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KAPREMONT53\file\ПАПКИ ПО ОТДЕЛАМ\Отдел бухгалтерского учёта и отчётности\Платонова Н.В\ОФПКР\"/>
    </mc:Choice>
  </mc:AlternateContent>
  <bookViews>
    <workbookView xWindow="0" yWindow="0" windowWidth="24000" windowHeight="9330" tabRatio="237"/>
  </bookViews>
  <sheets>
    <sheet name="перечень МКД" sheetId="1" r:id="rId1"/>
    <sheet name="Лист1" sheetId="2" state="hidden" r:id="rId2"/>
    <sheet name="план.пок-ли" sheetId="3" r:id="rId3"/>
    <sheet name="способ форм-ия" sheetId="4" state="hidden" r:id="rId4"/>
  </sheets>
  <definedNames>
    <definedName name="_xlnm._FilterDatabase" localSheetId="0" hidden="1">'перечень МКД'!$A$17:$XEZ$3216</definedName>
    <definedName name="_xlnm._FilterDatabase" localSheetId="2" hidden="1">'план.пок-ли'!$A$7:$X$32</definedName>
    <definedName name="_xlnm._FilterDatabase" localSheetId="3" hidden="1">'способ форм-ия'!$A$8:$Z$32</definedName>
    <definedName name="Z_04681E51_F482_43C0_80C1_79FD2B2CC19D_.wvu.Cols" localSheetId="0" hidden="1">'перечень МКД'!$I:$L,'перечень МКД'!$N:$Q,'перечень МКД'!$AC:$AD</definedName>
    <definedName name="Z_04681E51_F482_43C0_80C1_79FD2B2CC19D_.wvu.FilterData" localSheetId="0" hidden="1">'перечень МКД'!$A$17:$AT$3199</definedName>
    <definedName name="Z_04681E51_F482_43C0_80C1_79FD2B2CC19D_.wvu.FilterData" localSheetId="2" hidden="1">'план.пок-ли'!$A$8:$R$34</definedName>
    <definedName name="Z_04681E51_F482_43C0_80C1_79FD2B2CC19D_.wvu.FilterData" localSheetId="3" hidden="1">'способ форм-ия'!$A$8:$Z$32</definedName>
    <definedName name="Z_083B205C_0646_4D77_BFB5_954DE3C7A9F7_.wvu.FilterData" localSheetId="0" hidden="1">'перечень МКД'!$A$2277:$AT$3199</definedName>
    <definedName name="Z_083B205C_0646_4D77_BFB5_954DE3C7A9F7_.wvu.FilterData" localSheetId="2" hidden="1">'план.пок-ли'!$A$8:$R$32</definedName>
    <definedName name="Z_0BA0143D_26B5_4CF0_838D_0EFB80343836_.wvu.FilterData" localSheetId="0" hidden="1">'перечень МКД'!$A$17:$AO$3199</definedName>
    <definedName name="Z_0FD083ED_923D_4169_9F6F_5866989E4ABB_.wvu.FilterData" localSheetId="0" hidden="1">'перечень МКД'!$A$17:$AO$3199</definedName>
    <definedName name="Z_1086198C_4DC2_4715_802E_44EEB1C2605E_.wvu.FilterData" localSheetId="0" hidden="1">'перечень МКД'!$A$17:$AS$3199</definedName>
    <definedName name="Z_1350D165_F641_4572_9AF9_604FE9EFC9EA_.wvu.FilterData" localSheetId="0" hidden="1">'перечень МКД'!$A$17:$AS$3199</definedName>
    <definedName name="Z_21DA5637_3D53_40C5_8320_12EDFE59D473_.wvu.FilterData" localSheetId="0" hidden="1">'перечень МКД'!$A$1259:$AO$3199</definedName>
    <definedName name="Z_2C2F9AEA_173A_4632_8362_A35B030497D4_.wvu.FilterData" localSheetId="0" hidden="1">'перечень МКД'!$A$54:$AS$3199</definedName>
    <definedName name="Z_2E181418_27FB_4AFA_A59A_FD804D91EF7B_.wvu.FilterData" localSheetId="0" hidden="1">'перечень МКД'!$A$16:$AO$3199</definedName>
    <definedName name="Z_3B7507D8_D19F_49EB_9136_95710C7A580D_.wvu.FilterData" localSheetId="0" hidden="1">'перечень МКД'!$A$470:$AO$3199</definedName>
    <definedName name="Z_3FE6AE97_3328_49C5_BAF0_FD10F1EF67A9_.wvu.FilterData" localSheetId="0" hidden="1">'перечень МКД'!$A$17:$AO$3199</definedName>
    <definedName name="Z_41B3A140_6BD7_479C_A100_73A4DBB8B763_.wvu.FilterData" localSheetId="0" hidden="1">'перечень МКД'!$A$17:$AS$3199</definedName>
    <definedName name="Z_47199EF1_4430_4C12_8EBC_E4861394555B_.wvu.FilterData" localSheetId="0" hidden="1">'перечень МКД'!#REF!</definedName>
    <definedName name="Z_47EA99AA_1701_4E18_9B15_9D65713D7AEB_.wvu.FilterData" localSheetId="0" hidden="1">'перечень МКД'!$A$17:$AO$3199</definedName>
    <definedName name="Z_4E391A03_CFA4_4A4C_8E32_EA41049277AF_.wvu.FilterData" localSheetId="0" hidden="1">'перечень МКД'!$A$17:$AS$3199</definedName>
    <definedName name="Z_54135404_EE67_482F_AE6D_DBA7F2B722E4_.wvu.FilterData" localSheetId="0" hidden="1">'перечень МКД'!$A$2277:$AO$3199</definedName>
    <definedName name="Z_581F44E8_6355_4ED7_8C2B_0581C1CFFF5D_.wvu.FilterData" localSheetId="0" hidden="1">'перечень МКД'!$A$816:$AO$816</definedName>
    <definedName name="Z_5D2C757F_4A12_4EE0_B6DF_FE65DDE32A79_.wvu.FilterData" localSheetId="0" hidden="1">'перечень МКД'!$A$17:$AS$3199</definedName>
    <definedName name="Z_6087ADBE_1859_4283_AA40_8311D6BF8A67_.wvu.FilterData" localSheetId="0" hidden="1">'перечень МКД'!$A$2936:$AS$3199</definedName>
    <definedName name="Z_63351BBD_C220_4047_BE5A_6190E4B37AE3_.wvu.FilterData" localSheetId="0" hidden="1">'перечень МКД'!$A$16:$AS$3199</definedName>
    <definedName name="Z_823ED6D7_DF81_4E08_927A_50870AB59B0A_.wvu.FilterData" localSheetId="0" hidden="1">'перечень МКД'!$A$2277:$AS$3199</definedName>
    <definedName name="Z_8775C2F7_3724_49FA_B991_B3DCD9EC4F17_.wvu.FilterData" localSheetId="0" hidden="1">'перечень МКД'!$A$16:$AS$3199</definedName>
    <definedName name="Z_88BDF954_7732_4F7B_8077_48A12A670B93_.wvu.FilterData" localSheetId="0" hidden="1">'перечень МКД'!$A$17:$AO$3199</definedName>
    <definedName name="Z_88BDF954_7732_4F7B_8077_48A12A670B93_.wvu.FilterData" localSheetId="2" hidden="1">'план.пок-ли'!$A$8:$R$32</definedName>
    <definedName name="Z_89BAA8A5_42E0_41AC_A06B_E2F79C175E44_.wvu.FilterData" localSheetId="0" hidden="1">'перечень МКД'!$A$17:$AO$3199</definedName>
    <definedName name="Z_9163369F_8F57_4FFD_851F_E95BCEDDED6D_.wvu.FilterData" localSheetId="0" hidden="1">'перечень МКД'!$A$54:$AT$3199</definedName>
    <definedName name="Z_96458DBF_F2DA_4DF3_B620_9B16CC071573_.wvu.FilterData" localSheetId="0" hidden="1">'перечень МКД'!$A$17:$AO$3199</definedName>
    <definedName name="Z_98571B34_3551_466A_BCE8_16156F57D1B0_.wvu.FilterData" localSheetId="0" hidden="1">'перечень МКД'!$A$17:$AS$3199</definedName>
    <definedName name="Z_987F7654_C281_42CD_A5D4_D1CD74262592_.wvu.FilterData" localSheetId="0" hidden="1">'перечень МКД'!$A$17:$AS$3199</definedName>
    <definedName name="Z_A046BBF2_9DF1_43F9_BF5B_EB92CAC452C2_.wvu.FilterData" localSheetId="0" hidden="1">'перечень МКД'!$A$2277:$AS$3199</definedName>
    <definedName name="Z_A1114A8E_0095_4E35_907D_F2ECD106855C_.wvu.FilterData" localSheetId="0" hidden="1">'перечень МКД'!$A$1295:$AS$3199</definedName>
    <definedName name="Z_A7DD1392_53C4_42AA_A5A6_7EC8C3E3F058_.wvu.FilterData" localSheetId="0" hidden="1">'перечень МКД'!$A$1295:$AS$3199</definedName>
    <definedName name="Z_B38B1949_372B_4056_92D6_06A8DB93BC81_.wvu.FilterData" localSheetId="0" hidden="1">'перечень МКД'!$A$17:$AO$3199</definedName>
    <definedName name="Z_B79A175C_805D_44CE_98A2_3038EE24A168_.wvu.FilterData" localSheetId="0" hidden="1">'перечень МКД'!$A$17:$AT$3199</definedName>
    <definedName name="Z_B9405093_0746_44F4_9306_E0FB582D05DD_.wvu.FilterData" localSheetId="0" hidden="1">'перечень МКД'!$A$974:$AT$3199</definedName>
    <definedName name="Z_BA340E63_9FE3_4F23_9D05_29138434F3BB_.wvu.FilterData" localSheetId="0" hidden="1">'перечень МКД'!$A$16:$AO$3199</definedName>
    <definedName name="Z_BD48A830_05C9_4426_B5E0_C43D1D84FA98_.wvu.FilterData" localSheetId="0" hidden="1">'перечень МКД'!$A$2277:$AS$3199</definedName>
    <definedName name="Z_C7F31BB5_A5FD_49C6_9BB3_1EC8F2C98019_.wvu.Cols" localSheetId="0" hidden="1">'перечень МКД'!$I:$L,'перечень МКД'!$N:$Q,'перечень МКД'!$W:$X,'перечень МКД'!$AK:$AM</definedName>
    <definedName name="Z_C7F31BB5_A5FD_49C6_9BB3_1EC8F2C98019_.wvu.FilterData" localSheetId="0" hidden="1">'перечень МКД'!$A$17:$AO$3199</definedName>
    <definedName name="Z_C7F31BB5_A5FD_49C6_9BB3_1EC8F2C98019_.wvu.FilterData" localSheetId="2" hidden="1">'план.пок-ли'!$A$8:$R$8</definedName>
    <definedName name="Z_C7F31BB5_A5FD_49C6_9BB3_1EC8F2C98019_.wvu.FilterData" localSheetId="3" hidden="1">'способ форм-ия'!$A$8:$R$8</definedName>
    <definedName name="Z_C7F31BB5_A5FD_49C6_9BB3_1EC8F2C98019_.wvu.Rows" localSheetId="0" hidden="1">'перечень МКД'!$2:$14</definedName>
    <definedName name="Z_C9751D36_FF5E_4144_B34D_3C52FB0275EB_.wvu.FilterData" localSheetId="0" hidden="1">'перечень МКД'!$A$17:$AO$3199</definedName>
    <definedName name="Z_CC2C7E60_F730_4020_A00D_19EDC30C7ECF_.wvu.FilterData" localSheetId="0" hidden="1">'перечень МКД'!$A$17:$AO$3199</definedName>
    <definedName name="Z_DAD72A4D_C434_4D96_8ACA_D7FE06CB6399_.wvu.FilterData" localSheetId="0" hidden="1">'перечень МКД'!$A$18:$AS$18</definedName>
    <definedName name="Z_DDC1CC5E_6264_4594_8BB6_1DDD50A86102_.wvu.FilterData" localSheetId="0" hidden="1">'перечень МКД'!$A$17:$AS$3199</definedName>
    <definedName name="Z_F3E52435_65ED_4DF3_BF67_ECE66E45C6C0_.wvu.FilterData" localSheetId="0" hidden="1">'перечень МКД'!$A$2278:$AO$3199</definedName>
    <definedName name="Z_F3E52435_65ED_4DF3_BF67_ECE66E45C6C0_.wvu.FilterData" localSheetId="3" hidden="1">'способ форм-ия'!$A$8:$Z$32</definedName>
    <definedName name="Z_FA7C1A2B_0B3C_4E4C_B1DB_2D22D2476652_.wvu.FilterData" localSheetId="0" hidden="1">'перечень МКД'!$A$1295:$AS$3199</definedName>
    <definedName name="Z_FADFEE5D_3315_4029_9C0B_0698414F4847_.wvu.FilterData" localSheetId="0" hidden="1">'перечень МКД'!$A$2277:$AO$3199</definedName>
    <definedName name="Z_FE3E5135_D9C4_4228_AFB9_0DBB020B855B_.wvu.FilterData" localSheetId="0" hidden="1">'перечень МКД'!$A$17:$AS$3199</definedName>
    <definedName name="Z_FE7C3C73_8F0F_4691_A2C1_65D1FB5CB44F_.wvu.FilterData" localSheetId="0" hidden="1">'перечень МКД'!$A$2277:$AT$3199</definedName>
    <definedName name="АВ1000">'перечень МКД'!$Q$771</definedName>
    <definedName name="_xlnm.Print_Area" localSheetId="0">'перечень МКД'!$A$14:$AB$3202</definedName>
  </definedNames>
  <calcPr calcId="152511"/>
  <customWorkbookViews>
    <customWorkbookView name="123 - Личное представление" guid="{C7F31BB5-A5FD-49C6-9BB3-1EC8F2C98019}" mergeInterval="0" personalView="1" maximized="1" xWindow="-8" yWindow="-8" windowWidth="1936" windowHeight="1056" activeSheetId="1"/>
    <customWorkbookView name="User - Личное представление" guid="{04681E51-F482-43C0-80C1-79FD2B2CC19D}" mergeInterval="0" personalView="1" maximized="1" xWindow="-8" yWindow="-8" windowWidth="1616" windowHeight="876" tabRatio="691" activeSheetId="1"/>
  </customWorkbookViews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75" i="1" l="1"/>
  <c r="K975" i="1"/>
  <c r="L975" i="1"/>
  <c r="R975" i="1"/>
  <c r="U975" i="1"/>
  <c r="Y975" i="1"/>
  <c r="V998" i="1"/>
  <c r="J1017" i="1"/>
  <c r="K1017" i="1"/>
  <c r="L1017" i="1"/>
  <c r="R1017" i="1"/>
  <c r="U1017" i="1"/>
  <c r="Y1017" i="1"/>
  <c r="AA1017" i="1"/>
  <c r="AA974" i="1" s="1"/>
  <c r="J1260" i="1"/>
  <c r="K1260" i="1"/>
  <c r="L1260" i="1"/>
  <c r="R1260" i="1"/>
  <c r="U1260" i="1"/>
  <c r="V1262" i="1"/>
  <c r="M1262" i="1" s="1"/>
  <c r="Q1262" i="1" s="1"/>
  <c r="J1269" i="1"/>
  <c r="K1269" i="1"/>
  <c r="L1269" i="1"/>
  <c r="R1269" i="1"/>
  <c r="U1269" i="1"/>
  <c r="AA1269" i="1"/>
  <c r="J1673" i="1"/>
  <c r="K1673" i="1"/>
  <c r="L1673" i="1"/>
  <c r="R1673" i="1"/>
  <c r="U1673" i="1"/>
  <c r="U1672" i="1" s="1"/>
  <c r="V1673" i="1"/>
  <c r="J1692" i="1"/>
  <c r="K1692" i="1"/>
  <c r="L1692" i="1"/>
  <c r="U1692" i="1"/>
  <c r="W1692" i="1"/>
  <c r="Y1692" i="1"/>
  <c r="Y1672" i="1" s="1"/>
  <c r="AA1692" i="1"/>
  <c r="R1825" i="1"/>
  <c r="M1977" i="1"/>
  <c r="Q1977" i="1"/>
  <c r="U2277" i="1"/>
  <c r="J2278" i="1"/>
  <c r="K2278" i="1"/>
  <c r="L2278" i="1"/>
  <c r="R2278" i="1"/>
  <c r="S2278" i="1"/>
  <c r="U2278" i="1"/>
  <c r="Y2278" i="1"/>
  <c r="AA2278" i="1"/>
  <c r="AB2278" i="1"/>
  <c r="AF2278" i="1"/>
  <c r="AF19" i="1" s="1"/>
  <c r="AF18" i="1" s="1"/>
  <c r="M2310" i="1"/>
  <c r="Q2310" i="1" s="1"/>
  <c r="M2384" i="1"/>
  <c r="Q2384" i="1" s="1"/>
  <c r="V2385" i="1"/>
  <c r="J2386" i="1"/>
  <c r="K2386" i="1"/>
  <c r="L2386" i="1"/>
  <c r="R2386" i="1"/>
  <c r="S2386" i="1"/>
  <c r="S20" i="1" s="1"/>
  <c r="AA2386" i="1"/>
  <c r="AE2386" i="1"/>
  <c r="AE20" i="1" s="1"/>
  <c r="AE18" i="1" s="1"/>
  <c r="J2433" i="1"/>
  <c r="K2433" i="1"/>
  <c r="L2433" i="1"/>
  <c r="R2433" i="1"/>
  <c r="R2277" i="1" s="1"/>
  <c r="S2433" i="1"/>
  <c r="S21" i="1" s="1"/>
  <c r="U2433" i="1"/>
  <c r="W2433" i="1"/>
  <c r="W2277" i="1" s="1"/>
  <c r="Y2433" i="1"/>
  <c r="AA2433" i="1"/>
  <c r="AE2433" i="1"/>
  <c r="AE21" i="1" s="1"/>
  <c r="Z2493" i="1"/>
  <c r="M2493" i="1" s="1"/>
  <c r="Q2493" i="1" s="1"/>
  <c r="Z2797" i="1"/>
  <c r="M2797" i="1" s="1"/>
  <c r="Q2797" i="1" s="1"/>
  <c r="I1269" i="1"/>
  <c r="I1263" i="1"/>
  <c r="I1260" i="1"/>
  <c r="I1017" i="1"/>
  <c r="I999" i="1"/>
  <c r="I975" i="1"/>
  <c r="C21" i="3" s="1"/>
  <c r="J2277" i="1" l="1"/>
  <c r="V1260" i="1"/>
  <c r="M998" i="1"/>
  <c r="Q998" i="1" s="1"/>
  <c r="M2385" i="1"/>
  <c r="Q2385" i="1" s="1"/>
  <c r="AE2277" i="1"/>
  <c r="S2277" i="1"/>
  <c r="Y2277" i="1"/>
  <c r="AF2277" i="1"/>
  <c r="W1672" i="1"/>
  <c r="L2277" i="1"/>
  <c r="K2277" i="1"/>
  <c r="R1692" i="1"/>
  <c r="M1825" i="1"/>
  <c r="AA2277" i="1"/>
  <c r="I2433" i="1"/>
  <c r="I2386" i="1"/>
  <c r="I2278" i="1"/>
  <c r="Q1825" i="1" l="1"/>
  <c r="I1673" i="1"/>
  <c r="I1692" i="1"/>
  <c r="M2951" i="1" l="1"/>
  <c r="Q2951" i="1" s="1"/>
  <c r="I2237" i="1" l="1"/>
  <c r="I2229" i="1"/>
  <c r="I2063" i="1"/>
  <c r="I2087" i="1"/>
  <c r="I1983" i="1"/>
  <c r="I1981" i="1"/>
  <c r="I1979" i="1"/>
  <c r="J1602" i="1"/>
  <c r="K1602" i="1"/>
  <c r="L1602" i="1"/>
  <c r="I1602" i="1"/>
  <c r="I1599" i="1"/>
  <c r="I1471" i="1"/>
  <c r="I1466" i="1"/>
  <c r="I1413" i="1"/>
  <c r="L1263" i="1"/>
  <c r="L1259" i="1" s="1"/>
  <c r="J727" i="1"/>
  <c r="K727" i="1"/>
  <c r="L727" i="1"/>
  <c r="I727" i="1"/>
  <c r="I709" i="1"/>
  <c r="I649" i="1"/>
  <c r="I471" i="1"/>
  <c r="I55" i="1"/>
  <c r="J24" i="1"/>
  <c r="J2237" i="1"/>
  <c r="K2237" i="1"/>
  <c r="L2237" i="1"/>
  <c r="R2237" i="1"/>
  <c r="AA2237" i="1"/>
  <c r="R727" i="1"/>
  <c r="U727" i="1"/>
  <c r="W727" i="1"/>
  <c r="Y727" i="1"/>
  <c r="AA727" i="1"/>
  <c r="I1597" i="1" l="1"/>
  <c r="I1684" i="1"/>
  <c r="I1672" i="1" s="1"/>
  <c r="U1602" i="1"/>
  <c r="W1602" i="1"/>
  <c r="Y1602" i="1"/>
  <c r="AA1602" i="1"/>
  <c r="I2243" i="1"/>
  <c r="J2229" i="1"/>
  <c r="K2229" i="1"/>
  <c r="L2229" i="1"/>
  <c r="R2229" i="1"/>
  <c r="U2229" i="1"/>
  <c r="J2243" i="1"/>
  <c r="K2243" i="1"/>
  <c r="L2243" i="1"/>
  <c r="U2243" i="1"/>
  <c r="Y2243" i="1"/>
  <c r="AA2243" i="1"/>
  <c r="J1983" i="1" l="1"/>
  <c r="K1983" i="1"/>
  <c r="L1983" i="1"/>
  <c r="U1983" i="1"/>
  <c r="W1983" i="1"/>
  <c r="Y1983" i="1"/>
  <c r="J1471" i="1"/>
  <c r="K1471" i="1"/>
  <c r="L1471" i="1"/>
  <c r="U1471" i="1"/>
  <c r="Y1471" i="1"/>
  <c r="AA1471" i="1"/>
  <c r="R180" i="1" l="1"/>
  <c r="J55" i="1"/>
  <c r="K55" i="1"/>
  <c r="L55" i="1"/>
  <c r="S55" i="1"/>
  <c r="S19" i="1" s="1"/>
  <c r="S18" i="1" s="1"/>
  <c r="M63" i="1"/>
  <c r="Q63" i="1" s="1"/>
  <c r="M3211" i="1" l="1"/>
  <c r="Q3211" i="1" s="1"/>
  <c r="R481" i="1" l="1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E10" i="3"/>
  <c r="I10" i="3"/>
  <c r="M10" i="3"/>
  <c r="I2094" i="1"/>
  <c r="I2046" i="1"/>
  <c r="I1593" i="1"/>
  <c r="I1590" i="1"/>
  <c r="I1588" i="1"/>
  <c r="I1410" i="1"/>
  <c r="J1263" i="1"/>
  <c r="J1259" i="1" s="1"/>
  <c r="K1263" i="1"/>
  <c r="K1259" i="1" s="1"/>
  <c r="R1263" i="1"/>
  <c r="R1259" i="1" s="1"/>
  <c r="U1263" i="1"/>
  <c r="U1259" i="1" s="1"/>
  <c r="AA1263" i="1"/>
  <c r="I959" i="1"/>
  <c r="I940" i="1"/>
  <c r="I937" i="1" s="1"/>
  <c r="I817" i="1"/>
  <c r="I770" i="1"/>
  <c r="I669" i="1"/>
  <c r="I640" i="1"/>
  <c r="I635" i="1"/>
  <c r="I508" i="1"/>
  <c r="I65" i="1"/>
  <c r="I33" i="1"/>
  <c r="I24" i="1"/>
  <c r="M2284" i="1"/>
  <c r="AA1259" i="1" l="1"/>
  <c r="I2228" i="1"/>
  <c r="Q10" i="3"/>
  <c r="I54" i="1"/>
  <c r="I1259" i="1"/>
  <c r="I1587" i="1"/>
  <c r="I2062" i="1"/>
  <c r="I647" i="1"/>
  <c r="I974" i="1"/>
  <c r="I22" i="1"/>
  <c r="I1465" i="1"/>
  <c r="I707" i="1"/>
  <c r="I1978" i="1"/>
  <c r="I2277" i="1"/>
  <c r="J471" i="1" l="1"/>
  <c r="K471" i="1"/>
  <c r="L471" i="1"/>
  <c r="R2378" i="1"/>
  <c r="V997" i="1" l="1"/>
  <c r="M997" i="1" s="1"/>
  <c r="Q997" i="1" s="1"/>
  <c r="V1270" i="1" l="1"/>
  <c r="T2309" i="1" l="1"/>
  <c r="R1168" i="1" l="1"/>
  <c r="M2382" i="1" l="1"/>
  <c r="Q2382" i="1" s="1"/>
  <c r="M2380" i="1" l="1"/>
  <c r="Q2380" i="1" s="1"/>
  <c r="J2063" i="1" l="1"/>
  <c r="K2063" i="1"/>
  <c r="L2063" i="1"/>
  <c r="U2063" i="1"/>
  <c r="U19" i="1" s="1"/>
  <c r="V2063" i="1"/>
  <c r="Y2063" i="1"/>
  <c r="Y19" i="1" s="1"/>
  <c r="J2094" i="1"/>
  <c r="K2094" i="1"/>
  <c r="L2094" i="1"/>
  <c r="U2094" i="1"/>
  <c r="Y2094" i="1"/>
  <c r="AA2094" i="1"/>
  <c r="J2087" i="1"/>
  <c r="K2087" i="1"/>
  <c r="L2087" i="1"/>
  <c r="R2087" i="1"/>
  <c r="W2087" i="1"/>
  <c r="W20" i="1" s="1"/>
  <c r="AA2087" i="1"/>
  <c r="AK27" i="1" l="1"/>
  <c r="AK28" i="1" s="1"/>
  <c r="AK29" i="1" s="1"/>
  <c r="AM26" i="1"/>
  <c r="AM29" i="1" l="1"/>
  <c r="AK30" i="1"/>
  <c r="AM30" i="1" s="1"/>
  <c r="AM28" i="1"/>
  <c r="AM27" i="1"/>
  <c r="AK31" i="1" l="1"/>
  <c r="AM31" i="1" l="1"/>
  <c r="AK32" i="1"/>
  <c r="AK34" i="1" s="1"/>
  <c r="J649" i="1"/>
  <c r="K649" i="1"/>
  <c r="L649" i="1"/>
  <c r="R649" i="1"/>
  <c r="U649" i="1"/>
  <c r="V650" i="1"/>
  <c r="AK35" i="1" l="1"/>
  <c r="AK36" i="1" s="1"/>
  <c r="AK37" i="1" s="1"/>
  <c r="AM34" i="1"/>
  <c r="AM32" i="1"/>
  <c r="I1409" i="1"/>
  <c r="I827" i="1"/>
  <c r="I767" i="1"/>
  <c r="I506" i="1"/>
  <c r="I470" i="1" s="1"/>
  <c r="AM37" i="1" l="1"/>
  <c r="AK38" i="1"/>
  <c r="AK39" i="1" s="1"/>
  <c r="AM39" i="1" s="1"/>
  <c r="AM36" i="1"/>
  <c r="AM35" i="1"/>
  <c r="R597" i="1"/>
  <c r="R3071" i="1"/>
  <c r="R3061" i="1"/>
  <c r="R3043" i="1"/>
  <c r="R2850" i="1"/>
  <c r="R2809" i="1"/>
  <c r="Z2303" i="1"/>
  <c r="R2069" i="1"/>
  <c r="AK40" i="1" l="1"/>
  <c r="AM40" i="1" s="1"/>
  <c r="AM38" i="1"/>
  <c r="J65" i="1"/>
  <c r="K65" i="1"/>
  <c r="L65" i="1"/>
  <c r="U65" i="1"/>
  <c r="W65" i="1"/>
  <c r="Y65" i="1"/>
  <c r="AA65" i="1"/>
  <c r="AK41" i="1" l="1"/>
  <c r="AK42" i="1" s="1"/>
  <c r="AM42" i="1" s="1"/>
  <c r="R59" i="1"/>
  <c r="AK43" i="1" l="1"/>
  <c r="AK44" i="1" s="1"/>
  <c r="AM41" i="1"/>
  <c r="M2363" i="1"/>
  <c r="Q2363" i="1" s="1"/>
  <c r="J1593" i="1"/>
  <c r="K1593" i="1"/>
  <c r="L1593" i="1"/>
  <c r="R1593" i="1"/>
  <c r="U1593" i="1"/>
  <c r="AA1593" i="1"/>
  <c r="J1588" i="1"/>
  <c r="K1588" i="1"/>
  <c r="L1588" i="1"/>
  <c r="R1588" i="1"/>
  <c r="AM43" i="1" l="1"/>
  <c r="AK45" i="1"/>
  <c r="AK46" i="1" s="1"/>
  <c r="AK47" i="1" s="1"/>
  <c r="AM44" i="1"/>
  <c r="I2043" i="1"/>
  <c r="J1684" i="1"/>
  <c r="J1672" i="1" s="1"/>
  <c r="K1684" i="1"/>
  <c r="K1672" i="1" s="1"/>
  <c r="L1684" i="1"/>
  <c r="L1672" i="1" s="1"/>
  <c r="R1684" i="1"/>
  <c r="R1672" i="1" s="1"/>
  <c r="AA1684" i="1"/>
  <c r="AA1672" i="1" s="1"/>
  <c r="J999" i="1"/>
  <c r="J974" i="1" s="1"/>
  <c r="K999" i="1"/>
  <c r="K974" i="1" s="1"/>
  <c r="L999" i="1"/>
  <c r="L974" i="1" s="1"/>
  <c r="U999" i="1"/>
  <c r="U974" i="1" s="1"/>
  <c r="Y999" i="1"/>
  <c r="J959" i="1"/>
  <c r="J956" i="1" s="1"/>
  <c r="K959" i="1"/>
  <c r="K956" i="1" s="1"/>
  <c r="L959" i="1"/>
  <c r="L956" i="1" s="1"/>
  <c r="R959" i="1"/>
  <c r="R956" i="1" s="1"/>
  <c r="U959" i="1"/>
  <c r="U956" i="1" s="1"/>
  <c r="W959" i="1"/>
  <c r="W956" i="1" s="1"/>
  <c r="Y959" i="1"/>
  <c r="Y956" i="1" s="1"/>
  <c r="AA959" i="1"/>
  <c r="AA956" i="1" s="1"/>
  <c r="I956" i="1"/>
  <c r="I823" i="1"/>
  <c r="I816" i="1" s="1"/>
  <c r="J508" i="1"/>
  <c r="K508" i="1"/>
  <c r="L508" i="1"/>
  <c r="U508" i="1"/>
  <c r="U470" i="1" s="1"/>
  <c r="W508" i="1"/>
  <c r="Y508" i="1"/>
  <c r="AA508" i="1"/>
  <c r="AA470" i="1" s="1"/>
  <c r="U54" i="1"/>
  <c r="W54" i="1"/>
  <c r="Y54" i="1"/>
  <c r="AA54" i="1"/>
  <c r="Y20" i="1" l="1"/>
  <c r="Y974" i="1"/>
  <c r="AK48" i="1"/>
  <c r="AM47" i="1"/>
  <c r="AM46" i="1"/>
  <c r="AM45" i="1"/>
  <c r="W470" i="1"/>
  <c r="Y470" i="1"/>
  <c r="J54" i="1"/>
  <c r="I21" i="1"/>
  <c r="L54" i="1"/>
  <c r="I633" i="1"/>
  <c r="I766" i="1"/>
  <c r="S54" i="1"/>
  <c r="I19" i="1"/>
  <c r="K54" i="1"/>
  <c r="M3202" i="1"/>
  <c r="Q3202" i="1" s="1"/>
  <c r="M3201" i="1"/>
  <c r="Q3201" i="1" s="1"/>
  <c r="M3200" i="1"/>
  <c r="Q3200" i="1" s="1"/>
  <c r="T3199" i="1"/>
  <c r="M3199" i="1" s="1"/>
  <c r="Q3199" i="1" s="1"/>
  <c r="M3198" i="1"/>
  <c r="Q3198" i="1" s="1"/>
  <c r="AB3197" i="1"/>
  <c r="M3197" i="1" s="1"/>
  <c r="Q3197" i="1" s="1"/>
  <c r="Z3196" i="1"/>
  <c r="M3196" i="1" s="1"/>
  <c r="Q3196" i="1" s="1"/>
  <c r="AB3195" i="1"/>
  <c r="V3195" i="1"/>
  <c r="AB3194" i="1"/>
  <c r="M3194" i="1" s="1"/>
  <c r="Q3194" i="1" s="1"/>
  <c r="AB3192" i="1"/>
  <c r="V3192" i="1"/>
  <c r="AB3191" i="1"/>
  <c r="M3191" i="1" s="1"/>
  <c r="Q3191" i="1" s="1"/>
  <c r="AB3190" i="1"/>
  <c r="M3190" i="1" s="1"/>
  <c r="Q3190" i="1" s="1"/>
  <c r="V3189" i="1"/>
  <c r="M3189" i="1" s="1"/>
  <c r="Q3189" i="1" s="1"/>
  <c r="X3188" i="1"/>
  <c r="M3188" i="1" s="1"/>
  <c r="Q3188" i="1" s="1"/>
  <c r="AB3187" i="1"/>
  <c r="M3187" i="1" s="1"/>
  <c r="Q3187" i="1" s="1"/>
  <c r="AB3186" i="1"/>
  <c r="M3186" i="1" s="1"/>
  <c r="Q3186" i="1" s="1"/>
  <c r="V3185" i="1"/>
  <c r="M3185" i="1" s="1"/>
  <c r="Q3185" i="1" s="1"/>
  <c r="AB3184" i="1"/>
  <c r="M3184" i="1" s="1"/>
  <c r="Q3184" i="1" s="1"/>
  <c r="AB3183" i="1"/>
  <c r="M3183" i="1" s="1"/>
  <c r="Q3183" i="1" s="1"/>
  <c r="Z3182" i="1"/>
  <c r="M3182" i="1" s="1"/>
  <c r="Q3182" i="1" s="1"/>
  <c r="V3181" i="1"/>
  <c r="T3181" i="1"/>
  <c r="V3180" i="1"/>
  <c r="M3180" i="1" s="1"/>
  <c r="Q3180" i="1" s="1"/>
  <c r="V3179" i="1"/>
  <c r="M3179" i="1" s="1"/>
  <c r="Q3179" i="1" s="1"/>
  <c r="V3178" i="1"/>
  <c r="M3178" i="1" s="1"/>
  <c r="Q3178" i="1" s="1"/>
  <c r="V3177" i="1"/>
  <c r="M3177" i="1" s="1"/>
  <c r="Q3177" i="1" s="1"/>
  <c r="V3176" i="1"/>
  <c r="M3176" i="1" s="1"/>
  <c r="Q3176" i="1" s="1"/>
  <c r="V3175" i="1"/>
  <c r="M3175" i="1" s="1"/>
  <c r="Q3175" i="1" s="1"/>
  <c r="M3174" i="1"/>
  <c r="Q3174" i="1" s="1"/>
  <c r="V3173" i="1"/>
  <c r="M3173" i="1" s="1"/>
  <c r="Q3173" i="1" s="1"/>
  <c r="V3172" i="1"/>
  <c r="M3172" i="1" s="1"/>
  <c r="Q3172" i="1" s="1"/>
  <c r="V3171" i="1"/>
  <c r="M3171" i="1" s="1"/>
  <c r="Q3171" i="1" s="1"/>
  <c r="M3170" i="1"/>
  <c r="Q3170" i="1" s="1"/>
  <c r="M3169" i="1"/>
  <c r="Q3169" i="1" s="1"/>
  <c r="V3168" i="1"/>
  <c r="M3168" i="1" s="1"/>
  <c r="Q3168" i="1" s="1"/>
  <c r="M3167" i="1"/>
  <c r="Q3167" i="1" s="1"/>
  <c r="M3166" i="1"/>
  <c r="Q3166" i="1" s="1"/>
  <c r="V3164" i="1"/>
  <c r="M3164" i="1" s="1"/>
  <c r="Q3164" i="1" s="1"/>
  <c r="M3163" i="1"/>
  <c r="Q3163" i="1" s="1"/>
  <c r="R3162" i="1"/>
  <c r="M3162" i="1" s="1"/>
  <c r="Q3162" i="1" s="1"/>
  <c r="V3161" i="1"/>
  <c r="M3161" i="1" s="1"/>
  <c r="Q3161" i="1" s="1"/>
  <c r="T3160" i="1"/>
  <c r="M3160" i="1" s="1"/>
  <c r="Q3160" i="1" s="1"/>
  <c r="V3159" i="1"/>
  <c r="M3159" i="1" s="1"/>
  <c r="Q3159" i="1" s="1"/>
  <c r="V3158" i="1"/>
  <c r="M3158" i="1" s="1"/>
  <c r="Q3158" i="1" s="1"/>
  <c r="M3157" i="1"/>
  <c r="Q3157" i="1" s="1"/>
  <c r="M3156" i="1"/>
  <c r="Q3156" i="1" s="1"/>
  <c r="T3155" i="1"/>
  <c r="M3155" i="1" s="1"/>
  <c r="Q3155" i="1" s="1"/>
  <c r="T3154" i="1"/>
  <c r="M3154" i="1" s="1"/>
  <c r="Q3154" i="1" s="1"/>
  <c r="V3153" i="1"/>
  <c r="M3153" i="1" s="1"/>
  <c r="Q3153" i="1" s="1"/>
  <c r="V3152" i="1"/>
  <c r="M3152" i="1" s="1"/>
  <c r="Q3152" i="1" s="1"/>
  <c r="M3151" i="1"/>
  <c r="Q3151" i="1" s="1"/>
  <c r="V3150" i="1"/>
  <c r="M3150" i="1" s="1"/>
  <c r="Q3150" i="1" s="1"/>
  <c r="M3149" i="1"/>
  <c r="Q3149" i="1" s="1"/>
  <c r="T3148" i="1"/>
  <c r="M3148" i="1" s="1"/>
  <c r="Q3148" i="1" s="1"/>
  <c r="M3147" i="1"/>
  <c r="Q3147" i="1" s="1"/>
  <c r="M3146" i="1"/>
  <c r="Q3146" i="1" s="1"/>
  <c r="M3145" i="1"/>
  <c r="Q3145" i="1" s="1"/>
  <c r="V3144" i="1"/>
  <c r="M3144" i="1" s="1"/>
  <c r="Q3144" i="1" s="1"/>
  <c r="M3143" i="1"/>
  <c r="Q3143" i="1" s="1"/>
  <c r="V3142" i="1"/>
  <c r="M3142" i="1" s="1"/>
  <c r="Q3142" i="1" s="1"/>
  <c r="M3141" i="1"/>
  <c r="Q3141" i="1" s="1"/>
  <c r="M3140" i="1"/>
  <c r="Q3140" i="1" s="1"/>
  <c r="Z3139" i="1"/>
  <c r="M3139" i="1" s="1"/>
  <c r="Q3139" i="1" s="1"/>
  <c r="V3138" i="1"/>
  <c r="M3138" i="1" s="1"/>
  <c r="Q3138" i="1" s="1"/>
  <c r="M3137" i="1"/>
  <c r="Q3137" i="1" s="1"/>
  <c r="M3136" i="1"/>
  <c r="Q3136" i="1" s="1"/>
  <c r="M3135" i="1"/>
  <c r="Q3135" i="1" s="1"/>
  <c r="M3134" i="1"/>
  <c r="Q3134" i="1" s="1"/>
  <c r="M3133" i="1"/>
  <c r="Q3133" i="1" s="1"/>
  <c r="M3132" i="1"/>
  <c r="Q3132" i="1" s="1"/>
  <c r="V3131" i="1"/>
  <c r="M3131" i="1" s="1"/>
  <c r="Q3131" i="1" s="1"/>
  <c r="M3130" i="1"/>
  <c r="Q3130" i="1" s="1"/>
  <c r="M3129" i="1"/>
  <c r="Q3129" i="1" s="1"/>
  <c r="T3128" i="1"/>
  <c r="M3128" i="1" s="1"/>
  <c r="Q3128" i="1" s="1"/>
  <c r="R3127" i="1"/>
  <c r="M3127" i="1" s="1"/>
  <c r="Q3127" i="1" s="1"/>
  <c r="M3126" i="1"/>
  <c r="Q3126" i="1" s="1"/>
  <c r="R3125" i="1"/>
  <c r="M3125" i="1" s="1"/>
  <c r="Q3125" i="1" s="1"/>
  <c r="R3124" i="1"/>
  <c r="M3124" i="1" s="1"/>
  <c r="Q3124" i="1" s="1"/>
  <c r="M3123" i="1"/>
  <c r="Q3123" i="1" s="1"/>
  <c r="M3122" i="1"/>
  <c r="Q3122" i="1" s="1"/>
  <c r="M3121" i="1"/>
  <c r="Q3121" i="1" s="1"/>
  <c r="M3120" i="1"/>
  <c r="Q3120" i="1" s="1"/>
  <c r="R3119" i="1"/>
  <c r="M3119" i="1" s="1"/>
  <c r="Q3119" i="1" s="1"/>
  <c r="M3118" i="1"/>
  <c r="Q3118" i="1" s="1"/>
  <c r="M3117" i="1"/>
  <c r="Q3117" i="1" s="1"/>
  <c r="V3116" i="1"/>
  <c r="M3116" i="1" s="1"/>
  <c r="Q3116" i="1" s="1"/>
  <c r="M3115" i="1"/>
  <c r="Q3115" i="1" s="1"/>
  <c r="M3114" i="1"/>
  <c r="Q3114" i="1" s="1"/>
  <c r="M3113" i="1"/>
  <c r="Q3113" i="1" s="1"/>
  <c r="M3112" i="1"/>
  <c r="Q3112" i="1" s="1"/>
  <c r="M3111" i="1"/>
  <c r="Q3111" i="1" s="1"/>
  <c r="M3110" i="1"/>
  <c r="Q3110" i="1" s="1"/>
  <c r="M3109" i="1"/>
  <c r="Q3109" i="1" s="1"/>
  <c r="M3108" i="1"/>
  <c r="Q3108" i="1" s="1"/>
  <c r="V3107" i="1"/>
  <c r="M3107" i="1" s="1"/>
  <c r="Q3107" i="1" s="1"/>
  <c r="M3106" i="1"/>
  <c r="Q3106" i="1" s="1"/>
  <c r="M3105" i="1"/>
  <c r="Q3105" i="1" s="1"/>
  <c r="V3104" i="1"/>
  <c r="M3104" i="1" s="1"/>
  <c r="Q3104" i="1" s="1"/>
  <c r="M3103" i="1"/>
  <c r="Q3103" i="1" s="1"/>
  <c r="M3102" i="1"/>
  <c r="Q3102" i="1" s="1"/>
  <c r="M3101" i="1"/>
  <c r="Q3101" i="1" s="1"/>
  <c r="V3100" i="1"/>
  <c r="M3100" i="1" s="1"/>
  <c r="Q3100" i="1" s="1"/>
  <c r="M3099" i="1"/>
  <c r="Q3099" i="1" s="1"/>
  <c r="M3098" i="1"/>
  <c r="Q3098" i="1" s="1"/>
  <c r="M3097" i="1"/>
  <c r="Q3097" i="1" s="1"/>
  <c r="V3096" i="1"/>
  <c r="M3096" i="1" s="1"/>
  <c r="Q3096" i="1" s="1"/>
  <c r="M3095" i="1"/>
  <c r="Q3095" i="1" s="1"/>
  <c r="M3094" i="1"/>
  <c r="Q3094" i="1" s="1"/>
  <c r="M3093" i="1"/>
  <c r="Q3093" i="1" s="1"/>
  <c r="R3092" i="1"/>
  <c r="M3092" i="1" s="1"/>
  <c r="Q3092" i="1" s="1"/>
  <c r="R3091" i="1"/>
  <c r="M3091" i="1" s="1"/>
  <c r="Q3091" i="1" s="1"/>
  <c r="M3090" i="1"/>
  <c r="Q3090" i="1" s="1"/>
  <c r="M3089" i="1"/>
  <c r="Q3089" i="1" s="1"/>
  <c r="M3088" i="1"/>
  <c r="Q3088" i="1" s="1"/>
  <c r="M3087" i="1"/>
  <c r="Q3087" i="1" s="1"/>
  <c r="M3086" i="1"/>
  <c r="Q3086" i="1" s="1"/>
  <c r="M3085" i="1"/>
  <c r="Q3085" i="1" s="1"/>
  <c r="M3084" i="1"/>
  <c r="Q3084" i="1" s="1"/>
  <c r="M3083" i="1"/>
  <c r="Q3083" i="1" s="1"/>
  <c r="M3082" i="1"/>
  <c r="Q3082" i="1" s="1"/>
  <c r="M3081" i="1"/>
  <c r="Q3081" i="1" s="1"/>
  <c r="M3080" i="1"/>
  <c r="Q3080" i="1" s="1"/>
  <c r="AB3079" i="1"/>
  <c r="M3079" i="1" s="1"/>
  <c r="Q3079" i="1" s="1"/>
  <c r="M3078" i="1"/>
  <c r="Q3078" i="1" s="1"/>
  <c r="M3077" i="1"/>
  <c r="Q3077" i="1" s="1"/>
  <c r="M3076" i="1"/>
  <c r="Q3076" i="1" s="1"/>
  <c r="R3075" i="1"/>
  <c r="M3075" i="1" s="1"/>
  <c r="Q3075" i="1" s="1"/>
  <c r="V3074" i="1"/>
  <c r="M3074" i="1" s="1"/>
  <c r="Q3074" i="1" s="1"/>
  <c r="M3073" i="1"/>
  <c r="Q3073" i="1" s="1"/>
  <c r="M3072" i="1"/>
  <c r="Q3072" i="1" s="1"/>
  <c r="M3071" i="1"/>
  <c r="Q3071" i="1" s="1"/>
  <c r="R3070" i="1"/>
  <c r="M3070" i="1" s="1"/>
  <c r="Q3070" i="1" s="1"/>
  <c r="M3069" i="1"/>
  <c r="Q3069" i="1" s="1"/>
  <c r="R3068" i="1"/>
  <c r="M3068" i="1" s="1"/>
  <c r="Q3068" i="1" s="1"/>
  <c r="M3067" i="1"/>
  <c r="Q3067" i="1" s="1"/>
  <c r="M3066" i="1"/>
  <c r="Q3066" i="1" s="1"/>
  <c r="Z3065" i="1"/>
  <c r="M3065" i="1" s="1"/>
  <c r="Q3065" i="1" s="1"/>
  <c r="M3064" i="1"/>
  <c r="Q3064" i="1" s="1"/>
  <c r="M3063" i="1"/>
  <c r="Q3063" i="1" s="1"/>
  <c r="M3062" i="1"/>
  <c r="Q3062" i="1" s="1"/>
  <c r="M3061" i="1"/>
  <c r="Q3061" i="1" s="1"/>
  <c r="R3060" i="1"/>
  <c r="M3060" i="1" s="1"/>
  <c r="Q3060" i="1" s="1"/>
  <c r="M3059" i="1"/>
  <c r="Q3059" i="1" s="1"/>
  <c r="M3058" i="1"/>
  <c r="Q3058" i="1" s="1"/>
  <c r="M3057" i="1"/>
  <c r="Q3057" i="1" s="1"/>
  <c r="R3056" i="1"/>
  <c r="M3056" i="1" s="1"/>
  <c r="Q3056" i="1" s="1"/>
  <c r="M3055" i="1"/>
  <c r="Q3055" i="1" s="1"/>
  <c r="M3054" i="1"/>
  <c r="Q3054" i="1" s="1"/>
  <c r="M3053" i="1"/>
  <c r="Q3053" i="1" s="1"/>
  <c r="R3052" i="1"/>
  <c r="M3052" i="1" s="1"/>
  <c r="Q3052" i="1" s="1"/>
  <c r="Z3051" i="1"/>
  <c r="M3051" i="1" s="1"/>
  <c r="Q3051" i="1" s="1"/>
  <c r="M3050" i="1"/>
  <c r="Q3050" i="1" s="1"/>
  <c r="M3049" i="1"/>
  <c r="Q3049" i="1" s="1"/>
  <c r="R3048" i="1"/>
  <c r="M3048" i="1" s="1"/>
  <c r="Q3048" i="1" s="1"/>
  <c r="M3047" i="1"/>
  <c r="Q3047" i="1" s="1"/>
  <c r="M3046" i="1"/>
  <c r="Q3046" i="1" s="1"/>
  <c r="M3045" i="1"/>
  <c r="Q3045" i="1" s="1"/>
  <c r="M3044" i="1"/>
  <c r="Q3044" i="1" s="1"/>
  <c r="M3043" i="1"/>
  <c r="Q3043" i="1" s="1"/>
  <c r="M3042" i="1"/>
  <c r="Q3042" i="1" s="1"/>
  <c r="M3041" i="1"/>
  <c r="Q3041" i="1" s="1"/>
  <c r="M3040" i="1"/>
  <c r="Q3040" i="1" s="1"/>
  <c r="M3039" i="1"/>
  <c r="Q3039" i="1" s="1"/>
  <c r="M3038" i="1"/>
  <c r="Q3038" i="1" s="1"/>
  <c r="M3037" i="1"/>
  <c r="Q3037" i="1" s="1"/>
  <c r="Z3036" i="1"/>
  <c r="M3036" i="1" s="1"/>
  <c r="Q3036" i="1" s="1"/>
  <c r="Z3035" i="1"/>
  <c r="M3035" i="1" s="1"/>
  <c r="Q3035" i="1" s="1"/>
  <c r="AB3034" i="1"/>
  <c r="M3034" i="1" s="1"/>
  <c r="Q3034" i="1" s="1"/>
  <c r="M3033" i="1"/>
  <c r="Q3033" i="1" s="1"/>
  <c r="V3032" i="1"/>
  <c r="M3032" i="1" s="1"/>
  <c r="Q3032" i="1" s="1"/>
  <c r="V3031" i="1"/>
  <c r="M3031" i="1" s="1"/>
  <c r="Q3031" i="1" s="1"/>
  <c r="V3030" i="1"/>
  <c r="M3030" i="1" s="1"/>
  <c r="Q3030" i="1" s="1"/>
  <c r="V3029" i="1"/>
  <c r="M3029" i="1" s="1"/>
  <c r="Q3029" i="1" s="1"/>
  <c r="M3028" i="1"/>
  <c r="Q3028" i="1" s="1"/>
  <c r="V3027" i="1"/>
  <c r="M3027" i="1" s="1"/>
  <c r="Q3027" i="1" s="1"/>
  <c r="V3026" i="1"/>
  <c r="M3026" i="1" s="1"/>
  <c r="Q3026" i="1" s="1"/>
  <c r="M3025" i="1"/>
  <c r="Q3025" i="1" s="1"/>
  <c r="M3024" i="1"/>
  <c r="Q3024" i="1" s="1"/>
  <c r="M3023" i="1"/>
  <c r="Q3023" i="1" s="1"/>
  <c r="R3022" i="1"/>
  <c r="M3022" i="1" s="1"/>
  <c r="Q3022" i="1" s="1"/>
  <c r="M3021" i="1"/>
  <c r="Q3021" i="1" s="1"/>
  <c r="R3020" i="1"/>
  <c r="M3020" i="1" s="1"/>
  <c r="Q3020" i="1" s="1"/>
  <c r="V3019" i="1"/>
  <c r="M3019" i="1" s="1"/>
  <c r="Q3019" i="1" s="1"/>
  <c r="T3018" i="1"/>
  <c r="M3018" i="1" s="1"/>
  <c r="Q3018" i="1" s="1"/>
  <c r="M3017" i="1"/>
  <c r="Q3017" i="1" s="1"/>
  <c r="M3016" i="1"/>
  <c r="Q3016" i="1" s="1"/>
  <c r="M3015" i="1"/>
  <c r="Q3015" i="1" s="1"/>
  <c r="M3014" i="1"/>
  <c r="Q3014" i="1" s="1"/>
  <c r="M3013" i="1"/>
  <c r="Q3013" i="1" s="1"/>
  <c r="M3012" i="1"/>
  <c r="Q3012" i="1" s="1"/>
  <c r="R3011" i="1"/>
  <c r="M3011" i="1" s="1"/>
  <c r="Q3011" i="1" s="1"/>
  <c r="M3010" i="1"/>
  <c r="Q3010" i="1" s="1"/>
  <c r="T3008" i="1"/>
  <c r="M3008" i="1" s="1"/>
  <c r="Q3008" i="1" s="1"/>
  <c r="Z3007" i="1"/>
  <c r="M3007" i="1" s="1"/>
  <c r="Q3007" i="1" s="1"/>
  <c r="M3006" i="1"/>
  <c r="Q3006" i="1" s="1"/>
  <c r="M3005" i="1"/>
  <c r="Q3005" i="1" s="1"/>
  <c r="M3004" i="1"/>
  <c r="Q3004" i="1" s="1"/>
  <c r="M3003" i="1"/>
  <c r="Q3003" i="1" s="1"/>
  <c r="R3002" i="1"/>
  <c r="M3002" i="1" s="1"/>
  <c r="Q3002" i="1" s="1"/>
  <c r="M3001" i="1"/>
  <c r="Q3001" i="1" s="1"/>
  <c r="M3000" i="1"/>
  <c r="Q3000" i="1" s="1"/>
  <c r="T2999" i="1"/>
  <c r="M2999" i="1" s="1"/>
  <c r="Q2999" i="1" s="1"/>
  <c r="T2998" i="1"/>
  <c r="M2998" i="1" s="1"/>
  <c r="Q2998" i="1" s="1"/>
  <c r="M2997" i="1"/>
  <c r="Q2997" i="1" s="1"/>
  <c r="V2996" i="1"/>
  <c r="M2996" i="1" s="1"/>
  <c r="Q2996" i="1" s="1"/>
  <c r="M2995" i="1"/>
  <c r="Q2995" i="1" s="1"/>
  <c r="M2994" i="1"/>
  <c r="Q2994" i="1" s="1"/>
  <c r="M2993" i="1"/>
  <c r="Q2993" i="1" s="1"/>
  <c r="M2992" i="1"/>
  <c r="Q2992" i="1" s="1"/>
  <c r="R2991" i="1"/>
  <c r="M2991" i="1" s="1"/>
  <c r="Q2991" i="1" s="1"/>
  <c r="V2990" i="1"/>
  <c r="M2990" i="1" s="1"/>
  <c r="Q2990" i="1" s="1"/>
  <c r="V2989" i="1"/>
  <c r="M2989" i="1" s="1"/>
  <c r="Q2989" i="1" s="1"/>
  <c r="M2988" i="1"/>
  <c r="Q2988" i="1" s="1"/>
  <c r="M2987" i="1"/>
  <c r="Q2987" i="1" s="1"/>
  <c r="Z2986" i="1"/>
  <c r="M2986" i="1" s="1"/>
  <c r="Q2986" i="1" s="1"/>
  <c r="V2985" i="1"/>
  <c r="M2985" i="1" s="1"/>
  <c r="Q2985" i="1" s="1"/>
  <c r="M2984" i="1"/>
  <c r="Q2984" i="1" s="1"/>
  <c r="M2983" i="1"/>
  <c r="Q2983" i="1" s="1"/>
  <c r="V2982" i="1"/>
  <c r="M2982" i="1" s="1"/>
  <c r="Q2982" i="1" s="1"/>
  <c r="M2981" i="1"/>
  <c r="Q2981" i="1" s="1"/>
  <c r="M2980" i="1"/>
  <c r="Q2980" i="1" s="1"/>
  <c r="M2979" i="1"/>
  <c r="Q2979" i="1" s="1"/>
  <c r="M2978" i="1"/>
  <c r="Q2978" i="1" s="1"/>
  <c r="M2977" i="1"/>
  <c r="Q2977" i="1" s="1"/>
  <c r="M2976" i="1"/>
  <c r="Q2976" i="1" s="1"/>
  <c r="M2975" i="1"/>
  <c r="Q2975" i="1" s="1"/>
  <c r="M2974" i="1"/>
  <c r="Q2974" i="1" s="1"/>
  <c r="R2973" i="1"/>
  <c r="M2973" i="1" s="1"/>
  <c r="Q2973" i="1" s="1"/>
  <c r="M2972" i="1"/>
  <c r="Q2972" i="1" s="1"/>
  <c r="M2971" i="1"/>
  <c r="Q2971" i="1" s="1"/>
  <c r="M2970" i="1"/>
  <c r="Q2970" i="1" s="1"/>
  <c r="M2969" i="1"/>
  <c r="Q2969" i="1" s="1"/>
  <c r="M2968" i="1"/>
  <c r="Q2968" i="1" s="1"/>
  <c r="M2967" i="1"/>
  <c r="Q2967" i="1" s="1"/>
  <c r="R2966" i="1"/>
  <c r="M2966" i="1" s="1"/>
  <c r="Q2966" i="1" s="1"/>
  <c r="R2965" i="1"/>
  <c r="M2965" i="1" s="1"/>
  <c r="Q2965" i="1" s="1"/>
  <c r="M2964" i="1"/>
  <c r="Q2964" i="1" s="1"/>
  <c r="M2963" i="1"/>
  <c r="Q2963" i="1" s="1"/>
  <c r="M2962" i="1"/>
  <c r="Q2962" i="1" s="1"/>
  <c r="R2960" i="1"/>
  <c r="M2960" i="1" s="1"/>
  <c r="Q2960" i="1" s="1"/>
  <c r="R2959" i="1"/>
  <c r="M2959" i="1" s="1"/>
  <c r="Q2959" i="1" s="1"/>
  <c r="M2958" i="1"/>
  <c r="Q2958" i="1" s="1"/>
  <c r="M2957" i="1"/>
  <c r="Q2957" i="1" s="1"/>
  <c r="X2956" i="1"/>
  <c r="M2956" i="1" s="1"/>
  <c r="Q2956" i="1" s="1"/>
  <c r="M2955" i="1"/>
  <c r="Q2955" i="1" s="1"/>
  <c r="M2954" i="1"/>
  <c r="Q2954" i="1" s="1"/>
  <c r="Z2953" i="1"/>
  <c r="M2953" i="1" s="1"/>
  <c r="Q2953" i="1" s="1"/>
  <c r="M2952" i="1"/>
  <c r="Q2952" i="1" s="1"/>
  <c r="V2950" i="1"/>
  <c r="M2950" i="1" s="1"/>
  <c r="Q2950" i="1" s="1"/>
  <c r="M2949" i="1"/>
  <c r="Q2949" i="1" s="1"/>
  <c r="M2948" i="1"/>
  <c r="Q2948" i="1" s="1"/>
  <c r="M2947" i="1"/>
  <c r="Q2947" i="1" s="1"/>
  <c r="M2946" i="1"/>
  <c r="Q2946" i="1" s="1"/>
  <c r="M2945" i="1"/>
  <c r="Q2945" i="1" s="1"/>
  <c r="M2943" i="1"/>
  <c r="Q2943" i="1" s="1"/>
  <c r="M2942" i="1"/>
  <c r="Q2942" i="1" s="1"/>
  <c r="M2941" i="1"/>
  <c r="Q2941" i="1" s="1"/>
  <c r="M2940" i="1"/>
  <c r="Q2940" i="1" s="1"/>
  <c r="M2939" i="1"/>
  <c r="Q2939" i="1" s="1"/>
  <c r="M2937" i="1"/>
  <c r="Q2937" i="1" s="1"/>
  <c r="M2936" i="1"/>
  <c r="Q2936" i="1" s="1"/>
  <c r="Z2935" i="1"/>
  <c r="M2935" i="1" s="1"/>
  <c r="Q2935" i="1" s="1"/>
  <c r="M2934" i="1"/>
  <c r="Q2934" i="1" s="1"/>
  <c r="M2933" i="1"/>
  <c r="Q2933" i="1" s="1"/>
  <c r="M2932" i="1"/>
  <c r="Q2932" i="1" s="1"/>
  <c r="M2931" i="1"/>
  <c r="Q2931" i="1" s="1"/>
  <c r="M2930" i="1"/>
  <c r="Q2930" i="1" s="1"/>
  <c r="M2929" i="1"/>
  <c r="Q2929" i="1" s="1"/>
  <c r="M2928" i="1"/>
  <c r="Q2928" i="1" s="1"/>
  <c r="M2927" i="1"/>
  <c r="Q2927" i="1" s="1"/>
  <c r="M2926" i="1"/>
  <c r="Q2926" i="1" s="1"/>
  <c r="M2925" i="1"/>
  <c r="Q2925" i="1" s="1"/>
  <c r="M2924" i="1"/>
  <c r="Q2924" i="1" s="1"/>
  <c r="M2923" i="1"/>
  <c r="Q2923" i="1" s="1"/>
  <c r="M2922" i="1"/>
  <c r="Q2922" i="1" s="1"/>
  <c r="M2921" i="1"/>
  <c r="Q2921" i="1" s="1"/>
  <c r="M2920" i="1"/>
  <c r="Q2920" i="1" s="1"/>
  <c r="M2919" i="1"/>
  <c r="Q2919" i="1" s="1"/>
  <c r="M2918" i="1"/>
  <c r="Q2918" i="1" s="1"/>
  <c r="M2917" i="1"/>
  <c r="Q2917" i="1" s="1"/>
  <c r="M2916" i="1"/>
  <c r="Q2916" i="1" s="1"/>
  <c r="M2915" i="1"/>
  <c r="Q2915" i="1" s="1"/>
  <c r="M2914" i="1"/>
  <c r="Q2914" i="1" s="1"/>
  <c r="M2913" i="1"/>
  <c r="Q2913" i="1" s="1"/>
  <c r="M2912" i="1"/>
  <c r="Q2912" i="1" s="1"/>
  <c r="M2911" i="1"/>
  <c r="Q2911" i="1" s="1"/>
  <c r="M2910" i="1"/>
  <c r="Q2910" i="1" s="1"/>
  <c r="M2909" i="1"/>
  <c r="Q2909" i="1" s="1"/>
  <c r="M2908" i="1"/>
  <c r="Q2908" i="1" s="1"/>
  <c r="M2907" i="1"/>
  <c r="Q2907" i="1" s="1"/>
  <c r="M2906" i="1"/>
  <c r="Q2906" i="1" s="1"/>
  <c r="M2905" i="1"/>
  <c r="Q2905" i="1" s="1"/>
  <c r="R2904" i="1"/>
  <c r="M2904" i="1" s="1"/>
  <c r="Q2904" i="1" s="1"/>
  <c r="M2903" i="1"/>
  <c r="Q2903" i="1" s="1"/>
  <c r="M2902" i="1"/>
  <c r="Q2902" i="1" s="1"/>
  <c r="M2901" i="1"/>
  <c r="Q2901" i="1" s="1"/>
  <c r="M2900" i="1"/>
  <c r="Q2900" i="1" s="1"/>
  <c r="M2899" i="1"/>
  <c r="Q2899" i="1" s="1"/>
  <c r="M2898" i="1"/>
  <c r="Q2898" i="1" s="1"/>
  <c r="M2897" i="1"/>
  <c r="Q2897" i="1" s="1"/>
  <c r="M2896" i="1"/>
  <c r="Q2896" i="1" s="1"/>
  <c r="M2895" i="1"/>
  <c r="Q2895" i="1" s="1"/>
  <c r="V2894" i="1"/>
  <c r="M2894" i="1" s="1"/>
  <c r="Q2894" i="1" s="1"/>
  <c r="M2893" i="1"/>
  <c r="Q2893" i="1" s="1"/>
  <c r="M2892" i="1"/>
  <c r="Q2892" i="1" s="1"/>
  <c r="M2891" i="1"/>
  <c r="Q2891" i="1" s="1"/>
  <c r="V2890" i="1"/>
  <c r="M2890" i="1" s="1"/>
  <c r="Q2890" i="1" s="1"/>
  <c r="M2889" i="1"/>
  <c r="Q2889" i="1" s="1"/>
  <c r="M2888" i="1"/>
  <c r="Q2888" i="1" s="1"/>
  <c r="M2887" i="1"/>
  <c r="Q2887" i="1" s="1"/>
  <c r="M2886" i="1"/>
  <c r="Q2886" i="1" s="1"/>
  <c r="R2885" i="1"/>
  <c r="M2885" i="1" s="1"/>
  <c r="Q2885" i="1" s="1"/>
  <c r="M2884" i="1"/>
  <c r="Q2884" i="1" s="1"/>
  <c r="M2883" i="1"/>
  <c r="Q2883" i="1" s="1"/>
  <c r="M2882" i="1"/>
  <c r="Q2882" i="1" s="1"/>
  <c r="M2881" i="1"/>
  <c r="Q2881" i="1" s="1"/>
  <c r="M2880" i="1"/>
  <c r="Q2880" i="1" s="1"/>
  <c r="M2879" i="1"/>
  <c r="Q2879" i="1" s="1"/>
  <c r="M2878" i="1"/>
  <c r="Q2878" i="1" s="1"/>
  <c r="M2877" i="1"/>
  <c r="Q2877" i="1" s="1"/>
  <c r="M2876" i="1"/>
  <c r="Q2876" i="1" s="1"/>
  <c r="M2875" i="1"/>
  <c r="Q2875" i="1" s="1"/>
  <c r="M2874" i="1"/>
  <c r="Q2874" i="1" s="1"/>
  <c r="R2873" i="1"/>
  <c r="M2873" i="1" s="1"/>
  <c r="Q2873" i="1" s="1"/>
  <c r="M2872" i="1"/>
  <c r="Q2872" i="1" s="1"/>
  <c r="M2871" i="1"/>
  <c r="Q2871" i="1" s="1"/>
  <c r="R2870" i="1"/>
  <c r="M2870" i="1" s="1"/>
  <c r="Q2870" i="1" s="1"/>
  <c r="M2869" i="1"/>
  <c r="Q2869" i="1" s="1"/>
  <c r="M2868" i="1"/>
  <c r="Q2868" i="1" s="1"/>
  <c r="M2867" i="1"/>
  <c r="Q2867" i="1" s="1"/>
  <c r="M2866" i="1"/>
  <c r="Q2866" i="1" s="1"/>
  <c r="Z2865" i="1"/>
  <c r="M2865" i="1" s="1"/>
  <c r="Q2865" i="1" s="1"/>
  <c r="M2864" i="1"/>
  <c r="Q2864" i="1" s="1"/>
  <c r="V2863" i="1"/>
  <c r="M2863" i="1" s="1"/>
  <c r="Q2863" i="1" s="1"/>
  <c r="M2862" i="1"/>
  <c r="Q2862" i="1" s="1"/>
  <c r="M2861" i="1"/>
  <c r="Q2861" i="1" s="1"/>
  <c r="M2860" i="1"/>
  <c r="Q2860" i="1" s="1"/>
  <c r="M2859" i="1"/>
  <c r="Q2859" i="1" s="1"/>
  <c r="M2858" i="1"/>
  <c r="Q2858" i="1" s="1"/>
  <c r="R2857" i="1"/>
  <c r="M2857" i="1" s="1"/>
  <c r="Q2857" i="1" s="1"/>
  <c r="M2856" i="1"/>
  <c r="Q2856" i="1" s="1"/>
  <c r="M2855" i="1"/>
  <c r="Q2855" i="1" s="1"/>
  <c r="M2854" i="1"/>
  <c r="Q2854" i="1" s="1"/>
  <c r="M2853" i="1"/>
  <c r="Q2853" i="1" s="1"/>
  <c r="Z2852" i="1"/>
  <c r="M2852" i="1" s="1"/>
  <c r="Q2852" i="1" s="1"/>
  <c r="M2851" i="1"/>
  <c r="Q2851" i="1" s="1"/>
  <c r="M2850" i="1"/>
  <c r="Q2850" i="1" s="1"/>
  <c r="M2849" i="1"/>
  <c r="Q2849" i="1" s="1"/>
  <c r="M2848" i="1"/>
  <c r="Q2848" i="1" s="1"/>
  <c r="Z2847" i="1"/>
  <c r="M2847" i="1" s="1"/>
  <c r="Q2847" i="1" s="1"/>
  <c r="M2846" i="1"/>
  <c r="Q2846" i="1" s="1"/>
  <c r="M2845" i="1"/>
  <c r="Q2845" i="1" s="1"/>
  <c r="R2844" i="1"/>
  <c r="M2844" i="1" s="1"/>
  <c r="Q2844" i="1" s="1"/>
  <c r="M2843" i="1"/>
  <c r="Q2843" i="1" s="1"/>
  <c r="M2842" i="1"/>
  <c r="Q2842" i="1" s="1"/>
  <c r="M2841" i="1"/>
  <c r="Q2841" i="1" s="1"/>
  <c r="M2840" i="1"/>
  <c r="Q2840" i="1" s="1"/>
  <c r="M2839" i="1"/>
  <c r="Q2839" i="1" s="1"/>
  <c r="M2838" i="1"/>
  <c r="Q2838" i="1" s="1"/>
  <c r="R2837" i="1"/>
  <c r="M2837" i="1" s="1"/>
  <c r="Q2837" i="1" s="1"/>
  <c r="R2836" i="1"/>
  <c r="M2836" i="1" s="1"/>
  <c r="Q2836" i="1" s="1"/>
  <c r="M2835" i="1"/>
  <c r="Q2835" i="1" s="1"/>
  <c r="M2834" i="1"/>
  <c r="Q2834" i="1" s="1"/>
  <c r="V2833" i="1"/>
  <c r="M2833" i="1" s="1"/>
  <c r="Q2833" i="1" s="1"/>
  <c r="M2832" i="1"/>
  <c r="Q2832" i="1" s="1"/>
  <c r="M2831" i="1"/>
  <c r="Q2831" i="1" s="1"/>
  <c r="M2830" i="1"/>
  <c r="Q2830" i="1" s="1"/>
  <c r="M2829" i="1"/>
  <c r="Q2829" i="1" s="1"/>
  <c r="M2828" i="1"/>
  <c r="Q2828" i="1" s="1"/>
  <c r="M2827" i="1"/>
  <c r="Q2827" i="1" s="1"/>
  <c r="R2826" i="1"/>
  <c r="M2826" i="1" s="1"/>
  <c r="Q2826" i="1" s="1"/>
  <c r="M2825" i="1"/>
  <c r="Q2825" i="1" s="1"/>
  <c r="V2824" i="1"/>
  <c r="M2824" i="1" s="1"/>
  <c r="Q2824" i="1" s="1"/>
  <c r="R2823" i="1"/>
  <c r="M2823" i="1" s="1"/>
  <c r="Q2823" i="1" s="1"/>
  <c r="M2822" i="1"/>
  <c r="Q2822" i="1" s="1"/>
  <c r="M2821" i="1"/>
  <c r="Q2821" i="1" s="1"/>
  <c r="Z2820" i="1"/>
  <c r="M2820" i="1" s="1"/>
  <c r="Q2820" i="1" s="1"/>
  <c r="Z2819" i="1"/>
  <c r="M2819" i="1" s="1"/>
  <c r="Q2819" i="1" s="1"/>
  <c r="M2818" i="1"/>
  <c r="Q2818" i="1" s="1"/>
  <c r="M2816" i="1"/>
  <c r="Q2816" i="1" s="1"/>
  <c r="M2815" i="1"/>
  <c r="Q2815" i="1" s="1"/>
  <c r="Z2814" i="1"/>
  <c r="M2814" i="1" s="1"/>
  <c r="Q2814" i="1" s="1"/>
  <c r="M2813" i="1"/>
  <c r="Q2813" i="1" s="1"/>
  <c r="R2812" i="1"/>
  <c r="M2812" i="1" s="1"/>
  <c r="Q2812" i="1" s="1"/>
  <c r="M2811" i="1"/>
  <c r="Q2811" i="1" s="1"/>
  <c r="M2810" i="1"/>
  <c r="Q2810" i="1" s="1"/>
  <c r="M2809" i="1"/>
  <c r="Q2809" i="1" s="1"/>
  <c r="M2808" i="1"/>
  <c r="Q2808" i="1" s="1"/>
  <c r="M2807" i="1"/>
  <c r="Q2807" i="1" s="1"/>
  <c r="M2806" i="1"/>
  <c r="Q2806" i="1" s="1"/>
  <c r="M2805" i="1"/>
  <c r="Q2805" i="1" s="1"/>
  <c r="M2804" i="1"/>
  <c r="Q2804" i="1" s="1"/>
  <c r="Z2803" i="1"/>
  <c r="M2803" i="1" s="1"/>
  <c r="Q2803" i="1" s="1"/>
  <c r="M2802" i="1"/>
  <c r="Q2802" i="1" s="1"/>
  <c r="V2801" i="1"/>
  <c r="M2801" i="1" s="1"/>
  <c r="Q2801" i="1" s="1"/>
  <c r="M2800" i="1"/>
  <c r="Q2800" i="1" s="1"/>
  <c r="M2799" i="1"/>
  <c r="Q2799" i="1" s="1"/>
  <c r="M2798" i="1"/>
  <c r="Q2798" i="1" s="1"/>
  <c r="M2796" i="1"/>
  <c r="Q2796" i="1" s="1"/>
  <c r="M2795" i="1"/>
  <c r="Q2795" i="1" s="1"/>
  <c r="M2794" i="1"/>
  <c r="Q2794" i="1" s="1"/>
  <c r="M2793" i="1"/>
  <c r="Q2793" i="1" s="1"/>
  <c r="M2792" i="1"/>
  <c r="Q2792" i="1" s="1"/>
  <c r="M2791" i="1"/>
  <c r="Q2791" i="1" s="1"/>
  <c r="M2790" i="1"/>
  <c r="Q2790" i="1" s="1"/>
  <c r="M2789" i="1"/>
  <c r="Q2789" i="1" s="1"/>
  <c r="M2788" i="1"/>
  <c r="Q2788" i="1" s="1"/>
  <c r="M2787" i="1"/>
  <c r="Q2787" i="1" s="1"/>
  <c r="M2786" i="1"/>
  <c r="Q2786" i="1" s="1"/>
  <c r="M2785" i="1"/>
  <c r="Q2785" i="1" s="1"/>
  <c r="M2784" i="1"/>
  <c r="Q2784" i="1" s="1"/>
  <c r="R2783" i="1"/>
  <c r="M2783" i="1" s="1"/>
  <c r="Q2783" i="1" s="1"/>
  <c r="M2782" i="1"/>
  <c r="Q2782" i="1" s="1"/>
  <c r="M2781" i="1"/>
  <c r="Q2781" i="1" s="1"/>
  <c r="M2780" i="1"/>
  <c r="Q2780" i="1" s="1"/>
  <c r="M2779" i="1"/>
  <c r="Q2779" i="1" s="1"/>
  <c r="M2778" i="1"/>
  <c r="Q2778" i="1" s="1"/>
  <c r="M2777" i="1"/>
  <c r="Q2777" i="1" s="1"/>
  <c r="M2776" i="1"/>
  <c r="Q2776" i="1" s="1"/>
  <c r="M2775" i="1"/>
  <c r="Q2775" i="1" s="1"/>
  <c r="M2774" i="1"/>
  <c r="Q2774" i="1" s="1"/>
  <c r="M2773" i="1"/>
  <c r="Q2773" i="1" s="1"/>
  <c r="R2772" i="1"/>
  <c r="M2772" i="1" s="1"/>
  <c r="Q2772" i="1" s="1"/>
  <c r="M2771" i="1"/>
  <c r="Q2771" i="1" s="1"/>
  <c r="T2770" i="1"/>
  <c r="M2770" i="1" s="1"/>
  <c r="Q2770" i="1" s="1"/>
  <c r="AB2769" i="1"/>
  <c r="M2769" i="1" s="1"/>
  <c r="Q2769" i="1" s="1"/>
  <c r="Z2768" i="1"/>
  <c r="M2768" i="1" s="1"/>
  <c r="Q2768" i="1" s="1"/>
  <c r="V2767" i="1"/>
  <c r="M2767" i="1" s="1"/>
  <c r="Q2767" i="1" s="1"/>
  <c r="V2766" i="1"/>
  <c r="M2766" i="1" s="1"/>
  <c r="Q2766" i="1" s="1"/>
  <c r="V2765" i="1"/>
  <c r="M2765" i="1" s="1"/>
  <c r="Q2765" i="1" s="1"/>
  <c r="V2764" i="1"/>
  <c r="M2764" i="1" s="1"/>
  <c r="Q2764" i="1" s="1"/>
  <c r="V2763" i="1"/>
  <c r="M2763" i="1" s="1"/>
  <c r="Q2763" i="1" s="1"/>
  <c r="V2762" i="1"/>
  <c r="M2762" i="1" s="1"/>
  <c r="Q2762" i="1" s="1"/>
  <c r="V2761" i="1"/>
  <c r="M2761" i="1" s="1"/>
  <c r="Q2761" i="1" s="1"/>
  <c r="Z2760" i="1"/>
  <c r="M2760" i="1" s="1"/>
  <c r="Q2760" i="1" s="1"/>
  <c r="Z2759" i="1"/>
  <c r="M2759" i="1" s="1"/>
  <c r="Q2759" i="1" s="1"/>
  <c r="V2758" i="1"/>
  <c r="M2758" i="1" s="1"/>
  <c r="Q2758" i="1" s="1"/>
  <c r="V2757" i="1"/>
  <c r="M2757" i="1" s="1"/>
  <c r="Q2757" i="1" s="1"/>
  <c r="V2756" i="1"/>
  <c r="M2756" i="1" s="1"/>
  <c r="Q2756" i="1" s="1"/>
  <c r="V2755" i="1"/>
  <c r="M2755" i="1" s="1"/>
  <c r="Q2755" i="1" s="1"/>
  <c r="M2754" i="1"/>
  <c r="Q2754" i="1" s="1"/>
  <c r="M2753" i="1"/>
  <c r="Q2753" i="1" s="1"/>
  <c r="V2752" i="1"/>
  <c r="M2752" i="1" s="1"/>
  <c r="Q2752" i="1" s="1"/>
  <c r="M2751" i="1"/>
  <c r="Q2751" i="1" s="1"/>
  <c r="V2750" i="1"/>
  <c r="R2750" i="1"/>
  <c r="M2749" i="1"/>
  <c r="Q2749" i="1" s="1"/>
  <c r="V2748" i="1"/>
  <c r="M2748" i="1" s="1"/>
  <c r="Q2748" i="1" s="1"/>
  <c r="M2747" i="1"/>
  <c r="Q2747" i="1" s="1"/>
  <c r="M2746" i="1"/>
  <c r="Q2746" i="1" s="1"/>
  <c r="M2745" i="1"/>
  <c r="Q2745" i="1" s="1"/>
  <c r="M2744" i="1"/>
  <c r="Q2744" i="1" s="1"/>
  <c r="M2743" i="1"/>
  <c r="Q2743" i="1" s="1"/>
  <c r="Z2742" i="1"/>
  <c r="M2742" i="1" s="1"/>
  <c r="Q2742" i="1" s="1"/>
  <c r="Z2741" i="1"/>
  <c r="M2741" i="1" s="1"/>
  <c r="Q2741" i="1" s="1"/>
  <c r="T2740" i="1"/>
  <c r="M2740" i="1" s="1"/>
  <c r="Q2740" i="1" s="1"/>
  <c r="M2739" i="1"/>
  <c r="Q2739" i="1" s="1"/>
  <c r="M2738" i="1"/>
  <c r="Q2738" i="1" s="1"/>
  <c r="M2737" i="1"/>
  <c r="Q2737" i="1" s="1"/>
  <c r="T2736" i="1"/>
  <c r="M2736" i="1" s="1"/>
  <c r="Q2736" i="1" s="1"/>
  <c r="T2735" i="1"/>
  <c r="M2735" i="1" s="1"/>
  <c r="Q2735" i="1" s="1"/>
  <c r="M2734" i="1"/>
  <c r="Q2734" i="1" s="1"/>
  <c r="M2733" i="1"/>
  <c r="Q2733" i="1" s="1"/>
  <c r="M2732" i="1"/>
  <c r="Q2732" i="1" s="1"/>
  <c r="R2731" i="1"/>
  <c r="M2731" i="1" s="1"/>
  <c r="Q2731" i="1" s="1"/>
  <c r="T2730" i="1"/>
  <c r="M2730" i="1" s="1"/>
  <c r="Q2730" i="1" s="1"/>
  <c r="V2729" i="1"/>
  <c r="M2729" i="1" s="1"/>
  <c r="Q2729" i="1" s="1"/>
  <c r="M2728" i="1"/>
  <c r="Q2728" i="1" s="1"/>
  <c r="M2727" i="1"/>
  <c r="Q2727" i="1" s="1"/>
  <c r="M2726" i="1"/>
  <c r="Q2726" i="1" s="1"/>
  <c r="R2725" i="1"/>
  <c r="M2725" i="1" s="1"/>
  <c r="Q2725" i="1" s="1"/>
  <c r="M2724" i="1"/>
  <c r="Q2724" i="1" s="1"/>
  <c r="T2723" i="1"/>
  <c r="M2723" i="1" s="1"/>
  <c r="Q2723" i="1" s="1"/>
  <c r="V2722" i="1"/>
  <c r="M2722" i="1" s="1"/>
  <c r="Q2722" i="1" s="1"/>
  <c r="T2721" i="1"/>
  <c r="M2721" i="1" s="1"/>
  <c r="Q2721" i="1" s="1"/>
  <c r="T2720" i="1"/>
  <c r="M2720" i="1" s="1"/>
  <c r="Q2720" i="1" s="1"/>
  <c r="V2719" i="1"/>
  <c r="M2719" i="1" s="1"/>
  <c r="Q2719" i="1" s="1"/>
  <c r="M2718" i="1"/>
  <c r="Q2718" i="1" s="1"/>
  <c r="M2717" i="1"/>
  <c r="Q2717" i="1" s="1"/>
  <c r="V2716" i="1"/>
  <c r="M2716" i="1" s="1"/>
  <c r="Q2716" i="1" s="1"/>
  <c r="T2715" i="1"/>
  <c r="M2715" i="1" s="1"/>
  <c r="Q2715" i="1" s="1"/>
  <c r="V2714" i="1"/>
  <c r="T2714" i="1"/>
  <c r="V2713" i="1"/>
  <c r="M2713" i="1" s="1"/>
  <c r="Q2713" i="1" s="1"/>
  <c r="M2712" i="1"/>
  <c r="Q2712" i="1" s="1"/>
  <c r="R2711" i="1"/>
  <c r="M2711" i="1" s="1"/>
  <c r="Q2711" i="1" s="1"/>
  <c r="T2710" i="1"/>
  <c r="M2710" i="1" s="1"/>
  <c r="Q2710" i="1" s="1"/>
  <c r="T2709" i="1"/>
  <c r="M2709" i="1" s="1"/>
  <c r="Q2709" i="1" s="1"/>
  <c r="M2708" i="1"/>
  <c r="Q2708" i="1" s="1"/>
  <c r="T2707" i="1"/>
  <c r="M2707" i="1" s="1"/>
  <c r="Q2707" i="1" s="1"/>
  <c r="Z2705" i="1"/>
  <c r="T2705" i="1"/>
  <c r="T2704" i="1"/>
  <c r="M2704" i="1" s="1"/>
  <c r="Q2704" i="1" s="1"/>
  <c r="M2703" i="1"/>
  <c r="Q2703" i="1" s="1"/>
  <c r="V2702" i="1"/>
  <c r="M2702" i="1" s="1"/>
  <c r="Q2702" i="1" s="1"/>
  <c r="V2701" i="1"/>
  <c r="M2701" i="1" s="1"/>
  <c r="Q2701" i="1" s="1"/>
  <c r="M2700" i="1"/>
  <c r="Q2700" i="1" s="1"/>
  <c r="T2699" i="1"/>
  <c r="M2699" i="1" s="1"/>
  <c r="Q2699" i="1" s="1"/>
  <c r="X2698" i="1"/>
  <c r="M2697" i="1"/>
  <c r="Q2697" i="1" s="1"/>
  <c r="M2696" i="1"/>
  <c r="Q2696" i="1" s="1"/>
  <c r="M2695" i="1"/>
  <c r="Q2695" i="1" s="1"/>
  <c r="R2694" i="1"/>
  <c r="M2694" i="1" s="1"/>
  <c r="Q2694" i="1" s="1"/>
  <c r="T2693" i="1"/>
  <c r="M2693" i="1" s="1"/>
  <c r="Q2693" i="1" s="1"/>
  <c r="M2692" i="1"/>
  <c r="Q2692" i="1" s="1"/>
  <c r="T2690" i="1"/>
  <c r="M2690" i="1" s="1"/>
  <c r="Q2690" i="1" s="1"/>
  <c r="M2689" i="1"/>
  <c r="Q2689" i="1" s="1"/>
  <c r="AB2688" i="1"/>
  <c r="V2688" i="1"/>
  <c r="M2687" i="1"/>
  <c r="Q2687" i="1" s="1"/>
  <c r="M2686" i="1"/>
  <c r="Q2686" i="1" s="1"/>
  <c r="M2684" i="1"/>
  <c r="Q2684" i="1" s="1"/>
  <c r="T2683" i="1"/>
  <c r="M2683" i="1" s="1"/>
  <c r="Q2683" i="1" s="1"/>
  <c r="M2682" i="1"/>
  <c r="Q2682" i="1" s="1"/>
  <c r="M2681" i="1"/>
  <c r="Q2681" i="1" s="1"/>
  <c r="V2680" i="1"/>
  <c r="M2680" i="1" s="1"/>
  <c r="Q2680" i="1" s="1"/>
  <c r="M2679" i="1"/>
  <c r="Q2679" i="1" s="1"/>
  <c r="V2678" i="1"/>
  <c r="M2678" i="1" s="1"/>
  <c r="Q2678" i="1" s="1"/>
  <c r="V2677" i="1"/>
  <c r="M2677" i="1" s="1"/>
  <c r="Q2677" i="1" s="1"/>
  <c r="M2676" i="1"/>
  <c r="Q2676" i="1" s="1"/>
  <c r="Z2675" i="1"/>
  <c r="M2675" i="1" s="1"/>
  <c r="Q2675" i="1" s="1"/>
  <c r="V2673" i="1"/>
  <c r="M2673" i="1" s="1"/>
  <c r="Q2673" i="1" s="1"/>
  <c r="V2672" i="1"/>
  <c r="M2672" i="1" s="1"/>
  <c r="Q2672" i="1" s="1"/>
  <c r="Z2671" i="1"/>
  <c r="M2671" i="1" s="1"/>
  <c r="Q2671" i="1" s="1"/>
  <c r="V2670" i="1"/>
  <c r="M2670" i="1" s="1"/>
  <c r="Q2670" i="1" s="1"/>
  <c r="V2669" i="1"/>
  <c r="M2669" i="1" s="1"/>
  <c r="Q2669" i="1" s="1"/>
  <c r="Z2668" i="1"/>
  <c r="M2668" i="1" s="1"/>
  <c r="Q2668" i="1" s="1"/>
  <c r="M2667" i="1"/>
  <c r="Q2667" i="1" s="1"/>
  <c r="M2666" i="1"/>
  <c r="Q2666" i="1" s="1"/>
  <c r="M2665" i="1"/>
  <c r="Q2665" i="1" s="1"/>
  <c r="M2664" i="1"/>
  <c r="Q2664" i="1" s="1"/>
  <c r="M2662" i="1"/>
  <c r="Q2662" i="1" s="1"/>
  <c r="M2661" i="1"/>
  <c r="Q2661" i="1" s="1"/>
  <c r="M2660" i="1"/>
  <c r="Q2660" i="1" s="1"/>
  <c r="M2659" i="1"/>
  <c r="Q2659" i="1" s="1"/>
  <c r="V2658" i="1"/>
  <c r="M2658" i="1" s="1"/>
  <c r="Q2658" i="1" s="1"/>
  <c r="M2657" i="1"/>
  <c r="Q2657" i="1" s="1"/>
  <c r="M2656" i="1"/>
  <c r="Q2656" i="1" s="1"/>
  <c r="M2655" i="1"/>
  <c r="Q2655" i="1" s="1"/>
  <c r="Z2654" i="1"/>
  <c r="M2654" i="1" s="1"/>
  <c r="Q2654" i="1" s="1"/>
  <c r="M2653" i="1"/>
  <c r="Q2653" i="1" s="1"/>
  <c r="M2652" i="1"/>
  <c r="Q2652" i="1" s="1"/>
  <c r="M2651" i="1"/>
  <c r="Q2651" i="1" s="1"/>
  <c r="M2650" i="1"/>
  <c r="Q2650" i="1" s="1"/>
  <c r="M2649" i="1"/>
  <c r="Q2649" i="1" s="1"/>
  <c r="M2648" i="1"/>
  <c r="Q2648" i="1" s="1"/>
  <c r="T2663" i="1"/>
  <c r="M2663" i="1" s="1"/>
  <c r="Q2663" i="1" s="1"/>
  <c r="M2646" i="1"/>
  <c r="Q2646" i="1" s="1"/>
  <c r="Z2645" i="1"/>
  <c r="M2645" i="1" s="1"/>
  <c r="Q2645" i="1" s="1"/>
  <c r="R2644" i="1"/>
  <c r="M2644" i="1" s="1"/>
  <c r="Q2644" i="1" s="1"/>
  <c r="Z2642" i="1"/>
  <c r="M2642" i="1" s="1"/>
  <c r="Q2642" i="1" s="1"/>
  <c r="M2641" i="1"/>
  <c r="Q2641" i="1" s="1"/>
  <c r="M2640" i="1"/>
  <c r="Q2640" i="1" s="1"/>
  <c r="M2639" i="1"/>
  <c r="Q2639" i="1" s="1"/>
  <c r="M2638" i="1"/>
  <c r="Q2638" i="1" s="1"/>
  <c r="Z2637" i="1"/>
  <c r="M2637" i="1" s="1"/>
  <c r="Q2637" i="1" s="1"/>
  <c r="R2636" i="1"/>
  <c r="M2636" i="1" s="1"/>
  <c r="Q2636" i="1" s="1"/>
  <c r="V2634" i="1"/>
  <c r="M2634" i="1" s="1"/>
  <c r="Q2634" i="1" s="1"/>
  <c r="M2633" i="1"/>
  <c r="Q2633" i="1" s="1"/>
  <c r="V2631" i="1"/>
  <c r="R2631" i="1"/>
  <c r="M2630" i="1"/>
  <c r="Q2630" i="1" s="1"/>
  <c r="M2629" i="1"/>
  <c r="Q2629" i="1" s="1"/>
  <c r="M2628" i="1"/>
  <c r="Q2628" i="1" s="1"/>
  <c r="M2627" i="1"/>
  <c r="Q2627" i="1" s="1"/>
  <c r="M2626" i="1"/>
  <c r="Q2626" i="1" s="1"/>
  <c r="M2625" i="1"/>
  <c r="Q2625" i="1" s="1"/>
  <c r="M2624" i="1"/>
  <c r="Q2624" i="1" s="1"/>
  <c r="M2623" i="1"/>
  <c r="Q2623" i="1" s="1"/>
  <c r="M2622" i="1"/>
  <c r="Q2622" i="1" s="1"/>
  <c r="V2621" i="1"/>
  <c r="M2621" i="1" s="1"/>
  <c r="Q2621" i="1" s="1"/>
  <c r="M2620" i="1"/>
  <c r="Q2620" i="1" s="1"/>
  <c r="M2619" i="1"/>
  <c r="Q2619" i="1" s="1"/>
  <c r="M2618" i="1"/>
  <c r="Q2618" i="1" s="1"/>
  <c r="M2616" i="1"/>
  <c r="Q2616" i="1" s="1"/>
  <c r="M2615" i="1"/>
  <c r="Q2615" i="1" s="1"/>
  <c r="M2614" i="1"/>
  <c r="Q2614" i="1" s="1"/>
  <c r="M2613" i="1"/>
  <c r="Q2613" i="1" s="1"/>
  <c r="V2612" i="1"/>
  <c r="M2612" i="1" s="1"/>
  <c r="Q2612" i="1" s="1"/>
  <c r="M2611" i="1"/>
  <c r="Q2611" i="1" s="1"/>
  <c r="Z2610" i="1"/>
  <c r="M2610" i="1" s="1"/>
  <c r="Q2610" i="1" s="1"/>
  <c r="M2609" i="1"/>
  <c r="Q2609" i="1" s="1"/>
  <c r="Z2608" i="1"/>
  <c r="M2608" i="1" s="1"/>
  <c r="Q2608" i="1" s="1"/>
  <c r="M2607" i="1"/>
  <c r="Q2607" i="1" s="1"/>
  <c r="M2606" i="1"/>
  <c r="Q2606" i="1" s="1"/>
  <c r="M2605" i="1"/>
  <c r="Q2605" i="1" s="1"/>
  <c r="M2604" i="1"/>
  <c r="Q2604" i="1" s="1"/>
  <c r="M2603" i="1"/>
  <c r="Q2603" i="1" s="1"/>
  <c r="M2602" i="1"/>
  <c r="Q2602" i="1" s="1"/>
  <c r="M2601" i="1"/>
  <c r="Q2601" i="1" s="1"/>
  <c r="M2600" i="1"/>
  <c r="Q2600" i="1" s="1"/>
  <c r="M2599" i="1"/>
  <c r="Q2599" i="1" s="1"/>
  <c r="M2598" i="1"/>
  <c r="Q2598" i="1" s="1"/>
  <c r="V2597" i="1"/>
  <c r="M2597" i="1" s="1"/>
  <c r="Q2597" i="1" s="1"/>
  <c r="M2596" i="1"/>
  <c r="Q2596" i="1" s="1"/>
  <c r="R2595" i="1"/>
  <c r="M2595" i="1" s="1"/>
  <c r="Q2595" i="1" s="1"/>
  <c r="Z2594" i="1"/>
  <c r="M2594" i="1" s="1"/>
  <c r="Q2594" i="1" s="1"/>
  <c r="M2593" i="1"/>
  <c r="Q2593" i="1" s="1"/>
  <c r="R2592" i="1"/>
  <c r="M2592" i="1" s="1"/>
  <c r="Q2592" i="1" s="1"/>
  <c r="V2591" i="1"/>
  <c r="M2591" i="1" s="1"/>
  <c r="Q2591" i="1" s="1"/>
  <c r="M2590" i="1"/>
  <c r="Q2590" i="1" s="1"/>
  <c r="Z2589" i="1"/>
  <c r="M2589" i="1" s="1"/>
  <c r="Q2589" i="1" s="1"/>
  <c r="M2588" i="1"/>
  <c r="Q2588" i="1" s="1"/>
  <c r="M2587" i="1"/>
  <c r="Q2587" i="1" s="1"/>
  <c r="M2586" i="1"/>
  <c r="Q2586" i="1" s="1"/>
  <c r="V2585" i="1"/>
  <c r="M2585" i="1" s="1"/>
  <c r="Q2585" i="1" s="1"/>
  <c r="R2584" i="1"/>
  <c r="M2584" i="1" s="1"/>
  <c r="Q2584" i="1" s="1"/>
  <c r="Z2583" i="1"/>
  <c r="M2583" i="1" s="1"/>
  <c r="Q2583" i="1" s="1"/>
  <c r="Z2582" i="1"/>
  <c r="V2582" i="1"/>
  <c r="M2581" i="1"/>
  <c r="Q2581" i="1" s="1"/>
  <c r="M2580" i="1"/>
  <c r="Q2580" i="1" s="1"/>
  <c r="Z2579" i="1"/>
  <c r="M2579" i="1" s="1"/>
  <c r="Q2579" i="1" s="1"/>
  <c r="M2578" i="1"/>
  <c r="Q2578" i="1" s="1"/>
  <c r="M2576" i="1"/>
  <c r="Q2576" i="1" s="1"/>
  <c r="M2575" i="1"/>
  <c r="Q2575" i="1" s="1"/>
  <c r="M2574" i="1"/>
  <c r="Q2574" i="1" s="1"/>
  <c r="M2573" i="1"/>
  <c r="Q2573" i="1" s="1"/>
  <c r="M2572" i="1"/>
  <c r="Q2572" i="1" s="1"/>
  <c r="M2571" i="1"/>
  <c r="Q2571" i="1" s="1"/>
  <c r="M2570" i="1"/>
  <c r="Q2570" i="1" s="1"/>
  <c r="M2569" i="1"/>
  <c r="Q2569" i="1" s="1"/>
  <c r="M2568" i="1"/>
  <c r="Q2568" i="1" s="1"/>
  <c r="M2567" i="1"/>
  <c r="Q2567" i="1" s="1"/>
  <c r="M2566" i="1"/>
  <c r="Q2566" i="1" s="1"/>
  <c r="M2565" i="1"/>
  <c r="Q2565" i="1" s="1"/>
  <c r="R2564" i="1"/>
  <c r="M2564" i="1" s="1"/>
  <c r="Q2564" i="1" s="1"/>
  <c r="R2563" i="1"/>
  <c r="M2563" i="1" s="1"/>
  <c r="Q2563" i="1" s="1"/>
  <c r="V2562" i="1"/>
  <c r="R2562" i="1"/>
  <c r="R2560" i="1"/>
  <c r="M2560" i="1" s="1"/>
  <c r="Q2560" i="1" s="1"/>
  <c r="V2559" i="1"/>
  <c r="M2559" i="1" s="1"/>
  <c r="Q2559" i="1" s="1"/>
  <c r="R2558" i="1"/>
  <c r="M2558" i="1" s="1"/>
  <c r="Q2558" i="1" s="1"/>
  <c r="M2557" i="1"/>
  <c r="Q2557" i="1" s="1"/>
  <c r="R2556" i="1"/>
  <c r="M2556" i="1" s="1"/>
  <c r="Q2556" i="1" s="1"/>
  <c r="M2555" i="1"/>
  <c r="Q2555" i="1" s="1"/>
  <c r="M2554" i="1"/>
  <c r="Q2554" i="1" s="1"/>
  <c r="M2553" i="1"/>
  <c r="Q2553" i="1" s="1"/>
  <c r="M2552" i="1"/>
  <c r="Q2552" i="1" s="1"/>
  <c r="M2551" i="1"/>
  <c r="Q2551" i="1" s="1"/>
  <c r="M2550" i="1"/>
  <c r="Q2550" i="1" s="1"/>
  <c r="M2549" i="1"/>
  <c r="Q2549" i="1" s="1"/>
  <c r="M2548" i="1"/>
  <c r="Q2548" i="1" s="1"/>
  <c r="V2547" i="1"/>
  <c r="M2547" i="1" s="1"/>
  <c r="Q2547" i="1" s="1"/>
  <c r="Z2546" i="1"/>
  <c r="M2546" i="1" s="1"/>
  <c r="Q2546" i="1" s="1"/>
  <c r="R2545" i="1"/>
  <c r="M2545" i="1" s="1"/>
  <c r="Q2545" i="1" s="1"/>
  <c r="M2544" i="1"/>
  <c r="Q2544" i="1" s="1"/>
  <c r="M2543" i="1"/>
  <c r="Q2543" i="1" s="1"/>
  <c r="M2542" i="1"/>
  <c r="Q2542" i="1" s="1"/>
  <c r="M2541" i="1"/>
  <c r="Q2541" i="1" s="1"/>
  <c r="M2540" i="1"/>
  <c r="Q2540" i="1" s="1"/>
  <c r="V2539" i="1"/>
  <c r="M2539" i="1" s="1"/>
  <c r="Q2539" i="1" s="1"/>
  <c r="M2538" i="1"/>
  <c r="Q2538" i="1" s="1"/>
  <c r="M2537" i="1"/>
  <c r="Q2537" i="1" s="1"/>
  <c r="M2536" i="1"/>
  <c r="Q2536" i="1" s="1"/>
  <c r="M2535" i="1"/>
  <c r="Q2535" i="1" s="1"/>
  <c r="M2534" i="1"/>
  <c r="Q2534" i="1" s="1"/>
  <c r="R2533" i="1"/>
  <c r="M2533" i="1" s="1"/>
  <c r="Q2533" i="1" s="1"/>
  <c r="M2532" i="1"/>
  <c r="Q2532" i="1" s="1"/>
  <c r="M2531" i="1"/>
  <c r="Q2531" i="1" s="1"/>
  <c r="M2530" i="1"/>
  <c r="Q2530" i="1" s="1"/>
  <c r="M2529" i="1"/>
  <c r="Q2529" i="1" s="1"/>
  <c r="M2528" i="1"/>
  <c r="Q2528" i="1" s="1"/>
  <c r="M2527" i="1"/>
  <c r="Q2527" i="1" s="1"/>
  <c r="M2526" i="1"/>
  <c r="Q2526" i="1" s="1"/>
  <c r="M2525" i="1"/>
  <c r="Q2525" i="1" s="1"/>
  <c r="M2524" i="1"/>
  <c r="Q2524" i="1" s="1"/>
  <c r="V2523" i="1"/>
  <c r="M2523" i="1" s="1"/>
  <c r="Q2523" i="1" s="1"/>
  <c r="R2522" i="1"/>
  <c r="M2522" i="1" s="1"/>
  <c r="Q2522" i="1" s="1"/>
  <c r="M2521" i="1"/>
  <c r="Q2521" i="1" s="1"/>
  <c r="M2520" i="1"/>
  <c r="Q2520" i="1" s="1"/>
  <c r="M2519" i="1"/>
  <c r="Q2519" i="1" s="1"/>
  <c r="M2518" i="1"/>
  <c r="Q2518" i="1" s="1"/>
  <c r="V2517" i="1"/>
  <c r="M2517" i="1" s="1"/>
  <c r="Q2517" i="1" s="1"/>
  <c r="M2516" i="1"/>
  <c r="Q2516" i="1" s="1"/>
  <c r="M2515" i="1"/>
  <c r="Q2515" i="1" s="1"/>
  <c r="M2514" i="1"/>
  <c r="Q2514" i="1" s="1"/>
  <c r="M2513" i="1"/>
  <c r="Q2513" i="1" s="1"/>
  <c r="M2512" i="1"/>
  <c r="Q2512" i="1" s="1"/>
  <c r="M2511" i="1"/>
  <c r="Q2511" i="1" s="1"/>
  <c r="M2510" i="1"/>
  <c r="Q2510" i="1" s="1"/>
  <c r="M2509" i="1"/>
  <c r="Q2509" i="1" s="1"/>
  <c r="M2508" i="1"/>
  <c r="Q2508" i="1" s="1"/>
  <c r="M2507" i="1"/>
  <c r="Q2507" i="1" s="1"/>
  <c r="M2506" i="1"/>
  <c r="Q2506" i="1" s="1"/>
  <c r="M2505" i="1"/>
  <c r="Q2505" i="1" s="1"/>
  <c r="M2504" i="1"/>
  <c r="Q2504" i="1" s="1"/>
  <c r="M2503" i="1"/>
  <c r="Q2503" i="1" s="1"/>
  <c r="M2502" i="1"/>
  <c r="Q2502" i="1" s="1"/>
  <c r="M2501" i="1"/>
  <c r="Q2501" i="1" s="1"/>
  <c r="M2500" i="1"/>
  <c r="Q2500" i="1" s="1"/>
  <c r="M2499" i="1"/>
  <c r="Q2499" i="1" s="1"/>
  <c r="M2498" i="1"/>
  <c r="Q2498" i="1" s="1"/>
  <c r="M2497" i="1"/>
  <c r="Q2497" i="1" s="1"/>
  <c r="M2496" i="1"/>
  <c r="Q2496" i="1" s="1"/>
  <c r="M2495" i="1"/>
  <c r="Q2495" i="1" s="1"/>
  <c r="M2494" i="1"/>
  <c r="Q2494" i="1" s="1"/>
  <c r="Z2492" i="1"/>
  <c r="M2492" i="1" s="1"/>
  <c r="Q2492" i="1" s="1"/>
  <c r="M2491" i="1"/>
  <c r="Q2491" i="1" s="1"/>
  <c r="Z2490" i="1"/>
  <c r="M2490" i="1" s="1"/>
  <c r="Q2490" i="1" s="1"/>
  <c r="M2489" i="1"/>
  <c r="Q2489" i="1" s="1"/>
  <c r="M2488" i="1"/>
  <c r="Q2488" i="1" s="1"/>
  <c r="Z2487" i="1"/>
  <c r="M2487" i="1" s="1"/>
  <c r="Q2487" i="1" s="1"/>
  <c r="R2486" i="1"/>
  <c r="M2486" i="1" s="1"/>
  <c r="Q2486" i="1" s="1"/>
  <c r="M2485" i="1"/>
  <c r="Q2485" i="1" s="1"/>
  <c r="M2484" i="1"/>
  <c r="Q2484" i="1" s="1"/>
  <c r="V2483" i="1"/>
  <c r="M2483" i="1" s="1"/>
  <c r="Q2483" i="1" s="1"/>
  <c r="M2482" i="1"/>
  <c r="Q2482" i="1" s="1"/>
  <c r="M2481" i="1"/>
  <c r="Q2481" i="1" s="1"/>
  <c r="V2480" i="1"/>
  <c r="M2480" i="1" s="1"/>
  <c r="Q2480" i="1" s="1"/>
  <c r="V2479" i="1"/>
  <c r="M2479" i="1" s="1"/>
  <c r="Q2479" i="1" s="1"/>
  <c r="M2478" i="1"/>
  <c r="Q2478" i="1" s="1"/>
  <c r="M2477" i="1"/>
  <c r="Q2477" i="1" s="1"/>
  <c r="R2476" i="1"/>
  <c r="Z2475" i="1"/>
  <c r="M2475" i="1" s="1"/>
  <c r="Q2475" i="1" s="1"/>
  <c r="M2474" i="1"/>
  <c r="Q2474" i="1" s="1"/>
  <c r="M2473" i="1"/>
  <c r="Q2473" i="1" s="1"/>
  <c r="M2472" i="1"/>
  <c r="Q2472" i="1" s="1"/>
  <c r="M2471" i="1"/>
  <c r="Q2471" i="1" s="1"/>
  <c r="AM48" i="1" l="1"/>
  <c r="AK49" i="1"/>
  <c r="AK50" i="1" s="1"/>
  <c r="M2698" i="1"/>
  <c r="Q2698" i="1" s="1"/>
  <c r="M2631" i="1"/>
  <c r="Q2631" i="1" s="1"/>
  <c r="M2750" i="1"/>
  <c r="Q2750" i="1" s="1"/>
  <c r="M3181" i="1"/>
  <c r="Q3181" i="1" s="1"/>
  <c r="M2688" i="1"/>
  <c r="Q2688" i="1" s="1"/>
  <c r="M2705" i="1"/>
  <c r="Q2705" i="1" s="1"/>
  <c r="M2562" i="1"/>
  <c r="Q2562" i="1" s="1"/>
  <c r="M3195" i="1"/>
  <c r="Q3195" i="1" s="1"/>
  <c r="M3192" i="1"/>
  <c r="Q3192" i="1" s="1"/>
  <c r="M2582" i="1"/>
  <c r="Q2582" i="1" s="1"/>
  <c r="M2714" i="1"/>
  <c r="Q2714" i="1" s="1"/>
  <c r="M2470" i="1"/>
  <c r="Q2470" i="1" s="1"/>
  <c r="V2469" i="1"/>
  <c r="M2469" i="1" s="1"/>
  <c r="Q2469" i="1" s="1"/>
  <c r="M2468" i="1"/>
  <c r="Q2468" i="1" s="1"/>
  <c r="M2467" i="1"/>
  <c r="Q2467" i="1" s="1"/>
  <c r="M2466" i="1"/>
  <c r="Q2466" i="1" s="1"/>
  <c r="V2465" i="1"/>
  <c r="M2465" i="1" s="1"/>
  <c r="Q2465" i="1" s="1"/>
  <c r="R2464" i="1"/>
  <c r="M2464" i="1" s="1"/>
  <c r="Q2464" i="1" s="1"/>
  <c r="M2463" i="1"/>
  <c r="Q2463" i="1" s="1"/>
  <c r="Z2462" i="1"/>
  <c r="M2461" i="1"/>
  <c r="Q2461" i="1" s="1"/>
  <c r="V2460" i="1"/>
  <c r="M2460" i="1" s="1"/>
  <c r="Q2460" i="1" s="1"/>
  <c r="M2459" i="1"/>
  <c r="Q2459" i="1" s="1"/>
  <c r="M2458" i="1"/>
  <c r="Q2458" i="1" s="1"/>
  <c r="M2457" i="1"/>
  <c r="Q2457" i="1" s="1"/>
  <c r="M2456" i="1"/>
  <c r="Q2456" i="1" s="1"/>
  <c r="R2455" i="1"/>
  <c r="M2455" i="1" s="1"/>
  <c r="Q2455" i="1" s="1"/>
  <c r="M2454" i="1"/>
  <c r="Q2454" i="1" s="1"/>
  <c r="M2453" i="1"/>
  <c r="Q2453" i="1" s="1"/>
  <c r="M2452" i="1"/>
  <c r="Q2452" i="1" s="1"/>
  <c r="R2451" i="1"/>
  <c r="M2451" i="1" s="1"/>
  <c r="Q2451" i="1" s="1"/>
  <c r="M2450" i="1"/>
  <c r="Q2450" i="1" s="1"/>
  <c r="M2449" i="1"/>
  <c r="Q2449" i="1" s="1"/>
  <c r="M2448" i="1"/>
  <c r="Q2448" i="1" s="1"/>
  <c r="M2447" i="1"/>
  <c r="Q2447" i="1" s="1"/>
  <c r="M2446" i="1"/>
  <c r="Q2446" i="1" s="1"/>
  <c r="V2445" i="1"/>
  <c r="M2445" i="1" s="1"/>
  <c r="Q2445" i="1" s="1"/>
  <c r="M2444" i="1"/>
  <c r="Q2444" i="1" s="1"/>
  <c r="M2443" i="1"/>
  <c r="Q2443" i="1" s="1"/>
  <c r="M2442" i="1"/>
  <c r="Q2442" i="1" s="1"/>
  <c r="M2441" i="1"/>
  <c r="Q2441" i="1" s="1"/>
  <c r="V2440" i="1"/>
  <c r="M2440" i="1" s="1"/>
  <c r="Q2440" i="1" s="1"/>
  <c r="M2439" i="1"/>
  <c r="Q2439" i="1" s="1"/>
  <c r="V2438" i="1"/>
  <c r="M2438" i="1" s="1"/>
  <c r="Q2438" i="1" s="1"/>
  <c r="M2437" i="1"/>
  <c r="Q2437" i="1" s="1"/>
  <c r="R2436" i="1"/>
  <c r="V2435" i="1"/>
  <c r="M2434" i="1"/>
  <c r="M2427" i="1"/>
  <c r="Q2427" i="1" s="1"/>
  <c r="M2426" i="1"/>
  <c r="Q2426" i="1" s="1"/>
  <c r="T2425" i="1"/>
  <c r="M2425" i="1" s="1"/>
  <c r="Q2425" i="1" s="1"/>
  <c r="M2424" i="1"/>
  <c r="Q2424" i="1" s="1"/>
  <c r="T2423" i="1"/>
  <c r="M2423" i="1" s="1"/>
  <c r="Q2423" i="1" s="1"/>
  <c r="T2422" i="1"/>
  <c r="M2422" i="1" s="1"/>
  <c r="Q2422" i="1" s="1"/>
  <c r="M2421" i="1"/>
  <c r="Q2421" i="1" s="1"/>
  <c r="T2420" i="1"/>
  <c r="M2420" i="1" s="1"/>
  <c r="Q2420" i="1" s="1"/>
  <c r="T2419" i="1"/>
  <c r="M2419" i="1" s="1"/>
  <c r="Q2419" i="1" s="1"/>
  <c r="T2418" i="1"/>
  <c r="M2418" i="1" s="1"/>
  <c r="Q2418" i="1" s="1"/>
  <c r="M2417" i="1"/>
  <c r="Q2417" i="1" s="1"/>
  <c r="T2381" i="1"/>
  <c r="M2381" i="1" s="1"/>
  <c r="Q2381" i="1" s="1"/>
  <c r="T2416" i="1"/>
  <c r="M2416" i="1" s="1"/>
  <c r="Q2416" i="1" s="1"/>
  <c r="M2379" i="1"/>
  <c r="Q2379" i="1" s="1"/>
  <c r="M3213" i="1"/>
  <c r="Q3213" i="1" s="1"/>
  <c r="M2415" i="1"/>
  <c r="Q2415" i="1" s="1"/>
  <c r="M2414" i="1"/>
  <c r="Q2414" i="1" s="1"/>
  <c r="M3212" i="1"/>
  <c r="Q3212" i="1" s="1"/>
  <c r="M2383" i="1"/>
  <c r="Q2383" i="1" s="1"/>
  <c r="T2413" i="1"/>
  <c r="M2413" i="1" s="1"/>
  <c r="Q2413" i="1" s="1"/>
  <c r="T2412" i="1"/>
  <c r="M2412" i="1" s="1"/>
  <c r="Q2412" i="1" s="1"/>
  <c r="M2411" i="1"/>
  <c r="Q2411" i="1" s="1"/>
  <c r="T2410" i="1"/>
  <c r="M2410" i="1" s="1"/>
  <c r="Q2410" i="1" s="1"/>
  <c r="T2409" i="1"/>
  <c r="M2409" i="1" s="1"/>
  <c r="Q2409" i="1" s="1"/>
  <c r="T2408" i="1"/>
  <c r="M2408" i="1" s="1"/>
  <c r="Q2408" i="1" s="1"/>
  <c r="T2407" i="1"/>
  <c r="M2407" i="1" s="1"/>
  <c r="Q2407" i="1" s="1"/>
  <c r="T2406" i="1"/>
  <c r="M2406" i="1" s="1"/>
  <c r="Q2406" i="1" s="1"/>
  <c r="T2405" i="1"/>
  <c r="M2405" i="1" s="1"/>
  <c r="Q2405" i="1" s="1"/>
  <c r="T2404" i="1"/>
  <c r="M2404" i="1" s="1"/>
  <c r="Q2404" i="1" s="1"/>
  <c r="T2403" i="1"/>
  <c r="M2403" i="1" s="1"/>
  <c r="Q2403" i="1" s="1"/>
  <c r="M3216" i="1"/>
  <c r="Q3216" i="1" s="1"/>
  <c r="T2402" i="1"/>
  <c r="M2402" i="1" s="1"/>
  <c r="Q2402" i="1" s="1"/>
  <c r="M3215" i="1"/>
  <c r="Q3215" i="1" s="1"/>
  <c r="T2401" i="1"/>
  <c r="M2401" i="1" s="1"/>
  <c r="Q2401" i="1" s="1"/>
  <c r="T2400" i="1"/>
  <c r="M2400" i="1" s="1"/>
  <c r="Q2400" i="1" s="1"/>
  <c r="AB2399" i="1"/>
  <c r="AB2386" i="1" s="1"/>
  <c r="M3214" i="1"/>
  <c r="Q3214" i="1" s="1"/>
  <c r="M2398" i="1"/>
  <c r="Q2398" i="1" s="1"/>
  <c r="M2397" i="1"/>
  <c r="Q2397" i="1" s="1"/>
  <c r="M2396" i="1"/>
  <c r="Q2396" i="1" s="1"/>
  <c r="M2395" i="1"/>
  <c r="Q2395" i="1" s="1"/>
  <c r="M2394" i="1"/>
  <c r="Q2394" i="1" s="1"/>
  <c r="T2393" i="1"/>
  <c r="M2392" i="1"/>
  <c r="Q2392" i="1" s="1"/>
  <c r="M2391" i="1"/>
  <c r="Q2391" i="1" s="1"/>
  <c r="M2390" i="1"/>
  <c r="Q2390" i="1" s="1"/>
  <c r="M2389" i="1"/>
  <c r="Q2389" i="1" s="1"/>
  <c r="M2388" i="1"/>
  <c r="Q2388" i="1" s="1"/>
  <c r="M2387" i="1"/>
  <c r="M2359" i="1"/>
  <c r="Q2359" i="1" s="1"/>
  <c r="M2358" i="1"/>
  <c r="Q2358" i="1" s="1"/>
  <c r="M2357" i="1"/>
  <c r="Q2357" i="1" s="1"/>
  <c r="M2356" i="1"/>
  <c r="Q2356" i="1" s="1"/>
  <c r="M2355" i="1"/>
  <c r="Q2355" i="1" s="1"/>
  <c r="M2354" i="1"/>
  <c r="Q2354" i="1" s="1"/>
  <c r="M2353" i="1"/>
  <c r="Q2353" i="1" s="1"/>
  <c r="M2352" i="1"/>
  <c r="Q2352" i="1" s="1"/>
  <c r="M2351" i="1"/>
  <c r="Q2351" i="1" s="1"/>
  <c r="M2350" i="1"/>
  <c r="Q2350" i="1" s="1"/>
  <c r="M2349" i="1"/>
  <c r="Q2349" i="1" s="1"/>
  <c r="M2347" i="1"/>
  <c r="Q2347" i="1" s="1"/>
  <c r="M2346" i="1"/>
  <c r="Q2346" i="1" s="1"/>
  <c r="M2345" i="1"/>
  <c r="Q2345" i="1" s="1"/>
  <c r="M2344" i="1"/>
  <c r="Q2344" i="1" s="1"/>
  <c r="M2343" i="1"/>
  <c r="Q2343" i="1" s="1"/>
  <c r="M2342" i="1"/>
  <c r="Q2342" i="1" s="1"/>
  <c r="M2432" i="1"/>
  <c r="Q2432" i="1" s="1"/>
  <c r="M2341" i="1"/>
  <c r="Q2341" i="1" s="1"/>
  <c r="M2340" i="1"/>
  <c r="Q2340" i="1" s="1"/>
  <c r="M2339" i="1"/>
  <c r="Q2339" i="1" s="1"/>
  <c r="M2338" i="1"/>
  <c r="Q2338" i="1" s="1"/>
  <c r="M2337" i="1"/>
  <c r="Q2337" i="1" s="1"/>
  <c r="M2336" i="1"/>
  <c r="Q2336" i="1" s="1"/>
  <c r="M2335" i="1"/>
  <c r="Q2335" i="1" s="1"/>
  <c r="M2334" i="1"/>
  <c r="Q2334" i="1" s="1"/>
  <c r="M2333" i="1"/>
  <c r="Q2333" i="1" s="1"/>
  <c r="M2332" i="1"/>
  <c r="Q2332" i="1" s="1"/>
  <c r="M2331" i="1"/>
  <c r="Q2331" i="1" s="1"/>
  <c r="M2330" i="1"/>
  <c r="Q2330" i="1" s="1"/>
  <c r="M2329" i="1"/>
  <c r="Q2329" i="1" s="1"/>
  <c r="M2328" i="1"/>
  <c r="Q2328" i="1" s="1"/>
  <c r="M2327" i="1"/>
  <c r="Q2327" i="1" s="1"/>
  <c r="M2326" i="1"/>
  <c r="Q2326" i="1" s="1"/>
  <c r="M2325" i="1"/>
  <c r="Q2325" i="1" s="1"/>
  <c r="M2324" i="1"/>
  <c r="Q2324" i="1" s="1"/>
  <c r="M2323" i="1"/>
  <c r="Q2323" i="1" s="1"/>
  <c r="M2322" i="1"/>
  <c r="Q2322" i="1" s="1"/>
  <c r="M2431" i="1"/>
  <c r="Q2431" i="1" s="1"/>
  <c r="M2320" i="1"/>
  <c r="Q2320" i="1" s="1"/>
  <c r="M2319" i="1"/>
  <c r="Q2319" i="1" s="1"/>
  <c r="M2318" i="1"/>
  <c r="Q2318" i="1" s="1"/>
  <c r="M2317" i="1"/>
  <c r="Q2317" i="1" s="1"/>
  <c r="M2316" i="1"/>
  <c r="Q2316" i="1" s="1"/>
  <c r="M2315" i="1"/>
  <c r="Q2315" i="1" s="1"/>
  <c r="M2314" i="1"/>
  <c r="Q2314" i="1" s="1"/>
  <c r="M2312" i="1"/>
  <c r="Q2312" i="1" s="1"/>
  <c r="M2311" i="1"/>
  <c r="Q2311" i="1" s="1"/>
  <c r="M2309" i="1"/>
  <c r="Q2309" i="1" s="1"/>
  <c r="M2308" i="1"/>
  <c r="Q2308" i="1" s="1"/>
  <c r="M2307" i="1"/>
  <c r="Q2307" i="1" s="1"/>
  <c r="M2306" i="1"/>
  <c r="Q2306" i="1" s="1"/>
  <c r="M2305" i="1"/>
  <c r="Q2305" i="1" s="1"/>
  <c r="M2430" i="1"/>
  <c r="Q2430" i="1" s="1"/>
  <c r="M2304" i="1"/>
  <c r="Q2304" i="1" s="1"/>
  <c r="M2429" i="1"/>
  <c r="Q2429" i="1" s="1"/>
  <c r="M2303" i="1"/>
  <c r="Q2303" i="1" s="1"/>
  <c r="M2428" i="1"/>
  <c r="Q2428" i="1" s="1"/>
  <c r="M2302" i="1"/>
  <c r="Q2302" i="1" s="1"/>
  <c r="M2301" i="1"/>
  <c r="Q2301" i="1" s="1"/>
  <c r="M2300" i="1"/>
  <c r="Q2300" i="1" s="1"/>
  <c r="M2299" i="1"/>
  <c r="Q2299" i="1" s="1"/>
  <c r="M2298" i="1"/>
  <c r="Q2298" i="1" s="1"/>
  <c r="M2297" i="1"/>
  <c r="Q2297" i="1" s="1"/>
  <c r="M2296" i="1"/>
  <c r="Q2296" i="1" s="1"/>
  <c r="M2295" i="1"/>
  <c r="Q2295" i="1" s="1"/>
  <c r="M2294" i="1"/>
  <c r="Q2294" i="1" s="1"/>
  <c r="M2293" i="1"/>
  <c r="Q2293" i="1" s="1"/>
  <c r="M2292" i="1"/>
  <c r="Q2292" i="1" s="1"/>
  <c r="M2291" i="1"/>
  <c r="Q2291" i="1" s="1"/>
  <c r="M2290" i="1"/>
  <c r="Q2290" i="1" s="1"/>
  <c r="M2289" i="1"/>
  <c r="Q2289" i="1" s="1"/>
  <c r="M2288" i="1"/>
  <c r="Q2288" i="1" s="1"/>
  <c r="M2287" i="1"/>
  <c r="Q2287" i="1" s="1"/>
  <c r="M2286" i="1"/>
  <c r="Q2286" i="1" s="1"/>
  <c r="M2285" i="1"/>
  <c r="Q2285" i="1" s="1"/>
  <c r="Q2284" i="1"/>
  <c r="M2283" i="1"/>
  <c r="Q2283" i="1" s="1"/>
  <c r="M2282" i="1"/>
  <c r="Q2282" i="1" s="1"/>
  <c r="M2281" i="1"/>
  <c r="Q2281" i="1" s="1"/>
  <c r="M2280" i="1"/>
  <c r="Q2280" i="1" s="1"/>
  <c r="M2279" i="1"/>
  <c r="T2386" i="1" l="1"/>
  <c r="T20" i="1" s="1"/>
  <c r="AM50" i="1"/>
  <c r="AM49" i="1"/>
  <c r="AK51" i="1"/>
  <c r="AK52" i="1" s="1"/>
  <c r="M2436" i="1"/>
  <c r="Q2436" i="1" s="1"/>
  <c r="Q2279" i="1"/>
  <c r="M2399" i="1"/>
  <c r="Q2399" i="1" s="1"/>
  <c r="Q2434" i="1"/>
  <c r="M2462" i="1"/>
  <c r="Q2462" i="1" s="1"/>
  <c r="Q2387" i="1"/>
  <c r="M2393" i="1"/>
  <c r="Q2393" i="1" s="1"/>
  <c r="M2435" i="1"/>
  <c r="Q2435" i="1" s="1"/>
  <c r="R1738" i="1"/>
  <c r="M1738" i="1" s="1"/>
  <c r="Q1738" i="1" s="1"/>
  <c r="M1973" i="1"/>
  <c r="Q1973" i="1" s="1"/>
  <c r="M1972" i="1"/>
  <c r="Q1972" i="1" s="1"/>
  <c r="M1971" i="1"/>
  <c r="Q1971" i="1" s="1"/>
  <c r="M1970" i="1"/>
  <c r="Q1970" i="1" s="1"/>
  <c r="M1969" i="1"/>
  <c r="Q1969" i="1" s="1"/>
  <c r="X1968" i="1"/>
  <c r="M1968" i="1" s="1"/>
  <c r="Q1968" i="1" s="1"/>
  <c r="M1967" i="1"/>
  <c r="Q1967" i="1" s="1"/>
  <c r="R1966" i="1"/>
  <c r="M1966" i="1" s="1"/>
  <c r="Q1966" i="1" s="1"/>
  <c r="M1965" i="1"/>
  <c r="Q1965" i="1" s="1"/>
  <c r="M1964" i="1"/>
  <c r="Q1964" i="1" s="1"/>
  <c r="M1963" i="1"/>
  <c r="Q1963" i="1" s="1"/>
  <c r="M1962" i="1"/>
  <c r="Q1962" i="1" s="1"/>
  <c r="M1961" i="1"/>
  <c r="Q1961" i="1" s="1"/>
  <c r="M1960" i="1"/>
  <c r="Q1960" i="1" s="1"/>
  <c r="M1959" i="1"/>
  <c r="Q1959" i="1" s="1"/>
  <c r="M1958" i="1"/>
  <c r="Q1958" i="1" s="1"/>
  <c r="M1957" i="1"/>
  <c r="Q1957" i="1" s="1"/>
  <c r="V1956" i="1"/>
  <c r="M1956" i="1" s="1"/>
  <c r="Q1956" i="1" s="1"/>
  <c r="M1955" i="1"/>
  <c r="Q1955" i="1" s="1"/>
  <c r="V1954" i="1"/>
  <c r="M1954" i="1" s="1"/>
  <c r="Q1954" i="1" s="1"/>
  <c r="M1953" i="1"/>
  <c r="Q1953" i="1" s="1"/>
  <c r="M1952" i="1"/>
  <c r="Q1952" i="1" s="1"/>
  <c r="V1951" i="1"/>
  <c r="M1951" i="1" s="1"/>
  <c r="Q1951" i="1" s="1"/>
  <c r="M1950" i="1"/>
  <c r="Q1950" i="1" s="1"/>
  <c r="M1949" i="1"/>
  <c r="Q1949" i="1" s="1"/>
  <c r="V1948" i="1"/>
  <c r="M1948" i="1" s="1"/>
  <c r="Q1948" i="1" s="1"/>
  <c r="R1947" i="1"/>
  <c r="M1947" i="1" s="1"/>
  <c r="Q1947" i="1" s="1"/>
  <c r="M1946" i="1"/>
  <c r="Q1946" i="1" s="1"/>
  <c r="M1945" i="1"/>
  <c r="Q1945" i="1" s="1"/>
  <c r="M1944" i="1"/>
  <c r="Q1944" i="1" s="1"/>
  <c r="M1943" i="1"/>
  <c r="Q1943" i="1" s="1"/>
  <c r="M1942" i="1"/>
  <c r="Q1942" i="1" s="1"/>
  <c r="M1941" i="1"/>
  <c r="Q1941" i="1" s="1"/>
  <c r="AB1940" i="1"/>
  <c r="M1940" i="1" s="1"/>
  <c r="Q1940" i="1" s="1"/>
  <c r="M1939" i="1"/>
  <c r="Q1939" i="1" s="1"/>
  <c r="M1938" i="1"/>
  <c r="Q1938" i="1" s="1"/>
  <c r="M1937" i="1"/>
  <c r="Q1937" i="1" s="1"/>
  <c r="M1936" i="1"/>
  <c r="Q1936" i="1" s="1"/>
  <c r="AB1935" i="1"/>
  <c r="M1935" i="1" s="1"/>
  <c r="Q1935" i="1" s="1"/>
  <c r="V1934" i="1"/>
  <c r="M1934" i="1" s="1"/>
  <c r="Q1934" i="1" s="1"/>
  <c r="M1933" i="1"/>
  <c r="Q1933" i="1" s="1"/>
  <c r="M1932" i="1"/>
  <c r="Q1932" i="1" s="1"/>
  <c r="V1931" i="1"/>
  <c r="M1931" i="1" s="1"/>
  <c r="Q1931" i="1" s="1"/>
  <c r="M1930" i="1"/>
  <c r="Q1930" i="1" s="1"/>
  <c r="M1929" i="1"/>
  <c r="Q1929" i="1" s="1"/>
  <c r="R1928" i="1"/>
  <c r="M1928" i="1" s="1"/>
  <c r="Q1928" i="1" s="1"/>
  <c r="M1927" i="1"/>
  <c r="Q1927" i="1" s="1"/>
  <c r="M1974" i="1"/>
  <c r="Q1974" i="1" s="1"/>
  <c r="M1926" i="1"/>
  <c r="Q1926" i="1" s="1"/>
  <c r="AB1925" i="1"/>
  <c r="M1925" i="1" s="1"/>
  <c r="Q1925" i="1" s="1"/>
  <c r="M1924" i="1"/>
  <c r="Q1924" i="1" s="1"/>
  <c r="M1923" i="1"/>
  <c r="Q1923" i="1" s="1"/>
  <c r="M1922" i="1"/>
  <c r="Q1922" i="1" s="1"/>
  <c r="R1921" i="1"/>
  <c r="M1921" i="1" s="1"/>
  <c r="Q1921" i="1" s="1"/>
  <c r="M1920" i="1"/>
  <c r="Q1920" i="1" s="1"/>
  <c r="Z1919" i="1"/>
  <c r="M1919" i="1" s="1"/>
  <c r="Q1919" i="1" s="1"/>
  <c r="M1918" i="1"/>
  <c r="Q1918" i="1" s="1"/>
  <c r="M1917" i="1"/>
  <c r="Q1917" i="1" s="1"/>
  <c r="M1916" i="1"/>
  <c r="Q1916" i="1" s="1"/>
  <c r="M1915" i="1"/>
  <c r="Q1915" i="1" s="1"/>
  <c r="M1914" i="1"/>
  <c r="Q1914" i="1" s="1"/>
  <c r="M1913" i="1"/>
  <c r="Q1913" i="1" s="1"/>
  <c r="M1912" i="1"/>
  <c r="Q1912" i="1" s="1"/>
  <c r="X1911" i="1"/>
  <c r="M1911" i="1" s="1"/>
  <c r="Q1911" i="1" s="1"/>
  <c r="M1910" i="1"/>
  <c r="Q1910" i="1" s="1"/>
  <c r="M1909" i="1"/>
  <c r="Q1909" i="1" s="1"/>
  <c r="R1908" i="1"/>
  <c r="M1908" i="1" s="1"/>
  <c r="Q1908" i="1" s="1"/>
  <c r="M1907" i="1"/>
  <c r="Q1907" i="1" s="1"/>
  <c r="M1906" i="1"/>
  <c r="Q1906" i="1" s="1"/>
  <c r="X1905" i="1"/>
  <c r="M1905" i="1" s="1"/>
  <c r="Q1905" i="1" s="1"/>
  <c r="M1904" i="1"/>
  <c r="Q1904" i="1" s="1"/>
  <c r="M1903" i="1"/>
  <c r="Q1903" i="1" s="1"/>
  <c r="M1902" i="1"/>
  <c r="Q1902" i="1" s="1"/>
  <c r="M1901" i="1"/>
  <c r="Q1901" i="1" s="1"/>
  <c r="R1900" i="1"/>
  <c r="M1900" i="1" s="1"/>
  <c r="Q1900" i="1" s="1"/>
  <c r="M1899" i="1"/>
  <c r="Q1899" i="1" s="1"/>
  <c r="M1898" i="1"/>
  <c r="Q1898" i="1" s="1"/>
  <c r="M1897" i="1"/>
  <c r="Q1897" i="1" s="1"/>
  <c r="M1896" i="1"/>
  <c r="Q1896" i="1" s="1"/>
  <c r="M1895" i="1"/>
  <c r="Q1895" i="1" s="1"/>
  <c r="M1894" i="1"/>
  <c r="Q1894" i="1" s="1"/>
  <c r="M1893" i="1"/>
  <c r="Q1893" i="1" s="1"/>
  <c r="M1892" i="1"/>
  <c r="Q1892" i="1" s="1"/>
  <c r="M1891" i="1"/>
  <c r="Q1891" i="1" s="1"/>
  <c r="M1890" i="1"/>
  <c r="Q1890" i="1" s="1"/>
  <c r="M1889" i="1"/>
  <c r="Q1889" i="1" s="1"/>
  <c r="M1888" i="1"/>
  <c r="Q1888" i="1" s="1"/>
  <c r="M1887" i="1"/>
  <c r="Q1887" i="1" s="1"/>
  <c r="M1886" i="1"/>
  <c r="Q1886" i="1" s="1"/>
  <c r="M1885" i="1"/>
  <c r="Q1885" i="1" s="1"/>
  <c r="M1884" i="1"/>
  <c r="Q1884" i="1" s="1"/>
  <c r="M1883" i="1"/>
  <c r="Q1883" i="1" s="1"/>
  <c r="M1882" i="1"/>
  <c r="Q1882" i="1" s="1"/>
  <c r="V1881" i="1"/>
  <c r="M1881" i="1" s="1"/>
  <c r="Q1881" i="1" s="1"/>
  <c r="M1880" i="1"/>
  <c r="Q1880" i="1" s="1"/>
  <c r="M1879" i="1"/>
  <c r="Q1879" i="1" s="1"/>
  <c r="M1878" i="1"/>
  <c r="Q1878" i="1" s="1"/>
  <c r="M1877" i="1"/>
  <c r="Q1877" i="1" s="1"/>
  <c r="M1876" i="1"/>
  <c r="Q1876" i="1" s="1"/>
  <c r="AB1875" i="1"/>
  <c r="M1875" i="1" s="1"/>
  <c r="Q1875" i="1" s="1"/>
  <c r="R1874" i="1"/>
  <c r="M1874" i="1" s="1"/>
  <c r="Q1874" i="1" s="1"/>
  <c r="M1873" i="1"/>
  <c r="Q1873" i="1" s="1"/>
  <c r="M1872" i="1"/>
  <c r="Q1872" i="1" s="1"/>
  <c r="M1871" i="1"/>
  <c r="Q1871" i="1" s="1"/>
  <c r="M1870" i="1"/>
  <c r="Q1870" i="1" s="1"/>
  <c r="M1869" i="1"/>
  <c r="Q1869" i="1" s="1"/>
  <c r="M1868" i="1"/>
  <c r="Q1868" i="1" s="1"/>
  <c r="M1867" i="1"/>
  <c r="Q1867" i="1" s="1"/>
  <c r="M1866" i="1"/>
  <c r="Q1866" i="1" s="1"/>
  <c r="M1865" i="1"/>
  <c r="Q1865" i="1" s="1"/>
  <c r="M1864" i="1"/>
  <c r="Q1864" i="1" s="1"/>
  <c r="M1863" i="1"/>
  <c r="Q1863" i="1" s="1"/>
  <c r="AB1862" i="1"/>
  <c r="M1862" i="1" s="1"/>
  <c r="Q1862" i="1" s="1"/>
  <c r="M1861" i="1"/>
  <c r="Q1861" i="1" s="1"/>
  <c r="M1860" i="1"/>
  <c r="Q1860" i="1" s="1"/>
  <c r="M1859" i="1"/>
  <c r="Q1859" i="1" s="1"/>
  <c r="M1858" i="1"/>
  <c r="Q1858" i="1" s="1"/>
  <c r="M1857" i="1"/>
  <c r="Q1857" i="1" s="1"/>
  <c r="M1856" i="1"/>
  <c r="Q1856" i="1" s="1"/>
  <c r="M1855" i="1"/>
  <c r="Q1855" i="1" s="1"/>
  <c r="M1854" i="1"/>
  <c r="Q1854" i="1" s="1"/>
  <c r="M1853" i="1"/>
  <c r="Q1853" i="1" s="1"/>
  <c r="M1852" i="1"/>
  <c r="Q1852" i="1" s="1"/>
  <c r="M1851" i="1"/>
  <c r="Q1851" i="1" s="1"/>
  <c r="M1850" i="1"/>
  <c r="Q1850" i="1" s="1"/>
  <c r="M1849" i="1"/>
  <c r="Q1849" i="1" s="1"/>
  <c r="Z1848" i="1"/>
  <c r="M1848" i="1" s="1"/>
  <c r="Q1848" i="1" s="1"/>
  <c r="M1847" i="1"/>
  <c r="Q1847" i="1" s="1"/>
  <c r="R1846" i="1"/>
  <c r="M1846" i="1" s="1"/>
  <c r="Q1846" i="1" s="1"/>
  <c r="M1845" i="1"/>
  <c r="Q1845" i="1" s="1"/>
  <c r="M1844" i="1"/>
  <c r="Q1844" i="1" s="1"/>
  <c r="M1843" i="1"/>
  <c r="Q1843" i="1" s="1"/>
  <c r="M1842" i="1"/>
  <c r="Q1842" i="1" s="1"/>
  <c r="M1841" i="1"/>
  <c r="Q1841" i="1" s="1"/>
  <c r="R1840" i="1"/>
  <c r="M1840" i="1" s="1"/>
  <c r="Q1840" i="1" s="1"/>
  <c r="V1839" i="1"/>
  <c r="M1839" i="1" s="1"/>
  <c r="Q1839" i="1" s="1"/>
  <c r="M1838" i="1"/>
  <c r="Q1838" i="1" s="1"/>
  <c r="R1837" i="1"/>
  <c r="M1837" i="1" s="1"/>
  <c r="Q1837" i="1" s="1"/>
  <c r="M1836" i="1"/>
  <c r="Q1836" i="1" s="1"/>
  <c r="M1835" i="1"/>
  <c r="Q1835" i="1" s="1"/>
  <c r="M1834" i="1"/>
  <c r="Q1834" i="1" s="1"/>
  <c r="M1833" i="1"/>
  <c r="Q1833" i="1" s="1"/>
  <c r="M1832" i="1"/>
  <c r="Q1832" i="1" s="1"/>
  <c r="M1831" i="1"/>
  <c r="Q1831" i="1" s="1"/>
  <c r="M1830" i="1"/>
  <c r="Q1830" i="1" s="1"/>
  <c r="M1829" i="1"/>
  <c r="Q1829" i="1" s="1"/>
  <c r="M1828" i="1"/>
  <c r="Q1828" i="1" s="1"/>
  <c r="M1827" i="1"/>
  <c r="Q1827" i="1" s="1"/>
  <c r="M1826" i="1"/>
  <c r="Q1826" i="1" s="1"/>
  <c r="AB1824" i="1"/>
  <c r="M1824" i="1" s="1"/>
  <c r="Q1824" i="1" s="1"/>
  <c r="M1823" i="1"/>
  <c r="Q1823" i="1" s="1"/>
  <c r="M1822" i="1"/>
  <c r="Q1822" i="1" s="1"/>
  <c r="M1821" i="1"/>
  <c r="Q1821" i="1" s="1"/>
  <c r="M1820" i="1"/>
  <c r="Q1820" i="1" s="1"/>
  <c r="V1819" i="1"/>
  <c r="M1819" i="1" s="1"/>
  <c r="Q1819" i="1" s="1"/>
  <c r="V1818" i="1"/>
  <c r="M1818" i="1" s="1"/>
  <c r="Q1818" i="1" s="1"/>
  <c r="M1817" i="1"/>
  <c r="Q1817" i="1" s="1"/>
  <c r="M1816" i="1"/>
  <c r="Q1816" i="1" s="1"/>
  <c r="M1815" i="1"/>
  <c r="Q1815" i="1" s="1"/>
  <c r="V1814" i="1"/>
  <c r="M1814" i="1" s="1"/>
  <c r="Q1814" i="1" s="1"/>
  <c r="R1813" i="1"/>
  <c r="M1813" i="1" s="1"/>
  <c r="Q1813" i="1" s="1"/>
  <c r="M1812" i="1"/>
  <c r="Q1812" i="1" s="1"/>
  <c r="V1811" i="1"/>
  <c r="M1811" i="1" s="1"/>
  <c r="Q1811" i="1" s="1"/>
  <c r="M1810" i="1"/>
  <c r="Q1810" i="1" s="1"/>
  <c r="M1809" i="1"/>
  <c r="Q1809" i="1" s="1"/>
  <c r="M1808" i="1"/>
  <c r="Q1808" i="1" s="1"/>
  <c r="M1807" i="1"/>
  <c r="Q1807" i="1" s="1"/>
  <c r="M1806" i="1"/>
  <c r="Q1806" i="1" s="1"/>
  <c r="M1805" i="1"/>
  <c r="Q1805" i="1" s="1"/>
  <c r="M1804" i="1"/>
  <c r="Q1804" i="1" s="1"/>
  <c r="R1803" i="1"/>
  <c r="M1803" i="1" s="1"/>
  <c r="Q1803" i="1" s="1"/>
  <c r="M1802" i="1"/>
  <c r="Q1802" i="1" s="1"/>
  <c r="R1801" i="1"/>
  <c r="M1801" i="1" s="1"/>
  <c r="Q1801" i="1" s="1"/>
  <c r="M1800" i="1"/>
  <c r="Q1800" i="1" s="1"/>
  <c r="R1799" i="1"/>
  <c r="M1799" i="1" s="1"/>
  <c r="Q1799" i="1" s="1"/>
  <c r="M1798" i="1"/>
  <c r="Q1798" i="1" s="1"/>
  <c r="M1797" i="1"/>
  <c r="Q1797" i="1" s="1"/>
  <c r="M1796" i="1"/>
  <c r="Q1796" i="1" s="1"/>
  <c r="M1795" i="1"/>
  <c r="Q1795" i="1" s="1"/>
  <c r="M1794" i="1"/>
  <c r="Q1794" i="1" s="1"/>
  <c r="M1793" i="1"/>
  <c r="Q1793" i="1" s="1"/>
  <c r="M1792" i="1"/>
  <c r="Q1792" i="1" s="1"/>
  <c r="AB1791" i="1"/>
  <c r="M1791" i="1" s="1"/>
  <c r="Q1791" i="1" s="1"/>
  <c r="X1790" i="1"/>
  <c r="M1789" i="1"/>
  <c r="Q1789" i="1" s="1"/>
  <c r="AB1788" i="1"/>
  <c r="M1788" i="1" s="1"/>
  <c r="Q1788" i="1" s="1"/>
  <c r="M1787" i="1"/>
  <c r="Q1787" i="1" s="1"/>
  <c r="M1786" i="1"/>
  <c r="Q1786" i="1" s="1"/>
  <c r="M1785" i="1"/>
  <c r="Q1785" i="1" s="1"/>
  <c r="M1784" i="1"/>
  <c r="Q1784" i="1" s="1"/>
  <c r="M1783" i="1"/>
  <c r="Q1783" i="1" s="1"/>
  <c r="Z1782" i="1"/>
  <c r="M1782" i="1" s="1"/>
  <c r="Q1782" i="1" s="1"/>
  <c r="M1781" i="1"/>
  <c r="Q1781" i="1" s="1"/>
  <c r="M1780" i="1"/>
  <c r="Q1780" i="1" s="1"/>
  <c r="M1779" i="1"/>
  <c r="Q1779" i="1" s="1"/>
  <c r="M1778" i="1"/>
  <c r="Q1778" i="1" s="1"/>
  <c r="M1777" i="1"/>
  <c r="Q1777" i="1" s="1"/>
  <c r="M1776" i="1"/>
  <c r="Q1776" i="1" s="1"/>
  <c r="M1775" i="1"/>
  <c r="Q1775" i="1" s="1"/>
  <c r="AB1774" i="1"/>
  <c r="M1774" i="1" s="1"/>
  <c r="Q1774" i="1" s="1"/>
  <c r="M1773" i="1"/>
  <c r="Q1773" i="1" s="1"/>
  <c r="M1772" i="1"/>
  <c r="Q1772" i="1" s="1"/>
  <c r="M1771" i="1"/>
  <c r="Q1771" i="1" s="1"/>
  <c r="V1770" i="1"/>
  <c r="M1770" i="1" s="1"/>
  <c r="Q1770" i="1" s="1"/>
  <c r="AB1769" i="1"/>
  <c r="M1769" i="1" s="1"/>
  <c r="Q1769" i="1" s="1"/>
  <c r="M1768" i="1"/>
  <c r="Q1768" i="1" s="1"/>
  <c r="R1767" i="1"/>
  <c r="M1767" i="1" s="1"/>
  <c r="Q1767" i="1" s="1"/>
  <c r="M1766" i="1"/>
  <c r="Q1766" i="1" s="1"/>
  <c r="M1765" i="1"/>
  <c r="Q1765" i="1" s="1"/>
  <c r="M1764" i="1"/>
  <c r="Q1764" i="1" s="1"/>
  <c r="M1763" i="1"/>
  <c r="Q1763" i="1" s="1"/>
  <c r="M1762" i="1"/>
  <c r="Q1762" i="1" s="1"/>
  <c r="M1761" i="1"/>
  <c r="Q1761" i="1" s="1"/>
  <c r="V1760" i="1"/>
  <c r="M1760" i="1" s="1"/>
  <c r="Q1760" i="1" s="1"/>
  <c r="M1759" i="1"/>
  <c r="Q1759" i="1" s="1"/>
  <c r="M1758" i="1"/>
  <c r="Q1758" i="1" s="1"/>
  <c r="M1757" i="1"/>
  <c r="Q1757" i="1" s="1"/>
  <c r="M1756" i="1"/>
  <c r="Q1756" i="1" s="1"/>
  <c r="M1755" i="1"/>
  <c r="Q1755" i="1" s="1"/>
  <c r="M1754" i="1"/>
  <c r="Q1754" i="1" s="1"/>
  <c r="M1753" i="1"/>
  <c r="Q1753" i="1" s="1"/>
  <c r="M1752" i="1"/>
  <c r="Q1752" i="1" s="1"/>
  <c r="M1751" i="1"/>
  <c r="Q1751" i="1" s="1"/>
  <c r="M1750" i="1"/>
  <c r="Q1750" i="1" s="1"/>
  <c r="M1749" i="1"/>
  <c r="Q1749" i="1" s="1"/>
  <c r="M1748" i="1"/>
  <c r="Q1748" i="1" s="1"/>
  <c r="M1747" i="1"/>
  <c r="Q1747" i="1" s="1"/>
  <c r="V1746" i="1"/>
  <c r="M1746" i="1" s="1"/>
  <c r="Q1746" i="1" s="1"/>
  <c r="M1745" i="1"/>
  <c r="Q1745" i="1" s="1"/>
  <c r="M1744" i="1"/>
  <c r="Q1744" i="1" s="1"/>
  <c r="M1743" i="1"/>
  <c r="Q1743" i="1" s="1"/>
  <c r="M1742" i="1"/>
  <c r="Q1742" i="1" s="1"/>
  <c r="M1741" i="1"/>
  <c r="Q1741" i="1" s="1"/>
  <c r="R1740" i="1"/>
  <c r="M1740" i="1" s="1"/>
  <c r="Q1740" i="1" s="1"/>
  <c r="M1739" i="1"/>
  <c r="Q1739" i="1" s="1"/>
  <c r="M1737" i="1"/>
  <c r="Q1737" i="1" s="1"/>
  <c r="M1736" i="1"/>
  <c r="Q1736" i="1" s="1"/>
  <c r="M1735" i="1"/>
  <c r="Q1735" i="1" s="1"/>
  <c r="M1734" i="1"/>
  <c r="Q1734" i="1" s="1"/>
  <c r="M1733" i="1"/>
  <c r="Q1733" i="1" s="1"/>
  <c r="M1732" i="1"/>
  <c r="Q1732" i="1" s="1"/>
  <c r="R1731" i="1"/>
  <c r="M1730" i="1"/>
  <c r="Q1730" i="1" s="1"/>
  <c r="M1729" i="1"/>
  <c r="Q1729" i="1" s="1"/>
  <c r="R1728" i="1"/>
  <c r="M1728" i="1" s="1"/>
  <c r="Q1728" i="1" s="1"/>
  <c r="AB1727" i="1"/>
  <c r="M1727" i="1" s="1"/>
  <c r="Q1727" i="1" s="1"/>
  <c r="M1726" i="1"/>
  <c r="Q1726" i="1" s="1"/>
  <c r="M1725" i="1"/>
  <c r="Q1725" i="1" s="1"/>
  <c r="M1724" i="1"/>
  <c r="Q1724" i="1" s="1"/>
  <c r="V1723" i="1"/>
  <c r="M1723" i="1" s="1"/>
  <c r="Q1723" i="1" s="1"/>
  <c r="M1722" i="1"/>
  <c r="Q1722" i="1" s="1"/>
  <c r="M1721" i="1"/>
  <c r="Q1721" i="1" s="1"/>
  <c r="M1720" i="1"/>
  <c r="Q1720" i="1" s="1"/>
  <c r="M1719" i="1"/>
  <c r="Q1719" i="1" s="1"/>
  <c r="V1718" i="1"/>
  <c r="M1717" i="1"/>
  <c r="Q1717" i="1" s="1"/>
  <c r="M1716" i="1"/>
  <c r="Q1716" i="1" s="1"/>
  <c r="M1715" i="1"/>
  <c r="Q1715" i="1" s="1"/>
  <c r="M1714" i="1"/>
  <c r="Q1714" i="1" s="1"/>
  <c r="AB1713" i="1"/>
  <c r="M1713" i="1" s="1"/>
  <c r="Q1713" i="1" s="1"/>
  <c r="AB1712" i="1"/>
  <c r="M1712" i="1" s="1"/>
  <c r="Q1712" i="1" s="1"/>
  <c r="M1711" i="1"/>
  <c r="Q1711" i="1" s="1"/>
  <c r="M1710" i="1"/>
  <c r="Q1710" i="1" s="1"/>
  <c r="M1709" i="1"/>
  <c r="Q1709" i="1" s="1"/>
  <c r="M1708" i="1"/>
  <c r="Q1708" i="1" s="1"/>
  <c r="R1707" i="1"/>
  <c r="M1706" i="1"/>
  <c r="Q1706" i="1" s="1"/>
  <c r="M1705" i="1"/>
  <c r="Q1705" i="1" s="1"/>
  <c r="M1704" i="1"/>
  <c r="Q1704" i="1" s="1"/>
  <c r="Z1703" i="1"/>
  <c r="M1703" i="1" s="1"/>
  <c r="Q1703" i="1" s="1"/>
  <c r="AB1702" i="1"/>
  <c r="M1701" i="1"/>
  <c r="Q1701" i="1" s="1"/>
  <c r="Z1700" i="1"/>
  <c r="M1699" i="1"/>
  <c r="Q1699" i="1" s="1"/>
  <c r="M1698" i="1"/>
  <c r="Q1698" i="1" s="1"/>
  <c r="M1697" i="1"/>
  <c r="Q1697" i="1" s="1"/>
  <c r="M1696" i="1"/>
  <c r="Q1696" i="1" s="1"/>
  <c r="M1695" i="1"/>
  <c r="Q1695" i="1" s="1"/>
  <c r="M1694" i="1"/>
  <c r="Q1694" i="1" s="1"/>
  <c r="M1693" i="1"/>
  <c r="M1691" i="1"/>
  <c r="Q1691" i="1" s="1"/>
  <c r="AB1690" i="1"/>
  <c r="M1690" i="1" s="1"/>
  <c r="Q1690" i="1" s="1"/>
  <c r="AB1689" i="1"/>
  <c r="M1688" i="1"/>
  <c r="Q1688" i="1" s="1"/>
  <c r="M1687" i="1"/>
  <c r="Q1687" i="1" s="1"/>
  <c r="M1976" i="1"/>
  <c r="Q1976" i="1" s="1"/>
  <c r="M1686" i="1"/>
  <c r="Q1686" i="1" s="1"/>
  <c r="M1975" i="1"/>
  <c r="Q1975" i="1" s="1"/>
  <c r="M1685" i="1"/>
  <c r="M1681" i="1"/>
  <c r="Q1681" i="1" s="1"/>
  <c r="M1680" i="1"/>
  <c r="Q1680" i="1" s="1"/>
  <c r="M1679" i="1"/>
  <c r="Q1679" i="1" s="1"/>
  <c r="M1678" i="1"/>
  <c r="Q1678" i="1" s="1"/>
  <c r="M1677" i="1"/>
  <c r="Q1677" i="1" s="1"/>
  <c r="M1676" i="1"/>
  <c r="Q1676" i="1" s="1"/>
  <c r="M1675" i="1"/>
  <c r="Q1675" i="1" s="1"/>
  <c r="M1674" i="1"/>
  <c r="AB1585" i="1"/>
  <c r="M1585" i="1" s="1"/>
  <c r="Q1585" i="1" s="1"/>
  <c r="AB1584" i="1"/>
  <c r="M1584" i="1" s="1"/>
  <c r="Q1584" i="1" s="1"/>
  <c r="Z1583" i="1"/>
  <c r="M1583" i="1" s="1"/>
  <c r="Q1583" i="1" s="1"/>
  <c r="V1582" i="1"/>
  <c r="M1582" i="1" s="1"/>
  <c r="Q1582" i="1" s="1"/>
  <c r="AB1581" i="1"/>
  <c r="M1581" i="1" s="1"/>
  <c r="Q1581" i="1" s="1"/>
  <c r="AB1580" i="1"/>
  <c r="Z1580" i="1"/>
  <c r="V1579" i="1"/>
  <c r="M1579" i="1" s="1"/>
  <c r="Q1579" i="1" s="1"/>
  <c r="M1578" i="1"/>
  <c r="Q1578" i="1" s="1"/>
  <c r="AB1577" i="1"/>
  <c r="Z1577" i="1"/>
  <c r="AB1576" i="1"/>
  <c r="M1576" i="1" s="1"/>
  <c r="Q1576" i="1" s="1"/>
  <c r="AB1575" i="1"/>
  <c r="M1575" i="1" s="1"/>
  <c r="Q1575" i="1" s="1"/>
  <c r="AB1574" i="1"/>
  <c r="V1574" i="1"/>
  <c r="V1573" i="1"/>
  <c r="M1573" i="1" s="1"/>
  <c r="Q1573" i="1" s="1"/>
  <c r="AB1572" i="1"/>
  <c r="M1572" i="1" s="1"/>
  <c r="Q1572" i="1" s="1"/>
  <c r="R1571" i="1"/>
  <c r="M1571" i="1" s="1"/>
  <c r="Q1571" i="1" s="1"/>
  <c r="V1570" i="1"/>
  <c r="M1570" i="1" s="1"/>
  <c r="Q1570" i="1" s="1"/>
  <c r="V1569" i="1"/>
  <c r="M1569" i="1" s="1"/>
  <c r="Q1569" i="1" s="1"/>
  <c r="AB1568" i="1"/>
  <c r="M1568" i="1" s="1"/>
  <c r="Q1568" i="1" s="1"/>
  <c r="Z1566" i="1"/>
  <c r="M1566" i="1" s="1"/>
  <c r="Q1566" i="1" s="1"/>
  <c r="M1565" i="1"/>
  <c r="Q1565" i="1" s="1"/>
  <c r="M1564" i="1"/>
  <c r="Q1564" i="1" s="1"/>
  <c r="M1563" i="1"/>
  <c r="Q1563" i="1" s="1"/>
  <c r="AB1562" i="1"/>
  <c r="M1562" i="1" s="1"/>
  <c r="Q1562" i="1" s="1"/>
  <c r="V1561" i="1"/>
  <c r="M1561" i="1" s="1"/>
  <c r="Q1561" i="1" s="1"/>
  <c r="M1560" i="1"/>
  <c r="Q1560" i="1" s="1"/>
  <c r="AB1559" i="1"/>
  <c r="M1559" i="1" s="1"/>
  <c r="Q1559" i="1" s="1"/>
  <c r="V1558" i="1"/>
  <c r="M1558" i="1" s="1"/>
  <c r="Q1558" i="1" s="1"/>
  <c r="V1557" i="1"/>
  <c r="M1557" i="1" s="1"/>
  <c r="Q1557" i="1" s="1"/>
  <c r="AB1556" i="1"/>
  <c r="M1556" i="1" s="1"/>
  <c r="Q1556" i="1" s="1"/>
  <c r="AB1555" i="1"/>
  <c r="M1555" i="1" s="1"/>
  <c r="Q1555" i="1" s="1"/>
  <c r="AB1554" i="1"/>
  <c r="M1554" i="1" s="1"/>
  <c r="Q1554" i="1" s="1"/>
  <c r="M1553" i="1"/>
  <c r="Q1553" i="1" s="1"/>
  <c r="AB1552" i="1"/>
  <c r="M1552" i="1" s="1"/>
  <c r="Q1552" i="1" s="1"/>
  <c r="AB1551" i="1"/>
  <c r="M1551" i="1" s="1"/>
  <c r="Q1551" i="1" s="1"/>
  <c r="AB1550" i="1"/>
  <c r="M1550" i="1" s="1"/>
  <c r="Q1550" i="1" s="1"/>
  <c r="AB1549" i="1"/>
  <c r="M1549" i="1" s="1"/>
  <c r="Q1549" i="1" s="1"/>
  <c r="AB1548" i="1"/>
  <c r="M1548" i="1" s="1"/>
  <c r="Q1548" i="1" s="1"/>
  <c r="AB1547" i="1"/>
  <c r="M1546" i="1"/>
  <c r="Q1546" i="1" s="1"/>
  <c r="AB1545" i="1"/>
  <c r="M1545" i="1" s="1"/>
  <c r="Q1545" i="1" s="1"/>
  <c r="AB1544" i="1"/>
  <c r="M1544" i="1" s="1"/>
  <c r="Q1544" i="1" s="1"/>
  <c r="AB1543" i="1"/>
  <c r="M1543" i="1" s="1"/>
  <c r="Q1543" i="1" s="1"/>
  <c r="M1542" i="1"/>
  <c r="Q1542" i="1" s="1"/>
  <c r="AB1541" i="1"/>
  <c r="M1541" i="1" s="1"/>
  <c r="Q1541" i="1" s="1"/>
  <c r="M1540" i="1"/>
  <c r="Q1540" i="1" s="1"/>
  <c r="M1539" i="1"/>
  <c r="Q1539" i="1" s="1"/>
  <c r="M1538" i="1"/>
  <c r="Q1538" i="1" s="1"/>
  <c r="V1537" i="1"/>
  <c r="M1537" i="1" s="1"/>
  <c r="Q1537" i="1" s="1"/>
  <c r="AB1536" i="1"/>
  <c r="M1536" i="1" s="1"/>
  <c r="Q1536" i="1" s="1"/>
  <c r="V1535" i="1"/>
  <c r="M1535" i="1" s="1"/>
  <c r="Q1535" i="1" s="1"/>
  <c r="M1534" i="1"/>
  <c r="Q1534" i="1" s="1"/>
  <c r="AB1533" i="1"/>
  <c r="M1533" i="1" s="1"/>
  <c r="Q1533" i="1" s="1"/>
  <c r="M1532" i="1"/>
  <c r="Q1532" i="1" s="1"/>
  <c r="AB1531" i="1"/>
  <c r="M1531" i="1" s="1"/>
  <c r="Q1531" i="1" s="1"/>
  <c r="AB1530" i="1"/>
  <c r="M1530" i="1" s="1"/>
  <c r="Q1530" i="1" s="1"/>
  <c r="M1529" i="1"/>
  <c r="Q1529" i="1" s="1"/>
  <c r="AB1528" i="1"/>
  <c r="M1528" i="1" s="1"/>
  <c r="Q1528" i="1" s="1"/>
  <c r="AB1527" i="1"/>
  <c r="M1527" i="1" s="1"/>
  <c r="Q1527" i="1" s="1"/>
  <c r="AB1526" i="1"/>
  <c r="M1526" i="1" s="1"/>
  <c r="Q1526" i="1" s="1"/>
  <c r="AB1525" i="1"/>
  <c r="M1525" i="1" s="1"/>
  <c r="Q1525" i="1" s="1"/>
  <c r="M1524" i="1"/>
  <c r="Q1524" i="1" s="1"/>
  <c r="AB1523" i="1"/>
  <c r="M1523" i="1" s="1"/>
  <c r="Q1523" i="1" s="1"/>
  <c r="AB1522" i="1"/>
  <c r="M1522" i="1" s="1"/>
  <c r="Q1522" i="1" s="1"/>
  <c r="AB1521" i="1"/>
  <c r="M1521" i="1" s="1"/>
  <c r="Q1521" i="1" s="1"/>
  <c r="AB1520" i="1"/>
  <c r="M1520" i="1" s="1"/>
  <c r="Q1520" i="1" s="1"/>
  <c r="AB1519" i="1"/>
  <c r="M1519" i="1" s="1"/>
  <c r="Q1519" i="1" s="1"/>
  <c r="M1518" i="1"/>
  <c r="Q1518" i="1" s="1"/>
  <c r="AB1517" i="1"/>
  <c r="M1517" i="1" s="1"/>
  <c r="Q1517" i="1" s="1"/>
  <c r="AB1516" i="1"/>
  <c r="M1516" i="1" s="1"/>
  <c r="Q1516" i="1" s="1"/>
  <c r="V1515" i="1"/>
  <c r="M1515" i="1" s="1"/>
  <c r="Q1515" i="1" s="1"/>
  <c r="M1514" i="1"/>
  <c r="Q1514" i="1" s="1"/>
  <c r="AB1513" i="1"/>
  <c r="M1513" i="1" s="1"/>
  <c r="Q1513" i="1" s="1"/>
  <c r="AB1512" i="1"/>
  <c r="M1512" i="1" s="1"/>
  <c r="Q1512" i="1" s="1"/>
  <c r="AB1511" i="1"/>
  <c r="M1511" i="1" s="1"/>
  <c r="Q1511" i="1" s="1"/>
  <c r="AB1510" i="1"/>
  <c r="M1510" i="1" s="1"/>
  <c r="Q1510" i="1" s="1"/>
  <c r="AB1509" i="1"/>
  <c r="M1509" i="1" s="1"/>
  <c r="Q1509" i="1" s="1"/>
  <c r="M1508" i="1"/>
  <c r="Q1508" i="1" s="1"/>
  <c r="AB1507" i="1"/>
  <c r="M1507" i="1" s="1"/>
  <c r="Q1507" i="1" s="1"/>
  <c r="M1506" i="1"/>
  <c r="Q1506" i="1" s="1"/>
  <c r="V1505" i="1"/>
  <c r="M1505" i="1" s="1"/>
  <c r="Q1505" i="1" s="1"/>
  <c r="AB1504" i="1"/>
  <c r="M1504" i="1" s="1"/>
  <c r="Q1504" i="1" s="1"/>
  <c r="V1503" i="1"/>
  <c r="M1503" i="1" s="1"/>
  <c r="Q1503" i="1" s="1"/>
  <c r="M1502" i="1"/>
  <c r="Q1502" i="1" s="1"/>
  <c r="M1501" i="1"/>
  <c r="Q1501" i="1" s="1"/>
  <c r="AB1500" i="1"/>
  <c r="M1500" i="1" s="1"/>
  <c r="Q1500" i="1" s="1"/>
  <c r="M1499" i="1"/>
  <c r="Q1499" i="1" s="1"/>
  <c r="V1498" i="1"/>
  <c r="M1498" i="1" s="1"/>
  <c r="Q1498" i="1" s="1"/>
  <c r="V1497" i="1"/>
  <c r="M1497" i="1" s="1"/>
  <c r="Q1497" i="1" s="1"/>
  <c r="AB1496" i="1"/>
  <c r="M1496" i="1" s="1"/>
  <c r="Q1496" i="1" s="1"/>
  <c r="Z1495" i="1"/>
  <c r="M1494" i="1"/>
  <c r="Q1494" i="1" s="1"/>
  <c r="V1493" i="1"/>
  <c r="M1493" i="1" s="1"/>
  <c r="Q1493" i="1" s="1"/>
  <c r="AB1492" i="1"/>
  <c r="M1492" i="1" s="1"/>
  <c r="Q1492" i="1" s="1"/>
  <c r="V1491" i="1"/>
  <c r="M1491" i="1" s="1"/>
  <c r="Q1491" i="1" s="1"/>
  <c r="M1490" i="1"/>
  <c r="Q1490" i="1" s="1"/>
  <c r="V1489" i="1"/>
  <c r="M1489" i="1" s="1"/>
  <c r="Q1489" i="1" s="1"/>
  <c r="M1488" i="1"/>
  <c r="Q1488" i="1" s="1"/>
  <c r="M1487" i="1"/>
  <c r="Q1487" i="1" s="1"/>
  <c r="M1486" i="1"/>
  <c r="Q1486" i="1" s="1"/>
  <c r="AB1485" i="1"/>
  <c r="M1485" i="1" s="1"/>
  <c r="Q1485" i="1" s="1"/>
  <c r="V1484" i="1"/>
  <c r="M1484" i="1" s="1"/>
  <c r="Q1484" i="1" s="1"/>
  <c r="V1483" i="1"/>
  <c r="M1483" i="1" s="1"/>
  <c r="Q1483" i="1" s="1"/>
  <c r="V1482" i="1"/>
  <c r="M1482" i="1" s="1"/>
  <c r="Q1482" i="1" s="1"/>
  <c r="V1481" i="1"/>
  <c r="M1481" i="1" s="1"/>
  <c r="Q1481" i="1" s="1"/>
  <c r="AB1480" i="1"/>
  <c r="M1480" i="1" s="1"/>
  <c r="Q1480" i="1" s="1"/>
  <c r="V1479" i="1"/>
  <c r="M1479" i="1" s="1"/>
  <c r="Q1479" i="1" s="1"/>
  <c r="M1478" i="1"/>
  <c r="Q1478" i="1" s="1"/>
  <c r="AB1477" i="1"/>
  <c r="M1477" i="1" s="1"/>
  <c r="Q1477" i="1" s="1"/>
  <c r="M1476" i="1"/>
  <c r="Q1476" i="1" s="1"/>
  <c r="R1475" i="1"/>
  <c r="M1474" i="1"/>
  <c r="Q1474" i="1" s="1"/>
  <c r="M1473" i="1"/>
  <c r="Q1473" i="1" s="1"/>
  <c r="V1472" i="1"/>
  <c r="M1586" i="1"/>
  <c r="Q1586" i="1" s="1"/>
  <c r="M1469" i="1"/>
  <c r="Q1469" i="1" s="1"/>
  <c r="M1468" i="1"/>
  <c r="Q1468" i="1" s="1"/>
  <c r="M1467" i="1"/>
  <c r="Q1467" i="1" s="1"/>
  <c r="M1463" i="1"/>
  <c r="Q1463" i="1" s="1"/>
  <c r="M1462" i="1"/>
  <c r="Q1462" i="1" s="1"/>
  <c r="M1461" i="1"/>
  <c r="Q1461" i="1" s="1"/>
  <c r="M1460" i="1"/>
  <c r="Q1460" i="1" s="1"/>
  <c r="V1459" i="1"/>
  <c r="M1459" i="1" s="1"/>
  <c r="Q1459" i="1" s="1"/>
  <c r="M1458" i="1"/>
  <c r="Q1458" i="1" s="1"/>
  <c r="M1457" i="1"/>
  <c r="Q1457" i="1" s="1"/>
  <c r="V1456" i="1"/>
  <c r="M1456" i="1" s="1"/>
  <c r="Q1456" i="1" s="1"/>
  <c r="V1455" i="1"/>
  <c r="M1455" i="1" s="1"/>
  <c r="Q1455" i="1" s="1"/>
  <c r="V1454" i="1"/>
  <c r="M1454" i="1" s="1"/>
  <c r="Q1454" i="1" s="1"/>
  <c r="Z1453" i="1"/>
  <c r="M1453" i="1" s="1"/>
  <c r="Q1453" i="1" s="1"/>
  <c r="M1452" i="1"/>
  <c r="Q1452" i="1" s="1"/>
  <c r="Z1451" i="1"/>
  <c r="V1451" i="1"/>
  <c r="M1450" i="1"/>
  <c r="Q1450" i="1" s="1"/>
  <c r="V1449" i="1"/>
  <c r="M1449" i="1" s="1"/>
  <c r="Q1449" i="1" s="1"/>
  <c r="M1448" i="1"/>
  <c r="Q1448" i="1" s="1"/>
  <c r="V1447" i="1"/>
  <c r="M1447" i="1" s="1"/>
  <c r="Q1447" i="1" s="1"/>
  <c r="V1446" i="1"/>
  <c r="M1446" i="1" s="1"/>
  <c r="Q1446" i="1" s="1"/>
  <c r="M1445" i="1"/>
  <c r="Q1445" i="1" s="1"/>
  <c r="M1444" i="1"/>
  <c r="Q1444" i="1" s="1"/>
  <c r="R1443" i="1"/>
  <c r="M1443" i="1" s="1"/>
  <c r="Q1443" i="1" s="1"/>
  <c r="M1442" i="1"/>
  <c r="Q1442" i="1" s="1"/>
  <c r="M1441" i="1"/>
  <c r="Q1441" i="1" s="1"/>
  <c r="M1440" i="1"/>
  <c r="Q1440" i="1" s="1"/>
  <c r="R1439" i="1"/>
  <c r="M1439" i="1" s="1"/>
  <c r="Q1439" i="1" s="1"/>
  <c r="R1438" i="1"/>
  <c r="M1438" i="1" s="1"/>
  <c r="Q1438" i="1" s="1"/>
  <c r="V1437" i="1"/>
  <c r="M1437" i="1" s="1"/>
  <c r="Q1437" i="1" s="1"/>
  <c r="V1436" i="1"/>
  <c r="M1436" i="1" s="1"/>
  <c r="Q1436" i="1" s="1"/>
  <c r="M1435" i="1"/>
  <c r="Q1435" i="1" s="1"/>
  <c r="M1434" i="1"/>
  <c r="Q1434" i="1" s="1"/>
  <c r="M1433" i="1"/>
  <c r="Q1433" i="1" s="1"/>
  <c r="M1432" i="1"/>
  <c r="Q1432" i="1" s="1"/>
  <c r="M1431" i="1"/>
  <c r="Q1431" i="1" s="1"/>
  <c r="V1430" i="1"/>
  <c r="M1430" i="1" s="1"/>
  <c r="Q1430" i="1" s="1"/>
  <c r="V1429" i="1"/>
  <c r="M1429" i="1" s="1"/>
  <c r="Q1429" i="1" s="1"/>
  <c r="V1428" i="1"/>
  <c r="M1428" i="1" s="1"/>
  <c r="Q1428" i="1" s="1"/>
  <c r="M1427" i="1"/>
  <c r="Q1427" i="1" s="1"/>
  <c r="V1426" i="1"/>
  <c r="M1426" i="1" s="1"/>
  <c r="Q1426" i="1" s="1"/>
  <c r="V1425" i="1"/>
  <c r="M1425" i="1" s="1"/>
  <c r="Q1425" i="1" s="1"/>
  <c r="V1424" i="1"/>
  <c r="M1424" i="1" s="1"/>
  <c r="Q1424" i="1" s="1"/>
  <c r="V1423" i="1"/>
  <c r="M1423" i="1" s="1"/>
  <c r="Q1423" i="1" s="1"/>
  <c r="V1422" i="1"/>
  <c r="M1422" i="1" s="1"/>
  <c r="Q1422" i="1" s="1"/>
  <c r="V1421" i="1"/>
  <c r="M1421" i="1" s="1"/>
  <c r="Q1421" i="1" s="1"/>
  <c r="V1420" i="1"/>
  <c r="M1420" i="1" s="1"/>
  <c r="Q1420" i="1" s="1"/>
  <c r="M1419" i="1"/>
  <c r="Q1419" i="1" s="1"/>
  <c r="V1418" i="1"/>
  <c r="M1418" i="1" s="1"/>
  <c r="Q1418" i="1" s="1"/>
  <c r="V1417" i="1"/>
  <c r="M1417" i="1" s="1"/>
  <c r="V1416" i="1"/>
  <c r="M1416" i="1" s="1"/>
  <c r="Q1416" i="1" s="1"/>
  <c r="V1415" i="1"/>
  <c r="M1415" i="1" s="1"/>
  <c r="Q1415" i="1" s="1"/>
  <c r="V1414" i="1"/>
  <c r="M1414" i="1" s="1"/>
  <c r="Q1414" i="1" s="1"/>
  <c r="V1407" i="1"/>
  <c r="M1407" i="1" s="1"/>
  <c r="Q1407" i="1" s="1"/>
  <c r="AB1406" i="1"/>
  <c r="M1406" i="1" s="1"/>
  <c r="Q1406" i="1" s="1"/>
  <c r="AB1405" i="1"/>
  <c r="M1405" i="1" s="1"/>
  <c r="Q1405" i="1" s="1"/>
  <c r="M1404" i="1"/>
  <c r="Q1404" i="1" s="1"/>
  <c r="M1403" i="1"/>
  <c r="Q1403" i="1" s="1"/>
  <c r="M1402" i="1"/>
  <c r="Q1402" i="1" s="1"/>
  <c r="M1401" i="1"/>
  <c r="Q1401" i="1" s="1"/>
  <c r="V1400" i="1"/>
  <c r="M1400" i="1" s="1"/>
  <c r="Q1400" i="1" s="1"/>
  <c r="V1399" i="1"/>
  <c r="M1399" i="1" s="1"/>
  <c r="Q1399" i="1" s="1"/>
  <c r="M1398" i="1"/>
  <c r="Q1398" i="1" s="1"/>
  <c r="M1397" i="1"/>
  <c r="Q1397" i="1" s="1"/>
  <c r="M1396" i="1"/>
  <c r="Q1396" i="1" s="1"/>
  <c r="M1395" i="1"/>
  <c r="Q1395" i="1" s="1"/>
  <c r="M1394" i="1"/>
  <c r="Q1394" i="1" s="1"/>
  <c r="M1393" i="1"/>
  <c r="Q1393" i="1" s="1"/>
  <c r="M1392" i="1"/>
  <c r="Q1392" i="1" s="1"/>
  <c r="M1391" i="1"/>
  <c r="Q1391" i="1" s="1"/>
  <c r="M1390" i="1"/>
  <c r="Q1390" i="1" s="1"/>
  <c r="M1389" i="1"/>
  <c r="Q1389" i="1" s="1"/>
  <c r="M1388" i="1"/>
  <c r="Q1388" i="1" s="1"/>
  <c r="M1387" i="1"/>
  <c r="Q1387" i="1" s="1"/>
  <c r="M1386" i="1"/>
  <c r="Q1386" i="1" s="1"/>
  <c r="M1385" i="1"/>
  <c r="Q1385" i="1" s="1"/>
  <c r="M1384" i="1"/>
  <c r="Q1384" i="1" s="1"/>
  <c r="V1383" i="1"/>
  <c r="M1383" i="1" s="1"/>
  <c r="Q1383" i="1" s="1"/>
  <c r="V1382" i="1"/>
  <c r="M1382" i="1" s="1"/>
  <c r="Q1382" i="1" s="1"/>
  <c r="V1381" i="1"/>
  <c r="M1381" i="1" s="1"/>
  <c r="Q1381" i="1" s="1"/>
  <c r="V1380" i="1"/>
  <c r="M1380" i="1" s="1"/>
  <c r="Q1380" i="1" s="1"/>
  <c r="M1379" i="1"/>
  <c r="Q1379" i="1" s="1"/>
  <c r="M1378" i="1"/>
  <c r="Q1378" i="1" s="1"/>
  <c r="M1377" i="1"/>
  <c r="Q1377" i="1" s="1"/>
  <c r="M1376" i="1"/>
  <c r="Q1376" i="1" s="1"/>
  <c r="M1375" i="1"/>
  <c r="Q1375" i="1" s="1"/>
  <c r="M1374" i="1"/>
  <c r="Q1374" i="1" s="1"/>
  <c r="M1373" i="1"/>
  <c r="Q1373" i="1" s="1"/>
  <c r="M1372" i="1"/>
  <c r="Q1372" i="1" s="1"/>
  <c r="V1371" i="1"/>
  <c r="M1371" i="1" s="1"/>
  <c r="Q1371" i="1" s="1"/>
  <c r="R1370" i="1"/>
  <c r="M1370" i="1" s="1"/>
  <c r="Q1370" i="1" s="1"/>
  <c r="M1369" i="1"/>
  <c r="Q1369" i="1" s="1"/>
  <c r="M1368" i="1"/>
  <c r="Q1368" i="1" s="1"/>
  <c r="M1367" i="1"/>
  <c r="Q1367" i="1" s="1"/>
  <c r="M1366" i="1"/>
  <c r="Q1366" i="1" s="1"/>
  <c r="AB1365" i="1"/>
  <c r="M1365" i="1" s="1"/>
  <c r="Q1365" i="1" s="1"/>
  <c r="M1364" i="1"/>
  <c r="Q1364" i="1" s="1"/>
  <c r="M1363" i="1"/>
  <c r="Q1363" i="1" s="1"/>
  <c r="M1362" i="1"/>
  <c r="Q1362" i="1" s="1"/>
  <c r="R1361" i="1"/>
  <c r="M1361" i="1" s="1"/>
  <c r="Q1361" i="1" s="1"/>
  <c r="M1360" i="1"/>
  <c r="Q1360" i="1" s="1"/>
  <c r="M1359" i="1"/>
  <c r="Q1359" i="1" s="1"/>
  <c r="V1358" i="1"/>
  <c r="M1358" i="1" s="1"/>
  <c r="Q1358" i="1" s="1"/>
  <c r="V1357" i="1"/>
  <c r="M1357" i="1" s="1"/>
  <c r="Q1357" i="1" s="1"/>
  <c r="M1356" i="1"/>
  <c r="Q1356" i="1" s="1"/>
  <c r="M1355" i="1"/>
  <c r="Q1355" i="1" s="1"/>
  <c r="V1354" i="1"/>
  <c r="M1354" i="1" s="1"/>
  <c r="Q1354" i="1" s="1"/>
  <c r="V1353" i="1"/>
  <c r="M1353" i="1" s="1"/>
  <c r="Q1353" i="1" s="1"/>
  <c r="M1352" i="1"/>
  <c r="Q1352" i="1" s="1"/>
  <c r="M1351" i="1"/>
  <c r="Q1351" i="1" s="1"/>
  <c r="AB1350" i="1"/>
  <c r="M1350" i="1" s="1"/>
  <c r="Q1350" i="1" s="1"/>
  <c r="V1349" i="1"/>
  <c r="M1349" i="1" s="1"/>
  <c r="Q1349" i="1" s="1"/>
  <c r="V1348" i="1"/>
  <c r="M1348" i="1" s="1"/>
  <c r="Q1348" i="1" s="1"/>
  <c r="V1347" i="1"/>
  <c r="M1347" i="1" s="1"/>
  <c r="Q1347" i="1" s="1"/>
  <c r="M1346" i="1"/>
  <c r="Q1346" i="1" s="1"/>
  <c r="AB1345" i="1"/>
  <c r="M1345" i="1" s="1"/>
  <c r="Q1345" i="1" s="1"/>
  <c r="AB1344" i="1"/>
  <c r="M1344" i="1" s="1"/>
  <c r="Q1344" i="1" s="1"/>
  <c r="V1343" i="1"/>
  <c r="M1343" i="1" s="1"/>
  <c r="Q1343" i="1" s="1"/>
  <c r="M1342" i="1"/>
  <c r="Q1342" i="1" s="1"/>
  <c r="AB1341" i="1"/>
  <c r="M1341" i="1" s="1"/>
  <c r="Q1341" i="1" s="1"/>
  <c r="M1340" i="1"/>
  <c r="Q1340" i="1" s="1"/>
  <c r="M1339" i="1"/>
  <c r="Q1339" i="1" s="1"/>
  <c r="V1338" i="1"/>
  <c r="M1338" i="1" s="1"/>
  <c r="Q1338" i="1" s="1"/>
  <c r="AB1337" i="1"/>
  <c r="M1337" i="1" s="1"/>
  <c r="Q1337" i="1" s="1"/>
  <c r="V1336" i="1"/>
  <c r="M1336" i="1" s="1"/>
  <c r="Q1336" i="1" s="1"/>
  <c r="V1335" i="1"/>
  <c r="M1335" i="1" s="1"/>
  <c r="Q1335" i="1" s="1"/>
  <c r="M1334" i="1"/>
  <c r="Q1334" i="1" s="1"/>
  <c r="M1333" i="1"/>
  <c r="Q1333" i="1" s="1"/>
  <c r="V1332" i="1"/>
  <c r="M1332" i="1" s="1"/>
  <c r="Q1332" i="1" s="1"/>
  <c r="M1331" i="1"/>
  <c r="Q1331" i="1" s="1"/>
  <c r="V1330" i="1"/>
  <c r="M1330" i="1" s="1"/>
  <c r="Q1330" i="1" s="1"/>
  <c r="AB1329" i="1"/>
  <c r="M1329" i="1" s="1"/>
  <c r="Q1329" i="1" s="1"/>
  <c r="M1328" i="1"/>
  <c r="Q1328" i="1" s="1"/>
  <c r="M1327" i="1"/>
  <c r="Q1327" i="1" s="1"/>
  <c r="M1326" i="1"/>
  <c r="Q1326" i="1" s="1"/>
  <c r="V1325" i="1"/>
  <c r="M1325" i="1" s="1"/>
  <c r="Q1325" i="1" s="1"/>
  <c r="V1324" i="1"/>
  <c r="M1324" i="1" s="1"/>
  <c r="Q1324" i="1" s="1"/>
  <c r="V1323" i="1"/>
  <c r="M1323" i="1" s="1"/>
  <c r="Q1323" i="1" s="1"/>
  <c r="V1322" i="1"/>
  <c r="M1322" i="1" s="1"/>
  <c r="Q1322" i="1" s="1"/>
  <c r="M1321" i="1"/>
  <c r="Q1321" i="1" s="1"/>
  <c r="M1320" i="1"/>
  <c r="Q1320" i="1" s="1"/>
  <c r="AB1319" i="1"/>
  <c r="M1319" i="1" s="1"/>
  <c r="Q1319" i="1" s="1"/>
  <c r="V1318" i="1"/>
  <c r="M1318" i="1" s="1"/>
  <c r="Q1318" i="1" s="1"/>
  <c r="V1317" i="1"/>
  <c r="M1317" i="1" s="1"/>
  <c r="Q1317" i="1" s="1"/>
  <c r="V1316" i="1"/>
  <c r="M1316" i="1" s="1"/>
  <c r="Q1316" i="1" s="1"/>
  <c r="V1315" i="1"/>
  <c r="M1315" i="1" s="1"/>
  <c r="Q1315" i="1" s="1"/>
  <c r="V1314" i="1"/>
  <c r="M1314" i="1" s="1"/>
  <c r="Q1314" i="1" s="1"/>
  <c r="V1313" i="1"/>
  <c r="M1313" i="1" s="1"/>
  <c r="Q1313" i="1" s="1"/>
  <c r="V1312" i="1"/>
  <c r="M1312" i="1" s="1"/>
  <c r="Q1312" i="1" s="1"/>
  <c r="V1311" i="1"/>
  <c r="M1311" i="1" s="1"/>
  <c r="Q1311" i="1" s="1"/>
  <c r="V1310" i="1"/>
  <c r="M1310" i="1" s="1"/>
  <c r="Q1310" i="1" s="1"/>
  <c r="V1309" i="1"/>
  <c r="M1309" i="1" s="1"/>
  <c r="Q1309" i="1" s="1"/>
  <c r="V1308" i="1"/>
  <c r="M1308" i="1" s="1"/>
  <c r="Q1308" i="1" s="1"/>
  <c r="AB1307" i="1"/>
  <c r="M1307" i="1" s="1"/>
  <c r="Q1307" i="1" s="1"/>
  <c r="M1306" i="1"/>
  <c r="Q1306" i="1" s="1"/>
  <c r="M1305" i="1"/>
  <c r="Q1305" i="1" s="1"/>
  <c r="V1304" i="1"/>
  <c r="M1304" i="1" s="1"/>
  <c r="Q1304" i="1" s="1"/>
  <c r="M1303" i="1"/>
  <c r="Q1303" i="1" s="1"/>
  <c r="M1302" i="1"/>
  <c r="Q1302" i="1" s="1"/>
  <c r="V1301" i="1"/>
  <c r="M1301" i="1" s="1"/>
  <c r="Q1301" i="1" s="1"/>
  <c r="V1300" i="1"/>
  <c r="M1300" i="1" s="1"/>
  <c r="Q1300" i="1" s="1"/>
  <c r="V1299" i="1"/>
  <c r="M1299" i="1" s="1"/>
  <c r="Q1299" i="1" s="1"/>
  <c r="V1298" i="1"/>
  <c r="M1298" i="1" s="1"/>
  <c r="Q1298" i="1" s="1"/>
  <c r="V1297" i="1"/>
  <c r="M1297" i="1" s="1"/>
  <c r="Q1297" i="1" s="1"/>
  <c r="V1268" i="1"/>
  <c r="M1268" i="1" s="1"/>
  <c r="Q1268" i="1" s="1"/>
  <c r="M1296" i="1"/>
  <c r="Q1296" i="1" s="1"/>
  <c r="M1295" i="1"/>
  <c r="Q1295" i="1" s="1"/>
  <c r="V1294" i="1"/>
  <c r="M1294" i="1" s="1"/>
  <c r="Q1294" i="1" s="1"/>
  <c r="M1293" i="1"/>
  <c r="Q1293" i="1" s="1"/>
  <c r="M1292" i="1"/>
  <c r="Q1292" i="1" s="1"/>
  <c r="M1291" i="1"/>
  <c r="Q1291" i="1" s="1"/>
  <c r="M1290" i="1"/>
  <c r="Q1290" i="1" s="1"/>
  <c r="AB1289" i="1"/>
  <c r="M1289" i="1" s="1"/>
  <c r="Q1289" i="1" s="1"/>
  <c r="M1288" i="1"/>
  <c r="Q1288" i="1" s="1"/>
  <c r="M1287" i="1"/>
  <c r="Q1287" i="1" s="1"/>
  <c r="M1286" i="1"/>
  <c r="Q1286" i="1" s="1"/>
  <c r="V1285" i="1"/>
  <c r="M1285" i="1" s="1"/>
  <c r="Q1285" i="1" s="1"/>
  <c r="M1284" i="1"/>
  <c r="Q1284" i="1" s="1"/>
  <c r="M1283" i="1"/>
  <c r="Q1283" i="1" s="1"/>
  <c r="V1282" i="1"/>
  <c r="M1282" i="1" s="1"/>
  <c r="Q1282" i="1" s="1"/>
  <c r="V1281" i="1"/>
  <c r="M1281" i="1" s="1"/>
  <c r="Q1281" i="1" s="1"/>
  <c r="R1280" i="1"/>
  <c r="AB1279" i="1"/>
  <c r="M1279" i="1" s="1"/>
  <c r="Q1279" i="1" s="1"/>
  <c r="V1278" i="1"/>
  <c r="M1278" i="1" s="1"/>
  <c r="Q1278" i="1" s="1"/>
  <c r="V1277" i="1"/>
  <c r="M1277" i="1" s="1"/>
  <c r="Q1277" i="1" s="1"/>
  <c r="V1276" i="1"/>
  <c r="M1276" i="1" s="1"/>
  <c r="Q1276" i="1" s="1"/>
  <c r="V1275" i="1"/>
  <c r="M1275" i="1" s="1"/>
  <c r="Q1275" i="1" s="1"/>
  <c r="V1267" i="1"/>
  <c r="V1274" i="1"/>
  <c r="M1274" i="1" s="1"/>
  <c r="Q1274" i="1" s="1"/>
  <c r="V1273" i="1"/>
  <c r="AB1272" i="1"/>
  <c r="M1272" i="1" s="1"/>
  <c r="Q1272" i="1" s="1"/>
  <c r="V1271" i="1"/>
  <c r="AB1266" i="1"/>
  <c r="AB1263" i="1" s="1"/>
  <c r="M1265" i="1"/>
  <c r="Q1265" i="1" s="1"/>
  <c r="M1408" i="1"/>
  <c r="Q1408" i="1" s="1"/>
  <c r="M1264" i="1"/>
  <c r="M1261" i="1"/>
  <c r="M1260" i="1" s="1"/>
  <c r="R632" i="1"/>
  <c r="M632" i="1" s="1"/>
  <c r="Q632" i="1" s="1"/>
  <c r="Z631" i="1"/>
  <c r="M631" i="1" s="1"/>
  <c r="Q631" i="1" s="1"/>
  <c r="V630" i="1"/>
  <c r="M630" i="1" s="1"/>
  <c r="Q630" i="1" s="1"/>
  <c r="AB629" i="1"/>
  <c r="M629" i="1" s="1"/>
  <c r="Q629" i="1" s="1"/>
  <c r="Z628" i="1"/>
  <c r="M628" i="1" s="1"/>
  <c r="Q628" i="1" s="1"/>
  <c r="V627" i="1"/>
  <c r="M627" i="1" s="1"/>
  <c r="Q627" i="1" s="1"/>
  <c r="V626" i="1"/>
  <c r="M626" i="1" s="1"/>
  <c r="Q626" i="1" s="1"/>
  <c r="M625" i="1"/>
  <c r="Q625" i="1" s="1"/>
  <c r="AB624" i="1"/>
  <c r="M624" i="1" s="1"/>
  <c r="Q624" i="1" s="1"/>
  <c r="M623" i="1"/>
  <c r="Q623" i="1" s="1"/>
  <c r="M622" i="1"/>
  <c r="Q622" i="1" s="1"/>
  <c r="M621" i="1"/>
  <c r="Q621" i="1" s="1"/>
  <c r="Z620" i="1"/>
  <c r="M620" i="1" s="1"/>
  <c r="Q620" i="1" s="1"/>
  <c r="AB619" i="1"/>
  <c r="M619" i="1" s="1"/>
  <c r="Q619" i="1" s="1"/>
  <c r="AB618" i="1"/>
  <c r="M618" i="1" s="1"/>
  <c r="Q618" i="1" s="1"/>
  <c r="Z617" i="1"/>
  <c r="M617" i="1" s="1"/>
  <c r="Q617" i="1" s="1"/>
  <c r="AB616" i="1"/>
  <c r="M616" i="1" s="1"/>
  <c r="Q616" i="1" s="1"/>
  <c r="Z615" i="1"/>
  <c r="M615" i="1" s="1"/>
  <c r="Q615" i="1" s="1"/>
  <c r="R614" i="1"/>
  <c r="M614" i="1" s="1"/>
  <c r="Q614" i="1" s="1"/>
  <c r="M613" i="1"/>
  <c r="Q613" i="1" s="1"/>
  <c r="V612" i="1"/>
  <c r="M612" i="1" s="1"/>
  <c r="Q612" i="1" s="1"/>
  <c r="V611" i="1"/>
  <c r="M611" i="1" s="1"/>
  <c r="Q611" i="1" s="1"/>
  <c r="V610" i="1"/>
  <c r="M610" i="1" s="1"/>
  <c r="Q610" i="1" s="1"/>
  <c r="Z609" i="1"/>
  <c r="M609" i="1" s="1"/>
  <c r="Q609" i="1" s="1"/>
  <c r="AB608" i="1"/>
  <c r="M608" i="1" s="1"/>
  <c r="Q608" i="1" s="1"/>
  <c r="Z607" i="1"/>
  <c r="M607" i="1" s="1"/>
  <c r="Q607" i="1" s="1"/>
  <c r="AB606" i="1"/>
  <c r="M606" i="1" s="1"/>
  <c r="Q606" i="1" s="1"/>
  <c r="AB605" i="1"/>
  <c r="M605" i="1" s="1"/>
  <c r="Q605" i="1" s="1"/>
  <c r="V604" i="1"/>
  <c r="M604" i="1" s="1"/>
  <c r="Q604" i="1" s="1"/>
  <c r="Z603" i="1"/>
  <c r="M603" i="1" s="1"/>
  <c r="Q603" i="1" s="1"/>
  <c r="M602" i="1"/>
  <c r="Q602" i="1" s="1"/>
  <c r="AB601" i="1"/>
  <c r="M601" i="1" s="1"/>
  <c r="Q601" i="1" s="1"/>
  <c r="M600" i="1"/>
  <c r="Q600" i="1" s="1"/>
  <c r="R599" i="1"/>
  <c r="M599" i="1" s="1"/>
  <c r="Q599" i="1" s="1"/>
  <c r="V598" i="1"/>
  <c r="M598" i="1" s="1"/>
  <c r="Q598" i="1" s="1"/>
  <c r="M597" i="1"/>
  <c r="Q597" i="1" s="1"/>
  <c r="M596" i="1"/>
  <c r="Q596" i="1" s="1"/>
  <c r="M595" i="1"/>
  <c r="Q595" i="1" s="1"/>
  <c r="M594" i="1"/>
  <c r="Q594" i="1" s="1"/>
  <c r="AB593" i="1"/>
  <c r="M593" i="1" s="1"/>
  <c r="Q593" i="1" s="1"/>
  <c r="R592" i="1"/>
  <c r="M592" i="1" s="1"/>
  <c r="Q592" i="1" s="1"/>
  <c r="V591" i="1"/>
  <c r="M591" i="1" s="1"/>
  <c r="Q591" i="1" s="1"/>
  <c r="Z590" i="1"/>
  <c r="M590" i="1" s="1"/>
  <c r="Q590" i="1" s="1"/>
  <c r="R589" i="1"/>
  <c r="M589" i="1" s="1"/>
  <c r="Q589" i="1" s="1"/>
  <c r="AB588" i="1"/>
  <c r="M588" i="1" s="1"/>
  <c r="Q588" i="1" s="1"/>
  <c r="M587" i="1"/>
  <c r="Q587" i="1" s="1"/>
  <c r="V586" i="1"/>
  <c r="M586" i="1" s="1"/>
  <c r="Q586" i="1" s="1"/>
  <c r="Z585" i="1"/>
  <c r="M585" i="1" s="1"/>
  <c r="Q585" i="1" s="1"/>
  <c r="AB584" i="1"/>
  <c r="M584" i="1" s="1"/>
  <c r="Q584" i="1" s="1"/>
  <c r="M583" i="1"/>
  <c r="Q583" i="1" s="1"/>
  <c r="R582" i="1"/>
  <c r="M582" i="1" s="1"/>
  <c r="Q582" i="1" s="1"/>
  <c r="M581" i="1"/>
  <c r="Q581" i="1" s="1"/>
  <c r="R580" i="1"/>
  <c r="M580" i="1" s="1"/>
  <c r="Q580" i="1" s="1"/>
  <c r="V579" i="1"/>
  <c r="M579" i="1" s="1"/>
  <c r="Q579" i="1" s="1"/>
  <c r="V578" i="1"/>
  <c r="M578" i="1" s="1"/>
  <c r="Q578" i="1" s="1"/>
  <c r="R577" i="1"/>
  <c r="M577" i="1" s="1"/>
  <c r="Q577" i="1" s="1"/>
  <c r="X576" i="1"/>
  <c r="M576" i="1" s="1"/>
  <c r="Q576" i="1" s="1"/>
  <c r="R575" i="1"/>
  <c r="M575" i="1" s="1"/>
  <c r="Q575" i="1" s="1"/>
  <c r="M574" i="1"/>
  <c r="Q574" i="1" s="1"/>
  <c r="M573" i="1"/>
  <c r="Q573" i="1" s="1"/>
  <c r="Z572" i="1"/>
  <c r="M572" i="1" s="1"/>
  <c r="Q572" i="1" s="1"/>
  <c r="M571" i="1"/>
  <c r="Q571" i="1" s="1"/>
  <c r="R570" i="1"/>
  <c r="M570" i="1" s="1"/>
  <c r="Q570" i="1" s="1"/>
  <c r="V569" i="1"/>
  <c r="M569" i="1" s="1"/>
  <c r="Q569" i="1" s="1"/>
  <c r="AB568" i="1"/>
  <c r="M568" i="1" s="1"/>
  <c r="Q568" i="1" s="1"/>
  <c r="R567" i="1"/>
  <c r="M567" i="1" s="1"/>
  <c r="Q567" i="1" s="1"/>
  <c r="R566" i="1"/>
  <c r="M566" i="1" s="1"/>
  <c r="Q566" i="1" s="1"/>
  <c r="AB565" i="1"/>
  <c r="Z565" i="1"/>
  <c r="M564" i="1"/>
  <c r="Q564" i="1" s="1"/>
  <c r="M563" i="1"/>
  <c r="Q563" i="1" s="1"/>
  <c r="R562" i="1"/>
  <c r="M562" i="1" s="1"/>
  <c r="Q562" i="1" s="1"/>
  <c r="X561" i="1"/>
  <c r="M561" i="1" s="1"/>
  <c r="Q561" i="1" s="1"/>
  <c r="M560" i="1"/>
  <c r="Q560" i="1" s="1"/>
  <c r="R559" i="1"/>
  <c r="M559" i="1" s="1"/>
  <c r="Q559" i="1" s="1"/>
  <c r="AB558" i="1"/>
  <c r="M558" i="1" s="1"/>
  <c r="Q558" i="1" s="1"/>
  <c r="V557" i="1"/>
  <c r="M557" i="1" s="1"/>
  <c r="Q557" i="1" s="1"/>
  <c r="Z556" i="1"/>
  <c r="M556" i="1" s="1"/>
  <c r="Q556" i="1" s="1"/>
  <c r="R555" i="1"/>
  <c r="M555" i="1" s="1"/>
  <c r="Q555" i="1" s="1"/>
  <c r="M554" i="1"/>
  <c r="Q554" i="1" s="1"/>
  <c r="M553" i="1"/>
  <c r="Q553" i="1" s="1"/>
  <c r="M552" i="1"/>
  <c r="Q552" i="1" s="1"/>
  <c r="Z551" i="1"/>
  <c r="M551" i="1" s="1"/>
  <c r="Q551" i="1" s="1"/>
  <c r="V550" i="1"/>
  <c r="M550" i="1" s="1"/>
  <c r="Q550" i="1" s="1"/>
  <c r="M549" i="1"/>
  <c r="Q549" i="1" s="1"/>
  <c r="M548" i="1"/>
  <c r="Q548" i="1" s="1"/>
  <c r="AB547" i="1"/>
  <c r="M547" i="1" s="1"/>
  <c r="Q547" i="1" s="1"/>
  <c r="AB546" i="1"/>
  <c r="M546" i="1" s="1"/>
  <c r="Q546" i="1" s="1"/>
  <c r="R545" i="1"/>
  <c r="M545" i="1" s="1"/>
  <c r="Q545" i="1" s="1"/>
  <c r="M544" i="1"/>
  <c r="Q544" i="1" s="1"/>
  <c r="V543" i="1"/>
  <c r="M543" i="1" s="1"/>
  <c r="Q543" i="1" s="1"/>
  <c r="M542" i="1"/>
  <c r="Q542" i="1" s="1"/>
  <c r="R541" i="1"/>
  <c r="M541" i="1" s="1"/>
  <c r="Q541" i="1" s="1"/>
  <c r="Z540" i="1"/>
  <c r="M540" i="1" s="1"/>
  <c r="Q540" i="1" s="1"/>
  <c r="M539" i="1"/>
  <c r="Q539" i="1" s="1"/>
  <c r="R538" i="1"/>
  <c r="M538" i="1" s="1"/>
  <c r="Q538" i="1" s="1"/>
  <c r="AB537" i="1"/>
  <c r="M537" i="1" s="1"/>
  <c r="Q537" i="1" s="1"/>
  <c r="X536" i="1"/>
  <c r="M536" i="1" s="1"/>
  <c r="Q536" i="1" s="1"/>
  <c r="V535" i="1"/>
  <c r="M535" i="1" s="1"/>
  <c r="Q535" i="1" s="1"/>
  <c r="V534" i="1"/>
  <c r="M534" i="1" s="1"/>
  <c r="Q534" i="1" s="1"/>
  <c r="Z533" i="1"/>
  <c r="M533" i="1" s="1"/>
  <c r="Q533" i="1" s="1"/>
  <c r="R532" i="1"/>
  <c r="M532" i="1" s="1"/>
  <c r="Q532" i="1" s="1"/>
  <c r="M531" i="1"/>
  <c r="Q531" i="1" s="1"/>
  <c r="M530" i="1"/>
  <c r="Q530" i="1" s="1"/>
  <c r="M529" i="1"/>
  <c r="Q529" i="1" s="1"/>
  <c r="V528" i="1"/>
  <c r="M528" i="1" s="1"/>
  <c r="Q528" i="1" s="1"/>
  <c r="AB527" i="1"/>
  <c r="V526" i="1"/>
  <c r="M526" i="1" s="1"/>
  <c r="Q526" i="1" s="1"/>
  <c r="R525" i="1"/>
  <c r="M525" i="1" s="1"/>
  <c r="Q525" i="1" s="1"/>
  <c r="M524" i="1"/>
  <c r="Q524" i="1" s="1"/>
  <c r="R523" i="1"/>
  <c r="M523" i="1" s="1"/>
  <c r="Q523" i="1" s="1"/>
  <c r="R522" i="1"/>
  <c r="M522" i="1" s="1"/>
  <c r="Q522" i="1" s="1"/>
  <c r="V521" i="1"/>
  <c r="M521" i="1" s="1"/>
  <c r="Q521" i="1" s="1"/>
  <c r="X520" i="1"/>
  <c r="M520" i="1" s="1"/>
  <c r="Q520" i="1" s="1"/>
  <c r="R517" i="1"/>
  <c r="X1692" i="1" l="1"/>
  <c r="X1672" i="1" s="1"/>
  <c r="V1269" i="1"/>
  <c r="AB1692" i="1"/>
  <c r="V1692" i="1"/>
  <c r="V1672" i="1" s="1"/>
  <c r="Q1260" i="1"/>
  <c r="Z1692" i="1"/>
  <c r="Z1672" i="1" s="1"/>
  <c r="M2386" i="1"/>
  <c r="Q2386" i="1" s="1"/>
  <c r="AK53" i="1"/>
  <c r="AK56" i="1" s="1"/>
  <c r="AK57" i="1" s="1"/>
  <c r="AM57" i="1" s="1"/>
  <c r="AM51" i="1"/>
  <c r="AM52" i="1"/>
  <c r="M1472" i="1"/>
  <c r="Q1472" i="1" s="1"/>
  <c r="V1471" i="1"/>
  <c r="M1475" i="1"/>
  <c r="Q1475" i="1" s="1"/>
  <c r="R1471" i="1"/>
  <c r="M1495" i="1"/>
  <c r="Q1495" i="1" s="1"/>
  <c r="Z1471" i="1"/>
  <c r="M1547" i="1"/>
  <c r="Q1547" i="1" s="1"/>
  <c r="AB1471" i="1"/>
  <c r="M1273" i="1"/>
  <c r="Q1273" i="1" s="1"/>
  <c r="V1263" i="1"/>
  <c r="M1271" i="1"/>
  <c r="M1280" i="1"/>
  <c r="Q1280" i="1" s="1"/>
  <c r="Q1264" i="1"/>
  <c r="M1267" i="1"/>
  <c r="Q1267" i="1" s="1"/>
  <c r="M1707" i="1"/>
  <c r="Q1707" i="1" s="1"/>
  <c r="M1718" i="1"/>
  <c r="Q1718" i="1" s="1"/>
  <c r="Q1693" i="1"/>
  <c r="M1790" i="1"/>
  <c r="Q1790" i="1" s="1"/>
  <c r="Q1674" i="1"/>
  <c r="Q1685" i="1"/>
  <c r="M1689" i="1"/>
  <c r="Q1689" i="1" s="1"/>
  <c r="AB1684" i="1"/>
  <c r="M1700" i="1"/>
  <c r="Q1700" i="1" s="1"/>
  <c r="M1702" i="1"/>
  <c r="Q1702" i="1" s="1"/>
  <c r="M527" i="1"/>
  <c r="Q527" i="1" s="1"/>
  <c r="AB508" i="1"/>
  <c r="AB470" i="1" s="1"/>
  <c r="M565" i="1"/>
  <c r="Q565" i="1" s="1"/>
  <c r="M1266" i="1"/>
  <c r="Q1266" i="1" s="1"/>
  <c r="M1451" i="1"/>
  <c r="Q1451" i="1" s="1"/>
  <c r="M1577" i="1"/>
  <c r="Q1577" i="1" s="1"/>
  <c r="M1580" i="1"/>
  <c r="Q1580" i="1" s="1"/>
  <c r="Q1261" i="1"/>
  <c r="M1574" i="1"/>
  <c r="Q1574" i="1" s="1"/>
  <c r="Q1417" i="1"/>
  <c r="AB1672" i="1" l="1"/>
  <c r="V1259" i="1"/>
  <c r="AM53" i="1"/>
  <c r="AM56" i="1"/>
  <c r="AK58" i="1"/>
  <c r="AK59" i="1" s="1"/>
  <c r="M1263" i="1"/>
  <c r="Q1271" i="1"/>
  <c r="M1684" i="1"/>
  <c r="Q1684" i="1" s="1"/>
  <c r="X519" i="1"/>
  <c r="V518" i="1"/>
  <c r="M518" i="1" s="1"/>
  <c r="Q518" i="1" s="1"/>
  <c r="M517" i="1"/>
  <c r="Q517" i="1" s="1"/>
  <c r="V516" i="1"/>
  <c r="M516" i="1" s="1"/>
  <c r="Q516" i="1" s="1"/>
  <c r="V515" i="1"/>
  <c r="M515" i="1" s="1"/>
  <c r="Q515" i="1" s="1"/>
  <c r="V514" i="1"/>
  <c r="M514" i="1" s="1"/>
  <c r="Q514" i="1" s="1"/>
  <c r="V513" i="1"/>
  <c r="M513" i="1" s="1"/>
  <c r="Q513" i="1" s="1"/>
  <c r="Z512" i="1"/>
  <c r="R511" i="1"/>
  <c r="V510" i="1"/>
  <c r="M510" i="1" s="1"/>
  <c r="Q510" i="1" s="1"/>
  <c r="V509" i="1"/>
  <c r="J506" i="1"/>
  <c r="K506" i="1"/>
  <c r="K470" i="1" s="1"/>
  <c r="L506" i="1"/>
  <c r="L470" i="1" s="1"/>
  <c r="R506" i="1"/>
  <c r="R492" i="1"/>
  <c r="M496" i="1"/>
  <c r="Q496" i="1" s="1"/>
  <c r="M495" i="1"/>
  <c r="Q495" i="1" s="1"/>
  <c r="M494" i="1"/>
  <c r="Q494" i="1" s="1"/>
  <c r="M493" i="1"/>
  <c r="Q493" i="1" s="1"/>
  <c r="M491" i="1"/>
  <c r="Q491" i="1" s="1"/>
  <c r="M490" i="1"/>
  <c r="Q490" i="1" s="1"/>
  <c r="M489" i="1"/>
  <c r="Q489" i="1" s="1"/>
  <c r="M488" i="1"/>
  <c r="Q488" i="1" s="1"/>
  <c r="R487" i="1"/>
  <c r="J470" i="1" l="1"/>
  <c r="AM58" i="1"/>
  <c r="AK60" i="1"/>
  <c r="AM60" i="1" s="1"/>
  <c r="AM59" i="1"/>
  <c r="R471" i="1"/>
  <c r="Q1263" i="1"/>
  <c r="M511" i="1"/>
  <c r="Q511" i="1" s="1"/>
  <c r="R508" i="1"/>
  <c r="M509" i="1"/>
  <c r="V508" i="1"/>
  <c r="V470" i="1" s="1"/>
  <c r="M519" i="1"/>
  <c r="Q519" i="1" s="1"/>
  <c r="X508" i="1"/>
  <c r="X470" i="1" s="1"/>
  <c r="M512" i="1"/>
  <c r="Q512" i="1" s="1"/>
  <c r="Z508" i="1"/>
  <c r="Z470" i="1" s="1"/>
  <c r="M486" i="1"/>
  <c r="Q486" i="1" s="1"/>
  <c r="M485" i="1"/>
  <c r="Q485" i="1" s="1"/>
  <c r="M484" i="1"/>
  <c r="Q484" i="1" s="1"/>
  <c r="M483" i="1"/>
  <c r="Q483" i="1" s="1"/>
  <c r="M482" i="1"/>
  <c r="Q482" i="1" s="1"/>
  <c r="M481" i="1"/>
  <c r="Q481" i="1" s="1"/>
  <c r="M480" i="1"/>
  <c r="Q480" i="1" s="1"/>
  <c r="M479" i="1"/>
  <c r="Q479" i="1" s="1"/>
  <c r="M478" i="1"/>
  <c r="Q478" i="1" s="1"/>
  <c r="M477" i="1"/>
  <c r="Q477" i="1" s="1"/>
  <c r="M476" i="1"/>
  <c r="Q476" i="1" s="1"/>
  <c r="M475" i="1"/>
  <c r="Q475" i="1" s="1"/>
  <c r="M474" i="1"/>
  <c r="Q474" i="1" s="1"/>
  <c r="M473" i="1"/>
  <c r="Q473" i="1" s="1"/>
  <c r="M472" i="1"/>
  <c r="AK61" i="1" l="1"/>
  <c r="R470" i="1"/>
  <c r="Q472" i="1"/>
  <c r="Q509" i="1"/>
  <c r="Z962" i="1"/>
  <c r="M1567" i="1"/>
  <c r="M1471" i="1" s="1"/>
  <c r="Q1471" i="1" s="1"/>
  <c r="AK62" i="1" l="1"/>
  <c r="AM62" i="1" s="1"/>
  <c r="A62" i="1" s="1"/>
  <c r="AM61" i="1"/>
  <c r="Q1567" i="1"/>
  <c r="U2228" i="1"/>
  <c r="Y2228" i="1"/>
  <c r="J2046" i="1"/>
  <c r="J2043" i="1" s="1"/>
  <c r="K2046" i="1"/>
  <c r="K2043" i="1" s="1"/>
  <c r="L2046" i="1"/>
  <c r="L2043" i="1" s="1"/>
  <c r="R2046" i="1"/>
  <c r="R2043" i="1" s="1"/>
  <c r="U2046" i="1"/>
  <c r="U2043" i="1" s="1"/>
  <c r="AA2046" i="1"/>
  <c r="AA2043" i="1" s="1"/>
  <c r="U1978" i="1"/>
  <c r="W1978" i="1"/>
  <c r="Y1978" i="1"/>
  <c r="J1981" i="1"/>
  <c r="K1981" i="1"/>
  <c r="L1981" i="1"/>
  <c r="R1981" i="1"/>
  <c r="J1979" i="1"/>
  <c r="K1979" i="1"/>
  <c r="L1979" i="1"/>
  <c r="R1979" i="1"/>
  <c r="J1599" i="1"/>
  <c r="K1599" i="1"/>
  <c r="L1599" i="1"/>
  <c r="R1599" i="1"/>
  <c r="AA1599" i="1"/>
  <c r="U1587" i="1"/>
  <c r="J1590" i="1"/>
  <c r="K1590" i="1"/>
  <c r="L1590" i="1"/>
  <c r="R1590" i="1"/>
  <c r="AA1590" i="1"/>
  <c r="U1465" i="1"/>
  <c r="Y1465" i="1"/>
  <c r="AA1465" i="1"/>
  <c r="J1466" i="1"/>
  <c r="K1466" i="1"/>
  <c r="L1466" i="1"/>
  <c r="J1413" i="1"/>
  <c r="K1413" i="1"/>
  <c r="L1413" i="1"/>
  <c r="U1413" i="1"/>
  <c r="U1409" i="1" s="1"/>
  <c r="Y1413" i="1"/>
  <c r="Y1409" i="1" s="1"/>
  <c r="J1410" i="1"/>
  <c r="K1410" i="1"/>
  <c r="L1410" i="1"/>
  <c r="R1410" i="1"/>
  <c r="J940" i="1"/>
  <c r="J937" i="1" s="1"/>
  <c r="K940" i="1"/>
  <c r="K937" i="1" s="1"/>
  <c r="L940" i="1"/>
  <c r="L937" i="1" s="1"/>
  <c r="R940" i="1"/>
  <c r="R937" i="1" s="1"/>
  <c r="U940" i="1"/>
  <c r="U937" i="1" s="1"/>
  <c r="W940" i="1"/>
  <c r="W937" i="1" s="1"/>
  <c r="Y940" i="1"/>
  <c r="Y937" i="1" s="1"/>
  <c r="AA940" i="1"/>
  <c r="AA937" i="1" s="1"/>
  <c r="J827" i="1"/>
  <c r="K827" i="1"/>
  <c r="L827" i="1"/>
  <c r="U827" i="1"/>
  <c r="Y827" i="1"/>
  <c r="AA827" i="1"/>
  <c r="J823" i="1"/>
  <c r="K823" i="1"/>
  <c r="L823" i="1"/>
  <c r="R823" i="1"/>
  <c r="U823" i="1"/>
  <c r="J817" i="1"/>
  <c r="K817" i="1"/>
  <c r="L817" i="1"/>
  <c r="R817" i="1"/>
  <c r="AA817" i="1"/>
  <c r="AA19" i="1" s="1"/>
  <c r="J770" i="1"/>
  <c r="K770" i="1"/>
  <c r="L770" i="1"/>
  <c r="U770" i="1"/>
  <c r="AA770" i="1"/>
  <c r="J767" i="1"/>
  <c r="K767" i="1"/>
  <c r="L767" i="1"/>
  <c r="R767" i="1"/>
  <c r="J19" i="1" l="1"/>
  <c r="L19" i="1"/>
  <c r="AA20" i="1"/>
  <c r="K19" i="1"/>
  <c r="Y816" i="1"/>
  <c r="Y21" i="1"/>
  <c r="Y18" i="1" s="1"/>
  <c r="AK63" i="1"/>
  <c r="AK66" i="1" s="1"/>
  <c r="K1587" i="1"/>
  <c r="J1587" i="1"/>
  <c r="K1978" i="1"/>
  <c r="J1978" i="1"/>
  <c r="L1978" i="1"/>
  <c r="L1587" i="1"/>
  <c r="AA1587" i="1"/>
  <c r="U816" i="1"/>
  <c r="K816" i="1"/>
  <c r="AA816" i="1"/>
  <c r="J816" i="1"/>
  <c r="K1465" i="1"/>
  <c r="L1465" i="1"/>
  <c r="J1465" i="1"/>
  <c r="L816" i="1"/>
  <c r="J1409" i="1"/>
  <c r="J2228" i="1"/>
  <c r="L1409" i="1"/>
  <c r="Y2062" i="1"/>
  <c r="K2228" i="1"/>
  <c r="K1409" i="1"/>
  <c r="AA2228" i="1"/>
  <c r="L2228" i="1"/>
  <c r="J635" i="1"/>
  <c r="K635" i="1"/>
  <c r="L635" i="1"/>
  <c r="R243" i="1"/>
  <c r="K33" i="1"/>
  <c r="L33" i="1"/>
  <c r="R33" i="1"/>
  <c r="U33" i="1"/>
  <c r="AA33" i="1"/>
  <c r="K24" i="1"/>
  <c r="L24" i="1"/>
  <c r="R24" i="1"/>
  <c r="U24" i="1"/>
  <c r="AM63" i="1" l="1"/>
  <c r="AK67" i="1"/>
  <c r="AM66" i="1"/>
  <c r="AA22" i="1"/>
  <c r="L22" i="1"/>
  <c r="U22" i="1"/>
  <c r="K22" i="1"/>
  <c r="R22" i="1"/>
  <c r="V465" i="1"/>
  <c r="M465" i="1" s="1"/>
  <c r="Q465" i="1" s="1"/>
  <c r="V464" i="1"/>
  <c r="M464" i="1" s="1"/>
  <c r="Q464" i="1" s="1"/>
  <c r="V463" i="1"/>
  <c r="M463" i="1" s="1"/>
  <c r="Q463" i="1" s="1"/>
  <c r="V462" i="1"/>
  <c r="M462" i="1" s="1"/>
  <c r="Q462" i="1" s="1"/>
  <c r="V461" i="1"/>
  <c r="M461" i="1" s="1"/>
  <c r="Q461" i="1" s="1"/>
  <c r="V460" i="1"/>
  <c r="M460" i="1" s="1"/>
  <c r="Q460" i="1" s="1"/>
  <c r="V459" i="1"/>
  <c r="M459" i="1" s="1"/>
  <c r="Q459" i="1" s="1"/>
  <c r="V458" i="1"/>
  <c r="M458" i="1" s="1"/>
  <c r="Q458" i="1" s="1"/>
  <c r="V457" i="1"/>
  <c r="M457" i="1" s="1"/>
  <c r="Q457" i="1" s="1"/>
  <c r="M456" i="1"/>
  <c r="Q456" i="1" s="1"/>
  <c r="R455" i="1"/>
  <c r="M455" i="1" s="1"/>
  <c r="Q455" i="1" s="1"/>
  <c r="V454" i="1"/>
  <c r="M454" i="1" s="1"/>
  <c r="Q454" i="1" s="1"/>
  <c r="V453" i="1"/>
  <c r="M453" i="1" s="1"/>
  <c r="Q453" i="1" s="1"/>
  <c r="V452" i="1"/>
  <c r="M452" i="1" s="1"/>
  <c r="Q452" i="1" s="1"/>
  <c r="V451" i="1"/>
  <c r="M451" i="1" s="1"/>
  <c r="Q451" i="1" s="1"/>
  <c r="AB450" i="1"/>
  <c r="M450" i="1" s="1"/>
  <c r="Q450" i="1" s="1"/>
  <c r="V449" i="1"/>
  <c r="M449" i="1" s="1"/>
  <c r="Q449" i="1" s="1"/>
  <c r="M448" i="1"/>
  <c r="Q448" i="1" s="1"/>
  <c r="M447" i="1"/>
  <c r="Q447" i="1" s="1"/>
  <c r="M446" i="1"/>
  <c r="Q446" i="1" s="1"/>
  <c r="AB445" i="1"/>
  <c r="M445" i="1" s="1"/>
  <c r="Q445" i="1" s="1"/>
  <c r="M444" i="1"/>
  <c r="Q444" i="1" s="1"/>
  <c r="X443" i="1"/>
  <c r="X65" i="1" s="1"/>
  <c r="V442" i="1"/>
  <c r="M442" i="1" s="1"/>
  <c r="Q442" i="1" s="1"/>
  <c r="M441" i="1"/>
  <c r="Q441" i="1" s="1"/>
  <c r="V440" i="1"/>
  <c r="M440" i="1" s="1"/>
  <c r="Q440" i="1" s="1"/>
  <c r="V439" i="1"/>
  <c r="M439" i="1" s="1"/>
  <c r="Q439" i="1" s="1"/>
  <c r="M438" i="1"/>
  <c r="Q438" i="1" s="1"/>
  <c r="M437" i="1"/>
  <c r="Q437" i="1" s="1"/>
  <c r="V436" i="1"/>
  <c r="M436" i="1" s="1"/>
  <c r="Q436" i="1" s="1"/>
  <c r="V435" i="1"/>
  <c r="M435" i="1" s="1"/>
  <c r="Q435" i="1" s="1"/>
  <c r="M434" i="1"/>
  <c r="Q434" i="1" s="1"/>
  <c r="V433" i="1"/>
  <c r="M433" i="1" s="1"/>
  <c r="Q433" i="1" s="1"/>
  <c r="V432" i="1"/>
  <c r="M432" i="1" s="1"/>
  <c r="Q432" i="1" s="1"/>
  <c r="V431" i="1"/>
  <c r="M431" i="1" s="1"/>
  <c r="Q431" i="1" s="1"/>
  <c r="V430" i="1"/>
  <c r="M430" i="1" s="1"/>
  <c r="Q430" i="1" s="1"/>
  <c r="V429" i="1"/>
  <c r="M429" i="1" s="1"/>
  <c r="Q429" i="1" s="1"/>
  <c r="V428" i="1"/>
  <c r="M428" i="1" s="1"/>
  <c r="Q428" i="1" s="1"/>
  <c r="V427" i="1"/>
  <c r="M427" i="1" s="1"/>
  <c r="Q427" i="1" s="1"/>
  <c r="V426" i="1"/>
  <c r="M426" i="1" s="1"/>
  <c r="Q426" i="1" s="1"/>
  <c r="V425" i="1"/>
  <c r="M425" i="1" s="1"/>
  <c r="Q425" i="1" s="1"/>
  <c r="M424" i="1"/>
  <c r="Q424" i="1" s="1"/>
  <c r="V423" i="1"/>
  <c r="M423" i="1" s="1"/>
  <c r="Q423" i="1" s="1"/>
  <c r="V422" i="1"/>
  <c r="M422" i="1" s="1"/>
  <c r="Q422" i="1" s="1"/>
  <c r="V421" i="1"/>
  <c r="M421" i="1" s="1"/>
  <c r="Q421" i="1" s="1"/>
  <c r="V420" i="1"/>
  <c r="M420" i="1" s="1"/>
  <c r="Q420" i="1" s="1"/>
  <c r="V419" i="1"/>
  <c r="M419" i="1" s="1"/>
  <c r="Q419" i="1" s="1"/>
  <c r="V418" i="1"/>
  <c r="M418" i="1" s="1"/>
  <c r="Q418" i="1" s="1"/>
  <c r="M417" i="1"/>
  <c r="Q417" i="1" s="1"/>
  <c r="V416" i="1"/>
  <c r="M416" i="1" s="1"/>
  <c r="Q416" i="1" s="1"/>
  <c r="V415" i="1"/>
  <c r="M415" i="1" s="1"/>
  <c r="Q415" i="1" s="1"/>
  <c r="V414" i="1"/>
  <c r="M414" i="1" s="1"/>
  <c r="Q414" i="1" s="1"/>
  <c r="V413" i="1"/>
  <c r="M413" i="1" s="1"/>
  <c r="Q413" i="1" s="1"/>
  <c r="M412" i="1"/>
  <c r="Q412" i="1" s="1"/>
  <c r="M411" i="1"/>
  <c r="Q411" i="1" s="1"/>
  <c r="V410" i="1"/>
  <c r="M410" i="1" s="1"/>
  <c r="Q410" i="1" s="1"/>
  <c r="V409" i="1"/>
  <c r="M409" i="1" s="1"/>
  <c r="Q409" i="1" s="1"/>
  <c r="V408" i="1"/>
  <c r="M408" i="1" s="1"/>
  <c r="Q408" i="1" s="1"/>
  <c r="V407" i="1"/>
  <c r="M407" i="1" s="1"/>
  <c r="Q407" i="1" s="1"/>
  <c r="V406" i="1"/>
  <c r="M406" i="1" s="1"/>
  <c r="Q406" i="1" s="1"/>
  <c r="V405" i="1"/>
  <c r="M405" i="1" s="1"/>
  <c r="Q405" i="1" s="1"/>
  <c r="V404" i="1"/>
  <c r="M404" i="1" s="1"/>
  <c r="Q404" i="1" s="1"/>
  <c r="V403" i="1"/>
  <c r="M403" i="1" s="1"/>
  <c r="Q403" i="1" s="1"/>
  <c r="V402" i="1"/>
  <c r="M402" i="1" s="1"/>
  <c r="Q402" i="1" s="1"/>
  <c r="V401" i="1"/>
  <c r="M401" i="1" s="1"/>
  <c r="Q401" i="1" s="1"/>
  <c r="V400" i="1"/>
  <c r="M400" i="1" s="1"/>
  <c r="Q400" i="1" s="1"/>
  <c r="AB399" i="1"/>
  <c r="V399" i="1"/>
  <c r="M398" i="1"/>
  <c r="Q398" i="1" s="1"/>
  <c r="M397" i="1"/>
  <c r="Q397" i="1" s="1"/>
  <c r="V396" i="1"/>
  <c r="M396" i="1" s="1"/>
  <c r="Q396" i="1" s="1"/>
  <c r="V395" i="1"/>
  <c r="M395" i="1" s="1"/>
  <c r="Q395" i="1" s="1"/>
  <c r="V394" i="1"/>
  <c r="M394" i="1" s="1"/>
  <c r="Q394" i="1" s="1"/>
  <c r="M393" i="1"/>
  <c r="Q393" i="1" s="1"/>
  <c r="M392" i="1"/>
  <c r="Q392" i="1" s="1"/>
  <c r="M391" i="1"/>
  <c r="Q391" i="1" s="1"/>
  <c r="V390" i="1"/>
  <c r="M390" i="1" s="1"/>
  <c r="Q390" i="1" s="1"/>
  <c r="M389" i="1"/>
  <c r="Q389" i="1" s="1"/>
  <c r="M388" i="1"/>
  <c r="Q388" i="1" s="1"/>
  <c r="V387" i="1"/>
  <c r="M387" i="1" s="1"/>
  <c r="Q387" i="1" s="1"/>
  <c r="V386" i="1"/>
  <c r="M386" i="1" s="1"/>
  <c r="Q386" i="1" s="1"/>
  <c r="V385" i="1"/>
  <c r="M385" i="1" s="1"/>
  <c r="Q385" i="1" s="1"/>
  <c r="V384" i="1"/>
  <c r="M384" i="1" s="1"/>
  <c r="Q384" i="1" s="1"/>
  <c r="V383" i="1"/>
  <c r="M383" i="1" s="1"/>
  <c r="Q383" i="1" s="1"/>
  <c r="V382" i="1"/>
  <c r="M382" i="1" s="1"/>
  <c r="Q382" i="1" s="1"/>
  <c r="V381" i="1"/>
  <c r="M381" i="1" s="1"/>
  <c r="Q381" i="1" s="1"/>
  <c r="V380" i="1"/>
  <c r="M380" i="1" s="1"/>
  <c r="Q380" i="1" s="1"/>
  <c r="M379" i="1"/>
  <c r="Q379" i="1" s="1"/>
  <c r="V378" i="1"/>
  <c r="M378" i="1" s="1"/>
  <c r="Q378" i="1" s="1"/>
  <c r="AB377" i="1"/>
  <c r="M377" i="1" s="1"/>
  <c r="Q377" i="1" s="1"/>
  <c r="V376" i="1"/>
  <c r="M376" i="1" s="1"/>
  <c r="Q376" i="1" s="1"/>
  <c r="V375" i="1"/>
  <c r="M375" i="1" s="1"/>
  <c r="Q375" i="1" s="1"/>
  <c r="V374" i="1"/>
  <c r="M374" i="1" s="1"/>
  <c r="Q374" i="1" s="1"/>
  <c r="R373" i="1"/>
  <c r="M373" i="1" s="1"/>
  <c r="Q373" i="1" s="1"/>
  <c r="M372" i="1"/>
  <c r="Q372" i="1" s="1"/>
  <c r="V371" i="1"/>
  <c r="M371" i="1" s="1"/>
  <c r="Q371" i="1" s="1"/>
  <c r="V370" i="1"/>
  <c r="M370" i="1" s="1"/>
  <c r="Q370" i="1" s="1"/>
  <c r="V369" i="1"/>
  <c r="M369" i="1" s="1"/>
  <c r="Q369" i="1" s="1"/>
  <c r="V368" i="1"/>
  <c r="M368" i="1" s="1"/>
  <c r="Q368" i="1" s="1"/>
  <c r="V367" i="1"/>
  <c r="M367" i="1" s="1"/>
  <c r="Q367" i="1" s="1"/>
  <c r="V366" i="1"/>
  <c r="M366" i="1" s="1"/>
  <c r="Q366" i="1" s="1"/>
  <c r="V365" i="1"/>
  <c r="M365" i="1" s="1"/>
  <c r="Q365" i="1" s="1"/>
  <c r="V364" i="1"/>
  <c r="M364" i="1" s="1"/>
  <c r="Q364" i="1" s="1"/>
  <c r="V363" i="1"/>
  <c r="M363" i="1" s="1"/>
  <c r="Q363" i="1" s="1"/>
  <c r="V362" i="1"/>
  <c r="M362" i="1" s="1"/>
  <c r="Q362" i="1" s="1"/>
  <c r="V361" i="1"/>
  <c r="M361" i="1" s="1"/>
  <c r="Q361" i="1" s="1"/>
  <c r="V360" i="1"/>
  <c r="M360" i="1" s="1"/>
  <c r="Q360" i="1" s="1"/>
  <c r="V359" i="1"/>
  <c r="M359" i="1" s="1"/>
  <c r="Q359" i="1" s="1"/>
  <c r="V358" i="1"/>
  <c r="M358" i="1" s="1"/>
  <c r="Q358" i="1" s="1"/>
  <c r="V357" i="1"/>
  <c r="M357" i="1" s="1"/>
  <c r="Q357" i="1" s="1"/>
  <c r="M356" i="1"/>
  <c r="Q356" i="1" s="1"/>
  <c r="V355" i="1"/>
  <c r="M355" i="1" s="1"/>
  <c r="Q355" i="1" s="1"/>
  <c r="V354" i="1"/>
  <c r="M354" i="1" s="1"/>
  <c r="Q354" i="1" s="1"/>
  <c r="V353" i="1"/>
  <c r="M353" i="1" s="1"/>
  <c r="Q353" i="1" s="1"/>
  <c r="V352" i="1"/>
  <c r="M352" i="1" s="1"/>
  <c r="Q352" i="1" s="1"/>
  <c r="V351" i="1"/>
  <c r="M351" i="1" s="1"/>
  <c r="Q351" i="1" s="1"/>
  <c r="V350" i="1"/>
  <c r="M350" i="1" s="1"/>
  <c r="Q350" i="1" s="1"/>
  <c r="M349" i="1"/>
  <c r="Q349" i="1" s="1"/>
  <c r="V348" i="1"/>
  <c r="M348" i="1" s="1"/>
  <c r="Q348" i="1" s="1"/>
  <c r="R347" i="1"/>
  <c r="M347" i="1" s="1"/>
  <c r="Q347" i="1" s="1"/>
  <c r="V346" i="1"/>
  <c r="M346" i="1" s="1"/>
  <c r="Q346" i="1" s="1"/>
  <c r="V345" i="1"/>
  <c r="M345" i="1" s="1"/>
  <c r="Q345" i="1" s="1"/>
  <c r="M344" i="1"/>
  <c r="Q344" i="1" s="1"/>
  <c r="V343" i="1"/>
  <c r="M343" i="1" s="1"/>
  <c r="Q343" i="1" s="1"/>
  <c r="V342" i="1"/>
  <c r="M342" i="1" s="1"/>
  <c r="Q342" i="1" s="1"/>
  <c r="V341" i="1"/>
  <c r="M341" i="1" s="1"/>
  <c r="Q341" i="1" s="1"/>
  <c r="V340" i="1"/>
  <c r="M340" i="1" s="1"/>
  <c r="Q340" i="1" s="1"/>
  <c r="V339" i="1"/>
  <c r="M339" i="1" s="1"/>
  <c r="Q339" i="1" s="1"/>
  <c r="V338" i="1"/>
  <c r="M338" i="1" s="1"/>
  <c r="Q338" i="1" s="1"/>
  <c r="V337" i="1"/>
  <c r="M337" i="1" s="1"/>
  <c r="Q337" i="1" s="1"/>
  <c r="V336" i="1"/>
  <c r="M336" i="1" s="1"/>
  <c r="Q336" i="1" s="1"/>
  <c r="V335" i="1"/>
  <c r="M335" i="1" s="1"/>
  <c r="Q335" i="1" s="1"/>
  <c r="M334" i="1"/>
  <c r="Q334" i="1" s="1"/>
  <c r="M333" i="1"/>
  <c r="Q333" i="1" s="1"/>
  <c r="V332" i="1"/>
  <c r="M332" i="1" s="1"/>
  <c r="Q332" i="1" s="1"/>
  <c r="R331" i="1"/>
  <c r="M331" i="1" s="1"/>
  <c r="Q331" i="1" s="1"/>
  <c r="M330" i="1"/>
  <c r="Q330" i="1" s="1"/>
  <c r="V329" i="1"/>
  <c r="M329" i="1" s="1"/>
  <c r="Q329" i="1" s="1"/>
  <c r="V328" i="1"/>
  <c r="M328" i="1" s="1"/>
  <c r="Q328" i="1" s="1"/>
  <c r="V327" i="1"/>
  <c r="M327" i="1" s="1"/>
  <c r="Q327" i="1" s="1"/>
  <c r="V326" i="1"/>
  <c r="M326" i="1" s="1"/>
  <c r="Q326" i="1" s="1"/>
  <c r="V325" i="1"/>
  <c r="M325" i="1" s="1"/>
  <c r="Q325" i="1" s="1"/>
  <c r="V324" i="1"/>
  <c r="M324" i="1" s="1"/>
  <c r="Q324" i="1" s="1"/>
  <c r="V323" i="1"/>
  <c r="M323" i="1" s="1"/>
  <c r="Q323" i="1" s="1"/>
  <c r="V322" i="1"/>
  <c r="M322" i="1" s="1"/>
  <c r="Q322" i="1" s="1"/>
  <c r="V321" i="1"/>
  <c r="M321" i="1" s="1"/>
  <c r="Q321" i="1" s="1"/>
  <c r="V320" i="1"/>
  <c r="M320" i="1" s="1"/>
  <c r="Q320" i="1" s="1"/>
  <c r="V319" i="1"/>
  <c r="M319" i="1" s="1"/>
  <c r="Q319" i="1" s="1"/>
  <c r="V318" i="1"/>
  <c r="M318" i="1" s="1"/>
  <c r="Q318" i="1" s="1"/>
  <c r="V317" i="1"/>
  <c r="M317" i="1" s="1"/>
  <c r="Q317" i="1" s="1"/>
  <c r="V316" i="1"/>
  <c r="M316" i="1" s="1"/>
  <c r="Q316" i="1" s="1"/>
  <c r="M315" i="1"/>
  <c r="Q315" i="1" s="1"/>
  <c r="M314" i="1"/>
  <c r="Q314" i="1" s="1"/>
  <c r="V313" i="1"/>
  <c r="M313" i="1" s="1"/>
  <c r="Q313" i="1" s="1"/>
  <c r="V312" i="1"/>
  <c r="M312" i="1" s="1"/>
  <c r="Q312" i="1" s="1"/>
  <c r="V311" i="1"/>
  <c r="M311" i="1" s="1"/>
  <c r="Q311" i="1" s="1"/>
  <c r="V310" i="1"/>
  <c r="M310" i="1" s="1"/>
  <c r="Q310" i="1" s="1"/>
  <c r="V309" i="1"/>
  <c r="M309" i="1" s="1"/>
  <c r="Q309" i="1" s="1"/>
  <c r="M308" i="1"/>
  <c r="Q308" i="1" s="1"/>
  <c r="M307" i="1"/>
  <c r="Q307" i="1" s="1"/>
  <c r="M306" i="1"/>
  <c r="Q306" i="1" s="1"/>
  <c r="M305" i="1"/>
  <c r="Q305" i="1" s="1"/>
  <c r="R304" i="1"/>
  <c r="M304" i="1" s="1"/>
  <c r="Q304" i="1" s="1"/>
  <c r="V303" i="1"/>
  <c r="M303" i="1" s="1"/>
  <c r="Q303" i="1" s="1"/>
  <c r="M302" i="1"/>
  <c r="Q302" i="1" s="1"/>
  <c r="AB301" i="1"/>
  <c r="Z301" i="1"/>
  <c r="M300" i="1"/>
  <c r="Q300" i="1" s="1"/>
  <c r="M299" i="1"/>
  <c r="Q299" i="1" s="1"/>
  <c r="M298" i="1"/>
  <c r="Q298" i="1" s="1"/>
  <c r="V297" i="1"/>
  <c r="M297" i="1" s="1"/>
  <c r="Q297" i="1" s="1"/>
  <c r="AB296" i="1"/>
  <c r="M296" i="1" s="1"/>
  <c r="Q296" i="1" s="1"/>
  <c r="M295" i="1"/>
  <c r="Q295" i="1" s="1"/>
  <c r="M294" i="1"/>
  <c r="Q294" i="1" s="1"/>
  <c r="M293" i="1"/>
  <c r="Q293" i="1" s="1"/>
  <c r="M292" i="1"/>
  <c r="Q292" i="1" s="1"/>
  <c r="M291" i="1"/>
  <c r="Q291" i="1" s="1"/>
  <c r="M290" i="1"/>
  <c r="Q290" i="1" s="1"/>
  <c r="M289" i="1"/>
  <c r="Q289" i="1" s="1"/>
  <c r="R288" i="1"/>
  <c r="M288" i="1" s="1"/>
  <c r="Q288" i="1" s="1"/>
  <c r="M287" i="1"/>
  <c r="Q287" i="1" s="1"/>
  <c r="M286" i="1"/>
  <c r="Q286" i="1" s="1"/>
  <c r="V285" i="1"/>
  <c r="M285" i="1" s="1"/>
  <c r="Q285" i="1" s="1"/>
  <c r="M284" i="1"/>
  <c r="Q284" i="1" s="1"/>
  <c r="AB283" i="1"/>
  <c r="M283" i="1" s="1"/>
  <c r="Q283" i="1" s="1"/>
  <c r="M282" i="1"/>
  <c r="Q282" i="1" s="1"/>
  <c r="V281" i="1"/>
  <c r="M281" i="1" s="1"/>
  <c r="Q281" i="1" s="1"/>
  <c r="R280" i="1"/>
  <c r="M280" i="1" s="1"/>
  <c r="Q280" i="1" s="1"/>
  <c r="R279" i="1"/>
  <c r="M279" i="1" s="1"/>
  <c r="Q279" i="1" s="1"/>
  <c r="M278" i="1"/>
  <c r="Q278" i="1" s="1"/>
  <c r="M277" i="1"/>
  <c r="Q277" i="1" s="1"/>
  <c r="M276" i="1"/>
  <c r="Q276" i="1" s="1"/>
  <c r="M275" i="1"/>
  <c r="Q275" i="1" s="1"/>
  <c r="V274" i="1"/>
  <c r="M274" i="1" s="1"/>
  <c r="Q274" i="1" s="1"/>
  <c r="M273" i="1"/>
  <c r="Q273" i="1" s="1"/>
  <c r="M272" i="1"/>
  <c r="Q272" i="1" s="1"/>
  <c r="M271" i="1"/>
  <c r="Q271" i="1" s="1"/>
  <c r="M270" i="1"/>
  <c r="Q270" i="1" s="1"/>
  <c r="M269" i="1"/>
  <c r="Q269" i="1" s="1"/>
  <c r="M268" i="1"/>
  <c r="Q268" i="1" s="1"/>
  <c r="AB267" i="1"/>
  <c r="M267" i="1" s="1"/>
  <c r="Q267" i="1" s="1"/>
  <c r="M266" i="1"/>
  <c r="Q266" i="1" s="1"/>
  <c r="M265" i="1"/>
  <c r="Q265" i="1" s="1"/>
  <c r="Z264" i="1"/>
  <c r="M264" i="1" s="1"/>
  <c r="Q264" i="1" s="1"/>
  <c r="M263" i="1"/>
  <c r="Q263" i="1" s="1"/>
  <c r="M262" i="1"/>
  <c r="Q262" i="1" s="1"/>
  <c r="M261" i="1"/>
  <c r="Q261" i="1" s="1"/>
  <c r="M260" i="1"/>
  <c r="Q260" i="1" s="1"/>
  <c r="M259" i="1"/>
  <c r="Q259" i="1" s="1"/>
  <c r="Z257" i="1"/>
  <c r="M257" i="1" s="1"/>
  <c r="Q257" i="1" s="1"/>
  <c r="M256" i="1"/>
  <c r="Q256" i="1" s="1"/>
  <c r="M255" i="1"/>
  <c r="Q255" i="1" s="1"/>
  <c r="AB254" i="1"/>
  <c r="M254" i="1" s="1"/>
  <c r="Q254" i="1" s="1"/>
  <c r="M253" i="1"/>
  <c r="Q253" i="1" s="1"/>
  <c r="M252" i="1"/>
  <c r="Q252" i="1" s="1"/>
  <c r="M251" i="1"/>
  <c r="Q251" i="1" s="1"/>
  <c r="M250" i="1"/>
  <c r="Q250" i="1" s="1"/>
  <c r="M249" i="1"/>
  <c r="Q249" i="1" s="1"/>
  <c r="M248" i="1"/>
  <c r="Q248" i="1" s="1"/>
  <c r="M247" i="1"/>
  <c r="Q247" i="1" s="1"/>
  <c r="Z246" i="1"/>
  <c r="M246" i="1" s="1"/>
  <c r="Q246" i="1" s="1"/>
  <c r="M245" i="1"/>
  <c r="Q245" i="1" s="1"/>
  <c r="M244" i="1"/>
  <c r="Q244" i="1" s="1"/>
  <c r="M242" i="1"/>
  <c r="Q242" i="1" s="1"/>
  <c r="R241" i="1"/>
  <c r="M241" i="1" s="1"/>
  <c r="Q241" i="1" s="1"/>
  <c r="M240" i="1"/>
  <c r="Q240" i="1" s="1"/>
  <c r="V239" i="1"/>
  <c r="M239" i="1" s="1"/>
  <c r="Q239" i="1" s="1"/>
  <c r="M238" i="1"/>
  <c r="Q238" i="1" s="1"/>
  <c r="M237" i="1"/>
  <c r="Q237" i="1" s="1"/>
  <c r="M236" i="1"/>
  <c r="Q236" i="1" s="1"/>
  <c r="V235" i="1"/>
  <c r="M235" i="1" s="1"/>
  <c r="Q235" i="1" s="1"/>
  <c r="M234" i="1"/>
  <c r="Q234" i="1" s="1"/>
  <c r="Z233" i="1"/>
  <c r="M233" i="1" s="1"/>
  <c r="Q233" i="1" s="1"/>
  <c r="M232" i="1"/>
  <c r="Q232" i="1" s="1"/>
  <c r="M231" i="1"/>
  <c r="Q231" i="1" s="1"/>
  <c r="M230" i="1"/>
  <c r="Q230" i="1" s="1"/>
  <c r="Z229" i="1"/>
  <c r="M229" i="1" s="1"/>
  <c r="Q229" i="1" s="1"/>
  <c r="V228" i="1"/>
  <c r="M228" i="1" s="1"/>
  <c r="Q228" i="1" s="1"/>
  <c r="Z227" i="1"/>
  <c r="M227" i="1" s="1"/>
  <c r="Q227" i="1" s="1"/>
  <c r="AB226" i="1"/>
  <c r="M226" i="1" s="1"/>
  <c r="Q226" i="1" s="1"/>
  <c r="M225" i="1"/>
  <c r="Q225" i="1" s="1"/>
  <c r="M224" i="1"/>
  <c r="Q224" i="1" s="1"/>
  <c r="M223" i="1"/>
  <c r="Q223" i="1" s="1"/>
  <c r="Z222" i="1"/>
  <c r="M222" i="1" s="1"/>
  <c r="Q222" i="1" s="1"/>
  <c r="M221" i="1"/>
  <c r="Q221" i="1" s="1"/>
  <c r="M220" i="1"/>
  <c r="Q220" i="1" s="1"/>
  <c r="M219" i="1"/>
  <c r="Q219" i="1" s="1"/>
  <c r="M218" i="1"/>
  <c r="Q218" i="1" s="1"/>
  <c r="M217" i="1"/>
  <c r="Q217" i="1" s="1"/>
  <c r="Z216" i="1"/>
  <c r="M216" i="1" s="1"/>
  <c r="Q216" i="1" s="1"/>
  <c r="M215" i="1"/>
  <c r="Q215" i="1" s="1"/>
  <c r="M214" i="1"/>
  <c r="Q214" i="1" s="1"/>
  <c r="M213" i="1"/>
  <c r="Q213" i="1" s="1"/>
  <c r="M212" i="1"/>
  <c r="Q212" i="1" s="1"/>
  <c r="R211" i="1"/>
  <c r="M211" i="1" s="1"/>
  <c r="Q211" i="1" s="1"/>
  <c r="M210" i="1"/>
  <c r="Q210" i="1" s="1"/>
  <c r="M209" i="1"/>
  <c r="Q209" i="1" s="1"/>
  <c r="M208" i="1"/>
  <c r="Q208" i="1" s="1"/>
  <c r="R207" i="1"/>
  <c r="M207" i="1" s="1"/>
  <c r="Q207" i="1" s="1"/>
  <c r="Z206" i="1"/>
  <c r="M206" i="1" s="1"/>
  <c r="Q206" i="1" s="1"/>
  <c r="R205" i="1"/>
  <c r="M205" i="1" s="1"/>
  <c r="Q205" i="1" s="1"/>
  <c r="M204" i="1"/>
  <c r="Q204" i="1" s="1"/>
  <c r="M203" i="1"/>
  <c r="Q203" i="1" s="1"/>
  <c r="M202" i="1"/>
  <c r="Q202" i="1" s="1"/>
  <c r="R201" i="1"/>
  <c r="M201" i="1" s="1"/>
  <c r="Q201" i="1" s="1"/>
  <c r="M200" i="1"/>
  <c r="Q200" i="1" s="1"/>
  <c r="M199" i="1"/>
  <c r="Q199" i="1" s="1"/>
  <c r="M198" i="1"/>
  <c r="Q198" i="1" s="1"/>
  <c r="M197" i="1"/>
  <c r="Q197" i="1" s="1"/>
  <c r="V196" i="1"/>
  <c r="M196" i="1" s="1"/>
  <c r="Q196" i="1" s="1"/>
  <c r="M195" i="1"/>
  <c r="Q195" i="1" s="1"/>
  <c r="M194" i="1"/>
  <c r="Q194" i="1" s="1"/>
  <c r="V193" i="1"/>
  <c r="M193" i="1" s="1"/>
  <c r="Q193" i="1" s="1"/>
  <c r="Z192" i="1"/>
  <c r="M192" i="1" s="1"/>
  <c r="Q192" i="1" s="1"/>
  <c r="M191" i="1"/>
  <c r="Q191" i="1" s="1"/>
  <c r="M190" i="1"/>
  <c r="Q190" i="1" s="1"/>
  <c r="V189" i="1"/>
  <c r="M189" i="1" s="1"/>
  <c r="Q189" i="1" s="1"/>
  <c r="Z188" i="1"/>
  <c r="M188" i="1" s="1"/>
  <c r="Q188" i="1" s="1"/>
  <c r="M187" i="1"/>
  <c r="Q187" i="1" s="1"/>
  <c r="M186" i="1"/>
  <c r="Q186" i="1" s="1"/>
  <c r="M185" i="1"/>
  <c r="Q185" i="1" s="1"/>
  <c r="M184" i="1"/>
  <c r="Q184" i="1" s="1"/>
  <c r="M183" i="1"/>
  <c r="Q183" i="1" s="1"/>
  <c r="M182" i="1"/>
  <c r="Q182" i="1" s="1"/>
  <c r="M181" i="1"/>
  <c r="Q181" i="1" s="1"/>
  <c r="M180" i="1"/>
  <c r="Q180" i="1" s="1"/>
  <c r="M179" i="1"/>
  <c r="Q179" i="1" s="1"/>
  <c r="M178" i="1"/>
  <c r="Q178" i="1" s="1"/>
  <c r="M177" i="1"/>
  <c r="Q177" i="1" s="1"/>
  <c r="M176" i="1"/>
  <c r="Q176" i="1" s="1"/>
  <c r="M175" i="1"/>
  <c r="Q175" i="1" s="1"/>
  <c r="M174" i="1"/>
  <c r="Q174" i="1" s="1"/>
  <c r="M173" i="1"/>
  <c r="Q173" i="1" s="1"/>
  <c r="M172" i="1"/>
  <c r="Q172" i="1" s="1"/>
  <c r="Z171" i="1"/>
  <c r="M171" i="1" s="1"/>
  <c r="Q171" i="1" s="1"/>
  <c r="M170" i="1"/>
  <c r="Q170" i="1" s="1"/>
  <c r="M169" i="1"/>
  <c r="Q169" i="1" s="1"/>
  <c r="Z168" i="1"/>
  <c r="M168" i="1" s="1"/>
  <c r="Q168" i="1" s="1"/>
  <c r="M167" i="1"/>
  <c r="Q167" i="1" s="1"/>
  <c r="M166" i="1"/>
  <c r="Q166" i="1" s="1"/>
  <c r="Z165" i="1"/>
  <c r="M165" i="1" s="1"/>
  <c r="Q165" i="1" s="1"/>
  <c r="M164" i="1"/>
  <c r="Q164" i="1" s="1"/>
  <c r="M163" i="1"/>
  <c r="Q163" i="1" s="1"/>
  <c r="M162" i="1"/>
  <c r="Q162" i="1" s="1"/>
  <c r="V161" i="1"/>
  <c r="M161" i="1" s="1"/>
  <c r="Q161" i="1" s="1"/>
  <c r="M160" i="1"/>
  <c r="Q160" i="1" s="1"/>
  <c r="Z159" i="1"/>
  <c r="M159" i="1" s="1"/>
  <c r="Q159" i="1" s="1"/>
  <c r="Z158" i="1"/>
  <c r="M158" i="1" s="1"/>
  <c r="Q158" i="1" s="1"/>
  <c r="Z157" i="1"/>
  <c r="M157" i="1" s="1"/>
  <c r="Q157" i="1" s="1"/>
  <c r="M156" i="1"/>
  <c r="Q156" i="1" s="1"/>
  <c r="M155" i="1"/>
  <c r="Q155" i="1" s="1"/>
  <c r="Z154" i="1"/>
  <c r="M154" i="1" s="1"/>
  <c r="Q154" i="1" s="1"/>
  <c r="M153" i="1"/>
  <c r="Q153" i="1" s="1"/>
  <c r="M152" i="1"/>
  <c r="Q152" i="1" s="1"/>
  <c r="V151" i="1"/>
  <c r="M151" i="1" s="1"/>
  <c r="Q151" i="1" s="1"/>
  <c r="M150" i="1"/>
  <c r="Q150" i="1" s="1"/>
  <c r="M149" i="1"/>
  <c r="Q149" i="1" s="1"/>
  <c r="V148" i="1"/>
  <c r="M148" i="1" s="1"/>
  <c r="Q148" i="1" s="1"/>
  <c r="M147" i="1"/>
  <c r="Q147" i="1" s="1"/>
  <c r="AB146" i="1"/>
  <c r="M146" i="1" s="1"/>
  <c r="Q146" i="1" s="1"/>
  <c r="M145" i="1"/>
  <c r="Q145" i="1" s="1"/>
  <c r="Z144" i="1"/>
  <c r="M144" i="1" s="1"/>
  <c r="Q144" i="1" s="1"/>
  <c r="M143" i="1"/>
  <c r="Q143" i="1" s="1"/>
  <c r="M142" i="1"/>
  <c r="Q142" i="1" s="1"/>
  <c r="M141" i="1"/>
  <c r="Q141" i="1" s="1"/>
  <c r="M140" i="1"/>
  <c r="Q140" i="1" s="1"/>
  <c r="M139" i="1"/>
  <c r="Q139" i="1" s="1"/>
  <c r="Z138" i="1"/>
  <c r="M138" i="1" s="1"/>
  <c r="Q138" i="1" s="1"/>
  <c r="M137" i="1"/>
  <c r="Q137" i="1" s="1"/>
  <c r="M136" i="1"/>
  <c r="Q136" i="1" s="1"/>
  <c r="M135" i="1"/>
  <c r="Q135" i="1" s="1"/>
  <c r="M134" i="1"/>
  <c r="Q134" i="1" s="1"/>
  <c r="M133" i="1"/>
  <c r="Q133" i="1" s="1"/>
  <c r="V132" i="1"/>
  <c r="M132" i="1" s="1"/>
  <c r="Q132" i="1" s="1"/>
  <c r="M131" i="1"/>
  <c r="Q131" i="1" s="1"/>
  <c r="AB130" i="1"/>
  <c r="M130" i="1" s="1"/>
  <c r="Q130" i="1" s="1"/>
  <c r="Z129" i="1"/>
  <c r="M129" i="1" s="1"/>
  <c r="Q129" i="1" s="1"/>
  <c r="Z128" i="1"/>
  <c r="M128" i="1" s="1"/>
  <c r="Q128" i="1" s="1"/>
  <c r="M127" i="1"/>
  <c r="Q127" i="1" s="1"/>
  <c r="Z126" i="1"/>
  <c r="M126" i="1" s="1"/>
  <c r="Q126" i="1" s="1"/>
  <c r="M125" i="1"/>
  <c r="Q125" i="1" s="1"/>
  <c r="Z124" i="1"/>
  <c r="M124" i="1" s="1"/>
  <c r="Q124" i="1" s="1"/>
  <c r="M123" i="1"/>
  <c r="Q123" i="1" s="1"/>
  <c r="M122" i="1"/>
  <c r="Q122" i="1" s="1"/>
  <c r="Z121" i="1"/>
  <c r="M121" i="1" s="1"/>
  <c r="Q121" i="1" s="1"/>
  <c r="Z120" i="1"/>
  <c r="M120" i="1" s="1"/>
  <c r="Q120" i="1" s="1"/>
  <c r="R119" i="1"/>
  <c r="M119" i="1" s="1"/>
  <c r="Q119" i="1" s="1"/>
  <c r="AB118" i="1"/>
  <c r="Z117" i="1"/>
  <c r="M117" i="1" s="1"/>
  <c r="Q117" i="1" s="1"/>
  <c r="Z116" i="1"/>
  <c r="M116" i="1" s="1"/>
  <c r="Q116" i="1" s="1"/>
  <c r="Z115" i="1"/>
  <c r="M115" i="1" s="1"/>
  <c r="Q115" i="1" s="1"/>
  <c r="Z114" i="1"/>
  <c r="M114" i="1" s="1"/>
  <c r="Q114" i="1" s="1"/>
  <c r="R113" i="1"/>
  <c r="M113" i="1" s="1"/>
  <c r="Q113" i="1" s="1"/>
  <c r="M112" i="1"/>
  <c r="Q112" i="1" s="1"/>
  <c r="V111" i="1"/>
  <c r="M111" i="1" s="1"/>
  <c r="Q111" i="1" s="1"/>
  <c r="V110" i="1"/>
  <c r="M110" i="1" s="1"/>
  <c r="Q110" i="1" s="1"/>
  <c r="V109" i="1"/>
  <c r="M109" i="1" s="1"/>
  <c r="Q109" i="1" s="1"/>
  <c r="M108" i="1"/>
  <c r="Q108" i="1" s="1"/>
  <c r="V107" i="1"/>
  <c r="M107" i="1" s="1"/>
  <c r="Q107" i="1" s="1"/>
  <c r="V106" i="1"/>
  <c r="M106" i="1" s="1"/>
  <c r="Q106" i="1" s="1"/>
  <c r="M105" i="1"/>
  <c r="Q105" i="1" s="1"/>
  <c r="V104" i="1"/>
  <c r="M104" i="1" s="1"/>
  <c r="Q104" i="1" s="1"/>
  <c r="R103" i="1"/>
  <c r="M103" i="1" s="1"/>
  <c r="Q103" i="1" s="1"/>
  <c r="V102" i="1"/>
  <c r="M102" i="1" s="1"/>
  <c r="Q102" i="1" s="1"/>
  <c r="V101" i="1"/>
  <c r="M101" i="1" s="1"/>
  <c r="Q101" i="1" s="1"/>
  <c r="V100" i="1"/>
  <c r="M100" i="1" s="1"/>
  <c r="Q100" i="1" s="1"/>
  <c r="M99" i="1"/>
  <c r="Q99" i="1" s="1"/>
  <c r="M98" i="1"/>
  <c r="Q98" i="1" s="1"/>
  <c r="V97" i="1"/>
  <c r="M97" i="1" s="1"/>
  <c r="Q97" i="1" s="1"/>
  <c r="V96" i="1"/>
  <c r="M96" i="1" s="1"/>
  <c r="Q96" i="1" s="1"/>
  <c r="V95" i="1"/>
  <c r="M95" i="1" s="1"/>
  <c r="Q95" i="1" s="1"/>
  <c r="V94" i="1"/>
  <c r="M94" i="1" s="1"/>
  <c r="Q94" i="1" s="1"/>
  <c r="M93" i="1"/>
  <c r="Q93" i="1" s="1"/>
  <c r="R92" i="1"/>
  <c r="M91" i="1"/>
  <c r="Q91" i="1" s="1"/>
  <c r="M90" i="1"/>
  <c r="Q90" i="1" s="1"/>
  <c r="M89" i="1"/>
  <c r="Q89" i="1" s="1"/>
  <c r="Z88" i="1"/>
  <c r="M88" i="1" s="1"/>
  <c r="Q88" i="1" s="1"/>
  <c r="M87" i="1"/>
  <c r="Q87" i="1" s="1"/>
  <c r="M86" i="1"/>
  <c r="Q86" i="1" s="1"/>
  <c r="M85" i="1"/>
  <c r="Q85" i="1" s="1"/>
  <c r="Z84" i="1"/>
  <c r="M83" i="1"/>
  <c r="Q83" i="1" s="1"/>
  <c r="M82" i="1"/>
  <c r="Q82" i="1" s="1"/>
  <c r="M81" i="1"/>
  <c r="Q81" i="1" s="1"/>
  <c r="M80" i="1"/>
  <c r="Q80" i="1" s="1"/>
  <c r="M79" i="1"/>
  <c r="Q79" i="1" s="1"/>
  <c r="M78" i="1"/>
  <c r="Q78" i="1" s="1"/>
  <c r="M77" i="1"/>
  <c r="Q77" i="1" s="1"/>
  <c r="M76" i="1"/>
  <c r="Q76" i="1" s="1"/>
  <c r="M75" i="1"/>
  <c r="Q75" i="1" s="1"/>
  <c r="M74" i="1"/>
  <c r="Q74" i="1" s="1"/>
  <c r="V73" i="1"/>
  <c r="M73" i="1" s="1"/>
  <c r="Q73" i="1" s="1"/>
  <c r="V72" i="1"/>
  <c r="M72" i="1" s="1"/>
  <c r="Q72" i="1" s="1"/>
  <c r="V71" i="1"/>
  <c r="M71" i="1" s="1"/>
  <c r="Q71" i="1" s="1"/>
  <c r="M70" i="1"/>
  <c r="Q70" i="1" s="1"/>
  <c r="V69" i="1"/>
  <c r="M69" i="1" s="1"/>
  <c r="Q69" i="1" s="1"/>
  <c r="V68" i="1"/>
  <c r="M67" i="1"/>
  <c r="Q67" i="1" s="1"/>
  <c r="M66" i="1"/>
  <c r="T61" i="1"/>
  <c r="T55" i="1" s="1"/>
  <c r="M60" i="1"/>
  <c r="Q60" i="1" s="1"/>
  <c r="M59" i="1"/>
  <c r="Q59" i="1" s="1"/>
  <c r="M58" i="1"/>
  <c r="Q58" i="1" s="1"/>
  <c r="M56" i="1"/>
  <c r="M2276" i="1"/>
  <c r="Q2276" i="1" s="1"/>
  <c r="V2236" i="1"/>
  <c r="M2236" i="1" s="1"/>
  <c r="Q2236" i="1" s="1"/>
  <c r="V2275" i="1"/>
  <c r="M2275" i="1" s="1"/>
  <c r="Q2275" i="1" s="1"/>
  <c r="AB2274" i="1"/>
  <c r="M2274" i="1" s="1"/>
  <c r="Q2274" i="1" s="1"/>
  <c r="V2273" i="1"/>
  <c r="M2273" i="1" s="1"/>
  <c r="Q2273" i="1" s="1"/>
  <c r="M2272" i="1"/>
  <c r="Q2272" i="1" s="1"/>
  <c r="V2271" i="1"/>
  <c r="M2271" i="1" s="1"/>
  <c r="Q2271" i="1" s="1"/>
  <c r="V2270" i="1"/>
  <c r="M2270" i="1" s="1"/>
  <c r="Q2270" i="1" s="1"/>
  <c r="M2269" i="1"/>
  <c r="Q2269" i="1" s="1"/>
  <c r="Z2268" i="1"/>
  <c r="M2268" i="1" s="1"/>
  <c r="Q2268" i="1" s="1"/>
  <c r="AB2267" i="1"/>
  <c r="M2267" i="1" s="1"/>
  <c r="Q2267" i="1" s="1"/>
  <c r="R2266" i="1"/>
  <c r="M2265" i="1"/>
  <c r="Q2265" i="1" s="1"/>
  <c r="AB2264" i="1"/>
  <c r="M2264" i="1" s="1"/>
  <c r="Q2264" i="1" s="1"/>
  <c r="M2263" i="1"/>
  <c r="Q2263" i="1" s="1"/>
  <c r="AB2262" i="1"/>
  <c r="V2262" i="1"/>
  <c r="V2261" i="1"/>
  <c r="M2261" i="1" s="1"/>
  <c r="Q2261" i="1" s="1"/>
  <c r="M2260" i="1"/>
  <c r="Q2260" i="1" s="1"/>
  <c r="M2259" i="1"/>
  <c r="Q2259" i="1" s="1"/>
  <c r="M2258" i="1"/>
  <c r="Q2258" i="1" s="1"/>
  <c r="M2257" i="1"/>
  <c r="Q2257" i="1" s="1"/>
  <c r="M2256" i="1"/>
  <c r="Q2256" i="1" s="1"/>
  <c r="M2255" i="1"/>
  <c r="Q2255" i="1" s="1"/>
  <c r="V2254" i="1"/>
  <c r="M2254" i="1" s="1"/>
  <c r="Q2254" i="1" s="1"/>
  <c r="M2253" i="1"/>
  <c r="Q2253" i="1" s="1"/>
  <c r="V2252" i="1"/>
  <c r="M2252" i="1" s="1"/>
  <c r="Q2252" i="1" s="1"/>
  <c r="M2251" i="1"/>
  <c r="Q2251" i="1" s="1"/>
  <c r="M2250" i="1"/>
  <c r="Q2250" i="1" s="1"/>
  <c r="AB2249" i="1"/>
  <c r="M2249" i="1" s="1"/>
  <c r="Q2249" i="1" s="1"/>
  <c r="AB2248" i="1"/>
  <c r="M2247" i="1"/>
  <c r="Q2247" i="1" s="1"/>
  <c r="Z2246" i="1"/>
  <c r="M2245" i="1"/>
  <c r="Q2245" i="1" s="1"/>
  <c r="V2244" i="1"/>
  <c r="M2240" i="1"/>
  <c r="Q2240" i="1" s="1"/>
  <c r="AB2239" i="1"/>
  <c r="AB2237" i="1" s="1"/>
  <c r="M2238" i="1"/>
  <c r="M2232" i="1"/>
  <c r="Q2232" i="1" s="1"/>
  <c r="M2231" i="1"/>
  <c r="Q2231" i="1" s="1"/>
  <c r="M2230" i="1"/>
  <c r="Q2230" i="1" s="1"/>
  <c r="M2242" i="1"/>
  <c r="Q2242" i="1" s="1"/>
  <c r="M2241" i="1"/>
  <c r="M2061" i="1"/>
  <c r="Q2061" i="1" s="1"/>
  <c r="AB2060" i="1"/>
  <c r="M2060" i="1" s="1"/>
  <c r="Q2060" i="1" s="1"/>
  <c r="M2059" i="1"/>
  <c r="Q2059" i="1" s="1"/>
  <c r="V2058" i="1"/>
  <c r="M2058" i="1" s="1"/>
  <c r="Q2058" i="1" s="1"/>
  <c r="M2057" i="1"/>
  <c r="Q2057" i="1" s="1"/>
  <c r="V2056" i="1"/>
  <c r="M2056" i="1" s="1"/>
  <c r="Q2056" i="1" s="1"/>
  <c r="M2055" i="1"/>
  <c r="Q2055" i="1" s="1"/>
  <c r="V2054" i="1"/>
  <c r="M2054" i="1" s="1"/>
  <c r="Q2054" i="1" s="1"/>
  <c r="M2053" i="1"/>
  <c r="Q2053" i="1" s="1"/>
  <c r="AB2052" i="1"/>
  <c r="V2051" i="1"/>
  <c r="M2051" i="1" s="1"/>
  <c r="M2050" i="1"/>
  <c r="M2049" i="1"/>
  <c r="Q2049" i="1" s="1"/>
  <c r="M2048" i="1"/>
  <c r="Q2048" i="1" s="1"/>
  <c r="V2047" i="1"/>
  <c r="AB1595" i="1"/>
  <c r="AB1593" i="1" s="1"/>
  <c r="V1594" i="1"/>
  <c r="V1593" i="1" s="1"/>
  <c r="M1592" i="1"/>
  <c r="Q1592" i="1" s="1"/>
  <c r="AB1591" i="1"/>
  <c r="AB1590" i="1" s="1"/>
  <c r="M1589" i="1"/>
  <c r="M1596" i="1"/>
  <c r="AM67" i="1" l="1"/>
  <c r="AK68" i="1"/>
  <c r="V2243" i="1"/>
  <c r="AB2243" i="1"/>
  <c r="R2243" i="1"/>
  <c r="R2228" i="1" s="1"/>
  <c r="Z2243" i="1"/>
  <c r="Z2228" i="1" s="1"/>
  <c r="R65" i="1"/>
  <c r="Q1589" i="1"/>
  <c r="M1588" i="1"/>
  <c r="Q1588" i="1" s="1"/>
  <c r="AB65" i="1"/>
  <c r="AB54" i="1" s="1"/>
  <c r="X54" i="1"/>
  <c r="T54" i="1"/>
  <c r="Q66" i="1"/>
  <c r="Q2238" i="1"/>
  <c r="M1594" i="1"/>
  <c r="V1587" i="1"/>
  <c r="M2052" i="1"/>
  <c r="Q2052" i="1" s="1"/>
  <c r="AB2046" i="1"/>
  <c r="AB2043" i="1" s="1"/>
  <c r="M1595" i="1"/>
  <c r="Q1595" i="1" s="1"/>
  <c r="AB1587" i="1"/>
  <c r="M2047" i="1"/>
  <c r="Q2047" i="1" s="1"/>
  <c r="V2046" i="1"/>
  <c r="V2043" i="1" s="1"/>
  <c r="M2239" i="1"/>
  <c r="Q2239" i="1" s="1"/>
  <c r="M2244" i="1"/>
  <c r="M2246" i="1"/>
  <c r="Q2246" i="1" s="1"/>
  <c r="M2248" i="1"/>
  <c r="Q2248" i="1" s="1"/>
  <c r="M2266" i="1"/>
  <c r="Q2266" i="1" s="1"/>
  <c r="Q2241" i="1"/>
  <c r="Q2050" i="1"/>
  <c r="M61" i="1"/>
  <c r="Q61" i="1" s="1"/>
  <c r="M118" i="1"/>
  <c r="Q118" i="1" s="1"/>
  <c r="M68" i="1"/>
  <c r="Q68" i="1" s="1"/>
  <c r="M84" i="1"/>
  <c r="Q84" i="1" s="1"/>
  <c r="M92" i="1"/>
  <c r="Q92" i="1" s="1"/>
  <c r="M399" i="1"/>
  <c r="Q399" i="1" s="1"/>
  <c r="M1591" i="1"/>
  <c r="M1590" i="1" s="1"/>
  <c r="Q1590" i="1" s="1"/>
  <c r="M443" i="1"/>
  <c r="Q443" i="1" s="1"/>
  <c r="M2262" i="1"/>
  <c r="Q2262" i="1" s="1"/>
  <c r="M301" i="1"/>
  <c r="Q301" i="1" s="1"/>
  <c r="Q56" i="1"/>
  <c r="Q1596" i="1"/>
  <c r="Q2051" i="1"/>
  <c r="Z1413" i="1"/>
  <c r="Z1409" i="1" s="1"/>
  <c r="AM68" i="1" l="1"/>
  <c r="AK69" i="1"/>
  <c r="M2237" i="1"/>
  <c r="Q2237" i="1" s="1"/>
  <c r="M2243" i="1"/>
  <c r="Q2243" i="1" s="1"/>
  <c r="M1593" i="1"/>
  <c r="Q1594" i="1"/>
  <c r="A40" i="1"/>
  <c r="Q2244" i="1"/>
  <c r="M2046" i="1"/>
  <c r="R1413" i="1"/>
  <c r="R1409" i="1" s="1"/>
  <c r="AB2228" i="1"/>
  <c r="Q1591" i="1"/>
  <c r="X973" i="1"/>
  <c r="M973" i="1" s="1"/>
  <c r="Q973" i="1" s="1"/>
  <c r="V972" i="1"/>
  <c r="M972" i="1" s="1"/>
  <c r="Q972" i="1" s="1"/>
  <c r="V971" i="1"/>
  <c r="M971" i="1" s="1"/>
  <c r="Q971" i="1" s="1"/>
  <c r="X970" i="1"/>
  <c r="M969" i="1"/>
  <c r="Q969" i="1" s="1"/>
  <c r="M968" i="1"/>
  <c r="Q968" i="1" s="1"/>
  <c r="V967" i="1"/>
  <c r="M967" i="1" s="1"/>
  <c r="Q967" i="1" s="1"/>
  <c r="Z966" i="1"/>
  <c r="Z959" i="1" s="1"/>
  <c r="Z956" i="1" s="1"/>
  <c r="M965" i="1"/>
  <c r="Q965" i="1" s="1"/>
  <c r="V964" i="1"/>
  <c r="M964" i="1" s="1"/>
  <c r="Q964" i="1" s="1"/>
  <c r="M963" i="1"/>
  <c r="Q963" i="1" s="1"/>
  <c r="V961" i="1"/>
  <c r="AB960" i="1"/>
  <c r="AB959" i="1" s="1"/>
  <c r="AB956" i="1" s="1"/>
  <c r="M955" i="1"/>
  <c r="Q955" i="1" s="1"/>
  <c r="Z954" i="1"/>
  <c r="M954" i="1" s="1"/>
  <c r="Q954" i="1" s="1"/>
  <c r="Z953" i="1"/>
  <c r="AB952" i="1"/>
  <c r="M952" i="1" s="1"/>
  <c r="Q952" i="1" s="1"/>
  <c r="M951" i="1"/>
  <c r="Q951" i="1" s="1"/>
  <c r="M950" i="1"/>
  <c r="Q950" i="1" s="1"/>
  <c r="AB949" i="1"/>
  <c r="V948" i="1"/>
  <c r="M948" i="1" s="1"/>
  <c r="Q948" i="1" s="1"/>
  <c r="M947" i="1"/>
  <c r="Q947" i="1" s="1"/>
  <c r="AB946" i="1"/>
  <c r="M945" i="1"/>
  <c r="Q945" i="1" s="1"/>
  <c r="V944" i="1"/>
  <c r="M944" i="1" s="1"/>
  <c r="Q944" i="1" s="1"/>
  <c r="X943" i="1"/>
  <c r="X940" i="1" s="1"/>
  <c r="X937" i="1" s="1"/>
  <c r="V942" i="1"/>
  <c r="M941" i="1"/>
  <c r="M815" i="1"/>
  <c r="Q815" i="1" s="1"/>
  <c r="R814" i="1"/>
  <c r="V813" i="1"/>
  <c r="M813" i="1" s="1"/>
  <c r="Q813" i="1" s="1"/>
  <c r="M812" i="1"/>
  <c r="Q812" i="1" s="1"/>
  <c r="V811" i="1"/>
  <c r="M811" i="1" s="1"/>
  <c r="Q811" i="1" s="1"/>
  <c r="V810" i="1"/>
  <c r="M810" i="1" s="1"/>
  <c r="Q810" i="1" s="1"/>
  <c r="V809" i="1"/>
  <c r="M809" i="1" s="1"/>
  <c r="Q809" i="1" s="1"/>
  <c r="M808" i="1"/>
  <c r="Q808" i="1" s="1"/>
  <c r="V807" i="1"/>
  <c r="M807" i="1" s="1"/>
  <c r="Q807" i="1" s="1"/>
  <c r="V806" i="1"/>
  <c r="M806" i="1" s="1"/>
  <c r="Q806" i="1" s="1"/>
  <c r="M805" i="1"/>
  <c r="Q805" i="1" s="1"/>
  <c r="V804" i="1"/>
  <c r="M804" i="1" s="1"/>
  <c r="Q804" i="1" s="1"/>
  <c r="M803" i="1"/>
  <c r="Q803" i="1" s="1"/>
  <c r="M802" i="1"/>
  <c r="Q802" i="1" s="1"/>
  <c r="V801" i="1"/>
  <c r="M801" i="1" s="1"/>
  <c r="Q801" i="1" s="1"/>
  <c r="M800" i="1"/>
  <c r="Q800" i="1" s="1"/>
  <c r="M799" i="1"/>
  <c r="Q799" i="1" s="1"/>
  <c r="M798" i="1"/>
  <c r="Q798" i="1" s="1"/>
  <c r="V797" i="1"/>
  <c r="M797" i="1" s="1"/>
  <c r="Q797" i="1" s="1"/>
  <c r="V796" i="1"/>
  <c r="M796" i="1" s="1"/>
  <c r="Q796" i="1" s="1"/>
  <c r="M795" i="1"/>
  <c r="Q795" i="1" s="1"/>
  <c r="V794" i="1"/>
  <c r="M794" i="1" s="1"/>
  <c r="Q794" i="1" s="1"/>
  <c r="V793" i="1"/>
  <c r="M793" i="1" s="1"/>
  <c r="Q793" i="1" s="1"/>
  <c r="V792" i="1"/>
  <c r="M792" i="1" s="1"/>
  <c r="Q792" i="1" s="1"/>
  <c r="V791" i="1"/>
  <c r="M791" i="1" s="1"/>
  <c r="Q791" i="1" s="1"/>
  <c r="V790" i="1"/>
  <c r="M790" i="1" s="1"/>
  <c r="Q790" i="1" s="1"/>
  <c r="V789" i="1"/>
  <c r="M789" i="1" s="1"/>
  <c r="Q789" i="1" s="1"/>
  <c r="M788" i="1"/>
  <c r="Q788" i="1" s="1"/>
  <c r="M787" i="1"/>
  <c r="Q787" i="1" s="1"/>
  <c r="M786" i="1"/>
  <c r="Q786" i="1" s="1"/>
  <c r="AB785" i="1"/>
  <c r="M784" i="1"/>
  <c r="Q784" i="1" s="1"/>
  <c r="M783" i="1"/>
  <c r="Q783" i="1" s="1"/>
  <c r="M782" i="1"/>
  <c r="Q782" i="1" s="1"/>
  <c r="M781" i="1"/>
  <c r="Q781" i="1" s="1"/>
  <c r="M780" i="1"/>
  <c r="Q780" i="1" s="1"/>
  <c r="M779" i="1"/>
  <c r="Q779" i="1" s="1"/>
  <c r="M778" i="1"/>
  <c r="Q778" i="1" s="1"/>
  <c r="M777" i="1"/>
  <c r="Q777" i="1" s="1"/>
  <c r="M776" i="1"/>
  <c r="Q776" i="1" s="1"/>
  <c r="M775" i="1"/>
  <c r="Q775" i="1" s="1"/>
  <c r="M774" i="1"/>
  <c r="Q774" i="1" s="1"/>
  <c r="V773" i="1"/>
  <c r="M772" i="1"/>
  <c r="Q772" i="1" s="1"/>
  <c r="M771" i="1"/>
  <c r="AA766" i="1"/>
  <c r="U766" i="1"/>
  <c r="M768" i="1"/>
  <c r="M767" i="1" s="1"/>
  <c r="Q767" i="1" s="1"/>
  <c r="L766" i="1"/>
  <c r="J766" i="1"/>
  <c r="AB765" i="1"/>
  <c r="M765" i="1" s="1"/>
  <c r="Q765" i="1" s="1"/>
  <c r="AB764" i="1"/>
  <c r="M764" i="1" s="1"/>
  <c r="Q764" i="1" s="1"/>
  <c r="AB763" i="1"/>
  <c r="M763" i="1" s="1"/>
  <c r="Q763" i="1" s="1"/>
  <c r="AB762" i="1"/>
  <c r="X761" i="1"/>
  <c r="X727" i="1" s="1"/>
  <c r="M760" i="1"/>
  <c r="Q760" i="1" s="1"/>
  <c r="Z759" i="1"/>
  <c r="M759" i="1" s="1"/>
  <c r="Q759" i="1" s="1"/>
  <c r="Z758" i="1"/>
  <c r="M758" i="1" s="1"/>
  <c r="Q758" i="1" s="1"/>
  <c r="M757" i="1"/>
  <c r="Q757" i="1" s="1"/>
  <c r="M756" i="1"/>
  <c r="Q756" i="1" s="1"/>
  <c r="Z755" i="1"/>
  <c r="M755" i="1" s="1"/>
  <c r="Q755" i="1" s="1"/>
  <c r="Z754" i="1"/>
  <c r="M754" i="1" s="1"/>
  <c r="Q754" i="1" s="1"/>
  <c r="M753" i="1"/>
  <c r="Q753" i="1" s="1"/>
  <c r="M752" i="1"/>
  <c r="Q752" i="1" s="1"/>
  <c r="Z751" i="1"/>
  <c r="V750" i="1"/>
  <c r="M750" i="1" s="1"/>
  <c r="Q750" i="1" s="1"/>
  <c r="V749" i="1"/>
  <c r="M749" i="1" s="1"/>
  <c r="Q749" i="1" s="1"/>
  <c r="V748" i="1"/>
  <c r="M748" i="1" s="1"/>
  <c r="Q748" i="1" s="1"/>
  <c r="V747" i="1"/>
  <c r="M747" i="1" s="1"/>
  <c r="Q747" i="1" s="1"/>
  <c r="V746" i="1"/>
  <c r="M746" i="1" s="1"/>
  <c r="Q746" i="1" s="1"/>
  <c r="V745" i="1"/>
  <c r="M745" i="1" s="1"/>
  <c r="Q745" i="1" s="1"/>
  <c r="V744" i="1"/>
  <c r="M744" i="1" s="1"/>
  <c r="Q744" i="1" s="1"/>
  <c r="M743" i="1"/>
  <c r="Q743" i="1" s="1"/>
  <c r="M742" i="1"/>
  <c r="Q742" i="1" s="1"/>
  <c r="M741" i="1"/>
  <c r="Q741" i="1" s="1"/>
  <c r="M740" i="1"/>
  <c r="Q740" i="1" s="1"/>
  <c r="M739" i="1"/>
  <c r="Q739" i="1" s="1"/>
  <c r="M738" i="1"/>
  <c r="Q738" i="1" s="1"/>
  <c r="M737" i="1"/>
  <c r="Q737" i="1" s="1"/>
  <c r="M736" i="1"/>
  <c r="Q736" i="1" s="1"/>
  <c r="M735" i="1"/>
  <c r="Q735" i="1" s="1"/>
  <c r="M734" i="1"/>
  <c r="Q734" i="1" s="1"/>
  <c r="V733" i="1"/>
  <c r="M733" i="1" s="1"/>
  <c r="V732" i="1"/>
  <c r="M732" i="1" s="1"/>
  <c r="Q732" i="1" s="1"/>
  <c r="M731" i="1"/>
  <c r="Q731" i="1" s="1"/>
  <c r="M730" i="1"/>
  <c r="Q730" i="1" s="1"/>
  <c r="M729" i="1"/>
  <c r="Q729" i="1" s="1"/>
  <c r="V728" i="1"/>
  <c r="AA707" i="1"/>
  <c r="W707" i="1"/>
  <c r="R726" i="1"/>
  <c r="M726" i="1" s="1"/>
  <c r="Q726" i="1" s="1"/>
  <c r="M725" i="1"/>
  <c r="Q725" i="1" s="1"/>
  <c r="M724" i="1"/>
  <c r="Q724" i="1" s="1"/>
  <c r="M723" i="1"/>
  <c r="Q723" i="1" s="1"/>
  <c r="M722" i="1"/>
  <c r="Q722" i="1" s="1"/>
  <c r="M721" i="1"/>
  <c r="Q721" i="1" s="1"/>
  <c r="V720" i="1"/>
  <c r="M720" i="1" s="1"/>
  <c r="Q720" i="1" s="1"/>
  <c r="M719" i="1"/>
  <c r="Q719" i="1" s="1"/>
  <c r="M718" i="1"/>
  <c r="Q718" i="1" s="1"/>
  <c r="M717" i="1"/>
  <c r="Q717" i="1" s="1"/>
  <c r="V716" i="1"/>
  <c r="M716" i="1" s="1"/>
  <c r="Q716" i="1" s="1"/>
  <c r="V715" i="1"/>
  <c r="M715" i="1" s="1"/>
  <c r="Q715" i="1" s="1"/>
  <c r="M714" i="1"/>
  <c r="Q714" i="1" s="1"/>
  <c r="V713" i="1"/>
  <c r="M713" i="1" s="1"/>
  <c r="Q713" i="1" s="1"/>
  <c r="V712" i="1"/>
  <c r="M712" i="1" s="1"/>
  <c r="Q712" i="1" s="1"/>
  <c r="V711" i="1"/>
  <c r="V710" i="1"/>
  <c r="M710" i="1" s="1"/>
  <c r="U709" i="1"/>
  <c r="L709" i="1"/>
  <c r="L20" i="1" s="1"/>
  <c r="K709" i="1"/>
  <c r="K20" i="1" s="1"/>
  <c r="J709" i="1"/>
  <c r="J20" i="1" s="1"/>
  <c r="X706" i="1"/>
  <c r="M706" i="1" s="1"/>
  <c r="Q706" i="1" s="1"/>
  <c r="M705" i="1"/>
  <c r="Q705" i="1" s="1"/>
  <c r="AB704" i="1"/>
  <c r="M704" i="1" s="1"/>
  <c r="Q704" i="1" s="1"/>
  <c r="AB703" i="1"/>
  <c r="M703" i="1" s="1"/>
  <c r="Q703" i="1" s="1"/>
  <c r="M700" i="1"/>
  <c r="Q700" i="1" s="1"/>
  <c r="M699" i="1"/>
  <c r="Q699" i="1" s="1"/>
  <c r="M698" i="1"/>
  <c r="Q698" i="1" s="1"/>
  <c r="M697" i="1"/>
  <c r="Q697" i="1" s="1"/>
  <c r="V696" i="1"/>
  <c r="M696" i="1" s="1"/>
  <c r="Q696" i="1" s="1"/>
  <c r="M695" i="1"/>
  <c r="Q695" i="1" s="1"/>
  <c r="M694" i="1"/>
  <c r="Q694" i="1" s="1"/>
  <c r="M691" i="1"/>
  <c r="Q691" i="1" s="1"/>
  <c r="M690" i="1"/>
  <c r="Q690" i="1" s="1"/>
  <c r="V689" i="1"/>
  <c r="M689" i="1" s="1"/>
  <c r="Q689" i="1" s="1"/>
  <c r="M688" i="1"/>
  <c r="Q688" i="1" s="1"/>
  <c r="M687" i="1"/>
  <c r="Q687" i="1" s="1"/>
  <c r="AB686" i="1"/>
  <c r="M686" i="1" s="1"/>
  <c r="Q686" i="1" s="1"/>
  <c r="M685" i="1"/>
  <c r="Q685" i="1" s="1"/>
  <c r="M684" i="1"/>
  <c r="Q684" i="1" s="1"/>
  <c r="M683" i="1"/>
  <c r="Q683" i="1" s="1"/>
  <c r="V682" i="1"/>
  <c r="M682" i="1" s="1"/>
  <c r="Q682" i="1" s="1"/>
  <c r="M681" i="1"/>
  <c r="Q681" i="1" s="1"/>
  <c r="AB675" i="1"/>
  <c r="M675" i="1" s="1"/>
  <c r="Q675" i="1" s="1"/>
  <c r="M674" i="1"/>
  <c r="Q674" i="1" s="1"/>
  <c r="AB673" i="1"/>
  <c r="M673" i="1" s="1"/>
  <c r="Q673" i="1" s="1"/>
  <c r="M672" i="1"/>
  <c r="Q672" i="1" s="1"/>
  <c r="AB671" i="1"/>
  <c r="V670" i="1"/>
  <c r="M670" i="1" s="1"/>
  <c r="AA669" i="1"/>
  <c r="AA647" i="1" s="1"/>
  <c r="W669" i="1"/>
  <c r="W21" i="1" s="1"/>
  <c r="W18" i="1" s="1"/>
  <c r="U669" i="1"/>
  <c r="R669" i="1"/>
  <c r="L669" i="1"/>
  <c r="K669" i="1"/>
  <c r="J669" i="1"/>
  <c r="V668" i="1"/>
  <c r="M668" i="1" s="1"/>
  <c r="Q668" i="1" s="1"/>
  <c r="M665" i="1"/>
  <c r="Q665" i="1" s="1"/>
  <c r="V664" i="1"/>
  <c r="M664" i="1" s="1"/>
  <c r="Q664" i="1" s="1"/>
  <c r="V663" i="1"/>
  <c r="M663" i="1" s="1"/>
  <c r="Q663" i="1" s="1"/>
  <c r="V662" i="1"/>
  <c r="M662" i="1" s="1"/>
  <c r="Q662" i="1" s="1"/>
  <c r="M659" i="1"/>
  <c r="Q659" i="1" s="1"/>
  <c r="M650" i="1"/>
  <c r="M656" i="1"/>
  <c r="Q656" i="1" s="1"/>
  <c r="V655" i="1"/>
  <c r="M655" i="1" s="1"/>
  <c r="Q655" i="1" s="1"/>
  <c r="V654" i="1"/>
  <c r="M654" i="1" s="1"/>
  <c r="Q654" i="1" s="1"/>
  <c r="V653" i="1"/>
  <c r="M653" i="1" s="1"/>
  <c r="Q653" i="1" s="1"/>
  <c r="M652" i="1"/>
  <c r="Q652" i="1" s="1"/>
  <c r="V651" i="1"/>
  <c r="V646" i="1"/>
  <c r="M646" i="1" s="1"/>
  <c r="Q646" i="1" s="1"/>
  <c r="M645" i="1"/>
  <c r="Q645" i="1" s="1"/>
  <c r="V644" i="1"/>
  <c r="M644" i="1" s="1"/>
  <c r="Q644" i="1" s="1"/>
  <c r="AB643" i="1"/>
  <c r="AB640" i="1" s="1"/>
  <c r="AB633" i="1" s="1"/>
  <c r="M642" i="1"/>
  <c r="Q642" i="1" s="1"/>
  <c r="V641" i="1"/>
  <c r="M641" i="1" s="1"/>
  <c r="Q641" i="1" s="1"/>
  <c r="AA640" i="1"/>
  <c r="U640" i="1"/>
  <c r="U21" i="1" s="1"/>
  <c r="R640" i="1"/>
  <c r="L640" i="1"/>
  <c r="K640" i="1"/>
  <c r="K21" i="1" s="1"/>
  <c r="J640" i="1"/>
  <c r="M639" i="1"/>
  <c r="Q639" i="1" s="1"/>
  <c r="M638" i="1"/>
  <c r="Q638" i="1" s="1"/>
  <c r="M637" i="1"/>
  <c r="V636" i="1"/>
  <c r="M636" i="1" s="1"/>
  <c r="U635" i="1"/>
  <c r="U20" i="1" s="1"/>
  <c r="R635" i="1"/>
  <c r="M53" i="1"/>
  <c r="Q53" i="1" s="1"/>
  <c r="J53" i="1"/>
  <c r="M52" i="1"/>
  <c r="Q52" i="1" s="1"/>
  <c r="AB51" i="1"/>
  <c r="M51" i="1" s="1"/>
  <c r="Q51" i="1" s="1"/>
  <c r="J51" i="1"/>
  <c r="AB50" i="1"/>
  <c r="J50" i="1"/>
  <c r="M49" i="1"/>
  <c r="Q49" i="1" s="1"/>
  <c r="J49" i="1"/>
  <c r="V48" i="1"/>
  <c r="M48" i="1" s="1"/>
  <c r="Q48" i="1" s="1"/>
  <c r="M47" i="1"/>
  <c r="Q47" i="1" s="1"/>
  <c r="J47" i="1"/>
  <c r="AB46" i="1"/>
  <c r="M46" i="1" s="1"/>
  <c r="Q46" i="1" s="1"/>
  <c r="V45" i="1"/>
  <c r="M45" i="1" s="1"/>
  <c r="Q45" i="1" s="1"/>
  <c r="J45" i="1"/>
  <c r="M44" i="1"/>
  <c r="Q44" i="1" s="1"/>
  <c r="M43" i="1"/>
  <c r="Q43" i="1" s="1"/>
  <c r="J43" i="1"/>
  <c r="AB42" i="1"/>
  <c r="M41" i="1"/>
  <c r="Q41" i="1" s="1"/>
  <c r="J41" i="1"/>
  <c r="M40" i="1"/>
  <c r="Q40" i="1" s="1"/>
  <c r="J40" i="1"/>
  <c r="A39" i="1"/>
  <c r="V39" i="1"/>
  <c r="M39" i="1" s="1"/>
  <c r="Q39" i="1" s="1"/>
  <c r="A38" i="1"/>
  <c r="V38" i="1"/>
  <c r="A37" i="1"/>
  <c r="M37" i="1"/>
  <c r="Q37" i="1" s="1"/>
  <c r="A36" i="1"/>
  <c r="M36" i="1"/>
  <c r="Q36" i="1" s="1"/>
  <c r="A35" i="1"/>
  <c r="M35" i="1"/>
  <c r="Q35" i="1" s="1"/>
  <c r="A34" i="1"/>
  <c r="M34" i="1"/>
  <c r="A32" i="1"/>
  <c r="M32" i="1"/>
  <c r="Q32" i="1" s="1"/>
  <c r="A31" i="1"/>
  <c r="M31" i="1"/>
  <c r="Q31" i="1" s="1"/>
  <c r="A30" i="1"/>
  <c r="V30" i="1"/>
  <c r="M30" i="1" s="1"/>
  <c r="Q30" i="1" s="1"/>
  <c r="A29" i="1"/>
  <c r="M29" i="1"/>
  <c r="Q29" i="1" s="1"/>
  <c r="A28" i="1"/>
  <c r="V28" i="1"/>
  <c r="M28" i="1" s="1"/>
  <c r="Q28" i="1" s="1"/>
  <c r="A27" i="1"/>
  <c r="M27" i="1"/>
  <c r="Q27" i="1" s="1"/>
  <c r="M26" i="1"/>
  <c r="AM25" i="1"/>
  <c r="A25" i="1" s="1"/>
  <c r="V25" i="1"/>
  <c r="V3165" i="1"/>
  <c r="V2647" i="1"/>
  <c r="V2617" i="1"/>
  <c r="V2577" i="1"/>
  <c r="V2360" i="1"/>
  <c r="V2278" i="1" s="1"/>
  <c r="V2233" i="1"/>
  <c r="V2235" i="1"/>
  <c r="V2234" i="1"/>
  <c r="V2215" i="1"/>
  <c r="V2214" i="1"/>
  <c r="V2209" i="1"/>
  <c r="V2205" i="1"/>
  <c r="V2203" i="1"/>
  <c r="V2200" i="1"/>
  <c r="V2193" i="1"/>
  <c r="V2189" i="1"/>
  <c r="V2176" i="1"/>
  <c r="V2172" i="1"/>
  <c r="V2166" i="1"/>
  <c r="V2160" i="1"/>
  <c r="V2156" i="1"/>
  <c r="V2154" i="1"/>
  <c r="V2153" i="1"/>
  <c r="V2146" i="1"/>
  <c r="V2134" i="1"/>
  <c r="V2123" i="1"/>
  <c r="V2122" i="1"/>
  <c r="V2117" i="1"/>
  <c r="V2100" i="1"/>
  <c r="V2095" i="1"/>
  <c r="V1464" i="1"/>
  <c r="V1413" i="1" s="1"/>
  <c r="V1409" i="1" s="1"/>
  <c r="V1216" i="1"/>
  <c r="V1215" i="1"/>
  <c r="V1210" i="1"/>
  <c r="V1209" i="1"/>
  <c r="V1206" i="1"/>
  <c r="V1205" i="1"/>
  <c r="V1201" i="1"/>
  <c r="V1200" i="1"/>
  <c r="V1170" i="1"/>
  <c r="V1165" i="1"/>
  <c r="V1164" i="1"/>
  <c r="V1163" i="1"/>
  <c r="V1162" i="1"/>
  <c r="V1158" i="1"/>
  <c r="V1157" i="1"/>
  <c r="V1148" i="1"/>
  <c r="V1147" i="1"/>
  <c r="V1141" i="1"/>
  <c r="V1138" i="1"/>
  <c r="V1137" i="1"/>
  <c r="V1129" i="1"/>
  <c r="V1128" i="1"/>
  <c r="V1122" i="1"/>
  <c r="V1119" i="1"/>
  <c r="V1116" i="1"/>
  <c r="V1110" i="1"/>
  <c r="V1108" i="1"/>
  <c r="V1106" i="1"/>
  <c r="V1105" i="1"/>
  <c r="V1104" i="1"/>
  <c r="V1102" i="1"/>
  <c r="V1096" i="1"/>
  <c r="V1094" i="1"/>
  <c r="V1092" i="1"/>
  <c r="V1091" i="1"/>
  <c r="V1090" i="1"/>
  <c r="V1088" i="1"/>
  <c r="V1087" i="1"/>
  <c r="V1086" i="1"/>
  <c r="V1064" i="1"/>
  <c r="V1057" i="1"/>
  <c r="V1045" i="1"/>
  <c r="V1038" i="1"/>
  <c r="V1037" i="1"/>
  <c r="V1034" i="1"/>
  <c r="V1030" i="1"/>
  <c r="V1028" i="1"/>
  <c r="V1026" i="1"/>
  <c r="V1025" i="1"/>
  <c r="V1024" i="1"/>
  <c r="V1023" i="1"/>
  <c r="V1020" i="1"/>
  <c r="V1018" i="1"/>
  <c r="V1014" i="1"/>
  <c r="V1012" i="1"/>
  <c r="V1009" i="1"/>
  <c r="V1005" i="1"/>
  <c r="V1003" i="1"/>
  <c r="V1001" i="1"/>
  <c r="V1000" i="1"/>
  <c r="V981" i="1"/>
  <c r="V976" i="1"/>
  <c r="V898" i="1"/>
  <c r="V854" i="1"/>
  <c r="V849" i="1"/>
  <c r="V848" i="1"/>
  <c r="V847" i="1"/>
  <c r="V846" i="1"/>
  <c r="V844" i="1"/>
  <c r="V836" i="1"/>
  <c r="V2225" i="1"/>
  <c r="V2208" i="1"/>
  <c r="V2207" i="1"/>
  <c r="V2204" i="1"/>
  <c r="V2202" i="1"/>
  <c r="V2199" i="1"/>
  <c r="V2198" i="1"/>
  <c r="V2195" i="1"/>
  <c r="V2179" i="1"/>
  <c r="V2159" i="1"/>
  <c r="V2157" i="1"/>
  <c r="V2151" i="1"/>
  <c r="V2150" i="1"/>
  <c r="V2145" i="1"/>
  <c r="V2136" i="1"/>
  <c r="V2135" i="1"/>
  <c r="V2133" i="1"/>
  <c r="V2132" i="1"/>
  <c r="V2131" i="1"/>
  <c r="V2129" i="1"/>
  <c r="V2126" i="1"/>
  <c r="V2116" i="1"/>
  <c r="V2104" i="1"/>
  <c r="V2103" i="1"/>
  <c r="V2102" i="1"/>
  <c r="V2099" i="1"/>
  <c r="V2098" i="1"/>
  <c r="V2097" i="1"/>
  <c r="V2096" i="1"/>
  <c r="V2016" i="1"/>
  <c r="V2007" i="1"/>
  <c r="V2003" i="1"/>
  <c r="V1998" i="1"/>
  <c r="V1997" i="1"/>
  <c r="V1989" i="1"/>
  <c r="V1988" i="1"/>
  <c r="V1987" i="1"/>
  <c r="V1984" i="1"/>
  <c r="V1664" i="1"/>
  <c r="V1661" i="1"/>
  <c r="V1651" i="1"/>
  <c r="V1650" i="1"/>
  <c r="V1649" i="1"/>
  <c r="V1647" i="1"/>
  <c r="V1638" i="1"/>
  <c r="V1632" i="1"/>
  <c r="V1631" i="1"/>
  <c r="V1630" i="1"/>
  <c r="V1628" i="1"/>
  <c r="V1623" i="1"/>
  <c r="V1622" i="1"/>
  <c r="V1620" i="1"/>
  <c r="V1618" i="1"/>
  <c r="V1616" i="1"/>
  <c r="V1615" i="1"/>
  <c r="V1613" i="1"/>
  <c r="V1214" i="1"/>
  <c r="V1208" i="1"/>
  <c r="V1207" i="1"/>
  <c r="V1194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4" i="1"/>
  <c r="V1173" i="1"/>
  <c r="V1154" i="1"/>
  <c r="V1139" i="1"/>
  <c r="V1135" i="1"/>
  <c r="V1134" i="1"/>
  <c r="V1132" i="1"/>
  <c r="V1111" i="1"/>
  <c r="V1103" i="1"/>
  <c r="V1089" i="1"/>
  <c r="V1065" i="1"/>
  <c r="V1048" i="1"/>
  <c r="V1047" i="1"/>
  <c r="V1035" i="1"/>
  <c r="V1032" i="1"/>
  <c r="V1031" i="1"/>
  <c r="V1027" i="1"/>
  <c r="V1021" i="1"/>
  <c r="V962" i="1"/>
  <c r="V934" i="1"/>
  <c r="V932" i="1"/>
  <c r="V929" i="1"/>
  <c r="V928" i="1"/>
  <c r="V914" i="1"/>
  <c r="V913" i="1"/>
  <c r="V904" i="1"/>
  <c r="V902" i="1"/>
  <c r="V865" i="1"/>
  <c r="V864" i="1"/>
  <c r="V860" i="1"/>
  <c r="V857" i="1"/>
  <c r="V856" i="1"/>
  <c r="V855" i="1"/>
  <c r="V851" i="1"/>
  <c r="V850" i="1"/>
  <c r="V845" i="1"/>
  <c r="V843" i="1"/>
  <c r="V842" i="1"/>
  <c r="V840" i="1"/>
  <c r="V839" i="1"/>
  <c r="V838" i="1"/>
  <c r="V837" i="1"/>
  <c r="V835" i="1"/>
  <c r="V829" i="1"/>
  <c r="V828" i="1"/>
  <c r="V826" i="1"/>
  <c r="V825" i="1"/>
  <c r="V467" i="1"/>
  <c r="V466" i="1"/>
  <c r="M2378" i="1"/>
  <c r="Q2378" i="1" s="1"/>
  <c r="M3210" i="1"/>
  <c r="Q3210" i="1" s="1"/>
  <c r="V2433" i="1" l="1"/>
  <c r="AA21" i="1"/>
  <c r="AA18" i="1" s="1"/>
  <c r="L21" i="1"/>
  <c r="L18" i="1" s="1"/>
  <c r="V1017" i="1"/>
  <c r="K18" i="1"/>
  <c r="V2277" i="1"/>
  <c r="U18" i="1"/>
  <c r="AK70" i="1"/>
  <c r="AM69" i="1"/>
  <c r="Z727" i="1"/>
  <c r="Z707" i="1" s="1"/>
  <c r="V727" i="1"/>
  <c r="AB727" i="1"/>
  <c r="AB707" i="1" s="1"/>
  <c r="M728" i="1"/>
  <c r="M751" i="1"/>
  <c r="Q751" i="1" s="1"/>
  <c r="M761" i="1"/>
  <c r="Q761" i="1" s="1"/>
  <c r="X707" i="1"/>
  <c r="M762" i="1"/>
  <c r="Q762" i="1" s="1"/>
  <c r="V1983" i="1"/>
  <c r="V1978" i="1" s="1"/>
  <c r="V1602" i="1"/>
  <c r="V2229" i="1"/>
  <c r="V2228" i="1" s="1"/>
  <c r="M1587" i="1"/>
  <c r="Q1593" i="1"/>
  <c r="M2043" i="1"/>
  <c r="Q2043" i="1" s="1"/>
  <c r="Q2046" i="1"/>
  <c r="V2094" i="1"/>
  <c r="M651" i="1"/>
  <c r="M649" i="1" s="1"/>
  <c r="Q649" i="1" s="1"/>
  <c r="V649" i="1"/>
  <c r="Q650" i="1"/>
  <c r="V65" i="1"/>
  <c r="V54" i="1" s="1"/>
  <c r="A41" i="1"/>
  <c r="Y707" i="1"/>
  <c r="AA633" i="1"/>
  <c r="W647" i="1"/>
  <c r="V959" i="1"/>
  <c r="V956" i="1" s="1"/>
  <c r="X959" i="1"/>
  <c r="X956" i="1" s="1"/>
  <c r="V999" i="1"/>
  <c r="V1465" i="1"/>
  <c r="M961" i="1"/>
  <c r="Q961" i="1" s="1"/>
  <c r="M966" i="1"/>
  <c r="Q966" i="1" s="1"/>
  <c r="M970" i="1"/>
  <c r="Q970" i="1" s="1"/>
  <c r="V827" i="1"/>
  <c r="M814" i="1"/>
  <c r="Q814" i="1" s="1"/>
  <c r="R770" i="1"/>
  <c r="M942" i="1"/>
  <c r="Q942" i="1" s="1"/>
  <c r="V940" i="1"/>
  <c r="V937" i="1" s="1"/>
  <c r="M946" i="1"/>
  <c r="Q946" i="1" s="1"/>
  <c r="AB940" i="1"/>
  <c r="AB937" i="1" s="1"/>
  <c r="M960" i="1"/>
  <c r="V823" i="1"/>
  <c r="Q771" i="1"/>
  <c r="M773" i="1"/>
  <c r="V770" i="1"/>
  <c r="V766" i="1" s="1"/>
  <c r="AB770" i="1"/>
  <c r="AB766" i="1" s="1"/>
  <c r="Q941" i="1"/>
  <c r="M953" i="1"/>
  <c r="Q953" i="1" s="1"/>
  <c r="Z940" i="1"/>
  <c r="Z937" i="1" s="1"/>
  <c r="Q637" i="1"/>
  <c r="M635" i="1"/>
  <c r="M42" i="1"/>
  <c r="Q42" i="1" s="1"/>
  <c r="AB33" i="1"/>
  <c r="R709" i="1"/>
  <c r="M25" i="1"/>
  <c r="Q25" i="1" s="1"/>
  <c r="V24" i="1"/>
  <c r="M38" i="1"/>
  <c r="Q38" i="1" s="1"/>
  <c r="V33" i="1"/>
  <c r="J33" i="1"/>
  <c r="J21" i="1" s="1"/>
  <c r="J18" i="1" s="1"/>
  <c r="Q26" i="1"/>
  <c r="Q34" i="1"/>
  <c r="J633" i="1"/>
  <c r="U633" i="1"/>
  <c r="K633" i="1"/>
  <c r="K707" i="1"/>
  <c r="L647" i="1"/>
  <c r="J707" i="1"/>
  <c r="M785" i="1"/>
  <c r="Q785" i="1" s="1"/>
  <c r="V669" i="1"/>
  <c r="X669" i="1"/>
  <c r="V635" i="1"/>
  <c r="J647" i="1"/>
  <c r="K766" i="1"/>
  <c r="AB669" i="1"/>
  <c r="AB647" i="1" s="1"/>
  <c r="K647" i="1"/>
  <c r="L707" i="1"/>
  <c r="L633" i="1"/>
  <c r="V640" i="1"/>
  <c r="U647" i="1"/>
  <c r="M671" i="1"/>
  <c r="Q671" i="1" s="1"/>
  <c r="V709" i="1"/>
  <c r="U707" i="1"/>
  <c r="M943" i="1"/>
  <c r="M949" i="1"/>
  <c r="Q949" i="1" s="1"/>
  <c r="Q768" i="1"/>
  <c r="Q733" i="1"/>
  <c r="Q710" i="1"/>
  <c r="M711" i="1"/>
  <c r="Q711" i="1" s="1"/>
  <c r="Q670" i="1"/>
  <c r="Q636" i="1"/>
  <c r="M643" i="1"/>
  <c r="M50" i="1"/>
  <c r="Q50" i="1" s="1"/>
  <c r="V21" i="1" l="1"/>
  <c r="V20" i="1"/>
  <c r="AM70" i="1"/>
  <c r="AK71" i="1"/>
  <c r="AK72" i="1" s="1"/>
  <c r="M727" i="1"/>
  <c r="Q727" i="1" s="1"/>
  <c r="Q635" i="1"/>
  <c r="Q728" i="1"/>
  <c r="Q1587" i="1"/>
  <c r="Q651" i="1"/>
  <c r="A42" i="1"/>
  <c r="M33" i="1"/>
  <c r="A43" i="1"/>
  <c r="AB22" i="1"/>
  <c r="X647" i="1"/>
  <c r="J22" i="1"/>
  <c r="M24" i="1"/>
  <c r="Q960" i="1"/>
  <c r="V816" i="1"/>
  <c r="M940" i="1"/>
  <c r="M770" i="1"/>
  <c r="Q770" i="1" s="1"/>
  <c r="Q773" i="1"/>
  <c r="V707" i="1"/>
  <c r="V22" i="1"/>
  <c r="M669" i="1"/>
  <c r="V647" i="1"/>
  <c r="V633" i="1"/>
  <c r="Q943" i="1"/>
  <c r="M709" i="1"/>
  <c r="Q643" i="1"/>
  <c r="M640" i="1"/>
  <c r="Q640" i="1" s="1"/>
  <c r="Q33" i="1" l="1"/>
  <c r="M707" i="1"/>
  <c r="Q707" i="1" s="1"/>
  <c r="AK73" i="1"/>
  <c r="AK74" i="1" s="1"/>
  <c r="AM72" i="1"/>
  <c r="AM71" i="1"/>
  <c r="Q24" i="1"/>
  <c r="M22" i="1"/>
  <c r="Q22" i="1" s="1"/>
  <c r="M633" i="1"/>
  <c r="Q633" i="1" s="1"/>
  <c r="A63" i="1"/>
  <c r="Q709" i="1"/>
  <c r="M647" i="1"/>
  <c r="Q647" i="1" s="1"/>
  <c r="Q669" i="1"/>
  <c r="M937" i="1"/>
  <c r="Q937" i="1" s="1"/>
  <c r="Q940" i="1"/>
  <c r="A44" i="1"/>
  <c r="M766" i="1"/>
  <c r="AK75" i="1" l="1"/>
  <c r="AK76" i="1" s="1"/>
  <c r="AM76" i="1" s="1"/>
  <c r="AM74" i="1"/>
  <c r="AM73" i="1"/>
  <c r="Q766" i="1"/>
  <c r="A45" i="1"/>
  <c r="M1258" i="1"/>
  <c r="Q1258" i="1" s="1"/>
  <c r="AM75" i="1" l="1"/>
  <c r="AK77" i="1"/>
  <c r="AM77" i="1" s="1"/>
  <c r="A46" i="1"/>
  <c r="AK78" i="1" l="1"/>
  <c r="AK79" i="1" s="1"/>
  <c r="AM79" i="1" s="1"/>
  <c r="A47" i="1"/>
  <c r="T2367" i="1"/>
  <c r="AM78" i="1" l="1"/>
  <c r="AK80" i="1"/>
  <c r="AM80" i="1" s="1"/>
  <c r="A48" i="1"/>
  <c r="M2367" i="1"/>
  <c r="Q2367" i="1" s="1"/>
  <c r="R2643" i="1"/>
  <c r="AK81" i="1" l="1"/>
  <c r="AK82" i="1" s="1"/>
  <c r="AM82" i="1" s="1"/>
  <c r="A49" i="1"/>
  <c r="R2577" i="1"/>
  <c r="AK83" i="1" l="1"/>
  <c r="AK84" i="1" s="1"/>
  <c r="AM84" i="1" s="1"/>
  <c r="AM81" i="1"/>
  <c r="A50" i="1"/>
  <c r="AB1270" i="1"/>
  <c r="AB1269" i="1" s="1"/>
  <c r="AB1259" i="1" s="1"/>
  <c r="AM83" i="1" l="1"/>
  <c r="AK85" i="1"/>
  <c r="AM85" i="1" s="1"/>
  <c r="A51" i="1"/>
  <c r="Z468" i="1"/>
  <c r="AK86" i="1" l="1"/>
  <c r="AK87" i="1" s="1"/>
  <c r="AM87" i="1" s="1"/>
  <c r="A53" i="1"/>
  <c r="A52" i="1"/>
  <c r="M468" i="1"/>
  <c r="Q468" i="1" s="1"/>
  <c r="Z2685" i="1"/>
  <c r="R2691" i="1"/>
  <c r="M3208" i="1"/>
  <c r="Q3208" i="1" s="1"/>
  <c r="M3207" i="1"/>
  <c r="Q3207" i="1" s="1"/>
  <c r="R2961" i="1"/>
  <c r="T3206" i="1"/>
  <c r="M3206" i="1" s="1"/>
  <c r="Q3206" i="1" s="1"/>
  <c r="M3205" i="1"/>
  <c r="Q3205" i="1" s="1"/>
  <c r="R2632" i="1"/>
  <c r="AM86" i="1" l="1"/>
  <c r="AK88" i="1"/>
  <c r="M2368" i="1"/>
  <c r="Q2368" i="1" s="1"/>
  <c r="AM88" i="1" l="1"/>
  <c r="AK89" i="1"/>
  <c r="M1683" i="1"/>
  <c r="Q1683" i="1" s="1"/>
  <c r="M995" i="1"/>
  <c r="Q995" i="1" s="1"/>
  <c r="M994" i="1"/>
  <c r="Q994" i="1" s="1"/>
  <c r="AB1168" i="1"/>
  <c r="V993" i="1"/>
  <c r="V975" i="1" s="1"/>
  <c r="V974" i="1" l="1"/>
  <c r="V19" i="1"/>
  <c r="V18" i="1" s="1"/>
  <c r="AK90" i="1"/>
  <c r="AM89" i="1"/>
  <c r="A56" i="1"/>
  <c r="M993" i="1"/>
  <c r="Q993" i="1" s="1"/>
  <c r="M2377" i="1"/>
  <c r="AK91" i="1" l="1"/>
  <c r="AM91" i="1" s="1"/>
  <c r="AM90" i="1"/>
  <c r="A57" i="1"/>
  <c r="Q2377" i="1"/>
  <c r="M1411" i="1"/>
  <c r="M1410" i="1" s="1"/>
  <c r="Q1410" i="1" s="1"/>
  <c r="AK92" i="1" l="1"/>
  <c r="AM92" i="1" s="1"/>
  <c r="A58" i="1"/>
  <c r="Q1411" i="1"/>
  <c r="AK93" i="1" l="1"/>
  <c r="AK94" i="1" s="1"/>
  <c r="AM94" i="1" s="1"/>
  <c r="A59" i="1"/>
  <c r="R57" i="1"/>
  <c r="R55" i="1" s="1"/>
  <c r="AM93" i="1" l="1"/>
  <c r="AK95" i="1"/>
  <c r="A60" i="1"/>
  <c r="AK96" i="1" l="1"/>
  <c r="AM96" i="1" s="1"/>
  <c r="AM95" i="1"/>
  <c r="R54" i="1"/>
  <c r="A61" i="1"/>
  <c r="AK97" i="1" l="1"/>
  <c r="AM97" i="1" s="1"/>
  <c r="R1466" i="1"/>
  <c r="T2321" i="1"/>
  <c r="AK98" i="1" l="1"/>
  <c r="AM98" i="1" s="1"/>
  <c r="R1465" i="1"/>
  <c r="M2084" i="1"/>
  <c r="Q2084" i="1" s="1"/>
  <c r="M2083" i="1"/>
  <c r="Q2083" i="1" s="1"/>
  <c r="M2082" i="1"/>
  <c r="Q2082" i="1" s="1"/>
  <c r="M2081" i="1"/>
  <c r="Q2081" i="1" s="1"/>
  <c r="M2080" i="1"/>
  <c r="Q2080" i="1" s="1"/>
  <c r="M2079" i="1"/>
  <c r="Q2079" i="1" s="1"/>
  <c r="AK99" i="1" l="1"/>
  <c r="AK100" i="1" s="1"/>
  <c r="AM100" i="1" s="1"/>
  <c r="M2375" i="1"/>
  <c r="Q2375" i="1" s="1"/>
  <c r="M2376" i="1"/>
  <c r="Q2376" i="1" s="1"/>
  <c r="AK101" i="1" l="1"/>
  <c r="AM101" i="1" s="1"/>
  <c r="AM99" i="1"/>
  <c r="M2371" i="1"/>
  <c r="Q2371" i="1" s="1"/>
  <c r="M2370" i="1"/>
  <c r="Q2370" i="1" s="1"/>
  <c r="AK102" i="1" l="1"/>
  <c r="AM102" i="1" s="1"/>
  <c r="M2374" i="1"/>
  <c r="Q2374" i="1" s="1"/>
  <c r="M2372" i="1"/>
  <c r="Q2372" i="1" s="1"/>
  <c r="M2373" i="1"/>
  <c r="Q2373" i="1" s="1"/>
  <c r="M2362" i="1"/>
  <c r="Q2362" i="1" s="1"/>
  <c r="Z2361" i="1"/>
  <c r="AK103" i="1" l="1"/>
  <c r="AK104" i="1" s="1"/>
  <c r="M2361" i="1"/>
  <c r="Q2361" i="1" s="1"/>
  <c r="M1464" i="1"/>
  <c r="M1413" i="1" s="1"/>
  <c r="Q1413" i="1" s="1"/>
  <c r="Z2073" i="1"/>
  <c r="AM103" i="1" l="1"/>
  <c r="AM104" i="1"/>
  <c r="AK105" i="1"/>
  <c r="M2073" i="1"/>
  <c r="Q2073" i="1" s="1"/>
  <c r="Q1464" i="1"/>
  <c r="M1409" i="1"/>
  <c r="Q1409" i="1" s="1"/>
  <c r="AM105" i="1" l="1"/>
  <c r="AK106" i="1"/>
  <c r="AB822" i="1"/>
  <c r="AM106" i="1" l="1"/>
  <c r="AK107" i="1"/>
  <c r="AK108" i="1" s="1"/>
  <c r="AM108" i="1" s="1"/>
  <c r="M822" i="1"/>
  <c r="Q822" i="1" s="1"/>
  <c r="AB817" i="1"/>
  <c r="AB19" i="1" s="1"/>
  <c r="Z469" i="1"/>
  <c r="Z65" i="1" s="1"/>
  <c r="M2369" i="1"/>
  <c r="Q2369" i="1" s="1"/>
  <c r="M2078" i="1"/>
  <c r="Q2078" i="1" s="1"/>
  <c r="AM107" i="1" l="1"/>
  <c r="AK109" i="1"/>
  <c r="AM109" i="1" s="1"/>
  <c r="R2063" i="1"/>
  <c r="R19" i="1" s="1"/>
  <c r="Z54" i="1"/>
  <c r="M2077" i="1"/>
  <c r="Q2077" i="1" s="1"/>
  <c r="M469" i="1"/>
  <c r="Q469" i="1" s="1"/>
  <c r="M505" i="1"/>
  <c r="Q505" i="1" s="1"/>
  <c r="M504" i="1"/>
  <c r="Q504" i="1" s="1"/>
  <c r="M503" i="1"/>
  <c r="Q503" i="1" s="1"/>
  <c r="M502" i="1"/>
  <c r="Q502" i="1" s="1"/>
  <c r="M501" i="1"/>
  <c r="Q501" i="1" s="1"/>
  <c r="M500" i="1"/>
  <c r="Q500" i="1" s="1"/>
  <c r="M499" i="1"/>
  <c r="Q499" i="1" s="1"/>
  <c r="AK110" i="1" l="1"/>
  <c r="AM110" i="1" s="1"/>
  <c r="M62" i="1"/>
  <c r="Q62" i="1" s="1"/>
  <c r="Z2076" i="1"/>
  <c r="M2076" i="1" s="1"/>
  <c r="Q2076" i="1" s="1"/>
  <c r="AK111" i="1" l="1"/>
  <c r="AM111" i="1" s="1"/>
  <c r="M508" i="1"/>
  <c r="Q508" i="1" s="1"/>
  <c r="M2360" i="1"/>
  <c r="Q2360" i="1" s="1"/>
  <c r="Z2074" i="1"/>
  <c r="Z2063" i="1" s="1"/>
  <c r="AK112" i="1" l="1"/>
  <c r="AM112" i="1" s="1"/>
  <c r="AK113" i="1" l="1"/>
  <c r="AM113" i="1" s="1"/>
  <c r="Z992" i="1"/>
  <c r="Z975" i="1" s="1"/>
  <c r="Z1016" i="1"/>
  <c r="M1016" i="1" s="1"/>
  <c r="Q1016" i="1" s="1"/>
  <c r="AK114" i="1" l="1"/>
  <c r="AM114" i="1" s="1"/>
  <c r="M992" i="1"/>
  <c r="Q992" i="1" s="1"/>
  <c r="AK115" i="1" l="1"/>
  <c r="AK116" i="1" s="1"/>
  <c r="M466" i="1"/>
  <c r="M467" i="1"/>
  <c r="Q467" i="1" s="1"/>
  <c r="AM115" i="1" l="1"/>
  <c r="AK117" i="1"/>
  <c r="AK118" i="1" s="1"/>
  <c r="AM116" i="1"/>
  <c r="Q466" i="1"/>
  <c r="AM118" i="1" l="1"/>
  <c r="AK119" i="1"/>
  <c r="AM119" i="1" s="1"/>
  <c r="AM117" i="1"/>
  <c r="M3209" i="1"/>
  <c r="Q3209" i="1" s="1"/>
  <c r="M498" i="1"/>
  <c r="Q498" i="1" s="1"/>
  <c r="M497" i="1"/>
  <c r="Q497" i="1" s="1"/>
  <c r="AK120" i="1" l="1"/>
  <c r="M507" i="1"/>
  <c r="M506" i="1" s="1"/>
  <c r="Q506" i="1" l="1"/>
  <c r="AM120" i="1"/>
  <c r="AK121" i="1"/>
  <c r="Q507" i="1"/>
  <c r="Z3204" i="1"/>
  <c r="M3204" i="1" s="1"/>
  <c r="Q3204" i="1" s="1"/>
  <c r="Z2635" i="1"/>
  <c r="AM121" i="1" l="1"/>
  <c r="AK122" i="1"/>
  <c r="Z2938" i="1"/>
  <c r="Z3203" i="1"/>
  <c r="M3203" i="1" s="1"/>
  <c r="Q3203" i="1" s="1"/>
  <c r="AB3193" i="1"/>
  <c r="R2366" i="1"/>
  <c r="Z2365" i="1"/>
  <c r="Z2278" i="1" s="1"/>
  <c r="Z19" i="1" s="1"/>
  <c r="AM122" i="1" l="1"/>
  <c r="AK123" i="1"/>
  <c r="AK124" i="1" s="1"/>
  <c r="AM124" i="1" s="1"/>
  <c r="M2365" i="1"/>
  <c r="Q2365" i="1" s="1"/>
  <c r="AM123" i="1" l="1"/>
  <c r="AK125" i="1"/>
  <c r="AM125" i="1" s="1"/>
  <c r="X3193" i="1"/>
  <c r="X2433" i="1" s="1"/>
  <c r="X2277" i="1" s="1"/>
  <c r="AB3009" i="1"/>
  <c r="Z2817" i="1"/>
  <c r="Z2433" i="1" s="1"/>
  <c r="Z2277" i="1" s="1"/>
  <c r="T2643" i="1"/>
  <c r="AB2561" i="1"/>
  <c r="T2674" i="1"/>
  <c r="T2313" i="1"/>
  <c r="T2278" i="1" s="1"/>
  <c r="Z2227" i="1"/>
  <c r="Z2224" i="1"/>
  <c r="Z2219" i="1"/>
  <c r="Z2218" i="1"/>
  <c r="Z2211" i="1"/>
  <c r="Z2210" i="1"/>
  <c r="AB2197" i="1"/>
  <c r="AB2196" i="1"/>
  <c r="Z2187" i="1"/>
  <c r="Z2186" i="1"/>
  <c r="Z2185" i="1"/>
  <c r="Z2178" i="1"/>
  <c r="Z2177" i="1"/>
  <c r="Z2173" i="1"/>
  <c r="Z2157" i="1"/>
  <c r="AB2149" i="1"/>
  <c r="Z2130" i="1"/>
  <c r="Z2124" i="1"/>
  <c r="Z2110" i="1"/>
  <c r="Z2106" i="1"/>
  <c r="Z2105" i="1"/>
  <c r="Z2104" i="1"/>
  <c r="Z2103" i="1"/>
  <c r="Z2101" i="1"/>
  <c r="X2091" i="1"/>
  <c r="X2087" i="1" s="1"/>
  <c r="X20" i="1" s="1"/>
  <c r="AB2090" i="1"/>
  <c r="AB2087" i="1" s="1"/>
  <c r="X2040" i="1"/>
  <c r="Z2035" i="1"/>
  <c r="Z2034" i="1"/>
  <c r="Z2033" i="1"/>
  <c r="Z2031" i="1"/>
  <c r="Z2023" i="1"/>
  <c r="Z2014" i="1"/>
  <c r="Z2005" i="1"/>
  <c r="Z2004" i="1"/>
  <c r="Z2003" i="1"/>
  <c r="Z1986" i="1"/>
  <c r="AB1666" i="1"/>
  <c r="Z1664" i="1"/>
  <c r="AB1660" i="1"/>
  <c r="Z1658" i="1"/>
  <c r="AB1657" i="1"/>
  <c r="Z1656" i="1"/>
  <c r="AB1655" i="1"/>
  <c r="AB1653" i="1"/>
  <c r="AB1652" i="1"/>
  <c r="Z1640" i="1"/>
  <c r="Z1639" i="1"/>
  <c r="AB1633" i="1"/>
  <c r="AB1631" i="1"/>
  <c r="AB1630" i="1"/>
  <c r="Z1629" i="1"/>
  <c r="AB1624" i="1"/>
  <c r="Z1611" i="1"/>
  <c r="AB1610" i="1"/>
  <c r="Z1607" i="1"/>
  <c r="X1605" i="1"/>
  <c r="X1602" i="1" s="1"/>
  <c r="Y1597" i="1"/>
  <c r="W1597" i="1"/>
  <c r="U1597" i="1"/>
  <c r="AB1670" i="1"/>
  <c r="AB1599" i="1" s="1"/>
  <c r="AB1257" i="1"/>
  <c r="AB1231" i="1"/>
  <c r="Z1230" i="1"/>
  <c r="Z1229" i="1"/>
  <c r="Z1228" i="1"/>
  <c r="AB1225" i="1"/>
  <c r="Z1175" i="1"/>
  <c r="Z1153" i="1"/>
  <c r="Z1146" i="1"/>
  <c r="AB1121" i="1"/>
  <c r="AB1017" i="1" s="1"/>
  <c r="AB974" i="1" s="1"/>
  <c r="Z1097" i="1"/>
  <c r="Z1029" i="1"/>
  <c r="Z1019" i="1"/>
  <c r="Z1017" i="1" s="1"/>
  <c r="Z1015" i="1"/>
  <c r="Z1008" i="1"/>
  <c r="Z1006" i="1"/>
  <c r="AB915" i="1"/>
  <c r="Z877" i="1"/>
  <c r="Z827" i="1" s="1"/>
  <c r="AB872" i="1"/>
  <c r="AB871" i="1"/>
  <c r="AB869" i="1"/>
  <c r="AB868" i="1"/>
  <c r="AB867" i="1"/>
  <c r="AB841" i="1"/>
  <c r="AB2433" i="1" l="1"/>
  <c r="AB2277" i="1" s="1"/>
  <c r="AB20" i="1"/>
  <c r="T2433" i="1"/>
  <c r="T21" i="1" s="1"/>
  <c r="T19" i="1"/>
  <c r="AK126" i="1"/>
  <c r="AM126" i="1" s="1"/>
  <c r="Z1602" i="1"/>
  <c r="Z1597" i="1" s="1"/>
  <c r="AB1602" i="1"/>
  <c r="AB1597" i="1" s="1"/>
  <c r="Z1983" i="1"/>
  <c r="Z1978" i="1" s="1"/>
  <c r="X1983" i="1"/>
  <c r="X1978" i="1" s="1"/>
  <c r="Z2094" i="1"/>
  <c r="Z2062" i="1" s="1"/>
  <c r="AB2094" i="1"/>
  <c r="Z816" i="1"/>
  <c r="Z999" i="1"/>
  <c r="Z1465" i="1"/>
  <c r="AB1465" i="1"/>
  <c r="AB827" i="1"/>
  <c r="AB21" i="1" s="1"/>
  <c r="X1597" i="1"/>
  <c r="AA1597" i="1"/>
  <c r="V1597" i="1"/>
  <c r="T18" i="1" l="1"/>
  <c r="X21" i="1"/>
  <c r="X18" i="1" s="1"/>
  <c r="T2277" i="1"/>
  <c r="AB18" i="1"/>
  <c r="Z20" i="1"/>
  <c r="Z974" i="1"/>
  <c r="Z21" i="1"/>
  <c r="Z18" i="1" s="1"/>
  <c r="AK127" i="1"/>
  <c r="AM127" i="1" s="1"/>
  <c r="AB816" i="1"/>
  <c r="AK128" i="1" l="1"/>
  <c r="AK129" i="1" s="1"/>
  <c r="AM129" i="1" s="1"/>
  <c r="R2220" i="1"/>
  <c r="R2169" i="1"/>
  <c r="R2163" i="1"/>
  <c r="R2162" i="1"/>
  <c r="R2138" i="1"/>
  <c r="R2130" i="1"/>
  <c r="R2127" i="1"/>
  <c r="R2118" i="1"/>
  <c r="R2107" i="1"/>
  <c r="R2030" i="1"/>
  <c r="R2026" i="1"/>
  <c r="R2017" i="1"/>
  <c r="R2015" i="1"/>
  <c r="R2012" i="1"/>
  <c r="R2002" i="1"/>
  <c r="R1995" i="1"/>
  <c r="R1994" i="1"/>
  <c r="AK130" i="1" l="1"/>
  <c r="AM130" i="1" s="1"/>
  <c r="AM128" i="1"/>
  <c r="R1983" i="1"/>
  <c r="R1978" i="1" s="1"/>
  <c r="R2094" i="1"/>
  <c r="R1645" i="1"/>
  <c r="R1602" i="1" s="1"/>
  <c r="R1240" i="1"/>
  <c r="R1238" i="1"/>
  <c r="R1237" i="1"/>
  <c r="R1232" i="1"/>
  <c r="R1220" i="1"/>
  <c r="R1219" i="1"/>
  <c r="R1176" i="1"/>
  <c r="AK131" i="1" l="1"/>
  <c r="AK132" i="1" s="1"/>
  <c r="AM132" i="1" s="1"/>
  <c r="AM131" i="1"/>
  <c r="R1169" i="1"/>
  <c r="R1161" i="1"/>
  <c r="R1159" i="1"/>
  <c r="R1155" i="1"/>
  <c r="R1150" i="1"/>
  <c r="R1144" i="1"/>
  <c r="R1143" i="1"/>
  <c r="R1130" i="1"/>
  <c r="R1128" i="1"/>
  <c r="R1123" i="1"/>
  <c r="R1118" i="1"/>
  <c r="R1117" i="1"/>
  <c r="R1114" i="1"/>
  <c r="R1112" i="1"/>
  <c r="R1109" i="1"/>
  <c r="R1093" i="1"/>
  <c r="R1061" i="1"/>
  <c r="AK133" i="1" l="1"/>
  <c r="AM133" i="1" s="1"/>
  <c r="AK134" i="1"/>
  <c r="AM134" i="1" s="1"/>
  <c r="R1060" i="1"/>
  <c r="R1054" i="1"/>
  <c r="R1042" i="1"/>
  <c r="R1039" i="1"/>
  <c r="R1022" i="1"/>
  <c r="R1010" i="1"/>
  <c r="R999" i="1" s="1"/>
  <c r="R982" i="1"/>
  <c r="R927" i="1"/>
  <c r="R925" i="1"/>
  <c r="R922" i="1"/>
  <c r="R914" i="1"/>
  <c r="R912" i="1"/>
  <c r="R911" i="1"/>
  <c r="R897" i="1"/>
  <c r="R895" i="1"/>
  <c r="R892" i="1"/>
  <c r="R890" i="1"/>
  <c r="R889" i="1"/>
  <c r="R888" i="1"/>
  <c r="R886" i="1"/>
  <c r="R885" i="1"/>
  <c r="R883" i="1"/>
  <c r="R882" i="1"/>
  <c r="R881" i="1"/>
  <c r="R880" i="1"/>
  <c r="R879" i="1"/>
  <c r="R876" i="1"/>
  <c r="R870" i="1"/>
  <c r="R863" i="1"/>
  <c r="R848" i="1"/>
  <c r="R839" i="1"/>
  <c r="R834" i="1"/>
  <c r="R833" i="1"/>
  <c r="R831" i="1"/>
  <c r="R974" i="1" l="1"/>
  <c r="R20" i="1"/>
  <c r="AK135" i="1"/>
  <c r="AK136" i="1" s="1"/>
  <c r="AM136" i="1" s="1"/>
  <c r="R827" i="1"/>
  <c r="R21" i="1" s="1"/>
  <c r="M3165" i="1"/>
  <c r="M3009" i="1"/>
  <c r="M2817" i="1"/>
  <c r="M2691" i="1"/>
  <c r="M2364" i="1"/>
  <c r="M2617" i="1"/>
  <c r="M2577" i="1"/>
  <c r="M2234" i="1"/>
  <c r="M2227" i="1"/>
  <c r="M2226" i="1"/>
  <c r="M2223" i="1"/>
  <c r="M2222" i="1"/>
  <c r="M2074" i="1"/>
  <c r="M2213" i="1"/>
  <c r="M2209" i="1"/>
  <c r="M2205" i="1"/>
  <c r="M2201" i="1"/>
  <c r="M2197" i="1"/>
  <c r="M2190" i="1"/>
  <c r="M2183" i="1"/>
  <c r="M2180" i="1"/>
  <c r="M2179" i="1"/>
  <c r="M2177" i="1"/>
  <c r="M2174" i="1"/>
  <c r="M2171" i="1"/>
  <c r="M2168" i="1"/>
  <c r="M2165" i="1"/>
  <c r="M2161" i="1"/>
  <c r="M2156" i="1"/>
  <c r="M2152" i="1"/>
  <c r="M2148" i="1"/>
  <c r="M2144" i="1"/>
  <c r="M2140" i="1"/>
  <c r="M2136" i="1"/>
  <c r="M2127" i="1"/>
  <c r="M2121" i="1"/>
  <c r="M2117" i="1"/>
  <c r="M2113" i="1"/>
  <c r="M2109" i="1"/>
  <c r="M2093" i="1"/>
  <c r="M2072" i="1"/>
  <c r="M2071" i="1"/>
  <c r="M2068" i="1"/>
  <c r="M2067" i="1"/>
  <c r="M2064" i="1"/>
  <c r="M2038" i="1"/>
  <c r="M2027" i="1"/>
  <c r="M2023" i="1"/>
  <c r="M2019" i="1"/>
  <c r="M2015" i="1"/>
  <c r="M2011" i="1"/>
  <c r="M2007" i="1"/>
  <c r="M1997" i="1"/>
  <c r="M1994" i="1"/>
  <c r="M1990" i="1"/>
  <c r="M1665" i="1"/>
  <c r="M1628" i="1"/>
  <c r="M1617" i="1"/>
  <c r="M1613" i="1"/>
  <c r="M1609" i="1"/>
  <c r="M1270" i="1"/>
  <c r="M1269" i="1" s="1"/>
  <c r="M1256" i="1"/>
  <c r="M1254" i="1"/>
  <c r="M1252" i="1"/>
  <c r="M1250" i="1"/>
  <c r="M1248" i="1"/>
  <c r="M1246" i="1"/>
  <c r="M1244" i="1"/>
  <c r="M1242" i="1"/>
  <c r="M1240" i="1"/>
  <c r="M1238" i="1"/>
  <c r="M1236" i="1"/>
  <c r="M1234" i="1"/>
  <c r="M1232" i="1"/>
  <c r="M1230" i="1"/>
  <c r="M1228" i="1"/>
  <c r="M1224" i="1"/>
  <c r="M1220" i="1"/>
  <c r="M1216" i="1"/>
  <c r="M1212" i="1"/>
  <c r="M1205" i="1"/>
  <c r="M1203" i="1"/>
  <c r="M1201" i="1"/>
  <c r="M1199" i="1"/>
  <c r="M1197" i="1"/>
  <c r="M1195" i="1"/>
  <c r="M1193" i="1"/>
  <c r="M1191" i="1"/>
  <c r="M1189" i="1"/>
  <c r="M1185" i="1"/>
  <c r="M1183" i="1"/>
  <c r="M1180" i="1"/>
  <c r="M1179" i="1"/>
  <c r="M1173" i="1"/>
  <c r="M996" i="1"/>
  <c r="M1168" i="1"/>
  <c r="M1166" i="1"/>
  <c r="M1162" i="1"/>
  <c r="M1158" i="1"/>
  <c r="M1154" i="1"/>
  <c r="M1151" i="1"/>
  <c r="M1147" i="1"/>
  <c r="M1143" i="1"/>
  <c r="M1140" i="1"/>
  <c r="M1121" i="1"/>
  <c r="M1119" i="1"/>
  <c r="M1117" i="1"/>
  <c r="M1116" i="1"/>
  <c r="M1114" i="1"/>
  <c r="M1112" i="1"/>
  <c r="M1110" i="1"/>
  <c r="M1108" i="1"/>
  <c r="M1106" i="1"/>
  <c r="M1104" i="1"/>
  <c r="M1102" i="1"/>
  <c r="M1099" i="1"/>
  <c r="M1097" i="1"/>
  <c r="M1095" i="1"/>
  <c r="M1093" i="1"/>
  <c r="M1091" i="1"/>
  <c r="M1089" i="1"/>
  <c r="M1086" i="1"/>
  <c r="M1082" i="1"/>
  <c r="M1078" i="1"/>
  <c r="M1074" i="1"/>
  <c r="M1070" i="1"/>
  <c r="M1066" i="1"/>
  <c r="M1056" i="1"/>
  <c r="M1054" i="1"/>
  <c r="M1052" i="1"/>
  <c r="M1050" i="1"/>
  <c r="M1048" i="1"/>
  <c r="M1046" i="1"/>
  <c r="M1014" i="1"/>
  <c r="M1009" i="1"/>
  <c r="M1005" i="1"/>
  <c r="M1001" i="1"/>
  <c r="M934" i="1"/>
  <c r="M931" i="1"/>
  <c r="M927" i="1"/>
  <c r="M923" i="1"/>
  <c r="M920" i="1"/>
  <c r="M917" i="1"/>
  <c r="M902" i="1"/>
  <c r="M901" i="1"/>
  <c r="M895" i="1"/>
  <c r="M891" i="1"/>
  <c r="M887" i="1"/>
  <c r="M883" i="1"/>
  <c r="M879" i="1"/>
  <c r="M872" i="1"/>
  <c r="M868" i="1"/>
  <c r="M863" i="1"/>
  <c r="M859" i="1"/>
  <c r="M856" i="1"/>
  <c r="M855" i="1"/>
  <c r="M852" i="1"/>
  <c r="M838" i="1"/>
  <c r="M833" i="1"/>
  <c r="M821" i="1"/>
  <c r="M492" i="1"/>
  <c r="M57" i="1"/>
  <c r="M55" i="1" s="1"/>
  <c r="M243" i="1"/>
  <c r="M258" i="1"/>
  <c r="M487" i="1"/>
  <c r="M819" i="1"/>
  <c r="M820" i="1"/>
  <c r="M824" i="1"/>
  <c r="M825" i="1"/>
  <c r="M829" i="1"/>
  <c r="M831" i="1"/>
  <c r="M832" i="1"/>
  <c r="M834" i="1"/>
  <c r="M836" i="1"/>
  <c r="M840" i="1"/>
  <c r="M844" i="1"/>
  <c r="M848" i="1"/>
  <c r="M849" i="1"/>
  <c r="M853" i="1"/>
  <c r="M854" i="1"/>
  <c r="M857" i="1"/>
  <c r="M858" i="1"/>
  <c r="M861" i="1"/>
  <c r="M862" i="1"/>
  <c r="M866" i="1"/>
  <c r="M867" i="1"/>
  <c r="M869" i="1"/>
  <c r="M870" i="1"/>
  <c r="M871" i="1"/>
  <c r="M873" i="1"/>
  <c r="M874" i="1"/>
  <c r="M875" i="1"/>
  <c r="M876" i="1"/>
  <c r="M877" i="1"/>
  <c r="M878" i="1"/>
  <c r="M880" i="1"/>
  <c r="M881" i="1"/>
  <c r="M882" i="1"/>
  <c r="M884" i="1"/>
  <c r="M885" i="1"/>
  <c r="M886" i="1"/>
  <c r="M888" i="1"/>
  <c r="M889" i="1"/>
  <c r="M890" i="1"/>
  <c r="M892" i="1"/>
  <c r="M893" i="1"/>
  <c r="M894" i="1"/>
  <c r="M896" i="1"/>
  <c r="M897" i="1"/>
  <c r="M899" i="1"/>
  <c r="M900" i="1"/>
  <c r="M903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8" i="1"/>
  <c r="M919" i="1"/>
  <c r="M921" i="1"/>
  <c r="M922" i="1"/>
  <c r="M924" i="1"/>
  <c r="M925" i="1"/>
  <c r="M926" i="1"/>
  <c r="M928" i="1"/>
  <c r="M929" i="1"/>
  <c r="M930" i="1"/>
  <c r="M932" i="1"/>
  <c r="M933" i="1"/>
  <c r="M935" i="1"/>
  <c r="M936" i="1"/>
  <c r="M962" i="1"/>
  <c r="M959" i="1" s="1"/>
  <c r="M976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1002" i="1"/>
  <c r="M1003" i="1"/>
  <c r="M1004" i="1"/>
  <c r="M1006" i="1"/>
  <c r="M1007" i="1"/>
  <c r="M1008" i="1"/>
  <c r="M1010" i="1"/>
  <c r="M1011" i="1"/>
  <c r="M1013" i="1"/>
  <c r="M1015" i="1"/>
  <c r="M1018" i="1"/>
  <c r="M1019" i="1"/>
  <c r="M1020" i="1"/>
  <c r="M1021" i="1"/>
  <c r="M1022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7" i="1"/>
  <c r="M1049" i="1"/>
  <c r="M1051" i="1"/>
  <c r="M1053" i="1"/>
  <c r="M1055" i="1"/>
  <c r="M1058" i="1"/>
  <c r="M1059" i="1"/>
  <c r="M1060" i="1"/>
  <c r="M1061" i="1"/>
  <c r="M1062" i="1"/>
  <c r="M1063" i="1"/>
  <c r="M1064" i="1"/>
  <c r="M1067" i="1"/>
  <c r="M1068" i="1"/>
  <c r="M1069" i="1"/>
  <c r="M1071" i="1"/>
  <c r="M1072" i="1"/>
  <c r="M1073" i="1"/>
  <c r="M1075" i="1"/>
  <c r="M1076" i="1"/>
  <c r="M1077" i="1"/>
  <c r="M1079" i="1"/>
  <c r="M1080" i="1"/>
  <c r="M1081" i="1"/>
  <c r="M1083" i="1"/>
  <c r="M1084" i="1"/>
  <c r="M1085" i="1"/>
  <c r="M1087" i="1"/>
  <c r="M1088" i="1"/>
  <c r="M1090" i="1"/>
  <c r="M1092" i="1"/>
  <c r="M1094" i="1"/>
  <c r="M1096" i="1"/>
  <c r="M1098" i="1"/>
  <c r="M1100" i="1"/>
  <c r="M1101" i="1"/>
  <c r="M1103" i="1"/>
  <c r="M1105" i="1"/>
  <c r="M1107" i="1"/>
  <c r="M1109" i="1"/>
  <c r="M1111" i="1"/>
  <c r="M1113" i="1"/>
  <c r="M1115" i="1"/>
  <c r="M1118" i="1"/>
  <c r="M1120" i="1"/>
  <c r="M1122" i="1"/>
  <c r="M1123" i="1"/>
  <c r="M1124" i="1"/>
  <c r="M1125" i="1"/>
  <c r="M1126" i="1"/>
  <c r="M1127" i="1"/>
  <c r="M1129" i="1"/>
  <c r="M1130" i="1"/>
  <c r="M1131" i="1"/>
  <c r="M1132" i="1"/>
  <c r="M1133" i="1"/>
  <c r="M1134" i="1"/>
  <c r="M1135" i="1"/>
  <c r="M1136" i="1"/>
  <c r="M1137" i="1"/>
  <c r="M1138" i="1"/>
  <c r="M1142" i="1"/>
  <c r="M1144" i="1"/>
  <c r="M1145" i="1"/>
  <c r="M1146" i="1"/>
  <c r="M1148" i="1"/>
  <c r="M1149" i="1"/>
  <c r="M1150" i="1"/>
  <c r="M1152" i="1"/>
  <c r="M1155" i="1"/>
  <c r="M1156" i="1"/>
  <c r="M1157" i="1"/>
  <c r="M1159" i="1"/>
  <c r="M1160" i="1"/>
  <c r="M1161" i="1"/>
  <c r="M1164" i="1"/>
  <c r="M1167" i="1"/>
  <c r="M1169" i="1"/>
  <c r="M1170" i="1"/>
  <c r="M1171" i="1"/>
  <c r="M1172" i="1"/>
  <c r="M1176" i="1"/>
  <c r="M1181" i="1"/>
  <c r="M1186" i="1"/>
  <c r="M1190" i="1"/>
  <c r="M1192" i="1"/>
  <c r="M1194" i="1"/>
  <c r="M1196" i="1"/>
  <c r="M1198" i="1"/>
  <c r="M1200" i="1"/>
  <c r="M1202" i="1"/>
  <c r="M1204" i="1"/>
  <c r="M1206" i="1"/>
  <c r="M1210" i="1"/>
  <c r="M1211" i="1"/>
  <c r="M1213" i="1"/>
  <c r="M1214" i="1"/>
  <c r="M1215" i="1"/>
  <c r="M1217" i="1"/>
  <c r="M1218" i="1"/>
  <c r="M1219" i="1"/>
  <c r="M1221" i="1"/>
  <c r="M1222" i="1"/>
  <c r="M1223" i="1"/>
  <c r="M1226" i="1"/>
  <c r="M1227" i="1"/>
  <c r="M1229" i="1"/>
  <c r="M1231" i="1"/>
  <c r="M1233" i="1"/>
  <c r="M1235" i="1"/>
  <c r="M1237" i="1"/>
  <c r="M1239" i="1"/>
  <c r="M1241" i="1"/>
  <c r="M1243" i="1"/>
  <c r="M1245" i="1"/>
  <c r="M1247" i="1"/>
  <c r="M1249" i="1"/>
  <c r="M1251" i="1"/>
  <c r="M1253" i="1"/>
  <c r="M1255" i="1"/>
  <c r="M1257" i="1"/>
  <c r="M1671" i="1"/>
  <c r="M1600" i="1"/>
  <c r="M1601" i="1"/>
  <c r="M1603" i="1"/>
  <c r="M1604" i="1"/>
  <c r="M1606" i="1"/>
  <c r="M1607" i="1"/>
  <c r="M1608" i="1"/>
  <c r="M1611" i="1"/>
  <c r="M1612" i="1"/>
  <c r="M1614" i="1"/>
  <c r="M1615" i="1"/>
  <c r="M1616" i="1"/>
  <c r="M1618" i="1"/>
  <c r="M1619" i="1"/>
  <c r="M1621" i="1"/>
  <c r="M1622" i="1"/>
  <c r="M1623" i="1"/>
  <c r="M1625" i="1"/>
  <c r="M1626" i="1"/>
  <c r="M1627" i="1"/>
  <c r="M1629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6" i="1"/>
  <c r="M1667" i="1"/>
  <c r="M1668" i="1"/>
  <c r="M1731" i="1"/>
  <c r="M1692" i="1" s="1"/>
  <c r="Q1692" i="1" s="1"/>
  <c r="M1682" i="1"/>
  <c r="M1673" i="1" s="1"/>
  <c r="M2042" i="1"/>
  <c r="M1982" i="1"/>
  <c r="M1984" i="1"/>
  <c r="M1985" i="1"/>
  <c r="M1987" i="1"/>
  <c r="M1988" i="1"/>
  <c r="M1989" i="1"/>
  <c r="M1991" i="1"/>
  <c r="M1992" i="1"/>
  <c r="M1993" i="1"/>
  <c r="M1995" i="1"/>
  <c r="M1996" i="1"/>
  <c r="M1999" i="1"/>
  <c r="M2000" i="1"/>
  <c r="M2001" i="1"/>
  <c r="M2002" i="1"/>
  <c r="M2004" i="1"/>
  <c r="M2005" i="1"/>
  <c r="M2006" i="1"/>
  <c r="M2008" i="1"/>
  <c r="M2009" i="1"/>
  <c r="M2010" i="1"/>
  <c r="M2012" i="1"/>
  <c r="M2013" i="1"/>
  <c r="M2014" i="1"/>
  <c r="M2016" i="1"/>
  <c r="M2017" i="1"/>
  <c r="M2018" i="1"/>
  <c r="M2020" i="1"/>
  <c r="M2021" i="1"/>
  <c r="M2022" i="1"/>
  <c r="M2024" i="1"/>
  <c r="M2025" i="1"/>
  <c r="M2026" i="1"/>
  <c r="M2028" i="1"/>
  <c r="M2029" i="1"/>
  <c r="M2030" i="1"/>
  <c r="M2032" i="1"/>
  <c r="M2033" i="1"/>
  <c r="M2034" i="1"/>
  <c r="M2036" i="1"/>
  <c r="M2037" i="1"/>
  <c r="M2039" i="1"/>
  <c r="M2041" i="1"/>
  <c r="M2065" i="1"/>
  <c r="M2066" i="1"/>
  <c r="M2069" i="1"/>
  <c r="M2070" i="1"/>
  <c r="M2088" i="1"/>
  <c r="M2089" i="1"/>
  <c r="M2092" i="1"/>
  <c r="M2097" i="1"/>
  <c r="M2098" i="1"/>
  <c r="M2099" i="1"/>
  <c r="M2100" i="1"/>
  <c r="M2101" i="1"/>
  <c r="M2085" i="1"/>
  <c r="M2107" i="1"/>
  <c r="M2108" i="1"/>
  <c r="M2111" i="1"/>
  <c r="M2112" i="1"/>
  <c r="M2114" i="1"/>
  <c r="M2115" i="1"/>
  <c r="M2116" i="1"/>
  <c r="M2118" i="1"/>
  <c r="M2119" i="1"/>
  <c r="M2120" i="1"/>
  <c r="M2124" i="1"/>
  <c r="M2125" i="1"/>
  <c r="M2126" i="1"/>
  <c r="M2128" i="1"/>
  <c r="M2131" i="1"/>
  <c r="M2133" i="1"/>
  <c r="M2134" i="1"/>
  <c r="M2135" i="1"/>
  <c r="M2137" i="1"/>
  <c r="M2138" i="1"/>
  <c r="M2139" i="1"/>
  <c r="M2141" i="1"/>
  <c r="M2142" i="1"/>
  <c r="M2143" i="1"/>
  <c r="M2145" i="1"/>
  <c r="M2146" i="1"/>
  <c r="M2147" i="1"/>
  <c r="M2150" i="1"/>
  <c r="M2151" i="1"/>
  <c r="M2153" i="1"/>
  <c r="M2154" i="1"/>
  <c r="M2155" i="1"/>
  <c r="M2158" i="1"/>
  <c r="M2160" i="1"/>
  <c r="M2162" i="1"/>
  <c r="M2163" i="1"/>
  <c r="M2164" i="1"/>
  <c r="M2167" i="1"/>
  <c r="M2169" i="1"/>
  <c r="M2170" i="1"/>
  <c r="M2172" i="1"/>
  <c r="M2175" i="1"/>
  <c r="M2075" i="1"/>
  <c r="M2176" i="1"/>
  <c r="M2181" i="1"/>
  <c r="M2182" i="1"/>
  <c r="M2184" i="1"/>
  <c r="M2185" i="1"/>
  <c r="M2188" i="1"/>
  <c r="M2189" i="1"/>
  <c r="M2191" i="1"/>
  <c r="M2192" i="1"/>
  <c r="M2194" i="1"/>
  <c r="M2195" i="1"/>
  <c r="M2196" i="1"/>
  <c r="M2198" i="1"/>
  <c r="M2199" i="1"/>
  <c r="M2200" i="1"/>
  <c r="M2202" i="1"/>
  <c r="M2203" i="1"/>
  <c r="M2204" i="1"/>
  <c r="M2206" i="1"/>
  <c r="M2207" i="1"/>
  <c r="M2208" i="1"/>
  <c r="M2210" i="1"/>
  <c r="M2211" i="1"/>
  <c r="M2212" i="1"/>
  <c r="M2214" i="1"/>
  <c r="M2215" i="1"/>
  <c r="M2216" i="1"/>
  <c r="M2217" i="1"/>
  <c r="M2218" i="1"/>
  <c r="M2220" i="1"/>
  <c r="M2221" i="1"/>
  <c r="M2224" i="1"/>
  <c r="M2225" i="1"/>
  <c r="M2233" i="1"/>
  <c r="M2235" i="1"/>
  <c r="M2321" i="1"/>
  <c r="M2706" i="1"/>
  <c r="M2366" i="1"/>
  <c r="M2313" i="1"/>
  <c r="M2674" i="1"/>
  <c r="M2476" i="1"/>
  <c r="M2632" i="1"/>
  <c r="M2635" i="1"/>
  <c r="M2647" i="1"/>
  <c r="M2685" i="1"/>
  <c r="M2938" i="1"/>
  <c r="M2961" i="1"/>
  <c r="M2348" i="1"/>
  <c r="M3193" i="1"/>
  <c r="Q1673" i="1" l="1"/>
  <c r="M1672" i="1"/>
  <c r="Q1672" i="1" s="1"/>
  <c r="R18" i="1"/>
  <c r="M2278" i="1"/>
  <c r="Q1269" i="1"/>
  <c r="M1259" i="1"/>
  <c r="Q1259" i="1" s="1"/>
  <c r="AM135" i="1"/>
  <c r="AK137" i="1"/>
  <c r="M471" i="1"/>
  <c r="Q471" i="1" s="1"/>
  <c r="Q55" i="1"/>
  <c r="M2229" i="1"/>
  <c r="M956" i="1"/>
  <c r="Q956" i="1" s="1"/>
  <c r="Q959" i="1"/>
  <c r="M65" i="1"/>
  <c r="R816" i="1"/>
  <c r="M1981" i="1"/>
  <c r="Q1981" i="1" s="1"/>
  <c r="M1466" i="1"/>
  <c r="Q1466" i="1" s="1"/>
  <c r="L1597" i="1"/>
  <c r="Q2008" i="1"/>
  <c r="Q2938" i="1"/>
  <c r="Q2476" i="1"/>
  <c r="Q2224" i="1"/>
  <c r="Q2208" i="1"/>
  <c r="Q2192" i="1"/>
  <c r="Q2182" i="1"/>
  <c r="Q2176" i="1"/>
  <c r="Q2172" i="1"/>
  <c r="Q2163" i="1"/>
  <c r="Q2158" i="1"/>
  <c r="Q2153" i="1"/>
  <c r="Q2141" i="1"/>
  <c r="Q2070" i="1"/>
  <c r="Q2065" i="1"/>
  <c r="Q2033" i="1"/>
  <c r="Q2026" i="1"/>
  <c r="Q2024" i="1"/>
  <c r="Q2010" i="1"/>
  <c r="Q2685" i="1"/>
  <c r="Q2212" i="1"/>
  <c r="Q2194" i="1"/>
  <c r="Q2189" i="1"/>
  <c r="Q2131" i="1"/>
  <c r="Q2108" i="1"/>
  <c r="Q2089" i="1"/>
  <c r="Q2014" i="1"/>
  <c r="Q2005" i="1"/>
  <c r="Q1993" i="1"/>
  <c r="Q1226" i="1"/>
  <c r="Q1164" i="1"/>
  <c r="Q1159" i="1"/>
  <c r="Q1149" i="1"/>
  <c r="Q1126" i="1"/>
  <c r="Q1071" i="1"/>
  <c r="Q1004" i="1"/>
  <c r="Q1002" i="1"/>
  <c r="Q912" i="1"/>
  <c r="Q908" i="1"/>
  <c r="Q906" i="1"/>
  <c r="Q880" i="1"/>
  <c r="Q821" i="1"/>
  <c r="Q879" i="1"/>
  <c r="Q920" i="1"/>
  <c r="Q1001" i="1"/>
  <c r="Q1074" i="1"/>
  <c r="Q1104" i="1"/>
  <c r="Q1119" i="1"/>
  <c r="Q1173" i="1"/>
  <c r="Q1203" i="1"/>
  <c r="Q1230" i="1"/>
  <c r="Q1246" i="1"/>
  <c r="Q1270" i="1"/>
  <c r="Q1665" i="1"/>
  <c r="Q2117" i="1"/>
  <c r="Q2171" i="1"/>
  <c r="Q2227" i="1"/>
  <c r="Q2632" i="1"/>
  <c r="Q2706" i="1"/>
  <c r="Q2225" i="1"/>
  <c r="Q2220" i="1"/>
  <c r="Q2216" i="1"/>
  <c r="Q2214" i="1"/>
  <c r="Q2207" i="1"/>
  <c r="Q2200" i="1"/>
  <c r="Q2198" i="1"/>
  <c r="Q2191" i="1"/>
  <c r="Q2181" i="1"/>
  <c r="Q2075" i="1"/>
  <c r="Q2167" i="1"/>
  <c r="Q2164" i="1"/>
  <c r="Q2162" i="1"/>
  <c r="Q2154" i="1"/>
  <c r="Q2142" i="1"/>
  <c r="Q2135" i="1"/>
  <c r="Q2133" i="1"/>
  <c r="Q2125" i="1"/>
  <c r="Q2115" i="1"/>
  <c r="Q2085" i="1"/>
  <c r="Q2100" i="1"/>
  <c r="Q2098" i="1"/>
  <c r="Q2069" i="1"/>
  <c r="Q2066" i="1"/>
  <c r="Q2041" i="1"/>
  <c r="Q2039" i="1"/>
  <c r="Q2034" i="1"/>
  <c r="Q2032" i="1"/>
  <c r="Q2025" i="1"/>
  <c r="Q2018" i="1"/>
  <c r="Q2016" i="1"/>
  <c r="Q2009" i="1"/>
  <c r="Q2002" i="1"/>
  <c r="Q2000" i="1"/>
  <c r="Q1995" i="1"/>
  <c r="Q1988" i="1"/>
  <c r="Q3193" i="1"/>
  <c r="Q2366" i="1"/>
  <c r="Q2321" i="1"/>
  <c r="Q2221" i="1"/>
  <c r="Q2215" i="1"/>
  <c r="Q2206" i="1"/>
  <c r="Q2199" i="1"/>
  <c r="Q2175" i="1"/>
  <c r="Q2155" i="1"/>
  <c r="Q2143" i="1"/>
  <c r="Q2134" i="1"/>
  <c r="Q2126" i="1"/>
  <c r="Q2124" i="1"/>
  <c r="Q2116" i="1"/>
  <c r="Q2114" i="1"/>
  <c r="Q2101" i="1"/>
  <c r="Q2099" i="1"/>
  <c r="Q2097" i="1"/>
  <c r="Q2017" i="1"/>
  <c r="Q2001" i="1"/>
  <c r="Q1999" i="1"/>
  <c r="Q1996" i="1"/>
  <c r="Q1989" i="1"/>
  <c r="Q1987" i="1"/>
  <c r="Q1682" i="1"/>
  <c r="Q1731" i="1"/>
  <c r="Q2348" i="1"/>
  <c r="Q2635" i="1"/>
  <c r="Q2313" i="1"/>
  <c r="Q2235" i="1"/>
  <c r="Q2233" i="1"/>
  <c r="Q2218" i="1"/>
  <c r="Q2210" i="1"/>
  <c r="Q2203" i="1"/>
  <c r="Q2196" i="1"/>
  <c r="Q2184" i="1"/>
  <c r="Q2170" i="1"/>
  <c r="Q2160" i="1"/>
  <c r="Q2150" i="1"/>
  <c r="Q2147" i="1"/>
  <c r="Q2145" i="1"/>
  <c r="Q2138" i="1"/>
  <c r="Q2128" i="1"/>
  <c r="Q2120" i="1"/>
  <c r="Q2118" i="1"/>
  <c r="Q2111" i="1"/>
  <c r="Q2092" i="1"/>
  <c r="Q2037" i="1"/>
  <c r="Q2030" i="1"/>
  <c r="Q2028" i="1"/>
  <c r="Q2021" i="1"/>
  <c r="Q2012" i="1"/>
  <c r="Q1991" i="1"/>
  <c r="Q1984" i="1"/>
  <c r="Q1626" i="1"/>
  <c r="Q1619" i="1"/>
  <c r="Q1612" i="1"/>
  <c r="Q1607" i="1"/>
  <c r="Q1257" i="1"/>
  <c r="Q1249" i="1"/>
  <c r="Q1241" i="1"/>
  <c r="Q1233" i="1"/>
  <c r="Q1223" i="1"/>
  <c r="Q1221" i="1"/>
  <c r="Q1214" i="1"/>
  <c r="Q1206" i="1"/>
  <c r="Q1198" i="1"/>
  <c r="Q1190" i="1"/>
  <c r="Q1171" i="1"/>
  <c r="Q1167" i="1"/>
  <c r="Q1161" i="1"/>
  <c r="Q1142" i="1"/>
  <c r="Q1124" i="1"/>
  <c r="Q1122" i="1"/>
  <c r="Q1115" i="1"/>
  <c r="Q1107" i="1"/>
  <c r="Q1100" i="1"/>
  <c r="Q1092" i="1"/>
  <c r="Q1087" i="1"/>
  <c r="Q1080" i="1"/>
  <c r="Q1073" i="1"/>
  <c r="Q1049" i="1"/>
  <c r="Q1022" i="1"/>
  <c r="Q1020" i="1"/>
  <c r="Q1018" i="1"/>
  <c r="Q1011" i="1"/>
  <c r="Q935" i="1"/>
  <c r="Q929" i="1"/>
  <c r="Q922" i="1"/>
  <c r="Q915" i="1"/>
  <c r="Q913" i="1"/>
  <c r="Q910" i="1"/>
  <c r="Q896" i="1"/>
  <c r="Q889" i="1"/>
  <c r="Q882" i="1"/>
  <c r="Q874" i="1"/>
  <c r="Q867" i="1"/>
  <c r="Q866" i="1"/>
  <c r="Q849" i="1"/>
  <c r="Q840" i="1"/>
  <c r="Q832" i="1"/>
  <c r="Q819" i="1"/>
  <c r="Q57" i="1"/>
  <c r="Q492" i="1"/>
  <c r="Q852" i="1"/>
  <c r="Q863" i="1"/>
  <c r="Q895" i="1"/>
  <c r="Q934" i="1"/>
  <c r="Q1046" i="1"/>
  <c r="Q1054" i="1"/>
  <c r="Q1089" i="1"/>
  <c r="Q1097" i="1"/>
  <c r="Q1112" i="1"/>
  <c r="Q1147" i="1"/>
  <c r="Q1162" i="1"/>
  <c r="Q1185" i="1"/>
  <c r="Q1195" i="1"/>
  <c r="Q1220" i="1"/>
  <c r="Q1238" i="1"/>
  <c r="Q1254" i="1"/>
  <c r="Q1609" i="1"/>
  <c r="Q2007" i="1"/>
  <c r="Q2023" i="1"/>
  <c r="Q2064" i="1"/>
  <c r="Q2072" i="1"/>
  <c r="Q2140" i="1"/>
  <c r="Q2156" i="1"/>
  <c r="Q2180" i="1"/>
  <c r="Q2201" i="1"/>
  <c r="Q2074" i="1"/>
  <c r="Q2364" i="1"/>
  <c r="Q2961" i="1"/>
  <c r="Q2647" i="1"/>
  <c r="Q2674" i="1"/>
  <c r="Q2217" i="1"/>
  <c r="Q2211" i="1"/>
  <c r="Q2204" i="1"/>
  <c r="Q2202" i="1"/>
  <c r="Q2195" i="1"/>
  <c r="Q2188" i="1"/>
  <c r="Q2185" i="1"/>
  <c r="Q2169" i="1"/>
  <c r="Q2151" i="1"/>
  <c r="Q2146" i="1"/>
  <c r="Q2139" i="1"/>
  <c r="Q2137" i="1"/>
  <c r="Q2119" i="1"/>
  <c r="Q2112" i="1"/>
  <c r="Q2107" i="1"/>
  <c r="Q2088" i="1"/>
  <c r="Q2036" i="1"/>
  <c r="Q2029" i="1"/>
  <c r="Q2022" i="1"/>
  <c r="Q2020" i="1"/>
  <c r="Q2013" i="1"/>
  <c r="Q2006" i="1"/>
  <c r="Q2004" i="1"/>
  <c r="Q1992" i="1"/>
  <c r="Q1985" i="1"/>
  <c r="Q1982" i="1"/>
  <c r="Q1667" i="1"/>
  <c r="Q1662" i="1"/>
  <c r="Q1660" i="1"/>
  <c r="Q1658" i="1"/>
  <c r="Q1656" i="1"/>
  <c r="Q1654" i="1"/>
  <c r="Q1652" i="1"/>
  <c r="Q1650" i="1"/>
  <c r="Q1648" i="1"/>
  <c r="Q1646" i="1"/>
  <c r="Q1644" i="1"/>
  <c r="Q1642" i="1"/>
  <c r="Q1640" i="1"/>
  <c r="Q1638" i="1"/>
  <c r="Q1636" i="1"/>
  <c r="Q1634" i="1"/>
  <c r="Q1632" i="1"/>
  <c r="Q1629" i="1"/>
  <c r="Q1622" i="1"/>
  <c r="Q1615" i="1"/>
  <c r="Q1600" i="1"/>
  <c r="Q1255" i="1"/>
  <c r="Q1247" i="1"/>
  <c r="Q1239" i="1"/>
  <c r="Q1231" i="1"/>
  <c r="Q1219" i="1"/>
  <c r="Q1217" i="1"/>
  <c r="Q1210" i="1"/>
  <c r="Q1204" i="1"/>
  <c r="Q1196" i="1"/>
  <c r="Q1181" i="1"/>
  <c r="Q1157" i="1"/>
  <c r="Q1155" i="1"/>
  <c r="Q1152" i="1"/>
  <c r="Q1145" i="1"/>
  <c r="Q1137" i="1"/>
  <c r="Q1135" i="1"/>
  <c r="Q1133" i="1"/>
  <c r="Q1131" i="1"/>
  <c r="Q1129" i="1"/>
  <c r="Q1120" i="1"/>
  <c r="Q1113" i="1"/>
  <c r="Q1105" i="1"/>
  <c r="Q1098" i="1"/>
  <c r="Q1090" i="1"/>
  <c r="Q1085" i="1"/>
  <c r="Q1083" i="1"/>
  <c r="Q1076" i="1"/>
  <c r="Q1069" i="1"/>
  <c r="Q1067" i="1"/>
  <c r="Q1064" i="1"/>
  <c r="Q1062" i="1"/>
  <c r="Q1060" i="1"/>
  <c r="Q1058" i="1"/>
  <c r="Q1055" i="1"/>
  <c r="Q1047" i="1"/>
  <c r="Q1043" i="1"/>
  <c r="Q1041" i="1"/>
  <c r="Q1039" i="1"/>
  <c r="Q1037" i="1"/>
  <c r="Q1035" i="1"/>
  <c r="Q1033" i="1"/>
  <c r="Q1031" i="1"/>
  <c r="Q1029" i="1"/>
  <c r="Q1007" i="1"/>
  <c r="Q990" i="1"/>
  <c r="Q988" i="1"/>
  <c r="Q986" i="1"/>
  <c r="Q984" i="1"/>
  <c r="Q982" i="1"/>
  <c r="Q980" i="1"/>
  <c r="Q978" i="1"/>
  <c r="Q933" i="1"/>
  <c r="Q932" i="1"/>
  <c r="Q925" i="1"/>
  <c r="Q919" i="1"/>
  <c r="Q918" i="1"/>
  <c r="Q899" i="1"/>
  <c r="Q894" i="1"/>
  <c r="Q892" i="1"/>
  <c r="Q885" i="1"/>
  <c r="Q878" i="1"/>
  <c r="Q876" i="1"/>
  <c r="Q870" i="1"/>
  <c r="Q861" i="1"/>
  <c r="Q858" i="1"/>
  <c r="Q853" i="1"/>
  <c r="Q844" i="1"/>
  <c r="Q824" i="1"/>
  <c r="Q243" i="1"/>
  <c r="Q838" i="1"/>
  <c r="Q859" i="1"/>
  <c r="Q891" i="1"/>
  <c r="Q917" i="1"/>
  <c r="Q931" i="1"/>
  <c r="Q1014" i="1"/>
  <c r="Q1052" i="1"/>
  <c r="Q1070" i="1"/>
  <c r="Q1086" i="1"/>
  <c r="Q1095" i="1"/>
  <c r="Q1102" i="1"/>
  <c r="Q1110" i="1"/>
  <c r="Q1117" i="1"/>
  <c r="Q1143" i="1"/>
  <c r="Q1158" i="1"/>
  <c r="Q996" i="1"/>
  <c r="Q1183" i="1"/>
  <c r="Q1193" i="1"/>
  <c r="Q1201" i="1"/>
  <c r="Q1216" i="1"/>
  <c r="Q1228" i="1"/>
  <c r="Q1236" i="1"/>
  <c r="Q1244" i="1"/>
  <c r="Q1252" i="1"/>
  <c r="Q1628" i="1"/>
  <c r="Q1997" i="1"/>
  <c r="Q2019" i="1"/>
  <c r="Q2071" i="1"/>
  <c r="Q2113" i="1"/>
  <c r="Q2136" i="1"/>
  <c r="Q2152" i="1"/>
  <c r="Q2168" i="1"/>
  <c r="Q2179" i="1"/>
  <c r="Q2197" i="1"/>
  <c r="Q2213" i="1"/>
  <c r="Q2226" i="1"/>
  <c r="Q2577" i="1"/>
  <c r="Q2617" i="1"/>
  <c r="Q3009" i="1"/>
  <c r="Q1668" i="1"/>
  <c r="Q1666" i="1"/>
  <c r="Q1663" i="1"/>
  <c r="Q1661" i="1"/>
  <c r="Q1659" i="1"/>
  <c r="Q1657" i="1"/>
  <c r="Q1655" i="1"/>
  <c r="Q1653" i="1"/>
  <c r="Q1651" i="1"/>
  <c r="Q1649" i="1"/>
  <c r="Q1647" i="1"/>
  <c r="Q1645" i="1"/>
  <c r="Q1643" i="1"/>
  <c r="Q1641" i="1"/>
  <c r="Q1639" i="1"/>
  <c r="Q1637" i="1"/>
  <c r="Q1635" i="1"/>
  <c r="Q1633" i="1"/>
  <c r="Q1623" i="1"/>
  <c r="Q1621" i="1"/>
  <c r="Q1616" i="1"/>
  <c r="Q1614" i="1"/>
  <c r="Q1604" i="1"/>
  <c r="Q1601" i="1"/>
  <c r="Q1671" i="1"/>
  <c r="Q1251" i="1"/>
  <c r="Q1243" i="1"/>
  <c r="Q1235" i="1"/>
  <c r="Q1227" i="1"/>
  <c r="Q1218" i="1"/>
  <c r="Q1211" i="1"/>
  <c r="Q1200" i="1"/>
  <c r="Q1192" i="1"/>
  <c r="Q1186" i="1"/>
  <c r="Q1176" i="1"/>
  <c r="Q1169" i="1"/>
  <c r="Q1156" i="1"/>
  <c r="Q1146" i="1"/>
  <c r="Q1144" i="1"/>
  <c r="Q1138" i="1"/>
  <c r="Q1136" i="1"/>
  <c r="Q1134" i="1"/>
  <c r="Q1132" i="1"/>
  <c r="Q1130" i="1"/>
  <c r="Q1109" i="1"/>
  <c r="Q1101" i="1"/>
  <c r="Q1094" i="1"/>
  <c r="Q1084" i="1"/>
  <c r="Q1077" i="1"/>
  <c r="Q1075" i="1"/>
  <c r="Q1068" i="1"/>
  <c r="Q1063" i="1"/>
  <c r="Q1061" i="1"/>
  <c r="Q1059" i="1"/>
  <c r="Q1051" i="1"/>
  <c r="Q1044" i="1"/>
  <c r="Q1042" i="1"/>
  <c r="Q1040" i="1"/>
  <c r="Q1038" i="1"/>
  <c r="Q1036" i="1"/>
  <c r="Q1034" i="1"/>
  <c r="Q1032" i="1"/>
  <c r="Q1030" i="1"/>
  <c r="Q1028" i="1"/>
  <c r="Q1013" i="1"/>
  <c r="Q1008" i="1"/>
  <c r="Q1006" i="1"/>
  <c r="Q991" i="1"/>
  <c r="Q989" i="1"/>
  <c r="Q987" i="1"/>
  <c r="Q985" i="1"/>
  <c r="Q983" i="1"/>
  <c r="Q981" i="1"/>
  <c r="Q979" i="1"/>
  <c r="Q926" i="1"/>
  <c r="Q924" i="1"/>
  <c r="Q903" i="1"/>
  <c r="Q900" i="1"/>
  <c r="Q893" i="1"/>
  <c r="Q886" i="1"/>
  <c r="Q884" i="1"/>
  <c r="Q877" i="1"/>
  <c r="Q871" i="1"/>
  <c r="Q869" i="1"/>
  <c r="Q862" i="1"/>
  <c r="Q857" i="1"/>
  <c r="Q854" i="1"/>
  <c r="Q834" i="1"/>
  <c r="Q829" i="1"/>
  <c r="Q825" i="1"/>
  <c r="Q258" i="1"/>
  <c r="Q833" i="1"/>
  <c r="Q855" i="1"/>
  <c r="Q868" i="1"/>
  <c r="Q883" i="1"/>
  <c r="Q901" i="1"/>
  <c r="Q923" i="1"/>
  <c r="Q1005" i="1"/>
  <c r="Q1048" i="1"/>
  <c r="Q1056" i="1"/>
  <c r="Q1078" i="1"/>
  <c r="Q1091" i="1"/>
  <c r="Q1099" i="1"/>
  <c r="Q1106" i="1"/>
  <c r="Q1114" i="1"/>
  <c r="Q1121" i="1"/>
  <c r="Q1151" i="1"/>
  <c r="Q1166" i="1"/>
  <c r="Q1179" i="1"/>
  <c r="Q1189" i="1"/>
  <c r="Q1197" i="1"/>
  <c r="Q1205" i="1"/>
  <c r="Q1224" i="1"/>
  <c r="Q1232" i="1"/>
  <c r="Q1240" i="1"/>
  <c r="Q1248" i="1"/>
  <c r="Q1256" i="1"/>
  <c r="Q1613" i="1"/>
  <c r="Q1990" i="1"/>
  <c r="Q2011" i="1"/>
  <c r="Q2027" i="1"/>
  <c r="Q2067" i="1"/>
  <c r="Q2093" i="1"/>
  <c r="Q2121" i="1"/>
  <c r="Q2144" i="1"/>
  <c r="Q2161" i="1"/>
  <c r="Q2174" i="1"/>
  <c r="Q2183" i="1"/>
  <c r="Q2205" i="1"/>
  <c r="Q2222" i="1"/>
  <c r="Q2234" i="1"/>
  <c r="Q2817" i="1"/>
  <c r="Q3165" i="1"/>
  <c r="Q1627" i="1"/>
  <c r="Q1625" i="1"/>
  <c r="Q1618" i="1"/>
  <c r="Q1611" i="1"/>
  <c r="Q1608" i="1"/>
  <c r="Q1606" i="1"/>
  <c r="Q1253" i="1"/>
  <c r="Q1245" i="1"/>
  <c r="Q1237" i="1"/>
  <c r="Q1229" i="1"/>
  <c r="Q1222" i="1"/>
  <c r="Q1215" i="1"/>
  <c r="Q1213" i="1"/>
  <c r="Q1202" i="1"/>
  <c r="Q1194" i="1"/>
  <c r="Q1172" i="1"/>
  <c r="Q1170" i="1"/>
  <c r="Q1160" i="1"/>
  <c r="Q1150" i="1"/>
  <c r="Q1148" i="1"/>
  <c r="Q1127" i="1"/>
  <c r="Q1125" i="1"/>
  <c r="Q1123" i="1"/>
  <c r="Q1118" i="1"/>
  <c r="Q1111" i="1"/>
  <c r="Q1103" i="1"/>
  <c r="Q1096" i="1"/>
  <c r="Q1088" i="1"/>
  <c r="Q1081" i="1"/>
  <c r="Q1079" i="1"/>
  <c r="Q1072" i="1"/>
  <c r="Q1053" i="1"/>
  <c r="Q1021" i="1"/>
  <c r="Q1019" i="1"/>
  <c r="Q1015" i="1"/>
  <c r="Q1010" i="1"/>
  <c r="Q1003" i="1"/>
  <c r="Q976" i="1"/>
  <c r="Q936" i="1"/>
  <c r="Q930" i="1"/>
  <c r="Q928" i="1"/>
  <c r="Q921" i="1"/>
  <c r="Q916" i="1"/>
  <c r="Q914" i="1"/>
  <c r="Q911" i="1"/>
  <c r="Q909" i="1"/>
  <c r="Q907" i="1"/>
  <c r="Q905" i="1"/>
  <c r="Q897" i="1"/>
  <c r="Q890" i="1"/>
  <c r="Q888" i="1"/>
  <c r="Q881" i="1"/>
  <c r="Q875" i="1"/>
  <c r="Q873" i="1"/>
  <c r="Q848" i="1"/>
  <c r="Q836" i="1"/>
  <c r="Q831" i="1"/>
  <c r="Q820" i="1"/>
  <c r="Q487" i="1"/>
  <c r="Q856" i="1"/>
  <c r="Q872" i="1"/>
  <c r="Q887" i="1"/>
  <c r="Q902" i="1"/>
  <c r="Q927" i="1"/>
  <c r="Q1009" i="1"/>
  <c r="Q1050" i="1"/>
  <c r="Q1066" i="1"/>
  <c r="Q1082" i="1"/>
  <c r="Q1093" i="1"/>
  <c r="Q1108" i="1"/>
  <c r="Q1116" i="1"/>
  <c r="Q1140" i="1"/>
  <c r="Q1154" i="1"/>
  <c r="Q1168" i="1"/>
  <c r="Q1180" i="1"/>
  <c r="Q1191" i="1"/>
  <c r="Q1199" i="1"/>
  <c r="Q1212" i="1"/>
  <c r="Q1234" i="1"/>
  <c r="Q1242" i="1"/>
  <c r="Q1250" i="1"/>
  <c r="Q1617" i="1"/>
  <c r="Q1994" i="1"/>
  <c r="Q2015" i="1"/>
  <c r="Q2038" i="1"/>
  <c r="Q2068" i="1"/>
  <c r="Q2109" i="1"/>
  <c r="Q2127" i="1"/>
  <c r="Q2148" i="1"/>
  <c r="Q2165" i="1"/>
  <c r="Q2177" i="1"/>
  <c r="Q2190" i="1"/>
  <c r="Q2209" i="1"/>
  <c r="Q2223" i="1"/>
  <c r="Q2691" i="1"/>
  <c r="M1624" i="1"/>
  <c r="M826" i="1"/>
  <c r="M823" i="1" s="1"/>
  <c r="M845" i="1"/>
  <c r="M2003" i="1"/>
  <c r="K1597" i="1"/>
  <c r="M865" i="1"/>
  <c r="M1631" i="1"/>
  <c r="M2040" i="1"/>
  <c r="M847" i="1"/>
  <c r="M1669" i="1"/>
  <c r="M2122" i="1"/>
  <c r="M2219" i="1"/>
  <c r="M2130" i="1"/>
  <c r="M1620" i="1"/>
  <c r="M1178" i="1"/>
  <c r="M1175" i="1"/>
  <c r="M1065" i="1"/>
  <c r="M898" i="1"/>
  <c r="M864" i="1"/>
  <c r="M846" i="1"/>
  <c r="M835" i="1"/>
  <c r="M1027" i="1"/>
  <c r="M2178" i="1"/>
  <c r="M2166" i="1"/>
  <c r="M2159" i="1"/>
  <c r="M2105" i="1"/>
  <c r="M1184" i="1"/>
  <c r="M1177" i="1"/>
  <c r="M1128" i="1"/>
  <c r="M904" i="1"/>
  <c r="M1182" i="1"/>
  <c r="M1153" i="1"/>
  <c r="M1139" i="1"/>
  <c r="M851" i="1"/>
  <c r="M842" i="1"/>
  <c r="M2104" i="1"/>
  <c r="M1664" i="1"/>
  <c r="Q2042" i="1"/>
  <c r="M2106" i="1"/>
  <c r="M2102" i="1"/>
  <c r="M2035" i="1"/>
  <c r="M1630" i="1"/>
  <c r="M1207" i="1"/>
  <c r="M1024" i="1"/>
  <c r="M2187" i="1"/>
  <c r="M2173" i="1"/>
  <c r="M2132" i="1"/>
  <c r="M1187" i="1"/>
  <c r="M1012" i="1"/>
  <c r="M841" i="1"/>
  <c r="M2157" i="1"/>
  <c r="M2090" i="1"/>
  <c r="M828" i="1"/>
  <c r="M2643" i="1"/>
  <c r="M2123" i="1"/>
  <c r="M2031" i="1"/>
  <c r="M1605" i="1"/>
  <c r="M1670" i="1"/>
  <c r="M2186" i="1"/>
  <c r="M2149" i="1"/>
  <c r="M2086" i="1"/>
  <c r="M2063" i="1" s="1"/>
  <c r="Q2063" i="1" s="1"/>
  <c r="M1610" i="1"/>
  <c r="M1000" i="1"/>
  <c r="M1208" i="1"/>
  <c r="M1998" i="1"/>
  <c r="J1597" i="1"/>
  <c r="M1188" i="1"/>
  <c r="M1025" i="1"/>
  <c r="M2129" i="1"/>
  <c r="M2110" i="1"/>
  <c r="M2103" i="1"/>
  <c r="M2096" i="1"/>
  <c r="M1209" i="1"/>
  <c r="M1174" i="1"/>
  <c r="M1165" i="1"/>
  <c r="M839" i="1"/>
  <c r="M1057" i="1"/>
  <c r="M1045" i="1"/>
  <c r="M1026" i="1"/>
  <c r="M843" i="1"/>
  <c r="M1980" i="1"/>
  <c r="M1979" i="1" s="1"/>
  <c r="M818" i="1"/>
  <c r="M817" i="1" s="1"/>
  <c r="M2561" i="1"/>
  <c r="M2095" i="1"/>
  <c r="M2193" i="1"/>
  <c r="M2091" i="1"/>
  <c r="Q1603" i="1"/>
  <c r="M1023" i="1"/>
  <c r="Q962" i="1"/>
  <c r="M977" i="1"/>
  <c r="M975" i="1" s="1"/>
  <c r="M1225" i="1"/>
  <c r="M1986" i="1"/>
  <c r="M1163" i="1"/>
  <c r="M1141" i="1"/>
  <c r="M860" i="1"/>
  <c r="M850" i="1"/>
  <c r="M837" i="1"/>
  <c r="M830" i="1"/>
  <c r="M1017" i="1" l="1"/>
  <c r="Q1017" i="1" s="1"/>
  <c r="M2433" i="1"/>
  <c r="Q2433" i="1" s="1"/>
  <c r="Q975" i="1"/>
  <c r="Q65" i="1"/>
  <c r="Q2278" i="1"/>
  <c r="Q823" i="1"/>
  <c r="M19" i="1"/>
  <c r="M470" i="1"/>
  <c r="Q470" i="1" s="1"/>
  <c r="AK138" i="1"/>
  <c r="AM137" i="1"/>
  <c r="M1602" i="1"/>
  <c r="Q1602" i="1" s="1"/>
  <c r="Q2229" i="1"/>
  <c r="M2228" i="1"/>
  <c r="Q2228" i="1" s="1"/>
  <c r="Q817" i="1"/>
  <c r="Q1979" i="1"/>
  <c r="M54" i="1"/>
  <c r="Q54" i="1" s="1"/>
  <c r="M1983" i="1"/>
  <c r="Q1983" i="1" s="1"/>
  <c r="M2087" i="1"/>
  <c r="Q2087" i="1" s="1"/>
  <c r="M2094" i="1"/>
  <c r="Q2094" i="1" s="1"/>
  <c r="M999" i="1"/>
  <c r="Q999" i="1" s="1"/>
  <c r="M1599" i="1"/>
  <c r="Q1599" i="1" s="1"/>
  <c r="M827" i="1"/>
  <c r="M816" i="1" s="1"/>
  <c r="Q1986" i="1"/>
  <c r="Q2091" i="1"/>
  <c r="Q1026" i="1"/>
  <c r="Q1208" i="1"/>
  <c r="Q2186" i="1"/>
  <c r="Q2102" i="1"/>
  <c r="Q2104" i="1"/>
  <c r="Q1184" i="1"/>
  <c r="Q1065" i="1"/>
  <c r="Q1631" i="1"/>
  <c r="Q860" i="1"/>
  <c r="Q1141" i="1"/>
  <c r="Q1225" i="1"/>
  <c r="Q1023" i="1"/>
  <c r="Q1998" i="1"/>
  <c r="Q2106" i="1"/>
  <c r="Q1664" i="1"/>
  <c r="Q904" i="1"/>
  <c r="Q846" i="1"/>
  <c r="Q865" i="1"/>
  <c r="Q850" i="1"/>
  <c r="Q1165" i="1"/>
  <c r="Q2103" i="1"/>
  <c r="Q1025" i="1"/>
  <c r="Q2123" i="1"/>
  <c r="Q828" i="1"/>
  <c r="Q1024" i="1"/>
  <c r="Q842" i="1"/>
  <c r="Q1153" i="1"/>
  <c r="Q2159" i="1"/>
  <c r="Q835" i="1"/>
  <c r="Q2040" i="1"/>
  <c r="Q2193" i="1"/>
  <c r="Q843" i="1"/>
  <c r="Q1045" i="1"/>
  <c r="Q1174" i="1"/>
  <c r="Q2110" i="1"/>
  <c r="Q1188" i="1"/>
  <c r="Q1670" i="1"/>
  <c r="Q2090" i="1"/>
  <c r="Q2132" i="1"/>
  <c r="Q1207" i="1"/>
  <c r="Q1630" i="1"/>
  <c r="Q1182" i="1"/>
  <c r="Q2166" i="1"/>
  <c r="Q1175" i="1"/>
  <c r="Q2122" i="1"/>
  <c r="Q1163" i="1"/>
  <c r="Q977" i="1"/>
  <c r="Q1057" i="1"/>
  <c r="Q839" i="1"/>
  <c r="Q1209" i="1"/>
  <c r="Q2129" i="1"/>
  <c r="Q1000" i="1"/>
  <c r="Q2086" i="1"/>
  <c r="Q1605" i="1"/>
  <c r="Q2643" i="1"/>
  <c r="Q2157" i="1"/>
  <c r="Q841" i="1"/>
  <c r="Q1187" i="1"/>
  <c r="Q2173" i="1"/>
  <c r="Q851" i="1"/>
  <c r="Q1128" i="1"/>
  <c r="Q2178" i="1"/>
  <c r="Q1027" i="1"/>
  <c r="Q864" i="1"/>
  <c r="Q1178" i="1"/>
  <c r="Q2130" i="1"/>
  <c r="Q826" i="1"/>
  <c r="Q1624" i="1"/>
  <c r="Q830" i="1"/>
  <c r="Q837" i="1"/>
  <c r="Q2561" i="1"/>
  <c r="Q2096" i="1"/>
  <c r="Q1610" i="1"/>
  <c r="Q2149" i="1"/>
  <c r="Q2031" i="1"/>
  <c r="Q1012" i="1"/>
  <c r="Q2187" i="1"/>
  <c r="Q2035" i="1"/>
  <c r="Q1139" i="1"/>
  <c r="Q1177" i="1"/>
  <c r="Q2105" i="1"/>
  <c r="Q898" i="1"/>
  <c r="Q1620" i="1"/>
  <c r="Q2219" i="1"/>
  <c r="Q1669" i="1"/>
  <c r="Q847" i="1"/>
  <c r="Q2003" i="1"/>
  <c r="Q845" i="1"/>
  <c r="Q2095" i="1"/>
  <c r="Q1980" i="1"/>
  <c r="Q818" i="1"/>
  <c r="M2277" i="1" l="1"/>
  <c r="Q2277" i="1" s="1"/>
  <c r="M20" i="1"/>
  <c r="M21" i="1"/>
  <c r="M18" i="1" s="1"/>
  <c r="Q18" i="1" s="1"/>
  <c r="Q20" i="1"/>
  <c r="M974" i="1"/>
  <c r="Q974" i="1" s="1"/>
  <c r="Q19" i="1"/>
  <c r="AK139" i="1"/>
  <c r="AM138" i="1"/>
  <c r="M1978" i="1"/>
  <c r="Q1978" i="1" s="1"/>
  <c r="M1465" i="1"/>
  <c r="Q1465" i="1" s="1"/>
  <c r="Q816" i="1"/>
  <c r="Q827" i="1"/>
  <c r="Q21" i="1" s="1"/>
  <c r="M1597" i="1"/>
  <c r="Q1597" i="1" s="1"/>
  <c r="AK140" i="1" l="1"/>
  <c r="AK141" i="1" s="1"/>
  <c r="AM141" i="1" s="1"/>
  <c r="AM139" i="1"/>
  <c r="AM140" i="1" l="1"/>
  <c r="AK142" i="1"/>
  <c r="AM142" i="1" s="1"/>
  <c r="L29" i="3"/>
  <c r="K29" i="3"/>
  <c r="L24" i="3"/>
  <c r="K24" i="3"/>
  <c r="L17" i="3"/>
  <c r="K17" i="3"/>
  <c r="AK143" i="1" l="1"/>
  <c r="AM143" i="1" s="1"/>
  <c r="K23" i="3"/>
  <c r="L23" i="3"/>
  <c r="AK144" i="1" l="1"/>
  <c r="G25" i="3"/>
  <c r="AM144" i="1" l="1"/>
  <c r="AK145" i="1"/>
  <c r="H15" i="3"/>
  <c r="AM145" i="1" l="1"/>
  <c r="AK146" i="1"/>
  <c r="H32" i="3"/>
  <c r="G32" i="3"/>
  <c r="L32" i="3"/>
  <c r="K32" i="3"/>
  <c r="D32" i="3"/>
  <c r="C32" i="3"/>
  <c r="H31" i="3"/>
  <c r="G31" i="3"/>
  <c r="L31" i="3"/>
  <c r="K31" i="3"/>
  <c r="D31" i="3"/>
  <c r="C31" i="3"/>
  <c r="L30" i="3"/>
  <c r="D30" i="3"/>
  <c r="C30" i="3"/>
  <c r="H29" i="3"/>
  <c r="G29" i="3"/>
  <c r="H28" i="3"/>
  <c r="G28" i="3"/>
  <c r="D28" i="3"/>
  <c r="H27" i="3"/>
  <c r="G27" i="3"/>
  <c r="L27" i="3"/>
  <c r="D27" i="3"/>
  <c r="C27" i="3"/>
  <c r="H25" i="3"/>
  <c r="C25" i="3"/>
  <c r="H24" i="3"/>
  <c r="G24" i="3"/>
  <c r="H23" i="3"/>
  <c r="G23" i="3"/>
  <c r="H22" i="3"/>
  <c r="L22" i="3"/>
  <c r="K22" i="3"/>
  <c r="H20" i="3"/>
  <c r="G20" i="3"/>
  <c r="H19" i="3"/>
  <c r="G19" i="3"/>
  <c r="H18" i="3"/>
  <c r="G18" i="3"/>
  <c r="H17" i="3"/>
  <c r="G17" i="3"/>
  <c r="C16" i="3"/>
  <c r="G15" i="3"/>
  <c r="H14" i="3"/>
  <c r="G14" i="3"/>
  <c r="J13" i="3"/>
  <c r="H13" i="3"/>
  <c r="G13" i="3"/>
  <c r="AM146" i="1" l="1"/>
  <c r="AK147" i="1"/>
  <c r="P32" i="3"/>
  <c r="O32" i="3"/>
  <c r="P27" i="3"/>
  <c r="O31" i="3"/>
  <c r="P31" i="3"/>
  <c r="K30" i="3"/>
  <c r="K27" i="3"/>
  <c r="O27" i="3" s="1"/>
  <c r="C22" i="3"/>
  <c r="C28" i="3"/>
  <c r="D24" i="3"/>
  <c r="P24" i="3" s="1"/>
  <c r="C18" i="3"/>
  <c r="C24" i="3"/>
  <c r="O24" i="3" s="1"/>
  <c r="C19" i="3"/>
  <c r="C20" i="3"/>
  <c r="AK148" i="1" l="1"/>
  <c r="AK149" i="1" s="1"/>
  <c r="AM149" i="1" s="1"/>
  <c r="AM147" i="1"/>
  <c r="L13" i="3"/>
  <c r="K13" i="3"/>
  <c r="J12" i="3"/>
  <c r="H12" i="3"/>
  <c r="G12" i="3"/>
  <c r="K12" i="3"/>
  <c r="H11" i="3"/>
  <c r="G11" i="3"/>
  <c r="F11" i="3"/>
  <c r="D11" i="3"/>
  <c r="C11" i="3"/>
  <c r="AM148" i="1" l="1"/>
  <c r="AK150" i="1"/>
  <c r="AM150" i="1" s="1"/>
  <c r="L12" i="3"/>
  <c r="D12" i="3"/>
  <c r="C13" i="3"/>
  <c r="C12" i="3"/>
  <c r="O12" i="3" s="1"/>
  <c r="AK151" i="1" l="1"/>
  <c r="AM151" i="1" s="1"/>
  <c r="P12" i="3"/>
  <c r="O13" i="3"/>
  <c r="F18" i="3"/>
  <c r="AK152" i="1" l="1"/>
  <c r="F16" i="3"/>
  <c r="AM152" i="1" l="1"/>
  <c r="AK153" i="1"/>
  <c r="C14" i="3"/>
  <c r="AK154" i="1" l="1"/>
  <c r="AM154" i="1" s="1"/>
  <c r="AM153" i="1"/>
  <c r="C10" i="4"/>
  <c r="AK155" i="1" l="1"/>
  <c r="AM155" i="1" s="1"/>
  <c r="L11" i="4"/>
  <c r="AK156" i="1" l="1"/>
  <c r="AM156" i="1" s="1"/>
  <c r="J11" i="3"/>
  <c r="T11" i="4"/>
  <c r="D11" i="4"/>
  <c r="Z18" i="4"/>
  <c r="AK157" i="1" l="1"/>
  <c r="AM157" i="1" s="1"/>
  <c r="J31" i="3"/>
  <c r="N31" i="3"/>
  <c r="F31" i="3"/>
  <c r="AK158" i="1" l="1"/>
  <c r="AM158" i="1" s="1"/>
  <c r="R31" i="3"/>
  <c r="F24" i="3"/>
  <c r="AK159" i="1" l="1"/>
  <c r="AM159" i="1" s="1"/>
  <c r="N24" i="3"/>
  <c r="J24" i="3"/>
  <c r="D24" i="4"/>
  <c r="AK160" i="1" l="1"/>
  <c r="AM160" i="1" s="1"/>
  <c r="R24" i="3"/>
  <c r="F21" i="3"/>
  <c r="AK161" i="1" l="1"/>
  <c r="AM161" i="1" s="1"/>
  <c r="L29" i="4"/>
  <c r="T29" i="4"/>
  <c r="AK162" i="1" l="1"/>
  <c r="AM162" i="1" s="1"/>
  <c r="N29" i="3"/>
  <c r="J29" i="3"/>
  <c r="D29" i="4"/>
  <c r="AK163" i="1" l="1"/>
  <c r="AK164" i="1" s="1"/>
  <c r="AK165" i="1" s="1"/>
  <c r="AM165" i="1" s="1"/>
  <c r="V28" i="4"/>
  <c r="AM163" i="1" l="1"/>
  <c r="AK166" i="1"/>
  <c r="AM166" i="1" s="1"/>
  <c r="AM164" i="1"/>
  <c r="J28" i="3"/>
  <c r="F28" i="3"/>
  <c r="AK167" i="1" l="1"/>
  <c r="AM167" i="1" s="1"/>
  <c r="J25" i="3"/>
  <c r="F25" i="3"/>
  <c r="AK168" i="1" l="1"/>
  <c r="AM168" i="1" s="1"/>
  <c r="R20" i="4"/>
  <c r="N20" i="4"/>
  <c r="AK169" i="1" l="1"/>
  <c r="AM169" i="1" s="1"/>
  <c r="V20" i="4"/>
  <c r="AK170" i="1" l="1"/>
  <c r="AM170" i="1" s="1"/>
  <c r="F20" i="4"/>
  <c r="AK171" i="1" l="1"/>
  <c r="AM171" i="1" s="1"/>
  <c r="V26" i="4"/>
  <c r="F20" i="3"/>
  <c r="J20" i="3"/>
  <c r="AK172" i="1" l="1"/>
  <c r="AM172" i="1" s="1"/>
  <c r="T19" i="4"/>
  <c r="L19" i="4"/>
  <c r="AK173" i="1" l="1"/>
  <c r="AM173" i="1" s="1"/>
  <c r="J19" i="3"/>
  <c r="F19" i="3"/>
  <c r="D19" i="4"/>
  <c r="X12" i="4"/>
  <c r="AK174" i="1" l="1"/>
  <c r="AM174" i="1" s="1"/>
  <c r="R12" i="4"/>
  <c r="AK175" i="1" l="1"/>
  <c r="AK176" i="1" s="1"/>
  <c r="F12" i="3"/>
  <c r="N12" i="3"/>
  <c r="AM175" i="1" l="1"/>
  <c r="AK177" i="1"/>
  <c r="AK178" i="1" s="1"/>
  <c r="AM176" i="1"/>
  <c r="R12" i="3"/>
  <c r="L12" i="4"/>
  <c r="D12" i="4"/>
  <c r="T17" i="4"/>
  <c r="AK179" i="1" l="1"/>
  <c r="AM179" i="1" s="1"/>
  <c r="AM178" i="1"/>
  <c r="AM177" i="1"/>
  <c r="R23" i="4"/>
  <c r="J23" i="4"/>
  <c r="AK180" i="1" l="1"/>
  <c r="AK181" i="1" s="1"/>
  <c r="AM181" i="1" s="1"/>
  <c r="J27" i="3"/>
  <c r="N27" i="3"/>
  <c r="F27" i="3"/>
  <c r="AM180" i="1" l="1"/>
  <c r="AK182" i="1"/>
  <c r="R27" i="3"/>
  <c r="N23" i="3"/>
  <c r="N17" i="3"/>
  <c r="J23" i="3"/>
  <c r="J17" i="3"/>
  <c r="L17" i="4"/>
  <c r="F17" i="4"/>
  <c r="N13" i="4"/>
  <c r="H13" i="4"/>
  <c r="F13" i="4"/>
  <c r="AM182" i="1" l="1"/>
  <c r="AK183" i="1"/>
  <c r="L14" i="4"/>
  <c r="T14" i="4"/>
  <c r="AK184" i="1" l="1"/>
  <c r="AM183" i="1"/>
  <c r="J14" i="3"/>
  <c r="D14" i="4"/>
  <c r="AK185" i="1" l="1"/>
  <c r="AM184" i="1"/>
  <c r="F13" i="3"/>
  <c r="N13" i="3"/>
  <c r="T13" i="4"/>
  <c r="AK186" i="1" l="1"/>
  <c r="AK187" i="1" s="1"/>
  <c r="AM187" i="1" s="1"/>
  <c r="AM185" i="1"/>
  <c r="R13" i="3"/>
  <c r="J32" i="3"/>
  <c r="F32" i="3"/>
  <c r="N32" i="3"/>
  <c r="AC12" i="4"/>
  <c r="AD12" i="4"/>
  <c r="AE12" i="4"/>
  <c r="AF12" i="4"/>
  <c r="AG12" i="4"/>
  <c r="AH12" i="4"/>
  <c r="AC13" i="4"/>
  <c r="AD13" i="4"/>
  <c r="AE13" i="4"/>
  <c r="AF13" i="4"/>
  <c r="AC16" i="4"/>
  <c r="AD16" i="4"/>
  <c r="AE16" i="4"/>
  <c r="AF16" i="4"/>
  <c r="AG16" i="4"/>
  <c r="AH16" i="4"/>
  <c r="AC17" i="4"/>
  <c r="AD17" i="4"/>
  <c r="AC20" i="4"/>
  <c r="AD20" i="4"/>
  <c r="AG20" i="4"/>
  <c r="AH20" i="4"/>
  <c r="AC21" i="4"/>
  <c r="AD21" i="4"/>
  <c r="AE21" i="4"/>
  <c r="AF21" i="4"/>
  <c r="AG21" i="4"/>
  <c r="AH21" i="4"/>
  <c r="AC22" i="4"/>
  <c r="AD22" i="4"/>
  <c r="AE22" i="4"/>
  <c r="AF22" i="4"/>
  <c r="AG22" i="4"/>
  <c r="AH22" i="4"/>
  <c r="AC23" i="4"/>
  <c r="AD23" i="4"/>
  <c r="AE23" i="4"/>
  <c r="AF23" i="4"/>
  <c r="AG23" i="4"/>
  <c r="AH23" i="4"/>
  <c r="AC24" i="4"/>
  <c r="AD24" i="4"/>
  <c r="AG24" i="4"/>
  <c r="AH24" i="4"/>
  <c r="AC25" i="4"/>
  <c r="AC26" i="4"/>
  <c r="AD26" i="4"/>
  <c r="AE26" i="4"/>
  <c r="AF26" i="4"/>
  <c r="AC27" i="4"/>
  <c r="AE27" i="4"/>
  <c r="AG27" i="4"/>
  <c r="AH27" i="4"/>
  <c r="AC28" i="4"/>
  <c r="AD28" i="4"/>
  <c r="AC30" i="4"/>
  <c r="AD30" i="4"/>
  <c r="AE30" i="4"/>
  <c r="AF30" i="4"/>
  <c r="AG30" i="4"/>
  <c r="AH30" i="4"/>
  <c r="AC31" i="4"/>
  <c r="AD31" i="4"/>
  <c r="AE31" i="4"/>
  <c r="AF31" i="4"/>
  <c r="AG31" i="4"/>
  <c r="AH31" i="4"/>
  <c r="AC32" i="4"/>
  <c r="AD32" i="4"/>
  <c r="AE32" i="4"/>
  <c r="AF32" i="4"/>
  <c r="AG32" i="4"/>
  <c r="AH32" i="4"/>
  <c r="AB12" i="4"/>
  <c r="AB13" i="4"/>
  <c r="AB14" i="4"/>
  <c r="AB16" i="4"/>
  <c r="AB17" i="4"/>
  <c r="AB19" i="4"/>
  <c r="AB20" i="4"/>
  <c r="AB21" i="4"/>
  <c r="AB22" i="4"/>
  <c r="AB23" i="4"/>
  <c r="AB24" i="4"/>
  <c r="AB26" i="4"/>
  <c r="AB28" i="4"/>
  <c r="AB29" i="4"/>
  <c r="AB30" i="4"/>
  <c r="AB31" i="4"/>
  <c r="AB32" i="4"/>
  <c r="AB11" i="4"/>
  <c r="AM186" i="1" l="1"/>
  <c r="AK188" i="1"/>
  <c r="AM188" i="1" s="1"/>
  <c r="R32" i="3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E10" i="4"/>
  <c r="G10" i="4"/>
  <c r="H10" i="4"/>
  <c r="I10" i="4"/>
  <c r="J10" i="4"/>
  <c r="K10" i="4"/>
  <c r="M10" i="4"/>
  <c r="N10" i="4"/>
  <c r="O10" i="4"/>
  <c r="P10" i="4"/>
  <c r="Q10" i="4"/>
  <c r="R10" i="4"/>
  <c r="S10" i="4"/>
  <c r="U10" i="4"/>
  <c r="V10" i="4"/>
  <c r="W10" i="4"/>
  <c r="X10" i="4"/>
  <c r="Y10" i="4"/>
  <c r="Z10" i="4"/>
  <c r="AK189" i="1" l="1"/>
  <c r="AK190" i="1" s="1"/>
  <c r="AM190" i="1" s="1"/>
  <c r="AA10" i="4"/>
  <c r="AF10" i="4"/>
  <c r="AH10" i="4"/>
  <c r="AG10" i="4"/>
  <c r="AE10" i="4"/>
  <c r="AC10" i="4"/>
  <c r="AM189" i="1" l="1"/>
  <c r="AK191" i="1"/>
  <c r="AM191" i="1" s="1"/>
  <c r="J15" i="3"/>
  <c r="D15" i="4"/>
  <c r="AK192" i="1" l="1"/>
  <c r="J18" i="3"/>
  <c r="L18" i="4"/>
  <c r="AM192" i="1" l="1"/>
  <c r="AK193" i="1"/>
  <c r="AK194" i="1" s="1"/>
  <c r="D18" i="4"/>
  <c r="D10" i="4" s="1"/>
  <c r="AK195" i="1" l="1"/>
  <c r="AM195" i="1" s="1"/>
  <c r="AM194" i="1"/>
  <c r="AM193" i="1"/>
  <c r="L15" i="4"/>
  <c r="AK196" i="1" l="1"/>
  <c r="AK197" i="1" s="1"/>
  <c r="AM197" i="1" s="1"/>
  <c r="T15" i="4"/>
  <c r="T10" i="4" s="1"/>
  <c r="L10" i="4"/>
  <c r="AM196" i="1" l="1"/>
  <c r="AK198" i="1"/>
  <c r="AB15" i="4"/>
  <c r="AB10" i="4"/>
  <c r="AM198" i="1" l="1"/>
  <c r="AK199" i="1"/>
  <c r="F30" i="3"/>
  <c r="N22" i="3"/>
  <c r="F22" i="3"/>
  <c r="AM199" i="1" l="1"/>
  <c r="AK200" i="1"/>
  <c r="J22" i="3"/>
  <c r="R22" i="3" s="1"/>
  <c r="N30" i="3"/>
  <c r="D29" i="3"/>
  <c r="P29" i="3" s="1"/>
  <c r="G22" i="3"/>
  <c r="O22" i="3" s="1"/>
  <c r="AK201" i="1" l="1"/>
  <c r="AM200" i="1"/>
  <c r="C29" i="3"/>
  <c r="O29" i="3" s="1"/>
  <c r="D23" i="3"/>
  <c r="P23" i="3" s="1"/>
  <c r="AK202" i="1" l="1"/>
  <c r="AM201" i="1"/>
  <c r="D22" i="3"/>
  <c r="P22" i="3" s="1"/>
  <c r="D13" i="3"/>
  <c r="D20" i="3"/>
  <c r="AK203" i="1" l="1"/>
  <c r="AM202" i="1"/>
  <c r="P13" i="3"/>
  <c r="D19" i="3"/>
  <c r="F29" i="3"/>
  <c r="R29" i="3" s="1"/>
  <c r="AM203" i="1" l="1"/>
  <c r="AK204" i="1"/>
  <c r="F17" i="3"/>
  <c r="R17" i="3" s="1"/>
  <c r="D18" i="3"/>
  <c r="F14" i="3"/>
  <c r="F15" i="3"/>
  <c r="F23" i="3"/>
  <c r="R23" i="3" s="1"/>
  <c r="AK205" i="1" l="1"/>
  <c r="AM204" i="1"/>
  <c r="D17" i="3"/>
  <c r="P17" i="3" s="1"/>
  <c r="AM205" i="1" l="1"/>
  <c r="AK206" i="1"/>
  <c r="C17" i="3"/>
  <c r="O17" i="3" s="1"/>
  <c r="AM206" i="1" l="1"/>
  <c r="AK207" i="1"/>
  <c r="C23" i="3"/>
  <c r="O23" i="3" s="1"/>
  <c r="D15" i="3"/>
  <c r="AM207" i="1" l="1"/>
  <c r="AK208" i="1"/>
  <c r="C15" i="3"/>
  <c r="D14" i="3"/>
  <c r="AM208" i="1" l="1"/>
  <c r="AK209" i="1"/>
  <c r="D21" i="3"/>
  <c r="AM209" i="1" l="1"/>
  <c r="AK210" i="1"/>
  <c r="G21" i="3"/>
  <c r="H21" i="3"/>
  <c r="J21" i="3"/>
  <c r="AM210" i="1" l="1"/>
  <c r="AK211" i="1"/>
  <c r="D16" i="3"/>
  <c r="AK212" i="1" l="1"/>
  <c r="AK213" i="1" s="1"/>
  <c r="AM213" i="1" s="1"/>
  <c r="AM211" i="1"/>
  <c r="F25" i="4"/>
  <c r="AD25" i="4" s="1"/>
  <c r="D25" i="3"/>
  <c r="L25" i="4"/>
  <c r="AM212" i="1" l="1"/>
  <c r="AK214" i="1"/>
  <c r="AM214" i="1" s="1"/>
  <c r="F10" i="4"/>
  <c r="AD10" i="4" s="1"/>
  <c r="AK215" i="1" l="1"/>
  <c r="AM215" i="1" s="1"/>
  <c r="K11" i="3"/>
  <c r="L11" i="3"/>
  <c r="N11" i="3"/>
  <c r="K14" i="3"/>
  <c r="O14" i="3" s="1"/>
  <c r="N14" i="3"/>
  <c r="L14" i="3"/>
  <c r="P14" i="3" s="1"/>
  <c r="K15" i="3"/>
  <c r="O15" i="3" s="1"/>
  <c r="N15" i="3"/>
  <c r="L15" i="3"/>
  <c r="P15" i="3" s="1"/>
  <c r="AK216" i="1" l="1"/>
  <c r="O11" i="3"/>
  <c r="R15" i="3"/>
  <c r="R11" i="3"/>
  <c r="P11" i="3"/>
  <c r="R14" i="3"/>
  <c r="G16" i="3"/>
  <c r="H16" i="3"/>
  <c r="J16" i="3"/>
  <c r="K16" i="3"/>
  <c r="N16" i="3"/>
  <c r="L16" i="3"/>
  <c r="AM216" i="1" l="1"/>
  <c r="AK217" i="1"/>
  <c r="R16" i="3"/>
  <c r="P16" i="3"/>
  <c r="O16" i="3"/>
  <c r="K18" i="3"/>
  <c r="O18" i="3" s="1"/>
  <c r="N18" i="3"/>
  <c r="T18" i="4"/>
  <c r="AB18" i="4" s="1"/>
  <c r="L18" i="3"/>
  <c r="P18" i="3" s="1"/>
  <c r="AK218" i="1" l="1"/>
  <c r="AM217" i="1"/>
  <c r="R18" i="3"/>
  <c r="K19" i="3"/>
  <c r="O19" i="3" s="1"/>
  <c r="AK219" i="1" l="1"/>
  <c r="AM218" i="1"/>
  <c r="L19" i="3"/>
  <c r="N19" i="3"/>
  <c r="AK220" i="1" l="1"/>
  <c r="AM219" i="1"/>
  <c r="R19" i="3"/>
  <c r="P19" i="3"/>
  <c r="AM220" i="1" l="1"/>
  <c r="AK221" i="1"/>
  <c r="D26" i="3"/>
  <c r="F26" i="3"/>
  <c r="C26" i="3"/>
  <c r="AK222" i="1" l="1"/>
  <c r="AM221" i="1"/>
  <c r="C10" i="3"/>
  <c r="F10" i="3"/>
  <c r="D10" i="3"/>
  <c r="G26" i="3"/>
  <c r="J26" i="3"/>
  <c r="H26" i="3"/>
  <c r="AM222" i="1" l="1"/>
  <c r="AK223" i="1"/>
  <c r="K26" i="3"/>
  <c r="O26" i="3" s="1"/>
  <c r="AK224" i="1" l="1"/>
  <c r="AM223" i="1"/>
  <c r="N26" i="3"/>
  <c r="L26" i="3"/>
  <c r="P26" i="3" s="1"/>
  <c r="K28" i="3"/>
  <c r="O28" i="3" s="1"/>
  <c r="AM224" i="1" l="1"/>
  <c r="AK225" i="1"/>
  <c r="R26" i="3"/>
  <c r="L28" i="3"/>
  <c r="P28" i="3" s="1"/>
  <c r="N28" i="3"/>
  <c r="R28" i="3" s="1"/>
  <c r="AK226" i="1" l="1"/>
  <c r="AK227" i="1" s="1"/>
  <c r="AM225" i="1"/>
  <c r="K25" i="3"/>
  <c r="O25" i="3" s="1"/>
  <c r="N25" i="3"/>
  <c r="R25" i="3" s="1"/>
  <c r="L25" i="3"/>
  <c r="P25" i="3" s="1"/>
  <c r="T25" i="4"/>
  <c r="AB25" i="4" s="1"/>
  <c r="AK228" i="1" l="1"/>
  <c r="AM228" i="1" s="1"/>
  <c r="AM227" i="1"/>
  <c r="AM226" i="1"/>
  <c r="K20" i="3"/>
  <c r="AK229" i="1" l="1"/>
  <c r="AM229" i="1" s="1"/>
  <c r="O20" i="3"/>
  <c r="N20" i="3"/>
  <c r="L20" i="3"/>
  <c r="AK230" i="1" l="1"/>
  <c r="AM230" i="1" s="1"/>
  <c r="R20" i="3"/>
  <c r="P20" i="3"/>
  <c r="AK231" i="1" l="1"/>
  <c r="AK232" i="1" s="1"/>
  <c r="AM232" i="1" s="1"/>
  <c r="K21" i="3"/>
  <c r="L21" i="3"/>
  <c r="N21" i="3"/>
  <c r="AM231" i="1" l="1"/>
  <c r="AK233" i="1"/>
  <c r="R21" i="3"/>
  <c r="N10" i="3"/>
  <c r="P21" i="3"/>
  <c r="L10" i="3"/>
  <c r="O21" i="3"/>
  <c r="K10" i="3"/>
  <c r="AM233" i="1" l="1"/>
  <c r="AK234" i="1"/>
  <c r="AM234" i="1" s="1"/>
  <c r="A26" i="1"/>
  <c r="AK235" i="1" l="1"/>
  <c r="A221" i="1"/>
  <c r="A175" i="1"/>
  <c r="A148" i="1"/>
  <c r="A211" i="1"/>
  <c r="A101" i="1"/>
  <c r="A112" i="1"/>
  <c r="A228" i="1"/>
  <c r="A84" i="1"/>
  <c r="A132" i="1"/>
  <c r="A199" i="1"/>
  <c r="A209" i="1"/>
  <c r="A146" i="1"/>
  <c r="A174" i="1"/>
  <c r="A216" i="1"/>
  <c r="A159" i="1"/>
  <c r="A165" i="1"/>
  <c r="A141" i="1"/>
  <c r="A107" i="1"/>
  <c r="A212" i="1"/>
  <c r="A92" i="1"/>
  <c r="A152" i="1"/>
  <c r="A192" i="1"/>
  <c r="A143" i="1"/>
  <c r="A104" i="1"/>
  <c r="A155" i="1"/>
  <c r="A151" i="1"/>
  <c r="A129" i="1"/>
  <c r="A169" i="1"/>
  <c r="A202" i="1"/>
  <c r="A71" i="1"/>
  <c r="A161" i="1"/>
  <c r="A205" i="1"/>
  <c r="A149" i="1"/>
  <c r="A150" i="1"/>
  <c r="A160" i="1"/>
  <c r="A74" i="1"/>
  <c r="A82" i="1"/>
  <c r="A226" i="1"/>
  <c r="A90" i="1"/>
  <c r="A195" i="1"/>
  <c r="A111" i="1"/>
  <c r="A206" i="1"/>
  <c r="A98" i="1"/>
  <c r="A204" i="1"/>
  <c r="A187" i="1"/>
  <c r="A135" i="1"/>
  <c r="A201" i="1"/>
  <c r="A119" i="1"/>
  <c r="A88" i="1"/>
  <c r="A136" i="1"/>
  <c r="A214" i="1"/>
  <c r="A125" i="1"/>
  <c r="A188" i="1"/>
  <c r="A110" i="1"/>
  <c r="A73" i="1"/>
  <c r="A230" i="1"/>
  <c r="A210" i="1"/>
  <c r="A94" i="1"/>
  <c r="A77" i="1"/>
  <c r="A198" i="1"/>
  <c r="A224" i="1"/>
  <c r="A89" i="1"/>
  <c r="A120" i="1"/>
  <c r="A207" i="1"/>
  <c r="A116" i="1"/>
  <c r="A75" i="1"/>
  <c r="A140" i="1"/>
  <c r="A184" i="1"/>
  <c r="A76" i="1"/>
  <c r="A67" i="1"/>
  <c r="A93" i="1"/>
  <c r="A157" i="1"/>
  <c r="A200" i="1"/>
  <c r="A225" i="1"/>
  <c r="A166" i="1"/>
  <c r="A99" i="1"/>
  <c r="A176" i="1"/>
  <c r="A97" i="1"/>
  <c r="A100" i="1"/>
  <c r="A109" i="1"/>
  <c r="A124" i="1"/>
  <c r="A185" i="1"/>
  <c r="A72" i="1"/>
  <c r="A80" i="1"/>
  <c r="A130" i="1"/>
  <c r="A223" i="1"/>
  <c r="A164" i="1"/>
  <c r="A123" i="1"/>
  <c r="A190" i="1"/>
  <c r="A87" i="1"/>
  <c r="A213" i="1"/>
  <c r="A69" i="1"/>
  <c r="A208" i="1"/>
  <c r="A177" i="1"/>
  <c r="A234" i="1"/>
  <c r="A170" i="1"/>
  <c r="A232" i="1"/>
  <c r="A118" i="1"/>
  <c r="A102" i="1"/>
  <c r="A95" i="1"/>
  <c r="A121" i="1"/>
  <c r="A179" i="1"/>
  <c r="A142" i="1"/>
  <c r="A138" i="1"/>
  <c r="A139" i="1"/>
  <c r="A173" i="1"/>
  <c r="A126" i="1"/>
  <c r="A96" i="1"/>
  <c r="A233" i="1"/>
  <c r="A108" i="1"/>
  <c r="A86" i="1"/>
  <c r="A117" i="1"/>
  <c r="A168" i="1"/>
  <c r="A191" i="1"/>
  <c r="A128" i="1"/>
  <c r="A70" i="1"/>
  <c r="A133" i="1"/>
  <c r="A180" i="1"/>
  <c r="A127" i="1"/>
  <c r="A137" i="1"/>
  <c r="A85" i="1"/>
  <c r="A229" i="1"/>
  <c r="A153" i="1"/>
  <c r="A113" i="1"/>
  <c r="A145" i="1"/>
  <c r="A222" i="1"/>
  <c r="A81" i="1"/>
  <c r="A103" i="1"/>
  <c r="A219" i="1"/>
  <c r="A203" i="1"/>
  <c r="A106" i="1"/>
  <c r="A114" i="1"/>
  <c r="A182" i="1"/>
  <c r="A144" i="1"/>
  <c r="A79" i="1"/>
  <c r="A105" i="1"/>
  <c r="A122" i="1"/>
  <c r="A172" i="1"/>
  <c r="A196" i="1"/>
  <c r="A68" i="1"/>
  <c r="A167" i="1"/>
  <c r="A171" i="1"/>
  <c r="A181" i="1"/>
  <c r="A115" i="1"/>
  <c r="A220" i="1"/>
  <c r="A227" i="1"/>
  <c r="A78" i="1"/>
  <c r="A178" i="1"/>
  <c r="A186" i="1"/>
  <c r="A158" i="1"/>
  <c r="A218" i="1"/>
  <c r="A134" i="1"/>
  <c r="A217" i="1"/>
  <c r="A91" i="1"/>
  <c r="A66" i="1"/>
  <c r="A194" i="1"/>
  <c r="A156" i="1"/>
  <c r="A83" i="1"/>
  <c r="A231" i="1"/>
  <c r="A147" i="1"/>
  <c r="A154" i="1"/>
  <c r="A183" i="1"/>
  <c r="A189" i="1"/>
  <c r="A162" i="1"/>
  <c r="A131" i="1"/>
  <c r="A215" i="1"/>
  <c r="A163" i="1"/>
  <c r="A197" i="1"/>
  <c r="A193" i="1"/>
  <c r="AM235" i="1" l="1"/>
  <c r="A235" i="1" s="1"/>
  <c r="AK236" i="1"/>
  <c r="AK237" i="1" l="1"/>
  <c r="AK238" i="1" s="1"/>
  <c r="AM236" i="1"/>
  <c r="A236" i="1" s="1"/>
  <c r="AK239" i="1" l="1"/>
  <c r="AK240" i="1" s="1"/>
  <c r="AM238" i="1"/>
  <c r="A238" i="1" s="1"/>
  <c r="AM237" i="1"/>
  <c r="A237" i="1" s="1"/>
  <c r="AM239" i="1" l="1"/>
  <c r="A239" i="1" s="1"/>
  <c r="AK241" i="1"/>
  <c r="AM240" i="1"/>
  <c r="A240" i="1" s="1"/>
  <c r="AM241" i="1" l="1"/>
  <c r="A241" i="1" s="1"/>
  <c r="AK242" i="1"/>
  <c r="AK243" i="1" l="1"/>
  <c r="AM243" i="1" s="1"/>
  <c r="AM242" i="1"/>
  <c r="A242" i="1" s="1"/>
  <c r="AK244" i="1" l="1"/>
  <c r="AM244" i="1" s="1"/>
  <c r="A243" i="1"/>
  <c r="AK245" i="1" l="1"/>
  <c r="AK246" i="1" s="1"/>
  <c r="AM246" i="1" s="1"/>
  <c r="A244" i="1"/>
  <c r="AM245" i="1" l="1"/>
  <c r="A245" i="1" s="1"/>
  <c r="AK247" i="1"/>
  <c r="AM247" i="1" l="1"/>
  <c r="A247" i="1" s="1"/>
  <c r="AK248" i="1"/>
  <c r="AM248" i="1" s="1"/>
  <c r="AK249" i="1" l="1"/>
  <c r="A246" i="1"/>
  <c r="AK250" i="1" l="1"/>
  <c r="AK251" i="1" s="1"/>
  <c r="AM249" i="1"/>
  <c r="A248" i="1"/>
  <c r="AM251" i="1" l="1"/>
  <c r="AK252" i="1"/>
  <c r="AM252" i="1" s="1"/>
  <c r="AM250" i="1"/>
  <c r="A249" i="1"/>
  <c r="AK253" i="1" l="1"/>
  <c r="AK254" i="1"/>
  <c r="AM254" i="1" s="1"/>
  <c r="AM253" i="1"/>
  <c r="A250" i="1"/>
  <c r="AK255" i="1" l="1"/>
  <c r="A251" i="1"/>
  <c r="AK256" i="1" l="1"/>
  <c r="AK257" i="1" s="1"/>
  <c r="AM255" i="1"/>
  <c r="A252" i="1"/>
  <c r="AM257" i="1" l="1"/>
  <c r="AM256" i="1"/>
  <c r="AK258" i="1"/>
  <c r="AM258" i="1" s="1"/>
  <c r="A253" i="1"/>
  <c r="AK259" i="1" l="1"/>
  <c r="A254" i="1"/>
  <c r="AM259" i="1" l="1"/>
  <c r="AK260" i="1"/>
  <c r="AM260" i="1" s="1"/>
  <c r="A257" i="1"/>
  <c r="A255" i="1"/>
  <c r="AK261" i="1" l="1"/>
  <c r="AM261" i="1" s="1"/>
  <c r="AK262" i="1"/>
  <c r="AM262" i="1" s="1"/>
  <c r="A256" i="1"/>
  <c r="AK263" i="1" l="1"/>
  <c r="AM263" i="1" s="1"/>
  <c r="AK264" i="1"/>
  <c r="AM264" i="1" s="1"/>
  <c r="A258" i="1"/>
  <c r="AK265" i="1" l="1"/>
  <c r="A261" i="1"/>
  <c r="A259" i="1"/>
  <c r="AM265" i="1" l="1"/>
  <c r="AK266" i="1"/>
  <c r="AM266" i="1" s="1"/>
  <c r="A260" i="1"/>
  <c r="A262" i="1"/>
  <c r="AK267" i="1" l="1"/>
  <c r="AK268" i="1" s="1"/>
  <c r="AM268" i="1" s="1"/>
  <c r="A263" i="1"/>
  <c r="AK269" i="1" l="1"/>
  <c r="AM269" i="1" s="1"/>
  <c r="AM267" i="1"/>
  <c r="A264" i="1"/>
  <c r="AK270" i="1" l="1"/>
  <c r="A267" i="1"/>
  <c r="A265" i="1"/>
  <c r="AM270" i="1" l="1"/>
  <c r="AK271" i="1"/>
  <c r="AM271" i="1" s="1"/>
  <c r="A266" i="1"/>
  <c r="AK272" i="1" l="1"/>
  <c r="A268" i="1"/>
  <c r="AM272" i="1" l="1"/>
  <c r="AK273" i="1"/>
  <c r="AM273" i="1" s="1"/>
  <c r="A269" i="1"/>
  <c r="AK274" i="1" l="1"/>
  <c r="A271" i="1"/>
  <c r="A270" i="1"/>
  <c r="AM274" i="1" l="1"/>
  <c r="AK275" i="1"/>
  <c r="A272" i="1"/>
  <c r="AK276" i="1" l="1"/>
  <c r="AM275" i="1"/>
  <c r="A273" i="1"/>
  <c r="A274" i="1"/>
  <c r="AK277" i="1" l="1"/>
  <c r="AM276" i="1"/>
  <c r="A275" i="1"/>
  <c r="AK278" i="1" l="1"/>
  <c r="AK279" i="1" s="1"/>
  <c r="AM279" i="1" s="1"/>
  <c r="AM277" i="1"/>
  <c r="A277" i="1" s="1"/>
  <c r="A276" i="1"/>
  <c r="AM278" i="1" l="1"/>
  <c r="A278" i="1" s="1"/>
  <c r="AK280" i="1"/>
  <c r="AM280" i="1" l="1"/>
  <c r="AK281" i="1"/>
  <c r="A279" i="1"/>
  <c r="AM281" i="1" l="1"/>
  <c r="AK282" i="1"/>
  <c r="A280" i="1"/>
  <c r="AM282" i="1" l="1"/>
  <c r="A282" i="1" s="1"/>
  <c r="AK283" i="1"/>
  <c r="AK284" i="1" s="1"/>
  <c r="AM284" i="1" s="1"/>
  <c r="AK285" i="1" l="1"/>
  <c r="AK286" i="1" s="1"/>
  <c r="AM283" i="1"/>
  <c r="A284" i="1"/>
  <c r="A281" i="1"/>
  <c r="AM286" i="1" l="1"/>
  <c r="AM285" i="1"/>
  <c r="A285" i="1" s="1"/>
  <c r="AK287" i="1"/>
  <c r="AM287" i="1" s="1"/>
  <c r="A283" i="1"/>
  <c r="AK288" i="1" l="1"/>
  <c r="A286" i="1"/>
  <c r="AM288" i="1" l="1"/>
  <c r="AK289" i="1"/>
  <c r="AM289" i="1" s="1"/>
  <c r="A287" i="1"/>
  <c r="AK290" i="1" l="1"/>
  <c r="A288" i="1"/>
  <c r="AM290" i="1" l="1"/>
  <c r="A290" i="1" s="1"/>
  <c r="AK291" i="1"/>
  <c r="AM291" i="1" s="1"/>
  <c r="A289" i="1"/>
  <c r="AK292" i="1" l="1"/>
  <c r="A291" i="1"/>
  <c r="AM292" i="1" l="1"/>
  <c r="A292" i="1" s="1"/>
  <c r="AK293" i="1"/>
  <c r="AM293" i="1" s="1"/>
  <c r="A293" i="1" s="1"/>
  <c r="AK294" i="1" l="1"/>
  <c r="AM294" i="1" s="1"/>
  <c r="A294" i="1" s="1"/>
  <c r="AK295" i="1" l="1"/>
  <c r="AK296" i="1" l="1"/>
  <c r="AM295" i="1"/>
  <c r="A295" i="1" s="1"/>
  <c r="AM296" i="1" l="1"/>
  <c r="A296" i="1" s="1"/>
  <c r="AK297" i="1"/>
  <c r="AK298" i="1" l="1"/>
  <c r="AM297" i="1"/>
  <c r="A297" i="1" s="1"/>
  <c r="AM298" i="1" l="1"/>
  <c r="A298" i="1" s="1"/>
  <c r="AK299" i="1"/>
  <c r="AM299" i="1" l="1"/>
  <c r="A299" i="1" s="1"/>
  <c r="AK300" i="1"/>
  <c r="AM300" i="1" l="1"/>
  <c r="A300" i="1" s="1"/>
  <c r="AK301" i="1"/>
  <c r="AM301" i="1" l="1"/>
  <c r="A301" i="1" s="1"/>
  <c r="AK302" i="1"/>
  <c r="AM302" i="1" l="1"/>
  <c r="A302" i="1" s="1"/>
  <c r="AK303" i="1"/>
  <c r="AM303" i="1" l="1"/>
  <c r="A303" i="1" s="1"/>
  <c r="AK304" i="1"/>
  <c r="AK305" i="1" l="1"/>
  <c r="AM304" i="1"/>
  <c r="A304" i="1" s="1"/>
  <c r="AK306" i="1" l="1"/>
  <c r="AM305" i="1"/>
  <c r="A305" i="1" s="1"/>
  <c r="AM306" i="1" l="1"/>
  <c r="A306" i="1" s="1"/>
  <c r="AK307" i="1"/>
  <c r="AM307" i="1" l="1"/>
  <c r="A307" i="1" s="1"/>
  <c r="AK308" i="1"/>
  <c r="AK309" i="1" s="1"/>
  <c r="AM309" i="1" s="1"/>
  <c r="A309" i="1" s="1"/>
  <c r="AM308" i="1" l="1"/>
  <c r="A308" i="1" s="1"/>
  <c r="AK310" i="1"/>
  <c r="AM310" i="1" s="1"/>
  <c r="A310" i="1" s="1"/>
  <c r="AK311" i="1" l="1"/>
  <c r="AM311" i="1" s="1"/>
  <c r="A311" i="1" s="1"/>
  <c r="AK312" i="1" l="1"/>
  <c r="AM312" i="1" s="1"/>
  <c r="A312" i="1" s="1"/>
  <c r="AK313" i="1" l="1"/>
  <c r="AM313" i="1" s="1"/>
  <c r="A313" i="1" s="1"/>
  <c r="AK314" i="1" l="1"/>
  <c r="AM314" i="1" s="1"/>
  <c r="A314" i="1" s="1"/>
  <c r="AK315" i="1" l="1"/>
  <c r="AM315" i="1" s="1"/>
  <c r="A315" i="1" s="1"/>
  <c r="AK316" i="1" l="1"/>
  <c r="AM316" i="1" s="1"/>
  <c r="A316" i="1" s="1"/>
  <c r="AK317" i="1" l="1"/>
  <c r="AM317" i="1" s="1"/>
  <c r="A317" i="1" s="1"/>
  <c r="AK318" i="1" l="1"/>
  <c r="AM318" i="1" s="1"/>
  <c r="A318" i="1" s="1"/>
  <c r="AK319" i="1" l="1"/>
  <c r="AM319" i="1" s="1"/>
  <c r="A319" i="1" s="1"/>
  <c r="AK320" i="1" l="1"/>
  <c r="AM320" i="1" s="1"/>
  <c r="A320" i="1" s="1"/>
  <c r="AK321" i="1" l="1"/>
  <c r="AM321" i="1" s="1"/>
  <c r="A321" i="1" s="1"/>
  <c r="AK322" i="1" l="1"/>
  <c r="AM322" i="1" s="1"/>
  <c r="A322" i="1" s="1"/>
  <c r="AK323" i="1" l="1"/>
  <c r="AM323" i="1" s="1"/>
  <c r="A323" i="1" s="1"/>
  <c r="AK324" i="1" l="1"/>
  <c r="AK325" i="1" s="1"/>
  <c r="AM324" i="1" l="1"/>
  <c r="A324" i="1" s="1"/>
  <c r="AK326" i="1"/>
  <c r="AM325" i="1"/>
  <c r="A325" i="1" s="1"/>
  <c r="AM326" i="1" l="1"/>
  <c r="A326" i="1" s="1"/>
  <c r="AK327" i="1"/>
  <c r="AK328" i="1" l="1"/>
  <c r="AM327" i="1"/>
  <c r="A327" i="1" s="1"/>
  <c r="AM328" i="1" l="1"/>
  <c r="A328" i="1" s="1"/>
  <c r="AK329" i="1"/>
  <c r="AM329" i="1" l="1"/>
  <c r="A329" i="1" s="1"/>
  <c r="AK330" i="1"/>
  <c r="AM330" i="1" l="1"/>
  <c r="A330" i="1" s="1"/>
  <c r="AK331" i="1"/>
  <c r="AM331" i="1" l="1"/>
  <c r="A331" i="1" s="1"/>
  <c r="AK332" i="1"/>
  <c r="AM332" i="1" l="1"/>
  <c r="A332" i="1" s="1"/>
  <c r="AK333" i="1"/>
  <c r="AK334" i="1" l="1"/>
  <c r="AM333" i="1"/>
  <c r="A333" i="1" s="1"/>
  <c r="AM334" i="1" l="1"/>
  <c r="A334" i="1" s="1"/>
  <c r="AK335" i="1"/>
  <c r="AM335" i="1" l="1"/>
  <c r="A335" i="1" s="1"/>
  <c r="AK336" i="1"/>
  <c r="AK337" i="1" l="1"/>
  <c r="AK338" i="1" s="1"/>
  <c r="AM338" i="1" s="1"/>
  <c r="A338" i="1" s="1"/>
  <c r="AM336" i="1"/>
  <c r="A336" i="1" s="1"/>
  <c r="AM337" i="1" l="1"/>
  <c r="A337" i="1" s="1"/>
  <c r="AK339" i="1"/>
  <c r="AK340" i="1" l="1"/>
  <c r="AM339" i="1"/>
  <c r="A339" i="1" s="1"/>
  <c r="AK341" i="1" l="1"/>
  <c r="AM340" i="1"/>
  <c r="A340" i="1" s="1"/>
  <c r="AM341" i="1" l="1"/>
  <c r="A341" i="1" s="1"/>
  <c r="AK342" i="1"/>
  <c r="AM342" i="1" l="1"/>
  <c r="A342" i="1" s="1"/>
  <c r="AK343" i="1"/>
  <c r="AK344" i="1" s="1"/>
  <c r="AK345" i="1" l="1"/>
  <c r="AM345" i="1" s="1"/>
  <c r="A345" i="1" s="1"/>
  <c r="AM344" i="1"/>
  <c r="A344" i="1" s="1"/>
  <c r="AM343" i="1"/>
  <c r="A343" i="1" s="1"/>
  <c r="AK346" i="1"/>
  <c r="AK347" i="1" l="1"/>
  <c r="AM346" i="1"/>
  <c r="A346" i="1" s="1"/>
  <c r="AM347" i="1" l="1"/>
  <c r="A347" i="1" s="1"/>
  <c r="AK348" i="1"/>
  <c r="AM348" i="1" l="1"/>
  <c r="A348" i="1" s="1"/>
  <c r="AK349" i="1"/>
  <c r="AM349" i="1" l="1"/>
  <c r="A349" i="1" s="1"/>
  <c r="AK350" i="1"/>
  <c r="AK351" i="1" l="1"/>
  <c r="AM350" i="1"/>
  <c r="A350" i="1" s="1"/>
  <c r="AM351" i="1" l="1"/>
  <c r="A351" i="1" s="1"/>
  <c r="AK352" i="1"/>
  <c r="AK353" i="1" l="1"/>
  <c r="AK354" i="1" s="1"/>
  <c r="AK355" i="1" s="1"/>
  <c r="AM355" i="1" s="1"/>
  <c r="A355" i="1" s="1"/>
  <c r="AM352" i="1"/>
  <c r="A352" i="1" s="1"/>
  <c r="AM354" i="1" l="1"/>
  <c r="A354" i="1" s="1"/>
  <c r="AM353" i="1"/>
  <c r="A353" i="1" s="1"/>
  <c r="AK356" i="1"/>
  <c r="AM356" i="1" s="1"/>
  <c r="A356" i="1" s="1"/>
  <c r="AK357" i="1" l="1"/>
  <c r="AK358" i="1" l="1"/>
  <c r="AM357" i="1"/>
  <c r="A357" i="1" s="1"/>
  <c r="AM358" i="1" l="1"/>
  <c r="A358" i="1" s="1"/>
  <c r="AK359" i="1"/>
  <c r="AK360" i="1" s="1"/>
  <c r="AM360" i="1" s="1"/>
  <c r="A360" i="1" s="1"/>
  <c r="AM359" i="1" l="1"/>
  <c r="A359" i="1" s="1"/>
  <c r="AK361" i="1"/>
  <c r="AK362" i="1" l="1"/>
  <c r="AM361" i="1"/>
  <c r="A361" i="1" s="1"/>
  <c r="AM362" i="1" l="1"/>
  <c r="A362" i="1" s="1"/>
  <c r="AK363" i="1"/>
  <c r="AM363" i="1" l="1"/>
  <c r="A363" i="1" s="1"/>
  <c r="AK364" i="1"/>
  <c r="AM364" i="1" l="1"/>
  <c r="A364" i="1" s="1"/>
  <c r="AK365" i="1"/>
  <c r="AM365" i="1" l="1"/>
  <c r="A365" i="1" s="1"/>
  <c r="AK366" i="1"/>
  <c r="AM366" i="1" l="1"/>
  <c r="A366" i="1" s="1"/>
  <c r="AK367" i="1"/>
  <c r="AM367" i="1" l="1"/>
  <c r="A367" i="1" s="1"/>
  <c r="AK368" i="1"/>
  <c r="AK369" i="1" l="1"/>
  <c r="AM368" i="1"/>
  <c r="A368" i="1" s="1"/>
  <c r="AK370" i="1" l="1"/>
  <c r="AM369" i="1"/>
  <c r="A369" i="1" s="1"/>
  <c r="AK371" i="1"/>
  <c r="AM371" i="1" l="1"/>
  <c r="A371" i="1" s="1"/>
  <c r="AK372" i="1"/>
  <c r="AM370" i="1"/>
  <c r="A370" i="1" s="1"/>
  <c r="AM372" i="1" l="1"/>
  <c r="A372" i="1" s="1"/>
  <c r="AK373" i="1"/>
  <c r="AM373" i="1" s="1"/>
  <c r="A373" i="1" s="1"/>
  <c r="AK374" i="1" l="1"/>
  <c r="AK375" i="1" l="1"/>
  <c r="AM375" i="1" s="1"/>
  <c r="A375" i="1" s="1"/>
  <c r="AM374" i="1"/>
  <c r="A374" i="1" s="1"/>
  <c r="AK376" i="1" l="1"/>
  <c r="AM376" i="1" s="1"/>
  <c r="A376" i="1" s="1"/>
  <c r="AK377" i="1" l="1"/>
  <c r="AK378" i="1" s="1"/>
  <c r="AM377" i="1" l="1"/>
  <c r="A377" i="1" s="1"/>
  <c r="AK379" i="1"/>
  <c r="AM378" i="1"/>
  <c r="A378" i="1" s="1"/>
  <c r="AK380" i="1" l="1"/>
  <c r="AK381" i="1" s="1"/>
  <c r="AM381" i="1" s="1"/>
  <c r="A381" i="1" s="1"/>
  <c r="AM379" i="1"/>
  <c r="A379" i="1" s="1"/>
  <c r="AK382" i="1" l="1"/>
  <c r="AK383" i="1"/>
  <c r="AM380" i="1"/>
  <c r="A380" i="1" s="1"/>
  <c r="AM382" i="1" l="1"/>
  <c r="A382" i="1" s="1"/>
  <c r="AM383" i="1"/>
  <c r="A383" i="1" s="1"/>
  <c r="AK384" i="1"/>
  <c r="AK385" i="1" s="1"/>
  <c r="AM384" i="1" l="1"/>
  <c r="A384" i="1" s="1"/>
  <c r="AK386" i="1"/>
  <c r="AM386" i="1" s="1"/>
  <c r="A386" i="1" s="1"/>
  <c r="AM385" i="1"/>
  <c r="A385" i="1" s="1"/>
  <c r="AK387" i="1" l="1"/>
  <c r="AM387" i="1" l="1"/>
  <c r="A387" i="1" s="1"/>
  <c r="AK388" i="1"/>
  <c r="AM388" i="1" l="1"/>
  <c r="A388" i="1" s="1"/>
  <c r="AK389" i="1"/>
  <c r="AM389" i="1" s="1"/>
  <c r="A389" i="1" s="1"/>
  <c r="AK390" i="1" l="1"/>
  <c r="AM390" i="1" l="1"/>
  <c r="A390" i="1" s="1"/>
  <c r="AK391" i="1"/>
  <c r="AK392" i="1" l="1"/>
  <c r="AM392" i="1" s="1"/>
  <c r="A392" i="1" s="1"/>
  <c r="AM391" i="1"/>
  <c r="A391" i="1" s="1"/>
  <c r="AK393" i="1" l="1"/>
  <c r="AK394" i="1" s="1"/>
  <c r="AM394" i="1" l="1"/>
  <c r="A394" i="1" s="1"/>
  <c r="AM393" i="1"/>
  <c r="A393" i="1" s="1"/>
  <c r="AK395" i="1"/>
  <c r="AM395" i="1" s="1"/>
  <c r="A395" i="1" s="1"/>
  <c r="AK396" i="1" l="1"/>
  <c r="AM396" i="1" s="1"/>
  <c r="A396" i="1" s="1"/>
  <c r="AK397" i="1"/>
  <c r="AM397" i="1" s="1"/>
  <c r="A397" i="1" s="1"/>
  <c r="AK398" i="1" l="1"/>
  <c r="AM398" i="1" s="1"/>
  <c r="A398" i="1" s="1"/>
  <c r="AK399" i="1"/>
  <c r="AK400" i="1" s="1"/>
  <c r="AK401" i="1" l="1"/>
  <c r="AM400" i="1"/>
  <c r="A400" i="1" s="1"/>
  <c r="AM399" i="1"/>
  <c r="A399" i="1" s="1"/>
  <c r="AK402" i="1"/>
  <c r="AM402" i="1" s="1"/>
  <c r="A402" i="1" s="1"/>
  <c r="AM401" i="1" l="1"/>
  <c r="A401" i="1" s="1"/>
  <c r="AK403" i="1"/>
  <c r="AM403" i="1" s="1"/>
  <c r="A403" i="1" s="1"/>
  <c r="AK404" i="1" l="1"/>
  <c r="AK405" i="1" l="1"/>
  <c r="AK406" i="1" s="1"/>
  <c r="AM404" i="1"/>
  <c r="A404" i="1" s="1"/>
  <c r="AK407" i="1" l="1"/>
  <c r="AM406" i="1"/>
  <c r="A406" i="1" s="1"/>
  <c r="AM405" i="1"/>
  <c r="A405" i="1" s="1"/>
  <c r="AK408" i="1" l="1"/>
  <c r="AM407" i="1"/>
  <c r="A407" i="1" s="1"/>
  <c r="AM408" i="1" l="1"/>
  <c r="A408" i="1" s="1"/>
  <c r="AK409" i="1"/>
  <c r="AK410" i="1" l="1"/>
  <c r="AM410" i="1" s="1"/>
  <c r="A410" i="1" s="1"/>
  <c r="AM409" i="1"/>
  <c r="A409" i="1" s="1"/>
  <c r="AK411" i="1"/>
  <c r="AM411" i="1" s="1"/>
  <c r="A411" i="1" s="1"/>
  <c r="AK412" i="1" l="1"/>
  <c r="AK413" i="1" l="1"/>
  <c r="AK414" i="1" s="1"/>
  <c r="AM412" i="1"/>
  <c r="A412" i="1" s="1"/>
  <c r="AK415" i="1" l="1"/>
  <c r="AM414" i="1"/>
  <c r="A414" i="1" s="1"/>
  <c r="AM413" i="1"/>
  <c r="A413" i="1" s="1"/>
  <c r="AK416" i="1" l="1"/>
  <c r="AM415" i="1"/>
  <c r="A415" i="1" s="1"/>
  <c r="AM416" i="1" l="1"/>
  <c r="A416" i="1" s="1"/>
  <c r="AK417" i="1"/>
  <c r="AM417" i="1" l="1"/>
  <c r="A417" i="1" s="1"/>
  <c r="AK418" i="1"/>
  <c r="AK419" i="1" s="1"/>
  <c r="AM419" i="1" s="1"/>
  <c r="A419" i="1" s="1"/>
  <c r="AK420" i="1" l="1"/>
  <c r="AM420" i="1" s="1"/>
  <c r="A420" i="1" s="1"/>
  <c r="AM418" i="1"/>
  <c r="A418" i="1" s="1"/>
  <c r="AK421" i="1" l="1"/>
  <c r="AM421" i="1" s="1"/>
  <c r="A421" i="1" s="1"/>
  <c r="AK422" i="1" l="1"/>
  <c r="AM422" i="1" s="1"/>
  <c r="A422" i="1" s="1"/>
  <c r="AK423" i="1" l="1"/>
  <c r="AK424" i="1" s="1"/>
  <c r="AM424" i="1" s="1"/>
  <c r="A424" i="1" s="1"/>
  <c r="AM423" i="1" l="1"/>
  <c r="A423" i="1" s="1"/>
  <c r="AK425" i="1"/>
  <c r="AK426" i="1" s="1"/>
  <c r="AM426" i="1" s="1"/>
  <c r="A426" i="1" s="1"/>
  <c r="AM425" i="1" l="1"/>
  <c r="A425" i="1" s="1"/>
  <c r="AK427" i="1"/>
  <c r="AM427" i="1" s="1"/>
  <c r="A427" i="1" s="1"/>
  <c r="AK428" i="1" l="1"/>
  <c r="AM428" i="1" s="1"/>
  <c r="A428" i="1" s="1"/>
  <c r="AK429" i="1" l="1"/>
  <c r="AM429" i="1" s="1"/>
  <c r="A429" i="1" s="1"/>
  <c r="AK430" i="1"/>
  <c r="AM430" i="1" s="1"/>
  <c r="A430" i="1" s="1"/>
  <c r="AK431" i="1" l="1"/>
  <c r="AM431" i="1" l="1"/>
  <c r="A431" i="1" s="1"/>
  <c r="AK432" i="1"/>
  <c r="AM432" i="1" s="1"/>
  <c r="A432" i="1" s="1"/>
  <c r="AK433" i="1" l="1"/>
  <c r="AM433" i="1" s="1"/>
  <c r="A433" i="1" s="1"/>
  <c r="AK434" i="1" l="1"/>
  <c r="AM434" i="1" l="1"/>
  <c r="A434" i="1" s="1"/>
  <c r="AK435" i="1"/>
  <c r="AM435" i="1" l="1"/>
  <c r="A435" i="1" s="1"/>
  <c r="AK436" i="1"/>
  <c r="AM436" i="1" s="1"/>
  <c r="A436" i="1" s="1"/>
  <c r="AK437" i="1" l="1"/>
  <c r="AM437" i="1" s="1"/>
  <c r="A437" i="1" s="1"/>
  <c r="AK438" i="1" l="1"/>
  <c r="AK439" i="1" l="1"/>
  <c r="AM438" i="1"/>
  <c r="A438" i="1" s="1"/>
  <c r="AK440" i="1" l="1"/>
  <c r="AM439" i="1"/>
  <c r="A439" i="1" s="1"/>
  <c r="AM440" i="1" l="1"/>
  <c r="A440" i="1" s="1"/>
  <c r="AK441" i="1"/>
  <c r="AM441" i="1" l="1"/>
  <c r="A441" i="1" s="1"/>
  <c r="AK442" i="1"/>
  <c r="AM442" i="1" s="1"/>
  <c r="A442" i="1" s="1"/>
  <c r="AK443" i="1" l="1"/>
  <c r="AM443" i="1" s="1"/>
  <c r="A443" i="1" s="1"/>
  <c r="AK444" i="1" l="1"/>
  <c r="AK445" i="1" l="1"/>
  <c r="AM445" i="1" s="1"/>
  <c r="A445" i="1" s="1"/>
  <c r="AM444" i="1"/>
  <c r="A444" i="1" s="1"/>
  <c r="AK446" i="1"/>
  <c r="AM446" i="1" s="1"/>
  <c r="A446" i="1" s="1"/>
  <c r="AK447" i="1" l="1"/>
  <c r="AK448" i="1" l="1"/>
  <c r="AM447" i="1"/>
  <c r="A447" i="1" s="1"/>
  <c r="AK449" i="1" l="1"/>
  <c r="AM448" i="1"/>
  <c r="A448" i="1" s="1"/>
  <c r="AM449" i="1" l="1"/>
  <c r="A449" i="1" s="1"/>
  <c r="AK450" i="1"/>
  <c r="AM450" i="1" l="1"/>
  <c r="A450" i="1" s="1"/>
  <c r="AK451" i="1"/>
  <c r="AM451" i="1" l="1"/>
  <c r="A451" i="1" s="1"/>
  <c r="AK452" i="1"/>
  <c r="AK453" i="1" l="1"/>
  <c r="AM452" i="1"/>
  <c r="A452" i="1" s="1"/>
  <c r="AM453" i="1" l="1"/>
  <c r="A453" i="1" s="1"/>
  <c r="AK454" i="1"/>
  <c r="AK455" i="1" l="1"/>
  <c r="AM454" i="1"/>
  <c r="A454" i="1" s="1"/>
  <c r="AM455" i="1" l="1"/>
  <c r="A455" i="1" s="1"/>
  <c r="AK456" i="1"/>
  <c r="AM456" i="1" l="1"/>
  <c r="A456" i="1" s="1"/>
  <c r="AK457" i="1"/>
  <c r="AK458" i="1" l="1"/>
  <c r="AM457" i="1"/>
  <c r="A457" i="1" s="1"/>
  <c r="AK459" i="1"/>
  <c r="AK460" i="1" l="1"/>
  <c r="AM459" i="1"/>
  <c r="A459" i="1" s="1"/>
  <c r="AM458" i="1"/>
  <c r="A458" i="1" s="1"/>
  <c r="AK461" i="1" l="1"/>
  <c r="AM460" i="1"/>
  <c r="A460" i="1" s="1"/>
  <c r="I20" i="1"/>
  <c r="I18" i="1" s="1"/>
  <c r="G30" i="3"/>
  <c r="AM461" i="1" l="1"/>
  <c r="A461" i="1" s="1"/>
  <c r="AK462" i="1"/>
  <c r="AK463" i="1"/>
  <c r="O30" i="3"/>
  <c r="G10" i="3"/>
  <c r="O10" i="3" s="1"/>
  <c r="AB2062" i="1"/>
  <c r="X2062" i="1"/>
  <c r="AA2062" i="1"/>
  <c r="J2062" i="1"/>
  <c r="K2062" i="1"/>
  <c r="L2062" i="1"/>
  <c r="H30" i="3"/>
  <c r="U2062" i="1"/>
  <c r="V2062" i="1"/>
  <c r="W2062" i="1"/>
  <c r="R2062" i="1"/>
  <c r="M2062" i="1"/>
  <c r="Q2062" i="1" s="1"/>
  <c r="J30" i="3"/>
  <c r="AM462" i="1" l="1"/>
  <c r="A462" i="1" s="1"/>
  <c r="AM463" i="1"/>
  <c r="A463" i="1" s="1"/>
  <c r="AK464" i="1"/>
  <c r="J10" i="3"/>
  <c r="R10" i="3" s="1"/>
  <c r="R30" i="3"/>
  <c r="P30" i="3"/>
  <c r="H10" i="3"/>
  <c r="P10" i="3" s="1"/>
  <c r="AK465" i="1" l="1"/>
  <c r="AM464" i="1"/>
  <c r="A464" i="1" s="1"/>
  <c r="AM465" i="1" l="1"/>
  <c r="A465" i="1" s="1"/>
  <c r="AK466" i="1"/>
  <c r="AM466" i="1" l="1"/>
  <c r="A466" i="1" s="1"/>
  <c r="AK467" i="1"/>
  <c r="AM467" i="1" l="1"/>
  <c r="A467" i="1" s="1"/>
  <c r="AK468" i="1"/>
  <c r="AM468" i="1" l="1"/>
  <c r="A468" i="1" s="1"/>
  <c r="AK469" i="1"/>
  <c r="AK472" i="1" l="1"/>
  <c r="AK473" i="1" s="1"/>
  <c r="AM469" i="1"/>
  <c r="A469" i="1" s="1"/>
  <c r="AK474" i="1" l="1"/>
  <c r="AM473" i="1"/>
  <c r="A473" i="1" s="1"/>
  <c r="AM472" i="1"/>
  <c r="A472" i="1" s="1"/>
  <c r="AK475" i="1" l="1"/>
  <c r="AM474" i="1"/>
  <c r="A474" i="1" s="1"/>
  <c r="AM475" i="1" l="1"/>
  <c r="A475" i="1" s="1"/>
  <c r="AK476" i="1"/>
  <c r="AK477" i="1" l="1"/>
  <c r="AM476" i="1"/>
  <c r="A476" i="1" s="1"/>
  <c r="AM477" i="1" l="1"/>
  <c r="A477" i="1" s="1"/>
  <c r="AK478" i="1"/>
  <c r="AM478" i="1" l="1"/>
  <c r="A478" i="1" s="1"/>
  <c r="AK479" i="1"/>
  <c r="AM479" i="1" l="1"/>
  <c r="A479" i="1" s="1"/>
  <c r="AK480" i="1"/>
  <c r="AK481" i="1" l="1"/>
  <c r="AM480" i="1"/>
  <c r="A480" i="1" s="1"/>
  <c r="AK482" i="1" l="1"/>
  <c r="AM481" i="1"/>
  <c r="A481" i="1" s="1"/>
  <c r="AM482" i="1" l="1"/>
  <c r="A482" i="1" s="1"/>
  <c r="AK483" i="1"/>
  <c r="AM483" i="1" l="1"/>
  <c r="A483" i="1" s="1"/>
  <c r="AK484" i="1"/>
  <c r="AM484" i="1" l="1"/>
  <c r="A484" i="1" s="1"/>
  <c r="AK485" i="1"/>
  <c r="AM485" i="1" s="1"/>
  <c r="A485" i="1" s="1"/>
  <c r="AK486" i="1" l="1"/>
  <c r="AK487" i="1"/>
  <c r="AM486" i="1"/>
  <c r="A486" i="1" s="1"/>
  <c r="AM487" i="1" l="1"/>
  <c r="A487" i="1" s="1"/>
  <c r="AK488" i="1"/>
  <c r="AM488" i="1" l="1"/>
  <c r="A488" i="1" s="1"/>
  <c r="AK489" i="1"/>
  <c r="AK490" i="1" l="1"/>
  <c r="AM489" i="1"/>
  <c r="A489" i="1" s="1"/>
  <c r="AM490" i="1" l="1"/>
  <c r="A490" i="1" s="1"/>
  <c r="AK491" i="1"/>
  <c r="AK492" i="1" s="1"/>
  <c r="AM492" i="1" l="1"/>
  <c r="A492" i="1" s="1"/>
  <c r="AM491" i="1"/>
  <c r="A491" i="1" s="1"/>
  <c r="AK493" i="1"/>
  <c r="AM493" i="1" s="1"/>
  <c r="A493" i="1" s="1"/>
  <c r="AK494" i="1" l="1"/>
  <c r="AM494" i="1" s="1"/>
  <c r="A494" i="1" s="1"/>
  <c r="AK495" i="1"/>
  <c r="AM495" i="1" l="1"/>
  <c r="A495" i="1" s="1"/>
  <c r="AK496" i="1"/>
  <c r="AM496" i="1" s="1"/>
  <c r="A496" i="1" s="1"/>
  <c r="AK497" i="1" l="1"/>
  <c r="AK498" i="1"/>
  <c r="AM498" i="1" s="1"/>
  <c r="A498" i="1" s="1"/>
  <c r="AM497" i="1"/>
  <c r="A497" i="1" s="1"/>
  <c r="AK499" i="1" l="1"/>
  <c r="AK500" i="1" s="1"/>
  <c r="AK501" i="1" l="1"/>
  <c r="AM501" i="1" s="1"/>
  <c r="A501" i="1" s="1"/>
  <c r="AM500" i="1"/>
  <c r="A500" i="1" s="1"/>
  <c r="AK502" i="1"/>
  <c r="AM499" i="1"/>
  <c r="A499" i="1" s="1"/>
  <c r="AK503" i="1" l="1"/>
  <c r="AM502" i="1"/>
  <c r="A502" i="1" s="1"/>
  <c r="AM503" i="1" l="1"/>
  <c r="A503" i="1" s="1"/>
  <c r="AK504" i="1"/>
  <c r="AK505" i="1" l="1"/>
  <c r="AM505" i="1" s="1"/>
  <c r="A505" i="1" s="1"/>
  <c r="AM504" i="1"/>
  <c r="A504" i="1" s="1"/>
  <c r="AK507" i="1" l="1"/>
  <c r="AM507" i="1"/>
  <c r="A507" i="1" s="1"/>
  <c r="AK509" i="1"/>
  <c r="AK510" i="1" l="1"/>
  <c r="AM509" i="1"/>
  <c r="A509" i="1" s="1"/>
  <c r="AK511" i="1" l="1"/>
  <c r="AM510" i="1"/>
  <c r="A510" i="1" s="1"/>
  <c r="AM511" i="1" l="1"/>
  <c r="A511" i="1" s="1"/>
  <c r="AK512" i="1"/>
  <c r="AK513" i="1" s="1"/>
  <c r="AK514" i="1" l="1"/>
  <c r="AK515" i="1" s="1"/>
  <c r="AM515" i="1" s="1"/>
  <c r="A515" i="1" s="1"/>
  <c r="AM513" i="1"/>
  <c r="A513" i="1" s="1"/>
  <c r="AM512" i="1"/>
  <c r="A512" i="1" s="1"/>
  <c r="AK516" i="1" l="1"/>
  <c r="AK517" i="1" s="1"/>
  <c r="AM517" i="1" s="1"/>
  <c r="A517" i="1" s="1"/>
  <c r="AM514" i="1"/>
  <c r="A514" i="1" s="1"/>
  <c r="AK518" i="1" l="1"/>
  <c r="AK519" i="1" s="1"/>
  <c r="AM519" i="1" s="1"/>
  <c r="A519" i="1" s="1"/>
  <c r="AM516" i="1"/>
  <c r="A516" i="1" s="1"/>
  <c r="AM518" i="1"/>
  <c r="A518" i="1" s="1"/>
  <c r="AK520" i="1" l="1"/>
  <c r="AK521" i="1" s="1"/>
  <c r="AM521" i="1" s="1"/>
  <c r="A521" i="1" s="1"/>
  <c r="AK522" i="1" l="1"/>
  <c r="AM520" i="1"/>
  <c r="A520" i="1" s="1"/>
  <c r="AM522" i="1"/>
  <c r="A522" i="1" s="1"/>
  <c r="AK523" i="1"/>
  <c r="AK524" i="1" l="1"/>
  <c r="AM523" i="1"/>
  <c r="A523" i="1" s="1"/>
  <c r="AM524" i="1" l="1"/>
  <c r="A524" i="1" s="1"/>
  <c r="AK525" i="1"/>
  <c r="AK526" i="1" l="1"/>
  <c r="AM526" i="1" s="1"/>
  <c r="A526" i="1" s="1"/>
  <c r="AM525" i="1"/>
  <c r="A525" i="1" s="1"/>
  <c r="AK527" i="1" l="1"/>
  <c r="AK528" i="1" s="1"/>
  <c r="AM527" i="1" l="1"/>
  <c r="A527" i="1" s="1"/>
  <c r="AK529" i="1"/>
  <c r="AM528" i="1"/>
  <c r="A528" i="1" s="1"/>
  <c r="AM529" i="1" l="1"/>
  <c r="A529" i="1" s="1"/>
  <c r="AK530" i="1"/>
  <c r="AK531" i="1" l="1"/>
  <c r="AK532" i="1" s="1"/>
  <c r="AM532" i="1" s="1"/>
  <c r="A532" i="1" s="1"/>
  <c r="AM530" i="1"/>
  <c r="A530" i="1" s="1"/>
  <c r="AK533" i="1" l="1"/>
  <c r="AM531" i="1"/>
  <c r="A531" i="1" s="1"/>
  <c r="AK534" i="1" l="1"/>
  <c r="AK535" i="1" s="1"/>
  <c r="AM533" i="1"/>
  <c r="A533" i="1" s="1"/>
  <c r="AM535" i="1" l="1"/>
  <c r="A535" i="1" s="1"/>
  <c r="AM534" i="1"/>
  <c r="A534" i="1" s="1"/>
  <c r="AK536" i="1"/>
  <c r="AK537" i="1" l="1"/>
  <c r="AM536" i="1"/>
  <c r="A536" i="1" s="1"/>
  <c r="AK538" i="1" l="1"/>
  <c r="AM537" i="1"/>
  <c r="A537" i="1" s="1"/>
  <c r="AK539" i="1"/>
  <c r="AM539" i="1" s="1"/>
  <c r="A539" i="1" s="1"/>
  <c r="AK540" i="1" l="1"/>
  <c r="AM538" i="1"/>
  <c r="A538" i="1" s="1"/>
  <c r="AK541" i="1" l="1"/>
  <c r="AK542" i="1" s="1"/>
  <c r="AM540" i="1"/>
  <c r="A540" i="1" s="1"/>
  <c r="AM542" i="1" l="1"/>
  <c r="A542" i="1" s="1"/>
  <c r="AM541" i="1"/>
  <c r="A541" i="1" s="1"/>
  <c r="AK543" i="1"/>
  <c r="AK544" i="1" l="1"/>
  <c r="AM543" i="1"/>
  <c r="A543" i="1" s="1"/>
  <c r="AK545" i="1"/>
  <c r="AK546" i="1" l="1"/>
  <c r="AK547" i="1" s="1"/>
  <c r="AM547" i="1" s="1"/>
  <c r="A547" i="1" s="1"/>
  <c r="AM545" i="1"/>
  <c r="A545" i="1" s="1"/>
  <c r="AM544" i="1"/>
  <c r="A544" i="1" s="1"/>
  <c r="AK548" i="1" l="1"/>
  <c r="AK549" i="1" s="1"/>
  <c r="AM549" i="1" s="1"/>
  <c r="A549" i="1" s="1"/>
  <c r="AM548" i="1"/>
  <c r="A548" i="1" s="1"/>
  <c r="AM546" i="1"/>
  <c r="A546" i="1" s="1"/>
  <c r="AK550" i="1" l="1"/>
  <c r="AM550" i="1" l="1"/>
  <c r="A550" i="1" s="1"/>
  <c r="AK551" i="1"/>
  <c r="AK552" i="1" l="1"/>
  <c r="AM551" i="1"/>
  <c r="A551" i="1" s="1"/>
  <c r="AK553" i="1"/>
  <c r="AK554" i="1" l="1"/>
  <c r="AM554" i="1" s="1"/>
  <c r="AM553" i="1"/>
  <c r="A553" i="1" s="1"/>
  <c r="AM552" i="1"/>
  <c r="A552" i="1" s="1"/>
  <c r="AK555" i="1" l="1"/>
  <c r="AK556" i="1" s="1"/>
  <c r="AM556" i="1" s="1"/>
  <c r="A554" i="1"/>
  <c r="AM555" i="1" l="1"/>
  <c r="A555" i="1" s="1"/>
  <c r="AK557" i="1"/>
  <c r="AK558" i="1" l="1"/>
  <c r="AM557" i="1"/>
  <c r="A556" i="1"/>
  <c r="AK559" i="1" l="1"/>
  <c r="AM558" i="1"/>
  <c r="AK560" i="1"/>
  <c r="A557" i="1"/>
  <c r="AK561" i="1" l="1"/>
  <c r="AM561" i="1" s="1"/>
  <c r="AM560" i="1"/>
  <c r="AM559" i="1"/>
  <c r="AK562" i="1"/>
  <c r="AM562" i="1" s="1"/>
  <c r="A558" i="1"/>
  <c r="AK563" i="1" l="1"/>
  <c r="A559" i="1"/>
  <c r="AM563" i="1" l="1"/>
  <c r="AK564" i="1"/>
  <c r="AK565" i="1" s="1"/>
  <c r="A560" i="1"/>
  <c r="AK566" i="1" l="1"/>
  <c r="AM565" i="1"/>
  <c r="AM564" i="1"/>
  <c r="A561" i="1"/>
  <c r="AK567" i="1" l="1"/>
  <c r="AM566" i="1"/>
  <c r="A562" i="1"/>
  <c r="AM567" i="1" l="1"/>
  <c r="AK568" i="1"/>
  <c r="AK569" i="1" s="1"/>
  <c r="A563" i="1"/>
  <c r="AM569" i="1" l="1"/>
  <c r="AM568" i="1"/>
  <c r="AK570" i="1"/>
  <c r="A564" i="1"/>
  <c r="AM570" i="1" l="1"/>
  <c r="AK571" i="1"/>
  <c r="A565" i="1"/>
  <c r="AK572" i="1" l="1"/>
  <c r="AM571" i="1"/>
  <c r="A566" i="1"/>
  <c r="AM572" i="1" l="1"/>
  <c r="AK573" i="1"/>
  <c r="A567" i="1"/>
  <c r="AM573" i="1" l="1"/>
  <c r="AK574" i="1"/>
  <c r="A568" i="1"/>
  <c r="AM574" i="1" l="1"/>
  <c r="AK575" i="1"/>
  <c r="AK576" i="1" s="1"/>
  <c r="A569" i="1"/>
  <c r="AK577" i="1" l="1"/>
  <c r="AM577" i="1" s="1"/>
  <c r="AM576" i="1"/>
  <c r="AM575" i="1"/>
  <c r="AK578" i="1"/>
  <c r="A570" i="1"/>
  <c r="AK579" i="1" l="1"/>
  <c r="AM578" i="1"/>
  <c r="A571" i="1"/>
  <c r="AM579" i="1" l="1"/>
  <c r="AK580" i="1"/>
  <c r="A572" i="1"/>
  <c r="AM580" i="1" l="1"/>
  <c r="AK581" i="1"/>
  <c r="A573" i="1"/>
  <c r="AK582" i="1" l="1"/>
  <c r="AM581" i="1"/>
  <c r="A574" i="1"/>
  <c r="AM582" i="1" l="1"/>
  <c r="AK583" i="1"/>
  <c r="A575" i="1"/>
  <c r="AM583" i="1" l="1"/>
  <c r="AK584" i="1"/>
  <c r="A576" i="1"/>
  <c r="AK585" i="1" l="1"/>
  <c r="AM584" i="1"/>
  <c r="A577" i="1"/>
  <c r="AM585" i="1" l="1"/>
  <c r="AK586" i="1"/>
  <c r="A578" i="1"/>
  <c r="AM586" i="1" l="1"/>
  <c r="AK587" i="1"/>
  <c r="A579" i="1"/>
  <c r="AM587" i="1" l="1"/>
  <c r="AK588" i="1"/>
  <c r="AM588" i="1" s="1"/>
  <c r="A580" i="1"/>
  <c r="AK589" i="1" l="1"/>
  <c r="AK590" i="1"/>
  <c r="AM589" i="1"/>
  <c r="A581" i="1"/>
  <c r="AM590" i="1" l="1"/>
  <c r="AK591" i="1"/>
  <c r="AK592" i="1" s="1"/>
  <c r="A582" i="1"/>
  <c r="AM591" i="1" l="1"/>
  <c r="AK593" i="1"/>
  <c r="AK594" i="1" s="1"/>
  <c r="AM594" i="1" s="1"/>
  <c r="AM592" i="1"/>
  <c r="A583" i="1"/>
  <c r="AK595" i="1" l="1"/>
  <c r="AK596" i="1" s="1"/>
  <c r="AM595" i="1"/>
  <c r="AM593" i="1"/>
  <c r="A584" i="1"/>
  <c r="AM596" i="1" l="1"/>
  <c r="AK597" i="1"/>
  <c r="AK598" i="1" s="1"/>
  <c r="A585" i="1"/>
  <c r="AM598" i="1" l="1"/>
  <c r="AK599" i="1"/>
  <c r="AK600" i="1" s="1"/>
  <c r="AM597" i="1"/>
  <c r="A586" i="1"/>
  <c r="AM599" i="1" l="1"/>
  <c r="AK601" i="1"/>
  <c r="AK602" i="1" s="1"/>
  <c r="AM602" i="1" s="1"/>
  <c r="AM600" i="1"/>
  <c r="A587" i="1"/>
  <c r="AM601" i="1" l="1"/>
  <c r="AK603" i="1"/>
  <c r="AM603" i="1" s="1"/>
  <c r="A588" i="1"/>
  <c r="AK604" i="1" l="1"/>
  <c r="AM604" i="1" s="1"/>
  <c r="A589" i="1"/>
  <c r="AK605" i="1" l="1"/>
  <c r="AM605" i="1" s="1"/>
  <c r="A590" i="1"/>
  <c r="AK606" i="1" l="1"/>
  <c r="A591" i="1"/>
  <c r="AK607" i="1" l="1"/>
  <c r="AM607" i="1" s="1"/>
  <c r="AM606" i="1"/>
  <c r="AK608" i="1"/>
  <c r="AM608" i="1" s="1"/>
  <c r="A592" i="1"/>
  <c r="A593" i="1"/>
  <c r="AK609" i="1" l="1"/>
  <c r="A594" i="1"/>
  <c r="AK610" i="1" l="1"/>
  <c r="AM610" i="1" s="1"/>
  <c r="AM609" i="1"/>
  <c r="AK612" i="1"/>
  <c r="AM612" i="1" s="1"/>
  <c r="AK613" i="1"/>
  <c r="AK614" i="1" s="1"/>
  <c r="AK615" i="1" s="1"/>
  <c r="AK611" i="1"/>
  <c r="AM611" i="1" s="1"/>
  <c r="A595" i="1"/>
  <c r="AM613" i="1" l="1"/>
  <c r="AM614" i="1"/>
  <c r="AK616" i="1"/>
  <c r="AM615" i="1"/>
  <c r="A596" i="1"/>
  <c r="AK617" i="1" l="1"/>
  <c r="AM616" i="1"/>
  <c r="A597" i="1"/>
  <c r="AM617" i="1" l="1"/>
  <c r="AK618" i="1"/>
  <c r="A598" i="1"/>
  <c r="A599" i="1"/>
  <c r="AM618" i="1" l="1"/>
  <c r="AK619" i="1"/>
  <c r="AM619" i="1" s="1"/>
  <c r="A600" i="1"/>
  <c r="AK620" i="1" l="1"/>
  <c r="AK621" i="1" s="1"/>
  <c r="AK622" i="1"/>
  <c r="AM621" i="1"/>
  <c r="AM620" i="1"/>
  <c r="A601" i="1"/>
  <c r="AM622" i="1" l="1"/>
  <c r="AK623" i="1"/>
  <c r="A602" i="1"/>
  <c r="AK624" i="1" l="1"/>
  <c r="AM624" i="1" s="1"/>
  <c r="AM623" i="1"/>
  <c r="A603" i="1"/>
  <c r="AK625" i="1" l="1"/>
  <c r="AM625" i="1" s="1"/>
  <c r="AK626" i="1"/>
  <c r="AK627" i="1" s="1"/>
  <c r="AK628" i="1" s="1"/>
  <c r="A604" i="1"/>
  <c r="A605" i="1"/>
  <c r="AK629" i="1" l="1"/>
  <c r="AM629" i="1" s="1"/>
  <c r="AM628" i="1"/>
  <c r="AM627" i="1"/>
  <c r="AM626" i="1"/>
  <c r="A606" i="1"/>
  <c r="AK630" i="1" l="1"/>
  <c r="A607" i="1"/>
  <c r="AM630" i="1" l="1"/>
  <c r="AK631" i="1"/>
  <c r="AK632" i="1" s="1"/>
  <c r="A608" i="1"/>
  <c r="AM632" i="1" l="1"/>
  <c r="AM631" i="1"/>
  <c r="AK636" i="1"/>
  <c r="A609" i="1"/>
  <c r="AM636" i="1" l="1"/>
  <c r="AK637" i="1"/>
  <c r="A610" i="1"/>
  <c r="AK638" i="1" l="1"/>
  <c r="AM638" i="1" s="1"/>
  <c r="AM637" i="1"/>
  <c r="A612" i="1"/>
  <c r="A611" i="1"/>
  <c r="AK639" i="1" l="1"/>
  <c r="AK641" i="1"/>
  <c r="A613" i="1"/>
  <c r="A614" i="1"/>
  <c r="AM641" i="1" l="1"/>
  <c r="AM639" i="1"/>
  <c r="AK642" i="1"/>
  <c r="A616" i="1"/>
  <c r="A615" i="1"/>
  <c r="AK643" i="1" l="1"/>
  <c r="AM642" i="1"/>
  <c r="A617" i="1"/>
  <c r="AM643" i="1" l="1"/>
  <c r="AK644" i="1"/>
  <c r="AM644" i="1" s="1"/>
  <c r="A618" i="1"/>
  <c r="AK645" i="1" l="1"/>
  <c r="A619" i="1"/>
  <c r="AK646" i="1" l="1"/>
  <c r="AM646" i="1" s="1"/>
  <c r="AK650" i="1"/>
  <c r="AM645" i="1"/>
  <c r="A620" i="1"/>
  <c r="AK651" i="1" l="1"/>
  <c r="AM651" i="1" s="1"/>
  <c r="AK652" i="1"/>
  <c r="AM652" i="1" s="1"/>
  <c r="AM650" i="1"/>
  <c r="AK653" i="1"/>
  <c r="A621" i="1"/>
  <c r="AM653" i="1" l="1"/>
  <c r="AK654" i="1"/>
  <c r="A622" i="1"/>
  <c r="AM654" i="1" l="1"/>
  <c r="AK655" i="1"/>
  <c r="A623" i="1"/>
  <c r="AK656" i="1" l="1"/>
  <c r="AM655" i="1"/>
  <c r="A624" i="1"/>
  <c r="AK657" i="1" l="1"/>
  <c r="AM656" i="1"/>
  <c r="A625" i="1"/>
  <c r="AM657" i="1" l="1"/>
  <c r="AK658" i="1"/>
  <c r="A626" i="1"/>
  <c r="AM658" i="1" l="1"/>
  <c r="AK659" i="1"/>
  <c r="A627" i="1"/>
  <c r="AM659" i="1" l="1"/>
  <c r="AK660" i="1"/>
  <c r="A628" i="1"/>
  <c r="AM660" i="1" l="1"/>
  <c r="AK661" i="1"/>
  <c r="A629" i="1"/>
  <c r="AM661" i="1" l="1"/>
  <c r="AK662" i="1"/>
  <c r="A630" i="1"/>
  <c r="A631" i="1"/>
  <c r="AK663" i="1" l="1"/>
  <c r="AM662" i="1"/>
  <c r="A632" i="1"/>
  <c r="AM663" i="1" l="1"/>
  <c r="AK664" i="1"/>
  <c r="AK665" i="1" s="1"/>
  <c r="AM665" i="1" s="1"/>
  <c r="A636" i="1"/>
  <c r="AK666" i="1" l="1"/>
  <c r="AM666" i="1" s="1"/>
  <c r="AM664" i="1"/>
  <c r="AK667" i="1"/>
  <c r="A637" i="1"/>
  <c r="AK668" i="1" l="1"/>
  <c r="AM667" i="1"/>
  <c r="A639" i="1"/>
  <c r="A638" i="1"/>
  <c r="AK670" i="1" l="1"/>
  <c r="AM668" i="1"/>
  <c r="AK671" i="1"/>
  <c r="A641" i="1"/>
  <c r="A642" i="1"/>
  <c r="AK672" i="1" l="1"/>
  <c r="AM671" i="1"/>
  <c r="AM670" i="1"/>
  <c r="A644" i="1"/>
  <c r="A643" i="1"/>
  <c r="AM672" i="1" l="1"/>
  <c r="AK673" i="1"/>
  <c r="A645" i="1"/>
  <c r="AM673" i="1" l="1"/>
  <c r="AK674" i="1"/>
  <c r="A646" i="1"/>
  <c r="AM674" i="1" l="1"/>
  <c r="AK675" i="1"/>
  <c r="A650" i="1"/>
  <c r="AM675" i="1" l="1"/>
  <c r="AK676" i="1"/>
  <c r="AK677" i="1" s="1"/>
  <c r="AK678" i="1" s="1"/>
  <c r="A651" i="1"/>
  <c r="A652" i="1"/>
  <c r="AM678" i="1" l="1"/>
  <c r="AM677" i="1"/>
  <c r="AM676" i="1"/>
  <c r="AK679" i="1"/>
  <c r="A655" i="1"/>
  <c r="A653" i="1"/>
  <c r="AM679" i="1" l="1"/>
  <c r="AK680" i="1"/>
  <c r="AK681" i="1" s="1"/>
  <c r="A654" i="1"/>
  <c r="AM681" i="1" l="1"/>
  <c r="AK682" i="1"/>
  <c r="AM680" i="1"/>
  <c r="A656" i="1"/>
  <c r="AM682" i="1" l="1"/>
  <c r="AK683" i="1"/>
  <c r="A657" i="1"/>
  <c r="AK684" i="1" l="1"/>
  <c r="AM683" i="1"/>
  <c r="A659" i="1"/>
  <c r="A658" i="1"/>
  <c r="AM684" i="1" l="1"/>
  <c r="AK685" i="1"/>
  <c r="AK686" i="1" s="1"/>
  <c r="A660" i="1"/>
  <c r="AM685" i="1" l="1"/>
  <c r="AK687" i="1"/>
  <c r="AK688" i="1" s="1"/>
  <c r="AM686" i="1"/>
  <c r="A662" i="1"/>
  <c r="A661" i="1"/>
  <c r="AM688" i="1" l="1"/>
  <c r="AM687" i="1"/>
  <c r="AK689" i="1"/>
  <c r="AM689" i="1" s="1"/>
  <c r="A663" i="1"/>
  <c r="A664" i="1"/>
  <c r="AK690" i="1" l="1"/>
  <c r="A665" i="1"/>
  <c r="A666" i="1"/>
  <c r="AM690" i="1" l="1"/>
  <c r="AK691" i="1"/>
  <c r="AK692" i="1" s="1"/>
  <c r="A668" i="1"/>
  <c r="A667" i="1"/>
  <c r="AM691" i="1" l="1"/>
  <c r="AM692" i="1"/>
  <c r="AK693" i="1"/>
  <c r="A670" i="1"/>
  <c r="AK694" i="1" l="1"/>
  <c r="AK695" i="1" s="1"/>
  <c r="AM693" i="1"/>
  <c r="A671" i="1"/>
  <c r="A672" i="1"/>
  <c r="AK696" i="1" l="1"/>
  <c r="AM696" i="1"/>
  <c r="AM695" i="1"/>
  <c r="AM694" i="1"/>
  <c r="AK697" i="1"/>
  <c r="A673" i="1"/>
  <c r="AK698" i="1" l="1"/>
  <c r="AM697" i="1"/>
  <c r="A674" i="1"/>
  <c r="AK699" i="1" l="1"/>
  <c r="AM698" i="1"/>
  <c r="AK700" i="1"/>
  <c r="A675" i="1"/>
  <c r="AM700" i="1" l="1"/>
  <c r="AM699" i="1"/>
  <c r="AK701" i="1"/>
  <c r="A676" i="1"/>
  <c r="A677" i="1"/>
  <c r="AM701" i="1" l="1"/>
  <c r="AK702" i="1"/>
  <c r="AM702" i="1" s="1"/>
  <c r="A678" i="1"/>
  <c r="AK703" i="1" l="1"/>
  <c r="A679" i="1"/>
  <c r="AK704" i="1" l="1"/>
  <c r="AM704" i="1" s="1"/>
  <c r="AM703" i="1"/>
  <c r="A680" i="1"/>
  <c r="AK705" i="1" l="1"/>
  <c r="A681" i="1"/>
  <c r="AM705" i="1" l="1"/>
  <c r="AK706" i="1"/>
  <c r="AM706" i="1" s="1"/>
  <c r="A682" i="1"/>
  <c r="AK710" i="1" l="1"/>
  <c r="A683" i="1"/>
  <c r="AK711" i="1" l="1"/>
  <c r="AM710" i="1"/>
  <c r="AK712" i="1"/>
  <c r="A684" i="1"/>
  <c r="AK713" i="1" l="1"/>
  <c r="AM712" i="1"/>
  <c r="AM711" i="1"/>
  <c r="A685" i="1"/>
  <c r="AM713" i="1" l="1"/>
  <c r="AK714" i="1"/>
  <c r="A686" i="1"/>
  <c r="AM714" i="1" l="1"/>
  <c r="AK715" i="1"/>
  <c r="A687" i="1"/>
  <c r="AM715" i="1" l="1"/>
  <c r="AK716" i="1"/>
  <c r="AK717" i="1" s="1"/>
  <c r="A688" i="1"/>
  <c r="AM716" i="1" l="1"/>
  <c r="AK718" i="1"/>
  <c r="AM717" i="1"/>
  <c r="A689" i="1"/>
  <c r="AM718" i="1" l="1"/>
  <c r="AK719" i="1"/>
  <c r="A690" i="1"/>
  <c r="AM719" i="1" l="1"/>
  <c r="AK720" i="1"/>
  <c r="A691" i="1"/>
  <c r="AM720" i="1" l="1"/>
  <c r="AK721" i="1"/>
  <c r="A692" i="1"/>
  <c r="AK722" i="1" l="1"/>
  <c r="AM722" i="1" s="1"/>
  <c r="AM721" i="1"/>
  <c r="A693" i="1"/>
  <c r="AK723" i="1" l="1"/>
  <c r="AK724" i="1" s="1"/>
  <c r="AM724" i="1" s="1"/>
  <c r="A694" i="1"/>
  <c r="AM723" i="1" l="1"/>
  <c r="AK725" i="1"/>
  <c r="AK726" i="1" s="1"/>
  <c r="AM726" i="1" s="1"/>
  <c r="A695" i="1"/>
  <c r="AK728" i="1" l="1"/>
  <c r="AM725" i="1"/>
  <c r="AK729" i="1"/>
  <c r="AM728" i="1"/>
  <c r="A696" i="1"/>
  <c r="AM729" i="1" l="1"/>
  <c r="AK730" i="1"/>
  <c r="AK731" i="1" s="1"/>
  <c r="A697" i="1"/>
  <c r="AK732" i="1" l="1"/>
  <c r="AM731" i="1"/>
  <c r="AM730" i="1"/>
  <c r="AK733" i="1"/>
  <c r="A698" i="1"/>
  <c r="AK734" i="1" l="1"/>
  <c r="AK735" i="1" s="1"/>
  <c r="AM733" i="1"/>
  <c r="AM732" i="1"/>
  <c r="A699" i="1"/>
  <c r="AM735" i="1" l="1"/>
  <c r="AM734" i="1"/>
  <c r="AK736" i="1"/>
  <c r="AK737" i="1" s="1"/>
  <c r="A700" i="1"/>
  <c r="A701" i="1"/>
  <c r="AK738" i="1" l="1"/>
  <c r="AM737" i="1"/>
  <c r="AM736" i="1"/>
  <c r="AK740" i="1"/>
  <c r="AM740" i="1" s="1"/>
  <c r="AK739" i="1"/>
  <c r="AM739" i="1" s="1"/>
  <c r="A703" i="1"/>
  <c r="A702" i="1"/>
  <c r="AK741" i="1" l="1"/>
  <c r="AM741" i="1" s="1"/>
  <c r="AM738" i="1"/>
  <c r="A704" i="1"/>
  <c r="AK742" i="1" l="1"/>
  <c r="AK743" i="1" s="1"/>
  <c r="AM743" i="1" s="1"/>
  <c r="A706" i="1"/>
  <c r="A705" i="1"/>
  <c r="AM742" i="1" l="1"/>
  <c r="AK744" i="1"/>
  <c r="A710" i="1"/>
  <c r="AK745" i="1" l="1"/>
  <c r="AM744" i="1"/>
  <c r="A711" i="1"/>
  <c r="AM745" i="1" l="1"/>
  <c r="AK746" i="1"/>
  <c r="A713" i="1"/>
  <c r="A712" i="1"/>
  <c r="AK747" i="1" l="1"/>
  <c r="AM746" i="1"/>
  <c r="AK748" i="1"/>
  <c r="AM748" i="1" s="1"/>
  <c r="A714" i="1"/>
  <c r="AM747" i="1" l="1"/>
  <c r="AK749" i="1"/>
  <c r="AM749" i="1" s="1"/>
  <c r="A716" i="1"/>
  <c r="AK750" i="1" l="1"/>
  <c r="A715" i="1"/>
  <c r="AM750" i="1" l="1"/>
  <c r="AK751" i="1"/>
  <c r="AM751" i="1" s="1"/>
  <c r="A717" i="1"/>
  <c r="A718" i="1"/>
  <c r="AK752" i="1" l="1"/>
  <c r="AK753" i="1"/>
  <c r="AM752" i="1"/>
  <c r="A719" i="1"/>
  <c r="AM753" i="1" l="1"/>
  <c r="AK754" i="1"/>
  <c r="A720" i="1"/>
  <c r="AM754" i="1" l="1"/>
  <c r="AK755" i="1"/>
  <c r="AM755" i="1" s="1"/>
  <c r="A721" i="1"/>
  <c r="AK756" i="1" l="1"/>
  <c r="AM756" i="1" s="1"/>
  <c r="AK757" i="1"/>
  <c r="AM757" i="1" s="1"/>
  <c r="A722" i="1"/>
  <c r="AK758" i="1" l="1"/>
  <c r="A723" i="1"/>
  <c r="AK759" i="1" l="1"/>
  <c r="AM758" i="1"/>
  <c r="A724" i="1"/>
  <c r="AM759" i="1" l="1"/>
  <c r="AK760" i="1"/>
  <c r="A725" i="1"/>
  <c r="AK761" i="1" l="1"/>
  <c r="AM761" i="1" s="1"/>
  <c r="AM760" i="1"/>
  <c r="A726" i="1"/>
  <c r="AK762" i="1" l="1"/>
  <c r="A728" i="1"/>
  <c r="AM762" i="1" l="1"/>
  <c r="AK763" i="1"/>
  <c r="A729" i="1"/>
  <c r="AK764" i="1" l="1"/>
  <c r="AM764" i="1" s="1"/>
  <c r="AM763" i="1"/>
  <c r="A730" i="1"/>
  <c r="AK765" i="1" l="1"/>
  <c r="A731" i="1"/>
  <c r="AM765" i="1" l="1"/>
  <c r="AK768" i="1"/>
  <c r="A732" i="1"/>
  <c r="AM768" i="1" l="1"/>
  <c r="AK771" i="1"/>
  <c r="A733" i="1"/>
  <c r="AK772" i="1" l="1"/>
  <c r="AM771" i="1"/>
  <c r="A734" i="1"/>
  <c r="AM772" i="1" l="1"/>
  <c r="AK773" i="1"/>
  <c r="A735" i="1"/>
  <c r="A736" i="1"/>
  <c r="AM773" i="1" l="1"/>
  <c r="AK774" i="1"/>
  <c r="AK775" i="1" s="1"/>
  <c r="AM775" i="1" s="1"/>
  <c r="A738" i="1"/>
  <c r="A737" i="1"/>
  <c r="AM774" i="1" l="1"/>
  <c r="AK776" i="1"/>
  <c r="A739" i="1"/>
  <c r="AM776" i="1" l="1"/>
  <c r="AK777" i="1"/>
  <c r="AM777" i="1" s="1"/>
  <c r="A740" i="1"/>
  <c r="AK778" i="1" l="1"/>
  <c r="AM778" i="1" s="1"/>
  <c r="A741" i="1"/>
  <c r="AK779" i="1" l="1"/>
  <c r="AM779" i="1" s="1"/>
  <c r="AK780" i="1"/>
  <c r="AM780" i="1" s="1"/>
  <c r="A742" i="1"/>
  <c r="AK781" i="1" l="1"/>
  <c r="AM781" i="1" s="1"/>
  <c r="A743" i="1"/>
  <c r="AK782" i="1" l="1"/>
  <c r="AM782" i="1" s="1"/>
  <c r="AK783" i="1"/>
  <c r="AM783" i="1" s="1"/>
  <c r="A746" i="1"/>
  <c r="A745" i="1"/>
  <c r="A744" i="1"/>
  <c r="AK784" i="1" l="1"/>
  <c r="AM784" i="1" s="1"/>
  <c r="A748" i="1"/>
  <c r="A747" i="1"/>
  <c r="A749" i="1"/>
  <c r="AK785" i="1" l="1"/>
  <c r="A750" i="1"/>
  <c r="AM785" i="1" l="1"/>
  <c r="AK786" i="1"/>
  <c r="A751" i="1"/>
  <c r="AK787" i="1" l="1"/>
  <c r="AM786" i="1"/>
  <c r="A752" i="1"/>
  <c r="AM787" i="1" l="1"/>
  <c r="AK788" i="1"/>
  <c r="A753" i="1"/>
  <c r="AM788" i="1" l="1"/>
  <c r="AK789" i="1"/>
  <c r="AM789" i="1" s="1"/>
  <c r="AK790" i="1"/>
  <c r="AM790" i="1" s="1"/>
  <c r="A754" i="1"/>
  <c r="AK791" i="1" l="1"/>
  <c r="AM791" i="1" s="1"/>
  <c r="A755" i="1"/>
  <c r="AK792" i="1" l="1"/>
  <c r="A756" i="1"/>
  <c r="AM792" i="1" l="1"/>
  <c r="AK793" i="1"/>
  <c r="AK794" i="1" s="1"/>
  <c r="AM794" i="1" s="1"/>
  <c r="A757" i="1"/>
  <c r="A758" i="1"/>
  <c r="AM793" i="1" l="1"/>
  <c r="AK795" i="1"/>
  <c r="A759" i="1"/>
  <c r="AK796" i="1" l="1"/>
  <c r="AM795" i="1"/>
  <c r="A760" i="1"/>
  <c r="AK797" i="1" l="1"/>
  <c r="AM796" i="1"/>
  <c r="A761" i="1"/>
  <c r="AM797" i="1" l="1"/>
  <c r="AK798" i="1"/>
  <c r="A762" i="1"/>
  <c r="AK799" i="1" l="1"/>
  <c r="AM798" i="1"/>
  <c r="A763" i="1"/>
  <c r="A764" i="1"/>
  <c r="AK800" i="1" l="1"/>
  <c r="AM799" i="1"/>
  <c r="A765" i="1"/>
  <c r="AM800" i="1" l="1"/>
  <c r="AK801" i="1"/>
  <c r="A768" i="1"/>
  <c r="A772" i="1"/>
  <c r="AM801" i="1" l="1"/>
  <c r="AK802" i="1"/>
  <c r="A771" i="1"/>
  <c r="A773" i="1"/>
  <c r="AM802" i="1" l="1"/>
  <c r="AK803" i="1"/>
  <c r="AM803" i="1" s="1"/>
  <c r="A774" i="1"/>
  <c r="AK804" i="1" l="1"/>
  <c r="A775" i="1"/>
  <c r="AK805" i="1" l="1"/>
  <c r="AM805" i="1" s="1"/>
  <c r="AM804" i="1"/>
  <c r="A776" i="1"/>
  <c r="AK806" i="1" l="1"/>
  <c r="AM806" i="1" s="1"/>
  <c r="AK807" i="1"/>
  <c r="AM807" i="1" s="1"/>
  <c r="A777" i="1"/>
  <c r="AK808" i="1" l="1"/>
  <c r="AK809" i="1"/>
  <c r="AM809" i="1" s="1"/>
  <c r="AM808" i="1"/>
  <c r="A778" i="1"/>
  <c r="AK810" i="1" l="1"/>
  <c r="AM810" i="1" s="1"/>
  <c r="AK811" i="1"/>
  <c r="AM811" i="1" s="1"/>
  <c r="A779" i="1"/>
  <c r="A780" i="1"/>
  <c r="AK812" i="1" l="1"/>
  <c r="A781" i="1"/>
  <c r="AK813" i="1" l="1"/>
  <c r="AM812" i="1"/>
  <c r="A782" i="1"/>
  <c r="AK814" i="1" l="1"/>
  <c r="AM813" i="1"/>
  <c r="A783" i="1"/>
  <c r="AK815" i="1" l="1"/>
  <c r="AM814" i="1"/>
  <c r="A784" i="1"/>
  <c r="AK818" i="1" l="1"/>
  <c r="AM815" i="1"/>
  <c r="A785" i="1"/>
  <c r="AM818" i="1" l="1"/>
  <c r="AK819" i="1"/>
  <c r="A786" i="1"/>
  <c r="AM819" i="1" l="1"/>
  <c r="AK820" i="1"/>
  <c r="AM820" i="1" s="1"/>
  <c r="A787" i="1"/>
  <c r="AK821" i="1" l="1"/>
  <c r="AM821" i="1" s="1"/>
  <c r="A788" i="1"/>
  <c r="AK822" i="1" l="1"/>
  <c r="AM822" i="1" s="1"/>
  <c r="A789" i="1"/>
  <c r="AK824" i="1" l="1"/>
  <c r="A790" i="1"/>
  <c r="AM824" i="1" l="1"/>
  <c r="AK825" i="1"/>
  <c r="AM825" i="1" s="1"/>
  <c r="A791" i="1"/>
  <c r="AK826" i="1" l="1"/>
  <c r="AM826" i="1" s="1"/>
  <c r="AK828" i="1"/>
  <c r="AK829" i="1" s="1"/>
  <c r="A792" i="1"/>
  <c r="AK830" i="1" l="1"/>
  <c r="AM830" i="1" s="1"/>
  <c r="AM829" i="1"/>
  <c r="AM828" i="1"/>
  <c r="A793" i="1"/>
  <c r="AK831" i="1" l="1"/>
  <c r="A794" i="1"/>
  <c r="A795" i="1"/>
  <c r="AM831" i="1" l="1"/>
  <c r="AK832" i="1"/>
  <c r="AK833" i="1" s="1"/>
  <c r="AM833" i="1" s="1"/>
  <c r="A796" i="1"/>
  <c r="AK834" i="1" l="1"/>
  <c r="AM834" i="1" s="1"/>
  <c r="AK835" i="1"/>
  <c r="AM835" i="1" s="1"/>
  <c r="AM832" i="1"/>
  <c r="A797" i="1"/>
  <c r="AK836" i="1" l="1"/>
  <c r="AM836" i="1" s="1"/>
  <c r="AK837" i="1"/>
  <c r="AM837" i="1" s="1"/>
  <c r="A798" i="1"/>
  <c r="AK838" i="1" l="1"/>
  <c r="A799" i="1"/>
  <c r="AM838" i="1" l="1"/>
  <c r="AK839" i="1"/>
  <c r="AM839" i="1" s="1"/>
  <c r="A800" i="1"/>
  <c r="AK840" i="1" l="1"/>
  <c r="A801" i="1"/>
  <c r="AK841" i="1" l="1"/>
  <c r="AK842" i="1" s="1"/>
  <c r="AM840" i="1"/>
  <c r="A802" i="1"/>
  <c r="AM842" i="1" l="1"/>
  <c r="AM841" i="1"/>
  <c r="AK843" i="1"/>
  <c r="AM843" i="1" s="1"/>
  <c r="A803" i="1"/>
  <c r="AK844" i="1" l="1"/>
  <c r="A804" i="1"/>
  <c r="AK845" i="1" l="1"/>
  <c r="AM845" i="1" s="1"/>
  <c r="AM844" i="1"/>
  <c r="A805" i="1"/>
  <c r="AK846" i="1" l="1"/>
  <c r="AM846" i="1" s="1"/>
  <c r="AK847" i="1"/>
  <c r="AM847" i="1" s="1"/>
  <c r="A806" i="1"/>
  <c r="AK848" i="1" l="1"/>
  <c r="AM848" i="1" s="1"/>
  <c r="AK849" i="1"/>
  <c r="A807" i="1"/>
  <c r="AM849" i="1" l="1"/>
  <c r="AK850" i="1"/>
  <c r="A808" i="1"/>
  <c r="AM850" i="1" l="1"/>
  <c r="AK851" i="1"/>
  <c r="A809" i="1"/>
  <c r="AK852" i="1" l="1"/>
  <c r="AK853" i="1" s="1"/>
  <c r="AM853" i="1" s="1"/>
  <c r="AM851" i="1"/>
  <c r="A810" i="1"/>
  <c r="AM852" i="1" l="1"/>
  <c r="AK854" i="1"/>
  <c r="A811" i="1"/>
  <c r="AM854" i="1" l="1"/>
  <c r="AK855" i="1"/>
  <c r="AK856" i="1" s="1"/>
  <c r="AM856" i="1" s="1"/>
  <c r="A812" i="1"/>
  <c r="AM855" i="1" l="1"/>
  <c r="AK857" i="1"/>
  <c r="AM857" i="1" s="1"/>
  <c r="A813" i="1"/>
  <c r="AK858" i="1" l="1"/>
  <c r="A814" i="1"/>
  <c r="AM858" i="1" l="1"/>
  <c r="AK859" i="1"/>
  <c r="A818" i="1"/>
  <c r="AM859" i="1" l="1"/>
  <c r="AK860" i="1"/>
  <c r="AK861" i="1"/>
  <c r="AM861" i="1" s="1"/>
  <c r="A819" i="1"/>
  <c r="A815" i="1"/>
  <c r="AM860" i="1" l="1"/>
  <c r="AK862" i="1"/>
  <c r="A821" i="1"/>
  <c r="AM862" i="1" l="1"/>
  <c r="AK863" i="1"/>
  <c r="AK864" i="1" s="1"/>
  <c r="AM864" i="1" s="1"/>
  <c r="A822" i="1"/>
  <c r="A820" i="1"/>
  <c r="AM863" i="1" l="1"/>
  <c r="AK865" i="1"/>
  <c r="AM865" i="1" s="1"/>
  <c r="A824" i="1"/>
  <c r="AK866" i="1" l="1"/>
  <c r="A825" i="1"/>
  <c r="AM866" i="1" l="1"/>
  <c r="AK867" i="1"/>
  <c r="AK868" i="1" s="1"/>
  <c r="AM868" i="1" s="1"/>
  <c r="A826" i="1"/>
  <c r="AM867" i="1" l="1"/>
  <c r="AK869" i="1"/>
  <c r="AM869" i="1" s="1"/>
  <c r="A828" i="1"/>
  <c r="AK870" i="1" l="1"/>
  <c r="AM870" i="1" s="1"/>
  <c r="A830" i="1"/>
  <c r="A829" i="1"/>
  <c r="AK871" i="1" l="1"/>
  <c r="AM871" i="1" s="1"/>
  <c r="A832" i="1"/>
  <c r="AK872" i="1" l="1"/>
  <c r="AM872" i="1" s="1"/>
  <c r="A831" i="1"/>
  <c r="AK873" i="1" l="1"/>
  <c r="AM873" i="1" s="1"/>
  <c r="AK874" i="1"/>
  <c r="A835" i="1"/>
  <c r="A834" i="1"/>
  <c r="A833" i="1"/>
  <c r="A836" i="1"/>
  <c r="AM874" i="1" l="1"/>
  <c r="AK875" i="1"/>
  <c r="AK876" i="1" s="1"/>
  <c r="AM876" i="1" s="1"/>
  <c r="A839" i="1"/>
  <c r="A837" i="1"/>
  <c r="AK877" i="1" l="1"/>
  <c r="AM875" i="1"/>
  <c r="A838" i="1"/>
  <c r="A840" i="1"/>
  <c r="AM877" i="1" l="1"/>
  <c r="AK878" i="1"/>
  <c r="A841" i="1"/>
  <c r="AM878" i="1" l="1"/>
  <c r="AK879" i="1"/>
  <c r="A842" i="1"/>
  <c r="AM879" i="1" l="1"/>
  <c r="AK880" i="1"/>
  <c r="AK881" i="1" s="1"/>
  <c r="AM881" i="1" s="1"/>
  <c r="A843" i="1"/>
  <c r="AM880" i="1" l="1"/>
  <c r="AK882" i="1"/>
  <c r="A844" i="1"/>
  <c r="AK883" i="1" l="1"/>
  <c r="AM883" i="1" s="1"/>
  <c r="AM882" i="1"/>
  <c r="A845" i="1"/>
  <c r="AK884" i="1" l="1"/>
  <c r="A846" i="1"/>
  <c r="AK885" i="1" l="1"/>
  <c r="AM885" i="1" s="1"/>
  <c r="AM884" i="1"/>
  <c r="AK886" i="1"/>
  <c r="AM886" i="1" s="1"/>
  <c r="A847" i="1"/>
  <c r="AK887" i="1" l="1"/>
  <c r="AM887" i="1" s="1"/>
  <c r="A848" i="1"/>
  <c r="AK888" i="1" l="1"/>
  <c r="A849" i="1"/>
  <c r="AM888" i="1" l="1"/>
  <c r="AK889" i="1"/>
  <c r="A850" i="1"/>
  <c r="AM889" i="1" l="1"/>
  <c r="AK890" i="1"/>
  <c r="A851" i="1"/>
  <c r="AK891" i="1" l="1"/>
  <c r="AM891" i="1" s="1"/>
  <c r="AM890" i="1"/>
  <c r="AK892" i="1"/>
  <c r="AM892" i="1" s="1"/>
  <c r="A852" i="1"/>
  <c r="AK893" i="1" l="1"/>
  <c r="AM893" i="1" s="1"/>
  <c r="A853" i="1"/>
  <c r="AK894" i="1" l="1"/>
  <c r="A854" i="1"/>
  <c r="A855" i="1"/>
  <c r="AK895" i="1" l="1"/>
  <c r="AM895" i="1" s="1"/>
  <c r="AM894" i="1"/>
  <c r="AK896" i="1"/>
  <c r="AM896" i="1" s="1"/>
  <c r="A856" i="1"/>
  <c r="AK897" i="1" l="1"/>
  <c r="AM897" i="1" s="1"/>
  <c r="A857" i="1"/>
  <c r="AK898" i="1" l="1"/>
  <c r="A858" i="1"/>
  <c r="A859" i="1"/>
  <c r="AK899" i="1" l="1"/>
  <c r="AM898" i="1"/>
  <c r="A860" i="1"/>
  <c r="AK900" i="1" l="1"/>
  <c r="AM899" i="1"/>
  <c r="AK901" i="1"/>
  <c r="AM901" i="1" s="1"/>
  <c r="A861" i="1"/>
  <c r="AM900" i="1" l="1"/>
  <c r="AK902" i="1"/>
  <c r="AM902" i="1" s="1"/>
  <c r="A862" i="1"/>
  <c r="A863" i="1"/>
  <c r="AK903" i="1" l="1"/>
  <c r="A864" i="1"/>
  <c r="A867" i="1"/>
  <c r="AM903" i="1" l="1"/>
  <c r="AK904" i="1"/>
  <c r="AK905" i="1" s="1"/>
  <c r="AM905" i="1" s="1"/>
  <c r="A865" i="1"/>
  <c r="A866" i="1"/>
  <c r="A868" i="1"/>
  <c r="AM904" i="1" l="1"/>
  <c r="AK906" i="1"/>
  <c r="AM906" i="1" s="1"/>
  <c r="A870" i="1"/>
  <c r="A869" i="1"/>
  <c r="AK907" i="1" l="1"/>
  <c r="A871" i="1"/>
  <c r="AM907" i="1" l="1"/>
  <c r="AK908" i="1"/>
  <c r="A872" i="1"/>
  <c r="AK909" i="1" l="1"/>
  <c r="AM909" i="1" s="1"/>
  <c r="AM908" i="1"/>
  <c r="A873" i="1"/>
  <c r="AK910" i="1" l="1"/>
  <c r="A874" i="1"/>
  <c r="AM910" i="1" l="1"/>
  <c r="AK911" i="1"/>
  <c r="AM911" i="1" s="1"/>
  <c r="AK912" i="1"/>
  <c r="AM912" i="1" s="1"/>
  <c r="A875" i="1"/>
  <c r="AK913" i="1" l="1"/>
  <c r="AM913" i="1" s="1"/>
  <c r="A876" i="1"/>
  <c r="AK914" i="1" l="1"/>
  <c r="A877" i="1"/>
  <c r="AK915" i="1" l="1"/>
  <c r="AM915" i="1" s="1"/>
  <c r="AM914" i="1"/>
  <c r="AK916" i="1"/>
  <c r="AM916" i="1" s="1"/>
  <c r="A878" i="1"/>
  <c r="AK917" i="1" l="1"/>
  <c r="A879" i="1"/>
  <c r="AM917" i="1" l="1"/>
  <c r="AK918" i="1"/>
  <c r="AM918" i="1" s="1"/>
  <c r="A880" i="1"/>
  <c r="AK919" i="1" l="1"/>
  <c r="A881" i="1"/>
  <c r="AK920" i="1" l="1"/>
  <c r="AM920" i="1" s="1"/>
  <c r="AM919" i="1"/>
  <c r="AK921" i="1"/>
  <c r="AM921" i="1" s="1"/>
  <c r="A882" i="1"/>
  <c r="AK922" i="1" l="1"/>
  <c r="A883" i="1"/>
  <c r="AM922" i="1" l="1"/>
  <c r="AK923" i="1"/>
  <c r="A884" i="1"/>
  <c r="AM923" i="1" l="1"/>
  <c r="AK924" i="1"/>
  <c r="A885" i="1"/>
  <c r="AM924" i="1" l="1"/>
  <c r="AK925" i="1"/>
  <c r="A886" i="1"/>
  <c r="AK926" i="1" l="1"/>
  <c r="AM925" i="1"/>
  <c r="A887" i="1"/>
  <c r="AM926" i="1" l="1"/>
  <c r="AK927" i="1"/>
  <c r="A888" i="1"/>
  <c r="AM927" i="1" l="1"/>
  <c r="AK928" i="1"/>
  <c r="A889" i="1"/>
  <c r="A891" i="1"/>
  <c r="AM928" i="1" l="1"/>
  <c r="AK929" i="1"/>
  <c r="A890" i="1"/>
  <c r="AM929" i="1" l="1"/>
  <c r="AK930" i="1"/>
  <c r="A895" i="1"/>
  <c r="A894" i="1"/>
  <c r="A893" i="1"/>
  <c r="A892" i="1"/>
  <c r="AM930" i="1" l="1"/>
  <c r="AK931" i="1"/>
  <c r="A896" i="1"/>
  <c r="AK932" i="1" l="1"/>
  <c r="AM932" i="1" s="1"/>
  <c r="AM931" i="1"/>
  <c r="AK933" i="1"/>
  <c r="AM933" i="1" s="1"/>
  <c r="A898" i="1"/>
  <c r="A897" i="1"/>
  <c r="A900" i="1"/>
  <c r="AK934" i="1" l="1"/>
  <c r="A901" i="1"/>
  <c r="A899" i="1"/>
  <c r="AM934" i="1" l="1"/>
  <c r="AK935" i="1"/>
  <c r="A902" i="1"/>
  <c r="A903" i="1"/>
  <c r="A904" i="1"/>
  <c r="AM935" i="1" l="1"/>
  <c r="AK936" i="1"/>
  <c r="A905" i="1"/>
  <c r="A906" i="1"/>
  <c r="AK941" i="1" l="1"/>
  <c r="AM936" i="1"/>
  <c r="A907" i="1"/>
  <c r="AM941" i="1" l="1"/>
  <c r="AK942" i="1"/>
  <c r="AK943" i="1"/>
  <c r="A908" i="1"/>
  <c r="AM943" i="1" l="1"/>
  <c r="AK944" i="1"/>
  <c r="AM942" i="1"/>
  <c r="A910" i="1"/>
  <c r="A909" i="1"/>
  <c r="AM944" i="1" l="1"/>
  <c r="AK945" i="1"/>
  <c r="A912" i="1"/>
  <c r="A911" i="1"/>
  <c r="AM945" i="1" l="1"/>
  <c r="AK946" i="1"/>
  <c r="A913" i="1"/>
  <c r="AM946" i="1" l="1"/>
  <c r="AK947" i="1"/>
  <c r="AK948" i="1"/>
  <c r="A914" i="1"/>
  <c r="AM948" i="1" l="1"/>
  <c r="AM947" i="1"/>
  <c r="AK949" i="1"/>
  <c r="A915" i="1"/>
  <c r="AK950" i="1" l="1"/>
  <c r="AK951" i="1"/>
  <c r="AM951" i="1" s="1"/>
  <c r="AM949" i="1"/>
  <c r="A916" i="1"/>
  <c r="A917" i="1"/>
  <c r="A919" i="1"/>
  <c r="AM950" i="1" l="1"/>
  <c r="AK952" i="1"/>
  <c r="AM952" i="1" s="1"/>
  <c r="A920" i="1"/>
  <c r="A918" i="1"/>
  <c r="AK953" i="1" l="1"/>
  <c r="AM953" i="1" s="1"/>
  <c r="A922" i="1"/>
  <c r="AK954" i="1" l="1"/>
  <c r="AM954" i="1" s="1"/>
  <c r="A921" i="1"/>
  <c r="A923" i="1"/>
  <c r="AK955" i="1" l="1"/>
  <c r="A924" i="1"/>
  <c r="AK960" i="1" l="1"/>
  <c r="AM955" i="1"/>
  <c r="A925" i="1"/>
  <c r="AK961" i="1" l="1"/>
  <c r="AM960" i="1"/>
  <c r="A926" i="1"/>
  <c r="AM961" i="1" l="1"/>
  <c r="AK962" i="1"/>
  <c r="A928" i="1"/>
  <c r="AM962" i="1" l="1"/>
  <c r="AK963" i="1"/>
  <c r="AK964" i="1"/>
  <c r="AM964" i="1" s="1"/>
  <c r="A927" i="1"/>
  <c r="A929" i="1"/>
  <c r="AK965" i="1" l="1"/>
  <c r="AM965" i="1" s="1"/>
  <c r="AK966" i="1"/>
  <c r="AM963" i="1"/>
  <c r="A930" i="1"/>
  <c r="AM966" i="1" l="1"/>
  <c r="AK967" i="1"/>
  <c r="A931" i="1"/>
  <c r="A933" i="1"/>
  <c r="AM967" i="1" l="1"/>
  <c r="AK968" i="1"/>
  <c r="AK969" i="1"/>
  <c r="AM969" i="1" s="1"/>
  <c r="A932" i="1"/>
  <c r="AK970" i="1" l="1"/>
  <c r="AM968" i="1"/>
  <c r="AK971" i="1"/>
  <c r="A934" i="1"/>
  <c r="A935" i="1"/>
  <c r="AM971" i="1" l="1"/>
  <c r="AM970" i="1"/>
  <c r="AK972" i="1"/>
  <c r="AK973" i="1" s="1"/>
  <c r="A936" i="1"/>
  <c r="AM973" i="1" l="1"/>
  <c r="AM972" i="1"/>
  <c r="AK976" i="1"/>
  <c r="A941" i="1"/>
  <c r="AK977" i="1" l="1"/>
  <c r="AM977" i="1" s="1"/>
  <c r="AM976" i="1"/>
  <c r="A942" i="1"/>
  <c r="AK978" i="1" l="1"/>
  <c r="A943" i="1"/>
  <c r="AM978" i="1" l="1"/>
  <c r="AK979" i="1"/>
  <c r="A944" i="1"/>
  <c r="A946" i="1"/>
  <c r="AM979" i="1" l="1"/>
  <c r="AK980" i="1"/>
  <c r="A947" i="1"/>
  <c r="A945" i="1"/>
  <c r="A948" i="1"/>
  <c r="A949" i="1"/>
  <c r="AM980" i="1" l="1"/>
  <c r="AK981" i="1"/>
  <c r="A950" i="1"/>
  <c r="A951" i="1"/>
  <c r="AM981" i="1" l="1"/>
  <c r="AK982" i="1"/>
  <c r="A952" i="1"/>
  <c r="AM982" i="1" l="1"/>
  <c r="AK983" i="1"/>
  <c r="A953" i="1"/>
  <c r="AM983" i="1" l="1"/>
  <c r="AK984" i="1"/>
  <c r="A954" i="1"/>
  <c r="AM984" i="1" l="1"/>
  <c r="AK985" i="1"/>
  <c r="A955" i="1"/>
  <c r="AM985" i="1" l="1"/>
  <c r="AK986" i="1"/>
  <c r="A960" i="1"/>
  <c r="AK987" i="1" l="1"/>
  <c r="AM986" i="1"/>
  <c r="A962" i="1"/>
  <c r="A961" i="1"/>
  <c r="AK988" i="1" l="1"/>
  <c r="AM987" i="1"/>
  <c r="A965" i="1"/>
  <c r="A963" i="1"/>
  <c r="AM988" i="1" l="1"/>
  <c r="AK989" i="1"/>
  <c r="A964" i="1"/>
  <c r="A966" i="1"/>
  <c r="AM989" i="1" l="1"/>
  <c r="AK990" i="1"/>
  <c r="A967" i="1"/>
  <c r="AM990" i="1" l="1"/>
  <c r="AK991" i="1"/>
  <c r="AK992" i="1"/>
  <c r="A968" i="1"/>
  <c r="AM992" i="1" l="1"/>
  <c r="AM991" i="1"/>
  <c r="AK993" i="1"/>
  <c r="A969" i="1"/>
  <c r="AM993" i="1" l="1"/>
  <c r="AK994" i="1"/>
  <c r="AK995" i="1"/>
  <c r="AM995" i="1" s="1"/>
  <c r="A970" i="1"/>
  <c r="AM994" i="1" l="1"/>
  <c r="AK996" i="1"/>
  <c r="AM996" i="1" s="1"/>
  <c r="AK997" i="1"/>
  <c r="AM997" i="1" s="1"/>
  <c r="A971" i="1"/>
  <c r="A972" i="1" l="1"/>
  <c r="A973" i="1" l="1"/>
  <c r="A977" i="1"/>
  <c r="A976" i="1" l="1"/>
  <c r="A979" i="1"/>
  <c r="A978" i="1" l="1"/>
  <c r="A980" i="1"/>
  <c r="A981" i="1" l="1"/>
  <c r="A982" i="1" l="1"/>
  <c r="A983" i="1" l="1"/>
  <c r="A984" i="1"/>
  <c r="A985" i="1" l="1"/>
  <c r="A986" i="1" l="1"/>
  <c r="A987" i="1" l="1"/>
  <c r="A988" i="1" l="1"/>
  <c r="A989" i="1"/>
  <c r="A990" i="1" l="1"/>
  <c r="A991" i="1" l="1"/>
  <c r="A992" i="1" l="1"/>
  <c r="A993" i="1" l="1"/>
  <c r="A994" i="1" l="1"/>
  <c r="A996" i="1" l="1"/>
  <c r="A997" i="1" l="1"/>
  <c r="A995" i="1"/>
  <c r="A1153" i="1" l="1"/>
  <c r="A2519" i="1"/>
  <c r="A2405" i="1"/>
  <c r="A2116" i="1"/>
  <c r="A2864" i="1"/>
  <c r="A2569" i="1"/>
  <c r="A1355" i="1"/>
  <c r="A1215" i="1"/>
  <c r="A2729" i="1"/>
  <c r="A1626" i="1"/>
  <c r="A1424" i="1"/>
  <c r="A2561" i="1"/>
  <c r="A2846" i="1"/>
  <c r="A2514" i="1"/>
  <c r="A1601" i="1"/>
  <c r="A1889" i="1"/>
  <c r="A1922" i="1"/>
  <c r="A1136" i="1"/>
  <c r="A3152" i="1"/>
  <c r="A2769" i="1"/>
  <c r="A2366" i="1"/>
  <c r="A1990" i="1"/>
  <c r="A1021" i="1"/>
  <c r="A1455" i="1"/>
  <c r="A1496" i="1"/>
  <c r="A2858" i="1"/>
  <c r="A1083" i="1"/>
  <c r="A2917" i="1"/>
  <c r="A1729" i="1"/>
  <c r="A2707" i="1"/>
  <c r="A2495" i="1"/>
  <c r="A1052" i="1"/>
  <c r="A1852" i="1"/>
  <c r="A1281" i="1"/>
  <c r="A3007" i="1"/>
  <c r="A2946" i="1"/>
  <c r="A1596" i="1"/>
  <c r="A3201" i="1"/>
  <c r="A2816" i="1"/>
  <c r="A1362" i="1"/>
  <c r="A2411" i="1"/>
  <c r="A1213" i="1"/>
  <c r="A3181" i="1"/>
  <c r="A2071" i="1"/>
  <c r="A2752" i="1"/>
  <c r="A1690" i="1"/>
  <c r="AM2411" i="1"/>
  <c r="A1357" i="1"/>
  <c r="A1047" i="1"/>
  <c r="A1886" i="1"/>
  <c r="A1452" i="1"/>
  <c r="A2335" i="1"/>
  <c r="A2011" i="1"/>
  <c r="A1085" i="1"/>
  <c r="A1616" i="1"/>
  <c r="A2078" i="1"/>
  <c r="AM1922" i="1"/>
  <c r="A1364" i="1"/>
  <c r="A2149" i="1"/>
  <c r="A2216" i="1"/>
  <c r="A1517" i="1"/>
  <c r="A2533" i="1"/>
  <c r="A2909" i="1"/>
  <c r="A1311" i="1"/>
  <c r="A2265" i="1"/>
  <c r="A1899" i="1"/>
  <c r="A1798" i="1"/>
  <c r="A1414" i="1"/>
  <c r="A1656" i="1"/>
  <c r="A2460" i="1"/>
  <c r="A2195" i="1"/>
  <c r="A3193" i="1"/>
  <c r="A1368" i="1"/>
  <c r="AM2011" i="1"/>
  <c r="A2630" i="1"/>
  <c r="A2414" i="1"/>
  <c r="A1532" i="1"/>
  <c r="A2994" i="1"/>
  <c r="A3101" i="1"/>
  <c r="A1093" i="1"/>
  <c r="A1752" i="1"/>
  <c r="A1640" i="1"/>
  <c r="A2775" i="1"/>
  <c r="A2885" i="1"/>
  <c r="A2016" i="1"/>
  <c r="A2067" i="1"/>
  <c r="A1712" i="1"/>
  <c r="A3171" i="1"/>
  <c r="A2051" i="1"/>
  <c r="A2502" i="1"/>
  <c r="A1763" i="1"/>
  <c r="A1387" i="1"/>
  <c r="A2884" i="1"/>
  <c r="A1463" i="1"/>
  <c r="A1796" i="1"/>
  <c r="AM2985" i="1"/>
  <c r="A2985" i="1"/>
  <c r="A1134" i="1"/>
  <c r="A1952" i="1"/>
  <c r="A2645" i="1"/>
  <c r="A1769" i="1"/>
  <c r="A2207" i="1"/>
  <c r="A1637" i="1"/>
  <c r="A1744" i="1"/>
  <c r="A2143" i="1"/>
  <c r="A2311" i="1"/>
  <c r="A1318" i="1"/>
  <c r="A1290" i="1"/>
  <c r="A2225" i="1"/>
  <c r="A2760" i="1"/>
  <c r="A1309" i="1"/>
  <c r="A1394" i="1"/>
  <c r="A1803" i="1"/>
  <c r="A2127" i="1"/>
  <c r="A2679" i="1"/>
  <c r="A2758" i="1"/>
  <c r="A3141" i="1"/>
  <c r="A2839" i="1"/>
  <c r="A1499" i="1"/>
  <c r="A3202" i="1"/>
  <c r="A2670" i="1"/>
  <c r="A1742" i="1"/>
  <c r="A1322" i="1"/>
  <c r="A3204" i="1"/>
  <c r="A2266" i="1"/>
  <c r="A1967" i="1"/>
  <c r="A3057" i="1"/>
  <c r="A2659" i="1"/>
  <c r="A2458" i="1"/>
  <c r="A2259" i="1"/>
  <c r="A2459" i="1"/>
  <c r="A1894" i="1"/>
  <c r="A1891" i="1"/>
  <c r="A1478" i="1"/>
  <c r="A1454" i="1"/>
  <c r="A1405" i="1"/>
  <c r="A2032" i="1"/>
  <c r="A2061" i="1"/>
  <c r="A2914" i="1"/>
  <c r="A1650" i="1"/>
  <c r="A1518" i="1"/>
  <c r="A1854" i="1"/>
  <c r="A3084" i="1"/>
  <c r="AM1517" i="1"/>
  <c r="A2628" i="1"/>
  <c r="A2570" i="1"/>
  <c r="A2779" i="1"/>
  <c r="A2064" i="1"/>
  <c r="A2455" i="1"/>
  <c r="A2131" i="1"/>
  <c r="A2563" i="1"/>
  <c r="AM1209" i="1"/>
  <c r="A1209" i="1"/>
  <c r="A2394" i="1"/>
  <c r="A1918" i="1"/>
  <c r="A1789" i="1"/>
  <c r="A1884" i="1"/>
  <c r="A1908" i="1"/>
  <c r="A1786" i="1"/>
  <c r="A2938" i="1"/>
  <c r="A1783" i="1"/>
  <c r="A3026" i="1"/>
  <c r="A1143" i="1"/>
  <c r="A2912" i="1"/>
  <c r="A2136" i="1"/>
  <c r="A2966" i="1"/>
  <c r="A2095" i="1"/>
  <c r="A2861" i="1"/>
  <c r="A1058" i="1"/>
  <c r="A2908" i="1"/>
  <c r="A1657" i="1"/>
  <c r="A3162" i="1"/>
  <c r="A1814" i="1"/>
  <c r="A2589" i="1"/>
  <c r="A2489" i="1"/>
  <c r="A1487" i="1"/>
  <c r="A2209" i="1"/>
  <c r="A2482" i="1"/>
  <c r="A1805" i="1"/>
  <c r="AM2651" i="1"/>
  <c r="A2651" i="1"/>
  <c r="A2671" i="1"/>
  <c r="A1284" i="1"/>
  <c r="A2662" i="1"/>
  <c r="A2967" i="1"/>
  <c r="A1243" i="1"/>
  <c r="A1632" i="1"/>
  <c r="A1520" i="1"/>
  <c r="A2069" i="1"/>
  <c r="AM2391" i="1"/>
  <c r="A2391" i="1"/>
  <c r="A2640" i="1"/>
  <c r="AM2590" i="1"/>
  <c r="A2590" i="1"/>
  <c r="A1419" i="1"/>
  <c r="A2283" i="1"/>
  <c r="AM1657" i="1"/>
  <c r="A2328" i="1"/>
  <c r="A1218" i="1"/>
  <c r="A2287" i="1"/>
  <c r="A2194" i="1"/>
  <c r="A2452" i="1"/>
  <c r="A2789" i="1"/>
  <c r="AM1952" i="1"/>
  <c r="A1664" i="1"/>
  <c r="A2829" i="1"/>
  <c r="A1477" i="1"/>
  <c r="A2979" i="1"/>
  <c r="A2241" i="1"/>
  <c r="A2730" i="1"/>
  <c r="A2160" i="1"/>
  <c r="A1730" i="1"/>
  <c r="A2176" i="1"/>
  <c r="A2963" i="1"/>
  <c r="AM2569" i="1"/>
  <c r="A1851" i="1"/>
  <c r="A2936" i="1"/>
  <c r="A3043" i="1"/>
  <c r="AM2149" i="1"/>
  <c r="A1996" i="1"/>
  <c r="A2524" i="1"/>
  <c r="AM2640" i="1"/>
  <c r="A2439" i="1"/>
  <c r="A2716" i="1"/>
  <c r="A2995" i="1"/>
  <c r="A2677" i="1"/>
  <c r="A2948" i="1"/>
  <c r="A2999" i="1"/>
  <c r="A2636" i="1"/>
  <c r="A1376" i="1"/>
  <c r="A2867" i="1"/>
  <c r="A1068" i="1"/>
  <c r="A1679" i="1"/>
  <c r="A3095" i="1"/>
  <c r="A1179" i="1"/>
  <c r="A2157" i="1"/>
  <c r="A2373" i="1"/>
  <c r="A1172" i="1"/>
  <c r="A2865" i="1"/>
  <c r="A1096" i="1"/>
  <c r="A1048" i="1"/>
  <c r="A1210" i="1"/>
  <c r="A2575" i="1"/>
  <c r="A1677" i="1"/>
  <c r="A1406" i="1"/>
  <c r="A2749" i="1"/>
  <c r="A2408" i="1"/>
  <c r="A2169" i="1"/>
  <c r="A2282" i="1"/>
  <c r="A1244" i="1"/>
  <c r="A2341" i="1"/>
  <c r="A2513" i="1"/>
  <c r="A2548" i="1"/>
  <c r="A2274" i="1"/>
  <c r="AM2652" i="1"/>
  <c r="A2652" i="1"/>
  <c r="A2641" i="1"/>
  <c r="A1407" i="1"/>
  <c r="A1709" i="1"/>
  <c r="A1533" i="1"/>
  <c r="A1573" i="1"/>
  <c r="A2100" i="1"/>
  <c r="A1839" i="1"/>
  <c r="A2142" i="1"/>
  <c r="A2665" i="1"/>
  <c r="A2521" i="1"/>
  <c r="A1527" i="1"/>
  <c r="A2427" i="1"/>
  <c r="A2215" i="1"/>
  <c r="A2272" i="1"/>
  <c r="A1748" i="1"/>
  <c r="A1636" i="1"/>
  <c r="A2869" i="1"/>
  <c r="A1278" i="1"/>
  <c r="A2545" i="1"/>
  <c r="A3114" i="1"/>
  <c r="A2675" i="1"/>
  <c r="A2685" i="1"/>
  <c r="A1009" i="1"/>
  <c r="A2153" i="1"/>
  <c r="A1856" i="1"/>
  <c r="A1565" i="1"/>
  <c r="A3194" i="1"/>
  <c r="A2814" i="1"/>
  <c r="A3003" i="1"/>
  <c r="A1566" i="1"/>
  <c r="A2512" i="1"/>
  <c r="A1667" i="1"/>
  <c r="A1474" i="1"/>
  <c r="A2834" i="1"/>
  <c r="A2506" i="1"/>
  <c r="A2133" i="1"/>
  <c r="A1274" i="1"/>
  <c r="A2072" i="1"/>
  <c r="A1559" i="1"/>
  <c r="A2300" i="1"/>
  <c r="A2837" i="1"/>
  <c r="AM2963" i="1"/>
  <c r="A2240" i="1"/>
  <c r="A2713" i="1"/>
  <c r="A2877" i="1"/>
  <c r="A2609" i="1"/>
  <c r="A2684" i="1"/>
  <c r="AM1763" i="1"/>
  <c r="A2026" i="1"/>
  <c r="A2013" i="1"/>
  <c r="A1674" i="1"/>
  <c r="A2035" i="1"/>
  <c r="A3117" i="1"/>
  <c r="A1267" i="1"/>
  <c r="A2021" i="1"/>
  <c r="A1563" i="1"/>
  <c r="A1870" i="1"/>
  <c r="A1933" i="1"/>
  <c r="AM2867" i="1"/>
  <c r="A1927" i="1"/>
  <c r="A1101" i="1"/>
  <c r="A2562" i="1"/>
  <c r="A1530" i="1"/>
  <c r="A2350" i="1"/>
  <c r="A2845" i="1"/>
  <c r="A1869" i="1"/>
  <c r="A2627" i="1"/>
  <c r="AM1487" i="1"/>
  <c r="A2854" i="1"/>
  <c r="A1620" i="1"/>
  <c r="A2604" i="1"/>
  <c r="A2600" i="1"/>
  <c r="A2480" i="1"/>
  <c r="A1104" i="1"/>
  <c r="AM2816" i="1"/>
  <c r="A2654" i="1"/>
  <c r="AM2839" i="1"/>
  <c r="AM1786" i="1"/>
  <c r="A1813" i="1"/>
  <c r="A2255" i="1"/>
  <c r="A3049" i="1"/>
  <c r="A2003" i="1"/>
  <c r="A1949" i="1"/>
  <c r="A1171" i="1"/>
  <c r="A1299" i="1"/>
  <c r="A3100" i="1"/>
  <c r="A1820" i="1"/>
  <c r="A1991" i="1"/>
  <c r="A1436" i="1"/>
  <c r="A3190" i="1"/>
  <c r="A3127" i="1"/>
  <c r="A1280" i="1"/>
  <c r="AM1894" i="1"/>
  <c r="A2417" i="1"/>
  <c r="A1178" i="1"/>
  <c r="A1841" i="1"/>
  <c r="A2073" i="1"/>
  <c r="A2251" i="1"/>
  <c r="A1008" i="1"/>
  <c r="A1682" i="1"/>
  <c r="A2186" i="1"/>
  <c r="A3059" i="1"/>
  <c r="A2164" i="1"/>
  <c r="A2984" i="1"/>
  <c r="A1561" i="1"/>
  <c r="A1821" i="1"/>
  <c r="A1158" i="1"/>
  <c r="AM3084" i="1"/>
  <c r="A3183" i="1"/>
  <c r="A1159" i="1"/>
  <c r="A2171" i="1"/>
  <c r="A2709" i="1"/>
  <c r="A2170" i="1"/>
  <c r="AM1456" i="1"/>
  <c r="A1456" i="1"/>
  <c r="A1914" i="1"/>
  <c r="A2639" i="1"/>
  <c r="A2617" i="1"/>
  <c r="A2782" i="1"/>
  <c r="A1094" i="1"/>
  <c r="A2642" i="1"/>
  <c r="AM2670" i="1"/>
  <c r="A2212" i="1"/>
  <c r="A1853" i="1"/>
  <c r="A1088" i="1"/>
  <c r="AM2035" i="1"/>
  <c r="A1504" i="1"/>
  <c r="A1224" i="1"/>
  <c r="AM3193" i="1"/>
  <c r="A1985" i="1"/>
  <c r="A2633" i="1"/>
  <c r="A1958" i="1"/>
  <c r="A1963" i="1"/>
  <c r="A1939" i="1"/>
  <c r="A2945" i="1"/>
  <c r="A1959" i="1"/>
  <c r="AM1478" i="1"/>
  <c r="A1240" i="1"/>
  <c r="A1624" i="1"/>
  <c r="A2002" i="1"/>
  <c r="A1090" i="1"/>
  <c r="AM1414" i="1"/>
  <c r="A2503" i="1"/>
  <c r="A2264" i="1"/>
  <c r="AM1748" i="1"/>
  <c r="A1162" i="1"/>
  <c r="A2365" i="1"/>
  <c r="AM2169" i="1"/>
  <c r="A1932" i="1"/>
  <c r="A1473" i="1"/>
  <c r="A2625" i="1"/>
  <c r="AM1841" i="1"/>
  <c r="A2139" i="1"/>
  <c r="A3086" i="1"/>
  <c r="A2378" i="1"/>
  <c r="A1351" i="1"/>
  <c r="AM2936" i="1"/>
  <c r="A1971" i="1"/>
  <c r="A2042" i="1"/>
  <c r="AM1364" i="1"/>
  <c r="A2952" i="1"/>
  <c r="A2467" i="1"/>
  <c r="A2674" i="1"/>
  <c r="AM2628" i="1"/>
  <c r="AM2814" i="1"/>
  <c r="A1113" i="1"/>
  <c r="A1969" i="1"/>
  <c r="A1014" i="1"/>
  <c r="A1353" i="1"/>
  <c r="A1871" i="1"/>
  <c r="A1062" i="1"/>
  <c r="A2418" i="1"/>
  <c r="A1595" i="1"/>
  <c r="A3178" i="1"/>
  <c r="A1128" i="1"/>
  <c r="A1382" i="1"/>
  <c r="A3063" i="1"/>
  <c r="A3187" i="1"/>
  <c r="A1825" i="1"/>
  <c r="AM2072" i="1"/>
  <c r="A2182" i="1"/>
  <c r="A2134" i="1"/>
  <c r="A2599" i="1"/>
  <c r="A1699" i="1"/>
  <c r="A1780" i="1"/>
  <c r="A2461" i="1"/>
  <c r="AM2967" i="1"/>
  <c r="A1427" i="1"/>
  <c r="A3188" i="1"/>
  <c r="AM2512" i="1"/>
  <c r="A1152" i="1"/>
  <c r="A1754" i="1"/>
  <c r="A2940" i="1"/>
  <c r="A1484" i="1"/>
  <c r="A1024" i="1"/>
  <c r="A1223" i="1"/>
  <c r="A1293" i="1"/>
  <c r="A1373" i="1"/>
  <c r="A2857" i="1"/>
  <c r="A1234" i="1"/>
  <c r="A1509" i="1"/>
  <c r="A1906" i="1"/>
  <c r="A1127" i="1"/>
  <c r="A3192" i="1"/>
  <c r="A1916" i="1"/>
  <c r="AM2384" i="1"/>
  <c r="A2915" i="1"/>
  <c r="AM2408" i="1"/>
  <c r="A3144" i="1"/>
  <c r="A2451" i="1"/>
  <c r="A1227" i="1"/>
  <c r="A2882" i="1"/>
  <c r="A3107" i="1"/>
  <c r="A2236" i="1"/>
  <c r="A2987" i="1"/>
  <c r="A3036" i="1"/>
  <c r="A1271" i="1"/>
  <c r="A1761" i="1"/>
  <c r="A1736" i="1"/>
  <c r="AM1939" i="1"/>
  <c r="A1961" i="1"/>
  <c r="A1116" i="1"/>
  <c r="A3189" i="1"/>
  <c r="A1887" i="1"/>
  <c r="A2177" i="1"/>
  <c r="A1835" i="1"/>
  <c r="A2041" i="1"/>
  <c r="AM1825" i="1"/>
  <c r="A2598" i="1"/>
  <c r="A3067" i="1"/>
  <c r="A3212" i="1"/>
  <c r="AM2514" i="1"/>
  <c r="A1919" i="1"/>
  <c r="A2065" i="1"/>
  <c r="A1107" i="1"/>
  <c r="AM1152" i="1"/>
  <c r="A2551" i="1"/>
  <c r="A1493" i="1"/>
  <c r="A3011" i="1"/>
  <c r="A2986" i="1"/>
  <c r="A1947" i="1"/>
  <c r="AM2633" i="1"/>
  <c r="A1810" i="1"/>
  <c r="A2805" i="1"/>
  <c r="A2487" i="1"/>
  <c r="A1837" i="1"/>
  <c r="A1428" i="1"/>
  <c r="A1714" i="1"/>
  <c r="A1247" i="1"/>
  <c r="A2673" i="1"/>
  <c r="A1882" i="1"/>
  <c r="AM2401" i="1"/>
  <c r="A2401" i="1"/>
  <c r="A1306" i="1"/>
  <c r="A2076" i="1"/>
  <c r="AM2424" i="1"/>
  <c r="A2424" i="1"/>
  <c r="AM1394" i="1"/>
  <c r="A1392" i="1"/>
  <c r="A3039" i="1"/>
  <c r="A2971" i="1"/>
  <c r="A3151" i="1"/>
  <c r="A1937" i="1"/>
  <c r="AM2828" i="1"/>
  <c r="A2828" i="1"/>
  <c r="A3070" i="1"/>
  <c r="A2840" i="1"/>
  <c r="AM2805" i="1"/>
  <c r="A3022" i="1"/>
  <c r="A1745" i="1"/>
  <c r="A2317" i="1"/>
  <c r="A2990" i="1"/>
  <c r="A2208" i="1"/>
  <c r="AM2645" i="1"/>
  <c r="A3075" i="1"/>
  <c r="A1147" i="1"/>
  <c r="A1408" i="1"/>
  <c r="A1166" i="1"/>
  <c r="A1688" i="1"/>
  <c r="A2397" i="1"/>
  <c r="A3068" i="1"/>
  <c r="A2082" i="1"/>
  <c r="A2886" i="1"/>
  <c r="AM2480" i="1"/>
  <c r="A2680" i="1"/>
  <c r="AM1207" i="1"/>
  <c r="A1207" i="1"/>
  <c r="A3167" i="1"/>
  <c r="A1276" i="1"/>
  <c r="A1399" i="1"/>
  <c r="A3013" i="1"/>
  <c r="A1347" i="1"/>
  <c r="A2166" i="1"/>
  <c r="A2268" i="1"/>
  <c r="A3053" i="1"/>
  <c r="A1366" i="1"/>
  <c r="A1791" i="1"/>
  <c r="A1641" i="1"/>
  <c r="A1092" i="1"/>
  <c r="A1077" i="1"/>
  <c r="A3089" i="1"/>
  <c r="A1314" i="1"/>
  <c r="A2847" i="1"/>
  <c r="A1928" i="1"/>
  <c r="A2767" i="1"/>
  <c r="A1920" i="1"/>
  <c r="AM3049" i="1"/>
  <c r="A1389" i="1"/>
  <c r="A3185" i="1"/>
  <c r="AM1376" i="1"/>
  <c r="A1187" i="1"/>
  <c r="A2109" i="1"/>
  <c r="A1830" i="1"/>
  <c r="A1541" i="1"/>
  <c r="AM1679" i="1"/>
  <c r="A1476" i="1"/>
  <c r="A3034" i="1"/>
  <c r="A1750" i="1"/>
  <c r="A1905" i="1"/>
  <c r="AM1499" i="1"/>
  <c r="AM2917" i="1"/>
  <c r="AM2971" i="1"/>
  <c r="A2260" i="1"/>
  <c r="A2580" i="1"/>
  <c r="A1753" i="1"/>
  <c r="A2297" i="1"/>
  <c r="A2425" i="1"/>
  <c r="A3116" i="1"/>
  <c r="A2312" i="1"/>
  <c r="A1738" i="1"/>
  <c r="A1756" i="1"/>
  <c r="AM2212" i="1"/>
  <c r="AM1455" i="1"/>
  <c r="A2797" i="1"/>
  <c r="A2690" i="1"/>
  <c r="A1421" i="1"/>
  <c r="A2571" i="1"/>
  <c r="A1808" i="1"/>
  <c r="AM2171" i="1"/>
  <c r="A2750" i="1"/>
  <c r="A2634" i="1"/>
  <c r="A1091" i="1"/>
  <c r="A3076" i="1"/>
  <c r="A2190" i="1"/>
  <c r="A2579" i="1"/>
  <c r="A1551" i="1"/>
  <c r="A2052" i="1"/>
  <c r="A3077" i="1"/>
  <c r="A1214" i="1"/>
  <c r="A2825" i="1"/>
  <c r="A2457" i="1"/>
  <c r="AM2274" i="1"/>
  <c r="A2475" i="1"/>
  <c r="A2473" i="1"/>
  <c r="A1646" i="1"/>
  <c r="AM2050" i="1"/>
  <c r="A2050" i="1"/>
  <c r="A1581" i="1"/>
  <c r="A2387" i="1"/>
  <c r="A1592" i="1"/>
  <c r="AM1085" i="1"/>
  <c r="A1980" i="1"/>
  <c r="A2306" i="1"/>
  <c r="A1110" i="1"/>
  <c r="AM3201" i="1"/>
  <c r="A1639" i="1"/>
  <c r="AM1373" i="1"/>
  <c r="A2434" i="1"/>
  <c r="A2668" i="1"/>
  <c r="AM1566" i="1"/>
  <c r="A1302" i="1"/>
  <c r="A2991" i="1"/>
  <c r="A1574" i="1"/>
  <c r="A2602" i="1"/>
  <c r="A3177" i="1"/>
  <c r="A2057" i="1"/>
  <c r="A2263" i="1"/>
  <c r="AM1871" i="1"/>
  <c r="A1892" i="1"/>
  <c r="A1304" i="1"/>
  <c r="AM2882" i="1"/>
  <c r="AM3107" i="1"/>
  <c r="A2442" i="1"/>
  <c r="A2218" i="1"/>
  <c r="AM3036" i="1"/>
  <c r="A1960" i="1"/>
  <c r="AM1761" i="1"/>
  <c r="A1622" i="1"/>
  <c r="A2610" i="1"/>
  <c r="A1301" i="1"/>
  <c r="A1432" i="1"/>
  <c r="AM2166" i="1"/>
  <c r="AM1541" i="1"/>
  <c r="A2151" i="1"/>
  <c r="A1926" i="1"/>
  <c r="AM2052" i="1"/>
  <c r="AM1366" i="1"/>
  <c r="A1519" i="1"/>
  <c r="A1925" i="1"/>
  <c r="A2262" i="1"/>
  <c r="A3129" i="1"/>
  <c r="A1064" i="1"/>
  <c r="A2320" i="1"/>
  <c r="AM2434" i="1"/>
  <c r="A1857" i="1"/>
  <c r="A2745" i="1"/>
  <c r="A1776" i="1"/>
  <c r="AM1014" i="1"/>
  <c r="A1320" i="1"/>
  <c r="A2773" i="1"/>
  <c r="A2761" i="1"/>
  <c r="AM1827" i="1"/>
  <c r="A1827" i="1"/>
  <c r="A2107" i="1"/>
  <c r="A2172" i="1"/>
  <c r="A2632" i="1"/>
  <c r="AM1915" i="1"/>
  <c r="A1915" i="1"/>
  <c r="A1431" i="1"/>
  <c r="A2361" i="1"/>
  <c r="A1528" i="1"/>
  <c r="A1550" i="1"/>
  <c r="A1381" i="1"/>
  <c r="AM1058" i="1"/>
  <c r="A3138" i="1"/>
  <c r="A2913" i="1"/>
  <c r="A2567" i="1"/>
  <c r="A3021" i="1"/>
  <c r="AM1927" i="1"/>
  <c r="A2321" i="1"/>
  <c r="AM2709" i="1"/>
  <c r="A2349" i="1"/>
  <c r="A2409" i="1"/>
  <c r="A3131" i="1"/>
  <c r="A1007" i="1"/>
  <c r="A2505" i="1"/>
  <c r="A2510" i="1"/>
  <c r="A2294" i="1"/>
  <c r="AM1632" i="1"/>
  <c r="A2798" i="1"/>
  <c r="A2667" i="1"/>
  <c r="A2996" i="1"/>
  <c r="A2404" i="1"/>
  <c r="A2703" i="1"/>
  <c r="A3009" i="1"/>
  <c r="A2053" i="1"/>
  <c r="A1112" i="1"/>
  <c r="AM2414" i="1"/>
  <c r="A2423" i="1"/>
  <c r="A2702" i="1"/>
  <c r="A1004" i="1"/>
  <c r="A1060" i="1"/>
  <c r="A2092" i="1"/>
  <c r="A1059" i="1"/>
  <c r="A1572" i="1"/>
  <c r="A1099" i="1"/>
  <c r="AM2712" i="1"/>
  <c r="A2712" i="1"/>
  <c r="A1716" i="1"/>
  <c r="AM2999" i="1"/>
  <c r="A1746" i="1"/>
  <c r="A1833" i="1"/>
  <c r="A1708" i="1"/>
  <c r="A2568" i="1"/>
  <c r="A1279" i="1"/>
  <c r="A1348" i="1"/>
  <c r="A2982" i="1"/>
  <c r="A2238" i="1"/>
  <c r="A1686" i="1"/>
  <c r="AM2913" i="1"/>
  <c r="AM1769" i="1"/>
  <c r="A2499" i="1"/>
  <c r="A1319" i="1"/>
  <c r="A2526" i="1"/>
  <c r="A1461" i="1"/>
  <c r="A3064" i="1"/>
  <c r="A1458" i="1"/>
  <c r="A1204" i="1"/>
  <c r="AM2729" i="1"/>
  <c r="AM2570" i="1"/>
  <c r="A1773" i="1"/>
  <c r="A2184" i="1"/>
  <c r="A2129" i="1"/>
  <c r="A2112" i="1"/>
  <c r="AM1476" i="1"/>
  <c r="AM2397" i="1"/>
  <c r="AM1928" i="1"/>
  <c r="A2009" i="1"/>
  <c r="AM2562" i="1"/>
  <c r="AM1937" i="1"/>
  <c r="A1781" i="1"/>
  <c r="A2623" i="1"/>
  <c r="A2285" i="1"/>
  <c r="A1497" i="1"/>
  <c r="A2111" i="1"/>
  <c r="A2364" i="1"/>
  <c r="AM1919" i="1"/>
  <c r="A3124" i="1"/>
  <c r="A1792" i="1"/>
  <c r="A3149" i="1"/>
  <c r="A2221" i="1"/>
  <c r="A1634" i="1"/>
  <c r="AM1368" i="1"/>
  <c r="AM1301" i="1"/>
  <c r="AM2195" i="1"/>
  <c r="A1549" i="1"/>
  <c r="AM2264" i="1"/>
  <c r="AM2858" i="1"/>
  <c r="AM2186" i="1"/>
  <c r="AM1362" i="1"/>
  <c r="A2058" i="1"/>
  <c r="AM2439" i="1"/>
  <c r="A2584" i="1"/>
  <c r="A2823" i="1"/>
  <c r="AM2127" i="1"/>
  <c r="A2441" i="1"/>
  <c r="AM2265" i="1"/>
  <c r="AM1853" i="1"/>
  <c r="A1066" i="1"/>
  <c r="A1435" i="1"/>
  <c r="AM2134" i="1"/>
  <c r="A2806" i="1"/>
  <c r="A3028" i="1"/>
  <c r="A2110" i="1"/>
  <c r="AM2003" i="1"/>
  <c r="A1951" i="1"/>
  <c r="A2488" i="1"/>
  <c r="AM3187" i="1"/>
  <c r="A1512" i="1"/>
  <c r="A2299" i="1"/>
  <c r="A3091" i="1"/>
  <c r="A2656" i="1"/>
  <c r="A3175" i="1"/>
  <c r="A3157" i="1"/>
  <c r="AM1908" i="1"/>
  <c r="A2471" i="1"/>
  <c r="A1495" i="1"/>
  <c r="AM2915" i="1"/>
  <c r="A1806" i="1"/>
  <c r="A1114" i="1"/>
  <c r="AM2886" i="1"/>
  <c r="A1966" i="1"/>
  <c r="A1028" i="1"/>
  <c r="A1965" i="1"/>
  <c r="A2874" i="1"/>
  <c r="A3081" i="1"/>
  <c r="A1146" i="1"/>
  <c r="A2220" i="1"/>
  <c r="AM1933" i="1"/>
  <c r="A1818" i="1"/>
  <c r="A1241" i="1"/>
  <c r="A1503" i="1"/>
  <c r="A2322" i="1"/>
  <c r="A2606" i="1"/>
  <c r="AM2455" i="1"/>
  <c r="A2515" i="1"/>
  <c r="A1867" i="1"/>
  <c r="A3209" i="1"/>
  <c r="A2162" i="1"/>
  <c r="AM1738" i="1"/>
  <c r="AM2797" i="1"/>
  <c r="A2737" i="1"/>
  <c r="AM2602" i="1"/>
  <c r="A1998" i="1"/>
  <c r="A1208" i="1"/>
  <c r="A1137" i="1"/>
  <c r="A1603" i="1"/>
  <c r="A2720" i="1"/>
  <c r="A1216" i="1"/>
  <c r="A1475" i="1"/>
  <c r="A1023" i="1"/>
  <c r="A2927" i="1"/>
  <c r="A1836" i="1"/>
  <c r="A2426" i="1"/>
  <c r="A3125" i="1"/>
  <c r="AM2489" i="1"/>
  <c r="AM2366" i="1"/>
  <c r="AM2342" i="1"/>
  <c r="A2342" i="1"/>
  <c r="AM1237" i="1"/>
  <c r="A1237" i="1"/>
  <c r="A1459" i="1"/>
  <c r="A2965" i="1"/>
  <c r="A3158" i="1"/>
  <c r="A2010" i="1"/>
  <c r="A1305" i="1"/>
  <c r="AM1688" i="1"/>
  <c r="AM3068" i="1"/>
  <c r="A2292" i="1"/>
  <c r="A1176" i="1"/>
  <c r="A2736" i="1"/>
  <c r="A1139" i="1"/>
  <c r="AM1347" i="1"/>
  <c r="A1258" i="1"/>
  <c r="A1065" i="1"/>
  <c r="A2329" i="1"/>
  <c r="AM2561" i="1"/>
  <c r="A2817" i="1"/>
  <c r="AM1305" i="1"/>
  <c r="AM2207" i="1"/>
  <c r="A1251" i="1"/>
  <c r="A3160" i="1"/>
  <c r="A1539" i="1"/>
  <c r="A3047" i="1"/>
  <c r="A3054" i="1"/>
  <c r="A1648" i="1"/>
  <c r="A2152" i="1"/>
  <c r="A1433" i="1"/>
  <c r="A2669" i="1"/>
  <c r="AM1290" i="1"/>
  <c r="A1097" i="1"/>
  <c r="A2565" i="1"/>
  <c r="A1022" i="1"/>
  <c r="A2217" i="1"/>
  <c r="A2970" i="1"/>
  <c r="A1768" i="1"/>
  <c r="AM1565" i="1"/>
  <c r="A3065" i="1"/>
  <c r="A2954" i="1"/>
  <c r="A2234" i="1"/>
  <c r="A2093" i="1"/>
  <c r="AM2918" i="1"/>
  <c r="A2918" i="1"/>
  <c r="AM2417" i="1"/>
  <c r="A2331" i="1"/>
  <c r="AM1914" i="1"/>
  <c r="A1000" i="1"/>
  <c r="A1913" i="1"/>
  <c r="A2435" i="1"/>
  <c r="A1659" i="1"/>
  <c r="A1029" i="1"/>
  <c r="A2039" i="1"/>
  <c r="AM2013" i="1"/>
  <c r="A1332" i="1"/>
  <c r="A2054" i="1"/>
  <c r="A2710" i="1"/>
  <c r="A2691" i="1"/>
  <c r="A2924" i="1"/>
  <c r="AM2239" i="1"/>
  <c r="A2239" i="1"/>
  <c r="A2284" i="1"/>
  <c r="A3198" i="1"/>
  <c r="A1492" i="1"/>
  <c r="AM1960" i="1"/>
  <c r="A1500" i="1"/>
  <c r="A1989" i="1"/>
  <c r="AM1854" i="1"/>
  <c r="A1272" i="1"/>
  <c r="AM1473" i="1"/>
  <c r="A1196" i="1"/>
  <c r="AM2641" i="1"/>
  <c r="A2410" i="1"/>
  <c r="A2608" i="1"/>
  <c r="A1126" i="1"/>
  <c r="A1611" i="1"/>
  <c r="A3079" i="1"/>
  <c r="A2657" i="1"/>
  <c r="A1349" i="1"/>
  <c r="A1184" i="1"/>
  <c r="AM1686" i="1"/>
  <c r="AM2864" i="1"/>
  <c r="A1935" i="1"/>
  <c r="AM2760" i="1"/>
  <c r="AM2473" i="1"/>
  <c r="AM1387" i="1"/>
  <c r="A3203" i="1"/>
  <c r="A2539" i="1"/>
  <c r="A2661" i="1"/>
  <c r="A1303" i="1"/>
  <c r="A2741" i="1"/>
  <c r="A1019" i="1"/>
  <c r="AM1112" i="1"/>
  <c r="A2962" i="1"/>
  <c r="A2880" i="1"/>
  <c r="AM2263" i="1"/>
  <c r="A1498" i="1"/>
  <c r="A2200" i="1"/>
  <c r="AM1781" i="1"/>
  <c r="A1339" i="1"/>
  <c r="A2337" i="1"/>
  <c r="A1540" i="1"/>
  <c r="AM1532" i="1"/>
  <c r="A1336" i="1"/>
  <c r="AM2840" i="1"/>
  <c r="A1956" i="1"/>
  <c r="A2852" i="1"/>
  <c r="AM1674" i="1"/>
  <c r="AM2730" i="1"/>
  <c r="A1378" i="1"/>
  <c r="A1039" i="1"/>
  <c r="A2014" i="1"/>
  <c r="AK1461" i="1"/>
  <c r="AM1461" i="1"/>
  <c r="A1168" i="1"/>
  <c r="A2419" i="1"/>
  <c r="AM2488" i="1"/>
  <c r="AM1752" i="1"/>
  <c r="A1401" i="1"/>
  <c r="AM2299" i="1"/>
  <c r="A2037" i="1"/>
  <c r="AM3091" i="1"/>
  <c r="A2686" i="1"/>
  <c r="A1739" i="1"/>
  <c r="A2196" i="1"/>
  <c r="A2975" i="1"/>
  <c r="A1931" i="1"/>
  <c r="A1342" i="1"/>
  <c r="A2189" i="1"/>
  <c r="A1557" i="1"/>
  <c r="AM1147" i="1"/>
  <c r="A1422" i="1"/>
  <c r="A2978" i="1"/>
  <c r="A1930" i="1"/>
  <c r="AM2208" i="1"/>
  <c r="A2891" i="1"/>
  <c r="A2281" i="1"/>
  <c r="AM1636" i="1"/>
  <c r="AM1021" i="1"/>
  <c r="AM2458" i="1"/>
  <c r="A3109" i="1"/>
  <c r="AM2752" i="1"/>
  <c r="A1694" i="1"/>
  <c r="A1693" i="1"/>
  <c r="AM2322" i="1"/>
  <c r="A1767" i="1"/>
  <c r="AM1319" i="1"/>
  <c r="A1585" i="1"/>
  <c r="AM3202" i="1"/>
  <c r="AM1744" i="1"/>
  <c r="A2793" i="1"/>
  <c r="A1633" i="1"/>
  <c r="A1446" i="1"/>
  <c r="A2566" i="1"/>
  <c r="AM2737" i="1"/>
  <c r="A2430" i="1"/>
  <c r="AM3076" i="1"/>
  <c r="A2123" i="1"/>
  <c r="A2531" i="1"/>
  <c r="AM1603" i="1"/>
  <c r="AM1887" i="1"/>
  <c r="A1015" i="1"/>
  <c r="A2543" i="1"/>
  <c r="A2582" i="1"/>
  <c r="A1911" i="1"/>
  <c r="A1723" i="1"/>
  <c r="A2809" i="1"/>
  <c r="A2163" i="1"/>
  <c r="A3048" i="1"/>
  <c r="A1524" i="1"/>
  <c r="AM2846" i="1"/>
  <c r="A2811" i="1"/>
  <c r="A1731" i="1"/>
  <c r="AM1855" i="1"/>
  <c r="A1855" i="1"/>
  <c r="AM2021" i="1"/>
  <c r="A1735" i="1"/>
  <c r="AM2749" i="1"/>
  <c r="AM2994" i="1"/>
  <c r="A2474" i="1"/>
  <c r="A2536" i="1"/>
  <c r="A2922" i="1"/>
  <c r="A2768" i="1"/>
  <c r="A1140" i="1"/>
  <c r="AM1614" i="1"/>
  <c r="A1614" i="1"/>
  <c r="A1425" i="1"/>
  <c r="AM1097" i="1"/>
  <c r="A1296" i="1"/>
  <c r="A1226" i="1"/>
  <c r="A2947" i="1"/>
  <c r="A1312" i="1"/>
  <c r="A2428" i="1"/>
  <c r="A1893" i="1"/>
  <c r="AM2137" i="1"/>
  <c r="A2137" i="1"/>
  <c r="A2718" i="1"/>
  <c r="A1775" i="1"/>
  <c r="A1617" i="1"/>
  <c r="AM2210" i="1"/>
  <c r="A2210" i="1"/>
  <c r="AM1244" i="1"/>
  <c r="A1728" i="1"/>
  <c r="AM2151" i="1"/>
  <c r="AM2505" i="1"/>
  <c r="AM1064" i="1"/>
  <c r="A2327" i="1"/>
  <c r="A1253" i="1"/>
  <c r="A2705" i="1"/>
  <c r="A3166" i="1"/>
  <c r="A1546" i="1"/>
  <c r="A2270" i="1"/>
  <c r="AM2673" i="1"/>
  <c r="A1346" i="1"/>
  <c r="A1076" i="1"/>
  <c r="A2168" i="1"/>
  <c r="AM1024" i="1"/>
  <c r="AM2567" i="1"/>
  <c r="A2612" i="1"/>
  <c r="AM1296" i="1"/>
  <c r="A2224" i="1"/>
  <c r="A2894" i="1"/>
  <c r="A1847" i="1"/>
  <c r="A1040" i="1"/>
  <c r="AK1456" i="1"/>
  <c r="AM1425" i="1"/>
  <c r="A1445" i="1"/>
  <c r="AM3051" i="1"/>
  <c r="A3051" i="1"/>
  <c r="A2921" i="1"/>
  <c r="AM1093" i="1"/>
  <c r="AM1988" i="1"/>
  <c r="A1988" i="1"/>
  <c r="A2119" i="1"/>
  <c r="A2925" i="1"/>
  <c r="A2629" i="1"/>
  <c r="AM1116" i="1"/>
  <c r="AM2533" i="1"/>
  <c r="A2666" i="1"/>
  <c r="AM1596" i="1"/>
  <c r="A2933" i="1"/>
  <c r="A2765" i="1"/>
  <c r="A3205" i="1"/>
  <c r="AM2419" i="1"/>
  <c r="A1733" i="1"/>
  <c r="AM2282" i="1"/>
  <c r="AM1065" i="1"/>
  <c r="A1144" i="1"/>
  <c r="A1369" i="1"/>
  <c r="A1819" i="1"/>
  <c r="AM1258" i="1"/>
  <c r="A1157" i="1"/>
  <c r="A3083" i="1"/>
  <c r="A2653" i="1"/>
  <c r="AM2076" i="1"/>
  <c r="A1252" i="1"/>
  <c r="AM3039" i="1"/>
  <c r="A3150" i="1"/>
  <c r="A1321" i="1"/>
  <c r="A2362" i="1"/>
  <c r="AM2869" i="1"/>
  <c r="A2438" i="1"/>
  <c r="AM2817" i="1"/>
  <c r="A2470" i="1"/>
  <c r="A2353" i="1"/>
  <c r="AM1932" i="1"/>
  <c r="A2124" i="1"/>
  <c r="A2465" i="1"/>
  <c r="A1799" i="1"/>
  <c r="A2336" i="1"/>
  <c r="A2431" i="1"/>
  <c r="AM1956" i="1"/>
  <c r="A1525" i="1"/>
  <c r="AM1497" i="1"/>
  <c r="A1379" i="1"/>
  <c r="A1232" i="1"/>
  <c r="AM2806" i="1"/>
  <c r="A1770" i="1"/>
  <c r="A3019" i="1"/>
  <c r="A1367" i="1"/>
  <c r="A2001" i="1"/>
  <c r="AM1557" i="1"/>
  <c r="A2742" i="1"/>
  <c r="A1250" i="1"/>
  <c r="AM2891" i="1"/>
  <c r="A1061" i="1"/>
  <c r="A2351" i="1"/>
  <c r="A1706" i="1"/>
  <c r="AM2350" i="1"/>
  <c r="AM1512" i="1"/>
  <c r="AM2685" i="1"/>
  <c r="AM2627" i="1"/>
  <c r="A2028" i="1"/>
  <c r="A1308" i="1"/>
  <c r="AM1094" i="1"/>
  <c r="A1941" i="1"/>
  <c r="A1578" i="1"/>
  <c r="AM2948" i="1"/>
  <c r="A1310" i="1"/>
  <c r="A2520" i="1"/>
  <c r="A3211" i="1"/>
  <c r="A1800" i="1"/>
  <c r="AM2451" i="1"/>
  <c r="A2770" i="1"/>
  <c r="A2486" i="1"/>
  <c r="A2977" i="1"/>
  <c r="AM1819" i="1"/>
  <c r="AM3125" i="1"/>
  <c r="AM2686" i="1"/>
  <c r="A2578" i="1"/>
  <c r="A2896" i="1"/>
  <c r="AM2262" i="1"/>
  <c r="A3023" i="1"/>
  <c r="AM2041" i="1"/>
  <c r="AM1028" i="1"/>
  <c r="A1875" i="1"/>
  <c r="A1013" i="1"/>
  <c r="A1219" i="1"/>
  <c r="A1078" i="1"/>
  <c r="A1834" i="1"/>
  <c r="A2319" i="1"/>
  <c r="AM1836" i="1"/>
  <c r="A2958" i="1"/>
  <c r="AM2026" i="1"/>
  <c r="A1707" i="1"/>
  <c r="A2122" i="1"/>
  <c r="A2316" i="1"/>
  <c r="A1749" i="1"/>
  <c r="AM2940" i="1"/>
  <c r="A2081" i="1"/>
  <c r="A1300" i="1"/>
  <c r="A2544" i="1"/>
  <c r="A1201" i="1"/>
  <c r="A2790" i="1"/>
  <c r="A1651" i="1"/>
  <c r="A2751" i="1"/>
  <c r="A2853" i="1"/>
  <c r="A2303" i="1"/>
  <c r="A2895" i="1"/>
  <c r="A2576" i="1"/>
  <c r="A1426" i="1"/>
  <c r="AM3192" i="1"/>
  <c r="A1443" i="1"/>
  <c r="A1655" i="1"/>
  <c r="A2698" i="1"/>
  <c r="AM1509" i="1"/>
  <c r="A1003" i="1"/>
  <c r="A1174" i="1"/>
  <c r="AM1342" i="1"/>
  <c r="A3014" i="1"/>
  <c r="AM1076" i="1"/>
  <c r="A3002" i="1"/>
  <c r="AM2965" i="1"/>
  <c r="A2725" i="1"/>
  <c r="A3145" i="1"/>
  <c r="A2753" i="1"/>
  <c r="AM2272" i="1"/>
  <c r="AM2938" i="1"/>
  <c r="AM2461" i="1"/>
  <c r="AM2474" i="1"/>
  <c r="A1335" i="1"/>
  <c r="A1391" i="1"/>
  <c r="A2422" i="1"/>
  <c r="A2257" i="1"/>
  <c r="AM1578" i="1"/>
  <c r="A1741" i="1"/>
  <c r="A1109" i="1"/>
  <c r="A1777" i="1"/>
  <c r="A1583" i="1"/>
  <c r="A2618" i="1"/>
  <c r="A2808" i="1"/>
  <c r="A1544" i="1"/>
  <c r="AM3028" i="1"/>
  <c r="AM1495" i="1"/>
  <c r="A1163" i="1"/>
  <c r="AM2589" i="1"/>
  <c r="AM2394" i="1"/>
  <c r="AM1339" i="1"/>
  <c r="A2532" i="1"/>
  <c r="A2973" i="1"/>
  <c r="A3088" i="1"/>
  <c r="A1607" i="1"/>
  <c r="A1986" i="1"/>
  <c r="A1264" i="1"/>
  <c r="A1331" i="1"/>
  <c r="A3214" i="1"/>
  <c r="A1046" i="1"/>
  <c r="A2785" i="1"/>
  <c r="A1268" i="1"/>
  <c r="A3056" i="1"/>
  <c r="A1002" i="1"/>
  <c r="A2726" i="1"/>
  <c r="AM3048" i="1"/>
  <c r="A2080" i="1"/>
  <c r="AM1655" i="1"/>
  <c r="AM1163" i="1"/>
  <c r="AM3067" i="1"/>
  <c r="A2226" i="1"/>
  <c r="A1508" i="1"/>
  <c r="AM1268" i="1"/>
  <c r="AM2133" i="1"/>
  <c r="A2203" i="1"/>
  <c r="AM1573" i="1"/>
  <c r="AM1530" i="1"/>
  <c r="A1221" i="1"/>
  <c r="A2398" i="1"/>
  <c r="AM1641" i="1"/>
  <c r="A2577" i="1"/>
  <c r="A2678" i="1"/>
  <c r="A1212" i="1"/>
  <c r="A2501" i="1"/>
  <c r="AM1550" i="1"/>
  <c r="A2748" i="1"/>
  <c r="AM1857" i="1"/>
  <c r="AM2217" i="1"/>
  <c r="AM1754" i="1"/>
  <c r="AM3167" i="1"/>
  <c r="AM1392" i="1"/>
  <c r="AM1572" i="1"/>
  <c r="AM2674" i="1"/>
  <c r="A1589" i="1"/>
  <c r="A1872" i="1"/>
  <c r="AM2531" i="1"/>
  <c r="A1858" i="1"/>
  <c r="A2784" i="1"/>
  <c r="A3168" i="1"/>
  <c r="A3104" i="1"/>
  <c r="A1359" i="1"/>
  <c r="A2824" i="1"/>
  <c r="A2484" i="1"/>
  <c r="A2540" i="1"/>
  <c r="A1361" i="1"/>
  <c r="A1670" i="1"/>
  <c r="AM1639" i="1"/>
  <c r="AM2767" i="1"/>
  <c r="AM1676" i="1"/>
  <c r="A1676" i="1"/>
  <c r="AM2544" i="1"/>
  <c r="AM2341" i="1"/>
  <c r="A1467" i="1"/>
  <c r="AM3183" i="1"/>
  <c r="A1117" i="1"/>
  <c r="A1245" i="1"/>
  <c r="A1630" i="1"/>
  <c r="AM1143" i="1"/>
  <c r="AM1664" i="1"/>
  <c r="A1828" i="1"/>
  <c r="A3191" i="1"/>
  <c r="A1416" i="1"/>
  <c r="AM3015" i="1"/>
  <c r="A3015" i="1"/>
  <c r="A2289" i="1"/>
  <c r="A2956" i="1"/>
  <c r="AM2613" i="1"/>
  <c r="A2613" i="1"/>
  <c r="A2831" i="1"/>
  <c r="A2445" i="1"/>
  <c r="A2998" i="1"/>
  <c r="A2801" i="1"/>
  <c r="A2631" i="1"/>
  <c r="AM2343" i="1"/>
  <c r="A2343" i="1"/>
  <c r="A2493" i="1"/>
  <c r="A2406" i="1"/>
  <c r="AM2838" i="1"/>
  <c r="A2838" i="1"/>
  <c r="AM1452" i="1"/>
  <c r="A2403" i="1"/>
  <c r="A2117" i="1"/>
  <c r="AM2884" i="1"/>
  <c r="A2464" i="1"/>
  <c r="A2088" i="1"/>
  <c r="AM2251" i="1"/>
  <c r="AM2620" i="1"/>
  <c r="A2620" i="1"/>
  <c r="AM2234" i="1"/>
  <c r="AM2146" i="1"/>
  <c r="A2146" i="1"/>
  <c r="A2592" i="1"/>
  <c r="A2830" i="1"/>
  <c r="A1194" i="1"/>
  <c r="AM1059" i="1"/>
  <c r="A2098" i="1"/>
  <c r="A1860" i="1"/>
  <c r="AM2759" i="1"/>
  <c r="A2759" i="1"/>
  <c r="AM1099" i="1"/>
  <c r="AM3198" i="1"/>
  <c r="A2593" i="1"/>
  <c r="AM2184" i="1"/>
  <c r="A2313" i="1"/>
  <c r="AM1648" i="1"/>
  <c r="AM1539" i="1"/>
  <c r="A2649" i="1"/>
  <c r="AM1215" i="1"/>
  <c r="AM1184" i="1"/>
  <c r="AM2317" i="1"/>
  <c r="A3170" i="1"/>
  <c r="A2905" i="1"/>
  <c r="A1203" i="1"/>
  <c r="A1012" i="1"/>
  <c r="AM3151" i="1"/>
  <c r="A2356" i="1"/>
  <c r="A2298" i="1"/>
  <c r="AM3059" i="1"/>
  <c r="AM2223" i="1"/>
  <c r="A2223" i="1"/>
  <c r="AM2536" i="1"/>
  <c r="A1513" i="1"/>
  <c r="A2591" i="1"/>
  <c r="A2941" i="1"/>
  <c r="AM2657" i="1"/>
  <c r="AM2995" i="1"/>
  <c r="AM1168" i="1"/>
  <c r="AM2504" i="1"/>
  <c r="A2504" i="1"/>
  <c r="AM1032" i="1"/>
  <c r="A1032" i="1"/>
  <c r="A2165" i="1"/>
  <c r="AM2861" i="1"/>
  <c r="A2091" i="1"/>
  <c r="A2308" i="1"/>
  <c r="AM3116" i="1"/>
  <c r="AM1884" i="1"/>
  <c r="AM2543" i="1"/>
  <c r="AM2029" i="1"/>
  <c r="A2029" i="1"/>
  <c r="AM1533" i="1"/>
  <c r="AM2160" i="1"/>
  <c r="A2363" i="1"/>
  <c r="AM2551" i="1"/>
  <c r="AM2993" i="1"/>
  <c r="A2993" i="1"/>
  <c r="A2086" i="1"/>
  <c r="A1075" i="1"/>
  <c r="AM2261" i="1"/>
  <c r="A2261" i="1"/>
  <c r="AM2952" i="1"/>
  <c r="A2006" i="1"/>
  <c r="A2128" i="1"/>
  <c r="A2483" i="1"/>
  <c r="AM2216" i="1"/>
  <c r="A1757" i="1"/>
  <c r="A1333" i="1"/>
  <c r="A1460" i="1"/>
  <c r="A2903" i="1"/>
  <c r="AM1712" i="1"/>
  <c r="AM1427" i="1"/>
  <c r="AM2221" i="1"/>
  <c r="AM2539" i="1"/>
  <c r="AM2801" i="1"/>
  <c r="AM1023" i="1"/>
  <c r="AM1252" i="1"/>
  <c r="AM1682" i="1"/>
  <c r="AM3150" i="1"/>
  <c r="A3155" i="1"/>
  <c r="AM2331" i="1"/>
  <c r="AM2649" i="1"/>
  <c r="A1999" i="1"/>
  <c r="AM1755" i="1"/>
  <c r="A1755" i="1"/>
  <c r="AM2227" i="1"/>
  <c r="A2227" i="1"/>
  <c r="AM2656" i="1"/>
  <c r="AM2984" i="1"/>
  <c r="AM1496" i="1"/>
  <c r="A1815" i="1"/>
  <c r="AM1015" i="1"/>
  <c r="AM2240" i="1"/>
  <c r="AM1336" i="1"/>
  <c r="A2339" i="1"/>
  <c r="AM1518" i="1"/>
  <c r="AM2121" i="1"/>
  <c r="A2121" i="1"/>
  <c r="AM1379" i="1"/>
  <c r="AM2877" i="1"/>
  <c r="AM1232" i="1"/>
  <c r="AM1810" i="1"/>
  <c r="AM1770" i="1"/>
  <c r="AM3019" i="1"/>
  <c r="A1275" i="1"/>
  <c r="A1644" i="1"/>
  <c r="AM1421" i="1"/>
  <c r="A2819" i="1"/>
  <c r="AM2742" i="1"/>
  <c r="A1374" i="1"/>
  <c r="A2875" i="1"/>
  <c r="AM1500" i="1"/>
  <c r="AM2351" i="1"/>
  <c r="AM1281" i="1"/>
  <c r="A1944" i="1"/>
  <c r="A1885" i="1"/>
  <c r="A2407" i="1"/>
  <c r="A1119" i="1"/>
  <c r="AM2129" i="1"/>
  <c r="A2511" i="1"/>
  <c r="A2333" i="1"/>
  <c r="A3132" i="1"/>
  <c r="AM2189" i="1"/>
  <c r="A1812" i="1"/>
  <c r="A2497" i="1"/>
  <c r="A1715" i="1"/>
  <c r="AM1595" i="1"/>
  <c r="A2138" i="1"/>
  <c r="A1067" i="1"/>
  <c r="AM3034" i="1"/>
  <c r="A2066" i="1"/>
  <c r="AM1284" i="1"/>
  <c r="AM2711" i="1"/>
  <c r="A2711" i="1"/>
  <c r="AM1591" i="1"/>
  <c r="A1591" i="1"/>
  <c r="AM1958" i="1"/>
  <c r="A1257" i="1"/>
  <c r="AM1808" i="1"/>
  <c r="AM2565" i="1"/>
  <c r="A2871" i="1"/>
  <c r="A3105" i="1"/>
  <c r="AM2578" i="1"/>
  <c r="A2856" i="1"/>
  <c r="AM2241" i="1"/>
  <c r="A3153" i="1"/>
  <c r="AK2057" i="1"/>
  <c r="AM2057" i="1"/>
  <c r="A2055" i="1"/>
  <c r="AK2041" i="1"/>
  <c r="A3179" i="1"/>
  <c r="AM1996" i="1"/>
  <c r="A1571" i="1"/>
  <c r="A2161" i="1"/>
  <c r="AM1219" i="1"/>
  <c r="A1654" i="1"/>
  <c r="A2273" i="1"/>
  <c r="A3055" i="1"/>
  <c r="A2193" i="1"/>
  <c r="AM2361" i="1"/>
  <c r="A2939" i="1"/>
  <c r="A1538" i="1"/>
  <c r="A1900" i="1"/>
  <c r="AM1318" i="1"/>
  <c r="A2754" i="1"/>
  <c r="AM2457" i="1"/>
  <c r="AM2349" i="1"/>
  <c r="AM1179" i="1"/>
  <c r="AM1300" i="1"/>
  <c r="A2197" i="1"/>
  <c r="AM1796" i="1"/>
  <c r="AM1902" i="1"/>
  <c r="A1902" i="1"/>
  <c r="A1740" i="1"/>
  <c r="A1150" i="1"/>
  <c r="A1307" i="1"/>
  <c r="AM2831" i="1"/>
  <c r="A2415" i="1"/>
  <c r="AM2947" i="1"/>
  <c r="A2694" i="1"/>
  <c r="A2683" i="1"/>
  <c r="AM1716" i="1"/>
  <c r="AM2088" i="1"/>
  <c r="AM1174" i="1"/>
  <c r="A2150" i="1"/>
  <c r="A1973" i="1"/>
  <c r="AM3014" i="1"/>
  <c r="A2553" i="1"/>
  <c r="AM1528" i="1"/>
  <c r="A2687" i="1"/>
  <c r="AM2765" i="1"/>
  <c r="AM1867" i="1"/>
  <c r="A3210" i="1"/>
  <c r="AM3145" i="1"/>
  <c r="A1440" i="1"/>
  <c r="AK2272" i="1"/>
  <c r="AM1172" i="1"/>
  <c r="AM2364" i="1"/>
  <c r="A3102" i="1"/>
  <c r="A1662" i="1"/>
  <c r="A2338" i="1"/>
  <c r="A2868" i="1"/>
  <c r="AM2387" i="1"/>
  <c r="A1186" i="1"/>
  <c r="AM2257" i="1"/>
  <c r="AM1812" i="1"/>
  <c r="A1106" i="1"/>
  <c r="AM1109" i="1"/>
  <c r="AM1777" i="1"/>
  <c r="AM2431" i="1"/>
  <c r="AM1310" i="1"/>
  <c r="AM2725" i="1"/>
  <c r="AM1451" i="1"/>
  <c r="A1451" i="1"/>
  <c r="AM2808" i="1"/>
  <c r="AM1544" i="1"/>
  <c r="AM1800" i="1"/>
  <c r="AM2337" i="1"/>
  <c r="AM1768" i="1"/>
  <c r="AM1271" i="1"/>
  <c r="AM1126" i="1"/>
  <c r="A2919" i="1"/>
  <c r="A2477" i="1"/>
  <c r="A2546" i="1"/>
  <c r="A1057" i="1"/>
  <c r="AM2973" i="1"/>
  <c r="AM1775" i="1"/>
  <c r="AM2086" i="1"/>
  <c r="AM1546" i="1"/>
  <c r="A2715" i="1"/>
  <c r="A2876" i="1"/>
  <c r="AM1331" i="1"/>
  <c r="AM2163" i="1"/>
  <c r="A1340" i="1"/>
  <c r="A1873" i="1"/>
  <c r="A1402" i="1"/>
  <c r="A2074" i="1"/>
  <c r="A1898" i="1"/>
  <c r="A1556" i="1"/>
  <c r="A1156" i="1"/>
  <c r="AM2418" i="1"/>
  <c r="A1697" i="1"/>
  <c r="AM2477" i="1"/>
  <c r="AM2908" i="1"/>
  <c r="AK1573" i="1"/>
  <c r="AK1578" i="1"/>
  <c r="AK1583" i="1"/>
  <c r="AM1583" i="1"/>
  <c r="A1277" i="1"/>
  <c r="AM2313" i="1"/>
  <c r="AM1057" i="1"/>
  <c r="AM1729" i="1"/>
  <c r="AM1995" i="1"/>
  <c r="A1995" i="1"/>
  <c r="A1033" i="1"/>
  <c r="AM2268" i="1"/>
  <c r="AM1159" i="1"/>
  <c r="AM3129" i="1"/>
  <c r="AM2036" i="1"/>
  <c r="A2036" i="1"/>
  <c r="A1154" i="1"/>
  <c r="AM2690" i="1"/>
  <c r="AM2471" i="1"/>
  <c r="A2804" i="1"/>
  <c r="AM1805" i="1"/>
  <c r="A2175" i="1"/>
  <c r="AM2736" i="1"/>
  <c r="AM2362" i="1"/>
  <c r="A1343" i="1"/>
  <c r="A2700" i="1"/>
  <c r="AM2608" i="1"/>
  <c r="AM2970" i="1"/>
  <c r="AM2927" i="1"/>
  <c r="A2380" i="1"/>
  <c r="A2345" i="1"/>
  <c r="AK1257" i="1"/>
  <c r="AM1257" i="1"/>
  <c r="A3046" i="1"/>
  <c r="AM3211" i="1"/>
  <c r="A2148" i="1"/>
  <c r="A2099" i="1"/>
  <c r="A1341" i="1"/>
  <c r="AM1607" i="1"/>
  <c r="AM2410" i="1"/>
  <c r="AM1971" i="1"/>
  <c r="A2697" i="1"/>
  <c r="A2799" i="1"/>
  <c r="AM1670" i="1"/>
  <c r="A1570" i="1"/>
  <c r="A2302" i="1"/>
  <c r="A2154" i="1"/>
  <c r="AM1492" i="1"/>
  <c r="AM1715" i="1"/>
  <c r="AM2592" i="1"/>
  <c r="A1760" i="1"/>
  <c r="AM1650" i="1"/>
  <c r="AM2220" i="1"/>
  <c r="AM1245" i="1"/>
  <c r="A2004" i="1"/>
  <c r="A1356" i="1"/>
  <c r="AM1408" i="1"/>
  <c r="AK2223" i="1"/>
  <c r="AM2218" i="1"/>
  <c r="AM2753" i="1"/>
  <c r="AM2107" i="1"/>
  <c r="A1053" i="1"/>
  <c r="AM1535" i="1"/>
  <c r="A1535" i="1"/>
  <c r="AM1751" i="1"/>
  <c r="A1751" i="1"/>
  <c r="A2015" i="1"/>
  <c r="A2286" i="1"/>
  <c r="A1334" i="1"/>
  <c r="A3092" i="1"/>
  <c r="A1992" i="1"/>
  <c r="A3029" i="1"/>
  <c r="AM2459" i="1"/>
  <c r="AK2257" i="1"/>
  <c r="AK2262" i="1"/>
  <c r="AK2267" i="1"/>
  <c r="AM2267" i="1"/>
  <c r="A2267" i="1"/>
  <c r="AM3060" i="1"/>
  <c r="A3060" i="1"/>
  <c r="AM2998" i="1"/>
  <c r="A1273" i="1"/>
  <c r="AM2774" i="1"/>
  <c r="A2774" i="1"/>
  <c r="A2585" i="1"/>
  <c r="A1398" i="1"/>
  <c r="A1095" i="1"/>
  <c r="A1896" i="1"/>
  <c r="A1070" i="1"/>
  <c r="A1994" i="1"/>
  <c r="AM1851" i="1"/>
  <c r="A1936" i="1"/>
  <c r="AM1608" i="1"/>
  <c r="A1608" i="1"/>
  <c r="AM3098" i="1"/>
  <c r="A3098" i="1"/>
  <c r="AM1187" i="1"/>
  <c r="AM3144" i="1"/>
  <c r="AM2034" i="1"/>
  <c r="A2034" i="1"/>
  <c r="AM1020" i="1"/>
  <c r="A1020" i="1"/>
  <c r="A2508" i="1"/>
  <c r="A1878" i="1"/>
  <c r="AM1153" i="1"/>
  <c r="A1098" i="1"/>
  <c r="A1859" i="1"/>
  <c r="AM1353" i="1"/>
  <c r="AM2639" i="1"/>
  <c r="AM1693" i="1"/>
  <c r="A2746" i="1"/>
  <c r="AM1633" i="1"/>
  <c r="AM3057" i="1"/>
  <c r="A3137" i="1"/>
  <c r="A1543" i="1"/>
  <c r="AM2435" i="1"/>
  <c r="AM1056" i="1"/>
  <c r="A1056" i="1"/>
  <c r="AM1038" i="1"/>
  <c r="A1038" i="1"/>
  <c r="AM1637" i="1"/>
  <c r="A2232" i="1"/>
  <c r="A2324" i="1"/>
  <c r="AM2689" i="1"/>
  <c r="A2689" i="1"/>
  <c r="A1734" i="1"/>
  <c r="AM2176" i="1"/>
  <c r="AM1134" i="1"/>
  <c r="AM1886" i="1"/>
  <c r="A2468" i="1"/>
  <c r="A2860" i="1"/>
  <c r="AM2723" i="1"/>
  <c r="A2723" i="1"/>
  <c r="AM1208" i="1"/>
  <c r="AM2372" i="1"/>
  <c r="A2372" i="1"/>
  <c r="AM1522" i="1"/>
  <c r="A1522" i="1"/>
  <c r="A2354" i="1"/>
  <c r="A1488" i="1"/>
  <c r="AM1708" i="1"/>
  <c r="AM1845" i="1"/>
  <c r="A1845" i="1"/>
  <c r="A2462" i="1"/>
  <c r="A2097" i="1"/>
  <c r="AM2954" i="1"/>
  <c r="AM1838" i="1"/>
  <c r="A1838" i="1"/>
  <c r="AM3171" i="1"/>
  <c r="AM1622" i="1"/>
  <c r="AM1309" i="1"/>
  <c r="AK2232" i="1"/>
  <c r="AM2232" i="1"/>
  <c r="AM1127" i="1"/>
  <c r="AM2873" i="1"/>
  <c r="A2873" i="1"/>
  <c r="AM1110" i="1"/>
  <c r="A1345" i="1"/>
  <c r="AM2966" i="1"/>
  <c r="AM1431" i="1"/>
  <c r="A2951" i="1"/>
  <c r="AM1543" i="1"/>
  <c r="AM1734" i="1"/>
  <c r="AM3021" i="1"/>
  <c r="A1866" i="1"/>
  <c r="AM1204" i="1"/>
  <c r="A3196" i="1"/>
  <c r="AM1992" i="1"/>
  <c r="AM1504" i="1"/>
  <c r="A1629" i="1"/>
  <c r="AM2404" i="1"/>
  <c r="AM1966" i="1"/>
  <c r="AM1617" i="1"/>
  <c r="A1453" i="1"/>
  <c r="A1702" i="1"/>
  <c r="A1222" i="1"/>
  <c r="AM2615" i="1"/>
  <c r="A2615" i="1"/>
  <c r="A1457" i="1"/>
  <c r="A3134" i="1"/>
  <c r="A2557" i="1"/>
  <c r="AM1944" i="1"/>
  <c r="AM2339" i="1"/>
  <c r="A1826" i="1"/>
  <c r="A1005" i="1"/>
  <c r="AM2097" i="1"/>
  <c r="AM1048" i="1"/>
  <c r="A3094" i="1"/>
  <c r="AM1999" i="1"/>
  <c r="AK1451" i="1"/>
  <c r="AM1446" i="1"/>
  <c r="AM2713" i="1"/>
  <c r="A1287" i="1"/>
  <c r="A3195" i="1"/>
  <c r="AM1560" i="1"/>
  <c r="A1560" i="1"/>
  <c r="AM1990" i="1"/>
  <c r="AM2073" i="1"/>
  <c r="AM1104" i="1"/>
  <c r="AM1799" i="1"/>
  <c r="A2601" i="1"/>
  <c r="AM3131" i="1"/>
  <c r="AM2975" i="1"/>
  <c r="AM2153" i="1"/>
  <c r="A1404" i="1"/>
  <c r="A2187" i="1"/>
  <c r="A1138" i="1"/>
  <c r="AM3162" i="1"/>
  <c r="AM2483" i="1"/>
  <c r="A3080" i="1"/>
  <c r="AM2601" i="1"/>
  <c r="A2916" i="1"/>
  <c r="A1385" i="1"/>
  <c r="A2932" i="1"/>
  <c r="AM1750" i="1"/>
  <c r="A2731" i="1"/>
  <c r="AM3043" i="1"/>
  <c r="AM998" i="1"/>
  <c r="AM3181" i="1"/>
  <c r="AM1240" i="1"/>
  <c r="A3172" i="1"/>
  <c r="AM1436" i="1"/>
  <c r="A1619" i="1"/>
  <c r="AM2010" i="1"/>
  <c r="AK1252" i="1"/>
  <c r="AM1247" i="1"/>
  <c r="AM2069" i="1"/>
  <c r="AM3100" i="1"/>
  <c r="AM1091" i="1"/>
  <c r="AM2100" i="1"/>
  <c r="AM2275" i="1"/>
  <c r="A2275" i="1"/>
  <c r="AM2179" i="1"/>
  <c r="A2179" i="1"/>
  <c r="AM2465" i="1"/>
  <c r="AM1201" i="1"/>
  <c r="AM1307" i="1"/>
  <c r="A1864" i="1"/>
  <c r="AM1348" i="1"/>
  <c r="A2334" i="1"/>
  <c r="AM2599" i="1"/>
  <c r="A2450" i="1"/>
  <c r="A2113" i="1"/>
  <c r="A2192" i="1"/>
  <c r="A2296" i="1"/>
  <c r="A1862" i="1"/>
  <c r="A2815" i="1"/>
  <c r="A2375" i="1"/>
  <c r="A1220" i="1"/>
  <c r="A2276" i="1"/>
  <c r="A1874" i="1"/>
  <c r="AM1140" i="1"/>
  <c r="AK2036" i="1"/>
  <c r="AM3134" i="1"/>
  <c r="A2755" i="1"/>
  <c r="A2368" i="1"/>
  <c r="AM1203" i="1"/>
  <c r="A2357" i="1"/>
  <c r="A1849" i="1"/>
  <c r="A2643" i="1"/>
  <c r="A1131" i="1"/>
  <c r="AM2082" i="1"/>
  <c r="AK1446" i="1"/>
  <c r="AK2052" i="1"/>
  <c r="A2889" i="1"/>
  <c r="A2911" i="1"/>
  <c r="AM2707" i="1"/>
  <c r="AM1419" i="1"/>
  <c r="AM2996" i="1"/>
  <c r="AM2113" i="1"/>
  <c r="AM1227" i="1"/>
  <c r="AM1538" i="1"/>
  <c r="AM1226" i="1"/>
  <c r="AM2939" i="1"/>
  <c r="AM2982" i="1"/>
  <c r="AM1299" i="1"/>
  <c r="AM1459" i="1"/>
  <c r="AM2161" i="1"/>
  <c r="A2762" i="1"/>
  <c r="A2348" i="1"/>
  <c r="A1793" i="1"/>
  <c r="AM2946" i="1"/>
  <c r="AM1332" i="1"/>
  <c r="A1430" i="1"/>
  <c r="AM2385" i="1"/>
  <c r="A2695" i="1"/>
  <c r="A2509" i="1"/>
  <c r="A2756" i="1"/>
  <c r="A2672" i="1"/>
  <c r="A3032" i="1"/>
  <c r="A2887" i="1"/>
  <c r="A1649" i="1"/>
  <c r="AM1083" i="1"/>
  <c r="A2744" i="1"/>
  <c r="A2555" i="1"/>
  <c r="AM1967" i="1"/>
  <c r="A3120" i="1"/>
  <c r="AM2399" i="1"/>
  <c r="A2399" i="1"/>
  <c r="AM1002" i="1"/>
  <c r="A2794" i="1"/>
  <c r="A1030" i="1"/>
  <c r="AM1138" i="1"/>
  <c r="A2523" i="1"/>
  <c r="AM2618" i="1"/>
  <c r="AM2482" i="1"/>
  <c r="AM2462" i="1"/>
  <c r="A2929" i="1"/>
  <c r="A2881" i="1"/>
  <c r="AM2672" i="1"/>
  <c r="AM1985" i="1"/>
  <c r="AK2082" i="1"/>
  <c r="A1552" i="1"/>
  <c r="A2807" i="1"/>
  <c r="AM1601" i="1"/>
  <c r="A1142" i="1"/>
  <c r="AM1728" i="1"/>
  <c r="AM2091" i="1"/>
  <c r="AM1194" i="1"/>
  <c r="A1691" i="1"/>
  <c r="AM2885" i="1"/>
  <c r="AM1559" i="1"/>
  <c r="AM2032" i="1"/>
  <c r="A2981" i="1"/>
  <c r="AM1351" i="1"/>
  <c r="AM1399" i="1"/>
  <c r="AM1662" i="1"/>
  <c r="A1771" i="1"/>
  <c r="AM1654" i="1"/>
  <c r="AM2779" i="1"/>
  <c r="A1612" i="1"/>
  <c r="AM1589" i="1"/>
  <c r="AM1061" i="1"/>
  <c r="AM1563" i="1"/>
  <c r="A1997" i="1"/>
  <c r="AM1424" i="1"/>
  <c r="AM2177" i="1"/>
  <c r="AM1062" i="1"/>
  <c r="A1785" i="1"/>
  <c r="AM1272" i="1"/>
  <c r="AM1359" i="1"/>
  <c r="AM2789" i="1"/>
  <c r="A2696" i="1"/>
  <c r="AM1709" i="1"/>
  <c r="AM1222" i="1"/>
  <c r="AM3189" i="1"/>
  <c r="AM2333" i="1"/>
  <c r="AM1731" i="1"/>
  <c r="AM3155" i="1"/>
  <c r="AM1012" i="1"/>
  <c r="A1358" i="1"/>
  <c r="A1233" i="1"/>
  <c r="A2787" i="1"/>
  <c r="A2242" i="1"/>
  <c r="AM1150" i="1"/>
  <c r="A2844" i="1"/>
  <c r="AM1839" i="1"/>
  <c r="A1829" i="1"/>
  <c r="AM3160" i="1"/>
  <c r="A1942" i="1"/>
  <c r="AM1994" i="1"/>
  <c r="A1635" i="1"/>
  <c r="AM3126" i="1"/>
  <c r="A3126" i="1"/>
  <c r="A1521" i="1"/>
  <c r="AM2616" i="1"/>
  <c r="A2616" i="1"/>
  <c r="AM2506" i="1"/>
  <c r="A2937" i="1"/>
  <c r="AM1621" i="1"/>
  <c r="A1621" i="1"/>
  <c r="AM1177" i="1"/>
  <c r="A1177" i="1"/>
  <c r="AM2136" i="1"/>
  <c r="AM1004" i="1"/>
  <c r="A2478" i="1"/>
  <c r="AM1730" i="1"/>
  <c r="AM2479" i="1"/>
  <c r="A2479" i="1"/>
  <c r="AM2475" i="1"/>
  <c r="A3010" i="1"/>
  <c r="AK3211" i="1"/>
  <c r="AK3216" i="1"/>
  <c r="AM3216" i="1"/>
  <c r="A3216" i="1"/>
  <c r="AM2292" i="1"/>
  <c r="AM3154" i="1"/>
  <c r="A3154" i="1"/>
  <c r="AM1323" i="1"/>
  <c r="A1323" i="1"/>
  <c r="AM2157" i="1"/>
  <c r="AK1676" i="1"/>
  <c r="AK1680" i="1"/>
  <c r="AM1680" i="1"/>
  <c r="A1680" i="1"/>
  <c r="AM1357" i="1"/>
  <c r="AM2466" i="1"/>
  <c r="A2466" i="1"/>
  <c r="AM1122" i="1"/>
  <c r="A1122" i="1"/>
  <c r="AM2405" i="1"/>
  <c r="AM2143" i="1"/>
  <c r="AM2703" i="1"/>
  <c r="AM1807" i="1"/>
  <c r="A1807" i="1"/>
  <c r="A3000" i="1"/>
  <c r="A2594" i="1"/>
  <c r="AM2165" i="1"/>
  <c r="A3140" i="1"/>
  <c r="AM1975" i="1"/>
  <c r="A1975" i="1"/>
  <c r="A1582" i="1"/>
  <c r="AM3066" i="1"/>
  <c r="A3066" i="1"/>
  <c r="AM1120" i="1"/>
  <c r="A1120" i="1"/>
  <c r="AM1417" i="1"/>
  <c r="A1417" i="1"/>
  <c r="A2930" i="1"/>
  <c r="A1365" i="1"/>
  <c r="AM2854" i="1"/>
  <c r="AM1053" i="1"/>
  <c r="A3169" i="1"/>
  <c r="A3106" i="1"/>
  <c r="AM2976" i="1"/>
  <c r="A2976" i="1"/>
  <c r="AM1216" i="1"/>
  <c r="AM1474" i="1"/>
  <c r="AM1304" i="1"/>
  <c r="AK2029" i="1"/>
  <c r="AK2034" i="1"/>
  <c r="AK2039" i="1"/>
  <c r="AM2039" i="1"/>
  <c r="AM2898" i="1"/>
  <c r="A2898" i="1"/>
  <c r="AM1984" i="1"/>
  <c r="A1984" i="1"/>
  <c r="AM2549" i="1"/>
  <c r="A2549" i="1"/>
  <c r="AM2238" i="1"/>
  <c r="AM2894" i="1"/>
  <c r="A1124" i="1"/>
  <c r="A3006" i="1"/>
  <c r="A1315" i="1"/>
  <c r="A1291" i="1"/>
  <c r="AM1926" i="1"/>
  <c r="AM2819" i="1"/>
  <c r="AM1374" i="1"/>
  <c r="AM1756" i="1"/>
  <c r="A1594" i="1"/>
  <c r="AM1548" i="1"/>
  <c r="A1548" i="1"/>
  <c r="AM1815" i="1"/>
  <c r="A2812" i="1"/>
  <c r="A1082" i="1"/>
  <c r="AM1773" i="1"/>
  <c r="A2724" i="1"/>
  <c r="AM1911" i="1"/>
  <c r="A2126" i="1"/>
  <c r="AM2396" i="1"/>
  <c r="A2396" i="1"/>
  <c r="AM1762" i="1"/>
  <c r="A1762" i="1"/>
  <c r="AM3186" i="1"/>
  <c r="A3186" i="1"/>
  <c r="AM3166" i="1"/>
  <c r="AM2478" i="1"/>
  <c r="AM2856" i="1"/>
  <c r="AM2055" i="1"/>
  <c r="AM3064" i="1"/>
  <c r="A2969" i="1"/>
  <c r="AM1234" i="1"/>
  <c r="AM2016" i="1"/>
  <c r="A2803" i="1"/>
  <c r="AM3063" i="1"/>
  <c r="AM1581" i="1"/>
  <c r="A2305" i="1"/>
  <c r="AM1962" i="1"/>
  <c r="A1962" i="1"/>
  <c r="AM2563" i="1"/>
  <c r="AM2758" i="1"/>
  <c r="AM1642" i="1"/>
  <c r="A1642" i="1"/>
  <c r="A2851" i="1"/>
  <c r="AM1620" i="1"/>
  <c r="AM2925" i="1"/>
  <c r="A1940" i="1"/>
  <c r="AM1151" i="1"/>
  <c r="A1151" i="1"/>
  <c r="A1450" i="1"/>
  <c r="A2934" i="1"/>
  <c r="AM2370" i="1"/>
  <c r="A2370" i="1"/>
  <c r="A1645" i="1"/>
  <c r="AM1936" i="1"/>
  <c r="AM1951" i="1"/>
  <c r="A2413" i="1"/>
  <c r="AM1949" i="1"/>
  <c r="A3033" i="1"/>
  <c r="A1132" i="1"/>
  <c r="AM2845" i="1"/>
  <c r="AK1973" i="1"/>
  <c r="AM1973" i="1"/>
  <c r="A2821" i="1"/>
  <c r="AM1736" i="1"/>
  <c r="A1972" i="1"/>
  <c r="A1725" i="1"/>
  <c r="A1294" i="1"/>
  <c r="A3110" i="1"/>
  <c r="AM2893" i="1"/>
  <c r="A2893" i="1"/>
  <c r="AM2015" i="1"/>
  <c r="A1526" i="1"/>
  <c r="AM2139" i="1"/>
  <c r="A2158" i="1"/>
  <c r="A3040" i="1"/>
  <c r="AM2659" i="1"/>
  <c r="A3024" i="1"/>
  <c r="A2624" i="1"/>
  <c r="A2522" i="1"/>
  <c r="AM3081" i="1"/>
  <c r="AM1916" i="1"/>
  <c r="A2516" i="1"/>
  <c r="A2719" i="1"/>
  <c r="A1118" i="1"/>
  <c r="AM1214" i="1"/>
  <c r="AM2328" i="1"/>
  <c r="AM2793" i="1"/>
  <c r="AM2319" i="1"/>
  <c r="AM2426" i="1"/>
  <c r="AM2519" i="1"/>
  <c r="AM2285" i="1"/>
  <c r="A1202" i="1"/>
  <c r="A2648" i="1"/>
  <c r="AM2468" i="1"/>
  <c r="AM2847" i="1"/>
  <c r="AM1488" i="1"/>
  <c r="AM1433" i="1"/>
  <c r="A2256" i="1"/>
  <c r="A1010" i="1"/>
  <c r="AM1570" i="1"/>
  <c r="AM2154" i="1"/>
  <c r="A1727" i="1"/>
  <c r="A2022" i="1"/>
  <c r="AM1760" i="1"/>
  <c r="A1352" i="1"/>
  <c r="A1938" i="1"/>
  <c r="A1295" i="1"/>
  <c r="AM1356" i="1"/>
  <c r="AM2751" i="1"/>
  <c r="A2156" i="1"/>
  <c r="A1895" i="1"/>
  <c r="AM1519" i="1"/>
  <c r="A2120" i="1"/>
  <c r="AM3009" i="1"/>
  <c r="A2358" i="1"/>
  <c r="A1647" i="1"/>
  <c r="A1567" i="1"/>
  <c r="A1623" i="1"/>
  <c r="A1403" i="1"/>
  <c r="A1490" i="1"/>
  <c r="AM2986" i="1"/>
  <c r="AM2225" i="1"/>
  <c r="AM3170" i="1"/>
  <c r="AM1697" i="1"/>
  <c r="A2130" i="1"/>
  <c r="A1148" i="1"/>
  <c r="A2103" i="1"/>
  <c r="AK2410" i="1"/>
  <c r="AK2414" i="1"/>
  <c r="AK2419" i="1"/>
  <c r="AK2424" i="1"/>
  <c r="AK2428" i="1"/>
  <c r="AM2428" i="1"/>
  <c r="A2181" i="1"/>
  <c r="A1437" i="1"/>
  <c r="AM2281" i="1"/>
  <c r="A1236" i="1"/>
  <c r="A1054" i="1"/>
  <c r="AM2548" i="1"/>
  <c r="A2899" i="1"/>
  <c r="A2250" i="1"/>
  <c r="A2611" i="1"/>
  <c r="AM1892" i="1"/>
  <c r="AM1078" i="1"/>
  <c r="AM1813" i="1"/>
  <c r="AM2495" i="1"/>
  <c r="AK1592" i="1"/>
  <c r="AM1592" i="1"/>
  <c r="AM1407" i="1"/>
  <c r="A1180" i="1"/>
  <c r="AM1117" i="1"/>
  <c r="AM1651" i="1"/>
  <c r="A1155" i="1"/>
  <c r="A1211" i="1"/>
  <c r="A2206" i="1"/>
  <c r="AM1101" i="1"/>
  <c r="A2202" i="1"/>
  <c r="AM2093" i="1"/>
  <c r="AM2609" i="1"/>
  <c r="A1643" i="1"/>
  <c r="AM1430" i="1"/>
  <c r="AM2677" i="1"/>
  <c r="AM2695" i="1"/>
  <c r="AM2667" i="1"/>
  <c r="A2420" i="1"/>
  <c r="AM2209" i="1"/>
  <c r="AM2896" i="1"/>
  <c r="AM2553" i="1"/>
  <c r="AM1274" i="1"/>
  <c r="A1917" i="1"/>
  <c r="A2842" i="1"/>
  <c r="AM1873" i="1"/>
  <c r="AM2555" i="1"/>
  <c r="AM1402" i="1"/>
  <c r="AK1402" i="1"/>
  <c r="AK1407" i="1"/>
  <c r="AM2024" i="1"/>
  <c r="A2024" i="1"/>
  <c r="AM2074" i="1"/>
  <c r="AM3120" i="1"/>
  <c r="A2005" i="1"/>
  <c r="A1191" i="1"/>
  <c r="A3182" i="1"/>
  <c r="AM1918" i="1"/>
  <c r="AM2407" i="1"/>
  <c r="AM1352" i="1"/>
  <c r="AM1740" i="1"/>
  <c r="A2377" i="1"/>
  <c r="A1327" i="1"/>
  <c r="AM2571" i="1"/>
  <c r="AM1882" i="1"/>
  <c r="AM1649" i="1"/>
  <c r="A3071" i="1"/>
  <c r="A1529" i="1"/>
  <c r="A2104" i="1"/>
  <c r="AM2811" i="1"/>
  <c r="AM1552" i="1"/>
  <c r="AM1842" i="1"/>
  <c r="A1842" i="1"/>
  <c r="AM1707" i="1"/>
  <c r="AM1142" i="1"/>
  <c r="A2115" i="1"/>
  <c r="AM1340" i="1"/>
  <c r="AM1757" i="1"/>
  <c r="AM2255" i="1"/>
  <c r="A2743" i="1"/>
  <c r="A2638" i="1"/>
  <c r="A3035" i="1"/>
  <c r="AM2748" i="1"/>
  <c r="A1482" i="1"/>
  <c r="AM2981" i="1"/>
  <c r="A2527" i="1"/>
  <c r="A1036" i="1"/>
  <c r="AM1454" i="1"/>
  <c r="A1907" i="1"/>
  <c r="AM2425" i="1"/>
  <c r="AM2110" i="1"/>
  <c r="A2030" i="1"/>
  <c r="AM1162" i="1"/>
  <c r="AM1771" i="1"/>
  <c r="AM2680" i="1"/>
  <c r="A1970" i="1"/>
  <c r="AM2666" i="1"/>
  <c r="A1063" i="1"/>
  <c r="AM1158" i="1"/>
  <c r="AM2112" i="1"/>
  <c r="AM1872" i="1"/>
  <c r="A1638" i="1"/>
  <c r="AM1385" i="1"/>
  <c r="A1190" i="1"/>
  <c r="AM1893" i="1"/>
  <c r="A2992" i="1"/>
  <c r="AM3195" i="1"/>
  <c r="AM2575" i="1"/>
  <c r="AM2158" i="1"/>
  <c r="A2382" i="1"/>
  <c r="A1102" i="1"/>
  <c r="A2878" i="1"/>
  <c r="AM2696" i="1"/>
  <c r="AM1365" i="1"/>
  <c r="AM2540" i="1"/>
  <c r="AM1714" i="1"/>
  <c r="A3136" i="1"/>
  <c r="AK1012" i="1"/>
  <c r="AK1002" i="1"/>
  <c r="AK1007" i="1"/>
  <c r="AM1007" i="1"/>
  <c r="AM2197" i="1"/>
  <c r="A3062" i="1"/>
  <c r="A2961" i="1"/>
  <c r="AM2934" i="1"/>
  <c r="A1372" i="1"/>
  <c r="AM1358" i="1"/>
  <c r="AM1233" i="1"/>
  <c r="A1390" i="1"/>
  <c r="A1316" i="1"/>
  <c r="AM1327" i="1"/>
  <c r="A2231" i="1"/>
  <c r="A2248" i="1"/>
  <c r="AM2354" i="1"/>
  <c r="AM1656" i="1"/>
  <c r="AM3149" i="1"/>
  <c r="AM3203" i="1"/>
  <c r="AM2014" i="1"/>
  <c r="A2325" i="1"/>
  <c r="A1685" i="1"/>
  <c r="AM1279" i="1"/>
  <c r="AM1942" i="1"/>
  <c r="AM1980" i="1"/>
  <c r="A1772" i="1"/>
  <c r="A1564" i="1"/>
  <c r="AM1031" i="1"/>
  <c r="A1031" i="1"/>
  <c r="AM2164" i="1"/>
  <c r="AM1618" i="1"/>
  <c r="A1618" i="1"/>
  <c r="AM2679" i="1"/>
  <c r="AM2314" i="1"/>
  <c r="A2314" i="1"/>
  <c r="AM2835" i="1"/>
  <c r="A2835" i="1"/>
  <c r="AM1486" i="1"/>
  <c r="A1486" i="1"/>
  <c r="AM1111" i="1"/>
  <c r="A1111" i="1"/>
  <c r="AM2610" i="1"/>
  <c r="AM1479" i="1"/>
  <c r="A1479" i="1"/>
  <c r="A1298" i="1"/>
  <c r="A1256" i="1"/>
  <c r="A1238" i="1"/>
  <c r="AM1678" i="1"/>
  <c r="A1678" i="1"/>
  <c r="AM2983" i="1"/>
  <c r="A2983" i="1"/>
  <c r="A2735" i="1"/>
  <c r="AM1835" i="1"/>
  <c r="A1200" i="1"/>
  <c r="AM1690" i="1"/>
  <c r="AM2574" i="1"/>
  <c r="A2574" i="1"/>
  <c r="A1681" i="1"/>
  <c r="A2025" i="1"/>
  <c r="A3118" i="1"/>
  <c r="A2367" i="1"/>
  <c r="AM1689" i="1"/>
  <c r="A1689" i="1"/>
  <c r="AM2144" i="1"/>
  <c r="A2144" i="1"/>
  <c r="A2910" i="1"/>
  <c r="AM1856" i="1"/>
  <c r="AM1974" i="1"/>
  <c r="A1974" i="1"/>
  <c r="AM2215" i="1"/>
  <c r="AM1445" i="1"/>
  <c r="AM3096" i="1"/>
  <c r="A3096" i="1"/>
  <c r="AM2930" i="1"/>
  <c r="AM1355" i="1"/>
  <c r="AM1019" i="1"/>
  <c r="AM2863" i="1"/>
  <c r="A2863" i="1"/>
  <c r="A1242" i="1"/>
  <c r="A1747" i="1"/>
  <c r="AM2371" i="1"/>
  <c r="A2371" i="1"/>
  <c r="AM1165" i="1"/>
  <c r="A1165" i="1"/>
  <c r="AM2084" i="1"/>
  <c r="A2084" i="1"/>
  <c r="AM1278" i="1"/>
  <c r="A1206" i="1"/>
  <c r="AM3018" i="1"/>
  <c r="A3018" i="1"/>
  <c r="AM1549" i="1"/>
  <c r="AM2098" i="1"/>
  <c r="AK2394" i="1"/>
  <c r="AK2399" i="1"/>
  <c r="AK2404" i="1"/>
  <c r="AK2409" i="1"/>
  <c r="AM2409" i="1"/>
  <c r="AM3078" i="1"/>
  <c r="A3078" i="1"/>
  <c r="A1042" i="1"/>
  <c r="AM1170" i="1"/>
  <c r="A1170" i="1"/>
  <c r="AM1503" i="1"/>
  <c r="AM1440" i="1"/>
  <c r="A3020" i="1"/>
  <c r="AM1925" i="1"/>
  <c r="AM3077" i="1"/>
  <c r="AM2591" i="1"/>
  <c r="AM1223" i="1"/>
  <c r="AM2111" i="1"/>
  <c r="A2771" i="1"/>
  <c r="AM1749" i="1"/>
  <c r="AM3137" i="1"/>
  <c r="AM2059" i="1"/>
  <c r="A2059" i="1"/>
  <c r="AM1843" i="1"/>
  <c r="A1843" i="1"/>
  <c r="A1721" i="1"/>
  <c r="AM3190" i="1"/>
  <c r="AM2687" i="1"/>
  <c r="A3200" i="1"/>
  <c r="A2472" i="1"/>
  <c r="AM1814" i="1"/>
  <c r="AM1130" i="1"/>
  <c r="A1130" i="1"/>
  <c r="AM1753" i="1"/>
  <c r="A1135" i="1"/>
  <c r="AM3196" i="1"/>
  <c r="A1576" i="1"/>
  <c r="AM1128" i="1"/>
  <c r="AM2302" i="1"/>
  <c r="AM2200" i="1"/>
  <c r="AM3191" i="1"/>
  <c r="AM1302" i="1"/>
  <c r="AM1428" i="1"/>
  <c r="AM1443" i="1"/>
  <c r="AM1449" i="1"/>
  <c r="A1449" i="1"/>
  <c r="AM2830" i="1"/>
  <c r="AM1982" i="1"/>
  <c r="A1982" i="1"/>
  <c r="AM2064" i="1"/>
  <c r="AM1458" i="1"/>
  <c r="A2721" i="1"/>
  <c r="A1035" i="1"/>
  <c r="A2517" i="1"/>
  <c r="AM1897" i="1"/>
  <c r="A1897" i="1"/>
  <c r="AM2761" i="1"/>
  <c r="A2083" i="1"/>
  <c r="AM1401" i="1"/>
  <c r="AM1998" i="1"/>
  <c r="AM2895" i="1"/>
  <c r="A3042" i="1"/>
  <c r="AM1826" i="1"/>
  <c r="AM2962" i="1"/>
  <c r="AM1398" i="1"/>
  <c r="A2421" i="1"/>
  <c r="A3072" i="1"/>
  <c r="AM1634" i="1"/>
  <c r="AM1852" i="1"/>
  <c r="A1600" i="1"/>
  <c r="AM2390" i="1"/>
  <c r="A2390" i="1"/>
  <c r="AM2445" i="1"/>
  <c r="AM2259" i="1"/>
  <c r="AM3079" i="1"/>
  <c r="A3030" i="1"/>
  <c r="AM2772" i="1"/>
  <c r="A2772" i="1"/>
  <c r="AM2843" i="1"/>
  <c r="A2843" i="1"/>
  <c r="AM2944" i="1"/>
  <c r="A2944" i="1"/>
  <c r="AM2624" i="1"/>
  <c r="AM2438" i="1"/>
  <c r="AM2440" i="1"/>
  <c r="A2440" i="1"/>
  <c r="AM1898" i="1"/>
  <c r="A1554" i="1"/>
  <c r="A2205" i="1"/>
  <c r="A1631" i="1"/>
  <c r="A3074" i="1"/>
  <c r="AM1154" i="1"/>
  <c r="AM2472" i="1"/>
  <c r="A2173" i="1"/>
  <c r="AM2791" i="1"/>
  <c r="A2791" i="1"/>
  <c r="AK1399" i="1"/>
  <c r="AK1404" i="1"/>
  <c r="AM1404" i="1"/>
  <c r="AM2214" i="1"/>
  <c r="A2214" i="1"/>
  <c r="AM1086" i="1"/>
  <c r="A1086" i="1"/>
  <c r="AM3075" i="1"/>
  <c r="A1953" i="1"/>
  <c r="AM3095" i="1"/>
  <c r="A2254" i="1"/>
  <c r="A3058" i="1"/>
  <c r="A3073" i="1"/>
  <c r="AM1747" i="1"/>
  <c r="AM2233" i="1"/>
  <c r="A2233" i="1"/>
  <c r="AM2025" i="1"/>
  <c r="AM1605" i="1"/>
  <c r="A1605" i="1"/>
  <c r="AM2456" i="1"/>
  <c r="A2456" i="1"/>
  <c r="AM1879" i="1"/>
  <c r="A1879" i="1"/>
  <c r="AM1869" i="1"/>
  <c r="A1904" i="1"/>
  <c r="AM1171" i="1"/>
  <c r="AM1724" i="1"/>
  <c r="A1724" i="1"/>
  <c r="AM1236" i="1"/>
  <c r="AM1912" i="1"/>
  <c r="A1912" i="1"/>
  <c r="AM1790" i="1"/>
  <c r="A1790" i="1"/>
  <c r="AK1975" i="1"/>
  <c r="AM1970" i="1"/>
  <c r="AM2909" i="1"/>
  <c r="AM3022" i="1"/>
  <c r="AM1457" i="1"/>
  <c r="AM2784" i="1"/>
  <c r="AM1935" i="1"/>
  <c r="AM3104" i="1"/>
  <c r="AM3101" i="1"/>
  <c r="AM2914" i="1"/>
  <c r="AM2585" i="1"/>
  <c r="AM2130" i="1"/>
  <c r="A2841" i="1"/>
  <c r="AM1029" i="1"/>
  <c r="AM1963" i="1"/>
  <c r="AM3178" i="1"/>
  <c r="A2614" i="1"/>
  <c r="AM2250" i="1"/>
  <c r="AM2911" i="1"/>
  <c r="AM1947" i="1"/>
  <c r="AM1742" i="1"/>
  <c r="A2340" i="1"/>
  <c r="AM1390" i="1"/>
  <c r="AM2187" i="1"/>
  <c r="AM1900" i="1"/>
  <c r="AM2083" i="1"/>
  <c r="A1934" i="1"/>
  <c r="AM2593" i="1"/>
  <c r="A1832" i="1"/>
  <c r="A2204" i="1"/>
  <c r="A1074" i="1"/>
  <c r="AM1343" i="1"/>
  <c r="A2307" i="1"/>
  <c r="A1173" i="1"/>
  <c r="AM3102" i="1"/>
  <c r="AM3046" i="1"/>
  <c r="A1434" i="1"/>
  <c r="A1330" i="1"/>
  <c r="A1782" i="1"/>
  <c r="AM1250" i="1"/>
  <c r="A1411" i="1"/>
  <c r="AM1075" i="1"/>
  <c r="A2449" i="1"/>
  <c r="A2989" i="1"/>
  <c r="A2813" i="1"/>
  <c r="AM1321" i="1"/>
  <c r="AM2698" i="1"/>
  <c r="A3208" i="1"/>
  <c r="A1890" i="1"/>
  <c r="AM1616" i="1"/>
  <c r="A1562" i="1"/>
  <c r="AM2181" i="1"/>
  <c r="A2849" i="1"/>
  <c r="A2920" i="1"/>
  <c r="A1507" i="1"/>
  <c r="AM1242" i="1"/>
  <c r="AK1227" i="1"/>
  <c r="AK1232" i="1"/>
  <c r="AK1237" i="1"/>
  <c r="AK1242" i="1"/>
  <c r="AK1247" i="1"/>
  <c r="AM1647" i="1"/>
  <c r="AM2606" i="1"/>
  <c r="AM1178" i="1"/>
  <c r="AM2256" i="1"/>
  <c r="AM2956" i="1"/>
  <c r="AM2865" i="1"/>
  <c r="AM2503" i="1"/>
  <c r="AM2577" i="1"/>
  <c r="AM2631" i="1"/>
  <c r="AM1082" i="1"/>
  <c r="AM1907" i="1"/>
  <c r="AM2724" i="1"/>
  <c r="A2890" i="1"/>
  <c r="AM2648" i="1"/>
  <c r="A1778" i="1"/>
  <c r="A3103" i="1"/>
  <c r="AM2919" i="1"/>
  <c r="A1797" i="1"/>
  <c r="A2346" i="1"/>
  <c r="AM1095" i="1"/>
  <c r="AM1789" i="1"/>
  <c r="AM2887" i="1"/>
  <c r="A1265" i="1"/>
  <c r="AM1986" i="1"/>
  <c r="AM1991" i="1"/>
  <c r="AM1251" i="1"/>
  <c r="A2369" i="1"/>
  <c r="AM2224" i="1"/>
  <c r="AM1314" i="1"/>
  <c r="AM1629" i="1"/>
  <c r="AM1416" i="1"/>
  <c r="AM2452" i="1"/>
  <c r="AM1612" i="1"/>
  <c r="AM2501" i="1"/>
  <c r="A2906" i="1"/>
  <c r="AM3080" i="1"/>
  <c r="A1051" i="1"/>
  <c r="A2822" i="1"/>
  <c r="AM2623" i="1"/>
  <c r="AM1735" i="1"/>
  <c r="AM1372" i="1"/>
  <c r="A2075" i="1"/>
  <c r="AK1408" i="1"/>
  <c r="AK1398" i="1"/>
  <c r="AK1403" i="1"/>
  <c r="AM1403" i="1"/>
  <c r="AM1157" i="1"/>
  <c r="A1536" i="1"/>
  <c r="AM1477" i="1"/>
  <c r="A2500" i="1"/>
  <c r="AM3023" i="1"/>
  <c r="AM1437" i="1"/>
  <c r="AM2303" i="1"/>
  <c r="AM2899" i="1"/>
  <c r="A2747" i="1"/>
  <c r="A1079" i="1"/>
  <c r="A3087" i="1"/>
  <c r="A3176" i="1"/>
  <c r="A2538" i="1"/>
  <c r="AM3105" i="1"/>
  <c r="AM1551" i="1"/>
  <c r="A2953" i="1"/>
  <c r="A1881" i="1"/>
  <c r="AM2382" i="1"/>
  <c r="AM1829" i="1"/>
  <c r="AM1895" i="1"/>
  <c r="AK2218" i="1"/>
  <c r="A2007" i="1"/>
  <c r="AM1119" i="1"/>
  <c r="AM2834" i="1"/>
  <c r="AM2705" i="1"/>
  <c r="AM2756" i="1"/>
  <c r="A1711" i="1"/>
  <c r="AM2204" i="1"/>
  <c r="A2219" i="1"/>
  <c r="AM3020" i="1"/>
  <c r="AM3033" i="1"/>
  <c r="AM2669" i="1"/>
  <c r="AM1040" i="1"/>
  <c r="AM2921" i="1"/>
  <c r="AM3209" i="1"/>
  <c r="AM2182" i="1"/>
  <c r="AM2202" i="1"/>
  <c r="AM1643" i="1"/>
  <c r="AM1847" i="1"/>
  <c r="AM2172" i="1"/>
  <c r="AM3086" i="1"/>
  <c r="A1254" i="1"/>
  <c r="AM2515" i="1"/>
  <c r="AM2493" i="1"/>
  <c r="AM2120" i="1"/>
  <c r="AM1013" i="1"/>
  <c r="AM3200" i="1"/>
  <c r="A3215" i="1"/>
  <c r="AM1671" i="1"/>
  <c r="A1671" i="1"/>
  <c r="AM1218" i="1"/>
  <c r="AM1330" i="1"/>
  <c r="AM3212" i="1"/>
  <c r="A2469" i="1"/>
  <c r="A2862" i="1"/>
  <c r="A1123" i="1"/>
  <c r="A3123" i="1"/>
  <c r="A3082" i="1"/>
  <c r="AM2611" i="1"/>
  <c r="A1195" i="1"/>
  <c r="AM1576" i="1"/>
  <c r="AM2329" i="1"/>
  <c r="AM2369" i="1"/>
  <c r="AM1144" i="1"/>
  <c r="AK1460" i="1"/>
  <c r="AM1460" i="1"/>
  <c r="AM3024" i="1"/>
  <c r="AM1778" i="1"/>
  <c r="A1628" i="1"/>
  <c r="AM2813" i="1"/>
  <c r="A1511" i="1"/>
  <c r="AM1378" i="1"/>
  <c r="AM1934" i="1"/>
  <c r="A3052" i="1"/>
  <c r="A1199" i="1"/>
  <c r="AM1913" i="1"/>
  <c r="A1948" i="1"/>
  <c r="AM2691" i="1"/>
  <c r="AM1212" i="1"/>
  <c r="AM2809" i="1"/>
  <c r="AM1706" i="1"/>
  <c r="AM1989" i="1"/>
  <c r="AM1230" i="1"/>
  <c r="A1230" i="1"/>
  <c r="A1794" i="1"/>
  <c r="AM3169" i="1"/>
  <c r="A1183" i="1"/>
  <c r="AM1969" i="1"/>
  <c r="A2901" i="1"/>
  <c r="A1326" i="1"/>
  <c r="AM2812" i="1"/>
  <c r="AM1287" i="1"/>
  <c r="AM1600" i="1"/>
  <c r="AM1613" i="1"/>
  <c r="A1613" i="1"/>
  <c r="AM1202" i="1"/>
  <c r="AM3074" i="1"/>
  <c r="AM2697" i="1"/>
  <c r="AM2346" i="1"/>
  <c r="AM1265" i="1"/>
  <c r="A2498" i="1"/>
  <c r="AM2906" i="1"/>
  <c r="A1850" i="1"/>
  <c r="AM2731" i="1"/>
  <c r="AM2678" i="1"/>
  <c r="A3027" i="1"/>
  <c r="AM1798" i="1"/>
  <c r="AM1818" i="1"/>
  <c r="AM1858" i="1"/>
  <c r="AM1878" i="1"/>
  <c r="A2800" i="1"/>
  <c r="AM2312" i="1"/>
  <c r="A3163" i="1"/>
  <c r="AM2594" i="1"/>
  <c r="AM3153" i="1"/>
  <c r="AM1090" i="1"/>
  <c r="AM2126" i="1"/>
  <c r="AM2266" i="1"/>
  <c r="AK2286" i="1"/>
  <c r="AM2286" i="1"/>
  <c r="A1876" i="1"/>
  <c r="AM1529" i="1"/>
  <c r="AM2196" i="1"/>
  <c r="AM1180" i="1"/>
  <c r="AM1200" i="1"/>
  <c r="AM1220" i="1"/>
  <c r="AM2116" i="1"/>
  <c r="AM2156" i="1"/>
  <c r="AM2103" i="1"/>
  <c r="AM2825" i="1"/>
  <c r="AM2375" i="1"/>
  <c r="AM1306" i="1"/>
  <c r="AM1345" i="1"/>
  <c r="AM3175" i="1"/>
  <c r="AM3056" i="1"/>
  <c r="AM3052" i="1"/>
  <c r="AM3083" i="1"/>
  <c r="AM3103" i="1"/>
  <c r="AM2115" i="1"/>
  <c r="AM1490" i="1"/>
  <c r="A2655" i="1"/>
  <c r="A2588" i="1"/>
  <c r="AM1051" i="1"/>
  <c r="AM1830" i="1"/>
  <c r="AM1850" i="1"/>
  <c r="AM1870" i="1"/>
  <c r="AM1783" i="1"/>
  <c r="AM1780" i="1"/>
  <c r="A1795" i="1"/>
  <c r="AM3035" i="1"/>
  <c r="AM3055" i="1"/>
  <c r="AM1507" i="1"/>
  <c r="AM1527" i="1"/>
  <c r="A3174" i="1"/>
  <c r="AM1113" i="1"/>
  <c r="AM1132" i="1"/>
  <c r="A2245" i="1"/>
  <c r="AM2058" i="1"/>
  <c r="AM1035" i="1"/>
  <c r="AM1791" i="1"/>
  <c r="AM2841" i="1"/>
  <c r="A1089" i="1"/>
  <c r="AM2509" i="1"/>
  <c r="AM2629" i="1"/>
  <c r="AM2769" i="1"/>
  <c r="AM2829" i="1"/>
  <c r="AM2849" i="1"/>
  <c r="AM2889" i="1"/>
  <c r="AM2929" i="1"/>
  <c r="AM2969" i="1"/>
  <c r="AM2605" i="1"/>
  <c r="A2605" i="1"/>
  <c r="AM1100" i="1"/>
  <c r="A1100" i="1"/>
  <c r="A2734" i="1"/>
  <c r="A1037" i="1"/>
  <c r="AM2332" i="1"/>
  <c r="A2332" i="1"/>
  <c r="AM2191" i="1"/>
  <c r="A2191" i="1"/>
  <c r="AM1429" i="1"/>
  <c r="A1429" i="1"/>
  <c r="AM2518" i="1"/>
  <c r="A2518" i="1"/>
  <c r="AM1231" i="1"/>
  <c r="A1231" i="1"/>
  <c r="AM2796" i="1"/>
  <c r="A2796" i="1"/>
  <c r="AM2968" i="1"/>
  <c r="A2968" i="1"/>
  <c r="AM1717" i="1"/>
  <c r="A1717" i="1"/>
  <c r="AM1877" i="1"/>
  <c r="A1877" i="1"/>
  <c r="AM1039" i="1"/>
  <c r="AM1624" i="1"/>
  <c r="AM2827" i="1"/>
  <c r="A2827" i="1"/>
  <c r="AM1653" i="1"/>
  <c r="A1653" i="1"/>
  <c r="A2559" i="1"/>
  <c r="A3147" i="1"/>
  <c r="AM1626" i="1"/>
  <c r="AM2716" i="1"/>
  <c r="AM1442" i="1"/>
  <c r="A1442" i="1"/>
  <c r="AM2051" i="1"/>
  <c r="AM2792" i="1"/>
  <c r="A2792" i="1"/>
  <c r="AM1041" i="1"/>
  <c r="A1041" i="1"/>
  <c r="AM2708" i="1"/>
  <c r="A2708" i="1"/>
  <c r="AM1920" i="1"/>
  <c r="A1228" i="1"/>
  <c r="AM1315" i="1"/>
  <c r="AM2684" i="1"/>
  <c r="AM1114" i="1"/>
  <c r="A1848" i="1"/>
  <c r="AM1349" i="1"/>
  <c r="AM2128" i="1"/>
  <c r="A2542" i="1"/>
  <c r="AM2617" i="1"/>
  <c r="AM1553" i="1"/>
  <c r="A1553" i="1"/>
  <c r="AM2499" i="1"/>
  <c r="AM1145" i="1"/>
  <c r="A1145" i="1"/>
  <c r="AM1502" i="1"/>
  <c r="A1502" i="1"/>
  <c r="AM1784" i="1"/>
  <c r="A1784" i="1"/>
  <c r="AM2987" i="1"/>
  <c r="AM2009" i="1"/>
  <c r="AM1945" i="1"/>
  <c r="A1945" i="1"/>
  <c r="A1480" i="1"/>
  <c r="AM1288" i="1"/>
  <c r="A1288" i="1"/>
  <c r="AM2513" i="1"/>
  <c r="AM1450" i="1"/>
  <c r="AK1445" i="1"/>
  <c r="AK1450" i="1"/>
  <c r="AK1455" i="1"/>
  <c r="A1025" i="1"/>
  <c r="AM1737" i="1"/>
  <c r="A1737" i="1"/>
  <c r="AM1885" i="1"/>
  <c r="AM2622" i="1"/>
  <c r="A2622" i="1"/>
  <c r="AM1377" i="1"/>
  <c r="A1377" i="1"/>
  <c r="AM1702" i="1"/>
  <c r="AM1725" i="1"/>
  <c r="AM1526" i="1"/>
  <c r="AM1833" i="1"/>
  <c r="A2943" i="1"/>
  <c r="AM2288" i="1"/>
  <c r="A2288" i="1"/>
  <c r="A2832" i="1"/>
  <c r="AM1068" i="1"/>
  <c r="AM2305" i="1"/>
  <c r="AM2294" i="1"/>
  <c r="AM1329" i="1"/>
  <c r="A1329" i="1"/>
  <c r="AM2935" i="1"/>
  <c r="A2935" i="1"/>
  <c r="AM1792" i="1"/>
  <c r="AM2937" i="1"/>
  <c r="AM2770" i="1"/>
  <c r="AM2496" i="1"/>
  <c r="A2496" i="1"/>
  <c r="AM1569" i="1"/>
  <c r="A1569" i="1"/>
  <c r="A1615" i="1"/>
  <c r="AM2271" i="1"/>
  <c r="A2271" i="1"/>
  <c r="AM1938" i="1"/>
  <c r="AM2630" i="1"/>
  <c r="AM2033" i="1"/>
  <c r="A2033" i="1"/>
  <c r="AM2338" i="1"/>
  <c r="AM2320" i="1"/>
  <c r="AM2090" i="1"/>
  <c r="A2090" i="1"/>
  <c r="AM2008" i="1"/>
  <c r="A2008" i="1"/>
  <c r="A2646" i="1"/>
  <c r="AM2444" i="1"/>
  <c r="A2444" i="1"/>
  <c r="A1514" i="1"/>
  <c r="AM2078" i="1"/>
  <c r="AM2359" i="1"/>
  <c r="A2359" i="1"/>
  <c r="A1669" i="1"/>
  <c r="A1668" i="1"/>
  <c r="AM2634" i="1"/>
  <c r="AM2676" i="1"/>
  <c r="A2676" i="1"/>
  <c r="AM3141" i="1"/>
  <c r="AM1453" i="1"/>
  <c r="AM1367" i="1"/>
  <c r="AM1420" i="1"/>
  <c r="A1420" i="1"/>
  <c r="A2926" i="1"/>
  <c r="AM1311" i="1"/>
  <c r="A2692" i="1"/>
  <c r="AM1280" i="1"/>
  <c r="AM3047" i="1"/>
  <c r="A1026" i="1"/>
  <c r="AM2598" i="1"/>
  <c r="AM2420" i="1"/>
  <c r="A1447" i="1"/>
  <c r="AM3094" i="1"/>
  <c r="A1121" i="1"/>
  <c r="A3139" i="1"/>
  <c r="AM2647" i="1"/>
  <c r="A2647" i="1"/>
  <c r="AM1191" i="1"/>
  <c r="AM3182" i="1"/>
  <c r="AM2642" i="1"/>
  <c r="AM2871" i="1"/>
  <c r="AM1025" i="1"/>
  <c r="AM3176" i="1"/>
  <c r="A2988" i="1"/>
  <c r="AM1370" i="1"/>
  <c r="A1370" i="1"/>
  <c r="AM1896" i="1"/>
  <c r="AM2104" i="1"/>
  <c r="AM1508" i="1"/>
  <c r="AM2582" i="1"/>
  <c r="A1006" i="1"/>
  <c r="AM2117" i="1"/>
  <c r="AM2638" i="1"/>
  <c r="A1297" i="1"/>
  <c r="A2621" i="1"/>
  <c r="AM1036" i="1"/>
  <c r="AK1394" i="1"/>
  <c r="AM1389" i="1"/>
  <c r="AM2380" i="1"/>
  <c r="AK2385" i="1"/>
  <c r="AM3003" i="1"/>
  <c r="AM2030" i="1"/>
  <c r="AM2798" i="1"/>
  <c r="AM2875" i="1"/>
  <c r="AM2768" i="1"/>
  <c r="A1950" i="1"/>
  <c r="AM1190" i="1"/>
  <c r="AM2832" i="1"/>
  <c r="A1610" i="1"/>
  <c r="A1683" i="1"/>
  <c r="AM2824" i="1"/>
  <c r="A1719" i="1"/>
  <c r="A1034" i="1"/>
  <c r="A2344" i="1"/>
  <c r="AM3136" i="1"/>
  <c r="AM1866" i="1"/>
  <c r="AM2961" i="1"/>
  <c r="A1921" i="1"/>
  <c r="AM3000" i="1"/>
  <c r="AM2726" i="1"/>
  <c r="AM1493" i="1"/>
  <c r="A2833" i="1"/>
  <c r="AM1334" i="1"/>
  <c r="AM2912" i="1"/>
  <c r="AK2405" i="1"/>
  <c r="A1472" i="1"/>
  <c r="AM1953" i="1"/>
  <c r="AM2192" i="1"/>
  <c r="AM2162" i="1"/>
  <c r="A2269" i="1"/>
  <c r="A3122" i="1"/>
  <c r="AM2336" i="1"/>
  <c r="AM1699" i="1"/>
  <c r="AM2395" i="1"/>
  <c r="A2395" i="1"/>
  <c r="AM3007" i="1"/>
  <c r="AM1821" i="1"/>
  <c r="AM2671" i="1"/>
  <c r="AM2450" i="1"/>
  <c r="A3069" i="1"/>
  <c r="AM2028" i="1"/>
  <c r="AM2786" i="1"/>
  <c r="A2786" i="1"/>
  <c r="A1115" i="1"/>
  <c r="AM2744" i="1"/>
  <c r="AM2646" i="1"/>
  <c r="AM2467" i="1"/>
  <c r="A2443" i="1"/>
  <c r="A1388" i="1"/>
  <c r="A1161" i="1"/>
  <c r="AM2135" i="1"/>
  <c r="A2135" i="1"/>
  <c r="A2564" i="1"/>
  <c r="AM2520" i="1"/>
  <c r="AM2560" i="1"/>
  <c r="A2560" i="1"/>
  <c r="AM2949" i="1"/>
  <c r="A2949" i="1"/>
  <c r="A2776" i="1"/>
  <c r="A1396" i="1"/>
  <c r="AM1782" i="1"/>
  <c r="AM1411" i="1"/>
  <c r="AM1941" i="1"/>
  <c r="AM2449" i="1"/>
  <c r="AM2989" i="1"/>
  <c r="AM1828" i="1"/>
  <c r="AM1611" i="1"/>
  <c r="AM3133" i="1"/>
  <c r="A3133" i="1"/>
  <c r="A2581" i="1"/>
  <c r="AM3208" i="1"/>
  <c r="AM1890" i="1"/>
  <c r="AM2142" i="1"/>
  <c r="AM1562" i="1"/>
  <c r="A2883" i="1"/>
  <c r="A2955" i="1"/>
  <c r="AM2920" i="1"/>
  <c r="AM2557" i="1"/>
  <c r="A3044" i="1"/>
  <c r="AK1222" i="1"/>
  <c r="AM1759" i="1"/>
  <c r="A1759" i="1"/>
  <c r="AK2213" i="1"/>
  <c r="AM2213" i="1"/>
  <c r="A2213" i="1"/>
  <c r="A2872" i="1"/>
  <c r="A2596" i="1"/>
  <c r="AM2754" i="1"/>
  <c r="AM1135" i="1"/>
  <c r="AM1008" i="1"/>
  <c r="AM1610" i="1"/>
  <c r="AM1574" i="1"/>
  <c r="AM3114" i="1"/>
  <c r="AM2665" i="1"/>
  <c r="AM2576" i="1"/>
  <c r="AM2170" i="1"/>
  <c r="AM2079" i="1"/>
  <c r="A2079" i="1"/>
  <c r="AM2427" i="1"/>
  <c r="AM2510" i="1"/>
  <c r="AM1917" i="1"/>
  <c r="AM2755" i="1"/>
  <c r="A2974" i="1"/>
  <c r="AM1555" i="1"/>
  <c r="A1555" i="1"/>
  <c r="AM1746" i="1"/>
  <c r="AM2070" i="1"/>
  <c r="A2070" i="1"/>
  <c r="AM2242" i="1"/>
  <c r="AM1889" i="1"/>
  <c r="AM1930" i="1"/>
  <c r="AM2205" i="1"/>
  <c r="AM1156" i="1"/>
  <c r="AM3053" i="1"/>
  <c r="AM2527" i="1"/>
  <c r="A2402" i="1"/>
  <c r="AM1003" i="1"/>
  <c r="AM2006" i="1"/>
  <c r="AK2224" i="1"/>
  <c r="AK2204" i="1"/>
  <c r="AK2209" i="1"/>
  <c r="AK2214" i="1"/>
  <c r="AK2219" i="1"/>
  <c r="AM2219" i="1"/>
  <c r="A2664" i="1"/>
  <c r="A1103" i="1"/>
  <c r="AM1033" i="1"/>
  <c r="A2781" i="1"/>
  <c r="AM3172" i="1"/>
  <c r="AM1277" i="1"/>
  <c r="A1045" i="1"/>
  <c r="AM1862" i="1"/>
  <c r="AM1832" i="1"/>
  <c r="AM2799" i="1"/>
  <c r="A1164" i="1"/>
  <c r="A2688" i="1"/>
  <c r="AM2053" i="1"/>
  <c r="AK2058" i="1"/>
  <c r="AM2075" i="1"/>
  <c r="A2699" i="1"/>
  <c r="AM1931" i="1"/>
  <c r="A2764" i="1"/>
  <c r="AM1536" i="1"/>
  <c r="A1491" i="1"/>
  <c r="AM2352" i="1"/>
  <c r="A2352" i="1"/>
  <c r="AM2327" i="1"/>
  <c r="A2436" i="1"/>
  <c r="AM2500" i="1"/>
  <c r="AM1695" i="1"/>
  <c r="A1695" i="1"/>
  <c r="AM2022" i="1"/>
  <c r="AM2747" i="1"/>
  <c r="AM1079" i="1"/>
  <c r="AM3087" i="1"/>
  <c r="AM2348" i="1"/>
  <c r="AM2538" i="1"/>
  <c r="A2957" i="1"/>
  <c r="AM2953" i="1"/>
  <c r="AM1881" i="1"/>
  <c r="A3143" i="1"/>
  <c r="AM2367" i="1"/>
  <c r="A1363" i="1"/>
  <c r="AM2421" i="1"/>
  <c r="A1701" i="1"/>
  <c r="AK1207" i="1"/>
  <c r="AK1212" i="1"/>
  <c r="AK1217" i="1"/>
  <c r="AM1217" i="1"/>
  <c r="A1217" i="1"/>
  <c r="AM2007" i="1"/>
  <c r="AM2269" i="1"/>
  <c r="AM1070" i="1"/>
  <c r="AM2545" i="1"/>
  <c r="AM2436" i="1"/>
  <c r="A1910" i="1"/>
  <c r="AM1711" i="1"/>
  <c r="AM1948" i="1"/>
  <c r="A2293" i="1"/>
  <c r="AM3111" i="1"/>
  <c r="A3111" i="1"/>
  <c r="A3097" i="1"/>
  <c r="AM3204" i="1"/>
  <c r="AM2340" i="1"/>
  <c r="AM2413" i="1"/>
  <c r="AK2227" i="1"/>
  <c r="AM1638" i="1"/>
  <c r="AM1262" i="1"/>
  <c r="AM1940" i="1"/>
  <c r="AM1155" i="1"/>
  <c r="AM2193" i="1"/>
  <c r="A1261" i="1"/>
  <c r="AM1525" i="1"/>
  <c r="AM2206" i="1"/>
  <c r="AM1254" i="1"/>
  <c r="AM3119" i="1"/>
  <c r="A3119" i="1"/>
  <c r="A1182" i="1"/>
  <c r="AM1467" i="1"/>
  <c r="AM3127" i="1"/>
  <c r="AM2978" i="1"/>
  <c r="AM1764" i="1"/>
  <c r="A1764" i="1"/>
  <c r="AM3215" i="1"/>
  <c r="A2330" i="1"/>
  <c r="AM2988" i="1"/>
  <c r="A2089" i="1"/>
  <c r="A1713" i="1"/>
  <c r="AM1434" i="1"/>
  <c r="AM1381" i="1"/>
  <c r="A1292" i="1"/>
  <c r="AK3212" i="1"/>
  <c r="AM2469" i="1"/>
  <c r="AM2862" i="1"/>
  <c r="AM1123" i="1"/>
  <c r="AM3123" i="1"/>
  <c r="AM3082" i="1"/>
  <c r="AM2872" i="1"/>
  <c r="AM1195" i="1"/>
  <c r="AM1524" i="1"/>
  <c r="AM2324" i="1"/>
  <c r="AM2344" i="1"/>
  <c r="AM1253" i="1"/>
  <c r="AM1905" i="1"/>
  <c r="AK1440" i="1"/>
  <c r="AK1420" i="1"/>
  <c r="AK1425" i="1"/>
  <c r="AK1430" i="1"/>
  <c r="AK1435" i="1"/>
  <c r="AM1435" i="1"/>
  <c r="A1824" i="1"/>
  <c r="A1788" i="1"/>
  <c r="AM1628" i="1"/>
  <c r="AM2815" i="1"/>
  <c r="AM1511" i="1"/>
  <c r="AM1333" i="1"/>
  <c r="AM2664" i="1"/>
  <c r="AM2781" i="1"/>
  <c r="A2637" i="1"/>
  <c r="AM1199" i="1"/>
  <c r="AM1055" i="1"/>
  <c r="A1055" i="1"/>
  <c r="AM1874" i="1"/>
  <c r="AM3113" i="1"/>
  <c r="A3113" i="1"/>
  <c r="AM1564" i="1"/>
  <c r="AM3088" i="1"/>
  <c r="AM1758" i="1"/>
  <c r="A1758" i="1"/>
  <c r="AM2101" i="1"/>
  <c r="A2101" i="1"/>
  <c r="AM2901" i="1"/>
  <c r="AM1834" i="1"/>
  <c r="AM1326" i="1"/>
  <c r="A1423" i="1"/>
  <c r="A2870" i="1"/>
  <c r="AM2643" i="1"/>
  <c r="AM3106" i="1"/>
  <c r="AM1241" i="1"/>
  <c r="AM2335" i="1"/>
  <c r="A1069" i="1"/>
  <c r="AM1556" i="1"/>
  <c r="A2118" i="1"/>
  <c r="A1726" i="1"/>
  <c r="A3148" i="1"/>
  <c r="A1766" i="1"/>
  <c r="AK1594" i="1"/>
  <c r="AM1594" i="1"/>
  <c r="AM2807" i="1"/>
  <c r="AM2498" i="1"/>
  <c r="AM1052" i="1"/>
  <c r="AM1480" i="1"/>
  <c r="AM1285" i="1"/>
  <c r="A1285" i="1"/>
  <c r="A1324" i="1"/>
  <c r="AM2532" i="1"/>
  <c r="AM1067" i="1"/>
  <c r="A2309" i="1"/>
  <c r="AM1793" i="1"/>
  <c r="AM1423" i="1"/>
  <c r="AM2307" i="1"/>
  <c r="AM3163" i="1"/>
  <c r="AM3148" i="1"/>
  <c r="AM3168" i="1"/>
  <c r="AM3188" i="1"/>
  <c r="A2950" i="1"/>
  <c r="AM1124" i="1"/>
  <c r="AM1164" i="1"/>
  <c r="AM1224" i="1"/>
  <c r="AM2718" i="1"/>
  <c r="AM2321" i="1"/>
  <c r="A2476" i="1"/>
  <c r="AM1876" i="1"/>
  <c r="AM1579" i="1"/>
  <c r="A1579" i="1"/>
  <c r="AM1096" i="1"/>
  <c r="AM2131" i="1"/>
  <c r="AM2231" i="1"/>
  <c r="A1802" i="1"/>
  <c r="A2291" i="1"/>
  <c r="AM2123" i="1"/>
  <c r="AM2300" i="1"/>
  <c r="A2249" i="1"/>
  <c r="A3004" i="1"/>
  <c r="A2658" i="1"/>
  <c r="AM1261" i="1"/>
  <c r="AM1375" i="1"/>
  <c r="A1375" i="1"/>
  <c r="AM3071" i="1"/>
  <c r="AM2991" i="1"/>
  <c r="AM3011" i="1"/>
  <c r="A2706" i="1"/>
  <c r="AM3058" i="1"/>
  <c r="A2603" i="1"/>
  <c r="AM2932" i="1"/>
  <c r="AM2655" i="1"/>
  <c r="A1354" i="1"/>
  <c r="AM1396" i="1"/>
  <c r="AM2588" i="1"/>
  <c r="AM1270" i="1"/>
  <c r="A1270" i="1"/>
  <c r="AM1026" i="1"/>
  <c r="AM1046" i="1"/>
  <c r="AM1880" i="1"/>
  <c r="A1880" i="1"/>
  <c r="AM1102" i="1"/>
  <c r="AM1324" i="1"/>
  <c r="AM1713" i="1"/>
  <c r="AM1733" i="1"/>
  <c r="A2810" i="1"/>
  <c r="AM2122" i="1"/>
  <c r="AM1772" i="1"/>
  <c r="AM1795" i="1"/>
  <c r="AM3010" i="1"/>
  <c r="AM3030" i="1"/>
  <c r="AM3070" i="1"/>
  <c r="AM3110" i="1"/>
  <c r="A1558" i="1"/>
  <c r="A2048" i="1"/>
  <c r="A2180" i="1"/>
  <c r="AM1482" i="1"/>
  <c r="AM3174" i="1"/>
  <c r="AM1088" i="1"/>
  <c r="AM2245" i="1"/>
  <c r="AM2081" i="1"/>
  <c r="AM2356" i="1"/>
  <c r="AM1089" i="1"/>
  <c r="AM2524" i="1"/>
  <c r="AM2564" i="1"/>
  <c r="AM2584" i="1"/>
  <c r="AM2604" i="1"/>
  <c r="AM2764" i="1"/>
  <c r="AM2804" i="1"/>
  <c r="AM2844" i="1"/>
  <c r="AM2924" i="1"/>
  <c r="AM2068" i="1"/>
  <c r="A2068" i="1"/>
  <c r="AM2775" i="1"/>
  <c r="AM1167" i="1"/>
  <c r="A1167" i="1"/>
  <c r="AM2145" i="1"/>
  <c r="A2145" i="1"/>
  <c r="AM2056" i="1"/>
  <c r="A2056" i="1"/>
  <c r="A2108" i="1"/>
  <c r="AM1640" i="1"/>
  <c r="AM1273" i="1"/>
  <c r="AM1266" i="1"/>
  <c r="A1266" i="1"/>
  <c r="AM3121" i="1"/>
  <c r="A3121" i="1"/>
  <c r="AM2432" i="1"/>
  <c r="A2432" i="1"/>
  <c r="AM2023" i="1"/>
  <c r="A2023" i="1"/>
  <c r="AM2260" i="1"/>
  <c r="AM1066" i="1"/>
  <c r="AM1291" i="1"/>
  <c r="A3001" i="1"/>
  <c r="AM2600" i="1"/>
  <c r="AK3178" i="1"/>
  <c r="AK3183" i="1"/>
  <c r="AK3188" i="1"/>
  <c r="AK3193" i="1"/>
  <c r="AK3198" i="1"/>
  <c r="AK3203" i="1"/>
  <c r="AK3208" i="1"/>
  <c r="AK3213" i="1"/>
  <c r="AM3213" i="1"/>
  <c r="A3213" i="1"/>
  <c r="AK1582" i="1"/>
  <c r="AM1582" i="1"/>
  <c r="AM2535" i="1"/>
  <c r="A2535" i="1"/>
  <c r="AM1393" i="1"/>
  <c r="A1393" i="1"/>
  <c r="AM1483" i="1"/>
  <c r="A1483" i="1"/>
  <c r="AM2347" i="1"/>
  <c r="A2347" i="1"/>
  <c r="AM1645" i="1"/>
  <c r="AM2485" i="1"/>
  <c r="A2485" i="1"/>
  <c r="AM2821" i="1"/>
  <c r="AM2745" i="1"/>
  <c r="AM3040" i="1"/>
  <c r="AM1320" i="1"/>
  <c r="A3093" i="1"/>
  <c r="AM2778" i="1"/>
  <c r="A2778" i="1"/>
  <c r="AM1293" i="1"/>
  <c r="AM1338" i="1"/>
  <c r="A1338" i="1"/>
  <c r="AM3161" i="1"/>
  <c r="A3161" i="1"/>
  <c r="AM1146" i="1"/>
  <c r="AM1694" i="1"/>
  <c r="AM1229" i="1"/>
  <c r="A1229" i="1"/>
  <c r="AM2734" i="1"/>
  <c r="AM2080" i="1"/>
  <c r="AM1239" i="1"/>
  <c r="A1239" i="1"/>
  <c r="AM1846" i="1"/>
  <c r="A1846" i="1"/>
  <c r="AM2880" i="1"/>
  <c r="AM2175" i="1"/>
  <c r="AM1806" i="1"/>
  <c r="AM2416" i="1"/>
  <c r="A2416" i="1"/>
  <c r="AM1129" i="1"/>
  <c r="A1129" i="1"/>
  <c r="AM1580" i="1"/>
  <c r="A1580" i="1"/>
  <c r="AM1369" i="1"/>
  <c r="A3197" i="1"/>
  <c r="AM2095" i="1"/>
  <c r="AM3158" i="1"/>
  <c r="AM2572" i="1"/>
  <c r="A2572" i="1"/>
  <c r="AM1803" i="1"/>
  <c r="AM2743" i="1"/>
  <c r="AM2490" i="1"/>
  <c r="A2490" i="1"/>
  <c r="AK2024" i="1"/>
  <c r="AM2306" i="1"/>
  <c r="A3017" i="1"/>
  <c r="A2280" i="1"/>
  <c r="AM2878" i="1"/>
  <c r="AM1193" i="1"/>
  <c r="A1193" i="1"/>
  <c r="AM2702" i="1"/>
  <c r="AM1422" i="1"/>
  <c r="AM2248" i="1"/>
  <c r="AM2173" i="1"/>
  <c r="AM1685" i="1"/>
  <c r="AM2728" i="1"/>
  <c r="A2728" i="1"/>
  <c r="AM2945" i="1"/>
  <c r="AM2020" i="1"/>
  <c r="A2020" i="1"/>
  <c r="AM1481" i="1"/>
  <c r="A1481" i="1"/>
  <c r="AM2876" i="1"/>
  <c r="AM2325" i="1"/>
  <c r="AM1386" i="1"/>
  <c r="A1386" i="1"/>
  <c r="AM1868" i="1"/>
  <c r="A1868" i="1"/>
  <c r="AM3042" i="1"/>
  <c r="AM2558" i="1"/>
  <c r="A2558" i="1"/>
  <c r="AM2522" i="1"/>
  <c r="AM2002" i="1"/>
  <c r="AM1542" i="1"/>
  <c r="A1542" i="1"/>
  <c r="AM1534" i="1"/>
  <c r="A1534" i="1"/>
  <c r="AM2719" i="1"/>
  <c r="AM1787" i="1"/>
  <c r="A1787" i="1"/>
  <c r="AM2979" i="1"/>
  <c r="AM1776" i="1"/>
  <c r="AM2071" i="1"/>
  <c r="AM2368" i="1"/>
  <c r="AM1961" i="1"/>
  <c r="AM1619" i="1"/>
  <c r="AM2066" i="1"/>
  <c r="AM1475" i="1"/>
  <c r="AM2683" i="1"/>
  <c r="A2738" i="1"/>
  <c r="AM2060" i="1"/>
  <c r="A2060" i="1"/>
  <c r="AM1341" i="1"/>
  <c r="AM1030" i="1"/>
  <c r="A1954" i="1"/>
  <c r="AM1047" i="1"/>
  <c r="AM1883" i="1"/>
  <c r="A1883" i="1"/>
  <c r="AM2270" i="1"/>
  <c r="AM1804" i="1"/>
  <c r="A1804" i="1"/>
  <c r="AM3146" i="1"/>
  <c r="A3146" i="1"/>
  <c r="AM3089" i="1"/>
  <c r="AM2566" i="1"/>
  <c r="AM1206" i="1"/>
  <c r="AM1720" i="1"/>
  <c r="A1720" i="1"/>
  <c r="AM1623" i="1"/>
  <c r="AK1687" i="1"/>
  <c r="AM1687" i="1"/>
  <c r="A1687" i="1"/>
  <c r="A1584" i="1"/>
  <c r="AM1959" i="1"/>
  <c r="AM1406" i="1"/>
  <c r="AM2235" i="1"/>
  <c r="A2235" i="1"/>
  <c r="AM2654" i="1"/>
  <c r="AK2252" i="1"/>
  <c r="AM2252" i="1"/>
  <c r="A2252" i="1"/>
  <c r="A2826" i="1"/>
  <c r="AM3142" i="1"/>
  <c r="A3142" i="1"/>
  <c r="AM1849" i="1"/>
  <c r="AM3054" i="1"/>
  <c r="A2530" i="1"/>
  <c r="AM1704" i="1"/>
  <c r="A1704" i="1"/>
  <c r="AM2042" i="1"/>
  <c r="AM2357" i="1"/>
  <c r="AM1350" i="1"/>
  <c r="A1350" i="1"/>
  <c r="AM1820" i="1"/>
  <c r="AM2715" i="1"/>
  <c r="AM2903" i="1"/>
  <c r="AM2733" i="1"/>
  <c r="A2733" i="1"/>
  <c r="AM3001" i="1"/>
  <c r="AK1405" i="1"/>
  <c r="AM1405" i="1"/>
  <c r="AM1077" i="1"/>
  <c r="AK1668" i="1"/>
  <c r="AM1668" i="1"/>
  <c r="AK1254" i="1"/>
  <c r="AM3061" i="1"/>
  <c r="A3061" i="1"/>
  <c r="AM3093" i="1"/>
  <c r="AM2443" i="1"/>
  <c r="AM3205" i="1"/>
  <c r="AM2054" i="1"/>
  <c r="AM2388" i="1"/>
  <c r="A2388" i="1"/>
  <c r="AM2721" i="1"/>
  <c r="AM2750" i="1"/>
  <c r="AM1105" i="1"/>
  <c r="A1105" i="1"/>
  <c r="AM2254" i="1"/>
  <c r="AM2974" i="1"/>
  <c r="AM1294" i="1"/>
  <c r="A3108" i="1"/>
  <c r="AM1009" i="1"/>
  <c r="AM1139" i="1"/>
  <c r="A2185" i="1"/>
  <c r="AM1797" i="1"/>
  <c r="AM2941" i="1"/>
  <c r="AM1192" i="1"/>
  <c r="A1192" i="1"/>
  <c r="AM2528" i="1"/>
  <c r="A2528" i="1"/>
  <c r="AM2859" i="1"/>
  <c r="A2859" i="1"/>
  <c r="AM2140" i="1"/>
  <c r="A2140" i="1"/>
  <c r="AM3085" i="1"/>
  <c r="A3085" i="1"/>
  <c r="AM2625" i="1"/>
  <c r="AM3031" i="1"/>
  <c r="A3031" i="1"/>
  <c r="AM1238" i="1"/>
  <c r="AK1589" i="1"/>
  <c r="AK1564" i="1"/>
  <c r="AK1569" i="1"/>
  <c r="AK1574" i="1"/>
  <c r="AK1579" i="1"/>
  <c r="AK1584" i="1"/>
  <c r="AM1584" i="1"/>
  <c r="AM2581" i="1"/>
  <c r="AM2972" i="1"/>
  <c r="A2972" i="1"/>
  <c r="A1660" i="1"/>
  <c r="A2660" i="1"/>
  <c r="A2902" i="1"/>
  <c r="AM3138" i="1"/>
  <c r="AM1698" i="1"/>
  <c r="A1698" i="1"/>
  <c r="AM1380" i="1"/>
  <c r="A1380" i="1"/>
  <c r="AM2226" i="1"/>
  <c r="AM2441" i="1"/>
  <c r="AM2612" i="1"/>
  <c r="AK1559" i="1"/>
  <c r="AK1524" i="1"/>
  <c r="AK1529" i="1"/>
  <c r="AK1534" i="1"/>
  <c r="AK1539" i="1"/>
  <c r="AK1544" i="1"/>
  <c r="AK1549" i="1"/>
  <c r="AK1554" i="1"/>
  <c r="AM1554" i="1"/>
  <c r="AM2061" i="1"/>
  <c r="AM1133" i="1"/>
  <c r="A1133" i="1"/>
  <c r="AM3112" i="1"/>
  <c r="A3112" i="1"/>
  <c r="AM2650" i="1"/>
  <c r="A2650" i="1"/>
  <c r="AM1308" i="1"/>
  <c r="AM1360" i="1"/>
  <c r="A1360" i="1"/>
  <c r="AM1904" i="1"/>
  <c r="AM3108" i="1"/>
  <c r="AM2185" i="1"/>
  <c r="AM2788" i="1"/>
  <c r="A2788" i="1"/>
  <c r="AM1275" i="1"/>
  <c r="AM1723" i="1"/>
  <c r="AM2152" i="1"/>
  <c r="AM1745" i="1"/>
  <c r="AM1785" i="1"/>
  <c r="AM3135" i="1"/>
  <c r="A3135" i="1"/>
  <c r="AM3005" i="1"/>
  <c r="A3005" i="1"/>
  <c r="AM2850" i="1"/>
  <c r="A2850" i="1"/>
  <c r="AM1313" i="1"/>
  <c r="A1313" i="1"/>
  <c r="AM1098" i="1"/>
  <c r="AM1137" i="1"/>
  <c r="AM1484" i="1"/>
  <c r="AM2794" i="1"/>
  <c r="AM2874" i="1"/>
  <c r="AM3029" i="1"/>
  <c r="AM3069" i="1"/>
  <c r="AM3109" i="1"/>
  <c r="AM2423" i="1"/>
  <c r="AM3092" i="1"/>
  <c r="A2635" i="1"/>
  <c r="AM2092" i="1"/>
  <c r="A2818" i="1"/>
  <c r="AM2881" i="1"/>
  <c r="AM2890" i="1"/>
  <c r="AM1000" i="1"/>
  <c r="AM1060" i="1"/>
  <c r="AM1243" i="1"/>
  <c r="AM1264" i="1"/>
  <c r="AM1303" i="1"/>
  <c r="AM1322" i="1"/>
  <c r="AM1337" i="1"/>
  <c r="A1337" i="1"/>
  <c r="A1722" i="1"/>
  <c r="AM2660" i="1"/>
  <c r="AM2773" i="1"/>
  <c r="AM2833" i="1"/>
  <c r="AM2853" i="1"/>
  <c r="AM2933" i="1"/>
  <c r="AM2487" i="1"/>
  <c r="AM2109" i="1"/>
  <c r="AM2776" i="1"/>
  <c r="AM1136" i="1"/>
  <c r="AM2546" i="1"/>
  <c r="A2897" i="1"/>
  <c r="AM1118" i="1"/>
  <c r="AM1631" i="1"/>
  <c r="AM1498" i="1"/>
  <c r="AM1558" i="1"/>
  <c r="AK2208" i="1"/>
  <c r="AK2203" i="1"/>
  <c r="AM2203" i="1"/>
  <c r="AM2403" i="1"/>
  <c r="AM2422" i="1"/>
  <c r="AM2580" i="1"/>
  <c r="AM3017" i="1"/>
  <c r="AM3097" i="1"/>
  <c r="AM3117" i="1"/>
  <c r="AM3157" i="1"/>
  <c r="AM3177" i="1"/>
  <c r="AM3197" i="1"/>
  <c r="A2722" i="1"/>
  <c r="A1044" i="1"/>
  <c r="AM1438" i="1"/>
  <c r="A1438" i="1"/>
  <c r="AM1615" i="1"/>
  <c r="AM1635" i="1"/>
  <c r="AM2787" i="1"/>
  <c r="AM1044" i="1"/>
  <c r="A2780" i="1"/>
  <c r="AM2430" i="1"/>
  <c r="AM2470" i="1"/>
  <c r="AM2530" i="1"/>
  <c r="AM2710" i="1"/>
  <c r="AM2790" i="1"/>
  <c r="AM2810" i="1"/>
  <c r="AM2870" i="1"/>
  <c r="AM2910" i="1"/>
  <c r="AM2950" i="1"/>
  <c r="AM2289" i="1"/>
  <c r="AM2308" i="1"/>
  <c r="AM2497" i="1"/>
  <c r="AM2517" i="1"/>
  <c r="AM2637" i="1"/>
  <c r="AM1107" i="1"/>
  <c r="AM1166" i="1"/>
  <c r="AM1186" i="1"/>
  <c r="AM1267" i="1"/>
  <c r="AM1346" i="1"/>
  <c r="AM1521" i="1"/>
  <c r="AM1561" i="1"/>
  <c r="AM1659" i="1"/>
  <c r="AM1997" i="1"/>
  <c r="AM2037" i="1"/>
  <c r="AM2291" i="1"/>
  <c r="AM2330" i="1"/>
  <c r="AM2508" i="1"/>
  <c r="AM1469" i="1"/>
  <c r="A1469" i="1"/>
  <c r="AM1809" i="1"/>
  <c r="A1809" i="1"/>
  <c r="AM1537" i="1"/>
  <c r="A1537" i="1"/>
  <c r="A1071" i="1"/>
  <c r="AM2636" i="1"/>
  <c r="AM2783" i="1"/>
  <c r="A2783" i="1"/>
  <c r="AM2168" i="1"/>
  <c r="A1901" i="1"/>
  <c r="AM2552" i="1"/>
  <c r="A2552" i="1"/>
  <c r="AM2298" i="1"/>
  <c r="AM1513" i="1"/>
  <c r="A1903" i="1"/>
  <c r="AM2119" i="1"/>
  <c r="AM2559" i="1"/>
  <c r="AM2393" i="1"/>
  <c r="A2393" i="1"/>
  <c r="A1625" i="1"/>
  <c r="A2525" i="1"/>
  <c r="AM2704" i="1"/>
  <c r="A2704" i="1"/>
  <c r="AK2023" i="1"/>
  <c r="AK2028" i="1"/>
  <c r="AK2033" i="1"/>
  <c r="AK2038" i="1"/>
  <c r="AM2038" i="1"/>
  <c r="A2038" i="1"/>
  <c r="AM2174" i="1"/>
  <c r="A2174" i="1"/>
  <c r="AM2301" i="1"/>
  <c r="A2301" i="1"/>
  <c r="AM2662" i="1"/>
  <c r="AM3210" i="1"/>
  <c r="AK3195" i="1"/>
  <c r="AK3200" i="1"/>
  <c r="AK3205" i="1"/>
  <c r="AK3210" i="1"/>
  <c r="AK3215" i="1"/>
  <c r="AM2626" i="1"/>
  <c r="A2626" i="1"/>
  <c r="AM2583" i="1"/>
  <c r="A2583" i="1"/>
  <c r="AM3002" i="1"/>
  <c r="AM1325" i="1"/>
  <c r="A1325" i="1"/>
  <c r="AM1848" i="1"/>
  <c r="AM3045" i="1"/>
  <c r="A3045" i="1"/>
  <c r="AM1169" i="1"/>
  <c r="A1169" i="1"/>
  <c r="AM1196" i="1"/>
  <c r="AM1141" i="1"/>
  <c r="A1141" i="1"/>
  <c r="AM1520" i="1"/>
  <c r="AK1436" i="1"/>
  <c r="AK1441" i="1"/>
  <c r="AM1441" i="1"/>
  <c r="A1441" i="1"/>
  <c r="AM1630" i="1"/>
  <c r="A1861" i="1"/>
  <c r="AM1448" i="1"/>
  <c r="A1448" i="1"/>
  <c r="AM1447" i="1"/>
  <c r="AM1121" i="1"/>
  <c r="AM3139" i="1"/>
  <c r="AM1043" i="1"/>
  <c r="A1043" i="1"/>
  <c r="AK1240" i="1"/>
  <c r="AK1245" i="1"/>
  <c r="AK1250" i="1"/>
  <c r="AK1255" i="1"/>
  <c r="AM1255" i="1"/>
  <c r="A1255" i="1"/>
  <c r="A2587" i="1"/>
  <c r="AM1675" i="1"/>
  <c r="A1675" i="1"/>
  <c r="AK3161" i="1"/>
  <c r="AK3166" i="1"/>
  <c r="AK3171" i="1"/>
  <c r="AK3176" i="1"/>
  <c r="AK3181" i="1"/>
  <c r="AK3186" i="1"/>
  <c r="AK3191" i="1"/>
  <c r="AK3196" i="1"/>
  <c r="AK3201" i="1"/>
  <c r="AK3206" i="1"/>
  <c r="AM3206" i="1"/>
  <c r="A3206" i="1"/>
  <c r="AK2077" i="1"/>
  <c r="AM2077" i="1"/>
  <c r="A2077" i="1"/>
  <c r="AM1540" i="1"/>
  <c r="AM1297" i="1"/>
  <c r="AM1382" i="1"/>
  <c r="AM2211" i="1"/>
  <c r="A2211" i="1"/>
  <c r="AM1901" i="1"/>
  <c r="AM2701" i="1"/>
  <c r="A2701" i="1"/>
  <c r="AM1034" i="1"/>
  <c r="AM2990" i="1"/>
  <c r="AM2732" i="1"/>
  <c r="A2732" i="1"/>
  <c r="AM2000" i="1"/>
  <c r="A2000" i="1"/>
  <c r="AM1837" i="1"/>
  <c r="AM1432" i="1"/>
  <c r="AM2190" i="1"/>
  <c r="AK1970" i="1"/>
  <c r="AK1960" i="1"/>
  <c r="AK1965" i="1"/>
  <c r="AM1965" i="1"/>
  <c r="AM3073" i="1"/>
  <c r="AK1580" i="1"/>
  <c r="AK1585" i="1"/>
  <c r="AM1585" i="1"/>
  <c r="AM3065" i="1"/>
  <c r="AM2183" i="1"/>
  <c r="A2183" i="1"/>
  <c r="AM1545" i="1"/>
  <c r="A1545" i="1"/>
  <c r="A3165" i="1"/>
  <c r="AK3209" i="1"/>
  <c r="AK3214" i="1"/>
  <c r="AM3214" i="1"/>
  <c r="AM1683" i="1"/>
  <c r="AM3090" i="1"/>
  <c r="A3090" i="1"/>
  <c r="AM1335" i="1"/>
  <c r="AM2448" i="1"/>
  <c r="A2448" i="1"/>
  <c r="A3025" i="1"/>
  <c r="AM2977" i="1"/>
  <c r="AM2803" i="1"/>
  <c r="A1444" i="1"/>
  <c r="A1418" i="1"/>
  <c r="AM1627" i="1"/>
  <c r="A1627" i="1"/>
  <c r="AM2246" i="1"/>
  <c r="A2246" i="1"/>
  <c r="AM1516" i="1"/>
  <c r="A1516" i="1"/>
  <c r="AM2253" i="1"/>
  <c r="A2253" i="1"/>
  <c r="A2820" i="1"/>
  <c r="AM2529" i="1"/>
  <c r="A2529" i="1"/>
  <c r="AM1131" i="1"/>
  <c r="AM3041" i="1"/>
  <c r="A3041" i="1"/>
  <c r="AM1739" i="1"/>
  <c r="AK2263" i="1"/>
  <c r="AK2268" i="1"/>
  <c r="AK2273" i="1"/>
  <c r="AM2273" i="1"/>
  <c r="AM2694" i="1"/>
  <c r="AM2398" i="1"/>
  <c r="AM1344" i="1"/>
  <c r="A1344" i="1"/>
  <c r="AM2099" i="1"/>
  <c r="AM1361" i="1"/>
  <c r="AM2358" i="1"/>
  <c r="AM1042" i="1"/>
  <c r="AM2001" i="1"/>
  <c r="AM2795" i="1"/>
  <c r="A2795" i="1"/>
  <c r="AM1426" i="1"/>
  <c r="AK1416" i="1"/>
  <c r="AK1421" i="1"/>
  <c r="AK1426" i="1"/>
  <c r="AK1431" i="1"/>
  <c r="AM2842" i="1"/>
  <c r="AM2851" i="1"/>
  <c r="AK1308" i="1"/>
  <c r="AK1313" i="1"/>
  <c r="AK1318" i="1"/>
  <c r="AK1322" i="1"/>
  <c r="AK1327" i="1"/>
  <c r="AK1332" i="1"/>
  <c r="AK1337" i="1"/>
  <c r="AK1342" i="1"/>
  <c r="AK1347" i="1"/>
  <c r="AK1352" i="1"/>
  <c r="AK1357" i="1"/>
  <c r="AK1362" i="1"/>
  <c r="AK1367" i="1"/>
  <c r="AK1372" i="1"/>
  <c r="AK1377" i="1"/>
  <c r="AK1382" i="1"/>
  <c r="AK1387" i="1"/>
  <c r="AK1392" i="1"/>
  <c r="AK1397" i="1"/>
  <c r="AM1397" i="1"/>
  <c r="A1397" i="1"/>
  <c r="AM2004" i="1"/>
  <c r="A2446" i="1"/>
  <c r="AM3118" i="1"/>
  <c r="AM2297" i="1"/>
  <c r="AM2537" i="1"/>
  <c r="A2537" i="1"/>
  <c r="AM2376" i="1"/>
  <c r="A2376" i="1"/>
  <c r="AM2481" i="1"/>
  <c r="A2481" i="1"/>
  <c r="AM1718" i="1"/>
  <c r="A1718" i="1"/>
  <c r="AM1658" i="1"/>
  <c r="A1658" i="1"/>
  <c r="A2740" i="1"/>
  <c r="A2942" i="1"/>
  <c r="AM3143" i="1"/>
  <c r="AM1701" i="1"/>
  <c r="AM2964" i="1"/>
  <c r="A2964" i="1"/>
  <c r="AM2316" i="1"/>
  <c r="AM1910" i="1"/>
  <c r="AM1510" i="1"/>
  <c r="A1510" i="1"/>
  <c r="AM2293" i="1"/>
  <c r="AM3165" i="1"/>
  <c r="AK3204" i="1"/>
  <c r="AM2147" i="1"/>
  <c r="A2147" i="1"/>
  <c r="AM1189" i="1"/>
  <c r="A1189" i="1"/>
  <c r="AM2587" i="1"/>
  <c r="AM1074" i="1"/>
  <c r="AK1671" i="1"/>
  <c r="AM2922" i="1"/>
  <c r="AM1286" i="1"/>
  <c r="A1286" i="1"/>
  <c r="A1586" i="1"/>
  <c r="AM1018" i="1"/>
  <c r="A1018" i="1"/>
  <c r="AM2992" i="1"/>
  <c r="AM1824" i="1"/>
  <c r="AM1788" i="1"/>
  <c r="AM2632" i="1"/>
  <c r="AM2279" i="1"/>
  <c r="A2279" i="1"/>
  <c r="A2447" i="1"/>
  <c r="AM1037" i="1"/>
  <c r="A1384" i="1"/>
  <c r="AM2102" i="1"/>
  <c r="A2102" i="1"/>
  <c r="A1604" i="1"/>
  <c r="A2132" i="1"/>
  <c r="AM1669" i="1"/>
  <c r="AM2118" i="1"/>
  <c r="AM1726" i="1"/>
  <c r="AM1766" i="1"/>
  <c r="AM1103" i="1"/>
  <c r="AM1071" i="1"/>
  <c r="AM1228" i="1"/>
  <c r="A2681" i="1"/>
  <c r="AM2309" i="1"/>
  <c r="AM2541" i="1"/>
  <c r="A2541" i="1"/>
  <c r="A3008" i="1"/>
  <c r="AM2460" i="1"/>
  <c r="AM2916" i="1"/>
  <c r="AM1256" i="1"/>
  <c r="AM1802" i="1"/>
  <c r="AM2150" i="1"/>
  <c r="AM3004" i="1"/>
  <c r="AM1276" i="1"/>
  <c r="AM1316" i="1"/>
  <c r="AM3180" i="1"/>
  <c r="A3180" i="1"/>
  <c r="AM3026" i="1"/>
  <c r="AM3013" i="1"/>
  <c r="AM1027" i="1"/>
  <c r="A1027" i="1"/>
  <c r="AK1989" i="1"/>
  <c r="AK1994" i="1"/>
  <c r="AK1999" i="1"/>
  <c r="AK2004" i="1"/>
  <c r="AK2009" i="1"/>
  <c r="AK2014" i="1"/>
  <c r="AK2019" i="1"/>
  <c r="AM2019" i="1"/>
  <c r="A2019" i="1"/>
  <c r="AM1794" i="1"/>
  <c r="AM2180" i="1"/>
  <c r="AM1700" i="1"/>
  <c r="A1700" i="1"/>
  <c r="AM1183" i="1"/>
  <c r="A1732" i="1"/>
  <c r="AM2579" i="1"/>
  <c r="AM2699" i="1"/>
  <c r="AM3044" i="1"/>
  <c r="AM3124" i="1"/>
  <c r="AM3199" i="1"/>
  <c r="A3199" i="1"/>
  <c r="AM1660" i="1"/>
  <c r="AM2635" i="1"/>
  <c r="AM1063" i="1"/>
  <c r="AM2818" i="1"/>
  <c r="A1188" i="1"/>
  <c r="AM2902" i="1"/>
  <c r="AM1439" i="1"/>
  <c r="A1439" i="1"/>
  <c r="AM1954" i="1"/>
  <c r="AM1864" i="1"/>
  <c r="AK1303" i="1"/>
  <c r="AK1288" i="1"/>
  <c r="AK1293" i="1"/>
  <c r="AK1298" i="1"/>
  <c r="AM1298" i="1"/>
  <c r="AM2464" i="1"/>
  <c r="AM2484" i="1"/>
  <c r="AM1722" i="1"/>
  <c r="AM1732" i="1"/>
  <c r="A2556" i="1"/>
  <c r="AM2668" i="1"/>
  <c r="AM2688" i="1"/>
  <c r="AM2868" i="1"/>
  <c r="AM3008" i="1"/>
  <c r="AM1472" i="1"/>
  <c r="AM1485" i="1"/>
  <c r="A1485" i="1"/>
  <c r="A2453" i="1"/>
  <c r="AM2124" i="1"/>
  <c r="AM2159" i="1"/>
  <c r="A2159" i="1"/>
  <c r="AM2771" i="1"/>
  <c r="AM2402" i="1"/>
  <c r="AM2681" i="1"/>
  <c r="AM2621" i="1"/>
  <c r="AM2661" i="1"/>
  <c r="A1282" i="1"/>
  <c r="AM2526" i="1"/>
  <c r="AM2897" i="1"/>
  <c r="AM1054" i="1"/>
  <c r="AM1173" i="1"/>
  <c r="AM1646" i="1"/>
  <c r="AK1528" i="1"/>
  <c r="AK1533" i="1"/>
  <c r="AK1538" i="1"/>
  <c r="AK1543" i="1"/>
  <c r="AK1548" i="1"/>
  <c r="AK1553" i="1"/>
  <c r="AK1558" i="1"/>
  <c r="AK1563" i="1"/>
  <c r="AK1568" i="1"/>
  <c r="AM1568" i="1"/>
  <c r="A1568" i="1"/>
  <c r="AM2138" i="1"/>
  <c r="AM2296" i="1"/>
  <c r="AM2476" i="1"/>
  <c r="AM2065" i="1"/>
  <c r="AM3032" i="1"/>
  <c r="AM3072" i="1"/>
  <c r="AM3132" i="1"/>
  <c r="AM3152" i="1"/>
  <c r="AK3157" i="1"/>
  <c r="AK3162" i="1"/>
  <c r="AK3167" i="1"/>
  <c r="AK3172" i="1"/>
  <c r="AK3177" i="1"/>
  <c r="AK3182" i="1"/>
  <c r="AK3187" i="1"/>
  <c r="AK3192" i="1"/>
  <c r="AK3197" i="1"/>
  <c r="AK3202" i="1"/>
  <c r="AK3207" i="1"/>
  <c r="AM3207" i="1"/>
  <c r="A3207" i="1"/>
  <c r="AM2722" i="1"/>
  <c r="AM1418" i="1"/>
  <c r="A1665" i="1"/>
  <c r="AM1514" i="1"/>
  <c r="AK1499" i="1"/>
  <c r="AK1504" i="1"/>
  <c r="AK1509" i="1"/>
  <c r="AK1514" i="1"/>
  <c r="AK1519" i="1"/>
  <c r="AM2762" i="1"/>
  <c r="AM2782" i="1"/>
  <c r="AM2822" i="1"/>
  <c r="AM2942" i="1"/>
  <c r="AM2997" i="1"/>
  <c r="A2997" i="1"/>
  <c r="A2682" i="1"/>
  <c r="AM1092" i="1"/>
  <c r="AM2429" i="1"/>
  <c r="A2429" i="1"/>
  <c r="AM2780" i="1"/>
  <c r="AM2525" i="1"/>
  <c r="AM2785" i="1"/>
  <c r="AM2905" i="1"/>
  <c r="AM2980" i="1"/>
  <c r="A2980" i="1"/>
  <c r="AM2284" i="1"/>
  <c r="AM2363" i="1"/>
  <c r="AM2692" i="1"/>
  <c r="AM1022" i="1"/>
  <c r="AM1161" i="1"/>
  <c r="AM1221" i="1"/>
  <c r="AM1282" i="1"/>
  <c r="AM1691" i="1"/>
  <c r="AM1891" i="1"/>
  <c r="AM2249" i="1"/>
  <c r="AM2287" i="1"/>
  <c r="AM2345" i="1"/>
  <c r="AM2365" i="1"/>
  <c r="AM2406" i="1"/>
  <c r="AM2096" i="1"/>
  <c r="A2096" i="1"/>
  <c r="AM1205" i="1"/>
  <c r="A1205" i="1"/>
  <c r="AM2554" i="1"/>
  <c r="A2554" i="1"/>
  <c r="AM1964" i="1"/>
  <c r="A1964" i="1"/>
  <c r="AM2619" i="1"/>
  <c r="A2619" i="1"/>
  <c r="AM1160" i="1"/>
  <c r="A1160" i="1"/>
  <c r="AM2105" i="1"/>
  <c r="A2105" i="1"/>
  <c r="A1801" i="1"/>
  <c r="AM3099" i="1"/>
  <c r="A3099" i="1"/>
  <c r="AM1081" i="1"/>
  <c r="A1081" i="1"/>
  <c r="A1197" i="1"/>
  <c r="A1185" i="1"/>
  <c r="A2931" i="1"/>
  <c r="AM2521" i="1"/>
  <c r="AM2283" i="1"/>
  <c r="AM1246" i="1"/>
  <c r="A1246" i="1"/>
  <c r="AK1577" i="1"/>
  <c r="AM1577" i="1"/>
  <c r="A1577" i="1"/>
  <c r="AM2236" i="1"/>
  <c r="AM1831" i="1"/>
  <c r="A1831" i="1"/>
  <c r="AM1955" i="1"/>
  <c r="A1955" i="1"/>
  <c r="AM3147" i="1"/>
  <c r="AK3132" i="1"/>
  <c r="AK3137" i="1"/>
  <c r="AK3142" i="1"/>
  <c r="AK3147" i="1"/>
  <c r="AK3152" i="1"/>
  <c r="AM1705" i="1"/>
  <c r="A1705" i="1"/>
  <c r="AM2644" i="1"/>
  <c r="A2644" i="1"/>
  <c r="AM1295" i="1"/>
  <c r="AM1175" i="1"/>
  <c r="A1175" i="1"/>
  <c r="AM1468" i="1"/>
  <c r="A1468" i="1"/>
  <c r="AM3159" i="1"/>
  <c r="A3159" i="1"/>
  <c r="AK1389" i="1"/>
  <c r="AK1364" i="1"/>
  <c r="AK1369" i="1"/>
  <c r="AK1374" i="1"/>
  <c r="AK1379" i="1"/>
  <c r="AK1384" i="1"/>
  <c r="AM1384" i="1"/>
  <c r="AM2727" i="1"/>
  <c r="A2727" i="1"/>
  <c r="AM1950" i="1"/>
  <c r="AK1885" i="1"/>
  <c r="AK1890" i="1"/>
  <c r="AK1895" i="1"/>
  <c r="AK1900" i="1"/>
  <c r="AK1905" i="1"/>
  <c r="AK1910" i="1"/>
  <c r="AK1915" i="1"/>
  <c r="AK1920" i="1"/>
  <c r="AK1925" i="1"/>
  <c r="AK1930" i="1"/>
  <c r="AK1935" i="1"/>
  <c r="AK1940" i="1"/>
  <c r="AK1945" i="1"/>
  <c r="AK1950" i="1"/>
  <c r="AK1955" i="1"/>
  <c r="AK1520" i="1"/>
  <c r="AK1525" i="1"/>
  <c r="AK1530" i="1"/>
  <c r="AK1535" i="1"/>
  <c r="AK1540" i="1"/>
  <c r="AK1545" i="1"/>
  <c r="AK1550" i="1"/>
  <c r="AK1555" i="1"/>
  <c r="AK1560" i="1"/>
  <c r="AK1565" i="1"/>
  <c r="AK1570" i="1"/>
  <c r="AK1575" i="1"/>
  <c r="AM1575" i="1"/>
  <c r="A1575" i="1"/>
  <c r="AK1253" i="1"/>
  <c r="AK1258" i="1"/>
  <c r="AK1264" i="1"/>
  <c r="AK1268" i="1"/>
  <c r="AK1273" i="1"/>
  <c r="AK1278" i="1"/>
  <c r="AK1283" i="1"/>
  <c r="AM1283" i="1"/>
  <c r="A1283" i="1"/>
  <c r="AM3062" i="1"/>
  <c r="AM1213" i="1"/>
  <c r="AM1489" i="1"/>
  <c r="A1489" i="1"/>
  <c r="A1957" i="1"/>
  <c r="AM1957" i="1"/>
  <c r="AK1154" i="1"/>
  <c r="AK1159" i="1"/>
  <c r="AK1164" i="1"/>
  <c r="AK1169" i="1"/>
  <c r="AK1174" i="1"/>
  <c r="AK1179" i="1"/>
  <c r="AK1184" i="1"/>
  <c r="AK1189" i="1"/>
  <c r="AK1194" i="1"/>
  <c r="AK1199" i="1"/>
  <c r="AK1204" i="1"/>
  <c r="AK1209" i="1"/>
  <c r="AK1214" i="1"/>
  <c r="AK1219" i="1"/>
  <c r="AK1224" i="1"/>
  <c r="AK1229" i="1"/>
  <c r="AK1234" i="1"/>
  <c r="AK1239" i="1"/>
  <c r="AK1244" i="1"/>
  <c r="AK1249" i="1"/>
  <c r="AM1249" i="1"/>
  <c r="A1249" i="1"/>
  <c r="AM1644" i="1"/>
  <c r="AK1986" i="1"/>
  <c r="AK1991" i="1"/>
  <c r="AK1996" i="1"/>
  <c r="AK2001" i="1"/>
  <c r="AK2006" i="1"/>
  <c r="AK2011" i="1"/>
  <c r="AK2016" i="1"/>
  <c r="AK2021" i="1"/>
  <c r="AK2026" i="1"/>
  <c r="AK2031" i="1"/>
  <c r="AM2031" i="1"/>
  <c r="A2031" i="1"/>
  <c r="AM3128" i="1"/>
  <c r="A3128" i="1"/>
  <c r="AM2178" i="1"/>
  <c r="A2178" i="1"/>
  <c r="AM2739" i="1"/>
  <c r="A2739" i="1"/>
  <c r="AM1903" i="1"/>
  <c r="AM2883" i="1"/>
  <c r="AM2523" i="1"/>
  <c r="AM2392" i="1"/>
  <c r="A2392" i="1"/>
  <c r="AK1572" i="1"/>
  <c r="AK1552" i="1"/>
  <c r="AK1557" i="1"/>
  <c r="AK1562" i="1"/>
  <c r="AK1567" i="1"/>
  <c r="AM1567" i="1"/>
  <c r="AM2926" i="1"/>
  <c r="A1072" i="1"/>
  <c r="AM2334" i="1"/>
  <c r="AM1395" i="1"/>
  <c r="A1395" i="1"/>
  <c r="AM1946" i="1"/>
  <c r="A1946" i="1"/>
  <c r="AM2017" i="1"/>
  <c r="A2017" i="1"/>
  <c r="AM1765" i="1"/>
  <c r="A1765" i="1"/>
  <c r="AM2802" i="1"/>
  <c r="A2802" i="1"/>
  <c r="AM2957" i="1"/>
  <c r="AM2534" i="1"/>
  <c r="A2534" i="1"/>
  <c r="AM1779" i="1"/>
  <c r="A1779" i="1"/>
  <c r="AM1681" i="1"/>
  <c r="AM1001" i="1"/>
  <c r="A1001" i="1"/>
  <c r="AM1976" i="1"/>
  <c r="A1976" i="1"/>
  <c r="AM1006" i="1"/>
  <c r="AM1501" i="1"/>
  <c r="A1501" i="1"/>
  <c r="AK2069" i="1"/>
  <c r="AK2074" i="1"/>
  <c r="AK2079" i="1"/>
  <c r="AK2084" i="1"/>
  <c r="AK2089" i="1"/>
  <c r="AM2089" i="1"/>
  <c r="AK1473" i="1"/>
  <c r="AK1478" i="1"/>
  <c r="AK1483" i="1"/>
  <c r="AK1488" i="1"/>
  <c r="AK1493" i="1"/>
  <c r="AK1498" i="1"/>
  <c r="AK1503" i="1"/>
  <c r="AK1508" i="1"/>
  <c r="AK1513" i="1"/>
  <c r="AK1518" i="1"/>
  <c r="AK1523" i="1"/>
  <c r="AM1523" i="1"/>
  <c r="A1523" i="1"/>
  <c r="AM2315" i="1"/>
  <c r="A2315" i="1"/>
  <c r="AM1045" i="1"/>
  <c r="AM1625" i="1"/>
  <c r="AM1106" i="1"/>
  <c r="AM2516" i="1"/>
  <c r="AM2326" i="1"/>
  <c r="A2326" i="1"/>
  <c r="AM1125" i="1"/>
  <c r="A1125" i="1"/>
  <c r="AM1010" i="1"/>
  <c r="AK2281" i="1"/>
  <c r="AK2206" i="1"/>
  <c r="AK2211" i="1"/>
  <c r="AK2216" i="1"/>
  <c r="AK2221" i="1"/>
  <c r="AK2226" i="1"/>
  <c r="AK2231" i="1"/>
  <c r="AK2236" i="1"/>
  <c r="AK2241" i="1"/>
  <c r="AK2246" i="1"/>
  <c r="AK2251" i="1"/>
  <c r="AK2256" i="1"/>
  <c r="AK2261" i="1"/>
  <c r="AK2266" i="1"/>
  <c r="AK2271" i="1"/>
  <c r="AK2276" i="1"/>
  <c r="AM2276" i="1"/>
  <c r="AM1210" i="1"/>
  <c r="AM2188" i="1"/>
  <c r="A2188" i="1"/>
  <c r="AM2492" i="1"/>
  <c r="A2492" i="1"/>
  <c r="AM3006" i="1"/>
  <c r="AM2706" i="1"/>
  <c r="AM2836" i="1"/>
  <c r="A2836" i="1"/>
  <c r="AK1510" i="1"/>
  <c r="AK1515" i="1"/>
  <c r="AM1515" i="1"/>
  <c r="A1515" i="1"/>
  <c r="AK2390" i="1"/>
  <c r="AK2395" i="1"/>
  <c r="AK2400" i="1"/>
  <c r="AM2400" i="1"/>
  <c r="A2400" i="1"/>
  <c r="AM2280" i="1"/>
  <c r="AM3025" i="1"/>
  <c r="AM2048" i="1"/>
  <c r="AK2048" i="1"/>
  <c r="AK2053" i="1"/>
  <c r="AM1182" i="1"/>
  <c r="AM2005" i="1"/>
  <c r="AM1464" i="1"/>
  <c r="A1464" i="1"/>
  <c r="AM1005" i="1"/>
  <c r="AM1080" i="1"/>
  <c r="A1080" i="1"/>
  <c r="AM1677" i="1"/>
  <c r="AM1665" i="1"/>
  <c r="AM1817" i="1"/>
  <c r="A1817" i="1"/>
  <c r="AM2958" i="1"/>
  <c r="AM2106" i="1"/>
  <c r="A2106" i="1"/>
  <c r="AM2741" i="1"/>
  <c r="AM1188" i="1"/>
  <c r="AK1468" i="1"/>
  <c r="AK1418" i="1"/>
  <c r="AK1423" i="1"/>
  <c r="AK1428" i="1"/>
  <c r="AK1433" i="1"/>
  <c r="AK1438" i="1"/>
  <c r="AK1443" i="1"/>
  <c r="AK1448" i="1"/>
  <c r="AK1453" i="1"/>
  <c r="AK1458" i="1"/>
  <c r="AK1463" i="1"/>
  <c r="AM1463" i="1"/>
  <c r="AM2108" i="1"/>
  <c r="AM2148" i="1"/>
  <c r="AK3127" i="1"/>
  <c r="AK3042" i="1"/>
  <c r="AK3047" i="1"/>
  <c r="AK3052" i="1"/>
  <c r="AK3057" i="1"/>
  <c r="AK3062" i="1"/>
  <c r="AK3067" i="1"/>
  <c r="AK3072" i="1"/>
  <c r="AK3077" i="1"/>
  <c r="AK3082" i="1"/>
  <c r="AK3087" i="1"/>
  <c r="AK3092" i="1"/>
  <c r="AK3097" i="1"/>
  <c r="AK3102" i="1"/>
  <c r="AK3107" i="1"/>
  <c r="AK3112" i="1"/>
  <c r="AK3117" i="1"/>
  <c r="AK3122" i="1"/>
  <c r="AM3122" i="1"/>
  <c r="AM1016" i="1"/>
  <c r="A1016" i="1"/>
  <c r="AM2290" i="1"/>
  <c r="A2290" i="1"/>
  <c r="AM2675" i="1"/>
  <c r="AM2955" i="1"/>
  <c r="AM2573" i="1"/>
  <c r="A2573" i="1"/>
  <c r="AM2353" i="1"/>
  <c r="AM2502" i="1"/>
  <c r="AM2542" i="1"/>
  <c r="AM1211" i="1"/>
  <c r="AM1292" i="1"/>
  <c r="AM1604" i="1"/>
  <c r="AM1721" i="1"/>
  <c r="AM1801" i="1"/>
  <c r="AM1921" i="1"/>
  <c r="AM2653" i="1"/>
  <c r="AM3115" i="1"/>
  <c r="A3115" i="1"/>
  <c r="AM3194" i="1"/>
  <c r="AK3189" i="1"/>
  <c r="AK3194" i="1"/>
  <c r="AK3199" i="1"/>
  <c r="AM1888" i="1"/>
  <c r="A1888" i="1"/>
  <c r="AM2746" i="1"/>
  <c r="AM1899" i="1"/>
  <c r="AM1859" i="1"/>
  <c r="AM1531" i="1"/>
  <c r="A1531" i="1"/>
  <c r="AM1652" i="1"/>
  <c r="A1652" i="1"/>
  <c r="AM2900" i="1"/>
  <c r="A2900" i="1"/>
  <c r="AM3130" i="1"/>
  <c r="A3130" i="1"/>
  <c r="AM2377" i="1"/>
  <c r="AM2568" i="1"/>
  <c r="AM1822" i="1"/>
  <c r="A1822" i="1"/>
  <c r="AM1860" i="1"/>
  <c r="AK3037" i="1"/>
  <c r="AM3037" i="1"/>
  <c r="A3037" i="1"/>
  <c r="AM1312" i="1"/>
  <c r="AM3038" i="1"/>
  <c r="A3038" i="1"/>
  <c r="AM2295" i="1"/>
  <c r="A2295" i="1"/>
  <c r="AM1084" i="1"/>
  <c r="A1084" i="1"/>
  <c r="AM2550" i="1"/>
  <c r="A2550" i="1"/>
  <c r="AM1391" i="1"/>
  <c r="AM2923" i="1"/>
  <c r="A2923" i="1"/>
  <c r="AM2446" i="1"/>
  <c r="AK1608" i="1"/>
  <c r="AK1613" i="1"/>
  <c r="AK1618" i="1"/>
  <c r="AK1623" i="1"/>
  <c r="AK1628" i="1"/>
  <c r="AK1633" i="1"/>
  <c r="AK1638" i="1"/>
  <c r="AK1643" i="1"/>
  <c r="AK1648" i="1"/>
  <c r="AK1653" i="1"/>
  <c r="AK1658" i="1"/>
  <c r="AK1663" i="1"/>
  <c r="AM1663" i="1"/>
  <c r="A1663" i="1"/>
  <c r="AM2378" i="1"/>
  <c r="AM2607" i="1"/>
  <c r="A2607" i="1"/>
  <c r="AM3184" i="1"/>
  <c r="A3184" i="1"/>
  <c r="AM1586" i="1"/>
  <c r="AM1363" i="1"/>
  <c r="AM2383" i="1"/>
  <c r="A2383" i="1"/>
  <c r="AK1203" i="1"/>
  <c r="AK1208" i="1"/>
  <c r="AK1213" i="1"/>
  <c r="AK1218" i="1"/>
  <c r="AK1223" i="1"/>
  <c r="AK1228" i="1"/>
  <c r="AK1233" i="1"/>
  <c r="AK1238" i="1"/>
  <c r="AK1243" i="1"/>
  <c r="AK1248" i="1"/>
  <c r="AM1248" i="1"/>
  <c r="A1248" i="1"/>
  <c r="AM2323" i="1"/>
  <c r="A2323" i="1"/>
  <c r="AM2763" i="1"/>
  <c r="A2763" i="1"/>
  <c r="AK3184" i="1"/>
  <c r="AK3169" i="1"/>
  <c r="AK3174" i="1"/>
  <c r="AK3179" i="1"/>
  <c r="AM3179" i="1"/>
  <c r="AM2907" i="1"/>
  <c r="A2907" i="1"/>
  <c r="AM2360" i="1"/>
  <c r="A2360" i="1"/>
  <c r="AM2556" i="1"/>
  <c r="AM2012" i="1"/>
  <c r="A2012" i="1"/>
  <c r="AM2311" i="1"/>
  <c r="AM2960" i="1"/>
  <c r="A2960" i="1"/>
  <c r="AM2837" i="1"/>
  <c r="AM2720" i="1"/>
  <c r="AM2800" i="1"/>
  <c r="AM1491" i="1"/>
  <c r="AM1571" i="1"/>
  <c r="AM2658" i="1"/>
  <c r="AK2093" i="1"/>
  <c r="AK2098" i="1"/>
  <c r="AK2103" i="1"/>
  <c r="AK2108" i="1"/>
  <c r="AK2113" i="1"/>
  <c r="AK2118" i="1"/>
  <c r="AK2123" i="1"/>
  <c r="AK2128" i="1"/>
  <c r="AK2133" i="1"/>
  <c r="AK2138" i="1"/>
  <c r="AK2143" i="1"/>
  <c r="AK2148" i="1"/>
  <c r="AK2153" i="1"/>
  <c r="AK2158" i="1"/>
  <c r="AK2163" i="1"/>
  <c r="AK2168" i="1"/>
  <c r="AK2173" i="1"/>
  <c r="AK2178" i="1"/>
  <c r="AK2183" i="1"/>
  <c r="AK2188" i="1"/>
  <c r="AK2193" i="1"/>
  <c r="AK2198" i="1"/>
  <c r="AM2198" i="1"/>
  <c r="A2198" i="1"/>
  <c r="AM1923" i="1"/>
  <c r="A1923" i="1"/>
  <c r="AM1844" i="1"/>
  <c r="A1844" i="1"/>
  <c r="AM1181" i="1"/>
  <c r="A1181" i="1"/>
  <c r="AM2959" i="1"/>
  <c r="A2959" i="1"/>
  <c r="AM2027" i="1"/>
  <c r="A2027" i="1"/>
  <c r="AM1462" i="1"/>
  <c r="A1462" i="1"/>
  <c r="AM1710" i="1"/>
  <c r="A1710" i="1"/>
  <c r="AM2318" i="1"/>
  <c r="A2318" i="1"/>
  <c r="AM1743" i="1"/>
  <c r="A1743" i="1"/>
  <c r="AM3185" i="1"/>
  <c r="AK3150" i="1"/>
  <c r="AK3155" i="1"/>
  <c r="AK3160" i="1"/>
  <c r="AK3165" i="1"/>
  <c r="AK3170" i="1"/>
  <c r="AK3175" i="1"/>
  <c r="AK3180" i="1"/>
  <c r="AK3185" i="1"/>
  <c r="AK3190" i="1"/>
  <c r="AM2943" i="1"/>
  <c r="AM2194" i="1"/>
  <c r="AM2507" i="1"/>
  <c r="A2507" i="1"/>
  <c r="AM2374" i="1"/>
  <c r="A2374" i="1"/>
  <c r="AK1393" i="1"/>
  <c r="AK1388" i="1"/>
  <c r="AM1388" i="1"/>
  <c r="AK2309" i="1"/>
  <c r="AK2314" i="1"/>
  <c r="AK2319" i="1"/>
  <c r="AK2324" i="1"/>
  <c r="AK2329" i="1"/>
  <c r="AK2334" i="1"/>
  <c r="AK2339" i="1"/>
  <c r="AK2344" i="1"/>
  <c r="AK2349" i="1"/>
  <c r="AK2354" i="1"/>
  <c r="AK2359" i="1"/>
  <c r="AK2364" i="1"/>
  <c r="AK2369" i="1"/>
  <c r="AK2374" i="1"/>
  <c r="AK2379" i="1"/>
  <c r="AM2379" i="1"/>
  <c r="A2379" i="1"/>
  <c r="AM2904" i="1"/>
  <c r="A2904" i="1"/>
  <c r="AM1774" i="1"/>
  <c r="A1774" i="1"/>
  <c r="AK1266" i="1"/>
  <c r="AK1271" i="1"/>
  <c r="AK1276" i="1"/>
  <c r="AK1281" i="1"/>
  <c r="AK1286" i="1"/>
  <c r="AK1291" i="1"/>
  <c r="AK1296" i="1"/>
  <c r="AK1301" i="1"/>
  <c r="AK1306" i="1"/>
  <c r="AK1311" i="1"/>
  <c r="AK1316" i="1"/>
  <c r="AK1321" i="1"/>
  <c r="AK1325" i="1"/>
  <c r="AK1330" i="1"/>
  <c r="AK1335" i="1"/>
  <c r="AK1340" i="1"/>
  <c r="AK1345" i="1"/>
  <c r="AK1350" i="1"/>
  <c r="AK1355" i="1"/>
  <c r="AK1360" i="1"/>
  <c r="AK1365" i="1"/>
  <c r="AK1370" i="1"/>
  <c r="AK1375" i="1"/>
  <c r="AK1380" i="1"/>
  <c r="AK1385" i="1"/>
  <c r="AK1390" i="1"/>
  <c r="AK1395" i="1"/>
  <c r="AK1400" i="1"/>
  <c r="AM1400" i="1"/>
  <c r="A1400" i="1"/>
  <c r="AM1072" i="1"/>
  <c r="AK1158" i="1"/>
  <c r="AK1163" i="1"/>
  <c r="AK1168" i="1"/>
  <c r="AK1173" i="1"/>
  <c r="AK1178" i="1"/>
  <c r="AK1183" i="1"/>
  <c r="AK1188" i="1"/>
  <c r="AK1193" i="1"/>
  <c r="AK1198" i="1"/>
  <c r="AM1198" i="1"/>
  <c r="A1198" i="1"/>
  <c r="AM2852" i="1"/>
  <c r="AK3021" i="1"/>
  <c r="AK3026" i="1"/>
  <c r="AK3031" i="1"/>
  <c r="AK3036" i="1"/>
  <c r="AK3041" i="1"/>
  <c r="AK3046" i="1"/>
  <c r="AK3051" i="1"/>
  <c r="AK3056" i="1"/>
  <c r="AK3061" i="1"/>
  <c r="AK3066" i="1"/>
  <c r="AK3071" i="1"/>
  <c r="AK3076" i="1"/>
  <c r="AK3081" i="1"/>
  <c r="AK3086" i="1"/>
  <c r="AK3091" i="1"/>
  <c r="AK3096" i="1"/>
  <c r="AK3101" i="1"/>
  <c r="AK3106" i="1"/>
  <c r="AK3111" i="1"/>
  <c r="AK3116" i="1"/>
  <c r="AK3121" i="1"/>
  <c r="AK3126" i="1"/>
  <c r="AK3131" i="1"/>
  <c r="AK3136" i="1"/>
  <c r="AK3141" i="1"/>
  <c r="AK3146" i="1"/>
  <c r="AK3151" i="1"/>
  <c r="AK3156" i="1"/>
  <c r="AM3156" i="1"/>
  <c r="A3156" i="1"/>
  <c r="AM1354" i="1"/>
  <c r="AK1275" i="1"/>
  <c r="AK1280" i="1"/>
  <c r="AK1285" i="1"/>
  <c r="AK1290" i="1"/>
  <c r="AK1295" i="1"/>
  <c r="AK1300" i="1"/>
  <c r="AK1305" i="1"/>
  <c r="AK1310" i="1"/>
  <c r="AK1315" i="1"/>
  <c r="AK1320" i="1"/>
  <c r="AK1324" i="1"/>
  <c r="AK1329" i="1"/>
  <c r="AK1334" i="1"/>
  <c r="AK1339" i="1"/>
  <c r="AK1344" i="1"/>
  <c r="AK1349" i="1"/>
  <c r="AK1354" i="1"/>
  <c r="AK1359" i="1"/>
  <c r="AM2951" i="1"/>
  <c r="AK2233" i="1"/>
  <c r="AK2238" i="1"/>
  <c r="AK2242" i="1"/>
  <c r="AK2247" i="1"/>
  <c r="AM2247" i="1"/>
  <c r="A2247" i="1"/>
  <c r="AM2738" i="1"/>
  <c r="AM1811" i="1"/>
  <c r="A1811" i="1"/>
  <c r="AM2511" i="1"/>
  <c r="AM2700" i="1"/>
  <c r="AM1444" i="1"/>
  <c r="AM2757" i="1"/>
  <c r="A2757" i="1"/>
  <c r="AM2373" i="1"/>
  <c r="AM2682" i="1"/>
  <c r="AM1861" i="1"/>
  <c r="AM2415" i="1"/>
  <c r="AK1230" i="1"/>
  <c r="AK1235" i="1"/>
  <c r="AM1235" i="1"/>
  <c r="A1235" i="1"/>
  <c r="AK2283" i="1"/>
  <c r="AK2288" i="1"/>
  <c r="AK2292" i="1"/>
  <c r="AK2297" i="1"/>
  <c r="AK2302" i="1"/>
  <c r="AK2307" i="1"/>
  <c r="AK2312" i="1"/>
  <c r="AK2317" i="1"/>
  <c r="AK2322" i="1"/>
  <c r="AK2327" i="1"/>
  <c r="AK2332" i="1"/>
  <c r="AK2337" i="1"/>
  <c r="AK2342" i="1"/>
  <c r="AK2347" i="1"/>
  <c r="AK2352" i="1"/>
  <c r="AK2357" i="1"/>
  <c r="AK2362" i="1"/>
  <c r="AK2367" i="1"/>
  <c r="AK2372" i="1"/>
  <c r="AK2377" i="1"/>
  <c r="AK2382" i="1"/>
  <c r="AK2389" i="1"/>
  <c r="AM2389" i="1"/>
  <c r="A2389" i="1"/>
  <c r="AM2855" i="1"/>
  <c r="A2855" i="1"/>
  <c r="AM2879" i="1"/>
  <c r="A2879" i="1"/>
  <c r="AK1475" i="1"/>
  <c r="AK1480" i="1"/>
  <c r="AK1485" i="1"/>
  <c r="AK1490" i="1"/>
  <c r="AK1495" i="1"/>
  <c r="AK1500" i="1"/>
  <c r="AK1505" i="1"/>
  <c r="AM1505" i="1"/>
  <c r="A1505" i="1"/>
  <c r="AM2888" i="1"/>
  <c r="A2888" i="1"/>
  <c r="AM1863" i="1"/>
  <c r="A1863" i="1"/>
  <c r="AM1289" i="1"/>
  <c r="A1289" i="1"/>
  <c r="AM1906" i="1"/>
  <c r="AM2381" i="1"/>
  <c r="A2381" i="1"/>
  <c r="AK1777" i="1"/>
  <c r="AK1782" i="1"/>
  <c r="AK1787" i="1"/>
  <c r="AK1792" i="1"/>
  <c r="AK1797" i="1"/>
  <c r="AK1802" i="1"/>
  <c r="AK1807" i="1"/>
  <c r="AK1812" i="1"/>
  <c r="AK1817" i="1"/>
  <c r="AK1822" i="1"/>
  <c r="AK1827" i="1"/>
  <c r="AK1832" i="1"/>
  <c r="AK1837" i="1"/>
  <c r="AK1842" i="1"/>
  <c r="AK1847" i="1"/>
  <c r="AK1852" i="1"/>
  <c r="AK1857" i="1"/>
  <c r="AK1862" i="1"/>
  <c r="AK1867" i="1"/>
  <c r="AK1872" i="1"/>
  <c r="AK1877" i="1"/>
  <c r="AK1882" i="1"/>
  <c r="AK1887" i="1"/>
  <c r="AK1892" i="1"/>
  <c r="AK1897" i="1"/>
  <c r="AK1902" i="1"/>
  <c r="AK1907" i="1"/>
  <c r="AK1912" i="1"/>
  <c r="AK1917" i="1"/>
  <c r="AK1922" i="1"/>
  <c r="AK1927" i="1"/>
  <c r="AK1932" i="1"/>
  <c r="AK1937" i="1"/>
  <c r="AK1942" i="1"/>
  <c r="AK1947" i="1"/>
  <c r="AK1952" i="1"/>
  <c r="AK1957" i="1"/>
  <c r="AK1962" i="1"/>
  <c r="AK1967" i="1"/>
  <c r="AK1972" i="1"/>
  <c r="AM1972" i="1"/>
  <c r="AK2119" i="1"/>
  <c r="AK2124" i="1"/>
  <c r="AK2129" i="1"/>
  <c r="AK2134" i="1"/>
  <c r="AK2139" i="1"/>
  <c r="AK2144" i="1"/>
  <c r="AK2149" i="1"/>
  <c r="AK2154" i="1"/>
  <c r="AK2159" i="1"/>
  <c r="AK2164" i="1"/>
  <c r="AK2169" i="1"/>
  <c r="AK2174" i="1"/>
  <c r="AK2179" i="1"/>
  <c r="AK2184" i="1"/>
  <c r="AK2189" i="1"/>
  <c r="AK2194" i="1"/>
  <c r="AK2199" i="1"/>
  <c r="AM2199" i="1"/>
  <c r="A2199" i="1"/>
  <c r="AM2355" i="1"/>
  <c r="A2355" i="1"/>
  <c r="AM1609" i="1"/>
  <c r="A1609" i="1"/>
  <c r="AM2067" i="1"/>
  <c r="AK2067" i="1"/>
  <c r="AK2072" i="1"/>
  <c r="AM1929" i="1"/>
  <c r="A1929" i="1"/>
  <c r="AM1875" i="1"/>
  <c r="AK1870" i="1"/>
  <c r="AK1875" i="1"/>
  <c r="AK1880" i="1"/>
  <c r="AK1603" i="1"/>
  <c r="AK1607" i="1"/>
  <c r="AK1612" i="1"/>
  <c r="AK1617" i="1"/>
  <c r="AK1622" i="1"/>
  <c r="AK1627" i="1"/>
  <c r="AK1632" i="1"/>
  <c r="AK1637" i="1"/>
  <c r="AK1642" i="1"/>
  <c r="AK1647" i="1"/>
  <c r="AK1652" i="1"/>
  <c r="AK1657" i="1"/>
  <c r="AK1662" i="1"/>
  <c r="AK1667" i="1"/>
  <c r="AM1667" i="1"/>
  <c r="AM1727" i="1"/>
  <c r="AM1197" i="1"/>
  <c r="AK1113" i="1"/>
  <c r="AK1117" i="1"/>
  <c r="AK1122" i="1"/>
  <c r="AK1127" i="1"/>
  <c r="AK1132" i="1"/>
  <c r="AK1137" i="1"/>
  <c r="AK1142" i="1"/>
  <c r="AK1147" i="1"/>
  <c r="AK1152" i="1"/>
  <c r="AK1157" i="1"/>
  <c r="AK1162" i="1"/>
  <c r="AK1167" i="1"/>
  <c r="AK1172" i="1"/>
  <c r="AK1177" i="1"/>
  <c r="AK1182" i="1"/>
  <c r="AK1187" i="1"/>
  <c r="AK1192" i="1"/>
  <c r="AK1197" i="1"/>
  <c r="AK1202" i="1"/>
  <c r="AM1767" i="1"/>
  <c r="AK1697" i="1"/>
  <c r="AK1702" i="1"/>
  <c r="AK1707" i="1"/>
  <c r="AK1712" i="1"/>
  <c r="AK1717" i="1"/>
  <c r="AK1722" i="1"/>
  <c r="AK1727" i="1"/>
  <c r="AK1732" i="1"/>
  <c r="AK1737" i="1"/>
  <c r="AK1742" i="1"/>
  <c r="AK1747" i="1"/>
  <c r="AK1752" i="1"/>
  <c r="AK1757" i="1"/>
  <c r="AK1762" i="1"/>
  <c r="AK1767" i="1"/>
  <c r="AK1772" i="1"/>
  <c r="AM2047" i="1"/>
  <c r="A2047" i="1"/>
  <c r="AM1011" i="1"/>
  <c r="A1011" i="1"/>
  <c r="AM1741" i="1"/>
  <c r="AM1987" i="1"/>
  <c r="A1987" i="1"/>
  <c r="AM2412" i="1"/>
  <c r="A2412" i="1"/>
  <c r="AK2172" i="1"/>
  <c r="AK2177" i="1"/>
  <c r="AK2182" i="1"/>
  <c r="AK2187" i="1"/>
  <c r="AK2192" i="1"/>
  <c r="AK2197" i="1"/>
  <c r="AK2202" i="1"/>
  <c r="AK2207" i="1"/>
  <c r="AK2212" i="1"/>
  <c r="AK2217" i="1"/>
  <c r="AK2222" i="1"/>
  <c r="AM2222" i="1"/>
  <c r="A2222" i="1"/>
  <c r="AM2085" i="1"/>
  <c r="A2085" i="1"/>
  <c r="AM2860" i="1"/>
  <c r="AM2820" i="1"/>
  <c r="AM2928" i="1"/>
  <c r="A2928" i="1"/>
  <c r="AK2719" i="1"/>
  <c r="AK2724" i="1"/>
  <c r="AK2729" i="1"/>
  <c r="AK2734" i="1"/>
  <c r="AK2739" i="1"/>
  <c r="AK2744" i="1"/>
  <c r="AK2749" i="1"/>
  <c r="AK2754" i="1"/>
  <c r="AK2759" i="1"/>
  <c r="AK2764" i="1"/>
  <c r="AK2769" i="1"/>
  <c r="AK2774" i="1"/>
  <c r="AK2779" i="1"/>
  <c r="AK2784" i="1"/>
  <c r="AK2789" i="1"/>
  <c r="AK2794" i="1"/>
  <c r="AK2799" i="1"/>
  <c r="AK2804" i="1"/>
  <c r="AK2809" i="1"/>
  <c r="AK2814" i="1"/>
  <c r="AK2819" i="1"/>
  <c r="AK2824" i="1"/>
  <c r="AK2829" i="1"/>
  <c r="AK2834" i="1"/>
  <c r="AK2839" i="1"/>
  <c r="AK2844" i="1"/>
  <c r="AK2849" i="1"/>
  <c r="AK2854" i="1"/>
  <c r="AK2859" i="1"/>
  <c r="AK2864" i="1"/>
  <c r="AK2869" i="1"/>
  <c r="AK2874" i="1"/>
  <c r="AK2879" i="1"/>
  <c r="AK2884" i="1"/>
  <c r="AK2889" i="1"/>
  <c r="AK2894" i="1"/>
  <c r="AK2899" i="1"/>
  <c r="AK2904" i="1"/>
  <c r="AK2909" i="1"/>
  <c r="AK2914" i="1"/>
  <c r="AK2919" i="1"/>
  <c r="AK2924" i="1"/>
  <c r="AK2929" i="1"/>
  <c r="AK2934" i="1"/>
  <c r="AK2939" i="1"/>
  <c r="AK2944" i="1"/>
  <c r="AK2949" i="1"/>
  <c r="AK2954" i="1"/>
  <c r="AK2959" i="1"/>
  <c r="AK2964" i="1"/>
  <c r="AK2969" i="1"/>
  <c r="AK2974" i="1"/>
  <c r="AK2979" i="1"/>
  <c r="AK2984" i="1"/>
  <c r="AK2989" i="1"/>
  <c r="AK2994" i="1"/>
  <c r="AK2999" i="1"/>
  <c r="AK3004" i="1"/>
  <c r="AK3009" i="1"/>
  <c r="AK3014" i="1"/>
  <c r="AK3019" i="1"/>
  <c r="AK3024" i="1"/>
  <c r="AK3029" i="1"/>
  <c r="AK3034" i="1"/>
  <c r="AK3039" i="1"/>
  <c r="AK3044" i="1"/>
  <c r="AK3049" i="1"/>
  <c r="AK3054" i="1"/>
  <c r="AK3059" i="1"/>
  <c r="AK3064" i="1"/>
  <c r="AK3069" i="1"/>
  <c r="AK3074" i="1"/>
  <c r="AK3079" i="1"/>
  <c r="AK3084" i="1"/>
  <c r="AK3089" i="1"/>
  <c r="AK3094" i="1"/>
  <c r="AK3099" i="1"/>
  <c r="AK3104" i="1"/>
  <c r="AK3109" i="1"/>
  <c r="AK3114" i="1"/>
  <c r="AK3119" i="1"/>
  <c r="AK3124" i="1"/>
  <c r="AK3129" i="1"/>
  <c r="AK3134" i="1"/>
  <c r="AK3139" i="1"/>
  <c r="AK3144" i="1"/>
  <c r="AK3149" i="1"/>
  <c r="AK3154" i="1"/>
  <c r="AK3159" i="1"/>
  <c r="AK3164" i="1"/>
  <c r="AM3164" i="1"/>
  <c r="A3164" i="1"/>
  <c r="AM1840" i="1"/>
  <c r="A1840" i="1"/>
  <c r="AM2735" i="1"/>
  <c r="AK1078" i="1"/>
  <c r="AK1083" i="1"/>
  <c r="AK1088" i="1"/>
  <c r="AK1093" i="1"/>
  <c r="AK1098" i="1"/>
  <c r="AK1103" i="1"/>
  <c r="AK1108" i="1"/>
  <c r="AM1108" i="1"/>
  <c r="A1108" i="1"/>
  <c r="AM1328" i="1"/>
  <c r="A1328" i="1"/>
  <c r="AM2892" i="1"/>
  <c r="A2892" i="1"/>
  <c r="AK2248" i="1"/>
  <c r="AK2253" i="1"/>
  <c r="AK2258" i="1"/>
  <c r="AM2258" i="1"/>
  <c r="A2258" i="1"/>
  <c r="AM2740" i="1"/>
  <c r="AM2614" i="1"/>
  <c r="AK2499" i="1"/>
  <c r="AK2504" i="1"/>
  <c r="AK2509" i="1"/>
  <c r="AK2514" i="1"/>
  <c r="AK2519" i="1"/>
  <c r="AK2524" i="1"/>
  <c r="AK2529" i="1"/>
  <c r="AK2534" i="1"/>
  <c r="AK2539" i="1"/>
  <c r="AK2544" i="1"/>
  <c r="AK2549" i="1"/>
  <c r="AK2554" i="1"/>
  <c r="AK2559" i="1"/>
  <c r="AK2564" i="1"/>
  <c r="AK2569" i="1"/>
  <c r="AK2574" i="1"/>
  <c r="AK2579" i="1"/>
  <c r="AK2584" i="1"/>
  <c r="AK2589" i="1"/>
  <c r="AK2594" i="1"/>
  <c r="AK2599" i="1"/>
  <c r="AK2604" i="1"/>
  <c r="AK2609" i="1"/>
  <c r="AK2614" i="1"/>
  <c r="AK2619" i="1"/>
  <c r="AK2624" i="1"/>
  <c r="AK2629" i="1"/>
  <c r="AK2634" i="1"/>
  <c r="AK2639" i="1"/>
  <c r="AK2644" i="1"/>
  <c r="AK2649" i="1"/>
  <c r="AK2654" i="1"/>
  <c r="AK2659" i="1"/>
  <c r="AK2664" i="1"/>
  <c r="AK2669" i="1"/>
  <c r="AK2674" i="1"/>
  <c r="AK2679" i="1"/>
  <c r="AK2684" i="1"/>
  <c r="AK2689" i="1"/>
  <c r="AK2694" i="1"/>
  <c r="AK2699" i="1"/>
  <c r="AK2704" i="1"/>
  <c r="AK2709" i="1"/>
  <c r="AK2714" i="1"/>
  <c r="AM2714" i="1"/>
  <c r="A2714" i="1"/>
  <c r="AM2597" i="1"/>
  <c r="A2597" i="1"/>
  <c r="AM2442" i="1"/>
  <c r="AM2693" i="1"/>
  <c r="A2693" i="1"/>
  <c r="AM2132" i="1"/>
  <c r="AM2595" i="1"/>
  <c r="A2595" i="1"/>
  <c r="AM2486" i="1"/>
  <c r="AM2866" i="1"/>
  <c r="A2866" i="1"/>
  <c r="AM1115" i="1"/>
  <c r="AK2146" i="1"/>
  <c r="AK2151" i="1"/>
  <c r="AK2156" i="1"/>
  <c r="AK2161" i="1"/>
  <c r="AK2166" i="1"/>
  <c r="AK2171" i="1"/>
  <c r="AK2176" i="1"/>
  <c r="AK2181" i="1"/>
  <c r="AK2186" i="1"/>
  <c r="AK2191" i="1"/>
  <c r="AK2196" i="1"/>
  <c r="AK2201" i="1"/>
  <c r="AM2201" i="1"/>
  <c r="A2201" i="1"/>
  <c r="AM1185" i="1"/>
  <c r="AM2437" i="1"/>
  <c r="A2437" i="1"/>
  <c r="AK3145" i="1"/>
  <c r="AK3055" i="1"/>
  <c r="AK3060" i="1"/>
  <c r="AK3065" i="1"/>
  <c r="AK3070" i="1"/>
  <c r="AK3075" i="1"/>
  <c r="AK3080" i="1"/>
  <c r="AK3085" i="1"/>
  <c r="AK3090" i="1"/>
  <c r="AK3095" i="1"/>
  <c r="AK3100" i="1"/>
  <c r="AK3105" i="1"/>
  <c r="AK3110" i="1"/>
  <c r="AK3115" i="1"/>
  <c r="AK3120" i="1"/>
  <c r="AK3125" i="1"/>
  <c r="AK3130" i="1"/>
  <c r="AK3135" i="1"/>
  <c r="AK3140" i="1"/>
  <c r="AM3140" i="1"/>
  <c r="AM1317" i="1"/>
  <c r="A1317" i="1"/>
  <c r="AM3027" i="1"/>
  <c r="AK3017" i="1"/>
  <c r="AK3022" i="1"/>
  <c r="AK3027" i="1"/>
  <c r="AK3032" i="1"/>
  <c r="AM1993" i="1"/>
  <c r="A1993" i="1"/>
  <c r="AK2459" i="1"/>
  <c r="AK2464" i="1"/>
  <c r="AK2469" i="1"/>
  <c r="AK2474" i="1"/>
  <c r="AK2479" i="1"/>
  <c r="AK2484" i="1"/>
  <c r="AK2489" i="1"/>
  <c r="AK2494" i="1"/>
  <c r="AM2494" i="1"/>
  <c r="A2494" i="1"/>
  <c r="AM2823" i="1"/>
  <c r="AM2244" i="1"/>
  <c r="A2244" i="1"/>
  <c r="AM1069" i="1"/>
  <c r="AK1153" i="1"/>
  <c r="AK1054" i="1"/>
  <c r="AK1059" i="1"/>
  <c r="AK1064" i="1"/>
  <c r="AK1069" i="1"/>
  <c r="AK1074" i="1"/>
  <c r="AK1079" i="1"/>
  <c r="AK1084" i="1"/>
  <c r="AK1089" i="1"/>
  <c r="AK1094" i="1"/>
  <c r="AK1099" i="1"/>
  <c r="AK1104" i="1"/>
  <c r="AK1109" i="1"/>
  <c r="AK1114" i="1"/>
  <c r="AK1118" i="1"/>
  <c r="AK1123" i="1"/>
  <c r="AK1128" i="1"/>
  <c r="AK1133" i="1"/>
  <c r="AK1138" i="1"/>
  <c r="AK1143" i="1"/>
  <c r="AK1148" i="1"/>
  <c r="AM1148" i="1"/>
  <c r="AK1419" i="1"/>
  <c r="AK1424" i="1"/>
  <c r="AK1429" i="1"/>
  <c r="AK1434" i="1"/>
  <c r="AK1439" i="1"/>
  <c r="AK1444" i="1"/>
  <c r="AK1449" i="1"/>
  <c r="AK1454" i="1"/>
  <c r="AK1459" i="1"/>
  <c r="AK1464" i="1"/>
  <c r="AK1469" i="1"/>
  <c r="AK1474" i="1"/>
  <c r="AK1479" i="1"/>
  <c r="AK1484" i="1"/>
  <c r="AK1489" i="1"/>
  <c r="AK1494" i="1"/>
  <c r="AM1494" i="1"/>
  <c r="A1494" i="1"/>
  <c r="AM2857" i="1"/>
  <c r="AM1696" i="1"/>
  <c r="A1696" i="1"/>
  <c r="AM2447" i="1"/>
  <c r="AM2663" i="1"/>
  <c r="A2663" i="1"/>
  <c r="AK2235" i="1"/>
  <c r="AK2240" i="1"/>
  <c r="AK2245" i="1"/>
  <c r="AK2250" i="1"/>
  <c r="AK2255" i="1"/>
  <c r="AK2260" i="1"/>
  <c r="AK2265" i="1"/>
  <c r="AK2270" i="1"/>
  <c r="AK2275" i="1"/>
  <c r="AK2280" i="1"/>
  <c r="AK2285" i="1"/>
  <c r="AK2290" i="1"/>
  <c r="AK2294" i="1"/>
  <c r="AK2299" i="1"/>
  <c r="AK2304" i="1"/>
  <c r="AM2304" i="1"/>
  <c r="A2304" i="1"/>
  <c r="AM1371" i="1"/>
  <c r="A1371" i="1"/>
  <c r="AK2941" i="1"/>
  <c r="AK2946" i="1"/>
  <c r="AK2951" i="1"/>
  <c r="AK2956" i="1"/>
  <c r="AK2961" i="1"/>
  <c r="AK2966" i="1"/>
  <c r="AK2971" i="1"/>
  <c r="AK2976" i="1"/>
  <c r="AK2981" i="1"/>
  <c r="AK2986" i="1"/>
  <c r="AK2991" i="1"/>
  <c r="AK2996" i="1"/>
  <c r="AK3001" i="1"/>
  <c r="AK3006" i="1"/>
  <c r="AK3011" i="1"/>
  <c r="AK3016" i="1"/>
  <c r="AM3016" i="1"/>
  <c r="A3016" i="1"/>
  <c r="AM2547" i="1"/>
  <c r="A2547" i="1"/>
  <c r="AM1924" i="1"/>
  <c r="A1924" i="1"/>
  <c r="AK1690" i="1"/>
  <c r="AK1695" i="1"/>
  <c r="AK1700" i="1"/>
  <c r="AK1705" i="1"/>
  <c r="AK1710" i="1"/>
  <c r="AK1715" i="1"/>
  <c r="AK1720" i="1"/>
  <c r="AK1725" i="1"/>
  <c r="AK1730" i="1"/>
  <c r="AK1735" i="1"/>
  <c r="AK1740" i="1"/>
  <c r="AK1745" i="1"/>
  <c r="AK1750" i="1"/>
  <c r="AK1755" i="1"/>
  <c r="AK1760" i="1"/>
  <c r="AK1765" i="1"/>
  <c r="AK1770" i="1"/>
  <c r="AK1775" i="1"/>
  <c r="AK1780" i="1"/>
  <c r="AK1785" i="1"/>
  <c r="AK1790" i="1"/>
  <c r="AK1795" i="1"/>
  <c r="AK1800" i="1"/>
  <c r="AK1805" i="1"/>
  <c r="AK1810" i="1"/>
  <c r="AK1815" i="1"/>
  <c r="AK1820" i="1"/>
  <c r="AK1825" i="1"/>
  <c r="AK1830" i="1"/>
  <c r="AK1835" i="1"/>
  <c r="AK1840" i="1"/>
  <c r="AK1845" i="1"/>
  <c r="AK1850" i="1"/>
  <c r="AK1855" i="1"/>
  <c r="AK1860" i="1"/>
  <c r="AK1865" i="1"/>
  <c r="AM1865" i="1"/>
  <c r="A1865" i="1"/>
  <c r="A1703" i="1"/>
  <c r="AK1001" i="1"/>
  <c r="AK1006" i="1"/>
  <c r="AK1011" i="1"/>
  <c r="AK1016" i="1"/>
  <c r="AK1021" i="1"/>
  <c r="AK1026" i="1"/>
  <c r="AK1031" i="1"/>
  <c r="AK1036" i="1"/>
  <c r="AK1041" i="1"/>
  <c r="AK1046" i="1"/>
  <c r="AK1051" i="1"/>
  <c r="AK1056" i="1"/>
  <c r="AK1061" i="1"/>
  <c r="AK1066" i="1"/>
  <c r="AK1071" i="1"/>
  <c r="AK1076" i="1"/>
  <c r="AK1081" i="1"/>
  <c r="AK1086" i="1"/>
  <c r="AK1091" i="1"/>
  <c r="AK1096" i="1"/>
  <c r="AK1101" i="1"/>
  <c r="AK1106" i="1"/>
  <c r="AK1111" i="1"/>
  <c r="AK1116" i="1"/>
  <c r="AK1120" i="1"/>
  <c r="AK1125" i="1"/>
  <c r="AK1130" i="1"/>
  <c r="AK1135" i="1"/>
  <c r="AK1140" i="1"/>
  <c r="AK1145" i="1"/>
  <c r="AK1150" i="1"/>
  <c r="AK1155" i="1"/>
  <c r="AK1160" i="1"/>
  <c r="AK1165" i="1"/>
  <c r="AK1170" i="1"/>
  <c r="AK1175" i="1"/>
  <c r="AK1180" i="1"/>
  <c r="AK1185" i="1"/>
  <c r="AK1190" i="1"/>
  <c r="AK1195" i="1"/>
  <c r="AK1200" i="1"/>
  <c r="AK1205" i="1"/>
  <c r="AK1210" i="1"/>
  <c r="AK1215" i="1"/>
  <c r="AK1220" i="1"/>
  <c r="AK1225" i="1"/>
  <c r="AM1225" i="1"/>
  <c r="A1225" i="1"/>
  <c r="AM2586" i="1"/>
  <c r="A2586" i="1"/>
  <c r="AM2463" i="1"/>
  <c r="A2463" i="1"/>
  <c r="AK2782" i="1"/>
  <c r="AK2787" i="1"/>
  <c r="AK2792" i="1"/>
  <c r="AK2797" i="1"/>
  <c r="AK2802" i="1"/>
  <c r="AK2807" i="1"/>
  <c r="AK2812" i="1"/>
  <c r="AK2817" i="1"/>
  <c r="AK2822" i="1"/>
  <c r="AK2827" i="1"/>
  <c r="AK2832" i="1"/>
  <c r="AK2837" i="1"/>
  <c r="AK2842" i="1"/>
  <c r="AK2847" i="1"/>
  <c r="AK2852" i="1"/>
  <c r="AK2857" i="1"/>
  <c r="AK2862" i="1"/>
  <c r="AK2867" i="1"/>
  <c r="AK2872" i="1"/>
  <c r="AK2877" i="1"/>
  <c r="AK2882" i="1"/>
  <c r="AK2887" i="1"/>
  <c r="AK2892" i="1"/>
  <c r="AK2897" i="1"/>
  <c r="AK2902" i="1"/>
  <c r="AK2907" i="1"/>
  <c r="AK2912" i="1"/>
  <c r="AK2917" i="1"/>
  <c r="AK2922" i="1"/>
  <c r="AK2927" i="1"/>
  <c r="AK2932" i="1"/>
  <c r="AK2937" i="1"/>
  <c r="AK2942" i="1"/>
  <c r="AK2947" i="1"/>
  <c r="AK2952" i="1"/>
  <c r="AK2957" i="1"/>
  <c r="AK2962" i="1"/>
  <c r="AK2967" i="1"/>
  <c r="AK2972" i="1"/>
  <c r="AK2977" i="1"/>
  <c r="AK2982" i="1"/>
  <c r="AK2987" i="1"/>
  <c r="AK2992" i="1"/>
  <c r="AK2997" i="1"/>
  <c r="AK3002" i="1"/>
  <c r="AK3007" i="1"/>
  <c r="AK3012" i="1"/>
  <c r="AM3012" i="1"/>
  <c r="A3012" i="1"/>
  <c r="AM2491" i="1"/>
  <c r="A2491" i="1"/>
  <c r="AM2931" i="1"/>
  <c r="AK2836" i="1"/>
  <c r="AK2841" i="1"/>
  <c r="AK2846" i="1"/>
  <c r="AK2851" i="1"/>
  <c r="AK2856" i="1"/>
  <c r="AK2861" i="1"/>
  <c r="AK2866" i="1"/>
  <c r="AK2871" i="1"/>
  <c r="AK2876" i="1"/>
  <c r="AK2881" i="1"/>
  <c r="AK2886" i="1"/>
  <c r="AK2891" i="1"/>
  <c r="AK2896" i="1"/>
  <c r="AK2901" i="1"/>
  <c r="AK2906" i="1"/>
  <c r="AK2911" i="1"/>
  <c r="AK2916" i="1"/>
  <c r="AK2921" i="1"/>
  <c r="AK2926" i="1"/>
  <c r="AK2931" i="1"/>
  <c r="AK2936" i="1"/>
  <c r="AK2722" i="1"/>
  <c r="AK2727" i="1"/>
  <c r="AK2732" i="1"/>
  <c r="AK2737" i="1"/>
  <c r="AK2742" i="1"/>
  <c r="AK2747" i="1"/>
  <c r="AK2752" i="1"/>
  <c r="AK2757" i="1"/>
  <c r="AK2762" i="1"/>
  <c r="AK2767" i="1"/>
  <c r="AK2772" i="1"/>
  <c r="AK2777" i="1"/>
  <c r="AM2777" i="1"/>
  <c r="A2777" i="1"/>
  <c r="AM1703" i="1"/>
  <c r="AM1823" i="1"/>
  <c r="A1823" i="1"/>
  <c r="AK1023" i="1"/>
  <c r="AK1028" i="1"/>
  <c r="AK1033" i="1"/>
  <c r="AK1038" i="1"/>
  <c r="AK1043" i="1"/>
  <c r="AK1048" i="1"/>
  <c r="AK1053" i="1"/>
  <c r="AK1058" i="1"/>
  <c r="AK1063" i="1"/>
  <c r="AK1068" i="1"/>
  <c r="AK1073" i="1"/>
  <c r="AM1073" i="1"/>
  <c r="A1073" i="1"/>
  <c r="AM2596" i="1"/>
  <c r="AK1415" i="1"/>
  <c r="AM1415" i="1"/>
  <c r="A1415" i="1"/>
  <c r="AM1176" i="1"/>
  <c r="AK2054" i="1"/>
  <c r="AK2059" i="1"/>
  <c r="AK2064" i="1"/>
  <c r="AK2068" i="1"/>
  <c r="AK2073" i="1"/>
  <c r="AK2078" i="1"/>
  <c r="AK2083" i="1"/>
  <c r="AK2088" i="1"/>
  <c r="AK2092" i="1"/>
  <c r="AK2097" i="1"/>
  <c r="AK2102" i="1"/>
  <c r="AK2107" i="1"/>
  <c r="AK2112" i="1"/>
  <c r="AK2117" i="1"/>
  <c r="AK2122" i="1"/>
  <c r="AK2127" i="1"/>
  <c r="AK2132" i="1"/>
  <c r="AK2137" i="1"/>
  <c r="AK2142" i="1"/>
  <c r="AK2147" i="1"/>
  <c r="AK2152" i="1"/>
  <c r="AK2157" i="1"/>
  <c r="AK2162" i="1"/>
  <c r="AK2167" i="1"/>
  <c r="AM2167" i="1"/>
  <c r="A2167" i="1"/>
  <c r="AK1477" i="1"/>
  <c r="AK1482" i="1"/>
  <c r="AK1487" i="1"/>
  <c r="AK1492" i="1"/>
  <c r="AK1497" i="1"/>
  <c r="AK1502" i="1"/>
  <c r="AK1507" i="1"/>
  <c r="AK1512" i="1"/>
  <c r="AK1517" i="1"/>
  <c r="AK1522" i="1"/>
  <c r="AK1527" i="1"/>
  <c r="AK1532" i="1"/>
  <c r="AK1537" i="1"/>
  <c r="AK1542" i="1"/>
  <c r="AK1547" i="1"/>
  <c r="AM1547" i="1"/>
  <c r="A1547" i="1"/>
  <c r="AM1719" i="1"/>
  <c r="AM2453" i="1"/>
  <c r="AK1666" i="1"/>
  <c r="AM1666" i="1"/>
  <c r="A1666" i="1"/>
  <c r="AK2831" i="1"/>
  <c r="AK2771" i="1"/>
  <c r="AK2776" i="1"/>
  <c r="AK2781" i="1"/>
  <c r="AK2786" i="1"/>
  <c r="AK2791" i="1"/>
  <c r="AK2796" i="1"/>
  <c r="AK2801" i="1"/>
  <c r="AK2806" i="1"/>
  <c r="AK2811" i="1"/>
  <c r="AK2816" i="1"/>
  <c r="AK2821" i="1"/>
  <c r="AK2826" i="1"/>
  <c r="AM2826" i="1"/>
  <c r="AM2125" i="1"/>
  <c r="A2125" i="1"/>
  <c r="AK1004" i="1"/>
  <c r="AK1009" i="1"/>
  <c r="AK1014" i="1"/>
  <c r="AK1019" i="1"/>
  <c r="AK1024" i="1"/>
  <c r="AK1029" i="1"/>
  <c r="AK1034" i="1"/>
  <c r="AK1039" i="1"/>
  <c r="AK1044" i="1"/>
  <c r="AK1049" i="1"/>
  <c r="AM1049" i="1"/>
  <c r="A1049" i="1"/>
  <c r="AM2155" i="1"/>
  <c r="A2155" i="1"/>
  <c r="AK2049" i="1"/>
  <c r="AM2049" i="1"/>
  <c r="A2049" i="1"/>
  <c r="AK2051" i="1"/>
  <c r="AK2056" i="1"/>
  <c r="AK2061" i="1"/>
  <c r="AK2066" i="1"/>
  <c r="AK2071" i="1"/>
  <c r="AK2076" i="1"/>
  <c r="AK2081" i="1"/>
  <c r="AK2086" i="1"/>
  <c r="AK2091" i="1"/>
  <c r="AK2096" i="1"/>
  <c r="AK2101" i="1"/>
  <c r="AK2106" i="1"/>
  <c r="AK2111" i="1"/>
  <c r="AK2116" i="1"/>
  <c r="AK2121" i="1"/>
  <c r="AK2126" i="1"/>
  <c r="AK2131" i="1"/>
  <c r="AK2136" i="1"/>
  <c r="AK2141" i="1"/>
  <c r="AM2141" i="1"/>
  <c r="A2141" i="1"/>
  <c r="AK2392" i="1"/>
  <c r="AK2397" i="1"/>
  <c r="AK2402" i="1"/>
  <c r="AK2407" i="1"/>
  <c r="AK2412" i="1"/>
  <c r="AK2416" i="1"/>
  <c r="AK2421" i="1"/>
  <c r="AK2426" i="1"/>
  <c r="AK2430" i="1"/>
  <c r="AK2435" i="1"/>
  <c r="AK2440" i="1"/>
  <c r="AK2445" i="1"/>
  <c r="AK2450" i="1"/>
  <c r="AK2455" i="1"/>
  <c r="AK2460" i="1"/>
  <c r="AK2465" i="1"/>
  <c r="AK2470" i="1"/>
  <c r="AK2475" i="1"/>
  <c r="AK2480" i="1"/>
  <c r="AK2485" i="1"/>
  <c r="AK2490" i="1"/>
  <c r="AK2495" i="1"/>
  <c r="AK2500" i="1"/>
  <c r="AK2505" i="1"/>
  <c r="AK2510" i="1"/>
  <c r="AK2515" i="1"/>
  <c r="AK2520" i="1"/>
  <c r="AK2525" i="1"/>
  <c r="AK2530" i="1"/>
  <c r="AK2535" i="1"/>
  <c r="AK2540" i="1"/>
  <c r="AK2545" i="1"/>
  <c r="AK2550" i="1"/>
  <c r="AK2555" i="1"/>
  <c r="AK2560" i="1"/>
  <c r="AK2565" i="1"/>
  <c r="AK2570" i="1"/>
  <c r="AK2575" i="1"/>
  <c r="AK2580" i="1"/>
  <c r="AK2585" i="1"/>
  <c r="AK2590" i="1"/>
  <c r="AK2595" i="1"/>
  <c r="AK2600" i="1"/>
  <c r="AK2605" i="1"/>
  <c r="AK2610" i="1"/>
  <c r="AK2615" i="1"/>
  <c r="AK2620" i="1"/>
  <c r="AK2625" i="1"/>
  <c r="AK2630" i="1"/>
  <c r="AK2635" i="1"/>
  <c r="AK2640" i="1"/>
  <c r="AK2645" i="1"/>
  <c r="AK2650" i="1"/>
  <c r="AK2655" i="1"/>
  <c r="AK2660" i="1"/>
  <c r="AK2665" i="1"/>
  <c r="AK2670" i="1"/>
  <c r="AK2675" i="1"/>
  <c r="AK2680" i="1"/>
  <c r="AK2685" i="1"/>
  <c r="AK2690" i="1"/>
  <c r="AK2695" i="1"/>
  <c r="AK2700" i="1"/>
  <c r="AK2705" i="1"/>
  <c r="AK2710" i="1"/>
  <c r="AK2715" i="1"/>
  <c r="AK2720" i="1"/>
  <c r="AK2725" i="1"/>
  <c r="AK2730" i="1"/>
  <c r="AK2735" i="1"/>
  <c r="AK2740" i="1"/>
  <c r="AK2745" i="1"/>
  <c r="AK2750" i="1"/>
  <c r="AK2755" i="1"/>
  <c r="AK2760" i="1"/>
  <c r="AK2765" i="1"/>
  <c r="AK2770" i="1"/>
  <c r="AK2775" i="1"/>
  <c r="AK2780" i="1"/>
  <c r="AK2785" i="1"/>
  <c r="AK2790" i="1"/>
  <c r="AK2795" i="1"/>
  <c r="AK2800" i="1"/>
  <c r="AK2805" i="1"/>
  <c r="AK2810" i="1"/>
  <c r="AK2815" i="1"/>
  <c r="AK2820" i="1"/>
  <c r="AK2825" i="1"/>
  <c r="AK2830" i="1"/>
  <c r="AK2835" i="1"/>
  <c r="AK2840" i="1"/>
  <c r="AK2845" i="1"/>
  <c r="AK2850" i="1"/>
  <c r="AK2855" i="1"/>
  <c r="AK2860" i="1"/>
  <c r="AK2865" i="1"/>
  <c r="AK2870" i="1"/>
  <c r="AK2875" i="1"/>
  <c r="AK2880" i="1"/>
  <c r="AK2885" i="1"/>
  <c r="AK2890" i="1"/>
  <c r="AK2895" i="1"/>
  <c r="AK2900" i="1"/>
  <c r="AK2905" i="1"/>
  <c r="AK2910" i="1"/>
  <c r="AK2915" i="1"/>
  <c r="AK2920" i="1"/>
  <c r="AK2925" i="1"/>
  <c r="AK2930" i="1"/>
  <c r="AK2935" i="1"/>
  <c r="AK2940" i="1"/>
  <c r="AK2945" i="1"/>
  <c r="AK2950" i="1"/>
  <c r="AK2955" i="1"/>
  <c r="AK2960" i="1"/>
  <c r="AK2965" i="1"/>
  <c r="AK2970" i="1"/>
  <c r="AK2975" i="1"/>
  <c r="AK2980" i="1"/>
  <c r="AK2985" i="1"/>
  <c r="AK2990" i="1"/>
  <c r="AK2995" i="1"/>
  <c r="AK3000" i="1"/>
  <c r="AK3005" i="1"/>
  <c r="AK3010" i="1"/>
  <c r="AK3015" i="1"/>
  <c r="AK3020" i="1"/>
  <c r="AK3025" i="1"/>
  <c r="AK3030" i="1"/>
  <c r="AK3035" i="1"/>
  <c r="AK3040" i="1"/>
  <c r="AK3045" i="1"/>
  <c r="AK3050" i="1"/>
  <c r="AM3050" i="1"/>
  <c r="A3050" i="1"/>
  <c r="AM1050" i="1"/>
  <c r="A1050" i="1"/>
  <c r="AM1909" i="1"/>
  <c r="A1909" i="1"/>
  <c r="AM2848" i="1"/>
  <c r="A2848" i="1"/>
  <c r="AM1506" i="1"/>
  <c r="A1506" i="1"/>
  <c r="AM1943" i="1"/>
  <c r="A1943" i="1"/>
  <c r="AK2099" i="1"/>
  <c r="AK2104" i="1"/>
  <c r="AK2109" i="1"/>
  <c r="AK2114" i="1"/>
  <c r="AM2114" i="1"/>
  <c r="A2114" i="1"/>
  <c r="AK1605" i="1"/>
  <c r="AK1610" i="1"/>
  <c r="AK1615" i="1"/>
  <c r="AK1620" i="1"/>
  <c r="AK1625" i="1"/>
  <c r="AK1630" i="1"/>
  <c r="AK1635" i="1"/>
  <c r="AK1640" i="1"/>
  <c r="AK1645" i="1"/>
  <c r="AK1650" i="1"/>
  <c r="AK1655" i="1"/>
  <c r="AK1660" i="1"/>
  <c r="AK1665" i="1"/>
  <c r="AK1670" i="1"/>
  <c r="AK1675" i="1"/>
  <c r="AK1679" i="1"/>
  <c r="AK1683" i="1"/>
  <c r="AK1688" i="1"/>
  <c r="AK1693" i="1"/>
  <c r="AK1698" i="1"/>
  <c r="AK1703" i="1"/>
  <c r="AK1708" i="1"/>
  <c r="AK1713" i="1"/>
  <c r="AK1718" i="1"/>
  <c r="AK1723" i="1"/>
  <c r="AK1728" i="1"/>
  <c r="AK1733" i="1"/>
  <c r="AK1738" i="1"/>
  <c r="AK1743" i="1"/>
  <c r="AK1748" i="1"/>
  <c r="AK1753" i="1"/>
  <c r="AK1758" i="1"/>
  <c r="AK1763" i="1"/>
  <c r="AK1768" i="1"/>
  <c r="AK1773" i="1"/>
  <c r="AK1778" i="1"/>
  <c r="AK1783" i="1"/>
  <c r="AK1788" i="1"/>
  <c r="AK1793" i="1"/>
  <c r="AK1798" i="1"/>
  <c r="AK1803" i="1"/>
  <c r="AK1808" i="1"/>
  <c r="AK1813" i="1"/>
  <c r="AK1818" i="1"/>
  <c r="AK1823" i="1"/>
  <c r="AK1828" i="1"/>
  <c r="AK1833" i="1"/>
  <c r="AK1838" i="1"/>
  <c r="AK1843" i="1"/>
  <c r="AK1848" i="1"/>
  <c r="AK1853" i="1"/>
  <c r="AK1858" i="1"/>
  <c r="AK1863" i="1"/>
  <c r="AK1868" i="1"/>
  <c r="AK1873" i="1"/>
  <c r="AK1878" i="1"/>
  <c r="AK1883" i="1"/>
  <c r="AK1888" i="1"/>
  <c r="AK1893" i="1"/>
  <c r="AK1898" i="1"/>
  <c r="AK1903" i="1"/>
  <c r="AK1908" i="1"/>
  <c r="AK1913" i="1"/>
  <c r="AK1918" i="1"/>
  <c r="AK1923" i="1"/>
  <c r="AK1928" i="1"/>
  <c r="AK1933" i="1"/>
  <c r="AK1938" i="1"/>
  <c r="AK1943" i="1"/>
  <c r="AK1948" i="1"/>
  <c r="AK1953" i="1"/>
  <c r="AK1958" i="1"/>
  <c r="AK1963" i="1"/>
  <c r="AK1968" i="1"/>
  <c r="AM1968" i="1"/>
  <c r="A1968" i="1"/>
  <c r="AK2613" i="1"/>
  <c r="AK2618" i="1"/>
  <c r="AK2623" i="1"/>
  <c r="AK2628" i="1"/>
  <c r="AK2633" i="1"/>
  <c r="AK2638" i="1"/>
  <c r="AK2643" i="1"/>
  <c r="AK2648" i="1"/>
  <c r="AK2653" i="1"/>
  <c r="AK2658" i="1"/>
  <c r="AK2663" i="1"/>
  <c r="AK2668" i="1"/>
  <c r="AK2673" i="1"/>
  <c r="AK2678" i="1"/>
  <c r="AK2683" i="1"/>
  <c r="AK2688" i="1"/>
  <c r="AK2693" i="1"/>
  <c r="AK2698" i="1"/>
  <c r="AK2703" i="1"/>
  <c r="AK2708" i="1"/>
  <c r="AK2713" i="1"/>
  <c r="AK2718" i="1"/>
  <c r="AK2723" i="1"/>
  <c r="AK2728" i="1"/>
  <c r="AK2733" i="1"/>
  <c r="AK2738" i="1"/>
  <c r="AK2743" i="1"/>
  <c r="AK2748" i="1"/>
  <c r="AK2753" i="1"/>
  <c r="AK2758" i="1"/>
  <c r="AK2763" i="1"/>
  <c r="AK2768" i="1"/>
  <c r="AK2773" i="1"/>
  <c r="AK2778" i="1"/>
  <c r="AK2783" i="1"/>
  <c r="AK2788" i="1"/>
  <c r="AK2793" i="1"/>
  <c r="AK2798" i="1"/>
  <c r="AK2803" i="1"/>
  <c r="AK2808" i="1"/>
  <c r="AK2813" i="1"/>
  <c r="AK2818" i="1"/>
  <c r="AK2823" i="1"/>
  <c r="AK2828" i="1"/>
  <c r="AK2833" i="1"/>
  <c r="AK2838" i="1"/>
  <c r="AK2843" i="1"/>
  <c r="AK2848" i="1"/>
  <c r="AK2853" i="1"/>
  <c r="AK2858" i="1"/>
  <c r="AK2863" i="1"/>
  <c r="AK2868" i="1"/>
  <c r="AK2873" i="1"/>
  <c r="AK2878" i="1"/>
  <c r="AK2883" i="1"/>
  <c r="AK2888" i="1"/>
  <c r="AK2893" i="1"/>
  <c r="AK2898" i="1"/>
  <c r="AK2903" i="1"/>
  <c r="AK2908" i="1"/>
  <c r="AK2913" i="1"/>
  <c r="AK2918" i="1"/>
  <c r="AK2923" i="1"/>
  <c r="AK2928" i="1"/>
  <c r="AK2933" i="1"/>
  <c r="AK2938" i="1"/>
  <c r="AK2943" i="1"/>
  <c r="AK2948" i="1"/>
  <c r="AK2953" i="1"/>
  <c r="AK2958" i="1"/>
  <c r="AK2963" i="1"/>
  <c r="AK2968" i="1"/>
  <c r="AK2973" i="1"/>
  <c r="AK2978" i="1"/>
  <c r="AK2983" i="1"/>
  <c r="AK2988" i="1"/>
  <c r="AK2993" i="1"/>
  <c r="AK2998" i="1"/>
  <c r="AK3003" i="1"/>
  <c r="AK3008" i="1"/>
  <c r="AK3013" i="1"/>
  <c r="AK3018" i="1"/>
  <c r="AK3023" i="1"/>
  <c r="AK3028" i="1"/>
  <c r="AK3033" i="1"/>
  <c r="AK3038" i="1"/>
  <c r="AK3043" i="1"/>
  <c r="AK3048" i="1"/>
  <c r="AK3053" i="1"/>
  <c r="AK3058" i="1"/>
  <c r="AK3063" i="1"/>
  <c r="AK3068" i="1"/>
  <c r="AK3073" i="1"/>
  <c r="AK3078" i="1"/>
  <c r="AK3083" i="1"/>
  <c r="AK3088" i="1"/>
  <c r="AK3093" i="1"/>
  <c r="AK3098" i="1"/>
  <c r="AK3103" i="1"/>
  <c r="AK3108" i="1"/>
  <c r="AK3113" i="1"/>
  <c r="AK3118" i="1"/>
  <c r="AK3123" i="1"/>
  <c r="AK3128" i="1"/>
  <c r="AK3133" i="1"/>
  <c r="AK3138" i="1"/>
  <c r="AK3143" i="1"/>
  <c r="AK3148" i="1"/>
  <c r="AK3153" i="1"/>
  <c r="AK3158" i="1"/>
  <c r="AK3163" i="1"/>
  <c r="AK3168" i="1"/>
  <c r="AK3173" i="1"/>
  <c r="AM3173" i="1"/>
  <c r="A3173" i="1"/>
  <c r="AK1000" i="1"/>
  <c r="AK1005" i="1"/>
  <c r="AK1010" i="1"/>
  <c r="AK1015" i="1"/>
  <c r="AK1020" i="1"/>
  <c r="AK1025" i="1"/>
  <c r="AK1030" i="1"/>
  <c r="AK1035" i="1"/>
  <c r="AK1040" i="1"/>
  <c r="AK1045" i="1"/>
  <c r="AK1050" i="1"/>
  <c r="AK1055" i="1"/>
  <c r="AK1060" i="1"/>
  <c r="AK1065" i="1"/>
  <c r="AK1070" i="1"/>
  <c r="AK1075" i="1"/>
  <c r="AK1080" i="1"/>
  <c r="AK1085" i="1"/>
  <c r="AK1090" i="1"/>
  <c r="AK1095" i="1"/>
  <c r="AK1100" i="1"/>
  <c r="AK1105" i="1"/>
  <c r="AK1110" i="1"/>
  <c r="AK1115" i="1"/>
  <c r="AK1119" i="1"/>
  <c r="AK1124" i="1"/>
  <c r="AK1129" i="1"/>
  <c r="AK1134" i="1"/>
  <c r="AK1139" i="1"/>
  <c r="AK1144" i="1"/>
  <c r="AK1149" i="1"/>
  <c r="AM1149" i="1"/>
  <c r="A1149" i="1"/>
  <c r="AK2439" i="1"/>
  <c r="AK2444" i="1"/>
  <c r="AK2449" i="1"/>
  <c r="AK2454" i="1"/>
  <c r="AM2454" i="1"/>
  <c r="A2454" i="1"/>
  <c r="AK1265" i="1"/>
  <c r="AK1270" i="1"/>
  <c r="AK1274" i="1"/>
  <c r="AK1279" i="1"/>
  <c r="AK1284" i="1"/>
  <c r="AK1289" i="1"/>
  <c r="AK1294" i="1"/>
  <c r="AK1299" i="1"/>
  <c r="AK1304" i="1"/>
  <c r="AK1309" i="1"/>
  <c r="AK1314" i="1"/>
  <c r="AK1319" i="1"/>
  <c r="AK1323" i="1"/>
  <c r="AK1328" i="1"/>
  <c r="AK1333" i="1"/>
  <c r="AK1338" i="1"/>
  <c r="AK1343" i="1"/>
  <c r="AK1348" i="1"/>
  <c r="AK1353" i="1"/>
  <c r="AK1358" i="1"/>
  <c r="AK1363" i="1"/>
  <c r="AK1368" i="1"/>
  <c r="AK1373" i="1"/>
  <c r="AK1378" i="1"/>
  <c r="AK1383" i="1"/>
  <c r="AM1383" i="1"/>
  <c r="A1383" i="1"/>
  <c r="AM2310" i="1"/>
  <c r="A2310" i="1"/>
  <c r="AK2296" i="1"/>
  <c r="AK2301" i="1"/>
  <c r="AK2306" i="1"/>
  <c r="AK2311" i="1"/>
  <c r="AK2316" i="1"/>
  <c r="AK2321" i="1"/>
  <c r="AK2326" i="1"/>
  <c r="AK2331" i="1"/>
  <c r="AK2336" i="1"/>
  <c r="AK2341" i="1"/>
  <c r="AK2346" i="1"/>
  <c r="AK2351" i="1"/>
  <c r="AK2356" i="1"/>
  <c r="AK2361" i="1"/>
  <c r="AK2366" i="1"/>
  <c r="AK2371" i="1"/>
  <c r="AK2376" i="1"/>
  <c r="AK2381" i="1"/>
  <c r="AK2388" i="1"/>
  <c r="AK2393" i="1"/>
  <c r="AK2398" i="1"/>
  <c r="AK2403" i="1"/>
  <c r="AK2408" i="1"/>
  <c r="AK2413" i="1"/>
  <c r="AK2417" i="1"/>
  <c r="AK2422" i="1"/>
  <c r="AK2427" i="1"/>
  <c r="AK2431" i="1"/>
  <c r="AK2436" i="1"/>
  <c r="AK2441" i="1"/>
  <c r="AK2446" i="1"/>
  <c r="AK2451" i="1"/>
  <c r="AK2456" i="1"/>
  <c r="AK2461" i="1"/>
  <c r="AK2466" i="1"/>
  <c r="AK2471" i="1"/>
  <c r="AK2476" i="1"/>
  <c r="AK2481" i="1"/>
  <c r="AK2486" i="1"/>
  <c r="AK2491" i="1"/>
  <c r="AK2496" i="1"/>
  <c r="AK2501" i="1"/>
  <c r="AK2506" i="1"/>
  <c r="AK2511" i="1"/>
  <c r="AK2516" i="1"/>
  <c r="AK2521" i="1"/>
  <c r="AK2526" i="1"/>
  <c r="AK2531" i="1"/>
  <c r="AK2536" i="1"/>
  <c r="AK2541" i="1"/>
  <c r="AK2546" i="1"/>
  <c r="AK2551" i="1"/>
  <c r="AK2556" i="1"/>
  <c r="AK2561" i="1"/>
  <c r="AK2566" i="1"/>
  <c r="AK2571" i="1"/>
  <c r="AK2576" i="1"/>
  <c r="AK2581" i="1"/>
  <c r="AK2586" i="1"/>
  <c r="AK2591" i="1"/>
  <c r="AK2596" i="1"/>
  <c r="AK2601" i="1"/>
  <c r="AK2606" i="1"/>
  <c r="AK2611" i="1"/>
  <c r="AK2616" i="1"/>
  <c r="AK2621" i="1"/>
  <c r="AK2626" i="1"/>
  <c r="AK2631" i="1"/>
  <c r="AK2636" i="1"/>
  <c r="AK2641" i="1"/>
  <c r="AK2646" i="1"/>
  <c r="AK2651" i="1"/>
  <c r="AK2656" i="1"/>
  <c r="AK2661" i="1"/>
  <c r="AK2666" i="1"/>
  <c r="AK2671" i="1"/>
  <c r="AK2676" i="1"/>
  <c r="AK2681" i="1"/>
  <c r="AK2686" i="1"/>
  <c r="AK2691" i="1"/>
  <c r="AK2696" i="1"/>
  <c r="AK2701" i="1"/>
  <c r="AK2706" i="1"/>
  <c r="AK2711" i="1"/>
  <c r="AK2716" i="1"/>
  <c r="AK2721" i="1"/>
  <c r="AK2726" i="1"/>
  <c r="AK2731" i="1"/>
  <c r="AK2736" i="1"/>
  <c r="AK2741" i="1"/>
  <c r="AK2746" i="1"/>
  <c r="AK2751" i="1"/>
  <c r="AK2756" i="1"/>
  <c r="AK2761" i="1"/>
  <c r="AK2766" i="1"/>
  <c r="AM2766" i="1"/>
  <c r="A2766" i="1"/>
  <c r="AK1984" i="1"/>
  <c r="AK1988" i="1"/>
  <c r="AK1993" i="1"/>
  <c r="AK1998" i="1"/>
  <c r="AK2003" i="1"/>
  <c r="AK2008" i="1"/>
  <c r="AK2013" i="1"/>
  <c r="AK2018" i="1"/>
  <c r="AM2018" i="1"/>
  <c r="A2018" i="1"/>
  <c r="AM2603" i="1"/>
  <c r="AK2282" i="1"/>
  <c r="AK2287" i="1"/>
  <c r="AK2291" i="1"/>
  <c r="AK2295" i="1"/>
  <c r="AK2300" i="1"/>
  <c r="AK2305" i="1"/>
  <c r="AK2310" i="1"/>
  <c r="AK2315" i="1"/>
  <c r="AK2320" i="1"/>
  <c r="AK2325" i="1"/>
  <c r="AK2330" i="1"/>
  <c r="AK2335" i="1"/>
  <c r="AK2340" i="1"/>
  <c r="AK2345" i="1"/>
  <c r="AK2350" i="1"/>
  <c r="AK2355" i="1"/>
  <c r="AK2360" i="1"/>
  <c r="AK2365" i="1"/>
  <c r="AK2370" i="1"/>
  <c r="AK2375" i="1"/>
  <c r="AK2380" i="1"/>
  <c r="AK2387" i="1"/>
  <c r="AK2391" i="1"/>
  <c r="AK2396" i="1"/>
  <c r="AK2401" i="1"/>
  <c r="AK2406" i="1"/>
  <c r="AK2411" i="1"/>
  <c r="AK2415" i="1"/>
  <c r="AK2420" i="1"/>
  <c r="AK2425" i="1"/>
  <c r="AK2429" i="1"/>
  <c r="AK2434" i="1"/>
  <c r="AK2438" i="1"/>
  <c r="AK2443" i="1"/>
  <c r="AK2448" i="1"/>
  <c r="AK2453" i="1"/>
  <c r="AK2458" i="1"/>
  <c r="AK2463" i="1"/>
  <c r="AK2468" i="1"/>
  <c r="AK2473" i="1"/>
  <c r="AK2478" i="1"/>
  <c r="AK2483" i="1"/>
  <c r="AK2488" i="1"/>
  <c r="AK2493" i="1"/>
  <c r="AK2498" i="1"/>
  <c r="AK2503" i="1"/>
  <c r="AK2508" i="1"/>
  <c r="AK2513" i="1"/>
  <c r="AK2518" i="1"/>
  <c r="AK2523" i="1"/>
  <c r="AK2528" i="1"/>
  <c r="AK2533" i="1"/>
  <c r="AK2538" i="1"/>
  <c r="AK2543" i="1"/>
  <c r="AK2548" i="1"/>
  <c r="AK2553" i="1"/>
  <c r="AK2558" i="1"/>
  <c r="AK2563" i="1"/>
  <c r="AK2568" i="1"/>
  <c r="AK2573" i="1"/>
  <c r="AK2578" i="1"/>
  <c r="AK2583" i="1"/>
  <c r="AK2588" i="1"/>
  <c r="AK2593" i="1"/>
  <c r="AK2598" i="1"/>
  <c r="AK2603" i="1"/>
  <c r="AK2608" i="1"/>
  <c r="AK1677" i="1"/>
  <c r="AK1681" i="1"/>
  <c r="AK1685" i="1"/>
  <c r="AK1689" i="1"/>
  <c r="AK1694" i="1"/>
  <c r="AK1699" i="1"/>
  <c r="AK1704" i="1"/>
  <c r="AK1709" i="1"/>
  <c r="AK1714" i="1"/>
  <c r="AK1719" i="1"/>
  <c r="AK1724" i="1"/>
  <c r="AK1729" i="1"/>
  <c r="AK1734" i="1"/>
  <c r="AK1739" i="1"/>
  <c r="AK1744" i="1"/>
  <c r="AK1749" i="1"/>
  <c r="AK1754" i="1"/>
  <c r="AK1759" i="1"/>
  <c r="AK1764" i="1"/>
  <c r="AK1769" i="1"/>
  <c r="AK1774" i="1"/>
  <c r="AK1779" i="1"/>
  <c r="AK1784" i="1"/>
  <c r="AK1789" i="1"/>
  <c r="AK1794" i="1"/>
  <c r="AK1799" i="1"/>
  <c r="AK1804" i="1"/>
  <c r="AK1809" i="1"/>
  <c r="AK1814" i="1"/>
  <c r="AK1819" i="1"/>
  <c r="AK1824" i="1"/>
  <c r="AK1829" i="1"/>
  <c r="AK1834" i="1"/>
  <c r="AK1839" i="1"/>
  <c r="AK1844" i="1"/>
  <c r="AK1849" i="1"/>
  <c r="AK1854" i="1"/>
  <c r="AK1859" i="1"/>
  <c r="AK1864" i="1"/>
  <c r="AK1869" i="1"/>
  <c r="AK1874" i="1"/>
  <c r="AK1879" i="1"/>
  <c r="AK1884" i="1"/>
  <c r="AK1889" i="1"/>
  <c r="AK1894" i="1"/>
  <c r="AK1899" i="1"/>
  <c r="AK1904" i="1"/>
  <c r="AK1909" i="1"/>
  <c r="AK1914" i="1"/>
  <c r="AK1919" i="1"/>
  <c r="AK1924" i="1"/>
  <c r="AK1929" i="1"/>
  <c r="AK1934" i="1"/>
  <c r="AK1939" i="1"/>
  <c r="AK1944" i="1"/>
  <c r="AK1949" i="1"/>
  <c r="AK1954" i="1"/>
  <c r="AK1959" i="1"/>
  <c r="AK1964" i="1"/>
  <c r="AK1969" i="1"/>
  <c r="AK1974" i="1"/>
  <c r="AK1980" i="1"/>
  <c r="AK1985" i="1"/>
  <c r="AK1990" i="1"/>
  <c r="AK1995" i="1"/>
  <c r="AK2000" i="1"/>
  <c r="AK2005" i="1"/>
  <c r="AK2010" i="1"/>
  <c r="AK2015" i="1"/>
  <c r="AK2020" i="1"/>
  <c r="AK2025" i="1"/>
  <c r="AK2030" i="1"/>
  <c r="AK2035" i="1"/>
  <c r="AK2040" i="1"/>
  <c r="AM2040" i="1"/>
  <c r="A2040" i="1"/>
  <c r="AM2230" i="1"/>
  <c r="A2230" i="1"/>
  <c r="AK1611" i="1"/>
  <c r="AK1616" i="1"/>
  <c r="AK1621" i="1"/>
  <c r="AK1626" i="1"/>
  <c r="AK1631" i="1"/>
  <c r="AK1636" i="1"/>
  <c r="AK1641" i="1"/>
  <c r="AK1646" i="1"/>
  <c r="AK1651" i="1"/>
  <c r="AK1656" i="1"/>
  <c r="AK1661" i="1"/>
  <c r="AM1661" i="1"/>
  <c r="A1661" i="1"/>
  <c r="AK1596" i="1"/>
  <c r="AK1601" i="1"/>
  <c r="AK1606" i="1"/>
  <c r="AM1606" i="1"/>
  <c r="A1606" i="1"/>
  <c r="AM1087" i="1"/>
  <c r="A1087" i="1"/>
  <c r="AM1816" i="1"/>
  <c r="A1816" i="1"/>
  <c r="AK1003" i="1"/>
  <c r="AK1008" i="1"/>
  <c r="AK1013" i="1"/>
  <c r="AK1018" i="1"/>
  <c r="AK1022" i="1"/>
  <c r="AK1027" i="1"/>
  <c r="AK1032" i="1"/>
  <c r="AK1037" i="1"/>
  <c r="AK1042" i="1"/>
  <c r="AK1047" i="1"/>
  <c r="AK1052" i="1"/>
  <c r="AK1057" i="1"/>
  <c r="AK1062" i="1"/>
  <c r="AK1067" i="1"/>
  <c r="AK1072" i="1"/>
  <c r="AK1077" i="1"/>
  <c r="AK1082" i="1"/>
  <c r="AK1087" i="1"/>
  <c r="AK1092" i="1"/>
  <c r="AK1097" i="1"/>
  <c r="AK1102" i="1"/>
  <c r="AK1107" i="1"/>
  <c r="AK1112" i="1"/>
  <c r="AK998" i="1"/>
  <c r="AK1121" i="1"/>
  <c r="AK1126" i="1"/>
  <c r="AK1131" i="1"/>
  <c r="AK1136" i="1"/>
  <c r="AK1141" i="1"/>
  <c r="AK1146" i="1"/>
  <c r="AK1151" i="1"/>
  <c r="AK1156" i="1"/>
  <c r="AK1161" i="1"/>
  <c r="AK1166" i="1"/>
  <c r="AK1171" i="1"/>
  <c r="AK1176" i="1"/>
  <c r="AK1181" i="1"/>
  <c r="AK1186" i="1"/>
  <c r="AK1191" i="1"/>
  <c r="AK1196" i="1"/>
  <c r="AK1201" i="1"/>
  <c r="AK1206" i="1"/>
  <c r="AK1211" i="1"/>
  <c r="AK1216" i="1"/>
  <c r="AK1221" i="1"/>
  <c r="AK1226" i="1"/>
  <c r="AK1231" i="1"/>
  <c r="AK1236" i="1"/>
  <c r="AK1241" i="1"/>
  <c r="AK1246" i="1"/>
  <c r="AK1251" i="1"/>
  <c r="AK1256" i="1"/>
  <c r="AK1261" i="1"/>
  <c r="AK1267" i="1"/>
  <c r="AK1272" i="1"/>
  <c r="AK1277" i="1"/>
  <c r="AK1282" i="1"/>
  <c r="AK1287" i="1"/>
  <c r="AK1292" i="1"/>
  <c r="AK1297" i="1"/>
  <c r="AK1302" i="1"/>
  <c r="AK1307" i="1"/>
  <c r="AK1312" i="1"/>
  <c r="AK1317" i="1"/>
  <c r="AK1262" i="1"/>
  <c r="AK1326" i="1"/>
  <c r="AK1331" i="1"/>
  <c r="AK1336" i="1"/>
  <c r="AK1341" i="1"/>
  <c r="AK1346" i="1"/>
  <c r="AK1351" i="1"/>
  <c r="AK1356" i="1"/>
  <c r="AK1361" i="1"/>
  <c r="AK1366" i="1"/>
  <c r="AK1371" i="1"/>
  <c r="AK1376" i="1"/>
  <c r="AK1381" i="1"/>
  <c r="AK1386" i="1"/>
  <c r="AK1391" i="1"/>
  <c r="AK1396" i="1"/>
  <c r="AK1401" i="1"/>
  <c r="AK1406" i="1"/>
  <c r="AK1411" i="1"/>
  <c r="AK1414" i="1"/>
  <c r="AK1417" i="1"/>
  <c r="AK1422" i="1"/>
  <c r="AK1427" i="1"/>
  <c r="AK1432" i="1"/>
  <c r="AK1437" i="1"/>
  <c r="AK1442" i="1"/>
  <c r="AK1447" i="1"/>
  <c r="AK1452" i="1"/>
  <c r="AK1457" i="1"/>
  <c r="AK1462" i="1"/>
  <c r="AK1467" i="1"/>
  <c r="AK1472" i="1"/>
  <c r="AK1476" i="1"/>
  <c r="AK1481" i="1"/>
  <c r="AK1486" i="1"/>
  <c r="AK1491" i="1"/>
  <c r="AK1496" i="1"/>
  <c r="AK1501" i="1"/>
  <c r="AK1506" i="1"/>
  <c r="AK1511" i="1"/>
  <c r="AK1516" i="1"/>
  <c r="AK1521" i="1"/>
  <c r="AK1526" i="1"/>
  <c r="AK1531" i="1"/>
  <c r="AK1536" i="1"/>
  <c r="AK1541" i="1"/>
  <c r="AK1546" i="1"/>
  <c r="AK1551" i="1"/>
  <c r="AK1556" i="1"/>
  <c r="AK1561" i="1"/>
  <c r="AK1566" i="1"/>
  <c r="AK1571" i="1"/>
  <c r="AK1576" i="1"/>
  <c r="AK1581" i="1"/>
  <c r="AK1586" i="1"/>
  <c r="AK1591" i="1"/>
  <c r="AK1595" i="1"/>
  <c r="AK1600" i="1"/>
  <c r="AK1604" i="1"/>
  <c r="AK1609" i="1"/>
  <c r="AK1614" i="1"/>
  <c r="AK1619" i="1"/>
  <c r="AK1624" i="1"/>
  <c r="AK1629" i="1"/>
  <c r="AK1634" i="1"/>
  <c r="AK1639" i="1"/>
  <c r="AK1644" i="1"/>
  <c r="AK1649" i="1"/>
  <c r="AK1654" i="1"/>
  <c r="AK1659" i="1"/>
  <c r="AK1664" i="1"/>
  <c r="AK1669" i="1"/>
  <c r="AK1674" i="1"/>
  <c r="AK1678" i="1"/>
  <c r="AK1682" i="1"/>
  <c r="AK1686" i="1"/>
  <c r="AK1691" i="1"/>
  <c r="AK1696" i="1"/>
  <c r="AK1701" i="1"/>
  <c r="AK1706" i="1"/>
  <c r="AK1711" i="1"/>
  <c r="AK1716" i="1"/>
  <c r="AK1721" i="1"/>
  <c r="AK1726" i="1"/>
  <c r="AK1731" i="1"/>
  <c r="AK1736" i="1"/>
  <c r="AK1741" i="1"/>
  <c r="AK1746" i="1"/>
  <c r="AK1751" i="1"/>
  <c r="AK1756" i="1"/>
  <c r="AK1761" i="1"/>
  <c r="AK1766" i="1"/>
  <c r="AK1771" i="1"/>
  <c r="AK1776" i="1"/>
  <c r="AK1781" i="1"/>
  <c r="AK1786" i="1"/>
  <c r="AK1791" i="1"/>
  <c r="AK1796" i="1"/>
  <c r="AK1801" i="1"/>
  <c r="AK1806" i="1"/>
  <c r="AK1811" i="1"/>
  <c r="AK1816" i="1"/>
  <c r="AK1821" i="1"/>
  <c r="AK1826" i="1"/>
  <c r="AK1831" i="1"/>
  <c r="AK1836" i="1"/>
  <c r="AK1841" i="1"/>
  <c r="AK1846" i="1"/>
  <c r="AK1851" i="1"/>
  <c r="AK1856" i="1"/>
  <c r="AK1861" i="1"/>
  <c r="AK1866" i="1"/>
  <c r="AK1871" i="1"/>
  <c r="AK1876" i="1"/>
  <c r="AK1881" i="1"/>
  <c r="AK1886" i="1"/>
  <c r="AK1891" i="1"/>
  <c r="AK1896" i="1"/>
  <c r="AK1901" i="1"/>
  <c r="AK1906" i="1"/>
  <c r="AK1911" i="1"/>
  <c r="AK1916" i="1"/>
  <c r="AK1921" i="1"/>
  <c r="AK1926" i="1"/>
  <c r="AK1931" i="1"/>
  <c r="AK1936" i="1"/>
  <c r="AK1941" i="1"/>
  <c r="AK1946" i="1"/>
  <c r="AK1951" i="1"/>
  <c r="AK1956" i="1"/>
  <c r="AK1961" i="1"/>
  <c r="AK1966" i="1"/>
  <c r="AK1971" i="1"/>
  <c r="AK1976" i="1"/>
  <c r="AK1982" i="1"/>
  <c r="AK1987" i="1"/>
  <c r="AK1992" i="1"/>
  <c r="AK1997" i="1"/>
  <c r="AK2002" i="1"/>
  <c r="AK2007" i="1"/>
  <c r="AK2012" i="1"/>
  <c r="AK2017" i="1"/>
  <c r="AK2022" i="1"/>
  <c r="AK2027" i="1"/>
  <c r="AK2032" i="1"/>
  <c r="AK2037" i="1"/>
  <c r="AK2042" i="1"/>
  <c r="AK2047" i="1"/>
  <c r="AK2050" i="1"/>
  <c r="AK2055" i="1"/>
  <c r="AK2060" i="1"/>
  <c r="AK2065" i="1"/>
  <c r="AK2070" i="1"/>
  <c r="AK2075" i="1"/>
  <c r="AK2080" i="1"/>
  <c r="AK2085" i="1"/>
  <c r="AK2090" i="1"/>
  <c r="AK2095" i="1"/>
  <c r="AK2100" i="1"/>
  <c r="AK2105" i="1"/>
  <c r="AK2110" i="1"/>
  <c r="AK2115" i="1"/>
  <c r="AK2120" i="1"/>
  <c r="AK2125" i="1"/>
  <c r="AK2130" i="1"/>
  <c r="AK2135" i="1"/>
  <c r="AK2140" i="1"/>
  <c r="AK2145" i="1"/>
  <c r="AK2150" i="1"/>
  <c r="AK2155" i="1"/>
  <c r="AK2160" i="1"/>
  <c r="AK2165" i="1"/>
  <c r="AK2170" i="1"/>
  <c r="AK2175" i="1"/>
  <c r="AK2180" i="1"/>
  <c r="AK2185" i="1"/>
  <c r="AK2190" i="1"/>
  <c r="AK2195" i="1"/>
  <c r="AK2200" i="1"/>
  <c r="AK2205" i="1"/>
  <c r="AK2210" i="1"/>
  <c r="AK2215" i="1"/>
  <c r="AK2220" i="1"/>
  <c r="AK2225" i="1"/>
  <c r="AK2230" i="1"/>
  <c r="AK2234" i="1"/>
  <c r="AK2239" i="1"/>
  <c r="AK2244" i="1"/>
  <c r="AK2249" i="1"/>
  <c r="AK2254" i="1"/>
  <c r="AK2259" i="1"/>
  <c r="AK2264" i="1"/>
  <c r="AK2269" i="1"/>
  <c r="AK2274" i="1"/>
  <c r="AK2279" i="1"/>
  <c r="AK2284" i="1"/>
  <c r="AK2289" i="1"/>
  <c r="AK2293" i="1"/>
  <c r="AK2298" i="1"/>
  <c r="AK2303" i="1"/>
  <c r="AK2308" i="1"/>
  <c r="AK2313" i="1"/>
  <c r="AK2318" i="1"/>
  <c r="AK2323" i="1"/>
  <c r="AK2328" i="1"/>
  <c r="AK2333" i="1"/>
  <c r="AK2338" i="1"/>
  <c r="AK2343" i="1"/>
  <c r="AK2348" i="1"/>
  <c r="AK2353" i="1"/>
  <c r="AK2358" i="1"/>
  <c r="AK2363" i="1"/>
  <c r="AK2368" i="1"/>
  <c r="AK2373" i="1"/>
  <c r="AK2378" i="1"/>
  <c r="AK2383" i="1"/>
  <c r="AK2418" i="1"/>
  <c r="AK2423" i="1"/>
  <c r="AK2384" i="1"/>
  <c r="AK2432" i="1"/>
  <c r="AK2437" i="1"/>
  <c r="AK2442" i="1"/>
  <c r="AK2447" i="1"/>
  <c r="AK2452" i="1"/>
  <c r="AK2457" i="1"/>
  <c r="AK2462" i="1"/>
  <c r="AK2467" i="1"/>
  <c r="AK2472" i="1"/>
  <c r="AK2477" i="1"/>
  <c r="AK2482" i="1"/>
  <c r="AK2487" i="1"/>
  <c r="AK2492" i="1"/>
  <c r="AK2497" i="1"/>
  <c r="AK2502" i="1"/>
  <c r="AK2507" i="1"/>
  <c r="AK2512" i="1"/>
  <c r="AK2517" i="1"/>
  <c r="AK2522" i="1"/>
  <c r="AK2527" i="1"/>
  <c r="AK2532" i="1"/>
  <c r="AK2537" i="1"/>
  <c r="AK2542" i="1"/>
  <c r="AK2547" i="1"/>
  <c r="AK2552" i="1"/>
  <c r="AK2557" i="1"/>
  <c r="AK2562" i="1"/>
  <c r="AK2567" i="1"/>
  <c r="AK2572" i="1"/>
  <c r="AK2577" i="1"/>
  <c r="AK2582" i="1"/>
  <c r="AK2587" i="1"/>
  <c r="AK2592" i="1"/>
  <c r="AK2597" i="1"/>
  <c r="AK2602" i="1"/>
  <c r="AK2607" i="1"/>
  <c r="AK2612" i="1"/>
  <c r="AK2617" i="1"/>
  <c r="AK2622" i="1"/>
  <c r="AK2627" i="1"/>
  <c r="AK2632" i="1"/>
  <c r="AK2637" i="1"/>
  <c r="AK2642" i="1"/>
  <c r="AK2647" i="1"/>
  <c r="AK2652" i="1"/>
  <c r="AK2657" i="1"/>
  <c r="AK2662" i="1"/>
  <c r="AK2667" i="1"/>
  <c r="AK2672" i="1"/>
  <c r="AK2677" i="1"/>
  <c r="AK2682" i="1"/>
  <c r="AK2687" i="1"/>
  <c r="AK2692" i="1"/>
  <c r="AK2697" i="1"/>
  <c r="AK2702" i="1"/>
  <c r="AK2707" i="1"/>
  <c r="AK2712" i="1"/>
  <c r="AK2717" i="1"/>
  <c r="AM2717" i="1"/>
  <c r="A2717" i="1"/>
</calcChain>
</file>

<file path=xl/sharedStrings.xml><?xml version="1.0" encoding="utf-8"?>
<sst xmlns="http://schemas.openxmlformats.org/spreadsheetml/2006/main" count="12790" uniqueCount="3158">
  <si>
    <t>Правительства Новгородской области</t>
  </si>
  <si>
    <t>№ п/п</t>
  </si>
  <si>
    <r>
      <t>Общая площадь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 всего</t>
    </r>
  </si>
  <si>
    <r>
      <t>Площадь помещений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:</t>
    </r>
  </si>
  <si>
    <r>
      <t>Количество жителей, зарегистрированных в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на дату утверждения краткосрочного плана</t>
    </r>
  </si>
  <si>
    <t>Плановая дата завершения работ</t>
  </si>
  <si>
    <r>
      <t>за счет средств Фонда</t>
    </r>
    <r>
      <rPr>
        <vertAlign val="superscript"/>
        <sz val="12"/>
        <rFont val="Times New Roman"/>
        <family val="1"/>
        <charset val="204"/>
      </rPr>
      <t>2</t>
    </r>
  </si>
  <si>
    <t>за счет средств областного бюджета</t>
  </si>
  <si>
    <t>за счет средств местного бюджета</t>
  </si>
  <si>
    <r>
      <t>за счет средств собственников МКД</t>
    </r>
    <r>
      <rPr>
        <vertAlign val="superscript"/>
        <sz val="12"/>
        <rFont val="Times New Roman"/>
        <family val="1"/>
        <charset val="204"/>
      </rPr>
      <t>1</t>
    </r>
  </si>
  <si>
    <t>кв.м</t>
  </si>
  <si>
    <t>чел.</t>
  </si>
  <si>
    <t>руб.</t>
  </si>
  <si>
    <t>Итого по Новгородской области</t>
  </si>
  <si>
    <t>Батецкий муниципальный район</t>
  </si>
  <si>
    <t>Боровичский муниципальный район</t>
  </si>
  <si>
    <t>п.Прогресс, Новый пер., д.4</t>
  </si>
  <si>
    <t>п.Прогресс, ул.Строителей, д.12</t>
  </si>
  <si>
    <t>г.Боровичи, пер.Чайковского, д.12</t>
  </si>
  <si>
    <t>д.Починная Сопка, ул.Совхозная, д.8</t>
  </si>
  <si>
    <t>г.Боровичи, пл.1 Мая, д.1</t>
  </si>
  <si>
    <t>г.Боровичи, пл.1 Мая, д.3</t>
  </si>
  <si>
    <t>г.Боровичи, проезд Титова, д.1</t>
  </si>
  <si>
    <t>г.Боровичи, проезд Титова, д.5</t>
  </si>
  <si>
    <t>г.Боровичи, ул.Боровая, д.73а</t>
  </si>
  <si>
    <t>г.Боровичи, ул.Гоголя, д.20</t>
  </si>
  <si>
    <t>г.Боровичи, ул.Загородная, д.47</t>
  </si>
  <si>
    <t>г.Боровичи, ул.Загородная, д.49</t>
  </si>
  <si>
    <t>г.Боровичи, ул.Загородная, д.55</t>
  </si>
  <si>
    <t>г.Боровичи, ул.Загородная, д.61</t>
  </si>
  <si>
    <t>г.Боровичи, ул.Ленинградская, д.43</t>
  </si>
  <si>
    <t>г.Боровичи, ул.Ленинградская, д.93</t>
  </si>
  <si>
    <t>г.Боровичи, ул.Некрасовская, д.4</t>
  </si>
  <si>
    <t>г.Боровичи, ул.Парковая, д.5</t>
  </si>
  <si>
    <t>г.Боровичи, ул.Песочная, д.6</t>
  </si>
  <si>
    <t>г.Боровичи, ул.Пушкинская, д.74</t>
  </si>
  <si>
    <t>г.Боровичи, ул.Рабочая, д.32</t>
  </si>
  <si>
    <t>г.Боровичи, ул.Рабочая, д.33</t>
  </si>
  <si>
    <t>г.Боровичи, ул.Революции, д.4а</t>
  </si>
  <si>
    <t>г.Боровичи, ул.Реппо, д.4</t>
  </si>
  <si>
    <t>г.Боровичи, ул.Фрунзе, д.14</t>
  </si>
  <si>
    <t>г.Боровичи, ул.Южная, д.1а</t>
  </si>
  <si>
    <t>д.Ёгла, ул.Советская, д.217</t>
  </si>
  <si>
    <t>д.Перёдки, ул.Молодежная, д.1</t>
  </si>
  <si>
    <t>Валдайский муниципальный район</t>
  </si>
  <si>
    <t>Демянский муниципальный район</t>
  </si>
  <si>
    <t>р.п.Демянск, ул.1 Мая, д.23</t>
  </si>
  <si>
    <t>р.п.Демянск, ул.Энергетиков, д.29</t>
  </si>
  <si>
    <t>Любытинский муниципальный район</t>
  </si>
  <si>
    <t>р.п.Любытино, ул.Советов, д.137</t>
  </si>
  <si>
    <t>Маловишерский муниципальный район</t>
  </si>
  <si>
    <t>г.Малая Вишера, ул.50 лет Октября, д.5</t>
  </si>
  <si>
    <t>г.Малая Вишера, ул.Лесная, д.26</t>
  </si>
  <si>
    <t>г.Малая Вишера, ул.Лесная, д.30</t>
  </si>
  <si>
    <t>г.Малая Вишера, ул.Лесная, д.42</t>
  </si>
  <si>
    <t>г.Малая Вишера, ул.Лесозаготовителей, д.26</t>
  </si>
  <si>
    <t>г.Малая Вишера, ул.Мерецкова, д.10</t>
  </si>
  <si>
    <t>г.Малая Вишера, ул.Пушкинская, д.50</t>
  </si>
  <si>
    <t>г.Малая Вишера, ул.Лесная, д.32</t>
  </si>
  <si>
    <t>г.Малая Вишера, ул.Лесная, д.36</t>
  </si>
  <si>
    <t>г.Малая Вишера, ул.Красноармейская, д.9</t>
  </si>
  <si>
    <t>г.Малая Вишера, ул.Пушкинская, д.48</t>
  </si>
  <si>
    <t>Мошенской муниципальный район</t>
  </si>
  <si>
    <t>Новгородский муниципальный район</t>
  </si>
  <si>
    <t>Окуловский муниципальный район</t>
  </si>
  <si>
    <t>г.Окуловка, ул.Грибоедова, д.34</t>
  </si>
  <si>
    <t>г.Окуловка, ул.Заводская, д.2</t>
  </si>
  <si>
    <t>г.Окуловка, ул.Заводская, д.4</t>
  </si>
  <si>
    <t>г.Окуловка, ул.Кирова, д.14</t>
  </si>
  <si>
    <t>г.Окуловка, ул.Кирова, д.16</t>
  </si>
  <si>
    <t>г.Окуловка, ул.Розы Люксембург, д.23</t>
  </si>
  <si>
    <t>г.Окуловка, ул.Николая Николаева, д.55, корп.1</t>
  </si>
  <si>
    <t>г.Окуловка, ул.Ленина, д.19в</t>
  </si>
  <si>
    <t>г.Окуловка, ул.Стрельцова, д.1</t>
  </si>
  <si>
    <t>г.Окуловка, ул.Правды, д.6</t>
  </si>
  <si>
    <t>г.Окуловка, ул.Грибоедова, д.32</t>
  </si>
  <si>
    <t>г.Окуловка, пер.Парковый, д.3</t>
  </si>
  <si>
    <t>г.Окуловка, ул.Зорге, д.26</t>
  </si>
  <si>
    <t>г.Окуловка, ул.Карла Маркса, д.40</t>
  </si>
  <si>
    <t>г.Окуловка, ул.Калинина, д.1</t>
  </si>
  <si>
    <t>г.Окуловка, ул.Кирова, д.10</t>
  </si>
  <si>
    <t>г.Окуловка, ул.Кирова, д.22</t>
  </si>
  <si>
    <t>г.Окуловка, ул.Кирова, д.24</t>
  </si>
  <si>
    <t>г.Окуловка, ул.Кирова, д.26</t>
  </si>
  <si>
    <t>г.Окуловка, ул.Космонавтов, д.2</t>
  </si>
  <si>
    <t>г.Окуловка, ул.Космонавтов, д.4</t>
  </si>
  <si>
    <t>г.Окуловка, ул.Парфенова, д.6</t>
  </si>
  <si>
    <t>р.п.Кулотино, ул.Кирова, д.9</t>
  </si>
  <si>
    <t>р.п.Угловка, ул.Центральная, д.13</t>
  </si>
  <si>
    <t>г.Окуловка, ул.Грибоедова, д.26</t>
  </si>
  <si>
    <t>г.Окуловка, ул.Островского, д.38</t>
  </si>
  <si>
    <t>г.Окуловка, ул.Островского, д.42, корп.1</t>
  </si>
  <si>
    <t>г.Окуловка, ул.Парфенова, д.2</t>
  </si>
  <si>
    <t>г.Окуловка, ул.Парфенова, д.4а</t>
  </si>
  <si>
    <t>Парфинский муниципальный район</t>
  </si>
  <si>
    <t>Пестовский муниципальный район</t>
  </si>
  <si>
    <t>Поддорский муниципальный район</t>
  </si>
  <si>
    <t>г.Сольцы, просп.Советский, д.12</t>
  </si>
  <si>
    <t>г.Сольцы, просп.Советский, д.44</t>
  </si>
  <si>
    <t>д.Каменка, ул.Шелонская, д.3</t>
  </si>
  <si>
    <t>Старорусский муниципальный район</t>
  </si>
  <si>
    <t>г.Старая Русса, ул.Возрождения, д.168</t>
  </si>
  <si>
    <t>г.Старая Русса, ул.Александровская, д.5</t>
  </si>
  <si>
    <t>г.Старая Русса, микрорайон Городок, д.2</t>
  </si>
  <si>
    <t>г.Старая Русса, ул.Крестецкая, д.22</t>
  </si>
  <si>
    <t>г.Старая Русса, ул.Минеральная, д.29</t>
  </si>
  <si>
    <t>г.Старая Русса, ул.Гостинодворская, д.16</t>
  </si>
  <si>
    <t>г.Старая Русса, ул.Правосудия, д.13</t>
  </si>
  <si>
    <t>г.Старая Русса, микрорайон Городок, д.6</t>
  </si>
  <si>
    <t>д.Большая Козона, ул.Мира, д.2</t>
  </si>
  <si>
    <t>г.Старая Русса, микрорайон Городок, д.15</t>
  </si>
  <si>
    <t>г.Старая Русса, Советская набережная, д.18</t>
  </si>
  <si>
    <t>г.Старая Русса, ул.Александровская, д.35</t>
  </si>
  <si>
    <t>г.Старая Русса, ул.Восстания, д.14</t>
  </si>
  <si>
    <t>г.Старая Русса, ул.Гостинодворская, д.22</t>
  </si>
  <si>
    <t>г.Старая Русса, ул.Латышских Гвардейцев, д.13</t>
  </si>
  <si>
    <t>г.Старая Русса, ул.Строителей, д.7</t>
  </si>
  <si>
    <t>г.Старая Русса, ул.Тимура Фрунзе, д.4</t>
  </si>
  <si>
    <t>г.Старая Русса, ул.Якутских Стрелков, д.57</t>
  </si>
  <si>
    <t>р.п.Хвойная, ул.Мира, д.4</t>
  </si>
  <si>
    <t>р.п.Хвойная, ул.Пушкинская, д.3а</t>
  </si>
  <si>
    <t>п.Юбилейный, ул.Юности, д.2</t>
  </si>
  <si>
    <t>Холмский муниципальный район</t>
  </si>
  <si>
    <t>Чудовский муниципальный район</t>
  </si>
  <si>
    <t>г.Чудово, ул.Октябрьская, д.1а</t>
  </si>
  <si>
    <t>п.Краснофарфорный, ул.Пятилетка, д.17</t>
  </si>
  <si>
    <t>г.Чудово, ул.Титова, д.11</t>
  </si>
  <si>
    <t>г.Чудово, ул.Титова, д.9</t>
  </si>
  <si>
    <t>г.Чудово, ул.Молодогвардейская, д.8</t>
  </si>
  <si>
    <t>г.Чудово, ул.Некрасова, д.22</t>
  </si>
  <si>
    <t>г.Чудово, ул.Октябрьская, д.11</t>
  </si>
  <si>
    <t>г.Чудово, ул.Оплеснина, д.12</t>
  </si>
  <si>
    <t>г.Чудово, ул.Парайненская, д.3а</t>
  </si>
  <si>
    <t>г.Чудово, ул.Радищева, д.6а</t>
  </si>
  <si>
    <t>п.Краснофарфорный, ул.Октябрьская, д.9</t>
  </si>
  <si>
    <t>г.Чудово, ул.Губина, д.10</t>
  </si>
  <si>
    <t>г.Чудово, ул.Губина, д.12</t>
  </si>
  <si>
    <t>г.Чудово, ул.Губина, д.8</t>
  </si>
  <si>
    <t>г.Чудово, ул.Некрасова, д.7</t>
  </si>
  <si>
    <t>г.Чудово, ул.Оплеснина, д.10</t>
  </si>
  <si>
    <t>г.Чудово, ул.Сергея Кузнецова, д.6</t>
  </si>
  <si>
    <t>д.Карловка, ул.Центральная, д.7</t>
  </si>
  <si>
    <t>п.Краснофарфорный, ул.Октябрьская, д.8</t>
  </si>
  <si>
    <t>с.Успенское, ул.Коммунарная, д.1</t>
  </si>
  <si>
    <t>Шимский муниципальный район</t>
  </si>
  <si>
    <t>ул.Ломоносова, д.6/2</t>
  </si>
  <si>
    <t>РО</t>
  </si>
  <si>
    <t>с.Зарубино, ул.Пролетарская, д.3а</t>
  </si>
  <si>
    <t>с.Марёво, ул.Советов, д.90</t>
  </si>
  <si>
    <t>г.Пестово, ул.Набережная Реки Меглинки, д.35</t>
  </si>
  <si>
    <t>г.Старая Русса, Советская набережная, д.3а</t>
  </si>
  <si>
    <t>г.Старая Русса, ул.Воскресенская, д.1</t>
  </si>
  <si>
    <t>г.Старая Русса, ул.Воскресенская, д.4</t>
  </si>
  <si>
    <t>г.Старая Русса, ул.Гостинодворская, д.9</t>
  </si>
  <si>
    <t>г.Старая Русса, ул.Крестецкая, д.10</t>
  </si>
  <si>
    <t>.</t>
  </si>
  <si>
    <t xml:space="preserve"> общего имущества  многоквартирных домов, включенных в краткосрочный план                 </t>
  </si>
  <si>
    <t xml:space="preserve">реализации региональной программы капитального ремонта общего имущества                   </t>
  </si>
  <si>
    <t>ВСЕГО</t>
  </si>
  <si>
    <t>Наименование муниципального образования</t>
  </si>
  <si>
    <r>
      <t>Общая площадь МКД</t>
    </r>
    <r>
      <rPr>
        <vertAlign val="superscript"/>
        <sz val="14"/>
        <rFont val="Times New Roman"/>
        <family val="1"/>
        <charset val="204"/>
      </rPr>
      <t>1</t>
    </r>
    <r>
      <rPr>
        <sz val="14"/>
        <rFont val="Times New Roman"/>
        <family val="1"/>
        <charset val="204"/>
      </rPr>
      <t>, всего</t>
    </r>
  </si>
  <si>
    <r>
      <t>Количество жителей, зарегистри-рованных в МКД</t>
    </r>
    <r>
      <rPr>
        <vertAlign val="superscript"/>
        <sz val="14"/>
        <rFont val="Times New Roman"/>
        <family val="1"/>
        <charset val="204"/>
      </rPr>
      <t>1</t>
    </r>
    <r>
      <rPr>
        <sz val="14"/>
        <rFont val="Times New Roman"/>
        <family val="1"/>
        <charset val="204"/>
      </rPr>
      <t xml:space="preserve"> на дату утверждения краткосроч-ного плана</t>
    </r>
  </si>
  <si>
    <t>ед.</t>
  </si>
  <si>
    <t>1.</t>
  </si>
  <si>
    <t>2.</t>
  </si>
  <si>
    <t>3.</t>
  </si>
  <si>
    <t>4.</t>
  </si>
  <si>
    <t>5.</t>
  </si>
  <si>
    <t>6.</t>
  </si>
  <si>
    <t>7.</t>
  </si>
  <si>
    <t>8.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</si>
  <si>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</si>
  <si>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</si>
  <si>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</si>
  <si>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</si>
  <si>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</si>
  <si>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</si>
  <si>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</si>
  <si>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</si>
  <si>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</si>
  <si>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</si>
  <si>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</si>
  <si>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</si>
  <si>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</si>
  <si>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r>
      <t>1</t>
    </r>
    <r>
      <rPr>
        <sz val="12"/>
        <color theme="1"/>
        <rFont val="Times New Roman"/>
        <family val="1"/>
        <charset val="204"/>
      </rPr>
      <t xml:space="preserve"> –  многоквартирный дом.</t>
    </r>
  </si>
  <si>
    <r>
      <t>2</t>
    </r>
    <r>
      <rPr>
        <sz val="12"/>
        <color theme="1"/>
        <rFont val="Times New Roman"/>
        <family val="1"/>
        <charset val="204"/>
      </rPr>
      <t xml:space="preserve"> –  Фонд содействия реформированию жилищно-коммунального хозяйства.</t>
    </r>
  </si>
  <si>
    <r>
      <t>3</t>
    </r>
    <r>
      <rPr>
        <sz val="12"/>
        <color theme="1"/>
        <rFont val="Times New Roman"/>
        <family val="1"/>
        <charset val="204"/>
      </rPr>
      <t xml:space="preserve"> –  прибор учета.</t>
    </r>
  </si>
  <si>
    <r>
      <t>4</t>
    </r>
    <r>
      <rPr>
        <sz val="12"/>
        <color theme="1"/>
        <rFont val="Times New Roman"/>
        <family val="1"/>
        <charset val="204"/>
      </rPr>
      <t xml:space="preserve"> –  узел управления.</t>
    </r>
  </si>
  <si>
    <t xml:space="preserve"> Планируемые показатели выполнения работ по капитальному ремонту</t>
  </si>
  <si>
    <t>Крестецкий муниципальный район</t>
  </si>
  <si>
    <t>Утвержден</t>
  </si>
  <si>
    <t>распоряжением</t>
  </si>
  <si>
    <t>от______________________№_________</t>
  </si>
  <si>
    <t xml:space="preserve">Краткосрочный план реализации  региональной программы капитального ремонта общего имущества                   </t>
  </si>
  <si>
    <r>
      <t>Адрес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и плановый год проведения работ</t>
    </r>
  </si>
  <si>
    <r>
      <t xml:space="preserve">Общая стоимость капитального ремонта общего имущества в МКД </t>
    </r>
    <r>
      <rPr>
        <vertAlign val="superscript"/>
        <sz val="12"/>
        <rFont val="Times New Roman"/>
        <family val="1"/>
        <charset val="204"/>
      </rPr>
      <t>1</t>
    </r>
  </si>
  <si>
    <t>д.Новое Овсино, ул.Совхозная, д.6</t>
  </si>
  <si>
    <t>п.Батецкий, ул.Советская, д.39</t>
  </si>
  <si>
    <t>д.Вольная Горка, д.88</t>
  </si>
  <si>
    <t>п.Батецкий, ул.Зосимова, д.25</t>
  </si>
  <si>
    <t>п.Батецкий, ул.Лужская, д.2</t>
  </si>
  <si>
    <t>п.Батецкий, ул.Школьная, д.3</t>
  </si>
  <si>
    <t>п.Батецкий, ул.Школьная, д.5</t>
  </si>
  <si>
    <t>д.Вольная Горка, д.84</t>
  </si>
  <si>
    <t>д.Озерёво, д.30</t>
  </si>
  <si>
    <t>д.Озерёво, д.32</t>
  </si>
  <si>
    <t>г.Боровичи, ул.В. Бианки, д.45</t>
  </si>
  <si>
    <t>г.Боровичи, ул.Гоголя, д.129</t>
  </si>
  <si>
    <t>г.Боровичи, ул.Горького, д.18</t>
  </si>
  <si>
    <t>г.Боровичи, ул.Загородная, д.51</t>
  </si>
  <si>
    <t>г.Боровичи, ул.Загородная, д.65</t>
  </si>
  <si>
    <t>г.Боровичи, ул.К. Либкнехта, д.38а</t>
  </si>
  <si>
    <t>г.Боровичи, ул.Коммунарная, д.63</t>
  </si>
  <si>
    <t>г.Боровичи, ул.Кропоткина, д.3</t>
  </si>
  <si>
    <t>г.Боровичи, ул.Ленинградская, д.17</t>
  </si>
  <si>
    <t>г.Боровичи, ул.Ленинградская, д.23</t>
  </si>
  <si>
    <t>г.Боровичи, ул.Ленинградская, д.6</t>
  </si>
  <si>
    <t>г.Боровичи, ул.Ломоносовская, д.44</t>
  </si>
  <si>
    <t>г.Боровичи, ул.Некрасовская, д.14</t>
  </si>
  <si>
    <t>г.Боровичи, ул.Парковая, д.25</t>
  </si>
  <si>
    <t>г.Боровичи, ул.Парковая, д.7</t>
  </si>
  <si>
    <t>г.Боровичи, ул.Парковая, д.9</t>
  </si>
  <si>
    <t>г.Боровичи, ул.Советская, д.32</t>
  </si>
  <si>
    <t>г.Боровичи, ул.Советская, д.39</t>
  </si>
  <si>
    <t>г.Боровичи, ул.Речная, д.21</t>
  </si>
  <si>
    <t>г.Боровичи, ул.Подбельского, д.4</t>
  </si>
  <si>
    <t>п.Кировский, ул.Боровая, д.4</t>
  </si>
  <si>
    <t>п.Кировский, ул.Боровая, д.6</t>
  </si>
  <si>
    <t>с.Опеченский Посад, линия 2-я, д.68</t>
  </si>
  <si>
    <t>г.Боровичи, микрорайон Комбикормовый завод, д.5</t>
  </si>
  <si>
    <t>г.Боровичи, наб.Октябрьской революции, д.20</t>
  </si>
  <si>
    <t>г.Боровичи, пер.Реппо, д.6</t>
  </si>
  <si>
    <t>г.Боровичи, ул.А. Кузнецова, д.2</t>
  </si>
  <si>
    <t>г.Боровичи, ул.Вышневолоцкая, д.39а</t>
  </si>
  <si>
    <t>г.Боровичи, ул.Гоголя, д.115</t>
  </si>
  <si>
    <t>г.Боровичи, ул.Гоголя, д.170</t>
  </si>
  <si>
    <t>г.Боровичи, ул.Гончарная, д.50</t>
  </si>
  <si>
    <t>г.Боровичи, ул.Загородная, д.28</t>
  </si>
  <si>
    <t>г.Боровичи, ул.Загородная, д.41</t>
  </si>
  <si>
    <t>г.Боровичи, ул.Парковая, д.15</t>
  </si>
  <si>
    <t>г.Боровичи, ул.Парковая, д.17</t>
  </si>
  <si>
    <t>г.Боровичи, ул.Порожская, д.1</t>
  </si>
  <si>
    <t>г.Боровичи, ул.Советская, д.183</t>
  </si>
  <si>
    <t>г.Боровичи, ул.Советская, д.27</t>
  </si>
  <si>
    <t>г.Боровичи, ул.Советская, д.33</t>
  </si>
  <si>
    <t>г.Боровичи, ул.Ф. Энгельса, д.11</t>
  </si>
  <si>
    <t>г.Боровичи, ул.Ф. Энгельса, д.19</t>
  </si>
  <si>
    <t>г.Боровичи, ул.Ф. Энгельса, д.4</t>
  </si>
  <si>
    <t>г.Боровичи, пл.Володарского, д.5</t>
  </si>
  <si>
    <t>г.Боровичи, пл.Володарского, д.7</t>
  </si>
  <si>
    <t>г.Боровичи, пер.Реппо, д.5/7</t>
  </si>
  <si>
    <t>г.Боровичи, ул.Гоголя, д.164</t>
  </si>
  <si>
    <t>г.Боровичи, ул.Коммунарная, д.1а</t>
  </si>
  <si>
    <t>г.Боровичи, ул.Л. Толстого, д.43</t>
  </si>
  <si>
    <t>г.Боровичи, ул.Пушкинская, д.57а</t>
  </si>
  <si>
    <t>м.Гверстянка, д.9</t>
  </si>
  <si>
    <t>п.Прогресс, ул.Строителей, д.14</t>
  </si>
  <si>
    <t>г.Боровичи, ул.Боровая, д.77а</t>
  </si>
  <si>
    <t>г.Боровичи, ул.Гоголя, д.131</t>
  </si>
  <si>
    <t>г.Боровичи, ул.Декабристов, д.3</t>
  </si>
  <si>
    <t>г.Боровичи, ул.Л. Павлова, д.22</t>
  </si>
  <si>
    <t>г.Боровичи, ул.Ленинградская, д.47</t>
  </si>
  <si>
    <t>г.Боровичи, ул.Ленинградская, д.9а</t>
  </si>
  <si>
    <t>г.Боровичи, ул.Новоселицкая, д.23</t>
  </si>
  <si>
    <t>г.Боровичи, ул.Парковая, д.19</t>
  </si>
  <si>
    <t>г.Боровичи, ул.Парковая, д.27</t>
  </si>
  <si>
    <t>г.Боровичи, ул.Парковая, д.29</t>
  </si>
  <si>
    <t>г.Боровичи, ул.Парковая, д.31</t>
  </si>
  <si>
    <t>г.Боровичи, ул.Парковая, д.35</t>
  </si>
  <si>
    <t>г.Боровичи, ул.Пушкинская, д.7</t>
  </si>
  <si>
    <t>г.Боровичи, ул.Ф. Энгельса, д.9</t>
  </si>
  <si>
    <t>г.Боровичи, ул.Энтузиастов, д.11</t>
  </si>
  <si>
    <t>г.Боровичи, бульвар Школьный, д.9</t>
  </si>
  <si>
    <t>г.Боровичи, микрорайон 1 Раздолье, д.1</t>
  </si>
  <si>
    <t>г.Боровичи, микрорайон 1 Раздолье, д.3</t>
  </si>
  <si>
    <t>г.Боровичи, ул.Гоголя, д.156а</t>
  </si>
  <si>
    <t>г.Боровичи, ул.Колхозная, д.5</t>
  </si>
  <si>
    <t>г.Боровичи, ул.Коммунарная, д.41</t>
  </si>
  <si>
    <t>д.Волок, ул.Молодежная, д.6</t>
  </si>
  <si>
    <t>д.Перёдки, д.2</t>
  </si>
  <si>
    <t>г.Боровичи, ул.Советская, д.130б</t>
  </si>
  <si>
    <t>п.Волгино, ул.Центральная, д.21</t>
  </si>
  <si>
    <t>п.Прогресс, ул.Строителей, д.8</t>
  </si>
  <si>
    <t>г.Боровичи, ул.Парковая, д.7а</t>
  </si>
  <si>
    <t>г.Боровичи, ул.А. Кузнецова, д.93а</t>
  </si>
  <si>
    <t>г.Боровичи, ул.Пушкинская, д.1а</t>
  </si>
  <si>
    <t>п.Волот, ул.Строителей, д.15</t>
  </si>
  <si>
    <t>п.Волот, ул.Заречная, д.7</t>
  </si>
  <si>
    <t>д.Жирково, пер.Молодежный, д.2</t>
  </si>
  <si>
    <t>п.Кневицы, ул.Линейная, д.10</t>
  </si>
  <si>
    <t>п.Кневицы, ул.Центральная, д.42</t>
  </si>
  <si>
    <t>п.Кневицы, ул.Центральная, д.44</t>
  </si>
  <si>
    <t>р.п.Демянск, пер.Молодежный, д.1</t>
  </si>
  <si>
    <t>р.п.Демянск, пер.Молодежный, д.3</t>
  </si>
  <si>
    <t>р.п.Демянск, ул.25 Октября, д.4</t>
  </si>
  <si>
    <t>р.п.Демянск, ул.25 Октября, д.5</t>
  </si>
  <si>
    <t>р.п.Демянск, ул.К. Маркса, д.22</t>
  </si>
  <si>
    <t>р.п.Демянск, ул.25 Октября, д.9</t>
  </si>
  <si>
    <t>р.п.Демянск, ул.Черняховского, д.2</t>
  </si>
  <si>
    <t>р.п.Демянск, ул.Черняховского, д.9</t>
  </si>
  <si>
    <t>с.Лычково, ул.Железнодорожная, д.34</t>
  </si>
  <si>
    <t>п.Кневицы, ул.Линейная, д.6</t>
  </si>
  <si>
    <t>п.Кневицы, ул.Первомайская, д.14</t>
  </si>
  <si>
    <t>р.п.Демянск, ул.Черняховского, д.28</t>
  </si>
  <si>
    <t>р.п.Демянск, ул.1 Мая, д.57</t>
  </si>
  <si>
    <t>р.п.Демянск, ул.25 Октября, д.17</t>
  </si>
  <si>
    <t>р.п.Демянск, ул.25 Октября, д.13</t>
  </si>
  <si>
    <t>р.п.Демянск, ул.Новая, д.2</t>
  </si>
  <si>
    <t>с.Ямская Слобода, ул.Заречная, д.9</t>
  </si>
  <si>
    <t>р.п.Крестцы, ул.Лесная, д.17</t>
  </si>
  <si>
    <t>р.п.Крестцы, ул.Большевиков, д.7</t>
  </si>
  <si>
    <t>р.п.Крестцы, ул.Васильчикова, д.6б</t>
  </si>
  <si>
    <t>р.п.Крестцы, ул.Васильчикова, д.6в</t>
  </si>
  <si>
    <t>р.п.Крестцы, ул.Греськова, д.26</t>
  </si>
  <si>
    <t>р.п.Крестцы, ул.Конева, д.19а</t>
  </si>
  <si>
    <t>д.Большой Городок, ул.Магистральная, д.29</t>
  </si>
  <si>
    <t>р.п.Любытино, ул.В. Иванова, д.45</t>
  </si>
  <si>
    <t>р.п.Любытино, ул.В. Иванова, д.45А</t>
  </si>
  <si>
    <t>р.п.Любытино, ул.Советов, д.127</t>
  </si>
  <si>
    <t>р.п.Любытино, ул.Советов, д.133</t>
  </si>
  <si>
    <t>р.п.Любытино, ул.Советов, д.27</t>
  </si>
  <si>
    <t>р.п.Любытино, ул.Советов, д.125</t>
  </si>
  <si>
    <t>с.Зарубино, ул.1 Мая, д.34</t>
  </si>
  <si>
    <t>с.Зарубино, ул.Артема, д.18</t>
  </si>
  <si>
    <t>с.Зарубино, ул.Пролетарская, д.9</t>
  </si>
  <si>
    <t>с.Шереховичи, ул.Федорковская, д.16</t>
  </si>
  <si>
    <t>р.п.Любытино, ул.Советов, д.101</t>
  </si>
  <si>
    <t>р.п.Неболчи, ул.Гагарина, д.3</t>
  </si>
  <si>
    <t>с.Зарубино, ул.Артема, д.8</t>
  </si>
  <si>
    <t>р.п.Любытино, ул.Речная, д.20а</t>
  </si>
  <si>
    <t>с.Зарубино, ул.Артема, д.10</t>
  </si>
  <si>
    <t>с.Зарубино, ул.Обломовка, д.3</t>
  </si>
  <si>
    <t>г.Малая Вишера, ул.1 Мая, д.17</t>
  </si>
  <si>
    <t>г.Малая Вишера, ул.Володарского, д.22</t>
  </si>
  <si>
    <t>г.Малая Вишера, ул.Володарского, д.4</t>
  </si>
  <si>
    <t>г.Малая Вишера, ул.Лесная, д.20</t>
  </si>
  <si>
    <t>г.Малая Вишера, ул.Лесная, д.29</t>
  </si>
  <si>
    <t>г.Малая Вишера, ул.Некрасова, д.22а</t>
  </si>
  <si>
    <t>г.Малая Вишера, ул.Новгородская, д.21а</t>
  </si>
  <si>
    <t>г.Малая Вишера, ул.Пушкинская, д.42</t>
  </si>
  <si>
    <t>г.Малая Вишера, ул.Пушкинская, д.46</t>
  </si>
  <si>
    <t>г.Малая Вишера, ул.Школьная, д.14</t>
  </si>
  <si>
    <t>г.Малая Вишера, ул.Школьная, д.16</t>
  </si>
  <si>
    <t>г.Малая Вишера, ул.Школьная, д.2</t>
  </si>
  <si>
    <t>г.Малая Вишера, ул.Школьная, д.22а</t>
  </si>
  <si>
    <t>г.Малая Вишера, ул.Школьная, д.24</t>
  </si>
  <si>
    <t>г.Малая Вишера, ул.Космонавтов, д.16а</t>
  </si>
  <si>
    <t>г.Малая Вишера, ул.Космонавтов, д.4а</t>
  </si>
  <si>
    <t>г.Малая Вишера, ул.Красноармейская, д.25а</t>
  </si>
  <si>
    <t>г.Малая Вишера, ул.Ленина, д.22</t>
  </si>
  <si>
    <t>г.Малая Вишера, ул.Лесная, д.47</t>
  </si>
  <si>
    <t>г.Малая Вишера, ул.Мерецкова, д.11</t>
  </si>
  <si>
    <t>г.Малая Вишера, ул.Московская, д.38</t>
  </si>
  <si>
    <t>г.Малая Вишера, ул.Революции, д.33</t>
  </si>
  <si>
    <t>г.Малая Вишера, ул.Школьная, д.4</t>
  </si>
  <si>
    <t>г.Малая Вишера, ул.1 Мая, д.55</t>
  </si>
  <si>
    <t>г.Малая Вишера, ул.50 лет Октября, д.3</t>
  </si>
  <si>
    <t>г.Малая Вишера, ул.Гоголя, д.28а</t>
  </si>
  <si>
    <t>г.Малая Вишера, ул.Коробача, д.1</t>
  </si>
  <si>
    <t>г.Малая Вишера, ул.Лесная, д.33</t>
  </si>
  <si>
    <t>г.Малая Вишера, ул.Мира, д.1</t>
  </si>
  <si>
    <t>г.Малая Вишера, ул.Некрасова, д.19б</t>
  </si>
  <si>
    <t>г.Малая Вишера, ул.Некрасова, д.8а</t>
  </si>
  <si>
    <t>г.Малая Вишера, ул.Новгородская, д.15а</t>
  </si>
  <si>
    <t>г.Малая Вишера, ул.Новгородская, д.58</t>
  </si>
  <si>
    <t>г.Малая Вишера, ул.Новгородская, д.6</t>
  </si>
  <si>
    <t>г.Малая Вишера, ул.Новгородская, д.6а</t>
  </si>
  <si>
    <t>г.Малая Вишера, ул.Новгородская, д.6б</t>
  </si>
  <si>
    <t>г.Малая Вишера, ул.Труда, д.1</t>
  </si>
  <si>
    <t>г.Малая Вишера, ул.Труда, д.3</t>
  </si>
  <si>
    <t>г.Малая Вишера, ул.Труда, д.5</t>
  </si>
  <si>
    <t>д.Моисеево, ул.Энергетиков, д.1</t>
  </si>
  <si>
    <t>с.Марёво, ул.Комсомольская, д.23</t>
  </si>
  <si>
    <t>с.Марёво, ул.Октябрьская, д.18</t>
  </si>
  <si>
    <t>с.Марёво, ул.Советов, д.3</t>
  </si>
  <si>
    <t>д.Моисеево, ул.Энергетиков, д.2</t>
  </si>
  <si>
    <t>с.Марёво, ул.Советов, д.37</t>
  </si>
  <si>
    <t>с.Марёво, ул.Труда, д.9</t>
  </si>
  <si>
    <t>д.Ореховно, д.2</t>
  </si>
  <si>
    <t>с.Мошенское, ул.Калинина, д.60</t>
  </si>
  <si>
    <t>с.Мошенское, ул.Физкультуры, д.36</t>
  </si>
  <si>
    <t>с.Мошенское, ул.Физкультуры, д.17</t>
  </si>
  <si>
    <t>д.Божонка, ул.Новая, д.1</t>
  </si>
  <si>
    <t>д.Божонка, ул.Новая, д.9</t>
  </si>
  <si>
    <t>д.Болотная, д.19</t>
  </si>
  <si>
    <t>д.Болотная, д.32</t>
  </si>
  <si>
    <t>д.Борки, ул.Заверяжская, д.3</t>
  </si>
  <si>
    <t>д.Борки, ул.Парковая, д.3</t>
  </si>
  <si>
    <t>д.Борки, ул.Парковая, д.7</t>
  </si>
  <si>
    <t>д.Ермолино, д.27</t>
  </si>
  <si>
    <t>д.Ермолино, д.57</t>
  </si>
  <si>
    <t>д.Мясной Бор, ул.Центральная, д.4</t>
  </si>
  <si>
    <t>д.Мясной Бор, ул.Центральная, д.6</t>
  </si>
  <si>
    <t>д.Мясной Бор, ул.Центральная, д.8</t>
  </si>
  <si>
    <t>д.Новая Мельница, д.76а</t>
  </si>
  <si>
    <t>д.Новониколаевское, д.39</t>
  </si>
  <si>
    <t>д.Новоселицы, ул.Армейская, д.100</t>
  </si>
  <si>
    <t>д.Новоселицы, ул.Армейская, д.88</t>
  </si>
  <si>
    <t>д.Новоселицы, ул.Центральная, д.110</t>
  </si>
  <si>
    <t>д.Новоселицы, ул.Центральная, д.112</t>
  </si>
  <si>
    <t>д.Подберезье, ул.Новая, д.3</t>
  </si>
  <si>
    <t>д.Подберезье, ул.Школа-интернат, д.2</t>
  </si>
  <si>
    <t>д.Савино, ул.Центральная, д.2</t>
  </si>
  <si>
    <t>д.Савино, ул.Центральная, д.3</t>
  </si>
  <si>
    <t>д.Савино, ул.Центральная, д.4</t>
  </si>
  <si>
    <t>д.Сергово, д.2</t>
  </si>
  <si>
    <t>д.Старое Ракомо, ул.Петропавловская, д.8</t>
  </si>
  <si>
    <t>д.Сырково, пер.Технический, д.1</t>
  </si>
  <si>
    <t>д.Сырково, ул.Советская, д.1</t>
  </si>
  <si>
    <t>д.Сырково, ул.Советская, д.4</t>
  </si>
  <si>
    <t>д.Сырково, ул.Центральная, д.12</t>
  </si>
  <si>
    <t>д.Чечулино, ул.Воцкая, д.2</t>
  </si>
  <si>
    <t>д.Чечулино, ул.Воцкая, д.3</t>
  </si>
  <si>
    <t>п.Волховец, ул.Пионерская, д.13</t>
  </si>
  <si>
    <t>п.Тёсово-Нетыльский, ул.Матросова, д.1/6</t>
  </si>
  <si>
    <t>п.Тёсово-Нетыльский, ул.Матросова, д.2</t>
  </si>
  <si>
    <t>п.Тёсово-Нетыльский, ул.Матросова, д.4</t>
  </si>
  <si>
    <t>п.Тёсово-Нетыльский, Новый пер., д.2</t>
  </si>
  <si>
    <t>п.Тёсово-Нетыльский, Новый пер., д.4</t>
  </si>
  <si>
    <t>п.Тёсово-Нетыльский, ул.Советская, д.10</t>
  </si>
  <si>
    <t>п.Тёсово-Нетыльский, ул.Советская, д.11</t>
  </si>
  <si>
    <t>п.Тёсово-Нетыльский, ул.Советская, д.2б</t>
  </si>
  <si>
    <t>п.Тёсово-Нетыльский, ул.Советская, д.2г</t>
  </si>
  <si>
    <t>п.Тёсово-Нетыльский, ул.Техническая, д.9</t>
  </si>
  <si>
    <t>п.Тёсовский, ул.Пионерская, д.9</t>
  </si>
  <si>
    <t>п.Тёсовский, ул.Театральная, д.6</t>
  </si>
  <si>
    <t>п.Тёсовский, ул.Центральная, д.3</t>
  </si>
  <si>
    <t>п.Тёсовский, ул.Центральная, д.5</t>
  </si>
  <si>
    <t>п.Тёсовский, ул.Центральная, д.8</t>
  </si>
  <si>
    <t>п.Тёсовский, ул.Центральная, д.2</t>
  </si>
  <si>
    <t>р.п.Панковка, ул.Дорожников, д.6</t>
  </si>
  <si>
    <t>р.п.Панковка, ул.Заводская, д.84</t>
  </si>
  <si>
    <t>р.п.Панковка, ул.Октябрьская, д.2</t>
  </si>
  <si>
    <t>р.п.Панковка, ул.Октябрьская, д.6</t>
  </si>
  <si>
    <t>р.п.Панковка, ул.Пионерская, д.6</t>
  </si>
  <si>
    <t>р.п.Панковка, ул.Пионерская, д.7</t>
  </si>
  <si>
    <t>р.п.Панковка, ул.Советская, д.1</t>
  </si>
  <si>
    <t>р.п.Панковка, ул.Строительная, д.10</t>
  </si>
  <si>
    <t>р.п.Панковка, ул.Строительная, д.7</t>
  </si>
  <si>
    <t>р.п.Панковка, ул.Строительная, д.8</t>
  </si>
  <si>
    <t>р.п.Пролетарий, ул.Ленина, д.6</t>
  </si>
  <si>
    <t>р.п.Пролетарий, ул.Ленина, д.7</t>
  </si>
  <si>
    <t>р.п.Пролетарий, ул.Ленина, д.8</t>
  </si>
  <si>
    <t>р.п.Пролетарий, ул.Октябрьская, д.37</t>
  </si>
  <si>
    <t>р.п.Пролетарий, ул.Пролетарская, д.11</t>
  </si>
  <si>
    <t>с.Бронница, ул.Березки, д.44</t>
  </si>
  <si>
    <t>с.Бронница, ул.Боровская, д.2</t>
  </si>
  <si>
    <t>с.Бронница, ул.Мелиораторов, д.6</t>
  </si>
  <si>
    <t>с.Бронница, ул.Молодежная, д.7</t>
  </si>
  <si>
    <t>д.Божонка, ул.Новая, д.13</t>
  </si>
  <si>
    <t>д.Борки, ул.Заверяжская, д.4</t>
  </si>
  <si>
    <t>д.Борки, ул.Покровского, д.2</t>
  </si>
  <si>
    <t>д.Григорово, ул.Центральная, д.1</t>
  </si>
  <si>
    <t>д.Ермолино, д.57а</t>
  </si>
  <si>
    <t>д.Захарьино, ул.Рахманинова, д.12</t>
  </si>
  <si>
    <t>д.Ильмень, ул.Центральная, д.10</t>
  </si>
  <si>
    <t>д.Лесная, пл.Мира, д.4</t>
  </si>
  <si>
    <t>д.Лесная, ул.60 лет СССР, д.4, корп.2</t>
  </si>
  <si>
    <t>д.Подберезье, ул.Новая, д.1</t>
  </si>
  <si>
    <t>д.Подберезье, ул.Новая, д.2</t>
  </si>
  <si>
    <t>д.Подберезье, ул.Школа-интернат, д.6</t>
  </si>
  <si>
    <t>д.Село-Гора, д.1</t>
  </si>
  <si>
    <t>д.Село-Гора, д.4</t>
  </si>
  <si>
    <t>д.Сырково, пер.Технический, д.2</t>
  </si>
  <si>
    <t>д.Сырково, пер.Технический, д.5</t>
  </si>
  <si>
    <t>д.Сырково, ул.Лесная, д.1</t>
  </si>
  <si>
    <t>д.Сырково, ул.Лесная, д.3</t>
  </si>
  <si>
    <t>д.Сырково, ул.Лесная, д.4</t>
  </si>
  <si>
    <t>д.Чечулино, ул.Воцкая, д.4</t>
  </si>
  <si>
    <t>п.Волховец, ул.Пионерская, д.19</t>
  </si>
  <si>
    <t>р.п.Панковка, ул.Пионерская, д.3</t>
  </si>
  <si>
    <t>п.Тёсово-Нетыльский, ул.Матросова, д.5</t>
  </si>
  <si>
    <t>п.Тёсово-Нетыльский, ул.Матросова, д.6</t>
  </si>
  <si>
    <t>п.Тёсово-Нетыльский, ул.Пионерская, д.1</t>
  </si>
  <si>
    <t>п.Тёсово-Нетыльский, ул.Пионерская, д.6</t>
  </si>
  <si>
    <t>п.Тёсово-Нетыльский, ул.Советская, д.1а</t>
  </si>
  <si>
    <t>п.Тёсово-Нетыльский, ул.Советская, д.2</t>
  </si>
  <si>
    <t>п.Тёсово-Нетыльский, ул.Советская, д.21</t>
  </si>
  <si>
    <t>п.Тёсово-Нетыльский, ул.Советская, д.26</t>
  </si>
  <si>
    <t>п.Тёсово-Нетыльский, ул.Советская, д.2а</t>
  </si>
  <si>
    <t>п.Тёсово-Нетыльский, ул.Советская, д.2в</t>
  </si>
  <si>
    <t>п.Тёсово-Нетыльский, ул.Советская, д.5</t>
  </si>
  <si>
    <t>п.Тёсово-Нетыльский, ул.Техническая, д.7</t>
  </si>
  <si>
    <t>п.Тёсово-Нетыльский, ул.Школьная, д.13</t>
  </si>
  <si>
    <t>п.Тёсовский, ул.Пионерская, д.11</t>
  </si>
  <si>
    <t>п.Тёсовский, ул.Центральная, д.14</t>
  </si>
  <si>
    <t>д.Лесная, ул.60 лет СССР, д.8, корп.2</t>
  </si>
  <si>
    <t>р.п.Панковка, ул.Заводская, д.100</t>
  </si>
  <si>
    <t>р.п.Панковка, ул.Заводская, д.15</t>
  </si>
  <si>
    <t>р.п.Панковка, ул.Индустриальная, д.3</t>
  </si>
  <si>
    <t>р.п.Панковка, ул.Первомайская, д.1</t>
  </si>
  <si>
    <t>р.п.Панковка, ул.Советская, д.6</t>
  </si>
  <si>
    <t>р.п.Пролетарий, ул.Октябрьская, д.41</t>
  </si>
  <si>
    <t>р.п.Пролетарий, ул.Октябрьская, д.12</t>
  </si>
  <si>
    <t>р.п.Пролетарий, ул.Октябрьская, д.39</t>
  </si>
  <si>
    <t>р.п.Пролетарий, ул.Пролетарская, д.13</t>
  </si>
  <si>
    <t>с.Бронница, ул.Березки, д.42</t>
  </si>
  <si>
    <t>с.Бронница, ул.Бронницкая, д.156а</t>
  </si>
  <si>
    <t>с.Бронница, ул.Бронницкая, д.156г</t>
  </si>
  <si>
    <t>с.Бронница, ул.Мелиораторов, д.5</t>
  </si>
  <si>
    <t>с.Бронница, ул.Мелиораторов, д.7</t>
  </si>
  <si>
    <t>с.Бронница, ул.Молодежная, д.1</t>
  </si>
  <si>
    <t>с.Бронница, ул.Молодежная, д.6</t>
  </si>
  <si>
    <t>д.Борки, пер.Борковский, д.1</t>
  </si>
  <si>
    <t>д.Борки, ул.Школьная, д.1</t>
  </si>
  <si>
    <t>д.Григорово, ул.Центральная, д.3</t>
  </si>
  <si>
    <t>д.Захарьино, ул.Рахманинова, д.10</t>
  </si>
  <si>
    <t>д.Подберезье, ул.Школа-интернат, д.1</t>
  </si>
  <si>
    <t>д.Савино, ул.Центральная, д.1</t>
  </si>
  <si>
    <t>д.Сергово, д.1</t>
  </si>
  <si>
    <t>д.Чечулино, ул.Воцкая, д.1</t>
  </si>
  <si>
    <t>д.Чечулино, ул.Воцкая, д.14</t>
  </si>
  <si>
    <t>д.Шолохово, д.2</t>
  </si>
  <si>
    <t>п.Волховец, ул.Пионерская, д.17</t>
  </si>
  <si>
    <t>п.Тёсово-Нетыльский, ул.Советская, д.29</t>
  </si>
  <si>
    <t>п.Тёсовский, ул.Пионерская, д.13</t>
  </si>
  <si>
    <t>п.Тёсовский, ул.Театральная, д.4</t>
  </si>
  <si>
    <t>р.п.Панковка, ул.Дорожников, д.4</t>
  </si>
  <si>
    <t>р.п.Панковка, ул.Заводская, д.91</t>
  </si>
  <si>
    <t>р.п.Панковка, ул.Заводская, д.92</t>
  </si>
  <si>
    <t>р.п.Панковка, ул.Октябрьская, д.4</t>
  </si>
  <si>
    <t>р.п.Панковка, ул.Пионерская, д.5</t>
  </si>
  <si>
    <t>р.п.Панковка, ул.Строительная, д.11</t>
  </si>
  <si>
    <t>р.п.Панковка, ул.Строительная, д.5</t>
  </si>
  <si>
    <t xml:space="preserve">р.п.Пролетарий, ул.Молодежная, д.5  </t>
  </si>
  <si>
    <t>г.Окуловка, ул.Глинки, д.4</t>
  </si>
  <si>
    <t>г.Окуловка, ул.1-я Железнодорожная, д.5</t>
  </si>
  <si>
    <t>г.Окуловка, ул.2-я Железнодорожная, д.4</t>
  </si>
  <si>
    <t>г.Окуловка, ул.Кирова, д.13</t>
  </si>
  <si>
    <t>г.Окуловка, ул.Коммунаров, д.29</t>
  </si>
  <si>
    <t>г.Окуловка, ул.Ломоносова, д.4</t>
  </si>
  <si>
    <t>г.Окуловка, ул.Миклухо-Маклая, д.39</t>
  </si>
  <si>
    <t>г.Окуловка, ул.Островского, д.42, корп.2</t>
  </si>
  <si>
    <t>г.Окуловка, ул.Островского, д.44</t>
  </si>
  <si>
    <t>г.Окуловка, ул.Парфенова, д.14</t>
  </si>
  <si>
    <t>г.Окуловка, ул.Правды, д.8</t>
  </si>
  <si>
    <t>г.Окуловка, ул.Чайковского, д.1</t>
  </si>
  <si>
    <t>р.п.Кулотино, ул.Карла Маркса, д.29</t>
  </si>
  <si>
    <t>д.Полищи, ул.Молодежная, д.1</t>
  </si>
  <si>
    <t>д.Полищи, ул.Молодежная, д.2</t>
  </si>
  <si>
    <t>р.п.Угловка, ул.Центральная, д.19</t>
  </si>
  <si>
    <t>р.п.Угловка, ул.Центральная, д.9а</t>
  </si>
  <si>
    <t>г.Окуловка, ул.Белинского, д.10</t>
  </si>
  <si>
    <t>г.Окуловка, ул.Космонавтов, д.3</t>
  </si>
  <si>
    <t>г.Окуловка, ул.Крупской, д.7</t>
  </si>
  <si>
    <t>г.Окуловка, ул.Крупской, д.9</t>
  </si>
  <si>
    <t>г.Окуловка, ул.Миклухо-Маклая, д.9</t>
  </si>
  <si>
    <t>г.Окуловка, ул.Николая Николаева, д.55, корп.3</t>
  </si>
  <si>
    <t>г.Окуловка, ул.Островского, д.34</t>
  </si>
  <si>
    <t>г.Окуловка, ул.Островского, д.38а</t>
  </si>
  <si>
    <t>г.Окуловка, ул.Правды, д.1</t>
  </si>
  <si>
    <t>г.Окуловка, ул.Правды, д.3</t>
  </si>
  <si>
    <t>р.п.Угловка, ул.Советская, д.17</t>
  </si>
  <si>
    <t>г.Окуловка, ул.Стрельцова, д.18</t>
  </si>
  <si>
    <t>г.Окуловка, ул.Трычкова, д.11а</t>
  </si>
  <si>
    <t>д.Озерки, д.7</t>
  </si>
  <si>
    <t>р.п.Кулотино, ул.Ленина, д.3</t>
  </si>
  <si>
    <t>р.п.Кулотино, ул.Набережная, д.11</t>
  </si>
  <si>
    <t>п.Боровёнка, ул.Советов, д.11</t>
  </si>
  <si>
    <t>р.п.Угловка, ул.Центральная, д.14а</t>
  </si>
  <si>
    <t>р.п.Угловка, ул.Центральная, д.2</t>
  </si>
  <si>
    <t>р.п.Угловка, ул.Центральная, д.7</t>
  </si>
  <si>
    <t>г.Окуловка, ул.Глинки, д.2</t>
  </si>
  <si>
    <t>г.Окуловка, ул.Гоголя, д.1а</t>
  </si>
  <si>
    <t>г.Окуловка, ул.Заводская, д.13</t>
  </si>
  <si>
    <t>г.Окуловка, ул.Зорге, д.31</t>
  </si>
  <si>
    <t>г.Окуловка, ул.Крупской, д.8</t>
  </si>
  <si>
    <t>г.Окуловка, ул.Ленина, д.19б</t>
  </si>
  <si>
    <t>г.Окуловка, ул.Николая Николаева, д.11</t>
  </si>
  <si>
    <t>г.Окуловка, ул.Правды, д.5</t>
  </si>
  <si>
    <t>г.Окуловка, ул.Уральская, д.23</t>
  </si>
  <si>
    <t>д.Озерки, д.9</t>
  </si>
  <si>
    <t>д.Шуркино, ул.Мира, д.2</t>
  </si>
  <si>
    <t>р.п.Кулотино, ул.Кооперативная, д.2</t>
  </si>
  <si>
    <t>р.п.Угловка, ул.Ленинградская, д.11</t>
  </si>
  <si>
    <t>р.п.Угловка, ул.Центральная, д.15</t>
  </si>
  <si>
    <t>р.п.Угловка, ул.Центральная, д.5</t>
  </si>
  <si>
    <t>д.Сергеево, пер.Советский, д.1</t>
  </si>
  <si>
    <t>д.Федорково, ул.Советская, д.52</t>
  </si>
  <si>
    <t>п.Пола, ул.Пионерская, д.46</t>
  </si>
  <si>
    <t>п.Пола, ул.Советская, д.49</t>
  </si>
  <si>
    <t>р.п.Парфино, ул.Карла Маркса, д.38</t>
  </si>
  <si>
    <t>р.п.Парфино, ул.Карла Маркса, д.67</t>
  </si>
  <si>
    <t xml:space="preserve">р.п.Парфино, ул.Мира, д.17а </t>
  </si>
  <si>
    <t>р.п.Парфино, ул.Мира, д.43</t>
  </si>
  <si>
    <t>р.п.Парфино, ул.Строительная, д.12</t>
  </si>
  <si>
    <t xml:space="preserve">р.п.Парфино, ул.Строительная, д.8 </t>
  </si>
  <si>
    <t>р.п.Парфино, ул.Чапаева, д.2</t>
  </si>
  <si>
    <t>п.Пола, ул.Каштановая, д.6</t>
  </si>
  <si>
    <t>п.Пола, ул.Мира, д.6</t>
  </si>
  <si>
    <t xml:space="preserve">р.п.Парфино, ул.Мира, д.15а </t>
  </si>
  <si>
    <t xml:space="preserve">р.п.Парфино, ул.Мира, д.3а </t>
  </si>
  <si>
    <t>р.п.Парфино, ул.Строительная, д.12а</t>
  </si>
  <si>
    <t>р.п.Парфино, ул.Строительная, д.20</t>
  </si>
  <si>
    <t>р.п.Парфино, ул.Строительная, д.20а</t>
  </si>
  <si>
    <t>р.п.Парфино, ул.Строительная, д.7</t>
  </si>
  <si>
    <t>р.п.Парфино, ул.Чапаева, д.10</t>
  </si>
  <si>
    <t>п.Пола, ул.Пионерская, д.50</t>
  </si>
  <si>
    <t>г.Пестово, ул.Красных Зорь, д.28а</t>
  </si>
  <si>
    <t>г.Пестово, ул.Мологская, д.20б</t>
  </si>
  <si>
    <t>г.Пестово, ул.Набережная Реки Меглинки, д.29</t>
  </si>
  <si>
    <t>г.Пестово, ул.Октябрьская, д.19</t>
  </si>
  <si>
    <t>г.Пестово, ул.Почтовая, д.5в</t>
  </si>
  <si>
    <t>г.Пестово, ул.Производственная, д.13</t>
  </si>
  <si>
    <t>г.Пестово, ул.Производственная, д.16</t>
  </si>
  <si>
    <t>г.Пестово, ул.Производственная, д.18а</t>
  </si>
  <si>
    <t>г.Пестово, ул.Профсоюзов, д.106</t>
  </si>
  <si>
    <t>г.Пестово, ул.Профсоюзов, д.2</t>
  </si>
  <si>
    <t>г.Пестово, ул.Серова, д.7</t>
  </si>
  <si>
    <t>г.Пестово, ул.Соловьева, д.11</t>
  </si>
  <si>
    <t>г.Пестово, ул.Соловьева, д.15</t>
  </si>
  <si>
    <t>г.Пестово, ул.Соловьева, д.2</t>
  </si>
  <si>
    <t>г.Пестово, ул.Соловьева, д.20</t>
  </si>
  <si>
    <t>г.Пестово, ул.Соловьева, д.22</t>
  </si>
  <si>
    <t>г.Пестово, ул.Устюженское шоссе, д.14</t>
  </si>
  <si>
    <t>г.Пестово, ул.Устюженское шоссе, д.9</t>
  </si>
  <si>
    <t>г.Пестово, ул.Фабричная, д.15</t>
  </si>
  <si>
    <t>г.Пестово, ул.Чапаева, д.13</t>
  </si>
  <si>
    <t>г.Пестово, ул.Чапаева, д.14</t>
  </si>
  <si>
    <t>г.Пестово, ул.Чапаева, д.15</t>
  </si>
  <si>
    <t>г.Пестово, ул.Чапаева, д.16</t>
  </si>
  <si>
    <t>г.Пестово, пер.Кленовый, д.3</t>
  </si>
  <si>
    <t>г.Пестово, ул.Заводская, д.9</t>
  </si>
  <si>
    <t>г.Пестово, ул.Красных Зорь, д.60</t>
  </si>
  <si>
    <t>г.Пестово, ул.Набережная Реки Меглинки, д.39</t>
  </si>
  <si>
    <t>г.Пестово, ул.Пионеров, д.40</t>
  </si>
  <si>
    <t>г.Пестово, ул.Производственная, д.16а</t>
  </si>
  <si>
    <t>г.Пестово, ул.Производственная, д.21</t>
  </si>
  <si>
    <t>г.Пестово, ул.Славная, д.12</t>
  </si>
  <si>
    <t>г.Пестово, ул.Славная, д.17</t>
  </si>
  <si>
    <t>г.Пестово, ул.Советская, д.30</t>
  </si>
  <si>
    <t>г.Пестово, ул.Соловьева, д.38а</t>
  </si>
  <si>
    <t>г.Пестово, ул.Устюженское шоссе, д.16</t>
  </si>
  <si>
    <t>г.Пестово, ул.Устюженское шоссе, д.18</t>
  </si>
  <si>
    <t>г.Пестово, ул.Устюженское шоссе, д.7</t>
  </si>
  <si>
    <t>д.Быково, ул.Нефтянников, д.1</t>
  </si>
  <si>
    <t>г.Пестово, ул.Гагарина, д.22а</t>
  </si>
  <si>
    <t>г.Пестово, ул.Гоголя, д.3</t>
  </si>
  <si>
    <t>г.Пестово, ул.Заводская, д.11</t>
  </si>
  <si>
    <t>г.Пестово, ул.Красных Зорь, д.77</t>
  </si>
  <si>
    <t>г.Пестово, ул.Набережная Реки Меглинки, д.37</t>
  </si>
  <si>
    <t>г.Пестово, ул.Октябрьская, д.17</t>
  </si>
  <si>
    <t>г.Пестово, ул.Октябрьская, д.23</t>
  </si>
  <si>
    <t>г.Пестово, ул.Пионеров, д.13</t>
  </si>
  <si>
    <t>г.Пестово, ул.Пионеров, д.33</t>
  </si>
  <si>
    <t>г.Пестово, ул.Пионеров, д.41</t>
  </si>
  <si>
    <t>г.Пестово, ул.Пионеров, д.47</t>
  </si>
  <si>
    <t>г.Пестово, ул.Почтовая, д.14</t>
  </si>
  <si>
    <t>г.Пестово, ул.Пролетарская, д.17</t>
  </si>
  <si>
    <t>г.Пестово, ул.Профсоюзов, д.102</t>
  </si>
  <si>
    <t>г.Пестово, ул.Профсоюзов, д.105</t>
  </si>
  <si>
    <t>г.Пестово, ул.Профсоюзов, д.56</t>
  </si>
  <si>
    <t>г.Пестово, ул.Профсоюзов, д.98</t>
  </si>
  <si>
    <t>г.Пестово, ул.Серова, д.9</t>
  </si>
  <si>
    <t>г.Пестово, ул.Соловьева, д.27</t>
  </si>
  <si>
    <t>г.Пестово, ул.Соловьева, д.30</t>
  </si>
  <si>
    <t>г.Пестово, ул.Чапаева, д.1</t>
  </si>
  <si>
    <t>д.Быково, ул.Ветеранов, д.10</t>
  </si>
  <si>
    <t xml:space="preserve">д.Быково, ул.Нефтянников, д.2 </t>
  </si>
  <si>
    <t>д.Быково, ул.Нефтянников, д.3</t>
  </si>
  <si>
    <t>с.Поддорье, ул.Октябрьская, д.4</t>
  </si>
  <si>
    <t>с.Поддорье, ул.Октябрьская, д.64</t>
  </si>
  <si>
    <t>с.Поддорье, ул.Октябрьская, д.13</t>
  </si>
  <si>
    <t>г.Сольцы, просп.Советский, д.27</t>
  </si>
  <si>
    <t>г.Сольцы, ул.Курорт, д.6</t>
  </si>
  <si>
    <t>г.Сольцы, ул.Ленина, д.2</t>
  </si>
  <si>
    <t>г.Сольцы, ул.Матросова, д.35</t>
  </si>
  <si>
    <t>г.Сольцы, ул.Новгородская, д.36</t>
  </si>
  <si>
    <t>г.Сольцы-2, ДОС 39</t>
  </si>
  <si>
    <t>г.Сольцы, наб.7 Ноября, д.4</t>
  </si>
  <si>
    <t>г.Сольцы, просп.Советский, д.16</t>
  </si>
  <si>
    <t>д.Каменка, ул.Шелонская, д.1</t>
  </si>
  <si>
    <t>г.Сольцы, наб.7 Ноября, д.5</t>
  </si>
  <si>
    <t>г.Сольцы, наб.7 Ноября, д.7</t>
  </si>
  <si>
    <t>г.Сольцы, просп.Советский, д.32а</t>
  </si>
  <si>
    <t>г.Сольцы, ул.Загородная, д.1а</t>
  </si>
  <si>
    <t>г.Сольцы, ул.Ленина, д.8</t>
  </si>
  <si>
    <t>г.Сольцы, ул.Псковская, д.17</t>
  </si>
  <si>
    <t>д.Выбити, ул.Центральная, д.114</t>
  </si>
  <si>
    <t>д.Выбити, ул.Центральная, д.118</t>
  </si>
  <si>
    <t>д.Выбити, ул.Центральная, д.129</t>
  </si>
  <si>
    <t>г.Сольцы, ул.Красных партизан, д.3а</t>
  </si>
  <si>
    <t>г.Сольцы, ул.Ленинградская, д.3</t>
  </si>
  <si>
    <t>г.Сольцы, ул.Лермонтова, д.4</t>
  </si>
  <si>
    <t>г.Сольцы, ул.Лермонтова, д.8</t>
  </si>
  <si>
    <t>г.Сольцы, ул.Матросова, д.56</t>
  </si>
  <si>
    <t>г.Сольцы, ул.Псковская, д.25</t>
  </si>
  <si>
    <t>г.Сольцы, ул.Чернышевского, д.17</t>
  </si>
  <si>
    <t>г.Сольцы, ул.Чернышевского, д.19</t>
  </si>
  <si>
    <t>г.Сольцы, ул.Чернышевского, д.23</t>
  </si>
  <si>
    <t>д.Дуброво, пер.Белодомовский, д.4</t>
  </si>
  <si>
    <t>г.Старая Русса, микрорайон Городок, д.3</t>
  </si>
  <si>
    <t>г.Старая Русса, микрорайон Городок, д.8</t>
  </si>
  <si>
    <t>г.Старая Русса, Советская набережная, д.13</t>
  </si>
  <si>
    <t>г.Старая Русса, ул.Александровская, д.13</t>
  </si>
  <si>
    <t>г.Старая Русса, ул.Александровская, д.17</t>
  </si>
  <si>
    <t>г.Старая Русса, ул.Александровская, д.20</t>
  </si>
  <si>
    <t>г.Старая Русса, ул.Александровская, д.28</t>
  </si>
  <si>
    <t>г.Старая Русса, ул.Александровская, д.6/10</t>
  </si>
  <si>
    <t>г.Старая Русса, ул.Восстания, д.10</t>
  </si>
  <si>
    <t>г.Старая Русса, ул.Возрождения, д.174</t>
  </si>
  <si>
    <t>г.Старая Русса, ул.Дзержинского, д.4</t>
  </si>
  <si>
    <t>г.Старая Русса, ул.Крестецкая, д.12</t>
  </si>
  <si>
    <t>г.Старая Русса, ул.Крестецкая, д.14</t>
  </si>
  <si>
    <t>г.Старая Русса, ул.Крестецкая, д.17</t>
  </si>
  <si>
    <t>г.Старая Русса, ул.Крестецкая, д.18/14</t>
  </si>
  <si>
    <t>г.Старая Русса, ул.Крестецкая, д.20</t>
  </si>
  <si>
    <t>г.Старая Русса, ул.Крестецкая, д.21</t>
  </si>
  <si>
    <t>г.Старая Русса, ул.Крестецкая, д.23</t>
  </si>
  <si>
    <t>г.Старая Русса, ул.Клубная, д.29</t>
  </si>
  <si>
    <t>г.Старая Русса, ул.Красных Зорь, д.2</t>
  </si>
  <si>
    <t>г.Старая Русса, ул.Красных Зорь, д.4</t>
  </si>
  <si>
    <t>г.Старая Русса, ул.Латышских Гвардейцев, д.14</t>
  </si>
  <si>
    <t>г.Старая Русса, ул.Минеральная, д.1/17</t>
  </si>
  <si>
    <t>г.Старая Русса, ул.Минеральная, д.33</t>
  </si>
  <si>
    <t>г.Старая Русса, ул.Минеральная, д.40</t>
  </si>
  <si>
    <t>г.Старая Русса, ул.Профсоюзная, д.2</t>
  </si>
  <si>
    <t>г.Старая Русса, ул.Радищева, д.2</t>
  </si>
  <si>
    <t>г.Старая Русса, ул.Радищева, д.3</t>
  </si>
  <si>
    <t>г.Старая Русса, ул.Радищева, д.5</t>
  </si>
  <si>
    <t>г.Старая Русса, ул.Радищева, д.6</t>
  </si>
  <si>
    <t>г.Старая Русса, ул.Санкт-Петербургская, д.10</t>
  </si>
  <si>
    <t>г.Старая Русса, ул.Санкт-Петербургская, д.17/1</t>
  </si>
  <si>
    <t>г.Старая Русса, ул.Санкт-Петербургская, д.4</t>
  </si>
  <si>
    <t>г.Старая Русса, ул.Санкт-Петербургская, д.44/1</t>
  </si>
  <si>
    <t>г.Старая Русса, ул.Тимура Фрунзе, д.15</t>
  </si>
  <si>
    <t>г.Старая Русса, ул.Тимура Фрунзе, д.2</t>
  </si>
  <si>
    <t>г.Старая Русса, пл.Монастырская, д.5</t>
  </si>
  <si>
    <t>г.Старая Русса, ул.Введенская, д.3</t>
  </si>
  <si>
    <t>г.Старая Русса, ул.Введенская, д.9</t>
  </si>
  <si>
    <t>г.Старая Русса, ул.Федора Кузьмина, д.33а</t>
  </si>
  <si>
    <t>г.Старая Русса, ул.Яковлева, д.3а</t>
  </si>
  <si>
    <t>г.Старая Русса, ул.Яковлева, д.5а</t>
  </si>
  <si>
    <t>г.Старая Русса, ул.Яковлева, д.63</t>
  </si>
  <si>
    <t>г.Старая Русса, ул.Якутских Стрелков, д.41</t>
  </si>
  <si>
    <t>г.Старая Русса, ул.Якутских Стрелков, д.55</t>
  </si>
  <si>
    <t>д.Астрилово, д.1</t>
  </si>
  <si>
    <t>д.Астрилово, д.2</t>
  </si>
  <si>
    <t>д.Берёзка, д.11</t>
  </si>
  <si>
    <t>д.Большие Боры, д.2</t>
  </si>
  <si>
    <t>д.Великое Село, д.2</t>
  </si>
  <si>
    <t>д.Давыдово, д.42</t>
  </si>
  <si>
    <t>д.Анишино, ул.Коммунальная, д.6</t>
  </si>
  <si>
    <t>д.Дубовицы, ул.Школьная, д.3</t>
  </si>
  <si>
    <t>д.Дубовицы, ул.Школьная, д.7</t>
  </si>
  <si>
    <t>д.Ивановское, ул.Центральная, д.1</t>
  </si>
  <si>
    <t>д.Луньшино, д.57</t>
  </si>
  <si>
    <t>д.Медниково, ул.40 лет Победы, д.2</t>
  </si>
  <si>
    <t>д.Медниково, ул.40 лет Победы, д.28</t>
  </si>
  <si>
    <t>д.Нагово, ул.Придорожная, д.37</t>
  </si>
  <si>
    <t>д.Нагово, ул.Школьная, д.1</t>
  </si>
  <si>
    <t>д.Святогорша, д.1</t>
  </si>
  <si>
    <t>д.Святогорша, д.2</t>
  </si>
  <si>
    <t>д.Святогорша, д.3</t>
  </si>
  <si>
    <t>д.Сусолово, д.1</t>
  </si>
  <si>
    <t>д.Сусолово, д.2</t>
  </si>
  <si>
    <t>д.Сусолово, д.4</t>
  </si>
  <si>
    <t>п.Новосельский, ул.Алексеева, д.6</t>
  </si>
  <si>
    <t>с.Залучье, ул.Победы, д.18</t>
  </si>
  <si>
    <t>г.Старая Русса, микрорайон Городок, д.1</t>
  </si>
  <si>
    <t>г.Старая Русса, микрорайон Городок, д.12</t>
  </si>
  <si>
    <t>г.Старая Русса, микрорайон Городок, д.22</t>
  </si>
  <si>
    <t>г.Старая Русса, наб.Достоевского, д.2/1</t>
  </si>
  <si>
    <t>г.Старая Русса, Советская набережная, д.10</t>
  </si>
  <si>
    <t>г.Старая Русса, Советская набережная, д.3</t>
  </si>
  <si>
    <t>г.Старая Русса, Советская набережная, д.9</t>
  </si>
  <si>
    <t>г.Старая Русса, пер.Пищевиков, д.17а</t>
  </si>
  <si>
    <t>д.Нива, д.10</t>
  </si>
  <si>
    <t>д.Нива, д.11</t>
  </si>
  <si>
    <t>п.Юбилейный, ул.Комсомольская, д.4</t>
  </si>
  <si>
    <t>п.Юбилейный, ул.Сосновая, д.2</t>
  </si>
  <si>
    <t>п.Юбилейный, ул.Сосновая, д.5</t>
  </si>
  <si>
    <t>п.Юбилейный, ул.Сосновая, д.6</t>
  </si>
  <si>
    <t>с.Анциферово, ул.Октябрьская, д.37</t>
  </si>
  <si>
    <t>с.Песь, пер.Почтовый, д.6</t>
  </si>
  <si>
    <t>с.Песь, ул.Спорта, д.6</t>
  </si>
  <si>
    <t>г.Холм, пер.Советский, д.14</t>
  </si>
  <si>
    <t>г.Холм, ул.Профсоюзная, д.5</t>
  </si>
  <si>
    <t>г.Чудово, пер.Борнвильский, д.13</t>
  </si>
  <si>
    <t>г.Чудово, ул.Большевиков, д.13</t>
  </si>
  <si>
    <t>г.Чудово, ул.Большевиков, д.5</t>
  </si>
  <si>
    <t>г.Чудово, ул.Глеба Успенского, д.5</t>
  </si>
  <si>
    <t>г.Чудово, ул.Губина, д.11а</t>
  </si>
  <si>
    <t>г.Чудово, ул.Дружбы, д.4</t>
  </si>
  <si>
    <t>г.Чудово, ул.Замкова, д.2</t>
  </si>
  <si>
    <t>г.Чудово, ул.Лермонтова, д.15</t>
  </si>
  <si>
    <t>г.Чудово, пер.Малый, д.3</t>
  </si>
  <si>
    <t>г.Чудово, ул.Молодогвардейская, д.13</t>
  </si>
  <si>
    <t>г.Чудово, ул.Некрасова, д.11</t>
  </si>
  <si>
    <t>г.Чудово, ул.Некрасова, д.24</t>
  </si>
  <si>
    <t>г.Чудово, ул.Некрасова, д.9</t>
  </si>
  <si>
    <t>г.Чудово, ул.Октябрьская, д.1</t>
  </si>
  <si>
    <t>г.Чудово, ул.Октябрьская, д.2</t>
  </si>
  <si>
    <t>г.Чудово, ул.Октябрьская, д.3</t>
  </si>
  <si>
    <t>г.Чудово, ул.Октябрьская, д.4/1</t>
  </si>
  <si>
    <t>г.Чудово, ул.Оплеснина, д.4</t>
  </si>
  <si>
    <t>г.Чудово, ул.Оплеснина, д.8</t>
  </si>
  <si>
    <t>г.Чудово, ул.Радищева, д.4</t>
  </si>
  <si>
    <t>г.Чудово, ул.Радищева, д.6</t>
  </si>
  <si>
    <t>г.Чудово, ул.Солдатова, д.6</t>
  </si>
  <si>
    <t>г.Чудово, ул.Титова, д.17</t>
  </si>
  <si>
    <t>д.Карловка, ул.Центральная, д.8</t>
  </si>
  <si>
    <t>с.Оскуй, ул.имени Тони Михеевой, д.11</t>
  </si>
  <si>
    <t>п.Краснофарфорный, ул.Пятилетка, д.6</t>
  </si>
  <si>
    <t>д.Бор, ул.Центральная, д.6</t>
  </si>
  <si>
    <t>ж/д.ст.Уторгош, ул.Пионерская, д.73а</t>
  </si>
  <si>
    <t>ж/д.ст.Уторгош, ул.Советская, д.10</t>
  </si>
  <si>
    <t>ж/д.ст.Уторгош, ул.Спортивная, д.2</t>
  </si>
  <si>
    <t>р.п.Шимск, ул.Ленина, д.29а</t>
  </si>
  <si>
    <t>р.п.Шимск, ул.Новгородская, д.34</t>
  </si>
  <si>
    <t>р.п.Шимск, ул.Ташкентская, д.6</t>
  </si>
  <si>
    <t>с.Подгощи, ул.Школьная, д.33</t>
  </si>
  <si>
    <t>с.Медведь, ул.Путриса, д.17</t>
  </si>
  <si>
    <t>с.Медведь, ул.С. Куликова, д.114</t>
  </si>
  <si>
    <t>с.Медведь, ул.С. Куликова, д.87</t>
  </si>
  <si>
    <t>Большая Московская ул., д.45</t>
  </si>
  <si>
    <t>Большая Московская ул., д.49</t>
  </si>
  <si>
    <t>Большая Московская ул., д.61</t>
  </si>
  <si>
    <t>Большая Московская ул., д.98а</t>
  </si>
  <si>
    <t>Большая Санкт-Петербургская ул., д.24</t>
  </si>
  <si>
    <t>Большая Санкт-Петербургская ул., д.29/1</t>
  </si>
  <si>
    <t>Великолукская ул., д.14/9</t>
  </si>
  <si>
    <t>ул.Германа, д.1</t>
  </si>
  <si>
    <t>ул.Германа, д.4</t>
  </si>
  <si>
    <t>ул.Зелинского, д.32, корп.2</t>
  </si>
  <si>
    <t>Ильина ул., д.19/44</t>
  </si>
  <si>
    <t>ул.Каберова-Власьевская, д.2</t>
  </si>
  <si>
    <t>Козьмодемьянская ул., д.5/5</t>
  </si>
  <si>
    <t>Козьмодемьянская ул., д.6</t>
  </si>
  <si>
    <t>Козьмодемьянская ул., д.9</t>
  </si>
  <si>
    <t>Кооперативная ул., д.15</t>
  </si>
  <si>
    <t>Локомотивная ул., д.8/16</t>
  </si>
  <si>
    <t>ул.Людогоща, д.10</t>
  </si>
  <si>
    <t>ул.Мерецкова-Волосова, д.13</t>
  </si>
  <si>
    <t>г.Боровичи, ул.В. Бианки, д.9</t>
  </si>
  <si>
    <t>ул.Менделеева, д.18</t>
  </si>
  <si>
    <t>Молотковская ул., д.10</t>
  </si>
  <si>
    <t>г.Старая Русса, ул.Александровская, д.15</t>
  </si>
  <si>
    <t>г.Старая Русса, ул.Александровская, д.18</t>
  </si>
  <si>
    <t>г.Старая Русса, ул.Александровская, д.21</t>
  </si>
  <si>
    <t>г.Старая Русса, ул.Александровская, д.37</t>
  </si>
  <si>
    <t>г.Старая Русса, ул.Александровская, д.39</t>
  </si>
  <si>
    <t>г.Старая Русса, ул.Возрождения, д.164а</t>
  </si>
  <si>
    <t>г.Старая Русса, ул.Восстания, д.4</t>
  </si>
  <si>
    <t>г.Старая Русса, ул.Воскресенская, д.3</t>
  </si>
  <si>
    <t>г.Старая Русса, ул.Воскресенская, д.5</t>
  </si>
  <si>
    <t>г.Старая Русса, ул.Воскресенская, д.7</t>
  </si>
  <si>
    <t>г.Старая Русса, ул.Гостинодворская, д.5</t>
  </si>
  <si>
    <t>г.Старая Русса, ул.Красных Зорь, д.12</t>
  </si>
  <si>
    <t>г.Старая Русса, ул.Крестецкая, д.25</t>
  </si>
  <si>
    <t>г.Старая Русса, ул.Крестецкая, д.9</t>
  </si>
  <si>
    <t>г.Старая Русса, ул.Латышских Гвардейцев, д.16</t>
  </si>
  <si>
    <t>г.Старая Русса, ул.Латышских Гвардейцев, д.21</t>
  </si>
  <si>
    <t>г.Старая Русса, ул.Латышских Гвардейцев, д.37</t>
  </si>
  <si>
    <t>г.Старая Русса, ул.Минеральная, д.41</t>
  </si>
  <si>
    <t>г.Старая Русса, ул.Минеральная, д.71/5</t>
  </si>
  <si>
    <t>г.Старая Русса, ул.Поперечная, д.35</t>
  </si>
  <si>
    <t>г.Старая Русса, ул.Профсоюзная, д.10</t>
  </si>
  <si>
    <t>г.Старая Русса, ул.Профсоюзная, д.12</t>
  </si>
  <si>
    <t>г.Старая Русса, ул.Профсоюзная, д.4</t>
  </si>
  <si>
    <t>г.Старая Русса, ул.Санкт-Петербургская, д.13/63</t>
  </si>
  <si>
    <t>г.Старая Русса, ул.Санкт-Петербургская, д.5а</t>
  </si>
  <si>
    <t>г.Старая Русса, ул.Тахирова, д.4</t>
  </si>
  <si>
    <t>г.Старая Русса, ул.Федора Кузьмина, д.46а</t>
  </si>
  <si>
    <t>г.Старая Русса, ул.Яковлева, д.49</t>
  </si>
  <si>
    <t>г.Старая Русса, ул.Яковлева, д.51</t>
  </si>
  <si>
    <t>г.Старая Русса, ул.Яковлева, д.55</t>
  </si>
  <si>
    <t>г.Старая Русса, ул.Якутских Стрелков, д.35</t>
  </si>
  <si>
    <t>д.Берёзка, д.4</t>
  </si>
  <si>
    <t>д.Давыдово, д.40</t>
  </si>
  <si>
    <t>д.Дубовицы, ул.Школьная, д.2</t>
  </si>
  <si>
    <t>д.Дубовицы, ул.Школьная, д.5</t>
  </si>
  <si>
    <t>д.Медниково, ул.40 лет Победы, д.16</t>
  </si>
  <si>
    <t>д.Медниково, ул.40 лет Победы, д.20</t>
  </si>
  <si>
    <t>д.Медниково, ул.Советская, д.83</t>
  </si>
  <si>
    <t>д.Нагаткино, д.2</t>
  </si>
  <si>
    <t>п.Новосельский, ул.Алексеева, д.13</t>
  </si>
  <si>
    <t>п.Новосельский, ул.Алексеева, д.7</t>
  </si>
  <si>
    <t>п.Новосельский, ул.Алексеева, д.8</t>
  </si>
  <si>
    <t>п.Новосельский, ул.Алексеева, д.9</t>
  </si>
  <si>
    <t>г.Старая Русса, ул.Александровская, д.47</t>
  </si>
  <si>
    <t>г.Старая Русса, микрорайон Городок, д.10</t>
  </si>
  <si>
    <t>г.Старая Русса, микрорайон Городок, д.16</t>
  </si>
  <si>
    <t>г.Старая Русса, микрорайон Городок, д.19</t>
  </si>
  <si>
    <t>г.Старая Русса, ул.Александровская, д.19</t>
  </si>
  <si>
    <t>г.Старая Русса, ул.Александровская, д.36/10</t>
  </si>
  <si>
    <t>г.Старая Русса, ул.Александровская, д.45</t>
  </si>
  <si>
    <t>г.Старая Русса, ул.Возрождения, д.28</t>
  </si>
  <si>
    <t>г.Старая Русса, ул.Гостинодворская, д.11</t>
  </si>
  <si>
    <t>г.Старая Русса, ул.Гостинодворская, д.12</t>
  </si>
  <si>
    <t>г.Старая Русса, ул.Крестецкая, д.11</t>
  </si>
  <si>
    <t>г.Старая Русса, ул.Крестецкая, д.15</t>
  </si>
  <si>
    <t>г.Старая Русса, ул.Латышских Гвардейцев, д.12</t>
  </si>
  <si>
    <t>г.Старая Русса, ул.Минеральная, д.38</t>
  </si>
  <si>
    <t>г.Старая Русса, ул.Некрасова, д.24</t>
  </si>
  <si>
    <t>г.Старая Русса, ул.Поперечная, д.13</t>
  </si>
  <si>
    <t>г.Старая Русса, ул.Поперечная, д.43</t>
  </si>
  <si>
    <t>г.Старая Русса, ул.Радищева, д.4</t>
  </si>
  <si>
    <t>г.Старая Русса, ул.Санкт-Петербургская, д.12</t>
  </si>
  <si>
    <t>г.Старая Русса, ул.Санкт-Петербургская, д.14</t>
  </si>
  <si>
    <t>г.Старая Русса, ул.Санкт-Петербургская, д.18/65</t>
  </si>
  <si>
    <t>г.Старая Русса, ул.Санкт-Петербургская, д.20</t>
  </si>
  <si>
    <t>г.Старая Русса, ул.Санкт-Петербургская, д.7</t>
  </si>
  <si>
    <t>г.Старая Русса, ул.Санкт-Петербургская, д.9</t>
  </si>
  <si>
    <t>г.Старая Русса, ул.Строителей, д.9</t>
  </si>
  <si>
    <t>г.Старая Русса, ул.Тахирова, д.8</t>
  </si>
  <si>
    <t>г.Старая Русса, ул.Яковлева, д.61</t>
  </si>
  <si>
    <t>г.Старая Русса, ул.Яковлева, д.7а</t>
  </si>
  <si>
    <t>д.Астрилово, д.3</t>
  </si>
  <si>
    <t>д.Большая Козона, ул.Мира, д.6</t>
  </si>
  <si>
    <t>д.Медниково, ул.40 лет Победы, д.26</t>
  </si>
  <si>
    <t>д.Медниково, ул.40 лет Победы, д.4а</t>
  </si>
  <si>
    <t>д.Медниково, ул.40 лет Победы, д.6а</t>
  </si>
  <si>
    <t>д.Медниково, ул.40 лет Победы, д.6б</t>
  </si>
  <si>
    <t>д.Медниково, ул.40 лет Победы, д.8</t>
  </si>
  <si>
    <t>д.Сусолово, д.3</t>
  </si>
  <si>
    <t>п.Юбилейный, ул.Набережная, д.3</t>
  </si>
  <si>
    <t>п.Юбилейный, ул.Солнечная, д.1</t>
  </si>
  <si>
    <t>п.Юбилейный, ул.Юности, д.1</t>
  </si>
  <si>
    <t>п.Юбилейный, ул.Юности, д.3</t>
  </si>
  <si>
    <t>п.Юбилейный, ул.Юности, д.5</t>
  </si>
  <si>
    <t>р.п.Хвойная, пер.Сосновый, д.3а</t>
  </si>
  <si>
    <t xml:space="preserve">с.Песь, пер.Почтовый, д.7 </t>
  </si>
  <si>
    <t>с.Песь, ул.Сосновая, д.12</t>
  </si>
  <si>
    <t>р.п.Хвойная, ул.Красноармейская, д.4</t>
  </si>
  <si>
    <t>п.Юбилейный, ул.Набережная, д.5</t>
  </si>
  <si>
    <t>п.Юбилейный, ул.Юности, д.4</t>
  </si>
  <si>
    <t>р.п.Хвойная, ул.Вокзальная, д.22</t>
  </si>
  <si>
    <t>р.п.Хвойная, ул.Заречная, д.12а</t>
  </si>
  <si>
    <t>р.п.Хвойная, ул.Пионерская, д.24</t>
  </si>
  <si>
    <t>р.п.Хвойная, ул.Пионерская, д.26</t>
  </si>
  <si>
    <t>р.п.Хвойная, ул.Пионерская, д.38</t>
  </si>
  <si>
    <t>с.Песь, ул.Сосновая, д.15</t>
  </si>
  <si>
    <t>г.Чудово, пер.Базовский, д.1а</t>
  </si>
  <si>
    <t>г.Чудово, ул.Большевиков, д.7</t>
  </si>
  <si>
    <t>г.Чудово, ул.Губина, д.11</t>
  </si>
  <si>
    <t>г.Чудово, ул.Губина, д.4</t>
  </si>
  <si>
    <t>г.Чудово, ул.Лермонтова, д.10</t>
  </si>
  <si>
    <t>г.Чудово, ул.Лермонтова, д.7</t>
  </si>
  <si>
    <t>г.Чудово, ул.Майская, д.6</t>
  </si>
  <si>
    <t>г.Чудово, ул.Майская, д.9</t>
  </si>
  <si>
    <t>г.Чудово, пер.Малый, д.7</t>
  </si>
  <si>
    <t>г.Чудово, ул.Молодогвардейская, д.4</t>
  </si>
  <si>
    <t>г.Чудово, ул.Некрасова, д.14/9</t>
  </si>
  <si>
    <t>г.Чудово, ул.Оплеснина, д.3</t>
  </si>
  <si>
    <t>г.Чудово, ул.Оплеснина, д.6</t>
  </si>
  <si>
    <t>г.Чудово, ул.Парайненская, д.6</t>
  </si>
  <si>
    <t>п.Краснофарфорный, ул.Октябрьская, д.6</t>
  </si>
  <si>
    <t>с.Грузино, ул.Гречишникова, д.2</t>
  </si>
  <si>
    <t>г.Чудово, пер.Малый, д.5</t>
  </si>
  <si>
    <t>г.Чудово, ул.Большевиков, д.10а</t>
  </si>
  <si>
    <t>г.Чудово, ул.Большевиков, д.30</t>
  </si>
  <si>
    <t>г.Чудово, ул.Восстания, д.29</t>
  </si>
  <si>
    <t>г.Чудово, ул.Гречишникова, д.2</t>
  </si>
  <si>
    <t>г.Чудово, ул.Губина, д.16</t>
  </si>
  <si>
    <t>г.Чудово, ул.Губина, д.6</t>
  </si>
  <si>
    <t>г.Чудово, ул.Ленина, д.8а</t>
  </si>
  <si>
    <t>г.Чудово, ул.Майская, д.13</t>
  </si>
  <si>
    <t>г.Чудово, ул.Мира, д.16</t>
  </si>
  <si>
    <t>г.Чудово, ул.Некрасова, д.22а</t>
  </si>
  <si>
    <t>г.Чудово, ул.Некрасова, д.29</t>
  </si>
  <si>
    <t>г.Чудово, ул.Октябрьская, д.8</t>
  </si>
  <si>
    <t>г.Чудово, ул.Солдатова, д.3</t>
  </si>
  <si>
    <t>г.Чудово, ул.Титова, д.14, корп.1</t>
  </si>
  <si>
    <t>п.Краснофарфорный, пл.Ленина, д.9</t>
  </si>
  <si>
    <t>с.Оскуй, ул.имени Тони Михеевой, д.9</t>
  </si>
  <si>
    <t>д.Городище, ул.Шоссейная, д.7</t>
  </si>
  <si>
    <t>д.Красный Двор, ул.Шелонская, д.4</t>
  </si>
  <si>
    <t>ж/д.ст.Уторгош, ул.Спортивная, д.1</t>
  </si>
  <si>
    <t>р.п.Шимск, ул.Ленина, д.58</t>
  </si>
  <si>
    <t>р.п.Шимск, ул.Новгородская, д.22</t>
  </si>
  <si>
    <t>р.п.Шимск, ул.Новгородская, д.9</t>
  </si>
  <si>
    <t>р.п.Шимск, ул.Шелонская, д.11</t>
  </si>
  <si>
    <t>с.Подгощи, ул.Школьная, д.37</t>
  </si>
  <si>
    <t>д.Водосы, ул.Солецкая, д.5</t>
  </si>
  <si>
    <t>д.Красный Двор, ул.Шелонская, д.2</t>
  </si>
  <si>
    <t>р.п.Шимск, ул.Наманганская, д.6</t>
  </si>
  <si>
    <t>р.п.Шимск, ул.Ташкентская, д.1</t>
  </si>
  <si>
    <t>р.п.Шимск, ул.Ташкентская, д.3</t>
  </si>
  <si>
    <t>Никольская ул., д.18/16</t>
  </si>
  <si>
    <t>Никольская ул., д.24/27</t>
  </si>
  <si>
    <t>Новолучанская ул., д.34</t>
  </si>
  <si>
    <t>ул.Обороны, д.19</t>
  </si>
  <si>
    <t>Октябрьская ул., д.18</t>
  </si>
  <si>
    <t>Октябрьская ул., д.32</t>
  </si>
  <si>
    <t>Октябрьская ул., д.38</t>
  </si>
  <si>
    <t>Предтеченская ул., д.18</t>
  </si>
  <si>
    <t>Предтеченская ул., д.3</t>
  </si>
  <si>
    <t>Псковская ул., д.16, корп.2</t>
  </si>
  <si>
    <t>Псковская ул., д.8</t>
  </si>
  <si>
    <t>Славная ул., д.35/20</t>
  </si>
  <si>
    <t>Студенческая ул., д.17</t>
  </si>
  <si>
    <t>Тихвинская ул., д.14</t>
  </si>
  <si>
    <t>ул.Фёдоровский Ручей, д.7а</t>
  </si>
  <si>
    <t>ул.Химиков, д.4</t>
  </si>
  <si>
    <t>Хутынская ул., д.6а</t>
  </si>
  <si>
    <t>Чудинцева ул., д.5</t>
  </si>
  <si>
    <t>Щитная ул., д.14</t>
  </si>
  <si>
    <t>Яковлева ул., д.5</t>
  </si>
  <si>
    <t>Сырковское шоссе, д.2</t>
  </si>
  <si>
    <t>микрорайон Кречевицы, д.139</t>
  </si>
  <si>
    <t>микрорайон Кречевицы, д.43</t>
  </si>
  <si>
    <t>наб.Александра Невского, д.30/2</t>
  </si>
  <si>
    <t>наб.р.Гзень, д.1</t>
  </si>
  <si>
    <t>Лазаревский пер., д.1</t>
  </si>
  <si>
    <t>Мининский пер., д.3</t>
  </si>
  <si>
    <t>просп.Александра Корсунова, д.29 корп.3</t>
  </si>
  <si>
    <t>просп.Александра Корсунова, д.11</t>
  </si>
  <si>
    <t>просп.Александра Корсунова, д.25</t>
  </si>
  <si>
    <t>просп.Мира, д.27</t>
  </si>
  <si>
    <t>просп.Мира, д.29</t>
  </si>
  <si>
    <t>Технический проезд, д.7</t>
  </si>
  <si>
    <t>просп.Александра Корсунова, д.35, корп.3</t>
  </si>
  <si>
    <t>Андреевская ул., д.5/12</t>
  </si>
  <si>
    <t>Большая Московская ул., д.26</t>
  </si>
  <si>
    <t>Большая Московская ул., д.33</t>
  </si>
  <si>
    <t>Большая Московская ул., д.47</t>
  </si>
  <si>
    <t>Большая Санкт-Петербургская ул., д.28, корп.3</t>
  </si>
  <si>
    <t>Большая Санкт-Петербургская ул., д.28, корп.4</t>
  </si>
  <si>
    <t>ул.Белова, д.14</t>
  </si>
  <si>
    <t>Великая ул., д.15/7</t>
  </si>
  <si>
    <t>Великая ул., д.3</t>
  </si>
  <si>
    <t>Великая ул., д.9/3</t>
  </si>
  <si>
    <t>ул.Газон, д.3/1</t>
  </si>
  <si>
    <t>ул.Газон, д.5/2</t>
  </si>
  <si>
    <t>ул.Германа, д.9</t>
  </si>
  <si>
    <t>Ильина ул., д.13</t>
  </si>
  <si>
    <t>ул.Космонавтов, д.12</t>
  </si>
  <si>
    <t>ул.Красилова, д.47</t>
  </si>
  <si>
    <t>ул.Красилова, д.51/28</t>
  </si>
  <si>
    <t>Локомотивная ул., д.3</t>
  </si>
  <si>
    <t>ул.Ломоносова, д.18, корп.2</t>
  </si>
  <si>
    <t>ул.Ломоносова, д.7</t>
  </si>
  <si>
    <t>ул.Менделеева, д.16</t>
  </si>
  <si>
    <t>Михайлова ул., д.24</t>
  </si>
  <si>
    <t>Михайлова ул., д.34</t>
  </si>
  <si>
    <t>Михайлова ул., д.36</t>
  </si>
  <si>
    <t>Никольская ул., д.15/18</t>
  </si>
  <si>
    <t>Никольская ул., д.26/30</t>
  </si>
  <si>
    <t>Никольская ул., д.27</t>
  </si>
  <si>
    <t>Новолучанская ул., д.3</t>
  </si>
  <si>
    <t>Нутная ул., д.10/13</t>
  </si>
  <si>
    <t>Октябрьская ул., д.28</t>
  </si>
  <si>
    <t>Октябрьская ул., д.36</t>
  </si>
  <si>
    <t>Октябрьская ул., д.42</t>
  </si>
  <si>
    <t>ул.Павла Левитта, д.3</t>
  </si>
  <si>
    <t>ул.Павла Левитта, д.4</t>
  </si>
  <si>
    <t>Предтеченская ул., д.16/5</t>
  </si>
  <si>
    <t>Предтеченская ул., д.9</t>
  </si>
  <si>
    <t>Псковская ул., д.2</t>
  </si>
  <si>
    <t>ул.Радистов, д.2</t>
  </si>
  <si>
    <t>ул.Радистов, д.21</t>
  </si>
  <si>
    <t>ул.Радистов, д.3</t>
  </si>
  <si>
    <t>Студенческая ул., д.11</t>
  </si>
  <si>
    <t>Студенческая ул., д.7</t>
  </si>
  <si>
    <t>ул.Т. Фрунзе-Оловянка, д.14</t>
  </si>
  <si>
    <t>Тихвинская ул., д.2</t>
  </si>
  <si>
    <t>Хутынская ул., д.7</t>
  </si>
  <si>
    <t>наб.Александра Невского, д.27</t>
  </si>
  <si>
    <t>наб.Александра Невского, д.28</t>
  </si>
  <si>
    <t>просп.Александра Корсунова, д.35, корп.1</t>
  </si>
  <si>
    <t>просп.Александра Корсунова, д.35, корп.2</t>
  </si>
  <si>
    <t>ул.Белова, д.4</t>
  </si>
  <si>
    <t>Десятинная ул., д.17, корп.2</t>
  </si>
  <si>
    <t>Десятинная ул., д.20, корп.2</t>
  </si>
  <si>
    <t>Десятинная ул., д.3, корп.1</t>
  </si>
  <si>
    <t>ул.Зелинского, д.8</t>
  </si>
  <si>
    <t>ул.Космонавтов, д.20, корп.2</t>
  </si>
  <si>
    <t>ул.Красилова, д.49</t>
  </si>
  <si>
    <t>ул.Ломоносова, д.3, корп.2</t>
  </si>
  <si>
    <t>ул.Менделеева, д.12</t>
  </si>
  <si>
    <t>Михайлова ул., д.38/18</t>
  </si>
  <si>
    <t>Новолучанская ул., д.14</t>
  </si>
  <si>
    <t>Новолучанская ул., д.16</t>
  </si>
  <si>
    <t>ул.Обороны, д.20</t>
  </si>
  <si>
    <t>Октябрьская ул., д.40</t>
  </si>
  <si>
    <t>ул.Рогатица, д.23</t>
  </si>
  <si>
    <t>ул.Рогатица, д.35</t>
  </si>
  <si>
    <t>Славная ул., д.51</t>
  </si>
  <si>
    <t>ул.Т. Фрунзе-Оловянка, д.3</t>
  </si>
  <si>
    <t>ул.Фёдоровский Ручей, д.27</t>
  </si>
  <si>
    <t>ул.Химиков, д.10</t>
  </si>
  <si>
    <t>Хутынская ул., д.6</t>
  </si>
  <si>
    <t>ул.Черняховского, д.100</t>
  </si>
  <si>
    <t>ул.Черняховского, д.38</t>
  </si>
  <si>
    <t>д.Водосы, ул.Солецкая, д.7</t>
  </si>
  <si>
    <t>д.Новоселицы, ул.Молодежная, д.9</t>
  </si>
  <si>
    <t>с.Опеченский Посад, линия 7-я, д.1</t>
  </si>
  <si>
    <t>ссРО</t>
  </si>
  <si>
    <t>ссРО-</t>
  </si>
  <si>
    <t>ул.Германа, д.22</t>
  </si>
  <si>
    <t>г.Сольцы, ул.Курорт, д.3</t>
  </si>
  <si>
    <t>г.Сольцы, ул.Чернышевского, д.5</t>
  </si>
  <si>
    <t>Большая Санкт-Петербургская ул., д.117</t>
  </si>
  <si>
    <t>всего</t>
  </si>
  <si>
    <t>г.Сольцы-2, ДОС 32</t>
  </si>
  <si>
    <t>в том числе жилых помещений, находящихся в собственности граждан</t>
  </si>
  <si>
    <t>п.Краснофарфорный, ул.Октябрьская, д.7</t>
  </si>
  <si>
    <t>Ильина ул., д.15</t>
  </si>
  <si>
    <t>микрорайон Кречевицы, д.26</t>
  </si>
  <si>
    <t>д.Сушилово, ул.Первомайская, д.1</t>
  </si>
  <si>
    <t>с.Залучье, ул.Рендакова, д.42</t>
  </si>
  <si>
    <t>микрорайон Кречевицы, д.140</t>
  </si>
  <si>
    <t>р.п.Парфино, пер.Строительный, д.8а</t>
  </si>
  <si>
    <t>Генеральный директор СНКО "Региональный фонд"</t>
  </si>
  <si>
    <t>г.Старая Русса, наб.Генерала Штыкова, д.13/2</t>
  </si>
  <si>
    <t>г.Старая Русса, микрорайон Городок, д.9</t>
  </si>
  <si>
    <t>г.Старая Русса, ул.Клубная, д.31</t>
  </si>
  <si>
    <t>г.Старая Русса, ул.Радищева, д.7</t>
  </si>
  <si>
    <t>д.Лесная, ул.60 лет СССР, д.14</t>
  </si>
  <si>
    <t>г.Старая Русса, пл.Монастырская, д.7</t>
  </si>
  <si>
    <t>с.Лычково, пер.Железнодорожный, д.6</t>
  </si>
  <si>
    <t>Код МКД</t>
  </si>
  <si>
    <t>п.Волот, ул.Старорусская, д.39</t>
  </si>
  <si>
    <t>г.Боровичи, ул.А. Кузнецова, д.97а</t>
  </si>
  <si>
    <t>г.Боровичи, ул.9 Января, д.7</t>
  </si>
  <si>
    <t>г.Боровичи, микрорайон 1 Раздолье, д.2</t>
  </si>
  <si>
    <t>г.Боровичи, ул.9 Января, д.86</t>
  </si>
  <si>
    <t>г.Боровичи, ул.Заводская, д.13</t>
  </si>
  <si>
    <t>с.Лычково, ул.1 Мая, д.15</t>
  </si>
  <si>
    <t>с.Лычково, ул.1 Мая, д.17</t>
  </si>
  <si>
    <t>с.Лычково, ул.Лесная, д.21</t>
  </si>
  <si>
    <t>д.Гостцы, ул.Молодежная, д.3</t>
  </si>
  <si>
    <t>д.Гостцы, ул.Молодежная, д.1</t>
  </si>
  <si>
    <t>д.Новоселицы, ул.Армейская, д.30</t>
  </si>
  <si>
    <t>п.Тёсово-Нетыльский, ул.Тёсовская, д.1</t>
  </si>
  <si>
    <t>ж/д.ст.Подберезье, д.2</t>
  </si>
  <si>
    <t>п.Тёсово-Нетыльский, пер.Технический, д.6</t>
  </si>
  <si>
    <t>д.Лесная, ул.60 лет СССР, д.6, корп.2</t>
  </si>
  <si>
    <t>г.Окуловка, ул.Уральская, д.27</t>
  </si>
  <si>
    <t>п.Топорок, ул.Дзержинского, д.1</t>
  </si>
  <si>
    <t>п.Топорок, ул.Дзержинского, д.5</t>
  </si>
  <si>
    <t>п.Топорок, ул.Дзержинского, д.6</t>
  </si>
  <si>
    <t>р.п.Кулотино, ул.Кирова, д.11</t>
  </si>
  <si>
    <t>г.Сольцы, ул.Курорт, д.4</t>
  </si>
  <si>
    <t>г.Старая Русса, ул.Минеральная, д.34</t>
  </si>
  <si>
    <t>г.Старая Русса, ул.Пролетарской Победы, д.21</t>
  </si>
  <si>
    <t>р.п.Хвойная, ул.Спорта, д.51</t>
  </si>
  <si>
    <t>д.Мшага Ямская, ул.Никольская, д.8</t>
  </si>
  <si>
    <t>ж/д.ст.Уторгош, ул.Пионерская, д.125</t>
  </si>
  <si>
    <t>О.С. Ходкова</t>
  </si>
  <si>
    <t>О.С.Ходкова</t>
  </si>
  <si>
    <t>г.Боровичи, ул.Ф. Энгельса, д.14</t>
  </si>
  <si>
    <t>г.Боровичи, ул.Ф. Энгельса, д.15</t>
  </si>
  <si>
    <t>г.Боровичи, ул.Ф. Энгельса, д.16</t>
  </si>
  <si>
    <t>р.п.Демянск, ул.Халина, д.18а</t>
  </si>
  <si>
    <t>с.Зарубино, ул.Артема, д.10а</t>
  </si>
  <si>
    <t>р.п.Панковка, ул.Строительная, д.8а</t>
  </si>
  <si>
    <t>г.Окуловка, ул.2-я Железнодорожная, д.5</t>
  </si>
  <si>
    <t>г.Окуловка, ул.2-я Красноармейская, д.41</t>
  </si>
  <si>
    <t>г.Окуловка, ул.2-я Комсомольская, д.2а</t>
  </si>
  <si>
    <t>п.Пола, ул.Зеленая, д.8</t>
  </si>
  <si>
    <t>г.Пестово, ул.Чапаева, д.12а</t>
  </si>
  <si>
    <t xml:space="preserve">г.Сольцы, ул.Новгородская, д.7 </t>
  </si>
  <si>
    <t>г.Сольцы, просп.Советский, д.28</t>
  </si>
  <si>
    <t>Воскресенский бульвар, д.13</t>
  </si>
  <si>
    <t>Воскресенский бульвар, д.1</t>
  </si>
  <si>
    <t>г.Боровичи, микрорайон Комбикормовый завод, д.6</t>
  </si>
  <si>
    <t>г.Малая Вишера, ул.Лесная, д.34</t>
  </si>
  <si>
    <t>д.Подберезье, ул.Рабочая, д.2</t>
  </si>
  <si>
    <t>г.Окуловка, ул.Рылеева, д.4</t>
  </si>
  <si>
    <t>г.Старая Русса, ул.Яковлева, д.59</t>
  </si>
  <si>
    <t>г.Чудово, ул.Большевиков, д.26</t>
  </si>
  <si>
    <t>г.Чудово, ул.Замкова, д.7</t>
  </si>
  <si>
    <t>ул.Химиков, д.7</t>
  </si>
  <si>
    <t>просп.Александра Корсунова, д.21/1</t>
  </si>
  <si>
    <t>р.п.Панковка, ул.Строительная, д.13</t>
  </si>
  <si>
    <t>д.Сосновка, ул.Шилова Гора, д.5</t>
  </si>
  <si>
    <t>с.Оскуй, ул.имени Тони Михеевой, д.14</t>
  </si>
  <si>
    <t>с.Опеченский Посад, линия 2-я, д.155</t>
  </si>
  <si>
    <t>д.Трубичино, д.35, корп.1</t>
  </si>
  <si>
    <t>г.Пестово, ул.Производственная, д.10а</t>
  </si>
  <si>
    <t>д.Сосновка, ул.Цветочная, д.1</t>
  </si>
  <si>
    <t>просп.Александра Корсунова, д.7</t>
  </si>
  <si>
    <t>Городской округ Великий Новгород</t>
  </si>
  <si>
    <t>п.Волот, ул.имени Васькина, д.16</t>
  </si>
  <si>
    <t>р.п.Угловка, ул.Советская, д.10</t>
  </si>
  <si>
    <t>г.Старая Русса, ул.Санкт-Петербургская, д.19/2</t>
  </si>
  <si>
    <t>г.Старая Русса, Соборная площадь, д.5/1</t>
  </si>
  <si>
    <t>п.Юбилейный, ул.Молодежная, д.1</t>
  </si>
  <si>
    <t>с.Грузино, ул.Гречишникова, д.5</t>
  </si>
  <si>
    <t>с.Грузино, ул.Гречишникова, д.3</t>
  </si>
  <si>
    <t>д.Коростынь, ул.Озерная, д.47</t>
  </si>
  <si>
    <t>ул.Стратилатовская, д.8</t>
  </si>
  <si>
    <t>Большая Санкт-Петербургская ул., д.91</t>
  </si>
  <si>
    <t>просп.Александра Корсунова, д.9</t>
  </si>
  <si>
    <t>Новгородская ул., д.14</t>
  </si>
  <si>
    <t>Новгородская ул., д.10</t>
  </si>
  <si>
    <t>ул.Герасименко-Маницына, д.10</t>
  </si>
  <si>
    <t>д.Филиппова Гора, ул.Школьная, д.8</t>
  </si>
  <si>
    <t>п.Юбилейный, ул.Сосновая, д.1</t>
  </si>
  <si>
    <t>р.п.Демянск, ул.Школьная, д.15</t>
  </si>
  <si>
    <t>г.Старая Русса, ул.Крестецкая, д.13</t>
  </si>
  <si>
    <t>д.Борисово, ул.Центральная, д.4</t>
  </si>
  <si>
    <t>д.Медниково, ул.40 лет Победы, д.4</t>
  </si>
  <si>
    <t>д.Медниково, ул.40 лет Победы, д.6</t>
  </si>
  <si>
    <t>г.Старая Русса, ул.Крестецкая, д.6</t>
  </si>
  <si>
    <t>г.Старая Русса, ул.Клубная, д.24</t>
  </si>
  <si>
    <t>р.п.Хвойная, ул.Васильева, д.11</t>
  </si>
  <si>
    <t>г.Чудово, ул.Молодогвардейская, д.20</t>
  </si>
  <si>
    <t>д.Новое Овсино, ул.Совхозная, д.3</t>
  </si>
  <si>
    <t>д.Божонка, ул.Новая, д.27</t>
  </si>
  <si>
    <t>2023 год</t>
  </si>
  <si>
    <t>2024 год</t>
  </si>
  <si>
    <t>2025 год</t>
  </si>
  <si>
    <t>п.Батецкий, ул.Комарова, д.25</t>
  </si>
  <si>
    <t>п.Батецкий, ул.Лесная, д.3</t>
  </si>
  <si>
    <t>п.Батецкий, ул.Лесная, д.7</t>
  </si>
  <si>
    <t>п.Батецкий, ул.Первомайская, д.33</t>
  </si>
  <si>
    <t>п.Батецкий, ул.Первомайская, д.45</t>
  </si>
  <si>
    <t>п.Батецкий, ул.Первомайская, д.57а</t>
  </si>
  <si>
    <t>п.Батецкий, ул.Первомайская, д.60</t>
  </si>
  <si>
    <t>п.Батецкий, ул.Школьная, д.6</t>
  </si>
  <si>
    <t>п.Батецкий, ул.Энергетиков, д.24</t>
  </si>
  <si>
    <t>д.Мойка, ул.Центральная, д.23</t>
  </si>
  <si>
    <t>п.Батецкий, ул.Зосимова, д.23</t>
  </si>
  <si>
    <t>п.Батецкий, ул.Первомайская, д.37</t>
  </si>
  <si>
    <t>д.Новое Овсино, ул.Совхозная, д.1</t>
  </si>
  <si>
    <t>д.Новое Овсино, ул.Совхозная, д.4</t>
  </si>
  <si>
    <t>д.Новое Овсино, ул.Совхозная, д.5</t>
  </si>
  <si>
    <t>д.Новое Овсино, ул.Совхозная, д.7</t>
  </si>
  <si>
    <t>п.Волот, ул.Старорусская, д.20</t>
  </si>
  <si>
    <t>п.Волот, ул.Комсомольская, д.26</t>
  </si>
  <si>
    <t>п.Волот, ул.Комсомольская, д.19</t>
  </si>
  <si>
    <t>д.Порожки, ул.Школьная, д.3</t>
  </si>
  <si>
    <t>п.Волот, ул.Школьная, д.6</t>
  </si>
  <si>
    <t>п.Волот, ул.Старорусская, д.16</t>
  </si>
  <si>
    <t>с.Белебёлка, ул.Васильева, д.2</t>
  </si>
  <si>
    <t>с.Поддорье, ул.Октябрьская, д.7</t>
  </si>
  <si>
    <t>с.Поддорье, ул.Октябрьская, д.25</t>
  </si>
  <si>
    <t>с.Марёво, ул.Комсомольская, д.19</t>
  </si>
  <si>
    <t>с.Марёво, ул.Комсомольская, д.21</t>
  </si>
  <si>
    <t>с.Марёво, ул.Советов, д.11</t>
  </si>
  <si>
    <t>с.Марёво, ул.Советов, д.5</t>
  </si>
  <si>
    <t>с.Марёво, ул.Советов, д.7</t>
  </si>
  <si>
    <t>с.Марёво, ул.Труда, д.5</t>
  </si>
  <si>
    <t>д.Мельник, д.54</t>
  </si>
  <si>
    <t xml:space="preserve">д.Ореховно, д.1 </t>
  </si>
  <si>
    <t>п.Октябрьский, д.23</t>
  </si>
  <si>
    <t>п.Октябрьский, д.27</t>
  </si>
  <si>
    <t>с.Мошенское, ул.Физкультуры, д.26</t>
  </si>
  <si>
    <t>с.Мошенское, ул.1 Мая, д.6</t>
  </si>
  <si>
    <t>с.Мошенское, ул.Физкультуры, д.19</t>
  </si>
  <si>
    <t>г.Холм, пер.Советский, д.13</t>
  </si>
  <si>
    <t>г.Холм, пер.Советский, д.16</t>
  </si>
  <si>
    <t>г.Холм, ул.Комсомольская, д.3</t>
  </si>
  <si>
    <t>г.Холм, ул.Профсоюзная, д.7</t>
  </si>
  <si>
    <t>г.Холм, ул.Советская, д.1</t>
  </si>
  <si>
    <t>г.Холм, ул.Советская, д.2/1</t>
  </si>
  <si>
    <t>г.Холм, ул.Советская, д.2а</t>
  </si>
  <si>
    <t>г.Холм, ул.Старорусская, д.47</t>
  </si>
  <si>
    <t>г.Холм, ул.Володарского, д.40</t>
  </si>
  <si>
    <t>п.Первомайский, ул.Молодежная, д.3</t>
  </si>
  <si>
    <t>д.Артём, ул.Центральная, д.36</t>
  </si>
  <si>
    <t>д.Большой Городок, ул.Магистральная, д.21</t>
  </si>
  <si>
    <t>р.п.Любытино, ул.50 лет ВЛКСМ, д.10</t>
  </si>
  <si>
    <t>р.п.Любытино, ул.50 лет ВЛКСМ, д.12</t>
  </si>
  <si>
    <t>р.п.Любытино, ул.50 лет ВЛКСМ, д.2</t>
  </si>
  <si>
    <t>р.п.Любытино, ул.50 лет ВЛКСМ, д.4</t>
  </si>
  <si>
    <t>р.п.Любытино, ул.В. Иванова, д.8</t>
  </si>
  <si>
    <t>р.п.Любытино, ул.Советов, д.129</t>
  </si>
  <si>
    <t>р.п.Любытино, ул.Советов, д.131</t>
  </si>
  <si>
    <t>р.п.Любытино, ул.Советов, д.19</t>
  </si>
  <si>
    <t>р.п.Любытино, ул.Советов, д.38</t>
  </si>
  <si>
    <t>р.п.Любытино, ул.Пушкинская, д.26</t>
  </si>
  <si>
    <t>р.п.Любытино, ул.Советов, д.135</t>
  </si>
  <si>
    <t>р.п.Неболчи, ул.Комсомольская, д.6</t>
  </si>
  <si>
    <t>р.п.Неболчи, ул.Октябрьская, д.4</t>
  </si>
  <si>
    <t>р.п.Неболчи, ул.Первомайская, д.9</t>
  </si>
  <si>
    <t>р.п.Неболчи, ул.Советская, д.22</t>
  </si>
  <si>
    <t>с.Зарубино, ул.1 Мая, д.13</t>
  </si>
  <si>
    <t>с.Зарубино, ул.1 Мая, д.15</t>
  </si>
  <si>
    <t>с.Зарубино, ул.1 Мая, д.30</t>
  </si>
  <si>
    <t>с.Зарубино, ул.Зеленая, д.12</t>
  </si>
  <si>
    <t>с.Зарубино, ул.Зеленая, д.16</t>
  </si>
  <si>
    <t>с.Зарубино, ул.Коммунарная, д.4</t>
  </si>
  <si>
    <t>с.Зарубино, ул.Труда, д.6</t>
  </si>
  <si>
    <t>с.Шереховичи, ул.Учительская, д.2</t>
  </si>
  <si>
    <t>с.Медведь, ул.С. Куликова, д.5а</t>
  </si>
  <si>
    <t>с.Медведь, ул.С. Куликова, д.6а</t>
  </si>
  <si>
    <t>д.Коростынь, ул.Молодежная, д.2</t>
  </si>
  <si>
    <t>ж/д.ст.Уторгош, ул.Пионерская, д.2а</t>
  </si>
  <si>
    <t>ж/д.ст.Уторгош, ул.Советская, д.8а</t>
  </si>
  <si>
    <t>р.п.Шимск, ул.Коммунальная, д.6</t>
  </si>
  <si>
    <t>р.п.Шимск, ул.Ленина, д.29</t>
  </si>
  <si>
    <t>р.п.Шимск, ул.Ленина, д.31</t>
  </si>
  <si>
    <t>р.п.Шимск, ул.Механизаторов, д.12</t>
  </si>
  <si>
    <t>р.п.Шимск, ул.Наманганская, д.2</t>
  </si>
  <si>
    <t>р.п.Шимск, ул.Новгородская, д.38</t>
  </si>
  <si>
    <t>р.п.Шимск, ул.Ташкентская, д.10</t>
  </si>
  <si>
    <t>р.п.Шимск, ул.Ташкентская, д.7</t>
  </si>
  <si>
    <t>р.п.Шимск, ул.Ташкентская, д.9</t>
  </si>
  <si>
    <t>д.Новая Деревня, ул.Рабочая, д.12</t>
  </si>
  <si>
    <t>д.Новая Деревня, ул.Рабочая, д.7</t>
  </si>
  <si>
    <t>д.Федорково, ул.Лесная, д.1</t>
  </si>
  <si>
    <t>д.Федорково, ул.Трудовая, д.12</t>
  </si>
  <si>
    <t>п.Пола, ул.Зеленая, д.2г</t>
  </si>
  <si>
    <t>п.Пола, ул.Зеленая, д.4</t>
  </si>
  <si>
    <t>п.Пола, ул.Мира, д.10</t>
  </si>
  <si>
    <t>п.Пола, ул.Пионерская, д.44</t>
  </si>
  <si>
    <t>п.Пола, ул.Пионерская, д.46а</t>
  </si>
  <si>
    <t>п.Пола, ул.Пионерская, д.48а</t>
  </si>
  <si>
    <t>п.Пола, ул.Пионерская, д.52</t>
  </si>
  <si>
    <t>п.Пола, ул.Пионерская, д.54</t>
  </si>
  <si>
    <t>р.п.Парфино, пер.Партизанский, д.13</t>
  </si>
  <si>
    <t>р.п.Парфино, пер.Партизанский, д.17</t>
  </si>
  <si>
    <t>р.п.Парфино, пер.Партизанский, д.19</t>
  </si>
  <si>
    <t>р.п.Парфино, ул.Карла Маркса, д.111а</t>
  </si>
  <si>
    <t>р.п.Парфино, ул.Карла Маркса, д.63</t>
  </si>
  <si>
    <t>р.п.Парфино, ул.Космонавтов, д.11</t>
  </si>
  <si>
    <t>р.п.Парфино, ул.Космонавтов, д.4</t>
  </si>
  <si>
    <t>р.п.Парфино, ул.Космонавтов, д.6</t>
  </si>
  <si>
    <t>р.п.Парфино, ул.Космонавтов, д.8</t>
  </si>
  <si>
    <t>р.п.Парфино, ул.Космонавтов, д.9</t>
  </si>
  <si>
    <t>р.п.Парфино, ул.Мира, д.16</t>
  </si>
  <si>
    <t>р.п.Парфино, ул.Строительная, д.14</t>
  </si>
  <si>
    <t>р.п.Парфино, ул.Строительная, д.18</t>
  </si>
  <si>
    <t>р.п.Парфино, ул.Строительная, д.20б</t>
  </si>
  <si>
    <t>д.Ямник, ул.К. Маркса, д.1</t>
  </si>
  <si>
    <t>р.п.Демянск, пер.Молодежный, д.5</t>
  </si>
  <si>
    <t>р.п.Демянск, пер.Молодежный, д.6</t>
  </si>
  <si>
    <t>р.п.Демянск, пер.Молодежный, д.7</t>
  </si>
  <si>
    <t>р.п.Демянск, ул.1 Мая, д.76</t>
  </si>
  <si>
    <t>р.п.Демянск, ул.25 Октября, д.22</t>
  </si>
  <si>
    <t>р.п.Демянск, ул.25 Октября, д.14а</t>
  </si>
  <si>
    <t>р.п.Демянск, ул.25 Октября, д.7</t>
  </si>
  <si>
    <t>р.п.Демянск, ул.Володарского, д.12</t>
  </si>
  <si>
    <t>р.п.Демянск, ул.К.Либкнехта, д.42</t>
  </si>
  <si>
    <t>р.п.Демянск, ул.Новая, д.1</t>
  </si>
  <si>
    <t>р.п.Демянск, ул.Черняховского, д.10</t>
  </si>
  <si>
    <t>р.п.Демянск, ул.Черняховского, д.4</t>
  </si>
  <si>
    <t>р.п.Демянск, ул.Черняховского, д.8</t>
  </si>
  <si>
    <t>р.п.Демянск, ул.Школьная, д.13</t>
  </si>
  <si>
    <t>р.п.Демянск, ул.Школьная, д.7</t>
  </si>
  <si>
    <t>р.п.Демянск, ул.Энергетиков, д.25</t>
  </si>
  <si>
    <t>п.Кневицы, ул.Первомайская, д.6</t>
  </si>
  <si>
    <t>п.Кневицы, ул.Центральная, д.39</t>
  </si>
  <si>
    <t>п.Кневицы, ул.Центральная, д.46</t>
  </si>
  <si>
    <t>п.Кневицы, ул.Центральная, д.52</t>
  </si>
  <si>
    <t>п.Кневицы, ул.Центральная, д.48</t>
  </si>
  <si>
    <t>п.Кневицы, ул.Центральная, д.50</t>
  </si>
  <si>
    <t>п.Кневицы, ул.Школьная, д.12</t>
  </si>
  <si>
    <t>п.Кневицы, ул.Школьная, д.6</t>
  </si>
  <si>
    <t>п.Кневицы, ул.Школьная, д.8</t>
  </si>
  <si>
    <t>с.Лычково, ул.Железнодорожная, д.11</t>
  </si>
  <si>
    <t>д.Усть-Волма, ул.Центральная, д.9</t>
  </si>
  <si>
    <t>р.п.Крестцы, пер.Механизаторов, д.12</t>
  </si>
  <si>
    <t>р.п.Крестцы, ул.Валдайская, д.65</t>
  </si>
  <si>
    <t>р.п.Крестцы, ул.Васильчикова, д.4б</t>
  </si>
  <si>
    <t>р.п.Крестцы, ул.Васильчикова, д.6а</t>
  </si>
  <si>
    <t>с.Ямская Слобода, ул.Заречная, д.5</t>
  </si>
  <si>
    <t>с.Ямская Слобода, ул.Заречная, д.6</t>
  </si>
  <si>
    <t>р.п.Крестцы, ул.Карла Либкнехта, д.11</t>
  </si>
  <si>
    <t>р.п.Крестцы, ул.Некрасова, д.1</t>
  </si>
  <si>
    <t>р.п.Крестцы, ул.Островская, д.21</t>
  </si>
  <si>
    <t>р.п.Крестцы, ул.Павловская, д.37а</t>
  </si>
  <si>
    <t>р.п.Крестцы, ул.Полевая, д.8</t>
  </si>
  <si>
    <t>р.п.Крестцы, ул.Рябошапко, д.32а</t>
  </si>
  <si>
    <t>р.п.Крестцы, ул.Ставского, д.12</t>
  </si>
  <si>
    <t>р.п.Крестцы, ул.Строителей, д.18</t>
  </si>
  <si>
    <t>р.п.Крестцы, ул.Строителей, д.9</t>
  </si>
  <si>
    <t>с.Анциферово, ул.Октябрьская, д.33</t>
  </si>
  <si>
    <t>с.Анциферово, ул.Октябрьская, д.34</t>
  </si>
  <si>
    <t>с.Песь, ул.Лесная, д.9</t>
  </si>
  <si>
    <t>с.Песь, ул.Юбилейная, д.3а</t>
  </si>
  <si>
    <t>с.Песь, ул.Юбилейная, д.4а</t>
  </si>
  <si>
    <t>р.п.Хвойная, ул.Вокзальная, д.17</t>
  </si>
  <si>
    <t>р.п.Хвойная, ул.Заречная, д.10</t>
  </si>
  <si>
    <t>р.п.Хвойная, ул.Комсомольская, д.16а</t>
  </si>
  <si>
    <t xml:space="preserve">п.Юбилейный, ул.Комсомольская, д.3 </t>
  </si>
  <si>
    <t>р.п.Хвойная, ул.Мира, д.6</t>
  </si>
  <si>
    <t>р.п.Хвойная, ул.Печатников, д.16</t>
  </si>
  <si>
    <t>р.п.Хвойная, ул.Пионерская, д.22</t>
  </si>
  <si>
    <t>р.п.Хвойная, ул.Пионерская, д.28</t>
  </si>
  <si>
    <t>р.п.Хвойная, ул.Пионерская, д.3</t>
  </si>
  <si>
    <t>р.п.Хвойная, ул.Пионерская, д.30</t>
  </si>
  <si>
    <t>р.п.Хвойная, ул.Пионерская, д.32</t>
  </si>
  <si>
    <t>р.п.Хвойная, ул.Пионерская, д.34</t>
  </si>
  <si>
    <t>р.п.Хвойная, ул.Советская, д.18</t>
  </si>
  <si>
    <t>п.Юбилейный, ул.Солнечная, д.2</t>
  </si>
  <si>
    <t>п.Юбилейный, ул.Солнечная, д.4</t>
  </si>
  <si>
    <t>р.п.Хвойная, ул.Шоссейная, д.31, корп.8</t>
  </si>
  <si>
    <t>п.Юбилейный, ул.Юности, д.6</t>
  </si>
  <si>
    <t>г.Сольцы, наб.7 Ноября, д.19</t>
  </si>
  <si>
    <t>г.Сольцы, пер.Школьный, д.4</t>
  </si>
  <si>
    <t>г.Сольцы, просп.Советский, д.10</t>
  </si>
  <si>
    <t>г.Сольцы, просп.Советский, д.44а</t>
  </si>
  <si>
    <t>г.Сольцы, ул.Красных партизан, д.4а</t>
  </si>
  <si>
    <t>г.Сольцы, ул.Ленина, д.15</t>
  </si>
  <si>
    <t>г.Сольцы, ул.Лермонтова, д.15</t>
  </si>
  <si>
    <t>г.Сольцы, ул.Лермонтова, д.9</t>
  </si>
  <si>
    <t>г.Сольцы, ул.Новгородская, д.58а</t>
  </si>
  <si>
    <t>г.Сольцы, ул.Новгородская, д.4</t>
  </si>
  <si>
    <t>г.Сольцы, ул.Почтовая, д.18</t>
  </si>
  <si>
    <t>г.Сольцы, ул.Псковская, д.27</t>
  </si>
  <si>
    <t>г.Сольцы, ул.Псковская, д.29</t>
  </si>
  <si>
    <t>г.Сольцы, ул.Псковская, д.33</t>
  </si>
  <si>
    <t>г.Сольцы, ул.Псковская, д.31</t>
  </si>
  <si>
    <t>г.Сольцы, ул.Чернышевского, д.11</t>
  </si>
  <si>
    <t>г.Сольцы-2, ДОС 165</t>
  </si>
  <si>
    <t>г.Сольцы-2, ДОС 186</t>
  </si>
  <si>
    <t>г.Сольцы-2, ДОС 188</t>
  </si>
  <si>
    <t>г.Сольцы-2, ДОС 40</t>
  </si>
  <si>
    <t>д.Выбити, ул.Центральная, д.116</t>
  </si>
  <si>
    <t>д.Дуброво, пер.Белодомовский, д.3</t>
  </si>
  <si>
    <t>д.Ретно, ул.Новая, д.1</t>
  </si>
  <si>
    <t>г.Сольцы, ул.Псковская, д.21а</t>
  </si>
  <si>
    <t>г.Сольцы, пер.Школьный, д.6</t>
  </si>
  <si>
    <t>г.Сольцы, пл.Победы, д.1</t>
  </si>
  <si>
    <t>г.Малая Вишера, пер.1 Кузьминский, д.10</t>
  </si>
  <si>
    <t>г.Малая Вишера, ул.1 Мая, д.1</t>
  </si>
  <si>
    <t>г.Малая Вишера, ул.1 Мая, д.57</t>
  </si>
  <si>
    <t>г.Малая Вишера, ул.Балочная, д.38</t>
  </si>
  <si>
    <t>г.Малая Вишера, ул.Железнодорожный Домострой, д.2</t>
  </si>
  <si>
    <t>г.Малая Вишера, ул.Коммунистическая, д.2</t>
  </si>
  <si>
    <t>г.Малая Вишера, ул.Красноармейская, д.19</t>
  </si>
  <si>
    <t>г.Малая Вишера, ул.Кузьминская, д.61</t>
  </si>
  <si>
    <t>г.Малая Вишера, ул.Кузьминская, д.59</t>
  </si>
  <si>
    <t>г.Малая Вишера, ул.Лермонтова, д.4а</t>
  </si>
  <si>
    <t>г.Малая Вишера, ул.Лесная, д.16</t>
  </si>
  <si>
    <t>г.Малая Вишера, ул.Лесная, д.18</t>
  </si>
  <si>
    <t>г.Малая Вишера, ул.Лесная, д.22</t>
  </si>
  <si>
    <t>г.Малая Вишера, ул.Лесная, д.24</t>
  </si>
  <si>
    <t>г.Малая Вишера, ул.Лесная, д.28</t>
  </si>
  <si>
    <t>г.Малая Вишера, ул.Лесная, д.38</t>
  </si>
  <si>
    <t>г.Малая Вишера, ул.Лесная, д.40</t>
  </si>
  <si>
    <t>г.Малая Вишера, ул.Лесная, д.43</t>
  </si>
  <si>
    <t>г.Малая Вишера, ул.Лесная, д.44</t>
  </si>
  <si>
    <t>г.Малая Вишера, ул.Лесная, д.45</t>
  </si>
  <si>
    <t>г.Малая Вишера, ул.Лесная, д.49а</t>
  </si>
  <si>
    <t>г.Малая Вишера, ул.Лесная, д.51</t>
  </si>
  <si>
    <t>г.Малая Вишера, ул.Лесозаготовителей, д.28</t>
  </si>
  <si>
    <t>г.Малая Вишера, ул.Лесозаготовителей, д.30</t>
  </si>
  <si>
    <t>г.Малая Вишера, ул.Мерецкова, д.2</t>
  </si>
  <si>
    <t>г.Малая Вишера, ул.Мерецкова, д.2а</t>
  </si>
  <si>
    <t>г.Малая Вишера, ул.Мерецкова, д.4</t>
  </si>
  <si>
    <t>г.Малая Вишера, ул.Мерецкова, д.6</t>
  </si>
  <si>
    <t>г.Малая Вишера, ул.Набережная, д.7</t>
  </si>
  <si>
    <t>г.Малая Вишера, ул.Новгородская, д.11а</t>
  </si>
  <si>
    <t>г.Малая Вишера, ул.Октябрьская, д.40</t>
  </si>
  <si>
    <t>г.Малая Вишера, ул.Революции, д.31</t>
  </si>
  <si>
    <t>г.Малая Вишера, ул.Труда, д.1а</t>
  </si>
  <si>
    <t>г.Малая Вишера, ул.Труда, д.7</t>
  </si>
  <si>
    <t>г.Малая Вишера, ул.Школьная, д.15</t>
  </si>
  <si>
    <t>г.Малая Вишера, ул.Школьная, д.2а</t>
  </si>
  <si>
    <t>г.Малая Вишера, ул.Володарского, д.24</t>
  </si>
  <si>
    <t>г.Малая Вишера, ул.Лермонтова, д.6а</t>
  </si>
  <si>
    <t>д.Бурга, ул.Тяговая подстанция, д.1</t>
  </si>
  <si>
    <t>д.Бурга, ул.Тяговая подстанция, д.2</t>
  </si>
  <si>
    <t>д.Веребье, ул.1 Мая, д.14</t>
  </si>
  <si>
    <t>п.Большая Вишера, ул.50 лет 1 КДО, д.39</t>
  </si>
  <si>
    <t>п.Большая Вишера, ул.Первомайская, д.15</t>
  </si>
  <si>
    <t>п.Большая Вишера, ул.Поболотина, д.1</t>
  </si>
  <si>
    <t>п.Большая Вишера, ул.Революции, д.4</t>
  </si>
  <si>
    <t>г.Пестово, пер.Лесной, д.5</t>
  </si>
  <si>
    <t>г.Пестово, пер.Школьный, д.2</t>
  </si>
  <si>
    <t>г.Пестово, ул.Виноградова, д.17</t>
  </si>
  <si>
    <t>г.Пестово, ул.Вокзальная, д.8в</t>
  </si>
  <si>
    <t>г.Пестово, ул.Гагарина, д.22</t>
  </si>
  <si>
    <t>г.Пестово, ул.Набережная Реки Меглинки, д.31</t>
  </si>
  <si>
    <t>г.Пестово, ул.Набережная Реки Меглинки, д.41</t>
  </si>
  <si>
    <t>г.Пестово, ул.Первомайская, д.12а</t>
  </si>
  <si>
    <t>г.Пестово, ул.Первомайская, д.6</t>
  </si>
  <si>
    <t>г.Пестово, ул.Пионеров, д.1</t>
  </si>
  <si>
    <t>г.Пестово, ул.Почтовая, д.13</t>
  </si>
  <si>
    <t>г.Пестово, ул.Почтовая, д.7</t>
  </si>
  <si>
    <t>г.Пестово, ул.Пролетарская, д.22</t>
  </si>
  <si>
    <t>г.Пестово, ул.Пролетарская, д.24</t>
  </si>
  <si>
    <t>г.Пестово, ул.Профсоюзов, д.80</t>
  </si>
  <si>
    <t>г.Пестово, ул.Профсоюзов, д.99</t>
  </si>
  <si>
    <t>г.Пестово, ул.Соловьева, д.10</t>
  </si>
  <si>
    <t>г.Пестово, ул.Соловьева, д.7</t>
  </si>
  <si>
    <t>г.Пестово, ул.Фабричная, д.16</t>
  </si>
  <si>
    <t>г.Пестово, ул.Чапаева, д.17</t>
  </si>
  <si>
    <t>г.Пестово, ул.Чапаева, д.3</t>
  </si>
  <si>
    <t>г.Пестово, ул.Чапаева, д.4</t>
  </si>
  <si>
    <t>г.Пестово, ул.Чапаева, д.7</t>
  </si>
  <si>
    <t>г.Пестово, ул.Чапаева, д.8</t>
  </si>
  <si>
    <t>г.Пестово, ул.Соловьева, д.18</t>
  </si>
  <si>
    <t>д.Козловка, ул.Новопокровская, д.1</t>
  </si>
  <si>
    <t>д.Козловка, ул.Новопокровская, д.2</t>
  </si>
  <si>
    <t>д.Пузырёво, д.61</t>
  </si>
  <si>
    <t>г.Окуловка, пер.Парковый, д.1</t>
  </si>
  <si>
    <t>г.Окуловка, ул.1 Мая, д.15</t>
  </si>
  <si>
    <t>г.Окуловка, ул.1 Мая, д.6</t>
  </si>
  <si>
    <t>г.Окуловка, ул.2-я Комсомольская, д.4а</t>
  </si>
  <si>
    <t>г.Окуловка, ул.3-я Красноармейская, д.26</t>
  </si>
  <si>
    <t>г.Окуловка, ул.Калинина, д.4</t>
  </si>
  <si>
    <t>п.Боровёнка, ул.Калинина, д.76</t>
  </si>
  <si>
    <t>р.п.Кулотино, ул.Кирова, д.10</t>
  </si>
  <si>
    <t>г.Окуловка, ул.Кирова, д.10а</t>
  </si>
  <si>
    <t>г.Окуловка, ул.Кирова, д.28</t>
  </si>
  <si>
    <t>р.п.Кулотино, ул.Кирова, д.3</t>
  </si>
  <si>
    <t>р.п.Кулотино, ул.Кирова, д.5</t>
  </si>
  <si>
    <t>р.п.Кулотино, ул.Кирова, д.6</t>
  </si>
  <si>
    <t>г.Окуловка, ул.Коммунаров, д.16</t>
  </si>
  <si>
    <t>р.п.Кулотино, просп.Коммунаров, д.4б</t>
  </si>
  <si>
    <t>г.Окуловка, ул.Космонавтов, д.14</t>
  </si>
  <si>
    <t>г.Окуловка, ул.Ленина, д.3а</t>
  </si>
  <si>
    <t>г.Окуловка, ул.Ломоносова, д.6</t>
  </si>
  <si>
    <t>г.Окуловка, ул.Миклухо-Маклая, д.42</t>
  </si>
  <si>
    <t>г.Окуловка, ул.Магистральная, д.56</t>
  </si>
  <si>
    <t>д.Шуркино, ул.Мира, д.10</t>
  </si>
  <si>
    <t>д.Шуркино, ул.Мира, д.8</t>
  </si>
  <si>
    <t>г.Окуловка, ул.Николая Николаева, д.55, корп.2</t>
  </si>
  <si>
    <t>р.п.Кулотино, ул.Набережная, д.5</t>
  </si>
  <si>
    <t>г.Окуловка, ул.Новгородская, д.44</t>
  </si>
  <si>
    <t>г.Окуловка, ул.Островского, д.40</t>
  </si>
  <si>
    <t>г.Окуловка, ул.Островского, д.46, корп.1</t>
  </si>
  <si>
    <t>г.Окуловка, ул.Островского, д.46, корп.2</t>
  </si>
  <si>
    <t>г.Окуловка, ул.Островского, д.58</t>
  </si>
  <si>
    <t>г.Окуловка, ул.Островского, д.59</t>
  </si>
  <si>
    <t>г.Окуловка, ул.Правды, д.9</t>
  </si>
  <si>
    <t>р.п.Угловка, ул.Советская, д.19</t>
  </si>
  <si>
    <t>п.Топорок, ул.Советская, д.28</t>
  </si>
  <si>
    <t>г.Окуловка, ул.Стрельцова, д.5</t>
  </si>
  <si>
    <t>р.п.Угловка, ул.Центральная, д.11а</t>
  </si>
  <si>
    <t>р.п.Угловка, ул.Центральная, д.12а</t>
  </si>
  <si>
    <t>р.п.Угловка, ул.Центральная, д.16а</t>
  </si>
  <si>
    <t>р.п.Угловка, ул.Центральная, д.17</t>
  </si>
  <si>
    <t>р.п.Угловка, ул.Центральная, д.21</t>
  </si>
  <si>
    <t>р.п.Угловка, ул.Центральная, д.2а</t>
  </si>
  <si>
    <t>д.Зуево, ул.Ветеранов, д.1</t>
  </si>
  <si>
    <t>д.Зуево, ул.Ветеранов, д.2</t>
  </si>
  <si>
    <t>д.Зуево, ул.Ветеранов, д.3</t>
  </si>
  <si>
    <t>д.Зуево, ул.Парковая, д.1</t>
  </si>
  <si>
    <t>д.Зуево, ул.Центральная, д.6</t>
  </si>
  <si>
    <t>д.Карловка, ул.Центральная, д.11</t>
  </si>
  <si>
    <t>д.Карловка, ул.Центральная, д.5</t>
  </si>
  <si>
    <t>д.Селищи, ул.Лермонтова, д.14</t>
  </si>
  <si>
    <t>д.Селищи, ул.Школьная, д.7</t>
  </si>
  <si>
    <t>д.Трегубово, ул.Школьная, д.1</t>
  </si>
  <si>
    <t>д.Трегубово, ул.Школьная, д.3</t>
  </si>
  <si>
    <t>п.Краснофарфорный, ул.Октябрьская, д.5</t>
  </si>
  <si>
    <t>с.Успенское, ул.Коммунарная, д.3</t>
  </si>
  <si>
    <t>с.Успенское, ул.Коммунарная, д.5</t>
  </si>
  <si>
    <t>с.Успенское, ул.Коммунарная, д.6</t>
  </si>
  <si>
    <t>г.Чудово, ул.2-я Парковая, д.9</t>
  </si>
  <si>
    <t>г.Чудово, ул.5-я Пролетарская, д.2</t>
  </si>
  <si>
    <t>г.Чудово, ул.Большевиков, д.11</t>
  </si>
  <si>
    <t>г.Чудово, ул.Большевиков, д.28</t>
  </si>
  <si>
    <t>г.Чудово, ул.Большевиков, д.8</t>
  </si>
  <si>
    <t>г.Чудово, ул.Губина, д.2</t>
  </si>
  <si>
    <t>г.Чудово, ул.Замкова, д.5</t>
  </si>
  <si>
    <t>г.Чудово, ул.Майская, д.11</t>
  </si>
  <si>
    <t>г.Чудово, ул.Некрасова, д.26</t>
  </si>
  <si>
    <t>г.Чудово, ул.Некрасова, д.28</t>
  </si>
  <si>
    <t>г.Чудово, ул.Некрасова, д.30</t>
  </si>
  <si>
    <t>г.Чудово, ул.Новгородская, д.13</t>
  </si>
  <si>
    <t>г.Чудово, ул.Новгородская, д.8</t>
  </si>
  <si>
    <t>г.Чудово, ул.Новопарковая, д.1</t>
  </si>
  <si>
    <t>г.Чудово, ул.Октябрьская, д.5/2</t>
  </si>
  <si>
    <t>г.Чудово, ул.Оплеснина, д.9</t>
  </si>
  <si>
    <t>г.Чудово, ул.Парайненская, д.11</t>
  </si>
  <si>
    <t>п.Краснофарфорный, ул.Пятилетка, д.13</t>
  </si>
  <si>
    <t>п.Краснофарфорный, ул.Пятилетка, д.7</t>
  </si>
  <si>
    <t>г.Чудово, ул.Сергея Кузнецова, д.2а</t>
  </si>
  <si>
    <t>г.Чудово, ул.Солдатова, д.9</t>
  </si>
  <si>
    <t>г.Чудово, ул.Титова, д.19</t>
  </si>
  <si>
    <t>г.Чудово, ул.Титова, д.21</t>
  </si>
  <si>
    <t>с.Оскуй, ул.имени Тони Михеевой, д.12</t>
  </si>
  <si>
    <t>с.Оскуй, ул.имени Тони Михеевой, д.13</t>
  </si>
  <si>
    <t>г.Чудово, ул.Титова, д.15</t>
  </si>
  <si>
    <t>г.Чудово, ул.Большевиков, д.24</t>
  </si>
  <si>
    <t>г.Чудово, ул.Майская, д.12</t>
  </si>
  <si>
    <t>г.Чудово, ул.Загородная, д.15</t>
  </si>
  <si>
    <t>г.Чудово, ул.Солдатова, д.10</t>
  </si>
  <si>
    <t>д.Божонка, ул.Новая, д.1а</t>
  </si>
  <si>
    <t>д.Болотная, д.17</t>
  </si>
  <si>
    <t>д.Болотная, д.18</t>
  </si>
  <si>
    <t>д.Болотная, д.21</t>
  </si>
  <si>
    <t>д.Болотная, д.33</t>
  </si>
  <si>
    <t>д.Болотная, д.34</t>
  </si>
  <si>
    <t>д.Борки, ул.Заверяжская, д.2</t>
  </si>
  <si>
    <t>д.Борки, ул.Парковая, д.4</t>
  </si>
  <si>
    <t>д.Борки, ул.Парковая, д.6</t>
  </si>
  <si>
    <t>д.Борки, ул.Парковая, д.8</t>
  </si>
  <si>
    <t>д.Борки, ул.Покровского, д.1</t>
  </si>
  <si>
    <t>д.Григорово, ул.Центральная, д.10</t>
  </si>
  <si>
    <t>д.Григорово, ул.Центральная, д.11</t>
  </si>
  <si>
    <t>д.Григорово, ул.Центральная, д.15</t>
  </si>
  <si>
    <t>д.Григорово, ул.Центральная, д.8</t>
  </si>
  <si>
    <t>д.Григорово, ул.Центральная, д.9</t>
  </si>
  <si>
    <t>д.Ермолино, д.11</t>
  </si>
  <si>
    <t>д.Ермолино, д.11а</t>
  </si>
  <si>
    <t>д.Ермолино, д.25б</t>
  </si>
  <si>
    <t>д.Захарьино, ул.Центральная, д.8</t>
  </si>
  <si>
    <t>д.Лесная, пл.Мира, д.1</t>
  </si>
  <si>
    <t>д.Лесная, пл.Мира, д.2</t>
  </si>
  <si>
    <t>д.Лесная, пл.Мира, д.6</t>
  </si>
  <si>
    <t>д.Лесная, ул.60 лет СССР, д.10</t>
  </si>
  <si>
    <t>д.Лесная, ул.60 лет СССР, д.12</t>
  </si>
  <si>
    <t>д.Лесная, ул.60 лет СССР, д.16</t>
  </si>
  <si>
    <t>д.Лесная, ул.60 лет СССР, д.2</t>
  </si>
  <si>
    <t>д.Лесная, ул.60 лет СССР, д.4</t>
  </si>
  <si>
    <t>д.Лесная, ул.60 лет СССР, д.6</t>
  </si>
  <si>
    <t>д.Новая Мельница, д.102б</t>
  </si>
  <si>
    <t>д.Новоселицы, ул.Армейская, д.102</t>
  </si>
  <si>
    <t>д.Новоселицы, ул.Армейская, д.105</t>
  </si>
  <si>
    <t>д.Новоселицы, ул.Армейская, д.106</t>
  </si>
  <si>
    <t>д.Новоселицы, ул.Армейская, д.108</t>
  </si>
  <si>
    <t>д.Новоселицы, ул.Армейская, д.109</t>
  </si>
  <si>
    <t>д.Новоселицы, ул.Армейская, д.99</t>
  </si>
  <si>
    <t>д.Подберезье, ул.Новгородская, д.9</t>
  </si>
  <si>
    <t>д.Село-Гора, д.3</t>
  </si>
  <si>
    <t>д.Слутка, д.36</t>
  </si>
  <si>
    <t>д.Старое Ракомо, ул.Петропавловская, д.10</t>
  </si>
  <si>
    <t>д.Сырково, ул.Лесная, д.2</t>
  </si>
  <si>
    <t>д.Сырково, ул.Пролетарская, д.10</t>
  </si>
  <si>
    <t>д.Сырково, ул.Пролетарская, д.5</t>
  </si>
  <si>
    <t>д.Сырково, ул.Пролетарская, д.8</t>
  </si>
  <si>
    <t>д.Сырково, ул.Пролетарская, д.9</t>
  </si>
  <si>
    <t>д.Сырково, ул.Советская, д.5</t>
  </si>
  <si>
    <t>д.Сырково, ул.Центральная, д.39</t>
  </si>
  <si>
    <t>д.Сырково, ул.Центральная, д.41</t>
  </si>
  <si>
    <t>д.Трубичино, д.184</t>
  </si>
  <si>
    <t>д.Трубичино, д.188</t>
  </si>
  <si>
    <t>д.Трубичино, д.190</t>
  </si>
  <si>
    <t>д.Трубичино, д.35</t>
  </si>
  <si>
    <t>д.Трубичино, д.35, корп.2</t>
  </si>
  <si>
    <t>д.Трубичино, д.37</t>
  </si>
  <si>
    <t>д.Трубичино, д.98</t>
  </si>
  <si>
    <t>д.Чечулино, заезд ДРП, д.1</t>
  </si>
  <si>
    <t>д.Чечулино, заезд ДРП, д.3</t>
  </si>
  <si>
    <t>д.Шолохово, д.1</t>
  </si>
  <si>
    <t>п.Волховец, ул.Пионерская, д.18</t>
  </si>
  <si>
    <t>п.Волховец, ул.Пионерская, д.2</t>
  </si>
  <si>
    <t>п.Волховец, ул.Пионерская, д.11</t>
  </si>
  <si>
    <t>р.п.Панковка, ул.Пионерская, д.4</t>
  </si>
  <si>
    <t>р.п.Панковка, ул.Строительная, д.6</t>
  </si>
  <si>
    <t>р.п.Панковка, ул.Дорожников, д.7</t>
  </si>
  <si>
    <t>р.п.Панковка, ул.Индустриальная, д.1</t>
  </si>
  <si>
    <t>р.п.Панковка, ул.Индустриальная, д.12</t>
  </si>
  <si>
    <t>р.п.Панковка, ул.Индустриальная, д.8</t>
  </si>
  <si>
    <t>р.п.Панковка, ул.Октябрьская, д.1</t>
  </si>
  <si>
    <t>р.п.Панковка, ул.Пионерская, д.10</t>
  </si>
  <si>
    <t>р.п.Панковка, ул.Пионерская, д.8</t>
  </si>
  <si>
    <t>р.п.Панковка, ул.Промышленная, д.11а</t>
  </si>
  <si>
    <t>р.п.Панковка, ул.Промышленная, д.7а</t>
  </si>
  <si>
    <t>р.п.Панковка, ул.Советская, д.3</t>
  </si>
  <si>
    <t>р.п.Панковка, ул.Строительная, д.12</t>
  </si>
  <si>
    <t>р.п.Панковка, ул.Строительная, д.3</t>
  </si>
  <si>
    <t>р.п.Пролетарий, пер.Юности, д.1</t>
  </si>
  <si>
    <t>р.п.Пролетарий, пер.Юности, д.2</t>
  </si>
  <si>
    <t>р.п.Пролетарий, ул.Восточная, д.13</t>
  </si>
  <si>
    <t>р.п.Пролетарий, ул.Восточная, д.15</t>
  </si>
  <si>
    <t>р.п.Пролетарий, ул.Ленинградская, д.17а</t>
  </si>
  <si>
    <t>р.п.Пролетарий, ул.Пролетарская, д.80</t>
  </si>
  <si>
    <t>р.п.Пролетарий, ул.Пролетарская, д.14</t>
  </si>
  <si>
    <t>р.п.Пролетарий, ул.Пролетарская, д.44</t>
  </si>
  <si>
    <t>р.п.Пролетарий, ул.Пролетарская, д.46</t>
  </si>
  <si>
    <t>п.Тёсово-Нетыльский, ул.Возрождения, д.9</t>
  </si>
  <si>
    <t>п.Тёсово-Нетыльский, ул.Матросова, д.14</t>
  </si>
  <si>
    <t>п.Тёсово-Нетыльский, ул.Пионерская, д.1а</t>
  </si>
  <si>
    <t>п.Тёсово-Нетыльский, ул.Пионерская, д.2</t>
  </si>
  <si>
    <t>п.Тёсово-Нетыльский, ул.Пионерская, д.2а</t>
  </si>
  <si>
    <t>п.Тёсово-Нетыльский, ул.Советская, д.4</t>
  </si>
  <si>
    <t>п.Тёсово-Нетыльский, Малый пер., д.2</t>
  </si>
  <si>
    <t>с.Бронница, ул.Мелиораторов, д.1</t>
  </si>
  <si>
    <t>с.Бронница, ул.Мелиораторов, д.2</t>
  </si>
  <si>
    <t>с.Бронница, ул.Мелиораторов, д.3</t>
  </si>
  <si>
    <t>с.Бронница, ул.Мелиораторов, д.4</t>
  </si>
  <si>
    <t>с.Бронница, ул.Молодежная, д.2</t>
  </si>
  <si>
    <t>с.Бронница, ул.Молодежная, д.4</t>
  </si>
  <si>
    <t>с.Бронница, ул.Молодежная, д.5</t>
  </si>
  <si>
    <t>р.п.Пролетарий, ул.Октябрьская, д.11а</t>
  </si>
  <si>
    <t>д.Чечулино, ул.Воцкая, д.21</t>
  </si>
  <si>
    <t>д.Григорово, ул.Луговая, д.6</t>
  </si>
  <si>
    <t>д.Григорово, ул.Центральная, д.2</t>
  </si>
  <si>
    <t>д.Чайка, д.91</t>
  </si>
  <si>
    <t>г.Боровичи, микрорайон 1 Раздолье, д.4</t>
  </si>
  <si>
    <t>п.Кировский, ул.Молодежная, д.1</t>
  </si>
  <si>
    <t>д.Ёгла, ул.Набережная, д.13</t>
  </si>
  <si>
    <t>д.Ёгла, ул.Советская, д.195</t>
  </si>
  <si>
    <t>г.Боровичи, пер.Ленинградский, д.3</t>
  </si>
  <si>
    <t>г.Боровичи, пер.Чайковского, д.4</t>
  </si>
  <si>
    <t>д.Починная Сопка, ул.Совхозная, д.10</t>
  </si>
  <si>
    <t>д.Починная Сопка, ул.Совхозная, д.6</t>
  </si>
  <si>
    <t>п.Тухун, д.4</t>
  </si>
  <si>
    <t>г.Боровичи, пл.Труда, д.5</t>
  </si>
  <si>
    <t>с.Опеченский Посад, линия 2-я, д.55</t>
  </si>
  <si>
    <t>п.Первое Мая, д.24</t>
  </si>
  <si>
    <t>п.Шахтёрский, ул.Молодежная, д.7</t>
  </si>
  <si>
    <t>п.Шахтёрский, ул.Шахтеров, д.2</t>
  </si>
  <si>
    <t>г.Боровичи, ул.Боровая, д.117</t>
  </si>
  <si>
    <t>г.Боровичи, ул.Бригадная, д.15</t>
  </si>
  <si>
    <t>г.Боровичи, ул.Гоголя, д.133</t>
  </si>
  <si>
    <t>г.Боровичи, ул.Гоголя, д.162</t>
  </si>
  <si>
    <t>г.Боровичи, ул.Гоголя, д.168</t>
  </si>
  <si>
    <t>г.Боровичи, ул.Гончарная, д.2</t>
  </si>
  <si>
    <t>г.Боровичи, ул.Декабристов, д.18</t>
  </si>
  <si>
    <t>г.Боровичи, ул.Декабристов, д.57</t>
  </si>
  <si>
    <t>г.Боровичи, ул.Загородная, д.24</t>
  </si>
  <si>
    <t>г.Боровичи, ул.Загородная, д.4</t>
  </si>
  <si>
    <t>г.Боровичи, ул.Загородная, д.48</t>
  </si>
  <si>
    <t>г.Боровичи, ул.Загородная, д.59</t>
  </si>
  <si>
    <t>г.Боровичи, ул.Загородная, д.73</t>
  </si>
  <si>
    <t>г.Боровичи, ул.Коммунистическая, д.31</t>
  </si>
  <si>
    <t>г.Боровичи, ул.Комсомольская, д.48</t>
  </si>
  <si>
    <t>г.Боровичи, ул.Л. Павлова, д.26</t>
  </si>
  <si>
    <t>г.Боровичи, ул.Л. Павлова, д.27</t>
  </si>
  <si>
    <t>г.Боровичи, ул.Л. Павлова, д.28</t>
  </si>
  <si>
    <t>г.Боровичи, ул.Л. Толстого, д.18</t>
  </si>
  <si>
    <t>г.Боровичи, ул.Ленинградская, д.19</t>
  </si>
  <si>
    <t>г.Боровичи, ул.Ленинградская, д.2</t>
  </si>
  <si>
    <t>г.Боровичи, ул.Ленинградская, д.21</t>
  </si>
  <si>
    <t>г.Боровичи, ул.Ленинградская, д.25</t>
  </si>
  <si>
    <t>г.Боровичи, ул.Ленинградская, д.4</t>
  </si>
  <si>
    <t>г.Боровичи, ул.Ленинградская, д.48</t>
  </si>
  <si>
    <t>г.Боровичи, ул.Парковая, д.11а</t>
  </si>
  <si>
    <t>г.Боровичи, ул.Парковая, д.13</t>
  </si>
  <si>
    <t>г.Боровичи, ул.Пушкинская, д.66</t>
  </si>
  <si>
    <t>г.Боровичи, ул.Рабочая, д.15а</t>
  </si>
  <si>
    <t>г.Боровичи, ул.Рабочая, д.6а</t>
  </si>
  <si>
    <t>г.Боровичи, ул.С. Перовской, д.2/19</t>
  </si>
  <si>
    <t>г.Боровичи, ул.С. Перовской, д.90а</t>
  </si>
  <si>
    <t>г.Боровичи, ул.Советская, д.130а</t>
  </si>
  <si>
    <t>г.Боровичи, ул.Советская, д.19</t>
  </si>
  <si>
    <t>г.Боровичи, ул.Тинская, д.145</t>
  </si>
  <si>
    <t>г.Боровичи, ул.Ткачей, д.10</t>
  </si>
  <si>
    <t>г.Боровичи, ул.Физкультуры, д.16а</t>
  </si>
  <si>
    <t>г.Боровичи, ул.Физкультуры, д.18а</t>
  </si>
  <si>
    <t>г.Боровичи, ул.Ф. Энгельса, д.1</t>
  </si>
  <si>
    <t>г.Боровичи, ул.Ф. Энгельса, д.10</t>
  </si>
  <si>
    <t>г.Боровичи, ул.Ф. Энгельса, д.12</t>
  </si>
  <si>
    <t>г.Боровичи, ул.Ф. Энгельса, д.3</t>
  </si>
  <si>
    <t>г.Боровичи, ул.Ф. Энгельса, д.7</t>
  </si>
  <si>
    <t>г.Боровичи, ул.Ф. Энгельса, д.8</t>
  </si>
  <si>
    <t>г.Боровичи, ул.Энтузиастов, д.16</t>
  </si>
  <si>
    <t>г.Боровичи, ул.Энтузиастов, д.23</t>
  </si>
  <si>
    <t>г.Боровичи, бульвар Школьный, д.16</t>
  </si>
  <si>
    <t>д.Спасское, д.7</t>
  </si>
  <si>
    <t>д.Дубовицы, ул.Школьная, д.4</t>
  </si>
  <si>
    <t>д.Дубовицы, ул.Школьная, д.6</t>
  </si>
  <si>
    <t>г.Старая Русса, микрорайон Городок, д.11</t>
  </si>
  <si>
    <t>г.Старая Русса, микрорайон Городок, д.13</t>
  </si>
  <si>
    <t>г.Старая Русса, микрорайон Городок, д.4</t>
  </si>
  <si>
    <t>г.Старая Русса, Советская набережная, д.11</t>
  </si>
  <si>
    <t>г.Старая Русса, Советская набережная, д.12</t>
  </si>
  <si>
    <t>г.Старая Русса, Советская набережная, д.20</t>
  </si>
  <si>
    <t>г.Старая Русса, ул.Возрождения, д.162</t>
  </si>
  <si>
    <t>г.Старая Русса, ул.Возрождения, д.168а</t>
  </si>
  <si>
    <t>г.Старая Русса, ул.Возрождения, д.172</t>
  </si>
  <si>
    <t>г.Старая Русса, ул.Возрождения, д.176</t>
  </si>
  <si>
    <t>г.Старая Русса, ул.Александровская, д.11</t>
  </si>
  <si>
    <t>г.Старая Русса, ул.Александровская, д.16</t>
  </si>
  <si>
    <t>г.Старая Русса, ул.Александровская, д.30</t>
  </si>
  <si>
    <t>г.Старая Русса, ул.Александровская, д.30а</t>
  </si>
  <si>
    <t>г.Старая Русса, ул.Александровская, д.31</t>
  </si>
  <si>
    <t>г.Старая Русса, ул.Александровская, д.41</t>
  </si>
  <si>
    <t>г.Старая Русса, ул.Александровская, д.43</t>
  </si>
  <si>
    <t>г.Старая Русса, ул.Восстания, д.12</t>
  </si>
  <si>
    <t>г.Старая Русса, ул.Восстания, д.6</t>
  </si>
  <si>
    <t>г.Старая Русса, ул.Георгиевская, д.12</t>
  </si>
  <si>
    <t>г.Старая Русса, ул.Дзержинского, д.26</t>
  </si>
  <si>
    <t>г.Старая Русса, ул.Дзержинского, д.28</t>
  </si>
  <si>
    <t>г.Старая Русса, ул.Дзержинского, д.4а</t>
  </si>
  <si>
    <t>г.Старая Русса, ул.Крестецкая, д.1</t>
  </si>
  <si>
    <t>г.Старая Русса, ул.Крестецкая, д.16</t>
  </si>
  <si>
    <t>г.Старая Русса, ул.Крестецкая, д.18</t>
  </si>
  <si>
    <t>г.Старая Русса, ул.Крестецкая, д.26</t>
  </si>
  <si>
    <t>г.Старая Русса, ул.Кириллова, д.14</t>
  </si>
  <si>
    <t>г.Старая Русса, ул.Поперечная, д.174</t>
  </si>
  <si>
    <t>г.Старая Русса, ул.Поперечная, д.28</t>
  </si>
  <si>
    <t>г.Старая Русса, ул.Поперечная, д.32</t>
  </si>
  <si>
    <t>г.Старая Русса, ул.Поперечная, д.81</t>
  </si>
  <si>
    <t>г.Старая Русса, ул.Красных Командиров, д.100</t>
  </si>
  <si>
    <t>г.Старая Русса, ул.Красных Командиров, д.102</t>
  </si>
  <si>
    <t>г.Старая Русса, ул.Красных Командиров, д.104</t>
  </si>
  <si>
    <t>г.Старая Русса, ул.Красных Командиров, д.106</t>
  </si>
  <si>
    <t>г.Старая Русса, ул.Красных Командиров, д.84</t>
  </si>
  <si>
    <t>г.Старая Русса, ул.Красных Командиров, д.88</t>
  </si>
  <si>
    <t>г.Старая Русса, ул.Красных Командиров, д.92</t>
  </si>
  <si>
    <t>г.Старая Русса, ул.Красных Командиров, д.94</t>
  </si>
  <si>
    <t>г.Старая Русса, ул.Красных Командиров, д.96</t>
  </si>
  <si>
    <t>г.Старая Русса, ул.Красных Командиров, д.98</t>
  </si>
  <si>
    <t>г.Старая Русса, ул.Латышских Гвардейцев, д.49</t>
  </si>
  <si>
    <t>г.Старая Русса, ул.Латышских Гвардейцев, д.11</t>
  </si>
  <si>
    <t>г.Старая Русса, ул.Латышских Гвардейцев, д.6</t>
  </si>
  <si>
    <t>г.Старая Русса, ул.Минеральная, д.27/25</t>
  </si>
  <si>
    <t>г.Старая Русса, ул.Некрасова, д.21</t>
  </si>
  <si>
    <t>г.Старая Русса, ул.Некрасова, д.25</t>
  </si>
  <si>
    <t>г.Старая Русса, ул.Некрасова, д.26</t>
  </si>
  <si>
    <t>г.Старая Русса, ул.Некрасова, д.29</t>
  </si>
  <si>
    <t>г.Старая Русса, ул.Профсоюзная, д.9/45</t>
  </si>
  <si>
    <t>г.Старая Русса, ул.Радищева, д.1</t>
  </si>
  <si>
    <t>г.Старая Русса, ул.Тахирова, д.16</t>
  </si>
  <si>
    <t>г.Старая Русса, ул.Тахирова, д.12</t>
  </si>
  <si>
    <t>г.Старая Русса, ул.Тахирова, д.14</t>
  </si>
  <si>
    <t>г.Старая Русса, ул.Тахирова, д.18</t>
  </si>
  <si>
    <t>г.Старая Русса, ул.Тимура Фрунзе, д.12</t>
  </si>
  <si>
    <t>г.Старая Русса, ул.Тимура Фрунзе, д.3</t>
  </si>
  <si>
    <t>г.Старая Русса, ул.Гостинодворская, д.12а</t>
  </si>
  <si>
    <t>г.Старая Русса, ул.Гостинодворская, д.24</t>
  </si>
  <si>
    <t>г.Старая Русса, ул.Гостинодворская, д.28</t>
  </si>
  <si>
    <t>г.Старая Русса, ул.Гостинодворская, д.3</t>
  </si>
  <si>
    <t>г.Старая Русса, ул.Гостинодворская, д.4/18</t>
  </si>
  <si>
    <t>г.Старая Русса, ул.Яковлева, д.7</t>
  </si>
  <si>
    <t>г.Старая Русса, ул.Якутских Стрелков, д.17б</t>
  </si>
  <si>
    <t>д.Медниково, ул.40 лет Победы, д.24</t>
  </si>
  <si>
    <t>д.Медниково, ул.40 лет Победы, д.8б</t>
  </si>
  <si>
    <t>с.Залучье, ул.Мельничная, д.3</t>
  </si>
  <si>
    <t>д.Нагово, ул.Школьная, д.16</t>
  </si>
  <si>
    <t>п.Новосельский, ул.Алексеева, д.15</t>
  </si>
  <si>
    <t>д.Дубовицы, ул.Старорусская, д.6</t>
  </si>
  <si>
    <t>г.Старая Русса, ул.Сомровая роща, д.2</t>
  </si>
  <si>
    <t>Андреевская ул., д.27</t>
  </si>
  <si>
    <t>Воскресенский бульвар, д.8</t>
  </si>
  <si>
    <t>Заставная ул., д.2, корп.3</t>
  </si>
  <si>
    <t>Знаменская ул., д.20</t>
  </si>
  <si>
    <t>Ильина ул., д.17/37</t>
  </si>
  <si>
    <t>микрорайон Кречевицы, д.164</t>
  </si>
  <si>
    <t>микрорайон Кречевицы, д.51</t>
  </si>
  <si>
    <t>наб.Александра Невского, д.26</t>
  </si>
  <si>
    <t>Октябрьская ул., д.16</t>
  </si>
  <si>
    <t>Парковая ул., д.5</t>
  </si>
  <si>
    <t>Предтеченская ул., д.11</t>
  </si>
  <si>
    <t>Предтеченская ул., д.14</t>
  </si>
  <si>
    <t>Технический проезд, д.9</t>
  </si>
  <si>
    <t>ул.Бояна, д.5</t>
  </si>
  <si>
    <t>ул.Германа, д.30</t>
  </si>
  <si>
    <t>ул.Германа, д.5</t>
  </si>
  <si>
    <t>ул.Германа, д.7</t>
  </si>
  <si>
    <t>ул.Зелинского, д.4, корп.1</t>
  </si>
  <si>
    <t>ул.Менделеева, д.8</t>
  </si>
  <si>
    <t>ул.Мерецкова-Волосова, д.1/1</t>
  </si>
  <si>
    <t>ул.Радистов, д.1</t>
  </si>
  <si>
    <t>ул.Рогатица, д.33</t>
  </si>
  <si>
    <t>ул.Т. Фрунзе-Оловянка, д.5</t>
  </si>
  <si>
    <t>ул.Химиков, д.15, корп.2</t>
  </si>
  <si>
    <t>ул.Химиков, д.2</t>
  </si>
  <si>
    <t>ул.Щусева, д.9, корп.1</t>
  </si>
  <si>
    <t>Щитная ул., д.20</t>
  </si>
  <si>
    <t>Щитная ул., д.6</t>
  </si>
  <si>
    <t>г.Боровичи, ул.В. Бианки, д.31</t>
  </si>
  <si>
    <t>г.Боровичи, микрорайон Комбикормовый завод, д.7</t>
  </si>
  <si>
    <t>г.Боровичи, микрорайон Комбикормовый завод, д.8</t>
  </si>
  <si>
    <t>г.Малая Вишера, ул.Заводской Домострой, д.16</t>
  </si>
  <si>
    <t>г.Малая Вишера, ул.Заводской Домострой, д.14</t>
  </si>
  <si>
    <t>г.Малая Вишера, ул.Заводской Домострой, д.1а</t>
  </si>
  <si>
    <t>г.Малая Вишера, ул.Заводской Домострой, д.1в</t>
  </si>
  <si>
    <t>р.п.Кулотино, ул.Кирова, д.8а</t>
  </si>
  <si>
    <t>г.Пестово, ул.Заводская, д.5</t>
  </si>
  <si>
    <t>г.Старая Русса, ул.Санкт-Петербургская, д.6</t>
  </si>
  <si>
    <t>г.Старая Русса, ул.Латышских Гвардейцев, д.17</t>
  </si>
  <si>
    <t>г.Старая Русса, ул.Латышских Гвардейцев, д.18</t>
  </si>
  <si>
    <t>г.Старая Русса, ул.Латышских Гвардейцев, д.19</t>
  </si>
  <si>
    <t>р.п.Хвойная, ул.Пионерская, д.1а</t>
  </si>
  <si>
    <t>р.п.Хвойная, ул.Пионерская, д.1б</t>
  </si>
  <si>
    <t>г.Чудово, ул.Молодогвардейская, д.10</t>
  </si>
  <si>
    <t>г.Чудово, ул.Молодогвардейская, д.7</t>
  </si>
  <si>
    <t>г.Чудово, ул.Молодогвардейская, д.11</t>
  </si>
  <si>
    <t>Большая Санкт-Петербургская ул., д.96, корп.1</t>
  </si>
  <si>
    <t>Волотовский муниципальный округ Новгородской области</t>
  </si>
  <si>
    <t>Марёвский муниципальный округ Новгородской области</t>
  </si>
  <si>
    <t>Солецкий муниципальный округ Новгородской области</t>
  </si>
  <si>
    <t>Хвойнинский муниципальный округ Новгородской области</t>
  </si>
  <si>
    <t>р.п.Панковка, ул.Заводская, д.80</t>
  </si>
  <si>
    <t>г.Боровичи, ул.В. Бианки, д.12</t>
  </si>
  <si>
    <t>г.Боровичи, ул.В. Бианки, д.23</t>
  </si>
  <si>
    <t>г.Боровичи, ул.В. Бианки, д.39</t>
  </si>
  <si>
    <t>Стоимость капитального ремонта</t>
  </si>
  <si>
    <t>г.Чудово, ул.Парайненская, д.6 корп.1</t>
  </si>
  <si>
    <t>с.Грузино, ул.Гречишникова, д.6</t>
  </si>
  <si>
    <t>г.Валдай, ул.Реченская, д.3</t>
  </si>
  <si>
    <t>шт.</t>
  </si>
  <si>
    <t xml:space="preserve">в многоквартирных домах, расположенных  на территории Новгородской области, на 2014-2043 годы, на период 2023-2025 годов </t>
  </si>
  <si>
    <t xml:space="preserve">2024 год </t>
  </si>
  <si>
    <t>ссТСЖ/УК</t>
  </si>
  <si>
    <t>д.Великое Село, д.3</t>
  </si>
  <si>
    <t>ул.Павла Левитта, д.9</t>
  </si>
  <si>
    <t>ул.Попова, д.5</t>
  </si>
  <si>
    <t>ул.Свободы, д.1/8</t>
  </si>
  <si>
    <t>ул.Свободы, д.15</t>
  </si>
  <si>
    <t>ул.Свободы, д.3</t>
  </si>
  <si>
    <t>ул.Свободы, д.7</t>
  </si>
  <si>
    <t>ул.Свободы, д.5</t>
  </si>
  <si>
    <t>Большая Московская ул., д.114, корп.1</t>
  </si>
  <si>
    <t>Большая Санкт-Петербургская ул., д.150, корп.2</t>
  </si>
  <si>
    <t>просп.Мира, д.21, корп.2</t>
  </si>
  <si>
    <t>Тихвинская ул., д.1/11</t>
  </si>
  <si>
    <t>ул.Зелинского, д.2</t>
  </si>
  <si>
    <t>ул.Ломоносова, д.20, корп.2</t>
  </si>
  <si>
    <t>ул.Павла Левитта, д.1</t>
  </si>
  <si>
    <t>ул.Попова, д.4, корп.2</t>
  </si>
  <si>
    <t>Большая Московская ул., д.76</t>
  </si>
  <si>
    <t>Воскресенский бульвар, д.1а</t>
  </si>
  <si>
    <t>просп.Мира, д.23, корп.2</t>
  </si>
  <si>
    <t>ул.Зелинского, д.19, корп.1</t>
  </si>
  <si>
    <t>ул.Зелинского, д.19, корп.2</t>
  </si>
  <si>
    <t>ул.Зелинского, д.32, корп.1</t>
  </si>
  <si>
    <t>ул.Зелинского, д.34, корп.1</t>
  </si>
  <si>
    <t>ул.Зелинского, д.21</t>
  </si>
  <si>
    <t>ул.Космонавтов, д.8</t>
  </si>
  <si>
    <t>ул.Космонавтов, д.8а</t>
  </si>
  <si>
    <t>ул.Ломоносова, д.18, корп.1</t>
  </si>
  <si>
    <t>ул.Свободы, д.2/6</t>
  </si>
  <si>
    <t>Бульвар Лёни Голикова, д.8/55</t>
  </si>
  <si>
    <t>микрорайон Кречевицы, д.153</t>
  </si>
  <si>
    <t>Октябрьская ул., д.12, корп.3</t>
  </si>
  <si>
    <t>Псковская ул., д.18</t>
  </si>
  <si>
    <t>Технический проезд, д.4</t>
  </si>
  <si>
    <t>ул.Германа, д.20</t>
  </si>
  <si>
    <t>ул.Зелинского, д.23</t>
  </si>
  <si>
    <t>ул.Космонавтов, д.20, корп.1</t>
  </si>
  <si>
    <t>ул.Попова, д.9/23</t>
  </si>
  <si>
    <t>ул.Щусева, д.5</t>
  </si>
  <si>
    <t>ул.Щусева, д.7</t>
  </si>
  <si>
    <t>Большая Московская ул., д.53, корп.1</t>
  </si>
  <si>
    <t>Большая Санкт-Петербургская ул., д.102</t>
  </si>
  <si>
    <t>Бульвар Лёни Голикова, д.4, корп.3</t>
  </si>
  <si>
    <t>Октябрьская ул., д.10, корп.1</t>
  </si>
  <si>
    <t>Октябрьская ул., д.2, корп.1</t>
  </si>
  <si>
    <t>Октябрьская ул., д.2, корп.2</t>
  </si>
  <si>
    <t>просп.Мира, д.15, корп.2</t>
  </si>
  <si>
    <t>просп.Мира, д.17, корп.2</t>
  </si>
  <si>
    <t>Псковская ул., д.32</t>
  </si>
  <si>
    <t>Псковская ул., д.36</t>
  </si>
  <si>
    <t>ул.Зелинского, д.7</t>
  </si>
  <si>
    <t>ул.Ломоносова, д.12</t>
  </si>
  <si>
    <t>Большая Власьевская ул., д.6</t>
  </si>
  <si>
    <t>Десятинная ул., д.33/8</t>
  </si>
  <si>
    <t>Октябрьская ул., д.12, корп.4</t>
  </si>
  <si>
    <t>просп.Александра Корсунова, д.27</t>
  </si>
  <si>
    <t>просп.Мира, д.40, корп.3</t>
  </si>
  <si>
    <t>Псковская ул., д.18, корп.3</t>
  </si>
  <si>
    <t>ул.Белова, д.5</t>
  </si>
  <si>
    <t>ул.Кочетова, д.43, корп.2</t>
  </si>
  <si>
    <t>ул.Павла Левитта, д.22</t>
  </si>
  <si>
    <t>Нехинская ул., д.22, корп.2</t>
  </si>
  <si>
    <t>Нехинская ул., д.22, корп.3</t>
  </si>
  <si>
    <t>просп.Александра Корсунова, д.39</t>
  </si>
  <si>
    <t>просп.Мира, д.19</t>
  </si>
  <si>
    <t>просп.Мира, д.34, корп.2</t>
  </si>
  <si>
    <t>Псковская ул., д.34</t>
  </si>
  <si>
    <t>ул.Германа, д.13</t>
  </si>
  <si>
    <t>ул.Кочетова, д.35, корп.1</t>
  </si>
  <si>
    <t>ул.Кочетова, д.43, корп.3</t>
  </si>
  <si>
    <t>ул.Черняховского, д.40</t>
  </si>
  <si>
    <t>Дачная ул., д.2</t>
  </si>
  <si>
    <t>Никольская ул., д.20</t>
  </si>
  <si>
    <t>просп.Мира, д.27, корп.4</t>
  </si>
  <si>
    <t>просп.Мира, д.34/11</t>
  </si>
  <si>
    <t>ул.Кочетова, д.45, корп.1</t>
  </si>
  <si>
    <t>ул.Ломоносова, д.13</t>
  </si>
  <si>
    <t>ул.Попова, д.15, корп.1</t>
  </si>
  <si>
    <t>просп.Мира, д.26, корп.4</t>
  </si>
  <si>
    <t>просп.Мира, д.27, корп.3</t>
  </si>
  <si>
    <t>просп.Мира, д.28, корп.4</t>
  </si>
  <si>
    <t>ул.Зелинского, д.31</t>
  </si>
  <si>
    <t>ул.Свободы, д.11а</t>
  </si>
  <si>
    <t>ул.Связи, д.3</t>
  </si>
  <si>
    <t>Хутынская ул., д.21, корп.1</t>
  </si>
  <si>
    <t>Новолучанская ул., д.28</t>
  </si>
  <si>
    <t>просп.Мира, д.26, корп.6</t>
  </si>
  <si>
    <t>ул.Зелинского, д.33</t>
  </si>
  <si>
    <t>ул.Кочетова, д.29, корп.4</t>
  </si>
  <si>
    <t>ул.Попова, д.16, корп.1</t>
  </si>
  <si>
    <t>ул.Черемнова-Конюхова, д.13</t>
  </si>
  <si>
    <t>просп.Мира, д.13, корп.1</t>
  </si>
  <si>
    <t>Псковская ул., д.32, корп.2</t>
  </si>
  <si>
    <t>ул.Попова, д.13, корп.5</t>
  </si>
  <si>
    <t>ул.Щусева, д.7, корп.2</t>
  </si>
  <si>
    <t>Псковская ул., д.42, корп.3</t>
  </si>
  <si>
    <t>Студенческая ул., д.13, корп.2</t>
  </si>
  <si>
    <t>ул.Щусева, д.2, корп.1</t>
  </si>
  <si>
    <t>Новолучанская ул., д.30</t>
  </si>
  <si>
    <t>ул.Щусева, д.4, корп.2</t>
  </si>
  <si>
    <t>просп.Мира, д.10</t>
  </si>
  <si>
    <t>Псковская ул., д.42, корп.4</t>
  </si>
  <si>
    <t>Псковская ул., д.40, корп.2</t>
  </si>
  <si>
    <t>ул.Зелинского, д.40, корп.2</t>
  </si>
  <si>
    <t>ул.Ломоносова, д.4а</t>
  </si>
  <si>
    <t>Псковская ул., д.42, корп.1</t>
  </si>
  <si>
    <t>ул.Кочетова, д.15, корп.1</t>
  </si>
  <si>
    <t>ул.Красилова, д.41/23</t>
  </si>
  <si>
    <t>ул.Фёдоровский Ручей, д.16, корп.2</t>
  </si>
  <si>
    <t>ул.Щусева, д.12, корп.2</t>
  </si>
  <si>
    <t>Московская ул., д.28, корп.3</t>
  </si>
  <si>
    <t>Октябрьская ул., д.14а</t>
  </si>
  <si>
    <t>ул.Кочетова, д.7</t>
  </si>
  <si>
    <t>ул.Красилова, д.44</t>
  </si>
  <si>
    <t>ул.Рахманинова, д.13, корп.1</t>
  </si>
  <si>
    <t>Щитная ул., д.4/9</t>
  </si>
  <si>
    <t>Новгородская ул., д.14, корп.2</t>
  </si>
  <si>
    <t>Московская ул., д.30</t>
  </si>
  <si>
    <t>ул.Герасименко-Маницына, д.24/12</t>
  </si>
  <si>
    <t>ул.Коровникова, д.7, корп.2</t>
  </si>
  <si>
    <t>ул.Кочетова, д.2</t>
  </si>
  <si>
    <t>ул.Кочетова, д.4</t>
  </si>
  <si>
    <t>ул.Кочетова, д.6</t>
  </si>
  <si>
    <t>ул.Кочетова, д.6, корп.3</t>
  </si>
  <si>
    <t>Московская ул., д.26, корп.2</t>
  </si>
  <si>
    <t>Нехинская ул., д.34, корп.1</t>
  </si>
  <si>
    <t>просп.Александра Корсунова, д.47</t>
  </si>
  <si>
    <t>ул.Коровникова, д.3, корп.3</t>
  </si>
  <si>
    <t>ул.Коровникова, д.3, корп.4</t>
  </si>
  <si>
    <t>ул.Коровникова, д.7</t>
  </si>
  <si>
    <t>ул.Коровникова, д.9, корп.2</t>
  </si>
  <si>
    <t>ул.Коровникова, д.9, корп.3</t>
  </si>
  <si>
    <t>ул.Коровникова, д.9, корп.4</t>
  </si>
  <si>
    <t>ул.Кочетова, д.2, корп.2 (квартиры 121-240)</t>
  </si>
  <si>
    <t>Большая Санкт-Петербургская ул., д.110</t>
  </si>
  <si>
    <t>Большая Санкт-Петербургская ул., д.113</t>
  </si>
  <si>
    <t>Нехинская ул., д.30/32</t>
  </si>
  <si>
    <t>Нехинская ул., д.34, корп.2</t>
  </si>
  <si>
    <t>просп.Александра Корсунова, д.47, корп.3</t>
  </si>
  <si>
    <t>просп.Александра Корсунова, д.51</t>
  </si>
  <si>
    <t>просп.Александра Корсунова, д.51, корп.2</t>
  </si>
  <si>
    <t>Псковская ул., д.46, корп.4</t>
  </si>
  <si>
    <t>ул.Коровникова, д.3, корп.2</t>
  </si>
  <si>
    <t>ул.Кочетова, д.13/31</t>
  </si>
  <si>
    <t>ул.Кочетова, д.14, корп.1</t>
  </si>
  <si>
    <t>Андреевская ул., д.10/13</t>
  </si>
  <si>
    <t>Парковая ул., д.15, корп.1</t>
  </si>
  <si>
    <t>просп.Александра Корсунова, д.38, корп.6</t>
  </si>
  <si>
    <t>Псковская ул., д.48, корп.2</t>
  </si>
  <si>
    <t>ул.Коровникова, д.13, корп.3</t>
  </si>
  <si>
    <t>ул.Кочетова, д.12, корп.4</t>
  </si>
  <si>
    <t>ул.Кочетова, д.14, корп.2</t>
  </si>
  <si>
    <t>Большая Санкт-Петербургская ул., д.118, корп.2</t>
  </si>
  <si>
    <t>Парковая ул., д.18, корп.3</t>
  </si>
  <si>
    <t>просп.Александра Корсунова, д.38, корп.5</t>
  </si>
  <si>
    <t>ул.Зелинского, д.52, корп. 2</t>
  </si>
  <si>
    <t>ул.Коровникова, д.13, корп.4</t>
  </si>
  <si>
    <t>ул.Коровникова, д.15, корп.1</t>
  </si>
  <si>
    <t>ул.Кочетова, д.16/46</t>
  </si>
  <si>
    <t>ул.Свободы, д.25, корп.3</t>
  </si>
  <si>
    <t>Чудовская ул., д.2а</t>
  </si>
  <si>
    <t>Большая Московская ул., д.65, корп.2</t>
  </si>
  <si>
    <t>Парковая ул., д.14, корп.1</t>
  </si>
  <si>
    <t>ул.Зелинского, д.48, корп.2</t>
  </si>
  <si>
    <t>ул.Кочетова, д.37, корп.1</t>
  </si>
  <si>
    <t>Андреевская ул., д.18/8</t>
  </si>
  <si>
    <t>Парковая ул., д.18, корп.1</t>
  </si>
  <si>
    <t>Псковская ул., д.42</t>
  </si>
  <si>
    <t>ул.Зелинского, д.54/19</t>
  </si>
  <si>
    <t>ул.Кочетова, д.32</t>
  </si>
  <si>
    <t>ул.Кочетова, д.5</t>
  </si>
  <si>
    <t>ул.Рахманинова, д.4</t>
  </si>
  <si>
    <t>Октябрьская ул., д.2, корп.3</t>
  </si>
  <si>
    <t>Парковая ул., д.18, корп.4</t>
  </si>
  <si>
    <t>ул.Королёва, д.11</t>
  </si>
  <si>
    <t>просп.Александра Корсунова, д.40, корп.4</t>
  </si>
  <si>
    <t>ул.Коровникова, д.17</t>
  </si>
  <si>
    <t>Парковая ул., д.16, корп.2</t>
  </si>
  <si>
    <t>Парковая ул., д.17</t>
  </si>
  <si>
    <t>ул.Белова, д.7</t>
  </si>
  <si>
    <t>ул.Кочетова, д.2, корп.2 (квартиры 1-61)</t>
  </si>
  <si>
    <t>Лазаревская ул., д.7, корп.1</t>
  </si>
  <si>
    <t>Лазаревская ул., д.9, корп.1</t>
  </si>
  <si>
    <t>Воскресенский бульвар, д.7</t>
  </si>
  <si>
    <t>Большая Санкт-Петербургская ул., д.33</t>
  </si>
  <si>
    <t>Новолучанская ул., д.33, корп.2</t>
  </si>
  <si>
    <t>Псковская ул., д.44, корп.4</t>
  </si>
  <si>
    <t>ул.Менделеева, д.6/1</t>
  </si>
  <si>
    <t>просп.Александра Корсунова, д.40, корп.5</t>
  </si>
  <si>
    <t>просп.Александра Корсунова, д.57</t>
  </si>
  <si>
    <t>просп.Мира, д.44/20</t>
  </si>
  <si>
    <t>ул.Державина, д.11, корп.2</t>
  </si>
  <si>
    <t>ул.Т. Фрунзе-Оловянка, д.38</t>
  </si>
  <si>
    <t>Пестовская ул., д.10</t>
  </si>
  <si>
    <t>ул.Державина, д.11, корп.3</t>
  </si>
  <si>
    <t>Парковая ул., д.14, корп.5</t>
  </si>
  <si>
    <t>Пестовская ул., д.6, корп.1</t>
  </si>
  <si>
    <t>Народная ул., д.9</t>
  </si>
  <si>
    <t>Псковская ул., д.46, корп.2</t>
  </si>
  <si>
    <t>Речной пер., д.2</t>
  </si>
  <si>
    <t>ул.Королёва, д.9</t>
  </si>
  <si>
    <t>ул.М. Джалиля-Духовская, д.12</t>
  </si>
  <si>
    <t>ул.М. Джалиля-Духовская, д.14/2</t>
  </si>
  <si>
    <t>Московская ул., д.10</t>
  </si>
  <si>
    <t>Народная ул., д.7</t>
  </si>
  <si>
    <t>Парковая ул., д.14, корп.6</t>
  </si>
  <si>
    <t>Псковская ул., д.48, корп.1</t>
  </si>
  <si>
    <t>ул.Коровникова, д.4, корп.1</t>
  </si>
  <si>
    <t>ул.Рахманинова, д.8, корп.1</t>
  </si>
  <si>
    <t>пер.Речной, д.6</t>
  </si>
  <si>
    <t>Лазаревская ул., д.10</t>
  </si>
  <si>
    <t>Никольская ул., д.22</t>
  </si>
  <si>
    <t>ул.Рахманинова, д.6, корп.2</t>
  </si>
  <si>
    <t>Никольская ул., д.28</t>
  </si>
  <si>
    <t>Славная ул., д.26</t>
  </si>
  <si>
    <t>Славная ул., д.54/26</t>
  </si>
  <si>
    <t>микрорайон Кречевицы, д.24</t>
  </si>
  <si>
    <t>микрорайон Кречевицы, д.50</t>
  </si>
  <si>
    <t>микрорайон Кречевицы, д.36</t>
  </si>
  <si>
    <t>микрорайон Кречевицы, д.80</t>
  </si>
  <si>
    <t>микрорайон Кречевицы, д.84</t>
  </si>
  <si>
    <t>Ильина ул., д.22/42</t>
  </si>
  <si>
    <t>Никольская ул., д.9</t>
  </si>
  <si>
    <t>Большая Московская ул., д.58/9</t>
  </si>
  <si>
    <t>Ильина ул., д.12/28</t>
  </si>
  <si>
    <t>Тихвинская ул., д.18/13</t>
  </si>
  <si>
    <t>ул.Т. Фрунзе-Оловянка, д.4</t>
  </si>
  <si>
    <t>Михайлова ул., д.20а</t>
  </si>
  <si>
    <t>Никольская ул., д.11</t>
  </si>
  <si>
    <t>ул.Фёдоровский Ручей, д.15</t>
  </si>
  <si>
    <t>Большая Московская ул., д.25</t>
  </si>
  <si>
    <t>Михайлова ул., д.26</t>
  </si>
  <si>
    <t>Славная ул., д.47/25</t>
  </si>
  <si>
    <t>Славная ул., д.49</t>
  </si>
  <si>
    <t>ул.Даньславля, д.9</t>
  </si>
  <si>
    <t>ул.Т. Фрунзе-Оловянка, д.36</t>
  </si>
  <si>
    <t>Большая Московская ул., д.35/10</t>
  </si>
  <si>
    <t>Большая Московская ул., д.54</t>
  </si>
  <si>
    <t>Большая Санкт-Петербургская ул., д.16</t>
  </si>
  <si>
    <t>Локомотивная ул., д.5</t>
  </si>
  <si>
    <t>ул.Даньславля, д.10/20</t>
  </si>
  <si>
    <t>Большая Московская ул., д.31/7</t>
  </si>
  <si>
    <t>Большая Московская ул., д.19</t>
  </si>
  <si>
    <t>Михайлова ул., д.11</t>
  </si>
  <si>
    <t>Яковлева ул., д.7</t>
  </si>
  <si>
    <t>Большая Московская ул., д.66</t>
  </si>
  <si>
    <t>ул.Черняховского, д.72</t>
  </si>
  <si>
    <t>Чудовская ул., д.3</t>
  </si>
  <si>
    <t>Яковлева ул., д.22/1</t>
  </si>
  <si>
    <t>Большая Московская ул., д.74</t>
  </si>
  <si>
    <t>Большая Московская ул., д.88</t>
  </si>
  <si>
    <t>Большая Санкт-Петербургская ул., д.9</t>
  </si>
  <si>
    <t>Молотковская ул., д.15</t>
  </si>
  <si>
    <t>Новолучанская ул., д.39</t>
  </si>
  <si>
    <t>ул.Черняховского, д.76</t>
  </si>
  <si>
    <t>Большая Санкт-Петербургская ул., д.93</t>
  </si>
  <si>
    <t>Великая ул., д.11/10</t>
  </si>
  <si>
    <t>Михайлова ул., д.29</t>
  </si>
  <si>
    <t>ул.Белова, д.10</t>
  </si>
  <si>
    <t>ул.Людогоща, д.8</t>
  </si>
  <si>
    <t>ул.Рогатица, д.22</t>
  </si>
  <si>
    <t>Щитная ул., д.17/1</t>
  </si>
  <si>
    <t>Большая Санкт-Петербургская ул., д.1/7</t>
  </si>
  <si>
    <t>Большая Санкт-Петербургская ул., д.7/2</t>
  </si>
  <si>
    <t>Новолучанская ул., д.6/5</t>
  </si>
  <si>
    <t>ул.Германа, д.6</t>
  </si>
  <si>
    <t>ул.Людогоща, д.8а</t>
  </si>
  <si>
    <t>Большая Московская ул., д.38</t>
  </si>
  <si>
    <t>Воскресенский бульвар, д.10</t>
  </si>
  <si>
    <t>Знаменский пер., д.5</t>
  </si>
  <si>
    <t>Михайлова ул., д.30/11</t>
  </si>
  <si>
    <t>Новолучанская ул., д.32</t>
  </si>
  <si>
    <t>Новолучанская ул., д.33</t>
  </si>
  <si>
    <t>Новолучанская ул., д.35</t>
  </si>
  <si>
    <t>Новолучанская ул., д.38</t>
  </si>
  <si>
    <t>Новолучанская ул., д.42</t>
  </si>
  <si>
    <t>ул.Красилова, д.43</t>
  </si>
  <si>
    <t>ул.Строителей, д.8</t>
  </si>
  <si>
    <t>Большая Московская ул., д.68</t>
  </si>
  <si>
    <t>Большая Московская ул., д.98/19</t>
  </si>
  <si>
    <t>Большая Санкт-Петербургская ул., д.10</t>
  </si>
  <si>
    <t>Большая Санкт-Петербургская ул., д.5/1</t>
  </si>
  <si>
    <t>Большая Санкт-Петербургская ул., д.89а</t>
  </si>
  <si>
    <t>Ильина ул., д.18</t>
  </si>
  <si>
    <t>Лазаревская ул., д.20</t>
  </si>
  <si>
    <t>Михайлова ул., д.12</t>
  </si>
  <si>
    <t>Михайлова ул., д.16а</t>
  </si>
  <si>
    <t>Новолучанская ул., д.40</t>
  </si>
  <si>
    <t>Новолучанская ул., д.41</t>
  </si>
  <si>
    <t>проезд Радистов, д.5</t>
  </si>
  <si>
    <t>просп.Александра Корсунова, д.3</t>
  </si>
  <si>
    <t>ул.Даньславля, д.11</t>
  </si>
  <si>
    <t>ул.Красилова, д.42/25</t>
  </si>
  <si>
    <t>Великая ул., д.5/2</t>
  </si>
  <si>
    <t>Великолукская ул., д.12</t>
  </si>
  <si>
    <t>Воскресенский бульвар, д.12/24</t>
  </si>
  <si>
    <t>Воскресенский бульвар, д.17/22</t>
  </si>
  <si>
    <t>Ильина ул., д.33</t>
  </si>
  <si>
    <t>Михайлова ул., д.23/17</t>
  </si>
  <si>
    <t>Козьмодемьянская ул., д.1</t>
  </si>
  <si>
    <t>Молотковская ул., д.7</t>
  </si>
  <si>
    <t>Парковая ул., д.15</t>
  </si>
  <si>
    <t>проезд Радистов, д.2</t>
  </si>
  <si>
    <t>проезд Радистов, д.3</t>
  </si>
  <si>
    <t>Славная ул., д.39</t>
  </si>
  <si>
    <t>Студенческая ул., д.25</t>
  </si>
  <si>
    <t>ул.Герасименко-Маницына, д.11/7</t>
  </si>
  <si>
    <t>ул.Рогатица, д.21</t>
  </si>
  <si>
    <t>ул.Германа, д.8</t>
  </si>
  <si>
    <t>ул.Черняховского, д.16</t>
  </si>
  <si>
    <t>Андреевская ул., д.3</t>
  </si>
  <si>
    <t>Большая Московская ул., д.92</t>
  </si>
  <si>
    <t>Большая Санкт-Петербургская ул., д.42</t>
  </si>
  <si>
    <t>наб.р.Гзень, д.2а</t>
  </si>
  <si>
    <t>Новолучанская ул., д.5/7</t>
  </si>
  <si>
    <t>Парковая ул., д.15, корп.2</t>
  </si>
  <si>
    <t>Прусская ул., д.20/14</t>
  </si>
  <si>
    <t>Прусская ул., д.22а</t>
  </si>
  <si>
    <t>ул.М. Джалиля-Духовская, д.26/2</t>
  </si>
  <si>
    <t>ул.Радистов, д.27</t>
  </si>
  <si>
    <t>Десятинная ул., д.4</t>
  </si>
  <si>
    <t>наб.Александра Невского, д.22/2</t>
  </si>
  <si>
    <t>Прусская ул., д.3</t>
  </si>
  <si>
    <t>Прусская ул., д.3а</t>
  </si>
  <si>
    <t>Прусская ул., д.7</t>
  </si>
  <si>
    <t>Студенческая ул., д.23</t>
  </si>
  <si>
    <t>ул.Мерецкова-Волосова, д.7/1</t>
  </si>
  <si>
    <t>ул.Панкратова, д.44</t>
  </si>
  <si>
    <t>ул.Радистов, д.23а</t>
  </si>
  <si>
    <t>ул.Радистов, д.5</t>
  </si>
  <si>
    <t>ул.Т. Фрунзе-Оловянка, д.15/4</t>
  </si>
  <si>
    <t>Большая Московская ул., д.86</t>
  </si>
  <si>
    <t>Большая Санкт-Петербургская ул., д.83</t>
  </si>
  <si>
    <t>Большая Санкт-Петербургская ул., д.32</t>
  </si>
  <si>
    <t>Десятинная ул., д.14</t>
  </si>
  <si>
    <t>Десятинная ул., д.31</t>
  </si>
  <si>
    <t>Студенческая ул., д.15/2</t>
  </si>
  <si>
    <t>ул.Мерецкова-Волосова, д.5/2</t>
  </si>
  <si>
    <t>Большая Санкт-Петербургская ул., д.28</t>
  </si>
  <si>
    <t>Псковская ул., д.6</t>
  </si>
  <si>
    <t>ул.Панкратова, д.43/31</t>
  </si>
  <si>
    <t>ул.Радистов, д.31</t>
  </si>
  <si>
    <t>Большая Московская ул., д.82/2</t>
  </si>
  <si>
    <t>Большая Санкт-Петербургская ул., д.26</t>
  </si>
  <si>
    <t>Новолучанская ул., д.26</t>
  </si>
  <si>
    <t>Славная ул., д.60</t>
  </si>
  <si>
    <t>ул.Менделеева, д.10</t>
  </si>
  <si>
    <t>ул.Радистов, д.1/11</t>
  </si>
  <si>
    <t>ул.Черняховского, д.80</t>
  </si>
  <si>
    <t>ул.Черняховского, д.82</t>
  </si>
  <si>
    <t>ул.Черняховского, д.86</t>
  </si>
  <si>
    <t>Большая Санкт-Петербургская ул., д.34</t>
  </si>
  <si>
    <t>Воскресенский бульвар, д.5</t>
  </si>
  <si>
    <t>микрорайон Кречевицы, д.137</t>
  </si>
  <si>
    <t>микрорайон Кречевицы, д.141</t>
  </si>
  <si>
    <t>ул.Стратилатовская, д.10</t>
  </si>
  <si>
    <t>ул.Германа, д.3</t>
  </si>
  <si>
    <t>ул.Черняховского, д.88</t>
  </si>
  <si>
    <t>Большая Санкт-Петербургская ул., д.28, корп.1</t>
  </si>
  <si>
    <t>Большая Санкт-Петербургская ул., д.27</t>
  </si>
  <si>
    <t>наб.Александра Невского, д.29</t>
  </si>
  <si>
    <t>просп.Мира, д.31, корп.1</t>
  </si>
  <si>
    <t>ул.Космонавтов, д.10</t>
  </si>
  <si>
    <t>ул.Рогатица, д.29</t>
  </si>
  <si>
    <t>Великолукская ул., д.15</t>
  </si>
  <si>
    <t>Локомотивная ул., д.1, корп.1</t>
  </si>
  <si>
    <t>Локомотивная ул., д.1, корп.2</t>
  </si>
  <si>
    <t>Прусская ул., д.6</t>
  </si>
  <si>
    <t>ул.Белова, д.8</t>
  </si>
  <si>
    <t>ул.Радистов, д.7</t>
  </si>
  <si>
    <t>Десятинная ул., д.17, корп.1</t>
  </si>
  <si>
    <t>ул.Ломоносова, д.19/19</t>
  </si>
  <si>
    <t>ул.Ломоносова, д.5</t>
  </si>
  <si>
    <t>ул.Попова, д.3</t>
  </si>
  <si>
    <t>ул.Т. Фрунзе-Оловянка, д.7</t>
  </si>
  <si>
    <t>Десятинная ул., д.10</t>
  </si>
  <si>
    <t>Московская ул., д.6</t>
  </si>
  <si>
    <t>Московская ул., д.8</t>
  </si>
  <si>
    <t>просп.Александра Корсунова, д.29, корп.1</t>
  </si>
  <si>
    <t>просп.Мира, д.25, корп.2</t>
  </si>
  <si>
    <t>ул.Ломоносова, д.21</t>
  </si>
  <si>
    <t>ул.Менделеева, д.2</t>
  </si>
  <si>
    <t>ул.Павла Левитта, д.11</t>
  </si>
  <si>
    <t>ул.Павла Левитта, д.7</t>
  </si>
  <si>
    <t>ул.Свободы, д.4</t>
  </si>
  <si>
    <t>Чудинцева ул., д.11/62</t>
  </si>
  <si>
    <t>Заставная ул., д.2, корп.1</t>
  </si>
  <si>
    <t>просп.Александра Корсунова, д.37</t>
  </si>
  <si>
    <t>просп.Мира, д.25, корп.1</t>
  </si>
  <si>
    <t>ул.Стратилатовская, д.25, корп.2</t>
  </si>
  <si>
    <t>ул.Космонавтов, д.16</t>
  </si>
  <si>
    <t>ул.Зелинского, д.16</t>
  </si>
  <si>
    <t>ул.Ломоносова, д.23/18</t>
  </si>
  <si>
    <t>ул.Павла Левитта, д.15</t>
  </si>
  <si>
    <t>Базовый пер., д.2</t>
  </si>
  <si>
    <t>Большая Санкт-Петербургская ул., д.13</t>
  </si>
  <si>
    <t>ул.Ломоносова, д.4</t>
  </si>
  <si>
    <t>Десятинная ул., д.8</t>
  </si>
  <si>
    <t>Новгородская ул., д.9</t>
  </si>
  <si>
    <t>ул.Зелинского, д.10</t>
  </si>
  <si>
    <t>ул.Зелинского, д.17, корп.1</t>
  </si>
  <si>
    <t>Октябрьская ул., д.12, корп.2</t>
  </si>
  <si>
    <t>ул.Зелинского, д.17, корп.2</t>
  </si>
  <si>
    <t>ул.Зелинского, д.17, корп.3</t>
  </si>
  <si>
    <t>ул.Зелинского, д.34, корп.2</t>
  </si>
  <si>
    <t>ул.Ломоносова, д.32, корп.1</t>
  </si>
  <si>
    <t>ул.Попова, д.6, корп.2</t>
  </si>
  <si>
    <t>Большая Санкт-Петербургская ул., д.96, корп.2</t>
  </si>
  <si>
    <t>Октябрьская ул., д.4, корп.1</t>
  </si>
  <si>
    <t>Октябрьская ул., д.6, корп.1</t>
  </si>
  <si>
    <t>Октябрьская ул., д.8</t>
  </si>
  <si>
    <t>Псковская ул., д.28, корп.1</t>
  </si>
  <si>
    <t>Псковская ул., д.28, корп.2</t>
  </si>
  <si>
    <t>ул.Белова, д.11</t>
  </si>
  <si>
    <t>ул.Щусева, д.8, корп.1</t>
  </si>
  <si>
    <t>Большая Московская ул., д.56/12</t>
  </si>
  <si>
    <t>просп.Мира, д.1</t>
  </si>
  <si>
    <t>ул.Павла Левитта, д.24</t>
  </si>
  <si>
    <t>ул.Попова, д.8, корп.2</t>
  </si>
  <si>
    <t>ул.Саши Устинова, д.5</t>
  </si>
  <si>
    <t>ул.Т. Фрунзе-Оловянка, д.18/5</t>
  </si>
  <si>
    <t>ул.Фёдоровский Ручей, д.8/33</t>
  </si>
  <si>
    <t>ул.Черняховского, д.20</t>
  </si>
  <si>
    <t>ул.Ломоносова, д.24/1</t>
  </si>
  <si>
    <t>ул.Рахманинова, д.9</t>
  </si>
  <si>
    <t>Большая Власьевская ул., д.8</t>
  </si>
  <si>
    <t>просп.Мира, д.17</t>
  </si>
  <si>
    <t>ул.Кочетова, д.35, корп.3</t>
  </si>
  <si>
    <t>Большая Санкт-Петербургская ул., д.150</t>
  </si>
  <si>
    <t>Парковая ул., д.2</t>
  </si>
  <si>
    <t>ул.Ломоносова, д.11</t>
  </si>
  <si>
    <t>Хутынская ул., д.27, корп.1</t>
  </si>
  <si>
    <t>Заставная ул., д.2, корп.5</t>
  </si>
  <si>
    <t>Октябрьская ул., д.10, корп.3</t>
  </si>
  <si>
    <t>ул.Кочетова, д.39</t>
  </si>
  <si>
    <t>ул.Попова, д.13, корп.1</t>
  </si>
  <si>
    <t>ул.Белова, д.13</t>
  </si>
  <si>
    <t>ул.Попова, д.18</t>
  </si>
  <si>
    <t>Московская ул., д.22, корп.2</t>
  </si>
  <si>
    <t>ул.Щусева, д.10, корп.2</t>
  </si>
  <si>
    <t>просп.Мира, д.12</t>
  </si>
  <si>
    <t>Хутынская ул., д.8</t>
  </si>
  <si>
    <t>Московская ул., д.3</t>
  </si>
  <si>
    <t>Московская ул., д.7</t>
  </si>
  <si>
    <t>ул.Фёдоровский Ручей, д.23/1</t>
  </si>
  <si>
    <t>Южная ул., д.5</t>
  </si>
  <si>
    <t>Береговая ул., д.44, корп.2</t>
  </si>
  <si>
    <t>ул.Щусева, д.11</t>
  </si>
  <si>
    <t>просп.Александра Корсунова, д.23/2а</t>
  </si>
  <si>
    <t>ул.20 Января, д.6</t>
  </si>
  <si>
    <t>ул.Кочетова, д.6, корп.2</t>
  </si>
  <si>
    <t>ул.Фёдоровский Ручей, д.25</t>
  </si>
  <si>
    <t>ул.Черняховского, д.44</t>
  </si>
  <si>
    <t>Сырковское шоссе, д.34</t>
  </si>
  <si>
    <t>ул.Королёва, д.5, корп.1</t>
  </si>
  <si>
    <t>Береговая ул., д.48, корп.2</t>
  </si>
  <si>
    <t>Большая Санкт-Петербургская ул., д.27а</t>
  </si>
  <si>
    <t>Парковая ул., д.6/2</t>
  </si>
  <si>
    <t>Рейдовая ул., д.1</t>
  </si>
  <si>
    <t>ул.Зелинского, д.48, корп.3</t>
  </si>
  <si>
    <t>ул.Попова, д.10</t>
  </si>
  <si>
    <t>ул.Свободы, д.4, корп.2</t>
  </si>
  <si>
    <t>пер.Юннатов, д.11</t>
  </si>
  <si>
    <t>ул.Коровникова, д.13, корп.1</t>
  </si>
  <si>
    <t>Михайлова ул., д.46</t>
  </si>
  <si>
    <t>Московская ул., д.20/1</t>
  </si>
  <si>
    <t>просп.Александра Корсунова, д.36, корп.6</t>
  </si>
  <si>
    <t>ул.Рахманинова, д.15</t>
  </si>
  <si>
    <t>ул.Рогатица, д.30/54</t>
  </si>
  <si>
    <t>просп.Александра Корсунова, д.40, корп.6</t>
  </si>
  <si>
    <t>просп.Александра Корсунова, д.41/2</t>
  </si>
  <si>
    <t>просп.Александра Корсунова, д.55/2</t>
  </si>
  <si>
    <t>Большая Московская ул., д.63, корп.1</t>
  </si>
  <si>
    <t>микрорайон Кречевицы, д.9</t>
  </si>
  <si>
    <t>Большая Санкт-Петербургская ул., д.108</t>
  </si>
  <si>
    <t>Прусская ул., д.14</t>
  </si>
  <si>
    <t>Парковая ул., д.10а</t>
  </si>
  <si>
    <t>Народная ул., д.4</t>
  </si>
  <si>
    <t>просп.Мира, д.2а</t>
  </si>
  <si>
    <t>наб.р.Гзень, д.6</t>
  </si>
  <si>
    <t>ул.Зелинского, д.50, корп.1</t>
  </si>
  <si>
    <t>Пестовская ул., д.4а</t>
  </si>
  <si>
    <t>Хутынская ул., д.4</t>
  </si>
  <si>
    <t>Парковая ул., д.12а</t>
  </si>
  <si>
    <t>Пестовская ул., д.4, корп.1</t>
  </si>
  <si>
    <t>Псковская ул., д.46, корп.1</t>
  </si>
  <si>
    <t>Андреевская ул., д.11/16</t>
  </si>
  <si>
    <t>Антоново, д.11б</t>
  </si>
  <si>
    <t>Славная ул., д.24</t>
  </si>
  <si>
    <t>ул.Озерная, д.12</t>
  </si>
  <si>
    <t>Знаменская ул., д.7/7</t>
  </si>
  <si>
    <t>Ильина ул., д.11/15</t>
  </si>
  <si>
    <t>микрорайон Кречевицы, д.52</t>
  </si>
  <si>
    <t>микрорайон Кречевицы, д.37</t>
  </si>
  <si>
    <t>Большая Московская ул., д.16</t>
  </si>
  <si>
    <t>ул.Германа, д.12</t>
  </si>
  <si>
    <t>Большая Московская ул., д.11/11</t>
  </si>
  <si>
    <t>Дворцовая ул., д.4</t>
  </si>
  <si>
    <t>Михайлова ул., д.17</t>
  </si>
  <si>
    <t>микрорайон Кречевицы, д.83</t>
  </si>
  <si>
    <t>наб.р.Гзень, д.11/32</t>
  </si>
  <si>
    <t>Большая Московская ул., д.6/12</t>
  </si>
  <si>
    <t>Никольская ул., д.37</t>
  </si>
  <si>
    <t>Никольская ул., д.21/29</t>
  </si>
  <si>
    <t>Большая Московская ул., д.52/9</t>
  </si>
  <si>
    <t>Ильина ул., д.27</t>
  </si>
  <si>
    <t>Яковлева ул., д.12</t>
  </si>
  <si>
    <t>Большая Московская ул., д.48</t>
  </si>
  <si>
    <t>ул.М. Джалиля-Духовская, д.4</t>
  </si>
  <si>
    <t>Большая Власьевская ул., д.3а</t>
  </si>
  <si>
    <t>Новолучанская ул., д.37</t>
  </si>
  <si>
    <t>Славная ул., д.52</t>
  </si>
  <si>
    <t>ул.Т. Фрунзе-Оловянка, д.12/3</t>
  </si>
  <si>
    <t>Новолучанская ул., д.36</t>
  </si>
  <si>
    <t>Большая Санкт-Петербургская ул., д.11/1</t>
  </si>
  <si>
    <t>Козьмодемьянская ул., д.7</t>
  </si>
  <si>
    <t>Новолучанская ул., д.4</t>
  </si>
  <si>
    <t>ул.Людогоща, д.10а</t>
  </si>
  <si>
    <t>ул.Фёдоровский Ручей, д.10/48</t>
  </si>
  <si>
    <t>Щитная ул., д.11/13</t>
  </si>
  <si>
    <t>Большая Московская ул., д.64/11</t>
  </si>
  <si>
    <t>Великая ул., д.19</t>
  </si>
  <si>
    <t>Великолукская ул., д.10</t>
  </si>
  <si>
    <t>Парковая ул., д.15а</t>
  </si>
  <si>
    <t>Большая Санкт-Петербургская ул., д.19</t>
  </si>
  <si>
    <t>Чудинцева ул., д.4</t>
  </si>
  <si>
    <t>наб.р.Гзень, д.4</t>
  </si>
  <si>
    <t>Промышленный пер., д.4</t>
  </si>
  <si>
    <t>ул.Германа, д.24</t>
  </si>
  <si>
    <t>Чудинцева ул., д.2</t>
  </si>
  <si>
    <t>Большая Санкт-Петербургская ул., д.18/98</t>
  </si>
  <si>
    <t>Молотковская ул., д.3</t>
  </si>
  <si>
    <t>Тихвинская ул., д.16</t>
  </si>
  <si>
    <t>ул.Рогатица, д.26а</t>
  </si>
  <si>
    <t>Козьмодемьянская ул., д.3/6</t>
  </si>
  <si>
    <t>ул.Розважа, д.11/1</t>
  </si>
  <si>
    <t>Михайлова ул., д.8/2</t>
  </si>
  <si>
    <t>ул.Каберова-Власьевская, д.21а</t>
  </si>
  <si>
    <t>ул.Т. Фрунзе-Оловянка, д.10/4</t>
  </si>
  <si>
    <t>ул.Черемнова-Конюхова, д.15</t>
  </si>
  <si>
    <t>Большая Санкт-Петербургская ул., д.85</t>
  </si>
  <si>
    <t>Десятинная ул., д.2</t>
  </si>
  <si>
    <t>Промышленный пер., д.6</t>
  </si>
  <si>
    <t>ул.Германа, д.28</t>
  </si>
  <si>
    <t>Псковская ул., д.4</t>
  </si>
  <si>
    <t>ул.Каберова-Власьевская, д.20</t>
  </si>
  <si>
    <t>ул.Фёдоровский Ручей, д.12/57</t>
  </si>
  <si>
    <t>Студенческая ул., д.13</t>
  </si>
  <si>
    <t>Технический проезд, д.5</t>
  </si>
  <si>
    <t>ул.Розважа, д.13</t>
  </si>
  <si>
    <t>Большая Санкт-Петербургская ул., д.35</t>
  </si>
  <si>
    <t>ул.Каберова-Власьевская, д.17</t>
  </si>
  <si>
    <t>Большая Московская ул., д.10а</t>
  </si>
  <si>
    <t>Воскресенский бульвар, д.6</t>
  </si>
  <si>
    <t>Заставная ул., д.2, корп.2</t>
  </si>
  <si>
    <t>наб.Александра Невского, д.25</t>
  </si>
  <si>
    <t>наб.р.Гзень, д.3</t>
  </si>
  <si>
    <t>ул.Космонавтов, д.6</t>
  </si>
  <si>
    <t>Заставная ул., д.2, корп.4</t>
  </si>
  <si>
    <t>ул.Стратилатовская, д.12</t>
  </si>
  <si>
    <t>ул.Зелинского, д.4, корп.2</t>
  </si>
  <si>
    <t>ул.Попова, д.3, корп.3</t>
  </si>
  <si>
    <t>ул.Химиков, д.15</t>
  </si>
  <si>
    <t>Большая Московская ул., д.49, корп.3</t>
  </si>
  <si>
    <t>просп.Александра Корсунова, д.31</t>
  </si>
  <si>
    <t>просп.Александра Корсунова, д.40, корп.2</t>
  </si>
  <si>
    <t>просп.Мира, д.3, корп.1</t>
  </si>
  <si>
    <t>ул.Ломоносова, д.2</t>
  </si>
  <si>
    <t>ул.Ломоносова, д.26</t>
  </si>
  <si>
    <t>ул.Ломоносова, д.3, корп.1</t>
  </si>
  <si>
    <t>Большая Московская ул., д.114, корп.4</t>
  </si>
  <si>
    <t>микрорайон Кречевицы, д.151</t>
  </si>
  <si>
    <t>ул.Ломоносова, д.18, корп.3</t>
  </si>
  <si>
    <t>ул.Попова, д.6, корп.3</t>
  </si>
  <si>
    <t>Большая Московская ул., д.80</t>
  </si>
  <si>
    <t>Большая Санкт-Петербургская ул., д.148, корп.2</t>
  </si>
  <si>
    <t>ул.Космонавтов, д.2</t>
  </si>
  <si>
    <t>ул.Ломоносова, д.20, корп.1</t>
  </si>
  <si>
    <t>ул.Ломоносова, д.32, корп.2</t>
  </si>
  <si>
    <t>ул.Свободы, д.17</t>
  </si>
  <si>
    <t>Большая Санкт-Петербургская ул., д.181а</t>
  </si>
  <si>
    <t>ул.Зелинского, д.22, корп.2</t>
  </si>
  <si>
    <t>ул.Ломоносова, д.8/1</t>
  </si>
  <si>
    <t>ул.Свободы, д.10/5</t>
  </si>
  <si>
    <t>Большая Московская ул., д.53, корп.3</t>
  </si>
  <si>
    <t>Большая Московская ул., д.59, корп.2</t>
  </si>
  <si>
    <t>Бульвар Лёни Голикова, д.4, корп.4</t>
  </si>
  <si>
    <t>просп.Мира, д.23, корп.1</t>
  </si>
  <si>
    <t>ул.Космонавтов, д.22</t>
  </si>
  <si>
    <t>Бульвар Лёни Голикова, д.4, корп.2</t>
  </si>
  <si>
    <t>просп.Мира, д.23/9</t>
  </si>
  <si>
    <t>просп.Мира, д.40, корп.2</t>
  </si>
  <si>
    <t>Псковская ул., д.16</t>
  </si>
  <si>
    <t>ул.Саши Устинова, д.7</t>
  </si>
  <si>
    <t>Хутынская ул., д.21, корп.3</t>
  </si>
  <si>
    <t>просп.Мира, д.7</t>
  </si>
  <si>
    <t>ул.Попова, д.13, корп.2</t>
  </si>
  <si>
    <t>Бульвар Лёни Голикова, д.2</t>
  </si>
  <si>
    <t>ул.Космонавтов, д.24</t>
  </si>
  <si>
    <t>ул.Советской Армии, д.32, корп.3</t>
  </si>
  <si>
    <t>Береговая ул., д.48</t>
  </si>
  <si>
    <t>Десятинная ул., д.22</t>
  </si>
  <si>
    <t>Хутынская ул., д.19, корп.1</t>
  </si>
  <si>
    <t>Московская ул., д.22, корп.1</t>
  </si>
  <si>
    <t>ул.Державина, д.8, корп.1</t>
  </si>
  <si>
    <t>ул.Космонавтов, д.28</t>
  </si>
  <si>
    <t>ул.Панкратова, д.29</t>
  </si>
  <si>
    <t>просп.Мира, д.20/38</t>
  </si>
  <si>
    <t>ул.Черняховского, д.42</t>
  </si>
  <si>
    <t>Заставная ул., д.2, корп.6</t>
  </si>
  <si>
    <t>Октябрьская ул., д.38, корп.2</t>
  </si>
  <si>
    <t>Псковская ул., д.40, корп.1</t>
  </si>
  <si>
    <t>ул.Коровникова, д.5</t>
  </si>
  <si>
    <t>Большая Московская ул., д.116/2</t>
  </si>
  <si>
    <t>Большая Санкт-Петербургская ул., д.138</t>
  </si>
  <si>
    <t>ул.Коровникова, д.3, корп.1</t>
  </si>
  <si>
    <t>ул.Кочетова, д.30</t>
  </si>
  <si>
    <t>ул.Кочетова, д.12, корп.2</t>
  </si>
  <si>
    <t>ул.Кочетова, д.23</t>
  </si>
  <si>
    <t>ул.Рогатица, д.37</t>
  </si>
  <si>
    <t>просп.Александра Корсунова, д.40а</t>
  </si>
  <si>
    <t>Парковая ул., д.18, корп.2</t>
  </si>
  <si>
    <t>ул.Свободы, д.9а</t>
  </si>
  <si>
    <t>Андреевская ул., д.12</t>
  </si>
  <si>
    <t>Большая Санкт-Петербургская ул., д.122</t>
  </si>
  <si>
    <t>Парковая ул., д.14, корп.2</t>
  </si>
  <si>
    <t>микрорайон Кречевицы, д.21</t>
  </si>
  <si>
    <t>Большая Санкт-Петербургская ул., д.111</t>
  </si>
  <si>
    <t>Десятинная ул., д.20/10</t>
  </si>
  <si>
    <t>Андреевская ул., д.9</t>
  </si>
  <si>
    <t>просп.Александра Корсунова, д.40, корп.7</t>
  </si>
  <si>
    <t>Кооперативная ул., д.7</t>
  </si>
  <si>
    <t>Пестовская ул., д.6</t>
  </si>
  <si>
    <t>ул.Мерецкова-Волосова, д.9а</t>
  </si>
  <si>
    <t>ул.Рахманинова, д.17/19</t>
  </si>
  <si>
    <t>ул.Химиков, д.14, корп.1</t>
  </si>
  <si>
    <t>ул.Щусева, д.10, корп.3</t>
  </si>
  <si>
    <t>Михайлова ул., д.2а</t>
  </si>
  <si>
    <t>Нехинская ул., д.26, корп.3</t>
  </si>
  <si>
    <t>ул.Ворошилова, д.2, корп.1</t>
  </si>
  <si>
    <t>Псковская ул., д.42, корп.5</t>
  </si>
  <si>
    <t>Десятинная ул., д.15</t>
  </si>
  <si>
    <t>Московская ул., д.14</t>
  </si>
  <si>
    <t>ул.Речная, д.2</t>
  </si>
  <si>
    <t>Народная ул., д.7, корп.2</t>
  </si>
  <si>
    <t>ул.Советской Армии, д.19</t>
  </si>
  <si>
    <t>ул.Советской Армии, д.19, корп.1</t>
  </si>
  <si>
    <t>ул.8 Марта, д.27</t>
  </si>
  <si>
    <t>Исакиевский пер., д.23</t>
  </si>
  <si>
    <t>ул.Кочетова, д.30, корп.2</t>
  </si>
  <si>
    <t>Нехинская ул., д.36, корп.1</t>
  </si>
  <si>
    <t>ул.Щусева, д.11, корп.2</t>
  </si>
  <si>
    <t>Большая Санкт-Петербургская ул., д.101</t>
  </si>
  <si>
    <t>ул.Щусева, д.8а</t>
  </si>
  <si>
    <t>ул.8 Марта, д.25</t>
  </si>
  <si>
    <t>Воскресенский бульвар, д.11</t>
  </si>
  <si>
    <t>Большая Санкт-Петербургская ул., д.120, корп.2</t>
  </si>
  <si>
    <t>Михайлова ул., д.42</t>
  </si>
  <si>
    <t>ул.Державина, д.12</t>
  </si>
  <si>
    <t>д.Шуя, ул.Центральная, д.37</t>
  </si>
  <si>
    <t>д.Шуя, ул.Центральная, д.39</t>
  </si>
  <si>
    <t>г.Валдай, просп.Васильева, д.9</t>
  </si>
  <si>
    <t>г.Валдай, ул.Мелиораторов, д.5</t>
  </si>
  <si>
    <t>г.Валдай, ул.Студгородок, д.1</t>
  </si>
  <si>
    <t>г.Валдай, просп.Комсомольский, д.39</t>
  </si>
  <si>
    <t>д.Любница, ул.Молодежная, д.1</t>
  </si>
  <si>
    <t>д.Зелёная Роща, д.1</t>
  </si>
  <si>
    <t>п.Короцко, ул.Центральная, д.17</t>
  </si>
  <si>
    <t>п.Короцко, ул.Центральная, д.19</t>
  </si>
  <si>
    <t>д.Ижицы, д.43</t>
  </si>
  <si>
    <t>с.Едрово, ул.Сосновая, д.37</t>
  </si>
  <si>
    <t>с.Едрово, ул.Сосновая, д.40</t>
  </si>
  <si>
    <t>с.Едрово, ул.Сосновая, д.42</t>
  </si>
  <si>
    <t>г.Валдай, просп.Васильева, д.36</t>
  </si>
  <si>
    <t>г.Валдай, просп.Советский, д.37</t>
  </si>
  <si>
    <t xml:space="preserve">г.Валдай, ул.Карла Маркса, д.5 </t>
  </si>
  <si>
    <t>г.Валдай, ул.Луначарского, д.19а</t>
  </si>
  <si>
    <t>г.Валдай, ул.Луначарского, д.23/19</t>
  </si>
  <si>
    <t>г.Валдай, ул.Механизаторов, д.12</t>
  </si>
  <si>
    <t>г.Валдай, ул.Механизаторов, д.17</t>
  </si>
  <si>
    <t>г.Валдай, ул.Механизаторов, д.14</t>
  </si>
  <si>
    <t>г.Валдай, ул.Механизаторов, д.16</t>
  </si>
  <si>
    <t>г.Валдай, ул.Октябрьская, д.20/21</t>
  </si>
  <si>
    <t>г.Валдай, ул.Песчаная, д.15</t>
  </si>
  <si>
    <t>г.Валдай, ул.Песчаная, д.17</t>
  </si>
  <si>
    <t>г.Валдай, ул.Песчаная, д.21</t>
  </si>
  <si>
    <t>г.Валдай, ул.Песчаная, д.8</t>
  </si>
  <si>
    <t>г.Валдай, ул.Победы, д.43</t>
  </si>
  <si>
    <t>г.Валдай, ул.Студгородок, д.3</t>
  </si>
  <si>
    <t>г.Валдай, ул.Труда, д.4</t>
  </si>
  <si>
    <t>г.Валдай, ул.Труда, д.40</t>
  </si>
  <si>
    <t>г.Валдай, ул.Труда, д.62</t>
  </si>
  <si>
    <t>г.Валдай, ул.Труда, д.75</t>
  </si>
  <si>
    <t>г.Валдай, ул.Февральская, д.63б</t>
  </si>
  <si>
    <t>г.Валдай, ул.Энергетиков, д.20</t>
  </si>
  <si>
    <t>д.Костково, ул.Молодежная, д.1</t>
  </si>
  <si>
    <t>д.Костково, ул.Молодежная, д.2</t>
  </si>
  <si>
    <t>д.Костково, ул.Молодежная, д.3</t>
  </si>
  <si>
    <t>д.Костково, ул.Молодежная, д.4</t>
  </si>
  <si>
    <t>д.Семеновщина, д.91</t>
  </si>
  <si>
    <t>д.Семеновщина, д.92</t>
  </si>
  <si>
    <t>д.Лутовёнка, ул.Школьная, д.4</t>
  </si>
  <si>
    <t>с.Яжелбицы, ул.Усадьба, д.4</t>
  </si>
  <si>
    <t>с.Яжелбицы, ул.Усадьба, д.5</t>
  </si>
  <si>
    <t>с.Яжелбицы, ул.Усадьба, д.1</t>
  </si>
  <si>
    <t xml:space="preserve">д.Ивантеево, ул.Озерная, д.2 </t>
  </si>
  <si>
    <t xml:space="preserve">д.Ивантеево, ул.Озерная, д.3 </t>
  </si>
  <si>
    <t xml:space="preserve">д.Ивантеево, ул.Озерная, д.4 </t>
  </si>
  <si>
    <t xml:space="preserve">д.Ивантеево, ул.Озерная, д.5 </t>
  </si>
  <si>
    <t xml:space="preserve">д.Ивантеево, ул.Озерная, д.6 </t>
  </si>
  <si>
    <t>п.Короцко, ул.Центральная, д.24</t>
  </si>
  <si>
    <t>п.Рощино, д.4</t>
  </si>
  <si>
    <t>п.Рощино, д.3</t>
  </si>
  <si>
    <t>п.Рощино, д.5</t>
  </si>
  <si>
    <t>п.Рощино, д.6</t>
  </si>
  <si>
    <t>п.Рощино, д.7</t>
  </si>
  <si>
    <t>г.Валдай, просп.Васильева, д.16а</t>
  </si>
  <si>
    <t>г.Валдай, просп.Васильева, д.14</t>
  </si>
  <si>
    <t>г.Валдай, просп.Васильева, д.73</t>
  </si>
  <si>
    <t>г.Валдай, ул.Выскодно-2, д.14б</t>
  </si>
  <si>
    <t>г.Валдай, ул.Выскодно-2, д.16а</t>
  </si>
  <si>
    <t>г.Валдай, просп.Комсомольский, д.50</t>
  </si>
  <si>
    <t>г.Валдай, просп.Комсомольский, д.51</t>
  </si>
  <si>
    <t>г.Валдай, просп.Комсомольский, д.51б</t>
  </si>
  <si>
    <t>г.Валдай, просп.Комсомольский, д.51а</t>
  </si>
  <si>
    <t>г.Валдай, просп.Комсомольский, д.61</t>
  </si>
  <si>
    <t>г.Валдай, просп.Советский, д.10</t>
  </si>
  <si>
    <t>г.Валдай, просп.Советский, д.20</t>
  </si>
  <si>
    <t>г.Валдай, просп.Советский, д.35/15</t>
  </si>
  <si>
    <t>с.Едрово, ул.Московская, д.290</t>
  </si>
  <si>
    <t>с.Зимогорье, д.163</t>
  </si>
  <si>
    <t>с.Зимогорье, ул.Ветеранов, д.1</t>
  </si>
  <si>
    <t>с.Зимогорье, ул.Ветеранов, д.7</t>
  </si>
  <si>
    <t>с.Зимогорье, ул.Ветеранов, д.3</t>
  </si>
  <si>
    <t>с.Зимогорье, ул.Ветеранов, д.5</t>
  </si>
  <si>
    <t>г.Валдай, ул.Студгородок, д.11</t>
  </si>
  <si>
    <t>г.Валдай, ул.Гагарина, д.25</t>
  </si>
  <si>
    <t>г.Валдай, ул.Гагарина, д.26</t>
  </si>
  <si>
    <t>г.Валдай, ул.Железнодорожная, д.19</t>
  </si>
  <si>
    <t>г.Валдай, ул.Железнодорожная, д.5а</t>
  </si>
  <si>
    <t>г.Валдай, ул.Карла Маркса, д.6</t>
  </si>
  <si>
    <t>г.Валдай, ул.Карла Маркса, д.9а</t>
  </si>
  <si>
    <t>г.Валдай, ул.Колхозная, д.7</t>
  </si>
  <si>
    <t>г.Валдай, просп.Комсомольский, д.44</t>
  </si>
  <si>
    <t>г.Валдай, ул.Крупской, д.17а</t>
  </si>
  <si>
    <t>г.Валдай, ул.Крупской, д.22</t>
  </si>
  <si>
    <t>г.Валдай, ул.Крупской, д.26</t>
  </si>
  <si>
    <t>г.Валдай, ул.Ленина, д.18а</t>
  </si>
  <si>
    <t>г.Валдай, ул.Ленина, д.20</t>
  </si>
  <si>
    <t>г.Валдай, ул.Ленина, д.30</t>
  </si>
  <si>
    <t>г.Валдай, ул.Ленина, д.8</t>
  </si>
  <si>
    <t>г.Валдай, ул.Ломоносова, д.19</t>
  </si>
  <si>
    <t>г.Валдай, ул.Луначарского, д.28/12</t>
  </si>
  <si>
    <t>г.Валдай, ул.Мелиораторов, д.11</t>
  </si>
  <si>
    <t>г.Валдай, ул.Мелиораторов, д.2</t>
  </si>
  <si>
    <t>г.Валдай, ул.Мелиораторов, д.3</t>
  </si>
  <si>
    <t>г.Валдай, ул.Мелиораторов, д.4</t>
  </si>
  <si>
    <t>г.Валдай, ул.Мелиораторов, д.5а</t>
  </si>
  <si>
    <t>г.Валдай, ул.Мелиораторов, д.7</t>
  </si>
  <si>
    <t>г.Валдай, ул.Мелиораторов, д.6</t>
  </si>
  <si>
    <t>г.Валдай, ул.Мелиораторов, д.8</t>
  </si>
  <si>
    <t>г.Валдай, ул.Мелиораторов, д.10</t>
  </si>
  <si>
    <t>г.Валдай, ул.Мелиораторов, д.9</t>
  </si>
  <si>
    <t>г.Валдай, ул.Механизаторов, д.11</t>
  </si>
  <si>
    <t>г.Валдай, ул.Механизаторов, д.15</t>
  </si>
  <si>
    <t>г.Валдай, ул.Механизаторов, д.7</t>
  </si>
  <si>
    <t>г.Валдай, ул.Октябрьская, д.12а</t>
  </si>
  <si>
    <t>г.Валдай, ул.Октябрьская, д.31</t>
  </si>
  <si>
    <t>г.Валдай, ул.Песчаная, д.19</t>
  </si>
  <si>
    <t>г.Валдай, ул.Победы, д.70</t>
  </si>
  <si>
    <t>г.Валдай, ул.Победы, д.82</t>
  </si>
  <si>
    <t>г.Валдай, ул.Радищева, д.4а</t>
  </si>
  <si>
    <t>г.Валдай, ул.Радищева, д.13</t>
  </si>
  <si>
    <t>г.Валдай, ул.Радищева, д.14</t>
  </si>
  <si>
    <t>г.Валдай, ул.Радищева, д.26</t>
  </si>
  <si>
    <t>г.Валдай, ул.Радищева, д.36</t>
  </si>
  <si>
    <t>г.Валдай, ул.Радищева, д.44</t>
  </si>
  <si>
    <t>г.Валдай, ул.Радищева, д.68</t>
  </si>
  <si>
    <t>г.Валдай, ул.Радищева, д.70</t>
  </si>
  <si>
    <t>г.Валдай, пер.Суворова, д.2</t>
  </si>
  <si>
    <t>г.Валдай, ул.Труда, д.15</t>
  </si>
  <si>
    <t>г.Валдай, ул.Труда, д.23</t>
  </si>
  <si>
    <t>г.Валдай, ул.Труда, д.41</t>
  </si>
  <si>
    <t>г.Валдай, ул.Труда, д.41а</t>
  </si>
  <si>
    <t>г.Валдай, ул.Труда, д.57</t>
  </si>
  <si>
    <t>г.Валдай, ул.Труда, д.58/55</t>
  </si>
  <si>
    <t>с.Яжелбицы, ул.Усадьба, д.2</t>
  </si>
  <si>
    <t>с.Яжелбицы, ул.Усадьба, д.3</t>
  </si>
  <si>
    <t>с.Яжелбицы, ул.Усадьба, д.16</t>
  </si>
  <si>
    <t xml:space="preserve">д.Ивантеево, ул.Озерная, д.1 </t>
  </si>
  <si>
    <t>г.Старая Русса, ул.Якутских Стрелков, д.19</t>
  </si>
  <si>
    <t>г.Старая Русса, ул.Некрасова, д.23</t>
  </si>
  <si>
    <t>г.Старая Русса, ул.Гостинодворская, д.10</t>
  </si>
  <si>
    <t>д.Анишино, ул.Коммунальная, д.3</t>
  </si>
  <si>
    <t>г.Старая Русса, ул.Красных Командиров, д.108</t>
  </si>
  <si>
    <t>г.Старая Русса, ул.Возрождения, д.164б</t>
  </si>
  <si>
    <t>г.Старая Русса, ул.Санкт-Петербургская, д.3а</t>
  </si>
  <si>
    <t>г.Старая Русса, микрорайон Городок, д.17</t>
  </si>
  <si>
    <t>г.Старая Русса, ул.Яковлева, д.57</t>
  </si>
  <si>
    <t>д.Федорково, ул.Заводская, д.6</t>
  </si>
  <si>
    <t>г.Старая Русса, ул.Минеральная, д.42</t>
  </si>
  <si>
    <t>г.Старая Русса, ул.Некрасова, д.20</t>
  </si>
  <si>
    <t>ул.Свободы, д.8</t>
  </si>
  <si>
    <t>ж/д.ст.Кабожа, ул.Вокзальная, д.11</t>
  </si>
  <si>
    <t>д.Ручьи, ул.Молодежная, д.4</t>
  </si>
  <si>
    <t>г.Боровичи, ул.В. Бианки, д.29</t>
  </si>
  <si>
    <t>г.Боровичи, ул.Дзержинского, д.31/53</t>
  </si>
  <si>
    <t>д.Круппа, ул.Новая, д.5</t>
  </si>
  <si>
    <t>п.Прогресс, ул.Гагарина, д.12</t>
  </si>
  <si>
    <t>г.Боровичи, ул.Ботаническая, д.4</t>
  </si>
  <si>
    <t>г.Боровичи, ул.Ботаническая, д.8</t>
  </si>
  <si>
    <t>г.Боровичи, ул.Гоголя, д.85</t>
  </si>
  <si>
    <t>г.Боровичи, ул.Окуловская, д.3</t>
  </si>
  <si>
    <t>г.Боровичи, ул.Пушкинская, д.70</t>
  </si>
  <si>
    <t>п.Волгино, ул.Дубовая, д.4</t>
  </si>
  <si>
    <t>п.Травково, ул.Механизаторов, д.2</t>
  </si>
  <si>
    <t>г.Боровичи, ул.Парковая, д.21</t>
  </si>
  <si>
    <t>г.Боровичи, ул.Парковая, д.11</t>
  </si>
  <si>
    <t>г.Боровичи, ул.Свободы, д.16</t>
  </si>
  <si>
    <t>г.Боровичи, ул.Речная, д.19</t>
  </si>
  <si>
    <t>д.Заречная, ул.Мелиораторов, д.2</t>
  </si>
  <si>
    <t>г.Боровичи, ул.А. Кузнецова, д.5</t>
  </si>
  <si>
    <t>г.Боровичи, ул.Коммунарная, д.40</t>
  </si>
  <si>
    <t>г.Боровичи, ул.Красноармейская, д.5</t>
  </si>
  <si>
    <t>г.Боровичи, ул.Парковая, д.23</t>
  </si>
  <si>
    <t>г.Боровичи, ул.Парковая, д.3</t>
  </si>
  <si>
    <t>г.Боровичи, ул.Сушанская, д.10</t>
  </si>
  <si>
    <t>г.Боровичи, ул.Сушанская, д.12</t>
  </si>
  <si>
    <t>г.Боровичи, ул.Фрунзе, д.10</t>
  </si>
  <si>
    <t>г.Боровичи, ул.Ф. Энгельса, д.18</t>
  </si>
  <si>
    <t>г.Боровичи, бульвар Школьный, д.6</t>
  </si>
  <si>
    <t>д.Фаустово, д.6</t>
  </si>
  <si>
    <t>м.Селино, д.1</t>
  </si>
  <si>
    <t>п.Первое Мая, д.26</t>
  </si>
  <si>
    <t>п.Травково, ул.Механизаторов, д.4</t>
  </si>
  <si>
    <t>г.Боровичи, ул.Загородная, д.53а</t>
  </si>
  <si>
    <t>г.Боровичи, ул.Механизаторов, д.4</t>
  </si>
  <si>
    <t>г.Боровичи, ул.Московская, д.30</t>
  </si>
  <si>
    <t>г.Боровичи, ул.Сушанская, д.6</t>
  </si>
  <si>
    <t>г.Боровичи, ул.Сушанская, д.8</t>
  </si>
  <si>
    <t>г.Боровичи, ул.Энтузиастов, д.3</t>
  </si>
  <si>
    <t>г.Боровичи, ул.Энтузиастов, д.8</t>
  </si>
  <si>
    <t>г.Боровичи, бульвар Школьный, д.1</t>
  </si>
  <si>
    <t>г.Боровичи, бульвар Школьный, д.2</t>
  </si>
  <si>
    <t>г.Боровичи, бульвар Школьный, д.3</t>
  </si>
  <si>
    <t>г.Боровичи, бульвар Школьный, д.5</t>
  </si>
  <si>
    <t>г.Боровичи, бульвар Школьный, д.7</t>
  </si>
  <si>
    <t>г.Боровичи, ул.Кропоткина, д.5</t>
  </si>
  <si>
    <t>д.Перёдки, д.4</t>
  </si>
  <si>
    <t>с.Кончанско-Суворовское, ул.Молодёжная, д.3</t>
  </si>
  <si>
    <t>с.Опеченский Посад, линия 2-я, д.157</t>
  </si>
  <si>
    <t>д.Заречная, ул.Мелиораторов, д.1</t>
  </si>
  <si>
    <t>д.Хоромы, д.2</t>
  </si>
  <si>
    <t>г.Боровичи, ул.А. Кузнецова, д.4</t>
  </si>
  <si>
    <t>г.Боровичи, ул.А. Кузнецова, д.6</t>
  </si>
  <si>
    <t>г.Боровичи, ул.Пушкинская, д.5</t>
  </si>
  <si>
    <t>г.Боровичи, ул.Энтузиастов, д.12</t>
  </si>
  <si>
    <t>г.Боровичи, ул.Энтузиастов, д.4</t>
  </si>
  <si>
    <t>г.Боровичи, ул.Энтузиастов, д.5</t>
  </si>
  <si>
    <t>г.Боровичи, ул.Совхозная, д.79</t>
  </si>
  <si>
    <t>п.Волгино, ул.Зеленая, д.7</t>
  </si>
  <si>
    <t>г.Боровичи, ул.Ботаническая, д.10</t>
  </si>
  <si>
    <t>г.Боровичи, ул.Сушанская, д.1</t>
  </si>
  <si>
    <t>г.Боровичи, ул.Сушанская, д.14</t>
  </si>
  <si>
    <t>г.Боровичи, ул.Энтузиастов, д.9</t>
  </si>
  <si>
    <t>г.Боровичи, бульвар Школьный, д.17</t>
  </si>
  <si>
    <t>г.Боровичи, бульвар Школьный, д.4</t>
  </si>
  <si>
    <t>г.Боровичи, проезд Титова, д.5а</t>
  </si>
  <si>
    <t>с.Кончанско-Суворовское, ул.Молодёжная, д.5</t>
  </si>
  <si>
    <t>г.Боровичи, ул.Бригадная, д.17</t>
  </si>
  <si>
    <t>г.Боровичи, ул.Ленинградская, д.91</t>
  </si>
  <si>
    <t>г.Боровичи, ул.Новоселицкая, д.30</t>
  </si>
  <si>
    <t>г.Боровичи, бульвар Школьный, д.13</t>
  </si>
  <si>
    <t>г.Боровичи, бульвар Школьный, д.15</t>
  </si>
  <si>
    <t>г.Боровичи, бульвар Школьный, д.18</t>
  </si>
  <si>
    <t>г.Боровичи, бульвар Школьный, д.19</t>
  </si>
  <si>
    <t>г.Боровичи, микрорайон 1 Раздолье, д.6</t>
  </si>
  <si>
    <t>д.Ёгла, ул.Мстинская, д.44</t>
  </si>
  <si>
    <t>д.Железково, д.33</t>
  </si>
  <si>
    <t>г.Боровичи, микрорайон 1 Цеха, д.6</t>
  </si>
  <si>
    <t>п.Волгино, ул.Зеленая, д.12</t>
  </si>
  <si>
    <t>г.Боровичи, ул.Валдайская, д.16</t>
  </si>
  <si>
    <t>г.Боровичи, ул.Валдайская, д.45</t>
  </si>
  <si>
    <t>г.Боровичи, ул.Вышневолоцкая, д.20</t>
  </si>
  <si>
    <t>г.Боровичи, ул.Ленинградская, д.27</t>
  </si>
  <si>
    <t>г.Боровичи, ул.Рабочая, д.7</t>
  </si>
  <si>
    <t>г.Боровичи, ул.Сушанская, д.16</t>
  </si>
  <si>
    <t>г.Боровичи, бульвар Школьный, д.12</t>
  </si>
  <si>
    <t>г.Боровичи, бульвар Школьный, д.14</t>
  </si>
  <si>
    <t>г.Боровичи, бульвар Школьный, д.20</t>
  </si>
  <si>
    <t>г.Боровичи, бульвар Школьный, д.21</t>
  </si>
  <si>
    <t>г.Боровичи, бульвар Школьный, д.22</t>
  </si>
  <si>
    <t>г.Боровичи, бульвар Школьный, д.23</t>
  </si>
  <si>
    <t>г.Боровичи, бульвар Школьный, д.24</t>
  </si>
  <si>
    <t>д.Железково, д.31</t>
  </si>
  <si>
    <t>г.Боровичи, ул.Вышневолоцкая, д.18</t>
  </si>
  <si>
    <t>г.Боровичи, ул.Гончарная, д.36</t>
  </si>
  <si>
    <t>г.Боровичи, ул.Международная, д.13</t>
  </si>
  <si>
    <t>г.Боровичи, ул.Механизаторов, д.12</t>
  </si>
  <si>
    <t>г.Боровичи, ул.Новоселицкая, д.39</t>
  </si>
  <si>
    <t>г.Боровичи, ул.Революции, д.9</t>
  </si>
  <si>
    <t>г.Боровичи, ул.Сушанская, д.18</t>
  </si>
  <si>
    <t>г.Боровичи, ул.Тухунская, д.17а</t>
  </si>
  <si>
    <t>г.Боровичи, бульвар Школьный, д.37</t>
  </si>
  <si>
    <t>г.Боровичи, бульвар Школьный, д.39</t>
  </si>
  <si>
    <t>г.Боровичи, бульвар Школьный, д.41</t>
  </si>
  <si>
    <t>д.Перелучи, ул.Новая, д.16</t>
  </si>
  <si>
    <t>с.Опеченский Посад, линия 2-я, д.156</t>
  </si>
  <si>
    <t>г.Боровичи, ул.Бригадная, д.64</t>
  </si>
  <si>
    <t>г.Боровичи, ул.Вышневолоцкая, д.36</t>
  </si>
  <si>
    <t>г.Боровичи, ул.Энтузиастов, д.10</t>
  </si>
  <si>
    <t>г.Боровичи, бульвар Школьный, д.25</t>
  </si>
  <si>
    <t>г.Боровичи, бульвар Школьный, д.27</t>
  </si>
  <si>
    <t>г.Боровичи, бульвар Школьный, д.29</t>
  </si>
  <si>
    <t>г.Боровичи, бульвар Школьный, д.31</t>
  </si>
  <si>
    <t>г.Боровичи, бульвар Школьный, д.43</t>
  </si>
  <si>
    <t>п.Кировский, ул.Центральная, д.5</t>
  </si>
  <si>
    <t>г.Боровичи, ул.А. Кокорина, д.5</t>
  </si>
  <si>
    <t>г.Боровичи, ул.Пушкинская, д.60</t>
  </si>
  <si>
    <t>г.Боровичи, ул.Энтузиастов, д.2</t>
  </si>
  <si>
    <t>г.Боровичи, бульвар Школьный, д.4А</t>
  </si>
  <si>
    <t>д.Ёгла, ул.Мстинская, д.37</t>
  </si>
  <si>
    <t>г.Боровичи, ул.В. Бианки, д.14</t>
  </si>
  <si>
    <t>г.Боровичи, ул.Энтузиастов, д.1</t>
  </si>
  <si>
    <t>г.Боровичи, ул.Энтузиастов, д.1а</t>
  </si>
  <si>
    <t>г.Боровичи, ул.Энтузиастов, д.22</t>
  </si>
  <si>
    <t>г.Боровичи, ул.Энтузиастов, д.1б</t>
  </si>
  <si>
    <t>п.Тухун, д.22</t>
  </si>
  <si>
    <t>г.Боровичи, ул.А. Кузнецова, д.77а</t>
  </si>
  <si>
    <t>г.Боровичи, ул.Ленинградская, д.29</t>
  </si>
  <si>
    <t>г.Боровичи, ул.Подбельского, д.27</t>
  </si>
  <si>
    <t>г.Боровичи, ул.Пушкинская, д.17</t>
  </si>
  <si>
    <t>г.Боровичи, ул.Пушкинская, д.26/71</t>
  </si>
  <si>
    <t>г.Боровичи, ул.Энтузиастов, д.20</t>
  </si>
  <si>
    <t>г.Боровичи, ул.Энтузиастов, д.24</t>
  </si>
  <si>
    <t>г.Боровичи, бульвар Школьный, д.35А</t>
  </si>
  <si>
    <t>д.Починная Сопка, ул.Советская, д.33</t>
  </si>
  <si>
    <t>г.Боровичи, ул.В. Бианки, д.21</t>
  </si>
  <si>
    <t>г.Боровичи, ул.Кокорина, д.56</t>
  </si>
  <si>
    <t>г.Боровичи, ул.Энтузиастов, д.18</t>
  </si>
  <si>
    <t>д.Перелучи, ул.Новая, д.1</t>
  </si>
  <si>
    <t>д.Перелучи, ул.Новая, д.2</t>
  </si>
  <si>
    <t>д.Перелучи, ул.Новая, д.3</t>
  </si>
  <si>
    <t>г.Боровичи, ул.Пуцита, д.3</t>
  </si>
  <si>
    <t>г.Боровичи, ул.Энтузиастов, д.17</t>
  </si>
  <si>
    <t>г.Боровичи, микрорайон 1 Раздолье, д.11</t>
  </si>
  <si>
    <t>д.Волок, ул.Молодежная, д.5</t>
  </si>
  <si>
    <t>д.Перёдки, ул.Молодежная, д.2</t>
  </si>
  <si>
    <t>п.Травково, ул.Новая, д.5</t>
  </si>
  <si>
    <t>п.Травково, ул.Новая, д.6</t>
  </si>
  <si>
    <t>г.Боровичи, ул.В. Бианки, д.32</t>
  </si>
  <si>
    <t>г.Боровичи, ул.Пуцита, д.2</t>
  </si>
  <si>
    <t>г.Боровичи, ул.Пуцита, д.7</t>
  </si>
  <si>
    <t>г.Боровичи, ул.Советская, д.177а</t>
  </si>
  <si>
    <t>г.Боровичи, ул.Энтузиастов, д.19</t>
  </si>
  <si>
    <t>г.Боровичи, ул.Энтузиастов, д.21</t>
  </si>
  <si>
    <t>г.Боровичи, микрорайон 1 Раздолье, д.13</t>
  </si>
  <si>
    <t>д.Волок, ул.Молодежная, д.8</t>
  </si>
  <si>
    <t>с.Кончанско-Суворовское, ул.Молодёжная, д.7</t>
  </si>
  <si>
    <t>г.Боровичи, ул.Кокорина, д.26</t>
  </si>
  <si>
    <t>г.Боровичи, ул.Пушкинская, д.39</t>
  </si>
  <si>
    <t>д.Железково, д.32</t>
  </si>
  <si>
    <t>д.Железково, д.34</t>
  </si>
  <si>
    <t>п.Кировский, ул.Молодежная, д.2</t>
  </si>
  <si>
    <t>п.Кировский, ул.Молодежная, д.3</t>
  </si>
  <si>
    <t>г.Боровичи, наб.60 лет Октября, д.1</t>
  </si>
  <si>
    <t>г.Боровичи, наб.60 лет Октября, д.4</t>
  </si>
  <si>
    <t>г.Боровичи, ул.Новая, д.18а</t>
  </si>
  <si>
    <t>г.Боровичи, микрорайон 1 Раздолье, д.5</t>
  </si>
  <si>
    <t>г.Боровичи, ул.Боровая, д.122</t>
  </si>
  <si>
    <t>г.Боровичи, ул.В. Бианки, д.28</t>
  </si>
  <si>
    <t>г.Боровичи, ул.Московская, д.50</t>
  </si>
  <si>
    <t>г.Боровичи, бульвар Школьный, д.47</t>
  </si>
  <si>
    <t>г.Боровичи, ул.Загородная, д.49а</t>
  </si>
  <si>
    <t>г.Боровичи, наб.60 лет Октября, д.2</t>
  </si>
  <si>
    <t>г.Боровичи, наб.60 лет Октября, д.3</t>
  </si>
  <si>
    <t>г.Боровичи, микрорайон 1 Раздолье, д.19</t>
  </si>
  <si>
    <t>д.Прошково, д.12</t>
  </si>
  <si>
    <t>г.Боровичи, ул.Коммунистическая, д.1а</t>
  </si>
  <si>
    <t>г.Боровичи, ул.Ленинградская, д.12</t>
  </si>
  <si>
    <t>г.Боровичи, наб.60 лет Октября, д.7</t>
  </si>
  <si>
    <t>г.Боровичи, ул.Подбельского, д.20</t>
  </si>
  <si>
    <t>г.Боровичи, ул.Почтовая, д.2</t>
  </si>
  <si>
    <t>г.Боровичи, ул.Устюженская, д.9А</t>
  </si>
  <si>
    <t>г.Боровичи, ул.Южная, д.5</t>
  </si>
  <si>
    <t>г.Боровичи, ул.Сушанская, д.25</t>
  </si>
  <si>
    <t>г.Боровичи, ул.Окуловская, д.29</t>
  </si>
  <si>
    <t>г.Боровичи, проезд Титова, д.3</t>
  </si>
  <si>
    <t>г.Боровичи, ул.Майская, д.6б</t>
  </si>
  <si>
    <t>г.Боровичи, ул.Новоселицкая, д.28</t>
  </si>
  <si>
    <t>г.Боровичи, ул.Солодовниковой, д.19</t>
  </si>
  <si>
    <t>г.Боровичи, ул.Сушанская, д.2а</t>
  </si>
  <si>
    <t>г.Боровичи, ул.Загородная, д.63</t>
  </si>
  <si>
    <t>г.Боровичи, ул.Загородная, д.39</t>
  </si>
  <si>
    <t>г.Боровичи, ул.Новоселицкая, д.47а</t>
  </si>
  <si>
    <t>г.Боровичи, ул.Южная, д.47</t>
  </si>
  <si>
    <t>г.Боровичи, ул.Рабочая, д.1</t>
  </si>
  <si>
    <t>г.Боровичи, ул.Сушанская, д.29</t>
  </si>
  <si>
    <t>г.Боровичи, ул.В. Бианки, д.16а</t>
  </si>
  <si>
    <t xml:space="preserve">г.Боровичи, ул.Потерпелицкая, д.12
</t>
  </si>
  <si>
    <t xml:space="preserve">г.Боровичи, ул.Потерпелицкая, д.14
</t>
  </si>
  <si>
    <t>г.Боровичи, ул.Ботаническая, д.2</t>
  </si>
  <si>
    <t>г.Боровичи, ул.Ботаническая, д.6</t>
  </si>
  <si>
    <t>г.Боровичи, ул.Сушанская, д.4</t>
  </si>
  <si>
    <t>г.Боровичи, ул.Гоголя, д.71</t>
  </si>
  <si>
    <t>г.Боровичи, ул.Гоголя, д.90</t>
  </si>
  <si>
    <t>г.Боровичи, ул.Физкультуры, д.32</t>
  </si>
  <si>
    <t>г.Боровичи, ул.Сушанская, д.21</t>
  </si>
  <si>
    <t>г.Боровичи, ул.Сушанская, д.2</t>
  </si>
  <si>
    <t>г.Боровичи, ул.Сушанская, д.23</t>
  </si>
  <si>
    <t xml:space="preserve">п.Прогресс, ул.Гагарина, д.18а
</t>
  </si>
  <si>
    <t>г.Боровичи, ул.Южная, д.45</t>
  </si>
  <si>
    <t>г.Боровичи, пер.Реппо, д.7</t>
  </si>
  <si>
    <t>г.Боровичи, ул.Дзержинского, д.59</t>
  </si>
  <si>
    <t>с.Едрово, ул.Щебзавода, д.1</t>
  </si>
  <si>
    <t>с.Едрово, ул.Щебзавода, д.8</t>
  </si>
  <si>
    <t>с.Мошенское, ул.Заводская, д.3</t>
  </si>
  <si>
    <t>с.Зимогорье, ул.Заводская, д.2</t>
  </si>
  <si>
    <t>г.Малая Вишера, ул.Заводской Домострой, д.10а, корп.1</t>
  </si>
  <si>
    <t>г.Малая Вишера, ул.Заводской Домострой, д.10а, корп.2</t>
  </si>
  <si>
    <t>г.Старая Русса, ул.Гостинодворская, д.30/12</t>
  </si>
  <si>
    <t>г.Старая Русса, микрорайон Городок, д.7</t>
  </si>
  <si>
    <t>г.Пестово, ул.Производственная, д.19</t>
  </si>
  <si>
    <t>г.Пестово, ул.Производственная, д.15</t>
  </si>
  <si>
    <t>г.Пестово, ул.Производственная, д.11а</t>
  </si>
  <si>
    <t>г.Пестово, ул.Производственная, д.22</t>
  </si>
  <si>
    <t>г.Пестово, ул.Производственная, д.12</t>
  </si>
  <si>
    <t>г.Пестово, пер.Кленовый, д.1</t>
  </si>
  <si>
    <t>г.Пестово, ул.Гоголя, д.10</t>
  </si>
  <si>
    <t>г.Пестово, ул.Гоголя, д.16</t>
  </si>
  <si>
    <t>г.Пестово, ул.Гоголя, д.14</t>
  </si>
  <si>
    <t>д.Погорелово, д.31</t>
  </si>
  <si>
    <t>г.Пестово, ул.Заводская, д.13</t>
  </si>
  <si>
    <t>г.Пестово, ул.Красных Зорь, д.35</t>
  </si>
  <si>
    <t>г.Пестово, ул.Виноградова, д.16</t>
  </si>
  <si>
    <t>г.Пестово, ул.Складская, д.19</t>
  </si>
  <si>
    <t>г.Пестово, пер.Кленовый, д.5</t>
  </si>
  <si>
    <t>г.Пестово, ул.Производственная, д.10</t>
  </si>
  <si>
    <t>г.Пестово, пер.Кленовый, д.7</t>
  </si>
  <si>
    <t>г.Пестово, ул.Производственная, д.17</t>
  </si>
  <si>
    <t>г.Пестово, ул.Гагарина, д.78</t>
  </si>
  <si>
    <t>г.Пестово, ул.Почтовая, д.11</t>
  </si>
  <si>
    <t>г.Пестово, ул.Чапаева, д.18</t>
  </si>
  <si>
    <t>г.Пестово, ул.Юбилейная, д.6</t>
  </si>
  <si>
    <t>г.Пестово, ул.Гоголя, д.5</t>
  </si>
  <si>
    <t>г.Пестово, ул.Заводская, д.3</t>
  </si>
  <si>
    <t>р.п.Крестцы, ул.Лесная, д.28</t>
  </si>
  <si>
    <t>р.п.Крестцы, ул.Павловская, д.54а</t>
  </si>
  <si>
    <t>р.п.Крестцы, ул.Лесная, д.26</t>
  </si>
  <si>
    <t>д.Новое Рахино, д.85</t>
  </si>
  <si>
    <t>р.п.Крестцы, пер.Механизаторов, д.11</t>
  </si>
  <si>
    <t>р.п.Крестцы, ул.Краснова, д.2а</t>
  </si>
  <si>
    <t>р.п.Крестцы, ул.Механизаторов, д.10б</t>
  </si>
  <si>
    <t>с.Ямская Слобода, ул.Ямская, д.62</t>
  </si>
  <si>
    <t>р.п.Крестцы, ул.Лесная, д.69</t>
  </si>
  <si>
    <t>р.п.Крестцы, ул.Саши Бородулина, д.53</t>
  </si>
  <si>
    <t>р.п.Крестцы, ул.Лесная, д.11</t>
  </si>
  <si>
    <t>р.п.Крестцы, ул.Лесная, д.30</t>
  </si>
  <si>
    <t>р.п.Крестцы, ул.Островская, д.27</t>
  </si>
  <si>
    <t>р.п.Крестцы, ул.Механизаторов, д.6</t>
  </si>
  <si>
    <t>р.п.Крестцы, ул.Лесная, д.35</t>
  </si>
  <si>
    <t>р.п.Крестцы, ул.Строителей, д.7а</t>
  </si>
  <si>
    <t>р.п.Крестцы, ул.Новохоловская, д.39</t>
  </si>
  <si>
    <t>с.Ямская Слобода, ул.Ямская, д.158</t>
  </si>
  <si>
    <t>д.Зайцево, ул.Молодёжная, д.4</t>
  </si>
  <si>
    <t>д.Зорька, д.4</t>
  </si>
  <si>
    <t>д.Зорька, д.5</t>
  </si>
  <si>
    <t>р.п.Крестцы, ул.Карла Либкнехта, д.1а</t>
  </si>
  <si>
    <t>с.Ямская Слобода, ул.Заречная, д.11</t>
  </si>
  <si>
    <t>р.п.Крестцы, пер.Механизаторов, д.13</t>
  </si>
  <si>
    <t>р.п.Крестцы, ул.Московская, д.18</t>
  </si>
  <si>
    <t>р.п.Крестцы, ул.Московская, д.37а</t>
  </si>
  <si>
    <t>р.п.Крестцы, ул.Московская, д.39</t>
  </si>
  <si>
    <t>р.п.Крестцы, ул.Московская, д.41</t>
  </si>
  <si>
    <t>г.Чудово, ул.Титова, д.14</t>
  </si>
  <si>
    <t>г.Малая Вишера, ул.Некрасова, д.10</t>
  </si>
  <si>
    <t>г.Малая Вишера, ул.Московская, д.40а</t>
  </si>
  <si>
    <t>г.Малая Вишера, ул.Северная, д.3</t>
  </si>
  <si>
    <t>г.Малая Вишера, ул.Урицкого, д.22</t>
  </si>
  <si>
    <t>г.Малая Вишера, ул.Урицкого, д.24</t>
  </si>
  <si>
    <t>п.Большая Вишера, ул.50 лет 1 КДО, д.11</t>
  </si>
  <si>
    <t>п.Большая Вишера, ул.Первомайская, д.14</t>
  </si>
  <si>
    <t>д.Сырково, ул.Центральная, д.20</t>
  </si>
  <si>
    <t>Год</t>
  </si>
  <si>
    <t>Материал стен</t>
  </si>
  <si>
    <t>Количество этажей</t>
  </si>
  <si>
    <t>Количество подъездов</t>
  </si>
  <si>
    <t>ввода в эксплуатацию</t>
  </si>
  <si>
    <t>завершения последнего капитального ремонта</t>
  </si>
  <si>
    <t>-</t>
  </si>
  <si>
    <t>панельные</t>
  </si>
  <si>
    <t>кирпичные</t>
  </si>
  <si>
    <t>деревянные</t>
  </si>
  <si>
    <t>блочные</t>
  </si>
  <si>
    <t>смешанные</t>
  </si>
  <si>
    <t>1962 (1929)</t>
  </si>
  <si>
    <t>сборно-щитовой</t>
  </si>
  <si>
    <t>г.Окуловка, ул.Кирова, д.12 (1959 год ввода в эксплуатацию)</t>
  </si>
  <si>
    <t>крупноблочные</t>
  </si>
  <si>
    <t>Большая Санкт-Петербургская ул., д.124</t>
  </si>
  <si>
    <t>ул.20 Января, д.12</t>
  </si>
  <si>
    <t>до 1917</t>
  </si>
  <si>
    <t>монолитные</t>
  </si>
  <si>
    <t>ул.Южная, д.1</t>
  </si>
  <si>
    <t>ул.Южная, д.8</t>
  </si>
  <si>
    <t>ул.Ветеранов, д.8</t>
  </si>
  <si>
    <t>г.Чудово, ул.Октябрьская, д.1Б</t>
  </si>
  <si>
    <t>п.Тёсово-Нетыльский, ул.Советская, д.1Б</t>
  </si>
  <si>
    <t>р.п.Крестцы, пер.Некрасова, д.12</t>
  </si>
  <si>
    <t>д.Новая Мельница, д.100а</t>
  </si>
  <si>
    <t>д.Пузырёво, д.59</t>
  </si>
  <si>
    <t>просп.Мира, д.25, корп.4</t>
  </si>
  <si>
    <t>просп.Мира, д.44</t>
  </si>
  <si>
    <t>просп.Александра Корсунова, д.47, корп.2</t>
  </si>
  <si>
    <t>просп.Александра Корсунова, д.49</t>
  </si>
  <si>
    <t>просп.Мира, д.26, корп.1</t>
  </si>
  <si>
    <t>просп.Александра Корсунова, д.17</t>
  </si>
  <si>
    <t>просп.Мира, д.31, корп.2</t>
  </si>
  <si>
    <t>просп.Мира, д.13, корп.2</t>
  </si>
  <si>
    <t>просп.Мира, д.24, корп.1</t>
  </si>
  <si>
    <t>просп.Мира, д.22/25</t>
  </si>
  <si>
    <t>просп.Мира, д.4</t>
  </si>
  <si>
    <t>р.п.Панковка, ул.Пионерская, д.9</t>
  </si>
  <si>
    <t>г.Окуловка, ул.Ленина, д.19а</t>
  </si>
  <si>
    <t>г.Окуловка, ул.Островского, д.48</t>
  </si>
  <si>
    <t>г.Окуловка, ул.Стрельцова, д.7</t>
  </si>
  <si>
    <t>г.Пестово, ул.Производственная, д.14а</t>
  </si>
  <si>
    <t>г.Сольцы, ул.Красных партизан, д.2а</t>
  </si>
  <si>
    <t>г.Сольцы, ул.Заречная, д.58а</t>
  </si>
  <si>
    <t>г.Сольцы, ул.Новгородская, д.64</t>
  </si>
  <si>
    <t>г.Сольцы, ул.Псковская, д.27а</t>
  </si>
  <si>
    <t>г.Сольцы, ул.Новгородская, д.6</t>
  </si>
  <si>
    <t>г.Старая Русса, ул.Красных Командиров, д.86</t>
  </si>
  <si>
    <t>г.Старая Русса, ул.Возрождения, д.178</t>
  </si>
  <si>
    <t>г.Старая Русса, ул.Возрождения, д.166б</t>
  </si>
  <si>
    <t>г.Старая Русса, ул.Введенская, д.7б</t>
  </si>
  <si>
    <t>г.Старая Русса, ул.Некрасова, д.23а</t>
  </si>
  <si>
    <t>г.Старая Русса, ул.Правосудия, д.17</t>
  </si>
  <si>
    <t>г.Старая Русса, ул.Поперечная, д.197</t>
  </si>
  <si>
    <t>г.Старая Русса, ул.Красных Командиров, д.110</t>
  </si>
  <si>
    <t>п.Юбилейный, ул.Солнечная, д.3</t>
  </si>
  <si>
    <t>п.Юбилейный, ул.Набережная, д.4</t>
  </si>
  <si>
    <t>с.Успенское, ул.Коммунарная, д.4</t>
  </si>
  <si>
    <t>г.Чудово, ул.Радищева, д.7</t>
  </si>
  <si>
    <t>с.Оскуй, ул.имени Тони Михеевой, д.8</t>
  </si>
  <si>
    <t>г.Чудово, ул.Новгородская, д.4</t>
  </si>
  <si>
    <t>г.Чудово, ул.Парайненская, д.13</t>
  </si>
  <si>
    <t>г.Чудово, ул.Титова, д.12</t>
  </si>
  <si>
    <t>р.п.Шимск, ул.Механизаторов, д.10</t>
  </si>
  <si>
    <t>р.п.Шимск, ул.Механизаторов, д.15</t>
  </si>
  <si>
    <t>р.п.Шимск, ул.Механизаторов, д.17</t>
  </si>
  <si>
    <t>Козьмодемьянская ул., д.4</t>
  </si>
  <si>
    <t>Большая Санкт-Петербургская ул., д.28, корп.2</t>
  </si>
  <si>
    <t>ул.Космонавтов, д.14</t>
  </si>
  <si>
    <t>ул.Химиков, д.5</t>
  </si>
  <si>
    <t>ул.Химиков, д.8</t>
  </si>
  <si>
    <t>ул.Химиков, д.9</t>
  </si>
  <si>
    <t>Большая Московская ул., д.108</t>
  </si>
  <si>
    <t>ул.Рахманинова, д.1</t>
  </si>
  <si>
    <t>ул.Рахманинова, д.11</t>
  </si>
  <si>
    <t>Новгородская ул., д.12</t>
  </si>
  <si>
    <t>Октябрьская ул., д.40а</t>
  </si>
  <si>
    <t>ул.Зелинского, д.27, корп.2</t>
  </si>
  <si>
    <t>ул.Саши Устинова, д.11</t>
  </si>
  <si>
    <t>Нехинская ул., д.28</t>
  </si>
  <si>
    <t>Псковская ул., д.44, корп.3</t>
  </si>
  <si>
    <t>ул.Ломоносова, д.16/13</t>
  </si>
  <si>
    <t>ул.Рахманинова, д.3</t>
  </si>
  <si>
    <t>Псковская ул., д.48, корп.3</t>
  </si>
  <si>
    <t>ул.Коровникова, д.1/53</t>
  </si>
  <si>
    <t>Большая Санкт-Петербургская ул., д.116</t>
  </si>
  <si>
    <t>Большая Санкт-Петербургская ул., д.115</t>
  </si>
  <si>
    <t>ул.Зелинского, д.48, корп.1</t>
  </si>
  <si>
    <t>Новолучанская ул., д.28, корп.1</t>
  </si>
  <si>
    <t>ул.Людогоща, д.12</t>
  </si>
  <si>
    <t>Десятинная ул., д.3</t>
  </si>
  <si>
    <t>Московская ул., д.4</t>
  </si>
  <si>
    <t>ул.Советской Армии, д.30, корп.2</t>
  </si>
  <si>
    <t>ул.Коровникова, д.13, корп.2</t>
  </si>
  <si>
    <t>ул.Кочетова, д.27</t>
  </si>
  <si>
    <t>Псковская ул., д.46, корп.5</t>
  </si>
  <si>
    <t>Большая Санкт-Петербургская ул., д.90</t>
  </si>
  <si>
    <t>Парковая ул., д.14, корп.3</t>
  </si>
  <si>
    <t>Большая Московская ул., д.112</t>
  </si>
  <si>
    <t>ул.Белова, д.12</t>
  </si>
  <si>
    <t>ул.Ломоносова, д.10</t>
  </si>
  <si>
    <t>д.Борки, ул.Заверяжская, д.5</t>
  </si>
  <si>
    <t>Большая Московская ул., д.23/7</t>
  </si>
  <si>
    <t xml:space="preserve">ул.Панкратова, д.30 </t>
  </si>
  <si>
    <t>ул.Панкратова, д.30/1</t>
  </si>
  <si>
    <t>с.Мошенское, ул.Калинина, д.34</t>
  </si>
  <si>
    <t>Виды работ, установленные нормативным правовым актом Новгородской области</t>
  </si>
  <si>
    <t>Виды работ, установленные частью 1 статьи 166 Жилищного кодекса Российской Федерации</t>
  </si>
  <si>
    <t>г.Боровичи, ул.1 Мая, д.52</t>
  </si>
  <si>
    <t>п.Прогресс, ул.Гагарина, д.13</t>
  </si>
  <si>
    <t>г.Боровичи, ул.К. Либкнехта, д.47</t>
  </si>
  <si>
    <t>г.Боровичи, ул.К. Либкнехта, д.51</t>
  </si>
  <si>
    <t>г.Боровичи, ул.1 Мая, д.40</t>
  </si>
  <si>
    <t>с.Мошенское, ул.Калинина, д.38</t>
  </si>
  <si>
    <t>наб.Александра Невского, д.21</t>
  </si>
  <si>
    <t>п.Тёсово-Нетыльский, пер.Советский, д.2</t>
  </si>
  <si>
    <t>п.Тёсово-Нетыльский, пер.Советский, д.3</t>
  </si>
  <si>
    <t>р.п.Кулотино, Советский проспект, д.4</t>
  </si>
  <si>
    <t>р.п.Крестцы, ул.Некрасова, д.8/1</t>
  </si>
  <si>
    <t>г.Старая Русса, наб.Достоевского, д.6</t>
  </si>
  <si>
    <t>р.п.Кулотино, просп.Коммунаров, д.4в</t>
  </si>
  <si>
    <t>г.Холм, ул.Р. Люксембург, д.25</t>
  </si>
  <si>
    <t>г.Холм, ул.Р. Люксембург, д.23</t>
  </si>
  <si>
    <t>г.Холм, ул.Р. Люксембург, д.34</t>
  </si>
  <si>
    <t>ул.Белорусская, д.1</t>
  </si>
  <si>
    <t>р.п.Парфино, ул.Карла Маркса, д.51</t>
  </si>
  <si>
    <t>просп.Мира, д.26, корп.3</t>
  </si>
  <si>
    <t>ул.Зелинского, д.27, корп.3</t>
  </si>
  <si>
    <t>ул.Ломоносова, д.15</t>
  </si>
  <si>
    <t>ул.Павла Левитта, д.10</t>
  </si>
  <si>
    <t>ремонт внутридомовых инженерных систем электро-,тепло-, газо-,водоснабжения,водоотведения</t>
  </si>
  <si>
    <t>ремонт,замену,модернизацию лифтов,ремонт лифтовых шахт,машинных и блочных помещений</t>
  </si>
  <si>
    <t>ремонт крыши</t>
  </si>
  <si>
    <r>
      <t>ремонт подвальных помещений,относящихся к общему имуществу в МКД</t>
    </r>
    <r>
      <rPr>
        <vertAlign val="superscript"/>
        <sz val="12"/>
        <rFont val="Times New Roman"/>
        <family val="1"/>
        <charset val="204"/>
      </rPr>
      <t xml:space="preserve">1 </t>
    </r>
  </si>
  <si>
    <t>ремонт фасада</t>
  </si>
  <si>
    <r>
      <t>ремонт фундамента МКД</t>
    </r>
    <r>
      <rPr>
        <vertAlign val="superscript"/>
        <sz val="12"/>
        <rFont val="Times New Roman"/>
        <family val="1"/>
        <charset val="204"/>
      </rPr>
      <t>1</t>
    </r>
  </si>
  <si>
    <t>другие виды</t>
  </si>
  <si>
    <t>п.Прогресс, ул.Гагарина, д.16</t>
  </si>
  <si>
    <t>п.Прогресс, ул.Гагарина, д.21</t>
  </si>
  <si>
    <t>р.п.Панковка, ул.Индустриальная, д.26, корп.2</t>
  </si>
  <si>
    <t>п.Тёсово-Нетыльский, Пионерский пер., д.1</t>
  </si>
  <si>
    <t>п.Тёсово-Нетыльский, Пионерский пер., д.2</t>
  </si>
  <si>
    <t>п.Топорок, ул.Дзержинского, д.2</t>
  </si>
  <si>
    <t>п.Топорок, ул.Дзержинского, д.3</t>
  </si>
  <si>
    <t>п.Топорок, ул.Дзержинского, д.4</t>
  </si>
  <si>
    <t>г.Старая Русса, ул.Возрождения, д.16/2</t>
  </si>
  <si>
    <t>г.Старая Русса, Советская набережная, д.10, корп.2</t>
  </si>
  <si>
    <t>г.Старая Русса, микрорайон Городок, д.20, корп.1</t>
  </si>
  <si>
    <t>г.Старая Русса, микрорайон Городок, д.20, корп.2</t>
  </si>
  <si>
    <t>г.Старая Русса, микрорайон Городок, д.20, корп.3</t>
  </si>
  <si>
    <t>п.Юбилейный, ул.Комсомольская, д.2</t>
  </si>
  <si>
    <t>Воскресенский бульвар, д.2/2</t>
  </si>
  <si>
    <t>д.Мойка, ул.Ветеранов, д.10</t>
  </si>
  <si>
    <t>р.п.Крестцы, ул.Железнодорожная, д.34</t>
  </si>
  <si>
    <t>р.п.Любытино, ул.Речная, д.20</t>
  </si>
  <si>
    <t>р.п.Панковка, ул.Индустриальная, д.6, корп.1</t>
  </si>
  <si>
    <t>д.Дубровка, ул.Центральная, д.1</t>
  </si>
  <si>
    <t>д.Дубровка, ул.Центральная, д.2</t>
  </si>
  <si>
    <t>г.Сольцы, ул.Красных партизан, д.4б</t>
  </si>
  <si>
    <t>г.Пестово, ул.Устюженское шоссе, д.12</t>
  </si>
  <si>
    <t>2025</t>
  </si>
  <si>
    <t>г.Боровичи, ул.Механизаторов, д.2</t>
  </si>
  <si>
    <t>г.Боровичи, ул.В. Бианки, д.17</t>
  </si>
  <si>
    <t>д.Чечулино, ул.Воцкая, д.15</t>
  </si>
  <si>
    <t>д.Ермолино, д.11б</t>
  </si>
  <si>
    <t>просп.Мира, д.25, корп.3</t>
  </si>
  <si>
    <t>г.Чудово, ул.Молодогвардейская, д.2</t>
  </si>
  <si>
    <t>д.Карловка, ул.Центральная, д.4</t>
  </si>
  <si>
    <t>микрорайон Кречевицы, д.49</t>
  </si>
  <si>
    <t>г.Боровичи, ул.Ломоносовская, д.1а</t>
  </si>
  <si>
    <t>г.Малая Вишера, ул.Мерецкова, д.1</t>
  </si>
  <si>
    <t>п.Краснофарфорный, ул.Пятилетка, д.9</t>
  </si>
  <si>
    <t>с.Грузино, ул.Гречишникова, д.4</t>
  </si>
  <si>
    <t>Речной проезд, д.1</t>
  </si>
  <si>
    <t>д.Подберезье, ул.Новгородская, д.7</t>
  </si>
  <si>
    <t>д.Новая Мельница, ул.Согласия, д.54</t>
  </si>
  <si>
    <t>ул.Якова Павлова, д.1</t>
  </si>
  <si>
    <t>Октябрьская ул., д.6, корп.2</t>
  </si>
  <si>
    <t>просп.Мира, д.30, корп.2</t>
  </si>
  <si>
    <t>ул.Державина, д.4, корп.1</t>
  </si>
  <si>
    <t>ул.Ломоносова, д.34</t>
  </si>
  <si>
    <t>просп.Мира, д.3, корп.2</t>
  </si>
  <si>
    <t>г.Боровичи, ул.Физкультуры, д.50</t>
  </si>
  <si>
    <t>Большая Московская ул., д.110/2</t>
  </si>
  <si>
    <t>п.Тёсово-Нетыльский, Новый пер., д.3</t>
  </si>
  <si>
    <t>Новолучанская ул., д.8/8</t>
  </si>
  <si>
    <t>просп.Александра Корсунова, д.5</t>
  </si>
  <si>
    <t>в многоквартирных домах, расположенных  на территории Новгородской области, на 2014-2055 годы, на период 2023-2025 годов</t>
  </si>
  <si>
    <t>утепление фасада</t>
  </si>
  <si>
    <t>установка коллективных (общедомовых) узлов управления и регулирования потребления тепловой энергии</t>
  </si>
  <si>
    <t>переустройство невентили-руемой крыши на вентили-руемую крышу, устройство выходов на кровлю</t>
  </si>
  <si>
    <r>
      <t>Количество МКД</t>
    </r>
    <r>
      <rPr>
        <vertAlign val="superscript"/>
        <sz val="14"/>
        <rFont val="Times New Roman"/>
        <family val="1"/>
        <charset val="204"/>
      </rPr>
      <t>1</t>
    </r>
  </si>
  <si>
    <t>г.Валдай, ул.Молодежная, д.5</t>
  </si>
  <si>
    <t>г.Валдай, ул.Молодежная, д.6</t>
  </si>
  <si>
    <t>г.Валдай, ул.Молодежная, д.3</t>
  </si>
  <si>
    <t>г.Валдай, ул.Молодежная, д.8</t>
  </si>
  <si>
    <t>с.Молвотицы, ул.Зеленая, д.12</t>
  </si>
  <si>
    <t xml:space="preserve">р.п.Кулотино, ул.Кирова, д.12 (1981 год ввода в эксплуатацию)
</t>
  </si>
  <si>
    <t>1889-1.</t>
  </si>
  <si>
    <t>2278-1.</t>
  </si>
  <si>
    <t>2278-2.</t>
  </si>
  <si>
    <t>934-1.</t>
  </si>
  <si>
    <t>1194-1.</t>
  </si>
  <si>
    <t>гс</t>
  </si>
  <si>
    <t>эс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</si>
</sst>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2" x14ac:knownFonts="1"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3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vertAlign val="superscript"/>
      <sz val="14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indexed="8"/>
      <name val="Calibri"/>
      <family val="2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b/>
      <sz val="13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theme="9" tint="0.3999755851924192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1" fillId="0" borderId="0"/>
    <xf numFmtId="164" fontId="12" fillId="0" borderId="0" applyFont="0" applyFill="0" applyBorder="0" applyAlignment="0" applyProtection="0"/>
    <xf numFmtId="0" fontId="12" fillId="0" borderId="0"/>
  </cellStyleXfs>
  <cellXfs count="423">
    <xf numFmtId="0" fontId="0" fillId="0" borderId="0" xfId="0"/>
    <xf numFmtId="4" fontId="2" fillId="0" borderId="7" xfId="0" applyNumberFormat="1" applyFont="1" applyFill="1" applyBorder="1" applyAlignment="1">
      <alignment horizontal="center" vertical="top"/>
    </xf>
    <xf numFmtId="1" fontId="2" fillId="0" borderId="7" xfId="2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center" wrapText="1"/>
    </xf>
    <xf numFmtId="4" fontId="2" fillId="0" borderId="7" xfId="2" applyNumberFormat="1" applyFont="1" applyFill="1" applyBorder="1" applyAlignment="1">
      <alignment horizontal="center" vertical="top"/>
    </xf>
    <xf numFmtId="0" fontId="16" fillId="0" borderId="0" xfId="0" applyFont="1" applyFill="1" applyBorder="1"/>
    <xf numFmtId="0" fontId="18" fillId="0" borderId="0" xfId="0" applyFont="1" applyFill="1" applyBorder="1"/>
    <xf numFmtId="0" fontId="16" fillId="0" borderId="0" xfId="0" applyNumberFormat="1" applyFont="1" applyFill="1" applyBorder="1"/>
    <xf numFmtId="0" fontId="16" fillId="0" borderId="7" xfId="0" applyFont="1" applyFill="1" applyBorder="1"/>
    <xf numFmtId="0" fontId="18" fillId="0" borderId="7" xfId="0" applyFont="1" applyFill="1" applyBorder="1"/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0" fontId="17" fillId="0" borderId="0" xfId="0" applyFont="1" applyFill="1"/>
    <xf numFmtId="0" fontId="6" fillId="0" borderId="0" xfId="0" applyFont="1" applyFill="1"/>
    <xf numFmtId="2" fontId="6" fillId="0" borderId="0" xfId="0" applyNumberFormat="1" applyFont="1" applyFill="1"/>
    <xf numFmtId="4" fontId="6" fillId="0" borderId="0" xfId="0" applyNumberFormat="1" applyFont="1" applyFill="1"/>
    <xf numFmtId="0" fontId="6" fillId="0" borderId="0" xfId="0" applyNumberFormat="1" applyFont="1" applyFill="1" applyAlignment="1">
      <alignment horizontal="center" vertical="center"/>
    </xf>
    <xf numFmtId="1" fontId="17" fillId="0" borderId="0" xfId="0" applyNumberFormat="1" applyFont="1" applyFill="1"/>
    <xf numFmtId="2" fontId="2" fillId="0" borderId="0" xfId="2" applyNumberFormat="1" applyFont="1" applyFill="1" applyBorder="1" applyAlignment="1">
      <alignment horizontal="center" vertical="top"/>
    </xf>
    <xf numFmtId="0" fontId="2" fillId="0" borderId="0" xfId="0" applyFont="1" applyFill="1" applyBorder="1" applyAlignment="1">
      <alignment vertical="center" wrapText="1"/>
    </xf>
    <xf numFmtId="0" fontId="0" fillId="0" borderId="0" xfId="0" applyFill="1"/>
    <xf numFmtId="0" fontId="2" fillId="0" borderId="0" xfId="0" applyFont="1" applyFill="1" applyBorder="1" applyAlignment="1">
      <alignment horizontal="center" vertical="top"/>
    </xf>
    <xf numFmtId="0" fontId="6" fillId="0" borderId="0" xfId="0" applyNumberFormat="1" applyFont="1" applyFill="1"/>
    <xf numFmtId="0" fontId="6" fillId="0" borderId="0" xfId="0" applyNumberFormat="1" applyFont="1" applyFill="1" applyBorder="1"/>
    <xf numFmtId="0" fontId="2" fillId="0" borderId="7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7" xfId="3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horizontal="center" vertical="top" wrapText="1"/>
    </xf>
    <xf numFmtId="0" fontId="2" fillId="0" borderId="0" xfId="2" applyNumberFormat="1" applyFont="1" applyFill="1" applyBorder="1" applyAlignment="1">
      <alignment horizontal="center" vertical="top"/>
    </xf>
    <xf numFmtId="0" fontId="2" fillId="0" borderId="7" xfId="2" applyNumberFormat="1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/>
    </xf>
    <xf numFmtId="0" fontId="6" fillId="0" borderId="0" xfId="0" applyFont="1" applyFill="1" applyBorder="1"/>
    <xf numFmtId="0" fontId="24" fillId="0" borderId="0" xfId="0" applyFont="1" applyFill="1"/>
    <xf numFmtId="0" fontId="2" fillId="0" borderId="0" xfId="0" applyFont="1" applyFill="1" applyBorder="1"/>
    <xf numFmtId="2" fontId="2" fillId="0" borderId="0" xfId="0" applyNumberFormat="1" applyFont="1" applyFill="1"/>
    <xf numFmtId="0" fontId="6" fillId="0" borderId="0" xfId="0" applyFont="1" applyFill="1" applyAlignment="1">
      <alignment vertical="center"/>
    </xf>
    <xf numFmtId="0" fontId="6" fillId="0" borderId="7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13" fillId="0" borderId="7" xfId="3" applyFont="1" applyFill="1" applyBorder="1" applyAlignment="1">
      <alignment vertical="center"/>
    </xf>
    <xf numFmtId="0" fontId="2" fillId="0" borderId="7" xfId="2" applyFont="1" applyFill="1" applyBorder="1" applyAlignment="1">
      <alignment vertical="center"/>
    </xf>
    <xf numFmtId="0" fontId="13" fillId="0" borderId="7" xfId="2" applyFont="1" applyFill="1" applyBorder="1" applyAlignment="1">
      <alignment vertical="center"/>
    </xf>
    <xf numFmtId="0" fontId="21" fillId="0" borderId="7" xfId="3" applyFont="1" applyFill="1" applyBorder="1" applyAlignment="1">
      <alignment vertical="center"/>
    </xf>
    <xf numFmtId="0" fontId="14" fillId="0" borderId="7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2" fillId="0" borderId="7" xfId="0" applyFont="1" applyFill="1" applyBorder="1" applyAlignment="1">
      <alignment horizontal="left" vertical="center"/>
    </xf>
    <xf numFmtId="0" fontId="2" fillId="0" borderId="7" xfId="3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vertical="center" wrapText="1"/>
    </xf>
    <xf numFmtId="0" fontId="0" fillId="0" borderId="0" xfId="0" applyNumberFormat="1" applyFill="1"/>
    <xf numFmtId="0" fontId="4" fillId="0" borderId="7" xfId="0" applyNumberFormat="1" applyFont="1" applyFill="1" applyBorder="1" applyAlignment="1">
      <alignment horizontal="left" vertical="top" wrapText="1"/>
    </xf>
    <xf numFmtId="4" fontId="10" fillId="0" borderId="0" xfId="2" applyNumberFormat="1" applyFont="1" applyFill="1" applyBorder="1" applyAlignment="1">
      <alignment horizontal="center" vertical="top"/>
    </xf>
    <xf numFmtId="0" fontId="6" fillId="0" borderId="7" xfId="3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top" wrapText="1"/>
    </xf>
    <xf numFmtId="2" fontId="6" fillId="0" borderId="0" xfId="0" applyNumberFormat="1" applyFont="1" applyFill="1" applyBorder="1"/>
    <xf numFmtId="0" fontId="10" fillId="0" borderId="7" xfId="0" applyNumberFormat="1" applyFont="1" applyFill="1" applyBorder="1" applyAlignment="1">
      <alignment horizontal="center" vertical="center"/>
    </xf>
    <xf numFmtId="4" fontId="16" fillId="0" borderId="0" xfId="0" applyNumberFormat="1" applyFont="1" applyFill="1" applyBorder="1"/>
    <xf numFmtId="3" fontId="16" fillId="0" borderId="0" xfId="0" applyNumberFormat="1" applyFont="1" applyFill="1" applyBorder="1"/>
    <xf numFmtId="4" fontId="8" fillId="0" borderId="0" xfId="0" applyNumberFormat="1" applyFont="1" applyFill="1" applyBorder="1"/>
    <xf numFmtId="4" fontId="8" fillId="0" borderId="0" xfId="0" applyNumberFormat="1" applyFont="1" applyFill="1" applyBorder="1" applyAlignment="1">
      <alignment vertical="top"/>
    </xf>
    <xf numFmtId="4" fontId="0" fillId="0" borderId="0" xfId="0" applyNumberFormat="1"/>
    <xf numFmtId="3" fontId="0" fillId="0" borderId="0" xfId="0" applyNumberFormat="1"/>
    <xf numFmtId="0" fontId="3" fillId="0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8" fillId="0" borderId="8" xfId="0" applyFont="1" applyFill="1" applyBorder="1"/>
    <xf numFmtId="0" fontId="19" fillId="2" borderId="9" xfId="0" applyNumberFormat="1" applyFont="1" applyFill="1" applyBorder="1" applyAlignment="1">
      <alignment vertical="top" wrapText="1"/>
    </xf>
    <xf numFmtId="3" fontId="10" fillId="0" borderId="9" xfId="2" applyNumberFormat="1" applyFont="1" applyFill="1" applyBorder="1" applyAlignment="1">
      <alignment horizontal="center" vertical="center"/>
    </xf>
    <xf numFmtId="3" fontId="24" fillId="0" borderId="9" xfId="0" applyNumberFormat="1" applyFont="1" applyBorder="1" applyAlignment="1">
      <alignment horizontal="center" vertical="center"/>
    </xf>
    <xf numFmtId="4" fontId="0" fillId="0" borderId="0" xfId="0" applyNumberFormat="1" applyAlignment="1">
      <alignment horizontal="center" vertical="top"/>
    </xf>
    <xf numFmtId="4" fontId="3" fillId="0" borderId="5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top" wrapText="1"/>
    </xf>
    <xf numFmtId="4" fontId="0" fillId="0" borderId="0" xfId="0" applyNumberFormat="1" applyFill="1"/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/>
    </xf>
    <xf numFmtId="4" fontId="3" fillId="0" borderId="7" xfId="0" applyNumberFormat="1" applyFont="1" applyFill="1" applyBorder="1" applyAlignment="1">
      <alignment horizontal="center" vertical="center"/>
    </xf>
    <xf numFmtId="4" fontId="2" fillId="0" borderId="7" xfId="2" applyNumberFormat="1" applyFont="1" applyFill="1" applyBorder="1" applyAlignment="1">
      <alignment horizontal="center" vertical="center"/>
    </xf>
    <xf numFmtId="3" fontId="3" fillId="0" borderId="7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2" applyFont="1" applyFill="1" applyBorder="1" applyAlignment="1">
      <alignment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top"/>
    </xf>
    <xf numFmtId="0" fontId="10" fillId="0" borderId="7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top"/>
    </xf>
    <xf numFmtId="0" fontId="4" fillId="3" borderId="7" xfId="0" applyNumberFormat="1" applyFont="1" applyFill="1" applyBorder="1" applyAlignment="1">
      <alignment horizontal="left" vertical="top" wrapText="1"/>
    </xf>
    <xf numFmtId="0" fontId="0" fillId="3" borderId="0" xfId="0" applyFill="1"/>
    <xf numFmtId="4" fontId="2" fillId="0" borderId="0" xfId="2" applyNumberFormat="1" applyFont="1" applyFill="1" applyBorder="1" applyAlignment="1">
      <alignment horizontal="center" vertical="top"/>
    </xf>
    <xf numFmtId="4" fontId="2" fillId="0" borderId="3" xfId="2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top"/>
    </xf>
    <xf numFmtId="0" fontId="4" fillId="0" borderId="6" xfId="0" applyNumberFormat="1" applyFont="1" applyFill="1" applyBorder="1" applyAlignment="1">
      <alignment horizontal="left" vertical="top" wrapText="1"/>
    </xf>
    <xf numFmtId="3" fontId="2" fillId="0" borderId="6" xfId="2" applyNumberFormat="1" applyFont="1" applyFill="1" applyBorder="1" applyAlignment="1">
      <alignment horizontal="center" vertical="top"/>
    </xf>
    <xf numFmtId="4" fontId="2" fillId="0" borderId="6" xfId="2" applyNumberFormat="1" applyFont="1" applyFill="1" applyBorder="1" applyAlignment="1">
      <alignment horizontal="center" vertical="top"/>
    </xf>
    <xf numFmtId="1" fontId="2" fillId="0" borderId="6" xfId="2" applyNumberFormat="1" applyFont="1" applyFill="1" applyBorder="1" applyAlignment="1">
      <alignment horizontal="center" vertical="top"/>
    </xf>
    <xf numFmtId="1" fontId="2" fillId="0" borderId="6" xfId="0" applyNumberFormat="1" applyFont="1" applyFill="1" applyBorder="1" applyAlignment="1">
      <alignment horizontal="center" vertical="top"/>
    </xf>
    <xf numFmtId="4" fontId="2" fillId="0" borderId="6" xfId="0" applyNumberFormat="1" applyFont="1" applyFill="1" applyBorder="1" applyAlignment="1">
      <alignment horizontal="center" vertical="top"/>
    </xf>
    <xf numFmtId="3" fontId="2" fillId="0" borderId="6" xfId="0" applyNumberFormat="1" applyFont="1" applyFill="1" applyBorder="1" applyAlignment="1">
      <alignment horizontal="center" vertical="top"/>
    </xf>
    <xf numFmtId="3" fontId="6" fillId="0" borderId="6" xfId="0" applyNumberFormat="1" applyFont="1" applyFill="1" applyBorder="1" applyAlignment="1">
      <alignment horizontal="center" vertical="top"/>
    </xf>
    <xf numFmtId="4" fontId="6" fillId="0" borderId="6" xfId="0" applyNumberFormat="1" applyFont="1" applyFill="1" applyBorder="1" applyAlignment="1">
      <alignment horizontal="center" vertical="top"/>
    </xf>
    <xf numFmtId="3" fontId="2" fillId="0" borderId="7" xfId="1" applyNumberFormat="1" applyFont="1" applyFill="1" applyBorder="1" applyAlignment="1">
      <alignment horizontal="center" vertical="top"/>
    </xf>
    <xf numFmtId="3" fontId="2" fillId="0" borderId="7" xfId="0" applyNumberFormat="1" applyFont="1" applyFill="1" applyBorder="1" applyAlignment="1">
      <alignment horizontal="center" vertical="top"/>
    </xf>
    <xf numFmtId="1" fontId="2" fillId="0" borderId="7" xfId="0" applyNumberFormat="1" applyFont="1" applyFill="1" applyBorder="1" applyAlignment="1">
      <alignment horizontal="center" vertical="top"/>
    </xf>
    <xf numFmtId="3" fontId="6" fillId="0" borderId="7" xfId="0" applyNumberFormat="1" applyFont="1" applyFill="1" applyBorder="1" applyAlignment="1">
      <alignment horizontal="center" vertical="top"/>
    </xf>
    <xf numFmtId="3" fontId="2" fillId="0" borderId="7" xfId="2" applyNumberFormat="1" applyFont="1" applyFill="1" applyBorder="1" applyAlignment="1">
      <alignment horizontal="center" vertical="top"/>
    </xf>
    <xf numFmtId="3" fontId="27" fillId="0" borderId="7" xfId="0" applyNumberFormat="1" applyFont="1" applyFill="1" applyBorder="1" applyAlignment="1">
      <alignment horizontal="center" vertical="top"/>
    </xf>
    <xf numFmtId="4" fontId="27" fillId="0" borderId="7" xfId="0" applyNumberFormat="1" applyFont="1" applyFill="1" applyBorder="1" applyAlignment="1">
      <alignment horizontal="center" vertical="top"/>
    </xf>
    <xf numFmtId="1" fontId="27" fillId="0" borderId="7" xfId="0" applyNumberFormat="1" applyFont="1" applyFill="1" applyBorder="1" applyAlignment="1">
      <alignment horizontal="center" vertical="top"/>
    </xf>
    <xf numFmtId="3" fontId="2" fillId="3" borderId="7" xfId="2" applyNumberFormat="1" applyFont="1" applyFill="1" applyBorder="1" applyAlignment="1">
      <alignment horizontal="center" vertical="top"/>
    </xf>
    <xf numFmtId="4" fontId="2" fillId="3" borderId="7" xfId="2" applyNumberFormat="1" applyFont="1" applyFill="1" applyBorder="1" applyAlignment="1">
      <alignment horizontal="center" vertical="top"/>
    </xf>
    <xf numFmtId="1" fontId="2" fillId="3" borderId="7" xfId="2" applyNumberFormat="1" applyFont="1" applyFill="1" applyBorder="1" applyAlignment="1">
      <alignment horizontal="center" vertical="top"/>
    </xf>
    <xf numFmtId="1" fontId="2" fillId="3" borderId="7" xfId="0" applyNumberFormat="1" applyFont="1" applyFill="1" applyBorder="1" applyAlignment="1">
      <alignment horizontal="center" vertical="top"/>
    </xf>
    <xf numFmtId="4" fontId="2" fillId="3" borderId="7" xfId="0" applyNumberFormat="1" applyFont="1" applyFill="1" applyBorder="1" applyAlignment="1">
      <alignment horizontal="center" vertical="top"/>
    </xf>
    <xf numFmtId="3" fontId="2" fillId="3" borderId="7" xfId="0" applyNumberFormat="1" applyFont="1" applyFill="1" applyBorder="1" applyAlignment="1">
      <alignment horizontal="center" vertical="top"/>
    </xf>
    <xf numFmtId="3" fontId="6" fillId="3" borderId="7" xfId="0" applyNumberFormat="1" applyFont="1" applyFill="1" applyBorder="1" applyAlignment="1">
      <alignment horizontal="center" vertical="top"/>
    </xf>
    <xf numFmtId="4" fontId="6" fillId="3" borderId="6" xfId="0" applyNumberFormat="1" applyFont="1" applyFill="1" applyBorder="1" applyAlignment="1">
      <alignment horizontal="center" vertical="top"/>
    </xf>
    <xf numFmtId="3" fontId="6" fillId="3" borderId="6" xfId="0" applyNumberFormat="1" applyFont="1" applyFill="1" applyBorder="1" applyAlignment="1">
      <alignment horizontal="center" vertical="top"/>
    </xf>
    <xf numFmtId="2" fontId="17" fillId="0" borderId="0" xfId="0" applyNumberFormat="1" applyFont="1" applyFill="1"/>
    <xf numFmtId="0" fontId="3" fillId="0" borderId="6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horizontal="center" vertical="center"/>
    </xf>
    <xf numFmtId="4" fontId="24" fillId="0" borderId="0" xfId="0" applyNumberFormat="1" applyFont="1" applyFill="1"/>
    <xf numFmtId="4" fontId="2" fillId="0" borderId="2" xfId="2" applyNumberFormat="1" applyFont="1" applyFill="1" applyBorder="1" applyAlignment="1">
      <alignment horizontal="center" vertical="center"/>
    </xf>
    <xf numFmtId="4" fontId="2" fillId="0" borderId="2" xfId="0" applyNumberFormat="1" applyFont="1" applyFill="1" applyBorder="1" applyAlignment="1">
      <alignment horizontal="center" vertical="center"/>
    </xf>
    <xf numFmtId="4" fontId="2" fillId="0" borderId="7" xfId="1" applyNumberFormat="1" applyFont="1" applyFill="1" applyBorder="1" applyAlignment="1">
      <alignment horizontal="center" vertical="center"/>
    </xf>
    <xf numFmtId="4" fontId="2" fillId="0" borderId="7" xfId="0" applyNumberFormat="1" applyFont="1" applyFill="1" applyBorder="1" applyAlignment="1">
      <alignment horizontal="center" vertical="center"/>
    </xf>
    <xf numFmtId="4" fontId="2" fillId="0" borderId="3" xfId="1" applyNumberFormat="1" applyFont="1" applyFill="1" applyBorder="1" applyAlignment="1">
      <alignment horizontal="center" vertical="center"/>
    </xf>
    <xf numFmtId="4" fontId="2" fillId="0" borderId="3" xfId="0" applyNumberFormat="1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left" vertical="center" wrapText="1"/>
    </xf>
    <xf numFmtId="0" fontId="13" fillId="0" borderId="7" xfId="3" applyNumberFormat="1" applyFont="1" applyFill="1" applyBorder="1" applyAlignment="1">
      <alignment horizontal="center" vertical="center"/>
    </xf>
    <xf numFmtId="0" fontId="2" fillId="0" borderId="7" xfId="5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2" fillId="0" borderId="7" xfId="2" applyFont="1" applyFill="1" applyBorder="1" applyAlignment="1">
      <alignment horizontal="center" vertical="center"/>
    </xf>
    <xf numFmtId="0" fontId="2" fillId="0" borderId="6" xfId="0" applyNumberFormat="1" applyFont="1" applyFill="1" applyBorder="1" applyAlignment="1">
      <alignment horizontal="center" vertical="center"/>
    </xf>
    <xf numFmtId="0" fontId="6" fillId="0" borderId="7" xfId="3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2" fillId="0" borderId="7" xfId="5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2" fillId="0" borderId="1" xfId="2" applyFont="1" applyFill="1" applyBorder="1" applyAlignment="1">
      <alignment horizontal="center" vertical="center"/>
    </xf>
    <xf numFmtId="0" fontId="2" fillId="0" borderId="7" xfId="3" applyFont="1" applyFill="1" applyBorder="1" applyAlignment="1">
      <alignment horizontal="center" vertical="center"/>
    </xf>
    <xf numFmtId="0" fontId="13" fillId="0" borderId="7" xfId="3" applyFont="1" applyFill="1" applyBorder="1" applyAlignment="1">
      <alignment horizontal="center" vertical="center"/>
    </xf>
    <xf numFmtId="0" fontId="14" fillId="0" borderId="7" xfId="0" applyNumberFormat="1" applyFont="1" applyFill="1" applyBorder="1" applyAlignment="1">
      <alignment horizontal="center" vertical="center"/>
    </xf>
    <xf numFmtId="1" fontId="14" fillId="0" borderId="7" xfId="0" applyNumberFormat="1" applyFont="1" applyFill="1" applyBorder="1" applyAlignment="1">
      <alignment horizontal="center" vertical="center"/>
    </xf>
    <xf numFmtId="1" fontId="2" fillId="0" borderId="7" xfId="0" applyNumberFormat="1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4" fontId="17" fillId="0" borderId="0" xfId="0" applyNumberFormat="1" applyFont="1" applyFill="1"/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vertical="center" wrapText="1"/>
    </xf>
    <xf numFmtId="4" fontId="2" fillId="0" borderId="0" xfId="0" applyNumberFormat="1" applyFont="1" applyFill="1" applyAlignment="1">
      <alignment horizontal="center" wrapText="1"/>
    </xf>
    <xf numFmtId="4" fontId="2" fillId="0" borderId="0" xfId="0" applyNumberFormat="1" applyFont="1" applyFill="1" applyBorder="1" applyAlignment="1">
      <alignment horizontal="center" wrapText="1"/>
    </xf>
    <xf numFmtId="2" fontId="2" fillId="0" borderId="0" xfId="2" applyNumberFormat="1" applyFont="1" applyFill="1" applyBorder="1" applyAlignment="1">
      <alignment horizontal="center" vertical="top" wrapText="1"/>
    </xf>
    <xf numFmtId="4" fontId="2" fillId="0" borderId="0" xfId="0" applyNumberFormat="1" applyFont="1" applyFill="1" applyBorder="1" applyAlignment="1">
      <alignment horizontal="center" vertical="center" textRotation="90" wrapText="1"/>
    </xf>
    <xf numFmtId="0" fontId="6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4" fontId="10" fillId="0" borderId="0" xfId="1" applyNumberFormat="1" applyFont="1" applyFill="1" applyBorder="1" applyAlignment="1">
      <alignment horizontal="center" vertical="center"/>
    </xf>
    <xf numFmtId="2" fontId="10" fillId="0" borderId="0" xfId="2" applyNumberFormat="1" applyFont="1" applyFill="1" applyBorder="1" applyAlignment="1">
      <alignment horizontal="center" vertical="center"/>
    </xf>
    <xf numFmtId="0" fontId="2" fillId="0" borderId="0" xfId="2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4" fontId="2" fillId="0" borderId="0" xfId="1" applyNumberFormat="1" applyFont="1" applyFill="1" applyBorder="1" applyAlignment="1">
      <alignment horizontal="center" vertical="center"/>
    </xf>
    <xf numFmtId="49" fontId="10" fillId="0" borderId="0" xfId="1" applyNumberFormat="1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 vertical="center"/>
    </xf>
    <xf numFmtId="4" fontId="10" fillId="0" borderId="0" xfId="0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7" xfId="2" applyFont="1" applyFill="1" applyBorder="1" applyAlignment="1">
      <alignment horizontal="left" vertical="center"/>
    </xf>
    <xf numFmtId="0" fontId="10" fillId="0" borderId="7" xfId="0" applyFont="1" applyFill="1" applyBorder="1" applyAlignment="1">
      <alignment vertical="center"/>
    </xf>
    <xf numFmtId="0" fontId="6" fillId="0" borderId="7" xfId="3" applyFont="1" applyFill="1" applyBorder="1" applyAlignment="1">
      <alignment vertical="center"/>
    </xf>
    <xf numFmtId="0" fontId="6" fillId="0" borderId="7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2" fontId="10" fillId="0" borderId="7" xfId="2" applyNumberFormat="1" applyFont="1" applyFill="1" applyBorder="1" applyAlignment="1">
      <alignment horizontal="center" vertical="center"/>
    </xf>
    <xf numFmtId="3" fontId="2" fillId="0" borderId="0" xfId="1" applyNumberFormat="1" applyFont="1" applyFill="1" applyBorder="1" applyAlignment="1">
      <alignment horizontal="center" vertical="center"/>
    </xf>
    <xf numFmtId="2" fontId="2" fillId="0" borderId="7" xfId="2" applyNumberFormat="1" applyFont="1" applyFill="1" applyBorder="1" applyAlignment="1">
      <alignment horizontal="center" vertical="center"/>
    </xf>
    <xf numFmtId="2" fontId="2" fillId="0" borderId="7" xfId="1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2" fontId="2" fillId="0" borderId="0" xfId="2" applyNumberFormat="1" applyFont="1" applyFill="1" applyBorder="1" applyAlignment="1">
      <alignment horizontal="center" vertical="center"/>
    </xf>
    <xf numFmtId="2" fontId="10" fillId="0" borderId="7" xfId="1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7" xfId="1" applyNumberFormat="1" applyFont="1" applyFill="1" applyBorder="1" applyAlignment="1">
      <alignment horizontal="center" vertical="center"/>
    </xf>
    <xf numFmtId="2" fontId="13" fillId="0" borderId="7" xfId="2" applyNumberFormat="1" applyFont="1" applyFill="1" applyBorder="1" applyAlignment="1">
      <alignment horizontal="center" vertical="center"/>
    </xf>
    <xf numFmtId="2" fontId="2" fillId="0" borderId="7" xfId="4" applyNumberFormat="1" applyFont="1" applyFill="1" applyBorder="1" applyAlignment="1">
      <alignment horizontal="center" vertical="center"/>
    </xf>
    <xf numFmtId="0" fontId="2" fillId="0" borderId="7" xfId="4" applyNumberFormat="1" applyFont="1" applyFill="1" applyBorder="1" applyAlignment="1">
      <alignment horizontal="center" vertical="center"/>
    </xf>
    <xf numFmtId="0" fontId="2" fillId="0" borderId="0" xfId="1" applyNumberFormat="1" applyFont="1" applyFill="1" applyBorder="1" applyAlignment="1">
      <alignment horizontal="center" vertical="center"/>
    </xf>
    <xf numFmtId="49" fontId="24" fillId="0" borderId="7" xfId="0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0" fontId="13" fillId="0" borderId="7" xfId="3" applyFont="1" applyFill="1" applyBorder="1" applyAlignment="1">
      <alignment horizontal="left" vertical="center"/>
    </xf>
    <xf numFmtId="49" fontId="2" fillId="0" borderId="7" xfId="1" applyNumberFormat="1" applyFont="1" applyFill="1" applyBorder="1" applyAlignment="1">
      <alignment horizontal="center" vertical="center"/>
    </xf>
    <xf numFmtId="49" fontId="10" fillId="0" borderId="7" xfId="1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 vertical="center"/>
    </xf>
    <xf numFmtId="2" fontId="2" fillId="0" borderId="2" xfId="1" applyNumberFormat="1" applyFont="1" applyFill="1" applyBorder="1" applyAlignment="1">
      <alignment horizontal="center" vertical="center"/>
    </xf>
    <xf numFmtId="2" fontId="2" fillId="0" borderId="2" xfId="0" applyNumberFormat="1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7" xfId="0" applyNumberFormat="1" applyFont="1" applyFill="1" applyBorder="1" applyAlignment="1">
      <alignment horizontal="center" vertical="center"/>
    </xf>
    <xf numFmtId="2" fontId="2" fillId="2" borderId="7" xfId="2" applyNumberFormat="1" applyFont="1" applyFill="1" applyBorder="1" applyAlignment="1">
      <alignment horizontal="center" vertical="center"/>
    </xf>
    <xf numFmtId="0" fontId="2" fillId="2" borderId="7" xfId="2" applyNumberFormat="1" applyFont="1" applyFill="1" applyBorder="1" applyAlignment="1">
      <alignment horizontal="center" vertical="center"/>
    </xf>
    <xf numFmtId="2" fontId="10" fillId="2" borderId="7" xfId="2" applyNumberFormat="1" applyFont="1" applyFill="1" applyBorder="1" applyAlignment="1">
      <alignment horizontal="center" vertical="center"/>
    </xf>
    <xf numFmtId="0" fontId="6" fillId="2" borderId="0" xfId="0" applyFont="1" applyFill="1"/>
    <xf numFmtId="2" fontId="2" fillId="0" borderId="7" xfId="0" applyNumberFormat="1" applyFont="1" applyFill="1" applyBorder="1" applyAlignment="1">
      <alignment horizontal="center" vertical="top" wrapText="1"/>
    </xf>
    <xf numFmtId="2" fontId="2" fillId="0" borderId="7" xfId="2" applyNumberFormat="1" applyFont="1" applyFill="1" applyBorder="1" applyAlignment="1">
      <alignment horizontal="center" vertical="top"/>
    </xf>
    <xf numFmtId="2" fontId="10" fillId="0" borderId="7" xfId="0" applyNumberFormat="1" applyFont="1" applyFill="1" applyBorder="1" applyAlignment="1">
      <alignment horizontal="center" vertical="top" wrapText="1"/>
    </xf>
    <xf numFmtId="2" fontId="2" fillId="0" borderId="7" xfId="1" applyNumberFormat="1" applyFont="1" applyFill="1" applyBorder="1" applyAlignment="1">
      <alignment horizontal="center" vertical="top" wrapText="1"/>
    </xf>
    <xf numFmtId="2" fontId="2" fillId="0" borderId="7" xfId="1" applyNumberFormat="1" applyFont="1" applyFill="1" applyBorder="1" applyAlignment="1" applyProtection="1">
      <alignment horizontal="center" vertical="top" wrapText="1"/>
    </xf>
    <xf numFmtId="2" fontId="6" fillId="0" borderId="7" xfId="0" applyNumberFormat="1" applyFont="1" applyFill="1" applyBorder="1" applyAlignment="1">
      <alignment horizontal="center" vertical="top"/>
    </xf>
    <xf numFmtId="0" fontId="2" fillId="0" borderId="7" xfId="0" applyNumberFormat="1" applyFont="1" applyFill="1" applyBorder="1" applyAlignment="1">
      <alignment horizontal="center" vertical="top"/>
    </xf>
    <xf numFmtId="2" fontId="10" fillId="0" borderId="7" xfId="2" applyNumberFormat="1" applyFont="1" applyFill="1" applyBorder="1" applyAlignment="1">
      <alignment horizontal="center" vertical="top"/>
    </xf>
    <xf numFmtId="2" fontId="2" fillId="0" borderId="2" xfId="2" applyNumberFormat="1" applyFont="1" applyFill="1" applyBorder="1" applyAlignment="1">
      <alignment horizontal="center" vertical="top"/>
    </xf>
    <xf numFmtId="49" fontId="6" fillId="0" borderId="7" xfId="0" applyNumberFormat="1" applyFont="1" applyFill="1" applyBorder="1" applyAlignment="1">
      <alignment horizontal="center" vertical="top"/>
    </xf>
    <xf numFmtId="2" fontId="14" fillId="0" borderId="7" xfId="0" applyNumberFormat="1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vertical="center" wrapText="1"/>
    </xf>
    <xf numFmtId="0" fontId="10" fillId="0" borderId="7" xfId="2" applyNumberFormat="1" applyFont="1" applyFill="1" applyBorder="1" applyAlignment="1">
      <alignment horizontal="center" vertical="top"/>
    </xf>
    <xf numFmtId="4" fontId="10" fillId="0" borderId="7" xfId="2" applyNumberFormat="1" applyFont="1" applyFill="1" applyBorder="1" applyAlignment="1">
      <alignment horizontal="center" vertical="top"/>
    </xf>
    <xf numFmtId="4" fontId="2" fillId="0" borderId="0" xfId="1" applyNumberFormat="1" applyFont="1" applyFill="1" applyBorder="1" applyAlignment="1">
      <alignment horizontal="center" vertical="top" wrapText="1"/>
    </xf>
    <xf numFmtId="0" fontId="2" fillId="0" borderId="7" xfId="2" applyNumberFormat="1" applyFont="1" applyFill="1" applyBorder="1" applyAlignment="1">
      <alignment horizontal="center" vertical="top"/>
    </xf>
    <xf numFmtId="0" fontId="10" fillId="0" borderId="7" xfId="0" applyNumberFormat="1" applyFont="1" applyFill="1" applyBorder="1" applyAlignment="1">
      <alignment horizontal="center" vertical="top" wrapText="1"/>
    </xf>
    <xf numFmtId="0" fontId="6" fillId="0" borderId="7" xfId="0" applyNumberFormat="1" applyFont="1" applyFill="1" applyBorder="1" applyAlignment="1">
      <alignment horizontal="center" vertical="top"/>
    </xf>
    <xf numFmtId="0" fontId="6" fillId="0" borderId="0" xfId="0" applyNumberFormat="1" applyFont="1" applyFill="1" applyBorder="1" applyAlignment="1">
      <alignment horizontal="center" vertical="top"/>
    </xf>
    <xf numFmtId="0" fontId="2" fillId="0" borderId="7" xfId="0" applyNumberFormat="1" applyFont="1" applyFill="1" applyBorder="1" applyAlignment="1">
      <alignment horizontal="center" vertical="top" wrapText="1"/>
    </xf>
    <xf numFmtId="2" fontId="6" fillId="0" borderId="7" xfId="3" applyNumberFormat="1" applyFont="1" applyFill="1" applyBorder="1" applyAlignment="1">
      <alignment horizontal="center" vertical="top"/>
    </xf>
    <xf numFmtId="2" fontId="10" fillId="0" borderId="7" xfId="1" applyNumberFormat="1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vertical="center" wrapText="1"/>
    </xf>
    <xf numFmtId="0" fontId="10" fillId="0" borderId="7" xfId="0" applyFont="1" applyFill="1" applyBorder="1" applyAlignment="1">
      <alignment horizontal="left" vertical="top" wrapText="1"/>
    </xf>
    <xf numFmtId="49" fontId="2" fillId="0" borderId="7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1" fontId="2" fillId="0" borderId="0" xfId="2" applyNumberFormat="1" applyFont="1" applyFill="1" applyBorder="1" applyAlignment="1">
      <alignment horizontal="center" vertical="top"/>
    </xf>
    <xf numFmtId="2" fontId="13" fillId="0" borderId="7" xfId="0" applyNumberFormat="1" applyFont="1" applyFill="1" applyBorder="1" applyAlignment="1">
      <alignment horizontal="center" vertical="top"/>
    </xf>
    <xf numFmtId="0" fontId="13" fillId="0" borderId="7" xfId="0" applyNumberFormat="1" applyFont="1" applyFill="1" applyBorder="1" applyAlignment="1">
      <alignment horizontal="center" vertical="top"/>
    </xf>
    <xf numFmtId="2" fontId="13" fillId="0" borderId="7" xfId="2" applyNumberFormat="1" applyFont="1" applyFill="1" applyBorder="1" applyAlignment="1">
      <alignment horizontal="center" vertical="top"/>
    </xf>
    <xf numFmtId="2" fontId="2" fillId="0" borderId="7" xfId="2" applyNumberFormat="1" applyFont="1" applyFill="1" applyBorder="1" applyAlignment="1">
      <alignment horizontal="center" vertical="top" wrapText="1"/>
    </xf>
    <xf numFmtId="2" fontId="2" fillId="0" borderId="7" xfId="0" applyNumberFormat="1" applyFont="1" applyFill="1" applyBorder="1" applyAlignment="1">
      <alignment horizontal="center" vertical="top"/>
    </xf>
    <xf numFmtId="2" fontId="2" fillId="0" borderId="7" xfId="3" applyNumberFormat="1" applyFont="1" applyFill="1" applyBorder="1" applyAlignment="1">
      <alignment horizontal="center" vertical="top"/>
    </xf>
    <xf numFmtId="2" fontId="10" fillId="0" borderId="7" xfId="0" applyNumberFormat="1" applyFont="1" applyFill="1" applyBorder="1" applyAlignment="1">
      <alignment horizontal="center" vertical="top"/>
    </xf>
    <xf numFmtId="4" fontId="10" fillId="0" borderId="0" xfId="1" applyNumberFormat="1" applyFont="1" applyFill="1" applyBorder="1" applyAlignment="1">
      <alignment horizontal="center" vertical="top" wrapText="1"/>
    </xf>
    <xf numFmtId="4" fontId="2" fillId="0" borderId="0" xfId="1" applyNumberFormat="1" applyFont="1" applyFill="1" applyBorder="1" applyAlignment="1">
      <alignment horizontal="center" vertical="center" wrapText="1"/>
    </xf>
    <xf numFmtId="2" fontId="10" fillId="0" borderId="7" xfId="3" applyNumberFormat="1" applyFont="1" applyFill="1" applyBorder="1" applyAlignment="1">
      <alignment horizontal="center" vertical="top"/>
    </xf>
    <xf numFmtId="49" fontId="6" fillId="0" borderId="0" xfId="0" applyNumberFormat="1" applyFont="1" applyFill="1" applyBorder="1" applyAlignment="1">
      <alignment horizontal="center" vertical="top"/>
    </xf>
    <xf numFmtId="0" fontId="2" fillId="0" borderId="7" xfId="2" applyFont="1" applyFill="1" applyBorder="1" applyAlignment="1">
      <alignment vertical="center" wrapText="1"/>
    </xf>
    <xf numFmtId="2" fontId="2" fillId="0" borderId="1" xfId="0" applyNumberFormat="1" applyFont="1" applyFill="1" applyBorder="1" applyAlignment="1">
      <alignment horizontal="center" vertical="top" wrapText="1"/>
    </xf>
    <xf numFmtId="2" fontId="2" fillId="0" borderId="1" xfId="2" applyNumberFormat="1" applyFont="1" applyFill="1" applyBorder="1" applyAlignment="1">
      <alignment horizontal="center" vertical="top"/>
    </xf>
    <xf numFmtId="0" fontId="24" fillId="0" borderId="7" xfId="0" applyNumberFormat="1" applyFont="1" applyFill="1" applyBorder="1" applyAlignment="1">
      <alignment horizontal="center" vertical="top"/>
    </xf>
    <xf numFmtId="0" fontId="24" fillId="0" borderId="0" xfId="0" applyNumberFormat="1" applyFont="1" applyFill="1" applyBorder="1" applyAlignment="1">
      <alignment horizontal="center" vertical="top"/>
    </xf>
    <xf numFmtId="49" fontId="10" fillId="0" borderId="7" xfId="2" applyNumberFormat="1" applyFont="1" applyFill="1" applyBorder="1" applyAlignment="1">
      <alignment horizontal="center" vertical="top"/>
    </xf>
    <xf numFmtId="49" fontId="10" fillId="0" borderId="0" xfId="2" applyNumberFormat="1" applyFont="1" applyFill="1" applyBorder="1" applyAlignment="1">
      <alignment horizontal="center" vertical="top"/>
    </xf>
    <xf numFmtId="2" fontId="10" fillId="0" borderId="7" xfId="2" applyNumberFormat="1" applyFont="1" applyFill="1" applyBorder="1" applyAlignment="1">
      <alignment horizontal="center" vertical="top" wrapText="1"/>
    </xf>
    <xf numFmtId="2" fontId="13" fillId="0" borderId="7" xfId="3" applyNumberFormat="1" applyFont="1" applyFill="1" applyBorder="1" applyAlignment="1">
      <alignment horizontal="center" vertical="top"/>
    </xf>
    <xf numFmtId="0" fontId="14" fillId="0" borderId="7" xfId="0" applyFont="1" applyFill="1" applyBorder="1" applyAlignment="1">
      <alignment vertical="center" wrapText="1"/>
    </xf>
    <xf numFmtId="0" fontId="2" fillId="0" borderId="7" xfId="3" applyFont="1" applyFill="1" applyBorder="1" applyAlignment="1">
      <alignment vertical="center" wrapText="1"/>
    </xf>
    <xf numFmtId="49" fontId="2" fillId="0" borderId="7" xfId="1" applyNumberFormat="1" applyFont="1" applyFill="1" applyBorder="1" applyAlignment="1">
      <alignment horizontal="center" vertical="top" wrapText="1"/>
    </xf>
    <xf numFmtId="49" fontId="2" fillId="0" borderId="0" xfId="1" applyNumberFormat="1" applyFont="1" applyFill="1" applyBorder="1" applyAlignment="1">
      <alignment horizontal="center" vertical="top" wrapText="1"/>
    </xf>
    <xf numFmtId="49" fontId="24" fillId="0" borderId="7" xfId="0" applyNumberFormat="1" applyFont="1" applyFill="1" applyBorder="1" applyAlignment="1">
      <alignment horizontal="center" vertical="top"/>
    </xf>
    <xf numFmtId="49" fontId="24" fillId="0" borderId="0" xfId="0" applyNumberFormat="1" applyFont="1" applyFill="1" applyBorder="1" applyAlignment="1">
      <alignment horizontal="center" vertical="top"/>
    </xf>
    <xf numFmtId="49" fontId="10" fillId="0" borderId="7" xfId="1" applyNumberFormat="1" applyFont="1" applyFill="1" applyBorder="1" applyAlignment="1">
      <alignment horizontal="center" vertical="top" wrapText="1"/>
    </xf>
    <xf numFmtId="49" fontId="10" fillId="0" borderId="0" xfId="1" applyNumberFormat="1" applyFont="1" applyFill="1" applyBorder="1" applyAlignment="1">
      <alignment horizontal="center" vertical="top" wrapText="1"/>
    </xf>
    <xf numFmtId="0" fontId="2" fillId="0" borderId="0" xfId="1" applyNumberFormat="1" applyFont="1" applyFill="1" applyBorder="1" applyAlignment="1">
      <alignment horizontal="center" vertical="top" wrapText="1"/>
    </xf>
    <xf numFmtId="0" fontId="2" fillId="0" borderId="7" xfId="1" applyNumberFormat="1" applyFont="1" applyFill="1" applyBorder="1" applyAlignment="1">
      <alignment horizontal="center" vertical="top" wrapText="1"/>
    </xf>
    <xf numFmtId="2" fontId="15" fillId="0" borderId="7" xfId="0" applyNumberFormat="1" applyFont="1" applyFill="1" applyBorder="1" applyAlignment="1">
      <alignment horizontal="center" vertical="top" wrapText="1"/>
    </xf>
    <xf numFmtId="0" fontId="15" fillId="0" borderId="7" xfId="0" applyNumberFormat="1" applyFont="1" applyFill="1" applyBorder="1" applyAlignment="1">
      <alignment horizontal="center" vertical="top" wrapText="1"/>
    </xf>
    <xf numFmtId="0" fontId="14" fillId="0" borderId="7" xfId="0" applyNumberFormat="1" applyFont="1" applyFill="1" applyBorder="1" applyAlignment="1">
      <alignment horizontal="center" vertical="top" wrapText="1"/>
    </xf>
    <xf numFmtId="4" fontId="10" fillId="0" borderId="0" xfId="1" applyNumberFormat="1" applyFont="1" applyFill="1" applyBorder="1" applyAlignment="1">
      <alignment horizontal="center"/>
    </xf>
    <xf numFmtId="0" fontId="13" fillId="0" borderId="7" xfId="3" applyFont="1" applyFill="1" applyBorder="1" applyAlignment="1">
      <alignment vertical="center" wrapText="1"/>
    </xf>
    <xf numFmtId="0" fontId="2" fillId="0" borderId="7" xfId="2" applyNumberFormat="1" applyFont="1" applyFill="1" applyBorder="1" applyAlignment="1">
      <alignment horizontal="center" vertical="top" wrapText="1"/>
    </xf>
    <xf numFmtId="0" fontId="2" fillId="0" borderId="7" xfId="1" applyNumberFormat="1" applyFont="1" applyFill="1" applyBorder="1" applyAlignment="1" applyProtection="1">
      <alignment horizontal="center" vertical="top" wrapText="1"/>
    </xf>
    <xf numFmtId="0" fontId="2" fillId="0" borderId="7" xfId="2" applyFont="1" applyFill="1" applyBorder="1" applyAlignment="1">
      <alignment horizontal="left" vertical="top" wrapText="1"/>
    </xf>
    <xf numFmtId="0" fontId="2" fillId="0" borderId="0" xfId="2" applyNumberFormat="1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vertical="center" wrapText="1"/>
    </xf>
    <xf numFmtId="0" fontId="13" fillId="0" borderId="7" xfId="2" applyNumberFormat="1" applyFont="1" applyFill="1" applyBorder="1" applyAlignment="1">
      <alignment horizontal="center" vertical="top"/>
    </xf>
    <xf numFmtId="0" fontId="13" fillId="0" borderId="0" xfId="0" applyNumberFormat="1" applyFont="1" applyFill="1" applyBorder="1" applyAlignment="1">
      <alignment horizontal="center" vertical="top"/>
    </xf>
    <xf numFmtId="2" fontId="2" fillId="0" borderId="7" xfId="4" applyNumberFormat="1" applyFont="1" applyFill="1" applyBorder="1" applyAlignment="1">
      <alignment horizontal="center" vertical="top" wrapText="1"/>
    </xf>
    <xf numFmtId="2" fontId="2" fillId="0" borderId="7" xfId="4" applyNumberFormat="1" applyFont="1" applyFill="1" applyBorder="1" applyAlignment="1">
      <alignment horizontal="center" vertical="top"/>
    </xf>
    <xf numFmtId="0" fontId="2" fillId="0" borderId="7" xfId="4" applyNumberFormat="1" applyFont="1" applyFill="1" applyBorder="1" applyAlignment="1">
      <alignment horizontal="center" vertical="top" wrapText="1"/>
    </xf>
    <xf numFmtId="0" fontId="13" fillId="0" borderId="7" xfId="0" applyFont="1" applyFill="1" applyBorder="1" applyAlignment="1">
      <alignment horizontal="left" vertical="top" wrapText="1"/>
    </xf>
    <xf numFmtId="2" fontId="13" fillId="0" borderId="2" xfId="2" applyNumberFormat="1" applyFont="1" applyFill="1" applyBorder="1" applyAlignment="1">
      <alignment horizontal="center" vertical="top"/>
    </xf>
    <xf numFmtId="0" fontId="2" fillId="0" borderId="1" xfId="2" applyFont="1" applyFill="1" applyBorder="1" applyAlignment="1">
      <alignment vertical="center" wrapText="1"/>
    </xf>
    <xf numFmtId="0" fontId="2" fillId="0" borderId="1" xfId="2" applyNumberFormat="1" applyFont="1" applyFill="1" applyBorder="1" applyAlignment="1">
      <alignment horizontal="center" vertical="top"/>
    </xf>
    <xf numFmtId="0" fontId="6" fillId="0" borderId="1" xfId="0" applyNumberFormat="1" applyFont="1" applyFill="1" applyBorder="1" applyAlignment="1">
      <alignment horizontal="center" vertical="top"/>
    </xf>
    <xf numFmtId="0" fontId="2" fillId="0" borderId="6" xfId="2" applyFont="1" applyFill="1" applyBorder="1" applyAlignment="1">
      <alignment vertical="center" wrapText="1"/>
    </xf>
    <xf numFmtId="2" fontId="2" fillId="0" borderId="6" xfId="2" applyNumberFormat="1" applyFont="1" applyFill="1" applyBorder="1" applyAlignment="1">
      <alignment horizontal="center" vertical="top"/>
    </xf>
    <xf numFmtId="0" fontId="2" fillId="0" borderId="6" xfId="2" applyNumberFormat="1" applyFont="1" applyFill="1" applyBorder="1" applyAlignment="1">
      <alignment horizontal="center" vertical="top"/>
    </xf>
    <xf numFmtId="0" fontId="6" fillId="0" borderId="6" xfId="0" applyNumberFormat="1" applyFont="1" applyFill="1" applyBorder="1" applyAlignment="1">
      <alignment horizontal="center" vertical="top"/>
    </xf>
    <xf numFmtId="0" fontId="2" fillId="0" borderId="0" xfId="0" applyNumberFormat="1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left" vertical="center" wrapText="1"/>
    </xf>
    <xf numFmtId="4" fontId="10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10" fillId="0" borderId="0" xfId="2" applyNumberFormat="1" applyFont="1" applyFill="1" applyBorder="1" applyAlignment="1">
      <alignment horizontal="center"/>
    </xf>
    <xf numFmtId="0" fontId="2" fillId="0" borderId="7" xfId="3" applyFont="1" applyFill="1" applyBorder="1" applyAlignment="1">
      <alignment horizontal="left" vertical="center" wrapText="1"/>
    </xf>
    <xf numFmtId="2" fontId="14" fillId="0" borderId="7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0" fontId="6" fillId="0" borderId="7" xfId="0" applyFont="1" applyFill="1" applyBorder="1" applyAlignment="1">
      <alignment horizontal="left" vertical="top" wrapText="1"/>
    </xf>
    <xf numFmtId="2" fontId="23" fillId="0" borderId="7" xfId="2" applyNumberFormat="1" applyFont="1" applyFill="1" applyBorder="1" applyAlignment="1">
      <alignment horizontal="center" vertical="top"/>
    </xf>
    <xf numFmtId="0" fontId="6" fillId="0" borderId="7" xfId="3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horizontal="center"/>
    </xf>
    <xf numFmtId="0" fontId="2" fillId="0" borderId="7" xfId="3" applyFont="1" applyFill="1" applyBorder="1" applyAlignment="1">
      <alignment horizontal="left" vertical="top" wrapText="1"/>
    </xf>
    <xf numFmtId="0" fontId="2" fillId="0" borderId="7" xfId="0" applyFont="1" applyFill="1" applyBorder="1" applyAlignment="1">
      <alignment horizontal="left" vertical="top" wrapText="1"/>
    </xf>
    <xf numFmtId="2" fontId="10" fillId="0" borderId="1" xfId="2" applyNumberFormat="1" applyFont="1" applyFill="1" applyBorder="1" applyAlignment="1">
      <alignment horizontal="center" vertical="top"/>
    </xf>
    <xf numFmtId="0" fontId="2" fillId="0" borderId="0" xfId="0" applyFont="1" applyFill="1" applyAlignment="1">
      <alignment horizontal="center" vertical="top" wrapText="1"/>
    </xf>
    <xf numFmtId="0" fontId="2" fillId="0" borderId="7" xfId="2" applyFont="1" applyFill="1" applyBorder="1" applyAlignment="1">
      <alignment horizontal="center" vertical="top"/>
    </xf>
    <xf numFmtId="2" fontId="14" fillId="0" borderId="7" xfId="0" applyNumberFormat="1" applyFont="1" applyFill="1" applyBorder="1" applyAlignment="1">
      <alignment horizontal="center" vertical="center"/>
    </xf>
    <xf numFmtId="0" fontId="28" fillId="0" borderId="0" xfId="0" applyFont="1" applyFill="1"/>
    <xf numFmtId="2" fontId="2" fillId="2" borderId="7" xfId="2" applyNumberFormat="1" applyFont="1" applyFill="1" applyBorder="1" applyAlignment="1">
      <alignment horizontal="center" vertical="top"/>
    </xf>
    <xf numFmtId="0" fontId="2" fillId="2" borderId="7" xfId="2" applyNumberFormat="1" applyFont="1" applyFill="1" applyBorder="1" applyAlignment="1">
      <alignment horizontal="center" vertical="top"/>
    </xf>
    <xf numFmtId="2" fontId="14" fillId="2" borderId="7" xfId="0" applyNumberFormat="1" applyFont="1" applyFill="1" applyBorder="1" applyAlignment="1">
      <alignment horizontal="center" vertical="top" wrapText="1"/>
    </xf>
    <xf numFmtId="0" fontId="14" fillId="2" borderId="7" xfId="0" applyNumberFormat="1" applyFont="1" applyFill="1" applyBorder="1" applyAlignment="1">
      <alignment horizontal="center" vertical="top" wrapText="1"/>
    </xf>
    <xf numFmtId="4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 vertical="center"/>
    </xf>
    <xf numFmtId="4" fontId="10" fillId="0" borderId="0" xfId="2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vertical="center" wrapText="1"/>
    </xf>
    <xf numFmtId="2" fontId="2" fillId="0" borderId="7" xfId="0" applyNumberFormat="1" applyFont="1" applyFill="1" applyBorder="1" applyAlignment="1">
      <alignment horizontal="center" vertical="center" textRotation="90" wrapText="1"/>
    </xf>
    <xf numFmtId="2" fontId="2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center" vertical="center"/>
    </xf>
    <xf numFmtId="2" fontId="2" fillId="0" borderId="7" xfId="1" applyNumberFormat="1" applyFont="1" applyFill="1" applyBorder="1" applyAlignment="1" applyProtection="1">
      <alignment horizontal="center" vertical="center"/>
    </xf>
    <xf numFmtId="0" fontId="2" fillId="0" borderId="7" xfId="1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>
      <alignment horizontal="left" vertical="top" wrapText="1"/>
    </xf>
    <xf numFmtId="0" fontId="14" fillId="0" borderId="7" xfId="0" applyFont="1" applyFill="1" applyBorder="1" applyAlignment="1">
      <alignment horizontal="center" vertical="top" wrapText="1"/>
    </xf>
    <xf numFmtId="1" fontId="14" fillId="0" borderId="7" xfId="0" applyNumberFormat="1" applyFont="1" applyFill="1" applyBorder="1" applyAlignment="1">
      <alignment horizontal="center" vertical="top" wrapText="1"/>
    </xf>
    <xf numFmtId="0" fontId="13" fillId="0" borderId="7" xfId="0" applyFont="1" applyFill="1" applyBorder="1" applyAlignment="1">
      <alignment vertical="center"/>
    </xf>
    <xf numFmtId="0" fontId="13" fillId="0" borderId="7" xfId="2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13" fillId="0" borderId="7" xfId="0" applyNumberFormat="1" applyFont="1" applyFill="1" applyBorder="1" applyAlignment="1">
      <alignment horizontal="center" vertical="center"/>
    </xf>
    <xf numFmtId="0" fontId="17" fillId="0" borderId="0" xfId="0" applyNumberFormat="1" applyFont="1" applyFill="1" applyAlignment="1">
      <alignment horizontal="center" vertical="center"/>
    </xf>
    <xf numFmtId="0" fontId="14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left" vertical="top"/>
    </xf>
    <xf numFmtId="0" fontId="2" fillId="0" borderId="7" xfId="0" applyFont="1" applyFill="1" applyBorder="1" applyAlignment="1">
      <alignment vertical="top" wrapText="1"/>
    </xf>
    <xf numFmtId="2" fontId="2" fillId="0" borderId="2" xfId="2" applyNumberFormat="1" applyFont="1" applyFill="1" applyBorder="1" applyAlignment="1">
      <alignment horizontal="center" vertical="center"/>
    </xf>
    <xf numFmtId="0" fontId="24" fillId="0" borderId="0" xfId="0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30" fillId="0" borderId="7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left" vertical="center" wrapText="1"/>
    </xf>
    <xf numFmtId="0" fontId="17" fillId="0" borderId="0" xfId="0" applyNumberFormat="1" applyFont="1" applyFill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2" fontId="10" fillId="0" borderId="0" xfId="1" applyNumberFormat="1" applyFont="1" applyFill="1" applyBorder="1" applyAlignment="1" applyProtection="1">
      <alignment horizontal="center" vertical="center"/>
    </xf>
    <xf numFmtId="0" fontId="17" fillId="0" borderId="7" xfId="0" applyNumberFormat="1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vertical="center"/>
    </xf>
    <xf numFmtId="0" fontId="0" fillId="0" borderId="7" xfId="0" applyFill="1" applyBorder="1" applyAlignment="1">
      <alignment vertical="center"/>
    </xf>
    <xf numFmtId="2" fontId="17" fillId="0" borderId="7" xfId="0" applyNumberFormat="1" applyFont="1" applyFill="1" applyBorder="1" applyAlignment="1">
      <alignment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7" xfId="0" applyNumberFormat="1" applyFont="1" applyFill="1" applyBorder="1" applyAlignment="1">
      <alignment horizontal="center" vertical="center"/>
    </xf>
    <xf numFmtId="0" fontId="14" fillId="4" borderId="7" xfId="0" applyNumberFormat="1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top"/>
    </xf>
    <xf numFmtId="0" fontId="2" fillId="4" borderId="1" xfId="2" applyFont="1" applyFill="1" applyBorder="1" applyAlignment="1">
      <alignment horizontal="center" vertical="top"/>
    </xf>
    <xf numFmtId="0" fontId="2" fillId="4" borderId="1" xfId="0" applyNumberFormat="1" applyFont="1" applyFill="1" applyBorder="1" applyAlignment="1">
      <alignment horizontal="center" vertical="top"/>
    </xf>
    <xf numFmtId="0" fontId="10" fillId="2" borderId="7" xfId="2" applyNumberFormat="1" applyFont="1" applyFill="1" applyBorder="1" applyAlignment="1">
      <alignment horizontal="center" vertical="center"/>
    </xf>
    <xf numFmtId="0" fontId="10" fillId="4" borderId="7" xfId="0" applyNumberFormat="1" applyFont="1" applyFill="1" applyBorder="1" applyAlignment="1">
      <alignment horizontal="center" vertical="center"/>
    </xf>
    <xf numFmtId="2" fontId="2" fillId="2" borderId="7" xfId="1" applyNumberFormat="1" applyFont="1" applyFill="1" applyBorder="1" applyAlignment="1">
      <alignment horizontal="center" vertical="top" wrapText="1"/>
    </xf>
    <xf numFmtId="2" fontId="2" fillId="2" borderId="7" xfId="4" applyNumberFormat="1" applyFont="1" applyFill="1" applyBorder="1" applyAlignment="1">
      <alignment horizontal="center" vertical="top" wrapText="1"/>
    </xf>
    <xf numFmtId="0" fontId="2" fillId="2" borderId="7" xfId="0" applyNumberFormat="1" applyFont="1" applyFill="1" applyBorder="1" applyAlignment="1">
      <alignment horizontal="center" vertical="top" wrapText="1"/>
    </xf>
    <xf numFmtId="2" fontId="15" fillId="2" borderId="7" xfId="0" applyNumberFormat="1" applyFont="1" applyFill="1" applyBorder="1" applyAlignment="1">
      <alignment horizontal="center" vertical="center"/>
    </xf>
    <xf numFmtId="0" fontId="15" fillId="2" borderId="7" xfId="0" applyNumberFormat="1" applyFont="1" applyFill="1" applyBorder="1" applyAlignment="1">
      <alignment horizontal="center" vertical="center"/>
    </xf>
    <xf numFmtId="2" fontId="14" fillId="2" borderId="1" xfId="0" applyNumberFormat="1" applyFont="1" applyFill="1" applyBorder="1" applyAlignment="1">
      <alignment horizontal="center" vertical="top" wrapText="1"/>
    </xf>
    <xf numFmtId="0" fontId="14" fillId="2" borderId="1" xfId="0" applyNumberFormat="1" applyFont="1" applyFill="1" applyBorder="1" applyAlignment="1">
      <alignment horizontal="center" vertical="top" wrapText="1"/>
    </xf>
    <xf numFmtId="0" fontId="6" fillId="0" borderId="7" xfId="0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center" vertical="center"/>
    </xf>
    <xf numFmtId="2" fontId="2" fillId="2" borderId="0" xfId="1" applyNumberFormat="1" applyFont="1" applyFill="1" applyBorder="1" applyAlignment="1">
      <alignment horizontal="center" vertical="top" wrapText="1"/>
    </xf>
    <xf numFmtId="2" fontId="2" fillId="2" borderId="0" xfId="2" applyNumberFormat="1" applyFont="1" applyFill="1" applyBorder="1" applyAlignment="1">
      <alignment horizontal="center" vertical="top"/>
    </xf>
    <xf numFmtId="0" fontId="6" fillId="2" borderId="0" xfId="0" applyFont="1" applyFill="1" applyBorder="1"/>
    <xf numFmtId="0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10" fillId="2" borderId="7" xfId="0" applyNumberFormat="1" applyFont="1" applyFill="1" applyBorder="1" applyAlignment="1">
      <alignment horizontal="center" vertical="center"/>
    </xf>
    <xf numFmtId="0" fontId="2" fillId="2" borderId="7" xfId="2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2" fontId="14" fillId="0" borderId="0" xfId="0" applyNumberFormat="1" applyFont="1" applyFill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0" fontId="2" fillId="0" borderId="0" xfId="0" applyFont="1" applyFill="1" applyBorder="1" applyAlignment="1">
      <alignment horizontal="right"/>
    </xf>
    <xf numFmtId="2" fontId="2" fillId="0" borderId="7" xfId="0" applyNumberFormat="1" applyFont="1" applyFill="1" applyBorder="1" applyAlignment="1">
      <alignment horizontal="center" vertical="center" textRotation="90" wrapText="1"/>
    </xf>
    <xf numFmtId="2" fontId="2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4" fontId="29" fillId="0" borderId="0" xfId="0" applyNumberFormat="1" applyFont="1" applyFill="1"/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vertical="center" wrapText="1"/>
    </xf>
    <xf numFmtId="2" fontId="2" fillId="0" borderId="7" xfId="0" applyNumberFormat="1" applyFont="1" applyFill="1" applyBorder="1" applyAlignment="1">
      <alignment horizontal="center" vertical="center" textRotation="90" wrapText="1"/>
    </xf>
    <xf numFmtId="4" fontId="2" fillId="0" borderId="7" xfId="0" applyNumberFormat="1" applyFont="1" applyFill="1" applyBorder="1" applyAlignment="1">
      <alignment horizontal="center" vertical="center" textRotation="90" wrapText="1"/>
    </xf>
    <xf numFmtId="0" fontId="2" fillId="0" borderId="7" xfId="0" applyNumberFormat="1" applyFont="1" applyFill="1" applyBorder="1" applyAlignment="1">
      <alignment horizontal="center" vertical="center" textRotation="90" wrapText="1"/>
    </xf>
    <xf numFmtId="4" fontId="6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textRotation="90"/>
    </xf>
    <xf numFmtId="0" fontId="2" fillId="0" borderId="6" xfId="0" applyNumberFormat="1" applyFont="1" applyFill="1" applyBorder="1" applyAlignment="1">
      <alignment horizontal="center" vertical="center" textRotation="90"/>
    </xf>
    <xf numFmtId="2" fontId="2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2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7" xfId="0" applyFont="1" applyFill="1" applyBorder="1" applyAlignment="1">
      <alignment horizontal="center" vertical="center" textRotation="90" wrapText="1"/>
    </xf>
    <xf numFmtId="0" fontId="2" fillId="0" borderId="1" xfId="0" applyFont="1" applyFill="1" applyBorder="1" applyAlignment="1">
      <alignment horizontal="center" vertical="center" textRotation="90" wrapText="1"/>
    </xf>
    <xf numFmtId="0" fontId="2" fillId="0" borderId="6" xfId="0" applyFont="1" applyFill="1" applyBorder="1" applyAlignment="1">
      <alignment horizontal="center" vertical="center" textRotation="90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4" fontId="3" fillId="0" borderId="3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/>
    </xf>
    <xf numFmtId="4" fontId="26" fillId="0" borderId="7" xfId="0" applyNumberFormat="1" applyFont="1" applyFill="1" applyBorder="1" applyAlignment="1">
      <alignment horizontal="center" vertical="center" wrapText="1"/>
    </xf>
    <xf numFmtId="4" fontId="25" fillId="0" borderId="7" xfId="0" applyNumberFormat="1" applyFont="1" applyFill="1" applyBorder="1" applyAlignment="1">
      <alignment horizontal="center"/>
    </xf>
    <xf numFmtId="2" fontId="15" fillId="0" borderId="7" xfId="0" applyNumberFormat="1" applyFont="1" applyFill="1" applyBorder="1" applyAlignment="1">
      <alignment horizontal="center" vertical="center"/>
    </xf>
    <xf numFmtId="0" fontId="15" fillId="0" borderId="7" xfId="0" applyNumberFormat="1" applyFont="1" applyFill="1" applyBorder="1" applyAlignment="1">
      <alignment horizontal="center" vertical="center"/>
    </xf>
    <xf numFmtId="49" fontId="2" fillId="0" borderId="7" xfId="0" applyNumberFormat="1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49" fontId="10" fillId="0" borderId="7" xfId="0" applyNumberFormat="1" applyFont="1" applyFill="1" applyBorder="1" applyAlignment="1">
      <alignment horizontal="center" vertical="center"/>
    </xf>
    <xf numFmtId="0" fontId="8" fillId="0" borderId="7" xfId="0" applyFont="1" applyFill="1" applyBorder="1"/>
    <xf numFmtId="0" fontId="19" fillId="0" borderId="2" xfId="0" applyNumberFormat="1" applyFont="1" applyFill="1" applyBorder="1" applyAlignment="1">
      <alignment horizontal="left" vertical="center" wrapText="1"/>
    </xf>
    <xf numFmtId="2" fontId="2" fillId="0" borderId="3" xfId="2" applyNumberFormat="1" applyFont="1" applyFill="1" applyBorder="1" applyAlignment="1">
      <alignment horizontal="center" vertical="center"/>
    </xf>
    <xf numFmtId="2" fontId="2" fillId="0" borderId="3" xfId="1" applyNumberFormat="1" applyFont="1" applyFill="1" applyBorder="1" applyAlignment="1">
      <alignment horizontal="center" vertical="center"/>
    </xf>
  </cellXfs>
  <cellStyles count="6">
    <cellStyle name="Обычный" xfId="0" builtinId="0"/>
    <cellStyle name="Обычный 2" xfId="2"/>
    <cellStyle name="Обычный 2 2" xfId="3"/>
    <cellStyle name="Обычный 3" xfId="5"/>
    <cellStyle name="Финансовый" xfId="1" builtinId="3"/>
    <cellStyle name="Финансовый 2" xfId="4"/>
  </cellStyles>
  <dxfs count="2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FF00FF"/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B3223"/>
  <sheetViews>
    <sheetView tabSelected="1" topLeftCell="A13" zoomScale="60" zoomScaleNormal="60" workbookViewId="0">
      <selection activeCell="M2310" sqref="M2310"/>
    </sheetView>
  </sheetViews>
  <sheetFormatPr defaultRowHeight="22.5" customHeight="1" x14ac:dyDescent="0.25"/>
  <cols>
    <col min="1" max="1" width="9.83203125" style="140" customWidth="1"/>
    <col min="2" max="2" width="11.1640625" style="18" hidden="1" customWidth="1"/>
    <col min="3" max="3" width="69" style="38" customWidth="1"/>
    <col min="4" max="4" width="9.5" style="24" hidden="1" customWidth="1"/>
    <col min="5" max="5" width="9.6640625" style="15" hidden="1" customWidth="1"/>
    <col min="6" max="6" width="16.6640625" style="15" hidden="1" customWidth="1"/>
    <col min="7" max="8" width="9.5" style="24" hidden="1" customWidth="1"/>
    <col min="9" max="9" width="21.5" style="16" hidden="1" customWidth="1"/>
    <col min="10" max="10" width="18" style="16" hidden="1" customWidth="1"/>
    <col min="11" max="11" width="18.5" style="16" hidden="1" customWidth="1"/>
    <col min="12" max="12" width="17" style="24" hidden="1" customWidth="1"/>
    <col min="13" max="13" width="28.6640625" style="16" customWidth="1"/>
    <col min="14" max="15" width="18" style="16" customWidth="1"/>
    <col min="16" max="16" width="18.1640625" style="16" customWidth="1"/>
    <col min="17" max="17" width="26" style="16" customWidth="1"/>
    <col min="18" max="18" width="29.33203125" style="16" customWidth="1"/>
    <col min="19" max="19" width="19.5" style="24" customWidth="1"/>
    <col min="20" max="20" width="20.5" style="16" customWidth="1"/>
    <col min="21" max="21" width="19.6640625" style="16" customWidth="1"/>
    <col min="22" max="22" width="20.1640625" style="16" customWidth="1"/>
    <col min="23" max="23" width="18.33203125" style="16" customWidth="1"/>
    <col min="24" max="24" width="17.5" style="16" customWidth="1"/>
    <col min="25" max="25" width="21.5" style="16" customWidth="1"/>
    <col min="26" max="26" width="20.33203125" style="16" customWidth="1"/>
    <col min="27" max="27" width="19.1640625" style="16" customWidth="1"/>
    <col min="28" max="28" width="23.33203125" style="16" customWidth="1"/>
    <col min="29" max="29" width="10.1640625" style="16" customWidth="1"/>
    <col min="30" max="30" width="18.5" style="16" customWidth="1"/>
    <col min="31" max="31" width="24.5" style="16" customWidth="1"/>
    <col min="32" max="32" width="16.1640625" style="16" customWidth="1"/>
    <col min="33" max="33" width="10" style="15" customWidth="1"/>
    <col min="34" max="34" width="11" style="155" customWidth="1"/>
    <col min="35" max="36" width="31.1640625" style="149" customWidth="1"/>
    <col min="37" max="37" width="13.83203125" style="203" hidden="1" customWidth="1"/>
    <col min="38" max="38" width="12.5" style="203" hidden="1" customWidth="1"/>
    <col min="39" max="39" width="9.33203125" style="203" hidden="1" customWidth="1"/>
    <col min="40" max="40" width="10" style="15" customWidth="1"/>
    <col min="41" max="41" width="25.83203125" style="17" customWidth="1"/>
    <col min="42" max="42" width="22.6640625" style="15" customWidth="1"/>
    <col min="43" max="45" width="9.33203125" style="15" customWidth="1"/>
    <col min="46" max="16384" width="9.33203125" style="15"/>
  </cols>
  <sheetData>
    <row r="1" spans="1:41" ht="19.5" customHeight="1" x14ac:dyDescent="0.25">
      <c r="AB1" s="369"/>
      <c r="AC1" s="369"/>
      <c r="AD1" s="369"/>
      <c r="AE1" s="395" t="s">
        <v>190</v>
      </c>
      <c r="AF1" s="396"/>
      <c r="AG1" s="396"/>
      <c r="AN1" s="370"/>
    </row>
    <row r="2" spans="1:41" ht="19.5" customHeight="1" x14ac:dyDescent="0.25">
      <c r="AE2" s="395" t="s">
        <v>191</v>
      </c>
      <c r="AF2" s="396"/>
      <c r="AG2" s="396"/>
      <c r="AN2" s="370"/>
      <c r="AO2" s="15"/>
    </row>
    <row r="3" spans="1:41" ht="19.5" customHeight="1" x14ac:dyDescent="0.25">
      <c r="AB3" s="395" t="s">
        <v>0</v>
      </c>
      <c r="AC3" s="396"/>
      <c r="AD3" s="396"/>
      <c r="AE3" s="395"/>
      <c r="AF3" s="396"/>
      <c r="AG3" s="396"/>
      <c r="AH3" s="156"/>
      <c r="AI3" s="150"/>
      <c r="AJ3" s="150"/>
      <c r="AN3" s="370"/>
      <c r="AO3" s="15"/>
    </row>
    <row r="4" spans="1:41" ht="14.25" customHeight="1" x14ac:dyDescent="0.25">
      <c r="AB4" s="397" t="s">
        <v>192</v>
      </c>
      <c r="AC4" s="398"/>
      <c r="AD4" s="398"/>
      <c r="AE4" s="397"/>
      <c r="AF4" s="398"/>
      <c r="AG4" s="398"/>
      <c r="AI4" s="151"/>
      <c r="AJ4" s="151"/>
      <c r="AN4" s="371"/>
      <c r="AO4" s="15"/>
    </row>
    <row r="5" spans="1:41" ht="12.75" customHeight="1" x14ac:dyDescent="0.25">
      <c r="M5" s="20"/>
      <c r="R5" s="54"/>
      <c r="AI5" s="151"/>
      <c r="AJ5" s="151"/>
      <c r="AO5" s="15"/>
    </row>
    <row r="6" spans="1:41" ht="12" customHeight="1" x14ac:dyDescent="0.25">
      <c r="AI6" s="151"/>
      <c r="AJ6" s="151"/>
      <c r="AO6" s="15"/>
    </row>
    <row r="7" spans="1:41" ht="12" customHeight="1" x14ac:dyDescent="0.25">
      <c r="AH7" s="157"/>
      <c r="AI7" s="152"/>
      <c r="AJ7" s="152"/>
      <c r="AO7" s="15"/>
    </row>
    <row r="8" spans="1:41" ht="12.75" customHeight="1" x14ac:dyDescent="0.25">
      <c r="AH8" s="157"/>
      <c r="AI8" s="152"/>
      <c r="AJ8" s="152"/>
      <c r="AO8" s="15"/>
    </row>
    <row r="9" spans="1:41" ht="12.75" customHeight="1" x14ac:dyDescent="0.25">
      <c r="AH9" s="157"/>
      <c r="AI9" s="152"/>
      <c r="AJ9" s="152"/>
      <c r="AO9" s="15"/>
    </row>
    <row r="10" spans="1:41" ht="15.75" customHeight="1" x14ac:dyDescent="0.25">
      <c r="A10" s="380" t="s">
        <v>193</v>
      </c>
      <c r="B10" s="380"/>
      <c r="C10" s="380"/>
      <c r="D10" s="380"/>
      <c r="E10" s="380"/>
      <c r="F10" s="380"/>
      <c r="G10" s="380"/>
      <c r="H10" s="380"/>
      <c r="I10" s="380"/>
      <c r="J10" s="380"/>
      <c r="K10" s="380"/>
      <c r="L10" s="381"/>
      <c r="M10" s="382"/>
      <c r="N10" s="380"/>
      <c r="O10" s="380"/>
      <c r="P10" s="380"/>
      <c r="Q10" s="380"/>
      <c r="R10" s="382"/>
      <c r="S10" s="381"/>
      <c r="T10" s="382"/>
      <c r="U10" s="382"/>
      <c r="V10" s="382"/>
      <c r="W10" s="382"/>
      <c r="X10" s="382"/>
      <c r="Y10" s="382"/>
      <c r="Z10" s="382"/>
      <c r="AA10" s="382"/>
      <c r="AB10" s="382"/>
      <c r="AC10" s="380"/>
      <c r="AD10" s="380"/>
      <c r="AE10" s="382"/>
      <c r="AF10" s="380"/>
      <c r="AG10" s="380"/>
      <c r="AI10" s="151"/>
      <c r="AJ10" s="151"/>
      <c r="AN10" s="368"/>
      <c r="AO10" s="15"/>
    </row>
    <row r="11" spans="1:41" ht="15.75" customHeight="1" x14ac:dyDescent="0.25">
      <c r="A11" s="380" t="s">
        <v>3140</v>
      </c>
      <c r="B11" s="380"/>
      <c r="C11" s="380"/>
      <c r="D11" s="380"/>
      <c r="E11" s="380"/>
      <c r="F11" s="380"/>
      <c r="G11" s="380"/>
      <c r="H11" s="380"/>
      <c r="I11" s="380"/>
      <c r="J11" s="380"/>
      <c r="K11" s="380"/>
      <c r="L11" s="381"/>
      <c r="M11" s="382"/>
      <c r="N11" s="380"/>
      <c r="O11" s="380"/>
      <c r="P11" s="380"/>
      <c r="Q11" s="380"/>
      <c r="R11" s="382"/>
      <c r="S11" s="381"/>
      <c r="T11" s="382"/>
      <c r="U11" s="382"/>
      <c r="V11" s="382"/>
      <c r="W11" s="382"/>
      <c r="X11" s="382"/>
      <c r="Y11" s="382"/>
      <c r="Z11" s="382"/>
      <c r="AA11" s="382"/>
      <c r="AB11" s="382"/>
      <c r="AC11" s="380"/>
      <c r="AD11" s="380"/>
      <c r="AE11" s="382"/>
      <c r="AF11" s="380"/>
      <c r="AG11" s="380"/>
      <c r="AH11" s="157"/>
      <c r="AI11" s="153"/>
      <c r="AJ11" s="153"/>
      <c r="AK11" s="361"/>
      <c r="AL11" s="362"/>
      <c r="AM11" s="363"/>
      <c r="AN11" s="368"/>
      <c r="AO11" s="15"/>
    </row>
    <row r="12" spans="1:41" ht="11.25" customHeight="1" x14ac:dyDescent="0.25">
      <c r="AO12" s="15"/>
    </row>
    <row r="13" spans="1:41" ht="21" customHeight="1" x14ac:dyDescent="0.25">
      <c r="AK13" s="362"/>
      <c r="AO13" s="15"/>
    </row>
    <row r="14" spans="1:41" ht="69" customHeight="1" x14ac:dyDescent="0.25">
      <c r="A14" s="383" t="s">
        <v>1</v>
      </c>
      <c r="B14" s="26"/>
      <c r="C14" s="384" t="s">
        <v>194</v>
      </c>
      <c r="D14" s="383" t="s">
        <v>2951</v>
      </c>
      <c r="E14" s="383"/>
      <c r="F14" s="399" t="s">
        <v>2952</v>
      </c>
      <c r="G14" s="387" t="s">
        <v>2953</v>
      </c>
      <c r="H14" s="387" t="s">
        <v>2954</v>
      </c>
      <c r="I14" s="385" t="s">
        <v>2</v>
      </c>
      <c r="J14" s="392" t="s">
        <v>3</v>
      </c>
      <c r="K14" s="392"/>
      <c r="L14" s="387" t="s">
        <v>4</v>
      </c>
      <c r="M14" s="392" t="s">
        <v>195</v>
      </c>
      <c r="N14" s="392"/>
      <c r="O14" s="392"/>
      <c r="P14" s="392"/>
      <c r="Q14" s="392"/>
      <c r="R14" s="393" t="s">
        <v>3060</v>
      </c>
      <c r="S14" s="394"/>
      <c r="T14" s="393"/>
      <c r="U14" s="393"/>
      <c r="V14" s="393"/>
      <c r="W14" s="393"/>
      <c r="X14" s="393"/>
      <c r="Y14" s="393"/>
      <c r="Z14" s="393"/>
      <c r="AA14" s="393"/>
      <c r="AB14" s="393"/>
      <c r="AC14" s="388" t="s">
        <v>3059</v>
      </c>
      <c r="AD14" s="388"/>
      <c r="AE14" s="389"/>
      <c r="AF14" s="388"/>
      <c r="AG14" s="386" t="s">
        <v>5</v>
      </c>
      <c r="AI14" s="153"/>
      <c r="AJ14" s="153"/>
      <c r="AK14" s="362"/>
      <c r="AL14" s="362"/>
      <c r="AN14" s="154"/>
      <c r="AO14" s="15"/>
    </row>
    <row r="15" spans="1:41" ht="92.25" customHeight="1" x14ac:dyDescent="0.25">
      <c r="A15" s="383"/>
      <c r="B15" s="390" t="s">
        <v>1112</v>
      </c>
      <c r="C15" s="384"/>
      <c r="D15" s="387" t="s">
        <v>2955</v>
      </c>
      <c r="E15" s="400" t="s">
        <v>2956</v>
      </c>
      <c r="F15" s="399"/>
      <c r="G15" s="387"/>
      <c r="H15" s="387"/>
      <c r="I15" s="385"/>
      <c r="J15" s="314" t="s">
        <v>1094</v>
      </c>
      <c r="K15" s="314" t="s">
        <v>1096</v>
      </c>
      <c r="L15" s="387"/>
      <c r="M15" s="372" t="s">
        <v>1094</v>
      </c>
      <c r="N15" s="372" t="s">
        <v>6</v>
      </c>
      <c r="O15" s="372" t="s">
        <v>7</v>
      </c>
      <c r="P15" s="372" t="s">
        <v>8</v>
      </c>
      <c r="Q15" s="372" t="s">
        <v>9</v>
      </c>
      <c r="R15" s="372" t="s">
        <v>3083</v>
      </c>
      <c r="S15" s="387" t="s">
        <v>3084</v>
      </c>
      <c r="T15" s="385"/>
      <c r="U15" s="385" t="s">
        <v>3085</v>
      </c>
      <c r="V15" s="385"/>
      <c r="W15" s="387" t="s">
        <v>3086</v>
      </c>
      <c r="X15" s="387"/>
      <c r="Y15" s="385" t="s">
        <v>3087</v>
      </c>
      <c r="Z15" s="385"/>
      <c r="AA15" s="385" t="s">
        <v>3088</v>
      </c>
      <c r="AB15" s="385"/>
      <c r="AC15" s="372" t="s">
        <v>3141</v>
      </c>
      <c r="AD15" s="372" t="s">
        <v>3143</v>
      </c>
      <c r="AE15" s="372" t="s">
        <v>3142</v>
      </c>
      <c r="AF15" s="372" t="s">
        <v>3089</v>
      </c>
      <c r="AG15" s="386"/>
      <c r="AI15" s="150"/>
      <c r="AJ15" s="150"/>
      <c r="AK15" s="362"/>
      <c r="AN15" s="154"/>
    </row>
    <row r="16" spans="1:41" ht="18.75" customHeight="1" x14ac:dyDescent="0.25">
      <c r="A16" s="383"/>
      <c r="B16" s="391"/>
      <c r="C16" s="384"/>
      <c r="D16" s="387"/>
      <c r="E16" s="401"/>
      <c r="F16" s="399"/>
      <c r="G16" s="387"/>
      <c r="H16" s="387"/>
      <c r="I16" s="315" t="s">
        <v>10</v>
      </c>
      <c r="J16" s="315" t="s">
        <v>10</v>
      </c>
      <c r="K16" s="315" t="s">
        <v>10</v>
      </c>
      <c r="L16" s="12" t="s">
        <v>11</v>
      </c>
      <c r="M16" s="373" t="s">
        <v>12</v>
      </c>
      <c r="N16" s="373" t="s">
        <v>12</v>
      </c>
      <c r="O16" s="373" t="s">
        <v>12</v>
      </c>
      <c r="P16" s="373" t="s">
        <v>12</v>
      </c>
      <c r="Q16" s="373" t="s">
        <v>12</v>
      </c>
      <c r="R16" s="373" t="s">
        <v>12</v>
      </c>
      <c r="S16" s="12" t="s">
        <v>1865</v>
      </c>
      <c r="T16" s="373" t="s">
        <v>12</v>
      </c>
      <c r="U16" s="373" t="s">
        <v>10</v>
      </c>
      <c r="V16" s="373" t="s">
        <v>12</v>
      </c>
      <c r="W16" s="373" t="s">
        <v>10</v>
      </c>
      <c r="X16" s="373" t="s">
        <v>12</v>
      </c>
      <c r="Y16" s="373" t="s">
        <v>10</v>
      </c>
      <c r="Z16" s="373" t="s">
        <v>12</v>
      </c>
      <c r="AA16" s="373" t="s">
        <v>10</v>
      </c>
      <c r="AB16" s="373" t="s">
        <v>12</v>
      </c>
      <c r="AC16" s="373" t="s">
        <v>12</v>
      </c>
      <c r="AD16" s="373" t="s">
        <v>12</v>
      </c>
      <c r="AE16" s="373" t="s">
        <v>12</v>
      </c>
      <c r="AF16" s="373" t="s">
        <v>12</v>
      </c>
      <c r="AG16" s="386"/>
      <c r="AN16" s="154"/>
    </row>
    <row r="17" spans="1:42" s="24" customFormat="1" ht="21" customHeight="1" x14ac:dyDescent="0.25">
      <c r="A17" s="26">
        <v>1</v>
      </c>
      <c r="B17" s="26"/>
      <c r="C17" s="26">
        <v>2</v>
      </c>
      <c r="D17" s="26">
        <v>3</v>
      </c>
      <c r="E17" s="26">
        <v>4</v>
      </c>
      <c r="F17" s="26">
        <v>5</v>
      </c>
      <c r="G17" s="26">
        <v>6</v>
      </c>
      <c r="H17" s="26">
        <v>7</v>
      </c>
      <c r="I17" s="26">
        <v>8</v>
      </c>
      <c r="J17" s="26">
        <v>9</v>
      </c>
      <c r="K17" s="26">
        <v>10</v>
      </c>
      <c r="L17" s="26">
        <v>11</v>
      </c>
      <c r="M17" s="26">
        <v>3</v>
      </c>
      <c r="N17" s="26">
        <v>4</v>
      </c>
      <c r="O17" s="26">
        <v>5</v>
      </c>
      <c r="P17" s="26">
        <v>6</v>
      </c>
      <c r="Q17" s="26">
        <v>7</v>
      </c>
      <c r="R17" s="26">
        <v>8</v>
      </c>
      <c r="S17" s="26">
        <v>9</v>
      </c>
      <c r="T17" s="26">
        <v>10</v>
      </c>
      <c r="U17" s="26">
        <v>11</v>
      </c>
      <c r="V17" s="26">
        <v>12</v>
      </c>
      <c r="W17" s="26">
        <v>13</v>
      </c>
      <c r="X17" s="26">
        <v>14</v>
      </c>
      <c r="Y17" s="26">
        <v>15</v>
      </c>
      <c r="Z17" s="26">
        <v>16</v>
      </c>
      <c r="AA17" s="26">
        <v>17</v>
      </c>
      <c r="AB17" s="26">
        <v>18</v>
      </c>
      <c r="AC17" s="26">
        <v>19</v>
      </c>
      <c r="AD17" s="26">
        <v>20</v>
      </c>
      <c r="AE17" s="26">
        <v>21</v>
      </c>
      <c r="AF17" s="26">
        <v>22</v>
      </c>
      <c r="AG17" s="26">
        <v>23</v>
      </c>
      <c r="AH17" s="18"/>
      <c r="AI17" s="173"/>
      <c r="AJ17" s="173"/>
      <c r="AK17" s="364"/>
      <c r="AL17" s="364"/>
      <c r="AM17" s="364"/>
      <c r="AN17" s="167"/>
    </row>
    <row r="18" spans="1:42" ht="22.5" customHeight="1" x14ac:dyDescent="0.25">
      <c r="A18" s="85"/>
      <c r="B18" s="351"/>
      <c r="C18" s="169" t="s">
        <v>13</v>
      </c>
      <c r="D18" s="344"/>
      <c r="E18" s="343"/>
      <c r="F18" s="343"/>
      <c r="G18" s="344"/>
      <c r="H18" s="344"/>
      <c r="I18" s="202">
        <f>I19+I20+I21</f>
        <v>6801986.6300000008</v>
      </c>
      <c r="J18" s="202">
        <f t="shared" ref="J18:K18" si="0">J19+J20+J21</f>
        <v>5701730.9799999977</v>
      </c>
      <c r="K18" s="202">
        <f t="shared" si="0"/>
        <v>5434868.2399999984</v>
      </c>
      <c r="L18" s="350">
        <f>L19+L20+L21</f>
        <v>262018</v>
      </c>
      <c r="M18" s="174">
        <f>M19+M20+M21</f>
        <v>7914077132.9540024</v>
      </c>
      <c r="N18" s="174"/>
      <c r="O18" s="174"/>
      <c r="P18" s="174"/>
      <c r="Q18" s="174">
        <f>M18</f>
        <v>7914077132.9540024</v>
      </c>
      <c r="R18" s="174">
        <f t="shared" ref="R18:AF18" si="1">R19+R20+R21</f>
        <v>3473853733.2400002</v>
      </c>
      <c r="S18" s="123">
        <f t="shared" si="1"/>
        <v>332</v>
      </c>
      <c r="T18" s="174">
        <f t="shared" si="1"/>
        <v>1031245120</v>
      </c>
      <c r="U18" s="174">
        <f t="shared" si="1"/>
        <v>556936.1100000001</v>
      </c>
      <c r="V18" s="174">
        <f t="shared" si="1"/>
        <v>2861826896.0539994</v>
      </c>
      <c r="W18" s="174">
        <f t="shared" si="1"/>
        <v>16501.960000000003</v>
      </c>
      <c r="X18" s="174">
        <f t="shared" si="1"/>
        <v>36535339.440000005</v>
      </c>
      <c r="Y18" s="174">
        <f t="shared" si="1"/>
        <v>183573.12</v>
      </c>
      <c r="Z18" s="174">
        <f t="shared" si="1"/>
        <v>457711121.13999999</v>
      </c>
      <c r="AA18" s="174">
        <f t="shared" si="1"/>
        <v>17650.120000000003</v>
      </c>
      <c r="AB18" s="174">
        <f t="shared" si="1"/>
        <v>47196645.240000002</v>
      </c>
      <c r="AC18" s="174"/>
      <c r="AD18" s="174"/>
      <c r="AE18" s="174">
        <f t="shared" si="1"/>
        <v>1350000</v>
      </c>
      <c r="AF18" s="174">
        <f t="shared" si="1"/>
        <v>4358277.8400000008</v>
      </c>
      <c r="AG18" s="128"/>
      <c r="AH18" s="158"/>
      <c r="AI18" s="175"/>
      <c r="AJ18" s="175"/>
      <c r="AK18" s="365"/>
      <c r="AL18" s="365"/>
      <c r="AM18" s="365"/>
      <c r="AN18" s="164"/>
      <c r="AO18" s="15"/>
      <c r="AP18" s="16"/>
    </row>
    <row r="19" spans="1:42" ht="22.5" customHeight="1" x14ac:dyDescent="0.25">
      <c r="A19" s="85"/>
      <c r="B19" s="351"/>
      <c r="C19" s="169" t="s">
        <v>1202</v>
      </c>
      <c r="D19" s="344"/>
      <c r="E19" s="343"/>
      <c r="F19" s="343"/>
      <c r="G19" s="344"/>
      <c r="H19" s="344"/>
      <c r="I19" s="202">
        <f>I23+I55+I471+I634+I648+I708+I767+I817+I938+I957+I975+I1260+I1410+I1466+I1588+I1598+I1673+I1979+I2044+I2063+I2229+I2278</f>
        <v>659827.93000000017</v>
      </c>
      <c r="J19" s="202">
        <f>J23+J55+J471+J634+J648+J708+J767+J817+J938+J957+J975+J1260+J1410+J1466+J1588+J1598+J1673+J1979+J2044+J2063+J2229+J2278</f>
        <v>571792.89000000013</v>
      </c>
      <c r="K19" s="202">
        <f>K23+K55+K471+K634+K648+K708+K767+K817+K938+K957+K975+K1260+K1410+K1466+K1588+K1598+K1673+K1979+K2044+K2063+K2229+K2278</f>
        <v>545254.33999999985</v>
      </c>
      <c r="L19" s="350">
        <f>L23+L55+L471+L634+L648+L708+L767+L817+L938+L957+L975+L1260+L1410+L1466+L1588+L1598+L1673+L1979+L2044+L2063+L2229+L2278</f>
        <v>27017</v>
      </c>
      <c r="M19" s="174">
        <f>M23+M55+M471+M634+M648+M708+M767+M817+M938+M957+M975+M1260+M1410+M1466+M1588+M1598+M1673+M1979+M2044+M2063+M2229+M2278</f>
        <v>553256988.31999993</v>
      </c>
      <c r="N19" s="174"/>
      <c r="O19" s="174"/>
      <c r="P19" s="174"/>
      <c r="Q19" s="174">
        <f t="shared" ref="Q19:V19" si="2">Q23+Q55+Q471+Q634+Q648+Q708+Q767+Q817+Q938+Q957+Q975+Q1260+Q1410+Q1466+Q1588+Q1598+Q1673+Q1979+Q2044+Q2063+Q2229+Q2278</f>
        <v>553256988.31999993</v>
      </c>
      <c r="R19" s="174">
        <f t="shared" si="2"/>
        <v>181695419.48000002</v>
      </c>
      <c r="S19" s="123">
        <f t="shared" si="2"/>
        <v>91</v>
      </c>
      <c r="T19" s="174">
        <f t="shared" si="2"/>
        <v>282660560</v>
      </c>
      <c r="U19" s="174">
        <f t="shared" si="2"/>
        <v>15095.7</v>
      </c>
      <c r="V19" s="174">
        <f t="shared" si="2"/>
        <v>61996055</v>
      </c>
      <c r="W19" s="174"/>
      <c r="X19" s="174"/>
      <c r="Y19" s="174">
        <f>Y23+Y55+Y471+Y634+Y648+Y708+Y767+Y817+Y938+Y957+Y975+Y1260+Y1410+Y1466+Y1588+Y1598+Y1673+Y1979+Y2044+Y2063+Y2229+Y2278</f>
        <v>11694.89</v>
      </c>
      <c r="Z19" s="174">
        <f>Z23+Z55+Z471+Z634+Z648+Z708+Z767+Z817+Z938+Z957+Z975+Z1260+Z1410+Z1466+Z1588+Z1598+Z1673+Z1979+Z2044+Z2063+Z2229+Z2278</f>
        <v>21218070</v>
      </c>
      <c r="AA19" s="174">
        <f>AA23+AA55+AA471+AA634+AA648+AA708+AA767+AA817+AA938+AA957+AA975+AA1260+AA1410+AA1466+AA1588+AA1598+AA1673+AA1979+AA2044+AA2063+AA2229+AA2278</f>
        <v>516</v>
      </c>
      <c r="AB19" s="174">
        <f>AB23+AB55+AB471+AB634+AB648+AB708+AB767+AB817+AB938+AB957+AB975+AB1260+AB1410+AB1466+AB1588+AB1598+AB1673+AB1979+AB2044+AB2063+AB2229+AB2278</f>
        <v>1328606</v>
      </c>
      <c r="AC19" s="174"/>
      <c r="AD19" s="174"/>
      <c r="AE19" s="174"/>
      <c r="AF19" s="174">
        <f>AF23+AF55+AF471+AF634+AF648+AF708+AF767+AF817+AF938+AF957+AF975+AF1260+AF1410+AF1466+AF1588+AF1598+AF1673+AF1979+AF2044+AF2063+AF2229+AF2278</f>
        <v>4358277.8400000008</v>
      </c>
      <c r="AG19" s="128"/>
      <c r="AH19" s="158"/>
      <c r="AI19" s="175"/>
      <c r="AJ19" s="175"/>
      <c r="AK19" s="365"/>
      <c r="AL19" s="365"/>
      <c r="AM19" s="365"/>
      <c r="AN19" s="164"/>
      <c r="AO19" s="15"/>
      <c r="AP19" s="16"/>
    </row>
    <row r="20" spans="1:42" ht="22.5" customHeight="1" x14ac:dyDescent="0.25">
      <c r="A20" s="85"/>
      <c r="B20" s="351"/>
      <c r="C20" s="169" t="s">
        <v>1203</v>
      </c>
      <c r="D20" s="344"/>
      <c r="E20" s="343"/>
      <c r="F20" s="343"/>
      <c r="G20" s="344"/>
      <c r="H20" s="344"/>
      <c r="I20" s="202">
        <f>I24+I64+I506+I635+I649+I709+I769+I823+I939+I958+I999+I1263+I1412+I1470+I1590+I1599+I1684+I1981+I2045+I2087+I2237+I2386</f>
        <v>379471.52999999997</v>
      </c>
      <c r="J20" s="202">
        <f>J24+J64+J506+J635+J649+J709+J769+J823+J939+J958+J999+J1263+J1412+J1470+J1590+J1599+J1684+J1981+J2045+J2087+J2237+J2386</f>
        <v>335972.29999999993</v>
      </c>
      <c r="K20" s="202">
        <f>K24+K64+K506+K635+K649+K709+K769+K823+K939+K958+K999+K1263+K1412+K1470+K1590+K1599+K1684+K1981+K2045+K2087+K2237+K2386</f>
        <v>323927.55999999994</v>
      </c>
      <c r="L20" s="350">
        <f>L24+L64+L506+L635+L649+L709+L769+L823+L939+L958+L999+L1263+L1412+L1470+L1590+L1599+L1684+L1981+L2045+L2087+L2237+L2386</f>
        <v>16124</v>
      </c>
      <c r="M20" s="174">
        <f>M24+M64+M506+M635+M649+M709+M769+M823+M939+M958+M999+M1263+M1412+M1470+M1590+M1599+M1684+M1981+M2045+M2087+M2237+M2386</f>
        <v>405733384.67000002</v>
      </c>
      <c r="N20" s="174"/>
      <c r="O20" s="174"/>
      <c r="P20" s="174"/>
      <c r="Q20" s="174">
        <f t="shared" ref="Q20:AB20" si="3">Q24+Q64+Q506+Q635+Q649+Q709+Q769+Q823+Q939+Q958+Q999+Q1263+Q1412+Q1470+Q1590+Q1599+Q1684+Q1981+Q2045+Q2087+Q2237+Q2386</f>
        <v>405733384.67000002</v>
      </c>
      <c r="R20" s="174">
        <f t="shared" si="3"/>
        <v>91280048.920000002</v>
      </c>
      <c r="S20" s="123">
        <f t="shared" si="3"/>
        <v>54</v>
      </c>
      <c r="T20" s="174">
        <f t="shared" si="3"/>
        <v>167732640</v>
      </c>
      <c r="U20" s="174">
        <f t="shared" si="3"/>
        <v>22737.690000000002</v>
      </c>
      <c r="V20" s="174">
        <f t="shared" si="3"/>
        <v>124794881.87</v>
      </c>
      <c r="W20" s="174">
        <f t="shared" si="3"/>
        <v>1244.1600000000001</v>
      </c>
      <c r="X20" s="174">
        <f t="shared" si="3"/>
        <v>2754570.2400000002</v>
      </c>
      <c r="Y20" s="174">
        <f t="shared" si="3"/>
        <v>8511</v>
      </c>
      <c r="Z20" s="174">
        <f t="shared" si="3"/>
        <v>16883102</v>
      </c>
      <c r="AA20" s="174">
        <f t="shared" si="3"/>
        <v>705.31999999999994</v>
      </c>
      <c r="AB20" s="174">
        <f t="shared" si="3"/>
        <v>1888141.6400000001</v>
      </c>
      <c r="AC20" s="174"/>
      <c r="AD20" s="174"/>
      <c r="AE20" s="174">
        <f>AE24+AE64+AE506+AE635+AE649+AE709+AE769+AE823+AE939+AE958+AE999+AE1263+AE1412+AE1470+AE1590+AE1599+AE1684+AE1981+AE2045+AE2087+AE2237+AE2386</f>
        <v>400000</v>
      </c>
      <c r="AF20" s="174"/>
      <c r="AG20" s="128"/>
      <c r="AH20" s="158"/>
      <c r="AI20" s="175"/>
      <c r="AJ20" s="175"/>
      <c r="AK20" s="365"/>
      <c r="AL20" s="365"/>
      <c r="AM20" s="365"/>
      <c r="AN20" s="164"/>
      <c r="AO20" s="15"/>
      <c r="AP20" s="16"/>
    </row>
    <row r="21" spans="1:42" ht="22.5" customHeight="1" x14ac:dyDescent="0.25">
      <c r="A21" s="85"/>
      <c r="B21" s="351"/>
      <c r="C21" s="169" t="s">
        <v>1204</v>
      </c>
      <c r="D21" s="344"/>
      <c r="E21" s="343"/>
      <c r="F21" s="343"/>
      <c r="G21" s="344"/>
      <c r="H21" s="344"/>
      <c r="I21" s="202">
        <f>I33+I65+I508+I640+I669+I727+I770+I827+I940+I959+I1017+I1269+I1413+I1471+I1593+I1602+I1692+I1983+I2046+I2094+I2243+I2433</f>
        <v>5762687.1700000009</v>
      </c>
      <c r="J21" s="202">
        <f>J33+J65+J508+J640+J669+J727+J770+J827+J940+J959+J1017+J1269+J1413+J1471+J1593+J1602+J1692+J1983+J2046+J2094+J2243+J2433</f>
        <v>4793965.7899999972</v>
      </c>
      <c r="K21" s="202">
        <f>K33+K65+K508+K640+K669+K727+K770+K827+K940+K959+K1017+K1269+K1413+K1471+K1593+K1602+K1692+K1983+K2046+K2094+K2243+K2433</f>
        <v>4565686.3399999989</v>
      </c>
      <c r="L21" s="350">
        <f>L33+L65+L508+L640+L669+L727+L770+L827+L940+L959+L1017+L1269+L1413+L1471+L1593+L1602+L1692+L1983+L2046+L2094+L2243+L2433</f>
        <v>218877</v>
      </c>
      <c r="M21" s="174">
        <f>M33+M65+M508+M640+M669+M727+M770+M827+M940+M959+M1017+M1269+M1413+M1471+M1593+M1602+M1692+M1983+M2046+M2094+M2243+M2433</f>
        <v>6955086759.9640026</v>
      </c>
      <c r="N21" s="174"/>
      <c r="O21" s="174"/>
      <c r="P21" s="174"/>
      <c r="Q21" s="174">
        <f t="shared" ref="Q21:AB21" si="4">Q33+Q65+Q508+Q640+Q669+Q727+Q770+Q827+Q940+Q959+Q1017+Q1269+Q1413+Q1471+Q1593+Q1602+Q1692+Q1983+Q2046+Q2094+Q2243+Q2433</f>
        <v>6955086759.9640026</v>
      </c>
      <c r="R21" s="174">
        <f t="shared" si="4"/>
        <v>3200878264.8400002</v>
      </c>
      <c r="S21" s="123">
        <f t="shared" si="4"/>
        <v>187</v>
      </c>
      <c r="T21" s="174">
        <f t="shared" si="4"/>
        <v>580851920</v>
      </c>
      <c r="U21" s="174">
        <f t="shared" si="4"/>
        <v>519102.72000000009</v>
      </c>
      <c r="V21" s="174">
        <f t="shared" si="4"/>
        <v>2675035959.1839995</v>
      </c>
      <c r="W21" s="174">
        <f t="shared" si="4"/>
        <v>15257.800000000001</v>
      </c>
      <c r="X21" s="174">
        <f t="shared" si="4"/>
        <v>33780769.200000003</v>
      </c>
      <c r="Y21" s="174">
        <f t="shared" si="4"/>
        <v>163367.23000000001</v>
      </c>
      <c r="Z21" s="174">
        <f t="shared" si="4"/>
        <v>419609949.13999999</v>
      </c>
      <c r="AA21" s="174">
        <f t="shared" si="4"/>
        <v>16428.800000000003</v>
      </c>
      <c r="AB21" s="174">
        <f t="shared" si="4"/>
        <v>43979897.600000001</v>
      </c>
      <c r="AC21" s="174"/>
      <c r="AD21" s="174"/>
      <c r="AE21" s="174">
        <f>AE33+AE65+AE508+AE640+AE669+AE727+AE770+AE827+AE940+AE959+AE1017+AE1269+AE1413+AE1471+AE1593+AE1602+AE1692+AE1983+AE2046+AE2094+AE2243+AE2433</f>
        <v>950000</v>
      </c>
      <c r="AF21" s="174"/>
      <c r="AG21" s="128"/>
      <c r="AH21" s="158"/>
      <c r="AI21" s="175"/>
      <c r="AJ21" s="175"/>
      <c r="AK21" s="365"/>
      <c r="AL21" s="365"/>
      <c r="AM21" s="365"/>
      <c r="AN21" s="164"/>
      <c r="AO21" s="15"/>
      <c r="AP21" s="16"/>
    </row>
    <row r="22" spans="1:42" ht="23.25" hidden="1" customHeight="1" x14ac:dyDescent="0.25">
      <c r="A22" s="85"/>
      <c r="B22" s="56"/>
      <c r="C22" s="215" t="s">
        <v>14</v>
      </c>
      <c r="D22" s="26"/>
      <c r="E22" s="83"/>
      <c r="F22" s="83"/>
      <c r="G22" s="26"/>
      <c r="H22" s="26"/>
      <c r="I22" s="211">
        <f>I23+I24+I33</f>
        <v>22870.6</v>
      </c>
      <c r="J22" s="211">
        <f t="shared" ref="J22:AB22" si="5">J23+J24+J33</f>
        <v>22572.299999999996</v>
      </c>
      <c r="K22" s="211">
        <f t="shared" si="5"/>
        <v>16106.000000000002</v>
      </c>
      <c r="L22" s="216">
        <f t="shared" si="5"/>
        <v>1002</v>
      </c>
      <c r="M22" s="211">
        <f>M23+M24+M33</f>
        <v>19719355</v>
      </c>
      <c r="N22" s="211"/>
      <c r="O22" s="211"/>
      <c r="P22" s="211"/>
      <c r="Q22" s="174">
        <f t="shared" ref="Q22:Q24" si="6">M22</f>
        <v>19719355</v>
      </c>
      <c r="R22" s="211">
        <f t="shared" si="5"/>
        <v>7464099</v>
      </c>
      <c r="S22" s="216"/>
      <c r="T22" s="211"/>
      <c r="U22" s="211">
        <f t="shared" si="5"/>
        <v>2714</v>
      </c>
      <c r="V22" s="211">
        <f t="shared" si="5"/>
        <v>11928662</v>
      </c>
      <c r="W22" s="211"/>
      <c r="X22" s="211"/>
      <c r="Y22" s="211"/>
      <c r="Z22" s="211"/>
      <c r="AA22" s="211">
        <f t="shared" si="5"/>
        <v>122</v>
      </c>
      <c r="AB22" s="211">
        <f t="shared" si="5"/>
        <v>326594</v>
      </c>
      <c r="AC22" s="211"/>
      <c r="AD22" s="211"/>
      <c r="AE22" s="211"/>
      <c r="AF22" s="211"/>
      <c r="AG22" s="217"/>
      <c r="AH22" s="158"/>
      <c r="AI22" s="175"/>
      <c r="AJ22" s="218"/>
      <c r="AK22" s="15"/>
      <c r="AL22" s="15"/>
      <c r="AM22" s="15"/>
      <c r="AN22" s="52"/>
      <c r="AO22" s="15"/>
      <c r="AP22" s="16"/>
    </row>
    <row r="23" spans="1:42" ht="22.5" hidden="1" customHeight="1" x14ac:dyDescent="0.25">
      <c r="A23" s="85"/>
      <c r="B23" s="56"/>
      <c r="C23" s="215" t="s">
        <v>1202</v>
      </c>
      <c r="D23" s="26"/>
      <c r="E23" s="83"/>
      <c r="F23" s="83"/>
      <c r="G23" s="26"/>
      <c r="H23" s="26"/>
      <c r="I23" s="211"/>
      <c r="J23" s="211"/>
      <c r="K23" s="211"/>
      <c r="L23" s="216"/>
      <c r="M23" s="211"/>
      <c r="N23" s="211"/>
      <c r="O23" s="211"/>
      <c r="P23" s="211"/>
      <c r="Q23" s="174"/>
      <c r="R23" s="211"/>
      <c r="S23" s="216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84"/>
      <c r="AH23" s="158"/>
      <c r="AI23" s="175"/>
      <c r="AJ23" s="218"/>
      <c r="AK23" s="15"/>
      <c r="AL23" s="15"/>
      <c r="AM23" s="15"/>
      <c r="AN23" s="23"/>
      <c r="AO23" s="15"/>
      <c r="AP23" s="16"/>
    </row>
    <row r="24" spans="1:42" ht="22.5" hidden="1" customHeight="1" x14ac:dyDescent="0.25">
      <c r="A24" s="85"/>
      <c r="B24" s="56"/>
      <c r="C24" s="215" t="s">
        <v>1203</v>
      </c>
      <c r="D24" s="53"/>
      <c r="E24" s="83"/>
      <c r="F24" s="83"/>
      <c r="G24" s="53"/>
      <c r="H24" s="26"/>
      <c r="I24" s="211">
        <f>SUM(I25:I32)</f>
        <v>4919.0999999999995</v>
      </c>
      <c r="J24" s="211">
        <f>SUM(J25:J32)</f>
        <v>4919.0999999999995</v>
      </c>
      <c r="K24" s="211">
        <f t="shared" ref="K24:V24" si="7">SUM(K25:K32)</f>
        <v>3341.5</v>
      </c>
      <c r="L24" s="216">
        <f t="shared" si="7"/>
        <v>252</v>
      </c>
      <c r="M24" s="211">
        <f t="shared" si="7"/>
        <v>5055843</v>
      </c>
      <c r="N24" s="211"/>
      <c r="O24" s="211"/>
      <c r="P24" s="211"/>
      <c r="Q24" s="174">
        <f t="shared" si="6"/>
        <v>5055843</v>
      </c>
      <c r="R24" s="211">
        <f t="shared" si="7"/>
        <v>823578</v>
      </c>
      <c r="S24" s="216"/>
      <c r="T24" s="211"/>
      <c r="U24" s="211">
        <f t="shared" si="7"/>
        <v>867</v>
      </c>
      <c r="V24" s="211">
        <f t="shared" si="7"/>
        <v>4232265</v>
      </c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84"/>
      <c r="AH24" s="158"/>
      <c r="AI24" s="175"/>
      <c r="AJ24" s="218"/>
      <c r="AK24" s="15"/>
      <c r="AL24" s="15"/>
      <c r="AM24" s="15"/>
      <c r="AN24" s="23"/>
      <c r="AO24" s="15"/>
      <c r="AP24" s="16"/>
    </row>
    <row r="25" spans="1:42" ht="22.5" hidden="1" customHeight="1" x14ac:dyDescent="0.25">
      <c r="A25" s="83" t="str">
        <f>AM25</f>
        <v>1.</v>
      </c>
      <c r="B25" s="26">
        <v>47</v>
      </c>
      <c r="C25" s="40" t="s">
        <v>1218</v>
      </c>
      <c r="D25" s="53">
        <v>1982</v>
      </c>
      <c r="E25" s="83" t="s">
        <v>2957</v>
      </c>
      <c r="F25" s="83" t="s">
        <v>2958</v>
      </c>
      <c r="G25" s="53">
        <v>2</v>
      </c>
      <c r="H25" s="26">
        <v>2</v>
      </c>
      <c r="I25" s="205">
        <v>600</v>
      </c>
      <c r="J25" s="205">
        <v>600</v>
      </c>
      <c r="K25" s="205">
        <v>582.79999999999995</v>
      </c>
      <c r="L25" s="219">
        <v>30</v>
      </c>
      <c r="M25" s="207">
        <f>R25+T25+V25+X25+Z25+AB25+AE25+AF25</f>
        <v>1021536</v>
      </c>
      <c r="N25" s="207"/>
      <c r="O25" s="207"/>
      <c r="P25" s="207"/>
      <c r="Q25" s="205">
        <f>M25</f>
        <v>1021536</v>
      </c>
      <c r="R25" s="206"/>
      <c r="S25" s="220"/>
      <c r="T25" s="206"/>
      <c r="U25" s="204">
        <v>288</v>
      </c>
      <c r="V25" s="204">
        <f>U25*3547</f>
        <v>1021536</v>
      </c>
      <c r="W25" s="206"/>
      <c r="X25" s="206"/>
      <c r="Y25" s="206"/>
      <c r="Z25" s="206"/>
      <c r="AA25" s="206"/>
      <c r="AB25" s="206"/>
      <c r="AC25" s="205"/>
      <c r="AD25" s="205"/>
      <c r="AE25" s="206"/>
      <c r="AF25" s="206"/>
      <c r="AG25" s="221">
        <v>2025</v>
      </c>
      <c r="AH25" s="159"/>
      <c r="AI25" s="175"/>
      <c r="AJ25" s="218"/>
      <c r="AK25" s="15">
        <v>1</v>
      </c>
      <c r="AL25" s="15" t="s">
        <v>155</v>
      </c>
      <c r="AM25" s="15" t="str">
        <f>CONCATENATE(AK25,AL25)</f>
        <v>1.</v>
      </c>
      <c r="AN25" s="222"/>
      <c r="AO25" s="15"/>
      <c r="AP25" s="16"/>
    </row>
    <row r="26" spans="1:42" ht="22.5" hidden="1" customHeight="1" x14ac:dyDescent="0.25">
      <c r="A26" s="83" t="str">
        <f t="shared" ref="A26:A32" si="8">AM26</f>
        <v>2.</v>
      </c>
      <c r="B26" s="26">
        <v>22</v>
      </c>
      <c r="C26" s="40" t="s">
        <v>1205</v>
      </c>
      <c r="D26" s="26">
        <v>1982</v>
      </c>
      <c r="E26" s="135" t="s">
        <v>2957</v>
      </c>
      <c r="F26" s="83" t="s">
        <v>2959</v>
      </c>
      <c r="G26" s="26">
        <v>2</v>
      </c>
      <c r="H26" s="26">
        <v>1</v>
      </c>
      <c r="I26" s="204">
        <v>377.4</v>
      </c>
      <c r="J26" s="204">
        <v>377.4</v>
      </c>
      <c r="K26" s="204">
        <v>257.2</v>
      </c>
      <c r="L26" s="223">
        <v>23</v>
      </c>
      <c r="M26" s="205">
        <f t="shared" ref="M26:M32" si="9">R26+T26+V26+X26+Z26+AB26+AE26+AF26</f>
        <v>42870</v>
      </c>
      <c r="N26" s="211"/>
      <c r="O26" s="211"/>
      <c r="P26" s="211"/>
      <c r="Q26" s="205">
        <f>M26</f>
        <v>42870</v>
      </c>
      <c r="R26" s="205">
        <v>42870</v>
      </c>
      <c r="S26" s="219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21">
        <v>2025</v>
      </c>
      <c r="AH26" s="159"/>
      <c r="AI26" s="175"/>
      <c r="AJ26" s="153"/>
      <c r="AK26" s="15">
        <v>2</v>
      </c>
      <c r="AL26" s="15" t="s">
        <v>155</v>
      </c>
      <c r="AM26" s="15" t="str">
        <f t="shared" ref="AM26:AM29" si="10">CONCATENATE(AK26,AL26)</f>
        <v>2.</v>
      </c>
      <c r="AN26" s="222"/>
      <c r="AO26" s="15"/>
      <c r="AP26" s="16"/>
    </row>
    <row r="27" spans="1:42" ht="22.5" hidden="1" customHeight="1" x14ac:dyDescent="0.25">
      <c r="A27" s="83" t="str">
        <f t="shared" si="8"/>
        <v>3.</v>
      </c>
      <c r="B27" s="26">
        <v>36</v>
      </c>
      <c r="C27" s="40" t="s">
        <v>1210</v>
      </c>
      <c r="D27" s="26">
        <v>1981</v>
      </c>
      <c r="E27" s="83" t="s">
        <v>2957</v>
      </c>
      <c r="F27" s="83" t="s">
        <v>2958</v>
      </c>
      <c r="G27" s="26">
        <v>2</v>
      </c>
      <c r="H27" s="26">
        <v>3</v>
      </c>
      <c r="I27" s="204">
        <v>636.70000000000005</v>
      </c>
      <c r="J27" s="204">
        <v>636.70000000000005</v>
      </c>
      <c r="K27" s="204">
        <v>367.9</v>
      </c>
      <c r="L27" s="223">
        <v>29</v>
      </c>
      <c r="M27" s="205">
        <f t="shared" si="9"/>
        <v>400530</v>
      </c>
      <c r="N27" s="211"/>
      <c r="O27" s="211"/>
      <c r="P27" s="211"/>
      <c r="Q27" s="205">
        <f>M27</f>
        <v>400530</v>
      </c>
      <c r="R27" s="205">
        <v>400530</v>
      </c>
      <c r="S27" s="219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21">
        <v>2025</v>
      </c>
      <c r="AH27" s="159"/>
      <c r="AI27" s="175"/>
      <c r="AJ27" s="153"/>
      <c r="AK27" s="15">
        <f>MAX(AK24:AK26)+1</f>
        <v>3</v>
      </c>
      <c r="AL27" s="15" t="s">
        <v>155</v>
      </c>
      <c r="AM27" s="15" t="str">
        <f t="shared" si="10"/>
        <v>3.</v>
      </c>
      <c r="AN27" s="222"/>
      <c r="AO27" s="15"/>
      <c r="AP27" s="16"/>
    </row>
    <row r="28" spans="1:42" ht="22.5" hidden="1" customHeight="1" x14ac:dyDescent="0.25">
      <c r="A28" s="83" t="str">
        <f t="shared" si="8"/>
        <v>4.</v>
      </c>
      <c r="B28" s="26">
        <v>44</v>
      </c>
      <c r="C28" s="40" t="s">
        <v>1213</v>
      </c>
      <c r="D28" s="26">
        <v>1983</v>
      </c>
      <c r="E28" s="135" t="s">
        <v>2957</v>
      </c>
      <c r="F28" s="83" t="s">
        <v>2959</v>
      </c>
      <c r="G28" s="26">
        <v>2</v>
      </c>
      <c r="H28" s="26">
        <v>1</v>
      </c>
      <c r="I28" s="204">
        <v>354.9</v>
      </c>
      <c r="J28" s="204">
        <v>354.9</v>
      </c>
      <c r="K28" s="204">
        <v>211.9</v>
      </c>
      <c r="L28" s="223">
        <v>20</v>
      </c>
      <c r="M28" s="205">
        <f t="shared" si="9"/>
        <v>2189193</v>
      </c>
      <c r="N28" s="211"/>
      <c r="O28" s="211"/>
      <c r="P28" s="211"/>
      <c r="Q28" s="205">
        <f t="shared" ref="Q28:Q32" si="11">M28</f>
        <v>2189193</v>
      </c>
      <c r="R28" s="205"/>
      <c r="S28" s="219"/>
      <c r="T28" s="205"/>
      <c r="U28" s="205">
        <v>291</v>
      </c>
      <c r="V28" s="205">
        <f>U28*7523</f>
        <v>2189193</v>
      </c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21">
        <v>2025</v>
      </c>
      <c r="AH28" s="159"/>
      <c r="AI28" s="175"/>
      <c r="AJ28" s="218"/>
      <c r="AK28" s="15">
        <f>MAX(AK24:AK27)+1</f>
        <v>4</v>
      </c>
      <c r="AL28" s="15" t="s">
        <v>155</v>
      </c>
      <c r="AM28" s="15" t="str">
        <f t="shared" si="10"/>
        <v>4.</v>
      </c>
      <c r="AN28" s="222"/>
      <c r="AO28" s="15"/>
      <c r="AP28" s="16"/>
    </row>
    <row r="29" spans="1:42" ht="22.5" hidden="1" customHeight="1" x14ac:dyDescent="0.25">
      <c r="A29" s="83" t="str">
        <f t="shared" si="8"/>
        <v>5.</v>
      </c>
      <c r="B29" s="26">
        <v>24</v>
      </c>
      <c r="C29" s="40" t="s">
        <v>1207</v>
      </c>
      <c r="D29" s="53">
        <v>1976</v>
      </c>
      <c r="E29" s="135" t="s">
        <v>2957</v>
      </c>
      <c r="F29" s="83" t="s">
        <v>2959</v>
      </c>
      <c r="G29" s="26">
        <v>2</v>
      </c>
      <c r="H29" s="26">
        <v>2</v>
      </c>
      <c r="I29" s="204">
        <v>746.2</v>
      </c>
      <c r="J29" s="204">
        <v>746.2</v>
      </c>
      <c r="K29" s="204">
        <v>434.2</v>
      </c>
      <c r="L29" s="223">
        <v>41</v>
      </c>
      <c r="M29" s="205">
        <f t="shared" si="9"/>
        <v>51444</v>
      </c>
      <c r="N29" s="211"/>
      <c r="O29" s="211"/>
      <c r="P29" s="211"/>
      <c r="Q29" s="205">
        <f t="shared" si="11"/>
        <v>51444</v>
      </c>
      <c r="R29" s="205">
        <v>51444</v>
      </c>
      <c r="S29" s="219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21">
        <v>2025</v>
      </c>
      <c r="AH29" s="159"/>
      <c r="AI29" s="175"/>
      <c r="AJ29" s="153"/>
      <c r="AK29" s="15">
        <f>MAX(AK24:AK28)+1</f>
        <v>5</v>
      </c>
      <c r="AL29" s="15" t="s">
        <v>155</v>
      </c>
      <c r="AM29" s="15" t="str">
        <f t="shared" si="10"/>
        <v>5.</v>
      </c>
      <c r="AN29" s="222"/>
      <c r="AO29" s="15"/>
      <c r="AP29" s="16"/>
    </row>
    <row r="30" spans="1:42" ht="22.5" hidden="1" customHeight="1" x14ac:dyDescent="0.25">
      <c r="A30" s="83" t="str">
        <f t="shared" si="8"/>
        <v>6.</v>
      </c>
      <c r="B30" s="26">
        <v>48</v>
      </c>
      <c r="C30" s="40" t="s">
        <v>1219</v>
      </c>
      <c r="D30" s="53">
        <v>1982</v>
      </c>
      <c r="E30" s="83" t="s">
        <v>2957</v>
      </c>
      <c r="F30" s="83" t="s">
        <v>2958</v>
      </c>
      <c r="G30" s="53">
        <v>2</v>
      </c>
      <c r="H30" s="26">
        <v>2</v>
      </c>
      <c r="I30" s="205">
        <v>603</v>
      </c>
      <c r="J30" s="205">
        <v>603</v>
      </c>
      <c r="K30" s="205">
        <v>593</v>
      </c>
      <c r="L30" s="219">
        <v>27</v>
      </c>
      <c r="M30" s="207">
        <f t="shared" si="9"/>
        <v>1021536</v>
      </c>
      <c r="N30" s="207"/>
      <c r="O30" s="207"/>
      <c r="P30" s="207"/>
      <c r="Q30" s="205">
        <f t="shared" si="11"/>
        <v>1021536</v>
      </c>
      <c r="R30" s="206"/>
      <c r="S30" s="220"/>
      <c r="T30" s="206"/>
      <c r="U30" s="204">
        <v>288</v>
      </c>
      <c r="V30" s="204">
        <f>U30*3547</f>
        <v>1021536</v>
      </c>
      <c r="W30" s="206"/>
      <c r="X30" s="206"/>
      <c r="Y30" s="206"/>
      <c r="Z30" s="206"/>
      <c r="AA30" s="206"/>
      <c r="AB30" s="206"/>
      <c r="AC30" s="205"/>
      <c r="AD30" s="205"/>
      <c r="AE30" s="206"/>
      <c r="AF30" s="206"/>
      <c r="AG30" s="221">
        <v>2025</v>
      </c>
      <c r="AH30" s="159"/>
      <c r="AI30" s="175"/>
      <c r="AJ30" s="218"/>
      <c r="AK30" s="15">
        <f t="shared" ref="AK30:AK94" si="12">MAX(AK25:AK29)+1</f>
        <v>6</v>
      </c>
      <c r="AL30" s="15" t="s">
        <v>155</v>
      </c>
      <c r="AM30" s="15" t="str">
        <f t="shared" ref="AM30:AM32" si="13">CONCATENATE(AK30,AL30)</f>
        <v>6.</v>
      </c>
      <c r="AN30" s="222"/>
      <c r="AO30" s="15"/>
      <c r="AP30" s="16"/>
    </row>
    <row r="31" spans="1:42" ht="22.5" hidden="1" customHeight="1" x14ac:dyDescent="0.25">
      <c r="A31" s="83" t="str">
        <f t="shared" si="8"/>
        <v>7.</v>
      </c>
      <c r="B31" s="26">
        <v>35</v>
      </c>
      <c r="C31" s="40" t="s">
        <v>1209</v>
      </c>
      <c r="D31" s="26">
        <v>1991</v>
      </c>
      <c r="E31" s="83" t="s">
        <v>2957</v>
      </c>
      <c r="F31" s="83" t="s">
        <v>2958</v>
      </c>
      <c r="G31" s="26">
        <v>3</v>
      </c>
      <c r="H31" s="26">
        <v>2</v>
      </c>
      <c r="I31" s="204">
        <v>856.7</v>
      </c>
      <c r="J31" s="204">
        <v>856.7</v>
      </c>
      <c r="K31" s="204">
        <v>475.5</v>
      </c>
      <c r="L31" s="223">
        <v>48</v>
      </c>
      <c r="M31" s="205">
        <f t="shared" si="9"/>
        <v>277290</v>
      </c>
      <c r="N31" s="211"/>
      <c r="O31" s="211"/>
      <c r="P31" s="211"/>
      <c r="Q31" s="205">
        <f t="shared" si="11"/>
        <v>277290</v>
      </c>
      <c r="R31" s="205">
        <v>277290</v>
      </c>
      <c r="S31" s="219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21">
        <v>2025</v>
      </c>
      <c r="AH31" s="159"/>
      <c r="AI31" s="175"/>
      <c r="AJ31" s="153"/>
      <c r="AK31" s="15">
        <f t="shared" si="12"/>
        <v>7</v>
      </c>
      <c r="AL31" s="15" t="s">
        <v>155</v>
      </c>
      <c r="AM31" s="15" t="str">
        <f t="shared" si="13"/>
        <v>7.</v>
      </c>
      <c r="AN31" s="222"/>
      <c r="AO31" s="15"/>
      <c r="AP31" s="16"/>
    </row>
    <row r="32" spans="1:42" ht="22.5" hidden="1" customHeight="1" x14ac:dyDescent="0.25">
      <c r="A32" s="83" t="str">
        <f t="shared" si="8"/>
        <v>8.</v>
      </c>
      <c r="B32" s="26">
        <v>23</v>
      </c>
      <c r="C32" s="40" t="s">
        <v>1206</v>
      </c>
      <c r="D32" s="53">
        <v>1975</v>
      </c>
      <c r="E32" s="135" t="s">
        <v>2957</v>
      </c>
      <c r="F32" s="83" t="s">
        <v>2959</v>
      </c>
      <c r="G32" s="26">
        <v>2</v>
      </c>
      <c r="H32" s="26">
        <v>2</v>
      </c>
      <c r="I32" s="204">
        <v>744.2</v>
      </c>
      <c r="J32" s="204">
        <v>744.2</v>
      </c>
      <c r="K32" s="204">
        <v>419</v>
      </c>
      <c r="L32" s="223">
        <v>34</v>
      </c>
      <c r="M32" s="205">
        <f t="shared" si="9"/>
        <v>51444</v>
      </c>
      <c r="N32" s="211"/>
      <c r="O32" s="211"/>
      <c r="P32" s="211"/>
      <c r="Q32" s="205">
        <f t="shared" si="11"/>
        <v>51444</v>
      </c>
      <c r="R32" s="205">
        <v>51444</v>
      </c>
      <c r="S32" s="219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21">
        <v>2025</v>
      </c>
      <c r="AH32" s="159"/>
      <c r="AI32" s="175"/>
      <c r="AJ32" s="153"/>
      <c r="AK32" s="15">
        <f t="shared" si="12"/>
        <v>8</v>
      </c>
      <c r="AL32" s="15" t="s">
        <v>155</v>
      </c>
      <c r="AM32" s="15" t="str">
        <f t="shared" si="13"/>
        <v>8.</v>
      </c>
      <c r="AN32" s="222"/>
      <c r="AO32" s="15"/>
      <c r="AP32" s="16"/>
    </row>
    <row r="33" spans="1:42" ht="22.5" hidden="1" customHeight="1" x14ac:dyDescent="0.25">
      <c r="A33" s="85"/>
      <c r="B33" s="56"/>
      <c r="C33" s="215" t="s">
        <v>1204</v>
      </c>
      <c r="D33" s="56"/>
      <c r="E33" s="85"/>
      <c r="F33" s="85"/>
      <c r="G33" s="56"/>
      <c r="H33" s="56"/>
      <c r="I33" s="211">
        <f>SUM(I34:I53)</f>
        <v>17951.5</v>
      </c>
      <c r="J33" s="211">
        <f t="shared" ref="J33:AB33" si="14">SUM(J34:J53)</f>
        <v>17653.199999999997</v>
      </c>
      <c r="K33" s="211">
        <f t="shared" si="14"/>
        <v>12764.500000000002</v>
      </c>
      <c r="L33" s="216">
        <f t="shared" si="14"/>
        <v>750</v>
      </c>
      <c r="M33" s="211">
        <f>SUM(M34:M53)</f>
        <v>14663512</v>
      </c>
      <c r="N33" s="211"/>
      <c r="O33" s="211"/>
      <c r="P33" s="211"/>
      <c r="Q33" s="174">
        <f>M33</f>
        <v>14663512</v>
      </c>
      <c r="R33" s="211">
        <f t="shared" si="14"/>
        <v>6640521</v>
      </c>
      <c r="S33" s="216"/>
      <c r="T33" s="211"/>
      <c r="U33" s="211">
        <f t="shared" si="14"/>
        <v>1847</v>
      </c>
      <c r="V33" s="211">
        <f t="shared" si="14"/>
        <v>7696397</v>
      </c>
      <c r="W33" s="211"/>
      <c r="X33" s="211"/>
      <c r="Y33" s="211"/>
      <c r="Z33" s="211"/>
      <c r="AA33" s="211">
        <f t="shared" si="14"/>
        <v>122</v>
      </c>
      <c r="AB33" s="211">
        <f t="shared" si="14"/>
        <v>326594</v>
      </c>
      <c r="AC33" s="211"/>
      <c r="AD33" s="211"/>
      <c r="AE33" s="211"/>
      <c r="AF33" s="211"/>
      <c r="AG33" s="84"/>
      <c r="AH33" s="158"/>
      <c r="AI33" s="175"/>
      <c r="AJ33" s="218"/>
      <c r="AK33" s="15"/>
      <c r="AL33" s="15"/>
      <c r="AM33" s="15"/>
      <c r="AN33" s="23"/>
      <c r="AO33" s="15"/>
      <c r="AP33" s="16"/>
    </row>
    <row r="34" spans="1:42" ht="22.5" hidden="1" customHeight="1" x14ac:dyDescent="0.25">
      <c r="A34" s="83" t="str">
        <f t="shared" ref="A34:A53" si="15">AM34</f>
        <v>9.</v>
      </c>
      <c r="B34" s="26">
        <v>1</v>
      </c>
      <c r="C34" s="40" t="s">
        <v>203</v>
      </c>
      <c r="D34" s="26">
        <v>1980</v>
      </c>
      <c r="E34" s="83" t="s">
        <v>2957</v>
      </c>
      <c r="F34" s="83" t="s">
        <v>2958</v>
      </c>
      <c r="G34" s="26">
        <v>3</v>
      </c>
      <c r="H34" s="26">
        <v>2</v>
      </c>
      <c r="I34" s="224">
        <v>1550.4</v>
      </c>
      <c r="J34" s="204">
        <v>1550.4</v>
      </c>
      <c r="K34" s="224">
        <v>1279.4000000000001</v>
      </c>
      <c r="L34" s="223">
        <v>58</v>
      </c>
      <c r="M34" s="207">
        <f t="shared" ref="M34:M53" si="16">R34+T34+V34+X34+Z34+AB34+AE34+AF34</f>
        <v>677820</v>
      </c>
      <c r="N34" s="207"/>
      <c r="O34" s="207"/>
      <c r="P34" s="207"/>
      <c r="Q34" s="205">
        <f t="shared" ref="Q34:Q54" si="17">M34</f>
        <v>677820</v>
      </c>
      <c r="R34" s="204">
        <v>677820</v>
      </c>
      <c r="S34" s="220"/>
      <c r="T34" s="206"/>
      <c r="U34" s="204"/>
      <c r="V34" s="204"/>
      <c r="W34" s="206"/>
      <c r="X34" s="206"/>
      <c r="Y34" s="206"/>
      <c r="Z34" s="206"/>
      <c r="AA34" s="206"/>
      <c r="AB34" s="206"/>
      <c r="AC34" s="205"/>
      <c r="AD34" s="205"/>
      <c r="AE34" s="205"/>
      <c r="AF34" s="206"/>
      <c r="AG34" s="221">
        <v>2025</v>
      </c>
      <c r="AH34" s="158"/>
      <c r="AI34" s="175"/>
      <c r="AJ34" s="218"/>
      <c r="AK34" s="15">
        <f t="shared" si="12"/>
        <v>9</v>
      </c>
      <c r="AL34" s="15" t="s">
        <v>155</v>
      </c>
      <c r="AM34" s="15" t="str">
        <f t="shared" ref="AM34:AM96" si="18">CONCATENATE(AK34,AL34)</f>
        <v>9.</v>
      </c>
      <c r="AN34" s="222"/>
      <c r="AP34" s="16"/>
    </row>
    <row r="35" spans="1:42" ht="22.5" hidden="1" customHeight="1" x14ac:dyDescent="0.25">
      <c r="A35" s="83" t="str">
        <f t="shared" si="15"/>
        <v>10.</v>
      </c>
      <c r="B35" s="26">
        <v>43</v>
      </c>
      <c r="C35" s="40" t="s">
        <v>1212</v>
      </c>
      <c r="D35" s="26">
        <v>1980</v>
      </c>
      <c r="E35" s="135" t="s">
        <v>2957</v>
      </c>
      <c r="F35" s="83" t="s">
        <v>2958</v>
      </c>
      <c r="G35" s="26">
        <v>2</v>
      </c>
      <c r="H35" s="26">
        <v>2</v>
      </c>
      <c r="I35" s="205">
        <v>786</v>
      </c>
      <c r="J35" s="205">
        <v>786</v>
      </c>
      <c r="K35" s="205">
        <v>534</v>
      </c>
      <c r="L35" s="219">
        <v>35</v>
      </c>
      <c r="M35" s="205">
        <f>R35+T35+V35+X35+Z35+AB35+AE35+AF35</f>
        <v>60018</v>
      </c>
      <c r="N35" s="211"/>
      <c r="O35" s="211"/>
      <c r="P35" s="211"/>
      <c r="Q35" s="205">
        <f>M35</f>
        <v>60018</v>
      </c>
      <c r="R35" s="205">
        <v>60018</v>
      </c>
      <c r="S35" s="219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21">
        <v>2025</v>
      </c>
      <c r="AH35" s="159"/>
      <c r="AI35" s="175"/>
      <c r="AJ35" s="153"/>
      <c r="AK35" s="15">
        <f t="shared" si="12"/>
        <v>10</v>
      </c>
      <c r="AL35" s="15" t="s">
        <v>155</v>
      </c>
      <c r="AM35" s="15" t="str">
        <f t="shared" si="18"/>
        <v>10.</v>
      </c>
      <c r="AN35" s="222"/>
      <c r="AO35" s="15"/>
      <c r="AP35" s="16"/>
    </row>
    <row r="36" spans="1:42" ht="22.5" hidden="1" customHeight="1" x14ac:dyDescent="0.25">
      <c r="A36" s="83" t="str">
        <f t="shared" si="15"/>
        <v>11.</v>
      </c>
      <c r="B36" s="26">
        <v>49</v>
      </c>
      <c r="C36" s="40" t="s">
        <v>196</v>
      </c>
      <c r="D36" s="26">
        <v>1984</v>
      </c>
      <c r="E36" s="83" t="s">
        <v>2957</v>
      </c>
      <c r="F36" s="83" t="s">
        <v>2958</v>
      </c>
      <c r="G36" s="26">
        <v>2</v>
      </c>
      <c r="H36" s="26">
        <v>2</v>
      </c>
      <c r="I36" s="224">
        <v>613.6</v>
      </c>
      <c r="J36" s="204">
        <v>596</v>
      </c>
      <c r="K36" s="224">
        <v>302.39999999999998</v>
      </c>
      <c r="L36" s="223">
        <v>34</v>
      </c>
      <c r="M36" s="207">
        <f t="shared" ref="M36" si="19">R36+T36+V36+X36+Z36+AB36+AE36+AF36</f>
        <v>893420</v>
      </c>
      <c r="N36" s="207"/>
      <c r="O36" s="207"/>
      <c r="P36" s="207"/>
      <c r="Q36" s="205">
        <f t="shared" ref="Q36" si="20">M36</f>
        <v>893420</v>
      </c>
      <c r="R36" s="204">
        <v>893420</v>
      </c>
      <c r="S36" s="223"/>
      <c r="T36" s="204"/>
      <c r="U36" s="204"/>
      <c r="V36" s="204"/>
      <c r="W36" s="204"/>
      <c r="X36" s="204"/>
      <c r="Y36" s="204"/>
      <c r="Z36" s="204"/>
      <c r="AA36" s="204"/>
      <c r="AB36" s="204"/>
      <c r="AC36" s="205"/>
      <c r="AD36" s="205"/>
      <c r="AE36" s="204"/>
      <c r="AF36" s="204"/>
      <c r="AG36" s="221">
        <v>2025</v>
      </c>
      <c r="AH36" s="158"/>
      <c r="AI36" s="175"/>
      <c r="AJ36" s="218"/>
      <c r="AK36" s="15">
        <f t="shared" si="12"/>
        <v>11</v>
      </c>
      <c r="AL36" s="15" t="s">
        <v>155</v>
      </c>
      <c r="AM36" s="15" t="str">
        <f t="shared" si="18"/>
        <v>11.</v>
      </c>
      <c r="AN36" s="222"/>
      <c r="AO36" s="15"/>
      <c r="AP36" s="16"/>
    </row>
    <row r="37" spans="1:42" ht="22.5" hidden="1" customHeight="1" x14ac:dyDescent="0.25">
      <c r="A37" s="83" t="str">
        <f t="shared" si="15"/>
        <v>12.</v>
      </c>
      <c r="B37" s="26">
        <v>3</v>
      </c>
      <c r="C37" s="40" t="s">
        <v>198</v>
      </c>
      <c r="D37" s="26">
        <v>1980</v>
      </c>
      <c r="E37" s="83" t="s">
        <v>2957</v>
      </c>
      <c r="F37" s="83" t="s">
        <v>2958</v>
      </c>
      <c r="G37" s="26">
        <v>3</v>
      </c>
      <c r="H37" s="26">
        <v>2</v>
      </c>
      <c r="I37" s="224">
        <v>1550.4</v>
      </c>
      <c r="J37" s="204">
        <v>1269.7</v>
      </c>
      <c r="K37" s="224">
        <v>1269.7</v>
      </c>
      <c r="L37" s="223">
        <v>64</v>
      </c>
      <c r="M37" s="207">
        <f t="shared" si="16"/>
        <v>677820</v>
      </c>
      <c r="N37" s="225"/>
      <c r="O37" s="225"/>
      <c r="P37" s="225"/>
      <c r="Q37" s="205">
        <f t="shared" si="17"/>
        <v>677820</v>
      </c>
      <c r="R37" s="204">
        <v>677820</v>
      </c>
      <c r="S37" s="220"/>
      <c r="T37" s="206"/>
      <c r="U37" s="204"/>
      <c r="V37" s="204"/>
      <c r="W37" s="206"/>
      <c r="X37" s="206"/>
      <c r="Y37" s="206"/>
      <c r="Z37" s="206"/>
      <c r="AA37" s="204"/>
      <c r="AB37" s="204"/>
      <c r="AC37" s="205"/>
      <c r="AD37" s="205"/>
      <c r="AE37" s="204"/>
      <c r="AF37" s="206"/>
      <c r="AG37" s="221">
        <v>2025</v>
      </c>
      <c r="AH37" s="158"/>
      <c r="AI37" s="175"/>
      <c r="AJ37" s="218"/>
      <c r="AK37" s="15">
        <f t="shared" si="12"/>
        <v>12</v>
      </c>
      <c r="AL37" s="15" t="s">
        <v>155</v>
      </c>
      <c r="AM37" s="15" t="str">
        <f t="shared" si="18"/>
        <v>12.</v>
      </c>
      <c r="AN37" s="222"/>
      <c r="AO37" s="15"/>
      <c r="AP37" s="16"/>
    </row>
    <row r="38" spans="1:42" ht="22.5" hidden="1" customHeight="1" x14ac:dyDescent="0.25">
      <c r="A38" s="83" t="str">
        <f t="shared" si="15"/>
        <v>13.</v>
      </c>
      <c r="B38" s="26">
        <v>31</v>
      </c>
      <c r="C38" s="40" t="s">
        <v>1208</v>
      </c>
      <c r="D38" s="26">
        <v>1983</v>
      </c>
      <c r="E38" s="135" t="s">
        <v>2957</v>
      </c>
      <c r="F38" s="83" t="s">
        <v>2959</v>
      </c>
      <c r="G38" s="26">
        <v>2</v>
      </c>
      <c r="H38" s="26">
        <v>1</v>
      </c>
      <c r="I38" s="204">
        <v>577.29999999999995</v>
      </c>
      <c r="J38" s="204">
        <v>577.29999999999995</v>
      </c>
      <c r="K38" s="204">
        <v>368.3</v>
      </c>
      <c r="L38" s="223">
        <v>25</v>
      </c>
      <c r="M38" s="205">
        <f>R38+T38+V38+X38+Z38+AB38+AE38+AF38</f>
        <v>1064100</v>
      </c>
      <c r="N38" s="211"/>
      <c r="O38" s="211"/>
      <c r="P38" s="211"/>
      <c r="Q38" s="205">
        <f t="shared" si="17"/>
        <v>1064100</v>
      </c>
      <c r="R38" s="205"/>
      <c r="S38" s="219"/>
      <c r="T38" s="205"/>
      <c r="U38" s="205">
        <v>300</v>
      </c>
      <c r="V38" s="205">
        <f>U38*3547</f>
        <v>1064100</v>
      </c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21">
        <v>2025</v>
      </c>
      <c r="AH38" s="159"/>
      <c r="AI38" s="175"/>
      <c r="AJ38" s="218"/>
      <c r="AK38" s="15">
        <f t="shared" si="12"/>
        <v>13</v>
      </c>
      <c r="AL38" s="15" t="s">
        <v>155</v>
      </c>
      <c r="AM38" s="15" t="str">
        <f t="shared" si="18"/>
        <v>13.</v>
      </c>
      <c r="AN38" s="222"/>
      <c r="AO38" s="15"/>
      <c r="AP38" s="16"/>
    </row>
    <row r="39" spans="1:42" ht="22.5" hidden="1" customHeight="1" x14ac:dyDescent="0.25">
      <c r="A39" s="83" t="str">
        <f t="shared" si="15"/>
        <v>14.</v>
      </c>
      <c r="B39" s="26">
        <v>33</v>
      </c>
      <c r="C39" s="40" t="s">
        <v>1216</v>
      </c>
      <c r="D39" s="53">
        <v>1980</v>
      </c>
      <c r="E39" s="83" t="s">
        <v>2957</v>
      </c>
      <c r="F39" s="137" t="s">
        <v>2958</v>
      </c>
      <c r="G39" s="26">
        <v>3</v>
      </c>
      <c r="H39" s="26">
        <v>3</v>
      </c>
      <c r="I39" s="204">
        <v>1283.7</v>
      </c>
      <c r="J39" s="204">
        <v>1283.7</v>
      </c>
      <c r="K39" s="204">
        <v>742.8</v>
      </c>
      <c r="L39" s="223">
        <v>57</v>
      </c>
      <c r="M39" s="207">
        <f>R39+T39+V39+X39+Z39+AB39+AE39+AF39</f>
        <v>2096277</v>
      </c>
      <c r="N39" s="207"/>
      <c r="O39" s="207"/>
      <c r="P39" s="207"/>
      <c r="Q39" s="205">
        <f t="shared" si="17"/>
        <v>2096277</v>
      </c>
      <c r="R39" s="206"/>
      <c r="S39" s="220"/>
      <c r="T39" s="206"/>
      <c r="U39" s="204">
        <v>591</v>
      </c>
      <c r="V39" s="204">
        <f>U39*3547</f>
        <v>2096277</v>
      </c>
      <c r="W39" s="206"/>
      <c r="X39" s="206"/>
      <c r="Y39" s="206"/>
      <c r="Z39" s="206"/>
      <c r="AA39" s="206"/>
      <c r="AB39" s="206"/>
      <c r="AC39" s="205"/>
      <c r="AD39" s="205"/>
      <c r="AE39" s="206"/>
      <c r="AF39" s="206"/>
      <c r="AG39" s="221">
        <v>2025</v>
      </c>
      <c r="AH39" s="159"/>
      <c r="AI39" s="175"/>
      <c r="AJ39" s="218"/>
      <c r="AK39" s="15">
        <f t="shared" si="12"/>
        <v>14</v>
      </c>
      <c r="AL39" s="15" t="s">
        <v>155</v>
      </c>
      <c r="AM39" s="15" t="str">
        <f t="shared" si="18"/>
        <v>14.</v>
      </c>
      <c r="AN39" s="222"/>
      <c r="AO39" s="15"/>
      <c r="AP39" s="16"/>
    </row>
    <row r="40" spans="1:42" ht="22.5" hidden="1" customHeight="1" x14ac:dyDescent="0.25">
      <c r="A40" s="83" t="str">
        <f t="shared" si="15"/>
        <v>15.</v>
      </c>
      <c r="B40" s="26">
        <v>28</v>
      </c>
      <c r="C40" s="40" t="s">
        <v>200</v>
      </c>
      <c r="D40" s="26">
        <v>1975</v>
      </c>
      <c r="E40" s="83" t="s">
        <v>2957</v>
      </c>
      <c r="F40" s="83" t="s">
        <v>2959</v>
      </c>
      <c r="G40" s="26">
        <v>2</v>
      </c>
      <c r="H40" s="26">
        <v>2</v>
      </c>
      <c r="I40" s="224">
        <v>514.20000000000005</v>
      </c>
      <c r="J40" s="204">
        <f>I40</f>
        <v>514.20000000000005</v>
      </c>
      <c r="K40" s="224">
        <v>293.7</v>
      </c>
      <c r="L40" s="223">
        <v>29</v>
      </c>
      <c r="M40" s="207">
        <f>R40+T40+V40+X40+Z40+AB40+AE40+AF40</f>
        <v>264966</v>
      </c>
      <c r="N40" s="207"/>
      <c r="O40" s="207"/>
      <c r="P40" s="207"/>
      <c r="Q40" s="205">
        <f t="shared" si="17"/>
        <v>264966</v>
      </c>
      <c r="R40" s="204">
        <v>264966</v>
      </c>
      <c r="S40" s="223"/>
      <c r="T40" s="204"/>
      <c r="U40" s="204"/>
      <c r="V40" s="204"/>
      <c r="W40" s="204"/>
      <c r="X40" s="204"/>
      <c r="Y40" s="204"/>
      <c r="Z40" s="204"/>
      <c r="AA40" s="204"/>
      <c r="AB40" s="204"/>
      <c r="AC40" s="205"/>
      <c r="AD40" s="205"/>
      <c r="AE40" s="205"/>
      <c r="AF40" s="204"/>
      <c r="AG40" s="221">
        <v>2025</v>
      </c>
      <c r="AH40" s="158"/>
      <c r="AI40" s="175"/>
      <c r="AJ40" s="218"/>
      <c r="AK40" s="15">
        <f t="shared" si="12"/>
        <v>15</v>
      </c>
      <c r="AL40" s="15" t="s">
        <v>155</v>
      </c>
      <c r="AM40" s="15" t="str">
        <f t="shared" si="18"/>
        <v>15.</v>
      </c>
      <c r="AN40" s="222"/>
      <c r="AO40" s="15"/>
      <c r="AP40" s="16"/>
    </row>
    <row r="41" spans="1:42" ht="22.5" hidden="1" customHeight="1" x14ac:dyDescent="0.25">
      <c r="A41" s="83" t="str">
        <f t="shared" si="15"/>
        <v>16.</v>
      </c>
      <c r="B41" s="26">
        <v>41</v>
      </c>
      <c r="C41" s="40" t="s">
        <v>201</v>
      </c>
      <c r="D41" s="53">
        <v>1969</v>
      </c>
      <c r="E41" s="83" t="s">
        <v>2957</v>
      </c>
      <c r="F41" s="83" t="s">
        <v>2959</v>
      </c>
      <c r="G41" s="26">
        <v>2</v>
      </c>
      <c r="H41" s="26">
        <v>1</v>
      </c>
      <c r="I41" s="224">
        <v>327.8</v>
      </c>
      <c r="J41" s="204">
        <f>I41</f>
        <v>327.8</v>
      </c>
      <c r="K41" s="224">
        <v>207</v>
      </c>
      <c r="L41" s="223">
        <v>15</v>
      </c>
      <c r="M41" s="207">
        <f>R41+T41+V41+X41+Z41+AB41+AE41+AF41</f>
        <v>357368</v>
      </c>
      <c r="N41" s="207"/>
      <c r="O41" s="207"/>
      <c r="P41" s="207"/>
      <c r="Q41" s="205">
        <f t="shared" si="17"/>
        <v>357368</v>
      </c>
      <c r="R41" s="204">
        <v>357368</v>
      </c>
      <c r="S41" s="223"/>
      <c r="T41" s="204"/>
      <c r="U41" s="204"/>
      <c r="V41" s="204"/>
      <c r="W41" s="204"/>
      <c r="X41" s="204"/>
      <c r="Y41" s="204"/>
      <c r="Z41" s="204"/>
      <c r="AA41" s="204"/>
      <c r="AB41" s="204"/>
      <c r="AC41" s="205"/>
      <c r="AD41" s="205"/>
      <c r="AE41" s="205"/>
      <c r="AF41" s="204"/>
      <c r="AG41" s="221">
        <v>2025</v>
      </c>
      <c r="AH41" s="158"/>
      <c r="AI41" s="175"/>
      <c r="AJ41" s="218"/>
      <c r="AK41" s="15">
        <f t="shared" si="12"/>
        <v>16</v>
      </c>
      <c r="AL41" s="15" t="s">
        <v>155</v>
      </c>
      <c r="AM41" s="15" t="str">
        <f t="shared" si="18"/>
        <v>16.</v>
      </c>
      <c r="AN41" s="222"/>
      <c r="AO41" s="15"/>
      <c r="AP41" s="16"/>
    </row>
    <row r="42" spans="1:42" ht="22.5" hidden="1" customHeight="1" x14ac:dyDescent="0.25">
      <c r="A42" s="83" t="str">
        <f t="shared" si="15"/>
        <v>17.</v>
      </c>
      <c r="B42" s="26">
        <v>13</v>
      </c>
      <c r="C42" s="40" t="s">
        <v>199</v>
      </c>
      <c r="D42" s="53">
        <v>1954</v>
      </c>
      <c r="E42" s="83" t="s">
        <v>2957</v>
      </c>
      <c r="F42" s="83" t="s">
        <v>2960</v>
      </c>
      <c r="G42" s="26">
        <v>2</v>
      </c>
      <c r="H42" s="26">
        <v>1</v>
      </c>
      <c r="I42" s="204">
        <v>406</v>
      </c>
      <c r="J42" s="204">
        <v>406</v>
      </c>
      <c r="K42" s="204">
        <v>276.10000000000002</v>
      </c>
      <c r="L42" s="223">
        <v>9</v>
      </c>
      <c r="M42" s="207">
        <f>R42+T42+V42+X42+Z42+AB42+AE42+AF42</f>
        <v>64248</v>
      </c>
      <c r="N42" s="207"/>
      <c r="O42" s="207"/>
      <c r="P42" s="207"/>
      <c r="Q42" s="205">
        <f t="shared" si="17"/>
        <v>64248</v>
      </c>
      <c r="R42" s="206"/>
      <c r="S42" s="220"/>
      <c r="T42" s="206"/>
      <c r="U42" s="204"/>
      <c r="V42" s="204"/>
      <c r="W42" s="206"/>
      <c r="X42" s="206"/>
      <c r="Y42" s="206"/>
      <c r="Z42" s="206"/>
      <c r="AA42" s="204">
        <v>24</v>
      </c>
      <c r="AB42" s="204">
        <f>AA42*2677</f>
        <v>64248</v>
      </c>
      <c r="AC42" s="205"/>
      <c r="AD42" s="205"/>
      <c r="AE42" s="206"/>
      <c r="AF42" s="206"/>
      <c r="AG42" s="221">
        <v>2025</v>
      </c>
      <c r="AH42" s="159"/>
      <c r="AI42" s="175"/>
      <c r="AJ42" s="218"/>
      <c r="AK42" s="15">
        <f t="shared" si="12"/>
        <v>17</v>
      </c>
      <c r="AL42" s="15" t="s">
        <v>155</v>
      </c>
      <c r="AM42" s="15" t="str">
        <f t="shared" si="18"/>
        <v>17.</v>
      </c>
      <c r="AN42" s="222"/>
      <c r="AO42" s="15"/>
      <c r="AP42" s="16"/>
    </row>
    <row r="43" spans="1:42" ht="22.5" hidden="1" customHeight="1" x14ac:dyDescent="0.25">
      <c r="A43" s="83" t="str">
        <f t="shared" si="15"/>
        <v>18.</v>
      </c>
      <c r="B43" s="26">
        <v>42</v>
      </c>
      <c r="C43" s="40" t="s">
        <v>202</v>
      </c>
      <c r="D43" s="53">
        <v>1973</v>
      </c>
      <c r="E43" s="83" t="s">
        <v>2957</v>
      </c>
      <c r="F43" s="83" t="s">
        <v>2959</v>
      </c>
      <c r="G43" s="26">
        <v>2</v>
      </c>
      <c r="H43" s="26">
        <v>2</v>
      </c>
      <c r="I43" s="224">
        <v>524.4</v>
      </c>
      <c r="J43" s="204">
        <f>I43</f>
        <v>524.4</v>
      </c>
      <c r="K43" s="224">
        <v>307.10000000000002</v>
      </c>
      <c r="L43" s="223">
        <v>27</v>
      </c>
      <c r="M43" s="207">
        <f t="shared" si="16"/>
        <v>1478204</v>
      </c>
      <c r="N43" s="207"/>
      <c r="O43" s="207"/>
      <c r="P43" s="207"/>
      <c r="Q43" s="205">
        <f t="shared" si="17"/>
        <v>1478204</v>
      </c>
      <c r="R43" s="204">
        <v>1478204</v>
      </c>
      <c r="S43" s="223"/>
      <c r="T43" s="204"/>
      <c r="U43" s="204"/>
      <c r="V43" s="204"/>
      <c r="W43" s="204"/>
      <c r="X43" s="204"/>
      <c r="Y43" s="204"/>
      <c r="Z43" s="204"/>
      <c r="AA43" s="204"/>
      <c r="AB43" s="204"/>
      <c r="AC43" s="205"/>
      <c r="AD43" s="205"/>
      <c r="AE43" s="204"/>
      <c r="AF43" s="204"/>
      <c r="AG43" s="221">
        <v>2025</v>
      </c>
      <c r="AH43" s="158"/>
      <c r="AI43" s="175"/>
      <c r="AJ43" s="218"/>
      <c r="AK43" s="15">
        <f t="shared" si="12"/>
        <v>18</v>
      </c>
      <c r="AL43" s="15" t="s">
        <v>155</v>
      </c>
      <c r="AM43" s="15" t="str">
        <f t="shared" si="18"/>
        <v>18.</v>
      </c>
      <c r="AN43" s="222"/>
      <c r="AO43" s="15"/>
      <c r="AP43" s="16"/>
    </row>
    <row r="44" spans="1:42" ht="22.5" hidden="1" customHeight="1" x14ac:dyDescent="0.25">
      <c r="A44" s="83" t="str">
        <f t="shared" si="15"/>
        <v>19.</v>
      </c>
      <c r="B44" s="26">
        <v>6</v>
      </c>
      <c r="C44" s="226" t="s">
        <v>3105</v>
      </c>
      <c r="D44" s="26">
        <v>1985</v>
      </c>
      <c r="E44" s="83" t="s">
        <v>2957</v>
      </c>
      <c r="F44" s="83" t="s">
        <v>2959</v>
      </c>
      <c r="G44" s="26">
        <v>2</v>
      </c>
      <c r="H44" s="26">
        <v>2</v>
      </c>
      <c r="I44" s="204">
        <v>718.3</v>
      </c>
      <c r="J44" s="204">
        <v>718.3</v>
      </c>
      <c r="K44" s="204">
        <v>619.1</v>
      </c>
      <c r="L44" s="223">
        <v>24</v>
      </c>
      <c r="M44" s="207">
        <f t="shared" si="16"/>
        <v>203346</v>
      </c>
      <c r="N44" s="207"/>
      <c r="O44" s="207"/>
      <c r="P44" s="207"/>
      <c r="Q44" s="205">
        <f t="shared" si="17"/>
        <v>203346</v>
      </c>
      <c r="R44" s="204">
        <v>203346</v>
      </c>
      <c r="S44" s="220"/>
      <c r="T44" s="206"/>
      <c r="U44" s="204"/>
      <c r="V44" s="204"/>
      <c r="W44" s="206"/>
      <c r="X44" s="206"/>
      <c r="Y44" s="206"/>
      <c r="Z44" s="206"/>
      <c r="AA44" s="206"/>
      <c r="AB44" s="206"/>
      <c r="AC44" s="205"/>
      <c r="AD44" s="205"/>
      <c r="AE44" s="204"/>
      <c r="AF44" s="206"/>
      <c r="AG44" s="221">
        <v>2025</v>
      </c>
      <c r="AH44" s="158"/>
      <c r="AI44" s="175"/>
      <c r="AJ44" s="218"/>
      <c r="AK44" s="15">
        <f t="shared" si="12"/>
        <v>19</v>
      </c>
      <c r="AL44" s="15" t="s">
        <v>155</v>
      </c>
      <c r="AM44" s="15" t="str">
        <f t="shared" si="18"/>
        <v>19.</v>
      </c>
      <c r="AN44" s="222"/>
      <c r="AO44" s="15"/>
      <c r="AP44" s="16"/>
    </row>
    <row r="45" spans="1:42" ht="22.5" hidden="1" customHeight="1" x14ac:dyDescent="0.25">
      <c r="A45" s="83" t="str">
        <f t="shared" si="15"/>
        <v>20.</v>
      </c>
      <c r="B45" s="26">
        <v>38</v>
      </c>
      <c r="C45" s="40" t="s">
        <v>197</v>
      </c>
      <c r="D45" s="26">
        <v>1969</v>
      </c>
      <c r="E45" s="135" t="s">
        <v>2957</v>
      </c>
      <c r="F45" s="83" t="s">
        <v>2958</v>
      </c>
      <c r="G45" s="26">
        <v>5</v>
      </c>
      <c r="H45" s="26">
        <v>3</v>
      </c>
      <c r="I45" s="224">
        <v>2595.5</v>
      </c>
      <c r="J45" s="205">
        <f>I45</f>
        <v>2595.5</v>
      </c>
      <c r="K45" s="224">
        <v>1813.5</v>
      </c>
      <c r="L45" s="219">
        <v>105</v>
      </c>
      <c r="M45" s="205">
        <f t="shared" si="16"/>
        <v>2369396</v>
      </c>
      <c r="N45" s="211"/>
      <c r="O45" s="211"/>
      <c r="P45" s="211"/>
      <c r="Q45" s="205">
        <f t="shared" si="17"/>
        <v>2369396</v>
      </c>
      <c r="R45" s="205"/>
      <c r="S45" s="219"/>
      <c r="T45" s="205"/>
      <c r="U45" s="205">
        <v>668</v>
      </c>
      <c r="V45" s="205">
        <f>U45*3547</f>
        <v>2369396</v>
      </c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21">
        <v>2025</v>
      </c>
      <c r="AH45" s="159"/>
      <c r="AI45" s="175"/>
      <c r="AJ45" s="218"/>
      <c r="AK45" s="15">
        <f t="shared" si="12"/>
        <v>20</v>
      </c>
      <c r="AL45" s="15" t="s">
        <v>155</v>
      </c>
      <c r="AM45" s="15" t="str">
        <f t="shared" si="18"/>
        <v>20.</v>
      </c>
      <c r="AN45" s="222"/>
      <c r="AO45" s="15"/>
      <c r="AP45" s="16"/>
    </row>
    <row r="46" spans="1:42" ht="22.5" hidden="1" customHeight="1" x14ac:dyDescent="0.25">
      <c r="A46" s="83" t="str">
        <f t="shared" si="15"/>
        <v>21.</v>
      </c>
      <c r="B46" s="26">
        <v>12</v>
      </c>
      <c r="C46" s="40" t="s">
        <v>1215</v>
      </c>
      <c r="D46" s="53">
        <v>1960</v>
      </c>
      <c r="E46" s="83" t="s">
        <v>2957</v>
      </c>
      <c r="F46" s="83" t="s">
        <v>2959</v>
      </c>
      <c r="G46" s="26">
        <v>2</v>
      </c>
      <c r="H46" s="26">
        <v>2</v>
      </c>
      <c r="I46" s="204">
        <v>554.5</v>
      </c>
      <c r="J46" s="204">
        <v>554.5</v>
      </c>
      <c r="K46" s="204">
        <v>367.4</v>
      </c>
      <c r="L46" s="223">
        <v>19</v>
      </c>
      <c r="M46" s="207">
        <f t="shared" si="16"/>
        <v>128496</v>
      </c>
      <c r="N46" s="207"/>
      <c r="O46" s="207"/>
      <c r="P46" s="207"/>
      <c r="Q46" s="205">
        <f t="shared" si="17"/>
        <v>128496</v>
      </c>
      <c r="R46" s="206"/>
      <c r="S46" s="220"/>
      <c r="T46" s="206"/>
      <c r="U46" s="204"/>
      <c r="V46" s="204"/>
      <c r="W46" s="206"/>
      <c r="X46" s="206"/>
      <c r="Y46" s="206"/>
      <c r="Z46" s="206"/>
      <c r="AA46" s="204">
        <v>48</v>
      </c>
      <c r="AB46" s="204">
        <f>AA46*2677</f>
        <v>128496</v>
      </c>
      <c r="AC46" s="205"/>
      <c r="AD46" s="205"/>
      <c r="AE46" s="206"/>
      <c r="AF46" s="206"/>
      <c r="AG46" s="221">
        <v>2025</v>
      </c>
      <c r="AH46" s="159"/>
      <c r="AI46" s="175"/>
      <c r="AJ46" s="218"/>
      <c r="AK46" s="15">
        <f t="shared" si="12"/>
        <v>21</v>
      </c>
      <c r="AL46" s="15" t="s">
        <v>155</v>
      </c>
      <c r="AM46" s="15" t="str">
        <f t="shared" si="18"/>
        <v>21.</v>
      </c>
      <c r="AN46" s="222"/>
      <c r="AP46" s="16"/>
    </row>
    <row r="47" spans="1:42" ht="22.5" hidden="1" customHeight="1" x14ac:dyDescent="0.25">
      <c r="A47" s="83" t="str">
        <f t="shared" si="15"/>
        <v>22.</v>
      </c>
      <c r="B47" s="26">
        <v>45</v>
      </c>
      <c r="C47" s="40" t="s">
        <v>1217</v>
      </c>
      <c r="D47" s="53">
        <v>1968</v>
      </c>
      <c r="E47" s="83" t="s">
        <v>2957</v>
      </c>
      <c r="F47" s="83" t="s">
        <v>2958</v>
      </c>
      <c r="G47" s="53">
        <v>2</v>
      </c>
      <c r="H47" s="26">
        <v>1</v>
      </c>
      <c r="I47" s="224">
        <v>388.1</v>
      </c>
      <c r="J47" s="204">
        <f>I47</f>
        <v>388.1</v>
      </c>
      <c r="K47" s="224">
        <v>331.7</v>
      </c>
      <c r="L47" s="223">
        <v>7</v>
      </c>
      <c r="M47" s="207">
        <f t="shared" si="16"/>
        <v>223355</v>
      </c>
      <c r="N47" s="207"/>
      <c r="O47" s="207"/>
      <c r="P47" s="207"/>
      <c r="Q47" s="205">
        <f t="shared" si="17"/>
        <v>223355</v>
      </c>
      <c r="R47" s="204">
        <v>223355</v>
      </c>
      <c r="S47" s="220"/>
      <c r="T47" s="206"/>
      <c r="U47" s="204"/>
      <c r="V47" s="204"/>
      <c r="W47" s="206"/>
      <c r="X47" s="206"/>
      <c r="Y47" s="206"/>
      <c r="Z47" s="206"/>
      <c r="AA47" s="206"/>
      <c r="AB47" s="206"/>
      <c r="AC47" s="205"/>
      <c r="AD47" s="205"/>
      <c r="AE47" s="206"/>
      <c r="AF47" s="206"/>
      <c r="AG47" s="221">
        <v>2025</v>
      </c>
      <c r="AH47" s="159"/>
      <c r="AI47" s="175"/>
      <c r="AJ47" s="218"/>
      <c r="AK47" s="15">
        <f t="shared" si="12"/>
        <v>22</v>
      </c>
      <c r="AL47" s="15" t="s">
        <v>155</v>
      </c>
      <c r="AM47" s="15" t="str">
        <f t="shared" si="18"/>
        <v>22.</v>
      </c>
      <c r="AN47" s="222"/>
      <c r="AO47" s="15"/>
      <c r="AP47" s="16"/>
    </row>
    <row r="48" spans="1:42" ht="22.5" hidden="1" customHeight="1" x14ac:dyDescent="0.25">
      <c r="A48" s="83" t="str">
        <f t="shared" si="15"/>
        <v>23.</v>
      </c>
      <c r="B48" s="26">
        <v>50</v>
      </c>
      <c r="C48" s="40" t="s">
        <v>1220</v>
      </c>
      <c r="D48" s="26">
        <v>1983</v>
      </c>
      <c r="E48" s="83" t="s">
        <v>2957</v>
      </c>
      <c r="F48" s="83" t="s">
        <v>2958</v>
      </c>
      <c r="G48" s="26">
        <v>2</v>
      </c>
      <c r="H48" s="26">
        <v>2</v>
      </c>
      <c r="I48" s="204">
        <v>618.79999999999995</v>
      </c>
      <c r="J48" s="204">
        <v>618.79999999999995</v>
      </c>
      <c r="K48" s="204">
        <v>585.5</v>
      </c>
      <c r="L48" s="223">
        <v>16</v>
      </c>
      <c r="M48" s="207">
        <f t="shared" si="16"/>
        <v>2166624</v>
      </c>
      <c r="N48" s="207"/>
      <c r="O48" s="207"/>
      <c r="P48" s="207"/>
      <c r="Q48" s="205">
        <f t="shared" si="17"/>
        <v>2166624</v>
      </c>
      <c r="R48" s="204"/>
      <c r="S48" s="223"/>
      <c r="T48" s="204"/>
      <c r="U48" s="204">
        <v>288</v>
      </c>
      <c r="V48" s="204">
        <f>U48*7523</f>
        <v>2166624</v>
      </c>
      <c r="W48" s="204"/>
      <c r="X48" s="204"/>
      <c r="Y48" s="204"/>
      <c r="Z48" s="204"/>
      <c r="AA48" s="204"/>
      <c r="AB48" s="204"/>
      <c r="AC48" s="205"/>
      <c r="AD48" s="205"/>
      <c r="AE48" s="205"/>
      <c r="AF48" s="204"/>
      <c r="AG48" s="221">
        <v>2025</v>
      </c>
      <c r="AH48" s="158"/>
      <c r="AI48" s="175"/>
      <c r="AJ48" s="218"/>
      <c r="AK48" s="15">
        <f t="shared" si="12"/>
        <v>23</v>
      </c>
      <c r="AL48" s="15" t="s">
        <v>155</v>
      </c>
      <c r="AM48" s="15" t="str">
        <f t="shared" si="18"/>
        <v>23.</v>
      </c>
      <c r="AN48" s="222"/>
      <c r="AO48" s="15"/>
      <c r="AP48" s="16"/>
    </row>
    <row r="49" spans="1:42" ht="22.5" hidden="1" customHeight="1" x14ac:dyDescent="0.25">
      <c r="A49" s="83" t="str">
        <f t="shared" si="15"/>
        <v>24.</v>
      </c>
      <c r="B49" s="26">
        <v>7</v>
      </c>
      <c r="C49" s="40" t="s">
        <v>1214</v>
      </c>
      <c r="D49" s="26">
        <v>1971</v>
      </c>
      <c r="E49" s="83" t="s">
        <v>2957</v>
      </c>
      <c r="F49" s="83" t="s">
        <v>2959</v>
      </c>
      <c r="G49" s="26">
        <v>2</v>
      </c>
      <c r="H49" s="26">
        <v>1</v>
      </c>
      <c r="I49" s="224">
        <v>214</v>
      </c>
      <c r="J49" s="204">
        <f>I49</f>
        <v>214</v>
      </c>
      <c r="K49" s="224">
        <v>191.6</v>
      </c>
      <c r="L49" s="223">
        <v>20</v>
      </c>
      <c r="M49" s="205">
        <f t="shared" si="16"/>
        <v>22864</v>
      </c>
      <c r="N49" s="211"/>
      <c r="O49" s="211"/>
      <c r="P49" s="211"/>
      <c r="Q49" s="205">
        <f t="shared" si="17"/>
        <v>22864</v>
      </c>
      <c r="R49" s="205">
        <v>22864</v>
      </c>
      <c r="S49" s="219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21">
        <v>2025</v>
      </c>
      <c r="AH49" s="159"/>
      <c r="AI49" s="175"/>
      <c r="AJ49" s="153"/>
      <c r="AK49" s="15">
        <f t="shared" si="12"/>
        <v>24</v>
      </c>
      <c r="AL49" s="15" t="s">
        <v>155</v>
      </c>
      <c r="AM49" s="15" t="str">
        <f t="shared" si="18"/>
        <v>24.</v>
      </c>
      <c r="AN49" s="222"/>
      <c r="AO49" s="15"/>
      <c r="AP49" s="16"/>
    </row>
    <row r="50" spans="1:42" ht="22.5" hidden="1" customHeight="1" x14ac:dyDescent="0.25">
      <c r="A50" s="83" t="str">
        <f t="shared" si="15"/>
        <v>25.</v>
      </c>
      <c r="B50" s="26">
        <v>9</v>
      </c>
      <c r="C50" s="40" t="s">
        <v>204</v>
      </c>
      <c r="D50" s="53">
        <v>1972</v>
      </c>
      <c r="E50" s="83" t="s">
        <v>2957</v>
      </c>
      <c r="F50" s="83" t="s">
        <v>2959</v>
      </c>
      <c r="G50" s="26">
        <v>2</v>
      </c>
      <c r="H50" s="26">
        <v>1</v>
      </c>
      <c r="I50" s="224">
        <v>312</v>
      </c>
      <c r="J50" s="204">
        <f>I50</f>
        <v>312</v>
      </c>
      <c r="K50" s="224">
        <v>280</v>
      </c>
      <c r="L50" s="223">
        <v>5</v>
      </c>
      <c r="M50" s="207">
        <f t="shared" si="16"/>
        <v>66925</v>
      </c>
      <c r="N50" s="207"/>
      <c r="O50" s="207"/>
      <c r="P50" s="207"/>
      <c r="Q50" s="205">
        <f t="shared" si="17"/>
        <v>66925</v>
      </c>
      <c r="R50" s="204"/>
      <c r="S50" s="220"/>
      <c r="T50" s="206"/>
      <c r="U50" s="204"/>
      <c r="V50" s="204"/>
      <c r="W50" s="206"/>
      <c r="X50" s="206"/>
      <c r="Y50" s="206"/>
      <c r="Z50" s="206"/>
      <c r="AA50" s="204">
        <v>25</v>
      </c>
      <c r="AB50" s="204">
        <f>AA50*2677</f>
        <v>66925</v>
      </c>
      <c r="AC50" s="205"/>
      <c r="AD50" s="205"/>
      <c r="AE50" s="204"/>
      <c r="AF50" s="206"/>
      <c r="AG50" s="221">
        <v>2025</v>
      </c>
      <c r="AH50" s="158"/>
      <c r="AI50" s="175"/>
      <c r="AJ50" s="218"/>
      <c r="AK50" s="15">
        <f t="shared" si="12"/>
        <v>25</v>
      </c>
      <c r="AL50" s="15" t="s">
        <v>155</v>
      </c>
      <c r="AM50" s="15" t="str">
        <f t="shared" si="18"/>
        <v>25.</v>
      </c>
      <c r="AN50" s="222"/>
      <c r="AO50" s="15"/>
      <c r="AP50" s="16"/>
    </row>
    <row r="51" spans="1:42" ht="22.5" hidden="1" customHeight="1" x14ac:dyDescent="0.25">
      <c r="A51" s="83" t="str">
        <f t="shared" si="15"/>
        <v>26.</v>
      </c>
      <c r="B51" s="26">
        <v>10</v>
      </c>
      <c r="C51" s="40" t="s">
        <v>205</v>
      </c>
      <c r="D51" s="53">
        <v>1972</v>
      </c>
      <c r="E51" s="83" t="s">
        <v>2957</v>
      </c>
      <c r="F51" s="83" t="s">
        <v>2959</v>
      </c>
      <c r="G51" s="26">
        <v>2</v>
      </c>
      <c r="H51" s="26">
        <v>1</v>
      </c>
      <c r="I51" s="224">
        <v>312</v>
      </c>
      <c r="J51" s="204">
        <f>I51</f>
        <v>312</v>
      </c>
      <c r="K51" s="224">
        <v>280</v>
      </c>
      <c r="L51" s="223">
        <v>6</v>
      </c>
      <c r="M51" s="207">
        <f t="shared" si="16"/>
        <v>66925</v>
      </c>
      <c r="N51" s="207"/>
      <c r="O51" s="207"/>
      <c r="P51" s="207"/>
      <c r="Q51" s="205">
        <f t="shared" si="17"/>
        <v>66925</v>
      </c>
      <c r="R51" s="204"/>
      <c r="S51" s="220"/>
      <c r="T51" s="206"/>
      <c r="U51" s="204"/>
      <c r="V51" s="204"/>
      <c r="W51" s="206"/>
      <c r="X51" s="206"/>
      <c r="Y51" s="206"/>
      <c r="Z51" s="206"/>
      <c r="AA51" s="204">
        <v>25</v>
      </c>
      <c r="AB51" s="204">
        <f>AA51*2677</f>
        <v>66925</v>
      </c>
      <c r="AC51" s="205"/>
      <c r="AD51" s="205"/>
      <c r="AE51" s="206"/>
      <c r="AF51" s="206"/>
      <c r="AG51" s="221">
        <v>2025</v>
      </c>
      <c r="AH51" s="158"/>
      <c r="AI51" s="175"/>
      <c r="AJ51" s="218"/>
      <c r="AK51" s="15">
        <f t="shared" si="12"/>
        <v>26</v>
      </c>
      <c r="AL51" s="15" t="s">
        <v>155</v>
      </c>
      <c r="AM51" s="15" t="str">
        <f t="shared" si="18"/>
        <v>26.</v>
      </c>
      <c r="AN51" s="222"/>
      <c r="AO51" s="15"/>
      <c r="AP51" s="16"/>
    </row>
    <row r="52" spans="1:42" ht="22.5" hidden="1" customHeight="1" x14ac:dyDescent="0.25">
      <c r="A52" s="83" t="str">
        <f t="shared" si="15"/>
        <v>27.</v>
      </c>
      <c r="B52" s="26">
        <v>37</v>
      </c>
      <c r="C52" s="40" t="s">
        <v>1211</v>
      </c>
      <c r="D52" s="26">
        <v>2012</v>
      </c>
      <c r="E52" s="135" t="s">
        <v>2957</v>
      </c>
      <c r="F52" s="83" t="s">
        <v>2961</v>
      </c>
      <c r="G52" s="26">
        <v>3</v>
      </c>
      <c r="H52" s="26">
        <v>1</v>
      </c>
      <c r="I52" s="205">
        <v>699</v>
      </c>
      <c r="J52" s="205">
        <v>699</v>
      </c>
      <c r="K52" s="205">
        <v>396.3</v>
      </c>
      <c r="L52" s="219">
        <v>8</v>
      </c>
      <c r="M52" s="205">
        <f t="shared" si="16"/>
        <v>487320</v>
      </c>
      <c r="N52" s="211"/>
      <c r="O52" s="211"/>
      <c r="P52" s="211"/>
      <c r="Q52" s="205">
        <f t="shared" si="17"/>
        <v>487320</v>
      </c>
      <c r="R52" s="205">
        <v>487320</v>
      </c>
      <c r="S52" s="219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21">
        <v>2025</v>
      </c>
      <c r="AH52" s="159"/>
      <c r="AI52" s="175"/>
      <c r="AJ52" s="153"/>
      <c r="AK52" s="15">
        <f t="shared" si="12"/>
        <v>27</v>
      </c>
      <c r="AL52" s="15" t="s">
        <v>155</v>
      </c>
      <c r="AM52" s="15" t="str">
        <f t="shared" si="18"/>
        <v>27.</v>
      </c>
      <c r="AN52" s="222"/>
      <c r="AO52" s="15"/>
      <c r="AP52" s="16"/>
    </row>
    <row r="53" spans="1:42" ht="22.5" hidden="1" customHeight="1" x14ac:dyDescent="0.25">
      <c r="A53" s="83" t="str">
        <f t="shared" si="15"/>
        <v>28.</v>
      </c>
      <c r="B53" s="26">
        <v>46</v>
      </c>
      <c r="C53" s="40" t="s">
        <v>1200</v>
      </c>
      <c r="D53" s="53">
        <v>1975</v>
      </c>
      <c r="E53" s="83" t="s">
        <v>2957</v>
      </c>
      <c r="F53" s="83" t="s">
        <v>2958</v>
      </c>
      <c r="G53" s="53">
        <v>5</v>
      </c>
      <c r="H53" s="26">
        <v>4</v>
      </c>
      <c r="I53" s="224">
        <v>3405.5</v>
      </c>
      <c r="J53" s="204">
        <f>I53</f>
        <v>3405.5</v>
      </c>
      <c r="K53" s="224">
        <v>2318.9</v>
      </c>
      <c r="L53" s="223">
        <v>187</v>
      </c>
      <c r="M53" s="207">
        <f t="shared" si="16"/>
        <v>1294020</v>
      </c>
      <c r="N53" s="207"/>
      <c r="O53" s="207"/>
      <c r="P53" s="207"/>
      <c r="Q53" s="205">
        <f t="shared" si="17"/>
        <v>1294020</v>
      </c>
      <c r="R53" s="204">
        <v>1294020</v>
      </c>
      <c r="S53" s="220"/>
      <c r="T53" s="206"/>
      <c r="U53" s="204"/>
      <c r="V53" s="204"/>
      <c r="W53" s="206"/>
      <c r="X53" s="206"/>
      <c r="Y53" s="206"/>
      <c r="Z53" s="206"/>
      <c r="AA53" s="206"/>
      <c r="AB53" s="206"/>
      <c r="AC53" s="205"/>
      <c r="AD53" s="205"/>
      <c r="AE53" s="206"/>
      <c r="AF53" s="206"/>
      <c r="AG53" s="221">
        <v>2025</v>
      </c>
      <c r="AH53" s="159"/>
      <c r="AI53" s="175"/>
      <c r="AJ53" s="218"/>
      <c r="AK53" s="15">
        <f t="shared" si="12"/>
        <v>28</v>
      </c>
      <c r="AL53" s="15" t="s">
        <v>155</v>
      </c>
      <c r="AM53" s="15" t="str">
        <f t="shared" si="18"/>
        <v>28.</v>
      </c>
      <c r="AN53" s="222"/>
      <c r="AO53" s="15"/>
      <c r="AP53" s="16"/>
    </row>
    <row r="54" spans="1:42" ht="22.5" hidden="1" customHeight="1" x14ac:dyDescent="0.25">
      <c r="A54" s="83"/>
      <c r="B54" s="26"/>
      <c r="C54" s="215" t="s">
        <v>15</v>
      </c>
      <c r="D54" s="26"/>
      <c r="E54" s="135"/>
      <c r="F54" s="83"/>
      <c r="G54" s="26"/>
      <c r="H54" s="26"/>
      <c r="I54" s="211">
        <f>I55+I64+I65</f>
        <v>776418.98000000068</v>
      </c>
      <c r="J54" s="211">
        <f t="shared" ref="J54:AB54" si="21">J55+J64+J65</f>
        <v>557330.32999999984</v>
      </c>
      <c r="K54" s="211">
        <f t="shared" si="21"/>
        <v>517355.7999999997</v>
      </c>
      <c r="L54" s="216">
        <f t="shared" si="21"/>
        <v>23075</v>
      </c>
      <c r="M54" s="211">
        <f>M55+M64+M65</f>
        <v>919810678</v>
      </c>
      <c r="N54" s="211"/>
      <c r="O54" s="211"/>
      <c r="P54" s="211"/>
      <c r="Q54" s="174">
        <f t="shared" si="17"/>
        <v>919810678</v>
      </c>
      <c r="R54" s="211">
        <f t="shared" si="21"/>
        <v>241017668.5</v>
      </c>
      <c r="S54" s="216">
        <f t="shared" si="21"/>
        <v>3</v>
      </c>
      <c r="T54" s="211">
        <f t="shared" si="21"/>
        <v>9318480</v>
      </c>
      <c r="U54" s="211">
        <f t="shared" si="21"/>
        <v>127765.49999999996</v>
      </c>
      <c r="V54" s="211">
        <f t="shared" si="21"/>
        <v>631409223.69999993</v>
      </c>
      <c r="W54" s="211">
        <f t="shared" si="21"/>
        <v>313</v>
      </c>
      <c r="X54" s="211">
        <f t="shared" si="21"/>
        <v>692982</v>
      </c>
      <c r="Y54" s="211">
        <f t="shared" si="21"/>
        <v>11736.800000000001</v>
      </c>
      <c r="Z54" s="211">
        <f t="shared" si="21"/>
        <v>34390681.200000003</v>
      </c>
      <c r="AA54" s="211">
        <f t="shared" si="21"/>
        <v>1113.8</v>
      </c>
      <c r="AB54" s="211">
        <f t="shared" si="21"/>
        <v>2981642.6</v>
      </c>
      <c r="AC54" s="211"/>
      <c r="AD54" s="211"/>
      <c r="AE54" s="211"/>
      <c r="AF54" s="211"/>
      <c r="AG54" s="213"/>
      <c r="AH54" s="264"/>
      <c r="AI54" s="175"/>
      <c r="AJ54" s="218"/>
      <c r="AK54" s="15"/>
      <c r="AL54" s="15"/>
      <c r="AM54" s="15"/>
      <c r="AN54" s="241"/>
      <c r="AO54" s="15"/>
      <c r="AP54" s="16"/>
    </row>
    <row r="55" spans="1:42" ht="22.5" hidden="1" customHeight="1" x14ac:dyDescent="0.25">
      <c r="A55" s="83"/>
      <c r="B55" s="26"/>
      <c r="C55" s="215" t="s">
        <v>1202</v>
      </c>
      <c r="D55" s="26"/>
      <c r="E55" s="135"/>
      <c r="F55" s="83"/>
      <c r="G55" s="26"/>
      <c r="H55" s="26"/>
      <c r="I55" s="211">
        <f>SUM(I56:I63)</f>
        <v>18982.53</v>
      </c>
      <c r="J55" s="211">
        <f t="shared" ref="J55:T55" si="22">SUM(J56:J63)</f>
        <v>13144.4</v>
      </c>
      <c r="K55" s="211">
        <f t="shared" si="22"/>
        <v>12716.8</v>
      </c>
      <c r="L55" s="216">
        <f t="shared" si="22"/>
        <v>614</v>
      </c>
      <c r="M55" s="211">
        <f t="shared" si="22"/>
        <v>17134408</v>
      </c>
      <c r="N55" s="211"/>
      <c r="O55" s="211"/>
      <c r="P55" s="211"/>
      <c r="Q55" s="211">
        <f>M55</f>
        <v>17134408</v>
      </c>
      <c r="R55" s="211">
        <f t="shared" si="22"/>
        <v>7815928</v>
      </c>
      <c r="S55" s="216">
        <f t="shared" si="22"/>
        <v>3</v>
      </c>
      <c r="T55" s="211">
        <f t="shared" si="22"/>
        <v>9318480</v>
      </c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1"/>
      <c r="AG55" s="213"/>
      <c r="AH55" s="264"/>
      <c r="AI55" s="175"/>
      <c r="AJ55" s="218"/>
      <c r="AK55" s="15"/>
      <c r="AL55" s="15"/>
      <c r="AM55" s="15"/>
      <c r="AN55" s="241"/>
      <c r="AO55" s="15"/>
      <c r="AP55" s="16"/>
    </row>
    <row r="56" spans="1:42" ht="22.5" hidden="1" customHeight="1" x14ac:dyDescent="0.25">
      <c r="A56" s="83" t="str">
        <f>AM56</f>
        <v>29.</v>
      </c>
      <c r="B56" s="26">
        <v>735</v>
      </c>
      <c r="C56" s="226" t="s">
        <v>244</v>
      </c>
      <c r="D56" s="26">
        <v>1917</v>
      </c>
      <c r="E56" s="83" t="s">
        <v>2957</v>
      </c>
      <c r="F56" s="83" t="s">
        <v>2962</v>
      </c>
      <c r="G56" s="26">
        <v>2</v>
      </c>
      <c r="H56" s="26">
        <v>1</v>
      </c>
      <c r="I56" s="204">
        <v>286.52999999999997</v>
      </c>
      <c r="J56" s="205">
        <v>182.7</v>
      </c>
      <c r="K56" s="204">
        <v>182.7</v>
      </c>
      <c r="L56" s="223">
        <v>12</v>
      </c>
      <c r="M56" s="207">
        <f>R56+T56+V56+X56+Z56+AB56+AE56+AF56</f>
        <v>235620</v>
      </c>
      <c r="N56" s="207"/>
      <c r="O56" s="207"/>
      <c r="P56" s="207"/>
      <c r="Q56" s="205">
        <f>M56</f>
        <v>235620</v>
      </c>
      <c r="R56" s="207">
        <v>235620</v>
      </c>
      <c r="S56" s="260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5"/>
      <c r="AF56" s="207"/>
      <c r="AG56" s="221">
        <v>2025</v>
      </c>
      <c r="AH56" s="158"/>
      <c r="AI56" s="175"/>
      <c r="AJ56" s="218"/>
      <c r="AK56" s="15">
        <f t="shared" si="12"/>
        <v>29</v>
      </c>
      <c r="AL56" s="15" t="s">
        <v>155</v>
      </c>
      <c r="AM56" s="15" t="str">
        <f t="shared" si="18"/>
        <v>29.</v>
      </c>
      <c r="AN56" s="222"/>
      <c r="AO56" s="15"/>
      <c r="AP56" s="16"/>
    </row>
    <row r="57" spans="1:42" ht="22.5" hidden="1" customHeight="1" x14ac:dyDescent="0.25">
      <c r="A57" s="83" t="str">
        <f t="shared" ref="A57:A61" si="23">AM57</f>
        <v>30.</v>
      </c>
      <c r="B57" s="26">
        <v>66</v>
      </c>
      <c r="C57" s="40" t="s">
        <v>1116</v>
      </c>
      <c r="D57" s="26">
        <v>1962</v>
      </c>
      <c r="E57" s="83" t="s">
        <v>2957</v>
      </c>
      <c r="F57" s="83" t="s">
        <v>2959</v>
      </c>
      <c r="G57" s="26">
        <v>2</v>
      </c>
      <c r="H57" s="26">
        <v>2</v>
      </c>
      <c r="I57" s="177">
        <v>513.20000000000005</v>
      </c>
      <c r="J57" s="177">
        <v>283.39999999999998</v>
      </c>
      <c r="K57" s="177">
        <v>283.39999999999998</v>
      </c>
      <c r="L57" s="26">
        <v>30</v>
      </c>
      <c r="M57" s="177">
        <f>R57+T57+V57+X57+Z57+AB57+AE57+AF57</f>
        <v>1378520</v>
      </c>
      <c r="N57" s="177"/>
      <c r="O57" s="177"/>
      <c r="P57" s="177"/>
      <c r="Q57" s="176">
        <f>M57</f>
        <v>1378520</v>
      </c>
      <c r="R57" s="207">
        <f>485100+893420</f>
        <v>1378520</v>
      </c>
      <c r="S57" s="184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6"/>
      <c r="AF57" s="177"/>
      <c r="AG57" s="317">
        <v>2025</v>
      </c>
      <c r="AH57" s="158"/>
      <c r="AI57" s="175"/>
      <c r="AJ57" s="162"/>
      <c r="AK57" s="15">
        <f t="shared" si="12"/>
        <v>30</v>
      </c>
      <c r="AL57" s="15" t="s">
        <v>155</v>
      </c>
      <c r="AM57" s="15" t="str">
        <f t="shared" si="18"/>
        <v>30.</v>
      </c>
      <c r="AN57" s="179"/>
      <c r="AO57" s="15"/>
      <c r="AP57" s="16"/>
    </row>
    <row r="58" spans="1:42" ht="22.5" hidden="1" customHeight="1" x14ac:dyDescent="0.25">
      <c r="A58" s="83" t="str">
        <f t="shared" si="23"/>
        <v>31.</v>
      </c>
      <c r="B58" s="26">
        <v>295</v>
      </c>
      <c r="C58" s="265" t="s">
        <v>232</v>
      </c>
      <c r="D58" s="26">
        <v>1962</v>
      </c>
      <c r="E58" s="83" t="s">
        <v>2957</v>
      </c>
      <c r="F58" s="83" t="s">
        <v>2959</v>
      </c>
      <c r="G58" s="26">
        <v>4</v>
      </c>
      <c r="H58" s="26">
        <v>4</v>
      </c>
      <c r="I58" s="207">
        <v>2127.1</v>
      </c>
      <c r="J58" s="205">
        <v>1627.1</v>
      </c>
      <c r="K58" s="207">
        <v>1199.5</v>
      </c>
      <c r="L58" s="223">
        <v>71</v>
      </c>
      <c r="M58" s="207">
        <f>R58+T58+V58+X58+Z58+AB58+AE58+AF58</f>
        <v>577500</v>
      </c>
      <c r="N58" s="207"/>
      <c r="O58" s="207"/>
      <c r="P58" s="207"/>
      <c r="Q58" s="205">
        <f>M58</f>
        <v>577500</v>
      </c>
      <c r="R58" s="207">
        <v>577500</v>
      </c>
      <c r="S58" s="260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4"/>
      <c r="AF58" s="207"/>
      <c r="AG58" s="221">
        <v>2025</v>
      </c>
      <c r="AH58" s="158"/>
      <c r="AI58" s="175"/>
      <c r="AJ58" s="218"/>
      <c r="AK58" s="15">
        <f t="shared" si="12"/>
        <v>31</v>
      </c>
      <c r="AL58" s="15" t="s">
        <v>155</v>
      </c>
      <c r="AM58" s="15" t="str">
        <f t="shared" si="18"/>
        <v>31.</v>
      </c>
      <c r="AN58" s="222"/>
      <c r="AO58" s="15"/>
      <c r="AP58" s="16"/>
    </row>
    <row r="59" spans="1:42" ht="22.5" hidden="1" customHeight="1" x14ac:dyDescent="0.25">
      <c r="A59" s="83" t="str">
        <f t="shared" si="23"/>
        <v>32.</v>
      </c>
      <c r="B59" s="26">
        <v>139</v>
      </c>
      <c r="C59" s="242" t="s">
        <v>2676</v>
      </c>
      <c r="D59" s="26">
        <v>1968</v>
      </c>
      <c r="E59" s="135" t="s">
        <v>2957</v>
      </c>
      <c r="F59" s="83" t="s">
        <v>2959</v>
      </c>
      <c r="G59" s="26">
        <v>4</v>
      </c>
      <c r="H59" s="26">
        <v>4</v>
      </c>
      <c r="I59" s="234">
        <v>3857</v>
      </c>
      <c r="J59" s="234">
        <v>2510.1999999999998</v>
      </c>
      <c r="K59" s="234">
        <v>2510.1999999999998</v>
      </c>
      <c r="L59" s="266">
        <v>108</v>
      </c>
      <c r="M59" s="207">
        <f t="shared" ref="M59" si="24">R59+T59+V59+X59+Z59+AB59+AE59+AF59</f>
        <v>2234160</v>
      </c>
      <c r="N59" s="207"/>
      <c r="O59" s="207"/>
      <c r="P59" s="207"/>
      <c r="Q59" s="205">
        <f t="shared" ref="Q59" si="25">M59</f>
        <v>2234160</v>
      </c>
      <c r="R59" s="205">
        <f>1155000+1079160</f>
        <v>2234160</v>
      </c>
      <c r="S59" s="219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21">
        <v>2025</v>
      </c>
      <c r="AH59" s="158"/>
      <c r="AI59" s="175"/>
      <c r="AJ59" s="218"/>
      <c r="AK59" s="15">
        <f t="shared" si="12"/>
        <v>32</v>
      </c>
      <c r="AL59" s="15" t="s">
        <v>155</v>
      </c>
      <c r="AM59" s="15" t="str">
        <f t="shared" si="18"/>
        <v>32.</v>
      </c>
      <c r="AN59" s="222"/>
      <c r="AO59" s="15"/>
      <c r="AP59" s="16"/>
    </row>
    <row r="60" spans="1:42" ht="22.5" hidden="1" customHeight="1" x14ac:dyDescent="0.25">
      <c r="A60" s="83" t="str">
        <f t="shared" si="23"/>
        <v>33.</v>
      </c>
      <c r="B60" s="26">
        <v>720</v>
      </c>
      <c r="C60" s="41" t="s">
        <v>2686</v>
      </c>
      <c r="D60" s="26">
        <v>1969</v>
      </c>
      <c r="E60" s="83" t="s">
        <v>2957</v>
      </c>
      <c r="F60" s="83" t="s">
        <v>2959</v>
      </c>
      <c r="G60" s="26">
        <v>5</v>
      </c>
      <c r="H60" s="26">
        <v>4</v>
      </c>
      <c r="I60" s="204">
        <v>3335</v>
      </c>
      <c r="J60" s="204">
        <v>2241</v>
      </c>
      <c r="K60" s="204">
        <v>2241</v>
      </c>
      <c r="L60" s="223">
        <v>148</v>
      </c>
      <c r="M60" s="207">
        <f>R60+T60+V60+X60+Z60+AB60+AE60+AF60</f>
        <v>1570800</v>
      </c>
      <c r="N60" s="207"/>
      <c r="O60" s="207"/>
      <c r="P60" s="207"/>
      <c r="Q60" s="205">
        <f>M60</f>
        <v>1570800</v>
      </c>
      <c r="R60" s="207">
        <v>1570800</v>
      </c>
      <c r="S60" s="260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5"/>
      <c r="AF60" s="207"/>
      <c r="AG60" s="221">
        <v>2025</v>
      </c>
      <c r="AH60" s="158"/>
      <c r="AI60" s="175"/>
      <c r="AJ60" s="218"/>
      <c r="AK60" s="15">
        <f t="shared" si="12"/>
        <v>33</v>
      </c>
      <c r="AL60" s="15" t="s">
        <v>155</v>
      </c>
      <c r="AM60" s="15" t="str">
        <f t="shared" si="18"/>
        <v>33.</v>
      </c>
      <c r="AN60" s="222"/>
      <c r="AO60" s="16"/>
      <c r="AP60" s="16"/>
    </row>
    <row r="61" spans="1:42" ht="22.5" hidden="1" customHeight="1" x14ac:dyDescent="0.25">
      <c r="A61" s="83" t="str">
        <f t="shared" si="23"/>
        <v>34.</v>
      </c>
      <c r="B61" s="26">
        <v>539</v>
      </c>
      <c r="C61" s="40" t="s">
        <v>2847</v>
      </c>
      <c r="D61" s="26">
        <v>1989</v>
      </c>
      <c r="E61" s="135" t="s">
        <v>2957</v>
      </c>
      <c r="F61" s="135" t="s">
        <v>2961</v>
      </c>
      <c r="G61" s="26">
        <v>9</v>
      </c>
      <c r="H61" s="26">
        <v>3</v>
      </c>
      <c r="I61" s="205">
        <v>8186.1</v>
      </c>
      <c r="J61" s="205">
        <v>5853.5</v>
      </c>
      <c r="K61" s="205">
        <v>5853.5</v>
      </c>
      <c r="L61" s="219">
        <v>231</v>
      </c>
      <c r="M61" s="205">
        <f>R61+T61+V61+X61+Z61+AB61+AE61+AF61</f>
        <v>9318480</v>
      </c>
      <c r="N61" s="205"/>
      <c r="O61" s="205"/>
      <c r="P61" s="205"/>
      <c r="Q61" s="205">
        <f>M61</f>
        <v>9318480</v>
      </c>
      <c r="R61" s="205"/>
      <c r="S61" s="219">
        <v>3</v>
      </c>
      <c r="T61" s="205">
        <f>S61*3106160</f>
        <v>9318480</v>
      </c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21">
        <v>2025</v>
      </c>
      <c r="AH61" s="264"/>
      <c r="AI61" s="175"/>
      <c r="AJ61" s="218"/>
      <c r="AK61" s="15">
        <f t="shared" si="12"/>
        <v>34</v>
      </c>
      <c r="AL61" s="15" t="s">
        <v>155</v>
      </c>
      <c r="AM61" s="15" t="str">
        <f t="shared" si="18"/>
        <v>34.</v>
      </c>
      <c r="AN61" s="222"/>
      <c r="AO61" s="15"/>
      <c r="AP61" s="16"/>
    </row>
    <row r="62" spans="1:42" ht="22.5" hidden="1" customHeight="1" x14ac:dyDescent="0.25">
      <c r="A62" s="83" t="str">
        <f>AM62</f>
        <v>35.</v>
      </c>
      <c r="B62" s="26">
        <v>291</v>
      </c>
      <c r="C62" s="41" t="s">
        <v>1115</v>
      </c>
      <c r="D62" s="26">
        <v>1946</v>
      </c>
      <c r="E62" s="83" t="s">
        <v>2957</v>
      </c>
      <c r="F62" s="83" t="s">
        <v>2962</v>
      </c>
      <c r="G62" s="26">
        <v>2</v>
      </c>
      <c r="H62" s="26">
        <v>1</v>
      </c>
      <c r="I62" s="178">
        <v>411.1</v>
      </c>
      <c r="J62" s="178">
        <v>252.5</v>
      </c>
      <c r="K62" s="178">
        <v>252.5</v>
      </c>
      <c r="L62" s="26">
        <v>4</v>
      </c>
      <c r="M62" s="177">
        <f>R62+T62+V62+X62+Z62+AB62+AE62+AF62</f>
        <v>722858</v>
      </c>
      <c r="N62" s="177"/>
      <c r="O62" s="177"/>
      <c r="P62" s="177"/>
      <c r="Q62" s="176">
        <f>M62</f>
        <v>722858</v>
      </c>
      <c r="R62" s="177">
        <v>722858</v>
      </c>
      <c r="S62" s="184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6"/>
      <c r="AF62" s="177"/>
      <c r="AG62" s="317">
        <v>2025</v>
      </c>
      <c r="AH62" s="158"/>
      <c r="AI62" s="175"/>
      <c r="AJ62" s="162"/>
      <c r="AK62" s="15">
        <f t="shared" si="12"/>
        <v>35</v>
      </c>
      <c r="AL62" s="15" t="s">
        <v>155</v>
      </c>
      <c r="AM62" s="15" t="str">
        <f t="shared" si="18"/>
        <v>35.</v>
      </c>
      <c r="AN62" s="179"/>
      <c r="AO62" s="16"/>
      <c r="AP62" s="16"/>
    </row>
    <row r="63" spans="1:42" ht="22.5" hidden="1" customHeight="1" x14ac:dyDescent="0.25">
      <c r="A63" s="83" t="str">
        <f t="shared" ref="A63" si="26">AM63</f>
        <v>36.</v>
      </c>
      <c r="B63" s="26">
        <v>5471</v>
      </c>
      <c r="C63" s="41" t="s">
        <v>251</v>
      </c>
      <c r="D63" s="26">
        <v>1958</v>
      </c>
      <c r="E63" s="83" t="s">
        <v>2957</v>
      </c>
      <c r="F63" s="83" t="s">
        <v>2959</v>
      </c>
      <c r="G63" s="26">
        <v>2</v>
      </c>
      <c r="H63" s="26">
        <v>1</v>
      </c>
      <c r="I63" s="204">
        <v>266.5</v>
      </c>
      <c r="J63" s="204">
        <v>194</v>
      </c>
      <c r="K63" s="204">
        <v>194</v>
      </c>
      <c r="L63" s="223">
        <v>10</v>
      </c>
      <c r="M63" s="207">
        <f t="shared" ref="M63" si="27">R63+T63+V63+X63+Z63+AB63+AE63+AF63</f>
        <v>1096470</v>
      </c>
      <c r="N63" s="207"/>
      <c r="O63" s="207"/>
      <c r="P63" s="207"/>
      <c r="Q63" s="205">
        <f t="shared" ref="Q63" si="28">M63</f>
        <v>1096470</v>
      </c>
      <c r="R63" s="207">
        <v>1096470</v>
      </c>
      <c r="S63" s="260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5"/>
      <c r="AF63" s="207"/>
      <c r="AG63" s="221">
        <v>2025</v>
      </c>
      <c r="AH63" s="158"/>
      <c r="AI63" s="175"/>
      <c r="AJ63" s="218"/>
      <c r="AK63" s="15">
        <f t="shared" si="12"/>
        <v>36</v>
      </c>
      <c r="AL63" s="15" t="s">
        <v>155</v>
      </c>
      <c r="AM63" s="15" t="str">
        <f t="shared" si="18"/>
        <v>36.</v>
      </c>
      <c r="AN63" s="222"/>
      <c r="AO63" s="16"/>
      <c r="AP63" s="16"/>
    </row>
    <row r="64" spans="1:42" ht="22.5" hidden="1" customHeight="1" x14ac:dyDescent="0.25">
      <c r="A64" s="83"/>
      <c r="B64" s="26"/>
      <c r="C64" s="215" t="s">
        <v>1203</v>
      </c>
      <c r="D64" s="26"/>
      <c r="E64" s="83"/>
      <c r="F64" s="83"/>
      <c r="G64" s="26"/>
      <c r="H64" s="26"/>
      <c r="I64" s="205"/>
      <c r="J64" s="205"/>
      <c r="K64" s="205"/>
      <c r="L64" s="219"/>
      <c r="M64" s="205"/>
      <c r="N64" s="205"/>
      <c r="O64" s="205"/>
      <c r="P64" s="205"/>
      <c r="Q64" s="174"/>
      <c r="R64" s="205"/>
      <c r="S64" s="219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21"/>
      <c r="AH64" s="158"/>
      <c r="AI64" s="175"/>
      <c r="AJ64" s="218"/>
      <c r="AK64" s="15"/>
      <c r="AL64" s="15"/>
      <c r="AM64" s="15"/>
      <c r="AN64" s="222"/>
      <c r="AO64" s="15"/>
      <c r="AP64" s="16"/>
    </row>
    <row r="65" spans="1:42" s="35" customFormat="1" ht="22.5" hidden="1" customHeight="1" x14ac:dyDescent="0.25">
      <c r="A65" s="85"/>
      <c r="B65" s="56"/>
      <c r="C65" s="215" t="s">
        <v>1204</v>
      </c>
      <c r="D65" s="26"/>
      <c r="E65" s="83"/>
      <c r="F65" s="83"/>
      <c r="G65" s="26"/>
      <c r="H65" s="26"/>
      <c r="I65" s="211">
        <f>SUM(I66:I469)</f>
        <v>757436.45000000065</v>
      </c>
      <c r="J65" s="211">
        <f>SUM(J66:J469)</f>
        <v>544185.92999999982</v>
      </c>
      <c r="K65" s="211">
        <f>SUM(K66:K469)</f>
        <v>504638.99999999971</v>
      </c>
      <c r="L65" s="216">
        <f>SUM(L66:L469)</f>
        <v>22461</v>
      </c>
      <c r="M65" s="211">
        <f>SUM(M66:M469)</f>
        <v>902676270</v>
      </c>
      <c r="N65" s="211"/>
      <c r="O65" s="211"/>
      <c r="P65" s="211"/>
      <c r="Q65" s="174">
        <f t="shared" ref="Q65" si="29">M65</f>
        <v>902676270</v>
      </c>
      <c r="R65" s="211">
        <f>SUM(R66:R469)</f>
        <v>233201740.5</v>
      </c>
      <c r="S65" s="216"/>
      <c r="T65" s="211"/>
      <c r="U65" s="211">
        <f t="shared" ref="U65:AB65" si="30">SUM(U66:U469)</f>
        <v>127765.49999999996</v>
      </c>
      <c r="V65" s="211">
        <f t="shared" si="30"/>
        <v>631409223.69999993</v>
      </c>
      <c r="W65" s="211">
        <f t="shared" si="30"/>
        <v>313</v>
      </c>
      <c r="X65" s="211">
        <f t="shared" si="30"/>
        <v>692982</v>
      </c>
      <c r="Y65" s="211">
        <f t="shared" si="30"/>
        <v>11736.800000000001</v>
      </c>
      <c r="Z65" s="211">
        <f t="shared" si="30"/>
        <v>34390681.200000003</v>
      </c>
      <c r="AA65" s="211">
        <f t="shared" si="30"/>
        <v>1113.8</v>
      </c>
      <c r="AB65" s="211">
        <f t="shared" si="30"/>
        <v>2981642.6</v>
      </c>
      <c r="AC65" s="211"/>
      <c r="AD65" s="211"/>
      <c r="AE65" s="211"/>
      <c r="AF65" s="211"/>
      <c r="AG65" s="245"/>
      <c r="AH65" s="158"/>
      <c r="AI65" s="175"/>
      <c r="AJ65" s="238"/>
      <c r="AK65" s="15"/>
      <c r="AL65" s="15"/>
      <c r="AM65" s="15"/>
      <c r="AN65" s="246"/>
      <c r="AP65" s="16"/>
    </row>
    <row r="66" spans="1:42" ht="22.5" hidden="1" customHeight="1" x14ac:dyDescent="0.25">
      <c r="A66" s="83" t="str">
        <f t="shared" ref="A66:A129" si="31">AM66</f>
        <v>37.</v>
      </c>
      <c r="B66" s="26">
        <v>791</v>
      </c>
      <c r="C66" s="40" t="s">
        <v>1719</v>
      </c>
      <c r="D66" s="26">
        <v>1917</v>
      </c>
      <c r="E66" s="135" t="s">
        <v>2957</v>
      </c>
      <c r="F66" s="135" t="s">
        <v>2960</v>
      </c>
      <c r="G66" s="26">
        <v>2</v>
      </c>
      <c r="H66" s="26">
        <v>1</v>
      </c>
      <c r="I66" s="234">
        <v>277.7</v>
      </c>
      <c r="J66" s="234">
        <v>276.10000000000002</v>
      </c>
      <c r="K66" s="234">
        <v>276.10000000000002</v>
      </c>
      <c r="L66" s="266">
        <v>9</v>
      </c>
      <c r="M66" s="205">
        <f t="shared" ref="M66:M129" si="32">R66+T66+V66+X66+Z66+AB66+AE66+AF66</f>
        <v>18768</v>
      </c>
      <c r="N66" s="205"/>
      <c r="O66" s="205"/>
      <c r="P66" s="205"/>
      <c r="Q66" s="205">
        <f t="shared" ref="Q66:Q129" si="33">M66</f>
        <v>18768</v>
      </c>
      <c r="R66" s="205">
        <v>18768</v>
      </c>
      <c r="S66" s="219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60">
        <v>2025</v>
      </c>
      <c r="AH66" s="158"/>
      <c r="AI66" s="175"/>
      <c r="AJ66" s="218"/>
      <c r="AK66" s="15">
        <f t="shared" si="12"/>
        <v>37</v>
      </c>
      <c r="AL66" s="15" t="s">
        <v>155</v>
      </c>
      <c r="AM66" s="15" t="str">
        <f t="shared" si="18"/>
        <v>37.</v>
      </c>
      <c r="AN66" s="222"/>
      <c r="AO66" s="15"/>
      <c r="AP66" s="16"/>
    </row>
    <row r="67" spans="1:42" ht="22.5" hidden="1" customHeight="1" x14ac:dyDescent="0.25">
      <c r="A67" s="83" t="str">
        <f t="shared" si="31"/>
        <v>38.</v>
      </c>
      <c r="B67" s="26">
        <v>5455</v>
      </c>
      <c r="C67" s="40" t="s">
        <v>1731</v>
      </c>
      <c r="D67" s="26">
        <v>1920</v>
      </c>
      <c r="E67" s="83" t="s">
        <v>2957</v>
      </c>
      <c r="F67" s="83" t="s">
        <v>2959</v>
      </c>
      <c r="G67" s="26">
        <v>2</v>
      </c>
      <c r="H67" s="26">
        <v>1</v>
      </c>
      <c r="I67" s="204">
        <v>137.9</v>
      </c>
      <c r="J67" s="204">
        <v>137.9</v>
      </c>
      <c r="K67" s="204">
        <v>137.9</v>
      </c>
      <c r="L67" s="223">
        <v>16</v>
      </c>
      <c r="M67" s="207">
        <f t="shared" si="32"/>
        <v>197059.1</v>
      </c>
      <c r="N67" s="207"/>
      <c r="O67" s="207"/>
      <c r="P67" s="207"/>
      <c r="Q67" s="205">
        <f t="shared" si="33"/>
        <v>197059.1</v>
      </c>
      <c r="R67" s="208">
        <v>197059.1</v>
      </c>
      <c r="S67" s="267"/>
      <c r="T67" s="208"/>
      <c r="U67" s="208"/>
      <c r="V67" s="208"/>
      <c r="W67" s="208"/>
      <c r="X67" s="208"/>
      <c r="Y67" s="208"/>
      <c r="Z67" s="208"/>
      <c r="AA67" s="208"/>
      <c r="AB67" s="208"/>
      <c r="AC67" s="205"/>
      <c r="AD67" s="205"/>
      <c r="AE67" s="208"/>
      <c r="AF67" s="208"/>
      <c r="AG67" s="260">
        <v>2025</v>
      </c>
      <c r="AH67" s="158"/>
      <c r="AI67" s="175"/>
      <c r="AJ67" s="218"/>
      <c r="AK67" s="15">
        <f t="shared" si="12"/>
        <v>38</v>
      </c>
      <c r="AL67" s="15" t="s">
        <v>155</v>
      </c>
      <c r="AM67" s="15" t="str">
        <f t="shared" si="18"/>
        <v>38.</v>
      </c>
      <c r="AN67" s="222"/>
      <c r="AO67" s="15"/>
      <c r="AP67" s="16"/>
    </row>
    <row r="68" spans="1:42" ht="22.5" hidden="1" customHeight="1" x14ac:dyDescent="0.25">
      <c r="A68" s="83" t="str">
        <f t="shared" si="31"/>
        <v>39.</v>
      </c>
      <c r="B68" s="26">
        <v>89</v>
      </c>
      <c r="C68" s="40" t="s">
        <v>2831</v>
      </c>
      <c r="D68" s="26">
        <v>1986</v>
      </c>
      <c r="E68" s="83" t="s">
        <v>2957</v>
      </c>
      <c r="F68" s="83" t="s">
        <v>2959</v>
      </c>
      <c r="G68" s="26">
        <v>2</v>
      </c>
      <c r="H68" s="26">
        <v>2</v>
      </c>
      <c r="I68" s="207">
        <v>585</v>
      </c>
      <c r="J68" s="207">
        <v>581.70000000000005</v>
      </c>
      <c r="K68" s="207">
        <v>581.70000000000005</v>
      </c>
      <c r="L68" s="223">
        <v>25</v>
      </c>
      <c r="M68" s="205">
        <f>R68+T68+V68+X68+Z68+AB68+AE68+AF68</f>
        <v>1631620</v>
      </c>
      <c r="N68" s="205"/>
      <c r="O68" s="205"/>
      <c r="P68" s="205"/>
      <c r="Q68" s="205">
        <f>M68</f>
        <v>1631620</v>
      </c>
      <c r="R68" s="205"/>
      <c r="S68" s="219"/>
      <c r="T68" s="205"/>
      <c r="U68" s="205">
        <v>460</v>
      </c>
      <c r="V68" s="205">
        <f t="shared" ref="V68:V69" si="34">U68*3547</f>
        <v>1631620</v>
      </c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21">
        <v>2025</v>
      </c>
      <c r="AH68" s="158"/>
      <c r="AI68" s="175"/>
      <c r="AJ68" s="218"/>
      <c r="AK68" s="15">
        <f t="shared" si="12"/>
        <v>39</v>
      </c>
      <c r="AL68" s="15" t="s">
        <v>155</v>
      </c>
      <c r="AM68" s="15" t="str">
        <f t="shared" si="18"/>
        <v>39.</v>
      </c>
      <c r="AN68" s="222"/>
      <c r="AO68" s="15"/>
      <c r="AP68" s="16"/>
    </row>
    <row r="69" spans="1:42" ht="22.5" hidden="1" customHeight="1" x14ac:dyDescent="0.25">
      <c r="A69" s="83" t="str">
        <f t="shared" si="31"/>
        <v>40.</v>
      </c>
      <c r="B69" s="26">
        <v>88</v>
      </c>
      <c r="C69" s="40" t="s">
        <v>1671</v>
      </c>
      <c r="D69" s="26">
        <v>1986</v>
      </c>
      <c r="E69" s="135" t="s">
        <v>2957</v>
      </c>
      <c r="F69" s="83" t="s">
        <v>2959</v>
      </c>
      <c r="G69" s="26">
        <v>2</v>
      </c>
      <c r="H69" s="26">
        <v>2</v>
      </c>
      <c r="I69" s="205">
        <v>581.4</v>
      </c>
      <c r="J69" s="205">
        <v>577.4</v>
      </c>
      <c r="K69" s="205">
        <v>577</v>
      </c>
      <c r="L69" s="219">
        <v>26</v>
      </c>
      <c r="M69" s="205">
        <f>R69+T69+V69+X69+Z69+AB69+AE69+AF69</f>
        <v>1631620</v>
      </c>
      <c r="N69" s="205"/>
      <c r="O69" s="205"/>
      <c r="P69" s="205"/>
      <c r="Q69" s="205">
        <f>M69</f>
        <v>1631620</v>
      </c>
      <c r="R69" s="205"/>
      <c r="S69" s="219"/>
      <c r="T69" s="205"/>
      <c r="U69" s="205">
        <v>460</v>
      </c>
      <c r="V69" s="205">
        <f t="shared" si="34"/>
        <v>1631620</v>
      </c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21">
        <v>2025</v>
      </c>
      <c r="AH69" s="158"/>
      <c r="AI69" s="175"/>
      <c r="AJ69" s="218"/>
      <c r="AK69" s="15">
        <f t="shared" si="12"/>
        <v>40</v>
      </c>
      <c r="AL69" s="15" t="s">
        <v>155</v>
      </c>
      <c r="AM69" s="15" t="str">
        <f t="shared" si="18"/>
        <v>40.</v>
      </c>
      <c r="AN69" s="222"/>
      <c r="AO69" s="15"/>
      <c r="AP69" s="16"/>
    </row>
    <row r="70" spans="1:42" ht="22.5" hidden="1" customHeight="1" x14ac:dyDescent="0.25">
      <c r="A70" s="83" t="str">
        <f t="shared" si="31"/>
        <v>41.</v>
      </c>
      <c r="B70" s="26">
        <v>234</v>
      </c>
      <c r="C70" s="41" t="s">
        <v>228</v>
      </c>
      <c r="D70" s="26">
        <v>1930</v>
      </c>
      <c r="E70" s="83" t="s">
        <v>2957</v>
      </c>
      <c r="F70" s="83" t="s">
        <v>2959</v>
      </c>
      <c r="G70" s="26">
        <v>2</v>
      </c>
      <c r="H70" s="26">
        <v>1</v>
      </c>
      <c r="I70" s="204">
        <v>215.9</v>
      </c>
      <c r="J70" s="205">
        <v>215.9</v>
      </c>
      <c r="K70" s="204">
        <v>215.9</v>
      </c>
      <c r="L70" s="223">
        <v>10</v>
      </c>
      <c r="M70" s="207">
        <f t="shared" si="32"/>
        <v>171480</v>
      </c>
      <c r="N70" s="207"/>
      <c r="O70" s="207"/>
      <c r="P70" s="207"/>
      <c r="Q70" s="205">
        <f t="shared" si="33"/>
        <v>171480</v>
      </c>
      <c r="R70" s="207">
        <v>171480</v>
      </c>
      <c r="S70" s="260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60">
        <v>2025</v>
      </c>
      <c r="AH70" s="158"/>
      <c r="AI70" s="175"/>
      <c r="AJ70" s="218"/>
      <c r="AK70" s="15">
        <f t="shared" si="12"/>
        <v>41</v>
      </c>
      <c r="AL70" s="15" t="s">
        <v>155</v>
      </c>
      <c r="AM70" s="15" t="str">
        <f t="shared" si="18"/>
        <v>41.</v>
      </c>
      <c r="AN70" s="222"/>
      <c r="AO70" s="16"/>
      <c r="AP70" s="16"/>
    </row>
    <row r="71" spans="1:42" ht="22.5" hidden="1" customHeight="1" x14ac:dyDescent="0.25">
      <c r="A71" s="83" t="str">
        <f t="shared" si="31"/>
        <v>42.</v>
      </c>
      <c r="B71" s="26">
        <v>282</v>
      </c>
      <c r="C71" s="40" t="s">
        <v>2817</v>
      </c>
      <c r="D71" s="26">
        <v>1983</v>
      </c>
      <c r="E71" s="83" t="s">
        <v>2957</v>
      </c>
      <c r="F71" s="83" t="s">
        <v>2959</v>
      </c>
      <c r="G71" s="26">
        <v>2</v>
      </c>
      <c r="H71" s="26">
        <v>3</v>
      </c>
      <c r="I71" s="204">
        <v>1038.4000000000001</v>
      </c>
      <c r="J71" s="204">
        <v>837.7</v>
      </c>
      <c r="K71" s="204">
        <v>837.7</v>
      </c>
      <c r="L71" s="223">
        <v>52</v>
      </c>
      <c r="M71" s="205">
        <f>R71+T71+V71+X71+Z71+AB71+AE71+AF71</f>
        <v>2496378.5999999996</v>
      </c>
      <c r="N71" s="205"/>
      <c r="O71" s="205"/>
      <c r="P71" s="205"/>
      <c r="Q71" s="205">
        <f>M71</f>
        <v>2496378.5999999996</v>
      </c>
      <c r="R71" s="205"/>
      <c r="S71" s="219"/>
      <c r="T71" s="205"/>
      <c r="U71" s="205">
        <v>703.8</v>
      </c>
      <c r="V71" s="205">
        <f>U71*3547</f>
        <v>2496378.5999999996</v>
      </c>
      <c r="W71" s="205"/>
      <c r="X71" s="205"/>
      <c r="Y71" s="205"/>
      <c r="Z71" s="205"/>
      <c r="AA71" s="205"/>
      <c r="AB71" s="205"/>
      <c r="AC71" s="205"/>
      <c r="AD71" s="205"/>
      <c r="AE71" s="205"/>
      <c r="AF71" s="205"/>
      <c r="AG71" s="221">
        <v>2025</v>
      </c>
      <c r="AH71" s="158"/>
      <c r="AI71" s="175"/>
      <c r="AJ71" s="218"/>
      <c r="AK71" s="15">
        <f t="shared" si="12"/>
        <v>42</v>
      </c>
      <c r="AL71" s="15" t="s">
        <v>155</v>
      </c>
      <c r="AM71" s="15" t="str">
        <f t="shared" si="18"/>
        <v>42.</v>
      </c>
      <c r="AN71" s="222"/>
      <c r="AO71" s="15"/>
      <c r="AP71" s="16"/>
    </row>
    <row r="72" spans="1:42" ht="22.5" hidden="1" customHeight="1" x14ac:dyDescent="0.25">
      <c r="A72" s="83" t="str">
        <f t="shared" si="31"/>
        <v>43.</v>
      </c>
      <c r="B72" s="26">
        <v>117</v>
      </c>
      <c r="C72" s="40" t="s">
        <v>2746</v>
      </c>
      <c r="D72" s="26">
        <v>1975</v>
      </c>
      <c r="E72" s="83" t="s">
        <v>2957</v>
      </c>
      <c r="F72" s="83" t="s">
        <v>2959</v>
      </c>
      <c r="G72" s="26">
        <v>2</v>
      </c>
      <c r="H72" s="26">
        <v>2</v>
      </c>
      <c r="I72" s="204">
        <v>1208.4000000000001</v>
      </c>
      <c r="J72" s="204">
        <v>391.8</v>
      </c>
      <c r="K72" s="204">
        <v>391.8</v>
      </c>
      <c r="L72" s="223">
        <v>29</v>
      </c>
      <c r="M72" s="207">
        <f>R72+T72+V72+X72+Z72+AB72+AE72+AF72</f>
        <v>2113657.2999999998</v>
      </c>
      <c r="N72" s="207"/>
      <c r="O72" s="207"/>
      <c r="P72" s="207"/>
      <c r="Q72" s="205">
        <f>M72</f>
        <v>2113657.2999999998</v>
      </c>
      <c r="R72" s="208"/>
      <c r="S72" s="267"/>
      <c r="T72" s="208"/>
      <c r="U72" s="208">
        <v>595.9</v>
      </c>
      <c r="V72" s="208">
        <f>U72*3547</f>
        <v>2113657.2999999998</v>
      </c>
      <c r="W72" s="208"/>
      <c r="X72" s="208"/>
      <c r="Y72" s="208"/>
      <c r="Z72" s="208"/>
      <c r="AA72" s="208"/>
      <c r="AB72" s="208"/>
      <c r="AC72" s="205"/>
      <c r="AD72" s="205"/>
      <c r="AE72" s="208"/>
      <c r="AF72" s="208"/>
      <c r="AG72" s="221">
        <v>2025</v>
      </c>
      <c r="AH72" s="158"/>
      <c r="AI72" s="175"/>
      <c r="AJ72" s="218"/>
      <c r="AK72" s="15">
        <f t="shared" si="12"/>
        <v>43</v>
      </c>
      <c r="AL72" s="15" t="s">
        <v>155</v>
      </c>
      <c r="AM72" s="15" t="str">
        <f t="shared" si="18"/>
        <v>43.</v>
      </c>
      <c r="AN72" s="222"/>
      <c r="AO72" s="15"/>
      <c r="AP72" s="16"/>
    </row>
    <row r="73" spans="1:42" ht="22.5" hidden="1" customHeight="1" x14ac:dyDescent="0.25">
      <c r="A73" s="83" t="str">
        <f t="shared" si="31"/>
        <v>44.</v>
      </c>
      <c r="B73" s="26">
        <v>281</v>
      </c>
      <c r="C73" s="40" t="s">
        <v>2816</v>
      </c>
      <c r="D73" s="26">
        <v>1983</v>
      </c>
      <c r="E73" s="83" t="s">
        <v>2957</v>
      </c>
      <c r="F73" s="83" t="s">
        <v>2959</v>
      </c>
      <c r="G73" s="26">
        <v>2</v>
      </c>
      <c r="H73" s="26">
        <v>3</v>
      </c>
      <c r="I73" s="204">
        <v>1018.8</v>
      </c>
      <c r="J73" s="204">
        <v>933.8</v>
      </c>
      <c r="K73" s="204">
        <v>933.8</v>
      </c>
      <c r="L73" s="223">
        <v>41</v>
      </c>
      <c r="M73" s="205">
        <f>R73+T73+V73+X73+Z73+AB73+AE73+AF73</f>
        <v>2496378.5999999996</v>
      </c>
      <c r="N73" s="205"/>
      <c r="O73" s="205"/>
      <c r="P73" s="205"/>
      <c r="Q73" s="205">
        <f>M73</f>
        <v>2496378.5999999996</v>
      </c>
      <c r="R73" s="205"/>
      <c r="S73" s="219"/>
      <c r="T73" s="205"/>
      <c r="U73" s="205">
        <v>703.8</v>
      </c>
      <c r="V73" s="205">
        <f>U73*3547</f>
        <v>2496378.5999999996</v>
      </c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21">
        <v>2025</v>
      </c>
      <c r="AH73" s="158"/>
      <c r="AI73" s="175"/>
      <c r="AJ73" s="218"/>
      <c r="AK73" s="15">
        <f t="shared" si="12"/>
        <v>44</v>
      </c>
      <c r="AL73" s="15" t="s">
        <v>155</v>
      </c>
      <c r="AM73" s="15" t="str">
        <f t="shared" si="18"/>
        <v>44.</v>
      </c>
      <c r="AN73" s="222"/>
      <c r="AO73" s="15"/>
      <c r="AP73" s="16"/>
    </row>
    <row r="74" spans="1:42" ht="22.5" hidden="1" customHeight="1" x14ac:dyDescent="0.25">
      <c r="A74" s="83" t="str">
        <f t="shared" si="31"/>
        <v>45.</v>
      </c>
      <c r="B74" s="26">
        <v>644</v>
      </c>
      <c r="C74" s="41" t="s">
        <v>240</v>
      </c>
      <c r="D74" s="26">
        <v>1938</v>
      </c>
      <c r="E74" s="83" t="s">
        <v>2957</v>
      </c>
      <c r="F74" s="83" t="s">
        <v>2959</v>
      </c>
      <c r="G74" s="26">
        <v>2</v>
      </c>
      <c r="H74" s="26">
        <v>2</v>
      </c>
      <c r="I74" s="204">
        <v>1029.4000000000001</v>
      </c>
      <c r="J74" s="205">
        <v>613.79999999999995</v>
      </c>
      <c r="K74" s="204">
        <v>613.79999999999995</v>
      </c>
      <c r="L74" s="223">
        <v>19</v>
      </c>
      <c r="M74" s="207">
        <f t="shared" si="32"/>
        <v>1258910</v>
      </c>
      <c r="N74" s="207"/>
      <c r="O74" s="207"/>
      <c r="P74" s="207"/>
      <c r="Q74" s="205">
        <f t="shared" si="33"/>
        <v>1258910</v>
      </c>
      <c r="R74" s="207">
        <v>1258910</v>
      </c>
      <c r="S74" s="260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60">
        <v>2025</v>
      </c>
      <c r="AH74" s="158"/>
      <c r="AI74" s="175"/>
      <c r="AJ74" s="218"/>
      <c r="AK74" s="15">
        <f t="shared" si="12"/>
        <v>45</v>
      </c>
      <c r="AL74" s="15" t="s">
        <v>155</v>
      </c>
      <c r="AM74" s="15" t="str">
        <f t="shared" si="18"/>
        <v>45.</v>
      </c>
      <c r="AN74" s="222"/>
      <c r="AO74" s="15"/>
      <c r="AP74" s="16"/>
    </row>
    <row r="75" spans="1:42" ht="22.5" hidden="1" customHeight="1" x14ac:dyDescent="0.25">
      <c r="A75" s="83" t="str">
        <f t="shared" si="31"/>
        <v>46.</v>
      </c>
      <c r="B75" s="26">
        <v>652</v>
      </c>
      <c r="C75" s="226" t="s">
        <v>267</v>
      </c>
      <c r="D75" s="26">
        <v>1938</v>
      </c>
      <c r="E75" s="83" t="s">
        <v>2957</v>
      </c>
      <c r="F75" s="83" t="s">
        <v>2959</v>
      </c>
      <c r="G75" s="26">
        <v>2</v>
      </c>
      <c r="H75" s="26">
        <v>2</v>
      </c>
      <c r="I75" s="204">
        <v>1038.2</v>
      </c>
      <c r="J75" s="205">
        <v>620.9</v>
      </c>
      <c r="K75" s="204">
        <v>620.9</v>
      </c>
      <c r="L75" s="223">
        <v>20</v>
      </c>
      <c r="M75" s="207">
        <f t="shared" si="32"/>
        <v>1258910</v>
      </c>
      <c r="N75" s="207"/>
      <c r="O75" s="207"/>
      <c r="P75" s="207"/>
      <c r="Q75" s="205">
        <f t="shared" si="33"/>
        <v>1258910</v>
      </c>
      <c r="R75" s="207">
        <v>1258910</v>
      </c>
      <c r="S75" s="260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60">
        <v>2025</v>
      </c>
      <c r="AH75" s="158"/>
      <c r="AI75" s="175"/>
      <c r="AJ75" s="218"/>
      <c r="AK75" s="15">
        <f t="shared" si="12"/>
        <v>46</v>
      </c>
      <c r="AL75" s="15" t="s">
        <v>155</v>
      </c>
      <c r="AM75" s="15" t="str">
        <f t="shared" si="18"/>
        <v>46.</v>
      </c>
      <c r="AN75" s="222"/>
      <c r="AO75" s="15"/>
      <c r="AP75" s="16"/>
    </row>
    <row r="76" spans="1:42" ht="22.5" hidden="1" customHeight="1" x14ac:dyDescent="0.25">
      <c r="A76" s="83" t="str">
        <f t="shared" si="31"/>
        <v>47.</v>
      </c>
      <c r="B76" s="26">
        <v>466</v>
      </c>
      <c r="C76" s="40" t="s">
        <v>1696</v>
      </c>
      <c r="D76" s="26">
        <v>1940</v>
      </c>
      <c r="E76" s="83" t="s">
        <v>2957</v>
      </c>
      <c r="F76" s="83" t="s">
        <v>2959</v>
      </c>
      <c r="G76" s="26">
        <v>2</v>
      </c>
      <c r="H76" s="26">
        <v>1</v>
      </c>
      <c r="I76" s="207">
        <v>459.2</v>
      </c>
      <c r="J76" s="207">
        <v>262.3</v>
      </c>
      <c r="K76" s="207">
        <v>184.4</v>
      </c>
      <c r="L76" s="223">
        <v>15</v>
      </c>
      <c r="M76" s="205">
        <f t="shared" si="32"/>
        <v>132483</v>
      </c>
      <c r="N76" s="205"/>
      <c r="O76" s="205"/>
      <c r="P76" s="205"/>
      <c r="Q76" s="205">
        <f t="shared" si="33"/>
        <v>132483</v>
      </c>
      <c r="R76" s="205">
        <v>132483</v>
      </c>
      <c r="S76" s="219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60">
        <v>2025</v>
      </c>
      <c r="AH76" s="158"/>
      <c r="AI76" s="175"/>
      <c r="AJ76" s="218"/>
      <c r="AK76" s="15">
        <f t="shared" si="12"/>
        <v>47</v>
      </c>
      <c r="AL76" s="15" t="s">
        <v>155</v>
      </c>
      <c r="AM76" s="15" t="str">
        <f t="shared" si="18"/>
        <v>47.</v>
      </c>
      <c r="AN76" s="222"/>
      <c r="AO76" s="15"/>
      <c r="AP76" s="16"/>
    </row>
    <row r="77" spans="1:42" ht="22.5" hidden="1" customHeight="1" x14ac:dyDescent="0.25">
      <c r="A77" s="83" t="str">
        <f t="shared" si="31"/>
        <v>48.</v>
      </c>
      <c r="B77" s="26">
        <v>786</v>
      </c>
      <c r="C77" s="40" t="s">
        <v>1718</v>
      </c>
      <c r="D77" s="26">
        <v>1952</v>
      </c>
      <c r="E77" s="135" t="s">
        <v>2957</v>
      </c>
      <c r="F77" s="83" t="s">
        <v>2959</v>
      </c>
      <c r="G77" s="26">
        <v>2</v>
      </c>
      <c r="H77" s="26">
        <v>1</v>
      </c>
      <c r="I77" s="234">
        <v>804.45</v>
      </c>
      <c r="J77" s="234">
        <v>431.45</v>
      </c>
      <c r="K77" s="234">
        <v>431.45</v>
      </c>
      <c r="L77" s="266">
        <v>19</v>
      </c>
      <c r="M77" s="205">
        <f t="shared" si="32"/>
        <v>110916</v>
      </c>
      <c r="N77" s="205"/>
      <c r="O77" s="205"/>
      <c r="P77" s="205"/>
      <c r="Q77" s="205">
        <f t="shared" si="33"/>
        <v>110916</v>
      </c>
      <c r="R77" s="205">
        <v>110916</v>
      </c>
      <c r="S77" s="219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60">
        <v>2025</v>
      </c>
      <c r="AH77" s="158"/>
      <c r="AI77" s="175"/>
      <c r="AJ77" s="218"/>
      <c r="AK77" s="15">
        <f t="shared" si="12"/>
        <v>48</v>
      </c>
      <c r="AL77" s="15" t="s">
        <v>155</v>
      </c>
      <c r="AM77" s="15" t="str">
        <f t="shared" si="18"/>
        <v>48.</v>
      </c>
      <c r="AN77" s="222"/>
      <c r="AO77" s="15"/>
      <c r="AP77" s="16"/>
    </row>
    <row r="78" spans="1:42" ht="22.5" hidden="1" customHeight="1" x14ac:dyDescent="0.25">
      <c r="A78" s="83" t="str">
        <f t="shared" si="31"/>
        <v>49.</v>
      </c>
      <c r="B78" s="26">
        <v>543</v>
      </c>
      <c r="C78" s="40" t="s">
        <v>1704</v>
      </c>
      <c r="D78" s="26">
        <v>1956</v>
      </c>
      <c r="E78" s="83" t="s">
        <v>2957</v>
      </c>
      <c r="F78" s="83" t="s">
        <v>2959</v>
      </c>
      <c r="G78" s="26">
        <v>2</v>
      </c>
      <c r="H78" s="26">
        <v>2</v>
      </c>
      <c r="I78" s="204">
        <v>1328.3</v>
      </c>
      <c r="J78" s="204">
        <v>748.6</v>
      </c>
      <c r="K78" s="204">
        <v>748.6</v>
      </c>
      <c r="L78" s="223">
        <v>20</v>
      </c>
      <c r="M78" s="207">
        <f t="shared" si="32"/>
        <v>378963</v>
      </c>
      <c r="N78" s="207"/>
      <c r="O78" s="207"/>
      <c r="P78" s="207"/>
      <c r="Q78" s="205">
        <f t="shared" si="33"/>
        <v>378963</v>
      </c>
      <c r="R78" s="208">
        <v>378963</v>
      </c>
      <c r="S78" s="267"/>
      <c r="T78" s="208"/>
      <c r="U78" s="208"/>
      <c r="V78" s="208"/>
      <c r="W78" s="208"/>
      <c r="X78" s="208"/>
      <c r="Y78" s="208"/>
      <c r="Z78" s="208"/>
      <c r="AA78" s="208"/>
      <c r="AB78" s="208"/>
      <c r="AC78" s="205"/>
      <c r="AD78" s="205"/>
      <c r="AE78" s="208"/>
      <c r="AF78" s="208"/>
      <c r="AG78" s="260">
        <v>2025</v>
      </c>
      <c r="AH78" s="158"/>
      <c r="AI78" s="175"/>
      <c r="AJ78" s="218"/>
      <c r="AK78" s="15">
        <f t="shared" si="12"/>
        <v>49</v>
      </c>
      <c r="AL78" s="15" t="s">
        <v>155</v>
      </c>
      <c r="AM78" s="15" t="str">
        <f t="shared" si="18"/>
        <v>49.</v>
      </c>
      <c r="AN78" s="222"/>
      <c r="AO78" s="15"/>
      <c r="AP78" s="16"/>
    </row>
    <row r="79" spans="1:42" ht="22.5" hidden="1" customHeight="1" x14ac:dyDescent="0.25">
      <c r="A79" s="83" t="str">
        <f t="shared" si="31"/>
        <v>50.</v>
      </c>
      <c r="B79" s="26">
        <v>715</v>
      </c>
      <c r="C79" s="40" t="s">
        <v>1715</v>
      </c>
      <c r="D79" s="26">
        <v>1957</v>
      </c>
      <c r="E79" s="135" t="s">
        <v>2957</v>
      </c>
      <c r="F79" s="83" t="s">
        <v>2959</v>
      </c>
      <c r="G79" s="26">
        <v>2</v>
      </c>
      <c r="H79" s="26">
        <v>1</v>
      </c>
      <c r="I79" s="234">
        <v>598.79999999999995</v>
      </c>
      <c r="J79" s="234">
        <v>384.8</v>
      </c>
      <c r="K79" s="234">
        <v>384.8</v>
      </c>
      <c r="L79" s="266">
        <v>9</v>
      </c>
      <c r="M79" s="205">
        <f t="shared" si="32"/>
        <v>141726</v>
      </c>
      <c r="N79" s="205"/>
      <c r="O79" s="205"/>
      <c r="P79" s="205"/>
      <c r="Q79" s="205">
        <f t="shared" si="33"/>
        <v>141726</v>
      </c>
      <c r="R79" s="205">
        <v>141726</v>
      </c>
      <c r="S79" s="219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60">
        <v>2025</v>
      </c>
      <c r="AH79" s="158"/>
      <c r="AI79" s="175"/>
      <c r="AJ79" s="218"/>
      <c r="AK79" s="15">
        <f t="shared" si="12"/>
        <v>50</v>
      </c>
      <c r="AL79" s="15" t="s">
        <v>155</v>
      </c>
      <c r="AM79" s="15" t="str">
        <f t="shared" si="18"/>
        <v>50.</v>
      </c>
      <c r="AN79" s="222"/>
      <c r="AO79" s="15"/>
      <c r="AP79" s="16"/>
    </row>
    <row r="80" spans="1:42" ht="22.5" hidden="1" customHeight="1" x14ac:dyDescent="0.25">
      <c r="A80" s="83" t="str">
        <f t="shared" si="31"/>
        <v>51.</v>
      </c>
      <c r="B80" s="26">
        <v>452</v>
      </c>
      <c r="C80" s="242" t="s">
        <v>27</v>
      </c>
      <c r="D80" s="26">
        <v>1959</v>
      </c>
      <c r="E80" s="135" t="s">
        <v>2957</v>
      </c>
      <c r="F80" s="83" t="s">
        <v>2959</v>
      </c>
      <c r="G80" s="26">
        <v>2</v>
      </c>
      <c r="H80" s="26">
        <v>1</v>
      </c>
      <c r="I80" s="205">
        <v>529.17999999999995</v>
      </c>
      <c r="J80" s="205">
        <v>307.3</v>
      </c>
      <c r="K80" s="205">
        <v>307.3</v>
      </c>
      <c r="L80" s="219">
        <v>44</v>
      </c>
      <c r="M80" s="207">
        <f t="shared" si="32"/>
        <v>220524</v>
      </c>
      <c r="N80" s="207"/>
      <c r="O80" s="207"/>
      <c r="P80" s="207"/>
      <c r="Q80" s="205">
        <f t="shared" si="33"/>
        <v>220524</v>
      </c>
      <c r="R80" s="205">
        <v>220524</v>
      </c>
      <c r="S80" s="219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60">
        <v>2025</v>
      </c>
      <c r="AH80" s="158"/>
      <c r="AI80" s="175"/>
      <c r="AJ80" s="218"/>
      <c r="AK80" s="15">
        <f t="shared" si="12"/>
        <v>51</v>
      </c>
      <c r="AL80" s="15" t="s">
        <v>155</v>
      </c>
      <c r="AM80" s="15" t="str">
        <f t="shared" si="18"/>
        <v>51.</v>
      </c>
      <c r="AN80" s="222"/>
      <c r="AO80" s="15"/>
      <c r="AP80" s="16"/>
    </row>
    <row r="81" spans="1:42" ht="22.5" hidden="1" customHeight="1" x14ac:dyDescent="0.25">
      <c r="A81" s="83" t="str">
        <f t="shared" si="31"/>
        <v>52.</v>
      </c>
      <c r="B81" s="26">
        <v>805</v>
      </c>
      <c r="C81" s="40" t="s">
        <v>1720</v>
      </c>
      <c r="D81" s="26">
        <v>1959</v>
      </c>
      <c r="E81" s="83" t="s">
        <v>2957</v>
      </c>
      <c r="F81" s="83" t="s">
        <v>2959</v>
      </c>
      <c r="G81" s="26">
        <v>2</v>
      </c>
      <c r="H81" s="26">
        <v>1</v>
      </c>
      <c r="I81" s="204">
        <v>260.8</v>
      </c>
      <c r="J81" s="204">
        <v>260.8</v>
      </c>
      <c r="K81" s="204">
        <v>260.8</v>
      </c>
      <c r="L81" s="223">
        <v>13</v>
      </c>
      <c r="M81" s="207">
        <f t="shared" si="32"/>
        <v>246480</v>
      </c>
      <c r="N81" s="207"/>
      <c r="O81" s="207"/>
      <c r="P81" s="207"/>
      <c r="Q81" s="205">
        <f t="shared" si="33"/>
        <v>246480</v>
      </c>
      <c r="R81" s="208">
        <v>246480</v>
      </c>
      <c r="S81" s="267"/>
      <c r="T81" s="208"/>
      <c r="U81" s="208"/>
      <c r="V81" s="208"/>
      <c r="W81" s="208"/>
      <c r="X81" s="208"/>
      <c r="Y81" s="208"/>
      <c r="Z81" s="208"/>
      <c r="AA81" s="208"/>
      <c r="AB81" s="208"/>
      <c r="AC81" s="205"/>
      <c r="AD81" s="205"/>
      <c r="AE81" s="208"/>
      <c r="AF81" s="208"/>
      <c r="AG81" s="260">
        <v>2025</v>
      </c>
      <c r="AH81" s="158"/>
      <c r="AI81" s="175"/>
      <c r="AJ81" s="218"/>
      <c r="AK81" s="15">
        <f t="shared" si="12"/>
        <v>52</v>
      </c>
      <c r="AL81" s="15" t="s">
        <v>155</v>
      </c>
      <c r="AM81" s="15" t="str">
        <f t="shared" si="18"/>
        <v>52.</v>
      </c>
      <c r="AN81" s="222"/>
      <c r="AO81" s="15"/>
      <c r="AP81" s="16"/>
    </row>
    <row r="82" spans="1:42" ht="22.5" hidden="1" customHeight="1" x14ac:dyDescent="0.25">
      <c r="A82" s="83" t="str">
        <f t="shared" si="31"/>
        <v>53.</v>
      </c>
      <c r="B82" s="26">
        <v>832</v>
      </c>
      <c r="C82" s="40" t="s">
        <v>1725</v>
      </c>
      <c r="D82" s="26">
        <v>1959</v>
      </c>
      <c r="E82" s="135" t="s">
        <v>2957</v>
      </c>
      <c r="F82" s="83" t="s">
        <v>2959</v>
      </c>
      <c r="G82" s="26">
        <v>2</v>
      </c>
      <c r="H82" s="26">
        <v>1</v>
      </c>
      <c r="I82" s="234">
        <v>499.7</v>
      </c>
      <c r="J82" s="234">
        <v>280.7</v>
      </c>
      <c r="K82" s="234">
        <v>280.7</v>
      </c>
      <c r="L82" s="266">
        <v>16</v>
      </c>
      <c r="M82" s="207">
        <f t="shared" si="32"/>
        <v>101673</v>
      </c>
      <c r="N82" s="207"/>
      <c r="O82" s="207"/>
      <c r="P82" s="207"/>
      <c r="Q82" s="205">
        <f t="shared" si="33"/>
        <v>101673</v>
      </c>
      <c r="R82" s="208">
        <v>101673</v>
      </c>
      <c r="S82" s="267"/>
      <c r="T82" s="208"/>
      <c r="U82" s="208"/>
      <c r="V82" s="208"/>
      <c r="W82" s="208"/>
      <c r="X82" s="208"/>
      <c r="Y82" s="208"/>
      <c r="Z82" s="208"/>
      <c r="AA82" s="208"/>
      <c r="AB82" s="208"/>
      <c r="AC82" s="205"/>
      <c r="AD82" s="205"/>
      <c r="AE82" s="208"/>
      <c r="AF82" s="208"/>
      <c r="AG82" s="260">
        <v>2025</v>
      </c>
      <c r="AH82" s="158"/>
      <c r="AI82" s="175"/>
      <c r="AJ82" s="218"/>
      <c r="AK82" s="15">
        <f t="shared" si="12"/>
        <v>53</v>
      </c>
      <c r="AL82" s="15" t="s">
        <v>155</v>
      </c>
      <c r="AM82" s="15" t="str">
        <f t="shared" si="18"/>
        <v>53.</v>
      </c>
      <c r="AN82" s="222"/>
      <c r="AO82" s="15"/>
      <c r="AP82" s="16"/>
    </row>
    <row r="83" spans="1:42" ht="22.5" hidden="1" customHeight="1" x14ac:dyDescent="0.25">
      <c r="A83" s="83" t="str">
        <f t="shared" si="31"/>
        <v>54.</v>
      </c>
      <c r="B83" s="26">
        <v>5618</v>
      </c>
      <c r="C83" s="41" t="s">
        <v>1087</v>
      </c>
      <c r="D83" s="26">
        <v>1960</v>
      </c>
      <c r="E83" s="83" t="s">
        <v>2957</v>
      </c>
      <c r="F83" s="83" t="s">
        <v>2959</v>
      </c>
      <c r="G83" s="26">
        <v>2</v>
      </c>
      <c r="H83" s="26">
        <v>1</v>
      </c>
      <c r="I83" s="207">
        <v>409.4</v>
      </c>
      <c r="J83" s="207">
        <v>363.1</v>
      </c>
      <c r="K83" s="207">
        <v>363.1</v>
      </c>
      <c r="L83" s="223">
        <v>15</v>
      </c>
      <c r="M83" s="207">
        <f t="shared" si="32"/>
        <v>110916</v>
      </c>
      <c r="N83" s="207"/>
      <c r="O83" s="207"/>
      <c r="P83" s="207"/>
      <c r="Q83" s="205">
        <f t="shared" si="33"/>
        <v>110916</v>
      </c>
      <c r="R83" s="207">
        <v>110916</v>
      </c>
      <c r="S83" s="260"/>
      <c r="T83" s="207"/>
      <c r="U83" s="207"/>
      <c r="V83" s="207"/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  <c r="AG83" s="260">
        <v>2025</v>
      </c>
      <c r="AH83" s="158"/>
      <c r="AI83" s="175"/>
      <c r="AJ83" s="218"/>
      <c r="AK83" s="15">
        <f t="shared" si="12"/>
        <v>54</v>
      </c>
      <c r="AL83" s="15" t="s">
        <v>155</v>
      </c>
      <c r="AM83" s="15" t="str">
        <f t="shared" si="18"/>
        <v>54.</v>
      </c>
      <c r="AN83" s="222"/>
      <c r="AO83" s="15"/>
      <c r="AP83" s="16"/>
    </row>
    <row r="84" spans="1:42" ht="22.5" hidden="1" customHeight="1" x14ac:dyDescent="0.25">
      <c r="A84" s="83" t="str">
        <f t="shared" si="31"/>
        <v>55.</v>
      </c>
      <c r="B84" s="26">
        <v>524</v>
      </c>
      <c r="C84" s="41" t="s">
        <v>260</v>
      </c>
      <c r="D84" s="26">
        <v>1961</v>
      </c>
      <c r="E84" s="83" t="s">
        <v>2957</v>
      </c>
      <c r="F84" s="83" t="s">
        <v>2959</v>
      </c>
      <c r="G84" s="26">
        <v>2</v>
      </c>
      <c r="H84" s="26">
        <v>1</v>
      </c>
      <c r="I84" s="207">
        <v>573.9</v>
      </c>
      <c r="J84" s="207">
        <v>313.60000000000002</v>
      </c>
      <c r="K84" s="207">
        <v>313.60000000000002</v>
      </c>
      <c r="L84" s="223">
        <v>15</v>
      </c>
      <c r="M84" s="207">
        <f t="shared" si="32"/>
        <v>1023100</v>
      </c>
      <c r="N84" s="207"/>
      <c r="O84" s="207"/>
      <c r="P84" s="207"/>
      <c r="Q84" s="205">
        <f t="shared" si="33"/>
        <v>1023100</v>
      </c>
      <c r="R84" s="207"/>
      <c r="S84" s="260"/>
      <c r="T84" s="207"/>
      <c r="U84" s="207"/>
      <c r="V84" s="207"/>
      <c r="W84" s="207"/>
      <c r="X84" s="207"/>
      <c r="Y84" s="207">
        <v>325</v>
      </c>
      <c r="Z84" s="207">
        <f>Y84*3148</f>
        <v>1023100</v>
      </c>
      <c r="AA84" s="207"/>
      <c r="AB84" s="207"/>
      <c r="AC84" s="207"/>
      <c r="AD84" s="207"/>
      <c r="AE84" s="207"/>
      <c r="AF84" s="207"/>
      <c r="AG84" s="260">
        <v>2025</v>
      </c>
      <c r="AH84" s="158"/>
      <c r="AI84" s="175"/>
      <c r="AJ84" s="218"/>
      <c r="AK84" s="15">
        <f t="shared" si="12"/>
        <v>55</v>
      </c>
      <c r="AL84" s="15" t="s">
        <v>155</v>
      </c>
      <c r="AM84" s="15" t="str">
        <f t="shared" si="18"/>
        <v>55.</v>
      </c>
      <c r="AN84" s="222"/>
      <c r="AO84" s="15"/>
      <c r="AP84" s="16"/>
    </row>
    <row r="85" spans="1:42" ht="22.5" hidden="1" customHeight="1" x14ac:dyDescent="0.25">
      <c r="A85" s="83" t="str">
        <f t="shared" si="31"/>
        <v>56.</v>
      </c>
      <c r="B85" s="26">
        <v>454</v>
      </c>
      <c r="C85" s="242" t="s">
        <v>209</v>
      </c>
      <c r="D85" s="26">
        <v>1962</v>
      </c>
      <c r="E85" s="135" t="s">
        <v>2957</v>
      </c>
      <c r="F85" s="83" t="s">
        <v>2959</v>
      </c>
      <c r="G85" s="26">
        <v>2</v>
      </c>
      <c r="H85" s="26">
        <v>1</v>
      </c>
      <c r="I85" s="205">
        <v>517.1</v>
      </c>
      <c r="J85" s="205">
        <v>310.10000000000002</v>
      </c>
      <c r="K85" s="205">
        <v>310.10000000000002</v>
      </c>
      <c r="L85" s="219">
        <v>15</v>
      </c>
      <c r="M85" s="207">
        <f t="shared" si="32"/>
        <v>28580</v>
      </c>
      <c r="N85" s="207"/>
      <c r="O85" s="207"/>
      <c r="P85" s="207"/>
      <c r="Q85" s="205">
        <f t="shared" si="33"/>
        <v>28580</v>
      </c>
      <c r="R85" s="207">
        <v>28580</v>
      </c>
      <c r="S85" s="219"/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205"/>
      <c r="AG85" s="260">
        <v>2025</v>
      </c>
      <c r="AH85" s="158"/>
      <c r="AI85" s="175"/>
      <c r="AJ85" s="218"/>
      <c r="AK85" s="15">
        <f t="shared" si="12"/>
        <v>56</v>
      </c>
      <c r="AL85" s="15" t="s">
        <v>155</v>
      </c>
      <c r="AM85" s="15" t="str">
        <f t="shared" si="18"/>
        <v>56.</v>
      </c>
      <c r="AN85" s="222"/>
      <c r="AO85" s="15"/>
      <c r="AP85" s="16"/>
    </row>
    <row r="86" spans="1:42" ht="22.5" hidden="1" customHeight="1" x14ac:dyDescent="0.25">
      <c r="A86" s="83" t="str">
        <f t="shared" si="31"/>
        <v>57.</v>
      </c>
      <c r="B86" s="26">
        <v>817</v>
      </c>
      <c r="C86" s="39" t="s">
        <v>40</v>
      </c>
      <c r="D86" s="26">
        <v>1963</v>
      </c>
      <c r="E86" s="83" t="s">
        <v>2957</v>
      </c>
      <c r="F86" s="83" t="s">
        <v>2959</v>
      </c>
      <c r="G86" s="26">
        <v>4</v>
      </c>
      <c r="H86" s="26">
        <v>2</v>
      </c>
      <c r="I86" s="204">
        <v>1262.9000000000001</v>
      </c>
      <c r="J86" s="205">
        <v>829.2</v>
      </c>
      <c r="K86" s="204">
        <v>829.2</v>
      </c>
      <c r="L86" s="223">
        <v>47</v>
      </c>
      <c r="M86" s="207">
        <f t="shared" si="32"/>
        <v>85740</v>
      </c>
      <c r="N86" s="207"/>
      <c r="O86" s="207"/>
      <c r="P86" s="207"/>
      <c r="Q86" s="205">
        <f t="shared" si="33"/>
        <v>85740</v>
      </c>
      <c r="R86" s="207">
        <v>85740</v>
      </c>
      <c r="S86" s="260"/>
      <c r="T86" s="207"/>
      <c r="U86" s="207"/>
      <c r="V86" s="207"/>
      <c r="W86" s="207"/>
      <c r="X86" s="207"/>
      <c r="Y86" s="207"/>
      <c r="Z86" s="207"/>
      <c r="AA86" s="207"/>
      <c r="AB86" s="207"/>
      <c r="AC86" s="207"/>
      <c r="AD86" s="207"/>
      <c r="AE86" s="205"/>
      <c r="AF86" s="207"/>
      <c r="AG86" s="260">
        <v>2025</v>
      </c>
      <c r="AH86" s="158"/>
      <c r="AI86" s="175"/>
      <c r="AJ86" s="218"/>
      <c r="AK86" s="15">
        <f t="shared" si="12"/>
        <v>57</v>
      </c>
      <c r="AL86" s="15" t="s">
        <v>155</v>
      </c>
      <c r="AM86" s="15" t="str">
        <f t="shared" si="18"/>
        <v>57.</v>
      </c>
      <c r="AN86" s="222"/>
      <c r="AO86" s="16"/>
      <c r="AP86" s="16"/>
    </row>
    <row r="87" spans="1:42" ht="22.5" hidden="1" customHeight="1" x14ac:dyDescent="0.25">
      <c r="A87" s="83" t="str">
        <f t="shared" si="31"/>
        <v>58.</v>
      </c>
      <c r="B87" s="26">
        <v>860</v>
      </c>
      <c r="C87" s="242" t="s">
        <v>41</v>
      </c>
      <c r="D87" s="26">
        <v>1965</v>
      </c>
      <c r="E87" s="135" t="s">
        <v>2957</v>
      </c>
      <c r="F87" s="83" t="s">
        <v>2959</v>
      </c>
      <c r="G87" s="26">
        <v>2</v>
      </c>
      <c r="H87" s="26">
        <v>2</v>
      </c>
      <c r="I87" s="234">
        <v>852.3</v>
      </c>
      <c r="J87" s="234">
        <v>457.8</v>
      </c>
      <c r="K87" s="234">
        <v>457.8</v>
      </c>
      <c r="L87" s="266">
        <v>13</v>
      </c>
      <c r="M87" s="207">
        <f t="shared" si="32"/>
        <v>852810</v>
      </c>
      <c r="N87" s="207"/>
      <c r="O87" s="207"/>
      <c r="P87" s="207"/>
      <c r="Q87" s="205">
        <f t="shared" si="33"/>
        <v>852810</v>
      </c>
      <c r="R87" s="205">
        <v>852810</v>
      </c>
      <c r="S87" s="219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60">
        <v>2025</v>
      </c>
      <c r="AH87" s="158"/>
      <c r="AI87" s="175"/>
      <c r="AJ87" s="218"/>
      <c r="AK87" s="15">
        <f t="shared" si="12"/>
        <v>58</v>
      </c>
      <c r="AL87" s="15" t="s">
        <v>155</v>
      </c>
      <c r="AM87" s="15" t="str">
        <f t="shared" si="18"/>
        <v>58.</v>
      </c>
      <c r="AN87" s="222"/>
      <c r="AO87" s="15"/>
      <c r="AP87" s="16"/>
    </row>
    <row r="88" spans="1:42" ht="22.5" hidden="1" customHeight="1" x14ac:dyDescent="0.25">
      <c r="A88" s="83" t="str">
        <f t="shared" si="31"/>
        <v>59.</v>
      </c>
      <c r="B88" s="26">
        <v>730</v>
      </c>
      <c r="C88" s="41" t="s">
        <v>242</v>
      </c>
      <c r="D88" s="26">
        <v>1969</v>
      </c>
      <c r="E88" s="83" t="s">
        <v>2957</v>
      </c>
      <c r="F88" s="83" t="s">
        <v>2959</v>
      </c>
      <c r="G88" s="26">
        <v>2</v>
      </c>
      <c r="H88" s="26">
        <v>1</v>
      </c>
      <c r="I88" s="204">
        <v>311</v>
      </c>
      <c r="J88" s="204">
        <v>206.7</v>
      </c>
      <c r="K88" s="204">
        <v>206.7</v>
      </c>
      <c r="L88" s="223">
        <v>22</v>
      </c>
      <c r="M88" s="207">
        <f t="shared" si="32"/>
        <v>755520</v>
      </c>
      <c r="N88" s="207"/>
      <c r="O88" s="207"/>
      <c r="P88" s="207"/>
      <c r="Q88" s="205">
        <f t="shared" si="33"/>
        <v>755520</v>
      </c>
      <c r="R88" s="207"/>
      <c r="S88" s="260"/>
      <c r="T88" s="207"/>
      <c r="U88" s="207"/>
      <c r="V88" s="207"/>
      <c r="W88" s="207"/>
      <c r="X88" s="207"/>
      <c r="Y88" s="207">
        <v>240</v>
      </c>
      <c r="Z88" s="207">
        <f>Y88*3148</f>
        <v>755520</v>
      </c>
      <c r="AA88" s="207"/>
      <c r="AB88" s="207"/>
      <c r="AC88" s="207"/>
      <c r="AD88" s="207"/>
      <c r="AE88" s="205"/>
      <c r="AF88" s="207"/>
      <c r="AG88" s="260">
        <v>2025</v>
      </c>
      <c r="AH88" s="158"/>
      <c r="AI88" s="175"/>
      <c r="AJ88" s="218"/>
      <c r="AK88" s="15">
        <f t="shared" si="12"/>
        <v>59</v>
      </c>
      <c r="AL88" s="15" t="s">
        <v>155</v>
      </c>
      <c r="AM88" s="15" t="str">
        <f t="shared" si="18"/>
        <v>59.</v>
      </c>
      <c r="AN88" s="222"/>
      <c r="AO88" s="15"/>
      <c r="AP88" s="16"/>
    </row>
    <row r="89" spans="1:42" ht="22.5" hidden="1" customHeight="1" x14ac:dyDescent="0.25">
      <c r="A89" s="83" t="str">
        <f t="shared" si="31"/>
        <v>60.</v>
      </c>
      <c r="B89" s="26">
        <v>702</v>
      </c>
      <c r="C89" s="242" t="s">
        <v>38</v>
      </c>
      <c r="D89" s="26">
        <v>1970</v>
      </c>
      <c r="E89" s="135" t="s">
        <v>2957</v>
      </c>
      <c r="F89" s="83" t="s">
        <v>2959</v>
      </c>
      <c r="G89" s="26">
        <v>2</v>
      </c>
      <c r="H89" s="26">
        <v>1</v>
      </c>
      <c r="I89" s="234">
        <v>249.7</v>
      </c>
      <c r="J89" s="234">
        <v>163.86</v>
      </c>
      <c r="K89" s="234">
        <v>163.86</v>
      </c>
      <c r="L89" s="266">
        <v>18</v>
      </c>
      <c r="M89" s="205">
        <f t="shared" si="32"/>
        <v>209827.8</v>
      </c>
      <c r="N89" s="205"/>
      <c r="O89" s="205"/>
      <c r="P89" s="205"/>
      <c r="Q89" s="205">
        <f t="shared" si="33"/>
        <v>209827.8</v>
      </c>
      <c r="R89" s="205">
        <v>209827.8</v>
      </c>
      <c r="S89" s="219"/>
      <c r="T89" s="205"/>
      <c r="U89" s="205"/>
      <c r="V89" s="205"/>
      <c r="W89" s="205"/>
      <c r="X89" s="205"/>
      <c r="Y89" s="205"/>
      <c r="Z89" s="205"/>
      <c r="AA89" s="205"/>
      <c r="AB89" s="205"/>
      <c r="AC89" s="205"/>
      <c r="AD89" s="205"/>
      <c r="AE89" s="205"/>
      <c r="AF89" s="205"/>
      <c r="AG89" s="260">
        <v>2025</v>
      </c>
      <c r="AH89" s="158"/>
      <c r="AI89" s="175"/>
      <c r="AJ89" s="153"/>
      <c r="AK89" s="15">
        <f t="shared" si="12"/>
        <v>60</v>
      </c>
      <c r="AL89" s="15" t="s">
        <v>155</v>
      </c>
      <c r="AM89" s="15" t="str">
        <f t="shared" si="18"/>
        <v>60.</v>
      </c>
      <c r="AN89" s="222"/>
      <c r="AO89" s="15"/>
      <c r="AP89" s="16"/>
    </row>
    <row r="90" spans="1:42" ht="22.5" hidden="1" customHeight="1" x14ac:dyDescent="0.25">
      <c r="A90" s="83" t="str">
        <f t="shared" si="31"/>
        <v>61.</v>
      </c>
      <c r="B90" s="26">
        <v>173</v>
      </c>
      <c r="C90" s="41" t="s">
        <v>279</v>
      </c>
      <c r="D90" s="26">
        <v>1972</v>
      </c>
      <c r="E90" s="83" t="s">
        <v>2957</v>
      </c>
      <c r="F90" s="83" t="s">
        <v>2959</v>
      </c>
      <c r="G90" s="26">
        <v>2</v>
      </c>
      <c r="H90" s="26">
        <v>1</v>
      </c>
      <c r="I90" s="204">
        <v>375.5</v>
      </c>
      <c r="J90" s="204">
        <v>337.9</v>
      </c>
      <c r="K90" s="204">
        <v>337.9</v>
      </c>
      <c r="L90" s="223">
        <v>25</v>
      </c>
      <c r="M90" s="207">
        <f t="shared" si="32"/>
        <v>169455</v>
      </c>
      <c r="N90" s="207"/>
      <c r="O90" s="207"/>
      <c r="P90" s="207"/>
      <c r="Q90" s="205">
        <f t="shared" si="33"/>
        <v>169455</v>
      </c>
      <c r="R90" s="207">
        <v>169455</v>
      </c>
      <c r="S90" s="260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60">
        <v>2025</v>
      </c>
      <c r="AH90" s="158"/>
      <c r="AI90" s="175"/>
      <c r="AJ90" s="218"/>
      <c r="AK90" s="15">
        <f t="shared" si="12"/>
        <v>61</v>
      </c>
      <c r="AL90" s="15" t="s">
        <v>155</v>
      </c>
      <c r="AM90" s="15" t="str">
        <f t="shared" si="18"/>
        <v>61.</v>
      </c>
      <c r="AN90" s="222"/>
      <c r="AO90" s="15"/>
      <c r="AP90" s="16"/>
    </row>
    <row r="91" spans="1:42" ht="22.5" hidden="1" customHeight="1" x14ac:dyDescent="0.25">
      <c r="A91" s="83" t="str">
        <f t="shared" si="31"/>
        <v>62.</v>
      </c>
      <c r="B91" s="26">
        <v>842</v>
      </c>
      <c r="C91" s="41" t="s">
        <v>271</v>
      </c>
      <c r="D91" s="26">
        <v>1972</v>
      </c>
      <c r="E91" s="83" t="s">
        <v>2957</v>
      </c>
      <c r="F91" s="83" t="s">
        <v>2959</v>
      </c>
      <c r="G91" s="26">
        <v>2</v>
      </c>
      <c r="H91" s="26">
        <v>2</v>
      </c>
      <c r="I91" s="204">
        <v>704.6</v>
      </c>
      <c r="J91" s="205">
        <v>462.7</v>
      </c>
      <c r="K91" s="204">
        <v>462.7</v>
      </c>
      <c r="L91" s="223">
        <v>30</v>
      </c>
      <c r="M91" s="207">
        <f t="shared" si="32"/>
        <v>1421350</v>
      </c>
      <c r="N91" s="207"/>
      <c r="O91" s="207"/>
      <c r="P91" s="207"/>
      <c r="Q91" s="205">
        <f t="shared" si="33"/>
        <v>1421350</v>
      </c>
      <c r="R91" s="207">
        <v>1421350</v>
      </c>
      <c r="S91" s="260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60">
        <v>2025</v>
      </c>
      <c r="AH91" s="158"/>
      <c r="AI91" s="175"/>
      <c r="AJ91" s="218"/>
      <c r="AK91" s="15">
        <f t="shared" si="12"/>
        <v>62</v>
      </c>
      <c r="AL91" s="15" t="s">
        <v>155</v>
      </c>
      <c r="AM91" s="15" t="str">
        <f t="shared" si="18"/>
        <v>62.</v>
      </c>
      <c r="AN91" s="222"/>
      <c r="AO91" s="15"/>
      <c r="AP91" s="16"/>
    </row>
    <row r="92" spans="1:42" ht="22.5" hidden="1" customHeight="1" x14ac:dyDescent="0.25">
      <c r="A92" s="83" t="str">
        <f t="shared" si="31"/>
        <v>63.</v>
      </c>
      <c r="B92" s="26">
        <v>905</v>
      </c>
      <c r="C92" s="313" t="s">
        <v>272</v>
      </c>
      <c r="D92" s="26">
        <v>1972</v>
      </c>
      <c r="E92" s="83" t="s">
        <v>2957</v>
      </c>
      <c r="F92" s="83" t="s">
        <v>2959</v>
      </c>
      <c r="G92" s="26">
        <v>2</v>
      </c>
      <c r="H92" s="26">
        <v>2</v>
      </c>
      <c r="I92" s="207">
        <v>728.8</v>
      </c>
      <c r="J92" s="205">
        <v>479.8</v>
      </c>
      <c r="K92" s="207">
        <v>479.8</v>
      </c>
      <c r="L92" s="223">
        <v>28</v>
      </c>
      <c r="M92" s="207">
        <f t="shared" si="32"/>
        <v>878832</v>
      </c>
      <c r="N92" s="207"/>
      <c r="O92" s="207"/>
      <c r="P92" s="207"/>
      <c r="Q92" s="205">
        <f t="shared" si="33"/>
        <v>878832</v>
      </c>
      <c r="R92" s="207">
        <f>419016+459816</f>
        <v>878832</v>
      </c>
      <c r="S92" s="260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60">
        <v>2025</v>
      </c>
      <c r="AH92" s="158"/>
      <c r="AI92" s="175"/>
      <c r="AJ92" s="218"/>
      <c r="AK92" s="15">
        <f t="shared" si="12"/>
        <v>63</v>
      </c>
      <c r="AL92" s="15" t="s">
        <v>155</v>
      </c>
      <c r="AM92" s="15" t="str">
        <f t="shared" si="18"/>
        <v>63.</v>
      </c>
      <c r="AN92" s="222"/>
      <c r="AO92" s="16"/>
      <c r="AP92" s="16"/>
    </row>
    <row r="93" spans="1:42" ht="22.5" hidden="1" customHeight="1" x14ac:dyDescent="0.25">
      <c r="A93" s="83" t="str">
        <f t="shared" si="31"/>
        <v>64.</v>
      </c>
      <c r="B93" s="26">
        <v>68</v>
      </c>
      <c r="C93" s="313" t="s">
        <v>274</v>
      </c>
      <c r="D93" s="26">
        <v>1973</v>
      </c>
      <c r="E93" s="83" t="s">
        <v>2957</v>
      </c>
      <c r="F93" s="83" t="s">
        <v>2959</v>
      </c>
      <c r="G93" s="26">
        <v>2</v>
      </c>
      <c r="H93" s="26">
        <v>2</v>
      </c>
      <c r="I93" s="207">
        <v>808.2</v>
      </c>
      <c r="J93" s="205">
        <v>446.5</v>
      </c>
      <c r="K93" s="207">
        <v>446.5</v>
      </c>
      <c r="L93" s="223">
        <v>40</v>
      </c>
      <c r="M93" s="207">
        <f t="shared" si="32"/>
        <v>283452</v>
      </c>
      <c r="N93" s="207"/>
      <c r="O93" s="207"/>
      <c r="P93" s="207"/>
      <c r="Q93" s="205">
        <f t="shared" si="33"/>
        <v>283452</v>
      </c>
      <c r="R93" s="207">
        <v>283452</v>
      </c>
      <c r="S93" s="260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60">
        <v>2025</v>
      </c>
      <c r="AH93" s="158"/>
      <c r="AI93" s="175"/>
      <c r="AJ93" s="218"/>
      <c r="AK93" s="15">
        <f t="shared" si="12"/>
        <v>64</v>
      </c>
      <c r="AL93" s="15" t="s">
        <v>155</v>
      </c>
      <c r="AM93" s="15" t="str">
        <f t="shared" si="18"/>
        <v>64.</v>
      </c>
      <c r="AN93" s="222"/>
      <c r="AO93" s="15"/>
      <c r="AP93" s="16"/>
    </row>
    <row r="94" spans="1:42" ht="22.5" hidden="1" customHeight="1" x14ac:dyDescent="0.25">
      <c r="A94" s="83" t="str">
        <f t="shared" si="31"/>
        <v>65.</v>
      </c>
      <c r="B94" s="26">
        <v>400</v>
      </c>
      <c r="C94" s="40" t="s">
        <v>1689</v>
      </c>
      <c r="D94" s="26">
        <v>1973</v>
      </c>
      <c r="E94" s="83" t="s">
        <v>2957</v>
      </c>
      <c r="F94" s="83" t="s">
        <v>2959</v>
      </c>
      <c r="G94" s="26">
        <v>5</v>
      </c>
      <c r="H94" s="26">
        <v>4</v>
      </c>
      <c r="I94" s="204">
        <v>3307.39</v>
      </c>
      <c r="J94" s="204">
        <v>2218.25</v>
      </c>
      <c r="K94" s="204">
        <v>2218.25</v>
      </c>
      <c r="L94" s="223">
        <v>141</v>
      </c>
      <c r="M94" s="205">
        <f t="shared" si="32"/>
        <v>3259693</v>
      </c>
      <c r="N94" s="205"/>
      <c r="O94" s="205"/>
      <c r="P94" s="205"/>
      <c r="Q94" s="205">
        <f t="shared" si="33"/>
        <v>3259693</v>
      </c>
      <c r="R94" s="205"/>
      <c r="S94" s="219"/>
      <c r="T94" s="205"/>
      <c r="U94" s="205">
        <v>919</v>
      </c>
      <c r="V94" s="205">
        <f>U94*3547</f>
        <v>3259693</v>
      </c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60">
        <v>2025</v>
      </c>
      <c r="AH94" s="158"/>
      <c r="AI94" s="175"/>
      <c r="AJ94" s="218"/>
      <c r="AK94" s="15">
        <f t="shared" si="12"/>
        <v>65</v>
      </c>
      <c r="AL94" s="15" t="s">
        <v>155</v>
      </c>
      <c r="AM94" s="15" t="str">
        <f t="shared" si="18"/>
        <v>65.</v>
      </c>
      <c r="AN94" s="222"/>
      <c r="AO94" s="15"/>
      <c r="AP94" s="16"/>
    </row>
    <row r="95" spans="1:42" ht="22.5" hidden="1" customHeight="1" x14ac:dyDescent="0.25">
      <c r="A95" s="83" t="str">
        <f t="shared" si="31"/>
        <v>66.</v>
      </c>
      <c r="B95" s="26">
        <v>527</v>
      </c>
      <c r="C95" s="40" t="s">
        <v>1699</v>
      </c>
      <c r="D95" s="26">
        <v>1973</v>
      </c>
      <c r="E95" s="83" t="s">
        <v>2957</v>
      </c>
      <c r="F95" s="83" t="s">
        <v>2959</v>
      </c>
      <c r="G95" s="26">
        <v>2</v>
      </c>
      <c r="H95" s="26">
        <v>1</v>
      </c>
      <c r="I95" s="204">
        <v>846.9</v>
      </c>
      <c r="J95" s="204">
        <v>335.4</v>
      </c>
      <c r="K95" s="204">
        <v>335.4</v>
      </c>
      <c r="L95" s="223">
        <v>13</v>
      </c>
      <c r="M95" s="207">
        <f t="shared" si="32"/>
        <v>2174147</v>
      </c>
      <c r="N95" s="207"/>
      <c r="O95" s="207"/>
      <c r="P95" s="207"/>
      <c r="Q95" s="205">
        <f t="shared" si="33"/>
        <v>2174147</v>
      </c>
      <c r="R95" s="208"/>
      <c r="S95" s="267"/>
      <c r="T95" s="208"/>
      <c r="U95" s="208">
        <v>289</v>
      </c>
      <c r="V95" s="208">
        <f>U95*7523</f>
        <v>2174147</v>
      </c>
      <c r="W95" s="208"/>
      <c r="X95" s="208"/>
      <c r="Y95" s="208"/>
      <c r="Z95" s="208"/>
      <c r="AA95" s="208"/>
      <c r="AB95" s="208"/>
      <c r="AC95" s="205"/>
      <c r="AD95" s="205"/>
      <c r="AE95" s="208"/>
      <c r="AF95" s="208"/>
      <c r="AG95" s="260">
        <v>2025</v>
      </c>
      <c r="AH95" s="158"/>
      <c r="AI95" s="175"/>
      <c r="AJ95" s="218"/>
      <c r="AK95" s="15">
        <f t="shared" ref="AK95:AK158" si="35">MAX(AK90:AK94)+1</f>
        <v>66</v>
      </c>
      <c r="AL95" s="15" t="s">
        <v>155</v>
      </c>
      <c r="AM95" s="15" t="str">
        <f t="shared" si="18"/>
        <v>66.</v>
      </c>
      <c r="AN95" s="222"/>
      <c r="AO95" s="15"/>
      <c r="AP95" s="16"/>
    </row>
    <row r="96" spans="1:42" ht="22.5" hidden="1" customHeight="1" x14ac:dyDescent="0.25">
      <c r="A96" s="83" t="str">
        <f t="shared" si="31"/>
        <v>67.</v>
      </c>
      <c r="B96" s="26">
        <v>322</v>
      </c>
      <c r="C96" s="40" t="s">
        <v>1685</v>
      </c>
      <c r="D96" s="26">
        <v>1974</v>
      </c>
      <c r="E96" s="83" t="s">
        <v>2957</v>
      </c>
      <c r="F96" s="83" t="s">
        <v>2959</v>
      </c>
      <c r="G96" s="26">
        <v>2</v>
      </c>
      <c r="H96" s="26">
        <v>1</v>
      </c>
      <c r="I96" s="204">
        <v>836.5</v>
      </c>
      <c r="J96" s="204">
        <v>334.3</v>
      </c>
      <c r="K96" s="204">
        <v>334.3</v>
      </c>
      <c r="L96" s="223">
        <v>21</v>
      </c>
      <c r="M96" s="207">
        <f t="shared" si="32"/>
        <v>2279469</v>
      </c>
      <c r="N96" s="207"/>
      <c r="O96" s="207"/>
      <c r="P96" s="207"/>
      <c r="Q96" s="205">
        <f t="shared" si="33"/>
        <v>2279469</v>
      </c>
      <c r="R96" s="207"/>
      <c r="S96" s="260"/>
      <c r="T96" s="207"/>
      <c r="U96" s="207">
        <v>303</v>
      </c>
      <c r="V96" s="207">
        <f>U96*7523</f>
        <v>2279469</v>
      </c>
      <c r="W96" s="207"/>
      <c r="X96" s="207"/>
      <c r="Y96" s="207"/>
      <c r="Z96" s="207"/>
      <c r="AA96" s="207"/>
      <c r="AB96" s="207"/>
      <c r="AC96" s="208"/>
      <c r="AD96" s="208"/>
      <c r="AE96" s="207"/>
      <c r="AF96" s="207"/>
      <c r="AG96" s="260">
        <v>2025</v>
      </c>
      <c r="AH96" s="158"/>
      <c r="AI96" s="175"/>
      <c r="AJ96" s="218"/>
      <c r="AK96" s="15">
        <f t="shared" si="35"/>
        <v>67</v>
      </c>
      <c r="AL96" s="15" t="s">
        <v>155</v>
      </c>
      <c r="AM96" s="15" t="str">
        <f t="shared" si="18"/>
        <v>67.</v>
      </c>
      <c r="AN96" s="222"/>
      <c r="AO96" s="16"/>
      <c r="AP96" s="16"/>
    </row>
    <row r="97" spans="1:42" ht="22.5" hidden="1" customHeight="1" x14ac:dyDescent="0.25">
      <c r="A97" s="83" t="str">
        <f t="shared" si="31"/>
        <v>68.</v>
      </c>
      <c r="B97" s="26">
        <v>529</v>
      </c>
      <c r="C97" s="40" t="s">
        <v>1701</v>
      </c>
      <c r="D97" s="26">
        <v>1975</v>
      </c>
      <c r="E97" s="83" t="s">
        <v>2957</v>
      </c>
      <c r="F97" s="83" t="s">
        <v>2959</v>
      </c>
      <c r="G97" s="26">
        <v>2</v>
      </c>
      <c r="H97" s="26">
        <v>2</v>
      </c>
      <c r="I97" s="204">
        <v>1083.5</v>
      </c>
      <c r="J97" s="204">
        <v>521.79999999999995</v>
      </c>
      <c r="K97" s="204">
        <v>521.79999999999995</v>
      </c>
      <c r="L97" s="223">
        <v>22</v>
      </c>
      <c r="M97" s="207">
        <f t="shared" si="32"/>
        <v>3370304</v>
      </c>
      <c r="N97" s="207"/>
      <c r="O97" s="207"/>
      <c r="P97" s="207"/>
      <c r="Q97" s="205">
        <f t="shared" si="33"/>
        <v>3370304</v>
      </c>
      <c r="R97" s="208"/>
      <c r="S97" s="267"/>
      <c r="T97" s="208"/>
      <c r="U97" s="208">
        <v>448</v>
      </c>
      <c r="V97" s="208">
        <f>U97*7523</f>
        <v>3370304</v>
      </c>
      <c r="W97" s="208"/>
      <c r="X97" s="208"/>
      <c r="Y97" s="208"/>
      <c r="Z97" s="208"/>
      <c r="AA97" s="208"/>
      <c r="AB97" s="208"/>
      <c r="AC97" s="205"/>
      <c r="AD97" s="205"/>
      <c r="AE97" s="208"/>
      <c r="AF97" s="208"/>
      <c r="AG97" s="260">
        <v>2025</v>
      </c>
      <c r="AH97" s="158"/>
      <c r="AI97" s="175"/>
      <c r="AJ97" s="218"/>
      <c r="AK97" s="15">
        <f t="shared" si="35"/>
        <v>68</v>
      </c>
      <c r="AL97" s="15" t="s">
        <v>155</v>
      </c>
      <c r="AM97" s="15" t="str">
        <f t="shared" ref="AM97:AM160" si="36">CONCATENATE(AK97,AL97)</f>
        <v>68.</v>
      </c>
      <c r="AN97" s="222"/>
      <c r="AO97" s="15"/>
      <c r="AP97" s="16"/>
    </row>
    <row r="98" spans="1:42" ht="22.5" hidden="1" customHeight="1" x14ac:dyDescent="0.25">
      <c r="A98" s="83" t="str">
        <f t="shared" si="31"/>
        <v>69.</v>
      </c>
      <c r="B98" s="26">
        <v>103</v>
      </c>
      <c r="C98" s="40" t="s">
        <v>1673</v>
      </c>
      <c r="D98" s="26">
        <v>1976</v>
      </c>
      <c r="E98" s="135" t="s">
        <v>2957</v>
      </c>
      <c r="F98" s="83" t="s">
        <v>2959</v>
      </c>
      <c r="G98" s="26">
        <v>2</v>
      </c>
      <c r="H98" s="26">
        <v>2</v>
      </c>
      <c r="I98" s="234">
        <v>633</v>
      </c>
      <c r="J98" s="234">
        <v>444</v>
      </c>
      <c r="K98" s="234">
        <v>444</v>
      </c>
      <c r="L98" s="266">
        <v>33</v>
      </c>
      <c r="M98" s="207">
        <f t="shared" si="32"/>
        <v>258804</v>
      </c>
      <c r="N98" s="207"/>
      <c r="O98" s="207"/>
      <c r="P98" s="207"/>
      <c r="Q98" s="205">
        <f t="shared" si="33"/>
        <v>258804</v>
      </c>
      <c r="R98" s="208">
        <v>258804</v>
      </c>
      <c r="S98" s="267"/>
      <c r="T98" s="208"/>
      <c r="U98" s="208"/>
      <c r="V98" s="208"/>
      <c r="W98" s="208"/>
      <c r="X98" s="208"/>
      <c r="Y98" s="208"/>
      <c r="Z98" s="208"/>
      <c r="AA98" s="208"/>
      <c r="AB98" s="208"/>
      <c r="AC98" s="205"/>
      <c r="AD98" s="205"/>
      <c r="AE98" s="208"/>
      <c r="AF98" s="208"/>
      <c r="AG98" s="260">
        <v>2025</v>
      </c>
      <c r="AH98" s="158"/>
      <c r="AI98" s="175"/>
      <c r="AJ98" s="218"/>
      <c r="AK98" s="15">
        <f t="shared" si="35"/>
        <v>69</v>
      </c>
      <c r="AL98" s="15" t="s">
        <v>155</v>
      </c>
      <c r="AM98" s="15" t="str">
        <f t="shared" si="36"/>
        <v>69.</v>
      </c>
      <c r="AN98" s="222"/>
      <c r="AO98" s="15"/>
      <c r="AP98" s="16"/>
    </row>
    <row r="99" spans="1:42" ht="22.5" hidden="1" customHeight="1" x14ac:dyDescent="0.25">
      <c r="A99" s="83" t="str">
        <f t="shared" si="31"/>
        <v>70.</v>
      </c>
      <c r="B99" s="26">
        <v>372</v>
      </c>
      <c r="C99" s="242" t="s">
        <v>834</v>
      </c>
      <c r="D99" s="26">
        <v>1977</v>
      </c>
      <c r="E99" s="135" t="s">
        <v>2957</v>
      </c>
      <c r="F99" s="83" t="s">
        <v>2959</v>
      </c>
      <c r="G99" s="26">
        <v>2</v>
      </c>
      <c r="H99" s="26">
        <v>3</v>
      </c>
      <c r="I99" s="205">
        <v>867.1</v>
      </c>
      <c r="J99" s="205">
        <v>782.84</v>
      </c>
      <c r="K99" s="205">
        <v>782.84</v>
      </c>
      <c r="L99" s="219">
        <v>31</v>
      </c>
      <c r="M99" s="205">
        <f t="shared" si="32"/>
        <v>925908</v>
      </c>
      <c r="N99" s="205"/>
      <c r="O99" s="205"/>
      <c r="P99" s="205"/>
      <c r="Q99" s="205">
        <f t="shared" si="33"/>
        <v>925908</v>
      </c>
      <c r="R99" s="205">
        <v>925908</v>
      </c>
      <c r="S99" s="219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60">
        <v>2025</v>
      </c>
      <c r="AH99" s="158"/>
      <c r="AI99" s="175"/>
      <c r="AJ99" s="153"/>
      <c r="AK99" s="15">
        <f t="shared" si="35"/>
        <v>70</v>
      </c>
      <c r="AL99" s="15" t="s">
        <v>155</v>
      </c>
      <c r="AM99" s="15" t="str">
        <f t="shared" si="36"/>
        <v>70.</v>
      </c>
      <c r="AN99" s="222"/>
      <c r="AO99" s="15"/>
      <c r="AP99" s="16"/>
    </row>
    <row r="100" spans="1:42" ht="22.5" hidden="1" customHeight="1" x14ac:dyDescent="0.25">
      <c r="A100" s="83" t="str">
        <f t="shared" si="31"/>
        <v>71.</v>
      </c>
      <c r="B100" s="26">
        <v>872</v>
      </c>
      <c r="C100" s="40" t="s">
        <v>1730</v>
      </c>
      <c r="D100" s="26">
        <v>1974</v>
      </c>
      <c r="E100" s="83" t="s">
        <v>2957</v>
      </c>
      <c r="F100" s="83" t="s">
        <v>2959</v>
      </c>
      <c r="G100" s="26">
        <v>2</v>
      </c>
      <c r="H100" s="26">
        <v>2</v>
      </c>
      <c r="I100" s="204">
        <v>749.9</v>
      </c>
      <c r="J100" s="204">
        <v>749.9</v>
      </c>
      <c r="K100" s="204">
        <v>493.8</v>
      </c>
      <c r="L100" s="223">
        <v>30</v>
      </c>
      <c r="M100" s="207">
        <f t="shared" si="32"/>
        <v>4747013</v>
      </c>
      <c r="N100" s="207"/>
      <c r="O100" s="207"/>
      <c r="P100" s="207"/>
      <c r="Q100" s="205">
        <f t="shared" si="33"/>
        <v>4747013</v>
      </c>
      <c r="R100" s="208"/>
      <c r="S100" s="267"/>
      <c r="T100" s="208"/>
      <c r="U100" s="208">
        <v>631</v>
      </c>
      <c r="V100" s="208">
        <f t="shared" ref="V100" si="37">U100*7523</f>
        <v>4747013</v>
      </c>
      <c r="W100" s="208"/>
      <c r="X100" s="208"/>
      <c r="Y100" s="208"/>
      <c r="Z100" s="208"/>
      <c r="AA100" s="208"/>
      <c r="AB100" s="208"/>
      <c r="AC100" s="205"/>
      <c r="AD100" s="205"/>
      <c r="AE100" s="208"/>
      <c r="AF100" s="208"/>
      <c r="AG100" s="260">
        <v>2025</v>
      </c>
      <c r="AH100" s="158"/>
      <c r="AI100" s="175"/>
      <c r="AJ100" s="218"/>
      <c r="AK100" s="15">
        <f t="shared" si="35"/>
        <v>71</v>
      </c>
      <c r="AL100" s="15" t="s">
        <v>155</v>
      </c>
      <c r="AM100" s="15" t="str">
        <f t="shared" si="36"/>
        <v>71.</v>
      </c>
      <c r="AN100" s="222"/>
      <c r="AO100" s="15"/>
      <c r="AP100" s="16"/>
    </row>
    <row r="101" spans="1:42" ht="22.5" hidden="1" customHeight="1" x14ac:dyDescent="0.25">
      <c r="A101" s="83" t="str">
        <f t="shared" si="31"/>
        <v>72.</v>
      </c>
      <c r="B101" s="26">
        <v>353</v>
      </c>
      <c r="C101" s="40" t="s">
        <v>1859</v>
      </c>
      <c r="D101" s="26">
        <v>1979</v>
      </c>
      <c r="E101" s="83" t="s">
        <v>2957</v>
      </c>
      <c r="F101" s="83" t="s">
        <v>2959</v>
      </c>
      <c r="G101" s="26">
        <v>2</v>
      </c>
      <c r="H101" s="26">
        <v>2</v>
      </c>
      <c r="I101" s="235">
        <v>1395.5</v>
      </c>
      <c r="J101" s="235">
        <v>326.7</v>
      </c>
      <c r="K101" s="235">
        <v>326.7</v>
      </c>
      <c r="L101" s="210">
        <v>25</v>
      </c>
      <c r="M101" s="207">
        <f t="shared" si="32"/>
        <v>3776546</v>
      </c>
      <c r="N101" s="207"/>
      <c r="O101" s="207"/>
      <c r="P101" s="207"/>
      <c r="Q101" s="205">
        <f t="shared" si="33"/>
        <v>3776546</v>
      </c>
      <c r="R101" s="208"/>
      <c r="S101" s="267"/>
      <c r="T101" s="208"/>
      <c r="U101" s="208">
        <v>502</v>
      </c>
      <c r="V101" s="208">
        <f>U101*7523</f>
        <v>3776546</v>
      </c>
      <c r="W101" s="208"/>
      <c r="X101" s="208"/>
      <c r="Y101" s="208"/>
      <c r="Z101" s="208"/>
      <c r="AA101" s="208"/>
      <c r="AB101" s="208"/>
      <c r="AC101" s="205"/>
      <c r="AD101" s="205"/>
      <c r="AE101" s="208"/>
      <c r="AF101" s="208"/>
      <c r="AG101" s="260">
        <v>2025</v>
      </c>
      <c r="AH101" s="158"/>
      <c r="AI101" s="175"/>
      <c r="AJ101" s="218"/>
      <c r="AK101" s="15">
        <f t="shared" si="35"/>
        <v>72</v>
      </c>
      <c r="AL101" s="15" t="s">
        <v>155</v>
      </c>
      <c r="AM101" s="15" t="str">
        <f t="shared" si="36"/>
        <v>72.</v>
      </c>
      <c r="AN101" s="222"/>
      <c r="AO101" s="15"/>
      <c r="AP101" s="16"/>
    </row>
    <row r="102" spans="1:42" ht="22.5" hidden="1" customHeight="1" x14ac:dyDescent="0.25">
      <c r="A102" s="83" t="str">
        <f t="shared" si="31"/>
        <v>73.</v>
      </c>
      <c r="B102" s="26">
        <v>357</v>
      </c>
      <c r="C102" s="40" t="s">
        <v>2673</v>
      </c>
      <c r="D102" s="26">
        <v>1979</v>
      </c>
      <c r="E102" s="83" t="s">
        <v>2957</v>
      </c>
      <c r="F102" s="83" t="s">
        <v>2959</v>
      </c>
      <c r="G102" s="26">
        <v>2</v>
      </c>
      <c r="H102" s="26">
        <v>2</v>
      </c>
      <c r="I102" s="235">
        <v>1475</v>
      </c>
      <c r="J102" s="235">
        <v>327.7</v>
      </c>
      <c r="K102" s="235">
        <v>327.7</v>
      </c>
      <c r="L102" s="210">
        <v>28</v>
      </c>
      <c r="M102" s="207">
        <f t="shared" si="32"/>
        <v>2279469</v>
      </c>
      <c r="N102" s="207"/>
      <c r="O102" s="207"/>
      <c r="P102" s="207"/>
      <c r="Q102" s="205">
        <f t="shared" si="33"/>
        <v>2279469</v>
      </c>
      <c r="R102" s="208"/>
      <c r="S102" s="267"/>
      <c r="T102" s="208"/>
      <c r="U102" s="208">
        <v>303</v>
      </c>
      <c r="V102" s="208">
        <f>U102*7523</f>
        <v>2279469</v>
      </c>
      <c r="W102" s="208"/>
      <c r="X102" s="208"/>
      <c r="Y102" s="208"/>
      <c r="Z102" s="208"/>
      <c r="AA102" s="208"/>
      <c r="AB102" s="208"/>
      <c r="AC102" s="205"/>
      <c r="AD102" s="205"/>
      <c r="AE102" s="208"/>
      <c r="AF102" s="208"/>
      <c r="AG102" s="260">
        <v>2025</v>
      </c>
      <c r="AH102" s="158"/>
      <c r="AI102" s="175"/>
      <c r="AJ102" s="218"/>
      <c r="AK102" s="15">
        <f t="shared" si="35"/>
        <v>73</v>
      </c>
      <c r="AL102" s="15" t="s">
        <v>155</v>
      </c>
      <c r="AM102" s="15" t="str">
        <f t="shared" si="36"/>
        <v>73.</v>
      </c>
      <c r="AN102" s="222"/>
      <c r="AO102" s="15"/>
      <c r="AP102" s="16"/>
    </row>
    <row r="103" spans="1:42" ht="22.5" hidden="1" customHeight="1" x14ac:dyDescent="0.25">
      <c r="A103" s="83" t="str">
        <f t="shared" si="31"/>
        <v>74.</v>
      </c>
      <c r="B103" s="26">
        <v>359</v>
      </c>
      <c r="C103" s="40" t="s">
        <v>1834</v>
      </c>
      <c r="D103" s="26">
        <v>1979</v>
      </c>
      <c r="E103" s="83" t="s">
        <v>2957</v>
      </c>
      <c r="F103" s="83" t="s">
        <v>2959</v>
      </c>
      <c r="G103" s="26">
        <v>2</v>
      </c>
      <c r="H103" s="26">
        <v>2</v>
      </c>
      <c r="I103" s="235">
        <v>1481.9</v>
      </c>
      <c r="J103" s="235">
        <v>569.92999999999995</v>
      </c>
      <c r="K103" s="235">
        <v>569.92999999999995</v>
      </c>
      <c r="L103" s="210">
        <v>25</v>
      </c>
      <c r="M103" s="205">
        <f t="shared" si="32"/>
        <v>914992</v>
      </c>
      <c r="N103" s="205"/>
      <c r="O103" s="205"/>
      <c r="P103" s="205"/>
      <c r="Q103" s="205">
        <f t="shared" si="33"/>
        <v>914992</v>
      </c>
      <c r="R103" s="205">
        <f>326586+588406</f>
        <v>914992</v>
      </c>
      <c r="S103" s="219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60">
        <v>2025</v>
      </c>
      <c r="AH103" s="158"/>
      <c r="AI103" s="175"/>
      <c r="AJ103" s="218"/>
      <c r="AK103" s="15">
        <f t="shared" si="35"/>
        <v>74</v>
      </c>
      <c r="AL103" s="15" t="s">
        <v>155</v>
      </c>
      <c r="AM103" s="15" t="str">
        <f t="shared" si="36"/>
        <v>74.</v>
      </c>
      <c r="AN103" s="222"/>
      <c r="AO103" s="15"/>
      <c r="AP103" s="16"/>
    </row>
    <row r="104" spans="1:42" ht="22.5" hidden="1" customHeight="1" x14ac:dyDescent="0.25">
      <c r="A104" s="83" t="str">
        <f t="shared" si="31"/>
        <v>75.</v>
      </c>
      <c r="B104" s="26">
        <v>69</v>
      </c>
      <c r="C104" s="40" t="s">
        <v>1670</v>
      </c>
      <c r="D104" s="26">
        <v>1980</v>
      </c>
      <c r="E104" s="83" t="s">
        <v>2957</v>
      </c>
      <c r="F104" s="83" t="s">
        <v>2959</v>
      </c>
      <c r="G104" s="26">
        <v>2</v>
      </c>
      <c r="H104" s="26">
        <v>2</v>
      </c>
      <c r="I104" s="207">
        <v>842.1</v>
      </c>
      <c r="J104" s="207">
        <v>460.8</v>
      </c>
      <c r="K104" s="207">
        <v>460.8</v>
      </c>
      <c r="L104" s="223">
        <v>37</v>
      </c>
      <c r="M104" s="207">
        <f t="shared" si="32"/>
        <v>2294909</v>
      </c>
      <c r="N104" s="207"/>
      <c r="O104" s="207"/>
      <c r="P104" s="207"/>
      <c r="Q104" s="205">
        <f t="shared" si="33"/>
        <v>2294909</v>
      </c>
      <c r="R104" s="208"/>
      <c r="S104" s="267"/>
      <c r="T104" s="208"/>
      <c r="U104" s="208">
        <v>647</v>
      </c>
      <c r="V104" s="208">
        <f>U104*3547</f>
        <v>2294909</v>
      </c>
      <c r="W104" s="208"/>
      <c r="X104" s="208"/>
      <c r="Y104" s="208"/>
      <c r="Z104" s="208"/>
      <c r="AA104" s="208"/>
      <c r="AB104" s="208"/>
      <c r="AC104" s="205"/>
      <c r="AD104" s="205"/>
      <c r="AE104" s="208"/>
      <c r="AF104" s="208"/>
      <c r="AG104" s="260">
        <v>2025</v>
      </c>
      <c r="AH104" s="158"/>
      <c r="AI104" s="175"/>
      <c r="AJ104" s="218"/>
      <c r="AK104" s="15">
        <f t="shared" si="35"/>
        <v>75</v>
      </c>
      <c r="AL104" s="15" t="s">
        <v>155</v>
      </c>
      <c r="AM104" s="15" t="str">
        <f t="shared" si="36"/>
        <v>75.</v>
      </c>
      <c r="AN104" s="222"/>
      <c r="AO104" s="15"/>
      <c r="AP104" s="16"/>
    </row>
    <row r="105" spans="1:42" ht="22.5" hidden="1" customHeight="1" x14ac:dyDescent="0.25">
      <c r="A105" s="83" t="str">
        <f t="shared" si="31"/>
        <v>76.</v>
      </c>
      <c r="B105" s="26">
        <v>347</v>
      </c>
      <c r="C105" s="40" t="s">
        <v>1858</v>
      </c>
      <c r="D105" s="26">
        <v>1980</v>
      </c>
      <c r="E105" s="135" t="s">
        <v>2957</v>
      </c>
      <c r="F105" s="83" t="s">
        <v>2959</v>
      </c>
      <c r="G105" s="26">
        <v>2</v>
      </c>
      <c r="H105" s="26">
        <v>3</v>
      </c>
      <c r="I105" s="205">
        <v>1409.1</v>
      </c>
      <c r="J105" s="205">
        <v>845.1</v>
      </c>
      <c r="K105" s="205">
        <v>845.1</v>
      </c>
      <c r="L105" s="219">
        <v>35</v>
      </c>
      <c r="M105" s="207">
        <f t="shared" si="32"/>
        <v>877176</v>
      </c>
      <c r="N105" s="207"/>
      <c r="O105" s="207"/>
      <c r="P105" s="207"/>
      <c r="Q105" s="205">
        <f t="shared" si="33"/>
        <v>877176</v>
      </c>
      <c r="R105" s="208">
        <v>877176</v>
      </c>
      <c r="S105" s="267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5"/>
      <c r="AD105" s="205"/>
      <c r="AE105" s="208"/>
      <c r="AF105" s="208"/>
      <c r="AG105" s="260">
        <v>2025</v>
      </c>
      <c r="AH105" s="158"/>
      <c r="AI105" s="175"/>
      <c r="AJ105" s="218"/>
      <c r="AK105" s="15">
        <f t="shared" si="35"/>
        <v>76</v>
      </c>
      <c r="AL105" s="15" t="s">
        <v>155</v>
      </c>
      <c r="AM105" s="15" t="str">
        <f t="shared" si="36"/>
        <v>76.</v>
      </c>
      <c r="AN105" s="222"/>
      <c r="AO105" s="15"/>
      <c r="AP105" s="16"/>
    </row>
    <row r="106" spans="1:42" ht="22.5" hidden="1" customHeight="1" x14ac:dyDescent="0.25">
      <c r="A106" s="83" t="str">
        <f t="shared" si="31"/>
        <v>77.</v>
      </c>
      <c r="B106" s="26">
        <v>844</v>
      </c>
      <c r="C106" s="40" t="s">
        <v>1728</v>
      </c>
      <c r="D106" s="26">
        <v>1979</v>
      </c>
      <c r="E106" s="83" t="s">
        <v>2957</v>
      </c>
      <c r="F106" s="83" t="s">
        <v>2959</v>
      </c>
      <c r="G106" s="26">
        <v>2</v>
      </c>
      <c r="H106" s="26">
        <v>1</v>
      </c>
      <c r="I106" s="204">
        <v>358.6</v>
      </c>
      <c r="J106" s="204">
        <v>358.6</v>
      </c>
      <c r="K106" s="204">
        <v>355.94</v>
      </c>
      <c r="L106" s="223">
        <v>28</v>
      </c>
      <c r="M106" s="207">
        <f t="shared" si="32"/>
        <v>5386468</v>
      </c>
      <c r="N106" s="207"/>
      <c r="O106" s="207"/>
      <c r="P106" s="207"/>
      <c r="Q106" s="205">
        <f t="shared" si="33"/>
        <v>5386468</v>
      </c>
      <c r="R106" s="208"/>
      <c r="S106" s="267"/>
      <c r="T106" s="208"/>
      <c r="U106" s="208">
        <v>716</v>
      </c>
      <c r="V106" s="208">
        <f t="shared" ref="V106" si="38">U106*7523</f>
        <v>5386468</v>
      </c>
      <c r="W106" s="208"/>
      <c r="X106" s="208"/>
      <c r="Y106" s="208"/>
      <c r="Z106" s="208"/>
      <c r="AA106" s="208"/>
      <c r="AB106" s="208"/>
      <c r="AC106" s="205"/>
      <c r="AD106" s="205"/>
      <c r="AE106" s="208"/>
      <c r="AF106" s="208"/>
      <c r="AG106" s="260">
        <v>2025</v>
      </c>
      <c r="AH106" s="158"/>
      <c r="AI106" s="175"/>
      <c r="AJ106" s="218"/>
      <c r="AK106" s="15">
        <f t="shared" si="35"/>
        <v>77</v>
      </c>
      <c r="AL106" s="15" t="s">
        <v>155</v>
      </c>
      <c r="AM106" s="15" t="str">
        <f t="shared" si="36"/>
        <v>77.</v>
      </c>
      <c r="AN106" s="222"/>
      <c r="AO106" s="15"/>
      <c r="AP106" s="16"/>
    </row>
    <row r="107" spans="1:42" ht="22.5" hidden="1" customHeight="1" x14ac:dyDescent="0.25">
      <c r="A107" s="83" t="str">
        <f t="shared" si="31"/>
        <v>78.</v>
      </c>
      <c r="B107" s="26">
        <v>853</v>
      </c>
      <c r="C107" s="40" t="s">
        <v>1729</v>
      </c>
      <c r="D107" s="26">
        <v>1981</v>
      </c>
      <c r="E107" s="83" t="s">
        <v>2957</v>
      </c>
      <c r="F107" s="83" t="s">
        <v>2959</v>
      </c>
      <c r="G107" s="26">
        <v>2</v>
      </c>
      <c r="H107" s="26">
        <v>3</v>
      </c>
      <c r="I107" s="204">
        <v>847.8</v>
      </c>
      <c r="J107" s="204">
        <v>847.9</v>
      </c>
      <c r="K107" s="204">
        <v>491.5</v>
      </c>
      <c r="L107" s="223">
        <v>38</v>
      </c>
      <c r="M107" s="205">
        <f t="shared" si="32"/>
        <v>5439129</v>
      </c>
      <c r="N107" s="205"/>
      <c r="O107" s="205"/>
      <c r="P107" s="205"/>
      <c r="Q107" s="205">
        <f t="shared" si="33"/>
        <v>5439129</v>
      </c>
      <c r="R107" s="205"/>
      <c r="S107" s="219"/>
      <c r="T107" s="205"/>
      <c r="U107" s="205">
        <v>723</v>
      </c>
      <c r="V107" s="205">
        <f>U107*7523</f>
        <v>5439129</v>
      </c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60">
        <v>2025</v>
      </c>
      <c r="AH107" s="158"/>
      <c r="AI107" s="175"/>
      <c r="AJ107" s="218"/>
      <c r="AK107" s="15">
        <f t="shared" si="35"/>
        <v>78</v>
      </c>
      <c r="AL107" s="15" t="s">
        <v>155</v>
      </c>
      <c r="AM107" s="15" t="str">
        <f t="shared" si="36"/>
        <v>78.</v>
      </c>
      <c r="AN107" s="222"/>
      <c r="AO107" s="15"/>
      <c r="AP107" s="16"/>
    </row>
    <row r="108" spans="1:42" ht="22.5" hidden="1" customHeight="1" x14ac:dyDescent="0.25">
      <c r="A108" s="83" t="str">
        <f t="shared" si="31"/>
        <v>79.</v>
      </c>
      <c r="B108" s="26">
        <v>175</v>
      </c>
      <c r="C108" s="41" t="s">
        <v>43</v>
      </c>
      <c r="D108" s="26">
        <v>1983</v>
      </c>
      <c r="E108" s="83" t="s">
        <v>2957</v>
      </c>
      <c r="F108" s="83" t="s">
        <v>2959</v>
      </c>
      <c r="G108" s="26">
        <v>2</v>
      </c>
      <c r="H108" s="26">
        <v>3</v>
      </c>
      <c r="I108" s="204">
        <v>957.1</v>
      </c>
      <c r="J108" s="204">
        <v>870.7</v>
      </c>
      <c r="K108" s="204">
        <v>870.7</v>
      </c>
      <c r="L108" s="223">
        <v>37</v>
      </c>
      <c r="M108" s="207">
        <f t="shared" si="32"/>
        <v>264966</v>
      </c>
      <c r="N108" s="207"/>
      <c r="O108" s="207"/>
      <c r="P108" s="207"/>
      <c r="Q108" s="205">
        <f t="shared" si="33"/>
        <v>264966</v>
      </c>
      <c r="R108" s="207">
        <v>264966</v>
      </c>
      <c r="S108" s="260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5"/>
      <c r="AF108" s="207"/>
      <c r="AG108" s="260">
        <v>2025</v>
      </c>
      <c r="AH108" s="158"/>
      <c r="AI108" s="175"/>
      <c r="AJ108" s="218"/>
      <c r="AK108" s="15">
        <f t="shared" si="35"/>
        <v>79</v>
      </c>
      <c r="AL108" s="15" t="s">
        <v>155</v>
      </c>
      <c r="AM108" s="15" t="str">
        <f t="shared" si="36"/>
        <v>79.</v>
      </c>
      <c r="AN108" s="222"/>
      <c r="AO108" s="15"/>
      <c r="AP108" s="16"/>
    </row>
    <row r="109" spans="1:42" ht="22.5" hidden="1" customHeight="1" x14ac:dyDescent="0.25">
      <c r="A109" s="83" t="str">
        <f t="shared" si="31"/>
        <v>80.</v>
      </c>
      <c r="B109" s="26">
        <v>363</v>
      </c>
      <c r="C109" s="40" t="s">
        <v>1860</v>
      </c>
      <c r="D109" s="26">
        <v>1988</v>
      </c>
      <c r="E109" s="135" t="s">
        <v>2957</v>
      </c>
      <c r="F109" s="83" t="s">
        <v>2959</v>
      </c>
      <c r="G109" s="26">
        <v>2</v>
      </c>
      <c r="H109" s="26">
        <v>2</v>
      </c>
      <c r="I109" s="205">
        <v>1054</v>
      </c>
      <c r="J109" s="205">
        <v>578</v>
      </c>
      <c r="K109" s="205">
        <v>578</v>
      </c>
      <c r="L109" s="219">
        <v>28</v>
      </c>
      <c r="M109" s="207">
        <f t="shared" si="32"/>
        <v>1847987</v>
      </c>
      <c r="N109" s="207"/>
      <c r="O109" s="207"/>
      <c r="P109" s="207"/>
      <c r="Q109" s="205">
        <f t="shared" si="33"/>
        <v>1847987</v>
      </c>
      <c r="R109" s="208"/>
      <c r="S109" s="267"/>
      <c r="T109" s="208"/>
      <c r="U109" s="208">
        <v>521</v>
      </c>
      <c r="V109" s="208">
        <f>U109*3547</f>
        <v>1847987</v>
      </c>
      <c r="W109" s="208"/>
      <c r="X109" s="208"/>
      <c r="Y109" s="208"/>
      <c r="Z109" s="208"/>
      <c r="AA109" s="208"/>
      <c r="AB109" s="208"/>
      <c r="AC109" s="205"/>
      <c r="AD109" s="205"/>
      <c r="AE109" s="208"/>
      <c r="AF109" s="208"/>
      <c r="AG109" s="260">
        <v>2025</v>
      </c>
      <c r="AH109" s="158"/>
      <c r="AI109" s="175"/>
      <c r="AJ109" s="218"/>
      <c r="AK109" s="15">
        <f t="shared" si="35"/>
        <v>80</v>
      </c>
      <c r="AL109" s="15" t="s">
        <v>155</v>
      </c>
      <c r="AM109" s="15" t="str">
        <f t="shared" si="36"/>
        <v>80.</v>
      </c>
      <c r="AN109" s="222"/>
      <c r="AO109" s="15"/>
      <c r="AP109" s="16"/>
    </row>
    <row r="110" spans="1:42" ht="22.5" hidden="1" customHeight="1" x14ac:dyDescent="0.25">
      <c r="A110" s="83" t="str">
        <f t="shared" si="31"/>
        <v>81.</v>
      </c>
      <c r="B110" s="26">
        <v>690</v>
      </c>
      <c r="C110" s="40" t="s">
        <v>1712</v>
      </c>
      <c r="D110" s="26">
        <v>1989</v>
      </c>
      <c r="E110" s="135" t="s">
        <v>2957</v>
      </c>
      <c r="F110" s="83" t="s">
        <v>2959</v>
      </c>
      <c r="G110" s="26">
        <v>5</v>
      </c>
      <c r="H110" s="26">
        <v>3</v>
      </c>
      <c r="I110" s="205">
        <v>2963.8</v>
      </c>
      <c r="J110" s="205">
        <v>2068.6</v>
      </c>
      <c r="K110" s="205">
        <v>2068.6</v>
      </c>
      <c r="L110" s="219">
        <v>67</v>
      </c>
      <c r="M110" s="207">
        <f t="shared" si="32"/>
        <v>2351661</v>
      </c>
      <c r="N110" s="207"/>
      <c r="O110" s="207"/>
      <c r="P110" s="207"/>
      <c r="Q110" s="205">
        <f t="shared" si="33"/>
        <v>2351661</v>
      </c>
      <c r="R110" s="207"/>
      <c r="S110" s="260"/>
      <c r="T110" s="207"/>
      <c r="U110" s="207">
        <v>663</v>
      </c>
      <c r="V110" s="207">
        <f>U110*3547</f>
        <v>2351661</v>
      </c>
      <c r="W110" s="207"/>
      <c r="X110" s="207"/>
      <c r="Y110" s="207"/>
      <c r="Z110" s="207"/>
      <c r="AA110" s="207"/>
      <c r="AB110" s="207"/>
      <c r="AC110" s="208"/>
      <c r="AD110" s="208"/>
      <c r="AE110" s="207"/>
      <c r="AF110" s="207"/>
      <c r="AG110" s="260">
        <v>2025</v>
      </c>
      <c r="AH110" s="158"/>
      <c r="AI110" s="175"/>
      <c r="AJ110" s="218"/>
      <c r="AK110" s="15">
        <f t="shared" si="35"/>
        <v>81</v>
      </c>
      <c r="AL110" s="15" t="s">
        <v>155</v>
      </c>
      <c r="AM110" s="15" t="str">
        <f t="shared" si="36"/>
        <v>81.</v>
      </c>
      <c r="AN110" s="222"/>
      <c r="AO110" s="16"/>
      <c r="AP110" s="16"/>
    </row>
    <row r="111" spans="1:42" ht="22.5" hidden="1" customHeight="1" x14ac:dyDescent="0.25">
      <c r="A111" s="83" t="str">
        <f t="shared" si="31"/>
        <v>82.</v>
      </c>
      <c r="B111" s="26">
        <v>97</v>
      </c>
      <c r="C111" s="40" t="s">
        <v>1672</v>
      </c>
      <c r="D111" s="26">
        <v>1991</v>
      </c>
      <c r="E111" s="135" t="s">
        <v>2957</v>
      </c>
      <c r="F111" s="135" t="s">
        <v>2958</v>
      </c>
      <c r="G111" s="26">
        <v>2</v>
      </c>
      <c r="H111" s="26">
        <v>4</v>
      </c>
      <c r="I111" s="234">
        <v>2127.08</v>
      </c>
      <c r="J111" s="234">
        <v>637.29999999999995</v>
      </c>
      <c r="K111" s="234">
        <v>637.29999999999995</v>
      </c>
      <c r="L111" s="266">
        <v>54</v>
      </c>
      <c r="M111" s="207">
        <f t="shared" si="32"/>
        <v>10116178.1</v>
      </c>
      <c r="N111" s="207"/>
      <c r="O111" s="207"/>
      <c r="P111" s="207"/>
      <c r="Q111" s="205">
        <f t="shared" si="33"/>
        <v>10116178.1</v>
      </c>
      <c r="R111" s="208"/>
      <c r="S111" s="267"/>
      <c r="T111" s="208"/>
      <c r="U111" s="208">
        <v>1344.7</v>
      </c>
      <c r="V111" s="208">
        <f>U111*7523</f>
        <v>10116178.1</v>
      </c>
      <c r="W111" s="208"/>
      <c r="X111" s="208"/>
      <c r="Y111" s="208"/>
      <c r="Z111" s="208"/>
      <c r="AA111" s="208"/>
      <c r="AB111" s="208"/>
      <c r="AC111" s="205"/>
      <c r="AD111" s="205"/>
      <c r="AE111" s="208"/>
      <c r="AF111" s="208"/>
      <c r="AG111" s="260">
        <v>2025</v>
      </c>
      <c r="AH111" s="158"/>
      <c r="AI111" s="175"/>
      <c r="AJ111" s="218"/>
      <c r="AK111" s="15">
        <f t="shared" si="35"/>
        <v>82</v>
      </c>
      <c r="AL111" s="15" t="s">
        <v>155</v>
      </c>
      <c r="AM111" s="15" t="str">
        <f t="shared" si="36"/>
        <v>82.</v>
      </c>
      <c r="AN111" s="222"/>
      <c r="AO111" s="15"/>
      <c r="AP111" s="16"/>
    </row>
    <row r="112" spans="1:42" ht="22.5" hidden="1" customHeight="1" x14ac:dyDescent="0.25">
      <c r="A112" s="83" t="str">
        <f t="shared" si="31"/>
        <v>83.</v>
      </c>
      <c r="B112" s="26">
        <v>368</v>
      </c>
      <c r="C112" s="42" t="s">
        <v>206</v>
      </c>
      <c r="D112" s="26">
        <v>1996</v>
      </c>
      <c r="E112" s="135" t="s">
        <v>2957</v>
      </c>
      <c r="F112" s="83" t="s">
        <v>2959</v>
      </c>
      <c r="G112" s="26">
        <v>3</v>
      </c>
      <c r="H112" s="26">
        <v>2</v>
      </c>
      <c r="I112" s="205">
        <v>1179.9000000000001</v>
      </c>
      <c r="J112" s="205">
        <v>1061.31</v>
      </c>
      <c r="K112" s="205">
        <v>1061.31</v>
      </c>
      <c r="L112" s="219">
        <v>44</v>
      </c>
      <c r="M112" s="207">
        <f t="shared" si="32"/>
        <v>844688</v>
      </c>
      <c r="N112" s="207"/>
      <c r="O112" s="207"/>
      <c r="P112" s="207"/>
      <c r="Q112" s="205">
        <f t="shared" si="33"/>
        <v>844688</v>
      </c>
      <c r="R112" s="205">
        <v>844688</v>
      </c>
      <c r="S112" s="219"/>
      <c r="T112" s="205"/>
      <c r="U112" s="205"/>
      <c r="V112" s="205"/>
      <c r="W112" s="205"/>
      <c r="X112" s="205"/>
      <c r="Y112" s="205"/>
      <c r="Z112" s="205"/>
      <c r="AA112" s="205"/>
      <c r="AB112" s="205"/>
      <c r="AC112" s="205"/>
      <c r="AD112" s="205"/>
      <c r="AE112" s="205"/>
      <c r="AF112" s="205"/>
      <c r="AG112" s="260">
        <v>2025</v>
      </c>
      <c r="AH112" s="158"/>
      <c r="AI112" s="175"/>
      <c r="AJ112" s="218"/>
      <c r="AK112" s="15">
        <f t="shared" si="35"/>
        <v>83</v>
      </c>
      <c r="AL112" s="15" t="s">
        <v>155</v>
      </c>
      <c r="AM112" s="15" t="str">
        <f t="shared" si="36"/>
        <v>83.</v>
      </c>
      <c r="AN112" s="222"/>
      <c r="AO112" s="15"/>
      <c r="AP112" s="16"/>
    </row>
    <row r="113" spans="1:42" ht="22.5" hidden="1" customHeight="1" x14ac:dyDescent="0.25">
      <c r="A113" s="83" t="str">
        <f t="shared" si="31"/>
        <v>84.</v>
      </c>
      <c r="B113" s="26">
        <v>269</v>
      </c>
      <c r="C113" s="41" t="s">
        <v>1100</v>
      </c>
      <c r="D113" s="26">
        <v>1972</v>
      </c>
      <c r="E113" s="83" t="s">
        <v>2957</v>
      </c>
      <c r="F113" s="83" t="s">
        <v>2959</v>
      </c>
      <c r="G113" s="26">
        <v>2</v>
      </c>
      <c r="H113" s="26">
        <v>3</v>
      </c>
      <c r="I113" s="204">
        <v>418.7</v>
      </c>
      <c r="J113" s="205">
        <v>374.7</v>
      </c>
      <c r="K113" s="204">
        <v>374.7</v>
      </c>
      <c r="L113" s="223">
        <v>18</v>
      </c>
      <c r="M113" s="207">
        <f t="shared" si="32"/>
        <v>224430</v>
      </c>
      <c r="N113" s="207"/>
      <c r="O113" s="207"/>
      <c r="P113" s="207"/>
      <c r="Q113" s="205">
        <f t="shared" si="33"/>
        <v>224430</v>
      </c>
      <c r="R113" s="207">
        <f>154050+70380</f>
        <v>224430</v>
      </c>
      <c r="S113" s="260"/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60">
        <v>2025</v>
      </c>
      <c r="AH113" s="158"/>
      <c r="AI113" s="175"/>
      <c r="AJ113" s="218"/>
      <c r="AK113" s="15">
        <f t="shared" si="35"/>
        <v>84</v>
      </c>
      <c r="AL113" s="15" t="s">
        <v>155</v>
      </c>
      <c r="AM113" s="15" t="str">
        <f t="shared" si="36"/>
        <v>84.</v>
      </c>
      <c r="AN113" s="222"/>
      <c r="AO113" s="15"/>
      <c r="AP113" s="16"/>
    </row>
    <row r="114" spans="1:42" ht="22.5" hidden="1" customHeight="1" x14ac:dyDescent="0.25">
      <c r="A114" s="83" t="str">
        <f t="shared" si="31"/>
        <v>85.</v>
      </c>
      <c r="B114" s="26">
        <v>511</v>
      </c>
      <c r="C114" s="40" t="s">
        <v>1697</v>
      </c>
      <c r="D114" s="26">
        <v>1930</v>
      </c>
      <c r="E114" s="135" t="s">
        <v>2957</v>
      </c>
      <c r="F114" s="135" t="s">
        <v>2960</v>
      </c>
      <c r="G114" s="26">
        <v>2</v>
      </c>
      <c r="H114" s="26">
        <v>1</v>
      </c>
      <c r="I114" s="205">
        <v>271.60000000000002</v>
      </c>
      <c r="J114" s="205">
        <v>271.60000000000002</v>
      </c>
      <c r="K114" s="205">
        <v>212.9</v>
      </c>
      <c r="L114" s="219">
        <v>20</v>
      </c>
      <c r="M114" s="207">
        <f t="shared" si="32"/>
        <v>686800</v>
      </c>
      <c r="N114" s="207"/>
      <c r="O114" s="207"/>
      <c r="P114" s="207"/>
      <c r="Q114" s="205">
        <f t="shared" si="33"/>
        <v>686800</v>
      </c>
      <c r="R114" s="208"/>
      <c r="S114" s="267"/>
      <c r="T114" s="208"/>
      <c r="U114" s="208"/>
      <c r="V114" s="208"/>
      <c r="W114" s="208"/>
      <c r="X114" s="208"/>
      <c r="Y114" s="208">
        <v>200</v>
      </c>
      <c r="Z114" s="208">
        <f>Y114*3434</f>
        <v>686800</v>
      </c>
      <c r="AA114" s="208"/>
      <c r="AB114" s="208"/>
      <c r="AC114" s="205"/>
      <c r="AD114" s="205"/>
      <c r="AE114" s="208"/>
      <c r="AF114" s="208"/>
      <c r="AG114" s="221">
        <v>2025</v>
      </c>
      <c r="AH114" s="158"/>
      <c r="AI114" s="175"/>
      <c r="AJ114" s="218"/>
      <c r="AK114" s="15">
        <f t="shared" si="35"/>
        <v>85</v>
      </c>
      <c r="AL114" s="15" t="s">
        <v>155</v>
      </c>
      <c r="AM114" s="15" t="str">
        <f t="shared" si="36"/>
        <v>85.</v>
      </c>
      <c r="AN114" s="222"/>
      <c r="AO114" s="15"/>
      <c r="AP114" s="16"/>
    </row>
    <row r="115" spans="1:42" ht="22.5" hidden="1" customHeight="1" x14ac:dyDescent="0.25">
      <c r="A115" s="83" t="str">
        <f t="shared" si="31"/>
        <v>86.</v>
      </c>
      <c r="B115" s="26">
        <v>131</v>
      </c>
      <c r="C115" s="41" t="s">
        <v>230</v>
      </c>
      <c r="D115" s="26">
        <v>1917</v>
      </c>
      <c r="E115" s="83" t="s">
        <v>2957</v>
      </c>
      <c r="F115" s="83" t="s">
        <v>2959</v>
      </c>
      <c r="G115" s="26">
        <v>2</v>
      </c>
      <c r="H115" s="26">
        <v>1</v>
      </c>
      <c r="I115" s="204">
        <v>512.4</v>
      </c>
      <c r="J115" s="205">
        <v>394.1</v>
      </c>
      <c r="K115" s="204">
        <v>394.1</v>
      </c>
      <c r="L115" s="223">
        <v>14</v>
      </c>
      <c r="M115" s="207">
        <f t="shared" si="32"/>
        <v>629600</v>
      </c>
      <c r="N115" s="207"/>
      <c r="O115" s="207"/>
      <c r="P115" s="207"/>
      <c r="Q115" s="205">
        <f t="shared" si="33"/>
        <v>629600</v>
      </c>
      <c r="R115" s="207"/>
      <c r="S115" s="260"/>
      <c r="T115" s="207"/>
      <c r="U115" s="207"/>
      <c r="V115" s="207"/>
      <c r="W115" s="207"/>
      <c r="X115" s="207"/>
      <c r="Y115" s="207">
        <v>200</v>
      </c>
      <c r="Z115" s="207">
        <f>Y115*3148</f>
        <v>629600</v>
      </c>
      <c r="AA115" s="207"/>
      <c r="AB115" s="207"/>
      <c r="AC115" s="207"/>
      <c r="AD115" s="207"/>
      <c r="AE115" s="205"/>
      <c r="AF115" s="207"/>
      <c r="AG115" s="221">
        <v>2025</v>
      </c>
      <c r="AH115" s="158"/>
      <c r="AI115" s="175"/>
      <c r="AJ115" s="218"/>
      <c r="AK115" s="15">
        <f t="shared" si="35"/>
        <v>86</v>
      </c>
      <c r="AL115" s="15" t="s">
        <v>155</v>
      </c>
      <c r="AM115" s="15" t="str">
        <f t="shared" si="36"/>
        <v>86.</v>
      </c>
      <c r="AN115" s="222"/>
      <c r="AO115" s="16"/>
      <c r="AP115" s="16"/>
    </row>
    <row r="116" spans="1:42" ht="22.5" hidden="1" customHeight="1" x14ac:dyDescent="0.25">
      <c r="A116" s="83" t="str">
        <f t="shared" si="31"/>
        <v>87.</v>
      </c>
      <c r="B116" s="26">
        <v>166</v>
      </c>
      <c r="C116" s="41" t="s">
        <v>231</v>
      </c>
      <c r="D116" s="26">
        <v>1917</v>
      </c>
      <c r="E116" s="83" t="s">
        <v>2957</v>
      </c>
      <c r="F116" s="83" t="s">
        <v>2959</v>
      </c>
      <c r="G116" s="26">
        <v>2</v>
      </c>
      <c r="H116" s="26">
        <v>2</v>
      </c>
      <c r="I116" s="204">
        <v>335.5</v>
      </c>
      <c r="J116" s="204">
        <v>288</v>
      </c>
      <c r="K116" s="204">
        <v>288</v>
      </c>
      <c r="L116" s="223">
        <v>17</v>
      </c>
      <c r="M116" s="207">
        <f t="shared" si="32"/>
        <v>724040</v>
      </c>
      <c r="N116" s="207"/>
      <c r="O116" s="207"/>
      <c r="P116" s="207"/>
      <c r="Q116" s="205">
        <f t="shared" si="33"/>
        <v>724040</v>
      </c>
      <c r="R116" s="207"/>
      <c r="S116" s="260"/>
      <c r="T116" s="207"/>
      <c r="U116" s="207"/>
      <c r="V116" s="207"/>
      <c r="W116" s="207"/>
      <c r="X116" s="207"/>
      <c r="Y116" s="207">
        <v>230</v>
      </c>
      <c r="Z116" s="207">
        <f>Y116*3148</f>
        <v>724040</v>
      </c>
      <c r="AA116" s="207"/>
      <c r="AB116" s="207"/>
      <c r="AC116" s="207"/>
      <c r="AD116" s="207"/>
      <c r="AE116" s="205"/>
      <c r="AF116" s="207"/>
      <c r="AG116" s="221">
        <v>2025</v>
      </c>
      <c r="AH116" s="158"/>
      <c r="AI116" s="175"/>
      <c r="AJ116" s="218"/>
      <c r="AK116" s="15">
        <f t="shared" si="35"/>
        <v>87</v>
      </c>
      <c r="AL116" s="15" t="s">
        <v>155</v>
      </c>
      <c r="AM116" s="15" t="str">
        <f t="shared" si="36"/>
        <v>87.</v>
      </c>
      <c r="AN116" s="222"/>
      <c r="AO116" s="16"/>
      <c r="AP116" s="16"/>
    </row>
    <row r="117" spans="1:42" ht="22.5" hidden="1" customHeight="1" x14ac:dyDescent="0.25">
      <c r="A117" s="83" t="str">
        <f t="shared" si="31"/>
        <v>88.</v>
      </c>
      <c r="B117" s="26">
        <v>407</v>
      </c>
      <c r="C117" s="40" t="s">
        <v>1690</v>
      </c>
      <c r="D117" s="26">
        <v>1917</v>
      </c>
      <c r="E117" s="135" t="s">
        <v>2957</v>
      </c>
      <c r="F117" s="135" t="s">
        <v>2960</v>
      </c>
      <c r="G117" s="26">
        <v>2</v>
      </c>
      <c r="H117" s="26">
        <v>1</v>
      </c>
      <c r="I117" s="205">
        <v>209.3</v>
      </c>
      <c r="J117" s="205">
        <v>176.2</v>
      </c>
      <c r="K117" s="205">
        <v>176.2</v>
      </c>
      <c r="L117" s="219">
        <v>9</v>
      </c>
      <c r="M117" s="207">
        <f t="shared" si="32"/>
        <v>1236240</v>
      </c>
      <c r="N117" s="207"/>
      <c r="O117" s="207"/>
      <c r="P117" s="207"/>
      <c r="Q117" s="205">
        <f t="shared" si="33"/>
        <v>1236240</v>
      </c>
      <c r="R117" s="208"/>
      <c r="S117" s="267"/>
      <c r="T117" s="208"/>
      <c r="U117" s="208"/>
      <c r="V117" s="208"/>
      <c r="W117" s="208"/>
      <c r="X117" s="208"/>
      <c r="Y117" s="208">
        <v>360</v>
      </c>
      <c r="Z117" s="208">
        <f>Y117*3434</f>
        <v>1236240</v>
      </c>
      <c r="AA117" s="208"/>
      <c r="AB117" s="208"/>
      <c r="AC117" s="205"/>
      <c r="AD117" s="205"/>
      <c r="AE117" s="208"/>
      <c r="AF117" s="208"/>
      <c r="AG117" s="221">
        <v>2025</v>
      </c>
      <c r="AH117" s="158"/>
      <c r="AI117" s="175"/>
      <c r="AJ117" s="218"/>
      <c r="AK117" s="15">
        <f t="shared" si="35"/>
        <v>88</v>
      </c>
      <c r="AL117" s="15" t="s">
        <v>155</v>
      </c>
      <c r="AM117" s="15" t="str">
        <f t="shared" si="36"/>
        <v>88.</v>
      </c>
      <c r="AN117" s="222"/>
      <c r="AO117" s="15"/>
      <c r="AP117" s="16"/>
    </row>
    <row r="118" spans="1:42" ht="22.5" hidden="1" customHeight="1" x14ac:dyDescent="0.25">
      <c r="A118" s="83" t="str">
        <f t="shared" si="31"/>
        <v>89.</v>
      </c>
      <c r="B118" s="26">
        <v>506</v>
      </c>
      <c r="C118" s="242" t="s">
        <v>212</v>
      </c>
      <c r="D118" s="26">
        <v>1917</v>
      </c>
      <c r="E118" s="135" t="s">
        <v>2957</v>
      </c>
      <c r="F118" s="83" t="s">
        <v>2959</v>
      </c>
      <c r="G118" s="26">
        <v>2</v>
      </c>
      <c r="H118" s="26">
        <v>2</v>
      </c>
      <c r="I118" s="205">
        <v>416.3</v>
      </c>
      <c r="J118" s="205">
        <v>383.8</v>
      </c>
      <c r="K118" s="205">
        <v>274.5</v>
      </c>
      <c r="L118" s="219">
        <v>6</v>
      </c>
      <c r="M118" s="205">
        <f t="shared" si="32"/>
        <v>107080</v>
      </c>
      <c r="N118" s="205"/>
      <c r="O118" s="205"/>
      <c r="P118" s="205"/>
      <c r="Q118" s="205">
        <f t="shared" si="33"/>
        <v>107080</v>
      </c>
      <c r="R118" s="205"/>
      <c r="S118" s="219"/>
      <c r="T118" s="205"/>
      <c r="U118" s="205"/>
      <c r="V118" s="205"/>
      <c r="W118" s="205"/>
      <c r="X118" s="205"/>
      <c r="Y118" s="205"/>
      <c r="Z118" s="205"/>
      <c r="AA118" s="205">
        <v>40</v>
      </c>
      <c r="AB118" s="205">
        <f>AA118*2677</f>
        <v>107080</v>
      </c>
      <c r="AC118" s="205"/>
      <c r="AD118" s="205"/>
      <c r="AE118" s="205"/>
      <c r="AF118" s="205"/>
      <c r="AG118" s="221">
        <v>2025</v>
      </c>
      <c r="AH118" s="158"/>
      <c r="AI118" s="175"/>
      <c r="AJ118" s="218"/>
      <c r="AK118" s="15">
        <f t="shared" si="35"/>
        <v>89</v>
      </c>
      <c r="AL118" s="15" t="s">
        <v>155</v>
      </c>
      <c r="AM118" s="15" t="str">
        <f t="shared" si="36"/>
        <v>89.</v>
      </c>
      <c r="AN118" s="222"/>
      <c r="AO118" s="15"/>
      <c r="AP118" s="16"/>
    </row>
    <row r="119" spans="1:42" ht="22.5" hidden="1" customHeight="1" x14ac:dyDescent="0.25">
      <c r="A119" s="83" t="str">
        <f t="shared" si="31"/>
        <v>90.</v>
      </c>
      <c r="B119" s="26">
        <v>515</v>
      </c>
      <c r="C119" s="40" t="s">
        <v>1698</v>
      </c>
      <c r="D119" s="26">
        <v>1917</v>
      </c>
      <c r="E119" s="135" t="s">
        <v>2957</v>
      </c>
      <c r="F119" s="83" t="s">
        <v>2959</v>
      </c>
      <c r="G119" s="26">
        <v>2</v>
      </c>
      <c r="H119" s="26">
        <v>2</v>
      </c>
      <c r="I119" s="205">
        <v>482.4</v>
      </c>
      <c r="J119" s="205">
        <v>275.7</v>
      </c>
      <c r="K119" s="205">
        <v>184.6</v>
      </c>
      <c r="L119" s="219">
        <v>8</v>
      </c>
      <c r="M119" s="205">
        <f t="shared" si="32"/>
        <v>226072</v>
      </c>
      <c r="N119" s="205"/>
      <c r="O119" s="205"/>
      <c r="P119" s="205"/>
      <c r="Q119" s="205">
        <f t="shared" si="33"/>
        <v>226072</v>
      </c>
      <c r="R119" s="205">
        <f>168912+57160</f>
        <v>226072</v>
      </c>
      <c r="S119" s="219"/>
      <c r="T119" s="205"/>
      <c r="U119" s="205"/>
      <c r="V119" s="205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5"/>
      <c r="AG119" s="221">
        <v>2025</v>
      </c>
      <c r="AH119" s="158"/>
      <c r="AI119" s="175"/>
      <c r="AJ119" s="218"/>
      <c r="AK119" s="15">
        <f t="shared" si="35"/>
        <v>90</v>
      </c>
      <c r="AL119" s="15" t="s">
        <v>155</v>
      </c>
      <c r="AM119" s="15" t="str">
        <f t="shared" si="36"/>
        <v>90.</v>
      </c>
      <c r="AN119" s="222"/>
      <c r="AO119" s="15"/>
      <c r="AP119" s="16"/>
    </row>
    <row r="120" spans="1:42" ht="22.5" hidden="1" customHeight="1" x14ac:dyDescent="0.25">
      <c r="A120" s="83" t="str">
        <f t="shared" si="31"/>
        <v>91.</v>
      </c>
      <c r="B120" s="26">
        <v>532</v>
      </c>
      <c r="C120" s="40" t="s">
        <v>1702</v>
      </c>
      <c r="D120" s="26">
        <v>1917</v>
      </c>
      <c r="E120" s="83" t="s">
        <v>2957</v>
      </c>
      <c r="F120" s="83" t="s">
        <v>2960</v>
      </c>
      <c r="G120" s="26">
        <v>2</v>
      </c>
      <c r="H120" s="26">
        <v>1</v>
      </c>
      <c r="I120" s="204">
        <v>240.1</v>
      </c>
      <c r="J120" s="204">
        <v>240.1</v>
      </c>
      <c r="K120" s="204">
        <v>223.04</v>
      </c>
      <c r="L120" s="223">
        <v>7</v>
      </c>
      <c r="M120" s="207">
        <f t="shared" si="32"/>
        <v>618120</v>
      </c>
      <c r="N120" s="207"/>
      <c r="O120" s="207"/>
      <c r="P120" s="207"/>
      <c r="Q120" s="205">
        <f t="shared" si="33"/>
        <v>618120</v>
      </c>
      <c r="R120" s="208"/>
      <c r="S120" s="267"/>
      <c r="T120" s="208"/>
      <c r="U120" s="208"/>
      <c r="V120" s="208"/>
      <c r="W120" s="208"/>
      <c r="X120" s="208"/>
      <c r="Y120" s="208">
        <v>180</v>
      </c>
      <c r="Z120" s="208">
        <f>Y120*3434</f>
        <v>618120</v>
      </c>
      <c r="AA120" s="208"/>
      <c r="AB120" s="208"/>
      <c r="AC120" s="205"/>
      <c r="AD120" s="205"/>
      <c r="AE120" s="208"/>
      <c r="AF120" s="208"/>
      <c r="AG120" s="221">
        <v>2025</v>
      </c>
      <c r="AH120" s="158"/>
      <c r="AI120" s="175"/>
      <c r="AJ120" s="218"/>
      <c r="AK120" s="15">
        <f t="shared" si="35"/>
        <v>91</v>
      </c>
      <c r="AL120" s="15" t="s">
        <v>155</v>
      </c>
      <c r="AM120" s="15" t="str">
        <f t="shared" si="36"/>
        <v>91.</v>
      </c>
      <c r="AN120" s="222"/>
      <c r="AO120" s="15"/>
      <c r="AP120" s="16"/>
    </row>
    <row r="121" spans="1:42" ht="22.5" hidden="1" customHeight="1" x14ac:dyDescent="0.25">
      <c r="A121" s="83" t="str">
        <f t="shared" si="31"/>
        <v>92.</v>
      </c>
      <c r="B121" s="26">
        <v>666</v>
      </c>
      <c r="C121" s="41" t="s">
        <v>241</v>
      </c>
      <c r="D121" s="26">
        <v>1917</v>
      </c>
      <c r="E121" s="83" t="s">
        <v>2957</v>
      </c>
      <c r="F121" s="83" t="s">
        <v>2960</v>
      </c>
      <c r="G121" s="26">
        <v>2</v>
      </c>
      <c r="H121" s="26">
        <v>1</v>
      </c>
      <c r="I121" s="204">
        <v>214</v>
      </c>
      <c r="J121" s="205">
        <v>164.9</v>
      </c>
      <c r="K121" s="204">
        <v>164.9</v>
      </c>
      <c r="L121" s="223">
        <v>6</v>
      </c>
      <c r="M121" s="207">
        <f t="shared" si="32"/>
        <v>686800</v>
      </c>
      <c r="N121" s="207"/>
      <c r="O121" s="207"/>
      <c r="P121" s="207"/>
      <c r="Q121" s="205">
        <f t="shared" si="33"/>
        <v>686800</v>
      </c>
      <c r="R121" s="207"/>
      <c r="S121" s="260"/>
      <c r="T121" s="207"/>
      <c r="U121" s="207"/>
      <c r="V121" s="207"/>
      <c r="W121" s="207"/>
      <c r="X121" s="207"/>
      <c r="Y121" s="207">
        <v>200</v>
      </c>
      <c r="Z121" s="207">
        <f>Y121*3434</f>
        <v>686800</v>
      </c>
      <c r="AA121" s="207"/>
      <c r="AB121" s="207"/>
      <c r="AC121" s="207"/>
      <c r="AD121" s="207"/>
      <c r="AE121" s="205"/>
      <c r="AF121" s="207"/>
      <c r="AG121" s="221">
        <v>2025</v>
      </c>
      <c r="AH121" s="158"/>
      <c r="AI121" s="175"/>
      <c r="AJ121" s="218"/>
      <c r="AK121" s="15">
        <f t="shared" si="35"/>
        <v>92</v>
      </c>
      <c r="AL121" s="15" t="s">
        <v>155</v>
      </c>
      <c r="AM121" s="15" t="str">
        <f t="shared" si="36"/>
        <v>92.</v>
      </c>
      <c r="AN121" s="222"/>
      <c r="AO121" s="15"/>
      <c r="AP121" s="16"/>
    </row>
    <row r="122" spans="1:42" ht="22.5" hidden="1" customHeight="1" x14ac:dyDescent="0.25">
      <c r="A122" s="83" t="str">
        <f t="shared" si="31"/>
        <v>93.</v>
      </c>
      <c r="B122" s="26">
        <v>709</v>
      </c>
      <c r="C122" s="40" t="s">
        <v>1714</v>
      </c>
      <c r="D122" s="26">
        <v>1917</v>
      </c>
      <c r="E122" s="83" t="s">
        <v>2957</v>
      </c>
      <c r="F122" s="83" t="s">
        <v>2962</v>
      </c>
      <c r="G122" s="26">
        <v>2</v>
      </c>
      <c r="H122" s="26">
        <v>2</v>
      </c>
      <c r="I122" s="204">
        <v>264.60000000000002</v>
      </c>
      <c r="J122" s="204">
        <v>264.60000000000002</v>
      </c>
      <c r="K122" s="204">
        <v>214.7</v>
      </c>
      <c r="L122" s="223">
        <v>9</v>
      </c>
      <c r="M122" s="205">
        <f t="shared" si="32"/>
        <v>38583</v>
      </c>
      <c r="N122" s="205"/>
      <c r="O122" s="205"/>
      <c r="P122" s="205"/>
      <c r="Q122" s="205">
        <f t="shared" si="33"/>
        <v>38583</v>
      </c>
      <c r="R122" s="205">
        <v>38583</v>
      </c>
      <c r="S122" s="219"/>
      <c r="T122" s="205"/>
      <c r="U122" s="205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21">
        <v>2025</v>
      </c>
      <c r="AH122" s="158"/>
      <c r="AI122" s="175"/>
      <c r="AJ122" s="218"/>
      <c r="AK122" s="15">
        <f t="shared" si="35"/>
        <v>93</v>
      </c>
      <c r="AL122" s="15" t="s">
        <v>155</v>
      </c>
      <c r="AM122" s="15" t="str">
        <f t="shared" si="36"/>
        <v>93.</v>
      </c>
      <c r="AN122" s="222"/>
      <c r="AO122" s="15"/>
      <c r="AP122" s="16"/>
    </row>
    <row r="123" spans="1:42" ht="22.5" hidden="1" customHeight="1" x14ac:dyDescent="0.25">
      <c r="A123" s="83" t="str">
        <f t="shared" si="31"/>
        <v>94.</v>
      </c>
      <c r="B123" s="26">
        <v>731</v>
      </c>
      <c r="C123" s="40" t="s">
        <v>1717</v>
      </c>
      <c r="D123" s="26">
        <v>1917</v>
      </c>
      <c r="E123" s="135" t="s">
        <v>2957</v>
      </c>
      <c r="F123" s="83" t="s">
        <v>2959</v>
      </c>
      <c r="G123" s="26">
        <v>2</v>
      </c>
      <c r="H123" s="26">
        <v>2</v>
      </c>
      <c r="I123" s="234">
        <v>111.9</v>
      </c>
      <c r="J123" s="234">
        <v>111.9</v>
      </c>
      <c r="K123" s="234">
        <v>153.80000000000001</v>
      </c>
      <c r="L123" s="266">
        <v>13</v>
      </c>
      <c r="M123" s="207">
        <f t="shared" si="32"/>
        <v>28580</v>
      </c>
      <c r="N123" s="207"/>
      <c r="O123" s="207"/>
      <c r="P123" s="207"/>
      <c r="Q123" s="205">
        <f t="shared" si="33"/>
        <v>28580</v>
      </c>
      <c r="R123" s="207">
        <v>28580</v>
      </c>
      <c r="S123" s="260"/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8"/>
      <c r="AD123" s="208"/>
      <c r="AE123" s="207"/>
      <c r="AF123" s="207"/>
      <c r="AG123" s="221">
        <v>2025</v>
      </c>
      <c r="AH123" s="158"/>
      <c r="AI123" s="175"/>
      <c r="AJ123" s="218"/>
      <c r="AK123" s="15">
        <f t="shared" si="35"/>
        <v>94</v>
      </c>
      <c r="AL123" s="15" t="s">
        <v>155</v>
      </c>
      <c r="AM123" s="15" t="str">
        <f t="shared" si="36"/>
        <v>94.</v>
      </c>
      <c r="AN123" s="222"/>
      <c r="AO123" s="16"/>
      <c r="AP123" s="16"/>
    </row>
    <row r="124" spans="1:42" ht="22.5" hidden="1" customHeight="1" x14ac:dyDescent="0.25">
      <c r="A124" s="83" t="str">
        <f t="shared" si="31"/>
        <v>95.</v>
      </c>
      <c r="B124" s="26">
        <v>732</v>
      </c>
      <c r="C124" s="41" t="s">
        <v>243</v>
      </c>
      <c r="D124" s="26">
        <v>1917</v>
      </c>
      <c r="E124" s="83" t="s">
        <v>2957</v>
      </c>
      <c r="F124" s="83" t="s">
        <v>2959</v>
      </c>
      <c r="G124" s="26">
        <v>2</v>
      </c>
      <c r="H124" s="26">
        <v>1</v>
      </c>
      <c r="I124" s="204">
        <v>224.8</v>
      </c>
      <c r="J124" s="205">
        <v>156.6</v>
      </c>
      <c r="K124" s="204">
        <v>156.6</v>
      </c>
      <c r="L124" s="223">
        <v>12</v>
      </c>
      <c r="M124" s="207">
        <f t="shared" si="32"/>
        <v>629600</v>
      </c>
      <c r="N124" s="207"/>
      <c r="O124" s="207"/>
      <c r="P124" s="207"/>
      <c r="Q124" s="205">
        <f t="shared" si="33"/>
        <v>629600</v>
      </c>
      <c r="R124" s="207"/>
      <c r="S124" s="260"/>
      <c r="T124" s="207"/>
      <c r="U124" s="207"/>
      <c r="V124" s="207"/>
      <c r="W124" s="207"/>
      <c r="X124" s="207"/>
      <c r="Y124" s="207">
        <v>200</v>
      </c>
      <c r="Z124" s="207">
        <f>Y124*3148</f>
        <v>629600</v>
      </c>
      <c r="AA124" s="207"/>
      <c r="AB124" s="207"/>
      <c r="AC124" s="207"/>
      <c r="AD124" s="207"/>
      <c r="AE124" s="205"/>
      <c r="AF124" s="207"/>
      <c r="AG124" s="221">
        <v>2025</v>
      </c>
      <c r="AH124" s="158"/>
      <c r="AI124" s="175"/>
      <c r="AJ124" s="218"/>
      <c r="AK124" s="15">
        <f t="shared" si="35"/>
        <v>95</v>
      </c>
      <c r="AL124" s="15" t="s">
        <v>155</v>
      </c>
      <c r="AM124" s="15" t="str">
        <f t="shared" si="36"/>
        <v>95.</v>
      </c>
      <c r="AN124" s="222"/>
      <c r="AO124" s="15"/>
      <c r="AP124" s="16"/>
    </row>
    <row r="125" spans="1:42" ht="22.5" hidden="1" customHeight="1" x14ac:dyDescent="0.25">
      <c r="A125" s="83" t="str">
        <f t="shared" si="31"/>
        <v>96.</v>
      </c>
      <c r="B125" s="26">
        <v>5458</v>
      </c>
      <c r="C125" s="41" t="s">
        <v>249</v>
      </c>
      <c r="D125" s="26">
        <v>1917</v>
      </c>
      <c r="E125" s="83" t="s">
        <v>2957</v>
      </c>
      <c r="F125" s="83" t="s">
        <v>2959</v>
      </c>
      <c r="G125" s="26">
        <v>2</v>
      </c>
      <c r="H125" s="26">
        <v>2</v>
      </c>
      <c r="I125" s="204">
        <v>1088.5</v>
      </c>
      <c r="J125" s="204">
        <v>1050.8</v>
      </c>
      <c r="K125" s="204">
        <v>250.8</v>
      </c>
      <c r="L125" s="223">
        <v>22</v>
      </c>
      <c r="M125" s="207">
        <f t="shared" si="32"/>
        <v>71450</v>
      </c>
      <c r="N125" s="207"/>
      <c r="O125" s="207"/>
      <c r="P125" s="207"/>
      <c r="Q125" s="205">
        <f t="shared" si="33"/>
        <v>71450</v>
      </c>
      <c r="R125" s="207">
        <v>71450</v>
      </c>
      <c r="S125" s="260"/>
      <c r="T125" s="207"/>
      <c r="U125" s="207"/>
      <c r="V125" s="207"/>
      <c r="W125" s="207"/>
      <c r="X125" s="207"/>
      <c r="Y125" s="207"/>
      <c r="Z125" s="205"/>
      <c r="AA125" s="207"/>
      <c r="AB125" s="205"/>
      <c r="AC125" s="207"/>
      <c r="AD125" s="207"/>
      <c r="AE125" s="207"/>
      <c r="AF125" s="207"/>
      <c r="AG125" s="221">
        <v>2025</v>
      </c>
      <c r="AH125" s="158"/>
      <c r="AI125" s="175"/>
      <c r="AJ125" s="218"/>
      <c r="AK125" s="15">
        <f t="shared" si="35"/>
        <v>96</v>
      </c>
      <c r="AL125" s="15" t="s">
        <v>155</v>
      </c>
      <c r="AM125" s="15" t="str">
        <f t="shared" si="36"/>
        <v>96.</v>
      </c>
      <c r="AN125" s="222"/>
      <c r="AO125" s="15"/>
      <c r="AP125" s="16"/>
    </row>
    <row r="126" spans="1:42" ht="22.5" hidden="1" customHeight="1" x14ac:dyDescent="0.25">
      <c r="A126" s="83" t="str">
        <f t="shared" si="31"/>
        <v>97.</v>
      </c>
      <c r="B126" s="26">
        <v>5462</v>
      </c>
      <c r="C126" s="41" t="s">
        <v>250</v>
      </c>
      <c r="D126" s="26">
        <v>1917</v>
      </c>
      <c r="E126" s="83" t="s">
        <v>2957</v>
      </c>
      <c r="F126" s="83" t="s">
        <v>2959</v>
      </c>
      <c r="G126" s="26">
        <v>2</v>
      </c>
      <c r="H126" s="26">
        <v>1</v>
      </c>
      <c r="I126" s="204">
        <v>449.09</v>
      </c>
      <c r="J126" s="204">
        <v>412.84</v>
      </c>
      <c r="K126" s="204">
        <v>313.44</v>
      </c>
      <c r="L126" s="223">
        <v>11</v>
      </c>
      <c r="M126" s="207">
        <f t="shared" si="32"/>
        <v>724040</v>
      </c>
      <c r="N126" s="207"/>
      <c r="O126" s="207"/>
      <c r="P126" s="207"/>
      <c r="Q126" s="205">
        <f t="shared" si="33"/>
        <v>724040</v>
      </c>
      <c r="R126" s="207"/>
      <c r="S126" s="260"/>
      <c r="T126" s="207"/>
      <c r="U126" s="207"/>
      <c r="V126" s="207"/>
      <c r="W126" s="207"/>
      <c r="X126" s="207"/>
      <c r="Y126" s="207">
        <v>230</v>
      </c>
      <c r="Z126" s="207">
        <f>Y126*3148</f>
        <v>724040</v>
      </c>
      <c r="AA126" s="207"/>
      <c r="AB126" s="207"/>
      <c r="AC126" s="207"/>
      <c r="AD126" s="207"/>
      <c r="AE126" s="207"/>
      <c r="AF126" s="207"/>
      <c r="AG126" s="221">
        <v>2025</v>
      </c>
      <c r="AH126" s="158"/>
      <c r="AI126" s="175"/>
      <c r="AJ126" s="218"/>
      <c r="AK126" s="15">
        <f t="shared" si="35"/>
        <v>97</v>
      </c>
      <c r="AL126" s="15" t="s">
        <v>155</v>
      </c>
      <c r="AM126" s="15" t="str">
        <f t="shared" si="36"/>
        <v>97.</v>
      </c>
      <c r="AN126" s="222"/>
      <c r="AP126" s="16"/>
    </row>
    <row r="127" spans="1:42" ht="22.5" hidden="1" customHeight="1" x14ac:dyDescent="0.25">
      <c r="A127" s="83" t="str">
        <f t="shared" si="31"/>
        <v>98.</v>
      </c>
      <c r="B127" s="26">
        <v>5480</v>
      </c>
      <c r="C127" s="41" t="s">
        <v>253</v>
      </c>
      <c r="D127" s="26">
        <v>1917</v>
      </c>
      <c r="E127" s="83" t="s">
        <v>2957</v>
      </c>
      <c r="F127" s="83" t="s">
        <v>2959</v>
      </c>
      <c r="G127" s="26">
        <v>2</v>
      </c>
      <c r="H127" s="26">
        <v>2</v>
      </c>
      <c r="I127" s="204">
        <v>263.3</v>
      </c>
      <c r="J127" s="205">
        <v>197.1</v>
      </c>
      <c r="K127" s="204">
        <v>197.1</v>
      </c>
      <c r="L127" s="223">
        <v>18</v>
      </c>
      <c r="M127" s="207">
        <f t="shared" si="32"/>
        <v>42870</v>
      </c>
      <c r="N127" s="207"/>
      <c r="O127" s="207"/>
      <c r="P127" s="207"/>
      <c r="Q127" s="205">
        <f t="shared" si="33"/>
        <v>42870</v>
      </c>
      <c r="R127" s="207">
        <v>42870</v>
      </c>
      <c r="S127" s="260"/>
      <c r="T127" s="207"/>
      <c r="U127" s="207"/>
      <c r="V127" s="207"/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21">
        <v>2025</v>
      </c>
      <c r="AH127" s="158"/>
      <c r="AI127" s="175"/>
      <c r="AJ127" s="218"/>
      <c r="AK127" s="15">
        <f t="shared" si="35"/>
        <v>98</v>
      </c>
      <c r="AL127" s="15" t="s">
        <v>155</v>
      </c>
      <c r="AM127" s="15" t="str">
        <f t="shared" si="36"/>
        <v>98.</v>
      </c>
      <c r="AN127" s="222"/>
      <c r="AO127" s="16"/>
      <c r="AP127" s="16"/>
    </row>
    <row r="128" spans="1:42" ht="22.5" hidden="1" customHeight="1" x14ac:dyDescent="0.25">
      <c r="A128" s="83" t="str">
        <f t="shared" si="31"/>
        <v>99.</v>
      </c>
      <c r="B128" s="26">
        <v>210</v>
      </c>
      <c r="C128" s="40" t="s">
        <v>1679</v>
      </c>
      <c r="D128" s="26">
        <v>1931</v>
      </c>
      <c r="E128" s="135" t="s">
        <v>2957</v>
      </c>
      <c r="F128" s="135" t="s">
        <v>2960</v>
      </c>
      <c r="G128" s="26">
        <v>2</v>
      </c>
      <c r="H128" s="26">
        <v>2</v>
      </c>
      <c r="I128" s="205">
        <v>261.10000000000002</v>
      </c>
      <c r="J128" s="205">
        <v>194.3</v>
      </c>
      <c r="K128" s="205">
        <v>194.3</v>
      </c>
      <c r="L128" s="219">
        <v>7</v>
      </c>
      <c r="M128" s="207">
        <f t="shared" si="32"/>
        <v>618120</v>
      </c>
      <c r="N128" s="207"/>
      <c r="O128" s="207"/>
      <c r="P128" s="207"/>
      <c r="Q128" s="205">
        <f t="shared" si="33"/>
        <v>618120</v>
      </c>
      <c r="R128" s="207"/>
      <c r="S128" s="260"/>
      <c r="T128" s="207"/>
      <c r="U128" s="207"/>
      <c r="V128" s="207"/>
      <c r="W128" s="207"/>
      <c r="X128" s="207"/>
      <c r="Y128" s="207">
        <v>180</v>
      </c>
      <c r="Z128" s="207">
        <f>Y128*3434</f>
        <v>618120</v>
      </c>
      <c r="AA128" s="207"/>
      <c r="AB128" s="207"/>
      <c r="AC128" s="205"/>
      <c r="AD128" s="205"/>
      <c r="AE128" s="207"/>
      <c r="AF128" s="207"/>
      <c r="AG128" s="221">
        <v>2025</v>
      </c>
      <c r="AH128" s="158"/>
      <c r="AI128" s="175"/>
      <c r="AJ128" s="218"/>
      <c r="AK128" s="15">
        <f t="shared" si="35"/>
        <v>99</v>
      </c>
      <c r="AL128" s="15" t="s">
        <v>155</v>
      </c>
      <c r="AM128" s="15" t="str">
        <f t="shared" si="36"/>
        <v>99.</v>
      </c>
      <c r="AN128" s="222"/>
      <c r="AO128" s="16"/>
      <c r="AP128" s="16"/>
    </row>
    <row r="129" spans="1:42" ht="22.5" hidden="1" customHeight="1" x14ac:dyDescent="0.25">
      <c r="A129" s="83" t="str">
        <f t="shared" si="31"/>
        <v>100.</v>
      </c>
      <c r="B129" s="26">
        <v>736</v>
      </c>
      <c r="C129" s="242" t="s">
        <v>223</v>
      </c>
      <c r="D129" s="26">
        <v>1931</v>
      </c>
      <c r="E129" s="135" t="s">
        <v>2957</v>
      </c>
      <c r="F129" s="83" t="s">
        <v>2959</v>
      </c>
      <c r="G129" s="26">
        <v>2</v>
      </c>
      <c r="H129" s="26">
        <v>1</v>
      </c>
      <c r="I129" s="234">
        <v>239.4</v>
      </c>
      <c r="J129" s="234">
        <v>199.1</v>
      </c>
      <c r="K129" s="234">
        <v>199.1</v>
      </c>
      <c r="L129" s="266">
        <v>13</v>
      </c>
      <c r="M129" s="207">
        <f t="shared" si="32"/>
        <v>535160</v>
      </c>
      <c r="N129" s="207"/>
      <c r="O129" s="207"/>
      <c r="P129" s="207"/>
      <c r="Q129" s="205">
        <f t="shared" si="33"/>
        <v>535160</v>
      </c>
      <c r="R129" s="205"/>
      <c r="S129" s="219"/>
      <c r="T129" s="205"/>
      <c r="U129" s="205"/>
      <c r="V129" s="205"/>
      <c r="W129" s="205"/>
      <c r="X129" s="205"/>
      <c r="Y129" s="205">
        <v>170</v>
      </c>
      <c r="Z129" s="205">
        <f>Y129*3148</f>
        <v>535160</v>
      </c>
      <c r="AA129" s="205"/>
      <c r="AB129" s="205"/>
      <c r="AC129" s="205"/>
      <c r="AD129" s="205"/>
      <c r="AE129" s="205"/>
      <c r="AF129" s="205"/>
      <c r="AG129" s="221">
        <v>2025</v>
      </c>
      <c r="AH129" s="158"/>
      <c r="AI129" s="175"/>
      <c r="AJ129" s="218"/>
      <c r="AK129" s="15">
        <f t="shared" si="35"/>
        <v>100</v>
      </c>
      <c r="AL129" s="15" t="s">
        <v>155</v>
      </c>
      <c r="AM129" s="15" t="str">
        <f t="shared" si="36"/>
        <v>100.</v>
      </c>
      <c r="AN129" s="222"/>
      <c r="AO129" s="15"/>
      <c r="AP129" s="16"/>
    </row>
    <row r="130" spans="1:42" ht="22.5" hidden="1" customHeight="1" x14ac:dyDescent="0.25">
      <c r="A130" s="83" t="str">
        <f t="shared" ref="A130:A193" si="39">AM130</f>
        <v>101.</v>
      </c>
      <c r="B130" s="26">
        <v>5457</v>
      </c>
      <c r="C130" s="41" t="s">
        <v>248</v>
      </c>
      <c r="D130" s="26">
        <v>1931</v>
      </c>
      <c r="E130" s="83" t="s">
        <v>2957</v>
      </c>
      <c r="F130" s="83" t="s">
        <v>2962</v>
      </c>
      <c r="G130" s="26">
        <v>2</v>
      </c>
      <c r="H130" s="26">
        <v>2</v>
      </c>
      <c r="I130" s="204">
        <v>175.7</v>
      </c>
      <c r="J130" s="205">
        <v>142.19999999999999</v>
      </c>
      <c r="K130" s="204">
        <v>142.19999999999999</v>
      </c>
      <c r="L130" s="223">
        <v>4</v>
      </c>
      <c r="M130" s="207">
        <f t="shared" ref="M130:M193" si="40">R130+T130+V130+X130+Z130+AB130+AE130+AF130</f>
        <v>80310</v>
      </c>
      <c r="N130" s="207"/>
      <c r="O130" s="207"/>
      <c r="P130" s="207"/>
      <c r="Q130" s="205">
        <f t="shared" ref="Q130:Q193" si="41">M130</f>
        <v>80310</v>
      </c>
      <c r="R130" s="207"/>
      <c r="S130" s="260"/>
      <c r="T130" s="207"/>
      <c r="U130" s="207"/>
      <c r="V130" s="207"/>
      <c r="W130" s="207"/>
      <c r="X130" s="207"/>
      <c r="Y130" s="207"/>
      <c r="Z130" s="207"/>
      <c r="AA130" s="207">
        <v>30</v>
      </c>
      <c r="AB130" s="207">
        <f>AA130*2677</f>
        <v>80310</v>
      </c>
      <c r="AC130" s="207"/>
      <c r="AD130" s="207"/>
      <c r="AE130" s="205"/>
      <c r="AF130" s="207"/>
      <c r="AG130" s="221">
        <v>2025</v>
      </c>
      <c r="AH130" s="158"/>
      <c r="AI130" s="175"/>
      <c r="AJ130" s="218"/>
      <c r="AK130" s="15">
        <f t="shared" si="35"/>
        <v>101</v>
      </c>
      <c r="AL130" s="15" t="s">
        <v>155</v>
      </c>
      <c r="AM130" s="15" t="str">
        <f t="shared" si="36"/>
        <v>101.</v>
      </c>
      <c r="AN130" s="222"/>
      <c r="AO130" s="16"/>
      <c r="AP130" s="16"/>
    </row>
    <row r="131" spans="1:42" ht="22.5" hidden="1" customHeight="1" x14ac:dyDescent="0.25">
      <c r="A131" s="83" t="str">
        <f t="shared" si="39"/>
        <v>102.</v>
      </c>
      <c r="B131" s="26">
        <v>5486</v>
      </c>
      <c r="C131" s="242" t="s">
        <v>225</v>
      </c>
      <c r="D131" s="26">
        <v>1932</v>
      </c>
      <c r="E131" s="135" t="s">
        <v>2957</v>
      </c>
      <c r="F131" s="83" t="s">
        <v>2959</v>
      </c>
      <c r="G131" s="26">
        <v>4</v>
      </c>
      <c r="H131" s="26">
        <v>4</v>
      </c>
      <c r="I131" s="234">
        <v>2884.08</v>
      </c>
      <c r="J131" s="234">
        <v>2863.95</v>
      </c>
      <c r="K131" s="234">
        <v>2226.1999999999998</v>
      </c>
      <c r="L131" s="266">
        <v>54</v>
      </c>
      <c r="M131" s="207">
        <f t="shared" si="40"/>
        <v>194344</v>
      </c>
      <c r="N131" s="207"/>
      <c r="O131" s="207"/>
      <c r="P131" s="207"/>
      <c r="Q131" s="205">
        <f t="shared" si="41"/>
        <v>194344</v>
      </c>
      <c r="R131" s="207">
        <v>194344</v>
      </c>
      <c r="S131" s="219"/>
      <c r="T131" s="205"/>
      <c r="U131" s="205"/>
      <c r="V131" s="205"/>
      <c r="W131" s="205"/>
      <c r="X131" s="205"/>
      <c r="Y131" s="205"/>
      <c r="Z131" s="205"/>
      <c r="AA131" s="205"/>
      <c r="AB131" s="205"/>
      <c r="AC131" s="205"/>
      <c r="AD131" s="205"/>
      <c r="AE131" s="207"/>
      <c r="AF131" s="205"/>
      <c r="AG131" s="221">
        <v>2025</v>
      </c>
      <c r="AH131" s="158"/>
      <c r="AI131" s="175"/>
      <c r="AJ131" s="153"/>
      <c r="AK131" s="15">
        <f t="shared" si="35"/>
        <v>102</v>
      </c>
      <c r="AL131" s="15" t="s">
        <v>155</v>
      </c>
      <c r="AM131" s="15" t="str">
        <f t="shared" si="36"/>
        <v>102.</v>
      </c>
      <c r="AN131" s="222"/>
      <c r="AO131" s="15"/>
      <c r="AP131" s="16"/>
    </row>
    <row r="132" spans="1:42" ht="22.5" hidden="1" customHeight="1" x14ac:dyDescent="0.25">
      <c r="A132" s="83" t="str">
        <f t="shared" si="39"/>
        <v>103.</v>
      </c>
      <c r="B132" s="26">
        <v>685</v>
      </c>
      <c r="C132" s="226" t="s">
        <v>269</v>
      </c>
      <c r="D132" s="26">
        <v>1934</v>
      </c>
      <c r="E132" s="83" t="s">
        <v>2957</v>
      </c>
      <c r="F132" s="83" t="s">
        <v>2959</v>
      </c>
      <c r="G132" s="26">
        <v>4</v>
      </c>
      <c r="H132" s="26">
        <v>4</v>
      </c>
      <c r="I132" s="235">
        <v>2480.6999999999998</v>
      </c>
      <c r="J132" s="235">
        <v>2271.6999999999998</v>
      </c>
      <c r="K132" s="235">
        <v>1972.9</v>
      </c>
      <c r="L132" s="210">
        <v>65</v>
      </c>
      <c r="M132" s="207">
        <f t="shared" si="40"/>
        <v>7763736</v>
      </c>
      <c r="N132" s="207"/>
      <c r="O132" s="207"/>
      <c r="P132" s="207"/>
      <c r="Q132" s="205">
        <f t="shared" si="41"/>
        <v>7763736</v>
      </c>
      <c r="R132" s="207"/>
      <c r="S132" s="260"/>
      <c r="T132" s="207"/>
      <c r="U132" s="207">
        <v>1032</v>
      </c>
      <c r="V132" s="207">
        <f>U132*7523</f>
        <v>7763736</v>
      </c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21">
        <v>2025</v>
      </c>
      <c r="AH132" s="158"/>
      <c r="AI132" s="175"/>
      <c r="AJ132" s="218"/>
      <c r="AK132" s="15">
        <f t="shared" si="35"/>
        <v>103</v>
      </c>
      <c r="AL132" s="15" t="s">
        <v>155</v>
      </c>
      <c r="AM132" s="15" t="str">
        <f t="shared" si="36"/>
        <v>103.</v>
      </c>
      <c r="AN132" s="222"/>
      <c r="AO132" s="15"/>
      <c r="AP132" s="16"/>
    </row>
    <row r="133" spans="1:42" ht="22.5" hidden="1" customHeight="1" x14ac:dyDescent="0.25">
      <c r="A133" s="83" t="str">
        <f t="shared" si="39"/>
        <v>104.</v>
      </c>
      <c r="B133" s="26">
        <v>567</v>
      </c>
      <c r="C133" s="242" t="s">
        <v>31</v>
      </c>
      <c r="D133" s="26">
        <v>1936</v>
      </c>
      <c r="E133" s="135" t="s">
        <v>2957</v>
      </c>
      <c r="F133" s="83" t="s">
        <v>2959</v>
      </c>
      <c r="G133" s="26">
        <v>5</v>
      </c>
      <c r="H133" s="26">
        <v>5</v>
      </c>
      <c r="I133" s="205">
        <v>3829.47</v>
      </c>
      <c r="J133" s="205">
        <v>3558.67</v>
      </c>
      <c r="K133" s="205">
        <v>3558.67</v>
      </c>
      <c r="L133" s="219">
        <v>103</v>
      </c>
      <c r="M133" s="207">
        <f t="shared" si="40"/>
        <v>1407600</v>
      </c>
      <c r="N133" s="207"/>
      <c r="O133" s="207"/>
      <c r="P133" s="207"/>
      <c r="Q133" s="205">
        <f t="shared" si="41"/>
        <v>1407600</v>
      </c>
      <c r="R133" s="205">
        <v>1407600</v>
      </c>
      <c r="S133" s="219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21">
        <v>2025</v>
      </c>
      <c r="AH133" s="158"/>
      <c r="AI133" s="175"/>
      <c r="AJ133" s="218"/>
      <c r="AK133" s="15">
        <f t="shared" si="35"/>
        <v>104</v>
      </c>
      <c r="AL133" s="15" t="s">
        <v>155</v>
      </c>
      <c r="AM133" s="15" t="str">
        <f t="shared" si="36"/>
        <v>104.</v>
      </c>
      <c r="AN133" s="222"/>
      <c r="AO133" s="15"/>
      <c r="AP133" s="16"/>
    </row>
    <row r="134" spans="1:42" ht="22.5" hidden="1" customHeight="1" x14ac:dyDescent="0.25">
      <c r="A134" s="83" t="str">
        <f t="shared" si="39"/>
        <v>105.</v>
      </c>
      <c r="B134" s="26">
        <v>645</v>
      </c>
      <c r="C134" s="41" t="s">
        <v>264</v>
      </c>
      <c r="D134" s="26">
        <v>1938</v>
      </c>
      <c r="E134" s="83" t="s">
        <v>2957</v>
      </c>
      <c r="F134" s="83" t="s">
        <v>2959</v>
      </c>
      <c r="G134" s="26">
        <v>2</v>
      </c>
      <c r="H134" s="26">
        <v>2</v>
      </c>
      <c r="I134" s="207">
        <v>1031.5</v>
      </c>
      <c r="J134" s="205">
        <v>617.20000000000005</v>
      </c>
      <c r="K134" s="207">
        <v>617.20000000000005</v>
      </c>
      <c r="L134" s="223">
        <v>33</v>
      </c>
      <c r="M134" s="207">
        <f t="shared" si="40"/>
        <v>1258910</v>
      </c>
      <c r="N134" s="207"/>
      <c r="O134" s="207"/>
      <c r="P134" s="207"/>
      <c r="Q134" s="205">
        <f t="shared" si="41"/>
        <v>1258910</v>
      </c>
      <c r="R134" s="207">
        <v>1258910</v>
      </c>
      <c r="S134" s="260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21">
        <v>2025</v>
      </c>
      <c r="AH134" s="158"/>
      <c r="AI134" s="175"/>
      <c r="AJ134" s="218"/>
      <c r="AK134" s="15">
        <f t="shared" si="35"/>
        <v>105</v>
      </c>
      <c r="AL134" s="15" t="s">
        <v>155</v>
      </c>
      <c r="AM134" s="15" t="str">
        <f t="shared" si="36"/>
        <v>105.</v>
      </c>
      <c r="AN134" s="222"/>
      <c r="AO134" s="15"/>
      <c r="AP134" s="16"/>
    </row>
    <row r="135" spans="1:42" ht="22.5" hidden="1" customHeight="1" x14ac:dyDescent="0.25">
      <c r="A135" s="83" t="str">
        <f t="shared" si="39"/>
        <v>106.</v>
      </c>
      <c r="B135" s="26">
        <v>649</v>
      </c>
      <c r="C135" s="41" t="s">
        <v>265</v>
      </c>
      <c r="D135" s="26">
        <v>1938</v>
      </c>
      <c r="E135" s="83" t="s">
        <v>2957</v>
      </c>
      <c r="F135" s="83" t="s">
        <v>2959</v>
      </c>
      <c r="G135" s="26">
        <v>2</v>
      </c>
      <c r="H135" s="26">
        <v>2</v>
      </c>
      <c r="I135" s="207">
        <v>1035.7</v>
      </c>
      <c r="J135" s="205">
        <v>621.29999999999995</v>
      </c>
      <c r="K135" s="207">
        <v>621.29999999999995</v>
      </c>
      <c r="L135" s="223">
        <v>20</v>
      </c>
      <c r="M135" s="207">
        <f t="shared" si="40"/>
        <v>1258910</v>
      </c>
      <c r="N135" s="207"/>
      <c r="O135" s="207"/>
      <c r="P135" s="207"/>
      <c r="Q135" s="205">
        <f t="shared" si="41"/>
        <v>1258910</v>
      </c>
      <c r="R135" s="207">
        <v>1258910</v>
      </c>
      <c r="S135" s="260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21">
        <v>2025</v>
      </c>
      <c r="AH135" s="158"/>
      <c r="AI135" s="175"/>
      <c r="AJ135" s="218"/>
      <c r="AK135" s="15">
        <f t="shared" si="35"/>
        <v>106</v>
      </c>
      <c r="AL135" s="15" t="s">
        <v>155</v>
      </c>
      <c r="AM135" s="15" t="str">
        <f t="shared" si="36"/>
        <v>106.</v>
      </c>
      <c r="AN135" s="222"/>
      <c r="AO135" s="15"/>
      <c r="AP135" s="16"/>
    </row>
    <row r="136" spans="1:42" ht="22.5" hidden="1" customHeight="1" x14ac:dyDescent="0.25">
      <c r="A136" s="83" t="str">
        <f t="shared" si="39"/>
        <v>107.</v>
      </c>
      <c r="B136" s="26">
        <v>650</v>
      </c>
      <c r="C136" s="41" t="s">
        <v>266</v>
      </c>
      <c r="D136" s="26">
        <v>1938</v>
      </c>
      <c r="E136" s="83" t="s">
        <v>2957</v>
      </c>
      <c r="F136" s="83" t="s">
        <v>2959</v>
      </c>
      <c r="G136" s="26">
        <v>2</v>
      </c>
      <c r="H136" s="26">
        <v>2</v>
      </c>
      <c r="I136" s="204">
        <v>1032.9000000000001</v>
      </c>
      <c r="J136" s="205">
        <v>617.79999999999995</v>
      </c>
      <c r="K136" s="204">
        <v>617.79999999999995</v>
      </c>
      <c r="L136" s="223">
        <v>22</v>
      </c>
      <c r="M136" s="207">
        <f t="shared" si="40"/>
        <v>1258910</v>
      </c>
      <c r="N136" s="207"/>
      <c r="O136" s="207"/>
      <c r="P136" s="207"/>
      <c r="Q136" s="205">
        <f t="shared" si="41"/>
        <v>1258910</v>
      </c>
      <c r="R136" s="207">
        <v>1258910</v>
      </c>
      <c r="S136" s="260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21">
        <v>2025</v>
      </c>
      <c r="AH136" s="158"/>
      <c r="AI136" s="175"/>
      <c r="AJ136" s="218"/>
      <c r="AK136" s="15">
        <f t="shared" si="35"/>
        <v>107</v>
      </c>
      <c r="AL136" s="15" t="s">
        <v>155</v>
      </c>
      <c r="AM136" s="15" t="str">
        <f t="shared" si="36"/>
        <v>107.</v>
      </c>
      <c r="AN136" s="222"/>
      <c r="AO136" s="15"/>
      <c r="AP136" s="16"/>
    </row>
    <row r="137" spans="1:42" ht="22.5" hidden="1" customHeight="1" x14ac:dyDescent="0.25">
      <c r="A137" s="83" t="str">
        <f t="shared" si="39"/>
        <v>108.</v>
      </c>
      <c r="B137" s="26">
        <v>641</v>
      </c>
      <c r="C137" s="40" t="s">
        <v>1709</v>
      </c>
      <c r="D137" s="26">
        <v>1939</v>
      </c>
      <c r="E137" s="83" t="s">
        <v>2957</v>
      </c>
      <c r="F137" s="83" t="s">
        <v>2960</v>
      </c>
      <c r="G137" s="26">
        <v>2</v>
      </c>
      <c r="H137" s="26">
        <v>1</v>
      </c>
      <c r="I137" s="204">
        <v>745.7</v>
      </c>
      <c r="J137" s="204">
        <v>473.2</v>
      </c>
      <c r="K137" s="204">
        <v>290</v>
      </c>
      <c r="L137" s="223">
        <v>15</v>
      </c>
      <c r="M137" s="207">
        <f t="shared" si="40"/>
        <v>138645</v>
      </c>
      <c r="N137" s="207"/>
      <c r="O137" s="207"/>
      <c r="P137" s="207"/>
      <c r="Q137" s="205">
        <f t="shared" si="41"/>
        <v>138645</v>
      </c>
      <c r="R137" s="208">
        <v>138645</v>
      </c>
      <c r="S137" s="267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5"/>
      <c r="AD137" s="205"/>
      <c r="AE137" s="208"/>
      <c r="AF137" s="208"/>
      <c r="AG137" s="221">
        <v>2025</v>
      </c>
      <c r="AH137" s="158"/>
      <c r="AI137" s="175"/>
      <c r="AJ137" s="218"/>
      <c r="AK137" s="15">
        <f t="shared" si="35"/>
        <v>108</v>
      </c>
      <c r="AL137" s="15" t="s">
        <v>155</v>
      </c>
      <c r="AM137" s="15" t="str">
        <f t="shared" si="36"/>
        <v>108.</v>
      </c>
      <c r="AN137" s="222"/>
      <c r="AO137" s="15"/>
      <c r="AP137" s="16"/>
    </row>
    <row r="138" spans="1:42" ht="22.5" hidden="1" customHeight="1" x14ac:dyDescent="0.25">
      <c r="A138" s="83" t="str">
        <f t="shared" si="39"/>
        <v>109.</v>
      </c>
      <c r="B138" s="26">
        <v>124</v>
      </c>
      <c r="C138" s="41" t="s">
        <v>1118</v>
      </c>
      <c r="D138" s="26">
        <v>1940</v>
      </c>
      <c r="E138" s="83" t="s">
        <v>2957</v>
      </c>
      <c r="F138" s="83" t="s">
        <v>2960</v>
      </c>
      <c r="G138" s="26">
        <v>1</v>
      </c>
      <c r="H138" s="26">
        <v>2</v>
      </c>
      <c r="I138" s="207">
        <v>282.60000000000002</v>
      </c>
      <c r="J138" s="205">
        <v>282.60000000000002</v>
      </c>
      <c r="K138" s="207">
        <v>282.60000000000002</v>
      </c>
      <c r="L138" s="223">
        <v>12</v>
      </c>
      <c r="M138" s="207">
        <f t="shared" si="40"/>
        <v>446420</v>
      </c>
      <c r="N138" s="207"/>
      <c r="O138" s="207"/>
      <c r="P138" s="207"/>
      <c r="Q138" s="205">
        <f t="shared" si="41"/>
        <v>446420</v>
      </c>
      <c r="R138" s="207"/>
      <c r="S138" s="260"/>
      <c r="T138" s="207"/>
      <c r="U138" s="207"/>
      <c r="V138" s="207"/>
      <c r="W138" s="207"/>
      <c r="X138" s="207"/>
      <c r="Y138" s="207">
        <v>130</v>
      </c>
      <c r="Z138" s="207">
        <f>Y138*3434</f>
        <v>446420</v>
      </c>
      <c r="AA138" s="207"/>
      <c r="AB138" s="207"/>
      <c r="AC138" s="207"/>
      <c r="AD138" s="207"/>
      <c r="AE138" s="207"/>
      <c r="AF138" s="207"/>
      <c r="AG138" s="221">
        <v>2025</v>
      </c>
      <c r="AH138" s="158"/>
      <c r="AI138" s="175"/>
      <c r="AJ138" s="218"/>
      <c r="AK138" s="15">
        <f t="shared" si="35"/>
        <v>109</v>
      </c>
      <c r="AL138" s="15" t="s">
        <v>155</v>
      </c>
      <c r="AM138" s="15" t="str">
        <f t="shared" si="36"/>
        <v>109.</v>
      </c>
      <c r="AN138" s="222"/>
      <c r="AO138" s="15"/>
      <c r="AP138" s="16"/>
    </row>
    <row r="139" spans="1:42" ht="22.5" hidden="1" customHeight="1" x14ac:dyDescent="0.25">
      <c r="A139" s="83" t="str">
        <f t="shared" si="39"/>
        <v>110.</v>
      </c>
      <c r="B139" s="26">
        <v>293</v>
      </c>
      <c r="C139" s="313" t="s">
        <v>1117</v>
      </c>
      <c r="D139" s="26">
        <v>1940</v>
      </c>
      <c r="E139" s="83" t="s">
        <v>2957</v>
      </c>
      <c r="F139" s="83" t="s">
        <v>2960</v>
      </c>
      <c r="G139" s="26">
        <v>2</v>
      </c>
      <c r="H139" s="26">
        <v>1</v>
      </c>
      <c r="I139" s="207">
        <v>279</v>
      </c>
      <c r="J139" s="205">
        <v>194.1</v>
      </c>
      <c r="K139" s="207">
        <v>194.1</v>
      </c>
      <c r="L139" s="223">
        <v>11</v>
      </c>
      <c r="M139" s="207">
        <f t="shared" si="40"/>
        <v>38583</v>
      </c>
      <c r="N139" s="207"/>
      <c r="O139" s="207"/>
      <c r="P139" s="207"/>
      <c r="Q139" s="205">
        <f t="shared" si="41"/>
        <v>38583</v>
      </c>
      <c r="R139" s="207">
        <v>38583</v>
      </c>
      <c r="S139" s="260"/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21">
        <v>2025</v>
      </c>
      <c r="AH139" s="158"/>
      <c r="AI139" s="175"/>
      <c r="AJ139" s="218"/>
      <c r="AK139" s="15">
        <f t="shared" si="35"/>
        <v>110</v>
      </c>
      <c r="AL139" s="15" t="s">
        <v>155</v>
      </c>
      <c r="AM139" s="15" t="str">
        <f t="shared" si="36"/>
        <v>110.</v>
      </c>
      <c r="AN139" s="222"/>
      <c r="AO139" s="15"/>
      <c r="AP139" s="16"/>
    </row>
    <row r="140" spans="1:42" ht="22.5" hidden="1" customHeight="1" x14ac:dyDescent="0.25">
      <c r="A140" s="83" t="str">
        <f t="shared" si="39"/>
        <v>111.</v>
      </c>
      <c r="B140" s="26">
        <v>469</v>
      </c>
      <c r="C140" s="242" t="s">
        <v>211</v>
      </c>
      <c r="D140" s="26">
        <v>1940</v>
      </c>
      <c r="E140" s="135" t="s">
        <v>2957</v>
      </c>
      <c r="F140" s="83" t="s">
        <v>2959</v>
      </c>
      <c r="G140" s="26">
        <v>4</v>
      </c>
      <c r="H140" s="26">
        <v>2</v>
      </c>
      <c r="I140" s="205">
        <v>2304.6</v>
      </c>
      <c r="J140" s="205">
        <v>1217.5999999999999</v>
      </c>
      <c r="K140" s="205">
        <v>1217.5999999999999</v>
      </c>
      <c r="L140" s="219">
        <v>62</v>
      </c>
      <c r="M140" s="205">
        <f t="shared" si="40"/>
        <v>446745</v>
      </c>
      <c r="N140" s="205"/>
      <c r="O140" s="205"/>
      <c r="P140" s="205"/>
      <c r="Q140" s="205">
        <f t="shared" si="41"/>
        <v>446745</v>
      </c>
      <c r="R140" s="205">
        <v>446745</v>
      </c>
      <c r="S140" s="219"/>
      <c r="T140" s="205"/>
      <c r="U140" s="205"/>
      <c r="V140" s="205"/>
      <c r="W140" s="205"/>
      <c r="X140" s="205"/>
      <c r="Y140" s="205"/>
      <c r="Z140" s="205"/>
      <c r="AA140" s="205"/>
      <c r="AB140" s="205"/>
      <c r="AC140" s="205"/>
      <c r="AD140" s="205"/>
      <c r="AE140" s="205"/>
      <c r="AF140" s="205"/>
      <c r="AG140" s="221">
        <v>2025</v>
      </c>
      <c r="AH140" s="158"/>
      <c r="AI140" s="175"/>
      <c r="AJ140" s="153"/>
      <c r="AK140" s="15">
        <f t="shared" si="35"/>
        <v>111</v>
      </c>
      <c r="AL140" s="15" t="s">
        <v>155</v>
      </c>
      <c r="AM140" s="15" t="str">
        <f t="shared" si="36"/>
        <v>111.</v>
      </c>
      <c r="AN140" s="222"/>
      <c r="AO140" s="15"/>
      <c r="AP140" s="16"/>
    </row>
    <row r="141" spans="1:42" ht="22.5" hidden="1" customHeight="1" x14ac:dyDescent="0.25">
      <c r="A141" s="83" t="str">
        <f t="shared" si="39"/>
        <v>112.</v>
      </c>
      <c r="B141" s="26">
        <v>657</v>
      </c>
      <c r="C141" s="41" t="s">
        <v>283</v>
      </c>
      <c r="D141" s="26">
        <v>1940</v>
      </c>
      <c r="E141" s="83" t="s">
        <v>2957</v>
      </c>
      <c r="F141" s="83" t="s">
        <v>2959</v>
      </c>
      <c r="G141" s="26">
        <v>2</v>
      </c>
      <c r="H141" s="26">
        <v>2</v>
      </c>
      <c r="I141" s="204">
        <v>716.9</v>
      </c>
      <c r="J141" s="205">
        <v>440.8</v>
      </c>
      <c r="K141" s="204">
        <v>440.8</v>
      </c>
      <c r="L141" s="223">
        <v>20</v>
      </c>
      <c r="M141" s="207">
        <f t="shared" si="40"/>
        <v>848749</v>
      </c>
      <c r="N141" s="207"/>
      <c r="O141" s="207"/>
      <c r="P141" s="207"/>
      <c r="Q141" s="205">
        <f t="shared" si="41"/>
        <v>848749</v>
      </c>
      <c r="R141" s="207">
        <v>848749</v>
      </c>
      <c r="S141" s="260"/>
      <c r="T141" s="20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21">
        <v>2025</v>
      </c>
      <c r="AH141" s="158"/>
      <c r="AI141" s="175"/>
      <c r="AJ141" s="218"/>
      <c r="AK141" s="15">
        <f t="shared" si="35"/>
        <v>112</v>
      </c>
      <c r="AL141" s="15" t="s">
        <v>155</v>
      </c>
      <c r="AM141" s="15" t="str">
        <f t="shared" si="36"/>
        <v>112.</v>
      </c>
      <c r="AN141" s="222"/>
      <c r="AO141" s="15"/>
      <c r="AP141" s="16"/>
    </row>
    <row r="142" spans="1:42" ht="22.5" hidden="1" customHeight="1" x14ac:dyDescent="0.25">
      <c r="A142" s="83" t="str">
        <f t="shared" si="39"/>
        <v>113.</v>
      </c>
      <c r="B142" s="26">
        <v>268</v>
      </c>
      <c r="C142" s="40" t="s">
        <v>1683</v>
      </c>
      <c r="D142" s="26">
        <v>1946</v>
      </c>
      <c r="E142" s="83" t="s">
        <v>2957</v>
      </c>
      <c r="F142" s="83" t="s">
        <v>2960</v>
      </c>
      <c r="G142" s="26">
        <v>1</v>
      </c>
      <c r="H142" s="26">
        <v>2</v>
      </c>
      <c r="I142" s="207">
        <v>637.79999999999995</v>
      </c>
      <c r="J142" s="207">
        <v>439.1</v>
      </c>
      <c r="K142" s="207">
        <v>439.1</v>
      </c>
      <c r="L142" s="223">
        <v>25</v>
      </c>
      <c r="M142" s="205">
        <f t="shared" si="40"/>
        <v>71450</v>
      </c>
      <c r="N142" s="205"/>
      <c r="O142" s="205"/>
      <c r="P142" s="205"/>
      <c r="Q142" s="205">
        <f t="shared" si="41"/>
        <v>71450</v>
      </c>
      <c r="R142" s="205">
        <v>71450</v>
      </c>
      <c r="S142" s="219"/>
      <c r="T142" s="205"/>
      <c r="U142" s="205"/>
      <c r="V142" s="205"/>
      <c r="W142" s="205"/>
      <c r="X142" s="205"/>
      <c r="Y142" s="205"/>
      <c r="Z142" s="205"/>
      <c r="AA142" s="205"/>
      <c r="AB142" s="205"/>
      <c r="AC142" s="205"/>
      <c r="AD142" s="205"/>
      <c r="AE142" s="205"/>
      <c r="AF142" s="205"/>
      <c r="AG142" s="221">
        <v>2025</v>
      </c>
      <c r="AH142" s="158"/>
      <c r="AI142" s="175"/>
      <c r="AJ142" s="218"/>
      <c r="AK142" s="15">
        <f t="shared" si="35"/>
        <v>113</v>
      </c>
      <c r="AL142" s="15" t="s">
        <v>155</v>
      </c>
      <c r="AM142" s="15" t="str">
        <f t="shared" si="36"/>
        <v>113.</v>
      </c>
      <c r="AN142" s="222"/>
      <c r="AO142" s="15"/>
      <c r="AP142" s="16"/>
    </row>
    <row r="143" spans="1:42" ht="22.5" hidden="1" customHeight="1" x14ac:dyDescent="0.25">
      <c r="A143" s="83" t="str">
        <f t="shared" si="39"/>
        <v>114.</v>
      </c>
      <c r="B143" s="26">
        <v>291</v>
      </c>
      <c r="C143" s="41" t="s">
        <v>1115</v>
      </c>
      <c r="D143" s="26">
        <v>1946</v>
      </c>
      <c r="E143" s="83" t="s">
        <v>2957</v>
      </c>
      <c r="F143" s="83" t="s">
        <v>2962</v>
      </c>
      <c r="G143" s="26">
        <v>2</v>
      </c>
      <c r="H143" s="26">
        <v>1</v>
      </c>
      <c r="I143" s="204">
        <v>411.1</v>
      </c>
      <c r="J143" s="204">
        <v>252.5</v>
      </c>
      <c r="K143" s="204">
        <v>252.5</v>
      </c>
      <c r="L143" s="223">
        <v>4</v>
      </c>
      <c r="M143" s="207">
        <f t="shared" si="40"/>
        <v>178296</v>
      </c>
      <c r="N143" s="207"/>
      <c r="O143" s="207"/>
      <c r="P143" s="207"/>
      <c r="Q143" s="205">
        <f t="shared" si="41"/>
        <v>178296</v>
      </c>
      <c r="R143" s="207">
        <v>178296</v>
      </c>
      <c r="S143" s="260"/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  <c r="AE143" s="205"/>
      <c r="AF143" s="207"/>
      <c r="AG143" s="221">
        <v>2025</v>
      </c>
      <c r="AH143" s="158"/>
      <c r="AI143" s="175"/>
      <c r="AJ143" s="218"/>
      <c r="AK143" s="15">
        <f t="shared" si="35"/>
        <v>114</v>
      </c>
      <c r="AL143" s="15" t="s">
        <v>155</v>
      </c>
      <c r="AM143" s="15" t="str">
        <f t="shared" si="36"/>
        <v>114.</v>
      </c>
      <c r="AN143" s="222"/>
      <c r="AO143" s="16"/>
      <c r="AP143" s="16"/>
    </row>
    <row r="144" spans="1:42" ht="22.5" hidden="1" customHeight="1" x14ac:dyDescent="0.25">
      <c r="A144" s="83" t="str">
        <f t="shared" si="39"/>
        <v>115.</v>
      </c>
      <c r="B144" s="26">
        <v>264</v>
      </c>
      <c r="C144" s="40" t="s">
        <v>1682</v>
      </c>
      <c r="D144" s="26">
        <v>1947</v>
      </c>
      <c r="E144" s="83" t="s">
        <v>2957</v>
      </c>
      <c r="F144" s="83" t="s">
        <v>2960</v>
      </c>
      <c r="G144" s="26">
        <v>1</v>
      </c>
      <c r="H144" s="26">
        <v>5</v>
      </c>
      <c r="I144" s="207">
        <v>420.8</v>
      </c>
      <c r="J144" s="207">
        <v>329.9</v>
      </c>
      <c r="K144" s="207">
        <v>329.9</v>
      </c>
      <c r="L144" s="223">
        <v>25</v>
      </c>
      <c r="M144" s="205">
        <f t="shared" si="40"/>
        <v>1022645.2000000001</v>
      </c>
      <c r="N144" s="205"/>
      <c r="O144" s="205"/>
      <c r="P144" s="205"/>
      <c r="Q144" s="205">
        <f t="shared" si="41"/>
        <v>1022645.2000000001</v>
      </c>
      <c r="R144" s="205"/>
      <c r="S144" s="219"/>
      <c r="T144" s="205"/>
      <c r="U144" s="205"/>
      <c r="V144" s="205"/>
      <c r="W144" s="205"/>
      <c r="X144" s="205"/>
      <c r="Y144" s="205">
        <v>297.8</v>
      </c>
      <c r="Z144" s="205">
        <f>Y144*3434</f>
        <v>1022645.2000000001</v>
      </c>
      <c r="AA144" s="205"/>
      <c r="AB144" s="205"/>
      <c r="AC144" s="205"/>
      <c r="AD144" s="205"/>
      <c r="AE144" s="205"/>
      <c r="AF144" s="205"/>
      <c r="AG144" s="221">
        <v>2025</v>
      </c>
      <c r="AH144" s="158"/>
      <c r="AI144" s="175"/>
      <c r="AJ144" s="218"/>
      <c r="AK144" s="15">
        <f t="shared" si="35"/>
        <v>115</v>
      </c>
      <c r="AL144" s="15" t="s">
        <v>155</v>
      </c>
      <c r="AM144" s="15" t="str">
        <f t="shared" si="36"/>
        <v>115.</v>
      </c>
      <c r="AN144" s="222"/>
      <c r="AO144" s="15"/>
      <c r="AP144" s="16"/>
    </row>
    <row r="145" spans="1:42" ht="22.5" hidden="1" customHeight="1" x14ac:dyDescent="0.25">
      <c r="A145" s="83" t="str">
        <f t="shared" si="39"/>
        <v>116.</v>
      </c>
      <c r="B145" s="26">
        <v>563</v>
      </c>
      <c r="C145" s="242" t="s">
        <v>216</v>
      </c>
      <c r="D145" s="26">
        <v>1949</v>
      </c>
      <c r="E145" s="135" t="s">
        <v>2957</v>
      </c>
      <c r="F145" s="83" t="s">
        <v>2959</v>
      </c>
      <c r="G145" s="26">
        <v>2</v>
      </c>
      <c r="H145" s="26">
        <v>1</v>
      </c>
      <c r="I145" s="205">
        <v>746.6</v>
      </c>
      <c r="J145" s="205">
        <v>496.8</v>
      </c>
      <c r="K145" s="205">
        <v>496.8</v>
      </c>
      <c r="L145" s="219">
        <v>26</v>
      </c>
      <c r="M145" s="207">
        <f t="shared" si="40"/>
        <v>154050</v>
      </c>
      <c r="N145" s="207"/>
      <c r="O145" s="207"/>
      <c r="P145" s="207"/>
      <c r="Q145" s="205">
        <f t="shared" si="41"/>
        <v>154050</v>
      </c>
      <c r="R145" s="205">
        <v>154050</v>
      </c>
      <c r="S145" s="219"/>
      <c r="T145" s="205"/>
      <c r="U145" s="205"/>
      <c r="V145" s="205"/>
      <c r="W145" s="205"/>
      <c r="X145" s="205"/>
      <c r="Y145" s="205"/>
      <c r="Z145" s="205"/>
      <c r="AA145" s="205"/>
      <c r="AB145" s="205"/>
      <c r="AC145" s="205"/>
      <c r="AD145" s="205"/>
      <c r="AE145" s="205"/>
      <c r="AF145" s="205"/>
      <c r="AG145" s="221">
        <v>2025</v>
      </c>
      <c r="AH145" s="158"/>
      <c r="AI145" s="175"/>
      <c r="AJ145" s="218"/>
      <c r="AK145" s="15">
        <f t="shared" si="35"/>
        <v>116</v>
      </c>
      <c r="AL145" s="15" t="s">
        <v>155</v>
      </c>
      <c r="AM145" s="15" t="str">
        <f t="shared" si="36"/>
        <v>116.</v>
      </c>
      <c r="AN145" s="222"/>
      <c r="AO145" s="15"/>
      <c r="AP145" s="16"/>
    </row>
    <row r="146" spans="1:42" ht="22.5" hidden="1" customHeight="1" x14ac:dyDescent="0.25">
      <c r="A146" s="83" t="str">
        <f t="shared" si="39"/>
        <v>117.</v>
      </c>
      <c r="B146" s="26">
        <v>233</v>
      </c>
      <c r="C146" s="40" t="s">
        <v>1680</v>
      </c>
      <c r="D146" s="26">
        <v>1950</v>
      </c>
      <c r="E146" s="83" t="s">
        <v>2957</v>
      </c>
      <c r="F146" s="83" t="s">
        <v>2960</v>
      </c>
      <c r="G146" s="26">
        <v>2</v>
      </c>
      <c r="H146" s="26">
        <v>2</v>
      </c>
      <c r="I146" s="204">
        <v>374.5</v>
      </c>
      <c r="J146" s="204">
        <v>262.7</v>
      </c>
      <c r="K146" s="204">
        <v>262.7</v>
      </c>
      <c r="L146" s="223">
        <v>14</v>
      </c>
      <c r="M146" s="205">
        <f t="shared" si="40"/>
        <v>321240</v>
      </c>
      <c r="N146" s="205"/>
      <c r="O146" s="205"/>
      <c r="P146" s="205"/>
      <c r="Q146" s="205">
        <f t="shared" si="41"/>
        <v>321240</v>
      </c>
      <c r="R146" s="205"/>
      <c r="S146" s="219"/>
      <c r="T146" s="205"/>
      <c r="U146" s="205"/>
      <c r="V146" s="205"/>
      <c r="W146" s="205"/>
      <c r="X146" s="205"/>
      <c r="Y146" s="205"/>
      <c r="Z146" s="205"/>
      <c r="AA146" s="205">
        <v>120</v>
      </c>
      <c r="AB146" s="205">
        <f>AA146*2677</f>
        <v>321240</v>
      </c>
      <c r="AC146" s="205"/>
      <c r="AD146" s="205"/>
      <c r="AE146" s="205"/>
      <c r="AF146" s="205"/>
      <c r="AG146" s="221">
        <v>2025</v>
      </c>
      <c r="AH146" s="158"/>
      <c r="AI146" s="175"/>
      <c r="AJ146" s="218"/>
      <c r="AK146" s="15">
        <f t="shared" si="35"/>
        <v>117</v>
      </c>
      <c r="AL146" s="15" t="s">
        <v>155</v>
      </c>
      <c r="AM146" s="15" t="str">
        <f t="shared" si="36"/>
        <v>117.</v>
      </c>
      <c r="AN146" s="222"/>
      <c r="AO146" s="15"/>
      <c r="AP146" s="16"/>
    </row>
    <row r="147" spans="1:42" ht="22.5" hidden="1" customHeight="1" x14ac:dyDescent="0.25">
      <c r="A147" s="83" t="str">
        <f t="shared" si="39"/>
        <v>118.</v>
      </c>
      <c r="B147" s="26">
        <v>245</v>
      </c>
      <c r="C147" s="39" t="s">
        <v>255</v>
      </c>
      <c r="D147" s="26">
        <v>1950</v>
      </c>
      <c r="E147" s="83" t="s">
        <v>2957</v>
      </c>
      <c r="F147" s="83" t="s">
        <v>2960</v>
      </c>
      <c r="G147" s="26">
        <v>2</v>
      </c>
      <c r="H147" s="26">
        <v>2</v>
      </c>
      <c r="I147" s="204">
        <v>336.6</v>
      </c>
      <c r="J147" s="204">
        <v>233.6</v>
      </c>
      <c r="K147" s="204">
        <v>233.6</v>
      </c>
      <c r="L147" s="223">
        <v>12</v>
      </c>
      <c r="M147" s="207">
        <f t="shared" si="40"/>
        <v>100030</v>
      </c>
      <c r="N147" s="207"/>
      <c r="O147" s="207"/>
      <c r="P147" s="207"/>
      <c r="Q147" s="205">
        <f t="shared" si="41"/>
        <v>100030</v>
      </c>
      <c r="R147" s="207">
        <v>100030</v>
      </c>
      <c r="S147" s="260"/>
      <c r="T147" s="20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21">
        <v>2025</v>
      </c>
      <c r="AH147" s="158"/>
      <c r="AI147" s="175"/>
      <c r="AJ147" s="218"/>
      <c r="AK147" s="15">
        <f t="shared" si="35"/>
        <v>118</v>
      </c>
      <c r="AL147" s="15" t="s">
        <v>155</v>
      </c>
      <c r="AM147" s="15" t="str">
        <f t="shared" si="36"/>
        <v>118.</v>
      </c>
      <c r="AN147" s="222"/>
      <c r="AO147" s="16"/>
      <c r="AP147" s="16"/>
    </row>
    <row r="148" spans="1:42" ht="22.5" hidden="1" customHeight="1" x14ac:dyDescent="0.25">
      <c r="A148" s="83" t="str">
        <f t="shared" si="39"/>
        <v>119.</v>
      </c>
      <c r="B148" s="26">
        <v>408</v>
      </c>
      <c r="C148" s="41" t="s">
        <v>259</v>
      </c>
      <c r="D148" s="26">
        <v>1950</v>
      </c>
      <c r="E148" s="83" t="s">
        <v>2957</v>
      </c>
      <c r="F148" s="83" t="s">
        <v>2959</v>
      </c>
      <c r="G148" s="26">
        <v>2</v>
      </c>
      <c r="H148" s="26">
        <v>1</v>
      </c>
      <c r="I148" s="204">
        <v>724.8</v>
      </c>
      <c r="J148" s="205">
        <v>399.8</v>
      </c>
      <c r="K148" s="204">
        <v>399.8</v>
      </c>
      <c r="L148" s="223">
        <v>15</v>
      </c>
      <c r="M148" s="207">
        <f t="shared" si="40"/>
        <v>2572866</v>
      </c>
      <c r="N148" s="207"/>
      <c r="O148" s="207"/>
      <c r="P148" s="207"/>
      <c r="Q148" s="205">
        <f t="shared" si="41"/>
        <v>2572866</v>
      </c>
      <c r="R148" s="207"/>
      <c r="S148" s="260"/>
      <c r="T148" s="207"/>
      <c r="U148" s="207">
        <v>342</v>
      </c>
      <c r="V148" s="207">
        <f>U148*7523</f>
        <v>2572866</v>
      </c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21">
        <v>2025</v>
      </c>
      <c r="AH148" s="158"/>
      <c r="AI148" s="175"/>
      <c r="AJ148" s="218"/>
      <c r="AK148" s="15">
        <f t="shared" si="35"/>
        <v>119</v>
      </c>
      <c r="AL148" s="15" t="s">
        <v>155</v>
      </c>
      <c r="AM148" s="15" t="str">
        <f t="shared" si="36"/>
        <v>119.</v>
      </c>
      <c r="AN148" s="222"/>
      <c r="AO148" s="15"/>
      <c r="AP148" s="16"/>
    </row>
    <row r="149" spans="1:42" ht="22.5" hidden="1" customHeight="1" x14ac:dyDescent="0.25">
      <c r="A149" s="83" t="str">
        <f t="shared" si="39"/>
        <v>120.</v>
      </c>
      <c r="B149" s="26">
        <v>226</v>
      </c>
      <c r="C149" s="242" t="s">
        <v>1169</v>
      </c>
      <c r="D149" s="26">
        <v>1950</v>
      </c>
      <c r="E149" s="135" t="s">
        <v>2957</v>
      </c>
      <c r="F149" s="135" t="s">
        <v>2960</v>
      </c>
      <c r="G149" s="26">
        <v>2</v>
      </c>
      <c r="H149" s="26">
        <v>1</v>
      </c>
      <c r="I149" s="234">
        <v>374.5</v>
      </c>
      <c r="J149" s="205">
        <v>262.7</v>
      </c>
      <c r="K149" s="234">
        <v>117.3</v>
      </c>
      <c r="L149" s="266">
        <v>17</v>
      </c>
      <c r="M149" s="207">
        <f t="shared" si="40"/>
        <v>487320</v>
      </c>
      <c r="N149" s="207"/>
      <c r="O149" s="207"/>
      <c r="P149" s="207"/>
      <c r="Q149" s="205">
        <f t="shared" si="41"/>
        <v>487320</v>
      </c>
      <c r="R149" s="205">
        <v>487320</v>
      </c>
      <c r="S149" s="219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21">
        <v>2025</v>
      </c>
      <c r="AH149" s="158"/>
      <c r="AI149" s="175"/>
      <c r="AJ149" s="218"/>
      <c r="AK149" s="15">
        <f t="shared" si="35"/>
        <v>120</v>
      </c>
      <c r="AL149" s="15" t="s">
        <v>155</v>
      </c>
      <c r="AM149" s="15" t="str">
        <f t="shared" si="36"/>
        <v>120.</v>
      </c>
      <c r="AN149" s="222"/>
      <c r="AO149" s="15"/>
      <c r="AP149" s="16"/>
    </row>
    <row r="150" spans="1:42" ht="22.5" hidden="1" customHeight="1" x14ac:dyDescent="0.25">
      <c r="A150" s="83" t="str">
        <f t="shared" si="39"/>
        <v>121.</v>
      </c>
      <c r="B150" s="26">
        <v>677</v>
      </c>
      <c r="C150" s="41" t="s">
        <v>285</v>
      </c>
      <c r="D150" s="26">
        <v>1952</v>
      </c>
      <c r="E150" s="83" t="s">
        <v>2957</v>
      </c>
      <c r="F150" s="83" t="s">
        <v>2959</v>
      </c>
      <c r="G150" s="26">
        <v>2</v>
      </c>
      <c r="H150" s="26">
        <v>3</v>
      </c>
      <c r="I150" s="204">
        <v>3667.2</v>
      </c>
      <c r="J150" s="205">
        <v>1531.6</v>
      </c>
      <c r="K150" s="204">
        <v>1531.6</v>
      </c>
      <c r="L150" s="223">
        <v>53</v>
      </c>
      <c r="M150" s="207">
        <f t="shared" si="40"/>
        <v>717876</v>
      </c>
      <c r="N150" s="207"/>
      <c r="O150" s="207"/>
      <c r="P150" s="207"/>
      <c r="Q150" s="205">
        <f t="shared" si="41"/>
        <v>717876</v>
      </c>
      <c r="R150" s="207">
        <v>717876</v>
      </c>
      <c r="S150" s="260"/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5"/>
      <c r="AF150" s="207"/>
      <c r="AG150" s="221">
        <v>2025</v>
      </c>
      <c r="AH150" s="158"/>
      <c r="AI150" s="175"/>
      <c r="AJ150" s="218"/>
      <c r="AK150" s="15">
        <f t="shared" si="35"/>
        <v>121</v>
      </c>
      <c r="AL150" s="15" t="s">
        <v>155</v>
      </c>
      <c r="AM150" s="15" t="str">
        <f t="shared" si="36"/>
        <v>121.</v>
      </c>
      <c r="AN150" s="222"/>
      <c r="AO150" s="15"/>
      <c r="AP150" s="16"/>
    </row>
    <row r="151" spans="1:42" ht="22.5" hidden="1" customHeight="1" x14ac:dyDescent="0.25">
      <c r="A151" s="83" t="str">
        <f t="shared" si="39"/>
        <v>122.</v>
      </c>
      <c r="B151" s="26">
        <v>412</v>
      </c>
      <c r="C151" s="40" t="s">
        <v>1691</v>
      </c>
      <c r="D151" s="26">
        <v>1983</v>
      </c>
      <c r="E151" s="83" t="s">
        <v>2957</v>
      </c>
      <c r="F151" s="83" t="s">
        <v>2959</v>
      </c>
      <c r="G151" s="26">
        <v>5</v>
      </c>
      <c r="H151" s="26">
        <v>5</v>
      </c>
      <c r="I151" s="207">
        <v>4821.8999999999996</v>
      </c>
      <c r="J151" s="207">
        <v>3396.9</v>
      </c>
      <c r="K151" s="207">
        <v>3396.9</v>
      </c>
      <c r="L151" s="223">
        <v>155</v>
      </c>
      <c r="M151" s="207">
        <f t="shared" si="40"/>
        <v>4082597</v>
      </c>
      <c r="N151" s="207"/>
      <c r="O151" s="207"/>
      <c r="P151" s="207"/>
      <c r="Q151" s="205">
        <f t="shared" si="41"/>
        <v>4082597</v>
      </c>
      <c r="R151" s="208"/>
      <c r="S151" s="267"/>
      <c r="T151" s="208"/>
      <c r="U151" s="208">
        <v>1151</v>
      </c>
      <c r="V151" s="208">
        <f>U151*3547</f>
        <v>4082597</v>
      </c>
      <c r="W151" s="208"/>
      <c r="X151" s="208"/>
      <c r="Y151" s="208"/>
      <c r="Z151" s="208"/>
      <c r="AA151" s="208"/>
      <c r="AB151" s="208"/>
      <c r="AC151" s="205"/>
      <c r="AD151" s="205"/>
      <c r="AE151" s="208"/>
      <c r="AF151" s="208"/>
      <c r="AG151" s="221">
        <v>2025</v>
      </c>
      <c r="AH151" s="158"/>
      <c r="AI151" s="175"/>
      <c r="AJ151" s="218"/>
      <c r="AK151" s="15">
        <f t="shared" si="35"/>
        <v>122</v>
      </c>
      <c r="AL151" s="15" t="s">
        <v>155</v>
      </c>
      <c r="AM151" s="15" t="str">
        <f t="shared" si="36"/>
        <v>122.</v>
      </c>
      <c r="AN151" s="222"/>
      <c r="AO151" s="15"/>
      <c r="AP151" s="16"/>
    </row>
    <row r="152" spans="1:42" ht="22.5" hidden="1" customHeight="1" x14ac:dyDescent="0.25">
      <c r="A152" s="83" t="str">
        <f t="shared" si="39"/>
        <v>123.</v>
      </c>
      <c r="B152" s="26">
        <v>545</v>
      </c>
      <c r="C152" s="242" t="s">
        <v>215</v>
      </c>
      <c r="D152" s="26">
        <v>1953</v>
      </c>
      <c r="E152" s="135" t="s">
        <v>2957</v>
      </c>
      <c r="F152" s="83" t="s">
        <v>2959</v>
      </c>
      <c r="G152" s="26">
        <v>2</v>
      </c>
      <c r="H152" s="26">
        <v>4</v>
      </c>
      <c r="I152" s="205">
        <v>1183.3</v>
      </c>
      <c r="J152" s="205">
        <v>652.29999999999995</v>
      </c>
      <c r="K152" s="205">
        <v>652.29999999999995</v>
      </c>
      <c r="L152" s="219">
        <v>41</v>
      </c>
      <c r="M152" s="207">
        <f t="shared" si="40"/>
        <v>913725</v>
      </c>
      <c r="N152" s="207"/>
      <c r="O152" s="207"/>
      <c r="P152" s="207"/>
      <c r="Q152" s="205">
        <f t="shared" si="41"/>
        <v>913725</v>
      </c>
      <c r="R152" s="205">
        <v>913725</v>
      </c>
      <c r="S152" s="219"/>
      <c r="T152" s="205"/>
      <c r="U152" s="205"/>
      <c r="V152" s="205"/>
      <c r="W152" s="205"/>
      <c r="X152" s="205"/>
      <c r="Y152" s="205"/>
      <c r="Z152" s="205"/>
      <c r="AA152" s="205"/>
      <c r="AB152" s="205"/>
      <c r="AC152" s="205"/>
      <c r="AD152" s="205"/>
      <c r="AE152" s="205"/>
      <c r="AF152" s="205"/>
      <c r="AG152" s="221">
        <v>2025</v>
      </c>
      <c r="AH152" s="158"/>
      <c r="AI152" s="175"/>
      <c r="AJ152" s="218"/>
      <c r="AK152" s="15">
        <f t="shared" si="35"/>
        <v>123</v>
      </c>
      <c r="AL152" s="15" t="s">
        <v>155</v>
      </c>
      <c r="AM152" s="15" t="str">
        <f t="shared" si="36"/>
        <v>123.</v>
      </c>
      <c r="AN152" s="222"/>
      <c r="AO152" s="15"/>
      <c r="AP152" s="16"/>
    </row>
    <row r="153" spans="1:42" ht="22.5" hidden="1" customHeight="1" x14ac:dyDescent="0.25">
      <c r="A153" s="83" t="str">
        <f t="shared" si="39"/>
        <v>124.</v>
      </c>
      <c r="B153" s="26">
        <v>546</v>
      </c>
      <c r="C153" s="40" t="s">
        <v>1706</v>
      </c>
      <c r="D153" s="26">
        <v>1953</v>
      </c>
      <c r="E153" s="135" t="s">
        <v>2957</v>
      </c>
      <c r="F153" s="83" t="s">
        <v>2959</v>
      </c>
      <c r="G153" s="26">
        <v>3</v>
      </c>
      <c r="H153" s="26">
        <v>4</v>
      </c>
      <c r="I153" s="205">
        <v>2730.9</v>
      </c>
      <c r="J153" s="205">
        <v>1884.6</v>
      </c>
      <c r="K153" s="205">
        <v>1604.9</v>
      </c>
      <c r="L153" s="219">
        <v>46</v>
      </c>
      <c r="M153" s="207">
        <f t="shared" si="40"/>
        <v>616200</v>
      </c>
      <c r="N153" s="207"/>
      <c r="O153" s="207"/>
      <c r="P153" s="207"/>
      <c r="Q153" s="205">
        <f t="shared" si="41"/>
        <v>616200</v>
      </c>
      <c r="R153" s="208">
        <v>616200</v>
      </c>
      <c r="S153" s="267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5"/>
      <c r="AD153" s="205"/>
      <c r="AE153" s="208"/>
      <c r="AF153" s="208"/>
      <c r="AG153" s="221">
        <v>2025</v>
      </c>
      <c r="AH153" s="158"/>
      <c r="AI153" s="175"/>
      <c r="AJ153" s="218"/>
      <c r="AK153" s="15">
        <f t="shared" si="35"/>
        <v>124</v>
      </c>
      <c r="AL153" s="15" t="s">
        <v>155</v>
      </c>
      <c r="AM153" s="15" t="str">
        <f t="shared" si="36"/>
        <v>124.</v>
      </c>
      <c r="AN153" s="222"/>
      <c r="AO153" s="15"/>
      <c r="AP153" s="16"/>
    </row>
    <row r="154" spans="1:42" ht="22.5" hidden="1" customHeight="1" x14ac:dyDescent="0.25">
      <c r="A154" s="83" t="str">
        <f t="shared" si="39"/>
        <v>125.</v>
      </c>
      <c r="B154" s="26">
        <v>628</v>
      </c>
      <c r="C154" s="41" t="s">
        <v>263</v>
      </c>
      <c r="D154" s="26">
        <v>1953</v>
      </c>
      <c r="E154" s="83" t="s">
        <v>2957</v>
      </c>
      <c r="F154" s="83" t="s">
        <v>2959</v>
      </c>
      <c r="G154" s="26">
        <v>2</v>
      </c>
      <c r="H154" s="26">
        <v>2</v>
      </c>
      <c r="I154" s="207">
        <v>1147.0999999999999</v>
      </c>
      <c r="J154" s="205">
        <v>637.29999999999995</v>
      </c>
      <c r="K154" s="207">
        <v>637.29999999999995</v>
      </c>
      <c r="L154" s="223">
        <v>11</v>
      </c>
      <c r="M154" s="207">
        <f t="shared" si="40"/>
        <v>1636960</v>
      </c>
      <c r="N154" s="207"/>
      <c r="O154" s="207"/>
      <c r="P154" s="207"/>
      <c r="Q154" s="205">
        <f t="shared" si="41"/>
        <v>1636960</v>
      </c>
      <c r="R154" s="207"/>
      <c r="S154" s="260"/>
      <c r="T154" s="207"/>
      <c r="U154" s="207"/>
      <c r="V154" s="207"/>
      <c r="W154" s="207"/>
      <c r="X154" s="207"/>
      <c r="Y154" s="207">
        <v>520</v>
      </c>
      <c r="Z154" s="207">
        <f>Y154*3148</f>
        <v>1636960</v>
      </c>
      <c r="AA154" s="207"/>
      <c r="AB154" s="207"/>
      <c r="AC154" s="207"/>
      <c r="AD154" s="207"/>
      <c r="AE154" s="207"/>
      <c r="AF154" s="207"/>
      <c r="AG154" s="221">
        <v>2025</v>
      </c>
      <c r="AH154" s="158"/>
      <c r="AI154" s="175"/>
      <c r="AJ154" s="218"/>
      <c r="AK154" s="15">
        <f t="shared" si="35"/>
        <v>125</v>
      </c>
      <c r="AL154" s="15" t="s">
        <v>155</v>
      </c>
      <c r="AM154" s="15" t="str">
        <f t="shared" si="36"/>
        <v>125.</v>
      </c>
      <c r="AN154" s="222"/>
      <c r="AO154" s="15"/>
      <c r="AP154" s="16"/>
    </row>
    <row r="155" spans="1:42" ht="22.5" hidden="1" customHeight="1" x14ac:dyDescent="0.25">
      <c r="A155" s="83" t="str">
        <f t="shared" si="39"/>
        <v>126.</v>
      </c>
      <c r="B155" s="26">
        <v>134</v>
      </c>
      <c r="C155" s="265" t="s">
        <v>229</v>
      </c>
      <c r="D155" s="26">
        <v>1954</v>
      </c>
      <c r="E155" s="83" t="s">
        <v>2957</v>
      </c>
      <c r="F155" s="83" t="s">
        <v>2959</v>
      </c>
      <c r="G155" s="26">
        <v>2</v>
      </c>
      <c r="H155" s="26">
        <v>1</v>
      </c>
      <c r="I155" s="204">
        <v>670</v>
      </c>
      <c r="J155" s="204">
        <v>371</v>
      </c>
      <c r="K155" s="204">
        <v>371</v>
      </c>
      <c r="L155" s="223">
        <v>11</v>
      </c>
      <c r="M155" s="207">
        <f t="shared" si="40"/>
        <v>227994</v>
      </c>
      <c r="N155" s="207"/>
      <c r="O155" s="207"/>
      <c r="P155" s="207"/>
      <c r="Q155" s="205">
        <f t="shared" si="41"/>
        <v>227994</v>
      </c>
      <c r="R155" s="207">
        <v>227994</v>
      </c>
      <c r="S155" s="260"/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21">
        <v>2025</v>
      </c>
      <c r="AH155" s="158"/>
      <c r="AI155" s="175"/>
      <c r="AJ155" s="218"/>
      <c r="AK155" s="15">
        <f t="shared" si="35"/>
        <v>126</v>
      </c>
      <c r="AL155" s="15" t="s">
        <v>155</v>
      </c>
      <c r="AM155" s="15" t="str">
        <f t="shared" si="36"/>
        <v>126.</v>
      </c>
      <c r="AN155" s="222"/>
      <c r="AO155" s="16"/>
      <c r="AP155" s="16"/>
    </row>
    <row r="156" spans="1:42" ht="22.5" hidden="1" customHeight="1" x14ac:dyDescent="0.25">
      <c r="A156" s="83" t="str">
        <f t="shared" si="39"/>
        <v>127.</v>
      </c>
      <c r="B156" s="26">
        <v>159</v>
      </c>
      <c r="C156" s="40" t="s">
        <v>1674</v>
      </c>
      <c r="D156" s="26">
        <v>1954</v>
      </c>
      <c r="E156" s="83" t="s">
        <v>2957</v>
      </c>
      <c r="F156" s="83" t="s">
        <v>2959</v>
      </c>
      <c r="G156" s="26">
        <v>2</v>
      </c>
      <c r="H156" s="26">
        <v>2</v>
      </c>
      <c r="I156" s="204">
        <v>673.3</v>
      </c>
      <c r="J156" s="204">
        <v>612.1</v>
      </c>
      <c r="K156" s="204">
        <v>612.1</v>
      </c>
      <c r="L156" s="223">
        <v>25</v>
      </c>
      <c r="M156" s="207">
        <f t="shared" si="40"/>
        <v>104754</v>
      </c>
      <c r="N156" s="207"/>
      <c r="O156" s="207"/>
      <c r="P156" s="207"/>
      <c r="Q156" s="205">
        <f t="shared" si="41"/>
        <v>104754</v>
      </c>
      <c r="R156" s="208">
        <v>104754</v>
      </c>
      <c r="S156" s="267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5"/>
      <c r="AD156" s="205"/>
      <c r="AE156" s="208"/>
      <c r="AF156" s="208"/>
      <c r="AG156" s="221">
        <v>2025</v>
      </c>
      <c r="AH156" s="158"/>
      <c r="AI156" s="175"/>
      <c r="AJ156" s="218"/>
      <c r="AK156" s="15">
        <f t="shared" si="35"/>
        <v>127</v>
      </c>
      <c r="AL156" s="15" t="s">
        <v>155</v>
      </c>
      <c r="AM156" s="15" t="str">
        <f t="shared" si="36"/>
        <v>127.</v>
      </c>
      <c r="AN156" s="222"/>
      <c r="AO156" s="15"/>
      <c r="AP156" s="16"/>
    </row>
    <row r="157" spans="1:42" ht="22.5" hidden="1" customHeight="1" x14ac:dyDescent="0.25">
      <c r="A157" s="83" t="str">
        <f t="shared" si="39"/>
        <v>128.</v>
      </c>
      <c r="B157" s="26">
        <v>5474</v>
      </c>
      <c r="C157" s="226" t="s">
        <v>252</v>
      </c>
      <c r="D157" s="26">
        <v>1954</v>
      </c>
      <c r="E157" s="83" t="s">
        <v>2957</v>
      </c>
      <c r="F157" s="83" t="s">
        <v>2959</v>
      </c>
      <c r="G157" s="26">
        <v>2</v>
      </c>
      <c r="H157" s="26">
        <v>1</v>
      </c>
      <c r="I157" s="235">
        <v>458.7</v>
      </c>
      <c r="J157" s="235">
        <v>304.10000000000002</v>
      </c>
      <c r="K157" s="235">
        <v>304.10000000000002</v>
      </c>
      <c r="L157" s="210">
        <v>23</v>
      </c>
      <c r="M157" s="207">
        <f t="shared" si="40"/>
        <v>2518400</v>
      </c>
      <c r="N157" s="207"/>
      <c r="O157" s="207"/>
      <c r="P157" s="207"/>
      <c r="Q157" s="205">
        <f t="shared" si="41"/>
        <v>2518400</v>
      </c>
      <c r="R157" s="207"/>
      <c r="S157" s="260"/>
      <c r="T157" s="207"/>
      <c r="U157" s="207"/>
      <c r="V157" s="207"/>
      <c r="W157" s="207"/>
      <c r="X157" s="207"/>
      <c r="Y157" s="207">
        <v>800</v>
      </c>
      <c r="Z157" s="207">
        <f>Y157*3148</f>
        <v>2518400</v>
      </c>
      <c r="AA157" s="207"/>
      <c r="AB157" s="207"/>
      <c r="AC157" s="207"/>
      <c r="AD157" s="207"/>
      <c r="AE157" s="205"/>
      <c r="AF157" s="207"/>
      <c r="AG157" s="221">
        <v>2025</v>
      </c>
      <c r="AH157" s="158"/>
      <c r="AI157" s="175"/>
      <c r="AJ157" s="218"/>
      <c r="AK157" s="15">
        <f t="shared" si="35"/>
        <v>128</v>
      </c>
      <c r="AL157" s="15" t="s">
        <v>155</v>
      </c>
      <c r="AM157" s="15" t="str">
        <f t="shared" si="36"/>
        <v>128.</v>
      </c>
      <c r="AN157" s="222"/>
      <c r="AO157" s="15"/>
      <c r="AP157" s="16"/>
    </row>
    <row r="158" spans="1:42" ht="22.5" hidden="1" customHeight="1" x14ac:dyDescent="0.25">
      <c r="A158" s="83" t="str">
        <f t="shared" si="39"/>
        <v>129.</v>
      </c>
      <c r="B158" s="26">
        <v>135</v>
      </c>
      <c r="C158" s="226" t="s">
        <v>1157</v>
      </c>
      <c r="D158" s="26">
        <v>1955</v>
      </c>
      <c r="E158" s="83" t="s">
        <v>2957</v>
      </c>
      <c r="F158" s="83" t="s">
        <v>2959</v>
      </c>
      <c r="G158" s="26">
        <v>2</v>
      </c>
      <c r="H158" s="26">
        <v>1</v>
      </c>
      <c r="I158" s="204">
        <v>675.9</v>
      </c>
      <c r="J158" s="204">
        <v>375.3</v>
      </c>
      <c r="K158" s="204">
        <v>375.3</v>
      </c>
      <c r="L158" s="223">
        <v>10</v>
      </c>
      <c r="M158" s="207">
        <f t="shared" si="40"/>
        <v>1070320</v>
      </c>
      <c r="N158" s="207"/>
      <c r="O158" s="207"/>
      <c r="P158" s="207"/>
      <c r="Q158" s="205">
        <f t="shared" si="41"/>
        <v>1070320</v>
      </c>
      <c r="R158" s="207"/>
      <c r="S158" s="260"/>
      <c r="T158" s="207"/>
      <c r="U158" s="207"/>
      <c r="V158" s="207"/>
      <c r="W158" s="207"/>
      <c r="X158" s="207"/>
      <c r="Y158" s="207">
        <v>340</v>
      </c>
      <c r="Z158" s="207">
        <f>Y158*3148</f>
        <v>1070320</v>
      </c>
      <c r="AA158" s="207"/>
      <c r="AB158" s="207"/>
      <c r="AC158" s="205"/>
      <c r="AD158" s="205"/>
      <c r="AE158" s="207"/>
      <c r="AF158" s="207"/>
      <c r="AG158" s="221">
        <v>2025</v>
      </c>
      <c r="AH158" s="158"/>
      <c r="AI158" s="175"/>
      <c r="AJ158" s="218"/>
      <c r="AK158" s="15">
        <f t="shared" si="35"/>
        <v>129</v>
      </c>
      <c r="AL158" s="15" t="s">
        <v>155</v>
      </c>
      <c r="AM158" s="15" t="str">
        <f t="shared" si="36"/>
        <v>129.</v>
      </c>
      <c r="AN158" s="222"/>
      <c r="AO158" s="16"/>
      <c r="AP158" s="16"/>
    </row>
    <row r="159" spans="1:42" ht="22.5" hidden="1" customHeight="1" x14ac:dyDescent="0.25">
      <c r="A159" s="83" t="str">
        <f t="shared" si="39"/>
        <v>130.</v>
      </c>
      <c r="B159" s="26">
        <v>136</v>
      </c>
      <c r="C159" s="40" t="s">
        <v>1835</v>
      </c>
      <c r="D159" s="26">
        <v>1955</v>
      </c>
      <c r="E159" s="135" t="s">
        <v>2957</v>
      </c>
      <c r="F159" s="83" t="s">
        <v>2959</v>
      </c>
      <c r="G159" s="26">
        <v>2</v>
      </c>
      <c r="H159" s="26">
        <v>4</v>
      </c>
      <c r="I159" s="205">
        <v>798.3</v>
      </c>
      <c r="J159" s="205">
        <v>442.2</v>
      </c>
      <c r="K159" s="205">
        <v>442.2</v>
      </c>
      <c r="L159" s="219">
        <v>27</v>
      </c>
      <c r="M159" s="207">
        <f t="shared" si="40"/>
        <v>1133280</v>
      </c>
      <c r="N159" s="207"/>
      <c r="O159" s="207"/>
      <c r="P159" s="207"/>
      <c r="Q159" s="205">
        <f t="shared" si="41"/>
        <v>1133280</v>
      </c>
      <c r="R159" s="208"/>
      <c r="S159" s="267"/>
      <c r="T159" s="208"/>
      <c r="U159" s="208"/>
      <c r="V159" s="208"/>
      <c r="W159" s="208"/>
      <c r="X159" s="208"/>
      <c r="Y159" s="208">
        <v>360</v>
      </c>
      <c r="Z159" s="208">
        <f>Y159*3148</f>
        <v>1133280</v>
      </c>
      <c r="AA159" s="208"/>
      <c r="AB159" s="208"/>
      <c r="AC159" s="205"/>
      <c r="AD159" s="205"/>
      <c r="AE159" s="208"/>
      <c r="AF159" s="208"/>
      <c r="AG159" s="221">
        <v>2025</v>
      </c>
      <c r="AH159" s="158"/>
      <c r="AI159" s="175"/>
      <c r="AJ159" s="218"/>
      <c r="AK159" s="15">
        <f t="shared" ref="AK159:AK222" si="42">MAX(AK154:AK158)+1</f>
        <v>130</v>
      </c>
      <c r="AL159" s="15" t="s">
        <v>155</v>
      </c>
      <c r="AM159" s="15" t="str">
        <f t="shared" si="36"/>
        <v>130.</v>
      </c>
      <c r="AN159" s="222"/>
      <c r="AO159" s="15"/>
      <c r="AP159" s="16"/>
    </row>
    <row r="160" spans="1:42" ht="22.5" hidden="1" customHeight="1" x14ac:dyDescent="0.25">
      <c r="A160" s="83" t="str">
        <f t="shared" si="39"/>
        <v>131.</v>
      </c>
      <c r="B160" s="26">
        <v>406</v>
      </c>
      <c r="C160" s="242" t="s">
        <v>208</v>
      </c>
      <c r="D160" s="26">
        <v>1955</v>
      </c>
      <c r="E160" s="135" t="s">
        <v>2957</v>
      </c>
      <c r="F160" s="83" t="s">
        <v>2959</v>
      </c>
      <c r="G160" s="26">
        <v>2</v>
      </c>
      <c r="H160" s="26">
        <v>2</v>
      </c>
      <c r="I160" s="205">
        <v>289.55</v>
      </c>
      <c r="J160" s="205">
        <v>289.55</v>
      </c>
      <c r="K160" s="205">
        <v>18</v>
      </c>
      <c r="L160" s="219">
        <v>18</v>
      </c>
      <c r="M160" s="207">
        <f t="shared" si="40"/>
        <v>206448</v>
      </c>
      <c r="N160" s="207"/>
      <c r="O160" s="207"/>
      <c r="P160" s="207"/>
      <c r="Q160" s="205">
        <f t="shared" si="41"/>
        <v>206448</v>
      </c>
      <c r="R160" s="205">
        <v>206448</v>
      </c>
      <c r="S160" s="219"/>
      <c r="T160" s="205"/>
      <c r="U160" s="205"/>
      <c r="V160" s="205"/>
      <c r="W160" s="205"/>
      <c r="X160" s="205"/>
      <c r="Y160" s="205"/>
      <c r="Z160" s="205"/>
      <c r="AA160" s="205"/>
      <c r="AB160" s="205"/>
      <c r="AC160" s="205"/>
      <c r="AD160" s="205"/>
      <c r="AE160" s="205"/>
      <c r="AF160" s="205"/>
      <c r="AG160" s="221">
        <v>2025</v>
      </c>
      <c r="AH160" s="158"/>
      <c r="AI160" s="175"/>
      <c r="AJ160" s="218"/>
      <c r="AK160" s="15">
        <f t="shared" si="42"/>
        <v>131</v>
      </c>
      <c r="AL160" s="15" t="s">
        <v>155</v>
      </c>
      <c r="AM160" s="15" t="str">
        <f t="shared" si="36"/>
        <v>131.</v>
      </c>
      <c r="AN160" s="222"/>
      <c r="AO160" s="15"/>
      <c r="AP160" s="16"/>
    </row>
    <row r="161" spans="1:42" ht="22.5" hidden="1" customHeight="1" x14ac:dyDescent="0.25">
      <c r="A161" s="83" t="str">
        <f t="shared" si="39"/>
        <v>132.</v>
      </c>
      <c r="B161" s="26">
        <v>541</v>
      </c>
      <c r="C161" s="242" t="s">
        <v>214</v>
      </c>
      <c r="D161" s="26">
        <v>1955</v>
      </c>
      <c r="E161" s="135" t="s">
        <v>2957</v>
      </c>
      <c r="F161" s="83" t="s">
        <v>2959</v>
      </c>
      <c r="G161" s="26">
        <v>2</v>
      </c>
      <c r="H161" s="26">
        <v>2</v>
      </c>
      <c r="I161" s="205">
        <v>2692.32</v>
      </c>
      <c r="J161" s="205">
        <v>1622.32</v>
      </c>
      <c r="K161" s="205">
        <v>1622.32</v>
      </c>
      <c r="L161" s="219">
        <v>57</v>
      </c>
      <c r="M161" s="207">
        <f t="shared" si="40"/>
        <v>8365576</v>
      </c>
      <c r="N161" s="207"/>
      <c r="O161" s="207"/>
      <c r="P161" s="207"/>
      <c r="Q161" s="205">
        <f t="shared" si="41"/>
        <v>8365576</v>
      </c>
      <c r="R161" s="207"/>
      <c r="S161" s="219"/>
      <c r="T161" s="205"/>
      <c r="U161" s="205">
        <v>1112</v>
      </c>
      <c r="V161" s="205">
        <f>U161*7523</f>
        <v>8365576</v>
      </c>
      <c r="W161" s="205"/>
      <c r="X161" s="205"/>
      <c r="Y161" s="205"/>
      <c r="Z161" s="205"/>
      <c r="AA161" s="205"/>
      <c r="AB161" s="205"/>
      <c r="AC161" s="205"/>
      <c r="AD161" s="205"/>
      <c r="AE161" s="205"/>
      <c r="AF161" s="205"/>
      <c r="AG161" s="221">
        <v>2025</v>
      </c>
      <c r="AH161" s="158"/>
      <c r="AI161" s="175"/>
      <c r="AJ161" s="218"/>
      <c r="AK161" s="15">
        <f t="shared" si="42"/>
        <v>132</v>
      </c>
      <c r="AL161" s="15" t="s">
        <v>155</v>
      </c>
      <c r="AM161" s="15" t="str">
        <f t="shared" ref="AM161:AM224" si="43">CONCATENATE(AK161,AL161)</f>
        <v>132.</v>
      </c>
      <c r="AN161" s="222"/>
      <c r="AO161" s="15"/>
      <c r="AP161" s="16"/>
    </row>
    <row r="162" spans="1:42" ht="22.5" hidden="1" customHeight="1" x14ac:dyDescent="0.25">
      <c r="A162" s="83" t="str">
        <f t="shared" si="39"/>
        <v>133.</v>
      </c>
      <c r="B162" s="26">
        <v>542</v>
      </c>
      <c r="C162" s="40" t="s">
        <v>1703</v>
      </c>
      <c r="D162" s="26">
        <v>1955</v>
      </c>
      <c r="E162" s="83" t="s">
        <v>2957</v>
      </c>
      <c r="F162" s="83" t="s">
        <v>2959</v>
      </c>
      <c r="G162" s="26">
        <v>2</v>
      </c>
      <c r="H162" s="26">
        <v>2</v>
      </c>
      <c r="I162" s="204">
        <v>1113.7</v>
      </c>
      <c r="J162" s="204">
        <v>620.79999999999995</v>
      </c>
      <c r="K162" s="204">
        <v>620.79999999999995</v>
      </c>
      <c r="L162" s="223">
        <v>15</v>
      </c>
      <c r="M162" s="207">
        <f t="shared" si="40"/>
        <v>357396</v>
      </c>
      <c r="N162" s="207"/>
      <c r="O162" s="207"/>
      <c r="P162" s="207"/>
      <c r="Q162" s="205">
        <f t="shared" si="41"/>
        <v>357396</v>
      </c>
      <c r="R162" s="208">
        <v>357396</v>
      </c>
      <c r="S162" s="267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5"/>
      <c r="AD162" s="205"/>
      <c r="AE162" s="208"/>
      <c r="AF162" s="208"/>
      <c r="AG162" s="221">
        <v>2025</v>
      </c>
      <c r="AH162" s="158"/>
      <c r="AI162" s="175"/>
      <c r="AJ162" s="218"/>
      <c r="AK162" s="15">
        <f t="shared" si="42"/>
        <v>133</v>
      </c>
      <c r="AL162" s="15" t="s">
        <v>155</v>
      </c>
      <c r="AM162" s="15" t="str">
        <f t="shared" si="43"/>
        <v>133.</v>
      </c>
      <c r="AN162" s="222"/>
      <c r="AO162" s="15"/>
      <c r="AP162" s="16"/>
    </row>
    <row r="163" spans="1:42" ht="22.5" hidden="1" customHeight="1" x14ac:dyDescent="0.25">
      <c r="A163" s="83" t="str">
        <f t="shared" si="39"/>
        <v>134.</v>
      </c>
      <c r="B163" s="26">
        <v>105</v>
      </c>
      <c r="C163" s="41" t="s">
        <v>42</v>
      </c>
      <c r="D163" s="26">
        <v>1956</v>
      </c>
      <c r="E163" s="83" t="s">
        <v>2957</v>
      </c>
      <c r="F163" s="83" t="s">
        <v>2959</v>
      </c>
      <c r="G163" s="26">
        <v>2</v>
      </c>
      <c r="H163" s="26">
        <v>2</v>
      </c>
      <c r="I163" s="204">
        <v>616</v>
      </c>
      <c r="J163" s="204">
        <v>298</v>
      </c>
      <c r="K163" s="204">
        <v>298</v>
      </c>
      <c r="L163" s="223">
        <v>17</v>
      </c>
      <c r="M163" s="207">
        <f t="shared" si="40"/>
        <v>200265</v>
      </c>
      <c r="N163" s="207"/>
      <c r="O163" s="207"/>
      <c r="P163" s="207"/>
      <c r="Q163" s="205">
        <f t="shared" si="41"/>
        <v>200265</v>
      </c>
      <c r="R163" s="207">
        <v>200265</v>
      </c>
      <c r="S163" s="260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21">
        <v>2025</v>
      </c>
      <c r="AH163" s="158"/>
      <c r="AI163" s="175"/>
      <c r="AJ163" s="218"/>
      <c r="AK163" s="15">
        <f t="shared" si="42"/>
        <v>134</v>
      </c>
      <c r="AL163" s="15" t="s">
        <v>155</v>
      </c>
      <c r="AM163" s="15" t="str">
        <f t="shared" si="43"/>
        <v>134.</v>
      </c>
      <c r="AN163" s="222"/>
      <c r="AO163" s="16"/>
      <c r="AP163" s="16"/>
    </row>
    <row r="164" spans="1:42" ht="22.5" hidden="1" customHeight="1" x14ac:dyDescent="0.25">
      <c r="A164" s="83" t="str">
        <f t="shared" si="39"/>
        <v>135.</v>
      </c>
      <c r="B164" s="26">
        <v>447</v>
      </c>
      <c r="C164" s="40" t="s">
        <v>1693</v>
      </c>
      <c r="D164" s="26">
        <v>1956</v>
      </c>
      <c r="E164" s="135" t="s">
        <v>2957</v>
      </c>
      <c r="F164" s="135" t="s">
        <v>2960</v>
      </c>
      <c r="G164" s="26">
        <v>2</v>
      </c>
      <c r="H164" s="26">
        <v>2</v>
      </c>
      <c r="I164" s="205">
        <v>766.3</v>
      </c>
      <c r="J164" s="205">
        <v>464.6</v>
      </c>
      <c r="K164" s="205">
        <v>300.89999999999998</v>
      </c>
      <c r="L164" s="219">
        <v>23</v>
      </c>
      <c r="M164" s="205">
        <f t="shared" si="40"/>
        <v>74308</v>
      </c>
      <c r="N164" s="205"/>
      <c r="O164" s="205"/>
      <c r="P164" s="205"/>
      <c r="Q164" s="205">
        <f t="shared" si="41"/>
        <v>74308</v>
      </c>
      <c r="R164" s="205">
        <v>74308</v>
      </c>
      <c r="S164" s="219"/>
      <c r="T164" s="205"/>
      <c r="U164" s="205"/>
      <c r="V164" s="205"/>
      <c r="W164" s="205"/>
      <c r="X164" s="205"/>
      <c r="Y164" s="205"/>
      <c r="Z164" s="205"/>
      <c r="AA164" s="205"/>
      <c r="AB164" s="205"/>
      <c r="AC164" s="205"/>
      <c r="AD164" s="205"/>
      <c r="AE164" s="205"/>
      <c r="AF164" s="205"/>
      <c r="AG164" s="221">
        <v>2025</v>
      </c>
      <c r="AH164" s="158"/>
      <c r="AI164" s="175"/>
      <c r="AJ164" s="218"/>
      <c r="AK164" s="15">
        <f t="shared" si="42"/>
        <v>135</v>
      </c>
      <c r="AL164" s="15" t="s">
        <v>155</v>
      </c>
      <c r="AM164" s="15" t="str">
        <f t="shared" si="43"/>
        <v>135.</v>
      </c>
      <c r="AN164" s="222"/>
      <c r="AO164" s="15"/>
      <c r="AP164" s="16"/>
    </row>
    <row r="165" spans="1:42" ht="22.5" hidden="1" customHeight="1" x14ac:dyDescent="0.25">
      <c r="A165" s="83" t="str">
        <f t="shared" si="39"/>
        <v>136.</v>
      </c>
      <c r="B165" s="26">
        <v>451</v>
      </c>
      <c r="C165" s="40" t="s">
        <v>1694</v>
      </c>
      <c r="D165" s="26">
        <v>1956</v>
      </c>
      <c r="E165" s="83" t="s">
        <v>2957</v>
      </c>
      <c r="F165" s="83" t="s">
        <v>2959</v>
      </c>
      <c r="G165" s="26">
        <v>1</v>
      </c>
      <c r="H165" s="26">
        <v>2</v>
      </c>
      <c r="I165" s="204">
        <v>141.91</v>
      </c>
      <c r="J165" s="204">
        <v>141.91</v>
      </c>
      <c r="K165" s="204">
        <v>142.37</v>
      </c>
      <c r="L165" s="223">
        <v>9</v>
      </c>
      <c r="M165" s="207">
        <f t="shared" si="40"/>
        <v>472200</v>
      </c>
      <c r="N165" s="207"/>
      <c r="O165" s="207"/>
      <c r="P165" s="207"/>
      <c r="Q165" s="205">
        <f t="shared" si="41"/>
        <v>472200</v>
      </c>
      <c r="R165" s="208"/>
      <c r="S165" s="267"/>
      <c r="T165" s="208"/>
      <c r="U165" s="208"/>
      <c r="V165" s="208"/>
      <c r="W165" s="208"/>
      <c r="X165" s="208"/>
      <c r="Y165" s="208">
        <v>150</v>
      </c>
      <c r="Z165" s="208">
        <f>Y165*3148</f>
        <v>472200</v>
      </c>
      <c r="AA165" s="208"/>
      <c r="AB165" s="208"/>
      <c r="AC165" s="205"/>
      <c r="AD165" s="205"/>
      <c r="AE165" s="208"/>
      <c r="AF165" s="208"/>
      <c r="AG165" s="221">
        <v>2025</v>
      </c>
      <c r="AH165" s="158"/>
      <c r="AI165" s="175"/>
      <c r="AJ165" s="218"/>
      <c r="AK165" s="15">
        <f t="shared" si="42"/>
        <v>136</v>
      </c>
      <c r="AL165" s="15" t="s">
        <v>155</v>
      </c>
      <c r="AM165" s="15" t="str">
        <f t="shared" si="43"/>
        <v>136.</v>
      </c>
      <c r="AN165" s="222"/>
      <c r="AO165" s="15"/>
      <c r="AP165" s="16"/>
    </row>
    <row r="166" spans="1:42" ht="22.5" hidden="1" customHeight="1" x14ac:dyDescent="0.25">
      <c r="A166" s="83" t="str">
        <f t="shared" si="39"/>
        <v>137.</v>
      </c>
      <c r="B166" s="26">
        <v>544</v>
      </c>
      <c r="C166" s="40" t="s">
        <v>1705</v>
      </c>
      <c r="D166" s="26">
        <v>1956</v>
      </c>
      <c r="E166" s="83" t="s">
        <v>2957</v>
      </c>
      <c r="F166" s="83" t="s">
        <v>2959</v>
      </c>
      <c r="G166" s="26">
        <v>2</v>
      </c>
      <c r="H166" s="26">
        <v>2</v>
      </c>
      <c r="I166" s="204">
        <v>1095.8</v>
      </c>
      <c r="J166" s="204">
        <v>624.4</v>
      </c>
      <c r="K166" s="204">
        <v>624.4</v>
      </c>
      <c r="L166" s="223">
        <v>27</v>
      </c>
      <c r="M166" s="207">
        <f t="shared" si="40"/>
        <v>357396</v>
      </c>
      <c r="N166" s="207"/>
      <c r="O166" s="207"/>
      <c r="P166" s="207"/>
      <c r="Q166" s="205">
        <f t="shared" si="41"/>
        <v>357396</v>
      </c>
      <c r="R166" s="208">
        <v>357396</v>
      </c>
      <c r="S166" s="267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5"/>
      <c r="AD166" s="205"/>
      <c r="AE166" s="208"/>
      <c r="AF166" s="208"/>
      <c r="AG166" s="221">
        <v>2025</v>
      </c>
      <c r="AH166" s="158"/>
      <c r="AI166" s="175"/>
      <c r="AJ166" s="218"/>
      <c r="AK166" s="15">
        <f t="shared" si="42"/>
        <v>137</v>
      </c>
      <c r="AL166" s="15" t="s">
        <v>155</v>
      </c>
      <c r="AM166" s="15" t="str">
        <f t="shared" si="43"/>
        <v>137.</v>
      </c>
      <c r="AN166" s="222"/>
      <c r="AO166" s="15"/>
      <c r="AP166" s="16"/>
    </row>
    <row r="167" spans="1:42" ht="22.5" hidden="1" customHeight="1" x14ac:dyDescent="0.25">
      <c r="A167" s="83" t="str">
        <f t="shared" si="39"/>
        <v>138.</v>
      </c>
      <c r="B167" s="26">
        <v>554</v>
      </c>
      <c r="C167" s="40" t="s">
        <v>1707</v>
      </c>
      <c r="D167" s="26">
        <v>1956</v>
      </c>
      <c r="E167" s="83" t="s">
        <v>2957</v>
      </c>
      <c r="F167" s="83" t="s">
        <v>2959</v>
      </c>
      <c r="G167" s="26">
        <v>2</v>
      </c>
      <c r="H167" s="26">
        <v>1</v>
      </c>
      <c r="I167" s="204">
        <v>699.7</v>
      </c>
      <c r="J167" s="204">
        <v>375.1</v>
      </c>
      <c r="K167" s="204">
        <v>375.1</v>
      </c>
      <c r="L167" s="223">
        <v>14</v>
      </c>
      <c r="M167" s="205">
        <f t="shared" si="40"/>
        <v>197184</v>
      </c>
      <c r="N167" s="205"/>
      <c r="O167" s="205"/>
      <c r="P167" s="205"/>
      <c r="Q167" s="205">
        <f t="shared" si="41"/>
        <v>197184</v>
      </c>
      <c r="R167" s="205">
        <v>197184</v>
      </c>
      <c r="S167" s="219"/>
      <c r="T167" s="205"/>
      <c r="U167" s="205"/>
      <c r="V167" s="205"/>
      <c r="W167" s="205"/>
      <c r="X167" s="205"/>
      <c r="Y167" s="205"/>
      <c r="Z167" s="205"/>
      <c r="AA167" s="205"/>
      <c r="AB167" s="205"/>
      <c r="AC167" s="205"/>
      <c r="AD167" s="205"/>
      <c r="AE167" s="205"/>
      <c r="AF167" s="205"/>
      <c r="AG167" s="221">
        <v>2025</v>
      </c>
      <c r="AH167" s="158"/>
      <c r="AI167" s="175"/>
      <c r="AJ167" s="218"/>
      <c r="AK167" s="15">
        <f t="shared" si="42"/>
        <v>138</v>
      </c>
      <c r="AL167" s="15" t="s">
        <v>155</v>
      </c>
      <c r="AM167" s="15" t="str">
        <f t="shared" si="43"/>
        <v>138.</v>
      </c>
      <c r="AN167" s="222"/>
      <c r="AO167" s="15"/>
      <c r="AP167" s="16"/>
    </row>
    <row r="168" spans="1:42" ht="22.5" hidden="1" customHeight="1" x14ac:dyDescent="0.25">
      <c r="A168" s="83" t="str">
        <f t="shared" si="39"/>
        <v>139.</v>
      </c>
      <c r="B168" s="26">
        <v>170</v>
      </c>
      <c r="C168" s="40" t="s">
        <v>1675</v>
      </c>
      <c r="D168" s="26">
        <v>1957</v>
      </c>
      <c r="E168" s="83" t="s">
        <v>2957</v>
      </c>
      <c r="F168" s="83" t="s">
        <v>2960</v>
      </c>
      <c r="G168" s="26">
        <v>2</v>
      </c>
      <c r="H168" s="26">
        <v>2</v>
      </c>
      <c r="I168" s="204">
        <v>531.29999999999995</v>
      </c>
      <c r="J168" s="204">
        <v>504.8</v>
      </c>
      <c r="K168" s="204">
        <v>504.8</v>
      </c>
      <c r="L168" s="223">
        <v>25</v>
      </c>
      <c r="M168" s="207">
        <f t="shared" si="40"/>
        <v>824160</v>
      </c>
      <c r="N168" s="207"/>
      <c r="O168" s="207"/>
      <c r="P168" s="207"/>
      <c r="Q168" s="205">
        <f t="shared" si="41"/>
        <v>824160</v>
      </c>
      <c r="R168" s="208"/>
      <c r="S168" s="267"/>
      <c r="T168" s="208"/>
      <c r="U168" s="208"/>
      <c r="V168" s="208"/>
      <c r="W168" s="208"/>
      <c r="X168" s="208"/>
      <c r="Y168" s="208">
        <v>240</v>
      </c>
      <c r="Z168" s="208">
        <f>Y168*3434</f>
        <v>824160</v>
      </c>
      <c r="AA168" s="208"/>
      <c r="AB168" s="208"/>
      <c r="AC168" s="205"/>
      <c r="AD168" s="205"/>
      <c r="AE168" s="208"/>
      <c r="AF168" s="208"/>
      <c r="AG168" s="221">
        <v>2025</v>
      </c>
      <c r="AH168" s="158"/>
      <c r="AI168" s="175"/>
      <c r="AJ168" s="218"/>
      <c r="AK168" s="15">
        <f t="shared" si="42"/>
        <v>139</v>
      </c>
      <c r="AL168" s="15" t="s">
        <v>155</v>
      </c>
      <c r="AM168" s="15" t="str">
        <f t="shared" si="43"/>
        <v>139.</v>
      </c>
      <c r="AN168" s="222"/>
      <c r="AO168" s="15"/>
      <c r="AP168" s="16"/>
    </row>
    <row r="169" spans="1:42" ht="22.5" hidden="1" customHeight="1" x14ac:dyDescent="0.25">
      <c r="A169" s="83" t="str">
        <f t="shared" si="39"/>
        <v>140.</v>
      </c>
      <c r="B169" s="26">
        <v>443</v>
      </c>
      <c r="C169" s="41" t="s">
        <v>237</v>
      </c>
      <c r="D169" s="26">
        <v>1957</v>
      </c>
      <c r="E169" s="83" t="s">
        <v>2957</v>
      </c>
      <c r="F169" s="83" t="s">
        <v>2959</v>
      </c>
      <c r="G169" s="26">
        <v>2</v>
      </c>
      <c r="H169" s="26">
        <v>2</v>
      </c>
      <c r="I169" s="204">
        <v>695.92</v>
      </c>
      <c r="J169" s="205">
        <v>410.34</v>
      </c>
      <c r="K169" s="204">
        <v>410.34</v>
      </c>
      <c r="L169" s="223">
        <v>20</v>
      </c>
      <c r="M169" s="207">
        <f t="shared" si="40"/>
        <v>220524</v>
      </c>
      <c r="N169" s="207"/>
      <c r="O169" s="207"/>
      <c r="P169" s="207"/>
      <c r="Q169" s="205">
        <f t="shared" si="41"/>
        <v>220524</v>
      </c>
      <c r="R169" s="207">
        <v>220524</v>
      </c>
      <c r="S169" s="260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21">
        <v>2025</v>
      </c>
      <c r="AH169" s="158"/>
      <c r="AI169" s="175"/>
      <c r="AJ169" s="218"/>
      <c r="AK169" s="15">
        <f t="shared" si="42"/>
        <v>140</v>
      </c>
      <c r="AL169" s="15" t="s">
        <v>155</v>
      </c>
      <c r="AM169" s="15" t="str">
        <f t="shared" si="43"/>
        <v>140.</v>
      </c>
      <c r="AN169" s="222"/>
      <c r="AO169" s="15"/>
      <c r="AP169" s="16"/>
    </row>
    <row r="170" spans="1:42" ht="22.5" hidden="1" customHeight="1" x14ac:dyDescent="0.25">
      <c r="A170" s="83" t="str">
        <f t="shared" si="39"/>
        <v>141.</v>
      </c>
      <c r="B170" s="26">
        <v>568</v>
      </c>
      <c r="C170" s="265" t="s">
        <v>262</v>
      </c>
      <c r="D170" s="26">
        <v>1957</v>
      </c>
      <c r="E170" s="83" t="s">
        <v>2957</v>
      </c>
      <c r="F170" s="83" t="s">
        <v>2962</v>
      </c>
      <c r="G170" s="26">
        <v>2</v>
      </c>
      <c r="H170" s="26">
        <v>3</v>
      </c>
      <c r="I170" s="207">
        <v>206.8</v>
      </c>
      <c r="J170" s="205">
        <v>126.6</v>
      </c>
      <c r="K170" s="207">
        <v>126.6</v>
      </c>
      <c r="L170" s="223">
        <v>10</v>
      </c>
      <c r="M170" s="207">
        <f t="shared" si="40"/>
        <v>42870</v>
      </c>
      <c r="N170" s="207"/>
      <c r="O170" s="207"/>
      <c r="P170" s="207"/>
      <c r="Q170" s="205">
        <f t="shared" si="41"/>
        <v>42870</v>
      </c>
      <c r="R170" s="207">
        <v>42870</v>
      </c>
      <c r="S170" s="260"/>
      <c r="T170" s="207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21">
        <v>2025</v>
      </c>
      <c r="AH170" s="158"/>
      <c r="AI170" s="175"/>
      <c r="AJ170" s="218"/>
      <c r="AK170" s="15">
        <f t="shared" si="42"/>
        <v>141</v>
      </c>
      <c r="AL170" s="15" t="s">
        <v>155</v>
      </c>
      <c r="AM170" s="15" t="str">
        <f t="shared" si="43"/>
        <v>141.</v>
      </c>
      <c r="AN170" s="222"/>
      <c r="AO170" s="15"/>
      <c r="AP170" s="16"/>
    </row>
    <row r="171" spans="1:42" ht="22.5" hidden="1" customHeight="1" x14ac:dyDescent="0.25">
      <c r="A171" s="83" t="str">
        <f t="shared" si="39"/>
        <v>142.</v>
      </c>
      <c r="B171" s="26">
        <v>806</v>
      </c>
      <c r="C171" s="40" t="s">
        <v>1721</v>
      </c>
      <c r="D171" s="26">
        <v>1957</v>
      </c>
      <c r="E171" s="83" t="s">
        <v>2957</v>
      </c>
      <c r="F171" s="83" t="s">
        <v>2959</v>
      </c>
      <c r="G171" s="26">
        <v>2</v>
      </c>
      <c r="H171" s="26">
        <v>2</v>
      </c>
      <c r="I171" s="204">
        <v>1042.03</v>
      </c>
      <c r="J171" s="204">
        <v>640.03</v>
      </c>
      <c r="K171" s="204">
        <v>640.03</v>
      </c>
      <c r="L171" s="223">
        <v>28</v>
      </c>
      <c r="M171" s="207">
        <f t="shared" si="40"/>
        <v>881440</v>
      </c>
      <c r="N171" s="207"/>
      <c r="O171" s="207"/>
      <c r="P171" s="207"/>
      <c r="Q171" s="205">
        <f t="shared" si="41"/>
        <v>881440</v>
      </c>
      <c r="R171" s="208"/>
      <c r="S171" s="267"/>
      <c r="T171" s="208"/>
      <c r="U171" s="208"/>
      <c r="V171" s="208"/>
      <c r="W171" s="208"/>
      <c r="X171" s="208"/>
      <c r="Y171" s="208">
        <v>280</v>
      </c>
      <c r="Z171" s="208">
        <f>Y171*3148</f>
        <v>881440</v>
      </c>
      <c r="AA171" s="208"/>
      <c r="AB171" s="208"/>
      <c r="AC171" s="205"/>
      <c r="AD171" s="205"/>
      <c r="AE171" s="208"/>
      <c r="AF171" s="208"/>
      <c r="AG171" s="221">
        <v>2025</v>
      </c>
      <c r="AH171" s="158"/>
      <c r="AI171" s="175"/>
      <c r="AJ171" s="218"/>
      <c r="AK171" s="15">
        <f t="shared" si="42"/>
        <v>142</v>
      </c>
      <c r="AL171" s="15" t="s">
        <v>155</v>
      </c>
      <c r="AM171" s="15" t="str">
        <f t="shared" si="43"/>
        <v>142.</v>
      </c>
      <c r="AN171" s="222"/>
      <c r="AO171" s="15"/>
      <c r="AP171" s="16"/>
    </row>
    <row r="172" spans="1:42" ht="22.5" hidden="1" customHeight="1" x14ac:dyDescent="0.25">
      <c r="A172" s="83" t="str">
        <f t="shared" si="39"/>
        <v>143.</v>
      </c>
      <c r="B172" s="26">
        <v>307</v>
      </c>
      <c r="C172" s="40" t="s">
        <v>1684</v>
      </c>
      <c r="D172" s="26">
        <v>1958</v>
      </c>
      <c r="E172" s="135" t="s">
        <v>2957</v>
      </c>
      <c r="F172" s="83" t="s">
        <v>2959</v>
      </c>
      <c r="G172" s="26">
        <v>2</v>
      </c>
      <c r="H172" s="26">
        <v>1</v>
      </c>
      <c r="I172" s="205">
        <v>472.4</v>
      </c>
      <c r="J172" s="205">
        <v>399.8</v>
      </c>
      <c r="K172" s="205">
        <v>399.8</v>
      </c>
      <c r="L172" s="219">
        <v>15</v>
      </c>
      <c r="M172" s="205">
        <f t="shared" si="40"/>
        <v>710675</v>
      </c>
      <c r="N172" s="205"/>
      <c r="O172" s="205"/>
      <c r="P172" s="205"/>
      <c r="Q172" s="205">
        <f t="shared" si="41"/>
        <v>710675</v>
      </c>
      <c r="R172" s="205">
        <v>710675</v>
      </c>
      <c r="S172" s="219"/>
      <c r="T172" s="205"/>
      <c r="U172" s="205"/>
      <c r="V172" s="205"/>
      <c r="W172" s="205"/>
      <c r="X172" s="205"/>
      <c r="Y172" s="205"/>
      <c r="Z172" s="205"/>
      <c r="AA172" s="205"/>
      <c r="AB172" s="205"/>
      <c r="AC172" s="205"/>
      <c r="AD172" s="205"/>
      <c r="AE172" s="205"/>
      <c r="AF172" s="205"/>
      <c r="AG172" s="221">
        <v>2025</v>
      </c>
      <c r="AH172" s="158"/>
      <c r="AI172" s="175"/>
      <c r="AJ172" s="218"/>
      <c r="AK172" s="15">
        <f t="shared" si="42"/>
        <v>143</v>
      </c>
      <c r="AL172" s="15" t="s">
        <v>155</v>
      </c>
      <c r="AM172" s="15" t="str">
        <f t="shared" si="43"/>
        <v>143.</v>
      </c>
      <c r="AN172" s="222"/>
      <c r="AO172" s="15"/>
      <c r="AP172" s="16"/>
    </row>
    <row r="173" spans="1:42" ht="22.5" hidden="1" customHeight="1" x14ac:dyDescent="0.25">
      <c r="A173" s="83" t="str">
        <f t="shared" si="39"/>
        <v>144.</v>
      </c>
      <c r="B173" s="26">
        <v>390</v>
      </c>
      <c r="C173" s="40" t="s">
        <v>1687</v>
      </c>
      <c r="D173" s="26">
        <v>1958</v>
      </c>
      <c r="E173" s="135" t="s">
        <v>2957</v>
      </c>
      <c r="F173" s="83" t="s">
        <v>2959</v>
      </c>
      <c r="G173" s="26">
        <v>2</v>
      </c>
      <c r="H173" s="26">
        <v>2</v>
      </c>
      <c r="I173" s="205">
        <v>490.4</v>
      </c>
      <c r="J173" s="205">
        <v>269.39999999999998</v>
      </c>
      <c r="K173" s="205">
        <v>269.39999999999998</v>
      </c>
      <c r="L173" s="219">
        <v>21</v>
      </c>
      <c r="M173" s="207">
        <f t="shared" si="40"/>
        <v>487320</v>
      </c>
      <c r="N173" s="207"/>
      <c r="O173" s="207"/>
      <c r="P173" s="207"/>
      <c r="Q173" s="205">
        <f t="shared" si="41"/>
        <v>487320</v>
      </c>
      <c r="R173" s="208">
        <v>487320</v>
      </c>
      <c r="S173" s="267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5"/>
      <c r="AD173" s="205"/>
      <c r="AE173" s="208"/>
      <c r="AF173" s="208"/>
      <c r="AG173" s="221">
        <v>2025</v>
      </c>
      <c r="AH173" s="158"/>
      <c r="AI173" s="175"/>
      <c r="AJ173" s="218"/>
      <c r="AK173" s="15">
        <f t="shared" si="42"/>
        <v>144</v>
      </c>
      <c r="AL173" s="15" t="s">
        <v>155</v>
      </c>
      <c r="AM173" s="15" t="str">
        <f t="shared" si="43"/>
        <v>144.</v>
      </c>
      <c r="AN173" s="222"/>
      <c r="AO173" s="15"/>
      <c r="AP173" s="16"/>
    </row>
    <row r="174" spans="1:42" ht="22.5" hidden="1" customHeight="1" x14ac:dyDescent="0.25">
      <c r="A174" s="83" t="str">
        <f t="shared" si="39"/>
        <v>145.</v>
      </c>
      <c r="B174" s="26">
        <v>404</v>
      </c>
      <c r="C174" s="41" t="s">
        <v>236</v>
      </c>
      <c r="D174" s="26">
        <v>1958</v>
      </c>
      <c r="E174" s="83" t="s">
        <v>2957</v>
      </c>
      <c r="F174" s="83" t="s">
        <v>2959</v>
      </c>
      <c r="G174" s="26">
        <v>3</v>
      </c>
      <c r="H174" s="26">
        <v>2</v>
      </c>
      <c r="I174" s="204">
        <v>1077.8</v>
      </c>
      <c r="J174" s="205">
        <v>954.8</v>
      </c>
      <c r="K174" s="204">
        <v>954.8</v>
      </c>
      <c r="L174" s="223">
        <v>39</v>
      </c>
      <c r="M174" s="207">
        <f t="shared" si="40"/>
        <v>693875</v>
      </c>
      <c r="N174" s="207"/>
      <c r="O174" s="207"/>
      <c r="P174" s="207"/>
      <c r="Q174" s="205">
        <f t="shared" si="41"/>
        <v>693875</v>
      </c>
      <c r="R174" s="207">
        <v>693875</v>
      </c>
      <c r="S174" s="260"/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21">
        <v>2025</v>
      </c>
      <c r="AH174" s="158"/>
      <c r="AI174" s="175"/>
      <c r="AJ174" s="218"/>
      <c r="AK174" s="15">
        <f t="shared" si="42"/>
        <v>145</v>
      </c>
      <c r="AL174" s="15" t="s">
        <v>155</v>
      </c>
      <c r="AM174" s="15" t="str">
        <f t="shared" si="43"/>
        <v>145.</v>
      </c>
      <c r="AN174" s="222"/>
      <c r="AO174" s="16"/>
      <c r="AP174" s="16"/>
    </row>
    <row r="175" spans="1:42" ht="22.5" hidden="1" customHeight="1" x14ac:dyDescent="0.25">
      <c r="A175" s="83" t="str">
        <f t="shared" si="39"/>
        <v>146.</v>
      </c>
      <c r="B175" s="26">
        <v>522</v>
      </c>
      <c r="C175" s="242" t="s">
        <v>213</v>
      </c>
      <c r="D175" s="26">
        <v>1958</v>
      </c>
      <c r="E175" s="135" t="s">
        <v>2957</v>
      </c>
      <c r="F175" s="83" t="s">
        <v>2959</v>
      </c>
      <c r="G175" s="26">
        <v>3</v>
      </c>
      <c r="H175" s="26">
        <v>2</v>
      </c>
      <c r="I175" s="205">
        <v>922.8</v>
      </c>
      <c r="J175" s="205">
        <v>593.5</v>
      </c>
      <c r="K175" s="205">
        <v>593.5</v>
      </c>
      <c r="L175" s="219">
        <v>25</v>
      </c>
      <c r="M175" s="205">
        <f t="shared" si="40"/>
        <v>1299520</v>
      </c>
      <c r="N175" s="205"/>
      <c r="O175" s="205"/>
      <c r="P175" s="205"/>
      <c r="Q175" s="205">
        <f t="shared" si="41"/>
        <v>1299520</v>
      </c>
      <c r="R175" s="205">
        <v>1299520</v>
      </c>
      <c r="S175" s="219"/>
      <c r="T175" s="205"/>
      <c r="U175" s="205"/>
      <c r="V175" s="205"/>
      <c r="W175" s="205"/>
      <c r="X175" s="205"/>
      <c r="Y175" s="205"/>
      <c r="Z175" s="205"/>
      <c r="AA175" s="205"/>
      <c r="AB175" s="205"/>
      <c r="AC175" s="205"/>
      <c r="AD175" s="205"/>
      <c r="AE175" s="205"/>
      <c r="AF175" s="205"/>
      <c r="AG175" s="221">
        <v>2025</v>
      </c>
      <c r="AH175" s="158"/>
      <c r="AI175" s="175"/>
      <c r="AJ175" s="153"/>
      <c r="AK175" s="15">
        <f t="shared" si="42"/>
        <v>146</v>
      </c>
      <c r="AL175" s="15" t="s">
        <v>155</v>
      </c>
      <c r="AM175" s="15" t="str">
        <f t="shared" si="43"/>
        <v>146.</v>
      </c>
      <c r="AN175" s="222"/>
      <c r="AO175" s="15"/>
      <c r="AP175" s="16"/>
    </row>
    <row r="176" spans="1:42" ht="22.5" hidden="1" customHeight="1" x14ac:dyDescent="0.25">
      <c r="A176" s="83" t="str">
        <f t="shared" si="39"/>
        <v>147.</v>
      </c>
      <c r="B176" s="26">
        <v>822</v>
      </c>
      <c r="C176" s="40" t="s">
        <v>1723</v>
      </c>
      <c r="D176" s="26">
        <v>1958</v>
      </c>
      <c r="E176" s="135" t="s">
        <v>2957</v>
      </c>
      <c r="F176" s="83" t="s">
        <v>2959</v>
      </c>
      <c r="G176" s="26">
        <v>2</v>
      </c>
      <c r="H176" s="26">
        <v>1</v>
      </c>
      <c r="I176" s="234">
        <v>487.3</v>
      </c>
      <c r="J176" s="234">
        <v>269.3</v>
      </c>
      <c r="K176" s="234">
        <v>269.3</v>
      </c>
      <c r="L176" s="266">
        <v>10</v>
      </c>
      <c r="M176" s="207">
        <f t="shared" si="40"/>
        <v>495442</v>
      </c>
      <c r="N176" s="207"/>
      <c r="O176" s="207"/>
      <c r="P176" s="207"/>
      <c r="Q176" s="205">
        <f t="shared" si="41"/>
        <v>495442</v>
      </c>
      <c r="R176" s="207">
        <v>495442</v>
      </c>
      <c r="S176" s="260"/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8"/>
      <c r="AD176" s="208"/>
      <c r="AE176" s="207"/>
      <c r="AF176" s="207"/>
      <c r="AG176" s="221">
        <v>2025</v>
      </c>
      <c r="AH176" s="158"/>
      <c r="AI176" s="175"/>
      <c r="AJ176" s="218"/>
      <c r="AK176" s="15">
        <f t="shared" si="42"/>
        <v>147</v>
      </c>
      <c r="AL176" s="15" t="s">
        <v>155</v>
      </c>
      <c r="AM176" s="15" t="str">
        <f t="shared" si="43"/>
        <v>147.</v>
      </c>
      <c r="AN176" s="222"/>
      <c r="AO176" s="16"/>
      <c r="AP176" s="16"/>
    </row>
    <row r="177" spans="1:42" ht="22.5" hidden="1" customHeight="1" x14ac:dyDescent="0.25">
      <c r="A177" s="83" t="str">
        <f t="shared" si="39"/>
        <v>148.</v>
      </c>
      <c r="B177" s="26">
        <v>824</v>
      </c>
      <c r="C177" s="40" t="s">
        <v>1724</v>
      </c>
      <c r="D177" s="26">
        <v>1958</v>
      </c>
      <c r="E177" s="135" t="s">
        <v>2957</v>
      </c>
      <c r="F177" s="83" t="s">
        <v>2959</v>
      </c>
      <c r="G177" s="26">
        <v>2</v>
      </c>
      <c r="H177" s="26">
        <v>1</v>
      </c>
      <c r="I177" s="234">
        <v>488.3</v>
      </c>
      <c r="J177" s="234">
        <v>269.3</v>
      </c>
      <c r="K177" s="234">
        <v>269.3</v>
      </c>
      <c r="L177" s="266">
        <v>13</v>
      </c>
      <c r="M177" s="205">
        <f t="shared" si="40"/>
        <v>495442</v>
      </c>
      <c r="N177" s="205"/>
      <c r="O177" s="205"/>
      <c r="P177" s="205"/>
      <c r="Q177" s="205">
        <f t="shared" si="41"/>
        <v>495442</v>
      </c>
      <c r="R177" s="205">
        <v>495442</v>
      </c>
      <c r="S177" s="219"/>
      <c r="T177" s="205"/>
      <c r="U177" s="205"/>
      <c r="V177" s="205"/>
      <c r="W177" s="205"/>
      <c r="X177" s="205"/>
      <c r="Y177" s="205"/>
      <c r="Z177" s="205"/>
      <c r="AA177" s="205"/>
      <c r="AB177" s="205"/>
      <c r="AC177" s="205"/>
      <c r="AD177" s="205"/>
      <c r="AE177" s="205"/>
      <c r="AF177" s="205"/>
      <c r="AG177" s="221">
        <v>2025</v>
      </c>
      <c r="AH177" s="158"/>
      <c r="AI177" s="175"/>
      <c r="AJ177" s="218"/>
      <c r="AK177" s="15">
        <f t="shared" si="42"/>
        <v>148</v>
      </c>
      <c r="AL177" s="15" t="s">
        <v>155</v>
      </c>
      <c r="AM177" s="15" t="str">
        <f t="shared" si="43"/>
        <v>148.</v>
      </c>
      <c r="AN177" s="222"/>
      <c r="AO177" s="15"/>
      <c r="AP177" s="16"/>
    </row>
    <row r="178" spans="1:42" ht="22.5" hidden="1" customHeight="1" x14ac:dyDescent="0.25">
      <c r="A178" s="83" t="str">
        <f t="shared" si="39"/>
        <v>149.</v>
      </c>
      <c r="B178" s="26">
        <v>833</v>
      </c>
      <c r="C178" s="41" t="s">
        <v>247</v>
      </c>
      <c r="D178" s="26">
        <v>1958</v>
      </c>
      <c r="E178" s="83" t="s">
        <v>2957</v>
      </c>
      <c r="F178" s="83" t="s">
        <v>2959</v>
      </c>
      <c r="G178" s="26">
        <v>2</v>
      </c>
      <c r="H178" s="26">
        <v>1</v>
      </c>
      <c r="I178" s="204">
        <v>457.01</v>
      </c>
      <c r="J178" s="204">
        <v>271.11</v>
      </c>
      <c r="K178" s="204">
        <v>236.01</v>
      </c>
      <c r="L178" s="223">
        <v>9</v>
      </c>
      <c r="M178" s="207">
        <f t="shared" si="40"/>
        <v>101673</v>
      </c>
      <c r="N178" s="207"/>
      <c r="O178" s="207"/>
      <c r="P178" s="207"/>
      <c r="Q178" s="205">
        <f t="shared" si="41"/>
        <v>101673</v>
      </c>
      <c r="R178" s="207">
        <v>101673</v>
      </c>
      <c r="S178" s="260"/>
      <c r="T178" s="207"/>
      <c r="U178" s="207"/>
      <c r="V178" s="207"/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21">
        <v>2025</v>
      </c>
      <c r="AH178" s="158"/>
      <c r="AI178" s="175"/>
      <c r="AJ178" s="218"/>
      <c r="AK178" s="15">
        <f t="shared" si="42"/>
        <v>149</v>
      </c>
      <c r="AL178" s="15" t="s">
        <v>155</v>
      </c>
      <c r="AM178" s="15" t="str">
        <f t="shared" si="43"/>
        <v>149.</v>
      </c>
      <c r="AN178" s="222"/>
      <c r="AO178" s="16"/>
      <c r="AP178" s="16"/>
    </row>
    <row r="179" spans="1:42" ht="22.5" hidden="1" customHeight="1" x14ac:dyDescent="0.25">
      <c r="A179" s="83" t="str">
        <f t="shared" si="39"/>
        <v>150.</v>
      </c>
      <c r="B179" s="26">
        <v>838</v>
      </c>
      <c r="C179" s="40" t="s">
        <v>1727</v>
      </c>
      <c r="D179" s="26">
        <v>1958</v>
      </c>
      <c r="E179" s="135" t="s">
        <v>2957</v>
      </c>
      <c r="F179" s="83" t="s">
        <v>2959</v>
      </c>
      <c r="G179" s="26">
        <v>2</v>
      </c>
      <c r="H179" s="26">
        <v>1</v>
      </c>
      <c r="I179" s="234">
        <v>488.5</v>
      </c>
      <c r="J179" s="234">
        <v>270.5</v>
      </c>
      <c r="K179" s="234">
        <v>270.5</v>
      </c>
      <c r="L179" s="266">
        <v>6</v>
      </c>
      <c r="M179" s="207">
        <f t="shared" si="40"/>
        <v>495442</v>
      </c>
      <c r="N179" s="207"/>
      <c r="O179" s="207"/>
      <c r="P179" s="207"/>
      <c r="Q179" s="205">
        <f t="shared" si="41"/>
        <v>495442</v>
      </c>
      <c r="R179" s="208">
        <v>495442</v>
      </c>
      <c r="S179" s="267"/>
      <c r="T179" s="208"/>
      <c r="U179" s="208"/>
      <c r="V179" s="208"/>
      <c r="W179" s="208"/>
      <c r="X179" s="208"/>
      <c r="Y179" s="208"/>
      <c r="Z179" s="208"/>
      <c r="AA179" s="208"/>
      <c r="AB179" s="208"/>
      <c r="AC179" s="205"/>
      <c r="AD179" s="205"/>
      <c r="AE179" s="208"/>
      <c r="AF179" s="208"/>
      <c r="AG179" s="221">
        <v>2025</v>
      </c>
      <c r="AH179" s="158"/>
      <c r="AI179" s="175"/>
      <c r="AJ179" s="218"/>
      <c r="AK179" s="15">
        <f t="shared" si="42"/>
        <v>150</v>
      </c>
      <c r="AL179" s="15" t="s">
        <v>155</v>
      </c>
      <c r="AM179" s="15" t="str">
        <f t="shared" si="43"/>
        <v>150.</v>
      </c>
      <c r="AN179" s="222"/>
      <c r="AO179" s="15"/>
      <c r="AP179" s="16"/>
    </row>
    <row r="180" spans="1:42" ht="22.5" hidden="1" customHeight="1" x14ac:dyDescent="0.25">
      <c r="A180" s="83" t="str">
        <f t="shared" si="39"/>
        <v>151.</v>
      </c>
      <c r="B180" s="26">
        <v>5471</v>
      </c>
      <c r="C180" s="41" t="s">
        <v>251</v>
      </c>
      <c r="D180" s="26">
        <v>1958</v>
      </c>
      <c r="E180" s="83" t="s">
        <v>2957</v>
      </c>
      <c r="F180" s="83" t="s">
        <v>2959</v>
      </c>
      <c r="G180" s="26">
        <v>2</v>
      </c>
      <c r="H180" s="26">
        <v>1</v>
      </c>
      <c r="I180" s="204">
        <v>266.5</v>
      </c>
      <c r="J180" s="204">
        <v>194</v>
      </c>
      <c r="K180" s="204">
        <v>194</v>
      </c>
      <c r="L180" s="223">
        <v>10</v>
      </c>
      <c r="M180" s="207">
        <f t="shared" si="40"/>
        <v>1321410</v>
      </c>
      <c r="N180" s="207"/>
      <c r="O180" s="207"/>
      <c r="P180" s="207"/>
      <c r="Q180" s="205">
        <f t="shared" si="41"/>
        <v>1321410</v>
      </c>
      <c r="R180" s="207">
        <f>523770+797640</f>
        <v>1321410</v>
      </c>
      <c r="S180" s="260"/>
      <c r="T180" s="20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  <c r="AE180" s="205"/>
      <c r="AF180" s="207"/>
      <c r="AG180" s="221">
        <v>2025</v>
      </c>
      <c r="AH180" s="158"/>
      <c r="AI180" s="175"/>
      <c r="AJ180" s="218"/>
      <c r="AK180" s="15">
        <f t="shared" si="42"/>
        <v>151</v>
      </c>
      <c r="AL180" s="15" t="s">
        <v>155</v>
      </c>
      <c r="AM180" s="15" t="str">
        <f t="shared" si="43"/>
        <v>151.</v>
      </c>
      <c r="AN180" s="222"/>
      <c r="AO180" s="16"/>
      <c r="AP180" s="16"/>
    </row>
    <row r="181" spans="1:42" ht="22.5" hidden="1" customHeight="1" x14ac:dyDescent="0.25">
      <c r="A181" s="83" t="str">
        <f t="shared" si="39"/>
        <v>152.</v>
      </c>
      <c r="B181" s="26">
        <v>305</v>
      </c>
      <c r="C181" s="42" t="s">
        <v>1114</v>
      </c>
      <c r="D181" s="26">
        <v>1959</v>
      </c>
      <c r="E181" s="135" t="s">
        <v>2957</v>
      </c>
      <c r="F181" s="83" t="s">
        <v>2959</v>
      </c>
      <c r="G181" s="26">
        <v>2</v>
      </c>
      <c r="H181" s="26">
        <v>2</v>
      </c>
      <c r="I181" s="205">
        <v>768.8</v>
      </c>
      <c r="J181" s="205">
        <v>443.9</v>
      </c>
      <c r="K181" s="205">
        <v>443.9</v>
      </c>
      <c r="L181" s="219">
        <v>22</v>
      </c>
      <c r="M181" s="207">
        <f t="shared" si="40"/>
        <v>182988</v>
      </c>
      <c r="N181" s="207"/>
      <c r="O181" s="207"/>
      <c r="P181" s="207"/>
      <c r="Q181" s="205">
        <f t="shared" si="41"/>
        <v>182988</v>
      </c>
      <c r="R181" s="205">
        <v>182988</v>
      </c>
      <c r="S181" s="219"/>
      <c r="T181" s="205"/>
      <c r="U181" s="205"/>
      <c r="V181" s="205"/>
      <c r="W181" s="205"/>
      <c r="X181" s="205"/>
      <c r="Y181" s="205"/>
      <c r="Z181" s="205"/>
      <c r="AA181" s="205"/>
      <c r="AB181" s="205"/>
      <c r="AC181" s="205"/>
      <c r="AD181" s="205"/>
      <c r="AE181" s="205"/>
      <c r="AF181" s="205"/>
      <c r="AG181" s="221">
        <v>2025</v>
      </c>
      <c r="AH181" s="158"/>
      <c r="AI181" s="175"/>
      <c r="AJ181" s="218"/>
      <c r="AK181" s="15">
        <f t="shared" si="42"/>
        <v>152</v>
      </c>
      <c r="AL181" s="15" t="s">
        <v>155</v>
      </c>
      <c r="AM181" s="15" t="str">
        <f t="shared" si="43"/>
        <v>152.</v>
      </c>
      <c r="AN181" s="222"/>
      <c r="AO181" s="15"/>
      <c r="AP181" s="16"/>
    </row>
    <row r="182" spans="1:42" ht="22.5" hidden="1" customHeight="1" x14ac:dyDescent="0.25">
      <c r="A182" s="83" t="str">
        <f t="shared" si="39"/>
        <v>153.</v>
      </c>
      <c r="B182" s="26">
        <v>442</v>
      </c>
      <c r="C182" s="40" t="s">
        <v>1692</v>
      </c>
      <c r="D182" s="26">
        <v>1959</v>
      </c>
      <c r="E182" s="135" t="s">
        <v>2957</v>
      </c>
      <c r="F182" s="83" t="s">
        <v>2959</v>
      </c>
      <c r="G182" s="26">
        <v>2</v>
      </c>
      <c r="H182" s="26">
        <v>2</v>
      </c>
      <c r="I182" s="205">
        <v>1283.5</v>
      </c>
      <c r="J182" s="205">
        <v>740.9</v>
      </c>
      <c r="K182" s="205">
        <v>507.5</v>
      </c>
      <c r="L182" s="219">
        <v>41</v>
      </c>
      <c r="M182" s="205">
        <f t="shared" si="40"/>
        <v>220524</v>
      </c>
      <c r="N182" s="205"/>
      <c r="O182" s="205"/>
      <c r="P182" s="205"/>
      <c r="Q182" s="205">
        <f t="shared" si="41"/>
        <v>220524</v>
      </c>
      <c r="R182" s="205">
        <v>220524</v>
      </c>
      <c r="S182" s="219"/>
      <c r="T182" s="205"/>
      <c r="U182" s="205"/>
      <c r="V182" s="205"/>
      <c r="W182" s="205"/>
      <c r="X182" s="205"/>
      <c r="Y182" s="205"/>
      <c r="Z182" s="205"/>
      <c r="AA182" s="205"/>
      <c r="AB182" s="205"/>
      <c r="AC182" s="205"/>
      <c r="AD182" s="205"/>
      <c r="AE182" s="205"/>
      <c r="AF182" s="205"/>
      <c r="AG182" s="221">
        <v>2025</v>
      </c>
      <c r="AH182" s="158"/>
      <c r="AI182" s="175"/>
      <c r="AJ182" s="218"/>
      <c r="AK182" s="15">
        <f t="shared" si="42"/>
        <v>153</v>
      </c>
      <c r="AL182" s="15" t="s">
        <v>155</v>
      </c>
      <c r="AM182" s="15" t="str">
        <f t="shared" si="43"/>
        <v>153.</v>
      </c>
      <c r="AN182" s="222"/>
      <c r="AO182" s="15"/>
      <c r="AP182" s="16"/>
    </row>
    <row r="183" spans="1:42" ht="22.5" hidden="1" customHeight="1" x14ac:dyDescent="0.25">
      <c r="A183" s="83" t="str">
        <f t="shared" si="39"/>
        <v>154.</v>
      </c>
      <c r="B183" s="26">
        <v>448</v>
      </c>
      <c r="C183" s="41" t="s">
        <v>238</v>
      </c>
      <c r="D183" s="26">
        <v>1959</v>
      </c>
      <c r="E183" s="83" t="s">
        <v>2957</v>
      </c>
      <c r="F183" s="83" t="s">
        <v>2959</v>
      </c>
      <c r="G183" s="26">
        <v>2</v>
      </c>
      <c r="H183" s="26">
        <v>1</v>
      </c>
      <c r="I183" s="204">
        <v>744.3</v>
      </c>
      <c r="J183" s="205">
        <v>427.9</v>
      </c>
      <c r="K183" s="204">
        <v>427.9</v>
      </c>
      <c r="L183" s="223">
        <v>19</v>
      </c>
      <c r="M183" s="207">
        <f t="shared" si="40"/>
        <v>220524</v>
      </c>
      <c r="N183" s="207"/>
      <c r="O183" s="207"/>
      <c r="P183" s="207"/>
      <c r="Q183" s="205">
        <f t="shared" si="41"/>
        <v>220524</v>
      </c>
      <c r="R183" s="207">
        <v>220524</v>
      </c>
      <c r="S183" s="260"/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21">
        <v>2025</v>
      </c>
      <c r="AH183" s="158"/>
      <c r="AI183" s="175"/>
      <c r="AJ183" s="218"/>
      <c r="AK183" s="15">
        <f t="shared" si="42"/>
        <v>154</v>
      </c>
      <c r="AL183" s="15" t="s">
        <v>155</v>
      </c>
      <c r="AM183" s="15" t="str">
        <f t="shared" si="43"/>
        <v>154.</v>
      </c>
      <c r="AN183" s="222"/>
      <c r="AO183" s="15"/>
      <c r="AP183" s="16"/>
    </row>
    <row r="184" spans="1:42" ht="22.5" hidden="1" customHeight="1" x14ac:dyDescent="0.25">
      <c r="A184" s="83" t="str">
        <f t="shared" si="39"/>
        <v>155.</v>
      </c>
      <c r="B184" s="26">
        <v>561</v>
      </c>
      <c r="C184" s="40" t="s">
        <v>1708</v>
      </c>
      <c r="D184" s="26">
        <v>1959</v>
      </c>
      <c r="E184" s="135" t="s">
        <v>2957</v>
      </c>
      <c r="F184" s="83" t="s">
        <v>2959</v>
      </c>
      <c r="G184" s="26">
        <v>5</v>
      </c>
      <c r="H184" s="26">
        <v>5</v>
      </c>
      <c r="I184" s="205">
        <v>6275.55</v>
      </c>
      <c r="J184" s="205">
        <v>3185.9</v>
      </c>
      <c r="K184" s="205">
        <v>3185.9</v>
      </c>
      <c r="L184" s="219">
        <v>152</v>
      </c>
      <c r="M184" s="207">
        <f t="shared" si="40"/>
        <v>19335123.600000001</v>
      </c>
      <c r="N184" s="207"/>
      <c r="O184" s="207"/>
      <c r="P184" s="207"/>
      <c r="Q184" s="205">
        <f t="shared" si="41"/>
        <v>19335123.600000001</v>
      </c>
      <c r="R184" s="208">
        <v>19335123.600000001</v>
      </c>
      <c r="S184" s="267"/>
      <c r="T184" s="208"/>
      <c r="U184" s="208"/>
      <c r="V184" s="208"/>
      <c r="W184" s="208"/>
      <c r="X184" s="208"/>
      <c r="Y184" s="208"/>
      <c r="Z184" s="208"/>
      <c r="AA184" s="208"/>
      <c r="AB184" s="208"/>
      <c r="AC184" s="205"/>
      <c r="AD184" s="205"/>
      <c r="AE184" s="208"/>
      <c r="AF184" s="208"/>
      <c r="AG184" s="221">
        <v>2025</v>
      </c>
      <c r="AH184" s="158"/>
      <c r="AI184" s="175"/>
      <c r="AJ184" s="218"/>
      <c r="AK184" s="15">
        <f t="shared" si="42"/>
        <v>155</v>
      </c>
      <c r="AL184" s="15" t="s">
        <v>155</v>
      </c>
      <c r="AM184" s="15" t="str">
        <f t="shared" si="43"/>
        <v>155.</v>
      </c>
      <c r="AN184" s="222"/>
      <c r="AO184" s="15"/>
      <c r="AP184" s="16"/>
    </row>
    <row r="185" spans="1:42" ht="22.5" hidden="1" customHeight="1" x14ac:dyDescent="0.25">
      <c r="A185" s="83" t="str">
        <f t="shared" si="39"/>
        <v>156.</v>
      </c>
      <c r="B185" s="26">
        <v>727</v>
      </c>
      <c r="C185" s="40" t="s">
        <v>1716</v>
      </c>
      <c r="D185" s="26">
        <v>1959</v>
      </c>
      <c r="E185" s="135" t="s">
        <v>2957</v>
      </c>
      <c r="F185" s="83" t="s">
        <v>2959</v>
      </c>
      <c r="G185" s="26">
        <v>2</v>
      </c>
      <c r="H185" s="26">
        <v>1</v>
      </c>
      <c r="I185" s="234">
        <v>455.8</v>
      </c>
      <c r="J185" s="234">
        <v>455.8</v>
      </c>
      <c r="K185" s="234">
        <v>401.97</v>
      </c>
      <c r="L185" s="266">
        <v>18</v>
      </c>
      <c r="M185" s="207">
        <f t="shared" si="40"/>
        <v>42870</v>
      </c>
      <c r="N185" s="207"/>
      <c r="O185" s="207"/>
      <c r="P185" s="207"/>
      <c r="Q185" s="205">
        <f t="shared" si="41"/>
        <v>42870</v>
      </c>
      <c r="R185" s="207">
        <v>42870</v>
      </c>
      <c r="S185" s="260"/>
      <c r="T185" s="207"/>
      <c r="U185" s="207"/>
      <c r="V185" s="207"/>
      <c r="W185" s="207"/>
      <c r="X185" s="207"/>
      <c r="Y185" s="207"/>
      <c r="Z185" s="207"/>
      <c r="AA185" s="207"/>
      <c r="AB185" s="207"/>
      <c r="AC185" s="208"/>
      <c r="AD185" s="208"/>
      <c r="AE185" s="207"/>
      <c r="AF185" s="207"/>
      <c r="AG185" s="221">
        <v>2025</v>
      </c>
      <c r="AH185" s="158"/>
      <c r="AI185" s="175"/>
      <c r="AJ185" s="218"/>
      <c r="AK185" s="15">
        <f t="shared" si="42"/>
        <v>156</v>
      </c>
      <c r="AL185" s="15" t="s">
        <v>155</v>
      </c>
      <c r="AM185" s="15" t="str">
        <f t="shared" si="43"/>
        <v>156.</v>
      </c>
      <c r="AN185" s="222"/>
      <c r="AO185" s="16"/>
      <c r="AP185" s="16"/>
    </row>
    <row r="186" spans="1:42" ht="22.5" hidden="1" customHeight="1" x14ac:dyDescent="0.25">
      <c r="A186" s="83" t="str">
        <f t="shared" si="39"/>
        <v>157.</v>
      </c>
      <c r="B186" s="26">
        <v>821</v>
      </c>
      <c r="C186" s="40" t="s">
        <v>1722</v>
      </c>
      <c r="D186" s="26">
        <v>1959</v>
      </c>
      <c r="E186" s="135" t="s">
        <v>2957</v>
      </c>
      <c r="F186" s="83" t="s">
        <v>2959</v>
      </c>
      <c r="G186" s="26">
        <v>2</v>
      </c>
      <c r="H186" s="26">
        <v>2</v>
      </c>
      <c r="I186" s="234">
        <v>947.3</v>
      </c>
      <c r="J186" s="234">
        <v>559.79999999999995</v>
      </c>
      <c r="K186" s="234">
        <v>521.29999999999995</v>
      </c>
      <c r="L186" s="266">
        <v>33</v>
      </c>
      <c r="M186" s="207">
        <f t="shared" si="40"/>
        <v>203346</v>
      </c>
      <c r="N186" s="207"/>
      <c r="O186" s="207"/>
      <c r="P186" s="207"/>
      <c r="Q186" s="205">
        <f t="shared" si="41"/>
        <v>203346</v>
      </c>
      <c r="R186" s="207">
        <v>203346</v>
      </c>
      <c r="S186" s="260"/>
      <c r="T186" s="207"/>
      <c r="U186" s="207"/>
      <c r="V186" s="207"/>
      <c r="W186" s="207"/>
      <c r="X186" s="207"/>
      <c r="Y186" s="207"/>
      <c r="Z186" s="207"/>
      <c r="AA186" s="207"/>
      <c r="AB186" s="207"/>
      <c r="AC186" s="208"/>
      <c r="AD186" s="208"/>
      <c r="AE186" s="207"/>
      <c r="AF186" s="207"/>
      <c r="AG186" s="221">
        <v>2025</v>
      </c>
      <c r="AH186" s="158"/>
      <c r="AI186" s="175"/>
      <c r="AJ186" s="218"/>
      <c r="AK186" s="15">
        <f t="shared" si="42"/>
        <v>157</v>
      </c>
      <c r="AL186" s="15" t="s">
        <v>155</v>
      </c>
      <c r="AM186" s="15" t="str">
        <f t="shared" si="43"/>
        <v>157.</v>
      </c>
      <c r="AN186" s="222"/>
      <c r="AO186" s="16"/>
      <c r="AP186" s="16"/>
    </row>
    <row r="187" spans="1:42" ht="22.5" hidden="1" customHeight="1" x14ac:dyDescent="0.25">
      <c r="A187" s="83" t="str">
        <f t="shared" si="39"/>
        <v>158.</v>
      </c>
      <c r="B187" s="26">
        <v>5473</v>
      </c>
      <c r="C187" s="226" t="s">
        <v>276</v>
      </c>
      <c r="D187" s="26">
        <v>1959</v>
      </c>
      <c r="E187" s="83" t="s">
        <v>2957</v>
      </c>
      <c r="F187" s="83" t="s">
        <v>2959</v>
      </c>
      <c r="G187" s="26">
        <v>2</v>
      </c>
      <c r="H187" s="26">
        <v>2</v>
      </c>
      <c r="I187" s="235">
        <v>762.9</v>
      </c>
      <c r="J187" s="205">
        <v>664.88</v>
      </c>
      <c r="K187" s="235">
        <v>664.88</v>
      </c>
      <c r="L187" s="210">
        <v>36</v>
      </c>
      <c r="M187" s="207">
        <f t="shared" si="40"/>
        <v>369720</v>
      </c>
      <c r="N187" s="207"/>
      <c r="O187" s="207"/>
      <c r="P187" s="207"/>
      <c r="Q187" s="205">
        <f t="shared" si="41"/>
        <v>369720</v>
      </c>
      <c r="R187" s="207">
        <v>369720</v>
      </c>
      <c r="S187" s="260"/>
      <c r="T187" s="207"/>
      <c r="U187" s="207"/>
      <c r="V187" s="204"/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21">
        <v>2025</v>
      </c>
      <c r="AH187" s="158"/>
      <c r="AI187" s="175"/>
      <c r="AJ187" s="218"/>
      <c r="AK187" s="15">
        <f t="shared" si="42"/>
        <v>158</v>
      </c>
      <c r="AL187" s="15" t="s">
        <v>155</v>
      </c>
      <c r="AM187" s="15" t="str">
        <f t="shared" si="43"/>
        <v>158.</v>
      </c>
      <c r="AN187" s="222"/>
      <c r="AO187" s="15"/>
      <c r="AP187" s="16"/>
    </row>
    <row r="188" spans="1:42" ht="22.5" hidden="1" customHeight="1" x14ac:dyDescent="0.25">
      <c r="A188" s="83" t="str">
        <f t="shared" si="39"/>
        <v>159.</v>
      </c>
      <c r="B188" s="26">
        <v>137</v>
      </c>
      <c r="C188" s="40" t="s">
        <v>1836</v>
      </c>
      <c r="D188" s="26">
        <v>1960</v>
      </c>
      <c r="E188" s="135" t="s">
        <v>2957</v>
      </c>
      <c r="F188" s="83" t="s">
        <v>2959</v>
      </c>
      <c r="G188" s="26">
        <v>3</v>
      </c>
      <c r="H188" s="26">
        <v>2</v>
      </c>
      <c r="I188" s="205">
        <v>572.79999999999995</v>
      </c>
      <c r="J188" s="205">
        <v>312.2</v>
      </c>
      <c r="K188" s="205">
        <v>312.2</v>
      </c>
      <c r="L188" s="219">
        <v>18</v>
      </c>
      <c r="M188" s="207">
        <f t="shared" si="40"/>
        <v>1133280</v>
      </c>
      <c r="N188" s="207"/>
      <c r="O188" s="207"/>
      <c r="P188" s="207"/>
      <c r="Q188" s="205">
        <f t="shared" si="41"/>
        <v>1133280</v>
      </c>
      <c r="R188" s="208"/>
      <c r="S188" s="267"/>
      <c r="T188" s="208"/>
      <c r="U188" s="208"/>
      <c r="V188" s="208"/>
      <c r="W188" s="208"/>
      <c r="X188" s="208"/>
      <c r="Y188" s="208">
        <v>360</v>
      </c>
      <c r="Z188" s="208">
        <f>Y188*3148</f>
        <v>1133280</v>
      </c>
      <c r="AA188" s="208"/>
      <c r="AB188" s="208"/>
      <c r="AC188" s="205"/>
      <c r="AD188" s="205"/>
      <c r="AE188" s="208"/>
      <c r="AF188" s="208"/>
      <c r="AG188" s="221">
        <v>2025</v>
      </c>
      <c r="AH188" s="158"/>
      <c r="AI188" s="175"/>
      <c r="AJ188" s="218"/>
      <c r="AK188" s="15">
        <f t="shared" si="42"/>
        <v>159</v>
      </c>
      <c r="AL188" s="15" t="s">
        <v>155</v>
      </c>
      <c r="AM188" s="15" t="str">
        <f t="shared" si="43"/>
        <v>159.</v>
      </c>
      <c r="AN188" s="222"/>
      <c r="AO188" s="15"/>
      <c r="AP188" s="16"/>
    </row>
    <row r="189" spans="1:42" ht="22.5" hidden="1" customHeight="1" x14ac:dyDescent="0.25">
      <c r="A189" s="83" t="str">
        <f t="shared" si="39"/>
        <v>160.</v>
      </c>
      <c r="B189" s="26">
        <v>182</v>
      </c>
      <c r="C189" s="40" t="s">
        <v>1676</v>
      </c>
      <c r="D189" s="26">
        <v>1960</v>
      </c>
      <c r="E189" s="135" t="s">
        <v>2957</v>
      </c>
      <c r="F189" s="83" t="s">
        <v>2959</v>
      </c>
      <c r="G189" s="26">
        <v>2</v>
      </c>
      <c r="H189" s="26">
        <v>1</v>
      </c>
      <c r="I189" s="234">
        <v>603</v>
      </c>
      <c r="J189" s="234">
        <v>537.20000000000005</v>
      </c>
      <c r="K189" s="234">
        <v>537.20000000000005</v>
      </c>
      <c r="L189" s="266">
        <v>10</v>
      </c>
      <c r="M189" s="207">
        <f t="shared" si="40"/>
        <v>3199531.9</v>
      </c>
      <c r="N189" s="207"/>
      <c r="O189" s="207"/>
      <c r="P189" s="207"/>
      <c r="Q189" s="205">
        <f t="shared" si="41"/>
        <v>3199531.9</v>
      </c>
      <c r="R189" s="207"/>
      <c r="S189" s="260"/>
      <c r="T189" s="207"/>
      <c r="U189" s="207">
        <v>425.3</v>
      </c>
      <c r="V189" s="207">
        <f>U189*7523</f>
        <v>3199531.9</v>
      </c>
      <c r="W189" s="207"/>
      <c r="X189" s="207"/>
      <c r="Y189" s="207"/>
      <c r="Z189" s="207"/>
      <c r="AA189" s="207"/>
      <c r="AB189" s="207"/>
      <c r="AC189" s="208"/>
      <c r="AD189" s="208"/>
      <c r="AE189" s="207"/>
      <c r="AF189" s="207"/>
      <c r="AG189" s="221">
        <v>2025</v>
      </c>
      <c r="AH189" s="158"/>
      <c r="AI189" s="175"/>
      <c r="AJ189" s="218"/>
      <c r="AK189" s="15">
        <f t="shared" si="42"/>
        <v>160</v>
      </c>
      <c r="AL189" s="15" t="s">
        <v>155</v>
      </c>
      <c r="AM189" s="15" t="str">
        <f t="shared" si="43"/>
        <v>160.</v>
      </c>
      <c r="AN189" s="222"/>
      <c r="AO189" s="16"/>
      <c r="AP189" s="16"/>
    </row>
    <row r="190" spans="1:42" ht="22.5" hidden="1" customHeight="1" x14ac:dyDescent="0.25">
      <c r="A190" s="83" t="str">
        <f t="shared" si="39"/>
        <v>161.</v>
      </c>
      <c r="B190" s="26">
        <v>195</v>
      </c>
      <c r="C190" s="41" t="s">
        <v>20</v>
      </c>
      <c r="D190" s="26">
        <v>1960</v>
      </c>
      <c r="E190" s="83" t="s">
        <v>2957</v>
      </c>
      <c r="F190" s="83" t="s">
        <v>2959</v>
      </c>
      <c r="G190" s="26">
        <v>4</v>
      </c>
      <c r="H190" s="26">
        <v>3</v>
      </c>
      <c r="I190" s="204">
        <v>1894.4</v>
      </c>
      <c r="J190" s="204">
        <v>1183.4000000000001</v>
      </c>
      <c r="K190" s="204">
        <v>1183.4000000000001</v>
      </c>
      <c r="L190" s="223">
        <v>65</v>
      </c>
      <c r="M190" s="207">
        <f t="shared" si="40"/>
        <v>492960</v>
      </c>
      <c r="N190" s="207"/>
      <c r="O190" s="207"/>
      <c r="P190" s="207"/>
      <c r="Q190" s="205">
        <f t="shared" si="41"/>
        <v>492960</v>
      </c>
      <c r="R190" s="207">
        <v>492960</v>
      </c>
      <c r="S190" s="260"/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21">
        <v>2025</v>
      </c>
      <c r="AH190" s="158"/>
      <c r="AI190" s="175"/>
      <c r="AJ190" s="218"/>
      <c r="AK190" s="15">
        <f t="shared" si="42"/>
        <v>161</v>
      </c>
      <c r="AL190" s="15" t="s">
        <v>155</v>
      </c>
      <c r="AM190" s="15" t="str">
        <f t="shared" si="43"/>
        <v>161.</v>
      </c>
      <c r="AN190" s="222"/>
      <c r="AO190" s="16"/>
      <c r="AP190" s="16"/>
    </row>
    <row r="191" spans="1:42" ht="22.5" hidden="1" customHeight="1" x14ac:dyDescent="0.25">
      <c r="A191" s="83" t="str">
        <f t="shared" si="39"/>
        <v>162.</v>
      </c>
      <c r="B191" s="26">
        <v>393</v>
      </c>
      <c r="C191" s="242" t="s">
        <v>25</v>
      </c>
      <c r="D191" s="26">
        <v>1960</v>
      </c>
      <c r="E191" s="135" t="s">
        <v>2957</v>
      </c>
      <c r="F191" s="83" t="s">
        <v>2959</v>
      </c>
      <c r="G191" s="26">
        <v>5</v>
      </c>
      <c r="H191" s="26">
        <v>3</v>
      </c>
      <c r="I191" s="205">
        <v>3054.1</v>
      </c>
      <c r="J191" s="205">
        <v>2994.1</v>
      </c>
      <c r="K191" s="205">
        <v>2873.6</v>
      </c>
      <c r="L191" s="219">
        <v>179</v>
      </c>
      <c r="M191" s="207">
        <f t="shared" si="40"/>
        <v>214350</v>
      </c>
      <c r="N191" s="207"/>
      <c r="O191" s="207"/>
      <c r="P191" s="207"/>
      <c r="Q191" s="205">
        <f t="shared" si="41"/>
        <v>214350</v>
      </c>
      <c r="R191" s="205">
        <v>214350</v>
      </c>
      <c r="S191" s="219"/>
      <c r="T191" s="205"/>
      <c r="U191" s="205"/>
      <c r="V191" s="205"/>
      <c r="W191" s="205"/>
      <c r="X191" s="205"/>
      <c r="Y191" s="205"/>
      <c r="Z191" s="205"/>
      <c r="AA191" s="205"/>
      <c r="AB191" s="205"/>
      <c r="AC191" s="205"/>
      <c r="AD191" s="205"/>
      <c r="AE191" s="205"/>
      <c r="AF191" s="205"/>
      <c r="AG191" s="221">
        <v>2025</v>
      </c>
      <c r="AH191" s="158"/>
      <c r="AI191" s="175"/>
      <c r="AJ191" s="218"/>
      <c r="AK191" s="15">
        <f t="shared" si="42"/>
        <v>162</v>
      </c>
      <c r="AL191" s="15" t="s">
        <v>155</v>
      </c>
      <c r="AM191" s="15" t="str">
        <f t="shared" si="43"/>
        <v>162.</v>
      </c>
      <c r="AN191" s="222"/>
      <c r="AO191" s="15"/>
      <c r="AP191" s="16"/>
    </row>
    <row r="192" spans="1:42" ht="22.5" hidden="1" customHeight="1" x14ac:dyDescent="0.25">
      <c r="A192" s="83" t="str">
        <f t="shared" si="39"/>
        <v>163.</v>
      </c>
      <c r="B192" s="26">
        <v>450</v>
      </c>
      <c r="C192" s="242" t="s">
        <v>26</v>
      </c>
      <c r="D192" s="26">
        <v>1960</v>
      </c>
      <c r="E192" s="135" t="s">
        <v>2957</v>
      </c>
      <c r="F192" s="83" t="s">
        <v>2959</v>
      </c>
      <c r="G192" s="26">
        <v>2</v>
      </c>
      <c r="H192" s="26">
        <v>1</v>
      </c>
      <c r="I192" s="205">
        <v>301.2</v>
      </c>
      <c r="J192" s="205">
        <v>193.6</v>
      </c>
      <c r="K192" s="205">
        <v>193.6</v>
      </c>
      <c r="L192" s="219">
        <v>20</v>
      </c>
      <c r="M192" s="207">
        <f t="shared" si="40"/>
        <v>472200</v>
      </c>
      <c r="N192" s="207"/>
      <c r="O192" s="207"/>
      <c r="P192" s="207"/>
      <c r="Q192" s="205">
        <f t="shared" si="41"/>
        <v>472200</v>
      </c>
      <c r="R192" s="205"/>
      <c r="S192" s="219"/>
      <c r="T192" s="205"/>
      <c r="U192" s="205"/>
      <c r="V192" s="205"/>
      <c r="W192" s="205"/>
      <c r="X192" s="205"/>
      <c r="Y192" s="205">
        <v>150</v>
      </c>
      <c r="Z192" s="205">
        <f>Y192*3148</f>
        <v>472200</v>
      </c>
      <c r="AA192" s="205"/>
      <c r="AB192" s="205"/>
      <c r="AC192" s="205"/>
      <c r="AD192" s="205"/>
      <c r="AE192" s="205"/>
      <c r="AF192" s="205"/>
      <c r="AG192" s="221">
        <v>2025</v>
      </c>
      <c r="AH192" s="158"/>
      <c r="AI192" s="175"/>
      <c r="AJ192" s="218"/>
      <c r="AK192" s="15">
        <f t="shared" si="42"/>
        <v>163</v>
      </c>
      <c r="AL192" s="15" t="s">
        <v>155</v>
      </c>
      <c r="AM192" s="15" t="str">
        <f t="shared" si="43"/>
        <v>163.</v>
      </c>
      <c r="AN192" s="222"/>
      <c r="AO192" s="15"/>
      <c r="AP192" s="16"/>
    </row>
    <row r="193" spans="1:42" ht="22.5" hidden="1" customHeight="1" x14ac:dyDescent="0.25">
      <c r="A193" s="83" t="str">
        <f t="shared" si="39"/>
        <v>164.</v>
      </c>
      <c r="B193" s="26">
        <v>460</v>
      </c>
      <c r="C193" s="40" t="s">
        <v>1695</v>
      </c>
      <c r="D193" s="26">
        <v>1960</v>
      </c>
      <c r="E193" s="83" t="s">
        <v>2957</v>
      </c>
      <c r="F193" s="83" t="s">
        <v>2959</v>
      </c>
      <c r="G193" s="26">
        <v>2</v>
      </c>
      <c r="H193" s="26">
        <v>1</v>
      </c>
      <c r="I193" s="204">
        <v>460.9</v>
      </c>
      <c r="J193" s="204">
        <v>265.39999999999998</v>
      </c>
      <c r="K193" s="204">
        <v>187</v>
      </c>
      <c r="L193" s="223">
        <v>7</v>
      </c>
      <c r="M193" s="207">
        <f t="shared" si="40"/>
        <v>1767905</v>
      </c>
      <c r="N193" s="207"/>
      <c r="O193" s="207"/>
      <c r="P193" s="207"/>
      <c r="Q193" s="205">
        <f t="shared" si="41"/>
        <v>1767905</v>
      </c>
      <c r="R193" s="208"/>
      <c r="S193" s="267"/>
      <c r="T193" s="208"/>
      <c r="U193" s="208">
        <v>235</v>
      </c>
      <c r="V193" s="208">
        <f>U193*7523</f>
        <v>1767905</v>
      </c>
      <c r="W193" s="208"/>
      <c r="X193" s="208"/>
      <c r="Y193" s="208"/>
      <c r="Z193" s="208"/>
      <c r="AA193" s="208"/>
      <c r="AB193" s="208"/>
      <c r="AC193" s="205"/>
      <c r="AD193" s="205"/>
      <c r="AE193" s="208"/>
      <c r="AF193" s="208"/>
      <c r="AG193" s="221">
        <v>2025</v>
      </c>
      <c r="AH193" s="158"/>
      <c r="AI193" s="175"/>
      <c r="AJ193" s="218"/>
      <c r="AK193" s="15">
        <f t="shared" si="42"/>
        <v>164</v>
      </c>
      <c r="AL193" s="15" t="s">
        <v>155</v>
      </c>
      <c r="AM193" s="15" t="str">
        <f t="shared" si="43"/>
        <v>164.</v>
      </c>
      <c r="AN193" s="222"/>
      <c r="AO193" s="15"/>
      <c r="AP193" s="16"/>
    </row>
    <row r="194" spans="1:42" ht="22.5" hidden="1" customHeight="1" x14ac:dyDescent="0.25">
      <c r="A194" s="83" t="str">
        <f t="shared" ref="A194:A257" si="44">AM194</f>
        <v>165.</v>
      </c>
      <c r="B194" s="26">
        <v>694</v>
      </c>
      <c r="C194" s="242" t="s">
        <v>36</v>
      </c>
      <c r="D194" s="26">
        <v>1960</v>
      </c>
      <c r="E194" s="135" t="s">
        <v>2957</v>
      </c>
      <c r="F194" s="83" t="s">
        <v>2959</v>
      </c>
      <c r="G194" s="26">
        <v>2</v>
      </c>
      <c r="H194" s="26">
        <v>1</v>
      </c>
      <c r="I194" s="205">
        <v>563.67999999999995</v>
      </c>
      <c r="J194" s="205">
        <v>301.39999999999998</v>
      </c>
      <c r="K194" s="205">
        <v>301.39999999999998</v>
      </c>
      <c r="L194" s="219">
        <v>27</v>
      </c>
      <c r="M194" s="205">
        <f t="shared" ref="M194:M242" si="45">R194+T194+V194+X194+Z194+AB194+AE194+AF194</f>
        <v>169455</v>
      </c>
      <c r="N194" s="205"/>
      <c r="O194" s="205"/>
      <c r="P194" s="205"/>
      <c r="Q194" s="205">
        <f t="shared" ref="Q194:Q242" si="46">M194</f>
        <v>169455</v>
      </c>
      <c r="R194" s="205">
        <v>169455</v>
      </c>
      <c r="S194" s="219"/>
      <c r="T194" s="205"/>
      <c r="U194" s="205"/>
      <c r="V194" s="205"/>
      <c r="W194" s="205"/>
      <c r="X194" s="205"/>
      <c r="Y194" s="205"/>
      <c r="Z194" s="205"/>
      <c r="AA194" s="205"/>
      <c r="AB194" s="205"/>
      <c r="AC194" s="205"/>
      <c r="AD194" s="205"/>
      <c r="AE194" s="205"/>
      <c r="AF194" s="205"/>
      <c r="AG194" s="221">
        <v>2025</v>
      </c>
      <c r="AH194" s="158"/>
      <c r="AI194" s="175"/>
      <c r="AJ194" s="153"/>
      <c r="AK194" s="15">
        <f t="shared" si="42"/>
        <v>165</v>
      </c>
      <c r="AL194" s="15" t="s">
        <v>155</v>
      </c>
      <c r="AM194" s="15" t="str">
        <f t="shared" si="43"/>
        <v>165.</v>
      </c>
      <c r="AN194" s="222"/>
      <c r="AO194" s="15"/>
      <c r="AP194" s="16"/>
    </row>
    <row r="195" spans="1:42" ht="22.5" hidden="1" customHeight="1" x14ac:dyDescent="0.25">
      <c r="A195" s="83" t="str">
        <f t="shared" si="44"/>
        <v>166.</v>
      </c>
      <c r="B195" s="26">
        <v>695</v>
      </c>
      <c r="C195" s="242" t="s">
        <v>37</v>
      </c>
      <c r="D195" s="26">
        <v>1960</v>
      </c>
      <c r="E195" s="135" t="s">
        <v>2957</v>
      </c>
      <c r="F195" s="83" t="s">
        <v>2959</v>
      </c>
      <c r="G195" s="26">
        <v>2</v>
      </c>
      <c r="H195" s="26">
        <v>1</v>
      </c>
      <c r="I195" s="234">
        <v>576.16999999999996</v>
      </c>
      <c r="J195" s="234">
        <v>319.23</v>
      </c>
      <c r="K195" s="234">
        <v>319.23</v>
      </c>
      <c r="L195" s="266">
        <v>17</v>
      </c>
      <c r="M195" s="205">
        <f t="shared" si="45"/>
        <v>728790</v>
      </c>
      <c r="N195" s="205"/>
      <c r="O195" s="205"/>
      <c r="P195" s="205"/>
      <c r="Q195" s="205">
        <f t="shared" si="46"/>
        <v>728790</v>
      </c>
      <c r="R195" s="205">
        <v>728790</v>
      </c>
      <c r="S195" s="219"/>
      <c r="T195" s="205"/>
      <c r="U195" s="205"/>
      <c r="V195" s="205"/>
      <c r="W195" s="205"/>
      <c r="X195" s="205"/>
      <c r="Y195" s="205"/>
      <c r="Z195" s="205"/>
      <c r="AA195" s="205"/>
      <c r="AB195" s="205"/>
      <c r="AC195" s="205"/>
      <c r="AD195" s="205"/>
      <c r="AE195" s="205"/>
      <c r="AF195" s="205"/>
      <c r="AG195" s="221">
        <v>2025</v>
      </c>
      <c r="AH195" s="158"/>
      <c r="AI195" s="175"/>
      <c r="AJ195" s="153"/>
      <c r="AK195" s="15">
        <f t="shared" si="42"/>
        <v>166</v>
      </c>
      <c r="AL195" s="15" t="s">
        <v>155</v>
      </c>
      <c r="AM195" s="15" t="str">
        <f t="shared" si="43"/>
        <v>166.</v>
      </c>
      <c r="AN195" s="222"/>
      <c r="AO195" s="15"/>
      <c r="AP195" s="16"/>
    </row>
    <row r="196" spans="1:42" ht="22.5" hidden="1" customHeight="1" x14ac:dyDescent="0.25">
      <c r="A196" s="83" t="str">
        <f t="shared" si="44"/>
        <v>167.</v>
      </c>
      <c r="B196" s="26">
        <v>698</v>
      </c>
      <c r="C196" s="40" t="s">
        <v>1713</v>
      </c>
      <c r="D196" s="26">
        <v>1966</v>
      </c>
      <c r="E196" s="83" t="s">
        <v>2957</v>
      </c>
      <c r="F196" s="83" t="s">
        <v>2959</v>
      </c>
      <c r="G196" s="26">
        <v>2</v>
      </c>
      <c r="H196" s="26">
        <v>2</v>
      </c>
      <c r="I196" s="204">
        <v>1543.97</v>
      </c>
      <c r="J196" s="204">
        <v>611.97</v>
      </c>
      <c r="K196" s="204">
        <v>911.97</v>
      </c>
      <c r="L196" s="223">
        <v>10</v>
      </c>
      <c r="M196" s="205">
        <f t="shared" si="45"/>
        <v>4130127</v>
      </c>
      <c r="N196" s="205"/>
      <c r="O196" s="205"/>
      <c r="P196" s="205"/>
      <c r="Q196" s="205">
        <f t="shared" si="46"/>
        <v>4130127</v>
      </c>
      <c r="R196" s="205"/>
      <c r="S196" s="219"/>
      <c r="T196" s="205"/>
      <c r="U196" s="205">
        <v>549</v>
      </c>
      <c r="V196" s="205">
        <f>U196*7523</f>
        <v>4130127</v>
      </c>
      <c r="W196" s="205"/>
      <c r="X196" s="205"/>
      <c r="Y196" s="205"/>
      <c r="Z196" s="205"/>
      <c r="AA196" s="205"/>
      <c r="AB196" s="205"/>
      <c r="AC196" s="205"/>
      <c r="AD196" s="205"/>
      <c r="AE196" s="205"/>
      <c r="AF196" s="205"/>
      <c r="AG196" s="221">
        <v>2025</v>
      </c>
      <c r="AH196" s="158"/>
      <c r="AI196" s="175"/>
      <c r="AJ196" s="218"/>
      <c r="AK196" s="15">
        <f t="shared" si="42"/>
        <v>167</v>
      </c>
      <c r="AL196" s="15" t="s">
        <v>155</v>
      </c>
      <c r="AM196" s="15" t="str">
        <f t="shared" si="43"/>
        <v>167.</v>
      </c>
      <c r="AN196" s="222"/>
      <c r="AO196" s="15"/>
      <c r="AP196" s="16"/>
    </row>
    <row r="197" spans="1:42" ht="22.5" hidden="1" customHeight="1" x14ac:dyDescent="0.25">
      <c r="A197" s="83" t="str">
        <f t="shared" si="44"/>
        <v>168.</v>
      </c>
      <c r="B197" s="26">
        <v>826</v>
      </c>
      <c r="C197" s="242" t="s">
        <v>1143</v>
      </c>
      <c r="D197" s="26">
        <v>1960</v>
      </c>
      <c r="E197" s="135" t="s">
        <v>2957</v>
      </c>
      <c r="F197" s="83" t="s">
        <v>2959</v>
      </c>
      <c r="G197" s="26">
        <v>4</v>
      </c>
      <c r="H197" s="26">
        <v>2</v>
      </c>
      <c r="I197" s="234">
        <v>1375.2</v>
      </c>
      <c r="J197" s="234">
        <v>1277.5</v>
      </c>
      <c r="K197" s="234">
        <v>1277.5</v>
      </c>
      <c r="L197" s="266">
        <v>58</v>
      </c>
      <c r="M197" s="207">
        <f t="shared" si="45"/>
        <v>328440</v>
      </c>
      <c r="N197" s="207"/>
      <c r="O197" s="207"/>
      <c r="P197" s="207"/>
      <c r="Q197" s="205">
        <f t="shared" si="46"/>
        <v>328440</v>
      </c>
      <c r="R197" s="205">
        <v>328440</v>
      </c>
      <c r="S197" s="219"/>
      <c r="T197" s="205"/>
      <c r="U197" s="205"/>
      <c r="V197" s="205"/>
      <c r="W197" s="205"/>
      <c r="X197" s="205"/>
      <c r="Y197" s="205"/>
      <c r="Z197" s="205"/>
      <c r="AA197" s="205"/>
      <c r="AB197" s="205"/>
      <c r="AC197" s="205"/>
      <c r="AD197" s="205"/>
      <c r="AE197" s="205"/>
      <c r="AF197" s="205"/>
      <c r="AG197" s="221">
        <v>2025</v>
      </c>
      <c r="AH197" s="158"/>
      <c r="AI197" s="175"/>
      <c r="AJ197" s="218"/>
      <c r="AK197" s="15">
        <f t="shared" si="42"/>
        <v>168</v>
      </c>
      <c r="AL197" s="15" t="s">
        <v>155</v>
      </c>
      <c r="AM197" s="15" t="str">
        <f t="shared" si="43"/>
        <v>168.</v>
      </c>
      <c r="AN197" s="222"/>
      <c r="AO197" s="15"/>
      <c r="AP197" s="16"/>
    </row>
    <row r="198" spans="1:42" ht="22.5" hidden="1" customHeight="1" x14ac:dyDescent="0.25">
      <c r="A198" s="83" t="str">
        <f t="shared" si="44"/>
        <v>169.</v>
      </c>
      <c r="B198" s="26">
        <v>5491</v>
      </c>
      <c r="C198" s="41" t="s">
        <v>280</v>
      </c>
      <c r="D198" s="26">
        <v>1960</v>
      </c>
      <c r="E198" s="83" t="s">
        <v>2957</v>
      </c>
      <c r="F198" s="83" t="s">
        <v>2959</v>
      </c>
      <c r="G198" s="26">
        <v>2</v>
      </c>
      <c r="H198" s="26">
        <v>1</v>
      </c>
      <c r="I198" s="204">
        <v>328.1</v>
      </c>
      <c r="J198" s="205">
        <v>299.3</v>
      </c>
      <c r="K198" s="204">
        <v>299.3</v>
      </c>
      <c r="L198" s="223">
        <v>17</v>
      </c>
      <c r="M198" s="207">
        <f t="shared" si="45"/>
        <v>42870</v>
      </c>
      <c r="N198" s="207"/>
      <c r="O198" s="207"/>
      <c r="P198" s="207"/>
      <c r="Q198" s="205">
        <f t="shared" si="46"/>
        <v>42870</v>
      </c>
      <c r="R198" s="207">
        <v>42870</v>
      </c>
      <c r="S198" s="260"/>
      <c r="T198" s="207"/>
      <c r="U198" s="207"/>
      <c r="V198" s="207"/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21">
        <v>2025</v>
      </c>
      <c r="AH198" s="158"/>
      <c r="AI198" s="175"/>
      <c r="AJ198" s="218"/>
      <c r="AK198" s="15">
        <f t="shared" si="42"/>
        <v>169</v>
      </c>
      <c r="AL198" s="15" t="s">
        <v>155</v>
      </c>
      <c r="AM198" s="15" t="str">
        <f t="shared" si="43"/>
        <v>169.</v>
      </c>
      <c r="AN198" s="222"/>
      <c r="AO198" s="15"/>
      <c r="AP198" s="16"/>
    </row>
    <row r="199" spans="1:42" ht="22.5" hidden="1" customHeight="1" x14ac:dyDescent="0.25">
      <c r="A199" s="83" t="str">
        <f t="shared" si="44"/>
        <v>170.</v>
      </c>
      <c r="B199" s="26">
        <v>169</v>
      </c>
      <c r="C199" s="41" t="s">
        <v>18</v>
      </c>
      <c r="D199" s="26">
        <v>1961</v>
      </c>
      <c r="E199" s="83" t="s">
        <v>2957</v>
      </c>
      <c r="F199" s="83" t="s">
        <v>2959</v>
      </c>
      <c r="G199" s="26">
        <v>2</v>
      </c>
      <c r="H199" s="26">
        <v>1</v>
      </c>
      <c r="I199" s="204">
        <v>271.39999999999998</v>
      </c>
      <c r="J199" s="204">
        <v>197.9</v>
      </c>
      <c r="K199" s="204">
        <v>197.9</v>
      </c>
      <c r="L199" s="223">
        <v>17</v>
      </c>
      <c r="M199" s="207">
        <f t="shared" si="45"/>
        <v>28580</v>
      </c>
      <c r="N199" s="207"/>
      <c r="O199" s="207"/>
      <c r="P199" s="207"/>
      <c r="Q199" s="205">
        <f t="shared" si="46"/>
        <v>28580</v>
      </c>
      <c r="R199" s="207">
        <v>28580</v>
      </c>
      <c r="S199" s="260"/>
      <c r="T199" s="207"/>
      <c r="U199" s="207"/>
      <c r="V199" s="207"/>
      <c r="W199" s="20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21">
        <v>2025</v>
      </c>
      <c r="AH199" s="158"/>
      <c r="AI199" s="175"/>
      <c r="AJ199" s="218"/>
      <c r="AK199" s="15">
        <f t="shared" si="42"/>
        <v>170</v>
      </c>
      <c r="AL199" s="15" t="s">
        <v>155</v>
      </c>
      <c r="AM199" s="15" t="str">
        <f t="shared" si="43"/>
        <v>170.</v>
      </c>
      <c r="AN199" s="222"/>
      <c r="AO199" s="15"/>
      <c r="AP199" s="16"/>
    </row>
    <row r="200" spans="1:42" ht="22.5" hidden="1" customHeight="1" x14ac:dyDescent="0.25">
      <c r="A200" s="83" t="str">
        <f t="shared" si="44"/>
        <v>171.</v>
      </c>
      <c r="B200" s="26">
        <v>187</v>
      </c>
      <c r="C200" s="242" t="s">
        <v>19</v>
      </c>
      <c r="D200" s="26">
        <v>1961</v>
      </c>
      <c r="E200" s="135" t="s">
        <v>2957</v>
      </c>
      <c r="F200" s="83" t="s">
        <v>2959</v>
      </c>
      <c r="G200" s="26">
        <v>2</v>
      </c>
      <c r="H200" s="26">
        <v>1</v>
      </c>
      <c r="I200" s="234">
        <v>324.5</v>
      </c>
      <c r="J200" s="234">
        <v>294</v>
      </c>
      <c r="K200" s="234">
        <v>294</v>
      </c>
      <c r="L200" s="266">
        <v>18</v>
      </c>
      <c r="M200" s="207">
        <f t="shared" si="45"/>
        <v>169455</v>
      </c>
      <c r="N200" s="207"/>
      <c r="O200" s="207"/>
      <c r="P200" s="207"/>
      <c r="Q200" s="205">
        <f t="shared" si="46"/>
        <v>169455</v>
      </c>
      <c r="R200" s="205">
        <v>169455</v>
      </c>
      <c r="S200" s="219"/>
      <c r="T200" s="205"/>
      <c r="U200" s="205"/>
      <c r="V200" s="205"/>
      <c r="W200" s="205"/>
      <c r="X200" s="205"/>
      <c r="Y200" s="205"/>
      <c r="Z200" s="205"/>
      <c r="AA200" s="205"/>
      <c r="AB200" s="205"/>
      <c r="AC200" s="205"/>
      <c r="AD200" s="205"/>
      <c r="AE200" s="205"/>
      <c r="AF200" s="205"/>
      <c r="AG200" s="221">
        <v>2025</v>
      </c>
      <c r="AH200" s="158"/>
      <c r="AI200" s="175"/>
      <c r="AJ200" s="218"/>
      <c r="AK200" s="15">
        <f t="shared" si="42"/>
        <v>171</v>
      </c>
      <c r="AL200" s="15" t="s">
        <v>155</v>
      </c>
      <c r="AM200" s="15" t="str">
        <f t="shared" si="43"/>
        <v>171.</v>
      </c>
      <c r="AN200" s="222"/>
      <c r="AO200" s="15"/>
      <c r="AP200" s="16"/>
    </row>
    <row r="201" spans="1:42" ht="22.5" hidden="1" customHeight="1" x14ac:dyDescent="0.25">
      <c r="A201" s="83" t="str">
        <f t="shared" si="44"/>
        <v>172.</v>
      </c>
      <c r="B201" s="26">
        <v>571</v>
      </c>
      <c r="C201" s="242" t="s">
        <v>217</v>
      </c>
      <c r="D201" s="26">
        <v>1961</v>
      </c>
      <c r="E201" s="135" t="s">
        <v>2957</v>
      </c>
      <c r="F201" s="83" t="s">
        <v>2959</v>
      </c>
      <c r="G201" s="26">
        <v>2</v>
      </c>
      <c r="H201" s="26">
        <v>1</v>
      </c>
      <c r="I201" s="205">
        <v>487.8</v>
      </c>
      <c r="J201" s="205">
        <v>267.8</v>
      </c>
      <c r="K201" s="205">
        <v>267.8</v>
      </c>
      <c r="L201" s="219">
        <v>14</v>
      </c>
      <c r="M201" s="205">
        <f t="shared" si="45"/>
        <v>980629</v>
      </c>
      <c r="N201" s="205"/>
      <c r="O201" s="205"/>
      <c r="P201" s="205"/>
      <c r="Q201" s="205">
        <f t="shared" si="46"/>
        <v>980629</v>
      </c>
      <c r="R201" s="205">
        <f>101673+164220+714736</f>
        <v>980629</v>
      </c>
      <c r="S201" s="219"/>
      <c r="T201" s="205"/>
      <c r="U201" s="205"/>
      <c r="V201" s="205"/>
      <c r="W201" s="205"/>
      <c r="X201" s="205"/>
      <c r="Y201" s="205"/>
      <c r="Z201" s="205"/>
      <c r="AA201" s="205"/>
      <c r="AB201" s="205"/>
      <c r="AC201" s="205"/>
      <c r="AD201" s="205"/>
      <c r="AE201" s="205"/>
      <c r="AF201" s="205"/>
      <c r="AG201" s="221">
        <v>2025</v>
      </c>
      <c r="AH201" s="158"/>
      <c r="AI201" s="175"/>
      <c r="AJ201" s="218"/>
      <c r="AK201" s="15">
        <f t="shared" si="42"/>
        <v>172</v>
      </c>
      <c r="AL201" s="15" t="s">
        <v>155</v>
      </c>
      <c r="AM201" s="15" t="str">
        <f t="shared" si="43"/>
        <v>172.</v>
      </c>
      <c r="AN201" s="222"/>
      <c r="AO201" s="15"/>
      <c r="AP201" s="16"/>
    </row>
    <row r="202" spans="1:42" ht="22.5" hidden="1" customHeight="1" x14ac:dyDescent="0.25">
      <c r="A202" s="83" t="str">
        <f t="shared" si="44"/>
        <v>173.</v>
      </c>
      <c r="B202" s="26">
        <v>825</v>
      </c>
      <c r="C202" s="242" t="s">
        <v>1142</v>
      </c>
      <c r="D202" s="26">
        <v>1961</v>
      </c>
      <c r="E202" s="135" t="s">
        <v>2957</v>
      </c>
      <c r="F202" s="83" t="s">
        <v>2959</v>
      </c>
      <c r="G202" s="26">
        <v>4</v>
      </c>
      <c r="H202" s="26">
        <v>2</v>
      </c>
      <c r="I202" s="234">
        <v>1355.78</v>
      </c>
      <c r="J202" s="234">
        <v>1261.8800000000001</v>
      </c>
      <c r="K202" s="234">
        <v>1261.8800000000001</v>
      </c>
      <c r="L202" s="266">
        <v>40</v>
      </c>
      <c r="M202" s="207">
        <f t="shared" si="45"/>
        <v>1575668</v>
      </c>
      <c r="N202" s="207"/>
      <c r="O202" s="207"/>
      <c r="P202" s="207"/>
      <c r="Q202" s="205">
        <f t="shared" si="46"/>
        <v>1575668</v>
      </c>
      <c r="R202" s="207">
        <v>1575668</v>
      </c>
      <c r="S202" s="219"/>
      <c r="T202" s="205"/>
      <c r="U202" s="205"/>
      <c r="V202" s="205"/>
      <c r="W202" s="205"/>
      <c r="X202" s="205"/>
      <c r="Y202" s="205"/>
      <c r="Z202" s="205"/>
      <c r="AA202" s="205"/>
      <c r="AB202" s="205"/>
      <c r="AC202" s="205"/>
      <c r="AD202" s="205"/>
      <c r="AE202" s="205"/>
      <c r="AF202" s="205"/>
      <c r="AG202" s="221">
        <v>2025</v>
      </c>
      <c r="AH202" s="158"/>
      <c r="AI202" s="175"/>
      <c r="AJ202" s="218"/>
      <c r="AK202" s="15">
        <f t="shared" si="42"/>
        <v>173</v>
      </c>
      <c r="AL202" s="15" t="s">
        <v>155</v>
      </c>
      <c r="AM202" s="15" t="str">
        <f t="shared" si="43"/>
        <v>173.</v>
      </c>
      <c r="AN202" s="222"/>
      <c r="AO202" s="15"/>
      <c r="AP202" s="16"/>
    </row>
    <row r="203" spans="1:42" ht="22.5" hidden="1" customHeight="1" x14ac:dyDescent="0.25">
      <c r="A203" s="83" t="str">
        <f t="shared" si="44"/>
        <v>174.</v>
      </c>
      <c r="B203" s="26">
        <v>827</v>
      </c>
      <c r="C203" s="41" t="s">
        <v>1144</v>
      </c>
      <c r="D203" s="26">
        <v>1961</v>
      </c>
      <c r="E203" s="83" t="s">
        <v>2957</v>
      </c>
      <c r="F203" s="83" t="s">
        <v>2959</v>
      </c>
      <c r="G203" s="26">
        <v>4</v>
      </c>
      <c r="H203" s="26">
        <v>2</v>
      </c>
      <c r="I203" s="204">
        <v>1369.8</v>
      </c>
      <c r="J203" s="204">
        <v>1272.2</v>
      </c>
      <c r="K203" s="204">
        <v>1272.2</v>
      </c>
      <c r="L203" s="223">
        <v>53</v>
      </c>
      <c r="M203" s="207">
        <f t="shared" si="45"/>
        <v>1575668</v>
      </c>
      <c r="N203" s="207"/>
      <c r="O203" s="207"/>
      <c r="P203" s="207"/>
      <c r="Q203" s="205">
        <f t="shared" si="46"/>
        <v>1575668</v>
      </c>
      <c r="R203" s="207">
        <v>1575668</v>
      </c>
      <c r="S203" s="260"/>
      <c r="T203" s="207"/>
      <c r="U203" s="205"/>
      <c r="V203" s="205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21">
        <v>2025</v>
      </c>
      <c r="AH203" s="158"/>
      <c r="AI203" s="175"/>
      <c r="AJ203" s="218"/>
      <c r="AK203" s="15">
        <f t="shared" si="42"/>
        <v>174</v>
      </c>
      <c r="AL203" s="15" t="s">
        <v>155</v>
      </c>
      <c r="AM203" s="15" t="str">
        <f t="shared" si="43"/>
        <v>174.</v>
      </c>
      <c r="AN203" s="222"/>
      <c r="AO203" s="15"/>
      <c r="AP203" s="16"/>
    </row>
    <row r="204" spans="1:42" ht="22.5" hidden="1" customHeight="1" x14ac:dyDescent="0.25">
      <c r="A204" s="83" t="str">
        <f t="shared" si="44"/>
        <v>175.</v>
      </c>
      <c r="B204" s="26">
        <v>839</v>
      </c>
      <c r="C204" s="226" t="s">
        <v>270</v>
      </c>
      <c r="D204" s="26">
        <v>1961</v>
      </c>
      <c r="E204" s="83" t="s">
        <v>2957</v>
      </c>
      <c r="F204" s="83" t="s">
        <v>2959</v>
      </c>
      <c r="G204" s="26">
        <v>2</v>
      </c>
      <c r="H204" s="26">
        <v>1</v>
      </c>
      <c r="I204" s="204">
        <v>504.5</v>
      </c>
      <c r="J204" s="205">
        <v>282.5</v>
      </c>
      <c r="K204" s="204">
        <v>282.5</v>
      </c>
      <c r="L204" s="223">
        <v>10</v>
      </c>
      <c r="M204" s="207">
        <f t="shared" si="45"/>
        <v>495442</v>
      </c>
      <c r="N204" s="207"/>
      <c r="O204" s="207"/>
      <c r="P204" s="207"/>
      <c r="Q204" s="205">
        <f t="shared" si="46"/>
        <v>495442</v>
      </c>
      <c r="R204" s="207">
        <v>495442</v>
      </c>
      <c r="S204" s="260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21">
        <v>2025</v>
      </c>
      <c r="AH204" s="158"/>
      <c r="AI204" s="175"/>
      <c r="AJ204" s="218"/>
      <c r="AK204" s="15">
        <f t="shared" si="42"/>
        <v>175</v>
      </c>
      <c r="AL204" s="15" t="s">
        <v>155</v>
      </c>
      <c r="AM204" s="15" t="str">
        <f t="shared" si="43"/>
        <v>175.</v>
      </c>
      <c r="AN204" s="222"/>
      <c r="AO204" s="15"/>
      <c r="AP204" s="16"/>
    </row>
    <row r="205" spans="1:42" ht="22.5" hidden="1" customHeight="1" x14ac:dyDescent="0.25">
      <c r="A205" s="83" t="str">
        <f t="shared" si="44"/>
        <v>176.</v>
      </c>
      <c r="B205" s="26">
        <v>5487</v>
      </c>
      <c r="C205" s="41" t="s">
        <v>254</v>
      </c>
      <c r="D205" s="26">
        <v>1964</v>
      </c>
      <c r="E205" s="83" t="s">
        <v>2957</v>
      </c>
      <c r="F205" s="83" t="s">
        <v>2959</v>
      </c>
      <c r="G205" s="26">
        <v>2</v>
      </c>
      <c r="H205" s="26">
        <v>2</v>
      </c>
      <c r="I205" s="204">
        <v>604.09</v>
      </c>
      <c r="J205" s="205">
        <v>380.01</v>
      </c>
      <c r="K205" s="204">
        <v>380.01</v>
      </c>
      <c r="L205" s="223">
        <v>31</v>
      </c>
      <c r="M205" s="207">
        <f t="shared" si="45"/>
        <v>932760</v>
      </c>
      <c r="N205" s="207"/>
      <c r="O205" s="207"/>
      <c r="P205" s="207"/>
      <c r="Q205" s="205">
        <f t="shared" si="46"/>
        <v>932760</v>
      </c>
      <c r="R205" s="207">
        <f>369720+563040</f>
        <v>932760</v>
      </c>
      <c r="S205" s="260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21">
        <v>2025</v>
      </c>
      <c r="AH205" s="158"/>
      <c r="AI205" s="175"/>
      <c r="AJ205" s="218"/>
      <c r="AK205" s="15">
        <f t="shared" si="42"/>
        <v>176</v>
      </c>
      <c r="AL205" s="15" t="s">
        <v>155</v>
      </c>
      <c r="AM205" s="15" t="str">
        <f t="shared" si="43"/>
        <v>176.</v>
      </c>
      <c r="AN205" s="222"/>
      <c r="AO205" s="16"/>
      <c r="AP205" s="16"/>
    </row>
    <row r="206" spans="1:42" ht="22.5" hidden="1" customHeight="1" x14ac:dyDescent="0.25">
      <c r="A206" s="83" t="str">
        <f t="shared" si="44"/>
        <v>177.</v>
      </c>
      <c r="B206" s="26">
        <v>196</v>
      </c>
      <c r="C206" s="41" t="s">
        <v>21</v>
      </c>
      <c r="D206" s="26">
        <v>1962</v>
      </c>
      <c r="E206" s="83" t="s">
        <v>2957</v>
      </c>
      <c r="F206" s="83" t="s">
        <v>2959</v>
      </c>
      <c r="G206" s="26">
        <v>4</v>
      </c>
      <c r="H206" s="26">
        <v>2</v>
      </c>
      <c r="I206" s="204">
        <v>1297.02</v>
      </c>
      <c r="J206" s="205">
        <v>849.74</v>
      </c>
      <c r="K206" s="204">
        <v>849.74</v>
      </c>
      <c r="L206" s="223">
        <v>52</v>
      </c>
      <c r="M206" s="207">
        <f t="shared" si="45"/>
        <v>3717788</v>
      </c>
      <c r="N206" s="207"/>
      <c r="O206" s="207"/>
      <c r="P206" s="207"/>
      <c r="Q206" s="205">
        <f t="shared" si="46"/>
        <v>3717788</v>
      </c>
      <c r="R206" s="204"/>
      <c r="S206" s="260"/>
      <c r="T206" s="207"/>
      <c r="U206" s="207"/>
      <c r="V206" s="207"/>
      <c r="W206" s="207"/>
      <c r="X206" s="207"/>
      <c r="Y206" s="207">
        <v>1181</v>
      </c>
      <c r="Z206" s="207">
        <f>Y206*3148</f>
        <v>3717788</v>
      </c>
      <c r="AA206" s="207"/>
      <c r="AB206" s="207"/>
      <c r="AC206" s="207"/>
      <c r="AD206" s="207"/>
      <c r="AE206" s="207"/>
      <c r="AF206" s="207"/>
      <c r="AG206" s="221">
        <v>2025</v>
      </c>
      <c r="AH206" s="158"/>
      <c r="AI206" s="175"/>
      <c r="AJ206" s="218"/>
      <c r="AK206" s="15">
        <f t="shared" si="42"/>
        <v>177</v>
      </c>
      <c r="AL206" s="15" t="s">
        <v>155</v>
      </c>
      <c r="AM206" s="15" t="str">
        <f t="shared" si="43"/>
        <v>177.</v>
      </c>
      <c r="AN206" s="222"/>
      <c r="AO206" s="15"/>
      <c r="AP206" s="16"/>
    </row>
    <row r="207" spans="1:42" ht="22.5" hidden="1" customHeight="1" x14ac:dyDescent="0.25">
      <c r="A207" s="83" t="str">
        <f t="shared" si="44"/>
        <v>178.</v>
      </c>
      <c r="B207" s="26">
        <v>197</v>
      </c>
      <c r="C207" s="242" t="s">
        <v>3061</v>
      </c>
      <c r="D207" s="26">
        <v>1962</v>
      </c>
      <c r="E207" s="135" t="s">
        <v>2957</v>
      </c>
      <c r="F207" s="83" t="s">
        <v>2959</v>
      </c>
      <c r="G207" s="26">
        <v>3</v>
      </c>
      <c r="H207" s="26">
        <v>2</v>
      </c>
      <c r="I207" s="205">
        <v>1479.3</v>
      </c>
      <c r="J207" s="205">
        <v>965</v>
      </c>
      <c r="K207" s="205">
        <v>965</v>
      </c>
      <c r="L207" s="219">
        <v>57</v>
      </c>
      <c r="M207" s="207">
        <f t="shared" si="45"/>
        <v>304980</v>
      </c>
      <c r="N207" s="207"/>
      <c r="O207" s="207"/>
      <c r="P207" s="207"/>
      <c r="Q207" s="205">
        <f t="shared" si="46"/>
        <v>304980</v>
      </c>
      <c r="R207" s="207">
        <f>107835+197145</f>
        <v>304980</v>
      </c>
      <c r="S207" s="219"/>
      <c r="T207" s="205"/>
      <c r="U207" s="205"/>
      <c r="V207" s="205"/>
      <c r="W207" s="205"/>
      <c r="X207" s="205"/>
      <c r="Y207" s="205"/>
      <c r="Z207" s="205"/>
      <c r="AA207" s="205"/>
      <c r="AB207" s="205"/>
      <c r="AC207" s="205"/>
      <c r="AD207" s="205"/>
      <c r="AE207" s="205"/>
      <c r="AF207" s="205"/>
      <c r="AG207" s="221">
        <v>2025</v>
      </c>
      <c r="AH207" s="158"/>
      <c r="AI207" s="175"/>
      <c r="AJ207" s="218"/>
      <c r="AK207" s="15">
        <f t="shared" si="42"/>
        <v>178</v>
      </c>
      <c r="AL207" s="15" t="s">
        <v>155</v>
      </c>
      <c r="AM207" s="15" t="str">
        <f t="shared" si="43"/>
        <v>178.</v>
      </c>
      <c r="AN207" s="222"/>
      <c r="AO207" s="15"/>
      <c r="AP207" s="16"/>
    </row>
    <row r="208" spans="1:42" ht="22.5" hidden="1" customHeight="1" x14ac:dyDescent="0.25">
      <c r="A208" s="83" t="str">
        <f t="shared" si="44"/>
        <v>179.</v>
      </c>
      <c r="B208" s="26">
        <v>214</v>
      </c>
      <c r="C208" s="242" t="s">
        <v>23</v>
      </c>
      <c r="D208" s="26">
        <v>1962</v>
      </c>
      <c r="E208" s="135" t="s">
        <v>2957</v>
      </c>
      <c r="F208" s="83" t="s">
        <v>2959</v>
      </c>
      <c r="G208" s="26">
        <v>4</v>
      </c>
      <c r="H208" s="26">
        <v>2</v>
      </c>
      <c r="I208" s="205">
        <v>1374.01</v>
      </c>
      <c r="J208" s="205">
        <v>1278.01</v>
      </c>
      <c r="K208" s="205">
        <v>1278.01</v>
      </c>
      <c r="L208" s="219">
        <v>56</v>
      </c>
      <c r="M208" s="207">
        <f t="shared" si="45"/>
        <v>586500</v>
      </c>
      <c r="N208" s="207"/>
      <c r="O208" s="207"/>
      <c r="P208" s="207"/>
      <c r="Q208" s="205">
        <f t="shared" si="46"/>
        <v>586500</v>
      </c>
      <c r="R208" s="205">
        <v>586500</v>
      </c>
      <c r="S208" s="219"/>
      <c r="T208" s="205"/>
      <c r="U208" s="205"/>
      <c r="V208" s="205"/>
      <c r="W208" s="205"/>
      <c r="X208" s="205"/>
      <c r="Y208" s="205"/>
      <c r="Z208" s="205"/>
      <c r="AA208" s="205"/>
      <c r="AB208" s="205"/>
      <c r="AC208" s="205"/>
      <c r="AD208" s="205"/>
      <c r="AE208" s="205"/>
      <c r="AF208" s="205"/>
      <c r="AG208" s="221">
        <v>2025</v>
      </c>
      <c r="AH208" s="158"/>
      <c r="AI208" s="175"/>
      <c r="AJ208" s="218"/>
      <c r="AK208" s="15">
        <f t="shared" si="42"/>
        <v>179</v>
      </c>
      <c r="AL208" s="15" t="s">
        <v>155</v>
      </c>
      <c r="AM208" s="15" t="str">
        <f t="shared" si="43"/>
        <v>179.</v>
      </c>
      <c r="AN208" s="222"/>
      <c r="AO208" s="15"/>
      <c r="AP208" s="16"/>
    </row>
    <row r="209" spans="1:42" ht="22.5" hidden="1" customHeight="1" x14ac:dyDescent="0.25">
      <c r="A209" s="83" t="str">
        <f t="shared" si="44"/>
        <v>180.</v>
      </c>
      <c r="B209" s="26">
        <v>383</v>
      </c>
      <c r="C209" s="41" t="s">
        <v>234</v>
      </c>
      <c r="D209" s="26">
        <v>1962</v>
      </c>
      <c r="E209" s="83" t="s">
        <v>2957</v>
      </c>
      <c r="F209" s="83" t="s">
        <v>2962</v>
      </c>
      <c r="G209" s="26">
        <v>5</v>
      </c>
      <c r="H209" s="26">
        <v>4</v>
      </c>
      <c r="I209" s="204">
        <v>3977.99</v>
      </c>
      <c r="J209" s="204">
        <v>2535.4899999999998</v>
      </c>
      <c r="K209" s="204">
        <v>2388.59</v>
      </c>
      <c r="L209" s="223">
        <v>100</v>
      </c>
      <c r="M209" s="207">
        <f t="shared" si="45"/>
        <v>769488</v>
      </c>
      <c r="N209" s="207"/>
      <c r="O209" s="207"/>
      <c r="P209" s="207"/>
      <c r="Q209" s="205">
        <f t="shared" si="46"/>
        <v>769488</v>
      </c>
      <c r="R209" s="207">
        <v>769488</v>
      </c>
      <c r="S209" s="260"/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21">
        <v>2025</v>
      </c>
      <c r="AH209" s="158"/>
      <c r="AI209" s="175"/>
      <c r="AJ209" s="218"/>
      <c r="AK209" s="15">
        <f t="shared" si="42"/>
        <v>180</v>
      </c>
      <c r="AL209" s="15" t="s">
        <v>155</v>
      </c>
      <c r="AM209" s="15" t="str">
        <f t="shared" si="43"/>
        <v>180.</v>
      </c>
      <c r="AN209" s="222"/>
      <c r="AO209" s="16"/>
      <c r="AP209" s="16"/>
    </row>
    <row r="210" spans="1:42" ht="22.5" hidden="1" customHeight="1" x14ac:dyDescent="0.25">
      <c r="A210" s="83" t="str">
        <f t="shared" si="44"/>
        <v>181.</v>
      </c>
      <c r="B210" s="26">
        <v>823</v>
      </c>
      <c r="C210" s="41" t="s">
        <v>245</v>
      </c>
      <c r="D210" s="26">
        <v>1962</v>
      </c>
      <c r="E210" s="83" t="s">
        <v>2957</v>
      </c>
      <c r="F210" s="83" t="s">
        <v>2959</v>
      </c>
      <c r="G210" s="26">
        <v>4</v>
      </c>
      <c r="H210" s="26">
        <v>2</v>
      </c>
      <c r="I210" s="204">
        <v>1363.5</v>
      </c>
      <c r="J210" s="204">
        <v>1266.3</v>
      </c>
      <c r="K210" s="204">
        <v>1266.3</v>
      </c>
      <c r="L210" s="223">
        <v>36</v>
      </c>
      <c r="M210" s="207">
        <f t="shared" si="45"/>
        <v>1575668</v>
      </c>
      <c r="N210" s="207"/>
      <c r="O210" s="207"/>
      <c r="P210" s="207"/>
      <c r="Q210" s="205">
        <f t="shared" si="46"/>
        <v>1575668</v>
      </c>
      <c r="R210" s="207">
        <v>1575668</v>
      </c>
      <c r="S210" s="260"/>
      <c r="T210" s="20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21">
        <v>2025</v>
      </c>
      <c r="AH210" s="158"/>
      <c r="AI210" s="175"/>
      <c r="AJ210" s="218"/>
      <c r="AK210" s="15">
        <f t="shared" si="42"/>
        <v>181</v>
      </c>
      <c r="AL210" s="15" t="s">
        <v>155</v>
      </c>
      <c r="AM210" s="15" t="str">
        <f t="shared" si="43"/>
        <v>181.</v>
      </c>
      <c r="AN210" s="222"/>
      <c r="AO210" s="16"/>
      <c r="AP210" s="16"/>
    </row>
    <row r="211" spans="1:42" ht="22.5" hidden="1" customHeight="1" x14ac:dyDescent="0.25">
      <c r="A211" s="83" t="str">
        <f t="shared" si="44"/>
        <v>182.</v>
      </c>
      <c r="B211" s="26">
        <v>830</v>
      </c>
      <c r="C211" s="39" t="s">
        <v>246</v>
      </c>
      <c r="D211" s="26">
        <v>1962</v>
      </c>
      <c r="E211" s="83" t="s">
        <v>2957</v>
      </c>
      <c r="F211" s="83" t="s">
        <v>2959</v>
      </c>
      <c r="G211" s="26">
        <v>4</v>
      </c>
      <c r="H211" s="26">
        <v>3</v>
      </c>
      <c r="I211" s="204">
        <v>2118.9</v>
      </c>
      <c r="J211" s="204">
        <v>1974.02</v>
      </c>
      <c r="K211" s="204">
        <v>1974.02</v>
      </c>
      <c r="L211" s="223">
        <v>81</v>
      </c>
      <c r="M211" s="207">
        <f t="shared" si="45"/>
        <v>3151758</v>
      </c>
      <c r="N211" s="207"/>
      <c r="O211" s="207"/>
      <c r="P211" s="207"/>
      <c r="Q211" s="205">
        <f t="shared" si="46"/>
        <v>3151758</v>
      </c>
      <c r="R211" s="207">
        <f>2363502+788256</f>
        <v>3151758</v>
      </c>
      <c r="S211" s="260"/>
      <c r="T211" s="207"/>
      <c r="U211" s="207"/>
      <c r="V211" s="207"/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21">
        <v>2025</v>
      </c>
      <c r="AH211" s="158"/>
      <c r="AI211" s="175"/>
      <c r="AJ211" s="218"/>
      <c r="AK211" s="15">
        <f t="shared" si="42"/>
        <v>182</v>
      </c>
      <c r="AL211" s="15" t="s">
        <v>155</v>
      </c>
      <c r="AM211" s="15" t="str">
        <f t="shared" si="43"/>
        <v>182.</v>
      </c>
      <c r="AN211" s="222"/>
      <c r="AO211" s="16"/>
      <c r="AP211" s="16"/>
    </row>
    <row r="212" spans="1:42" ht="22.5" hidden="1" customHeight="1" x14ac:dyDescent="0.25">
      <c r="A212" s="83" t="str">
        <f t="shared" si="44"/>
        <v>183.</v>
      </c>
      <c r="B212" s="26">
        <v>837</v>
      </c>
      <c r="C212" s="40" t="s">
        <v>1726</v>
      </c>
      <c r="D212" s="26">
        <v>1962</v>
      </c>
      <c r="E212" s="135" t="s">
        <v>2957</v>
      </c>
      <c r="F212" s="83" t="s">
        <v>2959</v>
      </c>
      <c r="G212" s="26">
        <v>4</v>
      </c>
      <c r="H212" s="26">
        <v>2</v>
      </c>
      <c r="I212" s="234">
        <v>1351.1</v>
      </c>
      <c r="J212" s="234">
        <v>1254.3</v>
      </c>
      <c r="K212" s="234">
        <v>1254.3</v>
      </c>
      <c r="L212" s="266">
        <v>33</v>
      </c>
      <c r="M212" s="207">
        <f t="shared" si="45"/>
        <v>1575668</v>
      </c>
      <c r="N212" s="207"/>
      <c r="O212" s="207"/>
      <c r="P212" s="207"/>
      <c r="Q212" s="205">
        <f t="shared" si="46"/>
        <v>1575668</v>
      </c>
      <c r="R212" s="208">
        <v>1575668</v>
      </c>
      <c r="S212" s="267"/>
      <c r="T212" s="208"/>
      <c r="U212" s="208"/>
      <c r="V212" s="208"/>
      <c r="W212" s="208"/>
      <c r="X212" s="208"/>
      <c r="Y212" s="208"/>
      <c r="Z212" s="208"/>
      <c r="AA212" s="208"/>
      <c r="AB212" s="208"/>
      <c r="AC212" s="205"/>
      <c r="AD212" s="205"/>
      <c r="AE212" s="208"/>
      <c r="AF212" s="208"/>
      <c r="AG212" s="221">
        <v>2025</v>
      </c>
      <c r="AH212" s="158"/>
      <c r="AI212" s="175"/>
      <c r="AJ212" s="218"/>
      <c r="AK212" s="15">
        <f t="shared" si="42"/>
        <v>183</v>
      </c>
      <c r="AL212" s="15" t="s">
        <v>155</v>
      </c>
      <c r="AM212" s="15" t="str">
        <f t="shared" si="43"/>
        <v>183.</v>
      </c>
      <c r="AN212" s="222"/>
      <c r="AO212" s="15"/>
      <c r="AP212" s="16"/>
    </row>
    <row r="213" spans="1:42" ht="22.5" hidden="1" customHeight="1" x14ac:dyDescent="0.25">
      <c r="A213" s="83" t="str">
        <f t="shared" si="44"/>
        <v>184.</v>
      </c>
      <c r="B213" s="26">
        <v>138</v>
      </c>
      <c r="C213" s="41" t="s">
        <v>16</v>
      </c>
      <c r="D213" s="26">
        <v>1963</v>
      </c>
      <c r="E213" s="83" t="s">
        <v>2957</v>
      </c>
      <c r="F213" s="83" t="s">
        <v>2959</v>
      </c>
      <c r="G213" s="26">
        <v>2</v>
      </c>
      <c r="H213" s="26">
        <v>2</v>
      </c>
      <c r="I213" s="204">
        <v>366.2</v>
      </c>
      <c r="J213" s="204">
        <v>313.60000000000002</v>
      </c>
      <c r="K213" s="204">
        <v>313.60000000000002</v>
      </c>
      <c r="L213" s="223">
        <v>15</v>
      </c>
      <c r="M213" s="207">
        <f t="shared" si="45"/>
        <v>85740</v>
      </c>
      <c r="N213" s="207"/>
      <c r="O213" s="207"/>
      <c r="P213" s="207"/>
      <c r="Q213" s="205">
        <f t="shared" si="46"/>
        <v>85740</v>
      </c>
      <c r="R213" s="207">
        <v>85740</v>
      </c>
      <c r="S213" s="260"/>
      <c r="T213" s="207"/>
      <c r="U213" s="207"/>
      <c r="V213" s="207"/>
      <c r="W213" s="207"/>
      <c r="X213" s="207"/>
      <c r="Y213" s="207"/>
      <c r="Z213" s="207"/>
      <c r="AA213" s="207"/>
      <c r="AB213" s="207"/>
      <c r="AC213" s="207"/>
      <c r="AD213" s="207"/>
      <c r="AE213" s="205"/>
      <c r="AF213" s="207"/>
      <c r="AG213" s="221">
        <v>2025</v>
      </c>
      <c r="AH213" s="158"/>
      <c r="AI213" s="175"/>
      <c r="AJ213" s="218"/>
      <c r="AK213" s="15">
        <f t="shared" si="42"/>
        <v>184</v>
      </c>
      <c r="AL213" s="15" t="s">
        <v>155</v>
      </c>
      <c r="AM213" s="15" t="str">
        <f t="shared" si="43"/>
        <v>184.</v>
      </c>
      <c r="AN213" s="222"/>
      <c r="AO213" s="15"/>
      <c r="AP213" s="16"/>
    </row>
    <row r="214" spans="1:42" ht="22.5" hidden="1" customHeight="1" x14ac:dyDescent="0.25">
      <c r="A214" s="83" t="str">
        <f t="shared" si="44"/>
        <v>185.</v>
      </c>
      <c r="B214" s="26">
        <v>148</v>
      </c>
      <c r="C214" s="41" t="s">
        <v>256</v>
      </c>
      <c r="D214" s="26">
        <v>1963</v>
      </c>
      <c r="E214" s="83" t="s">
        <v>2957</v>
      </c>
      <c r="F214" s="83" t="s">
        <v>2959</v>
      </c>
      <c r="G214" s="26">
        <v>2</v>
      </c>
      <c r="H214" s="26">
        <v>2</v>
      </c>
      <c r="I214" s="204">
        <v>409.8</v>
      </c>
      <c r="J214" s="204">
        <v>361.8</v>
      </c>
      <c r="K214" s="204">
        <v>361.8</v>
      </c>
      <c r="L214" s="223">
        <v>21</v>
      </c>
      <c r="M214" s="207">
        <f t="shared" si="45"/>
        <v>406100</v>
      </c>
      <c r="N214" s="207"/>
      <c r="O214" s="207"/>
      <c r="P214" s="207"/>
      <c r="Q214" s="205">
        <f t="shared" si="46"/>
        <v>406100</v>
      </c>
      <c r="R214" s="207">
        <v>406100</v>
      </c>
      <c r="S214" s="260"/>
      <c r="T214" s="207"/>
      <c r="U214" s="207"/>
      <c r="V214" s="207"/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21">
        <v>2025</v>
      </c>
      <c r="AH214" s="158"/>
      <c r="AI214" s="175"/>
      <c r="AJ214" s="218"/>
      <c r="AK214" s="15">
        <f t="shared" si="42"/>
        <v>185</v>
      </c>
      <c r="AL214" s="15" t="s">
        <v>155</v>
      </c>
      <c r="AM214" s="15" t="str">
        <f t="shared" si="43"/>
        <v>185.</v>
      </c>
      <c r="AN214" s="222"/>
      <c r="AO214" s="16"/>
      <c r="AP214" s="16"/>
    </row>
    <row r="215" spans="1:42" ht="22.5" hidden="1" customHeight="1" x14ac:dyDescent="0.25">
      <c r="A215" s="83" t="str">
        <f t="shared" si="44"/>
        <v>186.</v>
      </c>
      <c r="B215" s="26">
        <v>304</v>
      </c>
      <c r="C215" s="41" t="s">
        <v>284</v>
      </c>
      <c r="D215" s="26">
        <v>1963</v>
      </c>
      <c r="E215" s="83" t="s">
        <v>2957</v>
      </c>
      <c r="F215" s="83" t="s">
        <v>2959</v>
      </c>
      <c r="G215" s="26">
        <v>2</v>
      </c>
      <c r="H215" s="26">
        <v>2</v>
      </c>
      <c r="I215" s="204">
        <v>824.6</v>
      </c>
      <c r="J215" s="205">
        <v>469</v>
      </c>
      <c r="K215" s="204">
        <v>469</v>
      </c>
      <c r="L215" s="223">
        <v>23</v>
      </c>
      <c r="M215" s="207">
        <f t="shared" si="45"/>
        <v>71450</v>
      </c>
      <c r="N215" s="207"/>
      <c r="O215" s="207"/>
      <c r="P215" s="207"/>
      <c r="Q215" s="205">
        <f t="shared" si="46"/>
        <v>71450</v>
      </c>
      <c r="R215" s="207">
        <v>71450</v>
      </c>
      <c r="S215" s="260"/>
      <c r="T215" s="207"/>
      <c r="U215" s="207"/>
      <c r="V215" s="207"/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21">
        <v>2025</v>
      </c>
      <c r="AH215" s="158"/>
      <c r="AI215" s="175"/>
      <c r="AJ215" s="218"/>
      <c r="AK215" s="15">
        <f t="shared" si="42"/>
        <v>186</v>
      </c>
      <c r="AL215" s="15" t="s">
        <v>155</v>
      </c>
      <c r="AM215" s="15" t="str">
        <f t="shared" si="43"/>
        <v>186.</v>
      </c>
      <c r="AN215" s="222"/>
      <c r="AO215" s="15"/>
      <c r="AP215" s="16"/>
    </row>
    <row r="216" spans="1:42" ht="22.5" hidden="1" customHeight="1" x14ac:dyDescent="0.25">
      <c r="A216" s="83" t="str">
        <f t="shared" si="44"/>
        <v>187.</v>
      </c>
      <c r="B216" s="26">
        <v>311</v>
      </c>
      <c r="C216" s="42" t="s">
        <v>24</v>
      </c>
      <c r="D216" s="26">
        <v>1963</v>
      </c>
      <c r="E216" s="135" t="s">
        <v>2957</v>
      </c>
      <c r="F216" s="135" t="s">
        <v>2960</v>
      </c>
      <c r="G216" s="26">
        <v>2</v>
      </c>
      <c r="H216" s="26">
        <v>1</v>
      </c>
      <c r="I216" s="205">
        <v>345.5</v>
      </c>
      <c r="J216" s="205">
        <v>232.3</v>
      </c>
      <c r="K216" s="205">
        <v>232.3</v>
      </c>
      <c r="L216" s="219">
        <v>22</v>
      </c>
      <c r="M216" s="205">
        <f t="shared" si="45"/>
        <v>583780</v>
      </c>
      <c r="N216" s="205"/>
      <c r="O216" s="205"/>
      <c r="P216" s="205"/>
      <c r="Q216" s="205">
        <f t="shared" si="46"/>
        <v>583780</v>
      </c>
      <c r="R216" s="205"/>
      <c r="S216" s="219"/>
      <c r="T216" s="205"/>
      <c r="U216" s="205"/>
      <c r="V216" s="205"/>
      <c r="W216" s="205"/>
      <c r="X216" s="205"/>
      <c r="Y216" s="205">
        <v>170</v>
      </c>
      <c r="Z216" s="205">
        <f>Y216*3434</f>
        <v>583780</v>
      </c>
      <c r="AA216" s="205"/>
      <c r="AB216" s="205"/>
      <c r="AC216" s="205"/>
      <c r="AD216" s="205"/>
      <c r="AE216" s="205"/>
      <c r="AF216" s="205"/>
      <c r="AG216" s="221">
        <v>2025</v>
      </c>
      <c r="AH216" s="158"/>
      <c r="AI216" s="175"/>
      <c r="AJ216" s="218"/>
      <c r="AK216" s="15">
        <f t="shared" si="42"/>
        <v>187</v>
      </c>
      <c r="AL216" s="15" t="s">
        <v>155</v>
      </c>
      <c r="AM216" s="15" t="str">
        <f t="shared" si="43"/>
        <v>187.</v>
      </c>
      <c r="AN216" s="222"/>
      <c r="AO216" s="15"/>
      <c r="AP216" s="16"/>
    </row>
    <row r="217" spans="1:42" ht="22.5" hidden="1" customHeight="1" x14ac:dyDescent="0.25">
      <c r="A217" s="83" t="str">
        <f t="shared" si="44"/>
        <v>188.</v>
      </c>
      <c r="B217" s="26">
        <v>312</v>
      </c>
      <c r="C217" s="265" t="s">
        <v>257</v>
      </c>
      <c r="D217" s="26">
        <v>1963</v>
      </c>
      <c r="E217" s="83" t="s">
        <v>2957</v>
      </c>
      <c r="F217" s="83" t="s">
        <v>2959</v>
      </c>
      <c r="G217" s="26">
        <v>2</v>
      </c>
      <c r="H217" s="26">
        <v>2</v>
      </c>
      <c r="I217" s="207">
        <v>995.7</v>
      </c>
      <c r="J217" s="205">
        <v>561.4</v>
      </c>
      <c r="K217" s="207">
        <v>561.4</v>
      </c>
      <c r="L217" s="223">
        <v>24</v>
      </c>
      <c r="M217" s="207">
        <f t="shared" si="45"/>
        <v>191022</v>
      </c>
      <c r="N217" s="207"/>
      <c r="O217" s="207"/>
      <c r="P217" s="207"/>
      <c r="Q217" s="205">
        <f t="shared" si="46"/>
        <v>191022</v>
      </c>
      <c r="R217" s="207">
        <v>191022</v>
      </c>
      <c r="S217" s="260"/>
      <c r="T217" s="207"/>
      <c r="U217" s="207"/>
      <c r="V217" s="207"/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21">
        <v>2025</v>
      </c>
      <c r="AH217" s="158"/>
      <c r="AI217" s="175"/>
      <c r="AJ217" s="218"/>
      <c r="AK217" s="15">
        <f t="shared" si="42"/>
        <v>188</v>
      </c>
      <c r="AL217" s="15" t="s">
        <v>155</v>
      </c>
      <c r="AM217" s="15" t="str">
        <f t="shared" si="43"/>
        <v>188.</v>
      </c>
      <c r="AN217" s="222"/>
      <c r="AO217" s="15"/>
      <c r="AP217" s="16"/>
    </row>
    <row r="218" spans="1:42" ht="22.5" hidden="1" customHeight="1" x14ac:dyDescent="0.25">
      <c r="A218" s="83" t="str">
        <f t="shared" si="44"/>
        <v>189.</v>
      </c>
      <c r="B218" s="26">
        <v>377</v>
      </c>
      <c r="C218" s="41" t="s">
        <v>233</v>
      </c>
      <c r="D218" s="26">
        <v>1963</v>
      </c>
      <c r="E218" s="83" t="s">
        <v>2957</v>
      </c>
      <c r="F218" s="83" t="s">
        <v>2959</v>
      </c>
      <c r="G218" s="26">
        <v>2</v>
      </c>
      <c r="H218" s="26">
        <v>2</v>
      </c>
      <c r="I218" s="204">
        <v>503.7</v>
      </c>
      <c r="J218" s="204">
        <v>383.9</v>
      </c>
      <c r="K218" s="204">
        <v>332.1</v>
      </c>
      <c r="L218" s="223">
        <v>19</v>
      </c>
      <c r="M218" s="207">
        <f t="shared" si="45"/>
        <v>221832</v>
      </c>
      <c r="N218" s="207"/>
      <c r="O218" s="207"/>
      <c r="P218" s="207"/>
      <c r="Q218" s="205">
        <f t="shared" si="46"/>
        <v>221832</v>
      </c>
      <c r="R218" s="207">
        <v>221832</v>
      </c>
      <c r="S218" s="260"/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21">
        <v>2025</v>
      </c>
      <c r="AH218" s="158"/>
      <c r="AI218" s="175"/>
      <c r="AJ218" s="218"/>
      <c r="AK218" s="15">
        <f t="shared" si="42"/>
        <v>189</v>
      </c>
      <c r="AL218" s="15" t="s">
        <v>155</v>
      </c>
      <c r="AM218" s="15" t="str">
        <f t="shared" si="43"/>
        <v>189.</v>
      </c>
      <c r="AN218" s="222"/>
      <c r="AO218" s="16"/>
      <c r="AP218" s="16"/>
    </row>
    <row r="219" spans="1:42" ht="22.5" hidden="1" customHeight="1" x14ac:dyDescent="0.25">
      <c r="A219" s="83" t="str">
        <f t="shared" si="44"/>
        <v>190.</v>
      </c>
      <c r="B219" s="26">
        <v>387</v>
      </c>
      <c r="C219" s="41" t="s">
        <v>258</v>
      </c>
      <c r="D219" s="26">
        <v>1963</v>
      </c>
      <c r="E219" s="83" t="s">
        <v>2957</v>
      </c>
      <c r="F219" s="83" t="s">
        <v>2959</v>
      </c>
      <c r="G219" s="26">
        <v>4</v>
      </c>
      <c r="H219" s="26">
        <v>3</v>
      </c>
      <c r="I219" s="207">
        <v>1596.02</v>
      </c>
      <c r="J219" s="205">
        <v>1487.09</v>
      </c>
      <c r="K219" s="207">
        <v>1443.39</v>
      </c>
      <c r="L219" s="223">
        <v>50</v>
      </c>
      <c r="M219" s="207">
        <f t="shared" si="45"/>
        <v>2184818</v>
      </c>
      <c r="N219" s="207"/>
      <c r="O219" s="207"/>
      <c r="P219" s="207"/>
      <c r="Q219" s="205">
        <f t="shared" si="46"/>
        <v>2184818</v>
      </c>
      <c r="R219" s="207">
        <v>2184818</v>
      </c>
      <c r="S219" s="260"/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21">
        <v>2025</v>
      </c>
      <c r="AH219" s="158"/>
      <c r="AI219" s="175"/>
      <c r="AJ219" s="218"/>
      <c r="AK219" s="15">
        <f t="shared" si="42"/>
        <v>190</v>
      </c>
      <c r="AL219" s="15" t="s">
        <v>155</v>
      </c>
      <c r="AM219" s="15" t="str">
        <f t="shared" si="43"/>
        <v>190.</v>
      </c>
      <c r="AN219" s="222"/>
      <c r="AO219" s="15"/>
      <c r="AP219" s="16"/>
    </row>
    <row r="220" spans="1:42" ht="22.5" hidden="1" customHeight="1" x14ac:dyDescent="0.25">
      <c r="A220" s="83" t="str">
        <f t="shared" si="44"/>
        <v>191.</v>
      </c>
      <c r="B220" s="26">
        <v>462</v>
      </c>
      <c r="C220" s="242" t="s">
        <v>29</v>
      </c>
      <c r="D220" s="26">
        <v>1963</v>
      </c>
      <c r="E220" s="135" t="s">
        <v>2957</v>
      </c>
      <c r="F220" s="83" t="s">
        <v>2959</v>
      </c>
      <c r="G220" s="26">
        <v>2</v>
      </c>
      <c r="H220" s="26">
        <v>1</v>
      </c>
      <c r="I220" s="205">
        <v>455.4</v>
      </c>
      <c r="J220" s="205">
        <v>263.60000000000002</v>
      </c>
      <c r="K220" s="205">
        <v>263.60000000000002</v>
      </c>
      <c r="L220" s="219">
        <v>11</v>
      </c>
      <c r="M220" s="207">
        <f t="shared" si="45"/>
        <v>123240</v>
      </c>
      <c r="N220" s="207"/>
      <c r="O220" s="207"/>
      <c r="P220" s="207"/>
      <c r="Q220" s="205">
        <f t="shared" si="46"/>
        <v>123240</v>
      </c>
      <c r="R220" s="205">
        <v>123240</v>
      </c>
      <c r="S220" s="219"/>
      <c r="T220" s="205"/>
      <c r="U220" s="205"/>
      <c r="V220" s="205"/>
      <c r="W220" s="205"/>
      <c r="X220" s="205"/>
      <c r="Y220" s="205"/>
      <c r="Z220" s="205"/>
      <c r="AA220" s="205"/>
      <c r="AB220" s="205"/>
      <c r="AC220" s="205"/>
      <c r="AD220" s="205"/>
      <c r="AE220" s="205"/>
      <c r="AF220" s="205"/>
      <c r="AG220" s="221">
        <v>2025</v>
      </c>
      <c r="AH220" s="158"/>
      <c r="AI220" s="175"/>
      <c r="AJ220" s="218"/>
      <c r="AK220" s="15">
        <f t="shared" si="42"/>
        <v>191</v>
      </c>
      <c r="AL220" s="15" t="s">
        <v>155</v>
      </c>
      <c r="AM220" s="15" t="str">
        <f t="shared" si="43"/>
        <v>191.</v>
      </c>
      <c r="AN220" s="222"/>
      <c r="AO220" s="15"/>
      <c r="AP220" s="16"/>
    </row>
    <row r="221" spans="1:42" ht="22.5" hidden="1" customHeight="1" x14ac:dyDescent="0.25">
      <c r="A221" s="83" t="str">
        <f t="shared" si="44"/>
        <v>192.</v>
      </c>
      <c r="B221" s="26">
        <v>687</v>
      </c>
      <c r="C221" s="242" t="s">
        <v>35</v>
      </c>
      <c r="D221" s="26">
        <v>1963</v>
      </c>
      <c r="E221" s="135" t="s">
        <v>2957</v>
      </c>
      <c r="F221" s="83" t="s">
        <v>2959</v>
      </c>
      <c r="G221" s="26">
        <v>4</v>
      </c>
      <c r="H221" s="26">
        <v>3</v>
      </c>
      <c r="I221" s="234">
        <v>1582.11</v>
      </c>
      <c r="J221" s="234">
        <v>1303.4100000000001</v>
      </c>
      <c r="K221" s="234">
        <v>1026.9100000000001</v>
      </c>
      <c r="L221" s="266">
        <v>35</v>
      </c>
      <c r="M221" s="207">
        <f t="shared" si="45"/>
        <v>1575668</v>
      </c>
      <c r="N221" s="207"/>
      <c r="O221" s="207"/>
      <c r="P221" s="207"/>
      <c r="Q221" s="205">
        <f t="shared" si="46"/>
        <v>1575668</v>
      </c>
      <c r="R221" s="205">
        <v>1575668</v>
      </c>
      <c r="S221" s="219"/>
      <c r="T221" s="205"/>
      <c r="U221" s="205"/>
      <c r="V221" s="205"/>
      <c r="W221" s="205"/>
      <c r="X221" s="205"/>
      <c r="Y221" s="205"/>
      <c r="Z221" s="205"/>
      <c r="AA221" s="205"/>
      <c r="AB221" s="205"/>
      <c r="AC221" s="205"/>
      <c r="AD221" s="205"/>
      <c r="AE221" s="205"/>
      <c r="AF221" s="205"/>
      <c r="AG221" s="221">
        <v>2025</v>
      </c>
      <c r="AH221" s="158"/>
      <c r="AI221" s="175"/>
      <c r="AJ221" s="218"/>
      <c r="AK221" s="15">
        <f t="shared" si="42"/>
        <v>192</v>
      </c>
      <c r="AL221" s="15" t="s">
        <v>155</v>
      </c>
      <c r="AM221" s="15" t="str">
        <f t="shared" si="43"/>
        <v>192.</v>
      </c>
      <c r="AN221" s="222"/>
      <c r="AO221" s="15"/>
      <c r="AP221" s="16"/>
    </row>
    <row r="222" spans="1:42" ht="22.5" hidden="1" customHeight="1" x14ac:dyDescent="0.25">
      <c r="A222" s="83" t="str">
        <f t="shared" si="44"/>
        <v>193.</v>
      </c>
      <c r="B222" s="26">
        <v>5456</v>
      </c>
      <c r="C222" s="41" t="s">
        <v>282</v>
      </c>
      <c r="D222" s="26">
        <v>1963</v>
      </c>
      <c r="E222" s="83" t="s">
        <v>2957</v>
      </c>
      <c r="F222" s="83" t="s">
        <v>2959</v>
      </c>
      <c r="G222" s="26">
        <v>2</v>
      </c>
      <c r="H222" s="26">
        <v>1</v>
      </c>
      <c r="I222" s="207">
        <v>426.7</v>
      </c>
      <c r="J222" s="207">
        <v>353.1</v>
      </c>
      <c r="K222" s="207">
        <v>353.1</v>
      </c>
      <c r="L222" s="223">
        <v>21</v>
      </c>
      <c r="M222" s="207">
        <f t="shared" si="45"/>
        <v>1066542.4000000001</v>
      </c>
      <c r="N222" s="207"/>
      <c r="O222" s="207"/>
      <c r="P222" s="207"/>
      <c r="Q222" s="205">
        <f t="shared" si="46"/>
        <v>1066542.4000000001</v>
      </c>
      <c r="R222" s="207"/>
      <c r="S222" s="260"/>
      <c r="T222" s="207"/>
      <c r="U222" s="207"/>
      <c r="V222" s="207"/>
      <c r="W222" s="207"/>
      <c r="X222" s="207"/>
      <c r="Y222" s="207">
        <v>338.8</v>
      </c>
      <c r="Z222" s="207">
        <f>Y222*3148</f>
        <v>1066542.4000000001</v>
      </c>
      <c r="AA222" s="207"/>
      <c r="AB222" s="207"/>
      <c r="AC222" s="207"/>
      <c r="AD222" s="207"/>
      <c r="AE222" s="207"/>
      <c r="AF222" s="207"/>
      <c r="AG222" s="221">
        <v>2025</v>
      </c>
      <c r="AH222" s="158"/>
      <c r="AI222" s="175"/>
      <c r="AJ222" s="218"/>
      <c r="AK222" s="15">
        <f t="shared" si="42"/>
        <v>193</v>
      </c>
      <c r="AL222" s="15" t="s">
        <v>155</v>
      </c>
      <c r="AM222" s="15" t="str">
        <f t="shared" si="43"/>
        <v>193.</v>
      </c>
      <c r="AN222" s="222"/>
      <c r="AO222" s="15"/>
      <c r="AP222" s="16"/>
    </row>
    <row r="223" spans="1:42" ht="22.5" hidden="1" customHeight="1" x14ac:dyDescent="0.25">
      <c r="A223" s="83" t="str">
        <f t="shared" si="44"/>
        <v>194.</v>
      </c>
      <c r="B223" s="26">
        <v>59</v>
      </c>
      <c r="C223" s="313" t="s">
        <v>273</v>
      </c>
      <c r="D223" s="26">
        <v>1964</v>
      </c>
      <c r="E223" s="83" t="s">
        <v>2957</v>
      </c>
      <c r="F223" s="83" t="s">
        <v>2959</v>
      </c>
      <c r="G223" s="26">
        <v>2</v>
      </c>
      <c r="H223" s="26">
        <v>2</v>
      </c>
      <c r="I223" s="207">
        <v>496.4</v>
      </c>
      <c r="J223" s="205">
        <v>432.9</v>
      </c>
      <c r="K223" s="207">
        <v>432.9</v>
      </c>
      <c r="L223" s="223">
        <v>27</v>
      </c>
      <c r="M223" s="207">
        <f t="shared" si="45"/>
        <v>191022</v>
      </c>
      <c r="N223" s="207"/>
      <c r="O223" s="207"/>
      <c r="P223" s="207"/>
      <c r="Q223" s="205">
        <f t="shared" si="46"/>
        <v>191022</v>
      </c>
      <c r="R223" s="207">
        <v>191022</v>
      </c>
      <c r="S223" s="260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21">
        <v>2025</v>
      </c>
      <c r="AH223" s="158"/>
      <c r="AI223" s="175"/>
      <c r="AJ223" s="218"/>
      <c r="AK223" s="15">
        <f t="shared" ref="AK223:AK286" si="47">MAX(AK218:AK222)+1</f>
        <v>194</v>
      </c>
      <c r="AL223" s="15" t="s">
        <v>155</v>
      </c>
      <c r="AM223" s="15" t="str">
        <f t="shared" si="43"/>
        <v>194.</v>
      </c>
      <c r="AN223" s="222"/>
      <c r="AO223" s="15"/>
      <c r="AP223" s="16"/>
    </row>
    <row r="224" spans="1:42" ht="22.5" hidden="1" customHeight="1" x14ac:dyDescent="0.25">
      <c r="A224" s="83" t="str">
        <f t="shared" si="44"/>
        <v>195.</v>
      </c>
      <c r="B224" s="26">
        <v>147</v>
      </c>
      <c r="C224" s="242" t="s">
        <v>17</v>
      </c>
      <c r="D224" s="26">
        <v>1964</v>
      </c>
      <c r="E224" s="135" t="s">
        <v>2957</v>
      </c>
      <c r="F224" s="83" t="s">
        <v>2959</v>
      </c>
      <c r="G224" s="26">
        <v>2</v>
      </c>
      <c r="H224" s="26">
        <v>2</v>
      </c>
      <c r="I224" s="234">
        <v>464.5</v>
      </c>
      <c r="J224" s="234">
        <v>364.95</v>
      </c>
      <c r="K224" s="234">
        <v>364.95</v>
      </c>
      <c r="L224" s="266">
        <v>19</v>
      </c>
      <c r="M224" s="207">
        <f t="shared" si="45"/>
        <v>351900</v>
      </c>
      <c r="N224" s="207"/>
      <c r="O224" s="207"/>
      <c r="P224" s="207"/>
      <c r="Q224" s="205">
        <f t="shared" si="46"/>
        <v>351900</v>
      </c>
      <c r="R224" s="207">
        <v>351900</v>
      </c>
      <c r="S224" s="219"/>
      <c r="T224" s="205"/>
      <c r="U224" s="205"/>
      <c r="V224" s="205"/>
      <c r="W224" s="205"/>
      <c r="X224" s="205"/>
      <c r="Y224" s="205"/>
      <c r="Z224" s="205"/>
      <c r="AA224" s="205"/>
      <c r="AB224" s="205"/>
      <c r="AC224" s="205"/>
      <c r="AD224" s="205"/>
      <c r="AE224" s="205"/>
      <c r="AF224" s="205"/>
      <c r="AG224" s="221">
        <v>2025</v>
      </c>
      <c r="AH224" s="158"/>
      <c r="AI224" s="175"/>
      <c r="AJ224" s="218"/>
      <c r="AK224" s="15">
        <f t="shared" si="47"/>
        <v>195</v>
      </c>
      <c r="AL224" s="15" t="s">
        <v>155</v>
      </c>
      <c r="AM224" s="15" t="str">
        <f t="shared" si="43"/>
        <v>195.</v>
      </c>
      <c r="AN224" s="222"/>
      <c r="AO224" s="15"/>
      <c r="AP224" s="16"/>
    </row>
    <row r="225" spans="1:16379" ht="22.5" hidden="1" customHeight="1" x14ac:dyDescent="0.25">
      <c r="A225" s="83" t="str">
        <f t="shared" si="44"/>
        <v>196.</v>
      </c>
      <c r="B225" s="26">
        <v>186</v>
      </c>
      <c r="C225" s="40" t="s">
        <v>1677</v>
      </c>
      <c r="D225" s="26">
        <v>1964</v>
      </c>
      <c r="E225" s="135" t="s">
        <v>2957</v>
      </c>
      <c r="F225" s="83" t="s">
        <v>2959</v>
      </c>
      <c r="G225" s="26">
        <v>2</v>
      </c>
      <c r="H225" s="26">
        <v>1</v>
      </c>
      <c r="I225" s="234">
        <v>402.4</v>
      </c>
      <c r="J225" s="234">
        <v>357.6</v>
      </c>
      <c r="K225" s="234">
        <v>357.6</v>
      </c>
      <c r="L225" s="266">
        <v>13</v>
      </c>
      <c r="M225" s="207">
        <f t="shared" si="45"/>
        <v>285800</v>
      </c>
      <c r="N225" s="207"/>
      <c r="O225" s="207"/>
      <c r="P225" s="207"/>
      <c r="Q225" s="205">
        <f t="shared" si="46"/>
        <v>285800</v>
      </c>
      <c r="R225" s="208">
        <v>285800</v>
      </c>
      <c r="S225" s="267"/>
      <c r="T225" s="208"/>
      <c r="U225" s="208"/>
      <c r="V225" s="208"/>
      <c r="W225" s="208"/>
      <c r="X225" s="208"/>
      <c r="Y225" s="208"/>
      <c r="Z225" s="208"/>
      <c r="AA225" s="208"/>
      <c r="AB225" s="208"/>
      <c r="AC225" s="205"/>
      <c r="AD225" s="205"/>
      <c r="AE225" s="208"/>
      <c r="AF225" s="208"/>
      <c r="AG225" s="221">
        <v>2025</v>
      </c>
      <c r="AH225" s="158"/>
      <c r="AI225" s="175"/>
      <c r="AJ225" s="218"/>
      <c r="AK225" s="15">
        <f t="shared" si="47"/>
        <v>196</v>
      </c>
      <c r="AL225" s="15" t="s">
        <v>155</v>
      </c>
      <c r="AM225" s="15" t="str">
        <f t="shared" ref="AM225:AM288" si="48">CONCATENATE(AK225,AL225)</f>
        <v>196.</v>
      </c>
      <c r="AN225" s="222"/>
      <c r="AO225" s="15"/>
      <c r="AP225" s="16"/>
    </row>
    <row r="226" spans="1:16379" ht="22.5" hidden="1" customHeight="1" x14ac:dyDescent="0.25">
      <c r="A226" s="83" t="str">
        <f t="shared" si="44"/>
        <v>197.</v>
      </c>
      <c r="B226" s="26">
        <v>212</v>
      </c>
      <c r="C226" s="242" t="s">
        <v>22</v>
      </c>
      <c r="D226" s="26">
        <v>1964</v>
      </c>
      <c r="E226" s="135" t="s">
        <v>2957</v>
      </c>
      <c r="F226" s="83" t="s">
        <v>2959</v>
      </c>
      <c r="G226" s="26">
        <v>4</v>
      </c>
      <c r="H226" s="26">
        <v>2</v>
      </c>
      <c r="I226" s="205">
        <v>1377.05</v>
      </c>
      <c r="J226" s="205">
        <v>1281.05</v>
      </c>
      <c r="K226" s="205">
        <v>1281.05</v>
      </c>
      <c r="L226" s="219">
        <v>50</v>
      </c>
      <c r="M226" s="207">
        <f t="shared" si="45"/>
        <v>2626212</v>
      </c>
      <c r="N226" s="207"/>
      <c r="O226" s="207"/>
      <c r="P226" s="207"/>
      <c r="Q226" s="205">
        <f t="shared" si="46"/>
        <v>2626212</v>
      </c>
      <c r="R226" s="205">
        <v>2395990</v>
      </c>
      <c r="S226" s="219"/>
      <c r="T226" s="205"/>
      <c r="U226" s="205"/>
      <c r="V226" s="205"/>
      <c r="W226" s="205"/>
      <c r="X226" s="205"/>
      <c r="Y226" s="205"/>
      <c r="Z226" s="205"/>
      <c r="AA226" s="205">
        <v>86</v>
      </c>
      <c r="AB226" s="205">
        <f>AA226*2677</f>
        <v>230222</v>
      </c>
      <c r="AC226" s="205"/>
      <c r="AD226" s="205"/>
      <c r="AE226" s="205"/>
      <c r="AF226" s="205"/>
      <c r="AG226" s="221">
        <v>2025</v>
      </c>
      <c r="AH226" s="158"/>
      <c r="AI226" s="175"/>
      <c r="AJ226" s="218"/>
      <c r="AK226" s="15">
        <f t="shared" si="47"/>
        <v>197</v>
      </c>
      <c r="AL226" s="15" t="s">
        <v>155</v>
      </c>
      <c r="AM226" s="15" t="str">
        <f t="shared" si="48"/>
        <v>197.</v>
      </c>
      <c r="AN226" s="222"/>
      <c r="AO226" s="15"/>
      <c r="AP226" s="16"/>
    </row>
    <row r="227" spans="1:16379" ht="22.5" hidden="1" customHeight="1" x14ac:dyDescent="0.25">
      <c r="A227" s="83" t="str">
        <f t="shared" si="44"/>
        <v>198.</v>
      </c>
      <c r="B227" s="26">
        <v>660</v>
      </c>
      <c r="C227" s="242" t="s">
        <v>34</v>
      </c>
      <c r="D227" s="26">
        <v>1964</v>
      </c>
      <c r="E227" s="135" t="s">
        <v>2957</v>
      </c>
      <c r="F227" s="83" t="s">
        <v>2959</v>
      </c>
      <c r="G227" s="26">
        <v>2</v>
      </c>
      <c r="H227" s="26">
        <v>2</v>
      </c>
      <c r="I227" s="234">
        <v>461.18</v>
      </c>
      <c r="J227" s="205">
        <v>282.2</v>
      </c>
      <c r="K227" s="234">
        <v>282.2</v>
      </c>
      <c r="L227" s="266">
        <v>24</v>
      </c>
      <c r="M227" s="207">
        <f t="shared" si="45"/>
        <v>629600</v>
      </c>
      <c r="N227" s="207"/>
      <c r="O227" s="207"/>
      <c r="P227" s="207"/>
      <c r="Q227" s="205">
        <f t="shared" si="46"/>
        <v>629600</v>
      </c>
      <c r="R227" s="205"/>
      <c r="S227" s="219"/>
      <c r="T227" s="205"/>
      <c r="U227" s="205"/>
      <c r="V227" s="205"/>
      <c r="W227" s="205"/>
      <c r="X227" s="205"/>
      <c r="Y227" s="205">
        <v>200</v>
      </c>
      <c r="Z227" s="205">
        <f>Y227*3148</f>
        <v>629600</v>
      </c>
      <c r="AA227" s="205"/>
      <c r="AB227" s="205"/>
      <c r="AC227" s="205"/>
      <c r="AD227" s="205"/>
      <c r="AE227" s="205"/>
      <c r="AF227" s="205"/>
      <c r="AG227" s="221">
        <v>2025</v>
      </c>
      <c r="AH227" s="158"/>
      <c r="AI227" s="175"/>
      <c r="AJ227" s="218"/>
      <c r="AK227" s="15">
        <f t="shared" si="47"/>
        <v>198</v>
      </c>
      <c r="AL227" s="15" t="s">
        <v>155</v>
      </c>
      <c r="AM227" s="15" t="str">
        <f t="shared" si="48"/>
        <v>198.</v>
      </c>
      <c r="AN227" s="222"/>
      <c r="AO227" s="15"/>
      <c r="AP227" s="16"/>
    </row>
    <row r="228" spans="1:16379" ht="22.5" hidden="1" customHeight="1" x14ac:dyDescent="0.25">
      <c r="A228" s="83" t="str">
        <f t="shared" si="44"/>
        <v>199.</v>
      </c>
      <c r="B228" s="26">
        <v>684</v>
      </c>
      <c r="C228" s="40" t="s">
        <v>1711</v>
      </c>
      <c r="D228" s="26">
        <v>1964</v>
      </c>
      <c r="E228" s="135" t="s">
        <v>2957</v>
      </c>
      <c r="F228" s="83" t="s">
        <v>2959</v>
      </c>
      <c r="G228" s="26">
        <v>4</v>
      </c>
      <c r="H228" s="26">
        <v>2</v>
      </c>
      <c r="I228" s="234">
        <v>1993.35</v>
      </c>
      <c r="J228" s="234">
        <v>1366.86</v>
      </c>
      <c r="K228" s="234">
        <v>985.86</v>
      </c>
      <c r="L228" s="266">
        <v>39</v>
      </c>
      <c r="M228" s="207">
        <f t="shared" si="45"/>
        <v>4491231</v>
      </c>
      <c r="N228" s="207"/>
      <c r="O228" s="207"/>
      <c r="P228" s="207"/>
      <c r="Q228" s="205">
        <f t="shared" si="46"/>
        <v>4491231</v>
      </c>
      <c r="R228" s="208"/>
      <c r="S228" s="267"/>
      <c r="T228" s="208"/>
      <c r="U228" s="208">
        <v>597</v>
      </c>
      <c r="V228" s="208">
        <f>U228*7523</f>
        <v>4491231</v>
      </c>
      <c r="W228" s="208"/>
      <c r="X228" s="208"/>
      <c r="Y228" s="208"/>
      <c r="Z228" s="208"/>
      <c r="AA228" s="208"/>
      <c r="AB228" s="208"/>
      <c r="AC228" s="205"/>
      <c r="AD228" s="205"/>
      <c r="AE228" s="208"/>
      <c r="AF228" s="208"/>
      <c r="AG228" s="221">
        <v>2025</v>
      </c>
      <c r="AH228" s="158"/>
      <c r="AI228" s="175"/>
      <c r="AJ228" s="218"/>
      <c r="AK228" s="15">
        <f t="shared" si="47"/>
        <v>199</v>
      </c>
      <c r="AL228" s="15" t="s">
        <v>155</v>
      </c>
      <c r="AM228" s="15" t="str">
        <f t="shared" si="48"/>
        <v>199.</v>
      </c>
      <c r="AN228" s="222"/>
      <c r="AO228" s="15"/>
      <c r="AP228" s="16"/>
    </row>
    <row r="229" spans="1:16379" ht="22.5" hidden="1" customHeight="1" x14ac:dyDescent="0.25">
      <c r="A229" s="83" t="str">
        <f t="shared" si="44"/>
        <v>200.</v>
      </c>
      <c r="B229" s="26">
        <v>704</v>
      </c>
      <c r="C229" s="242" t="s">
        <v>39</v>
      </c>
      <c r="D229" s="26">
        <v>1964</v>
      </c>
      <c r="E229" s="135" t="s">
        <v>2957</v>
      </c>
      <c r="F229" s="135" t="s">
        <v>2960</v>
      </c>
      <c r="G229" s="26">
        <v>1</v>
      </c>
      <c r="H229" s="26">
        <v>2</v>
      </c>
      <c r="I229" s="234">
        <v>187.7</v>
      </c>
      <c r="J229" s="234">
        <v>124.2</v>
      </c>
      <c r="K229" s="234">
        <v>124.2</v>
      </c>
      <c r="L229" s="266">
        <v>16</v>
      </c>
      <c r="M229" s="207">
        <f t="shared" si="45"/>
        <v>618120</v>
      </c>
      <c r="N229" s="207"/>
      <c r="O229" s="207"/>
      <c r="P229" s="207"/>
      <c r="Q229" s="205">
        <f t="shared" si="46"/>
        <v>618120</v>
      </c>
      <c r="R229" s="205"/>
      <c r="S229" s="219"/>
      <c r="T229" s="205"/>
      <c r="U229" s="205"/>
      <c r="V229" s="205"/>
      <c r="W229" s="205"/>
      <c r="X229" s="205"/>
      <c r="Y229" s="205">
        <v>180</v>
      </c>
      <c r="Z229" s="205">
        <f>Y229*3434</f>
        <v>618120</v>
      </c>
      <c r="AA229" s="205"/>
      <c r="AB229" s="205"/>
      <c r="AC229" s="205"/>
      <c r="AD229" s="205"/>
      <c r="AE229" s="205"/>
      <c r="AF229" s="205"/>
      <c r="AG229" s="221">
        <v>2025</v>
      </c>
      <c r="AH229" s="158"/>
      <c r="AI229" s="175"/>
      <c r="AJ229" s="218"/>
      <c r="AK229" s="15">
        <f t="shared" si="47"/>
        <v>200</v>
      </c>
      <c r="AL229" s="15" t="s">
        <v>155</v>
      </c>
      <c r="AM229" s="15" t="str">
        <f t="shared" si="48"/>
        <v>200.</v>
      </c>
      <c r="AN229" s="222"/>
      <c r="AO229" s="15"/>
      <c r="AP229" s="16"/>
    </row>
    <row r="230" spans="1:16379" ht="22.5" hidden="1" customHeight="1" x14ac:dyDescent="0.25">
      <c r="A230" s="83" t="str">
        <f t="shared" si="44"/>
        <v>201.</v>
      </c>
      <c r="B230" s="26">
        <v>388</v>
      </c>
      <c r="C230" s="40" t="s">
        <v>1686</v>
      </c>
      <c r="D230" s="26">
        <v>1965</v>
      </c>
      <c r="E230" s="135" t="s">
        <v>2957</v>
      </c>
      <c r="F230" s="83" t="s">
        <v>2959</v>
      </c>
      <c r="G230" s="26">
        <v>4</v>
      </c>
      <c r="H230" s="26">
        <v>4</v>
      </c>
      <c r="I230" s="205">
        <v>1984.36</v>
      </c>
      <c r="J230" s="205">
        <v>1633.56</v>
      </c>
      <c r="K230" s="205">
        <v>1487.16</v>
      </c>
      <c r="L230" s="219">
        <v>56</v>
      </c>
      <c r="M230" s="207">
        <f t="shared" si="45"/>
        <v>2184818</v>
      </c>
      <c r="N230" s="207"/>
      <c r="O230" s="207"/>
      <c r="P230" s="207"/>
      <c r="Q230" s="205">
        <f t="shared" si="46"/>
        <v>2184818</v>
      </c>
      <c r="R230" s="208">
        <v>2184818</v>
      </c>
      <c r="S230" s="267"/>
      <c r="T230" s="208"/>
      <c r="U230" s="208"/>
      <c r="V230" s="208"/>
      <c r="W230" s="208"/>
      <c r="X230" s="208"/>
      <c r="Y230" s="208"/>
      <c r="Z230" s="208"/>
      <c r="AA230" s="208"/>
      <c r="AB230" s="208"/>
      <c r="AC230" s="205"/>
      <c r="AD230" s="205"/>
      <c r="AE230" s="208"/>
      <c r="AF230" s="208"/>
      <c r="AG230" s="221">
        <v>2025</v>
      </c>
      <c r="AH230" s="158"/>
      <c r="AI230" s="175"/>
      <c r="AJ230" s="218"/>
      <c r="AK230" s="15">
        <f t="shared" si="47"/>
        <v>201</v>
      </c>
      <c r="AL230" s="15" t="s">
        <v>155</v>
      </c>
      <c r="AM230" s="15" t="str">
        <f t="shared" si="48"/>
        <v>201.</v>
      </c>
      <c r="AN230" s="222"/>
      <c r="AO230" s="15"/>
      <c r="AP230" s="16"/>
    </row>
    <row r="231" spans="1:16379" ht="22.5" hidden="1" customHeight="1" x14ac:dyDescent="0.25">
      <c r="A231" s="83" t="str">
        <f t="shared" si="44"/>
        <v>202.</v>
      </c>
      <c r="B231" s="26">
        <v>392</v>
      </c>
      <c r="C231" s="41" t="s">
        <v>235</v>
      </c>
      <c r="D231" s="26">
        <v>1965</v>
      </c>
      <c r="E231" s="83" t="s">
        <v>2957</v>
      </c>
      <c r="F231" s="83" t="s">
        <v>2959</v>
      </c>
      <c r="G231" s="26">
        <v>4</v>
      </c>
      <c r="H231" s="26">
        <v>3</v>
      </c>
      <c r="I231" s="204">
        <v>1635.41</v>
      </c>
      <c r="J231" s="204">
        <v>1487.29</v>
      </c>
      <c r="K231" s="204">
        <v>1446.69</v>
      </c>
      <c r="L231" s="223">
        <v>76</v>
      </c>
      <c r="M231" s="207">
        <f t="shared" si="45"/>
        <v>2184818</v>
      </c>
      <c r="N231" s="207"/>
      <c r="O231" s="207"/>
      <c r="P231" s="207"/>
      <c r="Q231" s="205">
        <f t="shared" si="46"/>
        <v>2184818</v>
      </c>
      <c r="R231" s="207">
        <v>2184818</v>
      </c>
      <c r="S231" s="260"/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21">
        <v>2025</v>
      </c>
      <c r="AH231" s="158"/>
      <c r="AI231" s="175"/>
      <c r="AJ231" s="218"/>
      <c r="AK231" s="15">
        <f t="shared" si="47"/>
        <v>202</v>
      </c>
      <c r="AL231" s="15" t="s">
        <v>155</v>
      </c>
      <c r="AM231" s="15" t="str">
        <f t="shared" si="48"/>
        <v>202.</v>
      </c>
      <c r="AN231" s="222"/>
      <c r="AO231" s="16"/>
      <c r="AP231" s="16"/>
    </row>
    <row r="232" spans="1:16379" ht="22.5" hidden="1" customHeight="1" x14ac:dyDescent="0.25">
      <c r="A232" s="83" t="str">
        <f t="shared" si="44"/>
        <v>203.</v>
      </c>
      <c r="B232" s="83">
        <v>421</v>
      </c>
      <c r="C232" s="268" t="s">
        <v>2674</v>
      </c>
      <c r="D232" s="83">
        <v>1965</v>
      </c>
      <c r="E232" s="135" t="s">
        <v>2957</v>
      </c>
      <c r="F232" s="83" t="s">
        <v>2959</v>
      </c>
      <c r="G232" s="26">
        <v>3</v>
      </c>
      <c r="H232" s="26">
        <v>3</v>
      </c>
      <c r="I232" s="205">
        <v>737.1</v>
      </c>
      <c r="J232" s="205">
        <v>511.9</v>
      </c>
      <c r="K232" s="205">
        <v>440.9</v>
      </c>
      <c r="L232" s="219">
        <v>16</v>
      </c>
      <c r="M232" s="207">
        <f t="shared" si="45"/>
        <v>487320</v>
      </c>
      <c r="N232" s="207"/>
      <c r="O232" s="207"/>
      <c r="P232" s="207"/>
      <c r="Q232" s="205">
        <f t="shared" si="46"/>
        <v>487320</v>
      </c>
      <c r="R232" s="205">
        <v>487320</v>
      </c>
      <c r="S232" s="219"/>
      <c r="T232" s="205"/>
      <c r="U232" s="205"/>
      <c r="V232" s="205"/>
      <c r="W232" s="205"/>
      <c r="X232" s="205"/>
      <c r="Y232" s="205"/>
      <c r="Z232" s="205"/>
      <c r="AA232" s="205"/>
      <c r="AB232" s="205"/>
      <c r="AC232" s="205"/>
      <c r="AD232" s="205"/>
      <c r="AE232" s="205"/>
      <c r="AF232" s="212"/>
      <c r="AG232" s="221">
        <v>2025</v>
      </c>
      <c r="AH232" s="160"/>
      <c r="AI232" s="175"/>
      <c r="AJ232" s="269"/>
      <c r="AK232" s="15">
        <f t="shared" si="47"/>
        <v>203</v>
      </c>
      <c r="AL232" s="15" t="s">
        <v>155</v>
      </c>
      <c r="AM232" s="15" t="str">
        <f t="shared" si="48"/>
        <v>203.</v>
      </c>
      <c r="AN232" s="222"/>
      <c r="AO232" s="14"/>
      <c r="AP232" s="16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X232" s="14"/>
      <c r="GY232" s="14"/>
      <c r="GZ232" s="14"/>
      <c r="HA232" s="14"/>
      <c r="HB232" s="14"/>
      <c r="HC232" s="14"/>
      <c r="HD232" s="14"/>
      <c r="HE232" s="14"/>
      <c r="HF232" s="14"/>
      <c r="HG232" s="14"/>
      <c r="HH232" s="14"/>
      <c r="HI232" s="14"/>
      <c r="HJ232" s="14"/>
      <c r="HK232" s="14"/>
      <c r="HL232" s="14"/>
      <c r="HM232" s="14"/>
      <c r="HN232" s="14"/>
      <c r="HO232" s="14"/>
      <c r="HP232" s="14"/>
      <c r="HQ232" s="14"/>
      <c r="HR232" s="14"/>
      <c r="HS232" s="14"/>
      <c r="HT232" s="14"/>
      <c r="HU232" s="14"/>
      <c r="HV232" s="14"/>
      <c r="HW232" s="14"/>
      <c r="HX232" s="14"/>
      <c r="HY232" s="14"/>
      <c r="HZ232" s="14"/>
      <c r="IA232" s="14"/>
      <c r="IB232" s="14"/>
      <c r="IC232" s="14"/>
      <c r="ID232" s="14"/>
      <c r="IE232" s="14"/>
      <c r="IF232" s="14"/>
      <c r="IG232" s="14"/>
      <c r="IH232" s="14"/>
      <c r="II232" s="14"/>
      <c r="IJ232" s="14"/>
      <c r="IK232" s="14"/>
      <c r="IL232" s="14"/>
      <c r="IM232" s="14"/>
      <c r="IN232" s="14"/>
      <c r="IO232" s="14"/>
      <c r="IP232" s="14"/>
      <c r="IQ232" s="14"/>
      <c r="IR232" s="14"/>
      <c r="IS232" s="14"/>
      <c r="IT232" s="14"/>
      <c r="IU232" s="14"/>
      <c r="IV232" s="14"/>
      <c r="IW232" s="14"/>
      <c r="IX232" s="14"/>
      <c r="IY232" s="14"/>
      <c r="IZ232" s="14"/>
      <c r="JA232" s="14"/>
      <c r="JB232" s="14"/>
      <c r="JC232" s="14"/>
      <c r="JD232" s="14"/>
      <c r="JE232" s="14"/>
      <c r="JF232" s="14"/>
      <c r="JG232" s="14"/>
      <c r="JH232" s="14"/>
      <c r="JI232" s="14"/>
      <c r="JJ232" s="14"/>
      <c r="JK232" s="14"/>
      <c r="JL232" s="14"/>
      <c r="JM232" s="14"/>
      <c r="JN232" s="14"/>
      <c r="JO232" s="14"/>
      <c r="JP232" s="14"/>
      <c r="JQ232" s="14"/>
      <c r="JR232" s="14"/>
      <c r="JS232" s="14"/>
      <c r="JT232" s="14"/>
      <c r="JU232" s="14"/>
      <c r="JV232" s="14"/>
      <c r="JW232" s="14"/>
      <c r="JX232" s="14"/>
      <c r="JY232" s="14"/>
      <c r="JZ232" s="14"/>
      <c r="KA232" s="14"/>
      <c r="KB232" s="14"/>
      <c r="KC232" s="14"/>
      <c r="KD232" s="14"/>
      <c r="KE232" s="14"/>
      <c r="KF232" s="14"/>
      <c r="KG232" s="14"/>
      <c r="KH232" s="14"/>
      <c r="KI232" s="14"/>
      <c r="KJ232" s="14"/>
      <c r="KK232" s="14"/>
      <c r="KL232" s="14"/>
      <c r="KM232" s="14"/>
      <c r="KN232" s="14"/>
      <c r="KO232" s="14"/>
      <c r="KP232" s="14"/>
      <c r="KQ232" s="14"/>
      <c r="KR232" s="14"/>
      <c r="KS232" s="14"/>
      <c r="KT232" s="14"/>
      <c r="KU232" s="14"/>
      <c r="KV232" s="14"/>
      <c r="KW232" s="14"/>
      <c r="KX232" s="14"/>
      <c r="KY232" s="14"/>
      <c r="KZ232" s="14"/>
      <c r="LA232" s="14"/>
      <c r="LB232" s="14"/>
      <c r="LC232" s="14"/>
      <c r="LD232" s="14"/>
      <c r="LE232" s="14"/>
      <c r="LF232" s="14"/>
      <c r="LG232" s="14"/>
      <c r="LH232" s="14"/>
      <c r="LI232" s="14"/>
      <c r="LJ232" s="14"/>
      <c r="LK232" s="14"/>
      <c r="LL232" s="14"/>
      <c r="LM232" s="14"/>
      <c r="LN232" s="14"/>
      <c r="LO232" s="14"/>
      <c r="LP232" s="14"/>
      <c r="LQ232" s="14"/>
      <c r="LR232" s="14"/>
      <c r="LS232" s="14"/>
      <c r="LT232" s="14"/>
      <c r="LU232" s="14"/>
      <c r="LV232" s="14"/>
      <c r="LW232" s="14"/>
      <c r="LX232" s="14"/>
      <c r="LY232" s="14"/>
      <c r="LZ232" s="14"/>
      <c r="MA232" s="14"/>
      <c r="MB232" s="14"/>
      <c r="MC232" s="14"/>
      <c r="MD232" s="14"/>
      <c r="ME232" s="14"/>
      <c r="MF232" s="14"/>
      <c r="MG232" s="14"/>
      <c r="MH232" s="14"/>
      <c r="MI232" s="14"/>
      <c r="MJ232" s="14"/>
      <c r="MK232" s="14"/>
      <c r="ML232" s="14"/>
      <c r="MM232" s="14"/>
      <c r="MN232" s="14"/>
      <c r="MO232" s="14"/>
      <c r="MP232" s="14"/>
      <c r="MQ232" s="14"/>
      <c r="MR232" s="14"/>
      <c r="MS232" s="14"/>
      <c r="MT232" s="14"/>
      <c r="MU232" s="14"/>
      <c r="MV232" s="14"/>
      <c r="MW232" s="14"/>
      <c r="MX232" s="14"/>
      <c r="MY232" s="14"/>
      <c r="MZ232" s="14"/>
      <c r="NA232" s="14"/>
      <c r="NB232" s="14"/>
      <c r="NC232" s="14"/>
      <c r="ND232" s="14"/>
      <c r="NE232" s="14"/>
      <c r="NF232" s="14"/>
      <c r="NG232" s="14"/>
      <c r="NH232" s="14"/>
      <c r="NI232" s="14"/>
      <c r="NJ232" s="14"/>
      <c r="NK232" s="14"/>
      <c r="NL232" s="14"/>
      <c r="NM232" s="14"/>
      <c r="NN232" s="14"/>
      <c r="NO232" s="14"/>
      <c r="NP232" s="14"/>
      <c r="NQ232" s="14"/>
      <c r="NR232" s="14"/>
      <c r="NS232" s="14"/>
      <c r="NT232" s="14"/>
      <c r="NU232" s="14"/>
      <c r="NV232" s="14"/>
      <c r="NW232" s="14"/>
      <c r="NX232" s="14"/>
      <c r="NY232" s="14"/>
      <c r="NZ232" s="14"/>
      <c r="OA232" s="14"/>
      <c r="OB232" s="14"/>
      <c r="OC232" s="14"/>
      <c r="OD232" s="14"/>
      <c r="OE232" s="14"/>
      <c r="OF232" s="14"/>
      <c r="OG232" s="14"/>
      <c r="OH232" s="14"/>
      <c r="OI232" s="14"/>
      <c r="OJ232" s="14"/>
      <c r="OK232" s="14"/>
      <c r="OL232" s="14"/>
      <c r="OM232" s="14"/>
      <c r="ON232" s="14"/>
      <c r="OO232" s="14"/>
      <c r="OP232" s="14"/>
      <c r="OQ232" s="14"/>
      <c r="OR232" s="14"/>
      <c r="OS232" s="14"/>
      <c r="OT232" s="14"/>
      <c r="OU232" s="14"/>
      <c r="OV232" s="14"/>
      <c r="OW232" s="14"/>
      <c r="OX232" s="14"/>
      <c r="OY232" s="14"/>
      <c r="OZ232" s="14"/>
      <c r="PA232" s="14"/>
      <c r="PB232" s="14"/>
      <c r="PC232" s="14"/>
      <c r="PD232" s="14"/>
      <c r="PE232" s="14"/>
      <c r="PF232" s="14"/>
      <c r="PG232" s="14"/>
      <c r="PH232" s="14"/>
      <c r="PI232" s="14"/>
      <c r="PJ232" s="14"/>
      <c r="PK232" s="14"/>
      <c r="PL232" s="14"/>
      <c r="PM232" s="14"/>
      <c r="PN232" s="14"/>
      <c r="PO232" s="14"/>
      <c r="PP232" s="14"/>
      <c r="PQ232" s="14"/>
      <c r="PR232" s="14"/>
      <c r="PS232" s="14"/>
      <c r="PT232" s="14"/>
      <c r="PU232" s="14"/>
      <c r="PV232" s="14"/>
      <c r="PW232" s="14"/>
      <c r="PX232" s="14"/>
      <c r="PY232" s="14"/>
      <c r="PZ232" s="14"/>
      <c r="QA232" s="14"/>
      <c r="QB232" s="14"/>
      <c r="QC232" s="14"/>
      <c r="QD232" s="14"/>
      <c r="QE232" s="14"/>
      <c r="QF232" s="14"/>
      <c r="QG232" s="14"/>
      <c r="QH232" s="14"/>
      <c r="QI232" s="14"/>
      <c r="QJ232" s="14"/>
      <c r="QK232" s="14"/>
      <c r="QL232" s="14"/>
      <c r="QM232" s="14"/>
      <c r="QN232" s="14"/>
      <c r="QO232" s="14"/>
      <c r="QP232" s="14"/>
      <c r="QQ232" s="14"/>
      <c r="QR232" s="14"/>
      <c r="QS232" s="14"/>
      <c r="QT232" s="14"/>
      <c r="QU232" s="14"/>
      <c r="QV232" s="14"/>
      <c r="QW232" s="14"/>
      <c r="QX232" s="14"/>
      <c r="QY232" s="14"/>
      <c r="QZ232" s="14"/>
      <c r="RA232" s="14"/>
      <c r="RB232" s="14"/>
      <c r="RC232" s="14"/>
      <c r="RD232" s="14"/>
      <c r="RE232" s="14"/>
      <c r="RF232" s="14"/>
      <c r="RG232" s="14"/>
      <c r="RH232" s="14"/>
      <c r="RI232" s="14"/>
      <c r="RJ232" s="14"/>
      <c r="RK232" s="14"/>
      <c r="RL232" s="14"/>
      <c r="RM232" s="14"/>
      <c r="RN232" s="14"/>
      <c r="RO232" s="14"/>
      <c r="RP232" s="14"/>
      <c r="RQ232" s="14"/>
      <c r="RR232" s="14"/>
      <c r="RS232" s="14"/>
      <c r="RT232" s="14"/>
      <c r="RU232" s="14"/>
      <c r="RV232" s="14"/>
      <c r="RW232" s="14"/>
      <c r="RX232" s="14"/>
      <c r="RY232" s="14"/>
      <c r="RZ232" s="14"/>
      <c r="SA232" s="14"/>
      <c r="SB232" s="14"/>
      <c r="SC232" s="14"/>
      <c r="SD232" s="14"/>
      <c r="SE232" s="14"/>
      <c r="SF232" s="14"/>
      <c r="SG232" s="14"/>
      <c r="SH232" s="14"/>
      <c r="SI232" s="14"/>
      <c r="SJ232" s="14"/>
      <c r="SK232" s="14"/>
      <c r="SL232" s="14"/>
      <c r="SM232" s="14"/>
      <c r="SN232" s="14"/>
      <c r="SO232" s="14"/>
      <c r="SP232" s="14"/>
      <c r="SQ232" s="14"/>
      <c r="SR232" s="14"/>
      <c r="SS232" s="14"/>
      <c r="ST232" s="14"/>
      <c r="SU232" s="14"/>
      <c r="SV232" s="14"/>
      <c r="SW232" s="14"/>
      <c r="SX232" s="14"/>
      <c r="SY232" s="14"/>
      <c r="SZ232" s="14"/>
      <c r="TA232" s="14"/>
      <c r="TB232" s="14"/>
      <c r="TC232" s="14"/>
      <c r="TD232" s="14"/>
      <c r="TE232" s="14"/>
      <c r="TF232" s="14"/>
      <c r="TG232" s="14"/>
      <c r="TH232" s="14"/>
      <c r="TI232" s="14"/>
      <c r="TJ232" s="14"/>
      <c r="TK232" s="14"/>
      <c r="TL232" s="14"/>
      <c r="TM232" s="14"/>
      <c r="TN232" s="14"/>
      <c r="TO232" s="14"/>
      <c r="TP232" s="14"/>
      <c r="TQ232" s="14"/>
      <c r="TR232" s="14"/>
      <c r="TS232" s="14"/>
      <c r="TT232" s="14"/>
      <c r="TU232" s="14"/>
      <c r="TV232" s="14"/>
      <c r="TW232" s="14"/>
      <c r="TX232" s="14"/>
      <c r="TY232" s="14"/>
      <c r="TZ232" s="14"/>
      <c r="UA232" s="14"/>
      <c r="UB232" s="14"/>
      <c r="UC232" s="14"/>
      <c r="UD232" s="14"/>
      <c r="UE232" s="14"/>
      <c r="UF232" s="14"/>
      <c r="UG232" s="14"/>
      <c r="UH232" s="14"/>
      <c r="UI232" s="14"/>
      <c r="UJ232" s="14"/>
      <c r="UK232" s="14"/>
      <c r="UL232" s="14"/>
      <c r="UM232" s="14"/>
      <c r="UN232" s="14"/>
      <c r="UO232" s="14"/>
      <c r="UP232" s="14"/>
      <c r="UQ232" s="14"/>
      <c r="UR232" s="14"/>
      <c r="US232" s="14"/>
      <c r="UT232" s="14"/>
      <c r="UU232" s="14"/>
      <c r="UV232" s="14"/>
      <c r="UW232" s="14"/>
      <c r="UX232" s="14"/>
      <c r="UY232" s="14"/>
      <c r="UZ232" s="14"/>
      <c r="VA232" s="14"/>
      <c r="VB232" s="14"/>
      <c r="VC232" s="14"/>
      <c r="VD232" s="14"/>
      <c r="VE232" s="14"/>
      <c r="VF232" s="14"/>
      <c r="VG232" s="14"/>
      <c r="VH232" s="14"/>
      <c r="VI232" s="14"/>
      <c r="VJ232" s="14"/>
      <c r="VK232" s="14"/>
      <c r="VL232" s="14"/>
      <c r="VM232" s="14"/>
      <c r="VN232" s="14"/>
      <c r="VO232" s="14"/>
      <c r="VP232" s="14"/>
      <c r="VQ232" s="14"/>
      <c r="VR232" s="14"/>
      <c r="VS232" s="14"/>
      <c r="VT232" s="14"/>
      <c r="VU232" s="14"/>
      <c r="VV232" s="14"/>
      <c r="VW232" s="14"/>
      <c r="VX232" s="14"/>
      <c r="VY232" s="14"/>
      <c r="VZ232" s="14"/>
      <c r="WA232" s="14"/>
      <c r="WB232" s="14"/>
      <c r="WC232" s="14"/>
      <c r="WD232" s="14"/>
      <c r="WE232" s="14"/>
      <c r="WF232" s="14"/>
      <c r="WG232" s="14"/>
      <c r="WH232" s="14"/>
      <c r="WI232" s="14"/>
      <c r="WJ232" s="14"/>
      <c r="WK232" s="14"/>
      <c r="WL232" s="14"/>
      <c r="WM232" s="14"/>
      <c r="WN232" s="14"/>
      <c r="WO232" s="14"/>
      <c r="WP232" s="14"/>
      <c r="WQ232" s="14"/>
      <c r="WR232" s="14"/>
      <c r="WS232" s="14"/>
      <c r="WT232" s="14"/>
      <c r="WU232" s="14"/>
      <c r="WV232" s="14"/>
      <c r="WW232" s="14"/>
      <c r="WX232" s="14"/>
      <c r="WY232" s="14"/>
      <c r="WZ232" s="14"/>
      <c r="XA232" s="14"/>
      <c r="XB232" s="14"/>
      <c r="XC232" s="14"/>
      <c r="XD232" s="14"/>
      <c r="XE232" s="14"/>
      <c r="XF232" s="14"/>
      <c r="XG232" s="14"/>
      <c r="XH232" s="14"/>
      <c r="XI232" s="14"/>
      <c r="XJ232" s="14"/>
      <c r="XK232" s="14"/>
      <c r="XL232" s="14"/>
      <c r="XM232" s="14"/>
      <c r="XN232" s="14"/>
      <c r="XO232" s="14"/>
      <c r="XP232" s="14"/>
      <c r="XQ232" s="14"/>
      <c r="XR232" s="14"/>
      <c r="XS232" s="14"/>
      <c r="XT232" s="14"/>
      <c r="XU232" s="14"/>
      <c r="XV232" s="14"/>
      <c r="XW232" s="14"/>
      <c r="XX232" s="14"/>
      <c r="XY232" s="14"/>
      <c r="XZ232" s="14"/>
      <c r="YA232" s="14"/>
      <c r="YB232" s="14"/>
      <c r="YC232" s="14"/>
      <c r="YD232" s="14"/>
      <c r="YE232" s="14"/>
      <c r="YF232" s="14"/>
      <c r="YG232" s="14"/>
      <c r="YH232" s="14"/>
      <c r="YI232" s="14"/>
      <c r="YJ232" s="14"/>
      <c r="YK232" s="14"/>
      <c r="YL232" s="14"/>
      <c r="YM232" s="14"/>
      <c r="YN232" s="14"/>
      <c r="YO232" s="14"/>
      <c r="YP232" s="14"/>
      <c r="YQ232" s="14"/>
      <c r="YR232" s="14"/>
      <c r="YS232" s="14"/>
      <c r="YT232" s="14"/>
      <c r="YU232" s="14"/>
      <c r="YV232" s="14"/>
      <c r="YW232" s="14"/>
      <c r="YX232" s="14"/>
      <c r="YY232" s="14"/>
      <c r="YZ232" s="14"/>
      <c r="ZA232" s="14"/>
      <c r="ZB232" s="14"/>
      <c r="ZC232" s="14"/>
      <c r="ZD232" s="14"/>
      <c r="ZE232" s="14"/>
      <c r="ZF232" s="14"/>
      <c r="ZG232" s="14"/>
      <c r="ZH232" s="14"/>
      <c r="ZI232" s="14"/>
      <c r="ZJ232" s="14"/>
      <c r="ZK232" s="14"/>
      <c r="ZL232" s="14"/>
      <c r="ZM232" s="14"/>
      <c r="ZN232" s="14"/>
      <c r="ZO232" s="14"/>
      <c r="ZP232" s="14"/>
      <c r="ZQ232" s="14"/>
      <c r="ZR232" s="14"/>
      <c r="ZS232" s="14"/>
      <c r="ZT232" s="14"/>
      <c r="ZU232" s="14"/>
      <c r="ZV232" s="14"/>
      <c r="ZW232" s="14"/>
      <c r="ZX232" s="14"/>
      <c r="ZY232" s="14"/>
      <c r="ZZ232" s="14"/>
      <c r="AAA232" s="14"/>
      <c r="AAB232" s="14"/>
      <c r="AAC232" s="14"/>
      <c r="AAD232" s="14"/>
      <c r="AAE232" s="14"/>
      <c r="AAF232" s="14"/>
      <c r="AAG232" s="14"/>
      <c r="AAH232" s="14"/>
      <c r="AAI232" s="14"/>
      <c r="AAJ232" s="14"/>
      <c r="AAK232" s="14"/>
      <c r="AAL232" s="14"/>
      <c r="AAM232" s="14"/>
      <c r="AAN232" s="14"/>
      <c r="AAO232" s="14"/>
      <c r="AAP232" s="14"/>
      <c r="AAQ232" s="14"/>
      <c r="AAR232" s="14"/>
      <c r="AAS232" s="14"/>
      <c r="AAT232" s="14"/>
      <c r="AAU232" s="14"/>
      <c r="AAV232" s="14"/>
      <c r="AAW232" s="14"/>
      <c r="AAX232" s="14"/>
      <c r="AAY232" s="14"/>
      <c r="AAZ232" s="14"/>
      <c r="ABA232" s="14"/>
      <c r="ABB232" s="14"/>
      <c r="ABC232" s="14"/>
      <c r="ABD232" s="14"/>
      <c r="ABE232" s="14"/>
      <c r="ABF232" s="14"/>
      <c r="ABG232" s="14"/>
      <c r="ABH232" s="14"/>
      <c r="ABI232" s="14"/>
      <c r="ABJ232" s="14"/>
      <c r="ABK232" s="14"/>
      <c r="ABL232" s="14"/>
      <c r="ABM232" s="14"/>
      <c r="ABN232" s="14"/>
      <c r="ABO232" s="14"/>
      <c r="ABP232" s="14"/>
      <c r="ABQ232" s="14"/>
      <c r="ABR232" s="14"/>
      <c r="ABS232" s="14"/>
      <c r="ABT232" s="14"/>
      <c r="ABU232" s="14"/>
      <c r="ABV232" s="14"/>
      <c r="ABW232" s="14"/>
      <c r="ABX232" s="14"/>
      <c r="ABY232" s="14"/>
      <c r="ABZ232" s="14"/>
      <c r="ACA232" s="14"/>
      <c r="ACB232" s="14"/>
      <c r="ACC232" s="14"/>
      <c r="ACD232" s="14"/>
      <c r="ACE232" s="14"/>
      <c r="ACF232" s="14"/>
      <c r="ACG232" s="14"/>
      <c r="ACH232" s="14"/>
      <c r="ACI232" s="14"/>
      <c r="ACJ232" s="14"/>
      <c r="ACK232" s="14"/>
      <c r="ACL232" s="14"/>
      <c r="ACM232" s="14"/>
      <c r="ACN232" s="14"/>
      <c r="ACO232" s="14"/>
      <c r="ACP232" s="14"/>
      <c r="ACQ232" s="14"/>
      <c r="ACR232" s="14"/>
      <c r="ACS232" s="14"/>
      <c r="ACT232" s="14"/>
      <c r="ACU232" s="14"/>
      <c r="ACV232" s="14"/>
      <c r="ACW232" s="14"/>
      <c r="ACX232" s="14"/>
      <c r="ACY232" s="14"/>
      <c r="ACZ232" s="14"/>
      <c r="ADA232" s="14"/>
      <c r="ADB232" s="14"/>
      <c r="ADC232" s="14"/>
      <c r="ADD232" s="14"/>
      <c r="ADE232" s="14"/>
      <c r="ADF232" s="14"/>
      <c r="ADG232" s="14"/>
      <c r="ADH232" s="14"/>
      <c r="ADI232" s="14"/>
      <c r="ADJ232" s="14"/>
      <c r="ADK232" s="14"/>
      <c r="ADL232" s="14"/>
      <c r="ADM232" s="14"/>
      <c r="ADN232" s="14"/>
      <c r="ADO232" s="14"/>
      <c r="ADP232" s="14"/>
      <c r="ADQ232" s="14"/>
      <c r="ADR232" s="14"/>
      <c r="ADS232" s="14"/>
      <c r="ADT232" s="14"/>
      <c r="ADU232" s="14"/>
      <c r="ADV232" s="14"/>
      <c r="ADW232" s="14"/>
      <c r="ADX232" s="14"/>
      <c r="ADY232" s="14"/>
      <c r="ADZ232" s="14"/>
      <c r="AEA232" s="14"/>
      <c r="AEB232" s="14"/>
      <c r="AEC232" s="14"/>
      <c r="AED232" s="14"/>
      <c r="AEE232" s="14"/>
      <c r="AEF232" s="14"/>
      <c r="AEG232" s="14"/>
      <c r="AEH232" s="14"/>
      <c r="AEI232" s="14"/>
      <c r="AEJ232" s="14"/>
      <c r="AEK232" s="14"/>
      <c r="AEL232" s="14"/>
      <c r="AEM232" s="14"/>
      <c r="AEN232" s="14"/>
      <c r="AEO232" s="14"/>
      <c r="AEP232" s="14"/>
      <c r="AEQ232" s="14"/>
      <c r="AER232" s="14"/>
      <c r="AES232" s="14"/>
      <c r="AET232" s="14"/>
      <c r="AEU232" s="14"/>
      <c r="AEV232" s="14"/>
      <c r="AEW232" s="14"/>
      <c r="AEX232" s="14"/>
      <c r="AEY232" s="14"/>
      <c r="AEZ232" s="14"/>
      <c r="AFA232" s="14"/>
      <c r="AFB232" s="14"/>
      <c r="AFC232" s="14"/>
      <c r="AFD232" s="14"/>
      <c r="AFE232" s="14"/>
      <c r="AFF232" s="14"/>
      <c r="AFG232" s="14"/>
      <c r="AFH232" s="14"/>
      <c r="AFI232" s="14"/>
      <c r="AFJ232" s="14"/>
      <c r="AFK232" s="14"/>
      <c r="AFL232" s="14"/>
      <c r="AFM232" s="14"/>
      <c r="AFN232" s="14"/>
      <c r="AFO232" s="14"/>
      <c r="AFP232" s="14"/>
      <c r="AFQ232" s="14"/>
      <c r="AFR232" s="14"/>
      <c r="AFS232" s="14"/>
      <c r="AFT232" s="14"/>
      <c r="AFU232" s="14"/>
      <c r="AFV232" s="14"/>
      <c r="AFW232" s="14"/>
      <c r="AFX232" s="14"/>
      <c r="AFY232" s="14"/>
      <c r="AFZ232" s="14"/>
      <c r="AGA232" s="14"/>
      <c r="AGB232" s="14"/>
      <c r="AGC232" s="14"/>
      <c r="AGD232" s="14"/>
      <c r="AGE232" s="14"/>
      <c r="AGF232" s="14"/>
      <c r="AGG232" s="14"/>
      <c r="AGH232" s="14"/>
      <c r="AGI232" s="14"/>
      <c r="AGJ232" s="14"/>
      <c r="AGK232" s="14"/>
      <c r="AGL232" s="14"/>
      <c r="AGM232" s="14"/>
      <c r="AGN232" s="14"/>
      <c r="AGO232" s="14"/>
      <c r="AGP232" s="14"/>
      <c r="AGQ232" s="14"/>
      <c r="AGR232" s="14"/>
      <c r="AGS232" s="14"/>
      <c r="AGT232" s="14"/>
      <c r="AGU232" s="14"/>
      <c r="AGV232" s="14"/>
      <c r="AGW232" s="14"/>
      <c r="AGX232" s="14"/>
      <c r="AGY232" s="14"/>
      <c r="AGZ232" s="14"/>
      <c r="AHA232" s="14"/>
      <c r="AHB232" s="14"/>
      <c r="AHC232" s="14"/>
      <c r="AHD232" s="14"/>
      <c r="AHE232" s="14"/>
      <c r="AHF232" s="14"/>
      <c r="AHG232" s="14"/>
      <c r="AHH232" s="14"/>
      <c r="AHI232" s="14"/>
      <c r="AHJ232" s="14"/>
      <c r="AHK232" s="14"/>
      <c r="AHL232" s="14"/>
      <c r="AHM232" s="14"/>
      <c r="AHN232" s="14"/>
      <c r="AHO232" s="14"/>
      <c r="AHP232" s="14"/>
      <c r="AHQ232" s="14"/>
      <c r="AHR232" s="14"/>
      <c r="AHS232" s="14"/>
      <c r="AHT232" s="14"/>
      <c r="AHU232" s="14"/>
      <c r="AHV232" s="14"/>
      <c r="AHW232" s="14"/>
      <c r="AHX232" s="14"/>
      <c r="AHY232" s="14"/>
      <c r="AHZ232" s="14"/>
      <c r="AIA232" s="14"/>
      <c r="AIB232" s="14"/>
      <c r="AIC232" s="14"/>
      <c r="AID232" s="14"/>
      <c r="AIE232" s="14"/>
      <c r="AIF232" s="14"/>
      <c r="AIG232" s="14"/>
      <c r="AIH232" s="14"/>
      <c r="AII232" s="14"/>
      <c r="AIJ232" s="14"/>
      <c r="AIK232" s="14"/>
      <c r="AIL232" s="14"/>
      <c r="AIM232" s="14"/>
      <c r="AIN232" s="14"/>
      <c r="AIO232" s="14"/>
      <c r="AIP232" s="14"/>
      <c r="AIQ232" s="14"/>
      <c r="AIR232" s="14"/>
      <c r="AIS232" s="14"/>
      <c r="AIT232" s="14"/>
      <c r="AIU232" s="14"/>
      <c r="AIV232" s="14"/>
      <c r="AIW232" s="14"/>
      <c r="AIX232" s="14"/>
      <c r="AIY232" s="14"/>
      <c r="AIZ232" s="14"/>
      <c r="AJA232" s="14"/>
      <c r="AJB232" s="14"/>
      <c r="AJC232" s="14"/>
      <c r="AJD232" s="14"/>
      <c r="AJE232" s="14"/>
      <c r="AJF232" s="14"/>
      <c r="AJG232" s="14"/>
      <c r="AJH232" s="14"/>
      <c r="AJI232" s="14"/>
      <c r="AJJ232" s="14"/>
      <c r="AJK232" s="14"/>
      <c r="AJL232" s="14"/>
      <c r="AJM232" s="14"/>
      <c r="AJN232" s="14"/>
      <c r="AJO232" s="14"/>
      <c r="AJP232" s="14"/>
      <c r="AJQ232" s="14"/>
      <c r="AJR232" s="14"/>
      <c r="AJS232" s="14"/>
      <c r="AJT232" s="14"/>
      <c r="AJU232" s="14"/>
      <c r="AJV232" s="14"/>
      <c r="AJW232" s="14"/>
      <c r="AJX232" s="14"/>
      <c r="AJY232" s="14"/>
      <c r="AJZ232" s="14"/>
      <c r="AKA232" s="14"/>
      <c r="AKB232" s="14"/>
      <c r="AKC232" s="14"/>
      <c r="AKD232" s="14"/>
      <c r="AKE232" s="14"/>
      <c r="AKF232" s="14"/>
      <c r="AKG232" s="14"/>
      <c r="AKH232" s="14"/>
      <c r="AKI232" s="14"/>
      <c r="AKJ232" s="14"/>
      <c r="AKK232" s="14"/>
      <c r="AKL232" s="14"/>
      <c r="AKM232" s="14"/>
      <c r="AKN232" s="14"/>
      <c r="AKO232" s="14"/>
      <c r="AKP232" s="14"/>
      <c r="AKQ232" s="14"/>
      <c r="AKR232" s="14"/>
      <c r="AKS232" s="14"/>
      <c r="AKT232" s="14"/>
      <c r="AKU232" s="14"/>
      <c r="AKV232" s="14"/>
      <c r="AKW232" s="14"/>
      <c r="AKX232" s="14"/>
      <c r="AKY232" s="14"/>
      <c r="AKZ232" s="14"/>
      <c r="ALA232" s="14"/>
      <c r="ALB232" s="14"/>
      <c r="ALC232" s="14"/>
      <c r="ALD232" s="14"/>
      <c r="ALE232" s="14"/>
      <c r="ALF232" s="14"/>
      <c r="ALG232" s="14"/>
      <c r="ALH232" s="14"/>
      <c r="ALI232" s="14"/>
      <c r="ALJ232" s="14"/>
      <c r="ALK232" s="14"/>
      <c r="ALL232" s="14"/>
      <c r="ALM232" s="14"/>
      <c r="ALN232" s="14"/>
      <c r="ALO232" s="14"/>
      <c r="ALP232" s="14"/>
      <c r="ALQ232" s="14"/>
      <c r="ALR232" s="14"/>
      <c r="ALS232" s="14"/>
      <c r="ALT232" s="14"/>
      <c r="ALU232" s="14"/>
      <c r="ALV232" s="14"/>
      <c r="ALW232" s="14"/>
      <c r="ALX232" s="14"/>
      <c r="ALY232" s="14"/>
      <c r="ALZ232" s="14"/>
      <c r="AMA232" s="14"/>
      <c r="AMB232" s="14"/>
      <c r="AMC232" s="14"/>
      <c r="AMD232" s="14"/>
      <c r="AME232" s="14"/>
      <c r="AMF232" s="14"/>
      <c r="AMG232" s="14"/>
      <c r="AMH232" s="14"/>
      <c r="AMI232" s="14"/>
      <c r="AMJ232" s="14"/>
      <c r="AMK232" s="14"/>
      <c r="AML232" s="14"/>
      <c r="AMM232" s="14"/>
      <c r="AMN232" s="14"/>
      <c r="AMO232" s="14"/>
      <c r="AMP232" s="14"/>
      <c r="AMQ232" s="14"/>
      <c r="AMR232" s="14"/>
      <c r="AMS232" s="14"/>
      <c r="AMT232" s="14"/>
      <c r="AMU232" s="14"/>
      <c r="AMV232" s="14"/>
      <c r="AMW232" s="14"/>
      <c r="AMX232" s="14"/>
      <c r="AMY232" s="14"/>
      <c r="AMZ232" s="14"/>
      <c r="ANA232" s="14"/>
      <c r="ANB232" s="14"/>
      <c r="ANC232" s="14"/>
      <c r="AND232" s="14"/>
      <c r="ANE232" s="14"/>
      <c r="ANF232" s="14"/>
      <c r="ANG232" s="14"/>
      <c r="ANH232" s="14"/>
      <c r="ANI232" s="14"/>
      <c r="ANJ232" s="14"/>
      <c r="ANK232" s="14"/>
      <c r="ANL232" s="14"/>
      <c r="ANM232" s="14"/>
      <c r="ANN232" s="14"/>
      <c r="ANO232" s="14"/>
      <c r="ANP232" s="14"/>
      <c r="ANQ232" s="14"/>
      <c r="ANR232" s="14"/>
      <c r="ANS232" s="14"/>
      <c r="ANT232" s="14"/>
      <c r="ANU232" s="14"/>
      <c r="ANV232" s="14"/>
      <c r="ANW232" s="14"/>
      <c r="ANX232" s="14"/>
      <c r="ANY232" s="14"/>
      <c r="ANZ232" s="14"/>
      <c r="AOA232" s="14"/>
      <c r="AOB232" s="14"/>
      <c r="AOC232" s="14"/>
      <c r="AOD232" s="14"/>
      <c r="AOE232" s="14"/>
      <c r="AOF232" s="14"/>
      <c r="AOG232" s="14"/>
      <c r="AOH232" s="14"/>
      <c r="AOI232" s="14"/>
      <c r="AOJ232" s="14"/>
      <c r="AOK232" s="14"/>
      <c r="AOL232" s="14"/>
      <c r="AOM232" s="14"/>
      <c r="AON232" s="14"/>
      <c r="AOO232" s="14"/>
      <c r="AOP232" s="14"/>
      <c r="AOQ232" s="14"/>
      <c r="AOR232" s="14"/>
      <c r="AOS232" s="14"/>
      <c r="AOT232" s="14"/>
      <c r="AOU232" s="14"/>
      <c r="AOV232" s="14"/>
      <c r="AOW232" s="14"/>
      <c r="AOX232" s="14"/>
      <c r="AOY232" s="14"/>
      <c r="AOZ232" s="14"/>
      <c r="APA232" s="14"/>
      <c r="APB232" s="14"/>
      <c r="APC232" s="14"/>
      <c r="APD232" s="14"/>
      <c r="APE232" s="14"/>
      <c r="APF232" s="14"/>
      <c r="APG232" s="14"/>
      <c r="APH232" s="14"/>
      <c r="API232" s="14"/>
      <c r="APJ232" s="14"/>
      <c r="APK232" s="14"/>
      <c r="APL232" s="14"/>
      <c r="APM232" s="14"/>
      <c r="APN232" s="14"/>
      <c r="APO232" s="14"/>
      <c r="APP232" s="14"/>
      <c r="APQ232" s="14"/>
      <c r="APR232" s="14"/>
      <c r="APS232" s="14"/>
      <c r="APT232" s="14"/>
      <c r="APU232" s="14"/>
      <c r="APV232" s="14"/>
      <c r="APW232" s="14"/>
      <c r="APX232" s="14"/>
      <c r="APY232" s="14"/>
      <c r="APZ232" s="14"/>
      <c r="AQA232" s="14"/>
      <c r="AQB232" s="14"/>
      <c r="AQC232" s="14"/>
      <c r="AQD232" s="14"/>
      <c r="AQE232" s="14"/>
      <c r="AQF232" s="14"/>
      <c r="AQG232" s="14"/>
      <c r="AQH232" s="14"/>
      <c r="AQI232" s="14"/>
      <c r="AQJ232" s="14"/>
      <c r="AQK232" s="14"/>
      <c r="AQL232" s="14"/>
      <c r="AQM232" s="14"/>
      <c r="AQN232" s="14"/>
      <c r="AQO232" s="14"/>
      <c r="AQP232" s="14"/>
      <c r="AQQ232" s="14"/>
      <c r="AQR232" s="14"/>
      <c r="AQS232" s="14"/>
      <c r="AQT232" s="14"/>
      <c r="AQU232" s="14"/>
      <c r="AQV232" s="14"/>
      <c r="AQW232" s="14"/>
      <c r="AQX232" s="14"/>
      <c r="AQY232" s="14"/>
      <c r="AQZ232" s="14"/>
      <c r="ARA232" s="14"/>
      <c r="ARB232" s="14"/>
      <c r="ARC232" s="14"/>
      <c r="ARD232" s="14"/>
      <c r="ARE232" s="14"/>
      <c r="ARF232" s="14"/>
      <c r="ARG232" s="14"/>
      <c r="ARH232" s="14"/>
      <c r="ARI232" s="14"/>
      <c r="ARJ232" s="14"/>
      <c r="ARK232" s="14"/>
      <c r="ARL232" s="14"/>
      <c r="ARM232" s="14"/>
      <c r="ARN232" s="14"/>
      <c r="ARO232" s="14"/>
      <c r="ARP232" s="14"/>
      <c r="ARQ232" s="14"/>
      <c r="ARR232" s="14"/>
      <c r="ARS232" s="14"/>
      <c r="ART232" s="14"/>
      <c r="ARU232" s="14"/>
      <c r="ARV232" s="14"/>
      <c r="ARW232" s="14"/>
      <c r="ARX232" s="14"/>
      <c r="ARY232" s="14"/>
      <c r="ARZ232" s="14"/>
      <c r="ASA232" s="14"/>
      <c r="ASB232" s="14"/>
      <c r="ASC232" s="14"/>
      <c r="ASD232" s="14"/>
      <c r="ASE232" s="14"/>
      <c r="ASF232" s="14"/>
      <c r="ASG232" s="14"/>
      <c r="ASH232" s="14"/>
      <c r="ASI232" s="14"/>
      <c r="ASJ232" s="14"/>
      <c r="ASK232" s="14"/>
      <c r="ASL232" s="14"/>
      <c r="ASM232" s="14"/>
      <c r="ASN232" s="14"/>
      <c r="ASO232" s="14"/>
      <c r="ASP232" s="14"/>
      <c r="ASQ232" s="14"/>
      <c r="ASR232" s="14"/>
      <c r="ASS232" s="14"/>
      <c r="AST232" s="14"/>
      <c r="ASU232" s="14"/>
      <c r="ASV232" s="14"/>
      <c r="ASW232" s="14"/>
      <c r="ASX232" s="14"/>
      <c r="ASY232" s="14"/>
      <c r="ASZ232" s="14"/>
      <c r="ATA232" s="14"/>
      <c r="ATB232" s="14"/>
      <c r="ATC232" s="14"/>
      <c r="ATD232" s="14"/>
      <c r="ATE232" s="14"/>
      <c r="ATF232" s="14"/>
      <c r="ATG232" s="14"/>
      <c r="ATH232" s="14"/>
      <c r="ATI232" s="14"/>
      <c r="ATJ232" s="14"/>
      <c r="ATK232" s="14"/>
      <c r="ATL232" s="14"/>
      <c r="ATM232" s="14"/>
      <c r="ATN232" s="14"/>
      <c r="ATO232" s="14"/>
      <c r="ATP232" s="14"/>
      <c r="ATQ232" s="14"/>
      <c r="ATR232" s="14"/>
      <c r="ATS232" s="14"/>
      <c r="ATT232" s="14"/>
      <c r="ATU232" s="14"/>
      <c r="ATV232" s="14"/>
      <c r="ATW232" s="14"/>
      <c r="ATX232" s="14"/>
      <c r="ATY232" s="14"/>
      <c r="ATZ232" s="14"/>
      <c r="AUA232" s="14"/>
      <c r="AUB232" s="14"/>
      <c r="AUC232" s="14"/>
      <c r="AUD232" s="14"/>
      <c r="AUE232" s="14"/>
      <c r="AUF232" s="14"/>
      <c r="AUG232" s="14"/>
      <c r="AUH232" s="14"/>
      <c r="AUI232" s="14"/>
      <c r="AUJ232" s="14"/>
      <c r="AUK232" s="14"/>
      <c r="AUL232" s="14"/>
      <c r="AUM232" s="14"/>
      <c r="AUN232" s="14"/>
      <c r="AUO232" s="14"/>
      <c r="AUP232" s="14"/>
      <c r="AUQ232" s="14"/>
      <c r="AUR232" s="14"/>
      <c r="AUS232" s="14"/>
      <c r="AUT232" s="14"/>
      <c r="AUU232" s="14"/>
      <c r="AUV232" s="14"/>
      <c r="AUW232" s="14"/>
      <c r="AUX232" s="14"/>
      <c r="AUY232" s="14"/>
      <c r="AUZ232" s="14"/>
      <c r="AVA232" s="14"/>
      <c r="AVB232" s="14"/>
      <c r="AVC232" s="14"/>
      <c r="AVD232" s="14"/>
      <c r="AVE232" s="14"/>
      <c r="AVF232" s="14"/>
      <c r="AVG232" s="14"/>
      <c r="AVH232" s="14"/>
      <c r="AVI232" s="14"/>
      <c r="AVJ232" s="14"/>
      <c r="AVK232" s="14"/>
      <c r="AVL232" s="14"/>
      <c r="AVM232" s="14"/>
      <c r="AVN232" s="14"/>
      <c r="AVO232" s="14"/>
      <c r="AVP232" s="14"/>
      <c r="AVQ232" s="14"/>
      <c r="AVR232" s="14"/>
      <c r="AVS232" s="14"/>
      <c r="AVT232" s="14"/>
      <c r="AVU232" s="14"/>
      <c r="AVV232" s="14"/>
      <c r="AVW232" s="14"/>
      <c r="AVX232" s="14"/>
      <c r="AVY232" s="14"/>
      <c r="AVZ232" s="14"/>
      <c r="AWA232" s="14"/>
      <c r="AWB232" s="14"/>
      <c r="AWC232" s="14"/>
      <c r="AWD232" s="14"/>
      <c r="AWE232" s="14"/>
      <c r="AWF232" s="14"/>
      <c r="AWG232" s="14"/>
      <c r="AWH232" s="14"/>
      <c r="AWI232" s="14"/>
      <c r="AWJ232" s="14"/>
      <c r="AWK232" s="14"/>
      <c r="AWL232" s="14"/>
      <c r="AWM232" s="14"/>
      <c r="AWN232" s="14"/>
      <c r="AWO232" s="14"/>
      <c r="AWP232" s="14"/>
      <c r="AWQ232" s="14"/>
      <c r="AWR232" s="14"/>
      <c r="AWS232" s="14"/>
      <c r="AWT232" s="14"/>
      <c r="AWU232" s="14"/>
      <c r="AWV232" s="14"/>
      <c r="AWW232" s="14"/>
      <c r="AWX232" s="14"/>
      <c r="AWY232" s="14"/>
      <c r="AWZ232" s="14"/>
      <c r="AXA232" s="14"/>
      <c r="AXB232" s="14"/>
      <c r="AXC232" s="14"/>
      <c r="AXD232" s="14"/>
      <c r="AXE232" s="14"/>
      <c r="AXF232" s="14"/>
      <c r="AXG232" s="14"/>
      <c r="AXH232" s="14"/>
      <c r="AXI232" s="14"/>
      <c r="AXJ232" s="14"/>
      <c r="AXK232" s="14"/>
      <c r="AXL232" s="14"/>
      <c r="AXM232" s="14"/>
      <c r="AXN232" s="14"/>
      <c r="AXO232" s="14"/>
      <c r="AXP232" s="14"/>
      <c r="AXQ232" s="14"/>
      <c r="AXR232" s="14"/>
      <c r="AXS232" s="14"/>
      <c r="AXT232" s="14"/>
      <c r="AXU232" s="14"/>
      <c r="AXV232" s="14"/>
      <c r="AXW232" s="14"/>
      <c r="AXX232" s="14"/>
      <c r="AXY232" s="14"/>
      <c r="AXZ232" s="14"/>
      <c r="AYA232" s="14"/>
      <c r="AYB232" s="14"/>
      <c r="AYC232" s="14"/>
      <c r="AYD232" s="14"/>
      <c r="AYE232" s="14"/>
      <c r="AYF232" s="14"/>
      <c r="AYG232" s="14"/>
      <c r="AYH232" s="14"/>
      <c r="AYI232" s="14"/>
      <c r="AYJ232" s="14"/>
      <c r="AYK232" s="14"/>
      <c r="AYL232" s="14"/>
      <c r="AYM232" s="14"/>
      <c r="AYN232" s="14"/>
      <c r="AYO232" s="14"/>
      <c r="AYP232" s="14"/>
      <c r="AYQ232" s="14"/>
      <c r="AYR232" s="14"/>
      <c r="AYS232" s="14"/>
      <c r="AYT232" s="14"/>
      <c r="AYU232" s="14"/>
      <c r="AYV232" s="14"/>
      <c r="AYW232" s="14"/>
      <c r="AYX232" s="14"/>
      <c r="AYY232" s="14"/>
      <c r="AYZ232" s="14"/>
      <c r="AZA232" s="14"/>
      <c r="AZB232" s="14"/>
      <c r="AZC232" s="14"/>
      <c r="AZD232" s="14"/>
      <c r="AZE232" s="14"/>
      <c r="AZF232" s="14"/>
      <c r="AZG232" s="14"/>
      <c r="AZH232" s="14"/>
      <c r="AZI232" s="14"/>
      <c r="AZJ232" s="14"/>
      <c r="AZK232" s="14"/>
      <c r="AZL232" s="14"/>
      <c r="AZM232" s="14"/>
      <c r="AZN232" s="14"/>
      <c r="AZO232" s="14"/>
      <c r="AZP232" s="14"/>
      <c r="AZQ232" s="14"/>
      <c r="AZR232" s="14"/>
      <c r="AZS232" s="14"/>
      <c r="AZT232" s="14"/>
      <c r="AZU232" s="14"/>
      <c r="AZV232" s="14"/>
      <c r="AZW232" s="14"/>
      <c r="AZX232" s="14"/>
      <c r="AZY232" s="14"/>
      <c r="AZZ232" s="14"/>
      <c r="BAA232" s="14"/>
      <c r="BAB232" s="14"/>
      <c r="BAC232" s="14"/>
      <c r="BAD232" s="14"/>
      <c r="BAE232" s="14"/>
      <c r="BAF232" s="14"/>
      <c r="BAG232" s="14"/>
      <c r="BAH232" s="14"/>
      <c r="BAI232" s="14"/>
      <c r="BAJ232" s="14"/>
      <c r="BAK232" s="14"/>
      <c r="BAL232" s="14"/>
      <c r="BAM232" s="14"/>
      <c r="BAN232" s="14"/>
      <c r="BAO232" s="14"/>
      <c r="BAP232" s="14"/>
      <c r="BAQ232" s="14"/>
      <c r="BAR232" s="14"/>
      <c r="BAS232" s="14"/>
      <c r="BAT232" s="14"/>
      <c r="BAU232" s="14"/>
      <c r="BAV232" s="14"/>
      <c r="BAW232" s="14"/>
      <c r="BAX232" s="14"/>
      <c r="BAY232" s="14"/>
      <c r="BAZ232" s="14"/>
      <c r="BBA232" s="14"/>
      <c r="BBB232" s="14"/>
      <c r="BBC232" s="14"/>
      <c r="BBD232" s="14"/>
      <c r="BBE232" s="14"/>
      <c r="BBF232" s="14"/>
      <c r="BBG232" s="14"/>
      <c r="BBH232" s="14"/>
      <c r="BBI232" s="14"/>
      <c r="BBJ232" s="14"/>
      <c r="BBK232" s="14"/>
      <c r="BBL232" s="14"/>
      <c r="BBM232" s="14"/>
      <c r="BBN232" s="14"/>
      <c r="BBO232" s="14"/>
      <c r="BBP232" s="14"/>
      <c r="BBQ232" s="14"/>
      <c r="BBR232" s="14"/>
      <c r="BBS232" s="14"/>
      <c r="BBT232" s="14"/>
      <c r="BBU232" s="14"/>
      <c r="BBV232" s="14"/>
      <c r="BBW232" s="14"/>
      <c r="BBX232" s="14"/>
      <c r="BBY232" s="14"/>
      <c r="BBZ232" s="14"/>
      <c r="BCA232" s="14"/>
      <c r="BCB232" s="14"/>
      <c r="BCC232" s="14"/>
      <c r="BCD232" s="14"/>
      <c r="BCE232" s="14"/>
      <c r="BCF232" s="14"/>
      <c r="BCG232" s="14"/>
      <c r="BCH232" s="14"/>
      <c r="BCI232" s="14"/>
      <c r="BCJ232" s="14"/>
      <c r="BCK232" s="14"/>
      <c r="BCL232" s="14"/>
      <c r="BCM232" s="14"/>
      <c r="BCN232" s="14"/>
      <c r="BCO232" s="14"/>
      <c r="BCP232" s="14"/>
      <c r="BCQ232" s="14"/>
      <c r="BCR232" s="14"/>
      <c r="BCS232" s="14"/>
      <c r="BCT232" s="14"/>
      <c r="BCU232" s="14"/>
      <c r="BCV232" s="14"/>
      <c r="BCW232" s="14"/>
      <c r="BCX232" s="14"/>
      <c r="BCY232" s="14"/>
      <c r="BCZ232" s="14"/>
      <c r="BDA232" s="14"/>
      <c r="BDB232" s="14"/>
      <c r="BDC232" s="14"/>
      <c r="BDD232" s="14"/>
      <c r="BDE232" s="14"/>
      <c r="BDF232" s="14"/>
      <c r="BDG232" s="14"/>
      <c r="BDH232" s="14"/>
      <c r="BDI232" s="14"/>
      <c r="BDJ232" s="14"/>
      <c r="BDK232" s="14"/>
      <c r="BDL232" s="14"/>
      <c r="BDM232" s="14"/>
      <c r="BDN232" s="14"/>
      <c r="BDO232" s="14"/>
      <c r="BDP232" s="14"/>
      <c r="BDQ232" s="14"/>
      <c r="BDR232" s="14"/>
      <c r="BDS232" s="14"/>
      <c r="BDT232" s="14"/>
      <c r="BDU232" s="14"/>
      <c r="BDV232" s="14"/>
      <c r="BDW232" s="14"/>
      <c r="BDX232" s="14"/>
      <c r="BDY232" s="14"/>
      <c r="BDZ232" s="14"/>
      <c r="BEA232" s="14"/>
      <c r="BEB232" s="14"/>
      <c r="BEC232" s="14"/>
      <c r="BED232" s="14"/>
      <c r="BEE232" s="14"/>
      <c r="BEF232" s="14"/>
      <c r="BEG232" s="14"/>
      <c r="BEH232" s="14"/>
      <c r="BEI232" s="14"/>
      <c r="BEJ232" s="14"/>
      <c r="BEK232" s="14"/>
      <c r="BEL232" s="14"/>
      <c r="BEM232" s="14"/>
      <c r="BEN232" s="14"/>
      <c r="BEO232" s="14"/>
      <c r="BEP232" s="14"/>
      <c r="BEQ232" s="14"/>
      <c r="BER232" s="14"/>
      <c r="BES232" s="14"/>
      <c r="BET232" s="14"/>
      <c r="BEU232" s="14"/>
      <c r="BEV232" s="14"/>
      <c r="BEW232" s="14"/>
      <c r="BEX232" s="14"/>
      <c r="BEY232" s="14"/>
      <c r="BEZ232" s="14"/>
      <c r="BFA232" s="14"/>
      <c r="BFB232" s="14"/>
      <c r="BFC232" s="14"/>
      <c r="BFD232" s="14"/>
      <c r="BFE232" s="14"/>
      <c r="BFF232" s="14"/>
      <c r="BFG232" s="14"/>
      <c r="BFH232" s="14"/>
      <c r="BFI232" s="14"/>
      <c r="BFJ232" s="14"/>
      <c r="BFK232" s="14"/>
      <c r="BFL232" s="14"/>
      <c r="BFM232" s="14"/>
      <c r="BFN232" s="14"/>
      <c r="BFO232" s="14"/>
      <c r="BFP232" s="14"/>
      <c r="BFQ232" s="14"/>
      <c r="BFR232" s="14"/>
      <c r="BFS232" s="14"/>
      <c r="BFT232" s="14"/>
      <c r="BFU232" s="14"/>
      <c r="BFV232" s="14"/>
      <c r="BFW232" s="14"/>
      <c r="BFX232" s="14"/>
      <c r="BFY232" s="14"/>
      <c r="BFZ232" s="14"/>
      <c r="BGA232" s="14"/>
      <c r="BGB232" s="14"/>
      <c r="BGC232" s="14"/>
      <c r="BGD232" s="14"/>
      <c r="BGE232" s="14"/>
      <c r="BGF232" s="14"/>
      <c r="BGG232" s="14"/>
      <c r="BGH232" s="14"/>
      <c r="BGI232" s="14"/>
      <c r="BGJ232" s="14"/>
      <c r="BGK232" s="14"/>
      <c r="BGL232" s="14"/>
      <c r="BGM232" s="14"/>
      <c r="BGN232" s="14"/>
      <c r="BGO232" s="14"/>
      <c r="BGP232" s="14"/>
      <c r="BGQ232" s="14"/>
      <c r="BGR232" s="14"/>
      <c r="BGS232" s="14"/>
      <c r="BGT232" s="14"/>
      <c r="BGU232" s="14"/>
      <c r="BGV232" s="14"/>
      <c r="BGW232" s="14"/>
      <c r="BGX232" s="14"/>
      <c r="BGY232" s="14"/>
      <c r="BGZ232" s="14"/>
      <c r="BHA232" s="14"/>
      <c r="BHB232" s="14"/>
      <c r="BHC232" s="14"/>
      <c r="BHD232" s="14"/>
      <c r="BHE232" s="14"/>
      <c r="BHF232" s="14"/>
      <c r="BHG232" s="14"/>
      <c r="BHH232" s="14"/>
      <c r="BHI232" s="14"/>
      <c r="BHJ232" s="14"/>
      <c r="BHK232" s="14"/>
      <c r="BHL232" s="14"/>
      <c r="BHM232" s="14"/>
      <c r="BHN232" s="14"/>
      <c r="BHO232" s="14"/>
      <c r="BHP232" s="14"/>
      <c r="BHQ232" s="14"/>
      <c r="BHR232" s="14"/>
      <c r="BHS232" s="14"/>
      <c r="BHT232" s="14"/>
      <c r="BHU232" s="14"/>
      <c r="BHV232" s="14"/>
      <c r="BHW232" s="14"/>
      <c r="BHX232" s="14"/>
      <c r="BHY232" s="14"/>
      <c r="BHZ232" s="14"/>
      <c r="BIA232" s="14"/>
      <c r="BIB232" s="14"/>
      <c r="BIC232" s="14"/>
      <c r="BID232" s="14"/>
      <c r="BIE232" s="14"/>
      <c r="BIF232" s="14"/>
      <c r="BIG232" s="14"/>
      <c r="BIH232" s="14"/>
      <c r="BII232" s="14"/>
      <c r="BIJ232" s="14"/>
      <c r="BIK232" s="14"/>
      <c r="BIL232" s="14"/>
      <c r="BIM232" s="14"/>
      <c r="BIN232" s="14"/>
      <c r="BIO232" s="14"/>
      <c r="BIP232" s="14"/>
      <c r="BIQ232" s="14"/>
      <c r="BIR232" s="14"/>
      <c r="BIS232" s="14"/>
      <c r="BIT232" s="14"/>
      <c r="BIU232" s="14"/>
      <c r="BIV232" s="14"/>
      <c r="BIW232" s="14"/>
      <c r="BIX232" s="14"/>
      <c r="BIY232" s="14"/>
      <c r="BIZ232" s="14"/>
      <c r="BJA232" s="14"/>
      <c r="BJB232" s="14"/>
      <c r="BJC232" s="14"/>
      <c r="BJD232" s="14"/>
      <c r="BJE232" s="14"/>
      <c r="BJF232" s="14"/>
      <c r="BJG232" s="14"/>
      <c r="BJH232" s="14"/>
      <c r="BJI232" s="14"/>
      <c r="BJJ232" s="14"/>
      <c r="BJK232" s="14"/>
      <c r="BJL232" s="14"/>
      <c r="BJM232" s="14"/>
      <c r="BJN232" s="14"/>
      <c r="BJO232" s="14"/>
      <c r="BJP232" s="14"/>
      <c r="BJQ232" s="14"/>
      <c r="BJR232" s="14"/>
      <c r="BJS232" s="14"/>
      <c r="BJT232" s="14"/>
      <c r="BJU232" s="14"/>
      <c r="BJV232" s="14"/>
      <c r="BJW232" s="14"/>
      <c r="BJX232" s="14"/>
      <c r="BJY232" s="14"/>
      <c r="BJZ232" s="14"/>
      <c r="BKA232" s="14"/>
      <c r="BKB232" s="14"/>
      <c r="BKC232" s="14"/>
      <c r="BKD232" s="14"/>
      <c r="BKE232" s="14"/>
      <c r="BKF232" s="14"/>
      <c r="BKG232" s="14"/>
      <c r="BKH232" s="14"/>
      <c r="BKI232" s="14"/>
      <c r="BKJ232" s="14"/>
      <c r="BKK232" s="14"/>
      <c r="BKL232" s="14"/>
      <c r="BKM232" s="14"/>
      <c r="BKN232" s="14"/>
      <c r="BKO232" s="14"/>
      <c r="BKP232" s="14"/>
      <c r="BKQ232" s="14"/>
      <c r="BKR232" s="14"/>
      <c r="BKS232" s="14"/>
      <c r="BKT232" s="14"/>
      <c r="BKU232" s="14"/>
      <c r="BKV232" s="14"/>
      <c r="BKW232" s="14"/>
      <c r="BKX232" s="14"/>
      <c r="BKY232" s="14"/>
      <c r="BKZ232" s="14"/>
      <c r="BLA232" s="14"/>
      <c r="BLB232" s="14"/>
      <c r="BLC232" s="14"/>
      <c r="BLD232" s="14"/>
      <c r="BLE232" s="14"/>
      <c r="BLF232" s="14"/>
      <c r="BLG232" s="14"/>
      <c r="BLH232" s="14"/>
      <c r="BLI232" s="14"/>
      <c r="BLJ232" s="14"/>
      <c r="BLK232" s="14"/>
      <c r="BLL232" s="14"/>
      <c r="BLM232" s="14"/>
      <c r="BLN232" s="14"/>
      <c r="BLO232" s="14"/>
      <c r="BLP232" s="14"/>
      <c r="BLQ232" s="14"/>
      <c r="BLR232" s="14"/>
      <c r="BLS232" s="14"/>
      <c r="BLT232" s="14"/>
      <c r="BLU232" s="14"/>
      <c r="BLV232" s="14"/>
      <c r="BLW232" s="14"/>
      <c r="BLX232" s="14"/>
      <c r="BLY232" s="14"/>
      <c r="BLZ232" s="14"/>
      <c r="BMA232" s="14"/>
      <c r="BMB232" s="14"/>
      <c r="BMC232" s="14"/>
      <c r="BMD232" s="14"/>
      <c r="BME232" s="14"/>
      <c r="BMF232" s="14"/>
      <c r="BMG232" s="14"/>
      <c r="BMH232" s="14"/>
      <c r="BMI232" s="14"/>
      <c r="BMJ232" s="14"/>
      <c r="BMK232" s="14"/>
      <c r="BML232" s="14"/>
      <c r="BMM232" s="14"/>
      <c r="BMN232" s="14"/>
      <c r="BMO232" s="14"/>
      <c r="BMP232" s="14"/>
      <c r="BMQ232" s="14"/>
      <c r="BMR232" s="14"/>
      <c r="BMS232" s="14"/>
      <c r="BMT232" s="14"/>
      <c r="BMU232" s="14"/>
      <c r="BMV232" s="14"/>
      <c r="BMW232" s="14"/>
      <c r="BMX232" s="14"/>
      <c r="BMY232" s="14"/>
      <c r="BMZ232" s="14"/>
      <c r="BNA232" s="14"/>
      <c r="BNB232" s="14"/>
      <c r="BNC232" s="14"/>
      <c r="BND232" s="14"/>
      <c r="BNE232" s="14"/>
      <c r="BNF232" s="14"/>
      <c r="BNG232" s="14"/>
      <c r="BNH232" s="14"/>
      <c r="BNI232" s="14"/>
      <c r="BNJ232" s="14"/>
      <c r="BNK232" s="14"/>
      <c r="BNL232" s="14"/>
      <c r="BNM232" s="14"/>
      <c r="BNN232" s="14"/>
      <c r="BNO232" s="14"/>
      <c r="BNP232" s="14"/>
      <c r="BNQ232" s="14"/>
      <c r="BNR232" s="14"/>
      <c r="BNS232" s="14"/>
      <c r="BNT232" s="14"/>
      <c r="BNU232" s="14"/>
      <c r="BNV232" s="14"/>
      <c r="BNW232" s="14"/>
      <c r="BNX232" s="14"/>
      <c r="BNY232" s="14"/>
      <c r="BNZ232" s="14"/>
      <c r="BOA232" s="14"/>
      <c r="BOB232" s="14"/>
      <c r="BOC232" s="14"/>
      <c r="BOD232" s="14"/>
      <c r="BOE232" s="14"/>
      <c r="BOF232" s="14"/>
      <c r="BOG232" s="14"/>
      <c r="BOH232" s="14"/>
      <c r="BOI232" s="14"/>
      <c r="BOJ232" s="14"/>
      <c r="BOK232" s="14"/>
      <c r="BOL232" s="14"/>
      <c r="BOM232" s="14"/>
      <c r="BON232" s="14"/>
      <c r="BOO232" s="14"/>
      <c r="BOP232" s="14"/>
      <c r="BOQ232" s="14"/>
      <c r="BOR232" s="14"/>
      <c r="BOS232" s="14"/>
      <c r="BOT232" s="14"/>
      <c r="BOU232" s="14"/>
      <c r="BOV232" s="14"/>
      <c r="BOW232" s="14"/>
      <c r="BOX232" s="14"/>
      <c r="BOY232" s="14"/>
      <c r="BOZ232" s="14"/>
      <c r="BPA232" s="14"/>
      <c r="BPB232" s="14"/>
      <c r="BPC232" s="14"/>
      <c r="BPD232" s="14"/>
      <c r="BPE232" s="14"/>
      <c r="BPF232" s="14"/>
      <c r="BPG232" s="14"/>
      <c r="BPH232" s="14"/>
      <c r="BPI232" s="14"/>
      <c r="BPJ232" s="14"/>
      <c r="BPK232" s="14"/>
      <c r="BPL232" s="14"/>
      <c r="BPM232" s="14"/>
      <c r="BPN232" s="14"/>
      <c r="BPO232" s="14"/>
      <c r="BPP232" s="14"/>
      <c r="BPQ232" s="14"/>
      <c r="BPR232" s="14"/>
      <c r="BPS232" s="14"/>
      <c r="BPT232" s="14"/>
      <c r="BPU232" s="14"/>
      <c r="BPV232" s="14"/>
      <c r="BPW232" s="14"/>
      <c r="BPX232" s="14"/>
      <c r="BPY232" s="14"/>
      <c r="BPZ232" s="14"/>
      <c r="BQA232" s="14"/>
      <c r="BQB232" s="14"/>
      <c r="BQC232" s="14"/>
      <c r="BQD232" s="14"/>
      <c r="BQE232" s="14"/>
      <c r="BQF232" s="14"/>
      <c r="BQG232" s="14"/>
      <c r="BQH232" s="14"/>
      <c r="BQI232" s="14"/>
      <c r="BQJ232" s="14"/>
      <c r="BQK232" s="14"/>
      <c r="BQL232" s="14"/>
      <c r="BQM232" s="14"/>
      <c r="BQN232" s="14"/>
      <c r="BQO232" s="14"/>
      <c r="BQP232" s="14"/>
      <c r="BQQ232" s="14"/>
      <c r="BQR232" s="14"/>
      <c r="BQS232" s="14"/>
      <c r="BQT232" s="14"/>
      <c r="BQU232" s="14"/>
      <c r="BQV232" s="14"/>
      <c r="BQW232" s="14"/>
      <c r="BQX232" s="14"/>
      <c r="BQY232" s="14"/>
      <c r="BQZ232" s="14"/>
      <c r="BRA232" s="14"/>
      <c r="BRB232" s="14"/>
      <c r="BRC232" s="14"/>
      <c r="BRD232" s="14"/>
      <c r="BRE232" s="14"/>
      <c r="BRF232" s="14"/>
      <c r="BRG232" s="14"/>
      <c r="BRH232" s="14"/>
      <c r="BRI232" s="14"/>
      <c r="BRJ232" s="14"/>
      <c r="BRK232" s="14"/>
      <c r="BRL232" s="14"/>
      <c r="BRM232" s="14"/>
      <c r="BRN232" s="14"/>
      <c r="BRO232" s="14"/>
      <c r="BRP232" s="14"/>
      <c r="BRQ232" s="14"/>
      <c r="BRR232" s="14"/>
      <c r="BRS232" s="14"/>
      <c r="BRT232" s="14"/>
      <c r="BRU232" s="14"/>
      <c r="BRV232" s="14"/>
      <c r="BRW232" s="14"/>
      <c r="BRX232" s="14"/>
      <c r="BRY232" s="14"/>
      <c r="BRZ232" s="14"/>
      <c r="BSA232" s="14"/>
      <c r="BSB232" s="14"/>
      <c r="BSC232" s="14"/>
      <c r="BSD232" s="14"/>
      <c r="BSE232" s="14"/>
      <c r="BSF232" s="14"/>
      <c r="BSG232" s="14"/>
      <c r="BSH232" s="14"/>
      <c r="BSI232" s="14"/>
      <c r="BSJ232" s="14"/>
      <c r="BSK232" s="14"/>
      <c r="BSL232" s="14"/>
      <c r="BSM232" s="14"/>
      <c r="BSN232" s="14"/>
      <c r="BSO232" s="14"/>
      <c r="BSP232" s="14"/>
      <c r="BSQ232" s="14"/>
      <c r="BSR232" s="14"/>
      <c r="BSS232" s="14"/>
      <c r="BST232" s="14"/>
      <c r="BSU232" s="14"/>
      <c r="BSV232" s="14"/>
      <c r="BSW232" s="14"/>
      <c r="BSX232" s="14"/>
      <c r="BSY232" s="14"/>
      <c r="BSZ232" s="14"/>
      <c r="BTA232" s="14"/>
      <c r="BTB232" s="14"/>
      <c r="BTC232" s="14"/>
      <c r="BTD232" s="14"/>
      <c r="BTE232" s="14"/>
      <c r="BTF232" s="14"/>
      <c r="BTG232" s="14"/>
      <c r="BTH232" s="14"/>
      <c r="BTI232" s="14"/>
      <c r="BTJ232" s="14"/>
      <c r="BTK232" s="14"/>
      <c r="BTL232" s="14"/>
      <c r="BTM232" s="14"/>
      <c r="BTN232" s="14"/>
      <c r="BTO232" s="14"/>
      <c r="BTP232" s="14"/>
      <c r="BTQ232" s="14"/>
      <c r="BTR232" s="14"/>
      <c r="BTS232" s="14"/>
      <c r="BTT232" s="14"/>
      <c r="BTU232" s="14"/>
      <c r="BTV232" s="14"/>
      <c r="BTW232" s="14"/>
      <c r="BTX232" s="14"/>
      <c r="BTY232" s="14"/>
      <c r="BTZ232" s="14"/>
      <c r="BUA232" s="14"/>
      <c r="BUB232" s="14"/>
      <c r="BUC232" s="14"/>
      <c r="BUD232" s="14"/>
      <c r="BUE232" s="14"/>
      <c r="BUF232" s="14"/>
      <c r="BUG232" s="14"/>
      <c r="BUH232" s="14"/>
      <c r="BUI232" s="14"/>
      <c r="BUJ232" s="14"/>
      <c r="BUK232" s="14"/>
      <c r="BUL232" s="14"/>
      <c r="BUM232" s="14"/>
      <c r="BUN232" s="14"/>
      <c r="BUO232" s="14"/>
      <c r="BUP232" s="14"/>
      <c r="BUQ232" s="14"/>
      <c r="BUR232" s="14"/>
      <c r="BUS232" s="14"/>
      <c r="BUT232" s="14"/>
      <c r="BUU232" s="14"/>
      <c r="BUV232" s="14"/>
      <c r="BUW232" s="14"/>
      <c r="BUX232" s="14"/>
      <c r="BUY232" s="14"/>
      <c r="BUZ232" s="14"/>
      <c r="BVA232" s="14"/>
      <c r="BVB232" s="14"/>
      <c r="BVC232" s="14"/>
      <c r="BVD232" s="14"/>
      <c r="BVE232" s="14"/>
      <c r="BVF232" s="14"/>
      <c r="BVG232" s="14"/>
      <c r="BVH232" s="14"/>
      <c r="BVI232" s="14"/>
      <c r="BVJ232" s="14"/>
      <c r="BVK232" s="14"/>
      <c r="BVL232" s="14"/>
      <c r="BVM232" s="14"/>
      <c r="BVN232" s="14"/>
      <c r="BVO232" s="14"/>
      <c r="BVP232" s="14"/>
      <c r="BVQ232" s="14"/>
      <c r="BVR232" s="14"/>
      <c r="BVS232" s="14"/>
      <c r="BVT232" s="14"/>
      <c r="BVU232" s="14"/>
      <c r="BVV232" s="14"/>
      <c r="BVW232" s="14"/>
      <c r="BVX232" s="14"/>
      <c r="BVY232" s="14"/>
      <c r="BVZ232" s="14"/>
      <c r="BWA232" s="14"/>
      <c r="BWB232" s="14"/>
      <c r="BWC232" s="14"/>
      <c r="BWD232" s="14"/>
      <c r="BWE232" s="14"/>
      <c r="BWF232" s="14"/>
      <c r="BWG232" s="14"/>
      <c r="BWH232" s="14"/>
      <c r="BWI232" s="14"/>
      <c r="BWJ232" s="14"/>
      <c r="BWK232" s="14"/>
      <c r="BWL232" s="14"/>
      <c r="BWM232" s="14"/>
      <c r="BWN232" s="14"/>
      <c r="BWO232" s="14"/>
      <c r="BWP232" s="14"/>
      <c r="BWQ232" s="14"/>
      <c r="BWR232" s="14"/>
      <c r="BWS232" s="14"/>
      <c r="BWT232" s="14"/>
      <c r="BWU232" s="14"/>
      <c r="BWV232" s="14"/>
      <c r="BWW232" s="14"/>
      <c r="BWX232" s="14"/>
      <c r="BWY232" s="14"/>
      <c r="BWZ232" s="14"/>
      <c r="BXA232" s="14"/>
      <c r="BXB232" s="14"/>
      <c r="BXC232" s="14"/>
      <c r="BXD232" s="14"/>
      <c r="BXE232" s="14"/>
      <c r="BXF232" s="14"/>
      <c r="BXG232" s="14"/>
      <c r="BXH232" s="14"/>
      <c r="BXI232" s="14"/>
      <c r="BXJ232" s="14"/>
      <c r="BXK232" s="14"/>
      <c r="BXL232" s="14"/>
      <c r="BXM232" s="14"/>
      <c r="BXN232" s="14"/>
      <c r="BXO232" s="14"/>
      <c r="BXP232" s="14"/>
      <c r="BXQ232" s="14"/>
      <c r="BXR232" s="14"/>
      <c r="BXS232" s="14"/>
      <c r="BXT232" s="14"/>
      <c r="BXU232" s="14"/>
      <c r="BXV232" s="14"/>
      <c r="BXW232" s="14"/>
      <c r="BXX232" s="14"/>
      <c r="BXY232" s="14"/>
      <c r="BXZ232" s="14"/>
      <c r="BYA232" s="14"/>
      <c r="BYB232" s="14"/>
      <c r="BYC232" s="14"/>
      <c r="BYD232" s="14"/>
      <c r="BYE232" s="14"/>
      <c r="BYF232" s="14"/>
      <c r="BYG232" s="14"/>
      <c r="BYH232" s="14"/>
      <c r="BYI232" s="14"/>
      <c r="BYJ232" s="14"/>
      <c r="BYK232" s="14"/>
      <c r="BYL232" s="14"/>
      <c r="BYM232" s="14"/>
      <c r="BYN232" s="14"/>
      <c r="BYO232" s="14"/>
      <c r="BYP232" s="14"/>
      <c r="BYQ232" s="14"/>
      <c r="BYR232" s="14"/>
      <c r="BYS232" s="14"/>
      <c r="BYT232" s="14"/>
      <c r="BYU232" s="14"/>
      <c r="BYV232" s="14"/>
      <c r="BYW232" s="14"/>
      <c r="BYX232" s="14"/>
      <c r="BYY232" s="14"/>
      <c r="BYZ232" s="14"/>
      <c r="BZA232" s="14"/>
      <c r="BZB232" s="14"/>
      <c r="BZC232" s="14"/>
      <c r="BZD232" s="14"/>
      <c r="BZE232" s="14"/>
      <c r="BZF232" s="14"/>
      <c r="BZG232" s="14"/>
      <c r="BZH232" s="14"/>
      <c r="BZI232" s="14"/>
      <c r="BZJ232" s="14"/>
      <c r="BZK232" s="14"/>
      <c r="BZL232" s="14"/>
      <c r="BZM232" s="14"/>
      <c r="BZN232" s="14"/>
      <c r="BZO232" s="14"/>
      <c r="BZP232" s="14"/>
      <c r="BZQ232" s="14"/>
      <c r="BZR232" s="14"/>
      <c r="BZS232" s="14"/>
      <c r="BZT232" s="14"/>
      <c r="BZU232" s="14"/>
      <c r="BZV232" s="14"/>
      <c r="BZW232" s="14"/>
      <c r="BZX232" s="14"/>
      <c r="BZY232" s="14"/>
      <c r="BZZ232" s="14"/>
      <c r="CAA232" s="14"/>
      <c r="CAB232" s="14"/>
      <c r="CAC232" s="14"/>
      <c r="CAD232" s="14"/>
      <c r="CAE232" s="14"/>
      <c r="CAF232" s="14"/>
      <c r="CAG232" s="14"/>
      <c r="CAH232" s="14"/>
      <c r="CAI232" s="14"/>
      <c r="CAJ232" s="14"/>
      <c r="CAK232" s="14"/>
      <c r="CAL232" s="14"/>
      <c r="CAM232" s="14"/>
      <c r="CAN232" s="14"/>
      <c r="CAO232" s="14"/>
      <c r="CAP232" s="14"/>
      <c r="CAQ232" s="14"/>
      <c r="CAR232" s="14"/>
      <c r="CAS232" s="14"/>
      <c r="CAT232" s="14"/>
      <c r="CAU232" s="14"/>
      <c r="CAV232" s="14"/>
      <c r="CAW232" s="14"/>
      <c r="CAX232" s="14"/>
      <c r="CAY232" s="14"/>
      <c r="CAZ232" s="14"/>
      <c r="CBA232" s="14"/>
      <c r="CBB232" s="14"/>
      <c r="CBC232" s="14"/>
      <c r="CBD232" s="14"/>
      <c r="CBE232" s="14"/>
      <c r="CBF232" s="14"/>
      <c r="CBG232" s="14"/>
      <c r="CBH232" s="14"/>
      <c r="CBI232" s="14"/>
      <c r="CBJ232" s="14"/>
      <c r="CBK232" s="14"/>
      <c r="CBL232" s="14"/>
      <c r="CBM232" s="14"/>
      <c r="CBN232" s="14"/>
      <c r="CBO232" s="14"/>
      <c r="CBP232" s="14"/>
      <c r="CBQ232" s="14"/>
      <c r="CBR232" s="14"/>
      <c r="CBS232" s="14"/>
      <c r="CBT232" s="14"/>
      <c r="CBU232" s="14"/>
      <c r="CBV232" s="14"/>
      <c r="CBW232" s="14"/>
      <c r="CBX232" s="14"/>
      <c r="CBY232" s="14"/>
      <c r="CBZ232" s="14"/>
      <c r="CCA232" s="14"/>
      <c r="CCB232" s="14"/>
      <c r="CCC232" s="14"/>
      <c r="CCD232" s="14"/>
      <c r="CCE232" s="14"/>
      <c r="CCF232" s="14"/>
      <c r="CCG232" s="14"/>
      <c r="CCH232" s="14"/>
      <c r="CCI232" s="14"/>
      <c r="CCJ232" s="14"/>
      <c r="CCK232" s="14"/>
      <c r="CCL232" s="14"/>
      <c r="CCM232" s="14"/>
      <c r="CCN232" s="14"/>
      <c r="CCO232" s="14"/>
      <c r="CCP232" s="14"/>
      <c r="CCQ232" s="14"/>
      <c r="CCR232" s="14"/>
      <c r="CCS232" s="14"/>
      <c r="CCT232" s="14"/>
      <c r="CCU232" s="14"/>
      <c r="CCV232" s="14"/>
      <c r="CCW232" s="14"/>
      <c r="CCX232" s="14"/>
      <c r="CCY232" s="14"/>
      <c r="CCZ232" s="14"/>
      <c r="CDA232" s="14"/>
      <c r="CDB232" s="14"/>
      <c r="CDC232" s="14"/>
      <c r="CDD232" s="14"/>
      <c r="CDE232" s="14"/>
      <c r="CDF232" s="14"/>
      <c r="CDG232" s="14"/>
      <c r="CDH232" s="14"/>
      <c r="CDI232" s="14"/>
      <c r="CDJ232" s="14"/>
      <c r="CDK232" s="14"/>
      <c r="CDL232" s="14"/>
      <c r="CDM232" s="14"/>
      <c r="CDN232" s="14"/>
      <c r="CDO232" s="14"/>
      <c r="CDP232" s="14"/>
      <c r="CDQ232" s="14"/>
      <c r="CDR232" s="14"/>
      <c r="CDS232" s="14"/>
      <c r="CDT232" s="14"/>
      <c r="CDU232" s="14"/>
      <c r="CDV232" s="14"/>
      <c r="CDW232" s="14"/>
      <c r="CDX232" s="14"/>
      <c r="CDY232" s="14"/>
      <c r="CDZ232" s="14"/>
      <c r="CEA232" s="14"/>
      <c r="CEB232" s="14"/>
      <c r="CEC232" s="14"/>
      <c r="CED232" s="14"/>
      <c r="CEE232" s="14"/>
      <c r="CEF232" s="14"/>
      <c r="CEG232" s="14"/>
      <c r="CEH232" s="14"/>
      <c r="CEI232" s="14"/>
      <c r="CEJ232" s="14"/>
      <c r="CEK232" s="14"/>
      <c r="CEL232" s="14"/>
      <c r="CEM232" s="14"/>
      <c r="CEN232" s="14"/>
      <c r="CEO232" s="14"/>
      <c r="CEP232" s="14"/>
      <c r="CEQ232" s="14"/>
      <c r="CER232" s="14"/>
      <c r="CES232" s="14"/>
      <c r="CET232" s="14"/>
      <c r="CEU232" s="14"/>
      <c r="CEV232" s="14"/>
      <c r="CEW232" s="14"/>
      <c r="CEX232" s="14"/>
      <c r="CEY232" s="14"/>
      <c r="CEZ232" s="14"/>
      <c r="CFA232" s="14"/>
      <c r="CFB232" s="14"/>
      <c r="CFC232" s="14"/>
      <c r="CFD232" s="14"/>
      <c r="CFE232" s="14"/>
      <c r="CFF232" s="14"/>
      <c r="CFG232" s="14"/>
      <c r="CFH232" s="14"/>
      <c r="CFI232" s="14"/>
      <c r="CFJ232" s="14"/>
      <c r="CFK232" s="14"/>
      <c r="CFL232" s="14"/>
      <c r="CFM232" s="14"/>
      <c r="CFN232" s="14"/>
      <c r="CFO232" s="14"/>
      <c r="CFP232" s="14"/>
      <c r="CFQ232" s="14"/>
      <c r="CFR232" s="14"/>
      <c r="CFS232" s="14"/>
      <c r="CFT232" s="14"/>
      <c r="CFU232" s="14"/>
      <c r="CFV232" s="14"/>
      <c r="CFW232" s="14"/>
      <c r="CFX232" s="14"/>
      <c r="CFY232" s="14"/>
      <c r="CFZ232" s="14"/>
      <c r="CGA232" s="14"/>
      <c r="CGB232" s="14"/>
      <c r="CGC232" s="14"/>
      <c r="CGD232" s="14"/>
      <c r="CGE232" s="14"/>
      <c r="CGF232" s="14"/>
      <c r="CGG232" s="14"/>
      <c r="CGH232" s="14"/>
      <c r="CGI232" s="14"/>
      <c r="CGJ232" s="14"/>
      <c r="CGK232" s="14"/>
      <c r="CGL232" s="14"/>
      <c r="CGM232" s="14"/>
      <c r="CGN232" s="14"/>
      <c r="CGO232" s="14"/>
      <c r="CGP232" s="14"/>
      <c r="CGQ232" s="14"/>
      <c r="CGR232" s="14"/>
      <c r="CGS232" s="14"/>
      <c r="CGT232" s="14"/>
      <c r="CGU232" s="14"/>
      <c r="CGV232" s="14"/>
      <c r="CGW232" s="14"/>
      <c r="CGX232" s="14"/>
      <c r="CGY232" s="14"/>
      <c r="CGZ232" s="14"/>
      <c r="CHA232" s="14"/>
      <c r="CHB232" s="14"/>
      <c r="CHC232" s="14"/>
      <c r="CHD232" s="14"/>
      <c r="CHE232" s="14"/>
      <c r="CHF232" s="14"/>
      <c r="CHG232" s="14"/>
      <c r="CHH232" s="14"/>
      <c r="CHI232" s="14"/>
      <c r="CHJ232" s="14"/>
      <c r="CHK232" s="14"/>
      <c r="CHL232" s="14"/>
      <c r="CHM232" s="14"/>
      <c r="CHN232" s="14"/>
      <c r="CHO232" s="14"/>
      <c r="CHP232" s="14"/>
      <c r="CHQ232" s="14"/>
      <c r="CHR232" s="14"/>
      <c r="CHS232" s="14"/>
      <c r="CHT232" s="14"/>
      <c r="CHU232" s="14"/>
      <c r="CHV232" s="14"/>
      <c r="CHW232" s="14"/>
      <c r="CHX232" s="14"/>
      <c r="CHY232" s="14"/>
      <c r="CHZ232" s="14"/>
      <c r="CIA232" s="14"/>
      <c r="CIB232" s="14"/>
      <c r="CIC232" s="14"/>
      <c r="CID232" s="14"/>
      <c r="CIE232" s="14"/>
      <c r="CIF232" s="14"/>
      <c r="CIG232" s="14"/>
      <c r="CIH232" s="14"/>
      <c r="CII232" s="14"/>
      <c r="CIJ232" s="14"/>
      <c r="CIK232" s="14"/>
      <c r="CIL232" s="14"/>
      <c r="CIM232" s="14"/>
      <c r="CIN232" s="14"/>
      <c r="CIO232" s="14"/>
      <c r="CIP232" s="14"/>
      <c r="CIQ232" s="14"/>
      <c r="CIR232" s="14"/>
      <c r="CIS232" s="14"/>
      <c r="CIT232" s="14"/>
      <c r="CIU232" s="14"/>
      <c r="CIV232" s="14"/>
      <c r="CIW232" s="14"/>
      <c r="CIX232" s="14"/>
      <c r="CIY232" s="14"/>
      <c r="CIZ232" s="14"/>
      <c r="CJA232" s="14"/>
      <c r="CJB232" s="14"/>
      <c r="CJC232" s="14"/>
      <c r="CJD232" s="14"/>
      <c r="CJE232" s="14"/>
      <c r="CJF232" s="14"/>
      <c r="CJG232" s="14"/>
      <c r="CJH232" s="14"/>
      <c r="CJI232" s="14"/>
      <c r="CJJ232" s="14"/>
      <c r="CJK232" s="14"/>
      <c r="CJL232" s="14"/>
      <c r="CJM232" s="14"/>
      <c r="CJN232" s="14"/>
      <c r="CJO232" s="14"/>
      <c r="CJP232" s="14"/>
      <c r="CJQ232" s="14"/>
      <c r="CJR232" s="14"/>
      <c r="CJS232" s="14"/>
      <c r="CJT232" s="14"/>
      <c r="CJU232" s="14"/>
      <c r="CJV232" s="14"/>
      <c r="CJW232" s="14"/>
      <c r="CJX232" s="14"/>
      <c r="CJY232" s="14"/>
      <c r="CJZ232" s="14"/>
      <c r="CKA232" s="14"/>
      <c r="CKB232" s="14"/>
      <c r="CKC232" s="14"/>
      <c r="CKD232" s="14"/>
      <c r="CKE232" s="14"/>
      <c r="CKF232" s="14"/>
      <c r="CKG232" s="14"/>
      <c r="CKH232" s="14"/>
      <c r="CKI232" s="14"/>
      <c r="CKJ232" s="14"/>
      <c r="CKK232" s="14"/>
      <c r="CKL232" s="14"/>
      <c r="CKM232" s="14"/>
      <c r="CKN232" s="14"/>
      <c r="CKO232" s="14"/>
      <c r="CKP232" s="14"/>
      <c r="CKQ232" s="14"/>
      <c r="CKR232" s="14"/>
      <c r="CKS232" s="14"/>
      <c r="CKT232" s="14"/>
      <c r="CKU232" s="14"/>
      <c r="CKV232" s="14"/>
      <c r="CKW232" s="14"/>
      <c r="CKX232" s="14"/>
      <c r="CKY232" s="14"/>
      <c r="CKZ232" s="14"/>
      <c r="CLA232" s="14"/>
      <c r="CLB232" s="14"/>
      <c r="CLC232" s="14"/>
      <c r="CLD232" s="14"/>
      <c r="CLE232" s="14"/>
      <c r="CLF232" s="14"/>
      <c r="CLG232" s="14"/>
      <c r="CLH232" s="14"/>
      <c r="CLI232" s="14"/>
      <c r="CLJ232" s="14"/>
      <c r="CLK232" s="14"/>
      <c r="CLL232" s="14"/>
      <c r="CLM232" s="14"/>
      <c r="CLN232" s="14"/>
      <c r="CLO232" s="14"/>
      <c r="CLP232" s="14"/>
      <c r="CLQ232" s="14"/>
      <c r="CLR232" s="14"/>
      <c r="CLS232" s="14"/>
      <c r="CLT232" s="14"/>
      <c r="CLU232" s="14"/>
      <c r="CLV232" s="14"/>
      <c r="CLW232" s="14"/>
      <c r="CLX232" s="14"/>
      <c r="CLY232" s="14"/>
      <c r="CLZ232" s="14"/>
      <c r="CMA232" s="14"/>
      <c r="CMB232" s="14"/>
      <c r="CMC232" s="14"/>
      <c r="CMD232" s="14"/>
      <c r="CME232" s="14"/>
      <c r="CMF232" s="14"/>
      <c r="CMG232" s="14"/>
      <c r="CMH232" s="14"/>
      <c r="CMI232" s="14"/>
      <c r="CMJ232" s="14"/>
      <c r="CMK232" s="14"/>
      <c r="CML232" s="14"/>
      <c r="CMM232" s="14"/>
      <c r="CMN232" s="14"/>
      <c r="CMO232" s="14"/>
      <c r="CMP232" s="14"/>
      <c r="CMQ232" s="14"/>
      <c r="CMR232" s="14"/>
      <c r="CMS232" s="14"/>
      <c r="CMT232" s="14"/>
      <c r="CMU232" s="14"/>
      <c r="CMV232" s="14"/>
      <c r="CMW232" s="14"/>
      <c r="CMX232" s="14"/>
      <c r="CMY232" s="14"/>
      <c r="CMZ232" s="14"/>
      <c r="CNA232" s="14"/>
      <c r="CNB232" s="14"/>
      <c r="CNC232" s="14"/>
      <c r="CND232" s="14"/>
      <c r="CNE232" s="14"/>
      <c r="CNF232" s="14"/>
      <c r="CNG232" s="14"/>
      <c r="CNH232" s="14"/>
      <c r="CNI232" s="14"/>
      <c r="CNJ232" s="14"/>
      <c r="CNK232" s="14"/>
      <c r="CNL232" s="14"/>
      <c r="CNM232" s="14"/>
      <c r="CNN232" s="14"/>
      <c r="CNO232" s="14"/>
      <c r="CNP232" s="14"/>
      <c r="CNQ232" s="14"/>
      <c r="CNR232" s="14"/>
      <c r="CNS232" s="14"/>
      <c r="CNT232" s="14"/>
      <c r="CNU232" s="14"/>
      <c r="CNV232" s="14"/>
      <c r="CNW232" s="14"/>
      <c r="CNX232" s="14"/>
      <c r="CNY232" s="14"/>
      <c r="CNZ232" s="14"/>
      <c r="COA232" s="14"/>
      <c r="COB232" s="14"/>
      <c r="COC232" s="14"/>
      <c r="COD232" s="14"/>
      <c r="COE232" s="14"/>
      <c r="COF232" s="14"/>
      <c r="COG232" s="14"/>
      <c r="COH232" s="14"/>
      <c r="COI232" s="14"/>
      <c r="COJ232" s="14"/>
      <c r="COK232" s="14"/>
      <c r="COL232" s="14"/>
      <c r="COM232" s="14"/>
      <c r="CON232" s="14"/>
      <c r="COO232" s="14"/>
      <c r="COP232" s="14"/>
      <c r="COQ232" s="14"/>
      <c r="COR232" s="14"/>
      <c r="COS232" s="14"/>
      <c r="COT232" s="14"/>
      <c r="COU232" s="14"/>
      <c r="COV232" s="14"/>
      <c r="COW232" s="14"/>
      <c r="COX232" s="14"/>
      <c r="COY232" s="14"/>
      <c r="COZ232" s="14"/>
      <c r="CPA232" s="14"/>
      <c r="CPB232" s="14"/>
      <c r="CPC232" s="14"/>
      <c r="CPD232" s="14"/>
      <c r="CPE232" s="14"/>
      <c r="CPF232" s="14"/>
      <c r="CPG232" s="14"/>
      <c r="CPH232" s="14"/>
      <c r="CPI232" s="14"/>
      <c r="CPJ232" s="14"/>
      <c r="CPK232" s="14"/>
      <c r="CPL232" s="14"/>
      <c r="CPM232" s="14"/>
      <c r="CPN232" s="14"/>
      <c r="CPO232" s="14"/>
      <c r="CPP232" s="14"/>
      <c r="CPQ232" s="14"/>
      <c r="CPR232" s="14"/>
      <c r="CPS232" s="14"/>
      <c r="CPT232" s="14"/>
      <c r="CPU232" s="14"/>
      <c r="CPV232" s="14"/>
      <c r="CPW232" s="14"/>
      <c r="CPX232" s="14"/>
      <c r="CPY232" s="14"/>
      <c r="CPZ232" s="14"/>
      <c r="CQA232" s="14"/>
      <c r="CQB232" s="14"/>
      <c r="CQC232" s="14"/>
      <c r="CQD232" s="14"/>
      <c r="CQE232" s="14"/>
      <c r="CQF232" s="14"/>
      <c r="CQG232" s="14"/>
      <c r="CQH232" s="14"/>
      <c r="CQI232" s="14"/>
      <c r="CQJ232" s="14"/>
      <c r="CQK232" s="14"/>
      <c r="CQL232" s="14"/>
      <c r="CQM232" s="14"/>
      <c r="CQN232" s="14"/>
      <c r="CQO232" s="14"/>
      <c r="CQP232" s="14"/>
      <c r="CQQ232" s="14"/>
      <c r="CQR232" s="14"/>
      <c r="CQS232" s="14"/>
      <c r="CQT232" s="14"/>
      <c r="CQU232" s="14"/>
      <c r="CQV232" s="14"/>
      <c r="CQW232" s="14"/>
      <c r="CQX232" s="14"/>
      <c r="CQY232" s="14"/>
      <c r="CQZ232" s="14"/>
      <c r="CRA232" s="14"/>
      <c r="CRB232" s="14"/>
      <c r="CRC232" s="14"/>
      <c r="CRD232" s="14"/>
      <c r="CRE232" s="14"/>
      <c r="CRF232" s="14"/>
      <c r="CRG232" s="14"/>
      <c r="CRH232" s="14"/>
      <c r="CRI232" s="14"/>
      <c r="CRJ232" s="14"/>
      <c r="CRK232" s="14"/>
      <c r="CRL232" s="14"/>
      <c r="CRM232" s="14"/>
      <c r="CRN232" s="14"/>
      <c r="CRO232" s="14"/>
      <c r="CRP232" s="14"/>
      <c r="CRQ232" s="14"/>
      <c r="CRR232" s="14"/>
      <c r="CRS232" s="14"/>
      <c r="CRT232" s="14"/>
      <c r="CRU232" s="14"/>
      <c r="CRV232" s="14"/>
      <c r="CRW232" s="14"/>
      <c r="CRX232" s="14"/>
      <c r="CRY232" s="14"/>
      <c r="CRZ232" s="14"/>
      <c r="CSA232" s="14"/>
      <c r="CSB232" s="14"/>
      <c r="CSC232" s="14"/>
      <c r="CSD232" s="14"/>
      <c r="CSE232" s="14"/>
      <c r="CSF232" s="14"/>
      <c r="CSG232" s="14"/>
      <c r="CSH232" s="14"/>
      <c r="CSI232" s="14"/>
      <c r="CSJ232" s="14"/>
      <c r="CSK232" s="14"/>
      <c r="CSL232" s="14"/>
      <c r="CSM232" s="14"/>
      <c r="CSN232" s="14"/>
      <c r="CSO232" s="14"/>
      <c r="CSP232" s="14"/>
      <c r="CSQ232" s="14"/>
      <c r="CSR232" s="14"/>
      <c r="CSS232" s="14"/>
      <c r="CST232" s="14"/>
      <c r="CSU232" s="14"/>
      <c r="CSV232" s="14"/>
      <c r="CSW232" s="14"/>
      <c r="CSX232" s="14"/>
      <c r="CSY232" s="14"/>
      <c r="CSZ232" s="14"/>
      <c r="CTA232" s="14"/>
      <c r="CTB232" s="14"/>
      <c r="CTC232" s="14"/>
      <c r="CTD232" s="14"/>
      <c r="CTE232" s="14"/>
      <c r="CTF232" s="14"/>
      <c r="CTG232" s="14"/>
      <c r="CTH232" s="14"/>
      <c r="CTI232" s="14"/>
      <c r="CTJ232" s="14"/>
      <c r="CTK232" s="14"/>
      <c r="CTL232" s="14"/>
      <c r="CTM232" s="14"/>
      <c r="CTN232" s="14"/>
      <c r="CTO232" s="14"/>
      <c r="CTP232" s="14"/>
      <c r="CTQ232" s="14"/>
      <c r="CTR232" s="14"/>
      <c r="CTS232" s="14"/>
      <c r="CTT232" s="14"/>
      <c r="CTU232" s="14"/>
      <c r="CTV232" s="14"/>
      <c r="CTW232" s="14"/>
      <c r="CTX232" s="14"/>
      <c r="CTY232" s="14"/>
      <c r="CTZ232" s="14"/>
      <c r="CUA232" s="14"/>
      <c r="CUB232" s="14"/>
      <c r="CUC232" s="14"/>
      <c r="CUD232" s="14"/>
      <c r="CUE232" s="14"/>
      <c r="CUF232" s="14"/>
      <c r="CUG232" s="14"/>
      <c r="CUH232" s="14"/>
      <c r="CUI232" s="14"/>
      <c r="CUJ232" s="14"/>
      <c r="CUK232" s="14"/>
      <c r="CUL232" s="14"/>
      <c r="CUM232" s="14"/>
      <c r="CUN232" s="14"/>
      <c r="CUO232" s="14"/>
      <c r="CUP232" s="14"/>
      <c r="CUQ232" s="14"/>
      <c r="CUR232" s="14"/>
      <c r="CUS232" s="14"/>
      <c r="CUT232" s="14"/>
      <c r="CUU232" s="14"/>
      <c r="CUV232" s="14"/>
      <c r="CUW232" s="14"/>
      <c r="CUX232" s="14"/>
      <c r="CUY232" s="14"/>
      <c r="CUZ232" s="14"/>
      <c r="CVA232" s="14"/>
      <c r="CVB232" s="14"/>
      <c r="CVC232" s="14"/>
      <c r="CVD232" s="14"/>
      <c r="CVE232" s="14"/>
      <c r="CVF232" s="14"/>
      <c r="CVG232" s="14"/>
      <c r="CVH232" s="14"/>
      <c r="CVI232" s="14"/>
      <c r="CVJ232" s="14"/>
      <c r="CVK232" s="14"/>
      <c r="CVL232" s="14"/>
      <c r="CVM232" s="14"/>
      <c r="CVN232" s="14"/>
      <c r="CVO232" s="14"/>
      <c r="CVP232" s="14"/>
      <c r="CVQ232" s="14"/>
      <c r="CVR232" s="14"/>
      <c r="CVS232" s="14"/>
      <c r="CVT232" s="14"/>
      <c r="CVU232" s="14"/>
      <c r="CVV232" s="14"/>
      <c r="CVW232" s="14"/>
      <c r="CVX232" s="14"/>
      <c r="CVY232" s="14"/>
      <c r="CVZ232" s="14"/>
      <c r="CWA232" s="14"/>
      <c r="CWB232" s="14"/>
      <c r="CWC232" s="14"/>
      <c r="CWD232" s="14"/>
      <c r="CWE232" s="14"/>
      <c r="CWF232" s="14"/>
      <c r="CWG232" s="14"/>
      <c r="CWH232" s="14"/>
      <c r="CWI232" s="14"/>
      <c r="CWJ232" s="14"/>
      <c r="CWK232" s="14"/>
      <c r="CWL232" s="14"/>
      <c r="CWM232" s="14"/>
      <c r="CWN232" s="14"/>
      <c r="CWO232" s="14"/>
      <c r="CWP232" s="14"/>
      <c r="CWQ232" s="14"/>
      <c r="CWR232" s="14"/>
      <c r="CWS232" s="14"/>
      <c r="CWT232" s="14"/>
      <c r="CWU232" s="14"/>
      <c r="CWV232" s="14"/>
      <c r="CWW232" s="14"/>
      <c r="CWX232" s="14"/>
      <c r="CWY232" s="14"/>
      <c r="CWZ232" s="14"/>
      <c r="CXA232" s="14"/>
      <c r="CXB232" s="14"/>
      <c r="CXC232" s="14"/>
      <c r="CXD232" s="14"/>
      <c r="CXE232" s="14"/>
      <c r="CXF232" s="14"/>
      <c r="CXG232" s="14"/>
      <c r="CXH232" s="14"/>
      <c r="CXI232" s="14"/>
      <c r="CXJ232" s="14"/>
      <c r="CXK232" s="14"/>
      <c r="CXL232" s="14"/>
      <c r="CXM232" s="14"/>
      <c r="CXN232" s="14"/>
      <c r="CXO232" s="14"/>
      <c r="CXP232" s="14"/>
      <c r="CXQ232" s="14"/>
      <c r="CXR232" s="14"/>
      <c r="CXS232" s="14"/>
      <c r="CXT232" s="14"/>
      <c r="CXU232" s="14"/>
      <c r="CXV232" s="14"/>
      <c r="CXW232" s="14"/>
      <c r="CXX232" s="14"/>
      <c r="CXY232" s="14"/>
      <c r="CXZ232" s="14"/>
      <c r="CYA232" s="14"/>
      <c r="CYB232" s="14"/>
      <c r="CYC232" s="14"/>
      <c r="CYD232" s="14"/>
      <c r="CYE232" s="14"/>
      <c r="CYF232" s="14"/>
      <c r="CYG232" s="14"/>
      <c r="CYH232" s="14"/>
      <c r="CYI232" s="14"/>
      <c r="CYJ232" s="14"/>
      <c r="CYK232" s="14"/>
      <c r="CYL232" s="14"/>
      <c r="CYM232" s="14"/>
      <c r="CYN232" s="14"/>
      <c r="CYO232" s="14"/>
      <c r="CYP232" s="14"/>
      <c r="CYQ232" s="14"/>
      <c r="CYR232" s="14"/>
      <c r="CYS232" s="14"/>
      <c r="CYT232" s="14"/>
      <c r="CYU232" s="14"/>
      <c r="CYV232" s="14"/>
      <c r="CYW232" s="14"/>
      <c r="CYX232" s="14"/>
      <c r="CYY232" s="14"/>
      <c r="CYZ232" s="14"/>
      <c r="CZA232" s="14"/>
      <c r="CZB232" s="14"/>
      <c r="CZC232" s="14"/>
      <c r="CZD232" s="14"/>
      <c r="CZE232" s="14"/>
      <c r="CZF232" s="14"/>
      <c r="CZG232" s="14"/>
      <c r="CZH232" s="14"/>
      <c r="CZI232" s="14"/>
      <c r="CZJ232" s="14"/>
      <c r="CZK232" s="14"/>
      <c r="CZL232" s="14"/>
      <c r="CZM232" s="14"/>
      <c r="CZN232" s="14"/>
      <c r="CZO232" s="14"/>
      <c r="CZP232" s="14"/>
      <c r="CZQ232" s="14"/>
      <c r="CZR232" s="14"/>
      <c r="CZS232" s="14"/>
      <c r="CZT232" s="14"/>
      <c r="CZU232" s="14"/>
      <c r="CZV232" s="14"/>
      <c r="CZW232" s="14"/>
      <c r="CZX232" s="14"/>
      <c r="CZY232" s="14"/>
      <c r="CZZ232" s="14"/>
      <c r="DAA232" s="14"/>
      <c r="DAB232" s="14"/>
      <c r="DAC232" s="14"/>
      <c r="DAD232" s="14"/>
      <c r="DAE232" s="14"/>
      <c r="DAF232" s="14"/>
      <c r="DAG232" s="14"/>
      <c r="DAH232" s="14"/>
      <c r="DAI232" s="14"/>
      <c r="DAJ232" s="14"/>
      <c r="DAK232" s="14"/>
      <c r="DAL232" s="14"/>
      <c r="DAM232" s="14"/>
      <c r="DAN232" s="14"/>
      <c r="DAO232" s="14"/>
      <c r="DAP232" s="14"/>
      <c r="DAQ232" s="14"/>
      <c r="DAR232" s="14"/>
      <c r="DAS232" s="14"/>
      <c r="DAT232" s="14"/>
      <c r="DAU232" s="14"/>
      <c r="DAV232" s="14"/>
      <c r="DAW232" s="14"/>
      <c r="DAX232" s="14"/>
      <c r="DAY232" s="14"/>
      <c r="DAZ232" s="14"/>
      <c r="DBA232" s="14"/>
      <c r="DBB232" s="14"/>
      <c r="DBC232" s="14"/>
      <c r="DBD232" s="14"/>
      <c r="DBE232" s="14"/>
      <c r="DBF232" s="14"/>
      <c r="DBG232" s="14"/>
      <c r="DBH232" s="14"/>
      <c r="DBI232" s="14"/>
      <c r="DBJ232" s="14"/>
      <c r="DBK232" s="14"/>
      <c r="DBL232" s="14"/>
      <c r="DBM232" s="14"/>
      <c r="DBN232" s="14"/>
      <c r="DBO232" s="14"/>
      <c r="DBP232" s="14"/>
      <c r="DBQ232" s="14"/>
      <c r="DBR232" s="14"/>
      <c r="DBS232" s="14"/>
      <c r="DBT232" s="14"/>
      <c r="DBU232" s="14"/>
      <c r="DBV232" s="14"/>
      <c r="DBW232" s="14"/>
      <c r="DBX232" s="14"/>
      <c r="DBY232" s="14"/>
      <c r="DBZ232" s="14"/>
      <c r="DCA232" s="14"/>
      <c r="DCB232" s="14"/>
      <c r="DCC232" s="14"/>
      <c r="DCD232" s="14"/>
      <c r="DCE232" s="14"/>
      <c r="DCF232" s="14"/>
      <c r="DCG232" s="14"/>
      <c r="DCH232" s="14"/>
      <c r="DCI232" s="14"/>
      <c r="DCJ232" s="14"/>
      <c r="DCK232" s="14"/>
      <c r="DCL232" s="14"/>
      <c r="DCM232" s="14"/>
      <c r="DCN232" s="14"/>
      <c r="DCO232" s="14"/>
      <c r="DCP232" s="14"/>
      <c r="DCQ232" s="14"/>
      <c r="DCR232" s="14"/>
      <c r="DCS232" s="14"/>
      <c r="DCT232" s="14"/>
      <c r="DCU232" s="14"/>
      <c r="DCV232" s="14"/>
      <c r="DCW232" s="14"/>
      <c r="DCX232" s="14"/>
      <c r="DCY232" s="14"/>
      <c r="DCZ232" s="14"/>
      <c r="DDA232" s="14"/>
      <c r="DDB232" s="14"/>
      <c r="DDC232" s="14"/>
      <c r="DDD232" s="14"/>
      <c r="DDE232" s="14"/>
      <c r="DDF232" s="14"/>
      <c r="DDG232" s="14"/>
      <c r="DDH232" s="14"/>
      <c r="DDI232" s="14"/>
      <c r="DDJ232" s="14"/>
      <c r="DDK232" s="14"/>
      <c r="DDL232" s="14"/>
      <c r="DDM232" s="14"/>
      <c r="DDN232" s="14"/>
      <c r="DDO232" s="14"/>
      <c r="DDP232" s="14"/>
      <c r="DDQ232" s="14"/>
      <c r="DDR232" s="14"/>
      <c r="DDS232" s="14"/>
      <c r="DDT232" s="14"/>
      <c r="DDU232" s="14"/>
      <c r="DDV232" s="14"/>
      <c r="DDW232" s="14"/>
      <c r="DDX232" s="14"/>
      <c r="DDY232" s="14"/>
      <c r="DDZ232" s="14"/>
      <c r="DEA232" s="14"/>
      <c r="DEB232" s="14"/>
      <c r="DEC232" s="14"/>
      <c r="DED232" s="14"/>
      <c r="DEE232" s="14"/>
      <c r="DEF232" s="14"/>
      <c r="DEG232" s="14"/>
      <c r="DEH232" s="14"/>
      <c r="DEI232" s="14"/>
      <c r="DEJ232" s="14"/>
      <c r="DEK232" s="14"/>
      <c r="DEL232" s="14"/>
      <c r="DEM232" s="14"/>
      <c r="DEN232" s="14"/>
      <c r="DEO232" s="14"/>
      <c r="DEP232" s="14"/>
      <c r="DEQ232" s="14"/>
      <c r="DER232" s="14"/>
      <c r="DES232" s="14"/>
      <c r="DET232" s="14"/>
      <c r="DEU232" s="14"/>
      <c r="DEV232" s="14"/>
      <c r="DEW232" s="14"/>
      <c r="DEX232" s="14"/>
      <c r="DEY232" s="14"/>
      <c r="DEZ232" s="14"/>
      <c r="DFA232" s="14"/>
      <c r="DFB232" s="14"/>
      <c r="DFC232" s="14"/>
      <c r="DFD232" s="14"/>
      <c r="DFE232" s="14"/>
      <c r="DFF232" s="14"/>
      <c r="DFG232" s="14"/>
      <c r="DFH232" s="14"/>
      <c r="DFI232" s="14"/>
      <c r="DFJ232" s="14"/>
      <c r="DFK232" s="14"/>
      <c r="DFL232" s="14"/>
      <c r="DFM232" s="14"/>
      <c r="DFN232" s="14"/>
      <c r="DFO232" s="14"/>
      <c r="DFP232" s="14"/>
      <c r="DFQ232" s="14"/>
      <c r="DFR232" s="14"/>
      <c r="DFS232" s="14"/>
      <c r="DFT232" s="14"/>
      <c r="DFU232" s="14"/>
      <c r="DFV232" s="14"/>
      <c r="DFW232" s="14"/>
      <c r="DFX232" s="14"/>
      <c r="DFY232" s="14"/>
      <c r="DFZ232" s="14"/>
      <c r="DGA232" s="14"/>
      <c r="DGB232" s="14"/>
      <c r="DGC232" s="14"/>
      <c r="DGD232" s="14"/>
      <c r="DGE232" s="14"/>
      <c r="DGF232" s="14"/>
      <c r="DGG232" s="14"/>
      <c r="DGH232" s="14"/>
      <c r="DGI232" s="14"/>
      <c r="DGJ232" s="14"/>
      <c r="DGK232" s="14"/>
      <c r="DGL232" s="14"/>
      <c r="DGM232" s="14"/>
      <c r="DGN232" s="14"/>
      <c r="DGO232" s="14"/>
      <c r="DGP232" s="14"/>
      <c r="DGQ232" s="14"/>
      <c r="DGR232" s="14"/>
      <c r="DGS232" s="14"/>
      <c r="DGT232" s="14"/>
      <c r="DGU232" s="14"/>
      <c r="DGV232" s="14"/>
      <c r="DGW232" s="14"/>
      <c r="DGX232" s="14"/>
      <c r="DGY232" s="14"/>
      <c r="DGZ232" s="14"/>
      <c r="DHA232" s="14"/>
      <c r="DHB232" s="14"/>
      <c r="DHC232" s="14"/>
      <c r="DHD232" s="14"/>
      <c r="DHE232" s="14"/>
      <c r="DHF232" s="14"/>
      <c r="DHG232" s="14"/>
      <c r="DHH232" s="14"/>
      <c r="DHI232" s="14"/>
      <c r="DHJ232" s="14"/>
      <c r="DHK232" s="14"/>
      <c r="DHL232" s="14"/>
      <c r="DHM232" s="14"/>
      <c r="DHN232" s="14"/>
      <c r="DHO232" s="14"/>
      <c r="DHP232" s="14"/>
      <c r="DHQ232" s="14"/>
      <c r="DHR232" s="14"/>
      <c r="DHS232" s="14"/>
      <c r="DHT232" s="14"/>
      <c r="DHU232" s="14"/>
      <c r="DHV232" s="14"/>
      <c r="DHW232" s="14"/>
      <c r="DHX232" s="14"/>
      <c r="DHY232" s="14"/>
      <c r="DHZ232" s="14"/>
      <c r="DIA232" s="14"/>
      <c r="DIB232" s="14"/>
      <c r="DIC232" s="14"/>
      <c r="DID232" s="14"/>
      <c r="DIE232" s="14"/>
      <c r="DIF232" s="14"/>
      <c r="DIG232" s="14"/>
      <c r="DIH232" s="14"/>
      <c r="DII232" s="14"/>
      <c r="DIJ232" s="14"/>
      <c r="DIK232" s="14"/>
      <c r="DIL232" s="14"/>
      <c r="DIM232" s="14"/>
      <c r="DIN232" s="14"/>
      <c r="DIO232" s="14"/>
      <c r="DIP232" s="14"/>
      <c r="DIQ232" s="14"/>
      <c r="DIR232" s="14"/>
      <c r="DIS232" s="14"/>
      <c r="DIT232" s="14"/>
      <c r="DIU232" s="14"/>
      <c r="DIV232" s="14"/>
      <c r="DIW232" s="14"/>
      <c r="DIX232" s="14"/>
      <c r="DIY232" s="14"/>
      <c r="DIZ232" s="14"/>
      <c r="DJA232" s="14"/>
      <c r="DJB232" s="14"/>
      <c r="DJC232" s="14"/>
      <c r="DJD232" s="14"/>
      <c r="DJE232" s="14"/>
      <c r="DJF232" s="14"/>
      <c r="DJG232" s="14"/>
      <c r="DJH232" s="14"/>
      <c r="DJI232" s="14"/>
      <c r="DJJ232" s="14"/>
      <c r="DJK232" s="14"/>
      <c r="DJL232" s="14"/>
      <c r="DJM232" s="14"/>
      <c r="DJN232" s="14"/>
      <c r="DJO232" s="14"/>
      <c r="DJP232" s="14"/>
      <c r="DJQ232" s="14"/>
      <c r="DJR232" s="14"/>
      <c r="DJS232" s="14"/>
      <c r="DJT232" s="14"/>
      <c r="DJU232" s="14"/>
      <c r="DJV232" s="14"/>
      <c r="DJW232" s="14"/>
      <c r="DJX232" s="14"/>
      <c r="DJY232" s="14"/>
      <c r="DJZ232" s="14"/>
      <c r="DKA232" s="14"/>
      <c r="DKB232" s="14"/>
      <c r="DKC232" s="14"/>
      <c r="DKD232" s="14"/>
      <c r="DKE232" s="14"/>
      <c r="DKF232" s="14"/>
      <c r="DKG232" s="14"/>
      <c r="DKH232" s="14"/>
      <c r="DKI232" s="14"/>
      <c r="DKJ232" s="14"/>
      <c r="DKK232" s="14"/>
      <c r="DKL232" s="14"/>
      <c r="DKM232" s="14"/>
      <c r="DKN232" s="14"/>
      <c r="DKO232" s="14"/>
      <c r="DKP232" s="14"/>
      <c r="DKQ232" s="14"/>
      <c r="DKR232" s="14"/>
      <c r="DKS232" s="14"/>
      <c r="DKT232" s="14"/>
      <c r="DKU232" s="14"/>
      <c r="DKV232" s="14"/>
      <c r="DKW232" s="14"/>
      <c r="DKX232" s="14"/>
      <c r="DKY232" s="14"/>
      <c r="DKZ232" s="14"/>
      <c r="DLA232" s="14"/>
      <c r="DLB232" s="14"/>
      <c r="DLC232" s="14"/>
      <c r="DLD232" s="14"/>
      <c r="DLE232" s="14"/>
      <c r="DLF232" s="14"/>
      <c r="DLG232" s="14"/>
      <c r="DLH232" s="14"/>
      <c r="DLI232" s="14"/>
      <c r="DLJ232" s="14"/>
      <c r="DLK232" s="14"/>
      <c r="DLL232" s="14"/>
      <c r="DLM232" s="14"/>
      <c r="DLN232" s="14"/>
      <c r="DLO232" s="14"/>
      <c r="DLP232" s="14"/>
      <c r="DLQ232" s="14"/>
      <c r="DLR232" s="14"/>
      <c r="DLS232" s="14"/>
      <c r="DLT232" s="14"/>
      <c r="DLU232" s="14"/>
      <c r="DLV232" s="14"/>
      <c r="DLW232" s="14"/>
      <c r="DLX232" s="14"/>
      <c r="DLY232" s="14"/>
      <c r="DLZ232" s="14"/>
      <c r="DMA232" s="14"/>
      <c r="DMB232" s="14"/>
      <c r="DMC232" s="14"/>
      <c r="DMD232" s="14"/>
      <c r="DME232" s="14"/>
      <c r="DMF232" s="14"/>
      <c r="DMG232" s="14"/>
      <c r="DMH232" s="14"/>
      <c r="DMI232" s="14"/>
      <c r="DMJ232" s="14"/>
      <c r="DMK232" s="14"/>
      <c r="DML232" s="14"/>
      <c r="DMM232" s="14"/>
      <c r="DMN232" s="14"/>
      <c r="DMO232" s="14"/>
      <c r="DMP232" s="14"/>
      <c r="DMQ232" s="14"/>
      <c r="DMR232" s="14"/>
      <c r="DMS232" s="14"/>
      <c r="DMT232" s="14"/>
      <c r="DMU232" s="14"/>
      <c r="DMV232" s="14"/>
      <c r="DMW232" s="14"/>
      <c r="DMX232" s="14"/>
      <c r="DMY232" s="14"/>
      <c r="DMZ232" s="14"/>
      <c r="DNA232" s="14"/>
      <c r="DNB232" s="14"/>
      <c r="DNC232" s="14"/>
      <c r="DND232" s="14"/>
      <c r="DNE232" s="14"/>
      <c r="DNF232" s="14"/>
      <c r="DNG232" s="14"/>
      <c r="DNH232" s="14"/>
      <c r="DNI232" s="14"/>
      <c r="DNJ232" s="14"/>
      <c r="DNK232" s="14"/>
      <c r="DNL232" s="14"/>
      <c r="DNM232" s="14"/>
      <c r="DNN232" s="14"/>
      <c r="DNO232" s="14"/>
      <c r="DNP232" s="14"/>
      <c r="DNQ232" s="14"/>
      <c r="DNR232" s="14"/>
      <c r="DNS232" s="14"/>
      <c r="DNT232" s="14"/>
      <c r="DNU232" s="14"/>
      <c r="DNV232" s="14"/>
      <c r="DNW232" s="14"/>
      <c r="DNX232" s="14"/>
      <c r="DNY232" s="14"/>
      <c r="DNZ232" s="14"/>
      <c r="DOA232" s="14"/>
      <c r="DOB232" s="14"/>
      <c r="DOC232" s="14"/>
      <c r="DOD232" s="14"/>
      <c r="DOE232" s="14"/>
      <c r="DOF232" s="14"/>
      <c r="DOG232" s="14"/>
      <c r="DOH232" s="14"/>
      <c r="DOI232" s="14"/>
      <c r="DOJ232" s="14"/>
      <c r="DOK232" s="14"/>
      <c r="DOL232" s="14"/>
      <c r="DOM232" s="14"/>
      <c r="DON232" s="14"/>
      <c r="DOO232" s="14"/>
      <c r="DOP232" s="14"/>
      <c r="DOQ232" s="14"/>
      <c r="DOR232" s="14"/>
      <c r="DOS232" s="14"/>
      <c r="DOT232" s="14"/>
      <c r="DOU232" s="14"/>
      <c r="DOV232" s="14"/>
      <c r="DOW232" s="14"/>
      <c r="DOX232" s="14"/>
      <c r="DOY232" s="14"/>
      <c r="DOZ232" s="14"/>
      <c r="DPA232" s="14"/>
      <c r="DPB232" s="14"/>
      <c r="DPC232" s="14"/>
      <c r="DPD232" s="14"/>
      <c r="DPE232" s="14"/>
      <c r="DPF232" s="14"/>
      <c r="DPG232" s="14"/>
      <c r="DPH232" s="14"/>
      <c r="DPI232" s="14"/>
      <c r="DPJ232" s="14"/>
      <c r="DPK232" s="14"/>
      <c r="DPL232" s="14"/>
      <c r="DPM232" s="14"/>
      <c r="DPN232" s="14"/>
      <c r="DPO232" s="14"/>
      <c r="DPP232" s="14"/>
      <c r="DPQ232" s="14"/>
      <c r="DPR232" s="14"/>
      <c r="DPS232" s="14"/>
      <c r="DPT232" s="14"/>
      <c r="DPU232" s="14"/>
      <c r="DPV232" s="14"/>
      <c r="DPW232" s="14"/>
      <c r="DPX232" s="14"/>
      <c r="DPY232" s="14"/>
      <c r="DPZ232" s="14"/>
      <c r="DQA232" s="14"/>
      <c r="DQB232" s="14"/>
      <c r="DQC232" s="14"/>
      <c r="DQD232" s="14"/>
      <c r="DQE232" s="14"/>
      <c r="DQF232" s="14"/>
      <c r="DQG232" s="14"/>
      <c r="DQH232" s="14"/>
      <c r="DQI232" s="14"/>
      <c r="DQJ232" s="14"/>
      <c r="DQK232" s="14"/>
      <c r="DQL232" s="14"/>
      <c r="DQM232" s="14"/>
      <c r="DQN232" s="14"/>
      <c r="DQO232" s="14"/>
      <c r="DQP232" s="14"/>
      <c r="DQQ232" s="14"/>
      <c r="DQR232" s="14"/>
      <c r="DQS232" s="14"/>
      <c r="DQT232" s="14"/>
      <c r="DQU232" s="14"/>
      <c r="DQV232" s="14"/>
      <c r="DQW232" s="14"/>
      <c r="DQX232" s="14"/>
      <c r="DQY232" s="14"/>
      <c r="DQZ232" s="14"/>
      <c r="DRA232" s="14"/>
      <c r="DRB232" s="14"/>
      <c r="DRC232" s="14"/>
      <c r="DRD232" s="14"/>
      <c r="DRE232" s="14"/>
      <c r="DRF232" s="14"/>
      <c r="DRG232" s="14"/>
      <c r="DRH232" s="14"/>
      <c r="DRI232" s="14"/>
      <c r="DRJ232" s="14"/>
      <c r="DRK232" s="14"/>
      <c r="DRL232" s="14"/>
      <c r="DRM232" s="14"/>
      <c r="DRN232" s="14"/>
      <c r="DRO232" s="14"/>
      <c r="DRP232" s="14"/>
      <c r="DRQ232" s="14"/>
      <c r="DRR232" s="14"/>
      <c r="DRS232" s="14"/>
      <c r="DRT232" s="14"/>
      <c r="DRU232" s="14"/>
      <c r="DRV232" s="14"/>
      <c r="DRW232" s="14"/>
      <c r="DRX232" s="14"/>
      <c r="DRY232" s="14"/>
      <c r="DRZ232" s="14"/>
      <c r="DSA232" s="14"/>
      <c r="DSB232" s="14"/>
      <c r="DSC232" s="14"/>
      <c r="DSD232" s="14"/>
      <c r="DSE232" s="14"/>
      <c r="DSF232" s="14"/>
      <c r="DSG232" s="14"/>
      <c r="DSH232" s="14"/>
      <c r="DSI232" s="14"/>
      <c r="DSJ232" s="14"/>
      <c r="DSK232" s="14"/>
      <c r="DSL232" s="14"/>
      <c r="DSM232" s="14"/>
      <c r="DSN232" s="14"/>
      <c r="DSO232" s="14"/>
      <c r="DSP232" s="14"/>
      <c r="DSQ232" s="14"/>
      <c r="DSR232" s="14"/>
      <c r="DSS232" s="14"/>
      <c r="DST232" s="14"/>
      <c r="DSU232" s="14"/>
      <c r="DSV232" s="14"/>
      <c r="DSW232" s="14"/>
      <c r="DSX232" s="14"/>
      <c r="DSY232" s="14"/>
      <c r="DSZ232" s="14"/>
      <c r="DTA232" s="14"/>
      <c r="DTB232" s="14"/>
      <c r="DTC232" s="14"/>
      <c r="DTD232" s="14"/>
      <c r="DTE232" s="14"/>
      <c r="DTF232" s="14"/>
      <c r="DTG232" s="14"/>
      <c r="DTH232" s="14"/>
      <c r="DTI232" s="14"/>
      <c r="DTJ232" s="14"/>
      <c r="DTK232" s="14"/>
      <c r="DTL232" s="14"/>
      <c r="DTM232" s="14"/>
      <c r="DTN232" s="14"/>
      <c r="DTO232" s="14"/>
      <c r="DTP232" s="14"/>
      <c r="DTQ232" s="14"/>
      <c r="DTR232" s="14"/>
      <c r="DTS232" s="14"/>
      <c r="DTT232" s="14"/>
      <c r="DTU232" s="14"/>
      <c r="DTV232" s="14"/>
      <c r="DTW232" s="14"/>
      <c r="DTX232" s="14"/>
      <c r="DTY232" s="14"/>
      <c r="DTZ232" s="14"/>
      <c r="DUA232" s="14"/>
      <c r="DUB232" s="14"/>
      <c r="DUC232" s="14"/>
      <c r="DUD232" s="14"/>
      <c r="DUE232" s="14"/>
      <c r="DUF232" s="14"/>
      <c r="DUG232" s="14"/>
      <c r="DUH232" s="14"/>
      <c r="DUI232" s="14"/>
      <c r="DUJ232" s="14"/>
      <c r="DUK232" s="14"/>
      <c r="DUL232" s="14"/>
      <c r="DUM232" s="14"/>
      <c r="DUN232" s="14"/>
      <c r="DUO232" s="14"/>
      <c r="DUP232" s="14"/>
      <c r="DUQ232" s="14"/>
      <c r="DUR232" s="14"/>
      <c r="DUS232" s="14"/>
      <c r="DUT232" s="14"/>
      <c r="DUU232" s="14"/>
      <c r="DUV232" s="14"/>
      <c r="DUW232" s="14"/>
      <c r="DUX232" s="14"/>
      <c r="DUY232" s="14"/>
      <c r="DUZ232" s="14"/>
      <c r="DVA232" s="14"/>
      <c r="DVB232" s="14"/>
      <c r="DVC232" s="14"/>
      <c r="DVD232" s="14"/>
      <c r="DVE232" s="14"/>
      <c r="DVF232" s="14"/>
      <c r="DVG232" s="14"/>
      <c r="DVH232" s="14"/>
      <c r="DVI232" s="14"/>
      <c r="DVJ232" s="14"/>
      <c r="DVK232" s="14"/>
      <c r="DVL232" s="14"/>
      <c r="DVM232" s="14"/>
      <c r="DVN232" s="14"/>
      <c r="DVO232" s="14"/>
      <c r="DVP232" s="14"/>
      <c r="DVQ232" s="14"/>
      <c r="DVR232" s="14"/>
      <c r="DVS232" s="14"/>
      <c r="DVT232" s="14"/>
      <c r="DVU232" s="14"/>
      <c r="DVV232" s="14"/>
      <c r="DVW232" s="14"/>
      <c r="DVX232" s="14"/>
      <c r="DVY232" s="14"/>
      <c r="DVZ232" s="14"/>
      <c r="DWA232" s="14"/>
      <c r="DWB232" s="14"/>
      <c r="DWC232" s="14"/>
      <c r="DWD232" s="14"/>
      <c r="DWE232" s="14"/>
      <c r="DWF232" s="14"/>
      <c r="DWG232" s="14"/>
      <c r="DWH232" s="14"/>
      <c r="DWI232" s="14"/>
      <c r="DWJ232" s="14"/>
      <c r="DWK232" s="14"/>
      <c r="DWL232" s="14"/>
      <c r="DWM232" s="14"/>
      <c r="DWN232" s="14"/>
      <c r="DWO232" s="14"/>
      <c r="DWP232" s="14"/>
      <c r="DWQ232" s="14"/>
      <c r="DWR232" s="14"/>
      <c r="DWS232" s="14"/>
      <c r="DWT232" s="14"/>
      <c r="DWU232" s="14"/>
      <c r="DWV232" s="14"/>
      <c r="DWW232" s="14"/>
      <c r="DWX232" s="14"/>
      <c r="DWY232" s="14"/>
      <c r="DWZ232" s="14"/>
      <c r="DXA232" s="14"/>
      <c r="DXB232" s="14"/>
      <c r="DXC232" s="14"/>
      <c r="DXD232" s="14"/>
      <c r="DXE232" s="14"/>
      <c r="DXF232" s="14"/>
      <c r="DXG232" s="14"/>
      <c r="DXH232" s="14"/>
      <c r="DXI232" s="14"/>
      <c r="DXJ232" s="14"/>
      <c r="DXK232" s="14"/>
      <c r="DXL232" s="14"/>
      <c r="DXM232" s="14"/>
      <c r="DXN232" s="14"/>
      <c r="DXO232" s="14"/>
      <c r="DXP232" s="14"/>
      <c r="DXQ232" s="14"/>
      <c r="DXR232" s="14"/>
      <c r="DXS232" s="14"/>
      <c r="DXT232" s="14"/>
      <c r="DXU232" s="14"/>
      <c r="DXV232" s="14"/>
      <c r="DXW232" s="14"/>
      <c r="DXX232" s="14"/>
      <c r="DXY232" s="14"/>
      <c r="DXZ232" s="14"/>
      <c r="DYA232" s="14"/>
      <c r="DYB232" s="14"/>
      <c r="DYC232" s="14"/>
      <c r="DYD232" s="14"/>
      <c r="DYE232" s="14"/>
      <c r="DYF232" s="14"/>
      <c r="DYG232" s="14"/>
      <c r="DYH232" s="14"/>
      <c r="DYI232" s="14"/>
      <c r="DYJ232" s="14"/>
      <c r="DYK232" s="14"/>
      <c r="DYL232" s="14"/>
      <c r="DYM232" s="14"/>
      <c r="DYN232" s="14"/>
      <c r="DYO232" s="14"/>
      <c r="DYP232" s="14"/>
      <c r="DYQ232" s="14"/>
      <c r="DYR232" s="14"/>
      <c r="DYS232" s="14"/>
      <c r="DYT232" s="14"/>
      <c r="DYU232" s="14"/>
      <c r="DYV232" s="14"/>
      <c r="DYW232" s="14"/>
      <c r="DYX232" s="14"/>
      <c r="DYY232" s="14"/>
      <c r="DYZ232" s="14"/>
      <c r="DZA232" s="14"/>
      <c r="DZB232" s="14"/>
      <c r="DZC232" s="14"/>
      <c r="DZD232" s="14"/>
      <c r="DZE232" s="14"/>
      <c r="DZF232" s="14"/>
      <c r="DZG232" s="14"/>
      <c r="DZH232" s="14"/>
      <c r="DZI232" s="14"/>
      <c r="DZJ232" s="14"/>
      <c r="DZK232" s="14"/>
      <c r="DZL232" s="14"/>
      <c r="DZM232" s="14"/>
      <c r="DZN232" s="14"/>
      <c r="DZO232" s="14"/>
      <c r="DZP232" s="14"/>
      <c r="DZQ232" s="14"/>
      <c r="DZR232" s="14"/>
      <c r="DZS232" s="14"/>
      <c r="DZT232" s="14"/>
      <c r="DZU232" s="14"/>
      <c r="DZV232" s="14"/>
      <c r="DZW232" s="14"/>
      <c r="DZX232" s="14"/>
      <c r="DZY232" s="14"/>
      <c r="DZZ232" s="14"/>
      <c r="EAA232" s="14"/>
      <c r="EAB232" s="14"/>
      <c r="EAC232" s="14"/>
      <c r="EAD232" s="14"/>
      <c r="EAE232" s="14"/>
      <c r="EAF232" s="14"/>
      <c r="EAG232" s="14"/>
      <c r="EAH232" s="14"/>
      <c r="EAI232" s="14"/>
      <c r="EAJ232" s="14"/>
      <c r="EAK232" s="14"/>
      <c r="EAL232" s="14"/>
      <c r="EAM232" s="14"/>
      <c r="EAN232" s="14"/>
      <c r="EAO232" s="14"/>
      <c r="EAP232" s="14"/>
      <c r="EAQ232" s="14"/>
      <c r="EAR232" s="14"/>
      <c r="EAS232" s="14"/>
      <c r="EAT232" s="14"/>
      <c r="EAU232" s="14"/>
      <c r="EAV232" s="14"/>
      <c r="EAW232" s="14"/>
      <c r="EAX232" s="14"/>
      <c r="EAY232" s="14"/>
      <c r="EAZ232" s="14"/>
      <c r="EBA232" s="14"/>
      <c r="EBB232" s="14"/>
      <c r="EBC232" s="14"/>
      <c r="EBD232" s="14"/>
      <c r="EBE232" s="14"/>
      <c r="EBF232" s="14"/>
      <c r="EBG232" s="14"/>
      <c r="EBH232" s="14"/>
      <c r="EBI232" s="14"/>
      <c r="EBJ232" s="14"/>
      <c r="EBK232" s="14"/>
      <c r="EBL232" s="14"/>
      <c r="EBM232" s="14"/>
      <c r="EBN232" s="14"/>
      <c r="EBO232" s="14"/>
      <c r="EBP232" s="14"/>
      <c r="EBQ232" s="14"/>
      <c r="EBR232" s="14"/>
      <c r="EBS232" s="14"/>
      <c r="EBT232" s="14"/>
      <c r="EBU232" s="14"/>
      <c r="EBV232" s="14"/>
      <c r="EBW232" s="14"/>
      <c r="EBX232" s="14"/>
      <c r="EBY232" s="14"/>
      <c r="EBZ232" s="14"/>
      <c r="ECA232" s="14"/>
      <c r="ECB232" s="14"/>
      <c r="ECC232" s="14"/>
      <c r="ECD232" s="14"/>
      <c r="ECE232" s="14"/>
      <c r="ECF232" s="14"/>
      <c r="ECG232" s="14"/>
      <c r="ECH232" s="14"/>
      <c r="ECI232" s="14"/>
      <c r="ECJ232" s="14"/>
      <c r="ECK232" s="14"/>
      <c r="ECL232" s="14"/>
      <c r="ECM232" s="14"/>
      <c r="ECN232" s="14"/>
      <c r="ECO232" s="14"/>
      <c r="ECP232" s="14"/>
      <c r="ECQ232" s="14"/>
      <c r="ECR232" s="14"/>
      <c r="ECS232" s="14"/>
      <c r="ECT232" s="14"/>
      <c r="ECU232" s="14"/>
      <c r="ECV232" s="14"/>
      <c r="ECW232" s="14"/>
      <c r="ECX232" s="14"/>
      <c r="ECY232" s="14"/>
      <c r="ECZ232" s="14"/>
      <c r="EDA232" s="14"/>
      <c r="EDB232" s="14"/>
      <c r="EDC232" s="14"/>
      <c r="EDD232" s="14"/>
      <c r="EDE232" s="14"/>
      <c r="EDF232" s="14"/>
      <c r="EDG232" s="14"/>
      <c r="EDH232" s="14"/>
      <c r="EDI232" s="14"/>
      <c r="EDJ232" s="14"/>
      <c r="EDK232" s="14"/>
      <c r="EDL232" s="14"/>
      <c r="EDM232" s="14"/>
      <c r="EDN232" s="14"/>
      <c r="EDO232" s="14"/>
      <c r="EDP232" s="14"/>
      <c r="EDQ232" s="14"/>
      <c r="EDR232" s="14"/>
      <c r="EDS232" s="14"/>
      <c r="EDT232" s="14"/>
      <c r="EDU232" s="14"/>
      <c r="EDV232" s="14"/>
      <c r="EDW232" s="14"/>
      <c r="EDX232" s="14"/>
      <c r="EDY232" s="14"/>
      <c r="EDZ232" s="14"/>
      <c r="EEA232" s="14"/>
      <c r="EEB232" s="14"/>
      <c r="EEC232" s="14"/>
      <c r="EED232" s="14"/>
      <c r="EEE232" s="14"/>
      <c r="EEF232" s="14"/>
      <c r="EEG232" s="14"/>
      <c r="EEH232" s="14"/>
      <c r="EEI232" s="14"/>
      <c r="EEJ232" s="14"/>
      <c r="EEK232" s="14"/>
      <c r="EEL232" s="14"/>
      <c r="EEM232" s="14"/>
      <c r="EEN232" s="14"/>
      <c r="EEO232" s="14"/>
      <c r="EEP232" s="14"/>
      <c r="EEQ232" s="14"/>
      <c r="EER232" s="14"/>
      <c r="EES232" s="14"/>
      <c r="EET232" s="14"/>
      <c r="EEU232" s="14"/>
      <c r="EEV232" s="14"/>
      <c r="EEW232" s="14"/>
      <c r="EEX232" s="14"/>
      <c r="EEY232" s="14"/>
      <c r="EEZ232" s="14"/>
      <c r="EFA232" s="14"/>
      <c r="EFB232" s="14"/>
      <c r="EFC232" s="14"/>
      <c r="EFD232" s="14"/>
      <c r="EFE232" s="14"/>
      <c r="EFF232" s="14"/>
      <c r="EFG232" s="14"/>
      <c r="EFH232" s="14"/>
      <c r="EFI232" s="14"/>
      <c r="EFJ232" s="14"/>
      <c r="EFK232" s="14"/>
      <c r="EFL232" s="14"/>
      <c r="EFM232" s="14"/>
      <c r="EFN232" s="14"/>
      <c r="EFO232" s="14"/>
      <c r="EFP232" s="14"/>
      <c r="EFQ232" s="14"/>
      <c r="EFR232" s="14"/>
      <c r="EFS232" s="14"/>
      <c r="EFT232" s="14"/>
      <c r="EFU232" s="14"/>
      <c r="EFV232" s="14"/>
      <c r="EFW232" s="14"/>
      <c r="EFX232" s="14"/>
      <c r="EFY232" s="14"/>
      <c r="EFZ232" s="14"/>
      <c r="EGA232" s="14"/>
      <c r="EGB232" s="14"/>
      <c r="EGC232" s="14"/>
      <c r="EGD232" s="14"/>
      <c r="EGE232" s="14"/>
      <c r="EGF232" s="14"/>
      <c r="EGG232" s="14"/>
      <c r="EGH232" s="14"/>
      <c r="EGI232" s="14"/>
      <c r="EGJ232" s="14"/>
      <c r="EGK232" s="14"/>
      <c r="EGL232" s="14"/>
      <c r="EGM232" s="14"/>
      <c r="EGN232" s="14"/>
      <c r="EGO232" s="14"/>
      <c r="EGP232" s="14"/>
      <c r="EGQ232" s="14"/>
      <c r="EGR232" s="14"/>
      <c r="EGS232" s="14"/>
      <c r="EGT232" s="14"/>
      <c r="EGU232" s="14"/>
      <c r="EGV232" s="14"/>
      <c r="EGW232" s="14"/>
      <c r="EGX232" s="14"/>
      <c r="EGY232" s="14"/>
      <c r="EGZ232" s="14"/>
      <c r="EHA232" s="14"/>
      <c r="EHB232" s="14"/>
      <c r="EHC232" s="14"/>
      <c r="EHD232" s="14"/>
      <c r="EHE232" s="14"/>
      <c r="EHF232" s="14"/>
      <c r="EHG232" s="14"/>
      <c r="EHH232" s="14"/>
      <c r="EHI232" s="14"/>
      <c r="EHJ232" s="14"/>
      <c r="EHK232" s="14"/>
      <c r="EHL232" s="14"/>
      <c r="EHM232" s="14"/>
      <c r="EHN232" s="14"/>
      <c r="EHO232" s="14"/>
      <c r="EHP232" s="14"/>
      <c r="EHQ232" s="14"/>
      <c r="EHR232" s="14"/>
      <c r="EHS232" s="14"/>
      <c r="EHT232" s="14"/>
      <c r="EHU232" s="14"/>
      <c r="EHV232" s="14"/>
      <c r="EHW232" s="14"/>
      <c r="EHX232" s="14"/>
      <c r="EHY232" s="14"/>
      <c r="EHZ232" s="14"/>
      <c r="EIA232" s="14"/>
      <c r="EIB232" s="14"/>
      <c r="EIC232" s="14"/>
      <c r="EID232" s="14"/>
      <c r="EIE232" s="14"/>
      <c r="EIF232" s="14"/>
      <c r="EIG232" s="14"/>
      <c r="EIH232" s="14"/>
      <c r="EII232" s="14"/>
      <c r="EIJ232" s="14"/>
      <c r="EIK232" s="14"/>
      <c r="EIL232" s="14"/>
      <c r="EIM232" s="14"/>
      <c r="EIN232" s="14"/>
      <c r="EIO232" s="14"/>
      <c r="EIP232" s="14"/>
      <c r="EIQ232" s="14"/>
      <c r="EIR232" s="14"/>
      <c r="EIS232" s="14"/>
      <c r="EIT232" s="14"/>
      <c r="EIU232" s="14"/>
      <c r="EIV232" s="14"/>
      <c r="EIW232" s="14"/>
      <c r="EIX232" s="14"/>
      <c r="EIY232" s="14"/>
      <c r="EIZ232" s="14"/>
      <c r="EJA232" s="14"/>
      <c r="EJB232" s="14"/>
      <c r="EJC232" s="14"/>
      <c r="EJD232" s="14"/>
      <c r="EJE232" s="14"/>
      <c r="EJF232" s="14"/>
      <c r="EJG232" s="14"/>
      <c r="EJH232" s="14"/>
      <c r="EJI232" s="14"/>
      <c r="EJJ232" s="14"/>
      <c r="EJK232" s="14"/>
      <c r="EJL232" s="14"/>
      <c r="EJM232" s="14"/>
      <c r="EJN232" s="14"/>
      <c r="EJO232" s="14"/>
      <c r="EJP232" s="14"/>
      <c r="EJQ232" s="14"/>
      <c r="EJR232" s="14"/>
      <c r="EJS232" s="14"/>
      <c r="EJT232" s="14"/>
      <c r="EJU232" s="14"/>
      <c r="EJV232" s="14"/>
      <c r="EJW232" s="14"/>
      <c r="EJX232" s="14"/>
      <c r="EJY232" s="14"/>
      <c r="EJZ232" s="14"/>
      <c r="EKA232" s="14"/>
      <c r="EKB232" s="14"/>
      <c r="EKC232" s="14"/>
      <c r="EKD232" s="14"/>
      <c r="EKE232" s="14"/>
      <c r="EKF232" s="14"/>
      <c r="EKG232" s="14"/>
      <c r="EKH232" s="14"/>
      <c r="EKI232" s="14"/>
      <c r="EKJ232" s="14"/>
      <c r="EKK232" s="14"/>
      <c r="EKL232" s="14"/>
      <c r="EKM232" s="14"/>
      <c r="EKN232" s="14"/>
      <c r="EKO232" s="14"/>
      <c r="EKP232" s="14"/>
      <c r="EKQ232" s="14"/>
      <c r="EKR232" s="14"/>
      <c r="EKS232" s="14"/>
      <c r="EKT232" s="14"/>
      <c r="EKU232" s="14"/>
      <c r="EKV232" s="14"/>
      <c r="EKW232" s="14"/>
      <c r="EKX232" s="14"/>
      <c r="EKY232" s="14"/>
      <c r="EKZ232" s="14"/>
      <c r="ELA232" s="14"/>
      <c r="ELB232" s="14"/>
      <c r="ELC232" s="14"/>
      <c r="ELD232" s="14"/>
      <c r="ELE232" s="14"/>
      <c r="ELF232" s="14"/>
      <c r="ELG232" s="14"/>
      <c r="ELH232" s="14"/>
      <c r="ELI232" s="14"/>
      <c r="ELJ232" s="14"/>
      <c r="ELK232" s="14"/>
      <c r="ELL232" s="14"/>
      <c r="ELM232" s="14"/>
      <c r="ELN232" s="14"/>
      <c r="ELO232" s="14"/>
      <c r="ELP232" s="14"/>
      <c r="ELQ232" s="14"/>
      <c r="ELR232" s="14"/>
      <c r="ELS232" s="14"/>
      <c r="ELT232" s="14"/>
      <c r="ELU232" s="14"/>
      <c r="ELV232" s="14"/>
      <c r="ELW232" s="14"/>
      <c r="ELX232" s="14"/>
      <c r="ELY232" s="14"/>
      <c r="ELZ232" s="14"/>
      <c r="EMA232" s="14"/>
      <c r="EMB232" s="14"/>
      <c r="EMC232" s="14"/>
      <c r="EMD232" s="14"/>
      <c r="EME232" s="14"/>
      <c r="EMF232" s="14"/>
      <c r="EMG232" s="14"/>
      <c r="EMH232" s="14"/>
      <c r="EMI232" s="14"/>
      <c r="EMJ232" s="14"/>
      <c r="EMK232" s="14"/>
      <c r="EML232" s="14"/>
      <c r="EMM232" s="14"/>
      <c r="EMN232" s="14"/>
      <c r="EMO232" s="14"/>
      <c r="EMP232" s="14"/>
      <c r="EMQ232" s="14"/>
      <c r="EMR232" s="14"/>
      <c r="EMS232" s="14"/>
      <c r="EMT232" s="14"/>
      <c r="EMU232" s="14"/>
      <c r="EMV232" s="14"/>
      <c r="EMW232" s="14"/>
      <c r="EMX232" s="14"/>
      <c r="EMY232" s="14"/>
      <c r="EMZ232" s="14"/>
      <c r="ENA232" s="14"/>
      <c r="ENB232" s="14"/>
      <c r="ENC232" s="14"/>
      <c r="END232" s="14"/>
      <c r="ENE232" s="14"/>
      <c r="ENF232" s="14"/>
      <c r="ENG232" s="14"/>
      <c r="ENH232" s="14"/>
      <c r="ENI232" s="14"/>
      <c r="ENJ232" s="14"/>
      <c r="ENK232" s="14"/>
      <c r="ENL232" s="14"/>
      <c r="ENM232" s="14"/>
      <c r="ENN232" s="14"/>
      <c r="ENO232" s="14"/>
      <c r="ENP232" s="14"/>
      <c r="ENQ232" s="14"/>
      <c r="ENR232" s="14"/>
      <c r="ENS232" s="14"/>
      <c r="ENT232" s="14"/>
      <c r="ENU232" s="14"/>
      <c r="ENV232" s="14"/>
      <c r="ENW232" s="14"/>
      <c r="ENX232" s="14"/>
      <c r="ENY232" s="14"/>
      <c r="ENZ232" s="14"/>
      <c r="EOA232" s="14"/>
      <c r="EOB232" s="14"/>
      <c r="EOC232" s="14"/>
      <c r="EOD232" s="14"/>
      <c r="EOE232" s="14"/>
      <c r="EOF232" s="14"/>
      <c r="EOG232" s="14"/>
      <c r="EOH232" s="14"/>
      <c r="EOI232" s="14"/>
      <c r="EOJ232" s="14"/>
      <c r="EOK232" s="14"/>
      <c r="EOL232" s="14"/>
      <c r="EOM232" s="14"/>
      <c r="EON232" s="14"/>
      <c r="EOO232" s="14"/>
      <c r="EOP232" s="14"/>
      <c r="EOQ232" s="14"/>
      <c r="EOR232" s="14"/>
      <c r="EOS232" s="14"/>
      <c r="EOT232" s="14"/>
      <c r="EOU232" s="14"/>
      <c r="EOV232" s="14"/>
      <c r="EOW232" s="14"/>
      <c r="EOX232" s="14"/>
      <c r="EOY232" s="14"/>
      <c r="EOZ232" s="14"/>
      <c r="EPA232" s="14"/>
      <c r="EPB232" s="14"/>
      <c r="EPC232" s="14"/>
      <c r="EPD232" s="14"/>
      <c r="EPE232" s="14"/>
      <c r="EPF232" s="14"/>
      <c r="EPG232" s="14"/>
      <c r="EPH232" s="14"/>
      <c r="EPI232" s="14"/>
      <c r="EPJ232" s="14"/>
      <c r="EPK232" s="14"/>
      <c r="EPL232" s="14"/>
      <c r="EPM232" s="14"/>
      <c r="EPN232" s="14"/>
      <c r="EPO232" s="14"/>
      <c r="EPP232" s="14"/>
      <c r="EPQ232" s="14"/>
      <c r="EPR232" s="14"/>
      <c r="EPS232" s="14"/>
      <c r="EPT232" s="14"/>
      <c r="EPU232" s="14"/>
      <c r="EPV232" s="14"/>
      <c r="EPW232" s="14"/>
      <c r="EPX232" s="14"/>
      <c r="EPY232" s="14"/>
      <c r="EPZ232" s="14"/>
      <c r="EQA232" s="14"/>
      <c r="EQB232" s="14"/>
      <c r="EQC232" s="14"/>
      <c r="EQD232" s="14"/>
      <c r="EQE232" s="14"/>
      <c r="EQF232" s="14"/>
      <c r="EQG232" s="14"/>
      <c r="EQH232" s="14"/>
      <c r="EQI232" s="14"/>
      <c r="EQJ232" s="14"/>
      <c r="EQK232" s="14"/>
      <c r="EQL232" s="14"/>
      <c r="EQM232" s="14"/>
      <c r="EQN232" s="14"/>
      <c r="EQO232" s="14"/>
      <c r="EQP232" s="14"/>
      <c r="EQQ232" s="14"/>
      <c r="EQR232" s="14"/>
      <c r="EQS232" s="14"/>
      <c r="EQT232" s="14"/>
      <c r="EQU232" s="14"/>
      <c r="EQV232" s="14"/>
      <c r="EQW232" s="14"/>
      <c r="EQX232" s="14"/>
      <c r="EQY232" s="14"/>
      <c r="EQZ232" s="14"/>
      <c r="ERA232" s="14"/>
      <c r="ERB232" s="14"/>
      <c r="ERC232" s="14"/>
      <c r="ERD232" s="14"/>
      <c r="ERE232" s="14"/>
      <c r="ERF232" s="14"/>
      <c r="ERG232" s="14"/>
      <c r="ERH232" s="14"/>
      <c r="ERI232" s="14"/>
      <c r="ERJ232" s="14"/>
      <c r="ERK232" s="14"/>
      <c r="ERL232" s="14"/>
      <c r="ERM232" s="14"/>
      <c r="ERN232" s="14"/>
      <c r="ERO232" s="14"/>
      <c r="ERP232" s="14"/>
      <c r="ERQ232" s="14"/>
      <c r="ERR232" s="14"/>
      <c r="ERS232" s="14"/>
      <c r="ERT232" s="14"/>
      <c r="ERU232" s="14"/>
      <c r="ERV232" s="14"/>
      <c r="ERW232" s="14"/>
      <c r="ERX232" s="14"/>
      <c r="ERY232" s="14"/>
      <c r="ERZ232" s="14"/>
      <c r="ESA232" s="14"/>
      <c r="ESB232" s="14"/>
      <c r="ESC232" s="14"/>
      <c r="ESD232" s="14"/>
      <c r="ESE232" s="14"/>
      <c r="ESF232" s="14"/>
      <c r="ESG232" s="14"/>
      <c r="ESH232" s="14"/>
      <c r="ESI232" s="14"/>
      <c r="ESJ232" s="14"/>
      <c r="ESK232" s="14"/>
      <c r="ESL232" s="14"/>
      <c r="ESM232" s="14"/>
      <c r="ESN232" s="14"/>
      <c r="ESO232" s="14"/>
      <c r="ESP232" s="14"/>
      <c r="ESQ232" s="14"/>
      <c r="ESR232" s="14"/>
      <c r="ESS232" s="14"/>
      <c r="EST232" s="14"/>
      <c r="ESU232" s="14"/>
      <c r="ESV232" s="14"/>
      <c r="ESW232" s="14"/>
      <c r="ESX232" s="14"/>
      <c r="ESY232" s="14"/>
      <c r="ESZ232" s="14"/>
      <c r="ETA232" s="14"/>
      <c r="ETB232" s="14"/>
      <c r="ETC232" s="14"/>
      <c r="ETD232" s="14"/>
      <c r="ETE232" s="14"/>
      <c r="ETF232" s="14"/>
      <c r="ETG232" s="14"/>
      <c r="ETH232" s="14"/>
      <c r="ETI232" s="14"/>
      <c r="ETJ232" s="14"/>
      <c r="ETK232" s="14"/>
      <c r="ETL232" s="14"/>
      <c r="ETM232" s="14"/>
      <c r="ETN232" s="14"/>
      <c r="ETO232" s="14"/>
      <c r="ETP232" s="14"/>
      <c r="ETQ232" s="14"/>
      <c r="ETR232" s="14"/>
      <c r="ETS232" s="14"/>
      <c r="ETT232" s="14"/>
      <c r="ETU232" s="14"/>
      <c r="ETV232" s="14"/>
      <c r="ETW232" s="14"/>
      <c r="ETX232" s="14"/>
      <c r="ETY232" s="14"/>
      <c r="ETZ232" s="14"/>
      <c r="EUA232" s="14"/>
      <c r="EUB232" s="14"/>
      <c r="EUC232" s="14"/>
      <c r="EUD232" s="14"/>
      <c r="EUE232" s="14"/>
      <c r="EUF232" s="14"/>
      <c r="EUG232" s="14"/>
      <c r="EUH232" s="14"/>
      <c r="EUI232" s="14"/>
      <c r="EUJ232" s="14"/>
      <c r="EUK232" s="14"/>
      <c r="EUL232" s="14"/>
      <c r="EUM232" s="14"/>
      <c r="EUN232" s="14"/>
      <c r="EUO232" s="14"/>
      <c r="EUP232" s="14"/>
      <c r="EUQ232" s="14"/>
      <c r="EUR232" s="14"/>
      <c r="EUS232" s="14"/>
      <c r="EUT232" s="14"/>
      <c r="EUU232" s="14"/>
      <c r="EUV232" s="14"/>
      <c r="EUW232" s="14"/>
      <c r="EUX232" s="14"/>
      <c r="EUY232" s="14"/>
      <c r="EUZ232" s="14"/>
      <c r="EVA232" s="14"/>
      <c r="EVB232" s="14"/>
      <c r="EVC232" s="14"/>
      <c r="EVD232" s="14"/>
      <c r="EVE232" s="14"/>
      <c r="EVF232" s="14"/>
      <c r="EVG232" s="14"/>
      <c r="EVH232" s="14"/>
      <c r="EVI232" s="14"/>
      <c r="EVJ232" s="14"/>
      <c r="EVK232" s="14"/>
      <c r="EVL232" s="14"/>
      <c r="EVM232" s="14"/>
      <c r="EVN232" s="14"/>
      <c r="EVO232" s="14"/>
      <c r="EVP232" s="14"/>
      <c r="EVQ232" s="14"/>
      <c r="EVR232" s="14"/>
      <c r="EVS232" s="14"/>
      <c r="EVT232" s="14"/>
      <c r="EVU232" s="14"/>
      <c r="EVV232" s="14"/>
      <c r="EVW232" s="14"/>
      <c r="EVX232" s="14"/>
      <c r="EVY232" s="14"/>
      <c r="EVZ232" s="14"/>
      <c r="EWA232" s="14"/>
      <c r="EWB232" s="14"/>
      <c r="EWC232" s="14"/>
      <c r="EWD232" s="14"/>
      <c r="EWE232" s="14"/>
      <c r="EWF232" s="14"/>
      <c r="EWG232" s="14"/>
      <c r="EWH232" s="14"/>
      <c r="EWI232" s="14"/>
      <c r="EWJ232" s="14"/>
      <c r="EWK232" s="14"/>
      <c r="EWL232" s="14"/>
      <c r="EWM232" s="14"/>
      <c r="EWN232" s="14"/>
      <c r="EWO232" s="14"/>
      <c r="EWP232" s="14"/>
      <c r="EWQ232" s="14"/>
      <c r="EWR232" s="14"/>
      <c r="EWS232" s="14"/>
      <c r="EWT232" s="14"/>
      <c r="EWU232" s="14"/>
      <c r="EWV232" s="14"/>
      <c r="EWW232" s="14"/>
      <c r="EWX232" s="14"/>
      <c r="EWY232" s="14"/>
      <c r="EWZ232" s="14"/>
      <c r="EXA232" s="14"/>
      <c r="EXB232" s="14"/>
      <c r="EXC232" s="14"/>
      <c r="EXD232" s="14"/>
      <c r="EXE232" s="14"/>
      <c r="EXF232" s="14"/>
      <c r="EXG232" s="14"/>
      <c r="EXH232" s="14"/>
      <c r="EXI232" s="14"/>
      <c r="EXJ232" s="14"/>
      <c r="EXK232" s="14"/>
      <c r="EXL232" s="14"/>
      <c r="EXM232" s="14"/>
      <c r="EXN232" s="14"/>
      <c r="EXO232" s="14"/>
      <c r="EXP232" s="14"/>
      <c r="EXQ232" s="14"/>
      <c r="EXR232" s="14"/>
      <c r="EXS232" s="14"/>
      <c r="EXT232" s="14"/>
      <c r="EXU232" s="14"/>
      <c r="EXV232" s="14"/>
      <c r="EXW232" s="14"/>
      <c r="EXX232" s="14"/>
      <c r="EXY232" s="14"/>
      <c r="EXZ232" s="14"/>
      <c r="EYA232" s="14"/>
      <c r="EYB232" s="14"/>
      <c r="EYC232" s="14"/>
      <c r="EYD232" s="14"/>
      <c r="EYE232" s="14"/>
      <c r="EYF232" s="14"/>
      <c r="EYG232" s="14"/>
      <c r="EYH232" s="14"/>
      <c r="EYI232" s="14"/>
      <c r="EYJ232" s="14"/>
      <c r="EYK232" s="14"/>
      <c r="EYL232" s="14"/>
      <c r="EYM232" s="14"/>
      <c r="EYN232" s="14"/>
      <c r="EYO232" s="14"/>
      <c r="EYP232" s="14"/>
      <c r="EYQ232" s="14"/>
      <c r="EYR232" s="14"/>
      <c r="EYS232" s="14"/>
      <c r="EYT232" s="14"/>
      <c r="EYU232" s="14"/>
      <c r="EYV232" s="14"/>
      <c r="EYW232" s="14"/>
      <c r="EYX232" s="14"/>
      <c r="EYY232" s="14"/>
      <c r="EYZ232" s="14"/>
      <c r="EZA232" s="14"/>
      <c r="EZB232" s="14"/>
      <c r="EZC232" s="14"/>
      <c r="EZD232" s="14"/>
      <c r="EZE232" s="14"/>
      <c r="EZF232" s="14"/>
      <c r="EZG232" s="14"/>
      <c r="EZH232" s="14"/>
      <c r="EZI232" s="14"/>
      <c r="EZJ232" s="14"/>
      <c r="EZK232" s="14"/>
      <c r="EZL232" s="14"/>
      <c r="EZM232" s="14"/>
      <c r="EZN232" s="14"/>
      <c r="EZO232" s="14"/>
      <c r="EZP232" s="14"/>
      <c r="EZQ232" s="14"/>
      <c r="EZR232" s="14"/>
      <c r="EZS232" s="14"/>
      <c r="EZT232" s="14"/>
      <c r="EZU232" s="14"/>
      <c r="EZV232" s="14"/>
      <c r="EZW232" s="14"/>
      <c r="EZX232" s="14"/>
      <c r="EZY232" s="14"/>
      <c r="EZZ232" s="14"/>
      <c r="FAA232" s="14"/>
      <c r="FAB232" s="14"/>
      <c r="FAC232" s="14"/>
      <c r="FAD232" s="14"/>
      <c r="FAE232" s="14"/>
      <c r="FAF232" s="14"/>
      <c r="FAG232" s="14"/>
      <c r="FAH232" s="14"/>
      <c r="FAI232" s="14"/>
      <c r="FAJ232" s="14"/>
      <c r="FAK232" s="14"/>
      <c r="FAL232" s="14"/>
      <c r="FAM232" s="14"/>
      <c r="FAN232" s="14"/>
      <c r="FAO232" s="14"/>
      <c r="FAP232" s="14"/>
      <c r="FAQ232" s="14"/>
      <c r="FAR232" s="14"/>
      <c r="FAS232" s="14"/>
      <c r="FAT232" s="14"/>
      <c r="FAU232" s="14"/>
      <c r="FAV232" s="14"/>
      <c r="FAW232" s="14"/>
      <c r="FAX232" s="14"/>
      <c r="FAY232" s="14"/>
      <c r="FAZ232" s="14"/>
      <c r="FBA232" s="14"/>
      <c r="FBB232" s="14"/>
      <c r="FBC232" s="14"/>
      <c r="FBD232" s="14"/>
      <c r="FBE232" s="14"/>
      <c r="FBF232" s="14"/>
      <c r="FBG232" s="14"/>
      <c r="FBH232" s="14"/>
      <c r="FBI232" s="14"/>
      <c r="FBJ232" s="14"/>
      <c r="FBK232" s="14"/>
      <c r="FBL232" s="14"/>
      <c r="FBM232" s="14"/>
      <c r="FBN232" s="14"/>
      <c r="FBO232" s="14"/>
      <c r="FBP232" s="14"/>
      <c r="FBQ232" s="14"/>
      <c r="FBR232" s="14"/>
      <c r="FBS232" s="14"/>
      <c r="FBT232" s="14"/>
      <c r="FBU232" s="14"/>
      <c r="FBV232" s="14"/>
      <c r="FBW232" s="14"/>
      <c r="FBX232" s="14"/>
      <c r="FBY232" s="14"/>
      <c r="FBZ232" s="14"/>
      <c r="FCA232" s="14"/>
      <c r="FCB232" s="14"/>
      <c r="FCC232" s="14"/>
      <c r="FCD232" s="14"/>
      <c r="FCE232" s="14"/>
      <c r="FCF232" s="14"/>
      <c r="FCG232" s="14"/>
      <c r="FCH232" s="14"/>
      <c r="FCI232" s="14"/>
      <c r="FCJ232" s="14"/>
      <c r="FCK232" s="14"/>
      <c r="FCL232" s="14"/>
      <c r="FCM232" s="14"/>
      <c r="FCN232" s="14"/>
      <c r="FCO232" s="14"/>
      <c r="FCP232" s="14"/>
      <c r="FCQ232" s="14"/>
      <c r="FCR232" s="14"/>
      <c r="FCS232" s="14"/>
      <c r="FCT232" s="14"/>
      <c r="FCU232" s="14"/>
      <c r="FCV232" s="14"/>
      <c r="FCW232" s="14"/>
      <c r="FCX232" s="14"/>
      <c r="FCY232" s="14"/>
      <c r="FCZ232" s="14"/>
      <c r="FDA232" s="14"/>
      <c r="FDB232" s="14"/>
      <c r="FDC232" s="14"/>
      <c r="FDD232" s="14"/>
      <c r="FDE232" s="14"/>
      <c r="FDF232" s="14"/>
      <c r="FDG232" s="14"/>
      <c r="FDH232" s="14"/>
      <c r="FDI232" s="14"/>
      <c r="FDJ232" s="14"/>
      <c r="FDK232" s="14"/>
      <c r="FDL232" s="14"/>
      <c r="FDM232" s="14"/>
      <c r="FDN232" s="14"/>
      <c r="FDO232" s="14"/>
      <c r="FDP232" s="14"/>
      <c r="FDQ232" s="14"/>
      <c r="FDR232" s="14"/>
      <c r="FDS232" s="14"/>
      <c r="FDT232" s="14"/>
      <c r="FDU232" s="14"/>
      <c r="FDV232" s="14"/>
      <c r="FDW232" s="14"/>
      <c r="FDX232" s="14"/>
      <c r="FDY232" s="14"/>
      <c r="FDZ232" s="14"/>
      <c r="FEA232" s="14"/>
      <c r="FEB232" s="14"/>
      <c r="FEC232" s="14"/>
      <c r="FED232" s="14"/>
      <c r="FEE232" s="14"/>
      <c r="FEF232" s="14"/>
      <c r="FEG232" s="14"/>
      <c r="FEH232" s="14"/>
      <c r="FEI232" s="14"/>
      <c r="FEJ232" s="14"/>
      <c r="FEK232" s="14"/>
      <c r="FEL232" s="14"/>
      <c r="FEM232" s="14"/>
      <c r="FEN232" s="14"/>
      <c r="FEO232" s="14"/>
      <c r="FEP232" s="14"/>
      <c r="FEQ232" s="14"/>
      <c r="FER232" s="14"/>
      <c r="FES232" s="14"/>
      <c r="FET232" s="14"/>
      <c r="FEU232" s="14"/>
      <c r="FEV232" s="14"/>
      <c r="FEW232" s="14"/>
      <c r="FEX232" s="14"/>
      <c r="FEY232" s="14"/>
      <c r="FEZ232" s="14"/>
      <c r="FFA232" s="14"/>
      <c r="FFB232" s="14"/>
      <c r="FFC232" s="14"/>
      <c r="FFD232" s="14"/>
      <c r="FFE232" s="14"/>
      <c r="FFF232" s="14"/>
      <c r="FFG232" s="14"/>
      <c r="FFH232" s="14"/>
      <c r="FFI232" s="14"/>
      <c r="FFJ232" s="14"/>
      <c r="FFK232" s="14"/>
      <c r="FFL232" s="14"/>
      <c r="FFM232" s="14"/>
      <c r="FFN232" s="14"/>
      <c r="FFO232" s="14"/>
      <c r="FFP232" s="14"/>
      <c r="FFQ232" s="14"/>
      <c r="FFR232" s="14"/>
      <c r="FFS232" s="14"/>
      <c r="FFT232" s="14"/>
      <c r="FFU232" s="14"/>
      <c r="FFV232" s="14"/>
      <c r="FFW232" s="14"/>
      <c r="FFX232" s="14"/>
      <c r="FFY232" s="14"/>
      <c r="FFZ232" s="14"/>
      <c r="FGA232" s="14"/>
      <c r="FGB232" s="14"/>
      <c r="FGC232" s="14"/>
      <c r="FGD232" s="14"/>
      <c r="FGE232" s="14"/>
      <c r="FGF232" s="14"/>
      <c r="FGG232" s="14"/>
      <c r="FGH232" s="14"/>
      <c r="FGI232" s="14"/>
      <c r="FGJ232" s="14"/>
      <c r="FGK232" s="14"/>
      <c r="FGL232" s="14"/>
      <c r="FGM232" s="14"/>
      <c r="FGN232" s="14"/>
      <c r="FGO232" s="14"/>
      <c r="FGP232" s="14"/>
      <c r="FGQ232" s="14"/>
      <c r="FGR232" s="14"/>
      <c r="FGS232" s="14"/>
      <c r="FGT232" s="14"/>
      <c r="FGU232" s="14"/>
      <c r="FGV232" s="14"/>
      <c r="FGW232" s="14"/>
      <c r="FGX232" s="14"/>
      <c r="FGY232" s="14"/>
      <c r="FGZ232" s="14"/>
      <c r="FHA232" s="14"/>
      <c r="FHB232" s="14"/>
      <c r="FHC232" s="14"/>
      <c r="FHD232" s="14"/>
      <c r="FHE232" s="14"/>
      <c r="FHF232" s="14"/>
      <c r="FHG232" s="14"/>
      <c r="FHH232" s="14"/>
      <c r="FHI232" s="14"/>
      <c r="FHJ232" s="14"/>
      <c r="FHK232" s="14"/>
      <c r="FHL232" s="14"/>
      <c r="FHM232" s="14"/>
      <c r="FHN232" s="14"/>
      <c r="FHO232" s="14"/>
      <c r="FHP232" s="14"/>
      <c r="FHQ232" s="14"/>
      <c r="FHR232" s="14"/>
      <c r="FHS232" s="14"/>
      <c r="FHT232" s="14"/>
      <c r="FHU232" s="14"/>
      <c r="FHV232" s="14"/>
      <c r="FHW232" s="14"/>
      <c r="FHX232" s="14"/>
      <c r="FHY232" s="14"/>
      <c r="FHZ232" s="14"/>
      <c r="FIA232" s="14"/>
      <c r="FIB232" s="14"/>
      <c r="FIC232" s="14"/>
      <c r="FID232" s="14"/>
      <c r="FIE232" s="14"/>
      <c r="FIF232" s="14"/>
      <c r="FIG232" s="14"/>
      <c r="FIH232" s="14"/>
      <c r="FII232" s="14"/>
      <c r="FIJ232" s="14"/>
      <c r="FIK232" s="14"/>
      <c r="FIL232" s="14"/>
      <c r="FIM232" s="14"/>
      <c r="FIN232" s="14"/>
      <c r="FIO232" s="14"/>
      <c r="FIP232" s="14"/>
      <c r="FIQ232" s="14"/>
      <c r="FIR232" s="14"/>
      <c r="FIS232" s="14"/>
      <c r="FIT232" s="14"/>
      <c r="FIU232" s="14"/>
      <c r="FIV232" s="14"/>
      <c r="FIW232" s="14"/>
      <c r="FIX232" s="14"/>
      <c r="FIY232" s="14"/>
      <c r="FIZ232" s="14"/>
      <c r="FJA232" s="14"/>
      <c r="FJB232" s="14"/>
      <c r="FJC232" s="14"/>
      <c r="FJD232" s="14"/>
      <c r="FJE232" s="14"/>
      <c r="FJF232" s="14"/>
      <c r="FJG232" s="14"/>
      <c r="FJH232" s="14"/>
      <c r="FJI232" s="14"/>
      <c r="FJJ232" s="14"/>
      <c r="FJK232" s="14"/>
      <c r="FJL232" s="14"/>
      <c r="FJM232" s="14"/>
      <c r="FJN232" s="14"/>
      <c r="FJO232" s="14"/>
      <c r="FJP232" s="14"/>
      <c r="FJQ232" s="14"/>
      <c r="FJR232" s="14"/>
      <c r="FJS232" s="14"/>
      <c r="FJT232" s="14"/>
      <c r="FJU232" s="14"/>
      <c r="FJV232" s="14"/>
      <c r="FJW232" s="14"/>
      <c r="FJX232" s="14"/>
      <c r="FJY232" s="14"/>
      <c r="FJZ232" s="14"/>
      <c r="FKA232" s="14"/>
      <c r="FKB232" s="14"/>
      <c r="FKC232" s="14"/>
      <c r="FKD232" s="14"/>
      <c r="FKE232" s="14"/>
      <c r="FKF232" s="14"/>
      <c r="FKG232" s="14"/>
      <c r="FKH232" s="14"/>
      <c r="FKI232" s="14"/>
      <c r="FKJ232" s="14"/>
      <c r="FKK232" s="14"/>
      <c r="FKL232" s="14"/>
      <c r="FKM232" s="14"/>
      <c r="FKN232" s="14"/>
      <c r="FKO232" s="14"/>
      <c r="FKP232" s="14"/>
      <c r="FKQ232" s="14"/>
      <c r="FKR232" s="14"/>
      <c r="FKS232" s="14"/>
      <c r="FKT232" s="14"/>
      <c r="FKU232" s="14"/>
      <c r="FKV232" s="14"/>
      <c r="FKW232" s="14"/>
      <c r="FKX232" s="14"/>
      <c r="FKY232" s="14"/>
      <c r="FKZ232" s="14"/>
      <c r="FLA232" s="14"/>
      <c r="FLB232" s="14"/>
      <c r="FLC232" s="14"/>
      <c r="FLD232" s="14"/>
      <c r="FLE232" s="14"/>
      <c r="FLF232" s="14"/>
      <c r="FLG232" s="14"/>
      <c r="FLH232" s="14"/>
      <c r="FLI232" s="14"/>
      <c r="FLJ232" s="14"/>
      <c r="FLK232" s="14"/>
      <c r="FLL232" s="14"/>
      <c r="FLM232" s="14"/>
      <c r="FLN232" s="14"/>
      <c r="FLO232" s="14"/>
      <c r="FLP232" s="14"/>
      <c r="FLQ232" s="14"/>
      <c r="FLR232" s="14"/>
      <c r="FLS232" s="14"/>
      <c r="FLT232" s="14"/>
      <c r="FLU232" s="14"/>
      <c r="FLV232" s="14"/>
      <c r="FLW232" s="14"/>
      <c r="FLX232" s="14"/>
      <c r="FLY232" s="14"/>
      <c r="FLZ232" s="14"/>
      <c r="FMA232" s="14"/>
      <c r="FMB232" s="14"/>
      <c r="FMC232" s="14"/>
      <c r="FMD232" s="14"/>
      <c r="FME232" s="14"/>
      <c r="FMF232" s="14"/>
      <c r="FMG232" s="14"/>
      <c r="FMH232" s="14"/>
      <c r="FMI232" s="14"/>
      <c r="FMJ232" s="14"/>
      <c r="FMK232" s="14"/>
      <c r="FML232" s="14"/>
      <c r="FMM232" s="14"/>
      <c r="FMN232" s="14"/>
      <c r="FMO232" s="14"/>
      <c r="FMP232" s="14"/>
      <c r="FMQ232" s="14"/>
      <c r="FMR232" s="14"/>
      <c r="FMS232" s="14"/>
      <c r="FMT232" s="14"/>
      <c r="FMU232" s="14"/>
      <c r="FMV232" s="14"/>
      <c r="FMW232" s="14"/>
      <c r="FMX232" s="14"/>
      <c r="FMY232" s="14"/>
      <c r="FMZ232" s="14"/>
      <c r="FNA232" s="14"/>
      <c r="FNB232" s="14"/>
      <c r="FNC232" s="14"/>
      <c r="FND232" s="14"/>
      <c r="FNE232" s="14"/>
      <c r="FNF232" s="14"/>
      <c r="FNG232" s="14"/>
      <c r="FNH232" s="14"/>
      <c r="FNI232" s="14"/>
      <c r="FNJ232" s="14"/>
      <c r="FNK232" s="14"/>
      <c r="FNL232" s="14"/>
      <c r="FNM232" s="14"/>
      <c r="FNN232" s="14"/>
      <c r="FNO232" s="14"/>
      <c r="FNP232" s="14"/>
      <c r="FNQ232" s="14"/>
      <c r="FNR232" s="14"/>
      <c r="FNS232" s="14"/>
      <c r="FNT232" s="14"/>
      <c r="FNU232" s="14"/>
      <c r="FNV232" s="14"/>
      <c r="FNW232" s="14"/>
      <c r="FNX232" s="14"/>
      <c r="FNY232" s="14"/>
      <c r="FNZ232" s="14"/>
      <c r="FOA232" s="14"/>
      <c r="FOB232" s="14"/>
      <c r="FOC232" s="14"/>
      <c r="FOD232" s="14"/>
      <c r="FOE232" s="14"/>
      <c r="FOF232" s="14"/>
      <c r="FOG232" s="14"/>
      <c r="FOH232" s="14"/>
      <c r="FOI232" s="14"/>
      <c r="FOJ232" s="14"/>
      <c r="FOK232" s="14"/>
      <c r="FOL232" s="14"/>
      <c r="FOM232" s="14"/>
      <c r="FON232" s="14"/>
      <c r="FOO232" s="14"/>
      <c r="FOP232" s="14"/>
      <c r="FOQ232" s="14"/>
      <c r="FOR232" s="14"/>
      <c r="FOS232" s="14"/>
      <c r="FOT232" s="14"/>
      <c r="FOU232" s="14"/>
      <c r="FOV232" s="14"/>
      <c r="FOW232" s="14"/>
      <c r="FOX232" s="14"/>
      <c r="FOY232" s="14"/>
      <c r="FOZ232" s="14"/>
      <c r="FPA232" s="14"/>
      <c r="FPB232" s="14"/>
      <c r="FPC232" s="14"/>
      <c r="FPD232" s="14"/>
      <c r="FPE232" s="14"/>
      <c r="FPF232" s="14"/>
      <c r="FPG232" s="14"/>
      <c r="FPH232" s="14"/>
      <c r="FPI232" s="14"/>
      <c r="FPJ232" s="14"/>
      <c r="FPK232" s="14"/>
      <c r="FPL232" s="14"/>
      <c r="FPM232" s="14"/>
      <c r="FPN232" s="14"/>
      <c r="FPO232" s="14"/>
      <c r="FPP232" s="14"/>
      <c r="FPQ232" s="14"/>
      <c r="FPR232" s="14"/>
      <c r="FPS232" s="14"/>
      <c r="FPT232" s="14"/>
      <c r="FPU232" s="14"/>
      <c r="FPV232" s="14"/>
      <c r="FPW232" s="14"/>
      <c r="FPX232" s="14"/>
      <c r="FPY232" s="14"/>
      <c r="FPZ232" s="14"/>
      <c r="FQA232" s="14"/>
      <c r="FQB232" s="14"/>
      <c r="FQC232" s="14"/>
      <c r="FQD232" s="14"/>
      <c r="FQE232" s="14"/>
      <c r="FQF232" s="14"/>
      <c r="FQG232" s="14"/>
      <c r="FQH232" s="14"/>
      <c r="FQI232" s="14"/>
      <c r="FQJ232" s="14"/>
      <c r="FQK232" s="14"/>
      <c r="FQL232" s="14"/>
      <c r="FQM232" s="14"/>
      <c r="FQN232" s="14"/>
      <c r="FQO232" s="14"/>
      <c r="FQP232" s="14"/>
      <c r="FQQ232" s="14"/>
      <c r="FQR232" s="14"/>
      <c r="FQS232" s="14"/>
      <c r="FQT232" s="14"/>
      <c r="FQU232" s="14"/>
      <c r="FQV232" s="14"/>
      <c r="FQW232" s="14"/>
      <c r="FQX232" s="14"/>
      <c r="FQY232" s="14"/>
      <c r="FQZ232" s="14"/>
      <c r="FRA232" s="14"/>
      <c r="FRB232" s="14"/>
      <c r="FRC232" s="14"/>
      <c r="FRD232" s="14"/>
      <c r="FRE232" s="14"/>
      <c r="FRF232" s="14"/>
      <c r="FRG232" s="14"/>
      <c r="FRH232" s="14"/>
      <c r="FRI232" s="14"/>
      <c r="FRJ232" s="14"/>
      <c r="FRK232" s="14"/>
      <c r="FRL232" s="14"/>
      <c r="FRM232" s="14"/>
      <c r="FRN232" s="14"/>
      <c r="FRO232" s="14"/>
      <c r="FRP232" s="14"/>
      <c r="FRQ232" s="14"/>
      <c r="FRR232" s="14"/>
      <c r="FRS232" s="14"/>
      <c r="FRT232" s="14"/>
      <c r="FRU232" s="14"/>
      <c r="FRV232" s="14"/>
      <c r="FRW232" s="14"/>
      <c r="FRX232" s="14"/>
      <c r="FRY232" s="14"/>
      <c r="FRZ232" s="14"/>
      <c r="FSA232" s="14"/>
      <c r="FSB232" s="14"/>
      <c r="FSC232" s="14"/>
      <c r="FSD232" s="14"/>
      <c r="FSE232" s="14"/>
      <c r="FSF232" s="14"/>
      <c r="FSG232" s="14"/>
      <c r="FSH232" s="14"/>
      <c r="FSI232" s="14"/>
      <c r="FSJ232" s="14"/>
      <c r="FSK232" s="14"/>
      <c r="FSL232" s="14"/>
      <c r="FSM232" s="14"/>
      <c r="FSN232" s="14"/>
      <c r="FSO232" s="14"/>
      <c r="FSP232" s="14"/>
      <c r="FSQ232" s="14"/>
      <c r="FSR232" s="14"/>
      <c r="FSS232" s="14"/>
      <c r="FST232" s="14"/>
      <c r="FSU232" s="14"/>
      <c r="FSV232" s="14"/>
      <c r="FSW232" s="14"/>
      <c r="FSX232" s="14"/>
      <c r="FSY232" s="14"/>
      <c r="FSZ232" s="14"/>
      <c r="FTA232" s="14"/>
      <c r="FTB232" s="14"/>
      <c r="FTC232" s="14"/>
      <c r="FTD232" s="14"/>
      <c r="FTE232" s="14"/>
      <c r="FTF232" s="14"/>
      <c r="FTG232" s="14"/>
      <c r="FTH232" s="14"/>
      <c r="FTI232" s="14"/>
      <c r="FTJ232" s="14"/>
      <c r="FTK232" s="14"/>
      <c r="FTL232" s="14"/>
      <c r="FTM232" s="14"/>
      <c r="FTN232" s="14"/>
      <c r="FTO232" s="14"/>
      <c r="FTP232" s="14"/>
      <c r="FTQ232" s="14"/>
      <c r="FTR232" s="14"/>
      <c r="FTS232" s="14"/>
      <c r="FTT232" s="14"/>
      <c r="FTU232" s="14"/>
      <c r="FTV232" s="14"/>
      <c r="FTW232" s="14"/>
      <c r="FTX232" s="14"/>
      <c r="FTY232" s="14"/>
      <c r="FTZ232" s="14"/>
      <c r="FUA232" s="14"/>
      <c r="FUB232" s="14"/>
      <c r="FUC232" s="14"/>
      <c r="FUD232" s="14"/>
      <c r="FUE232" s="14"/>
      <c r="FUF232" s="14"/>
      <c r="FUG232" s="14"/>
      <c r="FUH232" s="14"/>
      <c r="FUI232" s="14"/>
      <c r="FUJ232" s="14"/>
      <c r="FUK232" s="14"/>
      <c r="FUL232" s="14"/>
      <c r="FUM232" s="14"/>
      <c r="FUN232" s="14"/>
      <c r="FUO232" s="14"/>
      <c r="FUP232" s="14"/>
      <c r="FUQ232" s="14"/>
      <c r="FUR232" s="14"/>
      <c r="FUS232" s="14"/>
      <c r="FUT232" s="14"/>
      <c r="FUU232" s="14"/>
      <c r="FUV232" s="14"/>
      <c r="FUW232" s="14"/>
      <c r="FUX232" s="14"/>
      <c r="FUY232" s="14"/>
      <c r="FUZ232" s="14"/>
      <c r="FVA232" s="14"/>
      <c r="FVB232" s="14"/>
      <c r="FVC232" s="14"/>
      <c r="FVD232" s="14"/>
      <c r="FVE232" s="14"/>
      <c r="FVF232" s="14"/>
      <c r="FVG232" s="14"/>
      <c r="FVH232" s="14"/>
      <c r="FVI232" s="14"/>
      <c r="FVJ232" s="14"/>
      <c r="FVK232" s="14"/>
      <c r="FVL232" s="14"/>
      <c r="FVM232" s="14"/>
      <c r="FVN232" s="14"/>
      <c r="FVO232" s="14"/>
      <c r="FVP232" s="14"/>
      <c r="FVQ232" s="14"/>
      <c r="FVR232" s="14"/>
      <c r="FVS232" s="14"/>
      <c r="FVT232" s="14"/>
      <c r="FVU232" s="14"/>
      <c r="FVV232" s="14"/>
      <c r="FVW232" s="14"/>
      <c r="FVX232" s="14"/>
      <c r="FVY232" s="14"/>
      <c r="FVZ232" s="14"/>
      <c r="FWA232" s="14"/>
      <c r="FWB232" s="14"/>
      <c r="FWC232" s="14"/>
      <c r="FWD232" s="14"/>
      <c r="FWE232" s="14"/>
      <c r="FWF232" s="14"/>
      <c r="FWG232" s="14"/>
      <c r="FWH232" s="14"/>
      <c r="FWI232" s="14"/>
      <c r="FWJ232" s="14"/>
      <c r="FWK232" s="14"/>
      <c r="FWL232" s="14"/>
      <c r="FWM232" s="14"/>
      <c r="FWN232" s="14"/>
      <c r="FWO232" s="14"/>
      <c r="FWP232" s="14"/>
      <c r="FWQ232" s="14"/>
      <c r="FWR232" s="14"/>
      <c r="FWS232" s="14"/>
      <c r="FWT232" s="14"/>
      <c r="FWU232" s="14"/>
      <c r="FWV232" s="14"/>
      <c r="FWW232" s="14"/>
      <c r="FWX232" s="14"/>
      <c r="FWY232" s="14"/>
      <c r="FWZ232" s="14"/>
      <c r="FXA232" s="14"/>
      <c r="FXB232" s="14"/>
      <c r="FXC232" s="14"/>
      <c r="FXD232" s="14"/>
      <c r="FXE232" s="14"/>
      <c r="FXF232" s="14"/>
      <c r="FXG232" s="14"/>
      <c r="FXH232" s="14"/>
      <c r="FXI232" s="14"/>
      <c r="FXJ232" s="14"/>
      <c r="FXK232" s="14"/>
      <c r="FXL232" s="14"/>
      <c r="FXM232" s="14"/>
      <c r="FXN232" s="14"/>
      <c r="FXO232" s="14"/>
      <c r="FXP232" s="14"/>
      <c r="FXQ232" s="14"/>
      <c r="FXR232" s="14"/>
      <c r="FXS232" s="14"/>
      <c r="FXT232" s="14"/>
      <c r="FXU232" s="14"/>
      <c r="FXV232" s="14"/>
      <c r="FXW232" s="14"/>
      <c r="FXX232" s="14"/>
      <c r="FXY232" s="14"/>
      <c r="FXZ232" s="14"/>
      <c r="FYA232" s="14"/>
      <c r="FYB232" s="14"/>
      <c r="FYC232" s="14"/>
      <c r="FYD232" s="14"/>
      <c r="FYE232" s="14"/>
      <c r="FYF232" s="14"/>
      <c r="FYG232" s="14"/>
      <c r="FYH232" s="14"/>
      <c r="FYI232" s="14"/>
      <c r="FYJ232" s="14"/>
      <c r="FYK232" s="14"/>
      <c r="FYL232" s="14"/>
      <c r="FYM232" s="14"/>
      <c r="FYN232" s="14"/>
      <c r="FYO232" s="14"/>
      <c r="FYP232" s="14"/>
      <c r="FYQ232" s="14"/>
      <c r="FYR232" s="14"/>
      <c r="FYS232" s="14"/>
      <c r="FYT232" s="14"/>
      <c r="FYU232" s="14"/>
      <c r="FYV232" s="14"/>
      <c r="FYW232" s="14"/>
      <c r="FYX232" s="14"/>
      <c r="FYY232" s="14"/>
      <c r="FYZ232" s="14"/>
      <c r="FZA232" s="14"/>
      <c r="FZB232" s="14"/>
      <c r="FZC232" s="14"/>
      <c r="FZD232" s="14"/>
      <c r="FZE232" s="14"/>
      <c r="FZF232" s="14"/>
      <c r="FZG232" s="14"/>
      <c r="FZH232" s="14"/>
      <c r="FZI232" s="14"/>
      <c r="FZJ232" s="14"/>
      <c r="FZK232" s="14"/>
      <c r="FZL232" s="14"/>
      <c r="FZM232" s="14"/>
      <c r="FZN232" s="14"/>
      <c r="FZO232" s="14"/>
      <c r="FZP232" s="14"/>
      <c r="FZQ232" s="14"/>
      <c r="FZR232" s="14"/>
      <c r="FZS232" s="14"/>
      <c r="FZT232" s="14"/>
      <c r="FZU232" s="14"/>
      <c r="FZV232" s="14"/>
      <c r="FZW232" s="14"/>
      <c r="FZX232" s="14"/>
      <c r="FZY232" s="14"/>
      <c r="FZZ232" s="14"/>
      <c r="GAA232" s="14"/>
      <c r="GAB232" s="14"/>
      <c r="GAC232" s="14"/>
      <c r="GAD232" s="14"/>
      <c r="GAE232" s="14"/>
      <c r="GAF232" s="14"/>
      <c r="GAG232" s="14"/>
      <c r="GAH232" s="14"/>
      <c r="GAI232" s="14"/>
      <c r="GAJ232" s="14"/>
      <c r="GAK232" s="14"/>
      <c r="GAL232" s="14"/>
      <c r="GAM232" s="14"/>
      <c r="GAN232" s="14"/>
      <c r="GAO232" s="14"/>
      <c r="GAP232" s="14"/>
      <c r="GAQ232" s="14"/>
      <c r="GAR232" s="14"/>
      <c r="GAS232" s="14"/>
      <c r="GAT232" s="14"/>
      <c r="GAU232" s="14"/>
      <c r="GAV232" s="14"/>
      <c r="GAW232" s="14"/>
      <c r="GAX232" s="14"/>
      <c r="GAY232" s="14"/>
      <c r="GAZ232" s="14"/>
      <c r="GBA232" s="14"/>
      <c r="GBB232" s="14"/>
      <c r="GBC232" s="14"/>
      <c r="GBD232" s="14"/>
      <c r="GBE232" s="14"/>
      <c r="GBF232" s="14"/>
      <c r="GBG232" s="14"/>
      <c r="GBH232" s="14"/>
      <c r="GBI232" s="14"/>
      <c r="GBJ232" s="14"/>
      <c r="GBK232" s="14"/>
      <c r="GBL232" s="14"/>
      <c r="GBM232" s="14"/>
      <c r="GBN232" s="14"/>
      <c r="GBO232" s="14"/>
      <c r="GBP232" s="14"/>
      <c r="GBQ232" s="14"/>
      <c r="GBR232" s="14"/>
      <c r="GBS232" s="14"/>
      <c r="GBT232" s="14"/>
      <c r="GBU232" s="14"/>
      <c r="GBV232" s="14"/>
      <c r="GBW232" s="14"/>
      <c r="GBX232" s="14"/>
      <c r="GBY232" s="14"/>
      <c r="GBZ232" s="14"/>
      <c r="GCA232" s="14"/>
      <c r="GCB232" s="14"/>
      <c r="GCC232" s="14"/>
      <c r="GCD232" s="14"/>
      <c r="GCE232" s="14"/>
      <c r="GCF232" s="14"/>
      <c r="GCG232" s="14"/>
      <c r="GCH232" s="14"/>
      <c r="GCI232" s="14"/>
      <c r="GCJ232" s="14"/>
      <c r="GCK232" s="14"/>
      <c r="GCL232" s="14"/>
      <c r="GCM232" s="14"/>
      <c r="GCN232" s="14"/>
      <c r="GCO232" s="14"/>
      <c r="GCP232" s="14"/>
      <c r="GCQ232" s="14"/>
      <c r="GCR232" s="14"/>
      <c r="GCS232" s="14"/>
      <c r="GCT232" s="14"/>
      <c r="GCU232" s="14"/>
      <c r="GCV232" s="14"/>
      <c r="GCW232" s="14"/>
      <c r="GCX232" s="14"/>
      <c r="GCY232" s="14"/>
      <c r="GCZ232" s="14"/>
      <c r="GDA232" s="14"/>
      <c r="GDB232" s="14"/>
      <c r="GDC232" s="14"/>
      <c r="GDD232" s="14"/>
      <c r="GDE232" s="14"/>
      <c r="GDF232" s="14"/>
      <c r="GDG232" s="14"/>
      <c r="GDH232" s="14"/>
      <c r="GDI232" s="14"/>
      <c r="GDJ232" s="14"/>
      <c r="GDK232" s="14"/>
      <c r="GDL232" s="14"/>
      <c r="GDM232" s="14"/>
      <c r="GDN232" s="14"/>
      <c r="GDO232" s="14"/>
      <c r="GDP232" s="14"/>
      <c r="GDQ232" s="14"/>
      <c r="GDR232" s="14"/>
      <c r="GDS232" s="14"/>
      <c r="GDT232" s="14"/>
      <c r="GDU232" s="14"/>
      <c r="GDV232" s="14"/>
      <c r="GDW232" s="14"/>
      <c r="GDX232" s="14"/>
      <c r="GDY232" s="14"/>
      <c r="GDZ232" s="14"/>
      <c r="GEA232" s="14"/>
      <c r="GEB232" s="14"/>
      <c r="GEC232" s="14"/>
      <c r="GED232" s="14"/>
      <c r="GEE232" s="14"/>
      <c r="GEF232" s="14"/>
      <c r="GEG232" s="14"/>
      <c r="GEH232" s="14"/>
      <c r="GEI232" s="14"/>
      <c r="GEJ232" s="14"/>
      <c r="GEK232" s="14"/>
      <c r="GEL232" s="14"/>
      <c r="GEM232" s="14"/>
      <c r="GEN232" s="14"/>
      <c r="GEO232" s="14"/>
      <c r="GEP232" s="14"/>
      <c r="GEQ232" s="14"/>
      <c r="GER232" s="14"/>
      <c r="GES232" s="14"/>
      <c r="GET232" s="14"/>
      <c r="GEU232" s="14"/>
      <c r="GEV232" s="14"/>
      <c r="GEW232" s="14"/>
      <c r="GEX232" s="14"/>
      <c r="GEY232" s="14"/>
      <c r="GEZ232" s="14"/>
      <c r="GFA232" s="14"/>
      <c r="GFB232" s="14"/>
      <c r="GFC232" s="14"/>
      <c r="GFD232" s="14"/>
      <c r="GFE232" s="14"/>
      <c r="GFF232" s="14"/>
      <c r="GFG232" s="14"/>
      <c r="GFH232" s="14"/>
      <c r="GFI232" s="14"/>
      <c r="GFJ232" s="14"/>
      <c r="GFK232" s="14"/>
      <c r="GFL232" s="14"/>
      <c r="GFM232" s="14"/>
      <c r="GFN232" s="14"/>
      <c r="GFO232" s="14"/>
      <c r="GFP232" s="14"/>
      <c r="GFQ232" s="14"/>
      <c r="GFR232" s="14"/>
      <c r="GFS232" s="14"/>
      <c r="GFT232" s="14"/>
      <c r="GFU232" s="14"/>
      <c r="GFV232" s="14"/>
      <c r="GFW232" s="14"/>
      <c r="GFX232" s="14"/>
      <c r="GFY232" s="14"/>
      <c r="GFZ232" s="14"/>
      <c r="GGA232" s="14"/>
      <c r="GGB232" s="14"/>
      <c r="GGC232" s="14"/>
      <c r="GGD232" s="14"/>
      <c r="GGE232" s="14"/>
      <c r="GGF232" s="14"/>
      <c r="GGG232" s="14"/>
      <c r="GGH232" s="14"/>
      <c r="GGI232" s="14"/>
      <c r="GGJ232" s="14"/>
      <c r="GGK232" s="14"/>
      <c r="GGL232" s="14"/>
      <c r="GGM232" s="14"/>
      <c r="GGN232" s="14"/>
      <c r="GGO232" s="14"/>
      <c r="GGP232" s="14"/>
      <c r="GGQ232" s="14"/>
      <c r="GGR232" s="14"/>
      <c r="GGS232" s="14"/>
      <c r="GGT232" s="14"/>
      <c r="GGU232" s="14"/>
      <c r="GGV232" s="14"/>
      <c r="GGW232" s="14"/>
      <c r="GGX232" s="14"/>
      <c r="GGY232" s="14"/>
      <c r="GGZ232" s="14"/>
      <c r="GHA232" s="14"/>
      <c r="GHB232" s="14"/>
      <c r="GHC232" s="14"/>
      <c r="GHD232" s="14"/>
      <c r="GHE232" s="14"/>
      <c r="GHF232" s="14"/>
      <c r="GHG232" s="14"/>
      <c r="GHH232" s="14"/>
      <c r="GHI232" s="14"/>
      <c r="GHJ232" s="14"/>
      <c r="GHK232" s="14"/>
      <c r="GHL232" s="14"/>
      <c r="GHM232" s="14"/>
      <c r="GHN232" s="14"/>
      <c r="GHO232" s="14"/>
      <c r="GHP232" s="14"/>
      <c r="GHQ232" s="14"/>
      <c r="GHR232" s="14"/>
      <c r="GHS232" s="14"/>
      <c r="GHT232" s="14"/>
      <c r="GHU232" s="14"/>
      <c r="GHV232" s="14"/>
      <c r="GHW232" s="14"/>
      <c r="GHX232" s="14"/>
      <c r="GHY232" s="14"/>
      <c r="GHZ232" s="14"/>
      <c r="GIA232" s="14"/>
      <c r="GIB232" s="14"/>
      <c r="GIC232" s="14"/>
      <c r="GID232" s="14"/>
      <c r="GIE232" s="14"/>
      <c r="GIF232" s="14"/>
      <c r="GIG232" s="14"/>
      <c r="GIH232" s="14"/>
      <c r="GII232" s="14"/>
      <c r="GIJ232" s="14"/>
      <c r="GIK232" s="14"/>
      <c r="GIL232" s="14"/>
      <c r="GIM232" s="14"/>
      <c r="GIN232" s="14"/>
      <c r="GIO232" s="14"/>
      <c r="GIP232" s="14"/>
      <c r="GIQ232" s="14"/>
      <c r="GIR232" s="14"/>
      <c r="GIS232" s="14"/>
      <c r="GIT232" s="14"/>
      <c r="GIU232" s="14"/>
      <c r="GIV232" s="14"/>
      <c r="GIW232" s="14"/>
      <c r="GIX232" s="14"/>
      <c r="GIY232" s="14"/>
      <c r="GIZ232" s="14"/>
      <c r="GJA232" s="14"/>
      <c r="GJB232" s="14"/>
      <c r="GJC232" s="14"/>
      <c r="GJD232" s="14"/>
      <c r="GJE232" s="14"/>
      <c r="GJF232" s="14"/>
      <c r="GJG232" s="14"/>
      <c r="GJH232" s="14"/>
      <c r="GJI232" s="14"/>
      <c r="GJJ232" s="14"/>
      <c r="GJK232" s="14"/>
      <c r="GJL232" s="14"/>
      <c r="GJM232" s="14"/>
      <c r="GJN232" s="14"/>
      <c r="GJO232" s="14"/>
      <c r="GJP232" s="14"/>
      <c r="GJQ232" s="14"/>
      <c r="GJR232" s="14"/>
      <c r="GJS232" s="14"/>
      <c r="GJT232" s="14"/>
      <c r="GJU232" s="14"/>
      <c r="GJV232" s="14"/>
      <c r="GJW232" s="14"/>
      <c r="GJX232" s="14"/>
      <c r="GJY232" s="14"/>
      <c r="GJZ232" s="14"/>
      <c r="GKA232" s="14"/>
      <c r="GKB232" s="14"/>
      <c r="GKC232" s="14"/>
      <c r="GKD232" s="14"/>
      <c r="GKE232" s="14"/>
      <c r="GKF232" s="14"/>
      <c r="GKG232" s="14"/>
      <c r="GKH232" s="14"/>
      <c r="GKI232" s="14"/>
      <c r="GKJ232" s="14"/>
      <c r="GKK232" s="14"/>
      <c r="GKL232" s="14"/>
      <c r="GKM232" s="14"/>
      <c r="GKN232" s="14"/>
      <c r="GKO232" s="14"/>
      <c r="GKP232" s="14"/>
      <c r="GKQ232" s="14"/>
      <c r="GKR232" s="14"/>
      <c r="GKS232" s="14"/>
      <c r="GKT232" s="14"/>
      <c r="GKU232" s="14"/>
      <c r="GKV232" s="14"/>
      <c r="GKW232" s="14"/>
      <c r="GKX232" s="14"/>
      <c r="GKY232" s="14"/>
      <c r="GKZ232" s="14"/>
      <c r="GLA232" s="14"/>
      <c r="GLB232" s="14"/>
      <c r="GLC232" s="14"/>
      <c r="GLD232" s="14"/>
      <c r="GLE232" s="14"/>
      <c r="GLF232" s="14"/>
      <c r="GLG232" s="14"/>
      <c r="GLH232" s="14"/>
      <c r="GLI232" s="14"/>
      <c r="GLJ232" s="14"/>
      <c r="GLK232" s="14"/>
      <c r="GLL232" s="14"/>
      <c r="GLM232" s="14"/>
      <c r="GLN232" s="14"/>
      <c r="GLO232" s="14"/>
      <c r="GLP232" s="14"/>
      <c r="GLQ232" s="14"/>
      <c r="GLR232" s="14"/>
      <c r="GLS232" s="14"/>
      <c r="GLT232" s="14"/>
      <c r="GLU232" s="14"/>
      <c r="GLV232" s="14"/>
      <c r="GLW232" s="14"/>
      <c r="GLX232" s="14"/>
      <c r="GLY232" s="14"/>
      <c r="GLZ232" s="14"/>
      <c r="GMA232" s="14"/>
      <c r="GMB232" s="14"/>
      <c r="GMC232" s="14"/>
      <c r="GMD232" s="14"/>
      <c r="GME232" s="14"/>
      <c r="GMF232" s="14"/>
      <c r="GMG232" s="14"/>
      <c r="GMH232" s="14"/>
      <c r="GMI232" s="14"/>
      <c r="GMJ232" s="14"/>
      <c r="GMK232" s="14"/>
      <c r="GML232" s="14"/>
      <c r="GMM232" s="14"/>
      <c r="GMN232" s="14"/>
      <c r="GMO232" s="14"/>
      <c r="GMP232" s="14"/>
      <c r="GMQ232" s="14"/>
      <c r="GMR232" s="14"/>
      <c r="GMS232" s="14"/>
      <c r="GMT232" s="14"/>
      <c r="GMU232" s="14"/>
      <c r="GMV232" s="14"/>
      <c r="GMW232" s="14"/>
      <c r="GMX232" s="14"/>
      <c r="GMY232" s="14"/>
      <c r="GMZ232" s="14"/>
      <c r="GNA232" s="14"/>
      <c r="GNB232" s="14"/>
      <c r="GNC232" s="14"/>
      <c r="GND232" s="14"/>
      <c r="GNE232" s="14"/>
      <c r="GNF232" s="14"/>
      <c r="GNG232" s="14"/>
      <c r="GNH232" s="14"/>
      <c r="GNI232" s="14"/>
      <c r="GNJ232" s="14"/>
      <c r="GNK232" s="14"/>
      <c r="GNL232" s="14"/>
      <c r="GNM232" s="14"/>
      <c r="GNN232" s="14"/>
      <c r="GNO232" s="14"/>
      <c r="GNP232" s="14"/>
      <c r="GNQ232" s="14"/>
      <c r="GNR232" s="14"/>
      <c r="GNS232" s="14"/>
      <c r="GNT232" s="14"/>
      <c r="GNU232" s="14"/>
      <c r="GNV232" s="14"/>
      <c r="GNW232" s="14"/>
      <c r="GNX232" s="14"/>
      <c r="GNY232" s="14"/>
      <c r="GNZ232" s="14"/>
      <c r="GOA232" s="14"/>
      <c r="GOB232" s="14"/>
      <c r="GOC232" s="14"/>
      <c r="GOD232" s="14"/>
      <c r="GOE232" s="14"/>
      <c r="GOF232" s="14"/>
      <c r="GOG232" s="14"/>
      <c r="GOH232" s="14"/>
      <c r="GOI232" s="14"/>
      <c r="GOJ232" s="14"/>
      <c r="GOK232" s="14"/>
      <c r="GOL232" s="14"/>
      <c r="GOM232" s="14"/>
      <c r="GON232" s="14"/>
      <c r="GOO232" s="14"/>
      <c r="GOP232" s="14"/>
      <c r="GOQ232" s="14"/>
      <c r="GOR232" s="14"/>
      <c r="GOS232" s="14"/>
      <c r="GOT232" s="14"/>
      <c r="GOU232" s="14"/>
      <c r="GOV232" s="14"/>
      <c r="GOW232" s="14"/>
      <c r="GOX232" s="14"/>
      <c r="GOY232" s="14"/>
      <c r="GOZ232" s="14"/>
      <c r="GPA232" s="14"/>
      <c r="GPB232" s="14"/>
      <c r="GPC232" s="14"/>
      <c r="GPD232" s="14"/>
      <c r="GPE232" s="14"/>
      <c r="GPF232" s="14"/>
      <c r="GPG232" s="14"/>
      <c r="GPH232" s="14"/>
      <c r="GPI232" s="14"/>
      <c r="GPJ232" s="14"/>
      <c r="GPK232" s="14"/>
      <c r="GPL232" s="14"/>
      <c r="GPM232" s="14"/>
      <c r="GPN232" s="14"/>
      <c r="GPO232" s="14"/>
      <c r="GPP232" s="14"/>
      <c r="GPQ232" s="14"/>
      <c r="GPR232" s="14"/>
      <c r="GPS232" s="14"/>
      <c r="GPT232" s="14"/>
      <c r="GPU232" s="14"/>
      <c r="GPV232" s="14"/>
      <c r="GPW232" s="14"/>
      <c r="GPX232" s="14"/>
      <c r="GPY232" s="14"/>
      <c r="GPZ232" s="14"/>
      <c r="GQA232" s="14"/>
      <c r="GQB232" s="14"/>
      <c r="GQC232" s="14"/>
      <c r="GQD232" s="14"/>
      <c r="GQE232" s="14"/>
      <c r="GQF232" s="14"/>
      <c r="GQG232" s="14"/>
      <c r="GQH232" s="14"/>
      <c r="GQI232" s="14"/>
      <c r="GQJ232" s="14"/>
      <c r="GQK232" s="14"/>
      <c r="GQL232" s="14"/>
      <c r="GQM232" s="14"/>
      <c r="GQN232" s="14"/>
      <c r="GQO232" s="14"/>
      <c r="GQP232" s="14"/>
      <c r="GQQ232" s="14"/>
      <c r="GQR232" s="14"/>
      <c r="GQS232" s="14"/>
      <c r="GQT232" s="14"/>
      <c r="GQU232" s="14"/>
      <c r="GQV232" s="14"/>
      <c r="GQW232" s="14"/>
      <c r="GQX232" s="14"/>
      <c r="GQY232" s="14"/>
      <c r="GQZ232" s="14"/>
      <c r="GRA232" s="14"/>
      <c r="GRB232" s="14"/>
      <c r="GRC232" s="14"/>
      <c r="GRD232" s="14"/>
      <c r="GRE232" s="14"/>
      <c r="GRF232" s="14"/>
      <c r="GRG232" s="14"/>
      <c r="GRH232" s="14"/>
      <c r="GRI232" s="14"/>
      <c r="GRJ232" s="14"/>
      <c r="GRK232" s="14"/>
      <c r="GRL232" s="14"/>
      <c r="GRM232" s="14"/>
      <c r="GRN232" s="14"/>
      <c r="GRO232" s="14"/>
      <c r="GRP232" s="14"/>
      <c r="GRQ232" s="14"/>
      <c r="GRR232" s="14"/>
      <c r="GRS232" s="14"/>
      <c r="GRT232" s="14"/>
      <c r="GRU232" s="14"/>
      <c r="GRV232" s="14"/>
      <c r="GRW232" s="14"/>
      <c r="GRX232" s="14"/>
      <c r="GRY232" s="14"/>
      <c r="GRZ232" s="14"/>
      <c r="GSA232" s="14"/>
      <c r="GSB232" s="14"/>
      <c r="GSC232" s="14"/>
      <c r="GSD232" s="14"/>
      <c r="GSE232" s="14"/>
      <c r="GSF232" s="14"/>
      <c r="GSG232" s="14"/>
      <c r="GSH232" s="14"/>
      <c r="GSI232" s="14"/>
      <c r="GSJ232" s="14"/>
      <c r="GSK232" s="14"/>
      <c r="GSL232" s="14"/>
      <c r="GSM232" s="14"/>
      <c r="GSN232" s="14"/>
      <c r="GSO232" s="14"/>
      <c r="GSP232" s="14"/>
      <c r="GSQ232" s="14"/>
      <c r="GSR232" s="14"/>
      <c r="GSS232" s="14"/>
      <c r="GST232" s="14"/>
      <c r="GSU232" s="14"/>
      <c r="GSV232" s="14"/>
      <c r="GSW232" s="14"/>
      <c r="GSX232" s="14"/>
      <c r="GSY232" s="14"/>
      <c r="GSZ232" s="14"/>
      <c r="GTA232" s="14"/>
      <c r="GTB232" s="14"/>
      <c r="GTC232" s="14"/>
      <c r="GTD232" s="14"/>
      <c r="GTE232" s="14"/>
      <c r="GTF232" s="14"/>
      <c r="GTG232" s="14"/>
      <c r="GTH232" s="14"/>
      <c r="GTI232" s="14"/>
      <c r="GTJ232" s="14"/>
      <c r="GTK232" s="14"/>
      <c r="GTL232" s="14"/>
      <c r="GTM232" s="14"/>
      <c r="GTN232" s="14"/>
      <c r="GTO232" s="14"/>
      <c r="GTP232" s="14"/>
      <c r="GTQ232" s="14"/>
      <c r="GTR232" s="14"/>
      <c r="GTS232" s="14"/>
      <c r="GTT232" s="14"/>
      <c r="GTU232" s="14"/>
      <c r="GTV232" s="14"/>
      <c r="GTW232" s="14"/>
      <c r="GTX232" s="14"/>
      <c r="GTY232" s="14"/>
      <c r="GTZ232" s="14"/>
      <c r="GUA232" s="14"/>
      <c r="GUB232" s="14"/>
      <c r="GUC232" s="14"/>
      <c r="GUD232" s="14"/>
      <c r="GUE232" s="14"/>
      <c r="GUF232" s="14"/>
      <c r="GUG232" s="14"/>
      <c r="GUH232" s="14"/>
      <c r="GUI232" s="14"/>
      <c r="GUJ232" s="14"/>
      <c r="GUK232" s="14"/>
      <c r="GUL232" s="14"/>
      <c r="GUM232" s="14"/>
      <c r="GUN232" s="14"/>
      <c r="GUO232" s="14"/>
      <c r="GUP232" s="14"/>
      <c r="GUQ232" s="14"/>
      <c r="GUR232" s="14"/>
      <c r="GUS232" s="14"/>
      <c r="GUT232" s="14"/>
      <c r="GUU232" s="14"/>
      <c r="GUV232" s="14"/>
      <c r="GUW232" s="14"/>
      <c r="GUX232" s="14"/>
      <c r="GUY232" s="14"/>
      <c r="GUZ232" s="14"/>
      <c r="GVA232" s="14"/>
      <c r="GVB232" s="14"/>
      <c r="GVC232" s="14"/>
      <c r="GVD232" s="14"/>
      <c r="GVE232" s="14"/>
      <c r="GVF232" s="14"/>
      <c r="GVG232" s="14"/>
      <c r="GVH232" s="14"/>
      <c r="GVI232" s="14"/>
      <c r="GVJ232" s="14"/>
      <c r="GVK232" s="14"/>
      <c r="GVL232" s="14"/>
      <c r="GVM232" s="14"/>
      <c r="GVN232" s="14"/>
      <c r="GVO232" s="14"/>
      <c r="GVP232" s="14"/>
      <c r="GVQ232" s="14"/>
      <c r="GVR232" s="14"/>
      <c r="GVS232" s="14"/>
      <c r="GVT232" s="14"/>
      <c r="GVU232" s="14"/>
      <c r="GVV232" s="14"/>
      <c r="GVW232" s="14"/>
      <c r="GVX232" s="14"/>
      <c r="GVY232" s="14"/>
      <c r="GVZ232" s="14"/>
      <c r="GWA232" s="14"/>
      <c r="GWB232" s="14"/>
      <c r="GWC232" s="14"/>
      <c r="GWD232" s="14"/>
      <c r="GWE232" s="14"/>
      <c r="GWF232" s="14"/>
      <c r="GWG232" s="14"/>
      <c r="GWH232" s="14"/>
      <c r="GWI232" s="14"/>
      <c r="GWJ232" s="14"/>
      <c r="GWK232" s="14"/>
      <c r="GWL232" s="14"/>
      <c r="GWM232" s="14"/>
      <c r="GWN232" s="14"/>
      <c r="GWO232" s="14"/>
      <c r="GWP232" s="14"/>
      <c r="GWQ232" s="14"/>
      <c r="GWR232" s="14"/>
      <c r="GWS232" s="14"/>
      <c r="GWT232" s="14"/>
      <c r="GWU232" s="14"/>
      <c r="GWV232" s="14"/>
      <c r="GWW232" s="14"/>
      <c r="GWX232" s="14"/>
      <c r="GWY232" s="14"/>
      <c r="GWZ232" s="14"/>
      <c r="GXA232" s="14"/>
      <c r="GXB232" s="14"/>
      <c r="GXC232" s="14"/>
      <c r="GXD232" s="14"/>
      <c r="GXE232" s="14"/>
      <c r="GXF232" s="14"/>
      <c r="GXG232" s="14"/>
      <c r="GXH232" s="14"/>
      <c r="GXI232" s="14"/>
      <c r="GXJ232" s="14"/>
      <c r="GXK232" s="14"/>
      <c r="GXL232" s="14"/>
      <c r="GXM232" s="14"/>
      <c r="GXN232" s="14"/>
      <c r="GXO232" s="14"/>
      <c r="GXP232" s="14"/>
      <c r="GXQ232" s="14"/>
      <c r="GXR232" s="14"/>
      <c r="GXS232" s="14"/>
      <c r="GXT232" s="14"/>
      <c r="GXU232" s="14"/>
      <c r="GXV232" s="14"/>
      <c r="GXW232" s="14"/>
      <c r="GXX232" s="14"/>
      <c r="GXY232" s="14"/>
      <c r="GXZ232" s="14"/>
      <c r="GYA232" s="14"/>
      <c r="GYB232" s="14"/>
      <c r="GYC232" s="14"/>
      <c r="GYD232" s="14"/>
      <c r="GYE232" s="14"/>
      <c r="GYF232" s="14"/>
      <c r="GYG232" s="14"/>
      <c r="GYH232" s="14"/>
      <c r="GYI232" s="14"/>
      <c r="GYJ232" s="14"/>
      <c r="GYK232" s="14"/>
      <c r="GYL232" s="14"/>
      <c r="GYM232" s="14"/>
      <c r="GYN232" s="14"/>
      <c r="GYO232" s="14"/>
      <c r="GYP232" s="14"/>
      <c r="GYQ232" s="14"/>
      <c r="GYR232" s="14"/>
      <c r="GYS232" s="14"/>
      <c r="GYT232" s="14"/>
      <c r="GYU232" s="14"/>
      <c r="GYV232" s="14"/>
      <c r="GYW232" s="14"/>
      <c r="GYX232" s="14"/>
      <c r="GYY232" s="14"/>
      <c r="GYZ232" s="14"/>
      <c r="GZA232" s="14"/>
      <c r="GZB232" s="14"/>
      <c r="GZC232" s="14"/>
      <c r="GZD232" s="14"/>
      <c r="GZE232" s="14"/>
      <c r="GZF232" s="14"/>
      <c r="GZG232" s="14"/>
      <c r="GZH232" s="14"/>
      <c r="GZI232" s="14"/>
      <c r="GZJ232" s="14"/>
      <c r="GZK232" s="14"/>
      <c r="GZL232" s="14"/>
      <c r="GZM232" s="14"/>
      <c r="GZN232" s="14"/>
      <c r="GZO232" s="14"/>
      <c r="GZP232" s="14"/>
      <c r="GZQ232" s="14"/>
      <c r="GZR232" s="14"/>
      <c r="GZS232" s="14"/>
      <c r="GZT232" s="14"/>
      <c r="GZU232" s="14"/>
      <c r="GZV232" s="14"/>
      <c r="GZW232" s="14"/>
      <c r="GZX232" s="14"/>
      <c r="GZY232" s="14"/>
      <c r="GZZ232" s="14"/>
      <c r="HAA232" s="14"/>
      <c r="HAB232" s="14"/>
      <c r="HAC232" s="14"/>
      <c r="HAD232" s="14"/>
      <c r="HAE232" s="14"/>
      <c r="HAF232" s="14"/>
      <c r="HAG232" s="14"/>
      <c r="HAH232" s="14"/>
      <c r="HAI232" s="14"/>
      <c r="HAJ232" s="14"/>
      <c r="HAK232" s="14"/>
      <c r="HAL232" s="14"/>
      <c r="HAM232" s="14"/>
      <c r="HAN232" s="14"/>
      <c r="HAO232" s="14"/>
      <c r="HAP232" s="14"/>
      <c r="HAQ232" s="14"/>
      <c r="HAR232" s="14"/>
      <c r="HAS232" s="14"/>
      <c r="HAT232" s="14"/>
      <c r="HAU232" s="14"/>
      <c r="HAV232" s="14"/>
      <c r="HAW232" s="14"/>
      <c r="HAX232" s="14"/>
      <c r="HAY232" s="14"/>
      <c r="HAZ232" s="14"/>
      <c r="HBA232" s="14"/>
      <c r="HBB232" s="14"/>
      <c r="HBC232" s="14"/>
      <c r="HBD232" s="14"/>
      <c r="HBE232" s="14"/>
      <c r="HBF232" s="14"/>
      <c r="HBG232" s="14"/>
      <c r="HBH232" s="14"/>
      <c r="HBI232" s="14"/>
      <c r="HBJ232" s="14"/>
      <c r="HBK232" s="14"/>
      <c r="HBL232" s="14"/>
      <c r="HBM232" s="14"/>
      <c r="HBN232" s="14"/>
      <c r="HBO232" s="14"/>
      <c r="HBP232" s="14"/>
      <c r="HBQ232" s="14"/>
      <c r="HBR232" s="14"/>
      <c r="HBS232" s="14"/>
      <c r="HBT232" s="14"/>
      <c r="HBU232" s="14"/>
      <c r="HBV232" s="14"/>
      <c r="HBW232" s="14"/>
      <c r="HBX232" s="14"/>
      <c r="HBY232" s="14"/>
      <c r="HBZ232" s="14"/>
      <c r="HCA232" s="14"/>
      <c r="HCB232" s="14"/>
      <c r="HCC232" s="14"/>
      <c r="HCD232" s="14"/>
      <c r="HCE232" s="14"/>
      <c r="HCF232" s="14"/>
      <c r="HCG232" s="14"/>
      <c r="HCH232" s="14"/>
      <c r="HCI232" s="14"/>
      <c r="HCJ232" s="14"/>
      <c r="HCK232" s="14"/>
      <c r="HCL232" s="14"/>
      <c r="HCM232" s="14"/>
      <c r="HCN232" s="14"/>
      <c r="HCO232" s="14"/>
      <c r="HCP232" s="14"/>
      <c r="HCQ232" s="14"/>
      <c r="HCR232" s="14"/>
      <c r="HCS232" s="14"/>
      <c r="HCT232" s="14"/>
      <c r="HCU232" s="14"/>
      <c r="HCV232" s="14"/>
      <c r="HCW232" s="14"/>
      <c r="HCX232" s="14"/>
      <c r="HCY232" s="14"/>
      <c r="HCZ232" s="14"/>
      <c r="HDA232" s="14"/>
      <c r="HDB232" s="14"/>
      <c r="HDC232" s="14"/>
      <c r="HDD232" s="14"/>
      <c r="HDE232" s="14"/>
      <c r="HDF232" s="14"/>
      <c r="HDG232" s="14"/>
      <c r="HDH232" s="14"/>
      <c r="HDI232" s="14"/>
      <c r="HDJ232" s="14"/>
      <c r="HDK232" s="14"/>
      <c r="HDL232" s="14"/>
      <c r="HDM232" s="14"/>
      <c r="HDN232" s="14"/>
      <c r="HDO232" s="14"/>
      <c r="HDP232" s="14"/>
      <c r="HDQ232" s="14"/>
      <c r="HDR232" s="14"/>
      <c r="HDS232" s="14"/>
      <c r="HDT232" s="14"/>
      <c r="HDU232" s="14"/>
      <c r="HDV232" s="14"/>
      <c r="HDW232" s="14"/>
      <c r="HDX232" s="14"/>
      <c r="HDY232" s="14"/>
      <c r="HDZ232" s="14"/>
      <c r="HEA232" s="14"/>
      <c r="HEB232" s="14"/>
      <c r="HEC232" s="14"/>
      <c r="HED232" s="14"/>
      <c r="HEE232" s="14"/>
      <c r="HEF232" s="14"/>
      <c r="HEG232" s="14"/>
      <c r="HEH232" s="14"/>
      <c r="HEI232" s="14"/>
      <c r="HEJ232" s="14"/>
      <c r="HEK232" s="14"/>
      <c r="HEL232" s="14"/>
      <c r="HEM232" s="14"/>
      <c r="HEN232" s="14"/>
      <c r="HEO232" s="14"/>
      <c r="HEP232" s="14"/>
      <c r="HEQ232" s="14"/>
      <c r="HER232" s="14"/>
      <c r="HES232" s="14"/>
      <c r="HET232" s="14"/>
      <c r="HEU232" s="14"/>
      <c r="HEV232" s="14"/>
      <c r="HEW232" s="14"/>
      <c r="HEX232" s="14"/>
      <c r="HEY232" s="14"/>
      <c r="HEZ232" s="14"/>
      <c r="HFA232" s="14"/>
      <c r="HFB232" s="14"/>
      <c r="HFC232" s="14"/>
      <c r="HFD232" s="14"/>
      <c r="HFE232" s="14"/>
      <c r="HFF232" s="14"/>
      <c r="HFG232" s="14"/>
      <c r="HFH232" s="14"/>
      <c r="HFI232" s="14"/>
      <c r="HFJ232" s="14"/>
      <c r="HFK232" s="14"/>
      <c r="HFL232" s="14"/>
      <c r="HFM232" s="14"/>
      <c r="HFN232" s="14"/>
      <c r="HFO232" s="14"/>
      <c r="HFP232" s="14"/>
      <c r="HFQ232" s="14"/>
      <c r="HFR232" s="14"/>
      <c r="HFS232" s="14"/>
      <c r="HFT232" s="14"/>
      <c r="HFU232" s="14"/>
      <c r="HFV232" s="14"/>
      <c r="HFW232" s="14"/>
      <c r="HFX232" s="14"/>
      <c r="HFY232" s="14"/>
      <c r="HFZ232" s="14"/>
      <c r="HGA232" s="14"/>
      <c r="HGB232" s="14"/>
      <c r="HGC232" s="14"/>
      <c r="HGD232" s="14"/>
      <c r="HGE232" s="14"/>
      <c r="HGF232" s="14"/>
      <c r="HGG232" s="14"/>
      <c r="HGH232" s="14"/>
      <c r="HGI232" s="14"/>
      <c r="HGJ232" s="14"/>
      <c r="HGK232" s="14"/>
      <c r="HGL232" s="14"/>
      <c r="HGM232" s="14"/>
      <c r="HGN232" s="14"/>
      <c r="HGO232" s="14"/>
      <c r="HGP232" s="14"/>
      <c r="HGQ232" s="14"/>
      <c r="HGR232" s="14"/>
      <c r="HGS232" s="14"/>
      <c r="HGT232" s="14"/>
      <c r="HGU232" s="14"/>
      <c r="HGV232" s="14"/>
      <c r="HGW232" s="14"/>
      <c r="HGX232" s="14"/>
      <c r="HGY232" s="14"/>
      <c r="HGZ232" s="14"/>
      <c r="HHA232" s="14"/>
      <c r="HHB232" s="14"/>
      <c r="HHC232" s="14"/>
      <c r="HHD232" s="14"/>
      <c r="HHE232" s="14"/>
      <c r="HHF232" s="14"/>
      <c r="HHG232" s="14"/>
      <c r="HHH232" s="14"/>
      <c r="HHI232" s="14"/>
      <c r="HHJ232" s="14"/>
      <c r="HHK232" s="14"/>
      <c r="HHL232" s="14"/>
      <c r="HHM232" s="14"/>
      <c r="HHN232" s="14"/>
      <c r="HHO232" s="14"/>
      <c r="HHP232" s="14"/>
      <c r="HHQ232" s="14"/>
      <c r="HHR232" s="14"/>
      <c r="HHS232" s="14"/>
      <c r="HHT232" s="14"/>
      <c r="HHU232" s="14"/>
      <c r="HHV232" s="14"/>
      <c r="HHW232" s="14"/>
      <c r="HHX232" s="14"/>
      <c r="HHY232" s="14"/>
      <c r="HHZ232" s="14"/>
      <c r="HIA232" s="14"/>
      <c r="HIB232" s="14"/>
      <c r="HIC232" s="14"/>
      <c r="HID232" s="14"/>
      <c r="HIE232" s="14"/>
      <c r="HIF232" s="14"/>
      <c r="HIG232" s="14"/>
      <c r="HIH232" s="14"/>
      <c r="HII232" s="14"/>
      <c r="HIJ232" s="14"/>
      <c r="HIK232" s="14"/>
      <c r="HIL232" s="14"/>
      <c r="HIM232" s="14"/>
      <c r="HIN232" s="14"/>
      <c r="HIO232" s="14"/>
      <c r="HIP232" s="14"/>
      <c r="HIQ232" s="14"/>
      <c r="HIR232" s="14"/>
      <c r="HIS232" s="14"/>
      <c r="HIT232" s="14"/>
      <c r="HIU232" s="14"/>
      <c r="HIV232" s="14"/>
      <c r="HIW232" s="14"/>
      <c r="HIX232" s="14"/>
      <c r="HIY232" s="14"/>
      <c r="HIZ232" s="14"/>
      <c r="HJA232" s="14"/>
      <c r="HJB232" s="14"/>
      <c r="HJC232" s="14"/>
      <c r="HJD232" s="14"/>
      <c r="HJE232" s="14"/>
      <c r="HJF232" s="14"/>
      <c r="HJG232" s="14"/>
      <c r="HJH232" s="14"/>
      <c r="HJI232" s="14"/>
      <c r="HJJ232" s="14"/>
      <c r="HJK232" s="14"/>
      <c r="HJL232" s="14"/>
      <c r="HJM232" s="14"/>
      <c r="HJN232" s="14"/>
      <c r="HJO232" s="14"/>
      <c r="HJP232" s="14"/>
      <c r="HJQ232" s="14"/>
      <c r="HJR232" s="14"/>
      <c r="HJS232" s="14"/>
      <c r="HJT232" s="14"/>
      <c r="HJU232" s="14"/>
      <c r="HJV232" s="14"/>
      <c r="HJW232" s="14"/>
      <c r="HJX232" s="14"/>
      <c r="HJY232" s="14"/>
      <c r="HJZ232" s="14"/>
      <c r="HKA232" s="14"/>
      <c r="HKB232" s="14"/>
      <c r="HKC232" s="14"/>
      <c r="HKD232" s="14"/>
      <c r="HKE232" s="14"/>
      <c r="HKF232" s="14"/>
      <c r="HKG232" s="14"/>
      <c r="HKH232" s="14"/>
      <c r="HKI232" s="14"/>
      <c r="HKJ232" s="14"/>
      <c r="HKK232" s="14"/>
      <c r="HKL232" s="14"/>
      <c r="HKM232" s="14"/>
      <c r="HKN232" s="14"/>
      <c r="HKO232" s="14"/>
      <c r="HKP232" s="14"/>
      <c r="HKQ232" s="14"/>
      <c r="HKR232" s="14"/>
      <c r="HKS232" s="14"/>
      <c r="HKT232" s="14"/>
      <c r="HKU232" s="14"/>
      <c r="HKV232" s="14"/>
      <c r="HKW232" s="14"/>
      <c r="HKX232" s="14"/>
      <c r="HKY232" s="14"/>
      <c r="HKZ232" s="14"/>
      <c r="HLA232" s="14"/>
      <c r="HLB232" s="14"/>
      <c r="HLC232" s="14"/>
      <c r="HLD232" s="14"/>
      <c r="HLE232" s="14"/>
      <c r="HLF232" s="14"/>
      <c r="HLG232" s="14"/>
      <c r="HLH232" s="14"/>
      <c r="HLI232" s="14"/>
      <c r="HLJ232" s="14"/>
      <c r="HLK232" s="14"/>
      <c r="HLL232" s="14"/>
      <c r="HLM232" s="14"/>
      <c r="HLN232" s="14"/>
      <c r="HLO232" s="14"/>
      <c r="HLP232" s="14"/>
      <c r="HLQ232" s="14"/>
      <c r="HLR232" s="14"/>
      <c r="HLS232" s="14"/>
      <c r="HLT232" s="14"/>
      <c r="HLU232" s="14"/>
      <c r="HLV232" s="14"/>
      <c r="HLW232" s="14"/>
      <c r="HLX232" s="14"/>
      <c r="HLY232" s="14"/>
      <c r="HLZ232" s="14"/>
      <c r="HMA232" s="14"/>
      <c r="HMB232" s="14"/>
      <c r="HMC232" s="14"/>
      <c r="HMD232" s="14"/>
      <c r="HME232" s="14"/>
      <c r="HMF232" s="14"/>
      <c r="HMG232" s="14"/>
      <c r="HMH232" s="14"/>
      <c r="HMI232" s="14"/>
      <c r="HMJ232" s="14"/>
      <c r="HMK232" s="14"/>
      <c r="HML232" s="14"/>
      <c r="HMM232" s="14"/>
      <c r="HMN232" s="14"/>
      <c r="HMO232" s="14"/>
      <c r="HMP232" s="14"/>
      <c r="HMQ232" s="14"/>
      <c r="HMR232" s="14"/>
      <c r="HMS232" s="14"/>
      <c r="HMT232" s="14"/>
      <c r="HMU232" s="14"/>
      <c r="HMV232" s="14"/>
      <c r="HMW232" s="14"/>
      <c r="HMX232" s="14"/>
      <c r="HMY232" s="14"/>
      <c r="HMZ232" s="14"/>
      <c r="HNA232" s="14"/>
      <c r="HNB232" s="14"/>
      <c r="HNC232" s="14"/>
      <c r="HND232" s="14"/>
      <c r="HNE232" s="14"/>
      <c r="HNF232" s="14"/>
      <c r="HNG232" s="14"/>
      <c r="HNH232" s="14"/>
      <c r="HNI232" s="14"/>
      <c r="HNJ232" s="14"/>
      <c r="HNK232" s="14"/>
      <c r="HNL232" s="14"/>
      <c r="HNM232" s="14"/>
      <c r="HNN232" s="14"/>
      <c r="HNO232" s="14"/>
      <c r="HNP232" s="14"/>
      <c r="HNQ232" s="14"/>
      <c r="HNR232" s="14"/>
      <c r="HNS232" s="14"/>
      <c r="HNT232" s="14"/>
      <c r="HNU232" s="14"/>
      <c r="HNV232" s="14"/>
      <c r="HNW232" s="14"/>
      <c r="HNX232" s="14"/>
      <c r="HNY232" s="14"/>
      <c r="HNZ232" s="14"/>
      <c r="HOA232" s="14"/>
      <c r="HOB232" s="14"/>
      <c r="HOC232" s="14"/>
      <c r="HOD232" s="14"/>
      <c r="HOE232" s="14"/>
      <c r="HOF232" s="14"/>
      <c r="HOG232" s="14"/>
      <c r="HOH232" s="14"/>
      <c r="HOI232" s="14"/>
      <c r="HOJ232" s="14"/>
      <c r="HOK232" s="14"/>
      <c r="HOL232" s="14"/>
      <c r="HOM232" s="14"/>
      <c r="HON232" s="14"/>
      <c r="HOO232" s="14"/>
      <c r="HOP232" s="14"/>
      <c r="HOQ232" s="14"/>
      <c r="HOR232" s="14"/>
      <c r="HOS232" s="14"/>
      <c r="HOT232" s="14"/>
      <c r="HOU232" s="14"/>
      <c r="HOV232" s="14"/>
      <c r="HOW232" s="14"/>
      <c r="HOX232" s="14"/>
      <c r="HOY232" s="14"/>
      <c r="HOZ232" s="14"/>
      <c r="HPA232" s="14"/>
      <c r="HPB232" s="14"/>
      <c r="HPC232" s="14"/>
      <c r="HPD232" s="14"/>
      <c r="HPE232" s="14"/>
      <c r="HPF232" s="14"/>
      <c r="HPG232" s="14"/>
      <c r="HPH232" s="14"/>
      <c r="HPI232" s="14"/>
      <c r="HPJ232" s="14"/>
      <c r="HPK232" s="14"/>
      <c r="HPL232" s="14"/>
      <c r="HPM232" s="14"/>
      <c r="HPN232" s="14"/>
      <c r="HPO232" s="14"/>
      <c r="HPP232" s="14"/>
      <c r="HPQ232" s="14"/>
      <c r="HPR232" s="14"/>
      <c r="HPS232" s="14"/>
      <c r="HPT232" s="14"/>
      <c r="HPU232" s="14"/>
      <c r="HPV232" s="14"/>
      <c r="HPW232" s="14"/>
      <c r="HPX232" s="14"/>
      <c r="HPY232" s="14"/>
      <c r="HPZ232" s="14"/>
      <c r="HQA232" s="14"/>
      <c r="HQB232" s="14"/>
      <c r="HQC232" s="14"/>
      <c r="HQD232" s="14"/>
      <c r="HQE232" s="14"/>
      <c r="HQF232" s="14"/>
      <c r="HQG232" s="14"/>
      <c r="HQH232" s="14"/>
      <c r="HQI232" s="14"/>
      <c r="HQJ232" s="14"/>
      <c r="HQK232" s="14"/>
      <c r="HQL232" s="14"/>
      <c r="HQM232" s="14"/>
      <c r="HQN232" s="14"/>
      <c r="HQO232" s="14"/>
      <c r="HQP232" s="14"/>
      <c r="HQQ232" s="14"/>
      <c r="HQR232" s="14"/>
      <c r="HQS232" s="14"/>
      <c r="HQT232" s="14"/>
      <c r="HQU232" s="14"/>
      <c r="HQV232" s="14"/>
      <c r="HQW232" s="14"/>
      <c r="HQX232" s="14"/>
      <c r="HQY232" s="14"/>
      <c r="HQZ232" s="14"/>
      <c r="HRA232" s="14"/>
      <c r="HRB232" s="14"/>
      <c r="HRC232" s="14"/>
      <c r="HRD232" s="14"/>
      <c r="HRE232" s="14"/>
      <c r="HRF232" s="14"/>
      <c r="HRG232" s="14"/>
      <c r="HRH232" s="14"/>
      <c r="HRI232" s="14"/>
      <c r="HRJ232" s="14"/>
      <c r="HRK232" s="14"/>
      <c r="HRL232" s="14"/>
      <c r="HRM232" s="14"/>
      <c r="HRN232" s="14"/>
      <c r="HRO232" s="14"/>
      <c r="HRP232" s="14"/>
      <c r="HRQ232" s="14"/>
      <c r="HRR232" s="14"/>
      <c r="HRS232" s="14"/>
      <c r="HRT232" s="14"/>
      <c r="HRU232" s="14"/>
      <c r="HRV232" s="14"/>
      <c r="HRW232" s="14"/>
      <c r="HRX232" s="14"/>
      <c r="HRY232" s="14"/>
      <c r="HRZ232" s="14"/>
      <c r="HSA232" s="14"/>
      <c r="HSB232" s="14"/>
      <c r="HSC232" s="14"/>
      <c r="HSD232" s="14"/>
      <c r="HSE232" s="14"/>
      <c r="HSF232" s="14"/>
      <c r="HSG232" s="14"/>
      <c r="HSH232" s="14"/>
      <c r="HSI232" s="14"/>
      <c r="HSJ232" s="14"/>
      <c r="HSK232" s="14"/>
      <c r="HSL232" s="14"/>
      <c r="HSM232" s="14"/>
      <c r="HSN232" s="14"/>
      <c r="HSO232" s="14"/>
      <c r="HSP232" s="14"/>
      <c r="HSQ232" s="14"/>
      <c r="HSR232" s="14"/>
      <c r="HSS232" s="14"/>
      <c r="HST232" s="14"/>
      <c r="HSU232" s="14"/>
      <c r="HSV232" s="14"/>
      <c r="HSW232" s="14"/>
      <c r="HSX232" s="14"/>
      <c r="HSY232" s="14"/>
      <c r="HSZ232" s="14"/>
      <c r="HTA232" s="14"/>
      <c r="HTB232" s="14"/>
      <c r="HTC232" s="14"/>
      <c r="HTD232" s="14"/>
      <c r="HTE232" s="14"/>
      <c r="HTF232" s="14"/>
      <c r="HTG232" s="14"/>
      <c r="HTH232" s="14"/>
      <c r="HTI232" s="14"/>
      <c r="HTJ232" s="14"/>
      <c r="HTK232" s="14"/>
      <c r="HTL232" s="14"/>
      <c r="HTM232" s="14"/>
      <c r="HTN232" s="14"/>
      <c r="HTO232" s="14"/>
      <c r="HTP232" s="14"/>
      <c r="HTQ232" s="14"/>
      <c r="HTR232" s="14"/>
      <c r="HTS232" s="14"/>
      <c r="HTT232" s="14"/>
      <c r="HTU232" s="14"/>
      <c r="HTV232" s="14"/>
      <c r="HTW232" s="14"/>
      <c r="HTX232" s="14"/>
      <c r="HTY232" s="14"/>
      <c r="HTZ232" s="14"/>
      <c r="HUA232" s="14"/>
      <c r="HUB232" s="14"/>
      <c r="HUC232" s="14"/>
      <c r="HUD232" s="14"/>
      <c r="HUE232" s="14"/>
      <c r="HUF232" s="14"/>
      <c r="HUG232" s="14"/>
      <c r="HUH232" s="14"/>
      <c r="HUI232" s="14"/>
      <c r="HUJ232" s="14"/>
      <c r="HUK232" s="14"/>
      <c r="HUL232" s="14"/>
      <c r="HUM232" s="14"/>
      <c r="HUN232" s="14"/>
      <c r="HUO232" s="14"/>
      <c r="HUP232" s="14"/>
      <c r="HUQ232" s="14"/>
      <c r="HUR232" s="14"/>
      <c r="HUS232" s="14"/>
      <c r="HUT232" s="14"/>
      <c r="HUU232" s="14"/>
      <c r="HUV232" s="14"/>
      <c r="HUW232" s="14"/>
      <c r="HUX232" s="14"/>
      <c r="HUY232" s="14"/>
      <c r="HUZ232" s="14"/>
      <c r="HVA232" s="14"/>
      <c r="HVB232" s="14"/>
      <c r="HVC232" s="14"/>
      <c r="HVD232" s="14"/>
      <c r="HVE232" s="14"/>
      <c r="HVF232" s="14"/>
      <c r="HVG232" s="14"/>
      <c r="HVH232" s="14"/>
      <c r="HVI232" s="14"/>
      <c r="HVJ232" s="14"/>
      <c r="HVK232" s="14"/>
      <c r="HVL232" s="14"/>
      <c r="HVM232" s="14"/>
      <c r="HVN232" s="14"/>
      <c r="HVO232" s="14"/>
      <c r="HVP232" s="14"/>
      <c r="HVQ232" s="14"/>
      <c r="HVR232" s="14"/>
      <c r="HVS232" s="14"/>
      <c r="HVT232" s="14"/>
      <c r="HVU232" s="14"/>
      <c r="HVV232" s="14"/>
      <c r="HVW232" s="14"/>
      <c r="HVX232" s="14"/>
      <c r="HVY232" s="14"/>
      <c r="HVZ232" s="14"/>
      <c r="HWA232" s="14"/>
      <c r="HWB232" s="14"/>
      <c r="HWC232" s="14"/>
      <c r="HWD232" s="14"/>
      <c r="HWE232" s="14"/>
      <c r="HWF232" s="14"/>
      <c r="HWG232" s="14"/>
      <c r="HWH232" s="14"/>
      <c r="HWI232" s="14"/>
      <c r="HWJ232" s="14"/>
      <c r="HWK232" s="14"/>
      <c r="HWL232" s="14"/>
      <c r="HWM232" s="14"/>
      <c r="HWN232" s="14"/>
      <c r="HWO232" s="14"/>
      <c r="HWP232" s="14"/>
      <c r="HWQ232" s="14"/>
      <c r="HWR232" s="14"/>
      <c r="HWS232" s="14"/>
      <c r="HWT232" s="14"/>
      <c r="HWU232" s="14"/>
      <c r="HWV232" s="14"/>
      <c r="HWW232" s="14"/>
      <c r="HWX232" s="14"/>
      <c r="HWY232" s="14"/>
      <c r="HWZ232" s="14"/>
      <c r="HXA232" s="14"/>
      <c r="HXB232" s="14"/>
      <c r="HXC232" s="14"/>
      <c r="HXD232" s="14"/>
      <c r="HXE232" s="14"/>
      <c r="HXF232" s="14"/>
      <c r="HXG232" s="14"/>
      <c r="HXH232" s="14"/>
      <c r="HXI232" s="14"/>
      <c r="HXJ232" s="14"/>
      <c r="HXK232" s="14"/>
      <c r="HXL232" s="14"/>
      <c r="HXM232" s="14"/>
      <c r="HXN232" s="14"/>
      <c r="HXO232" s="14"/>
      <c r="HXP232" s="14"/>
      <c r="HXQ232" s="14"/>
      <c r="HXR232" s="14"/>
      <c r="HXS232" s="14"/>
      <c r="HXT232" s="14"/>
      <c r="HXU232" s="14"/>
      <c r="HXV232" s="14"/>
      <c r="HXW232" s="14"/>
      <c r="HXX232" s="14"/>
      <c r="HXY232" s="14"/>
      <c r="HXZ232" s="14"/>
      <c r="HYA232" s="14"/>
      <c r="HYB232" s="14"/>
      <c r="HYC232" s="14"/>
      <c r="HYD232" s="14"/>
      <c r="HYE232" s="14"/>
      <c r="HYF232" s="14"/>
      <c r="HYG232" s="14"/>
      <c r="HYH232" s="14"/>
      <c r="HYI232" s="14"/>
      <c r="HYJ232" s="14"/>
      <c r="HYK232" s="14"/>
      <c r="HYL232" s="14"/>
      <c r="HYM232" s="14"/>
      <c r="HYN232" s="14"/>
      <c r="HYO232" s="14"/>
      <c r="HYP232" s="14"/>
      <c r="HYQ232" s="14"/>
      <c r="HYR232" s="14"/>
      <c r="HYS232" s="14"/>
      <c r="HYT232" s="14"/>
      <c r="HYU232" s="14"/>
      <c r="HYV232" s="14"/>
      <c r="HYW232" s="14"/>
      <c r="HYX232" s="14"/>
      <c r="HYY232" s="14"/>
      <c r="HYZ232" s="14"/>
      <c r="HZA232" s="14"/>
      <c r="HZB232" s="14"/>
      <c r="HZC232" s="14"/>
      <c r="HZD232" s="14"/>
      <c r="HZE232" s="14"/>
      <c r="HZF232" s="14"/>
      <c r="HZG232" s="14"/>
      <c r="HZH232" s="14"/>
      <c r="HZI232" s="14"/>
      <c r="HZJ232" s="14"/>
      <c r="HZK232" s="14"/>
      <c r="HZL232" s="14"/>
      <c r="HZM232" s="14"/>
      <c r="HZN232" s="14"/>
      <c r="HZO232" s="14"/>
      <c r="HZP232" s="14"/>
      <c r="HZQ232" s="14"/>
      <c r="HZR232" s="14"/>
      <c r="HZS232" s="14"/>
      <c r="HZT232" s="14"/>
      <c r="HZU232" s="14"/>
      <c r="HZV232" s="14"/>
      <c r="HZW232" s="14"/>
      <c r="HZX232" s="14"/>
      <c r="HZY232" s="14"/>
      <c r="HZZ232" s="14"/>
      <c r="IAA232" s="14"/>
      <c r="IAB232" s="14"/>
      <c r="IAC232" s="14"/>
      <c r="IAD232" s="14"/>
      <c r="IAE232" s="14"/>
      <c r="IAF232" s="14"/>
      <c r="IAG232" s="14"/>
      <c r="IAH232" s="14"/>
      <c r="IAI232" s="14"/>
      <c r="IAJ232" s="14"/>
      <c r="IAK232" s="14"/>
      <c r="IAL232" s="14"/>
      <c r="IAM232" s="14"/>
      <c r="IAN232" s="14"/>
      <c r="IAO232" s="14"/>
      <c r="IAP232" s="14"/>
      <c r="IAQ232" s="14"/>
      <c r="IAR232" s="14"/>
      <c r="IAS232" s="14"/>
      <c r="IAT232" s="14"/>
      <c r="IAU232" s="14"/>
      <c r="IAV232" s="14"/>
      <c r="IAW232" s="14"/>
      <c r="IAX232" s="14"/>
      <c r="IAY232" s="14"/>
      <c r="IAZ232" s="14"/>
      <c r="IBA232" s="14"/>
      <c r="IBB232" s="14"/>
      <c r="IBC232" s="14"/>
      <c r="IBD232" s="14"/>
      <c r="IBE232" s="14"/>
      <c r="IBF232" s="14"/>
      <c r="IBG232" s="14"/>
      <c r="IBH232" s="14"/>
      <c r="IBI232" s="14"/>
      <c r="IBJ232" s="14"/>
      <c r="IBK232" s="14"/>
      <c r="IBL232" s="14"/>
      <c r="IBM232" s="14"/>
      <c r="IBN232" s="14"/>
      <c r="IBO232" s="14"/>
      <c r="IBP232" s="14"/>
      <c r="IBQ232" s="14"/>
      <c r="IBR232" s="14"/>
      <c r="IBS232" s="14"/>
      <c r="IBT232" s="14"/>
      <c r="IBU232" s="14"/>
      <c r="IBV232" s="14"/>
      <c r="IBW232" s="14"/>
      <c r="IBX232" s="14"/>
      <c r="IBY232" s="14"/>
      <c r="IBZ232" s="14"/>
      <c r="ICA232" s="14"/>
      <c r="ICB232" s="14"/>
      <c r="ICC232" s="14"/>
      <c r="ICD232" s="14"/>
      <c r="ICE232" s="14"/>
      <c r="ICF232" s="14"/>
      <c r="ICG232" s="14"/>
      <c r="ICH232" s="14"/>
      <c r="ICI232" s="14"/>
      <c r="ICJ232" s="14"/>
      <c r="ICK232" s="14"/>
      <c r="ICL232" s="14"/>
      <c r="ICM232" s="14"/>
      <c r="ICN232" s="14"/>
      <c r="ICO232" s="14"/>
      <c r="ICP232" s="14"/>
      <c r="ICQ232" s="14"/>
      <c r="ICR232" s="14"/>
      <c r="ICS232" s="14"/>
      <c r="ICT232" s="14"/>
      <c r="ICU232" s="14"/>
      <c r="ICV232" s="14"/>
      <c r="ICW232" s="14"/>
      <c r="ICX232" s="14"/>
      <c r="ICY232" s="14"/>
      <c r="ICZ232" s="14"/>
      <c r="IDA232" s="14"/>
      <c r="IDB232" s="14"/>
      <c r="IDC232" s="14"/>
      <c r="IDD232" s="14"/>
      <c r="IDE232" s="14"/>
      <c r="IDF232" s="14"/>
      <c r="IDG232" s="14"/>
      <c r="IDH232" s="14"/>
      <c r="IDI232" s="14"/>
      <c r="IDJ232" s="14"/>
      <c r="IDK232" s="14"/>
      <c r="IDL232" s="14"/>
      <c r="IDM232" s="14"/>
      <c r="IDN232" s="14"/>
      <c r="IDO232" s="14"/>
      <c r="IDP232" s="14"/>
      <c r="IDQ232" s="14"/>
      <c r="IDR232" s="14"/>
      <c r="IDS232" s="14"/>
      <c r="IDT232" s="14"/>
      <c r="IDU232" s="14"/>
      <c r="IDV232" s="14"/>
      <c r="IDW232" s="14"/>
      <c r="IDX232" s="14"/>
      <c r="IDY232" s="14"/>
      <c r="IDZ232" s="14"/>
      <c r="IEA232" s="14"/>
      <c r="IEB232" s="14"/>
      <c r="IEC232" s="14"/>
      <c r="IED232" s="14"/>
      <c r="IEE232" s="14"/>
      <c r="IEF232" s="14"/>
      <c r="IEG232" s="14"/>
      <c r="IEH232" s="14"/>
      <c r="IEI232" s="14"/>
      <c r="IEJ232" s="14"/>
      <c r="IEK232" s="14"/>
      <c r="IEL232" s="14"/>
      <c r="IEM232" s="14"/>
      <c r="IEN232" s="14"/>
      <c r="IEO232" s="14"/>
      <c r="IEP232" s="14"/>
      <c r="IEQ232" s="14"/>
      <c r="IER232" s="14"/>
      <c r="IES232" s="14"/>
      <c r="IET232" s="14"/>
      <c r="IEU232" s="14"/>
      <c r="IEV232" s="14"/>
      <c r="IEW232" s="14"/>
      <c r="IEX232" s="14"/>
      <c r="IEY232" s="14"/>
      <c r="IEZ232" s="14"/>
      <c r="IFA232" s="14"/>
      <c r="IFB232" s="14"/>
      <c r="IFC232" s="14"/>
      <c r="IFD232" s="14"/>
      <c r="IFE232" s="14"/>
      <c r="IFF232" s="14"/>
      <c r="IFG232" s="14"/>
      <c r="IFH232" s="14"/>
      <c r="IFI232" s="14"/>
      <c r="IFJ232" s="14"/>
      <c r="IFK232" s="14"/>
      <c r="IFL232" s="14"/>
      <c r="IFM232" s="14"/>
      <c r="IFN232" s="14"/>
      <c r="IFO232" s="14"/>
      <c r="IFP232" s="14"/>
      <c r="IFQ232" s="14"/>
      <c r="IFR232" s="14"/>
      <c r="IFS232" s="14"/>
      <c r="IFT232" s="14"/>
      <c r="IFU232" s="14"/>
      <c r="IFV232" s="14"/>
      <c r="IFW232" s="14"/>
      <c r="IFX232" s="14"/>
      <c r="IFY232" s="14"/>
      <c r="IFZ232" s="14"/>
      <c r="IGA232" s="14"/>
      <c r="IGB232" s="14"/>
      <c r="IGC232" s="14"/>
      <c r="IGD232" s="14"/>
      <c r="IGE232" s="14"/>
      <c r="IGF232" s="14"/>
      <c r="IGG232" s="14"/>
      <c r="IGH232" s="14"/>
      <c r="IGI232" s="14"/>
      <c r="IGJ232" s="14"/>
      <c r="IGK232" s="14"/>
      <c r="IGL232" s="14"/>
      <c r="IGM232" s="14"/>
      <c r="IGN232" s="14"/>
      <c r="IGO232" s="14"/>
      <c r="IGP232" s="14"/>
      <c r="IGQ232" s="14"/>
      <c r="IGR232" s="14"/>
      <c r="IGS232" s="14"/>
      <c r="IGT232" s="14"/>
      <c r="IGU232" s="14"/>
      <c r="IGV232" s="14"/>
      <c r="IGW232" s="14"/>
      <c r="IGX232" s="14"/>
      <c r="IGY232" s="14"/>
      <c r="IGZ232" s="14"/>
      <c r="IHA232" s="14"/>
      <c r="IHB232" s="14"/>
      <c r="IHC232" s="14"/>
      <c r="IHD232" s="14"/>
      <c r="IHE232" s="14"/>
      <c r="IHF232" s="14"/>
      <c r="IHG232" s="14"/>
      <c r="IHH232" s="14"/>
      <c r="IHI232" s="14"/>
      <c r="IHJ232" s="14"/>
      <c r="IHK232" s="14"/>
      <c r="IHL232" s="14"/>
      <c r="IHM232" s="14"/>
      <c r="IHN232" s="14"/>
      <c r="IHO232" s="14"/>
      <c r="IHP232" s="14"/>
      <c r="IHQ232" s="14"/>
      <c r="IHR232" s="14"/>
      <c r="IHS232" s="14"/>
      <c r="IHT232" s="14"/>
      <c r="IHU232" s="14"/>
      <c r="IHV232" s="14"/>
      <c r="IHW232" s="14"/>
      <c r="IHX232" s="14"/>
      <c r="IHY232" s="14"/>
      <c r="IHZ232" s="14"/>
      <c r="IIA232" s="14"/>
      <c r="IIB232" s="14"/>
      <c r="IIC232" s="14"/>
      <c r="IID232" s="14"/>
      <c r="IIE232" s="14"/>
      <c r="IIF232" s="14"/>
      <c r="IIG232" s="14"/>
      <c r="IIH232" s="14"/>
      <c r="III232" s="14"/>
      <c r="IIJ232" s="14"/>
      <c r="IIK232" s="14"/>
      <c r="IIL232" s="14"/>
      <c r="IIM232" s="14"/>
      <c r="IIN232" s="14"/>
      <c r="IIO232" s="14"/>
      <c r="IIP232" s="14"/>
      <c r="IIQ232" s="14"/>
      <c r="IIR232" s="14"/>
      <c r="IIS232" s="14"/>
      <c r="IIT232" s="14"/>
      <c r="IIU232" s="14"/>
      <c r="IIV232" s="14"/>
      <c r="IIW232" s="14"/>
      <c r="IIX232" s="14"/>
      <c r="IIY232" s="14"/>
      <c r="IIZ232" s="14"/>
      <c r="IJA232" s="14"/>
      <c r="IJB232" s="14"/>
      <c r="IJC232" s="14"/>
      <c r="IJD232" s="14"/>
      <c r="IJE232" s="14"/>
      <c r="IJF232" s="14"/>
      <c r="IJG232" s="14"/>
      <c r="IJH232" s="14"/>
      <c r="IJI232" s="14"/>
      <c r="IJJ232" s="14"/>
      <c r="IJK232" s="14"/>
      <c r="IJL232" s="14"/>
      <c r="IJM232" s="14"/>
      <c r="IJN232" s="14"/>
      <c r="IJO232" s="14"/>
      <c r="IJP232" s="14"/>
      <c r="IJQ232" s="14"/>
      <c r="IJR232" s="14"/>
      <c r="IJS232" s="14"/>
      <c r="IJT232" s="14"/>
      <c r="IJU232" s="14"/>
      <c r="IJV232" s="14"/>
      <c r="IJW232" s="14"/>
      <c r="IJX232" s="14"/>
      <c r="IJY232" s="14"/>
      <c r="IJZ232" s="14"/>
      <c r="IKA232" s="14"/>
      <c r="IKB232" s="14"/>
      <c r="IKC232" s="14"/>
      <c r="IKD232" s="14"/>
      <c r="IKE232" s="14"/>
      <c r="IKF232" s="14"/>
      <c r="IKG232" s="14"/>
      <c r="IKH232" s="14"/>
      <c r="IKI232" s="14"/>
      <c r="IKJ232" s="14"/>
      <c r="IKK232" s="14"/>
      <c r="IKL232" s="14"/>
      <c r="IKM232" s="14"/>
      <c r="IKN232" s="14"/>
      <c r="IKO232" s="14"/>
      <c r="IKP232" s="14"/>
      <c r="IKQ232" s="14"/>
      <c r="IKR232" s="14"/>
      <c r="IKS232" s="14"/>
      <c r="IKT232" s="14"/>
      <c r="IKU232" s="14"/>
      <c r="IKV232" s="14"/>
      <c r="IKW232" s="14"/>
      <c r="IKX232" s="14"/>
      <c r="IKY232" s="14"/>
      <c r="IKZ232" s="14"/>
      <c r="ILA232" s="14"/>
      <c r="ILB232" s="14"/>
      <c r="ILC232" s="14"/>
      <c r="ILD232" s="14"/>
      <c r="ILE232" s="14"/>
      <c r="ILF232" s="14"/>
      <c r="ILG232" s="14"/>
      <c r="ILH232" s="14"/>
      <c r="ILI232" s="14"/>
      <c r="ILJ232" s="14"/>
      <c r="ILK232" s="14"/>
      <c r="ILL232" s="14"/>
      <c r="ILM232" s="14"/>
      <c r="ILN232" s="14"/>
      <c r="ILO232" s="14"/>
      <c r="ILP232" s="14"/>
      <c r="ILQ232" s="14"/>
      <c r="ILR232" s="14"/>
      <c r="ILS232" s="14"/>
      <c r="ILT232" s="14"/>
      <c r="ILU232" s="14"/>
      <c r="ILV232" s="14"/>
      <c r="ILW232" s="14"/>
      <c r="ILX232" s="14"/>
      <c r="ILY232" s="14"/>
      <c r="ILZ232" s="14"/>
      <c r="IMA232" s="14"/>
      <c r="IMB232" s="14"/>
      <c r="IMC232" s="14"/>
      <c r="IMD232" s="14"/>
      <c r="IME232" s="14"/>
      <c r="IMF232" s="14"/>
      <c r="IMG232" s="14"/>
      <c r="IMH232" s="14"/>
      <c r="IMI232" s="14"/>
      <c r="IMJ232" s="14"/>
      <c r="IMK232" s="14"/>
      <c r="IML232" s="14"/>
      <c r="IMM232" s="14"/>
      <c r="IMN232" s="14"/>
      <c r="IMO232" s="14"/>
      <c r="IMP232" s="14"/>
      <c r="IMQ232" s="14"/>
      <c r="IMR232" s="14"/>
      <c r="IMS232" s="14"/>
      <c r="IMT232" s="14"/>
      <c r="IMU232" s="14"/>
      <c r="IMV232" s="14"/>
      <c r="IMW232" s="14"/>
      <c r="IMX232" s="14"/>
      <c r="IMY232" s="14"/>
      <c r="IMZ232" s="14"/>
      <c r="INA232" s="14"/>
      <c r="INB232" s="14"/>
      <c r="INC232" s="14"/>
      <c r="IND232" s="14"/>
      <c r="INE232" s="14"/>
      <c r="INF232" s="14"/>
      <c r="ING232" s="14"/>
      <c r="INH232" s="14"/>
      <c r="INI232" s="14"/>
      <c r="INJ232" s="14"/>
      <c r="INK232" s="14"/>
      <c r="INL232" s="14"/>
      <c r="INM232" s="14"/>
      <c r="INN232" s="14"/>
      <c r="INO232" s="14"/>
      <c r="INP232" s="14"/>
      <c r="INQ232" s="14"/>
      <c r="INR232" s="14"/>
      <c r="INS232" s="14"/>
      <c r="INT232" s="14"/>
      <c r="INU232" s="14"/>
      <c r="INV232" s="14"/>
      <c r="INW232" s="14"/>
      <c r="INX232" s="14"/>
      <c r="INY232" s="14"/>
      <c r="INZ232" s="14"/>
      <c r="IOA232" s="14"/>
      <c r="IOB232" s="14"/>
      <c r="IOC232" s="14"/>
      <c r="IOD232" s="14"/>
      <c r="IOE232" s="14"/>
      <c r="IOF232" s="14"/>
      <c r="IOG232" s="14"/>
      <c r="IOH232" s="14"/>
      <c r="IOI232" s="14"/>
      <c r="IOJ232" s="14"/>
      <c r="IOK232" s="14"/>
      <c r="IOL232" s="14"/>
      <c r="IOM232" s="14"/>
      <c r="ION232" s="14"/>
      <c r="IOO232" s="14"/>
      <c r="IOP232" s="14"/>
      <c r="IOQ232" s="14"/>
      <c r="IOR232" s="14"/>
      <c r="IOS232" s="14"/>
      <c r="IOT232" s="14"/>
      <c r="IOU232" s="14"/>
      <c r="IOV232" s="14"/>
      <c r="IOW232" s="14"/>
      <c r="IOX232" s="14"/>
      <c r="IOY232" s="14"/>
      <c r="IOZ232" s="14"/>
      <c r="IPA232" s="14"/>
      <c r="IPB232" s="14"/>
      <c r="IPC232" s="14"/>
      <c r="IPD232" s="14"/>
      <c r="IPE232" s="14"/>
      <c r="IPF232" s="14"/>
      <c r="IPG232" s="14"/>
      <c r="IPH232" s="14"/>
      <c r="IPI232" s="14"/>
      <c r="IPJ232" s="14"/>
      <c r="IPK232" s="14"/>
      <c r="IPL232" s="14"/>
      <c r="IPM232" s="14"/>
      <c r="IPN232" s="14"/>
      <c r="IPO232" s="14"/>
      <c r="IPP232" s="14"/>
      <c r="IPQ232" s="14"/>
      <c r="IPR232" s="14"/>
      <c r="IPS232" s="14"/>
      <c r="IPT232" s="14"/>
      <c r="IPU232" s="14"/>
      <c r="IPV232" s="14"/>
      <c r="IPW232" s="14"/>
      <c r="IPX232" s="14"/>
      <c r="IPY232" s="14"/>
      <c r="IPZ232" s="14"/>
      <c r="IQA232" s="14"/>
      <c r="IQB232" s="14"/>
      <c r="IQC232" s="14"/>
      <c r="IQD232" s="14"/>
      <c r="IQE232" s="14"/>
      <c r="IQF232" s="14"/>
      <c r="IQG232" s="14"/>
      <c r="IQH232" s="14"/>
      <c r="IQI232" s="14"/>
      <c r="IQJ232" s="14"/>
      <c r="IQK232" s="14"/>
      <c r="IQL232" s="14"/>
      <c r="IQM232" s="14"/>
      <c r="IQN232" s="14"/>
      <c r="IQO232" s="14"/>
      <c r="IQP232" s="14"/>
      <c r="IQQ232" s="14"/>
      <c r="IQR232" s="14"/>
      <c r="IQS232" s="14"/>
      <c r="IQT232" s="14"/>
      <c r="IQU232" s="14"/>
      <c r="IQV232" s="14"/>
      <c r="IQW232" s="14"/>
      <c r="IQX232" s="14"/>
      <c r="IQY232" s="14"/>
      <c r="IQZ232" s="14"/>
      <c r="IRA232" s="14"/>
      <c r="IRB232" s="14"/>
      <c r="IRC232" s="14"/>
      <c r="IRD232" s="14"/>
      <c r="IRE232" s="14"/>
      <c r="IRF232" s="14"/>
      <c r="IRG232" s="14"/>
      <c r="IRH232" s="14"/>
      <c r="IRI232" s="14"/>
      <c r="IRJ232" s="14"/>
      <c r="IRK232" s="14"/>
      <c r="IRL232" s="14"/>
      <c r="IRM232" s="14"/>
      <c r="IRN232" s="14"/>
      <c r="IRO232" s="14"/>
      <c r="IRP232" s="14"/>
      <c r="IRQ232" s="14"/>
      <c r="IRR232" s="14"/>
      <c r="IRS232" s="14"/>
      <c r="IRT232" s="14"/>
      <c r="IRU232" s="14"/>
      <c r="IRV232" s="14"/>
      <c r="IRW232" s="14"/>
      <c r="IRX232" s="14"/>
      <c r="IRY232" s="14"/>
      <c r="IRZ232" s="14"/>
      <c r="ISA232" s="14"/>
      <c r="ISB232" s="14"/>
      <c r="ISC232" s="14"/>
      <c r="ISD232" s="14"/>
      <c r="ISE232" s="14"/>
      <c r="ISF232" s="14"/>
      <c r="ISG232" s="14"/>
      <c r="ISH232" s="14"/>
      <c r="ISI232" s="14"/>
      <c r="ISJ232" s="14"/>
      <c r="ISK232" s="14"/>
      <c r="ISL232" s="14"/>
      <c r="ISM232" s="14"/>
      <c r="ISN232" s="14"/>
      <c r="ISO232" s="14"/>
      <c r="ISP232" s="14"/>
      <c r="ISQ232" s="14"/>
      <c r="ISR232" s="14"/>
      <c r="ISS232" s="14"/>
      <c r="IST232" s="14"/>
      <c r="ISU232" s="14"/>
      <c r="ISV232" s="14"/>
      <c r="ISW232" s="14"/>
      <c r="ISX232" s="14"/>
      <c r="ISY232" s="14"/>
      <c r="ISZ232" s="14"/>
      <c r="ITA232" s="14"/>
      <c r="ITB232" s="14"/>
      <c r="ITC232" s="14"/>
      <c r="ITD232" s="14"/>
      <c r="ITE232" s="14"/>
      <c r="ITF232" s="14"/>
      <c r="ITG232" s="14"/>
      <c r="ITH232" s="14"/>
      <c r="ITI232" s="14"/>
      <c r="ITJ232" s="14"/>
      <c r="ITK232" s="14"/>
      <c r="ITL232" s="14"/>
      <c r="ITM232" s="14"/>
      <c r="ITN232" s="14"/>
      <c r="ITO232" s="14"/>
      <c r="ITP232" s="14"/>
      <c r="ITQ232" s="14"/>
      <c r="ITR232" s="14"/>
      <c r="ITS232" s="14"/>
      <c r="ITT232" s="14"/>
      <c r="ITU232" s="14"/>
      <c r="ITV232" s="14"/>
      <c r="ITW232" s="14"/>
      <c r="ITX232" s="14"/>
      <c r="ITY232" s="14"/>
      <c r="ITZ232" s="14"/>
      <c r="IUA232" s="14"/>
      <c r="IUB232" s="14"/>
      <c r="IUC232" s="14"/>
      <c r="IUD232" s="14"/>
      <c r="IUE232" s="14"/>
      <c r="IUF232" s="14"/>
      <c r="IUG232" s="14"/>
      <c r="IUH232" s="14"/>
      <c r="IUI232" s="14"/>
      <c r="IUJ232" s="14"/>
      <c r="IUK232" s="14"/>
      <c r="IUL232" s="14"/>
      <c r="IUM232" s="14"/>
      <c r="IUN232" s="14"/>
      <c r="IUO232" s="14"/>
      <c r="IUP232" s="14"/>
      <c r="IUQ232" s="14"/>
      <c r="IUR232" s="14"/>
      <c r="IUS232" s="14"/>
      <c r="IUT232" s="14"/>
      <c r="IUU232" s="14"/>
      <c r="IUV232" s="14"/>
      <c r="IUW232" s="14"/>
      <c r="IUX232" s="14"/>
      <c r="IUY232" s="14"/>
      <c r="IUZ232" s="14"/>
      <c r="IVA232" s="14"/>
      <c r="IVB232" s="14"/>
      <c r="IVC232" s="14"/>
      <c r="IVD232" s="14"/>
      <c r="IVE232" s="14"/>
      <c r="IVF232" s="14"/>
      <c r="IVG232" s="14"/>
      <c r="IVH232" s="14"/>
      <c r="IVI232" s="14"/>
      <c r="IVJ232" s="14"/>
      <c r="IVK232" s="14"/>
      <c r="IVL232" s="14"/>
      <c r="IVM232" s="14"/>
      <c r="IVN232" s="14"/>
      <c r="IVO232" s="14"/>
      <c r="IVP232" s="14"/>
      <c r="IVQ232" s="14"/>
      <c r="IVR232" s="14"/>
      <c r="IVS232" s="14"/>
      <c r="IVT232" s="14"/>
      <c r="IVU232" s="14"/>
      <c r="IVV232" s="14"/>
      <c r="IVW232" s="14"/>
      <c r="IVX232" s="14"/>
      <c r="IVY232" s="14"/>
      <c r="IVZ232" s="14"/>
      <c r="IWA232" s="14"/>
      <c r="IWB232" s="14"/>
      <c r="IWC232" s="14"/>
      <c r="IWD232" s="14"/>
      <c r="IWE232" s="14"/>
      <c r="IWF232" s="14"/>
      <c r="IWG232" s="14"/>
      <c r="IWH232" s="14"/>
      <c r="IWI232" s="14"/>
      <c r="IWJ232" s="14"/>
      <c r="IWK232" s="14"/>
      <c r="IWL232" s="14"/>
      <c r="IWM232" s="14"/>
      <c r="IWN232" s="14"/>
      <c r="IWO232" s="14"/>
      <c r="IWP232" s="14"/>
      <c r="IWQ232" s="14"/>
      <c r="IWR232" s="14"/>
      <c r="IWS232" s="14"/>
      <c r="IWT232" s="14"/>
      <c r="IWU232" s="14"/>
      <c r="IWV232" s="14"/>
      <c r="IWW232" s="14"/>
      <c r="IWX232" s="14"/>
      <c r="IWY232" s="14"/>
      <c r="IWZ232" s="14"/>
      <c r="IXA232" s="14"/>
      <c r="IXB232" s="14"/>
      <c r="IXC232" s="14"/>
      <c r="IXD232" s="14"/>
      <c r="IXE232" s="14"/>
      <c r="IXF232" s="14"/>
      <c r="IXG232" s="14"/>
      <c r="IXH232" s="14"/>
      <c r="IXI232" s="14"/>
      <c r="IXJ232" s="14"/>
      <c r="IXK232" s="14"/>
      <c r="IXL232" s="14"/>
      <c r="IXM232" s="14"/>
      <c r="IXN232" s="14"/>
      <c r="IXO232" s="14"/>
      <c r="IXP232" s="14"/>
      <c r="IXQ232" s="14"/>
      <c r="IXR232" s="14"/>
      <c r="IXS232" s="14"/>
      <c r="IXT232" s="14"/>
      <c r="IXU232" s="14"/>
      <c r="IXV232" s="14"/>
      <c r="IXW232" s="14"/>
      <c r="IXX232" s="14"/>
      <c r="IXY232" s="14"/>
      <c r="IXZ232" s="14"/>
      <c r="IYA232" s="14"/>
      <c r="IYB232" s="14"/>
      <c r="IYC232" s="14"/>
      <c r="IYD232" s="14"/>
      <c r="IYE232" s="14"/>
      <c r="IYF232" s="14"/>
      <c r="IYG232" s="14"/>
      <c r="IYH232" s="14"/>
      <c r="IYI232" s="14"/>
      <c r="IYJ232" s="14"/>
      <c r="IYK232" s="14"/>
      <c r="IYL232" s="14"/>
      <c r="IYM232" s="14"/>
      <c r="IYN232" s="14"/>
      <c r="IYO232" s="14"/>
      <c r="IYP232" s="14"/>
      <c r="IYQ232" s="14"/>
      <c r="IYR232" s="14"/>
      <c r="IYS232" s="14"/>
      <c r="IYT232" s="14"/>
      <c r="IYU232" s="14"/>
      <c r="IYV232" s="14"/>
      <c r="IYW232" s="14"/>
      <c r="IYX232" s="14"/>
      <c r="IYY232" s="14"/>
      <c r="IYZ232" s="14"/>
      <c r="IZA232" s="14"/>
      <c r="IZB232" s="14"/>
      <c r="IZC232" s="14"/>
      <c r="IZD232" s="14"/>
      <c r="IZE232" s="14"/>
      <c r="IZF232" s="14"/>
      <c r="IZG232" s="14"/>
      <c r="IZH232" s="14"/>
      <c r="IZI232" s="14"/>
      <c r="IZJ232" s="14"/>
      <c r="IZK232" s="14"/>
      <c r="IZL232" s="14"/>
      <c r="IZM232" s="14"/>
      <c r="IZN232" s="14"/>
      <c r="IZO232" s="14"/>
      <c r="IZP232" s="14"/>
      <c r="IZQ232" s="14"/>
      <c r="IZR232" s="14"/>
      <c r="IZS232" s="14"/>
      <c r="IZT232" s="14"/>
      <c r="IZU232" s="14"/>
      <c r="IZV232" s="14"/>
      <c r="IZW232" s="14"/>
      <c r="IZX232" s="14"/>
      <c r="IZY232" s="14"/>
      <c r="IZZ232" s="14"/>
      <c r="JAA232" s="14"/>
      <c r="JAB232" s="14"/>
      <c r="JAC232" s="14"/>
      <c r="JAD232" s="14"/>
      <c r="JAE232" s="14"/>
      <c r="JAF232" s="14"/>
      <c r="JAG232" s="14"/>
      <c r="JAH232" s="14"/>
      <c r="JAI232" s="14"/>
      <c r="JAJ232" s="14"/>
      <c r="JAK232" s="14"/>
      <c r="JAL232" s="14"/>
      <c r="JAM232" s="14"/>
      <c r="JAN232" s="14"/>
      <c r="JAO232" s="14"/>
      <c r="JAP232" s="14"/>
      <c r="JAQ232" s="14"/>
      <c r="JAR232" s="14"/>
      <c r="JAS232" s="14"/>
      <c r="JAT232" s="14"/>
      <c r="JAU232" s="14"/>
      <c r="JAV232" s="14"/>
      <c r="JAW232" s="14"/>
      <c r="JAX232" s="14"/>
      <c r="JAY232" s="14"/>
      <c r="JAZ232" s="14"/>
      <c r="JBA232" s="14"/>
      <c r="JBB232" s="14"/>
      <c r="JBC232" s="14"/>
      <c r="JBD232" s="14"/>
      <c r="JBE232" s="14"/>
      <c r="JBF232" s="14"/>
      <c r="JBG232" s="14"/>
      <c r="JBH232" s="14"/>
      <c r="JBI232" s="14"/>
      <c r="JBJ232" s="14"/>
      <c r="JBK232" s="14"/>
      <c r="JBL232" s="14"/>
      <c r="JBM232" s="14"/>
      <c r="JBN232" s="14"/>
      <c r="JBO232" s="14"/>
      <c r="JBP232" s="14"/>
      <c r="JBQ232" s="14"/>
      <c r="JBR232" s="14"/>
      <c r="JBS232" s="14"/>
      <c r="JBT232" s="14"/>
      <c r="JBU232" s="14"/>
      <c r="JBV232" s="14"/>
      <c r="JBW232" s="14"/>
      <c r="JBX232" s="14"/>
      <c r="JBY232" s="14"/>
      <c r="JBZ232" s="14"/>
      <c r="JCA232" s="14"/>
      <c r="JCB232" s="14"/>
      <c r="JCC232" s="14"/>
      <c r="JCD232" s="14"/>
      <c r="JCE232" s="14"/>
      <c r="JCF232" s="14"/>
      <c r="JCG232" s="14"/>
      <c r="JCH232" s="14"/>
      <c r="JCI232" s="14"/>
      <c r="JCJ232" s="14"/>
      <c r="JCK232" s="14"/>
      <c r="JCL232" s="14"/>
      <c r="JCM232" s="14"/>
      <c r="JCN232" s="14"/>
      <c r="JCO232" s="14"/>
      <c r="JCP232" s="14"/>
      <c r="JCQ232" s="14"/>
      <c r="JCR232" s="14"/>
      <c r="JCS232" s="14"/>
      <c r="JCT232" s="14"/>
      <c r="JCU232" s="14"/>
      <c r="JCV232" s="14"/>
      <c r="JCW232" s="14"/>
      <c r="JCX232" s="14"/>
      <c r="JCY232" s="14"/>
      <c r="JCZ232" s="14"/>
      <c r="JDA232" s="14"/>
      <c r="JDB232" s="14"/>
      <c r="JDC232" s="14"/>
      <c r="JDD232" s="14"/>
      <c r="JDE232" s="14"/>
      <c r="JDF232" s="14"/>
      <c r="JDG232" s="14"/>
      <c r="JDH232" s="14"/>
      <c r="JDI232" s="14"/>
      <c r="JDJ232" s="14"/>
      <c r="JDK232" s="14"/>
      <c r="JDL232" s="14"/>
      <c r="JDM232" s="14"/>
      <c r="JDN232" s="14"/>
      <c r="JDO232" s="14"/>
      <c r="JDP232" s="14"/>
      <c r="JDQ232" s="14"/>
      <c r="JDR232" s="14"/>
      <c r="JDS232" s="14"/>
      <c r="JDT232" s="14"/>
      <c r="JDU232" s="14"/>
      <c r="JDV232" s="14"/>
      <c r="JDW232" s="14"/>
      <c r="JDX232" s="14"/>
      <c r="JDY232" s="14"/>
      <c r="JDZ232" s="14"/>
      <c r="JEA232" s="14"/>
      <c r="JEB232" s="14"/>
      <c r="JEC232" s="14"/>
      <c r="JED232" s="14"/>
      <c r="JEE232" s="14"/>
      <c r="JEF232" s="14"/>
      <c r="JEG232" s="14"/>
      <c r="JEH232" s="14"/>
      <c r="JEI232" s="14"/>
      <c r="JEJ232" s="14"/>
      <c r="JEK232" s="14"/>
      <c r="JEL232" s="14"/>
      <c r="JEM232" s="14"/>
      <c r="JEN232" s="14"/>
      <c r="JEO232" s="14"/>
      <c r="JEP232" s="14"/>
      <c r="JEQ232" s="14"/>
      <c r="JER232" s="14"/>
      <c r="JES232" s="14"/>
      <c r="JET232" s="14"/>
      <c r="JEU232" s="14"/>
      <c r="JEV232" s="14"/>
      <c r="JEW232" s="14"/>
      <c r="JEX232" s="14"/>
      <c r="JEY232" s="14"/>
      <c r="JEZ232" s="14"/>
      <c r="JFA232" s="14"/>
      <c r="JFB232" s="14"/>
      <c r="JFC232" s="14"/>
      <c r="JFD232" s="14"/>
      <c r="JFE232" s="14"/>
      <c r="JFF232" s="14"/>
      <c r="JFG232" s="14"/>
      <c r="JFH232" s="14"/>
      <c r="JFI232" s="14"/>
      <c r="JFJ232" s="14"/>
      <c r="JFK232" s="14"/>
      <c r="JFL232" s="14"/>
      <c r="JFM232" s="14"/>
      <c r="JFN232" s="14"/>
      <c r="JFO232" s="14"/>
      <c r="JFP232" s="14"/>
      <c r="JFQ232" s="14"/>
      <c r="JFR232" s="14"/>
      <c r="JFS232" s="14"/>
      <c r="JFT232" s="14"/>
      <c r="JFU232" s="14"/>
      <c r="JFV232" s="14"/>
      <c r="JFW232" s="14"/>
      <c r="JFX232" s="14"/>
      <c r="JFY232" s="14"/>
      <c r="JFZ232" s="14"/>
      <c r="JGA232" s="14"/>
      <c r="JGB232" s="14"/>
      <c r="JGC232" s="14"/>
      <c r="JGD232" s="14"/>
      <c r="JGE232" s="14"/>
      <c r="JGF232" s="14"/>
      <c r="JGG232" s="14"/>
      <c r="JGH232" s="14"/>
      <c r="JGI232" s="14"/>
      <c r="JGJ232" s="14"/>
      <c r="JGK232" s="14"/>
      <c r="JGL232" s="14"/>
      <c r="JGM232" s="14"/>
      <c r="JGN232" s="14"/>
      <c r="JGO232" s="14"/>
      <c r="JGP232" s="14"/>
      <c r="JGQ232" s="14"/>
      <c r="JGR232" s="14"/>
      <c r="JGS232" s="14"/>
      <c r="JGT232" s="14"/>
      <c r="JGU232" s="14"/>
      <c r="JGV232" s="14"/>
      <c r="JGW232" s="14"/>
      <c r="JGX232" s="14"/>
      <c r="JGY232" s="14"/>
      <c r="JGZ232" s="14"/>
      <c r="JHA232" s="14"/>
      <c r="JHB232" s="14"/>
      <c r="JHC232" s="14"/>
      <c r="JHD232" s="14"/>
      <c r="JHE232" s="14"/>
      <c r="JHF232" s="14"/>
      <c r="JHG232" s="14"/>
      <c r="JHH232" s="14"/>
      <c r="JHI232" s="14"/>
      <c r="JHJ232" s="14"/>
      <c r="JHK232" s="14"/>
      <c r="JHL232" s="14"/>
      <c r="JHM232" s="14"/>
      <c r="JHN232" s="14"/>
      <c r="JHO232" s="14"/>
      <c r="JHP232" s="14"/>
      <c r="JHQ232" s="14"/>
      <c r="JHR232" s="14"/>
      <c r="JHS232" s="14"/>
      <c r="JHT232" s="14"/>
      <c r="JHU232" s="14"/>
      <c r="JHV232" s="14"/>
      <c r="JHW232" s="14"/>
      <c r="JHX232" s="14"/>
      <c r="JHY232" s="14"/>
      <c r="JHZ232" s="14"/>
      <c r="JIA232" s="14"/>
      <c r="JIB232" s="14"/>
      <c r="JIC232" s="14"/>
      <c r="JID232" s="14"/>
      <c r="JIE232" s="14"/>
      <c r="JIF232" s="14"/>
      <c r="JIG232" s="14"/>
      <c r="JIH232" s="14"/>
      <c r="JII232" s="14"/>
      <c r="JIJ232" s="14"/>
      <c r="JIK232" s="14"/>
      <c r="JIL232" s="14"/>
      <c r="JIM232" s="14"/>
      <c r="JIN232" s="14"/>
      <c r="JIO232" s="14"/>
      <c r="JIP232" s="14"/>
      <c r="JIQ232" s="14"/>
      <c r="JIR232" s="14"/>
      <c r="JIS232" s="14"/>
      <c r="JIT232" s="14"/>
      <c r="JIU232" s="14"/>
      <c r="JIV232" s="14"/>
      <c r="JIW232" s="14"/>
      <c r="JIX232" s="14"/>
      <c r="JIY232" s="14"/>
      <c r="JIZ232" s="14"/>
      <c r="JJA232" s="14"/>
      <c r="JJB232" s="14"/>
      <c r="JJC232" s="14"/>
      <c r="JJD232" s="14"/>
      <c r="JJE232" s="14"/>
      <c r="JJF232" s="14"/>
      <c r="JJG232" s="14"/>
      <c r="JJH232" s="14"/>
      <c r="JJI232" s="14"/>
      <c r="JJJ232" s="14"/>
      <c r="JJK232" s="14"/>
      <c r="JJL232" s="14"/>
      <c r="JJM232" s="14"/>
      <c r="JJN232" s="14"/>
      <c r="JJO232" s="14"/>
      <c r="JJP232" s="14"/>
      <c r="JJQ232" s="14"/>
      <c r="JJR232" s="14"/>
      <c r="JJS232" s="14"/>
      <c r="JJT232" s="14"/>
      <c r="JJU232" s="14"/>
      <c r="JJV232" s="14"/>
      <c r="JJW232" s="14"/>
      <c r="JJX232" s="14"/>
      <c r="JJY232" s="14"/>
      <c r="JJZ232" s="14"/>
      <c r="JKA232" s="14"/>
      <c r="JKB232" s="14"/>
      <c r="JKC232" s="14"/>
      <c r="JKD232" s="14"/>
      <c r="JKE232" s="14"/>
      <c r="JKF232" s="14"/>
      <c r="JKG232" s="14"/>
      <c r="JKH232" s="14"/>
      <c r="JKI232" s="14"/>
      <c r="JKJ232" s="14"/>
      <c r="JKK232" s="14"/>
      <c r="JKL232" s="14"/>
      <c r="JKM232" s="14"/>
      <c r="JKN232" s="14"/>
      <c r="JKO232" s="14"/>
      <c r="JKP232" s="14"/>
      <c r="JKQ232" s="14"/>
      <c r="JKR232" s="14"/>
      <c r="JKS232" s="14"/>
      <c r="JKT232" s="14"/>
      <c r="JKU232" s="14"/>
      <c r="JKV232" s="14"/>
      <c r="JKW232" s="14"/>
      <c r="JKX232" s="14"/>
      <c r="JKY232" s="14"/>
      <c r="JKZ232" s="14"/>
      <c r="JLA232" s="14"/>
      <c r="JLB232" s="14"/>
      <c r="JLC232" s="14"/>
      <c r="JLD232" s="14"/>
      <c r="JLE232" s="14"/>
      <c r="JLF232" s="14"/>
      <c r="JLG232" s="14"/>
      <c r="JLH232" s="14"/>
      <c r="JLI232" s="14"/>
      <c r="JLJ232" s="14"/>
      <c r="JLK232" s="14"/>
      <c r="JLL232" s="14"/>
      <c r="JLM232" s="14"/>
      <c r="JLN232" s="14"/>
      <c r="JLO232" s="14"/>
      <c r="JLP232" s="14"/>
      <c r="JLQ232" s="14"/>
      <c r="JLR232" s="14"/>
      <c r="JLS232" s="14"/>
      <c r="JLT232" s="14"/>
      <c r="JLU232" s="14"/>
      <c r="JLV232" s="14"/>
      <c r="JLW232" s="14"/>
      <c r="JLX232" s="14"/>
      <c r="JLY232" s="14"/>
      <c r="JLZ232" s="14"/>
      <c r="JMA232" s="14"/>
      <c r="JMB232" s="14"/>
      <c r="JMC232" s="14"/>
      <c r="JMD232" s="14"/>
      <c r="JME232" s="14"/>
      <c r="JMF232" s="14"/>
      <c r="JMG232" s="14"/>
      <c r="JMH232" s="14"/>
      <c r="JMI232" s="14"/>
      <c r="JMJ232" s="14"/>
      <c r="JMK232" s="14"/>
      <c r="JML232" s="14"/>
      <c r="JMM232" s="14"/>
      <c r="JMN232" s="14"/>
      <c r="JMO232" s="14"/>
      <c r="JMP232" s="14"/>
      <c r="JMQ232" s="14"/>
      <c r="JMR232" s="14"/>
      <c r="JMS232" s="14"/>
      <c r="JMT232" s="14"/>
      <c r="JMU232" s="14"/>
      <c r="JMV232" s="14"/>
      <c r="JMW232" s="14"/>
      <c r="JMX232" s="14"/>
      <c r="JMY232" s="14"/>
      <c r="JMZ232" s="14"/>
      <c r="JNA232" s="14"/>
      <c r="JNB232" s="14"/>
      <c r="JNC232" s="14"/>
      <c r="JND232" s="14"/>
      <c r="JNE232" s="14"/>
      <c r="JNF232" s="14"/>
      <c r="JNG232" s="14"/>
      <c r="JNH232" s="14"/>
      <c r="JNI232" s="14"/>
      <c r="JNJ232" s="14"/>
      <c r="JNK232" s="14"/>
      <c r="JNL232" s="14"/>
      <c r="JNM232" s="14"/>
      <c r="JNN232" s="14"/>
      <c r="JNO232" s="14"/>
      <c r="JNP232" s="14"/>
      <c r="JNQ232" s="14"/>
      <c r="JNR232" s="14"/>
      <c r="JNS232" s="14"/>
      <c r="JNT232" s="14"/>
      <c r="JNU232" s="14"/>
      <c r="JNV232" s="14"/>
      <c r="JNW232" s="14"/>
      <c r="JNX232" s="14"/>
      <c r="JNY232" s="14"/>
      <c r="JNZ232" s="14"/>
      <c r="JOA232" s="14"/>
      <c r="JOB232" s="14"/>
      <c r="JOC232" s="14"/>
      <c r="JOD232" s="14"/>
      <c r="JOE232" s="14"/>
      <c r="JOF232" s="14"/>
      <c r="JOG232" s="14"/>
      <c r="JOH232" s="14"/>
      <c r="JOI232" s="14"/>
      <c r="JOJ232" s="14"/>
      <c r="JOK232" s="14"/>
      <c r="JOL232" s="14"/>
      <c r="JOM232" s="14"/>
      <c r="JON232" s="14"/>
      <c r="JOO232" s="14"/>
      <c r="JOP232" s="14"/>
      <c r="JOQ232" s="14"/>
      <c r="JOR232" s="14"/>
      <c r="JOS232" s="14"/>
      <c r="JOT232" s="14"/>
      <c r="JOU232" s="14"/>
      <c r="JOV232" s="14"/>
      <c r="JOW232" s="14"/>
      <c r="JOX232" s="14"/>
      <c r="JOY232" s="14"/>
      <c r="JOZ232" s="14"/>
      <c r="JPA232" s="14"/>
      <c r="JPB232" s="14"/>
      <c r="JPC232" s="14"/>
      <c r="JPD232" s="14"/>
      <c r="JPE232" s="14"/>
      <c r="JPF232" s="14"/>
      <c r="JPG232" s="14"/>
      <c r="JPH232" s="14"/>
      <c r="JPI232" s="14"/>
      <c r="JPJ232" s="14"/>
      <c r="JPK232" s="14"/>
      <c r="JPL232" s="14"/>
      <c r="JPM232" s="14"/>
      <c r="JPN232" s="14"/>
      <c r="JPO232" s="14"/>
      <c r="JPP232" s="14"/>
      <c r="JPQ232" s="14"/>
      <c r="JPR232" s="14"/>
      <c r="JPS232" s="14"/>
      <c r="JPT232" s="14"/>
      <c r="JPU232" s="14"/>
      <c r="JPV232" s="14"/>
      <c r="JPW232" s="14"/>
      <c r="JPX232" s="14"/>
      <c r="JPY232" s="14"/>
      <c r="JPZ232" s="14"/>
      <c r="JQA232" s="14"/>
      <c r="JQB232" s="14"/>
      <c r="JQC232" s="14"/>
      <c r="JQD232" s="14"/>
      <c r="JQE232" s="14"/>
      <c r="JQF232" s="14"/>
      <c r="JQG232" s="14"/>
      <c r="JQH232" s="14"/>
      <c r="JQI232" s="14"/>
      <c r="JQJ232" s="14"/>
      <c r="JQK232" s="14"/>
      <c r="JQL232" s="14"/>
      <c r="JQM232" s="14"/>
      <c r="JQN232" s="14"/>
      <c r="JQO232" s="14"/>
      <c r="JQP232" s="14"/>
      <c r="JQQ232" s="14"/>
      <c r="JQR232" s="14"/>
      <c r="JQS232" s="14"/>
      <c r="JQT232" s="14"/>
      <c r="JQU232" s="14"/>
      <c r="JQV232" s="14"/>
      <c r="JQW232" s="14"/>
      <c r="JQX232" s="14"/>
      <c r="JQY232" s="14"/>
      <c r="JQZ232" s="14"/>
      <c r="JRA232" s="14"/>
      <c r="JRB232" s="14"/>
      <c r="JRC232" s="14"/>
      <c r="JRD232" s="14"/>
      <c r="JRE232" s="14"/>
      <c r="JRF232" s="14"/>
      <c r="JRG232" s="14"/>
      <c r="JRH232" s="14"/>
      <c r="JRI232" s="14"/>
      <c r="JRJ232" s="14"/>
      <c r="JRK232" s="14"/>
      <c r="JRL232" s="14"/>
      <c r="JRM232" s="14"/>
      <c r="JRN232" s="14"/>
      <c r="JRO232" s="14"/>
      <c r="JRP232" s="14"/>
      <c r="JRQ232" s="14"/>
      <c r="JRR232" s="14"/>
      <c r="JRS232" s="14"/>
      <c r="JRT232" s="14"/>
      <c r="JRU232" s="14"/>
      <c r="JRV232" s="14"/>
      <c r="JRW232" s="14"/>
      <c r="JRX232" s="14"/>
      <c r="JRY232" s="14"/>
      <c r="JRZ232" s="14"/>
      <c r="JSA232" s="14"/>
      <c r="JSB232" s="14"/>
      <c r="JSC232" s="14"/>
      <c r="JSD232" s="14"/>
      <c r="JSE232" s="14"/>
      <c r="JSF232" s="14"/>
      <c r="JSG232" s="14"/>
      <c r="JSH232" s="14"/>
      <c r="JSI232" s="14"/>
      <c r="JSJ232" s="14"/>
      <c r="JSK232" s="14"/>
      <c r="JSL232" s="14"/>
      <c r="JSM232" s="14"/>
      <c r="JSN232" s="14"/>
      <c r="JSO232" s="14"/>
      <c r="JSP232" s="14"/>
      <c r="JSQ232" s="14"/>
      <c r="JSR232" s="14"/>
      <c r="JSS232" s="14"/>
      <c r="JST232" s="14"/>
      <c r="JSU232" s="14"/>
      <c r="JSV232" s="14"/>
      <c r="JSW232" s="14"/>
      <c r="JSX232" s="14"/>
      <c r="JSY232" s="14"/>
      <c r="JSZ232" s="14"/>
      <c r="JTA232" s="14"/>
      <c r="JTB232" s="14"/>
      <c r="JTC232" s="14"/>
      <c r="JTD232" s="14"/>
      <c r="JTE232" s="14"/>
      <c r="JTF232" s="14"/>
      <c r="JTG232" s="14"/>
      <c r="JTH232" s="14"/>
      <c r="JTI232" s="14"/>
      <c r="JTJ232" s="14"/>
      <c r="JTK232" s="14"/>
      <c r="JTL232" s="14"/>
      <c r="JTM232" s="14"/>
      <c r="JTN232" s="14"/>
      <c r="JTO232" s="14"/>
      <c r="JTP232" s="14"/>
      <c r="JTQ232" s="14"/>
      <c r="JTR232" s="14"/>
      <c r="JTS232" s="14"/>
      <c r="JTT232" s="14"/>
      <c r="JTU232" s="14"/>
      <c r="JTV232" s="14"/>
      <c r="JTW232" s="14"/>
      <c r="JTX232" s="14"/>
      <c r="JTY232" s="14"/>
      <c r="JTZ232" s="14"/>
      <c r="JUA232" s="14"/>
      <c r="JUB232" s="14"/>
      <c r="JUC232" s="14"/>
      <c r="JUD232" s="14"/>
      <c r="JUE232" s="14"/>
      <c r="JUF232" s="14"/>
      <c r="JUG232" s="14"/>
      <c r="JUH232" s="14"/>
      <c r="JUI232" s="14"/>
      <c r="JUJ232" s="14"/>
      <c r="JUK232" s="14"/>
      <c r="JUL232" s="14"/>
      <c r="JUM232" s="14"/>
      <c r="JUN232" s="14"/>
      <c r="JUO232" s="14"/>
      <c r="JUP232" s="14"/>
      <c r="JUQ232" s="14"/>
      <c r="JUR232" s="14"/>
      <c r="JUS232" s="14"/>
      <c r="JUT232" s="14"/>
      <c r="JUU232" s="14"/>
      <c r="JUV232" s="14"/>
      <c r="JUW232" s="14"/>
      <c r="JUX232" s="14"/>
      <c r="JUY232" s="14"/>
      <c r="JUZ232" s="14"/>
      <c r="JVA232" s="14"/>
      <c r="JVB232" s="14"/>
      <c r="JVC232" s="14"/>
      <c r="JVD232" s="14"/>
      <c r="JVE232" s="14"/>
      <c r="JVF232" s="14"/>
      <c r="JVG232" s="14"/>
      <c r="JVH232" s="14"/>
      <c r="JVI232" s="14"/>
      <c r="JVJ232" s="14"/>
      <c r="JVK232" s="14"/>
      <c r="JVL232" s="14"/>
      <c r="JVM232" s="14"/>
      <c r="JVN232" s="14"/>
      <c r="JVO232" s="14"/>
      <c r="JVP232" s="14"/>
      <c r="JVQ232" s="14"/>
      <c r="JVR232" s="14"/>
      <c r="JVS232" s="14"/>
      <c r="JVT232" s="14"/>
      <c r="JVU232" s="14"/>
      <c r="JVV232" s="14"/>
      <c r="JVW232" s="14"/>
      <c r="JVX232" s="14"/>
      <c r="JVY232" s="14"/>
      <c r="JVZ232" s="14"/>
      <c r="JWA232" s="14"/>
      <c r="JWB232" s="14"/>
      <c r="JWC232" s="14"/>
      <c r="JWD232" s="14"/>
      <c r="JWE232" s="14"/>
      <c r="JWF232" s="14"/>
      <c r="JWG232" s="14"/>
      <c r="JWH232" s="14"/>
      <c r="JWI232" s="14"/>
      <c r="JWJ232" s="14"/>
      <c r="JWK232" s="14"/>
      <c r="JWL232" s="14"/>
      <c r="JWM232" s="14"/>
      <c r="JWN232" s="14"/>
      <c r="JWO232" s="14"/>
      <c r="JWP232" s="14"/>
      <c r="JWQ232" s="14"/>
      <c r="JWR232" s="14"/>
      <c r="JWS232" s="14"/>
      <c r="JWT232" s="14"/>
      <c r="JWU232" s="14"/>
      <c r="JWV232" s="14"/>
      <c r="JWW232" s="14"/>
      <c r="JWX232" s="14"/>
      <c r="JWY232" s="14"/>
      <c r="JWZ232" s="14"/>
      <c r="JXA232" s="14"/>
      <c r="JXB232" s="14"/>
      <c r="JXC232" s="14"/>
      <c r="JXD232" s="14"/>
      <c r="JXE232" s="14"/>
      <c r="JXF232" s="14"/>
      <c r="JXG232" s="14"/>
      <c r="JXH232" s="14"/>
      <c r="JXI232" s="14"/>
      <c r="JXJ232" s="14"/>
      <c r="JXK232" s="14"/>
      <c r="JXL232" s="14"/>
      <c r="JXM232" s="14"/>
      <c r="JXN232" s="14"/>
      <c r="JXO232" s="14"/>
      <c r="JXP232" s="14"/>
      <c r="JXQ232" s="14"/>
      <c r="JXR232" s="14"/>
      <c r="JXS232" s="14"/>
      <c r="JXT232" s="14"/>
      <c r="JXU232" s="14"/>
      <c r="JXV232" s="14"/>
      <c r="JXW232" s="14"/>
      <c r="JXX232" s="14"/>
      <c r="JXY232" s="14"/>
      <c r="JXZ232" s="14"/>
      <c r="JYA232" s="14"/>
      <c r="JYB232" s="14"/>
      <c r="JYC232" s="14"/>
      <c r="JYD232" s="14"/>
      <c r="JYE232" s="14"/>
      <c r="JYF232" s="14"/>
      <c r="JYG232" s="14"/>
      <c r="JYH232" s="14"/>
      <c r="JYI232" s="14"/>
      <c r="JYJ232" s="14"/>
      <c r="JYK232" s="14"/>
      <c r="JYL232" s="14"/>
      <c r="JYM232" s="14"/>
      <c r="JYN232" s="14"/>
      <c r="JYO232" s="14"/>
      <c r="JYP232" s="14"/>
      <c r="JYQ232" s="14"/>
      <c r="JYR232" s="14"/>
      <c r="JYS232" s="14"/>
      <c r="JYT232" s="14"/>
      <c r="JYU232" s="14"/>
      <c r="JYV232" s="14"/>
      <c r="JYW232" s="14"/>
      <c r="JYX232" s="14"/>
      <c r="JYY232" s="14"/>
      <c r="JYZ232" s="14"/>
      <c r="JZA232" s="14"/>
      <c r="JZB232" s="14"/>
      <c r="JZC232" s="14"/>
      <c r="JZD232" s="14"/>
      <c r="JZE232" s="14"/>
      <c r="JZF232" s="14"/>
      <c r="JZG232" s="14"/>
      <c r="JZH232" s="14"/>
      <c r="JZI232" s="14"/>
      <c r="JZJ232" s="14"/>
      <c r="JZK232" s="14"/>
      <c r="JZL232" s="14"/>
      <c r="JZM232" s="14"/>
      <c r="JZN232" s="14"/>
      <c r="JZO232" s="14"/>
      <c r="JZP232" s="14"/>
      <c r="JZQ232" s="14"/>
      <c r="JZR232" s="14"/>
      <c r="JZS232" s="14"/>
      <c r="JZT232" s="14"/>
      <c r="JZU232" s="14"/>
      <c r="JZV232" s="14"/>
      <c r="JZW232" s="14"/>
      <c r="JZX232" s="14"/>
      <c r="JZY232" s="14"/>
      <c r="JZZ232" s="14"/>
      <c r="KAA232" s="14"/>
      <c r="KAB232" s="14"/>
      <c r="KAC232" s="14"/>
      <c r="KAD232" s="14"/>
      <c r="KAE232" s="14"/>
      <c r="KAF232" s="14"/>
      <c r="KAG232" s="14"/>
      <c r="KAH232" s="14"/>
      <c r="KAI232" s="14"/>
      <c r="KAJ232" s="14"/>
      <c r="KAK232" s="14"/>
      <c r="KAL232" s="14"/>
      <c r="KAM232" s="14"/>
      <c r="KAN232" s="14"/>
      <c r="KAO232" s="14"/>
      <c r="KAP232" s="14"/>
      <c r="KAQ232" s="14"/>
      <c r="KAR232" s="14"/>
      <c r="KAS232" s="14"/>
      <c r="KAT232" s="14"/>
      <c r="KAU232" s="14"/>
      <c r="KAV232" s="14"/>
      <c r="KAW232" s="14"/>
      <c r="KAX232" s="14"/>
      <c r="KAY232" s="14"/>
      <c r="KAZ232" s="14"/>
      <c r="KBA232" s="14"/>
      <c r="KBB232" s="14"/>
      <c r="KBC232" s="14"/>
      <c r="KBD232" s="14"/>
      <c r="KBE232" s="14"/>
      <c r="KBF232" s="14"/>
      <c r="KBG232" s="14"/>
      <c r="KBH232" s="14"/>
      <c r="KBI232" s="14"/>
      <c r="KBJ232" s="14"/>
      <c r="KBK232" s="14"/>
      <c r="KBL232" s="14"/>
      <c r="KBM232" s="14"/>
      <c r="KBN232" s="14"/>
      <c r="KBO232" s="14"/>
      <c r="KBP232" s="14"/>
      <c r="KBQ232" s="14"/>
      <c r="KBR232" s="14"/>
      <c r="KBS232" s="14"/>
      <c r="KBT232" s="14"/>
      <c r="KBU232" s="14"/>
      <c r="KBV232" s="14"/>
      <c r="KBW232" s="14"/>
      <c r="KBX232" s="14"/>
      <c r="KBY232" s="14"/>
      <c r="KBZ232" s="14"/>
      <c r="KCA232" s="14"/>
      <c r="KCB232" s="14"/>
      <c r="KCC232" s="14"/>
      <c r="KCD232" s="14"/>
      <c r="KCE232" s="14"/>
      <c r="KCF232" s="14"/>
      <c r="KCG232" s="14"/>
      <c r="KCH232" s="14"/>
      <c r="KCI232" s="14"/>
      <c r="KCJ232" s="14"/>
      <c r="KCK232" s="14"/>
      <c r="KCL232" s="14"/>
      <c r="KCM232" s="14"/>
      <c r="KCN232" s="14"/>
      <c r="KCO232" s="14"/>
      <c r="KCP232" s="14"/>
      <c r="KCQ232" s="14"/>
      <c r="KCR232" s="14"/>
      <c r="KCS232" s="14"/>
      <c r="KCT232" s="14"/>
      <c r="KCU232" s="14"/>
      <c r="KCV232" s="14"/>
      <c r="KCW232" s="14"/>
      <c r="KCX232" s="14"/>
      <c r="KCY232" s="14"/>
      <c r="KCZ232" s="14"/>
      <c r="KDA232" s="14"/>
      <c r="KDB232" s="14"/>
      <c r="KDC232" s="14"/>
      <c r="KDD232" s="14"/>
      <c r="KDE232" s="14"/>
      <c r="KDF232" s="14"/>
      <c r="KDG232" s="14"/>
      <c r="KDH232" s="14"/>
      <c r="KDI232" s="14"/>
      <c r="KDJ232" s="14"/>
      <c r="KDK232" s="14"/>
      <c r="KDL232" s="14"/>
      <c r="KDM232" s="14"/>
      <c r="KDN232" s="14"/>
      <c r="KDO232" s="14"/>
      <c r="KDP232" s="14"/>
      <c r="KDQ232" s="14"/>
      <c r="KDR232" s="14"/>
      <c r="KDS232" s="14"/>
      <c r="KDT232" s="14"/>
      <c r="KDU232" s="14"/>
      <c r="KDV232" s="14"/>
      <c r="KDW232" s="14"/>
      <c r="KDX232" s="14"/>
      <c r="KDY232" s="14"/>
      <c r="KDZ232" s="14"/>
      <c r="KEA232" s="14"/>
      <c r="KEB232" s="14"/>
      <c r="KEC232" s="14"/>
      <c r="KED232" s="14"/>
      <c r="KEE232" s="14"/>
      <c r="KEF232" s="14"/>
      <c r="KEG232" s="14"/>
      <c r="KEH232" s="14"/>
      <c r="KEI232" s="14"/>
      <c r="KEJ232" s="14"/>
      <c r="KEK232" s="14"/>
      <c r="KEL232" s="14"/>
      <c r="KEM232" s="14"/>
      <c r="KEN232" s="14"/>
      <c r="KEO232" s="14"/>
      <c r="KEP232" s="14"/>
      <c r="KEQ232" s="14"/>
      <c r="KER232" s="14"/>
      <c r="KES232" s="14"/>
      <c r="KET232" s="14"/>
      <c r="KEU232" s="14"/>
      <c r="KEV232" s="14"/>
      <c r="KEW232" s="14"/>
      <c r="KEX232" s="14"/>
      <c r="KEY232" s="14"/>
      <c r="KEZ232" s="14"/>
      <c r="KFA232" s="14"/>
      <c r="KFB232" s="14"/>
      <c r="KFC232" s="14"/>
      <c r="KFD232" s="14"/>
      <c r="KFE232" s="14"/>
      <c r="KFF232" s="14"/>
      <c r="KFG232" s="14"/>
      <c r="KFH232" s="14"/>
      <c r="KFI232" s="14"/>
      <c r="KFJ232" s="14"/>
      <c r="KFK232" s="14"/>
      <c r="KFL232" s="14"/>
      <c r="KFM232" s="14"/>
      <c r="KFN232" s="14"/>
      <c r="KFO232" s="14"/>
      <c r="KFP232" s="14"/>
      <c r="KFQ232" s="14"/>
      <c r="KFR232" s="14"/>
      <c r="KFS232" s="14"/>
      <c r="KFT232" s="14"/>
      <c r="KFU232" s="14"/>
      <c r="KFV232" s="14"/>
      <c r="KFW232" s="14"/>
      <c r="KFX232" s="14"/>
      <c r="KFY232" s="14"/>
      <c r="KFZ232" s="14"/>
      <c r="KGA232" s="14"/>
      <c r="KGB232" s="14"/>
      <c r="KGC232" s="14"/>
      <c r="KGD232" s="14"/>
      <c r="KGE232" s="14"/>
      <c r="KGF232" s="14"/>
      <c r="KGG232" s="14"/>
      <c r="KGH232" s="14"/>
      <c r="KGI232" s="14"/>
      <c r="KGJ232" s="14"/>
      <c r="KGK232" s="14"/>
      <c r="KGL232" s="14"/>
      <c r="KGM232" s="14"/>
      <c r="KGN232" s="14"/>
      <c r="KGO232" s="14"/>
      <c r="KGP232" s="14"/>
      <c r="KGQ232" s="14"/>
      <c r="KGR232" s="14"/>
      <c r="KGS232" s="14"/>
      <c r="KGT232" s="14"/>
      <c r="KGU232" s="14"/>
      <c r="KGV232" s="14"/>
      <c r="KGW232" s="14"/>
      <c r="KGX232" s="14"/>
      <c r="KGY232" s="14"/>
      <c r="KGZ232" s="14"/>
      <c r="KHA232" s="14"/>
      <c r="KHB232" s="14"/>
      <c r="KHC232" s="14"/>
      <c r="KHD232" s="14"/>
      <c r="KHE232" s="14"/>
      <c r="KHF232" s="14"/>
      <c r="KHG232" s="14"/>
      <c r="KHH232" s="14"/>
      <c r="KHI232" s="14"/>
      <c r="KHJ232" s="14"/>
      <c r="KHK232" s="14"/>
      <c r="KHL232" s="14"/>
      <c r="KHM232" s="14"/>
      <c r="KHN232" s="14"/>
      <c r="KHO232" s="14"/>
      <c r="KHP232" s="14"/>
      <c r="KHQ232" s="14"/>
      <c r="KHR232" s="14"/>
      <c r="KHS232" s="14"/>
      <c r="KHT232" s="14"/>
      <c r="KHU232" s="14"/>
      <c r="KHV232" s="14"/>
      <c r="KHW232" s="14"/>
      <c r="KHX232" s="14"/>
      <c r="KHY232" s="14"/>
      <c r="KHZ232" s="14"/>
      <c r="KIA232" s="14"/>
      <c r="KIB232" s="14"/>
      <c r="KIC232" s="14"/>
      <c r="KID232" s="14"/>
      <c r="KIE232" s="14"/>
      <c r="KIF232" s="14"/>
      <c r="KIG232" s="14"/>
      <c r="KIH232" s="14"/>
      <c r="KII232" s="14"/>
      <c r="KIJ232" s="14"/>
      <c r="KIK232" s="14"/>
      <c r="KIL232" s="14"/>
      <c r="KIM232" s="14"/>
      <c r="KIN232" s="14"/>
      <c r="KIO232" s="14"/>
      <c r="KIP232" s="14"/>
      <c r="KIQ232" s="14"/>
      <c r="KIR232" s="14"/>
      <c r="KIS232" s="14"/>
      <c r="KIT232" s="14"/>
      <c r="KIU232" s="14"/>
      <c r="KIV232" s="14"/>
      <c r="KIW232" s="14"/>
      <c r="KIX232" s="14"/>
      <c r="KIY232" s="14"/>
      <c r="KIZ232" s="14"/>
      <c r="KJA232" s="14"/>
      <c r="KJB232" s="14"/>
      <c r="KJC232" s="14"/>
      <c r="KJD232" s="14"/>
      <c r="KJE232" s="14"/>
      <c r="KJF232" s="14"/>
      <c r="KJG232" s="14"/>
      <c r="KJH232" s="14"/>
      <c r="KJI232" s="14"/>
      <c r="KJJ232" s="14"/>
      <c r="KJK232" s="14"/>
      <c r="KJL232" s="14"/>
      <c r="KJM232" s="14"/>
      <c r="KJN232" s="14"/>
      <c r="KJO232" s="14"/>
      <c r="KJP232" s="14"/>
      <c r="KJQ232" s="14"/>
      <c r="KJR232" s="14"/>
      <c r="KJS232" s="14"/>
      <c r="KJT232" s="14"/>
      <c r="KJU232" s="14"/>
      <c r="KJV232" s="14"/>
      <c r="KJW232" s="14"/>
      <c r="KJX232" s="14"/>
      <c r="KJY232" s="14"/>
      <c r="KJZ232" s="14"/>
      <c r="KKA232" s="14"/>
      <c r="KKB232" s="14"/>
      <c r="KKC232" s="14"/>
      <c r="KKD232" s="14"/>
      <c r="KKE232" s="14"/>
      <c r="KKF232" s="14"/>
      <c r="KKG232" s="14"/>
      <c r="KKH232" s="14"/>
      <c r="KKI232" s="14"/>
      <c r="KKJ232" s="14"/>
      <c r="KKK232" s="14"/>
      <c r="KKL232" s="14"/>
      <c r="KKM232" s="14"/>
      <c r="KKN232" s="14"/>
      <c r="KKO232" s="14"/>
      <c r="KKP232" s="14"/>
      <c r="KKQ232" s="14"/>
      <c r="KKR232" s="14"/>
      <c r="KKS232" s="14"/>
      <c r="KKT232" s="14"/>
      <c r="KKU232" s="14"/>
      <c r="KKV232" s="14"/>
      <c r="KKW232" s="14"/>
      <c r="KKX232" s="14"/>
      <c r="KKY232" s="14"/>
      <c r="KKZ232" s="14"/>
      <c r="KLA232" s="14"/>
      <c r="KLB232" s="14"/>
      <c r="KLC232" s="14"/>
      <c r="KLD232" s="14"/>
      <c r="KLE232" s="14"/>
      <c r="KLF232" s="14"/>
      <c r="KLG232" s="14"/>
      <c r="KLH232" s="14"/>
      <c r="KLI232" s="14"/>
      <c r="KLJ232" s="14"/>
      <c r="KLK232" s="14"/>
      <c r="KLL232" s="14"/>
      <c r="KLM232" s="14"/>
      <c r="KLN232" s="14"/>
      <c r="KLO232" s="14"/>
      <c r="KLP232" s="14"/>
      <c r="KLQ232" s="14"/>
      <c r="KLR232" s="14"/>
      <c r="KLS232" s="14"/>
      <c r="KLT232" s="14"/>
      <c r="KLU232" s="14"/>
      <c r="KLV232" s="14"/>
      <c r="KLW232" s="14"/>
      <c r="KLX232" s="14"/>
      <c r="KLY232" s="14"/>
      <c r="KLZ232" s="14"/>
      <c r="KMA232" s="14"/>
      <c r="KMB232" s="14"/>
      <c r="KMC232" s="14"/>
      <c r="KMD232" s="14"/>
      <c r="KME232" s="14"/>
      <c r="KMF232" s="14"/>
      <c r="KMG232" s="14"/>
      <c r="KMH232" s="14"/>
      <c r="KMI232" s="14"/>
      <c r="KMJ232" s="14"/>
      <c r="KMK232" s="14"/>
      <c r="KML232" s="14"/>
      <c r="KMM232" s="14"/>
      <c r="KMN232" s="14"/>
      <c r="KMO232" s="14"/>
      <c r="KMP232" s="14"/>
      <c r="KMQ232" s="14"/>
      <c r="KMR232" s="14"/>
      <c r="KMS232" s="14"/>
      <c r="KMT232" s="14"/>
      <c r="KMU232" s="14"/>
      <c r="KMV232" s="14"/>
      <c r="KMW232" s="14"/>
      <c r="KMX232" s="14"/>
      <c r="KMY232" s="14"/>
      <c r="KMZ232" s="14"/>
      <c r="KNA232" s="14"/>
      <c r="KNB232" s="14"/>
      <c r="KNC232" s="14"/>
      <c r="KND232" s="14"/>
      <c r="KNE232" s="14"/>
      <c r="KNF232" s="14"/>
      <c r="KNG232" s="14"/>
      <c r="KNH232" s="14"/>
      <c r="KNI232" s="14"/>
      <c r="KNJ232" s="14"/>
      <c r="KNK232" s="14"/>
      <c r="KNL232" s="14"/>
      <c r="KNM232" s="14"/>
      <c r="KNN232" s="14"/>
      <c r="KNO232" s="14"/>
      <c r="KNP232" s="14"/>
      <c r="KNQ232" s="14"/>
      <c r="KNR232" s="14"/>
      <c r="KNS232" s="14"/>
      <c r="KNT232" s="14"/>
      <c r="KNU232" s="14"/>
      <c r="KNV232" s="14"/>
      <c r="KNW232" s="14"/>
      <c r="KNX232" s="14"/>
      <c r="KNY232" s="14"/>
      <c r="KNZ232" s="14"/>
      <c r="KOA232" s="14"/>
      <c r="KOB232" s="14"/>
      <c r="KOC232" s="14"/>
      <c r="KOD232" s="14"/>
      <c r="KOE232" s="14"/>
      <c r="KOF232" s="14"/>
      <c r="KOG232" s="14"/>
      <c r="KOH232" s="14"/>
      <c r="KOI232" s="14"/>
      <c r="KOJ232" s="14"/>
      <c r="KOK232" s="14"/>
      <c r="KOL232" s="14"/>
      <c r="KOM232" s="14"/>
      <c r="KON232" s="14"/>
      <c r="KOO232" s="14"/>
      <c r="KOP232" s="14"/>
      <c r="KOQ232" s="14"/>
      <c r="KOR232" s="14"/>
      <c r="KOS232" s="14"/>
      <c r="KOT232" s="14"/>
      <c r="KOU232" s="14"/>
      <c r="KOV232" s="14"/>
      <c r="KOW232" s="14"/>
      <c r="KOX232" s="14"/>
      <c r="KOY232" s="14"/>
      <c r="KOZ232" s="14"/>
      <c r="KPA232" s="14"/>
      <c r="KPB232" s="14"/>
      <c r="KPC232" s="14"/>
      <c r="KPD232" s="14"/>
      <c r="KPE232" s="14"/>
      <c r="KPF232" s="14"/>
      <c r="KPG232" s="14"/>
      <c r="KPH232" s="14"/>
      <c r="KPI232" s="14"/>
      <c r="KPJ232" s="14"/>
      <c r="KPK232" s="14"/>
      <c r="KPL232" s="14"/>
      <c r="KPM232" s="14"/>
      <c r="KPN232" s="14"/>
      <c r="KPO232" s="14"/>
      <c r="KPP232" s="14"/>
      <c r="KPQ232" s="14"/>
      <c r="KPR232" s="14"/>
      <c r="KPS232" s="14"/>
      <c r="KPT232" s="14"/>
      <c r="KPU232" s="14"/>
      <c r="KPV232" s="14"/>
      <c r="KPW232" s="14"/>
      <c r="KPX232" s="14"/>
      <c r="KPY232" s="14"/>
      <c r="KPZ232" s="14"/>
      <c r="KQA232" s="14"/>
      <c r="KQB232" s="14"/>
      <c r="KQC232" s="14"/>
      <c r="KQD232" s="14"/>
      <c r="KQE232" s="14"/>
      <c r="KQF232" s="14"/>
      <c r="KQG232" s="14"/>
      <c r="KQH232" s="14"/>
      <c r="KQI232" s="14"/>
      <c r="KQJ232" s="14"/>
      <c r="KQK232" s="14"/>
      <c r="KQL232" s="14"/>
      <c r="KQM232" s="14"/>
      <c r="KQN232" s="14"/>
      <c r="KQO232" s="14"/>
      <c r="KQP232" s="14"/>
      <c r="KQQ232" s="14"/>
      <c r="KQR232" s="14"/>
      <c r="KQS232" s="14"/>
      <c r="KQT232" s="14"/>
      <c r="KQU232" s="14"/>
      <c r="KQV232" s="14"/>
      <c r="KQW232" s="14"/>
      <c r="KQX232" s="14"/>
      <c r="KQY232" s="14"/>
      <c r="KQZ232" s="14"/>
      <c r="KRA232" s="14"/>
      <c r="KRB232" s="14"/>
      <c r="KRC232" s="14"/>
      <c r="KRD232" s="14"/>
      <c r="KRE232" s="14"/>
      <c r="KRF232" s="14"/>
      <c r="KRG232" s="14"/>
      <c r="KRH232" s="14"/>
      <c r="KRI232" s="14"/>
      <c r="KRJ232" s="14"/>
      <c r="KRK232" s="14"/>
      <c r="KRL232" s="14"/>
      <c r="KRM232" s="14"/>
      <c r="KRN232" s="14"/>
      <c r="KRO232" s="14"/>
      <c r="KRP232" s="14"/>
      <c r="KRQ232" s="14"/>
      <c r="KRR232" s="14"/>
      <c r="KRS232" s="14"/>
      <c r="KRT232" s="14"/>
      <c r="KRU232" s="14"/>
      <c r="KRV232" s="14"/>
      <c r="KRW232" s="14"/>
      <c r="KRX232" s="14"/>
      <c r="KRY232" s="14"/>
      <c r="KRZ232" s="14"/>
      <c r="KSA232" s="14"/>
      <c r="KSB232" s="14"/>
      <c r="KSC232" s="14"/>
      <c r="KSD232" s="14"/>
      <c r="KSE232" s="14"/>
      <c r="KSF232" s="14"/>
      <c r="KSG232" s="14"/>
      <c r="KSH232" s="14"/>
      <c r="KSI232" s="14"/>
      <c r="KSJ232" s="14"/>
      <c r="KSK232" s="14"/>
      <c r="KSL232" s="14"/>
      <c r="KSM232" s="14"/>
      <c r="KSN232" s="14"/>
      <c r="KSO232" s="14"/>
      <c r="KSP232" s="14"/>
      <c r="KSQ232" s="14"/>
      <c r="KSR232" s="14"/>
      <c r="KSS232" s="14"/>
      <c r="KST232" s="14"/>
      <c r="KSU232" s="14"/>
      <c r="KSV232" s="14"/>
      <c r="KSW232" s="14"/>
      <c r="KSX232" s="14"/>
      <c r="KSY232" s="14"/>
      <c r="KSZ232" s="14"/>
      <c r="KTA232" s="14"/>
      <c r="KTB232" s="14"/>
      <c r="KTC232" s="14"/>
      <c r="KTD232" s="14"/>
      <c r="KTE232" s="14"/>
      <c r="KTF232" s="14"/>
      <c r="KTG232" s="14"/>
      <c r="KTH232" s="14"/>
      <c r="KTI232" s="14"/>
      <c r="KTJ232" s="14"/>
      <c r="KTK232" s="14"/>
      <c r="KTL232" s="14"/>
      <c r="KTM232" s="14"/>
      <c r="KTN232" s="14"/>
      <c r="KTO232" s="14"/>
      <c r="KTP232" s="14"/>
      <c r="KTQ232" s="14"/>
      <c r="KTR232" s="14"/>
      <c r="KTS232" s="14"/>
      <c r="KTT232" s="14"/>
      <c r="KTU232" s="14"/>
      <c r="KTV232" s="14"/>
      <c r="KTW232" s="14"/>
      <c r="KTX232" s="14"/>
      <c r="KTY232" s="14"/>
      <c r="KTZ232" s="14"/>
      <c r="KUA232" s="14"/>
      <c r="KUB232" s="14"/>
      <c r="KUC232" s="14"/>
      <c r="KUD232" s="14"/>
      <c r="KUE232" s="14"/>
      <c r="KUF232" s="14"/>
      <c r="KUG232" s="14"/>
      <c r="KUH232" s="14"/>
      <c r="KUI232" s="14"/>
      <c r="KUJ232" s="14"/>
      <c r="KUK232" s="14"/>
      <c r="KUL232" s="14"/>
      <c r="KUM232" s="14"/>
      <c r="KUN232" s="14"/>
      <c r="KUO232" s="14"/>
      <c r="KUP232" s="14"/>
      <c r="KUQ232" s="14"/>
      <c r="KUR232" s="14"/>
      <c r="KUS232" s="14"/>
      <c r="KUT232" s="14"/>
      <c r="KUU232" s="14"/>
      <c r="KUV232" s="14"/>
      <c r="KUW232" s="14"/>
      <c r="KUX232" s="14"/>
      <c r="KUY232" s="14"/>
      <c r="KUZ232" s="14"/>
      <c r="KVA232" s="14"/>
      <c r="KVB232" s="14"/>
      <c r="KVC232" s="14"/>
      <c r="KVD232" s="14"/>
      <c r="KVE232" s="14"/>
      <c r="KVF232" s="14"/>
      <c r="KVG232" s="14"/>
      <c r="KVH232" s="14"/>
      <c r="KVI232" s="14"/>
      <c r="KVJ232" s="14"/>
      <c r="KVK232" s="14"/>
      <c r="KVL232" s="14"/>
      <c r="KVM232" s="14"/>
      <c r="KVN232" s="14"/>
      <c r="KVO232" s="14"/>
      <c r="KVP232" s="14"/>
      <c r="KVQ232" s="14"/>
      <c r="KVR232" s="14"/>
      <c r="KVS232" s="14"/>
      <c r="KVT232" s="14"/>
      <c r="KVU232" s="14"/>
      <c r="KVV232" s="14"/>
      <c r="KVW232" s="14"/>
      <c r="KVX232" s="14"/>
      <c r="KVY232" s="14"/>
      <c r="KVZ232" s="14"/>
      <c r="KWA232" s="14"/>
      <c r="KWB232" s="14"/>
      <c r="KWC232" s="14"/>
      <c r="KWD232" s="14"/>
      <c r="KWE232" s="14"/>
      <c r="KWF232" s="14"/>
      <c r="KWG232" s="14"/>
      <c r="KWH232" s="14"/>
      <c r="KWI232" s="14"/>
      <c r="KWJ232" s="14"/>
      <c r="KWK232" s="14"/>
      <c r="KWL232" s="14"/>
      <c r="KWM232" s="14"/>
      <c r="KWN232" s="14"/>
      <c r="KWO232" s="14"/>
      <c r="KWP232" s="14"/>
      <c r="KWQ232" s="14"/>
      <c r="KWR232" s="14"/>
      <c r="KWS232" s="14"/>
      <c r="KWT232" s="14"/>
      <c r="KWU232" s="14"/>
      <c r="KWV232" s="14"/>
      <c r="KWW232" s="14"/>
      <c r="KWX232" s="14"/>
      <c r="KWY232" s="14"/>
      <c r="KWZ232" s="14"/>
      <c r="KXA232" s="14"/>
      <c r="KXB232" s="14"/>
      <c r="KXC232" s="14"/>
      <c r="KXD232" s="14"/>
      <c r="KXE232" s="14"/>
      <c r="KXF232" s="14"/>
      <c r="KXG232" s="14"/>
      <c r="KXH232" s="14"/>
      <c r="KXI232" s="14"/>
      <c r="KXJ232" s="14"/>
      <c r="KXK232" s="14"/>
      <c r="KXL232" s="14"/>
      <c r="KXM232" s="14"/>
      <c r="KXN232" s="14"/>
      <c r="KXO232" s="14"/>
      <c r="KXP232" s="14"/>
      <c r="KXQ232" s="14"/>
      <c r="KXR232" s="14"/>
      <c r="KXS232" s="14"/>
      <c r="KXT232" s="14"/>
      <c r="KXU232" s="14"/>
      <c r="KXV232" s="14"/>
      <c r="KXW232" s="14"/>
      <c r="KXX232" s="14"/>
      <c r="KXY232" s="14"/>
      <c r="KXZ232" s="14"/>
      <c r="KYA232" s="14"/>
      <c r="KYB232" s="14"/>
      <c r="KYC232" s="14"/>
      <c r="KYD232" s="14"/>
      <c r="KYE232" s="14"/>
      <c r="KYF232" s="14"/>
      <c r="KYG232" s="14"/>
      <c r="KYH232" s="14"/>
      <c r="KYI232" s="14"/>
      <c r="KYJ232" s="14"/>
      <c r="KYK232" s="14"/>
      <c r="KYL232" s="14"/>
      <c r="KYM232" s="14"/>
      <c r="KYN232" s="14"/>
      <c r="KYO232" s="14"/>
      <c r="KYP232" s="14"/>
      <c r="KYQ232" s="14"/>
      <c r="KYR232" s="14"/>
      <c r="KYS232" s="14"/>
      <c r="KYT232" s="14"/>
      <c r="KYU232" s="14"/>
      <c r="KYV232" s="14"/>
      <c r="KYW232" s="14"/>
      <c r="KYX232" s="14"/>
      <c r="KYY232" s="14"/>
      <c r="KYZ232" s="14"/>
      <c r="KZA232" s="14"/>
      <c r="KZB232" s="14"/>
      <c r="KZC232" s="14"/>
      <c r="KZD232" s="14"/>
      <c r="KZE232" s="14"/>
      <c r="KZF232" s="14"/>
      <c r="KZG232" s="14"/>
      <c r="KZH232" s="14"/>
      <c r="KZI232" s="14"/>
      <c r="KZJ232" s="14"/>
      <c r="KZK232" s="14"/>
      <c r="KZL232" s="14"/>
      <c r="KZM232" s="14"/>
      <c r="KZN232" s="14"/>
      <c r="KZO232" s="14"/>
      <c r="KZP232" s="14"/>
      <c r="KZQ232" s="14"/>
      <c r="KZR232" s="14"/>
      <c r="KZS232" s="14"/>
      <c r="KZT232" s="14"/>
      <c r="KZU232" s="14"/>
      <c r="KZV232" s="14"/>
      <c r="KZW232" s="14"/>
      <c r="KZX232" s="14"/>
      <c r="KZY232" s="14"/>
      <c r="KZZ232" s="14"/>
      <c r="LAA232" s="14"/>
      <c r="LAB232" s="14"/>
      <c r="LAC232" s="14"/>
      <c r="LAD232" s="14"/>
      <c r="LAE232" s="14"/>
      <c r="LAF232" s="14"/>
      <c r="LAG232" s="14"/>
      <c r="LAH232" s="14"/>
      <c r="LAI232" s="14"/>
      <c r="LAJ232" s="14"/>
      <c r="LAK232" s="14"/>
      <c r="LAL232" s="14"/>
      <c r="LAM232" s="14"/>
      <c r="LAN232" s="14"/>
      <c r="LAO232" s="14"/>
      <c r="LAP232" s="14"/>
      <c r="LAQ232" s="14"/>
      <c r="LAR232" s="14"/>
      <c r="LAS232" s="14"/>
      <c r="LAT232" s="14"/>
      <c r="LAU232" s="14"/>
      <c r="LAV232" s="14"/>
      <c r="LAW232" s="14"/>
      <c r="LAX232" s="14"/>
      <c r="LAY232" s="14"/>
      <c r="LAZ232" s="14"/>
      <c r="LBA232" s="14"/>
      <c r="LBB232" s="14"/>
      <c r="LBC232" s="14"/>
      <c r="LBD232" s="14"/>
      <c r="LBE232" s="14"/>
      <c r="LBF232" s="14"/>
      <c r="LBG232" s="14"/>
      <c r="LBH232" s="14"/>
      <c r="LBI232" s="14"/>
      <c r="LBJ232" s="14"/>
      <c r="LBK232" s="14"/>
      <c r="LBL232" s="14"/>
      <c r="LBM232" s="14"/>
      <c r="LBN232" s="14"/>
      <c r="LBO232" s="14"/>
      <c r="LBP232" s="14"/>
      <c r="LBQ232" s="14"/>
      <c r="LBR232" s="14"/>
      <c r="LBS232" s="14"/>
      <c r="LBT232" s="14"/>
      <c r="LBU232" s="14"/>
      <c r="LBV232" s="14"/>
      <c r="LBW232" s="14"/>
      <c r="LBX232" s="14"/>
      <c r="LBY232" s="14"/>
      <c r="LBZ232" s="14"/>
      <c r="LCA232" s="14"/>
      <c r="LCB232" s="14"/>
      <c r="LCC232" s="14"/>
      <c r="LCD232" s="14"/>
      <c r="LCE232" s="14"/>
      <c r="LCF232" s="14"/>
      <c r="LCG232" s="14"/>
      <c r="LCH232" s="14"/>
      <c r="LCI232" s="14"/>
      <c r="LCJ232" s="14"/>
      <c r="LCK232" s="14"/>
      <c r="LCL232" s="14"/>
      <c r="LCM232" s="14"/>
      <c r="LCN232" s="14"/>
      <c r="LCO232" s="14"/>
      <c r="LCP232" s="14"/>
      <c r="LCQ232" s="14"/>
      <c r="LCR232" s="14"/>
      <c r="LCS232" s="14"/>
      <c r="LCT232" s="14"/>
      <c r="LCU232" s="14"/>
      <c r="LCV232" s="14"/>
      <c r="LCW232" s="14"/>
      <c r="LCX232" s="14"/>
      <c r="LCY232" s="14"/>
      <c r="LCZ232" s="14"/>
      <c r="LDA232" s="14"/>
      <c r="LDB232" s="14"/>
      <c r="LDC232" s="14"/>
      <c r="LDD232" s="14"/>
      <c r="LDE232" s="14"/>
      <c r="LDF232" s="14"/>
      <c r="LDG232" s="14"/>
      <c r="LDH232" s="14"/>
      <c r="LDI232" s="14"/>
      <c r="LDJ232" s="14"/>
      <c r="LDK232" s="14"/>
      <c r="LDL232" s="14"/>
      <c r="LDM232" s="14"/>
      <c r="LDN232" s="14"/>
      <c r="LDO232" s="14"/>
      <c r="LDP232" s="14"/>
      <c r="LDQ232" s="14"/>
      <c r="LDR232" s="14"/>
      <c r="LDS232" s="14"/>
      <c r="LDT232" s="14"/>
      <c r="LDU232" s="14"/>
      <c r="LDV232" s="14"/>
      <c r="LDW232" s="14"/>
      <c r="LDX232" s="14"/>
      <c r="LDY232" s="14"/>
      <c r="LDZ232" s="14"/>
      <c r="LEA232" s="14"/>
      <c r="LEB232" s="14"/>
      <c r="LEC232" s="14"/>
      <c r="LED232" s="14"/>
      <c r="LEE232" s="14"/>
      <c r="LEF232" s="14"/>
      <c r="LEG232" s="14"/>
      <c r="LEH232" s="14"/>
      <c r="LEI232" s="14"/>
      <c r="LEJ232" s="14"/>
      <c r="LEK232" s="14"/>
      <c r="LEL232" s="14"/>
      <c r="LEM232" s="14"/>
      <c r="LEN232" s="14"/>
      <c r="LEO232" s="14"/>
      <c r="LEP232" s="14"/>
      <c r="LEQ232" s="14"/>
      <c r="LER232" s="14"/>
      <c r="LES232" s="14"/>
      <c r="LET232" s="14"/>
      <c r="LEU232" s="14"/>
      <c r="LEV232" s="14"/>
      <c r="LEW232" s="14"/>
      <c r="LEX232" s="14"/>
      <c r="LEY232" s="14"/>
      <c r="LEZ232" s="14"/>
      <c r="LFA232" s="14"/>
      <c r="LFB232" s="14"/>
      <c r="LFC232" s="14"/>
      <c r="LFD232" s="14"/>
      <c r="LFE232" s="14"/>
      <c r="LFF232" s="14"/>
      <c r="LFG232" s="14"/>
      <c r="LFH232" s="14"/>
      <c r="LFI232" s="14"/>
      <c r="LFJ232" s="14"/>
      <c r="LFK232" s="14"/>
      <c r="LFL232" s="14"/>
      <c r="LFM232" s="14"/>
      <c r="LFN232" s="14"/>
      <c r="LFO232" s="14"/>
      <c r="LFP232" s="14"/>
      <c r="LFQ232" s="14"/>
      <c r="LFR232" s="14"/>
      <c r="LFS232" s="14"/>
      <c r="LFT232" s="14"/>
      <c r="LFU232" s="14"/>
      <c r="LFV232" s="14"/>
      <c r="LFW232" s="14"/>
      <c r="LFX232" s="14"/>
      <c r="LFY232" s="14"/>
      <c r="LFZ232" s="14"/>
      <c r="LGA232" s="14"/>
      <c r="LGB232" s="14"/>
      <c r="LGC232" s="14"/>
      <c r="LGD232" s="14"/>
      <c r="LGE232" s="14"/>
      <c r="LGF232" s="14"/>
      <c r="LGG232" s="14"/>
      <c r="LGH232" s="14"/>
      <c r="LGI232" s="14"/>
      <c r="LGJ232" s="14"/>
      <c r="LGK232" s="14"/>
      <c r="LGL232" s="14"/>
      <c r="LGM232" s="14"/>
      <c r="LGN232" s="14"/>
      <c r="LGO232" s="14"/>
      <c r="LGP232" s="14"/>
      <c r="LGQ232" s="14"/>
      <c r="LGR232" s="14"/>
      <c r="LGS232" s="14"/>
      <c r="LGT232" s="14"/>
      <c r="LGU232" s="14"/>
      <c r="LGV232" s="14"/>
      <c r="LGW232" s="14"/>
      <c r="LGX232" s="14"/>
      <c r="LGY232" s="14"/>
      <c r="LGZ232" s="14"/>
      <c r="LHA232" s="14"/>
      <c r="LHB232" s="14"/>
      <c r="LHC232" s="14"/>
      <c r="LHD232" s="14"/>
      <c r="LHE232" s="14"/>
      <c r="LHF232" s="14"/>
      <c r="LHG232" s="14"/>
      <c r="LHH232" s="14"/>
      <c r="LHI232" s="14"/>
      <c r="LHJ232" s="14"/>
      <c r="LHK232" s="14"/>
      <c r="LHL232" s="14"/>
      <c r="LHM232" s="14"/>
      <c r="LHN232" s="14"/>
      <c r="LHO232" s="14"/>
      <c r="LHP232" s="14"/>
      <c r="LHQ232" s="14"/>
      <c r="LHR232" s="14"/>
      <c r="LHS232" s="14"/>
      <c r="LHT232" s="14"/>
      <c r="LHU232" s="14"/>
      <c r="LHV232" s="14"/>
      <c r="LHW232" s="14"/>
      <c r="LHX232" s="14"/>
      <c r="LHY232" s="14"/>
      <c r="LHZ232" s="14"/>
      <c r="LIA232" s="14"/>
      <c r="LIB232" s="14"/>
      <c r="LIC232" s="14"/>
      <c r="LID232" s="14"/>
      <c r="LIE232" s="14"/>
      <c r="LIF232" s="14"/>
      <c r="LIG232" s="14"/>
      <c r="LIH232" s="14"/>
      <c r="LII232" s="14"/>
      <c r="LIJ232" s="14"/>
      <c r="LIK232" s="14"/>
      <c r="LIL232" s="14"/>
      <c r="LIM232" s="14"/>
      <c r="LIN232" s="14"/>
      <c r="LIO232" s="14"/>
      <c r="LIP232" s="14"/>
      <c r="LIQ232" s="14"/>
      <c r="LIR232" s="14"/>
      <c r="LIS232" s="14"/>
      <c r="LIT232" s="14"/>
      <c r="LIU232" s="14"/>
      <c r="LIV232" s="14"/>
      <c r="LIW232" s="14"/>
      <c r="LIX232" s="14"/>
      <c r="LIY232" s="14"/>
      <c r="LIZ232" s="14"/>
      <c r="LJA232" s="14"/>
      <c r="LJB232" s="14"/>
      <c r="LJC232" s="14"/>
      <c r="LJD232" s="14"/>
      <c r="LJE232" s="14"/>
      <c r="LJF232" s="14"/>
      <c r="LJG232" s="14"/>
      <c r="LJH232" s="14"/>
      <c r="LJI232" s="14"/>
      <c r="LJJ232" s="14"/>
      <c r="LJK232" s="14"/>
      <c r="LJL232" s="14"/>
      <c r="LJM232" s="14"/>
      <c r="LJN232" s="14"/>
      <c r="LJO232" s="14"/>
      <c r="LJP232" s="14"/>
      <c r="LJQ232" s="14"/>
      <c r="LJR232" s="14"/>
      <c r="LJS232" s="14"/>
      <c r="LJT232" s="14"/>
      <c r="LJU232" s="14"/>
      <c r="LJV232" s="14"/>
      <c r="LJW232" s="14"/>
      <c r="LJX232" s="14"/>
      <c r="LJY232" s="14"/>
      <c r="LJZ232" s="14"/>
      <c r="LKA232" s="14"/>
      <c r="LKB232" s="14"/>
      <c r="LKC232" s="14"/>
      <c r="LKD232" s="14"/>
      <c r="LKE232" s="14"/>
      <c r="LKF232" s="14"/>
      <c r="LKG232" s="14"/>
      <c r="LKH232" s="14"/>
      <c r="LKI232" s="14"/>
      <c r="LKJ232" s="14"/>
      <c r="LKK232" s="14"/>
      <c r="LKL232" s="14"/>
      <c r="LKM232" s="14"/>
      <c r="LKN232" s="14"/>
      <c r="LKO232" s="14"/>
      <c r="LKP232" s="14"/>
      <c r="LKQ232" s="14"/>
      <c r="LKR232" s="14"/>
      <c r="LKS232" s="14"/>
      <c r="LKT232" s="14"/>
      <c r="LKU232" s="14"/>
      <c r="LKV232" s="14"/>
      <c r="LKW232" s="14"/>
      <c r="LKX232" s="14"/>
      <c r="LKY232" s="14"/>
      <c r="LKZ232" s="14"/>
      <c r="LLA232" s="14"/>
      <c r="LLB232" s="14"/>
      <c r="LLC232" s="14"/>
      <c r="LLD232" s="14"/>
      <c r="LLE232" s="14"/>
      <c r="LLF232" s="14"/>
      <c r="LLG232" s="14"/>
      <c r="LLH232" s="14"/>
      <c r="LLI232" s="14"/>
      <c r="LLJ232" s="14"/>
      <c r="LLK232" s="14"/>
      <c r="LLL232" s="14"/>
      <c r="LLM232" s="14"/>
      <c r="LLN232" s="14"/>
      <c r="LLO232" s="14"/>
      <c r="LLP232" s="14"/>
      <c r="LLQ232" s="14"/>
      <c r="LLR232" s="14"/>
      <c r="LLS232" s="14"/>
      <c r="LLT232" s="14"/>
      <c r="LLU232" s="14"/>
      <c r="LLV232" s="14"/>
      <c r="LLW232" s="14"/>
      <c r="LLX232" s="14"/>
      <c r="LLY232" s="14"/>
      <c r="LLZ232" s="14"/>
      <c r="LMA232" s="14"/>
      <c r="LMB232" s="14"/>
      <c r="LMC232" s="14"/>
      <c r="LMD232" s="14"/>
      <c r="LME232" s="14"/>
      <c r="LMF232" s="14"/>
      <c r="LMG232" s="14"/>
      <c r="LMH232" s="14"/>
      <c r="LMI232" s="14"/>
      <c r="LMJ232" s="14"/>
      <c r="LMK232" s="14"/>
      <c r="LML232" s="14"/>
      <c r="LMM232" s="14"/>
      <c r="LMN232" s="14"/>
      <c r="LMO232" s="14"/>
      <c r="LMP232" s="14"/>
      <c r="LMQ232" s="14"/>
      <c r="LMR232" s="14"/>
      <c r="LMS232" s="14"/>
      <c r="LMT232" s="14"/>
      <c r="LMU232" s="14"/>
      <c r="LMV232" s="14"/>
      <c r="LMW232" s="14"/>
      <c r="LMX232" s="14"/>
      <c r="LMY232" s="14"/>
      <c r="LMZ232" s="14"/>
      <c r="LNA232" s="14"/>
      <c r="LNB232" s="14"/>
      <c r="LNC232" s="14"/>
      <c r="LND232" s="14"/>
      <c r="LNE232" s="14"/>
      <c r="LNF232" s="14"/>
      <c r="LNG232" s="14"/>
      <c r="LNH232" s="14"/>
      <c r="LNI232" s="14"/>
      <c r="LNJ232" s="14"/>
      <c r="LNK232" s="14"/>
      <c r="LNL232" s="14"/>
      <c r="LNM232" s="14"/>
      <c r="LNN232" s="14"/>
      <c r="LNO232" s="14"/>
      <c r="LNP232" s="14"/>
      <c r="LNQ232" s="14"/>
      <c r="LNR232" s="14"/>
      <c r="LNS232" s="14"/>
      <c r="LNT232" s="14"/>
      <c r="LNU232" s="14"/>
      <c r="LNV232" s="14"/>
      <c r="LNW232" s="14"/>
      <c r="LNX232" s="14"/>
      <c r="LNY232" s="14"/>
      <c r="LNZ232" s="14"/>
      <c r="LOA232" s="14"/>
      <c r="LOB232" s="14"/>
      <c r="LOC232" s="14"/>
      <c r="LOD232" s="14"/>
      <c r="LOE232" s="14"/>
      <c r="LOF232" s="14"/>
      <c r="LOG232" s="14"/>
      <c r="LOH232" s="14"/>
      <c r="LOI232" s="14"/>
      <c r="LOJ232" s="14"/>
      <c r="LOK232" s="14"/>
      <c r="LOL232" s="14"/>
      <c r="LOM232" s="14"/>
      <c r="LON232" s="14"/>
      <c r="LOO232" s="14"/>
      <c r="LOP232" s="14"/>
      <c r="LOQ232" s="14"/>
      <c r="LOR232" s="14"/>
      <c r="LOS232" s="14"/>
      <c r="LOT232" s="14"/>
      <c r="LOU232" s="14"/>
      <c r="LOV232" s="14"/>
      <c r="LOW232" s="14"/>
      <c r="LOX232" s="14"/>
      <c r="LOY232" s="14"/>
      <c r="LOZ232" s="14"/>
      <c r="LPA232" s="14"/>
      <c r="LPB232" s="14"/>
      <c r="LPC232" s="14"/>
      <c r="LPD232" s="14"/>
      <c r="LPE232" s="14"/>
      <c r="LPF232" s="14"/>
      <c r="LPG232" s="14"/>
      <c r="LPH232" s="14"/>
      <c r="LPI232" s="14"/>
      <c r="LPJ232" s="14"/>
      <c r="LPK232" s="14"/>
      <c r="LPL232" s="14"/>
      <c r="LPM232" s="14"/>
      <c r="LPN232" s="14"/>
      <c r="LPO232" s="14"/>
      <c r="LPP232" s="14"/>
      <c r="LPQ232" s="14"/>
      <c r="LPR232" s="14"/>
      <c r="LPS232" s="14"/>
      <c r="LPT232" s="14"/>
      <c r="LPU232" s="14"/>
      <c r="LPV232" s="14"/>
      <c r="LPW232" s="14"/>
      <c r="LPX232" s="14"/>
      <c r="LPY232" s="14"/>
      <c r="LPZ232" s="14"/>
      <c r="LQA232" s="14"/>
      <c r="LQB232" s="14"/>
      <c r="LQC232" s="14"/>
      <c r="LQD232" s="14"/>
      <c r="LQE232" s="14"/>
      <c r="LQF232" s="14"/>
      <c r="LQG232" s="14"/>
      <c r="LQH232" s="14"/>
      <c r="LQI232" s="14"/>
      <c r="LQJ232" s="14"/>
      <c r="LQK232" s="14"/>
      <c r="LQL232" s="14"/>
      <c r="LQM232" s="14"/>
      <c r="LQN232" s="14"/>
      <c r="LQO232" s="14"/>
      <c r="LQP232" s="14"/>
      <c r="LQQ232" s="14"/>
      <c r="LQR232" s="14"/>
      <c r="LQS232" s="14"/>
      <c r="LQT232" s="14"/>
      <c r="LQU232" s="14"/>
      <c r="LQV232" s="14"/>
      <c r="LQW232" s="14"/>
      <c r="LQX232" s="14"/>
      <c r="LQY232" s="14"/>
      <c r="LQZ232" s="14"/>
      <c r="LRA232" s="14"/>
      <c r="LRB232" s="14"/>
      <c r="LRC232" s="14"/>
      <c r="LRD232" s="14"/>
      <c r="LRE232" s="14"/>
      <c r="LRF232" s="14"/>
      <c r="LRG232" s="14"/>
      <c r="LRH232" s="14"/>
      <c r="LRI232" s="14"/>
      <c r="LRJ232" s="14"/>
      <c r="LRK232" s="14"/>
      <c r="LRL232" s="14"/>
      <c r="LRM232" s="14"/>
      <c r="LRN232" s="14"/>
      <c r="LRO232" s="14"/>
      <c r="LRP232" s="14"/>
      <c r="LRQ232" s="14"/>
      <c r="LRR232" s="14"/>
      <c r="LRS232" s="14"/>
      <c r="LRT232" s="14"/>
      <c r="LRU232" s="14"/>
      <c r="LRV232" s="14"/>
      <c r="LRW232" s="14"/>
      <c r="LRX232" s="14"/>
      <c r="LRY232" s="14"/>
      <c r="LRZ232" s="14"/>
      <c r="LSA232" s="14"/>
      <c r="LSB232" s="14"/>
      <c r="LSC232" s="14"/>
      <c r="LSD232" s="14"/>
      <c r="LSE232" s="14"/>
      <c r="LSF232" s="14"/>
      <c r="LSG232" s="14"/>
      <c r="LSH232" s="14"/>
      <c r="LSI232" s="14"/>
      <c r="LSJ232" s="14"/>
      <c r="LSK232" s="14"/>
      <c r="LSL232" s="14"/>
      <c r="LSM232" s="14"/>
      <c r="LSN232" s="14"/>
      <c r="LSO232" s="14"/>
      <c r="LSP232" s="14"/>
      <c r="LSQ232" s="14"/>
      <c r="LSR232" s="14"/>
      <c r="LSS232" s="14"/>
      <c r="LST232" s="14"/>
      <c r="LSU232" s="14"/>
      <c r="LSV232" s="14"/>
      <c r="LSW232" s="14"/>
      <c r="LSX232" s="14"/>
      <c r="LSY232" s="14"/>
      <c r="LSZ232" s="14"/>
      <c r="LTA232" s="14"/>
      <c r="LTB232" s="14"/>
      <c r="LTC232" s="14"/>
      <c r="LTD232" s="14"/>
      <c r="LTE232" s="14"/>
      <c r="LTF232" s="14"/>
      <c r="LTG232" s="14"/>
      <c r="LTH232" s="14"/>
      <c r="LTI232" s="14"/>
      <c r="LTJ232" s="14"/>
      <c r="LTK232" s="14"/>
      <c r="LTL232" s="14"/>
      <c r="LTM232" s="14"/>
      <c r="LTN232" s="14"/>
      <c r="LTO232" s="14"/>
      <c r="LTP232" s="14"/>
      <c r="LTQ232" s="14"/>
      <c r="LTR232" s="14"/>
      <c r="LTS232" s="14"/>
      <c r="LTT232" s="14"/>
      <c r="LTU232" s="14"/>
      <c r="LTV232" s="14"/>
      <c r="LTW232" s="14"/>
      <c r="LTX232" s="14"/>
      <c r="LTY232" s="14"/>
      <c r="LTZ232" s="14"/>
      <c r="LUA232" s="14"/>
      <c r="LUB232" s="14"/>
      <c r="LUC232" s="14"/>
      <c r="LUD232" s="14"/>
      <c r="LUE232" s="14"/>
      <c r="LUF232" s="14"/>
      <c r="LUG232" s="14"/>
      <c r="LUH232" s="14"/>
      <c r="LUI232" s="14"/>
      <c r="LUJ232" s="14"/>
      <c r="LUK232" s="14"/>
      <c r="LUL232" s="14"/>
      <c r="LUM232" s="14"/>
      <c r="LUN232" s="14"/>
      <c r="LUO232" s="14"/>
      <c r="LUP232" s="14"/>
      <c r="LUQ232" s="14"/>
      <c r="LUR232" s="14"/>
      <c r="LUS232" s="14"/>
      <c r="LUT232" s="14"/>
      <c r="LUU232" s="14"/>
      <c r="LUV232" s="14"/>
      <c r="LUW232" s="14"/>
      <c r="LUX232" s="14"/>
      <c r="LUY232" s="14"/>
      <c r="LUZ232" s="14"/>
      <c r="LVA232" s="14"/>
      <c r="LVB232" s="14"/>
      <c r="LVC232" s="14"/>
      <c r="LVD232" s="14"/>
      <c r="LVE232" s="14"/>
      <c r="LVF232" s="14"/>
      <c r="LVG232" s="14"/>
      <c r="LVH232" s="14"/>
      <c r="LVI232" s="14"/>
      <c r="LVJ232" s="14"/>
      <c r="LVK232" s="14"/>
      <c r="LVL232" s="14"/>
      <c r="LVM232" s="14"/>
      <c r="LVN232" s="14"/>
      <c r="LVO232" s="14"/>
      <c r="LVP232" s="14"/>
      <c r="LVQ232" s="14"/>
      <c r="LVR232" s="14"/>
      <c r="LVS232" s="14"/>
      <c r="LVT232" s="14"/>
      <c r="LVU232" s="14"/>
      <c r="LVV232" s="14"/>
      <c r="LVW232" s="14"/>
      <c r="LVX232" s="14"/>
      <c r="LVY232" s="14"/>
      <c r="LVZ232" s="14"/>
      <c r="LWA232" s="14"/>
      <c r="LWB232" s="14"/>
      <c r="LWC232" s="14"/>
      <c r="LWD232" s="14"/>
      <c r="LWE232" s="14"/>
      <c r="LWF232" s="14"/>
      <c r="LWG232" s="14"/>
      <c r="LWH232" s="14"/>
      <c r="LWI232" s="14"/>
      <c r="LWJ232" s="14"/>
      <c r="LWK232" s="14"/>
      <c r="LWL232" s="14"/>
      <c r="LWM232" s="14"/>
      <c r="LWN232" s="14"/>
      <c r="LWO232" s="14"/>
      <c r="LWP232" s="14"/>
      <c r="LWQ232" s="14"/>
      <c r="LWR232" s="14"/>
      <c r="LWS232" s="14"/>
      <c r="LWT232" s="14"/>
      <c r="LWU232" s="14"/>
      <c r="LWV232" s="14"/>
      <c r="LWW232" s="14"/>
      <c r="LWX232" s="14"/>
      <c r="LWY232" s="14"/>
      <c r="LWZ232" s="14"/>
      <c r="LXA232" s="14"/>
      <c r="LXB232" s="14"/>
      <c r="LXC232" s="14"/>
      <c r="LXD232" s="14"/>
      <c r="LXE232" s="14"/>
      <c r="LXF232" s="14"/>
      <c r="LXG232" s="14"/>
      <c r="LXH232" s="14"/>
      <c r="LXI232" s="14"/>
      <c r="LXJ232" s="14"/>
      <c r="LXK232" s="14"/>
      <c r="LXL232" s="14"/>
      <c r="LXM232" s="14"/>
      <c r="LXN232" s="14"/>
      <c r="LXO232" s="14"/>
      <c r="LXP232" s="14"/>
      <c r="LXQ232" s="14"/>
      <c r="LXR232" s="14"/>
      <c r="LXS232" s="14"/>
      <c r="LXT232" s="14"/>
      <c r="LXU232" s="14"/>
      <c r="LXV232" s="14"/>
      <c r="LXW232" s="14"/>
      <c r="LXX232" s="14"/>
      <c r="LXY232" s="14"/>
      <c r="LXZ232" s="14"/>
      <c r="LYA232" s="14"/>
      <c r="LYB232" s="14"/>
      <c r="LYC232" s="14"/>
      <c r="LYD232" s="14"/>
      <c r="LYE232" s="14"/>
      <c r="LYF232" s="14"/>
      <c r="LYG232" s="14"/>
      <c r="LYH232" s="14"/>
      <c r="LYI232" s="14"/>
      <c r="LYJ232" s="14"/>
      <c r="LYK232" s="14"/>
      <c r="LYL232" s="14"/>
      <c r="LYM232" s="14"/>
      <c r="LYN232" s="14"/>
      <c r="LYO232" s="14"/>
      <c r="LYP232" s="14"/>
      <c r="LYQ232" s="14"/>
      <c r="LYR232" s="14"/>
      <c r="LYS232" s="14"/>
      <c r="LYT232" s="14"/>
      <c r="LYU232" s="14"/>
      <c r="LYV232" s="14"/>
      <c r="LYW232" s="14"/>
      <c r="LYX232" s="14"/>
      <c r="LYY232" s="14"/>
      <c r="LYZ232" s="14"/>
      <c r="LZA232" s="14"/>
      <c r="LZB232" s="14"/>
      <c r="LZC232" s="14"/>
      <c r="LZD232" s="14"/>
      <c r="LZE232" s="14"/>
      <c r="LZF232" s="14"/>
      <c r="LZG232" s="14"/>
      <c r="LZH232" s="14"/>
      <c r="LZI232" s="14"/>
      <c r="LZJ232" s="14"/>
      <c r="LZK232" s="14"/>
      <c r="LZL232" s="14"/>
      <c r="LZM232" s="14"/>
      <c r="LZN232" s="14"/>
      <c r="LZO232" s="14"/>
      <c r="LZP232" s="14"/>
      <c r="LZQ232" s="14"/>
      <c r="LZR232" s="14"/>
      <c r="LZS232" s="14"/>
      <c r="LZT232" s="14"/>
      <c r="LZU232" s="14"/>
      <c r="LZV232" s="14"/>
      <c r="LZW232" s="14"/>
      <c r="LZX232" s="14"/>
      <c r="LZY232" s="14"/>
      <c r="LZZ232" s="14"/>
      <c r="MAA232" s="14"/>
      <c r="MAB232" s="14"/>
      <c r="MAC232" s="14"/>
      <c r="MAD232" s="14"/>
      <c r="MAE232" s="14"/>
      <c r="MAF232" s="14"/>
      <c r="MAG232" s="14"/>
      <c r="MAH232" s="14"/>
      <c r="MAI232" s="14"/>
      <c r="MAJ232" s="14"/>
      <c r="MAK232" s="14"/>
      <c r="MAL232" s="14"/>
      <c r="MAM232" s="14"/>
      <c r="MAN232" s="14"/>
      <c r="MAO232" s="14"/>
      <c r="MAP232" s="14"/>
      <c r="MAQ232" s="14"/>
      <c r="MAR232" s="14"/>
      <c r="MAS232" s="14"/>
      <c r="MAT232" s="14"/>
      <c r="MAU232" s="14"/>
      <c r="MAV232" s="14"/>
      <c r="MAW232" s="14"/>
      <c r="MAX232" s="14"/>
      <c r="MAY232" s="14"/>
      <c r="MAZ232" s="14"/>
      <c r="MBA232" s="14"/>
      <c r="MBB232" s="14"/>
      <c r="MBC232" s="14"/>
      <c r="MBD232" s="14"/>
      <c r="MBE232" s="14"/>
      <c r="MBF232" s="14"/>
      <c r="MBG232" s="14"/>
      <c r="MBH232" s="14"/>
      <c r="MBI232" s="14"/>
      <c r="MBJ232" s="14"/>
      <c r="MBK232" s="14"/>
      <c r="MBL232" s="14"/>
      <c r="MBM232" s="14"/>
      <c r="MBN232" s="14"/>
      <c r="MBO232" s="14"/>
      <c r="MBP232" s="14"/>
      <c r="MBQ232" s="14"/>
      <c r="MBR232" s="14"/>
      <c r="MBS232" s="14"/>
      <c r="MBT232" s="14"/>
      <c r="MBU232" s="14"/>
      <c r="MBV232" s="14"/>
      <c r="MBW232" s="14"/>
      <c r="MBX232" s="14"/>
      <c r="MBY232" s="14"/>
      <c r="MBZ232" s="14"/>
      <c r="MCA232" s="14"/>
      <c r="MCB232" s="14"/>
      <c r="MCC232" s="14"/>
      <c r="MCD232" s="14"/>
      <c r="MCE232" s="14"/>
      <c r="MCF232" s="14"/>
      <c r="MCG232" s="14"/>
      <c r="MCH232" s="14"/>
      <c r="MCI232" s="14"/>
      <c r="MCJ232" s="14"/>
      <c r="MCK232" s="14"/>
      <c r="MCL232" s="14"/>
      <c r="MCM232" s="14"/>
      <c r="MCN232" s="14"/>
      <c r="MCO232" s="14"/>
      <c r="MCP232" s="14"/>
      <c r="MCQ232" s="14"/>
      <c r="MCR232" s="14"/>
      <c r="MCS232" s="14"/>
      <c r="MCT232" s="14"/>
      <c r="MCU232" s="14"/>
      <c r="MCV232" s="14"/>
      <c r="MCW232" s="14"/>
      <c r="MCX232" s="14"/>
      <c r="MCY232" s="14"/>
      <c r="MCZ232" s="14"/>
      <c r="MDA232" s="14"/>
      <c r="MDB232" s="14"/>
      <c r="MDC232" s="14"/>
      <c r="MDD232" s="14"/>
      <c r="MDE232" s="14"/>
      <c r="MDF232" s="14"/>
      <c r="MDG232" s="14"/>
      <c r="MDH232" s="14"/>
      <c r="MDI232" s="14"/>
      <c r="MDJ232" s="14"/>
      <c r="MDK232" s="14"/>
      <c r="MDL232" s="14"/>
      <c r="MDM232" s="14"/>
      <c r="MDN232" s="14"/>
      <c r="MDO232" s="14"/>
      <c r="MDP232" s="14"/>
      <c r="MDQ232" s="14"/>
      <c r="MDR232" s="14"/>
      <c r="MDS232" s="14"/>
      <c r="MDT232" s="14"/>
      <c r="MDU232" s="14"/>
      <c r="MDV232" s="14"/>
      <c r="MDW232" s="14"/>
      <c r="MDX232" s="14"/>
      <c r="MDY232" s="14"/>
      <c r="MDZ232" s="14"/>
      <c r="MEA232" s="14"/>
      <c r="MEB232" s="14"/>
      <c r="MEC232" s="14"/>
      <c r="MED232" s="14"/>
      <c r="MEE232" s="14"/>
      <c r="MEF232" s="14"/>
      <c r="MEG232" s="14"/>
      <c r="MEH232" s="14"/>
      <c r="MEI232" s="14"/>
      <c r="MEJ232" s="14"/>
      <c r="MEK232" s="14"/>
      <c r="MEL232" s="14"/>
      <c r="MEM232" s="14"/>
      <c r="MEN232" s="14"/>
      <c r="MEO232" s="14"/>
      <c r="MEP232" s="14"/>
      <c r="MEQ232" s="14"/>
      <c r="MER232" s="14"/>
      <c r="MES232" s="14"/>
      <c r="MET232" s="14"/>
      <c r="MEU232" s="14"/>
      <c r="MEV232" s="14"/>
      <c r="MEW232" s="14"/>
      <c r="MEX232" s="14"/>
      <c r="MEY232" s="14"/>
      <c r="MEZ232" s="14"/>
      <c r="MFA232" s="14"/>
      <c r="MFB232" s="14"/>
      <c r="MFC232" s="14"/>
      <c r="MFD232" s="14"/>
      <c r="MFE232" s="14"/>
      <c r="MFF232" s="14"/>
      <c r="MFG232" s="14"/>
      <c r="MFH232" s="14"/>
      <c r="MFI232" s="14"/>
      <c r="MFJ232" s="14"/>
      <c r="MFK232" s="14"/>
      <c r="MFL232" s="14"/>
      <c r="MFM232" s="14"/>
      <c r="MFN232" s="14"/>
      <c r="MFO232" s="14"/>
      <c r="MFP232" s="14"/>
      <c r="MFQ232" s="14"/>
      <c r="MFR232" s="14"/>
      <c r="MFS232" s="14"/>
      <c r="MFT232" s="14"/>
      <c r="MFU232" s="14"/>
      <c r="MFV232" s="14"/>
      <c r="MFW232" s="14"/>
      <c r="MFX232" s="14"/>
      <c r="MFY232" s="14"/>
      <c r="MFZ232" s="14"/>
      <c r="MGA232" s="14"/>
      <c r="MGB232" s="14"/>
      <c r="MGC232" s="14"/>
      <c r="MGD232" s="14"/>
      <c r="MGE232" s="14"/>
      <c r="MGF232" s="14"/>
      <c r="MGG232" s="14"/>
      <c r="MGH232" s="14"/>
      <c r="MGI232" s="14"/>
      <c r="MGJ232" s="14"/>
      <c r="MGK232" s="14"/>
      <c r="MGL232" s="14"/>
      <c r="MGM232" s="14"/>
      <c r="MGN232" s="14"/>
      <c r="MGO232" s="14"/>
      <c r="MGP232" s="14"/>
      <c r="MGQ232" s="14"/>
      <c r="MGR232" s="14"/>
      <c r="MGS232" s="14"/>
      <c r="MGT232" s="14"/>
      <c r="MGU232" s="14"/>
      <c r="MGV232" s="14"/>
      <c r="MGW232" s="14"/>
      <c r="MGX232" s="14"/>
      <c r="MGY232" s="14"/>
      <c r="MGZ232" s="14"/>
      <c r="MHA232" s="14"/>
      <c r="MHB232" s="14"/>
      <c r="MHC232" s="14"/>
      <c r="MHD232" s="14"/>
      <c r="MHE232" s="14"/>
      <c r="MHF232" s="14"/>
      <c r="MHG232" s="14"/>
      <c r="MHH232" s="14"/>
      <c r="MHI232" s="14"/>
      <c r="MHJ232" s="14"/>
      <c r="MHK232" s="14"/>
      <c r="MHL232" s="14"/>
      <c r="MHM232" s="14"/>
      <c r="MHN232" s="14"/>
      <c r="MHO232" s="14"/>
      <c r="MHP232" s="14"/>
      <c r="MHQ232" s="14"/>
      <c r="MHR232" s="14"/>
      <c r="MHS232" s="14"/>
      <c r="MHT232" s="14"/>
      <c r="MHU232" s="14"/>
      <c r="MHV232" s="14"/>
      <c r="MHW232" s="14"/>
      <c r="MHX232" s="14"/>
      <c r="MHY232" s="14"/>
      <c r="MHZ232" s="14"/>
      <c r="MIA232" s="14"/>
      <c r="MIB232" s="14"/>
      <c r="MIC232" s="14"/>
      <c r="MID232" s="14"/>
      <c r="MIE232" s="14"/>
      <c r="MIF232" s="14"/>
      <c r="MIG232" s="14"/>
      <c r="MIH232" s="14"/>
      <c r="MII232" s="14"/>
      <c r="MIJ232" s="14"/>
      <c r="MIK232" s="14"/>
      <c r="MIL232" s="14"/>
      <c r="MIM232" s="14"/>
      <c r="MIN232" s="14"/>
      <c r="MIO232" s="14"/>
      <c r="MIP232" s="14"/>
      <c r="MIQ232" s="14"/>
      <c r="MIR232" s="14"/>
      <c r="MIS232" s="14"/>
      <c r="MIT232" s="14"/>
      <c r="MIU232" s="14"/>
      <c r="MIV232" s="14"/>
      <c r="MIW232" s="14"/>
      <c r="MIX232" s="14"/>
      <c r="MIY232" s="14"/>
      <c r="MIZ232" s="14"/>
      <c r="MJA232" s="14"/>
      <c r="MJB232" s="14"/>
      <c r="MJC232" s="14"/>
      <c r="MJD232" s="14"/>
      <c r="MJE232" s="14"/>
      <c r="MJF232" s="14"/>
      <c r="MJG232" s="14"/>
      <c r="MJH232" s="14"/>
      <c r="MJI232" s="14"/>
      <c r="MJJ232" s="14"/>
      <c r="MJK232" s="14"/>
      <c r="MJL232" s="14"/>
      <c r="MJM232" s="14"/>
      <c r="MJN232" s="14"/>
      <c r="MJO232" s="14"/>
      <c r="MJP232" s="14"/>
      <c r="MJQ232" s="14"/>
      <c r="MJR232" s="14"/>
      <c r="MJS232" s="14"/>
      <c r="MJT232" s="14"/>
      <c r="MJU232" s="14"/>
      <c r="MJV232" s="14"/>
      <c r="MJW232" s="14"/>
      <c r="MJX232" s="14"/>
      <c r="MJY232" s="14"/>
      <c r="MJZ232" s="14"/>
      <c r="MKA232" s="14"/>
      <c r="MKB232" s="14"/>
      <c r="MKC232" s="14"/>
      <c r="MKD232" s="14"/>
      <c r="MKE232" s="14"/>
      <c r="MKF232" s="14"/>
      <c r="MKG232" s="14"/>
      <c r="MKH232" s="14"/>
      <c r="MKI232" s="14"/>
      <c r="MKJ232" s="14"/>
      <c r="MKK232" s="14"/>
      <c r="MKL232" s="14"/>
      <c r="MKM232" s="14"/>
      <c r="MKN232" s="14"/>
      <c r="MKO232" s="14"/>
      <c r="MKP232" s="14"/>
      <c r="MKQ232" s="14"/>
      <c r="MKR232" s="14"/>
      <c r="MKS232" s="14"/>
      <c r="MKT232" s="14"/>
      <c r="MKU232" s="14"/>
      <c r="MKV232" s="14"/>
      <c r="MKW232" s="14"/>
      <c r="MKX232" s="14"/>
      <c r="MKY232" s="14"/>
      <c r="MKZ232" s="14"/>
      <c r="MLA232" s="14"/>
      <c r="MLB232" s="14"/>
      <c r="MLC232" s="14"/>
      <c r="MLD232" s="14"/>
      <c r="MLE232" s="14"/>
      <c r="MLF232" s="14"/>
      <c r="MLG232" s="14"/>
      <c r="MLH232" s="14"/>
      <c r="MLI232" s="14"/>
      <c r="MLJ232" s="14"/>
      <c r="MLK232" s="14"/>
      <c r="MLL232" s="14"/>
      <c r="MLM232" s="14"/>
      <c r="MLN232" s="14"/>
      <c r="MLO232" s="14"/>
      <c r="MLP232" s="14"/>
      <c r="MLQ232" s="14"/>
      <c r="MLR232" s="14"/>
      <c r="MLS232" s="14"/>
      <c r="MLT232" s="14"/>
      <c r="MLU232" s="14"/>
      <c r="MLV232" s="14"/>
      <c r="MLW232" s="14"/>
      <c r="MLX232" s="14"/>
      <c r="MLY232" s="14"/>
      <c r="MLZ232" s="14"/>
      <c r="MMA232" s="14"/>
      <c r="MMB232" s="14"/>
      <c r="MMC232" s="14"/>
      <c r="MMD232" s="14"/>
      <c r="MME232" s="14"/>
      <c r="MMF232" s="14"/>
      <c r="MMG232" s="14"/>
      <c r="MMH232" s="14"/>
      <c r="MMI232" s="14"/>
      <c r="MMJ232" s="14"/>
      <c r="MMK232" s="14"/>
      <c r="MML232" s="14"/>
      <c r="MMM232" s="14"/>
      <c r="MMN232" s="14"/>
      <c r="MMO232" s="14"/>
      <c r="MMP232" s="14"/>
      <c r="MMQ232" s="14"/>
      <c r="MMR232" s="14"/>
      <c r="MMS232" s="14"/>
      <c r="MMT232" s="14"/>
      <c r="MMU232" s="14"/>
      <c r="MMV232" s="14"/>
      <c r="MMW232" s="14"/>
      <c r="MMX232" s="14"/>
      <c r="MMY232" s="14"/>
      <c r="MMZ232" s="14"/>
      <c r="MNA232" s="14"/>
      <c r="MNB232" s="14"/>
      <c r="MNC232" s="14"/>
      <c r="MND232" s="14"/>
      <c r="MNE232" s="14"/>
      <c r="MNF232" s="14"/>
      <c r="MNG232" s="14"/>
      <c r="MNH232" s="14"/>
      <c r="MNI232" s="14"/>
      <c r="MNJ232" s="14"/>
      <c r="MNK232" s="14"/>
      <c r="MNL232" s="14"/>
      <c r="MNM232" s="14"/>
      <c r="MNN232" s="14"/>
      <c r="MNO232" s="14"/>
      <c r="MNP232" s="14"/>
      <c r="MNQ232" s="14"/>
      <c r="MNR232" s="14"/>
      <c r="MNS232" s="14"/>
      <c r="MNT232" s="14"/>
      <c r="MNU232" s="14"/>
      <c r="MNV232" s="14"/>
      <c r="MNW232" s="14"/>
      <c r="MNX232" s="14"/>
      <c r="MNY232" s="14"/>
      <c r="MNZ232" s="14"/>
      <c r="MOA232" s="14"/>
      <c r="MOB232" s="14"/>
      <c r="MOC232" s="14"/>
      <c r="MOD232" s="14"/>
      <c r="MOE232" s="14"/>
      <c r="MOF232" s="14"/>
      <c r="MOG232" s="14"/>
      <c r="MOH232" s="14"/>
      <c r="MOI232" s="14"/>
      <c r="MOJ232" s="14"/>
      <c r="MOK232" s="14"/>
      <c r="MOL232" s="14"/>
      <c r="MOM232" s="14"/>
      <c r="MON232" s="14"/>
      <c r="MOO232" s="14"/>
      <c r="MOP232" s="14"/>
      <c r="MOQ232" s="14"/>
      <c r="MOR232" s="14"/>
      <c r="MOS232" s="14"/>
      <c r="MOT232" s="14"/>
      <c r="MOU232" s="14"/>
      <c r="MOV232" s="14"/>
      <c r="MOW232" s="14"/>
      <c r="MOX232" s="14"/>
      <c r="MOY232" s="14"/>
      <c r="MOZ232" s="14"/>
      <c r="MPA232" s="14"/>
      <c r="MPB232" s="14"/>
      <c r="MPC232" s="14"/>
      <c r="MPD232" s="14"/>
      <c r="MPE232" s="14"/>
      <c r="MPF232" s="14"/>
      <c r="MPG232" s="14"/>
      <c r="MPH232" s="14"/>
      <c r="MPI232" s="14"/>
      <c r="MPJ232" s="14"/>
      <c r="MPK232" s="14"/>
      <c r="MPL232" s="14"/>
      <c r="MPM232" s="14"/>
      <c r="MPN232" s="14"/>
      <c r="MPO232" s="14"/>
      <c r="MPP232" s="14"/>
      <c r="MPQ232" s="14"/>
      <c r="MPR232" s="14"/>
      <c r="MPS232" s="14"/>
      <c r="MPT232" s="14"/>
      <c r="MPU232" s="14"/>
      <c r="MPV232" s="14"/>
      <c r="MPW232" s="14"/>
      <c r="MPX232" s="14"/>
      <c r="MPY232" s="14"/>
      <c r="MPZ232" s="14"/>
      <c r="MQA232" s="14"/>
      <c r="MQB232" s="14"/>
      <c r="MQC232" s="14"/>
      <c r="MQD232" s="14"/>
      <c r="MQE232" s="14"/>
      <c r="MQF232" s="14"/>
      <c r="MQG232" s="14"/>
      <c r="MQH232" s="14"/>
      <c r="MQI232" s="14"/>
      <c r="MQJ232" s="14"/>
      <c r="MQK232" s="14"/>
      <c r="MQL232" s="14"/>
      <c r="MQM232" s="14"/>
      <c r="MQN232" s="14"/>
      <c r="MQO232" s="14"/>
      <c r="MQP232" s="14"/>
      <c r="MQQ232" s="14"/>
      <c r="MQR232" s="14"/>
      <c r="MQS232" s="14"/>
      <c r="MQT232" s="14"/>
      <c r="MQU232" s="14"/>
      <c r="MQV232" s="14"/>
      <c r="MQW232" s="14"/>
      <c r="MQX232" s="14"/>
      <c r="MQY232" s="14"/>
      <c r="MQZ232" s="14"/>
      <c r="MRA232" s="14"/>
      <c r="MRB232" s="14"/>
      <c r="MRC232" s="14"/>
      <c r="MRD232" s="14"/>
      <c r="MRE232" s="14"/>
      <c r="MRF232" s="14"/>
      <c r="MRG232" s="14"/>
      <c r="MRH232" s="14"/>
      <c r="MRI232" s="14"/>
      <c r="MRJ232" s="14"/>
      <c r="MRK232" s="14"/>
      <c r="MRL232" s="14"/>
      <c r="MRM232" s="14"/>
      <c r="MRN232" s="14"/>
      <c r="MRO232" s="14"/>
      <c r="MRP232" s="14"/>
      <c r="MRQ232" s="14"/>
      <c r="MRR232" s="14"/>
      <c r="MRS232" s="14"/>
      <c r="MRT232" s="14"/>
      <c r="MRU232" s="14"/>
      <c r="MRV232" s="14"/>
      <c r="MRW232" s="14"/>
      <c r="MRX232" s="14"/>
      <c r="MRY232" s="14"/>
      <c r="MRZ232" s="14"/>
      <c r="MSA232" s="14"/>
      <c r="MSB232" s="14"/>
      <c r="MSC232" s="14"/>
      <c r="MSD232" s="14"/>
      <c r="MSE232" s="14"/>
      <c r="MSF232" s="14"/>
      <c r="MSG232" s="14"/>
      <c r="MSH232" s="14"/>
      <c r="MSI232" s="14"/>
      <c r="MSJ232" s="14"/>
      <c r="MSK232" s="14"/>
      <c r="MSL232" s="14"/>
      <c r="MSM232" s="14"/>
      <c r="MSN232" s="14"/>
      <c r="MSO232" s="14"/>
      <c r="MSP232" s="14"/>
      <c r="MSQ232" s="14"/>
      <c r="MSR232" s="14"/>
      <c r="MSS232" s="14"/>
      <c r="MST232" s="14"/>
      <c r="MSU232" s="14"/>
      <c r="MSV232" s="14"/>
      <c r="MSW232" s="14"/>
      <c r="MSX232" s="14"/>
      <c r="MSY232" s="14"/>
      <c r="MSZ232" s="14"/>
      <c r="MTA232" s="14"/>
      <c r="MTB232" s="14"/>
      <c r="MTC232" s="14"/>
      <c r="MTD232" s="14"/>
      <c r="MTE232" s="14"/>
      <c r="MTF232" s="14"/>
      <c r="MTG232" s="14"/>
      <c r="MTH232" s="14"/>
      <c r="MTI232" s="14"/>
      <c r="MTJ232" s="14"/>
      <c r="MTK232" s="14"/>
      <c r="MTL232" s="14"/>
      <c r="MTM232" s="14"/>
      <c r="MTN232" s="14"/>
      <c r="MTO232" s="14"/>
      <c r="MTP232" s="14"/>
      <c r="MTQ232" s="14"/>
      <c r="MTR232" s="14"/>
      <c r="MTS232" s="14"/>
      <c r="MTT232" s="14"/>
      <c r="MTU232" s="14"/>
      <c r="MTV232" s="14"/>
      <c r="MTW232" s="14"/>
      <c r="MTX232" s="14"/>
      <c r="MTY232" s="14"/>
      <c r="MTZ232" s="14"/>
      <c r="MUA232" s="14"/>
      <c r="MUB232" s="14"/>
      <c r="MUC232" s="14"/>
      <c r="MUD232" s="14"/>
      <c r="MUE232" s="14"/>
      <c r="MUF232" s="14"/>
      <c r="MUG232" s="14"/>
      <c r="MUH232" s="14"/>
      <c r="MUI232" s="14"/>
      <c r="MUJ232" s="14"/>
      <c r="MUK232" s="14"/>
      <c r="MUL232" s="14"/>
      <c r="MUM232" s="14"/>
      <c r="MUN232" s="14"/>
      <c r="MUO232" s="14"/>
      <c r="MUP232" s="14"/>
      <c r="MUQ232" s="14"/>
      <c r="MUR232" s="14"/>
      <c r="MUS232" s="14"/>
      <c r="MUT232" s="14"/>
      <c r="MUU232" s="14"/>
      <c r="MUV232" s="14"/>
      <c r="MUW232" s="14"/>
      <c r="MUX232" s="14"/>
      <c r="MUY232" s="14"/>
      <c r="MUZ232" s="14"/>
      <c r="MVA232" s="14"/>
      <c r="MVB232" s="14"/>
      <c r="MVC232" s="14"/>
      <c r="MVD232" s="14"/>
      <c r="MVE232" s="14"/>
      <c r="MVF232" s="14"/>
      <c r="MVG232" s="14"/>
      <c r="MVH232" s="14"/>
      <c r="MVI232" s="14"/>
      <c r="MVJ232" s="14"/>
      <c r="MVK232" s="14"/>
      <c r="MVL232" s="14"/>
      <c r="MVM232" s="14"/>
      <c r="MVN232" s="14"/>
      <c r="MVO232" s="14"/>
      <c r="MVP232" s="14"/>
      <c r="MVQ232" s="14"/>
      <c r="MVR232" s="14"/>
      <c r="MVS232" s="14"/>
      <c r="MVT232" s="14"/>
      <c r="MVU232" s="14"/>
      <c r="MVV232" s="14"/>
      <c r="MVW232" s="14"/>
      <c r="MVX232" s="14"/>
      <c r="MVY232" s="14"/>
      <c r="MVZ232" s="14"/>
      <c r="MWA232" s="14"/>
      <c r="MWB232" s="14"/>
      <c r="MWC232" s="14"/>
      <c r="MWD232" s="14"/>
      <c r="MWE232" s="14"/>
      <c r="MWF232" s="14"/>
      <c r="MWG232" s="14"/>
      <c r="MWH232" s="14"/>
      <c r="MWI232" s="14"/>
      <c r="MWJ232" s="14"/>
      <c r="MWK232" s="14"/>
      <c r="MWL232" s="14"/>
      <c r="MWM232" s="14"/>
      <c r="MWN232" s="14"/>
      <c r="MWO232" s="14"/>
      <c r="MWP232" s="14"/>
      <c r="MWQ232" s="14"/>
      <c r="MWR232" s="14"/>
      <c r="MWS232" s="14"/>
      <c r="MWT232" s="14"/>
      <c r="MWU232" s="14"/>
      <c r="MWV232" s="14"/>
      <c r="MWW232" s="14"/>
      <c r="MWX232" s="14"/>
      <c r="MWY232" s="14"/>
      <c r="MWZ232" s="14"/>
      <c r="MXA232" s="14"/>
      <c r="MXB232" s="14"/>
      <c r="MXC232" s="14"/>
      <c r="MXD232" s="14"/>
      <c r="MXE232" s="14"/>
      <c r="MXF232" s="14"/>
      <c r="MXG232" s="14"/>
      <c r="MXH232" s="14"/>
      <c r="MXI232" s="14"/>
      <c r="MXJ232" s="14"/>
      <c r="MXK232" s="14"/>
      <c r="MXL232" s="14"/>
      <c r="MXM232" s="14"/>
      <c r="MXN232" s="14"/>
      <c r="MXO232" s="14"/>
      <c r="MXP232" s="14"/>
      <c r="MXQ232" s="14"/>
      <c r="MXR232" s="14"/>
      <c r="MXS232" s="14"/>
      <c r="MXT232" s="14"/>
      <c r="MXU232" s="14"/>
      <c r="MXV232" s="14"/>
      <c r="MXW232" s="14"/>
      <c r="MXX232" s="14"/>
      <c r="MXY232" s="14"/>
      <c r="MXZ232" s="14"/>
      <c r="MYA232" s="14"/>
      <c r="MYB232" s="14"/>
      <c r="MYC232" s="14"/>
      <c r="MYD232" s="14"/>
      <c r="MYE232" s="14"/>
      <c r="MYF232" s="14"/>
      <c r="MYG232" s="14"/>
      <c r="MYH232" s="14"/>
      <c r="MYI232" s="14"/>
      <c r="MYJ232" s="14"/>
      <c r="MYK232" s="14"/>
      <c r="MYL232" s="14"/>
      <c r="MYM232" s="14"/>
      <c r="MYN232" s="14"/>
      <c r="MYO232" s="14"/>
      <c r="MYP232" s="14"/>
      <c r="MYQ232" s="14"/>
      <c r="MYR232" s="14"/>
      <c r="MYS232" s="14"/>
      <c r="MYT232" s="14"/>
      <c r="MYU232" s="14"/>
      <c r="MYV232" s="14"/>
      <c r="MYW232" s="14"/>
      <c r="MYX232" s="14"/>
      <c r="MYY232" s="14"/>
      <c r="MYZ232" s="14"/>
      <c r="MZA232" s="14"/>
      <c r="MZB232" s="14"/>
      <c r="MZC232" s="14"/>
      <c r="MZD232" s="14"/>
      <c r="MZE232" s="14"/>
      <c r="MZF232" s="14"/>
      <c r="MZG232" s="14"/>
      <c r="MZH232" s="14"/>
      <c r="MZI232" s="14"/>
      <c r="MZJ232" s="14"/>
      <c r="MZK232" s="14"/>
      <c r="MZL232" s="14"/>
      <c r="MZM232" s="14"/>
      <c r="MZN232" s="14"/>
      <c r="MZO232" s="14"/>
      <c r="MZP232" s="14"/>
      <c r="MZQ232" s="14"/>
      <c r="MZR232" s="14"/>
      <c r="MZS232" s="14"/>
      <c r="MZT232" s="14"/>
      <c r="MZU232" s="14"/>
      <c r="MZV232" s="14"/>
      <c r="MZW232" s="14"/>
      <c r="MZX232" s="14"/>
      <c r="MZY232" s="14"/>
      <c r="MZZ232" s="14"/>
      <c r="NAA232" s="14"/>
      <c r="NAB232" s="14"/>
      <c r="NAC232" s="14"/>
      <c r="NAD232" s="14"/>
      <c r="NAE232" s="14"/>
      <c r="NAF232" s="14"/>
      <c r="NAG232" s="14"/>
      <c r="NAH232" s="14"/>
      <c r="NAI232" s="14"/>
      <c r="NAJ232" s="14"/>
      <c r="NAK232" s="14"/>
      <c r="NAL232" s="14"/>
      <c r="NAM232" s="14"/>
      <c r="NAN232" s="14"/>
      <c r="NAO232" s="14"/>
      <c r="NAP232" s="14"/>
      <c r="NAQ232" s="14"/>
      <c r="NAR232" s="14"/>
      <c r="NAS232" s="14"/>
      <c r="NAT232" s="14"/>
      <c r="NAU232" s="14"/>
      <c r="NAV232" s="14"/>
      <c r="NAW232" s="14"/>
      <c r="NAX232" s="14"/>
      <c r="NAY232" s="14"/>
      <c r="NAZ232" s="14"/>
      <c r="NBA232" s="14"/>
      <c r="NBB232" s="14"/>
      <c r="NBC232" s="14"/>
      <c r="NBD232" s="14"/>
      <c r="NBE232" s="14"/>
      <c r="NBF232" s="14"/>
      <c r="NBG232" s="14"/>
      <c r="NBH232" s="14"/>
      <c r="NBI232" s="14"/>
      <c r="NBJ232" s="14"/>
      <c r="NBK232" s="14"/>
      <c r="NBL232" s="14"/>
      <c r="NBM232" s="14"/>
      <c r="NBN232" s="14"/>
      <c r="NBO232" s="14"/>
      <c r="NBP232" s="14"/>
      <c r="NBQ232" s="14"/>
      <c r="NBR232" s="14"/>
      <c r="NBS232" s="14"/>
      <c r="NBT232" s="14"/>
      <c r="NBU232" s="14"/>
      <c r="NBV232" s="14"/>
      <c r="NBW232" s="14"/>
      <c r="NBX232" s="14"/>
      <c r="NBY232" s="14"/>
      <c r="NBZ232" s="14"/>
      <c r="NCA232" s="14"/>
      <c r="NCB232" s="14"/>
      <c r="NCC232" s="14"/>
      <c r="NCD232" s="14"/>
      <c r="NCE232" s="14"/>
      <c r="NCF232" s="14"/>
      <c r="NCG232" s="14"/>
      <c r="NCH232" s="14"/>
      <c r="NCI232" s="14"/>
      <c r="NCJ232" s="14"/>
      <c r="NCK232" s="14"/>
      <c r="NCL232" s="14"/>
      <c r="NCM232" s="14"/>
      <c r="NCN232" s="14"/>
      <c r="NCO232" s="14"/>
      <c r="NCP232" s="14"/>
      <c r="NCQ232" s="14"/>
      <c r="NCR232" s="14"/>
      <c r="NCS232" s="14"/>
      <c r="NCT232" s="14"/>
      <c r="NCU232" s="14"/>
      <c r="NCV232" s="14"/>
      <c r="NCW232" s="14"/>
      <c r="NCX232" s="14"/>
      <c r="NCY232" s="14"/>
      <c r="NCZ232" s="14"/>
      <c r="NDA232" s="14"/>
      <c r="NDB232" s="14"/>
      <c r="NDC232" s="14"/>
      <c r="NDD232" s="14"/>
      <c r="NDE232" s="14"/>
      <c r="NDF232" s="14"/>
      <c r="NDG232" s="14"/>
      <c r="NDH232" s="14"/>
      <c r="NDI232" s="14"/>
      <c r="NDJ232" s="14"/>
      <c r="NDK232" s="14"/>
      <c r="NDL232" s="14"/>
      <c r="NDM232" s="14"/>
      <c r="NDN232" s="14"/>
      <c r="NDO232" s="14"/>
      <c r="NDP232" s="14"/>
      <c r="NDQ232" s="14"/>
      <c r="NDR232" s="14"/>
      <c r="NDS232" s="14"/>
      <c r="NDT232" s="14"/>
      <c r="NDU232" s="14"/>
      <c r="NDV232" s="14"/>
      <c r="NDW232" s="14"/>
      <c r="NDX232" s="14"/>
      <c r="NDY232" s="14"/>
      <c r="NDZ232" s="14"/>
      <c r="NEA232" s="14"/>
      <c r="NEB232" s="14"/>
      <c r="NEC232" s="14"/>
      <c r="NED232" s="14"/>
      <c r="NEE232" s="14"/>
      <c r="NEF232" s="14"/>
      <c r="NEG232" s="14"/>
      <c r="NEH232" s="14"/>
      <c r="NEI232" s="14"/>
      <c r="NEJ232" s="14"/>
      <c r="NEK232" s="14"/>
      <c r="NEL232" s="14"/>
      <c r="NEM232" s="14"/>
      <c r="NEN232" s="14"/>
      <c r="NEO232" s="14"/>
      <c r="NEP232" s="14"/>
      <c r="NEQ232" s="14"/>
      <c r="NER232" s="14"/>
      <c r="NES232" s="14"/>
      <c r="NET232" s="14"/>
      <c r="NEU232" s="14"/>
      <c r="NEV232" s="14"/>
      <c r="NEW232" s="14"/>
      <c r="NEX232" s="14"/>
      <c r="NEY232" s="14"/>
      <c r="NEZ232" s="14"/>
      <c r="NFA232" s="14"/>
      <c r="NFB232" s="14"/>
      <c r="NFC232" s="14"/>
      <c r="NFD232" s="14"/>
      <c r="NFE232" s="14"/>
      <c r="NFF232" s="14"/>
      <c r="NFG232" s="14"/>
      <c r="NFH232" s="14"/>
      <c r="NFI232" s="14"/>
      <c r="NFJ232" s="14"/>
      <c r="NFK232" s="14"/>
      <c r="NFL232" s="14"/>
      <c r="NFM232" s="14"/>
      <c r="NFN232" s="14"/>
      <c r="NFO232" s="14"/>
      <c r="NFP232" s="14"/>
      <c r="NFQ232" s="14"/>
      <c r="NFR232" s="14"/>
      <c r="NFS232" s="14"/>
      <c r="NFT232" s="14"/>
      <c r="NFU232" s="14"/>
      <c r="NFV232" s="14"/>
      <c r="NFW232" s="14"/>
      <c r="NFX232" s="14"/>
      <c r="NFY232" s="14"/>
      <c r="NFZ232" s="14"/>
      <c r="NGA232" s="14"/>
      <c r="NGB232" s="14"/>
      <c r="NGC232" s="14"/>
      <c r="NGD232" s="14"/>
      <c r="NGE232" s="14"/>
      <c r="NGF232" s="14"/>
      <c r="NGG232" s="14"/>
      <c r="NGH232" s="14"/>
      <c r="NGI232" s="14"/>
      <c r="NGJ232" s="14"/>
      <c r="NGK232" s="14"/>
      <c r="NGL232" s="14"/>
      <c r="NGM232" s="14"/>
      <c r="NGN232" s="14"/>
      <c r="NGO232" s="14"/>
      <c r="NGP232" s="14"/>
      <c r="NGQ232" s="14"/>
      <c r="NGR232" s="14"/>
      <c r="NGS232" s="14"/>
      <c r="NGT232" s="14"/>
      <c r="NGU232" s="14"/>
      <c r="NGV232" s="14"/>
      <c r="NGW232" s="14"/>
      <c r="NGX232" s="14"/>
      <c r="NGY232" s="14"/>
      <c r="NGZ232" s="14"/>
      <c r="NHA232" s="14"/>
      <c r="NHB232" s="14"/>
      <c r="NHC232" s="14"/>
      <c r="NHD232" s="14"/>
      <c r="NHE232" s="14"/>
      <c r="NHF232" s="14"/>
      <c r="NHG232" s="14"/>
      <c r="NHH232" s="14"/>
      <c r="NHI232" s="14"/>
      <c r="NHJ232" s="14"/>
      <c r="NHK232" s="14"/>
      <c r="NHL232" s="14"/>
      <c r="NHM232" s="14"/>
      <c r="NHN232" s="14"/>
      <c r="NHO232" s="14"/>
      <c r="NHP232" s="14"/>
      <c r="NHQ232" s="14"/>
      <c r="NHR232" s="14"/>
      <c r="NHS232" s="14"/>
      <c r="NHT232" s="14"/>
      <c r="NHU232" s="14"/>
      <c r="NHV232" s="14"/>
      <c r="NHW232" s="14"/>
      <c r="NHX232" s="14"/>
      <c r="NHY232" s="14"/>
      <c r="NHZ232" s="14"/>
      <c r="NIA232" s="14"/>
      <c r="NIB232" s="14"/>
      <c r="NIC232" s="14"/>
      <c r="NID232" s="14"/>
      <c r="NIE232" s="14"/>
      <c r="NIF232" s="14"/>
      <c r="NIG232" s="14"/>
      <c r="NIH232" s="14"/>
      <c r="NII232" s="14"/>
      <c r="NIJ232" s="14"/>
      <c r="NIK232" s="14"/>
      <c r="NIL232" s="14"/>
      <c r="NIM232" s="14"/>
      <c r="NIN232" s="14"/>
      <c r="NIO232" s="14"/>
      <c r="NIP232" s="14"/>
      <c r="NIQ232" s="14"/>
      <c r="NIR232" s="14"/>
      <c r="NIS232" s="14"/>
      <c r="NIT232" s="14"/>
      <c r="NIU232" s="14"/>
      <c r="NIV232" s="14"/>
      <c r="NIW232" s="14"/>
      <c r="NIX232" s="14"/>
      <c r="NIY232" s="14"/>
      <c r="NIZ232" s="14"/>
      <c r="NJA232" s="14"/>
      <c r="NJB232" s="14"/>
      <c r="NJC232" s="14"/>
      <c r="NJD232" s="14"/>
      <c r="NJE232" s="14"/>
      <c r="NJF232" s="14"/>
      <c r="NJG232" s="14"/>
      <c r="NJH232" s="14"/>
      <c r="NJI232" s="14"/>
      <c r="NJJ232" s="14"/>
      <c r="NJK232" s="14"/>
      <c r="NJL232" s="14"/>
      <c r="NJM232" s="14"/>
      <c r="NJN232" s="14"/>
      <c r="NJO232" s="14"/>
      <c r="NJP232" s="14"/>
      <c r="NJQ232" s="14"/>
      <c r="NJR232" s="14"/>
      <c r="NJS232" s="14"/>
      <c r="NJT232" s="14"/>
      <c r="NJU232" s="14"/>
      <c r="NJV232" s="14"/>
      <c r="NJW232" s="14"/>
      <c r="NJX232" s="14"/>
      <c r="NJY232" s="14"/>
      <c r="NJZ232" s="14"/>
      <c r="NKA232" s="14"/>
      <c r="NKB232" s="14"/>
      <c r="NKC232" s="14"/>
      <c r="NKD232" s="14"/>
      <c r="NKE232" s="14"/>
      <c r="NKF232" s="14"/>
      <c r="NKG232" s="14"/>
      <c r="NKH232" s="14"/>
      <c r="NKI232" s="14"/>
      <c r="NKJ232" s="14"/>
      <c r="NKK232" s="14"/>
      <c r="NKL232" s="14"/>
      <c r="NKM232" s="14"/>
      <c r="NKN232" s="14"/>
      <c r="NKO232" s="14"/>
      <c r="NKP232" s="14"/>
      <c r="NKQ232" s="14"/>
      <c r="NKR232" s="14"/>
      <c r="NKS232" s="14"/>
      <c r="NKT232" s="14"/>
      <c r="NKU232" s="14"/>
      <c r="NKV232" s="14"/>
      <c r="NKW232" s="14"/>
      <c r="NKX232" s="14"/>
      <c r="NKY232" s="14"/>
      <c r="NKZ232" s="14"/>
      <c r="NLA232" s="14"/>
      <c r="NLB232" s="14"/>
      <c r="NLC232" s="14"/>
      <c r="NLD232" s="14"/>
      <c r="NLE232" s="14"/>
      <c r="NLF232" s="14"/>
      <c r="NLG232" s="14"/>
      <c r="NLH232" s="14"/>
      <c r="NLI232" s="14"/>
      <c r="NLJ232" s="14"/>
      <c r="NLK232" s="14"/>
      <c r="NLL232" s="14"/>
      <c r="NLM232" s="14"/>
      <c r="NLN232" s="14"/>
      <c r="NLO232" s="14"/>
      <c r="NLP232" s="14"/>
      <c r="NLQ232" s="14"/>
      <c r="NLR232" s="14"/>
      <c r="NLS232" s="14"/>
      <c r="NLT232" s="14"/>
      <c r="NLU232" s="14"/>
      <c r="NLV232" s="14"/>
      <c r="NLW232" s="14"/>
      <c r="NLX232" s="14"/>
      <c r="NLY232" s="14"/>
      <c r="NLZ232" s="14"/>
      <c r="NMA232" s="14"/>
      <c r="NMB232" s="14"/>
      <c r="NMC232" s="14"/>
      <c r="NMD232" s="14"/>
      <c r="NME232" s="14"/>
      <c r="NMF232" s="14"/>
      <c r="NMG232" s="14"/>
      <c r="NMH232" s="14"/>
      <c r="NMI232" s="14"/>
      <c r="NMJ232" s="14"/>
      <c r="NMK232" s="14"/>
      <c r="NML232" s="14"/>
      <c r="NMM232" s="14"/>
      <c r="NMN232" s="14"/>
      <c r="NMO232" s="14"/>
      <c r="NMP232" s="14"/>
      <c r="NMQ232" s="14"/>
      <c r="NMR232" s="14"/>
      <c r="NMS232" s="14"/>
      <c r="NMT232" s="14"/>
      <c r="NMU232" s="14"/>
      <c r="NMV232" s="14"/>
      <c r="NMW232" s="14"/>
      <c r="NMX232" s="14"/>
      <c r="NMY232" s="14"/>
      <c r="NMZ232" s="14"/>
      <c r="NNA232" s="14"/>
      <c r="NNB232" s="14"/>
      <c r="NNC232" s="14"/>
      <c r="NND232" s="14"/>
      <c r="NNE232" s="14"/>
      <c r="NNF232" s="14"/>
      <c r="NNG232" s="14"/>
      <c r="NNH232" s="14"/>
      <c r="NNI232" s="14"/>
      <c r="NNJ232" s="14"/>
      <c r="NNK232" s="14"/>
      <c r="NNL232" s="14"/>
      <c r="NNM232" s="14"/>
      <c r="NNN232" s="14"/>
      <c r="NNO232" s="14"/>
      <c r="NNP232" s="14"/>
      <c r="NNQ232" s="14"/>
      <c r="NNR232" s="14"/>
      <c r="NNS232" s="14"/>
      <c r="NNT232" s="14"/>
      <c r="NNU232" s="14"/>
      <c r="NNV232" s="14"/>
      <c r="NNW232" s="14"/>
      <c r="NNX232" s="14"/>
      <c r="NNY232" s="14"/>
      <c r="NNZ232" s="14"/>
      <c r="NOA232" s="14"/>
      <c r="NOB232" s="14"/>
      <c r="NOC232" s="14"/>
      <c r="NOD232" s="14"/>
      <c r="NOE232" s="14"/>
      <c r="NOF232" s="14"/>
      <c r="NOG232" s="14"/>
      <c r="NOH232" s="14"/>
      <c r="NOI232" s="14"/>
      <c r="NOJ232" s="14"/>
      <c r="NOK232" s="14"/>
      <c r="NOL232" s="14"/>
      <c r="NOM232" s="14"/>
      <c r="NON232" s="14"/>
      <c r="NOO232" s="14"/>
      <c r="NOP232" s="14"/>
      <c r="NOQ232" s="14"/>
      <c r="NOR232" s="14"/>
      <c r="NOS232" s="14"/>
      <c r="NOT232" s="14"/>
      <c r="NOU232" s="14"/>
      <c r="NOV232" s="14"/>
      <c r="NOW232" s="14"/>
      <c r="NOX232" s="14"/>
      <c r="NOY232" s="14"/>
      <c r="NOZ232" s="14"/>
      <c r="NPA232" s="14"/>
      <c r="NPB232" s="14"/>
      <c r="NPC232" s="14"/>
      <c r="NPD232" s="14"/>
      <c r="NPE232" s="14"/>
      <c r="NPF232" s="14"/>
      <c r="NPG232" s="14"/>
      <c r="NPH232" s="14"/>
      <c r="NPI232" s="14"/>
      <c r="NPJ232" s="14"/>
      <c r="NPK232" s="14"/>
      <c r="NPL232" s="14"/>
      <c r="NPM232" s="14"/>
      <c r="NPN232" s="14"/>
      <c r="NPO232" s="14"/>
      <c r="NPP232" s="14"/>
      <c r="NPQ232" s="14"/>
      <c r="NPR232" s="14"/>
      <c r="NPS232" s="14"/>
      <c r="NPT232" s="14"/>
      <c r="NPU232" s="14"/>
      <c r="NPV232" s="14"/>
      <c r="NPW232" s="14"/>
      <c r="NPX232" s="14"/>
      <c r="NPY232" s="14"/>
      <c r="NPZ232" s="14"/>
      <c r="NQA232" s="14"/>
      <c r="NQB232" s="14"/>
      <c r="NQC232" s="14"/>
      <c r="NQD232" s="14"/>
      <c r="NQE232" s="14"/>
      <c r="NQF232" s="14"/>
      <c r="NQG232" s="14"/>
      <c r="NQH232" s="14"/>
      <c r="NQI232" s="14"/>
      <c r="NQJ232" s="14"/>
      <c r="NQK232" s="14"/>
      <c r="NQL232" s="14"/>
      <c r="NQM232" s="14"/>
      <c r="NQN232" s="14"/>
      <c r="NQO232" s="14"/>
      <c r="NQP232" s="14"/>
      <c r="NQQ232" s="14"/>
      <c r="NQR232" s="14"/>
      <c r="NQS232" s="14"/>
      <c r="NQT232" s="14"/>
      <c r="NQU232" s="14"/>
      <c r="NQV232" s="14"/>
      <c r="NQW232" s="14"/>
      <c r="NQX232" s="14"/>
      <c r="NQY232" s="14"/>
      <c r="NQZ232" s="14"/>
      <c r="NRA232" s="14"/>
      <c r="NRB232" s="14"/>
      <c r="NRC232" s="14"/>
      <c r="NRD232" s="14"/>
      <c r="NRE232" s="14"/>
      <c r="NRF232" s="14"/>
      <c r="NRG232" s="14"/>
      <c r="NRH232" s="14"/>
      <c r="NRI232" s="14"/>
      <c r="NRJ232" s="14"/>
      <c r="NRK232" s="14"/>
      <c r="NRL232" s="14"/>
      <c r="NRM232" s="14"/>
      <c r="NRN232" s="14"/>
      <c r="NRO232" s="14"/>
      <c r="NRP232" s="14"/>
      <c r="NRQ232" s="14"/>
      <c r="NRR232" s="14"/>
      <c r="NRS232" s="14"/>
      <c r="NRT232" s="14"/>
      <c r="NRU232" s="14"/>
      <c r="NRV232" s="14"/>
      <c r="NRW232" s="14"/>
      <c r="NRX232" s="14"/>
      <c r="NRY232" s="14"/>
      <c r="NRZ232" s="14"/>
      <c r="NSA232" s="14"/>
      <c r="NSB232" s="14"/>
      <c r="NSC232" s="14"/>
      <c r="NSD232" s="14"/>
      <c r="NSE232" s="14"/>
      <c r="NSF232" s="14"/>
      <c r="NSG232" s="14"/>
      <c r="NSH232" s="14"/>
      <c r="NSI232" s="14"/>
      <c r="NSJ232" s="14"/>
      <c r="NSK232" s="14"/>
      <c r="NSL232" s="14"/>
      <c r="NSM232" s="14"/>
      <c r="NSN232" s="14"/>
      <c r="NSO232" s="14"/>
      <c r="NSP232" s="14"/>
      <c r="NSQ232" s="14"/>
      <c r="NSR232" s="14"/>
      <c r="NSS232" s="14"/>
      <c r="NST232" s="14"/>
      <c r="NSU232" s="14"/>
      <c r="NSV232" s="14"/>
      <c r="NSW232" s="14"/>
      <c r="NSX232" s="14"/>
      <c r="NSY232" s="14"/>
      <c r="NSZ232" s="14"/>
      <c r="NTA232" s="14"/>
      <c r="NTB232" s="14"/>
      <c r="NTC232" s="14"/>
      <c r="NTD232" s="14"/>
      <c r="NTE232" s="14"/>
      <c r="NTF232" s="14"/>
      <c r="NTG232" s="14"/>
      <c r="NTH232" s="14"/>
      <c r="NTI232" s="14"/>
      <c r="NTJ232" s="14"/>
      <c r="NTK232" s="14"/>
      <c r="NTL232" s="14"/>
      <c r="NTM232" s="14"/>
      <c r="NTN232" s="14"/>
      <c r="NTO232" s="14"/>
      <c r="NTP232" s="14"/>
      <c r="NTQ232" s="14"/>
      <c r="NTR232" s="14"/>
      <c r="NTS232" s="14"/>
      <c r="NTT232" s="14"/>
      <c r="NTU232" s="14"/>
      <c r="NTV232" s="14"/>
      <c r="NTW232" s="14"/>
      <c r="NTX232" s="14"/>
      <c r="NTY232" s="14"/>
      <c r="NTZ232" s="14"/>
      <c r="NUA232" s="14"/>
      <c r="NUB232" s="14"/>
      <c r="NUC232" s="14"/>
      <c r="NUD232" s="14"/>
      <c r="NUE232" s="14"/>
      <c r="NUF232" s="14"/>
      <c r="NUG232" s="14"/>
      <c r="NUH232" s="14"/>
      <c r="NUI232" s="14"/>
      <c r="NUJ232" s="14"/>
      <c r="NUK232" s="14"/>
      <c r="NUL232" s="14"/>
      <c r="NUM232" s="14"/>
      <c r="NUN232" s="14"/>
      <c r="NUO232" s="14"/>
      <c r="NUP232" s="14"/>
      <c r="NUQ232" s="14"/>
      <c r="NUR232" s="14"/>
      <c r="NUS232" s="14"/>
      <c r="NUT232" s="14"/>
      <c r="NUU232" s="14"/>
      <c r="NUV232" s="14"/>
      <c r="NUW232" s="14"/>
      <c r="NUX232" s="14"/>
      <c r="NUY232" s="14"/>
      <c r="NUZ232" s="14"/>
      <c r="NVA232" s="14"/>
      <c r="NVB232" s="14"/>
      <c r="NVC232" s="14"/>
      <c r="NVD232" s="14"/>
      <c r="NVE232" s="14"/>
      <c r="NVF232" s="14"/>
      <c r="NVG232" s="14"/>
      <c r="NVH232" s="14"/>
      <c r="NVI232" s="14"/>
      <c r="NVJ232" s="14"/>
      <c r="NVK232" s="14"/>
      <c r="NVL232" s="14"/>
      <c r="NVM232" s="14"/>
      <c r="NVN232" s="14"/>
      <c r="NVO232" s="14"/>
      <c r="NVP232" s="14"/>
      <c r="NVQ232" s="14"/>
      <c r="NVR232" s="14"/>
      <c r="NVS232" s="14"/>
      <c r="NVT232" s="14"/>
      <c r="NVU232" s="14"/>
      <c r="NVV232" s="14"/>
      <c r="NVW232" s="14"/>
      <c r="NVX232" s="14"/>
      <c r="NVY232" s="14"/>
      <c r="NVZ232" s="14"/>
      <c r="NWA232" s="14"/>
      <c r="NWB232" s="14"/>
      <c r="NWC232" s="14"/>
      <c r="NWD232" s="14"/>
      <c r="NWE232" s="14"/>
      <c r="NWF232" s="14"/>
      <c r="NWG232" s="14"/>
      <c r="NWH232" s="14"/>
      <c r="NWI232" s="14"/>
      <c r="NWJ232" s="14"/>
      <c r="NWK232" s="14"/>
      <c r="NWL232" s="14"/>
      <c r="NWM232" s="14"/>
      <c r="NWN232" s="14"/>
      <c r="NWO232" s="14"/>
      <c r="NWP232" s="14"/>
      <c r="NWQ232" s="14"/>
      <c r="NWR232" s="14"/>
      <c r="NWS232" s="14"/>
      <c r="NWT232" s="14"/>
      <c r="NWU232" s="14"/>
      <c r="NWV232" s="14"/>
      <c r="NWW232" s="14"/>
      <c r="NWX232" s="14"/>
      <c r="NWY232" s="14"/>
      <c r="NWZ232" s="14"/>
      <c r="NXA232" s="14"/>
      <c r="NXB232" s="14"/>
      <c r="NXC232" s="14"/>
      <c r="NXD232" s="14"/>
      <c r="NXE232" s="14"/>
      <c r="NXF232" s="14"/>
      <c r="NXG232" s="14"/>
      <c r="NXH232" s="14"/>
      <c r="NXI232" s="14"/>
      <c r="NXJ232" s="14"/>
      <c r="NXK232" s="14"/>
      <c r="NXL232" s="14"/>
      <c r="NXM232" s="14"/>
      <c r="NXN232" s="14"/>
      <c r="NXO232" s="14"/>
      <c r="NXP232" s="14"/>
      <c r="NXQ232" s="14"/>
      <c r="NXR232" s="14"/>
      <c r="NXS232" s="14"/>
      <c r="NXT232" s="14"/>
      <c r="NXU232" s="14"/>
      <c r="NXV232" s="14"/>
      <c r="NXW232" s="14"/>
      <c r="NXX232" s="14"/>
      <c r="NXY232" s="14"/>
      <c r="NXZ232" s="14"/>
      <c r="NYA232" s="14"/>
      <c r="NYB232" s="14"/>
      <c r="NYC232" s="14"/>
      <c r="NYD232" s="14"/>
      <c r="NYE232" s="14"/>
      <c r="NYF232" s="14"/>
      <c r="NYG232" s="14"/>
      <c r="NYH232" s="14"/>
      <c r="NYI232" s="14"/>
      <c r="NYJ232" s="14"/>
      <c r="NYK232" s="14"/>
      <c r="NYL232" s="14"/>
      <c r="NYM232" s="14"/>
      <c r="NYN232" s="14"/>
      <c r="NYO232" s="14"/>
      <c r="NYP232" s="14"/>
      <c r="NYQ232" s="14"/>
      <c r="NYR232" s="14"/>
      <c r="NYS232" s="14"/>
      <c r="NYT232" s="14"/>
      <c r="NYU232" s="14"/>
      <c r="NYV232" s="14"/>
      <c r="NYW232" s="14"/>
      <c r="NYX232" s="14"/>
      <c r="NYY232" s="14"/>
      <c r="NYZ232" s="14"/>
      <c r="NZA232" s="14"/>
      <c r="NZB232" s="14"/>
      <c r="NZC232" s="14"/>
      <c r="NZD232" s="14"/>
      <c r="NZE232" s="14"/>
      <c r="NZF232" s="14"/>
      <c r="NZG232" s="14"/>
      <c r="NZH232" s="14"/>
      <c r="NZI232" s="14"/>
      <c r="NZJ232" s="14"/>
      <c r="NZK232" s="14"/>
      <c r="NZL232" s="14"/>
      <c r="NZM232" s="14"/>
      <c r="NZN232" s="14"/>
      <c r="NZO232" s="14"/>
      <c r="NZP232" s="14"/>
      <c r="NZQ232" s="14"/>
      <c r="NZR232" s="14"/>
      <c r="NZS232" s="14"/>
      <c r="NZT232" s="14"/>
      <c r="NZU232" s="14"/>
      <c r="NZV232" s="14"/>
      <c r="NZW232" s="14"/>
      <c r="NZX232" s="14"/>
      <c r="NZY232" s="14"/>
      <c r="NZZ232" s="14"/>
      <c r="OAA232" s="14"/>
      <c r="OAB232" s="14"/>
      <c r="OAC232" s="14"/>
      <c r="OAD232" s="14"/>
      <c r="OAE232" s="14"/>
      <c r="OAF232" s="14"/>
      <c r="OAG232" s="14"/>
      <c r="OAH232" s="14"/>
      <c r="OAI232" s="14"/>
      <c r="OAJ232" s="14"/>
      <c r="OAK232" s="14"/>
      <c r="OAL232" s="14"/>
      <c r="OAM232" s="14"/>
      <c r="OAN232" s="14"/>
      <c r="OAO232" s="14"/>
      <c r="OAP232" s="14"/>
      <c r="OAQ232" s="14"/>
      <c r="OAR232" s="14"/>
      <c r="OAS232" s="14"/>
      <c r="OAT232" s="14"/>
      <c r="OAU232" s="14"/>
      <c r="OAV232" s="14"/>
      <c r="OAW232" s="14"/>
      <c r="OAX232" s="14"/>
      <c r="OAY232" s="14"/>
      <c r="OAZ232" s="14"/>
      <c r="OBA232" s="14"/>
      <c r="OBB232" s="14"/>
      <c r="OBC232" s="14"/>
      <c r="OBD232" s="14"/>
      <c r="OBE232" s="14"/>
      <c r="OBF232" s="14"/>
      <c r="OBG232" s="14"/>
      <c r="OBH232" s="14"/>
      <c r="OBI232" s="14"/>
      <c r="OBJ232" s="14"/>
      <c r="OBK232" s="14"/>
      <c r="OBL232" s="14"/>
      <c r="OBM232" s="14"/>
      <c r="OBN232" s="14"/>
      <c r="OBO232" s="14"/>
      <c r="OBP232" s="14"/>
      <c r="OBQ232" s="14"/>
      <c r="OBR232" s="14"/>
      <c r="OBS232" s="14"/>
      <c r="OBT232" s="14"/>
      <c r="OBU232" s="14"/>
      <c r="OBV232" s="14"/>
      <c r="OBW232" s="14"/>
      <c r="OBX232" s="14"/>
      <c r="OBY232" s="14"/>
      <c r="OBZ232" s="14"/>
      <c r="OCA232" s="14"/>
      <c r="OCB232" s="14"/>
      <c r="OCC232" s="14"/>
      <c r="OCD232" s="14"/>
      <c r="OCE232" s="14"/>
      <c r="OCF232" s="14"/>
      <c r="OCG232" s="14"/>
      <c r="OCH232" s="14"/>
      <c r="OCI232" s="14"/>
      <c r="OCJ232" s="14"/>
      <c r="OCK232" s="14"/>
      <c r="OCL232" s="14"/>
      <c r="OCM232" s="14"/>
      <c r="OCN232" s="14"/>
      <c r="OCO232" s="14"/>
      <c r="OCP232" s="14"/>
      <c r="OCQ232" s="14"/>
      <c r="OCR232" s="14"/>
      <c r="OCS232" s="14"/>
      <c r="OCT232" s="14"/>
      <c r="OCU232" s="14"/>
      <c r="OCV232" s="14"/>
      <c r="OCW232" s="14"/>
      <c r="OCX232" s="14"/>
      <c r="OCY232" s="14"/>
      <c r="OCZ232" s="14"/>
      <c r="ODA232" s="14"/>
      <c r="ODB232" s="14"/>
      <c r="ODC232" s="14"/>
      <c r="ODD232" s="14"/>
      <c r="ODE232" s="14"/>
      <c r="ODF232" s="14"/>
      <c r="ODG232" s="14"/>
      <c r="ODH232" s="14"/>
      <c r="ODI232" s="14"/>
      <c r="ODJ232" s="14"/>
      <c r="ODK232" s="14"/>
      <c r="ODL232" s="14"/>
      <c r="ODM232" s="14"/>
      <c r="ODN232" s="14"/>
      <c r="ODO232" s="14"/>
      <c r="ODP232" s="14"/>
      <c r="ODQ232" s="14"/>
      <c r="ODR232" s="14"/>
      <c r="ODS232" s="14"/>
      <c r="ODT232" s="14"/>
      <c r="ODU232" s="14"/>
      <c r="ODV232" s="14"/>
      <c r="ODW232" s="14"/>
      <c r="ODX232" s="14"/>
      <c r="ODY232" s="14"/>
      <c r="ODZ232" s="14"/>
      <c r="OEA232" s="14"/>
      <c r="OEB232" s="14"/>
      <c r="OEC232" s="14"/>
      <c r="OED232" s="14"/>
      <c r="OEE232" s="14"/>
      <c r="OEF232" s="14"/>
      <c r="OEG232" s="14"/>
      <c r="OEH232" s="14"/>
      <c r="OEI232" s="14"/>
      <c r="OEJ232" s="14"/>
      <c r="OEK232" s="14"/>
      <c r="OEL232" s="14"/>
      <c r="OEM232" s="14"/>
      <c r="OEN232" s="14"/>
      <c r="OEO232" s="14"/>
      <c r="OEP232" s="14"/>
      <c r="OEQ232" s="14"/>
      <c r="OER232" s="14"/>
      <c r="OES232" s="14"/>
      <c r="OET232" s="14"/>
      <c r="OEU232" s="14"/>
      <c r="OEV232" s="14"/>
      <c r="OEW232" s="14"/>
      <c r="OEX232" s="14"/>
      <c r="OEY232" s="14"/>
      <c r="OEZ232" s="14"/>
      <c r="OFA232" s="14"/>
      <c r="OFB232" s="14"/>
      <c r="OFC232" s="14"/>
      <c r="OFD232" s="14"/>
      <c r="OFE232" s="14"/>
      <c r="OFF232" s="14"/>
      <c r="OFG232" s="14"/>
      <c r="OFH232" s="14"/>
      <c r="OFI232" s="14"/>
      <c r="OFJ232" s="14"/>
      <c r="OFK232" s="14"/>
      <c r="OFL232" s="14"/>
      <c r="OFM232" s="14"/>
      <c r="OFN232" s="14"/>
      <c r="OFO232" s="14"/>
      <c r="OFP232" s="14"/>
      <c r="OFQ232" s="14"/>
      <c r="OFR232" s="14"/>
      <c r="OFS232" s="14"/>
      <c r="OFT232" s="14"/>
      <c r="OFU232" s="14"/>
      <c r="OFV232" s="14"/>
      <c r="OFW232" s="14"/>
      <c r="OFX232" s="14"/>
      <c r="OFY232" s="14"/>
      <c r="OFZ232" s="14"/>
      <c r="OGA232" s="14"/>
      <c r="OGB232" s="14"/>
      <c r="OGC232" s="14"/>
      <c r="OGD232" s="14"/>
      <c r="OGE232" s="14"/>
      <c r="OGF232" s="14"/>
      <c r="OGG232" s="14"/>
      <c r="OGH232" s="14"/>
      <c r="OGI232" s="14"/>
      <c r="OGJ232" s="14"/>
      <c r="OGK232" s="14"/>
      <c r="OGL232" s="14"/>
      <c r="OGM232" s="14"/>
      <c r="OGN232" s="14"/>
      <c r="OGO232" s="14"/>
      <c r="OGP232" s="14"/>
      <c r="OGQ232" s="14"/>
      <c r="OGR232" s="14"/>
      <c r="OGS232" s="14"/>
      <c r="OGT232" s="14"/>
      <c r="OGU232" s="14"/>
      <c r="OGV232" s="14"/>
      <c r="OGW232" s="14"/>
      <c r="OGX232" s="14"/>
      <c r="OGY232" s="14"/>
      <c r="OGZ232" s="14"/>
      <c r="OHA232" s="14"/>
      <c r="OHB232" s="14"/>
      <c r="OHC232" s="14"/>
      <c r="OHD232" s="14"/>
      <c r="OHE232" s="14"/>
      <c r="OHF232" s="14"/>
      <c r="OHG232" s="14"/>
      <c r="OHH232" s="14"/>
      <c r="OHI232" s="14"/>
      <c r="OHJ232" s="14"/>
      <c r="OHK232" s="14"/>
      <c r="OHL232" s="14"/>
      <c r="OHM232" s="14"/>
      <c r="OHN232" s="14"/>
      <c r="OHO232" s="14"/>
      <c r="OHP232" s="14"/>
      <c r="OHQ232" s="14"/>
      <c r="OHR232" s="14"/>
      <c r="OHS232" s="14"/>
      <c r="OHT232" s="14"/>
      <c r="OHU232" s="14"/>
      <c r="OHV232" s="14"/>
      <c r="OHW232" s="14"/>
      <c r="OHX232" s="14"/>
      <c r="OHY232" s="14"/>
      <c r="OHZ232" s="14"/>
      <c r="OIA232" s="14"/>
      <c r="OIB232" s="14"/>
      <c r="OIC232" s="14"/>
      <c r="OID232" s="14"/>
      <c r="OIE232" s="14"/>
      <c r="OIF232" s="14"/>
      <c r="OIG232" s="14"/>
      <c r="OIH232" s="14"/>
      <c r="OII232" s="14"/>
      <c r="OIJ232" s="14"/>
      <c r="OIK232" s="14"/>
      <c r="OIL232" s="14"/>
      <c r="OIM232" s="14"/>
      <c r="OIN232" s="14"/>
      <c r="OIO232" s="14"/>
      <c r="OIP232" s="14"/>
      <c r="OIQ232" s="14"/>
      <c r="OIR232" s="14"/>
      <c r="OIS232" s="14"/>
      <c r="OIT232" s="14"/>
      <c r="OIU232" s="14"/>
      <c r="OIV232" s="14"/>
      <c r="OIW232" s="14"/>
      <c r="OIX232" s="14"/>
      <c r="OIY232" s="14"/>
      <c r="OIZ232" s="14"/>
      <c r="OJA232" s="14"/>
      <c r="OJB232" s="14"/>
      <c r="OJC232" s="14"/>
      <c r="OJD232" s="14"/>
      <c r="OJE232" s="14"/>
      <c r="OJF232" s="14"/>
      <c r="OJG232" s="14"/>
      <c r="OJH232" s="14"/>
      <c r="OJI232" s="14"/>
      <c r="OJJ232" s="14"/>
      <c r="OJK232" s="14"/>
      <c r="OJL232" s="14"/>
      <c r="OJM232" s="14"/>
      <c r="OJN232" s="14"/>
      <c r="OJO232" s="14"/>
      <c r="OJP232" s="14"/>
      <c r="OJQ232" s="14"/>
      <c r="OJR232" s="14"/>
      <c r="OJS232" s="14"/>
      <c r="OJT232" s="14"/>
      <c r="OJU232" s="14"/>
      <c r="OJV232" s="14"/>
      <c r="OJW232" s="14"/>
      <c r="OJX232" s="14"/>
      <c r="OJY232" s="14"/>
      <c r="OJZ232" s="14"/>
      <c r="OKA232" s="14"/>
      <c r="OKB232" s="14"/>
      <c r="OKC232" s="14"/>
      <c r="OKD232" s="14"/>
      <c r="OKE232" s="14"/>
      <c r="OKF232" s="14"/>
      <c r="OKG232" s="14"/>
      <c r="OKH232" s="14"/>
      <c r="OKI232" s="14"/>
      <c r="OKJ232" s="14"/>
      <c r="OKK232" s="14"/>
      <c r="OKL232" s="14"/>
      <c r="OKM232" s="14"/>
      <c r="OKN232" s="14"/>
      <c r="OKO232" s="14"/>
      <c r="OKP232" s="14"/>
      <c r="OKQ232" s="14"/>
      <c r="OKR232" s="14"/>
      <c r="OKS232" s="14"/>
      <c r="OKT232" s="14"/>
      <c r="OKU232" s="14"/>
      <c r="OKV232" s="14"/>
      <c r="OKW232" s="14"/>
      <c r="OKX232" s="14"/>
      <c r="OKY232" s="14"/>
      <c r="OKZ232" s="14"/>
      <c r="OLA232" s="14"/>
      <c r="OLB232" s="14"/>
      <c r="OLC232" s="14"/>
      <c r="OLD232" s="14"/>
      <c r="OLE232" s="14"/>
      <c r="OLF232" s="14"/>
      <c r="OLG232" s="14"/>
      <c r="OLH232" s="14"/>
      <c r="OLI232" s="14"/>
      <c r="OLJ232" s="14"/>
      <c r="OLK232" s="14"/>
      <c r="OLL232" s="14"/>
      <c r="OLM232" s="14"/>
      <c r="OLN232" s="14"/>
      <c r="OLO232" s="14"/>
      <c r="OLP232" s="14"/>
      <c r="OLQ232" s="14"/>
      <c r="OLR232" s="14"/>
      <c r="OLS232" s="14"/>
      <c r="OLT232" s="14"/>
      <c r="OLU232" s="14"/>
      <c r="OLV232" s="14"/>
      <c r="OLW232" s="14"/>
      <c r="OLX232" s="14"/>
      <c r="OLY232" s="14"/>
      <c r="OLZ232" s="14"/>
      <c r="OMA232" s="14"/>
      <c r="OMB232" s="14"/>
      <c r="OMC232" s="14"/>
      <c r="OMD232" s="14"/>
      <c r="OME232" s="14"/>
      <c r="OMF232" s="14"/>
      <c r="OMG232" s="14"/>
      <c r="OMH232" s="14"/>
      <c r="OMI232" s="14"/>
      <c r="OMJ232" s="14"/>
      <c r="OMK232" s="14"/>
      <c r="OML232" s="14"/>
      <c r="OMM232" s="14"/>
      <c r="OMN232" s="14"/>
      <c r="OMO232" s="14"/>
      <c r="OMP232" s="14"/>
      <c r="OMQ232" s="14"/>
      <c r="OMR232" s="14"/>
      <c r="OMS232" s="14"/>
      <c r="OMT232" s="14"/>
      <c r="OMU232" s="14"/>
      <c r="OMV232" s="14"/>
      <c r="OMW232" s="14"/>
      <c r="OMX232" s="14"/>
      <c r="OMY232" s="14"/>
      <c r="OMZ232" s="14"/>
      <c r="ONA232" s="14"/>
      <c r="ONB232" s="14"/>
      <c r="ONC232" s="14"/>
      <c r="OND232" s="14"/>
      <c r="ONE232" s="14"/>
      <c r="ONF232" s="14"/>
      <c r="ONG232" s="14"/>
      <c r="ONH232" s="14"/>
      <c r="ONI232" s="14"/>
      <c r="ONJ232" s="14"/>
      <c r="ONK232" s="14"/>
      <c r="ONL232" s="14"/>
      <c r="ONM232" s="14"/>
      <c r="ONN232" s="14"/>
      <c r="ONO232" s="14"/>
      <c r="ONP232" s="14"/>
      <c r="ONQ232" s="14"/>
      <c r="ONR232" s="14"/>
      <c r="ONS232" s="14"/>
      <c r="ONT232" s="14"/>
      <c r="ONU232" s="14"/>
      <c r="ONV232" s="14"/>
      <c r="ONW232" s="14"/>
      <c r="ONX232" s="14"/>
      <c r="ONY232" s="14"/>
      <c r="ONZ232" s="14"/>
      <c r="OOA232" s="14"/>
      <c r="OOB232" s="14"/>
      <c r="OOC232" s="14"/>
      <c r="OOD232" s="14"/>
      <c r="OOE232" s="14"/>
      <c r="OOF232" s="14"/>
      <c r="OOG232" s="14"/>
      <c r="OOH232" s="14"/>
      <c r="OOI232" s="14"/>
      <c r="OOJ232" s="14"/>
      <c r="OOK232" s="14"/>
      <c r="OOL232" s="14"/>
      <c r="OOM232" s="14"/>
      <c r="OON232" s="14"/>
      <c r="OOO232" s="14"/>
      <c r="OOP232" s="14"/>
      <c r="OOQ232" s="14"/>
      <c r="OOR232" s="14"/>
      <c r="OOS232" s="14"/>
      <c r="OOT232" s="14"/>
      <c r="OOU232" s="14"/>
      <c r="OOV232" s="14"/>
      <c r="OOW232" s="14"/>
      <c r="OOX232" s="14"/>
      <c r="OOY232" s="14"/>
      <c r="OOZ232" s="14"/>
      <c r="OPA232" s="14"/>
      <c r="OPB232" s="14"/>
      <c r="OPC232" s="14"/>
      <c r="OPD232" s="14"/>
      <c r="OPE232" s="14"/>
      <c r="OPF232" s="14"/>
      <c r="OPG232" s="14"/>
      <c r="OPH232" s="14"/>
      <c r="OPI232" s="14"/>
      <c r="OPJ232" s="14"/>
      <c r="OPK232" s="14"/>
      <c r="OPL232" s="14"/>
      <c r="OPM232" s="14"/>
      <c r="OPN232" s="14"/>
      <c r="OPO232" s="14"/>
      <c r="OPP232" s="14"/>
      <c r="OPQ232" s="14"/>
      <c r="OPR232" s="14"/>
      <c r="OPS232" s="14"/>
      <c r="OPT232" s="14"/>
      <c r="OPU232" s="14"/>
      <c r="OPV232" s="14"/>
      <c r="OPW232" s="14"/>
      <c r="OPX232" s="14"/>
      <c r="OPY232" s="14"/>
      <c r="OPZ232" s="14"/>
      <c r="OQA232" s="14"/>
      <c r="OQB232" s="14"/>
      <c r="OQC232" s="14"/>
      <c r="OQD232" s="14"/>
      <c r="OQE232" s="14"/>
      <c r="OQF232" s="14"/>
      <c r="OQG232" s="14"/>
      <c r="OQH232" s="14"/>
      <c r="OQI232" s="14"/>
      <c r="OQJ232" s="14"/>
      <c r="OQK232" s="14"/>
      <c r="OQL232" s="14"/>
      <c r="OQM232" s="14"/>
      <c r="OQN232" s="14"/>
      <c r="OQO232" s="14"/>
      <c r="OQP232" s="14"/>
      <c r="OQQ232" s="14"/>
      <c r="OQR232" s="14"/>
      <c r="OQS232" s="14"/>
      <c r="OQT232" s="14"/>
      <c r="OQU232" s="14"/>
      <c r="OQV232" s="14"/>
      <c r="OQW232" s="14"/>
      <c r="OQX232" s="14"/>
      <c r="OQY232" s="14"/>
      <c r="OQZ232" s="14"/>
      <c r="ORA232" s="14"/>
      <c r="ORB232" s="14"/>
      <c r="ORC232" s="14"/>
      <c r="ORD232" s="14"/>
      <c r="ORE232" s="14"/>
      <c r="ORF232" s="14"/>
      <c r="ORG232" s="14"/>
      <c r="ORH232" s="14"/>
      <c r="ORI232" s="14"/>
      <c r="ORJ232" s="14"/>
      <c r="ORK232" s="14"/>
      <c r="ORL232" s="14"/>
      <c r="ORM232" s="14"/>
      <c r="ORN232" s="14"/>
      <c r="ORO232" s="14"/>
      <c r="ORP232" s="14"/>
      <c r="ORQ232" s="14"/>
      <c r="ORR232" s="14"/>
      <c r="ORS232" s="14"/>
      <c r="ORT232" s="14"/>
      <c r="ORU232" s="14"/>
      <c r="ORV232" s="14"/>
      <c r="ORW232" s="14"/>
      <c r="ORX232" s="14"/>
      <c r="ORY232" s="14"/>
      <c r="ORZ232" s="14"/>
      <c r="OSA232" s="14"/>
      <c r="OSB232" s="14"/>
      <c r="OSC232" s="14"/>
      <c r="OSD232" s="14"/>
      <c r="OSE232" s="14"/>
      <c r="OSF232" s="14"/>
      <c r="OSG232" s="14"/>
      <c r="OSH232" s="14"/>
      <c r="OSI232" s="14"/>
      <c r="OSJ232" s="14"/>
      <c r="OSK232" s="14"/>
      <c r="OSL232" s="14"/>
      <c r="OSM232" s="14"/>
      <c r="OSN232" s="14"/>
      <c r="OSO232" s="14"/>
      <c r="OSP232" s="14"/>
      <c r="OSQ232" s="14"/>
      <c r="OSR232" s="14"/>
      <c r="OSS232" s="14"/>
      <c r="OST232" s="14"/>
      <c r="OSU232" s="14"/>
      <c r="OSV232" s="14"/>
      <c r="OSW232" s="14"/>
      <c r="OSX232" s="14"/>
      <c r="OSY232" s="14"/>
      <c r="OSZ232" s="14"/>
      <c r="OTA232" s="14"/>
      <c r="OTB232" s="14"/>
      <c r="OTC232" s="14"/>
      <c r="OTD232" s="14"/>
      <c r="OTE232" s="14"/>
      <c r="OTF232" s="14"/>
      <c r="OTG232" s="14"/>
      <c r="OTH232" s="14"/>
      <c r="OTI232" s="14"/>
      <c r="OTJ232" s="14"/>
      <c r="OTK232" s="14"/>
      <c r="OTL232" s="14"/>
      <c r="OTM232" s="14"/>
      <c r="OTN232" s="14"/>
      <c r="OTO232" s="14"/>
      <c r="OTP232" s="14"/>
      <c r="OTQ232" s="14"/>
      <c r="OTR232" s="14"/>
      <c r="OTS232" s="14"/>
      <c r="OTT232" s="14"/>
      <c r="OTU232" s="14"/>
      <c r="OTV232" s="14"/>
      <c r="OTW232" s="14"/>
      <c r="OTX232" s="14"/>
      <c r="OTY232" s="14"/>
      <c r="OTZ232" s="14"/>
      <c r="OUA232" s="14"/>
      <c r="OUB232" s="14"/>
      <c r="OUC232" s="14"/>
      <c r="OUD232" s="14"/>
      <c r="OUE232" s="14"/>
      <c r="OUF232" s="14"/>
      <c r="OUG232" s="14"/>
      <c r="OUH232" s="14"/>
      <c r="OUI232" s="14"/>
      <c r="OUJ232" s="14"/>
      <c r="OUK232" s="14"/>
      <c r="OUL232" s="14"/>
      <c r="OUM232" s="14"/>
      <c r="OUN232" s="14"/>
      <c r="OUO232" s="14"/>
      <c r="OUP232" s="14"/>
      <c r="OUQ232" s="14"/>
      <c r="OUR232" s="14"/>
      <c r="OUS232" s="14"/>
      <c r="OUT232" s="14"/>
      <c r="OUU232" s="14"/>
      <c r="OUV232" s="14"/>
      <c r="OUW232" s="14"/>
      <c r="OUX232" s="14"/>
      <c r="OUY232" s="14"/>
      <c r="OUZ232" s="14"/>
      <c r="OVA232" s="14"/>
      <c r="OVB232" s="14"/>
      <c r="OVC232" s="14"/>
      <c r="OVD232" s="14"/>
      <c r="OVE232" s="14"/>
      <c r="OVF232" s="14"/>
      <c r="OVG232" s="14"/>
      <c r="OVH232" s="14"/>
      <c r="OVI232" s="14"/>
      <c r="OVJ232" s="14"/>
      <c r="OVK232" s="14"/>
      <c r="OVL232" s="14"/>
      <c r="OVM232" s="14"/>
      <c r="OVN232" s="14"/>
      <c r="OVO232" s="14"/>
      <c r="OVP232" s="14"/>
      <c r="OVQ232" s="14"/>
      <c r="OVR232" s="14"/>
      <c r="OVS232" s="14"/>
      <c r="OVT232" s="14"/>
      <c r="OVU232" s="14"/>
      <c r="OVV232" s="14"/>
      <c r="OVW232" s="14"/>
      <c r="OVX232" s="14"/>
      <c r="OVY232" s="14"/>
      <c r="OVZ232" s="14"/>
      <c r="OWA232" s="14"/>
      <c r="OWB232" s="14"/>
      <c r="OWC232" s="14"/>
      <c r="OWD232" s="14"/>
      <c r="OWE232" s="14"/>
      <c r="OWF232" s="14"/>
      <c r="OWG232" s="14"/>
      <c r="OWH232" s="14"/>
      <c r="OWI232" s="14"/>
      <c r="OWJ232" s="14"/>
      <c r="OWK232" s="14"/>
      <c r="OWL232" s="14"/>
      <c r="OWM232" s="14"/>
      <c r="OWN232" s="14"/>
      <c r="OWO232" s="14"/>
      <c r="OWP232" s="14"/>
      <c r="OWQ232" s="14"/>
      <c r="OWR232" s="14"/>
      <c r="OWS232" s="14"/>
      <c r="OWT232" s="14"/>
      <c r="OWU232" s="14"/>
      <c r="OWV232" s="14"/>
      <c r="OWW232" s="14"/>
      <c r="OWX232" s="14"/>
      <c r="OWY232" s="14"/>
      <c r="OWZ232" s="14"/>
      <c r="OXA232" s="14"/>
      <c r="OXB232" s="14"/>
      <c r="OXC232" s="14"/>
      <c r="OXD232" s="14"/>
      <c r="OXE232" s="14"/>
      <c r="OXF232" s="14"/>
      <c r="OXG232" s="14"/>
      <c r="OXH232" s="14"/>
      <c r="OXI232" s="14"/>
      <c r="OXJ232" s="14"/>
      <c r="OXK232" s="14"/>
      <c r="OXL232" s="14"/>
      <c r="OXM232" s="14"/>
      <c r="OXN232" s="14"/>
      <c r="OXO232" s="14"/>
      <c r="OXP232" s="14"/>
      <c r="OXQ232" s="14"/>
      <c r="OXR232" s="14"/>
      <c r="OXS232" s="14"/>
      <c r="OXT232" s="14"/>
      <c r="OXU232" s="14"/>
      <c r="OXV232" s="14"/>
      <c r="OXW232" s="14"/>
      <c r="OXX232" s="14"/>
      <c r="OXY232" s="14"/>
      <c r="OXZ232" s="14"/>
      <c r="OYA232" s="14"/>
      <c r="OYB232" s="14"/>
      <c r="OYC232" s="14"/>
      <c r="OYD232" s="14"/>
      <c r="OYE232" s="14"/>
      <c r="OYF232" s="14"/>
      <c r="OYG232" s="14"/>
      <c r="OYH232" s="14"/>
      <c r="OYI232" s="14"/>
      <c r="OYJ232" s="14"/>
      <c r="OYK232" s="14"/>
      <c r="OYL232" s="14"/>
      <c r="OYM232" s="14"/>
      <c r="OYN232" s="14"/>
      <c r="OYO232" s="14"/>
      <c r="OYP232" s="14"/>
      <c r="OYQ232" s="14"/>
      <c r="OYR232" s="14"/>
      <c r="OYS232" s="14"/>
      <c r="OYT232" s="14"/>
      <c r="OYU232" s="14"/>
      <c r="OYV232" s="14"/>
      <c r="OYW232" s="14"/>
      <c r="OYX232" s="14"/>
      <c r="OYY232" s="14"/>
      <c r="OYZ232" s="14"/>
      <c r="OZA232" s="14"/>
      <c r="OZB232" s="14"/>
      <c r="OZC232" s="14"/>
      <c r="OZD232" s="14"/>
      <c r="OZE232" s="14"/>
      <c r="OZF232" s="14"/>
      <c r="OZG232" s="14"/>
      <c r="OZH232" s="14"/>
      <c r="OZI232" s="14"/>
      <c r="OZJ232" s="14"/>
      <c r="OZK232" s="14"/>
      <c r="OZL232" s="14"/>
      <c r="OZM232" s="14"/>
      <c r="OZN232" s="14"/>
      <c r="OZO232" s="14"/>
      <c r="OZP232" s="14"/>
      <c r="OZQ232" s="14"/>
      <c r="OZR232" s="14"/>
      <c r="OZS232" s="14"/>
      <c r="OZT232" s="14"/>
      <c r="OZU232" s="14"/>
      <c r="OZV232" s="14"/>
      <c r="OZW232" s="14"/>
      <c r="OZX232" s="14"/>
      <c r="OZY232" s="14"/>
      <c r="OZZ232" s="14"/>
      <c r="PAA232" s="14"/>
      <c r="PAB232" s="14"/>
      <c r="PAC232" s="14"/>
      <c r="PAD232" s="14"/>
      <c r="PAE232" s="14"/>
      <c r="PAF232" s="14"/>
      <c r="PAG232" s="14"/>
      <c r="PAH232" s="14"/>
      <c r="PAI232" s="14"/>
      <c r="PAJ232" s="14"/>
      <c r="PAK232" s="14"/>
      <c r="PAL232" s="14"/>
      <c r="PAM232" s="14"/>
      <c r="PAN232" s="14"/>
      <c r="PAO232" s="14"/>
      <c r="PAP232" s="14"/>
      <c r="PAQ232" s="14"/>
      <c r="PAR232" s="14"/>
      <c r="PAS232" s="14"/>
      <c r="PAT232" s="14"/>
      <c r="PAU232" s="14"/>
      <c r="PAV232" s="14"/>
      <c r="PAW232" s="14"/>
      <c r="PAX232" s="14"/>
      <c r="PAY232" s="14"/>
      <c r="PAZ232" s="14"/>
      <c r="PBA232" s="14"/>
      <c r="PBB232" s="14"/>
      <c r="PBC232" s="14"/>
      <c r="PBD232" s="14"/>
      <c r="PBE232" s="14"/>
      <c r="PBF232" s="14"/>
      <c r="PBG232" s="14"/>
      <c r="PBH232" s="14"/>
      <c r="PBI232" s="14"/>
      <c r="PBJ232" s="14"/>
      <c r="PBK232" s="14"/>
      <c r="PBL232" s="14"/>
      <c r="PBM232" s="14"/>
      <c r="PBN232" s="14"/>
      <c r="PBO232" s="14"/>
      <c r="PBP232" s="14"/>
      <c r="PBQ232" s="14"/>
      <c r="PBR232" s="14"/>
      <c r="PBS232" s="14"/>
      <c r="PBT232" s="14"/>
      <c r="PBU232" s="14"/>
      <c r="PBV232" s="14"/>
      <c r="PBW232" s="14"/>
      <c r="PBX232" s="14"/>
      <c r="PBY232" s="14"/>
      <c r="PBZ232" s="14"/>
      <c r="PCA232" s="14"/>
      <c r="PCB232" s="14"/>
      <c r="PCC232" s="14"/>
      <c r="PCD232" s="14"/>
      <c r="PCE232" s="14"/>
      <c r="PCF232" s="14"/>
      <c r="PCG232" s="14"/>
      <c r="PCH232" s="14"/>
      <c r="PCI232" s="14"/>
      <c r="PCJ232" s="14"/>
      <c r="PCK232" s="14"/>
      <c r="PCL232" s="14"/>
      <c r="PCM232" s="14"/>
      <c r="PCN232" s="14"/>
      <c r="PCO232" s="14"/>
      <c r="PCP232" s="14"/>
      <c r="PCQ232" s="14"/>
      <c r="PCR232" s="14"/>
      <c r="PCS232" s="14"/>
      <c r="PCT232" s="14"/>
      <c r="PCU232" s="14"/>
      <c r="PCV232" s="14"/>
      <c r="PCW232" s="14"/>
      <c r="PCX232" s="14"/>
      <c r="PCY232" s="14"/>
      <c r="PCZ232" s="14"/>
      <c r="PDA232" s="14"/>
      <c r="PDB232" s="14"/>
      <c r="PDC232" s="14"/>
      <c r="PDD232" s="14"/>
      <c r="PDE232" s="14"/>
      <c r="PDF232" s="14"/>
      <c r="PDG232" s="14"/>
      <c r="PDH232" s="14"/>
      <c r="PDI232" s="14"/>
      <c r="PDJ232" s="14"/>
      <c r="PDK232" s="14"/>
      <c r="PDL232" s="14"/>
      <c r="PDM232" s="14"/>
      <c r="PDN232" s="14"/>
      <c r="PDO232" s="14"/>
      <c r="PDP232" s="14"/>
      <c r="PDQ232" s="14"/>
      <c r="PDR232" s="14"/>
      <c r="PDS232" s="14"/>
      <c r="PDT232" s="14"/>
      <c r="PDU232" s="14"/>
      <c r="PDV232" s="14"/>
      <c r="PDW232" s="14"/>
      <c r="PDX232" s="14"/>
      <c r="PDY232" s="14"/>
      <c r="PDZ232" s="14"/>
      <c r="PEA232" s="14"/>
      <c r="PEB232" s="14"/>
      <c r="PEC232" s="14"/>
      <c r="PED232" s="14"/>
      <c r="PEE232" s="14"/>
      <c r="PEF232" s="14"/>
      <c r="PEG232" s="14"/>
      <c r="PEH232" s="14"/>
      <c r="PEI232" s="14"/>
      <c r="PEJ232" s="14"/>
      <c r="PEK232" s="14"/>
      <c r="PEL232" s="14"/>
      <c r="PEM232" s="14"/>
      <c r="PEN232" s="14"/>
      <c r="PEO232" s="14"/>
      <c r="PEP232" s="14"/>
      <c r="PEQ232" s="14"/>
      <c r="PER232" s="14"/>
      <c r="PES232" s="14"/>
      <c r="PET232" s="14"/>
      <c r="PEU232" s="14"/>
      <c r="PEV232" s="14"/>
      <c r="PEW232" s="14"/>
      <c r="PEX232" s="14"/>
      <c r="PEY232" s="14"/>
      <c r="PEZ232" s="14"/>
      <c r="PFA232" s="14"/>
      <c r="PFB232" s="14"/>
      <c r="PFC232" s="14"/>
      <c r="PFD232" s="14"/>
      <c r="PFE232" s="14"/>
      <c r="PFF232" s="14"/>
      <c r="PFG232" s="14"/>
      <c r="PFH232" s="14"/>
      <c r="PFI232" s="14"/>
      <c r="PFJ232" s="14"/>
      <c r="PFK232" s="14"/>
      <c r="PFL232" s="14"/>
      <c r="PFM232" s="14"/>
      <c r="PFN232" s="14"/>
      <c r="PFO232" s="14"/>
      <c r="PFP232" s="14"/>
      <c r="PFQ232" s="14"/>
      <c r="PFR232" s="14"/>
      <c r="PFS232" s="14"/>
      <c r="PFT232" s="14"/>
      <c r="PFU232" s="14"/>
      <c r="PFV232" s="14"/>
      <c r="PFW232" s="14"/>
      <c r="PFX232" s="14"/>
      <c r="PFY232" s="14"/>
      <c r="PFZ232" s="14"/>
      <c r="PGA232" s="14"/>
      <c r="PGB232" s="14"/>
      <c r="PGC232" s="14"/>
      <c r="PGD232" s="14"/>
      <c r="PGE232" s="14"/>
      <c r="PGF232" s="14"/>
      <c r="PGG232" s="14"/>
      <c r="PGH232" s="14"/>
      <c r="PGI232" s="14"/>
      <c r="PGJ232" s="14"/>
      <c r="PGK232" s="14"/>
      <c r="PGL232" s="14"/>
      <c r="PGM232" s="14"/>
      <c r="PGN232" s="14"/>
      <c r="PGO232" s="14"/>
      <c r="PGP232" s="14"/>
      <c r="PGQ232" s="14"/>
      <c r="PGR232" s="14"/>
      <c r="PGS232" s="14"/>
      <c r="PGT232" s="14"/>
      <c r="PGU232" s="14"/>
      <c r="PGV232" s="14"/>
      <c r="PGW232" s="14"/>
      <c r="PGX232" s="14"/>
      <c r="PGY232" s="14"/>
      <c r="PGZ232" s="14"/>
      <c r="PHA232" s="14"/>
      <c r="PHB232" s="14"/>
      <c r="PHC232" s="14"/>
      <c r="PHD232" s="14"/>
      <c r="PHE232" s="14"/>
      <c r="PHF232" s="14"/>
      <c r="PHG232" s="14"/>
      <c r="PHH232" s="14"/>
      <c r="PHI232" s="14"/>
      <c r="PHJ232" s="14"/>
      <c r="PHK232" s="14"/>
      <c r="PHL232" s="14"/>
      <c r="PHM232" s="14"/>
      <c r="PHN232" s="14"/>
      <c r="PHO232" s="14"/>
      <c r="PHP232" s="14"/>
      <c r="PHQ232" s="14"/>
      <c r="PHR232" s="14"/>
      <c r="PHS232" s="14"/>
      <c r="PHT232" s="14"/>
      <c r="PHU232" s="14"/>
      <c r="PHV232" s="14"/>
      <c r="PHW232" s="14"/>
      <c r="PHX232" s="14"/>
      <c r="PHY232" s="14"/>
      <c r="PHZ232" s="14"/>
      <c r="PIA232" s="14"/>
      <c r="PIB232" s="14"/>
      <c r="PIC232" s="14"/>
      <c r="PID232" s="14"/>
      <c r="PIE232" s="14"/>
      <c r="PIF232" s="14"/>
      <c r="PIG232" s="14"/>
      <c r="PIH232" s="14"/>
      <c r="PII232" s="14"/>
      <c r="PIJ232" s="14"/>
      <c r="PIK232" s="14"/>
      <c r="PIL232" s="14"/>
      <c r="PIM232" s="14"/>
      <c r="PIN232" s="14"/>
      <c r="PIO232" s="14"/>
      <c r="PIP232" s="14"/>
      <c r="PIQ232" s="14"/>
      <c r="PIR232" s="14"/>
      <c r="PIS232" s="14"/>
      <c r="PIT232" s="14"/>
      <c r="PIU232" s="14"/>
      <c r="PIV232" s="14"/>
      <c r="PIW232" s="14"/>
      <c r="PIX232" s="14"/>
      <c r="PIY232" s="14"/>
      <c r="PIZ232" s="14"/>
      <c r="PJA232" s="14"/>
      <c r="PJB232" s="14"/>
      <c r="PJC232" s="14"/>
      <c r="PJD232" s="14"/>
      <c r="PJE232" s="14"/>
      <c r="PJF232" s="14"/>
      <c r="PJG232" s="14"/>
      <c r="PJH232" s="14"/>
      <c r="PJI232" s="14"/>
      <c r="PJJ232" s="14"/>
      <c r="PJK232" s="14"/>
      <c r="PJL232" s="14"/>
      <c r="PJM232" s="14"/>
      <c r="PJN232" s="14"/>
      <c r="PJO232" s="14"/>
      <c r="PJP232" s="14"/>
      <c r="PJQ232" s="14"/>
      <c r="PJR232" s="14"/>
      <c r="PJS232" s="14"/>
      <c r="PJT232" s="14"/>
      <c r="PJU232" s="14"/>
      <c r="PJV232" s="14"/>
      <c r="PJW232" s="14"/>
      <c r="PJX232" s="14"/>
      <c r="PJY232" s="14"/>
      <c r="PJZ232" s="14"/>
      <c r="PKA232" s="14"/>
      <c r="PKB232" s="14"/>
      <c r="PKC232" s="14"/>
      <c r="PKD232" s="14"/>
      <c r="PKE232" s="14"/>
      <c r="PKF232" s="14"/>
      <c r="PKG232" s="14"/>
      <c r="PKH232" s="14"/>
      <c r="PKI232" s="14"/>
      <c r="PKJ232" s="14"/>
      <c r="PKK232" s="14"/>
      <c r="PKL232" s="14"/>
      <c r="PKM232" s="14"/>
      <c r="PKN232" s="14"/>
      <c r="PKO232" s="14"/>
      <c r="PKP232" s="14"/>
      <c r="PKQ232" s="14"/>
      <c r="PKR232" s="14"/>
      <c r="PKS232" s="14"/>
      <c r="PKT232" s="14"/>
      <c r="PKU232" s="14"/>
      <c r="PKV232" s="14"/>
      <c r="PKW232" s="14"/>
      <c r="PKX232" s="14"/>
      <c r="PKY232" s="14"/>
      <c r="PKZ232" s="14"/>
      <c r="PLA232" s="14"/>
      <c r="PLB232" s="14"/>
      <c r="PLC232" s="14"/>
      <c r="PLD232" s="14"/>
      <c r="PLE232" s="14"/>
      <c r="PLF232" s="14"/>
      <c r="PLG232" s="14"/>
      <c r="PLH232" s="14"/>
      <c r="PLI232" s="14"/>
      <c r="PLJ232" s="14"/>
      <c r="PLK232" s="14"/>
      <c r="PLL232" s="14"/>
      <c r="PLM232" s="14"/>
      <c r="PLN232" s="14"/>
      <c r="PLO232" s="14"/>
      <c r="PLP232" s="14"/>
      <c r="PLQ232" s="14"/>
      <c r="PLR232" s="14"/>
      <c r="PLS232" s="14"/>
      <c r="PLT232" s="14"/>
      <c r="PLU232" s="14"/>
      <c r="PLV232" s="14"/>
      <c r="PLW232" s="14"/>
      <c r="PLX232" s="14"/>
      <c r="PLY232" s="14"/>
      <c r="PLZ232" s="14"/>
      <c r="PMA232" s="14"/>
      <c r="PMB232" s="14"/>
      <c r="PMC232" s="14"/>
      <c r="PMD232" s="14"/>
      <c r="PME232" s="14"/>
      <c r="PMF232" s="14"/>
      <c r="PMG232" s="14"/>
      <c r="PMH232" s="14"/>
      <c r="PMI232" s="14"/>
      <c r="PMJ232" s="14"/>
      <c r="PMK232" s="14"/>
      <c r="PML232" s="14"/>
      <c r="PMM232" s="14"/>
      <c r="PMN232" s="14"/>
      <c r="PMO232" s="14"/>
      <c r="PMP232" s="14"/>
      <c r="PMQ232" s="14"/>
      <c r="PMR232" s="14"/>
      <c r="PMS232" s="14"/>
      <c r="PMT232" s="14"/>
      <c r="PMU232" s="14"/>
      <c r="PMV232" s="14"/>
      <c r="PMW232" s="14"/>
      <c r="PMX232" s="14"/>
      <c r="PMY232" s="14"/>
      <c r="PMZ232" s="14"/>
      <c r="PNA232" s="14"/>
      <c r="PNB232" s="14"/>
      <c r="PNC232" s="14"/>
      <c r="PND232" s="14"/>
      <c r="PNE232" s="14"/>
      <c r="PNF232" s="14"/>
      <c r="PNG232" s="14"/>
      <c r="PNH232" s="14"/>
      <c r="PNI232" s="14"/>
      <c r="PNJ232" s="14"/>
      <c r="PNK232" s="14"/>
      <c r="PNL232" s="14"/>
      <c r="PNM232" s="14"/>
      <c r="PNN232" s="14"/>
      <c r="PNO232" s="14"/>
      <c r="PNP232" s="14"/>
      <c r="PNQ232" s="14"/>
      <c r="PNR232" s="14"/>
      <c r="PNS232" s="14"/>
      <c r="PNT232" s="14"/>
      <c r="PNU232" s="14"/>
      <c r="PNV232" s="14"/>
      <c r="PNW232" s="14"/>
      <c r="PNX232" s="14"/>
      <c r="PNY232" s="14"/>
      <c r="PNZ232" s="14"/>
      <c r="POA232" s="14"/>
      <c r="POB232" s="14"/>
      <c r="POC232" s="14"/>
      <c r="POD232" s="14"/>
      <c r="POE232" s="14"/>
      <c r="POF232" s="14"/>
      <c r="POG232" s="14"/>
      <c r="POH232" s="14"/>
      <c r="POI232" s="14"/>
      <c r="POJ232" s="14"/>
      <c r="POK232" s="14"/>
      <c r="POL232" s="14"/>
      <c r="POM232" s="14"/>
      <c r="PON232" s="14"/>
      <c r="POO232" s="14"/>
      <c r="POP232" s="14"/>
      <c r="POQ232" s="14"/>
      <c r="POR232" s="14"/>
      <c r="POS232" s="14"/>
      <c r="POT232" s="14"/>
      <c r="POU232" s="14"/>
      <c r="POV232" s="14"/>
      <c r="POW232" s="14"/>
      <c r="POX232" s="14"/>
      <c r="POY232" s="14"/>
      <c r="POZ232" s="14"/>
      <c r="PPA232" s="14"/>
      <c r="PPB232" s="14"/>
      <c r="PPC232" s="14"/>
      <c r="PPD232" s="14"/>
      <c r="PPE232" s="14"/>
      <c r="PPF232" s="14"/>
      <c r="PPG232" s="14"/>
      <c r="PPH232" s="14"/>
      <c r="PPI232" s="14"/>
      <c r="PPJ232" s="14"/>
      <c r="PPK232" s="14"/>
      <c r="PPL232" s="14"/>
      <c r="PPM232" s="14"/>
      <c r="PPN232" s="14"/>
      <c r="PPO232" s="14"/>
      <c r="PPP232" s="14"/>
      <c r="PPQ232" s="14"/>
      <c r="PPR232" s="14"/>
      <c r="PPS232" s="14"/>
      <c r="PPT232" s="14"/>
      <c r="PPU232" s="14"/>
      <c r="PPV232" s="14"/>
      <c r="PPW232" s="14"/>
      <c r="PPX232" s="14"/>
      <c r="PPY232" s="14"/>
      <c r="PPZ232" s="14"/>
      <c r="PQA232" s="14"/>
      <c r="PQB232" s="14"/>
      <c r="PQC232" s="14"/>
      <c r="PQD232" s="14"/>
      <c r="PQE232" s="14"/>
      <c r="PQF232" s="14"/>
      <c r="PQG232" s="14"/>
      <c r="PQH232" s="14"/>
      <c r="PQI232" s="14"/>
      <c r="PQJ232" s="14"/>
      <c r="PQK232" s="14"/>
      <c r="PQL232" s="14"/>
      <c r="PQM232" s="14"/>
      <c r="PQN232" s="14"/>
      <c r="PQO232" s="14"/>
      <c r="PQP232" s="14"/>
      <c r="PQQ232" s="14"/>
      <c r="PQR232" s="14"/>
      <c r="PQS232" s="14"/>
      <c r="PQT232" s="14"/>
      <c r="PQU232" s="14"/>
      <c r="PQV232" s="14"/>
      <c r="PQW232" s="14"/>
      <c r="PQX232" s="14"/>
      <c r="PQY232" s="14"/>
      <c r="PQZ232" s="14"/>
      <c r="PRA232" s="14"/>
      <c r="PRB232" s="14"/>
      <c r="PRC232" s="14"/>
      <c r="PRD232" s="14"/>
      <c r="PRE232" s="14"/>
      <c r="PRF232" s="14"/>
      <c r="PRG232" s="14"/>
      <c r="PRH232" s="14"/>
      <c r="PRI232" s="14"/>
      <c r="PRJ232" s="14"/>
      <c r="PRK232" s="14"/>
      <c r="PRL232" s="14"/>
      <c r="PRM232" s="14"/>
      <c r="PRN232" s="14"/>
      <c r="PRO232" s="14"/>
      <c r="PRP232" s="14"/>
      <c r="PRQ232" s="14"/>
      <c r="PRR232" s="14"/>
      <c r="PRS232" s="14"/>
      <c r="PRT232" s="14"/>
      <c r="PRU232" s="14"/>
      <c r="PRV232" s="14"/>
      <c r="PRW232" s="14"/>
      <c r="PRX232" s="14"/>
      <c r="PRY232" s="14"/>
      <c r="PRZ232" s="14"/>
      <c r="PSA232" s="14"/>
      <c r="PSB232" s="14"/>
      <c r="PSC232" s="14"/>
      <c r="PSD232" s="14"/>
      <c r="PSE232" s="14"/>
      <c r="PSF232" s="14"/>
      <c r="PSG232" s="14"/>
      <c r="PSH232" s="14"/>
      <c r="PSI232" s="14"/>
      <c r="PSJ232" s="14"/>
      <c r="PSK232" s="14"/>
      <c r="PSL232" s="14"/>
      <c r="PSM232" s="14"/>
      <c r="PSN232" s="14"/>
      <c r="PSO232" s="14"/>
      <c r="PSP232" s="14"/>
      <c r="PSQ232" s="14"/>
      <c r="PSR232" s="14"/>
      <c r="PSS232" s="14"/>
      <c r="PST232" s="14"/>
      <c r="PSU232" s="14"/>
      <c r="PSV232" s="14"/>
      <c r="PSW232" s="14"/>
      <c r="PSX232" s="14"/>
      <c r="PSY232" s="14"/>
      <c r="PSZ232" s="14"/>
      <c r="PTA232" s="14"/>
      <c r="PTB232" s="14"/>
      <c r="PTC232" s="14"/>
      <c r="PTD232" s="14"/>
      <c r="PTE232" s="14"/>
      <c r="PTF232" s="14"/>
      <c r="PTG232" s="14"/>
      <c r="PTH232" s="14"/>
      <c r="PTI232" s="14"/>
      <c r="PTJ232" s="14"/>
      <c r="PTK232" s="14"/>
      <c r="PTL232" s="14"/>
      <c r="PTM232" s="14"/>
      <c r="PTN232" s="14"/>
      <c r="PTO232" s="14"/>
      <c r="PTP232" s="14"/>
      <c r="PTQ232" s="14"/>
      <c r="PTR232" s="14"/>
      <c r="PTS232" s="14"/>
      <c r="PTT232" s="14"/>
      <c r="PTU232" s="14"/>
      <c r="PTV232" s="14"/>
      <c r="PTW232" s="14"/>
      <c r="PTX232" s="14"/>
      <c r="PTY232" s="14"/>
      <c r="PTZ232" s="14"/>
      <c r="PUA232" s="14"/>
      <c r="PUB232" s="14"/>
      <c r="PUC232" s="14"/>
      <c r="PUD232" s="14"/>
      <c r="PUE232" s="14"/>
      <c r="PUF232" s="14"/>
      <c r="PUG232" s="14"/>
      <c r="PUH232" s="14"/>
      <c r="PUI232" s="14"/>
      <c r="PUJ232" s="14"/>
      <c r="PUK232" s="14"/>
      <c r="PUL232" s="14"/>
      <c r="PUM232" s="14"/>
      <c r="PUN232" s="14"/>
      <c r="PUO232" s="14"/>
      <c r="PUP232" s="14"/>
      <c r="PUQ232" s="14"/>
      <c r="PUR232" s="14"/>
      <c r="PUS232" s="14"/>
      <c r="PUT232" s="14"/>
      <c r="PUU232" s="14"/>
      <c r="PUV232" s="14"/>
      <c r="PUW232" s="14"/>
      <c r="PUX232" s="14"/>
      <c r="PUY232" s="14"/>
      <c r="PUZ232" s="14"/>
      <c r="PVA232" s="14"/>
      <c r="PVB232" s="14"/>
      <c r="PVC232" s="14"/>
      <c r="PVD232" s="14"/>
      <c r="PVE232" s="14"/>
      <c r="PVF232" s="14"/>
      <c r="PVG232" s="14"/>
      <c r="PVH232" s="14"/>
      <c r="PVI232" s="14"/>
      <c r="PVJ232" s="14"/>
      <c r="PVK232" s="14"/>
      <c r="PVL232" s="14"/>
      <c r="PVM232" s="14"/>
      <c r="PVN232" s="14"/>
      <c r="PVO232" s="14"/>
      <c r="PVP232" s="14"/>
      <c r="PVQ232" s="14"/>
      <c r="PVR232" s="14"/>
      <c r="PVS232" s="14"/>
      <c r="PVT232" s="14"/>
      <c r="PVU232" s="14"/>
      <c r="PVV232" s="14"/>
      <c r="PVW232" s="14"/>
      <c r="PVX232" s="14"/>
      <c r="PVY232" s="14"/>
      <c r="PVZ232" s="14"/>
      <c r="PWA232" s="14"/>
      <c r="PWB232" s="14"/>
      <c r="PWC232" s="14"/>
      <c r="PWD232" s="14"/>
      <c r="PWE232" s="14"/>
      <c r="PWF232" s="14"/>
      <c r="PWG232" s="14"/>
      <c r="PWH232" s="14"/>
      <c r="PWI232" s="14"/>
      <c r="PWJ232" s="14"/>
      <c r="PWK232" s="14"/>
      <c r="PWL232" s="14"/>
      <c r="PWM232" s="14"/>
      <c r="PWN232" s="14"/>
      <c r="PWO232" s="14"/>
      <c r="PWP232" s="14"/>
      <c r="PWQ232" s="14"/>
      <c r="PWR232" s="14"/>
      <c r="PWS232" s="14"/>
      <c r="PWT232" s="14"/>
      <c r="PWU232" s="14"/>
      <c r="PWV232" s="14"/>
      <c r="PWW232" s="14"/>
      <c r="PWX232" s="14"/>
      <c r="PWY232" s="14"/>
      <c r="PWZ232" s="14"/>
      <c r="PXA232" s="14"/>
      <c r="PXB232" s="14"/>
      <c r="PXC232" s="14"/>
      <c r="PXD232" s="14"/>
      <c r="PXE232" s="14"/>
      <c r="PXF232" s="14"/>
      <c r="PXG232" s="14"/>
      <c r="PXH232" s="14"/>
      <c r="PXI232" s="14"/>
      <c r="PXJ232" s="14"/>
      <c r="PXK232" s="14"/>
      <c r="PXL232" s="14"/>
      <c r="PXM232" s="14"/>
      <c r="PXN232" s="14"/>
      <c r="PXO232" s="14"/>
      <c r="PXP232" s="14"/>
      <c r="PXQ232" s="14"/>
      <c r="PXR232" s="14"/>
      <c r="PXS232" s="14"/>
      <c r="PXT232" s="14"/>
      <c r="PXU232" s="14"/>
      <c r="PXV232" s="14"/>
      <c r="PXW232" s="14"/>
      <c r="PXX232" s="14"/>
      <c r="PXY232" s="14"/>
      <c r="PXZ232" s="14"/>
      <c r="PYA232" s="14"/>
      <c r="PYB232" s="14"/>
      <c r="PYC232" s="14"/>
      <c r="PYD232" s="14"/>
      <c r="PYE232" s="14"/>
      <c r="PYF232" s="14"/>
      <c r="PYG232" s="14"/>
      <c r="PYH232" s="14"/>
      <c r="PYI232" s="14"/>
      <c r="PYJ232" s="14"/>
      <c r="PYK232" s="14"/>
      <c r="PYL232" s="14"/>
      <c r="PYM232" s="14"/>
      <c r="PYN232" s="14"/>
      <c r="PYO232" s="14"/>
      <c r="PYP232" s="14"/>
      <c r="PYQ232" s="14"/>
      <c r="PYR232" s="14"/>
      <c r="PYS232" s="14"/>
      <c r="PYT232" s="14"/>
      <c r="PYU232" s="14"/>
      <c r="PYV232" s="14"/>
      <c r="PYW232" s="14"/>
      <c r="PYX232" s="14"/>
      <c r="PYY232" s="14"/>
      <c r="PYZ232" s="14"/>
      <c r="PZA232" s="14"/>
      <c r="PZB232" s="14"/>
      <c r="PZC232" s="14"/>
      <c r="PZD232" s="14"/>
      <c r="PZE232" s="14"/>
      <c r="PZF232" s="14"/>
      <c r="PZG232" s="14"/>
      <c r="PZH232" s="14"/>
      <c r="PZI232" s="14"/>
      <c r="PZJ232" s="14"/>
      <c r="PZK232" s="14"/>
      <c r="PZL232" s="14"/>
      <c r="PZM232" s="14"/>
      <c r="PZN232" s="14"/>
      <c r="PZO232" s="14"/>
      <c r="PZP232" s="14"/>
      <c r="PZQ232" s="14"/>
      <c r="PZR232" s="14"/>
      <c r="PZS232" s="14"/>
      <c r="PZT232" s="14"/>
      <c r="PZU232" s="14"/>
      <c r="PZV232" s="14"/>
      <c r="PZW232" s="14"/>
      <c r="PZX232" s="14"/>
      <c r="PZY232" s="14"/>
      <c r="PZZ232" s="14"/>
      <c r="QAA232" s="14"/>
      <c r="QAB232" s="14"/>
      <c r="QAC232" s="14"/>
      <c r="QAD232" s="14"/>
      <c r="QAE232" s="14"/>
      <c r="QAF232" s="14"/>
      <c r="QAG232" s="14"/>
      <c r="QAH232" s="14"/>
      <c r="QAI232" s="14"/>
      <c r="QAJ232" s="14"/>
      <c r="QAK232" s="14"/>
      <c r="QAL232" s="14"/>
      <c r="QAM232" s="14"/>
      <c r="QAN232" s="14"/>
      <c r="QAO232" s="14"/>
      <c r="QAP232" s="14"/>
      <c r="QAQ232" s="14"/>
      <c r="QAR232" s="14"/>
      <c r="QAS232" s="14"/>
      <c r="QAT232" s="14"/>
      <c r="QAU232" s="14"/>
      <c r="QAV232" s="14"/>
      <c r="QAW232" s="14"/>
      <c r="QAX232" s="14"/>
      <c r="QAY232" s="14"/>
      <c r="QAZ232" s="14"/>
      <c r="QBA232" s="14"/>
      <c r="QBB232" s="14"/>
      <c r="QBC232" s="14"/>
      <c r="QBD232" s="14"/>
      <c r="QBE232" s="14"/>
      <c r="QBF232" s="14"/>
      <c r="QBG232" s="14"/>
      <c r="QBH232" s="14"/>
      <c r="QBI232" s="14"/>
      <c r="QBJ232" s="14"/>
      <c r="QBK232" s="14"/>
      <c r="QBL232" s="14"/>
      <c r="QBM232" s="14"/>
      <c r="QBN232" s="14"/>
      <c r="QBO232" s="14"/>
      <c r="QBP232" s="14"/>
      <c r="QBQ232" s="14"/>
      <c r="QBR232" s="14"/>
      <c r="QBS232" s="14"/>
      <c r="QBT232" s="14"/>
      <c r="QBU232" s="14"/>
      <c r="QBV232" s="14"/>
      <c r="QBW232" s="14"/>
      <c r="QBX232" s="14"/>
      <c r="QBY232" s="14"/>
      <c r="QBZ232" s="14"/>
      <c r="QCA232" s="14"/>
      <c r="QCB232" s="14"/>
      <c r="QCC232" s="14"/>
      <c r="QCD232" s="14"/>
      <c r="QCE232" s="14"/>
      <c r="QCF232" s="14"/>
      <c r="QCG232" s="14"/>
      <c r="QCH232" s="14"/>
      <c r="QCI232" s="14"/>
      <c r="QCJ232" s="14"/>
      <c r="QCK232" s="14"/>
      <c r="QCL232" s="14"/>
      <c r="QCM232" s="14"/>
      <c r="QCN232" s="14"/>
      <c r="QCO232" s="14"/>
      <c r="QCP232" s="14"/>
      <c r="QCQ232" s="14"/>
      <c r="QCR232" s="14"/>
      <c r="QCS232" s="14"/>
      <c r="QCT232" s="14"/>
      <c r="QCU232" s="14"/>
      <c r="QCV232" s="14"/>
      <c r="QCW232" s="14"/>
      <c r="QCX232" s="14"/>
      <c r="QCY232" s="14"/>
      <c r="QCZ232" s="14"/>
      <c r="QDA232" s="14"/>
      <c r="QDB232" s="14"/>
      <c r="QDC232" s="14"/>
      <c r="QDD232" s="14"/>
      <c r="QDE232" s="14"/>
      <c r="QDF232" s="14"/>
      <c r="QDG232" s="14"/>
      <c r="QDH232" s="14"/>
      <c r="QDI232" s="14"/>
      <c r="QDJ232" s="14"/>
      <c r="QDK232" s="14"/>
      <c r="QDL232" s="14"/>
      <c r="QDM232" s="14"/>
      <c r="QDN232" s="14"/>
      <c r="QDO232" s="14"/>
      <c r="QDP232" s="14"/>
      <c r="QDQ232" s="14"/>
      <c r="QDR232" s="14"/>
      <c r="QDS232" s="14"/>
      <c r="QDT232" s="14"/>
      <c r="QDU232" s="14"/>
      <c r="QDV232" s="14"/>
      <c r="QDW232" s="14"/>
      <c r="QDX232" s="14"/>
      <c r="QDY232" s="14"/>
      <c r="QDZ232" s="14"/>
      <c r="QEA232" s="14"/>
      <c r="QEB232" s="14"/>
      <c r="QEC232" s="14"/>
      <c r="QED232" s="14"/>
      <c r="QEE232" s="14"/>
      <c r="QEF232" s="14"/>
      <c r="QEG232" s="14"/>
      <c r="QEH232" s="14"/>
      <c r="QEI232" s="14"/>
      <c r="QEJ232" s="14"/>
      <c r="QEK232" s="14"/>
      <c r="QEL232" s="14"/>
      <c r="QEM232" s="14"/>
      <c r="QEN232" s="14"/>
      <c r="QEO232" s="14"/>
      <c r="QEP232" s="14"/>
      <c r="QEQ232" s="14"/>
      <c r="QER232" s="14"/>
      <c r="QES232" s="14"/>
      <c r="QET232" s="14"/>
      <c r="QEU232" s="14"/>
      <c r="QEV232" s="14"/>
      <c r="QEW232" s="14"/>
      <c r="QEX232" s="14"/>
      <c r="QEY232" s="14"/>
      <c r="QEZ232" s="14"/>
      <c r="QFA232" s="14"/>
      <c r="QFB232" s="14"/>
      <c r="QFC232" s="14"/>
      <c r="QFD232" s="14"/>
      <c r="QFE232" s="14"/>
      <c r="QFF232" s="14"/>
      <c r="QFG232" s="14"/>
      <c r="QFH232" s="14"/>
      <c r="QFI232" s="14"/>
      <c r="QFJ232" s="14"/>
      <c r="QFK232" s="14"/>
      <c r="QFL232" s="14"/>
      <c r="QFM232" s="14"/>
      <c r="QFN232" s="14"/>
      <c r="QFO232" s="14"/>
      <c r="QFP232" s="14"/>
      <c r="QFQ232" s="14"/>
      <c r="QFR232" s="14"/>
      <c r="QFS232" s="14"/>
      <c r="QFT232" s="14"/>
      <c r="QFU232" s="14"/>
      <c r="QFV232" s="14"/>
      <c r="QFW232" s="14"/>
      <c r="QFX232" s="14"/>
      <c r="QFY232" s="14"/>
      <c r="QFZ232" s="14"/>
      <c r="QGA232" s="14"/>
      <c r="QGB232" s="14"/>
      <c r="QGC232" s="14"/>
      <c r="QGD232" s="14"/>
      <c r="QGE232" s="14"/>
      <c r="QGF232" s="14"/>
      <c r="QGG232" s="14"/>
      <c r="QGH232" s="14"/>
      <c r="QGI232" s="14"/>
      <c r="QGJ232" s="14"/>
      <c r="QGK232" s="14"/>
      <c r="QGL232" s="14"/>
      <c r="QGM232" s="14"/>
      <c r="QGN232" s="14"/>
      <c r="QGO232" s="14"/>
      <c r="QGP232" s="14"/>
      <c r="QGQ232" s="14"/>
      <c r="QGR232" s="14"/>
      <c r="QGS232" s="14"/>
      <c r="QGT232" s="14"/>
      <c r="QGU232" s="14"/>
      <c r="QGV232" s="14"/>
      <c r="QGW232" s="14"/>
      <c r="QGX232" s="14"/>
      <c r="QGY232" s="14"/>
      <c r="QGZ232" s="14"/>
      <c r="QHA232" s="14"/>
      <c r="QHB232" s="14"/>
      <c r="QHC232" s="14"/>
      <c r="QHD232" s="14"/>
      <c r="QHE232" s="14"/>
      <c r="QHF232" s="14"/>
      <c r="QHG232" s="14"/>
      <c r="QHH232" s="14"/>
      <c r="QHI232" s="14"/>
      <c r="QHJ232" s="14"/>
      <c r="QHK232" s="14"/>
      <c r="QHL232" s="14"/>
      <c r="QHM232" s="14"/>
      <c r="QHN232" s="14"/>
      <c r="QHO232" s="14"/>
      <c r="QHP232" s="14"/>
      <c r="QHQ232" s="14"/>
      <c r="QHR232" s="14"/>
      <c r="QHS232" s="14"/>
      <c r="QHT232" s="14"/>
      <c r="QHU232" s="14"/>
      <c r="QHV232" s="14"/>
      <c r="QHW232" s="14"/>
      <c r="QHX232" s="14"/>
      <c r="QHY232" s="14"/>
      <c r="QHZ232" s="14"/>
      <c r="QIA232" s="14"/>
      <c r="QIB232" s="14"/>
      <c r="QIC232" s="14"/>
      <c r="QID232" s="14"/>
      <c r="QIE232" s="14"/>
      <c r="QIF232" s="14"/>
      <c r="QIG232" s="14"/>
      <c r="QIH232" s="14"/>
      <c r="QII232" s="14"/>
      <c r="QIJ232" s="14"/>
      <c r="QIK232" s="14"/>
      <c r="QIL232" s="14"/>
      <c r="QIM232" s="14"/>
      <c r="QIN232" s="14"/>
      <c r="QIO232" s="14"/>
      <c r="QIP232" s="14"/>
      <c r="QIQ232" s="14"/>
      <c r="QIR232" s="14"/>
      <c r="QIS232" s="14"/>
      <c r="QIT232" s="14"/>
      <c r="QIU232" s="14"/>
      <c r="QIV232" s="14"/>
      <c r="QIW232" s="14"/>
      <c r="QIX232" s="14"/>
      <c r="QIY232" s="14"/>
      <c r="QIZ232" s="14"/>
      <c r="QJA232" s="14"/>
      <c r="QJB232" s="14"/>
      <c r="QJC232" s="14"/>
      <c r="QJD232" s="14"/>
      <c r="QJE232" s="14"/>
      <c r="QJF232" s="14"/>
      <c r="QJG232" s="14"/>
      <c r="QJH232" s="14"/>
      <c r="QJI232" s="14"/>
      <c r="QJJ232" s="14"/>
      <c r="QJK232" s="14"/>
      <c r="QJL232" s="14"/>
      <c r="QJM232" s="14"/>
      <c r="QJN232" s="14"/>
      <c r="QJO232" s="14"/>
      <c r="QJP232" s="14"/>
      <c r="QJQ232" s="14"/>
      <c r="QJR232" s="14"/>
      <c r="QJS232" s="14"/>
      <c r="QJT232" s="14"/>
      <c r="QJU232" s="14"/>
      <c r="QJV232" s="14"/>
      <c r="QJW232" s="14"/>
      <c r="QJX232" s="14"/>
      <c r="QJY232" s="14"/>
      <c r="QJZ232" s="14"/>
      <c r="QKA232" s="14"/>
      <c r="QKB232" s="14"/>
      <c r="QKC232" s="14"/>
      <c r="QKD232" s="14"/>
      <c r="QKE232" s="14"/>
      <c r="QKF232" s="14"/>
      <c r="QKG232" s="14"/>
      <c r="QKH232" s="14"/>
      <c r="QKI232" s="14"/>
      <c r="QKJ232" s="14"/>
      <c r="QKK232" s="14"/>
      <c r="QKL232" s="14"/>
      <c r="QKM232" s="14"/>
      <c r="QKN232" s="14"/>
      <c r="QKO232" s="14"/>
      <c r="QKP232" s="14"/>
      <c r="QKQ232" s="14"/>
      <c r="QKR232" s="14"/>
      <c r="QKS232" s="14"/>
      <c r="QKT232" s="14"/>
      <c r="QKU232" s="14"/>
      <c r="QKV232" s="14"/>
      <c r="QKW232" s="14"/>
      <c r="QKX232" s="14"/>
      <c r="QKY232" s="14"/>
      <c r="QKZ232" s="14"/>
      <c r="QLA232" s="14"/>
      <c r="QLB232" s="14"/>
      <c r="QLC232" s="14"/>
      <c r="QLD232" s="14"/>
      <c r="QLE232" s="14"/>
      <c r="QLF232" s="14"/>
      <c r="QLG232" s="14"/>
      <c r="QLH232" s="14"/>
      <c r="QLI232" s="14"/>
      <c r="QLJ232" s="14"/>
      <c r="QLK232" s="14"/>
      <c r="QLL232" s="14"/>
      <c r="QLM232" s="14"/>
      <c r="QLN232" s="14"/>
      <c r="QLO232" s="14"/>
      <c r="QLP232" s="14"/>
      <c r="QLQ232" s="14"/>
      <c r="QLR232" s="14"/>
      <c r="QLS232" s="14"/>
      <c r="QLT232" s="14"/>
      <c r="QLU232" s="14"/>
      <c r="QLV232" s="14"/>
      <c r="QLW232" s="14"/>
      <c r="QLX232" s="14"/>
      <c r="QLY232" s="14"/>
      <c r="QLZ232" s="14"/>
      <c r="QMA232" s="14"/>
      <c r="QMB232" s="14"/>
      <c r="QMC232" s="14"/>
      <c r="QMD232" s="14"/>
      <c r="QME232" s="14"/>
      <c r="QMF232" s="14"/>
      <c r="QMG232" s="14"/>
      <c r="QMH232" s="14"/>
      <c r="QMI232" s="14"/>
      <c r="QMJ232" s="14"/>
      <c r="QMK232" s="14"/>
      <c r="QML232" s="14"/>
      <c r="QMM232" s="14"/>
      <c r="QMN232" s="14"/>
      <c r="QMO232" s="14"/>
      <c r="QMP232" s="14"/>
      <c r="QMQ232" s="14"/>
      <c r="QMR232" s="14"/>
      <c r="QMS232" s="14"/>
      <c r="QMT232" s="14"/>
      <c r="QMU232" s="14"/>
      <c r="QMV232" s="14"/>
      <c r="QMW232" s="14"/>
      <c r="QMX232" s="14"/>
      <c r="QMY232" s="14"/>
      <c r="QMZ232" s="14"/>
      <c r="QNA232" s="14"/>
      <c r="QNB232" s="14"/>
      <c r="QNC232" s="14"/>
      <c r="QND232" s="14"/>
      <c r="QNE232" s="14"/>
      <c r="QNF232" s="14"/>
      <c r="QNG232" s="14"/>
      <c r="QNH232" s="14"/>
      <c r="QNI232" s="14"/>
      <c r="QNJ232" s="14"/>
      <c r="QNK232" s="14"/>
      <c r="QNL232" s="14"/>
      <c r="QNM232" s="14"/>
      <c r="QNN232" s="14"/>
      <c r="QNO232" s="14"/>
      <c r="QNP232" s="14"/>
      <c r="QNQ232" s="14"/>
      <c r="QNR232" s="14"/>
      <c r="QNS232" s="14"/>
      <c r="QNT232" s="14"/>
      <c r="QNU232" s="14"/>
      <c r="QNV232" s="14"/>
      <c r="QNW232" s="14"/>
      <c r="QNX232" s="14"/>
      <c r="QNY232" s="14"/>
      <c r="QNZ232" s="14"/>
      <c r="QOA232" s="14"/>
      <c r="QOB232" s="14"/>
      <c r="QOC232" s="14"/>
      <c r="QOD232" s="14"/>
      <c r="QOE232" s="14"/>
      <c r="QOF232" s="14"/>
      <c r="QOG232" s="14"/>
      <c r="QOH232" s="14"/>
      <c r="QOI232" s="14"/>
      <c r="QOJ232" s="14"/>
      <c r="QOK232" s="14"/>
      <c r="QOL232" s="14"/>
      <c r="QOM232" s="14"/>
      <c r="QON232" s="14"/>
      <c r="QOO232" s="14"/>
      <c r="QOP232" s="14"/>
      <c r="QOQ232" s="14"/>
      <c r="QOR232" s="14"/>
      <c r="QOS232" s="14"/>
      <c r="QOT232" s="14"/>
      <c r="QOU232" s="14"/>
      <c r="QOV232" s="14"/>
      <c r="QOW232" s="14"/>
      <c r="QOX232" s="14"/>
      <c r="QOY232" s="14"/>
      <c r="QOZ232" s="14"/>
      <c r="QPA232" s="14"/>
      <c r="QPB232" s="14"/>
      <c r="QPC232" s="14"/>
      <c r="QPD232" s="14"/>
      <c r="QPE232" s="14"/>
      <c r="QPF232" s="14"/>
      <c r="QPG232" s="14"/>
      <c r="QPH232" s="14"/>
      <c r="QPI232" s="14"/>
      <c r="QPJ232" s="14"/>
      <c r="QPK232" s="14"/>
      <c r="QPL232" s="14"/>
      <c r="QPM232" s="14"/>
      <c r="QPN232" s="14"/>
      <c r="QPO232" s="14"/>
      <c r="QPP232" s="14"/>
      <c r="QPQ232" s="14"/>
      <c r="QPR232" s="14"/>
      <c r="QPS232" s="14"/>
      <c r="QPT232" s="14"/>
      <c r="QPU232" s="14"/>
      <c r="QPV232" s="14"/>
      <c r="QPW232" s="14"/>
      <c r="QPX232" s="14"/>
      <c r="QPY232" s="14"/>
      <c r="QPZ232" s="14"/>
      <c r="QQA232" s="14"/>
      <c r="QQB232" s="14"/>
      <c r="QQC232" s="14"/>
      <c r="QQD232" s="14"/>
      <c r="QQE232" s="14"/>
      <c r="QQF232" s="14"/>
      <c r="QQG232" s="14"/>
      <c r="QQH232" s="14"/>
      <c r="QQI232" s="14"/>
      <c r="QQJ232" s="14"/>
      <c r="QQK232" s="14"/>
      <c r="QQL232" s="14"/>
      <c r="QQM232" s="14"/>
      <c r="QQN232" s="14"/>
      <c r="QQO232" s="14"/>
      <c r="QQP232" s="14"/>
      <c r="QQQ232" s="14"/>
      <c r="QQR232" s="14"/>
      <c r="QQS232" s="14"/>
      <c r="QQT232" s="14"/>
      <c r="QQU232" s="14"/>
      <c r="QQV232" s="14"/>
      <c r="QQW232" s="14"/>
      <c r="QQX232" s="14"/>
      <c r="QQY232" s="14"/>
      <c r="QQZ232" s="14"/>
      <c r="QRA232" s="14"/>
      <c r="QRB232" s="14"/>
      <c r="QRC232" s="14"/>
      <c r="QRD232" s="14"/>
      <c r="QRE232" s="14"/>
      <c r="QRF232" s="14"/>
      <c r="QRG232" s="14"/>
      <c r="QRH232" s="14"/>
      <c r="QRI232" s="14"/>
      <c r="QRJ232" s="14"/>
      <c r="QRK232" s="14"/>
      <c r="QRL232" s="14"/>
      <c r="QRM232" s="14"/>
      <c r="QRN232" s="14"/>
      <c r="QRO232" s="14"/>
      <c r="QRP232" s="14"/>
      <c r="QRQ232" s="14"/>
      <c r="QRR232" s="14"/>
      <c r="QRS232" s="14"/>
      <c r="QRT232" s="14"/>
      <c r="QRU232" s="14"/>
      <c r="QRV232" s="14"/>
      <c r="QRW232" s="14"/>
      <c r="QRX232" s="14"/>
      <c r="QRY232" s="14"/>
      <c r="QRZ232" s="14"/>
      <c r="QSA232" s="14"/>
      <c r="QSB232" s="14"/>
      <c r="QSC232" s="14"/>
      <c r="QSD232" s="14"/>
      <c r="QSE232" s="14"/>
      <c r="QSF232" s="14"/>
      <c r="QSG232" s="14"/>
      <c r="QSH232" s="14"/>
      <c r="QSI232" s="14"/>
      <c r="QSJ232" s="14"/>
      <c r="QSK232" s="14"/>
      <c r="QSL232" s="14"/>
      <c r="QSM232" s="14"/>
      <c r="QSN232" s="14"/>
      <c r="QSO232" s="14"/>
      <c r="QSP232" s="14"/>
      <c r="QSQ232" s="14"/>
      <c r="QSR232" s="14"/>
      <c r="QSS232" s="14"/>
      <c r="QST232" s="14"/>
      <c r="QSU232" s="14"/>
      <c r="QSV232" s="14"/>
      <c r="QSW232" s="14"/>
      <c r="QSX232" s="14"/>
      <c r="QSY232" s="14"/>
      <c r="QSZ232" s="14"/>
      <c r="QTA232" s="14"/>
      <c r="QTB232" s="14"/>
      <c r="QTC232" s="14"/>
      <c r="QTD232" s="14"/>
      <c r="QTE232" s="14"/>
      <c r="QTF232" s="14"/>
      <c r="QTG232" s="14"/>
      <c r="QTH232" s="14"/>
      <c r="QTI232" s="14"/>
      <c r="QTJ232" s="14"/>
      <c r="QTK232" s="14"/>
      <c r="QTL232" s="14"/>
      <c r="QTM232" s="14"/>
      <c r="QTN232" s="14"/>
      <c r="QTO232" s="14"/>
      <c r="QTP232" s="14"/>
      <c r="QTQ232" s="14"/>
      <c r="QTR232" s="14"/>
      <c r="QTS232" s="14"/>
      <c r="QTT232" s="14"/>
      <c r="QTU232" s="14"/>
      <c r="QTV232" s="14"/>
      <c r="QTW232" s="14"/>
      <c r="QTX232" s="14"/>
      <c r="QTY232" s="14"/>
      <c r="QTZ232" s="14"/>
      <c r="QUA232" s="14"/>
      <c r="QUB232" s="14"/>
      <c r="QUC232" s="14"/>
      <c r="QUD232" s="14"/>
      <c r="QUE232" s="14"/>
      <c r="QUF232" s="14"/>
      <c r="QUG232" s="14"/>
      <c r="QUH232" s="14"/>
      <c r="QUI232" s="14"/>
      <c r="QUJ232" s="14"/>
      <c r="QUK232" s="14"/>
      <c r="QUL232" s="14"/>
      <c r="QUM232" s="14"/>
      <c r="QUN232" s="14"/>
      <c r="QUO232" s="14"/>
      <c r="QUP232" s="14"/>
      <c r="QUQ232" s="14"/>
      <c r="QUR232" s="14"/>
      <c r="QUS232" s="14"/>
      <c r="QUT232" s="14"/>
      <c r="QUU232" s="14"/>
      <c r="QUV232" s="14"/>
      <c r="QUW232" s="14"/>
      <c r="QUX232" s="14"/>
      <c r="QUY232" s="14"/>
      <c r="QUZ232" s="14"/>
      <c r="QVA232" s="14"/>
      <c r="QVB232" s="14"/>
      <c r="QVC232" s="14"/>
      <c r="QVD232" s="14"/>
      <c r="QVE232" s="14"/>
      <c r="QVF232" s="14"/>
      <c r="QVG232" s="14"/>
      <c r="QVH232" s="14"/>
      <c r="QVI232" s="14"/>
      <c r="QVJ232" s="14"/>
      <c r="QVK232" s="14"/>
      <c r="QVL232" s="14"/>
      <c r="QVM232" s="14"/>
      <c r="QVN232" s="14"/>
      <c r="QVO232" s="14"/>
      <c r="QVP232" s="14"/>
      <c r="QVQ232" s="14"/>
      <c r="QVR232" s="14"/>
      <c r="QVS232" s="14"/>
      <c r="QVT232" s="14"/>
      <c r="QVU232" s="14"/>
      <c r="QVV232" s="14"/>
      <c r="QVW232" s="14"/>
      <c r="QVX232" s="14"/>
      <c r="QVY232" s="14"/>
      <c r="QVZ232" s="14"/>
      <c r="QWA232" s="14"/>
      <c r="QWB232" s="14"/>
      <c r="QWC232" s="14"/>
      <c r="QWD232" s="14"/>
      <c r="QWE232" s="14"/>
      <c r="QWF232" s="14"/>
      <c r="QWG232" s="14"/>
      <c r="QWH232" s="14"/>
      <c r="QWI232" s="14"/>
      <c r="QWJ232" s="14"/>
      <c r="QWK232" s="14"/>
      <c r="QWL232" s="14"/>
      <c r="QWM232" s="14"/>
      <c r="QWN232" s="14"/>
      <c r="QWO232" s="14"/>
      <c r="QWP232" s="14"/>
      <c r="QWQ232" s="14"/>
      <c r="QWR232" s="14"/>
      <c r="QWS232" s="14"/>
      <c r="QWT232" s="14"/>
      <c r="QWU232" s="14"/>
      <c r="QWV232" s="14"/>
      <c r="QWW232" s="14"/>
      <c r="QWX232" s="14"/>
      <c r="QWY232" s="14"/>
      <c r="QWZ232" s="14"/>
      <c r="QXA232" s="14"/>
      <c r="QXB232" s="14"/>
      <c r="QXC232" s="14"/>
      <c r="QXD232" s="14"/>
      <c r="QXE232" s="14"/>
      <c r="QXF232" s="14"/>
      <c r="QXG232" s="14"/>
      <c r="QXH232" s="14"/>
      <c r="QXI232" s="14"/>
      <c r="QXJ232" s="14"/>
      <c r="QXK232" s="14"/>
      <c r="QXL232" s="14"/>
      <c r="QXM232" s="14"/>
      <c r="QXN232" s="14"/>
      <c r="QXO232" s="14"/>
      <c r="QXP232" s="14"/>
      <c r="QXQ232" s="14"/>
      <c r="QXR232" s="14"/>
      <c r="QXS232" s="14"/>
      <c r="QXT232" s="14"/>
      <c r="QXU232" s="14"/>
      <c r="QXV232" s="14"/>
      <c r="QXW232" s="14"/>
      <c r="QXX232" s="14"/>
      <c r="QXY232" s="14"/>
      <c r="QXZ232" s="14"/>
      <c r="QYA232" s="14"/>
      <c r="QYB232" s="14"/>
      <c r="QYC232" s="14"/>
      <c r="QYD232" s="14"/>
      <c r="QYE232" s="14"/>
      <c r="QYF232" s="14"/>
      <c r="QYG232" s="14"/>
      <c r="QYH232" s="14"/>
      <c r="QYI232" s="14"/>
      <c r="QYJ232" s="14"/>
      <c r="QYK232" s="14"/>
      <c r="QYL232" s="14"/>
      <c r="QYM232" s="14"/>
      <c r="QYN232" s="14"/>
      <c r="QYO232" s="14"/>
      <c r="QYP232" s="14"/>
      <c r="QYQ232" s="14"/>
      <c r="QYR232" s="14"/>
      <c r="QYS232" s="14"/>
      <c r="QYT232" s="14"/>
      <c r="QYU232" s="14"/>
      <c r="QYV232" s="14"/>
      <c r="QYW232" s="14"/>
      <c r="QYX232" s="14"/>
      <c r="QYY232" s="14"/>
      <c r="QYZ232" s="14"/>
      <c r="QZA232" s="14"/>
      <c r="QZB232" s="14"/>
      <c r="QZC232" s="14"/>
      <c r="QZD232" s="14"/>
      <c r="QZE232" s="14"/>
      <c r="QZF232" s="14"/>
      <c r="QZG232" s="14"/>
      <c r="QZH232" s="14"/>
      <c r="QZI232" s="14"/>
      <c r="QZJ232" s="14"/>
      <c r="QZK232" s="14"/>
      <c r="QZL232" s="14"/>
      <c r="QZM232" s="14"/>
      <c r="QZN232" s="14"/>
      <c r="QZO232" s="14"/>
      <c r="QZP232" s="14"/>
      <c r="QZQ232" s="14"/>
      <c r="QZR232" s="14"/>
      <c r="QZS232" s="14"/>
      <c r="QZT232" s="14"/>
      <c r="QZU232" s="14"/>
      <c r="QZV232" s="14"/>
      <c r="QZW232" s="14"/>
      <c r="QZX232" s="14"/>
      <c r="QZY232" s="14"/>
      <c r="QZZ232" s="14"/>
      <c r="RAA232" s="14"/>
      <c r="RAB232" s="14"/>
      <c r="RAC232" s="14"/>
      <c r="RAD232" s="14"/>
      <c r="RAE232" s="14"/>
      <c r="RAF232" s="14"/>
      <c r="RAG232" s="14"/>
      <c r="RAH232" s="14"/>
      <c r="RAI232" s="14"/>
      <c r="RAJ232" s="14"/>
      <c r="RAK232" s="14"/>
      <c r="RAL232" s="14"/>
      <c r="RAM232" s="14"/>
      <c r="RAN232" s="14"/>
      <c r="RAO232" s="14"/>
      <c r="RAP232" s="14"/>
      <c r="RAQ232" s="14"/>
      <c r="RAR232" s="14"/>
      <c r="RAS232" s="14"/>
      <c r="RAT232" s="14"/>
      <c r="RAU232" s="14"/>
      <c r="RAV232" s="14"/>
      <c r="RAW232" s="14"/>
      <c r="RAX232" s="14"/>
      <c r="RAY232" s="14"/>
      <c r="RAZ232" s="14"/>
      <c r="RBA232" s="14"/>
      <c r="RBB232" s="14"/>
      <c r="RBC232" s="14"/>
      <c r="RBD232" s="14"/>
      <c r="RBE232" s="14"/>
      <c r="RBF232" s="14"/>
      <c r="RBG232" s="14"/>
      <c r="RBH232" s="14"/>
      <c r="RBI232" s="14"/>
      <c r="RBJ232" s="14"/>
      <c r="RBK232" s="14"/>
      <c r="RBL232" s="14"/>
      <c r="RBM232" s="14"/>
      <c r="RBN232" s="14"/>
      <c r="RBO232" s="14"/>
      <c r="RBP232" s="14"/>
      <c r="RBQ232" s="14"/>
      <c r="RBR232" s="14"/>
      <c r="RBS232" s="14"/>
      <c r="RBT232" s="14"/>
      <c r="RBU232" s="14"/>
      <c r="RBV232" s="14"/>
      <c r="RBW232" s="14"/>
      <c r="RBX232" s="14"/>
      <c r="RBY232" s="14"/>
      <c r="RBZ232" s="14"/>
      <c r="RCA232" s="14"/>
      <c r="RCB232" s="14"/>
      <c r="RCC232" s="14"/>
      <c r="RCD232" s="14"/>
      <c r="RCE232" s="14"/>
      <c r="RCF232" s="14"/>
      <c r="RCG232" s="14"/>
      <c r="RCH232" s="14"/>
      <c r="RCI232" s="14"/>
      <c r="RCJ232" s="14"/>
      <c r="RCK232" s="14"/>
      <c r="RCL232" s="14"/>
      <c r="RCM232" s="14"/>
      <c r="RCN232" s="14"/>
      <c r="RCO232" s="14"/>
      <c r="RCP232" s="14"/>
      <c r="RCQ232" s="14"/>
      <c r="RCR232" s="14"/>
      <c r="RCS232" s="14"/>
      <c r="RCT232" s="14"/>
      <c r="RCU232" s="14"/>
      <c r="RCV232" s="14"/>
      <c r="RCW232" s="14"/>
      <c r="RCX232" s="14"/>
      <c r="RCY232" s="14"/>
      <c r="RCZ232" s="14"/>
      <c r="RDA232" s="14"/>
      <c r="RDB232" s="14"/>
      <c r="RDC232" s="14"/>
      <c r="RDD232" s="14"/>
      <c r="RDE232" s="14"/>
      <c r="RDF232" s="14"/>
      <c r="RDG232" s="14"/>
      <c r="RDH232" s="14"/>
      <c r="RDI232" s="14"/>
      <c r="RDJ232" s="14"/>
      <c r="RDK232" s="14"/>
      <c r="RDL232" s="14"/>
      <c r="RDM232" s="14"/>
      <c r="RDN232" s="14"/>
      <c r="RDO232" s="14"/>
      <c r="RDP232" s="14"/>
      <c r="RDQ232" s="14"/>
      <c r="RDR232" s="14"/>
      <c r="RDS232" s="14"/>
      <c r="RDT232" s="14"/>
      <c r="RDU232" s="14"/>
      <c r="RDV232" s="14"/>
      <c r="RDW232" s="14"/>
      <c r="RDX232" s="14"/>
      <c r="RDY232" s="14"/>
      <c r="RDZ232" s="14"/>
      <c r="REA232" s="14"/>
      <c r="REB232" s="14"/>
      <c r="REC232" s="14"/>
      <c r="RED232" s="14"/>
      <c r="REE232" s="14"/>
      <c r="REF232" s="14"/>
      <c r="REG232" s="14"/>
      <c r="REH232" s="14"/>
      <c r="REI232" s="14"/>
      <c r="REJ232" s="14"/>
      <c r="REK232" s="14"/>
      <c r="REL232" s="14"/>
      <c r="REM232" s="14"/>
      <c r="REN232" s="14"/>
      <c r="REO232" s="14"/>
      <c r="REP232" s="14"/>
      <c r="REQ232" s="14"/>
      <c r="RER232" s="14"/>
      <c r="RES232" s="14"/>
      <c r="RET232" s="14"/>
      <c r="REU232" s="14"/>
      <c r="REV232" s="14"/>
      <c r="REW232" s="14"/>
      <c r="REX232" s="14"/>
      <c r="REY232" s="14"/>
      <c r="REZ232" s="14"/>
      <c r="RFA232" s="14"/>
      <c r="RFB232" s="14"/>
      <c r="RFC232" s="14"/>
      <c r="RFD232" s="14"/>
      <c r="RFE232" s="14"/>
      <c r="RFF232" s="14"/>
      <c r="RFG232" s="14"/>
      <c r="RFH232" s="14"/>
      <c r="RFI232" s="14"/>
      <c r="RFJ232" s="14"/>
      <c r="RFK232" s="14"/>
      <c r="RFL232" s="14"/>
      <c r="RFM232" s="14"/>
      <c r="RFN232" s="14"/>
      <c r="RFO232" s="14"/>
      <c r="RFP232" s="14"/>
      <c r="RFQ232" s="14"/>
      <c r="RFR232" s="14"/>
      <c r="RFS232" s="14"/>
      <c r="RFT232" s="14"/>
      <c r="RFU232" s="14"/>
      <c r="RFV232" s="14"/>
      <c r="RFW232" s="14"/>
      <c r="RFX232" s="14"/>
      <c r="RFY232" s="14"/>
      <c r="RFZ232" s="14"/>
      <c r="RGA232" s="14"/>
      <c r="RGB232" s="14"/>
      <c r="RGC232" s="14"/>
      <c r="RGD232" s="14"/>
      <c r="RGE232" s="14"/>
      <c r="RGF232" s="14"/>
      <c r="RGG232" s="14"/>
      <c r="RGH232" s="14"/>
      <c r="RGI232" s="14"/>
      <c r="RGJ232" s="14"/>
      <c r="RGK232" s="14"/>
      <c r="RGL232" s="14"/>
      <c r="RGM232" s="14"/>
      <c r="RGN232" s="14"/>
      <c r="RGO232" s="14"/>
      <c r="RGP232" s="14"/>
      <c r="RGQ232" s="14"/>
      <c r="RGR232" s="14"/>
      <c r="RGS232" s="14"/>
      <c r="RGT232" s="14"/>
      <c r="RGU232" s="14"/>
      <c r="RGV232" s="14"/>
      <c r="RGW232" s="14"/>
      <c r="RGX232" s="14"/>
      <c r="RGY232" s="14"/>
      <c r="RGZ232" s="14"/>
      <c r="RHA232" s="14"/>
      <c r="RHB232" s="14"/>
      <c r="RHC232" s="14"/>
      <c r="RHD232" s="14"/>
      <c r="RHE232" s="14"/>
      <c r="RHF232" s="14"/>
      <c r="RHG232" s="14"/>
      <c r="RHH232" s="14"/>
      <c r="RHI232" s="14"/>
      <c r="RHJ232" s="14"/>
      <c r="RHK232" s="14"/>
      <c r="RHL232" s="14"/>
      <c r="RHM232" s="14"/>
      <c r="RHN232" s="14"/>
      <c r="RHO232" s="14"/>
      <c r="RHP232" s="14"/>
      <c r="RHQ232" s="14"/>
      <c r="RHR232" s="14"/>
      <c r="RHS232" s="14"/>
      <c r="RHT232" s="14"/>
      <c r="RHU232" s="14"/>
      <c r="RHV232" s="14"/>
      <c r="RHW232" s="14"/>
      <c r="RHX232" s="14"/>
      <c r="RHY232" s="14"/>
      <c r="RHZ232" s="14"/>
      <c r="RIA232" s="14"/>
      <c r="RIB232" s="14"/>
      <c r="RIC232" s="14"/>
      <c r="RID232" s="14"/>
      <c r="RIE232" s="14"/>
      <c r="RIF232" s="14"/>
      <c r="RIG232" s="14"/>
      <c r="RIH232" s="14"/>
      <c r="RII232" s="14"/>
      <c r="RIJ232" s="14"/>
      <c r="RIK232" s="14"/>
      <c r="RIL232" s="14"/>
      <c r="RIM232" s="14"/>
      <c r="RIN232" s="14"/>
      <c r="RIO232" s="14"/>
      <c r="RIP232" s="14"/>
      <c r="RIQ232" s="14"/>
      <c r="RIR232" s="14"/>
      <c r="RIS232" s="14"/>
      <c r="RIT232" s="14"/>
      <c r="RIU232" s="14"/>
      <c r="RIV232" s="14"/>
      <c r="RIW232" s="14"/>
      <c r="RIX232" s="14"/>
      <c r="RIY232" s="14"/>
      <c r="RIZ232" s="14"/>
      <c r="RJA232" s="14"/>
      <c r="RJB232" s="14"/>
      <c r="RJC232" s="14"/>
      <c r="RJD232" s="14"/>
      <c r="RJE232" s="14"/>
      <c r="RJF232" s="14"/>
      <c r="RJG232" s="14"/>
      <c r="RJH232" s="14"/>
      <c r="RJI232" s="14"/>
      <c r="RJJ232" s="14"/>
      <c r="RJK232" s="14"/>
      <c r="RJL232" s="14"/>
      <c r="RJM232" s="14"/>
      <c r="RJN232" s="14"/>
      <c r="RJO232" s="14"/>
      <c r="RJP232" s="14"/>
      <c r="RJQ232" s="14"/>
      <c r="RJR232" s="14"/>
      <c r="RJS232" s="14"/>
      <c r="RJT232" s="14"/>
      <c r="RJU232" s="14"/>
      <c r="RJV232" s="14"/>
      <c r="RJW232" s="14"/>
      <c r="RJX232" s="14"/>
      <c r="RJY232" s="14"/>
      <c r="RJZ232" s="14"/>
      <c r="RKA232" s="14"/>
      <c r="RKB232" s="14"/>
      <c r="RKC232" s="14"/>
      <c r="RKD232" s="14"/>
      <c r="RKE232" s="14"/>
      <c r="RKF232" s="14"/>
      <c r="RKG232" s="14"/>
      <c r="RKH232" s="14"/>
      <c r="RKI232" s="14"/>
      <c r="RKJ232" s="14"/>
      <c r="RKK232" s="14"/>
      <c r="RKL232" s="14"/>
      <c r="RKM232" s="14"/>
      <c r="RKN232" s="14"/>
      <c r="RKO232" s="14"/>
      <c r="RKP232" s="14"/>
      <c r="RKQ232" s="14"/>
      <c r="RKR232" s="14"/>
      <c r="RKS232" s="14"/>
      <c r="RKT232" s="14"/>
      <c r="RKU232" s="14"/>
      <c r="RKV232" s="14"/>
      <c r="RKW232" s="14"/>
      <c r="RKX232" s="14"/>
      <c r="RKY232" s="14"/>
      <c r="RKZ232" s="14"/>
      <c r="RLA232" s="14"/>
      <c r="RLB232" s="14"/>
      <c r="RLC232" s="14"/>
      <c r="RLD232" s="14"/>
      <c r="RLE232" s="14"/>
      <c r="RLF232" s="14"/>
      <c r="RLG232" s="14"/>
      <c r="RLH232" s="14"/>
      <c r="RLI232" s="14"/>
      <c r="RLJ232" s="14"/>
      <c r="RLK232" s="14"/>
      <c r="RLL232" s="14"/>
      <c r="RLM232" s="14"/>
      <c r="RLN232" s="14"/>
      <c r="RLO232" s="14"/>
      <c r="RLP232" s="14"/>
      <c r="RLQ232" s="14"/>
      <c r="RLR232" s="14"/>
      <c r="RLS232" s="14"/>
      <c r="RLT232" s="14"/>
      <c r="RLU232" s="14"/>
      <c r="RLV232" s="14"/>
      <c r="RLW232" s="14"/>
      <c r="RLX232" s="14"/>
      <c r="RLY232" s="14"/>
      <c r="RLZ232" s="14"/>
      <c r="RMA232" s="14"/>
      <c r="RMB232" s="14"/>
      <c r="RMC232" s="14"/>
      <c r="RMD232" s="14"/>
      <c r="RME232" s="14"/>
      <c r="RMF232" s="14"/>
      <c r="RMG232" s="14"/>
      <c r="RMH232" s="14"/>
      <c r="RMI232" s="14"/>
      <c r="RMJ232" s="14"/>
      <c r="RMK232" s="14"/>
      <c r="RML232" s="14"/>
      <c r="RMM232" s="14"/>
      <c r="RMN232" s="14"/>
      <c r="RMO232" s="14"/>
      <c r="RMP232" s="14"/>
      <c r="RMQ232" s="14"/>
      <c r="RMR232" s="14"/>
      <c r="RMS232" s="14"/>
      <c r="RMT232" s="14"/>
      <c r="RMU232" s="14"/>
      <c r="RMV232" s="14"/>
      <c r="RMW232" s="14"/>
      <c r="RMX232" s="14"/>
      <c r="RMY232" s="14"/>
      <c r="RMZ232" s="14"/>
      <c r="RNA232" s="14"/>
      <c r="RNB232" s="14"/>
      <c r="RNC232" s="14"/>
      <c r="RND232" s="14"/>
      <c r="RNE232" s="14"/>
      <c r="RNF232" s="14"/>
      <c r="RNG232" s="14"/>
      <c r="RNH232" s="14"/>
      <c r="RNI232" s="14"/>
      <c r="RNJ232" s="14"/>
      <c r="RNK232" s="14"/>
      <c r="RNL232" s="14"/>
      <c r="RNM232" s="14"/>
      <c r="RNN232" s="14"/>
      <c r="RNO232" s="14"/>
      <c r="RNP232" s="14"/>
      <c r="RNQ232" s="14"/>
      <c r="RNR232" s="14"/>
      <c r="RNS232" s="14"/>
      <c r="RNT232" s="14"/>
      <c r="RNU232" s="14"/>
      <c r="RNV232" s="14"/>
      <c r="RNW232" s="14"/>
      <c r="RNX232" s="14"/>
      <c r="RNY232" s="14"/>
      <c r="RNZ232" s="14"/>
      <c r="ROA232" s="14"/>
      <c r="ROB232" s="14"/>
      <c r="ROC232" s="14"/>
      <c r="ROD232" s="14"/>
      <c r="ROE232" s="14"/>
      <c r="ROF232" s="14"/>
      <c r="ROG232" s="14"/>
      <c r="ROH232" s="14"/>
      <c r="ROI232" s="14"/>
      <c r="ROJ232" s="14"/>
      <c r="ROK232" s="14"/>
      <c r="ROL232" s="14"/>
      <c r="ROM232" s="14"/>
      <c r="RON232" s="14"/>
      <c r="ROO232" s="14"/>
      <c r="ROP232" s="14"/>
      <c r="ROQ232" s="14"/>
      <c r="ROR232" s="14"/>
      <c r="ROS232" s="14"/>
      <c r="ROT232" s="14"/>
      <c r="ROU232" s="14"/>
      <c r="ROV232" s="14"/>
      <c r="ROW232" s="14"/>
      <c r="ROX232" s="14"/>
      <c r="ROY232" s="14"/>
      <c r="ROZ232" s="14"/>
      <c r="RPA232" s="14"/>
      <c r="RPB232" s="14"/>
      <c r="RPC232" s="14"/>
      <c r="RPD232" s="14"/>
      <c r="RPE232" s="14"/>
      <c r="RPF232" s="14"/>
      <c r="RPG232" s="14"/>
      <c r="RPH232" s="14"/>
      <c r="RPI232" s="14"/>
      <c r="RPJ232" s="14"/>
      <c r="RPK232" s="14"/>
      <c r="RPL232" s="14"/>
      <c r="RPM232" s="14"/>
      <c r="RPN232" s="14"/>
      <c r="RPO232" s="14"/>
      <c r="RPP232" s="14"/>
      <c r="RPQ232" s="14"/>
      <c r="RPR232" s="14"/>
      <c r="RPS232" s="14"/>
      <c r="RPT232" s="14"/>
      <c r="RPU232" s="14"/>
      <c r="RPV232" s="14"/>
      <c r="RPW232" s="14"/>
      <c r="RPX232" s="14"/>
      <c r="RPY232" s="14"/>
      <c r="RPZ232" s="14"/>
      <c r="RQA232" s="14"/>
      <c r="RQB232" s="14"/>
      <c r="RQC232" s="14"/>
      <c r="RQD232" s="14"/>
      <c r="RQE232" s="14"/>
      <c r="RQF232" s="14"/>
      <c r="RQG232" s="14"/>
      <c r="RQH232" s="14"/>
      <c r="RQI232" s="14"/>
      <c r="RQJ232" s="14"/>
      <c r="RQK232" s="14"/>
      <c r="RQL232" s="14"/>
      <c r="RQM232" s="14"/>
      <c r="RQN232" s="14"/>
      <c r="RQO232" s="14"/>
      <c r="RQP232" s="14"/>
      <c r="RQQ232" s="14"/>
      <c r="RQR232" s="14"/>
      <c r="RQS232" s="14"/>
      <c r="RQT232" s="14"/>
      <c r="RQU232" s="14"/>
      <c r="RQV232" s="14"/>
      <c r="RQW232" s="14"/>
      <c r="RQX232" s="14"/>
      <c r="RQY232" s="14"/>
      <c r="RQZ232" s="14"/>
      <c r="RRA232" s="14"/>
      <c r="RRB232" s="14"/>
      <c r="RRC232" s="14"/>
      <c r="RRD232" s="14"/>
      <c r="RRE232" s="14"/>
      <c r="RRF232" s="14"/>
      <c r="RRG232" s="14"/>
      <c r="RRH232" s="14"/>
      <c r="RRI232" s="14"/>
      <c r="RRJ232" s="14"/>
      <c r="RRK232" s="14"/>
      <c r="RRL232" s="14"/>
      <c r="RRM232" s="14"/>
      <c r="RRN232" s="14"/>
      <c r="RRO232" s="14"/>
      <c r="RRP232" s="14"/>
      <c r="RRQ232" s="14"/>
      <c r="RRR232" s="14"/>
      <c r="RRS232" s="14"/>
      <c r="RRT232" s="14"/>
      <c r="RRU232" s="14"/>
      <c r="RRV232" s="14"/>
      <c r="RRW232" s="14"/>
      <c r="RRX232" s="14"/>
      <c r="RRY232" s="14"/>
      <c r="RRZ232" s="14"/>
      <c r="RSA232" s="14"/>
      <c r="RSB232" s="14"/>
      <c r="RSC232" s="14"/>
      <c r="RSD232" s="14"/>
      <c r="RSE232" s="14"/>
      <c r="RSF232" s="14"/>
      <c r="RSG232" s="14"/>
      <c r="RSH232" s="14"/>
      <c r="RSI232" s="14"/>
      <c r="RSJ232" s="14"/>
      <c r="RSK232" s="14"/>
      <c r="RSL232" s="14"/>
      <c r="RSM232" s="14"/>
      <c r="RSN232" s="14"/>
      <c r="RSO232" s="14"/>
      <c r="RSP232" s="14"/>
      <c r="RSQ232" s="14"/>
      <c r="RSR232" s="14"/>
      <c r="RSS232" s="14"/>
      <c r="RST232" s="14"/>
      <c r="RSU232" s="14"/>
      <c r="RSV232" s="14"/>
      <c r="RSW232" s="14"/>
      <c r="RSX232" s="14"/>
      <c r="RSY232" s="14"/>
      <c r="RSZ232" s="14"/>
      <c r="RTA232" s="14"/>
      <c r="RTB232" s="14"/>
      <c r="RTC232" s="14"/>
      <c r="RTD232" s="14"/>
      <c r="RTE232" s="14"/>
      <c r="RTF232" s="14"/>
      <c r="RTG232" s="14"/>
      <c r="RTH232" s="14"/>
      <c r="RTI232" s="14"/>
      <c r="RTJ232" s="14"/>
      <c r="RTK232" s="14"/>
      <c r="RTL232" s="14"/>
      <c r="RTM232" s="14"/>
      <c r="RTN232" s="14"/>
      <c r="RTO232" s="14"/>
      <c r="RTP232" s="14"/>
      <c r="RTQ232" s="14"/>
      <c r="RTR232" s="14"/>
      <c r="RTS232" s="14"/>
      <c r="RTT232" s="14"/>
      <c r="RTU232" s="14"/>
      <c r="RTV232" s="14"/>
      <c r="RTW232" s="14"/>
      <c r="RTX232" s="14"/>
      <c r="RTY232" s="14"/>
      <c r="RTZ232" s="14"/>
      <c r="RUA232" s="14"/>
      <c r="RUB232" s="14"/>
      <c r="RUC232" s="14"/>
      <c r="RUD232" s="14"/>
      <c r="RUE232" s="14"/>
      <c r="RUF232" s="14"/>
      <c r="RUG232" s="14"/>
      <c r="RUH232" s="14"/>
      <c r="RUI232" s="14"/>
      <c r="RUJ232" s="14"/>
      <c r="RUK232" s="14"/>
      <c r="RUL232" s="14"/>
      <c r="RUM232" s="14"/>
      <c r="RUN232" s="14"/>
      <c r="RUO232" s="14"/>
      <c r="RUP232" s="14"/>
      <c r="RUQ232" s="14"/>
      <c r="RUR232" s="14"/>
      <c r="RUS232" s="14"/>
      <c r="RUT232" s="14"/>
      <c r="RUU232" s="14"/>
      <c r="RUV232" s="14"/>
      <c r="RUW232" s="14"/>
      <c r="RUX232" s="14"/>
      <c r="RUY232" s="14"/>
      <c r="RUZ232" s="14"/>
      <c r="RVA232" s="14"/>
      <c r="RVB232" s="14"/>
      <c r="RVC232" s="14"/>
      <c r="RVD232" s="14"/>
      <c r="RVE232" s="14"/>
      <c r="RVF232" s="14"/>
      <c r="RVG232" s="14"/>
      <c r="RVH232" s="14"/>
      <c r="RVI232" s="14"/>
      <c r="RVJ232" s="14"/>
      <c r="RVK232" s="14"/>
      <c r="RVL232" s="14"/>
      <c r="RVM232" s="14"/>
      <c r="RVN232" s="14"/>
      <c r="RVO232" s="14"/>
      <c r="RVP232" s="14"/>
      <c r="RVQ232" s="14"/>
      <c r="RVR232" s="14"/>
      <c r="RVS232" s="14"/>
      <c r="RVT232" s="14"/>
      <c r="RVU232" s="14"/>
      <c r="RVV232" s="14"/>
      <c r="RVW232" s="14"/>
      <c r="RVX232" s="14"/>
      <c r="RVY232" s="14"/>
      <c r="RVZ232" s="14"/>
      <c r="RWA232" s="14"/>
      <c r="RWB232" s="14"/>
      <c r="RWC232" s="14"/>
      <c r="RWD232" s="14"/>
      <c r="RWE232" s="14"/>
      <c r="RWF232" s="14"/>
      <c r="RWG232" s="14"/>
      <c r="RWH232" s="14"/>
      <c r="RWI232" s="14"/>
      <c r="RWJ232" s="14"/>
      <c r="RWK232" s="14"/>
      <c r="RWL232" s="14"/>
      <c r="RWM232" s="14"/>
      <c r="RWN232" s="14"/>
      <c r="RWO232" s="14"/>
      <c r="RWP232" s="14"/>
      <c r="RWQ232" s="14"/>
      <c r="RWR232" s="14"/>
      <c r="RWS232" s="14"/>
      <c r="RWT232" s="14"/>
      <c r="RWU232" s="14"/>
      <c r="RWV232" s="14"/>
      <c r="RWW232" s="14"/>
      <c r="RWX232" s="14"/>
      <c r="RWY232" s="14"/>
      <c r="RWZ232" s="14"/>
      <c r="RXA232" s="14"/>
      <c r="RXB232" s="14"/>
      <c r="RXC232" s="14"/>
      <c r="RXD232" s="14"/>
      <c r="RXE232" s="14"/>
      <c r="RXF232" s="14"/>
      <c r="RXG232" s="14"/>
      <c r="RXH232" s="14"/>
      <c r="RXI232" s="14"/>
      <c r="RXJ232" s="14"/>
      <c r="RXK232" s="14"/>
      <c r="RXL232" s="14"/>
      <c r="RXM232" s="14"/>
      <c r="RXN232" s="14"/>
      <c r="RXO232" s="14"/>
      <c r="RXP232" s="14"/>
      <c r="RXQ232" s="14"/>
      <c r="RXR232" s="14"/>
      <c r="RXS232" s="14"/>
      <c r="RXT232" s="14"/>
      <c r="RXU232" s="14"/>
      <c r="RXV232" s="14"/>
      <c r="RXW232" s="14"/>
      <c r="RXX232" s="14"/>
      <c r="RXY232" s="14"/>
      <c r="RXZ232" s="14"/>
      <c r="RYA232" s="14"/>
      <c r="RYB232" s="14"/>
      <c r="RYC232" s="14"/>
      <c r="RYD232" s="14"/>
      <c r="RYE232" s="14"/>
      <c r="RYF232" s="14"/>
      <c r="RYG232" s="14"/>
      <c r="RYH232" s="14"/>
      <c r="RYI232" s="14"/>
      <c r="RYJ232" s="14"/>
      <c r="RYK232" s="14"/>
      <c r="RYL232" s="14"/>
      <c r="RYM232" s="14"/>
      <c r="RYN232" s="14"/>
      <c r="RYO232" s="14"/>
      <c r="RYP232" s="14"/>
      <c r="RYQ232" s="14"/>
      <c r="RYR232" s="14"/>
      <c r="RYS232" s="14"/>
      <c r="RYT232" s="14"/>
      <c r="RYU232" s="14"/>
      <c r="RYV232" s="14"/>
      <c r="RYW232" s="14"/>
      <c r="RYX232" s="14"/>
      <c r="RYY232" s="14"/>
      <c r="RYZ232" s="14"/>
      <c r="RZA232" s="14"/>
      <c r="RZB232" s="14"/>
      <c r="RZC232" s="14"/>
      <c r="RZD232" s="14"/>
      <c r="RZE232" s="14"/>
      <c r="RZF232" s="14"/>
      <c r="RZG232" s="14"/>
      <c r="RZH232" s="14"/>
      <c r="RZI232" s="14"/>
      <c r="RZJ232" s="14"/>
      <c r="RZK232" s="14"/>
      <c r="RZL232" s="14"/>
      <c r="RZM232" s="14"/>
      <c r="RZN232" s="14"/>
      <c r="RZO232" s="14"/>
      <c r="RZP232" s="14"/>
      <c r="RZQ232" s="14"/>
      <c r="RZR232" s="14"/>
      <c r="RZS232" s="14"/>
      <c r="RZT232" s="14"/>
      <c r="RZU232" s="14"/>
      <c r="RZV232" s="14"/>
      <c r="RZW232" s="14"/>
      <c r="RZX232" s="14"/>
      <c r="RZY232" s="14"/>
      <c r="RZZ232" s="14"/>
      <c r="SAA232" s="14"/>
      <c r="SAB232" s="14"/>
      <c r="SAC232" s="14"/>
      <c r="SAD232" s="14"/>
      <c r="SAE232" s="14"/>
      <c r="SAF232" s="14"/>
      <c r="SAG232" s="14"/>
      <c r="SAH232" s="14"/>
      <c r="SAI232" s="14"/>
      <c r="SAJ232" s="14"/>
      <c r="SAK232" s="14"/>
      <c r="SAL232" s="14"/>
      <c r="SAM232" s="14"/>
      <c r="SAN232" s="14"/>
      <c r="SAO232" s="14"/>
      <c r="SAP232" s="14"/>
      <c r="SAQ232" s="14"/>
      <c r="SAR232" s="14"/>
      <c r="SAS232" s="14"/>
      <c r="SAT232" s="14"/>
      <c r="SAU232" s="14"/>
      <c r="SAV232" s="14"/>
      <c r="SAW232" s="14"/>
      <c r="SAX232" s="14"/>
      <c r="SAY232" s="14"/>
      <c r="SAZ232" s="14"/>
      <c r="SBA232" s="14"/>
      <c r="SBB232" s="14"/>
      <c r="SBC232" s="14"/>
      <c r="SBD232" s="14"/>
      <c r="SBE232" s="14"/>
      <c r="SBF232" s="14"/>
      <c r="SBG232" s="14"/>
      <c r="SBH232" s="14"/>
      <c r="SBI232" s="14"/>
      <c r="SBJ232" s="14"/>
      <c r="SBK232" s="14"/>
      <c r="SBL232" s="14"/>
      <c r="SBM232" s="14"/>
      <c r="SBN232" s="14"/>
      <c r="SBO232" s="14"/>
      <c r="SBP232" s="14"/>
      <c r="SBQ232" s="14"/>
      <c r="SBR232" s="14"/>
      <c r="SBS232" s="14"/>
      <c r="SBT232" s="14"/>
      <c r="SBU232" s="14"/>
      <c r="SBV232" s="14"/>
      <c r="SBW232" s="14"/>
      <c r="SBX232" s="14"/>
      <c r="SBY232" s="14"/>
      <c r="SBZ232" s="14"/>
      <c r="SCA232" s="14"/>
      <c r="SCB232" s="14"/>
      <c r="SCC232" s="14"/>
      <c r="SCD232" s="14"/>
      <c r="SCE232" s="14"/>
      <c r="SCF232" s="14"/>
      <c r="SCG232" s="14"/>
      <c r="SCH232" s="14"/>
      <c r="SCI232" s="14"/>
      <c r="SCJ232" s="14"/>
      <c r="SCK232" s="14"/>
      <c r="SCL232" s="14"/>
      <c r="SCM232" s="14"/>
      <c r="SCN232" s="14"/>
      <c r="SCO232" s="14"/>
      <c r="SCP232" s="14"/>
      <c r="SCQ232" s="14"/>
      <c r="SCR232" s="14"/>
      <c r="SCS232" s="14"/>
      <c r="SCT232" s="14"/>
      <c r="SCU232" s="14"/>
      <c r="SCV232" s="14"/>
      <c r="SCW232" s="14"/>
      <c r="SCX232" s="14"/>
      <c r="SCY232" s="14"/>
      <c r="SCZ232" s="14"/>
      <c r="SDA232" s="14"/>
      <c r="SDB232" s="14"/>
      <c r="SDC232" s="14"/>
      <c r="SDD232" s="14"/>
      <c r="SDE232" s="14"/>
      <c r="SDF232" s="14"/>
      <c r="SDG232" s="14"/>
      <c r="SDH232" s="14"/>
      <c r="SDI232" s="14"/>
      <c r="SDJ232" s="14"/>
      <c r="SDK232" s="14"/>
      <c r="SDL232" s="14"/>
      <c r="SDM232" s="14"/>
      <c r="SDN232" s="14"/>
      <c r="SDO232" s="14"/>
      <c r="SDP232" s="14"/>
      <c r="SDQ232" s="14"/>
      <c r="SDR232" s="14"/>
      <c r="SDS232" s="14"/>
      <c r="SDT232" s="14"/>
      <c r="SDU232" s="14"/>
      <c r="SDV232" s="14"/>
      <c r="SDW232" s="14"/>
      <c r="SDX232" s="14"/>
      <c r="SDY232" s="14"/>
      <c r="SDZ232" s="14"/>
      <c r="SEA232" s="14"/>
      <c r="SEB232" s="14"/>
      <c r="SEC232" s="14"/>
      <c r="SED232" s="14"/>
      <c r="SEE232" s="14"/>
      <c r="SEF232" s="14"/>
      <c r="SEG232" s="14"/>
      <c r="SEH232" s="14"/>
      <c r="SEI232" s="14"/>
      <c r="SEJ232" s="14"/>
      <c r="SEK232" s="14"/>
      <c r="SEL232" s="14"/>
      <c r="SEM232" s="14"/>
      <c r="SEN232" s="14"/>
      <c r="SEO232" s="14"/>
      <c r="SEP232" s="14"/>
      <c r="SEQ232" s="14"/>
      <c r="SER232" s="14"/>
      <c r="SES232" s="14"/>
      <c r="SET232" s="14"/>
      <c r="SEU232" s="14"/>
      <c r="SEV232" s="14"/>
      <c r="SEW232" s="14"/>
      <c r="SEX232" s="14"/>
      <c r="SEY232" s="14"/>
      <c r="SEZ232" s="14"/>
      <c r="SFA232" s="14"/>
      <c r="SFB232" s="14"/>
      <c r="SFC232" s="14"/>
      <c r="SFD232" s="14"/>
      <c r="SFE232" s="14"/>
      <c r="SFF232" s="14"/>
      <c r="SFG232" s="14"/>
      <c r="SFH232" s="14"/>
      <c r="SFI232" s="14"/>
      <c r="SFJ232" s="14"/>
      <c r="SFK232" s="14"/>
      <c r="SFL232" s="14"/>
      <c r="SFM232" s="14"/>
      <c r="SFN232" s="14"/>
      <c r="SFO232" s="14"/>
      <c r="SFP232" s="14"/>
      <c r="SFQ232" s="14"/>
      <c r="SFR232" s="14"/>
      <c r="SFS232" s="14"/>
      <c r="SFT232" s="14"/>
      <c r="SFU232" s="14"/>
      <c r="SFV232" s="14"/>
      <c r="SFW232" s="14"/>
      <c r="SFX232" s="14"/>
      <c r="SFY232" s="14"/>
      <c r="SFZ232" s="14"/>
      <c r="SGA232" s="14"/>
      <c r="SGB232" s="14"/>
      <c r="SGC232" s="14"/>
      <c r="SGD232" s="14"/>
      <c r="SGE232" s="14"/>
      <c r="SGF232" s="14"/>
      <c r="SGG232" s="14"/>
      <c r="SGH232" s="14"/>
      <c r="SGI232" s="14"/>
      <c r="SGJ232" s="14"/>
      <c r="SGK232" s="14"/>
      <c r="SGL232" s="14"/>
      <c r="SGM232" s="14"/>
      <c r="SGN232" s="14"/>
      <c r="SGO232" s="14"/>
      <c r="SGP232" s="14"/>
      <c r="SGQ232" s="14"/>
      <c r="SGR232" s="14"/>
      <c r="SGS232" s="14"/>
      <c r="SGT232" s="14"/>
      <c r="SGU232" s="14"/>
      <c r="SGV232" s="14"/>
      <c r="SGW232" s="14"/>
      <c r="SGX232" s="14"/>
      <c r="SGY232" s="14"/>
      <c r="SGZ232" s="14"/>
      <c r="SHA232" s="14"/>
      <c r="SHB232" s="14"/>
      <c r="SHC232" s="14"/>
      <c r="SHD232" s="14"/>
      <c r="SHE232" s="14"/>
      <c r="SHF232" s="14"/>
      <c r="SHG232" s="14"/>
      <c r="SHH232" s="14"/>
      <c r="SHI232" s="14"/>
      <c r="SHJ232" s="14"/>
      <c r="SHK232" s="14"/>
      <c r="SHL232" s="14"/>
      <c r="SHM232" s="14"/>
      <c r="SHN232" s="14"/>
      <c r="SHO232" s="14"/>
      <c r="SHP232" s="14"/>
      <c r="SHQ232" s="14"/>
      <c r="SHR232" s="14"/>
      <c r="SHS232" s="14"/>
      <c r="SHT232" s="14"/>
      <c r="SHU232" s="14"/>
      <c r="SHV232" s="14"/>
      <c r="SHW232" s="14"/>
      <c r="SHX232" s="14"/>
      <c r="SHY232" s="14"/>
      <c r="SHZ232" s="14"/>
      <c r="SIA232" s="14"/>
      <c r="SIB232" s="14"/>
      <c r="SIC232" s="14"/>
      <c r="SID232" s="14"/>
      <c r="SIE232" s="14"/>
      <c r="SIF232" s="14"/>
      <c r="SIG232" s="14"/>
      <c r="SIH232" s="14"/>
      <c r="SII232" s="14"/>
      <c r="SIJ232" s="14"/>
      <c r="SIK232" s="14"/>
      <c r="SIL232" s="14"/>
      <c r="SIM232" s="14"/>
      <c r="SIN232" s="14"/>
      <c r="SIO232" s="14"/>
      <c r="SIP232" s="14"/>
      <c r="SIQ232" s="14"/>
      <c r="SIR232" s="14"/>
      <c r="SIS232" s="14"/>
      <c r="SIT232" s="14"/>
      <c r="SIU232" s="14"/>
      <c r="SIV232" s="14"/>
      <c r="SIW232" s="14"/>
      <c r="SIX232" s="14"/>
      <c r="SIY232" s="14"/>
      <c r="SIZ232" s="14"/>
      <c r="SJA232" s="14"/>
      <c r="SJB232" s="14"/>
      <c r="SJC232" s="14"/>
      <c r="SJD232" s="14"/>
      <c r="SJE232" s="14"/>
      <c r="SJF232" s="14"/>
      <c r="SJG232" s="14"/>
      <c r="SJH232" s="14"/>
      <c r="SJI232" s="14"/>
      <c r="SJJ232" s="14"/>
      <c r="SJK232" s="14"/>
      <c r="SJL232" s="14"/>
      <c r="SJM232" s="14"/>
      <c r="SJN232" s="14"/>
      <c r="SJO232" s="14"/>
      <c r="SJP232" s="14"/>
      <c r="SJQ232" s="14"/>
      <c r="SJR232" s="14"/>
      <c r="SJS232" s="14"/>
      <c r="SJT232" s="14"/>
      <c r="SJU232" s="14"/>
      <c r="SJV232" s="14"/>
      <c r="SJW232" s="14"/>
      <c r="SJX232" s="14"/>
      <c r="SJY232" s="14"/>
      <c r="SJZ232" s="14"/>
      <c r="SKA232" s="14"/>
      <c r="SKB232" s="14"/>
      <c r="SKC232" s="14"/>
      <c r="SKD232" s="14"/>
      <c r="SKE232" s="14"/>
      <c r="SKF232" s="14"/>
      <c r="SKG232" s="14"/>
      <c r="SKH232" s="14"/>
      <c r="SKI232" s="14"/>
      <c r="SKJ232" s="14"/>
      <c r="SKK232" s="14"/>
      <c r="SKL232" s="14"/>
      <c r="SKM232" s="14"/>
      <c r="SKN232" s="14"/>
      <c r="SKO232" s="14"/>
      <c r="SKP232" s="14"/>
      <c r="SKQ232" s="14"/>
      <c r="SKR232" s="14"/>
      <c r="SKS232" s="14"/>
      <c r="SKT232" s="14"/>
      <c r="SKU232" s="14"/>
      <c r="SKV232" s="14"/>
      <c r="SKW232" s="14"/>
      <c r="SKX232" s="14"/>
      <c r="SKY232" s="14"/>
      <c r="SKZ232" s="14"/>
      <c r="SLA232" s="14"/>
      <c r="SLB232" s="14"/>
      <c r="SLC232" s="14"/>
      <c r="SLD232" s="14"/>
      <c r="SLE232" s="14"/>
      <c r="SLF232" s="14"/>
      <c r="SLG232" s="14"/>
      <c r="SLH232" s="14"/>
      <c r="SLI232" s="14"/>
      <c r="SLJ232" s="14"/>
      <c r="SLK232" s="14"/>
      <c r="SLL232" s="14"/>
      <c r="SLM232" s="14"/>
      <c r="SLN232" s="14"/>
      <c r="SLO232" s="14"/>
      <c r="SLP232" s="14"/>
      <c r="SLQ232" s="14"/>
      <c r="SLR232" s="14"/>
      <c r="SLS232" s="14"/>
      <c r="SLT232" s="14"/>
      <c r="SLU232" s="14"/>
      <c r="SLV232" s="14"/>
      <c r="SLW232" s="14"/>
      <c r="SLX232" s="14"/>
      <c r="SLY232" s="14"/>
      <c r="SLZ232" s="14"/>
      <c r="SMA232" s="14"/>
      <c r="SMB232" s="14"/>
      <c r="SMC232" s="14"/>
      <c r="SMD232" s="14"/>
      <c r="SME232" s="14"/>
      <c r="SMF232" s="14"/>
      <c r="SMG232" s="14"/>
      <c r="SMH232" s="14"/>
      <c r="SMI232" s="14"/>
      <c r="SMJ232" s="14"/>
      <c r="SMK232" s="14"/>
      <c r="SML232" s="14"/>
      <c r="SMM232" s="14"/>
      <c r="SMN232" s="14"/>
      <c r="SMO232" s="14"/>
      <c r="SMP232" s="14"/>
      <c r="SMQ232" s="14"/>
      <c r="SMR232" s="14"/>
      <c r="SMS232" s="14"/>
      <c r="SMT232" s="14"/>
      <c r="SMU232" s="14"/>
      <c r="SMV232" s="14"/>
      <c r="SMW232" s="14"/>
      <c r="SMX232" s="14"/>
      <c r="SMY232" s="14"/>
      <c r="SMZ232" s="14"/>
      <c r="SNA232" s="14"/>
      <c r="SNB232" s="14"/>
      <c r="SNC232" s="14"/>
      <c r="SND232" s="14"/>
      <c r="SNE232" s="14"/>
      <c r="SNF232" s="14"/>
      <c r="SNG232" s="14"/>
      <c r="SNH232" s="14"/>
      <c r="SNI232" s="14"/>
      <c r="SNJ232" s="14"/>
      <c r="SNK232" s="14"/>
      <c r="SNL232" s="14"/>
      <c r="SNM232" s="14"/>
      <c r="SNN232" s="14"/>
      <c r="SNO232" s="14"/>
      <c r="SNP232" s="14"/>
      <c r="SNQ232" s="14"/>
      <c r="SNR232" s="14"/>
      <c r="SNS232" s="14"/>
      <c r="SNT232" s="14"/>
      <c r="SNU232" s="14"/>
      <c r="SNV232" s="14"/>
      <c r="SNW232" s="14"/>
      <c r="SNX232" s="14"/>
      <c r="SNY232" s="14"/>
      <c r="SNZ232" s="14"/>
      <c r="SOA232" s="14"/>
      <c r="SOB232" s="14"/>
      <c r="SOC232" s="14"/>
      <c r="SOD232" s="14"/>
      <c r="SOE232" s="14"/>
      <c r="SOF232" s="14"/>
      <c r="SOG232" s="14"/>
      <c r="SOH232" s="14"/>
      <c r="SOI232" s="14"/>
      <c r="SOJ232" s="14"/>
      <c r="SOK232" s="14"/>
      <c r="SOL232" s="14"/>
      <c r="SOM232" s="14"/>
      <c r="SON232" s="14"/>
      <c r="SOO232" s="14"/>
      <c r="SOP232" s="14"/>
      <c r="SOQ232" s="14"/>
      <c r="SOR232" s="14"/>
      <c r="SOS232" s="14"/>
      <c r="SOT232" s="14"/>
      <c r="SOU232" s="14"/>
      <c r="SOV232" s="14"/>
      <c r="SOW232" s="14"/>
      <c r="SOX232" s="14"/>
      <c r="SOY232" s="14"/>
      <c r="SOZ232" s="14"/>
      <c r="SPA232" s="14"/>
      <c r="SPB232" s="14"/>
      <c r="SPC232" s="14"/>
      <c r="SPD232" s="14"/>
      <c r="SPE232" s="14"/>
      <c r="SPF232" s="14"/>
      <c r="SPG232" s="14"/>
      <c r="SPH232" s="14"/>
      <c r="SPI232" s="14"/>
      <c r="SPJ232" s="14"/>
      <c r="SPK232" s="14"/>
      <c r="SPL232" s="14"/>
      <c r="SPM232" s="14"/>
      <c r="SPN232" s="14"/>
      <c r="SPO232" s="14"/>
      <c r="SPP232" s="14"/>
      <c r="SPQ232" s="14"/>
      <c r="SPR232" s="14"/>
      <c r="SPS232" s="14"/>
      <c r="SPT232" s="14"/>
      <c r="SPU232" s="14"/>
      <c r="SPV232" s="14"/>
      <c r="SPW232" s="14"/>
      <c r="SPX232" s="14"/>
      <c r="SPY232" s="14"/>
      <c r="SPZ232" s="14"/>
      <c r="SQA232" s="14"/>
      <c r="SQB232" s="14"/>
      <c r="SQC232" s="14"/>
      <c r="SQD232" s="14"/>
      <c r="SQE232" s="14"/>
      <c r="SQF232" s="14"/>
      <c r="SQG232" s="14"/>
      <c r="SQH232" s="14"/>
      <c r="SQI232" s="14"/>
      <c r="SQJ232" s="14"/>
      <c r="SQK232" s="14"/>
      <c r="SQL232" s="14"/>
      <c r="SQM232" s="14"/>
      <c r="SQN232" s="14"/>
      <c r="SQO232" s="14"/>
      <c r="SQP232" s="14"/>
      <c r="SQQ232" s="14"/>
      <c r="SQR232" s="14"/>
      <c r="SQS232" s="14"/>
      <c r="SQT232" s="14"/>
      <c r="SQU232" s="14"/>
      <c r="SQV232" s="14"/>
      <c r="SQW232" s="14"/>
      <c r="SQX232" s="14"/>
      <c r="SQY232" s="14"/>
      <c r="SQZ232" s="14"/>
      <c r="SRA232" s="14"/>
      <c r="SRB232" s="14"/>
      <c r="SRC232" s="14"/>
      <c r="SRD232" s="14"/>
      <c r="SRE232" s="14"/>
      <c r="SRF232" s="14"/>
      <c r="SRG232" s="14"/>
      <c r="SRH232" s="14"/>
      <c r="SRI232" s="14"/>
      <c r="SRJ232" s="14"/>
      <c r="SRK232" s="14"/>
      <c r="SRL232" s="14"/>
      <c r="SRM232" s="14"/>
      <c r="SRN232" s="14"/>
      <c r="SRO232" s="14"/>
      <c r="SRP232" s="14"/>
      <c r="SRQ232" s="14"/>
      <c r="SRR232" s="14"/>
      <c r="SRS232" s="14"/>
      <c r="SRT232" s="14"/>
      <c r="SRU232" s="14"/>
      <c r="SRV232" s="14"/>
      <c r="SRW232" s="14"/>
      <c r="SRX232" s="14"/>
      <c r="SRY232" s="14"/>
      <c r="SRZ232" s="14"/>
      <c r="SSA232" s="14"/>
      <c r="SSB232" s="14"/>
      <c r="SSC232" s="14"/>
      <c r="SSD232" s="14"/>
      <c r="SSE232" s="14"/>
      <c r="SSF232" s="14"/>
      <c r="SSG232" s="14"/>
      <c r="SSH232" s="14"/>
      <c r="SSI232" s="14"/>
      <c r="SSJ232" s="14"/>
      <c r="SSK232" s="14"/>
      <c r="SSL232" s="14"/>
      <c r="SSM232" s="14"/>
      <c r="SSN232" s="14"/>
      <c r="SSO232" s="14"/>
      <c r="SSP232" s="14"/>
      <c r="SSQ232" s="14"/>
      <c r="SSR232" s="14"/>
      <c r="SSS232" s="14"/>
      <c r="SST232" s="14"/>
      <c r="SSU232" s="14"/>
      <c r="SSV232" s="14"/>
      <c r="SSW232" s="14"/>
      <c r="SSX232" s="14"/>
      <c r="SSY232" s="14"/>
      <c r="SSZ232" s="14"/>
      <c r="STA232" s="14"/>
      <c r="STB232" s="14"/>
      <c r="STC232" s="14"/>
      <c r="STD232" s="14"/>
      <c r="STE232" s="14"/>
      <c r="STF232" s="14"/>
      <c r="STG232" s="14"/>
      <c r="STH232" s="14"/>
      <c r="STI232" s="14"/>
      <c r="STJ232" s="14"/>
      <c r="STK232" s="14"/>
      <c r="STL232" s="14"/>
      <c r="STM232" s="14"/>
      <c r="STN232" s="14"/>
      <c r="STO232" s="14"/>
      <c r="STP232" s="14"/>
      <c r="STQ232" s="14"/>
      <c r="STR232" s="14"/>
      <c r="STS232" s="14"/>
      <c r="STT232" s="14"/>
      <c r="STU232" s="14"/>
      <c r="STV232" s="14"/>
      <c r="STW232" s="14"/>
      <c r="STX232" s="14"/>
      <c r="STY232" s="14"/>
      <c r="STZ232" s="14"/>
      <c r="SUA232" s="14"/>
      <c r="SUB232" s="14"/>
      <c r="SUC232" s="14"/>
      <c r="SUD232" s="14"/>
      <c r="SUE232" s="14"/>
      <c r="SUF232" s="14"/>
      <c r="SUG232" s="14"/>
      <c r="SUH232" s="14"/>
      <c r="SUI232" s="14"/>
      <c r="SUJ232" s="14"/>
      <c r="SUK232" s="14"/>
      <c r="SUL232" s="14"/>
      <c r="SUM232" s="14"/>
      <c r="SUN232" s="14"/>
      <c r="SUO232" s="14"/>
      <c r="SUP232" s="14"/>
      <c r="SUQ232" s="14"/>
      <c r="SUR232" s="14"/>
      <c r="SUS232" s="14"/>
      <c r="SUT232" s="14"/>
      <c r="SUU232" s="14"/>
      <c r="SUV232" s="14"/>
      <c r="SUW232" s="14"/>
      <c r="SUX232" s="14"/>
      <c r="SUY232" s="14"/>
      <c r="SUZ232" s="14"/>
      <c r="SVA232" s="14"/>
      <c r="SVB232" s="14"/>
      <c r="SVC232" s="14"/>
      <c r="SVD232" s="14"/>
      <c r="SVE232" s="14"/>
      <c r="SVF232" s="14"/>
      <c r="SVG232" s="14"/>
      <c r="SVH232" s="14"/>
      <c r="SVI232" s="14"/>
      <c r="SVJ232" s="14"/>
      <c r="SVK232" s="14"/>
      <c r="SVL232" s="14"/>
      <c r="SVM232" s="14"/>
      <c r="SVN232" s="14"/>
      <c r="SVO232" s="14"/>
      <c r="SVP232" s="14"/>
      <c r="SVQ232" s="14"/>
      <c r="SVR232" s="14"/>
      <c r="SVS232" s="14"/>
      <c r="SVT232" s="14"/>
      <c r="SVU232" s="14"/>
      <c r="SVV232" s="14"/>
      <c r="SVW232" s="14"/>
      <c r="SVX232" s="14"/>
      <c r="SVY232" s="14"/>
      <c r="SVZ232" s="14"/>
      <c r="SWA232" s="14"/>
      <c r="SWB232" s="14"/>
      <c r="SWC232" s="14"/>
      <c r="SWD232" s="14"/>
      <c r="SWE232" s="14"/>
      <c r="SWF232" s="14"/>
      <c r="SWG232" s="14"/>
      <c r="SWH232" s="14"/>
      <c r="SWI232" s="14"/>
      <c r="SWJ232" s="14"/>
      <c r="SWK232" s="14"/>
      <c r="SWL232" s="14"/>
      <c r="SWM232" s="14"/>
      <c r="SWN232" s="14"/>
      <c r="SWO232" s="14"/>
      <c r="SWP232" s="14"/>
      <c r="SWQ232" s="14"/>
      <c r="SWR232" s="14"/>
      <c r="SWS232" s="14"/>
      <c r="SWT232" s="14"/>
      <c r="SWU232" s="14"/>
      <c r="SWV232" s="14"/>
      <c r="SWW232" s="14"/>
      <c r="SWX232" s="14"/>
      <c r="SWY232" s="14"/>
      <c r="SWZ232" s="14"/>
      <c r="SXA232" s="14"/>
      <c r="SXB232" s="14"/>
      <c r="SXC232" s="14"/>
      <c r="SXD232" s="14"/>
      <c r="SXE232" s="14"/>
      <c r="SXF232" s="14"/>
      <c r="SXG232" s="14"/>
      <c r="SXH232" s="14"/>
      <c r="SXI232" s="14"/>
      <c r="SXJ232" s="14"/>
      <c r="SXK232" s="14"/>
      <c r="SXL232" s="14"/>
      <c r="SXM232" s="14"/>
      <c r="SXN232" s="14"/>
      <c r="SXO232" s="14"/>
      <c r="SXP232" s="14"/>
      <c r="SXQ232" s="14"/>
      <c r="SXR232" s="14"/>
      <c r="SXS232" s="14"/>
      <c r="SXT232" s="14"/>
      <c r="SXU232" s="14"/>
      <c r="SXV232" s="14"/>
      <c r="SXW232" s="14"/>
      <c r="SXX232" s="14"/>
      <c r="SXY232" s="14"/>
      <c r="SXZ232" s="14"/>
      <c r="SYA232" s="14"/>
      <c r="SYB232" s="14"/>
      <c r="SYC232" s="14"/>
      <c r="SYD232" s="14"/>
      <c r="SYE232" s="14"/>
      <c r="SYF232" s="14"/>
      <c r="SYG232" s="14"/>
      <c r="SYH232" s="14"/>
      <c r="SYI232" s="14"/>
      <c r="SYJ232" s="14"/>
      <c r="SYK232" s="14"/>
      <c r="SYL232" s="14"/>
      <c r="SYM232" s="14"/>
      <c r="SYN232" s="14"/>
      <c r="SYO232" s="14"/>
      <c r="SYP232" s="14"/>
      <c r="SYQ232" s="14"/>
      <c r="SYR232" s="14"/>
      <c r="SYS232" s="14"/>
      <c r="SYT232" s="14"/>
      <c r="SYU232" s="14"/>
      <c r="SYV232" s="14"/>
      <c r="SYW232" s="14"/>
      <c r="SYX232" s="14"/>
      <c r="SYY232" s="14"/>
      <c r="SYZ232" s="14"/>
      <c r="SZA232" s="14"/>
      <c r="SZB232" s="14"/>
      <c r="SZC232" s="14"/>
      <c r="SZD232" s="14"/>
      <c r="SZE232" s="14"/>
      <c r="SZF232" s="14"/>
      <c r="SZG232" s="14"/>
      <c r="SZH232" s="14"/>
      <c r="SZI232" s="14"/>
      <c r="SZJ232" s="14"/>
      <c r="SZK232" s="14"/>
      <c r="SZL232" s="14"/>
      <c r="SZM232" s="14"/>
      <c r="SZN232" s="14"/>
      <c r="SZO232" s="14"/>
      <c r="SZP232" s="14"/>
      <c r="SZQ232" s="14"/>
      <c r="SZR232" s="14"/>
      <c r="SZS232" s="14"/>
      <c r="SZT232" s="14"/>
      <c r="SZU232" s="14"/>
      <c r="SZV232" s="14"/>
      <c r="SZW232" s="14"/>
      <c r="SZX232" s="14"/>
      <c r="SZY232" s="14"/>
      <c r="SZZ232" s="14"/>
      <c r="TAA232" s="14"/>
      <c r="TAB232" s="14"/>
      <c r="TAC232" s="14"/>
      <c r="TAD232" s="14"/>
      <c r="TAE232" s="14"/>
      <c r="TAF232" s="14"/>
      <c r="TAG232" s="14"/>
      <c r="TAH232" s="14"/>
      <c r="TAI232" s="14"/>
      <c r="TAJ232" s="14"/>
      <c r="TAK232" s="14"/>
      <c r="TAL232" s="14"/>
      <c r="TAM232" s="14"/>
      <c r="TAN232" s="14"/>
      <c r="TAO232" s="14"/>
      <c r="TAP232" s="14"/>
      <c r="TAQ232" s="14"/>
      <c r="TAR232" s="14"/>
      <c r="TAS232" s="14"/>
      <c r="TAT232" s="14"/>
      <c r="TAU232" s="14"/>
      <c r="TAV232" s="14"/>
      <c r="TAW232" s="14"/>
      <c r="TAX232" s="14"/>
      <c r="TAY232" s="14"/>
      <c r="TAZ232" s="14"/>
      <c r="TBA232" s="14"/>
      <c r="TBB232" s="14"/>
      <c r="TBC232" s="14"/>
      <c r="TBD232" s="14"/>
      <c r="TBE232" s="14"/>
      <c r="TBF232" s="14"/>
      <c r="TBG232" s="14"/>
      <c r="TBH232" s="14"/>
      <c r="TBI232" s="14"/>
      <c r="TBJ232" s="14"/>
      <c r="TBK232" s="14"/>
      <c r="TBL232" s="14"/>
      <c r="TBM232" s="14"/>
      <c r="TBN232" s="14"/>
      <c r="TBO232" s="14"/>
      <c r="TBP232" s="14"/>
      <c r="TBQ232" s="14"/>
      <c r="TBR232" s="14"/>
      <c r="TBS232" s="14"/>
      <c r="TBT232" s="14"/>
      <c r="TBU232" s="14"/>
      <c r="TBV232" s="14"/>
      <c r="TBW232" s="14"/>
      <c r="TBX232" s="14"/>
      <c r="TBY232" s="14"/>
      <c r="TBZ232" s="14"/>
      <c r="TCA232" s="14"/>
      <c r="TCB232" s="14"/>
      <c r="TCC232" s="14"/>
      <c r="TCD232" s="14"/>
      <c r="TCE232" s="14"/>
      <c r="TCF232" s="14"/>
      <c r="TCG232" s="14"/>
      <c r="TCH232" s="14"/>
      <c r="TCI232" s="14"/>
      <c r="TCJ232" s="14"/>
      <c r="TCK232" s="14"/>
      <c r="TCL232" s="14"/>
      <c r="TCM232" s="14"/>
      <c r="TCN232" s="14"/>
      <c r="TCO232" s="14"/>
      <c r="TCP232" s="14"/>
      <c r="TCQ232" s="14"/>
      <c r="TCR232" s="14"/>
      <c r="TCS232" s="14"/>
      <c r="TCT232" s="14"/>
      <c r="TCU232" s="14"/>
      <c r="TCV232" s="14"/>
      <c r="TCW232" s="14"/>
      <c r="TCX232" s="14"/>
      <c r="TCY232" s="14"/>
      <c r="TCZ232" s="14"/>
      <c r="TDA232" s="14"/>
      <c r="TDB232" s="14"/>
      <c r="TDC232" s="14"/>
      <c r="TDD232" s="14"/>
      <c r="TDE232" s="14"/>
      <c r="TDF232" s="14"/>
      <c r="TDG232" s="14"/>
      <c r="TDH232" s="14"/>
      <c r="TDI232" s="14"/>
      <c r="TDJ232" s="14"/>
      <c r="TDK232" s="14"/>
      <c r="TDL232" s="14"/>
      <c r="TDM232" s="14"/>
      <c r="TDN232" s="14"/>
      <c r="TDO232" s="14"/>
      <c r="TDP232" s="14"/>
      <c r="TDQ232" s="14"/>
      <c r="TDR232" s="14"/>
      <c r="TDS232" s="14"/>
      <c r="TDT232" s="14"/>
      <c r="TDU232" s="14"/>
      <c r="TDV232" s="14"/>
      <c r="TDW232" s="14"/>
      <c r="TDX232" s="14"/>
      <c r="TDY232" s="14"/>
      <c r="TDZ232" s="14"/>
      <c r="TEA232" s="14"/>
      <c r="TEB232" s="14"/>
      <c r="TEC232" s="14"/>
      <c r="TED232" s="14"/>
      <c r="TEE232" s="14"/>
      <c r="TEF232" s="14"/>
      <c r="TEG232" s="14"/>
      <c r="TEH232" s="14"/>
      <c r="TEI232" s="14"/>
      <c r="TEJ232" s="14"/>
      <c r="TEK232" s="14"/>
      <c r="TEL232" s="14"/>
      <c r="TEM232" s="14"/>
      <c r="TEN232" s="14"/>
      <c r="TEO232" s="14"/>
      <c r="TEP232" s="14"/>
      <c r="TEQ232" s="14"/>
      <c r="TER232" s="14"/>
      <c r="TES232" s="14"/>
      <c r="TET232" s="14"/>
      <c r="TEU232" s="14"/>
      <c r="TEV232" s="14"/>
      <c r="TEW232" s="14"/>
      <c r="TEX232" s="14"/>
      <c r="TEY232" s="14"/>
      <c r="TEZ232" s="14"/>
      <c r="TFA232" s="14"/>
      <c r="TFB232" s="14"/>
      <c r="TFC232" s="14"/>
      <c r="TFD232" s="14"/>
      <c r="TFE232" s="14"/>
      <c r="TFF232" s="14"/>
      <c r="TFG232" s="14"/>
      <c r="TFH232" s="14"/>
      <c r="TFI232" s="14"/>
      <c r="TFJ232" s="14"/>
      <c r="TFK232" s="14"/>
      <c r="TFL232" s="14"/>
      <c r="TFM232" s="14"/>
      <c r="TFN232" s="14"/>
      <c r="TFO232" s="14"/>
      <c r="TFP232" s="14"/>
      <c r="TFQ232" s="14"/>
      <c r="TFR232" s="14"/>
      <c r="TFS232" s="14"/>
      <c r="TFT232" s="14"/>
      <c r="TFU232" s="14"/>
      <c r="TFV232" s="14"/>
      <c r="TFW232" s="14"/>
      <c r="TFX232" s="14"/>
      <c r="TFY232" s="14"/>
      <c r="TFZ232" s="14"/>
      <c r="TGA232" s="14"/>
      <c r="TGB232" s="14"/>
      <c r="TGC232" s="14"/>
      <c r="TGD232" s="14"/>
      <c r="TGE232" s="14"/>
      <c r="TGF232" s="14"/>
      <c r="TGG232" s="14"/>
      <c r="TGH232" s="14"/>
      <c r="TGI232" s="14"/>
      <c r="TGJ232" s="14"/>
      <c r="TGK232" s="14"/>
      <c r="TGL232" s="14"/>
      <c r="TGM232" s="14"/>
      <c r="TGN232" s="14"/>
      <c r="TGO232" s="14"/>
      <c r="TGP232" s="14"/>
      <c r="TGQ232" s="14"/>
      <c r="TGR232" s="14"/>
      <c r="TGS232" s="14"/>
      <c r="TGT232" s="14"/>
      <c r="TGU232" s="14"/>
      <c r="TGV232" s="14"/>
      <c r="TGW232" s="14"/>
      <c r="TGX232" s="14"/>
      <c r="TGY232" s="14"/>
      <c r="TGZ232" s="14"/>
      <c r="THA232" s="14"/>
      <c r="THB232" s="14"/>
      <c r="THC232" s="14"/>
      <c r="THD232" s="14"/>
      <c r="THE232" s="14"/>
      <c r="THF232" s="14"/>
      <c r="THG232" s="14"/>
      <c r="THH232" s="14"/>
      <c r="THI232" s="14"/>
      <c r="THJ232" s="14"/>
      <c r="THK232" s="14"/>
      <c r="THL232" s="14"/>
      <c r="THM232" s="14"/>
      <c r="THN232" s="14"/>
      <c r="THO232" s="14"/>
      <c r="THP232" s="14"/>
      <c r="THQ232" s="14"/>
      <c r="THR232" s="14"/>
      <c r="THS232" s="14"/>
      <c r="THT232" s="14"/>
      <c r="THU232" s="14"/>
      <c r="THV232" s="14"/>
      <c r="THW232" s="14"/>
      <c r="THX232" s="14"/>
      <c r="THY232" s="14"/>
      <c r="THZ232" s="14"/>
      <c r="TIA232" s="14"/>
      <c r="TIB232" s="14"/>
      <c r="TIC232" s="14"/>
      <c r="TID232" s="14"/>
      <c r="TIE232" s="14"/>
      <c r="TIF232" s="14"/>
      <c r="TIG232" s="14"/>
      <c r="TIH232" s="14"/>
      <c r="TII232" s="14"/>
      <c r="TIJ232" s="14"/>
      <c r="TIK232" s="14"/>
      <c r="TIL232" s="14"/>
      <c r="TIM232" s="14"/>
      <c r="TIN232" s="14"/>
      <c r="TIO232" s="14"/>
      <c r="TIP232" s="14"/>
      <c r="TIQ232" s="14"/>
      <c r="TIR232" s="14"/>
      <c r="TIS232" s="14"/>
      <c r="TIT232" s="14"/>
      <c r="TIU232" s="14"/>
      <c r="TIV232" s="14"/>
      <c r="TIW232" s="14"/>
      <c r="TIX232" s="14"/>
      <c r="TIY232" s="14"/>
      <c r="TIZ232" s="14"/>
      <c r="TJA232" s="14"/>
      <c r="TJB232" s="14"/>
      <c r="TJC232" s="14"/>
      <c r="TJD232" s="14"/>
      <c r="TJE232" s="14"/>
      <c r="TJF232" s="14"/>
      <c r="TJG232" s="14"/>
      <c r="TJH232" s="14"/>
      <c r="TJI232" s="14"/>
      <c r="TJJ232" s="14"/>
      <c r="TJK232" s="14"/>
      <c r="TJL232" s="14"/>
      <c r="TJM232" s="14"/>
      <c r="TJN232" s="14"/>
      <c r="TJO232" s="14"/>
      <c r="TJP232" s="14"/>
      <c r="TJQ232" s="14"/>
      <c r="TJR232" s="14"/>
      <c r="TJS232" s="14"/>
      <c r="TJT232" s="14"/>
      <c r="TJU232" s="14"/>
      <c r="TJV232" s="14"/>
      <c r="TJW232" s="14"/>
      <c r="TJX232" s="14"/>
      <c r="TJY232" s="14"/>
      <c r="TJZ232" s="14"/>
      <c r="TKA232" s="14"/>
      <c r="TKB232" s="14"/>
      <c r="TKC232" s="14"/>
      <c r="TKD232" s="14"/>
      <c r="TKE232" s="14"/>
      <c r="TKF232" s="14"/>
      <c r="TKG232" s="14"/>
      <c r="TKH232" s="14"/>
      <c r="TKI232" s="14"/>
      <c r="TKJ232" s="14"/>
      <c r="TKK232" s="14"/>
      <c r="TKL232" s="14"/>
      <c r="TKM232" s="14"/>
      <c r="TKN232" s="14"/>
      <c r="TKO232" s="14"/>
      <c r="TKP232" s="14"/>
      <c r="TKQ232" s="14"/>
      <c r="TKR232" s="14"/>
      <c r="TKS232" s="14"/>
      <c r="TKT232" s="14"/>
      <c r="TKU232" s="14"/>
      <c r="TKV232" s="14"/>
      <c r="TKW232" s="14"/>
      <c r="TKX232" s="14"/>
      <c r="TKY232" s="14"/>
      <c r="TKZ232" s="14"/>
      <c r="TLA232" s="14"/>
      <c r="TLB232" s="14"/>
      <c r="TLC232" s="14"/>
      <c r="TLD232" s="14"/>
      <c r="TLE232" s="14"/>
      <c r="TLF232" s="14"/>
      <c r="TLG232" s="14"/>
      <c r="TLH232" s="14"/>
      <c r="TLI232" s="14"/>
      <c r="TLJ232" s="14"/>
      <c r="TLK232" s="14"/>
      <c r="TLL232" s="14"/>
      <c r="TLM232" s="14"/>
      <c r="TLN232" s="14"/>
      <c r="TLO232" s="14"/>
      <c r="TLP232" s="14"/>
      <c r="TLQ232" s="14"/>
      <c r="TLR232" s="14"/>
      <c r="TLS232" s="14"/>
      <c r="TLT232" s="14"/>
      <c r="TLU232" s="14"/>
      <c r="TLV232" s="14"/>
      <c r="TLW232" s="14"/>
      <c r="TLX232" s="14"/>
      <c r="TLY232" s="14"/>
      <c r="TLZ232" s="14"/>
      <c r="TMA232" s="14"/>
      <c r="TMB232" s="14"/>
      <c r="TMC232" s="14"/>
      <c r="TMD232" s="14"/>
      <c r="TME232" s="14"/>
      <c r="TMF232" s="14"/>
      <c r="TMG232" s="14"/>
      <c r="TMH232" s="14"/>
      <c r="TMI232" s="14"/>
      <c r="TMJ232" s="14"/>
      <c r="TMK232" s="14"/>
      <c r="TML232" s="14"/>
      <c r="TMM232" s="14"/>
      <c r="TMN232" s="14"/>
      <c r="TMO232" s="14"/>
      <c r="TMP232" s="14"/>
      <c r="TMQ232" s="14"/>
      <c r="TMR232" s="14"/>
      <c r="TMS232" s="14"/>
      <c r="TMT232" s="14"/>
      <c r="TMU232" s="14"/>
      <c r="TMV232" s="14"/>
      <c r="TMW232" s="14"/>
      <c r="TMX232" s="14"/>
      <c r="TMY232" s="14"/>
      <c r="TMZ232" s="14"/>
      <c r="TNA232" s="14"/>
      <c r="TNB232" s="14"/>
      <c r="TNC232" s="14"/>
      <c r="TND232" s="14"/>
      <c r="TNE232" s="14"/>
      <c r="TNF232" s="14"/>
      <c r="TNG232" s="14"/>
      <c r="TNH232" s="14"/>
      <c r="TNI232" s="14"/>
      <c r="TNJ232" s="14"/>
      <c r="TNK232" s="14"/>
      <c r="TNL232" s="14"/>
      <c r="TNM232" s="14"/>
      <c r="TNN232" s="14"/>
      <c r="TNO232" s="14"/>
      <c r="TNP232" s="14"/>
      <c r="TNQ232" s="14"/>
      <c r="TNR232" s="14"/>
      <c r="TNS232" s="14"/>
      <c r="TNT232" s="14"/>
      <c r="TNU232" s="14"/>
      <c r="TNV232" s="14"/>
      <c r="TNW232" s="14"/>
      <c r="TNX232" s="14"/>
      <c r="TNY232" s="14"/>
      <c r="TNZ232" s="14"/>
      <c r="TOA232" s="14"/>
      <c r="TOB232" s="14"/>
      <c r="TOC232" s="14"/>
      <c r="TOD232" s="14"/>
      <c r="TOE232" s="14"/>
      <c r="TOF232" s="14"/>
      <c r="TOG232" s="14"/>
      <c r="TOH232" s="14"/>
      <c r="TOI232" s="14"/>
      <c r="TOJ232" s="14"/>
      <c r="TOK232" s="14"/>
      <c r="TOL232" s="14"/>
      <c r="TOM232" s="14"/>
      <c r="TON232" s="14"/>
      <c r="TOO232" s="14"/>
      <c r="TOP232" s="14"/>
      <c r="TOQ232" s="14"/>
      <c r="TOR232" s="14"/>
      <c r="TOS232" s="14"/>
      <c r="TOT232" s="14"/>
      <c r="TOU232" s="14"/>
      <c r="TOV232" s="14"/>
      <c r="TOW232" s="14"/>
      <c r="TOX232" s="14"/>
      <c r="TOY232" s="14"/>
      <c r="TOZ232" s="14"/>
      <c r="TPA232" s="14"/>
      <c r="TPB232" s="14"/>
      <c r="TPC232" s="14"/>
      <c r="TPD232" s="14"/>
      <c r="TPE232" s="14"/>
      <c r="TPF232" s="14"/>
      <c r="TPG232" s="14"/>
      <c r="TPH232" s="14"/>
      <c r="TPI232" s="14"/>
      <c r="TPJ232" s="14"/>
      <c r="TPK232" s="14"/>
      <c r="TPL232" s="14"/>
      <c r="TPM232" s="14"/>
      <c r="TPN232" s="14"/>
      <c r="TPO232" s="14"/>
      <c r="TPP232" s="14"/>
      <c r="TPQ232" s="14"/>
      <c r="TPR232" s="14"/>
      <c r="TPS232" s="14"/>
      <c r="TPT232" s="14"/>
      <c r="TPU232" s="14"/>
      <c r="TPV232" s="14"/>
      <c r="TPW232" s="14"/>
      <c r="TPX232" s="14"/>
      <c r="TPY232" s="14"/>
      <c r="TPZ232" s="14"/>
      <c r="TQA232" s="14"/>
      <c r="TQB232" s="14"/>
      <c r="TQC232" s="14"/>
      <c r="TQD232" s="14"/>
      <c r="TQE232" s="14"/>
      <c r="TQF232" s="14"/>
      <c r="TQG232" s="14"/>
      <c r="TQH232" s="14"/>
      <c r="TQI232" s="14"/>
      <c r="TQJ232" s="14"/>
      <c r="TQK232" s="14"/>
      <c r="TQL232" s="14"/>
      <c r="TQM232" s="14"/>
      <c r="TQN232" s="14"/>
      <c r="TQO232" s="14"/>
      <c r="TQP232" s="14"/>
      <c r="TQQ232" s="14"/>
      <c r="TQR232" s="14"/>
      <c r="TQS232" s="14"/>
      <c r="TQT232" s="14"/>
      <c r="TQU232" s="14"/>
      <c r="TQV232" s="14"/>
      <c r="TQW232" s="14"/>
      <c r="TQX232" s="14"/>
      <c r="TQY232" s="14"/>
      <c r="TQZ232" s="14"/>
      <c r="TRA232" s="14"/>
      <c r="TRB232" s="14"/>
      <c r="TRC232" s="14"/>
      <c r="TRD232" s="14"/>
      <c r="TRE232" s="14"/>
      <c r="TRF232" s="14"/>
      <c r="TRG232" s="14"/>
      <c r="TRH232" s="14"/>
      <c r="TRI232" s="14"/>
      <c r="TRJ232" s="14"/>
      <c r="TRK232" s="14"/>
      <c r="TRL232" s="14"/>
      <c r="TRM232" s="14"/>
      <c r="TRN232" s="14"/>
      <c r="TRO232" s="14"/>
      <c r="TRP232" s="14"/>
      <c r="TRQ232" s="14"/>
      <c r="TRR232" s="14"/>
      <c r="TRS232" s="14"/>
      <c r="TRT232" s="14"/>
      <c r="TRU232" s="14"/>
      <c r="TRV232" s="14"/>
      <c r="TRW232" s="14"/>
      <c r="TRX232" s="14"/>
      <c r="TRY232" s="14"/>
      <c r="TRZ232" s="14"/>
      <c r="TSA232" s="14"/>
      <c r="TSB232" s="14"/>
      <c r="TSC232" s="14"/>
      <c r="TSD232" s="14"/>
      <c r="TSE232" s="14"/>
      <c r="TSF232" s="14"/>
      <c r="TSG232" s="14"/>
      <c r="TSH232" s="14"/>
      <c r="TSI232" s="14"/>
      <c r="TSJ232" s="14"/>
      <c r="TSK232" s="14"/>
      <c r="TSL232" s="14"/>
      <c r="TSM232" s="14"/>
      <c r="TSN232" s="14"/>
      <c r="TSO232" s="14"/>
      <c r="TSP232" s="14"/>
      <c r="TSQ232" s="14"/>
      <c r="TSR232" s="14"/>
      <c r="TSS232" s="14"/>
      <c r="TST232" s="14"/>
      <c r="TSU232" s="14"/>
      <c r="TSV232" s="14"/>
      <c r="TSW232" s="14"/>
      <c r="TSX232" s="14"/>
      <c r="TSY232" s="14"/>
      <c r="TSZ232" s="14"/>
      <c r="TTA232" s="14"/>
      <c r="TTB232" s="14"/>
      <c r="TTC232" s="14"/>
      <c r="TTD232" s="14"/>
      <c r="TTE232" s="14"/>
      <c r="TTF232" s="14"/>
      <c r="TTG232" s="14"/>
      <c r="TTH232" s="14"/>
      <c r="TTI232" s="14"/>
      <c r="TTJ232" s="14"/>
      <c r="TTK232" s="14"/>
      <c r="TTL232" s="14"/>
      <c r="TTM232" s="14"/>
      <c r="TTN232" s="14"/>
      <c r="TTO232" s="14"/>
      <c r="TTP232" s="14"/>
      <c r="TTQ232" s="14"/>
      <c r="TTR232" s="14"/>
      <c r="TTS232" s="14"/>
      <c r="TTT232" s="14"/>
      <c r="TTU232" s="14"/>
      <c r="TTV232" s="14"/>
      <c r="TTW232" s="14"/>
      <c r="TTX232" s="14"/>
      <c r="TTY232" s="14"/>
      <c r="TTZ232" s="14"/>
      <c r="TUA232" s="14"/>
      <c r="TUB232" s="14"/>
      <c r="TUC232" s="14"/>
      <c r="TUD232" s="14"/>
      <c r="TUE232" s="14"/>
      <c r="TUF232" s="14"/>
      <c r="TUG232" s="14"/>
      <c r="TUH232" s="14"/>
      <c r="TUI232" s="14"/>
      <c r="TUJ232" s="14"/>
      <c r="TUK232" s="14"/>
      <c r="TUL232" s="14"/>
      <c r="TUM232" s="14"/>
      <c r="TUN232" s="14"/>
      <c r="TUO232" s="14"/>
      <c r="TUP232" s="14"/>
      <c r="TUQ232" s="14"/>
      <c r="TUR232" s="14"/>
      <c r="TUS232" s="14"/>
      <c r="TUT232" s="14"/>
      <c r="TUU232" s="14"/>
      <c r="TUV232" s="14"/>
      <c r="TUW232" s="14"/>
      <c r="TUX232" s="14"/>
      <c r="TUY232" s="14"/>
      <c r="TUZ232" s="14"/>
      <c r="TVA232" s="14"/>
      <c r="TVB232" s="14"/>
      <c r="TVC232" s="14"/>
      <c r="TVD232" s="14"/>
      <c r="TVE232" s="14"/>
      <c r="TVF232" s="14"/>
      <c r="TVG232" s="14"/>
      <c r="TVH232" s="14"/>
      <c r="TVI232" s="14"/>
      <c r="TVJ232" s="14"/>
      <c r="TVK232" s="14"/>
      <c r="TVL232" s="14"/>
      <c r="TVM232" s="14"/>
      <c r="TVN232" s="14"/>
      <c r="TVO232" s="14"/>
      <c r="TVP232" s="14"/>
      <c r="TVQ232" s="14"/>
      <c r="TVR232" s="14"/>
      <c r="TVS232" s="14"/>
      <c r="TVT232" s="14"/>
      <c r="TVU232" s="14"/>
      <c r="TVV232" s="14"/>
      <c r="TVW232" s="14"/>
      <c r="TVX232" s="14"/>
      <c r="TVY232" s="14"/>
      <c r="TVZ232" s="14"/>
      <c r="TWA232" s="14"/>
      <c r="TWB232" s="14"/>
      <c r="TWC232" s="14"/>
      <c r="TWD232" s="14"/>
      <c r="TWE232" s="14"/>
      <c r="TWF232" s="14"/>
      <c r="TWG232" s="14"/>
      <c r="TWH232" s="14"/>
      <c r="TWI232" s="14"/>
      <c r="TWJ232" s="14"/>
      <c r="TWK232" s="14"/>
      <c r="TWL232" s="14"/>
      <c r="TWM232" s="14"/>
      <c r="TWN232" s="14"/>
      <c r="TWO232" s="14"/>
      <c r="TWP232" s="14"/>
      <c r="TWQ232" s="14"/>
      <c r="TWR232" s="14"/>
      <c r="TWS232" s="14"/>
      <c r="TWT232" s="14"/>
      <c r="TWU232" s="14"/>
      <c r="TWV232" s="14"/>
      <c r="TWW232" s="14"/>
      <c r="TWX232" s="14"/>
      <c r="TWY232" s="14"/>
      <c r="TWZ232" s="14"/>
      <c r="TXA232" s="14"/>
      <c r="TXB232" s="14"/>
      <c r="TXC232" s="14"/>
      <c r="TXD232" s="14"/>
      <c r="TXE232" s="14"/>
      <c r="TXF232" s="14"/>
      <c r="TXG232" s="14"/>
      <c r="TXH232" s="14"/>
      <c r="TXI232" s="14"/>
      <c r="TXJ232" s="14"/>
      <c r="TXK232" s="14"/>
      <c r="TXL232" s="14"/>
      <c r="TXM232" s="14"/>
      <c r="TXN232" s="14"/>
      <c r="TXO232" s="14"/>
      <c r="TXP232" s="14"/>
      <c r="TXQ232" s="14"/>
      <c r="TXR232" s="14"/>
      <c r="TXS232" s="14"/>
      <c r="TXT232" s="14"/>
      <c r="TXU232" s="14"/>
      <c r="TXV232" s="14"/>
      <c r="TXW232" s="14"/>
      <c r="TXX232" s="14"/>
      <c r="TXY232" s="14"/>
      <c r="TXZ232" s="14"/>
      <c r="TYA232" s="14"/>
      <c r="TYB232" s="14"/>
      <c r="TYC232" s="14"/>
      <c r="TYD232" s="14"/>
      <c r="TYE232" s="14"/>
      <c r="TYF232" s="14"/>
      <c r="TYG232" s="14"/>
      <c r="TYH232" s="14"/>
      <c r="TYI232" s="14"/>
      <c r="TYJ232" s="14"/>
      <c r="TYK232" s="14"/>
      <c r="TYL232" s="14"/>
      <c r="TYM232" s="14"/>
      <c r="TYN232" s="14"/>
      <c r="TYO232" s="14"/>
      <c r="TYP232" s="14"/>
      <c r="TYQ232" s="14"/>
      <c r="TYR232" s="14"/>
      <c r="TYS232" s="14"/>
      <c r="TYT232" s="14"/>
      <c r="TYU232" s="14"/>
      <c r="TYV232" s="14"/>
      <c r="TYW232" s="14"/>
      <c r="TYX232" s="14"/>
      <c r="TYY232" s="14"/>
      <c r="TYZ232" s="14"/>
      <c r="TZA232" s="14"/>
      <c r="TZB232" s="14"/>
      <c r="TZC232" s="14"/>
      <c r="TZD232" s="14"/>
      <c r="TZE232" s="14"/>
      <c r="TZF232" s="14"/>
      <c r="TZG232" s="14"/>
      <c r="TZH232" s="14"/>
      <c r="TZI232" s="14"/>
      <c r="TZJ232" s="14"/>
      <c r="TZK232" s="14"/>
      <c r="TZL232" s="14"/>
      <c r="TZM232" s="14"/>
      <c r="TZN232" s="14"/>
      <c r="TZO232" s="14"/>
      <c r="TZP232" s="14"/>
      <c r="TZQ232" s="14"/>
      <c r="TZR232" s="14"/>
      <c r="TZS232" s="14"/>
      <c r="TZT232" s="14"/>
      <c r="TZU232" s="14"/>
      <c r="TZV232" s="14"/>
      <c r="TZW232" s="14"/>
      <c r="TZX232" s="14"/>
      <c r="TZY232" s="14"/>
      <c r="TZZ232" s="14"/>
      <c r="UAA232" s="14"/>
      <c r="UAB232" s="14"/>
      <c r="UAC232" s="14"/>
      <c r="UAD232" s="14"/>
      <c r="UAE232" s="14"/>
      <c r="UAF232" s="14"/>
      <c r="UAG232" s="14"/>
      <c r="UAH232" s="14"/>
      <c r="UAI232" s="14"/>
      <c r="UAJ232" s="14"/>
      <c r="UAK232" s="14"/>
      <c r="UAL232" s="14"/>
      <c r="UAM232" s="14"/>
      <c r="UAN232" s="14"/>
      <c r="UAO232" s="14"/>
      <c r="UAP232" s="14"/>
      <c r="UAQ232" s="14"/>
      <c r="UAR232" s="14"/>
      <c r="UAS232" s="14"/>
      <c r="UAT232" s="14"/>
      <c r="UAU232" s="14"/>
      <c r="UAV232" s="14"/>
      <c r="UAW232" s="14"/>
      <c r="UAX232" s="14"/>
      <c r="UAY232" s="14"/>
      <c r="UAZ232" s="14"/>
      <c r="UBA232" s="14"/>
      <c r="UBB232" s="14"/>
      <c r="UBC232" s="14"/>
      <c r="UBD232" s="14"/>
      <c r="UBE232" s="14"/>
      <c r="UBF232" s="14"/>
      <c r="UBG232" s="14"/>
      <c r="UBH232" s="14"/>
      <c r="UBI232" s="14"/>
      <c r="UBJ232" s="14"/>
      <c r="UBK232" s="14"/>
      <c r="UBL232" s="14"/>
      <c r="UBM232" s="14"/>
      <c r="UBN232" s="14"/>
      <c r="UBO232" s="14"/>
      <c r="UBP232" s="14"/>
      <c r="UBQ232" s="14"/>
      <c r="UBR232" s="14"/>
      <c r="UBS232" s="14"/>
      <c r="UBT232" s="14"/>
      <c r="UBU232" s="14"/>
      <c r="UBV232" s="14"/>
      <c r="UBW232" s="14"/>
      <c r="UBX232" s="14"/>
      <c r="UBY232" s="14"/>
      <c r="UBZ232" s="14"/>
      <c r="UCA232" s="14"/>
      <c r="UCB232" s="14"/>
      <c r="UCC232" s="14"/>
      <c r="UCD232" s="14"/>
      <c r="UCE232" s="14"/>
      <c r="UCF232" s="14"/>
      <c r="UCG232" s="14"/>
      <c r="UCH232" s="14"/>
      <c r="UCI232" s="14"/>
      <c r="UCJ232" s="14"/>
      <c r="UCK232" s="14"/>
      <c r="UCL232" s="14"/>
      <c r="UCM232" s="14"/>
      <c r="UCN232" s="14"/>
      <c r="UCO232" s="14"/>
      <c r="UCP232" s="14"/>
      <c r="UCQ232" s="14"/>
      <c r="UCR232" s="14"/>
      <c r="UCS232" s="14"/>
      <c r="UCT232" s="14"/>
      <c r="UCU232" s="14"/>
      <c r="UCV232" s="14"/>
      <c r="UCW232" s="14"/>
      <c r="UCX232" s="14"/>
      <c r="UCY232" s="14"/>
      <c r="UCZ232" s="14"/>
      <c r="UDA232" s="14"/>
      <c r="UDB232" s="14"/>
      <c r="UDC232" s="14"/>
      <c r="UDD232" s="14"/>
      <c r="UDE232" s="14"/>
      <c r="UDF232" s="14"/>
      <c r="UDG232" s="14"/>
      <c r="UDH232" s="14"/>
      <c r="UDI232" s="14"/>
      <c r="UDJ232" s="14"/>
      <c r="UDK232" s="14"/>
      <c r="UDL232" s="14"/>
      <c r="UDM232" s="14"/>
      <c r="UDN232" s="14"/>
      <c r="UDO232" s="14"/>
      <c r="UDP232" s="14"/>
      <c r="UDQ232" s="14"/>
      <c r="UDR232" s="14"/>
      <c r="UDS232" s="14"/>
      <c r="UDT232" s="14"/>
      <c r="UDU232" s="14"/>
      <c r="UDV232" s="14"/>
      <c r="UDW232" s="14"/>
      <c r="UDX232" s="14"/>
      <c r="UDY232" s="14"/>
      <c r="UDZ232" s="14"/>
      <c r="UEA232" s="14"/>
      <c r="UEB232" s="14"/>
      <c r="UEC232" s="14"/>
      <c r="UED232" s="14"/>
      <c r="UEE232" s="14"/>
      <c r="UEF232" s="14"/>
      <c r="UEG232" s="14"/>
      <c r="UEH232" s="14"/>
      <c r="UEI232" s="14"/>
      <c r="UEJ232" s="14"/>
      <c r="UEK232" s="14"/>
      <c r="UEL232" s="14"/>
      <c r="UEM232" s="14"/>
      <c r="UEN232" s="14"/>
      <c r="UEO232" s="14"/>
      <c r="UEP232" s="14"/>
      <c r="UEQ232" s="14"/>
      <c r="UER232" s="14"/>
      <c r="UES232" s="14"/>
      <c r="UET232" s="14"/>
      <c r="UEU232" s="14"/>
      <c r="UEV232" s="14"/>
      <c r="UEW232" s="14"/>
      <c r="UEX232" s="14"/>
      <c r="UEY232" s="14"/>
      <c r="UEZ232" s="14"/>
      <c r="UFA232" s="14"/>
      <c r="UFB232" s="14"/>
      <c r="UFC232" s="14"/>
      <c r="UFD232" s="14"/>
      <c r="UFE232" s="14"/>
      <c r="UFF232" s="14"/>
      <c r="UFG232" s="14"/>
      <c r="UFH232" s="14"/>
      <c r="UFI232" s="14"/>
      <c r="UFJ232" s="14"/>
      <c r="UFK232" s="14"/>
      <c r="UFL232" s="14"/>
      <c r="UFM232" s="14"/>
      <c r="UFN232" s="14"/>
      <c r="UFO232" s="14"/>
      <c r="UFP232" s="14"/>
      <c r="UFQ232" s="14"/>
      <c r="UFR232" s="14"/>
      <c r="UFS232" s="14"/>
      <c r="UFT232" s="14"/>
      <c r="UFU232" s="14"/>
      <c r="UFV232" s="14"/>
      <c r="UFW232" s="14"/>
      <c r="UFX232" s="14"/>
      <c r="UFY232" s="14"/>
      <c r="UFZ232" s="14"/>
      <c r="UGA232" s="14"/>
      <c r="UGB232" s="14"/>
      <c r="UGC232" s="14"/>
      <c r="UGD232" s="14"/>
      <c r="UGE232" s="14"/>
      <c r="UGF232" s="14"/>
      <c r="UGG232" s="14"/>
      <c r="UGH232" s="14"/>
      <c r="UGI232" s="14"/>
      <c r="UGJ232" s="14"/>
      <c r="UGK232" s="14"/>
      <c r="UGL232" s="14"/>
      <c r="UGM232" s="14"/>
      <c r="UGN232" s="14"/>
      <c r="UGO232" s="14"/>
      <c r="UGP232" s="14"/>
      <c r="UGQ232" s="14"/>
      <c r="UGR232" s="14"/>
      <c r="UGS232" s="14"/>
      <c r="UGT232" s="14"/>
      <c r="UGU232" s="14"/>
      <c r="UGV232" s="14"/>
      <c r="UGW232" s="14"/>
      <c r="UGX232" s="14"/>
      <c r="UGY232" s="14"/>
      <c r="UGZ232" s="14"/>
      <c r="UHA232" s="14"/>
      <c r="UHB232" s="14"/>
      <c r="UHC232" s="14"/>
      <c r="UHD232" s="14"/>
      <c r="UHE232" s="14"/>
      <c r="UHF232" s="14"/>
      <c r="UHG232" s="14"/>
      <c r="UHH232" s="14"/>
      <c r="UHI232" s="14"/>
      <c r="UHJ232" s="14"/>
      <c r="UHK232" s="14"/>
      <c r="UHL232" s="14"/>
      <c r="UHM232" s="14"/>
      <c r="UHN232" s="14"/>
      <c r="UHO232" s="14"/>
      <c r="UHP232" s="14"/>
      <c r="UHQ232" s="14"/>
      <c r="UHR232" s="14"/>
      <c r="UHS232" s="14"/>
      <c r="UHT232" s="14"/>
      <c r="UHU232" s="14"/>
      <c r="UHV232" s="14"/>
      <c r="UHW232" s="14"/>
      <c r="UHX232" s="14"/>
      <c r="UHY232" s="14"/>
      <c r="UHZ232" s="14"/>
      <c r="UIA232" s="14"/>
      <c r="UIB232" s="14"/>
      <c r="UIC232" s="14"/>
      <c r="UID232" s="14"/>
      <c r="UIE232" s="14"/>
      <c r="UIF232" s="14"/>
      <c r="UIG232" s="14"/>
      <c r="UIH232" s="14"/>
      <c r="UII232" s="14"/>
      <c r="UIJ232" s="14"/>
      <c r="UIK232" s="14"/>
      <c r="UIL232" s="14"/>
      <c r="UIM232" s="14"/>
      <c r="UIN232" s="14"/>
      <c r="UIO232" s="14"/>
      <c r="UIP232" s="14"/>
      <c r="UIQ232" s="14"/>
      <c r="UIR232" s="14"/>
      <c r="UIS232" s="14"/>
      <c r="UIT232" s="14"/>
      <c r="UIU232" s="14"/>
      <c r="UIV232" s="14"/>
      <c r="UIW232" s="14"/>
      <c r="UIX232" s="14"/>
      <c r="UIY232" s="14"/>
      <c r="UIZ232" s="14"/>
      <c r="UJA232" s="14"/>
      <c r="UJB232" s="14"/>
      <c r="UJC232" s="14"/>
      <c r="UJD232" s="14"/>
      <c r="UJE232" s="14"/>
      <c r="UJF232" s="14"/>
      <c r="UJG232" s="14"/>
      <c r="UJH232" s="14"/>
      <c r="UJI232" s="14"/>
      <c r="UJJ232" s="14"/>
      <c r="UJK232" s="14"/>
      <c r="UJL232" s="14"/>
      <c r="UJM232" s="14"/>
      <c r="UJN232" s="14"/>
      <c r="UJO232" s="14"/>
      <c r="UJP232" s="14"/>
      <c r="UJQ232" s="14"/>
      <c r="UJR232" s="14"/>
      <c r="UJS232" s="14"/>
      <c r="UJT232" s="14"/>
      <c r="UJU232" s="14"/>
      <c r="UJV232" s="14"/>
      <c r="UJW232" s="14"/>
      <c r="UJX232" s="14"/>
      <c r="UJY232" s="14"/>
      <c r="UJZ232" s="14"/>
      <c r="UKA232" s="14"/>
      <c r="UKB232" s="14"/>
      <c r="UKC232" s="14"/>
      <c r="UKD232" s="14"/>
      <c r="UKE232" s="14"/>
      <c r="UKF232" s="14"/>
      <c r="UKG232" s="14"/>
      <c r="UKH232" s="14"/>
      <c r="UKI232" s="14"/>
      <c r="UKJ232" s="14"/>
      <c r="UKK232" s="14"/>
      <c r="UKL232" s="14"/>
      <c r="UKM232" s="14"/>
      <c r="UKN232" s="14"/>
      <c r="UKO232" s="14"/>
      <c r="UKP232" s="14"/>
      <c r="UKQ232" s="14"/>
      <c r="UKR232" s="14"/>
      <c r="UKS232" s="14"/>
      <c r="UKT232" s="14"/>
      <c r="UKU232" s="14"/>
      <c r="UKV232" s="14"/>
      <c r="UKW232" s="14"/>
      <c r="UKX232" s="14"/>
      <c r="UKY232" s="14"/>
      <c r="UKZ232" s="14"/>
      <c r="ULA232" s="14"/>
      <c r="ULB232" s="14"/>
      <c r="ULC232" s="14"/>
      <c r="ULD232" s="14"/>
      <c r="ULE232" s="14"/>
      <c r="ULF232" s="14"/>
      <c r="ULG232" s="14"/>
      <c r="ULH232" s="14"/>
      <c r="ULI232" s="14"/>
      <c r="ULJ232" s="14"/>
      <c r="ULK232" s="14"/>
      <c r="ULL232" s="14"/>
      <c r="ULM232" s="14"/>
      <c r="ULN232" s="14"/>
      <c r="ULO232" s="14"/>
      <c r="ULP232" s="14"/>
      <c r="ULQ232" s="14"/>
      <c r="ULR232" s="14"/>
      <c r="ULS232" s="14"/>
      <c r="ULT232" s="14"/>
      <c r="ULU232" s="14"/>
      <c r="ULV232" s="14"/>
      <c r="ULW232" s="14"/>
      <c r="ULX232" s="14"/>
      <c r="ULY232" s="14"/>
      <c r="ULZ232" s="14"/>
      <c r="UMA232" s="14"/>
      <c r="UMB232" s="14"/>
      <c r="UMC232" s="14"/>
      <c r="UMD232" s="14"/>
      <c r="UME232" s="14"/>
      <c r="UMF232" s="14"/>
      <c r="UMG232" s="14"/>
      <c r="UMH232" s="14"/>
      <c r="UMI232" s="14"/>
      <c r="UMJ232" s="14"/>
      <c r="UMK232" s="14"/>
      <c r="UML232" s="14"/>
      <c r="UMM232" s="14"/>
      <c r="UMN232" s="14"/>
      <c r="UMO232" s="14"/>
      <c r="UMP232" s="14"/>
      <c r="UMQ232" s="14"/>
      <c r="UMR232" s="14"/>
      <c r="UMS232" s="14"/>
      <c r="UMT232" s="14"/>
      <c r="UMU232" s="14"/>
      <c r="UMV232" s="14"/>
      <c r="UMW232" s="14"/>
      <c r="UMX232" s="14"/>
      <c r="UMY232" s="14"/>
      <c r="UMZ232" s="14"/>
      <c r="UNA232" s="14"/>
      <c r="UNB232" s="14"/>
      <c r="UNC232" s="14"/>
      <c r="UND232" s="14"/>
      <c r="UNE232" s="14"/>
      <c r="UNF232" s="14"/>
      <c r="UNG232" s="14"/>
      <c r="UNH232" s="14"/>
      <c r="UNI232" s="14"/>
      <c r="UNJ232" s="14"/>
      <c r="UNK232" s="14"/>
      <c r="UNL232" s="14"/>
      <c r="UNM232" s="14"/>
      <c r="UNN232" s="14"/>
      <c r="UNO232" s="14"/>
      <c r="UNP232" s="14"/>
      <c r="UNQ232" s="14"/>
      <c r="UNR232" s="14"/>
      <c r="UNS232" s="14"/>
      <c r="UNT232" s="14"/>
      <c r="UNU232" s="14"/>
      <c r="UNV232" s="14"/>
      <c r="UNW232" s="14"/>
      <c r="UNX232" s="14"/>
      <c r="UNY232" s="14"/>
      <c r="UNZ232" s="14"/>
      <c r="UOA232" s="14"/>
      <c r="UOB232" s="14"/>
      <c r="UOC232" s="14"/>
      <c r="UOD232" s="14"/>
      <c r="UOE232" s="14"/>
      <c r="UOF232" s="14"/>
      <c r="UOG232" s="14"/>
      <c r="UOH232" s="14"/>
      <c r="UOI232" s="14"/>
      <c r="UOJ232" s="14"/>
      <c r="UOK232" s="14"/>
      <c r="UOL232" s="14"/>
      <c r="UOM232" s="14"/>
      <c r="UON232" s="14"/>
      <c r="UOO232" s="14"/>
      <c r="UOP232" s="14"/>
      <c r="UOQ232" s="14"/>
      <c r="UOR232" s="14"/>
      <c r="UOS232" s="14"/>
      <c r="UOT232" s="14"/>
      <c r="UOU232" s="14"/>
      <c r="UOV232" s="14"/>
      <c r="UOW232" s="14"/>
      <c r="UOX232" s="14"/>
      <c r="UOY232" s="14"/>
      <c r="UOZ232" s="14"/>
      <c r="UPA232" s="14"/>
      <c r="UPB232" s="14"/>
      <c r="UPC232" s="14"/>
      <c r="UPD232" s="14"/>
      <c r="UPE232" s="14"/>
      <c r="UPF232" s="14"/>
      <c r="UPG232" s="14"/>
      <c r="UPH232" s="14"/>
      <c r="UPI232" s="14"/>
      <c r="UPJ232" s="14"/>
      <c r="UPK232" s="14"/>
      <c r="UPL232" s="14"/>
      <c r="UPM232" s="14"/>
      <c r="UPN232" s="14"/>
      <c r="UPO232" s="14"/>
      <c r="UPP232" s="14"/>
      <c r="UPQ232" s="14"/>
      <c r="UPR232" s="14"/>
      <c r="UPS232" s="14"/>
      <c r="UPT232" s="14"/>
      <c r="UPU232" s="14"/>
      <c r="UPV232" s="14"/>
      <c r="UPW232" s="14"/>
      <c r="UPX232" s="14"/>
      <c r="UPY232" s="14"/>
      <c r="UPZ232" s="14"/>
      <c r="UQA232" s="14"/>
      <c r="UQB232" s="14"/>
      <c r="UQC232" s="14"/>
      <c r="UQD232" s="14"/>
      <c r="UQE232" s="14"/>
      <c r="UQF232" s="14"/>
      <c r="UQG232" s="14"/>
      <c r="UQH232" s="14"/>
      <c r="UQI232" s="14"/>
      <c r="UQJ232" s="14"/>
      <c r="UQK232" s="14"/>
      <c r="UQL232" s="14"/>
      <c r="UQM232" s="14"/>
      <c r="UQN232" s="14"/>
      <c r="UQO232" s="14"/>
      <c r="UQP232" s="14"/>
      <c r="UQQ232" s="14"/>
      <c r="UQR232" s="14"/>
      <c r="UQS232" s="14"/>
      <c r="UQT232" s="14"/>
      <c r="UQU232" s="14"/>
      <c r="UQV232" s="14"/>
      <c r="UQW232" s="14"/>
      <c r="UQX232" s="14"/>
      <c r="UQY232" s="14"/>
      <c r="UQZ232" s="14"/>
      <c r="URA232" s="14"/>
      <c r="URB232" s="14"/>
      <c r="URC232" s="14"/>
      <c r="URD232" s="14"/>
      <c r="URE232" s="14"/>
      <c r="URF232" s="14"/>
      <c r="URG232" s="14"/>
      <c r="URH232" s="14"/>
      <c r="URI232" s="14"/>
      <c r="URJ232" s="14"/>
      <c r="URK232" s="14"/>
      <c r="URL232" s="14"/>
      <c r="URM232" s="14"/>
      <c r="URN232" s="14"/>
      <c r="URO232" s="14"/>
      <c r="URP232" s="14"/>
      <c r="URQ232" s="14"/>
      <c r="URR232" s="14"/>
      <c r="URS232" s="14"/>
      <c r="URT232" s="14"/>
      <c r="URU232" s="14"/>
      <c r="URV232" s="14"/>
      <c r="URW232" s="14"/>
      <c r="URX232" s="14"/>
      <c r="URY232" s="14"/>
      <c r="URZ232" s="14"/>
      <c r="USA232" s="14"/>
      <c r="USB232" s="14"/>
      <c r="USC232" s="14"/>
      <c r="USD232" s="14"/>
      <c r="USE232" s="14"/>
      <c r="USF232" s="14"/>
      <c r="USG232" s="14"/>
      <c r="USH232" s="14"/>
      <c r="USI232" s="14"/>
      <c r="USJ232" s="14"/>
      <c r="USK232" s="14"/>
      <c r="USL232" s="14"/>
      <c r="USM232" s="14"/>
      <c r="USN232" s="14"/>
      <c r="USO232" s="14"/>
      <c r="USP232" s="14"/>
      <c r="USQ232" s="14"/>
      <c r="USR232" s="14"/>
      <c r="USS232" s="14"/>
      <c r="UST232" s="14"/>
      <c r="USU232" s="14"/>
      <c r="USV232" s="14"/>
      <c r="USW232" s="14"/>
      <c r="USX232" s="14"/>
      <c r="USY232" s="14"/>
      <c r="USZ232" s="14"/>
      <c r="UTA232" s="14"/>
      <c r="UTB232" s="14"/>
      <c r="UTC232" s="14"/>
      <c r="UTD232" s="14"/>
      <c r="UTE232" s="14"/>
      <c r="UTF232" s="14"/>
      <c r="UTG232" s="14"/>
      <c r="UTH232" s="14"/>
      <c r="UTI232" s="14"/>
      <c r="UTJ232" s="14"/>
      <c r="UTK232" s="14"/>
      <c r="UTL232" s="14"/>
      <c r="UTM232" s="14"/>
      <c r="UTN232" s="14"/>
      <c r="UTO232" s="14"/>
      <c r="UTP232" s="14"/>
      <c r="UTQ232" s="14"/>
      <c r="UTR232" s="14"/>
      <c r="UTS232" s="14"/>
      <c r="UTT232" s="14"/>
      <c r="UTU232" s="14"/>
      <c r="UTV232" s="14"/>
      <c r="UTW232" s="14"/>
      <c r="UTX232" s="14"/>
      <c r="UTY232" s="14"/>
      <c r="UTZ232" s="14"/>
      <c r="UUA232" s="14"/>
      <c r="UUB232" s="14"/>
      <c r="UUC232" s="14"/>
      <c r="UUD232" s="14"/>
      <c r="UUE232" s="14"/>
      <c r="UUF232" s="14"/>
      <c r="UUG232" s="14"/>
      <c r="UUH232" s="14"/>
      <c r="UUI232" s="14"/>
      <c r="UUJ232" s="14"/>
      <c r="UUK232" s="14"/>
      <c r="UUL232" s="14"/>
      <c r="UUM232" s="14"/>
      <c r="UUN232" s="14"/>
      <c r="UUO232" s="14"/>
      <c r="UUP232" s="14"/>
      <c r="UUQ232" s="14"/>
      <c r="UUR232" s="14"/>
      <c r="UUS232" s="14"/>
      <c r="UUT232" s="14"/>
      <c r="UUU232" s="14"/>
      <c r="UUV232" s="14"/>
      <c r="UUW232" s="14"/>
      <c r="UUX232" s="14"/>
      <c r="UUY232" s="14"/>
      <c r="UUZ232" s="14"/>
      <c r="UVA232" s="14"/>
      <c r="UVB232" s="14"/>
      <c r="UVC232" s="14"/>
      <c r="UVD232" s="14"/>
      <c r="UVE232" s="14"/>
      <c r="UVF232" s="14"/>
      <c r="UVG232" s="14"/>
      <c r="UVH232" s="14"/>
      <c r="UVI232" s="14"/>
      <c r="UVJ232" s="14"/>
      <c r="UVK232" s="14"/>
      <c r="UVL232" s="14"/>
      <c r="UVM232" s="14"/>
      <c r="UVN232" s="14"/>
      <c r="UVO232" s="14"/>
      <c r="UVP232" s="14"/>
      <c r="UVQ232" s="14"/>
      <c r="UVR232" s="14"/>
      <c r="UVS232" s="14"/>
      <c r="UVT232" s="14"/>
      <c r="UVU232" s="14"/>
      <c r="UVV232" s="14"/>
      <c r="UVW232" s="14"/>
      <c r="UVX232" s="14"/>
      <c r="UVY232" s="14"/>
      <c r="UVZ232" s="14"/>
      <c r="UWA232" s="14"/>
      <c r="UWB232" s="14"/>
      <c r="UWC232" s="14"/>
      <c r="UWD232" s="14"/>
      <c r="UWE232" s="14"/>
      <c r="UWF232" s="14"/>
      <c r="UWG232" s="14"/>
      <c r="UWH232" s="14"/>
      <c r="UWI232" s="14"/>
      <c r="UWJ232" s="14"/>
      <c r="UWK232" s="14"/>
      <c r="UWL232" s="14"/>
      <c r="UWM232" s="14"/>
      <c r="UWN232" s="14"/>
      <c r="UWO232" s="14"/>
      <c r="UWP232" s="14"/>
      <c r="UWQ232" s="14"/>
      <c r="UWR232" s="14"/>
      <c r="UWS232" s="14"/>
      <c r="UWT232" s="14"/>
      <c r="UWU232" s="14"/>
      <c r="UWV232" s="14"/>
      <c r="UWW232" s="14"/>
      <c r="UWX232" s="14"/>
      <c r="UWY232" s="14"/>
      <c r="UWZ232" s="14"/>
      <c r="UXA232" s="14"/>
      <c r="UXB232" s="14"/>
      <c r="UXC232" s="14"/>
      <c r="UXD232" s="14"/>
      <c r="UXE232" s="14"/>
      <c r="UXF232" s="14"/>
      <c r="UXG232" s="14"/>
      <c r="UXH232" s="14"/>
      <c r="UXI232" s="14"/>
      <c r="UXJ232" s="14"/>
      <c r="UXK232" s="14"/>
      <c r="UXL232" s="14"/>
      <c r="UXM232" s="14"/>
      <c r="UXN232" s="14"/>
      <c r="UXO232" s="14"/>
      <c r="UXP232" s="14"/>
      <c r="UXQ232" s="14"/>
      <c r="UXR232" s="14"/>
      <c r="UXS232" s="14"/>
      <c r="UXT232" s="14"/>
      <c r="UXU232" s="14"/>
      <c r="UXV232" s="14"/>
      <c r="UXW232" s="14"/>
      <c r="UXX232" s="14"/>
      <c r="UXY232" s="14"/>
      <c r="UXZ232" s="14"/>
      <c r="UYA232" s="14"/>
      <c r="UYB232" s="14"/>
      <c r="UYC232" s="14"/>
      <c r="UYD232" s="14"/>
      <c r="UYE232" s="14"/>
      <c r="UYF232" s="14"/>
      <c r="UYG232" s="14"/>
      <c r="UYH232" s="14"/>
      <c r="UYI232" s="14"/>
      <c r="UYJ232" s="14"/>
      <c r="UYK232" s="14"/>
      <c r="UYL232" s="14"/>
      <c r="UYM232" s="14"/>
      <c r="UYN232" s="14"/>
      <c r="UYO232" s="14"/>
      <c r="UYP232" s="14"/>
      <c r="UYQ232" s="14"/>
      <c r="UYR232" s="14"/>
      <c r="UYS232" s="14"/>
      <c r="UYT232" s="14"/>
      <c r="UYU232" s="14"/>
      <c r="UYV232" s="14"/>
      <c r="UYW232" s="14"/>
      <c r="UYX232" s="14"/>
      <c r="UYY232" s="14"/>
      <c r="UYZ232" s="14"/>
      <c r="UZA232" s="14"/>
      <c r="UZB232" s="14"/>
      <c r="UZC232" s="14"/>
      <c r="UZD232" s="14"/>
      <c r="UZE232" s="14"/>
      <c r="UZF232" s="14"/>
      <c r="UZG232" s="14"/>
      <c r="UZH232" s="14"/>
      <c r="UZI232" s="14"/>
      <c r="UZJ232" s="14"/>
      <c r="UZK232" s="14"/>
      <c r="UZL232" s="14"/>
      <c r="UZM232" s="14"/>
      <c r="UZN232" s="14"/>
      <c r="UZO232" s="14"/>
      <c r="UZP232" s="14"/>
      <c r="UZQ232" s="14"/>
      <c r="UZR232" s="14"/>
      <c r="UZS232" s="14"/>
      <c r="UZT232" s="14"/>
      <c r="UZU232" s="14"/>
      <c r="UZV232" s="14"/>
      <c r="UZW232" s="14"/>
      <c r="UZX232" s="14"/>
      <c r="UZY232" s="14"/>
      <c r="UZZ232" s="14"/>
      <c r="VAA232" s="14"/>
      <c r="VAB232" s="14"/>
      <c r="VAC232" s="14"/>
      <c r="VAD232" s="14"/>
      <c r="VAE232" s="14"/>
      <c r="VAF232" s="14"/>
      <c r="VAG232" s="14"/>
      <c r="VAH232" s="14"/>
      <c r="VAI232" s="14"/>
      <c r="VAJ232" s="14"/>
      <c r="VAK232" s="14"/>
      <c r="VAL232" s="14"/>
      <c r="VAM232" s="14"/>
      <c r="VAN232" s="14"/>
      <c r="VAO232" s="14"/>
      <c r="VAP232" s="14"/>
      <c r="VAQ232" s="14"/>
      <c r="VAR232" s="14"/>
      <c r="VAS232" s="14"/>
      <c r="VAT232" s="14"/>
      <c r="VAU232" s="14"/>
      <c r="VAV232" s="14"/>
      <c r="VAW232" s="14"/>
      <c r="VAX232" s="14"/>
      <c r="VAY232" s="14"/>
      <c r="VAZ232" s="14"/>
      <c r="VBA232" s="14"/>
      <c r="VBB232" s="14"/>
      <c r="VBC232" s="14"/>
      <c r="VBD232" s="14"/>
      <c r="VBE232" s="14"/>
      <c r="VBF232" s="14"/>
      <c r="VBG232" s="14"/>
      <c r="VBH232" s="14"/>
      <c r="VBI232" s="14"/>
      <c r="VBJ232" s="14"/>
      <c r="VBK232" s="14"/>
      <c r="VBL232" s="14"/>
      <c r="VBM232" s="14"/>
      <c r="VBN232" s="14"/>
      <c r="VBO232" s="14"/>
      <c r="VBP232" s="14"/>
      <c r="VBQ232" s="14"/>
      <c r="VBR232" s="14"/>
      <c r="VBS232" s="14"/>
      <c r="VBT232" s="14"/>
      <c r="VBU232" s="14"/>
      <c r="VBV232" s="14"/>
      <c r="VBW232" s="14"/>
      <c r="VBX232" s="14"/>
      <c r="VBY232" s="14"/>
      <c r="VBZ232" s="14"/>
      <c r="VCA232" s="14"/>
      <c r="VCB232" s="14"/>
      <c r="VCC232" s="14"/>
      <c r="VCD232" s="14"/>
      <c r="VCE232" s="14"/>
      <c r="VCF232" s="14"/>
      <c r="VCG232" s="14"/>
      <c r="VCH232" s="14"/>
      <c r="VCI232" s="14"/>
      <c r="VCJ232" s="14"/>
      <c r="VCK232" s="14"/>
      <c r="VCL232" s="14"/>
      <c r="VCM232" s="14"/>
      <c r="VCN232" s="14"/>
      <c r="VCO232" s="14"/>
      <c r="VCP232" s="14"/>
      <c r="VCQ232" s="14"/>
      <c r="VCR232" s="14"/>
      <c r="VCS232" s="14"/>
      <c r="VCT232" s="14"/>
      <c r="VCU232" s="14"/>
      <c r="VCV232" s="14"/>
      <c r="VCW232" s="14"/>
      <c r="VCX232" s="14"/>
      <c r="VCY232" s="14"/>
      <c r="VCZ232" s="14"/>
      <c r="VDA232" s="14"/>
      <c r="VDB232" s="14"/>
      <c r="VDC232" s="14"/>
      <c r="VDD232" s="14"/>
      <c r="VDE232" s="14"/>
      <c r="VDF232" s="14"/>
      <c r="VDG232" s="14"/>
      <c r="VDH232" s="14"/>
      <c r="VDI232" s="14"/>
      <c r="VDJ232" s="14"/>
      <c r="VDK232" s="14"/>
      <c r="VDL232" s="14"/>
      <c r="VDM232" s="14"/>
      <c r="VDN232" s="14"/>
      <c r="VDO232" s="14"/>
      <c r="VDP232" s="14"/>
      <c r="VDQ232" s="14"/>
      <c r="VDR232" s="14"/>
      <c r="VDS232" s="14"/>
      <c r="VDT232" s="14"/>
      <c r="VDU232" s="14"/>
      <c r="VDV232" s="14"/>
      <c r="VDW232" s="14"/>
      <c r="VDX232" s="14"/>
      <c r="VDY232" s="14"/>
      <c r="VDZ232" s="14"/>
      <c r="VEA232" s="14"/>
      <c r="VEB232" s="14"/>
      <c r="VEC232" s="14"/>
      <c r="VED232" s="14"/>
      <c r="VEE232" s="14"/>
      <c r="VEF232" s="14"/>
      <c r="VEG232" s="14"/>
      <c r="VEH232" s="14"/>
      <c r="VEI232" s="14"/>
      <c r="VEJ232" s="14"/>
      <c r="VEK232" s="14"/>
      <c r="VEL232" s="14"/>
      <c r="VEM232" s="14"/>
      <c r="VEN232" s="14"/>
      <c r="VEO232" s="14"/>
      <c r="VEP232" s="14"/>
      <c r="VEQ232" s="14"/>
      <c r="VER232" s="14"/>
      <c r="VES232" s="14"/>
      <c r="VET232" s="14"/>
      <c r="VEU232" s="14"/>
      <c r="VEV232" s="14"/>
      <c r="VEW232" s="14"/>
      <c r="VEX232" s="14"/>
      <c r="VEY232" s="14"/>
      <c r="VEZ232" s="14"/>
      <c r="VFA232" s="14"/>
      <c r="VFB232" s="14"/>
      <c r="VFC232" s="14"/>
      <c r="VFD232" s="14"/>
      <c r="VFE232" s="14"/>
      <c r="VFF232" s="14"/>
      <c r="VFG232" s="14"/>
      <c r="VFH232" s="14"/>
      <c r="VFI232" s="14"/>
      <c r="VFJ232" s="14"/>
      <c r="VFK232" s="14"/>
      <c r="VFL232" s="14"/>
      <c r="VFM232" s="14"/>
      <c r="VFN232" s="14"/>
      <c r="VFO232" s="14"/>
      <c r="VFP232" s="14"/>
      <c r="VFQ232" s="14"/>
      <c r="VFR232" s="14"/>
      <c r="VFS232" s="14"/>
      <c r="VFT232" s="14"/>
      <c r="VFU232" s="14"/>
      <c r="VFV232" s="14"/>
      <c r="VFW232" s="14"/>
      <c r="VFX232" s="14"/>
      <c r="VFY232" s="14"/>
      <c r="VFZ232" s="14"/>
      <c r="VGA232" s="14"/>
      <c r="VGB232" s="14"/>
      <c r="VGC232" s="14"/>
      <c r="VGD232" s="14"/>
      <c r="VGE232" s="14"/>
      <c r="VGF232" s="14"/>
      <c r="VGG232" s="14"/>
      <c r="VGH232" s="14"/>
      <c r="VGI232" s="14"/>
      <c r="VGJ232" s="14"/>
      <c r="VGK232" s="14"/>
      <c r="VGL232" s="14"/>
      <c r="VGM232" s="14"/>
      <c r="VGN232" s="14"/>
      <c r="VGO232" s="14"/>
      <c r="VGP232" s="14"/>
      <c r="VGQ232" s="14"/>
      <c r="VGR232" s="14"/>
      <c r="VGS232" s="14"/>
      <c r="VGT232" s="14"/>
      <c r="VGU232" s="14"/>
      <c r="VGV232" s="14"/>
      <c r="VGW232" s="14"/>
      <c r="VGX232" s="14"/>
      <c r="VGY232" s="14"/>
      <c r="VGZ232" s="14"/>
      <c r="VHA232" s="14"/>
      <c r="VHB232" s="14"/>
      <c r="VHC232" s="14"/>
      <c r="VHD232" s="14"/>
      <c r="VHE232" s="14"/>
      <c r="VHF232" s="14"/>
      <c r="VHG232" s="14"/>
      <c r="VHH232" s="14"/>
      <c r="VHI232" s="14"/>
      <c r="VHJ232" s="14"/>
      <c r="VHK232" s="14"/>
      <c r="VHL232" s="14"/>
      <c r="VHM232" s="14"/>
      <c r="VHN232" s="14"/>
      <c r="VHO232" s="14"/>
      <c r="VHP232" s="14"/>
      <c r="VHQ232" s="14"/>
      <c r="VHR232" s="14"/>
      <c r="VHS232" s="14"/>
      <c r="VHT232" s="14"/>
      <c r="VHU232" s="14"/>
      <c r="VHV232" s="14"/>
      <c r="VHW232" s="14"/>
      <c r="VHX232" s="14"/>
      <c r="VHY232" s="14"/>
      <c r="VHZ232" s="14"/>
      <c r="VIA232" s="14"/>
      <c r="VIB232" s="14"/>
      <c r="VIC232" s="14"/>
      <c r="VID232" s="14"/>
      <c r="VIE232" s="14"/>
      <c r="VIF232" s="14"/>
      <c r="VIG232" s="14"/>
      <c r="VIH232" s="14"/>
      <c r="VII232" s="14"/>
      <c r="VIJ232" s="14"/>
      <c r="VIK232" s="14"/>
      <c r="VIL232" s="14"/>
      <c r="VIM232" s="14"/>
      <c r="VIN232" s="14"/>
      <c r="VIO232" s="14"/>
      <c r="VIP232" s="14"/>
      <c r="VIQ232" s="14"/>
      <c r="VIR232" s="14"/>
      <c r="VIS232" s="14"/>
      <c r="VIT232" s="14"/>
      <c r="VIU232" s="14"/>
      <c r="VIV232" s="14"/>
      <c r="VIW232" s="14"/>
      <c r="VIX232" s="14"/>
      <c r="VIY232" s="14"/>
      <c r="VIZ232" s="14"/>
      <c r="VJA232" s="14"/>
      <c r="VJB232" s="14"/>
      <c r="VJC232" s="14"/>
      <c r="VJD232" s="14"/>
      <c r="VJE232" s="14"/>
      <c r="VJF232" s="14"/>
      <c r="VJG232" s="14"/>
      <c r="VJH232" s="14"/>
      <c r="VJI232" s="14"/>
      <c r="VJJ232" s="14"/>
      <c r="VJK232" s="14"/>
      <c r="VJL232" s="14"/>
      <c r="VJM232" s="14"/>
      <c r="VJN232" s="14"/>
      <c r="VJO232" s="14"/>
      <c r="VJP232" s="14"/>
      <c r="VJQ232" s="14"/>
      <c r="VJR232" s="14"/>
      <c r="VJS232" s="14"/>
      <c r="VJT232" s="14"/>
      <c r="VJU232" s="14"/>
      <c r="VJV232" s="14"/>
      <c r="VJW232" s="14"/>
      <c r="VJX232" s="14"/>
      <c r="VJY232" s="14"/>
      <c r="VJZ232" s="14"/>
      <c r="VKA232" s="14"/>
      <c r="VKB232" s="14"/>
      <c r="VKC232" s="14"/>
      <c r="VKD232" s="14"/>
      <c r="VKE232" s="14"/>
      <c r="VKF232" s="14"/>
      <c r="VKG232" s="14"/>
      <c r="VKH232" s="14"/>
      <c r="VKI232" s="14"/>
      <c r="VKJ232" s="14"/>
      <c r="VKK232" s="14"/>
      <c r="VKL232" s="14"/>
      <c r="VKM232" s="14"/>
      <c r="VKN232" s="14"/>
      <c r="VKO232" s="14"/>
      <c r="VKP232" s="14"/>
      <c r="VKQ232" s="14"/>
      <c r="VKR232" s="14"/>
      <c r="VKS232" s="14"/>
      <c r="VKT232" s="14"/>
      <c r="VKU232" s="14"/>
      <c r="VKV232" s="14"/>
      <c r="VKW232" s="14"/>
      <c r="VKX232" s="14"/>
      <c r="VKY232" s="14"/>
      <c r="VKZ232" s="14"/>
      <c r="VLA232" s="14"/>
      <c r="VLB232" s="14"/>
      <c r="VLC232" s="14"/>
      <c r="VLD232" s="14"/>
      <c r="VLE232" s="14"/>
      <c r="VLF232" s="14"/>
      <c r="VLG232" s="14"/>
      <c r="VLH232" s="14"/>
      <c r="VLI232" s="14"/>
      <c r="VLJ232" s="14"/>
      <c r="VLK232" s="14"/>
      <c r="VLL232" s="14"/>
      <c r="VLM232" s="14"/>
      <c r="VLN232" s="14"/>
      <c r="VLO232" s="14"/>
      <c r="VLP232" s="14"/>
      <c r="VLQ232" s="14"/>
      <c r="VLR232" s="14"/>
      <c r="VLS232" s="14"/>
      <c r="VLT232" s="14"/>
      <c r="VLU232" s="14"/>
      <c r="VLV232" s="14"/>
      <c r="VLW232" s="14"/>
      <c r="VLX232" s="14"/>
      <c r="VLY232" s="14"/>
      <c r="VLZ232" s="14"/>
      <c r="VMA232" s="14"/>
      <c r="VMB232" s="14"/>
      <c r="VMC232" s="14"/>
      <c r="VMD232" s="14"/>
      <c r="VME232" s="14"/>
      <c r="VMF232" s="14"/>
      <c r="VMG232" s="14"/>
      <c r="VMH232" s="14"/>
      <c r="VMI232" s="14"/>
      <c r="VMJ232" s="14"/>
      <c r="VMK232" s="14"/>
      <c r="VML232" s="14"/>
      <c r="VMM232" s="14"/>
      <c r="VMN232" s="14"/>
      <c r="VMO232" s="14"/>
      <c r="VMP232" s="14"/>
      <c r="VMQ232" s="14"/>
      <c r="VMR232" s="14"/>
      <c r="VMS232" s="14"/>
      <c r="VMT232" s="14"/>
      <c r="VMU232" s="14"/>
      <c r="VMV232" s="14"/>
      <c r="VMW232" s="14"/>
      <c r="VMX232" s="14"/>
      <c r="VMY232" s="14"/>
      <c r="VMZ232" s="14"/>
      <c r="VNA232" s="14"/>
      <c r="VNB232" s="14"/>
      <c r="VNC232" s="14"/>
      <c r="VND232" s="14"/>
      <c r="VNE232" s="14"/>
      <c r="VNF232" s="14"/>
      <c r="VNG232" s="14"/>
      <c r="VNH232" s="14"/>
      <c r="VNI232" s="14"/>
      <c r="VNJ232" s="14"/>
      <c r="VNK232" s="14"/>
      <c r="VNL232" s="14"/>
      <c r="VNM232" s="14"/>
      <c r="VNN232" s="14"/>
      <c r="VNO232" s="14"/>
      <c r="VNP232" s="14"/>
      <c r="VNQ232" s="14"/>
      <c r="VNR232" s="14"/>
      <c r="VNS232" s="14"/>
      <c r="VNT232" s="14"/>
      <c r="VNU232" s="14"/>
      <c r="VNV232" s="14"/>
      <c r="VNW232" s="14"/>
      <c r="VNX232" s="14"/>
      <c r="VNY232" s="14"/>
      <c r="VNZ232" s="14"/>
      <c r="VOA232" s="14"/>
      <c r="VOB232" s="14"/>
      <c r="VOC232" s="14"/>
      <c r="VOD232" s="14"/>
      <c r="VOE232" s="14"/>
      <c r="VOF232" s="14"/>
      <c r="VOG232" s="14"/>
      <c r="VOH232" s="14"/>
      <c r="VOI232" s="14"/>
      <c r="VOJ232" s="14"/>
      <c r="VOK232" s="14"/>
      <c r="VOL232" s="14"/>
      <c r="VOM232" s="14"/>
      <c r="VON232" s="14"/>
      <c r="VOO232" s="14"/>
      <c r="VOP232" s="14"/>
      <c r="VOQ232" s="14"/>
      <c r="VOR232" s="14"/>
      <c r="VOS232" s="14"/>
      <c r="VOT232" s="14"/>
      <c r="VOU232" s="14"/>
      <c r="VOV232" s="14"/>
      <c r="VOW232" s="14"/>
      <c r="VOX232" s="14"/>
      <c r="VOY232" s="14"/>
      <c r="VOZ232" s="14"/>
      <c r="VPA232" s="14"/>
      <c r="VPB232" s="14"/>
      <c r="VPC232" s="14"/>
      <c r="VPD232" s="14"/>
      <c r="VPE232" s="14"/>
      <c r="VPF232" s="14"/>
      <c r="VPG232" s="14"/>
      <c r="VPH232" s="14"/>
      <c r="VPI232" s="14"/>
      <c r="VPJ232" s="14"/>
      <c r="VPK232" s="14"/>
      <c r="VPL232" s="14"/>
      <c r="VPM232" s="14"/>
      <c r="VPN232" s="14"/>
      <c r="VPO232" s="14"/>
      <c r="VPP232" s="14"/>
      <c r="VPQ232" s="14"/>
      <c r="VPR232" s="14"/>
      <c r="VPS232" s="14"/>
      <c r="VPT232" s="14"/>
      <c r="VPU232" s="14"/>
      <c r="VPV232" s="14"/>
      <c r="VPW232" s="14"/>
      <c r="VPX232" s="14"/>
      <c r="VPY232" s="14"/>
      <c r="VPZ232" s="14"/>
      <c r="VQA232" s="14"/>
      <c r="VQB232" s="14"/>
      <c r="VQC232" s="14"/>
      <c r="VQD232" s="14"/>
      <c r="VQE232" s="14"/>
      <c r="VQF232" s="14"/>
      <c r="VQG232" s="14"/>
      <c r="VQH232" s="14"/>
      <c r="VQI232" s="14"/>
      <c r="VQJ232" s="14"/>
      <c r="VQK232" s="14"/>
      <c r="VQL232" s="14"/>
      <c r="VQM232" s="14"/>
      <c r="VQN232" s="14"/>
      <c r="VQO232" s="14"/>
      <c r="VQP232" s="14"/>
      <c r="VQQ232" s="14"/>
      <c r="VQR232" s="14"/>
      <c r="VQS232" s="14"/>
      <c r="VQT232" s="14"/>
      <c r="VQU232" s="14"/>
      <c r="VQV232" s="14"/>
      <c r="VQW232" s="14"/>
      <c r="VQX232" s="14"/>
      <c r="VQY232" s="14"/>
      <c r="VQZ232" s="14"/>
      <c r="VRA232" s="14"/>
      <c r="VRB232" s="14"/>
      <c r="VRC232" s="14"/>
      <c r="VRD232" s="14"/>
      <c r="VRE232" s="14"/>
      <c r="VRF232" s="14"/>
      <c r="VRG232" s="14"/>
      <c r="VRH232" s="14"/>
      <c r="VRI232" s="14"/>
      <c r="VRJ232" s="14"/>
      <c r="VRK232" s="14"/>
      <c r="VRL232" s="14"/>
      <c r="VRM232" s="14"/>
      <c r="VRN232" s="14"/>
      <c r="VRO232" s="14"/>
      <c r="VRP232" s="14"/>
      <c r="VRQ232" s="14"/>
      <c r="VRR232" s="14"/>
      <c r="VRS232" s="14"/>
      <c r="VRT232" s="14"/>
      <c r="VRU232" s="14"/>
      <c r="VRV232" s="14"/>
      <c r="VRW232" s="14"/>
      <c r="VRX232" s="14"/>
      <c r="VRY232" s="14"/>
      <c r="VRZ232" s="14"/>
      <c r="VSA232" s="14"/>
      <c r="VSB232" s="14"/>
      <c r="VSC232" s="14"/>
      <c r="VSD232" s="14"/>
      <c r="VSE232" s="14"/>
      <c r="VSF232" s="14"/>
      <c r="VSG232" s="14"/>
      <c r="VSH232" s="14"/>
      <c r="VSI232" s="14"/>
      <c r="VSJ232" s="14"/>
      <c r="VSK232" s="14"/>
      <c r="VSL232" s="14"/>
      <c r="VSM232" s="14"/>
      <c r="VSN232" s="14"/>
      <c r="VSO232" s="14"/>
      <c r="VSP232" s="14"/>
      <c r="VSQ232" s="14"/>
      <c r="VSR232" s="14"/>
      <c r="VSS232" s="14"/>
      <c r="VST232" s="14"/>
      <c r="VSU232" s="14"/>
      <c r="VSV232" s="14"/>
      <c r="VSW232" s="14"/>
      <c r="VSX232" s="14"/>
      <c r="VSY232" s="14"/>
      <c r="VSZ232" s="14"/>
      <c r="VTA232" s="14"/>
      <c r="VTB232" s="14"/>
      <c r="VTC232" s="14"/>
      <c r="VTD232" s="14"/>
      <c r="VTE232" s="14"/>
      <c r="VTF232" s="14"/>
      <c r="VTG232" s="14"/>
      <c r="VTH232" s="14"/>
      <c r="VTI232" s="14"/>
      <c r="VTJ232" s="14"/>
      <c r="VTK232" s="14"/>
      <c r="VTL232" s="14"/>
      <c r="VTM232" s="14"/>
      <c r="VTN232" s="14"/>
      <c r="VTO232" s="14"/>
      <c r="VTP232" s="14"/>
      <c r="VTQ232" s="14"/>
      <c r="VTR232" s="14"/>
      <c r="VTS232" s="14"/>
      <c r="VTT232" s="14"/>
      <c r="VTU232" s="14"/>
      <c r="VTV232" s="14"/>
      <c r="VTW232" s="14"/>
      <c r="VTX232" s="14"/>
      <c r="VTY232" s="14"/>
      <c r="VTZ232" s="14"/>
      <c r="VUA232" s="14"/>
      <c r="VUB232" s="14"/>
      <c r="VUC232" s="14"/>
      <c r="VUD232" s="14"/>
      <c r="VUE232" s="14"/>
      <c r="VUF232" s="14"/>
      <c r="VUG232" s="14"/>
      <c r="VUH232" s="14"/>
      <c r="VUI232" s="14"/>
      <c r="VUJ232" s="14"/>
      <c r="VUK232" s="14"/>
      <c r="VUL232" s="14"/>
      <c r="VUM232" s="14"/>
      <c r="VUN232" s="14"/>
      <c r="VUO232" s="14"/>
      <c r="VUP232" s="14"/>
      <c r="VUQ232" s="14"/>
      <c r="VUR232" s="14"/>
      <c r="VUS232" s="14"/>
      <c r="VUT232" s="14"/>
      <c r="VUU232" s="14"/>
      <c r="VUV232" s="14"/>
      <c r="VUW232" s="14"/>
      <c r="VUX232" s="14"/>
      <c r="VUY232" s="14"/>
      <c r="VUZ232" s="14"/>
      <c r="VVA232" s="14"/>
      <c r="VVB232" s="14"/>
      <c r="VVC232" s="14"/>
      <c r="VVD232" s="14"/>
      <c r="VVE232" s="14"/>
      <c r="VVF232" s="14"/>
      <c r="VVG232" s="14"/>
      <c r="VVH232" s="14"/>
      <c r="VVI232" s="14"/>
      <c r="VVJ232" s="14"/>
      <c r="VVK232" s="14"/>
      <c r="VVL232" s="14"/>
      <c r="VVM232" s="14"/>
      <c r="VVN232" s="14"/>
      <c r="VVO232" s="14"/>
      <c r="VVP232" s="14"/>
      <c r="VVQ232" s="14"/>
      <c r="VVR232" s="14"/>
      <c r="VVS232" s="14"/>
      <c r="VVT232" s="14"/>
      <c r="VVU232" s="14"/>
      <c r="VVV232" s="14"/>
      <c r="VVW232" s="14"/>
      <c r="VVX232" s="14"/>
      <c r="VVY232" s="14"/>
      <c r="VVZ232" s="14"/>
      <c r="VWA232" s="14"/>
      <c r="VWB232" s="14"/>
      <c r="VWC232" s="14"/>
      <c r="VWD232" s="14"/>
      <c r="VWE232" s="14"/>
      <c r="VWF232" s="14"/>
      <c r="VWG232" s="14"/>
      <c r="VWH232" s="14"/>
      <c r="VWI232" s="14"/>
      <c r="VWJ232" s="14"/>
      <c r="VWK232" s="14"/>
      <c r="VWL232" s="14"/>
      <c r="VWM232" s="14"/>
      <c r="VWN232" s="14"/>
      <c r="VWO232" s="14"/>
      <c r="VWP232" s="14"/>
      <c r="VWQ232" s="14"/>
      <c r="VWR232" s="14"/>
      <c r="VWS232" s="14"/>
      <c r="VWT232" s="14"/>
      <c r="VWU232" s="14"/>
      <c r="VWV232" s="14"/>
      <c r="VWW232" s="14"/>
      <c r="VWX232" s="14"/>
      <c r="VWY232" s="14"/>
      <c r="VWZ232" s="14"/>
      <c r="VXA232" s="14"/>
      <c r="VXB232" s="14"/>
      <c r="VXC232" s="14"/>
      <c r="VXD232" s="14"/>
      <c r="VXE232" s="14"/>
      <c r="VXF232" s="14"/>
      <c r="VXG232" s="14"/>
      <c r="VXH232" s="14"/>
      <c r="VXI232" s="14"/>
      <c r="VXJ232" s="14"/>
      <c r="VXK232" s="14"/>
      <c r="VXL232" s="14"/>
      <c r="VXM232" s="14"/>
      <c r="VXN232" s="14"/>
      <c r="VXO232" s="14"/>
      <c r="VXP232" s="14"/>
      <c r="VXQ232" s="14"/>
      <c r="VXR232" s="14"/>
      <c r="VXS232" s="14"/>
      <c r="VXT232" s="14"/>
      <c r="VXU232" s="14"/>
      <c r="VXV232" s="14"/>
      <c r="VXW232" s="14"/>
      <c r="VXX232" s="14"/>
      <c r="VXY232" s="14"/>
      <c r="VXZ232" s="14"/>
      <c r="VYA232" s="14"/>
      <c r="VYB232" s="14"/>
      <c r="VYC232" s="14"/>
      <c r="VYD232" s="14"/>
      <c r="VYE232" s="14"/>
      <c r="VYF232" s="14"/>
      <c r="VYG232" s="14"/>
      <c r="VYH232" s="14"/>
      <c r="VYI232" s="14"/>
      <c r="VYJ232" s="14"/>
      <c r="VYK232" s="14"/>
      <c r="VYL232" s="14"/>
      <c r="VYM232" s="14"/>
      <c r="VYN232" s="14"/>
      <c r="VYO232" s="14"/>
      <c r="VYP232" s="14"/>
      <c r="VYQ232" s="14"/>
      <c r="VYR232" s="14"/>
      <c r="VYS232" s="14"/>
      <c r="VYT232" s="14"/>
      <c r="VYU232" s="14"/>
      <c r="VYV232" s="14"/>
      <c r="VYW232" s="14"/>
      <c r="VYX232" s="14"/>
      <c r="VYY232" s="14"/>
      <c r="VYZ232" s="14"/>
      <c r="VZA232" s="14"/>
      <c r="VZB232" s="14"/>
      <c r="VZC232" s="14"/>
      <c r="VZD232" s="14"/>
      <c r="VZE232" s="14"/>
      <c r="VZF232" s="14"/>
      <c r="VZG232" s="14"/>
      <c r="VZH232" s="14"/>
      <c r="VZI232" s="14"/>
      <c r="VZJ232" s="14"/>
      <c r="VZK232" s="14"/>
      <c r="VZL232" s="14"/>
      <c r="VZM232" s="14"/>
      <c r="VZN232" s="14"/>
      <c r="VZO232" s="14"/>
      <c r="VZP232" s="14"/>
      <c r="VZQ232" s="14"/>
      <c r="VZR232" s="14"/>
      <c r="VZS232" s="14"/>
      <c r="VZT232" s="14"/>
      <c r="VZU232" s="14"/>
      <c r="VZV232" s="14"/>
      <c r="VZW232" s="14"/>
      <c r="VZX232" s="14"/>
      <c r="VZY232" s="14"/>
      <c r="VZZ232" s="14"/>
      <c r="WAA232" s="14"/>
      <c r="WAB232" s="14"/>
      <c r="WAC232" s="14"/>
      <c r="WAD232" s="14"/>
      <c r="WAE232" s="14"/>
      <c r="WAF232" s="14"/>
      <c r="WAG232" s="14"/>
      <c r="WAH232" s="14"/>
      <c r="WAI232" s="14"/>
      <c r="WAJ232" s="14"/>
      <c r="WAK232" s="14"/>
      <c r="WAL232" s="14"/>
      <c r="WAM232" s="14"/>
      <c r="WAN232" s="14"/>
      <c r="WAO232" s="14"/>
      <c r="WAP232" s="14"/>
      <c r="WAQ232" s="14"/>
      <c r="WAR232" s="14"/>
      <c r="WAS232" s="14"/>
      <c r="WAT232" s="14"/>
      <c r="WAU232" s="14"/>
      <c r="WAV232" s="14"/>
      <c r="WAW232" s="14"/>
      <c r="WAX232" s="14"/>
      <c r="WAY232" s="14"/>
      <c r="WAZ232" s="14"/>
      <c r="WBA232" s="14"/>
      <c r="WBB232" s="14"/>
      <c r="WBC232" s="14"/>
      <c r="WBD232" s="14"/>
      <c r="WBE232" s="14"/>
      <c r="WBF232" s="14"/>
      <c r="WBG232" s="14"/>
      <c r="WBH232" s="14"/>
      <c r="WBI232" s="14"/>
      <c r="WBJ232" s="14"/>
      <c r="WBK232" s="14"/>
      <c r="WBL232" s="14"/>
      <c r="WBM232" s="14"/>
      <c r="WBN232" s="14"/>
      <c r="WBO232" s="14"/>
      <c r="WBP232" s="14"/>
      <c r="WBQ232" s="14"/>
      <c r="WBR232" s="14"/>
      <c r="WBS232" s="14"/>
      <c r="WBT232" s="14"/>
      <c r="WBU232" s="14"/>
      <c r="WBV232" s="14"/>
      <c r="WBW232" s="14"/>
      <c r="WBX232" s="14"/>
      <c r="WBY232" s="14"/>
      <c r="WBZ232" s="14"/>
      <c r="WCA232" s="14"/>
      <c r="WCB232" s="14"/>
      <c r="WCC232" s="14"/>
      <c r="WCD232" s="14"/>
      <c r="WCE232" s="14"/>
      <c r="WCF232" s="14"/>
      <c r="WCG232" s="14"/>
      <c r="WCH232" s="14"/>
      <c r="WCI232" s="14"/>
      <c r="WCJ232" s="14"/>
      <c r="WCK232" s="14"/>
      <c r="WCL232" s="14"/>
      <c r="WCM232" s="14"/>
      <c r="WCN232" s="14"/>
      <c r="WCO232" s="14"/>
      <c r="WCP232" s="14"/>
      <c r="WCQ232" s="14"/>
      <c r="WCR232" s="14"/>
      <c r="WCS232" s="14"/>
      <c r="WCT232" s="14"/>
      <c r="WCU232" s="14"/>
      <c r="WCV232" s="14"/>
      <c r="WCW232" s="14"/>
      <c r="WCX232" s="14"/>
      <c r="WCY232" s="14"/>
      <c r="WCZ232" s="14"/>
      <c r="WDA232" s="14"/>
      <c r="WDB232" s="14"/>
      <c r="WDC232" s="14"/>
      <c r="WDD232" s="14"/>
      <c r="WDE232" s="14"/>
      <c r="WDF232" s="14"/>
      <c r="WDG232" s="14"/>
      <c r="WDH232" s="14"/>
      <c r="WDI232" s="14"/>
      <c r="WDJ232" s="14"/>
      <c r="WDK232" s="14"/>
      <c r="WDL232" s="14"/>
      <c r="WDM232" s="14"/>
      <c r="WDN232" s="14"/>
      <c r="WDO232" s="14"/>
      <c r="WDP232" s="14"/>
      <c r="WDQ232" s="14"/>
      <c r="WDR232" s="14"/>
      <c r="WDS232" s="14"/>
      <c r="WDT232" s="14"/>
      <c r="WDU232" s="14"/>
      <c r="WDV232" s="14"/>
      <c r="WDW232" s="14"/>
      <c r="WDX232" s="14"/>
      <c r="WDY232" s="14"/>
      <c r="WDZ232" s="14"/>
      <c r="WEA232" s="14"/>
      <c r="WEB232" s="14"/>
      <c r="WEC232" s="14"/>
      <c r="WED232" s="14"/>
      <c r="WEE232" s="14"/>
      <c r="WEF232" s="14"/>
      <c r="WEG232" s="14"/>
      <c r="WEH232" s="14"/>
      <c r="WEI232" s="14"/>
      <c r="WEJ232" s="14"/>
      <c r="WEK232" s="14"/>
      <c r="WEL232" s="14"/>
      <c r="WEM232" s="14"/>
      <c r="WEN232" s="14"/>
      <c r="WEO232" s="14"/>
      <c r="WEP232" s="14"/>
      <c r="WEQ232" s="14"/>
      <c r="WER232" s="14"/>
      <c r="WES232" s="14"/>
      <c r="WET232" s="14"/>
      <c r="WEU232" s="14"/>
      <c r="WEV232" s="14"/>
      <c r="WEW232" s="14"/>
      <c r="WEX232" s="14"/>
      <c r="WEY232" s="14"/>
      <c r="WEZ232" s="14"/>
      <c r="WFA232" s="14"/>
      <c r="WFB232" s="14"/>
      <c r="WFC232" s="14"/>
      <c r="WFD232" s="14"/>
      <c r="WFE232" s="14"/>
      <c r="WFF232" s="14"/>
      <c r="WFG232" s="14"/>
      <c r="WFH232" s="14"/>
      <c r="WFI232" s="14"/>
      <c r="WFJ232" s="14"/>
      <c r="WFK232" s="14"/>
      <c r="WFL232" s="14"/>
      <c r="WFM232" s="14"/>
      <c r="WFN232" s="14"/>
      <c r="WFO232" s="14"/>
      <c r="WFP232" s="14"/>
      <c r="WFQ232" s="14"/>
      <c r="WFR232" s="14"/>
      <c r="WFS232" s="14"/>
      <c r="WFT232" s="14"/>
      <c r="WFU232" s="14"/>
      <c r="WFV232" s="14"/>
      <c r="WFW232" s="14"/>
      <c r="WFX232" s="14"/>
      <c r="WFY232" s="14"/>
      <c r="WFZ232" s="14"/>
      <c r="WGA232" s="14"/>
      <c r="WGB232" s="14"/>
      <c r="WGC232" s="14"/>
      <c r="WGD232" s="14"/>
      <c r="WGE232" s="14"/>
      <c r="WGF232" s="14"/>
      <c r="WGG232" s="14"/>
      <c r="WGH232" s="14"/>
      <c r="WGI232" s="14"/>
      <c r="WGJ232" s="14"/>
      <c r="WGK232" s="14"/>
      <c r="WGL232" s="14"/>
      <c r="WGM232" s="14"/>
      <c r="WGN232" s="14"/>
      <c r="WGO232" s="14"/>
      <c r="WGP232" s="14"/>
      <c r="WGQ232" s="14"/>
      <c r="WGR232" s="14"/>
      <c r="WGS232" s="14"/>
      <c r="WGT232" s="14"/>
      <c r="WGU232" s="14"/>
      <c r="WGV232" s="14"/>
      <c r="WGW232" s="14"/>
      <c r="WGX232" s="14"/>
      <c r="WGY232" s="14"/>
      <c r="WGZ232" s="14"/>
      <c r="WHA232" s="14"/>
      <c r="WHB232" s="14"/>
      <c r="WHC232" s="14"/>
      <c r="WHD232" s="14"/>
      <c r="WHE232" s="14"/>
      <c r="WHF232" s="14"/>
      <c r="WHG232" s="14"/>
      <c r="WHH232" s="14"/>
      <c r="WHI232" s="14"/>
      <c r="WHJ232" s="14"/>
      <c r="WHK232" s="14"/>
      <c r="WHL232" s="14"/>
      <c r="WHM232" s="14"/>
      <c r="WHN232" s="14"/>
      <c r="WHO232" s="14"/>
      <c r="WHP232" s="14"/>
      <c r="WHQ232" s="14"/>
      <c r="WHR232" s="14"/>
      <c r="WHS232" s="14"/>
      <c r="WHT232" s="14"/>
      <c r="WHU232" s="14"/>
      <c r="WHV232" s="14"/>
      <c r="WHW232" s="14"/>
      <c r="WHX232" s="14"/>
      <c r="WHY232" s="14"/>
      <c r="WHZ232" s="14"/>
      <c r="WIA232" s="14"/>
      <c r="WIB232" s="14"/>
      <c r="WIC232" s="14"/>
      <c r="WID232" s="14"/>
      <c r="WIE232" s="14"/>
      <c r="WIF232" s="14"/>
      <c r="WIG232" s="14"/>
      <c r="WIH232" s="14"/>
      <c r="WII232" s="14"/>
      <c r="WIJ232" s="14"/>
      <c r="WIK232" s="14"/>
      <c r="WIL232" s="14"/>
      <c r="WIM232" s="14"/>
      <c r="WIN232" s="14"/>
      <c r="WIO232" s="14"/>
      <c r="WIP232" s="14"/>
      <c r="WIQ232" s="14"/>
      <c r="WIR232" s="14"/>
      <c r="WIS232" s="14"/>
      <c r="WIT232" s="14"/>
      <c r="WIU232" s="14"/>
      <c r="WIV232" s="14"/>
      <c r="WIW232" s="14"/>
      <c r="WIX232" s="14"/>
      <c r="WIY232" s="14"/>
      <c r="WIZ232" s="14"/>
      <c r="WJA232" s="14"/>
      <c r="WJB232" s="14"/>
      <c r="WJC232" s="14"/>
      <c r="WJD232" s="14"/>
      <c r="WJE232" s="14"/>
      <c r="WJF232" s="14"/>
      <c r="WJG232" s="14"/>
      <c r="WJH232" s="14"/>
      <c r="WJI232" s="14"/>
      <c r="WJJ232" s="14"/>
      <c r="WJK232" s="14"/>
      <c r="WJL232" s="14"/>
      <c r="WJM232" s="14"/>
      <c r="WJN232" s="14"/>
      <c r="WJO232" s="14"/>
      <c r="WJP232" s="14"/>
      <c r="WJQ232" s="14"/>
      <c r="WJR232" s="14"/>
      <c r="WJS232" s="14"/>
      <c r="WJT232" s="14"/>
      <c r="WJU232" s="14"/>
      <c r="WJV232" s="14"/>
      <c r="WJW232" s="14"/>
      <c r="WJX232" s="14"/>
      <c r="WJY232" s="14"/>
      <c r="WJZ232" s="14"/>
      <c r="WKA232" s="14"/>
      <c r="WKB232" s="14"/>
      <c r="WKC232" s="14"/>
      <c r="WKD232" s="14"/>
      <c r="WKE232" s="14"/>
      <c r="WKF232" s="14"/>
      <c r="WKG232" s="14"/>
      <c r="WKH232" s="14"/>
      <c r="WKI232" s="14"/>
      <c r="WKJ232" s="14"/>
      <c r="WKK232" s="14"/>
      <c r="WKL232" s="14"/>
      <c r="WKM232" s="14"/>
      <c r="WKN232" s="14"/>
      <c r="WKO232" s="14"/>
      <c r="WKP232" s="14"/>
      <c r="WKQ232" s="14"/>
      <c r="WKR232" s="14"/>
      <c r="WKS232" s="14"/>
      <c r="WKT232" s="14"/>
      <c r="WKU232" s="14"/>
      <c r="WKV232" s="14"/>
      <c r="WKW232" s="14"/>
      <c r="WKX232" s="14"/>
      <c r="WKY232" s="14"/>
      <c r="WKZ232" s="14"/>
      <c r="WLA232" s="14"/>
      <c r="WLB232" s="14"/>
      <c r="WLC232" s="14"/>
      <c r="WLD232" s="14"/>
      <c r="WLE232" s="14"/>
      <c r="WLF232" s="14"/>
      <c r="WLG232" s="14"/>
      <c r="WLH232" s="14"/>
      <c r="WLI232" s="14"/>
      <c r="WLJ232" s="14"/>
      <c r="WLK232" s="14"/>
      <c r="WLL232" s="14"/>
      <c r="WLM232" s="14"/>
      <c r="WLN232" s="14"/>
      <c r="WLO232" s="14"/>
      <c r="WLP232" s="14"/>
      <c r="WLQ232" s="14"/>
      <c r="WLR232" s="14"/>
      <c r="WLS232" s="14"/>
      <c r="WLT232" s="14"/>
      <c r="WLU232" s="14"/>
      <c r="WLV232" s="14"/>
      <c r="WLW232" s="14"/>
      <c r="WLX232" s="14"/>
      <c r="WLY232" s="14"/>
      <c r="WLZ232" s="14"/>
      <c r="WMA232" s="14"/>
      <c r="WMB232" s="14"/>
      <c r="WMC232" s="14"/>
      <c r="WMD232" s="14"/>
      <c r="WME232" s="14"/>
      <c r="WMF232" s="14"/>
      <c r="WMG232" s="14"/>
      <c r="WMH232" s="14"/>
      <c r="WMI232" s="14"/>
      <c r="WMJ232" s="14"/>
      <c r="WMK232" s="14"/>
      <c r="WML232" s="14"/>
      <c r="WMM232" s="14"/>
      <c r="WMN232" s="14"/>
      <c r="WMO232" s="14"/>
      <c r="WMP232" s="14"/>
      <c r="WMQ232" s="14"/>
      <c r="WMR232" s="14"/>
      <c r="WMS232" s="14"/>
      <c r="WMT232" s="14"/>
      <c r="WMU232" s="14"/>
      <c r="WMV232" s="14"/>
      <c r="WMW232" s="14"/>
      <c r="WMX232" s="14"/>
      <c r="WMY232" s="14"/>
      <c r="WMZ232" s="14"/>
      <c r="WNA232" s="14"/>
      <c r="WNB232" s="14"/>
      <c r="WNC232" s="14"/>
      <c r="WND232" s="14"/>
      <c r="WNE232" s="14"/>
      <c r="WNF232" s="14"/>
      <c r="WNG232" s="14"/>
      <c r="WNH232" s="14"/>
      <c r="WNI232" s="14"/>
      <c r="WNJ232" s="14"/>
      <c r="WNK232" s="14"/>
      <c r="WNL232" s="14"/>
      <c r="WNM232" s="14"/>
      <c r="WNN232" s="14"/>
      <c r="WNO232" s="14"/>
      <c r="WNP232" s="14"/>
      <c r="WNQ232" s="14"/>
      <c r="WNR232" s="14"/>
      <c r="WNS232" s="14"/>
      <c r="WNT232" s="14"/>
      <c r="WNU232" s="14"/>
      <c r="WNV232" s="14"/>
      <c r="WNW232" s="14"/>
      <c r="WNX232" s="14"/>
      <c r="WNY232" s="14"/>
      <c r="WNZ232" s="14"/>
      <c r="WOA232" s="14"/>
      <c r="WOB232" s="14"/>
      <c r="WOC232" s="14"/>
      <c r="WOD232" s="14"/>
      <c r="WOE232" s="14"/>
      <c r="WOF232" s="14"/>
      <c r="WOG232" s="14"/>
      <c r="WOH232" s="14"/>
      <c r="WOI232" s="14"/>
      <c r="WOJ232" s="14"/>
      <c r="WOK232" s="14"/>
      <c r="WOL232" s="14"/>
      <c r="WOM232" s="14"/>
      <c r="WON232" s="14"/>
      <c r="WOO232" s="14"/>
      <c r="WOP232" s="14"/>
      <c r="WOQ232" s="14"/>
      <c r="WOR232" s="14"/>
      <c r="WOS232" s="14"/>
      <c r="WOT232" s="14"/>
      <c r="WOU232" s="14"/>
      <c r="WOV232" s="14"/>
      <c r="WOW232" s="14"/>
      <c r="WOX232" s="14"/>
      <c r="WOY232" s="14"/>
      <c r="WOZ232" s="14"/>
      <c r="WPA232" s="14"/>
      <c r="WPB232" s="14"/>
      <c r="WPC232" s="14"/>
      <c r="WPD232" s="14"/>
      <c r="WPE232" s="14"/>
      <c r="WPF232" s="14"/>
      <c r="WPG232" s="14"/>
      <c r="WPH232" s="14"/>
      <c r="WPI232" s="14"/>
      <c r="WPJ232" s="14"/>
      <c r="WPK232" s="14"/>
      <c r="WPL232" s="14"/>
      <c r="WPM232" s="14"/>
      <c r="WPN232" s="14"/>
      <c r="WPO232" s="14"/>
      <c r="WPP232" s="14"/>
      <c r="WPQ232" s="14"/>
      <c r="WPR232" s="14"/>
      <c r="WPS232" s="14"/>
      <c r="WPT232" s="14"/>
      <c r="WPU232" s="14"/>
      <c r="WPV232" s="14"/>
      <c r="WPW232" s="14"/>
      <c r="WPX232" s="14"/>
      <c r="WPY232" s="14"/>
      <c r="WPZ232" s="14"/>
      <c r="WQA232" s="14"/>
      <c r="WQB232" s="14"/>
      <c r="WQC232" s="14"/>
      <c r="WQD232" s="14"/>
      <c r="WQE232" s="14"/>
      <c r="WQF232" s="14"/>
      <c r="WQG232" s="14"/>
      <c r="WQH232" s="14"/>
      <c r="WQI232" s="14"/>
      <c r="WQJ232" s="14"/>
      <c r="WQK232" s="14"/>
      <c r="WQL232" s="14"/>
      <c r="WQM232" s="14"/>
      <c r="WQN232" s="14"/>
      <c r="WQO232" s="14"/>
      <c r="WQP232" s="14"/>
      <c r="WQQ232" s="14"/>
      <c r="WQR232" s="14"/>
      <c r="WQS232" s="14"/>
      <c r="WQT232" s="14"/>
      <c r="WQU232" s="14"/>
      <c r="WQV232" s="14"/>
      <c r="WQW232" s="14"/>
      <c r="WQX232" s="14"/>
      <c r="WQY232" s="14"/>
      <c r="WQZ232" s="14"/>
      <c r="WRA232" s="14"/>
      <c r="WRB232" s="14"/>
      <c r="WRC232" s="14"/>
      <c r="WRD232" s="14"/>
      <c r="WRE232" s="14"/>
      <c r="WRF232" s="14"/>
      <c r="WRG232" s="14"/>
      <c r="WRH232" s="14"/>
      <c r="WRI232" s="14"/>
      <c r="WRJ232" s="14"/>
      <c r="WRK232" s="14"/>
      <c r="WRL232" s="14"/>
      <c r="WRM232" s="14"/>
      <c r="WRN232" s="14"/>
      <c r="WRO232" s="14"/>
      <c r="WRP232" s="14"/>
      <c r="WRQ232" s="14"/>
      <c r="WRR232" s="14"/>
      <c r="WRS232" s="14"/>
      <c r="WRT232" s="14"/>
      <c r="WRU232" s="14"/>
      <c r="WRV232" s="14"/>
      <c r="WRW232" s="14"/>
      <c r="WRX232" s="14"/>
      <c r="WRY232" s="14"/>
      <c r="WRZ232" s="14"/>
      <c r="WSA232" s="14"/>
      <c r="WSB232" s="14"/>
      <c r="WSC232" s="14"/>
      <c r="WSD232" s="14"/>
      <c r="WSE232" s="14"/>
      <c r="WSF232" s="14"/>
      <c r="WSG232" s="14"/>
      <c r="WSH232" s="14"/>
      <c r="WSI232" s="14"/>
      <c r="WSJ232" s="14"/>
      <c r="WSK232" s="14"/>
      <c r="WSL232" s="14"/>
      <c r="WSM232" s="14"/>
      <c r="WSN232" s="14"/>
      <c r="WSO232" s="14"/>
      <c r="WSP232" s="14"/>
      <c r="WSQ232" s="14"/>
      <c r="WSR232" s="14"/>
      <c r="WSS232" s="14"/>
      <c r="WST232" s="14"/>
      <c r="WSU232" s="14"/>
      <c r="WSV232" s="14"/>
      <c r="WSW232" s="14"/>
      <c r="WSX232" s="14"/>
      <c r="WSY232" s="14"/>
      <c r="WSZ232" s="14"/>
      <c r="WTA232" s="14"/>
      <c r="WTB232" s="14"/>
      <c r="WTC232" s="14"/>
      <c r="WTD232" s="14"/>
      <c r="WTE232" s="14"/>
      <c r="WTF232" s="14"/>
      <c r="WTG232" s="14"/>
      <c r="WTH232" s="14"/>
      <c r="WTI232" s="14"/>
      <c r="WTJ232" s="14"/>
      <c r="WTK232" s="14"/>
      <c r="WTL232" s="14"/>
      <c r="WTM232" s="14"/>
      <c r="WTN232" s="14"/>
      <c r="WTO232" s="14"/>
      <c r="WTP232" s="14"/>
      <c r="WTQ232" s="14"/>
      <c r="WTR232" s="14"/>
      <c r="WTS232" s="14"/>
      <c r="WTT232" s="14"/>
      <c r="WTU232" s="14"/>
      <c r="WTV232" s="14"/>
      <c r="WTW232" s="14"/>
      <c r="WTX232" s="14"/>
      <c r="WTY232" s="14"/>
      <c r="WTZ232" s="14"/>
      <c r="WUA232" s="14"/>
      <c r="WUB232" s="14"/>
      <c r="WUC232" s="14"/>
      <c r="WUD232" s="14"/>
      <c r="WUE232" s="14"/>
      <c r="WUF232" s="14"/>
      <c r="WUG232" s="14"/>
      <c r="WUH232" s="14"/>
      <c r="WUI232" s="14"/>
      <c r="WUJ232" s="14"/>
      <c r="WUK232" s="14"/>
      <c r="WUL232" s="14"/>
      <c r="WUM232" s="14"/>
      <c r="WUN232" s="14"/>
      <c r="WUO232" s="14"/>
      <c r="WUP232" s="14"/>
      <c r="WUQ232" s="14"/>
      <c r="WUR232" s="14"/>
      <c r="WUS232" s="14"/>
      <c r="WUT232" s="14"/>
      <c r="WUU232" s="14"/>
      <c r="WUV232" s="14"/>
      <c r="WUW232" s="14"/>
      <c r="WUX232" s="14"/>
      <c r="WUY232" s="14"/>
      <c r="WUZ232" s="14"/>
      <c r="WVA232" s="14"/>
      <c r="WVB232" s="14"/>
      <c r="WVC232" s="14"/>
      <c r="WVD232" s="14"/>
      <c r="WVE232" s="14"/>
      <c r="WVF232" s="14"/>
      <c r="WVG232" s="14"/>
      <c r="WVH232" s="14"/>
      <c r="WVI232" s="14"/>
      <c r="WVJ232" s="14"/>
      <c r="WVK232" s="14"/>
      <c r="WVL232" s="14"/>
      <c r="WVM232" s="14"/>
      <c r="WVN232" s="14"/>
      <c r="WVO232" s="14"/>
      <c r="WVP232" s="14"/>
      <c r="WVQ232" s="14"/>
      <c r="WVR232" s="14"/>
      <c r="WVS232" s="14"/>
      <c r="WVT232" s="14"/>
      <c r="WVU232" s="14"/>
      <c r="WVV232" s="14"/>
      <c r="WVW232" s="14"/>
      <c r="WVX232" s="14"/>
      <c r="WVY232" s="14"/>
      <c r="WVZ232" s="14"/>
      <c r="WWA232" s="14"/>
      <c r="WWB232" s="14"/>
      <c r="WWC232" s="14"/>
      <c r="WWD232" s="14"/>
      <c r="WWE232" s="14"/>
      <c r="WWF232" s="14"/>
      <c r="WWG232" s="14"/>
      <c r="WWH232" s="14"/>
      <c r="WWI232" s="14"/>
      <c r="WWJ232" s="14"/>
      <c r="WWK232" s="14"/>
      <c r="WWL232" s="14"/>
      <c r="WWM232" s="14"/>
      <c r="WWN232" s="14"/>
      <c r="WWO232" s="14"/>
      <c r="WWP232" s="14"/>
      <c r="WWQ232" s="14"/>
      <c r="WWR232" s="14"/>
      <c r="WWS232" s="14"/>
      <c r="WWT232" s="14"/>
      <c r="WWU232" s="14"/>
      <c r="WWV232" s="14"/>
      <c r="WWW232" s="14"/>
      <c r="WWX232" s="14"/>
      <c r="WWY232" s="14"/>
      <c r="WWZ232" s="14"/>
      <c r="WXA232" s="14"/>
      <c r="WXB232" s="14"/>
      <c r="WXC232" s="14"/>
      <c r="WXD232" s="14"/>
      <c r="WXE232" s="14"/>
      <c r="WXF232" s="14"/>
      <c r="WXG232" s="14"/>
      <c r="WXH232" s="14"/>
      <c r="WXI232" s="14"/>
      <c r="WXJ232" s="14"/>
      <c r="WXK232" s="14"/>
      <c r="WXL232" s="14"/>
      <c r="WXM232" s="14"/>
      <c r="WXN232" s="14"/>
      <c r="WXO232" s="14"/>
      <c r="WXP232" s="14"/>
      <c r="WXQ232" s="14"/>
      <c r="WXR232" s="14"/>
      <c r="WXS232" s="14"/>
      <c r="WXT232" s="14"/>
      <c r="WXU232" s="14"/>
      <c r="WXV232" s="14"/>
      <c r="WXW232" s="14"/>
      <c r="WXX232" s="14"/>
      <c r="WXY232" s="14"/>
      <c r="WXZ232" s="14"/>
      <c r="WYA232" s="14"/>
      <c r="WYB232" s="14"/>
      <c r="WYC232" s="14"/>
      <c r="WYD232" s="14"/>
      <c r="WYE232" s="14"/>
      <c r="WYF232" s="14"/>
      <c r="WYG232" s="14"/>
      <c r="WYH232" s="14"/>
      <c r="WYI232" s="14"/>
      <c r="WYJ232" s="14"/>
      <c r="WYK232" s="14"/>
      <c r="WYL232" s="14"/>
      <c r="WYM232" s="14"/>
      <c r="WYN232" s="14"/>
      <c r="WYO232" s="14"/>
      <c r="WYP232" s="14"/>
      <c r="WYQ232" s="14"/>
      <c r="WYR232" s="14"/>
      <c r="WYS232" s="14"/>
      <c r="WYT232" s="14"/>
      <c r="WYU232" s="14"/>
      <c r="WYV232" s="14"/>
      <c r="WYW232" s="14"/>
      <c r="WYX232" s="14"/>
      <c r="WYY232" s="14"/>
      <c r="WYZ232" s="14"/>
      <c r="WZA232" s="14"/>
      <c r="WZB232" s="14"/>
      <c r="WZC232" s="14"/>
      <c r="WZD232" s="14"/>
      <c r="WZE232" s="14"/>
      <c r="WZF232" s="14"/>
      <c r="WZG232" s="14"/>
      <c r="WZH232" s="14"/>
      <c r="WZI232" s="14"/>
      <c r="WZJ232" s="14"/>
      <c r="WZK232" s="14"/>
      <c r="WZL232" s="14"/>
      <c r="WZM232" s="14"/>
      <c r="WZN232" s="14"/>
      <c r="WZO232" s="14"/>
      <c r="WZP232" s="14"/>
      <c r="WZQ232" s="14"/>
      <c r="WZR232" s="14"/>
      <c r="WZS232" s="14"/>
      <c r="WZT232" s="14"/>
      <c r="WZU232" s="14"/>
      <c r="WZV232" s="14"/>
      <c r="WZW232" s="14"/>
      <c r="WZX232" s="14"/>
      <c r="WZY232" s="14"/>
      <c r="WZZ232" s="14"/>
      <c r="XAA232" s="14"/>
      <c r="XAB232" s="14"/>
      <c r="XAC232" s="14"/>
      <c r="XAD232" s="14"/>
      <c r="XAE232" s="14"/>
      <c r="XAF232" s="14"/>
      <c r="XAG232" s="14"/>
      <c r="XAH232" s="14"/>
      <c r="XAI232" s="14"/>
      <c r="XAJ232" s="14"/>
      <c r="XAK232" s="14"/>
      <c r="XAL232" s="14"/>
      <c r="XAM232" s="14"/>
      <c r="XAN232" s="14"/>
      <c r="XAO232" s="14"/>
      <c r="XAP232" s="14"/>
      <c r="XAQ232" s="14"/>
      <c r="XAR232" s="14"/>
      <c r="XAS232" s="14"/>
      <c r="XAT232" s="14"/>
      <c r="XAU232" s="14"/>
      <c r="XAV232" s="14"/>
      <c r="XAW232" s="14"/>
      <c r="XAX232" s="14"/>
      <c r="XAY232" s="14"/>
      <c r="XAZ232" s="14"/>
      <c r="XBA232" s="14"/>
      <c r="XBB232" s="14"/>
      <c r="XBC232" s="14"/>
      <c r="XBD232" s="14"/>
      <c r="XBE232" s="14"/>
      <c r="XBF232" s="14"/>
      <c r="XBG232" s="14"/>
      <c r="XBH232" s="14"/>
      <c r="XBI232" s="14"/>
      <c r="XBJ232" s="14"/>
      <c r="XBK232" s="14"/>
      <c r="XBL232" s="14"/>
      <c r="XBM232" s="14"/>
      <c r="XBN232" s="14"/>
      <c r="XBO232" s="14"/>
      <c r="XBP232" s="14"/>
      <c r="XBQ232" s="14"/>
      <c r="XBR232" s="14"/>
      <c r="XBS232" s="14"/>
      <c r="XBT232" s="14"/>
      <c r="XBU232" s="14"/>
      <c r="XBV232" s="14"/>
      <c r="XBW232" s="14"/>
      <c r="XBX232" s="14"/>
      <c r="XBY232" s="14"/>
      <c r="XBZ232" s="14"/>
      <c r="XCA232" s="14"/>
      <c r="XCB232" s="14"/>
      <c r="XCC232" s="14"/>
      <c r="XCD232" s="14"/>
      <c r="XCE232" s="14"/>
      <c r="XCF232" s="14"/>
      <c r="XCG232" s="14"/>
      <c r="XCH232" s="14"/>
      <c r="XCI232" s="14"/>
      <c r="XCJ232" s="14"/>
      <c r="XCK232" s="14"/>
      <c r="XCL232" s="14"/>
      <c r="XCM232" s="14"/>
      <c r="XCN232" s="14"/>
      <c r="XCO232" s="14"/>
      <c r="XCP232" s="14"/>
      <c r="XCQ232" s="14"/>
      <c r="XCR232" s="14"/>
      <c r="XCS232" s="14"/>
      <c r="XCT232" s="14"/>
      <c r="XCU232" s="14"/>
      <c r="XCV232" s="14"/>
      <c r="XCW232" s="14"/>
      <c r="XCX232" s="14"/>
      <c r="XCY232" s="14"/>
      <c r="XCZ232" s="14"/>
      <c r="XDA232" s="14"/>
      <c r="XDB232" s="14"/>
      <c r="XDC232" s="14"/>
      <c r="XDD232" s="14"/>
      <c r="XDE232" s="14"/>
      <c r="XDF232" s="14"/>
      <c r="XDG232" s="14"/>
      <c r="XDH232" s="14"/>
      <c r="XDI232" s="14"/>
      <c r="XDJ232" s="14"/>
      <c r="XDK232" s="14"/>
      <c r="XDL232" s="14"/>
      <c r="XDM232" s="14"/>
      <c r="XDN232" s="14"/>
      <c r="XDO232" s="14"/>
      <c r="XDP232" s="14"/>
      <c r="XDQ232" s="14"/>
      <c r="XDR232" s="14"/>
      <c r="XDS232" s="14"/>
      <c r="XDT232" s="14"/>
      <c r="XDU232" s="14"/>
      <c r="XDV232" s="14"/>
      <c r="XDW232" s="14"/>
      <c r="XDX232" s="14"/>
      <c r="XDY232" s="14"/>
      <c r="XDZ232" s="14"/>
      <c r="XEA232" s="14"/>
      <c r="XEB232" s="14"/>
      <c r="XEC232" s="14"/>
      <c r="XED232" s="14"/>
      <c r="XEE232" s="14"/>
      <c r="XEF232" s="14"/>
      <c r="XEG232" s="14"/>
      <c r="XEH232" s="14"/>
      <c r="XEI232" s="14"/>
      <c r="XEJ232" s="14"/>
      <c r="XEK232" s="14"/>
      <c r="XEL232" s="14"/>
      <c r="XEM232" s="14"/>
      <c r="XEN232" s="14"/>
      <c r="XEO232" s="14"/>
      <c r="XEP232" s="14"/>
      <c r="XEQ232" s="14"/>
      <c r="XER232" s="14"/>
      <c r="XES232" s="14"/>
      <c r="XET232" s="14"/>
      <c r="XEU232" s="14"/>
      <c r="XEV232" s="14"/>
      <c r="XEW232" s="14"/>
      <c r="XEX232" s="14"/>
      <c r="XEY232" s="14"/>
    </row>
    <row r="233" spans="1:16379" ht="22.5" hidden="1" customHeight="1" x14ac:dyDescent="0.25">
      <c r="A233" s="83" t="str">
        <f t="shared" si="44"/>
        <v>204.</v>
      </c>
      <c r="B233" s="26">
        <v>458</v>
      </c>
      <c r="C233" s="242" t="s">
        <v>28</v>
      </c>
      <c r="D233" s="26">
        <v>1965</v>
      </c>
      <c r="E233" s="135" t="s">
        <v>2957</v>
      </c>
      <c r="F233" s="83" t="s">
        <v>2959</v>
      </c>
      <c r="G233" s="26">
        <v>2</v>
      </c>
      <c r="H233" s="26">
        <v>2</v>
      </c>
      <c r="I233" s="205">
        <v>338.1</v>
      </c>
      <c r="J233" s="205">
        <v>229.9</v>
      </c>
      <c r="K233" s="205">
        <v>229.9</v>
      </c>
      <c r="L233" s="219">
        <v>12</v>
      </c>
      <c r="M233" s="207">
        <f t="shared" si="45"/>
        <v>566640</v>
      </c>
      <c r="N233" s="207"/>
      <c r="O233" s="207"/>
      <c r="P233" s="207"/>
      <c r="Q233" s="205">
        <f t="shared" si="46"/>
        <v>566640</v>
      </c>
      <c r="R233" s="205"/>
      <c r="S233" s="219"/>
      <c r="T233" s="205"/>
      <c r="U233" s="205"/>
      <c r="V233" s="205"/>
      <c r="W233" s="205"/>
      <c r="X233" s="205"/>
      <c r="Y233" s="205">
        <v>180</v>
      </c>
      <c r="Z233" s="205">
        <f>Y233*3148</f>
        <v>566640</v>
      </c>
      <c r="AA233" s="205"/>
      <c r="AB233" s="205"/>
      <c r="AC233" s="205"/>
      <c r="AD233" s="205"/>
      <c r="AE233" s="205"/>
      <c r="AF233" s="205"/>
      <c r="AG233" s="221">
        <v>2025</v>
      </c>
      <c r="AH233" s="158"/>
      <c r="AI233" s="175"/>
      <c r="AJ233" s="218"/>
      <c r="AK233" s="15">
        <f t="shared" si="47"/>
        <v>204</v>
      </c>
      <c r="AL233" s="15" t="s">
        <v>155</v>
      </c>
      <c r="AM233" s="15" t="str">
        <f t="shared" si="48"/>
        <v>204.</v>
      </c>
      <c r="AN233" s="222"/>
      <c r="AO233" s="15"/>
      <c r="AP233" s="16"/>
    </row>
    <row r="234" spans="1:16379" ht="22.5" hidden="1" customHeight="1" x14ac:dyDescent="0.25">
      <c r="A234" s="83" t="str">
        <f t="shared" si="44"/>
        <v>205.</v>
      </c>
      <c r="B234" s="26">
        <v>556</v>
      </c>
      <c r="C234" s="242" t="s">
        <v>30</v>
      </c>
      <c r="D234" s="26">
        <v>1965</v>
      </c>
      <c r="E234" s="135" t="s">
        <v>2957</v>
      </c>
      <c r="F234" s="83" t="s">
        <v>2959</v>
      </c>
      <c r="G234" s="26">
        <v>5</v>
      </c>
      <c r="H234" s="26">
        <v>3</v>
      </c>
      <c r="I234" s="205">
        <v>3154.43</v>
      </c>
      <c r="J234" s="205">
        <v>2113.9499999999998</v>
      </c>
      <c r="K234" s="205">
        <v>1722.23</v>
      </c>
      <c r="L234" s="219">
        <v>69</v>
      </c>
      <c r="M234" s="205">
        <f t="shared" si="45"/>
        <v>1126080</v>
      </c>
      <c r="N234" s="205"/>
      <c r="O234" s="205"/>
      <c r="P234" s="205"/>
      <c r="Q234" s="205">
        <f t="shared" si="46"/>
        <v>1126080</v>
      </c>
      <c r="R234" s="205">
        <v>1126080</v>
      </c>
      <c r="S234" s="219"/>
      <c r="T234" s="205"/>
      <c r="U234" s="205"/>
      <c r="V234" s="205"/>
      <c r="W234" s="205"/>
      <c r="X234" s="205"/>
      <c r="Y234" s="205"/>
      <c r="Z234" s="205"/>
      <c r="AA234" s="205"/>
      <c r="AB234" s="205"/>
      <c r="AC234" s="205"/>
      <c r="AD234" s="205"/>
      <c r="AE234" s="205"/>
      <c r="AF234" s="205"/>
      <c r="AG234" s="221">
        <v>2025</v>
      </c>
      <c r="AH234" s="158"/>
      <c r="AI234" s="175"/>
      <c r="AJ234" s="153"/>
      <c r="AK234" s="15">
        <f t="shared" si="47"/>
        <v>205</v>
      </c>
      <c r="AL234" s="15" t="s">
        <v>155</v>
      </c>
      <c r="AM234" s="15" t="str">
        <f t="shared" si="48"/>
        <v>205.</v>
      </c>
      <c r="AN234" s="222"/>
      <c r="AO234" s="15"/>
      <c r="AP234" s="16"/>
    </row>
    <row r="235" spans="1:16379" ht="22.5" hidden="1" customHeight="1" x14ac:dyDescent="0.25">
      <c r="A235" s="83" t="str">
        <f t="shared" si="44"/>
        <v>206.</v>
      </c>
      <c r="B235" s="26">
        <v>642</v>
      </c>
      <c r="C235" s="40" t="s">
        <v>1710</v>
      </c>
      <c r="D235" s="26">
        <v>1965</v>
      </c>
      <c r="E235" s="135" t="s">
        <v>2957</v>
      </c>
      <c r="F235" s="83" t="s">
        <v>2959</v>
      </c>
      <c r="G235" s="26">
        <v>5</v>
      </c>
      <c r="H235" s="26">
        <v>3</v>
      </c>
      <c r="I235" s="205">
        <v>3351.3</v>
      </c>
      <c r="J235" s="205">
        <v>2668.69</v>
      </c>
      <c r="K235" s="205">
        <v>1619.65</v>
      </c>
      <c r="L235" s="219">
        <v>109</v>
      </c>
      <c r="M235" s="207">
        <f t="shared" si="45"/>
        <v>2741831</v>
      </c>
      <c r="N235" s="207"/>
      <c r="O235" s="207"/>
      <c r="P235" s="207"/>
      <c r="Q235" s="205">
        <f t="shared" si="46"/>
        <v>2741831</v>
      </c>
      <c r="R235" s="207"/>
      <c r="S235" s="260"/>
      <c r="T235" s="207"/>
      <c r="U235" s="207">
        <v>773</v>
      </c>
      <c r="V235" s="207">
        <f>U235*3547</f>
        <v>2741831</v>
      </c>
      <c r="W235" s="207"/>
      <c r="X235" s="207"/>
      <c r="Y235" s="207"/>
      <c r="Z235" s="207"/>
      <c r="AA235" s="207"/>
      <c r="AB235" s="207"/>
      <c r="AC235" s="208"/>
      <c r="AD235" s="208"/>
      <c r="AE235" s="207"/>
      <c r="AF235" s="207"/>
      <c r="AG235" s="221">
        <v>2025</v>
      </c>
      <c r="AH235" s="158"/>
      <c r="AI235" s="175"/>
      <c r="AJ235" s="218"/>
      <c r="AK235" s="15">
        <f t="shared" si="47"/>
        <v>206</v>
      </c>
      <c r="AL235" s="15" t="s">
        <v>155</v>
      </c>
      <c r="AM235" s="15" t="str">
        <f t="shared" si="48"/>
        <v>206.</v>
      </c>
      <c r="AN235" s="222"/>
      <c r="AO235" s="16"/>
      <c r="AP235" s="16"/>
    </row>
    <row r="236" spans="1:16379" ht="22.5" hidden="1" customHeight="1" x14ac:dyDescent="0.25">
      <c r="A236" s="83" t="str">
        <f t="shared" si="44"/>
        <v>207.</v>
      </c>
      <c r="B236" s="26">
        <v>643</v>
      </c>
      <c r="C236" s="41" t="s">
        <v>239</v>
      </c>
      <c r="D236" s="26">
        <v>1965</v>
      </c>
      <c r="E236" s="83" t="s">
        <v>2957</v>
      </c>
      <c r="F236" s="83" t="s">
        <v>2959</v>
      </c>
      <c r="G236" s="26">
        <v>4</v>
      </c>
      <c r="H236" s="26">
        <v>2</v>
      </c>
      <c r="I236" s="204">
        <v>1786.1</v>
      </c>
      <c r="J236" s="204">
        <v>1350.1</v>
      </c>
      <c r="K236" s="204">
        <v>1350.1</v>
      </c>
      <c r="L236" s="223">
        <v>45</v>
      </c>
      <c r="M236" s="207">
        <f t="shared" si="45"/>
        <v>2741175</v>
      </c>
      <c r="N236" s="207"/>
      <c r="O236" s="207"/>
      <c r="P236" s="207"/>
      <c r="Q236" s="205">
        <f t="shared" si="46"/>
        <v>2741175</v>
      </c>
      <c r="R236" s="207">
        <v>2741175</v>
      </c>
      <c r="S236" s="260"/>
      <c r="T236" s="207"/>
      <c r="U236" s="207"/>
      <c r="V236" s="207"/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21">
        <v>2025</v>
      </c>
      <c r="AH236" s="158"/>
      <c r="AI236" s="175"/>
      <c r="AJ236" s="218"/>
      <c r="AK236" s="15">
        <f t="shared" si="47"/>
        <v>207</v>
      </c>
      <c r="AL236" s="15" t="s">
        <v>155</v>
      </c>
      <c r="AM236" s="15" t="str">
        <f t="shared" si="48"/>
        <v>207.</v>
      </c>
      <c r="AN236" s="222"/>
      <c r="AO236" s="16"/>
      <c r="AP236" s="16"/>
    </row>
    <row r="237" spans="1:16379" ht="22.5" hidden="1" customHeight="1" x14ac:dyDescent="0.25">
      <c r="A237" s="83" t="str">
        <f t="shared" si="44"/>
        <v>208.</v>
      </c>
      <c r="B237" s="26">
        <v>653</v>
      </c>
      <c r="C237" s="41" t="s">
        <v>268</v>
      </c>
      <c r="D237" s="26">
        <v>1965</v>
      </c>
      <c r="E237" s="83" t="s">
        <v>2957</v>
      </c>
      <c r="F237" s="83" t="s">
        <v>2959</v>
      </c>
      <c r="G237" s="26">
        <v>5</v>
      </c>
      <c r="H237" s="26">
        <v>3</v>
      </c>
      <c r="I237" s="207">
        <v>3344.2</v>
      </c>
      <c r="J237" s="207">
        <v>2667.6</v>
      </c>
      <c r="K237" s="207">
        <v>2667.6</v>
      </c>
      <c r="L237" s="223">
        <v>59</v>
      </c>
      <c r="M237" s="207">
        <f t="shared" si="45"/>
        <v>720954</v>
      </c>
      <c r="N237" s="207"/>
      <c r="O237" s="207"/>
      <c r="P237" s="207"/>
      <c r="Q237" s="205">
        <f t="shared" si="46"/>
        <v>720954</v>
      </c>
      <c r="R237" s="207">
        <v>720954</v>
      </c>
      <c r="S237" s="260"/>
      <c r="T237" s="207"/>
      <c r="U237" s="207"/>
      <c r="V237" s="207"/>
      <c r="W237" s="207"/>
      <c r="X237" s="207"/>
      <c r="Y237" s="207"/>
      <c r="Z237" s="207"/>
      <c r="AA237" s="207"/>
      <c r="AB237" s="207"/>
      <c r="AC237" s="207"/>
      <c r="AD237" s="207"/>
      <c r="AE237" s="207"/>
      <c r="AF237" s="207"/>
      <c r="AG237" s="221">
        <v>2025</v>
      </c>
      <c r="AH237" s="158"/>
      <c r="AI237" s="175"/>
      <c r="AJ237" s="218"/>
      <c r="AK237" s="15">
        <f t="shared" si="47"/>
        <v>208</v>
      </c>
      <c r="AL237" s="15" t="s">
        <v>155</v>
      </c>
      <c r="AM237" s="15" t="str">
        <f t="shared" si="48"/>
        <v>208.</v>
      </c>
      <c r="AN237" s="222"/>
      <c r="AO237" s="15"/>
      <c r="AP237" s="16"/>
    </row>
    <row r="238" spans="1:16379" ht="22.5" hidden="1" customHeight="1" x14ac:dyDescent="0.25">
      <c r="A238" s="83" t="str">
        <f t="shared" si="44"/>
        <v>209.</v>
      </c>
      <c r="B238" s="26">
        <v>5477</v>
      </c>
      <c r="C238" s="226" t="s">
        <v>277</v>
      </c>
      <c r="D238" s="26">
        <v>1965</v>
      </c>
      <c r="E238" s="83" t="s">
        <v>2957</v>
      </c>
      <c r="F238" s="83" t="s">
        <v>2959</v>
      </c>
      <c r="G238" s="26">
        <v>3</v>
      </c>
      <c r="H238" s="26">
        <v>3</v>
      </c>
      <c r="I238" s="235">
        <v>1228</v>
      </c>
      <c r="J238" s="235">
        <v>819.7</v>
      </c>
      <c r="K238" s="235">
        <v>696.8</v>
      </c>
      <c r="L238" s="210">
        <v>42</v>
      </c>
      <c r="M238" s="207">
        <f t="shared" si="45"/>
        <v>1989890</v>
      </c>
      <c r="N238" s="207"/>
      <c r="O238" s="207"/>
      <c r="P238" s="207"/>
      <c r="Q238" s="205">
        <f t="shared" si="46"/>
        <v>1989890</v>
      </c>
      <c r="R238" s="207">
        <v>1989890</v>
      </c>
      <c r="S238" s="260"/>
      <c r="T238" s="207"/>
      <c r="U238" s="207"/>
      <c r="V238" s="207"/>
      <c r="W238" s="207"/>
      <c r="X238" s="207"/>
      <c r="Y238" s="207"/>
      <c r="Z238" s="207"/>
      <c r="AA238" s="207"/>
      <c r="AB238" s="207"/>
      <c r="AC238" s="207"/>
      <c r="AD238" s="207"/>
      <c r="AE238" s="207"/>
      <c r="AF238" s="207"/>
      <c r="AG238" s="221">
        <v>2025</v>
      </c>
      <c r="AH238" s="158"/>
      <c r="AI238" s="175"/>
      <c r="AJ238" s="218"/>
      <c r="AK238" s="15">
        <f t="shared" si="47"/>
        <v>209</v>
      </c>
      <c r="AL238" s="15" t="s">
        <v>155</v>
      </c>
      <c r="AM238" s="15" t="str">
        <f t="shared" si="48"/>
        <v>209.</v>
      </c>
      <c r="AN238" s="222"/>
      <c r="AO238" s="15"/>
      <c r="AP238" s="16"/>
    </row>
    <row r="239" spans="1:16379" ht="22.5" hidden="1" customHeight="1" x14ac:dyDescent="0.25">
      <c r="A239" s="83" t="str">
        <f t="shared" si="44"/>
        <v>210.</v>
      </c>
      <c r="B239" s="26">
        <v>391</v>
      </c>
      <c r="C239" s="40" t="s">
        <v>1688</v>
      </c>
      <c r="D239" s="26">
        <v>1966</v>
      </c>
      <c r="E239" s="83" t="s">
        <v>2957</v>
      </c>
      <c r="F239" s="83" t="s">
        <v>2959</v>
      </c>
      <c r="G239" s="26">
        <v>4</v>
      </c>
      <c r="H239" s="26">
        <v>2</v>
      </c>
      <c r="I239" s="204">
        <v>1305.25</v>
      </c>
      <c r="J239" s="204">
        <v>1206.8800000000001</v>
      </c>
      <c r="K239" s="204">
        <v>1206.8800000000001</v>
      </c>
      <c r="L239" s="223">
        <v>49</v>
      </c>
      <c r="M239" s="207">
        <f t="shared" si="45"/>
        <v>1557133</v>
      </c>
      <c r="N239" s="207"/>
      <c r="O239" s="207"/>
      <c r="P239" s="207"/>
      <c r="Q239" s="205">
        <f t="shared" si="46"/>
        <v>1557133</v>
      </c>
      <c r="R239" s="207"/>
      <c r="S239" s="260"/>
      <c r="T239" s="207"/>
      <c r="U239" s="207">
        <v>439</v>
      </c>
      <c r="V239" s="207">
        <f t="shared" ref="V239" si="49">U239*3547</f>
        <v>1557133</v>
      </c>
      <c r="W239" s="207"/>
      <c r="X239" s="207"/>
      <c r="Y239" s="207"/>
      <c r="Z239" s="207"/>
      <c r="AA239" s="207"/>
      <c r="AB239" s="207"/>
      <c r="AC239" s="208"/>
      <c r="AD239" s="208"/>
      <c r="AE239" s="207"/>
      <c r="AF239" s="207"/>
      <c r="AG239" s="221">
        <v>2025</v>
      </c>
      <c r="AH239" s="158"/>
      <c r="AI239" s="175"/>
      <c r="AJ239" s="218"/>
      <c r="AK239" s="15">
        <f t="shared" si="47"/>
        <v>210</v>
      </c>
      <c r="AL239" s="15" t="s">
        <v>155</v>
      </c>
      <c r="AM239" s="15" t="str">
        <f t="shared" si="48"/>
        <v>210.</v>
      </c>
      <c r="AN239" s="222"/>
      <c r="AO239" s="16"/>
      <c r="AP239" s="16"/>
    </row>
    <row r="240" spans="1:16379" ht="22.5" hidden="1" customHeight="1" x14ac:dyDescent="0.25">
      <c r="A240" s="83" t="str">
        <f t="shared" si="44"/>
        <v>211.</v>
      </c>
      <c r="B240" s="26">
        <v>624</v>
      </c>
      <c r="C240" s="242" t="s">
        <v>32</v>
      </c>
      <c r="D240" s="26">
        <v>1966</v>
      </c>
      <c r="E240" s="135" t="s">
        <v>2957</v>
      </c>
      <c r="F240" s="83" t="s">
        <v>2959</v>
      </c>
      <c r="G240" s="26">
        <v>4</v>
      </c>
      <c r="H240" s="26">
        <v>3</v>
      </c>
      <c r="I240" s="205">
        <v>2708.58</v>
      </c>
      <c r="J240" s="205">
        <v>2022.15</v>
      </c>
      <c r="K240" s="205">
        <v>2022.15</v>
      </c>
      <c r="L240" s="219">
        <v>86</v>
      </c>
      <c r="M240" s="207">
        <f t="shared" si="45"/>
        <v>1121388</v>
      </c>
      <c r="N240" s="207"/>
      <c r="O240" s="207"/>
      <c r="P240" s="207"/>
      <c r="Q240" s="205">
        <f t="shared" si="46"/>
        <v>1121388</v>
      </c>
      <c r="R240" s="205">
        <v>1121388</v>
      </c>
      <c r="S240" s="219"/>
      <c r="T240" s="205"/>
      <c r="U240" s="205"/>
      <c r="V240" s="205"/>
      <c r="W240" s="205"/>
      <c r="X240" s="205"/>
      <c r="Y240" s="205"/>
      <c r="Z240" s="205"/>
      <c r="AA240" s="205"/>
      <c r="AB240" s="205"/>
      <c r="AC240" s="205"/>
      <c r="AD240" s="205"/>
      <c r="AE240" s="205"/>
      <c r="AF240" s="205"/>
      <c r="AG240" s="221">
        <v>2025</v>
      </c>
      <c r="AH240" s="158"/>
      <c r="AI240" s="175"/>
      <c r="AJ240" s="218"/>
      <c r="AK240" s="15">
        <f t="shared" si="47"/>
        <v>211</v>
      </c>
      <c r="AL240" s="15" t="s">
        <v>155</v>
      </c>
      <c r="AM240" s="15" t="str">
        <f t="shared" si="48"/>
        <v>211.</v>
      </c>
      <c r="AN240" s="222"/>
      <c r="AO240" s="15"/>
      <c r="AP240" s="16"/>
    </row>
    <row r="241" spans="1:42" ht="22.5" hidden="1" customHeight="1" x14ac:dyDescent="0.25">
      <c r="A241" s="83" t="str">
        <f t="shared" si="44"/>
        <v>212.</v>
      </c>
      <c r="B241" s="26">
        <v>655</v>
      </c>
      <c r="C241" s="242" t="s">
        <v>33</v>
      </c>
      <c r="D241" s="26">
        <v>1966</v>
      </c>
      <c r="E241" s="135" t="s">
        <v>2957</v>
      </c>
      <c r="F241" s="83" t="s">
        <v>2959</v>
      </c>
      <c r="G241" s="26">
        <v>5</v>
      </c>
      <c r="H241" s="26">
        <v>3</v>
      </c>
      <c r="I241" s="234">
        <v>3373.1</v>
      </c>
      <c r="J241" s="205">
        <v>2684.6</v>
      </c>
      <c r="K241" s="234">
        <v>2684.6</v>
      </c>
      <c r="L241" s="266">
        <v>112</v>
      </c>
      <c r="M241" s="207">
        <f t="shared" si="45"/>
        <v>2926945</v>
      </c>
      <c r="N241" s="207"/>
      <c r="O241" s="207"/>
      <c r="P241" s="207"/>
      <c r="Q241" s="205">
        <f t="shared" si="46"/>
        <v>2926945</v>
      </c>
      <c r="R241" s="205">
        <f>2741175+185770</f>
        <v>2926945</v>
      </c>
      <c r="S241" s="219"/>
      <c r="T241" s="205"/>
      <c r="U241" s="205"/>
      <c r="V241" s="205"/>
      <c r="W241" s="205"/>
      <c r="X241" s="205"/>
      <c r="Y241" s="205"/>
      <c r="Z241" s="205"/>
      <c r="AA241" s="205"/>
      <c r="AB241" s="205"/>
      <c r="AC241" s="205"/>
      <c r="AD241" s="205"/>
      <c r="AE241" s="205"/>
      <c r="AF241" s="205"/>
      <c r="AG241" s="221">
        <v>2025</v>
      </c>
      <c r="AH241" s="158"/>
      <c r="AI241" s="175"/>
      <c r="AJ241" s="218"/>
      <c r="AK241" s="15">
        <f t="shared" si="47"/>
        <v>212</v>
      </c>
      <c r="AL241" s="15" t="s">
        <v>155</v>
      </c>
      <c r="AM241" s="15" t="str">
        <f t="shared" si="48"/>
        <v>212.</v>
      </c>
      <c r="AN241" s="222"/>
      <c r="AO241" s="15"/>
      <c r="AP241" s="16"/>
    </row>
    <row r="242" spans="1:42" ht="22.5" hidden="1" customHeight="1" x14ac:dyDescent="0.25">
      <c r="A242" s="83" t="str">
        <f t="shared" si="44"/>
        <v>213.</v>
      </c>
      <c r="B242" s="26">
        <v>656</v>
      </c>
      <c r="C242" s="242" t="s">
        <v>220</v>
      </c>
      <c r="D242" s="26">
        <v>1966</v>
      </c>
      <c r="E242" s="135" t="s">
        <v>2957</v>
      </c>
      <c r="F242" s="83" t="s">
        <v>2959</v>
      </c>
      <c r="G242" s="26">
        <v>5</v>
      </c>
      <c r="H242" s="26">
        <v>4</v>
      </c>
      <c r="I242" s="234">
        <v>3377.3</v>
      </c>
      <c r="J242" s="234">
        <v>2640.6</v>
      </c>
      <c r="K242" s="234">
        <v>2640.6</v>
      </c>
      <c r="L242" s="266">
        <v>106</v>
      </c>
      <c r="M242" s="207">
        <f t="shared" si="45"/>
        <v>720954</v>
      </c>
      <c r="N242" s="207"/>
      <c r="O242" s="207"/>
      <c r="P242" s="207"/>
      <c r="Q242" s="205">
        <f t="shared" si="46"/>
        <v>720954</v>
      </c>
      <c r="R242" s="205">
        <v>720954</v>
      </c>
      <c r="S242" s="219"/>
      <c r="T242" s="205"/>
      <c r="U242" s="205"/>
      <c r="V242" s="205"/>
      <c r="W242" s="205"/>
      <c r="X242" s="205"/>
      <c r="Y242" s="205"/>
      <c r="Z242" s="205"/>
      <c r="AA242" s="205"/>
      <c r="AB242" s="205"/>
      <c r="AC242" s="205"/>
      <c r="AD242" s="205"/>
      <c r="AE242" s="205"/>
      <c r="AF242" s="205"/>
      <c r="AG242" s="221">
        <v>2025</v>
      </c>
      <c r="AH242" s="158"/>
      <c r="AI242" s="175"/>
      <c r="AJ242" s="218"/>
      <c r="AK242" s="15">
        <f t="shared" si="47"/>
        <v>213</v>
      </c>
      <c r="AL242" s="15" t="s">
        <v>155</v>
      </c>
      <c r="AM242" s="15" t="str">
        <f t="shared" si="48"/>
        <v>213.</v>
      </c>
      <c r="AN242" s="222"/>
      <c r="AO242" s="15"/>
      <c r="AP242" s="16"/>
    </row>
    <row r="243" spans="1:42" ht="22.5" hidden="1" customHeight="1" x14ac:dyDescent="0.25">
      <c r="A243" s="83" t="str">
        <f t="shared" si="44"/>
        <v>214.</v>
      </c>
      <c r="B243" s="26">
        <v>658</v>
      </c>
      <c r="C243" s="42" t="s">
        <v>221</v>
      </c>
      <c r="D243" s="26">
        <v>1966</v>
      </c>
      <c r="E243" s="135" t="s">
        <v>2957</v>
      </c>
      <c r="F243" s="83" t="s">
        <v>2959</v>
      </c>
      <c r="G243" s="26">
        <v>5</v>
      </c>
      <c r="H243" s="26">
        <v>4</v>
      </c>
      <c r="I243" s="176">
        <v>3378.2</v>
      </c>
      <c r="J243" s="176">
        <v>2640.6</v>
      </c>
      <c r="K243" s="176">
        <v>2640.6</v>
      </c>
      <c r="L243" s="32">
        <v>105</v>
      </c>
      <c r="M243" s="177">
        <f t="shared" ref="M243:M257" si="50">R243+T243+V243+X243+Z243+AB243+AE243+AF243</f>
        <v>3462129</v>
      </c>
      <c r="N243" s="177"/>
      <c r="O243" s="177"/>
      <c r="P243" s="177"/>
      <c r="Q243" s="176">
        <f t="shared" ref="Q243:Q257" si="51">M243</f>
        <v>3462129</v>
      </c>
      <c r="R243" s="205">
        <f>720954+2741175</f>
        <v>3462129</v>
      </c>
      <c r="S243" s="32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317">
        <v>2025</v>
      </c>
      <c r="AH243" s="158"/>
      <c r="AI243" s="175"/>
      <c r="AJ243" s="162"/>
      <c r="AK243" s="15">
        <f t="shared" si="47"/>
        <v>214</v>
      </c>
      <c r="AL243" s="15" t="s">
        <v>155</v>
      </c>
      <c r="AM243" s="15" t="str">
        <f t="shared" si="48"/>
        <v>214.</v>
      </c>
      <c r="AN243" s="179"/>
      <c r="AO243" s="15"/>
      <c r="AP243" s="16"/>
    </row>
    <row r="244" spans="1:42" ht="22.5" hidden="1" customHeight="1" x14ac:dyDescent="0.25">
      <c r="A244" s="83" t="str">
        <f t="shared" si="44"/>
        <v>215.</v>
      </c>
      <c r="B244" s="26">
        <v>79</v>
      </c>
      <c r="C244" s="41" t="s">
        <v>278</v>
      </c>
      <c r="D244" s="26">
        <v>1983</v>
      </c>
      <c r="E244" s="83" t="s">
        <v>2957</v>
      </c>
      <c r="F244" s="83" t="s">
        <v>2959</v>
      </c>
      <c r="G244" s="26">
        <v>2</v>
      </c>
      <c r="H244" s="26">
        <v>3</v>
      </c>
      <c r="I244" s="204">
        <v>727</v>
      </c>
      <c r="J244" s="204">
        <v>692</v>
      </c>
      <c r="K244" s="204">
        <v>692</v>
      </c>
      <c r="L244" s="223">
        <v>27</v>
      </c>
      <c r="M244" s="207">
        <f t="shared" si="50"/>
        <v>215670</v>
      </c>
      <c r="N244" s="207"/>
      <c r="O244" s="207"/>
      <c r="P244" s="207"/>
      <c r="Q244" s="205">
        <f t="shared" si="51"/>
        <v>215670</v>
      </c>
      <c r="R244" s="207">
        <v>215670</v>
      </c>
      <c r="S244" s="260"/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21">
        <v>2025</v>
      </c>
      <c r="AH244" s="158"/>
      <c r="AI244" s="175"/>
      <c r="AJ244" s="218"/>
      <c r="AK244" s="15">
        <f t="shared" si="47"/>
        <v>215</v>
      </c>
      <c r="AL244" s="15" t="s">
        <v>155</v>
      </c>
      <c r="AM244" s="15" t="str">
        <f t="shared" si="48"/>
        <v>215.</v>
      </c>
      <c r="AN244" s="222"/>
      <c r="AO244" s="15"/>
      <c r="AP244" s="16"/>
    </row>
    <row r="245" spans="1:42" ht="22.5" hidden="1" customHeight="1" x14ac:dyDescent="0.25">
      <c r="A245" s="83" t="str">
        <f t="shared" si="44"/>
        <v>216.</v>
      </c>
      <c r="B245" s="26">
        <v>192</v>
      </c>
      <c r="C245" s="40" t="s">
        <v>1678</v>
      </c>
      <c r="D245" s="26">
        <v>1967</v>
      </c>
      <c r="E245" s="83" t="s">
        <v>2957</v>
      </c>
      <c r="F245" s="83" t="s">
        <v>2959</v>
      </c>
      <c r="G245" s="26">
        <v>2</v>
      </c>
      <c r="H245" s="26">
        <v>2</v>
      </c>
      <c r="I245" s="207">
        <v>505.4</v>
      </c>
      <c r="J245" s="207">
        <v>444.4</v>
      </c>
      <c r="K245" s="207">
        <v>444.4</v>
      </c>
      <c r="L245" s="223">
        <v>18</v>
      </c>
      <c r="M245" s="207">
        <f t="shared" si="50"/>
        <v>200265</v>
      </c>
      <c r="N245" s="207"/>
      <c r="O245" s="207"/>
      <c r="P245" s="207"/>
      <c r="Q245" s="205">
        <f t="shared" si="51"/>
        <v>200265</v>
      </c>
      <c r="R245" s="208">
        <v>200265</v>
      </c>
      <c r="S245" s="267"/>
      <c r="T245" s="208"/>
      <c r="U245" s="208"/>
      <c r="V245" s="208"/>
      <c r="W245" s="208"/>
      <c r="X245" s="208"/>
      <c r="Y245" s="208"/>
      <c r="Z245" s="208"/>
      <c r="AA245" s="208"/>
      <c r="AB245" s="208"/>
      <c r="AC245" s="205"/>
      <c r="AD245" s="205"/>
      <c r="AE245" s="208"/>
      <c r="AF245" s="208"/>
      <c r="AG245" s="221">
        <v>2025</v>
      </c>
      <c r="AH245" s="158"/>
      <c r="AI245" s="175"/>
      <c r="AJ245" s="218"/>
      <c r="AK245" s="15">
        <f t="shared" si="47"/>
        <v>216</v>
      </c>
      <c r="AL245" s="15" t="s">
        <v>155</v>
      </c>
      <c r="AM245" s="15" t="str">
        <f t="shared" si="48"/>
        <v>216.</v>
      </c>
      <c r="AN245" s="222"/>
      <c r="AO245" s="15"/>
      <c r="AP245" s="16"/>
    </row>
    <row r="246" spans="1:42" ht="22.5" hidden="1" customHeight="1" x14ac:dyDescent="0.25">
      <c r="A246" s="83" t="str">
        <f t="shared" si="44"/>
        <v>217.</v>
      </c>
      <c r="B246" s="26">
        <v>259</v>
      </c>
      <c r="C246" s="41" t="s">
        <v>281</v>
      </c>
      <c r="D246" s="26">
        <v>1967</v>
      </c>
      <c r="E246" s="83" t="s">
        <v>2957</v>
      </c>
      <c r="F246" s="83" t="s">
        <v>2960</v>
      </c>
      <c r="G246" s="26">
        <v>2</v>
      </c>
      <c r="H246" s="26">
        <v>1</v>
      </c>
      <c r="I246" s="204">
        <v>346.2</v>
      </c>
      <c r="J246" s="204">
        <v>220.9</v>
      </c>
      <c r="K246" s="204">
        <v>220.9</v>
      </c>
      <c r="L246" s="223">
        <v>13</v>
      </c>
      <c r="M246" s="207">
        <f t="shared" si="50"/>
        <v>1067974</v>
      </c>
      <c r="N246" s="207"/>
      <c r="O246" s="207"/>
      <c r="P246" s="207"/>
      <c r="Q246" s="205">
        <f t="shared" si="51"/>
        <v>1067974</v>
      </c>
      <c r="R246" s="207"/>
      <c r="S246" s="260"/>
      <c r="T246" s="207"/>
      <c r="U246" s="207"/>
      <c r="V246" s="207"/>
      <c r="W246" s="207"/>
      <c r="X246" s="207"/>
      <c r="Y246" s="207">
        <v>311</v>
      </c>
      <c r="Z246" s="207">
        <f>Y246*3434</f>
        <v>1067974</v>
      </c>
      <c r="AA246" s="207"/>
      <c r="AB246" s="207"/>
      <c r="AC246" s="207"/>
      <c r="AD246" s="207"/>
      <c r="AE246" s="205"/>
      <c r="AF246" s="207"/>
      <c r="AG246" s="221">
        <v>2025</v>
      </c>
      <c r="AH246" s="158"/>
      <c r="AI246" s="175"/>
      <c r="AJ246" s="218"/>
      <c r="AK246" s="15">
        <f t="shared" si="47"/>
        <v>217</v>
      </c>
      <c r="AL246" s="15" t="s">
        <v>155</v>
      </c>
      <c r="AM246" s="15" t="str">
        <f t="shared" si="48"/>
        <v>217.</v>
      </c>
      <c r="AN246" s="222"/>
      <c r="AO246" s="15"/>
      <c r="AP246" s="16"/>
    </row>
    <row r="247" spans="1:42" ht="22.5" hidden="1" customHeight="1" x14ac:dyDescent="0.25">
      <c r="A247" s="83" t="str">
        <f t="shared" si="44"/>
        <v>218.</v>
      </c>
      <c r="B247" s="26">
        <v>386</v>
      </c>
      <c r="C247" s="242" t="s">
        <v>207</v>
      </c>
      <c r="D247" s="26">
        <v>1967</v>
      </c>
      <c r="E247" s="135" t="s">
        <v>2957</v>
      </c>
      <c r="F247" s="83" t="s">
        <v>2959</v>
      </c>
      <c r="G247" s="26">
        <v>5</v>
      </c>
      <c r="H247" s="26">
        <v>4</v>
      </c>
      <c r="I247" s="205">
        <v>4470.25</v>
      </c>
      <c r="J247" s="205">
        <v>3284.25</v>
      </c>
      <c r="K247" s="205">
        <v>3284.25</v>
      </c>
      <c r="L247" s="219">
        <v>120</v>
      </c>
      <c r="M247" s="207">
        <f t="shared" si="50"/>
        <v>4272172</v>
      </c>
      <c r="N247" s="207"/>
      <c r="O247" s="207"/>
      <c r="P247" s="207"/>
      <c r="Q247" s="205">
        <f t="shared" si="51"/>
        <v>4272172</v>
      </c>
      <c r="R247" s="205">
        <v>4272172</v>
      </c>
      <c r="S247" s="219"/>
      <c r="T247" s="205"/>
      <c r="U247" s="205"/>
      <c r="V247" s="205"/>
      <c r="W247" s="205"/>
      <c r="X247" s="205"/>
      <c r="Y247" s="205"/>
      <c r="Z247" s="205"/>
      <c r="AA247" s="205"/>
      <c r="AB247" s="205"/>
      <c r="AC247" s="205"/>
      <c r="AD247" s="205"/>
      <c r="AE247" s="205"/>
      <c r="AF247" s="205"/>
      <c r="AG247" s="221">
        <v>2025</v>
      </c>
      <c r="AH247" s="158"/>
      <c r="AI247" s="175"/>
      <c r="AJ247" s="218"/>
      <c r="AK247" s="15">
        <f t="shared" si="47"/>
        <v>218</v>
      </c>
      <c r="AL247" s="15" t="s">
        <v>155</v>
      </c>
      <c r="AM247" s="15" t="str">
        <f t="shared" si="48"/>
        <v>218.</v>
      </c>
      <c r="AN247" s="222"/>
      <c r="AO247" s="15"/>
      <c r="AP247" s="16"/>
    </row>
    <row r="248" spans="1:42" ht="22.5" hidden="1" customHeight="1" x14ac:dyDescent="0.25">
      <c r="A248" s="83" t="str">
        <f t="shared" si="44"/>
        <v>219.</v>
      </c>
      <c r="B248" s="26">
        <v>464</v>
      </c>
      <c r="C248" s="242" t="s">
        <v>210</v>
      </c>
      <c r="D248" s="26">
        <v>1967</v>
      </c>
      <c r="E248" s="135" t="s">
        <v>2957</v>
      </c>
      <c r="F248" s="83" t="s">
        <v>2959</v>
      </c>
      <c r="G248" s="26">
        <v>2</v>
      </c>
      <c r="H248" s="26">
        <v>3</v>
      </c>
      <c r="I248" s="205">
        <v>1200.0999999999999</v>
      </c>
      <c r="J248" s="205">
        <v>475.1</v>
      </c>
      <c r="K248" s="205">
        <v>475.1</v>
      </c>
      <c r="L248" s="219">
        <v>23</v>
      </c>
      <c r="M248" s="207">
        <f t="shared" si="50"/>
        <v>74308</v>
      </c>
      <c r="N248" s="207"/>
      <c r="O248" s="207"/>
      <c r="P248" s="207"/>
      <c r="Q248" s="205">
        <f t="shared" si="51"/>
        <v>74308</v>
      </c>
      <c r="R248" s="205">
        <v>74308</v>
      </c>
      <c r="S248" s="219"/>
      <c r="T248" s="205"/>
      <c r="U248" s="205"/>
      <c r="V248" s="205"/>
      <c r="W248" s="205"/>
      <c r="X248" s="205"/>
      <c r="Y248" s="205"/>
      <c r="Z248" s="205"/>
      <c r="AA248" s="205"/>
      <c r="AB248" s="205"/>
      <c r="AC248" s="205"/>
      <c r="AD248" s="205"/>
      <c r="AE248" s="205"/>
      <c r="AF248" s="205"/>
      <c r="AG248" s="221">
        <v>2025</v>
      </c>
      <c r="AH248" s="158"/>
      <c r="AI248" s="175"/>
      <c r="AJ248" s="218"/>
      <c r="AK248" s="15">
        <f t="shared" si="47"/>
        <v>219</v>
      </c>
      <c r="AL248" s="15" t="s">
        <v>155</v>
      </c>
      <c r="AM248" s="15" t="str">
        <f t="shared" si="48"/>
        <v>219.</v>
      </c>
      <c r="AN248" s="222"/>
      <c r="AO248" s="15"/>
      <c r="AP248" s="16"/>
    </row>
    <row r="249" spans="1:42" ht="22.5" hidden="1" customHeight="1" x14ac:dyDescent="0.25">
      <c r="A249" s="83" t="str">
        <f t="shared" si="44"/>
        <v>220.</v>
      </c>
      <c r="B249" s="26">
        <v>560</v>
      </c>
      <c r="C249" s="41" t="s">
        <v>261</v>
      </c>
      <c r="D249" s="26">
        <v>1967</v>
      </c>
      <c r="E249" s="83" t="s">
        <v>2957</v>
      </c>
      <c r="F249" s="83" t="s">
        <v>2959</v>
      </c>
      <c r="G249" s="26">
        <v>5</v>
      </c>
      <c r="H249" s="26">
        <v>8</v>
      </c>
      <c r="I249" s="204">
        <v>6541.89</v>
      </c>
      <c r="J249" s="205">
        <v>3974.36</v>
      </c>
      <c r="K249" s="204">
        <v>3974.36</v>
      </c>
      <c r="L249" s="223">
        <v>191</v>
      </c>
      <c r="M249" s="207">
        <f t="shared" si="50"/>
        <v>6578820</v>
      </c>
      <c r="N249" s="207"/>
      <c r="O249" s="207"/>
      <c r="P249" s="207"/>
      <c r="Q249" s="205">
        <f t="shared" si="51"/>
        <v>6578820</v>
      </c>
      <c r="R249" s="207">
        <v>6578820</v>
      </c>
      <c r="S249" s="260"/>
      <c r="T249" s="207"/>
      <c r="U249" s="207"/>
      <c r="V249" s="207"/>
      <c r="W249" s="207"/>
      <c r="X249" s="207"/>
      <c r="Y249" s="207"/>
      <c r="Z249" s="207"/>
      <c r="AA249" s="207"/>
      <c r="AB249" s="207"/>
      <c r="AC249" s="207"/>
      <c r="AD249" s="207"/>
      <c r="AE249" s="207"/>
      <c r="AF249" s="207"/>
      <c r="AG249" s="221">
        <v>2025</v>
      </c>
      <c r="AH249" s="158"/>
      <c r="AI249" s="175"/>
      <c r="AJ249" s="218"/>
      <c r="AK249" s="15">
        <f t="shared" si="47"/>
        <v>220</v>
      </c>
      <c r="AL249" s="15" t="s">
        <v>155</v>
      </c>
      <c r="AM249" s="15" t="str">
        <f t="shared" si="48"/>
        <v>220.</v>
      </c>
      <c r="AN249" s="222"/>
      <c r="AO249" s="15"/>
      <c r="AP249" s="16"/>
    </row>
    <row r="250" spans="1:42" ht="22.5" hidden="1" customHeight="1" x14ac:dyDescent="0.25">
      <c r="A250" s="83" t="str">
        <f t="shared" si="44"/>
        <v>221.</v>
      </c>
      <c r="B250" s="26">
        <v>623</v>
      </c>
      <c r="C250" s="242" t="s">
        <v>218</v>
      </c>
      <c r="D250" s="26">
        <v>1967</v>
      </c>
      <c r="E250" s="135" t="s">
        <v>2957</v>
      </c>
      <c r="F250" s="83" t="s">
        <v>2959</v>
      </c>
      <c r="G250" s="26">
        <v>4</v>
      </c>
      <c r="H250" s="26">
        <v>3</v>
      </c>
      <c r="I250" s="205">
        <v>1486.26</v>
      </c>
      <c r="J250" s="205">
        <v>975.59</v>
      </c>
      <c r="K250" s="205">
        <v>975.59</v>
      </c>
      <c r="L250" s="219">
        <v>63</v>
      </c>
      <c r="M250" s="207">
        <f t="shared" si="50"/>
        <v>647010</v>
      </c>
      <c r="N250" s="207"/>
      <c r="O250" s="207"/>
      <c r="P250" s="207"/>
      <c r="Q250" s="205">
        <f t="shared" si="51"/>
        <v>647010</v>
      </c>
      <c r="R250" s="205">
        <v>647010</v>
      </c>
      <c r="S250" s="219"/>
      <c r="T250" s="205"/>
      <c r="U250" s="205"/>
      <c r="V250" s="205"/>
      <c r="W250" s="205"/>
      <c r="X250" s="205"/>
      <c r="Y250" s="205"/>
      <c r="Z250" s="205"/>
      <c r="AA250" s="205"/>
      <c r="AB250" s="205"/>
      <c r="AC250" s="205"/>
      <c r="AD250" s="205"/>
      <c r="AE250" s="205"/>
      <c r="AF250" s="205"/>
      <c r="AG250" s="221">
        <v>2025</v>
      </c>
      <c r="AH250" s="158"/>
      <c r="AI250" s="175"/>
      <c r="AJ250" s="218"/>
      <c r="AK250" s="15">
        <f t="shared" si="47"/>
        <v>221</v>
      </c>
      <c r="AL250" s="15" t="s">
        <v>155</v>
      </c>
      <c r="AM250" s="15" t="str">
        <f t="shared" si="48"/>
        <v>221.</v>
      </c>
      <c r="AN250" s="222"/>
      <c r="AO250" s="15"/>
      <c r="AP250" s="16"/>
    </row>
    <row r="251" spans="1:42" ht="22.5" hidden="1" customHeight="1" x14ac:dyDescent="0.25">
      <c r="A251" s="83" t="str">
        <f t="shared" si="44"/>
        <v>222.</v>
      </c>
      <c r="B251" s="26">
        <v>648</v>
      </c>
      <c r="C251" s="242" t="s">
        <v>219</v>
      </c>
      <c r="D251" s="26">
        <v>1967</v>
      </c>
      <c r="E251" s="135" t="s">
        <v>2957</v>
      </c>
      <c r="F251" s="83" t="s">
        <v>2959</v>
      </c>
      <c r="G251" s="26">
        <v>5</v>
      </c>
      <c r="H251" s="26">
        <v>3</v>
      </c>
      <c r="I251" s="234">
        <v>3109.58</v>
      </c>
      <c r="J251" s="205">
        <v>2629.95</v>
      </c>
      <c r="K251" s="234">
        <v>2629.95</v>
      </c>
      <c r="L251" s="266">
        <v>93</v>
      </c>
      <c r="M251" s="207">
        <f t="shared" si="50"/>
        <v>720954</v>
      </c>
      <c r="N251" s="207"/>
      <c r="O251" s="207"/>
      <c r="P251" s="207"/>
      <c r="Q251" s="205">
        <f t="shared" si="51"/>
        <v>720954</v>
      </c>
      <c r="R251" s="205">
        <v>720954</v>
      </c>
      <c r="S251" s="219"/>
      <c r="T251" s="205"/>
      <c r="U251" s="205"/>
      <c r="V251" s="205"/>
      <c r="W251" s="205"/>
      <c r="X251" s="205"/>
      <c r="Y251" s="205"/>
      <c r="Z251" s="205"/>
      <c r="AA251" s="205"/>
      <c r="AB251" s="205"/>
      <c r="AC251" s="205"/>
      <c r="AD251" s="205"/>
      <c r="AE251" s="205"/>
      <c r="AF251" s="205"/>
      <c r="AG251" s="221">
        <v>2025</v>
      </c>
      <c r="AH251" s="158"/>
      <c r="AI251" s="175"/>
      <c r="AJ251" s="218"/>
      <c r="AK251" s="15">
        <f t="shared" si="47"/>
        <v>222</v>
      </c>
      <c r="AL251" s="15" t="s">
        <v>155</v>
      </c>
      <c r="AM251" s="15" t="str">
        <f t="shared" si="48"/>
        <v>222.</v>
      </c>
      <c r="AN251" s="222"/>
      <c r="AO251" s="15"/>
      <c r="AP251" s="16"/>
    </row>
    <row r="252" spans="1:42" ht="22.5" hidden="1" customHeight="1" x14ac:dyDescent="0.25">
      <c r="A252" s="83" t="str">
        <f t="shared" si="44"/>
        <v>223.</v>
      </c>
      <c r="B252" s="26">
        <v>734</v>
      </c>
      <c r="C252" s="242" t="s">
        <v>222</v>
      </c>
      <c r="D252" s="26">
        <v>1967</v>
      </c>
      <c r="E252" s="135" t="s">
        <v>2957</v>
      </c>
      <c r="F252" s="83" t="s">
        <v>2959</v>
      </c>
      <c r="G252" s="26">
        <v>3</v>
      </c>
      <c r="H252" s="26">
        <v>3</v>
      </c>
      <c r="I252" s="234">
        <v>2034.8</v>
      </c>
      <c r="J252" s="205">
        <v>1143.7</v>
      </c>
      <c r="K252" s="234">
        <v>1143.7</v>
      </c>
      <c r="L252" s="266">
        <v>44</v>
      </c>
      <c r="M252" s="207">
        <f t="shared" si="50"/>
        <v>1924914</v>
      </c>
      <c r="N252" s="207"/>
      <c r="O252" s="207"/>
      <c r="P252" s="207"/>
      <c r="Q252" s="205">
        <f t="shared" si="51"/>
        <v>1924914</v>
      </c>
      <c r="R252" s="207">
        <v>1924914</v>
      </c>
      <c r="S252" s="219"/>
      <c r="T252" s="205"/>
      <c r="U252" s="205"/>
      <c r="V252" s="205"/>
      <c r="W252" s="205"/>
      <c r="X252" s="205"/>
      <c r="Y252" s="205"/>
      <c r="Z252" s="205"/>
      <c r="AA252" s="205"/>
      <c r="AB252" s="205"/>
      <c r="AC252" s="205"/>
      <c r="AD252" s="205"/>
      <c r="AE252" s="205"/>
      <c r="AF252" s="205"/>
      <c r="AG252" s="221">
        <v>2025</v>
      </c>
      <c r="AH252" s="158"/>
      <c r="AI252" s="175"/>
      <c r="AJ252" s="218"/>
      <c r="AK252" s="15">
        <f t="shared" si="47"/>
        <v>223</v>
      </c>
      <c r="AL252" s="15" t="s">
        <v>155</v>
      </c>
      <c r="AM252" s="15" t="str">
        <f t="shared" si="48"/>
        <v>223.</v>
      </c>
      <c r="AN252" s="222"/>
      <c r="AO252" s="15"/>
      <c r="AP252" s="16"/>
    </row>
    <row r="253" spans="1:42" ht="22.5" hidden="1" customHeight="1" x14ac:dyDescent="0.25">
      <c r="A253" s="83" t="str">
        <f t="shared" si="44"/>
        <v>224.</v>
      </c>
      <c r="B253" s="26">
        <v>5470</v>
      </c>
      <c r="C253" s="41" t="s">
        <v>275</v>
      </c>
      <c r="D253" s="26">
        <v>1967</v>
      </c>
      <c r="E253" s="83" t="s">
        <v>2957</v>
      </c>
      <c r="F253" s="83" t="s">
        <v>2959</v>
      </c>
      <c r="G253" s="26">
        <v>2</v>
      </c>
      <c r="H253" s="26">
        <v>2</v>
      </c>
      <c r="I253" s="204">
        <v>786.2</v>
      </c>
      <c r="J253" s="204">
        <v>548.6</v>
      </c>
      <c r="K253" s="204">
        <v>548.6</v>
      </c>
      <c r="L253" s="223">
        <v>32</v>
      </c>
      <c r="M253" s="207">
        <f t="shared" si="50"/>
        <v>1055860</v>
      </c>
      <c r="N253" s="207"/>
      <c r="O253" s="207"/>
      <c r="P253" s="207"/>
      <c r="Q253" s="205">
        <f t="shared" si="51"/>
        <v>1055860</v>
      </c>
      <c r="R253" s="207">
        <v>1055860</v>
      </c>
      <c r="S253" s="260"/>
      <c r="T253" s="207"/>
      <c r="U253" s="207"/>
      <c r="V253" s="207"/>
      <c r="W253" s="207"/>
      <c r="X253" s="207"/>
      <c r="Y253" s="207"/>
      <c r="Z253" s="207"/>
      <c r="AA253" s="207"/>
      <c r="AB253" s="207"/>
      <c r="AC253" s="207"/>
      <c r="AD253" s="207"/>
      <c r="AE253" s="205"/>
      <c r="AF253" s="207"/>
      <c r="AG253" s="221">
        <v>2025</v>
      </c>
      <c r="AH253" s="158"/>
      <c r="AI253" s="175"/>
      <c r="AJ253" s="218"/>
      <c r="AK253" s="15">
        <f t="shared" si="47"/>
        <v>224</v>
      </c>
      <c r="AL253" s="15" t="s">
        <v>155</v>
      </c>
      <c r="AM253" s="15" t="str">
        <f t="shared" si="48"/>
        <v>224.</v>
      </c>
      <c r="AN253" s="222"/>
      <c r="AO253" s="16"/>
      <c r="AP253" s="16"/>
    </row>
    <row r="254" spans="1:42" ht="22.5" hidden="1" customHeight="1" x14ac:dyDescent="0.25">
      <c r="A254" s="83" t="str">
        <f t="shared" si="44"/>
        <v>225.</v>
      </c>
      <c r="B254" s="26">
        <v>5490</v>
      </c>
      <c r="C254" s="242" t="s">
        <v>224</v>
      </c>
      <c r="D254" s="26">
        <v>1967</v>
      </c>
      <c r="E254" s="135" t="s">
        <v>2957</v>
      </c>
      <c r="F254" s="135" t="s">
        <v>2960</v>
      </c>
      <c r="G254" s="26">
        <v>2</v>
      </c>
      <c r="H254" s="26">
        <v>2</v>
      </c>
      <c r="I254" s="234">
        <v>553.6</v>
      </c>
      <c r="J254" s="234">
        <v>289.5</v>
      </c>
      <c r="K254" s="234">
        <v>289.5</v>
      </c>
      <c r="L254" s="266">
        <v>11</v>
      </c>
      <c r="M254" s="205">
        <f t="shared" si="50"/>
        <v>214160</v>
      </c>
      <c r="N254" s="205"/>
      <c r="O254" s="205"/>
      <c r="P254" s="205"/>
      <c r="Q254" s="205">
        <f t="shared" si="51"/>
        <v>214160</v>
      </c>
      <c r="R254" s="205"/>
      <c r="S254" s="219"/>
      <c r="T254" s="205"/>
      <c r="U254" s="205"/>
      <c r="V254" s="204"/>
      <c r="W254" s="205"/>
      <c r="X254" s="205"/>
      <c r="Y254" s="205"/>
      <c r="Z254" s="205"/>
      <c r="AA254" s="207">
        <v>80</v>
      </c>
      <c r="AB254" s="207">
        <f>AA254*2677</f>
        <v>214160</v>
      </c>
      <c r="AC254" s="205"/>
      <c r="AD254" s="205"/>
      <c r="AE254" s="205"/>
      <c r="AF254" s="205"/>
      <c r="AG254" s="221">
        <v>2025</v>
      </c>
      <c r="AH254" s="158"/>
      <c r="AI254" s="175"/>
      <c r="AJ254" s="218"/>
      <c r="AK254" s="15">
        <f t="shared" si="47"/>
        <v>225</v>
      </c>
      <c r="AL254" s="15" t="s">
        <v>155</v>
      </c>
      <c r="AM254" s="15" t="str">
        <f t="shared" si="48"/>
        <v>225.</v>
      </c>
      <c r="AN254" s="222"/>
      <c r="AO254" s="15"/>
      <c r="AP254" s="16"/>
    </row>
    <row r="255" spans="1:42" ht="22.5" hidden="1" customHeight="1" x14ac:dyDescent="0.25">
      <c r="A255" s="83" t="str">
        <f t="shared" si="44"/>
        <v>226.</v>
      </c>
      <c r="B255" s="26">
        <v>84</v>
      </c>
      <c r="C255" s="242" t="s">
        <v>226</v>
      </c>
      <c r="D255" s="26">
        <v>1968</v>
      </c>
      <c r="E255" s="135" t="s">
        <v>2957</v>
      </c>
      <c r="F255" s="83" t="s">
        <v>2959</v>
      </c>
      <c r="G255" s="26">
        <v>2</v>
      </c>
      <c r="H255" s="26">
        <v>1</v>
      </c>
      <c r="I255" s="234">
        <v>351</v>
      </c>
      <c r="J255" s="234">
        <v>293.5</v>
      </c>
      <c r="K255" s="234">
        <v>293.5</v>
      </c>
      <c r="L255" s="266">
        <v>19</v>
      </c>
      <c r="M255" s="207">
        <f t="shared" si="50"/>
        <v>85740</v>
      </c>
      <c r="N255" s="207"/>
      <c r="O255" s="207"/>
      <c r="P255" s="207"/>
      <c r="Q255" s="205">
        <f t="shared" si="51"/>
        <v>85740</v>
      </c>
      <c r="R255" s="205">
        <v>85740</v>
      </c>
      <c r="S255" s="219"/>
      <c r="T255" s="205"/>
      <c r="U255" s="205"/>
      <c r="V255" s="205"/>
      <c r="W255" s="205"/>
      <c r="X255" s="205"/>
      <c r="Y255" s="205"/>
      <c r="Z255" s="205"/>
      <c r="AA255" s="205"/>
      <c r="AB255" s="205"/>
      <c r="AC255" s="205"/>
      <c r="AD255" s="205"/>
      <c r="AE255" s="205"/>
      <c r="AF255" s="205"/>
      <c r="AG255" s="221">
        <v>2025</v>
      </c>
      <c r="AH255" s="158"/>
      <c r="AI255" s="175"/>
      <c r="AJ255" s="218"/>
      <c r="AK255" s="15">
        <f t="shared" si="47"/>
        <v>226</v>
      </c>
      <c r="AL255" s="15" t="s">
        <v>155</v>
      </c>
      <c r="AM255" s="15" t="str">
        <f t="shared" si="48"/>
        <v>226.</v>
      </c>
      <c r="AN255" s="222"/>
      <c r="AO255" s="15"/>
      <c r="AP255" s="16"/>
    </row>
    <row r="256" spans="1:42" ht="22.5" hidden="1" customHeight="1" x14ac:dyDescent="0.25">
      <c r="A256" s="83" t="str">
        <f t="shared" si="44"/>
        <v>227.</v>
      </c>
      <c r="B256" s="26">
        <v>85</v>
      </c>
      <c r="C256" s="242" t="s">
        <v>227</v>
      </c>
      <c r="D256" s="26">
        <v>1968</v>
      </c>
      <c r="E256" s="135" t="s">
        <v>2957</v>
      </c>
      <c r="F256" s="83" t="s">
        <v>2959</v>
      </c>
      <c r="G256" s="26">
        <v>2</v>
      </c>
      <c r="H256" s="26">
        <v>2</v>
      </c>
      <c r="I256" s="234">
        <v>545</v>
      </c>
      <c r="J256" s="234">
        <v>513</v>
      </c>
      <c r="K256" s="234">
        <v>513</v>
      </c>
      <c r="L256" s="266">
        <v>29</v>
      </c>
      <c r="M256" s="207">
        <f t="shared" si="50"/>
        <v>100030</v>
      </c>
      <c r="N256" s="207"/>
      <c r="O256" s="207"/>
      <c r="P256" s="207"/>
      <c r="Q256" s="205">
        <f t="shared" si="51"/>
        <v>100030</v>
      </c>
      <c r="R256" s="205">
        <v>100030</v>
      </c>
      <c r="S256" s="219"/>
      <c r="T256" s="205"/>
      <c r="U256" s="205"/>
      <c r="V256" s="205"/>
      <c r="W256" s="205"/>
      <c r="X256" s="205"/>
      <c r="Y256" s="205"/>
      <c r="Z256" s="205"/>
      <c r="AA256" s="205"/>
      <c r="AB256" s="205"/>
      <c r="AC256" s="205"/>
      <c r="AD256" s="205"/>
      <c r="AE256" s="205"/>
      <c r="AF256" s="205"/>
      <c r="AG256" s="221">
        <v>2025</v>
      </c>
      <c r="AH256" s="158"/>
      <c r="AI256" s="175"/>
      <c r="AJ256" s="218"/>
      <c r="AK256" s="15">
        <f t="shared" si="47"/>
        <v>227</v>
      </c>
      <c r="AL256" s="15" t="s">
        <v>155</v>
      </c>
      <c r="AM256" s="15" t="str">
        <f t="shared" si="48"/>
        <v>227.</v>
      </c>
      <c r="AN256" s="222"/>
      <c r="AO256" s="15"/>
      <c r="AP256" s="16"/>
    </row>
    <row r="257" spans="1:42" ht="22.5" hidden="1" customHeight="1" x14ac:dyDescent="0.25">
      <c r="A257" s="83" t="str">
        <f t="shared" si="44"/>
        <v>228.</v>
      </c>
      <c r="B257" s="26">
        <v>119</v>
      </c>
      <c r="C257" s="41" t="s">
        <v>2675</v>
      </c>
      <c r="D257" s="26">
        <v>1968</v>
      </c>
      <c r="E257" s="83" t="s">
        <v>2957</v>
      </c>
      <c r="F257" s="83" t="s">
        <v>2959</v>
      </c>
      <c r="G257" s="26">
        <v>2</v>
      </c>
      <c r="H257" s="26">
        <v>2</v>
      </c>
      <c r="I257" s="204">
        <v>282.39999999999998</v>
      </c>
      <c r="J257" s="204">
        <v>266</v>
      </c>
      <c r="K257" s="204">
        <v>266</v>
      </c>
      <c r="L257" s="223">
        <v>15</v>
      </c>
      <c r="M257" s="207">
        <f t="shared" si="50"/>
        <v>259710</v>
      </c>
      <c r="N257" s="207"/>
      <c r="O257" s="207"/>
      <c r="P257" s="207"/>
      <c r="Q257" s="205">
        <f t="shared" si="51"/>
        <v>259710</v>
      </c>
      <c r="R257" s="207"/>
      <c r="S257" s="260"/>
      <c r="T257" s="207"/>
      <c r="U257" s="207"/>
      <c r="V257" s="207"/>
      <c r="W257" s="207"/>
      <c r="X257" s="207"/>
      <c r="Y257" s="207">
        <v>82.5</v>
      </c>
      <c r="Z257" s="207">
        <f>Y257*3148</f>
        <v>259710</v>
      </c>
      <c r="AA257" s="207"/>
      <c r="AB257" s="207"/>
      <c r="AC257" s="207"/>
      <c r="AD257" s="207"/>
      <c r="AE257" s="205"/>
      <c r="AF257" s="207"/>
      <c r="AG257" s="221">
        <v>2025</v>
      </c>
      <c r="AH257" s="158"/>
      <c r="AI257" s="175"/>
      <c r="AJ257" s="218"/>
      <c r="AK257" s="15">
        <f t="shared" si="47"/>
        <v>228</v>
      </c>
      <c r="AL257" s="15" t="s">
        <v>155</v>
      </c>
      <c r="AM257" s="15" t="str">
        <f t="shared" si="48"/>
        <v>228.</v>
      </c>
      <c r="AN257" s="222"/>
      <c r="AO257" s="15"/>
      <c r="AP257" s="16"/>
    </row>
    <row r="258" spans="1:42" ht="22.5" hidden="1" customHeight="1" x14ac:dyDescent="0.25">
      <c r="A258" s="83" t="str">
        <f t="shared" ref="A258:A321" si="52">AM258</f>
        <v>229.</v>
      </c>
      <c r="B258" s="26">
        <v>139</v>
      </c>
      <c r="C258" s="42" t="s">
        <v>2676</v>
      </c>
      <c r="D258" s="26">
        <v>1968</v>
      </c>
      <c r="E258" s="135" t="s">
        <v>2957</v>
      </c>
      <c r="F258" s="83" t="s">
        <v>2959</v>
      </c>
      <c r="G258" s="26">
        <v>4</v>
      </c>
      <c r="H258" s="26">
        <v>4</v>
      </c>
      <c r="I258" s="176">
        <v>3857</v>
      </c>
      <c r="J258" s="176">
        <v>2510.1999999999998</v>
      </c>
      <c r="K258" s="176">
        <v>2510.1999999999998</v>
      </c>
      <c r="L258" s="32">
        <v>108</v>
      </c>
      <c r="M258" s="177">
        <f t="shared" ref="M258:M320" si="53">R258+T258+V258+X258+Z258+AB258+AE258+AF258</f>
        <v>171480</v>
      </c>
      <c r="N258" s="177"/>
      <c r="O258" s="177"/>
      <c r="P258" s="177"/>
      <c r="Q258" s="176">
        <f t="shared" ref="Q258:Q320" si="54">M258</f>
        <v>171480</v>
      </c>
      <c r="R258" s="205">
        <v>171480</v>
      </c>
      <c r="S258" s="32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317">
        <v>2025</v>
      </c>
      <c r="AH258" s="158"/>
      <c r="AI258" s="175"/>
      <c r="AJ258" s="162"/>
      <c r="AK258" s="15">
        <f t="shared" si="47"/>
        <v>229</v>
      </c>
      <c r="AL258" s="15" t="s">
        <v>155</v>
      </c>
      <c r="AM258" s="15" t="str">
        <f t="shared" si="48"/>
        <v>229.</v>
      </c>
      <c r="AN258" s="179"/>
      <c r="AO258" s="15"/>
      <c r="AP258" s="16"/>
    </row>
    <row r="259" spans="1:42" ht="22.5" hidden="1" customHeight="1" x14ac:dyDescent="0.25">
      <c r="A259" s="83" t="str">
        <f t="shared" si="52"/>
        <v>230.</v>
      </c>
      <c r="B259" s="26">
        <v>318</v>
      </c>
      <c r="C259" s="40" t="s">
        <v>2677</v>
      </c>
      <c r="D259" s="26">
        <v>1968</v>
      </c>
      <c r="E259" s="135" t="s">
        <v>2957</v>
      </c>
      <c r="F259" s="83" t="s">
        <v>2959</v>
      </c>
      <c r="G259" s="26">
        <v>5</v>
      </c>
      <c r="H259" s="26">
        <v>4</v>
      </c>
      <c r="I259" s="205">
        <v>3643.32</v>
      </c>
      <c r="J259" s="205">
        <v>2553.3200000000002</v>
      </c>
      <c r="K259" s="205">
        <v>2553.3200000000002</v>
      </c>
      <c r="L259" s="219">
        <v>104</v>
      </c>
      <c r="M259" s="205">
        <f t="shared" si="53"/>
        <v>616200</v>
      </c>
      <c r="N259" s="205"/>
      <c r="O259" s="205"/>
      <c r="P259" s="205"/>
      <c r="Q259" s="205">
        <f t="shared" si="54"/>
        <v>616200</v>
      </c>
      <c r="R259" s="205">
        <v>616200</v>
      </c>
      <c r="S259" s="219"/>
      <c r="T259" s="205"/>
      <c r="U259" s="205"/>
      <c r="V259" s="205"/>
      <c r="W259" s="205"/>
      <c r="X259" s="205"/>
      <c r="Y259" s="205"/>
      <c r="Z259" s="205"/>
      <c r="AA259" s="205"/>
      <c r="AB259" s="205"/>
      <c r="AC259" s="205"/>
      <c r="AD259" s="205"/>
      <c r="AE259" s="205"/>
      <c r="AF259" s="205"/>
      <c r="AG259" s="221">
        <v>2025</v>
      </c>
      <c r="AH259" s="158"/>
      <c r="AI259" s="175"/>
      <c r="AJ259" s="218"/>
      <c r="AK259" s="15">
        <f t="shared" si="47"/>
        <v>230</v>
      </c>
      <c r="AL259" s="15" t="s">
        <v>155</v>
      </c>
      <c r="AM259" s="15" t="str">
        <f t="shared" si="48"/>
        <v>230.</v>
      </c>
      <c r="AN259" s="222"/>
      <c r="AO259" s="15"/>
      <c r="AP259" s="16"/>
    </row>
    <row r="260" spans="1:42" ht="22.5" hidden="1" customHeight="1" x14ac:dyDescent="0.25">
      <c r="A260" s="83" t="str">
        <f t="shared" si="52"/>
        <v>231.</v>
      </c>
      <c r="B260" s="26">
        <v>321</v>
      </c>
      <c r="C260" s="40" t="s">
        <v>2678</v>
      </c>
      <c r="D260" s="26">
        <v>1968</v>
      </c>
      <c r="E260" s="135" t="s">
        <v>2957</v>
      </c>
      <c r="F260" s="83" t="s">
        <v>2959</v>
      </c>
      <c r="G260" s="26">
        <v>5</v>
      </c>
      <c r="H260" s="26">
        <v>4</v>
      </c>
      <c r="I260" s="205">
        <v>3848.37</v>
      </c>
      <c r="J260" s="205">
        <v>2802.37</v>
      </c>
      <c r="K260" s="205">
        <v>2802.37</v>
      </c>
      <c r="L260" s="219">
        <v>113</v>
      </c>
      <c r="M260" s="205">
        <f t="shared" si="53"/>
        <v>754845</v>
      </c>
      <c r="N260" s="205"/>
      <c r="O260" s="205"/>
      <c r="P260" s="205"/>
      <c r="Q260" s="205">
        <f t="shared" si="54"/>
        <v>754845</v>
      </c>
      <c r="R260" s="205">
        <v>754845</v>
      </c>
      <c r="S260" s="219"/>
      <c r="T260" s="205"/>
      <c r="U260" s="205"/>
      <c r="V260" s="205"/>
      <c r="W260" s="205"/>
      <c r="X260" s="205"/>
      <c r="Y260" s="205"/>
      <c r="Z260" s="205"/>
      <c r="AA260" s="205"/>
      <c r="AB260" s="205"/>
      <c r="AC260" s="205"/>
      <c r="AD260" s="205"/>
      <c r="AE260" s="205"/>
      <c r="AF260" s="205"/>
      <c r="AG260" s="221">
        <v>2025</v>
      </c>
      <c r="AH260" s="158"/>
      <c r="AI260" s="175"/>
      <c r="AJ260" s="218"/>
      <c r="AK260" s="15">
        <f t="shared" si="47"/>
        <v>231</v>
      </c>
      <c r="AL260" s="15" t="s">
        <v>155</v>
      </c>
      <c r="AM260" s="15" t="str">
        <f t="shared" si="48"/>
        <v>231.</v>
      </c>
      <c r="AN260" s="222"/>
      <c r="AO260" s="15"/>
      <c r="AP260" s="16"/>
    </row>
    <row r="261" spans="1:42" ht="22.5" hidden="1" customHeight="1" x14ac:dyDescent="0.25">
      <c r="A261" s="83" t="str">
        <f t="shared" si="52"/>
        <v>232.</v>
      </c>
      <c r="B261" s="26">
        <v>397</v>
      </c>
      <c r="C261" s="40" t="s">
        <v>2679</v>
      </c>
      <c r="D261" s="26">
        <v>1968</v>
      </c>
      <c r="E261" s="135" t="s">
        <v>2957</v>
      </c>
      <c r="F261" s="83" t="s">
        <v>2959</v>
      </c>
      <c r="G261" s="26">
        <v>4</v>
      </c>
      <c r="H261" s="26">
        <v>3</v>
      </c>
      <c r="I261" s="205">
        <v>3296.18</v>
      </c>
      <c r="J261" s="205">
        <v>2006.2</v>
      </c>
      <c r="K261" s="205">
        <v>1763.18</v>
      </c>
      <c r="L261" s="219">
        <v>65</v>
      </c>
      <c r="M261" s="205">
        <f t="shared" si="53"/>
        <v>2842700</v>
      </c>
      <c r="N261" s="205"/>
      <c r="O261" s="205"/>
      <c r="P261" s="205"/>
      <c r="Q261" s="205">
        <f t="shared" si="54"/>
        <v>2842700</v>
      </c>
      <c r="R261" s="205">
        <v>2842700</v>
      </c>
      <c r="S261" s="219"/>
      <c r="T261" s="205"/>
      <c r="U261" s="205"/>
      <c r="V261" s="205"/>
      <c r="W261" s="205"/>
      <c r="X261" s="205"/>
      <c r="Y261" s="205"/>
      <c r="Z261" s="205"/>
      <c r="AA261" s="205"/>
      <c r="AB261" s="205"/>
      <c r="AC261" s="205"/>
      <c r="AD261" s="205"/>
      <c r="AE261" s="205"/>
      <c r="AF261" s="205"/>
      <c r="AG261" s="221">
        <v>2025</v>
      </c>
      <c r="AH261" s="158"/>
      <c r="AI261" s="175"/>
      <c r="AJ261" s="218"/>
      <c r="AK261" s="15">
        <f t="shared" si="47"/>
        <v>232</v>
      </c>
      <c r="AL261" s="15" t="s">
        <v>155</v>
      </c>
      <c r="AM261" s="15" t="str">
        <f t="shared" si="48"/>
        <v>232.</v>
      </c>
      <c r="AN261" s="222"/>
      <c r="AO261" s="15"/>
      <c r="AP261" s="16"/>
    </row>
    <row r="262" spans="1:42" ht="22.5" hidden="1" customHeight="1" x14ac:dyDescent="0.25">
      <c r="A262" s="83" t="str">
        <f t="shared" si="52"/>
        <v>233.</v>
      </c>
      <c r="B262" s="26">
        <v>638</v>
      </c>
      <c r="C262" s="242" t="s">
        <v>2680</v>
      </c>
      <c r="D262" s="26">
        <v>1968</v>
      </c>
      <c r="E262" s="135" t="s">
        <v>2957</v>
      </c>
      <c r="F262" s="83" t="s">
        <v>2959</v>
      </c>
      <c r="G262" s="26">
        <v>2</v>
      </c>
      <c r="H262" s="26">
        <v>2</v>
      </c>
      <c r="I262" s="234">
        <v>1266.5999999999999</v>
      </c>
      <c r="J262" s="234">
        <v>710.1</v>
      </c>
      <c r="K262" s="234">
        <v>710.1</v>
      </c>
      <c r="L262" s="266">
        <v>20</v>
      </c>
      <c r="M262" s="207">
        <f t="shared" si="53"/>
        <v>301938</v>
      </c>
      <c r="N262" s="207"/>
      <c r="O262" s="207"/>
      <c r="P262" s="207"/>
      <c r="Q262" s="205">
        <f t="shared" si="54"/>
        <v>301938</v>
      </c>
      <c r="R262" s="205">
        <v>301938</v>
      </c>
      <c r="S262" s="219"/>
      <c r="T262" s="205"/>
      <c r="U262" s="205"/>
      <c r="V262" s="205"/>
      <c r="W262" s="205"/>
      <c r="X262" s="205"/>
      <c r="Y262" s="205"/>
      <c r="Z262" s="205"/>
      <c r="AA262" s="205"/>
      <c r="AB262" s="205"/>
      <c r="AC262" s="205"/>
      <c r="AD262" s="205"/>
      <c r="AE262" s="205"/>
      <c r="AF262" s="205"/>
      <c r="AG262" s="221">
        <v>2025</v>
      </c>
      <c r="AH262" s="158"/>
      <c r="AI262" s="175"/>
      <c r="AJ262" s="218"/>
      <c r="AK262" s="15">
        <f t="shared" si="47"/>
        <v>233</v>
      </c>
      <c r="AL262" s="15" t="s">
        <v>155</v>
      </c>
      <c r="AM262" s="15" t="str">
        <f t="shared" si="48"/>
        <v>233.</v>
      </c>
      <c r="AN262" s="222"/>
      <c r="AO262" s="15"/>
      <c r="AP262" s="16"/>
    </row>
    <row r="263" spans="1:42" ht="22.5" hidden="1" customHeight="1" x14ac:dyDescent="0.25">
      <c r="A263" s="83" t="str">
        <f t="shared" si="52"/>
        <v>234.</v>
      </c>
      <c r="B263" s="26">
        <v>686</v>
      </c>
      <c r="C263" s="242" t="s">
        <v>2681</v>
      </c>
      <c r="D263" s="26">
        <v>1968</v>
      </c>
      <c r="E263" s="135" t="s">
        <v>2957</v>
      </c>
      <c r="F263" s="83" t="s">
        <v>2959</v>
      </c>
      <c r="G263" s="26">
        <v>5</v>
      </c>
      <c r="H263" s="26">
        <v>4</v>
      </c>
      <c r="I263" s="234">
        <v>3481.95</v>
      </c>
      <c r="J263" s="234">
        <v>2792.65</v>
      </c>
      <c r="K263" s="234">
        <v>1485.95</v>
      </c>
      <c r="L263" s="266">
        <v>95</v>
      </c>
      <c r="M263" s="207">
        <f t="shared" si="53"/>
        <v>3671144</v>
      </c>
      <c r="N263" s="207"/>
      <c r="O263" s="207"/>
      <c r="P263" s="207"/>
      <c r="Q263" s="205">
        <f t="shared" si="54"/>
        <v>3671144</v>
      </c>
      <c r="R263" s="205">
        <v>3671144</v>
      </c>
      <c r="S263" s="219"/>
      <c r="T263" s="205"/>
      <c r="U263" s="205"/>
      <c r="V263" s="205"/>
      <c r="W263" s="205"/>
      <c r="X263" s="205"/>
      <c r="Y263" s="205"/>
      <c r="Z263" s="205"/>
      <c r="AA263" s="205"/>
      <c r="AB263" s="205"/>
      <c r="AC263" s="205"/>
      <c r="AD263" s="205"/>
      <c r="AE263" s="205"/>
      <c r="AF263" s="205"/>
      <c r="AG263" s="221">
        <v>2025</v>
      </c>
      <c r="AH263" s="158"/>
      <c r="AI263" s="175"/>
      <c r="AJ263" s="218"/>
      <c r="AK263" s="15">
        <f t="shared" si="47"/>
        <v>234</v>
      </c>
      <c r="AL263" s="15" t="s">
        <v>155</v>
      </c>
      <c r="AM263" s="15" t="str">
        <f t="shared" si="48"/>
        <v>234.</v>
      </c>
      <c r="AN263" s="222"/>
      <c r="AO263" s="15"/>
      <c r="AP263" s="16"/>
    </row>
    <row r="264" spans="1:42" ht="22.5" hidden="1" customHeight="1" x14ac:dyDescent="0.25">
      <c r="A264" s="83" t="str">
        <f t="shared" si="52"/>
        <v>235.</v>
      </c>
      <c r="B264" s="26">
        <v>249</v>
      </c>
      <c r="C264" s="41" t="s">
        <v>2682</v>
      </c>
      <c r="D264" s="26">
        <v>1969</v>
      </c>
      <c r="E264" s="83" t="s">
        <v>2957</v>
      </c>
      <c r="F264" s="83" t="s">
        <v>2959</v>
      </c>
      <c r="G264" s="26">
        <v>2</v>
      </c>
      <c r="H264" s="26">
        <v>2</v>
      </c>
      <c r="I264" s="204">
        <v>421.6</v>
      </c>
      <c r="J264" s="204">
        <v>275.5</v>
      </c>
      <c r="K264" s="204">
        <v>275.5</v>
      </c>
      <c r="L264" s="223">
        <v>16</v>
      </c>
      <c r="M264" s="207">
        <f t="shared" si="53"/>
        <v>943455.6</v>
      </c>
      <c r="N264" s="207"/>
      <c r="O264" s="207"/>
      <c r="P264" s="207"/>
      <c r="Q264" s="205">
        <f t="shared" si="54"/>
        <v>943455.6</v>
      </c>
      <c r="R264" s="207"/>
      <c r="S264" s="260"/>
      <c r="T264" s="207"/>
      <c r="U264" s="207"/>
      <c r="V264" s="207"/>
      <c r="W264" s="207"/>
      <c r="X264" s="207"/>
      <c r="Y264" s="207">
        <v>299.7</v>
      </c>
      <c r="Z264" s="207">
        <f>Y264*3148</f>
        <v>943455.6</v>
      </c>
      <c r="AA264" s="207"/>
      <c r="AB264" s="207"/>
      <c r="AC264" s="207"/>
      <c r="AD264" s="207"/>
      <c r="AE264" s="205"/>
      <c r="AF264" s="207"/>
      <c r="AG264" s="221">
        <v>2025</v>
      </c>
      <c r="AH264" s="158"/>
      <c r="AI264" s="175"/>
      <c r="AJ264" s="218"/>
      <c r="AK264" s="15">
        <f t="shared" si="47"/>
        <v>235</v>
      </c>
      <c r="AL264" s="15" t="s">
        <v>155</v>
      </c>
      <c r="AM264" s="15" t="str">
        <f t="shared" si="48"/>
        <v>235.</v>
      </c>
      <c r="AN264" s="222"/>
      <c r="AO264" s="15"/>
      <c r="AP264" s="16"/>
    </row>
    <row r="265" spans="1:42" ht="22.5" hidden="1" customHeight="1" x14ac:dyDescent="0.25">
      <c r="A265" s="83" t="str">
        <f t="shared" si="52"/>
        <v>236.</v>
      </c>
      <c r="B265" s="26">
        <v>278</v>
      </c>
      <c r="C265" s="41" t="s">
        <v>2683</v>
      </c>
      <c r="D265" s="26">
        <v>1969</v>
      </c>
      <c r="E265" s="83" t="s">
        <v>2957</v>
      </c>
      <c r="F265" s="83" t="s">
        <v>2959</v>
      </c>
      <c r="G265" s="26">
        <v>2</v>
      </c>
      <c r="H265" s="26">
        <v>2</v>
      </c>
      <c r="I265" s="204">
        <v>551.1</v>
      </c>
      <c r="J265" s="204">
        <v>494.9</v>
      </c>
      <c r="K265" s="204">
        <v>494.9</v>
      </c>
      <c r="L265" s="223">
        <v>16</v>
      </c>
      <c r="M265" s="207">
        <f t="shared" si="53"/>
        <v>100030</v>
      </c>
      <c r="N265" s="207"/>
      <c r="O265" s="207"/>
      <c r="P265" s="207"/>
      <c r="Q265" s="205">
        <f t="shared" si="54"/>
        <v>100030</v>
      </c>
      <c r="R265" s="207">
        <v>100030</v>
      </c>
      <c r="S265" s="260"/>
      <c r="T265" s="207"/>
      <c r="U265" s="207"/>
      <c r="V265" s="207"/>
      <c r="W265" s="207"/>
      <c r="X265" s="207"/>
      <c r="Y265" s="207"/>
      <c r="Z265" s="207"/>
      <c r="AA265" s="207"/>
      <c r="AB265" s="207"/>
      <c r="AC265" s="207"/>
      <c r="AD265" s="207"/>
      <c r="AE265" s="207"/>
      <c r="AF265" s="207"/>
      <c r="AG265" s="221">
        <v>2025</v>
      </c>
      <c r="AH265" s="158"/>
      <c r="AI265" s="175"/>
      <c r="AJ265" s="218"/>
      <c r="AK265" s="15">
        <f t="shared" si="47"/>
        <v>236</v>
      </c>
      <c r="AL265" s="15" t="s">
        <v>155</v>
      </c>
      <c r="AM265" s="15" t="str">
        <f t="shared" si="48"/>
        <v>236.</v>
      </c>
      <c r="AN265" s="222"/>
      <c r="AO265" s="16"/>
      <c r="AP265" s="16"/>
    </row>
    <row r="266" spans="1:42" ht="22.5" hidden="1" customHeight="1" x14ac:dyDescent="0.25">
      <c r="A266" s="83" t="str">
        <f t="shared" si="52"/>
        <v>237.</v>
      </c>
      <c r="B266" s="26">
        <v>646</v>
      </c>
      <c r="C266" s="242" t="s">
        <v>2684</v>
      </c>
      <c r="D266" s="26">
        <v>1969</v>
      </c>
      <c r="E266" s="135" t="s">
        <v>2957</v>
      </c>
      <c r="F266" s="83" t="s">
        <v>2959</v>
      </c>
      <c r="G266" s="26">
        <v>5</v>
      </c>
      <c r="H266" s="26">
        <v>4</v>
      </c>
      <c r="I266" s="234">
        <v>4485.2</v>
      </c>
      <c r="J266" s="234">
        <v>3601.3</v>
      </c>
      <c r="K266" s="234">
        <v>3601.3</v>
      </c>
      <c r="L266" s="266">
        <v>140</v>
      </c>
      <c r="M266" s="207">
        <f t="shared" si="53"/>
        <v>185770</v>
      </c>
      <c r="N266" s="207"/>
      <c r="O266" s="207"/>
      <c r="P266" s="207"/>
      <c r="Q266" s="205">
        <f t="shared" si="54"/>
        <v>185770</v>
      </c>
      <c r="R266" s="205">
        <v>185770</v>
      </c>
      <c r="S266" s="219"/>
      <c r="T266" s="205"/>
      <c r="U266" s="205"/>
      <c r="V266" s="205"/>
      <c r="W266" s="205"/>
      <c r="X266" s="205"/>
      <c r="Y266" s="205"/>
      <c r="Z266" s="205"/>
      <c r="AA266" s="205"/>
      <c r="AB266" s="205"/>
      <c r="AC266" s="205"/>
      <c r="AD266" s="205"/>
      <c r="AE266" s="205"/>
      <c r="AF266" s="205"/>
      <c r="AG266" s="221">
        <v>2025</v>
      </c>
      <c r="AH266" s="158"/>
      <c r="AI266" s="175"/>
      <c r="AJ266" s="218"/>
      <c r="AK266" s="15">
        <f t="shared" si="47"/>
        <v>237</v>
      </c>
      <c r="AL266" s="15" t="s">
        <v>155</v>
      </c>
      <c r="AM266" s="15" t="str">
        <f t="shared" si="48"/>
        <v>237.</v>
      </c>
      <c r="AN266" s="222"/>
      <c r="AO266" s="15"/>
      <c r="AP266" s="16"/>
    </row>
    <row r="267" spans="1:42" ht="22.5" hidden="1" customHeight="1" x14ac:dyDescent="0.25">
      <c r="A267" s="83" t="str">
        <f t="shared" si="52"/>
        <v>238.</v>
      </c>
      <c r="B267" s="26">
        <v>5489</v>
      </c>
      <c r="C267" s="41" t="s">
        <v>2687</v>
      </c>
      <c r="D267" s="26">
        <v>1969</v>
      </c>
      <c r="E267" s="83" t="s">
        <v>2957</v>
      </c>
      <c r="F267" s="83" t="s">
        <v>2959</v>
      </c>
      <c r="G267" s="26">
        <v>2</v>
      </c>
      <c r="H267" s="26">
        <v>2</v>
      </c>
      <c r="I267" s="204">
        <v>552.9</v>
      </c>
      <c r="J267" s="204">
        <v>293.39999999999998</v>
      </c>
      <c r="K267" s="204">
        <v>293.39999999999998</v>
      </c>
      <c r="L267" s="223">
        <v>25</v>
      </c>
      <c r="M267" s="207">
        <f t="shared" si="53"/>
        <v>214160</v>
      </c>
      <c r="N267" s="207"/>
      <c r="O267" s="207"/>
      <c r="P267" s="207"/>
      <c r="Q267" s="205">
        <f t="shared" si="54"/>
        <v>214160</v>
      </c>
      <c r="R267" s="207"/>
      <c r="S267" s="260"/>
      <c r="T267" s="207"/>
      <c r="U267" s="207"/>
      <c r="V267" s="204"/>
      <c r="W267" s="207"/>
      <c r="X267" s="207"/>
      <c r="Y267" s="207"/>
      <c r="Z267" s="207"/>
      <c r="AA267" s="207">
        <v>80</v>
      </c>
      <c r="AB267" s="207">
        <f>AA267*2677</f>
        <v>214160</v>
      </c>
      <c r="AC267" s="207"/>
      <c r="AD267" s="207"/>
      <c r="AE267" s="207"/>
      <c r="AF267" s="207"/>
      <c r="AG267" s="221">
        <v>2025</v>
      </c>
      <c r="AH267" s="158"/>
      <c r="AI267" s="175"/>
      <c r="AJ267" s="218"/>
      <c r="AK267" s="15">
        <f t="shared" si="47"/>
        <v>238</v>
      </c>
      <c r="AL267" s="15" t="s">
        <v>155</v>
      </c>
      <c r="AM267" s="15" t="str">
        <f t="shared" si="48"/>
        <v>238.</v>
      </c>
      <c r="AN267" s="222"/>
      <c r="AO267" s="16"/>
      <c r="AP267" s="16"/>
    </row>
    <row r="268" spans="1:42" ht="22.5" hidden="1" customHeight="1" x14ac:dyDescent="0.25">
      <c r="A268" s="83" t="str">
        <f t="shared" si="52"/>
        <v>239.</v>
      </c>
      <c r="B268" s="26">
        <v>240</v>
      </c>
      <c r="C268" s="242" t="s">
        <v>2688</v>
      </c>
      <c r="D268" s="26">
        <v>1970</v>
      </c>
      <c r="E268" s="135" t="s">
        <v>2957</v>
      </c>
      <c r="F268" s="83" t="s">
        <v>2959</v>
      </c>
      <c r="G268" s="26">
        <v>2</v>
      </c>
      <c r="H268" s="26">
        <v>1</v>
      </c>
      <c r="I268" s="234">
        <v>380.4</v>
      </c>
      <c r="J268" s="234">
        <v>374.1</v>
      </c>
      <c r="K268" s="234">
        <v>374.1</v>
      </c>
      <c r="L268" s="266">
        <v>15</v>
      </c>
      <c r="M268" s="207">
        <f t="shared" si="53"/>
        <v>771590</v>
      </c>
      <c r="N268" s="207"/>
      <c r="O268" s="207"/>
      <c r="P268" s="207"/>
      <c r="Q268" s="205">
        <f t="shared" si="54"/>
        <v>771590</v>
      </c>
      <c r="R268" s="205">
        <v>771590</v>
      </c>
      <c r="S268" s="219"/>
      <c r="T268" s="205"/>
      <c r="U268" s="205"/>
      <c r="V268" s="205"/>
      <c r="W268" s="205"/>
      <c r="X268" s="205"/>
      <c r="Y268" s="205"/>
      <c r="Z268" s="205"/>
      <c r="AA268" s="205"/>
      <c r="AB268" s="205"/>
      <c r="AC268" s="205"/>
      <c r="AD268" s="205"/>
      <c r="AE268" s="205"/>
      <c r="AF268" s="205"/>
      <c r="AG268" s="221">
        <v>2025</v>
      </c>
      <c r="AH268" s="158"/>
      <c r="AI268" s="175"/>
      <c r="AJ268" s="218"/>
      <c r="AK268" s="15">
        <f t="shared" si="47"/>
        <v>239</v>
      </c>
      <c r="AL268" s="15" t="s">
        <v>155</v>
      </c>
      <c r="AM268" s="15" t="str">
        <f t="shared" si="48"/>
        <v>239.</v>
      </c>
      <c r="AN268" s="222"/>
      <c r="AO268" s="15"/>
      <c r="AP268" s="16"/>
    </row>
    <row r="269" spans="1:42" ht="22.5" hidden="1" customHeight="1" x14ac:dyDescent="0.25">
      <c r="A269" s="83" t="str">
        <f t="shared" si="52"/>
        <v>240.</v>
      </c>
      <c r="B269" s="26">
        <v>299</v>
      </c>
      <c r="C269" s="41" t="s">
        <v>2689</v>
      </c>
      <c r="D269" s="26">
        <v>1970</v>
      </c>
      <c r="E269" s="83" t="s">
        <v>2957</v>
      </c>
      <c r="F269" s="83" t="s">
        <v>2959</v>
      </c>
      <c r="G269" s="26">
        <v>5</v>
      </c>
      <c r="H269" s="26">
        <v>4</v>
      </c>
      <c r="I269" s="204">
        <v>3967.39</v>
      </c>
      <c r="J269" s="205">
        <v>3044.1</v>
      </c>
      <c r="K269" s="204">
        <v>3044.1</v>
      </c>
      <c r="L269" s="223">
        <v>123</v>
      </c>
      <c r="M269" s="207">
        <f t="shared" si="53"/>
        <v>235785</v>
      </c>
      <c r="N269" s="207"/>
      <c r="O269" s="207"/>
      <c r="P269" s="207"/>
      <c r="Q269" s="205">
        <f t="shared" si="54"/>
        <v>235785</v>
      </c>
      <c r="R269" s="207">
        <v>235785</v>
      </c>
      <c r="S269" s="260"/>
      <c r="T269" s="207"/>
      <c r="U269" s="207"/>
      <c r="V269" s="207"/>
      <c r="W269" s="207"/>
      <c r="X269" s="207"/>
      <c r="Y269" s="207"/>
      <c r="Z269" s="207"/>
      <c r="AA269" s="207"/>
      <c r="AB269" s="207"/>
      <c r="AC269" s="207"/>
      <c r="AD269" s="207"/>
      <c r="AE269" s="207"/>
      <c r="AF269" s="207"/>
      <c r="AG269" s="221">
        <v>2025</v>
      </c>
      <c r="AH269" s="158"/>
      <c r="AI269" s="175"/>
      <c r="AJ269" s="218"/>
      <c r="AK269" s="15">
        <f t="shared" si="47"/>
        <v>240</v>
      </c>
      <c r="AL269" s="15" t="s">
        <v>155</v>
      </c>
      <c r="AM269" s="15" t="str">
        <f t="shared" si="48"/>
        <v>240.</v>
      </c>
      <c r="AN269" s="222"/>
      <c r="AO269" s="15"/>
      <c r="AP269" s="16"/>
    </row>
    <row r="270" spans="1:42" ht="22.5" hidden="1" customHeight="1" x14ac:dyDescent="0.25">
      <c r="A270" s="83" t="str">
        <f t="shared" si="52"/>
        <v>241.</v>
      </c>
      <c r="B270" s="26">
        <v>499</v>
      </c>
      <c r="C270" s="242" t="s">
        <v>2690</v>
      </c>
      <c r="D270" s="26">
        <v>1970</v>
      </c>
      <c r="E270" s="135" t="s">
        <v>2957</v>
      </c>
      <c r="F270" s="83" t="s">
        <v>2959</v>
      </c>
      <c r="G270" s="26">
        <v>4</v>
      </c>
      <c r="H270" s="26">
        <v>3</v>
      </c>
      <c r="I270" s="205">
        <v>1228.6099999999999</v>
      </c>
      <c r="J270" s="205">
        <v>1164.72</v>
      </c>
      <c r="K270" s="205">
        <v>835.47</v>
      </c>
      <c r="L270" s="219">
        <v>38</v>
      </c>
      <c r="M270" s="207">
        <f t="shared" si="53"/>
        <v>3572500</v>
      </c>
      <c r="N270" s="207"/>
      <c r="O270" s="207"/>
      <c r="P270" s="207"/>
      <c r="Q270" s="205">
        <f t="shared" si="54"/>
        <v>3572500</v>
      </c>
      <c r="R270" s="207">
        <v>3572500</v>
      </c>
      <c r="S270" s="260"/>
      <c r="T270" s="207"/>
      <c r="U270" s="207"/>
      <c r="V270" s="207"/>
      <c r="W270" s="207"/>
      <c r="X270" s="207"/>
      <c r="Y270" s="207"/>
      <c r="Z270" s="207"/>
      <c r="AA270" s="207"/>
      <c r="AB270" s="207"/>
      <c r="AC270" s="207"/>
      <c r="AD270" s="207"/>
      <c r="AE270" s="207"/>
      <c r="AF270" s="205"/>
      <c r="AG270" s="221">
        <v>2025</v>
      </c>
      <c r="AH270" s="158"/>
      <c r="AI270" s="175"/>
      <c r="AJ270" s="153"/>
      <c r="AK270" s="15">
        <f t="shared" si="47"/>
        <v>241</v>
      </c>
      <c r="AL270" s="15" t="s">
        <v>155</v>
      </c>
      <c r="AM270" s="15" t="str">
        <f t="shared" si="48"/>
        <v>241.</v>
      </c>
      <c r="AN270" s="222"/>
      <c r="AO270" s="15"/>
      <c r="AP270" s="16"/>
    </row>
    <row r="271" spans="1:42" ht="22.5" hidden="1" customHeight="1" x14ac:dyDescent="0.25">
      <c r="A271" s="83" t="str">
        <f t="shared" si="52"/>
        <v>242.</v>
      </c>
      <c r="B271" s="26">
        <v>519</v>
      </c>
      <c r="C271" s="226" t="s">
        <v>2691</v>
      </c>
      <c r="D271" s="26">
        <v>1970</v>
      </c>
      <c r="E271" s="83" t="s">
        <v>2957</v>
      </c>
      <c r="F271" s="83" t="s">
        <v>2959</v>
      </c>
      <c r="G271" s="26">
        <v>5</v>
      </c>
      <c r="H271" s="26">
        <v>4</v>
      </c>
      <c r="I271" s="235">
        <v>1514.34</v>
      </c>
      <c r="J271" s="205">
        <v>632.70000000000005</v>
      </c>
      <c r="K271" s="235">
        <v>632.70000000000005</v>
      </c>
      <c r="L271" s="210">
        <v>107</v>
      </c>
      <c r="M271" s="207">
        <f t="shared" si="53"/>
        <v>142900</v>
      </c>
      <c r="N271" s="207"/>
      <c r="O271" s="207"/>
      <c r="P271" s="207"/>
      <c r="Q271" s="205">
        <f t="shared" si="54"/>
        <v>142900</v>
      </c>
      <c r="R271" s="207">
        <v>142900</v>
      </c>
      <c r="S271" s="260"/>
      <c r="T271" s="207"/>
      <c r="U271" s="207"/>
      <c r="V271" s="207"/>
      <c r="W271" s="207"/>
      <c r="X271" s="207"/>
      <c r="Y271" s="207"/>
      <c r="Z271" s="207"/>
      <c r="AA271" s="207"/>
      <c r="AB271" s="207"/>
      <c r="AC271" s="207"/>
      <c r="AD271" s="207"/>
      <c r="AE271" s="205"/>
      <c r="AF271" s="207"/>
      <c r="AG271" s="221">
        <v>2025</v>
      </c>
      <c r="AH271" s="158"/>
      <c r="AI271" s="175"/>
      <c r="AJ271" s="218"/>
      <c r="AK271" s="15">
        <f t="shared" si="47"/>
        <v>242</v>
      </c>
      <c r="AL271" s="15" t="s">
        <v>155</v>
      </c>
      <c r="AM271" s="15" t="str">
        <f t="shared" si="48"/>
        <v>242.</v>
      </c>
      <c r="AN271" s="222"/>
      <c r="AO271" s="15"/>
      <c r="AP271" s="16"/>
    </row>
    <row r="272" spans="1:42" ht="22.5" hidden="1" customHeight="1" x14ac:dyDescent="0.25">
      <c r="A272" s="83" t="str">
        <f t="shared" si="52"/>
        <v>243.</v>
      </c>
      <c r="B272" s="26">
        <v>640</v>
      </c>
      <c r="C272" s="41" t="s">
        <v>2685</v>
      </c>
      <c r="D272" s="26">
        <v>1970</v>
      </c>
      <c r="E272" s="83" t="s">
        <v>2957</v>
      </c>
      <c r="F272" s="83" t="s">
        <v>2959</v>
      </c>
      <c r="G272" s="26">
        <v>5</v>
      </c>
      <c r="H272" s="26">
        <v>2</v>
      </c>
      <c r="I272" s="204">
        <v>2043</v>
      </c>
      <c r="J272" s="205">
        <v>1561</v>
      </c>
      <c r="K272" s="204">
        <v>1561</v>
      </c>
      <c r="L272" s="223">
        <v>68</v>
      </c>
      <c r="M272" s="207">
        <f t="shared" si="53"/>
        <v>600795</v>
      </c>
      <c r="N272" s="207"/>
      <c r="O272" s="207"/>
      <c r="P272" s="207"/>
      <c r="Q272" s="205">
        <f t="shared" si="54"/>
        <v>600795</v>
      </c>
      <c r="R272" s="207">
        <v>600795</v>
      </c>
      <c r="S272" s="260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21">
        <v>2025</v>
      </c>
      <c r="AH272" s="158"/>
      <c r="AI272" s="175"/>
      <c r="AJ272" s="218"/>
      <c r="AK272" s="15">
        <f t="shared" si="47"/>
        <v>243</v>
      </c>
      <c r="AL272" s="15" t="s">
        <v>155</v>
      </c>
      <c r="AM272" s="15" t="str">
        <f t="shared" si="48"/>
        <v>243.</v>
      </c>
      <c r="AN272" s="222"/>
      <c r="AO272" s="16"/>
      <c r="AP272" s="16"/>
    </row>
    <row r="273" spans="1:42" ht="22.5" hidden="1" customHeight="1" x14ac:dyDescent="0.25">
      <c r="A273" s="83" t="str">
        <f t="shared" si="52"/>
        <v>244.</v>
      </c>
      <c r="B273" s="26">
        <v>647</v>
      </c>
      <c r="C273" s="41" t="s">
        <v>2692</v>
      </c>
      <c r="D273" s="26">
        <v>1970</v>
      </c>
      <c r="E273" s="83" t="s">
        <v>2957</v>
      </c>
      <c r="F273" s="83" t="s">
        <v>2959</v>
      </c>
      <c r="G273" s="26">
        <v>5</v>
      </c>
      <c r="H273" s="26">
        <v>3</v>
      </c>
      <c r="I273" s="207">
        <v>3416.64</v>
      </c>
      <c r="J273" s="207">
        <v>2684.8</v>
      </c>
      <c r="K273" s="207">
        <v>2684.8</v>
      </c>
      <c r="L273" s="223">
        <v>112</v>
      </c>
      <c r="M273" s="207">
        <f t="shared" si="53"/>
        <v>720954</v>
      </c>
      <c r="N273" s="207"/>
      <c r="O273" s="207"/>
      <c r="P273" s="207"/>
      <c r="Q273" s="205">
        <f t="shared" si="54"/>
        <v>720954</v>
      </c>
      <c r="R273" s="207">
        <v>720954</v>
      </c>
      <c r="S273" s="260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21">
        <v>2025</v>
      </c>
      <c r="AH273" s="158"/>
      <c r="AI273" s="175"/>
      <c r="AJ273" s="218"/>
      <c r="AK273" s="15">
        <f t="shared" si="47"/>
        <v>244</v>
      </c>
      <c r="AL273" s="15" t="s">
        <v>155</v>
      </c>
      <c r="AM273" s="15" t="str">
        <f t="shared" si="48"/>
        <v>244.</v>
      </c>
      <c r="AN273" s="222"/>
      <c r="AO273" s="15"/>
      <c r="AP273" s="16"/>
    </row>
    <row r="274" spans="1:42" ht="22.5" hidden="1" customHeight="1" x14ac:dyDescent="0.25">
      <c r="A274" s="83" t="str">
        <f t="shared" si="52"/>
        <v>245.</v>
      </c>
      <c r="B274" s="26">
        <v>651</v>
      </c>
      <c r="C274" s="40" t="s">
        <v>2693</v>
      </c>
      <c r="D274" s="26">
        <v>1970</v>
      </c>
      <c r="E274" s="83" t="s">
        <v>2957</v>
      </c>
      <c r="F274" s="83" t="s">
        <v>2959</v>
      </c>
      <c r="G274" s="26">
        <v>4</v>
      </c>
      <c r="H274" s="26">
        <v>2</v>
      </c>
      <c r="I274" s="204">
        <v>2224.6</v>
      </c>
      <c r="J274" s="204">
        <v>1371.76</v>
      </c>
      <c r="K274" s="204">
        <v>1371.76</v>
      </c>
      <c r="L274" s="223">
        <v>44</v>
      </c>
      <c r="M274" s="205">
        <f t="shared" si="53"/>
        <v>2309097</v>
      </c>
      <c r="N274" s="205"/>
      <c r="O274" s="205"/>
      <c r="P274" s="205"/>
      <c r="Q274" s="205">
        <f t="shared" si="54"/>
        <v>2309097</v>
      </c>
      <c r="R274" s="205"/>
      <c r="S274" s="219"/>
      <c r="T274" s="205"/>
      <c r="U274" s="205">
        <v>651</v>
      </c>
      <c r="V274" s="205">
        <f>U274*3547</f>
        <v>2309097</v>
      </c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21">
        <v>2025</v>
      </c>
      <c r="AH274" s="158"/>
      <c r="AI274" s="175"/>
      <c r="AJ274" s="218"/>
      <c r="AK274" s="15">
        <f t="shared" si="47"/>
        <v>245</v>
      </c>
      <c r="AL274" s="15" t="s">
        <v>155</v>
      </c>
      <c r="AM274" s="15" t="str">
        <f t="shared" si="48"/>
        <v>245.</v>
      </c>
      <c r="AN274" s="222"/>
      <c r="AO274" s="15"/>
      <c r="AP274" s="16"/>
    </row>
    <row r="275" spans="1:42" ht="22.5" hidden="1" customHeight="1" x14ac:dyDescent="0.25">
      <c r="A275" s="83" t="str">
        <f t="shared" si="52"/>
        <v>246.</v>
      </c>
      <c r="B275" s="26">
        <v>752</v>
      </c>
      <c r="C275" s="41" t="s">
        <v>2694</v>
      </c>
      <c r="D275" s="26">
        <v>1970</v>
      </c>
      <c r="E275" s="83" t="s">
        <v>2957</v>
      </c>
      <c r="F275" s="83" t="s">
        <v>2959</v>
      </c>
      <c r="G275" s="26">
        <v>5</v>
      </c>
      <c r="H275" s="26">
        <v>8</v>
      </c>
      <c r="I275" s="204">
        <v>7828.24</v>
      </c>
      <c r="J275" s="205">
        <v>5884.24</v>
      </c>
      <c r="K275" s="204">
        <v>5770.24</v>
      </c>
      <c r="L275" s="223">
        <v>211</v>
      </c>
      <c r="M275" s="207">
        <f t="shared" si="53"/>
        <v>371540</v>
      </c>
      <c r="N275" s="207"/>
      <c r="O275" s="207"/>
      <c r="P275" s="207"/>
      <c r="Q275" s="205">
        <f t="shared" si="54"/>
        <v>371540</v>
      </c>
      <c r="R275" s="204">
        <v>371540</v>
      </c>
      <c r="S275" s="260"/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21">
        <v>2025</v>
      </c>
      <c r="AH275" s="158"/>
      <c r="AI275" s="175"/>
      <c r="AJ275" s="218"/>
      <c r="AK275" s="15">
        <f t="shared" si="47"/>
        <v>246</v>
      </c>
      <c r="AL275" s="15" t="s">
        <v>155</v>
      </c>
      <c r="AM275" s="15" t="str">
        <f t="shared" si="48"/>
        <v>246.</v>
      </c>
      <c r="AN275" s="222"/>
      <c r="AO275" s="15"/>
      <c r="AP275" s="16"/>
    </row>
    <row r="276" spans="1:42" ht="22.5" hidden="1" customHeight="1" x14ac:dyDescent="0.25">
      <c r="A276" s="83" t="str">
        <f t="shared" si="52"/>
        <v>247.</v>
      </c>
      <c r="B276" s="26">
        <v>754</v>
      </c>
      <c r="C276" s="41" t="s">
        <v>2695</v>
      </c>
      <c r="D276" s="26">
        <v>1970</v>
      </c>
      <c r="E276" s="83" t="s">
        <v>2957</v>
      </c>
      <c r="F276" s="83" t="s">
        <v>2959</v>
      </c>
      <c r="G276" s="26">
        <v>5</v>
      </c>
      <c r="H276" s="26">
        <v>4</v>
      </c>
      <c r="I276" s="204">
        <v>4312</v>
      </c>
      <c r="J276" s="205">
        <v>3300.7</v>
      </c>
      <c r="K276" s="204">
        <v>3168</v>
      </c>
      <c r="L276" s="223">
        <v>114</v>
      </c>
      <c r="M276" s="207">
        <f t="shared" si="53"/>
        <v>4410246</v>
      </c>
      <c r="N276" s="207"/>
      <c r="O276" s="207"/>
      <c r="P276" s="207"/>
      <c r="Q276" s="205">
        <f t="shared" si="54"/>
        <v>4410246</v>
      </c>
      <c r="R276" s="207">
        <v>4410246</v>
      </c>
      <c r="S276" s="260"/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21">
        <v>2025</v>
      </c>
      <c r="AH276" s="158"/>
      <c r="AI276" s="175"/>
      <c r="AJ276" s="218"/>
      <c r="AK276" s="15">
        <f t="shared" si="47"/>
        <v>247</v>
      </c>
      <c r="AL276" s="15" t="s">
        <v>155</v>
      </c>
      <c r="AM276" s="15" t="str">
        <f t="shared" si="48"/>
        <v>247.</v>
      </c>
      <c r="AN276" s="222"/>
      <c r="AO276" s="15"/>
      <c r="AP276" s="16"/>
    </row>
    <row r="277" spans="1:42" ht="22.5" hidden="1" customHeight="1" x14ac:dyDescent="0.25">
      <c r="A277" s="83" t="str">
        <f t="shared" si="52"/>
        <v>248.</v>
      </c>
      <c r="B277" s="26">
        <v>816</v>
      </c>
      <c r="C277" s="226" t="s">
        <v>2696</v>
      </c>
      <c r="D277" s="26">
        <v>1970</v>
      </c>
      <c r="E277" s="83" t="s">
        <v>2957</v>
      </c>
      <c r="F277" s="83" t="s">
        <v>2959</v>
      </c>
      <c r="G277" s="26">
        <v>5</v>
      </c>
      <c r="H277" s="26">
        <v>2</v>
      </c>
      <c r="I277" s="204">
        <v>1903.3</v>
      </c>
      <c r="J277" s="205">
        <v>1135.7</v>
      </c>
      <c r="K277" s="204">
        <v>1135.7</v>
      </c>
      <c r="L277" s="223">
        <v>67</v>
      </c>
      <c r="M277" s="207">
        <f t="shared" si="53"/>
        <v>2067049</v>
      </c>
      <c r="N277" s="207"/>
      <c r="O277" s="207"/>
      <c r="P277" s="207"/>
      <c r="Q277" s="205">
        <f t="shared" si="54"/>
        <v>2067049</v>
      </c>
      <c r="R277" s="207">
        <v>2067049</v>
      </c>
      <c r="S277" s="260"/>
      <c r="T277" s="207"/>
      <c r="U277" s="207"/>
      <c r="V277" s="207"/>
      <c r="W277" s="207"/>
      <c r="X277" s="207"/>
      <c r="Y277" s="207"/>
      <c r="Z277" s="207"/>
      <c r="AA277" s="207"/>
      <c r="AB277" s="207"/>
      <c r="AC277" s="207"/>
      <c r="AD277" s="207"/>
      <c r="AE277" s="207"/>
      <c r="AF277" s="207"/>
      <c r="AG277" s="221">
        <v>2025</v>
      </c>
      <c r="AH277" s="158"/>
      <c r="AI277" s="175"/>
      <c r="AJ277" s="218"/>
      <c r="AK277" s="15">
        <f t="shared" si="47"/>
        <v>248</v>
      </c>
      <c r="AL277" s="15" t="s">
        <v>155</v>
      </c>
      <c r="AM277" s="15" t="str">
        <f t="shared" si="48"/>
        <v>248.</v>
      </c>
      <c r="AN277" s="222"/>
      <c r="AO277" s="15"/>
      <c r="AP277" s="16"/>
    </row>
    <row r="278" spans="1:42" ht="22.5" hidden="1" customHeight="1" x14ac:dyDescent="0.25">
      <c r="A278" s="83" t="str">
        <f t="shared" si="52"/>
        <v>249.</v>
      </c>
      <c r="B278" s="26">
        <v>829</v>
      </c>
      <c r="C278" s="242" t="s">
        <v>2697</v>
      </c>
      <c r="D278" s="26">
        <v>1970</v>
      </c>
      <c r="E278" s="135" t="s">
        <v>2957</v>
      </c>
      <c r="F278" s="83" t="s">
        <v>2959</v>
      </c>
      <c r="G278" s="26">
        <v>5</v>
      </c>
      <c r="H278" s="26">
        <v>2</v>
      </c>
      <c r="I278" s="234">
        <v>2872.13</v>
      </c>
      <c r="J278" s="234">
        <v>1741.13</v>
      </c>
      <c r="K278" s="234">
        <v>1741.13</v>
      </c>
      <c r="L278" s="266">
        <v>63</v>
      </c>
      <c r="M278" s="207">
        <f t="shared" si="53"/>
        <v>6042768</v>
      </c>
      <c r="N278" s="207"/>
      <c r="O278" s="207"/>
      <c r="P278" s="207"/>
      <c r="Q278" s="205">
        <f t="shared" si="54"/>
        <v>6042768</v>
      </c>
      <c r="R278" s="205">
        <v>6042768</v>
      </c>
      <c r="S278" s="219"/>
      <c r="T278" s="205"/>
      <c r="U278" s="205"/>
      <c r="V278" s="205"/>
      <c r="W278" s="205"/>
      <c r="X278" s="205"/>
      <c r="Y278" s="205"/>
      <c r="Z278" s="205"/>
      <c r="AA278" s="205"/>
      <c r="AB278" s="205"/>
      <c r="AC278" s="205"/>
      <c r="AD278" s="205"/>
      <c r="AE278" s="205"/>
      <c r="AF278" s="205"/>
      <c r="AG278" s="221">
        <v>2025</v>
      </c>
      <c r="AH278" s="158"/>
      <c r="AI278" s="175"/>
      <c r="AJ278" s="218"/>
      <c r="AK278" s="15">
        <f t="shared" si="47"/>
        <v>249</v>
      </c>
      <c r="AL278" s="15" t="s">
        <v>155</v>
      </c>
      <c r="AM278" s="15" t="str">
        <f t="shared" si="48"/>
        <v>249.</v>
      </c>
      <c r="AN278" s="222"/>
      <c r="AO278" s="15"/>
      <c r="AP278" s="16"/>
    </row>
    <row r="279" spans="1:42" ht="22.5" hidden="1" customHeight="1" x14ac:dyDescent="0.25">
      <c r="A279" s="83" t="str">
        <f t="shared" si="52"/>
        <v>250.</v>
      </c>
      <c r="B279" s="26">
        <v>903</v>
      </c>
      <c r="C279" s="265" t="s">
        <v>2698</v>
      </c>
      <c r="D279" s="26">
        <v>1970</v>
      </c>
      <c r="E279" s="83" t="s">
        <v>2957</v>
      </c>
      <c r="F279" s="83" t="s">
        <v>2959</v>
      </c>
      <c r="G279" s="26">
        <v>2</v>
      </c>
      <c r="H279" s="26">
        <v>3</v>
      </c>
      <c r="I279" s="204">
        <v>985.8</v>
      </c>
      <c r="J279" s="204">
        <v>582.70000000000005</v>
      </c>
      <c r="K279" s="204">
        <v>582.70000000000005</v>
      </c>
      <c r="L279" s="223">
        <v>35</v>
      </c>
      <c r="M279" s="207">
        <f t="shared" si="53"/>
        <v>1669395</v>
      </c>
      <c r="N279" s="207"/>
      <c r="O279" s="207"/>
      <c r="P279" s="207"/>
      <c r="Q279" s="205">
        <f t="shared" si="54"/>
        <v>1669395</v>
      </c>
      <c r="R279" s="207">
        <f>1108653+560742</f>
        <v>1669395</v>
      </c>
      <c r="S279" s="260"/>
      <c r="T279" s="207"/>
      <c r="U279" s="207"/>
      <c r="V279" s="207"/>
      <c r="W279" s="207"/>
      <c r="X279" s="207"/>
      <c r="Y279" s="207"/>
      <c r="Z279" s="207"/>
      <c r="AA279" s="207"/>
      <c r="AB279" s="207"/>
      <c r="AC279" s="207"/>
      <c r="AD279" s="207"/>
      <c r="AE279" s="207"/>
      <c r="AF279" s="207"/>
      <c r="AG279" s="221">
        <v>2025</v>
      </c>
      <c r="AH279" s="158"/>
      <c r="AI279" s="175"/>
      <c r="AJ279" s="218"/>
      <c r="AK279" s="15">
        <f t="shared" si="47"/>
        <v>250</v>
      </c>
      <c r="AL279" s="15" t="s">
        <v>155</v>
      </c>
      <c r="AM279" s="15" t="str">
        <f t="shared" si="48"/>
        <v>250.</v>
      </c>
      <c r="AN279" s="222"/>
      <c r="AO279" s="16"/>
      <c r="AP279" s="16"/>
    </row>
    <row r="280" spans="1:42" ht="22.5" hidden="1" customHeight="1" x14ac:dyDescent="0.25">
      <c r="A280" s="83" t="str">
        <f t="shared" si="52"/>
        <v>251.</v>
      </c>
      <c r="B280" s="26">
        <v>122</v>
      </c>
      <c r="C280" s="242" t="s">
        <v>2699</v>
      </c>
      <c r="D280" s="26">
        <v>1971</v>
      </c>
      <c r="E280" s="135" t="s">
        <v>2957</v>
      </c>
      <c r="F280" s="83" t="s">
        <v>2959</v>
      </c>
      <c r="G280" s="26">
        <v>2</v>
      </c>
      <c r="H280" s="26">
        <v>1</v>
      </c>
      <c r="I280" s="234">
        <v>338.5</v>
      </c>
      <c r="J280" s="234">
        <v>222.6</v>
      </c>
      <c r="K280" s="234">
        <v>222.6</v>
      </c>
      <c r="L280" s="266">
        <v>12</v>
      </c>
      <c r="M280" s="207">
        <f t="shared" si="53"/>
        <v>621840</v>
      </c>
      <c r="N280" s="207"/>
      <c r="O280" s="207"/>
      <c r="P280" s="207"/>
      <c r="Q280" s="205">
        <f t="shared" si="54"/>
        <v>621840</v>
      </c>
      <c r="R280" s="205">
        <f>246480+375360</f>
        <v>621840</v>
      </c>
      <c r="S280" s="219"/>
      <c r="T280" s="205"/>
      <c r="U280" s="205"/>
      <c r="V280" s="205"/>
      <c r="W280" s="205"/>
      <c r="X280" s="205"/>
      <c r="Y280" s="205"/>
      <c r="Z280" s="205"/>
      <c r="AA280" s="205"/>
      <c r="AB280" s="205"/>
      <c r="AC280" s="205"/>
      <c r="AD280" s="205"/>
      <c r="AE280" s="205"/>
      <c r="AF280" s="205"/>
      <c r="AG280" s="221">
        <v>2025</v>
      </c>
      <c r="AH280" s="158"/>
      <c r="AI280" s="175"/>
      <c r="AJ280" s="218"/>
      <c r="AK280" s="15">
        <f t="shared" si="47"/>
        <v>251</v>
      </c>
      <c r="AL280" s="15" t="s">
        <v>155</v>
      </c>
      <c r="AM280" s="15" t="str">
        <f t="shared" si="48"/>
        <v>251.</v>
      </c>
      <c r="AN280" s="222"/>
      <c r="AO280" s="15"/>
      <c r="AP280" s="16"/>
    </row>
    <row r="281" spans="1:42" ht="22.5" hidden="1" customHeight="1" x14ac:dyDescent="0.25">
      <c r="A281" s="83" t="str">
        <f t="shared" si="52"/>
        <v>252.</v>
      </c>
      <c r="B281" s="26">
        <v>246</v>
      </c>
      <c r="C281" s="40" t="s">
        <v>2700</v>
      </c>
      <c r="D281" s="26">
        <v>1971</v>
      </c>
      <c r="E281" s="83" t="s">
        <v>2957</v>
      </c>
      <c r="F281" s="83" t="s">
        <v>2959</v>
      </c>
      <c r="G281" s="26">
        <v>2</v>
      </c>
      <c r="H281" s="26">
        <v>1</v>
      </c>
      <c r="I281" s="204">
        <v>395.5</v>
      </c>
      <c r="J281" s="204">
        <v>272.89999999999998</v>
      </c>
      <c r="K281" s="204">
        <v>272.89999999999998</v>
      </c>
      <c r="L281" s="223">
        <v>6</v>
      </c>
      <c r="M281" s="205">
        <f t="shared" si="53"/>
        <v>2490113</v>
      </c>
      <c r="N281" s="205"/>
      <c r="O281" s="205"/>
      <c r="P281" s="205"/>
      <c r="Q281" s="205">
        <f t="shared" si="54"/>
        <v>2490113</v>
      </c>
      <c r="R281" s="205"/>
      <c r="S281" s="219"/>
      <c r="T281" s="205"/>
      <c r="U281" s="205">
        <v>331</v>
      </c>
      <c r="V281" s="205">
        <f>U281*7523</f>
        <v>2490113</v>
      </c>
      <c r="W281" s="205"/>
      <c r="X281" s="205"/>
      <c r="Y281" s="205"/>
      <c r="Z281" s="205"/>
      <c r="AA281" s="205"/>
      <c r="AB281" s="205"/>
      <c r="AC281" s="205"/>
      <c r="AD281" s="205"/>
      <c r="AE281" s="205"/>
      <c r="AF281" s="205"/>
      <c r="AG281" s="221">
        <v>2025</v>
      </c>
      <c r="AH281" s="158"/>
      <c r="AI281" s="175"/>
      <c r="AJ281" s="218"/>
      <c r="AK281" s="15">
        <f t="shared" si="47"/>
        <v>252</v>
      </c>
      <c r="AL281" s="15" t="s">
        <v>155</v>
      </c>
      <c r="AM281" s="15" t="str">
        <f t="shared" si="48"/>
        <v>252.</v>
      </c>
      <c r="AN281" s="222"/>
      <c r="AO281" s="15"/>
      <c r="AP281" s="16"/>
    </row>
    <row r="282" spans="1:42" ht="22.5" hidden="1" customHeight="1" x14ac:dyDescent="0.25">
      <c r="A282" s="83" t="str">
        <f t="shared" si="52"/>
        <v>253.</v>
      </c>
      <c r="B282" s="26">
        <v>262</v>
      </c>
      <c r="C282" s="41" t="s">
        <v>2701</v>
      </c>
      <c r="D282" s="26">
        <v>1971</v>
      </c>
      <c r="E282" s="83" t="s">
        <v>2957</v>
      </c>
      <c r="F282" s="83" t="s">
        <v>2960</v>
      </c>
      <c r="G282" s="26">
        <v>2</v>
      </c>
      <c r="H282" s="26">
        <v>1</v>
      </c>
      <c r="I282" s="204">
        <v>315.8</v>
      </c>
      <c r="J282" s="205">
        <v>200.3</v>
      </c>
      <c r="K282" s="204">
        <v>200.3</v>
      </c>
      <c r="L282" s="223">
        <v>10</v>
      </c>
      <c r="M282" s="207">
        <f t="shared" si="53"/>
        <v>142900</v>
      </c>
      <c r="N282" s="207"/>
      <c r="O282" s="207"/>
      <c r="P282" s="207"/>
      <c r="Q282" s="205">
        <f t="shared" si="54"/>
        <v>142900</v>
      </c>
      <c r="R282" s="207">
        <v>142900</v>
      </c>
      <c r="S282" s="260"/>
      <c r="T282" s="207"/>
      <c r="U282" s="207"/>
      <c r="V282" s="207"/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21">
        <v>2025</v>
      </c>
      <c r="AH282" s="158"/>
      <c r="AI282" s="175"/>
      <c r="AJ282" s="218"/>
      <c r="AK282" s="15">
        <f t="shared" si="47"/>
        <v>253</v>
      </c>
      <c r="AL282" s="15" t="s">
        <v>155</v>
      </c>
      <c r="AM282" s="15" t="str">
        <f t="shared" si="48"/>
        <v>253.</v>
      </c>
      <c r="AN282" s="222"/>
      <c r="AO282" s="15"/>
      <c r="AP282" s="16"/>
    </row>
    <row r="283" spans="1:42" ht="22.5" hidden="1" customHeight="1" x14ac:dyDescent="0.25">
      <c r="A283" s="83" t="str">
        <f t="shared" si="52"/>
        <v>254.</v>
      </c>
      <c r="B283" s="26">
        <v>280</v>
      </c>
      <c r="C283" s="40" t="s">
        <v>2702</v>
      </c>
      <c r="D283" s="26">
        <v>1971</v>
      </c>
      <c r="E283" s="83" t="s">
        <v>2957</v>
      </c>
      <c r="F283" s="83" t="s">
        <v>2959</v>
      </c>
      <c r="G283" s="26">
        <v>2</v>
      </c>
      <c r="H283" s="26">
        <v>2</v>
      </c>
      <c r="I283" s="204">
        <v>561.9</v>
      </c>
      <c r="J283" s="204">
        <v>511.1</v>
      </c>
      <c r="K283" s="204">
        <v>511.1</v>
      </c>
      <c r="L283" s="223">
        <v>16</v>
      </c>
      <c r="M283" s="205">
        <f t="shared" si="53"/>
        <v>141345.60000000001</v>
      </c>
      <c r="N283" s="205"/>
      <c r="O283" s="205"/>
      <c r="P283" s="205"/>
      <c r="Q283" s="205">
        <f t="shared" si="54"/>
        <v>141345.60000000001</v>
      </c>
      <c r="R283" s="205"/>
      <c r="S283" s="219"/>
      <c r="T283" s="205"/>
      <c r="U283" s="205"/>
      <c r="V283" s="205"/>
      <c r="W283" s="205"/>
      <c r="X283" s="205"/>
      <c r="Y283" s="205"/>
      <c r="Z283" s="205"/>
      <c r="AA283" s="205">
        <v>52.8</v>
      </c>
      <c r="AB283" s="205">
        <f>AA283*2677</f>
        <v>141345.60000000001</v>
      </c>
      <c r="AC283" s="205"/>
      <c r="AD283" s="205"/>
      <c r="AE283" s="205"/>
      <c r="AF283" s="205"/>
      <c r="AG283" s="221">
        <v>2025</v>
      </c>
      <c r="AH283" s="158"/>
      <c r="AI283" s="175"/>
      <c r="AJ283" s="218"/>
      <c r="AK283" s="15">
        <f t="shared" si="47"/>
        <v>254</v>
      </c>
      <c r="AL283" s="15" t="s">
        <v>155</v>
      </c>
      <c r="AM283" s="15" t="str">
        <f t="shared" si="48"/>
        <v>254.</v>
      </c>
      <c r="AN283" s="222"/>
      <c r="AO283" s="15"/>
      <c r="AP283" s="16"/>
    </row>
    <row r="284" spans="1:42" ht="22.5" hidden="1" customHeight="1" x14ac:dyDescent="0.25">
      <c r="A284" s="83" t="str">
        <f t="shared" si="52"/>
        <v>255.</v>
      </c>
      <c r="B284" s="26">
        <v>457</v>
      </c>
      <c r="C284" s="41" t="s">
        <v>2703</v>
      </c>
      <c r="D284" s="26">
        <v>1971</v>
      </c>
      <c r="E284" s="83" t="s">
        <v>2957</v>
      </c>
      <c r="F284" s="83" t="s">
        <v>2959</v>
      </c>
      <c r="G284" s="26">
        <v>2</v>
      </c>
      <c r="H284" s="26">
        <v>1</v>
      </c>
      <c r="I284" s="204">
        <v>589.62</v>
      </c>
      <c r="J284" s="205">
        <v>352.77</v>
      </c>
      <c r="K284" s="204">
        <v>352.77</v>
      </c>
      <c r="L284" s="223">
        <v>19</v>
      </c>
      <c r="M284" s="207">
        <f t="shared" si="53"/>
        <v>35725</v>
      </c>
      <c r="N284" s="207"/>
      <c r="O284" s="207"/>
      <c r="P284" s="207"/>
      <c r="Q284" s="205">
        <f t="shared" si="54"/>
        <v>35725</v>
      </c>
      <c r="R284" s="207">
        <v>35725</v>
      </c>
      <c r="S284" s="260"/>
      <c r="T284" s="207"/>
      <c r="U284" s="207"/>
      <c r="V284" s="207"/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  <c r="AG284" s="221">
        <v>2025</v>
      </c>
      <c r="AH284" s="158"/>
      <c r="AI284" s="175"/>
      <c r="AJ284" s="218"/>
      <c r="AK284" s="15">
        <f t="shared" si="47"/>
        <v>255</v>
      </c>
      <c r="AL284" s="15" t="s">
        <v>155</v>
      </c>
      <c r="AM284" s="15" t="str">
        <f t="shared" si="48"/>
        <v>255.</v>
      </c>
      <c r="AN284" s="222"/>
      <c r="AO284" s="15"/>
      <c r="AP284" s="16"/>
    </row>
    <row r="285" spans="1:42" ht="22.5" hidden="1" customHeight="1" x14ac:dyDescent="0.25">
      <c r="A285" s="83" t="str">
        <f t="shared" si="52"/>
        <v>256.</v>
      </c>
      <c r="B285" s="26">
        <v>595</v>
      </c>
      <c r="C285" s="40" t="s">
        <v>2704</v>
      </c>
      <c r="D285" s="26">
        <v>1971</v>
      </c>
      <c r="E285" s="83" t="s">
        <v>2957</v>
      </c>
      <c r="F285" s="83" t="s">
        <v>2959</v>
      </c>
      <c r="G285" s="26">
        <v>2</v>
      </c>
      <c r="H285" s="26">
        <v>2</v>
      </c>
      <c r="I285" s="204">
        <v>900.1</v>
      </c>
      <c r="J285" s="204">
        <v>386.3</v>
      </c>
      <c r="K285" s="204">
        <v>386.3</v>
      </c>
      <c r="L285" s="223">
        <v>25</v>
      </c>
      <c r="M285" s="207">
        <f t="shared" si="53"/>
        <v>2821125</v>
      </c>
      <c r="N285" s="207"/>
      <c r="O285" s="207"/>
      <c r="P285" s="207"/>
      <c r="Q285" s="205">
        <f t="shared" si="54"/>
        <v>2821125</v>
      </c>
      <c r="R285" s="208"/>
      <c r="S285" s="267"/>
      <c r="T285" s="208"/>
      <c r="U285" s="208">
        <v>375</v>
      </c>
      <c r="V285" s="208">
        <f>U285*7523</f>
        <v>2821125</v>
      </c>
      <c r="W285" s="208"/>
      <c r="X285" s="208"/>
      <c r="Y285" s="208"/>
      <c r="Z285" s="208"/>
      <c r="AA285" s="208"/>
      <c r="AB285" s="208"/>
      <c r="AC285" s="205"/>
      <c r="AD285" s="205"/>
      <c r="AE285" s="208"/>
      <c r="AF285" s="208"/>
      <c r="AG285" s="221">
        <v>2025</v>
      </c>
      <c r="AH285" s="158"/>
      <c r="AI285" s="175"/>
      <c r="AJ285" s="218"/>
      <c r="AK285" s="15">
        <f t="shared" si="47"/>
        <v>256</v>
      </c>
      <c r="AL285" s="15" t="s">
        <v>155</v>
      </c>
      <c r="AM285" s="15" t="str">
        <f t="shared" si="48"/>
        <v>256.</v>
      </c>
      <c r="AN285" s="222"/>
      <c r="AO285" s="15"/>
      <c r="AP285" s="16"/>
    </row>
    <row r="286" spans="1:42" ht="22.5" hidden="1" customHeight="1" x14ac:dyDescent="0.25">
      <c r="A286" s="83" t="str">
        <f t="shared" si="52"/>
        <v>257.</v>
      </c>
      <c r="B286" s="26">
        <v>610</v>
      </c>
      <c r="C286" s="242" t="s">
        <v>2705</v>
      </c>
      <c r="D286" s="26">
        <v>1971</v>
      </c>
      <c r="E286" s="135" t="s">
        <v>2957</v>
      </c>
      <c r="F286" s="83" t="s">
        <v>2959</v>
      </c>
      <c r="G286" s="26">
        <v>5</v>
      </c>
      <c r="H286" s="26">
        <v>6</v>
      </c>
      <c r="I286" s="205">
        <v>5763</v>
      </c>
      <c r="J286" s="205">
        <v>3159.02</v>
      </c>
      <c r="K286" s="205">
        <v>2782.12</v>
      </c>
      <c r="L286" s="219">
        <v>173</v>
      </c>
      <c r="M286" s="207">
        <f t="shared" si="53"/>
        <v>292945</v>
      </c>
      <c r="N286" s="207"/>
      <c r="O286" s="207"/>
      <c r="P286" s="207"/>
      <c r="Q286" s="205">
        <f t="shared" si="54"/>
        <v>292945</v>
      </c>
      <c r="R286" s="205">
        <v>292945</v>
      </c>
      <c r="S286" s="219"/>
      <c r="T286" s="205"/>
      <c r="U286" s="205"/>
      <c r="V286" s="205"/>
      <c r="W286" s="205"/>
      <c r="X286" s="205"/>
      <c r="Y286" s="205"/>
      <c r="Z286" s="205"/>
      <c r="AA286" s="205"/>
      <c r="AB286" s="205"/>
      <c r="AC286" s="205"/>
      <c r="AD286" s="205"/>
      <c r="AE286" s="205"/>
      <c r="AF286" s="205"/>
      <c r="AG286" s="221">
        <v>2025</v>
      </c>
      <c r="AH286" s="158"/>
      <c r="AI286" s="175"/>
      <c r="AJ286" s="218"/>
      <c r="AK286" s="15">
        <f t="shared" si="47"/>
        <v>257</v>
      </c>
      <c r="AL286" s="15" t="s">
        <v>155</v>
      </c>
      <c r="AM286" s="15" t="str">
        <f t="shared" si="48"/>
        <v>257.</v>
      </c>
      <c r="AN286" s="222"/>
      <c r="AO286" s="15"/>
      <c r="AP286" s="16"/>
    </row>
    <row r="287" spans="1:42" ht="22.5" hidden="1" customHeight="1" x14ac:dyDescent="0.25">
      <c r="A287" s="83" t="str">
        <f t="shared" si="52"/>
        <v>258.</v>
      </c>
      <c r="B287" s="26">
        <v>775</v>
      </c>
      <c r="C287" s="226" t="s">
        <v>2706</v>
      </c>
      <c r="D287" s="26">
        <v>1971</v>
      </c>
      <c r="E287" s="83" t="s">
        <v>2957</v>
      </c>
      <c r="F287" s="83" t="s">
        <v>2959</v>
      </c>
      <c r="G287" s="26">
        <v>5</v>
      </c>
      <c r="H287" s="26">
        <v>8</v>
      </c>
      <c r="I287" s="204">
        <v>8094.42</v>
      </c>
      <c r="J287" s="205">
        <v>6009.02</v>
      </c>
      <c r="K287" s="204">
        <v>5803.42</v>
      </c>
      <c r="L287" s="223">
        <v>255</v>
      </c>
      <c r="M287" s="207">
        <f t="shared" si="53"/>
        <v>1540500</v>
      </c>
      <c r="N287" s="207"/>
      <c r="O287" s="207"/>
      <c r="P287" s="207"/>
      <c r="Q287" s="205">
        <f t="shared" si="54"/>
        <v>1540500</v>
      </c>
      <c r="R287" s="207">
        <v>1540500</v>
      </c>
      <c r="S287" s="260"/>
      <c r="T287" s="207"/>
      <c r="U287" s="207"/>
      <c r="V287" s="207"/>
      <c r="W287" s="207"/>
      <c r="X287" s="207"/>
      <c r="Y287" s="207"/>
      <c r="Z287" s="207"/>
      <c r="AA287" s="207"/>
      <c r="AB287" s="207"/>
      <c r="AC287" s="207"/>
      <c r="AD287" s="207"/>
      <c r="AE287" s="207"/>
      <c r="AF287" s="207"/>
      <c r="AG287" s="221">
        <v>2025</v>
      </c>
      <c r="AH287" s="158"/>
      <c r="AI287" s="175"/>
      <c r="AJ287" s="218"/>
      <c r="AK287" s="15">
        <f t="shared" ref="AK287:AK350" si="55">MAX(AK282:AK286)+1</f>
        <v>258</v>
      </c>
      <c r="AL287" s="15" t="s">
        <v>155</v>
      </c>
      <c r="AM287" s="15" t="str">
        <f t="shared" si="48"/>
        <v>258.</v>
      </c>
      <c r="AN287" s="222"/>
      <c r="AO287" s="15"/>
      <c r="AP287" s="16"/>
    </row>
    <row r="288" spans="1:42" ht="22.5" hidden="1" customHeight="1" x14ac:dyDescent="0.25">
      <c r="A288" s="83" t="str">
        <f t="shared" si="52"/>
        <v>259.</v>
      </c>
      <c r="B288" s="26">
        <v>776</v>
      </c>
      <c r="C288" s="242" t="s">
        <v>2707</v>
      </c>
      <c r="D288" s="26">
        <v>1971</v>
      </c>
      <c r="E288" s="135" t="s">
        <v>2957</v>
      </c>
      <c r="F288" s="83" t="s">
        <v>2959</v>
      </c>
      <c r="G288" s="26">
        <v>5</v>
      </c>
      <c r="H288" s="26">
        <v>8</v>
      </c>
      <c r="I288" s="234">
        <v>7882.83</v>
      </c>
      <c r="J288" s="234">
        <v>5955.83</v>
      </c>
      <c r="K288" s="234">
        <v>5955.83</v>
      </c>
      <c r="L288" s="266">
        <v>233</v>
      </c>
      <c r="M288" s="207">
        <f t="shared" si="53"/>
        <v>2746120</v>
      </c>
      <c r="N288" s="207"/>
      <c r="O288" s="207"/>
      <c r="P288" s="207"/>
      <c r="Q288" s="205">
        <f t="shared" si="54"/>
        <v>2746120</v>
      </c>
      <c r="R288" s="207">
        <f>2346000+400120</f>
        <v>2746120</v>
      </c>
      <c r="S288" s="219"/>
      <c r="T288" s="205"/>
      <c r="U288" s="205"/>
      <c r="V288" s="205"/>
      <c r="W288" s="205"/>
      <c r="X288" s="205"/>
      <c r="Y288" s="205"/>
      <c r="Z288" s="205"/>
      <c r="AA288" s="205"/>
      <c r="AB288" s="205"/>
      <c r="AC288" s="205"/>
      <c r="AD288" s="205"/>
      <c r="AE288" s="205"/>
      <c r="AF288" s="205"/>
      <c r="AG288" s="221">
        <v>2025</v>
      </c>
      <c r="AH288" s="158"/>
      <c r="AI288" s="175"/>
      <c r="AJ288" s="218"/>
      <c r="AK288" s="15">
        <f t="shared" si="55"/>
        <v>259</v>
      </c>
      <c r="AL288" s="15" t="s">
        <v>155</v>
      </c>
      <c r="AM288" s="15" t="str">
        <f t="shared" si="48"/>
        <v>259.</v>
      </c>
      <c r="AN288" s="222"/>
      <c r="AO288" s="15"/>
      <c r="AP288" s="16"/>
    </row>
    <row r="289" spans="1:42" ht="22.5" hidden="1" customHeight="1" x14ac:dyDescent="0.25">
      <c r="A289" s="83" t="str">
        <f t="shared" si="52"/>
        <v>260.</v>
      </c>
      <c r="B289" s="26">
        <v>855</v>
      </c>
      <c r="C289" s="242" t="s">
        <v>2708</v>
      </c>
      <c r="D289" s="26">
        <v>1971</v>
      </c>
      <c r="E289" s="135" t="s">
        <v>2957</v>
      </c>
      <c r="F289" s="83" t="s">
        <v>2959</v>
      </c>
      <c r="G289" s="26">
        <v>2</v>
      </c>
      <c r="H289" s="26">
        <v>3</v>
      </c>
      <c r="I289" s="234">
        <v>900.3</v>
      </c>
      <c r="J289" s="234">
        <v>599.79999999999995</v>
      </c>
      <c r="K289" s="234">
        <v>599.79999999999995</v>
      </c>
      <c r="L289" s="266">
        <v>45</v>
      </c>
      <c r="M289" s="207">
        <f t="shared" si="53"/>
        <v>357396</v>
      </c>
      <c r="N289" s="207"/>
      <c r="O289" s="207"/>
      <c r="P289" s="207"/>
      <c r="Q289" s="205">
        <f t="shared" si="54"/>
        <v>357396</v>
      </c>
      <c r="R289" s="205">
        <v>357396</v>
      </c>
      <c r="S289" s="219"/>
      <c r="T289" s="205"/>
      <c r="U289" s="205"/>
      <c r="V289" s="205"/>
      <c r="W289" s="205"/>
      <c r="X289" s="205"/>
      <c r="Y289" s="205"/>
      <c r="Z289" s="205"/>
      <c r="AA289" s="205"/>
      <c r="AB289" s="205"/>
      <c r="AC289" s="205"/>
      <c r="AD289" s="205"/>
      <c r="AE289" s="205"/>
      <c r="AF289" s="205"/>
      <c r="AG289" s="221">
        <v>2025</v>
      </c>
      <c r="AH289" s="158"/>
      <c r="AI289" s="175"/>
      <c r="AJ289" s="218"/>
      <c r="AK289" s="15">
        <f t="shared" si="55"/>
        <v>260</v>
      </c>
      <c r="AL289" s="15" t="s">
        <v>155</v>
      </c>
      <c r="AM289" s="15" t="str">
        <f t="shared" ref="AM289:AM352" si="56">CONCATENATE(AK289,AL289)</f>
        <v>260.</v>
      </c>
      <c r="AN289" s="222"/>
      <c r="AO289" s="15"/>
      <c r="AP289" s="16"/>
    </row>
    <row r="290" spans="1:42" ht="22.5" hidden="1" customHeight="1" x14ac:dyDescent="0.25">
      <c r="A290" s="83" t="str">
        <f t="shared" si="52"/>
        <v>261.</v>
      </c>
      <c r="B290" s="26">
        <v>858</v>
      </c>
      <c r="C290" s="242" t="s">
        <v>2709</v>
      </c>
      <c r="D290" s="26">
        <v>1971</v>
      </c>
      <c r="E290" s="135" t="s">
        <v>2957</v>
      </c>
      <c r="F290" s="83" t="s">
        <v>2959</v>
      </c>
      <c r="G290" s="26">
        <v>2</v>
      </c>
      <c r="H290" s="26">
        <v>2</v>
      </c>
      <c r="I290" s="234">
        <v>723.1</v>
      </c>
      <c r="J290" s="234">
        <v>479.1</v>
      </c>
      <c r="K290" s="234">
        <v>479.1</v>
      </c>
      <c r="L290" s="266">
        <v>34</v>
      </c>
      <c r="M290" s="207">
        <f t="shared" si="53"/>
        <v>286533</v>
      </c>
      <c r="N290" s="207"/>
      <c r="O290" s="207"/>
      <c r="P290" s="207"/>
      <c r="Q290" s="205">
        <f t="shared" si="54"/>
        <v>286533</v>
      </c>
      <c r="R290" s="205">
        <v>286533</v>
      </c>
      <c r="S290" s="219"/>
      <c r="T290" s="205"/>
      <c r="U290" s="205"/>
      <c r="V290" s="205"/>
      <c r="W290" s="205"/>
      <c r="X290" s="205"/>
      <c r="Y290" s="205"/>
      <c r="Z290" s="205"/>
      <c r="AA290" s="205"/>
      <c r="AB290" s="205"/>
      <c r="AC290" s="205"/>
      <c r="AD290" s="205"/>
      <c r="AE290" s="205"/>
      <c r="AF290" s="205"/>
      <c r="AG290" s="221">
        <v>2025</v>
      </c>
      <c r="AH290" s="158"/>
      <c r="AI290" s="175"/>
      <c r="AJ290" s="218"/>
      <c r="AK290" s="15">
        <f t="shared" si="55"/>
        <v>261</v>
      </c>
      <c r="AL290" s="15" t="s">
        <v>155</v>
      </c>
      <c r="AM290" s="15" t="str">
        <f t="shared" si="56"/>
        <v>261.</v>
      </c>
      <c r="AN290" s="222"/>
      <c r="AO290" s="15"/>
      <c r="AP290" s="16"/>
    </row>
    <row r="291" spans="1:42" ht="22.5" hidden="1" customHeight="1" x14ac:dyDescent="0.25">
      <c r="A291" s="83" t="str">
        <f t="shared" si="52"/>
        <v>262.</v>
      </c>
      <c r="B291" s="26">
        <v>866</v>
      </c>
      <c r="C291" s="313" t="s">
        <v>2710</v>
      </c>
      <c r="D291" s="26">
        <v>1971</v>
      </c>
      <c r="E291" s="135" t="s">
        <v>2957</v>
      </c>
      <c r="F291" s="83" t="s">
        <v>2959</v>
      </c>
      <c r="G291" s="26">
        <v>2</v>
      </c>
      <c r="H291" s="26">
        <v>2</v>
      </c>
      <c r="I291" s="205">
        <v>720.1</v>
      </c>
      <c r="J291" s="205">
        <v>475.9</v>
      </c>
      <c r="K291" s="205">
        <v>475.9</v>
      </c>
      <c r="L291" s="219">
        <v>36</v>
      </c>
      <c r="M291" s="205">
        <f t="shared" si="53"/>
        <v>1108653</v>
      </c>
      <c r="N291" s="205"/>
      <c r="O291" s="205"/>
      <c r="P291" s="205"/>
      <c r="Q291" s="205">
        <f t="shared" si="54"/>
        <v>1108653</v>
      </c>
      <c r="R291" s="207">
        <v>1108653</v>
      </c>
      <c r="S291" s="219"/>
      <c r="T291" s="205"/>
      <c r="U291" s="205"/>
      <c r="V291" s="205"/>
      <c r="W291" s="205"/>
      <c r="X291" s="205"/>
      <c r="Y291" s="205"/>
      <c r="Z291" s="205"/>
      <c r="AA291" s="205"/>
      <c r="AB291" s="205"/>
      <c r="AC291" s="205"/>
      <c r="AD291" s="205"/>
      <c r="AE291" s="207"/>
      <c r="AF291" s="205"/>
      <c r="AG291" s="221">
        <v>2025</v>
      </c>
      <c r="AH291" s="158"/>
      <c r="AI291" s="175"/>
      <c r="AJ291" s="218"/>
      <c r="AK291" s="15">
        <f t="shared" si="55"/>
        <v>262</v>
      </c>
      <c r="AL291" s="15" t="s">
        <v>155</v>
      </c>
      <c r="AM291" s="15" t="str">
        <f t="shared" si="56"/>
        <v>262.</v>
      </c>
      <c r="AN291" s="222"/>
      <c r="AO291" s="15"/>
      <c r="AP291" s="16"/>
    </row>
    <row r="292" spans="1:42" ht="22.5" hidden="1" customHeight="1" x14ac:dyDescent="0.25">
      <c r="A292" s="83" t="str">
        <f t="shared" si="52"/>
        <v>263.</v>
      </c>
      <c r="B292" s="26">
        <v>876</v>
      </c>
      <c r="C292" s="313" t="s">
        <v>2711</v>
      </c>
      <c r="D292" s="26">
        <v>1971</v>
      </c>
      <c r="E292" s="135" t="s">
        <v>2957</v>
      </c>
      <c r="F292" s="83" t="s">
        <v>2959</v>
      </c>
      <c r="G292" s="26">
        <v>2</v>
      </c>
      <c r="H292" s="26">
        <v>3</v>
      </c>
      <c r="I292" s="205">
        <v>896.2</v>
      </c>
      <c r="J292" s="205">
        <v>572.70000000000005</v>
      </c>
      <c r="K292" s="205">
        <v>572.70000000000005</v>
      </c>
      <c r="L292" s="219">
        <v>33</v>
      </c>
      <c r="M292" s="207">
        <f t="shared" si="53"/>
        <v>1108653</v>
      </c>
      <c r="N292" s="205"/>
      <c r="O292" s="205"/>
      <c r="P292" s="205"/>
      <c r="Q292" s="205">
        <f t="shared" si="54"/>
        <v>1108653</v>
      </c>
      <c r="R292" s="207">
        <v>1108653</v>
      </c>
      <c r="S292" s="219"/>
      <c r="T292" s="205"/>
      <c r="U292" s="205"/>
      <c r="V292" s="205"/>
      <c r="W292" s="205"/>
      <c r="X292" s="205"/>
      <c r="Y292" s="205"/>
      <c r="Z292" s="205"/>
      <c r="AA292" s="205"/>
      <c r="AB292" s="205"/>
      <c r="AC292" s="205"/>
      <c r="AD292" s="205"/>
      <c r="AE292" s="207"/>
      <c r="AF292" s="205"/>
      <c r="AG292" s="221">
        <v>2025</v>
      </c>
      <c r="AH292" s="158"/>
      <c r="AI292" s="175"/>
      <c r="AJ292" s="218"/>
      <c r="AK292" s="15">
        <f t="shared" si="55"/>
        <v>263</v>
      </c>
      <c r="AL292" s="15" t="s">
        <v>155</v>
      </c>
      <c r="AM292" s="15" t="str">
        <f t="shared" si="56"/>
        <v>263.</v>
      </c>
      <c r="AN292" s="222"/>
      <c r="AO292" s="15"/>
      <c r="AP292" s="16"/>
    </row>
    <row r="293" spans="1:42" ht="22.5" hidden="1" customHeight="1" x14ac:dyDescent="0.25">
      <c r="A293" s="83" t="str">
        <f t="shared" si="52"/>
        <v>264.</v>
      </c>
      <c r="B293" s="26">
        <v>885</v>
      </c>
      <c r="C293" s="313" t="s">
        <v>2712</v>
      </c>
      <c r="D293" s="26">
        <v>1971</v>
      </c>
      <c r="E293" s="135" t="s">
        <v>2957</v>
      </c>
      <c r="F293" s="83" t="s">
        <v>2959</v>
      </c>
      <c r="G293" s="26">
        <v>2</v>
      </c>
      <c r="H293" s="26">
        <v>2</v>
      </c>
      <c r="I293" s="205">
        <v>717.9</v>
      </c>
      <c r="J293" s="205">
        <v>475.6</v>
      </c>
      <c r="K293" s="205">
        <v>475.6</v>
      </c>
      <c r="L293" s="219">
        <v>32</v>
      </c>
      <c r="M293" s="207">
        <f t="shared" si="53"/>
        <v>1108653</v>
      </c>
      <c r="N293" s="205"/>
      <c r="O293" s="205"/>
      <c r="P293" s="205"/>
      <c r="Q293" s="205">
        <f t="shared" si="54"/>
        <v>1108653</v>
      </c>
      <c r="R293" s="207">
        <v>1108653</v>
      </c>
      <c r="S293" s="219"/>
      <c r="T293" s="205"/>
      <c r="U293" s="205"/>
      <c r="V293" s="205"/>
      <c r="W293" s="205"/>
      <c r="X293" s="205"/>
      <c r="Y293" s="205"/>
      <c r="Z293" s="205"/>
      <c r="AA293" s="205"/>
      <c r="AB293" s="205"/>
      <c r="AC293" s="205"/>
      <c r="AD293" s="205"/>
      <c r="AE293" s="207"/>
      <c r="AF293" s="205"/>
      <c r="AG293" s="221">
        <v>2025</v>
      </c>
      <c r="AH293" s="158"/>
      <c r="AI293" s="175"/>
      <c r="AJ293" s="218"/>
      <c r="AK293" s="15">
        <f t="shared" si="55"/>
        <v>264</v>
      </c>
      <c r="AL293" s="15" t="s">
        <v>155</v>
      </c>
      <c r="AM293" s="15" t="str">
        <f t="shared" si="56"/>
        <v>264.</v>
      </c>
      <c r="AN293" s="222"/>
      <c r="AO293" s="15"/>
      <c r="AP293" s="16"/>
    </row>
    <row r="294" spans="1:42" ht="22.5" hidden="1" customHeight="1" x14ac:dyDescent="0.25">
      <c r="A294" s="83" t="str">
        <f t="shared" si="52"/>
        <v>265.</v>
      </c>
      <c r="B294" s="26">
        <v>898</v>
      </c>
      <c r="C294" s="313" t="s">
        <v>2713</v>
      </c>
      <c r="D294" s="26">
        <v>1971</v>
      </c>
      <c r="E294" s="135" t="s">
        <v>2957</v>
      </c>
      <c r="F294" s="83" t="s">
        <v>2959</v>
      </c>
      <c r="G294" s="26">
        <v>2</v>
      </c>
      <c r="H294" s="26">
        <v>2</v>
      </c>
      <c r="I294" s="205">
        <v>719.4</v>
      </c>
      <c r="J294" s="205">
        <v>471.7</v>
      </c>
      <c r="K294" s="205">
        <v>471.7</v>
      </c>
      <c r="L294" s="219">
        <v>33</v>
      </c>
      <c r="M294" s="207">
        <f t="shared" si="53"/>
        <v>1108653</v>
      </c>
      <c r="N294" s="207"/>
      <c r="O294" s="207"/>
      <c r="P294" s="207"/>
      <c r="Q294" s="205">
        <f t="shared" si="54"/>
        <v>1108653</v>
      </c>
      <c r="R294" s="207">
        <v>1108653</v>
      </c>
      <c r="S294" s="219"/>
      <c r="T294" s="205"/>
      <c r="U294" s="205"/>
      <c r="V294" s="205"/>
      <c r="W294" s="205"/>
      <c r="X294" s="205"/>
      <c r="Y294" s="205"/>
      <c r="Z294" s="205"/>
      <c r="AA294" s="205"/>
      <c r="AB294" s="205"/>
      <c r="AC294" s="205"/>
      <c r="AD294" s="205"/>
      <c r="AE294" s="205"/>
      <c r="AF294" s="205"/>
      <c r="AG294" s="221">
        <v>2025</v>
      </c>
      <c r="AH294" s="158"/>
      <c r="AI294" s="175"/>
      <c r="AJ294" s="218"/>
      <c r="AK294" s="15">
        <f t="shared" si="55"/>
        <v>265</v>
      </c>
      <c r="AL294" s="15" t="s">
        <v>155</v>
      </c>
      <c r="AM294" s="15" t="str">
        <f t="shared" si="56"/>
        <v>265.</v>
      </c>
      <c r="AN294" s="222"/>
      <c r="AO294" s="15"/>
      <c r="AP294" s="16"/>
    </row>
    <row r="295" spans="1:42" ht="22.5" hidden="1" customHeight="1" x14ac:dyDescent="0.25">
      <c r="A295" s="83" t="str">
        <f t="shared" si="52"/>
        <v>266.</v>
      </c>
      <c r="B295" s="26">
        <v>904</v>
      </c>
      <c r="C295" s="313" t="s">
        <v>2714</v>
      </c>
      <c r="D295" s="26">
        <v>1971</v>
      </c>
      <c r="E295" s="135" t="s">
        <v>2957</v>
      </c>
      <c r="F295" s="83" t="s">
        <v>2959</v>
      </c>
      <c r="G295" s="26">
        <v>2</v>
      </c>
      <c r="H295" s="26">
        <v>2</v>
      </c>
      <c r="I295" s="205">
        <v>731.6</v>
      </c>
      <c r="J295" s="205">
        <v>482.2</v>
      </c>
      <c r="K295" s="205">
        <v>482.2</v>
      </c>
      <c r="L295" s="219">
        <v>32</v>
      </c>
      <c r="M295" s="207">
        <f t="shared" si="53"/>
        <v>419016</v>
      </c>
      <c r="N295" s="207"/>
      <c r="O295" s="207"/>
      <c r="P295" s="207"/>
      <c r="Q295" s="205">
        <f t="shared" si="54"/>
        <v>419016</v>
      </c>
      <c r="R295" s="205">
        <v>419016</v>
      </c>
      <c r="S295" s="219"/>
      <c r="T295" s="205"/>
      <c r="U295" s="205"/>
      <c r="V295" s="205"/>
      <c r="W295" s="205"/>
      <c r="X295" s="205"/>
      <c r="Y295" s="205"/>
      <c r="Z295" s="205"/>
      <c r="AA295" s="205"/>
      <c r="AB295" s="205"/>
      <c r="AC295" s="205"/>
      <c r="AD295" s="205"/>
      <c r="AE295" s="205"/>
      <c r="AF295" s="205"/>
      <c r="AG295" s="221">
        <v>2025</v>
      </c>
      <c r="AH295" s="158"/>
      <c r="AI295" s="175"/>
      <c r="AJ295" s="218"/>
      <c r="AK295" s="15">
        <f t="shared" si="55"/>
        <v>266</v>
      </c>
      <c r="AL295" s="15" t="s">
        <v>155</v>
      </c>
      <c r="AM295" s="15" t="str">
        <f t="shared" si="56"/>
        <v>266.</v>
      </c>
      <c r="AN295" s="222"/>
      <c r="AO295" s="15"/>
      <c r="AP295" s="16"/>
    </row>
    <row r="296" spans="1:42" ht="21" hidden="1" customHeight="1" x14ac:dyDescent="0.25">
      <c r="A296" s="83" t="str">
        <f t="shared" si="52"/>
        <v>267.</v>
      </c>
      <c r="B296" s="26">
        <v>5479</v>
      </c>
      <c r="C296" s="226" t="s">
        <v>2715</v>
      </c>
      <c r="D296" s="26">
        <v>1971</v>
      </c>
      <c r="E296" s="135" t="s">
        <v>2957</v>
      </c>
      <c r="F296" s="83" t="s">
        <v>2959</v>
      </c>
      <c r="G296" s="26">
        <v>5</v>
      </c>
      <c r="H296" s="26">
        <v>3</v>
      </c>
      <c r="I296" s="205">
        <v>2490.7600000000002</v>
      </c>
      <c r="J296" s="205">
        <v>1634</v>
      </c>
      <c r="K296" s="205">
        <v>1634</v>
      </c>
      <c r="L296" s="219">
        <v>72</v>
      </c>
      <c r="M296" s="207">
        <f t="shared" si="53"/>
        <v>1858978</v>
      </c>
      <c r="N296" s="207"/>
      <c r="O296" s="207"/>
      <c r="P296" s="207"/>
      <c r="Q296" s="205">
        <f t="shared" si="54"/>
        <v>1858978</v>
      </c>
      <c r="R296" s="205">
        <v>1286100</v>
      </c>
      <c r="S296" s="219"/>
      <c r="T296" s="205"/>
      <c r="U296" s="205"/>
      <c r="V296" s="205"/>
      <c r="W296" s="205"/>
      <c r="X296" s="205"/>
      <c r="Y296" s="205"/>
      <c r="Z296" s="205"/>
      <c r="AA296" s="205">
        <v>214</v>
      </c>
      <c r="AB296" s="205">
        <f>AA296*2677</f>
        <v>572878</v>
      </c>
      <c r="AC296" s="205"/>
      <c r="AD296" s="205"/>
      <c r="AE296" s="205"/>
      <c r="AF296" s="211"/>
      <c r="AG296" s="221">
        <v>2025</v>
      </c>
      <c r="AH296" s="158"/>
      <c r="AI296" s="175"/>
      <c r="AJ296" s="218"/>
      <c r="AK296" s="15">
        <f t="shared" si="55"/>
        <v>267</v>
      </c>
      <c r="AL296" s="15" t="s">
        <v>155</v>
      </c>
      <c r="AM296" s="15" t="str">
        <f t="shared" si="56"/>
        <v>267.</v>
      </c>
      <c r="AN296" s="222"/>
      <c r="AO296" s="15"/>
      <c r="AP296" s="16"/>
    </row>
    <row r="297" spans="1:42" ht="22.5" hidden="1" customHeight="1" x14ac:dyDescent="0.25">
      <c r="A297" s="83" t="str">
        <f t="shared" si="52"/>
        <v>268.</v>
      </c>
      <c r="B297" s="26">
        <v>174</v>
      </c>
      <c r="C297" s="40" t="s">
        <v>2716</v>
      </c>
      <c r="D297" s="26">
        <v>1972</v>
      </c>
      <c r="E297" s="83" t="s">
        <v>2957</v>
      </c>
      <c r="F297" s="83" t="s">
        <v>2959</v>
      </c>
      <c r="G297" s="26">
        <v>2</v>
      </c>
      <c r="H297" s="26">
        <v>2</v>
      </c>
      <c r="I297" s="204">
        <v>509.4</v>
      </c>
      <c r="J297" s="204">
        <v>447.4</v>
      </c>
      <c r="K297" s="204">
        <v>447.4</v>
      </c>
      <c r="L297" s="223">
        <v>26</v>
      </c>
      <c r="M297" s="205">
        <f t="shared" si="53"/>
        <v>3047567.3000000003</v>
      </c>
      <c r="N297" s="205"/>
      <c r="O297" s="205"/>
      <c r="P297" s="205"/>
      <c r="Q297" s="205">
        <f t="shared" si="54"/>
        <v>3047567.3000000003</v>
      </c>
      <c r="R297" s="205"/>
      <c r="S297" s="219"/>
      <c r="T297" s="205"/>
      <c r="U297" s="205">
        <v>405.1</v>
      </c>
      <c r="V297" s="205">
        <f>U297*7523</f>
        <v>3047567.3000000003</v>
      </c>
      <c r="W297" s="205"/>
      <c r="X297" s="205"/>
      <c r="Y297" s="205"/>
      <c r="Z297" s="205"/>
      <c r="AA297" s="205"/>
      <c r="AB297" s="205"/>
      <c r="AC297" s="205"/>
      <c r="AD297" s="205"/>
      <c r="AE297" s="205"/>
      <c r="AF297" s="205"/>
      <c r="AG297" s="221">
        <v>2025</v>
      </c>
      <c r="AH297" s="158"/>
      <c r="AI297" s="175"/>
      <c r="AJ297" s="218"/>
      <c r="AK297" s="15">
        <f t="shared" si="55"/>
        <v>268</v>
      </c>
      <c r="AL297" s="15" t="s">
        <v>155</v>
      </c>
      <c r="AM297" s="15" t="str">
        <f t="shared" si="56"/>
        <v>268.</v>
      </c>
      <c r="AN297" s="222"/>
      <c r="AO297" s="15"/>
      <c r="AP297" s="16"/>
    </row>
    <row r="298" spans="1:42" ht="22.5" hidden="1" customHeight="1" x14ac:dyDescent="0.25">
      <c r="A298" s="83" t="str">
        <f t="shared" si="52"/>
        <v>269.</v>
      </c>
      <c r="B298" s="26">
        <v>217</v>
      </c>
      <c r="C298" s="41" t="s">
        <v>2717</v>
      </c>
      <c r="D298" s="26">
        <v>1972</v>
      </c>
      <c r="E298" s="83" t="s">
        <v>2957</v>
      </c>
      <c r="F298" s="83" t="s">
        <v>2959</v>
      </c>
      <c r="G298" s="26">
        <v>2</v>
      </c>
      <c r="H298" s="26">
        <v>2</v>
      </c>
      <c r="I298" s="207">
        <v>575.79999999999995</v>
      </c>
      <c r="J298" s="205">
        <v>525.70000000000005</v>
      </c>
      <c r="K298" s="207">
        <v>525.70000000000005</v>
      </c>
      <c r="L298" s="223">
        <v>19</v>
      </c>
      <c r="M298" s="207">
        <f t="shared" si="53"/>
        <v>142900</v>
      </c>
      <c r="N298" s="207"/>
      <c r="O298" s="207"/>
      <c r="P298" s="207"/>
      <c r="Q298" s="205">
        <f t="shared" si="54"/>
        <v>142900</v>
      </c>
      <c r="R298" s="207">
        <v>142900</v>
      </c>
      <c r="S298" s="260"/>
      <c r="T298" s="207"/>
      <c r="U298" s="207"/>
      <c r="V298" s="207"/>
      <c r="W298" s="207"/>
      <c r="X298" s="207"/>
      <c r="Y298" s="207"/>
      <c r="Z298" s="207"/>
      <c r="AA298" s="207"/>
      <c r="AB298" s="207"/>
      <c r="AC298" s="207"/>
      <c r="AD298" s="207"/>
      <c r="AE298" s="205"/>
      <c r="AF298" s="207"/>
      <c r="AG298" s="221">
        <v>2025</v>
      </c>
      <c r="AH298" s="158"/>
      <c r="AI298" s="175"/>
      <c r="AJ298" s="218"/>
      <c r="AK298" s="15">
        <f t="shared" si="55"/>
        <v>269</v>
      </c>
      <c r="AL298" s="15" t="s">
        <v>155</v>
      </c>
      <c r="AM298" s="15" t="str">
        <f t="shared" si="56"/>
        <v>269.</v>
      </c>
      <c r="AN298" s="222"/>
      <c r="AO298" s="15"/>
      <c r="AP298" s="16"/>
    </row>
    <row r="299" spans="1:42" ht="22.5" hidden="1" customHeight="1" x14ac:dyDescent="0.25">
      <c r="A299" s="83" t="str">
        <f t="shared" si="52"/>
        <v>270.</v>
      </c>
      <c r="B299" s="26">
        <v>228</v>
      </c>
      <c r="C299" s="41" t="s">
        <v>2718</v>
      </c>
      <c r="D299" s="26">
        <v>1972</v>
      </c>
      <c r="E299" s="83" t="s">
        <v>2957</v>
      </c>
      <c r="F299" s="83" t="s">
        <v>2959</v>
      </c>
      <c r="G299" s="26">
        <v>2</v>
      </c>
      <c r="H299" s="26">
        <v>2</v>
      </c>
      <c r="I299" s="207">
        <v>514.6</v>
      </c>
      <c r="J299" s="207">
        <v>295</v>
      </c>
      <c r="K299" s="207">
        <v>295</v>
      </c>
      <c r="L299" s="223">
        <v>13</v>
      </c>
      <c r="M299" s="207">
        <f t="shared" si="53"/>
        <v>609150</v>
      </c>
      <c r="N299" s="207"/>
      <c r="O299" s="207"/>
      <c r="P299" s="207"/>
      <c r="Q299" s="205">
        <f t="shared" si="54"/>
        <v>609150</v>
      </c>
      <c r="R299" s="207">
        <v>609150</v>
      </c>
      <c r="S299" s="260"/>
      <c r="T299" s="207"/>
      <c r="U299" s="207"/>
      <c r="V299" s="207"/>
      <c r="W299" s="207"/>
      <c r="X299" s="207"/>
      <c r="Y299" s="207"/>
      <c r="Z299" s="207"/>
      <c r="AA299" s="207"/>
      <c r="AB299" s="207"/>
      <c r="AC299" s="207"/>
      <c r="AD299" s="207"/>
      <c r="AE299" s="207"/>
      <c r="AF299" s="207"/>
      <c r="AG299" s="221">
        <v>2025</v>
      </c>
      <c r="AH299" s="158"/>
      <c r="AI299" s="175"/>
      <c r="AJ299" s="218"/>
      <c r="AK299" s="15">
        <f t="shared" si="55"/>
        <v>270</v>
      </c>
      <c r="AL299" s="15" t="s">
        <v>155</v>
      </c>
      <c r="AM299" s="15" t="str">
        <f t="shared" si="56"/>
        <v>270.</v>
      </c>
      <c r="AN299" s="222"/>
      <c r="AO299" s="15"/>
      <c r="AP299" s="16"/>
    </row>
    <row r="300" spans="1:42" ht="22.5" hidden="1" customHeight="1" x14ac:dyDescent="0.25">
      <c r="A300" s="83" t="str">
        <f t="shared" si="52"/>
        <v>271.</v>
      </c>
      <c r="B300" s="26">
        <v>239</v>
      </c>
      <c r="C300" s="242" t="s">
        <v>2719</v>
      </c>
      <c r="D300" s="26">
        <v>1972</v>
      </c>
      <c r="E300" s="135" t="s">
        <v>2957</v>
      </c>
      <c r="F300" s="83" t="s">
        <v>2959</v>
      </c>
      <c r="G300" s="26">
        <v>2</v>
      </c>
      <c r="H300" s="26">
        <v>1</v>
      </c>
      <c r="I300" s="234">
        <v>389.2</v>
      </c>
      <c r="J300" s="234">
        <v>359.8</v>
      </c>
      <c r="K300" s="234">
        <v>359.8</v>
      </c>
      <c r="L300" s="266">
        <v>21</v>
      </c>
      <c r="M300" s="205">
        <f t="shared" si="53"/>
        <v>215670</v>
      </c>
      <c r="N300" s="205"/>
      <c r="O300" s="205"/>
      <c r="P300" s="205"/>
      <c r="Q300" s="205">
        <f t="shared" si="54"/>
        <v>215670</v>
      </c>
      <c r="R300" s="205">
        <v>215670</v>
      </c>
      <c r="S300" s="219"/>
      <c r="T300" s="205"/>
      <c r="U300" s="205"/>
      <c r="V300" s="205"/>
      <c r="W300" s="205"/>
      <c r="X300" s="205"/>
      <c r="Y300" s="205"/>
      <c r="Z300" s="205"/>
      <c r="AA300" s="205"/>
      <c r="AB300" s="205"/>
      <c r="AC300" s="205"/>
      <c r="AD300" s="205"/>
      <c r="AE300" s="205"/>
      <c r="AF300" s="205"/>
      <c r="AG300" s="221">
        <v>2025</v>
      </c>
      <c r="AH300" s="158"/>
      <c r="AI300" s="175"/>
      <c r="AJ300" s="153"/>
      <c r="AK300" s="15">
        <f t="shared" si="55"/>
        <v>271</v>
      </c>
      <c r="AL300" s="15" t="s">
        <v>155</v>
      </c>
      <c r="AM300" s="15" t="str">
        <f t="shared" si="56"/>
        <v>271.</v>
      </c>
      <c r="AN300" s="222"/>
      <c r="AO300" s="15"/>
      <c r="AP300" s="16"/>
    </row>
    <row r="301" spans="1:42" ht="22.5" hidden="1" customHeight="1" x14ac:dyDescent="0.25">
      <c r="A301" s="83" t="str">
        <f t="shared" si="52"/>
        <v>272.</v>
      </c>
      <c r="B301" s="26">
        <v>270</v>
      </c>
      <c r="C301" s="41" t="s">
        <v>2720</v>
      </c>
      <c r="D301" s="26">
        <v>1972</v>
      </c>
      <c r="E301" s="83" t="s">
        <v>2957</v>
      </c>
      <c r="F301" s="83" t="s">
        <v>2959</v>
      </c>
      <c r="G301" s="26">
        <v>2</v>
      </c>
      <c r="H301" s="26">
        <v>3</v>
      </c>
      <c r="I301" s="204">
        <v>559.4</v>
      </c>
      <c r="J301" s="204">
        <v>498.8</v>
      </c>
      <c r="K301" s="204">
        <v>498.8</v>
      </c>
      <c r="L301" s="223">
        <v>22</v>
      </c>
      <c r="M301" s="207">
        <f t="shared" si="53"/>
        <v>659590</v>
      </c>
      <c r="N301" s="207"/>
      <c r="O301" s="207"/>
      <c r="P301" s="207"/>
      <c r="Q301" s="205">
        <f t="shared" si="54"/>
        <v>659590</v>
      </c>
      <c r="R301" s="207"/>
      <c r="S301" s="260"/>
      <c r="T301" s="207"/>
      <c r="U301" s="207"/>
      <c r="V301" s="207"/>
      <c r="W301" s="207"/>
      <c r="X301" s="207"/>
      <c r="Y301" s="207">
        <v>150</v>
      </c>
      <c r="Z301" s="207">
        <f>Y301*3148</f>
        <v>472200</v>
      </c>
      <c r="AA301" s="207">
        <v>70</v>
      </c>
      <c r="AB301" s="207">
        <f>AA301*2677</f>
        <v>187390</v>
      </c>
      <c r="AC301" s="207"/>
      <c r="AD301" s="207"/>
      <c r="AE301" s="205"/>
      <c r="AF301" s="207"/>
      <c r="AG301" s="221">
        <v>2025</v>
      </c>
      <c r="AH301" s="158"/>
      <c r="AI301" s="175"/>
      <c r="AJ301" s="218"/>
      <c r="AK301" s="15">
        <f t="shared" si="55"/>
        <v>272</v>
      </c>
      <c r="AL301" s="15" t="s">
        <v>155</v>
      </c>
      <c r="AM301" s="15" t="str">
        <f t="shared" si="56"/>
        <v>272.</v>
      </c>
      <c r="AN301" s="222"/>
      <c r="AO301" s="15"/>
      <c r="AP301" s="16"/>
    </row>
    <row r="302" spans="1:42" ht="22.5" hidden="1" customHeight="1" x14ac:dyDescent="0.25">
      <c r="A302" s="83" t="str">
        <f t="shared" si="52"/>
        <v>273.</v>
      </c>
      <c r="B302" s="26">
        <v>297</v>
      </c>
      <c r="C302" s="265" t="s">
        <v>2721</v>
      </c>
      <c r="D302" s="26">
        <v>1955</v>
      </c>
      <c r="E302" s="83" t="s">
        <v>2957</v>
      </c>
      <c r="F302" s="83" t="s">
        <v>2959</v>
      </c>
      <c r="G302" s="26">
        <v>5</v>
      </c>
      <c r="H302" s="26">
        <v>4</v>
      </c>
      <c r="I302" s="207">
        <v>3524.8</v>
      </c>
      <c r="J302" s="207">
        <v>2257.5</v>
      </c>
      <c r="K302" s="207">
        <v>2089.5</v>
      </c>
      <c r="L302" s="223">
        <v>145</v>
      </c>
      <c r="M302" s="207">
        <f t="shared" si="53"/>
        <v>3788913</v>
      </c>
      <c r="N302" s="207"/>
      <c r="O302" s="207"/>
      <c r="P302" s="207"/>
      <c r="Q302" s="205">
        <f t="shared" si="54"/>
        <v>3788913</v>
      </c>
      <c r="R302" s="207">
        <v>3788913</v>
      </c>
      <c r="S302" s="260"/>
      <c r="T302" s="207"/>
      <c r="U302" s="207"/>
      <c r="V302" s="207"/>
      <c r="W302" s="207"/>
      <c r="X302" s="207"/>
      <c r="Y302" s="207"/>
      <c r="Z302" s="207"/>
      <c r="AA302" s="207"/>
      <c r="AB302" s="207"/>
      <c r="AC302" s="207"/>
      <c r="AD302" s="207"/>
      <c r="AE302" s="207"/>
      <c r="AF302" s="207"/>
      <c r="AG302" s="221">
        <v>2025</v>
      </c>
      <c r="AH302" s="158"/>
      <c r="AI302" s="175"/>
      <c r="AJ302" s="218"/>
      <c r="AK302" s="15">
        <f t="shared" si="55"/>
        <v>273</v>
      </c>
      <c r="AL302" s="15" t="s">
        <v>155</v>
      </c>
      <c r="AM302" s="15" t="str">
        <f t="shared" si="56"/>
        <v>273.</v>
      </c>
      <c r="AN302" s="222"/>
      <c r="AO302" s="15"/>
      <c r="AP302" s="16"/>
    </row>
    <row r="303" spans="1:42" ht="22.5" hidden="1" customHeight="1" x14ac:dyDescent="0.25">
      <c r="A303" s="83" t="str">
        <f t="shared" si="52"/>
        <v>274.</v>
      </c>
      <c r="B303" s="26">
        <v>302</v>
      </c>
      <c r="C303" s="40" t="s">
        <v>2722</v>
      </c>
      <c r="D303" s="26">
        <v>1972</v>
      </c>
      <c r="E303" s="83" t="s">
        <v>2957</v>
      </c>
      <c r="F303" s="83" t="s">
        <v>2959</v>
      </c>
      <c r="G303" s="26">
        <v>5</v>
      </c>
      <c r="H303" s="26">
        <v>4</v>
      </c>
      <c r="I303" s="204">
        <v>3967.39</v>
      </c>
      <c r="J303" s="204">
        <v>3044.1</v>
      </c>
      <c r="K303" s="204">
        <v>2094.6</v>
      </c>
      <c r="L303" s="223">
        <v>123</v>
      </c>
      <c r="M303" s="205">
        <f t="shared" si="53"/>
        <v>15694604</v>
      </c>
      <c r="N303" s="205"/>
      <c r="O303" s="205"/>
      <c r="P303" s="205"/>
      <c r="Q303" s="205">
        <f t="shared" si="54"/>
        <v>15694604</v>
      </c>
      <c r="R303" s="205">
        <v>4816346</v>
      </c>
      <c r="S303" s="219"/>
      <c r="T303" s="205"/>
      <c r="U303" s="205">
        <v>1446</v>
      </c>
      <c r="V303" s="205">
        <f>U303*7523</f>
        <v>10878258</v>
      </c>
      <c r="W303" s="205"/>
      <c r="X303" s="205"/>
      <c r="Y303" s="205"/>
      <c r="Z303" s="205"/>
      <c r="AA303" s="205"/>
      <c r="AB303" s="205"/>
      <c r="AC303" s="205"/>
      <c r="AD303" s="205"/>
      <c r="AE303" s="205"/>
      <c r="AF303" s="205"/>
      <c r="AG303" s="221">
        <v>2025</v>
      </c>
      <c r="AH303" s="158"/>
      <c r="AI303" s="175"/>
      <c r="AJ303" s="218"/>
      <c r="AK303" s="15">
        <f t="shared" si="55"/>
        <v>274</v>
      </c>
      <c r="AL303" s="15" t="s">
        <v>155</v>
      </c>
      <c r="AM303" s="15" t="str">
        <f t="shared" si="56"/>
        <v>274.</v>
      </c>
      <c r="AN303" s="222"/>
      <c r="AO303" s="15"/>
      <c r="AP303" s="16"/>
    </row>
    <row r="304" spans="1:42" ht="22.5" hidden="1" customHeight="1" x14ac:dyDescent="0.25">
      <c r="A304" s="83" t="str">
        <f t="shared" si="52"/>
        <v>275.</v>
      </c>
      <c r="B304" s="26">
        <v>682</v>
      </c>
      <c r="C304" s="41" t="s">
        <v>2723</v>
      </c>
      <c r="D304" s="26">
        <v>1972</v>
      </c>
      <c r="E304" s="83" t="s">
        <v>2957</v>
      </c>
      <c r="F304" s="83" t="s">
        <v>2959</v>
      </c>
      <c r="G304" s="26">
        <v>5</v>
      </c>
      <c r="H304" s="26">
        <v>2</v>
      </c>
      <c r="I304" s="204">
        <v>1883.65</v>
      </c>
      <c r="J304" s="205">
        <v>1431.55</v>
      </c>
      <c r="K304" s="204">
        <v>1182.75</v>
      </c>
      <c r="L304" s="223">
        <v>67</v>
      </c>
      <c r="M304" s="207">
        <f t="shared" si="53"/>
        <v>1304676</v>
      </c>
      <c r="N304" s="207"/>
      <c r="O304" s="207"/>
      <c r="P304" s="207"/>
      <c r="Q304" s="205">
        <f t="shared" si="54"/>
        <v>1304676</v>
      </c>
      <c r="R304" s="207">
        <f>492960+811716</f>
        <v>1304676</v>
      </c>
      <c r="S304" s="260"/>
      <c r="T304" s="207"/>
      <c r="U304" s="207"/>
      <c r="V304" s="207"/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  <c r="AG304" s="221">
        <v>2025</v>
      </c>
      <c r="AH304" s="158"/>
      <c r="AI304" s="175"/>
      <c r="AJ304" s="218"/>
      <c r="AK304" s="15">
        <f t="shared" si="55"/>
        <v>275</v>
      </c>
      <c r="AL304" s="15" t="s">
        <v>155</v>
      </c>
      <c r="AM304" s="15" t="str">
        <f t="shared" si="56"/>
        <v>275.</v>
      </c>
      <c r="AN304" s="222"/>
      <c r="AO304" s="15"/>
      <c r="AP304" s="16"/>
    </row>
    <row r="305" spans="1:42" ht="22.5" hidden="1" customHeight="1" x14ac:dyDescent="0.25">
      <c r="A305" s="83" t="str">
        <f t="shared" si="52"/>
        <v>276.</v>
      </c>
      <c r="B305" s="26">
        <v>843</v>
      </c>
      <c r="C305" s="41" t="s">
        <v>2724</v>
      </c>
      <c r="D305" s="26">
        <v>1972</v>
      </c>
      <c r="E305" s="83" t="s">
        <v>2957</v>
      </c>
      <c r="F305" s="83" t="s">
        <v>2959</v>
      </c>
      <c r="G305" s="26">
        <v>2</v>
      </c>
      <c r="H305" s="26">
        <v>2</v>
      </c>
      <c r="I305" s="204">
        <v>719.2</v>
      </c>
      <c r="J305" s="204">
        <v>472.2</v>
      </c>
      <c r="K305" s="204">
        <v>472.2</v>
      </c>
      <c r="L305" s="223">
        <v>31</v>
      </c>
      <c r="M305" s="207">
        <f t="shared" si="53"/>
        <v>1421350</v>
      </c>
      <c r="N305" s="207"/>
      <c r="O305" s="207"/>
      <c r="P305" s="207"/>
      <c r="Q305" s="205">
        <f t="shared" si="54"/>
        <v>1421350</v>
      </c>
      <c r="R305" s="207">
        <v>1421350</v>
      </c>
      <c r="S305" s="260"/>
      <c r="T305" s="207"/>
      <c r="U305" s="207"/>
      <c r="V305" s="207"/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21">
        <v>2025</v>
      </c>
      <c r="AH305" s="158"/>
      <c r="AI305" s="175"/>
      <c r="AJ305" s="218"/>
      <c r="AK305" s="15">
        <f t="shared" si="55"/>
        <v>276</v>
      </c>
      <c r="AL305" s="15" t="s">
        <v>155</v>
      </c>
      <c r="AM305" s="15" t="str">
        <f t="shared" si="56"/>
        <v>276.</v>
      </c>
      <c r="AN305" s="222"/>
      <c r="AO305" s="15"/>
      <c r="AP305" s="16"/>
    </row>
    <row r="306" spans="1:42" ht="22.5" hidden="1" customHeight="1" x14ac:dyDescent="0.25">
      <c r="A306" s="83" t="str">
        <f t="shared" si="52"/>
        <v>277.</v>
      </c>
      <c r="B306" s="26">
        <v>856</v>
      </c>
      <c r="C306" s="242" t="s">
        <v>2725</v>
      </c>
      <c r="D306" s="26">
        <v>1972</v>
      </c>
      <c r="E306" s="135" t="s">
        <v>2957</v>
      </c>
      <c r="F306" s="83" t="s">
        <v>2959</v>
      </c>
      <c r="G306" s="26">
        <v>2</v>
      </c>
      <c r="H306" s="26">
        <v>3</v>
      </c>
      <c r="I306" s="234">
        <v>900.8</v>
      </c>
      <c r="J306" s="234">
        <v>582.79999999999995</v>
      </c>
      <c r="K306" s="234">
        <v>582.79999999999995</v>
      </c>
      <c r="L306" s="266">
        <v>40</v>
      </c>
      <c r="M306" s="207">
        <f t="shared" si="53"/>
        <v>1421350</v>
      </c>
      <c r="N306" s="207"/>
      <c r="O306" s="207"/>
      <c r="P306" s="207"/>
      <c r="Q306" s="205">
        <f t="shared" si="54"/>
        <v>1421350</v>
      </c>
      <c r="R306" s="207">
        <v>1421350</v>
      </c>
      <c r="S306" s="219"/>
      <c r="T306" s="205"/>
      <c r="U306" s="205"/>
      <c r="V306" s="205"/>
      <c r="W306" s="205"/>
      <c r="X306" s="205"/>
      <c r="Y306" s="205"/>
      <c r="Z306" s="205"/>
      <c r="AA306" s="205"/>
      <c r="AB306" s="205"/>
      <c r="AC306" s="205"/>
      <c r="AD306" s="205"/>
      <c r="AE306" s="205"/>
      <c r="AF306" s="205"/>
      <c r="AG306" s="221">
        <v>2025</v>
      </c>
      <c r="AH306" s="158"/>
      <c r="AI306" s="175"/>
      <c r="AJ306" s="218"/>
      <c r="AK306" s="15">
        <f t="shared" si="55"/>
        <v>277</v>
      </c>
      <c r="AL306" s="15" t="s">
        <v>155</v>
      </c>
      <c r="AM306" s="15" t="str">
        <f t="shared" si="56"/>
        <v>277.</v>
      </c>
      <c r="AN306" s="222"/>
      <c r="AO306" s="15"/>
      <c r="AP306" s="16"/>
    </row>
    <row r="307" spans="1:42" ht="22.5" hidden="1" customHeight="1" x14ac:dyDescent="0.25">
      <c r="A307" s="83" t="str">
        <f t="shared" si="52"/>
        <v>278.</v>
      </c>
      <c r="B307" s="26">
        <v>857</v>
      </c>
      <c r="C307" s="41" t="s">
        <v>2726</v>
      </c>
      <c r="D307" s="26">
        <v>1972</v>
      </c>
      <c r="E307" s="83" t="s">
        <v>2957</v>
      </c>
      <c r="F307" s="83" t="s">
        <v>2959</v>
      </c>
      <c r="G307" s="26">
        <v>2</v>
      </c>
      <c r="H307" s="26">
        <v>3</v>
      </c>
      <c r="I307" s="204">
        <v>892.5</v>
      </c>
      <c r="J307" s="204">
        <v>586.1</v>
      </c>
      <c r="K307" s="204">
        <v>586.1</v>
      </c>
      <c r="L307" s="223">
        <v>45</v>
      </c>
      <c r="M307" s="207">
        <f t="shared" si="53"/>
        <v>1421350</v>
      </c>
      <c r="N307" s="207"/>
      <c r="O307" s="207"/>
      <c r="P307" s="207"/>
      <c r="Q307" s="205">
        <f t="shared" si="54"/>
        <v>1421350</v>
      </c>
      <c r="R307" s="207">
        <v>1421350</v>
      </c>
      <c r="S307" s="260"/>
      <c r="T307" s="207"/>
      <c r="U307" s="207"/>
      <c r="V307" s="207"/>
      <c r="W307" s="207"/>
      <c r="X307" s="207"/>
      <c r="Y307" s="207"/>
      <c r="Z307" s="207"/>
      <c r="AA307" s="207"/>
      <c r="AB307" s="207"/>
      <c r="AC307" s="207"/>
      <c r="AD307" s="207"/>
      <c r="AE307" s="207"/>
      <c r="AF307" s="207"/>
      <c r="AG307" s="221">
        <v>2025</v>
      </c>
      <c r="AH307" s="158"/>
      <c r="AI307" s="175"/>
      <c r="AJ307" s="218"/>
      <c r="AK307" s="15">
        <f t="shared" si="55"/>
        <v>278</v>
      </c>
      <c r="AL307" s="15" t="s">
        <v>155</v>
      </c>
      <c r="AM307" s="15" t="str">
        <f t="shared" si="56"/>
        <v>278.</v>
      </c>
      <c r="AN307" s="222"/>
      <c r="AO307" s="15"/>
      <c r="AP307" s="16"/>
    </row>
    <row r="308" spans="1:42" ht="22.5" hidden="1" customHeight="1" x14ac:dyDescent="0.25">
      <c r="A308" s="83" t="str">
        <f t="shared" si="52"/>
        <v>279.</v>
      </c>
      <c r="B308" s="26">
        <v>5492</v>
      </c>
      <c r="C308" s="41" t="s">
        <v>2727</v>
      </c>
      <c r="D308" s="26">
        <v>1972</v>
      </c>
      <c r="E308" s="83" t="s">
        <v>2957</v>
      </c>
      <c r="F308" s="83" t="s">
        <v>2959</v>
      </c>
      <c r="G308" s="26">
        <v>2</v>
      </c>
      <c r="H308" s="26">
        <v>1</v>
      </c>
      <c r="I308" s="204">
        <v>339.9</v>
      </c>
      <c r="J308" s="205">
        <v>303.8</v>
      </c>
      <c r="K308" s="204">
        <v>303.8</v>
      </c>
      <c r="L308" s="223">
        <v>23</v>
      </c>
      <c r="M308" s="207">
        <f t="shared" si="53"/>
        <v>42870</v>
      </c>
      <c r="N308" s="207"/>
      <c r="O308" s="207"/>
      <c r="P308" s="207"/>
      <c r="Q308" s="205">
        <f t="shared" si="54"/>
        <v>42870</v>
      </c>
      <c r="R308" s="207">
        <v>42870</v>
      </c>
      <c r="S308" s="260"/>
      <c r="T308" s="207"/>
      <c r="U308" s="207"/>
      <c r="V308" s="233"/>
      <c r="W308" s="207"/>
      <c r="X308" s="207"/>
      <c r="Y308" s="207"/>
      <c r="Z308" s="207"/>
      <c r="AA308" s="207"/>
      <c r="AB308" s="207"/>
      <c r="AC308" s="207"/>
      <c r="AD308" s="207"/>
      <c r="AE308" s="207"/>
      <c r="AF308" s="207"/>
      <c r="AG308" s="221">
        <v>2025</v>
      </c>
      <c r="AH308" s="158"/>
      <c r="AI308" s="175"/>
      <c r="AJ308" s="218"/>
      <c r="AK308" s="15">
        <f t="shared" si="55"/>
        <v>279</v>
      </c>
      <c r="AL308" s="15" t="s">
        <v>155</v>
      </c>
      <c r="AM308" s="15" t="str">
        <f t="shared" si="56"/>
        <v>279.</v>
      </c>
      <c r="AN308" s="222"/>
      <c r="AO308" s="15"/>
      <c r="AP308" s="16"/>
    </row>
    <row r="309" spans="1:42" ht="22.5" hidden="1" customHeight="1" x14ac:dyDescent="0.25">
      <c r="A309" s="83" t="str">
        <f t="shared" si="52"/>
        <v>280.</v>
      </c>
      <c r="B309" s="26">
        <v>257</v>
      </c>
      <c r="C309" s="40" t="s">
        <v>2728</v>
      </c>
      <c r="D309" s="26">
        <v>1973</v>
      </c>
      <c r="E309" s="83" t="s">
        <v>2957</v>
      </c>
      <c r="F309" s="83" t="s">
        <v>2959</v>
      </c>
      <c r="G309" s="26">
        <v>2</v>
      </c>
      <c r="H309" s="26">
        <v>2</v>
      </c>
      <c r="I309" s="204">
        <v>495.6</v>
      </c>
      <c r="J309" s="204">
        <v>286.3</v>
      </c>
      <c r="K309" s="204">
        <v>286.3</v>
      </c>
      <c r="L309" s="223">
        <v>27</v>
      </c>
      <c r="M309" s="205">
        <f t="shared" si="53"/>
        <v>3329679.8000000003</v>
      </c>
      <c r="N309" s="205"/>
      <c r="O309" s="205"/>
      <c r="P309" s="205"/>
      <c r="Q309" s="205">
        <f t="shared" si="54"/>
        <v>3329679.8000000003</v>
      </c>
      <c r="R309" s="205"/>
      <c r="S309" s="219"/>
      <c r="T309" s="205"/>
      <c r="U309" s="205">
        <v>442.6</v>
      </c>
      <c r="V309" s="205">
        <f>U309*7523</f>
        <v>3329679.8000000003</v>
      </c>
      <c r="W309" s="205"/>
      <c r="X309" s="205"/>
      <c r="Y309" s="205"/>
      <c r="Z309" s="205"/>
      <c r="AA309" s="205"/>
      <c r="AB309" s="205"/>
      <c r="AC309" s="205"/>
      <c r="AD309" s="205"/>
      <c r="AE309" s="205"/>
      <c r="AF309" s="205"/>
      <c r="AG309" s="221">
        <v>2025</v>
      </c>
      <c r="AH309" s="158"/>
      <c r="AI309" s="175"/>
      <c r="AJ309" s="218"/>
      <c r="AK309" s="15">
        <f t="shared" si="55"/>
        <v>280</v>
      </c>
      <c r="AL309" s="15" t="s">
        <v>155</v>
      </c>
      <c r="AM309" s="15" t="str">
        <f t="shared" si="56"/>
        <v>280.</v>
      </c>
      <c r="AN309" s="222"/>
      <c r="AO309" s="15"/>
      <c r="AP309" s="16"/>
    </row>
    <row r="310" spans="1:42" ht="22.5" hidden="1" customHeight="1" x14ac:dyDescent="0.25">
      <c r="A310" s="83" t="str">
        <f t="shared" si="52"/>
        <v>281.</v>
      </c>
      <c r="B310" s="26">
        <v>314</v>
      </c>
      <c r="C310" s="40" t="s">
        <v>2729</v>
      </c>
      <c r="D310" s="26">
        <v>1973</v>
      </c>
      <c r="E310" s="83" t="s">
        <v>2957</v>
      </c>
      <c r="F310" s="83" t="s">
        <v>2959</v>
      </c>
      <c r="G310" s="26">
        <v>5</v>
      </c>
      <c r="H310" s="26">
        <v>4</v>
      </c>
      <c r="I310" s="204">
        <v>3790.79</v>
      </c>
      <c r="J310" s="204">
        <v>2800.79</v>
      </c>
      <c r="K310" s="204">
        <v>2800.79</v>
      </c>
      <c r="L310" s="223">
        <v>101</v>
      </c>
      <c r="M310" s="207">
        <f t="shared" si="53"/>
        <v>3192300</v>
      </c>
      <c r="N310" s="207"/>
      <c r="O310" s="207"/>
      <c r="P310" s="207"/>
      <c r="Q310" s="205">
        <f t="shared" si="54"/>
        <v>3192300</v>
      </c>
      <c r="R310" s="207"/>
      <c r="S310" s="260"/>
      <c r="T310" s="207"/>
      <c r="U310" s="207">
        <v>900</v>
      </c>
      <c r="V310" s="207">
        <f>U310*3547</f>
        <v>3192300</v>
      </c>
      <c r="W310" s="207"/>
      <c r="X310" s="207"/>
      <c r="Y310" s="207"/>
      <c r="Z310" s="207"/>
      <c r="AA310" s="207"/>
      <c r="AB310" s="207"/>
      <c r="AC310" s="208"/>
      <c r="AD310" s="208"/>
      <c r="AE310" s="207"/>
      <c r="AF310" s="207"/>
      <c r="AG310" s="221">
        <v>2025</v>
      </c>
      <c r="AH310" s="158"/>
      <c r="AI310" s="175"/>
      <c r="AJ310" s="218"/>
      <c r="AK310" s="15">
        <f t="shared" si="55"/>
        <v>281</v>
      </c>
      <c r="AL310" s="15" t="s">
        <v>155</v>
      </c>
      <c r="AM310" s="15" t="str">
        <f t="shared" si="56"/>
        <v>281.</v>
      </c>
      <c r="AN310" s="222"/>
      <c r="AO310" s="16"/>
      <c r="AP310" s="16"/>
    </row>
    <row r="311" spans="1:42" ht="22.5" hidden="1" customHeight="1" x14ac:dyDescent="0.25">
      <c r="A311" s="83" t="str">
        <f t="shared" si="52"/>
        <v>282.</v>
      </c>
      <c r="B311" s="26">
        <v>751</v>
      </c>
      <c r="C311" s="40" t="s">
        <v>2730</v>
      </c>
      <c r="D311" s="26">
        <v>1973</v>
      </c>
      <c r="E311" s="83" t="s">
        <v>2957</v>
      </c>
      <c r="F311" s="83" t="s">
        <v>2959</v>
      </c>
      <c r="G311" s="26">
        <v>5</v>
      </c>
      <c r="H311" s="26">
        <v>4</v>
      </c>
      <c r="I311" s="204">
        <v>4328.3999999999996</v>
      </c>
      <c r="J311" s="204">
        <v>3282.4</v>
      </c>
      <c r="K311" s="204">
        <v>3282.4</v>
      </c>
      <c r="L311" s="223">
        <v>128</v>
      </c>
      <c r="M311" s="205">
        <f t="shared" si="53"/>
        <v>2837600</v>
      </c>
      <c r="N311" s="205"/>
      <c r="O311" s="205"/>
      <c r="P311" s="205"/>
      <c r="Q311" s="205">
        <f t="shared" si="54"/>
        <v>2837600</v>
      </c>
      <c r="R311" s="205"/>
      <c r="S311" s="219"/>
      <c r="T311" s="205"/>
      <c r="U311" s="205">
        <v>800</v>
      </c>
      <c r="V311" s="205">
        <f t="shared" ref="V311:V312" si="57">U311*3547</f>
        <v>2837600</v>
      </c>
      <c r="W311" s="205"/>
      <c r="X311" s="205"/>
      <c r="Y311" s="205"/>
      <c r="Z311" s="205"/>
      <c r="AA311" s="205"/>
      <c r="AB311" s="205"/>
      <c r="AC311" s="205"/>
      <c r="AD311" s="205"/>
      <c r="AE311" s="205"/>
      <c r="AF311" s="205"/>
      <c r="AG311" s="221">
        <v>2025</v>
      </c>
      <c r="AH311" s="158"/>
      <c r="AI311" s="175"/>
      <c r="AJ311" s="218"/>
      <c r="AK311" s="15">
        <f t="shared" si="55"/>
        <v>282</v>
      </c>
      <c r="AL311" s="15" t="s">
        <v>155</v>
      </c>
      <c r="AM311" s="15" t="str">
        <f t="shared" si="56"/>
        <v>282.</v>
      </c>
      <c r="AN311" s="222"/>
      <c r="AO311" s="15"/>
      <c r="AP311" s="16"/>
    </row>
    <row r="312" spans="1:42" ht="22.5" hidden="1" customHeight="1" x14ac:dyDescent="0.25">
      <c r="A312" s="83" t="str">
        <f t="shared" si="52"/>
        <v>283.</v>
      </c>
      <c r="B312" s="26">
        <v>756</v>
      </c>
      <c r="C312" s="40" t="s">
        <v>2731</v>
      </c>
      <c r="D312" s="26">
        <v>1973</v>
      </c>
      <c r="E312" s="83" t="s">
        <v>2957</v>
      </c>
      <c r="F312" s="83" t="s">
        <v>2959</v>
      </c>
      <c r="G312" s="26">
        <v>5</v>
      </c>
      <c r="H312" s="26">
        <v>4</v>
      </c>
      <c r="I312" s="204">
        <v>4012.99</v>
      </c>
      <c r="J312" s="204">
        <v>3119.99</v>
      </c>
      <c r="K312" s="204">
        <v>2955.99</v>
      </c>
      <c r="L312" s="223">
        <v>121</v>
      </c>
      <c r="M312" s="205">
        <f t="shared" si="53"/>
        <v>3245505</v>
      </c>
      <c r="N312" s="205"/>
      <c r="O312" s="205"/>
      <c r="P312" s="205"/>
      <c r="Q312" s="205">
        <f t="shared" si="54"/>
        <v>3245505</v>
      </c>
      <c r="R312" s="205"/>
      <c r="S312" s="219"/>
      <c r="T312" s="205"/>
      <c r="U312" s="205">
        <v>915</v>
      </c>
      <c r="V312" s="205">
        <f t="shared" si="57"/>
        <v>3245505</v>
      </c>
      <c r="W312" s="205"/>
      <c r="X312" s="205"/>
      <c r="Y312" s="205"/>
      <c r="Z312" s="205"/>
      <c r="AA312" s="205"/>
      <c r="AB312" s="205"/>
      <c r="AC312" s="205"/>
      <c r="AD312" s="205"/>
      <c r="AE312" s="205"/>
      <c r="AF312" s="205"/>
      <c r="AG312" s="221">
        <v>2025</v>
      </c>
      <c r="AH312" s="158"/>
      <c r="AI312" s="175"/>
      <c r="AJ312" s="218"/>
      <c r="AK312" s="15">
        <f t="shared" si="55"/>
        <v>283</v>
      </c>
      <c r="AL312" s="15" t="s">
        <v>155</v>
      </c>
      <c r="AM312" s="15" t="str">
        <f t="shared" si="56"/>
        <v>283.</v>
      </c>
      <c r="AN312" s="222"/>
      <c r="AO312" s="15"/>
      <c r="AP312" s="16"/>
    </row>
    <row r="313" spans="1:42" ht="22.5" hidden="1" customHeight="1" x14ac:dyDescent="0.25">
      <c r="A313" s="83" t="str">
        <f t="shared" si="52"/>
        <v>284.</v>
      </c>
      <c r="B313" s="26">
        <v>859</v>
      </c>
      <c r="C313" s="40" t="s">
        <v>2732</v>
      </c>
      <c r="D313" s="26">
        <v>1973</v>
      </c>
      <c r="E313" s="135" t="s">
        <v>2957</v>
      </c>
      <c r="F313" s="83" t="s">
        <v>2959</v>
      </c>
      <c r="G313" s="26">
        <v>2</v>
      </c>
      <c r="H313" s="26">
        <v>2</v>
      </c>
      <c r="I313" s="234">
        <v>727.7</v>
      </c>
      <c r="J313" s="234">
        <v>727.7</v>
      </c>
      <c r="K313" s="234">
        <v>480.5</v>
      </c>
      <c r="L313" s="266">
        <v>32</v>
      </c>
      <c r="M313" s="207">
        <f t="shared" si="53"/>
        <v>4649214</v>
      </c>
      <c r="N313" s="207"/>
      <c r="O313" s="207"/>
      <c r="P313" s="207"/>
      <c r="Q313" s="205">
        <f t="shared" si="54"/>
        <v>4649214</v>
      </c>
      <c r="R313" s="207"/>
      <c r="S313" s="260"/>
      <c r="T313" s="207"/>
      <c r="U313" s="207">
        <v>618</v>
      </c>
      <c r="V313" s="207">
        <f>U313*7523</f>
        <v>4649214</v>
      </c>
      <c r="W313" s="207"/>
      <c r="X313" s="207"/>
      <c r="Y313" s="207"/>
      <c r="Z313" s="207"/>
      <c r="AA313" s="207"/>
      <c r="AB313" s="207"/>
      <c r="AC313" s="208"/>
      <c r="AD313" s="208"/>
      <c r="AE313" s="207"/>
      <c r="AF313" s="207"/>
      <c r="AG313" s="221">
        <v>2025</v>
      </c>
      <c r="AH313" s="158"/>
      <c r="AI313" s="175"/>
      <c r="AJ313" s="218"/>
      <c r="AK313" s="15">
        <f t="shared" si="55"/>
        <v>284</v>
      </c>
      <c r="AL313" s="15" t="s">
        <v>155</v>
      </c>
      <c r="AM313" s="15" t="str">
        <f t="shared" si="56"/>
        <v>284.</v>
      </c>
      <c r="AN313" s="222"/>
      <c r="AO313" s="16"/>
      <c r="AP313" s="16"/>
    </row>
    <row r="314" spans="1:42" ht="22.5" hidden="1" customHeight="1" x14ac:dyDescent="0.25">
      <c r="A314" s="83" t="str">
        <f t="shared" si="52"/>
        <v>285.</v>
      </c>
      <c r="B314" s="26">
        <v>873</v>
      </c>
      <c r="C314" s="313" t="s">
        <v>2733</v>
      </c>
      <c r="D314" s="26">
        <v>1973</v>
      </c>
      <c r="E314" s="135" t="s">
        <v>2957</v>
      </c>
      <c r="F314" s="83" t="s">
        <v>2959</v>
      </c>
      <c r="G314" s="26">
        <v>2</v>
      </c>
      <c r="H314" s="26">
        <v>2</v>
      </c>
      <c r="I314" s="205">
        <v>792.9</v>
      </c>
      <c r="J314" s="205">
        <v>485.3</v>
      </c>
      <c r="K314" s="205">
        <v>485.3</v>
      </c>
      <c r="L314" s="219">
        <v>24</v>
      </c>
      <c r="M314" s="205">
        <f t="shared" si="53"/>
        <v>419016</v>
      </c>
      <c r="N314" s="205"/>
      <c r="O314" s="205"/>
      <c r="P314" s="205"/>
      <c r="Q314" s="205">
        <f t="shared" si="54"/>
        <v>419016</v>
      </c>
      <c r="R314" s="205">
        <v>419016</v>
      </c>
      <c r="S314" s="219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21">
        <v>2025</v>
      </c>
      <c r="AH314" s="158"/>
      <c r="AI314" s="175"/>
      <c r="AJ314" s="218"/>
      <c r="AK314" s="15">
        <f t="shared" si="55"/>
        <v>285</v>
      </c>
      <c r="AL314" s="15" t="s">
        <v>155</v>
      </c>
      <c r="AM314" s="15" t="str">
        <f t="shared" si="56"/>
        <v>285.</v>
      </c>
      <c r="AN314" s="222"/>
      <c r="AO314" s="15"/>
      <c r="AP314" s="16"/>
    </row>
    <row r="315" spans="1:42" ht="22.5" hidden="1" customHeight="1" x14ac:dyDescent="0.25">
      <c r="A315" s="83" t="str">
        <f t="shared" si="52"/>
        <v>286.</v>
      </c>
      <c r="B315" s="26">
        <v>891</v>
      </c>
      <c r="C315" s="313" t="s">
        <v>2734</v>
      </c>
      <c r="D315" s="26">
        <v>1973</v>
      </c>
      <c r="E315" s="135" t="s">
        <v>2957</v>
      </c>
      <c r="F315" s="83" t="s">
        <v>2959</v>
      </c>
      <c r="G315" s="26">
        <v>2</v>
      </c>
      <c r="H315" s="26">
        <v>3</v>
      </c>
      <c r="I315" s="205">
        <v>929</v>
      </c>
      <c r="J315" s="205">
        <v>584.79999999999995</v>
      </c>
      <c r="K315" s="205">
        <v>584.79999999999995</v>
      </c>
      <c r="L315" s="219">
        <v>41</v>
      </c>
      <c r="M315" s="205">
        <f t="shared" si="53"/>
        <v>560742</v>
      </c>
      <c r="N315" s="205"/>
      <c r="O315" s="205"/>
      <c r="P315" s="205"/>
      <c r="Q315" s="205">
        <f t="shared" si="54"/>
        <v>560742</v>
      </c>
      <c r="R315" s="205">
        <v>560742</v>
      </c>
      <c r="S315" s="219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21">
        <v>2025</v>
      </c>
      <c r="AH315" s="158"/>
      <c r="AI315" s="175"/>
      <c r="AJ315" s="218"/>
      <c r="AK315" s="15">
        <f t="shared" si="55"/>
        <v>286</v>
      </c>
      <c r="AL315" s="15" t="s">
        <v>155</v>
      </c>
      <c r="AM315" s="15" t="str">
        <f t="shared" si="56"/>
        <v>286.</v>
      </c>
      <c r="AN315" s="222"/>
      <c r="AO315" s="15"/>
      <c r="AP315" s="16"/>
    </row>
    <row r="316" spans="1:42" ht="22.5" hidden="1" customHeight="1" x14ac:dyDescent="0.25">
      <c r="A316" s="83" t="str">
        <f t="shared" si="52"/>
        <v>287.</v>
      </c>
      <c r="B316" s="26">
        <v>140</v>
      </c>
      <c r="C316" s="40" t="s">
        <v>3062</v>
      </c>
      <c r="D316" s="26">
        <v>1974</v>
      </c>
      <c r="E316" s="83" t="s">
        <v>2957</v>
      </c>
      <c r="F316" s="83" t="s">
        <v>2959</v>
      </c>
      <c r="G316" s="26">
        <v>5</v>
      </c>
      <c r="H316" s="26">
        <v>6</v>
      </c>
      <c r="I316" s="204">
        <v>4821.08</v>
      </c>
      <c r="J316" s="204">
        <v>4454.1099999999997</v>
      </c>
      <c r="K316" s="204">
        <v>4454.1099999999997</v>
      </c>
      <c r="L316" s="223">
        <v>190</v>
      </c>
      <c r="M316" s="205">
        <f t="shared" si="53"/>
        <v>3132001</v>
      </c>
      <c r="N316" s="205"/>
      <c r="O316" s="205"/>
      <c r="P316" s="205"/>
      <c r="Q316" s="205">
        <f t="shared" si="54"/>
        <v>3132001</v>
      </c>
      <c r="R316" s="205"/>
      <c r="S316" s="219"/>
      <c r="T316" s="205"/>
      <c r="U316" s="205">
        <v>883</v>
      </c>
      <c r="V316" s="205">
        <f t="shared" ref="V316" si="58">U316*3547</f>
        <v>3132001</v>
      </c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21">
        <v>2025</v>
      </c>
      <c r="AH316" s="158"/>
      <c r="AI316" s="175"/>
      <c r="AJ316" s="218"/>
      <c r="AK316" s="15">
        <f t="shared" si="55"/>
        <v>287</v>
      </c>
      <c r="AL316" s="15" t="s">
        <v>155</v>
      </c>
      <c r="AM316" s="15" t="str">
        <f t="shared" si="56"/>
        <v>287.</v>
      </c>
      <c r="AN316" s="222"/>
      <c r="AO316" s="15"/>
      <c r="AP316" s="16"/>
    </row>
    <row r="317" spans="1:42" ht="22.5" hidden="1" customHeight="1" x14ac:dyDescent="0.25">
      <c r="A317" s="83" t="str">
        <f t="shared" si="52"/>
        <v>288.</v>
      </c>
      <c r="B317" s="26">
        <v>215</v>
      </c>
      <c r="C317" s="40" t="s">
        <v>2735</v>
      </c>
      <c r="D317" s="26">
        <v>1974</v>
      </c>
      <c r="E317" s="83" t="s">
        <v>2957</v>
      </c>
      <c r="F317" s="83" t="s">
        <v>2959</v>
      </c>
      <c r="G317" s="26">
        <v>5</v>
      </c>
      <c r="H317" s="26">
        <v>4</v>
      </c>
      <c r="I317" s="204">
        <v>3613.5</v>
      </c>
      <c r="J317" s="204">
        <v>2573.5</v>
      </c>
      <c r="K317" s="204">
        <v>2573.5</v>
      </c>
      <c r="L317" s="223">
        <v>70</v>
      </c>
      <c r="M317" s="207">
        <f t="shared" si="53"/>
        <v>2837600</v>
      </c>
      <c r="N317" s="207"/>
      <c r="O317" s="207"/>
      <c r="P317" s="207"/>
      <c r="Q317" s="205">
        <f t="shared" si="54"/>
        <v>2837600</v>
      </c>
      <c r="R317" s="207"/>
      <c r="S317" s="260"/>
      <c r="T317" s="207"/>
      <c r="U317" s="207">
        <v>800</v>
      </c>
      <c r="V317" s="207">
        <f>U317*3547</f>
        <v>2837600</v>
      </c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21">
        <v>2025</v>
      </c>
      <c r="AH317" s="158"/>
      <c r="AI317" s="175"/>
      <c r="AJ317" s="218"/>
      <c r="AK317" s="15">
        <f t="shared" si="55"/>
        <v>288</v>
      </c>
      <c r="AL317" s="15" t="s">
        <v>155</v>
      </c>
      <c r="AM317" s="15" t="str">
        <f t="shared" si="56"/>
        <v>288.</v>
      </c>
      <c r="AN317" s="222"/>
      <c r="AO317" s="16"/>
      <c r="AP317" s="16"/>
    </row>
    <row r="318" spans="1:42" ht="22.5" hidden="1" customHeight="1" x14ac:dyDescent="0.25">
      <c r="A318" s="83" t="str">
        <f t="shared" si="52"/>
        <v>289.</v>
      </c>
      <c r="B318" s="26">
        <v>218</v>
      </c>
      <c r="C318" s="40" t="s">
        <v>2736</v>
      </c>
      <c r="D318" s="26">
        <v>1974</v>
      </c>
      <c r="E318" s="83" t="s">
        <v>2957</v>
      </c>
      <c r="F318" s="83" t="s">
        <v>2959</v>
      </c>
      <c r="G318" s="26">
        <v>2</v>
      </c>
      <c r="H318" s="26">
        <v>2</v>
      </c>
      <c r="I318" s="204">
        <v>970.7</v>
      </c>
      <c r="J318" s="204">
        <v>579.20000000000005</v>
      </c>
      <c r="K318" s="204">
        <v>579.20000000000005</v>
      </c>
      <c r="L318" s="223">
        <v>23</v>
      </c>
      <c r="M318" s="207">
        <f t="shared" si="53"/>
        <v>1709654</v>
      </c>
      <c r="N318" s="207"/>
      <c r="O318" s="207"/>
      <c r="P318" s="207"/>
      <c r="Q318" s="205">
        <f t="shared" si="54"/>
        <v>1709654</v>
      </c>
      <c r="R318" s="208"/>
      <c r="S318" s="267"/>
      <c r="T318" s="208"/>
      <c r="U318" s="208">
        <v>482</v>
      </c>
      <c r="V318" s="208">
        <f>U318*3547</f>
        <v>1709654</v>
      </c>
      <c r="W318" s="208"/>
      <c r="X318" s="208"/>
      <c r="Y318" s="208"/>
      <c r="Z318" s="208"/>
      <c r="AA318" s="208"/>
      <c r="AB318" s="208"/>
      <c r="AC318" s="205"/>
      <c r="AD318" s="205"/>
      <c r="AE318" s="208"/>
      <c r="AF318" s="208"/>
      <c r="AG318" s="221">
        <v>2025</v>
      </c>
      <c r="AH318" s="158"/>
      <c r="AI318" s="175"/>
      <c r="AJ318" s="218"/>
      <c r="AK318" s="15">
        <f t="shared" si="55"/>
        <v>289</v>
      </c>
      <c r="AL318" s="15" t="s">
        <v>155</v>
      </c>
      <c r="AM318" s="15" t="str">
        <f t="shared" si="56"/>
        <v>289.</v>
      </c>
      <c r="AN318" s="222"/>
      <c r="AO318" s="15"/>
      <c r="AP318" s="16"/>
    </row>
    <row r="319" spans="1:42" ht="22.5" hidden="1" customHeight="1" x14ac:dyDescent="0.25">
      <c r="A319" s="83" t="str">
        <f t="shared" si="52"/>
        <v>290.</v>
      </c>
      <c r="B319" s="26">
        <v>323</v>
      </c>
      <c r="C319" s="40" t="s">
        <v>2737</v>
      </c>
      <c r="D319" s="26">
        <v>1974</v>
      </c>
      <c r="E319" s="83" t="s">
        <v>2957</v>
      </c>
      <c r="F319" s="83" t="s">
        <v>2959</v>
      </c>
      <c r="G319" s="26">
        <v>2</v>
      </c>
      <c r="H319" s="26">
        <v>1</v>
      </c>
      <c r="I319" s="204">
        <v>614.35</v>
      </c>
      <c r="J319" s="204">
        <v>361.58</v>
      </c>
      <c r="K319" s="204">
        <v>361.58</v>
      </c>
      <c r="L319" s="223">
        <v>17</v>
      </c>
      <c r="M319" s="205">
        <f t="shared" si="53"/>
        <v>2467544</v>
      </c>
      <c r="N319" s="205"/>
      <c r="O319" s="205"/>
      <c r="P319" s="205"/>
      <c r="Q319" s="205">
        <f t="shared" si="54"/>
        <v>2467544</v>
      </c>
      <c r="R319" s="205"/>
      <c r="S319" s="219"/>
      <c r="T319" s="205"/>
      <c r="U319" s="205">
        <v>328</v>
      </c>
      <c r="V319" s="205">
        <f>U319*7523</f>
        <v>2467544</v>
      </c>
      <c r="W319" s="205"/>
      <c r="X319" s="205"/>
      <c r="Y319" s="205"/>
      <c r="Z319" s="205"/>
      <c r="AA319" s="205"/>
      <c r="AB319" s="205"/>
      <c r="AC319" s="205"/>
      <c r="AD319" s="205"/>
      <c r="AE319" s="205"/>
      <c r="AF319" s="205"/>
      <c r="AG319" s="221">
        <v>2025</v>
      </c>
      <c r="AH319" s="158"/>
      <c r="AI319" s="175"/>
      <c r="AJ319" s="218"/>
      <c r="AK319" s="15">
        <f t="shared" si="55"/>
        <v>290</v>
      </c>
      <c r="AL319" s="15" t="s">
        <v>155</v>
      </c>
      <c r="AM319" s="15" t="str">
        <f t="shared" si="56"/>
        <v>290.</v>
      </c>
      <c r="AN319" s="222"/>
      <c r="AO319" s="15"/>
      <c r="AP319" s="16"/>
    </row>
    <row r="320" spans="1:42" ht="22.5" hidden="1" customHeight="1" x14ac:dyDescent="0.25">
      <c r="A320" s="83" t="str">
        <f t="shared" si="52"/>
        <v>291.</v>
      </c>
      <c r="B320" s="26">
        <v>566</v>
      </c>
      <c r="C320" s="40" t="s">
        <v>2738</v>
      </c>
      <c r="D320" s="26">
        <v>1974</v>
      </c>
      <c r="E320" s="83" t="s">
        <v>2957</v>
      </c>
      <c r="F320" s="83" t="s">
        <v>2959</v>
      </c>
      <c r="G320" s="26">
        <v>5</v>
      </c>
      <c r="H320" s="26">
        <v>9</v>
      </c>
      <c r="I320" s="204">
        <v>10220.9</v>
      </c>
      <c r="J320" s="204">
        <v>6074.9</v>
      </c>
      <c r="K320" s="204">
        <v>6074.9</v>
      </c>
      <c r="L320" s="223">
        <v>226</v>
      </c>
      <c r="M320" s="207">
        <f t="shared" si="53"/>
        <v>7303982.3999999994</v>
      </c>
      <c r="N320" s="207"/>
      <c r="O320" s="207"/>
      <c r="P320" s="207"/>
      <c r="Q320" s="205">
        <f t="shared" si="54"/>
        <v>7303982.3999999994</v>
      </c>
      <c r="R320" s="207"/>
      <c r="S320" s="260"/>
      <c r="T320" s="207"/>
      <c r="U320" s="207">
        <v>2059.1999999999998</v>
      </c>
      <c r="V320" s="207">
        <f t="shared" ref="V320" si="59">U320*3547</f>
        <v>7303982.3999999994</v>
      </c>
      <c r="W320" s="207"/>
      <c r="X320" s="207"/>
      <c r="Y320" s="207"/>
      <c r="Z320" s="207"/>
      <c r="AA320" s="207"/>
      <c r="AB320" s="207"/>
      <c r="AC320" s="208"/>
      <c r="AD320" s="208"/>
      <c r="AE320" s="207"/>
      <c r="AF320" s="207"/>
      <c r="AG320" s="221">
        <v>2025</v>
      </c>
      <c r="AH320" s="158"/>
      <c r="AI320" s="175"/>
      <c r="AJ320" s="218"/>
      <c r="AK320" s="15">
        <f t="shared" si="55"/>
        <v>291</v>
      </c>
      <c r="AL320" s="15" t="s">
        <v>155</v>
      </c>
      <c r="AM320" s="15" t="str">
        <f t="shared" si="56"/>
        <v>291.</v>
      </c>
      <c r="AN320" s="222"/>
      <c r="AO320" s="16"/>
      <c r="AP320" s="16"/>
    </row>
    <row r="321" spans="1:42" ht="22.5" hidden="1" customHeight="1" x14ac:dyDescent="0.25">
      <c r="A321" s="83" t="str">
        <f t="shared" si="52"/>
        <v>292.</v>
      </c>
      <c r="B321" s="26">
        <v>630</v>
      </c>
      <c r="C321" s="40" t="s">
        <v>2739</v>
      </c>
      <c r="D321" s="26">
        <v>1974</v>
      </c>
      <c r="E321" s="83" t="s">
        <v>2957</v>
      </c>
      <c r="F321" s="83" t="s">
        <v>2959</v>
      </c>
      <c r="G321" s="26">
        <v>5</v>
      </c>
      <c r="H321" s="26">
        <v>4</v>
      </c>
      <c r="I321" s="204">
        <v>4415.16</v>
      </c>
      <c r="J321" s="204">
        <v>3214.16</v>
      </c>
      <c r="K321" s="204">
        <v>3214.16</v>
      </c>
      <c r="L321" s="223">
        <v>106</v>
      </c>
      <c r="M321" s="207">
        <f t="shared" ref="M321:M327" si="60">R321+T321+V321+X321+Z321+AB321+AE321+AF321</f>
        <v>3720803</v>
      </c>
      <c r="N321" s="207"/>
      <c r="O321" s="207"/>
      <c r="P321" s="207"/>
      <c r="Q321" s="205">
        <f t="shared" ref="Q321:Q327" si="61">M321</f>
        <v>3720803</v>
      </c>
      <c r="R321" s="208"/>
      <c r="S321" s="267"/>
      <c r="T321" s="208"/>
      <c r="U321" s="208">
        <v>1049</v>
      </c>
      <c r="V321" s="208">
        <f>U321*3547</f>
        <v>3720803</v>
      </c>
      <c r="W321" s="208"/>
      <c r="X321" s="208"/>
      <c r="Y321" s="208"/>
      <c r="Z321" s="208"/>
      <c r="AA321" s="208"/>
      <c r="AB321" s="208"/>
      <c r="AC321" s="205"/>
      <c r="AD321" s="205"/>
      <c r="AE321" s="208"/>
      <c r="AF321" s="208"/>
      <c r="AG321" s="221">
        <v>2025</v>
      </c>
      <c r="AH321" s="158"/>
      <c r="AI321" s="175"/>
      <c r="AJ321" s="218"/>
      <c r="AK321" s="15">
        <f t="shared" si="55"/>
        <v>292</v>
      </c>
      <c r="AL321" s="15" t="s">
        <v>155</v>
      </c>
      <c r="AM321" s="15" t="str">
        <f t="shared" si="56"/>
        <v>292.</v>
      </c>
      <c r="AN321" s="222"/>
      <c r="AO321" s="15"/>
      <c r="AP321" s="16"/>
    </row>
    <row r="322" spans="1:42" ht="22.5" hidden="1" customHeight="1" x14ac:dyDescent="0.25">
      <c r="A322" s="83" t="str">
        <f t="shared" ref="A322:A385" si="62">AM322</f>
        <v>293.</v>
      </c>
      <c r="B322" s="26">
        <v>869</v>
      </c>
      <c r="C322" s="40" t="s">
        <v>2740</v>
      </c>
      <c r="D322" s="26">
        <v>1974</v>
      </c>
      <c r="E322" s="135" t="s">
        <v>2957</v>
      </c>
      <c r="F322" s="83" t="s">
        <v>2959</v>
      </c>
      <c r="G322" s="26">
        <v>2</v>
      </c>
      <c r="H322" s="26">
        <v>2</v>
      </c>
      <c r="I322" s="205">
        <v>743.5</v>
      </c>
      <c r="J322" s="205">
        <v>743.5</v>
      </c>
      <c r="K322" s="205">
        <v>487.7</v>
      </c>
      <c r="L322" s="219">
        <v>30</v>
      </c>
      <c r="M322" s="205">
        <f t="shared" si="60"/>
        <v>4566461</v>
      </c>
      <c r="N322" s="205"/>
      <c r="O322" s="205"/>
      <c r="P322" s="205"/>
      <c r="Q322" s="205">
        <f t="shared" si="61"/>
        <v>4566461</v>
      </c>
      <c r="R322" s="205"/>
      <c r="S322" s="219"/>
      <c r="T322" s="205"/>
      <c r="U322" s="205">
        <v>607</v>
      </c>
      <c r="V322" s="205">
        <f t="shared" ref="V322:V329" si="63">U322*7523</f>
        <v>4566461</v>
      </c>
      <c r="W322" s="205"/>
      <c r="X322" s="205"/>
      <c r="Y322" s="205"/>
      <c r="Z322" s="205"/>
      <c r="AA322" s="205"/>
      <c r="AB322" s="205"/>
      <c r="AC322" s="205"/>
      <c r="AD322" s="205"/>
      <c r="AE322" s="205"/>
      <c r="AF322" s="205"/>
      <c r="AG322" s="221">
        <v>2025</v>
      </c>
      <c r="AH322" s="158"/>
      <c r="AI322" s="175"/>
      <c r="AJ322" s="218"/>
      <c r="AK322" s="15">
        <f t="shared" si="55"/>
        <v>293</v>
      </c>
      <c r="AL322" s="15" t="s">
        <v>155</v>
      </c>
      <c r="AM322" s="15" t="str">
        <f t="shared" si="56"/>
        <v>293.</v>
      </c>
      <c r="AN322" s="222"/>
      <c r="AO322" s="15"/>
      <c r="AP322" s="16"/>
    </row>
    <row r="323" spans="1:42" ht="22.5" hidden="1" customHeight="1" x14ac:dyDescent="0.25">
      <c r="A323" s="83" t="str">
        <f t="shared" si="62"/>
        <v>294.</v>
      </c>
      <c r="B323" s="26">
        <v>871</v>
      </c>
      <c r="C323" s="40" t="s">
        <v>2741</v>
      </c>
      <c r="D323" s="26">
        <v>1974</v>
      </c>
      <c r="E323" s="83" t="s">
        <v>2957</v>
      </c>
      <c r="F323" s="83" t="s">
        <v>2959</v>
      </c>
      <c r="G323" s="26">
        <v>2</v>
      </c>
      <c r="H323" s="26">
        <v>2</v>
      </c>
      <c r="I323" s="204">
        <v>734.2</v>
      </c>
      <c r="J323" s="204">
        <v>734.2</v>
      </c>
      <c r="K323" s="204">
        <v>478.9</v>
      </c>
      <c r="L323" s="223">
        <v>38</v>
      </c>
      <c r="M323" s="207">
        <f t="shared" si="60"/>
        <v>4626645</v>
      </c>
      <c r="N323" s="207"/>
      <c r="O323" s="207"/>
      <c r="P323" s="207"/>
      <c r="Q323" s="205">
        <f t="shared" si="61"/>
        <v>4626645</v>
      </c>
      <c r="R323" s="208"/>
      <c r="S323" s="267"/>
      <c r="T323" s="208"/>
      <c r="U323" s="208">
        <v>615</v>
      </c>
      <c r="V323" s="208">
        <f t="shared" si="63"/>
        <v>4626645</v>
      </c>
      <c r="W323" s="208"/>
      <c r="X323" s="208"/>
      <c r="Y323" s="208"/>
      <c r="Z323" s="208"/>
      <c r="AA323" s="208"/>
      <c r="AB323" s="208"/>
      <c r="AC323" s="205"/>
      <c r="AD323" s="205"/>
      <c r="AE323" s="208"/>
      <c r="AF323" s="208"/>
      <c r="AG323" s="221">
        <v>2025</v>
      </c>
      <c r="AH323" s="158"/>
      <c r="AI323" s="175"/>
      <c r="AJ323" s="218"/>
      <c r="AK323" s="15">
        <f t="shared" si="55"/>
        <v>294</v>
      </c>
      <c r="AL323" s="15" t="s">
        <v>155</v>
      </c>
      <c r="AM323" s="15" t="str">
        <f t="shared" si="56"/>
        <v>294.</v>
      </c>
      <c r="AN323" s="222"/>
      <c r="AO323" s="15"/>
      <c r="AP323" s="16"/>
    </row>
    <row r="324" spans="1:42" ht="22.5" hidden="1" customHeight="1" x14ac:dyDescent="0.25">
      <c r="A324" s="83" t="str">
        <f t="shared" si="62"/>
        <v>295.</v>
      </c>
      <c r="B324" s="26">
        <v>874</v>
      </c>
      <c r="C324" s="40" t="s">
        <v>2742</v>
      </c>
      <c r="D324" s="26">
        <v>1974</v>
      </c>
      <c r="E324" s="135" t="s">
        <v>2957</v>
      </c>
      <c r="F324" s="83" t="s">
        <v>2959</v>
      </c>
      <c r="G324" s="26">
        <v>2</v>
      </c>
      <c r="H324" s="26">
        <v>2</v>
      </c>
      <c r="I324" s="205">
        <v>731.3</v>
      </c>
      <c r="J324" s="205">
        <v>710.72</v>
      </c>
      <c r="K324" s="205">
        <v>487.5</v>
      </c>
      <c r="L324" s="219">
        <v>36</v>
      </c>
      <c r="M324" s="207">
        <f t="shared" si="60"/>
        <v>3264982</v>
      </c>
      <c r="N324" s="207"/>
      <c r="O324" s="207"/>
      <c r="P324" s="207"/>
      <c r="Q324" s="205">
        <f t="shared" si="61"/>
        <v>3264982</v>
      </c>
      <c r="R324" s="207"/>
      <c r="S324" s="260"/>
      <c r="T324" s="207"/>
      <c r="U324" s="207">
        <v>434</v>
      </c>
      <c r="V324" s="207">
        <f t="shared" si="63"/>
        <v>3264982</v>
      </c>
      <c r="W324" s="207"/>
      <c r="X324" s="207"/>
      <c r="Y324" s="207"/>
      <c r="Z324" s="207"/>
      <c r="AA324" s="207"/>
      <c r="AB324" s="207"/>
      <c r="AC324" s="208"/>
      <c r="AD324" s="208"/>
      <c r="AE324" s="207"/>
      <c r="AF324" s="207"/>
      <c r="AG324" s="221">
        <v>2025</v>
      </c>
      <c r="AH324" s="158"/>
      <c r="AI324" s="175"/>
      <c r="AJ324" s="218"/>
      <c r="AK324" s="15">
        <f t="shared" si="55"/>
        <v>295</v>
      </c>
      <c r="AL324" s="15" t="s">
        <v>155</v>
      </c>
      <c r="AM324" s="15" t="str">
        <f t="shared" si="56"/>
        <v>295.</v>
      </c>
      <c r="AN324" s="222"/>
      <c r="AO324" s="16"/>
      <c r="AP324" s="16"/>
    </row>
    <row r="325" spans="1:42" ht="22.5" hidden="1" customHeight="1" x14ac:dyDescent="0.25">
      <c r="A325" s="83" t="str">
        <f t="shared" si="62"/>
        <v>296.</v>
      </c>
      <c r="B325" s="26">
        <v>875</v>
      </c>
      <c r="C325" s="40" t="s">
        <v>2743</v>
      </c>
      <c r="D325" s="26">
        <v>1974</v>
      </c>
      <c r="E325" s="135" t="s">
        <v>2957</v>
      </c>
      <c r="F325" s="83" t="s">
        <v>2959</v>
      </c>
      <c r="G325" s="26">
        <v>2</v>
      </c>
      <c r="H325" s="26">
        <v>1</v>
      </c>
      <c r="I325" s="205">
        <v>773.7</v>
      </c>
      <c r="J325" s="205">
        <v>773.7</v>
      </c>
      <c r="K325" s="205">
        <v>472.6</v>
      </c>
      <c r="L325" s="219">
        <v>37</v>
      </c>
      <c r="M325" s="207">
        <f t="shared" si="60"/>
        <v>4423524</v>
      </c>
      <c r="N325" s="207"/>
      <c r="O325" s="207"/>
      <c r="P325" s="207"/>
      <c r="Q325" s="205">
        <f t="shared" si="61"/>
        <v>4423524</v>
      </c>
      <c r="R325" s="207"/>
      <c r="S325" s="260"/>
      <c r="T325" s="207"/>
      <c r="U325" s="207">
        <v>588</v>
      </c>
      <c r="V325" s="207">
        <f t="shared" si="63"/>
        <v>4423524</v>
      </c>
      <c r="W325" s="207"/>
      <c r="X325" s="207"/>
      <c r="Y325" s="207"/>
      <c r="Z325" s="207"/>
      <c r="AA325" s="207"/>
      <c r="AB325" s="207"/>
      <c r="AC325" s="208"/>
      <c r="AD325" s="208"/>
      <c r="AE325" s="207"/>
      <c r="AF325" s="207"/>
      <c r="AG325" s="221">
        <v>2025</v>
      </c>
      <c r="AH325" s="158"/>
      <c r="AI325" s="175"/>
      <c r="AJ325" s="218"/>
      <c r="AK325" s="15">
        <f t="shared" si="55"/>
        <v>296</v>
      </c>
      <c r="AL325" s="15" t="s">
        <v>155</v>
      </c>
      <c r="AM325" s="15" t="str">
        <f t="shared" si="56"/>
        <v>296.</v>
      </c>
      <c r="AN325" s="222"/>
      <c r="AO325" s="16"/>
      <c r="AP325" s="16"/>
    </row>
    <row r="326" spans="1:42" ht="22.5" hidden="1" customHeight="1" x14ac:dyDescent="0.25">
      <c r="A326" s="83" t="str">
        <f t="shared" si="62"/>
        <v>297.</v>
      </c>
      <c r="B326" s="26">
        <v>71</v>
      </c>
      <c r="C326" s="40" t="s">
        <v>2744</v>
      </c>
      <c r="D326" s="26">
        <v>1975</v>
      </c>
      <c r="E326" s="83" t="s">
        <v>2957</v>
      </c>
      <c r="F326" s="83" t="s">
        <v>2959</v>
      </c>
      <c r="G326" s="26">
        <v>2</v>
      </c>
      <c r="H326" s="26">
        <v>2</v>
      </c>
      <c r="I326" s="204">
        <v>707.8</v>
      </c>
      <c r="J326" s="204">
        <v>467.5</v>
      </c>
      <c r="K326" s="204">
        <v>467.5</v>
      </c>
      <c r="L326" s="223">
        <v>31</v>
      </c>
      <c r="M326" s="207">
        <f t="shared" si="60"/>
        <v>4483708</v>
      </c>
      <c r="N326" s="207"/>
      <c r="O326" s="207"/>
      <c r="P326" s="207"/>
      <c r="Q326" s="205">
        <f t="shared" si="61"/>
        <v>4483708</v>
      </c>
      <c r="R326" s="208"/>
      <c r="S326" s="267"/>
      <c r="T326" s="208"/>
      <c r="U326" s="208">
        <v>596</v>
      </c>
      <c r="V326" s="208">
        <f t="shared" si="63"/>
        <v>4483708</v>
      </c>
      <c r="W326" s="208"/>
      <c r="X326" s="208"/>
      <c r="Y326" s="208"/>
      <c r="Z326" s="208"/>
      <c r="AA326" s="208"/>
      <c r="AB326" s="208"/>
      <c r="AC326" s="205"/>
      <c r="AD326" s="205"/>
      <c r="AE326" s="208"/>
      <c r="AF326" s="208"/>
      <c r="AG326" s="221">
        <v>2025</v>
      </c>
      <c r="AH326" s="158"/>
      <c r="AI326" s="175"/>
      <c r="AJ326" s="218"/>
      <c r="AK326" s="15">
        <f t="shared" si="55"/>
        <v>297</v>
      </c>
      <c r="AL326" s="15" t="s">
        <v>155</v>
      </c>
      <c r="AM326" s="15" t="str">
        <f t="shared" si="56"/>
        <v>297.</v>
      </c>
      <c r="AN326" s="222"/>
      <c r="AO326" s="15"/>
      <c r="AP326" s="16"/>
    </row>
    <row r="327" spans="1:42" ht="22.5" hidden="1" customHeight="1" x14ac:dyDescent="0.25">
      <c r="A327" s="83" t="str">
        <f t="shared" si="62"/>
        <v>298.</v>
      </c>
      <c r="B327" s="26">
        <v>96</v>
      </c>
      <c r="C327" s="40" t="s">
        <v>2745</v>
      </c>
      <c r="D327" s="26">
        <v>1975</v>
      </c>
      <c r="E327" s="135" t="s">
        <v>2957</v>
      </c>
      <c r="F327" s="83" t="s">
        <v>2959</v>
      </c>
      <c r="G327" s="26">
        <v>2</v>
      </c>
      <c r="H327" s="26">
        <v>2</v>
      </c>
      <c r="I327" s="234">
        <v>746</v>
      </c>
      <c r="J327" s="234">
        <v>432.9</v>
      </c>
      <c r="K327" s="234">
        <v>432.9</v>
      </c>
      <c r="L327" s="266">
        <v>30</v>
      </c>
      <c r="M327" s="207">
        <f t="shared" si="60"/>
        <v>6734589.6000000006</v>
      </c>
      <c r="N327" s="207"/>
      <c r="O327" s="207"/>
      <c r="P327" s="207"/>
      <c r="Q327" s="205">
        <f t="shared" si="61"/>
        <v>6734589.6000000006</v>
      </c>
      <c r="R327" s="208"/>
      <c r="S327" s="267"/>
      <c r="T327" s="208"/>
      <c r="U327" s="208">
        <v>895.2</v>
      </c>
      <c r="V327" s="208">
        <f t="shared" si="63"/>
        <v>6734589.6000000006</v>
      </c>
      <c r="W327" s="208"/>
      <c r="X327" s="208"/>
      <c r="Y327" s="208"/>
      <c r="Z327" s="208"/>
      <c r="AA327" s="208"/>
      <c r="AB327" s="208"/>
      <c r="AC327" s="205"/>
      <c r="AD327" s="205"/>
      <c r="AE327" s="208"/>
      <c r="AF327" s="208"/>
      <c r="AG327" s="221">
        <v>2025</v>
      </c>
      <c r="AH327" s="158"/>
      <c r="AI327" s="175"/>
      <c r="AJ327" s="218"/>
      <c r="AK327" s="15">
        <f t="shared" si="55"/>
        <v>298</v>
      </c>
      <c r="AL327" s="15" t="s">
        <v>155</v>
      </c>
      <c r="AM327" s="15" t="str">
        <f t="shared" si="56"/>
        <v>298.</v>
      </c>
      <c r="AN327" s="222"/>
      <c r="AO327" s="15"/>
      <c r="AP327" s="16"/>
    </row>
    <row r="328" spans="1:42" ht="22.5" hidden="1" customHeight="1" x14ac:dyDescent="0.25">
      <c r="A328" s="83" t="str">
        <f t="shared" si="62"/>
        <v>299.</v>
      </c>
      <c r="B328" s="26">
        <v>261</v>
      </c>
      <c r="C328" s="40" t="s">
        <v>1681</v>
      </c>
      <c r="D328" s="26">
        <v>1967</v>
      </c>
      <c r="E328" s="83" t="s">
        <v>2957</v>
      </c>
      <c r="F328" s="83" t="s">
        <v>2960</v>
      </c>
      <c r="G328" s="26">
        <v>2</v>
      </c>
      <c r="H328" s="26">
        <v>1</v>
      </c>
      <c r="I328" s="207">
        <v>336.2</v>
      </c>
      <c r="J328" s="207">
        <v>215.9</v>
      </c>
      <c r="K328" s="207">
        <v>215.9</v>
      </c>
      <c r="L328" s="223">
        <v>19</v>
      </c>
      <c r="M328" s="207">
        <f>R328+T328+V328+X328+Z328+AB328+AE328+AF328</f>
        <v>1930401.8000000003</v>
      </c>
      <c r="N328" s="207"/>
      <c r="O328" s="207"/>
      <c r="P328" s="207"/>
      <c r="Q328" s="205">
        <f>M328</f>
        <v>1930401.8000000003</v>
      </c>
      <c r="R328" s="208"/>
      <c r="S328" s="267"/>
      <c r="T328" s="208"/>
      <c r="U328" s="208">
        <v>256.60000000000002</v>
      </c>
      <c r="V328" s="208">
        <f t="shared" si="63"/>
        <v>1930401.8000000003</v>
      </c>
      <c r="W328" s="208"/>
      <c r="X328" s="208"/>
      <c r="Y328" s="208"/>
      <c r="Z328" s="208"/>
      <c r="AA328" s="208"/>
      <c r="AB328" s="208"/>
      <c r="AC328" s="205"/>
      <c r="AD328" s="205"/>
      <c r="AE328" s="208"/>
      <c r="AF328" s="208"/>
      <c r="AG328" s="221">
        <v>2025</v>
      </c>
      <c r="AH328" s="158"/>
      <c r="AI328" s="175"/>
      <c r="AJ328" s="218"/>
      <c r="AK328" s="15">
        <f t="shared" si="55"/>
        <v>299</v>
      </c>
      <c r="AL328" s="15" t="s">
        <v>155</v>
      </c>
      <c r="AM328" s="15" t="str">
        <f t="shared" si="56"/>
        <v>299.</v>
      </c>
      <c r="AN328" s="222"/>
      <c r="AO328" s="15"/>
      <c r="AP328" s="16"/>
    </row>
    <row r="329" spans="1:42" ht="22.5" hidden="1" customHeight="1" x14ac:dyDescent="0.25">
      <c r="A329" s="83" t="str">
        <f t="shared" si="62"/>
        <v>300.</v>
      </c>
      <c r="B329" s="26">
        <v>132</v>
      </c>
      <c r="C329" s="40" t="s">
        <v>2747</v>
      </c>
      <c r="D329" s="26">
        <v>1975</v>
      </c>
      <c r="E329" s="83" t="s">
        <v>2957</v>
      </c>
      <c r="F329" s="83" t="s">
        <v>2960</v>
      </c>
      <c r="G329" s="26">
        <v>2</v>
      </c>
      <c r="H329" s="26">
        <v>3</v>
      </c>
      <c r="I329" s="204">
        <v>869.5</v>
      </c>
      <c r="J329" s="204">
        <v>541.4</v>
      </c>
      <c r="K329" s="204">
        <v>541.4</v>
      </c>
      <c r="L329" s="223">
        <v>20</v>
      </c>
      <c r="M329" s="207">
        <f t="shared" ref="M329:M392" si="64">R329+T329+V329+X329+Z329+AB329+AE329+AF329</f>
        <v>2933970</v>
      </c>
      <c r="N329" s="207"/>
      <c r="O329" s="207"/>
      <c r="P329" s="207"/>
      <c r="Q329" s="205">
        <f t="shared" ref="Q329:Q392" si="65">M329</f>
        <v>2933970</v>
      </c>
      <c r="R329" s="208"/>
      <c r="S329" s="267"/>
      <c r="T329" s="208"/>
      <c r="U329" s="208">
        <v>390</v>
      </c>
      <c r="V329" s="208">
        <f t="shared" si="63"/>
        <v>2933970</v>
      </c>
      <c r="W329" s="208"/>
      <c r="X329" s="208"/>
      <c r="Y329" s="208"/>
      <c r="Z329" s="208"/>
      <c r="AA329" s="208"/>
      <c r="AB329" s="208"/>
      <c r="AC329" s="205"/>
      <c r="AD329" s="205"/>
      <c r="AE329" s="208"/>
      <c r="AF329" s="208"/>
      <c r="AG329" s="221">
        <v>2025</v>
      </c>
      <c r="AH329" s="158"/>
      <c r="AI329" s="175"/>
      <c r="AJ329" s="218"/>
      <c r="AK329" s="15">
        <f t="shared" si="55"/>
        <v>300</v>
      </c>
      <c r="AL329" s="15" t="s">
        <v>155</v>
      </c>
      <c r="AM329" s="15" t="str">
        <f t="shared" si="56"/>
        <v>300.</v>
      </c>
      <c r="AN329" s="222"/>
      <c r="AO329" s="15"/>
      <c r="AP329" s="16"/>
    </row>
    <row r="330" spans="1:42" ht="21" hidden="1" customHeight="1" x14ac:dyDescent="0.25">
      <c r="A330" s="83" t="str">
        <f t="shared" si="62"/>
        <v>301.</v>
      </c>
      <c r="B330" s="26">
        <v>252</v>
      </c>
      <c r="C330" s="40" t="s">
        <v>2748</v>
      </c>
      <c r="D330" s="26">
        <v>1975</v>
      </c>
      <c r="E330" s="83" t="s">
        <v>2957</v>
      </c>
      <c r="F330" s="83" t="s">
        <v>2959</v>
      </c>
      <c r="G330" s="26">
        <v>2</v>
      </c>
      <c r="H330" s="26">
        <v>2</v>
      </c>
      <c r="I330" s="204">
        <v>724.4</v>
      </c>
      <c r="J330" s="204">
        <v>481.8</v>
      </c>
      <c r="K330" s="204">
        <v>481.8</v>
      </c>
      <c r="L330" s="223">
        <v>30</v>
      </c>
      <c r="M330" s="207">
        <f t="shared" si="64"/>
        <v>228640</v>
      </c>
      <c r="N330" s="207"/>
      <c r="O330" s="207"/>
      <c r="P330" s="207"/>
      <c r="Q330" s="205">
        <f t="shared" si="65"/>
        <v>228640</v>
      </c>
      <c r="R330" s="207">
        <v>228640</v>
      </c>
      <c r="S330" s="260"/>
      <c r="T330" s="207"/>
      <c r="U330" s="207"/>
      <c r="V330" s="207"/>
      <c r="W330" s="207"/>
      <c r="X330" s="207"/>
      <c r="Y330" s="207"/>
      <c r="Z330" s="207"/>
      <c r="AA330" s="207"/>
      <c r="AB330" s="207"/>
      <c r="AC330" s="208"/>
      <c r="AD330" s="208"/>
      <c r="AE330" s="207"/>
      <c r="AF330" s="207"/>
      <c r="AG330" s="221">
        <v>2025</v>
      </c>
      <c r="AH330" s="158"/>
      <c r="AI330" s="175"/>
      <c r="AJ330" s="218"/>
      <c r="AK330" s="15">
        <f t="shared" si="55"/>
        <v>301</v>
      </c>
      <c r="AL330" s="15" t="s">
        <v>155</v>
      </c>
      <c r="AM330" s="15" t="str">
        <f t="shared" si="56"/>
        <v>301.</v>
      </c>
      <c r="AN330" s="222"/>
      <c r="AO330" s="16"/>
      <c r="AP330" s="16"/>
    </row>
    <row r="331" spans="1:42" ht="22.5" hidden="1" customHeight="1" x14ac:dyDescent="0.25">
      <c r="A331" s="83" t="str">
        <f t="shared" si="62"/>
        <v>302.</v>
      </c>
      <c r="B331" s="26">
        <v>333</v>
      </c>
      <c r="C331" s="40" t="s">
        <v>2749</v>
      </c>
      <c r="D331" s="26">
        <v>1975</v>
      </c>
      <c r="E331" s="83" t="s">
        <v>2957</v>
      </c>
      <c r="F331" s="83" t="s">
        <v>2959</v>
      </c>
      <c r="G331" s="26">
        <v>5</v>
      </c>
      <c r="H331" s="26">
        <v>4</v>
      </c>
      <c r="I331" s="204">
        <v>5364.19</v>
      </c>
      <c r="J331" s="204">
        <v>3481.87</v>
      </c>
      <c r="K331" s="204">
        <v>2879.19</v>
      </c>
      <c r="L331" s="223">
        <v>101</v>
      </c>
      <c r="M331" s="207">
        <f t="shared" si="64"/>
        <v>4472280</v>
      </c>
      <c r="N331" s="207"/>
      <c r="O331" s="207"/>
      <c r="P331" s="207"/>
      <c r="Q331" s="205">
        <f t="shared" si="65"/>
        <v>4472280</v>
      </c>
      <c r="R331" s="205">
        <f>1548360+2923920</f>
        <v>4472280</v>
      </c>
      <c r="S331" s="219"/>
      <c r="T331" s="205"/>
      <c r="U331" s="205"/>
      <c r="V331" s="205"/>
      <c r="W331" s="205"/>
      <c r="X331" s="205"/>
      <c r="Y331" s="205"/>
      <c r="Z331" s="205"/>
      <c r="AA331" s="205"/>
      <c r="AB331" s="205"/>
      <c r="AC331" s="205"/>
      <c r="AD331" s="205"/>
      <c r="AE331" s="205"/>
      <c r="AF331" s="205"/>
      <c r="AG331" s="221">
        <v>2025</v>
      </c>
      <c r="AH331" s="158"/>
      <c r="AI331" s="175"/>
      <c r="AJ331" s="218"/>
      <c r="AK331" s="15">
        <f t="shared" si="55"/>
        <v>302</v>
      </c>
      <c r="AL331" s="15" t="s">
        <v>155</v>
      </c>
      <c r="AM331" s="15" t="str">
        <f t="shared" si="56"/>
        <v>302.</v>
      </c>
      <c r="AN331" s="222"/>
      <c r="AO331" s="15"/>
      <c r="AP331" s="16"/>
    </row>
    <row r="332" spans="1:42" ht="22.5" hidden="1" customHeight="1" x14ac:dyDescent="0.25">
      <c r="A332" s="83" t="str">
        <f t="shared" si="62"/>
        <v>303.</v>
      </c>
      <c r="B332" s="26">
        <v>334</v>
      </c>
      <c r="C332" s="40" t="s">
        <v>2750</v>
      </c>
      <c r="D332" s="26">
        <v>1975</v>
      </c>
      <c r="E332" s="83" t="s">
        <v>2957</v>
      </c>
      <c r="F332" s="83" t="s">
        <v>2959</v>
      </c>
      <c r="G332" s="26">
        <v>5</v>
      </c>
      <c r="H332" s="26">
        <v>8</v>
      </c>
      <c r="I332" s="204">
        <v>6597.26</v>
      </c>
      <c r="J332" s="204">
        <v>4298.88</v>
      </c>
      <c r="K332" s="204">
        <v>4022.58</v>
      </c>
      <c r="L332" s="223">
        <v>194</v>
      </c>
      <c r="M332" s="207">
        <f t="shared" si="64"/>
        <v>6391694</v>
      </c>
      <c r="N332" s="207"/>
      <c r="O332" s="207"/>
      <c r="P332" s="207"/>
      <c r="Q332" s="205">
        <f t="shared" si="65"/>
        <v>6391694</v>
      </c>
      <c r="R332" s="207"/>
      <c r="S332" s="260"/>
      <c r="T332" s="207"/>
      <c r="U332" s="207">
        <v>1802</v>
      </c>
      <c r="V332" s="207">
        <f t="shared" ref="V332" si="66">U332*3547</f>
        <v>6391694</v>
      </c>
      <c r="W332" s="207"/>
      <c r="X332" s="207"/>
      <c r="Y332" s="207"/>
      <c r="Z332" s="207"/>
      <c r="AA332" s="207"/>
      <c r="AB332" s="207"/>
      <c r="AC332" s="208"/>
      <c r="AD332" s="208"/>
      <c r="AE332" s="207"/>
      <c r="AF332" s="207"/>
      <c r="AG332" s="221">
        <v>2025</v>
      </c>
      <c r="AH332" s="158"/>
      <c r="AI332" s="175"/>
      <c r="AJ332" s="218"/>
      <c r="AK332" s="15">
        <f t="shared" si="55"/>
        <v>303</v>
      </c>
      <c r="AL332" s="15" t="s">
        <v>155</v>
      </c>
      <c r="AM332" s="15" t="str">
        <f t="shared" si="56"/>
        <v>303.</v>
      </c>
      <c r="AN332" s="222"/>
      <c r="AO332" s="16"/>
      <c r="AP332" s="16"/>
    </row>
    <row r="333" spans="1:42" ht="22.5" hidden="1" customHeight="1" x14ac:dyDescent="0.25">
      <c r="A333" s="83" t="str">
        <f t="shared" si="62"/>
        <v>304.</v>
      </c>
      <c r="B333" s="26">
        <v>375</v>
      </c>
      <c r="C333" s="40" t="s">
        <v>2751</v>
      </c>
      <c r="D333" s="26">
        <v>1975</v>
      </c>
      <c r="E333" s="83" t="s">
        <v>2957</v>
      </c>
      <c r="F333" s="83" t="s">
        <v>2959</v>
      </c>
      <c r="G333" s="26">
        <v>5</v>
      </c>
      <c r="H333" s="26">
        <v>6</v>
      </c>
      <c r="I333" s="204">
        <v>6059</v>
      </c>
      <c r="J333" s="204">
        <v>4549.3999999999996</v>
      </c>
      <c r="K333" s="204">
        <v>4471</v>
      </c>
      <c r="L333" s="223">
        <v>160</v>
      </c>
      <c r="M333" s="207">
        <f t="shared" si="64"/>
        <v>4467100</v>
      </c>
      <c r="N333" s="207"/>
      <c r="O333" s="207"/>
      <c r="P333" s="207"/>
      <c r="Q333" s="205">
        <f t="shared" si="65"/>
        <v>4467100</v>
      </c>
      <c r="R333" s="208">
        <v>4467100</v>
      </c>
      <c r="S333" s="267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5"/>
      <c r="AD333" s="205"/>
      <c r="AE333" s="208"/>
      <c r="AF333" s="208"/>
      <c r="AG333" s="221">
        <v>2025</v>
      </c>
      <c r="AH333" s="158"/>
      <c r="AI333" s="175"/>
      <c r="AJ333" s="218"/>
      <c r="AK333" s="15">
        <f t="shared" si="55"/>
        <v>304</v>
      </c>
      <c r="AL333" s="15" t="s">
        <v>155</v>
      </c>
      <c r="AM333" s="15" t="str">
        <f t="shared" si="56"/>
        <v>304.</v>
      </c>
      <c r="AN333" s="222"/>
      <c r="AO333" s="15"/>
      <c r="AP333" s="16"/>
    </row>
    <row r="334" spans="1:42" ht="22.5" hidden="1" customHeight="1" x14ac:dyDescent="0.25">
      <c r="A334" s="83" t="str">
        <f t="shared" si="62"/>
        <v>305.</v>
      </c>
      <c r="B334" s="26">
        <v>547</v>
      </c>
      <c r="C334" s="40" t="s">
        <v>2752</v>
      </c>
      <c r="D334" s="26">
        <v>1975</v>
      </c>
      <c r="E334" s="135" t="s">
        <v>2957</v>
      </c>
      <c r="F334" s="83" t="s">
        <v>2959</v>
      </c>
      <c r="G334" s="26">
        <v>5</v>
      </c>
      <c r="H334" s="26">
        <v>6</v>
      </c>
      <c r="I334" s="205">
        <v>3940.19</v>
      </c>
      <c r="J334" s="205">
        <v>3550.19</v>
      </c>
      <c r="K334" s="205">
        <v>3550.19</v>
      </c>
      <c r="L334" s="219">
        <v>136</v>
      </c>
      <c r="M334" s="207">
        <f t="shared" si="64"/>
        <v>2599040</v>
      </c>
      <c r="N334" s="207"/>
      <c r="O334" s="207"/>
      <c r="P334" s="207"/>
      <c r="Q334" s="205">
        <f t="shared" si="65"/>
        <v>2599040</v>
      </c>
      <c r="R334" s="208">
        <v>2599040</v>
      </c>
      <c r="S334" s="267"/>
      <c r="T334" s="208"/>
      <c r="U334" s="208"/>
      <c r="V334" s="208"/>
      <c r="W334" s="208"/>
      <c r="X334" s="208"/>
      <c r="Y334" s="208"/>
      <c r="Z334" s="208"/>
      <c r="AA334" s="208"/>
      <c r="AB334" s="208"/>
      <c r="AC334" s="205"/>
      <c r="AD334" s="205"/>
      <c r="AE334" s="208"/>
      <c r="AF334" s="208"/>
      <c r="AG334" s="221">
        <v>2025</v>
      </c>
      <c r="AH334" s="158"/>
      <c r="AI334" s="175"/>
      <c r="AJ334" s="218"/>
      <c r="AK334" s="15">
        <f t="shared" si="55"/>
        <v>305</v>
      </c>
      <c r="AL334" s="15" t="s">
        <v>155</v>
      </c>
      <c r="AM334" s="15" t="str">
        <f t="shared" si="56"/>
        <v>305.</v>
      </c>
      <c r="AN334" s="222"/>
      <c r="AO334" s="15"/>
      <c r="AP334" s="16"/>
    </row>
    <row r="335" spans="1:42" ht="22.5" hidden="1" customHeight="1" x14ac:dyDescent="0.25">
      <c r="A335" s="83" t="str">
        <f t="shared" si="62"/>
        <v>306.</v>
      </c>
      <c r="B335" s="26">
        <v>699</v>
      </c>
      <c r="C335" s="40" t="s">
        <v>2753</v>
      </c>
      <c r="D335" s="26">
        <v>1977</v>
      </c>
      <c r="E335" s="83" t="s">
        <v>2957</v>
      </c>
      <c r="F335" s="83" t="s">
        <v>2959</v>
      </c>
      <c r="G335" s="26">
        <v>5</v>
      </c>
      <c r="H335" s="26">
        <v>2</v>
      </c>
      <c r="I335" s="204">
        <v>1808.98</v>
      </c>
      <c r="J335" s="204">
        <v>1204.57</v>
      </c>
      <c r="K335" s="204">
        <v>1204.57</v>
      </c>
      <c r="L335" s="223">
        <v>79</v>
      </c>
      <c r="M335" s="205">
        <f t="shared" si="64"/>
        <v>2568028</v>
      </c>
      <c r="N335" s="205"/>
      <c r="O335" s="205"/>
      <c r="P335" s="205"/>
      <c r="Q335" s="205">
        <f t="shared" si="65"/>
        <v>2568028</v>
      </c>
      <c r="R335" s="205"/>
      <c r="S335" s="219"/>
      <c r="T335" s="205"/>
      <c r="U335" s="205">
        <v>724</v>
      </c>
      <c r="V335" s="205">
        <f>U335*3547</f>
        <v>2568028</v>
      </c>
      <c r="W335" s="205"/>
      <c r="X335" s="205"/>
      <c r="Y335" s="205"/>
      <c r="Z335" s="205"/>
      <c r="AA335" s="205"/>
      <c r="AB335" s="205"/>
      <c r="AC335" s="205"/>
      <c r="AD335" s="205"/>
      <c r="AE335" s="205"/>
      <c r="AF335" s="205"/>
      <c r="AG335" s="221">
        <v>2025</v>
      </c>
      <c r="AH335" s="158"/>
      <c r="AI335" s="175"/>
      <c r="AJ335" s="218"/>
      <c r="AK335" s="15">
        <f t="shared" si="55"/>
        <v>306</v>
      </c>
      <c r="AL335" s="15" t="s">
        <v>155</v>
      </c>
      <c r="AM335" s="15" t="str">
        <f t="shared" si="56"/>
        <v>306.</v>
      </c>
      <c r="AN335" s="222"/>
      <c r="AO335" s="15"/>
      <c r="AP335" s="16"/>
    </row>
    <row r="336" spans="1:42" ht="22.5" hidden="1" customHeight="1" x14ac:dyDescent="0.25">
      <c r="A336" s="83" t="str">
        <f t="shared" si="62"/>
        <v>307.</v>
      </c>
      <c r="B336" s="26">
        <v>758</v>
      </c>
      <c r="C336" s="40" t="s">
        <v>2754</v>
      </c>
      <c r="D336" s="26">
        <v>1975</v>
      </c>
      <c r="E336" s="83" t="s">
        <v>2957</v>
      </c>
      <c r="F336" s="83" t="s">
        <v>2959</v>
      </c>
      <c r="G336" s="26">
        <v>5</v>
      </c>
      <c r="H336" s="26">
        <v>14</v>
      </c>
      <c r="I336" s="204">
        <v>14845.8</v>
      </c>
      <c r="J336" s="204">
        <v>11233.67</v>
      </c>
      <c r="K336" s="204">
        <v>11062.07</v>
      </c>
      <c r="L336" s="223">
        <v>459</v>
      </c>
      <c r="M336" s="207">
        <f t="shared" si="64"/>
        <v>12002934</v>
      </c>
      <c r="N336" s="207"/>
      <c r="O336" s="207"/>
      <c r="P336" s="207"/>
      <c r="Q336" s="205">
        <f t="shared" si="65"/>
        <v>12002934</v>
      </c>
      <c r="R336" s="205">
        <v>766038</v>
      </c>
      <c r="S336" s="219"/>
      <c r="T336" s="205"/>
      <c r="U336" s="205">
        <v>3168</v>
      </c>
      <c r="V336" s="205">
        <f>U336*3547</f>
        <v>11236896</v>
      </c>
      <c r="W336" s="205"/>
      <c r="X336" s="205"/>
      <c r="Y336" s="205"/>
      <c r="Z336" s="205"/>
      <c r="AA336" s="205"/>
      <c r="AB336" s="205"/>
      <c r="AC336" s="205"/>
      <c r="AD336" s="205"/>
      <c r="AE336" s="205"/>
      <c r="AF336" s="205"/>
      <c r="AG336" s="221">
        <v>2025</v>
      </c>
      <c r="AH336" s="158"/>
      <c r="AI336" s="175"/>
      <c r="AJ336" s="218"/>
      <c r="AK336" s="15">
        <f t="shared" si="55"/>
        <v>307</v>
      </c>
      <c r="AL336" s="15" t="s">
        <v>155</v>
      </c>
      <c r="AM336" s="15" t="str">
        <f t="shared" si="56"/>
        <v>307.</v>
      </c>
      <c r="AN336" s="222"/>
      <c r="AO336" s="15"/>
      <c r="AP336" s="16"/>
    </row>
    <row r="337" spans="1:42" ht="22.5" hidden="1" customHeight="1" x14ac:dyDescent="0.25">
      <c r="A337" s="83" t="str">
        <f t="shared" si="62"/>
        <v>308.</v>
      </c>
      <c r="B337" s="26">
        <v>868</v>
      </c>
      <c r="C337" s="40" t="s">
        <v>2755</v>
      </c>
      <c r="D337" s="26">
        <v>1975</v>
      </c>
      <c r="E337" s="83" t="s">
        <v>2957</v>
      </c>
      <c r="F337" s="83" t="s">
        <v>2959</v>
      </c>
      <c r="G337" s="26">
        <v>2</v>
      </c>
      <c r="H337" s="26">
        <v>3</v>
      </c>
      <c r="I337" s="207">
        <v>889.6</v>
      </c>
      <c r="J337" s="207">
        <v>889.6</v>
      </c>
      <c r="K337" s="207">
        <v>573.70000000000005</v>
      </c>
      <c r="L337" s="223">
        <v>32</v>
      </c>
      <c r="M337" s="207">
        <f t="shared" si="64"/>
        <v>6255653</v>
      </c>
      <c r="N337" s="207"/>
      <c r="O337" s="207"/>
      <c r="P337" s="207"/>
      <c r="Q337" s="205">
        <f t="shared" si="65"/>
        <v>6255653</v>
      </c>
      <c r="R337" s="208">
        <v>560742</v>
      </c>
      <c r="S337" s="267"/>
      <c r="T337" s="208"/>
      <c r="U337" s="208">
        <v>757</v>
      </c>
      <c r="V337" s="208">
        <f t="shared" ref="V337:V343" si="67">U337*7523</f>
        <v>5694911</v>
      </c>
      <c r="W337" s="208"/>
      <c r="X337" s="208"/>
      <c r="Y337" s="208"/>
      <c r="Z337" s="208"/>
      <c r="AA337" s="208"/>
      <c r="AB337" s="208"/>
      <c r="AC337" s="205"/>
      <c r="AD337" s="205"/>
      <c r="AE337" s="208"/>
      <c r="AF337" s="208"/>
      <c r="AG337" s="221">
        <v>2025</v>
      </c>
      <c r="AH337" s="158"/>
      <c r="AI337" s="175"/>
      <c r="AJ337" s="218"/>
      <c r="AK337" s="15">
        <f t="shared" si="55"/>
        <v>308</v>
      </c>
      <c r="AL337" s="15" t="s">
        <v>155</v>
      </c>
      <c r="AM337" s="15" t="str">
        <f t="shared" si="56"/>
        <v>308.</v>
      </c>
      <c r="AN337" s="222"/>
      <c r="AO337" s="15"/>
      <c r="AP337" s="16"/>
    </row>
    <row r="338" spans="1:42" ht="22.5" hidden="1" customHeight="1" x14ac:dyDescent="0.25">
      <c r="A338" s="83" t="str">
        <f t="shared" si="62"/>
        <v>309.</v>
      </c>
      <c r="B338" s="26">
        <v>870</v>
      </c>
      <c r="C338" s="40" t="s">
        <v>2756</v>
      </c>
      <c r="D338" s="26">
        <v>1975</v>
      </c>
      <c r="E338" s="135" t="s">
        <v>2957</v>
      </c>
      <c r="F338" s="83" t="s">
        <v>2959</v>
      </c>
      <c r="G338" s="26">
        <v>2</v>
      </c>
      <c r="H338" s="26">
        <v>2</v>
      </c>
      <c r="I338" s="205">
        <v>734.7</v>
      </c>
      <c r="J338" s="205">
        <v>734.7</v>
      </c>
      <c r="K338" s="205">
        <v>485.6</v>
      </c>
      <c r="L338" s="219">
        <v>27</v>
      </c>
      <c r="M338" s="207">
        <f t="shared" si="64"/>
        <v>5008046</v>
      </c>
      <c r="N338" s="207"/>
      <c r="O338" s="207"/>
      <c r="P338" s="207"/>
      <c r="Q338" s="205">
        <f t="shared" si="65"/>
        <v>5008046</v>
      </c>
      <c r="R338" s="208">
        <v>419016</v>
      </c>
      <c r="S338" s="267"/>
      <c r="T338" s="208"/>
      <c r="U338" s="208">
        <v>610</v>
      </c>
      <c r="V338" s="208">
        <f t="shared" si="67"/>
        <v>4589030</v>
      </c>
      <c r="W338" s="208"/>
      <c r="X338" s="208"/>
      <c r="Y338" s="208"/>
      <c r="Z338" s="208"/>
      <c r="AA338" s="208"/>
      <c r="AB338" s="208"/>
      <c r="AC338" s="205"/>
      <c r="AD338" s="205"/>
      <c r="AE338" s="208"/>
      <c r="AF338" s="208"/>
      <c r="AG338" s="221">
        <v>2025</v>
      </c>
      <c r="AH338" s="158"/>
      <c r="AI338" s="175"/>
      <c r="AJ338" s="218"/>
      <c r="AK338" s="15">
        <f t="shared" si="55"/>
        <v>309</v>
      </c>
      <c r="AL338" s="15" t="s">
        <v>155</v>
      </c>
      <c r="AM338" s="15" t="str">
        <f t="shared" si="56"/>
        <v>309.</v>
      </c>
      <c r="AN338" s="222"/>
      <c r="AO338" s="15"/>
      <c r="AP338" s="16"/>
    </row>
    <row r="339" spans="1:42" ht="22.5" hidden="1" customHeight="1" x14ac:dyDescent="0.25">
      <c r="A339" s="83" t="str">
        <f t="shared" si="62"/>
        <v>310.</v>
      </c>
      <c r="B339" s="26">
        <v>877</v>
      </c>
      <c r="C339" s="40" t="s">
        <v>2757</v>
      </c>
      <c r="D339" s="26">
        <v>1975</v>
      </c>
      <c r="E339" s="83" t="s">
        <v>2957</v>
      </c>
      <c r="F339" s="83" t="s">
        <v>2959</v>
      </c>
      <c r="G339" s="26">
        <v>2</v>
      </c>
      <c r="H339" s="26">
        <v>2</v>
      </c>
      <c r="I339" s="207">
        <v>784.9</v>
      </c>
      <c r="J339" s="207">
        <v>784.9</v>
      </c>
      <c r="K339" s="207">
        <v>472</v>
      </c>
      <c r="L339" s="223">
        <v>28</v>
      </c>
      <c r="M339" s="207">
        <f t="shared" si="64"/>
        <v>4376114</v>
      </c>
      <c r="N339" s="207"/>
      <c r="O339" s="207"/>
      <c r="P339" s="207"/>
      <c r="Q339" s="205">
        <f t="shared" si="65"/>
        <v>4376114</v>
      </c>
      <c r="R339" s="208">
        <v>419016</v>
      </c>
      <c r="S339" s="267"/>
      <c r="T339" s="208"/>
      <c r="U339" s="208">
        <v>526</v>
      </c>
      <c r="V339" s="208">
        <f t="shared" si="67"/>
        <v>3957098</v>
      </c>
      <c r="W339" s="208"/>
      <c r="X339" s="208"/>
      <c r="Y339" s="208"/>
      <c r="Z339" s="208"/>
      <c r="AA339" s="208"/>
      <c r="AB339" s="208"/>
      <c r="AC339" s="205"/>
      <c r="AD339" s="205"/>
      <c r="AE339" s="208"/>
      <c r="AF339" s="208"/>
      <c r="AG339" s="221">
        <v>2025</v>
      </c>
      <c r="AH339" s="158"/>
      <c r="AI339" s="175"/>
      <c r="AJ339" s="218"/>
      <c r="AK339" s="15">
        <f t="shared" si="55"/>
        <v>310</v>
      </c>
      <c r="AL339" s="15" t="s">
        <v>155</v>
      </c>
      <c r="AM339" s="15" t="str">
        <f t="shared" si="56"/>
        <v>310.</v>
      </c>
      <c r="AN339" s="222"/>
      <c r="AO339" s="15"/>
      <c r="AP339" s="16"/>
    </row>
    <row r="340" spans="1:42" ht="22.5" hidden="1" customHeight="1" x14ac:dyDescent="0.25">
      <c r="A340" s="83" t="str">
        <f t="shared" si="62"/>
        <v>311.</v>
      </c>
      <c r="B340" s="26">
        <v>878</v>
      </c>
      <c r="C340" s="40" t="s">
        <v>2758</v>
      </c>
      <c r="D340" s="26">
        <v>1975</v>
      </c>
      <c r="E340" s="83" t="s">
        <v>2957</v>
      </c>
      <c r="F340" s="83" t="s">
        <v>2959</v>
      </c>
      <c r="G340" s="26">
        <v>2</v>
      </c>
      <c r="H340" s="26">
        <v>2</v>
      </c>
      <c r="I340" s="207">
        <v>740.69</v>
      </c>
      <c r="J340" s="207">
        <v>740.69</v>
      </c>
      <c r="K340" s="207">
        <v>486.22</v>
      </c>
      <c r="L340" s="223">
        <v>35</v>
      </c>
      <c r="M340" s="207">
        <f t="shared" si="64"/>
        <v>4744741</v>
      </c>
      <c r="N340" s="207"/>
      <c r="O340" s="207"/>
      <c r="P340" s="207"/>
      <c r="Q340" s="205">
        <f t="shared" si="65"/>
        <v>4744741</v>
      </c>
      <c r="R340" s="208">
        <v>419016</v>
      </c>
      <c r="S340" s="267"/>
      <c r="T340" s="208"/>
      <c r="U340" s="208">
        <v>575</v>
      </c>
      <c r="V340" s="208">
        <f t="shared" si="67"/>
        <v>4325725</v>
      </c>
      <c r="W340" s="208"/>
      <c r="X340" s="208"/>
      <c r="Y340" s="208"/>
      <c r="Z340" s="208"/>
      <c r="AA340" s="208"/>
      <c r="AB340" s="208"/>
      <c r="AC340" s="205"/>
      <c r="AD340" s="205"/>
      <c r="AE340" s="208"/>
      <c r="AF340" s="208"/>
      <c r="AG340" s="221">
        <v>2025</v>
      </c>
      <c r="AH340" s="158"/>
      <c r="AI340" s="175"/>
      <c r="AJ340" s="218"/>
      <c r="AK340" s="15">
        <f t="shared" si="55"/>
        <v>311</v>
      </c>
      <c r="AL340" s="15" t="s">
        <v>155</v>
      </c>
      <c r="AM340" s="15" t="str">
        <f t="shared" si="56"/>
        <v>311.</v>
      </c>
      <c r="AN340" s="222"/>
      <c r="AO340" s="15"/>
      <c r="AP340" s="16"/>
    </row>
    <row r="341" spans="1:42" ht="22.5" hidden="1" customHeight="1" x14ac:dyDescent="0.25">
      <c r="A341" s="83" t="str">
        <f t="shared" si="62"/>
        <v>312.</v>
      </c>
      <c r="B341" s="26">
        <v>879</v>
      </c>
      <c r="C341" s="40" t="s">
        <v>2759</v>
      </c>
      <c r="D341" s="26">
        <v>1975</v>
      </c>
      <c r="E341" s="135" t="s">
        <v>2957</v>
      </c>
      <c r="F341" s="83" t="s">
        <v>2959</v>
      </c>
      <c r="G341" s="26">
        <v>2</v>
      </c>
      <c r="H341" s="26">
        <v>2</v>
      </c>
      <c r="I341" s="205">
        <v>748</v>
      </c>
      <c r="J341" s="205">
        <v>748</v>
      </c>
      <c r="K341" s="205">
        <v>490</v>
      </c>
      <c r="L341" s="219">
        <v>30</v>
      </c>
      <c r="M341" s="207">
        <f t="shared" si="64"/>
        <v>4965180</v>
      </c>
      <c r="N341" s="207"/>
      <c r="O341" s="207"/>
      <c r="P341" s="207"/>
      <c r="Q341" s="205">
        <f t="shared" si="65"/>
        <v>4965180</v>
      </c>
      <c r="R341" s="208"/>
      <c r="S341" s="267"/>
      <c r="T341" s="208"/>
      <c r="U341" s="208">
        <v>660</v>
      </c>
      <c r="V341" s="208">
        <f t="shared" si="67"/>
        <v>4965180</v>
      </c>
      <c r="W341" s="208"/>
      <c r="X341" s="208"/>
      <c r="Y341" s="208"/>
      <c r="Z341" s="208"/>
      <c r="AA341" s="208"/>
      <c r="AB341" s="208"/>
      <c r="AC341" s="205"/>
      <c r="AD341" s="205"/>
      <c r="AE341" s="208"/>
      <c r="AF341" s="208"/>
      <c r="AG341" s="221">
        <v>2025</v>
      </c>
      <c r="AH341" s="158"/>
      <c r="AI341" s="175"/>
      <c r="AJ341" s="218"/>
      <c r="AK341" s="15">
        <f t="shared" si="55"/>
        <v>312</v>
      </c>
      <c r="AL341" s="15" t="s">
        <v>155</v>
      </c>
      <c r="AM341" s="15" t="str">
        <f t="shared" si="56"/>
        <v>312.</v>
      </c>
      <c r="AN341" s="222"/>
      <c r="AO341" s="15"/>
      <c r="AP341" s="16"/>
    </row>
    <row r="342" spans="1:42" ht="22.5" hidden="1" customHeight="1" x14ac:dyDescent="0.25">
      <c r="A342" s="83" t="str">
        <f t="shared" si="62"/>
        <v>313.</v>
      </c>
      <c r="B342" s="26">
        <v>880</v>
      </c>
      <c r="C342" s="40" t="s">
        <v>2760</v>
      </c>
      <c r="D342" s="26">
        <v>1975</v>
      </c>
      <c r="E342" s="135" t="s">
        <v>2957</v>
      </c>
      <c r="F342" s="83" t="s">
        <v>2959</v>
      </c>
      <c r="G342" s="26">
        <v>2</v>
      </c>
      <c r="H342" s="26">
        <v>2</v>
      </c>
      <c r="I342" s="205">
        <v>784.4</v>
      </c>
      <c r="J342" s="205">
        <v>784.4</v>
      </c>
      <c r="K342" s="205">
        <v>477.4</v>
      </c>
      <c r="L342" s="219">
        <v>38</v>
      </c>
      <c r="M342" s="207">
        <f t="shared" si="64"/>
        <v>4993000</v>
      </c>
      <c r="N342" s="207"/>
      <c r="O342" s="207"/>
      <c r="P342" s="207"/>
      <c r="Q342" s="205">
        <f t="shared" si="65"/>
        <v>4993000</v>
      </c>
      <c r="R342" s="208">
        <v>419016</v>
      </c>
      <c r="S342" s="267"/>
      <c r="T342" s="208"/>
      <c r="U342" s="208">
        <v>608</v>
      </c>
      <c r="V342" s="208">
        <f t="shared" si="67"/>
        <v>4573984</v>
      </c>
      <c r="W342" s="208"/>
      <c r="X342" s="208"/>
      <c r="Y342" s="208"/>
      <c r="Z342" s="208"/>
      <c r="AA342" s="208"/>
      <c r="AB342" s="208"/>
      <c r="AC342" s="205"/>
      <c r="AD342" s="205"/>
      <c r="AE342" s="208"/>
      <c r="AF342" s="208"/>
      <c r="AG342" s="221">
        <v>2025</v>
      </c>
      <c r="AH342" s="158"/>
      <c r="AI342" s="175"/>
      <c r="AJ342" s="218"/>
      <c r="AK342" s="15">
        <f t="shared" si="55"/>
        <v>313</v>
      </c>
      <c r="AL342" s="15" t="s">
        <v>155</v>
      </c>
      <c r="AM342" s="15" t="str">
        <f t="shared" si="56"/>
        <v>313.</v>
      </c>
      <c r="AN342" s="222"/>
      <c r="AO342" s="15"/>
      <c r="AP342" s="16"/>
    </row>
    <row r="343" spans="1:42" ht="22.5" hidden="1" customHeight="1" x14ac:dyDescent="0.25">
      <c r="A343" s="83" t="str">
        <f t="shared" si="62"/>
        <v>314.</v>
      </c>
      <c r="B343" s="26">
        <v>881</v>
      </c>
      <c r="C343" s="40" t="s">
        <v>2761</v>
      </c>
      <c r="D343" s="26">
        <v>1975</v>
      </c>
      <c r="E343" s="135" t="s">
        <v>2957</v>
      </c>
      <c r="F343" s="83" t="s">
        <v>2959</v>
      </c>
      <c r="G343" s="26">
        <v>2</v>
      </c>
      <c r="H343" s="26">
        <v>2</v>
      </c>
      <c r="I343" s="205">
        <v>801.8</v>
      </c>
      <c r="J343" s="205">
        <v>801.8</v>
      </c>
      <c r="K343" s="205">
        <v>464.6</v>
      </c>
      <c r="L343" s="219">
        <v>27</v>
      </c>
      <c r="M343" s="205">
        <f t="shared" si="64"/>
        <v>3957098</v>
      </c>
      <c r="N343" s="205"/>
      <c r="O343" s="205"/>
      <c r="P343" s="205"/>
      <c r="Q343" s="205">
        <f t="shared" si="65"/>
        <v>3957098</v>
      </c>
      <c r="R343" s="205"/>
      <c r="S343" s="219"/>
      <c r="T343" s="205"/>
      <c r="U343" s="205">
        <v>526</v>
      </c>
      <c r="V343" s="205">
        <f t="shared" si="67"/>
        <v>3957098</v>
      </c>
      <c r="W343" s="205"/>
      <c r="X343" s="205"/>
      <c r="Y343" s="205"/>
      <c r="Z343" s="205"/>
      <c r="AA343" s="205"/>
      <c r="AB343" s="205"/>
      <c r="AC343" s="205"/>
      <c r="AD343" s="205"/>
      <c r="AE343" s="205"/>
      <c r="AF343" s="205"/>
      <c r="AG343" s="221">
        <v>2025</v>
      </c>
      <c r="AH343" s="158"/>
      <c r="AI343" s="175"/>
      <c r="AJ343" s="218"/>
      <c r="AK343" s="15">
        <f t="shared" si="55"/>
        <v>314</v>
      </c>
      <c r="AL343" s="15" t="s">
        <v>155</v>
      </c>
      <c r="AM343" s="15" t="str">
        <f t="shared" si="56"/>
        <v>314.</v>
      </c>
      <c r="AN343" s="222"/>
      <c r="AO343" s="15"/>
      <c r="AP343" s="16"/>
    </row>
    <row r="344" spans="1:42" ht="22.5" hidden="1" customHeight="1" x14ac:dyDescent="0.25">
      <c r="A344" s="83" t="str">
        <f t="shared" si="62"/>
        <v>315.</v>
      </c>
      <c r="B344" s="26">
        <v>115</v>
      </c>
      <c r="C344" s="40" t="s">
        <v>2762</v>
      </c>
      <c r="D344" s="26">
        <v>1976</v>
      </c>
      <c r="E344" s="83" t="s">
        <v>2957</v>
      </c>
      <c r="F344" s="83" t="s">
        <v>2959</v>
      </c>
      <c r="G344" s="26">
        <v>2</v>
      </c>
      <c r="H344" s="26">
        <v>2</v>
      </c>
      <c r="I344" s="204">
        <v>952.9</v>
      </c>
      <c r="J344" s="204">
        <v>467.3</v>
      </c>
      <c r="K344" s="204">
        <v>467.3</v>
      </c>
      <c r="L344" s="223">
        <v>30</v>
      </c>
      <c r="M344" s="207">
        <f t="shared" si="64"/>
        <v>1340130</v>
      </c>
      <c r="N344" s="207"/>
      <c r="O344" s="207"/>
      <c r="P344" s="207"/>
      <c r="Q344" s="205">
        <f t="shared" si="65"/>
        <v>1340130</v>
      </c>
      <c r="R344" s="208">
        <v>1340130</v>
      </c>
      <c r="S344" s="267"/>
      <c r="T344" s="208"/>
      <c r="U344" s="208"/>
      <c r="V344" s="208"/>
      <c r="W344" s="208"/>
      <c r="X344" s="208"/>
      <c r="Y344" s="208"/>
      <c r="Z344" s="208"/>
      <c r="AA344" s="208"/>
      <c r="AB344" s="208"/>
      <c r="AC344" s="205"/>
      <c r="AD344" s="205"/>
      <c r="AE344" s="208"/>
      <c r="AF344" s="208"/>
      <c r="AG344" s="221">
        <v>2025</v>
      </c>
      <c r="AH344" s="158"/>
      <c r="AI344" s="175"/>
      <c r="AJ344" s="218"/>
      <c r="AK344" s="15">
        <f t="shared" si="55"/>
        <v>315</v>
      </c>
      <c r="AL344" s="15" t="s">
        <v>155</v>
      </c>
      <c r="AM344" s="15" t="str">
        <f t="shared" si="56"/>
        <v>315.</v>
      </c>
      <c r="AN344" s="222"/>
      <c r="AO344" s="15"/>
      <c r="AP344" s="16"/>
    </row>
    <row r="345" spans="1:42" ht="22.5" hidden="1" customHeight="1" x14ac:dyDescent="0.25">
      <c r="A345" s="83" t="str">
        <f t="shared" si="62"/>
        <v>316.</v>
      </c>
      <c r="B345" s="26">
        <v>374</v>
      </c>
      <c r="C345" s="40" t="s">
        <v>2763</v>
      </c>
      <c r="D345" s="26">
        <v>1976</v>
      </c>
      <c r="E345" s="83" t="s">
        <v>2957</v>
      </c>
      <c r="F345" s="83" t="s">
        <v>2959</v>
      </c>
      <c r="G345" s="26">
        <v>5</v>
      </c>
      <c r="H345" s="26">
        <v>6</v>
      </c>
      <c r="I345" s="235">
        <v>4469.8999999999996</v>
      </c>
      <c r="J345" s="235">
        <v>3462.7</v>
      </c>
      <c r="K345" s="235">
        <v>2961.3</v>
      </c>
      <c r="L345" s="210">
        <v>175</v>
      </c>
      <c r="M345" s="207">
        <f t="shared" si="64"/>
        <v>4578112.9000000004</v>
      </c>
      <c r="N345" s="207"/>
      <c r="O345" s="207"/>
      <c r="P345" s="207"/>
      <c r="Q345" s="205">
        <f t="shared" si="65"/>
        <v>4578112.9000000004</v>
      </c>
      <c r="R345" s="208"/>
      <c r="S345" s="267"/>
      <c r="T345" s="208"/>
      <c r="U345" s="208">
        <v>1290.7</v>
      </c>
      <c r="V345" s="208">
        <f>U345*3547</f>
        <v>4578112.9000000004</v>
      </c>
      <c r="W345" s="208"/>
      <c r="X345" s="208"/>
      <c r="Y345" s="208"/>
      <c r="Z345" s="208"/>
      <c r="AA345" s="208"/>
      <c r="AB345" s="208"/>
      <c r="AC345" s="205"/>
      <c r="AD345" s="205"/>
      <c r="AE345" s="208"/>
      <c r="AF345" s="208"/>
      <c r="AG345" s="221">
        <v>2025</v>
      </c>
      <c r="AH345" s="158"/>
      <c r="AI345" s="175"/>
      <c r="AJ345" s="218"/>
      <c r="AK345" s="15">
        <f t="shared" si="55"/>
        <v>316</v>
      </c>
      <c r="AL345" s="15" t="s">
        <v>155</v>
      </c>
      <c r="AM345" s="15" t="str">
        <f t="shared" si="56"/>
        <v>316.</v>
      </c>
      <c r="AN345" s="222"/>
      <c r="AO345" s="15"/>
      <c r="AP345" s="16"/>
    </row>
    <row r="346" spans="1:42" ht="22.5" hidden="1" customHeight="1" x14ac:dyDescent="0.25">
      <c r="A346" s="83" t="str">
        <f t="shared" si="62"/>
        <v>317.</v>
      </c>
      <c r="B346" s="26">
        <v>401</v>
      </c>
      <c r="C346" s="40" t="s">
        <v>2764</v>
      </c>
      <c r="D346" s="26">
        <v>1976</v>
      </c>
      <c r="E346" s="83" t="s">
        <v>2957</v>
      </c>
      <c r="F346" s="83" t="s">
        <v>2959</v>
      </c>
      <c r="G346" s="26">
        <v>5</v>
      </c>
      <c r="H346" s="26">
        <v>2</v>
      </c>
      <c r="I346" s="204">
        <v>3487.65</v>
      </c>
      <c r="J346" s="204">
        <v>1827.42</v>
      </c>
      <c r="K346" s="204">
        <v>1827.42</v>
      </c>
      <c r="L346" s="223">
        <v>109</v>
      </c>
      <c r="M346" s="205">
        <f t="shared" si="64"/>
        <v>3542388.9000000004</v>
      </c>
      <c r="N346" s="205"/>
      <c r="O346" s="205"/>
      <c r="P346" s="205"/>
      <c r="Q346" s="205">
        <f t="shared" si="65"/>
        <v>3542388.9000000004</v>
      </c>
      <c r="R346" s="205"/>
      <c r="S346" s="219"/>
      <c r="T346" s="205"/>
      <c r="U346" s="205">
        <v>998.7</v>
      </c>
      <c r="V346" s="205">
        <f>U346*3547</f>
        <v>3542388.9000000004</v>
      </c>
      <c r="W346" s="205"/>
      <c r="X346" s="205"/>
      <c r="Y346" s="205"/>
      <c r="Z346" s="205"/>
      <c r="AA346" s="205"/>
      <c r="AB346" s="205"/>
      <c r="AC346" s="205"/>
      <c r="AD346" s="205"/>
      <c r="AE346" s="205"/>
      <c r="AF346" s="205"/>
      <c r="AG346" s="221">
        <v>2025</v>
      </c>
      <c r="AH346" s="158"/>
      <c r="AI346" s="175"/>
      <c r="AJ346" s="218"/>
      <c r="AK346" s="15">
        <f t="shared" si="55"/>
        <v>317</v>
      </c>
      <c r="AL346" s="15" t="s">
        <v>155</v>
      </c>
      <c r="AM346" s="15" t="str">
        <f t="shared" si="56"/>
        <v>317.</v>
      </c>
      <c r="AN346" s="222"/>
      <c r="AO346" s="15"/>
      <c r="AP346" s="16"/>
    </row>
    <row r="347" spans="1:42" ht="22.5" hidden="1" customHeight="1" x14ac:dyDescent="0.25">
      <c r="A347" s="83" t="str">
        <f t="shared" si="62"/>
        <v>318.</v>
      </c>
      <c r="B347" s="26">
        <v>585</v>
      </c>
      <c r="C347" s="40" t="s">
        <v>2765</v>
      </c>
      <c r="D347" s="26">
        <v>1976</v>
      </c>
      <c r="E347" s="83" t="s">
        <v>2957</v>
      </c>
      <c r="F347" s="83" t="s">
        <v>2959</v>
      </c>
      <c r="G347" s="26">
        <v>5</v>
      </c>
      <c r="H347" s="26">
        <v>4</v>
      </c>
      <c r="I347" s="235">
        <v>4347.05</v>
      </c>
      <c r="J347" s="235">
        <v>3276.32</v>
      </c>
      <c r="K347" s="235">
        <v>3172.05</v>
      </c>
      <c r="L347" s="210">
        <v>140</v>
      </c>
      <c r="M347" s="207">
        <f t="shared" si="64"/>
        <v>4837770</v>
      </c>
      <c r="N347" s="207"/>
      <c r="O347" s="207"/>
      <c r="P347" s="207"/>
      <c r="Q347" s="205">
        <f t="shared" si="65"/>
        <v>4837770</v>
      </c>
      <c r="R347" s="205">
        <f>1548360+3289410</f>
        <v>4837770</v>
      </c>
      <c r="S347" s="219"/>
      <c r="T347" s="205"/>
      <c r="U347" s="205"/>
      <c r="V347" s="205"/>
      <c r="W347" s="205"/>
      <c r="X347" s="205"/>
      <c r="Y347" s="205"/>
      <c r="Z347" s="205"/>
      <c r="AA347" s="205"/>
      <c r="AB347" s="205"/>
      <c r="AC347" s="205"/>
      <c r="AD347" s="205"/>
      <c r="AE347" s="205"/>
      <c r="AF347" s="205"/>
      <c r="AG347" s="221">
        <v>2025</v>
      </c>
      <c r="AH347" s="158"/>
      <c r="AI347" s="175"/>
      <c r="AJ347" s="218"/>
      <c r="AK347" s="15">
        <f t="shared" si="55"/>
        <v>318</v>
      </c>
      <c r="AL347" s="15" t="s">
        <v>155</v>
      </c>
      <c r="AM347" s="15" t="str">
        <f t="shared" si="56"/>
        <v>318.</v>
      </c>
      <c r="AN347" s="222"/>
      <c r="AO347" s="15"/>
      <c r="AP347" s="16"/>
    </row>
    <row r="348" spans="1:42" ht="22.5" hidden="1" customHeight="1" x14ac:dyDescent="0.25">
      <c r="A348" s="83" t="str">
        <f t="shared" si="62"/>
        <v>319.</v>
      </c>
      <c r="B348" s="26">
        <v>591</v>
      </c>
      <c r="C348" s="40" t="s">
        <v>2766</v>
      </c>
      <c r="D348" s="26">
        <v>1976</v>
      </c>
      <c r="E348" s="83" t="s">
        <v>2957</v>
      </c>
      <c r="F348" s="83" t="s">
        <v>2959</v>
      </c>
      <c r="G348" s="26">
        <v>2</v>
      </c>
      <c r="H348" s="26">
        <v>2</v>
      </c>
      <c r="I348" s="204">
        <v>934.1</v>
      </c>
      <c r="J348" s="204">
        <v>519.1</v>
      </c>
      <c r="K348" s="204">
        <v>519.1</v>
      </c>
      <c r="L348" s="223">
        <v>26</v>
      </c>
      <c r="M348" s="207">
        <f t="shared" si="64"/>
        <v>3295074</v>
      </c>
      <c r="N348" s="207"/>
      <c r="O348" s="207"/>
      <c r="P348" s="207"/>
      <c r="Q348" s="205">
        <f t="shared" si="65"/>
        <v>3295074</v>
      </c>
      <c r="R348" s="208"/>
      <c r="S348" s="267"/>
      <c r="T348" s="208"/>
      <c r="U348" s="208">
        <v>438</v>
      </c>
      <c r="V348" s="208">
        <f>U348*7523</f>
        <v>3295074</v>
      </c>
      <c r="W348" s="208"/>
      <c r="X348" s="208"/>
      <c r="Y348" s="208"/>
      <c r="Z348" s="208"/>
      <c r="AA348" s="208"/>
      <c r="AB348" s="208"/>
      <c r="AC348" s="205"/>
      <c r="AD348" s="205"/>
      <c r="AE348" s="208"/>
      <c r="AF348" s="208"/>
      <c r="AG348" s="221">
        <v>2025</v>
      </c>
      <c r="AH348" s="158"/>
      <c r="AI348" s="175"/>
      <c r="AJ348" s="218"/>
      <c r="AK348" s="15">
        <f t="shared" si="55"/>
        <v>319</v>
      </c>
      <c r="AL348" s="15" t="s">
        <v>155</v>
      </c>
      <c r="AM348" s="15" t="str">
        <f t="shared" si="56"/>
        <v>319.</v>
      </c>
      <c r="AN348" s="222"/>
      <c r="AO348" s="15"/>
      <c r="AP348" s="16"/>
    </row>
    <row r="349" spans="1:42" ht="22.5" hidden="1" customHeight="1" x14ac:dyDescent="0.25">
      <c r="A349" s="83" t="str">
        <f t="shared" si="62"/>
        <v>320.</v>
      </c>
      <c r="B349" s="26">
        <v>631</v>
      </c>
      <c r="C349" s="40" t="s">
        <v>2767</v>
      </c>
      <c r="D349" s="26">
        <v>1976</v>
      </c>
      <c r="E349" s="83" t="s">
        <v>2957</v>
      </c>
      <c r="F349" s="83" t="s">
        <v>2959</v>
      </c>
      <c r="G349" s="26">
        <v>5</v>
      </c>
      <c r="H349" s="26">
        <v>8</v>
      </c>
      <c r="I349" s="204">
        <v>8874.6299999999992</v>
      </c>
      <c r="J349" s="204">
        <v>6693.72</v>
      </c>
      <c r="K349" s="204">
        <v>6464.72</v>
      </c>
      <c r="L349" s="223">
        <v>291</v>
      </c>
      <c r="M349" s="207">
        <f t="shared" si="64"/>
        <v>5685400</v>
      </c>
      <c r="N349" s="207"/>
      <c r="O349" s="207"/>
      <c r="P349" s="207"/>
      <c r="Q349" s="205">
        <f t="shared" si="65"/>
        <v>5685400</v>
      </c>
      <c r="R349" s="208">
        <v>5685400</v>
      </c>
      <c r="S349" s="267"/>
      <c r="T349" s="208"/>
      <c r="U349" s="208"/>
      <c r="V349" s="208"/>
      <c r="W349" s="208"/>
      <c r="X349" s="208"/>
      <c r="Y349" s="208"/>
      <c r="Z349" s="208"/>
      <c r="AA349" s="208"/>
      <c r="AB349" s="208"/>
      <c r="AC349" s="205"/>
      <c r="AD349" s="205"/>
      <c r="AE349" s="208"/>
      <c r="AF349" s="208"/>
      <c r="AG349" s="221">
        <v>2025</v>
      </c>
      <c r="AH349" s="158"/>
      <c r="AI349" s="175"/>
      <c r="AJ349" s="218"/>
      <c r="AK349" s="15">
        <f t="shared" si="55"/>
        <v>320</v>
      </c>
      <c r="AL349" s="15" t="s">
        <v>155</v>
      </c>
      <c r="AM349" s="15" t="str">
        <f t="shared" si="56"/>
        <v>320.</v>
      </c>
      <c r="AN349" s="222"/>
      <c r="AO349" s="15"/>
      <c r="AP349" s="16"/>
    </row>
    <row r="350" spans="1:42" ht="22.5" hidden="1" customHeight="1" x14ac:dyDescent="0.25">
      <c r="A350" s="83" t="str">
        <f t="shared" si="62"/>
        <v>321.</v>
      </c>
      <c r="B350" s="26">
        <v>703</v>
      </c>
      <c r="C350" s="40" t="s">
        <v>2768</v>
      </c>
      <c r="D350" s="26">
        <v>1976</v>
      </c>
      <c r="E350" s="83" t="s">
        <v>2957</v>
      </c>
      <c r="F350" s="83" t="s">
        <v>2959</v>
      </c>
      <c r="G350" s="26">
        <v>5</v>
      </c>
      <c r="H350" s="26">
        <v>4</v>
      </c>
      <c r="I350" s="204">
        <v>3332</v>
      </c>
      <c r="J350" s="204">
        <v>2226.3000000000002</v>
      </c>
      <c r="K350" s="204">
        <v>2226.3000000000002</v>
      </c>
      <c r="L350" s="223">
        <v>153</v>
      </c>
      <c r="M350" s="207">
        <f t="shared" si="64"/>
        <v>3372132.9000000004</v>
      </c>
      <c r="N350" s="207"/>
      <c r="O350" s="207"/>
      <c r="P350" s="207"/>
      <c r="Q350" s="205">
        <f t="shared" si="65"/>
        <v>3372132.9000000004</v>
      </c>
      <c r="R350" s="207"/>
      <c r="S350" s="260"/>
      <c r="T350" s="207"/>
      <c r="U350" s="207">
        <v>950.7</v>
      </c>
      <c r="V350" s="207">
        <f>U350*3547</f>
        <v>3372132.9000000004</v>
      </c>
      <c r="W350" s="207"/>
      <c r="X350" s="207"/>
      <c r="Y350" s="207"/>
      <c r="Z350" s="207"/>
      <c r="AA350" s="207"/>
      <c r="AB350" s="207"/>
      <c r="AC350" s="208"/>
      <c r="AD350" s="208"/>
      <c r="AE350" s="207"/>
      <c r="AF350" s="207"/>
      <c r="AG350" s="221">
        <v>2025</v>
      </c>
      <c r="AH350" s="158"/>
      <c r="AI350" s="175"/>
      <c r="AJ350" s="218"/>
      <c r="AK350" s="15">
        <f t="shared" si="55"/>
        <v>321</v>
      </c>
      <c r="AL350" s="15" t="s">
        <v>155</v>
      </c>
      <c r="AM350" s="15" t="str">
        <f t="shared" si="56"/>
        <v>321.</v>
      </c>
      <c r="AN350" s="222"/>
      <c r="AO350" s="16"/>
      <c r="AP350" s="16"/>
    </row>
    <row r="351" spans="1:42" ht="22.5" hidden="1" customHeight="1" x14ac:dyDescent="0.25">
      <c r="A351" s="83" t="str">
        <f t="shared" si="62"/>
        <v>322.</v>
      </c>
      <c r="B351" s="26">
        <v>760</v>
      </c>
      <c r="C351" s="40" t="s">
        <v>2769</v>
      </c>
      <c r="D351" s="26">
        <v>1976</v>
      </c>
      <c r="E351" s="83" t="s">
        <v>2957</v>
      </c>
      <c r="F351" s="83" t="s">
        <v>2959</v>
      </c>
      <c r="G351" s="26">
        <v>5</v>
      </c>
      <c r="H351" s="26">
        <v>14</v>
      </c>
      <c r="I351" s="204">
        <v>14183.5</v>
      </c>
      <c r="J351" s="204">
        <v>12871.75</v>
      </c>
      <c r="K351" s="204">
        <v>10546.45</v>
      </c>
      <c r="L351" s="223">
        <v>415</v>
      </c>
      <c r="M351" s="205">
        <f t="shared" si="64"/>
        <v>14182278</v>
      </c>
      <c r="N351" s="205"/>
      <c r="O351" s="205"/>
      <c r="P351" s="205"/>
      <c r="Q351" s="205">
        <f t="shared" si="65"/>
        <v>14182278</v>
      </c>
      <c r="R351" s="205">
        <v>2711280</v>
      </c>
      <c r="S351" s="219"/>
      <c r="T351" s="205"/>
      <c r="U351" s="205">
        <v>3234</v>
      </c>
      <c r="V351" s="205">
        <f t="shared" ref="V351" si="68">U351*3547</f>
        <v>11470998</v>
      </c>
      <c r="W351" s="205"/>
      <c r="X351" s="205"/>
      <c r="Y351" s="205"/>
      <c r="Z351" s="205"/>
      <c r="AA351" s="205"/>
      <c r="AB351" s="205"/>
      <c r="AC351" s="205"/>
      <c r="AD351" s="205"/>
      <c r="AE351" s="205"/>
      <c r="AF351" s="205"/>
      <c r="AG351" s="221">
        <v>2025</v>
      </c>
      <c r="AH351" s="158"/>
      <c r="AI351" s="175"/>
      <c r="AJ351" s="218"/>
      <c r="AK351" s="15">
        <f t="shared" ref="AK351:AK414" si="69">MAX(AK346:AK350)+1</f>
        <v>322</v>
      </c>
      <c r="AL351" s="15" t="s">
        <v>155</v>
      </c>
      <c r="AM351" s="15" t="str">
        <f t="shared" si="56"/>
        <v>322.</v>
      </c>
      <c r="AN351" s="222"/>
      <c r="AO351" s="15"/>
      <c r="AP351" s="16"/>
    </row>
    <row r="352" spans="1:42" ht="22.5" hidden="1" customHeight="1" x14ac:dyDescent="0.25">
      <c r="A352" s="83" t="str">
        <f t="shared" si="62"/>
        <v>323.</v>
      </c>
      <c r="B352" s="26">
        <v>796</v>
      </c>
      <c r="C352" s="40" t="s">
        <v>2770</v>
      </c>
      <c r="D352" s="26">
        <v>1976</v>
      </c>
      <c r="E352" s="83" t="s">
        <v>2957</v>
      </c>
      <c r="F352" s="83" t="s">
        <v>2959</v>
      </c>
      <c r="G352" s="26">
        <v>5</v>
      </c>
      <c r="H352" s="26">
        <v>6</v>
      </c>
      <c r="I352" s="204">
        <v>5974.24</v>
      </c>
      <c r="J352" s="204">
        <v>4488.28</v>
      </c>
      <c r="K352" s="204">
        <v>4307.24</v>
      </c>
      <c r="L352" s="223">
        <v>163</v>
      </c>
      <c r="M352" s="207">
        <f t="shared" si="64"/>
        <v>4611100</v>
      </c>
      <c r="N352" s="207"/>
      <c r="O352" s="207"/>
      <c r="P352" s="207"/>
      <c r="Q352" s="205">
        <f t="shared" si="65"/>
        <v>4611100</v>
      </c>
      <c r="R352" s="208"/>
      <c r="S352" s="267"/>
      <c r="T352" s="208"/>
      <c r="U352" s="208">
        <v>1300</v>
      </c>
      <c r="V352" s="208">
        <f>U352*3547</f>
        <v>4611100</v>
      </c>
      <c r="W352" s="208"/>
      <c r="X352" s="208"/>
      <c r="Y352" s="208"/>
      <c r="Z352" s="208"/>
      <c r="AA352" s="208"/>
      <c r="AB352" s="208"/>
      <c r="AC352" s="205"/>
      <c r="AD352" s="205"/>
      <c r="AE352" s="208"/>
      <c r="AF352" s="208"/>
      <c r="AG352" s="221">
        <v>2025</v>
      </c>
      <c r="AH352" s="158"/>
      <c r="AI352" s="175"/>
      <c r="AJ352" s="218"/>
      <c r="AK352" s="15">
        <f t="shared" si="69"/>
        <v>323</v>
      </c>
      <c r="AL352" s="15" t="s">
        <v>155</v>
      </c>
      <c r="AM352" s="15" t="str">
        <f t="shared" si="56"/>
        <v>323.</v>
      </c>
      <c r="AN352" s="222"/>
      <c r="AO352" s="15"/>
      <c r="AP352" s="16"/>
    </row>
    <row r="353" spans="1:42" ht="22.5" hidden="1" customHeight="1" x14ac:dyDescent="0.25">
      <c r="A353" s="83" t="str">
        <f t="shared" si="62"/>
        <v>324.</v>
      </c>
      <c r="B353" s="26">
        <v>889</v>
      </c>
      <c r="C353" s="40" t="s">
        <v>2771</v>
      </c>
      <c r="D353" s="26">
        <v>1976</v>
      </c>
      <c r="E353" s="135" t="s">
        <v>2957</v>
      </c>
      <c r="F353" s="83" t="s">
        <v>2959</v>
      </c>
      <c r="G353" s="26">
        <v>2</v>
      </c>
      <c r="H353" s="26">
        <v>2</v>
      </c>
      <c r="I353" s="205">
        <v>715.2</v>
      </c>
      <c r="J353" s="205">
        <v>715.79</v>
      </c>
      <c r="K353" s="205">
        <v>471.6</v>
      </c>
      <c r="L353" s="219">
        <v>35</v>
      </c>
      <c r="M353" s="205">
        <f t="shared" si="64"/>
        <v>4912519</v>
      </c>
      <c r="N353" s="205"/>
      <c r="O353" s="205"/>
      <c r="P353" s="205"/>
      <c r="Q353" s="205">
        <f t="shared" si="65"/>
        <v>4912519</v>
      </c>
      <c r="R353" s="205"/>
      <c r="S353" s="219"/>
      <c r="T353" s="205"/>
      <c r="U353" s="205">
        <v>653</v>
      </c>
      <c r="V353" s="205">
        <f t="shared" ref="V353:V355" si="70">U353*7523</f>
        <v>4912519</v>
      </c>
      <c r="W353" s="205"/>
      <c r="X353" s="205"/>
      <c r="Y353" s="205"/>
      <c r="Z353" s="205"/>
      <c r="AA353" s="205"/>
      <c r="AB353" s="205"/>
      <c r="AC353" s="205"/>
      <c r="AD353" s="205"/>
      <c r="AE353" s="205"/>
      <c r="AF353" s="205"/>
      <c r="AG353" s="221">
        <v>2025</v>
      </c>
      <c r="AH353" s="158"/>
      <c r="AI353" s="175"/>
      <c r="AJ353" s="218"/>
      <c r="AK353" s="15">
        <f t="shared" si="69"/>
        <v>324</v>
      </c>
      <c r="AL353" s="15" t="s">
        <v>155</v>
      </c>
      <c r="AM353" s="15" t="str">
        <f t="shared" ref="AM353:AM416" si="71">CONCATENATE(AK353,AL353)</f>
        <v>324.</v>
      </c>
      <c r="AN353" s="222"/>
      <c r="AO353" s="15"/>
      <c r="AP353" s="16"/>
    </row>
    <row r="354" spans="1:42" ht="22.5" hidden="1" customHeight="1" x14ac:dyDescent="0.25">
      <c r="A354" s="83" t="str">
        <f t="shared" si="62"/>
        <v>325.</v>
      </c>
      <c r="B354" s="26">
        <v>890</v>
      </c>
      <c r="C354" s="40" t="s">
        <v>2772</v>
      </c>
      <c r="D354" s="26">
        <v>1976</v>
      </c>
      <c r="E354" s="135" t="s">
        <v>2957</v>
      </c>
      <c r="F354" s="83" t="s">
        <v>2959</v>
      </c>
      <c r="G354" s="26">
        <v>2</v>
      </c>
      <c r="H354" s="26">
        <v>1</v>
      </c>
      <c r="I354" s="205">
        <v>915.9</v>
      </c>
      <c r="J354" s="205">
        <v>915.88</v>
      </c>
      <c r="K354" s="205">
        <v>572.70000000000005</v>
      </c>
      <c r="L354" s="219">
        <v>45</v>
      </c>
      <c r="M354" s="205">
        <f t="shared" si="64"/>
        <v>4927565</v>
      </c>
      <c r="N354" s="205"/>
      <c r="O354" s="205"/>
      <c r="P354" s="205"/>
      <c r="Q354" s="205">
        <f t="shared" si="65"/>
        <v>4927565</v>
      </c>
      <c r="R354" s="205"/>
      <c r="S354" s="219"/>
      <c r="T354" s="205"/>
      <c r="U354" s="205">
        <v>655</v>
      </c>
      <c r="V354" s="205">
        <f t="shared" si="70"/>
        <v>4927565</v>
      </c>
      <c r="W354" s="205"/>
      <c r="X354" s="205"/>
      <c r="Y354" s="205"/>
      <c r="Z354" s="205"/>
      <c r="AA354" s="205"/>
      <c r="AB354" s="205"/>
      <c r="AC354" s="205"/>
      <c r="AD354" s="205"/>
      <c r="AE354" s="205"/>
      <c r="AF354" s="205"/>
      <c r="AG354" s="221">
        <v>2025</v>
      </c>
      <c r="AH354" s="158"/>
      <c r="AI354" s="175"/>
      <c r="AJ354" s="218"/>
      <c r="AK354" s="15">
        <f t="shared" si="69"/>
        <v>325</v>
      </c>
      <c r="AL354" s="15" t="s">
        <v>155</v>
      </c>
      <c r="AM354" s="15" t="str">
        <f t="shared" si="71"/>
        <v>325.</v>
      </c>
      <c r="AN354" s="222"/>
      <c r="AO354" s="15"/>
      <c r="AP354" s="16"/>
    </row>
    <row r="355" spans="1:42" ht="22.5" hidden="1" customHeight="1" x14ac:dyDescent="0.25">
      <c r="A355" s="83" t="str">
        <f t="shared" si="62"/>
        <v>326.</v>
      </c>
      <c r="B355" s="26">
        <v>892</v>
      </c>
      <c r="C355" s="40" t="s">
        <v>2773</v>
      </c>
      <c r="D355" s="26">
        <v>1976</v>
      </c>
      <c r="E355" s="83" t="s">
        <v>2957</v>
      </c>
      <c r="F355" s="83" t="s">
        <v>2959</v>
      </c>
      <c r="G355" s="26">
        <v>2</v>
      </c>
      <c r="H355" s="26">
        <v>2</v>
      </c>
      <c r="I355" s="204">
        <v>719.5</v>
      </c>
      <c r="J355" s="204">
        <v>719.47</v>
      </c>
      <c r="K355" s="204">
        <v>475.3</v>
      </c>
      <c r="L355" s="223">
        <v>34</v>
      </c>
      <c r="M355" s="207">
        <f t="shared" si="64"/>
        <v>4942611</v>
      </c>
      <c r="N355" s="207"/>
      <c r="O355" s="207"/>
      <c r="P355" s="207"/>
      <c r="Q355" s="205">
        <f t="shared" si="65"/>
        <v>4942611</v>
      </c>
      <c r="R355" s="208"/>
      <c r="S355" s="267"/>
      <c r="T355" s="208"/>
      <c r="U355" s="208">
        <v>657</v>
      </c>
      <c r="V355" s="208">
        <f t="shared" si="70"/>
        <v>4942611</v>
      </c>
      <c r="W355" s="208"/>
      <c r="X355" s="208"/>
      <c r="Y355" s="208"/>
      <c r="Z355" s="208"/>
      <c r="AA355" s="208"/>
      <c r="AB355" s="208"/>
      <c r="AC355" s="205"/>
      <c r="AD355" s="205"/>
      <c r="AE355" s="208"/>
      <c r="AF355" s="208"/>
      <c r="AG355" s="221">
        <v>2025</v>
      </c>
      <c r="AH355" s="158"/>
      <c r="AI355" s="175"/>
      <c r="AJ355" s="218"/>
      <c r="AK355" s="15">
        <f t="shared" si="69"/>
        <v>326</v>
      </c>
      <c r="AL355" s="15" t="s">
        <v>155</v>
      </c>
      <c r="AM355" s="15" t="str">
        <f t="shared" si="71"/>
        <v>326.</v>
      </c>
      <c r="AN355" s="222"/>
      <c r="AO355" s="15"/>
      <c r="AP355" s="16"/>
    </row>
    <row r="356" spans="1:42" ht="22.5" hidden="1" customHeight="1" x14ac:dyDescent="0.25">
      <c r="A356" s="83" t="str">
        <f t="shared" si="62"/>
        <v>327.</v>
      </c>
      <c r="B356" s="26">
        <v>109</v>
      </c>
      <c r="C356" s="40" t="s">
        <v>2774</v>
      </c>
      <c r="D356" s="26">
        <v>1977</v>
      </c>
      <c r="E356" s="135" t="s">
        <v>2957</v>
      </c>
      <c r="F356" s="83" t="s">
        <v>2959</v>
      </c>
      <c r="G356" s="26">
        <v>2</v>
      </c>
      <c r="H356" s="26">
        <v>2</v>
      </c>
      <c r="I356" s="234">
        <v>761.2</v>
      </c>
      <c r="J356" s="234">
        <v>436.6</v>
      </c>
      <c r="K356" s="234">
        <v>436.6</v>
      </c>
      <c r="L356" s="266">
        <v>17</v>
      </c>
      <c r="M356" s="207">
        <f t="shared" si="64"/>
        <v>278655</v>
      </c>
      <c r="N356" s="207"/>
      <c r="O356" s="207"/>
      <c r="P356" s="207"/>
      <c r="Q356" s="205">
        <f t="shared" si="65"/>
        <v>278655</v>
      </c>
      <c r="R356" s="207">
        <v>278655</v>
      </c>
      <c r="S356" s="260"/>
      <c r="T356" s="207"/>
      <c r="U356" s="207"/>
      <c r="V356" s="207"/>
      <c r="W356" s="207"/>
      <c r="X356" s="207"/>
      <c r="Y356" s="207"/>
      <c r="Z356" s="207"/>
      <c r="AA356" s="207"/>
      <c r="AB356" s="207"/>
      <c r="AC356" s="208"/>
      <c r="AD356" s="208"/>
      <c r="AE356" s="207"/>
      <c r="AF356" s="207"/>
      <c r="AG356" s="221">
        <v>2025</v>
      </c>
      <c r="AH356" s="158"/>
      <c r="AI356" s="175"/>
      <c r="AJ356" s="218"/>
      <c r="AK356" s="15">
        <f t="shared" si="69"/>
        <v>327</v>
      </c>
      <c r="AL356" s="15" t="s">
        <v>155</v>
      </c>
      <c r="AM356" s="15" t="str">
        <f t="shared" si="71"/>
        <v>327.</v>
      </c>
      <c r="AN356" s="222"/>
      <c r="AO356" s="16"/>
      <c r="AP356" s="16"/>
    </row>
    <row r="357" spans="1:42" ht="22.5" hidden="1" customHeight="1" x14ac:dyDescent="0.25">
      <c r="A357" s="83" t="str">
        <f t="shared" si="62"/>
        <v>328.</v>
      </c>
      <c r="B357" s="26">
        <v>142</v>
      </c>
      <c r="C357" s="40" t="s">
        <v>3090</v>
      </c>
      <c r="D357" s="26">
        <v>1977</v>
      </c>
      <c r="E357" s="83" t="s">
        <v>2957</v>
      </c>
      <c r="F357" s="83" t="s">
        <v>2959</v>
      </c>
      <c r="G357" s="26">
        <v>5</v>
      </c>
      <c r="H357" s="26">
        <v>4</v>
      </c>
      <c r="I357" s="207">
        <v>3836.84</v>
      </c>
      <c r="J357" s="207">
        <v>3386.2</v>
      </c>
      <c r="K357" s="207">
        <v>3386.2</v>
      </c>
      <c r="L357" s="223">
        <v>144</v>
      </c>
      <c r="M357" s="205">
        <f t="shared" si="64"/>
        <v>3497342</v>
      </c>
      <c r="N357" s="205"/>
      <c r="O357" s="205"/>
      <c r="P357" s="205"/>
      <c r="Q357" s="205">
        <f t="shared" si="65"/>
        <v>3497342</v>
      </c>
      <c r="R357" s="205"/>
      <c r="S357" s="219"/>
      <c r="T357" s="205"/>
      <c r="U357" s="205">
        <v>986</v>
      </c>
      <c r="V357" s="205">
        <f t="shared" ref="V357" si="72">U357*3547</f>
        <v>3497342</v>
      </c>
      <c r="W357" s="205"/>
      <c r="X357" s="205"/>
      <c r="Y357" s="205"/>
      <c r="Z357" s="205"/>
      <c r="AA357" s="205"/>
      <c r="AB357" s="205"/>
      <c r="AC357" s="205"/>
      <c r="AD357" s="205"/>
      <c r="AE357" s="205"/>
      <c r="AF357" s="205"/>
      <c r="AG357" s="221">
        <v>2025</v>
      </c>
      <c r="AH357" s="158"/>
      <c r="AI357" s="175"/>
      <c r="AJ357" s="218"/>
      <c r="AK357" s="15">
        <f t="shared" si="69"/>
        <v>328</v>
      </c>
      <c r="AL357" s="15" t="s">
        <v>155</v>
      </c>
      <c r="AM357" s="15" t="str">
        <f t="shared" si="71"/>
        <v>328.</v>
      </c>
      <c r="AN357" s="222"/>
      <c r="AO357" s="15"/>
      <c r="AP357" s="16"/>
    </row>
    <row r="358" spans="1:42" ht="22.5" hidden="1" customHeight="1" x14ac:dyDescent="0.25">
      <c r="A358" s="83" t="str">
        <f t="shared" si="62"/>
        <v>329.</v>
      </c>
      <c r="B358" s="26">
        <v>227</v>
      </c>
      <c r="C358" s="40" t="s">
        <v>2775</v>
      </c>
      <c r="D358" s="26">
        <v>1977</v>
      </c>
      <c r="E358" s="83" t="s">
        <v>2957</v>
      </c>
      <c r="F358" s="83" t="s">
        <v>2959</v>
      </c>
      <c r="G358" s="26">
        <v>1</v>
      </c>
      <c r="H358" s="26">
        <v>2</v>
      </c>
      <c r="I358" s="207">
        <v>442.2</v>
      </c>
      <c r="J358" s="207">
        <v>300</v>
      </c>
      <c r="K358" s="207">
        <v>300</v>
      </c>
      <c r="L358" s="223">
        <v>9</v>
      </c>
      <c r="M358" s="205">
        <f t="shared" si="64"/>
        <v>3386102.3000000003</v>
      </c>
      <c r="N358" s="205"/>
      <c r="O358" s="205"/>
      <c r="P358" s="205"/>
      <c r="Q358" s="205">
        <f t="shared" si="65"/>
        <v>3386102.3000000003</v>
      </c>
      <c r="R358" s="205"/>
      <c r="S358" s="219"/>
      <c r="T358" s="205"/>
      <c r="U358" s="205">
        <v>450.1</v>
      </c>
      <c r="V358" s="205">
        <f>U358*7523</f>
        <v>3386102.3000000003</v>
      </c>
      <c r="W358" s="205"/>
      <c r="X358" s="205"/>
      <c r="Y358" s="205"/>
      <c r="Z358" s="205"/>
      <c r="AA358" s="205"/>
      <c r="AB358" s="205"/>
      <c r="AC358" s="205"/>
      <c r="AD358" s="205"/>
      <c r="AE358" s="205"/>
      <c r="AF358" s="205"/>
      <c r="AG358" s="221">
        <v>2025</v>
      </c>
      <c r="AH358" s="158"/>
      <c r="AI358" s="175"/>
      <c r="AJ358" s="218"/>
      <c r="AK358" s="15">
        <f t="shared" si="69"/>
        <v>329</v>
      </c>
      <c r="AL358" s="15" t="s">
        <v>155</v>
      </c>
      <c r="AM358" s="15" t="str">
        <f t="shared" si="71"/>
        <v>329.</v>
      </c>
      <c r="AN358" s="222"/>
      <c r="AO358" s="15"/>
      <c r="AP358" s="16"/>
    </row>
    <row r="359" spans="1:42" ht="22.5" hidden="1" customHeight="1" x14ac:dyDescent="0.25">
      <c r="A359" s="83" t="str">
        <f t="shared" si="62"/>
        <v>330.</v>
      </c>
      <c r="B359" s="26">
        <v>329</v>
      </c>
      <c r="C359" s="40" t="s">
        <v>2776</v>
      </c>
      <c r="D359" s="26">
        <v>1977</v>
      </c>
      <c r="E359" s="83" t="s">
        <v>2957</v>
      </c>
      <c r="F359" s="83" t="s">
        <v>2960</v>
      </c>
      <c r="G359" s="26">
        <v>2</v>
      </c>
      <c r="H359" s="26">
        <v>2</v>
      </c>
      <c r="I359" s="235">
        <v>258.7</v>
      </c>
      <c r="J359" s="235">
        <v>168.51</v>
      </c>
      <c r="K359" s="235">
        <v>168.51</v>
      </c>
      <c r="L359" s="210">
        <v>12</v>
      </c>
      <c r="M359" s="205">
        <f t="shared" si="64"/>
        <v>1805520</v>
      </c>
      <c r="N359" s="205"/>
      <c r="O359" s="205"/>
      <c r="P359" s="205"/>
      <c r="Q359" s="205">
        <f t="shared" si="65"/>
        <v>1805520</v>
      </c>
      <c r="R359" s="205"/>
      <c r="S359" s="219"/>
      <c r="T359" s="205"/>
      <c r="U359" s="205">
        <v>240</v>
      </c>
      <c r="V359" s="205">
        <f>U359*7523</f>
        <v>1805520</v>
      </c>
      <c r="W359" s="205"/>
      <c r="X359" s="205"/>
      <c r="Y359" s="205"/>
      <c r="Z359" s="205"/>
      <c r="AA359" s="205"/>
      <c r="AB359" s="205"/>
      <c r="AC359" s="205"/>
      <c r="AD359" s="205"/>
      <c r="AE359" s="205"/>
      <c r="AF359" s="205"/>
      <c r="AG359" s="221">
        <v>2025</v>
      </c>
      <c r="AH359" s="158"/>
      <c r="AI359" s="175"/>
      <c r="AJ359" s="218"/>
      <c r="AK359" s="15">
        <f t="shared" si="69"/>
        <v>330</v>
      </c>
      <c r="AL359" s="15" t="s">
        <v>155</v>
      </c>
      <c r="AM359" s="15" t="str">
        <f t="shared" si="71"/>
        <v>330.</v>
      </c>
      <c r="AN359" s="222"/>
      <c r="AO359" s="15"/>
      <c r="AP359" s="16"/>
    </row>
    <row r="360" spans="1:42" ht="22.5" hidden="1" customHeight="1" x14ac:dyDescent="0.25">
      <c r="A360" s="83" t="str">
        <f t="shared" si="62"/>
        <v>331.</v>
      </c>
      <c r="B360" s="26">
        <v>376</v>
      </c>
      <c r="C360" s="40" t="s">
        <v>2777</v>
      </c>
      <c r="D360" s="26">
        <v>1977</v>
      </c>
      <c r="E360" s="83" t="s">
        <v>2957</v>
      </c>
      <c r="F360" s="83" t="s">
        <v>2959</v>
      </c>
      <c r="G360" s="26">
        <v>5</v>
      </c>
      <c r="H360" s="26">
        <v>6</v>
      </c>
      <c r="I360" s="235">
        <v>7392.87</v>
      </c>
      <c r="J360" s="235">
        <v>4723.7</v>
      </c>
      <c r="K360" s="235">
        <v>4723.7</v>
      </c>
      <c r="L360" s="210">
        <v>199</v>
      </c>
      <c r="M360" s="207">
        <f t="shared" si="64"/>
        <v>4518878</v>
      </c>
      <c r="N360" s="207"/>
      <c r="O360" s="207"/>
      <c r="P360" s="207"/>
      <c r="Q360" s="205">
        <f t="shared" si="65"/>
        <v>4518878</v>
      </c>
      <c r="R360" s="208"/>
      <c r="S360" s="267"/>
      <c r="T360" s="208"/>
      <c r="U360" s="208">
        <v>1274</v>
      </c>
      <c r="V360" s="208">
        <f>U360*3547</f>
        <v>4518878</v>
      </c>
      <c r="W360" s="208"/>
      <c r="X360" s="208"/>
      <c r="Y360" s="208"/>
      <c r="Z360" s="208"/>
      <c r="AA360" s="208"/>
      <c r="AB360" s="208"/>
      <c r="AC360" s="205"/>
      <c r="AD360" s="205"/>
      <c r="AE360" s="208"/>
      <c r="AF360" s="208"/>
      <c r="AG360" s="221">
        <v>2025</v>
      </c>
      <c r="AH360" s="158"/>
      <c r="AI360" s="175"/>
      <c r="AJ360" s="218"/>
      <c r="AK360" s="15">
        <f t="shared" si="69"/>
        <v>331</v>
      </c>
      <c r="AL360" s="15" t="s">
        <v>155</v>
      </c>
      <c r="AM360" s="15" t="str">
        <f t="shared" si="71"/>
        <v>331.</v>
      </c>
      <c r="AN360" s="222"/>
      <c r="AO360" s="15"/>
      <c r="AP360" s="16"/>
    </row>
    <row r="361" spans="1:42" ht="22.5" hidden="1" customHeight="1" x14ac:dyDescent="0.25">
      <c r="A361" s="83" t="str">
        <f t="shared" si="62"/>
        <v>332.</v>
      </c>
      <c r="B361" s="26">
        <v>841</v>
      </c>
      <c r="C361" s="40" t="s">
        <v>2778</v>
      </c>
      <c r="D361" s="26">
        <v>1977</v>
      </c>
      <c r="E361" s="83" t="s">
        <v>2957</v>
      </c>
      <c r="F361" s="83" t="s">
        <v>2959</v>
      </c>
      <c r="G361" s="26">
        <v>2</v>
      </c>
      <c r="H361" s="26">
        <v>2</v>
      </c>
      <c r="I361" s="204">
        <v>721.5</v>
      </c>
      <c r="J361" s="204">
        <v>721.2</v>
      </c>
      <c r="K361" s="204">
        <v>476.7</v>
      </c>
      <c r="L361" s="223">
        <v>30</v>
      </c>
      <c r="M361" s="207">
        <f t="shared" si="64"/>
        <v>4002236</v>
      </c>
      <c r="N361" s="207"/>
      <c r="O361" s="207"/>
      <c r="P361" s="207"/>
      <c r="Q361" s="205">
        <f t="shared" si="65"/>
        <v>4002236</v>
      </c>
      <c r="R361" s="208"/>
      <c r="S361" s="267"/>
      <c r="T361" s="208"/>
      <c r="U361" s="208">
        <v>532</v>
      </c>
      <c r="V361" s="208">
        <f t="shared" ref="V361:V366" si="73">U361*7523</f>
        <v>4002236</v>
      </c>
      <c r="W361" s="208"/>
      <c r="X361" s="208"/>
      <c r="Y361" s="208"/>
      <c r="Z361" s="208"/>
      <c r="AA361" s="208"/>
      <c r="AB361" s="208"/>
      <c r="AC361" s="205"/>
      <c r="AD361" s="205"/>
      <c r="AE361" s="208"/>
      <c r="AF361" s="208"/>
      <c r="AG361" s="221">
        <v>2025</v>
      </c>
      <c r="AH361" s="158"/>
      <c r="AI361" s="175"/>
      <c r="AJ361" s="218"/>
      <c r="AK361" s="15">
        <f t="shared" si="69"/>
        <v>332</v>
      </c>
      <c r="AL361" s="15" t="s">
        <v>155</v>
      </c>
      <c r="AM361" s="15" t="str">
        <f t="shared" si="71"/>
        <v>332.</v>
      </c>
      <c r="AN361" s="222"/>
      <c r="AO361" s="15"/>
      <c r="AP361" s="16"/>
    </row>
    <row r="362" spans="1:42" ht="22.5" hidden="1" customHeight="1" x14ac:dyDescent="0.25">
      <c r="A362" s="83" t="str">
        <f t="shared" si="62"/>
        <v>333.</v>
      </c>
      <c r="B362" s="26">
        <v>882</v>
      </c>
      <c r="C362" s="40" t="s">
        <v>2779</v>
      </c>
      <c r="D362" s="26">
        <v>1977</v>
      </c>
      <c r="E362" s="83" t="s">
        <v>2957</v>
      </c>
      <c r="F362" s="83" t="s">
        <v>2959</v>
      </c>
      <c r="G362" s="26">
        <v>2</v>
      </c>
      <c r="H362" s="26">
        <v>2</v>
      </c>
      <c r="I362" s="204">
        <v>780.8</v>
      </c>
      <c r="J362" s="204">
        <v>780.8</v>
      </c>
      <c r="K362" s="204">
        <v>448.6</v>
      </c>
      <c r="L362" s="223">
        <v>24</v>
      </c>
      <c r="M362" s="205">
        <f t="shared" si="64"/>
        <v>4446093</v>
      </c>
      <c r="N362" s="205"/>
      <c r="O362" s="205"/>
      <c r="P362" s="205"/>
      <c r="Q362" s="205">
        <f t="shared" si="65"/>
        <v>4446093</v>
      </c>
      <c r="R362" s="205"/>
      <c r="S362" s="219"/>
      <c r="T362" s="205"/>
      <c r="U362" s="205">
        <v>591</v>
      </c>
      <c r="V362" s="205">
        <f t="shared" si="73"/>
        <v>4446093</v>
      </c>
      <c r="W362" s="205"/>
      <c r="X362" s="205"/>
      <c r="Y362" s="205"/>
      <c r="Z362" s="205"/>
      <c r="AA362" s="205"/>
      <c r="AB362" s="205"/>
      <c r="AC362" s="205"/>
      <c r="AD362" s="205"/>
      <c r="AE362" s="205"/>
      <c r="AF362" s="205"/>
      <c r="AG362" s="221">
        <v>2025</v>
      </c>
      <c r="AH362" s="158"/>
      <c r="AI362" s="175"/>
      <c r="AJ362" s="218"/>
      <c r="AK362" s="15">
        <f t="shared" si="69"/>
        <v>333</v>
      </c>
      <c r="AL362" s="15" t="s">
        <v>155</v>
      </c>
      <c r="AM362" s="15" t="str">
        <f t="shared" si="71"/>
        <v>333.</v>
      </c>
      <c r="AN362" s="222"/>
      <c r="AO362" s="15"/>
      <c r="AP362" s="16"/>
    </row>
    <row r="363" spans="1:42" ht="22.5" hidden="1" customHeight="1" x14ac:dyDescent="0.25">
      <c r="A363" s="83" t="str">
        <f t="shared" si="62"/>
        <v>334.</v>
      </c>
      <c r="B363" s="26">
        <v>883</v>
      </c>
      <c r="C363" s="40" t="s">
        <v>2780</v>
      </c>
      <c r="D363" s="26">
        <v>1977</v>
      </c>
      <c r="E363" s="83" t="s">
        <v>2957</v>
      </c>
      <c r="F363" s="83" t="s">
        <v>2959</v>
      </c>
      <c r="G363" s="26">
        <v>2</v>
      </c>
      <c r="H363" s="26">
        <v>2</v>
      </c>
      <c r="I363" s="204">
        <v>720.7</v>
      </c>
      <c r="J363" s="204">
        <v>720.27</v>
      </c>
      <c r="K363" s="204">
        <v>474.2</v>
      </c>
      <c r="L363" s="223">
        <v>35</v>
      </c>
      <c r="M363" s="205">
        <f t="shared" si="64"/>
        <v>4446093</v>
      </c>
      <c r="N363" s="205"/>
      <c r="O363" s="205"/>
      <c r="P363" s="205"/>
      <c r="Q363" s="205">
        <f t="shared" si="65"/>
        <v>4446093</v>
      </c>
      <c r="R363" s="205"/>
      <c r="S363" s="219"/>
      <c r="T363" s="205"/>
      <c r="U363" s="205">
        <v>591</v>
      </c>
      <c r="V363" s="205">
        <f t="shared" si="73"/>
        <v>4446093</v>
      </c>
      <c r="W363" s="205"/>
      <c r="X363" s="205"/>
      <c r="Y363" s="205"/>
      <c r="Z363" s="205"/>
      <c r="AA363" s="205"/>
      <c r="AB363" s="205"/>
      <c r="AC363" s="205"/>
      <c r="AD363" s="205"/>
      <c r="AE363" s="205"/>
      <c r="AF363" s="205"/>
      <c r="AG363" s="221">
        <v>2025</v>
      </c>
      <c r="AH363" s="158"/>
      <c r="AI363" s="175"/>
      <c r="AJ363" s="218"/>
      <c r="AK363" s="15">
        <f t="shared" si="69"/>
        <v>334</v>
      </c>
      <c r="AL363" s="15" t="s">
        <v>155</v>
      </c>
      <c r="AM363" s="15" t="str">
        <f t="shared" si="71"/>
        <v>334.</v>
      </c>
      <c r="AN363" s="222"/>
      <c r="AO363" s="15"/>
      <c r="AP363" s="16"/>
    </row>
    <row r="364" spans="1:42" ht="22.5" hidden="1" customHeight="1" x14ac:dyDescent="0.25">
      <c r="A364" s="83" t="str">
        <f t="shared" si="62"/>
        <v>335.</v>
      </c>
      <c r="B364" s="26">
        <v>884</v>
      </c>
      <c r="C364" s="40" t="s">
        <v>2781</v>
      </c>
      <c r="D364" s="26">
        <v>1977</v>
      </c>
      <c r="E364" s="83" t="s">
        <v>2957</v>
      </c>
      <c r="F364" s="83" t="s">
        <v>2959</v>
      </c>
      <c r="G364" s="26">
        <v>2</v>
      </c>
      <c r="H364" s="26">
        <v>2</v>
      </c>
      <c r="I364" s="204">
        <v>728.8</v>
      </c>
      <c r="J364" s="204">
        <v>728.81</v>
      </c>
      <c r="K364" s="204">
        <v>475.9</v>
      </c>
      <c r="L364" s="223">
        <v>49</v>
      </c>
      <c r="M364" s="205">
        <f t="shared" si="64"/>
        <v>4528846</v>
      </c>
      <c r="N364" s="205"/>
      <c r="O364" s="205"/>
      <c r="P364" s="205"/>
      <c r="Q364" s="205">
        <f t="shared" si="65"/>
        <v>4528846</v>
      </c>
      <c r="R364" s="205"/>
      <c r="S364" s="219"/>
      <c r="T364" s="205"/>
      <c r="U364" s="205">
        <v>602</v>
      </c>
      <c r="V364" s="205">
        <f t="shared" si="73"/>
        <v>4528846</v>
      </c>
      <c r="W364" s="205"/>
      <c r="X364" s="205"/>
      <c r="Y364" s="205"/>
      <c r="Z364" s="205"/>
      <c r="AA364" s="205"/>
      <c r="AB364" s="205"/>
      <c r="AC364" s="205"/>
      <c r="AD364" s="205"/>
      <c r="AE364" s="205"/>
      <c r="AF364" s="205"/>
      <c r="AG364" s="221">
        <v>2025</v>
      </c>
      <c r="AH364" s="158"/>
      <c r="AI364" s="175"/>
      <c r="AJ364" s="218"/>
      <c r="AK364" s="15">
        <f t="shared" si="69"/>
        <v>335</v>
      </c>
      <c r="AL364" s="15" t="s">
        <v>155</v>
      </c>
      <c r="AM364" s="15" t="str">
        <f t="shared" si="71"/>
        <v>335.</v>
      </c>
      <c r="AN364" s="222"/>
      <c r="AO364" s="15"/>
      <c r="AP364" s="16"/>
    </row>
    <row r="365" spans="1:42" ht="22.5" hidden="1" customHeight="1" x14ac:dyDescent="0.25">
      <c r="A365" s="83" t="str">
        <f t="shared" si="62"/>
        <v>336.</v>
      </c>
      <c r="B365" s="26">
        <v>886</v>
      </c>
      <c r="C365" s="40" t="s">
        <v>2782</v>
      </c>
      <c r="D365" s="26">
        <v>1977</v>
      </c>
      <c r="E365" s="135" t="s">
        <v>2957</v>
      </c>
      <c r="F365" s="83" t="s">
        <v>2959</v>
      </c>
      <c r="G365" s="26">
        <v>2</v>
      </c>
      <c r="H365" s="26">
        <v>2</v>
      </c>
      <c r="I365" s="205">
        <v>725</v>
      </c>
      <c r="J365" s="205">
        <v>725</v>
      </c>
      <c r="K365" s="205">
        <v>467.2</v>
      </c>
      <c r="L365" s="219">
        <v>29</v>
      </c>
      <c r="M365" s="205">
        <f t="shared" si="64"/>
        <v>4528846</v>
      </c>
      <c r="N365" s="205"/>
      <c r="O365" s="205"/>
      <c r="P365" s="205"/>
      <c r="Q365" s="205">
        <f t="shared" si="65"/>
        <v>4528846</v>
      </c>
      <c r="R365" s="205"/>
      <c r="S365" s="219"/>
      <c r="T365" s="205"/>
      <c r="U365" s="205">
        <v>602</v>
      </c>
      <c r="V365" s="205">
        <f t="shared" si="73"/>
        <v>4528846</v>
      </c>
      <c r="W365" s="205"/>
      <c r="X365" s="205"/>
      <c r="Y365" s="205"/>
      <c r="Z365" s="205"/>
      <c r="AA365" s="205"/>
      <c r="AB365" s="205"/>
      <c r="AC365" s="205"/>
      <c r="AD365" s="205"/>
      <c r="AE365" s="205"/>
      <c r="AF365" s="205"/>
      <c r="AG365" s="221">
        <v>2025</v>
      </c>
      <c r="AH365" s="158"/>
      <c r="AI365" s="175"/>
      <c r="AJ365" s="218"/>
      <c r="AK365" s="15">
        <f t="shared" si="69"/>
        <v>336</v>
      </c>
      <c r="AL365" s="15" t="s">
        <v>155</v>
      </c>
      <c r="AM365" s="15" t="str">
        <f t="shared" si="71"/>
        <v>336.</v>
      </c>
      <c r="AN365" s="222"/>
      <c r="AO365" s="15"/>
      <c r="AP365" s="16"/>
    </row>
    <row r="366" spans="1:42" ht="22.5" hidden="1" customHeight="1" x14ac:dyDescent="0.25">
      <c r="A366" s="83" t="str">
        <f t="shared" si="62"/>
        <v>337.</v>
      </c>
      <c r="B366" s="26">
        <v>893</v>
      </c>
      <c r="C366" s="40" t="s">
        <v>2783</v>
      </c>
      <c r="D366" s="26">
        <v>1977</v>
      </c>
      <c r="E366" s="83" t="s">
        <v>2957</v>
      </c>
      <c r="F366" s="83" t="s">
        <v>2959</v>
      </c>
      <c r="G366" s="26">
        <v>2</v>
      </c>
      <c r="H366" s="26">
        <v>3</v>
      </c>
      <c r="I366" s="204">
        <v>719.5</v>
      </c>
      <c r="J366" s="204">
        <v>719.47</v>
      </c>
      <c r="K366" s="204">
        <v>475.3</v>
      </c>
      <c r="L366" s="223">
        <v>38</v>
      </c>
      <c r="M366" s="207">
        <f t="shared" si="64"/>
        <v>6153814</v>
      </c>
      <c r="N366" s="207"/>
      <c r="O366" s="207"/>
      <c r="P366" s="207"/>
      <c r="Q366" s="205">
        <f t="shared" si="65"/>
        <v>6153814</v>
      </c>
      <c r="R366" s="208"/>
      <c r="S366" s="267"/>
      <c r="T366" s="208"/>
      <c r="U366" s="208">
        <v>818</v>
      </c>
      <c r="V366" s="208">
        <f t="shared" si="73"/>
        <v>6153814</v>
      </c>
      <c r="W366" s="208"/>
      <c r="X366" s="208"/>
      <c r="Y366" s="208"/>
      <c r="Z366" s="208"/>
      <c r="AA366" s="208"/>
      <c r="AB366" s="208"/>
      <c r="AC366" s="205"/>
      <c r="AD366" s="205"/>
      <c r="AE366" s="208"/>
      <c r="AF366" s="208"/>
      <c r="AG366" s="221">
        <v>2025</v>
      </c>
      <c r="AH366" s="158"/>
      <c r="AI366" s="175"/>
      <c r="AJ366" s="218"/>
      <c r="AK366" s="15">
        <f t="shared" si="69"/>
        <v>337</v>
      </c>
      <c r="AL366" s="15" t="s">
        <v>155</v>
      </c>
      <c r="AM366" s="15" t="str">
        <f t="shared" si="71"/>
        <v>337.</v>
      </c>
      <c r="AN366" s="222"/>
      <c r="AO366" s="15"/>
      <c r="AP366" s="16"/>
    </row>
    <row r="367" spans="1:42" ht="22.5" hidden="1" customHeight="1" x14ac:dyDescent="0.25">
      <c r="A367" s="83" t="str">
        <f t="shared" si="62"/>
        <v>338.</v>
      </c>
      <c r="B367" s="26">
        <v>93</v>
      </c>
      <c r="C367" s="40" t="s">
        <v>2784</v>
      </c>
      <c r="D367" s="26">
        <v>1978</v>
      </c>
      <c r="E367" s="83" t="s">
        <v>2957</v>
      </c>
      <c r="F367" s="83" t="s">
        <v>2959</v>
      </c>
      <c r="G367" s="26">
        <v>2</v>
      </c>
      <c r="H367" s="26">
        <v>2</v>
      </c>
      <c r="I367" s="207">
        <v>841</v>
      </c>
      <c r="J367" s="207">
        <v>502.7</v>
      </c>
      <c r="K367" s="207">
        <v>502.7</v>
      </c>
      <c r="L367" s="223">
        <v>17</v>
      </c>
      <c r="M367" s="207">
        <f t="shared" si="64"/>
        <v>5266100</v>
      </c>
      <c r="N367" s="207"/>
      <c r="O367" s="207"/>
      <c r="P367" s="207"/>
      <c r="Q367" s="205">
        <f t="shared" si="65"/>
        <v>5266100</v>
      </c>
      <c r="R367" s="208"/>
      <c r="S367" s="267"/>
      <c r="T367" s="208"/>
      <c r="U367" s="208">
        <v>700</v>
      </c>
      <c r="V367" s="208">
        <f>U367*7523</f>
        <v>5266100</v>
      </c>
      <c r="W367" s="208"/>
      <c r="X367" s="208"/>
      <c r="Y367" s="208"/>
      <c r="Z367" s="208"/>
      <c r="AA367" s="208"/>
      <c r="AB367" s="208"/>
      <c r="AC367" s="205"/>
      <c r="AD367" s="205"/>
      <c r="AE367" s="208"/>
      <c r="AF367" s="208"/>
      <c r="AG367" s="221">
        <v>2025</v>
      </c>
      <c r="AH367" s="158"/>
      <c r="AI367" s="175"/>
      <c r="AJ367" s="218"/>
      <c r="AK367" s="15">
        <f t="shared" si="69"/>
        <v>338</v>
      </c>
      <c r="AL367" s="15" t="s">
        <v>155</v>
      </c>
      <c r="AM367" s="15" t="str">
        <f t="shared" si="71"/>
        <v>338.</v>
      </c>
      <c r="AN367" s="222"/>
      <c r="AO367" s="15"/>
      <c r="AP367" s="16"/>
    </row>
    <row r="368" spans="1:42" ht="22.5" hidden="1" customHeight="1" x14ac:dyDescent="0.25">
      <c r="A368" s="83" t="str">
        <f t="shared" si="62"/>
        <v>339.</v>
      </c>
      <c r="B368" s="26">
        <v>484</v>
      </c>
      <c r="C368" s="40" t="s">
        <v>2785</v>
      </c>
      <c r="D368" s="26">
        <v>1978</v>
      </c>
      <c r="E368" s="83" t="s">
        <v>2957</v>
      </c>
      <c r="F368" s="83" t="s">
        <v>2959</v>
      </c>
      <c r="G368" s="26">
        <v>5</v>
      </c>
      <c r="H368" s="26">
        <v>6</v>
      </c>
      <c r="I368" s="207">
        <v>4922.7</v>
      </c>
      <c r="J368" s="207">
        <v>3002.1</v>
      </c>
      <c r="K368" s="207">
        <v>3002.1</v>
      </c>
      <c r="L368" s="223">
        <v>178</v>
      </c>
      <c r="M368" s="207">
        <f t="shared" si="64"/>
        <v>4737018.5</v>
      </c>
      <c r="N368" s="207"/>
      <c r="O368" s="207"/>
      <c r="P368" s="207"/>
      <c r="Q368" s="205">
        <f t="shared" si="65"/>
        <v>4737018.5</v>
      </c>
      <c r="R368" s="207"/>
      <c r="S368" s="260"/>
      <c r="T368" s="207"/>
      <c r="U368" s="207">
        <v>1335.5</v>
      </c>
      <c r="V368" s="207">
        <f>U368*3547</f>
        <v>4737018.5</v>
      </c>
      <c r="W368" s="207"/>
      <c r="X368" s="207"/>
      <c r="Y368" s="207"/>
      <c r="Z368" s="207"/>
      <c r="AA368" s="207"/>
      <c r="AB368" s="207"/>
      <c r="AC368" s="205"/>
      <c r="AD368" s="205"/>
      <c r="AE368" s="207"/>
      <c r="AF368" s="207"/>
      <c r="AG368" s="221">
        <v>2025</v>
      </c>
      <c r="AH368" s="158"/>
      <c r="AI368" s="175"/>
      <c r="AJ368" s="218"/>
      <c r="AK368" s="15">
        <f t="shared" si="69"/>
        <v>339</v>
      </c>
      <c r="AL368" s="15" t="s">
        <v>155</v>
      </c>
      <c r="AM368" s="15" t="str">
        <f t="shared" si="71"/>
        <v>339.</v>
      </c>
      <c r="AN368" s="222"/>
      <c r="AO368" s="16"/>
      <c r="AP368" s="16"/>
    </row>
    <row r="369" spans="1:42" ht="22.5" hidden="1" customHeight="1" x14ac:dyDescent="0.25">
      <c r="A369" s="83" t="str">
        <f t="shared" si="62"/>
        <v>340.</v>
      </c>
      <c r="B369" s="26">
        <v>683</v>
      </c>
      <c r="C369" s="40" t="s">
        <v>2786</v>
      </c>
      <c r="D369" s="26">
        <v>1978</v>
      </c>
      <c r="E369" s="83" t="s">
        <v>2957</v>
      </c>
      <c r="F369" s="83" t="s">
        <v>2959</v>
      </c>
      <c r="G369" s="26">
        <v>5</v>
      </c>
      <c r="H369" s="26">
        <v>1</v>
      </c>
      <c r="I369" s="204">
        <v>2844.4</v>
      </c>
      <c r="J369" s="204">
        <v>1075.8</v>
      </c>
      <c r="K369" s="204">
        <v>1075.8</v>
      </c>
      <c r="L369" s="223">
        <v>60</v>
      </c>
      <c r="M369" s="207">
        <f t="shared" si="64"/>
        <v>2287815</v>
      </c>
      <c r="N369" s="207"/>
      <c r="O369" s="207"/>
      <c r="P369" s="207"/>
      <c r="Q369" s="205">
        <f t="shared" si="65"/>
        <v>2287815</v>
      </c>
      <c r="R369" s="208"/>
      <c r="S369" s="267"/>
      <c r="T369" s="208"/>
      <c r="U369" s="208">
        <v>645</v>
      </c>
      <c r="V369" s="208">
        <f>U369*3547</f>
        <v>2287815</v>
      </c>
      <c r="W369" s="208"/>
      <c r="X369" s="208"/>
      <c r="Y369" s="208"/>
      <c r="Z369" s="208"/>
      <c r="AA369" s="208"/>
      <c r="AB369" s="208"/>
      <c r="AC369" s="205"/>
      <c r="AD369" s="205"/>
      <c r="AE369" s="208"/>
      <c r="AF369" s="208"/>
      <c r="AG369" s="221">
        <v>2025</v>
      </c>
      <c r="AH369" s="158"/>
      <c r="AI369" s="175"/>
      <c r="AJ369" s="218"/>
      <c r="AK369" s="15">
        <f t="shared" si="69"/>
        <v>340</v>
      </c>
      <c r="AL369" s="15" t="s">
        <v>155</v>
      </c>
      <c r="AM369" s="15" t="str">
        <f t="shared" si="71"/>
        <v>340.</v>
      </c>
      <c r="AN369" s="222"/>
      <c r="AO369" s="15"/>
      <c r="AP369" s="16"/>
    </row>
    <row r="370" spans="1:42" ht="22.5" hidden="1" customHeight="1" x14ac:dyDescent="0.25">
      <c r="A370" s="83" t="str">
        <f t="shared" si="62"/>
        <v>341.</v>
      </c>
      <c r="B370" s="26">
        <v>849</v>
      </c>
      <c r="C370" s="40" t="s">
        <v>2787</v>
      </c>
      <c r="D370" s="26">
        <v>1978</v>
      </c>
      <c r="E370" s="83" t="s">
        <v>2957</v>
      </c>
      <c r="F370" s="83" t="s">
        <v>2959</v>
      </c>
      <c r="G370" s="26">
        <v>2</v>
      </c>
      <c r="H370" s="26">
        <v>3</v>
      </c>
      <c r="I370" s="207">
        <v>902.2</v>
      </c>
      <c r="J370" s="207">
        <v>902.2</v>
      </c>
      <c r="K370" s="207">
        <v>608.70000000000005</v>
      </c>
      <c r="L370" s="223">
        <v>37</v>
      </c>
      <c r="M370" s="207">
        <f t="shared" si="64"/>
        <v>5612158</v>
      </c>
      <c r="N370" s="207"/>
      <c r="O370" s="207"/>
      <c r="P370" s="207"/>
      <c r="Q370" s="205">
        <f t="shared" si="65"/>
        <v>5612158</v>
      </c>
      <c r="R370" s="208"/>
      <c r="S370" s="267"/>
      <c r="T370" s="208"/>
      <c r="U370" s="208">
        <v>746</v>
      </c>
      <c r="V370" s="208">
        <f t="shared" ref="V370:V371" si="74">U370*7523</f>
        <v>5612158</v>
      </c>
      <c r="W370" s="208"/>
      <c r="X370" s="208"/>
      <c r="Y370" s="208"/>
      <c r="Z370" s="208"/>
      <c r="AA370" s="208"/>
      <c r="AB370" s="208"/>
      <c r="AC370" s="205"/>
      <c r="AD370" s="205"/>
      <c r="AE370" s="208"/>
      <c r="AF370" s="208"/>
      <c r="AG370" s="221">
        <v>2025</v>
      </c>
      <c r="AH370" s="158"/>
      <c r="AI370" s="175"/>
      <c r="AJ370" s="218"/>
      <c r="AK370" s="15">
        <f t="shared" si="69"/>
        <v>341</v>
      </c>
      <c r="AL370" s="15" t="s">
        <v>155</v>
      </c>
      <c r="AM370" s="15" t="str">
        <f t="shared" si="71"/>
        <v>341.</v>
      </c>
      <c r="AN370" s="222"/>
      <c r="AO370" s="15"/>
      <c r="AP370" s="16"/>
    </row>
    <row r="371" spans="1:42" ht="22.5" hidden="1" customHeight="1" x14ac:dyDescent="0.25">
      <c r="A371" s="83" t="str">
        <f t="shared" si="62"/>
        <v>342.</v>
      </c>
      <c r="B371" s="26">
        <v>897</v>
      </c>
      <c r="C371" s="40" t="s">
        <v>2788</v>
      </c>
      <c r="D371" s="26">
        <v>1978</v>
      </c>
      <c r="E371" s="83" t="s">
        <v>2957</v>
      </c>
      <c r="F371" s="83" t="s">
        <v>2959</v>
      </c>
      <c r="G371" s="26">
        <v>2</v>
      </c>
      <c r="H371" s="26">
        <v>3</v>
      </c>
      <c r="I371" s="204">
        <v>849.7</v>
      </c>
      <c r="J371" s="204">
        <v>849.7</v>
      </c>
      <c r="K371" s="204">
        <v>499.8</v>
      </c>
      <c r="L371" s="223">
        <v>33</v>
      </c>
      <c r="M371" s="207">
        <f t="shared" si="64"/>
        <v>4611599</v>
      </c>
      <c r="N371" s="207"/>
      <c r="O371" s="207"/>
      <c r="P371" s="207"/>
      <c r="Q371" s="205">
        <f t="shared" si="65"/>
        <v>4611599</v>
      </c>
      <c r="R371" s="208"/>
      <c r="S371" s="267"/>
      <c r="T371" s="208"/>
      <c r="U371" s="208">
        <v>613</v>
      </c>
      <c r="V371" s="208">
        <f t="shared" si="74"/>
        <v>4611599</v>
      </c>
      <c r="W371" s="208"/>
      <c r="X371" s="208"/>
      <c r="Y371" s="208"/>
      <c r="Z371" s="208"/>
      <c r="AA371" s="208"/>
      <c r="AB371" s="208"/>
      <c r="AC371" s="205"/>
      <c r="AD371" s="205"/>
      <c r="AE371" s="208"/>
      <c r="AF371" s="208"/>
      <c r="AG371" s="221">
        <v>2025</v>
      </c>
      <c r="AH371" s="158"/>
      <c r="AI371" s="175"/>
      <c r="AJ371" s="218"/>
      <c r="AK371" s="15">
        <f t="shared" si="69"/>
        <v>342</v>
      </c>
      <c r="AL371" s="15" t="s">
        <v>155</v>
      </c>
      <c r="AM371" s="15" t="str">
        <f t="shared" si="71"/>
        <v>342.</v>
      </c>
      <c r="AN371" s="222"/>
      <c r="AO371" s="15"/>
      <c r="AP371" s="16"/>
    </row>
    <row r="372" spans="1:42" ht="22.5" hidden="1" customHeight="1" x14ac:dyDescent="0.25">
      <c r="A372" s="83" t="str">
        <f t="shared" si="62"/>
        <v>343.</v>
      </c>
      <c r="B372" s="26">
        <v>94</v>
      </c>
      <c r="C372" s="41" t="s">
        <v>2789</v>
      </c>
      <c r="D372" s="26">
        <v>1979</v>
      </c>
      <c r="E372" s="83" t="s">
        <v>2957</v>
      </c>
      <c r="F372" s="83" t="s">
        <v>2959</v>
      </c>
      <c r="G372" s="26">
        <v>2</v>
      </c>
      <c r="H372" s="26">
        <v>2</v>
      </c>
      <c r="I372" s="204">
        <v>764</v>
      </c>
      <c r="J372" s="204">
        <v>446</v>
      </c>
      <c r="K372" s="204">
        <v>446</v>
      </c>
      <c r="L372" s="223">
        <v>43</v>
      </c>
      <c r="M372" s="207">
        <f t="shared" si="64"/>
        <v>285800</v>
      </c>
      <c r="N372" s="207"/>
      <c r="O372" s="207"/>
      <c r="P372" s="207"/>
      <c r="Q372" s="205">
        <f t="shared" si="65"/>
        <v>285800</v>
      </c>
      <c r="R372" s="207">
        <v>285800</v>
      </c>
      <c r="S372" s="260"/>
      <c r="T372" s="207"/>
      <c r="U372" s="207"/>
      <c r="V372" s="207"/>
      <c r="W372" s="207"/>
      <c r="X372" s="207"/>
      <c r="Y372" s="207"/>
      <c r="Z372" s="207"/>
      <c r="AA372" s="207"/>
      <c r="AB372" s="207"/>
      <c r="AC372" s="207"/>
      <c r="AD372" s="207"/>
      <c r="AE372" s="207"/>
      <c r="AF372" s="207"/>
      <c r="AG372" s="221">
        <v>2025</v>
      </c>
      <c r="AH372" s="158"/>
      <c r="AI372" s="175"/>
      <c r="AJ372" s="218"/>
      <c r="AK372" s="15">
        <f t="shared" si="69"/>
        <v>343</v>
      </c>
      <c r="AL372" s="15" t="s">
        <v>155</v>
      </c>
      <c r="AM372" s="15" t="str">
        <f t="shared" si="71"/>
        <v>343.</v>
      </c>
      <c r="AN372" s="222"/>
      <c r="AO372" s="15"/>
      <c r="AP372" s="16"/>
    </row>
    <row r="373" spans="1:42" ht="22.5" hidden="1" customHeight="1" x14ac:dyDescent="0.25">
      <c r="A373" s="83" t="str">
        <f t="shared" si="62"/>
        <v>344.</v>
      </c>
      <c r="B373" s="26">
        <v>348</v>
      </c>
      <c r="C373" s="40" t="s">
        <v>2790</v>
      </c>
      <c r="D373" s="26">
        <v>1979</v>
      </c>
      <c r="E373" s="135" t="s">
        <v>2957</v>
      </c>
      <c r="F373" s="83" t="s">
        <v>2959</v>
      </c>
      <c r="G373" s="26">
        <v>2</v>
      </c>
      <c r="H373" s="26">
        <v>2</v>
      </c>
      <c r="I373" s="205">
        <v>931.8</v>
      </c>
      <c r="J373" s="205">
        <v>558.79999999999995</v>
      </c>
      <c r="K373" s="205">
        <v>558.79999999999995</v>
      </c>
      <c r="L373" s="219">
        <v>23</v>
      </c>
      <c r="M373" s="207">
        <f t="shared" si="64"/>
        <v>1181412</v>
      </c>
      <c r="N373" s="207"/>
      <c r="O373" s="207"/>
      <c r="P373" s="207"/>
      <c r="Q373" s="205">
        <f t="shared" si="65"/>
        <v>1181412</v>
      </c>
      <c r="R373" s="208">
        <f>730980+450432</f>
        <v>1181412</v>
      </c>
      <c r="S373" s="267"/>
      <c r="T373" s="208"/>
      <c r="U373" s="208"/>
      <c r="V373" s="208"/>
      <c r="W373" s="208"/>
      <c r="X373" s="208"/>
      <c r="Y373" s="208"/>
      <c r="Z373" s="208"/>
      <c r="AA373" s="208"/>
      <c r="AB373" s="208"/>
      <c r="AC373" s="205"/>
      <c r="AD373" s="205"/>
      <c r="AE373" s="208"/>
      <c r="AF373" s="208"/>
      <c r="AG373" s="221">
        <v>2025</v>
      </c>
      <c r="AH373" s="158"/>
      <c r="AI373" s="175"/>
      <c r="AJ373" s="218"/>
      <c r="AK373" s="15">
        <f t="shared" si="69"/>
        <v>344</v>
      </c>
      <c r="AL373" s="15" t="s">
        <v>155</v>
      </c>
      <c r="AM373" s="15" t="str">
        <f t="shared" si="71"/>
        <v>344.</v>
      </c>
      <c r="AN373" s="222"/>
      <c r="AO373" s="15"/>
      <c r="AP373" s="16"/>
    </row>
    <row r="374" spans="1:42" ht="22.5" hidden="1" customHeight="1" x14ac:dyDescent="0.25">
      <c r="A374" s="83" t="str">
        <f t="shared" si="62"/>
        <v>345.</v>
      </c>
      <c r="B374" s="26">
        <v>840</v>
      </c>
      <c r="C374" s="40" t="s">
        <v>2791</v>
      </c>
      <c r="D374" s="26">
        <v>1979</v>
      </c>
      <c r="E374" s="83" t="s">
        <v>2957</v>
      </c>
      <c r="F374" s="83" t="s">
        <v>2959</v>
      </c>
      <c r="G374" s="26">
        <v>2</v>
      </c>
      <c r="H374" s="26">
        <v>3</v>
      </c>
      <c r="I374" s="204">
        <v>907.3</v>
      </c>
      <c r="J374" s="204">
        <v>907.3</v>
      </c>
      <c r="K374" s="204">
        <v>584.9</v>
      </c>
      <c r="L374" s="223">
        <v>46</v>
      </c>
      <c r="M374" s="207">
        <f t="shared" si="64"/>
        <v>5664819</v>
      </c>
      <c r="N374" s="207"/>
      <c r="O374" s="207"/>
      <c r="P374" s="207"/>
      <c r="Q374" s="205">
        <f t="shared" si="65"/>
        <v>5664819</v>
      </c>
      <c r="R374" s="208"/>
      <c r="S374" s="267"/>
      <c r="T374" s="208"/>
      <c r="U374" s="208">
        <v>753</v>
      </c>
      <c r="V374" s="208">
        <f t="shared" ref="V374:V375" si="75">U374*7523</f>
        <v>5664819</v>
      </c>
      <c r="W374" s="208"/>
      <c r="X374" s="208"/>
      <c r="Y374" s="208"/>
      <c r="Z374" s="208"/>
      <c r="AA374" s="208"/>
      <c r="AB374" s="208"/>
      <c r="AC374" s="205"/>
      <c r="AD374" s="205"/>
      <c r="AE374" s="208"/>
      <c r="AF374" s="208"/>
      <c r="AG374" s="221">
        <v>2025</v>
      </c>
      <c r="AH374" s="158"/>
      <c r="AI374" s="175"/>
      <c r="AJ374" s="218"/>
      <c r="AK374" s="15">
        <f t="shared" si="69"/>
        <v>345</v>
      </c>
      <c r="AL374" s="15" t="s">
        <v>155</v>
      </c>
      <c r="AM374" s="15" t="str">
        <f t="shared" si="71"/>
        <v>345.</v>
      </c>
      <c r="AN374" s="222"/>
      <c r="AO374" s="15"/>
      <c r="AP374" s="16"/>
    </row>
    <row r="375" spans="1:42" ht="22.5" hidden="1" customHeight="1" x14ac:dyDescent="0.25">
      <c r="A375" s="83" t="str">
        <f t="shared" si="62"/>
        <v>346.</v>
      </c>
      <c r="B375" s="26">
        <v>848</v>
      </c>
      <c r="C375" s="40" t="s">
        <v>2792</v>
      </c>
      <c r="D375" s="26">
        <v>1979</v>
      </c>
      <c r="E375" s="83" t="s">
        <v>2957</v>
      </c>
      <c r="F375" s="83" t="s">
        <v>2959</v>
      </c>
      <c r="G375" s="26">
        <v>2</v>
      </c>
      <c r="H375" s="26">
        <v>3</v>
      </c>
      <c r="I375" s="204">
        <v>813.7</v>
      </c>
      <c r="J375" s="204">
        <v>813.67</v>
      </c>
      <c r="K375" s="204">
        <v>525.98</v>
      </c>
      <c r="L375" s="223">
        <v>46</v>
      </c>
      <c r="M375" s="207">
        <f t="shared" si="64"/>
        <v>5702434</v>
      </c>
      <c r="N375" s="207"/>
      <c r="O375" s="207"/>
      <c r="P375" s="207"/>
      <c r="Q375" s="205">
        <f t="shared" si="65"/>
        <v>5702434</v>
      </c>
      <c r="R375" s="208"/>
      <c r="S375" s="267"/>
      <c r="T375" s="208"/>
      <c r="U375" s="208">
        <v>758</v>
      </c>
      <c r="V375" s="208">
        <f t="shared" si="75"/>
        <v>5702434</v>
      </c>
      <c r="W375" s="208"/>
      <c r="X375" s="208"/>
      <c r="Y375" s="208"/>
      <c r="Z375" s="208"/>
      <c r="AA375" s="208"/>
      <c r="AB375" s="208"/>
      <c r="AC375" s="205"/>
      <c r="AD375" s="205"/>
      <c r="AE375" s="208"/>
      <c r="AF375" s="208"/>
      <c r="AG375" s="221">
        <v>2025</v>
      </c>
      <c r="AH375" s="158"/>
      <c r="AI375" s="175"/>
      <c r="AJ375" s="218"/>
      <c r="AK375" s="15">
        <f t="shared" si="69"/>
        <v>346</v>
      </c>
      <c r="AL375" s="15" t="s">
        <v>155</v>
      </c>
      <c r="AM375" s="15" t="str">
        <f t="shared" si="71"/>
        <v>346.</v>
      </c>
      <c r="AN375" s="222"/>
      <c r="AO375" s="15"/>
      <c r="AP375" s="16"/>
    </row>
    <row r="376" spans="1:42" ht="22.5" hidden="1" customHeight="1" x14ac:dyDescent="0.25">
      <c r="A376" s="83" t="str">
        <f t="shared" si="62"/>
        <v>347.</v>
      </c>
      <c r="B376" s="26">
        <v>852</v>
      </c>
      <c r="C376" s="40" t="s">
        <v>2793</v>
      </c>
      <c r="D376" s="26">
        <v>1979</v>
      </c>
      <c r="E376" s="83" t="s">
        <v>2957</v>
      </c>
      <c r="F376" s="83" t="s">
        <v>2959</v>
      </c>
      <c r="G376" s="26">
        <v>2</v>
      </c>
      <c r="H376" s="26">
        <v>3</v>
      </c>
      <c r="I376" s="204">
        <v>855.7</v>
      </c>
      <c r="J376" s="204">
        <v>855.7</v>
      </c>
      <c r="K376" s="204">
        <v>498.1</v>
      </c>
      <c r="L376" s="223">
        <v>30</v>
      </c>
      <c r="M376" s="205">
        <f t="shared" si="64"/>
        <v>5356376</v>
      </c>
      <c r="N376" s="205"/>
      <c r="O376" s="205"/>
      <c r="P376" s="205"/>
      <c r="Q376" s="205">
        <f t="shared" si="65"/>
        <v>5356376</v>
      </c>
      <c r="R376" s="205"/>
      <c r="S376" s="219"/>
      <c r="T376" s="205"/>
      <c r="U376" s="205">
        <v>712</v>
      </c>
      <c r="V376" s="205">
        <f>U376*7523</f>
        <v>5356376</v>
      </c>
      <c r="W376" s="205"/>
      <c r="X376" s="205"/>
      <c r="Y376" s="205"/>
      <c r="Z376" s="205"/>
      <c r="AA376" s="205"/>
      <c r="AB376" s="205"/>
      <c r="AC376" s="205"/>
      <c r="AD376" s="205"/>
      <c r="AE376" s="205"/>
      <c r="AF376" s="205"/>
      <c r="AG376" s="221">
        <v>2025</v>
      </c>
      <c r="AH376" s="158"/>
      <c r="AI376" s="175"/>
      <c r="AJ376" s="218"/>
      <c r="AK376" s="15">
        <f t="shared" si="69"/>
        <v>347</v>
      </c>
      <c r="AL376" s="15" t="s">
        <v>155</v>
      </c>
      <c r="AM376" s="15" t="str">
        <f t="shared" si="71"/>
        <v>347.</v>
      </c>
      <c r="AN376" s="222"/>
      <c r="AO376" s="15"/>
      <c r="AP376" s="16"/>
    </row>
    <row r="377" spans="1:42" ht="22.5" hidden="1" customHeight="1" x14ac:dyDescent="0.25">
      <c r="A377" s="83" t="str">
        <f t="shared" si="62"/>
        <v>348.</v>
      </c>
      <c r="B377" s="26">
        <v>5494</v>
      </c>
      <c r="C377" s="242" t="s">
        <v>2794</v>
      </c>
      <c r="D377" s="26">
        <v>1979</v>
      </c>
      <c r="E377" s="135" t="s">
        <v>2957</v>
      </c>
      <c r="F377" s="83" t="s">
        <v>2959</v>
      </c>
      <c r="G377" s="26">
        <v>2</v>
      </c>
      <c r="H377" s="26">
        <v>1</v>
      </c>
      <c r="I377" s="234">
        <v>358.6</v>
      </c>
      <c r="J377" s="234">
        <v>290.2</v>
      </c>
      <c r="K377" s="234">
        <v>290.2</v>
      </c>
      <c r="L377" s="266">
        <v>28</v>
      </c>
      <c r="M377" s="207">
        <f t="shared" si="64"/>
        <v>232899</v>
      </c>
      <c r="N377" s="207"/>
      <c r="O377" s="207"/>
      <c r="P377" s="207"/>
      <c r="Q377" s="205">
        <f t="shared" si="65"/>
        <v>232899</v>
      </c>
      <c r="R377" s="205"/>
      <c r="S377" s="219"/>
      <c r="T377" s="205"/>
      <c r="U377" s="205"/>
      <c r="V377" s="205"/>
      <c r="W377" s="205"/>
      <c r="X377" s="205"/>
      <c r="Y377" s="205"/>
      <c r="Z377" s="205"/>
      <c r="AA377" s="205">
        <v>87</v>
      </c>
      <c r="AB377" s="205">
        <f>AA377*2677</f>
        <v>232899</v>
      </c>
      <c r="AC377" s="205"/>
      <c r="AD377" s="205"/>
      <c r="AE377" s="205"/>
      <c r="AF377" s="205"/>
      <c r="AG377" s="221">
        <v>2025</v>
      </c>
      <c r="AH377" s="158"/>
      <c r="AI377" s="175"/>
      <c r="AJ377" s="218"/>
      <c r="AK377" s="15">
        <f t="shared" si="69"/>
        <v>348</v>
      </c>
      <c r="AL377" s="15" t="s">
        <v>155</v>
      </c>
      <c r="AM377" s="15" t="str">
        <f t="shared" si="71"/>
        <v>348.</v>
      </c>
      <c r="AN377" s="222"/>
      <c r="AO377" s="15"/>
      <c r="AP377" s="16"/>
    </row>
    <row r="378" spans="1:42" ht="22.5" hidden="1" customHeight="1" x14ac:dyDescent="0.25">
      <c r="A378" s="83" t="str">
        <f t="shared" si="62"/>
        <v>349.</v>
      </c>
      <c r="B378" s="26">
        <v>191</v>
      </c>
      <c r="C378" s="40" t="s">
        <v>2795</v>
      </c>
      <c r="D378" s="26">
        <v>1980</v>
      </c>
      <c r="E378" s="83" t="s">
        <v>2957</v>
      </c>
      <c r="F378" s="83" t="s">
        <v>2959</v>
      </c>
      <c r="G378" s="26">
        <v>3</v>
      </c>
      <c r="H378" s="26">
        <v>3</v>
      </c>
      <c r="I378" s="207">
        <v>1423</v>
      </c>
      <c r="J378" s="207">
        <v>1292.0999999999999</v>
      </c>
      <c r="K378" s="207">
        <v>1292.0999999999999</v>
      </c>
      <c r="L378" s="223">
        <v>55</v>
      </c>
      <c r="M378" s="205">
        <f t="shared" si="64"/>
        <v>5455679.6000000006</v>
      </c>
      <c r="N378" s="205"/>
      <c r="O378" s="205"/>
      <c r="P378" s="205"/>
      <c r="Q378" s="205">
        <f t="shared" si="65"/>
        <v>5455679.6000000006</v>
      </c>
      <c r="R378" s="205"/>
      <c r="S378" s="219"/>
      <c r="T378" s="205"/>
      <c r="U378" s="205">
        <v>725.2</v>
      </c>
      <c r="V378" s="205">
        <f>U378*7523</f>
        <v>5455679.6000000006</v>
      </c>
      <c r="W378" s="205"/>
      <c r="X378" s="205"/>
      <c r="Y378" s="205"/>
      <c r="Z378" s="205"/>
      <c r="AA378" s="205"/>
      <c r="AB378" s="205"/>
      <c r="AC378" s="205"/>
      <c r="AD378" s="205"/>
      <c r="AE378" s="205"/>
      <c r="AF378" s="205"/>
      <c r="AG378" s="221">
        <v>2025</v>
      </c>
      <c r="AH378" s="158"/>
      <c r="AI378" s="175"/>
      <c r="AJ378" s="218"/>
      <c r="AK378" s="15">
        <f t="shared" si="69"/>
        <v>349</v>
      </c>
      <c r="AL378" s="15" t="s">
        <v>155</v>
      </c>
      <c r="AM378" s="15" t="str">
        <f t="shared" si="71"/>
        <v>349.</v>
      </c>
      <c r="AN378" s="222"/>
      <c r="AO378" s="15"/>
      <c r="AP378" s="16"/>
    </row>
    <row r="379" spans="1:42" ht="22.5" hidden="1" customHeight="1" x14ac:dyDescent="0.25">
      <c r="A379" s="83" t="str">
        <f t="shared" si="62"/>
        <v>350.</v>
      </c>
      <c r="B379" s="26">
        <v>303</v>
      </c>
      <c r="C379" s="40" t="s">
        <v>2796</v>
      </c>
      <c r="D379" s="26">
        <v>1980</v>
      </c>
      <c r="E379" s="83" t="s">
        <v>2957</v>
      </c>
      <c r="F379" s="83" t="s">
        <v>2959</v>
      </c>
      <c r="G379" s="26">
        <v>2</v>
      </c>
      <c r="H379" s="26">
        <v>1</v>
      </c>
      <c r="I379" s="204">
        <v>749.7</v>
      </c>
      <c r="J379" s="204">
        <v>274.39999999999998</v>
      </c>
      <c r="K379" s="204">
        <v>274.39999999999998</v>
      </c>
      <c r="L379" s="223">
        <v>25</v>
      </c>
      <c r="M379" s="207">
        <f t="shared" si="64"/>
        <v>184860</v>
      </c>
      <c r="N379" s="207"/>
      <c r="O379" s="207"/>
      <c r="P379" s="207"/>
      <c r="Q379" s="205">
        <f t="shared" si="65"/>
        <v>184860</v>
      </c>
      <c r="R379" s="205">
        <v>184860</v>
      </c>
      <c r="S379" s="219"/>
      <c r="T379" s="205"/>
      <c r="U379" s="205"/>
      <c r="V379" s="205"/>
      <c r="W379" s="205"/>
      <c r="X379" s="205"/>
      <c r="Y379" s="205"/>
      <c r="Z379" s="205"/>
      <c r="AA379" s="205"/>
      <c r="AB379" s="205"/>
      <c r="AC379" s="208"/>
      <c r="AD379" s="208"/>
      <c r="AE379" s="205"/>
      <c r="AF379" s="205"/>
      <c r="AG379" s="221">
        <v>2025</v>
      </c>
      <c r="AH379" s="158"/>
      <c r="AI379" s="175"/>
      <c r="AJ379" s="218"/>
      <c r="AK379" s="15">
        <f t="shared" si="69"/>
        <v>350</v>
      </c>
      <c r="AL379" s="15" t="s">
        <v>155</v>
      </c>
      <c r="AM379" s="15" t="str">
        <f t="shared" si="71"/>
        <v>350.</v>
      </c>
      <c r="AN379" s="222"/>
      <c r="AO379" s="15"/>
      <c r="AP379" s="16"/>
    </row>
    <row r="380" spans="1:42" ht="22.5" hidden="1" customHeight="1" x14ac:dyDescent="0.25">
      <c r="A380" s="83" t="str">
        <f t="shared" si="62"/>
        <v>351.</v>
      </c>
      <c r="B380" s="26">
        <v>549</v>
      </c>
      <c r="C380" s="40" t="s">
        <v>2797</v>
      </c>
      <c r="D380" s="26">
        <v>1980</v>
      </c>
      <c r="E380" s="83" t="s">
        <v>2957</v>
      </c>
      <c r="F380" s="83" t="s">
        <v>2959</v>
      </c>
      <c r="G380" s="26">
        <v>5</v>
      </c>
      <c r="H380" s="26">
        <v>5</v>
      </c>
      <c r="I380" s="204">
        <v>3468.2</v>
      </c>
      <c r="J380" s="204">
        <v>1452.37</v>
      </c>
      <c r="K380" s="204">
        <v>1452.37</v>
      </c>
      <c r="L380" s="223">
        <v>82</v>
      </c>
      <c r="M380" s="207">
        <f t="shared" si="64"/>
        <v>3766914</v>
      </c>
      <c r="N380" s="207"/>
      <c r="O380" s="207"/>
      <c r="P380" s="207"/>
      <c r="Q380" s="205">
        <f t="shared" si="65"/>
        <v>3766914</v>
      </c>
      <c r="R380" s="207"/>
      <c r="S380" s="260"/>
      <c r="T380" s="207"/>
      <c r="U380" s="207">
        <v>1062</v>
      </c>
      <c r="V380" s="207">
        <f t="shared" ref="V380" si="76">U380*3547</f>
        <v>3766914</v>
      </c>
      <c r="W380" s="207"/>
      <c r="X380" s="207"/>
      <c r="Y380" s="207"/>
      <c r="Z380" s="207"/>
      <c r="AA380" s="207"/>
      <c r="AB380" s="207"/>
      <c r="AC380" s="208"/>
      <c r="AD380" s="208"/>
      <c r="AE380" s="207"/>
      <c r="AF380" s="207"/>
      <c r="AG380" s="221">
        <v>2025</v>
      </c>
      <c r="AH380" s="158"/>
      <c r="AI380" s="175"/>
      <c r="AJ380" s="218"/>
      <c r="AK380" s="15">
        <f t="shared" si="69"/>
        <v>351</v>
      </c>
      <c r="AL380" s="15" t="s">
        <v>155</v>
      </c>
      <c r="AM380" s="15" t="str">
        <f t="shared" si="71"/>
        <v>351.</v>
      </c>
      <c r="AN380" s="222"/>
      <c r="AO380" s="16"/>
      <c r="AP380" s="16"/>
    </row>
    <row r="381" spans="1:42" ht="22.5" hidden="1" customHeight="1" x14ac:dyDescent="0.25">
      <c r="A381" s="83" t="str">
        <f t="shared" si="62"/>
        <v>352.</v>
      </c>
      <c r="B381" s="26">
        <v>662</v>
      </c>
      <c r="C381" s="40" t="s">
        <v>2798</v>
      </c>
      <c r="D381" s="26">
        <v>1980</v>
      </c>
      <c r="E381" s="83" t="s">
        <v>2957</v>
      </c>
      <c r="F381" s="83" t="s">
        <v>2959</v>
      </c>
      <c r="G381" s="26">
        <v>5</v>
      </c>
      <c r="H381" s="26">
        <v>4</v>
      </c>
      <c r="I381" s="204">
        <v>2936.75</v>
      </c>
      <c r="J381" s="204">
        <v>2936.75</v>
      </c>
      <c r="K381" s="204">
        <v>2652.75</v>
      </c>
      <c r="L381" s="223">
        <v>119</v>
      </c>
      <c r="M381" s="207">
        <f t="shared" si="64"/>
        <v>3263240</v>
      </c>
      <c r="N381" s="207"/>
      <c r="O381" s="207"/>
      <c r="P381" s="207"/>
      <c r="Q381" s="205">
        <f t="shared" si="65"/>
        <v>3263240</v>
      </c>
      <c r="R381" s="208"/>
      <c r="S381" s="267"/>
      <c r="T381" s="208"/>
      <c r="U381" s="208">
        <v>920</v>
      </c>
      <c r="V381" s="208">
        <f>U381*3547</f>
        <v>3263240</v>
      </c>
      <c r="W381" s="208"/>
      <c r="X381" s="208"/>
      <c r="Y381" s="208"/>
      <c r="Z381" s="208"/>
      <c r="AA381" s="208"/>
      <c r="AB381" s="208"/>
      <c r="AC381" s="205"/>
      <c r="AD381" s="205"/>
      <c r="AE381" s="208"/>
      <c r="AF381" s="208"/>
      <c r="AG381" s="221">
        <v>2025</v>
      </c>
      <c r="AH381" s="158"/>
      <c r="AI381" s="175"/>
      <c r="AJ381" s="218"/>
      <c r="AK381" s="15">
        <f t="shared" si="69"/>
        <v>352</v>
      </c>
      <c r="AL381" s="15" t="s">
        <v>155</v>
      </c>
      <c r="AM381" s="15" t="str">
        <f t="shared" si="71"/>
        <v>352.</v>
      </c>
      <c r="AN381" s="222"/>
      <c r="AO381" s="15"/>
      <c r="AP381" s="16"/>
    </row>
    <row r="382" spans="1:42" ht="22.5" hidden="1" customHeight="1" x14ac:dyDescent="0.25">
      <c r="A382" s="83" t="str">
        <f t="shared" si="62"/>
        <v>353.</v>
      </c>
      <c r="B382" s="26">
        <v>676</v>
      </c>
      <c r="C382" s="40" t="s">
        <v>2799</v>
      </c>
      <c r="D382" s="26">
        <v>1980</v>
      </c>
      <c r="E382" s="83" t="s">
        <v>2957</v>
      </c>
      <c r="F382" s="83" t="s">
        <v>2959</v>
      </c>
      <c r="G382" s="26">
        <v>5</v>
      </c>
      <c r="H382" s="26">
        <v>7</v>
      </c>
      <c r="I382" s="204">
        <v>8416.25</v>
      </c>
      <c r="J382" s="204">
        <v>3277.53</v>
      </c>
      <c r="K382" s="204">
        <v>3050.53</v>
      </c>
      <c r="L382" s="223">
        <v>209</v>
      </c>
      <c r="M382" s="207">
        <f t="shared" si="64"/>
        <v>12315151</v>
      </c>
      <c r="N382" s="207"/>
      <c r="O382" s="207"/>
      <c r="P382" s="207"/>
      <c r="Q382" s="205">
        <f t="shared" si="65"/>
        <v>12315151</v>
      </c>
      <c r="R382" s="207"/>
      <c r="S382" s="260"/>
      <c r="T382" s="207"/>
      <c r="U382" s="207">
        <v>1637</v>
      </c>
      <c r="V382" s="207">
        <f>U382*7523</f>
        <v>12315151</v>
      </c>
      <c r="W382" s="207"/>
      <c r="X382" s="207"/>
      <c r="Y382" s="207"/>
      <c r="Z382" s="207"/>
      <c r="AA382" s="207"/>
      <c r="AB382" s="207"/>
      <c r="AC382" s="208"/>
      <c r="AD382" s="208"/>
      <c r="AE382" s="207"/>
      <c r="AF382" s="207"/>
      <c r="AG382" s="221">
        <v>2025</v>
      </c>
      <c r="AH382" s="158"/>
      <c r="AI382" s="175"/>
      <c r="AJ382" s="218"/>
      <c r="AK382" s="15">
        <f t="shared" si="69"/>
        <v>353</v>
      </c>
      <c r="AL382" s="15" t="s">
        <v>155</v>
      </c>
      <c r="AM382" s="15" t="str">
        <f t="shared" si="71"/>
        <v>353.</v>
      </c>
      <c r="AN382" s="222"/>
      <c r="AO382" s="16"/>
      <c r="AP382" s="16"/>
    </row>
    <row r="383" spans="1:42" ht="22.5" hidden="1" customHeight="1" x14ac:dyDescent="0.25">
      <c r="A383" s="83" t="str">
        <f t="shared" si="62"/>
        <v>354.</v>
      </c>
      <c r="B383" s="26">
        <v>679</v>
      </c>
      <c r="C383" s="40" t="s">
        <v>2800</v>
      </c>
      <c r="D383" s="26">
        <v>1980</v>
      </c>
      <c r="E383" s="83" t="s">
        <v>2957</v>
      </c>
      <c r="F383" s="83" t="s">
        <v>2959</v>
      </c>
      <c r="G383" s="26">
        <v>5</v>
      </c>
      <c r="H383" s="26">
        <v>9</v>
      </c>
      <c r="I383" s="204">
        <v>8574.6</v>
      </c>
      <c r="J383" s="204">
        <v>4487.6000000000004</v>
      </c>
      <c r="K383" s="204">
        <v>4238.7</v>
      </c>
      <c r="L383" s="223">
        <v>267</v>
      </c>
      <c r="M383" s="205">
        <f t="shared" si="64"/>
        <v>6647078</v>
      </c>
      <c r="N383" s="205"/>
      <c r="O383" s="205"/>
      <c r="P383" s="205"/>
      <c r="Q383" s="205">
        <f t="shared" si="65"/>
        <v>6647078</v>
      </c>
      <c r="R383" s="205"/>
      <c r="S383" s="219"/>
      <c r="T383" s="205"/>
      <c r="U383" s="205">
        <v>1874</v>
      </c>
      <c r="V383" s="205">
        <f>U383*3547</f>
        <v>6647078</v>
      </c>
      <c r="W383" s="205"/>
      <c r="X383" s="205"/>
      <c r="Y383" s="205"/>
      <c r="Z383" s="205"/>
      <c r="AA383" s="205"/>
      <c r="AB383" s="205"/>
      <c r="AC383" s="205"/>
      <c r="AD383" s="205"/>
      <c r="AE383" s="205"/>
      <c r="AF383" s="205"/>
      <c r="AG383" s="221">
        <v>2025</v>
      </c>
      <c r="AH383" s="158"/>
      <c r="AI383" s="175"/>
      <c r="AJ383" s="218"/>
      <c r="AK383" s="15">
        <f t="shared" si="69"/>
        <v>354</v>
      </c>
      <c r="AL383" s="15" t="s">
        <v>155</v>
      </c>
      <c r="AM383" s="15" t="str">
        <f t="shared" si="71"/>
        <v>354.</v>
      </c>
      <c r="AN383" s="222"/>
      <c r="AO383" s="15"/>
      <c r="AP383" s="16"/>
    </row>
    <row r="384" spans="1:42" ht="22.5" hidden="1" customHeight="1" x14ac:dyDescent="0.25">
      <c r="A384" s="83" t="str">
        <f t="shared" si="62"/>
        <v>355.</v>
      </c>
      <c r="B384" s="26">
        <v>850</v>
      </c>
      <c r="C384" s="40" t="s">
        <v>2801</v>
      </c>
      <c r="D384" s="26">
        <v>1980</v>
      </c>
      <c r="E384" s="83" t="s">
        <v>2957</v>
      </c>
      <c r="F384" s="83" t="s">
        <v>2959</v>
      </c>
      <c r="G384" s="26">
        <v>2</v>
      </c>
      <c r="H384" s="26">
        <v>3</v>
      </c>
      <c r="I384" s="207">
        <v>869.2</v>
      </c>
      <c r="J384" s="207">
        <v>869.17</v>
      </c>
      <c r="K384" s="207">
        <v>498</v>
      </c>
      <c r="L384" s="223">
        <v>39</v>
      </c>
      <c r="M384" s="205">
        <f t="shared" si="64"/>
        <v>5025364</v>
      </c>
      <c r="N384" s="205"/>
      <c r="O384" s="205"/>
      <c r="P384" s="205"/>
      <c r="Q384" s="205">
        <f t="shared" si="65"/>
        <v>5025364</v>
      </c>
      <c r="R384" s="205"/>
      <c r="S384" s="219"/>
      <c r="T384" s="205"/>
      <c r="U384" s="205">
        <v>668</v>
      </c>
      <c r="V384" s="205">
        <f>U384*7523</f>
        <v>5025364</v>
      </c>
      <c r="W384" s="205"/>
      <c r="X384" s="205"/>
      <c r="Y384" s="205"/>
      <c r="Z384" s="205"/>
      <c r="AA384" s="205"/>
      <c r="AB384" s="205"/>
      <c r="AC384" s="205"/>
      <c r="AD384" s="205"/>
      <c r="AE384" s="205"/>
      <c r="AF384" s="205"/>
      <c r="AG384" s="221">
        <v>2025</v>
      </c>
      <c r="AH384" s="158"/>
      <c r="AI384" s="175"/>
      <c r="AJ384" s="218"/>
      <c r="AK384" s="15">
        <f t="shared" si="69"/>
        <v>355</v>
      </c>
      <c r="AL384" s="15" t="s">
        <v>155</v>
      </c>
      <c r="AM384" s="15" t="str">
        <f t="shared" si="71"/>
        <v>355.</v>
      </c>
      <c r="AN384" s="222"/>
      <c r="AO384" s="15"/>
      <c r="AP384" s="16"/>
    </row>
    <row r="385" spans="1:42" ht="22.5" hidden="1" customHeight="1" x14ac:dyDescent="0.25">
      <c r="A385" s="83" t="str">
        <f t="shared" si="62"/>
        <v>356.</v>
      </c>
      <c r="B385" s="26">
        <v>854</v>
      </c>
      <c r="C385" s="40" t="s">
        <v>2802</v>
      </c>
      <c r="D385" s="26">
        <v>1980</v>
      </c>
      <c r="E385" s="83" t="s">
        <v>2957</v>
      </c>
      <c r="F385" s="83" t="s">
        <v>2959</v>
      </c>
      <c r="G385" s="26">
        <v>2</v>
      </c>
      <c r="H385" s="26">
        <v>2</v>
      </c>
      <c r="I385" s="204">
        <v>583.9</v>
      </c>
      <c r="J385" s="204">
        <v>583.9</v>
      </c>
      <c r="K385" s="204">
        <v>333.2</v>
      </c>
      <c r="L385" s="223">
        <v>18</v>
      </c>
      <c r="M385" s="205">
        <f t="shared" si="64"/>
        <v>5439129</v>
      </c>
      <c r="N385" s="205"/>
      <c r="O385" s="205"/>
      <c r="P385" s="205"/>
      <c r="Q385" s="205">
        <f t="shared" si="65"/>
        <v>5439129</v>
      </c>
      <c r="R385" s="205"/>
      <c r="S385" s="219"/>
      <c r="T385" s="205"/>
      <c r="U385" s="205">
        <v>723</v>
      </c>
      <c r="V385" s="205">
        <f>U385*7523</f>
        <v>5439129</v>
      </c>
      <c r="W385" s="205"/>
      <c r="X385" s="205"/>
      <c r="Y385" s="205"/>
      <c r="Z385" s="205"/>
      <c r="AA385" s="205"/>
      <c r="AB385" s="205"/>
      <c r="AC385" s="205"/>
      <c r="AD385" s="205"/>
      <c r="AE385" s="205"/>
      <c r="AF385" s="205"/>
      <c r="AG385" s="221">
        <v>2025</v>
      </c>
      <c r="AH385" s="158"/>
      <c r="AI385" s="175"/>
      <c r="AJ385" s="218"/>
      <c r="AK385" s="15">
        <f t="shared" si="69"/>
        <v>356</v>
      </c>
      <c r="AL385" s="15" t="s">
        <v>155</v>
      </c>
      <c r="AM385" s="15" t="str">
        <f t="shared" si="71"/>
        <v>356.</v>
      </c>
      <c r="AN385" s="222"/>
      <c r="AO385" s="15"/>
      <c r="AP385" s="16"/>
    </row>
    <row r="386" spans="1:42" ht="22.5" hidden="1" customHeight="1" x14ac:dyDescent="0.25">
      <c r="A386" s="83" t="str">
        <f t="shared" ref="A386:A449" si="77">AM386</f>
        <v>357.</v>
      </c>
      <c r="B386" s="26">
        <v>888</v>
      </c>
      <c r="C386" s="40" t="s">
        <v>2803</v>
      </c>
      <c r="D386" s="26">
        <v>1980</v>
      </c>
      <c r="E386" s="135" t="s">
        <v>2957</v>
      </c>
      <c r="F386" s="83" t="s">
        <v>2959</v>
      </c>
      <c r="G386" s="26">
        <v>2</v>
      </c>
      <c r="H386" s="26">
        <v>2</v>
      </c>
      <c r="I386" s="205">
        <v>847.8</v>
      </c>
      <c r="J386" s="205">
        <v>847.79</v>
      </c>
      <c r="K386" s="205">
        <v>495.9</v>
      </c>
      <c r="L386" s="219">
        <v>39</v>
      </c>
      <c r="M386" s="205">
        <f t="shared" si="64"/>
        <v>5040373</v>
      </c>
      <c r="N386" s="205"/>
      <c r="O386" s="205"/>
      <c r="P386" s="205"/>
      <c r="Q386" s="205">
        <f t="shared" si="65"/>
        <v>5040373</v>
      </c>
      <c r="R386" s="205">
        <v>142900</v>
      </c>
      <c r="S386" s="219"/>
      <c r="T386" s="205"/>
      <c r="U386" s="205">
        <v>651</v>
      </c>
      <c r="V386" s="205">
        <f t="shared" ref="V386" si="78">U386*7523</f>
        <v>4897473</v>
      </c>
      <c r="W386" s="205"/>
      <c r="X386" s="205"/>
      <c r="Y386" s="205"/>
      <c r="Z386" s="205"/>
      <c r="AA386" s="205"/>
      <c r="AB386" s="205"/>
      <c r="AC386" s="205"/>
      <c r="AD386" s="205"/>
      <c r="AE386" s="205"/>
      <c r="AF386" s="205"/>
      <c r="AG386" s="221">
        <v>2025</v>
      </c>
      <c r="AH386" s="158"/>
      <c r="AI386" s="175"/>
      <c r="AJ386" s="218"/>
      <c r="AK386" s="15">
        <f t="shared" si="69"/>
        <v>357</v>
      </c>
      <c r="AL386" s="15" t="s">
        <v>155</v>
      </c>
      <c r="AM386" s="15" t="str">
        <f t="shared" si="71"/>
        <v>357.</v>
      </c>
      <c r="AN386" s="222"/>
      <c r="AO386" s="15"/>
      <c r="AP386" s="16"/>
    </row>
    <row r="387" spans="1:42" ht="22.5" hidden="1" customHeight="1" x14ac:dyDescent="0.25">
      <c r="A387" s="83" t="str">
        <f t="shared" si="77"/>
        <v>358.</v>
      </c>
      <c r="B387" s="26">
        <v>179</v>
      </c>
      <c r="C387" s="40" t="s">
        <v>2804</v>
      </c>
      <c r="D387" s="26">
        <v>1976</v>
      </c>
      <c r="E387" s="135" t="s">
        <v>2957</v>
      </c>
      <c r="F387" s="83" t="s">
        <v>2959</v>
      </c>
      <c r="G387" s="26">
        <v>2</v>
      </c>
      <c r="H387" s="26">
        <v>1</v>
      </c>
      <c r="I387" s="234">
        <v>146.6</v>
      </c>
      <c r="J387" s="234">
        <v>120.6</v>
      </c>
      <c r="K387" s="234">
        <v>120.6</v>
      </c>
      <c r="L387" s="266">
        <v>14</v>
      </c>
      <c r="M387" s="207">
        <f t="shared" si="64"/>
        <v>5374431.2000000002</v>
      </c>
      <c r="N387" s="207"/>
      <c r="O387" s="207"/>
      <c r="P387" s="207"/>
      <c r="Q387" s="205">
        <f t="shared" si="65"/>
        <v>5374431.2000000002</v>
      </c>
      <c r="R387" s="207"/>
      <c r="S387" s="260"/>
      <c r="T387" s="207"/>
      <c r="U387" s="207">
        <v>714.4</v>
      </c>
      <c r="V387" s="207">
        <f>U387*7523</f>
        <v>5374431.2000000002</v>
      </c>
      <c r="W387" s="207"/>
      <c r="X387" s="207"/>
      <c r="Y387" s="207"/>
      <c r="Z387" s="207"/>
      <c r="AA387" s="207"/>
      <c r="AB387" s="207"/>
      <c r="AC387" s="208"/>
      <c r="AD387" s="208"/>
      <c r="AE387" s="207"/>
      <c r="AF387" s="207"/>
      <c r="AG387" s="221">
        <v>2025</v>
      </c>
      <c r="AH387" s="158"/>
      <c r="AI387" s="175"/>
      <c r="AJ387" s="218"/>
      <c r="AK387" s="15">
        <f t="shared" si="69"/>
        <v>358</v>
      </c>
      <c r="AL387" s="15" t="s">
        <v>155</v>
      </c>
      <c r="AM387" s="15" t="str">
        <f t="shared" si="71"/>
        <v>358.</v>
      </c>
      <c r="AN387" s="222"/>
      <c r="AO387" s="16"/>
      <c r="AP387" s="16"/>
    </row>
    <row r="388" spans="1:42" ht="22.5" hidden="1" customHeight="1" x14ac:dyDescent="0.25">
      <c r="A388" s="83" t="str">
        <f t="shared" si="77"/>
        <v>359.</v>
      </c>
      <c r="B388" s="26">
        <v>352</v>
      </c>
      <c r="C388" s="42" t="s">
        <v>2805</v>
      </c>
      <c r="D388" s="26">
        <v>1981</v>
      </c>
      <c r="E388" s="135" t="s">
        <v>2957</v>
      </c>
      <c r="F388" s="83" t="s">
        <v>2959</v>
      </c>
      <c r="G388" s="26">
        <v>2</v>
      </c>
      <c r="H388" s="26">
        <v>2</v>
      </c>
      <c r="I388" s="205">
        <v>613.6</v>
      </c>
      <c r="J388" s="205">
        <v>566.16</v>
      </c>
      <c r="K388" s="205">
        <v>566.16</v>
      </c>
      <c r="L388" s="219">
        <v>15</v>
      </c>
      <c r="M388" s="207">
        <f t="shared" si="64"/>
        <v>172081</v>
      </c>
      <c r="N388" s="207"/>
      <c r="O388" s="207"/>
      <c r="P388" s="207"/>
      <c r="Q388" s="205">
        <f t="shared" si="65"/>
        <v>172081</v>
      </c>
      <c r="R388" s="205">
        <v>172081</v>
      </c>
      <c r="S388" s="219"/>
      <c r="T388" s="205"/>
      <c r="U388" s="205"/>
      <c r="V388" s="205"/>
      <c r="W388" s="205"/>
      <c r="X388" s="205"/>
      <c r="Y388" s="205"/>
      <c r="Z388" s="205"/>
      <c r="AA388" s="205"/>
      <c r="AB388" s="205"/>
      <c r="AC388" s="205"/>
      <c r="AD388" s="205"/>
      <c r="AE388" s="205"/>
      <c r="AF388" s="205"/>
      <c r="AG388" s="221">
        <v>2025</v>
      </c>
      <c r="AH388" s="158"/>
      <c r="AI388" s="175"/>
      <c r="AJ388" s="218"/>
      <c r="AK388" s="15">
        <f t="shared" si="69"/>
        <v>359</v>
      </c>
      <c r="AL388" s="15" t="s">
        <v>155</v>
      </c>
      <c r="AM388" s="15" t="str">
        <f t="shared" si="71"/>
        <v>359.</v>
      </c>
      <c r="AN388" s="222"/>
      <c r="AO388" s="15"/>
      <c r="AP388" s="16"/>
    </row>
    <row r="389" spans="1:42" ht="22.5" hidden="1" customHeight="1" x14ac:dyDescent="0.25">
      <c r="A389" s="83" t="str">
        <f t="shared" si="77"/>
        <v>360.</v>
      </c>
      <c r="B389" s="26">
        <v>486</v>
      </c>
      <c r="C389" s="40" t="s">
        <v>2806</v>
      </c>
      <c r="D389" s="26">
        <v>1981</v>
      </c>
      <c r="E389" s="135" t="s">
        <v>2957</v>
      </c>
      <c r="F389" s="83" t="s">
        <v>2959</v>
      </c>
      <c r="G389" s="26">
        <v>5</v>
      </c>
      <c r="H389" s="26">
        <v>4</v>
      </c>
      <c r="I389" s="205">
        <v>4553.3500000000004</v>
      </c>
      <c r="J389" s="205">
        <v>3688.66</v>
      </c>
      <c r="K389" s="205">
        <v>3355.35</v>
      </c>
      <c r="L389" s="219">
        <v>68</v>
      </c>
      <c r="M389" s="207">
        <f t="shared" si="64"/>
        <v>3533070</v>
      </c>
      <c r="N389" s="207"/>
      <c r="O389" s="207"/>
      <c r="P389" s="207"/>
      <c r="Q389" s="205">
        <f t="shared" si="65"/>
        <v>3533070</v>
      </c>
      <c r="R389" s="207">
        <v>3533070</v>
      </c>
      <c r="S389" s="260"/>
      <c r="T389" s="207"/>
      <c r="U389" s="207"/>
      <c r="V389" s="207"/>
      <c r="W389" s="207"/>
      <c r="X389" s="207"/>
      <c r="Y389" s="207"/>
      <c r="Z389" s="207"/>
      <c r="AA389" s="207"/>
      <c r="AB389" s="207"/>
      <c r="AC389" s="205"/>
      <c r="AD389" s="205"/>
      <c r="AE389" s="207"/>
      <c r="AF389" s="207"/>
      <c r="AG389" s="221">
        <v>2025</v>
      </c>
      <c r="AH389" s="158"/>
      <c r="AI389" s="175"/>
      <c r="AJ389" s="218"/>
      <c r="AK389" s="15">
        <f t="shared" si="69"/>
        <v>360</v>
      </c>
      <c r="AL389" s="15" t="s">
        <v>155</v>
      </c>
      <c r="AM389" s="15" t="str">
        <f t="shared" si="71"/>
        <v>360.</v>
      </c>
      <c r="AN389" s="222"/>
      <c r="AO389" s="16"/>
      <c r="AP389" s="16"/>
    </row>
    <row r="390" spans="1:42" ht="22.5" hidden="1" customHeight="1" x14ac:dyDescent="0.25">
      <c r="A390" s="83" t="str">
        <f t="shared" si="77"/>
        <v>361.</v>
      </c>
      <c r="B390" s="26">
        <v>846</v>
      </c>
      <c r="C390" s="40" t="s">
        <v>2807</v>
      </c>
      <c r="D390" s="26">
        <v>1981</v>
      </c>
      <c r="E390" s="83" t="s">
        <v>2957</v>
      </c>
      <c r="F390" s="83" t="s">
        <v>2959</v>
      </c>
      <c r="G390" s="26">
        <v>2</v>
      </c>
      <c r="H390" s="26">
        <v>3</v>
      </c>
      <c r="I390" s="204">
        <v>856.2</v>
      </c>
      <c r="J390" s="204">
        <v>856.2</v>
      </c>
      <c r="K390" s="204">
        <v>491.9</v>
      </c>
      <c r="L390" s="223">
        <v>34</v>
      </c>
      <c r="M390" s="207">
        <f t="shared" si="64"/>
        <v>5717480</v>
      </c>
      <c r="N390" s="207"/>
      <c r="O390" s="207"/>
      <c r="P390" s="207"/>
      <c r="Q390" s="205">
        <f t="shared" si="65"/>
        <v>5717480</v>
      </c>
      <c r="R390" s="208"/>
      <c r="S390" s="267"/>
      <c r="T390" s="208"/>
      <c r="U390" s="208">
        <v>760</v>
      </c>
      <c r="V390" s="208">
        <f t="shared" ref="V390" si="79">U390*7523</f>
        <v>5717480</v>
      </c>
      <c r="W390" s="208"/>
      <c r="X390" s="208"/>
      <c r="Y390" s="208"/>
      <c r="Z390" s="208"/>
      <c r="AA390" s="208"/>
      <c r="AB390" s="208"/>
      <c r="AC390" s="205"/>
      <c r="AD390" s="205"/>
      <c r="AE390" s="208"/>
      <c r="AF390" s="208"/>
      <c r="AG390" s="221">
        <v>2025</v>
      </c>
      <c r="AH390" s="158"/>
      <c r="AI390" s="175"/>
      <c r="AJ390" s="218"/>
      <c r="AK390" s="15">
        <f t="shared" si="69"/>
        <v>361</v>
      </c>
      <c r="AL390" s="15" t="s">
        <v>155</v>
      </c>
      <c r="AM390" s="15" t="str">
        <f t="shared" si="71"/>
        <v>361.</v>
      </c>
      <c r="AN390" s="222"/>
      <c r="AO390" s="15"/>
      <c r="AP390" s="16"/>
    </row>
    <row r="391" spans="1:42" ht="22.5" hidden="1" customHeight="1" x14ac:dyDescent="0.25">
      <c r="A391" s="83" t="str">
        <f t="shared" si="77"/>
        <v>362.</v>
      </c>
      <c r="B391" s="26">
        <v>108</v>
      </c>
      <c r="C391" s="40" t="s">
        <v>2808</v>
      </c>
      <c r="D391" s="26">
        <v>1982</v>
      </c>
      <c r="E391" s="83" t="s">
        <v>2957</v>
      </c>
      <c r="F391" s="83" t="s">
        <v>2959</v>
      </c>
      <c r="G391" s="26">
        <v>2</v>
      </c>
      <c r="H391" s="26">
        <v>3</v>
      </c>
      <c r="I391" s="207">
        <v>905.2</v>
      </c>
      <c r="J391" s="207">
        <v>867.6</v>
      </c>
      <c r="K391" s="207">
        <v>867.6</v>
      </c>
      <c r="L391" s="223">
        <v>37</v>
      </c>
      <c r="M391" s="207">
        <f t="shared" si="64"/>
        <v>261885</v>
      </c>
      <c r="N391" s="207"/>
      <c r="O391" s="207"/>
      <c r="P391" s="207"/>
      <c r="Q391" s="205">
        <f t="shared" si="65"/>
        <v>261885</v>
      </c>
      <c r="R391" s="207">
        <v>261885</v>
      </c>
      <c r="S391" s="260"/>
      <c r="T391" s="207"/>
      <c r="U391" s="207"/>
      <c r="V391" s="207"/>
      <c r="W391" s="207"/>
      <c r="X391" s="207"/>
      <c r="Y391" s="207"/>
      <c r="Z391" s="207"/>
      <c r="AA391" s="207"/>
      <c r="AB391" s="207"/>
      <c r="AC391" s="208"/>
      <c r="AD391" s="208"/>
      <c r="AE391" s="207"/>
      <c r="AF391" s="207"/>
      <c r="AG391" s="221">
        <v>2025</v>
      </c>
      <c r="AH391" s="158"/>
      <c r="AI391" s="175"/>
      <c r="AJ391" s="218"/>
      <c r="AK391" s="15">
        <f t="shared" si="69"/>
        <v>362</v>
      </c>
      <c r="AL391" s="15" t="s">
        <v>155</v>
      </c>
      <c r="AM391" s="15" t="str">
        <f t="shared" si="71"/>
        <v>362.</v>
      </c>
      <c r="AN391" s="222"/>
      <c r="AO391" s="16"/>
      <c r="AP391" s="16"/>
    </row>
    <row r="392" spans="1:42" ht="22.5" hidden="1" customHeight="1" x14ac:dyDescent="0.25">
      <c r="A392" s="83" t="str">
        <f t="shared" si="77"/>
        <v>363.</v>
      </c>
      <c r="B392" s="26">
        <v>110</v>
      </c>
      <c r="C392" s="40" t="s">
        <v>2809</v>
      </c>
      <c r="D392" s="26">
        <v>1982</v>
      </c>
      <c r="E392" s="83" t="s">
        <v>2957</v>
      </c>
      <c r="F392" s="83" t="s">
        <v>2959</v>
      </c>
      <c r="G392" s="26">
        <v>2</v>
      </c>
      <c r="H392" s="26">
        <v>3</v>
      </c>
      <c r="I392" s="204">
        <v>942.3</v>
      </c>
      <c r="J392" s="204">
        <v>557.20000000000005</v>
      </c>
      <c r="K392" s="204">
        <v>557.20000000000005</v>
      </c>
      <c r="L392" s="223">
        <v>18</v>
      </c>
      <c r="M392" s="207">
        <f t="shared" si="64"/>
        <v>560418</v>
      </c>
      <c r="N392" s="207"/>
      <c r="O392" s="207"/>
      <c r="P392" s="207"/>
      <c r="Q392" s="205">
        <f t="shared" si="65"/>
        <v>560418</v>
      </c>
      <c r="R392" s="208">
        <v>560418</v>
      </c>
      <c r="S392" s="267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5"/>
      <c r="AD392" s="205"/>
      <c r="AE392" s="208"/>
      <c r="AF392" s="208"/>
      <c r="AG392" s="221">
        <v>2025</v>
      </c>
      <c r="AH392" s="158"/>
      <c r="AI392" s="175"/>
      <c r="AJ392" s="218"/>
      <c r="AK392" s="15">
        <f t="shared" si="69"/>
        <v>363</v>
      </c>
      <c r="AL392" s="15" t="s">
        <v>155</v>
      </c>
      <c r="AM392" s="15" t="str">
        <f t="shared" si="71"/>
        <v>363.</v>
      </c>
      <c r="AN392" s="222"/>
      <c r="AO392" s="15"/>
      <c r="AP392" s="16"/>
    </row>
    <row r="393" spans="1:42" ht="22.5" hidden="1" customHeight="1" x14ac:dyDescent="0.25">
      <c r="A393" s="83" t="str">
        <f t="shared" si="77"/>
        <v>364.</v>
      </c>
      <c r="B393" s="26">
        <v>111</v>
      </c>
      <c r="C393" s="40" t="s">
        <v>2810</v>
      </c>
      <c r="D393" s="26">
        <v>1982</v>
      </c>
      <c r="E393" s="83" t="s">
        <v>2957</v>
      </c>
      <c r="F393" s="83" t="s">
        <v>2959</v>
      </c>
      <c r="G393" s="26">
        <v>2</v>
      </c>
      <c r="H393" s="26">
        <v>3</v>
      </c>
      <c r="I393" s="204">
        <v>799.5</v>
      </c>
      <c r="J393" s="204">
        <v>541.29999999999995</v>
      </c>
      <c r="K393" s="204">
        <v>541.29999999999995</v>
      </c>
      <c r="L393" s="223">
        <v>24</v>
      </c>
      <c r="M393" s="207">
        <f t="shared" ref="M393:M444" si="80">R393+T393+V393+X393+Z393+AB393+AE393+AF393</f>
        <v>560418</v>
      </c>
      <c r="N393" s="207"/>
      <c r="O393" s="207"/>
      <c r="P393" s="207"/>
      <c r="Q393" s="205">
        <f t="shared" ref="Q393:Q444" si="81">M393</f>
        <v>560418</v>
      </c>
      <c r="R393" s="208">
        <v>560418</v>
      </c>
      <c r="S393" s="267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5"/>
      <c r="AD393" s="205"/>
      <c r="AE393" s="208"/>
      <c r="AF393" s="208"/>
      <c r="AG393" s="221">
        <v>2025</v>
      </c>
      <c r="AH393" s="158"/>
      <c r="AI393" s="175"/>
      <c r="AJ393" s="218"/>
      <c r="AK393" s="15">
        <f t="shared" si="69"/>
        <v>364</v>
      </c>
      <c r="AL393" s="15" t="s">
        <v>155</v>
      </c>
      <c r="AM393" s="15" t="str">
        <f t="shared" si="71"/>
        <v>364.</v>
      </c>
      <c r="AN393" s="222"/>
      <c r="AO393" s="15"/>
      <c r="AP393" s="16"/>
    </row>
    <row r="394" spans="1:42" ht="22.5" hidden="1" customHeight="1" x14ac:dyDescent="0.25">
      <c r="A394" s="83" t="str">
        <f t="shared" si="77"/>
        <v>365.</v>
      </c>
      <c r="B394" s="26">
        <v>673</v>
      </c>
      <c r="C394" s="40" t="s">
        <v>2811</v>
      </c>
      <c r="D394" s="26">
        <v>1982</v>
      </c>
      <c r="E394" s="83" t="s">
        <v>2957</v>
      </c>
      <c r="F394" s="83" t="s">
        <v>2959</v>
      </c>
      <c r="G394" s="26">
        <v>3</v>
      </c>
      <c r="H394" s="26">
        <v>3</v>
      </c>
      <c r="I394" s="204">
        <v>1888.87</v>
      </c>
      <c r="J394" s="204">
        <v>1268.9000000000001</v>
      </c>
      <c r="K394" s="204">
        <v>1268.9000000000001</v>
      </c>
      <c r="L394" s="223">
        <v>47</v>
      </c>
      <c r="M394" s="207">
        <f t="shared" si="80"/>
        <v>2638968</v>
      </c>
      <c r="N394" s="207"/>
      <c r="O394" s="207"/>
      <c r="P394" s="207"/>
      <c r="Q394" s="205">
        <f t="shared" si="81"/>
        <v>2638968</v>
      </c>
      <c r="R394" s="207"/>
      <c r="S394" s="260"/>
      <c r="T394" s="207"/>
      <c r="U394" s="207">
        <v>744</v>
      </c>
      <c r="V394" s="207">
        <f>U394*3547</f>
        <v>2638968</v>
      </c>
      <c r="W394" s="207"/>
      <c r="X394" s="207"/>
      <c r="Y394" s="207"/>
      <c r="Z394" s="207"/>
      <c r="AA394" s="207"/>
      <c r="AB394" s="207"/>
      <c r="AC394" s="205"/>
      <c r="AD394" s="205"/>
      <c r="AE394" s="207"/>
      <c r="AF394" s="207"/>
      <c r="AG394" s="221">
        <v>2025</v>
      </c>
      <c r="AH394" s="158"/>
      <c r="AI394" s="175"/>
      <c r="AJ394" s="218"/>
      <c r="AK394" s="15">
        <f t="shared" si="69"/>
        <v>365</v>
      </c>
      <c r="AL394" s="15" t="s">
        <v>155</v>
      </c>
      <c r="AM394" s="15" t="str">
        <f t="shared" si="71"/>
        <v>365.</v>
      </c>
      <c r="AN394" s="222"/>
      <c r="AO394" s="16"/>
      <c r="AP394" s="16"/>
    </row>
    <row r="395" spans="1:42" ht="22.5" hidden="1" customHeight="1" x14ac:dyDescent="0.25">
      <c r="A395" s="83" t="str">
        <f t="shared" si="77"/>
        <v>366.</v>
      </c>
      <c r="B395" s="26">
        <v>845</v>
      </c>
      <c r="C395" s="40" t="s">
        <v>2812</v>
      </c>
      <c r="D395" s="26">
        <v>1982</v>
      </c>
      <c r="E395" s="83" t="s">
        <v>2957</v>
      </c>
      <c r="F395" s="83" t="s">
        <v>2959</v>
      </c>
      <c r="G395" s="26">
        <v>2</v>
      </c>
      <c r="H395" s="26">
        <v>3</v>
      </c>
      <c r="I395" s="204">
        <v>846.8</v>
      </c>
      <c r="J395" s="204">
        <v>846.8</v>
      </c>
      <c r="K395" s="204">
        <v>440.1</v>
      </c>
      <c r="L395" s="223">
        <v>37</v>
      </c>
      <c r="M395" s="207">
        <f t="shared" si="80"/>
        <v>5326284</v>
      </c>
      <c r="N395" s="207"/>
      <c r="O395" s="207"/>
      <c r="P395" s="207"/>
      <c r="Q395" s="205">
        <f t="shared" si="81"/>
        <v>5326284</v>
      </c>
      <c r="R395" s="208"/>
      <c r="S395" s="267"/>
      <c r="T395" s="208"/>
      <c r="U395" s="208">
        <v>708</v>
      </c>
      <c r="V395" s="208">
        <f t="shared" ref="V395" si="82">U395*7523</f>
        <v>5326284</v>
      </c>
      <c r="W395" s="208"/>
      <c r="X395" s="208"/>
      <c r="Y395" s="208"/>
      <c r="Z395" s="208"/>
      <c r="AA395" s="208"/>
      <c r="AB395" s="208"/>
      <c r="AC395" s="205"/>
      <c r="AD395" s="205"/>
      <c r="AE395" s="208"/>
      <c r="AF395" s="208"/>
      <c r="AG395" s="221">
        <v>2025</v>
      </c>
      <c r="AH395" s="158"/>
      <c r="AI395" s="175"/>
      <c r="AJ395" s="218"/>
      <c r="AK395" s="15">
        <f t="shared" si="69"/>
        <v>366</v>
      </c>
      <c r="AL395" s="15" t="s">
        <v>155</v>
      </c>
      <c r="AM395" s="15" t="str">
        <f t="shared" si="71"/>
        <v>366.</v>
      </c>
      <c r="AN395" s="222"/>
      <c r="AO395" s="15"/>
      <c r="AP395" s="16"/>
    </row>
    <row r="396" spans="1:42" ht="22.5" hidden="1" customHeight="1" x14ac:dyDescent="0.25">
      <c r="A396" s="83" t="str">
        <f t="shared" si="77"/>
        <v>367.</v>
      </c>
      <c r="B396" s="26">
        <v>61</v>
      </c>
      <c r="C396" s="40" t="s">
        <v>2813</v>
      </c>
      <c r="D396" s="26">
        <v>1983</v>
      </c>
      <c r="E396" s="83" t="s">
        <v>2957</v>
      </c>
      <c r="F396" s="83" t="s">
        <v>2959</v>
      </c>
      <c r="G396" s="26">
        <v>2</v>
      </c>
      <c r="H396" s="26">
        <v>2</v>
      </c>
      <c r="I396" s="207">
        <v>410.5</v>
      </c>
      <c r="J396" s="207">
        <v>351.2</v>
      </c>
      <c r="K396" s="207">
        <v>351.2</v>
      </c>
      <c r="L396" s="223">
        <v>53</v>
      </c>
      <c r="M396" s="205">
        <f t="shared" si="80"/>
        <v>1638714</v>
      </c>
      <c r="N396" s="205"/>
      <c r="O396" s="205"/>
      <c r="P396" s="205"/>
      <c r="Q396" s="205">
        <f t="shared" si="81"/>
        <v>1638714</v>
      </c>
      <c r="R396" s="205"/>
      <c r="S396" s="219"/>
      <c r="T396" s="205"/>
      <c r="U396" s="205">
        <v>462</v>
      </c>
      <c r="V396" s="205">
        <f t="shared" ref="V396" si="83">U396*3547</f>
        <v>1638714</v>
      </c>
      <c r="W396" s="205"/>
      <c r="X396" s="205"/>
      <c r="Y396" s="205"/>
      <c r="Z396" s="205"/>
      <c r="AA396" s="205"/>
      <c r="AB396" s="205"/>
      <c r="AC396" s="205"/>
      <c r="AD396" s="205"/>
      <c r="AE396" s="205"/>
      <c r="AF396" s="205"/>
      <c r="AG396" s="221">
        <v>2025</v>
      </c>
      <c r="AH396" s="158"/>
      <c r="AI396" s="175"/>
      <c r="AJ396" s="218"/>
      <c r="AK396" s="15">
        <f t="shared" si="69"/>
        <v>367</v>
      </c>
      <c r="AL396" s="15" t="s">
        <v>155</v>
      </c>
      <c r="AM396" s="15" t="str">
        <f t="shared" si="71"/>
        <v>367.</v>
      </c>
      <c r="AN396" s="222"/>
      <c r="AO396" s="15"/>
      <c r="AP396" s="16"/>
    </row>
    <row r="397" spans="1:42" ht="22.5" hidden="1" customHeight="1" x14ac:dyDescent="0.25">
      <c r="A397" s="83" t="str">
        <f t="shared" si="77"/>
        <v>368.</v>
      </c>
      <c r="B397" s="26">
        <v>78</v>
      </c>
      <c r="C397" s="242" t="s">
        <v>2814</v>
      </c>
      <c r="D397" s="26">
        <v>1983</v>
      </c>
      <c r="E397" s="135" t="s">
        <v>2957</v>
      </c>
      <c r="F397" s="83" t="s">
        <v>2959</v>
      </c>
      <c r="G397" s="26">
        <v>2</v>
      </c>
      <c r="H397" s="26">
        <v>3</v>
      </c>
      <c r="I397" s="234">
        <v>727</v>
      </c>
      <c r="J397" s="234">
        <v>692</v>
      </c>
      <c r="K397" s="234">
        <v>692</v>
      </c>
      <c r="L397" s="266">
        <v>27</v>
      </c>
      <c r="M397" s="207">
        <f t="shared" si="80"/>
        <v>261885</v>
      </c>
      <c r="N397" s="207"/>
      <c r="O397" s="207"/>
      <c r="P397" s="207"/>
      <c r="Q397" s="205">
        <f t="shared" si="81"/>
        <v>261885</v>
      </c>
      <c r="R397" s="205">
        <v>261885</v>
      </c>
      <c r="S397" s="219"/>
      <c r="T397" s="205"/>
      <c r="U397" s="205"/>
      <c r="V397" s="205"/>
      <c r="W397" s="205"/>
      <c r="X397" s="205"/>
      <c r="Y397" s="205"/>
      <c r="Z397" s="205"/>
      <c r="AA397" s="205"/>
      <c r="AB397" s="205"/>
      <c r="AC397" s="205"/>
      <c r="AD397" s="205"/>
      <c r="AE397" s="205"/>
      <c r="AF397" s="205"/>
      <c r="AG397" s="221">
        <v>2025</v>
      </c>
      <c r="AH397" s="158"/>
      <c r="AI397" s="175"/>
      <c r="AJ397" s="218"/>
      <c r="AK397" s="15">
        <f t="shared" si="69"/>
        <v>368</v>
      </c>
      <c r="AL397" s="15" t="s">
        <v>155</v>
      </c>
      <c r="AM397" s="15" t="str">
        <f t="shared" si="71"/>
        <v>368.</v>
      </c>
      <c r="AN397" s="222"/>
      <c r="AO397" s="15"/>
      <c r="AP397" s="16"/>
    </row>
    <row r="398" spans="1:42" ht="22.5" hidden="1" customHeight="1" x14ac:dyDescent="0.25">
      <c r="A398" s="83" t="str">
        <f t="shared" si="77"/>
        <v>369.</v>
      </c>
      <c r="B398" s="26">
        <v>176</v>
      </c>
      <c r="C398" s="40" t="s">
        <v>2815</v>
      </c>
      <c r="D398" s="26">
        <v>1983</v>
      </c>
      <c r="E398" s="83" t="s">
        <v>2957</v>
      </c>
      <c r="F398" s="83" t="s">
        <v>2959</v>
      </c>
      <c r="G398" s="26">
        <v>2</v>
      </c>
      <c r="H398" s="26">
        <v>3</v>
      </c>
      <c r="I398" s="204">
        <v>973.6</v>
      </c>
      <c r="J398" s="204">
        <v>886.8</v>
      </c>
      <c r="K398" s="204">
        <v>886.8</v>
      </c>
      <c r="L398" s="223">
        <v>38</v>
      </c>
      <c r="M398" s="207">
        <f t="shared" si="80"/>
        <v>264966</v>
      </c>
      <c r="N398" s="207"/>
      <c r="O398" s="207"/>
      <c r="P398" s="207"/>
      <c r="Q398" s="205">
        <f t="shared" si="81"/>
        <v>264966</v>
      </c>
      <c r="R398" s="208">
        <v>264966</v>
      </c>
      <c r="S398" s="267"/>
      <c r="T398" s="208"/>
      <c r="U398" s="208"/>
      <c r="V398" s="208"/>
      <c r="W398" s="208"/>
      <c r="X398" s="208"/>
      <c r="Y398" s="208"/>
      <c r="Z398" s="208"/>
      <c r="AA398" s="208"/>
      <c r="AB398" s="208"/>
      <c r="AC398" s="205"/>
      <c r="AD398" s="205"/>
      <c r="AE398" s="208"/>
      <c r="AF398" s="208"/>
      <c r="AG398" s="221">
        <v>2025</v>
      </c>
      <c r="AH398" s="158"/>
      <c r="AI398" s="175"/>
      <c r="AJ398" s="218"/>
      <c r="AK398" s="15">
        <f t="shared" si="69"/>
        <v>369</v>
      </c>
      <c r="AL398" s="15" t="s">
        <v>155</v>
      </c>
      <c r="AM398" s="15" t="str">
        <f t="shared" si="71"/>
        <v>369.</v>
      </c>
      <c r="AN398" s="222"/>
      <c r="AO398" s="15"/>
      <c r="AP398" s="16"/>
    </row>
    <row r="399" spans="1:42" ht="22.5" hidden="1" customHeight="1" x14ac:dyDescent="0.25">
      <c r="A399" s="83" t="str">
        <f t="shared" si="77"/>
        <v>370.</v>
      </c>
      <c r="B399" s="26">
        <v>360</v>
      </c>
      <c r="C399" s="40" t="s">
        <v>2818</v>
      </c>
      <c r="D399" s="26">
        <v>1983</v>
      </c>
      <c r="E399" s="83" t="s">
        <v>2957</v>
      </c>
      <c r="F399" s="83" t="s">
        <v>2959</v>
      </c>
      <c r="G399" s="26">
        <v>3</v>
      </c>
      <c r="H399" s="26">
        <v>2</v>
      </c>
      <c r="I399" s="235">
        <v>1892</v>
      </c>
      <c r="J399" s="235">
        <v>1278</v>
      </c>
      <c r="K399" s="235">
        <v>1278</v>
      </c>
      <c r="L399" s="210">
        <v>64</v>
      </c>
      <c r="M399" s="207">
        <f t="shared" si="80"/>
        <v>2582620</v>
      </c>
      <c r="N399" s="207"/>
      <c r="O399" s="207"/>
      <c r="P399" s="207"/>
      <c r="Q399" s="205">
        <f t="shared" si="81"/>
        <v>2582620</v>
      </c>
      <c r="R399" s="207"/>
      <c r="S399" s="260"/>
      <c r="T399" s="207"/>
      <c r="U399" s="207">
        <v>630</v>
      </c>
      <c r="V399" s="207">
        <f t="shared" ref="V399:V403" si="84">U399*3547</f>
        <v>2234610</v>
      </c>
      <c r="W399" s="207"/>
      <c r="X399" s="207"/>
      <c r="Y399" s="207"/>
      <c r="Z399" s="207"/>
      <c r="AA399" s="207">
        <v>130</v>
      </c>
      <c r="AB399" s="207">
        <f>AA399*2677</f>
        <v>348010</v>
      </c>
      <c r="AC399" s="205"/>
      <c r="AD399" s="205"/>
      <c r="AE399" s="207"/>
      <c r="AF399" s="207"/>
      <c r="AG399" s="221">
        <v>2025</v>
      </c>
      <c r="AH399" s="158"/>
      <c r="AI399" s="175"/>
      <c r="AJ399" s="218"/>
      <c r="AK399" s="15">
        <f t="shared" si="69"/>
        <v>370</v>
      </c>
      <c r="AL399" s="15" t="s">
        <v>155</v>
      </c>
      <c r="AM399" s="15" t="str">
        <f t="shared" si="71"/>
        <v>370.</v>
      </c>
      <c r="AN399" s="222"/>
      <c r="AO399" s="16"/>
      <c r="AP399" s="16"/>
    </row>
    <row r="400" spans="1:42" ht="22.5" hidden="1" customHeight="1" x14ac:dyDescent="0.25">
      <c r="A400" s="83" t="str">
        <f t="shared" si="77"/>
        <v>371.</v>
      </c>
      <c r="B400" s="26">
        <v>430</v>
      </c>
      <c r="C400" s="242" t="s">
        <v>2881</v>
      </c>
      <c r="D400" s="26">
        <v>1983</v>
      </c>
      <c r="E400" s="135" t="s">
        <v>2957</v>
      </c>
      <c r="F400" s="83" t="s">
        <v>2959</v>
      </c>
      <c r="G400" s="26">
        <v>5</v>
      </c>
      <c r="H400" s="26">
        <v>4</v>
      </c>
      <c r="I400" s="234">
        <v>4105.8999999999996</v>
      </c>
      <c r="J400" s="205">
        <v>2907.9</v>
      </c>
      <c r="K400" s="234">
        <v>2709.9</v>
      </c>
      <c r="L400" s="266">
        <v>60</v>
      </c>
      <c r="M400" s="207">
        <f t="shared" si="80"/>
        <v>3302257</v>
      </c>
      <c r="N400" s="207"/>
      <c r="O400" s="207"/>
      <c r="P400" s="207"/>
      <c r="Q400" s="205">
        <f t="shared" si="81"/>
        <v>3302257</v>
      </c>
      <c r="R400" s="205"/>
      <c r="S400" s="219"/>
      <c r="T400" s="205"/>
      <c r="U400" s="205">
        <v>931</v>
      </c>
      <c r="V400" s="205">
        <f t="shared" si="84"/>
        <v>3302257</v>
      </c>
      <c r="W400" s="205"/>
      <c r="X400" s="205"/>
      <c r="Y400" s="205"/>
      <c r="Z400" s="205"/>
      <c r="AA400" s="205"/>
      <c r="AB400" s="205"/>
      <c r="AC400" s="205"/>
      <c r="AD400" s="205"/>
      <c r="AE400" s="205"/>
      <c r="AF400" s="205"/>
      <c r="AG400" s="221">
        <v>2025</v>
      </c>
      <c r="AH400" s="158"/>
      <c r="AI400" s="175"/>
      <c r="AJ400" s="218"/>
      <c r="AK400" s="15">
        <f t="shared" si="69"/>
        <v>371</v>
      </c>
      <c r="AL400" s="15" t="s">
        <v>155</v>
      </c>
      <c r="AM400" s="15" t="str">
        <f t="shared" si="71"/>
        <v>371.</v>
      </c>
      <c r="AN400" s="222"/>
      <c r="AO400" s="15"/>
      <c r="AP400" s="16"/>
    </row>
    <row r="401" spans="1:42" ht="22.5" hidden="1" customHeight="1" x14ac:dyDescent="0.25">
      <c r="A401" s="83" t="str">
        <f t="shared" si="77"/>
        <v>372.</v>
      </c>
      <c r="B401" s="26">
        <v>672</v>
      </c>
      <c r="C401" s="40" t="s">
        <v>2819</v>
      </c>
      <c r="D401" s="26">
        <v>1983</v>
      </c>
      <c r="E401" s="83" t="s">
        <v>2957</v>
      </c>
      <c r="F401" s="83" t="s">
        <v>2959</v>
      </c>
      <c r="G401" s="26">
        <v>3</v>
      </c>
      <c r="H401" s="26">
        <v>3</v>
      </c>
      <c r="I401" s="204">
        <v>1855.3</v>
      </c>
      <c r="J401" s="204">
        <v>1257.9000000000001</v>
      </c>
      <c r="K401" s="204">
        <v>726.3</v>
      </c>
      <c r="L401" s="223">
        <v>48</v>
      </c>
      <c r="M401" s="207">
        <f t="shared" si="80"/>
        <v>2223969</v>
      </c>
      <c r="N401" s="207"/>
      <c r="O401" s="207"/>
      <c r="P401" s="207"/>
      <c r="Q401" s="205">
        <f t="shared" si="81"/>
        <v>2223969</v>
      </c>
      <c r="R401" s="207"/>
      <c r="S401" s="260"/>
      <c r="T401" s="207"/>
      <c r="U401" s="207">
        <v>627</v>
      </c>
      <c r="V401" s="207">
        <f t="shared" si="84"/>
        <v>2223969</v>
      </c>
      <c r="W401" s="207"/>
      <c r="X401" s="207"/>
      <c r="Y401" s="207"/>
      <c r="Z401" s="207"/>
      <c r="AA401" s="207"/>
      <c r="AB401" s="207"/>
      <c r="AC401" s="205"/>
      <c r="AD401" s="205"/>
      <c r="AE401" s="207"/>
      <c r="AF401" s="207"/>
      <c r="AG401" s="221">
        <v>2025</v>
      </c>
      <c r="AH401" s="158"/>
      <c r="AI401" s="175"/>
      <c r="AJ401" s="218"/>
      <c r="AK401" s="15">
        <f t="shared" si="69"/>
        <v>372</v>
      </c>
      <c r="AL401" s="15" t="s">
        <v>155</v>
      </c>
      <c r="AM401" s="15" t="str">
        <f t="shared" si="71"/>
        <v>372.</v>
      </c>
      <c r="AN401" s="222"/>
      <c r="AO401" s="16"/>
      <c r="AP401" s="16"/>
    </row>
    <row r="402" spans="1:42" ht="22.5" hidden="1" customHeight="1" x14ac:dyDescent="0.25">
      <c r="A402" s="83" t="str">
        <f t="shared" si="77"/>
        <v>373.</v>
      </c>
      <c r="B402" s="26">
        <v>675</v>
      </c>
      <c r="C402" s="40" t="s">
        <v>2820</v>
      </c>
      <c r="D402" s="26">
        <v>1983</v>
      </c>
      <c r="E402" s="83" t="s">
        <v>2957</v>
      </c>
      <c r="F402" s="83" t="s">
        <v>2959</v>
      </c>
      <c r="G402" s="26">
        <v>3</v>
      </c>
      <c r="H402" s="26">
        <v>3</v>
      </c>
      <c r="I402" s="204">
        <v>1870.14</v>
      </c>
      <c r="J402" s="204">
        <v>1286.8</v>
      </c>
      <c r="K402" s="204">
        <v>750.6</v>
      </c>
      <c r="L402" s="223">
        <v>65</v>
      </c>
      <c r="M402" s="207">
        <f t="shared" si="80"/>
        <v>2557387</v>
      </c>
      <c r="N402" s="207"/>
      <c r="O402" s="207"/>
      <c r="P402" s="207"/>
      <c r="Q402" s="205">
        <f t="shared" si="81"/>
        <v>2557387</v>
      </c>
      <c r="R402" s="207"/>
      <c r="S402" s="260"/>
      <c r="T402" s="207"/>
      <c r="U402" s="207">
        <v>721</v>
      </c>
      <c r="V402" s="207">
        <f t="shared" si="84"/>
        <v>2557387</v>
      </c>
      <c r="W402" s="207"/>
      <c r="X402" s="207"/>
      <c r="Y402" s="207"/>
      <c r="Z402" s="207"/>
      <c r="AA402" s="207"/>
      <c r="AB402" s="207"/>
      <c r="AC402" s="208"/>
      <c r="AD402" s="208"/>
      <c r="AE402" s="207"/>
      <c r="AF402" s="207"/>
      <c r="AG402" s="221">
        <v>2025</v>
      </c>
      <c r="AH402" s="158"/>
      <c r="AI402" s="175"/>
      <c r="AJ402" s="218"/>
      <c r="AK402" s="15">
        <f t="shared" si="69"/>
        <v>373</v>
      </c>
      <c r="AL402" s="15" t="s">
        <v>155</v>
      </c>
      <c r="AM402" s="15" t="str">
        <f t="shared" si="71"/>
        <v>373.</v>
      </c>
      <c r="AN402" s="222"/>
      <c r="AO402" s="16"/>
      <c r="AP402" s="16"/>
    </row>
    <row r="403" spans="1:42" ht="22.5" hidden="1" customHeight="1" x14ac:dyDescent="0.25">
      <c r="A403" s="83" t="str">
        <f t="shared" si="77"/>
        <v>374.</v>
      </c>
      <c r="B403" s="26">
        <v>729</v>
      </c>
      <c r="C403" s="40" t="s">
        <v>2821</v>
      </c>
      <c r="D403" s="26">
        <v>1983</v>
      </c>
      <c r="E403" s="83" t="s">
        <v>2957</v>
      </c>
      <c r="F403" s="83" t="s">
        <v>2959</v>
      </c>
      <c r="G403" s="26">
        <v>3</v>
      </c>
      <c r="H403" s="26">
        <v>3</v>
      </c>
      <c r="I403" s="204">
        <v>2740.4</v>
      </c>
      <c r="J403" s="204">
        <v>1928.8</v>
      </c>
      <c r="K403" s="204">
        <v>981.6</v>
      </c>
      <c r="L403" s="223">
        <v>78</v>
      </c>
      <c r="M403" s="205">
        <f t="shared" si="80"/>
        <v>3022044</v>
      </c>
      <c r="N403" s="205"/>
      <c r="O403" s="205"/>
      <c r="P403" s="205"/>
      <c r="Q403" s="205">
        <f t="shared" si="81"/>
        <v>3022044</v>
      </c>
      <c r="R403" s="205"/>
      <c r="S403" s="219"/>
      <c r="T403" s="205"/>
      <c r="U403" s="205">
        <v>852</v>
      </c>
      <c r="V403" s="205">
        <f t="shared" si="84"/>
        <v>3022044</v>
      </c>
      <c r="W403" s="205"/>
      <c r="X403" s="205"/>
      <c r="Y403" s="205"/>
      <c r="Z403" s="205"/>
      <c r="AA403" s="205"/>
      <c r="AB403" s="205"/>
      <c r="AC403" s="205"/>
      <c r="AD403" s="205"/>
      <c r="AE403" s="205"/>
      <c r="AF403" s="205"/>
      <c r="AG403" s="221">
        <v>2025</v>
      </c>
      <c r="AH403" s="158"/>
      <c r="AI403" s="175"/>
      <c r="AJ403" s="218"/>
      <c r="AK403" s="15">
        <f t="shared" si="69"/>
        <v>374</v>
      </c>
      <c r="AL403" s="15" t="s">
        <v>155</v>
      </c>
      <c r="AM403" s="15" t="str">
        <f t="shared" si="71"/>
        <v>374.</v>
      </c>
      <c r="AN403" s="222"/>
      <c r="AO403" s="15"/>
      <c r="AP403" s="16"/>
    </row>
    <row r="404" spans="1:42" ht="22.5" hidden="1" customHeight="1" x14ac:dyDescent="0.25">
      <c r="A404" s="83" t="str">
        <f t="shared" si="77"/>
        <v>375.</v>
      </c>
      <c r="B404" s="26">
        <v>847</v>
      </c>
      <c r="C404" s="40" t="s">
        <v>2822</v>
      </c>
      <c r="D404" s="26">
        <v>1983</v>
      </c>
      <c r="E404" s="83" t="s">
        <v>2957</v>
      </c>
      <c r="F404" s="83" t="s">
        <v>2959</v>
      </c>
      <c r="G404" s="26">
        <v>2</v>
      </c>
      <c r="H404" s="26">
        <v>3</v>
      </c>
      <c r="I404" s="204">
        <v>859.9</v>
      </c>
      <c r="J404" s="204">
        <v>859.9</v>
      </c>
      <c r="K404" s="204">
        <v>493.6</v>
      </c>
      <c r="L404" s="223">
        <v>39</v>
      </c>
      <c r="M404" s="207">
        <f t="shared" si="80"/>
        <v>5717480</v>
      </c>
      <c r="N404" s="207"/>
      <c r="O404" s="207"/>
      <c r="P404" s="207"/>
      <c r="Q404" s="205">
        <f t="shared" si="81"/>
        <v>5717480</v>
      </c>
      <c r="R404" s="208"/>
      <c r="S404" s="267"/>
      <c r="T404" s="208"/>
      <c r="U404" s="208">
        <v>760</v>
      </c>
      <c r="V404" s="208">
        <f t="shared" ref="V404" si="85">U404*7523</f>
        <v>5717480</v>
      </c>
      <c r="W404" s="208"/>
      <c r="X404" s="208"/>
      <c r="Y404" s="208"/>
      <c r="Z404" s="208"/>
      <c r="AA404" s="208"/>
      <c r="AB404" s="208"/>
      <c r="AC404" s="205"/>
      <c r="AD404" s="205"/>
      <c r="AE404" s="208"/>
      <c r="AF404" s="208"/>
      <c r="AG404" s="221">
        <v>2025</v>
      </c>
      <c r="AH404" s="158"/>
      <c r="AI404" s="175"/>
      <c r="AJ404" s="218"/>
      <c r="AK404" s="15">
        <f t="shared" si="69"/>
        <v>375</v>
      </c>
      <c r="AL404" s="15" t="s">
        <v>155</v>
      </c>
      <c r="AM404" s="15" t="str">
        <f t="shared" si="71"/>
        <v>375.</v>
      </c>
      <c r="AN404" s="222"/>
      <c r="AO404" s="15"/>
      <c r="AP404" s="16"/>
    </row>
    <row r="405" spans="1:42" ht="22.5" hidden="1" customHeight="1" x14ac:dyDescent="0.25">
      <c r="A405" s="83" t="str">
        <f t="shared" si="77"/>
        <v>376.</v>
      </c>
      <c r="B405" s="26">
        <v>851</v>
      </c>
      <c r="C405" s="40" t="s">
        <v>2823</v>
      </c>
      <c r="D405" s="26">
        <v>1983</v>
      </c>
      <c r="E405" s="83" t="s">
        <v>2957</v>
      </c>
      <c r="F405" s="83" t="s">
        <v>2959</v>
      </c>
      <c r="G405" s="26">
        <v>2</v>
      </c>
      <c r="H405" s="26">
        <v>3</v>
      </c>
      <c r="I405" s="204">
        <v>867.3</v>
      </c>
      <c r="J405" s="204">
        <v>867.3</v>
      </c>
      <c r="K405" s="204">
        <v>505.2</v>
      </c>
      <c r="L405" s="223">
        <v>49</v>
      </c>
      <c r="M405" s="205">
        <f t="shared" si="80"/>
        <v>5341330</v>
      </c>
      <c r="N405" s="205"/>
      <c r="O405" s="205"/>
      <c r="P405" s="205"/>
      <c r="Q405" s="205">
        <f t="shared" si="81"/>
        <v>5341330</v>
      </c>
      <c r="R405" s="205"/>
      <c r="S405" s="219"/>
      <c r="T405" s="205"/>
      <c r="U405" s="205">
        <v>710</v>
      </c>
      <c r="V405" s="205">
        <f>U405*7523</f>
        <v>5341330</v>
      </c>
      <c r="W405" s="205"/>
      <c r="X405" s="205"/>
      <c r="Y405" s="205"/>
      <c r="Z405" s="205"/>
      <c r="AA405" s="205"/>
      <c r="AB405" s="205"/>
      <c r="AC405" s="205"/>
      <c r="AD405" s="205"/>
      <c r="AE405" s="205"/>
      <c r="AF405" s="205"/>
      <c r="AG405" s="221">
        <v>2025</v>
      </c>
      <c r="AH405" s="158"/>
      <c r="AI405" s="175"/>
      <c r="AJ405" s="218"/>
      <c r="AK405" s="15">
        <f t="shared" si="69"/>
        <v>376</v>
      </c>
      <c r="AL405" s="15" t="s">
        <v>155</v>
      </c>
      <c r="AM405" s="15" t="str">
        <f t="shared" si="71"/>
        <v>376.</v>
      </c>
      <c r="AN405" s="222"/>
      <c r="AO405" s="15"/>
      <c r="AP405" s="16"/>
    </row>
    <row r="406" spans="1:42" ht="22.5" hidden="1" customHeight="1" x14ac:dyDescent="0.25">
      <c r="A406" s="83" t="str">
        <f t="shared" si="77"/>
        <v>377.</v>
      </c>
      <c r="B406" s="26">
        <v>64</v>
      </c>
      <c r="C406" s="40" t="s">
        <v>2824</v>
      </c>
      <c r="D406" s="26">
        <v>1984</v>
      </c>
      <c r="E406" s="83" t="s">
        <v>2957</v>
      </c>
      <c r="F406" s="83" t="s">
        <v>2959</v>
      </c>
      <c r="G406" s="26">
        <v>3</v>
      </c>
      <c r="H406" s="26">
        <v>3</v>
      </c>
      <c r="I406" s="207">
        <v>1311</v>
      </c>
      <c r="J406" s="207">
        <v>761.8</v>
      </c>
      <c r="K406" s="207">
        <v>761.8</v>
      </c>
      <c r="L406" s="223">
        <v>68</v>
      </c>
      <c r="M406" s="207">
        <f t="shared" si="80"/>
        <v>2663797</v>
      </c>
      <c r="N406" s="207"/>
      <c r="O406" s="207"/>
      <c r="P406" s="207"/>
      <c r="Q406" s="205">
        <f t="shared" si="81"/>
        <v>2663797</v>
      </c>
      <c r="R406" s="208"/>
      <c r="S406" s="267"/>
      <c r="T406" s="208"/>
      <c r="U406" s="208">
        <v>751</v>
      </c>
      <c r="V406" s="208">
        <f>U406*3547</f>
        <v>2663797</v>
      </c>
      <c r="W406" s="208"/>
      <c r="X406" s="208"/>
      <c r="Y406" s="208"/>
      <c r="Z406" s="208"/>
      <c r="AA406" s="208"/>
      <c r="AB406" s="208"/>
      <c r="AC406" s="208"/>
      <c r="AD406" s="208"/>
      <c r="AE406" s="208"/>
      <c r="AF406" s="208"/>
      <c r="AG406" s="221">
        <v>2025</v>
      </c>
      <c r="AH406" s="158"/>
      <c r="AI406" s="175"/>
      <c r="AJ406" s="218"/>
      <c r="AK406" s="15">
        <f t="shared" si="69"/>
        <v>377</v>
      </c>
      <c r="AL406" s="15" t="s">
        <v>155</v>
      </c>
      <c r="AM406" s="15" t="str">
        <f t="shared" si="71"/>
        <v>377.</v>
      </c>
      <c r="AN406" s="222"/>
      <c r="AO406" s="15"/>
      <c r="AP406" s="16"/>
    </row>
    <row r="407" spans="1:42" ht="22.5" hidden="1" customHeight="1" x14ac:dyDescent="0.25">
      <c r="A407" s="83" t="str">
        <f t="shared" si="77"/>
        <v>378.</v>
      </c>
      <c r="B407" s="26">
        <v>81</v>
      </c>
      <c r="C407" s="40" t="s">
        <v>2825</v>
      </c>
      <c r="D407" s="26">
        <v>1984</v>
      </c>
      <c r="E407" s="135" t="s">
        <v>2957</v>
      </c>
      <c r="F407" s="83" t="s">
        <v>2959</v>
      </c>
      <c r="G407" s="26">
        <v>2</v>
      </c>
      <c r="H407" s="26">
        <v>3</v>
      </c>
      <c r="I407" s="234">
        <v>739</v>
      </c>
      <c r="J407" s="234">
        <v>704</v>
      </c>
      <c r="K407" s="234">
        <v>704</v>
      </c>
      <c r="L407" s="266">
        <v>38</v>
      </c>
      <c r="M407" s="205">
        <f t="shared" si="80"/>
        <v>2291362</v>
      </c>
      <c r="N407" s="205"/>
      <c r="O407" s="205"/>
      <c r="P407" s="205"/>
      <c r="Q407" s="205">
        <f t="shared" si="81"/>
        <v>2291362</v>
      </c>
      <c r="R407" s="205"/>
      <c r="S407" s="219"/>
      <c r="T407" s="205"/>
      <c r="U407" s="205">
        <v>646</v>
      </c>
      <c r="V407" s="205">
        <f t="shared" ref="V407" si="86">U407*3547</f>
        <v>2291362</v>
      </c>
      <c r="W407" s="205"/>
      <c r="X407" s="205"/>
      <c r="Y407" s="205"/>
      <c r="Z407" s="205"/>
      <c r="AA407" s="205"/>
      <c r="AB407" s="205"/>
      <c r="AC407" s="205"/>
      <c r="AD407" s="205"/>
      <c r="AE407" s="205"/>
      <c r="AF407" s="205"/>
      <c r="AG407" s="221">
        <v>2025</v>
      </c>
      <c r="AH407" s="158"/>
      <c r="AI407" s="175"/>
      <c r="AJ407" s="218"/>
      <c r="AK407" s="15">
        <f t="shared" si="69"/>
        <v>378</v>
      </c>
      <c r="AL407" s="15" t="s">
        <v>155</v>
      </c>
      <c r="AM407" s="15" t="str">
        <f t="shared" si="71"/>
        <v>378.</v>
      </c>
      <c r="AN407" s="222"/>
      <c r="AO407" s="15"/>
      <c r="AP407" s="16"/>
    </row>
    <row r="408" spans="1:42" ht="22.5" hidden="1" customHeight="1" x14ac:dyDescent="0.25">
      <c r="A408" s="83" t="str">
        <f t="shared" si="77"/>
        <v>379.</v>
      </c>
      <c r="B408" s="26">
        <v>219</v>
      </c>
      <c r="C408" s="40" t="s">
        <v>2826</v>
      </c>
      <c r="D408" s="26">
        <v>1984</v>
      </c>
      <c r="E408" s="83" t="s">
        <v>2957</v>
      </c>
      <c r="F408" s="83" t="s">
        <v>2959</v>
      </c>
      <c r="G408" s="26">
        <v>2</v>
      </c>
      <c r="H408" s="26">
        <v>2</v>
      </c>
      <c r="I408" s="207">
        <v>860.9</v>
      </c>
      <c r="J408" s="207">
        <v>475.7</v>
      </c>
      <c r="K408" s="207">
        <v>475.7</v>
      </c>
      <c r="L408" s="223">
        <v>12</v>
      </c>
      <c r="M408" s="207">
        <f t="shared" si="80"/>
        <v>1766406</v>
      </c>
      <c r="N408" s="207"/>
      <c r="O408" s="207"/>
      <c r="P408" s="207"/>
      <c r="Q408" s="205">
        <f t="shared" si="81"/>
        <v>1766406</v>
      </c>
      <c r="R408" s="208"/>
      <c r="S408" s="267"/>
      <c r="T408" s="208"/>
      <c r="U408" s="208">
        <v>498</v>
      </c>
      <c r="V408" s="208">
        <f>U408*3547</f>
        <v>1766406</v>
      </c>
      <c r="W408" s="208"/>
      <c r="X408" s="208"/>
      <c r="Y408" s="208"/>
      <c r="Z408" s="208"/>
      <c r="AA408" s="208"/>
      <c r="AB408" s="208"/>
      <c r="AC408" s="205"/>
      <c r="AD408" s="205"/>
      <c r="AE408" s="208"/>
      <c r="AF408" s="208"/>
      <c r="AG408" s="221">
        <v>2025</v>
      </c>
      <c r="AH408" s="158"/>
      <c r="AI408" s="175"/>
      <c r="AJ408" s="218"/>
      <c r="AK408" s="15">
        <f t="shared" si="69"/>
        <v>379</v>
      </c>
      <c r="AL408" s="15" t="s">
        <v>155</v>
      </c>
      <c r="AM408" s="15" t="str">
        <f t="shared" si="71"/>
        <v>379.</v>
      </c>
      <c r="AN408" s="222"/>
      <c r="AO408" s="15"/>
      <c r="AP408" s="16"/>
    </row>
    <row r="409" spans="1:42" ht="22.5" hidden="1" customHeight="1" x14ac:dyDescent="0.25">
      <c r="A409" s="83" t="str">
        <f t="shared" si="77"/>
        <v>380.</v>
      </c>
      <c r="B409" s="26">
        <v>482</v>
      </c>
      <c r="C409" s="40" t="s">
        <v>2827</v>
      </c>
      <c r="D409" s="26">
        <v>1984</v>
      </c>
      <c r="E409" s="83" t="s">
        <v>2957</v>
      </c>
      <c r="F409" s="83" t="s">
        <v>2959</v>
      </c>
      <c r="G409" s="26">
        <v>5</v>
      </c>
      <c r="H409" s="26">
        <v>4</v>
      </c>
      <c r="I409" s="207">
        <v>3897.2</v>
      </c>
      <c r="J409" s="207">
        <v>2738.2</v>
      </c>
      <c r="K409" s="207">
        <v>2738.2</v>
      </c>
      <c r="L409" s="223">
        <v>104</v>
      </c>
      <c r="M409" s="207">
        <f t="shared" si="80"/>
        <v>3146189</v>
      </c>
      <c r="N409" s="207"/>
      <c r="O409" s="207"/>
      <c r="P409" s="207"/>
      <c r="Q409" s="205">
        <f t="shared" si="81"/>
        <v>3146189</v>
      </c>
      <c r="R409" s="207"/>
      <c r="S409" s="260"/>
      <c r="T409" s="207"/>
      <c r="U409" s="207">
        <v>887</v>
      </c>
      <c r="V409" s="207">
        <f t="shared" ref="V409" si="87">U409*3547</f>
        <v>3146189</v>
      </c>
      <c r="W409" s="207"/>
      <c r="X409" s="207"/>
      <c r="Y409" s="207"/>
      <c r="Z409" s="207"/>
      <c r="AA409" s="207"/>
      <c r="AB409" s="207"/>
      <c r="AC409" s="208"/>
      <c r="AD409" s="208"/>
      <c r="AE409" s="207"/>
      <c r="AF409" s="207"/>
      <c r="AG409" s="221">
        <v>2025</v>
      </c>
      <c r="AH409" s="158"/>
      <c r="AI409" s="175"/>
      <c r="AJ409" s="218"/>
      <c r="AK409" s="15">
        <f t="shared" si="69"/>
        <v>380</v>
      </c>
      <c r="AL409" s="15" t="s">
        <v>155</v>
      </c>
      <c r="AM409" s="15" t="str">
        <f t="shared" si="71"/>
        <v>380.</v>
      </c>
      <c r="AN409" s="222"/>
      <c r="AO409" s="16"/>
      <c r="AP409" s="16"/>
    </row>
    <row r="410" spans="1:42" ht="22.5" hidden="1" customHeight="1" x14ac:dyDescent="0.25">
      <c r="A410" s="83" t="str">
        <f t="shared" si="77"/>
        <v>381.</v>
      </c>
      <c r="B410" s="26">
        <v>680</v>
      </c>
      <c r="C410" s="40" t="s">
        <v>2828</v>
      </c>
      <c r="D410" s="26">
        <v>1984</v>
      </c>
      <c r="E410" s="83" t="s">
        <v>2957</v>
      </c>
      <c r="F410" s="83" t="s">
        <v>2959</v>
      </c>
      <c r="G410" s="26">
        <v>5</v>
      </c>
      <c r="H410" s="26">
        <v>4</v>
      </c>
      <c r="I410" s="204">
        <v>3477.4</v>
      </c>
      <c r="J410" s="204">
        <v>2286.1999999999998</v>
      </c>
      <c r="K410" s="204">
        <v>1614</v>
      </c>
      <c r="L410" s="223">
        <v>102</v>
      </c>
      <c r="M410" s="205">
        <f t="shared" si="80"/>
        <v>3500889</v>
      </c>
      <c r="N410" s="205"/>
      <c r="O410" s="205"/>
      <c r="P410" s="205"/>
      <c r="Q410" s="205">
        <f t="shared" si="81"/>
        <v>3500889</v>
      </c>
      <c r="R410" s="205"/>
      <c r="S410" s="219"/>
      <c r="T410" s="205"/>
      <c r="U410" s="205">
        <v>987</v>
      </c>
      <c r="V410" s="205">
        <f>U410*3547</f>
        <v>3500889</v>
      </c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5"/>
      <c r="AG410" s="221">
        <v>2025</v>
      </c>
      <c r="AH410" s="158"/>
      <c r="AI410" s="175"/>
      <c r="AJ410" s="218"/>
      <c r="AK410" s="15">
        <f t="shared" si="69"/>
        <v>381</v>
      </c>
      <c r="AL410" s="15" t="s">
        <v>155</v>
      </c>
      <c r="AM410" s="15" t="str">
        <f t="shared" si="71"/>
        <v>381.</v>
      </c>
      <c r="AN410" s="222"/>
      <c r="AO410" s="15"/>
      <c r="AP410" s="16"/>
    </row>
    <row r="411" spans="1:42" ht="22.5" hidden="1" customHeight="1" x14ac:dyDescent="0.25">
      <c r="A411" s="83" t="str">
        <f t="shared" si="77"/>
        <v>382.</v>
      </c>
      <c r="B411" s="26">
        <v>116</v>
      </c>
      <c r="C411" s="40" t="s">
        <v>2829</v>
      </c>
      <c r="D411" s="26">
        <v>1985</v>
      </c>
      <c r="E411" s="83" t="s">
        <v>2957</v>
      </c>
      <c r="F411" s="83" t="s">
        <v>2959</v>
      </c>
      <c r="G411" s="26">
        <v>2</v>
      </c>
      <c r="H411" s="26">
        <v>3</v>
      </c>
      <c r="I411" s="204">
        <v>943.2</v>
      </c>
      <c r="J411" s="204">
        <v>562.29999999999995</v>
      </c>
      <c r="K411" s="204">
        <v>608.1</v>
      </c>
      <c r="L411" s="223">
        <v>27</v>
      </c>
      <c r="M411" s="207">
        <f t="shared" si="80"/>
        <v>1421350</v>
      </c>
      <c r="N411" s="207"/>
      <c r="O411" s="207"/>
      <c r="P411" s="207"/>
      <c r="Q411" s="205">
        <f t="shared" si="81"/>
        <v>1421350</v>
      </c>
      <c r="R411" s="208">
        <v>1421350</v>
      </c>
      <c r="S411" s="267"/>
      <c r="T411" s="208"/>
      <c r="U411" s="208"/>
      <c r="V411" s="208"/>
      <c r="W411" s="208"/>
      <c r="X411" s="208"/>
      <c r="Y411" s="208"/>
      <c r="Z411" s="208"/>
      <c r="AA411" s="208"/>
      <c r="AB411" s="208"/>
      <c r="AC411" s="205"/>
      <c r="AD411" s="205"/>
      <c r="AE411" s="208"/>
      <c r="AF411" s="208"/>
      <c r="AG411" s="221">
        <v>2025</v>
      </c>
      <c r="AH411" s="158"/>
      <c r="AI411" s="175"/>
      <c r="AJ411" s="218"/>
      <c r="AK411" s="15">
        <f t="shared" si="69"/>
        <v>382</v>
      </c>
      <c r="AL411" s="15" t="s">
        <v>155</v>
      </c>
      <c r="AM411" s="15" t="str">
        <f t="shared" si="71"/>
        <v>382.</v>
      </c>
      <c r="AN411" s="222"/>
      <c r="AO411" s="15"/>
      <c r="AP411" s="16"/>
    </row>
    <row r="412" spans="1:42" ht="22.5" hidden="1" customHeight="1" x14ac:dyDescent="0.25">
      <c r="A412" s="83" t="str">
        <f t="shared" si="77"/>
        <v>383.</v>
      </c>
      <c r="B412" s="26">
        <v>118</v>
      </c>
      <c r="C412" s="40" t="s">
        <v>2830</v>
      </c>
      <c r="D412" s="26">
        <v>1985</v>
      </c>
      <c r="E412" s="83" t="s">
        <v>2957</v>
      </c>
      <c r="F412" s="83" t="s">
        <v>2959</v>
      </c>
      <c r="G412" s="26">
        <v>2</v>
      </c>
      <c r="H412" s="26">
        <v>2</v>
      </c>
      <c r="I412" s="204">
        <v>844.5</v>
      </c>
      <c r="J412" s="204">
        <v>482</v>
      </c>
      <c r="K412" s="204">
        <v>482</v>
      </c>
      <c r="L412" s="223">
        <v>27</v>
      </c>
      <c r="M412" s="207">
        <f t="shared" si="80"/>
        <v>1173000</v>
      </c>
      <c r="N412" s="207"/>
      <c r="O412" s="207"/>
      <c r="P412" s="207"/>
      <c r="Q412" s="205">
        <f t="shared" si="81"/>
        <v>1173000</v>
      </c>
      <c r="R412" s="208">
        <v>1173000</v>
      </c>
      <c r="S412" s="267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5"/>
      <c r="AD412" s="205"/>
      <c r="AE412" s="208"/>
      <c r="AF412" s="208"/>
      <c r="AG412" s="221">
        <v>2025</v>
      </c>
      <c r="AH412" s="158"/>
      <c r="AI412" s="175"/>
      <c r="AJ412" s="218"/>
      <c r="AK412" s="15">
        <f t="shared" si="69"/>
        <v>383</v>
      </c>
      <c r="AL412" s="15" t="s">
        <v>155</v>
      </c>
      <c r="AM412" s="15" t="str">
        <f t="shared" si="71"/>
        <v>383.</v>
      </c>
      <c r="AN412" s="222"/>
      <c r="AO412" s="15"/>
      <c r="AP412" s="16"/>
    </row>
    <row r="413" spans="1:42" ht="22.5" hidden="1" customHeight="1" x14ac:dyDescent="0.25">
      <c r="A413" s="83" t="str">
        <f t="shared" si="77"/>
        <v>384.</v>
      </c>
      <c r="B413" s="26">
        <v>90</v>
      </c>
      <c r="C413" s="40" t="s">
        <v>2832</v>
      </c>
      <c r="D413" s="26">
        <v>1986</v>
      </c>
      <c r="E413" s="83" t="s">
        <v>2957</v>
      </c>
      <c r="F413" s="83" t="s">
        <v>2959</v>
      </c>
      <c r="G413" s="26">
        <v>2</v>
      </c>
      <c r="H413" s="26">
        <v>2</v>
      </c>
      <c r="I413" s="207">
        <v>585</v>
      </c>
      <c r="J413" s="207">
        <v>559.5</v>
      </c>
      <c r="K413" s="207">
        <v>559.5</v>
      </c>
      <c r="L413" s="223">
        <v>26</v>
      </c>
      <c r="M413" s="207">
        <f t="shared" si="80"/>
        <v>1631620</v>
      </c>
      <c r="N413" s="207"/>
      <c r="O413" s="207"/>
      <c r="P413" s="207"/>
      <c r="Q413" s="205">
        <f t="shared" si="81"/>
        <v>1631620</v>
      </c>
      <c r="R413" s="208"/>
      <c r="S413" s="267"/>
      <c r="T413" s="208"/>
      <c r="U413" s="208">
        <v>460</v>
      </c>
      <c r="V413" s="208">
        <f>U413*3547</f>
        <v>1631620</v>
      </c>
      <c r="W413" s="208"/>
      <c r="X413" s="208"/>
      <c r="Y413" s="208"/>
      <c r="Z413" s="208"/>
      <c r="AA413" s="208"/>
      <c r="AB413" s="208"/>
      <c r="AC413" s="205"/>
      <c r="AD413" s="205"/>
      <c r="AE413" s="208"/>
      <c r="AF413" s="208"/>
      <c r="AG413" s="221">
        <v>2025</v>
      </c>
      <c r="AH413" s="158"/>
      <c r="AI413" s="175"/>
      <c r="AJ413" s="218"/>
      <c r="AK413" s="15">
        <f t="shared" si="69"/>
        <v>384</v>
      </c>
      <c r="AL413" s="15" t="s">
        <v>155</v>
      </c>
      <c r="AM413" s="15" t="str">
        <f t="shared" si="71"/>
        <v>384.</v>
      </c>
      <c r="AN413" s="222"/>
      <c r="AO413" s="15"/>
      <c r="AP413" s="16"/>
    </row>
    <row r="414" spans="1:42" ht="22.5" hidden="1" customHeight="1" x14ac:dyDescent="0.25">
      <c r="A414" s="83" t="str">
        <f t="shared" si="77"/>
        <v>385.</v>
      </c>
      <c r="B414" s="26">
        <v>615</v>
      </c>
      <c r="C414" s="40" t="s">
        <v>2833</v>
      </c>
      <c r="D414" s="26">
        <v>1986</v>
      </c>
      <c r="E414" s="135" t="s">
        <v>2957</v>
      </c>
      <c r="F414" s="83" t="s">
        <v>2959</v>
      </c>
      <c r="G414" s="26">
        <v>5</v>
      </c>
      <c r="H414" s="26">
        <v>1</v>
      </c>
      <c r="I414" s="205">
        <v>9697.5</v>
      </c>
      <c r="J414" s="205">
        <v>5303</v>
      </c>
      <c r="K414" s="205">
        <v>5303</v>
      </c>
      <c r="L414" s="219">
        <v>1</v>
      </c>
      <c r="M414" s="205">
        <f t="shared" si="80"/>
        <v>9431473</v>
      </c>
      <c r="N414" s="205"/>
      <c r="O414" s="205"/>
      <c r="P414" s="205"/>
      <c r="Q414" s="205">
        <f t="shared" si="81"/>
        <v>9431473</v>
      </c>
      <c r="R414" s="205"/>
      <c r="S414" s="219"/>
      <c r="T414" s="205"/>
      <c r="U414" s="205">
        <v>2659</v>
      </c>
      <c r="V414" s="205">
        <f>U414*3547</f>
        <v>9431473</v>
      </c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21">
        <v>2025</v>
      </c>
      <c r="AH414" s="158"/>
      <c r="AI414" s="175"/>
      <c r="AJ414" s="218"/>
      <c r="AK414" s="15">
        <f t="shared" si="69"/>
        <v>385</v>
      </c>
      <c r="AL414" s="15" t="s">
        <v>155</v>
      </c>
      <c r="AM414" s="15" t="str">
        <f t="shared" si="71"/>
        <v>385.</v>
      </c>
      <c r="AN414" s="222"/>
      <c r="AO414" s="15"/>
      <c r="AP414" s="16"/>
    </row>
    <row r="415" spans="1:42" ht="22.5" hidden="1" customHeight="1" x14ac:dyDescent="0.25">
      <c r="A415" s="83" t="str">
        <f t="shared" si="77"/>
        <v>386.</v>
      </c>
      <c r="B415" s="26">
        <v>618</v>
      </c>
      <c r="C415" s="40" t="s">
        <v>2834</v>
      </c>
      <c r="D415" s="26">
        <v>1986</v>
      </c>
      <c r="E415" s="83" t="s">
        <v>2957</v>
      </c>
      <c r="F415" s="83" t="s">
        <v>2959</v>
      </c>
      <c r="G415" s="26">
        <v>5</v>
      </c>
      <c r="H415" s="26">
        <v>4</v>
      </c>
      <c r="I415" s="207">
        <v>3384.9</v>
      </c>
      <c r="J415" s="207">
        <v>1984.5</v>
      </c>
      <c r="K415" s="207">
        <v>1984.5</v>
      </c>
      <c r="L415" s="223">
        <v>147</v>
      </c>
      <c r="M415" s="205">
        <f t="shared" si="80"/>
        <v>3649863</v>
      </c>
      <c r="N415" s="205"/>
      <c r="O415" s="205"/>
      <c r="P415" s="205"/>
      <c r="Q415" s="205">
        <f t="shared" si="81"/>
        <v>3649863</v>
      </c>
      <c r="R415" s="205"/>
      <c r="S415" s="219"/>
      <c r="T415" s="205"/>
      <c r="U415" s="205">
        <v>1029</v>
      </c>
      <c r="V415" s="205">
        <f>U415*3547</f>
        <v>3649863</v>
      </c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21">
        <v>2025</v>
      </c>
      <c r="AH415" s="158"/>
      <c r="AI415" s="175"/>
      <c r="AJ415" s="218"/>
      <c r="AK415" s="15">
        <f t="shared" ref="AK415:AK478" si="88">MAX(AK410:AK414)+1</f>
        <v>386</v>
      </c>
      <c r="AL415" s="15" t="s">
        <v>155</v>
      </c>
      <c r="AM415" s="15" t="str">
        <f t="shared" si="71"/>
        <v>386.</v>
      </c>
      <c r="AN415" s="222"/>
      <c r="AO415" s="15"/>
      <c r="AP415" s="16"/>
    </row>
    <row r="416" spans="1:42" ht="22.5" hidden="1" customHeight="1" x14ac:dyDescent="0.25">
      <c r="A416" s="83" t="str">
        <f t="shared" si="77"/>
        <v>387.</v>
      </c>
      <c r="B416" s="26">
        <v>626</v>
      </c>
      <c r="C416" s="40" t="s">
        <v>2835</v>
      </c>
      <c r="D416" s="26">
        <v>1986</v>
      </c>
      <c r="E416" s="83" t="s">
        <v>2957</v>
      </c>
      <c r="F416" s="83" t="s">
        <v>2959</v>
      </c>
      <c r="G416" s="26">
        <v>3</v>
      </c>
      <c r="H416" s="26">
        <v>3</v>
      </c>
      <c r="I416" s="204">
        <v>2004</v>
      </c>
      <c r="J416" s="204">
        <v>1266</v>
      </c>
      <c r="K416" s="204">
        <v>1266</v>
      </c>
      <c r="L416" s="223">
        <v>53</v>
      </c>
      <c r="M416" s="205">
        <f t="shared" si="80"/>
        <v>2525464</v>
      </c>
      <c r="N416" s="205"/>
      <c r="O416" s="205"/>
      <c r="P416" s="205"/>
      <c r="Q416" s="205">
        <f t="shared" si="81"/>
        <v>2525464</v>
      </c>
      <c r="R416" s="205"/>
      <c r="S416" s="219"/>
      <c r="T416" s="205"/>
      <c r="U416" s="205">
        <v>712</v>
      </c>
      <c r="V416" s="205">
        <f>U416*3547</f>
        <v>2525464</v>
      </c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21">
        <v>2025</v>
      </c>
      <c r="AH416" s="158"/>
      <c r="AI416" s="175"/>
      <c r="AJ416" s="218"/>
      <c r="AK416" s="15">
        <f t="shared" si="88"/>
        <v>387</v>
      </c>
      <c r="AL416" s="15" t="s">
        <v>155</v>
      </c>
      <c r="AM416" s="15" t="str">
        <f t="shared" si="71"/>
        <v>387.</v>
      </c>
      <c r="AN416" s="222"/>
      <c r="AO416" s="15"/>
      <c r="AP416" s="16"/>
    </row>
    <row r="417" spans="1:42" ht="22.5" hidden="1" customHeight="1" x14ac:dyDescent="0.25">
      <c r="A417" s="83" t="str">
        <f t="shared" si="77"/>
        <v>388.</v>
      </c>
      <c r="B417" s="26">
        <v>70</v>
      </c>
      <c r="C417" s="40" t="s">
        <v>2836</v>
      </c>
      <c r="D417" s="26">
        <v>1987</v>
      </c>
      <c r="E417" s="135" t="s">
        <v>2957</v>
      </c>
      <c r="F417" s="83" t="s">
        <v>2959</v>
      </c>
      <c r="G417" s="26">
        <v>2</v>
      </c>
      <c r="H417" s="26">
        <v>1</v>
      </c>
      <c r="I417" s="205">
        <v>568.6</v>
      </c>
      <c r="J417" s="205">
        <v>327.39999999999998</v>
      </c>
      <c r="K417" s="205">
        <v>327.39999999999998</v>
      </c>
      <c r="L417" s="219">
        <v>29</v>
      </c>
      <c r="M417" s="207">
        <f t="shared" si="80"/>
        <v>283452</v>
      </c>
      <c r="N417" s="207"/>
      <c r="O417" s="207"/>
      <c r="P417" s="207"/>
      <c r="Q417" s="205">
        <f t="shared" si="81"/>
        <v>283452</v>
      </c>
      <c r="R417" s="208">
        <v>283452</v>
      </c>
      <c r="S417" s="267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5"/>
      <c r="AD417" s="205"/>
      <c r="AE417" s="208"/>
      <c r="AF417" s="208"/>
      <c r="AG417" s="221">
        <v>2025</v>
      </c>
      <c r="AH417" s="158"/>
      <c r="AI417" s="175"/>
      <c r="AJ417" s="218"/>
      <c r="AK417" s="15">
        <f t="shared" si="88"/>
        <v>388</v>
      </c>
      <c r="AL417" s="15" t="s">
        <v>155</v>
      </c>
      <c r="AM417" s="15" t="str">
        <f t="shared" ref="AM417:AM480" si="89">CONCATENATE(AK417,AL417)</f>
        <v>388.</v>
      </c>
      <c r="AN417" s="222"/>
      <c r="AO417" s="15"/>
      <c r="AP417" s="16"/>
    </row>
    <row r="418" spans="1:42" ht="22.5" hidden="1" customHeight="1" x14ac:dyDescent="0.25">
      <c r="A418" s="83" t="str">
        <f t="shared" si="77"/>
        <v>389.</v>
      </c>
      <c r="B418" s="26">
        <v>308</v>
      </c>
      <c r="C418" s="40" t="s">
        <v>2837</v>
      </c>
      <c r="D418" s="26">
        <v>1987</v>
      </c>
      <c r="E418" s="135" t="s">
        <v>2957</v>
      </c>
      <c r="F418" s="83" t="s">
        <v>2959</v>
      </c>
      <c r="G418" s="26">
        <v>5</v>
      </c>
      <c r="H418" s="26">
        <v>4</v>
      </c>
      <c r="I418" s="205">
        <v>3916.2</v>
      </c>
      <c r="J418" s="205">
        <v>2784.2</v>
      </c>
      <c r="K418" s="205">
        <v>2784.2</v>
      </c>
      <c r="L418" s="219">
        <v>109</v>
      </c>
      <c r="M418" s="205">
        <f t="shared" si="80"/>
        <v>2951104</v>
      </c>
      <c r="N418" s="205"/>
      <c r="O418" s="205"/>
      <c r="P418" s="205"/>
      <c r="Q418" s="205">
        <f t="shared" si="81"/>
        <v>2951104</v>
      </c>
      <c r="R418" s="205"/>
      <c r="S418" s="219"/>
      <c r="T418" s="205"/>
      <c r="U418" s="205">
        <v>832</v>
      </c>
      <c r="V418" s="205">
        <f>U418*3547</f>
        <v>2951104</v>
      </c>
      <c r="W418" s="205"/>
      <c r="X418" s="205"/>
      <c r="Y418" s="205"/>
      <c r="Z418" s="205"/>
      <c r="AA418" s="205"/>
      <c r="AB418" s="205"/>
      <c r="AC418" s="205"/>
      <c r="AD418" s="205"/>
      <c r="AE418" s="205"/>
      <c r="AF418" s="205"/>
      <c r="AG418" s="221">
        <v>2025</v>
      </c>
      <c r="AH418" s="158"/>
      <c r="AI418" s="175"/>
      <c r="AJ418" s="218"/>
      <c r="AK418" s="15">
        <f t="shared" si="88"/>
        <v>389</v>
      </c>
      <c r="AL418" s="15" t="s">
        <v>155</v>
      </c>
      <c r="AM418" s="15" t="str">
        <f t="shared" si="89"/>
        <v>389.</v>
      </c>
      <c r="AN418" s="222"/>
      <c r="AO418" s="15"/>
      <c r="AP418" s="16"/>
    </row>
    <row r="419" spans="1:42" ht="22.5" hidden="1" customHeight="1" x14ac:dyDescent="0.25">
      <c r="A419" s="83" t="str">
        <f t="shared" si="77"/>
        <v>390.</v>
      </c>
      <c r="B419" s="26">
        <v>356</v>
      </c>
      <c r="C419" s="40" t="s">
        <v>2838</v>
      </c>
      <c r="D419" s="26">
        <v>1987</v>
      </c>
      <c r="E419" s="135" t="s">
        <v>2957</v>
      </c>
      <c r="F419" s="83" t="s">
        <v>2959</v>
      </c>
      <c r="G419" s="26">
        <v>3</v>
      </c>
      <c r="H419" s="26">
        <v>1</v>
      </c>
      <c r="I419" s="205">
        <v>1251.3</v>
      </c>
      <c r="J419" s="205">
        <v>795.3</v>
      </c>
      <c r="K419" s="205">
        <v>795.3</v>
      </c>
      <c r="L419" s="219">
        <v>29</v>
      </c>
      <c r="M419" s="207">
        <f t="shared" si="80"/>
        <v>1096023</v>
      </c>
      <c r="N419" s="207"/>
      <c r="O419" s="207"/>
      <c r="P419" s="207"/>
      <c r="Q419" s="205">
        <f t="shared" si="81"/>
        <v>1096023</v>
      </c>
      <c r="R419" s="208"/>
      <c r="S419" s="267"/>
      <c r="T419" s="208"/>
      <c r="U419" s="208">
        <v>309</v>
      </c>
      <c r="V419" s="208">
        <f t="shared" ref="V419:V420" si="90">U419*3547</f>
        <v>1096023</v>
      </c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21">
        <v>2025</v>
      </c>
      <c r="AH419" s="158"/>
      <c r="AI419" s="175"/>
      <c r="AJ419" s="218"/>
      <c r="AK419" s="15">
        <f t="shared" si="88"/>
        <v>390</v>
      </c>
      <c r="AL419" s="15" t="s">
        <v>155</v>
      </c>
      <c r="AM419" s="15" t="str">
        <f t="shared" si="89"/>
        <v>390.</v>
      </c>
      <c r="AN419" s="222"/>
      <c r="AO419" s="15"/>
      <c r="AP419" s="16"/>
    </row>
    <row r="420" spans="1:42" ht="22.5" hidden="1" customHeight="1" x14ac:dyDescent="0.25">
      <c r="A420" s="83" t="str">
        <f t="shared" si="77"/>
        <v>391.</v>
      </c>
      <c r="B420" s="26">
        <v>613</v>
      </c>
      <c r="C420" s="40" t="s">
        <v>2839</v>
      </c>
      <c r="D420" s="26">
        <v>1987</v>
      </c>
      <c r="E420" s="135" t="s">
        <v>2957</v>
      </c>
      <c r="F420" s="135" t="s">
        <v>2958</v>
      </c>
      <c r="G420" s="26">
        <v>5</v>
      </c>
      <c r="H420" s="26">
        <v>3</v>
      </c>
      <c r="I420" s="205">
        <v>4088.4</v>
      </c>
      <c r="J420" s="205">
        <v>3220.1</v>
      </c>
      <c r="K420" s="205">
        <v>920.6</v>
      </c>
      <c r="L420" s="219">
        <v>130</v>
      </c>
      <c r="M420" s="207">
        <f t="shared" si="80"/>
        <v>3234864</v>
      </c>
      <c r="N420" s="207"/>
      <c r="O420" s="207"/>
      <c r="P420" s="207"/>
      <c r="Q420" s="205">
        <f t="shared" si="81"/>
        <v>3234864</v>
      </c>
      <c r="R420" s="207"/>
      <c r="S420" s="260"/>
      <c r="T420" s="207"/>
      <c r="U420" s="207">
        <v>912</v>
      </c>
      <c r="V420" s="207">
        <f t="shared" si="90"/>
        <v>3234864</v>
      </c>
      <c r="W420" s="207"/>
      <c r="X420" s="207"/>
      <c r="Y420" s="207"/>
      <c r="Z420" s="207"/>
      <c r="AA420" s="207"/>
      <c r="AB420" s="207"/>
      <c r="AC420" s="208"/>
      <c r="AD420" s="208"/>
      <c r="AE420" s="207"/>
      <c r="AF420" s="207"/>
      <c r="AG420" s="221">
        <v>2025</v>
      </c>
      <c r="AH420" s="158"/>
      <c r="AI420" s="175"/>
      <c r="AJ420" s="218"/>
      <c r="AK420" s="15">
        <f t="shared" si="88"/>
        <v>391</v>
      </c>
      <c r="AL420" s="15" t="s">
        <v>155</v>
      </c>
      <c r="AM420" s="15" t="str">
        <f t="shared" si="89"/>
        <v>391.</v>
      </c>
      <c r="AN420" s="222"/>
      <c r="AO420" s="16"/>
      <c r="AP420" s="16"/>
    </row>
    <row r="421" spans="1:42" ht="22.5" hidden="1" customHeight="1" x14ac:dyDescent="0.25">
      <c r="A421" s="83" t="str">
        <f t="shared" si="77"/>
        <v>392.</v>
      </c>
      <c r="B421" s="26">
        <v>895</v>
      </c>
      <c r="C421" s="40" t="s">
        <v>2840</v>
      </c>
      <c r="D421" s="26">
        <v>1987</v>
      </c>
      <c r="E421" s="83" t="s">
        <v>2957</v>
      </c>
      <c r="F421" s="83" t="s">
        <v>2959</v>
      </c>
      <c r="G421" s="26">
        <v>2</v>
      </c>
      <c r="H421" s="26">
        <v>5</v>
      </c>
      <c r="I421" s="204">
        <v>1824.3</v>
      </c>
      <c r="J421" s="204">
        <v>1020</v>
      </c>
      <c r="K421" s="204">
        <v>961.8</v>
      </c>
      <c r="L421" s="223">
        <v>86</v>
      </c>
      <c r="M421" s="207">
        <f t="shared" si="80"/>
        <v>5755095</v>
      </c>
      <c r="N421" s="207"/>
      <c r="O421" s="207"/>
      <c r="P421" s="207"/>
      <c r="Q421" s="205">
        <f t="shared" si="81"/>
        <v>5755095</v>
      </c>
      <c r="R421" s="208"/>
      <c r="S421" s="267"/>
      <c r="T421" s="208"/>
      <c r="U421" s="208">
        <v>765</v>
      </c>
      <c r="V421" s="208">
        <f t="shared" ref="V421" si="91">U421*7523</f>
        <v>5755095</v>
      </c>
      <c r="W421" s="208"/>
      <c r="X421" s="208"/>
      <c r="Y421" s="208"/>
      <c r="Z421" s="208"/>
      <c r="AA421" s="208"/>
      <c r="AB421" s="208"/>
      <c r="AC421" s="205"/>
      <c r="AD421" s="205"/>
      <c r="AE421" s="208"/>
      <c r="AF421" s="208"/>
      <c r="AG421" s="221">
        <v>2025</v>
      </c>
      <c r="AH421" s="158"/>
      <c r="AI421" s="175"/>
      <c r="AJ421" s="218"/>
      <c r="AK421" s="15">
        <f t="shared" si="88"/>
        <v>392</v>
      </c>
      <c r="AL421" s="15" t="s">
        <v>155</v>
      </c>
      <c r="AM421" s="15" t="str">
        <f t="shared" si="89"/>
        <v>392.</v>
      </c>
      <c r="AN421" s="222"/>
      <c r="AO421" s="15"/>
      <c r="AP421" s="16"/>
    </row>
    <row r="422" spans="1:42" ht="22.5" hidden="1" customHeight="1" x14ac:dyDescent="0.25">
      <c r="A422" s="83" t="str">
        <f t="shared" si="77"/>
        <v>393.</v>
      </c>
      <c r="B422" s="26">
        <v>453</v>
      </c>
      <c r="C422" s="40" t="s">
        <v>2841</v>
      </c>
      <c r="D422" s="26">
        <v>1988</v>
      </c>
      <c r="E422" s="135" t="s">
        <v>2957</v>
      </c>
      <c r="F422" s="83" t="s">
        <v>2959</v>
      </c>
      <c r="G422" s="26">
        <v>2</v>
      </c>
      <c r="H422" s="26">
        <v>2</v>
      </c>
      <c r="I422" s="205">
        <v>1907.4</v>
      </c>
      <c r="J422" s="205">
        <v>876</v>
      </c>
      <c r="K422" s="205">
        <v>518.6</v>
      </c>
      <c r="L422" s="219">
        <v>44</v>
      </c>
      <c r="M422" s="207">
        <f t="shared" si="80"/>
        <v>5785187</v>
      </c>
      <c r="N422" s="207"/>
      <c r="O422" s="207"/>
      <c r="P422" s="207"/>
      <c r="Q422" s="205">
        <f t="shared" si="81"/>
        <v>5785187</v>
      </c>
      <c r="R422" s="208"/>
      <c r="S422" s="267"/>
      <c r="T422" s="208"/>
      <c r="U422" s="208">
        <v>769</v>
      </c>
      <c r="V422" s="208">
        <f>U422*7523</f>
        <v>5785187</v>
      </c>
      <c r="W422" s="208"/>
      <c r="X422" s="208"/>
      <c r="Y422" s="208"/>
      <c r="Z422" s="208"/>
      <c r="AA422" s="208"/>
      <c r="AB422" s="208"/>
      <c r="AC422" s="205"/>
      <c r="AD422" s="205"/>
      <c r="AE422" s="208"/>
      <c r="AF422" s="208"/>
      <c r="AG422" s="221">
        <v>2025</v>
      </c>
      <c r="AH422" s="158"/>
      <c r="AI422" s="175"/>
      <c r="AJ422" s="218"/>
      <c r="AK422" s="15">
        <f t="shared" si="88"/>
        <v>393</v>
      </c>
      <c r="AL422" s="15" t="s">
        <v>155</v>
      </c>
      <c r="AM422" s="15" t="str">
        <f t="shared" si="89"/>
        <v>393.</v>
      </c>
      <c r="AN422" s="222"/>
      <c r="AO422" s="15"/>
      <c r="AP422" s="16"/>
    </row>
    <row r="423" spans="1:42" ht="22.5" hidden="1" customHeight="1" x14ac:dyDescent="0.25">
      <c r="A423" s="83" t="str">
        <f t="shared" si="77"/>
        <v>394.</v>
      </c>
      <c r="B423" s="26">
        <v>616</v>
      </c>
      <c r="C423" s="40" t="s">
        <v>2842</v>
      </c>
      <c r="D423" s="26">
        <v>1988</v>
      </c>
      <c r="E423" s="135" t="s">
        <v>2957</v>
      </c>
      <c r="F423" s="83" t="s">
        <v>2959</v>
      </c>
      <c r="G423" s="26">
        <v>5</v>
      </c>
      <c r="H423" s="26">
        <v>1</v>
      </c>
      <c r="I423" s="205">
        <v>2182.8000000000002</v>
      </c>
      <c r="J423" s="205">
        <v>1274</v>
      </c>
      <c r="K423" s="205">
        <v>1274</v>
      </c>
      <c r="L423" s="219">
        <v>1</v>
      </c>
      <c r="M423" s="207">
        <f t="shared" si="80"/>
        <v>2294909</v>
      </c>
      <c r="N423" s="207"/>
      <c r="O423" s="207"/>
      <c r="P423" s="207"/>
      <c r="Q423" s="205">
        <f t="shared" si="81"/>
        <v>2294909</v>
      </c>
      <c r="R423" s="207"/>
      <c r="S423" s="260"/>
      <c r="T423" s="207"/>
      <c r="U423" s="207">
        <v>647</v>
      </c>
      <c r="V423" s="207">
        <f t="shared" ref="V423" si="92">U423*3547</f>
        <v>2294909</v>
      </c>
      <c r="W423" s="207"/>
      <c r="X423" s="207"/>
      <c r="Y423" s="207"/>
      <c r="Z423" s="207"/>
      <c r="AA423" s="207"/>
      <c r="AB423" s="207"/>
      <c r="AC423" s="208"/>
      <c r="AD423" s="208"/>
      <c r="AE423" s="207"/>
      <c r="AF423" s="207"/>
      <c r="AG423" s="221">
        <v>2025</v>
      </c>
      <c r="AH423" s="158"/>
      <c r="AI423" s="175"/>
      <c r="AJ423" s="218"/>
      <c r="AK423" s="15">
        <f t="shared" si="88"/>
        <v>394</v>
      </c>
      <c r="AL423" s="15" t="s">
        <v>155</v>
      </c>
      <c r="AM423" s="15" t="str">
        <f t="shared" si="89"/>
        <v>394.</v>
      </c>
      <c r="AN423" s="222"/>
      <c r="AO423" s="16"/>
      <c r="AP423" s="16"/>
    </row>
    <row r="424" spans="1:42" ht="22.5" hidden="1" customHeight="1" x14ac:dyDescent="0.25">
      <c r="A424" s="83" t="str">
        <f t="shared" si="77"/>
        <v>395.</v>
      </c>
      <c r="B424" s="26">
        <v>617</v>
      </c>
      <c r="C424" s="40" t="s">
        <v>2843</v>
      </c>
      <c r="D424" s="26">
        <v>1988</v>
      </c>
      <c r="E424" s="135" t="s">
        <v>2957</v>
      </c>
      <c r="F424" s="83" t="s">
        <v>2959</v>
      </c>
      <c r="G424" s="26">
        <v>5</v>
      </c>
      <c r="H424" s="26">
        <v>1</v>
      </c>
      <c r="I424" s="205">
        <v>3277.2</v>
      </c>
      <c r="J424" s="205">
        <v>1930</v>
      </c>
      <c r="K424" s="205">
        <v>1930</v>
      </c>
      <c r="L424" s="219">
        <v>1</v>
      </c>
      <c r="M424" s="207">
        <f t="shared" si="80"/>
        <v>209508</v>
      </c>
      <c r="N424" s="207"/>
      <c r="O424" s="207"/>
      <c r="P424" s="207"/>
      <c r="Q424" s="205">
        <f t="shared" si="81"/>
        <v>209508</v>
      </c>
      <c r="R424" s="207">
        <v>209508</v>
      </c>
      <c r="S424" s="260"/>
      <c r="T424" s="207"/>
      <c r="U424" s="207"/>
      <c r="V424" s="207"/>
      <c r="W424" s="207"/>
      <c r="X424" s="207"/>
      <c r="Y424" s="207"/>
      <c r="Z424" s="207"/>
      <c r="AA424" s="207"/>
      <c r="AB424" s="207"/>
      <c r="AC424" s="208"/>
      <c r="AD424" s="208"/>
      <c r="AE424" s="207"/>
      <c r="AF424" s="207"/>
      <c r="AG424" s="221">
        <v>2025</v>
      </c>
      <c r="AH424" s="158"/>
      <c r="AI424" s="175"/>
      <c r="AJ424" s="218"/>
      <c r="AK424" s="15">
        <f t="shared" si="88"/>
        <v>395</v>
      </c>
      <c r="AL424" s="15" t="s">
        <v>155</v>
      </c>
      <c r="AM424" s="15" t="str">
        <f t="shared" si="89"/>
        <v>395.</v>
      </c>
      <c r="AN424" s="222"/>
      <c r="AO424" s="16"/>
      <c r="AP424" s="16"/>
    </row>
    <row r="425" spans="1:42" ht="22.5" hidden="1" customHeight="1" x14ac:dyDescent="0.25">
      <c r="A425" s="83" t="str">
        <f t="shared" si="77"/>
        <v>396.</v>
      </c>
      <c r="B425" s="26">
        <v>65</v>
      </c>
      <c r="C425" s="40" t="s">
        <v>2844</v>
      </c>
      <c r="D425" s="26">
        <v>1989</v>
      </c>
      <c r="E425" s="135" t="s">
        <v>2957</v>
      </c>
      <c r="F425" s="83" t="s">
        <v>2959</v>
      </c>
      <c r="G425" s="26">
        <v>3</v>
      </c>
      <c r="H425" s="26">
        <v>8</v>
      </c>
      <c r="I425" s="205">
        <v>1290.5999999999999</v>
      </c>
      <c r="J425" s="205">
        <v>688.4</v>
      </c>
      <c r="K425" s="205">
        <v>688.4</v>
      </c>
      <c r="L425" s="219">
        <v>58</v>
      </c>
      <c r="M425" s="207">
        <f t="shared" si="80"/>
        <v>2560934</v>
      </c>
      <c r="N425" s="207"/>
      <c r="O425" s="207"/>
      <c r="P425" s="207"/>
      <c r="Q425" s="205">
        <f t="shared" si="81"/>
        <v>2560934</v>
      </c>
      <c r="R425" s="208"/>
      <c r="S425" s="267"/>
      <c r="T425" s="208"/>
      <c r="U425" s="208">
        <v>722</v>
      </c>
      <c r="V425" s="208">
        <f>U425*3547</f>
        <v>2560934</v>
      </c>
      <c r="W425" s="208"/>
      <c r="X425" s="208"/>
      <c r="Y425" s="208"/>
      <c r="Z425" s="208"/>
      <c r="AA425" s="208"/>
      <c r="AB425" s="208"/>
      <c r="AC425" s="208"/>
      <c r="AD425" s="208"/>
      <c r="AE425" s="208"/>
      <c r="AF425" s="208"/>
      <c r="AG425" s="221">
        <v>2025</v>
      </c>
      <c r="AH425" s="158"/>
      <c r="AI425" s="175"/>
      <c r="AJ425" s="218"/>
      <c r="AK425" s="15">
        <f t="shared" si="88"/>
        <v>396</v>
      </c>
      <c r="AL425" s="15" t="s">
        <v>155</v>
      </c>
      <c r="AM425" s="15" t="str">
        <f t="shared" si="89"/>
        <v>396.</v>
      </c>
      <c r="AN425" s="222"/>
      <c r="AO425" s="15"/>
      <c r="AP425" s="16"/>
    </row>
    <row r="426" spans="1:42" ht="22.5" hidden="1" customHeight="1" x14ac:dyDescent="0.25">
      <c r="A426" s="83" t="str">
        <f t="shared" si="77"/>
        <v>397.</v>
      </c>
      <c r="B426" s="26">
        <v>121</v>
      </c>
      <c r="C426" s="40" t="s">
        <v>2845</v>
      </c>
      <c r="D426" s="26">
        <v>1989</v>
      </c>
      <c r="E426" s="135" t="s">
        <v>2957</v>
      </c>
      <c r="F426" s="83" t="s">
        <v>2959</v>
      </c>
      <c r="G426" s="26">
        <v>3</v>
      </c>
      <c r="H426" s="26">
        <v>3</v>
      </c>
      <c r="I426" s="234">
        <v>1578.1</v>
      </c>
      <c r="J426" s="234">
        <v>747.9</v>
      </c>
      <c r="K426" s="234">
        <v>747.9</v>
      </c>
      <c r="L426" s="266">
        <v>48</v>
      </c>
      <c r="M426" s="205">
        <f t="shared" si="80"/>
        <v>2837600</v>
      </c>
      <c r="N426" s="205"/>
      <c r="O426" s="205"/>
      <c r="P426" s="205"/>
      <c r="Q426" s="205">
        <f t="shared" si="81"/>
        <v>2837600</v>
      </c>
      <c r="R426" s="205"/>
      <c r="S426" s="219"/>
      <c r="T426" s="205"/>
      <c r="U426" s="205">
        <v>800</v>
      </c>
      <c r="V426" s="205">
        <f t="shared" ref="V426" si="93">U426*3547</f>
        <v>2837600</v>
      </c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21">
        <v>2025</v>
      </c>
      <c r="AH426" s="158"/>
      <c r="AI426" s="175"/>
      <c r="AJ426" s="218"/>
      <c r="AK426" s="15">
        <f t="shared" si="88"/>
        <v>397</v>
      </c>
      <c r="AL426" s="15" t="s">
        <v>155</v>
      </c>
      <c r="AM426" s="15" t="str">
        <f t="shared" si="89"/>
        <v>397.</v>
      </c>
      <c r="AN426" s="222"/>
      <c r="AO426" s="15"/>
      <c r="AP426" s="16"/>
    </row>
    <row r="427" spans="1:42" ht="22.5" hidden="1" customHeight="1" x14ac:dyDescent="0.25">
      <c r="A427" s="83" t="str">
        <f t="shared" si="77"/>
        <v>398.</v>
      </c>
      <c r="B427" s="26">
        <v>509</v>
      </c>
      <c r="C427" s="40" t="s">
        <v>2846</v>
      </c>
      <c r="D427" s="26">
        <v>1989</v>
      </c>
      <c r="E427" s="135" t="s">
        <v>2957</v>
      </c>
      <c r="F427" s="83" t="s">
        <v>2959</v>
      </c>
      <c r="G427" s="26">
        <v>2</v>
      </c>
      <c r="H427" s="26">
        <v>2</v>
      </c>
      <c r="I427" s="205">
        <v>978.5</v>
      </c>
      <c r="J427" s="205">
        <v>389.1</v>
      </c>
      <c r="K427" s="205">
        <v>243.2</v>
      </c>
      <c r="L427" s="219">
        <v>20</v>
      </c>
      <c r="M427" s="207">
        <f t="shared" si="80"/>
        <v>2655619</v>
      </c>
      <c r="N427" s="207"/>
      <c r="O427" s="207"/>
      <c r="P427" s="207"/>
      <c r="Q427" s="205">
        <f t="shared" si="81"/>
        <v>2655619</v>
      </c>
      <c r="R427" s="208"/>
      <c r="S427" s="267"/>
      <c r="T427" s="208"/>
      <c r="U427" s="208">
        <v>353</v>
      </c>
      <c r="V427" s="208">
        <f>U427*7523</f>
        <v>2655619</v>
      </c>
      <c r="W427" s="208"/>
      <c r="X427" s="208"/>
      <c r="Y427" s="208"/>
      <c r="Z427" s="208"/>
      <c r="AA427" s="208"/>
      <c r="AB427" s="208"/>
      <c r="AC427" s="205"/>
      <c r="AD427" s="205"/>
      <c r="AE427" s="208"/>
      <c r="AF427" s="208"/>
      <c r="AG427" s="221">
        <v>2025</v>
      </c>
      <c r="AH427" s="158"/>
      <c r="AI427" s="175"/>
      <c r="AJ427" s="218"/>
      <c r="AK427" s="15">
        <f t="shared" si="88"/>
        <v>398</v>
      </c>
      <c r="AL427" s="15" t="s">
        <v>155</v>
      </c>
      <c r="AM427" s="15" t="str">
        <f t="shared" si="89"/>
        <v>398.</v>
      </c>
      <c r="AN427" s="222"/>
      <c r="AO427" s="15"/>
      <c r="AP427" s="16"/>
    </row>
    <row r="428" spans="1:42" ht="22.5" hidden="1" customHeight="1" x14ac:dyDescent="0.25">
      <c r="A428" s="83" t="str">
        <f t="shared" si="77"/>
        <v>399.</v>
      </c>
      <c r="B428" s="26">
        <v>621</v>
      </c>
      <c r="C428" s="40" t="s">
        <v>2848</v>
      </c>
      <c r="D428" s="26">
        <v>1989</v>
      </c>
      <c r="E428" s="135" t="s">
        <v>2957</v>
      </c>
      <c r="F428" s="83" t="s">
        <v>2959</v>
      </c>
      <c r="G428" s="26">
        <v>5</v>
      </c>
      <c r="H428" s="26">
        <v>2</v>
      </c>
      <c r="I428" s="205">
        <v>7418.8</v>
      </c>
      <c r="J428" s="205">
        <v>4593.2</v>
      </c>
      <c r="K428" s="205">
        <v>4593.2</v>
      </c>
      <c r="L428" s="219">
        <v>286</v>
      </c>
      <c r="M428" s="207">
        <f t="shared" si="80"/>
        <v>8207758</v>
      </c>
      <c r="N428" s="207"/>
      <c r="O428" s="207"/>
      <c r="P428" s="207"/>
      <c r="Q428" s="205">
        <f t="shared" si="81"/>
        <v>8207758</v>
      </c>
      <c r="R428" s="205"/>
      <c r="S428" s="219"/>
      <c r="T428" s="205"/>
      <c r="U428" s="205">
        <v>2314</v>
      </c>
      <c r="V428" s="205">
        <f>U428*3547</f>
        <v>8207758</v>
      </c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21">
        <v>2025</v>
      </c>
      <c r="AH428" s="158"/>
      <c r="AI428" s="175"/>
      <c r="AJ428" s="218"/>
      <c r="AK428" s="15">
        <f t="shared" si="88"/>
        <v>399</v>
      </c>
      <c r="AL428" s="15" t="s">
        <v>155</v>
      </c>
      <c r="AM428" s="15" t="str">
        <f t="shared" si="89"/>
        <v>399.</v>
      </c>
      <c r="AN428" s="222"/>
      <c r="AO428" s="15"/>
      <c r="AP428" s="16"/>
    </row>
    <row r="429" spans="1:42" ht="22.5" hidden="1" customHeight="1" x14ac:dyDescent="0.25">
      <c r="A429" s="83" t="str">
        <f t="shared" si="77"/>
        <v>400.</v>
      </c>
      <c r="B429" s="26">
        <v>661</v>
      </c>
      <c r="C429" s="40" t="s">
        <v>2849</v>
      </c>
      <c r="D429" s="26">
        <v>1989</v>
      </c>
      <c r="E429" s="135" t="s">
        <v>2957</v>
      </c>
      <c r="F429" s="83" t="s">
        <v>2959</v>
      </c>
      <c r="G429" s="26">
        <v>5</v>
      </c>
      <c r="H429" s="26">
        <v>5</v>
      </c>
      <c r="I429" s="234">
        <v>5175.1000000000004</v>
      </c>
      <c r="J429" s="234">
        <v>3153.8</v>
      </c>
      <c r="K429" s="234">
        <v>3034.8</v>
      </c>
      <c r="L429" s="266">
        <v>24</v>
      </c>
      <c r="M429" s="207">
        <f t="shared" si="80"/>
        <v>5324047</v>
      </c>
      <c r="N429" s="207"/>
      <c r="O429" s="207"/>
      <c r="P429" s="207"/>
      <c r="Q429" s="205">
        <f t="shared" si="81"/>
        <v>5324047</v>
      </c>
      <c r="R429" s="208"/>
      <c r="S429" s="267"/>
      <c r="T429" s="208"/>
      <c r="U429" s="208">
        <v>1501</v>
      </c>
      <c r="V429" s="208">
        <f>U429*3547</f>
        <v>5324047</v>
      </c>
      <c r="W429" s="208"/>
      <c r="X429" s="208"/>
      <c r="Y429" s="208"/>
      <c r="Z429" s="208"/>
      <c r="AA429" s="208"/>
      <c r="AB429" s="208"/>
      <c r="AC429" s="205"/>
      <c r="AD429" s="205"/>
      <c r="AE429" s="208"/>
      <c r="AF429" s="208"/>
      <c r="AG429" s="221">
        <v>2025</v>
      </c>
      <c r="AH429" s="158"/>
      <c r="AI429" s="175"/>
      <c r="AJ429" s="218"/>
      <c r="AK429" s="15">
        <f t="shared" si="88"/>
        <v>400</v>
      </c>
      <c r="AL429" s="15" t="s">
        <v>155</v>
      </c>
      <c r="AM429" s="15" t="str">
        <f t="shared" si="89"/>
        <v>400.</v>
      </c>
      <c r="AN429" s="222"/>
      <c r="AO429" s="15"/>
      <c r="AP429" s="16"/>
    </row>
    <row r="430" spans="1:42" ht="22.5" hidden="1" customHeight="1" x14ac:dyDescent="0.25">
      <c r="A430" s="83" t="str">
        <f t="shared" si="77"/>
        <v>401.</v>
      </c>
      <c r="B430" s="26">
        <v>669</v>
      </c>
      <c r="C430" s="40" t="s">
        <v>2850</v>
      </c>
      <c r="D430" s="26">
        <v>1989</v>
      </c>
      <c r="E430" s="135" t="s">
        <v>2957</v>
      </c>
      <c r="F430" s="83" t="s">
        <v>2959</v>
      </c>
      <c r="G430" s="26">
        <v>3</v>
      </c>
      <c r="H430" s="26">
        <v>1</v>
      </c>
      <c r="I430" s="234">
        <v>1279.7</v>
      </c>
      <c r="J430" s="234">
        <v>910.93</v>
      </c>
      <c r="K430" s="234">
        <v>910.93</v>
      </c>
      <c r="L430" s="266">
        <v>35</v>
      </c>
      <c r="M430" s="207">
        <f t="shared" si="80"/>
        <v>1826705</v>
      </c>
      <c r="N430" s="207"/>
      <c r="O430" s="207"/>
      <c r="P430" s="207"/>
      <c r="Q430" s="205">
        <f t="shared" si="81"/>
        <v>1826705</v>
      </c>
      <c r="R430" s="207"/>
      <c r="S430" s="260"/>
      <c r="T430" s="207"/>
      <c r="U430" s="207">
        <v>515</v>
      </c>
      <c r="V430" s="207">
        <f>U430*3547</f>
        <v>1826705</v>
      </c>
      <c r="W430" s="207"/>
      <c r="X430" s="207"/>
      <c r="Y430" s="207"/>
      <c r="Z430" s="207"/>
      <c r="AA430" s="207"/>
      <c r="AB430" s="207"/>
      <c r="AC430" s="208"/>
      <c r="AD430" s="208"/>
      <c r="AE430" s="207"/>
      <c r="AF430" s="207"/>
      <c r="AG430" s="221">
        <v>2025</v>
      </c>
      <c r="AH430" s="158"/>
      <c r="AI430" s="175"/>
      <c r="AJ430" s="218"/>
      <c r="AK430" s="15">
        <f t="shared" si="88"/>
        <v>401</v>
      </c>
      <c r="AL430" s="15" t="s">
        <v>155</v>
      </c>
      <c r="AM430" s="15" t="str">
        <f t="shared" si="89"/>
        <v>401.</v>
      </c>
      <c r="AN430" s="222"/>
      <c r="AO430" s="16"/>
      <c r="AP430" s="16"/>
    </row>
    <row r="431" spans="1:42" ht="22.5" hidden="1" customHeight="1" x14ac:dyDescent="0.25">
      <c r="A431" s="83" t="str">
        <f t="shared" si="77"/>
        <v>402.</v>
      </c>
      <c r="B431" s="26">
        <v>800</v>
      </c>
      <c r="C431" s="40" t="s">
        <v>2851</v>
      </c>
      <c r="D431" s="26">
        <v>1989</v>
      </c>
      <c r="E431" s="83" t="s">
        <v>2957</v>
      </c>
      <c r="F431" s="83" t="s">
        <v>2959</v>
      </c>
      <c r="G431" s="26">
        <v>3</v>
      </c>
      <c r="H431" s="26">
        <v>3</v>
      </c>
      <c r="I431" s="204">
        <v>1606.2</v>
      </c>
      <c r="J431" s="204">
        <v>1606.2</v>
      </c>
      <c r="K431" s="204">
        <v>924.2</v>
      </c>
      <c r="L431" s="223">
        <v>63</v>
      </c>
      <c r="M431" s="205">
        <f t="shared" si="80"/>
        <v>2787942</v>
      </c>
      <c r="N431" s="205"/>
      <c r="O431" s="205"/>
      <c r="P431" s="205"/>
      <c r="Q431" s="205">
        <f t="shared" si="81"/>
        <v>2787942</v>
      </c>
      <c r="R431" s="205"/>
      <c r="S431" s="219"/>
      <c r="T431" s="205"/>
      <c r="U431" s="205">
        <v>786</v>
      </c>
      <c r="V431" s="205">
        <f>U431*3547</f>
        <v>2787942</v>
      </c>
      <c r="W431" s="205"/>
      <c r="X431" s="205"/>
      <c r="Y431" s="205"/>
      <c r="Z431" s="205"/>
      <c r="AA431" s="205"/>
      <c r="AB431" s="205"/>
      <c r="AC431" s="205"/>
      <c r="AD431" s="205"/>
      <c r="AE431" s="205"/>
      <c r="AF431" s="205"/>
      <c r="AG431" s="221">
        <v>2025</v>
      </c>
      <c r="AH431" s="158"/>
      <c r="AI431" s="175"/>
      <c r="AJ431" s="218"/>
      <c r="AK431" s="15">
        <f t="shared" si="88"/>
        <v>402</v>
      </c>
      <c r="AL431" s="15" t="s">
        <v>155</v>
      </c>
      <c r="AM431" s="15" t="str">
        <f t="shared" si="89"/>
        <v>402.</v>
      </c>
      <c r="AN431" s="222"/>
      <c r="AO431" s="15"/>
      <c r="AP431" s="16"/>
    </row>
    <row r="432" spans="1:42" ht="22.5" hidden="1" customHeight="1" x14ac:dyDescent="0.25">
      <c r="A432" s="83" t="str">
        <f t="shared" si="77"/>
        <v>403.</v>
      </c>
      <c r="B432" s="26">
        <v>863</v>
      </c>
      <c r="C432" s="40" t="s">
        <v>2852</v>
      </c>
      <c r="D432" s="26">
        <v>1989</v>
      </c>
      <c r="E432" s="135" t="s">
        <v>2957</v>
      </c>
      <c r="F432" s="83" t="s">
        <v>2959</v>
      </c>
      <c r="G432" s="26">
        <v>5</v>
      </c>
      <c r="H432" s="26">
        <v>4</v>
      </c>
      <c r="I432" s="234">
        <v>3309.6</v>
      </c>
      <c r="J432" s="234">
        <v>2786.9</v>
      </c>
      <c r="K432" s="234">
        <v>2786.9</v>
      </c>
      <c r="L432" s="266">
        <v>131</v>
      </c>
      <c r="M432" s="205">
        <f t="shared" si="80"/>
        <v>3919435</v>
      </c>
      <c r="N432" s="205"/>
      <c r="O432" s="205"/>
      <c r="P432" s="205"/>
      <c r="Q432" s="205">
        <f t="shared" si="81"/>
        <v>3919435</v>
      </c>
      <c r="R432" s="205"/>
      <c r="S432" s="219"/>
      <c r="T432" s="205"/>
      <c r="U432" s="205">
        <v>1105</v>
      </c>
      <c r="V432" s="205">
        <f>U432*3547</f>
        <v>3919435</v>
      </c>
      <c r="W432" s="205"/>
      <c r="X432" s="205"/>
      <c r="Y432" s="205"/>
      <c r="Z432" s="205"/>
      <c r="AA432" s="205"/>
      <c r="AB432" s="205"/>
      <c r="AC432" s="205"/>
      <c r="AD432" s="205"/>
      <c r="AE432" s="205"/>
      <c r="AF432" s="205"/>
      <c r="AG432" s="221">
        <v>2025</v>
      </c>
      <c r="AH432" s="158"/>
      <c r="AI432" s="175"/>
      <c r="AJ432" s="218"/>
      <c r="AK432" s="15">
        <f t="shared" si="88"/>
        <v>403</v>
      </c>
      <c r="AL432" s="15" t="s">
        <v>155</v>
      </c>
      <c r="AM432" s="15" t="str">
        <f t="shared" si="89"/>
        <v>403.</v>
      </c>
      <c r="AN432" s="222"/>
      <c r="AO432" s="15"/>
      <c r="AP432" s="16"/>
    </row>
    <row r="433" spans="1:42" ht="22.5" hidden="1" customHeight="1" x14ac:dyDescent="0.25">
      <c r="A433" s="83" t="str">
        <f t="shared" si="77"/>
        <v>404.</v>
      </c>
      <c r="B433" s="26">
        <v>770</v>
      </c>
      <c r="C433" s="40" t="s">
        <v>2853</v>
      </c>
      <c r="D433" s="26">
        <v>1991</v>
      </c>
      <c r="E433" s="135" t="s">
        <v>2957</v>
      </c>
      <c r="F433" s="135" t="s">
        <v>2961</v>
      </c>
      <c r="G433" s="26">
        <v>5</v>
      </c>
      <c r="H433" s="26">
        <v>4</v>
      </c>
      <c r="I433" s="234">
        <v>7080.5</v>
      </c>
      <c r="J433" s="234">
        <v>4386.5</v>
      </c>
      <c r="K433" s="234">
        <v>4386.5</v>
      </c>
      <c r="L433" s="266">
        <v>171</v>
      </c>
      <c r="M433" s="205">
        <f t="shared" si="80"/>
        <v>4337981</v>
      </c>
      <c r="N433" s="205"/>
      <c r="O433" s="205"/>
      <c r="P433" s="205"/>
      <c r="Q433" s="205">
        <f t="shared" si="81"/>
        <v>4337981</v>
      </c>
      <c r="R433" s="205"/>
      <c r="S433" s="219"/>
      <c r="T433" s="205"/>
      <c r="U433" s="205">
        <v>1223</v>
      </c>
      <c r="V433" s="205">
        <f t="shared" ref="V433" si="94">U433*3547</f>
        <v>4337981</v>
      </c>
      <c r="W433" s="205"/>
      <c r="X433" s="205"/>
      <c r="Y433" s="205"/>
      <c r="Z433" s="205"/>
      <c r="AA433" s="205"/>
      <c r="AB433" s="205"/>
      <c r="AC433" s="205"/>
      <c r="AD433" s="205"/>
      <c r="AE433" s="205"/>
      <c r="AF433" s="205"/>
      <c r="AG433" s="221">
        <v>2025</v>
      </c>
      <c r="AH433" s="158"/>
      <c r="AI433" s="175"/>
      <c r="AJ433" s="218"/>
      <c r="AK433" s="15">
        <f t="shared" si="88"/>
        <v>404</v>
      </c>
      <c r="AL433" s="15" t="s">
        <v>155</v>
      </c>
      <c r="AM433" s="15" t="str">
        <f t="shared" si="89"/>
        <v>404.</v>
      </c>
      <c r="AN433" s="222"/>
      <c r="AO433" s="15"/>
      <c r="AP433" s="16"/>
    </row>
    <row r="434" spans="1:42" ht="22.5" hidden="1" customHeight="1" x14ac:dyDescent="0.25">
      <c r="A434" s="83" t="str">
        <f t="shared" si="77"/>
        <v>405.</v>
      </c>
      <c r="B434" s="26">
        <v>637</v>
      </c>
      <c r="C434" s="40" t="s">
        <v>2854</v>
      </c>
      <c r="D434" s="26">
        <v>1996</v>
      </c>
      <c r="E434" s="135" t="s">
        <v>2957</v>
      </c>
      <c r="F434" s="83" t="s">
        <v>2959</v>
      </c>
      <c r="G434" s="26">
        <v>3</v>
      </c>
      <c r="H434" s="26">
        <v>4</v>
      </c>
      <c r="I434" s="205">
        <v>2228</v>
      </c>
      <c r="J434" s="205">
        <v>2079.1</v>
      </c>
      <c r="K434" s="205">
        <v>2079.1</v>
      </c>
      <c r="L434" s="219">
        <v>102</v>
      </c>
      <c r="M434" s="207">
        <f t="shared" si="80"/>
        <v>769488</v>
      </c>
      <c r="N434" s="207"/>
      <c r="O434" s="207"/>
      <c r="P434" s="207"/>
      <c r="Q434" s="205">
        <f t="shared" si="81"/>
        <v>769488</v>
      </c>
      <c r="R434" s="208">
        <v>769488</v>
      </c>
      <c r="S434" s="267"/>
      <c r="T434" s="208"/>
      <c r="U434" s="208"/>
      <c r="V434" s="208"/>
      <c r="W434" s="208"/>
      <c r="X434" s="208"/>
      <c r="Y434" s="208"/>
      <c r="Z434" s="208"/>
      <c r="AA434" s="208"/>
      <c r="AB434" s="208"/>
      <c r="AC434" s="205"/>
      <c r="AD434" s="205"/>
      <c r="AE434" s="208"/>
      <c r="AF434" s="208"/>
      <c r="AG434" s="221">
        <v>2025</v>
      </c>
      <c r="AH434" s="158"/>
      <c r="AI434" s="175"/>
      <c r="AJ434" s="218"/>
      <c r="AK434" s="15">
        <f t="shared" si="88"/>
        <v>405</v>
      </c>
      <c r="AL434" s="15" t="s">
        <v>155</v>
      </c>
      <c r="AM434" s="15" t="str">
        <f t="shared" si="89"/>
        <v>405.</v>
      </c>
      <c r="AN434" s="222"/>
      <c r="AO434" s="15"/>
      <c r="AP434" s="16"/>
    </row>
    <row r="435" spans="1:42" ht="22.5" hidden="1" customHeight="1" x14ac:dyDescent="0.25">
      <c r="A435" s="83" t="str">
        <f t="shared" si="77"/>
        <v>406.</v>
      </c>
      <c r="B435" s="26">
        <v>213</v>
      </c>
      <c r="C435" s="40" t="s">
        <v>2855</v>
      </c>
      <c r="D435" s="26">
        <v>1962</v>
      </c>
      <c r="E435" s="83" t="s">
        <v>2957</v>
      </c>
      <c r="F435" s="83" t="s">
        <v>2959</v>
      </c>
      <c r="G435" s="26">
        <v>4</v>
      </c>
      <c r="H435" s="26">
        <v>2</v>
      </c>
      <c r="I435" s="204">
        <v>1373.81</v>
      </c>
      <c r="J435" s="204">
        <v>1275.81</v>
      </c>
      <c r="K435" s="204">
        <v>1275.81</v>
      </c>
      <c r="L435" s="223">
        <v>52</v>
      </c>
      <c r="M435" s="207">
        <f t="shared" si="80"/>
        <v>1578415</v>
      </c>
      <c r="N435" s="207"/>
      <c r="O435" s="207"/>
      <c r="P435" s="207"/>
      <c r="Q435" s="205">
        <f t="shared" si="81"/>
        <v>1578415</v>
      </c>
      <c r="R435" s="209"/>
      <c r="S435" s="221"/>
      <c r="T435" s="209"/>
      <c r="U435" s="209">
        <v>445</v>
      </c>
      <c r="V435" s="209">
        <f>U435*3547</f>
        <v>1578415</v>
      </c>
      <c r="W435" s="209"/>
      <c r="X435" s="209"/>
      <c r="Y435" s="209"/>
      <c r="Z435" s="209"/>
      <c r="AA435" s="209"/>
      <c r="AB435" s="209"/>
      <c r="AC435" s="208"/>
      <c r="AD435" s="208"/>
      <c r="AE435" s="209"/>
      <c r="AF435" s="209"/>
      <c r="AG435" s="221">
        <v>2025</v>
      </c>
      <c r="AH435" s="158"/>
      <c r="AI435" s="175"/>
      <c r="AJ435" s="218"/>
      <c r="AK435" s="15">
        <f t="shared" si="88"/>
        <v>406</v>
      </c>
      <c r="AL435" s="15" t="s">
        <v>155</v>
      </c>
      <c r="AM435" s="15" t="str">
        <f t="shared" si="89"/>
        <v>406.</v>
      </c>
      <c r="AN435" s="222"/>
      <c r="AP435" s="16"/>
    </row>
    <row r="436" spans="1:42" ht="22.5" hidden="1" customHeight="1" x14ac:dyDescent="0.25">
      <c r="A436" s="83" t="str">
        <f t="shared" si="77"/>
        <v>407.</v>
      </c>
      <c r="B436" s="26">
        <v>580</v>
      </c>
      <c r="C436" s="40" t="s">
        <v>2856</v>
      </c>
      <c r="D436" s="26">
        <v>1987</v>
      </c>
      <c r="E436" s="135" t="s">
        <v>2957</v>
      </c>
      <c r="F436" s="83" t="s">
        <v>2959</v>
      </c>
      <c r="G436" s="26">
        <v>2</v>
      </c>
      <c r="H436" s="26">
        <v>1</v>
      </c>
      <c r="I436" s="205">
        <v>493.9</v>
      </c>
      <c r="J436" s="205">
        <v>268.10000000000002</v>
      </c>
      <c r="K436" s="205">
        <v>268.10000000000002</v>
      </c>
      <c r="L436" s="219">
        <v>14</v>
      </c>
      <c r="M436" s="205">
        <f t="shared" si="80"/>
        <v>1835612</v>
      </c>
      <c r="N436" s="205"/>
      <c r="O436" s="205"/>
      <c r="P436" s="205"/>
      <c r="Q436" s="205">
        <f t="shared" si="81"/>
        <v>1835612</v>
      </c>
      <c r="R436" s="205"/>
      <c r="S436" s="219"/>
      <c r="T436" s="205"/>
      <c r="U436" s="205">
        <v>244</v>
      </c>
      <c r="V436" s="205">
        <f>U436*7523</f>
        <v>1835612</v>
      </c>
      <c r="W436" s="205"/>
      <c r="X436" s="205"/>
      <c r="Y436" s="205"/>
      <c r="Z436" s="205"/>
      <c r="AA436" s="205"/>
      <c r="AB436" s="205"/>
      <c r="AC436" s="205"/>
      <c r="AD436" s="205"/>
      <c r="AE436" s="205"/>
      <c r="AF436" s="205"/>
      <c r="AG436" s="221">
        <v>2025</v>
      </c>
      <c r="AH436" s="158"/>
      <c r="AI436" s="175"/>
      <c r="AJ436" s="218"/>
      <c r="AK436" s="15">
        <f t="shared" si="88"/>
        <v>407</v>
      </c>
      <c r="AL436" s="15" t="s">
        <v>155</v>
      </c>
      <c r="AM436" s="15" t="str">
        <f t="shared" si="89"/>
        <v>407.</v>
      </c>
      <c r="AN436" s="222"/>
      <c r="AO436" s="15"/>
      <c r="AP436" s="16"/>
    </row>
    <row r="437" spans="1:42" ht="22.5" hidden="1" customHeight="1" x14ac:dyDescent="0.25">
      <c r="A437" s="83" t="str">
        <f t="shared" si="77"/>
        <v>408.</v>
      </c>
      <c r="B437" s="26">
        <v>629</v>
      </c>
      <c r="C437" s="242" t="s">
        <v>2857</v>
      </c>
      <c r="D437" s="26">
        <v>1977</v>
      </c>
      <c r="E437" s="135" t="s">
        <v>2957</v>
      </c>
      <c r="F437" s="83" t="s">
        <v>2959</v>
      </c>
      <c r="G437" s="26">
        <v>5</v>
      </c>
      <c r="H437" s="26">
        <v>4</v>
      </c>
      <c r="I437" s="234">
        <v>4445.26</v>
      </c>
      <c r="J437" s="205">
        <v>3246.26</v>
      </c>
      <c r="K437" s="234">
        <v>3246.26</v>
      </c>
      <c r="L437" s="266">
        <v>121</v>
      </c>
      <c r="M437" s="205">
        <f t="shared" si="80"/>
        <v>2842700</v>
      </c>
      <c r="N437" s="205"/>
      <c r="O437" s="205"/>
      <c r="P437" s="205"/>
      <c r="Q437" s="205">
        <f t="shared" si="81"/>
        <v>2842700</v>
      </c>
      <c r="R437" s="205">
        <v>2842700</v>
      </c>
      <c r="S437" s="219"/>
      <c r="T437" s="205"/>
      <c r="U437" s="205"/>
      <c r="V437" s="205"/>
      <c r="W437" s="205"/>
      <c r="X437" s="205"/>
      <c r="Y437" s="205"/>
      <c r="Z437" s="205"/>
      <c r="AA437" s="205"/>
      <c r="AB437" s="205"/>
      <c r="AC437" s="205"/>
      <c r="AD437" s="205"/>
      <c r="AE437" s="205"/>
      <c r="AF437" s="205"/>
      <c r="AG437" s="221">
        <v>2025</v>
      </c>
      <c r="AH437" s="158"/>
      <c r="AI437" s="175"/>
      <c r="AJ437" s="218"/>
      <c r="AK437" s="15">
        <f t="shared" si="88"/>
        <v>408</v>
      </c>
      <c r="AL437" s="15" t="s">
        <v>155</v>
      </c>
      <c r="AM437" s="15" t="str">
        <f t="shared" si="89"/>
        <v>408.</v>
      </c>
      <c r="AN437" s="222"/>
      <c r="AO437" s="15"/>
      <c r="AP437" s="16"/>
    </row>
    <row r="438" spans="1:42" ht="22.5" hidden="1" customHeight="1" x14ac:dyDescent="0.25">
      <c r="A438" s="83" t="str">
        <f t="shared" si="77"/>
        <v>409.</v>
      </c>
      <c r="B438" s="26">
        <v>746</v>
      </c>
      <c r="C438" s="40" t="s">
        <v>2858</v>
      </c>
      <c r="D438" s="26">
        <v>1959</v>
      </c>
      <c r="E438" s="83" t="s">
        <v>2957</v>
      </c>
      <c r="F438" s="83" t="s">
        <v>2962</v>
      </c>
      <c r="G438" s="26">
        <v>2</v>
      </c>
      <c r="H438" s="26">
        <v>3</v>
      </c>
      <c r="I438" s="204">
        <v>310.3</v>
      </c>
      <c r="J438" s="204">
        <v>310.3</v>
      </c>
      <c r="K438" s="204">
        <v>252.8</v>
      </c>
      <c r="L438" s="223">
        <v>13</v>
      </c>
      <c r="M438" s="205">
        <f t="shared" si="80"/>
        <v>42870</v>
      </c>
      <c r="N438" s="205"/>
      <c r="O438" s="205"/>
      <c r="P438" s="205"/>
      <c r="Q438" s="205">
        <f t="shared" si="81"/>
        <v>42870</v>
      </c>
      <c r="R438" s="205">
        <v>42870</v>
      </c>
      <c r="S438" s="219"/>
      <c r="T438" s="205"/>
      <c r="U438" s="205"/>
      <c r="V438" s="205"/>
      <c r="W438" s="205"/>
      <c r="X438" s="205"/>
      <c r="Y438" s="205"/>
      <c r="Z438" s="205"/>
      <c r="AA438" s="205"/>
      <c r="AB438" s="205"/>
      <c r="AC438" s="205"/>
      <c r="AD438" s="205"/>
      <c r="AE438" s="205"/>
      <c r="AF438" s="205"/>
      <c r="AG438" s="221">
        <v>2025</v>
      </c>
      <c r="AH438" s="158"/>
      <c r="AI438" s="175"/>
      <c r="AJ438" s="218"/>
      <c r="AK438" s="15">
        <f t="shared" si="88"/>
        <v>409</v>
      </c>
      <c r="AL438" s="15" t="s">
        <v>155</v>
      </c>
      <c r="AM438" s="15" t="str">
        <f t="shared" si="89"/>
        <v>409.</v>
      </c>
      <c r="AN438" s="222"/>
      <c r="AO438" s="15"/>
      <c r="AP438" s="16"/>
    </row>
    <row r="439" spans="1:42" ht="22.5" hidden="1" customHeight="1" x14ac:dyDescent="0.25">
      <c r="A439" s="83" t="str">
        <f t="shared" si="77"/>
        <v>410.</v>
      </c>
      <c r="B439" s="26">
        <v>773</v>
      </c>
      <c r="C439" s="40" t="s">
        <v>2859</v>
      </c>
      <c r="D439" s="26">
        <v>1989</v>
      </c>
      <c r="E439" s="83" t="s">
        <v>2957</v>
      </c>
      <c r="F439" s="83" t="s">
        <v>2959</v>
      </c>
      <c r="G439" s="26">
        <v>5</v>
      </c>
      <c r="H439" s="26">
        <v>10</v>
      </c>
      <c r="I439" s="204">
        <v>8803.5</v>
      </c>
      <c r="J439" s="204">
        <v>6622.5</v>
      </c>
      <c r="K439" s="204">
        <v>6489.5</v>
      </c>
      <c r="L439" s="223">
        <v>251</v>
      </c>
      <c r="M439" s="205">
        <f t="shared" si="80"/>
        <v>6902462</v>
      </c>
      <c r="N439" s="205"/>
      <c r="O439" s="205"/>
      <c r="P439" s="205"/>
      <c r="Q439" s="205">
        <f t="shared" si="81"/>
        <v>6902462</v>
      </c>
      <c r="R439" s="205"/>
      <c r="S439" s="219"/>
      <c r="T439" s="205"/>
      <c r="U439" s="205">
        <v>1946</v>
      </c>
      <c r="V439" s="205">
        <f t="shared" ref="V439" si="95">U439*3547</f>
        <v>6902462</v>
      </c>
      <c r="W439" s="205"/>
      <c r="X439" s="205"/>
      <c r="Y439" s="205"/>
      <c r="Z439" s="205"/>
      <c r="AA439" s="205"/>
      <c r="AB439" s="205"/>
      <c r="AC439" s="205"/>
      <c r="AD439" s="205"/>
      <c r="AE439" s="205"/>
      <c r="AF439" s="205"/>
      <c r="AG439" s="221">
        <v>2025</v>
      </c>
      <c r="AH439" s="158"/>
      <c r="AI439" s="175"/>
      <c r="AJ439" s="218"/>
      <c r="AK439" s="15">
        <f t="shared" si="88"/>
        <v>410</v>
      </c>
      <c r="AL439" s="15" t="s">
        <v>155</v>
      </c>
      <c r="AM439" s="15" t="str">
        <f t="shared" si="89"/>
        <v>410.</v>
      </c>
      <c r="AN439" s="222"/>
      <c r="AO439" s="15"/>
      <c r="AP439" s="16"/>
    </row>
    <row r="440" spans="1:42" ht="22.5" hidden="1" customHeight="1" x14ac:dyDescent="0.25">
      <c r="A440" s="83" t="str">
        <f t="shared" si="77"/>
        <v>411.</v>
      </c>
      <c r="B440" s="26">
        <v>463</v>
      </c>
      <c r="C440" s="40" t="s">
        <v>2860</v>
      </c>
      <c r="D440" s="26">
        <v>1969</v>
      </c>
      <c r="E440" s="135" t="s">
        <v>2957</v>
      </c>
      <c r="F440" s="83" t="s">
        <v>2959</v>
      </c>
      <c r="G440" s="26">
        <v>2</v>
      </c>
      <c r="H440" s="26">
        <v>3</v>
      </c>
      <c r="I440" s="205">
        <v>1198.3</v>
      </c>
      <c r="J440" s="205">
        <v>474.5</v>
      </c>
      <c r="K440" s="205">
        <v>298.10000000000002</v>
      </c>
      <c r="L440" s="219">
        <v>21</v>
      </c>
      <c r="M440" s="207">
        <f t="shared" si="80"/>
        <v>3264982</v>
      </c>
      <c r="N440" s="207"/>
      <c r="O440" s="207"/>
      <c r="P440" s="207"/>
      <c r="Q440" s="205">
        <f t="shared" si="81"/>
        <v>3264982</v>
      </c>
      <c r="R440" s="208"/>
      <c r="S440" s="267"/>
      <c r="T440" s="208"/>
      <c r="U440" s="208">
        <v>434</v>
      </c>
      <c r="V440" s="208">
        <f>U440*7523</f>
        <v>3264982</v>
      </c>
      <c r="W440" s="208"/>
      <c r="X440" s="208"/>
      <c r="Y440" s="208"/>
      <c r="Z440" s="208"/>
      <c r="AA440" s="208"/>
      <c r="AB440" s="208"/>
      <c r="AC440" s="205"/>
      <c r="AD440" s="205"/>
      <c r="AE440" s="208"/>
      <c r="AF440" s="208"/>
      <c r="AG440" s="221">
        <v>2025</v>
      </c>
      <c r="AH440" s="158"/>
      <c r="AI440" s="175"/>
      <c r="AJ440" s="218"/>
      <c r="AK440" s="15">
        <f t="shared" si="88"/>
        <v>411</v>
      </c>
      <c r="AL440" s="15" t="s">
        <v>155</v>
      </c>
      <c r="AM440" s="15" t="str">
        <f t="shared" si="89"/>
        <v>411.</v>
      </c>
      <c r="AN440" s="222"/>
      <c r="AO440" s="15"/>
      <c r="AP440" s="16"/>
    </row>
    <row r="441" spans="1:42" ht="22.5" hidden="1" customHeight="1" x14ac:dyDescent="0.25">
      <c r="A441" s="83" t="str">
        <f t="shared" si="77"/>
        <v>412.</v>
      </c>
      <c r="B441" s="26">
        <v>470</v>
      </c>
      <c r="C441" s="40" t="s">
        <v>3063</v>
      </c>
      <c r="D441" s="26">
        <v>1954</v>
      </c>
      <c r="E441" s="135" t="s">
        <v>2957</v>
      </c>
      <c r="F441" s="83" t="s">
        <v>2959</v>
      </c>
      <c r="G441" s="26">
        <v>5</v>
      </c>
      <c r="H441" s="26">
        <v>3</v>
      </c>
      <c r="I441" s="205">
        <v>3226.4</v>
      </c>
      <c r="J441" s="205">
        <v>1856.4</v>
      </c>
      <c r="K441" s="205">
        <v>1856.4</v>
      </c>
      <c r="L441" s="219">
        <v>98</v>
      </c>
      <c r="M441" s="207">
        <f t="shared" si="80"/>
        <v>2842700</v>
      </c>
      <c r="N441" s="207"/>
      <c r="O441" s="207"/>
      <c r="P441" s="207"/>
      <c r="Q441" s="205">
        <f t="shared" si="81"/>
        <v>2842700</v>
      </c>
      <c r="R441" s="208">
        <v>2842700</v>
      </c>
      <c r="S441" s="267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5"/>
      <c r="AD441" s="205"/>
      <c r="AE441" s="208"/>
      <c r="AF441" s="208"/>
      <c r="AG441" s="221">
        <v>2025</v>
      </c>
      <c r="AH441" s="158"/>
      <c r="AI441" s="175"/>
      <c r="AJ441" s="218"/>
      <c r="AK441" s="15">
        <f t="shared" si="88"/>
        <v>412</v>
      </c>
      <c r="AL441" s="15" t="s">
        <v>155</v>
      </c>
      <c r="AM441" s="15" t="str">
        <f t="shared" si="89"/>
        <v>412.</v>
      </c>
      <c r="AN441" s="222"/>
      <c r="AO441" s="15"/>
      <c r="AP441" s="16"/>
    </row>
    <row r="442" spans="1:42" ht="22.5" hidden="1" customHeight="1" x14ac:dyDescent="0.25">
      <c r="A442" s="83" t="str">
        <f t="shared" si="77"/>
        <v>413.</v>
      </c>
      <c r="B442" s="26">
        <v>471</v>
      </c>
      <c r="C442" s="40" t="s">
        <v>3064</v>
      </c>
      <c r="D442" s="26">
        <v>1980</v>
      </c>
      <c r="E442" s="83" t="s">
        <v>2957</v>
      </c>
      <c r="F442" s="83" t="s">
        <v>2959</v>
      </c>
      <c r="G442" s="26">
        <v>5</v>
      </c>
      <c r="H442" s="26">
        <v>1</v>
      </c>
      <c r="I442" s="207">
        <v>3107.61</v>
      </c>
      <c r="J442" s="207">
        <v>2518.11</v>
      </c>
      <c r="K442" s="207">
        <v>1343.3</v>
      </c>
      <c r="L442" s="223">
        <v>133</v>
      </c>
      <c r="M442" s="207">
        <f t="shared" si="80"/>
        <v>2195593</v>
      </c>
      <c r="N442" s="207"/>
      <c r="O442" s="207"/>
      <c r="P442" s="207"/>
      <c r="Q442" s="205">
        <f t="shared" si="81"/>
        <v>2195593</v>
      </c>
      <c r="R442" s="208"/>
      <c r="S442" s="267"/>
      <c r="T442" s="208"/>
      <c r="U442" s="208">
        <v>619</v>
      </c>
      <c r="V442" s="208">
        <f>U442*3547</f>
        <v>2195593</v>
      </c>
      <c r="W442" s="208"/>
      <c r="X442" s="208"/>
      <c r="Y442" s="208"/>
      <c r="Z442" s="208"/>
      <c r="AA442" s="208"/>
      <c r="AB442" s="208"/>
      <c r="AC442" s="205"/>
      <c r="AD442" s="205"/>
      <c r="AE442" s="208"/>
      <c r="AF442" s="208"/>
      <c r="AG442" s="221">
        <v>2025</v>
      </c>
      <c r="AH442" s="158"/>
      <c r="AI442" s="175"/>
      <c r="AJ442" s="218"/>
      <c r="AK442" s="15">
        <f t="shared" si="88"/>
        <v>413</v>
      </c>
      <c r="AL442" s="15" t="s">
        <v>155</v>
      </c>
      <c r="AM442" s="15" t="str">
        <f t="shared" si="89"/>
        <v>413.</v>
      </c>
      <c r="AN442" s="222"/>
      <c r="AO442" s="15"/>
      <c r="AP442" s="16"/>
    </row>
    <row r="443" spans="1:42" ht="22.5" hidden="1" customHeight="1" x14ac:dyDescent="0.25">
      <c r="A443" s="83" t="str">
        <f t="shared" si="77"/>
        <v>414.</v>
      </c>
      <c r="B443" s="26">
        <v>528</v>
      </c>
      <c r="C443" s="40" t="s">
        <v>1700</v>
      </c>
      <c r="D443" s="26">
        <v>1959</v>
      </c>
      <c r="E443" s="135" t="s">
        <v>2957</v>
      </c>
      <c r="F443" s="83" t="s">
        <v>2959</v>
      </c>
      <c r="G443" s="26">
        <v>2</v>
      </c>
      <c r="H443" s="26">
        <v>1</v>
      </c>
      <c r="I443" s="205">
        <v>426.1</v>
      </c>
      <c r="J443" s="205">
        <v>284.89999999999998</v>
      </c>
      <c r="K443" s="205">
        <v>284.89999999999998</v>
      </c>
      <c r="L443" s="219">
        <v>11</v>
      </c>
      <c r="M443" s="207">
        <f>R443+T443+V443+X443+Z443+AB443+AE443+AF443</f>
        <v>692982</v>
      </c>
      <c r="N443" s="207"/>
      <c r="O443" s="207"/>
      <c r="P443" s="207"/>
      <c r="Q443" s="205">
        <f>M443</f>
        <v>692982</v>
      </c>
      <c r="R443" s="208"/>
      <c r="S443" s="267"/>
      <c r="T443" s="208"/>
      <c r="U443" s="208"/>
      <c r="V443" s="208"/>
      <c r="W443" s="208">
        <v>313</v>
      </c>
      <c r="X443" s="208">
        <f>W443*2214</f>
        <v>692982</v>
      </c>
      <c r="Y443" s="208"/>
      <c r="Z443" s="208"/>
      <c r="AA443" s="208"/>
      <c r="AB443" s="208"/>
      <c r="AC443" s="205"/>
      <c r="AD443" s="205"/>
      <c r="AE443" s="208"/>
      <c r="AF443" s="208"/>
      <c r="AG443" s="221">
        <v>2025</v>
      </c>
      <c r="AH443" s="158"/>
      <c r="AI443" s="175"/>
      <c r="AJ443" s="218"/>
      <c r="AK443" s="15">
        <f t="shared" si="88"/>
        <v>414</v>
      </c>
      <c r="AL443" s="15" t="s">
        <v>155</v>
      </c>
      <c r="AM443" s="15" t="str">
        <f t="shared" si="89"/>
        <v>414.</v>
      </c>
      <c r="AN443" s="222"/>
      <c r="AO443" s="15"/>
      <c r="AP443" s="16"/>
    </row>
    <row r="444" spans="1:42" ht="22.5" hidden="1" customHeight="1" x14ac:dyDescent="0.25">
      <c r="A444" s="83" t="str">
        <f t="shared" si="77"/>
        <v>415.</v>
      </c>
      <c r="B444" s="26">
        <v>5678</v>
      </c>
      <c r="C444" s="41" t="s">
        <v>2861</v>
      </c>
      <c r="D444" s="26">
        <v>1960</v>
      </c>
      <c r="E444" s="83" t="s">
        <v>2957</v>
      </c>
      <c r="F444" s="83" t="s">
        <v>2959</v>
      </c>
      <c r="G444" s="26">
        <v>2</v>
      </c>
      <c r="H444" s="26">
        <v>3</v>
      </c>
      <c r="I444" s="207">
        <v>344.2</v>
      </c>
      <c r="J444" s="205">
        <v>313.39999999999998</v>
      </c>
      <c r="K444" s="207">
        <v>313.39999999999998</v>
      </c>
      <c r="L444" s="223">
        <v>18</v>
      </c>
      <c r="M444" s="207">
        <f t="shared" si="80"/>
        <v>34296</v>
      </c>
      <c r="N444" s="207"/>
      <c r="O444" s="207"/>
      <c r="P444" s="207"/>
      <c r="Q444" s="205">
        <f t="shared" si="81"/>
        <v>34296</v>
      </c>
      <c r="R444" s="207">
        <v>34296</v>
      </c>
      <c r="S444" s="260"/>
      <c r="T444" s="207"/>
      <c r="U444" s="207"/>
      <c r="V444" s="207"/>
      <c r="W444" s="207"/>
      <c r="X444" s="207"/>
      <c r="Y444" s="207"/>
      <c r="Z444" s="207"/>
      <c r="AA444" s="207"/>
      <c r="AB444" s="207"/>
      <c r="AC444" s="207"/>
      <c r="AD444" s="207"/>
      <c r="AE444" s="207"/>
      <c r="AF444" s="207"/>
      <c r="AG444" s="221">
        <v>2025</v>
      </c>
      <c r="AH444" s="158"/>
      <c r="AI444" s="175"/>
      <c r="AJ444" s="218"/>
      <c r="AK444" s="15">
        <f t="shared" si="88"/>
        <v>415</v>
      </c>
      <c r="AL444" s="15" t="s">
        <v>155</v>
      </c>
      <c r="AM444" s="15" t="str">
        <f t="shared" si="89"/>
        <v>415.</v>
      </c>
      <c r="AN444" s="222"/>
      <c r="AO444" s="15"/>
      <c r="AP444" s="16"/>
    </row>
    <row r="445" spans="1:42" ht="22.5" hidden="1" customHeight="1" x14ac:dyDescent="0.25">
      <c r="A445" s="83" t="str">
        <f t="shared" si="77"/>
        <v>416.</v>
      </c>
      <c r="B445" s="26">
        <v>167</v>
      </c>
      <c r="C445" s="226" t="s">
        <v>2880</v>
      </c>
      <c r="D445" s="26" t="s">
        <v>2969</v>
      </c>
      <c r="E445" s="83" t="s">
        <v>2957</v>
      </c>
      <c r="F445" s="83" t="s">
        <v>2962</v>
      </c>
      <c r="G445" s="26">
        <v>2</v>
      </c>
      <c r="H445" s="26">
        <v>3</v>
      </c>
      <c r="I445" s="235">
        <v>366.1</v>
      </c>
      <c r="J445" s="235">
        <v>226</v>
      </c>
      <c r="K445" s="235">
        <v>226</v>
      </c>
      <c r="L445" s="210">
        <v>21</v>
      </c>
      <c r="M445" s="207">
        <f>R445+T445+V445+X445+Z445+AB445+AE445+AF445</f>
        <v>176720</v>
      </c>
      <c r="N445" s="207"/>
      <c r="O445" s="207"/>
      <c r="P445" s="207"/>
      <c r="Q445" s="205">
        <f>M445</f>
        <v>176720</v>
      </c>
      <c r="R445" s="207">
        <v>42870</v>
      </c>
      <c r="S445" s="260"/>
      <c r="T445" s="207"/>
      <c r="U445" s="207"/>
      <c r="V445" s="207"/>
      <c r="W445" s="207"/>
      <c r="X445" s="207"/>
      <c r="Y445" s="207"/>
      <c r="Z445" s="207"/>
      <c r="AA445" s="207">
        <v>50</v>
      </c>
      <c r="AB445" s="207">
        <f>AA445*2677</f>
        <v>133850</v>
      </c>
      <c r="AC445" s="207"/>
      <c r="AD445" s="207"/>
      <c r="AE445" s="207"/>
      <c r="AF445" s="207"/>
      <c r="AG445" s="221">
        <v>2025</v>
      </c>
      <c r="AH445" s="158"/>
      <c r="AI445" s="175"/>
      <c r="AJ445" s="218"/>
      <c r="AK445" s="15">
        <f t="shared" si="88"/>
        <v>416</v>
      </c>
      <c r="AL445" s="15" t="s">
        <v>155</v>
      </c>
      <c r="AM445" s="15" t="str">
        <f t="shared" si="89"/>
        <v>416.</v>
      </c>
      <c r="AN445" s="222"/>
      <c r="AO445" s="15"/>
      <c r="AP445" s="16"/>
    </row>
    <row r="446" spans="1:42" ht="22.5" hidden="1" customHeight="1" x14ac:dyDescent="0.25">
      <c r="A446" s="83" t="str">
        <f t="shared" si="77"/>
        <v>417.</v>
      </c>
      <c r="B446" s="26">
        <v>634</v>
      </c>
      <c r="C446" s="242" t="s">
        <v>2862</v>
      </c>
      <c r="D446" s="26">
        <v>1997</v>
      </c>
      <c r="E446" s="135" t="s">
        <v>2957</v>
      </c>
      <c r="F446" s="83" t="s">
        <v>2959</v>
      </c>
      <c r="G446" s="26">
        <v>2</v>
      </c>
      <c r="H446" s="26">
        <v>3</v>
      </c>
      <c r="I446" s="234">
        <v>1411.9</v>
      </c>
      <c r="J446" s="205">
        <v>577.29999999999995</v>
      </c>
      <c r="K446" s="234">
        <v>577.29999999999995</v>
      </c>
      <c r="L446" s="266">
        <v>21</v>
      </c>
      <c r="M446" s="207">
        <f t="shared" ref="M446:M465" si="96">R446+T446+V446+X446+Z446+AB446+AE446+AF446</f>
        <v>311181</v>
      </c>
      <c r="N446" s="207"/>
      <c r="O446" s="207"/>
      <c r="P446" s="207"/>
      <c r="Q446" s="205">
        <f t="shared" ref="Q446:Q465" si="97">M446</f>
        <v>311181</v>
      </c>
      <c r="R446" s="205">
        <v>311181</v>
      </c>
      <c r="S446" s="219"/>
      <c r="T446" s="205"/>
      <c r="U446" s="205"/>
      <c r="V446" s="205"/>
      <c r="W446" s="205"/>
      <c r="X446" s="205"/>
      <c r="Y446" s="205"/>
      <c r="Z446" s="205"/>
      <c r="AA446" s="205"/>
      <c r="AB446" s="205"/>
      <c r="AC446" s="205"/>
      <c r="AD446" s="205"/>
      <c r="AE446" s="205"/>
      <c r="AF446" s="205"/>
      <c r="AG446" s="221">
        <v>2025</v>
      </c>
      <c r="AH446" s="158"/>
      <c r="AI446" s="175"/>
      <c r="AJ446" s="218"/>
      <c r="AK446" s="15">
        <f t="shared" si="88"/>
        <v>417</v>
      </c>
      <c r="AL446" s="15" t="s">
        <v>155</v>
      </c>
      <c r="AM446" s="15" t="str">
        <f t="shared" si="89"/>
        <v>417.</v>
      </c>
      <c r="AN446" s="222"/>
      <c r="AO446" s="15"/>
      <c r="AP446" s="16"/>
    </row>
    <row r="447" spans="1:42" ht="22.5" hidden="1" customHeight="1" x14ac:dyDescent="0.25">
      <c r="A447" s="83" t="str">
        <f t="shared" si="77"/>
        <v>418.</v>
      </c>
      <c r="B447" s="26">
        <v>862</v>
      </c>
      <c r="C447" s="242" t="s">
        <v>2863</v>
      </c>
      <c r="D447" s="26">
        <v>1997</v>
      </c>
      <c r="E447" s="135" t="s">
        <v>2957</v>
      </c>
      <c r="F447" s="83" t="s">
        <v>2959</v>
      </c>
      <c r="G447" s="26">
        <v>6</v>
      </c>
      <c r="H447" s="26">
        <v>6</v>
      </c>
      <c r="I447" s="234">
        <v>5466</v>
      </c>
      <c r="J447" s="234">
        <v>4939.7</v>
      </c>
      <c r="K447" s="234">
        <v>2994</v>
      </c>
      <c r="L447" s="266">
        <v>47</v>
      </c>
      <c r="M447" s="205">
        <f t="shared" si="96"/>
        <v>5994036</v>
      </c>
      <c r="N447" s="205"/>
      <c r="O447" s="205"/>
      <c r="P447" s="205"/>
      <c r="Q447" s="205">
        <f t="shared" si="97"/>
        <v>5994036</v>
      </c>
      <c r="R447" s="205">
        <v>5994036</v>
      </c>
      <c r="S447" s="219"/>
      <c r="T447" s="205"/>
      <c r="U447" s="205"/>
      <c r="V447" s="205"/>
      <c r="W447" s="205"/>
      <c r="X447" s="205"/>
      <c r="Y447" s="205"/>
      <c r="Z447" s="205"/>
      <c r="AA447" s="205"/>
      <c r="AB447" s="205"/>
      <c r="AC447" s="205"/>
      <c r="AD447" s="205"/>
      <c r="AE447" s="205"/>
      <c r="AF447" s="205"/>
      <c r="AG447" s="221">
        <v>2025</v>
      </c>
      <c r="AH447" s="158"/>
      <c r="AI447" s="175"/>
      <c r="AJ447" s="153"/>
      <c r="AK447" s="15">
        <f t="shared" si="88"/>
        <v>418</v>
      </c>
      <c r="AL447" s="15" t="s">
        <v>155</v>
      </c>
      <c r="AM447" s="15" t="str">
        <f t="shared" si="89"/>
        <v>418.</v>
      </c>
      <c r="AN447" s="222"/>
      <c r="AO447" s="15"/>
      <c r="AP447" s="16"/>
    </row>
    <row r="448" spans="1:42" ht="21" hidden="1" customHeight="1" x14ac:dyDescent="0.25">
      <c r="A448" s="83" t="str">
        <f t="shared" si="77"/>
        <v>419.</v>
      </c>
      <c r="B448" s="26">
        <v>688</v>
      </c>
      <c r="C448" s="242" t="s">
        <v>2864</v>
      </c>
      <c r="D448" s="26">
        <v>1998</v>
      </c>
      <c r="E448" s="135" t="s">
        <v>2957</v>
      </c>
      <c r="F448" s="83" t="s">
        <v>2959</v>
      </c>
      <c r="G448" s="26">
        <v>5</v>
      </c>
      <c r="H448" s="26">
        <v>5</v>
      </c>
      <c r="I448" s="234">
        <v>3400.3</v>
      </c>
      <c r="J448" s="234">
        <v>1990.9</v>
      </c>
      <c r="K448" s="234">
        <v>1990.9</v>
      </c>
      <c r="L448" s="266">
        <v>114</v>
      </c>
      <c r="M448" s="207">
        <f t="shared" si="96"/>
        <v>3451850</v>
      </c>
      <c r="N448" s="207"/>
      <c r="O448" s="207"/>
      <c r="P448" s="207"/>
      <c r="Q448" s="205">
        <f t="shared" si="97"/>
        <v>3451850</v>
      </c>
      <c r="R448" s="205">
        <v>3451850</v>
      </c>
      <c r="S448" s="219"/>
      <c r="T448" s="205"/>
      <c r="U448" s="205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21">
        <v>2025</v>
      </c>
      <c r="AH448" s="158"/>
      <c r="AI448" s="175"/>
      <c r="AJ448" s="153"/>
      <c r="AK448" s="15">
        <f t="shared" si="88"/>
        <v>419</v>
      </c>
      <c r="AL448" s="15" t="s">
        <v>155</v>
      </c>
      <c r="AM448" s="15" t="str">
        <f t="shared" si="89"/>
        <v>419.</v>
      </c>
      <c r="AN448" s="222"/>
      <c r="AO448" s="15"/>
      <c r="AP448" s="16"/>
    </row>
    <row r="449" spans="1:42" ht="21" hidden="1" customHeight="1" x14ac:dyDescent="0.25">
      <c r="A449" s="83" t="str">
        <f t="shared" si="77"/>
        <v>420.</v>
      </c>
      <c r="B449" s="26">
        <v>772</v>
      </c>
      <c r="C449" s="40" t="s">
        <v>2865</v>
      </c>
      <c r="D449" s="26">
        <v>2009</v>
      </c>
      <c r="E449" s="83" t="s">
        <v>2957</v>
      </c>
      <c r="F449" s="83" t="s">
        <v>2959</v>
      </c>
      <c r="G449" s="26">
        <v>5</v>
      </c>
      <c r="H449" s="26">
        <v>3</v>
      </c>
      <c r="I449" s="204">
        <v>3701.3</v>
      </c>
      <c r="J449" s="204">
        <v>3375.5</v>
      </c>
      <c r="K449" s="204">
        <v>3375.5</v>
      </c>
      <c r="L449" s="223">
        <v>80</v>
      </c>
      <c r="M449" s="205">
        <f t="shared" si="96"/>
        <v>3454423.3</v>
      </c>
      <c r="N449" s="205"/>
      <c r="O449" s="205"/>
      <c r="P449" s="205"/>
      <c r="Q449" s="205">
        <f t="shared" si="97"/>
        <v>3454423.3</v>
      </c>
      <c r="R449" s="205"/>
      <c r="S449" s="219"/>
      <c r="T449" s="205"/>
      <c r="U449" s="205">
        <v>973.9</v>
      </c>
      <c r="V449" s="205">
        <f t="shared" ref="V449" si="98">U449*3547</f>
        <v>3454423.3</v>
      </c>
      <c r="W449" s="205"/>
      <c r="X449" s="205"/>
      <c r="Y449" s="205"/>
      <c r="Z449" s="205"/>
      <c r="AA449" s="205"/>
      <c r="AB449" s="205"/>
      <c r="AC449" s="205"/>
      <c r="AD449" s="205"/>
      <c r="AE449" s="205"/>
      <c r="AF449" s="205"/>
      <c r="AG449" s="221">
        <v>2025</v>
      </c>
      <c r="AH449" s="158"/>
      <c r="AI449" s="175"/>
      <c r="AJ449" s="218"/>
      <c r="AK449" s="15">
        <f t="shared" si="88"/>
        <v>420</v>
      </c>
      <c r="AL449" s="15" t="s">
        <v>155</v>
      </c>
      <c r="AM449" s="15" t="str">
        <f t="shared" si="89"/>
        <v>420.</v>
      </c>
      <c r="AN449" s="222"/>
      <c r="AO449" s="15"/>
      <c r="AP449" s="16"/>
    </row>
    <row r="450" spans="1:42" ht="22.5" hidden="1" customHeight="1" x14ac:dyDescent="0.25">
      <c r="A450" s="83" t="str">
        <f t="shared" ref="A450:A469" si="99">AM450</f>
        <v>421.</v>
      </c>
      <c r="B450" s="26">
        <v>5583</v>
      </c>
      <c r="C450" s="28" t="s">
        <v>2866</v>
      </c>
      <c r="D450" s="26">
        <v>2013</v>
      </c>
      <c r="E450" s="135" t="s">
        <v>2957</v>
      </c>
      <c r="F450" s="83" t="s">
        <v>2959</v>
      </c>
      <c r="G450" s="26">
        <v>3</v>
      </c>
      <c r="H450" s="26">
        <v>2</v>
      </c>
      <c r="I450" s="205">
        <v>1143.4000000000001</v>
      </c>
      <c r="J450" s="205">
        <v>586.6</v>
      </c>
      <c r="K450" s="205">
        <v>586.70000000000005</v>
      </c>
      <c r="L450" s="219">
        <v>60</v>
      </c>
      <c r="M450" s="207">
        <f t="shared" si="96"/>
        <v>198098</v>
      </c>
      <c r="N450" s="207"/>
      <c r="O450" s="207"/>
      <c r="P450" s="207"/>
      <c r="Q450" s="205">
        <f t="shared" si="97"/>
        <v>198098</v>
      </c>
      <c r="R450" s="207"/>
      <c r="S450" s="260"/>
      <c r="T450" s="207"/>
      <c r="U450" s="207"/>
      <c r="V450" s="207"/>
      <c r="W450" s="207"/>
      <c r="X450" s="207"/>
      <c r="Y450" s="207"/>
      <c r="Z450" s="207"/>
      <c r="AA450" s="207">
        <v>74</v>
      </c>
      <c r="AB450" s="207">
        <f>AA450*2677</f>
        <v>198098</v>
      </c>
      <c r="AC450" s="208"/>
      <c r="AD450" s="208"/>
      <c r="AE450" s="207"/>
      <c r="AF450" s="207"/>
      <c r="AG450" s="221">
        <v>2025</v>
      </c>
      <c r="AH450" s="158"/>
      <c r="AI450" s="175"/>
      <c r="AJ450" s="218"/>
      <c r="AK450" s="15">
        <f t="shared" si="88"/>
        <v>421</v>
      </c>
      <c r="AL450" s="15" t="s">
        <v>155</v>
      </c>
      <c r="AM450" s="15" t="str">
        <f t="shared" si="89"/>
        <v>421.</v>
      </c>
      <c r="AN450" s="222"/>
      <c r="AO450" s="16"/>
      <c r="AP450" s="16"/>
    </row>
    <row r="451" spans="1:42" ht="22.5" hidden="1" customHeight="1" x14ac:dyDescent="0.25">
      <c r="A451" s="83" t="str">
        <f t="shared" si="99"/>
        <v>422.</v>
      </c>
      <c r="B451" s="26">
        <v>5572</v>
      </c>
      <c r="C451" s="40" t="s">
        <v>2867</v>
      </c>
      <c r="D451" s="26">
        <v>2014</v>
      </c>
      <c r="E451" s="83" t="s">
        <v>2957</v>
      </c>
      <c r="F451" s="83" t="s">
        <v>2959</v>
      </c>
      <c r="G451" s="26">
        <v>3</v>
      </c>
      <c r="H451" s="26">
        <v>2</v>
      </c>
      <c r="I451" s="204">
        <v>2008.6</v>
      </c>
      <c r="J451" s="204">
        <v>1736.3</v>
      </c>
      <c r="K451" s="204">
        <v>1736.3</v>
      </c>
      <c r="L451" s="223">
        <v>67</v>
      </c>
      <c r="M451" s="205">
        <f t="shared" si="96"/>
        <v>2234610</v>
      </c>
      <c r="N451" s="205"/>
      <c r="O451" s="205"/>
      <c r="P451" s="205"/>
      <c r="Q451" s="205">
        <f t="shared" si="97"/>
        <v>2234610</v>
      </c>
      <c r="R451" s="205"/>
      <c r="S451" s="219"/>
      <c r="T451" s="205"/>
      <c r="U451" s="205">
        <v>630</v>
      </c>
      <c r="V451" s="205">
        <f>U451*3547</f>
        <v>2234610</v>
      </c>
      <c r="W451" s="205"/>
      <c r="X451" s="205"/>
      <c r="Y451" s="205"/>
      <c r="Z451" s="205"/>
      <c r="AA451" s="205"/>
      <c r="AB451" s="205"/>
      <c r="AC451" s="205"/>
      <c r="AD451" s="205"/>
      <c r="AE451" s="205"/>
      <c r="AF451" s="205"/>
      <c r="AG451" s="221">
        <v>2025</v>
      </c>
      <c r="AH451" s="158"/>
      <c r="AI451" s="175"/>
      <c r="AJ451" s="218"/>
      <c r="AK451" s="15">
        <f t="shared" si="88"/>
        <v>422</v>
      </c>
      <c r="AL451" s="15" t="s">
        <v>155</v>
      </c>
      <c r="AM451" s="15" t="str">
        <f t="shared" si="89"/>
        <v>422.</v>
      </c>
      <c r="AN451" s="222"/>
      <c r="AO451" s="15"/>
      <c r="AP451" s="16"/>
    </row>
    <row r="452" spans="1:42" ht="22.5" hidden="1" customHeight="1" x14ac:dyDescent="0.25">
      <c r="A452" s="83" t="str">
        <f t="shared" si="99"/>
        <v>423.</v>
      </c>
      <c r="B452" s="26">
        <v>5573</v>
      </c>
      <c r="C452" s="40" t="s">
        <v>2868</v>
      </c>
      <c r="D452" s="26">
        <v>2014</v>
      </c>
      <c r="E452" s="83" t="s">
        <v>2957</v>
      </c>
      <c r="F452" s="83" t="s">
        <v>2959</v>
      </c>
      <c r="G452" s="26">
        <v>3</v>
      </c>
      <c r="H452" s="26">
        <v>2</v>
      </c>
      <c r="I452" s="204">
        <v>1968.7</v>
      </c>
      <c r="J452" s="204">
        <v>1711</v>
      </c>
      <c r="K452" s="204">
        <v>1711</v>
      </c>
      <c r="L452" s="223">
        <v>67</v>
      </c>
      <c r="M452" s="205">
        <f t="shared" si="96"/>
        <v>2234610</v>
      </c>
      <c r="N452" s="205"/>
      <c r="O452" s="205"/>
      <c r="P452" s="205"/>
      <c r="Q452" s="205">
        <f t="shared" si="97"/>
        <v>2234610</v>
      </c>
      <c r="R452" s="205"/>
      <c r="S452" s="219"/>
      <c r="T452" s="205"/>
      <c r="U452" s="205">
        <v>630</v>
      </c>
      <c r="V452" s="205">
        <f>U452*3547</f>
        <v>2234610</v>
      </c>
      <c r="W452" s="205"/>
      <c r="X452" s="205"/>
      <c r="Y452" s="205"/>
      <c r="Z452" s="205"/>
      <c r="AA452" s="205"/>
      <c r="AB452" s="205"/>
      <c r="AC452" s="205"/>
      <c r="AD452" s="205"/>
      <c r="AE452" s="205"/>
      <c r="AF452" s="205"/>
      <c r="AG452" s="221">
        <v>2025</v>
      </c>
      <c r="AH452" s="158"/>
      <c r="AI452" s="175"/>
      <c r="AJ452" s="218"/>
      <c r="AK452" s="15">
        <f t="shared" si="88"/>
        <v>423</v>
      </c>
      <c r="AL452" s="15" t="s">
        <v>155</v>
      </c>
      <c r="AM452" s="15" t="str">
        <f t="shared" si="89"/>
        <v>423.</v>
      </c>
      <c r="AN452" s="222"/>
      <c r="AO452" s="15"/>
      <c r="AP452" s="16"/>
    </row>
    <row r="453" spans="1:42" ht="22.5" hidden="1" customHeight="1" x14ac:dyDescent="0.25">
      <c r="A453" s="83" t="str">
        <f t="shared" si="99"/>
        <v>424.</v>
      </c>
      <c r="B453" s="26">
        <v>315</v>
      </c>
      <c r="C453" s="41" t="s">
        <v>2869</v>
      </c>
      <c r="D453" s="26">
        <v>1968</v>
      </c>
      <c r="E453" s="135" t="s">
        <v>2957</v>
      </c>
      <c r="F453" s="83" t="s">
        <v>2959</v>
      </c>
      <c r="G453" s="26">
        <v>5</v>
      </c>
      <c r="H453" s="26">
        <v>4</v>
      </c>
      <c r="I453" s="207">
        <v>3595.55</v>
      </c>
      <c r="J453" s="205">
        <v>2615.5500000000002</v>
      </c>
      <c r="K453" s="207">
        <v>2615.5500000000002</v>
      </c>
      <c r="L453" s="223">
        <v>105</v>
      </c>
      <c r="M453" s="207">
        <f t="shared" si="96"/>
        <v>3524740</v>
      </c>
      <c r="N453" s="207"/>
      <c r="O453" s="207"/>
      <c r="P453" s="207"/>
      <c r="Q453" s="205">
        <f t="shared" si="97"/>
        <v>3524740</v>
      </c>
      <c r="R453" s="207">
        <v>616200</v>
      </c>
      <c r="S453" s="260"/>
      <c r="T453" s="207"/>
      <c r="U453" s="207">
        <v>820</v>
      </c>
      <c r="V453" s="207">
        <f>U453*3547</f>
        <v>2908540</v>
      </c>
      <c r="W453" s="207"/>
      <c r="X453" s="207"/>
      <c r="Y453" s="207"/>
      <c r="Z453" s="207"/>
      <c r="AA453" s="207"/>
      <c r="AB453" s="207"/>
      <c r="AC453" s="207"/>
      <c r="AD453" s="207"/>
      <c r="AE453" s="207"/>
      <c r="AF453" s="207"/>
      <c r="AG453" s="221">
        <v>2025</v>
      </c>
      <c r="AH453" s="158"/>
      <c r="AI453" s="175"/>
      <c r="AJ453" s="218"/>
      <c r="AK453" s="15">
        <f t="shared" si="88"/>
        <v>424</v>
      </c>
      <c r="AL453" s="15" t="s">
        <v>155</v>
      </c>
      <c r="AM453" s="15" t="str">
        <f t="shared" si="89"/>
        <v>424.</v>
      </c>
      <c r="AN453" s="222"/>
      <c r="AO453" s="15"/>
      <c r="AP453" s="16"/>
    </row>
    <row r="454" spans="1:42" ht="22.5" hidden="1" customHeight="1" x14ac:dyDescent="0.25">
      <c r="A454" s="83" t="str">
        <f t="shared" si="99"/>
        <v>425.</v>
      </c>
      <c r="B454" s="26">
        <v>320</v>
      </c>
      <c r="C454" s="265" t="s">
        <v>2870</v>
      </c>
      <c r="D454" s="26">
        <v>1970</v>
      </c>
      <c r="E454" s="83" t="s">
        <v>2957</v>
      </c>
      <c r="F454" s="83" t="s">
        <v>2959</v>
      </c>
      <c r="G454" s="26">
        <v>5</v>
      </c>
      <c r="H454" s="26">
        <v>4</v>
      </c>
      <c r="I454" s="207">
        <v>3897.47</v>
      </c>
      <c r="J454" s="205">
        <v>2807.47</v>
      </c>
      <c r="K454" s="207">
        <v>2807.47</v>
      </c>
      <c r="L454" s="223">
        <v>120</v>
      </c>
      <c r="M454" s="207">
        <f t="shared" si="96"/>
        <v>7659400</v>
      </c>
      <c r="N454" s="207"/>
      <c r="O454" s="207"/>
      <c r="P454" s="207"/>
      <c r="Q454" s="205">
        <f t="shared" si="97"/>
        <v>7659400</v>
      </c>
      <c r="R454" s="207">
        <v>4467100</v>
      </c>
      <c r="S454" s="260"/>
      <c r="T454" s="207"/>
      <c r="U454" s="207">
        <v>900</v>
      </c>
      <c r="V454" s="207">
        <f>U454*3547</f>
        <v>3192300</v>
      </c>
      <c r="W454" s="207"/>
      <c r="X454" s="207"/>
      <c r="Y454" s="207"/>
      <c r="Z454" s="207"/>
      <c r="AA454" s="207"/>
      <c r="AB454" s="207"/>
      <c r="AC454" s="207"/>
      <c r="AD454" s="207"/>
      <c r="AE454" s="207"/>
      <c r="AF454" s="207"/>
      <c r="AG454" s="221">
        <v>2025</v>
      </c>
      <c r="AH454" s="158"/>
      <c r="AI454" s="175"/>
      <c r="AJ454" s="218"/>
      <c r="AK454" s="15">
        <f t="shared" si="88"/>
        <v>425</v>
      </c>
      <c r="AL454" s="15" t="s">
        <v>155</v>
      </c>
      <c r="AM454" s="15" t="str">
        <f t="shared" si="89"/>
        <v>425.</v>
      </c>
      <c r="AN454" s="222"/>
      <c r="AO454" s="15"/>
      <c r="AP454" s="16"/>
    </row>
    <row r="455" spans="1:42" ht="22.5" hidden="1" customHeight="1" x14ac:dyDescent="0.25">
      <c r="A455" s="83" t="str">
        <f t="shared" si="99"/>
        <v>426.</v>
      </c>
      <c r="B455" s="26">
        <v>774</v>
      </c>
      <c r="C455" s="226" t="s">
        <v>2871</v>
      </c>
      <c r="D455" s="26">
        <v>1972</v>
      </c>
      <c r="E455" s="83" t="s">
        <v>2957</v>
      </c>
      <c r="F455" s="83" t="s">
        <v>2959</v>
      </c>
      <c r="G455" s="26">
        <v>5</v>
      </c>
      <c r="H455" s="26">
        <v>4</v>
      </c>
      <c r="I455" s="204">
        <v>4245.47</v>
      </c>
      <c r="J455" s="205">
        <v>3253.37</v>
      </c>
      <c r="K455" s="204">
        <v>3188.47</v>
      </c>
      <c r="L455" s="223">
        <v>139</v>
      </c>
      <c r="M455" s="207">
        <f t="shared" si="96"/>
        <v>2020980</v>
      </c>
      <c r="N455" s="207"/>
      <c r="O455" s="207"/>
      <c r="P455" s="207"/>
      <c r="Q455" s="205">
        <f t="shared" si="97"/>
        <v>2020980</v>
      </c>
      <c r="R455" s="207">
        <f>801060+1219920</f>
        <v>2020980</v>
      </c>
      <c r="S455" s="260"/>
      <c r="T455" s="207"/>
      <c r="U455" s="207"/>
      <c r="V455" s="207"/>
      <c r="W455" s="207"/>
      <c r="X455" s="207"/>
      <c r="Y455" s="207"/>
      <c r="Z455" s="207"/>
      <c r="AA455" s="207"/>
      <c r="AB455" s="207"/>
      <c r="AC455" s="207"/>
      <c r="AD455" s="207"/>
      <c r="AE455" s="207"/>
      <c r="AF455" s="207"/>
      <c r="AG455" s="221">
        <v>2025</v>
      </c>
      <c r="AH455" s="158"/>
      <c r="AI455" s="175"/>
      <c r="AJ455" s="218"/>
      <c r="AK455" s="15">
        <f t="shared" si="88"/>
        <v>426</v>
      </c>
      <c r="AL455" s="15" t="s">
        <v>155</v>
      </c>
      <c r="AM455" s="15" t="str">
        <f t="shared" si="89"/>
        <v>426.</v>
      </c>
      <c r="AN455" s="222"/>
      <c r="AO455" s="15"/>
      <c r="AP455" s="16"/>
    </row>
    <row r="456" spans="1:42" ht="22.5" hidden="1" customHeight="1" x14ac:dyDescent="0.25">
      <c r="A456" s="83" t="str">
        <f t="shared" si="99"/>
        <v>427.</v>
      </c>
      <c r="B456" s="26">
        <v>394</v>
      </c>
      <c r="C456" s="40" t="s">
        <v>2872</v>
      </c>
      <c r="D456" s="26">
        <v>1975</v>
      </c>
      <c r="E456" s="83" t="s">
        <v>2957</v>
      </c>
      <c r="F456" s="83" t="s">
        <v>2959</v>
      </c>
      <c r="G456" s="26">
        <v>5</v>
      </c>
      <c r="H456" s="26">
        <v>6</v>
      </c>
      <c r="I456" s="204">
        <v>5185.29</v>
      </c>
      <c r="J456" s="204">
        <v>4585.49</v>
      </c>
      <c r="K456" s="204">
        <v>3543.29</v>
      </c>
      <c r="L456" s="223">
        <v>127</v>
      </c>
      <c r="M456" s="205">
        <f t="shared" si="96"/>
        <v>989001</v>
      </c>
      <c r="N456" s="205"/>
      <c r="O456" s="205"/>
      <c r="P456" s="205"/>
      <c r="Q456" s="205">
        <f t="shared" si="97"/>
        <v>989001</v>
      </c>
      <c r="R456" s="205">
        <v>989001</v>
      </c>
      <c r="S456" s="219"/>
      <c r="T456" s="205"/>
      <c r="U456" s="205"/>
      <c r="V456" s="205"/>
      <c r="W456" s="205"/>
      <c r="X456" s="205"/>
      <c r="Y456" s="205"/>
      <c r="Z456" s="205"/>
      <c r="AA456" s="205"/>
      <c r="AB456" s="205"/>
      <c r="AC456" s="205"/>
      <c r="AD456" s="205"/>
      <c r="AE456" s="205"/>
      <c r="AF456" s="205"/>
      <c r="AG456" s="221">
        <v>2025</v>
      </c>
      <c r="AH456" s="158"/>
      <c r="AI456" s="175"/>
      <c r="AJ456" s="218"/>
      <c r="AK456" s="15">
        <f t="shared" si="88"/>
        <v>427</v>
      </c>
      <c r="AL456" s="15" t="s">
        <v>155</v>
      </c>
      <c r="AM456" s="15" t="str">
        <f t="shared" si="89"/>
        <v>427.</v>
      </c>
      <c r="AN456" s="222"/>
      <c r="AO456" s="15"/>
      <c r="AP456" s="16"/>
    </row>
    <row r="457" spans="1:42" ht="22.5" hidden="1" customHeight="1" x14ac:dyDescent="0.25">
      <c r="A457" s="83" t="str">
        <f t="shared" si="99"/>
        <v>428.</v>
      </c>
      <c r="B457" s="26">
        <v>399</v>
      </c>
      <c r="C457" s="40" t="s">
        <v>2873</v>
      </c>
      <c r="D457" s="26">
        <v>1976</v>
      </c>
      <c r="E457" s="83" t="s">
        <v>2957</v>
      </c>
      <c r="F457" s="83" t="s">
        <v>2959</v>
      </c>
      <c r="G457" s="26">
        <v>5</v>
      </c>
      <c r="H457" s="26">
        <v>6</v>
      </c>
      <c r="I457" s="207">
        <v>5881.95</v>
      </c>
      <c r="J457" s="207">
        <v>4493.6499999999996</v>
      </c>
      <c r="K457" s="207">
        <v>4317.75</v>
      </c>
      <c r="L457" s="223">
        <v>192</v>
      </c>
      <c r="M457" s="205">
        <f t="shared" si="96"/>
        <v>4476314</v>
      </c>
      <c r="N457" s="205"/>
      <c r="O457" s="205"/>
      <c r="P457" s="205"/>
      <c r="Q457" s="205">
        <f t="shared" si="97"/>
        <v>4476314</v>
      </c>
      <c r="R457" s="205"/>
      <c r="S457" s="219"/>
      <c r="T457" s="205"/>
      <c r="U457" s="205">
        <v>1262</v>
      </c>
      <c r="V457" s="205">
        <f t="shared" ref="V457:V465" si="100">U457*3547</f>
        <v>4476314</v>
      </c>
      <c r="W457" s="205"/>
      <c r="X457" s="205"/>
      <c r="Y457" s="205"/>
      <c r="Z457" s="205"/>
      <c r="AA457" s="205"/>
      <c r="AB457" s="205"/>
      <c r="AC457" s="205"/>
      <c r="AD457" s="205"/>
      <c r="AE457" s="205"/>
      <c r="AF457" s="205"/>
      <c r="AG457" s="221">
        <v>2025</v>
      </c>
      <c r="AH457" s="158"/>
      <c r="AI457" s="175"/>
      <c r="AJ457" s="218"/>
      <c r="AK457" s="15">
        <f t="shared" si="88"/>
        <v>428</v>
      </c>
      <c r="AL457" s="15" t="s">
        <v>155</v>
      </c>
      <c r="AM457" s="15" t="str">
        <f t="shared" si="89"/>
        <v>428.</v>
      </c>
      <c r="AN457" s="222"/>
      <c r="AO457" s="15"/>
      <c r="AP457" s="16"/>
    </row>
    <row r="458" spans="1:42" ht="22.5" hidden="1" customHeight="1" x14ac:dyDescent="0.25">
      <c r="A458" s="83" t="str">
        <f t="shared" si="99"/>
        <v>429.</v>
      </c>
      <c r="B458" s="26">
        <v>808</v>
      </c>
      <c r="C458" s="40" t="s">
        <v>2874</v>
      </c>
      <c r="D458" s="26">
        <v>1978</v>
      </c>
      <c r="E458" s="83" t="s">
        <v>2957</v>
      </c>
      <c r="F458" s="83" t="s">
        <v>2959</v>
      </c>
      <c r="G458" s="26">
        <v>5</v>
      </c>
      <c r="H458" s="26">
        <v>8</v>
      </c>
      <c r="I458" s="204">
        <v>7474.91</v>
      </c>
      <c r="J458" s="204">
        <v>6445.78</v>
      </c>
      <c r="K458" s="204">
        <v>4953.91</v>
      </c>
      <c r="L458" s="223">
        <v>189</v>
      </c>
      <c r="M458" s="207">
        <f t="shared" si="96"/>
        <v>6207250</v>
      </c>
      <c r="N458" s="207"/>
      <c r="O458" s="207"/>
      <c r="P458" s="207"/>
      <c r="Q458" s="205">
        <f t="shared" si="97"/>
        <v>6207250</v>
      </c>
      <c r="R458" s="208"/>
      <c r="S458" s="267"/>
      <c r="T458" s="208"/>
      <c r="U458" s="208">
        <v>1750</v>
      </c>
      <c r="V458" s="208">
        <f t="shared" si="100"/>
        <v>6207250</v>
      </c>
      <c r="W458" s="208"/>
      <c r="X458" s="208"/>
      <c r="Y458" s="208"/>
      <c r="Z458" s="208"/>
      <c r="AA458" s="208"/>
      <c r="AB458" s="208"/>
      <c r="AC458" s="205"/>
      <c r="AD458" s="205"/>
      <c r="AE458" s="208"/>
      <c r="AF458" s="208"/>
      <c r="AG458" s="221">
        <v>2025</v>
      </c>
      <c r="AH458" s="158"/>
      <c r="AI458" s="175"/>
      <c r="AJ458" s="218"/>
      <c r="AK458" s="15">
        <f t="shared" si="88"/>
        <v>429</v>
      </c>
      <c r="AL458" s="15" t="s">
        <v>155</v>
      </c>
      <c r="AM458" s="15" t="str">
        <f t="shared" si="89"/>
        <v>429.</v>
      </c>
      <c r="AN458" s="222"/>
      <c r="AO458" s="15"/>
      <c r="AP458" s="16"/>
    </row>
    <row r="459" spans="1:42" ht="22.5" hidden="1" customHeight="1" x14ac:dyDescent="0.25">
      <c r="A459" s="83" t="str">
        <f t="shared" si="99"/>
        <v>430.</v>
      </c>
      <c r="B459" s="26">
        <v>766</v>
      </c>
      <c r="C459" s="40" t="s">
        <v>2875</v>
      </c>
      <c r="D459" s="26">
        <v>1987</v>
      </c>
      <c r="E459" s="135" t="s">
        <v>2957</v>
      </c>
      <c r="F459" s="83" t="s">
        <v>2959</v>
      </c>
      <c r="G459" s="26">
        <v>5</v>
      </c>
      <c r="H459" s="26">
        <v>8</v>
      </c>
      <c r="I459" s="234">
        <v>8656.1</v>
      </c>
      <c r="J459" s="234">
        <v>6054.9</v>
      </c>
      <c r="K459" s="234">
        <v>6054.9</v>
      </c>
      <c r="L459" s="266">
        <v>237</v>
      </c>
      <c r="M459" s="207">
        <f t="shared" si="96"/>
        <v>6852804</v>
      </c>
      <c r="N459" s="207"/>
      <c r="O459" s="207"/>
      <c r="P459" s="207"/>
      <c r="Q459" s="205">
        <f t="shared" si="97"/>
        <v>6852804</v>
      </c>
      <c r="R459" s="208"/>
      <c r="S459" s="267"/>
      <c r="T459" s="208"/>
      <c r="U459" s="208">
        <v>1932</v>
      </c>
      <c r="V459" s="208">
        <f t="shared" si="100"/>
        <v>6852804</v>
      </c>
      <c r="W459" s="208"/>
      <c r="X459" s="208"/>
      <c r="Y459" s="208"/>
      <c r="Z459" s="208"/>
      <c r="AA459" s="208"/>
      <c r="AB459" s="208"/>
      <c r="AC459" s="205"/>
      <c r="AD459" s="205"/>
      <c r="AE459" s="208"/>
      <c r="AF459" s="208"/>
      <c r="AG459" s="221">
        <v>2025</v>
      </c>
      <c r="AH459" s="158"/>
      <c r="AI459" s="175"/>
      <c r="AJ459" s="218"/>
      <c r="AK459" s="15">
        <f t="shared" si="88"/>
        <v>430</v>
      </c>
      <c r="AL459" s="15" t="s">
        <v>155</v>
      </c>
      <c r="AM459" s="15" t="str">
        <f t="shared" si="89"/>
        <v>430.</v>
      </c>
      <c r="AN459" s="222"/>
      <c r="AO459" s="15"/>
      <c r="AP459" s="16"/>
    </row>
    <row r="460" spans="1:42" ht="22.5" hidden="1" customHeight="1" x14ac:dyDescent="0.25">
      <c r="A460" s="83" t="str">
        <f t="shared" si="99"/>
        <v>431.</v>
      </c>
      <c r="B460" s="26">
        <v>765</v>
      </c>
      <c r="C460" s="40" t="s">
        <v>2876</v>
      </c>
      <c r="D460" s="26">
        <v>1988</v>
      </c>
      <c r="E460" s="135" t="s">
        <v>2957</v>
      </c>
      <c r="F460" s="83" t="s">
        <v>2959</v>
      </c>
      <c r="G460" s="26">
        <v>5</v>
      </c>
      <c r="H460" s="26">
        <v>10</v>
      </c>
      <c r="I460" s="234">
        <v>8479.66</v>
      </c>
      <c r="J460" s="234">
        <v>6065.66</v>
      </c>
      <c r="K460" s="234">
        <v>6065.66</v>
      </c>
      <c r="L460" s="266">
        <v>294</v>
      </c>
      <c r="M460" s="207">
        <f t="shared" si="96"/>
        <v>5852550</v>
      </c>
      <c r="N460" s="207"/>
      <c r="O460" s="207"/>
      <c r="P460" s="207"/>
      <c r="Q460" s="205">
        <f t="shared" si="97"/>
        <v>5852550</v>
      </c>
      <c r="R460" s="208"/>
      <c r="S460" s="267"/>
      <c r="T460" s="208"/>
      <c r="U460" s="208">
        <v>1650</v>
      </c>
      <c r="V460" s="208">
        <f t="shared" si="100"/>
        <v>5852550</v>
      </c>
      <c r="W460" s="208"/>
      <c r="X460" s="208"/>
      <c r="Y460" s="208"/>
      <c r="Z460" s="208"/>
      <c r="AA460" s="208"/>
      <c r="AB460" s="208"/>
      <c r="AC460" s="205"/>
      <c r="AD460" s="205"/>
      <c r="AE460" s="208"/>
      <c r="AF460" s="208"/>
      <c r="AG460" s="221">
        <v>2025</v>
      </c>
      <c r="AH460" s="158"/>
      <c r="AI460" s="175"/>
      <c r="AJ460" s="218"/>
      <c r="AK460" s="15">
        <f t="shared" si="88"/>
        <v>431</v>
      </c>
      <c r="AL460" s="15" t="s">
        <v>155</v>
      </c>
      <c r="AM460" s="15" t="str">
        <f t="shared" si="89"/>
        <v>431.</v>
      </c>
      <c r="AN460" s="222"/>
      <c r="AO460" s="15"/>
      <c r="AP460" s="16"/>
    </row>
    <row r="461" spans="1:42" ht="22.5" hidden="1" customHeight="1" x14ac:dyDescent="0.25">
      <c r="A461" s="83" t="str">
        <f t="shared" si="99"/>
        <v>432.</v>
      </c>
      <c r="B461" s="26">
        <v>768</v>
      </c>
      <c r="C461" s="40" t="s">
        <v>2877</v>
      </c>
      <c r="D461" s="26">
        <v>1988</v>
      </c>
      <c r="E461" s="135" t="s">
        <v>2957</v>
      </c>
      <c r="F461" s="83" t="s">
        <v>2959</v>
      </c>
      <c r="G461" s="26">
        <v>5</v>
      </c>
      <c r="H461" s="26">
        <v>6</v>
      </c>
      <c r="I461" s="234">
        <v>5452.3</v>
      </c>
      <c r="J461" s="234">
        <v>4015.3</v>
      </c>
      <c r="K461" s="234">
        <v>4015.3</v>
      </c>
      <c r="L461" s="266">
        <v>169</v>
      </c>
      <c r="M461" s="207">
        <f t="shared" si="96"/>
        <v>4149990</v>
      </c>
      <c r="N461" s="207"/>
      <c r="O461" s="207"/>
      <c r="P461" s="207"/>
      <c r="Q461" s="205">
        <f t="shared" si="97"/>
        <v>4149990</v>
      </c>
      <c r="R461" s="208"/>
      <c r="S461" s="267"/>
      <c r="T461" s="208"/>
      <c r="U461" s="208">
        <v>1170</v>
      </c>
      <c r="V461" s="208">
        <f t="shared" si="100"/>
        <v>4149990</v>
      </c>
      <c r="W461" s="208"/>
      <c r="X461" s="208"/>
      <c r="Y461" s="208"/>
      <c r="Z461" s="208"/>
      <c r="AA461" s="208"/>
      <c r="AB461" s="208"/>
      <c r="AC461" s="205"/>
      <c r="AD461" s="205"/>
      <c r="AE461" s="208"/>
      <c r="AF461" s="208"/>
      <c r="AG461" s="221">
        <v>2025</v>
      </c>
      <c r="AH461" s="158"/>
      <c r="AI461" s="175"/>
      <c r="AJ461" s="218"/>
      <c r="AK461" s="15">
        <f t="shared" si="88"/>
        <v>432</v>
      </c>
      <c r="AL461" s="15" t="s">
        <v>155</v>
      </c>
      <c r="AM461" s="15" t="str">
        <f t="shared" si="89"/>
        <v>432.</v>
      </c>
      <c r="AN461" s="222"/>
      <c r="AO461" s="15"/>
      <c r="AP461" s="16"/>
    </row>
    <row r="462" spans="1:42" ht="22.5" hidden="1" customHeight="1" x14ac:dyDescent="0.25">
      <c r="A462" s="83" t="str">
        <f t="shared" si="99"/>
        <v>433.</v>
      </c>
      <c r="B462" s="26">
        <v>5464</v>
      </c>
      <c r="C462" s="40" t="s">
        <v>3065</v>
      </c>
      <c r="D462" s="26">
        <v>1960</v>
      </c>
      <c r="E462" s="83" t="s">
        <v>2957</v>
      </c>
      <c r="F462" s="83" t="s">
        <v>2959</v>
      </c>
      <c r="G462" s="26">
        <v>5</v>
      </c>
      <c r="H462" s="26">
        <v>6</v>
      </c>
      <c r="I462" s="204">
        <v>5406.3</v>
      </c>
      <c r="J462" s="204">
        <v>5025</v>
      </c>
      <c r="K462" s="204">
        <v>5025</v>
      </c>
      <c r="L462" s="223">
        <v>176</v>
      </c>
      <c r="M462" s="207">
        <f t="shared" si="96"/>
        <v>2883711</v>
      </c>
      <c r="N462" s="207"/>
      <c r="O462" s="207"/>
      <c r="P462" s="207"/>
      <c r="Q462" s="205">
        <f t="shared" si="97"/>
        <v>2883711</v>
      </c>
      <c r="R462" s="207"/>
      <c r="S462" s="260"/>
      <c r="T462" s="207"/>
      <c r="U462" s="207">
        <v>813</v>
      </c>
      <c r="V462" s="207">
        <f t="shared" si="100"/>
        <v>2883711</v>
      </c>
      <c r="W462" s="207"/>
      <c r="X462" s="207"/>
      <c r="Y462" s="207"/>
      <c r="Z462" s="207"/>
      <c r="AA462" s="207"/>
      <c r="AB462" s="207"/>
      <c r="AC462" s="208"/>
      <c r="AD462" s="208"/>
      <c r="AE462" s="207"/>
      <c r="AF462" s="207"/>
      <c r="AG462" s="221">
        <v>2025</v>
      </c>
      <c r="AH462" s="158"/>
      <c r="AI462" s="175"/>
      <c r="AJ462" s="218"/>
      <c r="AK462" s="15">
        <f t="shared" si="88"/>
        <v>433</v>
      </c>
      <c r="AL462" s="15" t="s">
        <v>155</v>
      </c>
      <c r="AM462" s="15" t="str">
        <f t="shared" si="89"/>
        <v>433.</v>
      </c>
      <c r="AN462" s="222"/>
      <c r="AO462" s="16"/>
      <c r="AP462" s="16"/>
    </row>
    <row r="463" spans="1:42" ht="22.5" hidden="1" customHeight="1" x14ac:dyDescent="0.25">
      <c r="A463" s="83" t="str">
        <f t="shared" si="99"/>
        <v>434.</v>
      </c>
      <c r="B463" s="26">
        <v>5557</v>
      </c>
      <c r="C463" s="40" t="s">
        <v>3091</v>
      </c>
      <c r="D463" s="26">
        <v>2011</v>
      </c>
      <c r="E463" s="135" t="s">
        <v>2957</v>
      </c>
      <c r="F463" s="83" t="s">
        <v>2959</v>
      </c>
      <c r="G463" s="26">
        <v>6</v>
      </c>
      <c r="H463" s="26">
        <v>6</v>
      </c>
      <c r="I463" s="234">
        <v>7113.7</v>
      </c>
      <c r="J463" s="234">
        <v>6051.1</v>
      </c>
      <c r="K463" s="234">
        <v>6051.1</v>
      </c>
      <c r="L463" s="266">
        <v>108</v>
      </c>
      <c r="M463" s="207">
        <f t="shared" si="96"/>
        <v>5036740</v>
      </c>
      <c r="N463" s="207"/>
      <c r="O463" s="207"/>
      <c r="P463" s="207"/>
      <c r="Q463" s="205">
        <f t="shared" si="97"/>
        <v>5036740</v>
      </c>
      <c r="R463" s="208"/>
      <c r="S463" s="267"/>
      <c r="T463" s="208"/>
      <c r="U463" s="208">
        <v>1420</v>
      </c>
      <c r="V463" s="208">
        <f t="shared" si="100"/>
        <v>5036740</v>
      </c>
      <c r="W463" s="208"/>
      <c r="X463" s="208"/>
      <c r="Y463" s="208"/>
      <c r="Z463" s="208"/>
      <c r="AA463" s="208"/>
      <c r="AB463" s="208"/>
      <c r="AC463" s="205"/>
      <c r="AD463" s="205"/>
      <c r="AE463" s="208"/>
      <c r="AF463" s="208"/>
      <c r="AG463" s="221">
        <v>2025</v>
      </c>
      <c r="AH463" s="158"/>
      <c r="AI463" s="175"/>
      <c r="AJ463" s="218"/>
      <c r="AK463" s="15">
        <f t="shared" si="88"/>
        <v>434</v>
      </c>
      <c r="AL463" s="15" t="s">
        <v>155</v>
      </c>
      <c r="AM463" s="15" t="str">
        <f t="shared" si="89"/>
        <v>434.</v>
      </c>
      <c r="AN463" s="222"/>
      <c r="AO463" s="15"/>
      <c r="AP463" s="16"/>
    </row>
    <row r="464" spans="1:42" ht="22.5" hidden="1" customHeight="1" x14ac:dyDescent="0.25">
      <c r="A464" s="83" t="str">
        <f t="shared" si="99"/>
        <v>435.</v>
      </c>
      <c r="B464" s="26">
        <v>861</v>
      </c>
      <c r="C464" s="242" t="s">
        <v>2879</v>
      </c>
      <c r="D464" s="26">
        <v>1997</v>
      </c>
      <c r="E464" s="135" t="s">
        <v>2957</v>
      </c>
      <c r="F464" s="83" t="s">
        <v>2959</v>
      </c>
      <c r="G464" s="26">
        <v>5</v>
      </c>
      <c r="H464" s="26">
        <v>8</v>
      </c>
      <c r="I464" s="234">
        <v>5721</v>
      </c>
      <c r="J464" s="205">
        <v>5394.2</v>
      </c>
      <c r="K464" s="234">
        <v>5061.1000000000004</v>
      </c>
      <c r="L464" s="266">
        <v>148</v>
      </c>
      <c r="M464" s="207">
        <f>R464+T464+V464+X464+Z464+AB464+AE464+AF464</f>
        <v>5626960.8000000007</v>
      </c>
      <c r="N464" s="207"/>
      <c r="O464" s="207"/>
      <c r="P464" s="207"/>
      <c r="Q464" s="205">
        <f>M464</f>
        <v>5626960.8000000007</v>
      </c>
      <c r="R464" s="205"/>
      <c r="S464" s="219"/>
      <c r="T464" s="205"/>
      <c r="U464" s="205">
        <v>1586.4</v>
      </c>
      <c r="V464" s="205">
        <f>U464*3547</f>
        <v>5626960.8000000007</v>
      </c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21">
        <v>2025</v>
      </c>
      <c r="AH464" s="158"/>
      <c r="AI464" s="175"/>
      <c r="AJ464" s="218"/>
      <c r="AK464" s="15">
        <f t="shared" si="88"/>
        <v>435</v>
      </c>
      <c r="AL464" s="15" t="s">
        <v>155</v>
      </c>
      <c r="AM464" s="15" t="str">
        <f t="shared" si="89"/>
        <v>435.</v>
      </c>
      <c r="AN464" s="222"/>
      <c r="AO464" s="15"/>
      <c r="AP464" s="16"/>
    </row>
    <row r="465" spans="1:42" ht="22.5" hidden="1" customHeight="1" x14ac:dyDescent="0.25">
      <c r="A465" s="83" t="str">
        <f t="shared" si="99"/>
        <v>436.</v>
      </c>
      <c r="B465" s="26">
        <v>5571</v>
      </c>
      <c r="C465" s="40" t="s">
        <v>2878</v>
      </c>
      <c r="D465" s="26">
        <v>2014</v>
      </c>
      <c r="E465" s="83" t="s">
        <v>2957</v>
      </c>
      <c r="F465" s="83" t="s">
        <v>2959</v>
      </c>
      <c r="G465" s="26">
        <v>3</v>
      </c>
      <c r="H465" s="26">
        <v>2</v>
      </c>
      <c r="I465" s="204">
        <v>3848.7</v>
      </c>
      <c r="J465" s="204">
        <v>3296.4</v>
      </c>
      <c r="K465" s="204">
        <v>3296.4</v>
      </c>
      <c r="L465" s="223">
        <v>18</v>
      </c>
      <c r="M465" s="207">
        <f t="shared" si="96"/>
        <v>3514012.9000000004</v>
      </c>
      <c r="N465" s="207"/>
      <c r="O465" s="207"/>
      <c r="P465" s="207"/>
      <c r="Q465" s="205">
        <f t="shared" si="97"/>
        <v>3514012.9000000004</v>
      </c>
      <c r="R465" s="208"/>
      <c r="S465" s="267"/>
      <c r="T465" s="208"/>
      <c r="U465" s="208">
        <v>990.7</v>
      </c>
      <c r="V465" s="208">
        <f t="shared" si="100"/>
        <v>3514012.9000000004</v>
      </c>
      <c r="W465" s="208"/>
      <c r="X465" s="208"/>
      <c r="Y465" s="208"/>
      <c r="Z465" s="208"/>
      <c r="AA465" s="208"/>
      <c r="AB465" s="208"/>
      <c r="AC465" s="205"/>
      <c r="AD465" s="205"/>
      <c r="AE465" s="208"/>
      <c r="AF465" s="208"/>
      <c r="AG465" s="221">
        <v>2025</v>
      </c>
      <c r="AH465" s="158"/>
      <c r="AI465" s="175"/>
      <c r="AJ465" s="218"/>
      <c r="AK465" s="15">
        <f t="shared" si="88"/>
        <v>436</v>
      </c>
      <c r="AL465" s="15" t="s">
        <v>155</v>
      </c>
      <c r="AM465" s="15" t="str">
        <f t="shared" si="89"/>
        <v>436.</v>
      </c>
      <c r="AN465" s="222"/>
      <c r="AO465" s="15"/>
      <c r="AP465" s="16"/>
    </row>
    <row r="466" spans="1:42" ht="22.5" hidden="1" customHeight="1" x14ac:dyDescent="0.25">
      <c r="A466" s="83" t="str">
        <f t="shared" si="99"/>
        <v>437.</v>
      </c>
      <c r="B466" s="26">
        <v>592</v>
      </c>
      <c r="C466" s="40" t="s">
        <v>3114</v>
      </c>
      <c r="D466" s="26">
        <v>1973</v>
      </c>
      <c r="E466" s="83" t="s">
        <v>2957</v>
      </c>
      <c r="F466" s="83" t="s">
        <v>2959</v>
      </c>
      <c r="G466" s="26">
        <v>2</v>
      </c>
      <c r="H466" s="26">
        <v>2</v>
      </c>
      <c r="I466" s="178">
        <v>1657.7</v>
      </c>
      <c r="J466" s="178">
        <v>781.2</v>
      </c>
      <c r="K466" s="178">
        <v>781.2</v>
      </c>
      <c r="L466" s="26">
        <v>32</v>
      </c>
      <c r="M466" s="177">
        <f>R466+T466+V466+X466+Z466+AB466+AE466+AF466</f>
        <v>4762059</v>
      </c>
      <c r="N466" s="177"/>
      <c r="O466" s="177"/>
      <c r="P466" s="177"/>
      <c r="Q466" s="176">
        <f t="shared" ref="Q466" si="101">M466</f>
        <v>4762059</v>
      </c>
      <c r="R466" s="318"/>
      <c r="S466" s="319"/>
      <c r="T466" s="318"/>
      <c r="U466" s="318">
        <v>633</v>
      </c>
      <c r="V466" s="318">
        <f>U466*7523</f>
        <v>4762059</v>
      </c>
      <c r="W466" s="318"/>
      <c r="X466" s="318"/>
      <c r="Y466" s="318"/>
      <c r="Z466" s="318"/>
      <c r="AA466" s="318"/>
      <c r="AB466" s="318"/>
      <c r="AC466" s="176"/>
      <c r="AD466" s="176"/>
      <c r="AE466" s="318"/>
      <c r="AF466" s="318"/>
      <c r="AG466" s="317">
        <v>2025</v>
      </c>
      <c r="AH466" s="158"/>
      <c r="AI466" s="175"/>
      <c r="AJ466" s="162"/>
      <c r="AK466" s="15">
        <f t="shared" si="88"/>
        <v>437</v>
      </c>
      <c r="AL466" s="15" t="s">
        <v>155</v>
      </c>
      <c r="AM466" s="15" t="str">
        <f t="shared" si="89"/>
        <v>437.</v>
      </c>
      <c r="AN466" s="179"/>
      <c r="AO466" s="15"/>
      <c r="AP466" s="16"/>
    </row>
    <row r="467" spans="1:42" ht="22.5" hidden="1" customHeight="1" x14ac:dyDescent="0.25">
      <c r="A467" s="83" t="str">
        <f t="shared" si="99"/>
        <v>438.</v>
      </c>
      <c r="B467" s="147">
        <v>350</v>
      </c>
      <c r="C467" s="171" t="s">
        <v>3115</v>
      </c>
      <c r="D467" s="26">
        <v>1979</v>
      </c>
      <c r="E467" s="83" t="s">
        <v>2957</v>
      </c>
      <c r="F467" s="83" t="s">
        <v>2959</v>
      </c>
      <c r="G467" s="26">
        <v>2</v>
      </c>
      <c r="H467" s="26">
        <v>1</v>
      </c>
      <c r="I467" s="178">
        <v>1039.9000000000001</v>
      </c>
      <c r="J467" s="178">
        <v>368</v>
      </c>
      <c r="K467" s="178">
        <v>368</v>
      </c>
      <c r="L467" s="26">
        <v>17</v>
      </c>
      <c r="M467" s="177">
        <f t="shared" ref="M467" si="102">R467+T467+V467+X467+Z467+AB467+AE467+AF467</f>
        <v>2392314</v>
      </c>
      <c r="N467" s="177"/>
      <c r="O467" s="177"/>
      <c r="P467" s="177"/>
      <c r="Q467" s="176">
        <f t="shared" ref="Q467" si="103">M467</f>
        <v>2392314</v>
      </c>
      <c r="R467" s="318"/>
      <c r="S467" s="319"/>
      <c r="T467" s="318"/>
      <c r="U467" s="318">
        <v>318</v>
      </c>
      <c r="V467" s="318">
        <f>U467*7523</f>
        <v>2392314</v>
      </c>
      <c r="W467" s="318"/>
      <c r="X467" s="318"/>
      <c r="Y467" s="318"/>
      <c r="Z467" s="318"/>
      <c r="AA467" s="318"/>
      <c r="AB467" s="318"/>
      <c r="AC467" s="176"/>
      <c r="AD467" s="176"/>
      <c r="AE467" s="318"/>
      <c r="AF467" s="318"/>
      <c r="AG467" s="317">
        <v>2025</v>
      </c>
      <c r="AH467" s="158"/>
      <c r="AI467" s="175"/>
      <c r="AJ467" s="162"/>
      <c r="AK467" s="15">
        <f t="shared" si="88"/>
        <v>438</v>
      </c>
      <c r="AL467" s="15" t="s">
        <v>155</v>
      </c>
      <c r="AM467" s="15" t="str">
        <f t="shared" si="89"/>
        <v>438.</v>
      </c>
      <c r="AN467" s="179"/>
      <c r="AO467" s="15"/>
      <c r="AP467" s="16"/>
    </row>
    <row r="468" spans="1:42" ht="22.5" hidden="1" customHeight="1" x14ac:dyDescent="0.25">
      <c r="A468" s="83" t="str">
        <f>AM468</f>
        <v>439.</v>
      </c>
      <c r="B468" s="83">
        <v>812</v>
      </c>
      <c r="C468" s="320" t="s">
        <v>3135</v>
      </c>
      <c r="D468" s="321">
        <v>2003</v>
      </c>
      <c r="E468" s="322" t="s">
        <v>2957</v>
      </c>
      <c r="F468" s="84" t="s">
        <v>2962</v>
      </c>
      <c r="G468" s="321">
        <v>5</v>
      </c>
      <c r="H468" s="321">
        <v>6</v>
      </c>
      <c r="I468" s="204">
        <v>10123.549999999999</v>
      </c>
      <c r="J468" s="205">
        <v>7447.3</v>
      </c>
      <c r="K468" s="214">
        <v>7447.3</v>
      </c>
      <c r="L468" s="223">
        <v>211</v>
      </c>
      <c r="M468" s="177">
        <f t="shared" ref="M468" si="104">R468+T468+V468+X468+Z468+AB468+AE468+AF468</f>
        <v>2680006</v>
      </c>
      <c r="N468" s="177"/>
      <c r="O468" s="177"/>
      <c r="P468" s="177"/>
      <c r="Q468" s="176">
        <f t="shared" ref="Q468" si="105">M468</f>
        <v>2680006</v>
      </c>
      <c r="R468" s="177"/>
      <c r="S468" s="184"/>
      <c r="T468" s="177"/>
      <c r="U468" s="177"/>
      <c r="V468" s="177"/>
      <c r="W468" s="177"/>
      <c r="X468" s="177"/>
      <c r="Y468" s="177">
        <v>1886</v>
      </c>
      <c r="Z468" s="177">
        <f>Y468*1421</f>
        <v>2680006</v>
      </c>
      <c r="AA468" s="177"/>
      <c r="AB468" s="177"/>
      <c r="AC468" s="177"/>
      <c r="AD468" s="177"/>
      <c r="AE468" s="176"/>
      <c r="AF468" s="177"/>
      <c r="AG468" s="317">
        <v>2025</v>
      </c>
      <c r="AH468" s="158"/>
      <c r="AI468" s="175"/>
      <c r="AJ468" s="162"/>
      <c r="AK468" s="15">
        <f t="shared" si="88"/>
        <v>439</v>
      </c>
      <c r="AL468" s="15" t="s">
        <v>155</v>
      </c>
      <c r="AM468" s="15" t="str">
        <f t="shared" si="89"/>
        <v>439.</v>
      </c>
      <c r="AN468" s="179"/>
      <c r="AO468" s="16"/>
      <c r="AP468" s="16"/>
    </row>
    <row r="469" spans="1:42" ht="22.5" hidden="1" customHeight="1" x14ac:dyDescent="0.25">
      <c r="A469" s="83" t="str">
        <f t="shared" si="99"/>
        <v>440.</v>
      </c>
      <c r="B469" s="147">
        <v>570</v>
      </c>
      <c r="C469" s="171" t="s">
        <v>3122</v>
      </c>
      <c r="D469" s="26">
        <v>1994</v>
      </c>
      <c r="E469" s="135" t="s">
        <v>2957</v>
      </c>
      <c r="F469" s="135" t="s">
        <v>2959</v>
      </c>
      <c r="G469" s="26">
        <v>5</v>
      </c>
      <c r="H469" s="26">
        <v>5</v>
      </c>
      <c r="I469" s="176">
        <v>5808.8</v>
      </c>
      <c r="J469" s="176">
        <v>4250.84</v>
      </c>
      <c r="K469" s="176">
        <v>4250.84</v>
      </c>
      <c r="L469" s="32">
        <v>138</v>
      </c>
      <c r="M469" s="176">
        <f>R469+T469+V469+X469+Z469+AB469+AE469+AF469</f>
        <v>1306420</v>
      </c>
      <c r="N469" s="176"/>
      <c r="O469" s="176"/>
      <c r="P469" s="176"/>
      <c r="Q469" s="176">
        <f>M469</f>
        <v>1306420</v>
      </c>
      <c r="R469" s="176"/>
      <c r="S469" s="32"/>
      <c r="T469" s="176"/>
      <c r="U469" s="176"/>
      <c r="V469" s="176"/>
      <c r="W469" s="176"/>
      <c r="X469" s="176"/>
      <c r="Y469" s="176">
        <v>415</v>
      </c>
      <c r="Z469" s="176">
        <f>Y469*3148</f>
        <v>1306420</v>
      </c>
      <c r="AA469" s="176"/>
      <c r="AB469" s="176"/>
      <c r="AC469" s="176"/>
      <c r="AD469" s="176"/>
      <c r="AE469" s="176"/>
      <c r="AF469" s="176"/>
      <c r="AG469" s="317">
        <v>2025</v>
      </c>
      <c r="AH469" s="158"/>
      <c r="AI469" s="175"/>
      <c r="AJ469" s="162"/>
      <c r="AK469" s="15">
        <f t="shared" si="88"/>
        <v>440</v>
      </c>
      <c r="AL469" s="15" t="s">
        <v>155</v>
      </c>
      <c r="AM469" s="15" t="str">
        <f t="shared" si="89"/>
        <v>440.</v>
      </c>
      <c r="AN469" s="179"/>
      <c r="AO469" s="15"/>
      <c r="AP469" s="16"/>
    </row>
    <row r="470" spans="1:42" ht="22.5" hidden="1" customHeight="1" x14ac:dyDescent="0.25">
      <c r="A470" s="83"/>
      <c r="B470" s="26"/>
      <c r="C470" s="169" t="s">
        <v>44</v>
      </c>
      <c r="D470" s="26"/>
      <c r="E470" s="135"/>
      <c r="F470" s="83"/>
      <c r="G470" s="26"/>
      <c r="H470" s="26"/>
      <c r="I470" s="174">
        <f>I471+I506+I508</f>
        <v>296505.08999999991</v>
      </c>
      <c r="J470" s="174">
        <f>J471+J506+J508</f>
        <v>253281.89999999991</v>
      </c>
      <c r="K470" s="174">
        <f>K471+K506+K508</f>
        <v>249936.49999999988</v>
      </c>
      <c r="L470" s="123">
        <f>L471+L506+L508</f>
        <v>9965</v>
      </c>
      <c r="M470" s="174">
        <f>M471+M506+M508</f>
        <v>275812279.95999998</v>
      </c>
      <c r="N470" s="174"/>
      <c r="O470" s="174"/>
      <c r="P470" s="174"/>
      <c r="Q470" s="174">
        <f t="shared" ref="Q470" si="106">M470</f>
        <v>275812279.95999998</v>
      </c>
      <c r="R470" s="174">
        <f>R471+R506+R508</f>
        <v>153605858.44999999</v>
      </c>
      <c r="S470" s="123"/>
      <c r="T470" s="174"/>
      <c r="U470" s="174">
        <f t="shared" ref="U470:AB470" si="107">U471+U506+U508</f>
        <v>20201.23</v>
      </c>
      <c r="V470" s="174">
        <f t="shared" si="107"/>
        <v>88498882.00999999</v>
      </c>
      <c r="W470" s="174">
        <f t="shared" si="107"/>
        <v>1886.8000000000002</v>
      </c>
      <c r="X470" s="174">
        <f t="shared" si="107"/>
        <v>4177375.2</v>
      </c>
      <c r="Y470" s="174">
        <f t="shared" si="107"/>
        <v>10252.65</v>
      </c>
      <c r="Z470" s="174">
        <f t="shared" si="107"/>
        <v>25816362.200000003</v>
      </c>
      <c r="AA470" s="174">
        <f t="shared" si="107"/>
        <v>1387.2999999999997</v>
      </c>
      <c r="AB470" s="174">
        <f t="shared" si="107"/>
        <v>3713802.1</v>
      </c>
      <c r="AC470" s="174"/>
      <c r="AD470" s="174"/>
      <c r="AE470" s="174"/>
      <c r="AF470" s="174"/>
      <c r="AG470" s="182"/>
      <c r="AH470" s="158"/>
      <c r="AI470" s="175"/>
      <c r="AJ470" s="162"/>
      <c r="AK470" s="15"/>
      <c r="AL470" s="15"/>
      <c r="AM470" s="15"/>
      <c r="AN470" s="183"/>
      <c r="AO470" s="15"/>
      <c r="AP470" s="16"/>
    </row>
    <row r="471" spans="1:42" ht="22.5" hidden="1" customHeight="1" x14ac:dyDescent="0.25">
      <c r="A471" s="83"/>
      <c r="B471" s="26"/>
      <c r="C471" s="169" t="s">
        <v>1202</v>
      </c>
      <c r="D471" s="26"/>
      <c r="E471" s="135"/>
      <c r="F471" s="83"/>
      <c r="G471" s="26"/>
      <c r="H471" s="26"/>
      <c r="I471" s="174">
        <f>SUM(I472:I505)</f>
        <v>62854.87999999999</v>
      </c>
      <c r="J471" s="174">
        <f>SUM(J472:J505)</f>
        <v>57135.859999999993</v>
      </c>
      <c r="K471" s="174">
        <f>SUM(K472:K505)</f>
        <v>57030.369999999995</v>
      </c>
      <c r="L471" s="123">
        <f>SUM(L472:L505)</f>
        <v>2199</v>
      </c>
      <c r="M471" s="174">
        <f>SUM(M472:M505)</f>
        <v>34931650.700000003</v>
      </c>
      <c r="N471" s="174"/>
      <c r="O471" s="174"/>
      <c r="P471" s="174"/>
      <c r="Q471" s="174">
        <f>M471</f>
        <v>34931650.700000003</v>
      </c>
      <c r="R471" s="174">
        <f>SUM(R472:R505)</f>
        <v>34931650.700000003</v>
      </c>
      <c r="S471" s="123"/>
      <c r="T471" s="174"/>
      <c r="U471" s="174"/>
      <c r="V471" s="174"/>
      <c r="W471" s="174"/>
      <c r="X471" s="174"/>
      <c r="Y471" s="174"/>
      <c r="Z471" s="174"/>
      <c r="AA471" s="174"/>
      <c r="AB471" s="174"/>
      <c r="AC471" s="174"/>
      <c r="AD471" s="174"/>
      <c r="AE471" s="174"/>
      <c r="AF471" s="174"/>
      <c r="AG471" s="182"/>
      <c r="AH471" s="158"/>
      <c r="AI471" s="175"/>
      <c r="AJ471" s="162"/>
      <c r="AK471" s="15"/>
      <c r="AL471" s="15"/>
      <c r="AM471" s="15"/>
      <c r="AN471" s="183"/>
      <c r="AO471" s="15"/>
      <c r="AP471" s="16"/>
    </row>
    <row r="472" spans="1:42" ht="22.5" hidden="1" customHeight="1" x14ac:dyDescent="0.25">
      <c r="A472" s="83" t="str">
        <f t="shared" ref="A472:A486" si="108">AM472</f>
        <v>441.</v>
      </c>
      <c r="B472" s="26">
        <v>938</v>
      </c>
      <c r="C472" s="270" t="s">
        <v>2581</v>
      </c>
      <c r="D472" s="26">
        <v>1975</v>
      </c>
      <c r="E472" s="135" t="s">
        <v>2957</v>
      </c>
      <c r="F472" s="83" t="s">
        <v>2958</v>
      </c>
      <c r="G472" s="26">
        <v>5</v>
      </c>
      <c r="H472" s="26">
        <v>4</v>
      </c>
      <c r="I472" s="204">
        <v>3734.3</v>
      </c>
      <c r="J472" s="205">
        <v>3476.3</v>
      </c>
      <c r="K472" s="204">
        <v>3476.3</v>
      </c>
      <c r="L472" s="223">
        <v>116</v>
      </c>
      <c r="M472" s="205">
        <f t="shared" ref="M472:M486" si="109">R472+T472+V472+X472+Z472+AB472+AE472+AF472</f>
        <v>937860</v>
      </c>
      <c r="N472" s="205"/>
      <c r="O472" s="205"/>
      <c r="P472" s="205"/>
      <c r="Q472" s="205">
        <f t="shared" ref="Q472:Q486" si="110">M472</f>
        <v>937860</v>
      </c>
      <c r="R472" s="233">
        <v>937860</v>
      </c>
      <c r="S472" s="271"/>
      <c r="T472" s="233"/>
      <c r="U472" s="233"/>
      <c r="V472" s="205"/>
      <c r="W472" s="233"/>
      <c r="X472" s="233"/>
      <c r="Y472" s="233"/>
      <c r="Z472" s="233"/>
      <c r="AA472" s="233"/>
      <c r="AB472" s="233"/>
      <c r="AC472" s="233"/>
      <c r="AD472" s="233"/>
      <c r="AE472" s="205"/>
      <c r="AF472" s="233"/>
      <c r="AG472" s="221">
        <v>2025</v>
      </c>
      <c r="AH472" s="158"/>
      <c r="AI472" s="175"/>
      <c r="AJ472" s="218"/>
      <c r="AK472" s="15">
        <f t="shared" si="88"/>
        <v>441</v>
      </c>
      <c r="AL472" s="15" t="s">
        <v>155</v>
      </c>
      <c r="AM472" s="15" t="str">
        <f t="shared" si="89"/>
        <v>441.</v>
      </c>
      <c r="AN472" s="272"/>
      <c r="AO472" s="16"/>
      <c r="AP472" s="16"/>
    </row>
    <row r="473" spans="1:42" ht="22.5" hidden="1" customHeight="1" x14ac:dyDescent="0.25">
      <c r="A473" s="83" t="str">
        <f t="shared" si="108"/>
        <v>442.</v>
      </c>
      <c r="B473" s="26">
        <v>997</v>
      </c>
      <c r="C473" s="270" t="s">
        <v>2604</v>
      </c>
      <c r="D473" s="26">
        <v>1973</v>
      </c>
      <c r="E473" s="135" t="s">
        <v>2957</v>
      </c>
      <c r="F473" s="83" t="s">
        <v>2959</v>
      </c>
      <c r="G473" s="26">
        <v>5</v>
      </c>
      <c r="H473" s="26">
        <v>4</v>
      </c>
      <c r="I473" s="204">
        <v>3617.6</v>
      </c>
      <c r="J473" s="205">
        <v>3343.2</v>
      </c>
      <c r="K473" s="204">
        <v>3343.2</v>
      </c>
      <c r="L473" s="223">
        <v>123</v>
      </c>
      <c r="M473" s="233">
        <f t="shared" si="109"/>
        <v>1302840</v>
      </c>
      <c r="N473" s="233"/>
      <c r="O473" s="233"/>
      <c r="P473" s="233"/>
      <c r="Q473" s="205">
        <f t="shared" si="110"/>
        <v>1302840</v>
      </c>
      <c r="R473" s="233">
        <v>1302840</v>
      </c>
      <c r="S473" s="271"/>
      <c r="T473" s="233"/>
      <c r="U473" s="233"/>
      <c r="V473" s="233"/>
      <c r="W473" s="233"/>
      <c r="X473" s="233"/>
      <c r="Y473" s="233"/>
      <c r="Z473" s="233"/>
      <c r="AA473" s="233"/>
      <c r="AB473" s="233"/>
      <c r="AC473" s="233"/>
      <c r="AD473" s="233"/>
      <c r="AE473" s="205"/>
      <c r="AF473" s="233"/>
      <c r="AG473" s="221">
        <v>2025</v>
      </c>
      <c r="AH473" s="158"/>
      <c r="AI473" s="175"/>
      <c r="AJ473" s="218"/>
      <c r="AK473" s="15">
        <f t="shared" si="88"/>
        <v>442</v>
      </c>
      <c r="AL473" s="15" t="s">
        <v>155</v>
      </c>
      <c r="AM473" s="15" t="str">
        <f t="shared" si="89"/>
        <v>442.</v>
      </c>
      <c r="AN473" s="272"/>
      <c r="AO473" s="16"/>
      <c r="AP473" s="16"/>
    </row>
    <row r="474" spans="1:42" ht="22.5" hidden="1" customHeight="1" x14ac:dyDescent="0.25">
      <c r="A474" s="83" t="str">
        <f t="shared" si="108"/>
        <v>443.</v>
      </c>
      <c r="B474" s="26">
        <v>1062</v>
      </c>
      <c r="C474" s="313" t="s">
        <v>2635</v>
      </c>
      <c r="D474" s="26">
        <v>1971</v>
      </c>
      <c r="E474" s="135" t="s">
        <v>2957</v>
      </c>
      <c r="F474" s="83" t="s">
        <v>2959</v>
      </c>
      <c r="G474" s="26">
        <v>5</v>
      </c>
      <c r="H474" s="26">
        <v>2</v>
      </c>
      <c r="I474" s="204">
        <v>1932.33</v>
      </c>
      <c r="J474" s="205">
        <v>1779.35</v>
      </c>
      <c r="K474" s="204">
        <v>1779.35</v>
      </c>
      <c r="L474" s="219">
        <v>73</v>
      </c>
      <c r="M474" s="205">
        <f t="shared" si="109"/>
        <v>244860</v>
      </c>
      <c r="N474" s="205"/>
      <c r="O474" s="205"/>
      <c r="P474" s="205"/>
      <c r="Q474" s="205">
        <f t="shared" si="110"/>
        <v>244860</v>
      </c>
      <c r="R474" s="205">
        <v>244860</v>
      </c>
      <c r="S474" s="219"/>
      <c r="T474" s="205"/>
      <c r="U474" s="205"/>
      <c r="V474" s="205"/>
      <c r="W474" s="205"/>
      <c r="X474" s="205"/>
      <c r="Y474" s="205"/>
      <c r="Z474" s="205"/>
      <c r="AA474" s="205"/>
      <c r="AB474" s="205"/>
      <c r="AC474" s="205"/>
      <c r="AD474" s="205"/>
      <c r="AE474" s="205"/>
      <c r="AF474" s="205"/>
      <c r="AG474" s="221">
        <v>2025</v>
      </c>
      <c r="AH474" s="158"/>
      <c r="AI474" s="175"/>
      <c r="AJ474" s="218"/>
      <c r="AK474" s="15">
        <f t="shared" si="88"/>
        <v>443</v>
      </c>
      <c r="AL474" s="15" t="s">
        <v>155</v>
      </c>
      <c r="AM474" s="15" t="str">
        <f t="shared" si="89"/>
        <v>443.</v>
      </c>
      <c r="AN474" s="272"/>
      <c r="AO474" s="16"/>
      <c r="AP474" s="16"/>
    </row>
    <row r="475" spans="1:42" ht="22.5" hidden="1" customHeight="1" x14ac:dyDescent="0.25">
      <c r="A475" s="83" t="str">
        <f t="shared" si="108"/>
        <v>444.</v>
      </c>
      <c r="B475" s="26">
        <v>1085</v>
      </c>
      <c r="C475" s="270" t="s">
        <v>2643</v>
      </c>
      <c r="D475" s="26">
        <v>1972</v>
      </c>
      <c r="E475" s="135" t="s">
        <v>2957</v>
      </c>
      <c r="F475" s="83" t="s">
        <v>2958</v>
      </c>
      <c r="G475" s="26">
        <v>5</v>
      </c>
      <c r="H475" s="26">
        <v>6</v>
      </c>
      <c r="I475" s="204">
        <v>5148.46</v>
      </c>
      <c r="J475" s="205">
        <v>4706.66</v>
      </c>
      <c r="K475" s="204">
        <v>4706.66</v>
      </c>
      <c r="L475" s="219">
        <v>191</v>
      </c>
      <c r="M475" s="233">
        <f t="shared" si="109"/>
        <v>1995840</v>
      </c>
      <c r="N475" s="233"/>
      <c r="O475" s="233"/>
      <c r="P475" s="233"/>
      <c r="Q475" s="205">
        <f t="shared" si="110"/>
        <v>1995840</v>
      </c>
      <c r="R475" s="233">
        <v>1995840</v>
      </c>
      <c r="S475" s="271"/>
      <c r="T475" s="233"/>
      <c r="U475" s="233"/>
      <c r="V475" s="233"/>
      <c r="W475" s="233"/>
      <c r="X475" s="233"/>
      <c r="Y475" s="233"/>
      <c r="Z475" s="233"/>
      <c r="AA475" s="233"/>
      <c r="AB475" s="233"/>
      <c r="AC475" s="233"/>
      <c r="AD475" s="233"/>
      <c r="AE475" s="233"/>
      <c r="AF475" s="233"/>
      <c r="AG475" s="221">
        <v>2025</v>
      </c>
      <c r="AH475" s="158"/>
      <c r="AI475" s="175"/>
      <c r="AJ475" s="218"/>
      <c r="AK475" s="15">
        <f t="shared" si="88"/>
        <v>444</v>
      </c>
      <c r="AL475" s="15" t="s">
        <v>155</v>
      </c>
      <c r="AM475" s="15" t="str">
        <f t="shared" si="89"/>
        <v>444.</v>
      </c>
      <c r="AN475" s="272"/>
      <c r="AO475" s="16"/>
      <c r="AP475" s="16"/>
    </row>
    <row r="476" spans="1:42" ht="22.5" hidden="1" customHeight="1" x14ac:dyDescent="0.25">
      <c r="A476" s="83" t="str">
        <f t="shared" si="108"/>
        <v>445.</v>
      </c>
      <c r="B476" s="26">
        <v>1098</v>
      </c>
      <c r="C476" s="313" t="s">
        <v>2648</v>
      </c>
      <c r="D476" s="26">
        <v>1970</v>
      </c>
      <c r="E476" s="135" t="s">
        <v>2957</v>
      </c>
      <c r="F476" s="83" t="s">
        <v>2958</v>
      </c>
      <c r="G476" s="26">
        <v>5</v>
      </c>
      <c r="H476" s="26">
        <v>3</v>
      </c>
      <c r="I476" s="204">
        <v>2232.3000000000002</v>
      </c>
      <c r="J476" s="205">
        <v>2047.8</v>
      </c>
      <c r="K476" s="204">
        <v>2047.8</v>
      </c>
      <c r="L476" s="219">
        <v>55</v>
      </c>
      <c r="M476" s="233">
        <f t="shared" si="109"/>
        <v>771540</v>
      </c>
      <c r="N476" s="233"/>
      <c r="O476" s="233"/>
      <c r="P476" s="233"/>
      <c r="Q476" s="205">
        <f t="shared" si="110"/>
        <v>771540</v>
      </c>
      <c r="R476" s="205">
        <v>771540</v>
      </c>
      <c r="S476" s="219"/>
      <c r="T476" s="205"/>
      <c r="U476" s="205"/>
      <c r="V476" s="205"/>
      <c r="W476" s="205"/>
      <c r="X476" s="205"/>
      <c r="Y476" s="205"/>
      <c r="Z476" s="205"/>
      <c r="AA476" s="205"/>
      <c r="AB476" s="205"/>
      <c r="AC476" s="205"/>
      <c r="AD476" s="205"/>
      <c r="AE476" s="205"/>
      <c r="AF476" s="205"/>
      <c r="AG476" s="221">
        <v>2025</v>
      </c>
      <c r="AH476" s="158"/>
      <c r="AI476" s="175"/>
      <c r="AJ476" s="218"/>
      <c r="AK476" s="15">
        <f t="shared" si="88"/>
        <v>445</v>
      </c>
      <c r="AL476" s="15" t="s">
        <v>155</v>
      </c>
      <c r="AM476" s="15" t="str">
        <f t="shared" si="89"/>
        <v>445.</v>
      </c>
      <c r="AN476" s="272"/>
      <c r="AO476" s="16"/>
      <c r="AP476" s="16"/>
    </row>
    <row r="477" spans="1:42" ht="22.5" hidden="1" customHeight="1" x14ac:dyDescent="0.25">
      <c r="A477" s="83" t="str">
        <f t="shared" si="108"/>
        <v>446.</v>
      </c>
      <c r="B477" s="26">
        <v>1103</v>
      </c>
      <c r="C477" s="313" t="s">
        <v>2651</v>
      </c>
      <c r="D477" s="26">
        <v>1972</v>
      </c>
      <c r="E477" s="135" t="s">
        <v>2957</v>
      </c>
      <c r="F477" s="83" t="s">
        <v>2959</v>
      </c>
      <c r="G477" s="26">
        <v>5</v>
      </c>
      <c r="H477" s="26">
        <v>4</v>
      </c>
      <c r="I477" s="204">
        <v>3072.49</v>
      </c>
      <c r="J477" s="205">
        <v>2769.89</v>
      </c>
      <c r="K477" s="204">
        <v>2730.19</v>
      </c>
      <c r="L477" s="219">
        <v>79</v>
      </c>
      <c r="M477" s="233">
        <f t="shared" si="109"/>
        <v>1284360</v>
      </c>
      <c r="N477" s="233"/>
      <c r="O477" s="233"/>
      <c r="P477" s="233"/>
      <c r="Q477" s="205">
        <f t="shared" si="110"/>
        <v>1284360</v>
      </c>
      <c r="R477" s="205">
        <v>1284360</v>
      </c>
      <c r="S477" s="219"/>
      <c r="T477" s="205"/>
      <c r="U477" s="205"/>
      <c r="V477" s="205"/>
      <c r="W477" s="205"/>
      <c r="X477" s="205"/>
      <c r="Y477" s="205"/>
      <c r="Z477" s="205"/>
      <c r="AA477" s="205"/>
      <c r="AB477" s="205"/>
      <c r="AC477" s="205"/>
      <c r="AD477" s="205"/>
      <c r="AE477" s="205"/>
      <c r="AF477" s="205"/>
      <c r="AG477" s="221">
        <v>2025</v>
      </c>
      <c r="AH477" s="158"/>
      <c r="AI477" s="175"/>
      <c r="AJ477" s="218"/>
      <c r="AK477" s="15">
        <f t="shared" si="88"/>
        <v>446</v>
      </c>
      <c r="AL477" s="15" t="s">
        <v>155</v>
      </c>
      <c r="AM477" s="15" t="str">
        <f t="shared" si="89"/>
        <v>446.</v>
      </c>
      <c r="AN477" s="272"/>
      <c r="AO477" s="16"/>
      <c r="AP477" s="16"/>
    </row>
    <row r="478" spans="1:42" ht="22.5" hidden="1" customHeight="1" x14ac:dyDescent="0.25">
      <c r="A478" s="83" t="str">
        <f t="shared" si="108"/>
        <v>447.</v>
      </c>
      <c r="B478" s="26">
        <v>1046</v>
      </c>
      <c r="C478" s="313" t="s">
        <v>2549</v>
      </c>
      <c r="D478" s="26">
        <v>1970</v>
      </c>
      <c r="E478" s="135" t="s">
        <v>2957</v>
      </c>
      <c r="F478" s="83" t="s">
        <v>2959</v>
      </c>
      <c r="G478" s="26">
        <v>2</v>
      </c>
      <c r="H478" s="26">
        <v>2</v>
      </c>
      <c r="I478" s="204">
        <v>556.9</v>
      </c>
      <c r="J478" s="205">
        <v>506.8</v>
      </c>
      <c r="K478" s="205">
        <v>506.8</v>
      </c>
      <c r="L478" s="219">
        <v>18</v>
      </c>
      <c r="M478" s="205">
        <f t="shared" si="109"/>
        <v>402864</v>
      </c>
      <c r="N478" s="205"/>
      <c r="O478" s="205"/>
      <c r="P478" s="205"/>
      <c r="Q478" s="205">
        <f t="shared" si="110"/>
        <v>402864</v>
      </c>
      <c r="R478" s="205">
        <v>402864</v>
      </c>
      <c r="S478" s="219"/>
      <c r="T478" s="205"/>
      <c r="U478" s="205"/>
      <c r="V478" s="205"/>
      <c r="W478" s="205"/>
      <c r="X478" s="205"/>
      <c r="Y478" s="205"/>
      <c r="Z478" s="205"/>
      <c r="AA478" s="205"/>
      <c r="AB478" s="205"/>
      <c r="AC478" s="205"/>
      <c r="AD478" s="205"/>
      <c r="AE478" s="205"/>
      <c r="AF478" s="205"/>
      <c r="AG478" s="221">
        <v>2025</v>
      </c>
      <c r="AH478" s="158"/>
      <c r="AI478" s="175"/>
      <c r="AJ478" s="218"/>
      <c r="AK478" s="15">
        <f t="shared" si="88"/>
        <v>447</v>
      </c>
      <c r="AL478" s="15" t="s">
        <v>155</v>
      </c>
      <c r="AM478" s="15" t="str">
        <f t="shared" si="89"/>
        <v>447.</v>
      </c>
      <c r="AN478" s="272"/>
      <c r="AO478" s="16"/>
      <c r="AP478" s="16"/>
    </row>
    <row r="479" spans="1:42" ht="22.5" hidden="1" customHeight="1" x14ac:dyDescent="0.25">
      <c r="A479" s="83" t="str">
        <f t="shared" si="108"/>
        <v>448.</v>
      </c>
      <c r="B479" s="26">
        <v>1100</v>
      </c>
      <c r="C479" s="313" t="s">
        <v>2557</v>
      </c>
      <c r="D479" s="26">
        <v>1966</v>
      </c>
      <c r="E479" s="135" t="s">
        <v>2957</v>
      </c>
      <c r="F479" s="83" t="s">
        <v>2958</v>
      </c>
      <c r="G479" s="26">
        <v>5</v>
      </c>
      <c r="H479" s="26">
        <v>3</v>
      </c>
      <c r="I479" s="204">
        <v>2185.9499999999998</v>
      </c>
      <c r="J479" s="205">
        <v>2000.15</v>
      </c>
      <c r="K479" s="204">
        <v>2000.15</v>
      </c>
      <c r="L479" s="219">
        <v>80</v>
      </c>
      <c r="M479" s="233">
        <f t="shared" si="109"/>
        <v>244860</v>
      </c>
      <c r="N479" s="233"/>
      <c r="O479" s="233"/>
      <c r="P479" s="233"/>
      <c r="Q479" s="205">
        <f t="shared" si="110"/>
        <v>244860</v>
      </c>
      <c r="R479" s="205">
        <v>244860</v>
      </c>
      <c r="S479" s="219"/>
      <c r="T479" s="205"/>
      <c r="U479" s="205"/>
      <c r="V479" s="205"/>
      <c r="W479" s="205"/>
      <c r="X479" s="205"/>
      <c r="Y479" s="205"/>
      <c r="Z479" s="205"/>
      <c r="AA479" s="205"/>
      <c r="AB479" s="205"/>
      <c r="AC479" s="205"/>
      <c r="AD479" s="205"/>
      <c r="AE479" s="205"/>
      <c r="AF479" s="205"/>
      <c r="AG479" s="221">
        <v>2025</v>
      </c>
      <c r="AH479" s="158"/>
      <c r="AI479" s="175"/>
      <c r="AJ479" s="218"/>
      <c r="AK479" s="15">
        <f t="shared" ref="AK479:AK542" si="111">MAX(AK474:AK478)+1</f>
        <v>448</v>
      </c>
      <c r="AL479" s="15" t="s">
        <v>155</v>
      </c>
      <c r="AM479" s="15" t="str">
        <f t="shared" si="89"/>
        <v>448.</v>
      </c>
      <c r="AN479" s="272"/>
      <c r="AO479" s="16"/>
      <c r="AP479" s="16"/>
    </row>
    <row r="480" spans="1:42" ht="22.5" hidden="1" customHeight="1" x14ac:dyDescent="0.25">
      <c r="A480" s="83" t="str">
        <f t="shared" si="108"/>
        <v>449.</v>
      </c>
      <c r="B480" s="26">
        <v>1101</v>
      </c>
      <c r="C480" s="270" t="s">
        <v>2558</v>
      </c>
      <c r="D480" s="26">
        <v>1972</v>
      </c>
      <c r="E480" s="135" t="s">
        <v>2957</v>
      </c>
      <c r="F480" s="83" t="s">
        <v>2959</v>
      </c>
      <c r="G480" s="26">
        <v>5</v>
      </c>
      <c r="H480" s="26">
        <v>4</v>
      </c>
      <c r="I480" s="204">
        <v>3436</v>
      </c>
      <c r="J480" s="205">
        <v>3162.6</v>
      </c>
      <c r="K480" s="204">
        <v>3162.6</v>
      </c>
      <c r="L480" s="219">
        <v>126</v>
      </c>
      <c r="M480" s="233">
        <f t="shared" si="109"/>
        <v>905520</v>
      </c>
      <c r="N480" s="233"/>
      <c r="O480" s="233"/>
      <c r="P480" s="233"/>
      <c r="Q480" s="205">
        <f t="shared" si="110"/>
        <v>905520</v>
      </c>
      <c r="R480" s="233">
        <v>905520</v>
      </c>
      <c r="S480" s="271"/>
      <c r="T480" s="233"/>
      <c r="U480" s="233"/>
      <c r="V480" s="233"/>
      <c r="W480" s="233"/>
      <c r="X480" s="233"/>
      <c r="Y480" s="233"/>
      <c r="Z480" s="233"/>
      <c r="AA480" s="233"/>
      <c r="AB480" s="233"/>
      <c r="AC480" s="233"/>
      <c r="AD480" s="233"/>
      <c r="AE480" s="233"/>
      <c r="AF480" s="233"/>
      <c r="AG480" s="221">
        <v>2025</v>
      </c>
      <c r="AH480" s="158"/>
      <c r="AI480" s="175"/>
      <c r="AJ480" s="218"/>
      <c r="AK480" s="15">
        <f t="shared" si="111"/>
        <v>449</v>
      </c>
      <c r="AL480" s="15" t="s">
        <v>155</v>
      </c>
      <c r="AM480" s="15" t="str">
        <f t="shared" si="89"/>
        <v>449.</v>
      </c>
      <c r="AN480" s="272"/>
      <c r="AO480" s="16"/>
      <c r="AP480" s="16"/>
    </row>
    <row r="481" spans="1:42" ht="22.5" hidden="1" customHeight="1" x14ac:dyDescent="0.25">
      <c r="A481" s="83" t="str">
        <f t="shared" si="108"/>
        <v>450.</v>
      </c>
      <c r="B481" s="26">
        <v>932</v>
      </c>
      <c r="C481" s="313" t="s">
        <v>2578</v>
      </c>
      <c r="D481" s="26">
        <v>1975</v>
      </c>
      <c r="E481" s="135" t="s">
        <v>2957</v>
      </c>
      <c r="F481" s="83" t="s">
        <v>2959</v>
      </c>
      <c r="G481" s="26">
        <v>5</v>
      </c>
      <c r="H481" s="26">
        <v>2</v>
      </c>
      <c r="I481" s="204">
        <v>1896.3</v>
      </c>
      <c r="J481" s="205">
        <v>1749.8</v>
      </c>
      <c r="K481" s="204">
        <v>1749.8</v>
      </c>
      <c r="L481" s="219">
        <v>62</v>
      </c>
      <c r="M481" s="205">
        <f t="shared" si="109"/>
        <v>2406216</v>
      </c>
      <c r="N481" s="205"/>
      <c r="O481" s="205"/>
      <c r="P481" s="205"/>
      <c r="Q481" s="205">
        <f t="shared" si="110"/>
        <v>2406216</v>
      </c>
      <c r="R481" s="205">
        <f>554400+1851816</f>
        <v>2406216</v>
      </c>
      <c r="S481" s="219"/>
      <c r="T481" s="205"/>
      <c r="U481" s="205"/>
      <c r="V481" s="205"/>
      <c r="W481" s="205"/>
      <c r="X481" s="205"/>
      <c r="Y481" s="205"/>
      <c r="Z481" s="205"/>
      <c r="AA481" s="205"/>
      <c r="AB481" s="205"/>
      <c r="AC481" s="205"/>
      <c r="AD481" s="205"/>
      <c r="AE481" s="205"/>
      <c r="AF481" s="205"/>
      <c r="AG481" s="221">
        <v>2025</v>
      </c>
      <c r="AH481" s="158"/>
      <c r="AI481" s="175"/>
      <c r="AJ481" s="218"/>
      <c r="AK481" s="15">
        <f t="shared" si="111"/>
        <v>450</v>
      </c>
      <c r="AL481" s="15" t="s">
        <v>155</v>
      </c>
      <c r="AM481" s="15" t="str">
        <f t="shared" ref="AM481:AM544" si="112">CONCATENATE(AK481,AL481)</f>
        <v>450.</v>
      </c>
      <c r="AN481" s="272"/>
      <c r="AO481" s="16"/>
      <c r="AP481" s="16"/>
    </row>
    <row r="482" spans="1:42" ht="22.5" hidden="1" customHeight="1" x14ac:dyDescent="0.25">
      <c r="A482" s="83" t="str">
        <f t="shared" si="108"/>
        <v>451.</v>
      </c>
      <c r="B482" s="26">
        <v>928</v>
      </c>
      <c r="C482" s="313" t="s">
        <v>2588</v>
      </c>
      <c r="D482" s="26">
        <v>1971</v>
      </c>
      <c r="E482" s="135" t="s">
        <v>2957</v>
      </c>
      <c r="F482" s="83" t="s">
        <v>2959</v>
      </c>
      <c r="G482" s="26">
        <v>2</v>
      </c>
      <c r="H482" s="26">
        <v>2</v>
      </c>
      <c r="I482" s="205">
        <v>544</v>
      </c>
      <c r="J482" s="205">
        <v>503</v>
      </c>
      <c r="K482" s="205">
        <v>503</v>
      </c>
      <c r="L482" s="219">
        <v>28</v>
      </c>
      <c r="M482" s="205">
        <f t="shared" si="109"/>
        <v>92400</v>
      </c>
      <c r="N482" s="205"/>
      <c r="O482" s="205"/>
      <c r="P482" s="205"/>
      <c r="Q482" s="205">
        <f t="shared" si="110"/>
        <v>92400</v>
      </c>
      <c r="R482" s="205">
        <v>92400</v>
      </c>
      <c r="S482" s="219"/>
      <c r="T482" s="205"/>
      <c r="U482" s="205"/>
      <c r="V482" s="205"/>
      <c r="W482" s="205"/>
      <c r="X482" s="205"/>
      <c r="Y482" s="205"/>
      <c r="Z482" s="205"/>
      <c r="AA482" s="205"/>
      <c r="AB482" s="205"/>
      <c r="AC482" s="205"/>
      <c r="AD482" s="205"/>
      <c r="AE482" s="205"/>
      <c r="AF482" s="205"/>
      <c r="AG482" s="221">
        <v>2025</v>
      </c>
      <c r="AH482" s="158"/>
      <c r="AI482" s="175"/>
      <c r="AJ482" s="218"/>
      <c r="AK482" s="15">
        <f t="shared" si="111"/>
        <v>451</v>
      </c>
      <c r="AL482" s="15" t="s">
        <v>155</v>
      </c>
      <c r="AM482" s="15" t="str">
        <f t="shared" si="112"/>
        <v>451.</v>
      </c>
      <c r="AN482" s="272"/>
      <c r="AO482" s="16"/>
      <c r="AP482" s="16"/>
    </row>
    <row r="483" spans="1:42" ht="22.5" hidden="1" customHeight="1" x14ac:dyDescent="0.25">
      <c r="A483" s="83" t="str">
        <f t="shared" si="108"/>
        <v>452.</v>
      </c>
      <c r="B483" s="26">
        <v>965</v>
      </c>
      <c r="C483" s="270" t="s">
        <v>2592</v>
      </c>
      <c r="D483" s="26">
        <v>1960</v>
      </c>
      <c r="E483" s="135" t="s">
        <v>2957</v>
      </c>
      <c r="F483" s="83" t="s">
        <v>2959</v>
      </c>
      <c r="G483" s="26">
        <v>2</v>
      </c>
      <c r="H483" s="26">
        <v>1</v>
      </c>
      <c r="I483" s="205">
        <v>303.89999999999998</v>
      </c>
      <c r="J483" s="205">
        <v>274.8</v>
      </c>
      <c r="K483" s="205">
        <v>274.8</v>
      </c>
      <c r="L483" s="219">
        <v>6</v>
      </c>
      <c r="M483" s="233">
        <f t="shared" si="109"/>
        <v>200508</v>
      </c>
      <c r="N483" s="273"/>
      <c r="O483" s="273"/>
      <c r="P483" s="273"/>
      <c r="Q483" s="205">
        <f t="shared" si="110"/>
        <v>200508</v>
      </c>
      <c r="R483" s="274">
        <v>200508</v>
      </c>
      <c r="S483" s="275"/>
      <c r="T483" s="273"/>
      <c r="U483" s="273"/>
      <c r="V483" s="273"/>
      <c r="W483" s="273"/>
      <c r="X483" s="273"/>
      <c r="Y483" s="273"/>
      <c r="Z483" s="273"/>
      <c r="AA483" s="273"/>
      <c r="AB483" s="273"/>
      <c r="AC483" s="273"/>
      <c r="AD483" s="273"/>
      <c r="AE483" s="205"/>
      <c r="AF483" s="273"/>
      <c r="AG483" s="221">
        <v>2025</v>
      </c>
      <c r="AH483" s="158"/>
      <c r="AI483" s="175"/>
      <c r="AJ483" s="218"/>
      <c r="AK483" s="15">
        <f t="shared" si="111"/>
        <v>452</v>
      </c>
      <c r="AL483" s="15" t="s">
        <v>155</v>
      </c>
      <c r="AM483" s="15" t="str">
        <f t="shared" si="112"/>
        <v>452.</v>
      </c>
      <c r="AN483" s="272"/>
      <c r="AO483" s="16"/>
      <c r="AP483" s="16"/>
    </row>
    <row r="484" spans="1:42" ht="22.5" hidden="1" customHeight="1" x14ac:dyDescent="0.25">
      <c r="A484" s="83" t="str">
        <f t="shared" si="108"/>
        <v>453.</v>
      </c>
      <c r="B484" s="26">
        <v>981</v>
      </c>
      <c r="C484" s="270" t="s">
        <v>2599</v>
      </c>
      <c r="D484" s="26">
        <v>1973</v>
      </c>
      <c r="E484" s="135" t="s">
        <v>2957</v>
      </c>
      <c r="F484" s="83" t="s">
        <v>2959</v>
      </c>
      <c r="G484" s="26">
        <v>2</v>
      </c>
      <c r="H484" s="26">
        <v>2</v>
      </c>
      <c r="I484" s="235">
        <v>791.1</v>
      </c>
      <c r="J484" s="205">
        <v>705</v>
      </c>
      <c r="K484" s="235">
        <v>705</v>
      </c>
      <c r="L484" s="210">
        <v>31</v>
      </c>
      <c r="M484" s="233">
        <f t="shared" si="109"/>
        <v>369600</v>
      </c>
      <c r="N484" s="233"/>
      <c r="O484" s="233"/>
      <c r="P484" s="233"/>
      <c r="Q484" s="205">
        <f t="shared" si="110"/>
        <v>369600</v>
      </c>
      <c r="R484" s="233">
        <v>369600</v>
      </c>
      <c r="S484" s="271"/>
      <c r="T484" s="233"/>
      <c r="U484" s="233"/>
      <c r="V484" s="233"/>
      <c r="W484" s="233"/>
      <c r="X484" s="233"/>
      <c r="Y484" s="233"/>
      <c r="Z484" s="233"/>
      <c r="AA484" s="233"/>
      <c r="AB484" s="233"/>
      <c r="AC484" s="233"/>
      <c r="AD484" s="233"/>
      <c r="AE484" s="205"/>
      <c r="AF484" s="233"/>
      <c r="AG484" s="221">
        <v>2025</v>
      </c>
      <c r="AH484" s="158"/>
      <c r="AI484" s="175"/>
      <c r="AJ484" s="218"/>
      <c r="AK484" s="15">
        <f t="shared" si="111"/>
        <v>453</v>
      </c>
      <c r="AL484" s="15" t="s">
        <v>155</v>
      </c>
      <c r="AM484" s="15" t="str">
        <f t="shared" si="112"/>
        <v>453.</v>
      </c>
      <c r="AN484" s="272"/>
      <c r="AO484" s="16"/>
      <c r="AP484" s="16"/>
    </row>
    <row r="485" spans="1:42" ht="22.5" hidden="1" customHeight="1" x14ac:dyDescent="0.25">
      <c r="A485" s="83" t="str">
        <f t="shared" si="108"/>
        <v>454.</v>
      </c>
      <c r="B485" s="26">
        <v>982</v>
      </c>
      <c r="C485" s="270" t="s">
        <v>2601</v>
      </c>
      <c r="D485" s="26">
        <v>1973</v>
      </c>
      <c r="E485" s="135" t="s">
        <v>2957</v>
      </c>
      <c r="F485" s="83" t="s">
        <v>2959</v>
      </c>
      <c r="G485" s="26">
        <v>2</v>
      </c>
      <c r="H485" s="26">
        <v>2</v>
      </c>
      <c r="I485" s="205">
        <v>797.8</v>
      </c>
      <c r="J485" s="205">
        <v>726.3</v>
      </c>
      <c r="K485" s="205">
        <v>726.3</v>
      </c>
      <c r="L485" s="219">
        <v>38</v>
      </c>
      <c r="M485" s="233">
        <f t="shared" si="109"/>
        <v>369600</v>
      </c>
      <c r="N485" s="233"/>
      <c r="O485" s="233"/>
      <c r="P485" s="233"/>
      <c r="Q485" s="205">
        <f t="shared" si="110"/>
        <v>369600</v>
      </c>
      <c r="R485" s="233">
        <v>369600</v>
      </c>
      <c r="S485" s="271"/>
      <c r="T485" s="233"/>
      <c r="U485" s="233"/>
      <c r="V485" s="233"/>
      <c r="W485" s="233"/>
      <c r="X485" s="233"/>
      <c r="Y485" s="233"/>
      <c r="Z485" s="233"/>
      <c r="AA485" s="233"/>
      <c r="AB485" s="233"/>
      <c r="AC485" s="233"/>
      <c r="AD485" s="233"/>
      <c r="AE485" s="233"/>
      <c r="AF485" s="233"/>
      <c r="AG485" s="221">
        <v>2025</v>
      </c>
      <c r="AH485" s="158"/>
      <c r="AI485" s="175"/>
      <c r="AJ485" s="218"/>
      <c r="AK485" s="15">
        <f t="shared" si="111"/>
        <v>454</v>
      </c>
      <c r="AL485" s="15" t="s">
        <v>155</v>
      </c>
      <c r="AM485" s="15" t="str">
        <f t="shared" si="112"/>
        <v>454.</v>
      </c>
      <c r="AN485" s="272"/>
      <c r="AO485" s="16"/>
      <c r="AP485" s="16"/>
    </row>
    <row r="486" spans="1:42" ht="23.25" hidden="1" customHeight="1" x14ac:dyDescent="0.25">
      <c r="A486" s="83" t="str">
        <f t="shared" si="108"/>
        <v>455.</v>
      </c>
      <c r="B486" s="26">
        <v>1005</v>
      </c>
      <c r="C486" s="270" t="s">
        <v>2608</v>
      </c>
      <c r="D486" s="26">
        <v>1969</v>
      </c>
      <c r="E486" s="135" t="s">
        <v>2957</v>
      </c>
      <c r="F486" s="83" t="s">
        <v>2958</v>
      </c>
      <c r="G486" s="26">
        <v>5</v>
      </c>
      <c r="H486" s="26">
        <v>3</v>
      </c>
      <c r="I486" s="204">
        <v>2236.7800000000002</v>
      </c>
      <c r="J486" s="205">
        <v>2050.98</v>
      </c>
      <c r="K486" s="204">
        <v>2050.98</v>
      </c>
      <c r="L486" s="223">
        <v>73</v>
      </c>
      <c r="M486" s="233">
        <f t="shared" si="109"/>
        <v>517440</v>
      </c>
      <c r="N486" s="233"/>
      <c r="O486" s="233"/>
      <c r="P486" s="233"/>
      <c r="Q486" s="205">
        <f t="shared" si="110"/>
        <v>517440</v>
      </c>
      <c r="R486" s="233">
        <v>517440</v>
      </c>
      <c r="S486" s="271"/>
      <c r="T486" s="233"/>
      <c r="U486" s="233"/>
      <c r="V486" s="233"/>
      <c r="W486" s="233"/>
      <c r="X486" s="233"/>
      <c r="Y486" s="233"/>
      <c r="Z486" s="233"/>
      <c r="AA486" s="233"/>
      <c r="AB486" s="233"/>
      <c r="AC486" s="233"/>
      <c r="AD486" s="233"/>
      <c r="AE486" s="205"/>
      <c r="AF486" s="233"/>
      <c r="AG486" s="221">
        <v>2025</v>
      </c>
      <c r="AH486" s="158"/>
      <c r="AI486" s="175"/>
      <c r="AJ486" s="218"/>
      <c r="AK486" s="15">
        <f t="shared" si="111"/>
        <v>455</v>
      </c>
      <c r="AL486" s="15" t="s">
        <v>155</v>
      </c>
      <c r="AM486" s="15" t="str">
        <f t="shared" si="112"/>
        <v>455.</v>
      </c>
      <c r="AN486" s="272"/>
      <c r="AO486" s="16"/>
      <c r="AP486" s="16"/>
    </row>
    <row r="487" spans="1:42" ht="22.5" hidden="1" customHeight="1" x14ac:dyDescent="0.25">
      <c r="A487" s="83" t="str">
        <f t="shared" ref="A487:A496" si="113">AM487</f>
        <v>456.</v>
      </c>
      <c r="B487" s="26">
        <v>1015</v>
      </c>
      <c r="C487" s="323" t="s">
        <v>2614</v>
      </c>
      <c r="D487" s="26">
        <v>1974</v>
      </c>
      <c r="E487" s="135" t="s">
        <v>2957</v>
      </c>
      <c r="F487" s="83" t="s">
        <v>2959</v>
      </c>
      <c r="G487" s="26">
        <v>2</v>
      </c>
      <c r="H487" s="26">
        <v>3</v>
      </c>
      <c r="I487" s="178">
        <v>854.8</v>
      </c>
      <c r="J487" s="176">
        <v>491</v>
      </c>
      <c r="K487" s="178">
        <v>491</v>
      </c>
      <c r="L487" s="26">
        <v>31</v>
      </c>
      <c r="M487" s="185">
        <f t="shared" ref="M487:M496" si="114">R487+T487+V487+X487+Z487+AB487+AE487+AF487</f>
        <v>1563964.6</v>
      </c>
      <c r="N487" s="185"/>
      <c r="O487" s="185"/>
      <c r="P487" s="185"/>
      <c r="Q487" s="176">
        <f t="shared" ref="Q487:Q496" si="115">M487</f>
        <v>1563964.6</v>
      </c>
      <c r="R487" s="185">
        <f>554400+1009564.6</f>
        <v>1563964.6</v>
      </c>
      <c r="S487" s="324"/>
      <c r="T487" s="185"/>
      <c r="U487" s="185"/>
      <c r="V487" s="185"/>
      <c r="W487" s="185"/>
      <c r="X487" s="185"/>
      <c r="Y487" s="185"/>
      <c r="Z487" s="185"/>
      <c r="AA487" s="185"/>
      <c r="AB487" s="185"/>
      <c r="AC487" s="185"/>
      <c r="AD487" s="185"/>
      <c r="AE487" s="185"/>
      <c r="AF487" s="185"/>
      <c r="AG487" s="317">
        <v>2025</v>
      </c>
      <c r="AH487" s="158"/>
      <c r="AI487" s="175"/>
      <c r="AJ487" s="162"/>
      <c r="AK487" s="15">
        <f t="shared" si="111"/>
        <v>456</v>
      </c>
      <c r="AL487" s="15" t="s">
        <v>155</v>
      </c>
      <c r="AM487" s="15" t="str">
        <f t="shared" si="112"/>
        <v>456.</v>
      </c>
      <c r="AN487" s="325"/>
      <c r="AO487" s="16"/>
      <c r="AP487" s="16"/>
    </row>
    <row r="488" spans="1:42" ht="22.5" hidden="1" customHeight="1" x14ac:dyDescent="0.25">
      <c r="A488" s="83" t="str">
        <f t="shared" si="113"/>
        <v>457.</v>
      </c>
      <c r="B488" s="26">
        <v>1017</v>
      </c>
      <c r="C488" s="270" t="s">
        <v>2615</v>
      </c>
      <c r="D488" s="26">
        <v>1973</v>
      </c>
      <c r="E488" s="135" t="s">
        <v>2957</v>
      </c>
      <c r="F488" s="83" t="s">
        <v>2959</v>
      </c>
      <c r="G488" s="26">
        <v>2</v>
      </c>
      <c r="H488" s="26">
        <v>3</v>
      </c>
      <c r="I488" s="204">
        <v>913.09</v>
      </c>
      <c r="J488" s="205">
        <v>859.5</v>
      </c>
      <c r="K488" s="204">
        <v>859.5</v>
      </c>
      <c r="L488" s="223">
        <v>36</v>
      </c>
      <c r="M488" s="233">
        <f t="shared" si="114"/>
        <v>554400</v>
      </c>
      <c r="N488" s="233"/>
      <c r="O488" s="233"/>
      <c r="P488" s="233"/>
      <c r="Q488" s="205">
        <f t="shared" si="115"/>
        <v>554400</v>
      </c>
      <c r="R488" s="233">
        <v>554400</v>
      </c>
      <c r="S488" s="271"/>
      <c r="T488" s="233"/>
      <c r="U488" s="233"/>
      <c r="V488" s="233"/>
      <c r="W488" s="233"/>
      <c r="X488" s="233"/>
      <c r="Y488" s="233"/>
      <c r="Z488" s="233"/>
      <c r="AA488" s="233"/>
      <c r="AB488" s="233"/>
      <c r="AC488" s="233"/>
      <c r="AD488" s="233"/>
      <c r="AE488" s="233"/>
      <c r="AF488" s="233"/>
      <c r="AG488" s="221">
        <v>2025</v>
      </c>
      <c r="AH488" s="158"/>
      <c r="AI488" s="175"/>
      <c r="AJ488" s="218"/>
      <c r="AK488" s="15">
        <f t="shared" si="111"/>
        <v>457</v>
      </c>
      <c r="AL488" s="15" t="s">
        <v>155</v>
      </c>
      <c r="AM488" s="15" t="str">
        <f t="shared" si="112"/>
        <v>457.</v>
      </c>
      <c r="AN488" s="272"/>
      <c r="AP488" s="16"/>
    </row>
    <row r="489" spans="1:42" ht="22.5" hidden="1" customHeight="1" x14ac:dyDescent="0.25">
      <c r="A489" s="83" t="str">
        <f t="shared" si="113"/>
        <v>458.</v>
      </c>
      <c r="B489" s="26">
        <v>1031</v>
      </c>
      <c r="C489" s="270" t="s">
        <v>2622</v>
      </c>
      <c r="D489" s="26">
        <v>1971</v>
      </c>
      <c r="E489" s="135" t="s">
        <v>2957</v>
      </c>
      <c r="F489" s="83" t="s">
        <v>2959</v>
      </c>
      <c r="G489" s="26">
        <v>2</v>
      </c>
      <c r="H489" s="26">
        <v>2</v>
      </c>
      <c r="I489" s="204">
        <v>785.5</v>
      </c>
      <c r="J489" s="205">
        <v>726.7</v>
      </c>
      <c r="K489" s="204">
        <v>726.7</v>
      </c>
      <c r="L489" s="223">
        <v>35</v>
      </c>
      <c r="M489" s="233">
        <f t="shared" si="114"/>
        <v>408408</v>
      </c>
      <c r="N489" s="233"/>
      <c r="O489" s="233"/>
      <c r="P489" s="233"/>
      <c r="Q489" s="205">
        <f t="shared" si="115"/>
        <v>408408</v>
      </c>
      <c r="R489" s="233">
        <v>408408</v>
      </c>
      <c r="S489" s="271"/>
      <c r="T489" s="233"/>
      <c r="U489" s="233"/>
      <c r="V489" s="233"/>
      <c r="W489" s="233"/>
      <c r="X489" s="233"/>
      <c r="Y489" s="233"/>
      <c r="Z489" s="233"/>
      <c r="AA489" s="233"/>
      <c r="AB489" s="233"/>
      <c r="AC489" s="233"/>
      <c r="AD489" s="233"/>
      <c r="AE489" s="205"/>
      <c r="AF489" s="233"/>
      <c r="AG489" s="221">
        <v>2025</v>
      </c>
      <c r="AH489" s="158"/>
      <c r="AI489" s="175"/>
      <c r="AJ489" s="218"/>
      <c r="AK489" s="15">
        <f t="shared" si="111"/>
        <v>458</v>
      </c>
      <c r="AL489" s="15" t="s">
        <v>155</v>
      </c>
      <c r="AM489" s="15" t="str">
        <f t="shared" si="112"/>
        <v>458.</v>
      </c>
      <c r="AN489" s="272"/>
      <c r="AO489" s="16"/>
      <c r="AP489" s="16"/>
    </row>
    <row r="490" spans="1:42" ht="22.5" hidden="1" customHeight="1" x14ac:dyDescent="0.25">
      <c r="A490" s="83" t="str">
        <f t="shared" si="113"/>
        <v>459.</v>
      </c>
      <c r="B490" s="26">
        <v>1032</v>
      </c>
      <c r="C490" s="313" t="s">
        <v>2623</v>
      </c>
      <c r="D490" s="26">
        <v>1972</v>
      </c>
      <c r="E490" s="135" t="s">
        <v>2957</v>
      </c>
      <c r="F490" s="83" t="s">
        <v>2959</v>
      </c>
      <c r="G490" s="26">
        <v>2</v>
      </c>
      <c r="H490" s="26">
        <v>2</v>
      </c>
      <c r="I490" s="204">
        <v>774.4</v>
      </c>
      <c r="J490" s="205">
        <v>714.2</v>
      </c>
      <c r="K490" s="205">
        <v>714.2</v>
      </c>
      <c r="L490" s="219">
        <v>32</v>
      </c>
      <c r="M490" s="205">
        <f t="shared" si="114"/>
        <v>398244</v>
      </c>
      <c r="N490" s="205"/>
      <c r="O490" s="205"/>
      <c r="P490" s="205"/>
      <c r="Q490" s="205">
        <f t="shared" si="115"/>
        <v>398244</v>
      </c>
      <c r="R490" s="205">
        <v>398244</v>
      </c>
      <c r="S490" s="219"/>
      <c r="T490" s="205"/>
      <c r="U490" s="205"/>
      <c r="V490" s="205"/>
      <c r="W490" s="205"/>
      <c r="X490" s="205"/>
      <c r="Y490" s="205"/>
      <c r="Z490" s="205"/>
      <c r="AA490" s="205"/>
      <c r="AB490" s="205"/>
      <c r="AC490" s="205"/>
      <c r="AD490" s="205"/>
      <c r="AE490" s="233"/>
      <c r="AF490" s="205"/>
      <c r="AG490" s="221">
        <v>2025</v>
      </c>
      <c r="AH490" s="158"/>
      <c r="AI490" s="175"/>
      <c r="AJ490" s="218"/>
      <c r="AK490" s="15">
        <f t="shared" si="111"/>
        <v>459</v>
      </c>
      <c r="AL490" s="15" t="s">
        <v>155</v>
      </c>
      <c r="AM490" s="15" t="str">
        <f t="shared" si="112"/>
        <v>459.</v>
      </c>
      <c r="AN490" s="272"/>
      <c r="AO490" s="16"/>
      <c r="AP490" s="16"/>
    </row>
    <row r="491" spans="1:42" ht="22.5" hidden="1" customHeight="1" x14ac:dyDescent="0.25">
      <c r="A491" s="83" t="str">
        <f t="shared" si="113"/>
        <v>460.</v>
      </c>
      <c r="B491" s="26">
        <v>1045</v>
      </c>
      <c r="C491" s="313" t="s">
        <v>2632</v>
      </c>
      <c r="D491" s="26">
        <v>1969</v>
      </c>
      <c r="E491" s="135" t="s">
        <v>2957</v>
      </c>
      <c r="F491" s="83" t="s">
        <v>2959</v>
      </c>
      <c r="G491" s="26">
        <v>2</v>
      </c>
      <c r="H491" s="26">
        <v>2</v>
      </c>
      <c r="I491" s="204">
        <v>576.70000000000005</v>
      </c>
      <c r="J491" s="205">
        <v>517.29999999999995</v>
      </c>
      <c r="K491" s="205">
        <v>517.29999999999995</v>
      </c>
      <c r="L491" s="219">
        <v>18</v>
      </c>
      <c r="M491" s="205">
        <f t="shared" si="114"/>
        <v>402864</v>
      </c>
      <c r="N491" s="205"/>
      <c r="O491" s="205"/>
      <c r="P491" s="205"/>
      <c r="Q491" s="205">
        <f t="shared" si="115"/>
        <v>402864</v>
      </c>
      <c r="R491" s="205">
        <v>402864</v>
      </c>
      <c r="S491" s="219"/>
      <c r="T491" s="205"/>
      <c r="U491" s="205"/>
      <c r="V491" s="205"/>
      <c r="W491" s="205"/>
      <c r="X491" s="205"/>
      <c r="Y491" s="205"/>
      <c r="Z491" s="205"/>
      <c r="AA491" s="205"/>
      <c r="AB491" s="205"/>
      <c r="AC491" s="205"/>
      <c r="AD491" s="205"/>
      <c r="AE491" s="205"/>
      <c r="AF491" s="205"/>
      <c r="AG491" s="221">
        <v>2025</v>
      </c>
      <c r="AH491" s="158"/>
      <c r="AI491" s="175"/>
      <c r="AJ491" s="218"/>
      <c r="AK491" s="15">
        <f t="shared" si="111"/>
        <v>460</v>
      </c>
      <c r="AL491" s="15" t="s">
        <v>155</v>
      </c>
      <c r="AM491" s="15" t="str">
        <f t="shared" si="112"/>
        <v>460.</v>
      </c>
      <c r="AN491" s="272"/>
      <c r="AO491" s="16"/>
      <c r="AP491" s="16"/>
    </row>
    <row r="492" spans="1:42" ht="22.5" hidden="1" customHeight="1" x14ac:dyDescent="0.25">
      <c r="A492" s="83" t="str">
        <f t="shared" si="113"/>
        <v>461.</v>
      </c>
      <c r="B492" s="26">
        <v>1069</v>
      </c>
      <c r="C492" s="40" t="s">
        <v>2636</v>
      </c>
      <c r="D492" s="26">
        <v>1975</v>
      </c>
      <c r="E492" s="135" t="s">
        <v>2957</v>
      </c>
      <c r="F492" s="83" t="s">
        <v>2958</v>
      </c>
      <c r="G492" s="26">
        <v>3</v>
      </c>
      <c r="H492" s="26">
        <v>2</v>
      </c>
      <c r="I492" s="178">
        <v>968.08</v>
      </c>
      <c r="J492" s="176">
        <v>839.08</v>
      </c>
      <c r="K492" s="178">
        <v>839.08</v>
      </c>
      <c r="L492" s="32">
        <v>44</v>
      </c>
      <c r="M492" s="176">
        <f t="shared" si="114"/>
        <v>2520220</v>
      </c>
      <c r="N492" s="176"/>
      <c r="O492" s="176"/>
      <c r="P492" s="176"/>
      <c r="Q492" s="176">
        <f t="shared" si="115"/>
        <v>2520220</v>
      </c>
      <c r="R492" s="176">
        <f>489720+2030500</f>
        <v>2520220</v>
      </c>
      <c r="S492" s="32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317">
        <v>2025</v>
      </c>
      <c r="AH492" s="158"/>
      <c r="AI492" s="175"/>
      <c r="AJ492" s="162"/>
      <c r="AK492" s="15">
        <f t="shared" si="111"/>
        <v>461</v>
      </c>
      <c r="AL492" s="15" t="s">
        <v>155</v>
      </c>
      <c r="AM492" s="15" t="str">
        <f t="shared" si="112"/>
        <v>461.</v>
      </c>
      <c r="AN492" s="325"/>
      <c r="AO492" s="16"/>
      <c r="AP492" s="16"/>
    </row>
    <row r="493" spans="1:42" ht="22.5" hidden="1" customHeight="1" x14ac:dyDescent="0.25">
      <c r="A493" s="83" t="str">
        <f t="shared" si="113"/>
        <v>462.</v>
      </c>
      <c r="B493" s="26">
        <v>1081</v>
      </c>
      <c r="C493" s="313" t="s">
        <v>2642</v>
      </c>
      <c r="D493" s="26">
        <v>1972</v>
      </c>
      <c r="E493" s="135" t="s">
        <v>2957</v>
      </c>
      <c r="F493" s="83" t="s">
        <v>2959</v>
      </c>
      <c r="G493" s="26">
        <v>5</v>
      </c>
      <c r="H493" s="26">
        <v>4</v>
      </c>
      <c r="I493" s="204">
        <v>3533.21</v>
      </c>
      <c r="J493" s="205">
        <v>3258.51</v>
      </c>
      <c r="K493" s="204">
        <v>3210.21</v>
      </c>
      <c r="L493" s="219">
        <v>120</v>
      </c>
      <c r="M493" s="205">
        <f t="shared" si="114"/>
        <v>1302840</v>
      </c>
      <c r="N493" s="205"/>
      <c r="O493" s="205"/>
      <c r="P493" s="205"/>
      <c r="Q493" s="205">
        <f t="shared" si="115"/>
        <v>1302840</v>
      </c>
      <c r="R493" s="205">
        <v>1302840</v>
      </c>
      <c r="S493" s="219"/>
      <c r="T493" s="205"/>
      <c r="U493" s="205"/>
      <c r="V493" s="205"/>
      <c r="W493" s="205"/>
      <c r="X493" s="205"/>
      <c r="Y493" s="205"/>
      <c r="Z493" s="205"/>
      <c r="AA493" s="205"/>
      <c r="AB493" s="205"/>
      <c r="AC493" s="205"/>
      <c r="AD493" s="205"/>
      <c r="AE493" s="205"/>
      <c r="AF493" s="205"/>
      <c r="AG493" s="221">
        <v>2025</v>
      </c>
      <c r="AH493" s="158"/>
      <c r="AI493" s="175"/>
      <c r="AJ493" s="218"/>
      <c r="AK493" s="15">
        <f t="shared" si="111"/>
        <v>462</v>
      </c>
      <c r="AL493" s="15" t="s">
        <v>155</v>
      </c>
      <c r="AM493" s="15" t="str">
        <f t="shared" si="112"/>
        <v>462.</v>
      </c>
      <c r="AN493" s="272"/>
      <c r="AO493" s="16"/>
      <c r="AP493" s="16"/>
    </row>
    <row r="494" spans="1:42" ht="22.5" hidden="1" customHeight="1" x14ac:dyDescent="0.25">
      <c r="A494" s="83" t="str">
        <f t="shared" si="113"/>
        <v>463.</v>
      </c>
      <c r="B494" s="26">
        <v>1086</v>
      </c>
      <c r="C494" s="313" t="s">
        <v>2644</v>
      </c>
      <c r="D494" s="26">
        <v>1972</v>
      </c>
      <c r="E494" s="135" t="s">
        <v>2957</v>
      </c>
      <c r="F494" s="83" t="s">
        <v>2959</v>
      </c>
      <c r="G494" s="26">
        <v>5</v>
      </c>
      <c r="H494" s="26">
        <v>4</v>
      </c>
      <c r="I494" s="204">
        <v>3583.9</v>
      </c>
      <c r="J494" s="205">
        <v>3077.1</v>
      </c>
      <c r="K494" s="204">
        <v>3077.1</v>
      </c>
      <c r="L494" s="219">
        <v>138</v>
      </c>
      <c r="M494" s="205">
        <f t="shared" si="114"/>
        <v>933240</v>
      </c>
      <c r="N494" s="205"/>
      <c r="O494" s="205"/>
      <c r="P494" s="205"/>
      <c r="Q494" s="205">
        <f t="shared" si="115"/>
        <v>933240</v>
      </c>
      <c r="R494" s="205">
        <v>933240</v>
      </c>
      <c r="S494" s="219"/>
      <c r="T494" s="205"/>
      <c r="U494" s="205"/>
      <c r="V494" s="205"/>
      <c r="W494" s="205"/>
      <c r="X494" s="205"/>
      <c r="Y494" s="205"/>
      <c r="Z494" s="205"/>
      <c r="AA494" s="205"/>
      <c r="AB494" s="205"/>
      <c r="AC494" s="205"/>
      <c r="AD494" s="205"/>
      <c r="AE494" s="205"/>
      <c r="AF494" s="205"/>
      <c r="AG494" s="221">
        <v>2025</v>
      </c>
      <c r="AH494" s="158"/>
      <c r="AI494" s="175"/>
      <c r="AJ494" s="218"/>
      <c r="AK494" s="15">
        <f t="shared" si="111"/>
        <v>463</v>
      </c>
      <c r="AL494" s="15" t="s">
        <v>155</v>
      </c>
      <c r="AM494" s="15" t="str">
        <f t="shared" si="112"/>
        <v>463.</v>
      </c>
      <c r="AN494" s="272"/>
      <c r="AO494" s="16"/>
      <c r="AP494" s="16"/>
    </row>
    <row r="495" spans="1:42" ht="22.5" hidden="1" customHeight="1" x14ac:dyDescent="0.25">
      <c r="A495" s="83" t="str">
        <f t="shared" si="113"/>
        <v>464.</v>
      </c>
      <c r="B495" s="26">
        <v>1090</v>
      </c>
      <c r="C495" s="270" t="s">
        <v>2646</v>
      </c>
      <c r="D495" s="26">
        <v>1974</v>
      </c>
      <c r="E495" s="135" t="s">
        <v>2957</v>
      </c>
      <c r="F495" s="83" t="s">
        <v>2958</v>
      </c>
      <c r="G495" s="26">
        <v>5</v>
      </c>
      <c r="H495" s="26">
        <v>6</v>
      </c>
      <c r="I495" s="204">
        <v>5186</v>
      </c>
      <c r="J495" s="205">
        <v>4781.59</v>
      </c>
      <c r="K495" s="204">
        <v>4764</v>
      </c>
      <c r="L495" s="219">
        <v>191</v>
      </c>
      <c r="M495" s="233">
        <f t="shared" si="114"/>
        <v>1995840</v>
      </c>
      <c r="N495" s="233"/>
      <c r="O495" s="233"/>
      <c r="P495" s="233"/>
      <c r="Q495" s="205">
        <f t="shared" si="115"/>
        <v>1995840</v>
      </c>
      <c r="R495" s="233">
        <v>1995840</v>
      </c>
      <c r="S495" s="271"/>
      <c r="T495" s="233"/>
      <c r="U495" s="233"/>
      <c r="V495" s="233"/>
      <c r="W495" s="233"/>
      <c r="X495" s="233"/>
      <c r="Y495" s="233"/>
      <c r="Z495" s="233"/>
      <c r="AA495" s="233"/>
      <c r="AB495" s="233"/>
      <c r="AC495" s="233"/>
      <c r="AD495" s="233"/>
      <c r="AE495" s="233"/>
      <c r="AF495" s="233"/>
      <c r="AG495" s="221">
        <v>2025</v>
      </c>
      <c r="AH495" s="158"/>
      <c r="AI495" s="175"/>
      <c r="AJ495" s="218"/>
      <c r="AK495" s="15">
        <f t="shared" si="111"/>
        <v>464</v>
      </c>
      <c r="AL495" s="15" t="s">
        <v>155</v>
      </c>
      <c r="AM495" s="15" t="str">
        <f t="shared" si="112"/>
        <v>464.</v>
      </c>
      <c r="AN495" s="272"/>
      <c r="AO495" s="16"/>
      <c r="AP495" s="16"/>
    </row>
    <row r="496" spans="1:42" ht="22.5" hidden="1" customHeight="1" x14ac:dyDescent="0.25">
      <c r="A496" s="83" t="str">
        <f t="shared" si="113"/>
        <v>465.</v>
      </c>
      <c r="B496" s="26">
        <v>1112</v>
      </c>
      <c r="C496" s="270" t="s">
        <v>2654</v>
      </c>
      <c r="D496" s="26">
        <v>1972</v>
      </c>
      <c r="E496" s="135" t="s">
        <v>2957</v>
      </c>
      <c r="F496" s="83" t="s">
        <v>2958</v>
      </c>
      <c r="G496" s="26">
        <v>5</v>
      </c>
      <c r="H496" s="26">
        <v>4</v>
      </c>
      <c r="I496" s="205">
        <v>3691.3</v>
      </c>
      <c r="J496" s="205">
        <v>3381.3</v>
      </c>
      <c r="K496" s="205">
        <v>3381.3</v>
      </c>
      <c r="L496" s="219">
        <v>136</v>
      </c>
      <c r="M496" s="205">
        <f t="shared" si="114"/>
        <v>1352736</v>
      </c>
      <c r="N496" s="205"/>
      <c r="O496" s="205"/>
      <c r="P496" s="205"/>
      <c r="Q496" s="205">
        <f t="shared" si="115"/>
        <v>1352736</v>
      </c>
      <c r="R496" s="233">
        <v>1352736</v>
      </c>
      <c r="S496" s="271"/>
      <c r="T496" s="233"/>
      <c r="U496" s="233"/>
      <c r="V496" s="233"/>
      <c r="W496" s="233"/>
      <c r="X496" s="233"/>
      <c r="Y496" s="233"/>
      <c r="Z496" s="233"/>
      <c r="AA496" s="233"/>
      <c r="AB496" s="233"/>
      <c r="AC496" s="233"/>
      <c r="AD496" s="233"/>
      <c r="AE496" s="205"/>
      <c r="AF496" s="233"/>
      <c r="AG496" s="221">
        <v>2025</v>
      </c>
      <c r="AH496" s="158"/>
      <c r="AI496" s="175"/>
      <c r="AJ496" s="218"/>
      <c r="AK496" s="15">
        <f t="shared" si="111"/>
        <v>465</v>
      </c>
      <c r="AL496" s="15" t="s">
        <v>155</v>
      </c>
      <c r="AM496" s="15" t="str">
        <f t="shared" si="112"/>
        <v>465.</v>
      </c>
      <c r="AN496" s="272"/>
      <c r="AO496" s="16"/>
      <c r="AP496" s="16"/>
    </row>
    <row r="497" spans="1:42" ht="22.5" hidden="1" customHeight="1" x14ac:dyDescent="0.25">
      <c r="A497" s="83" t="str">
        <f>AM497</f>
        <v>466.</v>
      </c>
      <c r="B497" s="26">
        <v>1028</v>
      </c>
      <c r="C497" s="323" t="s">
        <v>2545</v>
      </c>
      <c r="D497" s="26">
        <v>1968</v>
      </c>
      <c r="E497" s="135" t="s">
        <v>2957</v>
      </c>
      <c r="F497" s="83" t="s">
        <v>2959</v>
      </c>
      <c r="G497" s="26">
        <v>5</v>
      </c>
      <c r="H497" s="26">
        <v>2</v>
      </c>
      <c r="I497" s="178">
        <v>1936.8</v>
      </c>
      <c r="J497" s="176">
        <v>1787.7</v>
      </c>
      <c r="K497" s="178">
        <v>1787.8</v>
      </c>
      <c r="L497" s="26">
        <v>64</v>
      </c>
      <c r="M497" s="185">
        <f>R497+T497+V497+X497+Z497+AB497+AE497+AF497</f>
        <v>244860</v>
      </c>
      <c r="N497" s="185"/>
      <c r="O497" s="185"/>
      <c r="P497" s="185"/>
      <c r="Q497" s="176">
        <f>M497</f>
        <v>244860</v>
      </c>
      <c r="R497" s="185">
        <v>244860</v>
      </c>
      <c r="S497" s="324"/>
      <c r="T497" s="185"/>
      <c r="U497" s="185"/>
      <c r="V497" s="185"/>
      <c r="W497" s="185"/>
      <c r="X497" s="185"/>
      <c r="Y497" s="185"/>
      <c r="Z497" s="185"/>
      <c r="AA497" s="185"/>
      <c r="AB497" s="185"/>
      <c r="AC497" s="185"/>
      <c r="AD497" s="185"/>
      <c r="AE497" s="185"/>
      <c r="AF497" s="185"/>
      <c r="AG497" s="326">
        <v>2025</v>
      </c>
      <c r="AH497" s="158"/>
      <c r="AI497" s="175"/>
      <c r="AJ497" s="162"/>
      <c r="AK497" s="15">
        <f t="shared" si="111"/>
        <v>466</v>
      </c>
      <c r="AL497" s="15" t="s">
        <v>155</v>
      </c>
      <c r="AM497" s="15" t="str">
        <f t="shared" si="112"/>
        <v>466.</v>
      </c>
      <c r="AN497" s="325"/>
      <c r="AO497" s="16"/>
      <c r="AP497" s="16"/>
    </row>
    <row r="498" spans="1:42" ht="22.5" hidden="1" customHeight="1" x14ac:dyDescent="0.25">
      <c r="A498" s="83" t="str">
        <f>AM498</f>
        <v>467.</v>
      </c>
      <c r="B498" s="26">
        <v>1118</v>
      </c>
      <c r="C498" s="323" t="s">
        <v>2572</v>
      </c>
      <c r="D498" s="26">
        <v>1968</v>
      </c>
      <c r="E498" s="135" t="s">
        <v>2957</v>
      </c>
      <c r="F498" s="83" t="s">
        <v>2959</v>
      </c>
      <c r="G498" s="26">
        <v>4</v>
      </c>
      <c r="H498" s="26">
        <v>3</v>
      </c>
      <c r="I498" s="178">
        <v>2125.87</v>
      </c>
      <c r="J498" s="176">
        <v>1962.85</v>
      </c>
      <c r="K498" s="178">
        <v>1962.85</v>
      </c>
      <c r="L498" s="26">
        <v>81</v>
      </c>
      <c r="M498" s="185">
        <f>R498+T498+V498+X498+Z498+AB498+AE498+AF498</f>
        <v>1038576</v>
      </c>
      <c r="N498" s="185"/>
      <c r="O498" s="185"/>
      <c r="P498" s="185"/>
      <c r="Q498" s="176">
        <f>M498</f>
        <v>1038576</v>
      </c>
      <c r="R498" s="185">
        <v>1038576</v>
      </c>
      <c r="S498" s="324"/>
      <c r="T498" s="185"/>
      <c r="U498" s="185"/>
      <c r="V498" s="185"/>
      <c r="W498" s="185"/>
      <c r="X498" s="185"/>
      <c r="Y498" s="185"/>
      <c r="Z498" s="185"/>
      <c r="AA498" s="185"/>
      <c r="AB498" s="185"/>
      <c r="AC498" s="185"/>
      <c r="AD498" s="185"/>
      <c r="AE498" s="185"/>
      <c r="AF498" s="185"/>
      <c r="AG498" s="317">
        <v>2025</v>
      </c>
      <c r="AH498" s="158"/>
      <c r="AI498" s="175"/>
      <c r="AJ498" s="162"/>
      <c r="AK498" s="15">
        <f t="shared" si="111"/>
        <v>467</v>
      </c>
      <c r="AL498" s="15" t="s">
        <v>155</v>
      </c>
      <c r="AM498" s="15" t="str">
        <f t="shared" si="112"/>
        <v>467.</v>
      </c>
      <c r="AN498" s="325"/>
      <c r="AP498" s="16"/>
    </row>
    <row r="499" spans="1:42" ht="22.5" hidden="1" customHeight="1" x14ac:dyDescent="0.25">
      <c r="A499" s="83" t="str">
        <f t="shared" ref="A499:A505" si="116">AM499</f>
        <v>468.</v>
      </c>
      <c r="B499" s="26">
        <v>1074</v>
      </c>
      <c r="C499" s="323" t="s">
        <v>2554</v>
      </c>
      <c r="D499" s="26">
        <v>1968</v>
      </c>
      <c r="E499" s="135" t="s">
        <v>2957</v>
      </c>
      <c r="F499" s="83" t="s">
        <v>2959</v>
      </c>
      <c r="G499" s="26">
        <v>2</v>
      </c>
      <c r="H499" s="26">
        <v>2</v>
      </c>
      <c r="I499" s="178">
        <v>529.6</v>
      </c>
      <c r="J499" s="176">
        <v>300.39999999999998</v>
      </c>
      <c r="K499" s="178">
        <v>300.39999999999998</v>
      </c>
      <c r="L499" s="26">
        <v>25</v>
      </c>
      <c r="M499" s="185">
        <f t="shared" ref="M499:M505" si="117">R499+T499+V499+X499+Z499+AB499+AE499+AF499</f>
        <v>1171598.5</v>
      </c>
      <c r="N499" s="185"/>
      <c r="O499" s="185"/>
      <c r="P499" s="185"/>
      <c r="Q499" s="176">
        <f t="shared" ref="Q499:Q505" si="118">M499</f>
        <v>1171598.5</v>
      </c>
      <c r="R499" s="185">
        <v>1171598.5</v>
      </c>
      <c r="S499" s="324"/>
      <c r="T499" s="185"/>
      <c r="U499" s="185"/>
      <c r="V499" s="185"/>
      <c r="W499" s="185"/>
      <c r="X499" s="185"/>
      <c r="Y499" s="185"/>
      <c r="Z499" s="185"/>
      <c r="AA499" s="185"/>
      <c r="AB499" s="185"/>
      <c r="AC499" s="185"/>
      <c r="AD499" s="185"/>
      <c r="AE499" s="185"/>
      <c r="AF499" s="185"/>
      <c r="AG499" s="317">
        <v>2025</v>
      </c>
      <c r="AH499" s="158"/>
      <c r="AI499" s="175"/>
      <c r="AJ499" s="162"/>
      <c r="AK499" s="15">
        <f t="shared" si="111"/>
        <v>468</v>
      </c>
      <c r="AL499" s="15" t="s">
        <v>155</v>
      </c>
      <c r="AM499" s="15" t="str">
        <f t="shared" si="112"/>
        <v>468.</v>
      </c>
      <c r="AN499" s="325"/>
      <c r="AO499" s="16"/>
      <c r="AP499" s="16"/>
    </row>
    <row r="500" spans="1:42" ht="22.5" hidden="1" customHeight="1" x14ac:dyDescent="0.25">
      <c r="A500" s="83" t="str">
        <f t="shared" si="116"/>
        <v>469.</v>
      </c>
      <c r="B500" s="26">
        <v>1014</v>
      </c>
      <c r="C500" s="323" t="s">
        <v>2613</v>
      </c>
      <c r="D500" s="26">
        <v>1974</v>
      </c>
      <c r="E500" s="135" t="s">
        <v>2957</v>
      </c>
      <c r="F500" s="83" t="s">
        <v>2959</v>
      </c>
      <c r="G500" s="26">
        <v>2</v>
      </c>
      <c r="H500" s="26">
        <v>3</v>
      </c>
      <c r="I500" s="178">
        <v>944.7</v>
      </c>
      <c r="J500" s="176">
        <v>858.5</v>
      </c>
      <c r="K500" s="178">
        <v>858.5</v>
      </c>
      <c r="L500" s="26">
        <v>21</v>
      </c>
      <c r="M500" s="185">
        <f t="shared" si="117"/>
        <v>1009564.6</v>
      </c>
      <c r="N500" s="185"/>
      <c r="O500" s="185"/>
      <c r="P500" s="185"/>
      <c r="Q500" s="176">
        <f t="shared" si="118"/>
        <v>1009564.6</v>
      </c>
      <c r="R500" s="185">
        <v>1009564.6</v>
      </c>
      <c r="S500" s="324"/>
      <c r="T500" s="185"/>
      <c r="U500" s="185"/>
      <c r="V500" s="185"/>
      <c r="W500" s="185"/>
      <c r="X500" s="185"/>
      <c r="Y500" s="185"/>
      <c r="Z500" s="185"/>
      <c r="AA500" s="185"/>
      <c r="AB500" s="185"/>
      <c r="AC500" s="185"/>
      <c r="AD500" s="185"/>
      <c r="AE500" s="185"/>
      <c r="AF500" s="185"/>
      <c r="AG500" s="317">
        <v>2025</v>
      </c>
      <c r="AH500" s="158"/>
      <c r="AI500" s="175"/>
      <c r="AJ500" s="162"/>
      <c r="AK500" s="15">
        <f t="shared" si="111"/>
        <v>469</v>
      </c>
      <c r="AL500" s="15" t="s">
        <v>155</v>
      </c>
      <c r="AM500" s="15" t="str">
        <f t="shared" si="112"/>
        <v>469.</v>
      </c>
      <c r="AN500" s="325"/>
      <c r="AO500" s="16"/>
      <c r="AP500" s="16"/>
    </row>
    <row r="501" spans="1:42" ht="22.5" hidden="1" customHeight="1" x14ac:dyDescent="0.25">
      <c r="A501" s="83" t="str">
        <f t="shared" si="116"/>
        <v>470.</v>
      </c>
      <c r="B501" s="26">
        <v>963</v>
      </c>
      <c r="C501" s="323" t="s">
        <v>2590</v>
      </c>
      <c r="D501" s="26">
        <v>1959</v>
      </c>
      <c r="E501" s="135" t="s">
        <v>2957</v>
      </c>
      <c r="F501" s="83" t="s">
        <v>2959</v>
      </c>
      <c r="G501" s="26">
        <v>2</v>
      </c>
      <c r="H501" s="26">
        <v>2</v>
      </c>
      <c r="I501" s="176">
        <v>748.6</v>
      </c>
      <c r="J501" s="176">
        <v>670</v>
      </c>
      <c r="K501" s="176">
        <v>670</v>
      </c>
      <c r="L501" s="32">
        <v>16</v>
      </c>
      <c r="M501" s="185">
        <f t="shared" si="117"/>
        <v>2127964</v>
      </c>
      <c r="N501" s="186"/>
      <c r="O501" s="186"/>
      <c r="P501" s="186"/>
      <c r="Q501" s="176">
        <f t="shared" si="118"/>
        <v>2127964</v>
      </c>
      <c r="R501" s="186">
        <v>2127964</v>
      </c>
      <c r="S501" s="187"/>
      <c r="T501" s="186"/>
      <c r="U501" s="186"/>
      <c r="V501" s="186"/>
      <c r="W501" s="186"/>
      <c r="X501" s="186"/>
      <c r="Y501" s="186"/>
      <c r="Z501" s="186"/>
      <c r="AA501" s="176"/>
      <c r="AB501" s="176"/>
      <c r="AC501" s="186"/>
      <c r="AD501" s="186"/>
      <c r="AE501" s="186"/>
      <c r="AF501" s="186"/>
      <c r="AG501" s="326">
        <v>2025</v>
      </c>
      <c r="AH501" s="158"/>
      <c r="AI501" s="175"/>
      <c r="AJ501" s="162"/>
      <c r="AK501" s="15">
        <f t="shared" si="111"/>
        <v>470</v>
      </c>
      <c r="AL501" s="15" t="s">
        <v>155</v>
      </c>
      <c r="AM501" s="15" t="str">
        <f t="shared" si="112"/>
        <v>470.</v>
      </c>
      <c r="AN501" s="325"/>
      <c r="AO501" s="16"/>
      <c r="AP501" s="16"/>
    </row>
    <row r="502" spans="1:42" ht="22.5" hidden="1" customHeight="1" x14ac:dyDescent="0.25">
      <c r="A502" s="83" t="str">
        <f t="shared" si="116"/>
        <v>471.</v>
      </c>
      <c r="B502" s="26">
        <v>5536</v>
      </c>
      <c r="C502" s="323" t="s">
        <v>2566</v>
      </c>
      <c r="D502" s="26">
        <v>1987</v>
      </c>
      <c r="E502" s="135" t="s">
        <v>2957</v>
      </c>
      <c r="F502" s="83" t="s">
        <v>2958</v>
      </c>
      <c r="G502" s="26">
        <v>2</v>
      </c>
      <c r="H502" s="26">
        <v>2</v>
      </c>
      <c r="I502" s="178">
        <v>555.6</v>
      </c>
      <c r="J502" s="176">
        <v>555.6</v>
      </c>
      <c r="K502" s="178">
        <v>555.6</v>
      </c>
      <c r="L502" s="26">
        <v>14</v>
      </c>
      <c r="M502" s="185">
        <f t="shared" si="117"/>
        <v>1352313</v>
      </c>
      <c r="N502" s="185"/>
      <c r="O502" s="185"/>
      <c r="P502" s="185"/>
      <c r="Q502" s="176">
        <f t="shared" si="118"/>
        <v>1352313</v>
      </c>
      <c r="R502" s="185">
        <v>1352313</v>
      </c>
      <c r="S502" s="324"/>
      <c r="T502" s="185"/>
      <c r="U502" s="185"/>
      <c r="V502" s="185"/>
      <c r="W502" s="185"/>
      <c r="X502" s="185"/>
      <c r="Y502" s="185"/>
      <c r="Z502" s="185"/>
      <c r="AA502" s="185"/>
      <c r="AB502" s="185"/>
      <c r="AC502" s="185"/>
      <c r="AD502" s="185"/>
      <c r="AE502" s="185"/>
      <c r="AF502" s="185"/>
      <c r="AG502" s="317">
        <v>2025</v>
      </c>
      <c r="AH502" s="158"/>
      <c r="AI502" s="175"/>
      <c r="AJ502" s="162"/>
      <c r="AK502" s="15">
        <f t="shared" si="111"/>
        <v>471</v>
      </c>
      <c r="AL502" s="15" t="s">
        <v>155</v>
      </c>
      <c r="AM502" s="15" t="str">
        <f t="shared" si="112"/>
        <v>471.</v>
      </c>
      <c r="AN502" s="325"/>
      <c r="AP502" s="16"/>
    </row>
    <row r="503" spans="1:42" ht="22.5" hidden="1" customHeight="1" x14ac:dyDescent="0.25">
      <c r="A503" s="83" t="str">
        <f t="shared" si="116"/>
        <v>472.</v>
      </c>
      <c r="B503" s="26">
        <v>5535</v>
      </c>
      <c r="C503" s="323" t="s">
        <v>2565</v>
      </c>
      <c r="D503" s="26">
        <v>1987</v>
      </c>
      <c r="E503" s="135" t="s">
        <v>2957</v>
      </c>
      <c r="F503" s="83" t="s">
        <v>2958</v>
      </c>
      <c r="G503" s="26">
        <v>2</v>
      </c>
      <c r="H503" s="26">
        <v>2</v>
      </c>
      <c r="I503" s="178">
        <v>580.20000000000005</v>
      </c>
      <c r="J503" s="176">
        <v>580.20000000000005</v>
      </c>
      <c r="K503" s="178">
        <v>580.20000000000005</v>
      </c>
      <c r="L503" s="26">
        <v>19</v>
      </c>
      <c r="M503" s="185">
        <f t="shared" si="117"/>
        <v>1421350</v>
      </c>
      <c r="N503" s="185"/>
      <c r="O503" s="185"/>
      <c r="P503" s="185"/>
      <c r="Q503" s="176">
        <f t="shared" si="118"/>
        <v>1421350</v>
      </c>
      <c r="R503" s="185">
        <v>1421350</v>
      </c>
      <c r="S503" s="324"/>
      <c r="T503" s="185"/>
      <c r="U503" s="185"/>
      <c r="V503" s="185"/>
      <c r="W503" s="185"/>
      <c r="X503" s="185"/>
      <c r="Y503" s="185"/>
      <c r="Z503" s="185"/>
      <c r="AA503" s="185"/>
      <c r="AB503" s="185"/>
      <c r="AC503" s="185"/>
      <c r="AD503" s="185"/>
      <c r="AE503" s="185"/>
      <c r="AF503" s="185"/>
      <c r="AG503" s="317">
        <v>2025</v>
      </c>
      <c r="AH503" s="158"/>
      <c r="AI503" s="175"/>
      <c r="AJ503" s="162"/>
      <c r="AK503" s="15">
        <f t="shared" si="111"/>
        <v>472</v>
      </c>
      <c r="AL503" s="15" t="s">
        <v>155</v>
      </c>
      <c r="AM503" s="15" t="str">
        <f t="shared" si="112"/>
        <v>472.</v>
      </c>
      <c r="AN503" s="325"/>
      <c r="AP503" s="16"/>
    </row>
    <row r="504" spans="1:42" ht="22.5" hidden="1" customHeight="1" x14ac:dyDescent="0.25">
      <c r="A504" s="83" t="str">
        <f t="shared" si="116"/>
        <v>473.</v>
      </c>
      <c r="B504" s="26">
        <v>915</v>
      </c>
      <c r="C504" s="323" t="s">
        <v>2569</v>
      </c>
      <c r="D504" s="26">
        <v>1975</v>
      </c>
      <c r="E504" s="135" t="s">
        <v>2957</v>
      </c>
      <c r="F504" s="83" t="s">
        <v>2959</v>
      </c>
      <c r="G504" s="26">
        <v>2</v>
      </c>
      <c r="H504" s="26">
        <v>2</v>
      </c>
      <c r="I504" s="178">
        <v>750.46</v>
      </c>
      <c r="J504" s="176">
        <v>732.5</v>
      </c>
      <c r="K504" s="178">
        <v>732.5</v>
      </c>
      <c r="L504" s="26">
        <v>28</v>
      </c>
      <c r="M504" s="176">
        <f t="shared" si="117"/>
        <v>1705620</v>
      </c>
      <c r="N504" s="176"/>
      <c r="O504" s="176"/>
      <c r="P504" s="176"/>
      <c r="Q504" s="176">
        <f t="shared" si="118"/>
        <v>1705620</v>
      </c>
      <c r="R504" s="185">
        <v>1705620</v>
      </c>
      <c r="S504" s="324"/>
      <c r="T504" s="185"/>
      <c r="U504" s="185"/>
      <c r="V504" s="185"/>
      <c r="W504" s="185"/>
      <c r="X504" s="185"/>
      <c r="Y504" s="185"/>
      <c r="Z504" s="185"/>
      <c r="AA504" s="185"/>
      <c r="AB504" s="185"/>
      <c r="AC504" s="185"/>
      <c r="AD504" s="185"/>
      <c r="AE504" s="185"/>
      <c r="AF504" s="185"/>
      <c r="AG504" s="317">
        <v>2025</v>
      </c>
      <c r="AH504" s="158"/>
      <c r="AI504" s="175"/>
      <c r="AJ504" s="162"/>
      <c r="AK504" s="15">
        <f t="shared" si="111"/>
        <v>473</v>
      </c>
      <c r="AL504" s="15" t="s">
        <v>155</v>
      </c>
      <c r="AM504" s="15" t="str">
        <f t="shared" si="112"/>
        <v>473.</v>
      </c>
      <c r="AN504" s="325"/>
      <c r="AO504" s="16"/>
      <c r="AP504" s="16"/>
    </row>
    <row r="505" spans="1:42" ht="22.5" hidden="1" customHeight="1" x14ac:dyDescent="0.25">
      <c r="A505" s="83" t="str">
        <f t="shared" si="116"/>
        <v>474.</v>
      </c>
      <c r="B505" s="26">
        <v>930</v>
      </c>
      <c r="C505" s="323" t="s">
        <v>2535</v>
      </c>
      <c r="D505" s="26">
        <v>1973</v>
      </c>
      <c r="E505" s="135" t="s">
        <v>2957</v>
      </c>
      <c r="F505" s="83" t="s">
        <v>2959</v>
      </c>
      <c r="G505" s="26">
        <v>4</v>
      </c>
      <c r="H505" s="26">
        <v>2</v>
      </c>
      <c r="I505" s="178">
        <v>1329.86</v>
      </c>
      <c r="J505" s="176">
        <v>1239.2</v>
      </c>
      <c r="K505" s="178">
        <v>1239.2</v>
      </c>
      <c r="L505" s="26">
        <v>51</v>
      </c>
      <c r="M505" s="185">
        <f t="shared" si="117"/>
        <v>1380740</v>
      </c>
      <c r="N505" s="185"/>
      <c r="O505" s="185"/>
      <c r="P505" s="185"/>
      <c r="Q505" s="176">
        <f t="shared" si="118"/>
        <v>1380740</v>
      </c>
      <c r="R505" s="185">
        <v>1380740</v>
      </c>
      <c r="S505" s="324"/>
      <c r="T505" s="185"/>
      <c r="U505" s="185"/>
      <c r="V505" s="185"/>
      <c r="W505" s="185"/>
      <c r="X505" s="185"/>
      <c r="Y505" s="185"/>
      <c r="Z505" s="185"/>
      <c r="AA505" s="185"/>
      <c r="AB505" s="185"/>
      <c r="AC505" s="185"/>
      <c r="AD505" s="185"/>
      <c r="AE505" s="185"/>
      <c r="AF505" s="185"/>
      <c r="AG505" s="317">
        <v>2025</v>
      </c>
      <c r="AH505" s="158"/>
      <c r="AI505" s="175"/>
      <c r="AJ505" s="162"/>
      <c r="AK505" s="15">
        <f t="shared" si="111"/>
        <v>474</v>
      </c>
      <c r="AL505" s="15" t="s">
        <v>155</v>
      </c>
      <c r="AM505" s="15" t="str">
        <f t="shared" si="112"/>
        <v>474.</v>
      </c>
      <c r="AN505" s="325"/>
      <c r="AP505" s="16"/>
    </row>
    <row r="506" spans="1:42" ht="22.5" hidden="1" customHeight="1" x14ac:dyDescent="0.25">
      <c r="A506" s="83"/>
      <c r="B506" s="26"/>
      <c r="C506" s="169" t="s">
        <v>1203</v>
      </c>
      <c r="D506" s="26"/>
      <c r="E506" s="135"/>
      <c r="F506" s="83"/>
      <c r="G506" s="26"/>
      <c r="H506" s="26"/>
      <c r="I506" s="174">
        <f>SUM(I507)</f>
        <v>288.8</v>
      </c>
      <c r="J506" s="174">
        <f t="shared" ref="J506:R506" si="119">SUM(J507)</f>
        <v>268.2</v>
      </c>
      <c r="K506" s="174">
        <f t="shared" si="119"/>
        <v>268.2</v>
      </c>
      <c r="L506" s="123">
        <f t="shared" si="119"/>
        <v>10</v>
      </c>
      <c r="M506" s="174">
        <f>SUM(M507)</f>
        <v>175560</v>
      </c>
      <c r="N506" s="174"/>
      <c r="O506" s="174"/>
      <c r="P506" s="174"/>
      <c r="Q506" s="174">
        <f>M506</f>
        <v>175560</v>
      </c>
      <c r="R506" s="174">
        <f t="shared" si="119"/>
        <v>175560</v>
      </c>
      <c r="S506" s="123"/>
      <c r="T506" s="174"/>
      <c r="U506" s="174"/>
      <c r="V506" s="174"/>
      <c r="W506" s="174"/>
      <c r="X506" s="174"/>
      <c r="Y506" s="174"/>
      <c r="Z506" s="174"/>
      <c r="AA506" s="174"/>
      <c r="AB506" s="174"/>
      <c r="AC506" s="174"/>
      <c r="AD506" s="174"/>
      <c r="AE506" s="174"/>
      <c r="AF506" s="174"/>
      <c r="AG506" s="182"/>
      <c r="AH506" s="158"/>
      <c r="AI506" s="175"/>
      <c r="AJ506" s="162"/>
      <c r="AK506" s="15"/>
      <c r="AL506" s="15"/>
      <c r="AM506" s="15"/>
      <c r="AN506" s="183"/>
      <c r="AO506" s="15"/>
      <c r="AP506" s="16"/>
    </row>
    <row r="507" spans="1:42" ht="22.5" hidden="1" customHeight="1" x14ac:dyDescent="0.25">
      <c r="A507" s="83" t="str">
        <f>AM507</f>
        <v>475.</v>
      </c>
      <c r="B507" s="26">
        <v>936</v>
      </c>
      <c r="C507" s="323" t="s">
        <v>2580</v>
      </c>
      <c r="D507" s="26">
        <v>1962</v>
      </c>
      <c r="E507" s="135" t="s">
        <v>2957</v>
      </c>
      <c r="F507" s="83" t="s">
        <v>2959</v>
      </c>
      <c r="G507" s="26">
        <v>2</v>
      </c>
      <c r="H507" s="26">
        <v>1</v>
      </c>
      <c r="I507" s="178">
        <v>288.8</v>
      </c>
      <c r="J507" s="176">
        <v>268.2</v>
      </c>
      <c r="K507" s="178">
        <v>268.2</v>
      </c>
      <c r="L507" s="26">
        <v>10</v>
      </c>
      <c r="M507" s="185">
        <f>R507+T507+V507+X507+Z507+AB507+AE507+AF507</f>
        <v>175560</v>
      </c>
      <c r="N507" s="185"/>
      <c r="O507" s="185"/>
      <c r="P507" s="185"/>
      <c r="Q507" s="176">
        <f>M507</f>
        <v>175560</v>
      </c>
      <c r="R507" s="185">
        <v>175560</v>
      </c>
      <c r="S507" s="324"/>
      <c r="T507" s="185"/>
      <c r="U507" s="185"/>
      <c r="V507" s="185"/>
      <c r="W507" s="185"/>
      <c r="X507" s="185"/>
      <c r="Y507" s="185"/>
      <c r="Z507" s="185"/>
      <c r="AA507" s="185"/>
      <c r="AB507" s="185"/>
      <c r="AC507" s="185"/>
      <c r="AD507" s="185"/>
      <c r="AE507" s="176"/>
      <c r="AF507" s="185"/>
      <c r="AG507" s="326">
        <v>2025</v>
      </c>
      <c r="AH507" s="158"/>
      <c r="AI507" s="175"/>
      <c r="AJ507" s="162"/>
      <c r="AK507" s="15">
        <f t="shared" si="111"/>
        <v>475</v>
      </c>
      <c r="AL507" s="15" t="s">
        <v>155</v>
      </c>
      <c r="AM507" s="15" t="str">
        <f t="shared" si="112"/>
        <v>475.</v>
      </c>
      <c r="AN507" s="325"/>
      <c r="AO507" s="16"/>
      <c r="AP507" s="16"/>
    </row>
    <row r="508" spans="1:42" ht="22.5" hidden="1" customHeight="1" x14ac:dyDescent="0.25">
      <c r="A508" s="83"/>
      <c r="B508" s="26"/>
      <c r="C508" s="169" t="s">
        <v>1204</v>
      </c>
      <c r="D508" s="26"/>
      <c r="E508" s="135"/>
      <c r="F508" s="83"/>
      <c r="G508" s="26"/>
      <c r="H508" s="26"/>
      <c r="I508" s="174">
        <f>SUM(I509:I632)</f>
        <v>233361.40999999992</v>
      </c>
      <c r="J508" s="174">
        <f>SUM(J509:J632)</f>
        <v>195877.83999999991</v>
      </c>
      <c r="K508" s="174">
        <f>SUM(K509:K632)</f>
        <v>192637.92999999991</v>
      </c>
      <c r="L508" s="123">
        <f>SUM(L509:L632)</f>
        <v>7756</v>
      </c>
      <c r="M508" s="174">
        <f>SUM(M509:M632)</f>
        <v>240705069.25999999</v>
      </c>
      <c r="N508" s="174"/>
      <c r="O508" s="174"/>
      <c r="P508" s="174"/>
      <c r="Q508" s="174">
        <f>M508</f>
        <v>240705069.25999999</v>
      </c>
      <c r="R508" s="174">
        <f>SUM(R509:R632)</f>
        <v>118498647.74999999</v>
      </c>
      <c r="S508" s="123"/>
      <c r="T508" s="174"/>
      <c r="U508" s="174">
        <f t="shared" ref="U508:AB508" si="120">SUM(U509:U632)</f>
        <v>20201.23</v>
      </c>
      <c r="V508" s="174">
        <f t="shared" si="120"/>
        <v>88498882.00999999</v>
      </c>
      <c r="W508" s="174">
        <f t="shared" si="120"/>
        <v>1886.8000000000002</v>
      </c>
      <c r="X508" s="174">
        <f t="shared" si="120"/>
        <v>4177375.2</v>
      </c>
      <c r="Y508" s="174">
        <f t="shared" si="120"/>
        <v>10252.65</v>
      </c>
      <c r="Z508" s="174">
        <f t="shared" si="120"/>
        <v>25816362.200000003</v>
      </c>
      <c r="AA508" s="174">
        <f t="shared" si="120"/>
        <v>1387.2999999999997</v>
      </c>
      <c r="AB508" s="174">
        <f t="shared" si="120"/>
        <v>3713802.1</v>
      </c>
      <c r="AC508" s="174"/>
      <c r="AD508" s="174"/>
      <c r="AE508" s="174"/>
      <c r="AF508" s="174"/>
      <c r="AG508" s="182"/>
      <c r="AH508" s="158"/>
      <c r="AI508" s="175"/>
      <c r="AJ508" s="162"/>
      <c r="AK508" s="15"/>
      <c r="AL508" s="15"/>
      <c r="AM508" s="15"/>
      <c r="AN508" s="183"/>
      <c r="AO508" s="15"/>
      <c r="AP508" s="16"/>
    </row>
    <row r="509" spans="1:42" ht="22.5" hidden="1" customHeight="1" x14ac:dyDescent="0.25">
      <c r="A509" s="83" t="str">
        <f t="shared" ref="A509:A572" si="121">AM509</f>
        <v>476.</v>
      </c>
      <c r="B509" s="26">
        <v>922</v>
      </c>
      <c r="C509" s="270" t="s">
        <v>2527</v>
      </c>
      <c r="D509" s="26">
        <v>1981</v>
      </c>
      <c r="E509" s="135" t="s">
        <v>2957</v>
      </c>
      <c r="F509" s="83" t="s">
        <v>2958</v>
      </c>
      <c r="G509" s="26">
        <v>2</v>
      </c>
      <c r="H509" s="26">
        <v>3</v>
      </c>
      <c r="I509" s="204">
        <v>959.33</v>
      </c>
      <c r="J509" s="205">
        <v>869.96</v>
      </c>
      <c r="K509" s="205">
        <v>869.96</v>
      </c>
      <c r="L509" s="223">
        <v>47</v>
      </c>
      <c r="M509" s="233">
        <f>R509+T509+V509+X509+Z509+AB509+AE509+AF509</f>
        <v>2121938</v>
      </c>
      <c r="N509" s="233"/>
      <c r="O509" s="233"/>
      <c r="P509" s="233"/>
      <c r="Q509" s="205">
        <f t="shared" ref="Q509:Q572" si="122">M509</f>
        <v>2121938</v>
      </c>
      <c r="R509" s="233">
        <v>369720</v>
      </c>
      <c r="S509" s="271"/>
      <c r="T509" s="233"/>
      <c r="U509" s="233">
        <v>494</v>
      </c>
      <c r="V509" s="233">
        <f>U509*3547</f>
        <v>1752218</v>
      </c>
      <c r="W509" s="233"/>
      <c r="X509" s="233"/>
      <c r="Y509" s="233"/>
      <c r="Z509" s="233"/>
      <c r="AA509" s="233"/>
      <c r="AB509" s="233"/>
      <c r="AC509" s="233"/>
      <c r="AD509" s="233"/>
      <c r="AE509" s="233"/>
      <c r="AF509" s="233"/>
      <c r="AG509" s="232">
        <v>2025</v>
      </c>
      <c r="AH509" s="158"/>
      <c r="AI509" s="175"/>
      <c r="AJ509" s="218"/>
      <c r="AK509" s="15">
        <f t="shared" si="111"/>
        <v>476</v>
      </c>
      <c r="AL509" s="15" t="s">
        <v>155</v>
      </c>
      <c r="AM509" s="15" t="str">
        <f t="shared" si="112"/>
        <v>476.</v>
      </c>
      <c r="AN509" s="272"/>
      <c r="AO509" s="16"/>
      <c r="AP509" s="16"/>
    </row>
    <row r="510" spans="1:42" ht="22.5" hidden="1" customHeight="1" x14ac:dyDescent="0.25">
      <c r="A510" s="83" t="str">
        <f t="shared" si="121"/>
        <v>477.</v>
      </c>
      <c r="B510" s="26">
        <v>958</v>
      </c>
      <c r="C510" s="40" t="s">
        <v>2529</v>
      </c>
      <c r="D510" s="26">
        <v>1977</v>
      </c>
      <c r="E510" s="135" t="s">
        <v>2957</v>
      </c>
      <c r="F510" s="83" t="s">
        <v>2959</v>
      </c>
      <c r="G510" s="26">
        <v>5</v>
      </c>
      <c r="H510" s="26">
        <v>4</v>
      </c>
      <c r="I510" s="205">
        <v>2888.6</v>
      </c>
      <c r="J510" s="205">
        <v>2612.8000000000002</v>
      </c>
      <c r="K510" s="205">
        <v>2612.8000000000002</v>
      </c>
      <c r="L510" s="219">
        <v>89</v>
      </c>
      <c r="M510" s="233">
        <f t="shared" ref="M510:M573" si="123">R510+T510+V510+X510+Z510+AB510+AE510+AF510</f>
        <v>4096223</v>
      </c>
      <c r="N510" s="233"/>
      <c r="O510" s="233"/>
      <c r="P510" s="233"/>
      <c r="Q510" s="205">
        <f t="shared" si="122"/>
        <v>4096223</v>
      </c>
      <c r="R510" s="233">
        <v>801060</v>
      </c>
      <c r="S510" s="271"/>
      <c r="T510" s="233"/>
      <c r="U510" s="233">
        <v>929</v>
      </c>
      <c r="V510" s="233">
        <f>U510*3547</f>
        <v>3295163</v>
      </c>
      <c r="W510" s="233"/>
      <c r="X510" s="233"/>
      <c r="Y510" s="233"/>
      <c r="Z510" s="233"/>
      <c r="AA510" s="233"/>
      <c r="AB510" s="233"/>
      <c r="AC510" s="211"/>
      <c r="AD510" s="211"/>
      <c r="AE510" s="233"/>
      <c r="AF510" s="233"/>
      <c r="AG510" s="232">
        <v>2025</v>
      </c>
      <c r="AH510" s="158"/>
      <c r="AI510" s="175"/>
      <c r="AJ510" s="218"/>
      <c r="AK510" s="15">
        <f t="shared" si="111"/>
        <v>477</v>
      </c>
      <c r="AL510" s="15" t="s">
        <v>155</v>
      </c>
      <c r="AM510" s="15" t="str">
        <f t="shared" si="112"/>
        <v>477.</v>
      </c>
      <c r="AN510" s="272"/>
      <c r="AO510" s="16"/>
      <c r="AP510" s="16"/>
    </row>
    <row r="511" spans="1:42" ht="22.5" hidden="1" customHeight="1" x14ac:dyDescent="0.25">
      <c r="A511" s="83" t="str">
        <f t="shared" si="121"/>
        <v>478.</v>
      </c>
      <c r="B511" s="26">
        <v>1034</v>
      </c>
      <c r="C511" s="43" t="s">
        <v>2530</v>
      </c>
      <c r="D511" s="26">
        <v>1974</v>
      </c>
      <c r="E511" s="135" t="s">
        <v>2957</v>
      </c>
      <c r="F511" s="83" t="s">
        <v>2959</v>
      </c>
      <c r="G511" s="26">
        <v>2</v>
      </c>
      <c r="H511" s="26">
        <v>2</v>
      </c>
      <c r="I511" s="204">
        <v>741.3</v>
      </c>
      <c r="J511" s="205">
        <v>733.6</v>
      </c>
      <c r="K511" s="204">
        <v>733.6</v>
      </c>
      <c r="L511" s="223">
        <v>38</v>
      </c>
      <c r="M511" s="233">
        <f t="shared" si="123"/>
        <v>2186671.4000000004</v>
      </c>
      <c r="N511" s="233"/>
      <c r="O511" s="233"/>
      <c r="P511" s="233"/>
      <c r="Q511" s="205">
        <f t="shared" si="122"/>
        <v>2186671.4000000004</v>
      </c>
      <c r="R511" s="233">
        <f>107460.8+1342566.6+736644</f>
        <v>2186671.4000000004</v>
      </c>
      <c r="S511" s="271"/>
      <c r="T511" s="233"/>
      <c r="U511" s="233"/>
      <c r="V511" s="233"/>
      <c r="W511" s="233"/>
      <c r="X511" s="233"/>
      <c r="Y511" s="233"/>
      <c r="Z511" s="233"/>
      <c r="AA511" s="233"/>
      <c r="AB511" s="233"/>
      <c r="AC511" s="233"/>
      <c r="AD511" s="233"/>
      <c r="AE511" s="233"/>
      <c r="AF511" s="233"/>
      <c r="AG511" s="232">
        <v>2025</v>
      </c>
      <c r="AH511" s="158"/>
      <c r="AI511" s="175"/>
      <c r="AJ511" s="218"/>
      <c r="AK511" s="15">
        <f t="shared" si="111"/>
        <v>478</v>
      </c>
      <c r="AL511" s="15" t="s">
        <v>155</v>
      </c>
      <c r="AM511" s="15" t="str">
        <f t="shared" si="112"/>
        <v>478.</v>
      </c>
      <c r="AN511" s="272"/>
      <c r="AP511" s="16"/>
    </row>
    <row r="512" spans="1:42" ht="22.5" hidden="1" customHeight="1" x14ac:dyDescent="0.25">
      <c r="A512" s="83" t="str">
        <f t="shared" si="121"/>
        <v>479.</v>
      </c>
      <c r="B512" s="26">
        <v>1096</v>
      </c>
      <c r="C512" s="270" t="s">
        <v>2531</v>
      </c>
      <c r="D512" s="26">
        <v>1966</v>
      </c>
      <c r="E512" s="135" t="s">
        <v>2957</v>
      </c>
      <c r="F512" s="83" t="s">
        <v>2958</v>
      </c>
      <c r="G512" s="26">
        <v>5</v>
      </c>
      <c r="H512" s="26">
        <v>3</v>
      </c>
      <c r="I512" s="204">
        <v>2237.39</v>
      </c>
      <c r="J512" s="205">
        <v>2051.14</v>
      </c>
      <c r="K512" s="204">
        <v>2051.14</v>
      </c>
      <c r="L512" s="219">
        <v>90</v>
      </c>
      <c r="M512" s="233">
        <f t="shared" si="123"/>
        <v>1260427</v>
      </c>
      <c r="N512" s="233"/>
      <c r="O512" s="233"/>
      <c r="P512" s="233"/>
      <c r="Q512" s="205">
        <f t="shared" si="122"/>
        <v>1260427</v>
      </c>
      <c r="R512" s="233"/>
      <c r="S512" s="271"/>
      <c r="T512" s="233"/>
      <c r="U512" s="233"/>
      <c r="V512" s="233"/>
      <c r="W512" s="233"/>
      <c r="X512" s="233"/>
      <c r="Y512" s="233">
        <v>887</v>
      </c>
      <c r="Z512" s="233">
        <f>Y512*1421</f>
        <v>1260427</v>
      </c>
      <c r="AA512" s="233"/>
      <c r="AB512" s="233"/>
      <c r="AC512" s="233"/>
      <c r="AD512" s="233"/>
      <c r="AE512" s="233"/>
      <c r="AF512" s="233"/>
      <c r="AG512" s="232">
        <v>2025</v>
      </c>
      <c r="AH512" s="158"/>
      <c r="AI512" s="175"/>
      <c r="AJ512" s="218"/>
      <c r="AK512" s="15">
        <f t="shared" si="111"/>
        <v>479</v>
      </c>
      <c r="AL512" s="15" t="s">
        <v>155</v>
      </c>
      <c r="AM512" s="15" t="str">
        <f t="shared" si="112"/>
        <v>479.</v>
      </c>
      <c r="AN512" s="272"/>
      <c r="AO512" s="16"/>
      <c r="AP512" s="16"/>
    </row>
    <row r="513" spans="1:42" ht="22.5" hidden="1" customHeight="1" x14ac:dyDescent="0.25">
      <c r="A513" s="83" t="str">
        <f t="shared" si="121"/>
        <v>480.</v>
      </c>
      <c r="B513" s="26">
        <v>960</v>
      </c>
      <c r="C513" s="40" t="s">
        <v>2532</v>
      </c>
      <c r="D513" s="26">
        <v>1980</v>
      </c>
      <c r="E513" s="135" t="s">
        <v>2957</v>
      </c>
      <c r="F513" s="83" t="s">
        <v>2959</v>
      </c>
      <c r="G513" s="26">
        <v>5</v>
      </c>
      <c r="H513" s="26">
        <v>4</v>
      </c>
      <c r="I513" s="204">
        <v>3748.8</v>
      </c>
      <c r="J513" s="204">
        <v>3479.6</v>
      </c>
      <c r="K513" s="204">
        <v>2647.2</v>
      </c>
      <c r="L513" s="223">
        <v>90</v>
      </c>
      <c r="M513" s="233">
        <f t="shared" si="123"/>
        <v>3296581.8</v>
      </c>
      <c r="N513" s="233"/>
      <c r="O513" s="233"/>
      <c r="P513" s="233"/>
      <c r="Q513" s="205">
        <f t="shared" si="122"/>
        <v>3296581.8</v>
      </c>
      <c r="R513" s="233"/>
      <c r="S513" s="271"/>
      <c r="T513" s="233"/>
      <c r="U513" s="233">
        <v>929.4</v>
      </c>
      <c r="V513" s="233">
        <f>U513*3547</f>
        <v>3296581.8</v>
      </c>
      <c r="W513" s="233"/>
      <c r="X513" s="233"/>
      <c r="Y513" s="233"/>
      <c r="Z513" s="233"/>
      <c r="AA513" s="233"/>
      <c r="AB513" s="233"/>
      <c r="AC513" s="233"/>
      <c r="AD513" s="233"/>
      <c r="AE513" s="233"/>
      <c r="AF513" s="233"/>
      <c r="AG513" s="232">
        <v>2025</v>
      </c>
      <c r="AH513" s="158"/>
      <c r="AI513" s="175"/>
      <c r="AJ513" s="218"/>
      <c r="AK513" s="15">
        <f t="shared" si="111"/>
        <v>480</v>
      </c>
      <c r="AL513" s="15" t="s">
        <v>155</v>
      </c>
      <c r="AM513" s="15" t="str">
        <f t="shared" si="112"/>
        <v>480.</v>
      </c>
      <c r="AN513" s="272"/>
      <c r="AO513" s="16"/>
      <c r="AP513" s="16"/>
    </row>
    <row r="514" spans="1:42" ht="22.5" hidden="1" customHeight="1" x14ac:dyDescent="0.25">
      <c r="A514" s="83" t="str">
        <f t="shared" si="121"/>
        <v>481.</v>
      </c>
      <c r="B514" s="26">
        <v>916</v>
      </c>
      <c r="C514" s="40" t="s">
        <v>2533</v>
      </c>
      <c r="D514" s="26">
        <v>1982</v>
      </c>
      <c r="E514" s="135" t="s">
        <v>2957</v>
      </c>
      <c r="F514" s="83" t="s">
        <v>2959</v>
      </c>
      <c r="G514" s="26">
        <v>2</v>
      </c>
      <c r="H514" s="26">
        <v>3</v>
      </c>
      <c r="I514" s="204">
        <v>851.66</v>
      </c>
      <c r="J514" s="204">
        <v>768.25</v>
      </c>
      <c r="K514" s="204">
        <v>768.25</v>
      </c>
      <c r="L514" s="223">
        <v>25</v>
      </c>
      <c r="M514" s="233">
        <f t="shared" si="123"/>
        <v>2411960</v>
      </c>
      <c r="N514" s="233"/>
      <c r="O514" s="233"/>
      <c r="P514" s="233"/>
      <c r="Q514" s="205">
        <f t="shared" si="122"/>
        <v>2411960</v>
      </c>
      <c r="R514" s="233"/>
      <c r="S514" s="271"/>
      <c r="T514" s="233"/>
      <c r="U514" s="233">
        <v>680</v>
      </c>
      <c r="V514" s="233">
        <f>U514*3547</f>
        <v>2411960</v>
      </c>
      <c r="W514" s="233"/>
      <c r="X514" s="233"/>
      <c r="Y514" s="233"/>
      <c r="Z514" s="233"/>
      <c r="AA514" s="233"/>
      <c r="AB514" s="233"/>
      <c r="AC514" s="233"/>
      <c r="AD514" s="233"/>
      <c r="AE514" s="233"/>
      <c r="AF514" s="233"/>
      <c r="AG514" s="232">
        <v>2025</v>
      </c>
      <c r="AH514" s="158"/>
      <c r="AI514" s="175"/>
      <c r="AJ514" s="218"/>
      <c r="AK514" s="15">
        <f t="shared" si="111"/>
        <v>481</v>
      </c>
      <c r="AL514" s="15" t="s">
        <v>155</v>
      </c>
      <c r="AM514" s="15" t="str">
        <f t="shared" si="112"/>
        <v>481.</v>
      </c>
      <c r="AN514" s="272"/>
      <c r="AO514" s="16"/>
      <c r="AP514" s="16"/>
    </row>
    <row r="515" spans="1:42" ht="22.5" hidden="1" customHeight="1" x14ac:dyDescent="0.25">
      <c r="A515" s="83" t="str">
        <f t="shared" si="121"/>
        <v>482.</v>
      </c>
      <c r="B515" s="26">
        <v>931</v>
      </c>
      <c r="C515" s="40" t="s">
        <v>2536</v>
      </c>
      <c r="D515" s="26">
        <v>1979</v>
      </c>
      <c r="E515" s="135" t="s">
        <v>2957</v>
      </c>
      <c r="F515" s="83" t="s">
        <v>2959</v>
      </c>
      <c r="G515" s="26">
        <v>3</v>
      </c>
      <c r="H515" s="26">
        <v>3</v>
      </c>
      <c r="I515" s="204">
        <v>1458.56</v>
      </c>
      <c r="J515" s="204">
        <v>1297.5</v>
      </c>
      <c r="K515" s="204">
        <v>1297.5</v>
      </c>
      <c r="L515" s="223">
        <v>58</v>
      </c>
      <c r="M515" s="233">
        <f t="shared" si="123"/>
        <v>5434381.5</v>
      </c>
      <c r="N515" s="233"/>
      <c r="O515" s="233"/>
      <c r="P515" s="233"/>
      <c r="Q515" s="205">
        <f t="shared" si="122"/>
        <v>5434381.5</v>
      </c>
      <c r="R515" s="233">
        <v>345072</v>
      </c>
      <c r="S515" s="271"/>
      <c r="T515" s="233"/>
      <c r="U515" s="233">
        <v>676.5</v>
      </c>
      <c r="V515" s="233">
        <f>U515*7523</f>
        <v>5089309.5</v>
      </c>
      <c r="W515" s="233"/>
      <c r="X515" s="233"/>
      <c r="Y515" s="233"/>
      <c r="Z515" s="233"/>
      <c r="AA515" s="233"/>
      <c r="AB515" s="233"/>
      <c r="AC515" s="233"/>
      <c r="AD515" s="233"/>
      <c r="AE515" s="233"/>
      <c r="AF515" s="233"/>
      <c r="AG515" s="232">
        <v>2025</v>
      </c>
      <c r="AH515" s="158"/>
      <c r="AI515" s="175"/>
      <c r="AJ515" s="218"/>
      <c r="AK515" s="15">
        <f t="shared" si="111"/>
        <v>482</v>
      </c>
      <c r="AL515" s="15" t="s">
        <v>155</v>
      </c>
      <c r="AM515" s="15" t="str">
        <f t="shared" si="112"/>
        <v>482.</v>
      </c>
      <c r="AN515" s="272"/>
      <c r="AO515" s="16"/>
      <c r="AP515" s="16"/>
    </row>
    <row r="516" spans="1:42" ht="22.5" hidden="1" customHeight="1" x14ac:dyDescent="0.25">
      <c r="A516" s="83" t="str">
        <f t="shared" si="121"/>
        <v>483.</v>
      </c>
      <c r="B516" s="26">
        <v>979</v>
      </c>
      <c r="C516" s="40" t="s">
        <v>2883</v>
      </c>
      <c r="D516" s="26">
        <v>1981</v>
      </c>
      <c r="E516" s="135" t="s">
        <v>2957</v>
      </c>
      <c r="F516" s="83" t="s">
        <v>2959</v>
      </c>
      <c r="G516" s="26">
        <v>2</v>
      </c>
      <c r="H516" s="26">
        <v>2</v>
      </c>
      <c r="I516" s="204">
        <v>617.20000000000005</v>
      </c>
      <c r="J516" s="204">
        <v>562.70000000000005</v>
      </c>
      <c r="K516" s="204">
        <v>562.70000000000005</v>
      </c>
      <c r="L516" s="223">
        <v>26</v>
      </c>
      <c r="M516" s="233">
        <f t="shared" si="123"/>
        <v>4032328</v>
      </c>
      <c r="N516" s="233"/>
      <c r="O516" s="233"/>
      <c r="P516" s="233"/>
      <c r="Q516" s="205">
        <f t="shared" si="122"/>
        <v>4032328</v>
      </c>
      <c r="R516" s="233"/>
      <c r="S516" s="271"/>
      <c r="T516" s="233"/>
      <c r="U516" s="233">
        <v>536</v>
      </c>
      <c r="V516" s="233">
        <f>U516*7523</f>
        <v>4032328</v>
      </c>
      <c r="W516" s="233"/>
      <c r="X516" s="233"/>
      <c r="Y516" s="233"/>
      <c r="Z516" s="233"/>
      <c r="AA516" s="233"/>
      <c r="AB516" s="233"/>
      <c r="AC516" s="211"/>
      <c r="AD516" s="211"/>
      <c r="AE516" s="233"/>
      <c r="AF516" s="233"/>
      <c r="AG516" s="232">
        <v>2025</v>
      </c>
      <c r="AH516" s="158"/>
      <c r="AI516" s="175"/>
      <c r="AJ516" s="218"/>
      <c r="AK516" s="15">
        <f t="shared" si="111"/>
        <v>483</v>
      </c>
      <c r="AL516" s="15" t="s">
        <v>155</v>
      </c>
      <c r="AM516" s="15" t="str">
        <f t="shared" si="112"/>
        <v>483.</v>
      </c>
      <c r="AN516" s="272"/>
      <c r="AO516" s="16"/>
      <c r="AP516" s="16"/>
    </row>
    <row r="517" spans="1:42" ht="22.5" hidden="1" customHeight="1" x14ac:dyDescent="0.25">
      <c r="A517" s="83" t="str">
        <f t="shared" si="121"/>
        <v>484.</v>
      </c>
      <c r="B517" s="26">
        <v>954</v>
      </c>
      <c r="C517" s="313" t="s">
        <v>2541</v>
      </c>
      <c r="D517" s="26">
        <v>1986</v>
      </c>
      <c r="E517" s="135" t="s">
        <v>2957</v>
      </c>
      <c r="F517" s="83" t="s">
        <v>2958</v>
      </c>
      <c r="G517" s="26">
        <v>5</v>
      </c>
      <c r="H517" s="26">
        <v>5</v>
      </c>
      <c r="I517" s="205">
        <v>12272.4</v>
      </c>
      <c r="J517" s="205">
        <v>8004</v>
      </c>
      <c r="K517" s="205">
        <v>8004</v>
      </c>
      <c r="L517" s="219">
        <v>186</v>
      </c>
      <c r="M517" s="205">
        <f t="shared" si="123"/>
        <v>13770870</v>
      </c>
      <c r="N517" s="205"/>
      <c r="O517" s="205"/>
      <c r="P517" s="205"/>
      <c r="Q517" s="205">
        <f t="shared" si="122"/>
        <v>13770870</v>
      </c>
      <c r="R517" s="205">
        <f>7882420+5888450</f>
        <v>13770870</v>
      </c>
      <c r="S517" s="219"/>
      <c r="T517" s="205"/>
      <c r="U517" s="205"/>
      <c r="V517" s="205"/>
      <c r="W517" s="205"/>
      <c r="X517" s="205"/>
      <c r="Y517" s="205"/>
      <c r="Z517" s="205"/>
      <c r="AA517" s="205"/>
      <c r="AB517" s="205"/>
      <c r="AC517" s="205"/>
      <c r="AD517" s="205"/>
      <c r="AE517" s="205"/>
      <c r="AF517" s="205"/>
      <c r="AG517" s="232">
        <v>2025</v>
      </c>
      <c r="AH517" s="158"/>
      <c r="AI517" s="175"/>
      <c r="AJ517" s="218"/>
      <c r="AK517" s="15">
        <f t="shared" si="111"/>
        <v>484</v>
      </c>
      <c r="AL517" s="15" t="s">
        <v>155</v>
      </c>
      <c r="AM517" s="15" t="str">
        <f t="shared" si="112"/>
        <v>484.</v>
      </c>
      <c r="AN517" s="272"/>
      <c r="AO517" s="16"/>
      <c r="AP517" s="16"/>
    </row>
    <row r="518" spans="1:42" ht="22.5" hidden="1" customHeight="1" x14ac:dyDescent="0.25">
      <c r="A518" s="83" t="str">
        <f t="shared" si="121"/>
        <v>485.</v>
      </c>
      <c r="B518" s="26">
        <v>989</v>
      </c>
      <c r="C518" s="40" t="s">
        <v>2885</v>
      </c>
      <c r="D518" s="26">
        <v>1982</v>
      </c>
      <c r="E518" s="135" t="s">
        <v>2957</v>
      </c>
      <c r="F518" s="83" t="s">
        <v>2959</v>
      </c>
      <c r="G518" s="26">
        <v>2</v>
      </c>
      <c r="H518" s="26">
        <v>3</v>
      </c>
      <c r="I518" s="204">
        <v>881.5</v>
      </c>
      <c r="J518" s="204">
        <v>796.25</v>
      </c>
      <c r="K518" s="204">
        <v>796.25</v>
      </c>
      <c r="L518" s="223">
        <v>29</v>
      </c>
      <c r="M518" s="233">
        <f t="shared" si="123"/>
        <v>2238157</v>
      </c>
      <c r="N518" s="233"/>
      <c r="O518" s="233"/>
      <c r="P518" s="233"/>
      <c r="Q518" s="205">
        <f t="shared" si="122"/>
        <v>2238157</v>
      </c>
      <c r="R518" s="233"/>
      <c r="S518" s="271"/>
      <c r="T518" s="233"/>
      <c r="U518" s="233">
        <v>631</v>
      </c>
      <c r="V518" s="233">
        <f>U518*3547</f>
        <v>2238157</v>
      </c>
      <c r="W518" s="233"/>
      <c r="X518" s="233"/>
      <c r="Y518" s="233"/>
      <c r="Z518" s="233"/>
      <c r="AA518" s="233"/>
      <c r="AB518" s="233"/>
      <c r="AC518" s="233"/>
      <c r="AD518" s="233"/>
      <c r="AE518" s="233"/>
      <c r="AF518" s="233"/>
      <c r="AG518" s="232">
        <v>2025</v>
      </c>
      <c r="AH518" s="158"/>
      <c r="AI518" s="175"/>
      <c r="AJ518" s="218"/>
      <c r="AK518" s="15">
        <f t="shared" si="111"/>
        <v>485</v>
      </c>
      <c r="AL518" s="15" t="s">
        <v>155</v>
      </c>
      <c r="AM518" s="15" t="str">
        <f t="shared" si="112"/>
        <v>485.</v>
      </c>
      <c r="AN518" s="272"/>
      <c r="AP518" s="16"/>
    </row>
    <row r="519" spans="1:42" ht="22.5" hidden="1" customHeight="1" x14ac:dyDescent="0.25">
      <c r="A519" s="83" t="str">
        <f t="shared" si="121"/>
        <v>486.</v>
      </c>
      <c r="B519" s="26">
        <v>1004</v>
      </c>
      <c r="C519" s="270" t="s">
        <v>2543</v>
      </c>
      <c r="D519" s="26">
        <v>1963</v>
      </c>
      <c r="E519" s="135" t="s">
        <v>2957</v>
      </c>
      <c r="F519" s="83" t="s">
        <v>2959</v>
      </c>
      <c r="G519" s="26">
        <v>5</v>
      </c>
      <c r="H519" s="26">
        <v>3</v>
      </c>
      <c r="I519" s="204">
        <v>2449.4</v>
      </c>
      <c r="J519" s="205">
        <v>2245.8000000000002</v>
      </c>
      <c r="K519" s="204">
        <v>2245.8000000000002</v>
      </c>
      <c r="L519" s="223">
        <v>87</v>
      </c>
      <c r="M519" s="233">
        <f t="shared" si="123"/>
        <v>1579930.8</v>
      </c>
      <c r="N519" s="233"/>
      <c r="O519" s="233"/>
      <c r="P519" s="233"/>
      <c r="Q519" s="205">
        <f t="shared" si="122"/>
        <v>1579930.8</v>
      </c>
      <c r="R519" s="233">
        <v>1082445</v>
      </c>
      <c r="S519" s="271"/>
      <c r="T519" s="233"/>
      <c r="U519" s="233"/>
      <c r="V519" s="233"/>
      <c r="W519" s="233">
        <v>224.7</v>
      </c>
      <c r="X519" s="233">
        <f>W519*2214</f>
        <v>497485.8</v>
      </c>
      <c r="Y519" s="233"/>
      <c r="Z519" s="233"/>
      <c r="AA519" s="233"/>
      <c r="AB519" s="233"/>
      <c r="AC519" s="233"/>
      <c r="AD519" s="233"/>
      <c r="AE519" s="233"/>
      <c r="AF519" s="233"/>
      <c r="AG519" s="232">
        <v>2025</v>
      </c>
      <c r="AH519" s="158"/>
      <c r="AI519" s="175"/>
      <c r="AJ519" s="218"/>
      <c r="AK519" s="15">
        <f t="shared" si="111"/>
        <v>486</v>
      </c>
      <c r="AL519" s="15" t="s">
        <v>155</v>
      </c>
      <c r="AM519" s="15" t="str">
        <f t="shared" si="112"/>
        <v>486.</v>
      </c>
      <c r="AN519" s="272"/>
      <c r="AO519" s="16"/>
      <c r="AP519" s="16"/>
    </row>
    <row r="520" spans="1:42" ht="22.5" hidden="1" customHeight="1" x14ac:dyDescent="0.25">
      <c r="A520" s="83" t="str">
        <f t="shared" si="121"/>
        <v>487.</v>
      </c>
      <c r="B520" s="26">
        <v>1028</v>
      </c>
      <c r="C520" s="270" t="s">
        <v>2545</v>
      </c>
      <c r="D520" s="26">
        <v>1968</v>
      </c>
      <c r="E520" s="135" t="s">
        <v>2957</v>
      </c>
      <c r="F520" s="83" t="s">
        <v>2959</v>
      </c>
      <c r="G520" s="26">
        <v>5</v>
      </c>
      <c r="H520" s="26">
        <v>2</v>
      </c>
      <c r="I520" s="204">
        <v>1936.8</v>
      </c>
      <c r="J520" s="205">
        <v>1787.7</v>
      </c>
      <c r="K520" s="204">
        <v>1787.8</v>
      </c>
      <c r="L520" s="223">
        <v>64</v>
      </c>
      <c r="M520" s="233">
        <f t="shared" si="123"/>
        <v>896005.79999999993</v>
      </c>
      <c r="N520" s="233"/>
      <c r="O520" s="233"/>
      <c r="P520" s="233"/>
      <c r="Q520" s="205">
        <f t="shared" si="122"/>
        <v>896005.79999999993</v>
      </c>
      <c r="R520" s="233"/>
      <c r="S520" s="271"/>
      <c r="T520" s="233"/>
      <c r="U520" s="233"/>
      <c r="V520" s="233"/>
      <c r="W520" s="233">
        <v>404.7</v>
      </c>
      <c r="X520" s="233">
        <f>W520*2214</f>
        <v>896005.79999999993</v>
      </c>
      <c r="Y520" s="233"/>
      <c r="Z520" s="233"/>
      <c r="AA520" s="233"/>
      <c r="AB520" s="233"/>
      <c r="AC520" s="233"/>
      <c r="AD520" s="233"/>
      <c r="AE520" s="233"/>
      <c r="AF520" s="233"/>
      <c r="AG520" s="232">
        <v>2025</v>
      </c>
      <c r="AH520" s="158"/>
      <c r="AI520" s="175"/>
      <c r="AJ520" s="218"/>
      <c r="AK520" s="15">
        <f t="shared" si="111"/>
        <v>487</v>
      </c>
      <c r="AL520" s="15" t="s">
        <v>155</v>
      </c>
      <c r="AM520" s="15" t="str">
        <f t="shared" si="112"/>
        <v>487.</v>
      </c>
      <c r="AN520" s="272"/>
      <c r="AO520" s="16"/>
      <c r="AP520" s="16"/>
    </row>
    <row r="521" spans="1:42" ht="22.5" hidden="1" customHeight="1" x14ac:dyDescent="0.25">
      <c r="A521" s="83" t="str">
        <f t="shared" si="121"/>
        <v>488.</v>
      </c>
      <c r="B521" s="26">
        <v>1042</v>
      </c>
      <c r="C521" s="40" t="s">
        <v>2546</v>
      </c>
      <c r="D521" s="26">
        <v>1981</v>
      </c>
      <c r="E521" s="135" t="s">
        <v>2957</v>
      </c>
      <c r="F521" s="83" t="s">
        <v>2959</v>
      </c>
      <c r="G521" s="26">
        <v>3</v>
      </c>
      <c r="H521" s="26">
        <v>3</v>
      </c>
      <c r="I521" s="204">
        <v>1416.52</v>
      </c>
      <c r="J521" s="204">
        <v>1266.1199999999999</v>
      </c>
      <c r="K521" s="204">
        <v>1266.1199999999999</v>
      </c>
      <c r="L521" s="223">
        <v>60</v>
      </c>
      <c r="M521" s="233">
        <f t="shared" si="123"/>
        <v>2011149</v>
      </c>
      <c r="N521" s="233"/>
      <c r="O521" s="233"/>
      <c r="P521" s="233"/>
      <c r="Q521" s="205">
        <f t="shared" si="122"/>
        <v>2011149</v>
      </c>
      <c r="R521" s="233"/>
      <c r="S521" s="271"/>
      <c r="T521" s="233"/>
      <c r="U521" s="233">
        <v>567</v>
      </c>
      <c r="V521" s="233">
        <f>U521*3547</f>
        <v>2011149</v>
      </c>
      <c r="W521" s="233"/>
      <c r="X521" s="233"/>
      <c r="Y521" s="233"/>
      <c r="Z521" s="233"/>
      <c r="AA521" s="233"/>
      <c r="AB521" s="233"/>
      <c r="AC521" s="233"/>
      <c r="AD521" s="233"/>
      <c r="AE521" s="233"/>
      <c r="AF521" s="233"/>
      <c r="AG521" s="232">
        <v>2025</v>
      </c>
      <c r="AH521" s="158"/>
      <c r="AI521" s="175"/>
      <c r="AJ521" s="218"/>
      <c r="AK521" s="15">
        <f t="shared" si="111"/>
        <v>488</v>
      </c>
      <c r="AL521" s="15" t="s">
        <v>155</v>
      </c>
      <c r="AM521" s="15" t="str">
        <f t="shared" si="112"/>
        <v>488.</v>
      </c>
      <c r="AN521" s="272"/>
      <c r="AP521" s="16"/>
    </row>
    <row r="522" spans="1:42" ht="22.5" hidden="1" customHeight="1" x14ac:dyDescent="0.25">
      <c r="A522" s="83" t="str">
        <f t="shared" si="121"/>
        <v>489.</v>
      </c>
      <c r="B522" s="26">
        <v>1047</v>
      </c>
      <c r="C522" s="270" t="s">
        <v>2547</v>
      </c>
      <c r="D522" s="26">
        <v>1974</v>
      </c>
      <c r="E522" s="135" t="s">
        <v>2957</v>
      </c>
      <c r="F522" s="83" t="s">
        <v>2959</v>
      </c>
      <c r="G522" s="26">
        <v>2</v>
      </c>
      <c r="H522" s="26">
        <v>2</v>
      </c>
      <c r="I522" s="205">
        <v>573.5</v>
      </c>
      <c r="J522" s="205">
        <v>518.5</v>
      </c>
      <c r="K522" s="205">
        <v>518.5</v>
      </c>
      <c r="L522" s="219">
        <v>17</v>
      </c>
      <c r="M522" s="233">
        <f t="shared" si="123"/>
        <v>1998364.3</v>
      </c>
      <c r="N522" s="233"/>
      <c r="O522" s="233"/>
      <c r="P522" s="233"/>
      <c r="Q522" s="205">
        <f t="shared" si="122"/>
        <v>1998364.3</v>
      </c>
      <c r="R522" s="233">
        <f>108889.8+1171598.5+717876</f>
        <v>1998364.3</v>
      </c>
      <c r="S522" s="271"/>
      <c r="T522" s="233"/>
      <c r="U522" s="233"/>
      <c r="V522" s="233"/>
      <c r="W522" s="233"/>
      <c r="X522" s="233"/>
      <c r="Y522" s="233"/>
      <c r="Z522" s="233"/>
      <c r="AA522" s="233"/>
      <c r="AB522" s="233"/>
      <c r="AC522" s="233"/>
      <c r="AD522" s="233"/>
      <c r="AE522" s="233"/>
      <c r="AF522" s="233"/>
      <c r="AG522" s="232">
        <v>2025</v>
      </c>
      <c r="AH522" s="158"/>
      <c r="AI522" s="175"/>
      <c r="AJ522" s="218"/>
      <c r="AK522" s="15">
        <f t="shared" si="111"/>
        <v>489</v>
      </c>
      <c r="AL522" s="15" t="s">
        <v>155</v>
      </c>
      <c r="AM522" s="15" t="str">
        <f t="shared" si="112"/>
        <v>489.</v>
      </c>
      <c r="AN522" s="272"/>
      <c r="AO522" s="16"/>
      <c r="AP522" s="16"/>
    </row>
    <row r="523" spans="1:42" ht="22.5" hidden="1" customHeight="1" x14ac:dyDescent="0.25">
      <c r="A523" s="83" t="str">
        <f t="shared" si="121"/>
        <v>490.</v>
      </c>
      <c r="B523" s="26">
        <v>1044</v>
      </c>
      <c r="C523" s="270" t="s">
        <v>2548</v>
      </c>
      <c r="D523" s="26">
        <v>1979</v>
      </c>
      <c r="E523" s="135" t="s">
        <v>2957</v>
      </c>
      <c r="F523" s="83" t="s">
        <v>2958</v>
      </c>
      <c r="G523" s="26">
        <v>3</v>
      </c>
      <c r="H523" s="26">
        <v>2</v>
      </c>
      <c r="I523" s="204">
        <v>1327.6</v>
      </c>
      <c r="J523" s="205">
        <v>1186.9000000000001</v>
      </c>
      <c r="K523" s="204">
        <v>1186.9000000000001</v>
      </c>
      <c r="L523" s="223">
        <v>40</v>
      </c>
      <c r="M523" s="233">
        <f t="shared" si="123"/>
        <v>1971236.2</v>
      </c>
      <c r="N523" s="233"/>
      <c r="O523" s="233"/>
      <c r="P523" s="233"/>
      <c r="Q523" s="205">
        <f t="shared" si="122"/>
        <v>1971236.2</v>
      </c>
      <c r="R523" s="233">
        <f>1433533+537703.2</f>
        <v>1971236.2</v>
      </c>
      <c r="S523" s="271"/>
      <c r="T523" s="233"/>
      <c r="U523" s="233"/>
      <c r="V523" s="233"/>
      <c r="W523" s="233"/>
      <c r="X523" s="233"/>
      <c r="Y523" s="233"/>
      <c r="Z523" s="233"/>
      <c r="AA523" s="233"/>
      <c r="AB523" s="233"/>
      <c r="AC523" s="233"/>
      <c r="AD523" s="233"/>
      <c r="AE523" s="233"/>
      <c r="AF523" s="233"/>
      <c r="AG523" s="232">
        <v>2025</v>
      </c>
      <c r="AH523" s="158"/>
      <c r="AI523" s="175"/>
      <c r="AJ523" s="218"/>
      <c r="AK523" s="15">
        <f t="shared" si="111"/>
        <v>490</v>
      </c>
      <c r="AL523" s="15" t="s">
        <v>155</v>
      </c>
      <c r="AM523" s="15" t="str">
        <f t="shared" si="112"/>
        <v>490.</v>
      </c>
      <c r="AN523" s="272"/>
      <c r="AO523" s="16"/>
      <c r="AP523" s="16"/>
    </row>
    <row r="524" spans="1:42" ht="22.5" hidden="1" customHeight="1" x14ac:dyDescent="0.25">
      <c r="A524" s="83" t="str">
        <f t="shared" si="121"/>
        <v>491.</v>
      </c>
      <c r="B524" s="26">
        <v>1061</v>
      </c>
      <c r="C524" s="40" t="s">
        <v>2550</v>
      </c>
      <c r="D524" s="26">
        <v>1981</v>
      </c>
      <c r="E524" s="135" t="s">
        <v>2957</v>
      </c>
      <c r="F524" s="83" t="s">
        <v>2959</v>
      </c>
      <c r="G524" s="26">
        <v>5</v>
      </c>
      <c r="H524" s="26">
        <v>8</v>
      </c>
      <c r="I524" s="204">
        <v>6788.83</v>
      </c>
      <c r="J524" s="204">
        <v>6042.59</v>
      </c>
      <c r="K524" s="204">
        <v>5363.39</v>
      </c>
      <c r="L524" s="223">
        <v>197</v>
      </c>
      <c r="M524" s="233">
        <f t="shared" si="123"/>
        <v>13287592</v>
      </c>
      <c r="N524" s="233"/>
      <c r="O524" s="233"/>
      <c r="P524" s="233"/>
      <c r="Q524" s="205">
        <f t="shared" si="122"/>
        <v>13287592</v>
      </c>
      <c r="R524" s="233">
        <v>13287592</v>
      </c>
      <c r="S524" s="271"/>
      <c r="T524" s="233"/>
      <c r="U524" s="233"/>
      <c r="V524" s="233"/>
      <c r="W524" s="233"/>
      <c r="X524" s="233"/>
      <c r="Y524" s="233"/>
      <c r="Z524" s="233"/>
      <c r="AA524" s="233"/>
      <c r="AB524" s="233"/>
      <c r="AC524" s="233"/>
      <c r="AD524" s="233"/>
      <c r="AE524" s="233"/>
      <c r="AF524" s="233"/>
      <c r="AG524" s="232">
        <v>2025</v>
      </c>
      <c r="AH524" s="158"/>
      <c r="AI524" s="175"/>
      <c r="AJ524" s="218"/>
      <c r="AK524" s="15">
        <f t="shared" si="111"/>
        <v>491</v>
      </c>
      <c r="AL524" s="15" t="s">
        <v>155</v>
      </c>
      <c r="AM524" s="15" t="str">
        <f t="shared" si="112"/>
        <v>491.</v>
      </c>
      <c r="AN524" s="272"/>
      <c r="AO524" s="16"/>
      <c r="AP524" s="16"/>
    </row>
    <row r="525" spans="1:42" ht="22.5" hidden="1" customHeight="1" x14ac:dyDescent="0.25">
      <c r="A525" s="83" t="str">
        <f t="shared" si="121"/>
        <v>492.</v>
      </c>
      <c r="B525" s="26">
        <v>1066</v>
      </c>
      <c r="C525" s="270" t="s">
        <v>2551</v>
      </c>
      <c r="D525" s="26">
        <v>1975</v>
      </c>
      <c r="E525" s="135" t="s">
        <v>2957</v>
      </c>
      <c r="F525" s="83" t="s">
        <v>2959</v>
      </c>
      <c r="G525" s="26">
        <v>2</v>
      </c>
      <c r="H525" s="26">
        <v>2</v>
      </c>
      <c r="I525" s="204">
        <v>785.8</v>
      </c>
      <c r="J525" s="205">
        <v>728.6</v>
      </c>
      <c r="K525" s="204">
        <v>728.6</v>
      </c>
      <c r="L525" s="223">
        <v>25</v>
      </c>
      <c r="M525" s="233">
        <f t="shared" si="123"/>
        <v>1986982.2</v>
      </c>
      <c r="N525" s="233"/>
      <c r="O525" s="233"/>
      <c r="P525" s="233"/>
      <c r="Q525" s="205">
        <f t="shared" si="122"/>
        <v>1986982.2</v>
      </c>
      <c r="R525" s="233">
        <f>727260+1259722.2</f>
        <v>1986982.2</v>
      </c>
      <c r="S525" s="271"/>
      <c r="T525" s="233"/>
      <c r="U525" s="233"/>
      <c r="V525" s="233"/>
      <c r="W525" s="233"/>
      <c r="X525" s="233"/>
      <c r="Y525" s="233"/>
      <c r="Z525" s="233"/>
      <c r="AA525" s="233"/>
      <c r="AB525" s="233"/>
      <c r="AC525" s="233"/>
      <c r="AD525" s="233"/>
      <c r="AE525" s="233"/>
      <c r="AF525" s="233"/>
      <c r="AG525" s="232">
        <v>2025</v>
      </c>
      <c r="AH525" s="158"/>
      <c r="AI525" s="175"/>
      <c r="AJ525" s="218"/>
      <c r="AK525" s="15">
        <f t="shared" si="111"/>
        <v>492</v>
      </c>
      <c r="AL525" s="15" t="s">
        <v>155</v>
      </c>
      <c r="AM525" s="15" t="str">
        <f t="shared" si="112"/>
        <v>492.</v>
      </c>
      <c r="AN525" s="272"/>
      <c r="AO525" s="16"/>
      <c r="AP525" s="16"/>
    </row>
    <row r="526" spans="1:42" ht="22.5" hidden="1" customHeight="1" x14ac:dyDescent="0.25">
      <c r="A526" s="83" t="str">
        <f t="shared" si="121"/>
        <v>493.</v>
      </c>
      <c r="B526" s="26">
        <v>1071</v>
      </c>
      <c r="C526" s="40" t="s">
        <v>2553</v>
      </c>
      <c r="D526" s="26">
        <v>1978</v>
      </c>
      <c r="E526" s="135" t="s">
        <v>2957</v>
      </c>
      <c r="F526" s="83" t="s">
        <v>2958</v>
      </c>
      <c r="G526" s="26">
        <v>2</v>
      </c>
      <c r="H526" s="26">
        <v>2</v>
      </c>
      <c r="I526" s="204">
        <v>824.4</v>
      </c>
      <c r="J526" s="204">
        <v>762.4</v>
      </c>
      <c r="K526" s="204">
        <v>762.4</v>
      </c>
      <c r="L526" s="223">
        <v>30</v>
      </c>
      <c r="M526" s="233">
        <f t="shared" si="123"/>
        <v>1866431.4000000001</v>
      </c>
      <c r="N526" s="233"/>
      <c r="O526" s="233"/>
      <c r="P526" s="233"/>
      <c r="Q526" s="205">
        <f t="shared" si="122"/>
        <v>1866431.4000000001</v>
      </c>
      <c r="R526" s="233"/>
      <c r="S526" s="271"/>
      <c r="T526" s="233"/>
      <c r="U526" s="233">
        <v>526.20000000000005</v>
      </c>
      <c r="V526" s="233">
        <f>U526*3547</f>
        <v>1866431.4000000001</v>
      </c>
      <c r="W526" s="233"/>
      <c r="X526" s="233"/>
      <c r="Y526" s="233"/>
      <c r="Z526" s="233"/>
      <c r="AA526" s="233"/>
      <c r="AB526" s="233"/>
      <c r="AC526" s="233"/>
      <c r="AD526" s="233"/>
      <c r="AE526" s="233"/>
      <c r="AF526" s="233"/>
      <c r="AG526" s="232">
        <v>2025</v>
      </c>
      <c r="AH526" s="158"/>
      <c r="AI526" s="175"/>
      <c r="AJ526" s="218"/>
      <c r="AK526" s="15">
        <f t="shared" si="111"/>
        <v>493</v>
      </c>
      <c r="AL526" s="15" t="s">
        <v>155</v>
      </c>
      <c r="AM526" s="15" t="str">
        <f t="shared" si="112"/>
        <v>493.</v>
      </c>
      <c r="AN526" s="272"/>
      <c r="AP526" s="16"/>
    </row>
    <row r="527" spans="1:42" ht="22.5" hidden="1" customHeight="1" x14ac:dyDescent="0.25">
      <c r="A527" s="83" t="str">
        <f t="shared" si="121"/>
        <v>494.</v>
      </c>
      <c r="B527" s="26">
        <v>1107</v>
      </c>
      <c r="C527" s="270" t="s">
        <v>2559</v>
      </c>
      <c r="D527" s="26">
        <v>1964</v>
      </c>
      <c r="E527" s="135" t="s">
        <v>2957</v>
      </c>
      <c r="F527" s="83" t="s">
        <v>2959</v>
      </c>
      <c r="G527" s="26">
        <v>2</v>
      </c>
      <c r="H527" s="26">
        <v>2</v>
      </c>
      <c r="I527" s="204">
        <v>545.70000000000005</v>
      </c>
      <c r="J527" s="205">
        <v>480.3</v>
      </c>
      <c r="K527" s="204">
        <v>480.3</v>
      </c>
      <c r="L527" s="223">
        <v>16</v>
      </c>
      <c r="M527" s="233">
        <f t="shared" si="123"/>
        <v>149912</v>
      </c>
      <c r="N527" s="233"/>
      <c r="O527" s="233"/>
      <c r="P527" s="233"/>
      <c r="Q527" s="205">
        <f t="shared" si="122"/>
        <v>149912</v>
      </c>
      <c r="R527" s="233"/>
      <c r="S527" s="271"/>
      <c r="T527" s="233"/>
      <c r="U527" s="233"/>
      <c r="V527" s="233"/>
      <c r="W527" s="233"/>
      <c r="X527" s="233"/>
      <c r="Y527" s="233"/>
      <c r="Z527" s="233"/>
      <c r="AA527" s="233">
        <v>56</v>
      </c>
      <c r="AB527" s="233">
        <f>AA527*2677</f>
        <v>149912</v>
      </c>
      <c r="AC527" s="233"/>
      <c r="AD527" s="233"/>
      <c r="AE527" s="205"/>
      <c r="AF527" s="233"/>
      <c r="AG527" s="232">
        <v>2025</v>
      </c>
      <c r="AH527" s="158"/>
      <c r="AI527" s="175"/>
      <c r="AJ527" s="218"/>
      <c r="AK527" s="15">
        <f t="shared" si="111"/>
        <v>494</v>
      </c>
      <c r="AL527" s="15" t="s">
        <v>155</v>
      </c>
      <c r="AM527" s="15" t="str">
        <f t="shared" si="112"/>
        <v>494.</v>
      </c>
      <c r="AN527" s="272"/>
      <c r="AO527" s="16"/>
      <c r="AP527" s="16"/>
    </row>
    <row r="528" spans="1:42" ht="22.5" hidden="1" customHeight="1" x14ac:dyDescent="0.25">
      <c r="A528" s="83" t="str">
        <f t="shared" si="121"/>
        <v>495.</v>
      </c>
      <c r="B528" s="26">
        <v>1115</v>
      </c>
      <c r="C528" s="40" t="s">
        <v>2571</v>
      </c>
      <c r="D528" s="26">
        <v>1979</v>
      </c>
      <c r="E528" s="135" t="s">
        <v>2957</v>
      </c>
      <c r="F528" s="83" t="s">
        <v>2958</v>
      </c>
      <c r="G528" s="26">
        <v>5</v>
      </c>
      <c r="H528" s="26">
        <v>4</v>
      </c>
      <c r="I528" s="204">
        <v>3655.25</v>
      </c>
      <c r="J528" s="204">
        <v>3347.68</v>
      </c>
      <c r="K528" s="204">
        <v>3347.68</v>
      </c>
      <c r="L528" s="223">
        <v>159</v>
      </c>
      <c r="M528" s="233">
        <f t="shared" si="123"/>
        <v>2974265.9099999997</v>
      </c>
      <c r="N528" s="233"/>
      <c r="O528" s="233"/>
      <c r="P528" s="233"/>
      <c r="Q528" s="205">
        <f t="shared" si="122"/>
        <v>2974265.9099999997</v>
      </c>
      <c r="R528" s="233"/>
      <c r="S528" s="271"/>
      <c r="T528" s="233"/>
      <c r="U528" s="233">
        <v>838.53</v>
      </c>
      <c r="V528" s="233">
        <f>U528*3547</f>
        <v>2974265.9099999997</v>
      </c>
      <c r="W528" s="233"/>
      <c r="X528" s="233"/>
      <c r="Y528" s="233"/>
      <c r="Z528" s="233"/>
      <c r="AA528" s="233"/>
      <c r="AB528" s="233"/>
      <c r="AC528" s="233"/>
      <c r="AD528" s="233"/>
      <c r="AE528" s="233"/>
      <c r="AF528" s="233"/>
      <c r="AG528" s="232">
        <v>2025</v>
      </c>
      <c r="AH528" s="158"/>
      <c r="AI528" s="175"/>
      <c r="AJ528" s="218"/>
      <c r="AK528" s="15">
        <f t="shared" si="111"/>
        <v>495</v>
      </c>
      <c r="AL528" s="15" t="s">
        <v>155</v>
      </c>
      <c r="AM528" s="15" t="str">
        <f t="shared" si="112"/>
        <v>495.</v>
      </c>
      <c r="AN528" s="272"/>
      <c r="AP528" s="16"/>
    </row>
    <row r="529" spans="1:42" ht="22.5" hidden="1" customHeight="1" x14ac:dyDescent="0.25">
      <c r="A529" s="83" t="str">
        <f t="shared" si="121"/>
        <v>496.</v>
      </c>
      <c r="B529" s="26">
        <v>911</v>
      </c>
      <c r="C529" s="270" t="s">
        <v>2575</v>
      </c>
      <c r="D529" s="26">
        <v>1965</v>
      </c>
      <c r="E529" s="135" t="s">
        <v>2957</v>
      </c>
      <c r="F529" s="83" t="s">
        <v>2958</v>
      </c>
      <c r="G529" s="26">
        <v>5</v>
      </c>
      <c r="H529" s="26">
        <v>5</v>
      </c>
      <c r="I529" s="204">
        <v>5067.6000000000004</v>
      </c>
      <c r="J529" s="205">
        <v>3088</v>
      </c>
      <c r="K529" s="204">
        <v>3088</v>
      </c>
      <c r="L529" s="223">
        <v>134</v>
      </c>
      <c r="M529" s="233">
        <f t="shared" si="123"/>
        <v>1463475</v>
      </c>
      <c r="N529" s="233"/>
      <c r="O529" s="233"/>
      <c r="P529" s="233"/>
      <c r="Q529" s="205">
        <f t="shared" si="122"/>
        <v>1463475</v>
      </c>
      <c r="R529" s="233">
        <v>1463475</v>
      </c>
      <c r="S529" s="271"/>
      <c r="T529" s="233"/>
      <c r="U529" s="233"/>
      <c r="V529" s="233"/>
      <c r="W529" s="233"/>
      <c r="X529" s="233"/>
      <c r="Y529" s="233"/>
      <c r="Z529" s="233"/>
      <c r="AA529" s="233"/>
      <c r="AB529" s="233"/>
      <c r="AC529" s="233"/>
      <c r="AD529" s="233"/>
      <c r="AE529" s="205"/>
      <c r="AF529" s="233"/>
      <c r="AG529" s="232">
        <v>2025</v>
      </c>
      <c r="AH529" s="158"/>
      <c r="AI529" s="175"/>
      <c r="AJ529" s="218"/>
      <c r="AK529" s="15">
        <f t="shared" si="111"/>
        <v>496</v>
      </c>
      <c r="AL529" s="15" t="s">
        <v>155</v>
      </c>
      <c r="AM529" s="15" t="str">
        <f t="shared" si="112"/>
        <v>496.</v>
      </c>
      <c r="AN529" s="272"/>
      <c r="AP529" s="16"/>
    </row>
    <row r="530" spans="1:42" ht="22.5" hidden="1" customHeight="1" x14ac:dyDescent="0.25">
      <c r="A530" s="83" t="str">
        <f t="shared" si="121"/>
        <v>497.</v>
      </c>
      <c r="B530" s="26">
        <v>912</v>
      </c>
      <c r="C530" s="270" t="s">
        <v>2576</v>
      </c>
      <c r="D530" s="26">
        <v>1966</v>
      </c>
      <c r="E530" s="135" t="s">
        <v>2957</v>
      </c>
      <c r="F530" s="83" t="s">
        <v>2958</v>
      </c>
      <c r="G530" s="26">
        <v>5</v>
      </c>
      <c r="H530" s="26">
        <v>5</v>
      </c>
      <c r="I530" s="204">
        <v>4954.5</v>
      </c>
      <c r="J530" s="205">
        <v>3097.3</v>
      </c>
      <c r="K530" s="204">
        <v>3097.3</v>
      </c>
      <c r="L530" s="223">
        <v>136</v>
      </c>
      <c r="M530" s="233">
        <f t="shared" si="123"/>
        <v>1143200</v>
      </c>
      <c r="N530" s="233"/>
      <c r="O530" s="233"/>
      <c r="P530" s="233"/>
      <c r="Q530" s="205">
        <f t="shared" si="122"/>
        <v>1143200</v>
      </c>
      <c r="R530" s="233">
        <v>1143200</v>
      </c>
      <c r="S530" s="271"/>
      <c r="T530" s="233"/>
      <c r="U530" s="233"/>
      <c r="V530" s="233"/>
      <c r="W530" s="233"/>
      <c r="X530" s="233"/>
      <c r="Y530" s="233"/>
      <c r="Z530" s="233"/>
      <c r="AA530" s="233"/>
      <c r="AB530" s="233"/>
      <c r="AC530" s="233"/>
      <c r="AD530" s="233"/>
      <c r="AE530" s="233"/>
      <c r="AF530" s="233"/>
      <c r="AG530" s="232">
        <v>2025</v>
      </c>
      <c r="AH530" s="158"/>
      <c r="AI530" s="175"/>
      <c r="AJ530" s="218"/>
      <c r="AK530" s="15">
        <f t="shared" si="111"/>
        <v>497</v>
      </c>
      <c r="AL530" s="15" t="s">
        <v>155</v>
      </c>
      <c r="AM530" s="15" t="str">
        <f t="shared" si="112"/>
        <v>497.</v>
      </c>
      <c r="AN530" s="272"/>
      <c r="AO530" s="16"/>
      <c r="AP530" s="16"/>
    </row>
    <row r="531" spans="1:42" ht="22.5" hidden="1" customHeight="1" x14ac:dyDescent="0.25">
      <c r="A531" s="83" t="str">
        <f t="shared" si="121"/>
        <v>498.</v>
      </c>
      <c r="B531" s="26">
        <v>913</v>
      </c>
      <c r="C531" s="270" t="s">
        <v>2577</v>
      </c>
      <c r="D531" s="26">
        <v>1966</v>
      </c>
      <c r="E531" s="135" t="s">
        <v>2957</v>
      </c>
      <c r="F531" s="83" t="s">
        <v>2958</v>
      </c>
      <c r="G531" s="26">
        <v>5</v>
      </c>
      <c r="H531" s="26">
        <v>5</v>
      </c>
      <c r="I531" s="204">
        <v>4959.6000000000004</v>
      </c>
      <c r="J531" s="205">
        <v>3093.2</v>
      </c>
      <c r="K531" s="204">
        <v>3093.2</v>
      </c>
      <c r="L531" s="223">
        <v>134</v>
      </c>
      <c r="M531" s="233">
        <f t="shared" si="123"/>
        <v>1143200</v>
      </c>
      <c r="N531" s="233"/>
      <c r="O531" s="233"/>
      <c r="P531" s="233"/>
      <c r="Q531" s="205">
        <f t="shared" si="122"/>
        <v>1143200</v>
      </c>
      <c r="R531" s="233">
        <v>1143200</v>
      </c>
      <c r="S531" s="271"/>
      <c r="T531" s="233"/>
      <c r="U531" s="233"/>
      <c r="V531" s="233"/>
      <c r="W531" s="233"/>
      <c r="X531" s="233"/>
      <c r="Y531" s="233"/>
      <c r="Z531" s="233"/>
      <c r="AA531" s="233"/>
      <c r="AB531" s="233"/>
      <c r="AC531" s="233"/>
      <c r="AD531" s="233"/>
      <c r="AE531" s="233"/>
      <c r="AF531" s="233"/>
      <c r="AG531" s="232">
        <v>2025</v>
      </c>
      <c r="AH531" s="158"/>
      <c r="AI531" s="175"/>
      <c r="AJ531" s="218"/>
      <c r="AK531" s="15">
        <f t="shared" si="111"/>
        <v>498</v>
      </c>
      <c r="AL531" s="15" t="s">
        <v>155</v>
      </c>
      <c r="AM531" s="15" t="str">
        <f t="shared" si="112"/>
        <v>498.</v>
      </c>
      <c r="AN531" s="272"/>
      <c r="AO531" s="16"/>
      <c r="AP531" s="16"/>
    </row>
    <row r="532" spans="1:42" ht="22.5" hidden="1" customHeight="1" x14ac:dyDescent="0.25">
      <c r="A532" s="83" t="str">
        <f t="shared" si="121"/>
        <v>499.</v>
      </c>
      <c r="B532" s="26">
        <v>937</v>
      </c>
      <c r="C532" s="313" t="s">
        <v>2579</v>
      </c>
      <c r="D532" s="26">
        <v>1966</v>
      </c>
      <c r="E532" s="135" t="s">
        <v>2957</v>
      </c>
      <c r="F532" s="83" t="s">
        <v>2959</v>
      </c>
      <c r="G532" s="26">
        <v>4</v>
      </c>
      <c r="H532" s="26">
        <v>2</v>
      </c>
      <c r="I532" s="204">
        <v>1358.3</v>
      </c>
      <c r="J532" s="205">
        <v>1262.9000000000001</v>
      </c>
      <c r="K532" s="204">
        <v>1189.8</v>
      </c>
      <c r="L532" s="219">
        <v>43</v>
      </c>
      <c r="M532" s="205">
        <f t="shared" si="123"/>
        <v>2610560</v>
      </c>
      <c r="N532" s="205"/>
      <c r="O532" s="205"/>
      <c r="P532" s="205"/>
      <c r="Q532" s="205">
        <f t="shared" si="122"/>
        <v>2610560</v>
      </c>
      <c r="R532" s="205">
        <f>609960+2000600</f>
        <v>2610560</v>
      </c>
      <c r="S532" s="219"/>
      <c r="T532" s="205"/>
      <c r="U532" s="205"/>
      <c r="V532" s="205"/>
      <c r="W532" s="205"/>
      <c r="X532" s="205"/>
      <c r="Y532" s="205"/>
      <c r="Z532" s="205"/>
      <c r="AA532" s="205"/>
      <c r="AB532" s="205"/>
      <c r="AC532" s="205"/>
      <c r="AD532" s="205"/>
      <c r="AE532" s="205"/>
      <c r="AF532" s="205"/>
      <c r="AG532" s="232">
        <v>2025</v>
      </c>
      <c r="AH532" s="158"/>
      <c r="AI532" s="175"/>
      <c r="AJ532" s="218"/>
      <c r="AK532" s="15">
        <f t="shared" si="111"/>
        <v>499</v>
      </c>
      <c r="AL532" s="15" t="s">
        <v>155</v>
      </c>
      <c r="AM532" s="15" t="str">
        <f t="shared" si="112"/>
        <v>499.</v>
      </c>
      <c r="AN532" s="272"/>
      <c r="AO532" s="16"/>
      <c r="AP532" s="16"/>
    </row>
    <row r="533" spans="1:42" ht="22.5" hidden="1" customHeight="1" x14ac:dyDescent="0.25">
      <c r="A533" s="83" t="str">
        <f t="shared" si="121"/>
        <v>500.</v>
      </c>
      <c r="B533" s="26">
        <v>936</v>
      </c>
      <c r="C533" s="270" t="s">
        <v>2580</v>
      </c>
      <c r="D533" s="26">
        <v>1962</v>
      </c>
      <c r="E533" s="135" t="s">
        <v>2957</v>
      </c>
      <c r="F533" s="83" t="s">
        <v>2959</v>
      </c>
      <c r="G533" s="26">
        <v>2</v>
      </c>
      <c r="H533" s="26">
        <v>1</v>
      </c>
      <c r="I533" s="204">
        <v>288.8</v>
      </c>
      <c r="J533" s="205">
        <v>268.2</v>
      </c>
      <c r="K533" s="204">
        <v>268.2</v>
      </c>
      <c r="L533" s="223">
        <v>10</v>
      </c>
      <c r="M533" s="233">
        <f t="shared" si="123"/>
        <v>975880</v>
      </c>
      <c r="N533" s="233"/>
      <c r="O533" s="233"/>
      <c r="P533" s="233"/>
      <c r="Q533" s="205">
        <f t="shared" si="122"/>
        <v>975880</v>
      </c>
      <c r="R533" s="233"/>
      <c r="S533" s="271"/>
      <c r="T533" s="233"/>
      <c r="U533" s="233"/>
      <c r="V533" s="233"/>
      <c r="W533" s="233"/>
      <c r="X533" s="233"/>
      <c r="Y533" s="233">
        <v>310</v>
      </c>
      <c r="Z533" s="233">
        <f>Y533*3148</f>
        <v>975880</v>
      </c>
      <c r="AA533" s="233"/>
      <c r="AB533" s="233"/>
      <c r="AC533" s="233"/>
      <c r="AD533" s="233"/>
      <c r="AE533" s="205"/>
      <c r="AF533" s="233"/>
      <c r="AG533" s="232">
        <v>2025</v>
      </c>
      <c r="AH533" s="158"/>
      <c r="AI533" s="175"/>
      <c r="AJ533" s="218"/>
      <c r="AK533" s="15">
        <f t="shared" si="111"/>
        <v>500</v>
      </c>
      <c r="AL533" s="15" t="s">
        <v>155</v>
      </c>
      <c r="AM533" s="15" t="str">
        <f t="shared" si="112"/>
        <v>500.</v>
      </c>
      <c r="AN533" s="272"/>
      <c r="AO533" s="16"/>
      <c r="AP533" s="16"/>
    </row>
    <row r="534" spans="1:42" ht="22.5" hidden="1" customHeight="1" x14ac:dyDescent="0.25">
      <c r="A534" s="83" t="str">
        <f t="shared" si="121"/>
        <v>501.</v>
      </c>
      <c r="B534" s="26">
        <v>939</v>
      </c>
      <c r="C534" s="40" t="s">
        <v>2582</v>
      </c>
      <c r="D534" s="26">
        <v>1977</v>
      </c>
      <c r="E534" s="135" t="s">
        <v>2957</v>
      </c>
      <c r="F534" s="83" t="s">
        <v>2958</v>
      </c>
      <c r="G534" s="26">
        <v>5</v>
      </c>
      <c r="H534" s="26">
        <v>4</v>
      </c>
      <c r="I534" s="204">
        <v>3574.9</v>
      </c>
      <c r="J534" s="204">
        <v>3312.86</v>
      </c>
      <c r="K534" s="204">
        <v>3312.86</v>
      </c>
      <c r="L534" s="223">
        <v>109</v>
      </c>
      <c r="M534" s="233">
        <f t="shared" si="123"/>
        <v>2937625.4000000004</v>
      </c>
      <c r="N534" s="233"/>
      <c r="O534" s="233"/>
      <c r="P534" s="233"/>
      <c r="Q534" s="205">
        <f t="shared" si="122"/>
        <v>2937625.4000000004</v>
      </c>
      <c r="R534" s="233"/>
      <c r="S534" s="271"/>
      <c r="T534" s="233"/>
      <c r="U534" s="233">
        <v>828.2</v>
      </c>
      <c r="V534" s="233">
        <f>U534*3547</f>
        <v>2937625.4000000004</v>
      </c>
      <c r="W534" s="233"/>
      <c r="X534" s="233"/>
      <c r="Y534" s="233"/>
      <c r="Z534" s="233"/>
      <c r="AA534" s="233"/>
      <c r="AB534" s="233"/>
      <c r="AC534" s="233"/>
      <c r="AD534" s="233"/>
      <c r="AE534" s="233"/>
      <c r="AF534" s="233"/>
      <c r="AG534" s="232">
        <v>2025</v>
      </c>
      <c r="AH534" s="158"/>
      <c r="AI534" s="175"/>
      <c r="AJ534" s="218"/>
      <c r="AK534" s="15">
        <f t="shared" si="111"/>
        <v>501</v>
      </c>
      <c r="AL534" s="15" t="s">
        <v>155</v>
      </c>
      <c r="AM534" s="15" t="str">
        <f t="shared" si="112"/>
        <v>501.</v>
      </c>
      <c r="AN534" s="272"/>
      <c r="AO534" s="16"/>
      <c r="AP534" s="16"/>
    </row>
    <row r="535" spans="1:42" ht="22.5" hidden="1" customHeight="1" x14ac:dyDescent="0.25">
      <c r="A535" s="83" t="str">
        <f t="shared" si="121"/>
        <v>502.</v>
      </c>
      <c r="B535" s="26">
        <v>940</v>
      </c>
      <c r="C535" s="40" t="s">
        <v>2583</v>
      </c>
      <c r="D535" s="26">
        <v>1980</v>
      </c>
      <c r="E535" s="135" t="s">
        <v>2957</v>
      </c>
      <c r="F535" s="83" t="s">
        <v>2958</v>
      </c>
      <c r="G535" s="26">
        <v>5</v>
      </c>
      <c r="H535" s="26">
        <v>6</v>
      </c>
      <c r="I535" s="204">
        <v>5096.8</v>
      </c>
      <c r="J535" s="204">
        <v>4706</v>
      </c>
      <c r="K535" s="204">
        <v>4706</v>
      </c>
      <c r="L535" s="223">
        <v>145</v>
      </c>
      <c r="M535" s="233">
        <f t="shared" si="123"/>
        <v>4196101</v>
      </c>
      <c r="N535" s="233"/>
      <c r="O535" s="233"/>
      <c r="P535" s="233"/>
      <c r="Q535" s="205">
        <f t="shared" si="122"/>
        <v>4196101</v>
      </c>
      <c r="R535" s="233"/>
      <c r="S535" s="271"/>
      <c r="T535" s="233"/>
      <c r="U535" s="233">
        <v>1183</v>
      </c>
      <c r="V535" s="233">
        <f>U535*3547</f>
        <v>4196101</v>
      </c>
      <c r="W535" s="233"/>
      <c r="X535" s="233"/>
      <c r="Y535" s="233"/>
      <c r="Z535" s="233"/>
      <c r="AA535" s="233"/>
      <c r="AB535" s="233"/>
      <c r="AC535" s="233"/>
      <c r="AD535" s="233"/>
      <c r="AE535" s="233"/>
      <c r="AF535" s="233"/>
      <c r="AG535" s="232">
        <v>2025</v>
      </c>
      <c r="AH535" s="158"/>
      <c r="AI535" s="175"/>
      <c r="AJ535" s="218"/>
      <c r="AK535" s="15">
        <f t="shared" si="111"/>
        <v>502</v>
      </c>
      <c r="AL535" s="15" t="s">
        <v>155</v>
      </c>
      <c r="AM535" s="15" t="str">
        <f t="shared" si="112"/>
        <v>502.</v>
      </c>
      <c r="AN535" s="272"/>
      <c r="AP535" s="16"/>
    </row>
    <row r="536" spans="1:42" ht="22.5" hidden="1" customHeight="1" x14ac:dyDescent="0.25">
      <c r="A536" s="83" t="str">
        <f t="shared" si="121"/>
        <v>503.</v>
      </c>
      <c r="B536" s="26">
        <v>944</v>
      </c>
      <c r="C536" s="270" t="s">
        <v>2584</v>
      </c>
      <c r="D536" s="26">
        <v>1968</v>
      </c>
      <c r="E536" s="135" t="s">
        <v>2957</v>
      </c>
      <c r="F536" s="83" t="s">
        <v>2959</v>
      </c>
      <c r="G536" s="26">
        <v>2</v>
      </c>
      <c r="H536" s="26">
        <v>2</v>
      </c>
      <c r="I536" s="204">
        <v>563.70000000000005</v>
      </c>
      <c r="J536" s="205">
        <v>521.79999999999995</v>
      </c>
      <c r="K536" s="204">
        <v>521.79999999999995</v>
      </c>
      <c r="L536" s="223">
        <v>27</v>
      </c>
      <c r="M536" s="233">
        <f t="shared" si="123"/>
        <v>1041408</v>
      </c>
      <c r="N536" s="233"/>
      <c r="O536" s="233"/>
      <c r="P536" s="233"/>
      <c r="Q536" s="205">
        <f t="shared" si="122"/>
        <v>1041408</v>
      </c>
      <c r="R536" s="233">
        <v>408204</v>
      </c>
      <c r="S536" s="271"/>
      <c r="T536" s="233"/>
      <c r="U536" s="233"/>
      <c r="V536" s="233"/>
      <c r="W536" s="233">
        <v>286</v>
      </c>
      <c r="X536" s="233">
        <f>W536*2214</f>
        <v>633204</v>
      </c>
      <c r="Y536" s="233"/>
      <c r="Z536" s="233"/>
      <c r="AA536" s="233"/>
      <c r="AB536" s="233"/>
      <c r="AC536" s="233"/>
      <c r="AD536" s="233"/>
      <c r="AE536" s="233"/>
      <c r="AF536" s="233"/>
      <c r="AG536" s="232">
        <v>2025</v>
      </c>
      <c r="AH536" s="158"/>
      <c r="AI536" s="175"/>
      <c r="AJ536" s="218"/>
      <c r="AK536" s="15">
        <f t="shared" si="111"/>
        <v>503</v>
      </c>
      <c r="AL536" s="15" t="s">
        <v>155</v>
      </c>
      <c r="AM536" s="15" t="str">
        <f t="shared" si="112"/>
        <v>503.</v>
      </c>
      <c r="AN536" s="272"/>
      <c r="AP536" s="16"/>
    </row>
    <row r="537" spans="1:42" ht="22.5" hidden="1" customHeight="1" x14ac:dyDescent="0.25">
      <c r="A537" s="83" t="str">
        <f t="shared" si="121"/>
        <v>504.</v>
      </c>
      <c r="B537" s="26">
        <v>943</v>
      </c>
      <c r="C537" s="270" t="s">
        <v>2585</v>
      </c>
      <c r="D537" s="26">
        <v>1970</v>
      </c>
      <c r="E537" s="135" t="s">
        <v>2957</v>
      </c>
      <c r="F537" s="83" t="s">
        <v>2959</v>
      </c>
      <c r="G537" s="26">
        <v>2</v>
      </c>
      <c r="H537" s="26">
        <v>2</v>
      </c>
      <c r="I537" s="205">
        <v>573.20000000000005</v>
      </c>
      <c r="J537" s="205">
        <v>523.4</v>
      </c>
      <c r="K537" s="205">
        <v>523.4</v>
      </c>
      <c r="L537" s="219">
        <v>18</v>
      </c>
      <c r="M537" s="233">
        <f t="shared" si="123"/>
        <v>139204</v>
      </c>
      <c r="N537" s="233"/>
      <c r="O537" s="233"/>
      <c r="P537" s="233"/>
      <c r="Q537" s="205">
        <f t="shared" si="122"/>
        <v>139204</v>
      </c>
      <c r="R537" s="233"/>
      <c r="S537" s="271"/>
      <c r="T537" s="233"/>
      <c r="U537" s="233"/>
      <c r="V537" s="233"/>
      <c r="W537" s="233"/>
      <c r="X537" s="233"/>
      <c r="Y537" s="233"/>
      <c r="Z537" s="233"/>
      <c r="AA537" s="233">
        <v>52</v>
      </c>
      <c r="AB537" s="233">
        <f>AA537*2677</f>
        <v>139204</v>
      </c>
      <c r="AC537" s="233"/>
      <c r="AD537" s="233"/>
      <c r="AE537" s="205"/>
      <c r="AF537" s="233"/>
      <c r="AG537" s="232">
        <v>2025</v>
      </c>
      <c r="AH537" s="158"/>
      <c r="AI537" s="175"/>
      <c r="AJ537" s="218"/>
      <c r="AK537" s="15">
        <f t="shared" si="111"/>
        <v>504</v>
      </c>
      <c r="AL537" s="15" t="s">
        <v>155</v>
      </c>
      <c r="AM537" s="15" t="str">
        <f t="shared" si="112"/>
        <v>504.</v>
      </c>
      <c r="AN537" s="272"/>
      <c r="AO537" s="16"/>
      <c r="AP537" s="16"/>
    </row>
    <row r="538" spans="1:42" ht="22.5" hidden="1" customHeight="1" x14ac:dyDescent="0.25">
      <c r="A538" s="83" t="str">
        <f t="shared" si="121"/>
        <v>505.</v>
      </c>
      <c r="B538" s="26">
        <v>962</v>
      </c>
      <c r="C538" s="40" t="s">
        <v>2589</v>
      </c>
      <c r="D538" s="26">
        <v>1977</v>
      </c>
      <c r="E538" s="135" t="s">
        <v>2957</v>
      </c>
      <c r="F538" s="83" t="s">
        <v>2959</v>
      </c>
      <c r="G538" s="26">
        <v>5</v>
      </c>
      <c r="H538" s="26">
        <v>4</v>
      </c>
      <c r="I538" s="204">
        <v>3666.1</v>
      </c>
      <c r="J538" s="204">
        <v>3385.5</v>
      </c>
      <c r="K538" s="204">
        <v>3385.5</v>
      </c>
      <c r="L538" s="223">
        <v>127</v>
      </c>
      <c r="M538" s="233">
        <f t="shared" si="123"/>
        <v>7826018</v>
      </c>
      <c r="N538" s="233"/>
      <c r="O538" s="233"/>
      <c r="P538" s="233"/>
      <c r="Q538" s="205">
        <f t="shared" si="122"/>
        <v>7826018</v>
      </c>
      <c r="R538" s="233">
        <f>6765626+1060392</f>
        <v>7826018</v>
      </c>
      <c r="S538" s="271"/>
      <c r="T538" s="233"/>
      <c r="U538" s="233"/>
      <c r="V538" s="233"/>
      <c r="W538" s="233"/>
      <c r="X538" s="233"/>
      <c r="Y538" s="233"/>
      <c r="Z538" s="233"/>
      <c r="AA538" s="233"/>
      <c r="AB538" s="233"/>
      <c r="AC538" s="233"/>
      <c r="AD538" s="233"/>
      <c r="AE538" s="233"/>
      <c r="AF538" s="233"/>
      <c r="AG538" s="232">
        <v>2025</v>
      </c>
      <c r="AH538" s="158"/>
      <c r="AI538" s="175"/>
      <c r="AJ538" s="218"/>
      <c r="AK538" s="15">
        <f t="shared" si="111"/>
        <v>505</v>
      </c>
      <c r="AL538" s="15" t="s">
        <v>155</v>
      </c>
      <c r="AM538" s="15" t="str">
        <f t="shared" si="112"/>
        <v>505.</v>
      </c>
      <c r="AN538" s="272"/>
      <c r="AO538" s="16"/>
      <c r="AP538" s="16"/>
    </row>
    <row r="539" spans="1:42" ht="22.5" hidden="1" customHeight="1" x14ac:dyDescent="0.25">
      <c r="A539" s="83" t="str">
        <f t="shared" si="121"/>
        <v>506.</v>
      </c>
      <c r="B539" s="26">
        <v>963</v>
      </c>
      <c r="C539" s="270" t="s">
        <v>2590</v>
      </c>
      <c r="D539" s="26">
        <v>1959</v>
      </c>
      <c r="E539" s="135" t="s">
        <v>2957</v>
      </c>
      <c r="F539" s="83" t="s">
        <v>2959</v>
      </c>
      <c r="G539" s="26">
        <v>2</v>
      </c>
      <c r="H539" s="26">
        <v>2</v>
      </c>
      <c r="I539" s="205">
        <v>748.6</v>
      </c>
      <c r="J539" s="205">
        <v>670</v>
      </c>
      <c r="K539" s="205">
        <v>670</v>
      </c>
      <c r="L539" s="219">
        <v>16</v>
      </c>
      <c r="M539" s="233">
        <f t="shared" si="123"/>
        <v>221832</v>
      </c>
      <c r="N539" s="273"/>
      <c r="O539" s="273"/>
      <c r="P539" s="273"/>
      <c r="Q539" s="205">
        <f t="shared" si="122"/>
        <v>221832</v>
      </c>
      <c r="R539" s="273">
        <v>221832</v>
      </c>
      <c r="S539" s="275"/>
      <c r="T539" s="273"/>
      <c r="U539" s="273"/>
      <c r="V539" s="273"/>
      <c r="W539" s="273"/>
      <c r="X539" s="273"/>
      <c r="Y539" s="273"/>
      <c r="Z539" s="273"/>
      <c r="AA539" s="205"/>
      <c r="AB539" s="205"/>
      <c r="AC539" s="273"/>
      <c r="AD539" s="273"/>
      <c r="AE539" s="273"/>
      <c r="AF539" s="273"/>
      <c r="AG539" s="232">
        <v>2025</v>
      </c>
      <c r="AH539" s="158"/>
      <c r="AI539" s="175"/>
      <c r="AJ539" s="218"/>
      <c r="AK539" s="15">
        <f t="shared" si="111"/>
        <v>506</v>
      </c>
      <c r="AL539" s="15" t="s">
        <v>155</v>
      </c>
      <c r="AM539" s="15" t="str">
        <f t="shared" si="112"/>
        <v>506.</v>
      </c>
      <c r="AN539" s="272"/>
      <c r="AO539" s="16"/>
      <c r="AP539" s="16"/>
    </row>
    <row r="540" spans="1:42" ht="22.5" hidden="1" customHeight="1" x14ac:dyDescent="0.25">
      <c r="A540" s="83" t="str">
        <f t="shared" si="121"/>
        <v>507.</v>
      </c>
      <c r="B540" s="26">
        <v>964</v>
      </c>
      <c r="C540" s="270" t="s">
        <v>2591</v>
      </c>
      <c r="D540" s="26">
        <v>1961</v>
      </c>
      <c r="E540" s="135" t="s">
        <v>2957</v>
      </c>
      <c r="F540" s="83" t="s">
        <v>2959</v>
      </c>
      <c r="G540" s="26">
        <v>2</v>
      </c>
      <c r="H540" s="26">
        <v>1</v>
      </c>
      <c r="I540" s="204">
        <v>303.89999999999998</v>
      </c>
      <c r="J540" s="205">
        <v>274.8</v>
      </c>
      <c r="K540" s="204">
        <v>274.8</v>
      </c>
      <c r="L540" s="223">
        <v>6</v>
      </c>
      <c r="M540" s="233">
        <f t="shared" si="123"/>
        <v>1149020</v>
      </c>
      <c r="N540" s="233"/>
      <c r="O540" s="233"/>
      <c r="P540" s="233"/>
      <c r="Q540" s="205">
        <f t="shared" si="122"/>
        <v>1149020</v>
      </c>
      <c r="R540" s="273"/>
      <c r="S540" s="271"/>
      <c r="T540" s="233"/>
      <c r="U540" s="233"/>
      <c r="V540" s="233"/>
      <c r="W540" s="233"/>
      <c r="X540" s="233"/>
      <c r="Y540" s="233">
        <v>365</v>
      </c>
      <c r="Z540" s="233">
        <f>Y540*3148</f>
        <v>1149020</v>
      </c>
      <c r="AA540" s="233"/>
      <c r="AB540" s="233"/>
      <c r="AC540" s="233"/>
      <c r="AD540" s="233"/>
      <c r="AE540" s="205"/>
      <c r="AF540" s="233"/>
      <c r="AG540" s="232">
        <v>2025</v>
      </c>
      <c r="AH540" s="158"/>
      <c r="AI540" s="175"/>
      <c r="AJ540" s="218"/>
      <c r="AK540" s="15">
        <f t="shared" si="111"/>
        <v>507</v>
      </c>
      <c r="AL540" s="15" t="s">
        <v>155</v>
      </c>
      <c r="AM540" s="15" t="str">
        <f t="shared" si="112"/>
        <v>507.</v>
      </c>
      <c r="AN540" s="272"/>
      <c r="AO540" s="16"/>
      <c r="AP540" s="16"/>
    </row>
    <row r="541" spans="1:42" ht="22.5" hidden="1" customHeight="1" x14ac:dyDescent="0.25">
      <c r="A541" s="83" t="str">
        <f t="shared" si="121"/>
        <v>508.</v>
      </c>
      <c r="B541" s="26">
        <v>966</v>
      </c>
      <c r="C541" s="40" t="s">
        <v>2593</v>
      </c>
      <c r="D541" s="26">
        <v>1976</v>
      </c>
      <c r="E541" s="135" t="s">
        <v>2957</v>
      </c>
      <c r="F541" s="83" t="s">
        <v>2959</v>
      </c>
      <c r="G541" s="26">
        <v>5</v>
      </c>
      <c r="H541" s="26">
        <v>2</v>
      </c>
      <c r="I541" s="204">
        <v>3110.1</v>
      </c>
      <c r="J541" s="204">
        <v>2856.5</v>
      </c>
      <c r="K541" s="204">
        <v>2856.5</v>
      </c>
      <c r="L541" s="223">
        <v>126</v>
      </c>
      <c r="M541" s="233">
        <f t="shared" si="123"/>
        <v>3399880.35</v>
      </c>
      <c r="N541" s="233"/>
      <c r="O541" s="233"/>
      <c r="P541" s="233"/>
      <c r="Q541" s="205">
        <f t="shared" si="122"/>
        <v>3399880.35</v>
      </c>
      <c r="R541" s="233">
        <f>2542592.1+857288.25</f>
        <v>3399880.35</v>
      </c>
      <c r="S541" s="271"/>
      <c r="T541" s="233"/>
      <c r="U541" s="233"/>
      <c r="V541" s="233"/>
      <c r="W541" s="233"/>
      <c r="X541" s="233"/>
      <c r="Y541" s="233"/>
      <c r="Z541" s="233"/>
      <c r="AA541" s="233"/>
      <c r="AB541" s="233"/>
      <c r="AC541" s="233"/>
      <c r="AD541" s="233"/>
      <c r="AE541" s="233"/>
      <c r="AF541" s="233"/>
      <c r="AG541" s="232">
        <v>2025</v>
      </c>
      <c r="AH541" s="158"/>
      <c r="AI541" s="175"/>
      <c r="AJ541" s="218"/>
      <c r="AK541" s="15">
        <f t="shared" si="111"/>
        <v>508</v>
      </c>
      <c r="AL541" s="15" t="s">
        <v>155</v>
      </c>
      <c r="AM541" s="15" t="str">
        <f t="shared" si="112"/>
        <v>508.</v>
      </c>
      <c r="AN541" s="272"/>
      <c r="AO541" s="16"/>
      <c r="AP541" s="16"/>
    </row>
    <row r="542" spans="1:42" ht="22.5" hidden="1" customHeight="1" x14ac:dyDescent="0.25">
      <c r="A542" s="83" t="str">
        <f t="shared" si="121"/>
        <v>509.</v>
      </c>
      <c r="B542" s="26">
        <v>991</v>
      </c>
      <c r="C542" s="270" t="s">
        <v>2603</v>
      </c>
      <c r="D542" s="26">
        <v>1973</v>
      </c>
      <c r="E542" s="135" t="s">
        <v>2957</v>
      </c>
      <c r="F542" s="83" t="s">
        <v>2959</v>
      </c>
      <c r="G542" s="26">
        <v>4</v>
      </c>
      <c r="H542" s="26">
        <v>1</v>
      </c>
      <c r="I542" s="204">
        <v>2421.3000000000002</v>
      </c>
      <c r="J542" s="205">
        <v>1756.6</v>
      </c>
      <c r="K542" s="204">
        <v>1756.6</v>
      </c>
      <c r="L542" s="223">
        <v>133</v>
      </c>
      <c r="M542" s="233">
        <f t="shared" si="123"/>
        <v>1749238.9</v>
      </c>
      <c r="N542" s="233"/>
      <c r="O542" s="233"/>
      <c r="P542" s="233"/>
      <c r="Q542" s="205">
        <f t="shared" si="122"/>
        <v>1749238.9</v>
      </c>
      <c r="R542" s="233">
        <v>1749238.9</v>
      </c>
      <c r="S542" s="271"/>
      <c r="T542" s="233"/>
      <c r="U542" s="233"/>
      <c r="V542" s="233"/>
      <c r="W542" s="233"/>
      <c r="X542" s="233"/>
      <c r="Y542" s="233"/>
      <c r="Z542" s="233"/>
      <c r="AA542" s="233"/>
      <c r="AB542" s="233"/>
      <c r="AC542" s="233"/>
      <c r="AD542" s="233"/>
      <c r="AE542" s="233"/>
      <c r="AF542" s="233"/>
      <c r="AG542" s="232">
        <v>2025</v>
      </c>
      <c r="AH542" s="158"/>
      <c r="AI542" s="175"/>
      <c r="AJ542" s="218"/>
      <c r="AK542" s="15">
        <f t="shared" si="111"/>
        <v>509</v>
      </c>
      <c r="AL542" s="15" t="s">
        <v>155</v>
      </c>
      <c r="AM542" s="15" t="str">
        <f t="shared" si="112"/>
        <v>509.</v>
      </c>
      <c r="AN542" s="272"/>
      <c r="AP542" s="16"/>
    </row>
    <row r="543" spans="1:42" ht="22.5" hidden="1" customHeight="1" x14ac:dyDescent="0.25">
      <c r="A543" s="83" t="str">
        <f t="shared" si="121"/>
        <v>510.</v>
      </c>
      <c r="B543" s="26">
        <v>998</v>
      </c>
      <c r="C543" s="40" t="s">
        <v>2605</v>
      </c>
      <c r="D543" s="26">
        <v>1978</v>
      </c>
      <c r="E543" s="135" t="s">
        <v>2957</v>
      </c>
      <c r="F543" s="83" t="s">
        <v>2959</v>
      </c>
      <c r="G543" s="26">
        <v>5</v>
      </c>
      <c r="H543" s="26">
        <v>2</v>
      </c>
      <c r="I543" s="204">
        <v>1775.8</v>
      </c>
      <c r="J543" s="204">
        <v>1197.9000000000001</v>
      </c>
      <c r="K543" s="204">
        <v>1197.9000000000001</v>
      </c>
      <c r="L543" s="223">
        <v>63</v>
      </c>
      <c r="M543" s="233">
        <f t="shared" si="123"/>
        <v>1737675.2999999998</v>
      </c>
      <c r="N543" s="233"/>
      <c r="O543" s="233"/>
      <c r="P543" s="233"/>
      <c r="Q543" s="205">
        <f t="shared" si="122"/>
        <v>1737675.2999999998</v>
      </c>
      <c r="R543" s="233"/>
      <c r="S543" s="271"/>
      <c r="T543" s="233"/>
      <c r="U543" s="233">
        <v>489.9</v>
      </c>
      <c r="V543" s="233">
        <f>U543*3547</f>
        <v>1737675.2999999998</v>
      </c>
      <c r="W543" s="233"/>
      <c r="X543" s="233"/>
      <c r="Y543" s="233"/>
      <c r="Z543" s="233"/>
      <c r="AA543" s="233"/>
      <c r="AB543" s="233"/>
      <c r="AC543" s="233"/>
      <c r="AD543" s="233"/>
      <c r="AE543" s="233"/>
      <c r="AF543" s="233"/>
      <c r="AG543" s="232">
        <v>2025</v>
      </c>
      <c r="AH543" s="158"/>
      <c r="AI543" s="175"/>
      <c r="AJ543" s="218"/>
      <c r="AK543" s="15">
        <f t="shared" ref="AK543:AK606" si="124">MAX(AK538:AK542)+1</f>
        <v>510</v>
      </c>
      <c r="AL543" s="15" t="s">
        <v>155</v>
      </c>
      <c r="AM543" s="15" t="str">
        <f t="shared" si="112"/>
        <v>510.</v>
      </c>
      <c r="AN543" s="272"/>
      <c r="AO543" s="16"/>
      <c r="AP543" s="16"/>
    </row>
    <row r="544" spans="1:42" ht="23.25" hidden="1" customHeight="1" x14ac:dyDescent="0.25">
      <c r="A544" s="83" t="str">
        <f t="shared" si="121"/>
        <v>511.</v>
      </c>
      <c r="B544" s="26">
        <v>1005</v>
      </c>
      <c r="C544" s="270" t="s">
        <v>2608</v>
      </c>
      <c r="D544" s="26">
        <v>1969</v>
      </c>
      <c r="E544" s="135" t="s">
        <v>2957</v>
      </c>
      <c r="F544" s="83" t="s">
        <v>2958</v>
      </c>
      <c r="G544" s="26">
        <v>5</v>
      </c>
      <c r="H544" s="26">
        <v>3</v>
      </c>
      <c r="I544" s="204">
        <v>2236.7800000000002</v>
      </c>
      <c r="J544" s="205">
        <v>2050.98</v>
      </c>
      <c r="K544" s="204">
        <v>2050.98</v>
      </c>
      <c r="L544" s="223">
        <v>73</v>
      </c>
      <c r="M544" s="233">
        <f t="shared" si="123"/>
        <v>111462</v>
      </c>
      <c r="N544" s="233"/>
      <c r="O544" s="233"/>
      <c r="P544" s="233"/>
      <c r="Q544" s="205">
        <f t="shared" si="122"/>
        <v>111462</v>
      </c>
      <c r="R544" s="233">
        <v>111462</v>
      </c>
      <c r="S544" s="271"/>
      <c r="T544" s="233"/>
      <c r="U544" s="233"/>
      <c r="V544" s="233"/>
      <c r="W544" s="233"/>
      <c r="X544" s="233"/>
      <c r="Y544" s="233"/>
      <c r="Z544" s="233"/>
      <c r="AA544" s="233"/>
      <c r="AB544" s="233"/>
      <c r="AC544" s="233"/>
      <c r="AD544" s="233"/>
      <c r="AE544" s="205"/>
      <c r="AF544" s="233"/>
      <c r="AG544" s="232">
        <v>2025</v>
      </c>
      <c r="AH544" s="158"/>
      <c r="AI544" s="175"/>
      <c r="AJ544" s="218"/>
      <c r="AK544" s="15">
        <f t="shared" si="124"/>
        <v>511</v>
      </c>
      <c r="AL544" s="15" t="s">
        <v>155</v>
      </c>
      <c r="AM544" s="15" t="str">
        <f t="shared" si="112"/>
        <v>511.</v>
      </c>
      <c r="AN544" s="272"/>
      <c r="AO544" s="16"/>
      <c r="AP544" s="16"/>
    </row>
    <row r="545" spans="1:42" ht="22.5" hidden="1" customHeight="1" x14ac:dyDescent="0.25">
      <c r="A545" s="83" t="str">
        <f t="shared" si="121"/>
        <v>512.</v>
      </c>
      <c r="B545" s="26">
        <v>1025</v>
      </c>
      <c r="C545" s="270" t="s">
        <v>2619</v>
      </c>
      <c r="D545" s="26">
        <v>1974</v>
      </c>
      <c r="E545" s="135" t="s">
        <v>2957</v>
      </c>
      <c r="F545" s="83" t="s">
        <v>2959</v>
      </c>
      <c r="G545" s="26">
        <v>2</v>
      </c>
      <c r="H545" s="26">
        <v>3</v>
      </c>
      <c r="I545" s="204">
        <v>945.7</v>
      </c>
      <c r="J545" s="205">
        <v>858.7</v>
      </c>
      <c r="K545" s="204">
        <v>858.7</v>
      </c>
      <c r="L545" s="223">
        <v>36</v>
      </c>
      <c r="M545" s="233">
        <f t="shared" si="123"/>
        <v>681647</v>
      </c>
      <c r="N545" s="233"/>
      <c r="O545" s="233"/>
      <c r="P545" s="233"/>
      <c r="Q545" s="205">
        <f t="shared" si="122"/>
        <v>681647</v>
      </c>
      <c r="R545" s="233">
        <f>563040+118607</f>
        <v>681647</v>
      </c>
      <c r="S545" s="271"/>
      <c r="T545" s="233"/>
      <c r="U545" s="205"/>
      <c r="V545" s="207"/>
      <c r="W545" s="233"/>
      <c r="X545" s="233"/>
      <c r="Y545" s="233"/>
      <c r="Z545" s="233"/>
      <c r="AA545" s="233"/>
      <c r="AB545" s="233"/>
      <c r="AC545" s="233"/>
      <c r="AD545" s="233"/>
      <c r="AE545" s="233"/>
      <c r="AF545" s="233"/>
      <c r="AG545" s="232">
        <v>2025</v>
      </c>
      <c r="AH545" s="158"/>
      <c r="AI545" s="175"/>
      <c r="AJ545" s="218"/>
      <c r="AK545" s="15">
        <f t="shared" si="124"/>
        <v>512</v>
      </c>
      <c r="AL545" s="15" t="s">
        <v>155</v>
      </c>
      <c r="AM545" s="15" t="str">
        <f t="shared" ref="AM545:AM608" si="125">CONCATENATE(AK545,AL545)</f>
        <v>512.</v>
      </c>
      <c r="AN545" s="272"/>
      <c r="AP545" s="16"/>
    </row>
    <row r="546" spans="1:42" ht="22.5" hidden="1" customHeight="1" x14ac:dyDescent="0.25">
      <c r="A546" s="83" t="str">
        <f t="shared" si="121"/>
        <v>513.</v>
      </c>
      <c r="B546" s="26">
        <v>1029</v>
      </c>
      <c r="C546" s="313" t="s">
        <v>2620</v>
      </c>
      <c r="D546" s="26">
        <v>1969</v>
      </c>
      <c r="E546" s="135" t="s">
        <v>2957</v>
      </c>
      <c r="F546" s="83" t="s">
        <v>2959</v>
      </c>
      <c r="G546" s="26">
        <v>5</v>
      </c>
      <c r="H546" s="26">
        <v>2</v>
      </c>
      <c r="I546" s="205">
        <v>1888.32</v>
      </c>
      <c r="J546" s="205">
        <v>1734.32</v>
      </c>
      <c r="K546" s="205">
        <v>1734.32</v>
      </c>
      <c r="L546" s="219">
        <v>63</v>
      </c>
      <c r="M546" s="205">
        <f t="shared" si="123"/>
        <v>416005.8</v>
      </c>
      <c r="N546" s="205"/>
      <c r="O546" s="205"/>
      <c r="P546" s="205"/>
      <c r="Q546" s="205">
        <f t="shared" si="122"/>
        <v>416005.8</v>
      </c>
      <c r="R546" s="205"/>
      <c r="S546" s="219"/>
      <c r="T546" s="205"/>
      <c r="U546" s="205"/>
      <c r="V546" s="205"/>
      <c r="W546" s="205"/>
      <c r="X546" s="205"/>
      <c r="Y546" s="205"/>
      <c r="Z546" s="205"/>
      <c r="AA546" s="205">
        <v>155.4</v>
      </c>
      <c r="AB546" s="205">
        <f>AA546*2677</f>
        <v>416005.8</v>
      </c>
      <c r="AC546" s="205"/>
      <c r="AD546" s="205"/>
      <c r="AE546" s="205"/>
      <c r="AF546" s="205"/>
      <c r="AG546" s="232">
        <v>2025</v>
      </c>
      <c r="AH546" s="158"/>
      <c r="AI546" s="175"/>
      <c r="AJ546" s="218"/>
      <c r="AK546" s="15">
        <f t="shared" si="124"/>
        <v>513</v>
      </c>
      <c r="AL546" s="15" t="s">
        <v>155</v>
      </c>
      <c r="AM546" s="15" t="str">
        <f t="shared" si="125"/>
        <v>513.</v>
      </c>
      <c r="AN546" s="272"/>
      <c r="AO546" s="16"/>
      <c r="AP546" s="16"/>
    </row>
    <row r="547" spans="1:42" ht="22.5" hidden="1" customHeight="1" x14ac:dyDescent="0.25">
      <c r="A547" s="83" t="str">
        <f t="shared" si="121"/>
        <v>514.</v>
      </c>
      <c r="B547" s="26">
        <v>1030</v>
      </c>
      <c r="C547" s="270" t="s">
        <v>2621</v>
      </c>
      <c r="D547" s="26">
        <v>1985</v>
      </c>
      <c r="E547" s="135" t="s">
        <v>2957</v>
      </c>
      <c r="F547" s="83" t="s">
        <v>2959</v>
      </c>
      <c r="G547" s="26">
        <v>5</v>
      </c>
      <c r="H547" s="26">
        <v>4</v>
      </c>
      <c r="I547" s="204">
        <v>3077.2</v>
      </c>
      <c r="J547" s="205">
        <v>2822.3</v>
      </c>
      <c r="K547" s="204">
        <v>2822.3</v>
      </c>
      <c r="L547" s="223">
        <v>119</v>
      </c>
      <c r="M547" s="233">
        <f t="shared" si="123"/>
        <v>273054</v>
      </c>
      <c r="N547" s="233"/>
      <c r="O547" s="233"/>
      <c r="P547" s="233"/>
      <c r="Q547" s="205">
        <f t="shared" si="122"/>
        <v>273054</v>
      </c>
      <c r="R547" s="233"/>
      <c r="S547" s="271"/>
      <c r="T547" s="233"/>
      <c r="U547" s="233"/>
      <c r="V547" s="233"/>
      <c r="W547" s="233"/>
      <c r="X547" s="233"/>
      <c r="Y547" s="233"/>
      <c r="Z547" s="233"/>
      <c r="AA547" s="233">
        <v>102</v>
      </c>
      <c r="AB547" s="233">
        <f>AA547*2677</f>
        <v>273054</v>
      </c>
      <c r="AC547" s="233"/>
      <c r="AD547" s="233"/>
      <c r="AE547" s="205"/>
      <c r="AF547" s="233"/>
      <c r="AG547" s="232">
        <v>2025</v>
      </c>
      <c r="AH547" s="158"/>
      <c r="AI547" s="175"/>
      <c r="AJ547" s="218"/>
      <c r="AK547" s="15">
        <f t="shared" si="124"/>
        <v>514</v>
      </c>
      <c r="AL547" s="15" t="s">
        <v>155</v>
      </c>
      <c r="AM547" s="15" t="str">
        <f t="shared" si="125"/>
        <v>514.</v>
      </c>
      <c r="AN547" s="272"/>
      <c r="AO547" s="16"/>
      <c r="AP547" s="16"/>
    </row>
    <row r="548" spans="1:42" ht="22.5" hidden="1" customHeight="1" x14ac:dyDescent="0.25">
      <c r="A548" s="83" t="str">
        <f t="shared" si="121"/>
        <v>515.</v>
      </c>
      <c r="B548" s="26">
        <v>1038</v>
      </c>
      <c r="C548" s="40" t="s">
        <v>2628</v>
      </c>
      <c r="D548" s="26">
        <v>1980</v>
      </c>
      <c r="E548" s="135" t="s">
        <v>2957</v>
      </c>
      <c r="F548" s="83" t="s">
        <v>2958</v>
      </c>
      <c r="G548" s="26">
        <v>3</v>
      </c>
      <c r="H548" s="26">
        <v>3</v>
      </c>
      <c r="I548" s="204">
        <v>1413</v>
      </c>
      <c r="J548" s="204">
        <v>1282.5999999999999</v>
      </c>
      <c r="K548" s="204">
        <v>1282.5999999999999</v>
      </c>
      <c r="L548" s="223">
        <v>46</v>
      </c>
      <c r="M548" s="233">
        <f t="shared" si="123"/>
        <v>361093.2</v>
      </c>
      <c r="N548" s="233"/>
      <c r="O548" s="233"/>
      <c r="P548" s="233"/>
      <c r="Q548" s="205">
        <f t="shared" si="122"/>
        <v>361093.2</v>
      </c>
      <c r="R548" s="233">
        <v>361093.2</v>
      </c>
      <c r="S548" s="271"/>
      <c r="T548" s="233"/>
      <c r="U548" s="233"/>
      <c r="V548" s="233"/>
      <c r="W548" s="233"/>
      <c r="X548" s="233"/>
      <c r="Y548" s="233"/>
      <c r="Z548" s="233"/>
      <c r="AA548" s="233"/>
      <c r="AB548" s="233"/>
      <c r="AC548" s="233"/>
      <c r="AD548" s="233"/>
      <c r="AE548" s="233"/>
      <c r="AF548" s="233"/>
      <c r="AG548" s="232">
        <v>2025</v>
      </c>
      <c r="AH548" s="158"/>
      <c r="AI548" s="175"/>
      <c r="AJ548" s="218"/>
      <c r="AK548" s="15">
        <f t="shared" si="124"/>
        <v>515</v>
      </c>
      <c r="AL548" s="15" t="s">
        <v>155</v>
      </c>
      <c r="AM548" s="15" t="str">
        <f t="shared" si="125"/>
        <v>515.</v>
      </c>
      <c r="AN548" s="272"/>
      <c r="AO548" s="16"/>
      <c r="AP548" s="16"/>
    </row>
    <row r="549" spans="1:42" ht="22.5" hidden="1" customHeight="1" x14ac:dyDescent="0.25">
      <c r="A549" s="83" t="str">
        <f t="shared" si="121"/>
        <v>516.</v>
      </c>
      <c r="B549" s="26">
        <v>1039</v>
      </c>
      <c r="C549" s="40" t="s">
        <v>2630</v>
      </c>
      <c r="D549" s="26">
        <v>1979</v>
      </c>
      <c r="E549" s="135" t="s">
        <v>2957</v>
      </c>
      <c r="F549" s="83" t="s">
        <v>2959</v>
      </c>
      <c r="G549" s="26">
        <v>2</v>
      </c>
      <c r="H549" s="26">
        <v>1</v>
      </c>
      <c r="I549" s="204">
        <v>578.9</v>
      </c>
      <c r="J549" s="204">
        <v>440.29</v>
      </c>
      <c r="K549" s="204">
        <v>440.29</v>
      </c>
      <c r="L549" s="223">
        <v>33</v>
      </c>
      <c r="M549" s="233">
        <f t="shared" si="123"/>
        <v>295776</v>
      </c>
      <c r="N549" s="233"/>
      <c r="O549" s="233"/>
      <c r="P549" s="233"/>
      <c r="Q549" s="205">
        <f t="shared" si="122"/>
        <v>295776</v>
      </c>
      <c r="R549" s="233">
        <v>295776</v>
      </c>
      <c r="S549" s="271"/>
      <c r="T549" s="233"/>
      <c r="U549" s="233"/>
      <c r="V549" s="233"/>
      <c r="W549" s="233"/>
      <c r="X549" s="233"/>
      <c r="Y549" s="233"/>
      <c r="Z549" s="233"/>
      <c r="AA549" s="233"/>
      <c r="AB549" s="233"/>
      <c r="AC549" s="211"/>
      <c r="AD549" s="211"/>
      <c r="AE549" s="233"/>
      <c r="AF549" s="233"/>
      <c r="AG549" s="232">
        <v>2025</v>
      </c>
      <c r="AH549" s="158"/>
      <c r="AI549" s="175"/>
      <c r="AJ549" s="218"/>
      <c r="AK549" s="15">
        <f t="shared" si="124"/>
        <v>516</v>
      </c>
      <c r="AL549" s="15" t="s">
        <v>155</v>
      </c>
      <c r="AM549" s="15" t="str">
        <f t="shared" si="125"/>
        <v>516.</v>
      </c>
      <c r="AN549" s="272"/>
      <c r="AO549" s="16"/>
      <c r="AP549" s="16"/>
    </row>
    <row r="550" spans="1:42" ht="22.5" hidden="1" customHeight="1" x14ac:dyDescent="0.25">
      <c r="A550" s="83" t="str">
        <f t="shared" si="121"/>
        <v>517.</v>
      </c>
      <c r="B550" s="26">
        <v>1040</v>
      </c>
      <c r="C550" s="40" t="s">
        <v>2629</v>
      </c>
      <c r="D550" s="26">
        <v>1982</v>
      </c>
      <c r="E550" s="135" t="s">
        <v>2957</v>
      </c>
      <c r="F550" s="83" t="s">
        <v>2959</v>
      </c>
      <c r="G550" s="26">
        <v>5</v>
      </c>
      <c r="H550" s="26">
        <v>2</v>
      </c>
      <c r="I550" s="204">
        <v>3059.09</v>
      </c>
      <c r="J550" s="204">
        <v>2753.69</v>
      </c>
      <c r="K550" s="204">
        <v>2753.69</v>
      </c>
      <c r="L550" s="223">
        <v>123</v>
      </c>
      <c r="M550" s="233">
        <f t="shared" si="123"/>
        <v>2915634</v>
      </c>
      <c r="N550" s="233"/>
      <c r="O550" s="233"/>
      <c r="P550" s="233"/>
      <c r="Q550" s="205">
        <f t="shared" si="122"/>
        <v>2915634</v>
      </c>
      <c r="R550" s="233"/>
      <c r="S550" s="271"/>
      <c r="T550" s="233"/>
      <c r="U550" s="233">
        <v>822</v>
      </c>
      <c r="V550" s="233">
        <f>U550*3547</f>
        <v>2915634</v>
      </c>
      <c r="W550" s="233"/>
      <c r="X550" s="233"/>
      <c r="Y550" s="233"/>
      <c r="Z550" s="233"/>
      <c r="AA550" s="233"/>
      <c r="AB550" s="233"/>
      <c r="AC550" s="233"/>
      <c r="AD550" s="233"/>
      <c r="AE550" s="233"/>
      <c r="AF550" s="233"/>
      <c r="AG550" s="232">
        <v>2025</v>
      </c>
      <c r="AH550" s="158"/>
      <c r="AI550" s="175"/>
      <c r="AJ550" s="218"/>
      <c r="AK550" s="15">
        <f t="shared" si="124"/>
        <v>517</v>
      </c>
      <c r="AL550" s="15" t="s">
        <v>155</v>
      </c>
      <c r="AM550" s="15" t="str">
        <f t="shared" si="125"/>
        <v>517.</v>
      </c>
      <c r="AN550" s="272"/>
      <c r="AO550" s="16"/>
      <c r="AP550" s="16"/>
    </row>
    <row r="551" spans="1:42" ht="22.5" hidden="1" customHeight="1" x14ac:dyDescent="0.25">
      <c r="A551" s="83" t="str">
        <f t="shared" si="121"/>
        <v>518.</v>
      </c>
      <c r="B551" s="26">
        <v>1041</v>
      </c>
      <c r="C551" s="270" t="s">
        <v>2631</v>
      </c>
      <c r="D551" s="26">
        <v>1967</v>
      </c>
      <c r="E551" s="135" t="s">
        <v>2957</v>
      </c>
      <c r="F551" s="83" t="s">
        <v>2959</v>
      </c>
      <c r="G551" s="26">
        <v>2</v>
      </c>
      <c r="H551" s="26">
        <v>1</v>
      </c>
      <c r="I551" s="204">
        <v>409.8</v>
      </c>
      <c r="J551" s="205">
        <v>361.4</v>
      </c>
      <c r="K551" s="204">
        <v>361.4</v>
      </c>
      <c r="L551" s="223">
        <v>15</v>
      </c>
      <c r="M551" s="233">
        <f t="shared" si="123"/>
        <v>1020581.6</v>
      </c>
      <c r="N551" s="233"/>
      <c r="O551" s="233"/>
      <c r="P551" s="233"/>
      <c r="Q551" s="205">
        <f t="shared" si="122"/>
        <v>1020581.6</v>
      </c>
      <c r="R551" s="233"/>
      <c r="S551" s="271"/>
      <c r="T551" s="233"/>
      <c r="U551" s="233"/>
      <c r="V551" s="233"/>
      <c r="W551" s="233"/>
      <c r="X551" s="233"/>
      <c r="Y551" s="233">
        <v>324.2</v>
      </c>
      <c r="Z551" s="233">
        <f>Y551*3148</f>
        <v>1020581.6</v>
      </c>
      <c r="AA551" s="233"/>
      <c r="AB551" s="233"/>
      <c r="AC551" s="233"/>
      <c r="AD551" s="233"/>
      <c r="AE551" s="205"/>
      <c r="AF551" s="233"/>
      <c r="AG551" s="232">
        <v>2025</v>
      </c>
      <c r="AH551" s="158"/>
      <c r="AI551" s="175"/>
      <c r="AJ551" s="218"/>
      <c r="AK551" s="15">
        <f t="shared" si="124"/>
        <v>518</v>
      </c>
      <c r="AL551" s="15" t="s">
        <v>155</v>
      </c>
      <c r="AM551" s="15" t="str">
        <f t="shared" si="125"/>
        <v>518.</v>
      </c>
      <c r="AN551" s="272"/>
      <c r="AO551" s="16"/>
      <c r="AP551" s="16"/>
    </row>
    <row r="552" spans="1:42" ht="22.5" hidden="1" customHeight="1" x14ac:dyDescent="0.25">
      <c r="A552" s="83" t="str">
        <f t="shared" si="121"/>
        <v>519.</v>
      </c>
      <c r="B552" s="26">
        <v>1052</v>
      </c>
      <c r="C552" s="40" t="s">
        <v>2633</v>
      </c>
      <c r="D552" s="26">
        <v>1977</v>
      </c>
      <c r="E552" s="135" t="s">
        <v>2957</v>
      </c>
      <c r="F552" s="83" t="s">
        <v>2959</v>
      </c>
      <c r="G552" s="26">
        <v>2</v>
      </c>
      <c r="H552" s="26">
        <v>2</v>
      </c>
      <c r="I552" s="235">
        <v>782.5</v>
      </c>
      <c r="J552" s="235">
        <v>723.8</v>
      </c>
      <c r="K552" s="235">
        <v>723.8</v>
      </c>
      <c r="L552" s="210">
        <v>35</v>
      </c>
      <c r="M552" s="233">
        <f t="shared" si="123"/>
        <v>452907</v>
      </c>
      <c r="N552" s="233"/>
      <c r="O552" s="233"/>
      <c r="P552" s="233"/>
      <c r="Q552" s="205">
        <f t="shared" si="122"/>
        <v>452907</v>
      </c>
      <c r="R552" s="233">
        <v>452907</v>
      </c>
      <c r="S552" s="271"/>
      <c r="T552" s="233"/>
      <c r="U552" s="233"/>
      <c r="V552" s="233"/>
      <c r="W552" s="233"/>
      <c r="X552" s="233"/>
      <c r="Y552" s="233"/>
      <c r="Z552" s="233"/>
      <c r="AA552" s="233"/>
      <c r="AB552" s="233"/>
      <c r="AC552" s="211"/>
      <c r="AD552" s="211"/>
      <c r="AE552" s="233"/>
      <c r="AF552" s="233"/>
      <c r="AG552" s="232">
        <v>2025</v>
      </c>
      <c r="AH552" s="158"/>
      <c r="AI552" s="175"/>
      <c r="AJ552" s="218"/>
      <c r="AK552" s="15">
        <f t="shared" si="124"/>
        <v>519</v>
      </c>
      <c r="AL552" s="15" t="s">
        <v>155</v>
      </c>
      <c r="AM552" s="15" t="str">
        <f t="shared" si="125"/>
        <v>519.</v>
      </c>
      <c r="AN552" s="272"/>
      <c r="AO552" s="16"/>
      <c r="AP552" s="16"/>
    </row>
    <row r="553" spans="1:42" ht="22.5" hidden="1" customHeight="1" x14ac:dyDescent="0.25">
      <c r="A553" s="83" t="str">
        <f t="shared" si="121"/>
        <v>520.</v>
      </c>
      <c r="B553" s="26">
        <v>1056</v>
      </c>
      <c r="C553" s="40" t="s">
        <v>3145</v>
      </c>
      <c r="D553" s="26">
        <v>1981</v>
      </c>
      <c r="E553" s="135" t="s">
        <v>2957</v>
      </c>
      <c r="F553" s="83" t="s">
        <v>2958</v>
      </c>
      <c r="G553" s="26">
        <v>5</v>
      </c>
      <c r="H553" s="26">
        <v>6</v>
      </c>
      <c r="I553" s="204">
        <v>5117.42</v>
      </c>
      <c r="J553" s="204">
        <v>4827.1400000000003</v>
      </c>
      <c r="K553" s="204">
        <v>4827.1400000000003</v>
      </c>
      <c r="L553" s="223">
        <v>192</v>
      </c>
      <c r="M553" s="233">
        <f t="shared" si="123"/>
        <v>1330992</v>
      </c>
      <c r="N553" s="233"/>
      <c r="O553" s="233"/>
      <c r="P553" s="233"/>
      <c r="Q553" s="205">
        <f t="shared" si="122"/>
        <v>1330992</v>
      </c>
      <c r="R553" s="233">
        <v>1330992</v>
      </c>
      <c r="S553" s="271"/>
      <c r="T553" s="233"/>
      <c r="U553" s="233"/>
      <c r="V553" s="233"/>
      <c r="W553" s="233"/>
      <c r="X553" s="233"/>
      <c r="Y553" s="233"/>
      <c r="Z553" s="233"/>
      <c r="AA553" s="233"/>
      <c r="AB553" s="233"/>
      <c r="AC553" s="211"/>
      <c r="AD553" s="211"/>
      <c r="AE553" s="233"/>
      <c r="AF553" s="233"/>
      <c r="AG553" s="232">
        <v>2025</v>
      </c>
      <c r="AH553" s="158"/>
      <c r="AI553" s="175"/>
      <c r="AJ553" s="218"/>
      <c r="AK553" s="15">
        <f t="shared" si="124"/>
        <v>520</v>
      </c>
      <c r="AL553" s="15" t="s">
        <v>155</v>
      </c>
      <c r="AM553" s="15" t="str">
        <f t="shared" si="125"/>
        <v>520.</v>
      </c>
      <c r="AN553" s="272"/>
      <c r="AO553" s="16"/>
      <c r="AP553" s="16"/>
    </row>
    <row r="554" spans="1:42" ht="22.5" hidden="1" customHeight="1" x14ac:dyDescent="0.25">
      <c r="A554" s="83" t="str">
        <f t="shared" si="121"/>
        <v>521.</v>
      </c>
      <c r="B554" s="26">
        <v>1057</v>
      </c>
      <c r="C554" s="40" t="s">
        <v>3146</v>
      </c>
      <c r="D554" s="26">
        <v>1982</v>
      </c>
      <c r="E554" s="135" t="s">
        <v>2957</v>
      </c>
      <c r="F554" s="83" t="s">
        <v>2958</v>
      </c>
      <c r="G554" s="26">
        <v>5</v>
      </c>
      <c r="H554" s="26">
        <v>6</v>
      </c>
      <c r="I554" s="204">
        <v>5120.33</v>
      </c>
      <c r="J554" s="204">
        <v>4723.21</v>
      </c>
      <c r="K554" s="204">
        <v>4723.21</v>
      </c>
      <c r="L554" s="223">
        <v>201</v>
      </c>
      <c r="M554" s="233">
        <f t="shared" si="123"/>
        <v>1330992</v>
      </c>
      <c r="N554" s="233"/>
      <c r="O554" s="233"/>
      <c r="P554" s="233"/>
      <c r="Q554" s="205">
        <f t="shared" si="122"/>
        <v>1330992</v>
      </c>
      <c r="R554" s="233">
        <v>1330992</v>
      </c>
      <c r="S554" s="271"/>
      <c r="T554" s="233"/>
      <c r="U554" s="233"/>
      <c r="V554" s="233"/>
      <c r="W554" s="233"/>
      <c r="X554" s="233"/>
      <c r="Y554" s="233"/>
      <c r="Z554" s="233"/>
      <c r="AA554" s="233"/>
      <c r="AB554" s="233"/>
      <c r="AC554" s="211"/>
      <c r="AD554" s="211"/>
      <c r="AE554" s="233"/>
      <c r="AF554" s="233"/>
      <c r="AG554" s="232">
        <v>2025</v>
      </c>
      <c r="AH554" s="158"/>
      <c r="AI554" s="175"/>
      <c r="AJ554" s="218"/>
      <c r="AK554" s="15">
        <f t="shared" si="124"/>
        <v>521</v>
      </c>
      <c r="AL554" s="15" t="s">
        <v>155</v>
      </c>
      <c r="AM554" s="15" t="str">
        <f t="shared" si="125"/>
        <v>521.</v>
      </c>
      <c r="AN554" s="272"/>
      <c r="AO554" s="16"/>
      <c r="AP554" s="16"/>
    </row>
    <row r="555" spans="1:42" ht="22.5" hidden="1" customHeight="1" x14ac:dyDescent="0.25">
      <c r="A555" s="83" t="str">
        <f t="shared" si="121"/>
        <v>522.</v>
      </c>
      <c r="B555" s="26">
        <v>1060</v>
      </c>
      <c r="C555" s="270" t="s">
        <v>2634</v>
      </c>
      <c r="D555" s="26">
        <v>1973</v>
      </c>
      <c r="E555" s="135" t="s">
        <v>2957</v>
      </c>
      <c r="F555" s="83" t="s">
        <v>2959</v>
      </c>
      <c r="G555" s="26">
        <v>3</v>
      </c>
      <c r="H555" s="26">
        <v>2</v>
      </c>
      <c r="I555" s="204">
        <v>1179.5999999999999</v>
      </c>
      <c r="J555" s="205">
        <v>1086.7</v>
      </c>
      <c r="K555" s="204">
        <v>1086.7</v>
      </c>
      <c r="L555" s="223">
        <v>39</v>
      </c>
      <c r="M555" s="233">
        <f t="shared" si="123"/>
        <v>686958</v>
      </c>
      <c r="N555" s="233"/>
      <c r="O555" s="233"/>
      <c r="P555" s="233"/>
      <c r="Q555" s="205">
        <f t="shared" si="122"/>
        <v>686958</v>
      </c>
      <c r="R555" s="233">
        <f>558348+128610</f>
        <v>686958</v>
      </c>
      <c r="S555" s="271"/>
      <c r="T555" s="233"/>
      <c r="U555" s="233"/>
      <c r="V555" s="233"/>
      <c r="W555" s="233"/>
      <c r="X555" s="233"/>
      <c r="Y555" s="233"/>
      <c r="Z555" s="233"/>
      <c r="AA555" s="233"/>
      <c r="AB555" s="233"/>
      <c r="AC555" s="233"/>
      <c r="AD555" s="233"/>
      <c r="AE555" s="233"/>
      <c r="AF555" s="233"/>
      <c r="AG555" s="232">
        <v>2025</v>
      </c>
      <c r="AH555" s="158"/>
      <c r="AI555" s="175"/>
      <c r="AJ555" s="218"/>
      <c r="AK555" s="15">
        <f t="shared" si="124"/>
        <v>522</v>
      </c>
      <c r="AL555" s="15" t="s">
        <v>155</v>
      </c>
      <c r="AM555" s="15" t="str">
        <f t="shared" si="125"/>
        <v>522.</v>
      </c>
      <c r="AN555" s="272"/>
      <c r="AP555" s="16"/>
    </row>
    <row r="556" spans="1:42" ht="22.5" hidden="1" customHeight="1" x14ac:dyDescent="0.25">
      <c r="A556" s="83" t="str">
        <f t="shared" si="121"/>
        <v>523.</v>
      </c>
      <c r="B556" s="26">
        <v>1069</v>
      </c>
      <c r="C556" s="313" t="s">
        <v>2636</v>
      </c>
      <c r="D556" s="26">
        <v>1975</v>
      </c>
      <c r="E556" s="135" t="s">
        <v>2957</v>
      </c>
      <c r="F556" s="83" t="s">
        <v>2958</v>
      </c>
      <c r="G556" s="26">
        <v>3</v>
      </c>
      <c r="H556" s="26">
        <v>2</v>
      </c>
      <c r="I556" s="204">
        <v>968.08</v>
      </c>
      <c r="J556" s="205">
        <v>839.08</v>
      </c>
      <c r="K556" s="204">
        <v>839.08</v>
      </c>
      <c r="L556" s="219">
        <v>44</v>
      </c>
      <c r="M556" s="205">
        <f t="shared" si="123"/>
        <v>591136</v>
      </c>
      <c r="N556" s="205"/>
      <c r="O556" s="205"/>
      <c r="P556" s="205"/>
      <c r="Q556" s="205">
        <f t="shared" si="122"/>
        <v>591136</v>
      </c>
      <c r="R556" s="205"/>
      <c r="S556" s="219"/>
      <c r="T556" s="205"/>
      <c r="U556" s="205"/>
      <c r="V556" s="205"/>
      <c r="W556" s="205"/>
      <c r="X556" s="205"/>
      <c r="Y556" s="205">
        <v>416</v>
      </c>
      <c r="Z556" s="205">
        <f>Y556*1421</f>
        <v>591136</v>
      </c>
      <c r="AA556" s="205"/>
      <c r="AB556" s="205"/>
      <c r="AC556" s="205"/>
      <c r="AD556" s="205"/>
      <c r="AE556" s="205"/>
      <c r="AF556" s="205"/>
      <c r="AG556" s="232">
        <v>2025</v>
      </c>
      <c r="AH556" s="158"/>
      <c r="AI556" s="175"/>
      <c r="AJ556" s="218"/>
      <c r="AK556" s="15">
        <f t="shared" si="124"/>
        <v>523</v>
      </c>
      <c r="AL556" s="15" t="s">
        <v>155</v>
      </c>
      <c r="AM556" s="15" t="str">
        <f t="shared" si="125"/>
        <v>523.</v>
      </c>
      <c r="AN556" s="272"/>
      <c r="AO556" s="16"/>
      <c r="AP556" s="16"/>
    </row>
    <row r="557" spans="1:42" ht="22.5" hidden="1" customHeight="1" x14ac:dyDescent="0.25">
      <c r="A557" s="83" t="str">
        <f t="shared" si="121"/>
        <v>524.</v>
      </c>
      <c r="B557" s="26">
        <v>1076</v>
      </c>
      <c r="C557" s="40" t="s">
        <v>2637</v>
      </c>
      <c r="D557" s="26">
        <v>1982</v>
      </c>
      <c r="E557" s="135" t="s">
        <v>2957</v>
      </c>
      <c r="F557" s="83" t="s">
        <v>2959</v>
      </c>
      <c r="G557" s="26">
        <v>5</v>
      </c>
      <c r="H557" s="26">
        <v>6</v>
      </c>
      <c r="I557" s="204">
        <v>4308.1499999999996</v>
      </c>
      <c r="J557" s="204">
        <v>3849.3</v>
      </c>
      <c r="K557" s="204">
        <v>3849.3</v>
      </c>
      <c r="L557" s="223">
        <v>143</v>
      </c>
      <c r="M557" s="233">
        <f t="shared" si="123"/>
        <v>4430203</v>
      </c>
      <c r="N557" s="233"/>
      <c r="O557" s="233"/>
      <c r="P557" s="233"/>
      <c r="Q557" s="205">
        <f t="shared" si="122"/>
        <v>4430203</v>
      </c>
      <c r="R557" s="233"/>
      <c r="S557" s="271"/>
      <c r="T557" s="233"/>
      <c r="U557" s="233">
        <v>1249</v>
      </c>
      <c r="V557" s="233">
        <f>U557*3547</f>
        <v>4430203</v>
      </c>
      <c r="W557" s="233"/>
      <c r="X557" s="233"/>
      <c r="Y557" s="233"/>
      <c r="Z557" s="233"/>
      <c r="AA557" s="233"/>
      <c r="AB557" s="233"/>
      <c r="AC557" s="233"/>
      <c r="AD557" s="233"/>
      <c r="AE557" s="233"/>
      <c r="AF557" s="233"/>
      <c r="AG557" s="232">
        <v>2025</v>
      </c>
      <c r="AH557" s="158"/>
      <c r="AI557" s="175"/>
      <c r="AJ557" s="218"/>
      <c r="AK557" s="15">
        <f t="shared" si="124"/>
        <v>524</v>
      </c>
      <c r="AL557" s="15" t="s">
        <v>155</v>
      </c>
      <c r="AM557" s="15" t="str">
        <f t="shared" si="125"/>
        <v>524.</v>
      </c>
      <c r="AN557" s="272"/>
      <c r="AP557" s="16"/>
    </row>
    <row r="558" spans="1:42" ht="22.5" hidden="1" customHeight="1" x14ac:dyDescent="0.25">
      <c r="A558" s="83" t="str">
        <f t="shared" si="121"/>
        <v>525.</v>
      </c>
      <c r="B558" s="26">
        <v>1087</v>
      </c>
      <c r="C558" s="270" t="s">
        <v>2639</v>
      </c>
      <c r="D558" s="26">
        <v>1968</v>
      </c>
      <c r="E558" s="135" t="s">
        <v>2957</v>
      </c>
      <c r="F558" s="83" t="s">
        <v>2959</v>
      </c>
      <c r="G558" s="26">
        <v>2</v>
      </c>
      <c r="H558" s="26">
        <v>3</v>
      </c>
      <c r="I558" s="204">
        <v>971.1</v>
      </c>
      <c r="J558" s="205">
        <v>877.9</v>
      </c>
      <c r="K558" s="204">
        <v>877.9</v>
      </c>
      <c r="L558" s="219">
        <v>37</v>
      </c>
      <c r="M558" s="233">
        <f t="shared" si="123"/>
        <v>1282457.8</v>
      </c>
      <c r="N558" s="233"/>
      <c r="O558" s="233"/>
      <c r="P558" s="233"/>
      <c r="Q558" s="205">
        <f t="shared" si="122"/>
        <v>1282457.8</v>
      </c>
      <c r="R558" s="233">
        <v>1090784.6000000001</v>
      </c>
      <c r="S558" s="271"/>
      <c r="T558" s="233"/>
      <c r="U558" s="233"/>
      <c r="V558" s="233"/>
      <c r="W558" s="233"/>
      <c r="X558" s="233"/>
      <c r="Y558" s="233"/>
      <c r="Z558" s="233"/>
      <c r="AA558" s="233">
        <v>71.599999999999994</v>
      </c>
      <c r="AB558" s="233">
        <f>AA558*2677</f>
        <v>191673.19999999998</v>
      </c>
      <c r="AC558" s="233"/>
      <c r="AD558" s="233"/>
      <c r="AE558" s="205"/>
      <c r="AF558" s="233"/>
      <c r="AG558" s="232">
        <v>2025</v>
      </c>
      <c r="AH558" s="158"/>
      <c r="AI558" s="175"/>
      <c r="AJ558" s="218"/>
      <c r="AK558" s="15">
        <f t="shared" si="124"/>
        <v>525</v>
      </c>
      <c r="AL558" s="15" t="s">
        <v>155</v>
      </c>
      <c r="AM558" s="15" t="str">
        <f t="shared" si="125"/>
        <v>525.</v>
      </c>
      <c r="AN558" s="272"/>
      <c r="AO558" s="16"/>
      <c r="AP558" s="16"/>
    </row>
    <row r="559" spans="1:42" ht="22.5" hidden="1" customHeight="1" x14ac:dyDescent="0.25">
      <c r="A559" s="83" t="str">
        <f t="shared" si="121"/>
        <v>526.</v>
      </c>
      <c r="B559" s="26">
        <v>1079</v>
      </c>
      <c r="C559" s="270" t="s">
        <v>2641</v>
      </c>
      <c r="D559" s="26">
        <v>1973</v>
      </c>
      <c r="E559" s="135" t="s">
        <v>2957</v>
      </c>
      <c r="F559" s="83" t="s">
        <v>2959</v>
      </c>
      <c r="G559" s="26">
        <v>5</v>
      </c>
      <c r="H559" s="26">
        <v>1</v>
      </c>
      <c r="I559" s="204">
        <v>2316</v>
      </c>
      <c r="J559" s="205">
        <v>2149.64</v>
      </c>
      <c r="K559" s="204">
        <v>1802.44</v>
      </c>
      <c r="L559" s="223">
        <v>80</v>
      </c>
      <c r="M559" s="233">
        <f t="shared" si="123"/>
        <v>8466703</v>
      </c>
      <c r="N559" s="233"/>
      <c r="O559" s="233"/>
      <c r="P559" s="233"/>
      <c r="Q559" s="205">
        <f t="shared" si="122"/>
        <v>8466703</v>
      </c>
      <c r="R559" s="233">
        <f>615899+7179848+670956</f>
        <v>8466703</v>
      </c>
      <c r="S559" s="271"/>
      <c r="T559" s="233"/>
      <c r="U559" s="233"/>
      <c r="V559" s="233"/>
      <c r="W559" s="233"/>
      <c r="X559" s="233"/>
      <c r="Y559" s="233"/>
      <c r="Z559" s="233"/>
      <c r="AA559" s="233"/>
      <c r="AB559" s="233"/>
      <c r="AC559" s="233"/>
      <c r="AD559" s="233"/>
      <c r="AE559" s="233"/>
      <c r="AF559" s="233"/>
      <c r="AG559" s="232">
        <v>2025</v>
      </c>
      <c r="AH559" s="158"/>
      <c r="AI559" s="175"/>
      <c r="AJ559" s="259"/>
      <c r="AK559" s="15">
        <f t="shared" si="124"/>
        <v>526</v>
      </c>
      <c r="AL559" s="15" t="s">
        <v>155</v>
      </c>
      <c r="AM559" s="15" t="str">
        <f t="shared" si="125"/>
        <v>526.</v>
      </c>
      <c r="AN559" s="272"/>
      <c r="AO559" s="16"/>
      <c r="AP559" s="16"/>
    </row>
    <row r="560" spans="1:42" ht="22.5" hidden="1" customHeight="1" x14ac:dyDescent="0.25">
      <c r="A560" s="83" t="str">
        <f t="shared" si="121"/>
        <v>527.</v>
      </c>
      <c r="B560" s="26">
        <v>1090</v>
      </c>
      <c r="C560" s="270" t="s">
        <v>2646</v>
      </c>
      <c r="D560" s="26">
        <v>1974</v>
      </c>
      <c r="E560" s="135" t="s">
        <v>2957</v>
      </c>
      <c r="F560" s="83" t="s">
        <v>2958</v>
      </c>
      <c r="G560" s="26">
        <v>5</v>
      </c>
      <c r="H560" s="26">
        <v>6</v>
      </c>
      <c r="I560" s="204">
        <v>5186</v>
      </c>
      <c r="J560" s="205">
        <v>4781.59</v>
      </c>
      <c r="K560" s="204">
        <v>4764</v>
      </c>
      <c r="L560" s="219">
        <v>191</v>
      </c>
      <c r="M560" s="233">
        <f t="shared" si="123"/>
        <v>2026944</v>
      </c>
      <c r="N560" s="233"/>
      <c r="O560" s="233"/>
      <c r="P560" s="233"/>
      <c r="Q560" s="205">
        <f t="shared" si="122"/>
        <v>2026944</v>
      </c>
      <c r="R560" s="233">
        <v>2026944</v>
      </c>
      <c r="S560" s="271"/>
      <c r="T560" s="233"/>
      <c r="U560" s="233"/>
      <c r="V560" s="233"/>
      <c r="W560" s="233"/>
      <c r="X560" s="233"/>
      <c r="Y560" s="233"/>
      <c r="Z560" s="233"/>
      <c r="AA560" s="233"/>
      <c r="AB560" s="233"/>
      <c r="AC560" s="233"/>
      <c r="AD560" s="233"/>
      <c r="AE560" s="233"/>
      <c r="AF560" s="233"/>
      <c r="AG560" s="232">
        <v>2025</v>
      </c>
      <c r="AH560" s="158"/>
      <c r="AI560" s="175"/>
      <c r="AJ560" s="218"/>
      <c r="AK560" s="15">
        <f t="shared" si="124"/>
        <v>527</v>
      </c>
      <c r="AL560" s="15" t="s">
        <v>155</v>
      </c>
      <c r="AM560" s="15" t="str">
        <f t="shared" si="125"/>
        <v>527.</v>
      </c>
      <c r="AN560" s="272"/>
      <c r="AO560" s="16"/>
      <c r="AP560" s="16"/>
    </row>
    <row r="561" spans="1:42" ht="22.5" hidden="1" customHeight="1" x14ac:dyDescent="0.25">
      <c r="A561" s="83" t="str">
        <f t="shared" si="121"/>
        <v>528.</v>
      </c>
      <c r="B561" s="26">
        <v>1102</v>
      </c>
      <c r="C561" s="313" t="s">
        <v>2650</v>
      </c>
      <c r="D561" s="26">
        <v>1971</v>
      </c>
      <c r="E561" s="135" t="s">
        <v>2957</v>
      </c>
      <c r="F561" s="83" t="s">
        <v>2959</v>
      </c>
      <c r="G561" s="26">
        <v>5</v>
      </c>
      <c r="H561" s="26">
        <v>2</v>
      </c>
      <c r="I561" s="204">
        <v>1908.2</v>
      </c>
      <c r="J561" s="205">
        <v>1755.2</v>
      </c>
      <c r="K561" s="204">
        <v>1687.8</v>
      </c>
      <c r="L561" s="219">
        <v>52</v>
      </c>
      <c r="M561" s="233">
        <f t="shared" si="123"/>
        <v>920581.20000000007</v>
      </c>
      <c r="N561" s="233"/>
      <c r="O561" s="233"/>
      <c r="P561" s="233"/>
      <c r="Q561" s="205">
        <f t="shared" si="122"/>
        <v>920581.20000000007</v>
      </c>
      <c r="R561" s="205"/>
      <c r="S561" s="219"/>
      <c r="T561" s="205"/>
      <c r="U561" s="205"/>
      <c r="V561" s="205"/>
      <c r="W561" s="205">
        <v>415.8</v>
      </c>
      <c r="X561" s="205">
        <f>W561*2214</f>
        <v>920581.20000000007</v>
      </c>
      <c r="Y561" s="205"/>
      <c r="Z561" s="205"/>
      <c r="AA561" s="205"/>
      <c r="AB561" s="205"/>
      <c r="AC561" s="205"/>
      <c r="AD561" s="205"/>
      <c r="AE561" s="205"/>
      <c r="AF561" s="205"/>
      <c r="AG561" s="232">
        <v>2025</v>
      </c>
      <c r="AH561" s="158"/>
      <c r="AI561" s="175"/>
      <c r="AJ561" s="218"/>
      <c r="AK561" s="15">
        <f t="shared" si="124"/>
        <v>528</v>
      </c>
      <c r="AL561" s="15" t="s">
        <v>155</v>
      </c>
      <c r="AM561" s="15" t="str">
        <f t="shared" si="125"/>
        <v>528.</v>
      </c>
      <c r="AN561" s="272"/>
      <c r="AO561" s="16"/>
      <c r="AP561" s="16"/>
    </row>
    <row r="562" spans="1:42" ht="22.5" hidden="1" customHeight="1" x14ac:dyDescent="0.25">
      <c r="A562" s="83" t="str">
        <f t="shared" si="121"/>
        <v>529.</v>
      </c>
      <c r="B562" s="26">
        <v>908</v>
      </c>
      <c r="C562" s="270" t="s">
        <v>2657</v>
      </c>
      <c r="D562" s="26">
        <v>1966</v>
      </c>
      <c r="E562" s="135" t="s">
        <v>2957</v>
      </c>
      <c r="F562" s="83" t="s">
        <v>2958</v>
      </c>
      <c r="G562" s="26">
        <v>5</v>
      </c>
      <c r="H562" s="26">
        <v>5</v>
      </c>
      <c r="I562" s="204">
        <v>4959.6000000000004</v>
      </c>
      <c r="J562" s="205">
        <v>3088.7</v>
      </c>
      <c r="K562" s="204">
        <v>3088.7</v>
      </c>
      <c r="L562" s="223">
        <v>157</v>
      </c>
      <c r="M562" s="233">
        <f t="shared" si="123"/>
        <v>2855780</v>
      </c>
      <c r="N562" s="233"/>
      <c r="O562" s="233"/>
      <c r="P562" s="233"/>
      <c r="Q562" s="205">
        <f t="shared" si="122"/>
        <v>2855780</v>
      </c>
      <c r="R562" s="233">
        <f>1143200+1712580</f>
        <v>2855780</v>
      </c>
      <c r="S562" s="271"/>
      <c r="T562" s="233"/>
      <c r="U562" s="233"/>
      <c r="V562" s="233"/>
      <c r="W562" s="233"/>
      <c r="X562" s="233"/>
      <c r="Y562" s="233"/>
      <c r="Z562" s="233"/>
      <c r="AA562" s="233"/>
      <c r="AB562" s="233"/>
      <c r="AC562" s="233"/>
      <c r="AD562" s="233"/>
      <c r="AE562" s="233"/>
      <c r="AF562" s="233"/>
      <c r="AG562" s="232">
        <v>2025</v>
      </c>
      <c r="AH562" s="158"/>
      <c r="AI562" s="175"/>
      <c r="AJ562" s="218"/>
      <c r="AK562" s="15">
        <f t="shared" si="124"/>
        <v>529</v>
      </c>
      <c r="AL562" s="15" t="s">
        <v>155</v>
      </c>
      <c r="AM562" s="15" t="str">
        <f t="shared" si="125"/>
        <v>529.</v>
      </c>
      <c r="AN562" s="272"/>
      <c r="AP562" s="16"/>
    </row>
    <row r="563" spans="1:42" ht="22.5" hidden="1" customHeight="1" x14ac:dyDescent="0.25">
      <c r="A563" s="83" t="str">
        <f t="shared" si="121"/>
        <v>530.</v>
      </c>
      <c r="B563" s="83">
        <v>1091</v>
      </c>
      <c r="C563" s="276" t="s">
        <v>1864</v>
      </c>
      <c r="D563" s="83">
        <v>2003</v>
      </c>
      <c r="E563" s="135" t="s">
        <v>2957</v>
      </c>
      <c r="F563" s="83" t="s">
        <v>2959</v>
      </c>
      <c r="G563" s="83">
        <v>5</v>
      </c>
      <c r="H563" s="83">
        <v>4</v>
      </c>
      <c r="I563" s="204">
        <v>3306.6</v>
      </c>
      <c r="J563" s="205">
        <v>2695.5</v>
      </c>
      <c r="K563" s="204">
        <v>2695.5</v>
      </c>
      <c r="L563" s="223">
        <v>71</v>
      </c>
      <c r="M563" s="233">
        <f t="shared" si="123"/>
        <v>3152968</v>
      </c>
      <c r="N563" s="233"/>
      <c r="O563" s="233"/>
      <c r="P563" s="233"/>
      <c r="Q563" s="205">
        <f t="shared" si="122"/>
        <v>3152968</v>
      </c>
      <c r="R563" s="233">
        <v>3152968</v>
      </c>
      <c r="S563" s="271"/>
      <c r="T563" s="233"/>
      <c r="U563" s="233"/>
      <c r="V563" s="233"/>
      <c r="W563" s="233"/>
      <c r="X563" s="233"/>
      <c r="Y563" s="233"/>
      <c r="Z563" s="233"/>
      <c r="AA563" s="233"/>
      <c r="AB563" s="233"/>
      <c r="AC563" s="233"/>
      <c r="AD563" s="233"/>
      <c r="AE563" s="233"/>
      <c r="AF563" s="277"/>
      <c r="AG563" s="221">
        <v>2025</v>
      </c>
      <c r="AH563" s="161"/>
      <c r="AI563" s="175"/>
      <c r="AJ563" s="312"/>
      <c r="AK563" s="15">
        <f t="shared" si="124"/>
        <v>530</v>
      </c>
      <c r="AL563" s="15" t="s">
        <v>155</v>
      </c>
      <c r="AM563" s="15" t="str">
        <f t="shared" si="125"/>
        <v>530.</v>
      </c>
      <c r="AN563" s="272"/>
      <c r="AO563" s="15"/>
      <c r="AP563" s="16"/>
    </row>
    <row r="564" spans="1:42" ht="22.5" hidden="1" customHeight="1" x14ac:dyDescent="0.25">
      <c r="A564" s="83" t="str">
        <f t="shared" si="121"/>
        <v>531.</v>
      </c>
      <c r="B564" s="26">
        <v>923</v>
      </c>
      <c r="C564" s="270" t="s">
        <v>2528</v>
      </c>
      <c r="D564" s="26">
        <v>1981</v>
      </c>
      <c r="E564" s="135" t="s">
        <v>2957</v>
      </c>
      <c r="F564" s="83" t="s">
        <v>2958</v>
      </c>
      <c r="G564" s="26">
        <v>2</v>
      </c>
      <c r="H564" s="26">
        <v>3</v>
      </c>
      <c r="I564" s="204">
        <v>959.33</v>
      </c>
      <c r="J564" s="205">
        <v>869.96</v>
      </c>
      <c r="K564" s="205">
        <v>869.96</v>
      </c>
      <c r="L564" s="223">
        <v>47</v>
      </c>
      <c r="M564" s="205">
        <f t="shared" si="123"/>
        <v>369720</v>
      </c>
      <c r="N564" s="205"/>
      <c r="O564" s="205"/>
      <c r="P564" s="205"/>
      <c r="Q564" s="205">
        <f t="shared" si="122"/>
        <v>369720</v>
      </c>
      <c r="R564" s="233">
        <v>369720</v>
      </c>
      <c r="S564" s="271"/>
      <c r="T564" s="233"/>
      <c r="U564" s="233"/>
      <c r="V564" s="233"/>
      <c r="W564" s="233"/>
      <c r="X564" s="233"/>
      <c r="Y564" s="233"/>
      <c r="Z564" s="233"/>
      <c r="AA564" s="233"/>
      <c r="AB564" s="233"/>
      <c r="AC564" s="233"/>
      <c r="AD564" s="233"/>
      <c r="AE564" s="233"/>
      <c r="AF564" s="233"/>
      <c r="AG564" s="221">
        <v>2025</v>
      </c>
      <c r="AH564" s="158"/>
      <c r="AI564" s="175"/>
      <c r="AJ564" s="218"/>
      <c r="AK564" s="15">
        <f t="shared" si="124"/>
        <v>531</v>
      </c>
      <c r="AL564" s="15" t="s">
        <v>155</v>
      </c>
      <c r="AM564" s="15" t="str">
        <f t="shared" si="125"/>
        <v>531.</v>
      </c>
      <c r="AN564" s="272"/>
      <c r="AO564" s="16"/>
      <c r="AP564" s="16"/>
    </row>
    <row r="565" spans="1:42" ht="22.5" hidden="1" customHeight="1" x14ac:dyDescent="0.25">
      <c r="A565" s="83" t="str">
        <f t="shared" si="121"/>
        <v>532.</v>
      </c>
      <c r="B565" s="26">
        <v>907</v>
      </c>
      <c r="C565" s="270" t="s">
        <v>2534</v>
      </c>
      <c r="D565" s="26">
        <v>1985</v>
      </c>
      <c r="E565" s="135" t="s">
        <v>2957</v>
      </c>
      <c r="F565" s="83" t="s">
        <v>2958</v>
      </c>
      <c r="G565" s="26">
        <v>3</v>
      </c>
      <c r="H565" s="26">
        <v>3</v>
      </c>
      <c r="I565" s="204">
        <v>1359.4</v>
      </c>
      <c r="J565" s="205">
        <v>1270.4000000000001</v>
      </c>
      <c r="K565" s="204">
        <v>1270.4000000000001</v>
      </c>
      <c r="L565" s="223">
        <v>54</v>
      </c>
      <c r="M565" s="233">
        <f t="shared" si="123"/>
        <v>1340996</v>
      </c>
      <c r="N565" s="233"/>
      <c r="O565" s="233"/>
      <c r="P565" s="233"/>
      <c r="Q565" s="205">
        <f t="shared" si="122"/>
        <v>1340996</v>
      </c>
      <c r="R565" s="233"/>
      <c r="S565" s="271"/>
      <c r="T565" s="233"/>
      <c r="U565" s="233"/>
      <c r="V565" s="233"/>
      <c r="W565" s="233"/>
      <c r="X565" s="233"/>
      <c r="Y565" s="233">
        <v>663</v>
      </c>
      <c r="Z565" s="233">
        <f>Y565*1421</f>
        <v>942123</v>
      </c>
      <c r="AA565" s="233">
        <v>149</v>
      </c>
      <c r="AB565" s="233">
        <f>AA565*2677</f>
        <v>398873</v>
      </c>
      <c r="AC565" s="233"/>
      <c r="AD565" s="233"/>
      <c r="AE565" s="205"/>
      <c r="AF565" s="233"/>
      <c r="AG565" s="232">
        <v>2025</v>
      </c>
      <c r="AH565" s="158"/>
      <c r="AI565" s="175"/>
      <c r="AJ565" s="218"/>
      <c r="AK565" s="15">
        <f t="shared" si="124"/>
        <v>532</v>
      </c>
      <c r="AL565" s="15" t="s">
        <v>155</v>
      </c>
      <c r="AM565" s="15" t="str">
        <f t="shared" si="125"/>
        <v>532.</v>
      </c>
      <c r="AN565" s="272"/>
      <c r="AO565" s="16"/>
      <c r="AP565" s="16"/>
    </row>
    <row r="566" spans="1:42" ht="22.5" hidden="1" customHeight="1" x14ac:dyDescent="0.25">
      <c r="A566" s="83" t="str">
        <f t="shared" si="121"/>
        <v>533.</v>
      </c>
      <c r="B566" s="26">
        <v>930</v>
      </c>
      <c r="C566" s="270" t="s">
        <v>2535</v>
      </c>
      <c r="D566" s="26">
        <v>1973</v>
      </c>
      <c r="E566" s="135" t="s">
        <v>2957</v>
      </c>
      <c r="F566" s="83" t="s">
        <v>2959</v>
      </c>
      <c r="G566" s="26">
        <v>4</v>
      </c>
      <c r="H566" s="26">
        <v>2</v>
      </c>
      <c r="I566" s="235">
        <v>1329.86</v>
      </c>
      <c r="J566" s="205">
        <v>1239.2</v>
      </c>
      <c r="K566" s="235">
        <v>1239.2</v>
      </c>
      <c r="L566" s="210">
        <v>51</v>
      </c>
      <c r="M566" s="233">
        <f t="shared" si="123"/>
        <v>691554.5</v>
      </c>
      <c r="N566" s="233"/>
      <c r="O566" s="233"/>
      <c r="P566" s="233"/>
      <c r="Q566" s="205">
        <f t="shared" si="122"/>
        <v>691554.5</v>
      </c>
      <c r="R566" s="233">
        <f>553656+137898.5</f>
        <v>691554.5</v>
      </c>
      <c r="S566" s="271"/>
      <c r="T566" s="233"/>
      <c r="U566" s="233"/>
      <c r="V566" s="233"/>
      <c r="W566" s="233"/>
      <c r="X566" s="233"/>
      <c r="Y566" s="233"/>
      <c r="Z566" s="233"/>
      <c r="AA566" s="233"/>
      <c r="AB566" s="233"/>
      <c r="AC566" s="233"/>
      <c r="AD566" s="233"/>
      <c r="AE566" s="233"/>
      <c r="AF566" s="233"/>
      <c r="AG566" s="221">
        <v>2025</v>
      </c>
      <c r="AH566" s="158"/>
      <c r="AI566" s="175"/>
      <c r="AJ566" s="218"/>
      <c r="AK566" s="15">
        <f t="shared" si="124"/>
        <v>533</v>
      </c>
      <c r="AL566" s="15" t="s">
        <v>155</v>
      </c>
      <c r="AM566" s="15" t="str">
        <f t="shared" si="125"/>
        <v>533.</v>
      </c>
      <c r="AN566" s="272"/>
      <c r="AP566" s="16"/>
    </row>
    <row r="567" spans="1:42" ht="22.5" hidden="1" customHeight="1" x14ac:dyDescent="0.25">
      <c r="A567" s="83" t="str">
        <f t="shared" si="121"/>
        <v>534.</v>
      </c>
      <c r="B567" s="26">
        <v>914</v>
      </c>
      <c r="C567" s="313" t="s">
        <v>2537</v>
      </c>
      <c r="D567" s="26">
        <v>1975</v>
      </c>
      <c r="E567" s="135" t="s">
        <v>2957</v>
      </c>
      <c r="F567" s="83" t="s">
        <v>2959</v>
      </c>
      <c r="G567" s="26">
        <v>2</v>
      </c>
      <c r="H567" s="26">
        <v>1</v>
      </c>
      <c r="I567" s="204">
        <v>380.8</v>
      </c>
      <c r="J567" s="205">
        <v>360.3</v>
      </c>
      <c r="K567" s="204">
        <v>360.3</v>
      </c>
      <c r="L567" s="219">
        <v>24</v>
      </c>
      <c r="M567" s="205">
        <f t="shared" si="123"/>
        <v>710424.5</v>
      </c>
      <c r="N567" s="205"/>
      <c r="O567" s="205"/>
      <c r="P567" s="205"/>
      <c r="Q567" s="205">
        <f t="shared" si="122"/>
        <v>710424.5</v>
      </c>
      <c r="R567" s="205">
        <f>546204.5+164220</f>
        <v>710424.5</v>
      </c>
      <c r="S567" s="219"/>
      <c r="T567" s="205"/>
      <c r="U567" s="205"/>
      <c r="V567" s="205"/>
      <c r="W567" s="205"/>
      <c r="X567" s="205"/>
      <c r="Y567" s="205"/>
      <c r="Z567" s="205"/>
      <c r="AA567" s="205"/>
      <c r="AB567" s="205"/>
      <c r="AC567" s="205"/>
      <c r="AD567" s="205"/>
      <c r="AE567" s="205"/>
      <c r="AF567" s="205"/>
      <c r="AG567" s="221">
        <v>2025</v>
      </c>
      <c r="AH567" s="158"/>
      <c r="AI567" s="175"/>
      <c r="AJ567" s="218"/>
      <c r="AK567" s="15">
        <f t="shared" si="124"/>
        <v>534</v>
      </c>
      <c r="AL567" s="15" t="s">
        <v>155</v>
      </c>
      <c r="AM567" s="15" t="str">
        <f t="shared" si="125"/>
        <v>534.</v>
      </c>
      <c r="AN567" s="272"/>
      <c r="AO567" s="16"/>
      <c r="AP567" s="16"/>
    </row>
    <row r="568" spans="1:42" ht="22.5" hidden="1" customHeight="1" x14ac:dyDescent="0.25">
      <c r="A568" s="83" t="str">
        <f t="shared" si="121"/>
        <v>535.</v>
      </c>
      <c r="B568" s="26">
        <v>975</v>
      </c>
      <c r="C568" s="270" t="s">
        <v>2539</v>
      </c>
      <c r="D568" s="26">
        <v>1972</v>
      </c>
      <c r="E568" s="135" t="s">
        <v>2957</v>
      </c>
      <c r="F568" s="83" t="s">
        <v>2959</v>
      </c>
      <c r="G568" s="26">
        <v>2</v>
      </c>
      <c r="H568" s="26">
        <v>1</v>
      </c>
      <c r="I568" s="204">
        <v>350.4</v>
      </c>
      <c r="J568" s="205">
        <v>317.39999999999998</v>
      </c>
      <c r="K568" s="204">
        <v>317.39999999999998</v>
      </c>
      <c r="L568" s="223">
        <v>17</v>
      </c>
      <c r="M568" s="205">
        <f t="shared" si="123"/>
        <v>133850</v>
      </c>
      <c r="N568" s="205"/>
      <c r="O568" s="205"/>
      <c r="P568" s="205"/>
      <c r="Q568" s="205">
        <f t="shared" si="122"/>
        <v>133850</v>
      </c>
      <c r="R568" s="233"/>
      <c r="S568" s="271"/>
      <c r="T568" s="233"/>
      <c r="U568" s="233"/>
      <c r="V568" s="233"/>
      <c r="W568" s="233"/>
      <c r="X568" s="233"/>
      <c r="Y568" s="205"/>
      <c r="Z568" s="205"/>
      <c r="AA568" s="233">
        <v>50</v>
      </c>
      <c r="AB568" s="233">
        <f>AA568*2677</f>
        <v>133850</v>
      </c>
      <c r="AC568" s="233"/>
      <c r="AD568" s="233"/>
      <c r="AE568" s="205"/>
      <c r="AF568" s="233"/>
      <c r="AG568" s="221">
        <v>2025</v>
      </c>
      <c r="AH568" s="158"/>
      <c r="AI568" s="175"/>
      <c r="AJ568" s="218"/>
      <c r="AK568" s="15">
        <f t="shared" si="124"/>
        <v>535</v>
      </c>
      <c r="AL568" s="15" t="s">
        <v>155</v>
      </c>
      <c r="AM568" s="15" t="str">
        <f t="shared" si="125"/>
        <v>535.</v>
      </c>
      <c r="AN568" s="272"/>
      <c r="AO568" s="16"/>
      <c r="AP568" s="16"/>
    </row>
    <row r="569" spans="1:42" ht="22.5" hidden="1" customHeight="1" x14ac:dyDescent="0.25">
      <c r="A569" s="83" t="str">
        <f t="shared" si="121"/>
        <v>536.</v>
      </c>
      <c r="B569" s="26">
        <v>977</v>
      </c>
      <c r="C569" s="40" t="s">
        <v>2882</v>
      </c>
      <c r="D569" s="26">
        <v>1981</v>
      </c>
      <c r="E569" s="135" t="s">
        <v>2957</v>
      </c>
      <c r="F569" s="83" t="s">
        <v>2959</v>
      </c>
      <c r="G569" s="26">
        <v>2</v>
      </c>
      <c r="H569" s="26">
        <v>2</v>
      </c>
      <c r="I569" s="204">
        <v>750.46</v>
      </c>
      <c r="J569" s="204">
        <v>567.88</v>
      </c>
      <c r="K569" s="204">
        <v>567.88</v>
      </c>
      <c r="L569" s="223">
        <v>19</v>
      </c>
      <c r="M569" s="233">
        <f t="shared" si="123"/>
        <v>4175996</v>
      </c>
      <c r="N569" s="233"/>
      <c r="O569" s="233"/>
      <c r="P569" s="233"/>
      <c r="Q569" s="205">
        <f t="shared" si="122"/>
        <v>4175996</v>
      </c>
      <c r="R569" s="233">
        <v>60915</v>
      </c>
      <c r="S569" s="271"/>
      <c r="T569" s="233"/>
      <c r="U569" s="233">
        <v>547</v>
      </c>
      <c r="V569" s="233">
        <f>U569*7523</f>
        <v>4115081</v>
      </c>
      <c r="W569" s="233"/>
      <c r="X569" s="233"/>
      <c r="Y569" s="233"/>
      <c r="Z569" s="233"/>
      <c r="AA569" s="233"/>
      <c r="AB569" s="233"/>
      <c r="AC569" s="233"/>
      <c r="AD569" s="233"/>
      <c r="AE569" s="233"/>
      <c r="AF569" s="233"/>
      <c r="AG569" s="221">
        <v>2025</v>
      </c>
      <c r="AH569" s="158"/>
      <c r="AI569" s="175"/>
      <c r="AJ569" s="218"/>
      <c r="AK569" s="15">
        <f t="shared" si="124"/>
        <v>536</v>
      </c>
      <c r="AL569" s="15" t="s">
        <v>155</v>
      </c>
      <c r="AM569" s="15" t="str">
        <f t="shared" si="125"/>
        <v>536.</v>
      </c>
      <c r="AN569" s="272"/>
      <c r="AO569" s="16"/>
      <c r="AP569" s="16"/>
    </row>
    <row r="570" spans="1:42" ht="22.5" hidden="1" customHeight="1" x14ac:dyDescent="0.25">
      <c r="A570" s="83" t="str">
        <f t="shared" si="121"/>
        <v>537.</v>
      </c>
      <c r="B570" s="26">
        <v>1067</v>
      </c>
      <c r="C570" s="270" t="s">
        <v>2552</v>
      </c>
      <c r="D570" s="26">
        <v>1975</v>
      </c>
      <c r="E570" s="135" t="s">
        <v>2957</v>
      </c>
      <c r="F570" s="83" t="s">
        <v>2959</v>
      </c>
      <c r="G570" s="26">
        <v>2</v>
      </c>
      <c r="H570" s="26">
        <v>2</v>
      </c>
      <c r="I570" s="204">
        <v>744.8</v>
      </c>
      <c r="J570" s="205">
        <v>485.3</v>
      </c>
      <c r="K570" s="204">
        <v>485.3</v>
      </c>
      <c r="L570" s="223">
        <v>30</v>
      </c>
      <c r="M570" s="233">
        <f t="shared" si="123"/>
        <v>2031109.6</v>
      </c>
      <c r="N570" s="233"/>
      <c r="O570" s="233"/>
      <c r="P570" s="233"/>
      <c r="Q570" s="205">
        <f t="shared" si="122"/>
        <v>2031109.6</v>
      </c>
      <c r="R570" s="233">
        <f>1289773.6+741336</f>
        <v>2031109.6</v>
      </c>
      <c r="S570" s="271"/>
      <c r="T570" s="233"/>
      <c r="U570" s="233"/>
      <c r="V570" s="233"/>
      <c r="W570" s="233"/>
      <c r="X570" s="233"/>
      <c r="Y570" s="233"/>
      <c r="Z570" s="233"/>
      <c r="AA570" s="233"/>
      <c r="AB570" s="233"/>
      <c r="AC570" s="233"/>
      <c r="AD570" s="233"/>
      <c r="AE570" s="233"/>
      <c r="AF570" s="233"/>
      <c r="AG570" s="221">
        <v>2025</v>
      </c>
      <c r="AH570" s="158"/>
      <c r="AI570" s="175"/>
      <c r="AJ570" s="218"/>
      <c r="AK570" s="15">
        <f t="shared" si="124"/>
        <v>537</v>
      </c>
      <c r="AL570" s="15" t="s">
        <v>155</v>
      </c>
      <c r="AM570" s="15" t="str">
        <f t="shared" si="125"/>
        <v>537.</v>
      </c>
      <c r="AN570" s="272"/>
      <c r="AO570" s="16"/>
      <c r="AP570" s="16"/>
    </row>
    <row r="571" spans="1:42" ht="22.5" hidden="1" customHeight="1" x14ac:dyDescent="0.25">
      <c r="A571" s="83" t="str">
        <f t="shared" si="121"/>
        <v>538.</v>
      </c>
      <c r="B571" s="26">
        <v>1074</v>
      </c>
      <c r="C571" s="270" t="s">
        <v>2554</v>
      </c>
      <c r="D571" s="26">
        <v>1968</v>
      </c>
      <c r="E571" s="135" t="s">
        <v>2957</v>
      </c>
      <c r="F571" s="83" t="s">
        <v>2959</v>
      </c>
      <c r="G571" s="26">
        <v>2</v>
      </c>
      <c r="H571" s="26">
        <v>2</v>
      </c>
      <c r="I571" s="204">
        <v>529.6</v>
      </c>
      <c r="J571" s="205">
        <v>300.39999999999998</v>
      </c>
      <c r="K571" s="204">
        <v>300.39999999999998</v>
      </c>
      <c r="L571" s="223">
        <v>25</v>
      </c>
      <c r="M571" s="233">
        <f t="shared" si="123"/>
        <v>717876</v>
      </c>
      <c r="N571" s="233"/>
      <c r="O571" s="233"/>
      <c r="P571" s="233"/>
      <c r="Q571" s="205">
        <f t="shared" si="122"/>
        <v>717876</v>
      </c>
      <c r="R571" s="233">
        <v>717876</v>
      </c>
      <c r="S571" s="271"/>
      <c r="T571" s="233"/>
      <c r="U571" s="233"/>
      <c r="V571" s="233"/>
      <c r="W571" s="233"/>
      <c r="X571" s="233"/>
      <c r="Y571" s="233"/>
      <c r="Z571" s="233"/>
      <c r="AA571" s="233"/>
      <c r="AB571" s="233"/>
      <c r="AC571" s="233"/>
      <c r="AD571" s="233"/>
      <c r="AE571" s="233"/>
      <c r="AF571" s="233"/>
      <c r="AG571" s="221">
        <v>2025</v>
      </c>
      <c r="AH571" s="158"/>
      <c r="AI571" s="175"/>
      <c r="AJ571" s="218"/>
      <c r="AK571" s="15">
        <f t="shared" si="124"/>
        <v>538</v>
      </c>
      <c r="AL571" s="15" t="s">
        <v>155</v>
      </c>
      <c r="AM571" s="15" t="str">
        <f t="shared" si="125"/>
        <v>538.</v>
      </c>
      <c r="AN571" s="272"/>
      <c r="AO571" s="16"/>
      <c r="AP571" s="16"/>
    </row>
    <row r="572" spans="1:42" ht="22.5" hidden="1" customHeight="1" x14ac:dyDescent="0.25">
      <c r="A572" s="83" t="str">
        <f t="shared" si="121"/>
        <v>539.</v>
      </c>
      <c r="B572" s="26">
        <v>1075</v>
      </c>
      <c r="C572" s="270" t="s">
        <v>2555</v>
      </c>
      <c r="D572" s="26">
        <v>1962</v>
      </c>
      <c r="E572" s="135" t="s">
        <v>2957</v>
      </c>
      <c r="F572" s="83" t="s">
        <v>2959</v>
      </c>
      <c r="G572" s="26">
        <v>2</v>
      </c>
      <c r="H572" s="26">
        <v>1</v>
      </c>
      <c r="I572" s="204">
        <v>333.52</v>
      </c>
      <c r="J572" s="205">
        <v>304.23</v>
      </c>
      <c r="K572" s="204">
        <v>260.91000000000003</v>
      </c>
      <c r="L572" s="223">
        <v>14</v>
      </c>
      <c r="M572" s="233">
        <f t="shared" si="123"/>
        <v>887767.48</v>
      </c>
      <c r="N572" s="233"/>
      <c r="O572" s="233"/>
      <c r="P572" s="233"/>
      <c r="Q572" s="205">
        <f t="shared" si="122"/>
        <v>887767.48</v>
      </c>
      <c r="R572" s="233"/>
      <c r="S572" s="271"/>
      <c r="T572" s="233"/>
      <c r="U572" s="233"/>
      <c r="V572" s="233"/>
      <c r="W572" s="233"/>
      <c r="X572" s="233"/>
      <c r="Y572" s="233">
        <v>282.01</v>
      </c>
      <c r="Z572" s="233">
        <f>Y572*3148</f>
        <v>887767.48</v>
      </c>
      <c r="AA572" s="233"/>
      <c r="AB572" s="233"/>
      <c r="AC572" s="233"/>
      <c r="AD572" s="233"/>
      <c r="AE572" s="205"/>
      <c r="AF572" s="233"/>
      <c r="AG572" s="221">
        <v>2025</v>
      </c>
      <c r="AH572" s="158"/>
      <c r="AI572" s="175"/>
      <c r="AJ572" s="218"/>
      <c r="AK572" s="15">
        <f t="shared" si="124"/>
        <v>539</v>
      </c>
      <c r="AL572" s="15" t="s">
        <v>155</v>
      </c>
      <c r="AM572" s="15" t="str">
        <f t="shared" si="125"/>
        <v>539.</v>
      </c>
      <c r="AN572" s="272"/>
      <c r="AO572" s="16"/>
      <c r="AP572" s="16"/>
    </row>
    <row r="573" spans="1:42" ht="22.5" hidden="1" customHeight="1" x14ac:dyDescent="0.25">
      <c r="A573" s="83" t="str">
        <f t="shared" ref="A573:A632" si="126">AM573</f>
        <v>540.</v>
      </c>
      <c r="B573" s="26">
        <v>1108</v>
      </c>
      <c r="C573" s="40" t="s">
        <v>2560</v>
      </c>
      <c r="D573" s="26">
        <v>1979</v>
      </c>
      <c r="E573" s="135" t="s">
        <v>2957</v>
      </c>
      <c r="F573" s="83" t="s">
        <v>2958</v>
      </c>
      <c r="G573" s="26">
        <v>5</v>
      </c>
      <c r="H573" s="26">
        <v>6</v>
      </c>
      <c r="I573" s="204">
        <v>5013.1499999999996</v>
      </c>
      <c r="J573" s="204">
        <v>4525.3500000000004</v>
      </c>
      <c r="K573" s="204">
        <v>4525.3500000000004</v>
      </c>
      <c r="L573" s="223">
        <v>180</v>
      </c>
      <c r="M573" s="233">
        <f t="shared" si="123"/>
        <v>1330992</v>
      </c>
      <c r="N573" s="233"/>
      <c r="O573" s="233"/>
      <c r="P573" s="233"/>
      <c r="Q573" s="205">
        <f t="shared" ref="Q573:Q604" si="127">M573</f>
        <v>1330992</v>
      </c>
      <c r="R573" s="233">
        <v>1330992</v>
      </c>
      <c r="S573" s="271"/>
      <c r="T573" s="233"/>
      <c r="U573" s="233"/>
      <c r="V573" s="233"/>
      <c r="W573" s="233"/>
      <c r="X573" s="233"/>
      <c r="Y573" s="233"/>
      <c r="Z573" s="233"/>
      <c r="AA573" s="233"/>
      <c r="AB573" s="233"/>
      <c r="AC573" s="211"/>
      <c r="AD573" s="211"/>
      <c r="AE573" s="233"/>
      <c r="AF573" s="233"/>
      <c r="AG573" s="221">
        <v>2025</v>
      </c>
      <c r="AH573" s="158"/>
      <c r="AI573" s="175"/>
      <c r="AJ573" s="218"/>
      <c r="AK573" s="15">
        <f t="shared" si="124"/>
        <v>540</v>
      </c>
      <c r="AL573" s="15" t="s">
        <v>155</v>
      </c>
      <c r="AM573" s="15" t="str">
        <f t="shared" si="125"/>
        <v>540.</v>
      </c>
      <c r="AN573" s="272"/>
      <c r="AO573" s="16"/>
      <c r="AP573" s="16"/>
    </row>
    <row r="574" spans="1:42" ht="22.5" hidden="1" customHeight="1" x14ac:dyDescent="0.25">
      <c r="A574" s="83" t="str">
        <f t="shared" si="126"/>
        <v>541.</v>
      </c>
      <c r="B574" s="26">
        <v>5538</v>
      </c>
      <c r="C574" s="270" t="s">
        <v>2561</v>
      </c>
      <c r="D574" s="26">
        <v>1970</v>
      </c>
      <c r="E574" s="135" t="s">
        <v>2957</v>
      </c>
      <c r="F574" s="83" t="s">
        <v>2959</v>
      </c>
      <c r="G574" s="26">
        <v>2</v>
      </c>
      <c r="H574" s="26">
        <v>2</v>
      </c>
      <c r="I574" s="204">
        <v>495.5</v>
      </c>
      <c r="J574" s="205">
        <v>286.2</v>
      </c>
      <c r="K574" s="204">
        <v>286.2</v>
      </c>
      <c r="L574" s="223">
        <v>23</v>
      </c>
      <c r="M574" s="233">
        <f t="shared" ref="M574:M604" si="128">R574+T574+V574+X574+Z574+AB574+AE574+AF574</f>
        <v>142900</v>
      </c>
      <c r="N574" s="233"/>
      <c r="O574" s="233"/>
      <c r="P574" s="233"/>
      <c r="Q574" s="205">
        <f t="shared" si="127"/>
        <v>142900</v>
      </c>
      <c r="R574" s="233">
        <v>142900</v>
      </c>
      <c r="S574" s="271"/>
      <c r="T574" s="233"/>
      <c r="U574" s="233"/>
      <c r="V574" s="233"/>
      <c r="W574" s="233"/>
      <c r="X574" s="233"/>
      <c r="Y574" s="233"/>
      <c r="Z574" s="233"/>
      <c r="AA574" s="233"/>
      <c r="AB574" s="233"/>
      <c r="AC574" s="233"/>
      <c r="AD574" s="233"/>
      <c r="AE574" s="233"/>
      <c r="AF574" s="233"/>
      <c r="AG574" s="221">
        <v>2025</v>
      </c>
      <c r="AH574" s="158"/>
      <c r="AI574" s="175"/>
      <c r="AJ574" s="218"/>
      <c r="AK574" s="15">
        <f t="shared" si="124"/>
        <v>541</v>
      </c>
      <c r="AL574" s="15" t="s">
        <v>155</v>
      </c>
      <c r="AM574" s="15" t="str">
        <f t="shared" si="125"/>
        <v>541.</v>
      </c>
      <c r="AN574" s="272"/>
      <c r="AP574" s="16"/>
    </row>
    <row r="575" spans="1:42" ht="22.5" hidden="1" customHeight="1" x14ac:dyDescent="0.25">
      <c r="A575" s="83" t="str">
        <f t="shared" si="126"/>
        <v>542.</v>
      </c>
      <c r="B575" s="26">
        <v>1122</v>
      </c>
      <c r="C575" s="270" t="s">
        <v>2562</v>
      </c>
      <c r="D575" s="26">
        <v>1971</v>
      </c>
      <c r="E575" s="135" t="s">
        <v>2957</v>
      </c>
      <c r="F575" s="83" t="s">
        <v>2959</v>
      </c>
      <c r="G575" s="26">
        <v>2</v>
      </c>
      <c r="H575" s="26">
        <v>3</v>
      </c>
      <c r="I575" s="204">
        <v>939.07</v>
      </c>
      <c r="J575" s="205">
        <v>854.44</v>
      </c>
      <c r="K575" s="204">
        <v>854.44</v>
      </c>
      <c r="L575" s="223">
        <v>29</v>
      </c>
      <c r="M575" s="205">
        <f t="shared" si="128"/>
        <v>3930258</v>
      </c>
      <c r="N575" s="205"/>
      <c r="O575" s="205"/>
      <c r="P575" s="205"/>
      <c r="Q575" s="205">
        <f t="shared" si="127"/>
        <v>3930258</v>
      </c>
      <c r="R575" s="233">
        <f>640848+3289410</f>
        <v>3930258</v>
      </c>
      <c r="S575" s="271"/>
      <c r="T575" s="233"/>
      <c r="U575" s="233"/>
      <c r="V575" s="233"/>
      <c r="W575" s="233"/>
      <c r="X575" s="233"/>
      <c r="Y575" s="233"/>
      <c r="Z575" s="233"/>
      <c r="AA575" s="233"/>
      <c r="AB575" s="233"/>
      <c r="AC575" s="233"/>
      <c r="AD575" s="233"/>
      <c r="AE575" s="233"/>
      <c r="AF575" s="233"/>
      <c r="AG575" s="221">
        <v>2025</v>
      </c>
      <c r="AH575" s="158"/>
      <c r="AI575" s="175"/>
      <c r="AJ575" s="218"/>
      <c r="AK575" s="15">
        <f t="shared" si="124"/>
        <v>542</v>
      </c>
      <c r="AL575" s="15" t="s">
        <v>155</v>
      </c>
      <c r="AM575" s="15" t="str">
        <f t="shared" si="125"/>
        <v>542.</v>
      </c>
      <c r="AN575" s="272"/>
      <c r="AP575" s="16"/>
    </row>
    <row r="576" spans="1:42" ht="24.75" hidden="1" customHeight="1" x14ac:dyDescent="0.25">
      <c r="A576" s="83" t="str">
        <f t="shared" si="126"/>
        <v>543.</v>
      </c>
      <c r="B576" s="26">
        <v>5533</v>
      </c>
      <c r="C576" s="270" t="s">
        <v>2563</v>
      </c>
      <c r="D576" s="26">
        <v>1977</v>
      </c>
      <c r="E576" s="135" t="s">
        <v>2957</v>
      </c>
      <c r="F576" s="83" t="s">
        <v>2958</v>
      </c>
      <c r="G576" s="26">
        <v>2</v>
      </c>
      <c r="H576" s="26">
        <v>2</v>
      </c>
      <c r="I576" s="204">
        <v>555.6</v>
      </c>
      <c r="J576" s="205">
        <v>502.4</v>
      </c>
      <c r="K576" s="204">
        <v>502.4</v>
      </c>
      <c r="L576" s="223">
        <v>25</v>
      </c>
      <c r="M576" s="233">
        <f t="shared" si="128"/>
        <v>2517435.4000000004</v>
      </c>
      <c r="N576" s="233"/>
      <c r="O576" s="233"/>
      <c r="P576" s="233"/>
      <c r="Q576" s="205">
        <f t="shared" si="127"/>
        <v>2517435.4000000004</v>
      </c>
      <c r="R576" s="233">
        <v>1287337</v>
      </c>
      <c r="S576" s="271"/>
      <c r="T576" s="233"/>
      <c r="U576" s="233"/>
      <c r="V576" s="233"/>
      <c r="W576" s="233">
        <v>555.6</v>
      </c>
      <c r="X576" s="233">
        <f>W576*2214</f>
        <v>1230098.4000000001</v>
      </c>
      <c r="Y576" s="233"/>
      <c r="Z576" s="233"/>
      <c r="AA576" s="233"/>
      <c r="AB576" s="233"/>
      <c r="AC576" s="233"/>
      <c r="AD576" s="233"/>
      <c r="AE576" s="233"/>
      <c r="AF576" s="233"/>
      <c r="AG576" s="221">
        <v>2025</v>
      </c>
      <c r="AH576" s="158"/>
      <c r="AI576" s="175"/>
      <c r="AJ576" s="218"/>
      <c r="AK576" s="15">
        <f t="shared" si="124"/>
        <v>543</v>
      </c>
      <c r="AL576" s="15" t="s">
        <v>155</v>
      </c>
      <c r="AM576" s="15" t="str">
        <f t="shared" si="125"/>
        <v>543.</v>
      </c>
      <c r="AN576" s="272"/>
      <c r="AP576" s="16"/>
    </row>
    <row r="577" spans="1:42" ht="22.5" hidden="1" customHeight="1" x14ac:dyDescent="0.25">
      <c r="A577" s="83" t="str">
        <f t="shared" si="126"/>
        <v>544.</v>
      </c>
      <c r="B577" s="26">
        <v>5536</v>
      </c>
      <c r="C577" s="270" t="s">
        <v>2566</v>
      </c>
      <c r="D577" s="26">
        <v>1987</v>
      </c>
      <c r="E577" s="135" t="s">
        <v>2957</v>
      </c>
      <c r="F577" s="83" t="s">
        <v>2958</v>
      </c>
      <c r="G577" s="26">
        <v>2</v>
      </c>
      <c r="H577" s="26">
        <v>2</v>
      </c>
      <c r="I577" s="204">
        <v>555.6</v>
      </c>
      <c r="J577" s="205">
        <v>555.6</v>
      </c>
      <c r="K577" s="204">
        <v>555.6</v>
      </c>
      <c r="L577" s="223">
        <v>14</v>
      </c>
      <c r="M577" s="233">
        <f t="shared" si="128"/>
        <v>1580556</v>
      </c>
      <c r="N577" s="233"/>
      <c r="O577" s="233"/>
      <c r="P577" s="233"/>
      <c r="Q577" s="205">
        <f t="shared" si="127"/>
        <v>1580556</v>
      </c>
      <c r="R577" s="233">
        <f>717876+862680</f>
        <v>1580556</v>
      </c>
      <c r="S577" s="271"/>
      <c r="T577" s="233"/>
      <c r="U577" s="233"/>
      <c r="V577" s="233"/>
      <c r="W577" s="233"/>
      <c r="X577" s="233"/>
      <c r="Y577" s="233"/>
      <c r="Z577" s="233"/>
      <c r="AA577" s="233"/>
      <c r="AB577" s="233"/>
      <c r="AC577" s="233"/>
      <c r="AD577" s="233"/>
      <c r="AE577" s="233"/>
      <c r="AF577" s="233"/>
      <c r="AG577" s="221">
        <v>2025</v>
      </c>
      <c r="AH577" s="158"/>
      <c r="AI577" s="175"/>
      <c r="AJ577" s="218"/>
      <c r="AK577" s="15">
        <f t="shared" si="124"/>
        <v>544</v>
      </c>
      <c r="AL577" s="15" t="s">
        <v>155</v>
      </c>
      <c r="AM577" s="15" t="str">
        <f t="shared" si="125"/>
        <v>544.</v>
      </c>
      <c r="AN577" s="272"/>
      <c r="AP577" s="16"/>
    </row>
    <row r="578" spans="1:42" ht="22.5" hidden="1" customHeight="1" x14ac:dyDescent="0.25">
      <c r="A578" s="83" t="str">
        <f t="shared" si="126"/>
        <v>545.</v>
      </c>
      <c r="B578" s="26">
        <v>5539</v>
      </c>
      <c r="C578" s="270" t="s">
        <v>2567</v>
      </c>
      <c r="D578" s="26">
        <v>1981</v>
      </c>
      <c r="E578" s="135" t="s">
        <v>2957</v>
      </c>
      <c r="F578" s="83" t="s">
        <v>2959</v>
      </c>
      <c r="G578" s="26">
        <v>2</v>
      </c>
      <c r="H578" s="26">
        <v>2</v>
      </c>
      <c r="I578" s="235">
        <v>750.46</v>
      </c>
      <c r="J578" s="205">
        <v>747.77</v>
      </c>
      <c r="K578" s="235">
        <v>747.77</v>
      </c>
      <c r="L578" s="210">
        <v>42</v>
      </c>
      <c r="M578" s="233">
        <f t="shared" si="128"/>
        <v>4688709.75</v>
      </c>
      <c r="N578" s="233"/>
      <c r="O578" s="233"/>
      <c r="P578" s="233"/>
      <c r="Q578" s="205">
        <f t="shared" si="127"/>
        <v>4688709.75</v>
      </c>
      <c r="R578" s="233"/>
      <c r="S578" s="271"/>
      <c r="T578" s="233"/>
      <c r="U578" s="233">
        <v>623.25</v>
      </c>
      <c r="V578" s="233">
        <f>U578*7523</f>
        <v>4688709.75</v>
      </c>
      <c r="W578" s="233"/>
      <c r="X578" s="233"/>
      <c r="Y578" s="233"/>
      <c r="Z578" s="233"/>
      <c r="AA578" s="233"/>
      <c r="AB578" s="233"/>
      <c r="AC578" s="233"/>
      <c r="AD578" s="233"/>
      <c r="AE578" s="233"/>
      <c r="AF578" s="233"/>
      <c r="AG578" s="221">
        <v>2025</v>
      </c>
      <c r="AH578" s="158"/>
      <c r="AI578" s="175"/>
      <c r="AJ578" s="218"/>
      <c r="AK578" s="15">
        <f t="shared" si="124"/>
        <v>545</v>
      </c>
      <c r="AL578" s="15" t="s">
        <v>155</v>
      </c>
      <c r="AM578" s="15" t="str">
        <f t="shared" si="125"/>
        <v>545.</v>
      </c>
      <c r="AN578" s="272"/>
      <c r="AO578" s="16"/>
      <c r="AP578" s="16"/>
    </row>
    <row r="579" spans="1:42" ht="22.5" hidden="1" customHeight="1" x14ac:dyDescent="0.25">
      <c r="A579" s="83" t="str">
        <f t="shared" si="126"/>
        <v>546.</v>
      </c>
      <c r="B579" s="26">
        <v>5540</v>
      </c>
      <c r="C579" s="270" t="s">
        <v>2568</v>
      </c>
      <c r="D579" s="26">
        <v>1981</v>
      </c>
      <c r="E579" s="135" t="s">
        <v>2957</v>
      </c>
      <c r="F579" s="83" t="s">
        <v>2959</v>
      </c>
      <c r="G579" s="26">
        <v>2</v>
      </c>
      <c r="H579" s="26">
        <v>2</v>
      </c>
      <c r="I579" s="204">
        <v>750.46</v>
      </c>
      <c r="J579" s="205">
        <v>747.32</v>
      </c>
      <c r="K579" s="204">
        <v>747.32</v>
      </c>
      <c r="L579" s="223">
        <v>30</v>
      </c>
      <c r="M579" s="233">
        <f t="shared" si="128"/>
        <v>4688709.75</v>
      </c>
      <c r="N579" s="233"/>
      <c r="O579" s="233"/>
      <c r="P579" s="233"/>
      <c r="Q579" s="205">
        <f t="shared" si="127"/>
        <v>4688709.75</v>
      </c>
      <c r="R579" s="233"/>
      <c r="S579" s="271"/>
      <c r="T579" s="233"/>
      <c r="U579" s="233">
        <v>623.25</v>
      </c>
      <c r="V579" s="233">
        <f>U579*7523</f>
        <v>4688709.75</v>
      </c>
      <c r="W579" s="233"/>
      <c r="X579" s="233"/>
      <c r="Y579" s="233"/>
      <c r="Z579" s="233"/>
      <c r="AA579" s="233"/>
      <c r="AB579" s="233"/>
      <c r="AC579" s="233"/>
      <c r="AD579" s="233"/>
      <c r="AE579" s="205"/>
      <c r="AF579" s="233"/>
      <c r="AG579" s="221">
        <v>2025</v>
      </c>
      <c r="AH579" s="158"/>
      <c r="AI579" s="175"/>
      <c r="AJ579" s="218"/>
      <c r="AK579" s="15">
        <f t="shared" si="124"/>
        <v>546</v>
      </c>
      <c r="AL579" s="15" t="s">
        <v>155</v>
      </c>
      <c r="AM579" s="15" t="str">
        <f t="shared" si="125"/>
        <v>546.</v>
      </c>
      <c r="AN579" s="272"/>
      <c r="AP579" s="16"/>
    </row>
    <row r="580" spans="1:42" ht="22.5" hidden="1" customHeight="1" x14ac:dyDescent="0.25">
      <c r="A580" s="83" t="str">
        <f t="shared" si="126"/>
        <v>547.</v>
      </c>
      <c r="B580" s="26">
        <v>915</v>
      </c>
      <c r="C580" s="270" t="s">
        <v>2569</v>
      </c>
      <c r="D580" s="26">
        <v>1975</v>
      </c>
      <c r="E580" s="135" t="s">
        <v>2957</v>
      </c>
      <c r="F580" s="83" t="s">
        <v>2959</v>
      </c>
      <c r="G580" s="26">
        <v>2</v>
      </c>
      <c r="H580" s="26">
        <v>2</v>
      </c>
      <c r="I580" s="235">
        <v>750.46</v>
      </c>
      <c r="J580" s="205">
        <v>732.5</v>
      </c>
      <c r="K580" s="235">
        <v>732.5</v>
      </c>
      <c r="L580" s="210">
        <v>28</v>
      </c>
      <c r="M580" s="205">
        <f t="shared" si="128"/>
        <v>519215</v>
      </c>
      <c r="N580" s="205"/>
      <c r="O580" s="205"/>
      <c r="P580" s="205"/>
      <c r="Q580" s="205">
        <f t="shared" si="127"/>
        <v>519215</v>
      </c>
      <c r="R580" s="233">
        <f>469200+50015</f>
        <v>519215</v>
      </c>
      <c r="S580" s="271"/>
      <c r="T580" s="233"/>
      <c r="U580" s="233"/>
      <c r="V580" s="233"/>
      <c r="W580" s="233"/>
      <c r="X580" s="233"/>
      <c r="Y580" s="233"/>
      <c r="Z580" s="233"/>
      <c r="AA580" s="233"/>
      <c r="AB580" s="233"/>
      <c r="AC580" s="233"/>
      <c r="AD580" s="233"/>
      <c r="AE580" s="233"/>
      <c r="AF580" s="233"/>
      <c r="AG580" s="221">
        <v>2025</v>
      </c>
      <c r="AH580" s="158"/>
      <c r="AI580" s="175"/>
      <c r="AJ580" s="218"/>
      <c r="AK580" s="15">
        <f t="shared" si="124"/>
        <v>547</v>
      </c>
      <c r="AL580" s="15" t="s">
        <v>155</v>
      </c>
      <c r="AM580" s="15" t="str">
        <f t="shared" si="125"/>
        <v>547.</v>
      </c>
      <c r="AN580" s="272"/>
      <c r="AO580" s="16"/>
      <c r="AP580" s="16"/>
    </row>
    <row r="581" spans="1:42" ht="22.5" hidden="1" customHeight="1" x14ac:dyDescent="0.25">
      <c r="A581" s="83" t="str">
        <f t="shared" si="126"/>
        <v>548.</v>
      </c>
      <c r="B581" s="26">
        <v>1114</v>
      </c>
      <c r="C581" s="40" t="s">
        <v>2570</v>
      </c>
      <c r="D581" s="26">
        <v>1976</v>
      </c>
      <c r="E581" s="135" t="s">
        <v>2957</v>
      </c>
      <c r="F581" s="83" t="s">
        <v>2958</v>
      </c>
      <c r="G581" s="26">
        <v>5</v>
      </c>
      <c r="H581" s="26">
        <v>4</v>
      </c>
      <c r="I581" s="204">
        <v>3668.18</v>
      </c>
      <c r="J581" s="204">
        <v>3333</v>
      </c>
      <c r="K581" s="204">
        <v>3333</v>
      </c>
      <c r="L581" s="223">
        <v>156</v>
      </c>
      <c r="M581" s="233">
        <f t="shared" si="128"/>
        <v>924608.10000000009</v>
      </c>
      <c r="N581" s="233"/>
      <c r="O581" s="233"/>
      <c r="P581" s="233"/>
      <c r="Q581" s="205">
        <f t="shared" si="127"/>
        <v>924608.10000000009</v>
      </c>
      <c r="R581" s="233">
        <v>924608.10000000009</v>
      </c>
      <c r="S581" s="271"/>
      <c r="T581" s="233"/>
      <c r="U581" s="233"/>
      <c r="V581" s="233"/>
      <c r="W581" s="233"/>
      <c r="X581" s="233"/>
      <c r="Y581" s="233"/>
      <c r="Z581" s="233"/>
      <c r="AA581" s="233"/>
      <c r="AB581" s="233"/>
      <c r="AC581" s="233"/>
      <c r="AD581" s="233"/>
      <c r="AE581" s="233"/>
      <c r="AF581" s="233"/>
      <c r="AG581" s="221">
        <v>2025</v>
      </c>
      <c r="AH581" s="158"/>
      <c r="AI581" s="175"/>
      <c r="AJ581" s="218"/>
      <c r="AK581" s="15">
        <f t="shared" si="124"/>
        <v>548</v>
      </c>
      <c r="AL581" s="15" t="s">
        <v>155</v>
      </c>
      <c r="AM581" s="15" t="str">
        <f t="shared" si="125"/>
        <v>548.</v>
      </c>
      <c r="AN581" s="272"/>
      <c r="AP581" s="16"/>
    </row>
    <row r="582" spans="1:42" ht="22.5" hidden="1" customHeight="1" x14ac:dyDescent="0.25">
      <c r="A582" s="83" t="str">
        <f t="shared" si="126"/>
        <v>549.</v>
      </c>
      <c r="B582" s="26">
        <v>1118</v>
      </c>
      <c r="C582" s="270" t="s">
        <v>2572</v>
      </c>
      <c r="D582" s="26">
        <v>1968</v>
      </c>
      <c r="E582" s="135" t="s">
        <v>2957</v>
      </c>
      <c r="F582" s="83" t="s">
        <v>2959</v>
      </c>
      <c r="G582" s="26">
        <v>4</v>
      </c>
      <c r="H582" s="26">
        <v>3</v>
      </c>
      <c r="I582" s="235">
        <v>2125.87</v>
      </c>
      <c r="J582" s="205">
        <v>1962.85</v>
      </c>
      <c r="K582" s="235">
        <v>1962.85</v>
      </c>
      <c r="L582" s="210">
        <v>81</v>
      </c>
      <c r="M582" s="233">
        <f t="shared" si="128"/>
        <v>4087111.8</v>
      </c>
      <c r="N582" s="233"/>
      <c r="O582" s="233"/>
      <c r="P582" s="233"/>
      <c r="Q582" s="205">
        <f t="shared" si="127"/>
        <v>4087111.8</v>
      </c>
      <c r="R582" s="233">
        <f>3101791.8+985320</f>
        <v>4087111.8</v>
      </c>
      <c r="S582" s="271"/>
      <c r="T582" s="233"/>
      <c r="U582" s="233"/>
      <c r="V582" s="233"/>
      <c r="W582" s="233"/>
      <c r="X582" s="233"/>
      <c r="Y582" s="233"/>
      <c r="Z582" s="233"/>
      <c r="AA582" s="233"/>
      <c r="AB582" s="233"/>
      <c r="AC582" s="233"/>
      <c r="AD582" s="233"/>
      <c r="AE582" s="233"/>
      <c r="AF582" s="233"/>
      <c r="AG582" s="221">
        <v>2025</v>
      </c>
      <c r="AH582" s="158"/>
      <c r="AI582" s="175"/>
      <c r="AJ582" s="218"/>
      <c r="AK582" s="15">
        <f t="shared" si="124"/>
        <v>549</v>
      </c>
      <c r="AL582" s="15" t="s">
        <v>155</v>
      </c>
      <c r="AM582" s="15" t="str">
        <f t="shared" si="125"/>
        <v>549.</v>
      </c>
      <c r="AN582" s="272"/>
      <c r="AP582" s="16"/>
    </row>
    <row r="583" spans="1:42" ht="22.5" hidden="1" customHeight="1" x14ac:dyDescent="0.25">
      <c r="A583" s="83" t="str">
        <f t="shared" si="126"/>
        <v>550.</v>
      </c>
      <c r="B583" s="26">
        <v>909</v>
      </c>
      <c r="C583" s="270" t="s">
        <v>2573</v>
      </c>
      <c r="D583" s="26">
        <v>1966</v>
      </c>
      <c r="E583" s="135" t="s">
        <v>2957</v>
      </c>
      <c r="F583" s="83" t="s">
        <v>2958</v>
      </c>
      <c r="G583" s="26">
        <v>5</v>
      </c>
      <c r="H583" s="26">
        <v>5</v>
      </c>
      <c r="I583" s="204">
        <v>4944.96</v>
      </c>
      <c r="J583" s="205">
        <v>3100.8</v>
      </c>
      <c r="K583" s="204">
        <v>3100.8</v>
      </c>
      <c r="L583" s="223">
        <v>133</v>
      </c>
      <c r="M583" s="233">
        <f t="shared" si="128"/>
        <v>1928975</v>
      </c>
      <c r="N583" s="233"/>
      <c r="O583" s="233"/>
      <c r="P583" s="233"/>
      <c r="Q583" s="205">
        <f t="shared" si="127"/>
        <v>1928975</v>
      </c>
      <c r="R583" s="233">
        <v>1928975</v>
      </c>
      <c r="S583" s="271"/>
      <c r="T583" s="233"/>
      <c r="U583" s="233"/>
      <c r="V583" s="233"/>
      <c r="W583" s="233"/>
      <c r="X583" s="233"/>
      <c r="Y583" s="233"/>
      <c r="Z583" s="233"/>
      <c r="AA583" s="233"/>
      <c r="AB583" s="233"/>
      <c r="AC583" s="233"/>
      <c r="AD583" s="233"/>
      <c r="AE583" s="205"/>
      <c r="AF583" s="233"/>
      <c r="AG583" s="221">
        <v>2025</v>
      </c>
      <c r="AH583" s="158"/>
      <c r="AI583" s="175"/>
      <c r="AJ583" s="218"/>
      <c r="AK583" s="15">
        <f t="shared" si="124"/>
        <v>550</v>
      </c>
      <c r="AL583" s="15" t="s">
        <v>155</v>
      </c>
      <c r="AM583" s="15" t="str">
        <f t="shared" si="125"/>
        <v>550.</v>
      </c>
      <c r="AN583" s="272"/>
      <c r="AP583" s="16"/>
    </row>
    <row r="584" spans="1:42" ht="22.5" hidden="1" customHeight="1" x14ac:dyDescent="0.25">
      <c r="A584" s="83" t="str">
        <f t="shared" si="126"/>
        <v>551.</v>
      </c>
      <c r="B584" s="26">
        <v>926</v>
      </c>
      <c r="C584" s="40" t="s">
        <v>2587</v>
      </c>
      <c r="D584" s="26">
        <v>1970</v>
      </c>
      <c r="E584" s="135" t="s">
        <v>2957</v>
      </c>
      <c r="F584" s="83" t="s">
        <v>2959</v>
      </c>
      <c r="G584" s="26">
        <v>2</v>
      </c>
      <c r="H584" s="26">
        <v>2</v>
      </c>
      <c r="I584" s="205">
        <v>551.5</v>
      </c>
      <c r="J584" s="205">
        <v>489.1</v>
      </c>
      <c r="K584" s="205">
        <v>489.1</v>
      </c>
      <c r="L584" s="219">
        <v>34</v>
      </c>
      <c r="M584" s="233">
        <f t="shared" si="128"/>
        <v>353478</v>
      </c>
      <c r="N584" s="233"/>
      <c r="O584" s="233"/>
      <c r="P584" s="233"/>
      <c r="Q584" s="205">
        <f t="shared" si="127"/>
        <v>353478</v>
      </c>
      <c r="R584" s="233">
        <v>128610</v>
      </c>
      <c r="S584" s="271"/>
      <c r="T584" s="233"/>
      <c r="U584" s="233"/>
      <c r="V584" s="233"/>
      <c r="W584" s="233"/>
      <c r="X584" s="233"/>
      <c r="Y584" s="233"/>
      <c r="Z584" s="233"/>
      <c r="AA584" s="233">
        <v>84</v>
      </c>
      <c r="AB584" s="233">
        <f>AA584*2677</f>
        <v>224868</v>
      </c>
      <c r="AC584" s="233"/>
      <c r="AD584" s="233"/>
      <c r="AE584" s="233"/>
      <c r="AF584" s="233"/>
      <c r="AG584" s="221">
        <v>2025</v>
      </c>
      <c r="AH584" s="158"/>
      <c r="AI584" s="175"/>
      <c r="AJ584" s="218"/>
      <c r="AK584" s="15">
        <f t="shared" si="124"/>
        <v>551</v>
      </c>
      <c r="AL584" s="15" t="s">
        <v>155</v>
      </c>
      <c r="AM584" s="15" t="str">
        <f t="shared" si="125"/>
        <v>551.</v>
      </c>
      <c r="AN584" s="272"/>
      <c r="AP584" s="16"/>
    </row>
    <row r="585" spans="1:42" ht="22.5" hidden="1" customHeight="1" x14ac:dyDescent="0.25">
      <c r="A585" s="83" t="str">
        <f t="shared" si="126"/>
        <v>552.</v>
      </c>
      <c r="B585" s="26">
        <v>967</v>
      </c>
      <c r="C585" s="313" t="s">
        <v>2594</v>
      </c>
      <c r="D585" s="26">
        <v>1955</v>
      </c>
      <c r="E585" s="135" t="s">
        <v>2957</v>
      </c>
      <c r="F585" s="83" t="s">
        <v>2959</v>
      </c>
      <c r="G585" s="26">
        <v>2</v>
      </c>
      <c r="H585" s="26">
        <v>1</v>
      </c>
      <c r="I585" s="205">
        <v>415.1</v>
      </c>
      <c r="J585" s="205">
        <v>379.6</v>
      </c>
      <c r="K585" s="205">
        <v>379.6</v>
      </c>
      <c r="L585" s="219">
        <v>9</v>
      </c>
      <c r="M585" s="205">
        <f t="shared" si="128"/>
        <v>1411185.44</v>
      </c>
      <c r="N585" s="205"/>
      <c r="O585" s="205"/>
      <c r="P585" s="205"/>
      <c r="Q585" s="205">
        <f t="shared" si="127"/>
        <v>1411185.44</v>
      </c>
      <c r="R585" s="205"/>
      <c r="S585" s="219"/>
      <c r="T585" s="205"/>
      <c r="U585" s="205"/>
      <c r="V585" s="205"/>
      <c r="W585" s="205"/>
      <c r="X585" s="205"/>
      <c r="Y585" s="205">
        <v>448.28</v>
      </c>
      <c r="Z585" s="205">
        <f>Y585*3148</f>
        <v>1411185.44</v>
      </c>
      <c r="AA585" s="205"/>
      <c r="AB585" s="205"/>
      <c r="AC585" s="205"/>
      <c r="AD585" s="205"/>
      <c r="AE585" s="205"/>
      <c r="AF585" s="205"/>
      <c r="AG585" s="221">
        <v>2025</v>
      </c>
      <c r="AH585" s="158"/>
      <c r="AI585" s="175"/>
      <c r="AJ585" s="218"/>
      <c r="AK585" s="15">
        <f t="shared" si="124"/>
        <v>552</v>
      </c>
      <c r="AL585" s="15" t="s">
        <v>155</v>
      </c>
      <c r="AM585" s="15" t="str">
        <f t="shared" si="125"/>
        <v>552.</v>
      </c>
      <c r="AN585" s="272"/>
      <c r="AO585" s="16"/>
      <c r="AP585" s="16"/>
    </row>
    <row r="586" spans="1:42" ht="22.5" hidden="1" customHeight="1" x14ac:dyDescent="0.25">
      <c r="A586" s="83" t="str">
        <f t="shared" si="126"/>
        <v>553.</v>
      </c>
      <c r="B586" s="26">
        <v>980</v>
      </c>
      <c r="C586" s="40" t="s">
        <v>2598</v>
      </c>
      <c r="D586" s="26">
        <v>1976</v>
      </c>
      <c r="E586" s="135" t="s">
        <v>2957</v>
      </c>
      <c r="F586" s="83" t="s">
        <v>2959</v>
      </c>
      <c r="G586" s="26">
        <v>2</v>
      </c>
      <c r="H586" s="26">
        <v>2</v>
      </c>
      <c r="I586" s="204">
        <v>530.6</v>
      </c>
      <c r="J586" s="204">
        <v>480.8</v>
      </c>
      <c r="K586" s="204">
        <v>480.8</v>
      </c>
      <c r="L586" s="223">
        <v>36</v>
      </c>
      <c r="M586" s="233">
        <f t="shared" si="128"/>
        <v>2933449.1</v>
      </c>
      <c r="N586" s="233"/>
      <c r="O586" s="233"/>
      <c r="P586" s="233"/>
      <c r="Q586" s="205">
        <f t="shared" si="127"/>
        <v>2933449.1</v>
      </c>
      <c r="R586" s="233">
        <v>332748</v>
      </c>
      <c r="S586" s="271"/>
      <c r="T586" s="233"/>
      <c r="U586" s="233">
        <v>345.7</v>
      </c>
      <c r="V586" s="233">
        <f>U586*7523</f>
        <v>2600701.1</v>
      </c>
      <c r="W586" s="233"/>
      <c r="X586" s="233"/>
      <c r="Y586" s="233"/>
      <c r="Z586" s="233"/>
      <c r="AA586" s="233"/>
      <c r="AB586" s="233"/>
      <c r="AC586" s="233"/>
      <c r="AD586" s="233"/>
      <c r="AE586" s="233"/>
      <c r="AF586" s="233"/>
      <c r="AG586" s="221">
        <v>2025</v>
      </c>
      <c r="AH586" s="158"/>
      <c r="AI586" s="175"/>
      <c r="AJ586" s="218"/>
      <c r="AK586" s="15">
        <f t="shared" si="124"/>
        <v>553</v>
      </c>
      <c r="AL586" s="15" t="s">
        <v>155</v>
      </c>
      <c r="AM586" s="15" t="str">
        <f t="shared" si="125"/>
        <v>553.</v>
      </c>
      <c r="AN586" s="272"/>
      <c r="AP586" s="16"/>
    </row>
    <row r="587" spans="1:42" ht="22.5" hidden="1" customHeight="1" x14ac:dyDescent="0.25">
      <c r="A587" s="83" t="str">
        <f t="shared" si="126"/>
        <v>554.</v>
      </c>
      <c r="B587" s="26">
        <v>986</v>
      </c>
      <c r="C587" s="40" t="s">
        <v>2600</v>
      </c>
      <c r="D587" s="26">
        <v>1978</v>
      </c>
      <c r="E587" s="135" t="s">
        <v>2957</v>
      </c>
      <c r="F587" s="83" t="s">
        <v>2959</v>
      </c>
      <c r="G587" s="26">
        <v>2</v>
      </c>
      <c r="H587" s="26">
        <v>2</v>
      </c>
      <c r="I587" s="235">
        <v>782.9</v>
      </c>
      <c r="J587" s="235">
        <v>723.9</v>
      </c>
      <c r="K587" s="235">
        <v>723.9</v>
      </c>
      <c r="L587" s="210">
        <v>32</v>
      </c>
      <c r="M587" s="233">
        <f t="shared" si="128"/>
        <v>566904</v>
      </c>
      <c r="N587" s="233"/>
      <c r="O587" s="233"/>
      <c r="P587" s="233"/>
      <c r="Q587" s="205">
        <f t="shared" si="127"/>
        <v>566904</v>
      </c>
      <c r="R587" s="233">
        <v>566904</v>
      </c>
      <c r="S587" s="271"/>
      <c r="T587" s="233"/>
      <c r="U587" s="233"/>
      <c r="V587" s="233"/>
      <c r="W587" s="233"/>
      <c r="X587" s="233"/>
      <c r="Y587" s="233"/>
      <c r="Z587" s="233"/>
      <c r="AA587" s="233"/>
      <c r="AB587" s="233"/>
      <c r="AC587" s="233"/>
      <c r="AD587" s="233"/>
      <c r="AE587" s="233"/>
      <c r="AF587" s="233"/>
      <c r="AG587" s="221">
        <v>2025</v>
      </c>
      <c r="AH587" s="158"/>
      <c r="AI587" s="175"/>
      <c r="AJ587" s="218"/>
      <c r="AK587" s="15">
        <f t="shared" si="124"/>
        <v>554</v>
      </c>
      <c r="AL587" s="15" t="s">
        <v>155</v>
      </c>
      <c r="AM587" s="15" t="str">
        <f t="shared" si="125"/>
        <v>554.</v>
      </c>
      <c r="AN587" s="272"/>
      <c r="AO587" s="16"/>
      <c r="AP587" s="16"/>
    </row>
    <row r="588" spans="1:42" ht="22.5" hidden="1" customHeight="1" x14ac:dyDescent="0.25">
      <c r="A588" s="83" t="str">
        <f t="shared" si="126"/>
        <v>555.</v>
      </c>
      <c r="B588" s="26">
        <v>982</v>
      </c>
      <c r="C588" s="270" t="s">
        <v>2601</v>
      </c>
      <c r="D588" s="26">
        <v>1973</v>
      </c>
      <c r="E588" s="135" t="s">
        <v>2957</v>
      </c>
      <c r="F588" s="83" t="s">
        <v>2959</v>
      </c>
      <c r="G588" s="26">
        <v>2</v>
      </c>
      <c r="H588" s="26">
        <v>2</v>
      </c>
      <c r="I588" s="205">
        <v>797.8</v>
      </c>
      <c r="J588" s="205">
        <v>726.3</v>
      </c>
      <c r="K588" s="205">
        <v>726.3</v>
      </c>
      <c r="L588" s="219">
        <v>38</v>
      </c>
      <c r="M588" s="233">
        <f t="shared" si="128"/>
        <v>171006.76</v>
      </c>
      <c r="N588" s="233"/>
      <c r="O588" s="233"/>
      <c r="P588" s="233"/>
      <c r="Q588" s="205">
        <f t="shared" si="127"/>
        <v>171006.76</v>
      </c>
      <c r="R588" s="233"/>
      <c r="S588" s="271"/>
      <c r="T588" s="233"/>
      <c r="U588" s="233"/>
      <c r="V588" s="233"/>
      <c r="W588" s="233"/>
      <c r="X588" s="233"/>
      <c r="Y588" s="233"/>
      <c r="Z588" s="233"/>
      <c r="AA588" s="233">
        <v>63.88</v>
      </c>
      <c r="AB588" s="233">
        <f>AA588*2677</f>
        <v>171006.76</v>
      </c>
      <c r="AC588" s="233"/>
      <c r="AD588" s="233"/>
      <c r="AE588" s="233"/>
      <c r="AF588" s="233"/>
      <c r="AG588" s="221">
        <v>2025</v>
      </c>
      <c r="AH588" s="158"/>
      <c r="AI588" s="175"/>
      <c r="AJ588" s="218"/>
      <c r="AK588" s="15">
        <f t="shared" si="124"/>
        <v>555</v>
      </c>
      <c r="AL588" s="15" t="s">
        <v>155</v>
      </c>
      <c r="AM588" s="15" t="str">
        <f t="shared" si="125"/>
        <v>555.</v>
      </c>
      <c r="AN588" s="272"/>
      <c r="AO588" s="16"/>
      <c r="AP588" s="16"/>
    </row>
    <row r="589" spans="1:42" ht="22.5" hidden="1" customHeight="1" x14ac:dyDescent="0.25">
      <c r="A589" s="83" t="str">
        <f t="shared" si="126"/>
        <v>556.</v>
      </c>
      <c r="B589" s="26">
        <v>984</v>
      </c>
      <c r="C589" s="270" t="s">
        <v>2602</v>
      </c>
      <c r="D589" s="26">
        <v>1974</v>
      </c>
      <c r="E589" s="135" t="s">
        <v>2957</v>
      </c>
      <c r="F589" s="83" t="s">
        <v>2959</v>
      </c>
      <c r="G589" s="26">
        <v>2</v>
      </c>
      <c r="H589" s="26">
        <v>2</v>
      </c>
      <c r="I589" s="204">
        <v>794.65</v>
      </c>
      <c r="J589" s="205">
        <v>721.3</v>
      </c>
      <c r="K589" s="204">
        <v>721.3</v>
      </c>
      <c r="L589" s="223">
        <v>27</v>
      </c>
      <c r="M589" s="233">
        <f t="shared" si="128"/>
        <v>453955</v>
      </c>
      <c r="N589" s="233"/>
      <c r="O589" s="233"/>
      <c r="P589" s="233"/>
      <c r="Q589" s="205">
        <f t="shared" si="127"/>
        <v>453955</v>
      </c>
      <c r="R589" s="233">
        <f>78595+375360</f>
        <v>453955</v>
      </c>
      <c r="S589" s="271"/>
      <c r="T589" s="233"/>
      <c r="U589" s="233"/>
      <c r="V589" s="233"/>
      <c r="W589" s="233"/>
      <c r="X589" s="233"/>
      <c r="Y589" s="233"/>
      <c r="Z589" s="233"/>
      <c r="AA589" s="233"/>
      <c r="AB589" s="233"/>
      <c r="AC589" s="233"/>
      <c r="AD589" s="233"/>
      <c r="AE589" s="233"/>
      <c r="AF589" s="233"/>
      <c r="AG589" s="221">
        <v>2025</v>
      </c>
      <c r="AH589" s="158"/>
      <c r="AI589" s="175"/>
      <c r="AJ589" s="218"/>
      <c r="AK589" s="15">
        <f t="shared" si="124"/>
        <v>556</v>
      </c>
      <c r="AL589" s="15" t="s">
        <v>155</v>
      </c>
      <c r="AM589" s="15" t="str">
        <f t="shared" si="125"/>
        <v>556.</v>
      </c>
      <c r="AN589" s="272"/>
      <c r="AP589" s="16"/>
    </row>
    <row r="590" spans="1:42" ht="22.5" hidden="1" customHeight="1" x14ac:dyDescent="0.25">
      <c r="A590" s="83" t="str">
        <f t="shared" si="126"/>
        <v>557.</v>
      </c>
      <c r="B590" s="26">
        <v>1002</v>
      </c>
      <c r="C590" s="40" t="s">
        <v>2606</v>
      </c>
      <c r="D590" s="26">
        <v>1963</v>
      </c>
      <c r="E590" s="135" t="s">
        <v>2957</v>
      </c>
      <c r="F590" s="83" t="s">
        <v>2959</v>
      </c>
      <c r="G590" s="26">
        <v>2</v>
      </c>
      <c r="H590" s="26">
        <v>2</v>
      </c>
      <c r="I590" s="205">
        <v>509.7</v>
      </c>
      <c r="J590" s="205">
        <v>458.1</v>
      </c>
      <c r="K590" s="205">
        <v>458.1</v>
      </c>
      <c r="L590" s="219">
        <v>26</v>
      </c>
      <c r="M590" s="233">
        <f t="shared" si="128"/>
        <v>1516643.44</v>
      </c>
      <c r="N590" s="233"/>
      <c r="O590" s="233"/>
      <c r="P590" s="233"/>
      <c r="Q590" s="205">
        <f t="shared" si="127"/>
        <v>1516643.44</v>
      </c>
      <c r="R590" s="233"/>
      <c r="S590" s="271"/>
      <c r="T590" s="233"/>
      <c r="U590" s="233"/>
      <c r="V590" s="233"/>
      <c r="W590" s="233"/>
      <c r="X590" s="233"/>
      <c r="Y590" s="233">
        <v>481.78</v>
      </c>
      <c r="Z590" s="233">
        <f>Y590*3148</f>
        <v>1516643.44</v>
      </c>
      <c r="AA590" s="233"/>
      <c r="AB590" s="233"/>
      <c r="AC590" s="233"/>
      <c r="AD590" s="233"/>
      <c r="AE590" s="233"/>
      <c r="AF590" s="233"/>
      <c r="AG590" s="221">
        <v>2025</v>
      </c>
      <c r="AH590" s="158"/>
      <c r="AI590" s="175"/>
      <c r="AJ590" s="218"/>
      <c r="AK590" s="15">
        <f t="shared" si="124"/>
        <v>557</v>
      </c>
      <c r="AL590" s="15" t="s">
        <v>155</v>
      </c>
      <c r="AM590" s="15" t="str">
        <f t="shared" si="125"/>
        <v>557.</v>
      </c>
      <c r="AN590" s="272"/>
      <c r="AP590" s="16"/>
    </row>
    <row r="591" spans="1:42" ht="22.5" hidden="1" customHeight="1" x14ac:dyDescent="0.25">
      <c r="A591" s="83" t="str">
        <f t="shared" si="126"/>
        <v>558.</v>
      </c>
      <c r="B591" s="26">
        <v>1003</v>
      </c>
      <c r="C591" s="40" t="s">
        <v>2607</v>
      </c>
      <c r="D591" s="26">
        <v>1963</v>
      </c>
      <c r="E591" s="135" t="s">
        <v>2957</v>
      </c>
      <c r="F591" s="83" t="s">
        <v>2959</v>
      </c>
      <c r="G591" s="26">
        <v>5</v>
      </c>
      <c r="H591" s="26">
        <v>3</v>
      </c>
      <c r="I591" s="205">
        <v>2479.1</v>
      </c>
      <c r="J591" s="205">
        <v>2245.8000000000002</v>
      </c>
      <c r="K591" s="205">
        <v>2245.8000000000002</v>
      </c>
      <c r="L591" s="219">
        <v>87</v>
      </c>
      <c r="M591" s="233">
        <f t="shared" si="128"/>
        <v>2804150</v>
      </c>
      <c r="N591" s="233"/>
      <c r="O591" s="233"/>
      <c r="P591" s="233"/>
      <c r="Q591" s="205">
        <f t="shared" si="127"/>
        <v>2804150</v>
      </c>
      <c r="R591" s="233">
        <v>110916</v>
      </c>
      <c r="S591" s="271"/>
      <c r="T591" s="233"/>
      <c r="U591" s="233">
        <v>358</v>
      </c>
      <c r="V591" s="233">
        <f>U591*7523</f>
        <v>2693234</v>
      </c>
      <c r="W591" s="233"/>
      <c r="X591" s="233"/>
      <c r="Y591" s="233"/>
      <c r="Z591" s="233"/>
      <c r="AA591" s="233"/>
      <c r="AB591" s="233"/>
      <c r="AC591" s="233"/>
      <c r="AD591" s="233"/>
      <c r="AE591" s="233"/>
      <c r="AF591" s="233"/>
      <c r="AG591" s="221">
        <v>2025</v>
      </c>
      <c r="AH591" s="158"/>
      <c r="AI591" s="175"/>
      <c r="AJ591" s="218"/>
      <c r="AK591" s="15">
        <f t="shared" si="124"/>
        <v>558</v>
      </c>
      <c r="AL591" s="15" t="s">
        <v>155</v>
      </c>
      <c r="AM591" s="15" t="str">
        <f t="shared" si="125"/>
        <v>558.</v>
      </c>
      <c r="AN591" s="272"/>
      <c r="AP591" s="16"/>
    </row>
    <row r="592" spans="1:42" ht="22.5" hidden="1" customHeight="1" x14ac:dyDescent="0.25">
      <c r="A592" s="83" t="str">
        <f t="shared" si="126"/>
        <v>559.</v>
      </c>
      <c r="B592" s="26">
        <v>1006</v>
      </c>
      <c r="C592" s="313" t="s">
        <v>2609</v>
      </c>
      <c r="D592" s="26">
        <v>1962</v>
      </c>
      <c r="E592" s="135" t="s">
        <v>2957</v>
      </c>
      <c r="F592" s="83" t="s">
        <v>2959</v>
      </c>
      <c r="G592" s="26">
        <v>4</v>
      </c>
      <c r="H592" s="26">
        <v>3</v>
      </c>
      <c r="I592" s="205">
        <v>1584</v>
      </c>
      <c r="J592" s="205">
        <v>1560.4</v>
      </c>
      <c r="K592" s="205">
        <v>1560.4</v>
      </c>
      <c r="L592" s="219">
        <v>54</v>
      </c>
      <c r="M592" s="205">
        <f t="shared" si="128"/>
        <v>1916089.2</v>
      </c>
      <c r="N592" s="205"/>
      <c r="O592" s="205"/>
      <c r="P592" s="205"/>
      <c r="Q592" s="205">
        <f t="shared" si="127"/>
        <v>1916089.2</v>
      </c>
      <c r="R592" s="205">
        <f>1005841.2+910248</f>
        <v>1916089.2</v>
      </c>
      <c r="S592" s="219"/>
      <c r="T592" s="205"/>
      <c r="U592" s="205"/>
      <c r="V592" s="205"/>
      <c r="W592" s="205"/>
      <c r="X592" s="205"/>
      <c r="Y592" s="205"/>
      <c r="Z592" s="205"/>
      <c r="AA592" s="205"/>
      <c r="AB592" s="205"/>
      <c r="AC592" s="205"/>
      <c r="AD592" s="205"/>
      <c r="AE592" s="205"/>
      <c r="AF592" s="205"/>
      <c r="AG592" s="221">
        <v>2025</v>
      </c>
      <c r="AH592" s="158"/>
      <c r="AI592" s="175"/>
      <c r="AJ592" s="218"/>
      <c r="AK592" s="15">
        <f t="shared" si="124"/>
        <v>559</v>
      </c>
      <c r="AL592" s="15" t="s">
        <v>155</v>
      </c>
      <c r="AM592" s="15" t="str">
        <f t="shared" si="125"/>
        <v>559.</v>
      </c>
      <c r="AN592" s="272"/>
      <c r="AO592" s="16"/>
      <c r="AP592" s="16"/>
    </row>
    <row r="593" spans="1:42" ht="22.5" hidden="1" customHeight="1" x14ac:dyDescent="0.25">
      <c r="A593" s="83" t="str">
        <f t="shared" si="126"/>
        <v>560.</v>
      </c>
      <c r="B593" s="26">
        <v>1010</v>
      </c>
      <c r="C593" s="270" t="s">
        <v>2610</v>
      </c>
      <c r="D593" s="26">
        <v>1966</v>
      </c>
      <c r="E593" s="135" t="s">
        <v>2957</v>
      </c>
      <c r="F593" s="83" t="s">
        <v>2959</v>
      </c>
      <c r="G593" s="26">
        <v>2</v>
      </c>
      <c r="H593" s="26">
        <v>1</v>
      </c>
      <c r="I593" s="204">
        <v>318.89999999999998</v>
      </c>
      <c r="J593" s="205">
        <v>211.1</v>
      </c>
      <c r="K593" s="204">
        <v>211.1</v>
      </c>
      <c r="L593" s="223">
        <v>12</v>
      </c>
      <c r="M593" s="233">
        <f t="shared" si="128"/>
        <v>112166.3</v>
      </c>
      <c r="N593" s="233"/>
      <c r="O593" s="233"/>
      <c r="P593" s="233"/>
      <c r="Q593" s="205">
        <f t="shared" si="127"/>
        <v>112166.3</v>
      </c>
      <c r="R593" s="233"/>
      <c r="S593" s="271"/>
      <c r="T593" s="233"/>
      <c r="U593" s="233"/>
      <c r="V593" s="233"/>
      <c r="W593" s="233"/>
      <c r="X593" s="233"/>
      <c r="Y593" s="233"/>
      <c r="Z593" s="233"/>
      <c r="AA593" s="233">
        <v>41.9</v>
      </c>
      <c r="AB593" s="233">
        <f>AA593*2677</f>
        <v>112166.3</v>
      </c>
      <c r="AC593" s="233"/>
      <c r="AD593" s="233"/>
      <c r="AE593" s="233"/>
      <c r="AF593" s="233"/>
      <c r="AG593" s="221">
        <v>2025</v>
      </c>
      <c r="AH593" s="158"/>
      <c r="AI593" s="175"/>
      <c r="AJ593" s="218"/>
      <c r="AK593" s="15">
        <f t="shared" si="124"/>
        <v>560</v>
      </c>
      <c r="AL593" s="15" t="s">
        <v>155</v>
      </c>
      <c r="AM593" s="15" t="str">
        <f t="shared" si="125"/>
        <v>560.</v>
      </c>
      <c r="AN593" s="272"/>
      <c r="AO593" s="16"/>
      <c r="AP593" s="16"/>
    </row>
    <row r="594" spans="1:42" ht="22.5" hidden="1" customHeight="1" x14ac:dyDescent="0.25">
      <c r="A594" s="83" t="str">
        <f t="shared" si="126"/>
        <v>561.</v>
      </c>
      <c r="B594" s="26">
        <v>1014</v>
      </c>
      <c r="C594" s="270" t="s">
        <v>2613</v>
      </c>
      <c r="D594" s="26">
        <v>1974</v>
      </c>
      <c r="E594" s="135" t="s">
        <v>2957</v>
      </c>
      <c r="F594" s="83" t="s">
        <v>2959</v>
      </c>
      <c r="G594" s="26">
        <v>2</v>
      </c>
      <c r="H594" s="26">
        <v>3</v>
      </c>
      <c r="I594" s="204">
        <v>944.7</v>
      </c>
      <c r="J594" s="205">
        <v>858.5</v>
      </c>
      <c r="K594" s="204">
        <v>858.5</v>
      </c>
      <c r="L594" s="223">
        <v>21</v>
      </c>
      <c r="M594" s="233">
        <f t="shared" si="128"/>
        <v>118607</v>
      </c>
      <c r="N594" s="233"/>
      <c r="O594" s="233"/>
      <c r="P594" s="233"/>
      <c r="Q594" s="205">
        <f t="shared" si="127"/>
        <v>118607</v>
      </c>
      <c r="R594" s="233">
        <v>118607</v>
      </c>
      <c r="S594" s="271"/>
      <c r="T594" s="233"/>
      <c r="U594" s="233"/>
      <c r="V594" s="233"/>
      <c r="W594" s="233"/>
      <c r="X594" s="233"/>
      <c r="Y594" s="233"/>
      <c r="Z594" s="233"/>
      <c r="AA594" s="233"/>
      <c r="AB594" s="233"/>
      <c r="AC594" s="233"/>
      <c r="AD594" s="233"/>
      <c r="AE594" s="233"/>
      <c r="AF594" s="233"/>
      <c r="AG594" s="221">
        <v>2025</v>
      </c>
      <c r="AH594" s="158"/>
      <c r="AI594" s="175"/>
      <c r="AJ594" s="218"/>
      <c r="AK594" s="15">
        <f t="shared" si="124"/>
        <v>561</v>
      </c>
      <c r="AL594" s="15" t="s">
        <v>155</v>
      </c>
      <c r="AM594" s="15" t="str">
        <f t="shared" si="125"/>
        <v>561.</v>
      </c>
      <c r="AN594" s="272"/>
      <c r="AO594" s="16"/>
      <c r="AP594" s="16"/>
    </row>
    <row r="595" spans="1:42" ht="22.5" hidden="1" customHeight="1" x14ac:dyDescent="0.25">
      <c r="A595" s="83" t="str">
        <f t="shared" si="126"/>
        <v>562.</v>
      </c>
      <c r="B595" s="26">
        <v>1015</v>
      </c>
      <c r="C595" s="270" t="s">
        <v>2614</v>
      </c>
      <c r="D595" s="26">
        <v>1974</v>
      </c>
      <c r="E595" s="135" t="s">
        <v>2957</v>
      </c>
      <c r="F595" s="83" t="s">
        <v>2959</v>
      </c>
      <c r="G595" s="26">
        <v>2</v>
      </c>
      <c r="H595" s="26">
        <v>3</v>
      </c>
      <c r="I595" s="204">
        <v>854.8</v>
      </c>
      <c r="J595" s="205">
        <v>491</v>
      </c>
      <c r="K595" s="204">
        <v>491</v>
      </c>
      <c r="L595" s="223">
        <v>31</v>
      </c>
      <c r="M595" s="233">
        <f t="shared" si="128"/>
        <v>563040</v>
      </c>
      <c r="N595" s="233"/>
      <c r="O595" s="233"/>
      <c r="P595" s="233"/>
      <c r="Q595" s="205">
        <f t="shared" si="127"/>
        <v>563040</v>
      </c>
      <c r="R595" s="233">
        <v>563040</v>
      </c>
      <c r="S595" s="271"/>
      <c r="T595" s="233"/>
      <c r="U595" s="233"/>
      <c r="V595" s="233"/>
      <c r="W595" s="233"/>
      <c r="X595" s="233"/>
      <c r="Y595" s="233"/>
      <c r="Z595" s="233"/>
      <c r="AA595" s="233"/>
      <c r="AB595" s="233"/>
      <c r="AC595" s="233"/>
      <c r="AD595" s="233"/>
      <c r="AE595" s="233"/>
      <c r="AF595" s="233"/>
      <c r="AG595" s="221">
        <v>2025</v>
      </c>
      <c r="AH595" s="158"/>
      <c r="AI595" s="175"/>
      <c r="AJ595" s="218"/>
      <c r="AK595" s="15">
        <f t="shared" si="124"/>
        <v>562</v>
      </c>
      <c r="AL595" s="15" t="s">
        <v>155</v>
      </c>
      <c r="AM595" s="15" t="str">
        <f t="shared" si="125"/>
        <v>562.</v>
      </c>
      <c r="AN595" s="272"/>
      <c r="AO595" s="16"/>
      <c r="AP595" s="16"/>
    </row>
    <row r="596" spans="1:42" ht="22.5" hidden="1" customHeight="1" x14ac:dyDescent="0.25">
      <c r="A596" s="83" t="str">
        <f t="shared" si="126"/>
        <v>563.</v>
      </c>
      <c r="B596" s="26">
        <v>1017</v>
      </c>
      <c r="C596" s="270" t="s">
        <v>2615</v>
      </c>
      <c r="D596" s="26">
        <v>1973</v>
      </c>
      <c r="E596" s="135" t="s">
        <v>2957</v>
      </c>
      <c r="F596" s="83" t="s">
        <v>2959</v>
      </c>
      <c r="G596" s="26">
        <v>2</v>
      </c>
      <c r="H596" s="26">
        <v>3</v>
      </c>
      <c r="I596" s="204">
        <v>913.09</v>
      </c>
      <c r="J596" s="205">
        <v>859.5</v>
      </c>
      <c r="K596" s="204">
        <v>859.5</v>
      </c>
      <c r="L596" s="223">
        <v>36</v>
      </c>
      <c r="M596" s="233">
        <f t="shared" si="128"/>
        <v>563040</v>
      </c>
      <c r="N596" s="233"/>
      <c r="O596" s="233"/>
      <c r="P596" s="233"/>
      <c r="Q596" s="205">
        <f t="shared" si="127"/>
        <v>563040</v>
      </c>
      <c r="R596" s="233">
        <v>563040</v>
      </c>
      <c r="S596" s="271"/>
      <c r="T596" s="233"/>
      <c r="U596" s="233"/>
      <c r="V596" s="233"/>
      <c r="W596" s="233"/>
      <c r="X596" s="233"/>
      <c r="Y596" s="233"/>
      <c r="Z596" s="233"/>
      <c r="AA596" s="233"/>
      <c r="AB596" s="233"/>
      <c r="AC596" s="233"/>
      <c r="AD596" s="233"/>
      <c r="AE596" s="233"/>
      <c r="AF596" s="233"/>
      <c r="AG596" s="221">
        <v>2025</v>
      </c>
      <c r="AH596" s="158"/>
      <c r="AI596" s="175"/>
      <c r="AJ596" s="218"/>
      <c r="AK596" s="15">
        <f t="shared" si="124"/>
        <v>563</v>
      </c>
      <c r="AL596" s="15" t="s">
        <v>155</v>
      </c>
      <c r="AM596" s="15" t="str">
        <f t="shared" si="125"/>
        <v>563.</v>
      </c>
      <c r="AN596" s="272"/>
      <c r="AP596" s="16"/>
    </row>
    <row r="597" spans="1:42" ht="22.5" hidden="1" customHeight="1" x14ac:dyDescent="0.25">
      <c r="A597" s="83" t="str">
        <f t="shared" si="126"/>
        <v>564.</v>
      </c>
      <c r="B597" s="26">
        <v>1033</v>
      </c>
      <c r="C597" s="270" t="s">
        <v>2624</v>
      </c>
      <c r="D597" s="26">
        <v>1973</v>
      </c>
      <c r="E597" s="135" t="s">
        <v>2957</v>
      </c>
      <c r="F597" s="83" t="s">
        <v>2959</v>
      </c>
      <c r="G597" s="26">
        <v>2</v>
      </c>
      <c r="H597" s="26">
        <v>2</v>
      </c>
      <c r="I597" s="204">
        <v>794.6</v>
      </c>
      <c r="J597" s="205">
        <v>733.2</v>
      </c>
      <c r="K597" s="204">
        <v>733.2</v>
      </c>
      <c r="L597" s="223">
        <v>34</v>
      </c>
      <c r="M597" s="233">
        <f t="shared" si="128"/>
        <v>841266.8</v>
      </c>
      <c r="N597" s="233"/>
      <c r="O597" s="233"/>
      <c r="P597" s="233"/>
      <c r="Q597" s="205">
        <f t="shared" si="127"/>
        <v>841266.8</v>
      </c>
      <c r="R597" s="233">
        <f>104602.8+736664</f>
        <v>841266.8</v>
      </c>
      <c r="S597" s="271"/>
      <c r="T597" s="233"/>
      <c r="U597" s="233"/>
      <c r="V597" s="233"/>
      <c r="W597" s="233"/>
      <c r="X597" s="233"/>
      <c r="Y597" s="233"/>
      <c r="Z597" s="233"/>
      <c r="AA597" s="233"/>
      <c r="AB597" s="233"/>
      <c r="AC597" s="233"/>
      <c r="AD597" s="233"/>
      <c r="AE597" s="233"/>
      <c r="AF597" s="233"/>
      <c r="AG597" s="221">
        <v>2025</v>
      </c>
      <c r="AH597" s="158"/>
      <c r="AI597" s="175"/>
      <c r="AJ597" s="218"/>
      <c r="AK597" s="15">
        <f t="shared" si="124"/>
        <v>564</v>
      </c>
      <c r="AL597" s="15" t="s">
        <v>155</v>
      </c>
      <c r="AM597" s="15" t="str">
        <f t="shared" si="125"/>
        <v>564.</v>
      </c>
      <c r="AN597" s="272"/>
      <c r="AO597" s="16"/>
      <c r="AP597" s="16"/>
    </row>
    <row r="598" spans="1:42" ht="22.5" hidden="1" customHeight="1" x14ac:dyDescent="0.25">
      <c r="A598" s="83" t="str">
        <f t="shared" si="126"/>
        <v>565.</v>
      </c>
      <c r="B598" s="26">
        <v>1035</v>
      </c>
      <c r="C598" s="40" t="s">
        <v>2625</v>
      </c>
      <c r="D598" s="26">
        <v>1978</v>
      </c>
      <c r="E598" s="135" t="s">
        <v>2957</v>
      </c>
      <c r="F598" s="83" t="s">
        <v>2958</v>
      </c>
      <c r="G598" s="26">
        <v>3</v>
      </c>
      <c r="H598" s="26">
        <v>3</v>
      </c>
      <c r="I598" s="204">
        <v>1414.8</v>
      </c>
      <c r="J598" s="204">
        <v>1281.4000000000001</v>
      </c>
      <c r="K598" s="204">
        <v>1281.4000000000001</v>
      </c>
      <c r="L598" s="223">
        <v>52</v>
      </c>
      <c r="M598" s="233">
        <f t="shared" si="128"/>
        <v>2018243</v>
      </c>
      <c r="N598" s="233"/>
      <c r="O598" s="233"/>
      <c r="P598" s="233"/>
      <c r="Q598" s="205">
        <f t="shared" si="127"/>
        <v>2018243</v>
      </c>
      <c r="R598" s="233"/>
      <c r="S598" s="271"/>
      <c r="T598" s="233"/>
      <c r="U598" s="233">
        <v>569</v>
      </c>
      <c r="V598" s="233">
        <f>U598*3547</f>
        <v>2018243</v>
      </c>
      <c r="W598" s="233"/>
      <c r="X598" s="233"/>
      <c r="Y598" s="233"/>
      <c r="Z598" s="233"/>
      <c r="AA598" s="233"/>
      <c r="AB598" s="233"/>
      <c r="AC598" s="233"/>
      <c r="AD598" s="233"/>
      <c r="AE598" s="233"/>
      <c r="AF598" s="233"/>
      <c r="AG598" s="221">
        <v>2025</v>
      </c>
      <c r="AH598" s="158"/>
      <c r="AI598" s="175"/>
      <c r="AJ598" s="218"/>
      <c r="AK598" s="15">
        <f t="shared" si="124"/>
        <v>565</v>
      </c>
      <c r="AL598" s="15" t="s">
        <v>155</v>
      </c>
      <c r="AM598" s="15" t="str">
        <f t="shared" si="125"/>
        <v>565.</v>
      </c>
      <c r="AN598" s="272"/>
      <c r="AO598" s="16"/>
      <c r="AP598" s="16"/>
    </row>
    <row r="599" spans="1:42" ht="22.5" hidden="1" customHeight="1" x14ac:dyDescent="0.25">
      <c r="A599" s="83" t="str">
        <f t="shared" si="126"/>
        <v>566.</v>
      </c>
      <c r="B599" s="26">
        <v>1036</v>
      </c>
      <c r="C599" s="270" t="s">
        <v>2627</v>
      </c>
      <c r="D599" s="26">
        <v>1975</v>
      </c>
      <c r="E599" s="135" t="s">
        <v>2957</v>
      </c>
      <c r="F599" s="83" t="s">
        <v>2959</v>
      </c>
      <c r="G599" s="26">
        <v>2</v>
      </c>
      <c r="H599" s="26">
        <v>2</v>
      </c>
      <c r="I599" s="204">
        <v>798</v>
      </c>
      <c r="J599" s="205">
        <v>727.6</v>
      </c>
      <c r="K599" s="204">
        <v>727.6</v>
      </c>
      <c r="L599" s="223">
        <v>32</v>
      </c>
      <c r="M599" s="233">
        <f t="shared" si="128"/>
        <v>890610.6</v>
      </c>
      <c r="N599" s="233"/>
      <c r="O599" s="233"/>
      <c r="P599" s="233"/>
      <c r="Q599" s="205">
        <f t="shared" si="127"/>
        <v>890610.6</v>
      </c>
      <c r="R599" s="233">
        <f>792009.6+98601</f>
        <v>890610.6</v>
      </c>
      <c r="S599" s="271"/>
      <c r="T599" s="233"/>
      <c r="U599" s="233"/>
      <c r="V599" s="233"/>
      <c r="W599" s="233"/>
      <c r="X599" s="233"/>
      <c r="Y599" s="233"/>
      <c r="Z599" s="233"/>
      <c r="AA599" s="233"/>
      <c r="AB599" s="233"/>
      <c r="AC599" s="233"/>
      <c r="AD599" s="233"/>
      <c r="AE599" s="233"/>
      <c r="AF599" s="233"/>
      <c r="AG599" s="221">
        <v>2025</v>
      </c>
      <c r="AH599" s="158"/>
      <c r="AI599" s="175"/>
      <c r="AJ599" s="218"/>
      <c r="AK599" s="15">
        <f t="shared" si="124"/>
        <v>566</v>
      </c>
      <c r="AL599" s="15" t="s">
        <v>155</v>
      </c>
      <c r="AM599" s="15" t="str">
        <f t="shared" si="125"/>
        <v>566.</v>
      </c>
      <c r="AN599" s="272"/>
      <c r="AO599" s="16"/>
      <c r="AP599" s="16"/>
    </row>
    <row r="600" spans="1:42" ht="22.5" hidden="1" customHeight="1" x14ac:dyDescent="0.25">
      <c r="A600" s="83" t="str">
        <f t="shared" si="126"/>
        <v>567.</v>
      </c>
      <c r="B600" s="26">
        <v>1055</v>
      </c>
      <c r="C600" s="40" t="s">
        <v>3147</v>
      </c>
      <c r="D600" s="26">
        <v>1979</v>
      </c>
      <c r="E600" s="135" t="s">
        <v>2957</v>
      </c>
      <c r="F600" s="83" t="s">
        <v>2959</v>
      </c>
      <c r="G600" s="26">
        <v>5</v>
      </c>
      <c r="H600" s="26">
        <v>4</v>
      </c>
      <c r="I600" s="204">
        <v>3376.51</v>
      </c>
      <c r="J600" s="204">
        <v>3102.83</v>
      </c>
      <c r="K600" s="204">
        <v>3102.83</v>
      </c>
      <c r="L600" s="223">
        <v>121</v>
      </c>
      <c r="M600" s="233">
        <f>R600+T600+V600+X600+Z600+AB600+AE600+AF600</f>
        <v>1549743</v>
      </c>
      <c r="N600" s="233"/>
      <c r="O600" s="233"/>
      <c r="P600" s="233"/>
      <c r="Q600" s="205">
        <f>M600</f>
        <v>1549743</v>
      </c>
      <c r="R600" s="233">
        <v>1549743</v>
      </c>
      <c r="S600" s="271"/>
      <c r="T600" s="233"/>
      <c r="U600" s="233"/>
      <c r="V600" s="233"/>
      <c r="W600" s="233"/>
      <c r="X600" s="233"/>
      <c r="Y600" s="233"/>
      <c r="Z600" s="233"/>
      <c r="AA600" s="233"/>
      <c r="AB600" s="233"/>
      <c r="AC600" s="211"/>
      <c r="AD600" s="211"/>
      <c r="AE600" s="233"/>
      <c r="AF600" s="233"/>
      <c r="AG600" s="221">
        <v>2025</v>
      </c>
      <c r="AH600" s="158"/>
      <c r="AI600" s="175"/>
      <c r="AJ600" s="218"/>
      <c r="AK600" s="15">
        <f t="shared" si="124"/>
        <v>567</v>
      </c>
      <c r="AL600" s="15" t="s">
        <v>155</v>
      </c>
      <c r="AM600" s="15" t="str">
        <f t="shared" si="125"/>
        <v>567.</v>
      </c>
      <c r="AN600" s="272"/>
      <c r="AO600" s="16"/>
      <c r="AP600" s="16"/>
    </row>
    <row r="601" spans="1:42" ht="22.5" hidden="1" customHeight="1" x14ac:dyDescent="0.25">
      <c r="A601" s="83" t="str">
        <f t="shared" si="126"/>
        <v>568.</v>
      </c>
      <c r="B601" s="26">
        <v>1078</v>
      </c>
      <c r="C601" s="40" t="s">
        <v>2640</v>
      </c>
      <c r="D601" s="26">
        <v>1961</v>
      </c>
      <c r="E601" s="135" t="s">
        <v>2957</v>
      </c>
      <c r="F601" s="83" t="s">
        <v>2959</v>
      </c>
      <c r="G601" s="26">
        <v>2</v>
      </c>
      <c r="H601" s="26">
        <v>1</v>
      </c>
      <c r="I601" s="204">
        <v>343.6</v>
      </c>
      <c r="J601" s="204">
        <v>310.10000000000002</v>
      </c>
      <c r="K601" s="204">
        <v>310.10000000000002</v>
      </c>
      <c r="L601" s="219">
        <v>14</v>
      </c>
      <c r="M601" s="205">
        <f t="shared" si="128"/>
        <v>130637.59999999999</v>
      </c>
      <c r="N601" s="205"/>
      <c r="O601" s="205"/>
      <c r="P601" s="205"/>
      <c r="Q601" s="205">
        <f t="shared" si="127"/>
        <v>130637.59999999999</v>
      </c>
      <c r="R601" s="233"/>
      <c r="S601" s="271"/>
      <c r="T601" s="233"/>
      <c r="U601" s="233"/>
      <c r="V601" s="233"/>
      <c r="W601" s="233"/>
      <c r="X601" s="233"/>
      <c r="Y601" s="233"/>
      <c r="Z601" s="233"/>
      <c r="AA601" s="233">
        <v>48.8</v>
      </c>
      <c r="AB601" s="233">
        <f>AA601*2677</f>
        <v>130637.59999999999</v>
      </c>
      <c r="AC601" s="233"/>
      <c r="AD601" s="233"/>
      <c r="AE601" s="233"/>
      <c r="AF601" s="233"/>
      <c r="AG601" s="221">
        <v>2025</v>
      </c>
      <c r="AH601" s="158"/>
      <c r="AI601" s="175"/>
      <c r="AJ601" s="218"/>
      <c r="AK601" s="15">
        <f t="shared" si="124"/>
        <v>568</v>
      </c>
      <c r="AL601" s="15" t="s">
        <v>155</v>
      </c>
      <c r="AM601" s="15" t="str">
        <f t="shared" si="125"/>
        <v>568.</v>
      </c>
      <c r="AN601" s="272"/>
      <c r="AP601" s="16"/>
    </row>
    <row r="602" spans="1:42" ht="22.5" hidden="1" customHeight="1" x14ac:dyDescent="0.25">
      <c r="A602" s="83" t="str">
        <f t="shared" si="126"/>
        <v>569.</v>
      </c>
      <c r="B602" s="26">
        <v>1089</v>
      </c>
      <c r="C602" s="40" t="s">
        <v>2645</v>
      </c>
      <c r="D602" s="26">
        <v>1976</v>
      </c>
      <c r="E602" s="135" t="s">
        <v>2957</v>
      </c>
      <c r="F602" s="83" t="s">
        <v>2958</v>
      </c>
      <c r="G602" s="26">
        <v>5</v>
      </c>
      <c r="H602" s="26">
        <v>6</v>
      </c>
      <c r="I602" s="204">
        <v>5072.78</v>
      </c>
      <c r="J602" s="204">
        <v>4678.17</v>
      </c>
      <c r="K602" s="204">
        <v>4678.17</v>
      </c>
      <c r="L602" s="223">
        <v>200</v>
      </c>
      <c r="M602" s="233">
        <f t="shared" si="128"/>
        <v>1330992</v>
      </c>
      <c r="N602" s="233"/>
      <c r="O602" s="233"/>
      <c r="P602" s="233"/>
      <c r="Q602" s="205">
        <f t="shared" si="127"/>
        <v>1330992</v>
      </c>
      <c r="R602" s="233">
        <v>1330992</v>
      </c>
      <c r="S602" s="271"/>
      <c r="T602" s="233"/>
      <c r="U602" s="233"/>
      <c r="V602" s="233"/>
      <c r="W602" s="233"/>
      <c r="X602" s="233"/>
      <c r="Y602" s="233"/>
      <c r="Z602" s="233"/>
      <c r="AA602" s="233"/>
      <c r="AB602" s="233"/>
      <c r="AC602" s="233"/>
      <c r="AD602" s="233"/>
      <c r="AE602" s="233"/>
      <c r="AF602" s="233"/>
      <c r="AG602" s="221">
        <v>2025</v>
      </c>
      <c r="AH602" s="158"/>
      <c r="AI602" s="175"/>
      <c r="AJ602" s="218"/>
      <c r="AK602" s="15">
        <f t="shared" si="124"/>
        <v>569</v>
      </c>
      <c r="AL602" s="15" t="s">
        <v>155</v>
      </c>
      <c r="AM602" s="15" t="str">
        <f t="shared" si="125"/>
        <v>569.</v>
      </c>
      <c r="AN602" s="272"/>
      <c r="AP602" s="16"/>
    </row>
    <row r="603" spans="1:42" ht="22.5" hidden="1" customHeight="1" x14ac:dyDescent="0.25">
      <c r="A603" s="83" t="str">
        <f t="shared" si="126"/>
        <v>570.</v>
      </c>
      <c r="B603" s="26">
        <v>1106</v>
      </c>
      <c r="C603" s="270" t="s">
        <v>2653</v>
      </c>
      <c r="D603" s="26">
        <v>1974</v>
      </c>
      <c r="E603" s="135" t="s">
        <v>2957</v>
      </c>
      <c r="F603" s="83" t="s">
        <v>2959</v>
      </c>
      <c r="G603" s="26">
        <v>5</v>
      </c>
      <c r="H603" s="26">
        <v>2</v>
      </c>
      <c r="I603" s="204">
        <v>1990.6</v>
      </c>
      <c r="J603" s="205">
        <v>1799.3</v>
      </c>
      <c r="K603" s="204">
        <v>1785.8</v>
      </c>
      <c r="L603" s="223">
        <v>58</v>
      </c>
      <c r="M603" s="233">
        <f t="shared" si="128"/>
        <v>3182212</v>
      </c>
      <c r="N603" s="233"/>
      <c r="O603" s="233"/>
      <c r="P603" s="233"/>
      <c r="Q603" s="205">
        <f t="shared" si="127"/>
        <v>3182212</v>
      </c>
      <c r="R603" s="233">
        <v>97172</v>
      </c>
      <c r="S603" s="271"/>
      <c r="T603" s="233"/>
      <c r="U603" s="233"/>
      <c r="V603" s="233"/>
      <c r="W603" s="233"/>
      <c r="X603" s="233"/>
      <c r="Y603" s="233">
        <v>980</v>
      </c>
      <c r="Z603" s="233">
        <f>Y603*3148</f>
        <v>3085040</v>
      </c>
      <c r="AA603" s="233"/>
      <c r="AB603" s="233"/>
      <c r="AC603" s="233"/>
      <c r="AD603" s="233"/>
      <c r="AE603" s="233"/>
      <c r="AF603" s="233"/>
      <c r="AG603" s="221">
        <v>2025</v>
      </c>
      <c r="AH603" s="158"/>
      <c r="AI603" s="175"/>
      <c r="AJ603" s="218"/>
      <c r="AK603" s="15">
        <f t="shared" si="124"/>
        <v>570</v>
      </c>
      <c r="AL603" s="15" t="s">
        <v>155</v>
      </c>
      <c r="AM603" s="15" t="str">
        <f t="shared" si="125"/>
        <v>570.</v>
      </c>
      <c r="AN603" s="272"/>
      <c r="AO603" s="16"/>
      <c r="AP603" s="16"/>
    </row>
    <row r="604" spans="1:42" ht="22.5" hidden="1" customHeight="1" x14ac:dyDescent="0.25">
      <c r="A604" s="83" t="str">
        <f t="shared" si="126"/>
        <v>571.</v>
      </c>
      <c r="B604" s="26">
        <v>1113</v>
      </c>
      <c r="C604" s="40" t="s">
        <v>2655</v>
      </c>
      <c r="D604" s="26">
        <v>1975</v>
      </c>
      <c r="E604" s="135" t="s">
        <v>2957</v>
      </c>
      <c r="F604" s="83" t="s">
        <v>2958</v>
      </c>
      <c r="G604" s="26">
        <v>5</v>
      </c>
      <c r="H604" s="26">
        <v>4</v>
      </c>
      <c r="I604" s="204">
        <v>3688.75</v>
      </c>
      <c r="J604" s="204">
        <v>3365.6</v>
      </c>
      <c r="K604" s="204">
        <v>3365.6</v>
      </c>
      <c r="L604" s="223">
        <v>146</v>
      </c>
      <c r="M604" s="233">
        <f t="shared" si="128"/>
        <v>3880674.58</v>
      </c>
      <c r="N604" s="233"/>
      <c r="O604" s="233"/>
      <c r="P604" s="233"/>
      <c r="Q604" s="205">
        <f t="shared" si="127"/>
        <v>3880674.58</v>
      </c>
      <c r="R604" s="233">
        <v>902116.8</v>
      </c>
      <c r="S604" s="271"/>
      <c r="T604" s="233"/>
      <c r="U604" s="233">
        <v>839.74</v>
      </c>
      <c r="V604" s="233">
        <f>U604*3547</f>
        <v>2978557.7800000003</v>
      </c>
      <c r="W604" s="233"/>
      <c r="X604" s="233"/>
      <c r="Y604" s="233"/>
      <c r="Z604" s="233"/>
      <c r="AA604" s="233"/>
      <c r="AB604" s="233"/>
      <c r="AC604" s="233"/>
      <c r="AD604" s="233"/>
      <c r="AE604" s="233"/>
      <c r="AF604" s="233"/>
      <c r="AG604" s="221">
        <v>2025</v>
      </c>
      <c r="AH604" s="158"/>
      <c r="AI604" s="175"/>
      <c r="AJ604" s="218"/>
      <c r="AK604" s="15">
        <f t="shared" si="124"/>
        <v>571</v>
      </c>
      <c r="AL604" s="15" t="s">
        <v>155</v>
      </c>
      <c r="AM604" s="15" t="str">
        <f t="shared" si="125"/>
        <v>571.</v>
      </c>
      <c r="AN604" s="272"/>
      <c r="AP604" s="16"/>
    </row>
    <row r="605" spans="1:42" ht="22.5" hidden="1" customHeight="1" x14ac:dyDescent="0.25">
      <c r="A605" s="83" t="str">
        <f t="shared" si="126"/>
        <v>572.</v>
      </c>
      <c r="B605" s="26">
        <v>1111</v>
      </c>
      <c r="C605" s="270" t="s">
        <v>2656</v>
      </c>
      <c r="D605" s="26">
        <v>1964</v>
      </c>
      <c r="E605" s="135" t="s">
        <v>2957</v>
      </c>
      <c r="F605" s="83" t="s">
        <v>2959</v>
      </c>
      <c r="G605" s="26">
        <v>2</v>
      </c>
      <c r="H605" s="26">
        <v>2</v>
      </c>
      <c r="I605" s="205">
        <v>652.07000000000005</v>
      </c>
      <c r="J605" s="205">
        <v>601.04999999999995</v>
      </c>
      <c r="K605" s="205">
        <v>601.04999999999995</v>
      </c>
      <c r="L605" s="219">
        <v>31</v>
      </c>
      <c r="M605" s="205">
        <f>R605+T605+V605+X605+Z605+AB605+AE605+AF605</f>
        <v>255921.19999999998</v>
      </c>
      <c r="N605" s="205"/>
      <c r="O605" s="205"/>
      <c r="P605" s="205"/>
      <c r="Q605" s="205">
        <f>M605</f>
        <v>255921.19999999998</v>
      </c>
      <c r="R605" s="233"/>
      <c r="S605" s="271"/>
      <c r="T605" s="233"/>
      <c r="U605" s="233"/>
      <c r="V605" s="233"/>
      <c r="W605" s="233"/>
      <c r="X605" s="233"/>
      <c r="Y605" s="233"/>
      <c r="Z605" s="233"/>
      <c r="AA605" s="233">
        <v>95.6</v>
      </c>
      <c r="AB605" s="233">
        <f>AA605*2677</f>
        <v>255921.19999999998</v>
      </c>
      <c r="AC605" s="233"/>
      <c r="AD605" s="233"/>
      <c r="AE605" s="233"/>
      <c r="AF605" s="233"/>
      <c r="AG605" s="221">
        <v>2025</v>
      </c>
      <c r="AH605" s="158"/>
      <c r="AI605" s="175"/>
      <c r="AJ605" s="218"/>
      <c r="AK605" s="15">
        <f t="shared" si="124"/>
        <v>572</v>
      </c>
      <c r="AL605" s="15" t="s">
        <v>155</v>
      </c>
      <c r="AM605" s="15" t="str">
        <f t="shared" si="125"/>
        <v>572.</v>
      </c>
      <c r="AN605" s="272"/>
      <c r="AO605" s="16"/>
      <c r="AP605" s="16"/>
    </row>
    <row r="606" spans="1:42" ht="22.5" hidden="1" customHeight="1" x14ac:dyDescent="0.25">
      <c r="A606" s="83" t="str">
        <f t="shared" si="126"/>
        <v>573.</v>
      </c>
      <c r="B606" s="26">
        <v>972</v>
      </c>
      <c r="C606" s="270" t="s">
        <v>2538</v>
      </c>
      <c r="D606" s="26">
        <v>1985</v>
      </c>
      <c r="E606" s="135" t="s">
        <v>2957</v>
      </c>
      <c r="F606" s="83" t="s">
        <v>2958</v>
      </c>
      <c r="G606" s="26">
        <v>2</v>
      </c>
      <c r="H606" s="26">
        <v>2</v>
      </c>
      <c r="I606" s="204">
        <v>597.4</v>
      </c>
      <c r="J606" s="205">
        <v>557.9</v>
      </c>
      <c r="K606" s="204">
        <v>557.9</v>
      </c>
      <c r="L606" s="223">
        <v>21</v>
      </c>
      <c r="M606" s="233">
        <f t="shared" ref="M606:M632" si="129">R606+T606+V606+X606+Z606+AB606+AE606+AF606</f>
        <v>243607</v>
      </c>
      <c r="N606" s="233"/>
      <c r="O606" s="233"/>
      <c r="P606" s="233"/>
      <c r="Q606" s="205">
        <f t="shared" ref="Q606:Q632" si="130">M606</f>
        <v>243607</v>
      </c>
      <c r="R606" s="233"/>
      <c r="S606" s="271"/>
      <c r="T606" s="233"/>
      <c r="U606" s="233"/>
      <c r="V606" s="233"/>
      <c r="W606" s="233"/>
      <c r="X606" s="233"/>
      <c r="Y606" s="233"/>
      <c r="Z606" s="233"/>
      <c r="AA606" s="233">
        <v>91</v>
      </c>
      <c r="AB606" s="233">
        <f>AA606*2677</f>
        <v>243607</v>
      </c>
      <c r="AC606" s="233"/>
      <c r="AD606" s="233"/>
      <c r="AE606" s="233"/>
      <c r="AF606" s="233"/>
      <c r="AG606" s="221">
        <v>2025</v>
      </c>
      <c r="AH606" s="158"/>
      <c r="AI606" s="175"/>
      <c r="AJ606" s="218"/>
      <c r="AK606" s="15">
        <f t="shared" si="124"/>
        <v>573</v>
      </c>
      <c r="AL606" s="15" t="s">
        <v>155</v>
      </c>
      <c r="AM606" s="15" t="str">
        <f t="shared" si="125"/>
        <v>573.</v>
      </c>
      <c r="AN606" s="272"/>
      <c r="AO606" s="16"/>
      <c r="AP606" s="16"/>
    </row>
    <row r="607" spans="1:42" ht="22.5" hidden="1" customHeight="1" x14ac:dyDescent="0.25">
      <c r="A607" s="83" t="str">
        <f t="shared" si="126"/>
        <v>574.</v>
      </c>
      <c r="B607" s="26">
        <v>976</v>
      </c>
      <c r="C607" s="40" t="s">
        <v>2540</v>
      </c>
      <c r="D607" s="26">
        <v>1972</v>
      </c>
      <c r="E607" s="135" t="s">
        <v>2957</v>
      </c>
      <c r="F607" s="83" t="s">
        <v>2959</v>
      </c>
      <c r="G607" s="26">
        <v>2</v>
      </c>
      <c r="H607" s="26">
        <v>1</v>
      </c>
      <c r="I607" s="204">
        <v>352</v>
      </c>
      <c r="J607" s="204">
        <v>317.39999999999998</v>
      </c>
      <c r="K607" s="204">
        <v>317.39999999999998</v>
      </c>
      <c r="L607" s="219">
        <v>13</v>
      </c>
      <c r="M607" s="233">
        <f t="shared" si="129"/>
        <v>1123836</v>
      </c>
      <c r="N607" s="233"/>
      <c r="O607" s="233"/>
      <c r="P607" s="233"/>
      <c r="Q607" s="205">
        <f t="shared" si="130"/>
        <v>1123836</v>
      </c>
      <c r="R607" s="233"/>
      <c r="S607" s="271"/>
      <c r="T607" s="233"/>
      <c r="U607" s="233"/>
      <c r="V607" s="233"/>
      <c r="W607" s="233"/>
      <c r="X607" s="233"/>
      <c r="Y607" s="233">
        <v>357</v>
      </c>
      <c r="Z607" s="233">
        <f>Y607*3148</f>
        <v>1123836</v>
      </c>
      <c r="AA607" s="233"/>
      <c r="AB607" s="233"/>
      <c r="AC607" s="233"/>
      <c r="AD607" s="233"/>
      <c r="AE607" s="233"/>
      <c r="AF607" s="233"/>
      <c r="AG607" s="221">
        <v>2025</v>
      </c>
      <c r="AH607" s="158"/>
      <c r="AI607" s="175"/>
      <c r="AJ607" s="218"/>
      <c r="AK607" s="15">
        <f t="shared" ref="AK607:AK670" si="131">MAX(AK602:AK606)+1</f>
        <v>574</v>
      </c>
      <c r="AL607" s="15" t="s">
        <v>155</v>
      </c>
      <c r="AM607" s="15" t="str">
        <f t="shared" si="125"/>
        <v>574.</v>
      </c>
      <c r="AN607" s="272"/>
      <c r="AP607" s="16"/>
    </row>
    <row r="608" spans="1:42" ht="22.5" hidden="1" customHeight="1" x14ac:dyDescent="0.25">
      <c r="A608" s="83" t="str">
        <f t="shared" si="126"/>
        <v>575.</v>
      </c>
      <c r="B608" s="26">
        <v>970</v>
      </c>
      <c r="C608" s="270" t="s">
        <v>2542</v>
      </c>
      <c r="D608" s="26">
        <v>1973</v>
      </c>
      <c r="E608" s="135" t="s">
        <v>2957</v>
      </c>
      <c r="F608" s="83" t="s">
        <v>2959</v>
      </c>
      <c r="G608" s="26">
        <v>2</v>
      </c>
      <c r="H608" s="26">
        <v>1</v>
      </c>
      <c r="I608" s="204">
        <v>248.4</v>
      </c>
      <c r="J608" s="205">
        <v>172.3</v>
      </c>
      <c r="K608" s="204">
        <v>172.3</v>
      </c>
      <c r="L608" s="223">
        <v>21</v>
      </c>
      <c r="M608" s="205">
        <f t="shared" si="129"/>
        <v>142844.72</v>
      </c>
      <c r="N608" s="233"/>
      <c r="O608" s="233"/>
      <c r="P608" s="233"/>
      <c r="Q608" s="205">
        <f t="shared" si="130"/>
        <v>142844.72</v>
      </c>
      <c r="R608" s="233"/>
      <c r="S608" s="271"/>
      <c r="T608" s="233"/>
      <c r="U608" s="233"/>
      <c r="V608" s="233"/>
      <c r="W608" s="233"/>
      <c r="X608" s="233"/>
      <c r="Y608" s="233"/>
      <c r="Z608" s="233"/>
      <c r="AA608" s="233">
        <v>53.36</v>
      </c>
      <c r="AB608" s="233">
        <f>AA608*2677</f>
        <v>142844.72</v>
      </c>
      <c r="AC608" s="233"/>
      <c r="AD608" s="233"/>
      <c r="AE608" s="205"/>
      <c r="AF608" s="233"/>
      <c r="AG608" s="221">
        <v>2025</v>
      </c>
      <c r="AH608" s="158"/>
      <c r="AI608" s="175"/>
      <c r="AJ608" s="218"/>
      <c r="AK608" s="15">
        <f t="shared" si="131"/>
        <v>575</v>
      </c>
      <c r="AL608" s="15" t="s">
        <v>155</v>
      </c>
      <c r="AM608" s="15" t="str">
        <f t="shared" si="125"/>
        <v>575.</v>
      </c>
      <c r="AN608" s="272"/>
      <c r="AO608" s="16"/>
      <c r="AP608" s="16"/>
    </row>
    <row r="609" spans="1:42" ht="22.5" hidden="1" customHeight="1" x14ac:dyDescent="0.25">
      <c r="A609" s="83" t="str">
        <f t="shared" si="126"/>
        <v>576.</v>
      </c>
      <c r="B609" s="26">
        <v>1027</v>
      </c>
      <c r="C609" s="270" t="s">
        <v>2544</v>
      </c>
      <c r="D609" s="26">
        <v>1960</v>
      </c>
      <c r="E609" s="135" t="s">
        <v>2957</v>
      </c>
      <c r="F609" s="83" t="s">
        <v>2959</v>
      </c>
      <c r="G609" s="26">
        <v>2</v>
      </c>
      <c r="H609" s="26">
        <v>1</v>
      </c>
      <c r="I609" s="204">
        <v>347.9</v>
      </c>
      <c r="J609" s="205">
        <v>326.60000000000002</v>
      </c>
      <c r="K609" s="204">
        <v>288</v>
      </c>
      <c r="L609" s="223">
        <v>14</v>
      </c>
      <c r="M609" s="233">
        <f t="shared" si="129"/>
        <v>1183648</v>
      </c>
      <c r="N609" s="233"/>
      <c r="O609" s="233"/>
      <c r="P609" s="233"/>
      <c r="Q609" s="205">
        <f t="shared" si="130"/>
        <v>1183648</v>
      </c>
      <c r="R609" s="233"/>
      <c r="S609" s="271"/>
      <c r="T609" s="233"/>
      <c r="U609" s="233"/>
      <c r="V609" s="233"/>
      <c r="W609" s="233"/>
      <c r="X609" s="233"/>
      <c r="Y609" s="233">
        <v>376</v>
      </c>
      <c r="Z609" s="233">
        <f>Y609*3148</f>
        <v>1183648</v>
      </c>
      <c r="AA609" s="233"/>
      <c r="AB609" s="233"/>
      <c r="AC609" s="233"/>
      <c r="AD609" s="233"/>
      <c r="AE609" s="205"/>
      <c r="AF609" s="233"/>
      <c r="AG609" s="221">
        <v>2025</v>
      </c>
      <c r="AH609" s="158"/>
      <c r="AI609" s="175"/>
      <c r="AJ609" s="218"/>
      <c r="AK609" s="15">
        <f t="shared" si="131"/>
        <v>576</v>
      </c>
      <c r="AL609" s="15" t="s">
        <v>155</v>
      </c>
      <c r="AM609" s="15" t="str">
        <f t="shared" ref="AM609:AM672" si="132">CONCATENATE(AK609,AL609)</f>
        <v>576.</v>
      </c>
      <c r="AN609" s="272"/>
      <c r="AO609" s="16"/>
      <c r="AP609" s="16"/>
    </row>
    <row r="610" spans="1:42" ht="22.5" hidden="1" customHeight="1" x14ac:dyDescent="0.25">
      <c r="A610" s="83" t="str">
        <f t="shared" si="126"/>
        <v>577.</v>
      </c>
      <c r="B610" s="26">
        <v>1046</v>
      </c>
      <c r="C610" s="313" t="s">
        <v>2549</v>
      </c>
      <c r="D610" s="26">
        <v>1970</v>
      </c>
      <c r="E610" s="135" t="s">
        <v>2957</v>
      </c>
      <c r="F610" s="83" t="s">
        <v>2959</v>
      </c>
      <c r="G610" s="26">
        <v>2</v>
      </c>
      <c r="H610" s="26">
        <v>2</v>
      </c>
      <c r="I610" s="204">
        <v>556.9</v>
      </c>
      <c r="J610" s="205">
        <v>506.8</v>
      </c>
      <c r="K610" s="205">
        <v>506.8</v>
      </c>
      <c r="L610" s="219">
        <v>18</v>
      </c>
      <c r="M610" s="205">
        <f>R610+T610+V610+X610+Z610+AB610+AE610+AF610</f>
        <v>3964621</v>
      </c>
      <c r="N610" s="205"/>
      <c r="O610" s="205"/>
      <c r="P610" s="205"/>
      <c r="Q610" s="205">
        <f>M610</f>
        <v>3964621</v>
      </c>
      <c r="R610" s="205"/>
      <c r="S610" s="219"/>
      <c r="T610" s="205"/>
      <c r="U610" s="205">
        <v>527</v>
      </c>
      <c r="V610" s="205">
        <f>U610*7523</f>
        <v>3964621</v>
      </c>
      <c r="W610" s="205"/>
      <c r="X610" s="205"/>
      <c r="Y610" s="205"/>
      <c r="Z610" s="205"/>
      <c r="AA610" s="205"/>
      <c r="AB610" s="205"/>
      <c r="AC610" s="205"/>
      <c r="AD610" s="205"/>
      <c r="AE610" s="205"/>
      <c r="AF610" s="205"/>
      <c r="AG610" s="221">
        <v>2025</v>
      </c>
      <c r="AH610" s="158"/>
      <c r="AI610" s="175"/>
      <c r="AJ610" s="218"/>
      <c r="AK610" s="15">
        <f t="shared" si="131"/>
        <v>577</v>
      </c>
      <c r="AL610" s="15" t="s">
        <v>155</v>
      </c>
      <c r="AM610" s="15" t="str">
        <f t="shared" si="132"/>
        <v>577.</v>
      </c>
      <c r="AN610" s="272"/>
      <c r="AO610" s="16"/>
      <c r="AP610" s="16"/>
    </row>
    <row r="611" spans="1:42" ht="22.5" hidden="1" customHeight="1" x14ac:dyDescent="0.25">
      <c r="A611" s="83" t="str">
        <f t="shared" si="126"/>
        <v>578.</v>
      </c>
      <c r="B611" s="26">
        <v>1095</v>
      </c>
      <c r="C611" s="270" t="s">
        <v>2556</v>
      </c>
      <c r="D611" s="26">
        <v>1976</v>
      </c>
      <c r="E611" s="135" t="s">
        <v>2957</v>
      </c>
      <c r="F611" s="83" t="s">
        <v>2958</v>
      </c>
      <c r="G611" s="26">
        <v>5</v>
      </c>
      <c r="H611" s="26">
        <v>4</v>
      </c>
      <c r="I611" s="204">
        <v>3588.59</v>
      </c>
      <c r="J611" s="205">
        <v>3333.28</v>
      </c>
      <c r="K611" s="204">
        <v>3333.28</v>
      </c>
      <c r="L611" s="223">
        <v>134</v>
      </c>
      <c r="M611" s="233">
        <f t="shared" si="129"/>
        <v>3774008</v>
      </c>
      <c r="N611" s="233"/>
      <c r="O611" s="233"/>
      <c r="P611" s="233"/>
      <c r="Q611" s="205">
        <f t="shared" si="130"/>
        <v>3774008</v>
      </c>
      <c r="R611" s="233"/>
      <c r="S611" s="271"/>
      <c r="T611" s="233"/>
      <c r="U611" s="233">
        <v>1064</v>
      </c>
      <c r="V611" s="233">
        <f>U611*3547</f>
        <v>3774008</v>
      </c>
      <c r="W611" s="233"/>
      <c r="X611" s="233"/>
      <c r="Y611" s="233"/>
      <c r="Z611" s="233"/>
      <c r="AA611" s="233"/>
      <c r="AB611" s="233"/>
      <c r="AC611" s="233"/>
      <c r="AD611" s="233"/>
      <c r="AE611" s="233"/>
      <c r="AF611" s="233"/>
      <c r="AG611" s="221">
        <v>2025</v>
      </c>
      <c r="AH611" s="158"/>
      <c r="AI611" s="175"/>
      <c r="AJ611" s="218"/>
      <c r="AK611" s="15">
        <f t="shared" si="131"/>
        <v>578</v>
      </c>
      <c r="AL611" s="15" t="s">
        <v>155</v>
      </c>
      <c r="AM611" s="15" t="str">
        <f t="shared" si="132"/>
        <v>578.</v>
      </c>
      <c r="AN611" s="272"/>
      <c r="AP611" s="16"/>
    </row>
    <row r="612" spans="1:42" ht="22.5" hidden="1" customHeight="1" x14ac:dyDescent="0.25">
      <c r="A612" s="83" t="str">
        <f t="shared" si="126"/>
        <v>579.</v>
      </c>
      <c r="B612" s="26">
        <v>1100</v>
      </c>
      <c r="C612" s="313" t="s">
        <v>2557</v>
      </c>
      <c r="D612" s="26">
        <v>1966</v>
      </c>
      <c r="E612" s="135" t="s">
        <v>2957</v>
      </c>
      <c r="F612" s="83" t="s">
        <v>2958</v>
      </c>
      <c r="G612" s="26">
        <v>5</v>
      </c>
      <c r="H612" s="26">
        <v>3</v>
      </c>
      <c r="I612" s="204">
        <v>2185.9499999999998</v>
      </c>
      <c r="J612" s="205">
        <v>2000.15</v>
      </c>
      <c r="K612" s="204">
        <v>2000.15</v>
      </c>
      <c r="L612" s="219">
        <v>80</v>
      </c>
      <c r="M612" s="233">
        <f>R612+T612+V612+X612+Z612+AB612+AE612+AF612</f>
        <v>2016682.3199999998</v>
      </c>
      <c r="N612" s="233"/>
      <c r="O612" s="233"/>
      <c r="P612" s="233"/>
      <c r="Q612" s="205">
        <f>M612</f>
        <v>2016682.3199999998</v>
      </c>
      <c r="R612" s="205"/>
      <c r="S612" s="219"/>
      <c r="T612" s="205"/>
      <c r="U612" s="205">
        <v>568.55999999999995</v>
      </c>
      <c r="V612" s="205">
        <f>U612*3547</f>
        <v>2016682.3199999998</v>
      </c>
      <c r="W612" s="205"/>
      <c r="X612" s="205"/>
      <c r="Y612" s="205"/>
      <c r="Z612" s="205"/>
      <c r="AA612" s="205"/>
      <c r="AB612" s="205"/>
      <c r="AC612" s="205"/>
      <c r="AD612" s="205"/>
      <c r="AE612" s="205"/>
      <c r="AF612" s="205"/>
      <c r="AG612" s="221">
        <v>2025</v>
      </c>
      <c r="AH612" s="158"/>
      <c r="AI612" s="175"/>
      <c r="AJ612" s="218"/>
      <c r="AK612" s="15">
        <f t="shared" si="131"/>
        <v>579</v>
      </c>
      <c r="AL612" s="15" t="s">
        <v>155</v>
      </c>
      <c r="AM612" s="15" t="str">
        <f t="shared" si="132"/>
        <v>579.</v>
      </c>
      <c r="AN612" s="272"/>
      <c r="AO612" s="16"/>
      <c r="AP612" s="16"/>
    </row>
    <row r="613" spans="1:42" ht="22.5" hidden="1" customHeight="1" x14ac:dyDescent="0.25">
      <c r="A613" s="83" t="str">
        <f t="shared" si="126"/>
        <v>580.</v>
      </c>
      <c r="B613" s="26">
        <v>5534</v>
      </c>
      <c r="C613" s="313" t="s">
        <v>2564</v>
      </c>
      <c r="D613" s="26">
        <v>1987</v>
      </c>
      <c r="E613" s="135" t="s">
        <v>2957</v>
      </c>
      <c r="F613" s="83" t="s">
        <v>2958</v>
      </c>
      <c r="G613" s="26">
        <v>2</v>
      </c>
      <c r="H613" s="26">
        <v>2</v>
      </c>
      <c r="I613" s="204">
        <v>564</v>
      </c>
      <c r="J613" s="205">
        <v>564</v>
      </c>
      <c r="K613" s="204">
        <v>564</v>
      </c>
      <c r="L613" s="219">
        <v>11</v>
      </c>
      <c r="M613" s="205">
        <f t="shared" si="129"/>
        <v>1287337</v>
      </c>
      <c r="N613" s="205"/>
      <c r="O613" s="205"/>
      <c r="P613" s="205"/>
      <c r="Q613" s="205">
        <f t="shared" si="130"/>
        <v>1287337</v>
      </c>
      <c r="R613" s="205">
        <v>1287337</v>
      </c>
      <c r="S613" s="219"/>
      <c r="T613" s="205"/>
      <c r="U613" s="205"/>
      <c r="V613" s="205"/>
      <c r="W613" s="205"/>
      <c r="X613" s="205"/>
      <c r="Y613" s="205"/>
      <c r="Z613" s="205"/>
      <c r="AA613" s="205"/>
      <c r="AB613" s="205"/>
      <c r="AC613" s="205"/>
      <c r="AD613" s="205"/>
      <c r="AE613" s="205"/>
      <c r="AF613" s="205"/>
      <c r="AG613" s="221">
        <v>2025</v>
      </c>
      <c r="AH613" s="158"/>
      <c r="AI613" s="175"/>
      <c r="AJ613" s="218"/>
      <c r="AK613" s="15">
        <f t="shared" si="131"/>
        <v>580</v>
      </c>
      <c r="AL613" s="15" t="s">
        <v>155</v>
      </c>
      <c r="AM613" s="15" t="str">
        <f t="shared" si="132"/>
        <v>580.</v>
      </c>
      <c r="AN613" s="272"/>
      <c r="AO613" s="16"/>
      <c r="AP613" s="16"/>
    </row>
    <row r="614" spans="1:42" ht="22.5" hidden="1" customHeight="1" x14ac:dyDescent="0.25">
      <c r="A614" s="83" t="str">
        <f t="shared" si="126"/>
        <v>581.</v>
      </c>
      <c r="B614" s="26">
        <v>5535</v>
      </c>
      <c r="C614" s="270" t="s">
        <v>2565</v>
      </c>
      <c r="D614" s="26">
        <v>1987</v>
      </c>
      <c r="E614" s="135" t="s">
        <v>2957</v>
      </c>
      <c r="F614" s="83" t="s">
        <v>2958</v>
      </c>
      <c r="G614" s="26">
        <v>2</v>
      </c>
      <c r="H614" s="26">
        <v>2</v>
      </c>
      <c r="I614" s="204">
        <v>580.20000000000005</v>
      </c>
      <c r="J614" s="205">
        <v>580.20000000000005</v>
      </c>
      <c r="K614" s="204">
        <v>580.20000000000005</v>
      </c>
      <c r="L614" s="223">
        <v>19</v>
      </c>
      <c r="M614" s="233">
        <f t="shared" si="129"/>
        <v>1580556</v>
      </c>
      <c r="N614" s="233"/>
      <c r="O614" s="233"/>
      <c r="P614" s="233"/>
      <c r="Q614" s="205">
        <f t="shared" si="130"/>
        <v>1580556</v>
      </c>
      <c r="R614" s="233">
        <f>717876+862680</f>
        <v>1580556</v>
      </c>
      <c r="S614" s="271"/>
      <c r="T614" s="233"/>
      <c r="U614" s="233"/>
      <c r="V614" s="233"/>
      <c r="W614" s="233"/>
      <c r="X614" s="233"/>
      <c r="Y614" s="233"/>
      <c r="Z614" s="233"/>
      <c r="AA614" s="233"/>
      <c r="AB614" s="233"/>
      <c r="AC614" s="233"/>
      <c r="AD614" s="233"/>
      <c r="AE614" s="233"/>
      <c r="AF614" s="233"/>
      <c r="AG614" s="221">
        <v>2025</v>
      </c>
      <c r="AH614" s="158"/>
      <c r="AI614" s="175"/>
      <c r="AJ614" s="218"/>
      <c r="AK614" s="15">
        <f t="shared" si="131"/>
        <v>581</v>
      </c>
      <c r="AL614" s="15" t="s">
        <v>155</v>
      </c>
      <c r="AM614" s="15" t="str">
        <f t="shared" si="132"/>
        <v>581.</v>
      </c>
      <c r="AN614" s="272"/>
      <c r="AP614" s="16"/>
    </row>
    <row r="615" spans="1:42" ht="22.5" hidden="1" customHeight="1" x14ac:dyDescent="0.25">
      <c r="A615" s="83" t="str">
        <f t="shared" si="126"/>
        <v>582.</v>
      </c>
      <c r="B615" s="26">
        <v>910</v>
      </c>
      <c r="C615" s="270" t="s">
        <v>2574</v>
      </c>
      <c r="D615" s="26">
        <v>1967</v>
      </c>
      <c r="E615" s="135" t="s">
        <v>2957</v>
      </c>
      <c r="F615" s="83" t="s">
        <v>2959</v>
      </c>
      <c r="G615" s="26">
        <v>5</v>
      </c>
      <c r="H615" s="26">
        <v>3</v>
      </c>
      <c r="I615" s="204">
        <v>6473</v>
      </c>
      <c r="J615" s="205">
        <v>2387.62</v>
      </c>
      <c r="K615" s="204">
        <v>1834.82</v>
      </c>
      <c r="L615" s="223">
        <v>75</v>
      </c>
      <c r="M615" s="233">
        <f t="shared" si="129"/>
        <v>4286002</v>
      </c>
      <c r="N615" s="233"/>
      <c r="O615" s="233"/>
      <c r="P615" s="233"/>
      <c r="Q615" s="205">
        <f t="shared" si="130"/>
        <v>4286002</v>
      </c>
      <c r="R615" s="233"/>
      <c r="S615" s="271"/>
      <c r="T615" s="233"/>
      <c r="U615" s="233"/>
      <c r="V615" s="233"/>
      <c r="W615" s="233"/>
      <c r="X615" s="233"/>
      <c r="Y615" s="233">
        <v>1361.5</v>
      </c>
      <c r="Z615" s="233">
        <f>Y615*3148</f>
        <v>4286002</v>
      </c>
      <c r="AA615" s="233"/>
      <c r="AB615" s="233"/>
      <c r="AC615" s="233"/>
      <c r="AD615" s="233"/>
      <c r="AE615" s="205"/>
      <c r="AF615" s="233"/>
      <c r="AG615" s="221">
        <v>2025</v>
      </c>
      <c r="AH615" s="158"/>
      <c r="AI615" s="175"/>
      <c r="AJ615" s="218"/>
      <c r="AK615" s="15">
        <f t="shared" si="131"/>
        <v>582</v>
      </c>
      <c r="AL615" s="15" t="s">
        <v>155</v>
      </c>
      <c r="AM615" s="15" t="str">
        <f t="shared" si="132"/>
        <v>582.</v>
      </c>
      <c r="AN615" s="272"/>
      <c r="AO615" s="16"/>
      <c r="AP615" s="16"/>
    </row>
    <row r="616" spans="1:42" ht="22.5" hidden="1" customHeight="1" x14ac:dyDescent="0.25">
      <c r="A616" s="83" t="str">
        <f t="shared" si="126"/>
        <v>583.</v>
      </c>
      <c r="B616" s="26">
        <v>956</v>
      </c>
      <c r="C616" s="40" t="s">
        <v>2586</v>
      </c>
      <c r="D616" s="26">
        <v>1963</v>
      </c>
      <c r="E616" s="135" t="s">
        <v>2957</v>
      </c>
      <c r="F616" s="83" t="s">
        <v>2959</v>
      </c>
      <c r="G616" s="26">
        <v>2</v>
      </c>
      <c r="H616" s="26">
        <v>3</v>
      </c>
      <c r="I616" s="205">
        <v>530.5</v>
      </c>
      <c r="J616" s="205">
        <v>289.5</v>
      </c>
      <c r="K616" s="205">
        <v>289.5</v>
      </c>
      <c r="L616" s="219">
        <v>15</v>
      </c>
      <c r="M616" s="233">
        <f t="shared" si="129"/>
        <v>220852.5</v>
      </c>
      <c r="N616" s="233"/>
      <c r="O616" s="233"/>
      <c r="P616" s="233"/>
      <c r="Q616" s="205">
        <f t="shared" si="130"/>
        <v>220852.5</v>
      </c>
      <c r="R616" s="233"/>
      <c r="S616" s="271"/>
      <c r="T616" s="233"/>
      <c r="U616" s="233"/>
      <c r="V616" s="233"/>
      <c r="W616" s="233"/>
      <c r="X616" s="233"/>
      <c r="Y616" s="233"/>
      <c r="Z616" s="233"/>
      <c r="AA616" s="233">
        <v>82.5</v>
      </c>
      <c r="AB616" s="233">
        <f>AA616*2677</f>
        <v>220852.5</v>
      </c>
      <c r="AC616" s="233"/>
      <c r="AD616" s="233"/>
      <c r="AE616" s="233"/>
      <c r="AF616" s="233"/>
      <c r="AG616" s="221">
        <v>2025</v>
      </c>
      <c r="AH616" s="158"/>
      <c r="AI616" s="175"/>
      <c r="AJ616" s="218"/>
      <c r="AK616" s="15">
        <f t="shared" si="131"/>
        <v>583</v>
      </c>
      <c r="AL616" s="15" t="s">
        <v>155</v>
      </c>
      <c r="AM616" s="15" t="str">
        <f t="shared" si="132"/>
        <v>583.</v>
      </c>
      <c r="AN616" s="272"/>
      <c r="AP616" s="16"/>
    </row>
    <row r="617" spans="1:42" ht="22.5" hidden="1" customHeight="1" x14ac:dyDescent="0.25">
      <c r="A617" s="83" t="str">
        <f t="shared" si="126"/>
        <v>584.</v>
      </c>
      <c r="B617" s="26">
        <v>968</v>
      </c>
      <c r="C617" s="313" t="s">
        <v>2595</v>
      </c>
      <c r="D617" s="26">
        <v>1971</v>
      </c>
      <c r="E617" s="135" t="s">
        <v>2957</v>
      </c>
      <c r="F617" s="83" t="s">
        <v>2959</v>
      </c>
      <c r="G617" s="26">
        <v>2</v>
      </c>
      <c r="H617" s="26">
        <v>2</v>
      </c>
      <c r="I617" s="205">
        <v>647.59</v>
      </c>
      <c r="J617" s="205">
        <v>530.1</v>
      </c>
      <c r="K617" s="205">
        <v>530.1</v>
      </c>
      <c r="L617" s="219">
        <v>17</v>
      </c>
      <c r="M617" s="205">
        <f t="shared" si="129"/>
        <v>1489885.44</v>
      </c>
      <c r="N617" s="205"/>
      <c r="O617" s="205"/>
      <c r="P617" s="205"/>
      <c r="Q617" s="205">
        <f t="shared" si="130"/>
        <v>1489885.44</v>
      </c>
      <c r="R617" s="205"/>
      <c r="S617" s="219"/>
      <c r="T617" s="205"/>
      <c r="U617" s="205"/>
      <c r="V617" s="205"/>
      <c r="W617" s="205"/>
      <c r="X617" s="205"/>
      <c r="Y617" s="205">
        <v>473.28</v>
      </c>
      <c r="Z617" s="205">
        <f>Y617*3148</f>
        <v>1489885.44</v>
      </c>
      <c r="AA617" s="205"/>
      <c r="AB617" s="205"/>
      <c r="AC617" s="205"/>
      <c r="AD617" s="205"/>
      <c r="AE617" s="205"/>
      <c r="AF617" s="205"/>
      <c r="AG617" s="221">
        <v>2025</v>
      </c>
      <c r="AH617" s="158"/>
      <c r="AI617" s="175"/>
      <c r="AJ617" s="218"/>
      <c r="AK617" s="15">
        <f t="shared" si="131"/>
        <v>584</v>
      </c>
      <c r="AL617" s="15" t="s">
        <v>155</v>
      </c>
      <c r="AM617" s="15" t="str">
        <f t="shared" si="132"/>
        <v>584.</v>
      </c>
      <c r="AN617" s="272"/>
      <c r="AO617" s="16"/>
      <c r="AP617" s="16"/>
    </row>
    <row r="618" spans="1:42" ht="22.5" hidden="1" customHeight="1" x14ac:dyDescent="0.25">
      <c r="A618" s="83" t="str">
        <f t="shared" si="126"/>
        <v>585.</v>
      </c>
      <c r="B618" s="26">
        <v>969</v>
      </c>
      <c r="C618" s="270" t="s">
        <v>2596</v>
      </c>
      <c r="D618" s="26">
        <v>1860</v>
      </c>
      <c r="E618" s="135" t="s">
        <v>2957</v>
      </c>
      <c r="F618" s="83" t="s">
        <v>2959</v>
      </c>
      <c r="G618" s="26">
        <v>2</v>
      </c>
      <c r="H618" s="26">
        <v>1</v>
      </c>
      <c r="I618" s="204">
        <v>290.10000000000002</v>
      </c>
      <c r="J618" s="205">
        <v>256.39999999999998</v>
      </c>
      <c r="K618" s="204">
        <v>256.39999999999998</v>
      </c>
      <c r="L618" s="223">
        <v>28</v>
      </c>
      <c r="M618" s="233">
        <f t="shared" si="129"/>
        <v>142844.72</v>
      </c>
      <c r="N618" s="233"/>
      <c r="O618" s="233"/>
      <c r="P618" s="233"/>
      <c r="Q618" s="205">
        <f t="shared" si="130"/>
        <v>142844.72</v>
      </c>
      <c r="R618" s="233"/>
      <c r="S618" s="271"/>
      <c r="T618" s="233"/>
      <c r="U618" s="233"/>
      <c r="V618" s="233"/>
      <c r="W618" s="233"/>
      <c r="X618" s="233"/>
      <c r="Y618" s="233"/>
      <c r="Z618" s="233"/>
      <c r="AA618" s="233">
        <v>53.36</v>
      </c>
      <c r="AB618" s="233">
        <f>AA618*2677</f>
        <v>142844.72</v>
      </c>
      <c r="AC618" s="233"/>
      <c r="AD618" s="233"/>
      <c r="AE618" s="205"/>
      <c r="AF618" s="233"/>
      <c r="AG618" s="221">
        <v>2025</v>
      </c>
      <c r="AH618" s="158"/>
      <c r="AI618" s="175"/>
      <c r="AJ618" s="218"/>
      <c r="AK618" s="15">
        <f t="shared" si="131"/>
        <v>585</v>
      </c>
      <c r="AL618" s="15" t="s">
        <v>155</v>
      </c>
      <c r="AM618" s="15" t="str">
        <f t="shared" si="132"/>
        <v>585.</v>
      </c>
      <c r="AN618" s="272"/>
      <c r="AP618" s="16"/>
    </row>
    <row r="619" spans="1:42" ht="22.5" hidden="1" customHeight="1" x14ac:dyDescent="0.25">
      <c r="A619" s="83" t="str">
        <f t="shared" si="126"/>
        <v>586.</v>
      </c>
      <c r="B619" s="26">
        <v>971</v>
      </c>
      <c r="C619" s="40" t="s">
        <v>2597</v>
      </c>
      <c r="D619" s="26">
        <v>1964</v>
      </c>
      <c r="E619" s="135" t="s">
        <v>2957</v>
      </c>
      <c r="F619" s="83" t="s">
        <v>2959</v>
      </c>
      <c r="G619" s="26">
        <v>2</v>
      </c>
      <c r="H619" s="26">
        <v>2</v>
      </c>
      <c r="I619" s="204">
        <v>526.5</v>
      </c>
      <c r="J619" s="204">
        <v>469.9</v>
      </c>
      <c r="K619" s="204">
        <v>469.9</v>
      </c>
      <c r="L619" s="219">
        <v>11</v>
      </c>
      <c r="M619" s="233">
        <f t="shared" si="129"/>
        <v>174005</v>
      </c>
      <c r="N619" s="233"/>
      <c r="O619" s="233"/>
      <c r="P619" s="233"/>
      <c r="Q619" s="205">
        <f t="shared" si="130"/>
        <v>174005</v>
      </c>
      <c r="R619" s="233"/>
      <c r="S619" s="271"/>
      <c r="T619" s="233"/>
      <c r="U619" s="233"/>
      <c r="V619" s="233"/>
      <c r="W619" s="233"/>
      <c r="X619" s="233"/>
      <c r="Y619" s="233"/>
      <c r="Z619" s="233"/>
      <c r="AA619" s="233">
        <v>65</v>
      </c>
      <c r="AB619" s="233">
        <f>AA619*2677</f>
        <v>174005</v>
      </c>
      <c r="AC619" s="233"/>
      <c r="AD619" s="233"/>
      <c r="AE619" s="233"/>
      <c r="AF619" s="233"/>
      <c r="AG619" s="221">
        <v>2025</v>
      </c>
      <c r="AH619" s="158"/>
      <c r="AI619" s="175"/>
      <c r="AJ619" s="218"/>
      <c r="AK619" s="15">
        <f t="shared" si="131"/>
        <v>586</v>
      </c>
      <c r="AL619" s="15" t="s">
        <v>155</v>
      </c>
      <c r="AM619" s="15" t="str">
        <f t="shared" si="132"/>
        <v>586.</v>
      </c>
      <c r="AN619" s="272"/>
      <c r="AP619" s="16"/>
    </row>
    <row r="620" spans="1:42" ht="22.5" hidden="1" customHeight="1" x14ac:dyDescent="0.25">
      <c r="A620" s="83" t="str">
        <f t="shared" si="126"/>
        <v>587.</v>
      </c>
      <c r="B620" s="26">
        <v>1011</v>
      </c>
      <c r="C620" s="270" t="s">
        <v>2611</v>
      </c>
      <c r="D620" s="26">
        <v>2006</v>
      </c>
      <c r="E620" s="135" t="s">
        <v>2957</v>
      </c>
      <c r="F620" s="83" t="s">
        <v>2959</v>
      </c>
      <c r="G620" s="26">
        <v>2</v>
      </c>
      <c r="H620" s="26">
        <v>2</v>
      </c>
      <c r="I620" s="205">
        <v>524.20000000000005</v>
      </c>
      <c r="J620" s="205">
        <v>296.7</v>
      </c>
      <c r="K620" s="205">
        <v>259.89999999999998</v>
      </c>
      <c r="L620" s="219">
        <v>5</v>
      </c>
      <c r="M620" s="233">
        <f t="shared" si="129"/>
        <v>1188684.8</v>
      </c>
      <c r="N620" s="205"/>
      <c r="O620" s="205"/>
      <c r="P620" s="205"/>
      <c r="Q620" s="205">
        <f t="shared" si="130"/>
        <v>1188684.8</v>
      </c>
      <c r="R620" s="233"/>
      <c r="S620" s="271"/>
      <c r="T620" s="233"/>
      <c r="U620" s="233"/>
      <c r="V620" s="233"/>
      <c r="W620" s="233"/>
      <c r="X620" s="233"/>
      <c r="Y620" s="233">
        <v>377.6</v>
      </c>
      <c r="Z620" s="233">
        <f>Y620*3148</f>
        <v>1188684.8</v>
      </c>
      <c r="AA620" s="233"/>
      <c r="AB620" s="233"/>
      <c r="AC620" s="233"/>
      <c r="AD620" s="233"/>
      <c r="AE620" s="233"/>
      <c r="AF620" s="233"/>
      <c r="AG620" s="221">
        <v>2025</v>
      </c>
      <c r="AH620" s="158"/>
      <c r="AI620" s="175"/>
      <c r="AJ620" s="218"/>
      <c r="AK620" s="15">
        <f t="shared" si="131"/>
        <v>587</v>
      </c>
      <c r="AL620" s="15" t="s">
        <v>155</v>
      </c>
      <c r="AM620" s="15" t="str">
        <f t="shared" si="132"/>
        <v>587.</v>
      </c>
      <c r="AN620" s="272"/>
      <c r="AO620" s="16"/>
      <c r="AP620" s="16"/>
    </row>
    <row r="621" spans="1:42" ht="22.5" hidden="1" customHeight="1" x14ac:dyDescent="0.25">
      <c r="A621" s="83" t="str">
        <f t="shared" si="126"/>
        <v>588.</v>
      </c>
      <c r="B621" s="26">
        <v>1012</v>
      </c>
      <c r="C621" s="40" t="s">
        <v>2612</v>
      </c>
      <c r="D621" s="26">
        <v>1978</v>
      </c>
      <c r="E621" s="135" t="s">
        <v>2957</v>
      </c>
      <c r="F621" s="83" t="s">
        <v>2959</v>
      </c>
      <c r="G621" s="26">
        <v>2</v>
      </c>
      <c r="H621" s="26">
        <v>3</v>
      </c>
      <c r="I621" s="205">
        <v>929.7</v>
      </c>
      <c r="J621" s="205">
        <v>841.6</v>
      </c>
      <c r="K621" s="205">
        <v>841.6</v>
      </c>
      <c r="L621" s="219">
        <v>29</v>
      </c>
      <c r="M621" s="233">
        <f t="shared" si="129"/>
        <v>637767</v>
      </c>
      <c r="N621" s="233"/>
      <c r="O621" s="233"/>
      <c r="P621" s="233"/>
      <c r="Q621" s="205">
        <f t="shared" si="130"/>
        <v>637767</v>
      </c>
      <c r="R621" s="233">
        <v>637767</v>
      </c>
      <c r="S621" s="271"/>
      <c r="T621" s="233"/>
      <c r="U621" s="233"/>
      <c r="V621" s="233"/>
      <c r="W621" s="233"/>
      <c r="X621" s="233"/>
      <c r="Y621" s="233"/>
      <c r="Z621" s="233"/>
      <c r="AA621" s="233"/>
      <c r="AB621" s="233"/>
      <c r="AC621" s="211"/>
      <c r="AD621" s="211"/>
      <c r="AE621" s="233"/>
      <c r="AF621" s="233"/>
      <c r="AG621" s="221">
        <v>2025</v>
      </c>
      <c r="AH621" s="158"/>
      <c r="AI621" s="175"/>
      <c r="AJ621" s="218"/>
      <c r="AK621" s="15">
        <f t="shared" si="131"/>
        <v>588</v>
      </c>
      <c r="AL621" s="15" t="s">
        <v>155</v>
      </c>
      <c r="AM621" s="15" t="str">
        <f t="shared" si="132"/>
        <v>588.</v>
      </c>
      <c r="AN621" s="272"/>
      <c r="AO621" s="16"/>
      <c r="AP621" s="16"/>
    </row>
    <row r="622" spans="1:42" ht="22.5" hidden="1" customHeight="1" x14ac:dyDescent="0.25">
      <c r="A622" s="83" t="str">
        <f t="shared" si="126"/>
        <v>589.</v>
      </c>
      <c r="B622" s="26">
        <v>1018</v>
      </c>
      <c r="C622" s="40" t="s">
        <v>2616</v>
      </c>
      <c r="D622" s="26">
        <v>1979</v>
      </c>
      <c r="E622" s="135" t="s">
        <v>2957</v>
      </c>
      <c r="F622" s="83" t="s">
        <v>2959</v>
      </c>
      <c r="G622" s="26">
        <v>2</v>
      </c>
      <c r="H622" s="26">
        <v>3</v>
      </c>
      <c r="I622" s="204">
        <v>928.25</v>
      </c>
      <c r="J622" s="204">
        <v>842.05</v>
      </c>
      <c r="K622" s="204">
        <v>842.05</v>
      </c>
      <c r="L622" s="223">
        <v>31</v>
      </c>
      <c r="M622" s="233">
        <f t="shared" si="129"/>
        <v>637767</v>
      </c>
      <c r="N622" s="233"/>
      <c r="O622" s="233"/>
      <c r="P622" s="233"/>
      <c r="Q622" s="205">
        <f t="shared" si="130"/>
        <v>637767</v>
      </c>
      <c r="R622" s="233">
        <v>637767</v>
      </c>
      <c r="S622" s="271"/>
      <c r="T622" s="233"/>
      <c r="U622" s="233"/>
      <c r="V622" s="233"/>
      <c r="W622" s="233"/>
      <c r="X622" s="233"/>
      <c r="Y622" s="233"/>
      <c r="Z622" s="233"/>
      <c r="AA622" s="233"/>
      <c r="AB622" s="233"/>
      <c r="AC622" s="233"/>
      <c r="AD622" s="233"/>
      <c r="AE622" s="233"/>
      <c r="AF622" s="233"/>
      <c r="AG622" s="221">
        <v>2025</v>
      </c>
      <c r="AH622" s="158"/>
      <c r="AI622" s="175"/>
      <c r="AJ622" s="218"/>
      <c r="AK622" s="15">
        <f t="shared" si="131"/>
        <v>589</v>
      </c>
      <c r="AL622" s="15" t="s">
        <v>155</v>
      </c>
      <c r="AM622" s="15" t="str">
        <f t="shared" si="132"/>
        <v>589.</v>
      </c>
      <c r="AN622" s="272"/>
      <c r="AO622" s="16"/>
      <c r="AP622" s="16"/>
    </row>
    <row r="623" spans="1:42" ht="22.5" hidden="1" customHeight="1" x14ac:dyDescent="0.25">
      <c r="A623" s="83" t="str">
        <f t="shared" si="126"/>
        <v>590.</v>
      </c>
      <c r="B623" s="26">
        <v>1019</v>
      </c>
      <c r="C623" s="40" t="s">
        <v>2617</v>
      </c>
      <c r="D623" s="26">
        <v>1981</v>
      </c>
      <c r="E623" s="135" t="s">
        <v>2957</v>
      </c>
      <c r="F623" s="83" t="s">
        <v>2959</v>
      </c>
      <c r="G623" s="26">
        <v>5</v>
      </c>
      <c r="H623" s="26">
        <v>4</v>
      </c>
      <c r="I623" s="204">
        <v>3104.6</v>
      </c>
      <c r="J623" s="204">
        <v>2858.8</v>
      </c>
      <c r="K623" s="204">
        <v>2858.8</v>
      </c>
      <c r="L623" s="223">
        <v>87</v>
      </c>
      <c r="M623" s="233">
        <f t="shared" si="129"/>
        <v>668577</v>
      </c>
      <c r="N623" s="233"/>
      <c r="O623" s="233"/>
      <c r="P623" s="233"/>
      <c r="Q623" s="205">
        <f t="shared" si="130"/>
        <v>668577</v>
      </c>
      <c r="R623" s="233">
        <v>668577</v>
      </c>
      <c r="S623" s="271"/>
      <c r="T623" s="233"/>
      <c r="U623" s="233"/>
      <c r="V623" s="233"/>
      <c r="W623" s="233"/>
      <c r="X623" s="233"/>
      <c r="Y623" s="233"/>
      <c r="Z623" s="233"/>
      <c r="AA623" s="233"/>
      <c r="AB623" s="233"/>
      <c r="AC623" s="211"/>
      <c r="AD623" s="211"/>
      <c r="AE623" s="233"/>
      <c r="AF623" s="233"/>
      <c r="AG623" s="221">
        <v>2025</v>
      </c>
      <c r="AH623" s="158"/>
      <c r="AI623" s="175"/>
      <c r="AJ623" s="218"/>
      <c r="AK623" s="15">
        <f t="shared" si="131"/>
        <v>590</v>
      </c>
      <c r="AL623" s="15" t="s">
        <v>155</v>
      </c>
      <c r="AM623" s="15" t="str">
        <f t="shared" si="132"/>
        <v>590.</v>
      </c>
      <c r="AN623" s="272"/>
      <c r="AO623" s="16"/>
      <c r="AP623" s="16"/>
    </row>
    <row r="624" spans="1:42" ht="22.5" hidden="1" customHeight="1" x14ac:dyDescent="0.25">
      <c r="A624" s="83" t="str">
        <f t="shared" si="126"/>
        <v>591.</v>
      </c>
      <c r="B624" s="26">
        <v>1023</v>
      </c>
      <c r="C624" s="313" t="s">
        <v>2618</v>
      </c>
      <c r="D624" s="26">
        <v>1952</v>
      </c>
      <c r="E624" s="135" t="s">
        <v>2957</v>
      </c>
      <c r="F624" s="83" t="s">
        <v>2959</v>
      </c>
      <c r="G624" s="26">
        <v>2</v>
      </c>
      <c r="H624" s="26">
        <v>1</v>
      </c>
      <c r="I624" s="205">
        <v>255.17</v>
      </c>
      <c r="J624" s="205">
        <v>168.5</v>
      </c>
      <c r="K624" s="205">
        <v>168.5</v>
      </c>
      <c r="L624" s="219">
        <v>7</v>
      </c>
      <c r="M624" s="205">
        <f t="shared" si="129"/>
        <v>90750.3</v>
      </c>
      <c r="N624" s="205"/>
      <c r="O624" s="205"/>
      <c r="P624" s="205"/>
      <c r="Q624" s="205">
        <f t="shared" si="130"/>
        <v>90750.3</v>
      </c>
      <c r="R624" s="205"/>
      <c r="S624" s="219"/>
      <c r="T624" s="205"/>
      <c r="U624" s="205"/>
      <c r="V624" s="205"/>
      <c r="W624" s="205"/>
      <c r="X624" s="205"/>
      <c r="Y624" s="205"/>
      <c r="Z624" s="205"/>
      <c r="AA624" s="205">
        <v>33.9</v>
      </c>
      <c r="AB624" s="205">
        <f>AA624*2677</f>
        <v>90750.3</v>
      </c>
      <c r="AC624" s="205"/>
      <c r="AD624" s="205"/>
      <c r="AE624" s="205"/>
      <c r="AF624" s="205"/>
      <c r="AG624" s="221">
        <v>2025</v>
      </c>
      <c r="AH624" s="158"/>
      <c r="AI624" s="175"/>
      <c r="AJ624" s="218"/>
      <c r="AK624" s="15">
        <f t="shared" si="131"/>
        <v>591</v>
      </c>
      <c r="AL624" s="15" t="s">
        <v>155</v>
      </c>
      <c r="AM624" s="15" t="str">
        <f t="shared" si="132"/>
        <v>591.</v>
      </c>
      <c r="AN624" s="272"/>
      <c r="AO624" s="16"/>
      <c r="AP624" s="16"/>
    </row>
    <row r="625" spans="1:75" ht="22.5" hidden="1" customHeight="1" x14ac:dyDescent="0.25">
      <c r="A625" s="83" t="str">
        <f t="shared" si="126"/>
        <v>592.</v>
      </c>
      <c r="B625" s="26">
        <v>1037</v>
      </c>
      <c r="C625" s="40" t="s">
        <v>2626</v>
      </c>
      <c r="D625" s="26">
        <v>1976</v>
      </c>
      <c r="E625" s="135" t="s">
        <v>2957</v>
      </c>
      <c r="F625" s="83" t="s">
        <v>2959</v>
      </c>
      <c r="G625" s="26">
        <v>2</v>
      </c>
      <c r="H625" s="26">
        <v>2</v>
      </c>
      <c r="I625" s="204">
        <v>782.5</v>
      </c>
      <c r="J625" s="204">
        <v>723.8</v>
      </c>
      <c r="K625" s="204">
        <v>723.8</v>
      </c>
      <c r="L625" s="223">
        <v>35</v>
      </c>
      <c r="M625" s="233">
        <f t="shared" si="129"/>
        <v>535169.69999999995</v>
      </c>
      <c r="N625" s="233"/>
      <c r="O625" s="233"/>
      <c r="P625" s="233"/>
      <c r="Q625" s="205">
        <f t="shared" si="130"/>
        <v>535169.69999999995</v>
      </c>
      <c r="R625" s="233">
        <v>535169.69999999995</v>
      </c>
      <c r="S625" s="271"/>
      <c r="T625" s="233"/>
      <c r="U625" s="233"/>
      <c r="V625" s="233"/>
      <c r="W625" s="233"/>
      <c r="X625" s="233"/>
      <c r="Y625" s="233"/>
      <c r="Z625" s="233"/>
      <c r="AA625" s="233"/>
      <c r="AB625" s="233"/>
      <c r="AC625" s="233"/>
      <c r="AD625" s="233"/>
      <c r="AE625" s="233"/>
      <c r="AF625" s="233"/>
      <c r="AG625" s="221">
        <v>2025</v>
      </c>
      <c r="AH625" s="158"/>
      <c r="AI625" s="175"/>
      <c r="AJ625" s="218"/>
      <c r="AK625" s="15">
        <f t="shared" si="131"/>
        <v>592</v>
      </c>
      <c r="AL625" s="15" t="s">
        <v>155</v>
      </c>
      <c r="AM625" s="15" t="str">
        <f t="shared" si="132"/>
        <v>592.</v>
      </c>
      <c r="AN625" s="272"/>
      <c r="AP625" s="16"/>
    </row>
    <row r="626" spans="1:75" ht="22.5" hidden="1" customHeight="1" x14ac:dyDescent="0.25">
      <c r="A626" s="83" t="str">
        <f t="shared" si="126"/>
        <v>593.</v>
      </c>
      <c r="B626" s="26">
        <v>1058</v>
      </c>
      <c r="C626" s="40" t="s">
        <v>3148</v>
      </c>
      <c r="D626" s="26">
        <v>1982</v>
      </c>
      <c r="E626" s="135" t="s">
        <v>2957</v>
      </c>
      <c r="F626" s="83" t="s">
        <v>2958</v>
      </c>
      <c r="G626" s="26">
        <v>5</v>
      </c>
      <c r="H626" s="26">
        <v>5</v>
      </c>
      <c r="I626" s="204">
        <v>3980.3</v>
      </c>
      <c r="J626" s="204">
        <v>2550.5</v>
      </c>
      <c r="K626" s="204">
        <v>2550.5</v>
      </c>
      <c r="L626" s="223">
        <v>150</v>
      </c>
      <c r="M626" s="233">
        <f t="shared" si="129"/>
        <v>4586271</v>
      </c>
      <c r="N626" s="233"/>
      <c r="O626" s="233"/>
      <c r="P626" s="233"/>
      <c r="Q626" s="205">
        <f t="shared" si="130"/>
        <v>4586271</v>
      </c>
      <c r="R626" s="233"/>
      <c r="S626" s="271"/>
      <c r="T626" s="233"/>
      <c r="U626" s="233">
        <v>1293</v>
      </c>
      <c r="V626" s="233">
        <f>U626*3547</f>
        <v>4586271</v>
      </c>
      <c r="W626" s="233"/>
      <c r="X626" s="233"/>
      <c r="Y626" s="233"/>
      <c r="Z626" s="233"/>
      <c r="AA626" s="233"/>
      <c r="AB626" s="233"/>
      <c r="AC626" s="233"/>
      <c r="AD626" s="233"/>
      <c r="AE626" s="233"/>
      <c r="AF626" s="233"/>
      <c r="AG626" s="221">
        <v>2025</v>
      </c>
      <c r="AH626" s="158"/>
      <c r="AI626" s="175"/>
      <c r="AJ626" s="218"/>
      <c r="AK626" s="15">
        <f t="shared" si="131"/>
        <v>593</v>
      </c>
      <c r="AL626" s="15" t="s">
        <v>155</v>
      </c>
      <c r="AM626" s="15" t="str">
        <f t="shared" si="132"/>
        <v>593.</v>
      </c>
      <c r="AN626" s="272"/>
      <c r="AO626" s="16"/>
      <c r="AP626" s="16"/>
    </row>
    <row r="627" spans="1:75" ht="22.5" hidden="1" customHeight="1" x14ac:dyDescent="0.25">
      <c r="A627" s="83" t="str">
        <f t="shared" si="126"/>
        <v>594.</v>
      </c>
      <c r="B627" s="26">
        <v>1077</v>
      </c>
      <c r="C627" s="40" t="s">
        <v>2638</v>
      </c>
      <c r="D627" s="26">
        <v>1978</v>
      </c>
      <c r="E627" s="135" t="s">
        <v>2957</v>
      </c>
      <c r="F627" s="83" t="s">
        <v>2959</v>
      </c>
      <c r="G627" s="26">
        <v>5</v>
      </c>
      <c r="H627" s="26">
        <v>4</v>
      </c>
      <c r="I627" s="204">
        <v>3903.4</v>
      </c>
      <c r="J627" s="204">
        <v>3633.3</v>
      </c>
      <c r="K627" s="204">
        <v>3200.8</v>
      </c>
      <c r="L627" s="223">
        <v>121</v>
      </c>
      <c r="M627" s="233">
        <f t="shared" si="129"/>
        <v>3295163</v>
      </c>
      <c r="N627" s="233"/>
      <c r="O627" s="233"/>
      <c r="P627" s="233"/>
      <c r="Q627" s="205">
        <f t="shared" si="130"/>
        <v>3295163</v>
      </c>
      <c r="R627" s="233"/>
      <c r="S627" s="271"/>
      <c r="T627" s="233"/>
      <c r="U627" s="233">
        <v>929</v>
      </c>
      <c r="V627" s="233">
        <f>U627*3547</f>
        <v>3295163</v>
      </c>
      <c r="W627" s="233"/>
      <c r="X627" s="233"/>
      <c r="Y627" s="233"/>
      <c r="Z627" s="233"/>
      <c r="AA627" s="233"/>
      <c r="AB627" s="233"/>
      <c r="AC627" s="233"/>
      <c r="AD627" s="233"/>
      <c r="AE627" s="233"/>
      <c r="AF627" s="233"/>
      <c r="AG627" s="221">
        <v>2025</v>
      </c>
      <c r="AH627" s="158"/>
      <c r="AI627" s="175"/>
      <c r="AJ627" s="218"/>
      <c r="AK627" s="15">
        <f t="shared" si="131"/>
        <v>594</v>
      </c>
      <c r="AL627" s="15" t="s">
        <v>155</v>
      </c>
      <c r="AM627" s="15" t="str">
        <f t="shared" si="132"/>
        <v>594.</v>
      </c>
      <c r="AN627" s="272"/>
      <c r="AP627" s="16"/>
    </row>
    <row r="628" spans="1:75" ht="22.5" hidden="1" customHeight="1" x14ac:dyDescent="0.25">
      <c r="A628" s="83" t="str">
        <f t="shared" si="126"/>
        <v>595.</v>
      </c>
      <c r="B628" s="26">
        <v>1085</v>
      </c>
      <c r="C628" s="270" t="s">
        <v>2643</v>
      </c>
      <c r="D628" s="26">
        <v>1972</v>
      </c>
      <c r="E628" s="135" t="s">
        <v>2957</v>
      </c>
      <c r="F628" s="83" t="s">
        <v>2958</v>
      </c>
      <c r="G628" s="26">
        <v>5</v>
      </c>
      <c r="H628" s="26">
        <v>6</v>
      </c>
      <c r="I628" s="204">
        <v>5148.46</v>
      </c>
      <c r="J628" s="205">
        <v>4706.66</v>
      </c>
      <c r="K628" s="204">
        <v>4706.66</v>
      </c>
      <c r="L628" s="219">
        <v>191</v>
      </c>
      <c r="M628" s="233">
        <f t="shared" si="129"/>
        <v>2520854</v>
      </c>
      <c r="N628" s="233"/>
      <c r="O628" s="233"/>
      <c r="P628" s="233"/>
      <c r="Q628" s="205">
        <f t="shared" si="130"/>
        <v>2520854</v>
      </c>
      <c r="R628" s="233"/>
      <c r="S628" s="271"/>
      <c r="T628" s="233"/>
      <c r="U628" s="233"/>
      <c r="V628" s="233"/>
      <c r="W628" s="233"/>
      <c r="X628" s="233"/>
      <c r="Y628" s="233">
        <v>1774</v>
      </c>
      <c r="Z628" s="233">
        <f>Y628*1421</f>
        <v>2520854</v>
      </c>
      <c r="AA628" s="233"/>
      <c r="AB628" s="233"/>
      <c r="AC628" s="233"/>
      <c r="AD628" s="233"/>
      <c r="AE628" s="233"/>
      <c r="AF628" s="233"/>
      <c r="AG628" s="221">
        <v>2025</v>
      </c>
      <c r="AH628" s="158"/>
      <c r="AI628" s="175"/>
      <c r="AJ628" s="218"/>
      <c r="AK628" s="15">
        <f t="shared" si="131"/>
        <v>595</v>
      </c>
      <c r="AL628" s="15" t="s">
        <v>155</v>
      </c>
      <c r="AM628" s="15" t="str">
        <f t="shared" si="132"/>
        <v>595.</v>
      </c>
      <c r="AN628" s="272"/>
      <c r="AO628" s="16"/>
      <c r="AP628" s="16"/>
    </row>
    <row r="629" spans="1:75" ht="22.5" hidden="1" customHeight="1" x14ac:dyDescent="0.25">
      <c r="A629" s="83" t="str">
        <f t="shared" si="126"/>
        <v>596.</v>
      </c>
      <c r="B629" s="26">
        <v>1097</v>
      </c>
      <c r="C629" s="270" t="s">
        <v>2647</v>
      </c>
      <c r="D629" s="26">
        <v>1971</v>
      </c>
      <c r="E629" s="135" t="s">
        <v>2957</v>
      </c>
      <c r="F629" s="83" t="s">
        <v>2959</v>
      </c>
      <c r="G629" s="26">
        <v>2</v>
      </c>
      <c r="H629" s="26">
        <v>1</v>
      </c>
      <c r="I629" s="204">
        <v>246.5</v>
      </c>
      <c r="J629" s="205">
        <v>208.7</v>
      </c>
      <c r="K629" s="204">
        <v>208.7</v>
      </c>
      <c r="L629" s="223">
        <v>19</v>
      </c>
      <c r="M629" s="233">
        <f t="shared" si="129"/>
        <v>101726</v>
      </c>
      <c r="N629" s="233"/>
      <c r="O629" s="233"/>
      <c r="P629" s="233"/>
      <c r="Q629" s="205">
        <f t="shared" si="130"/>
        <v>101726</v>
      </c>
      <c r="R629" s="233"/>
      <c r="S629" s="271"/>
      <c r="T629" s="233"/>
      <c r="U629" s="233"/>
      <c r="V629" s="233"/>
      <c r="W629" s="233"/>
      <c r="X629" s="233"/>
      <c r="Y629" s="233"/>
      <c r="Z629" s="233"/>
      <c r="AA629" s="233">
        <v>38</v>
      </c>
      <c r="AB629" s="233">
        <f>AA629*2677</f>
        <v>101726</v>
      </c>
      <c r="AC629" s="233"/>
      <c r="AD629" s="233"/>
      <c r="AE629" s="233"/>
      <c r="AF629" s="233"/>
      <c r="AG629" s="221">
        <v>2025</v>
      </c>
      <c r="AH629" s="158"/>
      <c r="AI629" s="175"/>
      <c r="AJ629" s="218"/>
      <c r="AK629" s="15">
        <f t="shared" si="131"/>
        <v>596</v>
      </c>
      <c r="AL629" s="15" t="s">
        <v>155</v>
      </c>
      <c r="AM629" s="15" t="str">
        <f t="shared" si="132"/>
        <v>596.</v>
      </c>
      <c r="AN629" s="272"/>
      <c r="AP629" s="16"/>
    </row>
    <row r="630" spans="1:75" ht="22.5" hidden="1" customHeight="1" x14ac:dyDescent="0.25">
      <c r="A630" s="83" t="str">
        <f t="shared" si="126"/>
        <v>597.</v>
      </c>
      <c r="B630" s="26">
        <v>1098</v>
      </c>
      <c r="C630" s="313" t="s">
        <v>2648</v>
      </c>
      <c r="D630" s="26">
        <v>1970</v>
      </c>
      <c r="E630" s="135" t="s">
        <v>2957</v>
      </c>
      <c r="F630" s="83" t="s">
        <v>2958</v>
      </c>
      <c r="G630" s="26">
        <v>5</v>
      </c>
      <c r="H630" s="26">
        <v>3</v>
      </c>
      <c r="I630" s="204">
        <v>2232.3000000000002</v>
      </c>
      <c r="J630" s="205">
        <v>2047.8</v>
      </c>
      <c r="K630" s="204">
        <v>2047.8</v>
      </c>
      <c r="L630" s="219">
        <v>55</v>
      </c>
      <c r="M630" s="233">
        <f t="shared" si="129"/>
        <v>1894098</v>
      </c>
      <c r="N630" s="233"/>
      <c r="O630" s="233"/>
      <c r="P630" s="233"/>
      <c r="Q630" s="205">
        <f t="shared" si="130"/>
        <v>1894098</v>
      </c>
      <c r="R630" s="205"/>
      <c r="S630" s="219"/>
      <c r="T630" s="205"/>
      <c r="U630" s="205">
        <v>534</v>
      </c>
      <c r="V630" s="205">
        <f>U630*3547</f>
        <v>1894098</v>
      </c>
      <c r="W630" s="205"/>
      <c r="X630" s="205"/>
      <c r="Y630" s="205"/>
      <c r="Z630" s="205"/>
      <c r="AA630" s="205"/>
      <c r="AB630" s="205"/>
      <c r="AC630" s="205"/>
      <c r="AD630" s="205"/>
      <c r="AE630" s="205"/>
      <c r="AF630" s="205"/>
      <c r="AG630" s="221">
        <v>2025</v>
      </c>
      <c r="AH630" s="158"/>
      <c r="AI630" s="175"/>
      <c r="AJ630" s="218"/>
      <c r="AK630" s="15">
        <f t="shared" si="131"/>
        <v>597</v>
      </c>
      <c r="AL630" s="15" t="s">
        <v>155</v>
      </c>
      <c r="AM630" s="15" t="str">
        <f t="shared" si="132"/>
        <v>597.</v>
      </c>
      <c r="AN630" s="272"/>
      <c r="AO630" s="16"/>
      <c r="AP630" s="16"/>
    </row>
    <row r="631" spans="1:75" ht="22.5" hidden="1" customHeight="1" x14ac:dyDescent="0.25">
      <c r="A631" s="83" t="str">
        <f t="shared" si="126"/>
        <v>598.</v>
      </c>
      <c r="B631" s="26">
        <v>1099</v>
      </c>
      <c r="C631" s="270" t="s">
        <v>2649</v>
      </c>
      <c r="D631" s="26">
        <v>1960</v>
      </c>
      <c r="E631" s="135" t="s">
        <v>2957</v>
      </c>
      <c r="F631" s="83" t="s">
        <v>2959</v>
      </c>
      <c r="G631" s="26">
        <v>2</v>
      </c>
      <c r="H631" s="26">
        <v>1</v>
      </c>
      <c r="I631" s="204">
        <v>281</v>
      </c>
      <c r="J631" s="205">
        <v>201</v>
      </c>
      <c r="K631" s="204">
        <v>95.4</v>
      </c>
      <c r="L631" s="219">
        <v>6</v>
      </c>
      <c r="M631" s="233">
        <f t="shared" si="129"/>
        <v>1183648</v>
      </c>
      <c r="N631" s="233"/>
      <c r="O631" s="233"/>
      <c r="P631" s="233"/>
      <c r="Q631" s="205">
        <f t="shared" si="130"/>
        <v>1183648</v>
      </c>
      <c r="R631" s="233"/>
      <c r="S631" s="271"/>
      <c r="T631" s="233"/>
      <c r="U631" s="233"/>
      <c r="V631" s="233"/>
      <c r="W631" s="233"/>
      <c r="X631" s="233"/>
      <c r="Y631" s="233">
        <v>376</v>
      </c>
      <c r="Z631" s="233">
        <f>Y631*3148</f>
        <v>1183648</v>
      </c>
      <c r="AA631" s="233"/>
      <c r="AB631" s="233"/>
      <c r="AC631" s="233"/>
      <c r="AD631" s="233"/>
      <c r="AE631" s="205"/>
      <c r="AF631" s="233"/>
      <c r="AG631" s="221">
        <v>2025</v>
      </c>
      <c r="AH631" s="158"/>
      <c r="AI631" s="175"/>
      <c r="AJ631" s="218"/>
      <c r="AK631" s="15">
        <f t="shared" si="131"/>
        <v>598</v>
      </c>
      <c r="AL631" s="15" t="s">
        <v>155</v>
      </c>
      <c r="AM631" s="15" t="str">
        <f t="shared" si="132"/>
        <v>598.</v>
      </c>
      <c r="AN631" s="272"/>
      <c r="AO631" s="16"/>
      <c r="AP631" s="16"/>
    </row>
    <row r="632" spans="1:75" ht="22.5" hidden="1" customHeight="1" x14ac:dyDescent="0.25">
      <c r="A632" s="83" t="str">
        <f t="shared" si="126"/>
        <v>599.</v>
      </c>
      <c r="B632" s="26">
        <v>1105</v>
      </c>
      <c r="C632" s="40" t="s">
        <v>2652</v>
      </c>
      <c r="D632" s="26">
        <v>1976</v>
      </c>
      <c r="E632" s="135" t="s">
        <v>2957</v>
      </c>
      <c r="F632" s="83" t="s">
        <v>2958</v>
      </c>
      <c r="G632" s="26">
        <v>3</v>
      </c>
      <c r="H632" s="26">
        <v>3</v>
      </c>
      <c r="I632" s="204">
        <v>1503.86</v>
      </c>
      <c r="J632" s="204">
        <v>1378.94</v>
      </c>
      <c r="K632" s="204">
        <v>1378.94</v>
      </c>
      <c r="L632" s="223">
        <v>40</v>
      </c>
      <c r="M632" s="233">
        <f t="shared" si="129"/>
        <v>1861483</v>
      </c>
      <c r="N632" s="233"/>
      <c r="O632" s="233"/>
      <c r="P632" s="233"/>
      <c r="Q632" s="205">
        <f t="shared" si="130"/>
        <v>1861483</v>
      </c>
      <c r="R632" s="233">
        <f>606957+1254526</f>
        <v>1861483</v>
      </c>
      <c r="S632" s="271"/>
      <c r="T632" s="233"/>
      <c r="U632" s="233"/>
      <c r="V632" s="233"/>
      <c r="W632" s="233"/>
      <c r="X632" s="233"/>
      <c r="Y632" s="233"/>
      <c r="Z632" s="233"/>
      <c r="AA632" s="233"/>
      <c r="AB632" s="233"/>
      <c r="AC632" s="233"/>
      <c r="AD632" s="233"/>
      <c r="AE632" s="233"/>
      <c r="AF632" s="233"/>
      <c r="AG632" s="221">
        <v>2025</v>
      </c>
      <c r="AH632" s="158"/>
      <c r="AI632" s="175"/>
      <c r="AJ632" s="218"/>
      <c r="AK632" s="15">
        <f t="shared" si="131"/>
        <v>599</v>
      </c>
      <c r="AL632" s="15" t="s">
        <v>155</v>
      </c>
      <c r="AM632" s="15" t="str">
        <f t="shared" si="132"/>
        <v>599.</v>
      </c>
      <c r="AN632" s="272"/>
      <c r="AP632" s="16"/>
    </row>
    <row r="633" spans="1:75" ht="31.5" hidden="1" customHeight="1" x14ac:dyDescent="0.25">
      <c r="A633" s="83"/>
      <c r="B633" s="26"/>
      <c r="C633" s="227" t="s">
        <v>1853</v>
      </c>
      <c r="D633" s="26"/>
      <c r="E633" s="135"/>
      <c r="F633" s="142"/>
      <c r="G633" s="26"/>
      <c r="H633" s="26"/>
      <c r="I633" s="211">
        <f>I634+I635+I640</f>
        <v>6540.8</v>
      </c>
      <c r="J633" s="211">
        <f t="shared" ref="J633:L633" si="133">J634+J635+J640</f>
        <v>5802.6</v>
      </c>
      <c r="K633" s="211">
        <f t="shared" si="133"/>
        <v>5586.9</v>
      </c>
      <c r="L633" s="216">
        <f t="shared" si="133"/>
        <v>256</v>
      </c>
      <c r="M633" s="211">
        <f>M634+M635+M640</f>
        <v>20180811.899999999</v>
      </c>
      <c r="N633" s="211"/>
      <c r="O633" s="211"/>
      <c r="P633" s="211"/>
      <c r="Q633" s="174">
        <f t="shared" ref="Q633:Q635" si="134">M633</f>
        <v>20180811.899999999</v>
      </c>
      <c r="R633" s="211">
        <v>3985444.8</v>
      </c>
      <c r="S633" s="216"/>
      <c r="T633" s="211"/>
      <c r="U633" s="211">
        <f t="shared" ref="U633:AB633" si="135">U634+U635+U640</f>
        <v>2135.6999999999998</v>
      </c>
      <c r="V633" s="211">
        <f t="shared" si="135"/>
        <v>16066871.100000001</v>
      </c>
      <c r="W633" s="211"/>
      <c r="X633" s="211"/>
      <c r="Y633" s="211"/>
      <c r="Z633" s="211"/>
      <c r="AA633" s="211">
        <f t="shared" si="135"/>
        <v>48</v>
      </c>
      <c r="AB633" s="211">
        <f t="shared" si="135"/>
        <v>128496</v>
      </c>
      <c r="AC633" s="211"/>
      <c r="AD633" s="211"/>
      <c r="AE633" s="211"/>
      <c r="AF633" s="211"/>
      <c r="AG633" s="228"/>
      <c r="AH633" s="158"/>
      <c r="AI633" s="175"/>
      <c r="AJ633" s="218"/>
      <c r="AK633" s="15"/>
      <c r="AL633" s="15"/>
      <c r="AM633" s="15"/>
      <c r="AN633" s="229"/>
      <c r="AO633" s="15"/>
      <c r="AP633" s="16"/>
    </row>
    <row r="634" spans="1:75" ht="22.5" hidden="1" customHeight="1" x14ac:dyDescent="0.25">
      <c r="A634" s="83"/>
      <c r="B634" s="26"/>
      <c r="C634" s="215" t="s">
        <v>1202</v>
      </c>
      <c r="D634" s="26"/>
      <c r="E634" s="83"/>
      <c r="F634" s="83"/>
      <c r="G634" s="26"/>
      <c r="H634" s="26"/>
      <c r="I634" s="211"/>
      <c r="J634" s="211"/>
      <c r="K634" s="211"/>
      <c r="L634" s="216"/>
      <c r="M634" s="211"/>
      <c r="N634" s="211"/>
      <c r="O634" s="211"/>
      <c r="P634" s="211"/>
      <c r="Q634" s="174"/>
      <c r="R634" s="211"/>
      <c r="S634" s="216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G634" s="2"/>
      <c r="AH634" s="158"/>
      <c r="AI634" s="175"/>
      <c r="AJ634" s="218"/>
      <c r="AK634" s="15"/>
      <c r="AL634" s="15"/>
      <c r="AM634" s="15"/>
      <c r="AN634" s="230"/>
      <c r="AO634" s="15"/>
      <c r="AP634" s="16"/>
    </row>
    <row r="635" spans="1:75" ht="22.5" hidden="1" customHeight="1" x14ac:dyDescent="0.25">
      <c r="A635" s="83"/>
      <c r="B635" s="26"/>
      <c r="C635" s="215" t="s">
        <v>1203</v>
      </c>
      <c r="D635" s="26"/>
      <c r="E635" s="83"/>
      <c r="F635" s="83"/>
      <c r="G635" s="26"/>
      <c r="H635" s="26"/>
      <c r="I635" s="211">
        <f>SUM(I636:I639)</f>
        <v>3164</v>
      </c>
      <c r="J635" s="211">
        <f t="shared" ref="J635:M635" si="136">SUM(J636:J639)</f>
        <v>2720.9</v>
      </c>
      <c r="K635" s="211">
        <f t="shared" si="136"/>
        <v>2596</v>
      </c>
      <c r="L635" s="216">
        <f t="shared" si="136"/>
        <v>122</v>
      </c>
      <c r="M635" s="211">
        <f t="shared" si="136"/>
        <v>7756989.8999999994</v>
      </c>
      <c r="N635" s="211"/>
      <c r="O635" s="211"/>
      <c r="P635" s="211"/>
      <c r="Q635" s="174">
        <f t="shared" si="134"/>
        <v>7756989.8999999994</v>
      </c>
      <c r="R635" s="211">
        <f t="shared" ref="R635" si="137">SUM(R636:R639)</f>
        <v>2490889.9</v>
      </c>
      <c r="S635" s="216"/>
      <c r="T635" s="211"/>
      <c r="U635" s="211">
        <f t="shared" ref="U635:V635" si="138">SUM(U636:U639)</f>
        <v>700</v>
      </c>
      <c r="V635" s="211">
        <f t="shared" si="138"/>
        <v>5266100</v>
      </c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G635" s="2"/>
      <c r="AH635" s="158"/>
      <c r="AI635" s="175"/>
      <c r="AJ635" s="218"/>
      <c r="AK635" s="15"/>
      <c r="AL635" s="15"/>
      <c r="AM635" s="15"/>
      <c r="AN635" s="230"/>
      <c r="AO635" s="15"/>
      <c r="AP635" s="16"/>
    </row>
    <row r="636" spans="1:75" s="27" customFormat="1" ht="22.5" hidden="1" customHeight="1" x14ac:dyDescent="0.25">
      <c r="A636" s="83" t="str">
        <f>AM636</f>
        <v>600.</v>
      </c>
      <c r="B636" s="26">
        <v>1137</v>
      </c>
      <c r="C636" s="40" t="s">
        <v>1222</v>
      </c>
      <c r="D636" s="26">
        <v>1977</v>
      </c>
      <c r="E636" s="83" t="s">
        <v>2957</v>
      </c>
      <c r="F636" s="83" t="s">
        <v>2959</v>
      </c>
      <c r="G636" s="26">
        <v>2</v>
      </c>
      <c r="H636" s="317">
        <v>2</v>
      </c>
      <c r="I636" s="231">
        <v>776.8</v>
      </c>
      <c r="J636" s="231">
        <v>713</v>
      </c>
      <c r="K636" s="231">
        <v>588.1</v>
      </c>
      <c r="L636" s="232">
        <v>25</v>
      </c>
      <c r="M636" s="233">
        <f>R636+T636+V636+X636+Z636+AB636+AE636+AF636</f>
        <v>5266100</v>
      </c>
      <c r="N636" s="234"/>
      <c r="O636" s="234"/>
      <c r="P636" s="234"/>
      <c r="Q636" s="205">
        <f>M636</f>
        <v>5266100</v>
      </c>
      <c r="R636" s="235"/>
      <c r="S636" s="210"/>
      <c r="T636" s="205"/>
      <c r="U636" s="205">
        <v>700</v>
      </c>
      <c r="V636" s="205">
        <f>U636*7523</f>
        <v>5266100</v>
      </c>
      <c r="W636" s="236"/>
      <c r="X636" s="205"/>
      <c r="Y636" s="211"/>
      <c r="Z636" s="211"/>
      <c r="AA636" s="211"/>
      <c r="AB636" s="211"/>
      <c r="AC636" s="211"/>
      <c r="AD636" s="211"/>
      <c r="AE636" s="237"/>
      <c r="AF636" s="237"/>
      <c r="AG636" s="219">
        <v>2025</v>
      </c>
      <c r="AH636" s="238"/>
      <c r="AI636" s="175"/>
      <c r="AJ636" s="218"/>
      <c r="AK636" s="15">
        <f t="shared" si="131"/>
        <v>600</v>
      </c>
      <c r="AL636" s="15" t="s">
        <v>155</v>
      </c>
      <c r="AM636" s="15" t="str">
        <f t="shared" si="132"/>
        <v>600.</v>
      </c>
      <c r="AN636" s="167"/>
      <c r="AO636" s="36"/>
      <c r="AP636" s="1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6"/>
      <c r="BO636" s="36"/>
      <c r="BP636" s="36"/>
      <c r="BQ636" s="36"/>
      <c r="BR636" s="36"/>
      <c r="BS636" s="36"/>
      <c r="BT636" s="36"/>
      <c r="BU636" s="36"/>
      <c r="BV636" s="36"/>
      <c r="BW636" s="36"/>
    </row>
    <row r="637" spans="1:75" s="27" customFormat="1" ht="22.5" hidden="1" customHeight="1" x14ac:dyDescent="0.25">
      <c r="A637" s="83" t="str">
        <f t="shared" ref="A637:A639" si="139">AM637</f>
        <v>601.</v>
      </c>
      <c r="B637" s="26">
        <v>1153</v>
      </c>
      <c r="C637" s="40" t="s">
        <v>286</v>
      </c>
      <c r="D637" s="26">
        <v>1978</v>
      </c>
      <c r="E637" s="135" t="s">
        <v>2957</v>
      </c>
      <c r="F637" s="83" t="s">
        <v>2959</v>
      </c>
      <c r="G637" s="26">
        <v>2</v>
      </c>
      <c r="H637" s="317">
        <v>1</v>
      </c>
      <c r="I637" s="231">
        <v>1241.2</v>
      </c>
      <c r="J637" s="231">
        <v>990.8</v>
      </c>
      <c r="K637" s="231">
        <v>990.8</v>
      </c>
      <c r="L637" s="232">
        <v>51</v>
      </c>
      <c r="M637" s="233">
        <f t="shared" ref="M637:M638" si="140">R637+T637+V637+X637+Z637+AB637+AE637+AF637</f>
        <v>1037454</v>
      </c>
      <c r="N637" s="211"/>
      <c r="O637" s="211"/>
      <c r="P637" s="211"/>
      <c r="Q637" s="205">
        <f t="shared" ref="Q637:Q638" si="141">M637</f>
        <v>1037454</v>
      </c>
      <c r="R637" s="207">
        <v>1037454</v>
      </c>
      <c r="S637" s="210"/>
      <c r="T637" s="205"/>
      <c r="U637" s="205"/>
      <c r="V637" s="205"/>
      <c r="W637" s="236"/>
      <c r="X637" s="205"/>
      <c r="Y637" s="205"/>
      <c r="Z637" s="205"/>
      <c r="AA637" s="205"/>
      <c r="AB637" s="205"/>
      <c r="AC637" s="211"/>
      <c r="AD637" s="211"/>
      <c r="AE637" s="205"/>
      <c r="AF637" s="205"/>
      <c r="AG637" s="219">
        <v>2025</v>
      </c>
      <c r="AH637" s="238"/>
      <c r="AI637" s="175"/>
      <c r="AJ637" s="239"/>
      <c r="AK637" s="15">
        <f t="shared" si="131"/>
        <v>601</v>
      </c>
      <c r="AL637" s="15" t="s">
        <v>155</v>
      </c>
      <c r="AM637" s="15" t="str">
        <f t="shared" si="132"/>
        <v>601.</v>
      </c>
      <c r="AN637" s="167"/>
      <c r="AO637" s="36"/>
      <c r="AP637" s="1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6"/>
      <c r="BO637" s="36"/>
      <c r="BP637" s="36"/>
      <c r="BQ637" s="36"/>
      <c r="BR637" s="36"/>
      <c r="BS637" s="36"/>
      <c r="BT637" s="36"/>
      <c r="BU637" s="36"/>
      <c r="BV637" s="36"/>
      <c r="BW637" s="36"/>
    </row>
    <row r="638" spans="1:75" s="27" customFormat="1" ht="22.5" hidden="1" customHeight="1" x14ac:dyDescent="0.25">
      <c r="A638" s="83" t="str">
        <f t="shared" si="139"/>
        <v>602.</v>
      </c>
      <c r="B638" s="26">
        <v>1151</v>
      </c>
      <c r="C638" s="40" t="s">
        <v>1226</v>
      </c>
      <c r="D638" s="26">
        <v>1976</v>
      </c>
      <c r="E638" s="135" t="s">
        <v>2957</v>
      </c>
      <c r="F638" s="83" t="s">
        <v>2959</v>
      </c>
      <c r="G638" s="26">
        <v>2</v>
      </c>
      <c r="H638" s="26">
        <v>2</v>
      </c>
      <c r="I638" s="235">
        <v>588.9</v>
      </c>
      <c r="J638" s="235">
        <v>509.7</v>
      </c>
      <c r="K638" s="235">
        <v>509.7</v>
      </c>
      <c r="L638" s="210">
        <v>29</v>
      </c>
      <c r="M638" s="233">
        <f t="shared" si="140"/>
        <v>728361.29999999993</v>
      </c>
      <c r="N638" s="211"/>
      <c r="O638" s="211"/>
      <c r="P638" s="211"/>
      <c r="Q638" s="205">
        <f t="shared" si="141"/>
        <v>728361.29999999993</v>
      </c>
      <c r="R638" s="207">
        <v>728361.29999999993</v>
      </c>
      <c r="S638" s="210"/>
      <c r="T638" s="205"/>
      <c r="U638" s="205"/>
      <c r="V638" s="205"/>
      <c r="W638" s="236"/>
      <c r="X638" s="205"/>
      <c r="Y638" s="205"/>
      <c r="Z638" s="205"/>
      <c r="AA638" s="205"/>
      <c r="AB638" s="205"/>
      <c r="AC638" s="211"/>
      <c r="AD638" s="211"/>
      <c r="AE638" s="205"/>
      <c r="AF638" s="205"/>
      <c r="AG638" s="219">
        <v>2025</v>
      </c>
      <c r="AH638" s="238"/>
      <c r="AI638" s="175"/>
      <c r="AJ638" s="239"/>
      <c r="AK638" s="15">
        <f t="shared" si="131"/>
        <v>602</v>
      </c>
      <c r="AL638" s="15" t="s">
        <v>155</v>
      </c>
      <c r="AM638" s="15" t="str">
        <f t="shared" si="132"/>
        <v>602.</v>
      </c>
      <c r="AN638" s="167"/>
      <c r="AO638" s="36"/>
      <c r="AP638" s="1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V638" s="36"/>
      <c r="BW638" s="36"/>
    </row>
    <row r="639" spans="1:75" s="27" customFormat="1" ht="22.5" hidden="1" customHeight="1" x14ac:dyDescent="0.25">
      <c r="A639" s="83" t="str">
        <f t="shared" si="139"/>
        <v>603.</v>
      </c>
      <c r="B639" s="26">
        <v>1138</v>
      </c>
      <c r="C639" s="40" t="s">
        <v>1223</v>
      </c>
      <c r="D639" s="26">
        <v>1970</v>
      </c>
      <c r="E639" s="83" t="s">
        <v>2957</v>
      </c>
      <c r="F639" s="83" t="s">
        <v>2959</v>
      </c>
      <c r="G639" s="26">
        <v>2</v>
      </c>
      <c r="H639" s="26">
        <v>2</v>
      </c>
      <c r="I639" s="205">
        <v>557.1</v>
      </c>
      <c r="J639" s="205">
        <v>507.4</v>
      </c>
      <c r="K639" s="205">
        <v>507.4</v>
      </c>
      <c r="L639" s="219">
        <v>17</v>
      </c>
      <c r="M639" s="233">
        <f>R639+T639+V639+X639+Z639+AB639+AE639+AF639</f>
        <v>725074.6</v>
      </c>
      <c r="N639" s="234"/>
      <c r="O639" s="234"/>
      <c r="P639" s="234"/>
      <c r="Q639" s="205">
        <f>M639</f>
        <v>725074.6</v>
      </c>
      <c r="R639" s="235">
        <v>725074.6</v>
      </c>
      <c r="S639" s="210"/>
      <c r="T639" s="205"/>
      <c r="U639" s="205"/>
      <c r="V639" s="205"/>
      <c r="W639" s="240"/>
      <c r="X639" s="211"/>
      <c r="Y639" s="211"/>
      <c r="Z639" s="211"/>
      <c r="AA639" s="211"/>
      <c r="AB639" s="211"/>
      <c r="AC639" s="211"/>
      <c r="AD639" s="211"/>
      <c r="AE639" s="237"/>
      <c r="AF639" s="237"/>
      <c r="AG639" s="219">
        <v>2025</v>
      </c>
      <c r="AH639" s="238"/>
      <c r="AI639" s="175"/>
      <c r="AJ639" s="239"/>
      <c r="AK639" s="15">
        <f t="shared" si="131"/>
        <v>603</v>
      </c>
      <c r="AL639" s="15" t="s">
        <v>155</v>
      </c>
      <c r="AM639" s="15" t="str">
        <f t="shared" si="132"/>
        <v>603.</v>
      </c>
      <c r="AN639" s="167"/>
      <c r="AO639" s="36"/>
      <c r="AP639" s="1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6"/>
      <c r="BO639" s="36"/>
      <c r="BP639" s="36"/>
      <c r="BQ639" s="36"/>
      <c r="BR639" s="36"/>
      <c r="BS639" s="36"/>
      <c r="BT639" s="36"/>
      <c r="BU639" s="36"/>
      <c r="BV639" s="36"/>
      <c r="BW639" s="36"/>
    </row>
    <row r="640" spans="1:75" ht="22.5" hidden="1" customHeight="1" x14ac:dyDescent="0.25">
      <c r="A640" s="83"/>
      <c r="B640" s="26"/>
      <c r="C640" s="215" t="s">
        <v>1204</v>
      </c>
      <c r="D640" s="26"/>
      <c r="E640" s="135"/>
      <c r="F640" s="142"/>
      <c r="G640" s="26"/>
      <c r="H640" s="317"/>
      <c r="I640" s="211">
        <f>SUM(I641:I646)</f>
        <v>3376.8</v>
      </c>
      <c r="J640" s="211">
        <f t="shared" ref="J640:L640" si="142">SUM(J641:J646)</f>
        <v>3081.7000000000003</v>
      </c>
      <c r="K640" s="211">
        <f t="shared" si="142"/>
        <v>2990.9</v>
      </c>
      <c r="L640" s="216">
        <f t="shared" si="142"/>
        <v>134</v>
      </c>
      <c r="M640" s="211">
        <f>SUM(M641:M646)</f>
        <v>12423822</v>
      </c>
      <c r="N640" s="211"/>
      <c r="O640" s="211"/>
      <c r="P640" s="211"/>
      <c r="Q640" s="174">
        <f>M640</f>
        <v>12423822</v>
      </c>
      <c r="R640" s="211">
        <f t="shared" ref="R640" si="143">SUM(R641:R646)</f>
        <v>1494554.9</v>
      </c>
      <c r="S640" s="216"/>
      <c r="T640" s="211"/>
      <c r="U640" s="211">
        <f t="shared" ref="U640:AB640" si="144">SUM(U641:U646)</f>
        <v>1435.7</v>
      </c>
      <c r="V640" s="211">
        <f t="shared" si="144"/>
        <v>10800771.100000001</v>
      </c>
      <c r="W640" s="211"/>
      <c r="X640" s="211"/>
      <c r="Y640" s="211"/>
      <c r="Z640" s="211"/>
      <c r="AA640" s="211">
        <f t="shared" si="144"/>
        <v>48</v>
      </c>
      <c r="AB640" s="211">
        <f t="shared" si="144"/>
        <v>128496</v>
      </c>
      <c r="AC640" s="211"/>
      <c r="AD640" s="211"/>
      <c r="AE640" s="211"/>
      <c r="AF640" s="211"/>
      <c r="AG640" s="2"/>
      <c r="AH640" s="158"/>
      <c r="AI640" s="175"/>
      <c r="AJ640" s="218"/>
      <c r="AK640" s="15"/>
      <c r="AL640" s="15"/>
      <c r="AM640" s="15"/>
      <c r="AN640" s="230"/>
      <c r="AO640" s="15"/>
      <c r="AP640" s="16"/>
    </row>
    <row r="641" spans="1:75" s="27" customFormat="1" ht="22.5" hidden="1" customHeight="1" x14ac:dyDescent="0.25">
      <c r="A641" s="83" t="str">
        <f t="shared" ref="A641:A646" si="145">AM641</f>
        <v>604.</v>
      </c>
      <c r="B641" s="26">
        <v>1132</v>
      </c>
      <c r="C641" s="40" t="s">
        <v>1221</v>
      </c>
      <c r="D641" s="26">
        <v>1976</v>
      </c>
      <c r="E641" s="135" t="s">
        <v>2957</v>
      </c>
      <c r="F641" s="83" t="s">
        <v>2959</v>
      </c>
      <c r="G641" s="26">
        <v>2</v>
      </c>
      <c r="H641" s="26">
        <v>2</v>
      </c>
      <c r="I641" s="205">
        <v>545.5</v>
      </c>
      <c r="J641" s="205">
        <v>498.7</v>
      </c>
      <c r="K641" s="205">
        <v>498.7</v>
      </c>
      <c r="L641" s="219">
        <v>33</v>
      </c>
      <c r="M641" s="233">
        <f t="shared" ref="M641:M642" si="146">R641+T641+V641+X641+Z641+AB641+AE641+AF641</f>
        <v>3751720.1</v>
      </c>
      <c r="N641" s="211"/>
      <c r="O641" s="211"/>
      <c r="P641" s="211"/>
      <c r="Q641" s="205">
        <f t="shared" ref="Q641:Q642" si="147">M641</f>
        <v>3751720.1</v>
      </c>
      <c r="R641" s="207"/>
      <c r="S641" s="210"/>
      <c r="T641" s="205"/>
      <c r="U641" s="205">
        <v>498.7</v>
      </c>
      <c r="V641" s="205">
        <f>U641*7523</f>
        <v>3751720.1</v>
      </c>
      <c r="W641" s="236"/>
      <c r="X641" s="205"/>
      <c r="Y641" s="205"/>
      <c r="Z641" s="205"/>
      <c r="AA641" s="205"/>
      <c r="AB641" s="205"/>
      <c r="AC641" s="211"/>
      <c r="AD641" s="211"/>
      <c r="AE641" s="205"/>
      <c r="AF641" s="205"/>
      <c r="AG641" s="219">
        <v>2025</v>
      </c>
      <c r="AH641" s="238"/>
      <c r="AI641" s="175"/>
      <c r="AJ641" s="218"/>
      <c r="AK641" s="15">
        <f t="shared" si="131"/>
        <v>604</v>
      </c>
      <c r="AL641" s="15" t="s">
        <v>155</v>
      </c>
      <c r="AM641" s="15" t="str">
        <f t="shared" si="132"/>
        <v>604.</v>
      </c>
      <c r="AN641" s="167"/>
      <c r="AO641" s="36"/>
      <c r="AP641" s="1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6"/>
      <c r="BO641" s="36"/>
      <c r="BP641" s="36"/>
      <c r="BQ641" s="36"/>
      <c r="BR641" s="36"/>
      <c r="BS641" s="36"/>
      <c r="BT641" s="36"/>
      <c r="BU641" s="36"/>
      <c r="BV641" s="36"/>
      <c r="BW641" s="36"/>
    </row>
    <row r="642" spans="1:75" s="27" customFormat="1" ht="22.5" hidden="1" customHeight="1" x14ac:dyDescent="0.25">
      <c r="A642" s="83" t="str">
        <f t="shared" si="145"/>
        <v>605.</v>
      </c>
      <c r="B642" s="26">
        <v>1142</v>
      </c>
      <c r="C642" s="40" t="s">
        <v>1175</v>
      </c>
      <c r="D642" s="26">
        <v>1989</v>
      </c>
      <c r="E642" s="135" t="s">
        <v>2957</v>
      </c>
      <c r="F642" s="83" t="s">
        <v>2959</v>
      </c>
      <c r="G642" s="26">
        <v>2</v>
      </c>
      <c r="H642" s="317">
        <v>1</v>
      </c>
      <c r="I642" s="231">
        <v>690.1</v>
      </c>
      <c r="J642" s="231">
        <v>603.9</v>
      </c>
      <c r="K642" s="231">
        <v>603.9</v>
      </c>
      <c r="L642" s="232">
        <v>16</v>
      </c>
      <c r="M642" s="233">
        <f t="shared" si="146"/>
        <v>491147.3</v>
      </c>
      <c r="N642" s="211"/>
      <c r="O642" s="211"/>
      <c r="P642" s="211"/>
      <c r="Q642" s="205">
        <f t="shared" si="147"/>
        <v>491147.3</v>
      </c>
      <c r="R642" s="207">
        <v>491147.3</v>
      </c>
      <c r="S642" s="210"/>
      <c r="T642" s="205"/>
      <c r="U642" s="205"/>
      <c r="V642" s="205"/>
      <c r="W642" s="236"/>
      <c r="X642" s="205"/>
      <c r="Y642" s="205"/>
      <c r="Z642" s="205"/>
      <c r="AA642" s="205"/>
      <c r="AB642" s="205"/>
      <c r="AC642" s="211"/>
      <c r="AD642" s="211"/>
      <c r="AE642" s="205"/>
      <c r="AF642" s="205"/>
      <c r="AG642" s="219">
        <v>2025</v>
      </c>
      <c r="AH642" s="238"/>
      <c r="AI642" s="175"/>
      <c r="AJ642" s="239"/>
      <c r="AK642" s="15">
        <f t="shared" si="131"/>
        <v>605</v>
      </c>
      <c r="AL642" s="15" t="s">
        <v>155</v>
      </c>
      <c r="AM642" s="15" t="str">
        <f t="shared" si="132"/>
        <v>605.</v>
      </c>
      <c r="AN642" s="167"/>
      <c r="AO642" s="36"/>
      <c r="AP642" s="1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6"/>
      <c r="BO642" s="36"/>
      <c r="BP642" s="36"/>
      <c r="BQ642" s="36"/>
      <c r="BR642" s="36"/>
      <c r="BS642" s="36"/>
      <c r="BT642" s="36"/>
      <c r="BU642" s="36"/>
      <c r="BV642" s="36"/>
      <c r="BW642" s="36"/>
    </row>
    <row r="643" spans="1:75" s="27" customFormat="1" ht="22.5" hidden="1" customHeight="1" x14ac:dyDescent="0.25">
      <c r="A643" s="83" t="str">
        <f t="shared" si="145"/>
        <v>606.</v>
      </c>
      <c r="B643" s="26">
        <v>1144</v>
      </c>
      <c r="C643" s="40" t="s">
        <v>1225</v>
      </c>
      <c r="D643" s="26">
        <v>1985</v>
      </c>
      <c r="E643" s="135" t="s">
        <v>2957</v>
      </c>
      <c r="F643" s="83" t="s">
        <v>2959</v>
      </c>
      <c r="G643" s="26">
        <v>2</v>
      </c>
      <c r="H643" s="26">
        <v>2</v>
      </c>
      <c r="I643" s="205">
        <v>705.6</v>
      </c>
      <c r="J643" s="205">
        <v>629.70000000000005</v>
      </c>
      <c r="K643" s="205">
        <v>629.70000000000005</v>
      </c>
      <c r="L643" s="219">
        <v>21</v>
      </c>
      <c r="M643" s="233">
        <f>R643+T643+V643+X643+Z643+AB643+AE643+AF643</f>
        <v>128496</v>
      </c>
      <c r="N643" s="211"/>
      <c r="O643" s="211"/>
      <c r="P643" s="211"/>
      <c r="Q643" s="205">
        <f>M643</f>
        <v>128496</v>
      </c>
      <c r="R643" s="207"/>
      <c r="S643" s="210"/>
      <c r="T643" s="205"/>
      <c r="U643" s="205"/>
      <c r="V643" s="205"/>
      <c r="W643" s="236"/>
      <c r="X643" s="205"/>
      <c r="Y643" s="205"/>
      <c r="Z643" s="205"/>
      <c r="AA643" s="205">
        <v>48</v>
      </c>
      <c r="AB643" s="205">
        <f>AA643*2677</f>
        <v>128496</v>
      </c>
      <c r="AC643" s="211"/>
      <c r="AD643" s="211"/>
      <c r="AE643" s="205"/>
      <c r="AF643" s="205"/>
      <c r="AG643" s="219">
        <v>2025</v>
      </c>
      <c r="AH643" s="238"/>
      <c r="AI643" s="175"/>
      <c r="AJ643" s="218"/>
      <c r="AK643" s="15">
        <f t="shared" si="131"/>
        <v>606</v>
      </c>
      <c r="AL643" s="15" t="s">
        <v>155</v>
      </c>
      <c r="AM643" s="15" t="str">
        <f t="shared" si="132"/>
        <v>606.</v>
      </c>
      <c r="AN643" s="167"/>
      <c r="AO643" s="36"/>
      <c r="AP643" s="1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36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6"/>
      <c r="BO643" s="36"/>
      <c r="BP643" s="36"/>
      <c r="BQ643" s="36"/>
      <c r="BR643" s="36"/>
      <c r="BS643" s="36"/>
      <c r="BT643" s="36"/>
      <c r="BU643" s="36"/>
      <c r="BV643" s="36"/>
      <c r="BW643" s="36"/>
    </row>
    <row r="644" spans="1:75" s="27" customFormat="1" ht="22.5" hidden="1" customHeight="1" x14ac:dyDescent="0.25">
      <c r="A644" s="83" t="str">
        <f t="shared" si="145"/>
        <v>607.</v>
      </c>
      <c r="B644" s="26">
        <v>1134</v>
      </c>
      <c r="C644" s="40" t="s">
        <v>1113</v>
      </c>
      <c r="D644" s="26">
        <v>1994</v>
      </c>
      <c r="E644" s="135" t="s">
        <v>2957</v>
      </c>
      <c r="F644" s="83" t="s">
        <v>2959</v>
      </c>
      <c r="G644" s="26">
        <v>2</v>
      </c>
      <c r="H644" s="317">
        <v>2</v>
      </c>
      <c r="I644" s="231">
        <v>637.4</v>
      </c>
      <c r="J644" s="231">
        <v>586.70000000000005</v>
      </c>
      <c r="K644" s="231">
        <v>543.1</v>
      </c>
      <c r="L644" s="232">
        <v>35</v>
      </c>
      <c r="M644" s="233">
        <f t="shared" ref="M644:M645" si="148">R644+T644+V644+X644+Z644+AB644+AE644+AF644</f>
        <v>4632824.1000000006</v>
      </c>
      <c r="N644" s="211"/>
      <c r="O644" s="211"/>
      <c r="P644" s="211"/>
      <c r="Q644" s="205">
        <f t="shared" ref="Q644:Q645" si="149">M644</f>
        <v>4632824.1000000006</v>
      </c>
      <c r="R644" s="207">
        <v>459816</v>
      </c>
      <c r="S644" s="210"/>
      <c r="T644" s="205"/>
      <c r="U644" s="205">
        <v>554.70000000000005</v>
      </c>
      <c r="V644" s="205">
        <f>U644*7523</f>
        <v>4173008.1000000006</v>
      </c>
      <c r="W644" s="236"/>
      <c r="X644" s="205"/>
      <c r="Y644" s="205"/>
      <c r="Z644" s="205"/>
      <c r="AA644" s="205"/>
      <c r="AB644" s="205"/>
      <c r="AC644" s="211"/>
      <c r="AD644" s="211"/>
      <c r="AE644" s="205"/>
      <c r="AF644" s="205"/>
      <c r="AG644" s="219">
        <v>2025</v>
      </c>
      <c r="AH644" s="238"/>
      <c r="AI644" s="175"/>
      <c r="AJ644" s="239"/>
      <c r="AK644" s="15">
        <f t="shared" si="131"/>
        <v>607</v>
      </c>
      <c r="AL644" s="15" t="s">
        <v>155</v>
      </c>
      <c r="AM644" s="15" t="str">
        <f t="shared" si="132"/>
        <v>607.</v>
      </c>
      <c r="AN644" s="167"/>
      <c r="AO644" s="36"/>
      <c r="AP644" s="1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36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6"/>
      <c r="BO644" s="36"/>
      <c r="BP644" s="36"/>
      <c r="BQ644" s="36"/>
      <c r="BR644" s="36"/>
      <c r="BS644" s="36"/>
      <c r="BT644" s="36"/>
      <c r="BU644" s="36"/>
      <c r="BV644" s="36"/>
      <c r="BW644" s="36"/>
    </row>
    <row r="645" spans="1:75" s="27" customFormat="1" ht="22.5" hidden="1" customHeight="1" x14ac:dyDescent="0.25">
      <c r="A645" s="83" t="str">
        <f t="shared" si="145"/>
        <v>608.</v>
      </c>
      <c r="B645" s="26">
        <v>1149</v>
      </c>
      <c r="C645" s="40" t="s">
        <v>287</v>
      </c>
      <c r="D645" s="26">
        <v>1984</v>
      </c>
      <c r="E645" s="135" t="s">
        <v>2957</v>
      </c>
      <c r="F645" s="83" t="s">
        <v>2959</v>
      </c>
      <c r="G645" s="26">
        <v>2</v>
      </c>
      <c r="H645" s="26">
        <v>1</v>
      </c>
      <c r="I645" s="231">
        <v>415.9</v>
      </c>
      <c r="J645" s="231">
        <v>380.4</v>
      </c>
      <c r="K645" s="231">
        <v>380.4</v>
      </c>
      <c r="L645" s="232">
        <v>17</v>
      </c>
      <c r="M645" s="233">
        <f t="shared" si="148"/>
        <v>543591.6</v>
      </c>
      <c r="N645" s="211"/>
      <c r="O645" s="211"/>
      <c r="P645" s="211"/>
      <c r="Q645" s="205">
        <f t="shared" si="149"/>
        <v>543591.6</v>
      </c>
      <c r="R645" s="207">
        <v>543591.6</v>
      </c>
      <c r="S645" s="210"/>
      <c r="T645" s="205"/>
      <c r="U645" s="205"/>
      <c r="V645" s="205"/>
      <c r="W645" s="236"/>
      <c r="X645" s="205"/>
      <c r="Y645" s="205"/>
      <c r="Z645" s="205"/>
      <c r="AA645" s="205"/>
      <c r="AB645" s="205"/>
      <c r="AC645" s="211"/>
      <c r="AD645" s="211"/>
      <c r="AE645" s="205"/>
      <c r="AF645" s="205"/>
      <c r="AG645" s="219">
        <v>2025</v>
      </c>
      <c r="AH645" s="238"/>
      <c r="AI645" s="175"/>
      <c r="AJ645" s="239"/>
      <c r="AK645" s="15">
        <f t="shared" si="131"/>
        <v>608</v>
      </c>
      <c r="AL645" s="15" t="s">
        <v>155</v>
      </c>
      <c r="AM645" s="15" t="str">
        <f t="shared" si="132"/>
        <v>608.</v>
      </c>
      <c r="AN645" s="167"/>
      <c r="AO645" s="36"/>
      <c r="AP645" s="1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36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6"/>
      <c r="BO645" s="36"/>
      <c r="BP645" s="36"/>
      <c r="BQ645" s="36"/>
      <c r="BR645" s="36"/>
      <c r="BS645" s="36"/>
      <c r="BT645" s="36"/>
      <c r="BU645" s="36"/>
      <c r="BV645" s="36"/>
      <c r="BW645" s="36"/>
    </row>
    <row r="646" spans="1:75" s="27" customFormat="1" ht="22.5" hidden="1" customHeight="1" x14ac:dyDescent="0.25">
      <c r="A646" s="83" t="str">
        <f t="shared" si="145"/>
        <v>609.</v>
      </c>
      <c r="B646" s="26">
        <v>5600</v>
      </c>
      <c r="C646" s="28" t="s">
        <v>1224</v>
      </c>
      <c r="D646" s="26">
        <v>1971</v>
      </c>
      <c r="E646" s="135" t="s">
        <v>2957</v>
      </c>
      <c r="F646" s="83" t="s">
        <v>2959</v>
      </c>
      <c r="G646" s="26">
        <v>2</v>
      </c>
      <c r="H646" s="26">
        <v>1</v>
      </c>
      <c r="I646" s="205">
        <v>382.3</v>
      </c>
      <c r="J646" s="205">
        <v>382.3</v>
      </c>
      <c r="K646" s="205">
        <v>335.1</v>
      </c>
      <c r="L646" s="219">
        <v>12</v>
      </c>
      <c r="M646" s="233">
        <f>R646+T646+V646+X646+Z646+AB646+AE646+AF646</f>
        <v>2876042.9</v>
      </c>
      <c r="N646" s="234"/>
      <c r="O646" s="234"/>
      <c r="P646" s="234"/>
      <c r="Q646" s="205">
        <f>M646</f>
        <v>2876042.9</v>
      </c>
      <c r="R646" s="207"/>
      <c r="S646" s="210"/>
      <c r="T646" s="205"/>
      <c r="U646" s="205">
        <v>382.3</v>
      </c>
      <c r="V646" s="205">
        <f>U646*7523</f>
        <v>2876042.9</v>
      </c>
      <c r="W646" s="236"/>
      <c r="X646" s="205"/>
      <c r="Y646" s="211"/>
      <c r="Z646" s="211"/>
      <c r="AA646" s="211"/>
      <c r="AB646" s="211"/>
      <c r="AC646" s="211"/>
      <c r="AD646" s="211"/>
      <c r="AE646" s="237"/>
      <c r="AF646" s="237"/>
      <c r="AG646" s="219">
        <v>2025</v>
      </c>
      <c r="AH646" s="238"/>
      <c r="AI646" s="175"/>
      <c r="AJ646" s="218"/>
      <c r="AK646" s="15">
        <f t="shared" si="131"/>
        <v>609</v>
      </c>
      <c r="AL646" s="15" t="s">
        <v>155</v>
      </c>
      <c r="AM646" s="15" t="str">
        <f t="shared" si="132"/>
        <v>609.</v>
      </c>
      <c r="AN646" s="167"/>
      <c r="AO646" s="36"/>
      <c r="AP646" s="1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6"/>
      <c r="BO646" s="36"/>
      <c r="BP646" s="36"/>
      <c r="BQ646" s="36"/>
      <c r="BR646" s="36"/>
      <c r="BS646" s="36"/>
      <c r="BT646" s="36"/>
      <c r="BU646" s="36"/>
      <c r="BV646" s="36"/>
      <c r="BW646" s="36"/>
    </row>
    <row r="647" spans="1:75" ht="22.5" hidden="1" customHeight="1" x14ac:dyDescent="0.25">
      <c r="A647" s="83"/>
      <c r="B647" s="26"/>
      <c r="C647" s="215" t="s">
        <v>45</v>
      </c>
      <c r="D647" s="26"/>
      <c r="E647" s="83"/>
      <c r="F647" s="138"/>
      <c r="G647" s="26"/>
      <c r="H647" s="26"/>
      <c r="I647" s="211">
        <f>I648+I649+I669</f>
        <v>28867.599999999999</v>
      </c>
      <c r="J647" s="211">
        <f>J648+J649+J669</f>
        <v>24482.83</v>
      </c>
      <c r="K647" s="211">
        <f>K648+K649+K669</f>
        <v>24455.83</v>
      </c>
      <c r="L647" s="216">
        <f>L648+L649+L669</f>
        <v>1428</v>
      </c>
      <c r="M647" s="211">
        <f>M648+M649+M669</f>
        <v>58108849.309999995</v>
      </c>
      <c r="N647" s="211"/>
      <c r="O647" s="211"/>
      <c r="P647" s="211"/>
      <c r="Q647" s="174">
        <f t="shared" ref="Q647:Q649" si="150">M647</f>
        <v>58108849.309999995</v>
      </c>
      <c r="R647" s="211">
        <v>4954950</v>
      </c>
      <c r="S647" s="216"/>
      <c r="T647" s="211"/>
      <c r="U647" s="211">
        <f>U648+U649+U669</f>
        <v>6837.17</v>
      </c>
      <c r="V647" s="211">
        <f>V648+V649+V669</f>
        <v>49726349.909999996</v>
      </c>
      <c r="W647" s="211">
        <f>W648+W649+W669</f>
        <v>884.8</v>
      </c>
      <c r="X647" s="211">
        <f>X648+X649+X669</f>
        <v>1958947.2</v>
      </c>
      <c r="Y647" s="211"/>
      <c r="Z647" s="211"/>
      <c r="AA647" s="211">
        <f>AA648+AA649+AA669</f>
        <v>548.6</v>
      </c>
      <c r="AB647" s="211">
        <f>AB648+AB649+AB669</f>
        <v>1468602.2</v>
      </c>
      <c r="AC647" s="211"/>
      <c r="AD647" s="211"/>
      <c r="AE647" s="211"/>
      <c r="AF647" s="211"/>
      <c r="AG647" s="219"/>
      <c r="AH647" s="158"/>
      <c r="AI647" s="175"/>
      <c r="AJ647" s="218"/>
      <c r="AK647" s="15"/>
      <c r="AL647" s="15"/>
      <c r="AM647" s="15"/>
      <c r="AN647" s="241"/>
      <c r="AO647" s="15"/>
      <c r="AP647" s="16"/>
    </row>
    <row r="648" spans="1:75" ht="22.5" hidden="1" customHeight="1" x14ac:dyDescent="0.25">
      <c r="A648" s="83"/>
      <c r="B648" s="26"/>
      <c r="C648" s="215" t="s">
        <v>1202</v>
      </c>
      <c r="D648" s="26"/>
      <c r="E648" s="83"/>
      <c r="F648" s="138"/>
      <c r="G648" s="26"/>
      <c r="H648" s="26"/>
      <c r="I648" s="211"/>
      <c r="J648" s="211"/>
      <c r="K648" s="211"/>
      <c r="L648" s="216"/>
      <c r="M648" s="211"/>
      <c r="N648" s="211"/>
      <c r="O648" s="211"/>
      <c r="P648" s="211"/>
      <c r="Q648" s="174"/>
      <c r="R648" s="211"/>
      <c r="S648" s="216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G648" s="219"/>
      <c r="AH648" s="158"/>
      <c r="AI648" s="175"/>
      <c r="AJ648" s="218"/>
      <c r="AK648" s="15"/>
      <c r="AL648" s="15"/>
      <c r="AM648" s="15"/>
      <c r="AN648" s="241"/>
      <c r="AO648" s="15"/>
      <c r="AP648" s="16"/>
    </row>
    <row r="649" spans="1:75" ht="22.5" hidden="1" customHeight="1" x14ac:dyDescent="0.25">
      <c r="A649" s="83"/>
      <c r="B649" s="26"/>
      <c r="C649" s="215" t="s">
        <v>1203</v>
      </c>
      <c r="D649" s="32"/>
      <c r="E649" s="135"/>
      <c r="F649" s="135"/>
      <c r="G649" s="32"/>
      <c r="H649" s="32"/>
      <c r="I649" s="211">
        <f>SUM(I650:I668)</f>
        <v>9697.9999999999982</v>
      </c>
      <c r="J649" s="211">
        <f t="shared" ref="J649:V649" si="151">SUM(J650:J668)</f>
        <v>8600.89</v>
      </c>
      <c r="K649" s="211">
        <f t="shared" si="151"/>
        <v>8573.89</v>
      </c>
      <c r="L649" s="216">
        <f t="shared" si="151"/>
        <v>506</v>
      </c>
      <c r="M649" s="211">
        <f t="shared" si="151"/>
        <v>41718296.909999996</v>
      </c>
      <c r="N649" s="211"/>
      <c r="O649" s="211"/>
      <c r="P649" s="211"/>
      <c r="Q649" s="174">
        <f t="shared" si="150"/>
        <v>41718296.909999996</v>
      </c>
      <c r="R649" s="211">
        <f t="shared" si="151"/>
        <v>613305</v>
      </c>
      <c r="S649" s="216"/>
      <c r="T649" s="211"/>
      <c r="U649" s="211">
        <f t="shared" si="151"/>
        <v>5691.17</v>
      </c>
      <c r="V649" s="211">
        <f t="shared" si="151"/>
        <v>41104991.909999996</v>
      </c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G649" s="219"/>
      <c r="AH649" s="158"/>
      <c r="AI649" s="175"/>
      <c r="AJ649" s="218"/>
      <c r="AK649" s="15"/>
      <c r="AL649" s="15"/>
      <c r="AM649" s="15"/>
      <c r="AN649" s="241"/>
      <c r="AO649" s="15"/>
      <c r="AP649" s="16"/>
    </row>
    <row r="650" spans="1:75" ht="22.5" hidden="1" customHeight="1" x14ac:dyDescent="0.25">
      <c r="A650" s="83" t="str">
        <f>AM650</f>
        <v>610.</v>
      </c>
      <c r="B650" s="26">
        <v>1187</v>
      </c>
      <c r="C650" s="40" t="s">
        <v>1326</v>
      </c>
      <c r="D650" s="26">
        <v>1980</v>
      </c>
      <c r="E650" s="83" t="s">
        <v>2957</v>
      </c>
      <c r="F650" s="83" t="s">
        <v>2959</v>
      </c>
      <c r="G650" s="26">
        <v>2</v>
      </c>
      <c r="H650" s="26">
        <v>2</v>
      </c>
      <c r="I650" s="204">
        <v>686.4</v>
      </c>
      <c r="J650" s="204">
        <v>633.6</v>
      </c>
      <c r="K650" s="204">
        <v>633.6</v>
      </c>
      <c r="L650" s="223">
        <v>35</v>
      </c>
      <c r="M650" s="204">
        <f>R650+T650+V650+X650+Z650+AB650+AE650+AF650</f>
        <v>1525210</v>
      </c>
      <c r="N650" s="204"/>
      <c r="O650" s="204"/>
      <c r="P650" s="204"/>
      <c r="Q650" s="205">
        <f>M650</f>
        <v>1525210</v>
      </c>
      <c r="R650" s="204"/>
      <c r="S650" s="223"/>
      <c r="T650" s="204"/>
      <c r="U650" s="204">
        <v>430</v>
      </c>
      <c r="V650" s="204">
        <f>U650*3547</f>
        <v>1525210</v>
      </c>
      <c r="W650" s="204"/>
      <c r="X650" s="204"/>
      <c r="Y650" s="204"/>
      <c r="Z650" s="204"/>
      <c r="AA650" s="204"/>
      <c r="AB650" s="204"/>
      <c r="AC650" s="204"/>
      <c r="AD650" s="204"/>
      <c r="AE650" s="204"/>
      <c r="AF650" s="204"/>
      <c r="AG650" s="221">
        <v>2025</v>
      </c>
      <c r="AH650" s="158"/>
      <c r="AI650" s="175"/>
      <c r="AJ650" s="218"/>
      <c r="AK650" s="15">
        <f t="shared" si="131"/>
        <v>610</v>
      </c>
      <c r="AL650" s="15" t="s">
        <v>155</v>
      </c>
      <c r="AM650" s="15" t="str">
        <f t="shared" si="132"/>
        <v>610.</v>
      </c>
      <c r="AN650" s="222"/>
      <c r="AO650" s="15"/>
      <c r="AP650" s="16"/>
    </row>
    <row r="651" spans="1:75" ht="22.5" hidden="1" customHeight="1" x14ac:dyDescent="0.25">
      <c r="A651" s="83" t="str">
        <f t="shared" ref="A651:A668" si="152">AM651</f>
        <v>611.</v>
      </c>
      <c r="B651" s="26">
        <v>1155</v>
      </c>
      <c r="C651" s="40" t="s">
        <v>1318</v>
      </c>
      <c r="D651" s="32">
        <v>1975</v>
      </c>
      <c r="E651" s="135" t="s">
        <v>2957</v>
      </c>
      <c r="F651" s="83" t="s">
        <v>2959</v>
      </c>
      <c r="G651" s="32">
        <v>2</v>
      </c>
      <c r="H651" s="32">
        <v>2</v>
      </c>
      <c r="I651" s="205">
        <v>816.6</v>
      </c>
      <c r="J651" s="205">
        <v>763.8</v>
      </c>
      <c r="K651" s="205">
        <v>763.8</v>
      </c>
      <c r="L651" s="219">
        <v>30</v>
      </c>
      <c r="M651" s="204">
        <f t="shared" ref="M651:M652" si="153">R651+T651+V651+X651+Z651+AB651+AE651+AF651</f>
        <v>5055456</v>
      </c>
      <c r="N651" s="204"/>
      <c r="O651" s="204"/>
      <c r="P651" s="204"/>
      <c r="Q651" s="205">
        <f t="shared" ref="Q651:Q652" si="154">M651</f>
        <v>5055456</v>
      </c>
      <c r="R651" s="204"/>
      <c r="S651" s="223"/>
      <c r="T651" s="204"/>
      <c r="U651" s="204">
        <v>672</v>
      </c>
      <c r="V651" s="204">
        <f>U651*7523</f>
        <v>5055456</v>
      </c>
      <c r="W651" s="204"/>
      <c r="X651" s="204"/>
      <c r="Y651" s="204"/>
      <c r="Z651" s="204"/>
      <c r="AA651" s="204"/>
      <c r="AB651" s="204"/>
      <c r="AC651" s="204"/>
      <c r="AD651" s="204"/>
      <c r="AE651" s="204"/>
      <c r="AF651" s="204"/>
      <c r="AG651" s="221">
        <v>2025</v>
      </c>
      <c r="AH651" s="158"/>
      <c r="AI651" s="175"/>
      <c r="AJ651" s="218"/>
      <c r="AK651" s="15">
        <f t="shared" si="131"/>
        <v>611</v>
      </c>
      <c r="AL651" s="15" t="s">
        <v>155</v>
      </c>
      <c r="AM651" s="15" t="str">
        <f t="shared" si="132"/>
        <v>611.</v>
      </c>
      <c r="AN651" s="222"/>
      <c r="AO651" s="15"/>
      <c r="AP651" s="16"/>
    </row>
    <row r="652" spans="1:75" ht="22.5" hidden="1" customHeight="1" x14ac:dyDescent="0.25">
      <c r="A652" s="83" t="str">
        <f t="shared" si="152"/>
        <v>612.</v>
      </c>
      <c r="B652" s="26">
        <v>1162</v>
      </c>
      <c r="C652" s="242" t="s">
        <v>293</v>
      </c>
      <c r="D652" s="32">
        <v>1968</v>
      </c>
      <c r="E652" s="135" t="s">
        <v>2957</v>
      </c>
      <c r="F652" s="83" t="s">
        <v>2959</v>
      </c>
      <c r="G652" s="32">
        <v>2</v>
      </c>
      <c r="H652" s="32">
        <v>2</v>
      </c>
      <c r="I652" s="205">
        <v>392.3</v>
      </c>
      <c r="J652" s="205">
        <v>297.5</v>
      </c>
      <c r="K652" s="205">
        <v>297.5</v>
      </c>
      <c r="L652" s="219">
        <v>26</v>
      </c>
      <c r="M652" s="205">
        <f t="shared" si="153"/>
        <v>406100</v>
      </c>
      <c r="N652" s="205"/>
      <c r="O652" s="205"/>
      <c r="P652" s="205"/>
      <c r="Q652" s="205">
        <f t="shared" si="154"/>
        <v>406100</v>
      </c>
      <c r="R652" s="205">
        <v>406100</v>
      </c>
      <c r="S652" s="219"/>
      <c r="T652" s="205"/>
      <c r="U652" s="204"/>
      <c r="V652" s="204"/>
      <c r="W652" s="205"/>
      <c r="X652" s="205"/>
      <c r="Y652" s="205"/>
      <c r="Z652" s="205"/>
      <c r="AA652" s="205"/>
      <c r="AB652" s="205"/>
      <c r="AC652" s="205"/>
      <c r="AD652" s="205"/>
      <c r="AE652" s="205"/>
      <c r="AF652" s="205"/>
      <c r="AG652" s="221">
        <v>2025</v>
      </c>
      <c r="AH652" s="158"/>
      <c r="AI652" s="175"/>
      <c r="AJ652" s="218"/>
      <c r="AK652" s="15">
        <f t="shared" si="131"/>
        <v>612</v>
      </c>
      <c r="AL652" s="15" t="s">
        <v>155</v>
      </c>
      <c r="AM652" s="15" t="str">
        <f t="shared" si="132"/>
        <v>612.</v>
      </c>
      <c r="AN652" s="222"/>
      <c r="AO652" s="15"/>
      <c r="AP652" s="16"/>
    </row>
    <row r="653" spans="1:75" ht="22.5" hidden="1" customHeight="1" x14ac:dyDescent="0.25">
      <c r="A653" s="83" t="str">
        <f t="shared" si="152"/>
        <v>613.</v>
      </c>
      <c r="B653" s="26">
        <v>1163</v>
      </c>
      <c r="C653" s="40" t="s">
        <v>1319</v>
      </c>
      <c r="D653" s="26">
        <v>1974</v>
      </c>
      <c r="E653" s="83" t="s">
        <v>2957</v>
      </c>
      <c r="F653" s="83" t="s">
        <v>2959</v>
      </c>
      <c r="G653" s="26">
        <v>2</v>
      </c>
      <c r="H653" s="26">
        <v>2</v>
      </c>
      <c r="I653" s="204">
        <v>460.7</v>
      </c>
      <c r="J653" s="204">
        <v>365.9</v>
      </c>
      <c r="K653" s="204">
        <v>365.9</v>
      </c>
      <c r="L653" s="223">
        <v>27</v>
      </c>
      <c r="M653" s="205">
        <f>R653+T653+V653+X653+Z653+AB653+AE653+AF653</f>
        <v>2256900</v>
      </c>
      <c r="N653" s="205"/>
      <c r="O653" s="205"/>
      <c r="P653" s="205"/>
      <c r="Q653" s="205">
        <f>M653</f>
        <v>2256900</v>
      </c>
      <c r="R653" s="204"/>
      <c r="S653" s="223"/>
      <c r="T653" s="204"/>
      <c r="U653" s="204">
        <v>300</v>
      </c>
      <c r="V653" s="204">
        <f>U653*7523</f>
        <v>2256900</v>
      </c>
      <c r="W653" s="204"/>
      <c r="X653" s="204"/>
      <c r="Y653" s="204"/>
      <c r="Z653" s="204"/>
      <c r="AA653" s="204"/>
      <c r="AB653" s="204"/>
      <c r="AC653" s="204"/>
      <c r="AD653" s="204"/>
      <c r="AE653" s="204"/>
      <c r="AF653" s="204"/>
      <c r="AG653" s="221">
        <v>2025</v>
      </c>
      <c r="AH653" s="158"/>
      <c r="AI653" s="175"/>
      <c r="AJ653" s="218"/>
      <c r="AK653" s="15">
        <f t="shared" si="131"/>
        <v>613</v>
      </c>
      <c r="AL653" s="15" t="s">
        <v>155</v>
      </c>
      <c r="AM653" s="15" t="str">
        <f t="shared" si="132"/>
        <v>613.</v>
      </c>
      <c r="AN653" s="222"/>
      <c r="AO653" s="15"/>
      <c r="AP653" s="16"/>
    </row>
    <row r="654" spans="1:75" ht="22.5" hidden="1" customHeight="1" x14ac:dyDescent="0.25">
      <c r="A654" s="83" t="str">
        <f t="shared" si="152"/>
        <v>614.</v>
      </c>
      <c r="B654" s="26">
        <v>1164</v>
      </c>
      <c r="C654" s="40" t="s">
        <v>1320</v>
      </c>
      <c r="D654" s="26">
        <v>1980</v>
      </c>
      <c r="E654" s="83" t="s">
        <v>2957</v>
      </c>
      <c r="F654" s="83" t="s">
        <v>2959</v>
      </c>
      <c r="G654" s="26">
        <v>2</v>
      </c>
      <c r="H654" s="26">
        <v>3</v>
      </c>
      <c r="I654" s="204">
        <v>771.4</v>
      </c>
      <c r="J654" s="204">
        <v>724.6</v>
      </c>
      <c r="K654" s="204">
        <v>724.6</v>
      </c>
      <c r="L654" s="223">
        <v>48</v>
      </c>
      <c r="M654" s="204">
        <f t="shared" ref="M654:M656" si="155">R654+T654+V654+X654+Z654+AB654+AE654+AF654</f>
        <v>3310120</v>
      </c>
      <c r="N654" s="204"/>
      <c r="O654" s="204"/>
      <c r="P654" s="204"/>
      <c r="Q654" s="205">
        <f t="shared" ref="Q654:Q656" si="156">M654</f>
        <v>3310120</v>
      </c>
      <c r="R654" s="204"/>
      <c r="S654" s="223"/>
      <c r="T654" s="204"/>
      <c r="U654" s="204">
        <v>440</v>
      </c>
      <c r="V654" s="204">
        <f>U654*7523</f>
        <v>3310120</v>
      </c>
      <c r="W654" s="204"/>
      <c r="X654" s="204"/>
      <c r="Y654" s="204"/>
      <c r="Z654" s="204"/>
      <c r="AA654" s="204"/>
      <c r="AB654" s="204"/>
      <c r="AC654" s="204"/>
      <c r="AD654" s="204"/>
      <c r="AE654" s="204"/>
      <c r="AF654" s="204"/>
      <c r="AG654" s="221">
        <v>2025</v>
      </c>
      <c r="AH654" s="158"/>
      <c r="AI654" s="175"/>
      <c r="AJ654" s="218"/>
      <c r="AK654" s="15">
        <f t="shared" si="131"/>
        <v>614</v>
      </c>
      <c r="AL654" s="15" t="s">
        <v>155</v>
      </c>
      <c r="AM654" s="15" t="str">
        <f t="shared" si="132"/>
        <v>614.</v>
      </c>
      <c r="AN654" s="222"/>
      <c r="AO654" s="15"/>
      <c r="AP654" s="16"/>
    </row>
    <row r="655" spans="1:75" ht="22.5" hidden="1" customHeight="1" x14ac:dyDescent="0.25">
      <c r="A655" s="83" t="str">
        <f t="shared" si="152"/>
        <v>615.</v>
      </c>
      <c r="B655" s="26">
        <v>1165</v>
      </c>
      <c r="C655" s="40" t="s">
        <v>1321</v>
      </c>
      <c r="D655" s="32">
        <v>1977</v>
      </c>
      <c r="E655" s="135" t="s">
        <v>2957</v>
      </c>
      <c r="F655" s="83" t="s">
        <v>2959</v>
      </c>
      <c r="G655" s="32">
        <v>2</v>
      </c>
      <c r="H655" s="32">
        <v>3</v>
      </c>
      <c r="I655" s="205">
        <v>646</v>
      </c>
      <c r="J655" s="205">
        <v>550.9</v>
      </c>
      <c r="K655" s="205">
        <v>550.9</v>
      </c>
      <c r="L655" s="219">
        <v>46</v>
      </c>
      <c r="M655" s="204">
        <f t="shared" si="155"/>
        <v>3084430</v>
      </c>
      <c r="N655" s="204"/>
      <c r="O655" s="204"/>
      <c r="P655" s="204"/>
      <c r="Q655" s="205">
        <f t="shared" si="156"/>
        <v>3084430</v>
      </c>
      <c r="R655" s="204"/>
      <c r="S655" s="223"/>
      <c r="T655" s="204"/>
      <c r="U655" s="204">
        <v>410</v>
      </c>
      <c r="V655" s="204">
        <f>U655*7523</f>
        <v>3084430</v>
      </c>
      <c r="W655" s="204"/>
      <c r="X655" s="204"/>
      <c r="Y655" s="204"/>
      <c r="Z655" s="204"/>
      <c r="AA655" s="204"/>
      <c r="AB655" s="204"/>
      <c r="AC655" s="204"/>
      <c r="AD655" s="204"/>
      <c r="AE655" s="204"/>
      <c r="AF655" s="204"/>
      <c r="AG655" s="221">
        <v>2025</v>
      </c>
      <c r="AH655" s="158"/>
      <c r="AI655" s="175"/>
      <c r="AJ655" s="218"/>
      <c r="AK655" s="15">
        <f t="shared" si="131"/>
        <v>615</v>
      </c>
      <c r="AL655" s="15" t="s">
        <v>155</v>
      </c>
      <c r="AM655" s="15" t="str">
        <f t="shared" si="132"/>
        <v>615.</v>
      </c>
      <c r="AN655" s="222"/>
      <c r="AO655" s="15"/>
      <c r="AP655" s="16"/>
    </row>
    <row r="656" spans="1:75" ht="22.5" hidden="1" customHeight="1" x14ac:dyDescent="0.25">
      <c r="A656" s="83" t="str">
        <f t="shared" si="152"/>
        <v>616.</v>
      </c>
      <c r="B656" s="26">
        <v>1174</v>
      </c>
      <c r="C656" s="242" t="s">
        <v>305</v>
      </c>
      <c r="D656" s="26">
        <v>1975</v>
      </c>
      <c r="E656" s="83" t="s">
        <v>2957</v>
      </c>
      <c r="F656" s="83" t="s">
        <v>2959</v>
      </c>
      <c r="G656" s="26">
        <v>2</v>
      </c>
      <c r="H656" s="26">
        <v>2</v>
      </c>
      <c r="I656" s="204">
        <v>860.8</v>
      </c>
      <c r="J656" s="205">
        <v>808</v>
      </c>
      <c r="K656" s="204">
        <v>808</v>
      </c>
      <c r="L656" s="223">
        <v>33</v>
      </c>
      <c r="M656" s="204">
        <f t="shared" si="155"/>
        <v>57160</v>
      </c>
      <c r="N656" s="204"/>
      <c r="O656" s="204"/>
      <c r="P656" s="204"/>
      <c r="Q656" s="205">
        <f t="shared" si="156"/>
        <v>57160</v>
      </c>
      <c r="R656" s="204">
        <v>57160</v>
      </c>
      <c r="S656" s="223"/>
      <c r="T656" s="204"/>
      <c r="U656" s="204"/>
      <c r="V656" s="204"/>
      <c r="W656" s="204"/>
      <c r="X656" s="204"/>
      <c r="Y656" s="204"/>
      <c r="Z656" s="204"/>
      <c r="AA656" s="204"/>
      <c r="AB656" s="204"/>
      <c r="AC656" s="204"/>
      <c r="AD656" s="204"/>
      <c r="AE656" s="204"/>
      <c r="AF656" s="204"/>
      <c r="AG656" s="221">
        <v>2025</v>
      </c>
      <c r="AH656" s="158"/>
      <c r="AI656" s="175"/>
      <c r="AJ656" s="218"/>
      <c r="AK656" s="15">
        <f t="shared" si="131"/>
        <v>616</v>
      </c>
      <c r="AL656" s="15" t="s">
        <v>155</v>
      </c>
      <c r="AM656" s="15" t="str">
        <f t="shared" si="132"/>
        <v>616.</v>
      </c>
      <c r="AN656" s="222"/>
      <c r="AO656" s="15"/>
      <c r="AP656" s="16"/>
    </row>
    <row r="657" spans="1:42" ht="22.5" hidden="1" customHeight="1" x14ac:dyDescent="0.25">
      <c r="A657" s="83" t="str">
        <f t="shared" si="152"/>
        <v>617.</v>
      </c>
      <c r="B657" s="26">
        <v>1184</v>
      </c>
      <c r="C657" s="242" t="s">
        <v>295</v>
      </c>
      <c r="D657" s="32">
        <v>1969</v>
      </c>
      <c r="E657" s="135" t="s">
        <v>2957</v>
      </c>
      <c r="F657" s="83" t="s">
        <v>2959</v>
      </c>
      <c r="G657" s="32">
        <v>2</v>
      </c>
      <c r="H657" s="32">
        <v>2</v>
      </c>
      <c r="I657" s="205">
        <v>404.4</v>
      </c>
      <c r="J657" s="205">
        <v>309.60000000000002</v>
      </c>
      <c r="K657" s="205">
        <v>282.60000000000002</v>
      </c>
      <c r="L657" s="219">
        <v>27</v>
      </c>
      <c r="M657" s="205">
        <v>1655060</v>
      </c>
      <c r="N657" s="205"/>
      <c r="O657" s="205"/>
      <c r="P657" s="205"/>
      <c r="Q657" s="205">
        <v>1655060</v>
      </c>
      <c r="R657" s="205"/>
      <c r="S657" s="219"/>
      <c r="T657" s="205"/>
      <c r="U657" s="205">
        <v>220</v>
      </c>
      <c r="V657" s="205">
        <v>1655060</v>
      </c>
      <c r="W657" s="205"/>
      <c r="X657" s="205"/>
      <c r="Y657" s="205"/>
      <c r="Z657" s="205"/>
      <c r="AA657" s="205"/>
      <c r="AB657" s="205"/>
      <c r="AC657" s="205"/>
      <c r="AD657" s="205"/>
      <c r="AE657" s="205"/>
      <c r="AF657" s="205"/>
      <c r="AG657" s="221">
        <v>2025</v>
      </c>
      <c r="AH657" s="158"/>
      <c r="AI657" s="175"/>
      <c r="AJ657" s="218"/>
      <c r="AK657" s="15">
        <f t="shared" si="131"/>
        <v>617</v>
      </c>
      <c r="AL657" s="15" t="s">
        <v>155</v>
      </c>
      <c r="AM657" s="15" t="str">
        <f t="shared" si="132"/>
        <v>617.</v>
      </c>
      <c r="AN657" s="222"/>
      <c r="AO657" s="15"/>
      <c r="AP657" s="16"/>
    </row>
    <row r="658" spans="1:42" ht="22.5" hidden="1" customHeight="1" x14ac:dyDescent="0.25">
      <c r="A658" s="83" t="str">
        <f t="shared" si="152"/>
        <v>618.</v>
      </c>
      <c r="B658" s="26">
        <v>1185</v>
      </c>
      <c r="C658" s="40" t="s">
        <v>1325</v>
      </c>
      <c r="D658" s="32">
        <v>1976</v>
      </c>
      <c r="E658" s="135" t="s">
        <v>2957</v>
      </c>
      <c r="F658" s="83" t="s">
        <v>2959</v>
      </c>
      <c r="G658" s="32">
        <v>2</v>
      </c>
      <c r="H658" s="32">
        <v>2</v>
      </c>
      <c r="I658" s="205">
        <v>693.6</v>
      </c>
      <c r="J658" s="205">
        <v>640.79999999999995</v>
      </c>
      <c r="K658" s="205">
        <v>640.79999999999995</v>
      </c>
      <c r="L658" s="219">
        <v>35</v>
      </c>
      <c r="M658" s="204">
        <v>3159660</v>
      </c>
      <c r="N658" s="204"/>
      <c r="O658" s="204"/>
      <c r="P658" s="204"/>
      <c r="Q658" s="205">
        <v>3159660</v>
      </c>
      <c r="R658" s="204"/>
      <c r="S658" s="223"/>
      <c r="T658" s="204"/>
      <c r="U658" s="204">
        <v>420</v>
      </c>
      <c r="V658" s="204">
        <v>3159660</v>
      </c>
      <c r="W658" s="204"/>
      <c r="X658" s="204"/>
      <c r="Y658" s="204"/>
      <c r="Z658" s="204"/>
      <c r="AA658" s="204"/>
      <c r="AB658" s="204"/>
      <c r="AC658" s="204"/>
      <c r="AD658" s="204"/>
      <c r="AE658" s="204"/>
      <c r="AF658" s="204"/>
      <c r="AG658" s="221">
        <v>2025</v>
      </c>
      <c r="AH658" s="158"/>
      <c r="AI658" s="175"/>
      <c r="AJ658" s="218"/>
      <c r="AK658" s="15">
        <f t="shared" si="131"/>
        <v>618</v>
      </c>
      <c r="AL658" s="15" t="s">
        <v>155</v>
      </c>
      <c r="AM658" s="15" t="str">
        <f t="shared" si="132"/>
        <v>618.</v>
      </c>
      <c r="AN658" s="222"/>
      <c r="AO658" s="15"/>
      <c r="AP658" s="16"/>
    </row>
    <row r="659" spans="1:42" ht="22.5" hidden="1" customHeight="1" x14ac:dyDescent="0.25">
      <c r="A659" s="83" t="str">
        <f t="shared" si="152"/>
        <v>619.</v>
      </c>
      <c r="B659" s="26">
        <v>1197</v>
      </c>
      <c r="C659" s="242" t="s">
        <v>307</v>
      </c>
      <c r="D659" s="26">
        <v>1976</v>
      </c>
      <c r="E659" s="83" t="s">
        <v>2957</v>
      </c>
      <c r="F659" s="83" t="s">
        <v>2959</v>
      </c>
      <c r="G659" s="26">
        <v>2</v>
      </c>
      <c r="H659" s="26">
        <v>1</v>
      </c>
      <c r="I659" s="235">
        <v>280.7</v>
      </c>
      <c r="J659" s="205">
        <v>247.56</v>
      </c>
      <c r="K659" s="235">
        <v>247.56</v>
      </c>
      <c r="L659" s="210">
        <v>17</v>
      </c>
      <c r="M659" s="204">
        <f t="shared" ref="M659" si="157">R659+T659+V659+X659+Z659+AB659+AE659+AF659</f>
        <v>35725</v>
      </c>
      <c r="N659" s="204"/>
      <c r="O659" s="204"/>
      <c r="P659" s="204"/>
      <c r="Q659" s="205">
        <f t="shared" ref="Q659" si="158">M659</f>
        <v>35725</v>
      </c>
      <c r="R659" s="204">
        <v>35725</v>
      </c>
      <c r="S659" s="223"/>
      <c r="T659" s="204"/>
      <c r="U659" s="204"/>
      <c r="V659" s="204"/>
      <c r="W659" s="204"/>
      <c r="X659" s="204"/>
      <c r="Y659" s="204"/>
      <c r="Z659" s="204"/>
      <c r="AA659" s="204"/>
      <c r="AB659" s="204"/>
      <c r="AC659" s="204"/>
      <c r="AD659" s="204"/>
      <c r="AE659" s="204"/>
      <c r="AF659" s="204"/>
      <c r="AG659" s="221">
        <v>2025</v>
      </c>
      <c r="AH659" s="158"/>
      <c r="AI659" s="175"/>
      <c r="AJ659" s="218"/>
      <c r="AK659" s="15">
        <f t="shared" si="131"/>
        <v>619</v>
      </c>
      <c r="AL659" s="15" t="s">
        <v>155</v>
      </c>
      <c r="AM659" s="15" t="str">
        <f t="shared" si="132"/>
        <v>619.</v>
      </c>
      <c r="AN659" s="222"/>
      <c r="AP659" s="16"/>
    </row>
    <row r="660" spans="1:42" ht="22.5" hidden="1" customHeight="1" x14ac:dyDescent="0.25">
      <c r="A660" s="83" t="str">
        <f t="shared" si="152"/>
        <v>620.</v>
      </c>
      <c r="B660" s="26">
        <v>1202</v>
      </c>
      <c r="C660" s="242" t="s">
        <v>298</v>
      </c>
      <c r="D660" s="32">
        <v>1969</v>
      </c>
      <c r="E660" s="135" t="s">
        <v>2957</v>
      </c>
      <c r="F660" s="83" t="s">
        <v>2959</v>
      </c>
      <c r="G660" s="32">
        <v>2</v>
      </c>
      <c r="H660" s="32">
        <v>2</v>
      </c>
      <c r="I660" s="205">
        <v>456.4</v>
      </c>
      <c r="J660" s="205">
        <v>443.5</v>
      </c>
      <c r="K660" s="205">
        <v>443.5</v>
      </c>
      <c r="L660" s="219">
        <v>23</v>
      </c>
      <c r="M660" s="205">
        <v>2181670</v>
      </c>
      <c r="N660" s="205"/>
      <c r="O660" s="205"/>
      <c r="P660" s="205"/>
      <c r="Q660" s="205">
        <v>2181670</v>
      </c>
      <c r="R660" s="205"/>
      <c r="S660" s="219"/>
      <c r="T660" s="205"/>
      <c r="U660" s="205">
        <v>290</v>
      </c>
      <c r="V660" s="205">
        <v>2181670</v>
      </c>
      <c r="W660" s="205"/>
      <c r="X660" s="205"/>
      <c r="Y660" s="205"/>
      <c r="Z660" s="205"/>
      <c r="AA660" s="205"/>
      <c r="AB660" s="205"/>
      <c r="AC660" s="205"/>
      <c r="AD660" s="205"/>
      <c r="AE660" s="205"/>
      <c r="AF660" s="205"/>
      <c r="AG660" s="221">
        <v>2025</v>
      </c>
      <c r="AH660" s="158"/>
      <c r="AI660" s="175"/>
      <c r="AJ660" s="218"/>
      <c r="AK660" s="15">
        <f t="shared" si="131"/>
        <v>620</v>
      </c>
      <c r="AL660" s="15" t="s">
        <v>155</v>
      </c>
      <c r="AM660" s="15" t="str">
        <f t="shared" si="132"/>
        <v>620.</v>
      </c>
      <c r="AN660" s="222"/>
      <c r="AO660" s="15"/>
      <c r="AP660" s="16"/>
    </row>
    <row r="661" spans="1:42" ht="22.5" hidden="1" customHeight="1" x14ac:dyDescent="0.25">
      <c r="A661" s="83" t="str">
        <f t="shared" si="152"/>
        <v>621.</v>
      </c>
      <c r="B661" s="26">
        <v>1207</v>
      </c>
      <c r="C661" s="40" t="s">
        <v>1331</v>
      </c>
      <c r="D661" s="32">
        <v>1964</v>
      </c>
      <c r="E661" s="135" t="s">
        <v>2957</v>
      </c>
      <c r="F661" s="83" t="s">
        <v>2959</v>
      </c>
      <c r="G661" s="32">
        <v>2</v>
      </c>
      <c r="H661" s="32">
        <v>2</v>
      </c>
      <c r="I661" s="205">
        <v>394.3</v>
      </c>
      <c r="J661" s="205">
        <v>361.16</v>
      </c>
      <c r="K661" s="205">
        <v>361.16</v>
      </c>
      <c r="L661" s="219">
        <v>17</v>
      </c>
      <c r="M661" s="204">
        <v>57160</v>
      </c>
      <c r="N661" s="204"/>
      <c r="O661" s="204"/>
      <c r="P661" s="204"/>
      <c r="Q661" s="205">
        <v>57160</v>
      </c>
      <c r="R661" s="204">
        <v>57160</v>
      </c>
      <c r="S661" s="223"/>
      <c r="T661" s="204"/>
      <c r="U661" s="204"/>
      <c r="V661" s="204"/>
      <c r="W661" s="204"/>
      <c r="X661" s="204"/>
      <c r="Y661" s="204"/>
      <c r="Z661" s="204"/>
      <c r="AA661" s="204"/>
      <c r="AB661" s="204"/>
      <c r="AC661" s="204"/>
      <c r="AD661" s="204"/>
      <c r="AE661" s="204"/>
      <c r="AF661" s="204"/>
      <c r="AG661" s="221">
        <v>2025</v>
      </c>
      <c r="AH661" s="158"/>
      <c r="AI661" s="175"/>
      <c r="AJ661" s="218"/>
      <c r="AK661" s="15">
        <f t="shared" si="131"/>
        <v>621</v>
      </c>
      <c r="AL661" s="15" t="s">
        <v>155</v>
      </c>
      <c r="AM661" s="15" t="str">
        <f t="shared" si="132"/>
        <v>621.</v>
      </c>
      <c r="AN661" s="222"/>
      <c r="AO661" s="15"/>
      <c r="AP661" s="16"/>
    </row>
    <row r="662" spans="1:42" ht="22.5" hidden="1" customHeight="1" x14ac:dyDescent="0.25">
      <c r="A662" s="83" t="str">
        <f t="shared" si="152"/>
        <v>622.</v>
      </c>
      <c r="B662" s="26">
        <v>1217</v>
      </c>
      <c r="C662" s="40" t="s">
        <v>1334</v>
      </c>
      <c r="D662" s="26">
        <v>1981</v>
      </c>
      <c r="E662" s="83" t="s">
        <v>2957</v>
      </c>
      <c r="F662" s="83" t="s">
        <v>2959</v>
      </c>
      <c r="G662" s="26">
        <v>2</v>
      </c>
      <c r="H662" s="26">
        <v>1</v>
      </c>
      <c r="I662" s="235">
        <v>365.3</v>
      </c>
      <c r="J662" s="235">
        <v>332.16</v>
      </c>
      <c r="K662" s="235">
        <v>332.16</v>
      </c>
      <c r="L662" s="210">
        <v>20</v>
      </c>
      <c r="M662" s="204">
        <f t="shared" ref="M662:M665" si="159">R662+T662+V662+X662+Z662+AB662+AE662+AF662</f>
        <v>1730290</v>
      </c>
      <c r="N662" s="204"/>
      <c r="O662" s="204"/>
      <c r="P662" s="204"/>
      <c r="Q662" s="205">
        <f t="shared" ref="Q662:Q665" si="160">M662</f>
        <v>1730290</v>
      </c>
      <c r="R662" s="204"/>
      <c r="S662" s="223"/>
      <c r="T662" s="204"/>
      <c r="U662" s="204">
        <v>230</v>
      </c>
      <c r="V662" s="204">
        <f>U662*7523</f>
        <v>1730290</v>
      </c>
      <c r="W662" s="204"/>
      <c r="X662" s="204"/>
      <c r="Y662" s="204"/>
      <c r="Z662" s="204"/>
      <c r="AA662" s="204"/>
      <c r="AB662" s="204"/>
      <c r="AC662" s="204"/>
      <c r="AD662" s="204"/>
      <c r="AE662" s="204"/>
      <c r="AF662" s="204"/>
      <c r="AG662" s="221">
        <v>2025</v>
      </c>
      <c r="AH662" s="158"/>
      <c r="AI662" s="175"/>
      <c r="AJ662" s="218"/>
      <c r="AK662" s="15">
        <f t="shared" si="131"/>
        <v>622</v>
      </c>
      <c r="AL662" s="15" t="s">
        <v>155</v>
      </c>
      <c r="AM662" s="15" t="str">
        <f t="shared" si="132"/>
        <v>622.</v>
      </c>
      <c r="AN662" s="222"/>
      <c r="AO662" s="15"/>
      <c r="AP662" s="16"/>
    </row>
    <row r="663" spans="1:42" ht="22.5" hidden="1" customHeight="1" x14ac:dyDescent="0.25">
      <c r="A663" s="83" t="str">
        <f t="shared" si="152"/>
        <v>623.</v>
      </c>
      <c r="B663" s="26">
        <v>1222</v>
      </c>
      <c r="C663" s="242" t="s">
        <v>1191</v>
      </c>
      <c r="D663" s="26">
        <v>1980</v>
      </c>
      <c r="E663" s="83" t="s">
        <v>2957</v>
      </c>
      <c r="F663" s="83" t="s">
        <v>2959</v>
      </c>
      <c r="G663" s="26">
        <v>2</v>
      </c>
      <c r="H663" s="26">
        <v>2</v>
      </c>
      <c r="I663" s="204">
        <v>495.5</v>
      </c>
      <c r="J663" s="205">
        <v>400.7</v>
      </c>
      <c r="K663" s="204">
        <v>400.7</v>
      </c>
      <c r="L663" s="223">
        <v>26</v>
      </c>
      <c r="M663" s="204">
        <f t="shared" si="159"/>
        <v>2256900</v>
      </c>
      <c r="N663" s="204"/>
      <c r="O663" s="204"/>
      <c r="P663" s="204"/>
      <c r="Q663" s="205">
        <f t="shared" si="160"/>
        <v>2256900</v>
      </c>
      <c r="R663" s="204"/>
      <c r="S663" s="223"/>
      <c r="T663" s="204"/>
      <c r="U663" s="204">
        <v>300</v>
      </c>
      <c r="V663" s="204">
        <f>U663*7523</f>
        <v>2256900</v>
      </c>
      <c r="W663" s="204"/>
      <c r="X663" s="204"/>
      <c r="Y663" s="204"/>
      <c r="Z663" s="204"/>
      <c r="AA663" s="204"/>
      <c r="AB663" s="204"/>
      <c r="AC663" s="204"/>
      <c r="AD663" s="204"/>
      <c r="AE663" s="204"/>
      <c r="AF663" s="204"/>
      <c r="AG663" s="221">
        <v>2025</v>
      </c>
      <c r="AH663" s="158"/>
      <c r="AI663" s="175"/>
      <c r="AJ663" s="218"/>
      <c r="AK663" s="15">
        <f t="shared" si="131"/>
        <v>623</v>
      </c>
      <c r="AL663" s="15" t="s">
        <v>155</v>
      </c>
      <c r="AM663" s="15" t="str">
        <f t="shared" si="132"/>
        <v>623.</v>
      </c>
      <c r="AN663" s="222"/>
      <c r="AO663" s="15"/>
      <c r="AP663" s="16"/>
    </row>
    <row r="664" spans="1:42" ht="22.5" hidden="1" customHeight="1" x14ac:dyDescent="0.25">
      <c r="A664" s="83" t="str">
        <f t="shared" si="152"/>
        <v>624.</v>
      </c>
      <c r="B664" s="26">
        <v>1223</v>
      </c>
      <c r="C664" s="242" t="s">
        <v>289</v>
      </c>
      <c r="D664" s="32">
        <v>1967</v>
      </c>
      <c r="E664" s="135" t="s">
        <v>2957</v>
      </c>
      <c r="F664" s="83" t="s">
        <v>2959</v>
      </c>
      <c r="G664" s="32">
        <v>2</v>
      </c>
      <c r="H664" s="32">
        <v>1</v>
      </c>
      <c r="I664" s="205">
        <v>360.4</v>
      </c>
      <c r="J664" s="205">
        <v>321.94</v>
      </c>
      <c r="K664" s="205">
        <v>321.94</v>
      </c>
      <c r="L664" s="219">
        <v>17</v>
      </c>
      <c r="M664" s="205">
        <f t="shared" si="159"/>
        <v>3443352.33</v>
      </c>
      <c r="N664" s="205"/>
      <c r="O664" s="205"/>
      <c r="P664" s="205"/>
      <c r="Q664" s="205">
        <f t="shared" si="160"/>
        <v>3443352.33</v>
      </c>
      <c r="R664" s="205"/>
      <c r="S664" s="219"/>
      <c r="T664" s="205"/>
      <c r="U664" s="205">
        <v>457.71</v>
      </c>
      <c r="V664" s="205">
        <f>U664*7523</f>
        <v>3443352.33</v>
      </c>
      <c r="W664" s="205"/>
      <c r="X664" s="205"/>
      <c r="Y664" s="205"/>
      <c r="Z664" s="205"/>
      <c r="AA664" s="205"/>
      <c r="AB664" s="205"/>
      <c r="AC664" s="205"/>
      <c r="AD664" s="205"/>
      <c r="AE664" s="205"/>
      <c r="AF664" s="205"/>
      <c r="AG664" s="221">
        <v>2025</v>
      </c>
      <c r="AH664" s="158"/>
      <c r="AI664" s="175"/>
      <c r="AJ664" s="218"/>
      <c r="AK664" s="15">
        <f t="shared" si="131"/>
        <v>624</v>
      </c>
      <c r="AL664" s="15" t="s">
        <v>155</v>
      </c>
      <c r="AM664" s="15" t="str">
        <f t="shared" si="132"/>
        <v>624.</v>
      </c>
      <c r="AN664" s="222"/>
      <c r="AO664" s="15"/>
      <c r="AP664" s="16"/>
    </row>
    <row r="665" spans="1:42" ht="22.5" hidden="1" customHeight="1" x14ac:dyDescent="0.25">
      <c r="A665" s="83" t="str">
        <f t="shared" si="152"/>
        <v>625.</v>
      </c>
      <c r="B665" s="26">
        <v>1224</v>
      </c>
      <c r="C665" s="242" t="s">
        <v>301</v>
      </c>
      <c r="D665" s="26">
        <v>1973</v>
      </c>
      <c r="E665" s="83" t="s">
        <v>2957</v>
      </c>
      <c r="F665" s="83" t="s">
        <v>2959</v>
      </c>
      <c r="G665" s="26">
        <v>2</v>
      </c>
      <c r="H665" s="26">
        <v>1</v>
      </c>
      <c r="I665" s="235">
        <v>353.8</v>
      </c>
      <c r="J665" s="205">
        <v>307.60000000000002</v>
      </c>
      <c r="K665" s="235">
        <v>307.60000000000002</v>
      </c>
      <c r="L665" s="210">
        <v>17</v>
      </c>
      <c r="M665" s="204">
        <f t="shared" si="159"/>
        <v>57160</v>
      </c>
      <c r="N665" s="204"/>
      <c r="O665" s="204"/>
      <c r="P665" s="204"/>
      <c r="Q665" s="205">
        <f t="shared" si="160"/>
        <v>57160</v>
      </c>
      <c r="R665" s="204">
        <v>57160</v>
      </c>
      <c r="S665" s="223"/>
      <c r="T665" s="204"/>
      <c r="U665" s="204"/>
      <c r="V665" s="204"/>
      <c r="W665" s="204"/>
      <c r="X665" s="204"/>
      <c r="Y665" s="204"/>
      <c r="Z665" s="204"/>
      <c r="AA665" s="204"/>
      <c r="AB665" s="204"/>
      <c r="AC665" s="204"/>
      <c r="AD665" s="204"/>
      <c r="AE665" s="204"/>
      <c r="AF665" s="204"/>
      <c r="AG665" s="221">
        <v>2025</v>
      </c>
      <c r="AH665" s="158"/>
      <c r="AI665" s="175"/>
      <c r="AJ665" s="218"/>
      <c r="AK665" s="15">
        <f t="shared" si="131"/>
        <v>625</v>
      </c>
      <c r="AL665" s="15" t="s">
        <v>155</v>
      </c>
      <c r="AM665" s="15" t="str">
        <f t="shared" si="132"/>
        <v>625.</v>
      </c>
      <c r="AN665" s="222"/>
      <c r="AO665" s="15"/>
      <c r="AP665" s="16"/>
    </row>
    <row r="666" spans="1:42" ht="22.5" hidden="1" customHeight="1" x14ac:dyDescent="0.25">
      <c r="A666" s="83" t="str">
        <f t="shared" si="152"/>
        <v>626.</v>
      </c>
      <c r="B666" s="26">
        <v>1235</v>
      </c>
      <c r="C666" s="242" t="s">
        <v>291</v>
      </c>
      <c r="D666" s="32">
        <v>1968</v>
      </c>
      <c r="E666" s="135" t="s">
        <v>2957</v>
      </c>
      <c r="F666" s="83" t="s">
        <v>2959</v>
      </c>
      <c r="G666" s="32">
        <v>2</v>
      </c>
      <c r="H666" s="32">
        <v>1</v>
      </c>
      <c r="I666" s="205">
        <v>286.60000000000002</v>
      </c>
      <c r="J666" s="205">
        <v>256.2</v>
      </c>
      <c r="K666" s="205">
        <v>256.2</v>
      </c>
      <c r="L666" s="219">
        <v>16</v>
      </c>
      <c r="M666" s="205">
        <v>2151578</v>
      </c>
      <c r="N666" s="205"/>
      <c r="O666" s="205"/>
      <c r="P666" s="205"/>
      <c r="Q666" s="205">
        <v>2151578</v>
      </c>
      <c r="R666" s="205"/>
      <c r="S666" s="219"/>
      <c r="T666" s="205"/>
      <c r="U666" s="205">
        <v>286</v>
      </c>
      <c r="V666" s="205">
        <v>2151578</v>
      </c>
      <c r="W666" s="205"/>
      <c r="X666" s="205"/>
      <c r="Y666" s="205"/>
      <c r="Z666" s="205"/>
      <c r="AA666" s="205"/>
      <c r="AB666" s="205"/>
      <c r="AC666" s="205"/>
      <c r="AD666" s="205"/>
      <c r="AE666" s="205"/>
      <c r="AF666" s="205"/>
      <c r="AG666" s="221">
        <v>2025</v>
      </c>
      <c r="AH666" s="158"/>
      <c r="AI666" s="175"/>
      <c r="AJ666" s="218"/>
      <c r="AK666" s="15">
        <f t="shared" si="131"/>
        <v>626</v>
      </c>
      <c r="AL666" s="15" t="s">
        <v>155</v>
      </c>
      <c r="AM666" s="15" t="str">
        <f t="shared" si="132"/>
        <v>626.</v>
      </c>
      <c r="AN666" s="222"/>
      <c r="AO666" s="15"/>
      <c r="AP666" s="16"/>
    </row>
    <row r="667" spans="1:42" ht="22.5" hidden="1" customHeight="1" x14ac:dyDescent="0.25">
      <c r="A667" s="83" t="str">
        <f t="shared" si="152"/>
        <v>627.</v>
      </c>
      <c r="B667" s="26">
        <v>1236</v>
      </c>
      <c r="C667" s="40" t="s">
        <v>1339</v>
      </c>
      <c r="D667" s="26">
        <v>1981</v>
      </c>
      <c r="E667" s="83" t="s">
        <v>2957</v>
      </c>
      <c r="F667" s="83" t="s">
        <v>2959</v>
      </c>
      <c r="G667" s="26">
        <v>2</v>
      </c>
      <c r="H667" s="26">
        <v>2</v>
      </c>
      <c r="I667" s="204">
        <v>603.5</v>
      </c>
      <c r="J667" s="204">
        <v>521.14</v>
      </c>
      <c r="K667" s="204">
        <v>521.14</v>
      </c>
      <c r="L667" s="223">
        <v>28</v>
      </c>
      <c r="M667" s="204">
        <v>5766003.3500000006</v>
      </c>
      <c r="N667" s="204"/>
      <c r="O667" s="204"/>
      <c r="P667" s="204"/>
      <c r="Q667" s="205">
        <v>5766003.3500000006</v>
      </c>
      <c r="R667" s="204"/>
      <c r="S667" s="223"/>
      <c r="T667" s="204"/>
      <c r="U667" s="204">
        <v>766.45</v>
      </c>
      <c r="V667" s="204">
        <v>5766003.3500000006</v>
      </c>
      <c r="W667" s="204"/>
      <c r="X667" s="204"/>
      <c r="Y667" s="204"/>
      <c r="Z667" s="204"/>
      <c r="AA667" s="204"/>
      <c r="AB667" s="204"/>
      <c r="AC667" s="204"/>
      <c r="AD667" s="204"/>
      <c r="AE667" s="204"/>
      <c r="AF667" s="204"/>
      <c r="AG667" s="221">
        <v>2025</v>
      </c>
      <c r="AH667" s="158"/>
      <c r="AI667" s="175"/>
      <c r="AJ667" s="218"/>
      <c r="AK667" s="15">
        <f t="shared" si="131"/>
        <v>627</v>
      </c>
      <c r="AL667" s="15" t="s">
        <v>155</v>
      </c>
      <c r="AM667" s="15" t="str">
        <f t="shared" si="132"/>
        <v>627.</v>
      </c>
      <c r="AN667" s="222"/>
      <c r="AO667" s="15"/>
      <c r="AP667" s="16"/>
    </row>
    <row r="668" spans="1:42" ht="22.5" hidden="1" customHeight="1" x14ac:dyDescent="0.25">
      <c r="A668" s="83" t="str">
        <f t="shared" si="152"/>
        <v>628.</v>
      </c>
      <c r="B668" s="26">
        <v>1240</v>
      </c>
      <c r="C668" s="40" t="s">
        <v>1341</v>
      </c>
      <c r="D668" s="32">
        <v>1975</v>
      </c>
      <c r="E668" s="135" t="s">
        <v>2957</v>
      </c>
      <c r="F668" s="83" t="s">
        <v>2959</v>
      </c>
      <c r="G668" s="32">
        <v>2</v>
      </c>
      <c r="H668" s="32">
        <v>1</v>
      </c>
      <c r="I668" s="205">
        <v>369.3</v>
      </c>
      <c r="J668" s="205">
        <v>314.23</v>
      </c>
      <c r="K668" s="205">
        <v>314.23</v>
      </c>
      <c r="L668" s="219">
        <v>18</v>
      </c>
      <c r="M668" s="204">
        <f t="shared" ref="M668" si="161">R668+T668+V668+X668+Z668+AB668+AE668+AF668</f>
        <v>3528362.23</v>
      </c>
      <c r="N668" s="204"/>
      <c r="O668" s="204"/>
      <c r="P668" s="204"/>
      <c r="Q668" s="205">
        <f t="shared" ref="Q668" si="162">M668</f>
        <v>3528362.23</v>
      </c>
      <c r="R668" s="204"/>
      <c r="S668" s="223"/>
      <c r="T668" s="204"/>
      <c r="U668" s="204">
        <v>469.01</v>
      </c>
      <c r="V668" s="204">
        <f>U668*7523</f>
        <v>3528362.23</v>
      </c>
      <c r="W668" s="204"/>
      <c r="X668" s="204"/>
      <c r="Y668" s="204"/>
      <c r="Z668" s="204"/>
      <c r="AA668" s="204"/>
      <c r="AB668" s="204"/>
      <c r="AC668" s="204"/>
      <c r="AD668" s="204"/>
      <c r="AE668" s="204"/>
      <c r="AF668" s="204"/>
      <c r="AG668" s="221">
        <v>2025</v>
      </c>
      <c r="AH668" s="158"/>
      <c r="AI668" s="175"/>
      <c r="AJ668" s="218"/>
      <c r="AK668" s="15">
        <f t="shared" si="131"/>
        <v>628</v>
      </c>
      <c r="AL668" s="15" t="s">
        <v>155</v>
      </c>
      <c r="AM668" s="15" t="str">
        <f t="shared" si="132"/>
        <v>628.</v>
      </c>
      <c r="AN668" s="222"/>
      <c r="AO668" s="15"/>
      <c r="AP668" s="16"/>
    </row>
    <row r="669" spans="1:42" ht="22.5" hidden="1" customHeight="1" x14ac:dyDescent="0.25">
      <c r="A669" s="83"/>
      <c r="B669" s="26"/>
      <c r="C669" s="215" t="s">
        <v>1204</v>
      </c>
      <c r="D669" s="26"/>
      <c r="E669" s="83"/>
      <c r="F669" s="138"/>
      <c r="G669" s="26"/>
      <c r="H669" s="26"/>
      <c r="I669" s="211">
        <f>SUM(I670:I706)</f>
        <v>19169.600000000002</v>
      </c>
      <c r="J669" s="211">
        <f t="shared" ref="J669:L669" si="163">SUM(J670:J706)</f>
        <v>15881.940000000004</v>
      </c>
      <c r="K669" s="211">
        <f t="shared" si="163"/>
        <v>15881.940000000004</v>
      </c>
      <c r="L669" s="216">
        <f t="shared" si="163"/>
        <v>922</v>
      </c>
      <c r="M669" s="211">
        <f>SUM(M670:M706)</f>
        <v>16390552.399999999</v>
      </c>
      <c r="N669" s="211"/>
      <c r="O669" s="211"/>
      <c r="P669" s="211"/>
      <c r="Q669" s="174">
        <f>M669</f>
        <v>16390552.399999999</v>
      </c>
      <c r="R669" s="211">
        <f t="shared" ref="R669" si="164">SUM(R670:R706)</f>
        <v>4341645</v>
      </c>
      <c r="S669" s="216"/>
      <c r="T669" s="211"/>
      <c r="U669" s="211">
        <f>SUM(U670:U706)</f>
        <v>1146</v>
      </c>
      <c r="V669" s="211">
        <f>SUM(V670:V706)</f>
        <v>8621358</v>
      </c>
      <c r="W669" s="211">
        <f t="shared" ref="W669:AB669" si="165">SUM(W670:W706)</f>
        <v>884.8</v>
      </c>
      <c r="X669" s="211">
        <f t="shared" si="165"/>
        <v>1958947.2</v>
      </c>
      <c r="Y669" s="211"/>
      <c r="Z669" s="211"/>
      <c r="AA669" s="211">
        <f t="shared" si="165"/>
        <v>548.6</v>
      </c>
      <c r="AB669" s="211">
        <f t="shared" si="165"/>
        <v>1468602.2</v>
      </c>
      <c r="AC669" s="211"/>
      <c r="AD669" s="211"/>
      <c r="AE669" s="211"/>
      <c r="AF669" s="211"/>
      <c r="AG669" s="219"/>
      <c r="AH669" s="158"/>
      <c r="AI669" s="175"/>
      <c r="AJ669" s="218"/>
      <c r="AK669" s="15"/>
      <c r="AL669" s="15"/>
      <c r="AM669" s="15"/>
      <c r="AN669" s="241"/>
      <c r="AO669" s="15"/>
      <c r="AP669" s="16"/>
    </row>
    <row r="670" spans="1:42" ht="22.5" hidden="1" customHeight="1" x14ac:dyDescent="0.25">
      <c r="A670" s="83" t="str">
        <f t="shared" ref="A670:A706" si="166">AM670</f>
        <v>629.</v>
      </c>
      <c r="B670" s="26">
        <v>1253</v>
      </c>
      <c r="C670" s="40" t="s">
        <v>1344</v>
      </c>
      <c r="D670" s="32">
        <v>1975</v>
      </c>
      <c r="E670" s="135" t="s">
        <v>2957</v>
      </c>
      <c r="F670" s="83" t="s">
        <v>2959</v>
      </c>
      <c r="G670" s="32">
        <v>2</v>
      </c>
      <c r="H670" s="32">
        <v>1</v>
      </c>
      <c r="I670" s="205">
        <v>371.2</v>
      </c>
      <c r="J670" s="205">
        <v>247.5</v>
      </c>
      <c r="K670" s="205">
        <v>247.5</v>
      </c>
      <c r="L670" s="219">
        <v>14</v>
      </c>
      <c r="M670" s="205">
        <f t="shared" ref="M670:M675" si="167">R670+T670+V670+X670+Z670+AB670+AE670+AF670</f>
        <v>2422406</v>
      </c>
      <c r="N670" s="205"/>
      <c r="O670" s="205"/>
      <c r="P670" s="205"/>
      <c r="Q670" s="205">
        <f t="shared" ref="Q670:Q675" si="168">M670</f>
        <v>2422406</v>
      </c>
      <c r="R670" s="205"/>
      <c r="S670" s="219"/>
      <c r="T670" s="205"/>
      <c r="U670" s="205">
        <v>322</v>
      </c>
      <c r="V670" s="205">
        <f>U670*7523</f>
        <v>2422406</v>
      </c>
      <c r="W670" s="205"/>
      <c r="X670" s="205"/>
      <c r="Y670" s="205"/>
      <c r="Z670" s="205"/>
      <c r="AA670" s="205"/>
      <c r="AB670" s="205"/>
      <c r="AC670" s="205"/>
      <c r="AD670" s="205"/>
      <c r="AE670" s="205"/>
      <c r="AF670" s="205"/>
      <c r="AG670" s="221">
        <v>2025</v>
      </c>
      <c r="AH670" s="158"/>
      <c r="AI670" s="175"/>
      <c r="AJ670" s="218"/>
      <c r="AK670" s="15">
        <f t="shared" si="131"/>
        <v>629</v>
      </c>
      <c r="AL670" s="15" t="s">
        <v>155</v>
      </c>
      <c r="AM670" s="15" t="str">
        <f t="shared" si="132"/>
        <v>629.</v>
      </c>
      <c r="AN670" s="222"/>
      <c r="AO670" s="15"/>
      <c r="AP670" s="16"/>
    </row>
    <row r="671" spans="1:42" ht="22.5" hidden="1" customHeight="1" x14ac:dyDescent="0.25">
      <c r="A671" s="83" t="str">
        <f t="shared" si="166"/>
        <v>630.</v>
      </c>
      <c r="B671" s="26">
        <v>5497</v>
      </c>
      <c r="C671" s="242" t="s">
        <v>288</v>
      </c>
      <c r="D671" s="32">
        <v>1982</v>
      </c>
      <c r="E671" s="135" t="s">
        <v>2957</v>
      </c>
      <c r="F671" s="83" t="s">
        <v>2959</v>
      </c>
      <c r="G671" s="32">
        <v>2</v>
      </c>
      <c r="H671" s="32">
        <v>3</v>
      </c>
      <c r="I671" s="205">
        <v>820.8</v>
      </c>
      <c r="J671" s="205">
        <v>469</v>
      </c>
      <c r="K671" s="205">
        <v>469</v>
      </c>
      <c r="L671" s="219">
        <v>36</v>
      </c>
      <c r="M671" s="205">
        <f t="shared" si="167"/>
        <v>331948</v>
      </c>
      <c r="N671" s="205"/>
      <c r="O671" s="205"/>
      <c r="P671" s="205"/>
      <c r="Q671" s="205">
        <f t="shared" si="168"/>
        <v>331948</v>
      </c>
      <c r="R671" s="205"/>
      <c r="S671" s="219"/>
      <c r="T671" s="205"/>
      <c r="U671" s="205"/>
      <c r="V671" s="205"/>
      <c r="W671" s="205"/>
      <c r="X671" s="205"/>
      <c r="Y671" s="205"/>
      <c r="Z671" s="205"/>
      <c r="AA671" s="205">
        <v>124</v>
      </c>
      <c r="AB671" s="205">
        <f>AA671*2677</f>
        <v>331948</v>
      </c>
      <c r="AC671" s="205"/>
      <c r="AD671" s="205"/>
      <c r="AE671" s="205"/>
      <c r="AF671" s="205"/>
      <c r="AG671" s="221">
        <v>2025</v>
      </c>
      <c r="AH671" s="158"/>
      <c r="AI671" s="175"/>
      <c r="AJ671" s="218"/>
      <c r="AK671" s="15">
        <f t="shared" ref="AK671:AK734" si="169">MAX(AK666:AK670)+1</f>
        <v>630</v>
      </c>
      <c r="AL671" s="15" t="s">
        <v>155</v>
      </c>
      <c r="AM671" s="15" t="str">
        <f t="shared" si="132"/>
        <v>630.</v>
      </c>
      <c r="AN671" s="222"/>
      <c r="AO671" s="15"/>
      <c r="AP671" s="16"/>
    </row>
    <row r="672" spans="1:42" ht="22.5" hidden="1" customHeight="1" x14ac:dyDescent="0.25">
      <c r="A672" s="83" t="str">
        <f t="shared" si="166"/>
        <v>631.</v>
      </c>
      <c r="B672" s="26">
        <v>1161</v>
      </c>
      <c r="C672" s="242" t="s">
        <v>292</v>
      </c>
      <c r="D672" s="26">
        <v>1972</v>
      </c>
      <c r="E672" s="83" t="s">
        <v>2957</v>
      </c>
      <c r="F672" s="83" t="s">
        <v>2959</v>
      </c>
      <c r="G672" s="26">
        <v>2</v>
      </c>
      <c r="H672" s="26">
        <v>2</v>
      </c>
      <c r="I672" s="235">
        <v>455.1</v>
      </c>
      <c r="J672" s="205">
        <v>360.3</v>
      </c>
      <c r="K672" s="235">
        <v>360.3</v>
      </c>
      <c r="L672" s="210">
        <v>26</v>
      </c>
      <c r="M672" s="204">
        <f t="shared" si="167"/>
        <v>203346</v>
      </c>
      <c r="N672" s="204"/>
      <c r="O672" s="204"/>
      <c r="P672" s="204"/>
      <c r="Q672" s="205">
        <f t="shared" si="168"/>
        <v>203346</v>
      </c>
      <c r="R672" s="204">
        <v>203346</v>
      </c>
      <c r="S672" s="223"/>
      <c r="T672" s="204"/>
      <c r="U672" s="204"/>
      <c r="V672" s="204"/>
      <c r="W672" s="204"/>
      <c r="X672" s="204"/>
      <c r="Y672" s="204"/>
      <c r="Z672" s="204"/>
      <c r="AA672" s="204"/>
      <c r="AB672" s="204"/>
      <c r="AC672" s="204"/>
      <c r="AD672" s="204"/>
      <c r="AE672" s="204"/>
      <c r="AF672" s="204"/>
      <c r="AG672" s="221">
        <v>2025</v>
      </c>
      <c r="AH672" s="158"/>
      <c r="AI672" s="175"/>
      <c r="AJ672" s="218"/>
      <c r="AK672" s="15">
        <f t="shared" si="169"/>
        <v>631</v>
      </c>
      <c r="AL672" s="15" t="s">
        <v>155</v>
      </c>
      <c r="AM672" s="15" t="str">
        <f t="shared" si="132"/>
        <v>631.</v>
      </c>
      <c r="AN672" s="222"/>
      <c r="AO672" s="15"/>
      <c r="AP672" s="16"/>
    </row>
    <row r="673" spans="1:42" ht="22.5" hidden="1" customHeight="1" x14ac:dyDescent="0.25">
      <c r="A673" s="83" t="str">
        <f t="shared" si="166"/>
        <v>632.</v>
      </c>
      <c r="B673" s="26">
        <v>1168</v>
      </c>
      <c r="C673" s="242" t="s">
        <v>46</v>
      </c>
      <c r="D673" s="26">
        <v>1964</v>
      </c>
      <c r="E673" s="83" t="s">
        <v>2957</v>
      </c>
      <c r="F673" s="83" t="s">
        <v>2959</v>
      </c>
      <c r="G673" s="26">
        <v>2</v>
      </c>
      <c r="H673" s="26">
        <v>1</v>
      </c>
      <c r="I673" s="204">
        <v>353.3</v>
      </c>
      <c r="J673" s="205">
        <v>320.16000000000003</v>
      </c>
      <c r="K673" s="204">
        <v>320.16000000000003</v>
      </c>
      <c r="L673" s="223">
        <v>19</v>
      </c>
      <c r="M673" s="204">
        <f t="shared" si="167"/>
        <v>160620</v>
      </c>
      <c r="N673" s="204"/>
      <c r="O673" s="204"/>
      <c r="P673" s="204"/>
      <c r="Q673" s="205">
        <f t="shared" si="168"/>
        <v>160620</v>
      </c>
      <c r="R673" s="204"/>
      <c r="S673" s="223"/>
      <c r="T673" s="204"/>
      <c r="U673" s="204"/>
      <c r="V673" s="204"/>
      <c r="W673" s="204"/>
      <c r="X673" s="204"/>
      <c r="Y673" s="204"/>
      <c r="Z673" s="204"/>
      <c r="AA673" s="204">
        <v>60</v>
      </c>
      <c r="AB673" s="204">
        <f>AA673*2677</f>
        <v>160620</v>
      </c>
      <c r="AC673" s="204"/>
      <c r="AD673" s="204"/>
      <c r="AE673" s="205"/>
      <c r="AF673" s="204"/>
      <c r="AG673" s="221">
        <v>2025</v>
      </c>
      <c r="AH673" s="158"/>
      <c r="AI673" s="175"/>
      <c r="AJ673" s="218"/>
      <c r="AK673" s="15">
        <f t="shared" si="169"/>
        <v>632</v>
      </c>
      <c r="AL673" s="15" t="s">
        <v>155</v>
      </c>
      <c r="AM673" s="15" t="str">
        <f t="shared" ref="AM673:AM736" si="170">CONCATENATE(AK673,AL673)</f>
        <v>632.</v>
      </c>
      <c r="AN673" s="222"/>
      <c r="AO673" s="15"/>
      <c r="AP673" s="16"/>
    </row>
    <row r="674" spans="1:42" ht="22.5" hidden="1" customHeight="1" x14ac:dyDescent="0.25">
      <c r="A674" s="83" t="str">
        <f t="shared" si="166"/>
        <v>633.</v>
      </c>
      <c r="B674" s="26">
        <v>1169</v>
      </c>
      <c r="C674" s="242" t="s">
        <v>304</v>
      </c>
      <c r="D674" s="26">
        <v>1975</v>
      </c>
      <c r="E674" s="83" t="s">
        <v>2957</v>
      </c>
      <c r="F674" s="83" t="s">
        <v>2959</v>
      </c>
      <c r="G674" s="26">
        <v>2</v>
      </c>
      <c r="H674" s="26">
        <v>2</v>
      </c>
      <c r="I674" s="204">
        <v>720</v>
      </c>
      <c r="J674" s="205">
        <v>667.2</v>
      </c>
      <c r="K674" s="204">
        <v>667.2</v>
      </c>
      <c r="L674" s="223">
        <v>34</v>
      </c>
      <c r="M674" s="204">
        <f t="shared" si="167"/>
        <v>274209</v>
      </c>
      <c r="N674" s="204"/>
      <c r="O674" s="204"/>
      <c r="P674" s="204"/>
      <c r="Q674" s="205">
        <f t="shared" si="168"/>
        <v>274209</v>
      </c>
      <c r="R674" s="204">
        <v>274209</v>
      </c>
      <c r="S674" s="223"/>
      <c r="T674" s="204"/>
      <c r="U674" s="204"/>
      <c r="V674" s="204"/>
      <c r="W674" s="204"/>
      <c r="X674" s="204"/>
      <c r="Y674" s="204"/>
      <c r="Z674" s="204"/>
      <c r="AA674" s="204"/>
      <c r="AB674" s="204"/>
      <c r="AC674" s="204"/>
      <c r="AD674" s="204"/>
      <c r="AE674" s="204"/>
      <c r="AF674" s="204"/>
      <c r="AG674" s="221">
        <v>2025</v>
      </c>
      <c r="AH674" s="158"/>
      <c r="AI674" s="175"/>
      <c r="AJ674" s="218"/>
      <c r="AK674" s="15">
        <f t="shared" si="169"/>
        <v>633</v>
      </c>
      <c r="AL674" s="15" t="s">
        <v>155</v>
      </c>
      <c r="AM674" s="15" t="str">
        <f t="shared" si="170"/>
        <v>633.</v>
      </c>
      <c r="AN674" s="222"/>
      <c r="AO674" s="15"/>
      <c r="AP674" s="16"/>
    </row>
    <row r="675" spans="1:42" ht="22.5" hidden="1" customHeight="1" x14ac:dyDescent="0.25">
      <c r="A675" s="83" t="str">
        <f t="shared" si="166"/>
        <v>634.</v>
      </c>
      <c r="B675" s="26">
        <v>1171</v>
      </c>
      <c r="C675" s="40" t="s">
        <v>1322</v>
      </c>
      <c r="D675" s="26">
        <v>1962</v>
      </c>
      <c r="E675" s="83" t="s">
        <v>2957</v>
      </c>
      <c r="F675" s="138" t="s">
        <v>2960</v>
      </c>
      <c r="G675" s="26">
        <v>2</v>
      </c>
      <c r="H675" s="26">
        <v>2</v>
      </c>
      <c r="I675" s="204">
        <v>219.9</v>
      </c>
      <c r="J675" s="204">
        <v>181.5</v>
      </c>
      <c r="K675" s="204">
        <v>181.5</v>
      </c>
      <c r="L675" s="223">
        <v>20</v>
      </c>
      <c r="M675" s="204">
        <f t="shared" si="167"/>
        <v>160620</v>
      </c>
      <c r="N675" s="204"/>
      <c r="O675" s="204"/>
      <c r="P675" s="204"/>
      <c r="Q675" s="205">
        <f t="shared" si="168"/>
        <v>160620</v>
      </c>
      <c r="R675" s="204"/>
      <c r="S675" s="223"/>
      <c r="T675" s="204"/>
      <c r="U675" s="204"/>
      <c r="V675" s="204"/>
      <c r="W675" s="204"/>
      <c r="X675" s="204"/>
      <c r="Y675" s="204"/>
      <c r="Z675" s="204"/>
      <c r="AA675" s="204">
        <v>60</v>
      </c>
      <c r="AB675" s="204">
        <f>AA675*2677</f>
        <v>160620</v>
      </c>
      <c r="AC675" s="204"/>
      <c r="AD675" s="204"/>
      <c r="AE675" s="204"/>
      <c r="AF675" s="204"/>
      <c r="AG675" s="221">
        <v>2025</v>
      </c>
      <c r="AH675" s="158"/>
      <c r="AI675" s="175"/>
      <c r="AJ675" s="218"/>
      <c r="AK675" s="15">
        <f t="shared" si="169"/>
        <v>634</v>
      </c>
      <c r="AL675" s="15" t="s">
        <v>155</v>
      </c>
      <c r="AM675" s="15" t="str">
        <f t="shared" si="170"/>
        <v>634.</v>
      </c>
      <c r="AN675" s="222"/>
      <c r="AO675" s="15"/>
      <c r="AP675" s="16"/>
    </row>
    <row r="676" spans="1:42" ht="22.5" hidden="1" customHeight="1" x14ac:dyDescent="0.25">
      <c r="A676" s="83" t="str">
        <f t="shared" si="166"/>
        <v>635.</v>
      </c>
      <c r="B676" s="26">
        <v>1208</v>
      </c>
      <c r="C676" s="242" t="s">
        <v>299</v>
      </c>
      <c r="D676" s="32">
        <v>1970</v>
      </c>
      <c r="E676" s="135" t="s">
        <v>2957</v>
      </c>
      <c r="F676" s="83" t="s">
        <v>2959</v>
      </c>
      <c r="G676" s="32">
        <v>2</v>
      </c>
      <c r="H676" s="32">
        <v>2</v>
      </c>
      <c r="I676" s="205">
        <v>357.8</v>
      </c>
      <c r="J676" s="205">
        <v>263</v>
      </c>
      <c r="K676" s="205">
        <v>263</v>
      </c>
      <c r="L676" s="219">
        <v>26</v>
      </c>
      <c r="M676" s="205">
        <v>203346</v>
      </c>
      <c r="N676" s="205"/>
      <c r="O676" s="205"/>
      <c r="P676" s="205"/>
      <c r="Q676" s="205">
        <v>203346</v>
      </c>
      <c r="R676" s="205">
        <v>203346</v>
      </c>
      <c r="S676" s="219"/>
      <c r="T676" s="205"/>
      <c r="U676" s="205"/>
      <c r="V676" s="205"/>
      <c r="W676" s="205"/>
      <c r="X676" s="205"/>
      <c r="Y676" s="205"/>
      <c r="Z676" s="205"/>
      <c r="AA676" s="205"/>
      <c r="AB676" s="205"/>
      <c r="AC676" s="205"/>
      <c r="AD676" s="205"/>
      <c r="AE676" s="205"/>
      <c r="AF676" s="205"/>
      <c r="AG676" s="221">
        <v>2025</v>
      </c>
      <c r="AH676" s="158"/>
      <c r="AI676" s="175"/>
      <c r="AJ676" s="218"/>
      <c r="AK676" s="15">
        <f t="shared" si="169"/>
        <v>635</v>
      </c>
      <c r="AL676" s="15" t="s">
        <v>155</v>
      </c>
      <c r="AM676" s="15" t="str">
        <f t="shared" si="170"/>
        <v>635.</v>
      </c>
      <c r="AN676" s="222"/>
      <c r="AO676" s="15"/>
      <c r="AP676" s="16"/>
    </row>
    <row r="677" spans="1:42" ht="22.5" hidden="1" customHeight="1" x14ac:dyDescent="0.25">
      <c r="A677" s="83" t="str">
        <f t="shared" si="166"/>
        <v>636.</v>
      </c>
      <c r="B677" s="26">
        <v>1201</v>
      </c>
      <c r="C677" s="40" t="s">
        <v>1329</v>
      </c>
      <c r="D677" s="26">
        <v>1964</v>
      </c>
      <c r="E677" s="83" t="s">
        <v>2957</v>
      </c>
      <c r="F677" s="83" t="s">
        <v>2959</v>
      </c>
      <c r="G677" s="26">
        <v>2</v>
      </c>
      <c r="H677" s="26">
        <v>2</v>
      </c>
      <c r="I677" s="204">
        <v>392.7</v>
      </c>
      <c r="J677" s="204">
        <v>359.56</v>
      </c>
      <c r="K677" s="204">
        <v>359.56</v>
      </c>
      <c r="L677" s="223">
        <v>16</v>
      </c>
      <c r="M677" s="204">
        <v>154050</v>
      </c>
      <c r="N677" s="204"/>
      <c r="O677" s="204"/>
      <c r="P677" s="204"/>
      <c r="Q677" s="205">
        <v>154050</v>
      </c>
      <c r="R677" s="204">
        <v>154050</v>
      </c>
      <c r="S677" s="223"/>
      <c r="T677" s="204"/>
      <c r="U677" s="204"/>
      <c r="V677" s="204"/>
      <c r="W677" s="204"/>
      <c r="X677" s="204"/>
      <c r="Y677" s="204"/>
      <c r="Z677" s="204"/>
      <c r="AA677" s="204"/>
      <c r="AB677" s="204"/>
      <c r="AC677" s="204"/>
      <c r="AD677" s="204"/>
      <c r="AE677" s="204"/>
      <c r="AF677" s="204"/>
      <c r="AG677" s="221">
        <v>2025</v>
      </c>
      <c r="AH677" s="158"/>
      <c r="AI677" s="175"/>
      <c r="AJ677" s="218"/>
      <c r="AK677" s="15">
        <f t="shared" si="169"/>
        <v>636</v>
      </c>
      <c r="AL677" s="15" t="s">
        <v>155</v>
      </c>
      <c r="AM677" s="15" t="str">
        <f t="shared" si="170"/>
        <v>636.</v>
      </c>
      <c r="AN677" s="222"/>
      <c r="AO677" s="15"/>
      <c r="AP677" s="16"/>
    </row>
    <row r="678" spans="1:42" ht="22.5" hidden="1" customHeight="1" x14ac:dyDescent="0.25">
      <c r="A678" s="83" t="str">
        <f t="shared" si="166"/>
        <v>637.</v>
      </c>
      <c r="B678" s="26">
        <v>1205</v>
      </c>
      <c r="C678" s="40" t="s">
        <v>1330</v>
      </c>
      <c r="D678" s="26">
        <v>1965</v>
      </c>
      <c r="E678" s="83" t="s">
        <v>2957</v>
      </c>
      <c r="F678" s="83" t="s">
        <v>2959</v>
      </c>
      <c r="G678" s="26">
        <v>2</v>
      </c>
      <c r="H678" s="26">
        <v>2</v>
      </c>
      <c r="I678" s="235">
        <v>353.3</v>
      </c>
      <c r="J678" s="235">
        <v>320.16000000000003</v>
      </c>
      <c r="K678" s="235">
        <v>320.16000000000003</v>
      </c>
      <c r="L678" s="210">
        <v>20</v>
      </c>
      <c r="M678" s="204">
        <v>154050</v>
      </c>
      <c r="N678" s="204"/>
      <c r="O678" s="204"/>
      <c r="P678" s="204"/>
      <c r="Q678" s="205">
        <v>154050</v>
      </c>
      <c r="R678" s="204">
        <v>154050</v>
      </c>
      <c r="S678" s="223"/>
      <c r="T678" s="204"/>
      <c r="U678" s="204"/>
      <c r="V678" s="204"/>
      <c r="W678" s="204"/>
      <c r="X678" s="204"/>
      <c r="Y678" s="204"/>
      <c r="Z678" s="204"/>
      <c r="AA678" s="204"/>
      <c r="AB678" s="204"/>
      <c r="AC678" s="204"/>
      <c r="AD678" s="204"/>
      <c r="AE678" s="204"/>
      <c r="AF678" s="204"/>
      <c r="AG678" s="221">
        <v>2025</v>
      </c>
      <c r="AH678" s="158"/>
      <c r="AI678" s="175"/>
      <c r="AJ678" s="218"/>
      <c r="AK678" s="15">
        <f t="shared" si="169"/>
        <v>637</v>
      </c>
      <c r="AL678" s="15" t="s">
        <v>155</v>
      </c>
      <c r="AM678" s="15" t="str">
        <f t="shared" si="170"/>
        <v>637.</v>
      </c>
      <c r="AN678" s="222"/>
      <c r="AO678" s="15"/>
      <c r="AP678" s="16"/>
    </row>
    <row r="679" spans="1:42" ht="22.5" hidden="1" customHeight="1" x14ac:dyDescent="0.25">
      <c r="A679" s="83" t="str">
        <f t="shared" si="166"/>
        <v>638.</v>
      </c>
      <c r="B679" s="26">
        <v>1181</v>
      </c>
      <c r="C679" s="242" t="s">
        <v>294</v>
      </c>
      <c r="D679" s="26">
        <v>1970</v>
      </c>
      <c r="E679" s="83" t="s">
        <v>2957</v>
      </c>
      <c r="F679" s="83" t="s">
        <v>2959</v>
      </c>
      <c r="G679" s="26">
        <v>2</v>
      </c>
      <c r="H679" s="26">
        <v>2</v>
      </c>
      <c r="I679" s="204">
        <v>486.9</v>
      </c>
      <c r="J679" s="205">
        <v>392.1</v>
      </c>
      <c r="K679" s="204">
        <v>392.1</v>
      </c>
      <c r="L679" s="223">
        <v>25</v>
      </c>
      <c r="M679" s="204">
        <v>42870</v>
      </c>
      <c r="N679" s="204"/>
      <c r="O679" s="204"/>
      <c r="P679" s="204"/>
      <c r="Q679" s="205">
        <v>42870</v>
      </c>
      <c r="R679" s="204">
        <v>42870</v>
      </c>
      <c r="S679" s="223"/>
      <c r="T679" s="204"/>
      <c r="U679" s="204"/>
      <c r="V679" s="204"/>
      <c r="W679" s="204"/>
      <c r="X679" s="204"/>
      <c r="Y679" s="204"/>
      <c r="Z679" s="204"/>
      <c r="AA679" s="204"/>
      <c r="AB679" s="204"/>
      <c r="AC679" s="204"/>
      <c r="AD679" s="204"/>
      <c r="AE679" s="204"/>
      <c r="AF679" s="204"/>
      <c r="AG679" s="221">
        <v>2025</v>
      </c>
      <c r="AH679" s="158"/>
      <c r="AI679" s="175"/>
      <c r="AJ679" s="218"/>
      <c r="AK679" s="15">
        <f t="shared" si="169"/>
        <v>638</v>
      </c>
      <c r="AL679" s="15" t="s">
        <v>155</v>
      </c>
      <c r="AM679" s="15" t="str">
        <f t="shared" si="170"/>
        <v>638.</v>
      </c>
      <c r="AN679" s="222"/>
      <c r="AO679" s="15"/>
      <c r="AP679" s="16"/>
    </row>
    <row r="680" spans="1:42" ht="22.5" hidden="1" customHeight="1" x14ac:dyDescent="0.25">
      <c r="A680" s="83" t="str">
        <f t="shared" si="166"/>
        <v>639.</v>
      </c>
      <c r="B680" s="26">
        <v>1186</v>
      </c>
      <c r="C680" s="242" t="s">
        <v>297</v>
      </c>
      <c r="D680" s="32">
        <v>1972</v>
      </c>
      <c r="E680" s="135" t="s">
        <v>2957</v>
      </c>
      <c r="F680" s="83" t="s">
        <v>2959</v>
      </c>
      <c r="G680" s="32">
        <v>2</v>
      </c>
      <c r="H680" s="32">
        <v>2</v>
      </c>
      <c r="I680" s="205">
        <v>459</v>
      </c>
      <c r="J680" s="205">
        <v>364.2</v>
      </c>
      <c r="K680" s="205">
        <v>364.2</v>
      </c>
      <c r="L680" s="219">
        <v>25</v>
      </c>
      <c r="M680" s="205">
        <v>57160</v>
      </c>
      <c r="N680" s="205"/>
      <c r="O680" s="205"/>
      <c r="P680" s="205"/>
      <c r="Q680" s="205">
        <v>57160</v>
      </c>
      <c r="R680" s="205">
        <v>57160</v>
      </c>
      <c r="S680" s="219"/>
      <c r="T680" s="205"/>
      <c r="U680" s="205"/>
      <c r="V680" s="205"/>
      <c r="W680" s="205"/>
      <c r="X680" s="205"/>
      <c r="Y680" s="205"/>
      <c r="Z680" s="205"/>
      <c r="AA680" s="205"/>
      <c r="AB680" s="205"/>
      <c r="AC680" s="205"/>
      <c r="AD680" s="205"/>
      <c r="AE680" s="205"/>
      <c r="AF680" s="205"/>
      <c r="AG680" s="221">
        <v>2025</v>
      </c>
      <c r="AH680" s="158"/>
      <c r="AI680" s="175"/>
      <c r="AJ680" s="218"/>
      <c r="AK680" s="15">
        <f t="shared" si="169"/>
        <v>639</v>
      </c>
      <c r="AL680" s="15" t="s">
        <v>155</v>
      </c>
      <c r="AM680" s="15" t="str">
        <f t="shared" si="170"/>
        <v>639.</v>
      </c>
      <c r="AN680" s="222"/>
      <c r="AO680" s="15"/>
      <c r="AP680" s="16"/>
    </row>
    <row r="681" spans="1:42" ht="22.5" hidden="1" customHeight="1" x14ac:dyDescent="0.25">
      <c r="A681" s="83" t="str">
        <f t="shared" si="166"/>
        <v>640.</v>
      </c>
      <c r="B681" s="26">
        <v>1190</v>
      </c>
      <c r="C681" s="40" t="s">
        <v>1327</v>
      </c>
      <c r="D681" s="32">
        <v>1979</v>
      </c>
      <c r="E681" s="135" t="s">
        <v>2957</v>
      </c>
      <c r="F681" s="83" t="s">
        <v>2959</v>
      </c>
      <c r="G681" s="32">
        <v>3</v>
      </c>
      <c r="H681" s="32">
        <v>3</v>
      </c>
      <c r="I681" s="205">
        <v>1113.0999999999999</v>
      </c>
      <c r="J681" s="205">
        <v>1031</v>
      </c>
      <c r="K681" s="205">
        <v>1031</v>
      </c>
      <c r="L681" s="219">
        <v>51</v>
      </c>
      <c r="M681" s="205">
        <f t="shared" ref="M681:M691" si="171">R681+T681+V681+X681+Z681+AB681+AE681+AF681</f>
        <v>378963</v>
      </c>
      <c r="N681" s="205"/>
      <c r="O681" s="205"/>
      <c r="P681" s="205"/>
      <c r="Q681" s="205">
        <f t="shared" ref="Q681:Q691" si="172">M681</f>
        <v>378963</v>
      </c>
      <c r="R681" s="204">
        <v>378963</v>
      </c>
      <c r="S681" s="223"/>
      <c r="T681" s="204"/>
      <c r="U681" s="204"/>
      <c r="V681" s="204"/>
      <c r="W681" s="204"/>
      <c r="X681" s="204"/>
      <c r="Y681" s="204"/>
      <c r="Z681" s="204"/>
      <c r="AA681" s="204"/>
      <c r="AB681" s="204"/>
      <c r="AC681" s="204"/>
      <c r="AD681" s="204"/>
      <c r="AE681" s="204"/>
      <c r="AF681" s="204"/>
      <c r="AG681" s="221">
        <v>2025</v>
      </c>
      <c r="AH681" s="158"/>
      <c r="AI681" s="175"/>
      <c r="AJ681" s="218"/>
      <c r="AK681" s="15">
        <f t="shared" si="169"/>
        <v>640</v>
      </c>
      <c r="AL681" s="15" t="s">
        <v>155</v>
      </c>
      <c r="AM681" s="15" t="str">
        <f t="shared" si="170"/>
        <v>640.</v>
      </c>
      <c r="AN681" s="222"/>
      <c r="AO681" s="15"/>
      <c r="AP681" s="16"/>
    </row>
    <row r="682" spans="1:42" ht="22.5" hidden="1" customHeight="1" x14ac:dyDescent="0.25">
      <c r="A682" s="83" t="str">
        <f t="shared" si="166"/>
        <v>641.</v>
      </c>
      <c r="B682" s="26">
        <v>1193</v>
      </c>
      <c r="C682" s="242" t="s">
        <v>296</v>
      </c>
      <c r="D682" s="32">
        <v>1969</v>
      </c>
      <c r="E682" s="135" t="s">
        <v>2957</v>
      </c>
      <c r="F682" s="135" t="s">
        <v>2960</v>
      </c>
      <c r="G682" s="32">
        <v>1</v>
      </c>
      <c r="H682" s="32">
        <v>1</v>
      </c>
      <c r="I682" s="205">
        <v>188.9</v>
      </c>
      <c r="J682" s="205">
        <v>148.30000000000001</v>
      </c>
      <c r="K682" s="205">
        <v>148.30000000000001</v>
      </c>
      <c r="L682" s="219">
        <v>11</v>
      </c>
      <c r="M682" s="205">
        <f t="shared" si="171"/>
        <v>902760</v>
      </c>
      <c r="N682" s="205"/>
      <c r="O682" s="205"/>
      <c r="P682" s="205"/>
      <c r="Q682" s="205">
        <f t="shared" si="172"/>
        <v>902760</v>
      </c>
      <c r="R682" s="205"/>
      <c r="S682" s="219"/>
      <c r="T682" s="205"/>
      <c r="U682" s="205">
        <v>120</v>
      </c>
      <c r="V682" s="205">
        <f>U682*7523</f>
        <v>902760</v>
      </c>
      <c r="W682" s="205"/>
      <c r="X682" s="205"/>
      <c r="Y682" s="205"/>
      <c r="Z682" s="205"/>
      <c r="AA682" s="205"/>
      <c r="AB682" s="205"/>
      <c r="AC682" s="205"/>
      <c r="AD682" s="205"/>
      <c r="AE682" s="205"/>
      <c r="AF682" s="205"/>
      <c r="AG682" s="221">
        <v>2025</v>
      </c>
      <c r="AH682" s="158"/>
      <c r="AI682" s="175"/>
      <c r="AJ682" s="218"/>
      <c r="AK682" s="15">
        <f t="shared" si="169"/>
        <v>641</v>
      </c>
      <c r="AL682" s="15" t="s">
        <v>155</v>
      </c>
      <c r="AM682" s="15" t="str">
        <f t="shared" si="170"/>
        <v>641.</v>
      </c>
      <c r="AN682" s="222"/>
      <c r="AO682" s="15"/>
      <c r="AP682" s="16"/>
    </row>
    <row r="683" spans="1:42" ht="22.5" hidden="1" customHeight="1" x14ac:dyDescent="0.25">
      <c r="A683" s="83" t="str">
        <f t="shared" si="166"/>
        <v>642.</v>
      </c>
      <c r="B683" s="26">
        <v>1198</v>
      </c>
      <c r="C683" s="40" t="s">
        <v>1328</v>
      </c>
      <c r="D683" s="26">
        <v>1976</v>
      </c>
      <c r="E683" s="83" t="s">
        <v>2957</v>
      </c>
      <c r="F683" s="83" t="s">
        <v>2959</v>
      </c>
      <c r="G683" s="26">
        <v>2</v>
      </c>
      <c r="H683" s="26">
        <v>1</v>
      </c>
      <c r="I683" s="235">
        <v>280.7</v>
      </c>
      <c r="J683" s="235">
        <v>247.56</v>
      </c>
      <c r="K683" s="235">
        <v>247.56</v>
      </c>
      <c r="L683" s="210">
        <v>17</v>
      </c>
      <c r="M683" s="205">
        <f t="shared" si="171"/>
        <v>35725</v>
      </c>
      <c r="N683" s="205"/>
      <c r="O683" s="205"/>
      <c r="P683" s="205"/>
      <c r="Q683" s="205">
        <f t="shared" si="172"/>
        <v>35725</v>
      </c>
      <c r="R683" s="205">
        <v>35725</v>
      </c>
      <c r="S683" s="219"/>
      <c r="T683" s="205"/>
      <c r="U683" s="205"/>
      <c r="V683" s="205"/>
      <c r="W683" s="205"/>
      <c r="X683" s="205"/>
      <c r="Y683" s="205"/>
      <c r="Z683" s="205"/>
      <c r="AA683" s="205"/>
      <c r="AB683" s="205"/>
      <c r="AC683" s="205"/>
      <c r="AD683" s="205"/>
      <c r="AE683" s="205"/>
      <c r="AF683" s="205"/>
      <c r="AG683" s="221">
        <v>2025</v>
      </c>
      <c r="AH683" s="158"/>
      <c r="AI683" s="175"/>
      <c r="AJ683" s="218"/>
      <c r="AK683" s="15">
        <f t="shared" si="169"/>
        <v>642</v>
      </c>
      <c r="AL683" s="15" t="s">
        <v>155</v>
      </c>
      <c r="AM683" s="15" t="str">
        <f t="shared" si="170"/>
        <v>642.</v>
      </c>
      <c r="AN683" s="222"/>
      <c r="AO683" s="15"/>
      <c r="AP683" s="16"/>
    </row>
    <row r="684" spans="1:42" ht="22.5" hidden="1" customHeight="1" x14ac:dyDescent="0.25">
      <c r="A684" s="83" t="str">
        <f t="shared" si="166"/>
        <v>643.</v>
      </c>
      <c r="B684" s="26">
        <v>1200</v>
      </c>
      <c r="C684" s="242" t="s">
        <v>1145</v>
      </c>
      <c r="D684" s="26">
        <v>1973</v>
      </c>
      <c r="E684" s="83" t="s">
        <v>2957</v>
      </c>
      <c r="F684" s="83" t="s">
        <v>2959</v>
      </c>
      <c r="G684" s="26">
        <v>2</v>
      </c>
      <c r="H684" s="26">
        <v>2</v>
      </c>
      <c r="I684" s="235">
        <v>817.6</v>
      </c>
      <c r="J684" s="205">
        <v>764.8</v>
      </c>
      <c r="K684" s="235">
        <v>764.8</v>
      </c>
      <c r="L684" s="210">
        <v>39</v>
      </c>
      <c r="M684" s="204">
        <f t="shared" si="171"/>
        <v>252642</v>
      </c>
      <c r="N684" s="204"/>
      <c r="O684" s="204"/>
      <c r="P684" s="204"/>
      <c r="Q684" s="205">
        <f t="shared" si="172"/>
        <v>252642</v>
      </c>
      <c r="R684" s="204">
        <v>252642</v>
      </c>
      <c r="S684" s="223"/>
      <c r="T684" s="204"/>
      <c r="U684" s="204"/>
      <c r="V684" s="204"/>
      <c r="W684" s="204"/>
      <c r="X684" s="204"/>
      <c r="Y684" s="204"/>
      <c r="Z684" s="204"/>
      <c r="AA684" s="204"/>
      <c r="AB684" s="204"/>
      <c r="AC684" s="204"/>
      <c r="AD684" s="204"/>
      <c r="AE684" s="204"/>
      <c r="AF684" s="204"/>
      <c r="AG684" s="221">
        <v>2025</v>
      </c>
      <c r="AH684" s="158"/>
      <c r="AI684" s="175"/>
      <c r="AJ684" s="218"/>
      <c r="AK684" s="15">
        <f t="shared" si="169"/>
        <v>643</v>
      </c>
      <c r="AL684" s="15" t="s">
        <v>155</v>
      </c>
      <c r="AM684" s="15" t="str">
        <f t="shared" si="170"/>
        <v>643.</v>
      </c>
      <c r="AN684" s="222"/>
      <c r="AP684" s="16"/>
    </row>
    <row r="685" spans="1:42" ht="22.5" hidden="1" customHeight="1" x14ac:dyDescent="0.25">
      <c r="A685" s="83" t="str">
        <f t="shared" si="166"/>
        <v>644.</v>
      </c>
      <c r="B685" s="26">
        <v>1175</v>
      </c>
      <c r="C685" s="40" t="s">
        <v>1323</v>
      </c>
      <c r="D685" s="32">
        <v>1977</v>
      </c>
      <c r="E685" s="135" t="s">
        <v>2957</v>
      </c>
      <c r="F685" s="83" t="s">
        <v>2959</v>
      </c>
      <c r="G685" s="32">
        <v>2</v>
      </c>
      <c r="H685" s="32">
        <v>2</v>
      </c>
      <c r="I685" s="205">
        <v>700</v>
      </c>
      <c r="J685" s="205">
        <v>647.20000000000005</v>
      </c>
      <c r="K685" s="205">
        <v>647.20000000000005</v>
      </c>
      <c r="L685" s="219">
        <v>33</v>
      </c>
      <c r="M685" s="205">
        <f t="shared" si="171"/>
        <v>252642</v>
      </c>
      <c r="N685" s="205"/>
      <c r="O685" s="205"/>
      <c r="P685" s="205"/>
      <c r="Q685" s="205">
        <f t="shared" si="172"/>
        <v>252642</v>
      </c>
      <c r="R685" s="204">
        <v>252642</v>
      </c>
      <c r="S685" s="223"/>
      <c r="T685" s="204"/>
      <c r="U685" s="204"/>
      <c r="V685" s="204"/>
      <c r="W685" s="204"/>
      <c r="X685" s="204"/>
      <c r="Y685" s="204"/>
      <c r="Z685" s="204"/>
      <c r="AA685" s="204"/>
      <c r="AB685" s="204"/>
      <c r="AC685" s="204"/>
      <c r="AD685" s="204"/>
      <c r="AE685" s="204"/>
      <c r="AF685" s="204"/>
      <c r="AG685" s="221">
        <v>2025</v>
      </c>
      <c r="AH685" s="158"/>
      <c r="AI685" s="175"/>
      <c r="AJ685" s="218"/>
      <c r="AK685" s="15">
        <f t="shared" si="169"/>
        <v>644</v>
      </c>
      <c r="AL685" s="15" t="s">
        <v>155</v>
      </c>
      <c r="AM685" s="15" t="str">
        <f t="shared" si="170"/>
        <v>644.</v>
      </c>
      <c r="AN685" s="222"/>
      <c r="AO685" s="15"/>
      <c r="AP685" s="16"/>
    </row>
    <row r="686" spans="1:42" ht="22.5" hidden="1" customHeight="1" x14ac:dyDescent="0.25">
      <c r="A686" s="83" t="str">
        <f t="shared" si="166"/>
        <v>645.</v>
      </c>
      <c r="B686" s="26">
        <v>1204</v>
      </c>
      <c r="C686" s="242" t="s">
        <v>303</v>
      </c>
      <c r="D686" s="26">
        <v>1945</v>
      </c>
      <c r="E686" s="83" t="s">
        <v>2957</v>
      </c>
      <c r="F686" s="138" t="s">
        <v>2960</v>
      </c>
      <c r="G686" s="26">
        <v>2</v>
      </c>
      <c r="H686" s="26">
        <v>1</v>
      </c>
      <c r="I686" s="235">
        <v>204.4</v>
      </c>
      <c r="J686" s="205">
        <v>171.26</v>
      </c>
      <c r="K686" s="235">
        <v>171.26</v>
      </c>
      <c r="L686" s="210">
        <v>17</v>
      </c>
      <c r="M686" s="204">
        <f t="shared" si="171"/>
        <v>160620</v>
      </c>
      <c r="N686" s="204"/>
      <c r="O686" s="204"/>
      <c r="P686" s="204"/>
      <c r="Q686" s="205">
        <f t="shared" si="172"/>
        <v>160620</v>
      </c>
      <c r="R686" s="204"/>
      <c r="S686" s="223"/>
      <c r="T686" s="204"/>
      <c r="U686" s="204"/>
      <c r="V686" s="204"/>
      <c r="W686" s="204"/>
      <c r="X686" s="204"/>
      <c r="Y686" s="204"/>
      <c r="Z686" s="204"/>
      <c r="AA686" s="204">
        <v>60</v>
      </c>
      <c r="AB686" s="204">
        <f>AA686*2677</f>
        <v>160620</v>
      </c>
      <c r="AC686" s="204"/>
      <c r="AD686" s="204"/>
      <c r="AE686" s="205"/>
      <c r="AF686" s="204"/>
      <c r="AG686" s="221">
        <v>2025</v>
      </c>
      <c r="AH686" s="158"/>
      <c r="AI686" s="175"/>
      <c r="AJ686" s="218"/>
      <c r="AK686" s="15">
        <f t="shared" si="169"/>
        <v>645</v>
      </c>
      <c r="AL686" s="15" t="s">
        <v>155</v>
      </c>
      <c r="AM686" s="15" t="str">
        <f t="shared" si="170"/>
        <v>645.</v>
      </c>
      <c r="AN686" s="222"/>
      <c r="AO686" s="15"/>
      <c r="AP686" s="16"/>
    </row>
    <row r="687" spans="1:42" ht="22.5" hidden="1" customHeight="1" x14ac:dyDescent="0.25">
      <c r="A687" s="83" t="str">
        <f t="shared" si="166"/>
        <v>646.</v>
      </c>
      <c r="B687" s="26">
        <v>1177</v>
      </c>
      <c r="C687" s="242" t="s">
        <v>306</v>
      </c>
      <c r="D687" s="26">
        <v>1975</v>
      </c>
      <c r="E687" s="83" t="s">
        <v>2957</v>
      </c>
      <c r="F687" s="83" t="s">
        <v>2959</v>
      </c>
      <c r="G687" s="26">
        <v>2</v>
      </c>
      <c r="H687" s="26">
        <v>2</v>
      </c>
      <c r="I687" s="204">
        <v>684.9</v>
      </c>
      <c r="J687" s="205">
        <v>632.1</v>
      </c>
      <c r="K687" s="204">
        <v>632.1</v>
      </c>
      <c r="L687" s="223">
        <v>35</v>
      </c>
      <c r="M687" s="204">
        <f t="shared" si="171"/>
        <v>252642</v>
      </c>
      <c r="N687" s="204"/>
      <c r="O687" s="204"/>
      <c r="P687" s="204"/>
      <c r="Q687" s="205">
        <f t="shared" si="172"/>
        <v>252642</v>
      </c>
      <c r="R687" s="204">
        <v>252642</v>
      </c>
      <c r="S687" s="223"/>
      <c r="T687" s="204"/>
      <c r="U687" s="204"/>
      <c r="V687" s="204"/>
      <c r="W687" s="204"/>
      <c r="X687" s="204"/>
      <c r="Y687" s="204"/>
      <c r="Z687" s="204"/>
      <c r="AA687" s="204"/>
      <c r="AB687" s="204"/>
      <c r="AC687" s="204"/>
      <c r="AD687" s="204"/>
      <c r="AE687" s="204"/>
      <c r="AF687" s="204"/>
      <c r="AG687" s="221">
        <v>2025</v>
      </c>
      <c r="AH687" s="158"/>
      <c r="AI687" s="175"/>
      <c r="AJ687" s="218"/>
      <c r="AK687" s="15">
        <f t="shared" si="169"/>
        <v>646</v>
      </c>
      <c r="AL687" s="15" t="s">
        <v>155</v>
      </c>
      <c r="AM687" s="15" t="str">
        <f t="shared" si="170"/>
        <v>646.</v>
      </c>
      <c r="AN687" s="222"/>
      <c r="AO687" s="15"/>
      <c r="AP687" s="16"/>
    </row>
    <row r="688" spans="1:42" ht="22.5" hidden="1" customHeight="1" x14ac:dyDescent="0.25">
      <c r="A688" s="83" t="str">
        <f t="shared" si="166"/>
        <v>647.</v>
      </c>
      <c r="B688" s="26">
        <v>1179</v>
      </c>
      <c r="C688" s="40" t="s">
        <v>1324</v>
      </c>
      <c r="D688" s="32">
        <v>1977</v>
      </c>
      <c r="E688" s="135" t="s">
        <v>2957</v>
      </c>
      <c r="F688" s="83" t="s">
        <v>2959</v>
      </c>
      <c r="G688" s="32">
        <v>2</v>
      </c>
      <c r="H688" s="32">
        <v>2</v>
      </c>
      <c r="I688" s="205">
        <v>681.4</v>
      </c>
      <c r="J688" s="205">
        <v>628.6</v>
      </c>
      <c r="K688" s="205">
        <v>628.6</v>
      </c>
      <c r="L688" s="219">
        <v>35</v>
      </c>
      <c r="M688" s="205">
        <f t="shared" si="171"/>
        <v>252642</v>
      </c>
      <c r="N688" s="205"/>
      <c r="O688" s="205"/>
      <c r="P688" s="205"/>
      <c r="Q688" s="205">
        <f t="shared" si="172"/>
        <v>252642</v>
      </c>
      <c r="R688" s="204">
        <v>252642</v>
      </c>
      <c r="S688" s="223"/>
      <c r="T688" s="204"/>
      <c r="U688" s="204"/>
      <c r="V688" s="204"/>
      <c r="W688" s="204"/>
      <c r="X688" s="204"/>
      <c r="Y688" s="204"/>
      <c r="Z688" s="204"/>
      <c r="AA688" s="204"/>
      <c r="AB688" s="204"/>
      <c r="AC688" s="204"/>
      <c r="AD688" s="204"/>
      <c r="AE688" s="204"/>
      <c r="AF688" s="204"/>
      <c r="AG688" s="221">
        <v>2025</v>
      </c>
      <c r="AH688" s="158"/>
      <c r="AI688" s="175"/>
      <c r="AJ688" s="218"/>
      <c r="AK688" s="15">
        <f t="shared" si="169"/>
        <v>647</v>
      </c>
      <c r="AL688" s="15" t="s">
        <v>155</v>
      </c>
      <c r="AM688" s="15" t="str">
        <f t="shared" si="170"/>
        <v>647.</v>
      </c>
      <c r="AN688" s="222"/>
      <c r="AO688" s="15"/>
      <c r="AP688" s="16"/>
    </row>
    <row r="689" spans="1:44" ht="22.5" hidden="1" customHeight="1" x14ac:dyDescent="0.25">
      <c r="A689" s="83" t="str">
        <f t="shared" si="166"/>
        <v>648.</v>
      </c>
      <c r="B689" s="26">
        <v>1209</v>
      </c>
      <c r="C689" s="40" t="s">
        <v>1332</v>
      </c>
      <c r="D689" s="32">
        <v>1980</v>
      </c>
      <c r="E689" s="135" t="s">
        <v>2957</v>
      </c>
      <c r="F689" s="83" t="s">
        <v>2959</v>
      </c>
      <c r="G689" s="32">
        <v>2</v>
      </c>
      <c r="H689" s="32">
        <v>2</v>
      </c>
      <c r="I689" s="205">
        <v>554</v>
      </c>
      <c r="J689" s="205">
        <v>501.2</v>
      </c>
      <c r="K689" s="205">
        <v>501.2</v>
      </c>
      <c r="L689" s="219">
        <v>33</v>
      </c>
      <c r="M689" s="204">
        <f t="shared" si="171"/>
        <v>2708280</v>
      </c>
      <c r="N689" s="204"/>
      <c r="O689" s="204"/>
      <c r="P689" s="204"/>
      <c r="Q689" s="205">
        <f t="shared" si="172"/>
        <v>2708280</v>
      </c>
      <c r="R689" s="204"/>
      <c r="S689" s="223"/>
      <c r="T689" s="204"/>
      <c r="U689" s="204">
        <v>360</v>
      </c>
      <c r="V689" s="204">
        <f>U689*7523</f>
        <v>2708280</v>
      </c>
      <c r="W689" s="204"/>
      <c r="X689" s="204"/>
      <c r="Y689" s="204"/>
      <c r="Z689" s="204"/>
      <c r="AA689" s="204"/>
      <c r="AB689" s="204"/>
      <c r="AC689" s="204"/>
      <c r="AD689" s="204"/>
      <c r="AE689" s="204"/>
      <c r="AF689" s="204"/>
      <c r="AG689" s="221">
        <v>2025</v>
      </c>
      <c r="AH689" s="158"/>
      <c r="AI689" s="175"/>
      <c r="AJ689" s="218"/>
      <c r="AK689" s="15">
        <f t="shared" si="169"/>
        <v>648</v>
      </c>
      <c r="AL689" s="15" t="s">
        <v>155</v>
      </c>
      <c r="AM689" s="15" t="str">
        <f t="shared" si="170"/>
        <v>648.</v>
      </c>
      <c r="AN689" s="222"/>
      <c r="AO689" s="15"/>
      <c r="AP689" s="16"/>
    </row>
    <row r="690" spans="1:44" ht="22.5" hidden="1" customHeight="1" x14ac:dyDescent="0.25">
      <c r="A690" s="83" t="str">
        <f t="shared" si="166"/>
        <v>649.</v>
      </c>
      <c r="B690" s="26">
        <v>1215</v>
      </c>
      <c r="C690" s="40" t="s">
        <v>1333</v>
      </c>
      <c r="D690" s="32">
        <v>1994</v>
      </c>
      <c r="E690" s="135" t="s">
        <v>2957</v>
      </c>
      <c r="F690" s="83" t="s">
        <v>2959</v>
      </c>
      <c r="G690" s="32">
        <v>3</v>
      </c>
      <c r="H690" s="32">
        <v>3</v>
      </c>
      <c r="I690" s="205">
        <v>1535.3</v>
      </c>
      <c r="J690" s="205">
        <v>1454.2</v>
      </c>
      <c r="K690" s="205">
        <v>1454.2</v>
      </c>
      <c r="L690" s="219">
        <v>58</v>
      </c>
      <c r="M690" s="205">
        <f t="shared" si="171"/>
        <v>252642</v>
      </c>
      <c r="N690" s="205"/>
      <c r="O690" s="205"/>
      <c r="P690" s="205"/>
      <c r="Q690" s="205">
        <f t="shared" si="172"/>
        <v>252642</v>
      </c>
      <c r="R690" s="205">
        <v>252642</v>
      </c>
      <c r="S690" s="219"/>
      <c r="T690" s="205"/>
      <c r="U690" s="205"/>
      <c r="V690" s="205"/>
      <c r="W690" s="205"/>
      <c r="X690" s="205"/>
      <c r="Y690" s="205"/>
      <c r="Z690" s="205"/>
      <c r="AA690" s="205"/>
      <c r="AB690" s="205"/>
      <c r="AC690" s="205"/>
      <c r="AD690" s="205"/>
      <c r="AE690" s="205"/>
      <c r="AF690" s="205"/>
      <c r="AG690" s="221">
        <v>2025</v>
      </c>
      <c r="AH690" s="158"/>
      <c r="AI690" s="175"/>
      <c r="AJ690" s="218"/>
      <c r="AK690" s="15">
        <f t="shared" si="169"/>
        <v>649</v>
      </c>
      <c r="AL690" s="15" t="s">
        <v>155</v>
      </c>
      <c r="AM690" s="15" t="str">
        <f t="shared" si="170"/>
        <v>649.</v>
      </c>
      <c r="AN690" s="222"/>
      <c r="AO690" s="15"/>
      <c r="AP690" s="16"/>
    </row>
    <row r="691" spans="1:44" ht="22.5" hidden="1" customHeight="1" x14ac:dyDescent="0.25">
      <c r="A691" s="83" t="str">
        <f t="shared" si="166"/>
        <v>650.</v>
      </c>
      <c r="B691" s="26">
        <v>1219</v>
      </c>
      <c r="C691" s="242" t="s">
        <v>47</v>
      </c>
      <c r="D691" s="26">
        <v>1967</v>
      </c>
      <c r="E691" s="83" t="s">
        <v>2957</v>
      </c>
      <c r="F691" s="138" t="s">
        <v>2960</v>
      </c>
      <c r="G691" s="26">
        <v>2</v>
      </c>
      <c r="H691" s="26">
        <v>1</v>
      </c>
      <c r="I691" s="235">
        <v>274.2</v>
      </c>
      <c r="J691" s="205">
        <v>231.1</v>
      </c>
      <c r="K691" s="235">
        <v>231.1</v>
      </c>
      <c r="L691" s="210">
        <v>14</v>
      </c>
      <c r="M691" s="204">
        <f t="shared" si="171"/>
        <v>259904</v>
      </c>
      <c r="N691" s="204"/>
      <c r="O691" s="204"/>
      <c r="P691" s="204"/>
      <c r="Q691" s="205">
        <f t="shared" si="172"/>
        <v>259904</v>
      </c>
      <c r="R691" s="204">
        <v>259904</v>
      </c>
      <c r="S691" s="223"/>
      <c r="T691" s="204"/>
      <c r="U691" s="204"/>
      <c r="V691" s="204"/>
      <c r="W691" s="204"/>
      <c r="X691" s="204"/>
      <c r="Y691" s="204"/>
      <c r="Z691" s="204"/>
      <c r="AA691" s="204"/>
      <c r="AB691" s="204"/>
      <c r="AC691" s="204"/>
      <c r="AD691" s="204"/>
      <c r="AE691" s="204"/>
      <c r="AF691" s="204"/>
      <c r="AG691" s="221">
        <v>2025</v>
      </c>
      <c r="AH691" s="158"/>
      <c r="AI691" s="175"/>
      <c r="AJ691" s="218"/>
      <c r="AK691" s="15">
        <f t="shared" si="169"/>
        <v>650</v>
      </c>
      <c r="AL691" s="15" t="s">
        <v>155</v>
      </c>
      <c r="AM691" s="15" t="str">
        <f t="shared" si="170"/>
        <v>650.</v>
      </c>
      <c r="AN691" s="222"/>
      <c r="AO691" s="15"/>
      <c r="AP691" s="16"/>
    </row>
    <row r="692" spans="1:44" ht="22.5" hidden="1" customHeight="1" x14ac:dyDescent="0.25">
      <c r="A692" s="83" t="str">
        <f t="shared" si="166"/>
        <v>651.</v>
      </c>
      <c r="B692" s="26">
        <v>1227</v>
      </c>
      <c r="C692" s="242" t="s">
        <v>302</v>
      </c>
      <c r="D692" s="26">
        <v>1967</v>
      </c>
      <c r="E692" s="83" t="s">
        <v>2957</v>
      </c>
      <c r="F692" s="83" t="s">
        <v>2959</v>
      </c>
      <c r="G692" s="26">
        <v>2</v>
      </c>
      <c r="H692" s="26">
        <v>1</v>
      </c>
      <c r="I692" s="235">
        <v>288.7</v>
      </c>
      <c r="J692" s="205">
        <v>256.10000000000002</v>
      </c>
      <c r="K692" s="235">
        <v>256.10000000000002</v>
      </c>
      <c r="L692" s="210">
        <v>16</v>
      </c>
      <c r="M692" s="204">
        <v>28580</v>
      </c>
      <c r="N692" s="204"/>
      <c r="O692" s="204"/>
      <c r="P692" s="204"/>
      <c r="Q692" s="205">
        <v>28580</v>
      </c>
      <c r="R692" s="204">
        <v>28580</v>
      </c>
      <c r="S692" s="223"/>
      <c r="T692" s="204"/>
      <c r="U692" s="204"/>
      <c r="V692" s="204"/>
      <c r="W692" s="204"/>
      <c r="X692" s="204"/>
      <c r="Y692" s="204"/>
      <c r="Z692" s="204"/>
      <c r="AA692" s="204"/>
      <c r="AB692" s="204"/>
      <c r="AC692" s="204"/>
      <c r="AD692" s="204"/>
      <c r="AE692" s="204"/>
      <c r="AF692" s="204"/>
      <c r="AG692" s="221">
        <v>2025</v>
      </c>
      <c r="AH692" s="158"/>
      <c r="AI692" s="175"/>
      <c r="AJ692" s="218"/>
      <c r="AK692" s="15">
        <f t="shared" si="169"/>
        <v>651</v>
      </c>
      <c r="AL692" s="15" t="s">
        <v>155</v>
      </c>
      <c r="AM692" s="15" t="str">
        <f t="shared" si="170"/>
        <v>651.</v>
      </c>
      <c r="AN692" s="222"/>
      <c r="AO692" s="15"/>
      <c r="AP692" s="16"/>
    </row>
    <row r="693" spans="1:44" ht="22.5" hidden="1" customHeight="1" x14ac:dyDescent="0.25">
      <c r="A693" s="83" t="str">
        <f t="shared" si="166"/>
        <v>652.</v>
      </c>
      <c r="B693" s="26">
        <v>1228</v>
      </c>
      <c r="C693" s="40" t="s">
        <v>1335</v>
      </c>
      <c r="D693" s="26">
        <v>1955</v>
      </c>
      <c r="E693" s="83" t="s">
        <v>2957</v>
      </c>
      <c r="F693" s="138" t="s">
        <v>2960</v>
      </c>
      <c r="G693" s="26">
        <v>2</v>
      </c>
      <c r="H693" s="26">
        <v>2</v>
      </c>
      <c r="I693" s="204">
        <v>549.20000000000005</v>
      </c>
      <c r="J693" s="204">
        <v>500</v>
      </c>
      <c r="K693" s="204">
        <v>500</v>
      </c>
      <c r="L693" s="223">
        <v>25</v>
      </c>
      <c r="M693" s="204">
        <v>246480</v>
      </c>
      <c r="N693" s="204"/>
      <c r="O693" s="204"/>
      <c r="P693" s="204"/>
      <c r="Q693" s="205">
        <v>246480</v>
      </c>
      <c r="R693" s="204">
        <v>246480</v>
      </c>
      <c r="S693" s="223"/>
      <c r="T693" s="204"/>
      <c r="U693" s="204"/>
      <c r="V693" s="204"/>
      <c r="W693" s="204"/>
      <c r="X693" s="204"/>
      <c r="Y693" s="204"/>
      <c r="Z693" s="204"/>
      <c r="AA693" s="204"/>
      <c r="AB693" s="204"/>
      <c r="AC693" s="204"/>
      <c r="AD693" s="204"/>
      <c r="AE693" s="204"/>
      <c r="AF693" s="204"/>
      <c r="AG693" s="221">
        <v>2025</v>
      </c>
      <c r="AH693" s="158"/>
      <c r="AI693" s="175"/>
      <c r="AJ693" s="218"/>
      <c r="AK693" s="15">
        <f t="shared" si="169"/>
        <v>652</v>
      </c>
      <c r="AL693" s="15" t="s">
        <v>155</v>
      </c>
      <c r="AM693" s="15" t="str">
        <f t="shared" si="170"/>
        <v>652.</v>
      </c>
      <c r="AN693" s="222"/>
      <c r="AO693" s="15"/>
      <c r="AP693" s="16"/>
    </row>
    <row r="694" spans="1:44" ht="22.5" hidden="1" customHeight="1" x14ac:dyDescent="0.25">
      <c r="A694" s="83" t="str">
        <f t="shared" si="166"/>
        <v>653.</v>
      </c>
      <c r="B694" s="26">
        <v>1229</v>
      </c>
      <c r="C694" s="40" t="s">
        <v>1336</v>
      </c>
      <c r="D694" s="26">
        <v>1965</v>
      </c>
      <c r="E694" s="83" t="s">
        <v>2957</v>
      </c>
      <c r="F694" s="83" t="s">
        <v>2959</v>
      </c>
      <c r="G694" s="26">
        <v>2</v>
      </c>
      <c r="H694" s="26">
        <v>1</v>
      </c>
      <c r="I694" s="204">
        <v>299</v>
      </c>
      <c r="J694" s="204">
        <v>265.86</v>
      </c>
      <c r="K694" s="204">
        <v>265.86</v>
      </c>
      <c r="L694" s="223">
        <v>17</v>
      </c>
      <c r="M694" s="204">
        <f t="shared" ref="M694:M699" si="173">R694+T694+V694+X694+Z694+AB694+AE694+AF694</f>
        <v>28580</v>
      </c>
      <c r="N694" s="204"/>
      <c r="O694" s="204"/>
      <c r="P694" s="204"/>
      <c r="Q694" s="205">
        <f t="shared" ref="Q694:Q699" si="174">M694</f>
        <v>28580</v>
      </c>
      <c r="R694" s="204">
        <v>28580</v>
      </c>
      <c r="S694" s="223"/>
      <c r="T694" s="204"/>
      <c r="U694" s="204"/>
      <c r="V694" s="204"/>
      <c r="W694" s="204"/>
      <c r="X694" s="204"/>
      <c r="Y694" s="204"/>
      <c r="Z694" s="204"/>
      <c r="AA694" s="204"/>
      <c r="AB694" s="204"/>
      <c r="AC694" s="204"/>
      <c r="AD694" s="204"/>
      <c r="AE694" s="204"/>
      <c r="AF694" s="204"/>
      <c r="AG694" s="221">
        <v>2025</v>
      </c>
      <c r="AH694" s="158"/>
      <c r="AI694" s="175"/>
      <c r="AJ694" s="218"/>
      <c r="AK694" s="15">
        <f t="shared" si="169"/>
        <v>653</v>
      </c>
      <c r="AL694" s="15" t="s">
        <v>155</v>
      </c>
      <c r="AM694" s="15" t="str">
        <f t="shared" si="170"/>
        <v>653.</v>
      </c>
      <c r="AN694" s="222"/>
      <c r="AO694" s="15"/>
      <c r="AP694" s="16"/>
    </row>
    <row r="695" spans="1:44" s="34" customFormat="1" ht="22.5" hidden="1" customHeight="1" x14ac:dyDescent="0.25">
      <c r="A695" s="83" t="str">
        <f t="shared" si="166"/>
        <v>654.</v>
      </c>
      <c r="B695" s="26">
        <v>1231</v>
      </c>
      <c r="C695" s="242" t="s">
        <v>290</v>
      </c>
      <c r="D695" s="26">
        <v>1970</v>
      </c>
      <c r="E695" s="83" t="s">
        <v>2957</v>
      </c>
      <c r="F695" s="83" t="s">
        <v>2959</v>
      </c>
      <c r="G695" s="26">
        <v>2</v>
      </c>
      <c r="H695" s="26">
        <v>1</v>
      </c>
      <c r="I695" s="235">
        <v>356.2</v>
      </c>
      <c r="J695" s="205">
        <v>307.18</v>
      </c>
      <c r="K695" s="235">
        <v>307.18</v>
      </c>
      <c r="L695" s="210">
        <v>15</v>
      </c>
      <c r="M695" s="243">
        <f t="shared" si="173"/>
        <v>28580</v>
      </c>
      <c r="N695" s="243"/>
      <c r="O695" s="243"/>
      <c r="P695" s="243"/>
      <c r="Q695" s="244">
        <f t="shared" si="174"/>
        <v>28580</v>
      </c>
      <c r="R695" s="204">
        <v>28580</v>
      </c>
      <c r="S695" s="223"/>
      <c r="T695" s="204"/>
      <c r="U695" s="204"/>
      <c r="V695" s="204"/>
      <c r="W695" s="204"/>
      <c r="X695" s="204"/>
      <c r="Y695" s="204"/>
      <c r="Z695" s="204"/>
      <c r="AA695" s="204"/>
      <c r="AB695" s="204"/>
      <c r="AC695" s="204"/>
      <c r="AD695" s="204"/>
      <c r="AE695" s="204"/>
      <c r="AF695" s="204"/>
      <c r="AG695" s="221">
        <v>2025</v>
      </c>
      <c r="AH695" s="158"/>
      <c r="AI695" s="175"/>
      <c r="AJ695" s="218"/>
      <c r="AK695" s="15">
        <f t="shared" si="169"/>
        <v>654</v>
      </c>
      <c r="AL695" s="15" t="s">
        <v>155</v>
      </c>
      <c r="AM695" s="15" t="str">
        <f t="shared" si="170"/>
        <v>654.</v>
      </c>
      <c r="AN695" s="222"/>
      <c r="AP695" s="16"/>
      <c r="AR695" s="15"/>
    </row>
    <row r="696" spans="1:44" ht="22.5" hidden="1" customHeight="1" x14ac:dyDescent="0.25">
      <c r="A696" s="83" t="str">
        <f t="shared" si="166"/>
        <v>655.</v>
      </c>
      <c r="B696" s="26">
        <v>1232</v>
      </c>
      <c r="C696" s="40" t="s">
        <v>1337</v>
      </c>
      <c r="D696" s="32">
        <v>1966</v>
      </c>
      <c r="E696" s="135" t="s">
        <v>2957</v>
      </c>
      <c r="F696" s="83" t="s">
        <v>2959</v>
      </c>
      <c r="G696" s="32">
        <v>2</v>
      </c>
      <c r="H696" s="32">
        <v>1</v>
      </c>
      <c r="I696" s="205">
        <v>344.2</v>
      </c>
      <c r="J696" s="205">
        <v>315.22000000000003</v>
      </c>
      <c r="K696" s="205">
        <v>315.22000000000003</v>
      </c>
      <c r="L696" s="219">
        <v>17</v>
      </c>
      <c r="M696" s="205">
        <f>R696+T696+V696+X696+Z696+AB696+AE696+AF696</f>
        <v>2616492</v>
      </c>
      <c r="N696" s="205"/>
      <c r="O696" s="205"/>
      <c r="P696" s="205"/>
      <c r="Q696" s="205">
        <f t="shared" si="174"/>
        <v>2616492</v>
      </c>
      <c r="R696" s="205">
        <v>28580</v>
      </c>
      <c r="S696" s="219"/>
      <c r="T696" s="205"/>
      <c r="U696" s="204">
        <v>344</v>
      </c>
      <c r="V696" s="204">
        <f>U696*7523</f>
        <v>2587912</v>
      </c>
      <c r="W696" s="205"/>
      <c r="X696" s="205"/>
      <c r="Y696" s="205"/>
      <c r="Z696" s="205"/>
      <c r="AA696" s="205"/>
      <c r="AB696" s="205"/>
      <c r="AC696" s="205"/>
      <c r="AD696" s="205"/>
      <c r="AE696" s="205"/>
      <c r="AF696" s="205"/>
      <c r="AG696" s="221">
        <v>2025</v>
      </c>
      <c r="AH696" s="158"/>
      <c r="AI696" s="175"/>
      <c r="AJ696" s="218"/>
      <c r="AK696" s="15">
        <f t="shared" si="169"/>
        <v>655</v>
      </c>
      <c r="AL696" s="15" t="s">
        <v>155</v>
      </c>
      <c r="AM696" s="15" t="str">
        <f t="shared" si="170"/>
        <v>655.</v>
      </c>
      <c r="AN696" s="222"/>
      <c r="AO696" s="15"/>
      <c r="AP696" s="16"/>
    </row>
    <row r="697" spans="1:44" ht="22.5" hidden="1" customHeight="1" x14ac:dyDescent="0.25">
      <c r="A697" s="83" t="str">
        <f t="shared" si="166"/>
        <v>656.</v>
      </c>
      <c r="B697" s="26">
        <v>1233</v>
      </c>
      <c r="C697" s="40" t="s">
        <v>1338</v>
      </c>
      <c r="D697" s="32">
        <v>1955</v>
      </c>
      <c r="E697" s="135" t="s">
        <v>2957</v>
      </c>
      <c r="F697" s="135" t="s">
        <v>2960</v>
      </c>
      <c r="G697" s="32">
        <v>2</v>
      </c>
      <c r="H697" s="32">
        <v>2</v>
      </c>
      <c r="I697" s="205">
        <v>509.4</v>
      </c>
      <c r="J697" s="205">
        <v>466.4</v>
      </c>
      <c r="K697" s="205">
        <v>466.4</v>
      </c>
      <c r="L697" s="219">
        <v>17</v>
      </c>
      <c r="M697" s="204">
        <f t="shared" si="173"/>
        <v>246480</v>
      </c>
      <c r="N697" s="204"/>
      <c r="O697" s="204"/>
      <c r="P697" s="204"/>
      <c r="Q697" s="205">
        <f t="shared" si="174"/>
        <v>246480</v>
      </c>
      <c r="R697" s="204">
        <v>246480</v>
      </c>
      <c r="S697" s="223"/>
      <c r="T697" s="204"/>
      <c r="U697" s="204"/>
      <c r="V697" s="204"/>
      <c r="W697" s="204"/>
      <c r="X697" s="204"/>
      <c r="Y697" s="204"/>
      <c r="Z697" s="204"/>
      <c r="AA697" s="204"/>
      <c r="AB697" s="204"/>
      <c r="AC697" s="204"/>
      <c r="AD697" s="204"/>
      <c r="AE697" s="204"/>
      <c r="AF697" s="204"/>
      <c r="AG697" s="221">
        <v>2025</v>
      </c>
      <c r="AH697" s="158"/>
      <c r="AI697" s="175"/>
      <c r="AJ697" s="218"/>
      <c r="AK697" s="15">
        <f t="shared" si="169"/>
        <v>656</v>
      </c>
      <c r="AL697" s="15" t="s">
        <v>155</v>
      </c>
      <c r="AM697" s="15" t="str">
        <f t="shared" si="170"/>
        <v>656.</v>
      </c>
      <c r="AN697" s="222"/>
      <c r="AO697" s="15"/>
      <c r="AP697" s="16"/>
    </row>
    <row r="698" spans="1:44" ht="22.5" hidden="1" customHeight="1" x14ac:dyDescent="0.25">
      <c r="A698" s="83" t="str">
        <f t="shared" si="166"/>
        <v>657.</v>
      </c>
      <c r="B698" s="26">
        <v>1237</v>
      </c>
      <c r="C698" s="40" t="s">
        <v>1340</v>
      </c>
      <c r="D698" s="26">
        <v>1949</v>
      </c>
      <c r="E698" s="83" t="s">
        <v>2957</v>
      </c>
      <c r="F698" s="138" t="s">
        <v>2960</v>
      </c>
      <c r="G698" s="26">
        <v>2</v>
      </c>
      <c r="H698" s="26">
        <v>2</v>
      </c>
      <c r="I698" s="204">
        <v>563.79999999999995</v>
      </c>
      <c r="J698" s="204">
        <v>536.9</v>
      </c>
      <c r="K698" s="204">
        <v>536.9</v>
      </c>
      <c r="L698" s="223">
        <v>34</v>
      </c>
      <c r="M698" s="205">
        <f t="shared" si="173"/>
        <v>129952</v>
      </c>
      <c r="N698" s="205"/>
      <c r="O698" s="205"/>
      <c r="P698" s="205"/>
      <c r="Q698" s="205">
        <f t="shared" si="174"/>
        <v>129952</v>
      </c>
      <c r="R698" s="205">
        <v>129952</v>
      </c>
      <c r="S698" s="219"/>
      <c r="T698" s="205"/>
      <c r="U698" s="205"/>
      <c r="V698" s="205"/>
      <c r="W698" s="205"/>
      <c r="X698" s="205"/>
      <c r="Y698" s="205"/>
      <c r="Z698" s="205"/>
      <c r="AA698" s="205"/>
      <c r="AB698" s="205"/>
      <c r="AC698" s="205"/>
      <c r="AD698" s="205"/>
      <c r="AE698" s="205"/>
      <c r="AF698" s="205"/>
      <c r="AG698" s="221">
        <v>2025</v>
      </c>
      <c r="AH698" s="158"/>
      <c r="AI698" s="175"/>
      <c r="AJ698" s="218"/>
      <c r="AK698" s="15">
        <f t="shared" si="169"/>
        <v>657</v>
      </c>
      <c r="AL698" s="15" t="s">
        <v>155</v>
      </c>
      <c r="AM698" s="15" t="str">
        <f t="shared" si="170"/>
        <v>657.</v>
      </c>
      <c r="AN698" s="222"/>
      <c r="AO698" s="15"/>
      <c r="AP698" s="16"/>
    </row>
    <row r="699" spans="1:44" ht="22.5" hidden="1" customHeight="1" x14ac:dyDescent="0.25">
      <c r="A699" s="83" t="str">
        <f t="shared" si="166"/>
        <v>658.</v>
      </c>
      <c r="B699" s="26">
        <v>1243</v>
      </c>
      <c r="C699" s="40" t="s">
        <v>1342</v>
      </c>
      <c r="D699" s="32">
        <v>1978</v>
      </c>
      <c r="E699" s="135" t="s">
        <v>2957</v>
      </c>
      <c r="F699" s="83" t="s">
        <v>2959</v>
      </c>
      <c r="G699" s="32">
        <v>2</v>
      </c>
      <c r="H699" s="32">
        <v>1</v>
      </c>
      <c r="I699" s="205">
        <v>466.1</v>
      </c>
      <c r="J699" s="205">
        <v>418.4</v>
      </c>
      <c r="K699" s="205">
        <v>418.4</v>
      </c>
      <c r="L699" s="219">
        <v>17</v>
      </c>
      <c r="M699" s="205">
        <f t="shared" si="173"/>
        <v>406100</v>
      </c>
      <c r="N699" s="205"/>
      <c r="O699" s="205"/>
      <c r="P699" s="205"/>
      <c r="Q699" s="205">
        <f t="shared" si="174"/>
        <v>406100</v>
      </c>
      <c r="R699" s="205">
        <v>406100</v>
      </c>
      <c r="S699" s="219"/>
      <c r="T699" s="205"/>
      <c r="U699" s="205"/>
      <c r="V699" s="205"/>
      <c r="W699" s="205"/>
      <c r="X699" s="205"/>
      <c r="Y699" s="205"/>
      <c r="Z699" s="205"/>
      <c r="AA699" s="205"/>
      <c r="AB699" s="205"/>
      <c r="AC699" s="205"/>
      <c r="AD699" s="205"/>
      <c r="AE699" s="205"/>
      <c r="AF699" s="205"/>
      <c r="AG699" s="221">
        <v>2025</v>
      </c>
      <c r="AH699" s="158"/>
      <c r="AI699" s="175"/>
      <c r="AJ699" s="218"/>
      <c r="AK699" s="15">
        <f t="shared" si="169"/>
        <v>658</v>
      </c>
      <c r="AL699" s="15" t="s">
        <v>155</v>
      </c>
      <c r="AM699" s="15" t="str">
        <f t="shared" si="170"/>
        <v>658.</v>
      </c>
      <c r="AN699" s="222"/>
      <c r="AO699" s="15"/>
      <c r="AP699" s="16"/>
    </row>
    <row r="700" spans="1:44" ht="22.5" hidden="1" customHeight="1" x14ac:dyDescent="0.25">
      <c r="A700" s="83" t="str">
        <f t="shared" si="166"/>
        <v>659.</v>
      </c>
      <c r="B700" s="26">
        <v>1244</v>
      </c>
      <c r="C700" s="40" t="s">
        <v>1343</v>
      </c>
      <c r="D700" s="32">
        <v>1977</v>
      </c>
      <c r="E700" s="135" t="s">
        <v>2957</v>
      </c>
      <c r="F700" s="83" t="s">
        <v>2959</v>
      </c>
      <c r="G700" s="32">
        <v>2</v>
      </c>
      <c r="H700" s="32">
        <v>1</v>
      </c>
      <c r="I700" s="205">
        <v>445.6</v>
      </c>
      <c r="J700" s="205">
        <v>391.68</v>
      </c>
      <c r="K700" s="205">
        <v>391.68</v>
      </c>
      <c r="L700" s="219">
        <v>16</v>
      </c>
      <c r="M700" s="205">
        <f>R700+T700+V700+X700+Z700+AB700+AE700+AF700</f>
        <v>57160</v>
      </c>
      <c r="N700" s="205"/>
      <c r="O700" s="205"/>
      <c r="P700" s="205"/>
      <c r="Q700" s="205">
        <f>M700</f>
        <v>57160</v>
      </c>
      <c r="R700" s="204">
        <v>57160</v>
      </c>
      <c r="S700" s="223"/>
      <c r="T700" s="204"/>
      <c r="U700" s="204"/>
      <c r="V700" s="204"/>
      <c r="W700" s="204"/>
      <c r="X700" s="204"/>
      <c r="Y700" s="204"/>
      <c r="Z700" s="204"/>
      <c r="AA700" s="204"/>
      <c r="AB700" s="204"/>
      <c r="AC700" s="204"/>
      <c r="AD700" s="204"/>
      <c r="AE700" s="204"/>
      <c r="AF700" s="204"/>
      <c r="AG700" s="221">
        <v>2025</v>
      </c>
      <c r="AH700" s="158"/>
      <c r="AI700" s="175"/>
      <c r="AJ700" s="218"/>
      <c r="AK700" s="15">
        <f t="shared" si="169"/>
        <v>659</v>
      </c>
      <c r="AL700" s="15" t="s">
        <v>155</v>
      </c>
      <c r="AM700" s="15" t="str">
        <f t="shared" si="170"/>
        <v>659.</v>
      </c>
      <c r="AN700" s="222"/>
      <c r="AO700" s="15"/>
      <c r="AP700" s="16"/>
    </row>
    <row r="701" spans="1:44" ht="22.5" hidden="1" customHeight="1" x14ac:dyDescent="0.25">
      <c r="A701" s="83" t="str">
        <f t="shared" si="166"/>
        <v>660.</v>
      </c>
      <c r="B701" s="26">
        <v>1247</v>
      </c>
      <c r="C701" s="242" t="s">
        <v>1119</v>
      </c>
      <c r="D701" s="32">
        <v>1959</v>
      </c>
      <c r="E701" s="135" t="s">
        <v>2957</v>
      </c>
      <c r="F701" s="83" t="s">
        <v>2959</v>
      </c>
      <c r="G701" s="32">
        <v>2</v>
      </c>
      <c r="H701" s="32">
        <v>1</v>
      </c>
      <c r="I701" s="205">
        <v>309.8</v>
      </c>
      <c r="J701" s="205">
        <v>182.5</v>
      </c>
      <c r="K701" s="205">
        <v>182.5</v>
      </c>
      <c r="L701" s="219">
        <v>17</v>
      </c>
      <c r="M701" s="205">
        <v>163297</v>
      </c>
      <c r="N701" s="205"/>
      <c r="O701" s="205"/>
      <c r="P701" s="205"/>
      <c r="Q701" s="205">
        <v>163297</v>
      </c>
      <c r="R701" s="205"/>
      <c r="S701" s="219"/>
      <c r="T701" s="205"/>
      <c r="U701" s="205"/>
      <c r="V701" s="205"/>
      <c r="W701" s="205"/>
      <c r="X701" s="205"/>
      <c r="Y701" s="205"/>
      <c r="Z701" s="205"/>
      <c r="AA701" s="205">
        <v>61</v>
      </c>
      <c r="AB701" s="205">
        <v>163297</v>
      </c>
      <c r="AC701" s="205"/>
      <c r="AD701" s="205"/>
      <c r="AE701" s="205"/>
      <c r="AF701" s="205"/>
      <c r="AG701" s="221">
        <v>2025</v>
      </c>
      <c r="AH701" s="158"/>
      <c r="AI701" s="175"/>
      <c r="AJ701" s="218"/>
      <c r="AK701" s="15">
        <f t="shared" si="169"/>
        <v>660</v>
      </c>
      <c r="AL701" s="15" t="s">
        <v>155</v>
      </c>
      <c r="AM701" s="15" t="str">
        <f t="shared" si="170"/>
        <v>660.</v>
      </c>
      <c r="AN701" s="222"/>
      <c r="AO701" s="15"/>
      <c r="AP701" s="16"/>
    </row>
    <row r="702" spans="1:44" ht="22.5" hidden="1" customHeight="1" x14ac:dyDescent="0.25">
      <c r="A702" s="83" t="str">
        <f t="shared" si="166"/>
        <v>661.</v>
      </c>
      <c r="B702" s="26">
        <v>1249</v>
      </c>
      <c r="C702" s="242" t="s">
        <v>1120</v>
      </c>
      <c r="D702" s="32">
        <v>1958</v>
      </c>
      <c r="E702" s="135" t="s">
        <v>2957</v>
      </c>
      <c r="F702" s="83" t="s">
        <v>2959</v>
      </c>
      <c r="G702" s="32">
        <v>2</v>
      </c>
      <c r="H702" s="32">
        <v>1</v>
      </c>
      <c r="I702" s="205">
        <v>425.6</v>
      </c>
      <c r="J702" s="205">
        <v>265.2</v>
      </c>
      <c r="K702" s="205">
        <v>265.2</v>
      </c>
      <c r="L702" s="219">
        <v>14</v>
      </c>
      <c r="M702" s="205">
        <v>195421</v>
      </c>
      <c r="N702" s="205"/>
      <c r="O702" s="205"/>
      <c r="P702" s="205"/>
      <c r="Q702" s="205">
        <v>195421</v>
      </c>
      <c r="R702" s="205"/>
      <c r="S702" s="219"/>
      <c r="T702" s="205"/>
      <c r="U702" s="205"/>
      <c r="V702" s="205"/>
      <c r="W702" s="205"/>
      <c r="X702" s="205"/>
      <c r="Y702" s="205"/>
      <c r="Z702" s="205"/>
      <c r="AA702" s="205">
        <v>73</v>
      </c>
      <c r="AB702" s="205">
        <v>195421</v>
      </c>
      <c r="AC702" s="205"/>
      <c r="AD702" s="205"/>
      <c r="AE702" s="205"/>
      <c r="AF702" s="205"/>
      <c r="AG702" s="221">
        <v>2025</v>
      </c>
      <c r="AH702" s="158"/>
      <c r="AI702" s="175"/>
      <c r="AJ702" s="218"/>
      <c r="AK702" s="15">
        <f t="shared" si="169"/>
        <v>661</v>
      </c>
      <c r="AL702" s="15" t="s">
        <v>155</v>
      </c>
      <c r="AM702" s="15" t="str">
        <f t="shared" si="170"/>
        <v>661.</v>
      </c>
      <c r="AN702" s="222"/>
      <c r="AO702" s="15"/>
      <c r="AP702" s="16"/>
    </row>
    <row r="703" spans="1:44" ht="22.5" hidden="1" customHeight="1" x14ac:dyDescent="0.25">
      <c r="A703" s="83" t="str">
        <f t="shared" si="166"/>
        <v>662.</v>
      </c>
      <c r="B703" s="26">
        <v>1254</v>
      </c>
      <c r="C703" s="242" t="s">
        <v>300</v>
      </c>
      <c r="D703" s="32">
        <v>1954</v>
      </c>
      <c r="E703" s="135" t="s">
        <v>2957</v>
      </c>
      <c r="F703" s="83" t="s">
        <v>2959</v>
      </c>
      <c r="G703" s="32">
        <v>2</v>
      </c>
      <c r="H703" s="32">
        <v>1</v>
      </c>
      <c r="I703" s="205">
        <v>465.7</v>
      </c>
      <c r="J703" s="205">
        <v>301.89999999999998</v>
      </c>
      <c r="K703" s="205">
        <v>301.89999999999998</v>
      </c>
      <c r="L703" s="219">
        <v>14</v>
      </c>
      <c r="M703" s="205">
        <f t="shared" ref="M703:M706" si="175">R703+T703+V703+X703+Z703+AB703+AE703+AF703</f>
        <v>99049</v>
      </c>
      <c r="N703" s="205"/>
      <c r="O703" s="205"/>
      <c r="P703" s="205"/>
      <c r="Q703" s="205">
        <f t="shared" ref="Q703:Q709" si="176">M703</f>
        <v>99049</v>
      </c>
      <c r="R703" s="205"/>
      <c r="S703" s="219"/>
      <c r="T703" s="205"/>
      <c r="U703" s="205"/>
      <c r="V703" s="205"/>
      <c r="W703" s="205"/>
      <c r="X703" s="205"/>
      <c r="Y703" s="205"/>
      <c r="Z703" s="205"/>
      <c r="AA703" s="205">
        <v>37</v>
      </c>
      <c r="AB703" s="205">
        <f>AA703*2677</f>
        <v>99049</v>
      </c>
      <c r="AC703" s="205"/>
      <c r="AD703" s="205"/>
      <c r="AE703" s="205"/>
      <c r="AF703" s="205"/>
      <c r="AG703" s="221">
        <v>2025</v>
      </c>
      <c r="AH703" s="158"/>
      <c r="AI703" s="175"/>
      <c r="AJ703" s="218"/>
      <c r="AK703" s="15">
        <f t="shared" si="169"/>
        <v>662</v>
      </c>
      <c r="AL703" s="15" t="s">
        <v>155</v>
      </c>
      <c r="AM703" s="15" t="str">
        <f t="shared" si="170"/>
        <v>662.</v>
      </c>
      <c r="AN703" s="222"/>
      <c r="AO703" s="15"/>
      <c r="AP703" s="16"/>
    </row>
    <row r="704" spans="1:44" ht="22.5" hidden="1" customHeight="1" x14ac:dyDescent="0.25">
      <c r="A704" s="83" t="str">
        <f t="shared" si="166"/>
        <v>663.</v>
      </c>
      <c r="B704" s="26">
        <v>5683</v>
      </c>
      <c r="C704" s="28" t="s">
        <v>1111</v>
      </c>
      <c r="D704" s="26">
        <v>1954</v>
      </c>
      <c r="E704" s="83" t="s">
        <v>2957</v>
      </c>
      <c r="F704" s="83" t="s">
        <v>2959</v>
      </c>
      <c r="G704" s="26">
        <v>2</v>
      </c>
      <c r="H704" s="26">
        <v>3</v>
      </c>
      <c r="I704" s="204">
        <v>474.8</v>
      </c>
      <c r="J704" s="205">
        <v>303.2</v>
      </c>
      <c r="K704" s="204">
        <v>303.2</v>
      </c>
      <c r="L704" s="223">
        <v>18</v>
      </c>
      <c r="M704" s="205">
        <f t="shared" si="175"/>
        <v>197027.19999999998</v>
      </c>
      <c r="N704" s="205"/>
      <c r="O704" s="205"/>
      <c r="P704" s="205"/>
      <c r="Q704" s="205">
        <f t="shared" si="176"/>
        <v>197027.19999999998</v>
      </c>
      <c r="R704" s="205"/>
      <c r="S704" s="219"/>
      <c r="T704" s="205"/>
      <c r="U704" s="205"/>
      <c r="V704" s="205"/>
      <c r="W704" s="205"/>
      <c r="X704" s="205"/>
      <c r="Y704" s="205"/>
      <c r="Z704" s="205"/>
      <c r="AA704" s="205">
        <v>73.599999999999994</v>
      </c>
      <c r="AB704" s="205">
        <f>AA704*2677</f>
        <v>197027.19999999998</v>
      </c>
      <c r="AC704" s="205"/>
      <c r="AD704" s="205"/>
      <c r="AE704" s="205"/>
      <c r="AF704" s="205"/>
      <c r="AG704" s="221">
        <v>2025</v>
      </c>
      <c r="AH704" s="158"/>
      <c r="AI704" s="175"/>
      <c r="AJ704" s="218"/>
      <c r="AK704" s="15">
        <f t="shared" si="169"/>
        <v>663</v>
      </c>
      <c r="AL704" s="15" t="s">
        <v>155</v>
      </c>
      <c r="AM704" s="15" t="str">
        <f t="shared" si="170"/>
        <v>663.</v>
      </c>
      <c r="AN704" s="222"/>
      <c r="AO704" s="15"/>
      <c r="AP704" s="16"/>
    </row>
    <row r="705" spans="1:42" ht="22.5" hidden="1" customHeight="1" x14ac:dyDescent="0.25">
      <c r="A705" s="83" t="str">
        <f t="shared" si="166"/>
        <v>664.</v>
      </c>
      <c r="B705" s="26">
        <v>5682</v>
      </c>
      <c r="C705" s="242" t="s">
        <v>1121</v>
      </c>
      <c r="D705" s="26">
        <v>1966</v>
      </c>
      <c r="E705" s="83" t="s">
        <v>2957</v>
      </c>
      <c r="F705" s="83" t="s">
        <v>2959</v>
      </c>
      <c r="G705" s="26">
        <v>2</v>
      </c>
      <c r="H705" s="26">
        <v>3</v>
      </c>
      <c r="I705" s="204">
        <v>762.2</v>
      </c>
      <c r="J705" s="205">
        <v>449.2</v>
      </c>
      <c r="K705" s="204">
        <v>449.2</v>
      </c>
      <c r="L705" s="223">
        <v>48</v>
      </c>
      <c r="M705" s="204">
        <f t="shared" si="175"/>
        <v>114320</v>
      </c>
      <c r="N705" s="204"/>
      <c r="O705" s="204"/>
      <c r="P705" s="204"/>
      <c r="Q705" s="205">
        <f t="shared" si="176"/>
        <v>114320</v>
      </c>
      <c r="R705" s="204">
        <v>114320</v>
      </c>
      <c r="S705" s="223"/>
      <c r="T705" s="204"/>
      <c r="U705" s="204"/>
      <c r="V705" s="204"/>
      <c r="W705" s="204"/>
      <c r="X705" s="204"/>
      <c r="Y705" s="204"/>
      <c r="Z705" s="204"/>
      <c r="AA705" s="204"/>
      <c r="AB705" s="204"/>
      <c r="AC705" s="204"/>
      <c r="AD705" s="204"/>
      <c r="AE705" s="204"/>
      <c r="AF705" s="204"/>
      <c r="AG705" s="221">
        <v>2025</v>
      </c>
      <c r="AH705" s="158"/>
      <c r="AI705" s="175"/>
      <c r="AJ705" s="218"/>
      <c r="AK705" s="15">
        <f t="shared" si="169"/>
        <v>664</v>
      </c>
      <c r="AL705" s="15" t="s">
        <v>155</v>
      </c>
      <c r="AM705" s="15" t="str">
        <f t="shared" si="170"/>
        <v>664.</v>
      </c>
      <c r="AN705" s="222"/>
      <c r="AO705" s="15"/>
      <c r="AP705" s="16"/>
    </row>
    <row r="706" spans="1:42" ht="22.5" hidden="1" customHeight="1" x14ac:dyDescent="0.25">
      <c r="A706" s="83" t="str">
        <f t="shared" si="166"/>
        <v>665.</v>
      </c>
      <c r="B706" s="26">
        <v>5499</v>
      </c>
      <c r="C706" s="242" t="s">
        <v>1189</v>
      </c>
      <c r="D706" s="26">
        <v>1991</v>
      </c>
      <c r="E706" s="83" t="s">
        <v>2957</v>
      </c>
      <c r="F706" s="83" t="s">
        <v>2959</v>
      </c>
      <c r="G706" s="26">
        <v>2</v>
      </c>
      <c r="H706" s="26">
        <v>3</v>
      </c>
      <c r="I706" s="204">
        <v>884.8</v>
      </c>
      <c r="J706" s="205">
        <v>520.20000000000005</v>
      </c>
      <c r="K706" s="204">
        <v>520.20000000000005</v>
      </c>
      <c r="L706" s="223">
        <v>33</v>
      </c>
      <c r="M706" s="204">
        <f t="shared" si="175"/>
        <v>1958947.2</v>
      </c>
      <c r="N706" s="204"/>
      <c r="O706" s="204"/>
      <c r="P706" s="204"/>
      <c r="Q706" s="205">
        <f t="shared" si="176"/>
        <v>1958947.2</v>
      </c>
      <c r="R706" s="204"/>
      <c r="S706" s="223"/>
      <c r="T706" s="204"/>
      <c r="U706" s="204"/>
      <c r="V706" s="204"/>
      <c r="W706" s="204">
        <v>884.8</v>
      </c>
      <c r="X706" s="204">
        <f>W706*2214</f>
        <v>1958947.2</v>
      </c>
      <c r="Y706" s="204"/>
      <c r="Z706" s="204"/>
      <c r="AA706" s="204"/>
      <c r="AB706" s="204"/>
      <c r="AC706" s="204"/>
      <c r="AD706" s="204"/>
      <c r="AE706" s="204"/>
      <c r="AF706" s="204"/>
      <c r="AG706" s="221">
        <v>2025</v>
      </c>
      <c r="AH706" s="158"/>
      <c r="AI706" s="175"/>
      <c r="AJ706" s="218"/>
      <c r="AK706" s="15">
        <f t="shared" si="169"/>
        <v>665</v>
      </c>
      <c r="AL706" s="15" t="s">
        <v>155</v>
      </c>
      <c r="AM706" s="15" t="str">
        <f t="shared" si="170"/>
        <v>665.</v>
      </c>
      <c r="AN706" s="222"/>
      <c r="AO706" s="15"/>
      <c r="AP706" s="16"/>
    </row>
    <row r="707" spans="1:42" ht="22.5" hidden="1" customHeight="1" x14ac:dyDescent="0.25">
      <c r="A707" s="83"/>
      <c r="B707" s="26"/>
      <c r="C707" s="215" t="s">
        <v>189</v>
      </c>
      <c r="D707" s="32"/>
      <c r="E707" s="135"/>
      <c r="F707" s="135"/>
      <c r="G707" s="32"/>
      <c r="H707" s="32"/>
      <c r="I707" s="211">
        <f>I708+I709+I727</f>
        <v>44740.280000000013</v>
      </c>
      <c r="J707" s="211">
        <f>J708+J709+J727</f>
        <v>41881.69</v>
      </c>
      <c r="K707" s="211">
        <f>K708+K709+K727</f>
        <v>41665.549999999996</v>
      </c>
      <c r="L707" s="216">
        <f>L708+L709+L727</f>
        <v>1744</v>
      </c>
      <c r="M707" s="211">
        <f>M708+M709+M727</f>
        <v>107534363</v>
      </c>
      <c r="N707" s="211"/>
      <c r="O707" s="211"/>
      <c r="P707" s="211"/>
      <c r="Q707" s="174">
        <f t="shared" si="176"/>
        <v>107534363</v>
      </c>
      <c r="R707" s="211">
        <v>13110033</v>
      </c>
      <c r="S707" s="216"/>
      <c r="T707" s="211"/>
      <c r="U707" s="211">
        <f t="shared" ref="U707:AB707" si="177">U708+U709+U727</f>
        <v>11808</v>
      </c>
      <c r="V707" s="211">
        <f t="shared" si="177"/>
        <v>83066384</v>
      </c>
      <c r="W707" s="211">
        <f t="shared" si="177"/>
        <v>400</v>
      </c>
      <c r="X707" s="211">
        <f t="shared" si="177"/>
        <v>885600</v>
      </c>
      <c r="Y707" s="211">
        <f t="shared" si="177"/>
        <v>3148</v>
      </c>
      <c r="Z707" s="211">
        <f t="shared" si="177"/>
        <v>10081504</v>
      </c>
      <c r="AA707" s="211">
        <f t="shared" si="177"/>
        <v>146</v>
      </c>
      <c r="AB707" s="211">
        <f t="shared" si="177"/>
        <v>390842</v>
      </c>
      <c r="AC707" s="211"/>
      <c r="AD707" s="211"/>
      <c r="AE707" s="211"/>
      <c r="AF707" s="211"/>
      <c r="AG707" s="228"/>
      <c r="AH707" s="158"/>
      <c r="AI707" s="175"/>
      <c r="AJ707" s="218"/>
      <c r="AK707" s="15"/>
      <c r="AL707" s="15"/>
      <c r="AM707" s="15"/>
      <c r="AN707" s="229"/>
      <c r="AO707" s="15"/>
      <c r="AP707" s="16"/>
    </row>
    <row r="708" spans="1:42" ht="22.5" hidden="1" customHeight="1" x14ac:dyDescent="0.25">
      <c r="A708" s="83"/>
      <c r="B708" s="26"/>
      <c r="C708" s="215" t="s">
        <v>1202</v>
      </c>
      <c r="D708" s="32"/>
      <c r="E708" s="135"/>
      <c r="F708" s="135"/>
      <c r="G708" s="32"/>
      <c r="H708" s="32"/>
      <c r="I708" s="211"/>
      <c r="J708" s="211"/>
      <c r="K708" s="211"/>
      <c r="L708" s="216"/>
      <c r="M708" s="211"/>
      <c r="N708" s="211"/>
      <c r="O708" s="211"/>
      <c r="P708" s="211"/>
      <c r="Q708" s="174"/>
      <c r="R708" s="211"/>
      <c r="S708" s="216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G708" s="228"/>
      <c r="AH708" s="158"/>
      <c r="AI708" s="175"/>
      <c r="AJ708" s="218"/>
      <c r="AK708" s="15"/>
      <c r="AL708" s="15"/>
      <c r="AM708" s="15"/>
      <c r="AN708" s="229"/>
      <c r="AO708" s="15"/>
      <c r="AP708" s="16"/>
    </row>
    <row r="709" spans="1:42" ht="22.5" hidden="1" customHeight="1" x14ac:dyDescent="0.25">
      <c r="A709" s="83"/>
      <c r="B709" s="26"/>
      <c r="C709" s="215" t="s">
        <v>1203</v>
      </c>
      <c r="D709" s="32"/>
      <c r="E709" s="135"/>
      <c r="F709" s="135"/>
      <c r="G709" s="32"/>
      <c r="H709" s="32"/>
      <c r="I709" s="211">
        <f>SUM(I710:I726)</f>
        <v>14825.840000000004</v>
      </c>
      <c r="J709" s="211">
        <f t="shared" ref="J709:L709" si="178">SUM(J710:J726)</f>
        <v>14055.619999999999</v>
      </c>
      <c r="K709" s="211">
        <f t="shared" si="178"/>
        <v>14009.88</v>
      </c>
      <c r="L709" s="216">
        <f t="shared" si="178"/>
        <v>557</v>
      </c>
      <c r="M709" s="211">
        <f>SUM(M710:M726)</f>
        <v>34927887</v>
      </c>
      <c r="N709" s="211"/>
      <c r="O709" s="211"/>
      <c r="P709" s="211"/>
      <c r="Q709" s="174">
        <f t="shared" si="176"/>
        <v>34927887</v>
      </c>
      <c r="R709" s="211">
        <f t="shared" ref="R709" si="179">SUM(R710:R726)</f>
        <v>4530026</v>
      </c>
      <c r="S709" s="216"/>
      <c r="T709" s="211"/>
      <c r="U709" s="211">
        <f t="shared" ref="U709:V709" si="180">SUM(U710:U726)</f>
        <v>4807</v>
      </c>
      <c r="V709" s="211">
        <f t="shared" si="180"/>
        <v>30397861</v>
      </c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05"/>
      <c r="AG709" s="221"/>
      <c r="AH709" s="158"/>
      <c r="AI709" s="175"/>
      <c r="AJ709" s="218"/>
      <c r="AK709" s="15"/>
      <c r="AL709" s="15"/>
      <c r="AM709" s="15"/>
      <c r="AN709" s="222"/>
      <c r="AO709" s="15"/>
      <c r="AP709" s="16"/>
    </row>
    <row r="710" spans="1:42" ht="22.5" hidden="1" customHeight="1" x14ac:dyDescent="0.25">
      <c r="A710" s="83" t="str">
        <f t="shared" ref="A710:A726" si="181">AM710</f>
        <v>666.</v>
      </c>
      <c r="B710" s="26">
        <v>1262</v>
      </c>
      <c r="C710" s="40" t="s">
        <v>2672</v>
      </c>
      <c r="D710" s="32">
        <v>1977</v>
      </c>
      <c r="E710" s="135" t="s">
        <v>2957</v>
      </c>
      <c r="F710" s="83" t="s">
        <v>2959</v>
      </c>
      <c r="G710" s="32">
        <v>2</v>
      </c>
      <c r="H710" s="32">
        <v>2</v>
      </c>
      <c r="I710" s="205">
        <v>883.5</v>
      </c>
      <c r="J710" s="205">
        <v>739.8</v>
      </c>
      <c r="K710" s="205">
        <v>739.8</v>
      </c>
      <c r="L710" s="219">
        <v>34</v>
      </c>
      <c r="M710" s="205">
        <f t="shared" ref="M710:M716" si="182">R710+T710+V710+X710+Z710+AB710+AE710+AF710</f>
        <v>3535810</v>
      </c>
      <c r="N710" s="205"/>
      <c r="O710" s="205"/>
      <c r="P710" s="205"/>
      <c r="Q710" s="205">
        <f t="shared" ref="Q710:Q716" si="183">M710</f>
        <v>3535810</v>
      </c>
      <c r="R710" s="205"/>
      <c r="S710" s="219"/>
      <c r="T710" s="205"/>
      <c r="U710" s="205">
        <v>470</v>
      </c>
      <c r="V710" s="204">
        <f>U710*7523</f>
        <v>3535810</v>
      </c>
      <c r="W710" s="205"/>
      <c r="X710" s="205"/>
      <c r="Y710" s="205"/>
      <c r="Z710" s="205"/>
      <c r="AA710" s="205"/>
      <c r="AB710" s="205"/>
      <c r="AC710" s="205"/>
      <c r="AD710" s="205"/>
      <c r="AE710" s="205"/>
      <c r="AF710" s="205"/>
      <c r="AG710" s="221">
        <v>2025</v>
      </c>
      <c r="AH710" s="158"/>
      <c r="AI710" s="175"/>
      <c r="AJ710" s="218"/>
      <c r="AK710" s="15">
        <f t="shared" si="169"/>
        <v>666</v>
      </c>
      <c r="AL710" s="15" t="s">
        <v>155</v>
      </c>
      <c r="AM710" s="15" t="str">
        <f t="shared" si="170"/>
        <v>666.</v>
      </c>
      <c r="AN710" s="222"/>
      <c r="AO710" s="15"/>
      <c r="AP710" s="16"/>
    </row>
    <row r="711" spans="1:42" ht="22.5" hidden="1" customHeight="1" x14ac:dyDescent="0.25">
      <c r="A711" s="83" t="str">
        <f t="shared" si="181"/>
        <v>667.</v>
      </c>
      <c r="B711" s="26">
        <v>1267</v>
      </c>
      <c r="C711" s="40" t="s">
        <v>1346</v>
      </c>
      <c r="D711" s="32">
        <v>1978</v>
      </c>
      <c r="E711" s="135" t="s">
        <v>2957</v>
      </c>
      <c r="F711" s="83" t="s">
        <v>2959</v>
      </c>
      <c r="G711" s="32">
        <v>2</v>
      </c>
      <c r="H711" s="32">
        <v>2</v>
      </c>
      <c r="I711" s="205">
        <v>830</v>
      </c>
      <c r="J711" s="205">
        <v>797.2</v>
      </c>
      <c r="K711" s="205">
        <v>797.2</v>
      </c>
      <c r="L711" s="219">
        <v>33</v>
      </c>
      <c r="M711" s="205">
        <f t="shared" si="182"/>
        <v>3611040</v>
      </c>
      <c r="N711" s="205"/>
      <c r="O711" s="205"/>
      <c r="P711" s="205"/>
      <c r="Q711" s="205">
        <f t="shared" si="183"/>
        <v>3611040</v>
      </c>
      <c r="R711" s="205"/>
      <c r="S711" s="219"/>
      <c r="T711" s="205"/>
      <c r="U711" s="205">
        <v>480</v>
      </c>
      <c r="V711" s="204">
        <f>U711*7523</f>
        <v>3611040</v>
      </c>
      <c r="W711" s="205"/>
      <c r="X711" s="205"/>
      <c r="Y711" s="205"/>
      <c r="Z711" s="205"/>
      <c r="AA711" s="205"/>
      <c r="AB711" s="205"/>
      <c r="AC711" s="205"/>
      <c r="AD711" s="205"/>
      <c r="AE711" s="205"/>
      <c r="AF711" s="205"/>
      <c r="AG711" s="221">
        <v>2025</v>
      </c>
      <c r="AH711" s="158"/>
      <c r="AI711" s="175"/>
      <c r="AJ711" s="218"/>
      <c r="AK711" s="15">
        <f t="shared" si="169"/>
        <v>667</v>
      </c>
      <c r="AL711" s="15" t="s">
        <v>155</v>
      </c>
      <c r="AM711" s="15" t="str">
        <f t="shared" si="170"/>
        <v>667.</v>
      </c>
      <c r="AN711" s="222"/>
      <c r="AO711" s="15"/>
      <c r="AP711" s="16"/>
    </row>
    <row r="712" spans="1:42" ht="22.5" hidden="1" customHeight="1" x14ac:dyDescent="0.25">
      <c r="A712" s="83" t="str">
        <f t="shared" si="181"/>
        <v>668.</v>
      </c>
      <c r="B712" s="26">
        <v>1272</v>
      </c>
      <c r="C712" s="40" t="s">
        <v>1347</v>
      </c>
      <c r="D712" s="32">
        <v>1975</v>
      </c>
      <c r="E712" s="135" t="s">
        <v>2957</v>
      </c>
      <c r="F712" s="83" t="s">
        <v>2959</v>
      </c>
      <c r="G712" s="32">
        <v>2</v>
      </c>
      <c r="H712" s="32">
        <v>2</v>
      </c>
      <c r="I712" s="205">
        <v>770</v>
      </c>
      <c r="J712" s="205">
        <v>744.6</v>
      </c>
      <c r="K712" s="205">
        <v>744.6</v>
      </c>
      <c r="L712" s="219">
        <v>28</v>
      </c>
      <c r="M712" s="205">
        <f t="shared" si="182"/>
        <v>6341889</v>
      </c>
      <c r="N712" s="205"/>
      <c r="O712" s="205"/>
      <c r="P712" s="205"/>
      <c r="Q712" s="205">
        <f t="shared" si="183"/>
        <v>6341889</v>
      </c>
      <c r="R712" s="205"/>
      <c r="S712" s="219"/>
      <c r="T712" s="205"/>
      <c r="U712" s="205">
        <v>843</v>
      </c>
      <c r="V712" s="204">
        <f>U712*7523</f>
        <v>6341889</v>
      </c>
      <c r="W712" s="205"/>
      <c r="X712" s="205"/>
      <c r="Y712" s="205"/>
      <c r="Z712" s="205"/>
      <c r="AA712" s="205"/>
      <c r="AB712" s="205"/>
      <c r="AC712" s="205"/>
      <c r="AD712" s="205"/>
      <c r="AE712" s="205"/>
      <c r="AF712" s="205"/>
      <c r="AG712" s="221">
        <v>2025</v>
      </c>
      <c r="AH712" s="158"/>
      <c r="AI712" s="175"/>
      <c r="AJ712" s="218"/>
      <c r="AK712" s="15">
        <f t="shared" si="169"/>
        <v>668</v>
      </c>
      <c r="AL712" s="15" t="s">
        <v>155</v>
      </c>
      <c r="AM712" s="15" t="str">
        <f t="shared" si="170"/>
        <v>668.</v>
      </c>
      <c r="AN712" s="222"/>
      <c r="AO712" s="15"/>
      <c r="AP712" s="16"/>
    </row>
    <row r="713" spans="1:42" ht="22.5" hidden="1" customHeight="1" x14ac:dyDescent="0.25">
      <c r="A713" s="83" t="str">
        <f t="shared" si="181"/>
        <v>669.</v>
      </c>
      <c r="B713" s="26">
        <v>1289</v>
      </c>
      <c r="C713" s="40" t="s">
        <v>1351</v>
      </c>
      <c r="D713" s="32">
        <v>1980</v>
      </c>
      <c r="E713" s="135" t="s">
        <v>2957</v>
      </c>
      <c r="F713" s="83" t="s">
        <v>2959</v>
      </c>
      <c r="G713" s="32">
        <v>2</v>
      </c>
      <c r="H713" s="32">
        <v>2</v>
      </c>
      <c r="I713" s="205">
        <v>752.4</v>
      </c>
      <c r="J713" s="205">
        <v>723.7</v>
      </c>
      <c r="K713" s="205">
        <v>723.7</v>
      </c>
      <c r="L713" s="219">
        <v>22</v>
      </c>
      <c r="M713" s="205">
        <f t="shared" si="182"/>
        <v>5281146</v>
      </c>
      <c r="N713" s="205"/>
      <c r="O713" s="205"/>
      <c r="P713" s="205"/>
      <c r="Q713" s="205">
        <f t="shared" si="183"/>
        <v>5281146</v>
      </c>
      <c r="R713" s="205"/>
      <c r="S713" s="219"/>
      <c r="T713" s="205"/>
      <c r="U713" s="205">
        <v>702</v>
      </c>
      <c r="V713" s="204">
        <f>U713*7523</f>
        <v>5281146</v>
      </c>
      <c r="W713" s="205"/>
      <c r="X713" s="205"/>
      <c r="Y713" s="205"/>
      <c r="Z713" s="205"/>
      <c r="AA713" s="205"/>
      <c r="AB713" s="205"/>
      <c r="AC713" s="205"/>
      <c r="AD713" s="205"/>
      <c r="AE713" s="205"/>
      <c r="AF713" s="205"/>
      <c r="AG713" s="221">
        <v>2025</v>
      </c>
      <c r="AH713" s="158"/>
      <c r="AI713" s="175"/>
      <c r="AJ713" s="218"/>
      <c r="AK713" s="15">
        <f t="shared" si="169"/>
        <v>669</v>
      </c>
      <c r="AL713" s="15" t="s">
        <v>155</v>
      </c>
      <c r="AM713" s="15" t="str">
        <f t="shared" si="170"/>
        <v>669.</v>
      </c>
      <c r="AN713" s="222"/>
      <c r="AO713" s="15"/>
      <c r="AP713" s="16"/>
    </row>
    <row r="714" spans="1:42" ht="22.5" hidden="1" customHeight="1" x14ac:dyDescent="0.25">
      <c r="A714" s="83" t="str">
        <f t="shared" si="181"/>
        <v>670.</v>
      </c>
      <c r="B714" s="26">
        <v>1292</v>
      </c>
      <c r="C714" s="242" t="s">
        <v>308</v>
      </c>
      <c r="D714" s="32">
        <v>1969</v>
      </c>
      <c r="E714" s="135" t="s">
        <v>2957</v>
      </c>
      <c r="F714" s="83" t="s">
        <v>2959</v>
      </c>
      <c r="G714" s="32">
        <v>2</v>
      </c>
      <c r="H714" s="32">
        <v>2</v>
      </c>
      <c r="I714" s="205">
        <v>530.6</v>
      </c>
      <c r="J714" s="205">
        <v>507.7</v>
      </c>
      <c r="K714" s="205">
        <v>507.7</v>
      </c>
      <c r="L714" s="219">
        <v>37</v>
      </c>
      <c r="M714" s="205">
        <f t="shared" si="182"/>
        <v>114320</v>
      </c>
      <c r="N714" s="205"/>
      <c r="O714" s="205"/>
      <c r="P714" s="205"/>
      <c r="Q714" s="205">
        <f t="shared" si="183"/>
        <v>114320</v>
      </c>
      <c r="R714" s="204">
        <v>114320</v>
      </c>
      <c r="S714" s="223"/>
      <c r="T714" s="204"/>
      <c r="U714" s="204"/>
      <c r="V714" s="204"/>
      <c r="W714" s="204"/>
      <c r="X714" s="204"/>
      <c r="Y714" s="204"/>
      <c r="Z714" s="204"/>
      <c r="AA714" s="204"/>
      <c r="AB714" s="204"/>
      <c r="AC714" s="204"/>
      <c r="AD714" s="204"/>
      <c r="AE714" s="204"/>
      <c r="AF714" s="204"/>
      <c r="AG714" s="221">
        <v>2025</v>
      </c>
      <c r="AH714" s="158"/>
      <c r="AI714" s="175"/>
      <c r="AJ714" s="218"/>
      <c r="AK714" s="15">
        <f t="shared" si="169"/>
        <v>670</v>
      </c>
      <c r="AL714" s="15" t="s">
        <v>155</v>
      </c>
      <c r="AM714" s="15" t="str">
        <f t="shared" si="170"/>
        <v>670.</v>
      </c>
      <c r="AN714" s="222"/>
      <c r="AO714" s="16"/>
      <c r="AP714" s="16"/>
    </row>
    <row r="715" spans="1:42" ht="22.5" hidden="1" customHeight="1" x14ac:dyDescent="0.25">
      <c r="A715" s="83" t="str">
        <f t="shared" si="181"/>
        <v>671.</v>
      </c>
      <c r="B715" s="26">
        <v>1331</v>
      </c>
      <c r="C715" s="40" t="s">
        <v>1355</v>
      </c>
      <c r="D715" s="32">
        <v>1961</v>
      </c>
      <c r="E715" s="135" t="s">
        <v>2957</v>
      </c>
      <c r="F715" s="83" t="s">
        <v>2959</v>
      </c>
      <c r="G715" s="32">
        <v>2</v>
      </c>
      <c r="H715" s="32">
        <v>1</v>
      </c>
      <c r="I715" s="205">
        <v>311.8</v>
      </c>
      <c r="J715" s="205">
        <v>269.60000000000002</v>
      </c>
      <c r="K715" s="205">
        <v>269.60000000000002</v>
      </c>
      <c r="L715" s="219">
        <v>11</v>
      </c>
      <c r="M715" s="205">
        <f t="shared" si="182"/>
        <v>6484826</v>
      </c>
      <c r="N715" s="205"/>
      <c r="O715" s="205"/>
      <c r="P715" s="205"/>
      <c r="Q715" s="205">
        <f t="shared" si="183"/>
        <v>6484826</v>
      </c>
      <c r="R715" s="205"/>
      <c r="S715" s="219"/>
      <c r="T715" s="205"/>
      <c r="U715" s="205">
        <v>862</v>
      </c>
      <c r="V715" s="205">
        <f>U715*7523</f>
        <v>6484826</v>
      </c>
      <c r="W715" s="205"/>
      <c r="X715" s="205"/>
      <c r="Y715" s="205"/>
      <c r="Z715" s="205"/>
      <c r="AA715" s="205"/>
      <c r="AB715" s="205"/>
      <c r="AC715" s="205"/>
      <c r="AD715" s="205"/>
      <c r="AE715" s="205"/>
      <c r="AF715" s="205"/>
      <c r="AG715" s="221">
        <v>2025</v>
      </c>
      <c r="AH715" s="158"/>
      <c r="AI715" s="175"/>
      <c r="AJ715" s="218"/>
      <c r="AK715" s="15">
        <f t="shared" si="169"/>
        <v>671</v>
      </c>
      <c r="AL715" s="15" t="s">
        <v>155</v>
      </c>
      <c r="AM715" s="15" t="str">
        <f t="shared" si="170"/>
        <v>671.</v>
      </c>
      <c r="AN715" s="222"/>
      <c r="AO715" s="15"/>
      <c r="AP715" s="16"/>
    </row>
    <row r="716" spans="1:42" ht="22.5" hidden="1" customHeight="1" x14ac:dyDescent="0.25">
      <c r="A716" s="83" t="str">
        <f t="shared" si="181"/>
        <v>672.</v>
      </c>
      <c r="B716" s="26">
        <v>1264</v>
      </c>
      <c r="C716" s="40" t="s">
        <v>1345</v>
      </c>
      <c r="D716" s="32">
        <v>1977</v>
      </c>
      <c r="E716" s="135" t="s">
        <v>2957</v>
      </c>
      <c r="F716" s="83" t="s">
        <v>2959</v>
      </c>
      <c r="G716" s="32">
        <v>2</v>
      </c>
      <c r="H716" s="32">
        <v>2</v>
      </c>
      <c r="I716" s="205">
        <v>779.84</v>
      </c>
      <c r="J716" s="205">
        <v>749.6</v>
      </c>
      <c r="K716" s="205">
        <v>749.6</v>
      </c>
      <c r="L716" s="219">
        <v>24</v>
      </c>
      <c r="M716" s="205">
        <f t="shared" si="182"/>
        <v>2128200</v>
      </c>
      <c r="N716" s="205"/>
      <c r="O716" s="205"/>
      <c r="P716" s="205"/>
      <c r="Q716" s="205">
        <f t="shared" si="183"/>
        <v>2128200</v>
      </c>
      <c r="R716" s="205"/>
      <c r="S716" s="219"/>
      <c r="T716" s="205"/>
      <c r="U716" s="205">
        <v>600</v>
      </c>
      <c r="V716" s="204">
        <f>U716*3547</f>
        <v>2128200</v>
      </c>
      <c r="W716" s="205"/>
      <c r="X716" s="205"/>
      <c r="Y716" s="205"/>
      <c r="Z716" s="205"/>
      <c r="AA716" s="205"/>
      <c r="AB716" s="205"/>
      <c r="AC716" s="205"/>
      <c r="AD716" s="205"/>
      <c r="AE716" s="205"/>
      <c r="AF716" s="205"/>
      <c r="AG716" s="221">
        <v>2025</v>
      </c>
      <c r="AH716" s="158"/>
      <c r="AI716" s="175"/>
      <c r="AJ716" s="218"/>
      <c r="AK716" s="15">
        <f t="shared" si="169"/>
        <v>672</v>
      </c>
      <c r="AL716" s="15" t="s">
        <v>155</v>
      </c>
      <c r="AM716" s="15" t="str">
        <f t="shared" si="170"/>
        <v>672.</v>
      </c>
      <c r="AN716" s="222"/>
      <c r="AO716" s="15"/>
      <c r="AP716" s="16"/>
    </row>
    <row r="717" spans="1:42" ht="22.5" hidden="1" customHeight="1" x14ac:dyDescent="0.25">
      <c r="A717" s="83" t="str">
        <f t="shared" si="181"/>
        <v>673.</v>
      </c>
      <c r="B717" s="26">
        <v>1276</v>
      </c>
      <c r="C717" s="40" t="s">
        <v>1348</v>
      </c>
      <c r="D717" s="32">
        <v>1976</v>
      </c>
      <c r="E717" s="135" t="s">
        <v>2957</v>
      </c>
      <c r="F717" s="83" t="s">
        <v>2959</v>
      </c>
      <c r="G717" s="32">
        <v>2</v>
      </c>
      <c r="H717" s="32">
        <v>2</v>
      </c>
      <c r="I717" s="205">
        <v>770.8</v>
      </c>
      <c r="J717" s="205">
        <v>751.8</v>
      </c>
      <c r="K717" s="205">
        <v>751.8</v>
      </c>
      <c r="L717" s="219">
        <v>25</v>
      </c>
      <c r="M717" s="205">
        <f>R717+T717+V717+X717+Z717+AB717+AE717+AF717</f>
        <v>154050</v>
      </c>
      <c r="N717" s="205"/>
      <c r="O717" s="205"/>
      <c r="P717" s="205"/>
      <c r="Q717" s="205">
        <f>M717</f>
        <v>154050</v>
      </c>
      <c r="R717" s="204">
        <v>154050</v>
      </c>
      <c r="S717" s="223"/>
      <c r="T717" s="204"/>
      <c r="U717" s="204"/>
      <c r="V717" s="204"/>
      <c r="W717" s="204"/>
      <c r="X717" s="204"/>
      <c r="Y717" s="204"/>
      <c r="Z717" s="204"/>
      <c r="AA717" s="204"/>
      <c r="AB717" s="204"/>
      <c r="AC717" s="204"/>
      <c r="AD717" s="204"/>
      <c r="AE717" s="204"/>
      <c r="AF717" s="204"/>
      <c r="AG717" s="221">
        <v>2025</v>
      </c>
      <c r="AH717" s="158"/>
      <c r="AI717" s="175"/>
      <c r="AJ717" s="218"/>
      <c r="AK717" s="15">
        <f t="shared" si="169"/>
        <v>673</v>
      </c>
      <c r="AL717" s="15" t="s">
        <v>155</v>
      </c>
      <c r="AM717" s="15" t="str">
        <f t="shared" si="170"/>
        <v>673.</v>
      </c>
      <c r="AN717" s="222"/>
      <c r="AO717" s="16"/>
      <c r="AP717" s="16"/>
    </row>
    <row r="718" spans="1:42" ht="22.5" hidden="1" customHeight="1" x14ac:dyDescent="0.25">
      <c r="A718" s="83" t="str">
        <f t="shared" si="181"/>
        <v>674.</v>
      </c>
      <c r="B718" s="26">
        <v>1278</v>
      </c>
      <c r="C718" s="226" t="s">
        <v>311</v>
      </c>
      <c r="D718" s="32">
        <v>1971</v>
      </c>
      <c r="E718" s="135" t="s">
        <v>2957</v>
      </c>
      <c r="F718" s="83" t="s">
        <v>2959</v>
      </c>
      <c r="G718" s="32">
        <v>2</v>
      </c>
      <c r="H718" s="32">
        <v>2</v>
      </c>
      <c r="I718" s="205">
        <v>520.6</v>
      </c>
      <c r="J718" s="205">
        <v>496.8</v>
      </c>
      <c r="K718" s="205">
        <v>496.8</v>
      </c>
      <c r="L718" s="219">
        <v>20</v>
      </c>
      <c r="M718" s="205">
        <f t="shared" ref="M718:M724" si="184">R718+T718+V718+X718+Z718+AB718+AE718+AF718</f>
        <v>57160</v>
      </c>
      <c r="N718" s="205"/>
      <c r="O718" s="205"/>
      <c r="P718" s="205"/>
      <c r="Q718" s="205">
        <f t="shared" ref="Q718:Q724" si="185">M718</f>
        <v>57160</v>
      </c>
      <c r="R718" s="205">
        <v>57160</v>
      </c>
      <c r="S718" s="219"/>
      <c r="T718" s="205"/>
      <c r="U718" s="205"/>
      <c r="V718" s="205"/>
      <c r="W718" s="205"/>
      <c r="X718" s="205"/>
      <c r="Y718" s="205"/>
      <c r="Z718" s="205"/>
      <c r="AA718" s="205"/>
      <c r="AB718" s="205"/>
      <c r="AC718" s="205"/>
      <c r="AD718" s="205"/>
      <c r="AE718" s="205"/>
      <c r="AF718" s="205"/>
      <c r="AG718" s="221">
        <v>2025</v>
      </c>
      <c r="AH718" s="158"/>
      <c r="AI718" s="175"/>
      <c r="AJ718" s="218"/>
      <c r="AK718" s="15">
        <f t="shared" si="169"/>
        <v>674</v>
      </c>
      <c r="AL718" s="15" t="s">
        <v>155</v>
      </c>
      <c r="AM718" s="15" t="str">
        <f t="shared" si="170"/>
        <v>674.</v>
      </c>
      <c r="AN718" s="222"/>
      <c r="AO718" s="15"/>
      <c r="AP718" s="16"/>
    </row>
    <row r="719" spans="1:42" ht="22.5" hidden="1" customHeight="1" x14ac:dyDescent="0.25">
      <c r="A719" s="83" t="str">
        <f t="shared" si="181"/>
        <v>675.</v>
      </c>
      <c r="B719" s="26">
        <v>1277</v>
      </c>
      <c r="C719" s="40" t="s">
        <v>1349</v>
      </c>
      <c r="D719" s="32">
        <v>1969</v>
      </c>
      <c r="E719" s="135" t="s">
        <v>2957</v>
      </c>
      <c r="F719" s="83" t="s">
        <v>2959</v>
      </c>
      <c r="G719" s="32">
        <v>2</v>
      </c>
      <c r="H719" s="32">
        <v>1</v>
      </c>
      <c r="I719" s="205">
        <v>380.5</v>
      </c>
      <c r="J719" s="205">
        <v>360.1</v>
      </c>
      <c r="K719" s="205">
        <v>360.1</v>
      </c>
      <c r="L719" s="219">
        <v>23</v>
      </c>
      <c r="M719" s="205">
        <f t="shared" si="184"/>
        <v>172536</v>
      </c>
      <c r="N719" s="205"/>
      <c r="O719" s="205"/>
      <c r="P719" s="205"/>
      <c r="Q719" s="205">
        <f t="shared" si="185"/>
        <v>172536</v>
      </c>
      <c r="R719" s="205">
        <v>172536</v>
      </c>
      <c r="S719" s="219"/>
      <c r="T719" s="205"/>
      <c r="U719" s="205"/>
      <c r="V719" s="205"/>
      <c r="W719" s="205"/>
      <c r="X719" s="205"/>
      <c r="Y719" s="205"/>
      <c r="Z719" s="205"/>
      <c r="AA719" s="205"/>
      <c r="AB719" s="205"/>
      <c r="AC719" s="205"/>
      <c r="AD719" s="205"/>
      <c r="AE719" s="205"/>
      <c r="AF719" s="205"/>
      <c r="AG719" s="221">
        <v>2025</v>
      </c>
      <c r="AH719" s="158"/>
      <c r="AI719" s="175"/>
      <c r="AJ719" s="218"/>
      <c r="AK719" s="15">
        <f t="shared" si="169"/>
        <v>675</v>
      </c>
      <c r="AL719" s="15" t="s">
        <v>155</v>
      </c>
      <c r="AM719" s="15" t="str">
        <f t="shared" si="170"/>
        <v>675.</v>
      </c>
      <c r="AN719" s="222"/>
      <c r="AP719" s="16"/>
    </row>
    <row r="720" spans="1:42" ht="22.5" hidden="1" customHeight="1" x14ac:dyDescent="0.25">
      <c r="A720" s="83" t="str">
        <f t="shared" si="181"/>
        <v>676.</v>
      </c>
      <c r="B720" s="26">
        <v>1321</v>
      </c>
      <c r="C720" s="40" t="s">
        <v>1353</v>
      </c>
      <c r="D720" s="32">
        <v>1977</v>
      </c>
      <c r="E720" s="135" t="s">
        <v>2957</v>
      </c>
      <c r="F720" s="135" t="s">
        <v>2958</v>
      </c>
      <c r="G720" s="32">
        <v>3</v>
      </c>
      <c r="H720" s="32">
        <v>4</v>
      </c>
      <c r="I720" s="205">
        <v>2159.4</v>
      </c>
      <c r="J720" s="205">
        <v>2124.5</v>
      </c>
      <c r="K720" s="205">
        <v>2124.5</v>
      </c>
      <c r="L720" s="219">
        <v>84</v>
      </c>
      <c r="M720" s="205">
        <f t="shared" si="184"/>
        <v>3477100</v>
      </c>
      <c r="N720" s="205"/>
      <c r="O720" s="205"/>
      <c r="P720" s="205"/>
      <c r="Q720" s="205">
        <f t="shared" si="185"/>
        <v>3477100</v>
      </c>
      <c r="R720" s="204">
        <v>462150</v>
      </c>
      <c r="S720" s="223"/>
      <c r="T720" s="204"/>
      <c r="U720" s="204">
        <v>850</v>
      </c>
      <c r="V720" s="204">
        <f>U720*3547</f>
        <v>3014950</v>
      </c>
      <c r="W720" s="204"/>
      <c r="X720" s="204"/>
      <c r="Y720" s="204"/>
      <c r="Z720" s="204"/>
      <c r="AA720" s="204"/>
      <c r="AB720" s="204"/>
      <c r="AC720" s="204"/>
      <c r="AD720" s="204"/>
      <c r="AE720" s="204"/>
      <c r="AF720" s="204"/>
      <c r="AG720" s="221">
        <v>2025</v>
      </c>
      <c r="AH720" s="158"/>
      <c r="AI720" s="175"/>
      <c r="AJ720" s="218"/>
      <c r="AK720" s="15">
        <f t="shared" si="169"/>
        <v>676</v>
      </c>
      <c r="AL720" s="15" t="s">
        <v>155</v>
      </c>
      <c r="AM720" s="15" t="str">
        <f t="shared" si="170"/>
        <v>676.</v>
      </c>
      <c r="AN720" s="222"/>
      <c r="AO720" s="16"/>
      <c r="AP720" s="16"/>
    </row>
    <row r="721" spans="1:42" ht="22.5" hidden="1" customHeight="1" x14ac:dyDescent="0.25">
      <c r="A721" s="83" t="str">
        <f t="shared" si="181"/>
        <v>677.</v>
      </c>
      <c r="B721" s="26">
        <v>1281</v>
      </c>
      <c r="C721" s="226" t="s">
        <v>313</v>
      </c>
      <c r="D721" s="32">
        <v>1973</v>
      </c>
      <c r="E721" s="135" t="s">
        <v>2957</v>
      </c>
      <c r="F721" s="83" t="s">
        <v>2959</v>
      </c>
      <c r="G721" s="32">
        <v>2</v>
      </c>
      <c r="H721" s="32">
        <v>2</v>
      </c>
      <c r="I721" s="205">
        <v>516.1</v>
      </c>
      <c r="J721" s="205">
        <v>496.72</v>
      </c>
      <c r="K721" s="205">
        <v>496.72</v>
      </c>
      <c r="L721" s="219">
        <v>20</v>
      </c>
      <c r="M721" s="205">
        <f t="shared" si="184"/>
        <v>64305</v>
      </c>
      <c r="N721" s="205"/>
      <c r="O721" s="205"/>
      <c r="P721" s="205"/>
      <c r="Q721" s="205">
        <f t="shared" si="185"/>
        <v>64305</v>
      </c>
      <c r="R721" s="205">
        <v>64305</v>
      </c>
      <c r="S721" s="219"/>
      <c r="T721" s="205"/>
      <c r="U721" s="205"/>
      <c r="V721" s="205"/>
      <c r="W721" s="205"/>
      <c r="X721" s="205"/>
      <c r="Y721" s="205"/>
      <c r="Z721" s="205"/>
      <c r="AA721" s="205"/>
      <c r="AB721" s="205"/>
      <c r="AC721" s="205"/>
      <c r="AD721" s="205"/>
      <c r="AE721" s="205"/>
      <c r="AF721" s="205"/>
      <c r="AG721" s="221">
        <v>2025</v>
      </c>
      <c r="AH721" s="158"/>
      <c r="AI721" s="175"/>
      <c r="AJ721" s="218"/>
      <c r="AK721" s="15">
        <f t="shared" si="169"/>
        <v>677</v>
      </c>
      <c r="AL721" s="15" t="s">
        <v>155</v>
      </c>
      <c r="AM721" s="15" t="str">
        <f t="shared" si="170"/>
        <v>677.</v>
      </c>
      <c r="AN721" s="222"/>
      <c r="AP721" s="16"/>
    </row>
    <row r="722" spans="1:42" ht="22.5" hidden="1" customHeight="1" x14ac:dyDescent="0.25">
      <c r="A722" s="83" t="str">
        <f t="shared" si="181"/>
        <v>678.</v>
      </c>
      <c r="B722" s="26">
        <v>1307</v>
      </c>
      <c r="C722" s="28" t="s">
        <v>2914</v>
      </c>
      <c r="D722" s="32">
        <v>1963</v>
      </c>
      <c r="E722" s="135" t="s">
        <v>2957</v>
      </c>
      <c r="F722" s="83" t="s">
        <v>2959</v>
      </c>
      <c r="G722" s="32">
        <v>2</v>
      </c>
      <c r="H722" s="32">
        <v>2</v>
      </c>
      <c r="I722" s="205">
        <v>685.7</v>
      </c>
      <c r="J722" s="205">
        <v>637.4</v>
      </c>
      <c r="K722" s="205">
        <v>591.70000000000005</v>
      </c>
      <c r="L722" s="219">
        <v>17</v>
      </c>
      <c r="M722" s="205">
        <f t="shared" si="184"/>
        <v>1177690</v>
      </c>
      <c r="N722" s="205"/>
      <c r="O722" s="205"/>
      <c r="P722" s="205"/>
      <c r="Q722" s="205">
        <f t="shared" si="185"/>
        <v>1177690</v>
      </c>
      <c r="R722" s="205">
        <v>1177690</v>
      </c>
      <c r="S722" s="219"/>
      <c r="T722" s="205"/>
      <c r="U722" s="205"/>
      <c r="V722" s="205"/>
      <c r="W722" s="205"/>
      <c r="X722" s="205"/>
      <c r="Y722" s="205"/>
      <c r="Z722" s="205"/>
      <c r="AA722" s="205"/>
      <c r="AB722" s="205"/>
      <c r="AC722" s="205"/>
      <c r="AD722" s="205"/>
      <c r="AE722" s="205"/>
      <c r="AF722" s="205"/>
      <c r="AG722" s="221">
        <v>2025</v>
      </c>
      <c r="AH722" s="158"/>
      <c r="AI722" s="175"/>
      <c r="AJ722" s="218"/>
      <c r="AK722" s="15">
        <f t="shared" si="169"/>
        <v>678</v>
      </c>
      <c r="AL722" s="15" t="s">
        <v>155</v>
      </c>
      <c r="AM722" s="15" t="str">
        <f t="shared" si="170"/>
        <v>678.</v>
      </c>
      <c r="AN722" s="222"/>
      <c r="AO722" s="15"/>
      <c r="AP722" s="16"/>
    </row>
    <row r="723" spans="1:42" ht="22.5" hidden="1" customHeight="1" x14ac:dyDescent="0.25">
      <c r="A723" s="83" t="str">
        <f t="shared" si="181"/>
        <v>679.</v>
      </c>
      <c r="B723" s="26">
        <v>1332</v>
      </c>
      <c r="C723" s="226" t="s">
        <v>2915</v>
      </c>
      <c r="D723" s="32">
        <v>1970</v>
      </c>
      <c r="E723" s="135" t="s">
        <v>2957</v>
      </c>
      <c r="F723" s="83" t="s">
        <v>2959</v>
      </c>
      <c r="G723" s="32">
        <v>2</v>
      </c>
      <c r="H723" s="32">
        <v>1</v>
      </c>
      <c r="I723" s="205">
        <v>315.2</v>
      </c>
      <c r="J723" s="205">
        <v>303.3</v>
      </c>
      <c r="K723" s="205">
        <v>303.3</v>
      </c>
      <c r="L723" s="219">
        <v>17</v>
      </c>
      <c r="M723" s="205">
        <f t="shared" si="184"/>
        <v>57160</v>
      </c>
      <c r="N723" s="205"/>
      <c r="O723" s="205"/>
      <c r="P723" s="205"/>
      <c r="Q723" s="205">
        <f t="shared" si="185"/>
        <v>57160</v>
      </c>
      <c r="R723" s="205">
        <v>57160</v>
      </c>
      <c r="S723" s="219"/>
      <c r="T723" s="205"/>
      <c r="U723" s="205"/>
      <c r="V723" s="205"/>
      <c r="W723" s="205"/>
      <c r="X723" s="205"/>
      <c r="Y723" s="205"/>
      <c r="Z723" s="205"/>
      <c r="AA723" s="205"/>
      <c r="AB723" s="205"/>
      <c r="AC723" s="205"/>
      <c r="AD723" s="205"/>
      <c r="AE723" s="205"/>
      <c r="AF723" s="205"/>
      <c r="AG723" s="221">
        <v>2025</v>
      </c>
      <c r="AH723" s="158"/>
      <c r="AI723" s="175"/>
      <c r="AJ723" s="218"/>
      <c r="AK723" s="15">
        <f t="shared" si="169"/>
        <v>679</v>
      </c>
      <c r="AL723" s="15" t="s">
        <v>155</v>
      </c>
      <c r="AM723" s="15" t="str">
        <f t="shared" si="170"/>
        <v>679.</v>
      </c>
      <c r="AN723" s="222"/>
      <c r="AO723" s="15"/>
      <c r="AP723" s="16"/>
    </row>
    <row r="724" spans="1:42" ht="22.5" hidden="1" customHeight="1" x14ac:dyDescent="0.25">
      <c r="A724" s="83" t="str">
        <f t="shared" si="181"/>
        <v>680.</v>
      </c>
      <c r="B724" s="26">
        <v>1306</v>
      </c>
      <c r="C724" s="226" t="s">
        <v>2916</v>
      </c>
      <c r="D724" s="32">
        <v>1969</v>
      </c>
      <c r="E724" s="135" t="s">
        <v>2957</v>
      </c>
      <c r="F724" s="83" t="s">
        <v>2959</v>
      </c>
      <c r="G724" s="32">
        <v>4</v>
      </c>
      <c r="H724" s="32">
        <v>3</v>
      </c>
      <c r="I724" s="205">
        <v>2155.6</v>
      </c>
      <c r="J724" s="205">
        <v>1995.6</v>
      </c>
      <c r="K724" s="205">
        <v>1995.56</v>
      </c>
      <c r="L724" s="219">
        <v>73</v>
      </c>
      <c r="M724" s="205">
        <f t="shared" si="184"/>
        <v>1054690</v>
      </c>
      <c r="N724" s="205"/>
      <c r="O724" s="205"/>
      <c r="P724" s="205"/>
      <c r="Q724" s="205">
        <f t="shared" si="185"/>
        <v>1054690</v>
      </c>
      <c r="R724" s="205">
        <v>1054690</v>
      </c>
      <c r="S724" s="219"/>
      <c r="T724" s="205"/>
      <c r="U724" s="205"/>
      <c r="V724" s="205"/>
      <c r="W724" s="205"/>
      <c r="X724" s="205"/>
      <c r="Y724" s="205"/>
      <c r="Z724" s="205"/>
      <c r="AA724" s="205"/>
      <c r="AB724" s="205"/>
      <c r="AC724" s="205"/>
      <c r="AD724" s="205"/>
      <c r="AE724" s="205"/>
      <c r="AF724" s="205"/>
      <c r="AG724" s="221">
        <v>2025</v>
      </c>
      <c r="AH724" s="158"/>
      <c r="AI724" s="175"/>
      <c r="AJ724" s="218"/>
      <c r="AK724" s="15">
        <f t="shared" si="169"/>
        <v>680</v>
      </c>
      <c r="AL724" s="15" t="s">
        <v>155</v>
      </c>
      <c r="AM724" s="15" t="str">
        <f t="shared" si="170"/>
        <v>680.</v>
      </c>
      <c r="AN724" s="222"/>
      <c r="AO724" s="15"/>
      <c r="AP724" s="16"/>
    </row>
    <row r="725" spans="1:42" ht="22.5" hidden="1" customHeight="1" x14ac:dyDescent="0.25">
      <c r="A725" s="83" t="str">
        <f t="shared" si="181"/>
        <v>681.</v>
      </c>
      <c r="B725" s="26">
        <v>1295</v>
      </c>
      <c r="C725" s="226" t="s">
        <v>314</v>
      </c>
      <c r="D725" s="32">
        <v>1973</v>
      </c>
      <c r="E725" s="135" t="s">
        <v>2957</v>
      </c>
      <c r="F725" s="83" t="s">
        <v>2959</v>
      </c>
      <c r="G725" s="32">
        <v>2</v>
      </c>
      <c r="H725" s="32">
        <v>1</v>
      </c>
      <c r="I725" s="205">
        <v>364.2</v>
      </c>
      <c r="J725" s="205">
        <v>334.9</v>
      </c>
      <c r="K725" s="205">
        <v>334.9</v>
      </c>
      <c r="L725" s="219">
        <v>16</v>
      </c>
      <c r="M725" s="205">
        <f>R725+T725+V725+X725+Z725+AB725+AE725+AF725</f>
        <v>50015</v>
      </c>
      <c r="N725" s="205"/>
      <c r="O725" s="205"/>
      <c r="P725" s="205"/>
      <c r="Q725" s="205">
        <f>M725</f>
        <v>50015</v>
      </c>
      <c r="R725" s="205">
        <v>50015</v>
      </c>
      <c r="S725" s="219"/>
      <c r="T725" s="205"/>
      <c r="U725" s="205"/>
      <c r="V725" s="205"/>
      <c r="W725" s="205"/>
      <c r="X725" s="205"/>
      <c r="Y725" s="205"/>
      <c r="Z725" s="205"/>
      <c r="AA725" s="205"/>
      <c r="AB725" s="205"/>
      <c r="AC725" s="205"/>
      <c r="AD725" s="205"/>
      <c r="AE725" s="205"/>
      <c r="AF725" s="205"/>
      <c r="AG725" s="221">
        <v>2025</v>
      </c>
      <c r="AH725" s="158"/>
      <c r="AI725" s="175"/>
      <c r="AJ725" s="218"/>
      <c r="AK725" s="15">
        <f t="shared" si="169"/>
        <v>681</v>
      </c>
      <c r="AL725" s="15" t="s">
        <v>155</v>
      </c>
      <c r="AM725" s="15" t="str">
        <f t="shared" si="170"/>
        <v>681.</v>
      </c>
      <c r="AN725" s="222"/>
      <c r="AO725" s="15"/>
      <c r="AP725" s="16"/>
    </row>
    <row r="726" spans="1:42" ht="22.5" hidden="1" customHeight="1" x14ac:dyDescent="0.25">
      <c r="A726" s="83" t="str">
        <f t="shared" si="181"/>
        <v>682.</v>
      </c>
      <c r="B726" s="26">
        <v>1270</v>
      </c>
      <c r="C726" s="40" t="s">
        <v>2976</v>
      </c>
      <c r="D726" s="32">
        <v>1976</v>
      </c>
      <c r="E726" s="135" t="s">
        <v>2957</v>
      </c>
      <c r="F726" s="135" t="s">
        <v>2958</v>
      </c>
      <c r="G726" s="32">
        <v>3</v>
      </c>
      <c r="H726" s="32">
        <v>4</v>
      </c>
      <c r="I726" s="205">
        <v>2099.6</v>
      </c>
      <c r="J726" s="205">
        <v>2022.3</v>
      </c>
      <c r="K726" s="205">
        <v>2022.3</v>
      </c>
      <c r="L726" s="219">
        <v>73</v>
      </c>
      <c r="M726" s="205">
        <f>R726+T726+V726+X726+Z726+AB726+AE726+AF726</f>
        <v>1165950</v>
      </c>
      <c r="N726" s="205"/>
      <c r="O726" s="205"/>
      <c r="P726" s="205"/>
      <c r="Q726" s="205">
        <f>M726</f>
        <v>1165950</v>
      </c>
      <c r="R726" s="205">
        <f>462150+703800</f>
        <v>1165950</v>
      </c>
      <c r="S726" s="219"/>
      <c r="T726" s="205"/>
      <c r="U726" s="205"/>
      <c r="V726" s="205"/>
      <c r="W726" s="205"/>
      <c r="X726" s="205"/>
      <c r="Y726" s="205"/>
      <c r="Z726" s="205"/>
      <c r="AA726" s="205"/>
      <c r="AB726" s="205"/>
      <c r="AC726" s="205"/>
      <c r="AD726" s="205"/>
      <c r="AE726" s="205"/>
      <c r="AF726" s="205"/>
      <c r="AG726" s="221">
        <v>2025</v>
      </c>
      <c r="AH726" s="158"/>
      <c r="AI726" s="175"/>
      <c r="AJ726" s="218"/>
      <c r="AK726" s="15">
        <f t="shared" si="169"/>
        <v>682</v>
      </c>
      <c r="AL726" s="15" t="s">
        <v>155</v>
      </c>
      <c r="AM726" s="15" t="str">
        <f t="shared" si="170"/>
        <v>682.</v>
      </c>
      <c r="AN726" s="222"/>
      <c r="AO726" s="15"/>
      <c r="AP726" s="16"/>
    </row>
    <row r="727" spans="1:42" s="35" customFormat="1" ht="22.5" hidden="1" customHeight="1" x14ac:dyDescent="0.25">
      <c r="A727" s="85"/>
      <c r="B727" s="56"/>
      <c r="C727" s="215" t="s">
        <v>1204</v>
      </c>
      <c r="D727" s="32"/>
      <c r="E727" s="135"/>
      <c r="F727" s="135"/>
      <c r="G727" s="32"/>
      <c r="H727" s="32"/>
      <c r="I727" s="211">
        <f>SUM(I728:I765)</f>
        <v>29914.440000000006</v>
      </c>
      <c r="J727" s="211">
        <f t="shared" ref="J727:M727" si="186">SUM(J728:J765)</f>
        <v>27826.07</v>
      </c>
      <c r="K727" s="211">
        <f t="shared" si="186"/>
        <v>27655.67</v>
      </c>
      <c r="L727" s="216">
        <f t="shared" si="186"/>
        <v>1187</v>
      </c>
      <c r="M727" s="211">
        <f t="shared" si="186"/>
        <v>72606476</v>
      </c>
      <c r="N727" s="211"/>
      <c r="O727" s="211"/>
      <c r="P727" s="211"/>
      <c r="Q727" s="211">
        <f>M727</f>
        <v>72606476</v>
      </c>
      <c r="R727" s="211">
        <f t="shared" ref="R727:AB727" si="187">SUM(R728:R765)</f>
        <v>8580007</v>
      </c>
      <c r="S727" s="216"/>
      <c r="T727" s="211"/>
      <c r="U727" s="211">
        <f t="shared" si="187"/>
        <v>7001</v>
      </c>
      <c r="V727" s="211">
        <f t="shared" si="187"/>
        <v>52668523</v>
      </c>
      <c r="W727" s="211">
        <f t="shared" si="187"/>
        <v>400</v>
      </c>
      <c r="X727" s="211">
        <f t="shared" si="187"/>
        <v>885600</v>
      </c>
      <c r="Y727" s="211">
        <f t="shared" si="187"/>
        <v>3148</v>
      </c>
      <c r="Z727" s="211">
        <f t="shared" si="187"/>
        <v>10081504</v>
      </c>
      <c r="AA727" s="211">
        <f t="shared" si="187"/>
        <v>146</v>
      </c>
      <c r="AB727" s="211">
        <f t="shared" si="187"/>
        <v>390842</v>
      </c>
      <c r="AC727" s="211"/>
      <c r="AD727" s="211"/>
      <c r="AE727" s="211"/>
      <c r="AF727" s="211"/>
      <c r="AG727" s="245"/>
      <c r="AH727" s="158"/>
      <c r="AI727" s="175"/>
      <c r="AJ727" s="238"/>
      <c r="AK727" s="15"/>
      <c r="AL727" s="15"/>
      <c r="AM727" s="15"/>
      <c r="AN727" s="246"/>
      <c r="AP727" s="16"/>
    </row>
    <row r="728" spans="1:42" ht="22.5" hidden="1" customHeight="1" x14ac:dyDescent="0.25">
      <c r="A728" s="83" t="str">
        <f>AM728</f>
        <v>683.</v>
      </c>
      <c r="B728" s="26">
        <v>1261</v>
      </c>
      <c r="C728" s="40" t="s">
        <v>2917</v>
      </c>
      <c r="D728" s="32">
        <v>1974</v>
      </c>
      <c r="E728" s="135" t="s">
        <v>2957</v>
      </c>
      <c r="F728" s="83" t="s">
        <v>2959</v>
      </c>
      <c r="G728" s="32">
        <v>2</v>
      </c>
      <c r="H728" s="32">
        <v>1</v>
      </c>
      <c r="I728" s="205">
        <v>657.3</v>
      </c>
      <c r="J728" s="205">
        <v>378.9</v>
      </c>
      <c r="K728" s="205">
        <v>378.9</v>
      </c>
      <c r="L728" s="219">
        <v>12</v>
      </c>
      <c r="M728" s="205">
        <f>R728+T728+V728+X728+Z728+AB728+AE728+AF728</f>
        <v>3347735</v>
      </c>
      <c r="N728" s="205"/>
      <c r="O728" s="205"/>
      <c r="P728" s="205"/>
      <c r="Q728" s="205">
        <f>M728</f>
        <v>3347735</v>
      </c>
      <c r="R728" s="205"/>
      <c r="S728" s="219"/>
      <c r="T728" s="205"/>
      <c r="U728" s="205">
        <v>445</v>
      </c>
      <c r="V728" s="204">
        <f>U728*7523</f>
        <v>3347735</v>
      </c>
      <c r="W728" s="205"/>
      <c r="X728" s="205"/>
      <c r="Y728" s="205"/>
      <c r="Z728" s="205"/>
      <c r="AA728" s="205"/>
      <c r="AB728" s="205"/>
      <c r="AC728" s="205"/>
      <c r="AD728" s="205"/>
      <c r="AE728" s="205"/>
      <c r="AF728" s="205"/>
      <c r="AG728" s="221">
        <v>2025</v>
      </c>
      <c r="AH728" s="158"/>
      <c r="AI728" s="175"/>
      <c r="AJ728" s="218"/>
      <c r="AK728" s="15">
        <f t="shared" si="169"/>
        <v>683</v>
      </c>
      <c r="AL728" s="15" t="s">
        <v>155</v>
      </c>
      <c r="AM728" s="15" t="str">
        <f t="shared" si="170"/>
        <v>683.</v>
      </c>
      <c r="AN728" s="222"/>
      <c r="AO728" s="15"/>
      <c r="AP728" s="16"/>
    </row>
    <row r="729" spans="1:42" ht="22.5" hidden="1" customHeight="1" x14ac:dyDescent="0.25">
      <c r="A729" s="83" t="str">
        <f t="shared" ref="A729:A765" si="188">AM729</f>
        <v>684.</v>
      </c>
      <c r="B729" s="26">
        <v>1303</v>
      </c>
      <c r="C729" s="28" t="s">
        <v>309</v>
      </c>
      <c r="D729" s="32">
        <v>1964</v>
      </c>
      <c r="E729" s="135" t="s">
        <v>2957</v>
      </c>
      <c r="F729" s="83" t="s">
        <v>2959</v>
      </c>
      <c r="G729" s="32">
        <v>3</v>
      </c>
      <c r="H729" s="32">
        <v>2</v>
      </c>
      <c r="I729" s="205">
        <v>968.3</v>
      </c>
      <c r="J729" s="205">
        <v>938.9</v>
      </c>
      <c r="K729" s="205">
        <v>938.9</v>
      </c>
      <c r="L729" s="219">
        <v>33</v>
      </c>
      <c r="M729" s="205">
        <f t="shared" ref="M729:M733" si="189">R729+T729+V729+X729+Z729+AB729+AE729+AF729</f>
        <v>1827450</v>
      </c>
      <c r="N729" s="205"/>
      <c r="O729" s="205"/>
      <c r="P729" s="205"/>
      <c r="Q729" s="205">
        <f t="shared" ref="Q729:Q733" si="190">M729</f>
        <v>1827450</v>
      </c>
      <c r="R729" s="205">
        <v>1827450</v>
      </c>
      <c r="S729" s="219"/>
      <c r="T729" s="205"/>
      <c r="U729" s="205"/>
      <c r="V729" s="205"/>
      <c r="W729" s="205"/>
      <c r="X729" s="205"/>
      <c r="Y729" s="205"/>
      <c r="Z729" s="205"/>
      <c r="AA729" s="205"/>
      <c r="AB729" s="205"/>
      <c r="AC729" s="205"/>
      <c r="AD729" s="205"/>
      <c r="AE729" s="205"/>
      <c r="AF729" s="205"/>
      <c r="AG729" s="221">
        <v>2025</v>
      </c>
      <c r="AH729" s="158"/>
      <c r="AI729" s="175"/>
      <c r="AJ729" s="218"/>
      <c r="AK729" s="15">
        <f t="shared" si="169"/>
        <v>684</v>
      </c>
      <c r="AL729" s="15" t="s">
        <v>155</v>
      </c>
      <c r="AM729" s="15" t="str">
        <f t="shared" si="170"/>
        <v>684.</v>
      </c>
      <c r="AN729" s="222"/>
      <c r="AO729" s="15"/>
      <c r="AP729" s="16"/>
    </row>
    <row r="730" spans="1:42" ht="22.5" hidden="1" customHeight="1" x14ac:dyDescent="0.25">
      <c r="A730" s="83" t="str">
        <f t="shared" si="188"/>
        <v>685.</v>
      </c>
      <c r="B730" s="26">
        <v>1271</v>
      </c>
      <c r="C730" s="226" t="s">
        <v>310</v>
      </c>
      <c r="D730" s="32">
        <v>1972</v>
      </c>
      <c r="E730" s="135" t="s">
        <v>2957</v>
      </c>
      <c r="F730" s="135" t="s">
        <v>2960</v>
      </c>
      <c r="G730" s="32">
        <v>2</v>
      </c>
      <c r="H730" s="32">
        <v>1</v>
      </c>
      <c r="I730" s="205">
        <v>412.8</v>
      </c>
      <c r="J730" s="205">
        <v>395.7</v>
      </c>
      <c r="K730" s="205">
        <v>395.7</v>
      </c>
      <c r="L730" s="219">
        <v>23</v>
      </c>
      <c r="M730" s="205">
        <f t="shared" si="189"/>
        <v>71450</v>
      </c>
      <c r="N730" s="205"/>
      <c r="O730" s="205"/>
      <c r="P730" s="205"/>
      <c r="Q730" s="205">
        <f t="shared" si="190"/>
        <v>71450</v>
      </c>
      <c r="R730" s="205">
        <v>71450</v>
      </c>
      <c r="S730" s="219"/>
      <c r="T730" s="205"/>
      <c r="U730" s="205"/>
      <c r="V730" s="205"/>
      <c r="W730" s="205"/>
      <c r="X730" s="205"/>
      <c r="Y730" s="205"/>
      <c r="Z730" s="205"/>
      <c r="AA730" s="205"/>
      <c r="AB730" s="205"/>
      <c r="AC730" s="205"/>
      <c r="AD730" s="205"/>
      <c r="AE730" s="205"/>
      <c r="AF730" s="205"/>
      <c r="AG730" s="221">
        <v>2025</v>
      </c>
      <c r="AH730" s="158"/>
      <c r="AI730" s="175"/>
      <c r="AJ730" s="218"/>
      <c r="AK730" s="15">
        <f t="shared" si="169"/>
        <v>685</v>
      </c>
      <c r="AL730" s="15" t="s">
        <v>155</v>
      </c>
      <c r="AM730" s="15" t="str">
        <f t="shared" si="170"/>
        <v>685.</v>
      </c>
      <c r="AN730" s="222"/>
      <c r="AO730" s="16"/>
      <c r="AP730" s="16"/>
    </row>
    <row r="731" spans="1:42" ht="22.5" hidden="1" customHeight="1" x14ac:dyDescent="0.25">
      <c r="A731" s="83" t="str">
        <f t="shared" si="188"/>
        <v>686.</v>
      </c>
      <c r="B731" s="26">
        <v>1279</v>
      </c>
      <c r="C731" s="28" t="s">
        <v>312</v>
      </c>
      <c r="D731" s="32">
        <v>1972</v>
      </c>
      <c r="E731" s="135" t="s">
        <v>2957</v>
      </c>
      <c r="F731" s="83" t="s">
        <v>2959</v>
      </c>
      <c r="G731" s="32">
        <v>2</v>
      </c>
      <c r="H731" s="32">
        <v>1</v>
      </c>
      <c r="I731" s="205">
        <v>356.17</v>
      </c>
      <c r="J731" s="205">
        <v>322.60000000000002</v>
      </c>
      <c r="K731" s="205">
        <v>322.60000000000002</v>
      </c>
      <c r="L731" s="219">
        <v>17</v>
      </c>
      <c r="M731" s="205">
        <f t="shared" si="189"/>
        <v>28580</v>
      </c>
      <c r="N731" s="205"/>
      <c r="O731" s="205"/>
      <c r="P731" s="205"/>
      <c r="Q731" s="205">
        <f t="shared" si="190"/>
        <v>28580</v>
      </c>
      <c r="R731" s="205">
        <v>28580</v>
      </c>
      <c r="S731" s="219"/>
      <c r="T731" s="205"/>
      <c r="U731" s="205"/>
      <c r="V731" s="205"/>
      <c r="W731" s="205"/>
      <c r="X731" s="205"/>
      <c r="Y731" s="205"/>
      <c r="Z731" s="205"/>
      <c r="AA731" s="205"/>
      <c r="AB731" s="205"/>
      <c r="AC731" s="205"/>
      <c r="AD731" s="205"/>
      <c r="AE731" s="205"/>
      <c r="AF731" s="205"/>
      <c r="AG731" s="221">
        <v>2025</v>
      </c>
      <c r="AH731" s="158"/>
      <c r="AI731" s="175"/>
      <c r="AJ731" s="218"/>
      <c r="AK731" s="15">
        <f t="shared" si="169"/>
        <v>686</v>
      </c>
      <c r="AL731" s="15" t="s">
        <v>155</v>
      </c>
      <c r="AM731" s="15" t="str">
        <f t="shared" si="170"/>
        <v>686.</v>
      </c>
      <c r="AN731" s="222"/>
      <c r="AO731" s="15"/>
      <c r="AP731" s="16"/>
    </row>
    <row r="732" spans="1:42" ht="22.5" hidden="1" customHeight="1" x14ac:dyDescent="0.25">
      <c r="A732" s="83" t="str">
        <f t="shared" si="188"/>
        <v>687.</v>
      </c>
      <c r="B732" s="26">
        <v>1288</v>
      </c>
      <c r="C732" s="40" t="s">
        <v>1350</v>
      </c>
      <c r="D732" s="32">
        <v>1975</v>
      </c>
      <c r="E732" s="135" t="s">
        <v>2957</v>
      </c>
      <c r="F732" s="83" t="s">
        <v>2959</v>
      </c>
      <c r="G732" s="32">
        <v>2</v>
      </c>
      <c r="H732" s="32">
        <v>2</v>
      </c>
      <c r="I732" s="205">
        <v>760</v>
      </c>
      <c r="J732" s="205">
        <v>725.4</v>
      </c>
      <c r="K732" s="205">
        <v>725.4</v>
      </c>
      <c r="L732" s="219">
        <v>40</v>
      </c>
      <c r="M732" s="205">
        <f t="shared" si="189"/>
        <v>6710516</v>
      </c>
      <c r="N732" s="205"/>
      <c r="O732" s="205"/>
      <c r="P732" s="205"/>
      <c r="Q732" s="205">
        <f t="shared" si="190"/>
        <v>6710516</v>
      </c>
      <c r="R732" s="205"/>
      <c r="S732" s="219"/>
      <c r="T732" s="205"/>
      <c r="U732" s="205">
        <v>892</v>
      </c>
      <c r="V732" s="204">
        <f>U732*7523</f>
        <v>6710516</v>
      </c>
      <c r="W732" s="205"/>
      <c r="X732" s="205"/>
      <c r="Y732" s="205"/>
      <c r="Z732" s="205"/>
      <c r="AA732" s="205"/>
      <c r="AB732" s="205"/>
      <c r="AC732" s="205"/>
      <c r="AD732" s="205"/>
      <c r="AE732" s="205"/>
      <c r="AF732" s="205"/>
      <c r="AG732" s="221">
        <v>2025</v>
      </c>
      <c r="AH732" s="158"/>
      <c r="AI732" s="175"/>
      <c r="AJ732" s="218"/>
      <c r="AK732" s="15">
        <f t="shared" si="169"/>
        <v>687</v>
      </c>
      <c r="AL732" s="15" t="s">
        <v>155</v>
      </c>
      <c r="AM732" s="15" t="str">
        <f t="shared" si="170"/>
        <v>687.</v>
      </c>
      <c r="AN732" s="222"/>
      <c r="AO732" s="15"/>
      <c r="AP732" s="16"/>
    </row>
    <row r="733" spans="1:42" ht="22.5" hidden="1" customHeight="1" x14ac:dyDescent="0.25">
      <c r="A733" s="83" t="str">
        <f t="shared" si="188"/>
        <v>688.</v>
      </c>
      <c r="B733" s="26">
        <v>1293</v>
      </c>
      <c r="C733" s="40" t="s">
        <v>1352</v>
      </c>
      <c r="D733" s="32">
        <v>1976</v>
      </c>
      <c r="E733" s="135" t="s">
        <v>2957</v>
      </c>
      <c r="F733" s="135" t="s">
        <v>2960</v>
      </c>
      <c r="G733" s="32">
        <v>2</v>
      </c>
      <c r="H733" s="32">
        <v>1</v>
      </c>
      <c r="I733" s="205">
        <v>205.6</v>
      </c>
      <c r="J733" s="205">
        <v>193.3</v>
      </c>
      <c r="K733" s="205">
        <v>193.3</v>
      </c>
      <c r="L733" s="219">
        <v>8</v>
      </c>
      <c r="M733" s="205">
        <f t="shared" si="189"/>
        <v>1775428</v>
      </c>
      <c r="N733" s="205"/>
      <c r="O733" s="205"/>
      <c r="P733" s="205"/>
      <c r="Q733" s="205">
        <f t="shared" si="190"/>
        <v>1775428</v>
      </c>
      <c r="R733" s="205"/>
      <c r="S733" s="219"/>
      <c r="T733" s="205"/>
      <c r="U733" s="205">
        <v>236</v>
      </c>
      <c r="V733" s="205">
        <f>U733*7523</f>
        <v>1775428</v>
      </c>
      <c r="W733" s="205"/>
      <c r="X733" s="205"/>
      <c r="Y733" s="205"/>
      <c r="Z733" s="205"/>
      <c r="AA733" s="205"/>
      <c r="AB733" s="205"/>
      <c r="AC733" s="205"/>
      <c r="AD733" s="205"/>
      <c r="AE733" s="205"/>
      <c r="AF733" s="205"/>
      <c r="AG733" s="221">
        <v>2025</v>
      </c>
      <c r="AH733" s="158"/>
      <c r="AI733" s="175"/>
      <c r="AJ733" s="218"/>
      <c r="AK733" s="15">
        <f t="shared" si="169"/>
        <v>688</v>
      </c>
      <c r="AL733" s="15" t="s">
        <v>155</v>
      </c>
      <c r="AM733" s="15" t="str">
        <f t="shared" si="170"/>
        <v>688.</v>
      </c>
      <c r="AN733" s="222"/>
      <c r="AO733" s="15"/>
      <c r="AP733" s="16"/>
    </row>
    <row r="734" spans="1:42" ht="22.5" hidden="1" customHeight="1" x14ac:dyDescent="0.25">
      <c r="A734" s="83" t="str">
        <f t="shared" si="188"/>
        <v>689.</v>
      </c>
      <c r="B734" s="26">
        <v>1266</v>
      </c>
      <c r="C734" s="40" t="s">
        <v>2918</v>
      </c>
      <c r="D734" s="32">
        <v>1978</v>
      </c>
      <c r="E734" s="135" t="s">
        <v>2957</v>
      </c>
      <c r="F734" s="83" t="s">
        <v>2959</v>
      </c>
      <c r="G734" s="32">
        <v>2</v>
      </c>
      <c r="H734" s="32">
        <v>2</v>
      </c>
      <c r="I734" s="205">
        <v>790.3</v>
      </c>
      <c r="J734" s="205">
        <v>769.7</v>
      </c>
      <c r="K734" s="205">
        <v>769.7</v>
      </c>
      <c r="L734" s="219">
        <v>41</v>
      </c>
      <c r="M734" s="205">
        <f>R734+T734+V734+X734+Z734+AB734+AE734+AF734</f>
        <v>154050</v>
      </c>
      <c r="N734" s="205"/>
      <c r="O734" s="205"/>
      <c r="P734" s="205"/>
      <c r="Q734" s="205">
        <f>M734</f>
        <v>154050</v>
      </c>
      <c r="R734" s="204">
        <v>154050</v>
      </c>
      <c r="S734" s="223"/>
      <c r="T734" s="204"/>
      <c r="U734" s="204"/>
      <c r="V734" s="204"/>
      <c r="W734" s="204"/>
      <c r="X734" s="204"/>
      <c r="Y734" s="204"/>
      <c r="Z734" s="204"/>
      <c r="AA734" s="204"/>
      <c r="AB734" s="204"/>
      <c r="AC734" s="204"/>
      <c r="AD734" s="204"/>
      <c r="AE734" s="204"/>
      <c r="AF734" s="204"/>
      <c r="AG734" s="221">
        <v>2025</v>
      </c>
      <c r="AH734" s="158"/>
      <c r="AI734" s="175"/>
      <c r="AJ734" s="218"/>
      <c r="AK734" s="15">
        <f t="shared" si="169"/>
        <v>689</v>
      </c>
      <c r="AL734" s="15" t="s">
        <v>155</v>
      </c>
      <c r="AM734" s="15" t="str">
        <f t="shared" si="170"/>
        <v>689.</v>
      </c>
      <c r="AN734" s="222"/>
      <c r="AO734" s="16"/>
      <c r="AP734" s="16"/>
    </row>
    <row r="735" spans="1:42" ht="22.5" hidden="1" customHeight="1" x14ac:dyDescent="0.25">
      <c r="A735" s="83" t="str">
        <f t="shared" si="188"/>
        <v>690.</v>
      </c>
      <c r="B735" s="26">
        <v>1299</v>
      </c>
      <c r="C735" s="28" t="s">
        <v>2919</v>
      </c>
      <c r="D735" s="32">
        <v>1963</v>
      </c>
      <c r="E735" s="135" t="s">
        <v>2957</v>
      </c>
      <c r="F735" s="83" t="s">
        <v>2959</v>
      </c>
      <c r="G735" s="32">
        <v>2</v>
      </c>
      <c r="H735" s="32">
        <v>1</v>
      </c>
      <c r="I735" s="205">
        <v>335.2</v>
      </c>
      <c r="J735" s="205">
        <v>311.3</v>
      </c>
      <c r="K735" s="205">
        <v>311.3</v>
      </c>
      <c r="L735" s="219">
        <v>10</v>
      </c>
      <c r="M735" s="205">
        <f t="shared" ref="M735:M744" si="191">R735+T735+V735+X735+Z735+AB735+AE735+AF735</f>
        <v>64305</v>
      </c>
      <c r="N735" s="205"/>
      <c r="O735" s="205"/>
      <c r="P735" s="205"/>
      <c r="Q735" s="205">
        <f t="shared" ref="Q735:Q744" si="192">M735</f>
        <v>64305</v>
      </c>
      <c r="R735" s="205">
        <v>64305</v>
      </c>
      <c r="S735" s="219"/>
      <c r="T735" s="205"/>
      <c r="U735" s="205"/>
      <c r="V735" s="205"/>
      <c r="W735" s="205"/>
      <c r="X735" s="205"/>
      <c r="Y735" s="205"/>
      <c r="Z735" s="205"/>
      <c r="AA735" s="205"/>
      <c r="AB735" s="205"/>
      <c r="AC735" s="205"/>
      <c r="AD735" s="205"/>
      <c r="AE735" s="205"/>
      <c r="AF735" s="205"/>
      <c r="AG735" s="221">
        <v>2025</v>
      </c>
      <c r="AH735" s="158"/>
      <c r="AI735" s="175"/>
      <c r="AJ735" s="218"/>
      <c r="AK735" s="15">
        <f t="shared" ref="AK735:AK798" si="193">MAX(AK730:AK734)+1</f>
        <v>690</v>
      </c>
      <c r="AL735" s="15" t="s">
        <v>155</v>
      </c>
      <c r="AM735" s="15" t="str">
        <f t="shared" si="170"/>
        <v>690.</v>
      </c>
      <c r="AN735" s="222"/>
      <c r="AO735" s="15"/>
      <c r="AP735" s="16"/>
    </row>
    <row r="736" spans="1:42" ht="22.5" hidden="1" customHeight="1" x14ac:dyDescent="0.25">
      <c r="A736" s="83" t="str">
        <f t="shared" si="188"/>
        <v>691.</v>
      </c>
      <c r="B736" s="26">
        <v>1313</v>
      </c>
      <c r="C736" s="28" t="s">
        <v>2920</v>
      </c>
      <c r="D736" s="32">
        <v>1970</v>
      </c>
      <c r="E736" s="135" t="s">
        <v>2957</v>
      </c>
      <c r="F736" s="83" t="s">
        <v>2959</v>
      </c>
      <c r="G736" s="32">
        <v>2</v>
      </c>
      <c r="H736" s="32">
        <v>2</v>
      </c>
      <c r="I736" s="205">
        <v>511</v>
      </c>
      <c r="J736" s="205">
        <v>496</v>
      </c>
      <c r="K736" s="205">
        <v>496</v>
      </c>
      <c r="L736" s="219">
        <v>38</v>
      </c>
      <c r="M736" s="205">
        <f t="shared" si="191"/>
        <v>85740</v>
      </c>
      <c r="N736" s="205"/>
      <c r="O736" s="205"/>
      <c r="P736" s="205"/>
      <c r="Q736" s="205">
        <f t="shared" si="192"/>
        <v>85740</v>
      </c>
      <c r="R736" s="205">
        <v>85740</v>
      </c>
      <c r="S736" s="219"/>
      <c r="T736" s="205"/>
      <c r="U736" s="205"/>
      <c r="V736" s="205"/>
      <c r="W736" s="205"/>
      <c r="X736" s="205"/>
      <c r="Y736" s="205"/>
      <c r="Z736" s="205"/>
      <c r="AA736" s="205"/>
      <c r="AB736" s="205"/>
      <c r="AC736" s="205"/>
      <c r="AD736" s="205"/>
      <c r="AE736" s="205"/>
      <c r="AF736" s="205"/>
      <c r="AG736" s="221">
        <v>2025</v>
      </c>
      <c r="AH736" s="158"/>
      <c r="AI736" s="175"/>
      <c r="AJ736" s="218"/>
      <c r="AK736" s="15">
        <f t="shared" si="193"/>
        <v>691</v>
      </c>
      <c r="AL736" s="15" t="s">
        <v>155</v>
      </c>
      <c r="AM736" s="15" t="str">
        <f t="shared" si="170"/>
        <v>691.</v>
      </c>
      <c r="AN736" s="222"/>
      <c r="AO736" s="15"/>
      <c r="AP736" s="16"/>
    </row>
    <row r="737" spans="1:42" ht="22.5" hidden="1" customHeight="1" x14ac:dyDescent="0.25">
      <c r="A737" s="83" t="str">
        <f t="shared" si="188"/>
        <v>692.</v>
      </c>
      <c r="B737" s="26">
        <v>1358</v>
      </c>
      <c r="C737" s="226" t="s">
        <v>2921</v>
      </c>
      <c r="D737" s="32">
        <v>1970</v>
      </c>
      <c r="E737" s="135" t="s">
        <v>2957</v>
      </c>
      <c r="F737" s="135" t="s">
        <v>2960</v>
      </c>
      <c r="G737" s="32">
        <v>2</v>
      </c>
      <c r="H737" s="32">
        <v>1</v>
      </c>
      <c r="I737" s="205">
        <v>258.7</v>
      </c>
      <c r="J737" s="205">
        <v>249.3</v>
      </c>
      <c r="K737" s="205">
        <v>249.3</v>
      </c>
      <c r="L737" s="219">
        <v>8</v>
      </c>
      <c r="M737" s="205">
        <f t="shared" si="191"/>
        <v>57160</v>
      </c>
      <c r="N737" s="205"/>
      <c r="O737" s="205"/>
      <c r="P737" s="205"/>
      <c r="Q737" s="205">
        <f t="shared" si="192"/>
        <v>57160</v>
      </c>
      <c r="R737" s="205">
        <v>57160</v>
      </c>
      <c r="S737" s="219"/>
      <c r="T737" s="205"/>
      <c r="U737" s="205"/>
      <c r="V737" s="205"/>
      <c r="W737" s="205"/>
      <c r="X737" s="205"/>
      <c r="Y737" s="205"/>
      <c r="Z737" s="205"/>
      <c r="AA737" s="205"/>
      <c r="AB737" s="205"/>
      <c r="AC737" s="205"/>
      <c r="AD737" s="205"/>
      <c r="AE737" s="205"/>
      <c r="AF737" s="205"/>
      <c r="AG737" s="221">
        <v>2025</v>
      </c>
      <c r="AH737" s="158"/>
      <c r="AI737" s="175"/>
      <c r="AJ737" s="218"/>
      <c r="AK737" s="15">
        <f t="shared" si="193"/>
        <v>692</v>
      </c>
      <c r="AL737" s="15" t="s">
        <v>155</v>
      </c>
      <c r="AM737" s="15" t="str">
        <f t="shared" ref="AM737:AM800" si="194">CONCATENATE(AK737,AL737)</f>
        <v>692.</v>
      </c>
      <c r="AN737" s="222"/>
      <c r="AO737" s="15"/>
      <c r="AP737" s="16"/>
    </row>
    <row r="738" spans="1:42" ht="22.5" hidden="1" customHeight="1" x14ac:dyDescent="0.25">
      <c r="A738" s="83" t="str">
        <f t="shared" si="188"/>
        <v>693.</v>
      </c>
      <c r="B738" s="26">
        <v>1312</v>
      </c>
      <c r="C738" s="226" t="s">
        <v>2922</v>
      </c>
      <c r="D738" s="32">
        <v>1973</v>
      </c>
      <c r="E738" s="135" t="s">
        <v>2957</v>
      </c>
      <c r="F738" s="135" t="s">
        <v>2960</v>
      </c>
      <c r="G738" s="32">
        <v>1</v>
      </c>
      <c r="H738" s="32">
        <v>2</v>
      </c>
      <c r="I738" s="205">
        <v>267.39999999999998</v>
      </c>
      <c r="J738" s="205">
        <v>226.1</v>
      </c>
      <c r="K738" s="205">
        <v>226.1</v>
      </c>
      <c r="L738" s="219">
        <v>12</v>
      </c>
      <c r="M738" s="205">
        <f t="shared" si="191"/>
        <v>157131</v>
      </c>
      <c r="N738" s="205"/>
      <c r="O738" s="205"/>
      <c r="P738" s="205"/>
      <c r="Q738" s="205">
        <f t="shared" si="192"/>
        <v>157131</v>
      </c>
      <c r="R738" s="205">
        <v>157131</v>
      </c>
      <c r="S738" s="219"/>
      <c r="T738" s="205"/>
      <c r="U738" s="205"/>
      <c r="V738" s="205"/>
      <c r="W738" s="205"/>
      <c r="X738" s="205"/>
      <c r="Y738" s="205"/>
      <c r="Z738" s="205"/>
      <c r="AA738" s="205"/>
      <c r="AB738" s="205"/>
      <c r="AC738" s="205"/>
      <c r="AD738" s="205"/>
      <c r="AE738" s="205"/>
      <c r="AF738" s="205"/>
      <c r="AG738" s="221">
        <v>2025</v>
      </c>
      <c r="AH738" s="158"/>
      <c r="AI738" s="175"/>
      <c r="AJ738" s="218"/>
      <c r="AK738" s="15">
        <f t="shared" si="193"/>
        <v>693</v>
      </c>
      <c r="AL738" s="15" t="s">
        <v>155</v>
      </c>
      <c r="AM738" s="15" t="str">
        <f t="shared" si="194"/>
        <v>693.</v>
      </c>
      <c r="AN738" s="222"/>
      <c r="AP738" s="16"/>
    </row>
    <row r="739" spans="1:42" ht="22.5" hidden="1" customHeight="1" x14ac:dyDescent="0.25">
      <c r="A739" s="83" t="str">
        <f t="shared" si="188"/>
        <v>694.</v>
      </c>
      <c r="B739" s="26">
        <v>1338</v>
      </c>
      <c r="C739" s="313" t="s">
        <v>2923</v>
      </c>
      <c r="D739" s="32">
        <v>1968</v>
      </c>
      <c r="E739" s="135" t="s">
        <v>2957</v>
      </c>
      <c r="F739" s="83" t="s">
        <v>2959</v>
      </c>
      <c r="G739" s="32">
        <v>2</v>
      </c>
      <c r="H739" s="32">
        <v>2</v>
      </c>
      <c r="I739" s="205">
        <v>538.4</v>
      </c>
      <c r="J739" s="205">
        <v>524.1</v>
      </c>
      <c r="K739" s="205">
        <v>524.1</v>
      </c>
      <c r="L739" s="219">
        <v>23</v>
      </c>
      <c r="M739" s="205">
        <f t="shared" si="191"/>
        <v>128610</v>
      </c>
      <c r="N739" s="205"/>
      <c r="O739" s="205"/>
      <c r="P739" s="205"/>
      <c r="Q739" s="205">
        <f t="shared" si="192"/>
        <v>128610</v>
      </c>
      <c r="R739" s="205">
        <v>128610</v>
      </c>
      <c r="S739" s="219"/>
      <c r="T739" s="205"/>
      <c r="U739" s="205"/>
      <c r="V739" s="205"/>
      <c r="W739" s="205"/>
      <c r="X739" s="205"/>
      <c r="Y739" s="205"/>
      <c r="Z739" s="205"/>
      <c r="AA739" s="205"/>
      <c r="AB739" s="205"/>
      <c r="AC739" s="205"/>
      <c r="AD739" s="205"/>
      <c r="AE739" s="205"/>
      <c r="AF739" s="205"/>
      <c r="AG739" s="221">
        <v>2025</v>
      </c>
      <c r="AH739" s="158"/>
      <c r="AI739" s="175"/>
      <c r="AJ739" s="218"/>
      <c r="AK739" s="15">
        <f t="shared" si="193"/>
        <v>694</v>
      </c>
      <c r="AL739" s="15" t="s">
        <v>155</v>
      </c>
      <c r="AM739" s="15" t="str">
        <f t="shared" si="194"/>
        <v>694.</v>
      </c>
      <c r="AN739" s="222"/>
      <c r="AO739" s="15"/>
      <c r="AP739" s="16"/>
    </row>
    <row r="740" spans="1:42" ht="22.5" hidden="1" customHeight="1" x14ac:dyDescent="0.25">
      <c r="A740" s="83" t="str">
        <f t="shared" si="188"/>
        <v>695.</v>
      </c>
      <c r="B740" s="26">
        <v>1284</v>
      </c>
      <c r="C740" s="28" t="s">
        <v>3106</v>
      </c>
      <c r="D740" s="32">
        <v>1952</v>
      </c>
      <c r="E740" s="135" t="s">
        <v>2957</v>
      </c>
      <c r="F740" s="135" t="s">
        <v>2958</v>
      </c>
      <c r="G740" s="32">
        <v>5</v>
      </c>
      <c r="H740" s="32">
        <v>3</v>
      </c>
      <c r="I740" s="205">
        <v>2100.8000000000002</v>
      </c>
      <c r="J740" s="205">
        <v>2085.3000000000002</v>
      </c>
      <c r="K740" s="205">
        <v>2085.3000000000002</v>
      </c>
      <c r="L740" s="219">
        <v>69</v>
      </c>
      <c r="M740" s="205">
        <f t="shared" si="191"/>
        <v>2152330</v>
      </c>
      <c r="N740" s="205"/>
      <c r="O740" s="205"/>
      <c r="P740" s="205"/>
      <c r="Q740" s="205">
        <f t="shared" si="192"/>
        <v>2152330</v>
      </c>
      <c r="R740" s="205">
        <v>2152330</v>
      </c>
      <c r="S740" s="219"/>
      <c r="T740" s="205"/>
      <c r="U740" s="205"/>
      <c r="V740" s="205"/>
      <c r="W740" s="205"/>
      <c r="X740" s="205"/>
      <c r="Y740" s="205"/>
      <c r="Z740" s="205"/>
      <c r="AA740" s="205"/>
      <c r="AB740" s="205"/>
      <c r="AC740" s="205"/>
      <c r="AD740" s="205"/>
      <c r="AE740" s="205"/>
      <c r="AF740" s="205"/>
      <c r="AG740" s="221">
        <v>2025</v>
      </c>
      <c r="AH740" s="158"/>
      <c r="AI740" s="175"/>
      <c r="AJ740" s="218"/>
      <c r="AK740" s="15">
        <f t="shared" si="193"/>
        <v>695</v>
      </c>
      <c r="AL740" s="15" t="s">
        <v>155</v>
      </c>
      <c r="AM740" s="15" t="str">
        <f t="shared" si="194"/>
        <v>695.</v>
      </c>
      <c r="AN740" s="222"/>
      <c r="AO740" s="16"/>
      <c r="AP740" s="16"/>
    </row>
    <row r="741" spans="1:42" ht="22.5" hidden="1" customHeight="1" x14ac:dyDescent="0.25">
      <c r="A741" s="83" t="str">
        <f t="shared" si="188"/>
        <v>696.</v>
      </c>
      <c r="B741" s="26">
        <v>1301</v>
      </c>
      <c r="C741" s="242" t="s">
        <v>2924</v>
      </c>
      <c r="D741" s="32">
        <v>1969</v>
      </c>
      <c r="E741" s="135" t="s">
        <v>2957</v>
      </c>
      <c r="F741" s="83" t="s">
        <v>2959</v>
      </c>
      <c r="G741" s="32">
        <v>4</v>
      </c>
      <c r="H741" s="32">
        <v>4</v>
      </c>
      <c r="I741" s="205">
        <v>1993.5</v>
      </c>
      <c r="J741" s="205">
        <v>1961.8</v>
      </c>
      <c r="K741" s="205">
        <v>1961.8</v>
      </c>
      <c r="L741" s="219">
        <v>78</v>
      </c>
      <c r="M741" s="205">
        <f t="shared" si="191"/>
        <v>462150</v>
      </c>
      <c r="N741" s="205"/>
      <c r="O741" s="205"/>
      <c r="P741" s="205"/>
      <c r="Q741" s="205">
        <f t="shared" si="192"/>
        <v>462150</v>
      </c>
      <c r="R741" s="204">
        <v>462150</v>
      </c>
      <c r="S741" s="223"/>
      <c r="T741" s="204"/>
      <c r="U741" s="204"/>
      <c r="V741" s="204"/>
      <c r="W741" s="204"/>
      <c r="X741" s="204"/>
      <c r="Y741" s="204"/>
      <c r="Z741" s="204"/>
      <c r="AA741" s="204"/>
      <c r="AB741" s="204"/>
      <c r="AC741" s="204"/>
      <c r="AD741" s="204"/>
      <c r="AE741" s="204"/>
      <c r="AF741" s="204"/>
      <c r="AG741" s="221">
        <v>2025</v>
      </c>
      <c r="AH741" s="158"/>
      <c r="AI741" s="175"/>
      <c r="AJ741" s="218"/>
      <c r="AK741" s="15">
        <f t="shared" si="193"/>
        <v>696</v>
      </c>
      <c r="AL741" s="15" t="s">
        <v>155</v>
      </c>
      <c r="AM741" s="15" t="str">
        <f t="shared" si="194"/>
        <v>696.</v>
      </c>
      <c r="AN741" s="222"/>
      <c r="AO741" s="16"/>
      <c r="AP741" s="16"/>
    </row>
    <row r="742" spans="1:42" ht="22.5" hidden="1" customHeight="1" x14ac:dyDescent="0.25">
      <c r="A742" s="83" t="str">
        <f t="shared" si="188"/>
        <v>697.</v>
      </c>
      <c r="B742" s="26">
        <v>1308</v>
      </c>
      <c r="C742" s="242" t="s">
        <v>2925</v>
      </c>
      <c r="D742" s="32">
        <v>1961</v>
      </c>
      <c r="E742" s="135" t="s">
        <v>2957</v>
      </c>
      <c r="F742" s="83" t="s">
        <v>2959</v>
      </c>
      <c r="G742" s="32">
        <v>2</v>
      </c>
      <c r="H742" s="32">
        <v>2</v>
      </c>
      <c r="I742" s="205">
        <v>660.1</v>
      </c>
      <c r="J742" s="205">
        <v>637.9</v>
      </c>
      <c r="K742" s="205">
        <v>637.9</v>
      </c>
      <c r="L742" s="219">
        <v>32</v>
      </c>
      <c r="M742" s="205">
        <f t="shared" si="191"/>
        <v>1177690</v>
      </c>
      <c r="N742" s="205"/>
      <c r="O742" s="205"/>
      <c r="P742" s="205"/>
      <c r="Q742" s="205">
        <f t="shared" si="192"/>
        <v>1177690</v>
      </c>
      <c r="R742" s="204">
        <v>1177690</v>
      </c>
      <c r="S742" s="223"/>
      <c r="T742" s="204"/>
      <c r="U742" s="204"/>
      <c r="V742" s="204"/>
      <c r="W742" s="204"/>
      <c r="X742" s="204"/>
      <c r="Y742" s="204"/>
      <c r="Z742" s="204"/>
      <c r="AA742" s="204"/>
      <c r="AB742" s="204"/>
      <c r="AC742" s="204"/>
      <c r="AD742" s="204"/>
      <c r="AE742" s="204"/>
      <c r="AF742" s="204"/>
      <c r="AG742" s="221">
        <v>2025</v>
      </c>
      <c r="AH742" s="158"/>
      <c r="AI742" s="175"/>
      <c r="AJ742" s="218"/>
      <c r="AK742" s="15">
        <f t="shared" si="193"/>
        <v>697</v>
      </c>
      <c r="AL742" s="15" t="s">
        <v>155</v>
      </c>
      <c r="AM742" s="15" t="str">
        <f t="shared" si="194"/>
        <v>697.</v>
      </c>
      <c r="AN742" s="222"/>
      <c r="AO742" s="16"/>
      <c r="AP742" s="16"/>
    </row>
    <row r="743" spans="1:42" ht="22.5" hidden="1" customHeight="1" x14ac:dyDescent="0.25">
      <c r="A743" s="83" t="str">
        <f t="shared" si="188"/>
        <v>698.</v>
      </c>
      <c r="B743" s="26">
        <v>1326</v>
      </c>
      <c r="C743" s="40" t="s">
        <v>2926</v>
      </c>
      <c r="D743" s="32">
        <v>1961</v>
      </c>
      <c r="E743" s="135" t="s">
        <v>2957</v>
      </c>
      <c r="F743" s="83" t="s">
        <v>2959</v>
      </c>
      <c r="G743" s="32">
        <v>2</v>
      </c>
      <c r="H743" s="32">
        <v>2</v>
      </c>
      <c r="I743" s="205">
        <v>678.3</v>
      </c>
      <c r="J743" s="205">
        <v>630.1</v>
      </c>
      <c r="K743" s="205">
        <v>630.1</v>
      </c>
      <c r="L743" s="219">
        <v>18</v>
      </c>
      <c r="M743" s="205">
        <f t="shared" si="191"/>
        <v>1177690</v>
      </c>
      <c r="N743" s="205"/>
      <c r="O743" s="205"/>
      <c r="P743" s="205"/>
      <c r="Q743" s="205">
        <f t="shared" si="192"/>
        <v>1177690</v>
      </c>
      <c r="R743" s="205">
        <v>1177690</v>
      </c>
      <c r="S743" s="219"/>
      <c r="T743" s="205"/>
      <c r="U743" s="205"/>
      <c r="V743" s="204"/>
      <c r="W743" s="205"/>
      <c r="X743" s="205"/>
      <c r="Y743" s="205"/>
      <c r="Z743" s="205"/>
      <c r="AA743" s="205"/>
      <c r="AB743" s="205"/>
      <c r="AC743" s="205"/>
      <c r="AD743" s="205"/>
      <c r="AE743" s="205"/>
      <c r="AF743" s="205"/>
      <c r="AG743" s="221">
        <v>2025</v>
      </c>
      <c r="AH743" s="158"/>
      <c r="AI743" s="175"/>
      <c r="AJ743" s="218"/>
      <c r="AK743" s="15">
        <f t="shared" si="193"/>
        <v>698</v>
      </c>
      <c r="AL743" s="15" t="s">
        <v>155</v>
      </c>
      <c r="AM743" s="15" t="str">
        <f t="shared" si="194"/>
        <v>698.</v>
      </c>
      <c r="AN743" s="222"/>
      <c r="AO743" s="15"/>
      <c r="AP743" s="16"/>
    </row>
    <row r="744" spans="1:42" ht="22.5" hidden="1" customHeight="1" x14ac:dyDescent="0.25">
      <c r="A744" s="83" t="str">
        <f t="shared" si="188"/>
        <v>699.</v>
      </c>
      <c r="B744" s="26">
        <v>5769</v>
      </c>
      <c r="C744" s="40" t="s">
        <v>2927</v>
      </c>
      <c r="D744" s="32">
        <v>1990</v>
      </c>
      <c r="E744" s="135" t="s">
        <v>2957</v>
      </c>
      <c r="F744" s="83" t="s">
        <v>2959</v>
      </c>
      <c r="G744" s="32">
        <v>2</v>
      </c>
      <c r="H744" s="32">
        <v>1</v>
      </c>
      <c r="I744" s="205">
        <v>369.04</v>
      </c>
      <c r="J744" s="205">
        <v>333.3</v>
      </c>
      <c r="K744" s="205">
        <v>333.3</v>
      </c>
      <c r="L744" s="219">
        <v>12</v>
      </c>
      <c r="M744" s="205">
        <f t="shared" si="191"/>
        <v>2512682</v>
      </c>
      <c r="N744" s="205"/>
      <c r="O744" s="205"/>
      <c r="P744" s="205"/>
      <c r="Q744" s="205">
        <f t="shared" si="192"/>
        <v>2512682</v>
      </c>
      <c r="R744" s="205"/>
      <c r="S744" s="219"/>
      <c r="T744" s="205"/>
      <c r="U744" s="205">
        <v>334</v>
      </c>
      <c r="V744" s="204">
        <f>U744*7523</f>
        <v>2512682</v>
      </c>
      <c r="W744" s="205"/>
      <c r="X744" s="205"/>
      <c r="Y744" s="205"/>
      <c r="Z744" s="205"/>
      <c r="AA744" s="205"/>
      <c r="AB744" s="205"/>
      <c r="AC744" s="205"/>
      <c r="AD744" s="205"/>
      <c r="AE744" s="205"/>
      <c r="AF744" s="205"/>
      <c r="AG744" s="221">
        <v>2025</v>
      </c>
      <c r="AH744" s="158"/>
      <c r="AI744" s="175"/>
      <c r="AJ744" s="218"/>
      <c r="AK744" s="15">
        <f t="shared" si="193"/>
        <v>699</v>
      </c>
      <c r="AL744" s="15" t="s">
        <v>155</v>
      </c>
      <c r="AM744" s="15" t="str">
        <f t="shared" si="194"/>
        <v>699.</v>
      </c>
      <c r="AN744" s="222"/>
      <c r="AO744" s="15"/>
      <c r="AP744" s="16"/>
    </row>
    <row r="745" spans="1:42" ht="22.5" hidden="1" customHeight="1" x14ac:dyDescent="0.25">
      <c r="A745" s="83" t="str">
        <f t="shared" si="188"/>
        <v>700.</v>
      </c>
      <c r="B745" s="26">
        <v>1324</v>
      </c>
      <c r="C745" s="40" t="s">
        <v>1354</v>
      </c>
      <c r="D745" s="32">
        <v>1974</v>
      </c>
      <c r="E745" s="135" t="s">
        <v>2957</v>
      </c>
      <c r="F745" s="83" t="s">
        <v>2959</v>
      </c>
      <c r="G745" s="32">
        <v>4</v>
      </c>
      <c r="H745" s="32">
        <v>3</v>
      </c>
      <c r="I745" s="205">
        <v>2500.1999999999998</v>
      </c>
      <c r="J745" s="205">
        <v>2468.1799999999998</v>
      </c>
      <c r="K745" s="205">
        <v>2468.1799999999998</v>
      </c>
      <c r="L745" s="219">
        <v>104</v>
      </c>
      <c r="M745" s="205">
        <f>R745+T745+V745+X745+Z745+AB745+AE745+AF745</f>
        <v>5642250</v>
      </c>
      <c r="N745" s="205"/>
      <c r="O745" s="205"/>
      <c r="P745" s="205"/>
      <c r="Q745" s="205">
        <f>M745</f>
        <v>5642250</v>
      </c>
      <c r="R745" s="204"/>
      <c r="S745" s="223"/>
      <c r="T745" s="204"/>
      <c r="U745" s="204">
        <v>750</v>
      </c>
      <c r="V745" s="204">
        <f t="shared" ref="V745:V750" si="195">U745*7523</f>
        <v>5642250</v>
      </c>
      <c r="W745" s="204"/>
      <c r="X745" s="204"/>
      <c r="Y745" s="204"/>
      <c r="Z745" s="204"/>
      <c r="AA745" s="204"/>
      <c r="AB745" s="204"/>
      <c r="AC745" s="204"/>
      <c r="AD745" s="204"/>
      <c r="AE745" s="204"/>
      <c r="AF745" s="204"/>
      <c r="AG745" s="221">
        <v>2025</v>
      </c>
      <c r="AH745" s="158"/>
      <c r="AI745" s="175"/>
      <c r="AJ745" s="218"/>
      <c r="AK745" s="15">
        <f t="shared" si="193"/>
        <v>700</v>
      </c>
      <c r="AL745" s="15" t="s">
        <v>155</v>
      </c>
      <c r="AM745" s="15" t="str">
        <f t="shared" si="194"/>
        <v>700.</v>
      </c>
      <c r="AN745" s="222"/>
      <c r="AO745" s="16"/>
      <c r="AP745" s="16"/>
    </row>
    <row r="746" spans="1:42" ht="22.5" hidden="1" customHeight="1" x14ac:dyDescent="0.25">
      <c r="A746" s="83" t="str">
        <f t="shared" si="188"/>
        <v>701.</v>
      </c>
      <c r="B746" s="26">
        <v>1335</v>
      </c>
      <c r="C746" s="40" t="s">
        <v>1356</v>
      </c>
      <c r="D746" s="32">
        <v>1966</v>
      </c>
      <c r="E746" s="135" t="s">
        <v>2957</v>
      </c>
      <c r="F746" s="83" t="s">
        <v>2959</v>
      </c>
      <c r="G746" s="32">
        <v>2</v>
      </c>
      <c r="H746" s="32">
        <v>1</v>
      </c>
      <c r="I746" s="205">
        <v>350.9</v>
      </c>
      <c r="J746" s="205">
        <v>337.8</v>
      </c>
      <c r="K746" s="205">
        <v>337.8</v>
      </c>
      <c r="L746" s="219">
        <v>17</v>
      </c>
      <c r="M746" s="205">
        <f t="shared" ref="M746:M765" si="196">R746+T746+V746+X746+Z746+AB746+AE746+AF746</f>
        <v>3009200</v>
      </c>
      <c r="N746" s="205"/>
      <c r="O746" s="205"/>
      <c r="P746" s="205"/>
      <c r="Q746" s="205">
        <f t="shared" ref="Q746:Q767" si="197">M746</f>
        <v>3009200</v>
      </c>
      <c r="R746" s="205"/>
      <c r="S746" s="219"/>
      <c r="T746" s="205"/>
      <c r="U746" s="205">
        <v>400</v>
      </c>
      <c r="V746" s="205">
        <f t="shared" si="195"/>
        <v>3009200</v>
      </c>
      <c r="W746" s="205"/>
      <c r="X746" s="205"/>
      <c r="Y746" s="205"/>
      <c r="Z746" s="205"/>
      <c r="AA746" s="205"/>
      <c r="AB746" s="205"/>
      <c r="AC746" s="205"/>
      <c r="AD746" s="205"/>
      <c r="AE746" s="205"/>
      <c r="AF746" s="205"/>
      <c r="AG746" s="221">
        <v>2025</v>
      </c>
      <c r="AH746" s="158"/>
      <c r="AI746" s="175"/>
      <c r="AJ746" s="218"/>
      <c r="AK746" s="15">
        <f t="shared" si="193"/>
        <v>701</v>
      </c>
      <c r="AL746" s="15" t="s">
        <v>155</v>
      </c>
      <c r="AM746" s="15" t="str">
        <f t="shared" si="194"/>
        <v>701.</v>
      </c>
      <c r="AN746" s="222"/>
      <c r="AO746" s="15"/>
      <c r="AP746" s="16"/>
    </row>
    <row r="747" spans="1:42" ht="22.5" hidden="1" customHeight="1" x14ac:dyDescent="0.25">
      <c r="A747" s="83" t="str">
        <f t="shared" si="188"/>
        <v>702.</v>
      </c>
      <c r="B747" s="26">
        <v>1336</v>
      </c>
      <c r="C747" s="40" t="s">
        <v>1357</v>
      </c>
      <c r="D747" s="32">
        <v>1977</v>
      </c>
      <c r="E747" s="135" t="s">
        <v>2957</v>
      </c>
      <c r="F747" s="83" t="s">
        <v>2959</v>
      </c>
      <c r="G747" s="32">
        <v>2</v>
      </c>
      <c r="H747" s="32">
        <v>2</v>
      </c>
      <c r="I747" s="205">
        <v>781.5</v>
      </c>
      <c r="J747" s="205">
        <v>765.4</v>
      </c>
      <c r="K747" s="205">
        <v>765.4</v>
      </c>
      <c r="L747" s="219">
        <v>39</v>
      </c>
      <c r="M747" s="205">
        <f t="shared" si="196"/>
        <v>6484826</v>
      </c>
      <c r="N747" s="205"/>
      <c r="O747" s="205"/>
      <c r="P747" s="205"/>
      <c r="Q747" s="205">
        <f t="shared" si="197"/>
        <v>6484826</v>
      </c>
      <c r="R747" s="205"/>
      <c r="S747" s="219"/>
      <c r="T747" s="205"/>
      <c r="U747" s="205">
        <v>862</v>
      </c>
      <c r="V747" s="204">
        <f t="shared" si="195"/>
        <v>6484826</v>
      </c>
      <c r="W747" s="205"/>
      <c r="X747" s="205"/>
      <c r="Y747" s="205"/>
      <c r="Z747" s="205"/>
      <c r="AA747" s="205"/>
      <c r="AB747" s="205"/>
      <c r="AC747" s="205"/>
      <c r="AD747" s="205"/>
      <c r="AE747" s="205"/>
      <c r="AF747" s="205"/>
      <c r="AG747" s="221">
        <v>2025</v>
      </c>
      <c r="AH747" s="158"/>
      <c r="AI747" s="175"/>
      <c r="AJ747" s="218"/>
      <c r="AK747" s="15">
        <f t="shared" si="193"/>
        <v>702</v>
      </c>
      <c r="AL747" s="15" t="s">
        <v>155</v>
      </c>
      <c r="AM747" s="15" t="str">
        <f t="shared" si="194"/>
        <v>702.</v>
      </c>
      <c r="AN747" s="222"/>
      <c r="AO747" s="15"/>
      <c r="AP747" s="16"/>
    </row>
    <row r="748" spans="1:42" ht="22.5" hidden="1" customHeight="1" x14ac:dyDescent="0.25">
      <c r="A748" s="83" t="str">
        <f t="shared" si="188"/>
        <v>703.</v>
      </c>
      <c r="B748" s="26">
        <v>1343</v>
      </c>
      <c r="C748" s="40" t="s">
        <v>1358</v>
      </c>
      <c r="D748" s="32">
        <v>1977</v>
      </c>
      <c r="E748" s="135" t="s">
        <v>2957</v>
      </c>
      <c r="F748" s="83" t="s">
        <v>2959</v>
      </c>
      <c r="G748" s="32">
        <v>2</v>
      </c>
      <c r="H748" s="32">
        <v>2</v>
      </c>
      <c r="I748" s="205">
        <v>817.7</v>
      </c>
      <c r="J748" s="205">
        <v>752.5</v>
      </c>
      <c r="K748" s="205">
        <v>752.5</v>
      </c>
      <c r="L748" s="219">
        <v>35</v>
      </c>
      <c r="M748" s="205">
        <f t="shared" si="196"/>
        <v>4634168</v>
      </c>
      <c r="N748" s="205"/>
      <c r="O748" s="205"/>
      <c r="P748" s="205"/>
      <c r="Q748" s="205">
        <f t="shared" si="197"/>
        <v>4634168</v>
      </c>
      <c r="R748" s="205"/>
      <c r="S748" s="219"/>
      <c r="T748" s="205"/>
      <c r="U748" s="205">
        <v>616</v>
      </c>
      <c r="V748" s="205">
        <f t="shared" si="195"/>
        <v>4634168</v>
      </c>
      <c r="W748" s="205"/>
      <c r="X748" s="205"/>
      <c r="Y748" s="205"/>
      <c r="Z748" s="205"/>
      <c r="AA748" s="205"/>
      <c r="AB748" s="205"/>
      <c r="AC748" s="205"/>
      <c r="AD748" s="205"/>
      <c r="AE748" s="205"/>
      <c r="AF748" s="205"/>
      <c r="AG748" s="221">
        <v>2025</v>
      </c>
      <c r="AH748" s="158"/>
      <c r="AI748" s="175"/>
      <c r="AJ748" s="218"/>
      <c r="AK748" s="15">
        <f t="shared" si="193"/>
        <v>703</v>
      </c>
      <c r="AL748" s="15" t="s">
        <v>155</v>
      </c>
      <c r="AM748" s="15" t="str">
        <f t="shared" si="194"/>
        <v>703.</v>
      </c>
      <c r="AN748" s="222"/>
      <c r="AO748" s="15"/>
      <c r="AP748" s="16"/>
    </row>
    <row r="749" spans="1:42" ht="22.5" hidden="1" customHeight="1" x14ac:dyDescent="0.25">
      <c r="A749" s="83" t="str">
        <f t="shared" si="188"/>
        <v>704.</v>
      </c>
      <c r="B749" s="26">
        <v>1349</v>
      </c>
      <c r="C749" s="40" t="s">
        <v>1359</v>
      </c>
      <c r="D749" s="32">
        <v>1973</v>
      </c>
      <c r="E749" s="135" t="s">
        <v>2957</v>
      </c>
      <c r="F749" s="83" t="s">
        <v>2959</v>
      </c>
      <c r="G749" s="32">
        <v>4</v>
      </c>
      <c r="H749" s="32">
        <v>4</v>
      </c>
      <c r="I749" s="205">
        <v>2466.5</v>
      </c>
      <c r="J749" s="205">
        <v>2444.4</v>
      </c>
      <c r="K749" s="205">
        <v>2444.4</v>
      </c>
      <c r="L749" s="219">
        <v>96</v>
      </c>
      <c r="M749" s="205">
        <f t="shared" si="196"/>
        <v>9275859</v>
      </c>
      <c r="N749" s="205"/>
      <c r="O749" s="205"/>
      <c r="P749" s="205"/>
      <c r="Q749" s="205">
        <f t="shared" si="197"/>
        <v>9275859</v>
      </c>
      <c r="R749" s="204"/>
      <c r="S749" s="223"/>
      <c r="T749" s="204"/>
      <c r="U749" s="204">
        <v>1233</v>
      </c>
      <c r="V749" s="204">
        <f t="shared" si="195"/>
        <v>9275859</v>
      </c>
      <c r="W749" s="204"/>
      <c r="X749" s="204"/>
      <c r="Y749" s="204"/>
      <c r="Z749" s="204"/>
      <c r="AA749" s="204"/>
      <c r="AB749" s="204"/>
      <c r="AC749" s="204"/>
      <c r="AD749" s="204"/>
      <c r="AE749" s="205"/>
      <c r="AF749" s="204"/>
      <c r="AG749" s="221">
        <v>2025</v>
      </c>
      <c r="AH749" s="158"/>
      <c r="AI749" s="175"/>
      <c r="AJ749" s="218"/>
      <c r="AK749" s="15">
        <f t="shared" si="193"/>
        <v>704</v>
      </c>
      <c r="AL749" s="15" t="s">
        <v>155</v>
      </c>
      <c r="AM749" s="15" t="str">
        <f t="shared" si="194"/>
        <v>704.</v>
      </c>
      <c r="AN749" s="222"/>
      <c r="AO749" s="16"/>
      <c r="AP749" s="16"/>
    </row>
    <row r="750" spans="1:42" ht="22.5" hidden="1" customHeight="1" x14ac:dyDescent="0.25">
      <c r="A750" s="83" t="str">
        <f t="shared" si="188"/>
        <v>705.</v>
      </c>
      <c r="B750" s="26">
        <v>1353</v>
      </c>
      <c r="C750" s="40" t="s">
        <v>1360</v>
      </c>
      <c r="D750" s="32">
        <v>1977</v>
      </c>
      <c r="E750" s="135" t="s">
        <v>2957</v>
      </c>
      <c r="F750" s="83" t="s">
        <v>2959</v>
      </c>
      <c r="G750" s="32">
        <v>4</v>
      </c>
      <c r="H750" s="32">
        <v>4</v>
      </c>
      <c r="I750" s="205">
        <v>2590.5</v>
      </c>
      <c r="J750" s="205">
        <v>2533.1</v>
      </c>
      <c r="K750" s="205">
        <v>2533.1</v>
      </c>
      <c r="L750" s="219">
        <v>74</v>
      </c>
      <c r="M750" s="205">
        <f t="shared" si="196"/>
        <v>9275859</v>
      </c>
      <c r="N750" s="205"/>
      <c r="O750" s="205"/>
      <c r="P750" s="205"/>
      <c r="Q750" s="205">
        <f t="shared" si="197"/>
        <v>9275859</v>
      </c>
      <c r="R750" s="205"/>
      <c r="S750" s="219"/>
      <c r="T750" s="205"/>
      <c r="U750" s="205">
        <v>1233</v>
      </c>
      <c r="V750" s="204">
        <f t="shared" si="195"/>
        <v>9275859</v>
      </c>
      <c r="W750" s="205"/>
      <c r="X750" s="205"/>
      <c r="Y750" s="205"/>
      <c r="Z750" s="205"/>
      <c r="AA750" s="205"/>
      <c r="AB750" s="205"/>
      <c r="AC750" s="205"/>
      <c r="AD750" s="205"/>
      <c r="AE750" s="205"/>
      <c r="AF750" s="205"/>
      <c r="AG750" s="221">
        <v>2025</v>
      </c>
      <c r="AH750" s="158"/>
      <c r="AI750" s="175"/>
      <c r="AJ750" s="218"/>
      <c r="AK750" s="15">
        <f t="shared" si="193"/>
        <v>705</v>
      </c>
      <c r="AL750" s="15" t="s">
        <v>155</v>
      </c>
      <c r="AM750" s="15" t="str">
        <f t="shared" si="194"/>
        <v>705.</v>
      </c>
      <c r="AN750" s="222"/>
      <c r="AO750" s="15"/>
      <c r="AP750" s="16"/>
    </row>
    <row r="751" spans="1:42" ht="22.5" hidden="1" customHeight="1" x14ac:dyDescent="0.25">
      <c r="A751" s="83" t="str">
        <f t="shared" si="188"/>
        <v>706.</v>
      </c>
      <c r="B751" s="26">
        <v>5576</v>
      </c>
      <c r="C751" s="40" t="s">
        <v>2928</v>
      </c>
      <c r="D751" s="32">
        <v>2014</v>
      </c>
      <c r="E751" s="135" t="s">
        <v>2957</v>
      </c>
      <c r="F751" s="135" t="s">
        <v>2961</v>
      </c>
      <c r="G751" s="32">
        <v>3</v>
      </c>
      <c r="H751" s="32">
        <v>2</v>
      </c>
      <c r="I751" s="205">
        <v>1505.7</v>
      </c>
      <c r="J751" s="205">
        <v>1299.9000000000001</v>
      </c>
      <c r="K751" s="205">
        <v>1219.3</v>
      </c>
      <c r="L751" s="219">
        <v>83</v>
      </c>
      <c r="M751" s="205">
        <f t="shared" si="196"/>
        <v>2342112</v>
      </c>
      <c r="N751" s="205"/>
      <c r="O751" s="205"/>
      <c r="P751" s="205"/>
      <c r="Q751" s="205">
        <f t="shared" si="197"/>
        <v>2342112</v>
      </c>
      <c r="R751" s="204"/>
      <c r="S751" s="223"/>
      <c r="T751" s="204"/>
      <c r="U751" s="204"/>
      <c r="V751" s="204"/>
      <c r="W751" s="204"/>
      <c r="X751" s="204"/>
      <c r="Y751" s="204">
        <v>744</v>
      </c>
      <c r="Z751" s="204">
        <f>Y751*3148</f>
        <v>2342112</v>
      </c>
      <c r="AA751" s="204"/>
      <c r="AB751" s="204"/>
      <c r="AC751" s="204"/>
      <c r="AD751" s="204"/>
      <c r="AE751" s="204"/>
      <c r="AF751" s="204"/>
      <c r="AG751" s="221">
        <v>2025</v>
      </c>
      <c r="AH751" s="158"/>
      <c r="AI751" s="175"/>
      <c r="AJ751" s="218"/>
      <c r="AK751" s="15">
        <f t="shared" si="193"/>
        <v>706</v>
      </c>
      <c r="AL751" s="15" t="s">
        <v>155</v>
      </c>
      <c r="AM751" s="15" t="str">
        <f t="shared" si="194"/>
        <v>706.</v>
      </c>
      <c r="AN751" s="222"/>
      <c r="AO751" s="16"/>
      <c r="AP751" s="16"/>
    </row>
    <row r="752" spans="1:42" ht="22.5" hidden="1" customHeight="1" x14ac:dyDescent="0.25">
      <c r="A752" s="83" t="str">
        <f t="shared" si="188"/>
        <v>707.</v>
      </c>
      <c r="B752" s="26">
        <v>1351</v>
      </c>
      <c r="C752" s="242" t="s">
        <v>2929</v>
      </c>
      <c r="D752" s="32">
        <v>1969</v>
      </c>
      <c r="E752" s="135" t="s">
        <v>2957</v>
      </c>
      <c r="F752" s="83" t="s">
        <v>2959</v>
      </c>
      <c r="G752" s="32">
        <v>3</v>
      </c>
      <c r="H752" s="32">
        <v>3</v>
      </c>
      <c r="I752" s="205">
        <v>990</v>
      </c>
      <c r="J752" s="205">
        <v>966.04</v>
      </c>
      <c r="K752" s="205">
        <v>966.04</v>
      </c>
      <c r="L752" s="219">
        <v>40</v>
      </c>
      <c r="M752" s="205">
        <f t="shared" si="196"/>
        <v>480636</v>
      </c>
      <c r="N752" s="205"/>
      <c r="O752" s="205"/>
      <c r="P752" s="205"/>
      <c r="Q752" s="205">
        <f t="shared" si="197"/>
        <v>480636</v>
      </c>
      <c r="R752" s="204">
        <v>480636</v>
      </c>
      <c r="S752" s="223"/>
      <c r="T752" s="204"/>
      <c r="U752" s="204"/>
      <c r="V752" s="204"/>
      <c r="W752" s="204"/>
      <c r="X752" s="204"/>
      <c r="Y752" s="204"/>
      <c r="Z752" s="204"/>
      <c r="AA752" s="204"/>
      <c r="AB752" s="204"/>
      <c r="AC752" s="204"/>
      <c r="AD752" s="204"/>
      <c r="AE752" s="204"/>
      <c r="AF752" s="204"/>
      <c r="AG752" s="221">
        <v>2025</v>
      </c>
      <c r="AH752" s="158"/>
      <c r="AI752" s="175"/>
      <c r="AJ752" s="218"/>
      <c r="AK752" s="15">
        <f t="shared" si="193"/>
        <v>707</v>
      </c>
      <c r="AL752" s="15" t="s">
        <v>155</v>
      </c>
      <c r="AM752" s="15" t="str">
        <f t="shared" si="194"/>
        <v>707.</v>
      </c>
      <c r="AN752" s="222"/>
      <c r="AO752" s="16"/>
      <c r="AP752" s="16"/>
    </row>
    <row r="753" spans="1:42" ht="22.5" hidden="1" customHeight="1" x14ac:dyDescent="0.25">
      <c r="A753" s="83" t="str">
        <f t="shared" si="188"/>
        <v>708.</v>
      </c>
      <c r="B753" s="26">
        <v>1323</v>
      </c>
      <c r="C753" s="226" t="s">
        <v>2930</v>
      </c>
      <c r="D753" s="32">
        <v>1988</v>
      </c>
      <c r="E753" s="135" t="s">
        <v>2957</v>
      </c>
      <c r="F753" s="135" t="s">
        <v>2960</v>
      </c>
      <c r="G753" s="32">
        <v>1</v>
      </c>
      <c r="H753" s="32">
        <v>2</v>
      </c>
      <c r="I753" s="205">
        <v>141.30000000000001</v>
      </c>
      <c r="J753" s="205">
        <v>89.5</v>
      </c>
      <c r="K753" s="205">
        <v>89.5</v>
      </c>
      <c r="L753" s="219">
        <v>8</v>
      </c>
      <c r="M753" s="205">
        <f t="shared" si="196"/>
        <v>462150</v>
      </c>
      <c r="N753" s="205"/>
      <c r="O753" s="205"/>
      <c r="P753" s="205"/>
      <c r="Q753" s="205">
        <f t="shared" si="197"/>
        <v>462150</v>
      </c>
      <c r="R753" s="205">
        <v>462150</v>
      </c>
      <c r="S753" s="219"/>
      <c r="T753" s="205"/>
      <c r="U753" s="205"/>
      <c r="V753" s="205"/>
      <c r="W753" s="205"/>
      <c r="X753" s="205"/>
      <c r="Y753" s="205"/>
      <c r="Z753" s="205"/>
      <c r="AA753" s="205"/>
      <c r="AB753" s="205"/>
      <c r="AC753" s="205"/>
      <c r="AD753" s="205"/>
      <c r="AE753" s="205"/>
      <c r="AF753" s="205"/>
      <c r="AG753" s="221">
        <v>2025</v>
      </c>
      <c r="AH753" s="158"/>
      <c r="AI753" s="175"/>
      <c r="AJ753" s="218"/>
      <c r="AK753" s="15">
        <f t="shared" si="193"/>
        <v>708</v>
      </c>
      <c r="AL753" s="15" t="s">
        <v>155</v>
      </c>
      <c r="AM753" s="15" t="str">
        <f t="shared" si="194"/>
        <v>708.</v>
      </c>
      <c r="AN753" s="222"/>
      <c r="AO753" s="15"/>
      <c r="AP753" s="16"/>
    </row>
    <row r="754" spans="1:42" ht="22.5" hidden="1" customHeight="1" x14ac:dyDescent="0.25">
      <c r="A754" s="83" t="str">
        <f t="shared" si="188"/>
        <v>709.</v>
      </c>
      <c r="B754" s="26">
        <v>1355</v>
      </c>
      <c r="C754" s="40" t="s">
        <v>2931</v>
      </c>
      <c r="D754" s="32">
        <v>1954</v>
      </c>
      <c r="E754" s="135" t="s">
        <v>2957</v>
      </c>
      <c r="F754" s="83" t="s">
        <v>2959</v>
      </c>
      <c r="G754" s="32">
        <v>2</v>
      </c>
      <c r="H754" s="32">
        <v>1</v>
      </c>
      <c r="I754" s="205">
        <v>480.4</v>
      </c>
      <c r="J754" s="205">
        <v>463</v>
      </c>
      <c r="K754" s="205">
        <v>463</v>
      </c>
      <c r="L754" s="219">
        <v>21</v>
      </c>
      <c r="M754" s="205">
        <f t="shared" si="196"/>
        <v>1416600</v>
      </c>
      <c r="N754" s="205"/>
      <c r="O754" s="205"/>
      <c r="P754" s="205"/>
      <c r="Q754" s="205">
        <f t="shared" si="197"/>
        <v>1416600</v>
      </c>
      <c r="R754" s="205"/>
      <c r="S754" s="219"/>
      <c r="T754" s="205"/>
      <c r="U754" s="205"/>
      <c r="V754" s="205"/>
      <c r="W754" s="205"/>
      <c r="X754" s="205"/>
      <c r="Y754" s="205">
        <v>450</v>
      </c>
      <c r="Z754" s="205">
        <f>Y754*3148</f>
        <v>1416600</v>
      </c>
      <c r="AA754" s="205"/>
      <c r="AB754" s="205"/>
      <c r="AC754" s="205"/>
      <c r="AD754" s="205"/>
      <c r="AE754" s="205"/>
      <c r="AF754" s="205"/>
      <c r="AG754" s="221">
        <v>2025</v>
      </c>
      <c r="AH754" s="158"/>
      <c r="AI754" s="175"/>
      <c r="AJ754" s="218"/>
      <c r="AK754" s="15">
        <f t="shared" si="193"/>
        <v>709</v>
      </c>
      <c r="AL754" s="15" t="s">
        <v>155</v>
      </c>
      <c r="AM754" s="15" t="str">
        <f t="shared" si="194"/>
        <v>709.</v>
      </c>
      <c r="AN754" s="222"/>
      <c r="AO754" s="15"/>
      <c r="AP754" s="16"/>
    </row>
    <row r="755" spans="1:42" ht="22.5" hidden="1" customHeight="1" x14ac:dyDescent="0.25">
      <c r="A755" s="83" t="str">
        <f t="shared" si="188"/>
        <v>710.</v>
      </c>
      <c r="B755" s="26">
        <v>5500</v>
      </c>
      <c r="C755" s="40" t="s">
        <v>2932</v>
      </c>
      <c r="D755" s="32">
        <v>1968</v>
      </c>
      <c r="E755" s="135" t="s">
        <v>2957</v>
      </c>
      <c r="F755" s="135" t="s">
        <v>2960</v>
      </c>
      <c r="G755" s="32">
        <v>2</v>
      </c>
      <c r="H755" s="32">
        <v>1</v>
      </c>
      <c r="I755" s="205">
        <v>348</v>
      </c>
      <c r="J755" s="205">
        <v>326.7</v>
      </c>
      <c r="K755" s="205">
        <v>326.7</v>
      </c>
      <c r="L755" s="219">
        <v>8</v>
      </c>
      <c r="M755" s="205">
        <f t="shared" si="196"/>
        <v>2060400</v>
      </c>
      <c r="N755" s="205"/>
      <c r="O755" s="205"/>
      <c r="P755" s="205"/>
      <c r="Q755" s="205">
        <f t="shared" si="197"/>
        <v>2060400</v>
      </c>
      <c r="R755" s="205"/>
      <c r="S755" s="219"/>
      <c r="T755" s="205"/>
      <c r="U755" s="205"/>
      <c r="V755" s="205"/>
      <c r="W755" s="205"/>
      <c r="X755" s="205"/>
      <c r="Y755" s="205">
        <v>600</v>
      </c>
      <c r="Z755" s="205">
        <f>Y755*3434</f>
        <v>2060400</v>
      </c>
      <c r="AA755" s="205"/>
      <c r="AB755" s="205"/>
      <c r="AC755" s="205"/>
      <c r="AD755" s="205"/>
      <c r="AE755" s="205"/>
      <c r="AF755" s="205"/>
      <c r="AG755" s="221">
        <v>2025</v>
      </c>
      <c r="AH755" s="158"/>
      <c r="AI755" s="175"/>
      <c r="AJ755" s="218"/>
      <c r="AK755" s="15">
        <f t="shared" si="193"/>
        <v>710</v>
      </c>
      <c r="AL755" s="15" t="s">
        <v>155</v>
      </c>
      <c r="AM755" s="15" t="str">
        <f t="shared" si="194"/>
        <v>710.</v>
      </c>
      <c r="AN755" s="222"/>
      <c r="AP755" s="16"/>
    </row>
    <row r="756" spans="1:42" ht="22.5" hidden="1" customHeight="1" x14ac:dyDescent="0.25">
      <c r="A756" s="83" t="str">
        <f t="shared" si="188"/>
        <v>711.</v>
      </c>
      <c r="B756" s="26">
        <v>1257</v>
      </c>
      <c r="C756" s="242" t="s">
        <v>2933</v>
      </c>
      <c r="D756" s="32">
        <v>1970</v>
      </c>
      <c r="E756" s="135" t="s">
        <v>2957</v>
      </c>
      <c r="F756" s="135" t="s">
        <v>2960</v>
      </c>
      <c r="G756" s="32">
        <v>2</v>
      </c>
      <c r="H756" s="32">
        <v>1</v>
      </c>
      <c r="I756" s="205">
        <v>349.2</v>
      </c>
      <c r="J756" s="205">
        <v>238.18</v>
      </c>
      <c r="K756" s="205">
        <v>238.18</v>
      </c>
      <c r="L756" s="219">
        <v>8</v>
      </c>
      <c r="M756" s="205">
        <f t="shared" si="196"/>
        <v>21435</v>
      </c>
      <c r="N756" s="211"/>
      <c r="O756" s="211"/>
      <c r="P756" s="211"/>
      <c r="Q756" s="205">
        <f t="shared" si="197"/>
        <v>21435</v>
      </c>
      <c r="R756" s="204">
        <v>21435</v>
      </c>
      <c r="S756" s="220"/>
      <c r="T756" s="206"/>
      <c r="U756" s="204"/>
      <c r="V756" s="204"/>
      <c r="W756" s="206"/>
      <c r="X756" s="204"/>
      <c r="Y756" s="206"/>
      <c r="Z756" s="206"/>
      <c r="AA756" s="206"/>
      <c r="AB756" s="206"/>
      <c r="AC756" s="206"/>
      <c r="AD756" s="206"/>
      <c r="AE756" s="204"/>
      <c r="AF756" s="206"/>
      <c r="AG756" s="221">
        <v>2025</v>
      </c>
      <c r="AH756" s="158"/>
      <c r="AI756" s="175"/>
      <c r="AJ756" s="218"/>
      <c r="AK756" s="15">
        <f t="shared" si="193"/>
        <v>711</v>
      </c>
      <c r="AL756" s="15" t="s">
        <v>155</v>
      </c>
      <c r="AM756" s="15" t="str">
        <f t="shared" si="194"/>
        <v>711.</v>
      </c>
      <c r="AN756" s="222"/>
      <c r="AO756" s="16"/>
      <c r="AP756" s="16"/>
    </row>
    <row r="757" spans="1:42" ht="22.5" hidden="1" customHeight="1" x14ac:dyDescent="0.25">
      <c r="A757" s="83" t="str">
        <f t="shared" si="188"/>
        <v>712.</v>
      </c>
      <c r="B757" s="26">
        <v>1258</v>
      </c>
      <c r="C757" s="242" t="s">
        <v>2934</v>
      </c>
      <c r="D757" s="32">
        <v>1970</v>
      </c>
      <c r="E757" s="135" t="s">
        <v>2957</v>
      </c>
      <c r="F757" s="135" t="s">
        <v>2962</v>
      </c>
      <c r="G757" s="32">
        <v>2</v>
      </c>
      <c r="H757" s="32">
        <v>1</v>
      </c>
      <c r="I757" s="205">
        <v>357.26</v>
      </c>
      <c r="J757" s="205">
        <v>238.57</v>
      </c>
      <c r="K757" s="205">
        <v>238.57</v>
      </c>
      <c r="L757" s="219">
        <v>9</v>
      </c>
      <c r="M757" s="205">
        <f t="shared" si="196"/>
        <v>21435</v>
      </c>
      <c r="N757" s="211"/>
      <c r="O757" s="211"/>
      <c r="P757" s="211"/>
      <c r="Q757" s="205">
        <f t="shared" si="197"/>
        <v>21435</v>
      </c>
      <c r="R757" s="204">
        <v>21435</v>
      </c>
      <c r="S757" s="220"/>
      <c r="T757" s="206"/>
      <c r="U757" s="204"/>
      <c r="V757" s="204"/>
      <c r="W757" s="206"/>
      <c r="X757" s="204"/>
      <c r="Y757" s="206"/>
      <c r="Z757" s="206"/>
      <c r="AA757" s="206"/>
      <c r="AB757" s="206"/>
      <c r="AC757" s="206"/>
      <c r="AD757" s="206"/>
      <c r="AE757" s="204"/>
      <c r="AF757" s="206"/>
      <c r="AG757" s="221">
        <v>2025</v>
      </c>
      <c r="AH757" s="158"/>
      <c r="AI757" s="175"/>
      <c r="AJ757" s="218"/>
      <c r="AK757" s="15">
        <f t="shared" si="193"/>
        <v>712</v>
      </c>
      <c r="AL757" s="15" t="s">
        <v>155</v>
      </c>
      <c r="AM757" s="15" t="str">
        <f t="shared" si="194"/>
        <v>712.</v>
      </c>
      <c r="AN757" s="222"/>
      <c r="AO757" s="16"/>
      <c r="AP757" s="16"/>
    </row>
    <row r="758" spans="1:42" ht="22.5" hidden="1" customHeight="1" x14ac:dyDescent="0.25">
      <c r="A758" s="83" t="str">
        <f t="shared" si="188"/>
        <v>713.</v>
      </c>
      <c r="B758" s="26">
        <v>1294</v>
      </c>
      <c r="C758" s="242" t="s">
        <v>2935</v>
      </c>
      <c r="D758" s="32">
        <v>1961</v>
      </c>
      <c r="E758" s="135" t="s">
        <v>2957</v>
      </c>
      <c r="F758" s="83" t="s">
        <v>2959</v>
      </c>
      <c r="G758" s="32">
        <v>2</v>
      </c>
      <c r="H758" s="32">
        <v>2</v>
      </c>
      <c r="I758" s="205">
        <v>531.4</v>
      </c>
      <c r="J758" s="205">
        <v>517.5</v>
      </c>
      <c r="K758" s="205">
        <v>517.5</v>
      </c>
      <c r="L758" s="219">
        <v>30</v>
      </c>
      <c r="M758" s="205">
        <f t="shared" si="196"/>
        <v>1920280</v>
      </c>
      <c r="N758" s="205"/>
      <c r="O758" s="205"/>
      <c r="P758" s="205"/>
      <c r="Q758" s="205">
        <f t="shared" si="197"/>
        <v>1920280</v>
      </c>
      <c r="R758" s="204"/>
      <c r="S758" s="223"/>
      <c r="T758" s="204"/>
      <c r="U758" s="204"/>
      <c r="V758" s="204"/>
      <c r="W758" s="204"/>
      <c r="X758" s="204"/>
      <c r="Y758" s="204">
        <v>610</v>
      </c>
      <c r="Z758" s="204">
        <f>Y758*3148</f>
        <v>1920280</v>
      </c>
      <c r="AA758" s="204"/>
      <c r="AB758" s="204"/>
      <c r="AC758" s="204"/>
      <c r="AD758" s="204"/>
      <c r="AE758" s="205"/>
      <c r="AF758" s="204"/>
      <c r="AG758" s="221">
        <v>2025</v>
      </c>
      <c r="AH758" s="158"/>
      <c r="AI758" s="175"/>
      <c r="AJ758" s="218"/>
      <c r="AK758" s="15">
        <f t="shared" si="193"/>
        <v>713</v>
      </c>
      <c r="AL758" s="15" t="s">
        <v>155</v>
      </c>
      <c r="AM758" s="15" t="str">
        <f t="shared" si="194"/>
        <v>713.</v>
      </c>
      <c r="AN758" s="222"/>
      <c r="AO758" s="16"/>
      <c r="AP758" s="16"/>
    </row>
    <row r="759" spans="1:42" ht="22.5" hidden="1" customHeight="1" x14ac:dyDescent="0.25">
      <c r="A759" s="83" t="str">
        <f t="shared" si="188"/>
        <v>714.</v>
      </c>
      <c r="B759" s="26">
        <v>5577</v>
      </c>
      <c r="C759" s="40" t="s">
        <v>3071</v>
      </c>
      <c r="D759" s="32">
        <v>2014</v>
      </c>
      <c r="E759" s="135" t="s">
        <v>2957</v>
      </c>
      <c r="F759" s="83" t="s">
        <v>2959</v>
      </c>
      <c r="G759" s="32">
        <v>3</v>
      </c>
      <c r="H759" s="32">
        <v>3</v>
      </c>
      <c r="I759" s="205">
        <v>1557.9</v>
      </c>
      <c r="J759" s="205">
        <v>1334.5</v>
      </c>
      <c r="K759" s="205">
        <v>1334.5</v>
      </c>
      <c r="L759" s="219">
        <v>48</v>
      </c>
      <c r="M759" s="205">
        <f t="shared" si="196"/>
        <v>2342112</v>
      </c>
      <c r="N759" s="205"/>
      <c r="O759" s="205"/>
      <c r="P759" s="205"/>
      <c r="Q759" s="205">
        <f t="shared" si="197"/>
        <v>2342112</v>
      </c>
      <c r="R759" s="204"/>
      <c r="S759" s="223"/>
      <c r="T759" s="204"/>
      <c r="U759" s="204"/>
      <c r="V759" s="204"/>
      <c r="W759" s="204"/>
      <c r="X759" s="204"/>
      <c r="Y759" s="204">
        <v>744</v>
      </c>
      <c r="Z759" s="204">
        <f>Y759*3148</f>
        <v>2342112</v>
      </c>
      <c r="AA759" s="204"/>
      <c r="AB759" s="204"/>
      <c r="AC759" s="204"/>
      <c r="AD759" s="204"/>
      <c r="AE759" s="205"/>
      <c r="AF759" s="204"/>
      <c r="AG759" s="221">
        <v>2025</v>
      </c>
      <c r="AH759" s="158"/>
      <c r="AI759" s="175"/>
      <c r="AJ759" s="218"/>
      <c r="AK759" s="15">
        <f t="shared" si="193"/>
        <v>714</v>
      </c>
      <c r="AL759" s="15" t="s">
        <v>155</v>
      </c>
      <c r="AM759" s="15" t="str">
        <f t="shared" si="194"/>
        <v>714.</v>
      </c>
      <c r="AN759" s="222"/>
      <c r="AO759" s="16"/>
      <c r="AP759" s="16"/>
    </row>
    <row r="760" spans="1:42" ht="22.5" hidden="1" customHeight="1" x14ac:dyDescent="0.25">
      <c r="A760" s="83" t="str">
        <f t="shared" si="188"/>
        <v>715.</v>
      </c>
      <c r="B760" s="26">
        <v>5501</v>
      </c>
      <c r="C760" s="226" t="s">
        <v>2936</v>
      </c>
      <c r="D760" s="32">
        <v>1967</v>
      </c>
      <c r="E760" s="135" t="s">
        <v>2957</v>
      </c>
      <c r="F760" s="83" t="s">
        <v>2959</v>
      </c>
      <c r="G760" s="32">
        <v>2</v>
      </c>
      <c r="H760" s="32">
        <v>1</v>
      </c>
      <c r="I760" s="205">
        <v>363.47</v>
      </c>
      <c r="J760" s="205">
        <v>337.1</v>
      </c>
      <c r="K760" s="205">
        <v>337.1</v>
      </c>
      <c r="L760" s="219">
        <v>15</v>
      </c>
      <c r="M760" s="205">
        <f t="shared" si="196"/>
        <v>50015</v>
      </c>
      <c r="N760" s="205"/>
      <c r="O760" s="205"/>
      <c r="P760" s="205"/>
      <c r="Q760" s="205">
        <f t="shared" si="197"/>
        <v>50015</v>
      </c>
      <c r="R760" s="205">
        <v>50015</v>
      </c>
      <c r="S760" s="219"/>
      <c r="T760" s="205"/>
      <c r="U760" s="205"/>
      <c r="V760" s="204"/>
      <c r="W760" s="205"/>
      <c r="X760" s="205"/>
      <c r="Y760" s="205"/>
      <c r="Z760" s="205"/>
      <c r="AA760" s="205"/>
      <c r="AB760" s="205"/>
      <c r="AC760" s="205"/>
      <c r="AD760" s="205"/>
      <c r="AE760" s="205"/>
      <c r="AF760" s="205"/>
      <c r="AG760" s="221">
        <v>2025</v>
      </c>
      <c r="AH760" s="158"/>
      <c r="AI760" s="175"/>
      <c r="AJ760" s="218"/>
      <c r="AK760" s="15">
        <f t="shared" si="193"/>
        <v>715</v>
      </c>
      <c r="AL760" s="15" t="s">
        <v>155</v>
      </c>
      <c r="AM760" s="15" t="str">
        <f t="shared" si="194"/>
        <v>715.</v>
      </c>
      <c r="AN760" s="222"/>
      <c r="AO760" s="15"/>
      <c r="AP760" s="16"/>
    </row>
    <row r="761" spans="1:42" ht="22.5" hidden="1" customHeight="1" x14ac:dyDescent="0.25">
      <c r="A761" s="83" t="str">
        <f t="shared" si="188"/>
        <v>716.</v>
      </c>
      <c r="B761" s="26">
        <v>1268</v>
      </c>
      <c r="C761" s="28" t="s">
        <v>2937</v>
      </c>
      <c r="D761" s="32">
        <v>1982</v>
      </c>
      <c r="E761" s="135" t="s">
        <v>2957</v>
      </c>
      <c r="F761" s="83" t="s">
        <v>2959</v>
      </c>
      <c r="G761" s="32">
        <v>2</v>
      </c>
      <c r="H761" s="32">
        <v>2</v>
      </c>
      <c r="I761" s="205">
        <v>588.9</v>
      </c>
      <c r="J761" s="205">
        <v>445.5</v>
      </c>
      <c r="K761" s="205">
        <v>445.9</v>
      </c>
      <c r="L761" s="219">
        <v>22</v>
      </c>
      <c r="M761" s="205">
        <f t="shared" si="196"/>
        <v>885600</v>
      </c>
      <c r="N761" s="205"/>
      <c r="O761" s="205"/>
      <c r="P761" s="205"/>
      <c r="Q761" s="205">
        <f t="shared" si="197"/>
        <v>885600</v>
      </c>
      <c r="R761" s="205"/>
      <c r="S761" s="219"/>
      <c r="T761" s="205"/>
      <c r="U761" s="205"/>
      <c r="V761" s="205"/>
      <c r="W761" s="205">
        <v>400</v>
      </c>
      <c r="X761" s="205">
        <f>W761*2214</f>
        <v>885600</v>
      </c>
      <c r="Y761" s="205"/>
      <c r="Z761" s="205"/>
      <c r="AA761" s="205"/>
      <c r="AB761" s="205"/>
      <c r="AC761" s="205"/>
      <c r="AD761" s="205"/>
      <c r="AE761" s="205"/>
      <c r="AF761" s="205"/>
      <c r="AG761" s="221">
        <v>2025</v>
      </c>
      <c r="AH761" s="158"/>
      <c r="AI761" s="175"/>
      <c r="AJ761" s="218"/>
      <c r="AK761" s="15">
        <f t="shared" si="193"/>
        <v>716</v>
      </c>
      <c r="AL761" s="15" t="s">
        <v>155</v>
      </c>
      <c r="AM761" s="15" t="str">
        <f t="shared" si="194"/>
        <v>716.</v>
      </c>
      <c r="AN761" s="222"/>
      <c r="AO761" s="15"/>
      <c r="AP761" s="16"/>
    </row>
    <row r="762" spans="1:42" ht="22.5" hidden="1" customHeight="1" x14ac:dyDescent="0.25">
      <c r="A762" s="83" t="str">
        <f t="shared" si="188"/>
        <v>717.</v>
      </c>
      <c r="B762" s="26">
        <v>1315</v>
      </c>
      <c r="C762" s="40" t="s">
        <v>2938</v>
      </c>
      <c r="D762" s="32">
        <v>1872</v>
      </c>
      <c r="E762" s="135" t="s">
        <v>2957</v>
      </c>
      <c r="F762" s="83" t="s">
        <v>2959</v>
      </c>
      <c r="G762" s="32">
        <v>2</v>
      </c>
      <c r="H762" s="32">
        <v>2</v>
      </c>
      <c r="I762" s="205">
        <v>462.8</v>
      </c>
      <c r="J762" s="205">
        <v>385.2</v>
      </c>
      <c r="K762" s="205">
        <v>295</v>
      </c>
      <c r="L762" s="219">
        <v>24</v>
      </c>
      <c r="M762" s="205">
        <f t="shared" si="196"/>
        <v>123142</v>
      </c>
      <c r="N762" s="205"/>
      <c r="O762" s="205"/>
      <c r="P762" s="205"/>
      <c r="Q762" s="205">
        <f t="shared" si="197"/>
        <v>123142</v>
      </c>
      <c r="R762" s="205"/>
      <c r="S762" s="219"/>
      <c r="T762" s="205"/>
      <c r="U762" s="205"/>
      <c r="V762" s="204"/>
      <c r="W762" s="205"/>
      <c r="X762" s="205"/>
      <c r="Y762" s="205"/>
      <c r="Z762" s="205"/>
      <c r="AA762" s="205">
        <v>46</v>
      </c>
      <c r="AB762" s="205">
        <f>AA762*2677</f>
        <v>123142</v>
      </c>
      <c r="AC762" s="205"/>
      <c r="AD762" s="205"/>
      <c r="AE762" s="205"/>
      <c r="AF762" s="205"/>
      <c r="AG762" s="221">
        <v>2025</v>
      </c>
      <c r="AH762" s="158"/>
      <c r="AI762" s="175"/>
      <c r="AJ762" s="218"/>
      <c r="AK762" s="15">
        <f t="shared" si="193"/>
        <v>717</v>
      </c>
      <c r="AL762" s="15" t="s">
        <v>155</v>
      </c>
      <c r="AM762" s="15" t="str">
        <f t="shared" si="194"/>
        <v>717.</v>
      </c>
      <c r="AN762" s="222"/>
      <c r="AO762" s="15"/>
      <c r="AP762" s="16"/>
    </row>
    <row r="763" spans="1:42" ht="22.5" hidden="1" customHeight="1" x14ac:dyDescent="0.25">
      <c r="A763" s="83" t="str">
        <f t="shared" si="188"/>
        <v>718.</v>
      </c>
      <c r="B763" s="26">
        <v>1317</v>
      </c>
      <c r="C763" s="242" t="s">
        <v>2939</v>
      </c>
      <c r="D763" s="32">
        <v>1961</v>
      </c>
      <c r="E763" s="135" t="s">
        <v>2957</v>
      </c>
      <c r="F763" s="83" t="s">
        <v>2959</v>
      </c>
      <c r="G763" s="32">
        <v>2</v>
      </c>
      <c r="H763" s="32">
        <v>1</v>
      </c>
      <c r="I763" s="205">
        <v>290.39999999999998</v>
      </c>
      <c r="J763" s="205">
        <v>277.3</v>
      </c>
      <c r="K763" s="205">
        <v>277.3</v>
      </c>
      <c r="L763" s="219">
        <v>7</v>
      </c>
      <c r="M763" s="205">
        <f t="shared" si="196"/>
        <v>101726</v>
      </c>
      <c r="N763" s="205"/>
      <c r="O763" s="205"/>
      <c r="P763" s="205"/>
      <c r="Q763" s="205">
        <f t="shared" si="197"/>
        <v>101726</v>
      </c>
      <c r="R763" s="205"/>
      <c r="S763" s="219"/>
      <c r="T763" s="205"/>
      <c r="U763" s="205"/>
      <c r="V763" s="204"/>
      <c r="W763" s="205"/>
      <c r="X763" s="205"/>
      <c r="Y763" s="205"/>
      <c r="Z763" s="205"/>
      <c r="AA763" s="205">
        <v>38</v>
      </c>
      <c r="AB763" s="205">
        <f>AA763*2677</f>
        <v>101726</v>
      </c>
      <c r="AC763" s="205"/>
      <c r="AD763" s="205"/>
      <c r="AE763" s="205"/>
      <c r="AF763" s="205"/>
      <c r="AG763" s="221">
        <v>2025</v>
      </c>
      <c r="AH763" s="158"/>
      <c r="AI763" s="175"/>
      <c r="AJ763" s="218"/>
      <c r="AK763" s="15">
        <f t="shared" si="193"/>
        <v>718</v>
      </c>
      <c r="AL763" s="15" t="s">
        <v>155</v>
      </c>
      <c r="AM763" s="15" t="str">
        <f t="shared" si="194"/>
        <v>718.</v>
      </c>
      <c r="AN763" s="222"/>
      <c r="AO763" s="15"/>
      <c r="AP763" s="16"/>
    </row>
    <row r="764" spans="1:42" ht="22.5" hidden="1" customHeight="1" x14ac:dyDescent="0.25">
      <c r="A764" s="83" t="str">
        <f t="shared" si="188"/>
        <v>719.</v>
      </c>
      <c r="B764" s="26">
        <v>1318</v>
      </c>
      <c r="C764" s="40" t="s">
        <v>2940</v>
      </c>
      <c r="D764" s="32">
        <v>1895</v>
      </c>
      <c r="E764" s="135" t="s">
        <v>2957</v>
      </c>
      <c r="F764" s="135" t="s">
        <v>2960</v>
      </c>
      <c r="G764" s="32">
        <v>2</v>
      </c>
      <c r="H764" s="32">
        <v>1</v>
      </c>
      <c r="I764" s="205">
        <v>309.10000000000002</v>
      </c>
      <c r="J764" s="205">
        <v>194.6</v>
      </c>
      <c r="K764" s="205">
        <v>194.6</v>
      </c>
      <c r="L764" s="219">
        <v>10</v>
      </c>
      <c r="M764" s="205">
        <f t="shared" si="196"/>
        <v>77633</v>
      </c>
      <c r="N764" s="205"/>
      <c r="O764" s="205"/>
      <c r="P764" s="205"/>
      <c r="Q764" s="205">
        <f t="shared" si="197"/>
        <v>77633</v>
      </c>
      <c r="R764" s="205"/>
      <c r="S764" s="219"/>
      <c r="T764" s="205"/>
      <c r="U764" s="205"/>
      <c r="V764" s="204"/>
      <c r="W764" s="205"/>
      <c r="X764" s="205"/>
      <c r="Y764" s="205"/>
      <c r="Z764" s="205"/>
      <c r="AA764" s="205">
        <v>29</v>
      </c>
      <c r="AB764" s="205">
        <f>AA764*2677</f>
        <v>77633</v>
      </c>
      <c r="AC764" s="205"/>
      <c r="AD764" s="205"/>
      <c r="AE764" s="205"/>
      <c r="AF764" s="205"/>
      <c r="AG764" s="221">
        <v>2025</v>
      </c>
      <c r="AH764" s="158"/>
      <c r="AI764" s="175"/>
      <c r="AJ764" s="218"/>
      <c r="AK764" s="15">
        <f t="shared" si="193"/>
        <v>719</v>
      </c>
      <c r="AL764" s="15" t="s">
        <v>155</v>
      </c>
      <c r="AM764" s="15" t="str">
        <f t="shared" si="194"/>
        <v>719.</v>
      </c>
      <c r="AN764" s="222"/>
      <c r="AO764" s="15"/>
      <c r="AP764" s="16"/>
    </row>
    <row r="765" spans="1:42" ht="22.5" hidden="1" customHeight="1" x14ac:dyDescent="0.25">
      <c r="A765" s="83" t="str">
        <f t="shared" si="188"/>
        <v>720.</v>
      </c>
      <c r="B765" s="26">
        <v>1319</v>
      </c>
      <c r="C765" s="242" t="s">
        <v>2941</v>
      </c>
      <c r="D765" s="32">
        <v>1895</v>
      </c>
      <c r="E765" s="135" t="s">
        <v>2957</v>
      </c>
      <c r="F765" s="135" t="s">
        <v>2962</v>
      </c>
      <c r="G765" s="32">
        <v>2</v>
      </c>
      <c r="H765" s="32">
        <v>1</v>
      </c>
      <c r="I765" s="205">
        <v>268.39999999999998</v>
      </c>
      <c r="J765" s="205">
        <v>231.4</v>
      </c>
      <c r="K765" s="205">
        <v>231.4</v>
      </c>
      <c r="L765" s="219">
        <v>15</v>
      </c>
      <c r="M765" s="205">
        <f t="shared" si="196"/>
        <v>88341</v>
      </c>
      <c r="N765" s="205"/>
      <c r="O765" s="205"/>
      <c r="P765" s="205"/>
      <c r="Q765" s="205">
        <f t="shared" si="197"/>
        <v>88341</v>
      </c>
      <c r="R765" s="204"/>
      <c r="S765" s="223"/>
      <c r="T765" s="204"/>
      <c r="U765" s="204"/>
      <c r="V765" s="204"/>
      <c r="W765" s="204"/>
      <c r="X765" s="204"/>
      <c r="Y765" s="204"/>
      <c r="Z765" s="204"/>
      <c r="AA765" s="204">
        <v>33</v>
      </c>
      <c r="AB765" s="204">
        <f>AA765*2677</f>
        <v>88341</v>
      </c>
      <c r="AC765" s="204"/>
      <c r="AD765" s="204"/>
      <c r="AE765" s="205"/>
      <c r="AF765" s="204"/>
      <c r="AG765" s="221">
        <v>2025</v>
      </c>
      <c r="AH765" s="158"/>
      <c r="AI765" s="175"/>
      <c r="AJ765" s="218"/>
      <c r="AK765" s="15">
        <f t="shared" si="193"/>
        <v>720</v>
      </c>
      <c r="AL765" s="15" t="s">
        <v>155</v>
      </c>
      <c r="AM765" s="15" t="str">
        <f t="shared" si="194"/>
        <v>720.</v>
      </c>
      <c r="AN765" s="222"/>
      <c r="AO765" s="16"/>
      <c r="AP765" s="16"/>
    </row>
    <row r="766" spans="1:42" ht="22.5" hidden="1" customHeight="1" x14ac:dyDescent="0.25">
      <c r="A766" s="83"/>
      <c r="B766" s="26"/>
      <c r="C766" s="215" t="s">
        <v>48</v>
      </c>
      <c r="D766" s="133"/>
      <c r="E766" s="135"/>
      <c r="F766" s="139"/>
      <c r="G766" s="133"/>
      <c r="H766" s="133"/>
      <c r="I766" s="211">
        <f>I767+I769+I770</f>
        <v>31266.099999999995</v>
      </c>
      <c r="J766" s="211">
        <f t="shared" ref="J766:M766" si="198">J767+J769+J770</f>
        <v>28487.899999999998</v>
      </c>
      <c r="K766" s="211">
        <f t="shared" si="198"/>
        <v>28199.699999999997</v>
      </c>
      <c r="L766" s="216">
        <f t="shared" si="198"/>
        <v>989</v>
      </c>
      <c r="M766" s="211">
        <f t="shared" si="198"/>
        <v>81455706</v>
      </c>
      <c r="N766" s="211"/>
      <c r="O766" s="211"/>
      <c r="P766" s="211"/>
      <c r="Q766" s="174">
        <f t="shared" si="197"/>
        <v>81455706</v>
      </c>
      <c r="R766" s="211">
        <v>12455532</v>
      </c>
      <c r="S766" s="216"/>
      <c r="T766" s="211"/>
      <c r="U766" s="211">
        <f t="shared" ref="U766:AB766" si="199">U767+U769+U770</f>
        <v>9163</v>
      </c>
      <c r="V766" s="211">
        <f t="shared" si="199"/>
        <v>68933249</v>
      </c>
      <c r="W766" s="211"/>
      <c r="X766" s="211"/>
      <c r="Y766" s="211"/>
      <c r="Z766" s="211"/>
      <c r="AA766" s="211">
        <f t="shared" si="199"/>
        <v>25</v>
      </c>
      <c r="AB766" s="211">
        <f t="shared" si="199"/>
        <v>66925</v>
      </c>
      <c r="AC766" s="211"/>
      <c r="AD766" s="211"/>
      <c r="AE766" s="211"/>
      <c r="AF766" s="211"/>
      <c r="AG766" s="247"/>
      <c r="AH766" s="158"/>
      <c r="AI766" s="175"/>
      <c r="AJ766" s="218"/>
      <c r="AK766" s="15"/>
      <c r="AL766" s="15"/>
      <c r="AM766" s="15"/>
      <c r="AN766" s="248"/>
      <c r="AO766" s="15"/>
      <c r="AP766" s="16"/>
    </row>
    <row r="767" spans="1:42" ht="22.5" hidden="1" customHeight="1" x14ac:dyDescent="0.25">
      <c r="A767" s="83"/>
      <c r="B767" s="26"/>
      <c r="C767" s="215" t="s">
        <v>1202</v>
      </c>
      <c r="D767" s="26"/>
      <c r="E767" s="83"/>
      <c r="F767" s="143"/>
      <c r="G767" s="26"/>
      <c r="H767" s="26"/>
      <c r="I767" s="211">
        <f>SUM(I768)</f>
        <v>664.4</v>
      </c>
      <c r="J767" s="211">
        <f t="shared" ref="J767:R767" si="200">SUM(J768)</f>
        <v>596.1</v>
      </c>
      <c r="K767" s="211">
        <f t="shared" si="200"/>
        <v>596.1</v>
      </c>
      <c r="L767" s="216">
        <f t="shared" si="200"/>
        <v>24</v>
      </c>
      <c r="M767" s="211">
        <f t="shared" si="200"/>
        <v>27720</v>
      </c>
      <c r="N767" s="211"/>
      <c r="O767" s="211"/>
      <c r="P767" s="211"/>
      <c r="Q767" s="174">
        <f t="shared" si="197"/>
        <v>27720</v>
      </c>
      <c r="R767" s="211">
        <f t="shared" si="200"/>
        <v>27720</v>
      </c>
      <c r="S767" s="216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G767" s="247"/>
      <c r="AH767" s="158"/>
      <c r="AI767" s="175"/>
      <c r="AJ767" s="218"/>
      <c r="AK767" s="15"/>
      <c r="AL767" s="15"/>
      <c r="AM767" s="15"/>
      <c r="AN767" s="248"/>
      <c r="AO767" s="15"/>
      <c r="AP767" s="16"/>
    </row>
    <row r="768" spans="1:42" ht="22.5" hidden="1" customHeight="1" x14ac:dyDescent="0.25">
      <c r="A768" s="83" t="str">
        <f>AM768</f>
        <v>721.</v>
      </c>
      <c r="B768" s="26">
        <v>1434</v>
      </c>
      <c r="C768" s="40" t="s">
        <v>1265</v>
      </c>
      <c r="D768" s="26">
        <v>1986</v>
      </c>
      <c r="E768" s="83" t="s">
        <v>2957</v>
      </c>
      <c r="F768" s="83" t="s">
        <v>2961</v>
      </c>
      <c r="G768" s="26">
        <v>2</v>
      </c>
      <c r="H768" s="26">
        <v>2</v>
      </c>
      <c r="I768" s="205">
        <v>664.4</v>
      </c>
      <c r="J768" s="205">
        <v>596.1</v>
      </c>
      <c r="K768" s="205">
        <v>596.1</v>
      </c>
      <c r="L768" s="219">
        <v>24</v>
      </c>
      <c r="M768" s="205">
        <f>R768+T768+V768+X768+Z768+AB768+AE768+AF768</f>
        <v>27720</v>
      </c>
      <c r="N768" s="234"/>
      <c r="O768" s="234"/>
      <c r="P768" s="234"/>
      <c r="Q768" s="205">
        <f>M768</f>
        <v>27720</v>
      </c>
      <c r="R768" s="205">
        <v>27720</v>
      </c>
      <c r="S768" s="219"/>
      <c r="T768" s="205"/>
      <c r="U768" s="205"/>
      <c r="V768" s="234"/>
      <c r="W768" s="234"/>
      <c r="X768" s="234"/>
      <c r="Y768" s="234"/>
      <c r="Z768" s="234"/>
      <c r="AA768" s="234"/>
      <c r="AB768" s="205"/>
      <c r="AC768" s="205"/>
      <c r="AD768" s="205"/>
      <c r="AE768" s="205"/>
      <c r="AF768" s="234"/>
      <c r="AG768" s="221">
        <v>2025</v>
      </c>
      <c r="AH768" s="158"/>
      <c r="AI768" s="175"/>
      <c r="AJ768" s="218"/>
      <c r="AK768" s="15">
        <f t="shared" si="193"/>
        <v>721</v>
      </c>
      <c r="AL768" s="15" t="s">
        <v>155</v>
      </c>
      <c r="AM768" s="15" t="str">
        <f t="shared" si="194"/>
        <v>721.</v>
      </c>
      <c r="AN768" s="222"/>
      <c r="AO768" s="15"/>
      <c r="AP768" s="16"/>
    </row>
    <row r="769" spans="1:42" s="35" customFormat="1" ht="22.5" hidden="1" customHeight="1" x14ac:dyDescent="0.25">
      <c r="A769" s="85"/>
      <c r="B769" s="56"/>
      <c r="C769" s="215" t="s">
        <v>1203</v>
      </c>
      <c r="D769" s="133"/>
      <c r="E769" s="135"/>
      <c r="F769" s="139"/>
      <c r="G769" s="133"/>
      <c r="H769" s="133"/>
      <c r="I769" s="211"/>
      <c r="J769" s="211"/>
      <c r="K769" s="211"/>
      <c r="L769" s="216"/>
      <c r="M769" s="211"/>
      <c r="N769" s="211"/>
      <c r="O769" s="211"/>
      <c r="P769" s="211"/>
      <c r="Q769" s="174"/>
      <c r="R769" s="211"/>
      <c r="S769" s="216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49"/>
      <c r="AG769" s="245"/>
      <c r="AH769" s="158"/>
      <c r="AI769" s="175"/>
      <c r="AJ769" s="238"/>
      <c r="AK769" s="15"/>
      <c r="AL769" s="15"/>
      <c r="AM769" s="15"/>
      <c r="AN769" s="246"/>
      <c r="AP769" s="16"/>
    </row>
    <row r="770" spans="1:42" s="35" customFormat="1" ht="22.5" hidden="1" customHeight="1" x14ac:dyDescent="0.25">
      <c r="A770" s="85"/>
      <c r="B770" s="56"/>
      <c r="C770" s="215" t="s">
        <v>1204</v>
      </c>
      <c r="D770" s="133"/>
      <c r="E770" s="135"/>
      <c r="F770" s="139"/>
      <c r="G770" s="133"/>
      <c r="H770" s="133"/>
      <c r="I770" s="211">
        <f>SUM(I771:I815)</f>
        <v>30601.699999999993</v>
      </c>
      <c r="J770" s="211">
        <f t="shared" ref="J770:AB770" si="201">SUM(J771:J815)</f>
        <v>27891.8</v>
      </c>
      <c r="K770" s="211">
        <f t="shared" si="201"/>
        <v>27603.599999999999</v>
      </c>
      <c r="L770" s="216">
        <f t="shared" si="201"/>
        <v>965</v>
      </c>
      <c r="M770" s="211">
        <f t="shared" si="201"/>
        <v>81427986</v>
      </c>
      <c r="N770" s="211"/>
      <c r="O770" s="211"/>
      <c r="P770" s="211"/>
      <c r="Q770" s="174">
        <f t="shared" ref="Q770" si="202">M770</f>
        <v>81427986</v>
      </c>
      <c r="R770" s="211">
        <f t="shared" si="201"/>
        <v>12427812</v>
      </c>
      <c r="S770" s="216"/>
      <c r="T770" s="211"/>
      <c r="U770" s="211">
        <f t="shared" si="201"/>
        <v>9163</v>
      </c>
      <c r="V770" s="211">
        <f t="shared" si="201"/>
        <v>68933249</v>
      </c>
      <c r="W770" s="211"/>
      <c r="X770" s="211"/>
      <c r="Y770" s="211"/>
      <c r="Z770" s="211"/>
      <c r="AA770" s="211">
        <f t="shared" si="201"/>
        <v>25</v>
      </c>
      <c r="AB770" s="211">
        <f t="shared" si="201"/>
        <v>66925</v>
      </c>
      <c r="AC770" s="211"/>
      <c r="AD770" s="211"/>
      <c r="AE770" s="211"/>
      <c r="AF770" s="211"/>
      <c r="AG770" s="245"/>
      <c r="AH770" s="158"/>
      <c r="AI770" s="175"/>
      <c r="AJ770" s="238"/>
      <c r="AK770" s="15"/>
      <c r="AL770" s="15"/>
      <c r="AM770" s="15"/>
      <c r="AN770" s="246"/>
      <c r="AP770" s="16"/>
    </row>
    <row r="771" spans="1:42" ht="22.5" hidden="1" customHeight="1" x14ac:dyDescent="0.25">
      <c r="A771" s="83" t="str">
        <f t="shared" ref="A771:A815" si="203">AM771</f>
        <v>722.</v>
      </c>
      <c r="B771" s="26">
        <v>1408</v>
      </c>
      <c r="C771" s="40" t="s">
        <v>1260</v>
      </c>
      <c r="D771" s="132">
        <v>1984</v>
      </c>
      <c r="E771" s="83" t="s">
        <v>2957</v>
      </c>
      <c r="F771" s="83" t="s">
        <v>2959</v>
      </c>
      <c r="G771" s="26">
        <v>2</v>
      </c>
      <c r="H771" s="26">
        <v>2</v>
      </c>
      <c r="I771" s="250">
        <v>774.9</v>
      </c>
      <c r="J771" s="250">
        <v>713.7</v>
      </c>
      <c r="K771" s="250">
        <v>713.7</v>
      </c>
      <c r="L771" s="219">
        <v>23</v>
      </c>
      <c r="M771" s="205">
        <f>R771+T771+V771+X771+Z771+AB771+AE771+AF771</f>
        <v>1210178</v>
      </c>
      <c r="N771" s="205"/>
      <c r="O771" s="205"/>
      <c r="P771" s="205"/>
      <c r="Q771" s="205">
        <f t="shared" ref="Q771:Q817" si="204">M771</f>
        <v>1210178</v>
      </c>
      <c r="R771" s="205">
        <v>1210178</v>
      </c>
      <c r="S771" s="219"/>
      <c r="T771" s="205"/>
      <c r="U771" s="205"/>
      <c r="V771" s="205"/>
      <c r="W771" s="205"/>
      <c r="X771" s="205"/>
      <c r="Y771" s="205"/>
      <c r="Z771" s="205"/>
      <c r="AA771" s="205"/>
      <c r="AB771" s="205"/>
      <c r="AC771" s="205"/>
      <c r="AD771" s="205"/>
      <c r="AE771" s="205"/>
      <c r="AF771" s="205"/>
      <c r="AG771" s="221">
        <v>2025</v>
      </c>
      <c r="AH771" s="158"/>
      <c r="AI771" s="175"/>
      <c r="AJ771" s="218"/>
      <c r="AK771" s="15">
        <f t="shared" si="193"/>
        <v>722</v>
      </c>
      <c r="AL771" s="15" t="s">
        <v>155</v>
      </c>
      <c r="AM771" s="15" t="str">
        <f t="shared" si="194"/>
        <v>722.</v>
      </c>
      <c r="AN771" s="31"/>
      <c r="AO771" s="15"/>
      <c r="AP771" s="16"/>
    </row>
    <row r="772" spans="1:42" ht="22.5" hidden="1" customHeight="1" x14ac:dyDescent="0.25">
      <c r="A772" s="83" t="str">
        <f t="shared" si="203"/>
        <v>723.</v>
      </c>
      <c r="B772" s="26">
        <v>1478</v>
      </c>
      <c r="C772" s="40" t="s">
        <v>1273</v>
      </c>
      <c r="D772" s="26">
        <v>1983</v>
      </c>
      <c r="E772" s="83" t="s">
        <v>2957</v>
      </c>
      <c r="F772" s="143" t="s">
        <v>2960</v>
      </c>
      <c r="G772" s="26">
        <v>2</v>
      </c>
      <c r="H772" s="26">
        <v>1</v>
      </c>
      <c r="I772" s="205">
        <v>405.7</v>
      </c>
      <c r="J772" s="205">
        <v>380</v>
      </c>
      <c r="K772" s="205">
        <v>380</v>
      </c>
      <c r="L772" s="219">
        <v>14</v>
      </c>
      <c r="M772" s="205">
        <f t="shared" ref="M772:M815" si="205">R772+T772+V772+X772+Z772+AB772+AE772+AF772</f>
        <v>1242666</v>
      </c>
      <c r="N772" s="205"/>
      <c r="O772" s="205"/>
      <c r="P772" s="205"/>
      <c r="Q772" s="205">
        <f t="shared" si="204"/>
        <v>1242666</v>
      </c>
      <c r="R772" s="205">
        <v>1242666</v>
      </c>
      <c r="S772" s="219"/>
      <c r="T772" s="205"/>
      <c r="U772" s="205"/>
      <c r="V772" s="205"/>
      <c r="W772" s="205"/>
      <c r="X772" s="205"/>
      <c r="Y772" s="205"/>
      <c r="Z772" s="205"/>
      <c r="AA772" s="205"/>
      <c r="AB772" s="205"/>
      <c r="AC772" s="205"/>
      <c r="AD772" s="205"/>
      <c r="AE772" s="205"/>
      <c r="AF772" s="205"/>
      <c r="AG772" s="221">
        <v>2025</v>
      </c>
      <c r="AH772" s="158"/>
      <c r="AI772" s="175"/>
      <c r="AJ772" s="218"/>
      <c r="AK772" s="15">
        <f t="shared" si="193"/>
        <v>723</v>
      </c>
      <c r="AL772" s="15" t="s">
        <v>155</v>
      </c>
      <c r="AM772" s="15" t="str">
        <f t="shared" si="194"/>
        <v>723.</v>
      </c>
      <c r="AN772" s="31"/>
      <c r="AP772" s="16"/>
    </row>
    <row r="773" spans="1:42" ht="22.5" hidden="1" customHeight="1" x14ac:dyDescent="0.25">
      <c r="A773" s="83" t="str">
        <f t="shared" si="203"/>
        <v>724.</v>
      </c>
      <c r="B773" s="26">
        <v>1472</v>
      </c>
      <c r="C773" s="242" t="s">
        <v>1146</v>
      </c>
      <c r="D773" s="133">
        <v>1987</v>
      </c>
      <c r="E773" s="135" t="s">
        <v>2957</v>
      </c>
      <c r="F773" s="83" t="s">
        <v>2959</v>
      </c>
      <c r="G773" s="133">
        <v>3</v>
      </c>
      <c r="H773" s="133">
        <v>3</v>
      </c>
      <c r="I773" s="205">
        <v>1420.2</v>
      </c>
      <c r="J773" s="205">
        <v>1293.2</v>
      </c>
      <c r="K773" s="205">
        <v>1293.2</v>
      </c>
      <c r="L773" s="219">
        <v>41</v>
      </c>
      <c r="M773" s="205">
        <f t="shared" si="205"/>
        <v>5725003</v>
      </c>
      <c r="N773" s="205"/>
      <c r="O773" s="205"/>
      <c r="P773" s="205"/>
      <c r="Q773" s="205">
        <f t="shared" si="204"/>
        <v>5725003</v>
      </c>
      <c r="R773" s="205"/>
      <c r="S773" s="219"/>
      <c r="T773" s="205"/>
      <c r="U773" s="205">
        <v>761</v>
      </c>
      <c r="V773" s="205">
        <f>U773*7523</f>
        <v>5725003</v>
      </c>
      <c r="W773" s="205"/>
      <c r="X773" s="205"/>
      <c r="Y773" s="205"/>
      <c r="Z773" s="205"/>
      <c r="AA773" s="205"/>
      <c r="AB773" s="205"/>
      <c r="AC773" s="205"/>
      <c r="AD773" s="205"/>
      <c r="AE773" s="205"/>
      <c r="AF773" s="205"/>
      <c r="AG773" s="221">
        <v>2025</v>
      </c>
      <c r="AH773" s="158"/>
      <c r="AI773" s="175"/>
      <c r="AJ773" s="218"/>
      <c r="AK773" s="15">
        <f t="shared" si="193"/>
        <v>724</v>
      </c>
      <c r="AL773" s="15" t="s">
        <v>155</v>
      </c>
      <c r="AM773" s="15" t="str">
        <f t="shared" si="194"/>
        <v>724.</v>
      </c>
      <c r="AN773" s="31"/>
      <c r="AP773" s="16"/>
    </row>
    <row r="774" spans="1:42" ht="22.5" hidden="1" customHeight="1" x14ac:dyDescent="0.25">
      <c r="A774" s="83" t="str">
        <f t="shared" si="203"/>
        <v>725.</v>
      </c>
      <c r="B774" s="26">
        <v>1479</v>
      </c>
      <c r="C774" s="40" t="s">
        <v>1274</v>
      </c>
      <c r="D774" s="26">
        <v>1990</v>
      </c>
      <c r="E774" s="83" t="s">
        <v>2957</v>
      </c>
      <c r="F774" s="143" t="s">
        <v>2960</v>
      </c>
      <c r="G774" s="26">
        <v>2</v>
      </c>
      <c r="H774" s="26">
        <v>1</v>
      </c>
      <c r="I774" s="205">
        <v>406</v>
      </c>
      <c r="J774" s="205">
        <v>399.8</v>
      </c>
      <c r="K774" s="205">
        <v>399.8</v>
      </c>
      <c r="L774" s="219">
        <v>12</v>
      </c>
      <c r="M774" s="205">
        <f t="shared" si="205"/>
        <v>1340130</v>
      </c>
      <c r="N774" s="205"/>
      <c r="O774" s="205"/>
      <c r="P774" s="205"/>
      <c r="Q774" s="205">
        <f t="shared" si="204"/>
        <v>1340130</v>
      </c>
      <c r="R774" s="205">
        <v>1340130</v>
      </c>
      <c r="S774" s="219"/>
      <c r="T774" s="205"/>
      <c r="U774" s="205"/>
      <c r="V774" s="205"/>
      <c r="W774" s="205"/>
      <c r="X774" s="205"/>
      <c r="Y774" s="205"/>
      <c r="Z774" s="205"/>
      <c r="AA774" s="205"/>
      <c r="AB774" s="205"/>
      <c r="AC774" s="205"/>
      <c r="AD774" s="205"/>
      <c r="AE774" s="205"/>
      <c r="AF774" s="205"/>
      <c r="AG774" s="221">
        <v>2025</v>
      </c>
      <c r="AH774" s="158"/>
      <c r="AI774" s="175"/>
      <c r="AJ774" s="218"/>
      <c r="AK774" s="15">
        <f t="shared" si="193"/>
        <v>725</v>
      </c>
      <c r="AL774" s="15" t="s">
        <v>155</v>
      </c>
      <c r="AM774" s="15" t="str">
        <f t="shared" si="194"/>
        <v>725.</v>
      </c>
      <c r="AN774" s="31"/>
      <c r="AP774" s="16"/>
    </row>
    <row r="775" spans="1:42" ht="22.5" hidden="1" customHeight="1" x14ac:dyDescent="0.25">
      <c r="A775" s="83" t="str">
        <f t="shared" si="203"/>
        <v>726.</v>
      </c>
      <c r="B775" s="26">
        <v>1407</v>
      </c>
      <c r="C775" s="242" t="s">
        <v>318</v>
      </c>
      <c r="D775" s="133">
        <v>1973</v>
      </c>
      <c r="E775" s="135" t="s">
        <v>2957</v>
      </c>
      <c r="F775" s="83" t="s">
        <v>2959</v>
      </c>
      <c r="G775" s="133">
        <v>2</v>
      </c>
      <c r="H775" s="133">
        <v>2</v>
      </c>
      <c r="I775" s="205">
        <v>774.9</v>
      </c>
      <c r="J775" s="205">
        <v>714</v>
      </c>
      <c r="K775" s="205">
        <v>714</v>
      </c>
      <c r="L775" s="219">
        <v>28</v>
      </c>
      <c r="M775" s="205">
        <f t="shared" si="205"/>
        <v>175617</v>
      </c>
      <c r="N775" s="234"/>
      <c r="O775" s="234"/>
      <c r="P775" s="234"/>
      <c r="Q775" s="205">
        <f t="shared" si="204"/>
        <v>175617</v>
      </c>
      <c r="R775" s="205">
        <v>175617</v>
      </c>
      <c r="S775" s="219"/>
      <c r="T775" s="205"/>
      <c r="U775" s="205"/>
      <c r="V775" s="234"/>
      <c r="W775" s="234"/>
      <c r="X775" s="234"/>
      <c r="Y775" s="234"/>
      <c r="Z775" s="234"/>
      <c r="AA775" s="234"/>
      <c r="AB775" s="205"/>
      <c r="AC775" s="205"/>
      <c r="AD775" s="205"/>
      <c r="AE775" s="205"/>
      <c r="AF775" s="234"/>
      <c r="AG775" s="221">
        <v>2025</v>
      </c>
      <c r="AH775" s="158"/>
      <c r="AI775" s="175"/>
      <c r="AJ775" s="218"/>
      <c r="AK775" s="15">
        <f t="shared" si="193"/>
        <v>726</v>
      </c>
      <c r="AL775" s="15" t="s">
        <v>155</v>
      </c>
      <c r="AM775" s="15" t="str">
        <f t="shared" si="194"/>
        <v>726.</v>
      </c>
      <c r="AN775" s="31"/>
      <c r="AO775" s="15"/>
      <c r="AP775" s="16"/>
    </row>
    <row r="776" spans="1:42" ht="22.5" hidden="1" customHeight="1" x14ac:dyDescent="0.25">
      <c r="A776" s="83" t="str">
        <f t="shared" si="203"/>
        <v>727.</v>
      </c>
      <c r="B776" s="26">
        <v>1431</v>
      </c>
      <c r="C776" s="242" t="s">
        <v>329</v>
      </c>
      <c r="D776" s="133">
        <v>1989</v>
      </c>
      <c r="E776" s="135" t="s">
        <v>2957</v>
      </c>
      <c r="F776" s="83" t="s">
        <v>2959</v>
      </c>
      <c r="G776" s="133">
        <v>3</v>
      </c>
      <c r="H776" s="133">
        <v>2</v>
      </c>
      <c r="I776" s="205">
        <v>1337</v>
      </c>
      <c r="J776" s="205">
        <v>1262.5999999999999</v>
      </c>
      <c r="K776" s="205">
        <v>1262.5999999999999</v>
      </c>
      <c r="L776" s="219">
        <v>48</v>
      </c>
      <c r="M776" s="205">
        <f t="shared" si="205"/>
        <v>145452</v>
      </c>
      <c r="N776" s="205"/>
      <c r="O776" s="205"/>
      <c r="P776" s="205"/>
      <c r="Q776" s="205">
        <f t="shared" si="204"/>
        <v>145452</v>
      </c>
      <c r="R776" s="205">
        <v>145452</v>
      </c>
      <c r="S776" s="219"/>
      <c r="T776" s="205"/>
      <c r="U776" s="205"/>
      <c r="V776" s="205"/>
      <c r="W776" s="205"/>
      <c r="X776" s="205"/>
      <c r="Y776" s="205"/>
      <c r="Z776" s="205"/>
      <c r="AA776" s="205"/>
      <c r="AB776" s="205"/>
      <c r="AC776" s="205"/>
      <c r="AD776" s="205"/>
      <c r="AE776" s="205"/>
      <c r="AF776" s="205"/>
      <c r="AG776" s="221">
        <v>2025</v>
      </c>
      <c r="AH776" s="158"/>
      <c r="AI776" s="175"/>
      <c r="AJ776" s="218"/>
      <c r="AK776" s="15">
        <f t="shared" si="193"/>
        <v>727</v>
      </c>
      <c r="AL776" s="15" t="s">
        <v>155</v>
      </c>
      <c r="AM776" s="15" t="str">
        <f t="shared" si="194"/>
        <v>727.</v>
      </c>
      <c r="AN776" s="31"/>
      <c r="AP776" s="16"/>
    </row>
    <row r="777" spans="1:42" ht="22.5" hidden="1" customHeight="1" x14ac:dyDescent="0.25">
      <c r="A777" s="83" t="str">
        <f t="shared" si="203"/>
        <v>728.</v>
      </c>
      <c r="B777" s="26">
        <v>1435</v>
      </c>
      <c r="C777" s="242" t="s">
        <v>49</v>
      </c>
      <c r="D777" s="133">
        <v>1994</v>
      </c>
      <c r="E777" s="135" t="s">
        <v>2957</v>
      </c>
      <c r="F777" s="83" t="s">
        <v>2959</v>
      </c>
      <c r="G777" s="133">
        <v>3</v>
      </c>
      <c r="H777" s="133">
        <v>2</v>
      </c>
      <c r="I777" s="205">
        <v>1387.3</v>
      </c>
      <c r="J777" s="205">
        <v>1289.3</v>
      </c>
      <c r="K777" s="205">
        <v>1289.3</v>
      </c>
      <c r="L777" s="219">
        <v>54</v>
      </c>
      <c r="M777" s="205">
        <f t="shared" si="205"/>
        <v>1665010</v>
      </c>
      <c r="N777" s="205"/>
      <c r="O777" s="205"/>
      <c r="P777" s="205"/>
      <c r="Q777" s="205">
        <f t="shared" si="204"/>
        <v>1665010</v>
      </c>
      <c r="R777" s="205">
        <v>1665010</v>
      </c>
      <c r="S777" s="219"/>
      <c r="T777" s="205"/>
      <c r="U777" s="205"/>
      <c r="V777" s="205"/>
      <c r="W777" s="205"/>
      <c r="X777" s="205"/>
      <c r="Y777" s="205"/>
      <c r="Z777" s="205"/>
      <c r="AA777" s="205"/>
      <c r="AB777" s="205"/>
      <c r="AC777" s="205"/>
      <c r="AD777" s="205"/>
      <c r="AE777" s="205"/>
      <c r="AF777" s="205"/>
      <c r="AG777" s="221">
        <v>2025</v>
      </c>
      <c r="AH777" s="158"/>
      <c r="AI777" s="175"/>
      <c r="AJ777" s="218"/>
      <c r="AK777" s="15">
        <f t="shared" si="193"/>
        <v>728</v>
      </c>
      <c r="AL777" s="15" t="s">
        <v>155</v>
      </c>
      <c r="AM777" s="15" t="str">
        <f t="shared" si="194"/>
        <v>728.</v>
      </c>
      <c r="AN777" s="31"/>
      <c r="AP777" s="16"/>
    </row>
    <row r="778" spans="1:42" ht="22.5" hidden="1" customHeight="1" x14ac:dyDescent="0.25">
      <c r="A778" s="83" t="str">
        <f t="shared" si="203"/>
        <v>729.</v>
      </c>
      <c r="B778" s="26">
        <v>1410</v>
      </c>
      <c r="C778" s="242" t="s">
        <v>319</v>
      </c>
      <c r="D778" s="133">
        <v>1982</v>
      </c>
      <c r="E778" s="135" t="s">
        <v>2957</v>
      </c>
      <c r="F778" s="83" t="s">
        <v>2959</v>
      </c>
      <c r="G778" s="133">
        <v>2</v>
      </c>
      <c r="H778" s="133">
        <v>2</v>
      </c>
      <c r="I778" s="205">
        <v>782.2</v>
      </c>
      <c r="J778" s="205">
        <v>722.3</v>
      </c>
      <c r="K778" s="205">
        <v>722.3</v>
      </c>
      <c r="L778" s="219">
        <v>23</v>
      </c>
      <c r="M778" s="205">
        <f t="shared" si="205"/>
        <v>1238605</v>
      </c>
      <c r="N778" s="234"/>
      <c r="O778" s="234"/>
      <c r="P778" s="234"/>
      <c r="Q778" s="205">
        <f t="shared" si="204"/>
        <v>1238605</v>
      </c>
      <c r="R778" s="205">
        <v>1238605</v>
      </c>
      <c r="S778" s="219"/>
      <c r="T778" s="205"/>
      <c r="U778" s="205"/>
      <c r="V778" s="234"/>
      <c r="W778" s="234"/>
      <c r="X778" s="234"/>
      <c r="Y778" s="234"/>
      <c r="Z778" s="234"/>
      <c r="AA778" s="234"/>
      <c r="AB778" s="205"/>
      <c r="AC778" s="205"/>
      <c r="AD778" s="205"/>
      <c r="AE778" s="205"/>
      <c r="AF778" s="234"/>
      <c r="AG778" s="221">
        <v>2025</v>
      </c>
      <c r="AH778" s="158"/>
      <c r="AI778" s="175"/>
      <c r="AJ778" s="218"/>
      <c r="AK778" s="15">
        <f t="shared" si="193"/>
        <v>729</v>
      </c>
      <c r="AL778" s="15" t="s">
        <v>155</v>
      </c>
      <c r="AM778" s="15" t="str">
        <f t="shared" si="194"/>
        <v>729.</v>
      </c>
      <c r="AN778" s="31"/>
      <c r="AO778" s="15"/>
      <c r="AP778" s="16"/>
    </row>
    <row r="779" spans="1:42" ht="22.5" hidden="1" customHeight="1" x14ac:dyDescent="0.25">
      <c r="A779" s="83" t="str">
        <f t="shared" si="203"/>
        <v>730.</v>
      </c>
      <c r="B779" s="26">
        <v>1416</v>
      </c>
      <c r="C779" s="242" t="s">
        <v>320</v>
      </c>
      <c r="D779" s="133">
        <v>1971</v>
      </c>
      <c r="E779" s="135" t="s">
        <v>2957</v>
      </c>
      <c r="F779" s="83" t="s">
        <v>2959</v>
      </c>
      <c r="G779" s="133">
        <v>2</v>
      </c>
      <c r="H779" s="133">
        <v>1</v>
      </c>
      <c r="I779" s="205">
        <v>483.7</v>
      </c>
      <c r="J779" s="205">
        <v>421.2</v>
      </c>
      <c r="K779" s="205">
        <v>421.2</v>
      </c>
      <c r="L779" s="219">
        <v>12</v>
      </c>
      <c r="M779" s="205">
        <f t="shared" si="205"/>
        <v>17148</v>
      </c>
      <c r="N779" s="234"/>
      <c r="O779" s="234"/>
      <c r="P779" s="234"/>
      <c r="Q779" s="205">
        <f t="shared" si="204"/>
        <v>17148</v>
      </c>
      <c r="R779" s="205">
        <v>17148</v>
      </c>
      <c r="S779" s="219"/>
      <c r="T779" s="205"/>
      <c r="U779" s="205"/>
      <c r="V779" s="234"/>
      <c r="W779" s="234"/>
      <c r="X779" s="234"/>
      <c r="Y779" s="234"/>
      <c r="Z779" s="234"/>
      <c r="AA779" s="234"/>
      <c r="AB779" s="205"/>
      <c r="AC779" s="205"/>
      <c r="AD779" s="205"/>
      <c r="AE779" s="205"/>
      <c r="AF779" s="234"/>
      <c r="AG779" s="221">
        <v>2025</v>
      </c>
      <c r="AH779" s="158"/>
      <c r="AI779" s="175"/>
      <c r="AJ779" s="218"/>
      <c r="AK779" s="15">
        <f t="shared" si="193"/>
        <v>730</v>
      </c>
      <c r="AL779" s="15" t="s">
        <v>155</v>
      </c>
      <c r="AM779" s="15" t="str">
        <f t="shared" si="194"/>
        <v>730.</v>
      </c>
      <c r="AN779" s="31"/>
      <c r="AO779" s="15"/>
      <c r="AP779" s="16"/>
    </row>
    <row r="780" spans="1:42" ht="22.5" hidden="1" customHeight="1" x14ac:dyDescent="0.25">
      <c r="A780" s="83" t="str">
        <f t="shared" si="203"/>
        <v>731.</v>
      </c>
      <c r="B780" s="26">
        <v>1418</v>
      </c>
      <c r="C780" s="40" t="s">
        <v>1263</v>
      </c>
      <c r="D780" s="26">
        <v>1966</v>
      </c>
      <c r="E780" s="83" t="s">
        <v>2957</v>
      </c>
      <c r="F780" s="83" t="s">
        <v>2959</v>
      </c>
      <c r="G780" s="26">
        <v>2</v>
      </c>
      <c r="H780" s="26">
        <v>1</v>
      </c>
      <c r="I780" s="205">
        <v>393.1</v>
      </c>
      <c r="J780" s="205">
        <v>353.8</v>
      </c>
      <c r="K780" s="205">
        <v>268</v>
      </c>
      <c r="L780" s="219">
        <v>13</v>
      </c>
      <c r="M780" s="205">
        <f t="shared" si="205"/>
        <v>3234890</v>
      </c>
      <c r="N780" s="234"/>
      <c r="O780" s="234"/>
      <c r="P780" s="234"/>
      <c r="Q780" s="205">
        <f t="shared" si="204"/>
        <v>3234890</v>
      </c>
      <c r="R780" s="205"/>
      <c r="S780" s="219"/>
      <c r="T780" s="205"/>
      <c r="U780" s="205">
        <v>430</v>
      </c>
      <c r="V780" s="205">
        <v>3234890</v>
      </c>
      <c r="W780" s="205"/>
      <c r="X780" s="205"/>
      <c r="Y780" s="205"/>
      <c r="Z780" s="205"/>
      <c r="AA780" s="205"/>
      <c r="AB780" s="205"/>
      <c r="AC780" s="205"/>
      <c r="AD780" s="205"/>
      <c r="AE780" s="205"/>
      <c r="AF780" s="205"/>
      <c r="AG780" s="221">
        <v>2025</v>
      </c>
      <c r="AH780" s="158"/>
      <c r="AI780" s="175"/>
      <c r="AJ780" s="218"/>
      <c r="AK780" s="15">
        <f t="shared" si="193"/>
        <v>731</v>
      </c>
      <c r="AL780" s="15" t="s">
        <v>155</v>
      </c>
      <c r="AM780" s="15" t="str">
        <f t="shared" si="194"/>
        <v>731.</v>
      </c>
      <c r="AN780" s="31"/>
      <c r="AP780" s="16"/>
    </row>
    <row r="781" spans="1:42" ht="22.5" hidden="1" customHeight="1" x14ac:dyDescent="0.25">
      <c r="A781" s="83" t="str">
        <f t="shared" si="203"/>
        <v>732.</v>
      </c>
      <c r="B781" s="26">
        <v>1433</v>
      </c>
      <c r="C781" s="40" t="s">
        <v>321</v>
      </c>
      <c r="D781" s="26">
        <v>1981</v>
      </c>
      <c r="E781" s="83" t="s">
        <v>2957</v>
      </c>
      <c r="F781" s="83" t="s">
        <v>2959</v>
      </c>
      <c r="G781" s="26">
        <v>2</v>
      </c>
      <c r="H781" s="26">
        <v>2</v>
      </c>
      <c r="I781" s="205">
        <v>789.3</v>
      </c>
      <c r="J781" s="205">
        <v>733.7</v>
      </c>
      <c r="K781" s="205">
        <v>733.7</v>
      </c>
      <c r="L781" s="219">
        <v>30</v>
      </c>
      <c r="M781" s="205">
        <f t="shared" si="205"/>
        <v>469200</v>
      </c>
      <c r="N781" s="234"/>
      <c r="O781" s="234"/>
      <c r="P781" s="234"/>
      <c r="Q781" s="205">
        <f t="shared" si="204"/>
        <v>469200</v>
      </c>
      <c r="R781" s="205">
        <v>469200</v>
      </c>
      <c r="S781" s="219"/>
      <c r="T781" s="205"/>
      <c r="U781" s="205"/>
      <c r="V781" s="205"/>
      <c r="W781" s="205"/>
      <c r="X781" s="205"/>
      <c r="Y781" s="205"/>
      <c r="Z781" s="205"/>
      <c r="AA781" s="205"/>
      <c r="AB781" s="205"/>
      <c r="AC781" s="205"/>
      <c r="AD781" s="205"/>
      <c r="AE781" s="205"/>
      <c r="AF781" s="205"/>
      <c r="AG781" s="221">
        <v>2025</v>
      </c>
      <c r="AH781" s="158"/>
      <c r="AI781" s="175"/>
      <c r="AJ781" s="218"/>
      <c r="AK781" s="15">
        <f t="shared" si="193"/>
        <v>732</v>
      </c>
      <c r="AL781" s="15" t="s">
        <v>155</v>
      </c>
      <c r="AM781" s="15" t="str">
        <f t="shared" si="194"/>
        <v>732.</v>
      </c>
      <c r="AN781" s="31"/>
      <c r="AP781" s="16"/>
    </row>
    <row r="782" spans="1:42" ht="22.5" hidden="1" customHeight="1" x14ac:dyDescent="0.25">
      <c r="A782" s="83" t="str">
        <f t="shared" si="203"/>
        <v>733.</v>
      </c>
      <c r="B782" s="26">
        <v>1488</v>
      </c>
      <c r="C782" s="242" t="s">
        <v>147</v>
      </c>
      <c r="D782" s="26">
        <v>1982</v>
      </c>
      <c r="E782" s="135" t="s">
        <v>2957</v>
      </c>
      <c r="F782" s="83" t="s">
        <v>2959</v>
      </c>
      <c r="G782" s="26">
        <v>2</v>
      </c>
      <c r="H782" s="26">
        <v>3</v>
      </c>
      <c r="I782" s="205">
        <v>1005.7</v>
      </c>
      <c r="J782" s="205">
        <v>947.6</v>
      </c>
      <c r="K782" s="205">
        <v>947.6</v>
      </c>
      <c r="L782" s="219">
        <v>33</v>
      </c>
      <c r="M782" s="205">
        <f t="shared" si="205"/>
        <v>1616278</v>
      </c>
      <c r="N782" s="205"/>
      <c r="O782" s="205"/>
      <c r="P782" s="205"/>
      <c r="Q782" s="205">
        <f t="shared" si="204"/>
        <v>1616278</v>
      </c>
      <c r="R782" s="205">
        <v>1616278</v>
      </c>
      <c r="S782" s="219"/>
      <c r="T782" s="205"/>
      <c r="U782" s="205"/>
      <c r="V782" s="205"/>
      <c r="W782" s="205"/>
      <c r="X782" s="205"/>
      <c r="Y782" s="205"/>
      <c r="Z782" s="205"/>
      <c r="AA782" s="205"/>
      <c r="AB782" s="205"/>
      <c r="AC782" s="205"/>
      <c r="AD782" s="205"/>
      <c r="AE782" s="205"/>
      <c r="AF782" s="205"/>
      <c r="AG782" s="221">
        <v>2025</v>
      </c>
      <c r="AH782" s="158"/>
      <c r="AI782" s="175"/>
      <c r="AJ782" s="218"/>
      <c r="AK782" s="15">
        <f t="shared" si="193"/>
        <v>733</v>
      </c>
      <c r="AL782" s="15" t="s">
        <v>155</v>
      </c>
      <c r="AM782" s="15" t="str">
        <f t="shared" si="194"/>
        <v>733.</v>
      </c>
      <c r="AN782" s="31"/>
      <c r="AO782" s="15"/>
      <c r="AP782" s="16"/>
    </row>
    <row r="783" spans="1:42" ht="22.5" hidden="1" customHeight="1" x14ac:dyDescent="0.25">
      <c r="A783" s="83" t="str">
        <f t="shared" si="203"/>
        <v>734.</v>
      </c>
      <c r="B783" s="26">
        <v>1471</v>
      </c>
      <c r="C783" s="40" t="s">
        <v>330</v>
      </c>
      <c r="D783" s="132">
        <v>1973</v>
      </c>
      <c r="E783" s="83" t="s">
        <v>2957</v>
      </c>
      <c r="F783" s="83" t="s">
        <v>2959</v>
      </c>
      <c r="G783" s="132">
        <v>2</v>
      </c>
      <c r="H783" s="26">
        <v>3</v>
      </c>
      <c r="I783" s="250">
        <v>924.9</v>
      </c>
      <c r="J783" s="250">
        <v>900.2</v>
      </c>
      <c r="K783" s="250">
        <v>900.2</v>
      </c>
      <c r="L783" s="219">
        <v>23</v>
      </c>
      <c r="M783" s="205">
        <f t="shared" si="205"/>
        <v>300288</v>
      </c>
      <c r="N783" s="205"/>
      <c r="O783" s="205"/>
      <c r="P783" s="205"/>
      <c r="Q783" s="205">
        <f t="shared" si="204"/>
        <v>300288</v>
      </c>
      <c r="R783" s="205">
        <v>300288</v>
      </c>
      <c r="S783" s="219"/>
      <c r="T783" s="205"/>
      <c r="U783" s="205"/>
      <c r="V783" s="205"/>
      <c r="W783" s="205"/>
      <c r="X783" s="205"/>
      <c r="Y783" s="205"/>
      <c r="Z783" s="205"/>
      <c r="AA783" s="205"/>
      <c r="AB783" s="205"/>
      <c r="AC783" s="205"/>
      <c r="AD783" s="205"/>
      <c r="AE783" s="205"/>
      <c r="AF783" s="205"/>
      <c r="AG783" s="221">
        <v>2025</v>
      </c>
      <c r="AH783" s="158"/>
      <c r="AI783" s="175"/>
      <c r="AJ783" s="218"/>
      <c r="AK783" s="15">
        <f t="shared" si="193"/>
        <v>734</v>
      </c>
      <c r="AL783" s="15" t="s">
        <v>155</v>
      </c>
      <c r="AM783" s="15" t="str">
        <f t="shared" si="194"/>
        <v>734.</v>
      </c>
      <c r="AN783" s="31"/>
      <c r="AP783" s="16"/>
    </row>
    <row r="784" spans="1:42" ht="22.5" hidden="1" customHeight="1" x14ac:dyDescent="0.25">
      <c r="A784" s="83" t="str">
        <f t="shared" si="203"/>
        <v>735.</v>
      </c>
      <c r="B784" s="26">
        <v>1477</v>
      </c>
      <c r="C784" s="40" t="s">
        <v>328</v>
      </c>
      <c r="D784" s="132">
        <v>1982</v>
      </c>
      <c r="E784" s="83" t="s">
        <v>2957</v>
      </c>
      <c r="F784" s="83" t="s">
        <v>2959</v>
      </c>
      <c r="G784" s="26">
        <v>3</v>
      </c>
      <c r="H784" s="26">
        <v>3</v>
      </c>
      <c r="I784" s="205">
        <v>1550.5</v>
      </c>
      <c r="J784" s="205">
        <v>1458</v>
      </c>
      <c r="K784" s="205">
        <v>1458</v>
      </c>
      <c r="L784" s="219">
        <v>53</v>
      </c>
      <c r="M784" s="205">
        <f t="shared" si="205"/>
        <v>6394550</v>
      </c>
      <c r="N784" s="205"/>
      <c r="O784" s="205"/>
      <c r="P784" s="205"/>
      <c r="Q784" s="205">
        <f t="shared" si="204"/>
        <v>6394550</v>
      </c>
      <c r="R784" s="205"/>
      <c r="S784" s="219"/>
      <c r="T784" s="205"/>
      <c r="U784" s="205">
        <v>850</v>
      </c>
      <c r="V784" s="205">
        <v>6394550</v>
      </c>
      <c r="W784" s="205"/>
      <c r="X784" s="205"/>
      <c r="Y784" s="205"/>
      <c r="Z784" s="205"/>
      <c r="AA784" s="205"/>
      <c r="AB784" s="205"/>
      <c r="AC784" s="205"/>
      <c r="AD784" s="205"/>
      <c r="AE784" s="205"/>
      <c r="AF784" s="205"/>
      <c r="AG784" s="221">
        <v>2025</v>
      </c>
      <c r="AH784" s="158"/>
      <c r="AI784" s="175"/>
      <c r="AJ784" s="218"/>
      <c r="AK784" s="15">
        <f t="shared" si="193"/>
        <v>735</v>
      </c>
      <c r="AL784" s="15" t="s">
        <v>155</v>
      </c>
      <c r="AM784" s="15" t="str">
        <f t="shared" si="194"/>
        <v>735.</v>
      </c>
      <c r="AN784" s="31"/>
      <c r="AP784" s="16"/>
    </row>
    <row r="785" spans="1:42" ht="22.5" hidden="1" customHeight="1" x14ac:dyDescent="0.25">
      <c r="A785" s="83" t="str">
        <f t="shared" si="203"/>
        <v>736.</v>
      </c>
      <c r="B785" s="26">
        <v>1377</v>
      </c>
      <c r="C785" s="40" t="s">
        <v>1258</v>
      </c>
      <c r="D785" s="26">
        <v>1970</v>
      </c>
      <c r="E785" s="135" t="s">
        <v>2957</v>
      </c>
      <c r="F785" s="83" t="s">
        <v>2959</v>
      </c>
      <c r="G785" s="26">
        <v>2</v>
      </c>
      <c r="H785" s="26">
        <v>2</v>
      </c>
      <c r="I785" s="250">
        <v>500.8</v>
      </c>
      <c r="J785" s="250">
        <v>440.3</v>
      </c>
      <c r="K785" s="250">
        <v>440.3</v>
      </c>
      <c r="L785" s="219">
        <v>24</v>
      </c>
      <c r="M785" s="205">
        <f t="shared" si="205"/>
        <v>66925</v>
      </c>
      <c r="N785" s="234"/>
      <c r="O785" s="234"/>
      <c r="P785" s="234"/>
      <c r="Q785" s="205">
        <f t="shared" si="204"/>
        <v>66925</v>
      </c>
      <c r="R785" s="205"/>
      <c r="S785" s="219"/>
      <c r="T785" s="205"/>
      <c r="U785" s="205"/>
      <c r="V785" s="205"/>
      <c r="W785" s="205"/>
      <c r="X785" s="205"/>
      <c r="Y785" s="205"/>
      <c r="Z785" s="205"/>
      <c r="AA785" s="205">
        <v>25</v>
      </c>
      <c r="AB785" s="205">
        <f>AA785*2677</f>
        <v>66925</v>
      </c>
      <c r="AC785" s="211"/>
      <c r="AD785" s="211"/>
      <c r="AE785" s="211"/>
      <c r="AF785" s="211"/>
      <c r="AG785" s="221">
        <v>2025</v>
      </c>
      <c r="AH785" s="158"/>
      <c r="AI785" s="175"/>
      <c r="AJ785" s="218"/>
      <c r="AK785" s="15">
        <f t="shared" si="193"/>
        <v>736</v>
      </c>
      <c r="AL785" s="15" t="s">
        <v>155</v>
      </c>
      <c r="AM785" s="15" t="str">
        <f t="shared" si="194"/>
        <v>736.</v>
      </c>
      <c r="AN785" s="31"/>
      <c r="AO785" s="15"/>
      <c r="AP785" s="16"/>
    </row>
    <row r="786" spans="1:42" ht="22.5" hidden="1" customHeight="1" x14ac:dyDescent="0.25">
      <c r="A786" s="83" t="str">
        <f t="shared" si="203"/>
        <v>737.</v>
      </c>
      <c r="B786" s="26">
        <v>1409</v>
      </c>
      <c r="C786" s="40" t="s">
        <v>1261</v>
      </c>
      <c r="D786" s="132">
        <v>1980</v>
      </c>
      <c r="E786" s="83" t="s">
        <v>2957</v>
      </c>
      <c r="F786" s="83" t="s">
        <v>2959</v>
      </c>
      <c r="G786" s="26">
        <v>2</v>
      </c>
      <c r="H786" s="26">
        <v>2</v>
      </c>
      <c r="I786" s="250">
        <v>775.4</v>
      </c>
      <c r="J786" s="250">
        <v>718.4</v>
      </c>
      <c r="K786" s="250">
        <v>718.4</v>
      </c>
      <c r="L786" s="219">
        <v>24</v>
      </c>
      <c r="M786" s="205">
        <f t="shared" si="205"/>
        <v>131376</v>
      </c>
      <c r="N786" s="234"/>
      <c r="O786" s="234"/>
      <c r="P786" s="234"/>
      <c r="Q786" s="205">
        <f t="shared" si="204"/>
        <v>131376</v>
      </c>
      <c r="R786" s="205">
        <v>131376</v>
      </c>
      <c r="S786" s="219"/>
      <c r="T786" s="205"/>
      <c r="U786" s="205"/>
      <c r="V786" s="234"/>
      <c r="W786" s="234"/>
      <c r="X786" s="234"/>
      <c r="Y786" s="234"/>
      <c r="Z786" s="234"/>
      <c r="AA786" s="234"/>
      <c r="AB786" s="205"/>
      <c r="AC786" s="205"/>
      <c r="AD786" s="205"/>
      <c r="AE786" s="205"/>
      <c r="AF786" s="234"/>
      <c r="AG786" s="221">
        <v>2025</v>
      </c>
      <c r="AH786" s="158"/>
      <c r="AI786" s="175"/>
      <c r="AJ786" s="218"/>
      <c r="AK786" s="15">
        <f t="shared" si="193"/>
        <v>737</v>
      </c>
      <c r="AL786" s="15" t="s">
        <v>155</v>
      </c>
      <c r="AM786" s="15" t="str">
        <f t="shared" si="194"/>
        <v>737.</v>
      </c>
      <c r="AN786" s="31"/>
      <c r="AO786" s="15"/>
      <c r="AP786" s="16"/>
    </row>
    <row r="787" spans="1:42" ht="22.5" hidden="1" customHeight="1" x14ac:dyDescent="0.25">
      <c r="A787" s="83" t="str">
        <f t="shared" si="203"/>
        <v>738.</v>
      </c>
      <c r="B787" s="26">
        <v>1450</v>
      </c>
      <c r="C787" s="40" t="s">
        <v>1267</v>
      </c>
      <c r="D787" s="26">
        <v>1934</v>
      </c>
      <c r="E787" s="135" t="s">
        <v>2957</v>
      </c>
      <c r="F787" s="83" t="s">
        <v>2960</v>
      </c>
      <c r="G787" s="26">
        <v>1</v>
      </c>
      <c r="H787" s="26">
        <v>2</v>
      </c>
      <c r="I787" s="205">
        <v>232.4</v>
      </c>
      <c r="J787" s="205">
        <v>200.8</v>
      </c>
      <c r="K787" s="205">
        <v>200.8</v>
      </c>
      <c r="L787" s="219">
        <v>9</v>
      </c>
      <c r="M787" s="205">
        <f t="shared" si="205"/>
        <v>57160</v>
      </c>
      <c r="N787" s="205"/>
      <c r="O787" s="205"/>
      <c r="P787" s="205"/>
      <c r="Q787" s="205">
        <f t="shared" si="204"/>
        <v>57160</v>
      </c>
      <c r="R787" s="205">
        <v>57160</v>
      </c>
      <c r="S787" s="219"/>
      <c r="T787" s="205"/>
      <c r="U787" s="205"/>
      <c r="V787" s="205"/>
      <c r="W787" s="205"/>
      <c r="X787" s="205"/>
      <c r="Y787" s="205"/>
      <c r="Z787" s="205"/>
      <c r="AA787" s="205"/>
      <c r="AB787" s="205"/>
      <c r="AC787" s="205"/>
      <c r="AD787" s="205"/>
      <c r="AE787" s="205"/>
      <c r="AF787" s="205"/>
      <c r="AG787" s="221">
        <v>2025</v>
      </c>
      <c r="AH787" s="158"/>
      <c r="AI787" s="175"/>
      <c r="AJ787" s="218"/>
      <c r="AK787" s="15">
        <f t="shared" si="193"/>
        <v>738</v>
      </c>
      <c r="AL787" s="15" t="s">
        <v>155</v>
      </c>
      <c r="AM787" s="15" t="str">
        <f t="shared" si="194"/>
        <v>738.</v>
      </c>
      <c r="AN787" s="31"/>
      <c r="AO787" s="15"/>
      <c r="AP787" s="16"/>
    </row>
    <row r="788" spans="1:42" ht="22.5" hidden="1" customHeight="1" x14ac:dyDescent="0.25">
      <c r="A788" s="83" t="str">
        <f t="shared" si="203"/>
        <v>739.</v>
      </c>
      <c r="B788" s="26">
        <v>1430</v>
      </c>
      <c r="C788" s="40" t="s">
        <v>3107</v>
      </c>
      <c r="D788" s="132">
        <v>1984</v>
      </c>
      <c r="E788" s="83" t="s">
        <v>2957</v>
      </c>
      <c r="F788" s="83" t="s">
        <v>2959</v>
      </c>
      <c r="G788" s="26">
        <v>3</v>
      </c>
      <c r="H788" s="26">
        <v>3</v>
      </c>
      <c r="I788" s="250">
        <v>1504.1</v>
      </c>
      <c r="J788" s="250">
        <v>1255.4000000000001</v>
      </c>
      <c r="K788" s="250">
        <v>1255.4000000000001</v>
      </c>
      <c r="L788" s="219">
        <v>28</v>
      </c>
      <c r="M788" s="205">
        <f t="shared" si="205"/>
        <v>173604</v>
      </c>
      <c r="N788" s="205"/>
      <c r="O788" s="205"/>
      <c r="P788" s="205"/>
      <c r="Q788" s="205">
        <f t="shared" si="204"/>
        <v>173604</v>
      </c>
      <c r="R788" s="205">
        <v>173604</v>
      </c>
      <c r="S788" s="219"/>
      <c r="T788" s="205"/>
      <c r="U788" s="205"/>
      <c r="V788" s="205"/>
      <c r="W788" s="205"/>
      <c r="X788" s="205"/>
      <c r="Y788" s="205"/>
      <c r="Z788" s="205"/>
      <c r="AA788" s="205"/>
      <c r="AB788" s="205"/>
      <c r="AC788" s="205"/>
      <c r="AD788" s="205"/>
      <c r="AE788" s="205"/>
      <c r="AF788" s="205"/>
      <c r="AG788" s="221">
        <v>2025</v>
      </c>
      <c r="AH788" s="158"/>
      <c r="AI788" s="175"/>
      <c r="AJ788" s="218"/>
      <c r="AK788" s="15">
        <f t="shared" si="193"/>
        <v>739</v>
      </c>
      <c r="AL788" s="15" t="s">
        <v>155</v>
      </c>
      <c r="AM788" s="15" t="str">
        <f t="shared" si="194"/>
        <v>739.</v>
      </c>
      <c r="AN788" s="31"/>
      <c r="AO788" s="15"/>
      <c r="AP788" s="16"/>
    </row>
    <row r="789" spans="1:42" ht="22.5" hidden="1" customHeight="1" x14ac:dyDescent="0.25">
      <c r="A789" s="83" t="str">
        <f t="shared" si="203"/>
        <v>740.</v>
      </c>
      <c r="B789" s="26">
        <v>1447</v>
      </c>
      <c r="C789" s="40" t="s">
        <v>1266</v>
      </c>
      <c r="D789" s="26">
        <v>1972</v>
      </c>
      <c r="E789" s="135" t="s">
        <v>2957</v>
      </c>
      <c r="F789" s="83" t="s">
        <v>2959</v>
      </c>
      <c r="G789" s="26">
        <v>2</v>
      </c>
      <c r="H789" s="26">
        <v>1</v>
      </c>
      <c r="I789" s="205">
        <v>404</v>
      </c>
      <c r="J789" s="205">
        <v>357.5</v>
      </c>
      <c r="K789" s="205">
        <v>357.5</v>
      </c>
      <c r="L789" s="219">
        <v>22</v>
      </c>
      <c r="M789" s="205">
        <f t="shared" si="205"/>
        <v>2595435</v>
      </c>
      <c r="N789" s="205"/>
      <c r="O789" s="205"/>
      <c r="P789" s="205"/>
      <c r="Q789" s="205">
        <f t="shared" si="204"/>
        <v>2595435</v>
      </c>
      <c r="R789" s="205"/>
      <c r="S789" s="219"/>
      <c r="T789" s="205"/>
      <c r="U789" s="205">
        <v>345</v>
      </c>
      <c r="V789" s="205">
        <f t="shared" ref="V789:V794" si="206">U789*7523</f>
        <v>2595435</v>
      </c>
      <c r="W789" s="205"/>
      <c r="X789" s="205"/>
      <c r="Y789" s="205"/>
      <c r="Z789" s="205"/>
      <c r="AA789" s="205"/>
      <c r="AB789" s="205"/>
      <c r="AC789" s="205"/>
      <c r="AD789" s="205"/>
      <c r="AE789" s="205"/>
      <c r="AF789" s="205"/>
      <c r="AG789" s="221">
        <v>2025</v>
      </c>
      <c r="AH789" s="158"/>
      <c r="AI789" s="175"/>
      <c r="AJ789" s="218"/>
      <c r="AK789" s="15">
        <f t="shared" si="193"/>
        <v>740</v>
      </c>
      <c r="AL789" s="15" t="s">
        <v>155</v>
      </c>
      <c r="AM789" s="15" t="str">
        <f t="shared" si="194"/>
        <v>740.</v>
      </c>
      <c r="AN789" s="31"/>
      <c r="AP789" s="16"/>
    </row>
    <row r="790" spans="1:42" ht="22.5" hidden="1" customHeight="1" x14ac:dyDescent="0.25">
      <c r="A790" s="83" t="str">
        <f t="shared" si="203"/>
        <v>741.</v>
      </c>
      <c r="B790" s="26">
        <v>1451</v>
      </c>
      <c r="C790" s="40" t="s">
        <v>1268</v>
      </c>
      <c r="D790" s="26">
        <v>1978</v>
      </c>
      <c r="E790" s="135" t="s">
        <v>2957</v>
      </c>
      <c r="F790" s="83" t="s">
        <v>2961</v>
      </c>
      <c r="G790" s="26">
        <v>2</v>
      </c>
      <c r="H790" s="26">
        <v>2</v>
      </c>
      <c r="I790" s="205">
        <v>816.8</v>
      </c>
      <c r="J790" s="205">
        <v>768.8</v>
      </c>
      <c r="K790" s="205">
        <v>768.8</v>
      </c>
      <c r="L790" s="219">
        <v>33</v>
      </c>
      <c r="M790" s="205">
        <f t="shared" si="205"/>
        <v>5220962</v>
      </c>
      <c r="N790" s="205"/>
      <c r="O790" s="205"/>
      <c r="P790" s="205"/>
      <c r="Q790" s="205">
        <f t="shared" si="204"/>
        <v>5220962</v>
      </c>
      <c r="R790" s="205"/>
      <c r="S790" s="219"/>
      <c r="T790" s="205"/>
      <c r="U790" s="205">
        <v>694</v>
      </c>
      <c r="V790" s="205">
        <f t="shared" si="206"/>
        <v>5220962</v>
      </c>
      <c r="W790" s="205"/>
      <c r="X790" s="205"/>
      <c r="Y790" s="205"/>
      <c r="Z790" s="205"/>
      <c r="AA790" s="205"/>
      <c r="AB790" s="205"/>
      <c r="AC790" s="205"/>
      <c r="AD790" s="205"/>
      <c r="AE790" s="205"/>
      <c r="AF790" s="205"/>
      <c r="AG790" s="221">
        <v>2025</v>
      </c>
      <c r="AH790" s="158"/>
      <c r="AI790" s="175"/>
      <c r="AJ790" s="218"/>
      <c r="AK790" s="15">
        <f t="shared" si="193"/>
        <v>741</v>
      </c>
      <c r="AL790" s="15" t="s">
        <v>155</v>
      </c>
      <c r="AM790" s="15" t="str">
        <f t="shared" si="194"/>
        <v>741.</v>
      </c>
      <c r="AN790" s="31"/>
      <c r="AO790" s="15"/>
      <c r="AP790" s="16"/>
    </row>
    <row r="791" spans="1:42" ht="22.5" hidden="1" customHeight="1" x14ac:dyDescent="0.25">
      <c r="A791" s="83" t="str">
        <f t="shared" si="203"/>
        <v>742.</v>
      </c>
      <c r="B791" s="26">
        <v>1453</v>
      </c>
      <c r="C791" s="40" t="s">
        <v>1269</v>
      </c>
      <c r="D791" s="26">
        <v>1937</v>
      </c>
      <c r="E791" s="135" t="s">
        <v>2957</v>
      </c>
      <c r="F791" s="83" t="s">
        <v>2960</v>
      </c>
      <c r="G791" s="26">
        <v>2</v>
      </c>
      <c r="H791" s="26">
        <v>1</v>
      </c>
      <c r="I791" s="250">
        <v>300.10000000000002</v>
      </c>
      <c r="J791" s="250">
        <v>277.10000000000002</v>
      </c>
      <c r="K791" s="250">
        <v>277.10000000000002</v>
      </c>
      <c r="L791" s="219">
        <v>12</v>
      </c>
      <c r="M791" s="205">
        <f t="shared" si="205"/>
        <v>1695684.2</v>
      </c>
      <c r="N791" s="205"/>
      <c r="O791" s="205"/>
      <c r="P791" s="205"/>
      <c r="Q791" s="205">
        <f t="shared" si="204"/>
        <v>1695684.2</v>
      </c>
      <c r="R791" s="205"/>
      <c r="S791" s="219"/>
      <c r="T791" s="205"/>
      <c r="U791" s="205">
        <v>225.4</v>
      </c>
      <c r="V791" s="205">
        <f t="shared" si="206"/>
        <v>1695684.2</v>
      </c>
      <c r="W791" s="205"/>
      <c r="X791" s="205"/>
      <c r="Y791" s="205"/>
      <c r="Z791" s="205"/>
      <c r="AA791" s="205"/>
      <c r="AB791" s="205"/>
      <c r="AC791" s="205"/>
      <c r="AD791" s="205"/>
      <c r="AE791" s="205"/>
      <c r="AF791" s="205"/>
      <c r="AG791" s="221">
        <v>2025</v>
      </c>
      <c r="AH791" s="158"/>
      <c r="AI791" s="175"/>
      <c r="AJ791" s="218"/>
      <c r="AK791" s="15">
        <f t="shared" si="193"/>
        <v>742</v>
      </c>
      <c r="AL791" s="15" t="s">
        <v>155</v>
      </c>
      <c r="AM791" s="15" t="str">
        <f t="shared" si="194"/>
        <v>742.</v>
      </c>
      <c r="AN791" s="31"/>
      <c r="AO791" s="15"/>
      <c r="AP791" s="16"/>
    </row>
    <row r="792" spans="1:42" ht="22.5" hidden="1" customHeight="1" x14ac:dyDescent="0.25">
      <c r="A792" s="83" t="str">
        <f t="shared" si="203"/>
        <v>743.</v>
      </c>
      <c r="B792" s="26">
        <v>1501</v>
      </c>
      <c r="C792" s="40" t="s">
        <v>1277</v>
      </c>
      <c r="D792" s="133">
        <v>1978</v>
      </c>
      <c r="E792" s="135" t="s">
        <v>2957</v>
      </c>
      <c r="F792" s="83" t="s">
        <v>2959</v>
      </c>
      <c r="G792" s="133">
        <v>2</v>
      </c>
      <c r="H792" s="133">
        <v>1</v>
      </c>
      <c r="I792" s="205">
        <v>415.3</v>
      </c>
      <c r="J792" s="205">
        <v>384.7</v>
      </c>
      <c r="K792" s="205">
        <v>384.7</v>
      </c>
      <c r="L792" s="219">
        <v>12</v>
      </c>
      <c r="M792" s="205">
        <f t="shared" si="205"/>
        <v>5100594</v>
      </c>
      <c r="N792" s="205"/>
      <c r="O792" s="205"/>
      <c r="P792" s="205"/>
      <c r="Q792" s="205">
        <f t="shared" si="204"/>
        <v>5100594</v>
      </c>
      <c r="R792" s="205"/>
      <c r="S792" s="219"/>
      <c r="T792" s="205"/>
      <c r="U792" s="205">
        <v>678</v>
      </c>
      <c r="V792" s="205">
        <f t="shared" si="206"/>
        <v>5100594</v>
      </c>
      <c r="W792" s="205"/>
      <c r="X792" s="205"/>
      <c r="Y792" s="205"/>
      <c r="Z792" s="205"/>
      <c r="AA792" s="205"/>
      <c r="AB792" s="205"/>
      <c r="AC792" s="205"/>
      <c r="AD792" s="205"/>
      <c r="AE792" s="205"/>
      <c r="AF792" s="205"/>
      <c r="AG792" s="221">
        <v>2025</v>
      </c>
      <c r="AH792" s="158"/>
      <c r="AI792" s="175"/>
      <c r="AJ792" s="218"/>
      <c r="AK792" s="15">
        <f t="shared" si="193"/>
        <v>743</v>
      </c>
      <c r="AL792" s="15" t="s">
        <v>155</v>
      </c>
      <c r="AM792" s="15" t="str">
        <f t="shared" si="194"/>
        <v>743.</v>
      </c>
      <c r="AN792" s="31"/>
      <c r="AO792" s="15"/>
      <c r="AP792" s="16"/>
    </row>
    <row r="793" spans="1:42" ht="22.5" hidden="1" customHeight="1" x14ac:dyDescent="0.25">
      <c r="A793" s="83" t="str">
        <f t="shared" si="203"/>
        <v>744.</v>
      </c>
      <c r="B793" s="26">
        <v>1393</v>
      </c>
      <c r="C793" s="40" t="s">
        <v>1259</v>
      </c>
      <c r="D793" s="132" t="s">
        <v>2963</v>
      </c>
      <c r="E793" s="83" t="s">
        <v>2957</v>
      </c>
      <c r="F793" s="83" t="s">
        <v>2959</v>
      </c>
      <c r="G793" s="26">
        <v>2</v>
      </c>
      <c r="H793" s="26">
        <v>2</v>
      </c>
      <c r="I793" s="205">
        <v>405.6</v>
      </c>
      <c r="J793" s="205">
        <v>363.8</v>
      </c>
      <c r="K793" s="205">
        <v>363.8</v>
      </c>
      <c r="L793" s="219">
        <v>17</v>
      </c>
      <c r="M793" s="205">
        <f t="shared" si="205"/>
        <v>2678940.3000000003</v>
      </c>
      <c r="N793" s="205"/>
      <c r="O793" s="205"/>
      <c r="P793" s="205"/>
      <c r="Q793" s="205">
        <f t="shared" si="204"/>
        <v>2678940.3000000003</v>
      </c>
      <c r="R793" s="205"/>
      <c r="S793" s="219"/>
      <c r="T793" s="205"/>
      <c r="U793" s="205">
        <v>356.1</v>
      </c>
      <c r="V793" s="205">
        <f t="shared" si="206"/>
        <v>2678940.3000000003</v>
      </c>
      <c r="W793" s="205"/>
      <c r="X793" s="205"/>
      <c r="Y793" s="205"/>
      <c r="Z793" s="205"/>
      <c r="AA793" s="205"/>
      <c r="AB793" s="205"/>
      <c r="AC793" s="205"/>
      <c r="AD793" s="205"/>
      <c r="AE793" s="205"/>
      <c r="AF793" s="205"/>
      <c r="AG793" s="221">
        <v>2025</v>
      </c>
      <c r="AH793" s="158"/>
      <c r="AI793" s="175"/>
      <c r="AJ793" s="218"/>
      <c r="AK793" s="15">
        <f t="shared" si="193"/>
        <v>744</v>
      </c>
      <c r="AL793" s="15" t="s">
        <v>155</v>
      </c>
      <c r="AM793" s="15" t="str">
        <f t="shared" si="194"/>
        <v>744.</v>
      </c>
      <c r="AN793" s="31"/>
      <c r="AO793" s="15"/>
      <c r="AP793" s="16"/>
    </row>
    <row r="794" spans="1:42" ht="22.5" hidden="1" customHeight="1" x14ac:dyDescent="0.25">
      <c r="A794" s="83" t="str">
        <f t="shared" si="203"/>
        <v>745.</v>
      </c>
      <c r="B794" s="26">
        <v>1481</v>
      </c>
      <c r="C794" s="40" t="s">
        <v>1275</v>
      </c>
      <c r="D794" s="26">
        <v>1962</v>
      </c>
      <c r="E794" s="135" t="s">
        <v>2957</v>
      </c>
      <c r="F794" s="83" t="s">
        <v>2964</v>
      </c>
      <c r="G794" s="26">
        <v>2</v>
      </c>
      <c r="H794" s="26">
        <v>1</v>
      </c>
      <c r="I794" s="250">
        <v>641.6</v>
      </c>
      <c r="J794" s="250">
        <v>606.6</v>
      </c>
      <c r="K794" s="250">
        <v>606.6</v>
      </c>
      <c r="L794" s="219">
        <v>9</v>
      </c>
      <c r="M794" s="205">
        <f t="shared" si="205"/>
        <v>4062420</v>
      </c>
      <c r="N794" s="205"/>
      <c r="O794" s="205"/>
      <c r="P794" s="205"/>
      <c r="Q794" s="205">
        <f t="shared" si="204"/>
        <v>4062420</v>
      </c>
      <c r="R794" s="205"/>
      <c r="S794" s="219"/>
      <c r="T794" s="205"/>
      <c r="U794" s="205">
        <v>540</v>
      </c>
      <c r="V794" s="205">
        <f t="shared" si="206"/>
        <v>4062420</v>
      </c>
      <c r="W794" s="205"/>
      <c r="X794" s="205"/>
      <c r="Y794" s="205"/>
      <c r="Z794" s="205"/>
      <c r="AA794" s="205"/>
      <c r="AB794" s="205"/>
      <c r="AC794" s="205"/>
      <c r="AD794" s="205"/>
      <c r="AE794" s="205"/>
      <c r="AF794" s="205"/>
      <c r="AG794" s="221">
        <v>2025</v>
      </c>
      <c r="AH794" s="158"/>
      <c r="AI794" s="175"/>
      <c r="AJ794" s="218"/>
      <c r="AK794" s="15">
        <f t="shared" si="193"/>
        <v>745</v>
      </c>
      <c r="AL794" s="15" t="s">
        <v>155</v>
      </c>
      <c r="AM794" s="15" t="str">
        <f t="shared" si="194"/>
        <v>745.</v>
      </c>
      <c r="AN794" s="31"/>
      <c r="AP794" s="16"/>
    </row>
    <row r="795" spans="1:42" ht="22.5" hidden="1" customHeight="1" x14ac:dyDescent="0.25">
      <c r="A795" s="83" t="str">
        <f t="shared" si="203"/>
        <v>746.</v>
      </c>
      <c r="B795" s="26">
        <v>1405</v>
      </c>
      <c r="C795" s="242" t="s">
        <v>326</v>
      </c>
      <c r="D795" s="26">
        <v>1978</v>
      </c>
      <c r="E795" s="135" t="s">
        <v>2957</v>
      </c>
      <c r="F795" s="83" t="s">
        <v>2959</v>
      </c>
      <c r="G795" s="26">
        <v>2</v>
      </c>
      <c r="H795" s="26">
        <v>1</v>
      </c>
      <c r="I795" s="205">
        <v>432.6</v>
      </c>
      <c r="J795" s="205">
        <v>392.3</v>
      </c>
      <c r="K795" s="205">
        <v>392.3</v>
      </c>
      <c r="L795" s="219">
        <v>15</v>
      </c>
      <c r="M795" s="205">
        <f t="shared" si="205"/>
        <v>65688</v>
      </c>
      <c r="N795" s="205"/>
      <c r="O795" s="205"/>
      <c r="P795" s="205"/>
      <c r="Q795" s="205">
        <f t="shared" si="204"/>
        <v>65688</v>
      </c>
      <c r="R795" s="205">
        <v>65688</v>
      </c>
      <c r="S795" s="219"/>
      <c r="T795" s="205"/>
      <c r="U795" s="205"/>
      <c r="V795" s="205"/>
      <c r="W795" s="205"/>
      <c r="X795" s="205"/>
      <c r="Y795" s="205"/>
      <c r="Z795" s="205"/>
      <c r="AA795" s="205"/>
      <c r="AB795" s="205"/>
      <c r="AC795" s="205"/>
      <c r="AD795" s="205"/>
      <c r="AE795" s="205"/>
      <c r="AF795" s="205"/>
      <c r="AG795" s="221">
        <v>2025</v>
      </c>
      <c r="AH795" s="158"/>
      <c r="AI795" s="175"/>
      <c r="AJ795" s="218"/>
      <c r="AK795" s="15">
        <f t="shared" si="193"/>
        <v>746</v>
      </c>
      <c r="AL795" s="15" t="s">
        <v>155</v>
      </c>
      <c r="AM795" s="15" t="str">
        <f t="shared" si="194"/>
        <v>746.</v>
      </c>
      <c r="AN795" s="31"/>
      <c r="AP795" s="16"/>
    </row>
    <row r="796" spans="1:42" ht="22.5" hidden="1" customHeight="1" x14ac:dyDescent="0.25">
      <c r="A796" s="83" t="str">
        <f t="shared" si="203"/>
        <v>747.</v>
      </c>
      <c r="B796" s="26">
        <v>1463</v>
      </c>
      <c r="C796" s="40" t="s">
        <v>1270</v>
      </c>
      <c r="D796" s="133">
        <v>1950</v>
      </c>
      <c r="E796" s="135" t="s">
        <v>2957</v>
      </c>
      <c r="F796" s="139" t="s">
        <v>2961</v>
      </c>
      <c r="G796" s="133">
        <v>2</v>
      </c>
      <c r="H796" s="26">
        <v>1</v>
      </c>
      <c r="I796" s="205">
        <v>475.6</v>
      </c>
      <c r="J796" s="205">
        <v>429.9</v>
      </c>
      <c r="K796" s="205">
        <v>366.3</v>
      </c>
      <c r="L796" s="219">
        <v>2</v>
      </c>
      <c r="M796" s="205">
        <f t="shared" si="205"/>
        <v>3874345</v>
      </c>
      <c r="N796" s="205"/>
      <c r="O796" s="205"/>
      <c r="P796" s="205"/>
      <c r="Q796" s="205">
        <f t="shared" si="204"/>
        <v>3874345</v>
      </c>
      <c r="R796" s="205"/>
      <c r="S796" s="219"/>
      <c r="T796" s="205"/>
      <c r="U796" s="205">
        <v>515</v>
      </c>
      <c r="V796" s="205">
        <f>U796*7523</f>
        <v>3874345</v>
      </c>
      <c r="W796" s="205"/>
      <c r="X796" s="205"/>
      <c r="Y796" s="205"/>
      <c r="Z796" s="205"/>
      <c r="AA796" s="205"/>
      <c r="AB796" s="205"/>
      <c r="AC796" s="205"/>
      <c r="AD796" s="205"/>
      <c r="AE796" s="205"/>
      <c r="AF796" s="205"/>
      <c r="AG796" s="221">
        <v>2025</v>
      </c>
      <c r="AH796" s="158"/>
      <c r="AI796" s="175"/>
      <c r="AJ796" s="218"/>
      <c r="AK796" s="15">
        <f t="shared" si="193"/>
        <v>747</v>
      </c>
      <c r="AL796" s="15" t="s">
        <v>155</v>
      </c>
      <c r="AM796" s="15" t="str">
        <f t="shared" si="194"/>
        <v>747.</v>
      </c>
      <c r="AN796" s="31"/>
      <c r="AP796" s="16"/>
    </row>
    <row r="797" spans="1:42" ht="22.5" hidden="1" customHeight="1" x14ac:dyDescent="0.25">
      <c r="A797" s="83" t="str">
        <f t="shared" si="203"/>
        <v>748.</v>
      </c>
      <c r="B797" s="26">
        <v>1464</v>
      </c>
      <c r="C797" s="40" t="s">
        <v>1271</v>
      </c>
      <c r="D797" s="133">
        <v>1948</v>
      </c>
      <c r="E797" s="135" t="s">
        <v>2957</v>
      </c>
      <c r="F797" s="139" t="s">
        <v>2961</v>
      </c>
      <c r="G797" s="133">
        <v>2</v>
      </c>
      <c r="H797" s="26">
        <v>1</v>
      </c>
      <c r="I797" s="205">
        <v>495.8</v>
      </c>
      <c r="J797" s="205">
        <v>455.8</v>
      </c>
      <c r="K797" s="205">
        <v>343.3</v>
      </c>
      <c r="L797" s="219">
        <v>13</v>
      </c>
      <c r="M797" s="205">
        <f t="shared" si="205"/>
        <v>4212880</v>
      </c>
      <c r="N797" s="205"/>
      <c r="O797" s="205"/>
      <c r="P797" s="205"/>
      <c r="Q797" s="205">
        <f t="shared" si="204"/>
        <v>4212880</v>
      </c>
      <c r="R797" s="205"/>
      <c r="S797" s="219"/>
      <c r="T797" s="205"/>
      <c r="U797" s="205">
        <v>560</v>
      </c>
      <c r="V797" s="205">
        <f>U797*7523</f>
        <v>4212880</v>
      </c>
      <c r="W797" s="205"/>
      <c r="X797" s="205"/>
      <c r="Y797" s="205"/>
      <c r="Z797" s="205"/>
      <c r="AA797" s="205"/>
      <c r="AB797" s="205"/>
      <c r="AC797" s="205"/>
      <c r="AD797" s="205"/>
      <c r="AE797" s="205"/>
      <c r="AF797" s="205"/>
      <c r="AG797" s="221">
        <v>2025</v>
      </c>
      <c r="AH797" s="158"/>
      <c r="AI797" s="175"/>
      <c r="AJ797" s="218"/>
      <c r="AK797" s="15">
        <f t="shared" si="193"/>
        <v>748</v>
      </c>
      <c r="AL797" s="15" t="s">
        <v>155</v>
      </c>
      <c r="AM797" s="15" t="str">
        <f t="shared" si="194"/>
        <v>748.</v>
      </c>
      <c r="AN797" s="31"/>
      <c r="AP797" s="16"/>
    </row>
    <row r="798" spans="1:42" ht="21.75" hidden="1" customHeight="1" x14ac:dyDescent="0.25">
      <c r="A798" s="83" t="str">
        <f t="shared" si="203"/>
        <v>749.</v>
      </c>
      <c r="B798" s="26">
        <v>1467</v>
      </c>
      <c r="C798" s="40" t="s">
        <v>1272</v>
      </c>
      <c r="D798" s="132">
        <v>1955</v>
      </c>
      <c r="E798" s="83" t="s">
        <v>2957</v>
      </c>
      <c r="F798" s="83" t="s">
        <v>2959</v>
      </c>
      <c r="G798" s="132">
        <v>2</v>
      </c>
      <c r="H798" s="26">
        <v>3</v>
      </c>
      <c r="I798" s="250">
        <v>933.8</v>
      </c>
      <c r="J798" s="250">
        <v>857.7</v>
      </c>
      <c r="K798" s="250">
        <v>857.7</v>
      </c>
      <c r="L798" s="219">
        <v>19</v>
      </c>
      <c r="M798" s="205">
        <f t="shared" si="205"/>
        <v>633516</v>
      </c>
      <c r="N798" s="205"/>
      <c r="O798" s="205"/>
      <c r="P798" s="205"/>
      <c r="Q798" s="205">
        <f t="shared" si="204"/>
        <v>633516</v>
      </c>
      <c r="R798" s="205">
        <v>633516</v>
      </c>
      <c r="S798" s="219"/>
      <c r="T798" s="205"/>
      <c r="U798" s="205"/>
      <c r="V798" s="205"/>
      <c r="W798" s="205"/>
      <c r="X798" s="205"/>
      <c r="Y798" s="205"/>
      <c r="Z798" s="205"/>
      <c r="AA798" s="205"/>
      <c r="AB798" s="205"/>
      <c r="AC798" s="205"/>
      <c r="AD798" s="205"/>
      <c r="AE798" s="205"/>
      <c r="AF798" s="205"/>
      <c r="AG798" s="221">
        <v>2025</v>
      </c>
      <c r="AH798" s="158"/>
      <c r="AI798" s="175"/>
      <c r="AJ798" s="218"/>
      <c r="AK798" s="15">
        <f t="shared" si="193"/>
        <v>749</v>
      </c>
      <c r="AL798" s="15" t="s">
        <v>155</v>
      </c>
      <c r="AM798" s="15" t="str">
        <f t="shared" si="194"/>
        <v>749.</v>
      </c>
      <c r="AN798" s="31"/>
      <c r="AP798" s="16"/>
    </row>
    <row r="799" spans="1:42" ht="22.5" hidden="1" customHeight="1" x14ac:dyDescent="0.25">
      <c r="A799" s="83" t="str">
        <f t="shared" si="203"/>
        <v>750.</v>
      </c>
      <c r="B799" s="26">
        <v>1468</v>
      </c>
      <c r="C799" s="40" t="s">
        <v>322</v>
      </c>
      <c r="D799" s="132">
        <v>1949</v>
      </c>
      <c r="E799" s="83" t="s">
        <v>2957</v>
      </c>
      <c r="F799" s="83" t="s">
        <v>2959</v>
      </c>
      <c r="G799" s="132">
        <v>2</v>
      </c>
      <c r="H799" s="26">
        <v>2</v>
      </c>
      <c r="I799" s="250">
        <v>929.1</v>
      </c>
      <c r="J799" s="250">
        <v>837.7</v>
      </c>
      <c r="K799" s="250">
        <v>837.7</v>
      </c>
      <c r="L799" s="219">
        <v>22</v>
      </c>
      <c r="M799" s="205">
        <f t="shared" si="205"/>
        <v>132483</v>
      </c>
      <c r="N799" s="234"/>
      <c r="O799" s="234"/>
      <c r="P799" s="234"/>
      <c r="Q799" s="205">
        <f t="shared" si="204"/>
        <v>132483</v>
      </c>
      <c r="R799" s="205">
        <v>132483</v>
      </c>
      <c r="S799" s="219"/>
      <c r="T799" s="205"/>
      <c r="U799" s="205"/>
      <c r="V799" s="234"/>
      <c r="W799" s="234"/>
      <c r="X799" s="234"/>
      <c r="Y799" s="234"/>
      <c r="Z799" s="234"/>
      <c r="AA799" s="234"/>
      <c r="AB799" s="205"/>
      <c r="AC799" s="205"/>
      <c r="AD799" s="205"/>
      <c r="AE799" s="205"/>
      <c r="AF799" s="234"/>
      <c r="AG799" s="221">
        <v>2025</v>
      </c>
      <c r="AH799" s="158"/>
      <c r="AI799" s="175"/>
      <c r="AJ799" s="218"/>
      <c r="AK799" s="15">
        <f t="shared" ref="AK799:AK862" si="207">MAX(AK794:AK798)+1</f>
        <v>750</v>
      </c>
      <c r="AL799" s="15" t="s">
        <v>155</v>
      </c>
      <c r="AM799" s="15" t="str">
        <f t="shared" si="194"/>
        <v>750.</v>
      </c>
      <c r="AN799" s="31"/>
      <c r="AO799" s="15"/>
      <c r="AP799" s="16"/>
    </row>
    <row r="800" spans="1:42" ht="22.5" hidden="1" customHeight="1" x14ac:dyDescent="0.25">
      <c r="A800" s="83" t="str">
        <f t="shared" si="203"/>
        <v>751.</v>
      </c>
      <c r="B800" s="26">
        <v>1483</v>
      </c>
      <c r="C800" s="242" t="s">
        <v>331</v>
      </c>
      <c r="D800" s="133">
        <v>1952</v>
      </c>
      <c r="E800" s="135" t="s">
        <v>2957</v>
      </c>
      <c r="F800" s="83" t="s">
        <v>2959</v>
      </c>
      <c r="G800" s="133">
        <v>2</v>
      </c>
      <c r="H800" s="133">
        <v>1</v>
      </c>
      <c r="I800" s="205">
        <v>394</v>
      </c>
      <c r="J800" s="205">
        <v>358.4</v>
      </c>
      <c r="K800" s="205">
        <v>358.4</v>
      </c>
      <c r="L800" s="219">
        <v>16</v>
      </c>
      <c r="M800" s="205">
        <f t="shared" si="205"/>
        <v>79764</v>
      </c>
      <c r="N800" s="205"/>
      <c r="O800" s="205"/>
      <c r="P800" s="205"/>
      <c r="Q800" s="205">
        <f t="shared" si="204"/>
        <v>79764</v>
      </c>
      <c r="R800" s="205">
        <v>79764</v>
      </c>
      <c r="S800" s="219"/>
      <c r="T800" s="205"/>
      <c r="U800" s="205"/>
      <c r="V800" s="205"/>
      <c r="W800" s="205"/>
      <c r="X800" s="205"/>
      <c r="Y800" s="205"/>
      <c r="Z800" s="205"/>
      <c r="AA800" s="205"/>
      <c r="AB800" s="205"/>
      <c r="AC800" s="205"/>
      <c r="AD800" s="205"/>
      <c r="AE800" s="205"/>
      <c r="AF800" s="205"/>
      <c r="AG800" s="221">
        <v>2025</v>
      </c>
      <c r="AH800" s="158"/>
      <c r="AI800" s="175"/>
      <c r="AJ800" s="218"/>
      <c r="AK800" s="15">
        <f t="shared" si="207"/>
        <v>751</v>
      </c>
      <c r="AL800" s="15" t="s">
        <v>155</v>
      </c>
      <c r="AM800" s="15" t="str">
        <f t="shared" si="194"/>
        <v>751.</v>
      </c>
      <c r="AN800" s="31"/>
      <c r="AP800" s="16"/>
    </row>
    <row r="801" spans="1:42" ht="22.5" hidden="1" customHeight="1" x14ac:dyDescent="0.25">
      <c r="A801" s="83" t="str">
        <f t="shared" si="203"/>
        <v>752.</v>
      </c>
      <c r="B801" s="26">
        <v>1496</v>
      </c>
      <c r="C801" s="40" t="s">
        <v>1276</v>
      </c>
      <c r="D801" s="133">
        <v>1950</v>
      </c>
      <c r="E801" s="135" t="s">
        <v>2957</v>
      </c>
      <c r="F801" s="83" t="s">
        <v>2959</v>
      </c>
      <c r="G801" s="133">
        <v>2</v>
      </c>
      <c r="H801" s="133">
        <v>1</v>
      </c>
      <c r="I801" s="205">
        <v>513.29999999999995</v>
      </c>
      <c r="J801" s="205">
        <v>454.3</v>
      </c>
      <c r="K801" s="205">
        <v>454.3</v>
      </c>
      <c r="L801" s="219">
        <v>4</v>
      </c>
      <c r="M801" s="205">
        <f t="shared" si="205"/>
        <v>3618563</v>
      </c>
      <c r="N801" s="234"/>
      <c r="O801" s="234"/>
      <c r="P801" s="234"/>
      <c r="Q801" s="205">
        <f t="shared" si="204"/>
        <v>3618563</v>
      </c>
      <c r="R801" s="205"/>
      <c r="S801" s="219"/>
      <c r="T801" s="205"/>
      <c r="U801" s="205">
        <v>481</v>
      </c>
      <c r="V801" s="234">
        <f>U801*7523</f>
        <v>3618563</v>
      </c>
      <c r="W801" s="234"/>
      <c r="X801" s="234"/>
      <c r="Y801" s="234"/>
      <c r="Z801" s="234"/>
      <c r="AA801" s="234"/>
      <c r="AB801" s="205"/>
      <c r="AC801" s="205"/>
      <c r="AD801" s="205"/>
      <c r="AE801" s="205"/>
      <c r="AF801" s="234"/>
      <c r="AG801" s="221">
        <v>2025</v>
      </c>
      <c r="AH801" s="158"/>
      <c r="AI801" s="175"/>
      <c r="AJ801" s="218"/>
      <c r="AK801" s="15">
        <f t="shared" si="207"/>
        <v>752</v>
      </c>
      <c r="AL801" s="15" t="s">
        <v>155</v>
      </c>
      <c r="AM801" s="15" t="str">
        <f t="shared" ref="AM801:AM864" si="208">CONCATENATE(AK801,AL801)</f>
        <v>752.</v>
      </c>
      <c r="AN801" s="31"/>
      <c r="AO801" s="15"/>
      <c r="AP801" s="16"/>
    </row>
    <row r="802" spans="1:42" ht="22.5" hidden="1" customHeight="1" x14ac:dyDescent="0.25">
      <c r="A802" s="83" t="str">
        <f t="shared" si="203"/>
        <v>753.</v>
      </c>
      <c r="B802" s="26">
        <v>1491</v>
      </c>
      <c r="C802" s="242" t="s">
        <v>324</v>
      </c>
      <c r="D802" s="133">
        <v>1960</v>
      </c>
      <c r="E802" s="135" t="s">
        <v>2957</v>
      </c>
      <c r="F802" s="139" t="s">
        <v>2960</v>
      </c>
      <c r="G802" s="133">
        <v>2</v>
      </c>
      <c r="H802" s="133">
        <v>2</v>
      </c>
      <c r="I802" s="205">
        <v>602.9</v>
      </c>
      <c r="J802" s="205">
        <v>545.70000000000005</v>
      </c>
      <c r="K802" s="205">
        <v>545.70000000000005</v>
      </c>
      <c r="L802" s="219">
        <v>18</v>
      </c>
      <c r="M802" s="205">
        <f t="shared" si="205"/>
        <v>12861</v>
      </c>
      <c r="N802" s="234"/>
      <c r="O802" s="234"/>
      <c r="P802" s="234"/>
      <c r="Q802" s="205">
        <f t="shared" si="204"/>
        <v>12861</v>
      </c>
      <c r="R802" s="205">
        <v>12861</v>
      </c>
      <c r="S802" s="219"/>
      <c r="T802" s="205"/>
      <c r="U802" s="205"/>
      <c r="V802" s="234"/>
      <c r="W802" s="234"/>
      <c r="X802" s="234"/>
      <c r="Y802" s="234"/>
      <c r="Z802" s="234"/>
      <c r="AA802" s="234"/>
      <c r="AB802" s="205"/>
      <c r="AC802" s="205"/>
      <c r="AD802" s="205"/>
      <c r="AE802" s="205"/>
      <c r="AF802" s="234"/>
      <c r="AG802" s="221">
        <v>2025</v>
      </c>
      <c r="AH802" s="158"/>
      <c r="AI802" s="175"/>
      <c r="AJ802" s="218"/>
      <c r="AK802" s="15">
        <f t="shared" si="207"/>
        <v>753</v>
      </c>
      <c r="AL802" s="15" t="s">
        <v>155</v>
      </c>
      <c r="AM802" s="15" t="str">
        <f t="shared" si="208"/>
        <v>753.</v>
      </c>
      <c r="AN802" s="31"/>
      <c r="AO802" s="15"/>
      <c r="AP802" s="16"/>
    </row>
    <row r="803" spans="1:42" ht="22.5" hidden="1" customHeight="1" x14ac:dyDescent="0.25">
      <c r="A803" s="83" t="str">
        <f t="shared" si="203"/>
        <v>754.</v>
      </c>
      <c r="B803" s="26">
        <v>1440</v>
      </c>
      <c r="C803" s="242" t="s">
        <v>327</v>
      </c>
      <c r="D803" s="26">
        <v>1965</v>
      </c>
      <c r="E803" s="135" t="s">
        <v>2957</v>
      </c>
      <c r="F803" s="83" t="s">
        <v>2959</v>
      </c>
      <c r="G803" s="26">
        <v>2</v>
      </c>
      <c r="H803" s="26">
        <v>1</v>
      </c>
      <c r="I803" s="205">
        <v>340</v>
      </c>
      <c r="J803" s="205">
        <v>315.3</v>
      </c>
      <c r="K803" s="205">
        <v>289</v>
      </c>
      <c r="L803" s="219">
        <v>24</v>
      </c>
      <c r="M803" s="205">
        <f t="shared" si="205"/>
        <v>85740</v>
      </c>
      <c r="N803" s="205"/>
      <c r="O803" s="205"/>
      <c r="P803" s="205"/>
      <c r="Q803" s="205">
        <f t="shared" si="204"/>
        <v>85740</v>
      </c>
      <c r="R803" s="205">
        <v>85740</v>
      </c>
      <c r="S803" s="219"/>
      <c r="T803" s="205"/>
      <c r="U803" s="205"/>
      <c r="V803" s="205"/>
      <c r="W803" s="205"/>
      <c r="X803" s="205"/>
      <c r="Y803" s="205"/>
      <c r="Z803" s="205"/>
      <c r="AA803" s="205"/>
      <c r="AB803" s="205"/>
      <c r="AC803" s="205"/>
      <c r="AD803" s="205"/>
      <c r="AE803" s="205"/>
      <c r="AF803" s="205"/>
      <c r="AG803" s="221">
        <v>2025</v>
      </c>
      <c r="AH803" s="158"/>
      <c r="AI803" s="175"/>
      <c r="AJ803" s="218"/>
      <c r="AK803" s="15">
        <f t="shared" si="207"/>
        <v>754</v>
      </c>
      <c r="AL803" s="15" t="s">
        <v>155</v>
      </c>
      <c r="AM803" s="15" t="str">
        <f t="shared" si="208"/>
        <v>754.</v>
      </c>
      <c r="AN803" s="31"/>
      <c r="AP803" s="16"/>
    </row>
    <row r="804" spans="1:42" ht="22.5" hidden="1" customHeight="1" x14ac:dyDescent="0.25">
      <c r="A804" s="83" t="str">
        <f t="shared" si="203"/>
        <v>755.</v>
      </c>
      <c r="B804" s="26">
        <v>1475</v>
      </c>
      <c r="C804" s="242" t="s">
        <v>323</v>
      </c>
      <c r="D804" s="133">
        <v>1960</v>
      </c>
      <c r="E804" s="135" t="s">
        <v>2957</v>
      </c>
      <c r="F804" s="139" t="s">
        <v>2960</v>
      </c>
      <c r="G804" s="133">
        <v>2</v>
      </c>
      <c r="H804" s="133">
        <v>1</v>
      </c>
      <c r="I804" s="205">
        <v>348.1</v>
      </c>
      <c r="J804" s="205">
        <v>276.10000000000002</v>
      </c>
      <c r="K804" s="205">
        <v>276.10000000000002</v>
      </c>
      <c r="L804" s="219">
        <v>8</v>
      </c>
      <c r="M804" s="205">
        <f t="shared" si="205"/>
        <v>2102678.5</v>
      </c>
      <c r="N804" s="234"/>
      <c r="O804" s="234"/>
      <c r="P804" s="234"/>
      <c r="Q804" s="205">
        <f t="shared" si="204"/>
        <v>2102678.5</v>
      </c>
      <c r="R804" s="205"/>
      <c r="S804" s="219"/>
      <c r="T804" s="205"/>
      <c r="U804" s="205">
        <v>279.5</v>
      </c>
      <c r="V804" s="234">
        <f>U804*7523</f>
        <v>2102678.5</v>
      </c>
      <c r="W804" s="234"/>
      <c r="X804" s="234"/>
      <c r="Y804" s="234"/>
      <c r="Z804" s="234"/>
      <c r="AA804" s="234"/>
      <c r="AB804" s="205"/>
      <c r="AC804" s="205"/>
      <c r="AD804" s="205"/>
      <c r="AE804" s="205"/>
      <c r="AF804" s="234"/>
      <c r="AG804" s="221">
        <v>2025</v>
      </c>
      <c r="AH804" s="158"/>
      <c r="AI804" s="175"/>
      <c r="AJ804" s="218"/>
      <c r="AK804" s="15">
        <f t="shared" si="207"/>
        <v>755</v>
      </c>
      <c r="AL804" s="15" t="s">
        <v>155</v>
      </c>
      <c r="AM804" s="15" t="str">
        <f t="shared" si="208"/>
        <v>755.</v>
      </c>
      <c r="AN804" s="31"/>
      <c r="AO804" s="15"/>
      <c r="AP804" s="16"/>
    </row>
    <row r="805" spans="1:42" ht="22.5" hidden="1" customHeight="1" x14ac:dyDescent="0.25">
      <c r="A805" s="83" t="str">
        <f t="shared" si="203"/>
        <v>756.</v>
      </c>
      <c r="B805" s="26">
        <v>1502</v>
      </c>
      <c r="C805" s="40" t="s">
        <v>325</v>
      </c>
      <c r="D805" s="26">
        <v>1976</v>
      </c>
      <c r="E805" s="83" t="s">
        <v>2957</v>
      </c>
      <c r="F805" s="83" t="s">
        <v>2959</v>
      </c>
      <c r="G805" s="26">
        <v>2</v>
      </c>
      <c r="H805" s="26">
        <v>2</v>
      </c>
      <c r="I805" s="205">
        <v>756.5</v>
      </c>
      <c r="J805" s="205">
        <v>711.2</v>
      </c>
      <c r="K805" s="205">
        <v>711.2</v>
      </c>
      <c r="L805" s="219">
        <v>15</v>
      </c>
      <c r="M805" s="205">
        <f t="shared" si="205"/>
        <v>300288</v>
      </c>
      <c r="N805" s="205"/>
      <c r="O805" s="205"/>
      <c r="P805" s="205"/>
      <c r="Q805" s="205">
        <f t="shared" si="204"/>
        <v>300288</v>
      </c>
      <c r="R805" s="205">
        <v>300288</v>
      </c>
      <c r="S805" s="219"/>
      <c r="T805" s="205"/>
      <c r="U805" s="205"/>
      <c r="V805" s="205"/>
      <c r="W805" s="205"/>
      <c r="X805" s="205"/>
      <c r="Y805" s="205"/>
      <c r="Z805" s="205"/>
      <c r="AA805" s="205"/>
      <c r="AB805" s="205"/>
      <c r="AC805" s="205"/>
      <c r="AD805" s="205"/>
      <c r="AE805" s="205"/>
      <c r="AF805" s="205"/>
      <c r="AG805" s="221">
        <v>2025</v>
      </c>
      <c r="AH805" s="158"/>
      <c r="AI805" s="175"/>
      <c r="AJ805" s="218"/>
      <c r="AK805" s="15">
        <f t="shared" si="207"/>
        <v>756</v>
      </c>
      <c r="AL805" s="15" t="s">
        <v>155</v>
      </c>
      <c r="AM805" s="15" t="str">
        <f t="shared" si="208"/>
        <v>756.</v>
      </c>
      <c r="AN805" s="31"/>
      <c r="AO805" s="15"/>
      <c r="AP805" s="16"/>
    </row>
    <row r="806" spans="1:42" ht="22.5" hidden="1" customHeight="1" x14ac:dyDescent="0.25">
      <c r="A806" s="83" t="str">
        <f t="shared" si="203"/>
        <v>757.</v>
      </c>
      <c r="B806" s="26">
        <v>1361</v>
      </c>
      <c r="C806" s="40" t="s">
        <v>1253</v>
      </c>
      <c r="D806" s="133">
        <v>1968</v>
      </c>
      <c r="E806" s="135" t="s">
        <v>2957</v>
      </c>
      <c r="F806" s="83" t="s">
        <v>2959</v>
      </c>
      <c r="G806" s="133">
        <v>2</v>
      </c>
      <c r="H806" s="133">
        <v>2</v>
      </c>
      <c r="I806" s="205">
        <v>562</v>
      </c>
      <c r="J806" s="205">
        <v>517.20000000000005</v>
      </c>
      <c r="K806" s="205">
        <v>517.20000000000005</v>
      </c>
      <c r="L806" s="219">
        <v>29</v>
      </c>
      <c r="M806" s="205">
        <f t="shared" si="205"/>
        <v>3791592</v>
      </c>
      <c r="N806" s="205"/>
      <c r="O806" s="205"/>
      <c r="P806" s="205"/>
      <c r="Q806" s="205">
        <f t="shared" si="204"/>
        <v>3791592</v>
      </c>
      <c r="R806" s="205"/>
      <c r="S806" s="219"/>
      <c r="T806" s="205"/>
      <c r="U806" s="205">
        <v>504</v>
      </c>
      <c r="V806" s="205">
        <f>U806*7523</f>
        <v>3791592</v>
      </c>
      <c r="W806" s="205"/>
      <c r="X806" s="205"/>
      <c r="Y806" s="205"/>
      <c r="Z806" s="205"/>
      <c r="AA806" s="205"/>
      <c r="AB806" s="205"/>
      <c r="AC806" s="205"/>
      <c r="AD806" s="205"/>
      <c r="AE806" s="205"/>
      <c r="AF806" s="205"/>
      <c r="AG806" s="221">
        <v>2025</v>
      </c>
      <c r="AH806" s="158"/>
      <c r="AI806" s="175"/>
      <c r="AJ806" s="218"/>
      <c r="AK806" s="15">
        <f t="shared" si="207"/>
        <v>757</v>
      </c>
      <c r="AL806" s="15" t="s">
        <v>155</v>
      </c>
      <c r="AM806" s="15" t="str">
        <f t="shared" si="208"/>
        <v>757.</v>
      </c>
      <c r="AN806" s="31"/>
      <c r="AP806" s="16"/>
    </row>
    <row r="807" spans="1:42" ht="22.5" hidden="1" customHeight="1" x14ac:dyDescent="0.25">
      <c r="A807" s="83" t="str">
        <f t="shared" si="203"/>
        <v>758.</v>
      </c>
      <c r="B807" s="26">
        <v>1364</v>
      </c>
      <c r="C807" s="40" t="s">
        <v>1254</v>
      </c>
      <c r="D807" s="133">
        <v>1973</v>
      </c>
      <c r="E807" s="135" t="s">
        <v>2957</v>
      </c>
      <c r="F807" s="83" t="s">
        <v>2959</v>
      </c>
      <c r="G807" s="133">
        <v>2</v>
      </c>
      <c r="H807" s="133">
        <v>2</v>
      </c>
      <c r="I807" s="205">
        <v>619.20000000000005</v>
      </c>
      <c r="J807" s="205">
        <v>576.20000000000005</v>
      </c>
      <c r="K807" s="205">
        <v>576.20000000000005</v>
      </c>
      <c r="L807" s="219">
        <v>11</v>
      </c>
      <c r="M807" s="205">
        <f t="shared" si="205"/>
        <v>3964621</v>
      </c>
      <c r="N807" s="205"/>
      <c r="O807" s="205"/>
      <c r="P807" s="205"/>
      <c r="Q807" s="205">
        <f t="shared" si="204"/>
        <v>3964621</v>
      </c>
      <c r="R807" s="205"/>
      <c r="S807" s="219"/>
      <c r="T807" s="205"/>
      <c r="U807" s="205">
        <v>527</v>
      </c>
      <c r="V807" s="205">
        <f>U807*7523</f>
        <v>3964621</v>
      </c>
      <c r="W807" s="205"/>
      <c r="X807" s="205"/>
      <c r="Y807" s="205"/>
      <c r="Z807" s="205"/>
      <c r="AA807" s="205"/>
      <c r="AB807" s="205"/>
      <c r="AC807" s="205"/>
      <c r="AD807" s="205"/>
      <c r="AE807" s="205"/>
      <c r="AF807" s="205"/>
      <c r="AG807" s="221">
        <v>2025</v>
      </c>
      <c r="AH807" s="158"/>
      <c r="AI807" s="175"/>
      <c r="AJ807" s="218"/>
      <c r="AK807" s="15">
        <f t="shared" si="207"/>
        <v>758</v>
      </c>
      <c r="AL807" s="15" t="s">
        <v>155</v>
      </c>
      <c r="AM807" s="15" t="str">
        <f t="shared" si="208"/>
        <v>758.</v>
      </c>
      <c r="AN807" s="31"/>
      <c r="AP807" s="16"/>
    </row>
    <row r="808" spans="1:42" ht="22.5" hidden="1" customHeight="1" x14ac:dyDescent="0.25">
      <c r="A808" s="83" t="str">
        <f t="shared" si="203"/>
        <v>759.</v>
      </c>
      <c r="B808" s="26">
        <v>1367</v>
      </c>
      <c r="C808" s="242" t="s">
        <v>315</v>
      </c>
      <c r="D808" s="133">
        <v>1990</v>
      </c>
      <c r="E808" s="135" t="s">
        <v>2957</v>
      </c>
      <c r="F808" s="83" t="s">
        <v>2959</v>
      </c>
      <c r="G808" s="133">
        <v>2</v>
      </c>
      <c r="H808" s="133">
        <v>3</v>
      </c>
      <c r="I808" s="205">
        <v>300.2</v>
      </c>
      <c r="J808" s="205">
        <v>271.8</v>
      </c>
      <c r="K808" s="205">
        <v>271.8</v>
      </c>
      <c r="L808" s="219">
        <v>12</v>
      </c>
      <c r="M808" s="205">
        <f t="shared" si="205"/>
        <v>438588</v>
      </c>
      <c r="N808" s="205"/>
      <c r="O808" s="205"/>
      <c r="P808" s="205"/>
      <c r="Q808" s="205">
        <f t="shared" si="204"/>
        <v>438588</v>
      </c>
      <c r="R808" s="205">
        <v>438588</v>
      </c>
      <c r="S808" s="219"/>
      <c r="T808" s="205"/>
      <c r="U808" s="205"/>
      <c r="V808" s="205"/>
      <c r="W808" s="205"/>
      <c r="X808" s="205"/>
      <c r="Y808" s="205"/>
      <c r="Z808" s="205"/>
      <c r="AA808" s="205"/>
      <c r="AB808" s="205"/>
      <c r="AC808" s="205"/>
      <c r="AD808" s="205"/>
      <c r="AE808" s="205"/>
      <c r="AF808" s="205"/>
      <c r="AG808" s="221">
        <v>2025</v>
      </c>
      <c r="AH808" s="158"/>
      <c r="AI808" s="175"/>
      <c r="AJ808" s="218"/>
      <c r="AK808" s="15">
        <f t="shared" si="207"/>
        <v>759</v>
      </c>
      <c r="AL808" s="15" t="s">
        <v>155</v>
      </c>
      <c r="AM808" s="15" t="str">
        <f t="shared" si="208"/>
        <v>759.</v>
      </c>
      <c r="AN808" s="31"/>
      <c r="AP808" s="16"/>
    </row>
    <row r="809" spans="1:42" ht="22.5" hidden="1" customHeight="1" x14ac:dyDescent="0.25">
      <c r="A809" s="83" t="str">
        <f t="shared" si="203"/>
        <v>760.</v>
      </c>
      <c r="B809" s="26">
        <v>1374</v>
      </c>
      <c r="C809" s="40" t="s">
        <v>1255</v>
      </c>
      <c r="D809" s="26">
        <v>1976</v>
      </c>
      <c r="E809" s="135" t="s">
        <v>2957</v>
      </c>
      <c r="F809" s="83" t="s">
        <v>2959</v>
      </c>
      <c r="G809" s="26">
        <v>2</v>
      </c>
      <c r="H809" s="26">
        <v>1</v>
      </c>
      <c r="I809" s="250">
        <v>399.8</v>
      </c>
      <c r="J809" s="250">
        <v>352.2</v>
      </c>
      <c r="K809" s="250">
        <v>352.2</v>
      </c>
      <c r="L809" s="219">
        <v>14</v>
      </c>
      <c r="M809" s="205">
        <f t="shared" si="205"/>
        <v>2733858.1999999997</v>
      </c>
      <c r="N809" s="205"/>
      <c r="O809" s="205"/>
      <c r="P809" s="205"/>
      <c r="Q809" s="205">
        <f t="shared" si="204"/>
        <v>2733858.1999999997</v>
      </c>
      <c r="R809" s="205"/>
      <c r="S809" s="219"/>
      <c r="T809" s="205"/>
      <c r="U809" s="205">
        <v>363.4</v>
      </c>
      <c r="V809" s="205">
        <f>U809*7523</f>
        <v>2733858.1999999997</v>
      </c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5"/>
      <c r="AG809" s="221">
        <v>2025</v>
      </c>
      <c r="AH809" s="158"/>
      <c r="AI809" s="175"/>
      <c r="AJ809" s="218"/>
      <c r="AK809" s="15">
        <f t="shared" si="207"/>
        <v>760</v>
      </c>
      <c r="AL809" s="15" t="s">
        <v>155</v>
      </c>
      <c r="AM809" s="15" t="str">
        <f t="shared" si="208"/>
        <v>760.</v>
      </c>
      <c r="AN809" s="31"/>
      <c r="AP809" s="16"/>
    </row>
    <row r="810" spans="1:42" ht="22.5" hidden="1" customHeight="1" x14ac:dyDescent="0.25">
      <c r="A810" s="83" t="str">
        <f t="shared" si="203"/>
        <v>761.</v>
      </c>
      <c r="B810" s="26">
        <v>1375</v>
      </c>
      <c r="C810" s="40" t="s">
        <v>1256</v>
      </c>
      <c r="D810" s="26">
        <v>1972</v>
      </c>
      <c r="E810" s="135" t="s">
        <v>2957</v>
      </c>
      <c r="F810" s="83" t="s">
        <v>2959</v>
      </c>
      <c r="G810" s="26">
        <v>2</v>
      </c>
      <c r="H810" s="26">
        <v>1</v>
      </c>
      <c r="I810" s="250">
        <v>539.79999999999995</v>
      </c>
      <c r="J810" s="250">
        <v>489.8</v>
      </c>
      <c r="K810" s="250">
        <v>489.8</v>
      </c>
      <c r="L810" s="219">
        <v>17</v>
      </c>
      <c r="M810" s="205">
        <f t="shared" si="205"/>
        <v>3310120</v>
      </c>
      <c r="N810" s="205"/>
      <c r="O810" s="205"/>
      <c r="P810" s="205"/>
      <c r="Q810" s="205">
        <f t="shared" si="204"/>
        <v>3310120</v>
      </c>
      <c r="R810" s="205"/>
      <c r="S810" s="219"/>
      <c r="T810" s="205"/>
      <c r="U810" s="205">
        <v>440</v>
      </c>
      <c r="V810" s="205">
        <f>U810*7523</f>
        <v>3310120</v>
      </c>
      <c r="W810" s="205"/>
      <c r="X810" s="205"/>
      <c r="Y810" s="205"/>
      <c r="Z810" s="205"/>
      <c r="AA810" s="205"/>
      <c r="AB810" s="205"/>
      <c r="AC810" s="205"/>
      <c r="AD810" s="205"/>
      <c r="AE810" s="205"/>
      <c r="AF810" s="205"/>
      <c r="AG810" s="221">
        <v>2025</v>
      </c>
      <c r="AH810" s="158"/>
      <c r="AI810" s="175"/>
      <c r="AJ810" s="218"/>
      <c r="AK810" s="15">
        <f t="shared" si="207"/>
        <v>761</v>
      </c>
      <c r="AL810" s="15" t="s">
        <v>155</v>
      </c>
      <c r="AM810" s="15" t="str">
        <f t="shared" si="208"/>
        <v>761.</v>
      </c>
      <c r="AN810" s="31"/>
      <c r="AP810" s="16"/>
    </row>
    <row r="811" spans="1:42" ht="22.5" hidden="1" customHeight="1" x14ac:dyDescent="0.25">
      <c r="A811" s="83" t="str">
        <f t="shared" si="203"/>
        <v>762.</v>
      </c>
      <c r="B811" s="26">
        <v>1376</v>
      </c>
      <c r="C811" s="40" t="s">
        <v>1257</v>
      </c>
      <c r="D811" s="26">
        <v>1968</v>
      </c>
      <c r="E811" s="135" t="s">
        <v>2957</v>
      </c>
      <c r="F811" s="83" t="s">
        <v>2959</v>
      </c>
      <c r="G811" s="26">
        <v>2</v>
      </c>
      <c r="H811" s="26">
        <v>1</v>
      </c>
      <c r="I811" s="250">
        <v>374.6</v>
      </c>
      <c r="J811" s="250">
        <v>335.6</v>
      </c>
      <c r="K811" s="250">
        <v>335.6</v>
      </c>
      <c r="L811" s="219">
        <v>10</v>
      </c>
      <c r="M811" s="205">
        <f t="shared" si="205"/>
        <v>2472057.8000000003</v>
      </c>
      <c r="N811" s="205"/>
      <c r="O811" s="205"/>
      <c r="P811" s="205"/>
      <c r="Q811" s="205">
        <f t="shared" si="204"/>
        <v>2472057.8000000003</v>
      </c>
      <c r="R811" s="205"/>
      <c r="S811" s="219"/>
      <c r="T811" s="205"/>
      <c r="U811" s="205">
        <v>328.6</v>
      </c>
      <c r="V811" s="205">
        <f>U811*7523</f>
        <v>2472057.8000000003</v>
      </c>
      <c r="W811" s="205"/>
      <c r="X811" s="205"/>
      <c r="Y811" s="205"/>
      <c r="Z811" s="205"/>
      <c r="AA811" s="205"/>
      <c r="AB811" s="205"/>
      <c r="AC811" s="205"/>
      <c r="AD811" s="205"/>
      <c r="AE811" s="205"/>
      <c r="AF811" s="205"/>
      <c r="AG811" s="221">
        <v>2025</v>
      </c>
      <c r="AH811" s="158"/>
      <c r="AI811" s="175"/>
      <c r="AJ811" s="218"/>
      <c r="AK811" s="15">
        <f t="shared" si="207"/>
        <v>762</v>
      </c>
      <c r="AL811" s="15" t="s">
        <v>155</v>
      </c>
      <c r="AM811" s="15" t="str">
        <f t="shared" si="208"/>
        <v>762.</v>
      </c>
      <c r="AN811" s="31"/>
      <c r="AP811" s="16"/>
    </row>
    <row r="812" spans="1:42" ht="22.5" hidden="1" customHeight="1" x14ac:dyDescent="0.25">
      <c r="A812" s="83" t="str">
        <f t="shared" si="203"/>
        <v>763.</v>
      </c>
      <c r="B812" s="26">
        <v>1391</v>
      </c>
      <c r="C812" s="242" t="s">
        <v>317</v>
      </c>
      <c r="D812" s="133">
        <v>1979</v>
      </c>
      <c r="E812" s="135" t="s">
        <v>2957</v>
      </c>
      <c r="F812" s="83" t="s">
        <v>2959</v>
      </c>
      <c r="G812" s="133">
        <v>3</v>
      </c>
      <c r="H812" s="133">
        <v>2</v>
      </c>
      <c r="I812" s="205">
        <v>1295.9000000000001</v>
      </c>
      <c r="J812" s="205">
        <v>1170.4000000000001</v>
      </c>
      <c r="K812" s="205">
        <v>1170.4000000000001</v>
      </c>
      <c r="L812" s="219">
        <v>45</v>
      </c>
      <c r="M812" s="205">
        <f t="shared" si="205"/>
        <v>328440</v>
      </c>
      <c r="N812" s="205"/>
      <c r="O812" s="205"/>
      <c r="P812" s="205"/>
      <c r="Q812" s="205">
        <f t="shared" si="204"/>
        <v>328440</v>
      </c>
      <c r="R812" s="205">
        <v>328440</v>
      </c>
      <c r="S812" s="219"/>
      <c r="T812" s="205"/>
      <c r="U812" s="205"/>
      <c r="V812" s="205"/>
      <c r="W812" s="205"/>
      <c r="X812" s="205"/>
      <c r="Y812" s="205"/>
      <c r="Z812" s="205"/>
      <c r="AA812" s="205"/>
      <c r="AB812" s="205"/>
      <c r="AC812" s="205"/>
      <c r="AD812" s="205"/>
      <c r="AE812" s="205"/>
      <c r="AF812" s="205"/>
      <c r="AG812" s="221">
        <v>2025</v>
      </c>
      <c r="AH812" s="158"/>
      <c r="AI812" s="175"/>
      <c r="AJ812" s="218"/>
      <c r="AK812" s="15">
        <f t="shared" si="207"/>
        <v>763</v>
      </c>
      <c r="AL812" s="15" t="s">
        <v>155</v>
      </c>
      <c r="AM812" s="15" t="str">
        <f t="shared" si="208"/>
        <v>763.</v>
      </c>
      <c r="AN812" s="31"/>
      <c r="AP812" s="16"/>
    </row>
    <row r="813" spans="1:42" ht="22.5" hidden="1" customHeight="1" x14ac:dyDescent="0.25">
      <c r="A813" s="83" t="str">
        <f t="shared" si="203"/>
        <v>764.</v>
      </c>
      <c r="B813" s="26">
        <v>1413</v>
      </c>
      <c r="C813" s="40" t="s">
        <v>1262</v>
      </c>
      <c r="D813" s="26">
        <v>1975</v>
      </c>
      <c r="E813" s="135" t="s">
        <v>2957</v>
      </c>
      <c r="F813" s="83" t="s">
        <v>2959</v>
      </c>
      <c r="G813" s="26">
        <v>2</v>
      </c>
      <c r="H813" s="26">
        <v>1</v>
      </c>
      <c r="I813" s="205">
        <v>265.39999999999998</v>
      </c>
      <c r="J813" s="205">
        <v>173.3</v>
      </c>
      <c r="K813" s="205">
        <v>173.3</v>
      </c>
      <c r="L813" s="219">
        <v>4</v>
      </c>
      <c r="M813" s="205">
        <f t="shared" si="205"/>
        <v>2144055</v>
      </c>
      <c r="N813" s="234"/>
      <c r="O813" s="234"/>
      <c r="P813" s="234"/>
      <c r="Q813" s="205">
        <f t="shared" si="204"/>
        <v>2144055</v>
      </c>
      <c r="R813" s="205"/>
      <c r="S813" s="219"/>
      <c r="T813" s="205"/>
      <c r="U813" s="205">
        <v>285</v>
      </c>
      <c r="V813" s="205">
        <f>U813*7523</f>
        <v>2144055</v>
      </c>
      <c r="W813" s="205"/>
      <c r="X813" s="205"/>
      <c r="Y813" s="205"/>
      <c r="Z813" s="205"/>
      <c r="AA813" s="205"/>
      <c r="AB813" s="205"/>
      <c r="AC813" s="205"/>
      <c r="AD813" s="205"/>
      <c r="AE813" s="205"/>
      <c r="AF813" s="205"/>
      <c r="AG813" s="221">
        <v>2025</v>
      </c>
      <c r="AH813" s="158"/>
      <c r="AI813" s="175"/>
      <c r="AJ813" s="218"/>
      <c r="AK813" s="15">
        <f t="shared" si="207"/>
        <v>764</v>
      </c>
      <c r="AL813" s="15" t="s">
        <v>155</v>
      </c>
      <c r="AM813" s="15" t="str">
        <f t="shared" si="208"/>
        <v>764.</v>
      </c>
      <c r="AN813" s="31"/>
      <c r="AP813" s="16"/>
    </row>
    <row r="814" spans="1:42" ht="22.5" hidden="1" customHeight="1" x14ac:dyDescent="0.25">
      <c r="A814" s="83" t="str">
        <f t="shared" si="203"/>
        <v>765.</v>
      </c>
      <c r="B814" s="26">
        <v>1429</v>
      </c>
      <c r="C814" s="40" t="s">
        <v>1264</v>
      </c>
      <c r="D814" s="133">
        <v>2010</v>
      </c>
      <c r="E814" s="135" t="s">
        <v>2957</v>
      </c>
      <c r="F814" s="83" t="s">
        <v>2959</v>
      </c>
      <c r="G814" s="133">
        <v>2</v>
      </c>
      <c r="H814" s="133">
        <v>1</v>
      </c>
      <c r="I814" s="205">
        <v>282.89999999999998</v>
      </c>
      <c r="J814" s="205">
        <v>229.5</v>
      </c>
      <c r="K814" s="205">
        <v>229.5</v>
      </c>
      <c r="L814" s="219">
        <v>12</v>
      </c>
      <c r="M814" s="205">
        <f t="shared" si="205"/>
        <v>239292</v>
      </c>
      <c r="N814" s="205"/>
      <c r="O814" s="205"/>
      <c r="P814" s="205"/>
      <c r="Q814" s="205">
        <f t="shared" si="204"/>
        <v>239292</v>
      </c>
      <c r="R814" s="205">
        <f>107835+131457</f>
        <v>239292</v>
      </c>
      <c r="S814" s="219"/>
      <c r="T814" s="205"/>
      <c r="U814" s="205"/>
      <c r="V814" s="205"/>
      <c r="W814" s="205"/>
      <c r="X814" s="205"/>
      <c r="Y814" s="205"/>
      <c r="Z814" s="205"/>
      <c r="AA814" s="205"/>
      <c r="AB814" s="205"/>
      <c r="AC814" s="205"/>
      <c r="AD814" s="205"/>
      <c r="AE814" s="205"/>
      <c r="AF814" s="205"/>
      <c r="AG814" s="221">
        <v>2025</v>
      </c>
      <c r="AH814" s="158"/>
      <c r="AI814" s="175"/>
      <c r="AJ814" s="218"/>
      <c r="AK814" s="15">
        <f t="shared" si="207"/>
        <v>765</v>
      </c>
      <c r="AL814" s="15" t="s">
        <v>155</v>
      </c>
      <c r="AM814" s="15" t="str">
        <f t="shared" si="208"/>
        <v>765.</v>
      </c>
      <c r="AN814" s="31"/>
      <c r="AO814" s="15"/>
      <c r="AP814" s="16"/>
    </row>
    <row r="815" spans="1:42" ht="22.5" hidden="1" customHeight="1" x14ac:dyDescent="0.25">
      <c r="A815" s="83" t="str">
        <f t="shared" si="203"/>
        <v>766.</v>
      </c>
      <c r="B815" s="26">
        <v>1390</v>
      </c>
      <c r="C815" s="242" t="s">
        <v>316</v>
      </c>
      <c r="D815" s="133">
        <v>1978</v>
      </c>
      <c r="E815" s="135" t="s">
        <v>2957</v>
      </c>
      <c r="F815" s="83" t="s">
        <v>2959</v>
      </c>
      <c r="G815" s="133">
        <v>3</v>
      </c>
      <c r="H815" s="133">
        <v>2</v>
      </c>
      <c r="I815" s="205">
        <v>1308.7</v>
      </c>
      <c r="J815" s="205">
        <v>1178.5999999999999</v>
      </c>
      <c r="K815" s="205">
        <v>1178.5999999999999</v>
      </c>
      <c r="L815" s="219">
        <v>58</v>
      </c>
      <c r="M815" s="205">
        <f t="shared" si="205"/>
        <v>328440</v>
      </c>
      <c r="N815" s="205"/>
      <c r="O815" s="205"/>
      <c r="P815" s="205"/>
      <c r="Q815" s="205">
        <f t="shared" si="204"/>
        <v>328440</v>
      </c>
      <c r="R815" s="205">
        <v>328440</v>
      </c>
      <c r="S815" s="219"/>
      <c r="T815" s="205"/>
      <c r="U815" s="205"/>
      <c r="V815" s="205"/>
      <c r="W815" s="205"/>
      <c r="X815" s="205"/>
      <c r="Y815" s="205"/>
      <c r="Z815" s="205"/>
      <c r="AA815" s="205"/>
      <c r="AB815" s="205"/>
      <c r="AC815" s="205"/>
      <c r="AD815" s="205"/>
      <c r="AE815" s="205"/>
      <c r="AF815" s="205"/>
      <c r="AG815" s="221">
        <v>2025</v>
      </c>
      <c r="AH815" s="158"/>
      <c r="AI815" s="175"/>
      <c r="AJ815" s="218"/>
      <c r="AK815" s="15">
        <f t="shared" si="207"/>
        <v>766</v>
      </c>
      <c r="AL815" s="15" t="s">
        <v>155</v>
      </c>
      <c r="AM815" s="15" t="str">
        <f t="shared" si="208"/>
        <v>766.</v>
      </c>
      <c r="AN815" s="31"/>
      <c r="AP815" s="16"/>
    </row>
    <row r="816" spans="1:42" ht="22.5" hidden="1" customHeight="1" x14ac:dyDescent="0.25">
      <c r="A816" s="83"/>
      <c r="B816" s="26"/>
      <c r="C816" s="169" t="s">
        <v>50</v>
      </c>
      <c r="D816" s="26"/>
      <c r="E816" s="83"/>
      <c r="F816" s="83"/>
      <c r="G816" s="26"/>
      <c r="H816" s="26"/>
      <c r="I816" s="174">
        <f>I817+I823+I827</f>
        <v>110789.75000000003</v>
      </c>
      <c r="J816" s="174">
        <f t="shared" ref="J816:AB816" si="209">J817+J823+J827</f>
        <v>99934.759999999966</v>
      </c>
      <c r="K816" s="174">
        <f t="shared" si="209"/>
        <v>98595.759999999951</v>
      </c>
      <c r="L816" s="123">
        <f t="shared" si="209"/>
        <v>4157</v>
      </c>
      <c r="M816" s="174">
        <f>M817+M823+M827</f>
        <v>219673162.97</v>
      </c>
      <c r="N816" s="174"/>
      <c r="O816" s="174"/>
      <c r="P816" s="174"/>
      <c r="Q816" s="174">
        <f t="shared" si="204"/>
        <v>219673162.97</v>
      </c>
      <c r="R816" s="174">
        <f t="shared" si="209"/>
        <v>93827660.240000024</v>
      </c>
      <c r="S816" s="123"/>
      <c r="T816" s="174"/>
      <c r="U816" s="174">
        <f t="shared" si="209"/>
        <v>19483.5</v>
      </c>
      <c r="V816" s="174">
        <f t="shared" si="209"/>
        <v>122549470.01999998</v>
      </c>
      <c r="W816" s="174"/>
      <c r="X816" s="174"/>
      <c r="Y816" s="174">
        <f t="shared" si="209"/>
        <v>648</v>
      </c>
      <c r="Z816" s="174">
        <f t="shared" si="209"/>
        <v>2039904</v>
      </c>
      <c r="AA816" s="174">
        <f t="shared" si="209"/>
        <v>469.23</v>
      </c>
      <c r="AB816" s="174">
        <f t="shared" si="209"/>
        <v>1256128.71</v>
      </c>
      <c r="AC816" s="174"/>
      <c r="AD816" s="174"/>
      <c r="AE816" s="174"/>
      <c r="AF816" s="174"/>
      <c r="AG816" s="182"/>
      <c r="AH816" s="158"/>
      <c r="AI816" s="175"/>
      <c r="AJ816" s="162"/>
      <c r="AK816" s="15"/>
      <c r="AL816" s="15"/>
      <c r="AM816" s="15"/>
      <c r="AN816" s="183"/>
      <c r="AO816" s="15"/>
      <c r="AP816" s="16"/>
    </row>
    <row r="817" spans="1:16380" ht="22.5" hidden="1" customHeight="1" x14ac:dyDescent="0.25">
      <c r="A817" s="83"/>
      <c r="B817" s="26"/>
      <c r="C817" s="169" t="s">
        <v>1202</v>
      </c>
      <c r="D817" s="26"/>
      <c r="E817" s="83"/>
      <c r="F817" s="83"/>
      <c r="G817" s="26"/>
      <c r="H817" s="26"/>
      <c r="I817" s="174">
        <f>SUM(I818:I822)</f>
        <v>9564.4599999999991</v>
      </c>
      <c r="J817" s="174">
        <f t="shared" ref="J817:AB817" si="210">SUM(J818:J822)</f>
        <v>8848.7599999999984</v>
      </c>
      <c r="K817" s="174">
        <f t="shared" si="210"/>
        <v>8848.7599999999984</v>
      </c>
      <c r="L817" s="123">
        <f t="shared" si="210"/>
        <v>357</v>
      </c>
      <c r="M817" s="174">
        <f t="shared" si="210"/>
        <v>2280681</v>
      </c>
      <c r="N817" s="174"/>
      <c r="O817" s="174"/>
      <c r="P817" s="174"/>
      <c r="Q817" s="174">
        <f t="shared" si="204"/>
        <v>2280681</v>
      </c>
      <c r="R817" s="174">
        <f t="shared" si="210"/>
        <v>1871100</v>
      </c>
      <c r="S817" s="123"/>
      <c r="T817" s="174"/>
      <c r="U817" s="174"/>
      <c r="V817" s="174"/>
      <c r="W817" s="174"/>
      <c r="X817" s="174"/>
      <c r="Y817" s="174"/>
      <c r="Z817" s="174"/>
      <c r="AA817" s="174">
        <f t="shared" si="210"/>
        <v>153</v>
      </c>
      <c r="AB817" s="174">
        <f t="shared" si="210"/>
        <v>409581</v>
      </c>
      <c r="AC817" s="174"/>
      <c r="AD817" s="174"/>
      <c r="AE817" s="174"/>
      <c r="AF817" s="174"/>
      <c r="AG817" s="182"/>
      <c r="AH817" s="158"/>
      <c r="AI817" s="175"/>
      <c r="AJ817" s="162"/>
      <c r="AK817" s="15"/>
      <c r="AL817" s="15"/>
      <c r="AM817" s="15"/>
      <c r="AN817" s="183"/>
      <c r="AO817" s="15"/>
      <c r="AP817" s="16"/>
    </row>
    <row r="818" spans="1:16380" ht="22.5" hidden="1" customHeight="1" x14ac:dyDescent="0.25">
      <c r="A818" s="83" t="str">
        <f t="shared" ref="A818:A822" si="211">AM818</f>
        <v>767.</v>
      </c>
      <c r="B818" s="26">
        <v>1586</v>
      </c>
      <c r="C818" s="40" t="s">
        <v>58</v>
      </c>
      <c r="D818" s="26">
        <v>1967</v>
      </c>
      <c r="E818" s="83" t="s">
        <v>2957</v>
      </c>
      <c r="F818" s="83" t="s">
        <v>2959</v>
      </c>
      <c r="G818" s="26">
        <v>4</v>
      </c>
      <c r="H818" s="26">
        <v>4</v>
      </c>
      <c r="I818" s="178">
        <v>2787.1</v>
      </c>
      <c r="J818" s="176">
        <v>2538.1</v>
      </c>
      <c r="K818" s="178">
        <v>2538.1</v>
      </c>
      <c r="L818" s="187">
        <v>98</v>
      </c>
      <c r="M818" s="186">
        <f t="shared" ref="M818:M821" si="212">R818+T818+V818+X818+Z818+AB818+AE818+AF818</f>
        <v>577500</v>
      </c>
      <c r="N818" s="186"/>
      <c r="O818" s="186"/>
      <c r="P818" s="186"/>
      <c r="Q818" s="176">
        <f t="shared" ref="Q818:Q821" si="213">M818</f>
        <v>577500</v>
      </c>
      <c r="R818" s="186">
        <v>577500</v>
      </c>
      <c r="S818" s="187"/>
      <c r="T818" s="186"/>
      <c r="U818" s="186"/>
      <c r="V818" s="186"/>
      <c r="W818" s="186"/>
      <c r="X818" s="186"/>
      <c r="Y818" s="186"/>
      <c r="Z818" s="186"/>
      <c r="AA818" s="186"/>
      <c r="AB818" s="186"/>
      <c r="AC818" s="186"/>
      <c r="AD818" s="186"/>
      <c r="AE818" s="176"/>
      <c r="AF818" s="186"/>
      <c r="AG818" s="317">
        <v>2025</v>
      </c>
      <c r="AH818" s="158"/>
      <c r="AI818" s="175"/>
      <c r="AJ818" s="162"/>
      <c r="AK818" s="15">
        <f t="shared" si="207"/>
        <v>767</v>
      </c>
      <c r="AL818" s="15" t="s">
        <v>155</v>
      </c>
      <c r="AM818" s="15" t="str">
        <f t="shared" si="208"/>
        <v>767.</v>
      </c>
      <c r="AN818" s="179"/>
      <c r="AO818" s="15"/>
      <c r="AP818" s="16"/>
    </row>
    <row r="819" spans="1:16380" ht="22.5" hidden="1" customHeight="1" x14ac:dyDescent="0.25">
      <c r="A819" s="83" t="str">
        <f t="shared" si="211"/>
        <v>768.</v>
      </c>
      <c r="B819" s="26">
        <v>1589</v>
      </c>
      <c r="C819" s="40" t="s">
        <v>59</v>
      </c>
      <c r="D819" s="26">
        <v>1969</v>
      </c>
      <c r="E819" s="83" t="s">
        <v>2957</v>
      </c>
      <c r="F819" s="83" t="s">
        <v>2959</v>
      </c>
      <c r="G819" s="26">
        <v>5</v>
      </c>
      <c r="H819" s="26">
        <v>4</v>
      </c>
      <c r="I819" s="178">
        <v>3530.46</v>
      </c>
      <c r="J819" s="176">
        <v>3291.46</v>
      </c>
      <c r="K819" s="178">
        <v>3291.46</v>
      </c>
      <c r="L819" s="187">
        <v>149</v>
      </c>
      <c r="M819" s="186">
        <f t="shared" si="212"/>
        <v>720720</v>
      </c>
      <c r="N819" s="186"/>
      <c r="O819" s="186"/>
      <c r="P819" s="186"/>
      <c r="Q819" s="176">
        <f t="shared" si="213"/>
        <v>720720</v>
      </c>
      <c r="R819" s="186">
        <v>720720</v>
      </c>
      <c r="S819" s="187"/>
      <c r="T819" s="186"/>
      <c r="U819" s="186"/>
      <c r="V819" s="186"/>
      <c r="W819" s="186"/>
      <c r="X819" s="186"/>
      <c r="Y819" s="186"/>
      <c r="Z819" s="186"/>
      <c r="AA819" s="186"/>
      <c r="AB819" s="186"/>
      <c r="AC819" s="186"/>
      <c r="AD819" s="186"/>
      <c r="AE819" s="176"/>
      <c r="AF819" s="186"/>
      <c r="AG819" s="317">
        <v>2025</v>
      </c>
      <c r="AH819" s="158"/>
      <c r="AI819" s="175"/>
      <c r="AJ819" s="162"/>
      <c r="AK819" s="15">
        <f t="shared" si="207"/>
        <v>768</v>
      </c>
      <c r="AL819" s="15" t="s">
        <v>155</v>
      </c>
      <c r="AM819" s="15" t="str">
        <f t="shared" si="208"/>
        <v>768.</v>
      </c>
      <c r="AN819" s="179"/>
      <c r="AO819" s="15"/>
      <c r="AP819" s="16"/>
    </row>
    <row r="820" spans="1:16380" ht="22.5" hidden="1" customHeight="1" x14ac:dyDescent="0.25">
      <c r="A820" s="83" t="str">
        <f t="shared" si="211"/>
        <v>769.</v>
      </c>
      <c r="B820" s="26">
        <v>1642</v>
      </c>
      <c r="C820" s="40" t="s">
        <v>61</v>
      </c>
      <c r="D820" s="26">
        <v>1963</v>
      </c>
      <c r="E820" s="83" t="s">
        <v>2957</v>
      </c>
      <c r="F820" s="83" t="s">
        <v>2959</v>
      </c>
      <c r="G820" s="26">
        <v>2</v>
      </c>
      <c r="H820" s="26">
        <v>2</v>
      </c>
      <c r="I820" s="178">
        <v>683.8</v>
      </c>
      <c r="J820" s="176">
        <v>632.70000000000005</v>
      </c>
      <c r="K820" s="178">
        <v>632.70000000000005</v>
      </c>
      <c r="L820" s="187">
        <v>29</v>
      </c>
      <c r="M820" s="186">
        <f t="shared" si="212"/>
        <v>286440</v>
      </c>
      <c r="N820" s="186"/>
      <c r="O820" s="186"/>
      <c r="P820" s="186"/>
      <c r="Q820" s="176">
        <f t="shared" si="213"/>
        <v>286440</v>
      </c>
      <c r="R820" s="178">
        <v>286440</v>
      </c>
      <c r="S820" s="26"/>
      <c r="T820" s="178"/>
      <c r="U820" s="178"/>
      <c r="V820" s="178"/>
      <c r="W820" s="178"/>
      <c r="X820" s="178"/>
      <c r="Y820" s="178"/>
      <c r="Z820" s="178"/>
      <c r="AA820" s="178"/>
      <c r="AB820" s="178"/>
      <c r="AC820" s="178"/>
      <c r="AD820" s="178"/>
      <c r="AE820" s="178"/>
      <c r="AF820" s="178"/>
      <c r="AG820" s="317">
        <v>2025</v>
      </c>
      <c r="AH820" s="158"/>
      <c r="AI820" s="175"/>
      <c r="AJ820" s="162"/>
      <c r="AK820" s="15">
        <f t="shared" si="207"/>
        <v>769</v>
      </c>
      <c r="AL820" s="15" t="s">
        <v>155</v>
      </c>
      <c r="AM820" s="15" t="str">
        <f t="shared" si="208"/>
        <v>769.</v>
      </c>
      <c r="AN820" s="179"/>
      <c r="AO820" s="15"/>
      <c r="AP820" s="16"/>
    </row>
    <row r="821" spans="1:16380" ht="22.5" hidden="1" customHeight="1" x14ac:dyDescent="0.25">
      <c r="A821" s="83" t="str">
        <f t="shared" si="211"/>
        <v>770.</v>
      </c>
      <c r="B821" s="26">
        <v>1643</v>
      </c>
      <c r="C821" s="40" t="s">
        <v>57</v>
      </c>
      <c r="D821" s="26">
        <v>1954</v>
      </c>
      <c r="E821" s="83" t="s">
        <v>2957</v>
      </c>
      <c r="F821" s="83" t="s">
        <v>2959</v>
      </c>
      <c r="G821" s="26">
        <v>2</v>
      </c>
      <c r="H821" s="26">
        <v>2</v>
      </c>
      <c r="I821" s="178">
        <v>680.6</v>
      </c>
      <c r="J821" s="176">
        <v>629.5</v>
      </c>
      <c r="K821" s="178">
        <v>629.5</v>
      </c>
      <c r="L821" s="187">
        <v>24</v>
      </c>
      <c r="M821" s="186">
        <f t="shared" si="212"/>
        <v>286440</v>
      </c>
      <c r="N821" s="186"/>
      <c r="O821" s="186"/>
      <c r="P821" s="186"/>
      <c r="Q821" s="176">
        <f t="shared" si="213"/>
        <v>286440</v>
      </c>
      <c r="R821" s="178">
        <v>286440</v>
      </c>
      <c r="S821" s="26"/>
      <c r="T821" s="178"/>
      <c r="U821" s="178"/>
      <c r="V821" s="178"/>
      <c r="W821" s="178"/>
      <c r="X821" s="178"/>
      <c r="Y821" s="178"/>
      <c r="Z821" s="178"/>
      <c r="AA821" s="178"/>
      <c r="AB821" s="178"/>
      <c r="AC821" s="178"/>
      <c r="AD821" s="178"/>
      <c r="AE821" s="178"/>
      <c r="AF821" s="178"/>
      <c r="AG821" s="317">
        <v>2025</v>
      </c>
      <c r="AH821" s="158"/>
      <c r="AI821" s="175"/>
      <c r="AJ821" s="162"/>
      <c r="AK821" s="15">
        <f t="shared" si="207"/>
        <v>770</v>
      </c>
      <c r="AL821" s="15" t="s">
        <v>155</v>
      </c>
      <c r="AM821" s="15" t="str">
        <f t="shared" si="208"/>
        <v>770.</v>
      </c>
      <c r="AN821" s="179"/>
      <c r="AO821" s="15"/>
      <c r="AP821" s="16"/>
    </row>
    <row r="822" spans="1:16380" ht="22.5" hidden="1" customHeight="1" x14ac:dyDescent="0.25">
      <c r="A822" s="83" t="str">
        <f t="shared" si="211"/>
        <v>771.</v>
      </c>
      <c r="B822" s="147">
        <v>1602</v>
      </c>
      <c r="C822" s="171" t="s">
        <v>3123</v>
      </c>
      <c r="D822" s="26">
        <v>2009</v>
      </c>
      <c r="E822" s="83" t="s">
        <v>2957</v>
      </c>
      <c r="F822" s="83" t="s">
        <v>2959</v>
      </c>
      <c r="G822" s="26">
        <v>3</v>
      </c>
      <c r="H822" s="26">
        <v>2</v>
      </c>
      <c r="I822" s="178">
        <v>1882.5</v>
      </c>
      <c r="J822" s="176">
        <v>1757</v>
      </c>
      <c r="K822" s="178">
        <v>1757</v>
      </c>
      <c r="L822" s="187">
        <v>57</v>
      </c>
      <c r="M822" s="186">
        <f t="shared" ref="M822" si="214">R822+T822+V822+X822+Z822+AB822+AE822+AF822</f>
        <v>409581</v>
      </c>
      <c r="N822" s="186"/>
      <c r="O822" s="186"/>
      <c r="P822" s="186"/>
      <c r="Q822" s="176">
        <f t="shared" ref="Q822" si="215">M822</f>
        <v>409581</v>
      </c>
      <c r="R822" s="178"/>
      <c r="S822" s="26"/>
      <c r="T822" s="178"/>
      <c r="U822" s="178"/>
      <c r="V822" s="178"/>
      <c r="W822" s="178"/>
      <c r="X822" s="178"/>
      <c r="Y822" s="178"/>
      <c r="Z822" s="178"/>
      <c r="AA822" s="178">
        <v>153</v>
      </c>
      <c r="AB822" s="178">
        <f>AA822*2677</f>
        <v>409581</v>
      </c>
      <c r="AC822" s="178"/>
      <c r="AD822" s="178"/>
      <c r="AE822" s="178"/>
      <c r="AF822" s="178"/>
      <c r="AG822" s="317">
        <v>2025</v>
      </c>
      <c r="AH822" s="158"/>
      <c r="AI822" s="175"/>
      <c r="AJ822" s="162"/>
      <c r="AK822" s="15">
        <f t="shared" si="207"/>
        <v>771</v>
      </c>
      <c r="AL822" s="15" t="s">
        <v>155</v>
      </c>
      <c r="AM822" s="15" t="str">
        <f t="shared" si="208"/>
        <v>771.</v>
      </c>
      <c r="AN822" s="179"/>
      <c r="AO822" s="15"/>
      <c r="AP822" s="16"/>
    </row>
    <row r="823" spans="1:16380" s="35" customFormat="1" ht="22.5" hidden="1" customHeight="1" x14ac:dyDescent="0.25">
      <c r="A823" s="85"/>
      <c r="B823" s="56"/>
      <c r="C823" s="169" t="s">
        <v>1203</v>
      </c>
      <c r="D823" s="26"/>
      <c r="E823" s="83"/>
      <c r="F823" s="83"/>
      <c r="G823" s="26"/>
      <c r="H823" s="26"/>
      <c r="I823" s="174">
        <f>SUM(I824:I826)</f>
        <v>2295</v>
      </c>
      <c r="J823" s="174">
        <f t="shared" ref="J823:V823" si="216">SUM(J824:J826)</f>
        <v>2059.8000000000002</v>
      </c>
      <c r="K823" s="174">
        <f t="shared" si="216"/>
        <v>2059.8000000000002</v>
      </c>
      <c r="L823" s="123">
        <f t="shared" si="216"/>
        <v>111</v>
      </c>
      <c r="M823" s="174">
        <f t="shared" si="216"/>
        <v>11456350.559999999</v>
      </c>
      <c r="N823" s="174"/>
      <c r="O823" s="174"/>
      <c r="P823" s="174"/>
      <c r="Q823" s="174">
        <f>M823</f>
        <v>11456350.559999999</v>
      </c>
      <c r="R823" s="174">
        <f t="shared" si="216"/>
        <v>220599.59999999998</v>
      </c>
      <c r="S823" s="123"/>
      <c r="T823" s="174"/>
      <c r="U823" s="174">
        <f t="shared" si="216"/>
        <v>1493.52</v>
      </c>
      <c r="V823" s="174">
        <f t="shared" si="216"/>
        <v>11235750.960000001</v>
      </c>
      <c r="W823" s="174"/>
      <c r="X823" s="174"/>
      <c r="Y823" s="174"/>
      <c r="Z823" s="174"/>
      <c r="AA823" s="174"/>
      <c r="AB823" s="174"/>
      <c r="AC823" s="174"/>
      <c r="AD823" s="174"/>
      <c r="AE823" s="174"/>
      <c r="AF823" s="174"/>
      <c r="AG823" s="189"/>
      <c r="AH823" s="158"/>
      <c r="AI823" s="175"/>
      <c r="AJ823" s="158"/>
      <c r="AK823" s="15"/>
      <c r="AL823" s="15"/>
      <c r="AM823" s="15"/>
      <c r="AN823" s="190"/>
      <c r="AP823" s="16"/>
    </row>
    <row r="824" spans="1:16380" ht="22.5" hidden="1" customHeight="1" x14ac:dyDescent="0.25">
      <c r="A824" s="83" t="str">
        <f>AM824</f>
        <v>772.</v>
      </c>
      <c r="B824" s="26">
        <v>1581</v>
      </c>
      <c r="C824" s="47" t="s">
        <v>52</v>
      </c>
      <c r="D824" s="26">
        <v>1962</v>
      </c>
      <c r="E824" s="83" t="s">
        <v>2957</v>
      </c>
      <c r="F824" s="83" t="s">
        <v>2959</v>
      </c>
      <c r="G824" s="26">
        <v>2</v>
      </c>
      <c r="H824" s="26">
        <v>1</v>
      </c>
      <c r="I824" s="178">
        <v>305.7</v>
      </c>
      <c r="J824" s="176">
        <v>281.89999999999998</v>
      </c>
      <c r="K824" s="178">
        <v>281.89999999999998</v>
      </c>
      <c r="L824" s="187">
        <v>18</v>
      </c>
      <c r="M824" s="186">
        <f t="shared" ref="M824:M826" si="217">R824+T824+V824+X824+Z824+AB824+AE824+AF824</f>
        <v>220599.59999999998</v>
      </c>
      <c r="N824" s="186"/>
      <c r="O824" s="186"/>
      <c r="P824" s="186"/>
      <c r="Q824" s="176">
        <f t="shared" ref="Q824:Q826" si="218">M824</f>
        <v>220599.59999999998</v>
      </c>
      <c r="R824" s="178">
        <v>220599.59999999998</v>
      </c>
      <c r="S824" s="26"/>
      <c r="T824" s="178"/>
      <c r="U824" s="178"/>
      <c r="V824" s="178"/>
      <c r="W824" s="178"/>
      <c r="X824" s="178"/>
      <c r="Y824" s="178"/>
      <c r="Z824" s="178"/>
      <c r="AA824" s="178"/>
      <c r="AB824" s="178"/>
      <c r="AC824" s="178"/>
      <c r="AD824" s="178"/>
      <c r="AE824" s="178"/>
      <c r="AF824" s="178"/>
      <c r="AG824" s="317">
        <v>2025</v>
      </c>
      <c r="AH824" s="158"/>
      <c r="AI824" s="175"/>
      <c r="AJ824" s="162"/>
      <c r="AK824" s="15">
        <f t="shared" si="207"/>
        <v>772</v>
      </c>
      <c r="AL824" s="15" t="s">
        <v>155</v>
      </c>
      <c r="AM824" s="15" t="str">
        <f t="shared" si="208"/>
        <v>772.</v>
      </c>
      <c r="AN824" s="179"/>
      <c r="AO824" s="22"/>
      <c r="AP824" s="16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  <c r="FG824" s="14"/>
      <c r="FH824" s="14"/>
      <c r="FI824" s="14"/>
      <c r="FJ824" s="14"/>
      <c r="FK824" s="14"/>
      <c r="FL824" s="14"/>
      <c r="FM824" s="14"/>
      <c r="FN824" s="14"/>
      <c r="FO824" s="14"/>
      <c r="FP824" s="14"/>
      <c r="FQ824" s="14"/>
      <c r="FR824" s="14"/>
      <c r="FS824" s="14"/>
      <c r="FT824" s="14"/>
      <c r="FU824" s="14"/>
      <c r="FV824" s="14"/>
      <c r="FW824" s="14"/>
      <c r="FX824" s="14"/>
      <c r="FY824" s="14"/>
      <c r="FZ824" s="14"/>
      <c r="GA824" s="14"/>
      <c r="GB824" s="14"/>
      <c r="GC824" s="14"/>
      <c r="GD824" s="14"/>
      <c r="GE824" s="14"/>
      <c r="GF824" s="14"/>
      <c r="GG824" s="14"/>
      <c r="GH824" s="14"/>
      <c r="GI824" s="14"/>
      <c r="GJ824" s="14"/>
      <c r="GK824" s="14"/>
      <c r="GL824" s="14"/>
      <c r="GM824" s="14"/>
      <c r="GN824" s="14"/>
      <c r="GO824" s="14"/>
      <c r="GP824" s="14"/>
      <c r="GQ824" s="14"/>
      <c r="GR824" s="14"/>
      <c r="GS824" s="14"/>
      <c r="GT824" s="14"/>
      <c r="GU824" s="14"/>
      <c r="GV824" s="14"/>
      <c r="GW824" s="14"/>
      <c r="GX824" s="14"/>
      <c r="GY824" s="14"/>
      <c r="GZ824" s="14"/>
      <c r="HA824" s="14"/>
      <c r="HB824" s="14"/>
      <c r="HC824" s="14"/>
      <c r="HD824" s="14"/>
      <c r="HE824" s="14"/>
      <c r="HF824" s="14"/>
      <c r="HG824" s="14"/>
      <c r="HH824" s="14"/>
      <c r="HI824" s="14"/>
      <c r="HJ824" s="14"/>
      <c r="HK824" s="14"/>
      <c r="HL824" s="14"/>
      <c r="HM824" s="14"/>
      <c r="HN824" s="14"/>
      <c r="HO824" s="14"/>
      <c r="HP824" s="14"/>
      <c r="HQ824" s="14"/>
      <c r="HR824" s="14"/>
      <c r="HS824" s="14"/>
      <c r="HT824" s="14"/>
      <c r="HU824" s="14"/>
      <c r="HV824" s="14"/>
      <c r="HW824" s="14"/>
      <c r="HX824" s="14"/>
      <c r="HY824" s="14"/>
      <c r="HZ824" s="14"/>
      <c r="IA824" s="14"/>
      <c r="IB824" s="14"/>
      <c r="IC824" s="14"/>
      <c r="ID824" s="14"/>
      <c r="IE824" s="14"/>
      <c r="IF824" s="14"/>
      <c r="IG824" s="14"/>
      <c r="IH824" s="14"/>
      <c r="II824" s="14"/>
      <c r="IJ824" s="14"/>
      <c r="IK824" s="14"/>
      <c r="IL824" s="14"/>
      <c r="IM824" s="14"/>
      <c r="IN824" s="14"/>
      <c r="IO824" s="14"/>
      <c r="IP824" s="14"/>
      <c r="IQ824" s="14"/>
      <c r="IR824" s="14"/>
      <c r="IS824" s="14"/>
      <c r="IT824" s="14"/>
      <c r="IU824" s="14"/>
      <c r="IV824" s="14"/>
      <c r="IW824" s="14"/>
      <c r="IX824" s="14"/>
      <c r="IY824" s="14"/>
      <c r="IZ824" s="14"/>
      <c r="JA824" s="14"/>
      <c r="JB824" s="14"/>
      <c r="JC824" s="14"/>
      <c r="JD824" s="14"/>
      <c r="JE824" s="14"/>
      <c r="JF824" s="14"/>
      <c r="JG824" s="14"/>
      <c r="JH824" s="14"/>
      <c r="JI824" s="14"/>
      <c r="JJ824" s="14"/>
      <c r="JK824" s="14"/>
      <c r="JL824" s="14"/>
      <c r="JM824" s="14"/>
      <c r="JN824" s="14"/>
      <c r="JO824" s="14"/>
      <c r="JP824" s="14"/>
      <c r="JQ824" s="14"/>
      <c r="JR824" s="14"/>
      <c r="JS824" s="14"/>
      <c r="JT824" s="14"/>
      <c r="JU824" s="14"/>
      <c r="JV824" s="14"/>
      <c r="JW824" s="14"/>
      <c r="JX824" s="14"/>
      <c r="JY824" s="14"/>
      <c r="JZ824" s="14"/>
      <c r="KA824" s="14"/>
      <c r="KB824" s="14"/>
      <c r="KC824" s="14"/>
      <c r="KD824" s="14"/>
      <c r="KE824" s="14"/>
      <c r="KF824" s="14"/>
      <c r="KG824" s="14"/>
      <c r="KH824" s="14"/>
      <c r="KI824" s="14"/>
      <c r="KJ824" s="14"/>
      <c r="KK824" s="14"/>
      <c r="KL824" s="14"/>
      <c r="KM824" s="14"/>
      <c r="KN824" s="14"/>
      <c r="KO824" s="14"/>
      <c r="KP824" s="14"/>
      <c r="KQ824" s="14"/>
      <c r="KR824" s="14"/>
      <c r="KS824" s="14"/>
      <c r="KT824" s="14"/>
      <c r="KU824" s="14"/>
      <c r="KV824" s="14"/>
      <c r="KW824" s="14"/>
      <c r="KX824" s="14"/>
      <c r="KY824" s="14"/>
      <c r="KZ824" s="14"/>
      <c r="LA824" s="14"/>
      <c r="LB824" s="14"/>
      <c r="LC824" s="14"/>
      <c r="LD824" s="14"/>
      <c r="LE824" s="14"/>
      <c r="LF824" s="14"/>
      <c r="LG824" s="14"/>
      <c r="LH824" s="14"/>
      <c r="LI824" s="14"/>
      <c r="LJ824" s="14"/>
      <c r="LK824" s="14"/>
      <c r="LL824" s="14"/>
      <c r="LM824" s="14"/>
      <c r="LN824" s="14"/>
      <c r="LO824" s="14"/>
      <c r="LP824" s="14"/>
      <c r="LQ824" s="14"/>
      <c r="LR824" s="14"/>
      <c r="LS824" s="14"/>
      <c r="LT824" s="14"/>
      <c r="LU824" s="14"/>
      <c r="LV824" s="14"/>
      <c r="LW824" s="14"/>
      <c r="LX824" s="14"/>
      <c r="LY824" s="14"/>
      <c r="LZ824" s="14"/>
      <c r="MA824" s="14"/>
      <c r="MB824" s="14"/>
      <c r="MC824" s="14"/>
      <c r="MD824" s="14"/>
      <c r="ME824" s="14"/>
      <c r="MF824" s="14"/>
      <c r="MG824" s="14"/>
      <c r="MH824" s="14"/>
      <c r="MI824" s="14"/>
      <c r="MJ824" s="14"/>
      <c r="MK824" s="14"/>
      <c r="ML824" s="14"/>
      <c r="MM824" s="14"/>
      <c r="MN824" s="14"/>
      <c r="MO824" s="14"/>
      <c r="MP824" s="14"/>
      <c r="MQ824" s="14"/>
      <c r="MR824" s="14"/>
      <c r="MS824" s="14"/>
      <c r="MT824" s="14"/>
      <c r="MU824" s="14"/>
      <c r="MV824" s="14"/>
      <c r="MW824" s="14"/>
      <c r="MX824" s="14"/>
      <c r="MY824" s="14"/>
      <c r="MZ824" s="14"/>
      <c r="NA824" s="14"/>
      <c r="NB824" s="14"/>
      <c r="NC824" s="14"/>
      <c r="ND824" s="14"/>
      <c r="NE824" s="14"/>
      <c r="NF824" s="14"/>
      <c r="NG824" s="14"/>
      <c r="NH824" s="14"/>
      <c r="NI824" s="14"/>
      <c r="NJ824" s="14"/>
      <c r="NK824" s="14"/>
      <c r="NL824" s="14"/>
      <c r="NM824" s="14"/>
      <c r="NN824" s="14"/>
      <c r="NO824" s="14"/>
      <c r="NP824" s="14"/>
      <c r="NQ824" s="14"/>
      <c r="NR824" s="14"/>
      <c r="NS824" s="14"/>
      <c r="NT824" s="14"/>
      <c r="NU824" s="14"/>
      <c r="NV824" s="14"/>
      <c r="NW824" s="14"/>
      <c r="NX824" s="14"/>
      <c r="NY824" s="14"/>
      <c r="NZ824" s="14"/>
      <c r="OA824" s="14"/>
      <c r="OB824" s="14"/>
      <c r="OC824" s="14"/>
      <c r="OD824" s="14"/>
      <c r="OE824" s="14"/>
      <c r="OF824" s="14"/>
      <c r="OG824" s="14"/>
      <c r="OH824" s="14"/>
      <c r="OI824" s="14"/>
      <c r="OJ824" s="14"/>
      <c r="OK824" s="14"/>
      <c r="OL824" s="14"/>
      <c r="OM824" s="14"/>
      <c r="ON824" s="14"/>
      <c r="OO824" s="14"/>
      <c r="OP824" s="14"/>
      <c r="OQ824" s="14"/>
      <c r="OR824" s="14"/>
      <c r="OS824" s="14"/>
      <c r="OT824" s="14"/>
      <c r="OU824" s="14"/>
      <c r="OV824" s="14"/>
      <c r="OW824" s="14"/>
      <c r="OX824" s="14"/>
      <c r="OY824" s="14"/>
      <c r="OZ824" s="14"/>
      <c r="PA824" s="14"/>
      <c r="PB824" s="14"/>
      <c r="PC824" s="14"/>
      <c r="PD824" s="14"/>
      <c r="PE824" s="14"/>
      <c r="PF824" s="14"/>
      <c r="PG824" s="14"/>
      <c r="PH824" s="14"/>
      <c r="PI824" s="14"/>
      <c r="PJ824" s="14"/>
      <c r="PK824" s="14"/>
      <c r="PL824" s="14"/>
      <c r="PM824" s="14"/>
      <c r="PN824" s="14"/>
      <c r="PO824" s="14"/>
      <c r="PP824" s="14"/>
      <c r="PQ824" s="14"/>
      <c r="PR824" s="14"/>
      <c r="PS824" s="14"/>
      <c r="PT824" s="14"/>
      <c r="PU824" s="14"/>
      <c r="PV824" s="14"/>
      <c r="PW824" s="14"/>
      <c r="PX824" s="14"/>
      <c r="PY824" s="14"/>
      <c r="PZ824" s="14"/>
      <c r="QA824" s="14"/>
      <c r="QB824" s="14"/>
      <c r="QC824" s="14"/>
      <c r="QD824" s="14"/>
      <c r="QE824" s="14"/>
      <c r="QF824" s="14"/>
      <c r="QG824" s="14"/>
      <c r="QH824" s="14"/>
      <c r="QI824" s="14"/>
      <c r="QJ824" s="14"/>
      <c r="QK824" s="14"/>
      <c r="QL824" s="14"/>
      <c r="QM824" s="14"/>
      <c r="QN824" s="14"/>
      <c r="QO824" s="14"/>
      <c r="QP824" s="14"/>
      <c r="QQ824" s="14"/>
      <c r="QR824" s="14"/>
      <c r="QS824" s="14"/>
      <c r="QT824" s="14"/>
      <c r="QU824" s="14"/>
      <c r="QV824" s="14"/>
      <c r="QW824" s="14"/>
      <c r="QX824" s="14"/>
      <c r="QY824" s="14"/>
      <c r="QZ824" s="14"/>
      <c r="RA824" s="14"/>
      <c r="RB824" s="14"/>
      <c r="RC824" s="14"/>
      <c r="RD824" s="14"/>
      <c r="RE824" s="14"/>
      <c r="RF824" s="14"/>
      <c r="RG824" s="14"/>
      <c r="RH824" s="14"/>
      <c r="RI824" s="14"/>
      <c r="RJ824" s="14"/>
      <c r="RK824" s="14"/>
      <c r="RL824" s="14"/>
      <c r="RM824" s="14"/>
      <c r="RN824" s="14"/>
      <c r="RO824" s="14"/>
      <c r="RP824" s="14"/>
      <c r="RQ824" s="14"/>
      <c r="RR824" s="14"/>
      <c r="RS824" s="14"/>
      <c r="RT824" s="14"/>
      <c r="RU824" s="14"/>
      <c r="RV824" s="14"/>
      <c r="RW824" s="14"/>
      <c r="RX824" s="14"/>
      <c r="RY824" s="14"/>
      <c r="RZ824" s="14"/>
      <c r="SA824" s="14"/>
      <c r="SB824" s="14"/>
      <c r="SC824" s="14"/>
      <c r="SD824" s="14"/>
      <c r="SE824" s="14"/>
      <c r="SF824" s="14"/>
      <c r="SG824" s="14"/>
      <c r="SH824" s="14"/>
      <c r="SI824" s="14"/>
      <c r="SJ824" s="14"/>
      <c r="SK824" s="14"/>
      <c r="SL824" s="14"/>
      <c r="SM824" s="14"/>
      <c r="SN824" s="14"/>
      <c r="SO824" s="14"/>
      <c r="SP824" s="14"/>
      <c r="SQ824" s="14"/>
      <c r="SR824" s="14"/>
      <c r="SS824" s="14"/>
      <c r="ST824" s="14"/>
      <c r="SU824" s="14"/>
      <c r="SV824" s="14"/>
      <c r="SW824" s="14"/>
      <c r="SX824" s="14"/>
      <c r="SY824" s="14"/>
      <c r="SZ824" s="14"/>
      <c r="TA824" s="14"/>
      <c r="TB824" s="14"/>
      <c r="TC824" s="14"/>
      <c r="TD824" s="14"/>
      <c r="TE824" s="14"/>
      <c r="TF824" s="14"/>
      <c r="TG824" s="14"/>
      <c r="TH824" s="14"/>
      <c r="TI824" s="14"/>
      <c r="TJ824" s="14"/>
      <c r="TK824" s="14"/>
      <c r="TL824" s="14"/>
      <c r="TM824" s="14"/>
      <c r="TN824" s="14"/>
      <c r="TO824" s="14"/>
      <c r="TP824" s="14"/>
      <c r="TQ824" s="14"/>
      <c r="TR824" s="14"/>
      <c r="TS824" s="14"/>
      <c r="TT824" s="14"/>
      <c r="TU824" s="14"/>
      <c r="TV824" s="14"/>
      <c r="TW824" s="14"/>
      <c r="TX824" s="14"/>
      <c r="TY824" s="14"/>
      <c r="TZ824" s="14"/>
      <c r="UA824" s="14"/>
      <c r="UB824" s="14"/>
      <c r="UC824" s="14"/>
      <c r="UD824" s="14"/>
      <c r="UE824" s="14"/>
      <c r="UF824" s="14"/>
      <c r="UG824" s="14"/>
      <c r="UH824" s="14"/>
      <c r="UI824" s="14"/>
      <c r="UJ824" s="14"/>
      <c r="UK824" s="14"/>
      <c r="UL824" s="14"/>
      <c r="UM824" s="14"/>
      <c r="UN824" s="14"/>
      <c r="UO824" s="14"/>
      <c r="UP824" s="14"/>
      <c r="UQ824" s="14"/>
      <c r="UR824" s="14"/>
      <c r="US824" s="14"/>
      <c r="UT824" s="14"/>
      <c r="UU824" s="14"/>
      <c r="UV824" s="14"/>
      <c r="UW824" s="14"/>
      <c r="UX824" s="14"/>
      <c r="UY824" s="14"/>
      <c r="UZ824" s="14"/>
      <c r="VA824" s="14"/>
      <c r="VB824" s="14"/>
      <c r="VC824" s="14"/>
      <c r="VD824" s="14"/>
      <c r="VE824" s="14"/>
      <c r="VF824" s="14"/>
      <c r="VG824" s="14"/>
      <c r="VH824" s="14"/>
      <c r="VI824" s="14"/>
      <c r="VJ824" s="14"/>
      <c r="VK824" s="14"/>
      <c r="VL824" s="14"/>
      <c r="VM824" s="14"/>
      <c r="VN824" s="14"/>
      <c r="VO824" s="14"/>
      <c r="VP824" s="14"/>
      <c r="VQ824" s="14"/>
      <c r="VR824" s="14"/>
      <c r="VS824" s="14"/>
      <c r="VT824" s="14"/>
      <c r="VU824" s="14"/>
      <c r="VV824" s="14"/>
      <c r="VW824" s="14"/>
      <c r="VX824" s="14"/>
      <c r="VY824" s="14"/>
      <c r="VZ824" s="14"/>
      <c r="WA824" s="14"/>
      <c r="WB824" s="14"/>
      <c r="WC824" s="14"/>
      <c r="WD824" s="14"/>
      <c r="WE824" s="14"/>
      <c r="WF824" s="14"/>
      <c r="WG824" s="14"/>
      <c r="WH824" s="14"/>
      <c r="WI824" s="14"/>
      <c r="WJ824" s="14"/>
      <c r="WK824" s="14"/>
      <c r="WL824" s="14"/>
      <c r="WM824" s="14"/>
      <c r="WN824" s="14"/>
      <c r="WO824" s="14"/>
      <c r="WP824" s="14"/>
      <c r="WQ824" s="14"/>
      <c r="WR824" s="14"/>
      <c r="WS824" s="14"/>
      <c r="WT824" s="14"/>
      <c r="WU824" s="14"/>
      <c r="WV824" s="14"/>
      <c r="WW824" s="14"/>
      <c r="WX824" s="14"/>
      <c r="WY824" s="14"/>
      <c r="WZ824" s="14"/>
      <c r="XA824" s="14"/>
      <c r="XB824" s="14"/>
      <c r="XC824" s="14"/>
      <c r="XD824" s="14"/>
      <c r="XE824" s="14"/>
      <c r="XF824" s="14"/>
      <c r="XG824" s="14"/>
      <c r="XH824" s="14"/>
      <c r="XI824" s="14"/>
      <c r="XJ824" s="14"/>
      <c r="XK824" s="14"/>
      <c r="XL824" s="14"/>
      <c r="XM824" s="14"/>
      <c r="XN824" s="14"/>
      <c r="XO824" s="14"/>
      <c r="XP824" s="14"/>
      <c r="XQ824" s="14"/>
      <c r="XR824" s="14"/>
      <c r="XS824" s="14"/>
      <c r="XT824" s="14"/>
      <c r="XU824" s="14"/>
      <c r="XV824" s="14"/>
      <c r="XW824" s="14"/>
      <c r="XX824" s="14"/>
      <c r="XY824" s="14"/>
      <c r="XZ824" s="14"/>
      <c r="YA824" s="14"/>
      <c r="YB824" s="14"/>
      <c r="YC824" s="14"/>
      <c r="YD824" s="14"/>
      <c r="YE824" s="14"/>
      <c r="YF824" s="14"/>
      <c r="YG824" s="14"/>
      <c r="YH824" s="14"/>
      <c r="YI824" s="14"/>
      <c r="YJ824" s="14"/>
      <c r="YK824" s="14"/>
      <c r="YL824" s="14"/>
      <c r="YM824" s="14"/>
      <c r="YN824" s="14"/>
      <c r="YO824" s="14"/>
      <c r="YP824" s="14"/>
      <c r="YQ824" s="14"/>
      <c r="YR824" s="14"/>
      <c r="YS824" s="14"/>
      <c r="YT824" s="14"/>
      <c r="YU824" s="14"/>
      <c r="YV824" s="14"/>
      <c r="YW824" s="14"/>
      <c r="YX824" s="14"/>
      <c r="YY824" s="14"/>
      <c r="YZ824" s="14"/>
      <c r="ZA824" s="14"/>
      <c r="ZB824" s="14"/>
      <c r="ZC824" s="14"/>
      <c r="ZD824" s="14"/>
      <c r="ZE824" s="14"/>
      <c r="ZF824" s="14"/>
      <c r="ZG824" s="14"/>
      <c r="ZH824" s="14"/>
      <c r="ZI824" s="14"/>
      <c r="ZJ824" s="14"/>
      <c r="ZK824" s="14"/>
      <c r="ZL824" s="14"/>
      <c r="ZM824" s="14"/>
      <c r="ZN824" s="14"/>
      <c r="ZO824" s="14"/>
      <c r="ZP824" s="14"/>
      <c r="ZQ824" s="14"/>
      <c r="ZR824" s="14"/>
      <c r="ZS824" s="14"/>
      <c r="ZT824" s="14"/>
      <c r="ZU824" s="14"/>
      <c r="ZV824" s="14"/>
      <c r="ZW824" s="14"/>
      <c r="ZX824" s="14"/>
      <c r="ZY824" s="14"/>
      <c r="ZZ824" s="14"/>
      <c r="AAA824" s="14"/>
      <c r="AAB824" s="14"/>
      <c r="AAC824" s="14"/>
      <c r="AAD824" s="14"/>
      <c r="AAE824" s="14"/>
      <c r="AAF824" s="14"/>
      <c r="AAG824" s="14"/>
      <c r="AAH824" s="14"/>
      <c r="AAI824" s="14"/>
      <c r="AAJ824" s="14"/>
      <c r="AAK824" s="14"/>
      <c r="AAL824" s="14"/>
      <c r="AAM824" s="14"/>
      <c r="AAN824" s="14"/>
      <c r="AAO824" s="14"/>
      <c r="AAP824" s="14"/>
      <c r="AAQ824" s="14"/>
      <c r="AAR824" s="14"/>
      <c r="AAS824" s="14"/>
      <c r="AAT824" s="14"/>
      <c r="AAU824" s="14"/>
      <c r="AAV824" s="14"/>
      <c r="AAW824" s="14"/>
      <c r="AAX824" s="14"/>
      <c r="AAY824" s="14"/>
      <c r="AAZ824" s="14"/>
      <c r="ABA824" s="14"/>
      <c r="ABB824" s="14"/>
      <c r="ABC824" s="14"/>
      <c r="ABD824" s="14"/>
      <c r="ABE824" s="14"/>
      <c r="ABF824" s="14"/>
      <c r="ABG824" s="14"/>
      <c r="ABH824" s="14"/>
      <c r="ABI824" s="14"/>
      <c r="ABJ824" s="14"/>
      <c r="ABK824" s="14"/>
      <c r="ABL824" s="14"/>
      <c r="ABM824" s="14"/>
      <c r="ABN824" s="14"/>
      <c r="ABO824" s="14"/>
      <c r="ABP824" s="14"/>
      <c r="ABQ824" s="14"/>
      <c r="ABR824" s="14"/>
      <c r="ABS824" s="14"/>
      <c r="ABT824" s="14"/>
      <c r="ABU824" s="14"/>
      <c r="ABV824" s="14"/>
      <c r="ABW824" s="14"/>
      <c r="ABX824" s="14"/>
      <c r="ABY824" s="14"/>
      <c r="ABZ824" s="14"/>
      <c r="ACA824" s="14"/>
      <c r="ACB824" s="14"/>
      <c r="ACC824" s="14"/>
      <c r="ACD824" s="14"/>
      <c r="ACE824" s="14"/>
      <c r="ACF824" s="14"/>
      <c r="ACG824" s="14"/>
      <c r="ACH824" s="14"/>
      <c r="ACI824" s="14"/>
      <c r="ACJ824" s="14"/>
      <c r="ACK824" s="14"/>
      <c r="ACL824" s="14"/>
      <c r="ACM824" s="14"/>
      <c r="ACN824" s="14"/>
      <c r="ACO824" s="14"/>
      <c r="ACP824" s="14"/>
      <c r="ACQ824" s="14"/>
      <c r="ACR824" s="14"/>
      <c r="ACS824" s="14"/>
      <c r="ACT824" s="14"/>
      <c r="ACU824" s="14"/>
      <c r="ACV824" s="14"/>
      <c r="ACW824" s="14"/>
      <c r="ACX824" s="14"/>
      <c r="ACY824" s="14"/>
      <c r="ACZ824" s="14"/>
      <c r="ADA824" s="14"/>
      <c r="ADB824" s="14"/>
      <c r="ADC824" s="14"/>
      <c r="ADD824" s="14"/>
      <c r="ADE824" s="14"/>
      <c r="ADF824" s="14"/>
      <c r="ADG824" s="14"/>
      <c r="ADH824" s="14"/>
      <c r="ADI824" s="14"/>
      <c r="ADJ824" s="14"/>
      <c r="ADK824" s="14"/>
      <c r="ADL824" s="14"/>
      <c r="ADM824" s="14"/>
      <c r="ADN824" s="14"/>
      <c r="ADO824" s="14"/>
      <c r="ADP824" s="14"/>
      <c r="ADQ824" s="14"/>
      <c r="ADR824" s="14"/>
      <c r="ADS824" s="14"/>
      <c r="ADT824" s="14"/>
      <c r="ADU824" s="14"/>
      <c r="ADV824" s="14"/>
      <c r="ADW824" s="14"/>
      <c r="ADX824" s="14"/>
      <c r="ADY824" s="14"/>
      <c r="ADZ824" s="14"/>
      <c r="AEA824" s="14"/>
      <c r="AEB824" s="14"/>
      <c r="AEC824" s="14"/>
      <c r="AED824" s="14"/>
      <c r="AEE824" s="14"/>
      <c r="AEF824" s="14"/>
      <c r="AEG824" s="14"/>
      <c r="AEH824" s="14"/>
      <c r="AEI824" s="14"/>
      <c r="AEJ824" s="14"/>
      <c r="AEK824" s="14"/>
      <c r="AEL824" s="14"/>
      <c r="AEM824" s="14"/>
      <c r="AEN824" s="14"/>
      <c r="AEO824" s="14"/>
      <c r="AEP824" s="14"/>
      <c r="AEQ824" s="14"/>
      <c r="AER824" s="14"/>
      <c r="AES824" s="14"/>
      <c r="AET824" s="14"/>
      <c r="AEU824" s="14"/>
      <c r="AEV824" s="14"/>
      <c r="AEW824" s="14"/>
      <c r="AEX824" s="14"/>
      <c r="AEY824" s="14"/>
      <c r="AEZ824" s="14"/>
      <c r="AFA824" s="14"/>
      <c r="AFB824" s="14"/>
      <c r="AFC824" s="14"/>
      <c r="AFD824" s="14"/>
      <c r="AFE824" s="14"/>
      <c r="AFF824" s="14"/>
      <c r="AFG824" s="14"/>
      <c r="AFH824" s="14"/>
      <c r="AFI824" s="14"/>
      <c r="AFJ824" s="14"/>
      <c r="AFK824" s="14"/>
      <c r="AFL824" s="14"/>
      <c r="AFM824" s="14"/>
      <c r="AFN824" s="14"/>
      <c r="AFO824" s="14"/>
      <c r="AFP824" s="14"/>
      <c r="AFQ824" s="14"/>
      <c r="AFR824" s="14"/>
      <c r="AFS824" s="14"/>
      <c r="AFT824" s="14"/>
      <c r="AFU824" s="14"/>
      <c r="AFV824" s="14"/>
      <c r="AFW824" s="14"/>
      <c r="AFX824" s="14"/>
      <c r="AFY824" s="14"/>
      <c r="AFZ824" s="14"/>
      <c r="AGA824" s="14"/>
      <c r="AGB824" s="14"/>
      <c r="AGC824" s="14"/>
      <c r="AGD824" s="14"/>
      <c r="AGE824" s="14"/>
      <c r="AGF824" s="14"/>
      <c r="AGG824" s="14"/>
      <c r="AGH824" s="14"/>
      <c r="AGI824" s="14"/>
      <c r="AGJ824" s="14"/>
      <c r="AGK824" s="14"/>
      <c r="AGL824" s="14"/>
      <c r="AGM824" s="14"/>
      <c r="AGN824" s="14"/>
      <c r="AGO824" s="14"/>
      <c r="AGP824" s="14"/>
      <c r="AGQ824" s="14"/>
      <c r="AGR824" s="14"/>
      <c r="AGS824" s="14"/>
      <c r="AGT824" s="14"/>
      <c r="AGU824" s="14"/>
      <c r="AGV824" s="14"/>
      <c r="AGW824" s="14"/>
      <c r="AGX824" s="14"/>
      <c r="AGY824" s="14"/>
      <c r="AGZ824" s="14"/>
      <c r="AHA824" s="14"/>
      <c r="AHB824" s="14"/>
      <c r="AHC824" s="14"/>
      <c r="AHD824" s="14"/>
      <c r="AHE824" s="14"/>
      <c r="AHF824" s="14"/>
      <c r="AHG824" s="14"/>
      <c r="AHH824" s="14"/>
      <c r="AHI824" s="14"/>
      <c r="AHJ824" s="14"/>
      <c r="AHK824" s="14"/>
      <c r="AHL824" s="14"/>
      <c r="AHM824" s="14"/>
      <c r="AHN824" s="14"/>
      <c r="AHO824" s="14"/>
      <c r="AHP824" s="14"/>
      <c r="AHQ824" s="14"/>
      <c r="AHR824" s="14"/>
      <c r="AHS824" s="14"/>
      <c r="AHT824" s="14"/>
      <c r="AHU824" s="14"/>
      <c r="AHV824" s="14"/>
      <c r="AHW824" s="14"/>
      <c r="AHX824" s="14"/>
      <c r="AHY824" s="14"/>
      <c r="AHZ824" s="14"/>
      <c r="AIA824" s="14"/>
      <c r="AIB824" s="14"/>
      <c r="AIC824" s="14"/>
      <c r="AID824" s="14"/>
      <c r="AIE824" s="14"/>
      <c r="AIF824" s="14"/>
      <c r="AIG824" s="14"/>
      <c r="AIH824" s="14"/>
      <c r="AII824" s="14"/>
      <c r="AIJ824" s="14"/>
      <c r="AIK824" s="14"/>
      <c r="AIL824" s="14"/>
      <c r="AIM824" s="14"/>
      <c r="AIN824" s="14"/>
      <c r="AIO824" s="14"/>
      <c r="AIP824" s="14"/>
      <c r="AIQ824" s="14"/>
      <c r="AIR824" s="14"/>
      <c r="AIS824" s="14"/>
      <c r="AIT824" s="14"/>
      <c r="AIU824" s="14"/>
      <c r="AIV824" s="14"/>
      <c r="AIW824" s="14"/>
      <c r="AIX824" s="14"/>
      <c r="AIY824" s="14"/>
      <c r="AIZ824" s="14"/>
      <c r="AJA824" s="14"/>
      <c r="AJB824" s="14"/>
      <c r="AJC824" s="14"/>
      <c r="AJD824" s="14"/>
      <c r="AJE824" s="14"/>
      <c r="AJF824" s="14"/>
      <c r="AJG824" s="14"/>
      <c r="AJH824" s="14"/>
      <c r="AJI824" s="14"/>
      <c r="AJJ824" s="14"/>
      <c r="AJK824" s="14"/>
      <c r="AJL824" s="14"/>
      <c r="AJM824" s="14"/>
      <c r="AJN824" s="14"/>
      <c r="AJO824" s="14"/>
      <c r="AJP824" s="14"/>
      <c r="AJQ824" s="14"/>
      <c r="AJR824" s="14"/>
      <c r="AJS824" s="14"/>
      <c r="AJT824" s="14"/>
      <c r="AJU824" s="14"/>
      <c r="AJV824" s="14"/>
      <c r="AJW824" s="14"/>
      <c r="AJX824" s="14"/>
      <c r="AJY824" s="14"/>
      <c r="AJZ824" s="14"/>
      <c r="AKA824" s="14"/>
      <c r="AKB824" s="14"/>
      <c r="AKC824" s="14"/>
      <c r="AKD824" s="14"/>
      <c r="AKE824" s="14"/>
      <c r="AKF824" s="14"/>
      <c r="AKG824" s="14"/>
      <c r="AKH824" s="14"/>
      <c r="AKI824" s="14"/>
      <c r="AKJ824" s="14"/>
      <c r="AKK824" s="14"/>
      <c r="AKL824" s="14"/>
      <c r="AKM824" s="14"/>
      <c r="AKN824" s="14"/>
      <c r="AKO824" s="14"/>
      <c r="AKP824" s="14"/>
      <c r="AKQ824" s="14"/>
      <c r="AKR824" s="14"/>
      <c r="AKS824" s="14"/>
      <c r="AKT824" s="14"/>
      <c r="AKU824" s="14"/>
      <c r="AKV824" s="14"/>
      <c r="AKW824" s="14"/>
      <c r="AKX824" s="14"/>
      <c r="AKY824" s="14"/>
      <c r="AKZ824" s="14"/>
      <c r="ALA824" s="14"/>
      <c r="ALB824" s="14"/>
      <c r="ALC824" s="14"/>
      <c r="ALD824" s="14"/>
      <c r="ALE824" s="14"/>
      <c r="ALF824" s="14"/>
      <c r="ALG824" s="14"/>
      <c r="ALH824" s="14"/>
      <c r="ALI824" s="14"/>
      <c r="ALJ824" s="14"/>
      <c r="ALK824" s="14"/>
      <c r="ALL824" s="14"/>
      <c r="ALM824" s="14"/>
      <c r="ALN824" s="14"/>
      <c r="ALO824" s="14"/>
      <c r="ALP824" s="14"/>
      <c r="ALQ824" s="14"/>
      <c r="ALR824" s="14"/>
      <c r="ALS824" s="14"/>
      <c r="ALT824" s="14"/>
      <c r="ALU824" s="14"/>
      <c r="ALV824" s="14"/>
      <c r="ALW824" s="14"/>
      <c r="ALX824" s="14"/>
      <c r="ALY824" s="14"/>
      <c r="ALZ824" s="14"/>
      <c r="AMA824" s="14"/>
      <c r="AMB824" s="14"/>
      <c r="AMC824" s="14"/>
      <c r="AMD824" s="14"/>
      <c r="AME824" s="14"/>
      <c r="AMF824" s="14"/>
      <c r="AMG824" s="14"/>
      <c r="AMH824" s="14"/>
      <c r="AMI824" s="14"/>
      <c r="AMJ824" s="14"/>
      <c r="AMK824" s="14"/>
      <c r="AML824" s="14"/>
      <c r="AMM824" s="14"/>
      <c r="AMN824" s="14"/>
      <c r="AMO824" s="14"/>
      <c r="AMP824" s="14"/>
      <c r="AMQ824" s="14"/>
      <c r="AMR824" s="14"/>
      <c r="AMS824" s="14"/>
      <c r="AMT824" s="14"/>
      <c r="AMU824" s="14"/>
      <c r="AMV824" s="14"/>
      <c r="AMW824" s="14"/>
      <c r="AMX824" s="14"/>
      <c r="AMY824" s="14"/>
      <c r="AMZ824" s="14"/>
      <c r="ANA824" s="14"/>
      <c r="ANB824" s="14"/>
      <c r="ANC824" s="14"/>
      <c r="AND824" s="14"/>
      <c r="ANE824" s="14"/>
      <c r="ANF824" s="14"/>
      <c r="ANG824" s="14"/>
      <c r="ANH824" s="14"/>
      <c r="ANI824" s="14"/>
      <c r="ANJ824" s="14"/>
      <c r="ANK824" s="14"/>
      <c r="ANL824" s="14"/>
      <c r="ANM824" s="14"/>
      <c r="ANN824" s="14"/>
      <c r="ANO824" s="14"/>
      <c r="ANP824" s="14"/>
      <c r="ANQ824" s="14"/>
      <c r="ANR824" s="14"/>
      <c r="ANS824" s="14"/>
      <c r="ANT824" s="14"/>
      <c r="ANU824" s="14"/>
      <c r="ANV824" s="14"/>
      <c r="ANW824" s="14"/>
      <c r="ANX824" s="14"/>
      <c r="ANY824" s="14"/>
      <c r="ANZ824" s="14"/>
      <c r="AOA824" s="14"/>
      <c r="AOB824" s="14"/>
      <c r="AOC824" s="14"/>
      <c r="AOD824" s="14"/>
      <c r="AOE824" s="14"/>
      <c r="AOF824" s="14"/>
      <c r="AOG824" s="14"/>
      <c r="AOH824" s="14"/>
      <c r="AOI824" s="14"/>
      <c r="AOJ824" s="14"/>
      <c r="AOK824" s="14"/>
      <c r="AOL824" s="14"/>
      <c r="AOM824" s="14"/>
      <c r="AON824" s="14"/>
      <c r="AOO824" s="14"/>
      <c r="AOP824" s="14"/>
      <c r="AOQ824" s="14"/>
      <c r="AOR824" s="14"/>
      <c r="AOS824" s="14"/>
      <c r="AOT824" s="14"/>
      <c r="AOU824" s="14"/>
      <c r="AOV824" s="14"/>
      <c r="AOW824" s="14"/>
      <c r="AOX824" s="14"/>
      <c r="AOY824" s="14"/>
      <c r="AOZ824" s="14"/>
      <c r="APA824" s="14"/>
      <c r="APB824" s="14"/>
      <c r="APC824" s="14"/>
      <c r="APD824" s="14"/>
      <c r="APE824" s="14"/>
      <c r="APF824" s="14"/>
      <c r="APG824" s="14"/>
      <c r="APH824" s="14"/>
      <c r="API824" s="14"/>
      <c r="APJ824" s="14"/>
      <c r="APK824" s="14"/>
      <c r="APL824" s="14"/>
      <c r="APM824" s="14"/>
      <c r="APN824" s="14"/>
      <c r="APO824" s="14"/>
      <c r="APP824" s="14"/>
      <c r="APQ824" s="14"/>
      <c r="APR824" s="14"/>
      <c r="APS824" s="14"/>
      <c r="APT824" s="14"/>
      <c r="APU824" s="14"/>
      <c r="APV824" s="14"/>
      <c r="APW824" s="14"/>
      <c r="APX824" s="14"/>
      <c r="APY824" s="14"/>
      <c r="APZ824" s="14"/>
      <c r="AQA824" s="14"/>
      <c r="AQB824" s="14"/>
      <c r="AQC824" s="14"/>
      <c r="AQD824" s="14"/>
      <c r="AQE824" s="14"/>
      <c r="AQF824" s="14"/>
      <c r="AQG824" s="14"/>
      <c r="AQH824" s="14"/>
      <c r="AQI824" s="14"/>
      <c r="AQJ824" s="14"/>
      <c r="AQK824" s="14"/>
      <c r="AQL824" s="14"/>
      <c r="AQM824" s="14"/>
      <c r="AQN824" s="14"/>
      <c r="AQO824" s="14"/>
      <c r="AQP824" s="14"/>
      <c r="AQQ824" s="14"/>
      <c r="AQR824" s="14"/>
      <c r="AQS824" s="14"/>
      <c r="AQT824" s="14"/>
      <c r="AQU824" s="14"/>
      <c r="AQV824" s="14"/>
      <c r="AQW824" s="14"/>
      <c r="AQX824" s="14"/>
      <c r="AQY824" s="14"/>
      <c r="AQZ824" s="14"/>
      <c r="ARA824" s="14"/>
      <c r="ARB824" s="14"/>
      <c r="ARC824" s="14"/>
      <c r="ARD824" s="14"/>
      <c r="ARE824" s="14"/>
      <c r="ARF824" s="14"/>
      <c r="ARG824" s="14"/>
      <c r="ARH824" s="14"/>
      <c r="ARI824" s="14"/>
      <c r="ARJ824" s="14"/>
      <c r="ARK824" s="14"/>
      <c r="ARL824" s="14"/>
      <c r="ARM824" s="14"/>
      <c r="ARN824" s="14"/>
      <c r="ARO824" s="14"/>
      <c r="ARP824" s="14"/>
      <c r="ARQ824" s="14"/>
      <c r="ARR824" s="14"/>
      <c r="ARS824" s="14"/>
      <c r="ART824" s="14"/>
      <c r="ARU824" s="14"/>
      <c r="ARV824" s="14"/>
      <c r="ARW824" s="14"/>
      <c r="ARX824" s="14"/>
      <c r="ARY824" s="14"/>
      <c r="ARZ824" s="14"/>
      <c r="ASA824" s="14"/>
      <c r="ASB824" s="14"/>
      <c r="ASC824" s="14"/>
      <c r="ASD824" s="14"/>
      <c r="ASE824" s="14"/>
      <c r="ASF824" s="14"/>
      <c r="ASG824" s="14"/>
      <c r="ASH824" s="14"/>
      <c r="ASI824" s="14"/>
      <c r="ASJ824" s="14"/>
      <c r="ASK824" s="14"/>
      <c r="ASL824" s="14"/>
      <c r="ASM824" s="14"/>
      <c r="ASN824" s="14"/>
      <c r="ASO824" s="14"/>
      <c r="ASP824" s="14"/>
      <c r="ASQ824" s="14"/>
      <c r="ASR824" s="14"/>
      <c r="ASS824" s="14"/>
      <c r="AST824" s="14"/>
      <c r="ASU824" s="14"/>
      <c r="ASV824" s="14"/>
      <c r="ASW824" s="14"/>
      <c r="ASX824" s="14"/>
      <c r="ASY824" s="14"/>
      <c r="ASZ824" s="14"/>
      <c r="ATA824" s="14"/>
      <c r="ATB824" s="14"/>
      <c r="ATC824" s="14"/>
      <c r="ATD824" s="14"/>
      <c r="ATE824" s="14"/>
      <c r="ATF824" s="14"/>
      <c r="ATG824" s="14"/>
      <c r="ATH824" s="14"/>
      <c r="ATI824" s="14"/>
      <c r="ATJ824" s="14"/>
      <c r="ATK824" s="14"/>
      <c r="ATL824" s="14"/>
      <c r="ATM824" s="14"/>
      <c r="ATN824" s="14"/>
      <c r="ATO824" s="14"/>
      <c r="ATP824" s="14"/>
      <c r="ATQ824" s="14"/>
      <c r="ATR824" s="14"/>
      <c r="ATS824" s="14"/>
      <c r="ATT824" s="14"/>
      <c r="ATU824" s="14"/>
      <c r="ATV824" s="14"/>
      <c r="ATW824" s="14"/>
      <c r="ATX824" s="14"/>
      <c r="ATY824" s="14"/>
      <c r="ATZ824" s="14"/>
      <c r="AUA824" s="14"/>
      <c r="AUB824" s="14"/>
      <c r="AUC824" s="14"/>
      <c r="AUD824" s="14"/>
      <c r="AUE824" s="14"/>
      <c r="AUF824" s="14"/>
      <c r="AUG824" s="14"/>
      <c r="AUH824" s="14"/>
      <c r="AUI824" s="14"/>
      <c r="AUJ824" s="14"/>
      <c r="AUK824" s="14"/>
      <c r="AUL824" s="14"/>
      <c r="AUM824" s="14"/>
      <c r="AUN824" s="14"/>
      <c r="AUO824" s="14"/>
      <c r="AUP824" s="14"/>
      <c r="AUQ824" s="14"/>
      <c r="AUR824" s="14"/>
      <c r="AUS824" s="14"/>
      <c r="AUT824" s="14"/>
      <c r="AUU824" s="14"/>
      <c r="AUV824" s="14"/>
      <c r="AUW824" s="14"/>
      <c r="AUX824" s="14"/>
      <c r="AUY824" s="14"/>
      <c r="AUZ824" s="14"/>
      <c r="AVA824" s="14"/>
      <c r="AVB824" s="14"/>
      <c r="AVC824" s="14"/>
      <c r="AVD824" s="14"/>
      <c r="AVE824" s="14"/>
      <c r="AVF824" s="14"/>
      <c r="AVG824" s="14"/>
      <c r="AVH824" s="14"/>
      <c r="AVI824" s="14"/>
      <c r="AVJ824" s="14"/>
      <c r="AVK824" s="14"/>
      <c r="AVL824" s="14"/>
      <c r="AVM824" s="14"/>
      <c r="AVN824" s="14"/>
      <c r="AVO824" s="14"/>
      <c r="AVP824" s="14"/>
      <c r="AVQ824" s="14"/>
      <c r="AVR824" s="14"/>
      <c r="AVS824" s="14"/>
      <c r="AVT824" s="14"/>
      <c r="AVU824" s="14"/>
      <c r="AVV824" s="14"/>
      <c r="AVW824" s="14"/>
      <c r="AVX824" s="14"/>
      <c r="AVY824" s="14"/>
      <c r="AVZ824" s="14"/>
      <c r="AWA824" s="14"/>
      <c r="AWB824" s="14"/>
      <c r="AWC824" s="14"/>
      <c r="AWD824" s="14"/>
      <c r="AWE824" s="14"/>
      <c r="AWF824" s="14"/>
      <c r="AWG824" s="14"/>
      <c r="AWH824" s="14"/>
      <c r="AWI824" s="14"/>
      <c r="AWJ824" s="14"/>
      <c r="AWK824" s="14"/>
      <c r="AWL824" s="14"/>
      <c r="AWM824" s="14"/>
      <c r="AWN824" s="14"/>
      <c r="AWO824" s="14"/>
      <c r="AWP824" s="14"/>
      <c r="AWQ824" s="14"/>
      <c r="AWR824" s="14"/>
      <c r="AWS824" s="14"/>
      <c r="AWT824" s="14"/>
      <c r="AWU824" s="14"/>
      <c r="AWV824" s="14"/>
      <c r="AWW824" s="14"/>
      <c r="AWX824" s="14"/>
      <c r="AWY824" s="14"/>
      <c r="AWZ824" s="14"/>
      <c r="AXA824" s="14"/>
      <c r="AXB824" s="14"/>
      <c r="AXC824" s="14"/>
      <c r="AXD824" s="14"/>
      <c r="AXE824" s="14"/>
      <c r="AXF824" s="14"/>
      <c r="AXG824" s="14"/>
      <c r="AXH824" s="14"/>
      <c r="AXI824" s="14"/>
      <c r="AXJ824" s="14"/>
      <c r="AXK824" s="14"/>
      <c r="AXL824" s="14"/>
      <c r="AXM824" s="14"/>
      <c r="AXN824" s="14"/>
      <c r="AXO824" s="14"/>
      <c r="AXP824" s="14"/>
      <c r="AXQ824" s="14"/>
      <c r="AXR824" s="14"/>
      <c r="AXS824" s="14"/>
      <c r="AXT824" s="14"/>
      <c r="AXU824" s="14"/>
      <c r="AXV824" s="14"/>
      <c r="AXW824" s="14"/>
      <c r="AXX824" s="14"/>
      <c r="AXY824" s="14"/>
      <c r="AXZ824" s="14"/>
      <c r="AYA824" s="14"/>
      <c r="AYB824" s="14"/>
      <c r="AYC824" s="14"/>
      <c r="AYD824" s="14"/>
      <c r="AYE824" s="14"/>
      <c r="AYF824" s="14"/>
      <c r="AYG824" s="14"/>
      <c r="AYH824" s="14"/>
      <c r="AYI824" s="14"/>
      <c r="AYJ824" s="14"/>
      <c r="AYK824" s="14"/>
      <c r="AYL824" s="14"/>
      <c r="AYM824" s="14"/>
      <c r="AYN824" s="14"/>
      <c r="AYO824" s="14"/>
      <c r="AYP824" s="14"/>
      <c r="AYQ824" s="14"/>
      <c r="AYR824" s="14"/>
      <c r="AYS824" s="14"/>
      <c r="AYT824" s="14"/>
      <c r="AYU824" s="14"/>
      <c r="AYV824" s="14"/>
      <c r="AYW824" s="14"/>
      <c r="AYX824" s="14"/>
      <c r="AYY824" s="14"/>
      <c r="AYZ824" s="14"/>
      <c r="AZA824" s="14"/>
      <c r="AZB824" s="14"/>
      <c r="AZC824" s="14"/>
      <c r="AZD824" s="14"/>
      <c r="AZE824" s="14"/>
      <c r="AZF824" s="14"/>
      <c r="AZG824" s="14"/>
      <c r="AZH824" s="14"/>
      <c r="AZI824" s="14"/>
      <c r="AZJ824" s="14"/>
      <c r="AZK824" s="14"/>
      <c r="AZL824" s="14"/>
      <c r="AZM824" s="14"/>
      <c r="AZN824" s="14"/>
      <c r="AZO824" s="14"/>
      <c r="AZP824" s="14"/>
      <c r="AZQ824" s="14"/>
      <c r="AZR824" s="14"/>
      <c r="AZS824" s="14"/>
      <c r="AZT824" s="14"/>
      <c r="AZU824" s="14"/>
      <c r="AZV824" s="14"/>
      <c r="AZW824" s="14"/>
      <c r="AZX824" s="14"/>
      <c r="AZY824" s="14"/>
      <c r="AZZ824" s="14"/>
      <c r="BAA824" s="14"/>
      <c r="BAB824" s="14"/>
      <c r="BAC824" s="14"/>
      <c r="BAD824" s="14"/>
      <c r="BAE824" s="14"/>
      <c r="BAF824" s="14"/>
      <c r="BAG824" s="14"/>
      <c r="BAH824" s="14"/>
      <c r="BAI824" s="14"/>
      <c r="BAJ824" s="14"/>
      <c r="BAK824" s="14"/>
      <c r="BAL824" s="14"/>
      <c r="BAM824" s="14"/>
      <c r="BAN824" s="14"/>
      <c r="BAO824" s="14"/>
      <c r="BAP824" s="14"/>
      <c r="BAQ824" s="14"/>
      <c r="BAR824" s="14"/>
      <c r="BAS824" s="14"/>
      <c r="BAT824" s="14"/>
      <c r="BAU824" s="14"/>
      <c r="BAV824" s="14"/>
      <c r="BAW824" s="14"/>
      <c r="BAX824" s="14"/>
      <c r="BAY824" s="14"/>
      <c r="BAZ824" s="14"/>
      <c r="BBA824" s="14"/>
      <c r="BBB824" s="14"/>
      <c r="BBC824" s="14"/>
      <c r="BBD824" s="14"/>
      <c r="BBE824" s="14"/>
      <c r="BBF824" s="14"/>
      <c r="BBG824" s="14"/>
      <c r="BBH824" s="14"/>
      <c r="BBI824" s="14"/>
      <c r="BBJ824" s="14"/>
      <c r="BBK824" s="14"/>
      <c r="BBL824" s="14"/>
      <c r="BBM824" s="14"/>
      <c r="BBN824" s="14"/>
      <c r="BBO824" s="14"/>
      <c r="BBP824" s="14"/>
      <c r="BBQ824" s="14"/>
      <c r="BBR824" s="14"/>
      <c r="BBS824" s="14"/>
      <c r="BBT824" s="14"/>
      <c r="BBU824" s="14"/>
      <c r="BBV824" s="14"/>
      <c r="BBW824" s="14"/>
      <c r="BBX824" s="14"/>
      <c r="BBY824" s="14"/>
      <c r="BBZ824" s="14"/>
      <c r="BCA824" s="14"/>
      <c r="BCB824" s="14"/>
      <c r="BCC824" s="14"/>
      <c r="BCD824" s="14"/>
      <c r="BCE824" s="14"/>
      <c r="BCF824" s="14"/>
      <c r="BCG824" s="14"/>
      <c r="BCH824" s="14"/>
      <c r="BCI824" s="14"/>
      <c r="BCJ824" s="14"/>
      <c r="BCK824" s="14"/>
      <c r="BCL824" s="14"/>
      <c r="BCM824" s="14"/>
      <c r="BCN824" s="14"/>
      <c r="BCO824" s="14"/>
      <c r="BCP824" s="14"/>
      <c r="BCQ824" s="14"/>
      <c r="BCR824" s="14"/>
      <c r="BCS824" s="14"/>
      <c r="BCT824" s="14"/>
      <c r="BCU824" s="14"/>
      <c r="BCV824" s="14"/>
      <c r="BCW824" s="14"/>
      <c r="BCX824" s="14"/>
      <c r="BCY824" s="14"/>
      <c r="BCZ824" s="14"/>
      <c r="BDA824" s="14"/>
      <c r="BDB824" s="14"/>
      <c r="BDC824" s="14"/>
      <c r="BDD824" s="14"/>
      <c r="BDE824" s="14"/>
      <c r="BDF824" s="14"/>
      <c r="BDG824" s="14"/>
      <c r="BDH824" s="14"/>
      <c r="BDI824" s="14"/>
      <c r="BDJ824" s="14"/>
      <c r="BDK824" s="14"/>
      <c r="BDL824" s="14"/>
      <c r="BDM824" s="14"/>
      <c r="BDN824" s="14"/>
      <c r="BDO824" s="14"/>
      <c r="BDP824" s="14"/>
      <c r="BDQ824" s="14"/>
      <c r="BDR824" s="14"/>
      <c r="BDS824" s="14"/>
      <c r="BDT824" s="14"/>
      <c r="BDU824" s="14"/>
      <c r="BDV824" s="14"/>
      <c r="BDW824" s="14"/>
      <c r="BDX824" s="14"/>
      <c r="BDY824" s="14"/>
      <c r="BDZ824" s="14"/>
      <c r="BEA824" s="14"/>
      <c r="BEB824" s="14"/>
      <c r="BEC824" s="14"/>
      <c r="BED824" s="14"/>
      <c r="BEE824" s="14"/>
      <c r="BEF824" s="14"/>
      <c r="BEG824" s="14"/>
      <c r="BEH824" s="14"/>
      <c r="BEI824" s="14"/>
      <c r="BEJ824" s="14"/>
      <c r="BEK824" s="14"/>
      <c r="BEL824" s="14"/>
      <c r="BEM824" s="14"/>
      <c r="BEN824" s="14"/>
      <c r="BEO824" s="14"/>
      <c r="BEP824" s="14"/>
      <c r="BEQ824" s="14"/>
      <c r="BER824" s="14"/>
      <c r="BES824" s="14"/>
      <c r="BET824" s="14"/>
      <c r="BEU824" s="14"/>
      <c r="BEV824" s="14"/>
      <c r="BEW824" s="14"/>
      <c r="BEX824" s="14"/>
      <c r="BEY824" s="14"/>
      <c r="BEZ824" s="14"/>
      <c r="BFA824" s="14"/>
      <c r="BFB824" s="14"/>
      <c r="BFC824" s="14"/>
      <c r="BFD824" s="14"/>
      <c r="BFE824" s="14"/>
      <c r="BFF824" s="14"/>
      <c r="BFG824" s="14"/>
      <c r="BFH824" s="14"/>
      <c r="BFI824" s="14"/>
      <c r="BFJ824" s="14"/>
      <c r="BFK824" s="14"/>
      <c r="BFL824" s="14"/>
      <c r="BFM824" s="14"/>
      <c r="BFN824" s="14"/>
      <c r="BFO824" s="14"/>
      <c r="BFP824" s="14"/>
      <c r="BFQ824" s="14"/>
      <c r="BFR824" s="14"/>
      <c r="BFS824" s="14"/>
      <c r="BFT824" s="14"/>
      <c r="BFU824" s="14"/>
      <c r="BFV824" s="14"/>
      <c r="BFW824" s="14"/>
      <c r="BFX824" s="14"/>
      <c r="BFY824" s="14"/>
      <c r="BFZ824" s="14"/>
      <c r="BGA824" s="14"/>
      <c r="BGB824" s="14"/>
      <c r="BGC824" s="14"/>
      <c r="BGD824" s="14"/>
      <c r="BGE824" s="14"/>
      <c r="BGF824" s="14"/>
      <c r="BGG824" s="14"/>
      <c r="BGH824" s="14"/>
      <c r="BGI824" s="14"/>
      <c r="BGJ824" s="14"/>
      <c r="BGK824" s="14"/>
      <c r="BGL824" s="14"/>
      <c r="BGM824" s="14"/>
      <c r="BGN824" s="14"/>
      <c r="BGO824" s="14"/>
      <c r="BGP824" s="14"/>
      <c r="BGQ824" s="14"/>
      <c r="BGR824" s="14"/>
      <c r="BGS824" s="14"/>
      <c r="BGT824" s="14"/>
      <c r="BGU824" s="14"/>
      <c r="BGV824" s="14"/>
      <c r="BGW824" s="14"/>
      <c r="BGX824" s="14"/>
      <c r="BGY824" s="14"/>
      <c r="BGZ824" s="14"/>
      <c r="BHA824" s="14"/>
      <c r="BHB824" s="14"/>
      <c r="BHC824" s="14"/>
      <c r="BHD824" s="14"/>
      <c r="BHE824" s="14"/>
      <c r="BHF824" s="14"/>
      <c r="BHG824" s="14"/>
      <c r="BHH824" s="14"/>
      <c r="BHI824" s="14"/>
      <c r="BHJ824" s="14"/>
      <c r="BHK824" s="14"/>
      <c r="BHL824" s="14"/>
      <c r="BHM824" s="14"/>
      <c r="BHN824" s="14"/>
      <c r="BHO824" s="14"/>
      <c r="BHP824" s="14"/>
      <c r="BHQ824" s="14"/>
      <c r="BHR824" s="14"/>
      <c r="BHS824" s="14"/>
      <c r="BHT824" s="14"/>
      <c r="BHU824" s="14"/>
      <c r="BHV824" s="14"/>
      <c r="BHW824" s="14"/>
      <c r="BHX824" s="14"/>
      <c r="BHY824" s="14"/>
      <c r="BHZ824" s="14"/>
      <c r="BIA824" s="14"/>
      <c r="BIB824" s="14"/>
      <c r="BIC824" s="14"/>
      <c r="BID824" s="14"/>
      <c r="BIE824" s="14"/>
      <c r="BIF824" s="14"/>
      <c r="BIG824" s="14"/>
      <c r="BIH824" s="14"/>
      <c r="BII824" s="14"/>
      <c r="BIJ824" s="14"/>
      <c r="BIK824" s="14"/>
      <c r="BIL824" s="14"/>
      <c r="BIM824" s="14"/>
      <c r="BIN824" s="14"/>
      <c r="BIO824" s="14"/>
      <c r="BIP824" s="14"/>
      <c r="BIQ824" s="14"/>
      <c r="BIR824" s="14"/>
      <c r="BIS824" s="14"/>
      <c r="BIT824" s="14"/>
      <c r="BIU824" s="14"/>
      <c r="BIV824" s="14"/>
      <c r="BIW824" s="14"/>
      <c r="BIX824" s="14"/>
      <c r="BIY824" s="14"/>
      <c r="BIZ824" s="14"/>
      <c r="BJA824" s="14"/>
      <c r="BJB824" s="14"/>
      <c r="BJC824" s="14"/>
      <c r="BJD824" s="14"/>
      <c r="BJE824" s="14"/>
      <c r="BJF824" s="14"/>
      <c r="BJG824" s="14"/>
      <c r="BJH824" s="14"/>
      <c r="BJI824" s="14"/>
      <c r="BJJ824" s="14"/>
      <c r="BJK824" s="14"/>
      <c r="BJL824" s="14"/>
      <c r="BJM824" s="14"/>
      <c r="BJN824" s="14"/>
      <c r="BJO824" s="14"/>
      <c r="BJP824" s="14"/>
      <c r="BJQ824" s="14"/>
      <c r="BJR824" s="14"/>
      <c r="BJS824" s="14"/>
      <c r="BJT824" s="14"/>
      <c r="BJU824" s="14"/>
      <c r="BJV824" s="14"/>
      <c r="BJW824" s="14"/>
      <c r="BJX824" s="14"/>
      <c r="BJY824" s="14"/>
      <c r="BJZ824" s="14"/>
      <c r="BKA824" s="14"/>
      <c r="BKB824" s="14"/>
      <c r="BKC824" s="14"/>
      <c r="BKD824" s="14"/>
      <c r="BKE824" s="14"/>
      <c r="BKF824" s="14"/>
      <c r="BKG824" s="14"/>
      <c r="BKH824" s="14"/>
      <c r="BKI824" s="14"/>
      <c r="BKJ824" s="14"/>
      <c r="BKK824" s="14"/>
      <c r="BKL824" s="14"/>
      <c r="BKM824" s="14"/>
      <c r="BKN824" s="14"/>
      <c r="BKO824" s="14"/>
      <c r="BKP824" s="14"/>
      <c r="BKQ824" s="14"/>
      <c r="BKR824" s="14"/>
      <c r="BKS824" s="14"/>
      <c r="BKT824" s="14"/>
      <c r="BKU824" s="14"/>
      <c r="BKV824" s="14"/>
      <c r="BKW824" s="14"/>
      <c r="BKX824" s="14"/>
      <c r="BKY824" s="14"/>
      <c r="BKZ824" s="14"/>
      <c r="BLA824" s="14"/>
      <c r="BLB824" s="14"/>
      <c r="BLC824" s="14"/>
      <c r="BLD824" s="14"/>
      <c r="BLE824" s="14"/>
      <c r="BLF824" s="14"/>
      <c r="BLG824" s="14"/>
      <c r="BLH824" s="14"/>
      <c r="BLI824" s="14"/>
      <c r="BLJ824" s="14"/>
      <c r="BLK824" s="14"/>
      <c r="BLL824" s="14"/>
      <c r="BLM824" s="14"/>
      <c r="BLN824" s="14"/>
      <c r="BLO824" s="14"/>
      <c r="BLP824" s="14"/>
      <c r="BLQ824" s="14"/>
      <c r="BLR824" s="14"/>
      <c r="BLS824" s="14"/>
      <c r="BLT824" s="14"/>
      <c r="BLU824" s="14"/>
      <c r="BLV824" s="14"/>
      <c r="BLW824" s="14"/>
      <c r="BLX824" s="14"/>
      <c r="BLY824" s="14"/>
      <c r="BLZ824" s="14"/>
      <c r="BMA824" s="14"/>
      <c r="BMB824" s="14"/>
      <c r="BMC824" s="14"/>
      <c r="BMD824" s="14"/>
      <c r="BME824" s="14"/>
      <c r="BMF824" s="14"/>
      <c r="BMG824" s="14"/>
      <c r="BMH824" s="14"/>
      <c r="BMI824" s="14"/>
      <c r="BMJ824" s="14"/>
      <c r="BMK824" s="14"/>
      <c r="BML824" s="14"/>
      <c r="BMM824" s="14"/>
      <c r="BMN824" s="14"/>
      <c r="BMO824" s="14"/>
      <c r="BMP824" s="14"/>
      <c r="BMQ824" s="14"/>
      <c r="BMR824" s="14"/>
      <c r="BMS824" s="14"/>
      <c r="BMT824" s="14"/>
      <c r="BMU824" s="14"/>
      <c r="BMV824" s="14"/>
      <c r="BMW824" s="14"/>
      <c r="BMX824" s="14"/>
      <c r="BMY824" s="14"/>
      <c r="BMZ824" s="14"/>
      <c r="BNA824" s="14"/>
      <c r="BNB824" s="14"/>
      <c r="BNC824" s="14"/>
      <c r="BND824" s="14"/>
      <c r="BNE824" s="14"/>
      <c r="BNF824" s="14"/>
      <c r="BNG824" s="14"/>
      <c r="BNH824" s="14"/>
      <c r="BNI824" s="14"/>
      <c r="BNJ824" s="14"/>
      <c r="BNK824" s="14"/>
      <c r="BNL824" s="14"/>
      <c r="BNM824" s="14"/>
      <c r="BNN824" s="14"/>
      <c r="BNO824" s="14"/>
      <c r="BNP824" s="14"/>
      <c r="BNQ824" s="14"/>
      <c r="BNR824" s="14"/>
      <c r="BNS824" s="14"/>
      <c r="BNT824" s="14"/>
      <c r="BNU824" s="14"/>
      <c r="BNV824" s="14"/>
      <c r="BNW824" s="14"/>
      <c r="BNX824" s="14"/>
      <c r="BNY824" s="14"/>
      <c r="BNZ824" s="14"/>
      <c r="BOA824" s="14"/>
      <c r="BOB824" s="14"/>
      <c r="BOC824" s="14"/>
      <c r="BOD824" s="14"/>
      <c r="BOE824" s="14"/>
      <c r="BOF824" s="14"/>
      <c r="BOG824" s="14"/>
      <c r="BOH824" s="14"/>
      <c r="BOI824" s="14"/>
      <c r="BOJ824" s="14"/>
      <c r="BOK824" s="14"/>
      <c r="BOL824" s="14"/>
      <c r="BOM824" s="14"/>
      <c r="BON824" s="14"/>
      <c r="BOO824" s="14"/>
      <c r="BOP824" s="14"/>
      <c r="BOQ824" s="14"/>
      <c r="BOR824" s="14"/>
      <c r="BOS824" s="14"/>
      <c r="BOT824" s="14"/>
      <c r="BOU824" s="14"/>
      <c r="BOV824" s="14"/>
      <c r="BOW824" s="14"/>
      <c r="BOX824" s="14"/>
      <c r="BOY824" s="14"/>
      <c r="BOZ824" s="14"/>
      <c r="BPA824" s="14"/>
      <c r="BPB824" s="14"/>
      <c r="BPC824" s="14"/>
      <c r="BPD824" s="14"/>
      <c r="BPE824" s="14"/>
      <c r="BPF824" s="14"/>
      <c r="BPG824" s="14"/>
      <c r="BPH824" s="14"/>
      <c r="BPI824" s="14"/>
      <c r="BPJ824" s="14"/>
      <c r="BPK824" s="14"/>
      <c r="BPL824" s="14"/>
      <c r="BPM824" s="14"/>
      <c r="BPN824" s="14"/>
      <c r="BPO824" s="14"/>
      <c r="BPP824" s="14"/>
      <c r="BPQ824" s="14"/>
      <c r="BPR824" s="14"/>
      <c r="BPS824" s="14"/>
      <c r="BPT824" s="14"/>
      <c r="BPU824" s="14"/>
      <c r="BPV824" s="14"/>
      <c r="BPW824" s="14"/>
      <c r="BPX824" s="14"/>
      <c r="BPY824" s="14"/>
      <c r="BPZ824" s="14"/>
      <c r="BQA824" s="14"/>
      <c r="BQB824" s="14"/>
      <c r="BQC824" s="14"/>
      <c r="BQD824" s="14"/>
      <c r="BQE824" s="14"/>
      <c r="BQF824" s="14"/>
      <c r="BQG824" s="14"/>
      <c r="BQH824" s="14"/>
      <c r="BQI824" s="14"/>
      <c r="BQJ824" s="14"/>
      <c r="BQK824" s="14"/>
      <c r="BQL824" s="14"/>
      <c r="BQM824" s="14"/>
      <c r="BQN824" s="14"/>
      <c r="BQO824" s="14"/>
      <c r="BQP824" s="14"/>
      <c r="BQQ824" s="14"/>
      <c r="BQR824" s="14"/>
      <c r="BQS824" s="14"/>
      <c r="BQT824" s="14"/>
      <c r="BQU824" s="14"/>
      <c r="BQV824" s="14"/>
      <c r="BQW824" s="14"/>
      <c r="BQX824" s="14"/>
      <c r="BQY824" s="14"/>
      <c r="BQZ824" s="14"/>
      <c r="BRA824" s="14"/>
      <c r="BRB824" s="14"/>
      <c r="BRC824" s="14"/>
      <c r="BRD824" s="14"/>
      <c r="BRE824" s="14"/>
      <c r="BRF824" s="14"/>
      <c r="BRG824" s="14"/>
      <c r="BRH824" s="14"/>
      <c r="BRI824" s="14"/>
      <c r="BRJ824" s="14"/>
      <c r="BRK824" s="14"/>
      <c r="BRL824" s="14"/>
      <c r="BRM824" s="14"/>
      <c r="BRN824" s="14"/>
      <c r="BRO824" s="14"/>
      <c r="BRP824" s="14"/>
      <c r="BRQ824" s="14"/>
      <c r="BRR824" s="14"/>
      <c r="BRS824" s="14"/>
      <c r="BRT824" s="14"/>
      <c r="BRU824" s="14"/>
      <c r="BRV824" s="14"/>
      <c r="BRW824" s="14"/>
      <c r="BRX824" s="14"/>
      <c r="BRY824" s="14"/>
      <c r="BRZ824" s="14"/>
      <c r="BSA824" s="14"/>
      <c r="BSB824" s="14"/>
      <c r="BSC824" s="14"/>
      <c r="BSD824" s="14"/>
      <c r="BSE824" s="14"/>
      <c r="BSF824" s="14"/>
      <c r="BSG824" s="14"/>
      <c r="BSH824" s="14"/>
      <c r="BSI824" s="14"/>
      <c r="BSJ824" s="14"/>
      <c r="BSK824" s="14"/>
      <c r="BSL824" s="14"/>
      <c r="BSM824" s="14"/>
      <c r="BSN824" s="14"/>
      <c r="BSO824" s="14"/>
      <c r="BSP824" s="14"/>
      <c r="BSQ824" s="14"/>
      <c r="BSR824" s="14"/>
      <c r="BSS824" s="14"/>
      <c r="BST824" s="14"/>
      <c r="BSU824" s="14"/>
      <c r="BSV824" s="14"/>
      <c r="BSW824" s="14"/>
      <c r="BSX824" s="14"/>
      <c r="BSY824" s="14"/>
      <c r="BSZ824" s="14"/>
      <c r="BTA824" s="14"/>
      <c r="BTB824" s="14"/>
      <c r="BTC824" s="14"/>
      <c r="BTD824" s="14"/>
      <c r="BTE824" s="14"/>
      <c r="BTF824" s="14"/>
      <c r="BTG824" s="14"/>
      <c r="BTH824" s="14"/>
      <c r="BTI824" s="14"/>
      <c r="BTJ824" s="14"/>
      <c r="BTK824" s="14"/>
      <c r="BTL824" s="14"/>
      <c r="BTM824" s="14"/>
      <c r="BTN824" s="14"/>
      <c r="BTO824" s="14"/>
      <c r="BTP824" s="14"/>
      <c r="BTQ824" s="14"/>
      <c r="BTR824" s="14"/>
      <c r="BTS824" s="14"/>
      <c r="BTT824" s="14"/>
      <c r="BTU824" s="14"/>
      <c r="BTV824" s="14"/>
      <c r="BTW824" s="14"/>
      <c r="BTX824" s="14"/>
      <c r="BTY824" s="14"/>
      <c r="BTZ824" s="14"/>
      <c r="BUA824" s="14"/>
      <c r="BUB824" s="14"/>
      <c r="BUC824" s="14"/>
      <c r="BUD824" s="14"/>
      <c r="BUE824" s="14"/>
      <c r="BUF824" s="14"/>
      <c r="BUG824" s="14"/>
      <c r="BUH824" s="14"/>
      <c r="BUI824" s="14"/>
      <c r="BUJ824" s="14"/>
      <c r="BUK824" s="14"/>
      <c r="BUL824" s="14"/>
      <c r="BUM824" s="14"/>
      <c r="BUN824" s="14"/>
      <c r="BUO824" s="14"/>
      <c r="BUP824" s="14"/>
      <c r="BUQ824" s="14"/>
      <c r="BUR824" s="14"/>
      <c r="BUS824" s="14"/>
      <c r="BUT824" s="14"/>
      <c r="BUU824" s="14"/>
      <c r="BUV824" s="14"/>
      <c r="BUW824" s="14"/>
      <c r="BUX824" s="14"/>
      <c r="BUY824" s="14"/>
      <c r="BUZ824" s="14"/>
      <c r="BVA824" s="14"/>
      <c r="BVB824" s="14"/>
      <c r="BVC824" s="14"/>
      <c r="BVD824" s="14"/>
      <c r="BVE824" s="14"/>
      <c r="BVF824" s="14"/>
      <c r="BVG824" s="14"/>
      <c r="BVH824" s="14"/>
      <c r="BVI824" s="14"/>
      <c r="BVJ824" s="14"/>
      <c r="BVK824" s="14"/>
      <c r="BVL824" s="14"/>
      <c r="BVM824" s="14"/>
      <c r="BVN824" s="14"/>
      <c r="BVO824" s="14"/>
      <c r="BVP824" s="14"/>
      <c r="BVQ824" s="14"/>
      <c r="BVR824" s="14"/>
      <c r="BVS824" s="14"/>
      <c r="BVT824" s="14"/>
      <c r="BVU824" s="14"/>
      <c r="BVV824" s="14"/>
      <c r="BVW824" s="14"/>
      <c r="BVX824" s="14"/>
      <c r="BVY824" s="14"/>
      <c r="BVZ824" s="14"/>
      <c r="BWA824" s="14"/>
      <c r="BWB824" s="14"/>
      <c r="BWC824" s="14"/>
      <c r="BWD824" s="14"/>
      <c r="BWE824" s="14"/>
      <c r="BWF824" s="14"/>
      <c r="BWG824" s="14"/>
      <c r="BWH824" s="14"/>
      <c r="BWI824" s="14"/>
      <c r="BWJ824" s="14"/>
      <c r="BWK824" s="14"/>
      <c r="BWL824" s="14"/>
      <c r="BWM824" s="14"/>
      <c r="BWN824" s="14"/>
      <c r="BWO824" s="14"/>
      <c r="BWP824" s="14"/>
      <c r="BWQ824" s="14"/>
      <c r="BWR824" s="14"/>
      <c r="BWS824" s="14"/>
      <c r="BWT824" s="14"/>
      <c r="BWU824" s="14"/>
      <c r="BWV824" s="14"/>
      <c r="BWW824" s="14"/>
      <c r="BWX824" s="14"/>
      <c r="BWY824" s="14"/>
      <c r="BWZ824" s="14"/>
      <c r="BXA824" s="14"/>
      <c r="BXB824" s="14"/>
      <c r="BXC824" s="14"/>
      <c r="BXD824" s="14"/>
      <c r="BXE824" s="14"/>
      <c r="BXF824" s="14"/>
      <c r="BXG824" s="14"/>
      <c r="BXH824" s="14"/>
      <c r="BXI824" s="14"/>
      <c r="BXJ824" s="14"/>
      <c r="BXK824" s="14"/>
      <c r="BXL824" s="14"/>
      <c r="BXM824" s="14"/>
      <c r="BXN824" s="14"/>
      <c r="BXO824" s="14"/>
      <c r="BXP824" s="14"/>
      <c r="BXQ824" s="14"/>
      <c r="BXR824" s="14"/>
      <c r="BXS824" s="14"/>
      <c r="BXT824" s="14"/>
      <c r="BXU824" s="14"/>
      <c r="BXV824" s="14"/>
      <c r="BXW824" s="14"/>
      <c r="BXX824" s="14"/>
      <c r="BXY824" s="14"/>
      <c r="BXZ824" s="14"/>
      <c r="BYA824" s="14"/>
      <c r="BYB824" s="14"/>
      <c r="BYC824" s="14"/>
      <c r="BYD824" s="14"/>
      <c r="BYE824" s="14"/>
      <c r="BYF824" s="14"/>
      <c r="BYG824" s="14"/>
      <c r="BYH824" s="14"/>
      <c r="BYI824" s="14"/>
      <c r="BYJ824" s="14"/>
      <c r="BYK824" s="14"/>
      <c r="BYL824" s="14"/>
      <c r="BYM824" s="14"/>
      <c r="BYN824" s="14"/>
      <c r="BYO824" s="14"/>
      <c r="BYP824" s="14"/>
      <c r="BYQ824" s="14"/>
      <c r="BYR824" s="14"/>
      <c r="BYS824" s="14"/>
      <c r="BYT824" s="14"/>
      <c r="BYU824" s="14"/>
      <c r="BYV824" s="14"/>
      <c r="BYW824" s="14"/>
      <c r="BYX824" s="14"/>
      <c r="BYY824" s="14"/>
      <c r="BYZ824" s="14"/>
      <c r="BZA824" s="14"/>
      <c r="BZB824" s="14"/>
      <c r="BZC824" s="14"/>
      <c r="BZD824" s="14"/>
      <c r="BZE824" s="14"/>
      <c r="BZF824" s="14"/>
      <c r="BZG824" s="14"/>
      <c r="BZH824" s="14"/>
      <c r="BZI824" s="14"/>
      <c r="BZJ824" s="14"/>
      <c r="BZK824" s="14"/>
      <c r="BZL824" s="14"/>
      <c r="BZM824" s="14"/>
      <c r="BZN824" s="14"/>
      <c r="BZO824" s="14"/>
      <c r="BZP824" s="14"/>
      <c r="BZQ824" s="14"/>
      <c r="BZR824" s="14"/>
      <c r="BZS824" s="14"/>
      <c r="BZT824" s="14"/>
      <c r="BZU824" s="14"/>
      <c r="BZV824" s="14"/>
      <c r="BZW824" s="14"/>
      <c r="BZX824" s="14"/>
      <c r="BZY824" s="14"/>
      <c r="BZZ824" s="14"/>
      <c r="CAA824" s="14"/>
      <c r="CAB824" s="14"/>
      <c r="CAC824" s="14"/>
      <c r="CAD824" s="14"/>
      <c r="CAE824" s="14"/>
      <c r="CAF824" s="14"/>
      <c r="CAG824" s="14"/>
      <c r="CAH824" s="14"/>
      <c r="CAI824" s="14"/>
      <c r="CAJ824" s="14"/>
      <c r="CAK824" s="14"/>
      <c r="CAL824" s="14"/>
      <c r="CAM824" s="14"/>
      <c r="CAN824" s="14"/>
      <c r="CAO824" s="14"/>
      <c r="CAP824" s="14"/>
      <c r="CAQ824" s="14"/>
      <c r="CAR824" s="14"/>
      <c r="CAS824" s="14"/>
      <c r="CAT824" s="14"/>
      <c r="CAU824" s="14"/>
      <c r="CAV824" s="14"/>
      <c r="CAW824" s="14"/>
      <c r="CAX824" s="14"/>
      <c r="CAY824" s="14"/>
      <c r="CAZ824" s="14"/>
      <c r="CBA824" s="14"/>
      <c r="CBB824" s="14"/>
      <c r="CBC824" s="14"/>
      <c r="CBD824" s="14"/>
      <c r="CBE824" s="14"/>
      <c r="CBF824" s="14"/>
      <c r="CBG824" s="14"/>
      <c r="CBH824" s="14"/>
      <c r="CBI824" s="14"/>
      <c r="CBJ824" s="14"/>
      <c r="CBK824" s="14"/>
      <c r="CBL824" s="14"/>
      <c r="CBM824" s="14"/>
      <c r="CBN824" s="14"/>
      <c r="CBO824" s="14"/>
      <c r="CBP824" s="14"/>
      <c r="CBQ824" s="14"/>
      <c r="CBR824" s="14"/>
      <c r="CBS824" s="14"/>
      <c r="CBT824" s="14"/>
      <c r="CBU824" s="14"/>
      <c r="CBV824" s="14"/>
      <c r="CBW824" s="14"/>
      <c r="CBX824" s="14"/>
      <c r="CBY824" s="14"/>
      <c r="CBZ824" s="14"/>
      <c r="CCA824" s="14"/>
      <c r="CCB824" s="14"/>
      <c r="CCC824" s="14"/>
      <c r="CCD824" s="14"/>
      <c r="CCE824" s="14"/>
      <c r="CCF824" s="14"/>
      <c r="CCG824" s="14"/>
      <c r="CCH824" s="14"/>
      <c r="CCI824" s="14"/>
      <c r="CCJ824" s="14"/>
      <c r="CCK824" s="14"/>
      <c r="CCL824" s="14"/>
      <c r="CCM824" s="14"/>
      <c r="CCN824" s="14"/>
      <c r="CCO824" s="14"/>
      <c r="CCP824" s="14"/>
      <c r="CCQ824" s="14"/>
      <c r="CCR824" s="14"/>
      <c r="CCS824" s="14"/>
      <c r="CCT824" s="14"/>
      <c r="CCU824" s="14"/>
      <c r="CCV824" s="14"/>
      <c r="CCW824" s="14"/>
      <c r="CCX824" s="14"/>
      <c r="CCY824" s="14"/>
      <c r="CCZ824" s="14"/>
      <c r="CDA824" s="14"/>
      <c r="CDB824" s="14"/>
      <c r="CDC824" s="14"/>
      <c r="CDD824" s="14"/>
      <c r="CDE824" s="14"/>
      <c r="CDF824" s="14"/>
      <c r="CDG824" s="14"/>
      <c r="CDH824" s="14"/>
      <c r="CDI824" s="14"/>
      <c r="CDJ824" s="14"/>
      <c r="CDK824" s="14"/>
      <c r="CDL824" s="14"/>
      <c r="CDM824" s="14"/>
      <c r="CDN824" s="14"/>
      <c r="CDO824" s="14"/>
      <c r="CDP824" s="14"/>
      <c r="CDQ824" s="14"/>
      <c r="CDR824" s="14"/>
      <c r="CDS824" s="14"/>
      <c r="CDT824" s="14"/>
      <c r="CDU824" s="14"/>
      <c r="CDV824" s="14"/>
      <c r="CDW824" s="14"/>
      <c r="CDX824" s="14"/>
      <c r="CDY824" s="14"/>
      <c r="CDZ824" s="14"/>
      <c r="CEA824" s="14"/>
      <c r="CEB824" s="14"/>
      <c r="CEC824" s="14"/>
      <c r="CED824" s="14"/>
      <c r="CEE824" s="14"/>
      <c r="CEF824" s="14"/>
      <c r="CEG824" s="14"/>
      <c r="CEH824" s="14"/>
      <c r="CEI824" s="14"/>
      <c r="CEJ824" s="14"/>
      <c r="CEK824" s="14"/>
      <c r="CEL824" s="14"/>
      <c r="CEM824" s="14"/>
      <c r="CEN824" s="14"/>
      <c r="CEO824" s="14"/>
      <c r="CEP824" s="14"/>
      <c r="CEQ824" s="14"/>
      <c r="CER824" s="14"/>
      <c r="CES824" s="14"/>
      <c r="CET824" s="14"/>
      <c r="CEU824" s="14"/>
      <c r="CEV824" s="14"/>
      <c r="CEW824" s="14"/>
      <c r="CEX824" s="14"/>
      <c r="CEY824" s="14"/>
      <c r="CEZ824" s="14"/>
      <c r="CFA824" s="14"/>
      <c r="CFB824" s="14"/>
      <c r="CFC824" s="14"/>
      <c r="CFD824" s="14"/>
      <c r="CFE824" s="14"/>
      <c r="CFF824" s="14"/>
      <c r="CFG824" s="14"/>
      <c r="CFH824" s="14"/>
      <c r="CFI824" s="14"/>
      <c r="CFJ824" s="14"/>
      <c r="CFK824" s="14"/>
      <c r="CFL824" s="14"/>
      <c r="CFM824" s="14"/>
      <c r="CFN824" s="14"/>
      <c r="CFO824" s="14"/>
      <c r="CFP824" s="14"/>
      <c r="CFQ824" s="14"/>
      <c r="CFR824" s="14"/>
      <c r="CFS824" s="14"/>
      <c r="CFT824" s="14"/>
      <c r="CFU824" s="14"/>
      <c r="CFV824" s="14"/>
      <c r="CFW824" s="14"/>
      <c r="CFX824" s="14"/>
      <c r="CFY824" s="14"/>
      <c r="CFZ824" s="14"/>
      <c r="CGA824" s="14"/>
      <c r="CGB824" s="14"/>
      <c r="CGC824" s="14"/>
      <c r="CGD824" s="14"/>
      <c r="CGE824" s="14"/>
      <c r="CGF824" s="14"/>
      <c r="CGG824" s="14"/>
      <c r="CGH824" s="14"/>
      <c r="CGI824" s="14"/>
      <c r="CGJ824" s="14"/>
      <c r="CGK824" s="14"/>
      <c r="CGL824" s="14"/>
      <c r="CGM824" s="14"/>
      <c r="CGN824" s="14"/>
      <c r="CGO824" s="14"/>
      <c r="CGP824" s="14"/>
      <c r="CGQ824" s="14"/>
      <c r="CGR824" s="14"/>
      <c r="CGS824" s="14"/>
      <c r="CGT824" s="14"/>
      <c r="CGU824" s="14"/>
      <c r="CGV824" s="14"/>
      <c r="CGW824" s="14"/>
      <c r="CGX824" s="14"/>
      <c r="CGY824" s="14"/>
      <c r="CGZ824" s="14"/>
      <c r="CHA824" s="14"/>
      <c r="CHB824" s="14"/>
      <c r="CHC824" s="14"/>
      <c r="CHD824" s="14"/>
      <c r="CHE824" s="14"/>
      <c r="CHF824" s="14"/>
      <c r="CHG824" s="14"/>
      <c r="CHH824" s="14"/>
      <c r="CHI824" s="14"/>
      <c r="CHJ824" s="14"/>
      <c r="CHK824" s="14"/>
      <c r="CHL824" s="14"/>
      <c r="CHM824" s="14"/>
      <c r="CHN824" s="14"/>
      <c r="CHO824" s="14"/>
      <c r="CHP824" s="14"/>
      <c r="CHQ824" s="14"/>
      <c r="CHR824" s="14"/>
      <c r="CHS824" s="14"/>
      <c r="CHT824" s="14"/>
      <c r="CHU824" s="14"/>
      <c r="CHV824" s="14"/>
      <c r="CHW824" s="14"/>
      <c r="CHX824" s="14"/>
      <c r="CHY824" s="14"/>
      <c r="CHZ824" s="14"/>
      <c r="CIA824" s="14"/>
      <c r="CIB824" s="14"/>
      <c r="CIC824" s="14"/>
      <c r="CID824" s="14"/>
      <c r="CIE824" s="14"/>
      <c r="CIF824" s="14"/>
      <c r="CIG824" s="14"/>
      <c r="CIH824" s="14"/>
      <c r="CII824" s="14"/>
      <c r="CIJ824" s="14"/>
      <c r="CIK824" s="14"/>
      <c r="CIL824" s="14"/>
      <c r="CIM824" s="14"/>
      <c r="CIN824" s="14"/>
      <c r="CIO824" s="14"/>
      <c r="CIP824" s="14"/>
      <c r="CIQ824" s="14"/>
      <c r="CIR824" s="14"/>
      <c r="CIS824" s="14"/>
      <c r="CIT824" s="14"/>
      <c r="CIU824" s="14"/>
      <c r="CIV824" s="14"/>
      <c r="CIW824" s="14"/>
      <c r="CIX824" s="14"/>
      <c r="CIY824" s="14"/>
      <c r="CIZ824" s="14"/>
      <c r="CJA824" s="14"/>
      <c r="CJB824" s="14"/>
      <c r="CJC824" s="14"/>
      <c r="CJD824" s="14"/>
      <c r="CJE824" s="14"/>
      <c r="CJF824" s="14"/>
      <c r="CJG824" s="14"/>
      <c r="CJH824" s="14"/>
      <c r="CJI824" s="14"/>
      <c r="CJJ824" s="14"/>
      <c r="CJK824" s="14"/>
      <c r="CJL824" s="14"/>
      <c r="CJM824" s="14"/>
      <c r="CJN824" s="14"/>
      <c r="CJO824" s="14"/>
      <c r="CJP824" s="14"/>
      <c r="CJQ824" s="14"/>
      <c r="CJR824" s="14"/>
      <c r="CJS824" s="14"/>
      <c r="CJT824" s="14"/>
      <c r="CJU824" s="14"/>
      <c r="CJV824" s="14"/>
      <c r="CJW824" s="14"/>
      <c r="CJX824" s="14"/>
      <c r="CJY824" s="14"/>
      <c r="CJZ824" s="14"/>
      <c r="CKA824" s="14"/>
      <c r="CKB824" s="14"/>
      <c r="CKC824" s="14"/>
      <c r="CKD824" s="14"/>
      <c r="CKE824" s="14"/>
      <c r="CKF824" s="14"/>
      <c r="CKG824" s="14"/>
      <c r="CKH824" s="14"/>
      <c r="CKI824" s="14"/>
      <c r="CKJ824" s="14"/>
      <c r="CKK824" s="14"/>
      <c r="CKL824" s="14"/>
      <c r="CKM824" s="14"/>
      <c r="CKN824" s="14"/>
      <c r="CKO824" s="14"/>
      <c r="CKP824" s="14"/>
      <c r="CKQ824" s="14"/>
      <c r="CKR824" s="14"/>
      <c r="CKS824" s="14"/>
      <c r="CKT824" s="14"/>
      <c r="CKU824" s="14"/>
      <c r="CKV824" s="14"/>
      <c r="CKW824" s="14"/>
      <c r="CKX824" s="14"/>
      <c r="CKY824" s="14"/>
      <c r="CKZ824" s="14"/>
      <c r="CLA824" s="14"/>
      <c r="CLB824" s="14"/>
      <c r="CLC824" s="14"/>
      <c r="CLD824" s="14"/>
      <c r="CLE824" s="14"/>
      <c r="CLF824" s="14"/>
      <c r="CLG824" s="14"/>
      <c r="CLH824" s="14"/>
      <c r="CLI824" s="14"/>
      <c r="CLJ824" s="14"/>
      <c r="CLK824" s="14"/>
      <c r="CLL824" s="14"/>
      <c r="CLM824" s="14"/>
      <c r="CLN824" s="14"/>
      <c r="CLO824" s="14"/>
      <c r="CLP824" s="14"/>
      <c r="CLQ824" s="14"/>
      <c r="CLR824" s="14"/>
      <c r="CLS824" s="14"/>
      <c r="CLT824" s="14"/>
      <c r="CLU824" s="14"/>
      <c r="CLV824" s="14"/>
      <c r="CLW824" s="14"/>
      <c r="CLX824" s="14"/>
      <c r="CLY824" s="14"/>
      <c r="CLZ824" s="14"/>
      <c r="CMA824" s="14"/>
      <c r="CMB824" s="14"/>
      <c r="CMC824" s="14"/>
      <c r="CMD824" s="14"/>
      <c r="CME824" s="14"/>
      <c r="CMF824" s="14"/>
      <c r="CMG824" s="14"/>
      <c r="CMH824" s="14"/>
      <c r="CMI824" s="14"/>
      <c r="CMJ824" s="14"/>
      <c r="CMK824" s="14"/>
      <c r="CML824" s="14"/>
      <c r="CMM824" s="14"/>
      <c r="CMN824" s="14"/>
      <c r="CMO824" s="14"/>
      <c r="CMP824" s="14"/>
      <c r="CMQ824" s="14"/>
      <c r="CMR824" s="14"/>
      <c r="CMS824" s="14"/>
      <c r="CMT824" s="14"/>
      <c r="CMU824" s="14"/>
      <c r="CMV824" s="14"/>
      <c r="CMW824" s="14"/>
      <c r="CMX824" s="14"/>
      <c r="CMY824" s="14"/>
      <c r="CMZ824" s="14"/>
      <c r="CNA824" s="14"/>
      <c r="CNB824" s="14"/>
      <c r="CNC824" s="14"/>
      <c r="CND824" s="14"/>
      <c r="CNE824" s="14"/>
      <c r="CNF824" s="14"/>
      <c r="CNG824" s="14"/>
      <c r="CNH824" s="14"/>
      <c r="CNI824" s="14"/>
      <c r="CNJ824" s="14"/>
      <c r="CNK824" s="14"/>
      <c r="CNL824" s="14"/>
      <c r="CNM824" s="14"/>
      <c r="CNN824" s="14"/>
      <c r="CNO824" s="14"/>
      <c r="CNP824" s="14"/>
      <c r="CNQ824" s="14"/>
      <c r="CNR824" s="14"/>
      <c r="CNS824" s="14"/>
      <c r="CNT824" s="14"/>
      <c r="CNU824" s="14"/>
      <c r="CNV824" s="14"/>
      <c r="CNW824" s="14"/>
      <c r="CNX824" s="14"/>
      <c r="CNY824" s="14"/>
      <c r="CNZ824" s="14"/>
      <c r="COA824" s="14"/>
      <c r="COB824" s="14"/>
      <c r="COC824" s="14"/>
      <c r="COD824" s="14"/>
      <c r="COE824" s="14"/>
      <c r="COF824" s="14"/>
      <c r="COG824" s="14"/>
      <c r="COH824" s="14"/>
      <c r="COI824" s="14"/>
      <c r="COJ824" s="14"/>
      <c r="COK824" s="14"/>
      <c r="COL824" s="14"/>
      <c r="COM824" s="14"/>
      <c r="CON824" s="14"/>
      <c r="COO824" s="14"/>
      <c r="COP824" s="14"/>
      <c r="COQ824" s="14"/>
      <c r="COR824" s="14"/>
      <c r="COS824" s="14"/>
      <c r="COT824" s="14"/>
      <c r="COU824" s="14"/>
      <c r="COV824" s="14"/>
      <c r="COW824" s="14"/>
      <c r="COX824" s="14"/>
      <c r="COY824" s="14"/>
      <c r="COZ824" s="14"/>
      <c r="CPA824" s="14"/>
      <c r="CPB824" s="14"/>
      <c r="CPC824" s="14"/>
      <c r="CPD824" s="14"/>
      <c r="CPE824" s="14"/>
      <c r="CPF824" s="14"/>
      <c r="CPG824" s="14"/>
      <c r="CPH824" s="14"/>
      <c r="CPI824" s="14"/>
      <c r="CPJ824" s="14"/>
      <c r="CPK824" s="14"/>
      <c r="CPL824" s="14"/>
      <c r="CPM824" s="14"/>
      <c r="CPN824" s="14"/>
      <c r="CPO824" s="14"/>
      <c r="CPP824" s="14"/>
      <c r="CPQ824" s="14"/>
      <c r="CPR824" s="14"/>
      <c r="CPS824" s="14"/>
      <c r="CPT824" s="14"/>
      <c r="CPU824" s="14"/>
      <c r="CPV824" s="14"/>
      <c r="CPW824" s="14"/>
      <c r="CPX824" s="14"/>
      <c r="CPY824" s="14"/>
      <c r="CPZ824" s="14"/>
      <c r="CQA824" s="14"/>
      <c r="CQB824" s="14"/>
      <c r="CQC824" s="14"/>
      <c r="CQD824" s="14"/>
      <c r="CQE824" s="14"/>
      <c r="CQF824" s="14"/>
      <c r="CQG824" s="14"/>
      <c r="CQH824" s="14"/>
      <c r="CQI824" s="14"/>
      <c r="CQJ824" s="14"/>
      <c r="CQK824" s="14"/>
      <c r="CQL824" s="14"/>
      <c r="CQM824" s="14"/>
      <c r="CQN824" s="14"/>
      <c r="CQO824" s="14"/>
      <c r="CQP824" s="14"/>
      <c r="CQQ824" s="14"/>
      <c r="CQR824" s="14"/>
      <c r="CQS824" s="14"/>
      <c r="CQT824" s="14"/>
      <c r="CQU824" s="14"/>
      <c r="CQV824" s="14"/>
      <c r="CQW824" s="14"/>
      <c r="CQX824" s="14"/>
      <c r="CQY824" s="14"/>
      <c r="CQZ824" s="14"/>
      <c r="CRA824" s="14"/>
      <c r="CRB824" s="14"/>
      <c r="CRC824" s="14"/>
      <c r="CRD824" s="14"/>
      <c r="CRE824" s="14"/>
      <c r="CRF824" s="14"/>
      <c r="CRG824" s="14"/>
      <c r="CRH824" s="14"/>
      <c r="CRI824" s="14"/>
      <c r="CRJ824" s="14"/>
      <c r="CRK824" s="14"/>
      <c r="CRL824" s="14"/>
      <c r="CRM824" s="14"/>
      <c r="CRN824" s="14"/>
      <c r="CRO824" s="14"/>
      <c r="CRP824" s="14"/>
      <c r="CRQ824" s="14"/>
      <c r="CRR824" s="14"/>
      <c r="CRS824" s="14"/>
      <c r="CRT824" s="14"/>
      <c r="CRU824" s="14"/>
      <c r="CRV824" s="14"/>
      <c r="CRW824" s="14"/>
      <c r="CRX824" s="14"/>
      <c r="CRY824" s="14"/>
      <c r="CRZ824" s="14"/>
      <c r="CSA824" s="14"/>
      <c r="CSB824" s="14"/>
      <c r="CSC824" s="14"/>
      <c r="CSD824" s="14"/>
      <c r="CSE824" s="14"/>
      <c r="CSF824" s="14"/>
      <c r="CSG824" s="14"/>
      <c r="CSH824" s="14"/>
      <c r="CSI824" s="14"/>
      <c r="CSJ824" s="14"/>
      <c r="CSK824" s="14"/>
      <c r="CSL824" s="14"/>
      <c r="CSM824" s="14"/>
      <c r="CSN824" s="14"/>
      <c r="CSO824" s="14"/>
      <c r="CSP824" s="14"/>
      <c r="CSQ824" s="14"/>
      <c r="CSR824" s="14"/>
      <c r="CSS824" s="14"/>
      <c r="CST824" s="14"/>
      <c r="CSU824" s="14"/>
      <c r="CSV824" s="14"/>
      <c r="CSW824" s="14"/>
      <c r="CSX824" s="14"/>
      <c r="CSY824" s="14"/>
      <c r="CSZ824" s="14"/>
      <c r="CTA824" s="14"/>
      <c r="CTB824" s="14"/>
      <c r="CTC824" s="14"/>
      <c r="CTD824" s="14"/>
      <c r="CTE824" s="14"/>
      <c r="CTF824" s="14"/>
      <c r="CTG824" s="14"/>
      <c r="CTH824" s="14"/>
      <c r="CTI824" s="14"/>
      <c r="CTJ824" s="14"/>
      <c r="CTK824" s="14"/>
      <c r="CTL824" s="14"/>
      <c r="CTM824" s="14"/>
      <c r="CTN824" s="14"/>
      <c r="CTO824" s="14"/>
      <c r="CTP824" s="14"/>
      <c r="CTQ824" s="14"/>
      <c r="CTR824" s="14"/>
      <c r="CTS824" s="14"/>
      <c r="CTT824" s="14"/>
      <c r="CTU824" s="14"/>
      <c r="CTV824" s="14"/>
      <c r="CTW824" s="14"/>
      <c r="CTX824" s="14"/>
      <c r="CTY824" s="14"/>
      <c r="CTZ824" s="14"/>
      <c r="CUA824" s="14"/>
      <c r="CUB824" s="14"/>
      <c r="CUC824" s="14"/>
      <c r="CUD824" s="14"/>
      <c r="CUE824" s="14"/>
      <c r="CUF824" s="14"/>
      <c r="CUG824" s="14"/>
      <c r="CUH824" s="14"/>
      <c r="CUI824" s="14"/>
      <c r="CUJ824" s="14"/>
      <c r="CUK824" s="14"/>
      <c r="CUL824" s="14"/>
      <c r="CUM824" s="14"/>
      <c r="CUN824" s="14"/>
      <c r="CUO824" s="14"/>
      <c r="CUP824" s="14"/>
      <c r="CUQ824" s="14"/>
      <c r="CUR824" s="14"/>
      <c r="CUS824" s="14"/>
      <c r="CUT824" s="14"/>
      <c r="CUU824" s="14"/>
      <c r="CUV824" s="14"/>
      <c r="CUW824" s="14"/>
      <c r="CUX824" s="14"/>
      <c r="CUY824" s="14"/>
      <c r="CUZ824" s="14"/>
      <c r="CVA824" s="14"/>
      <c r="CVB824" s="14"/>
      <c r="CVC824" s="14"/>
      <c r="CVD824" s="14"/>
      <c r="CVE824" s="14"/>
      <c r="CVF824" s="14"/>
      <c r="CVG824" s="14"/>
      <c r="CVH824" s="14"/>
      <c r="CVI824" s="14"/>
      <c r="CVJ824" s="14"/>
      <c r="CVK824" s="14"/>
      <c r="CVL824" s="14"/>
      <c r="CVM824" s="14"/>
      <c r="CVN824" s="14"/>
      <c r="CVO824" s="14"/>
      <c r="CVP824" s="14"/>
      <c r="CVQ824" s="14"/>
      <c r="CVR824" s="14"/>
      <c r="CVS824" s="14"/>
      <c r="CVT824" s="14"/>
      <c r="CVU824" s="14"/>
      <c r="CVV824" s="14"/>
      <c r="CVW824" s="14"/>
      <c r="CVX824" s="14"/>
      <c r="CVY824" s="14"/>
      <c r="CVZ824" s="14"/>
      <c r="CWA824" s="14"/>
      <c r="CWB824" s="14"/>
      <c r="CWC824" s="14"/>
      <c r="CWD824" s="14"/>
      <c r="CWE824" s="14"/>
      <c r="CWF824" s="14"/>
      <c r="CWG824" s="14"/>
      <c r="CWH824" s="14"/>
      <c r="CWI824" s="14"/>
      <c r="CWJ824" s="14"/>
      <c r="CWK824" s="14"/>
      <c r="CWL824" s="14"/>
      <c r="CWM824" s="14"/>
      <c r="CWN824" s="14"/>
      <c r="CWO824" s="14"/>
      <c r="CWP824" s="14"/>
      <c r="CWQ824" s="14"/>
      <c r="CWR824" s="14"/>
      <c r="CWS824" s="14"/>
      <c r="CWT824" s="14"/>
      <c r="CWU824" s="14"/>
      <c r="CWV824" s="14"/>
      <c r="CWW824" s="14"/>
      <c r="CWX824" s="14"/>
      <c r="CWY824" s="14"/>
      <c r="CWZ824" s="14"/>
      <c r="CXA824" s="14"/>
      <c r="CXB824" s="14"/>
      <c r="CXC824" s="14"/>
      <c r="CXD824" s="14"/>
      <c r="CXE824" s="14"/>
      <c r="CXF824" s="14"/>
      <c r="CXG824" s="14"/>
      <c r="CXH824" s="14"/>
      <c r="CXI824" s="14"/>
      <c r="CXJ824" s="14"/>
      <c r="CXK824" s="14"/>
      <c r="CXL824" s="14"/>
      <c r="CXM824" s="14"/>
      <c r="CXN824" s="14"/>
      <c r="CXO824" s="14"/>
      <c r="CXP824" s="14"/>
      <c r="CXQ824" s="14"/>
      <c r="CXR824" s="14"/>
      <c r="CXS824" s="14"/>
      <c r="CXT824" s="14"/>
      <c r="CXU824" s="14"/>
      <c r="CXV824" s="14"/>
      <c r="CXW824" s="14"/>
      <c r="CXX824" s="14"/>
      <c r="CXY824" s="14"/>
      <c r="CXZ824" s="14"/>
      <c r="CYA824" s="14"/>
      <c r="CYB824" s="14"/>
      <c r="CYC824" s="14"/>
      <c r="CYD824" s="14"/>
      <c r="CYE824" s="14"/>
      <c r="CYF824" s="14"/>
      <c r="CYG824" s="14"/>
      <c r="CYH824" s="14"/>
      <c r="CYI824" s="14"/>
      <c r="CYJ824" s="14"/>
      <c r="CYK824" s="14"/>
      <c r="CYL824" s="14"/>
      <c r="CYM824" s="14"/>
      <c r="CYN824" s="14"/>
      <c r="CYO824" s="14"/>
      <c r="CYP824" s="14"/>
      <c r="CYQ824" s="14"/>
      <c r="CYR824" s="14"/>
      <c r="CYS824" s="14"/>
      <c r="CYT824" s="14"/>
      <c r="CYU824" s="14"/>
      <c r="CYV824" s="14"/>
      <c r="CYW824" s="14"/>
      <c r="CYX824" s="14"/>
      <c r="CYY824" s="14"/>
      <c r="CYZ824" s="14"/>
      <c r="CZA824" s="14"/>
      <c r="CZB824" s="14"/>
      <c r="CZC824" s="14"/>
      <c r="CZD824" s="14"/>
      <c r="CZE824" s="14"/>
      <c r="CZF824" s="14"/>
      <c r="CZG824" s="14"/>
      <c r="CZH824" s="14"/>
      <c r="CZI824" s="14"/>
      <c r="CZJ824" s="14"/>
      <c r="CZK824" s="14"/>
      <c r="CZL824" s="14"/>
      <c r="CZM824" s="14"/>
      <c r="CZN824" s="14"/>
      <c r="CZO824" s="14"/>
      <c r="CZP824" s="14"/>
      <c r="CZQ824" s="14"/>
      <c r="CZR824" s="14"/>
      <c r="CZS824" s="14"/>
      <c r="CZT824" s="14"/>
      <c r="CZU824" s="14"/>
      <c r="CZV824" s="14"/>
      <c r="CZW824" s="14"/>
      <c r="CZX824" s="14"/>
      <c r="CZY824" s="14"/>
      <c r="CZZ824" s="14"/>
      <c r="DAA824" s="14"/>
      <c r="DAB824" s="14"/>
      <c r="DAC824" s="14"/>
      <c r="DAD824" s="14"/>
      <c r="DAE824" s="14"/>
      <c r="DAF824" s="14"/>
      <c r="DAG824" s="14"/>
      <c r="DAH824" s="14"/>
      <c r="DAI824" s="14"/>
      <c r="DAJ824" s="14"/>
      <c r="DAK824" s="14"/>
      <c r="DAL824" s="14"/>
      <c r="DAM824" s="14"/>
      <c r="DAN824" s="14"/>
      <c r="DAO824" s="14"/>
      <c r="DAP824" s="14"/>
      <c r="DAQ824" s="14"/>
      <c r="DAR824" s="14"/>
      <c r="DAS824" s="14"/>
      <c r="DAT824" s="14"/>
      <c r="DAU824" s="14"/>
      <c r="DAV824" s="14"/>
      <c r="DAW824" s="14"/>
      <c r="DAX824" s="14"/>
      <c r="DAY824" s="14"/>
      <c r="DAZ824" s="14"/>
      <c r="DBA824" s="14"/>
      <c r="DBB824" s="14"/>
      <c r="DBC824" s="14"/>
      <c r="DBD824" s="14"/>
      <c r="DBE824" s="14"/>
      <c r="DBF824" s="14"/>
      <c r="DBG824" s="14"/>
      <c r="DBH824" s="14"/>
      <c r="DBI824" s="14"/>
      <c r="DBJ824" s="14"/>
      <c r="DBK824" s="14"/>
      <c r="DBL824" s="14"/>
      <c r="DBM824" s="14"/>
      <c r="DBN824" s="14"/>
      <c r="DBO824" s="14"/>
      <c r="DBP824" s="14"/>
      <c r="DBQ824" s="14"/>
      <c r="DBR824" s="14"/>
      <c r="DBS824" s="14"/>
      <c r="DBT824" s="14"/>
      <c r="DBU824" s="14"/>
      <c r="DBV824" s="14"/>
      <c r="DBW824" s="14"/>
      <c r="DBX824" s="14"/>
      <c r="DBY824" s="14"/>
      <c r="DBZ824" s="14"/>
      <c r="DCA824" s="14"/>
      <c r="DCB824" s="14"/>
      <c r="DCC824" s="14"/>
      <c r="DCD824" s="14"/>
      <c r="DCE824" s="14"/>
      <c r="DCF824" s="14"/>
      <c r="DCG824" s="14"/>
      <c r="DCH824" s="14"/>
      <c r="DCI824" s="14"/>
      <c r="DCJ824" s="14"/>
      <c r="DCK824" s="14"/>
      <c r="DCL824" s="14"/>
      <c r="DCM824" s="14"/>
      <c r="DCN824" s="14"/>
      <c r="DCO824" s="14"/>
      <c r="DCP824" s="14"/>
      <c r="DCQ824" s="14"/>
      <c r="DCR824" s="14"/>
      <c r="DCS824" s="14"/>
      <c r="DCT824" s="14"/>
      <c r="DCU824" s="14"/>
      <c r="DCV824" s="14"/>
      <c r="DCW824" s="14"/>
      <c r="DCX824" s="14"/>
      <c r="DCY824" s="14"/>
      <c r="DCZ824" s="14"/>
      <c r="DDA824" s="14"/>
      <c r="DDB824" s="14"/>
      <c r="DDC824" s="14"/>
      <c r="DDD824" s="14"/>
      <c r="DDE824" s="14"/>
      <c r="DDF824" s="14"/>
      <c r="DDG824" s="14"/>
      <c r="DDH824" s="14"/>
      <c r="DDI824" s="14"/>
      <c r="DDJ824" s="14"/>
      <c r="DDK824" s="14"/>
      <c r="DDL824" s="14"/>
      <c r="DDM824" s="14"/>
      <c r="DDN824" s="14"/>
      <c r="DDO824" s="14"/>
      <c r="DDP824" s="14"/>
      <c r="DDQ824" s="14"/>
      <c r="DDR824" s="14"/>
      <c r="DDS824" s="14"/>
      <c r="DDT824" s="14"/>
      <c r="DDU824" s="14"/>
      <c r="DDV824" s="14"/>
      <c r="DDW824" s="14"/>
      <c r="DDX824" s="14"/>
      <c r="DDY824" s="14"/>
      <c r="DDZ824" s="14"/>
      <c r="DEA824" s="14"/>
      <c r="DEB824" s="14"/>
      <c r="DEC824" s="14"/>
      <c r="DED824" s="14"/>
      <c r="DEE824" s="14"/>
      <c r="DEF824" s="14"/>
      <c r="DEG824" s="14"/>
      <c r="DEH824" s="14"/>
      <c r="DEI824" s="14"/>
      <c r="DEJ824" s="14"/>
      <c r="DEK824" s="14"/>
      <c r="DEL824" s="14"/>
      <c r="DEM824" s="14"/>
      <c r="DEN824" s="14"/>
      <c r="DEO824" s="14"/>
      <c r="DEP824" s="14"/>
      <c r="DEQ824" s="14"/>
      <c r="DER824" s="14"/>
      <c r="DES824" s="14"/>
      <c r="DET824" s="14"/>
      <c r="DEU824" s="14"/>
      <c r="DEV824" s="14"/>
      <c r="DEW824" s="14"/>
      <c r="DEX824" s="14"/>
      <c r="DEY824" s="14"/>
      <c r="DEZ824" s="14"/>
      <c r="DFA824" s="14"/>
      <c r="DFB824" s="14"/>
      <c r="DFC824" s="14"/>
      <c r="DFD824" s="14"/>
      <c r="DFE824" s="14"/>
      <c r="DFF824" s="14"/>
      <c r="DFG824" s="14"/>
      <c r="DFH824" s="14"/>
      <c r="DFI824" s="14"/>
      <c r="DFJ824" s="14"/>
      <c r="DFK824" s="14"/>
      <c r="DFL824" s="14"/>
      <c r="DFM824" s="14"/>
      <c r="DFN824" s="14"/>
      <c r="DFO824" s="14"/>
      <c r="DFP824" s="14"/>
      <c r="DFQ824" s="14"/>
      <c r="DFR824" s="14"/>
      <c r="DFS824" s="14"/>
      <c r="DFT824" s="14"/>
      <c r="DFU824" s="14"/>
      <c r="DFV824" s="14"/>
      <c r="DFW824" s="14"/>
      <c r="DFX824" s="14"/>
      <c r="DFY824" s="14"/>
      <c r="DFZ824" s="14"/>
      <c r="DGA824" s="14"/>
      <c r="DGB824" s="14"/>
      <c r="DGC824" s="14"/>
      <c r="DGD824" s="14"/>
      <c r="DGE824" s="14"/>
      <c r="DGF824" s="14"/>
      <c r="DGG824" s="14"/>
      <c r="DGH824" s="14"/>
      <c r="DGI824" s="14"/>
      <c r="DGJ824" s="14"/>
      <c r="DGK824" s="14"/>
      <c r="DGL824" s="14"/>
      <c r="DGM824" s="14"/>
      <c r="DGN824" s="14"/>
      <c r="DGO824" s="14"/>
      <c r="DGP824" s="14"/>
      <c r="DGQ824" s="14"/>
      <c r="DGR824" s="14"/>
      <c r="DGS824" s="14"/>
      <c r="DGT824" s="14"/>
      <c r="DGU824" s="14"/>
      <c r="DGV824" s="14"/>
      <c r="DGW824" s="14"/>
      <c r="DGX824" s="14"/>
      <c r="DGY824" s="14"/>
      <c r="DGZ824" s="14"/>
      <c r="DHA824" s="14"/>
      <c r="DHB824" s="14"/>
      <c r="DHC824" s="14"/>
      <c r="DHD824" s="14"/>
      <c r="DHE824" s="14"/>
      <c r="DHF824" s="14"/>
      <c r="DHG824" s="14"/>
      <c r="DHH824" s="14"/>
      <c r="DHI824" s="14"/>
      <c r="DHJ824" s="14"/>
      <c r="DHK824" s="14"/>
      <c r="DHL824" s="14"/>
      <c r="DHM824" s="14"/>
      <c r="DHN824" s="14"/>
      <c r="DHO824" s="14"/>
      <c r="DHP824" s="14"/>
      <c r="DHQ824" s="14"/>
      <c r="DHR824" s="14"/>
      <c r="DHS824" s="14"/>
      <c r="DHT824" s="14"/>
      <c r="DHU824" s="14"/>
      <c r="DHV824" s="14"/>
      <c r="DHW824" s="14"/>
      <c r="DHX824" s="14"/>
      <c r="DHY824" s="14"/>
      <c r="DHZ824" s="14"/>
      <c r="DIA824" s="14"/>
      <c r="DIB824" s="14"/>
      <c r="DIC824" s="14"/>
      <c r="DID824" s="14"/>
      <c r="DIE824" s="14"/>
      <c r="DIF824" s="14"/>
      <c r="DIG824" s="14"/>
      <c r="DIH824" s="14"/>
      <c r="DII824" s="14"/>
      <c r="DIJ824" s="14"/>
      <c r="DIK824" s="14"/>
      <c r="DIL824" s="14"/>
      <c r="DIM824" s="14"/>
      <c r="DIN824" s="14"/>
      <c r="DIO824" s="14"/>
      <c r="DIP824" s="14"/>
      <c r="DIQ824" s="14"/>
      <c r="DIR824" s="14"/>
      <c r="DIS824" s="14"/>
      <c r="DIT824" s="14"/>
      <c r="DIU824" s="14"/>
      <c r="DIV824" s="14"/>
      <c r="DIW824" s="14"/>
      <c r="DIX824" s="14"/>
      <c r="DIY824" s="14"/>
      <c r="DIZ824" s="14"/>
      <c r="DJA824" s="14"/>
      <c r="DJB824" s="14"/>
      <c r="DJC824" s="14"/>
      <c r="DJD824" s="14"/>
      <c r="DJE824" s="14"/>
      <c r="DJF824" s="14"/>
      <c r="DJG824" s="14"/>
      <c r="DJH824" s="14"/>
      <c r="DJI824" s="14"/>
      <c r="DJJ824" s="14"/>
      <c r="DJK824" s="14"/>
      <c r="DJL824" s="14"/>
      <c r="DJM824" s="14"/>
      <c r="DJN824" s="14"/>
      <c r="DJO824" s="14"/>
      <c r="DJP824" s="14"/>
      <c r="DJQ824" s="14"/>
      <c r="DJR824" s="14"/>
      <c r="DJS824" s="14"/>
      <c r="DJT824" s="14"/>
      <c r="DJU824" s="14"/>
      <c r="DJV824" s="14"/>
      <c r="DJW824" s="14"/>
      <c r="DJX824" s="14"/>
      <c r="DJY824" s="14"/>
      <c r="DJZ824" s="14"/>
      <c r="DKA824" s="14"/>
      <c r="DKB824" s="14"/>
      <c r="DKC824" s="14"/>
      <c r="DKD824" s="14"/>
      <c r="DKE824" s="14"/>
      <c r="DKF824" s="14"/>
      <c r="DKG824" s="14"/>
      <c r="DKH824" s="14"/>
      <c r="DKI824" s="14"/>
      <c r="DKJ824" s="14"/>
      <c r="DKK824" s="14"/>
      <c r="DKL824" s="14"/>
      <c r="DKM824" s="14"/>
      <c r="DKN824" s="14"/>
      <c r="DKO824" s="14"/>
      <c r="DKP824" s="14"/>
      <c r="DKQ824" s="14"/>
      <c r="DKR824" s="14"/>
      <c r="DKS824" s="14"/>
      <c r="DKT824" s="14"/>
      <c r="DKU824" s="14"/>
      <c r="DKV824" s="14"/>
      <c r="DKW824" s="14"/>
      <c r="DKX824" s="14"/>
      <c r="DKY824" s="14"/>
      <c r="DKZ824" s="14"/>
      <c r="DLA824" s="14"/>
      <c r="DLB824" s="14"/>
      <c r="DLC824" s="14"/>
      <c r="DLD824" s="14"/>
      <c r="DLE824" s="14"/>
      <c r="DLF824" s="14"/>
      <c r="DLG824" s="14"/>
      <c r="DLH824" s="14"/>
      <c r="DLI824" s="14"/>
      <c r="DLJ824" s="14"/>
      <c r="DLK824" s="14"/>
      <c r="DLL824" s="14"/>
      <c r="DLM824" s="14"/>
      <c r="DLN824" s="14"/>
      <c r="DLO824" s="14"/>
      <c r="DLP824" s="14"/>
      <c r="DLQ824" s="14"/>
      <c r="DLR824" s="14"/>
      <c r="DLS824" s="14"/>
      <c r="DLT824" s="14"/>
      <c r="DLU824" s="14"/>
      <c r="DLV824" s="14"/>
      <c r="DLW824" s="14"/>
      <c r="DLX824" s="14"/>
      <c r="DLY824" s="14"/>
      <c r="DLZ824" s="14"/>
      <c r="DMA824" s="14"/>
      <c r="DMB824" s="14"/>
      <c r="DMC824" s="14"/>
      <c r="DMD824" s="14"/>
      <c r="DME824" s="14"/>
      <c r="DMF824" s="14"/>
      <c r="DMG824" s="14"/>
      <c r="DMH824" s="14"/>
      <c r="DMI824" s="14"/>
      <c r="DMJ824" s="14"/>
      <c r="DMK824" s="14"/>
      <c r="DML824" s="14"/>
      <c r="DMM824" s="14"/>
      <c r="DMN824" s="14"/>
      <c r="DMO824" s="14"/>
      <c r="DMP824" s="14"/>
      <c r="DMQ824" s="14"/>
      <c r="DMR824" s="14"/>
      <c r="DMS824" s="14"/>
      <c r="DMT824" s="14"/>
      <c r="DMU824" s="14"/>
      <c r="DMV824" s="14"/>
      <c r="DMW824" s="14"/>
      <c r="DMX824" s="14"/>
      <c r="DMY824" s="14"/>
      <c r="DMZ824" s="14"/>
      <c r="DNA824" s="14"/>
      <c r="DNB824" s="14"/>
      <c r="DNC824" s="14"/>
      <c r="DND824" s="14"/>
      <c r="DNE824" s="14"/>
      <c r="DNF824" s="14"/>
      <c r="DNG824" s="14"/>
      <c r="DNH824" s="14"/>
      <c r="DNI824" s="14"/>
      <c r="DNJ824" s="14"/>
      <c r="DNK824" s="14"/>
      <c r="DNL824" s="14"/>
      <c r="DNM824" s="14"/>
      <c r="DNN824" s="14"/>
      <c r="DNO824" s="14"/>
      <c r="DNP824" s="14"/>
      <c r="DNQ824" s="14"/>
      <c r="DNR824" s="14"/>
      <c r="DNS824" s="14"/>
      <c r="DNT824" s="14"/>
      <c r="DNU824" s="14"/>
      <c r="DNV824" s="14"/>
      <c r="DNW824" s="14"/>
      <c r="DNX824" s="14"/>
      <c r="DNY824" s="14"/>
      <c r="DNZ824" s="14"/>
      <c r="DOA824" s="14"/>
      <c r="DOB824" s="14"/>
      <c r="DOC824" s="14"/>
      <c r="DOD824" s="14"/>
      <c r="DOE824" s="14"/>
      <c r="DOF824" s="14"/>
      <c r="DOG824" s="14"/>
      <c r="DOH824" s="14"/>
      <c r="DOI824" s="14"/>
      <c r="DOJ824" s="14"/>
      <c r="DOK824" s="14"/>
      <c r="DOL824" s="14"/>
      <c r="DOM824" s="14"/>
      <c r="DON824" s="14"/>
      <c r="DOO824" s="14"/>
      <c r="DOP824" s="14"/>
      <c r="DOQ824" s="14"/>
      <c r="DOR824" s="14"/>
      <c r="DOS824" s="14"/>
      <c r="DOT824" s="14"/>
      <c r="DOU824" s="14"/>
      <c r="DOV824" s="14"/>
      <c r="DOW824" s="14"/>
      <c r="DOX824" s="14"/>
      <c r="DOY824" s="14"/>
      <c r="DOZ824" s="14"/>
      <c r="DPA824" s="14"/>
      <c r="DPB824" s="14"/>
      <c r="DPC824" s="14"/>
      <c r="DPD824" s="14"/>
      <c r="DPE824" s="14"/>
      <c r="DPF824" s="14"/>
      <c r="DPG824" s="14"/>
      <c r="DPH824" s="14"/>
      <c r="DPI824" s="14"/>
      <c r="DPJ824" s="14"/>
      <c r="DPK824" s="14"/>
      <c r="DPL824" s="14"/>
      <c r="DPM824" s="14"/>
      <c r="DPN824" s="14"/>
      <c r="DPO824" s="14"/>
      <c r="DPP824" s="14"/>
      <c r="DPQ824" s="14"/>
      <c r="DPR824" s="14"/>
      <c r="DPS824" s="14"/>
      <c r="DPT824" s="14"/>
      <c r="DPU824" s="14"/>
      <c r="DPV824" s="14"/>
      <c r="DPW824" s="14"/>
      <c r="DPX824" s="14"/>
      <c r="DPY824" s="14"/>
      <c r="DPZ824" s="14"/>
      <c r="DQA824" s="14"/>
      <c r="DQB824" s="14"/>
      <c r="DQC824" s="14"/>
      <c r="DQD824" s="14"/>
      <c r="DQE824" s="14"/>
      <c r="DQF824" s="14"/>
      <c r="DQG824" s="14"/>
      <c r="DQH824" s="14"/>
      <c r="DQI824" s="14"/>
      <c r="DQJ824" s="14"/>
      <c r="DQK824" s="14"/>
      <c r="DQL824" s="14"/>
      <c r="DQM824" s="14"/>
      <c r="DQN824" s="14"/>
      <c r="DQO824" s="14"/>
      <c r="DQP824" s="14"/>
      <c r="DQQ824" s="14"/>
      <c r="DQR824" s="14"/>
      <c r="DQS824" s="14"/>
      <c r="DQT824" s="14"/>
      <c r="DQU824" s="14"/>
      <c r="DQV824" s="14"/>
      <c r="DQW824" s="14"/>
      <c r="DQX824" s="14"/>
      <c r="DQY824" s="14"/>
      <c r="DQZ824" s="14"/>
      <c r="DRA824" s="14"/>
      <c r="DRB824" s="14"/>
      <c r="DRC824" s="14"/>
      <c r="DRD824" s="14"/>
      <c r="DRE824" s="14"/>
      <c r="DRF824" s="14"/>
      <c r="DRG824" s="14"/>
      <c r="DRH824" s="14"/>
      <c r="DRI824" s="14"/>
      <c r="DRJ824" s="14"/>
      <c r="DRK824" s="14"/>
      <c r="DRL824" s="14"/>
      <c r="DRM824" s="14"/>
      <c r="DRN824" s="14"/>
      <c r="DRO824" s="14"/>
      <c r="DRP824" s="14"/>
      <c r="DRQ824" s="14"/>
      <c r="DRR824" s="14"/>
      <c r="DRS824" s="14"/>
      <c r="DRT824" s="14"/>
      <c r="DRU824" s="14"/>
      <c r="DRV824" s="14"/>
      <c r="DRW824" s="14"/>
      <c r="DRX824" s="14"/>
      <c r="DRY824" s="14"/>
      <c r="DRZ824" s="14"/>
      <c r="DSA824" s="14"/>
      <c r="DSB824" s="14"/>
      <c r="DSC824" s="14"/>
      <c r="DSD824" s="14"/>
      <c r="DSE824" s="14"/>
      <c r="DSF824" s="14"/>
      <c r="DSG824" s="14"/>
      <c r="DSH824" s="14"/>
      <c r="DSI824" s="14"/>
      <c r="DSJ824" s="14"/>
      <c r="DSK824" s="14"/>
      <c r="DSL824" s="14"/>
      <c r="DSM824" s="14"/>
      <c r="DSN824" s="14"/>
      <c r="DSO824" s="14"/>
      <c r="DSP824" s="14"/>
      <c r="DSQ824" s="14"/>
      <c r="DSR824" s="14"/>
      <c r="DSS824" s="14"/>
      <c r="DST824" s="14"/>
      <c r="DSU824" s="14"/>
      <c r="DSV824" s="14"/>
      <c r="DSW824" s="14"/>
      <c r="DSX824" s="14"/>
      <c r="DSY824" s="14"/>
      <c r="DSZ824" s="14"/>
      <c r="DTA824" s="14"/>
      <c r="DTB824" s="14"/>
      <c r="DTC824" s="14"/>
      <c r="DTD824" s="14"/>
      <c r="DTE824" s="14"/>
      <c r="DTF824" s="14"/>
      <c r="DTG824" s="14"/>
      <c r="DTH824" s="14"/>
      <c r="DTI824" s="14"/>
      <c r="DTJ824" s="14"/>
      <c r="DTK824" s="14"/>
      <c r="DTL824" s="14"/>
      <c r="DTM824" s="14"/>
      <c r="DTN824" s="14"/>
      <c r="DTO824" s="14"/>
      <c r="DTP824" s="14"/>
      <c r="DTQ824" s="14"/>
      <c r="DTR824" s="14"/>
      <c r="DTS824" s="14"/>
      <c r="DTT824" s="14"/>
      <c r="DTU824" s="14"/>
      <c r="DTV824" s="14"/>
      <c r="DTW824" s="14"/>
      <c r="DTX824" s="14"/>
      <c r="DTY824" s="14"/>
      <c r="DTZ824" s="14"/>
      <c r="DUA824" s="14"/>
      <c r="DUB824" s="14"/>
      <c r="DUC824" s="14"/>
      <c r="DUD824" s="14"/>
      <c r="DUE824" s="14"/>
      <c r="DUF824" s="14"/>
      <c r="DUG824" s="14"/>
      <c r="DUH824" s="14"/>
      <c r="DUI824" s="14"/>
      <c r="DUJ824" s="14"/>
      <c r="DUK824" s="14"/>
      <c r="DUL824" s="14"/>
      <c r="DUM824" s="14"/>
      <c r="DUN824" s="14"/>
      <c r="DUO824" s="14"/>
      <c r="DUP824" s="14"/>
      <c r="DUQ824" s="14"/>
      <c r="DUR824" s="14"/>
      <c r="DUS824" s="14"/>
      <c r="DUT824" s="14"/>
      <c r="DUU824" s="14"/>
      <c r="DUV824" s="14"/>
      <c r="DUW824" s="14"/>
      <c r="DUX824" s="14"/>
      <c r="DUY824" s="14"/>
      <c r="DUZ824" s="14"/>
      <c r="DVA824" s="14"/>
      <c r="DVB824" s="14"/>
      <c r="DVC824" s="14"/>
      <c r="DVD824" s="14"/>
      <c r="DVE824" s="14"/>
      <c r="DVF824" s="14"/>
      <c r="DVG824" s="14"/>
      <c r="DVH824" s="14"/>
      <c r="DVI824" s="14"/>
      <c r="DVJ824" s="14"/>
      <c r="DVK824" s="14"/>
      <c r="DVL824" s="14"/>
      <c r="DVM824" s="14"/>
      <c r="DVN824" s="14"/>
      <c r="DVO824" s="14"/>
      <c r="DVP824" s="14"/>
      <c r="DVQ824" s="14"/>
      <c r="DVR824" s="14"/>
      <c r="DVS824" s="14"/>
      <c r="DVT824" s="14"/>
      <c r="DVU824" s="14"/>
      <c r="DVV824" s="14"/>
      <c r="DVW824" s="14"/>
      <c r="DVX824" s="14"/>
      <c r="DVY824" s="14"/>
      <c r="DVZ824" s="14"/>
      <c r="DWA824" s="14"/>
      <c r="DWB824" s="14"/>
      <c r="DWC824" s="14"/>
      <c r="DWD824" s="14"/>
      <c r="DWE824" s="14"/>
      <c r="DWF824" s="14"/>
      <c r="DWG824" s="14"/>
      <c r="DWH824" s="14"/>
      <c r="DWI824" s="14"/>
      <c r="DWJ824" s="14"/>
      <c r="DWK824" s="14"/>
      <c r="DWL824" s="14"/>
      <c r="DWM824" s="14"/>
      <c r="DWN824" s="14"/>
      <c r="DWO824" s="14"/>
      <c r="DWP824" s="14"/>
      <c r="DWQ824" s="14"/>
      <c r="DWR824" s="14"/>
      <c r="DWS824" s="14"/>
      <c r="DWT824" s="14"/>
      <c r="DWU824" s="14"/>
      <c r="DWV824" s="14"/>
      <c r="DWW824" s="14"/>
      <c r="DWX824" s="14"/>
      <c r="DWY824" s="14"/>
      <c r="DWZ824" s="14"/>
      <c r="DXA824" s="14"/>
      <c r="DXB824" s="14"/>
      <c r="DXC824" s="14"/>
      <c r="DXD824" s="14"/>
      <c r="DXE824" s="14"/>
      <c r="DXF824" s="14"/>
      <c r="DXG824" s="14"/>
      <c r="DXH824" s="14"/>
      <c r="DXI824" s="14"/>
      <c r="DXJ824" s="14"/>
      <c r="DXK824" s="14"/>
      <c r="DXL824" s="14"/>
      <c r="DXM824" s="14"/>
      <c r="DXN824" s="14"/>
      <c r="DXO824" s="14"/>
      <c r="DXP824" s="14"/>
      <c r="DXQ824" s="14"/>
      <c r="DXR824" s="14"/>
      <c r="DXS824" s="14"/>
      <c r="DXT824" s="14"/>
      <c r="DXU824" s="14"/>
      <c r="DXV824" s="14"/>
      <c r="DXW824" s="14"/>
      <c r="DXX824" s="14"/>
      <c r="DXY824" s="14"/>
      <c r="DXZ824" s="14"/>
      <c r="DYA824" s="14"/>
      <c r="DYB824" s="14"/>
      <c r="DYC824" s="14"/>
      <c r="DYD824" s="14"/>
      <c r="DYE824" s="14"/>
      <c r="DYF824" s="14"/>
      <c r="DYG824" s="14"/>
      <c r="DYH824" s="14"/>
      <c r="DYI824" s="14"/>
      <c r="DYJ824" s="14"/>
      <c r="DYK824" s="14"/>
      <c r="DYL824" s="14"/>
      <c r="DYM824" s="14"/>
      <c r="DYN824" s="14"/>
      <c r="DYO824" s="14"/>
      <c r="DYP824" s="14"/>
      <c r="DYQ824" s="14"/>
      <c r="DYR824" s="14"/>
      <c r="DYS824" s="14"/>
      <c r="DYT824" s="14"/>
      <c r="DYU824" s="14"/>
      <c r="DYV824" s="14"/>
      <c r="DYW824" s="14"/>
      <c r="DYX824" s="14"/>
      <c r="DYY824" s="14"/>
      <c r="DYZ824" s="14"/>
      <c r="DZA824" s="14"/>
      <c r="DZB824" s="14"/>
      <c r="DZC824" s="14"/>
      <c r="DZD824" s="14"/>
      <c r="DZE824" s="14"/>
      <c r="DZF824" s="14"/>
      <c r="DZG824" s="14"/>
      <c r="DZH824" s="14"/>
      <c r="DZI824" s="14"/>
      <c r="DZJ824" s="14"/>
      <c r="DZK824" s="14"/>
      <c r="DZL824" s="14"/>
      <c r="DZM824" s="14"/>
      <c r="DZN824" s="14"/>
      <c r="DZO824" s="14"/>
      <c r="DZP824" s="14"/>
      <c r="DZQ824" s="14"/>
      <c r="DZR824" s="14"/>
      <c r="DZS824" s="14"/>
      <c r="DZT824" s="14"/>
      <c r="DZU824" s="14"/>
      <c r="DZV824" s="14"/>
      <c r="DZW824" s="14"/>
      <c r="DZX824" s="14"/>
      <c r="DZY824" s="14"/>
      <c r="DZZ824" s="14"/>
      <c r="EAA824" s="14"/>
      <c r="EAB824" s="14"/>
      <c r="EAC824" s="14"/>
      <c r="EAD824" s="14"/>
      <c r="EAE824" s="14"/>
      <c r="EAF824" s="14"/>
      <c r="EAG824" s="14"/>
      <c r="EAH824" s="14"/>
      <c r="EAI824" s="14"/>
      <c r="EAJ824" s="14"/>
      <c r="EAK824" s="14"/>
      <c r="EAL824" s="14"/>
      <c r="EAM824" s="14"/>
      <c r="EAN824" s="14"/>
      <c r="EAO824" s="14"/>
      <c r="EAP824" s="14"/>
      <c r="EAQ824" s="14"/>
      <c r="EAR824" s="14"/>
      <c r="EAS824" s="14"/>
      <c r="EAT824" s="14"/>
      <c r="EAU824" s="14"/>
      <c r="EAV824" s="14"/>
      <c r="EAW824" s="14"/>
      <c r="EAX824" s="14"/>
      <c r="EAY824" s="14"/>
      <c r="EAZ824" s="14"/>
      <c r="EBA824" s="14"/>
      <c r="EBB824" s="14"/>
      <c r="EBC824" s="14"/>
      <c r="EBD824" s="14"/>
      <c r="EBE824" s="14"/>
      <c r="EBF824" s="14"/>
      <c r="EBG824" s="14"/>
      <c r="EBH824" s="14"/>
      <c r="EBI824" s="14"/>
      <c r="EBJ824" s="14"/>
      <c r="EBK824" s="14"/>
      <c r="EBL824" s="14"/>
      <c r="EBM824" s="14"/>
      <c r="EBN824" s="14"/>
      <c r="EBO824" s="14"/>
      <c r="EBP824" s="14"/>
      <c r="EBQ824" s="14"/>
      <c r="EBR824" s="14"/>
      <c r="EBS824" s="14"/>
      <c r="EBT824" s="14"/>
      <c r="EBU824" s="14"/>
      <c r="EBV824" s="14"/>
      <c r="EBW824" s="14"/>
      <c r="EBX824" s="14"/>
      <c r="EBY824" s="14"/>
      <c r="EBZ824" s="14"/>
      <c r="ECA824" s="14"/>
      <c r="ECB824" s="14"/>
      <c r="ECC824" s="14"/>
      <c r="ECD824" s="14"/>
      <c r="ECE824" s="14"/>
      <c r="ECF824" s="14"/>
      <c r="ECG824" s="14"/>
      <c r="ECH824" s="14"/>
      <c r="ECI824" s="14"/>
      <c r="ECJ824" s="14"/>
      <c r="ECK824" s="14"/>
      <c r="ECL824" s="14"/>
      <c r="ECM824" s="14"/>
      <c r="ECN824" s="14"/>
      <c r="ECO824" s="14"/>
      <c r="ECP824" s="14"/>
      <c r="ECQ824" s="14"/>
      <c r="ECR824" s="14"/>
      <c r="ECS824" s="14"/>
      <c r="ECT824" s="14"/>
      <c r="ECU824" s="14"/>
      <c r="ECV824" s="14"/>
      <c r="ECW824" s="14"/>
      <c r="ECX824" s="14"/>
      <c r="ECY824" s="14"/>
      <c r="ECZ824" s="14"/>
      <c r="EDA824" s="14"/>
      <c r="EDB824" s="14"/>
      <c r="EDC824" s="14"/>
      <c r="EDD824" s="14"/>
      <c r="EDE824" s="14"/>
      <c r="EDF824" s="14"/>
      <c r="EDG824" s="14"/>
      <c r="EDH824" s="14"/>
      <c r="EDI824" s="14"/>
      <c r="EDJ824" s="14"/>
      <c r="EDK824" s="14"/>
      <c r="EDL824" s="14"/>
      <c r="EDM824" s="14"/>
      <c r="EDN824" s="14"/>
      <c r="EDO824" s="14"/>
      <c r="EDP824" s="14"/>
      <c r="EDQ824" s="14"/>
      <c r="EDR824" s="14"/>
      <c r="EDS824" s="14"/>
      <c r="EDT824" s="14"/>
      <c r="EDU824" s="14"/>
      <c r="EDV824" s="14"/>
      <c r="EDW824" s="14"/>
      <c r="EDX824" s="14"/>
      <c r="EDY824" s="14"/>
      <c r="EDZ824" s="14"/>
      <c r="EEA824" s="14"/>
      <c r="EEB824" s="14"/>
      <c r="EEC824" s="14"/>
      <c r="EED824" s="14"/>
      <c r="EEE824" s="14"/>
      <c r="EEF824" s="14"/>
      <c r="EEG824" s="14"/>
      <c r="EEH824" s="14"/>
      <c r="EEI824" s="14"/>
      <c r="EEJ824" s="14"/>
      <c r="EEK824" s="14"/>
      <c r="EEL824" s="14"/>
      <c r="EEM824" s="14"/>
      <c r="EEN824" s="14"/>
      <c r="EEO824" s="14"/>
      <c r="EEP824" s="14"/>
      <c r="EEQ824" s="14"/>
      <c r="EER824" s="14"/>
      <c r="EES824" s="14"/>
      <c r="EET824" s="14"/>
      <c r="EEU824" s="14"/>
      <c r="EEV824" s="14"/>
      <c r="EEW824" s="14"/>
      <c r="EEX824" s="14"/>
      <c r="EEY824" s="14"/>
      <c r="EEZ824" s="14"/>
      <c r="EFA824" s="14"/>
      <c r="EFB824" s="14"/>
      <c r="EFC824" s="14"/>
      <c r="EFD824" s="14"/>
      <c r="EFE824" s="14"/>
      <c r="EFF824" s="14"/>
      <c r="EFG824" s="14"/>
      <c r="EFH824" s="14"/>
      <c r="EFI824" s="14"/>
      <c r="EFJ824" s="14"/>
      <c r="EFK824" s="14"/>
      <c r="EFL824" s="14"/>
      <c r="EFM824" s="14"/>
      <c r="EFN824" s="14"/>
      <c r="EFO824" s="14"/>
      <c r="EFP824" s="14"/>
      <c r="EFQ824" s="14"/>
      <c r="EFR824" s="14"/>
      <c r="EFS824" s="14"/>
      <c r="EFT824" s="14"/>
      <c r="EFU824" s="14"/>
      <c r="EFV824" s="14"/>
      <c r="EFW824" s="14"/>
      <c r="EFX824" s="14"/>
      <c r="EFY824" s="14"/>
      <c r="EFZ824" s="14"/>
      <c r="EGA824" s="14"/>
      <c r="EGB824" s="14"/>
      <c r="EGC824" s="14"/>
      <c r="EGD824" s="14"/>
      <c r="EGE824" s="14"/>
      <c r="EGF824" s="14"/>
      <c r="EGG824" s="14"/>
      <c r="EGH824" s="14"/>
      <c r="EGI824" s="14"/>
      <c r="EGJ824" s="14"/>
      <c r="EGK824" s="14"/>
      <c r="EGL824" s="14"/>
      <c r="EGM824" s="14"/>
      <c r="EGN824" s="14"/>
      <c r="EGO824" s="14"/>
      <c r="EGP824" s="14"/>
      <c r="EGQ824" s="14"/>
      <c r="EGR824" s="14"/>
      <c r="EGS824" s="14"/>
      <c r="EGT824" s="14"/>
      <c r="EGU824" s="14"/>
      <c r="EGV824" s="14"/>
      <c r="EGW824" s="14"/>
      <c r="EGX824" s="14"/>
      <c r="EGY824" s="14"/>
      <c r="EGZ824" s="14"/>
      <c r="EHA824" s="14"/>
      <c r="EHB824" s="14"/>
      <c r="EHC824" s="14"/>
      <c r="EHD824" s="14"/>
      <c r="EHE824" s="14"/>
      <c r="EHF824" s="14"/>
      <c r="EHG824" s="14"/>
      <c r="EHH824" s="14"/>
      <c r="EHI824" s="14"/>
      <c r="EHJ824" s="14"/>
      <c r="EHK824" s="14"/>
      <c r="EHL824" s="14"/>
      <c r="EHM824" s="14"/>
      <c r="EHN824" s="14"/>
      <c r="EHO824" s="14"/>
      <c r="EHP824" s="14"/>
      <c r="EHQ824" s="14"/>
      <c r="EHR824" s="14"/>
      <c r="EHS824" s="14"/>
      <c r="EHT824" s="14"/>
      <c r="EHU824" s="14"/>
      <c r="EHV824" s="14"/>
      <c r="EHW824" s="14"/>
      <c r="EHX824" s="14"/>
      <c r="EHY824" s="14"/>
      <c r="EHZ824" s="14"/>
      <c r="EIA824" s="14"/>
      <c r="EIB824" s="14"/>
      <c r="EIC824" s="14"/>
      <c r="EID824" s="14"/>
      <c r="EIE824" s="14"/>
      <c r="EIF824" s="14"/>
      <c r="EIG824" s="14"/>
      <c r="EIH824" s="14"/>
      <c r="EII824" s="14"/>
      <c r="EIJ824" s="14"/>
      <c r="EIK824" s="14"/>
      <c r="EIL824" s="14"/>
      <c r="EIM824" s="14"/>
      <c r="EIN824" s="14"/>
      <c r="EIO824" s="14"/>
      <c r="EIP824" s="14"/>
      <c r="EIQ824" s="14"/>
      <c r="EIR824" s="14"/>
      <c r="EIS824" s="14"/>
      <c r="EIT824" s="14"/>
      <c r="EIU824" s="14"/>
      <c r="EIV824" s="14"/>
      <c r="EIW824" s="14"/>
      <c r="EIX824" s="14"/>
      <c r="EIY824" s="14"/>
      <c r="EIZ824" s="14"/>
      <c r="EJA824" s="14"/>
      <c r="EJB824" s="14"/>
      <c r="EJC824" s="14"/>
      <c r="EJD824" s="14"/>
      <c r="EJE824" s="14"/>
      <c r="EJF824" s="14"/>
      <c r="EJG824" s="14"/>
      <c r="EJH824" s="14"/>
      <c r="EJI824" s="14"/>
      <c r="EJJ824" s="14"/>
      <c r="EJK824" s="14"/>
      <c r="EJL824" s="14"/>
      <c r="EJM824" s="14"/>
      <c r="EJN824" s="14"/>
      <c r="EJO824" s="14"/>
      <c r="EJP824" s="14"/>
      <c r="EJQ824" s="14"/>
      <c r="EJR824" s="14"/>
      <c r="EJS824" s="14"/>
      <c r="EJT824" s="14"/>
      <c r="EJU824" s="14"/>
      <c r="EJV824" s="14"/>
      <c r="EJW824" s="14"/>
      <c r="EJX824" s="14"/>
      <c r="EJY824" s="14"/>
      <c r="EJZ824" s="14"/>
      <c r="EKA824" s="14"/>
      <c r="EKB824" s="14"/>
      <c r="EKC824" s="14"/>
      <c r="EKD824" s="14"/>
      <c r="EKE824" s="14"/>
      <c r="EKF824" s="14"/>
      <c r="EKG824" s="14"/>
      <c r="EKH824" s="14"/>
      <c r="EKI824" s="14"/>
      <c r="EKJ824" s="14"/>
      <c r="EKK824" s="14"/>
      <c r="EKL824" s="14"/>
      <c r="EKM824" s="14"/>
      <c r="EKN824" s="14"/>
      <c r="EKO824" s="14"/>
      <c r="EKP824" s="14"/>
      <c r="EKQ824" s="14"/>
      <c r="EKR824" s="14"/>
      <c r="EKS824" s="14"/>
      <c r="EKT824" s="14"/>
      <c r="EKU824" s="14"/>
      <c r="EKV824" s="14"/>
      <c r="EKW824" s="14"/>
      <c r="EKX824" s="14"/>
      <c r="EKY824" s="14"/>
      <c r="EKZ824" s="14"/>
      <c r="ELA824" s="14"/>
      <c r="ELB824" s="14"/>
      <c r="ELC824" s="14"/>
      <c r="ELD824" s="14"/>
      <c r="ELE824" s="14"/>
      <c r="ELF824" s="14"/>
      <c r="ELG824" s="14"/>
      <c r="ELH824" s="14"/>
      <c r="ELI824" s="14"/>
      <c r="ELJ824" s="14"/>
      <c r="ELK824" s="14"/>
      <c r="ELL824" s="14"/>
      <c r="ELM824" s="14"/>
      <c r="ELN824" s="14"/>
      <c r="ELO824" s="14"/>
      <c r="ELP824" s="14"/>
      <c r="ELQ824" s="14"/>
      <c r="ELR824" s="14"/>
      <c r="ELS824" s="14"/>
      <c r="ELT824" s="14"/>
      <c r="ELU824" s="14"/>
      <c r="ELV824" s="14"/>
      <c r="ELW824" s="14"/>
      <c r="ELX824" s="14"/>
      <c r="ELY824" s="14"/>
      <c r="ELZ824" s="14"/>
      <c r="EMA824" s="14"/>
      <c r="EMB824" s="14"/>
      <c r="EMC824" s="14"/>
      <c r="EMD824" s="14"/>
      <c r="EME824" s="14"/>
      <c r="EMF824" s="14"/>
      <c r="EMG824" s="14"/>
      <c r="EMH824" s="14"/>
      <c r="EMI824" s="14"/>
      <c r="EMJ824" s="14"/>
      <c r="EMK824" s="14"/>
      <c r="EML824" s="14"/>
      <c r="EMM824" s="14"/>
      <c r="EMN824" s="14"/>
      <c r="EMO824" s="14"/>
      <c r="EMP824" s="14"/>
      <c r="EMQ824" s="14"/>
      <c r="EMR824" s="14"/>
      <c r="EMS824" s="14"/>
      <c r="EMT824" s="14"/>
      <c r="EMU824" s="14"/>
      <c r="EMV824" s="14"/>
      <c r="EMW824" s="14"/>
      <c r="EMX824" s="14"/>
      <c r="EMY824" s="14"/>
      <c r="EMZ824" s="14"/>
      <c r="ENA824" s="14"/>
      <c r="ENB824" s="14"/>
      <c r="ENC824" s="14"/>
      <c r="END824" s="14"/>
      <c r="ENE824" s="14"/>
      <c r="ENF824" s="14"/>
      <c r="ENG824" s="14"/>
      <c r="ENH824" s="14"/>
      <c r="ENI824" s="14"/>
      <c r="ENJ824" s="14"/>
      <c r="ENK824" s="14"/>
      <c r="ENL824" s="14"/>
      <c r="ENM824" s="14"/>
      <c r="ENN824" s="14"/>
      <c r="ENO824" s="14"/>
      <c r="ENP824" s="14"/>
      <c r="ENQ824" s="14"/>
      <c r="ENR824" s="14"/>
      <c r="ENS824" s="14"/>
      <c r="ENT824" s="14"/>
      <c r="ENU824" s="14"/>
      <c r="ENV824" s="14"/>
      <c r="ENW824" s="14"/>
      <c r="ENX824" s="14"/>
      <c r="ENY824" s="14"/>
      <c r="ENZ824" s="14"/>
      <c r="EOA824" s="14"/>
      <c r="EOB824" s="14"/>
      <c r="EOC824" s="14"/>
      <c r="EOD824" s="14"/>
      <c r="EOE824" s="14"/>
      <c r="EOF824" s="14"/>
      <c r="EOG824" s="14"/>
      <c r="EOH824" s="14"/>
      <c r="EOI824" s="14"/>
      <c r="EOJ824" s="14"/>
      <c r="EOK824" s="14"/>
      <c r="EOL824" s="14"/>
      <c r="EOM824" s="14"/>
      <c r="EON824" s="14"/>
      <c r="EOO824" s="14"/>
      <c r="EOP824" s="14"/>
      <c r="EOQ824" s="14"/>
      <c r="EOR824" s="14"/>
      <c r="EOS824" s="14"/>
      <c r="EOT824" s="14"/>
      <c r="EOU824" s="14"/>
      <c r="EOV824" s="14"/>
      <c r="EOW824" s="14"/>
      <c r="EOX824" s="14"/>
      <c r="EOY824" s="14"/>
      <c r="EOZ824" s="14"/>
      <c r="EPA824" s="14"/>
      <c r="EPB824" s="14"/>
      <c r="EPC824" s="14"/>
      <c r="EPD824" s="14"/>
      <c r="EPE824" s="14"/>
      <c r="EPF824" s="14"/>
      <c r="EPG824" s="14"/>
      <c r="EPH824" s="14"/>
      <c r="EPI824" s="14"/>
      <c r="EPJ824" s="14"/>
      <c r="EPK824" s="14"/>
      <c r="EPL824" s="14"/>
      <c r="EPM824" s="14"/>
      <c r="EPN824" s="14"/>
      <c r="EPO824" s="14"/>
      <c r="EPP824" s="14"/>
      <c r="EPQ824" s="14"/>
      <c r="EPR824" s="14"/>
      <c r="EPS824" s="14"/>
      <c r="EPT824" s="14"/>
      <c r="EPU824" s="14"/>
      <c r="EPV824" s="14"/>
      <c r="EPW824" s="14"/>
      <c r="EPX824" s="14"/>
      <c r="EPY824" s="14"/>
      <c r="EPZ824" s="14"/>
      <c r="EQA824" s="14"/>
      <c r="EQB824" s="14"/>
      <c r="EQC824" s="14"/>
      <c r="EQD824" s="14"/>
      <c r="EQE824" s="14"/>
      <c r="EQF824" s="14"/>
      <c r="EQG824" s="14"/>
      <c r="EQH824" s="14"/>
      <c r="EQI824" s="14"/>
      <c r="EQJ824" s="14"/>
      <c r="EQK824" s="14"/>
      <c r="EQL824" s="14"/>
      <c r="EQM824" s="14"/>
      <c r="EQN824" s="14"/>
      <c r="EQO824" s="14"/>
      <c r="EQP824" s="14"/>
      <c r="EQQ824" s="14"/>
      <c r="EQR824" s="14"/>
      <c r="EQS824" s="14"/>
      <c r="EQT824" s="14"/>
      <c r="EQU824" s="14"/>
      <c r="EQV824" s="14"/>
      <c r="EQW824" s="14"/>
      <c r="EQX824" s="14"/>
      <c r="EQY824" s="14"/>
      <c r="EQZ824" s="14"/>
      <c r="ERA824" s="14"/>
      <c r="ERB824" s="14"/>
      <c r="ERC824" s="14"/>
      <c r="ERD824" s="14"/>
      <c r="ERE824" s="14"/>
      <c r="ERF824" s="14"/>
      <c r="ERG824" s="14"/>
      <c r="ERH824" s="14"/>
      <c r="ERI824" s="14"/>
      <c r="ERJ824" s="14"/>
      <c r="ERK824" s="14"/>
      <c r="ERL824" s="14"/>
      <c r="ERM824" s="14"/>
      <c r="ERN824" s="14"/>
      <c r="ERO824" s="14"/>
      <c r="ERP824" s="14"/>
      <c r="ERQ824" s="14"/>
      <c r="ERR824" s="14"/>
      <c r="ERS824" s="14"/>
      <c r="ERT824" s="14"/>
      <c r="ERU824" s="14"/>
      <c r="ERV824" s="14"/>
      <c r="ERW824" s="14"/>
      <c r="ERX824" s="14"/>
      <c r="ERY824" s="14"/>
      <c r="ERZ824" s="14"/>
      <c r="ESA824" s="14"/>
      <c r="ESB824" s="14"/>
      <c r="ESC824" s="14"/>
      <c r="ESD824" s="14"/>
      <c r="ESE824" s="14"/>
      <c r="ESF824" s="14"/>
      <c r="ESG824" s="14"/>
      <c r="ESH824" s="14"/>
      <c r="ESI824" s="14"/>
      <c r="ESJ824" s="14"/>
      <c r="ESK824" s="14"/>
      <c r="ESL824" s="14"/>
      <c r="ESM824" s="14"/>
      <c r="ESN824" s="14"/>
      <c r="ESO824" s="14"/>
      <c r="ESP824" s="14"/>
      <c r="ESQ824" s="14"/>
      <c r="ESR824" s="14"/>
      <c r="ESS824" s="14"/>
      <c r="EST824" s="14"/>
      <c r="ESU824" s="14"/>
      <c r="ESV824" s="14"/>
      <c r="ESW824" s="14"/>
      <c r="ESX824" s="14"/>
      <c r="ESY824" s="14"/>
      <c r="ESZ824" s="14"/>
      <c r="ETA824" s="14"/>
      <c r="ETB824" s="14"/>
      <c r="ETC824" s="14"/>
      <c r="ETD824" s="14"/>
      <c r="ETE824" s="14"/>
      <c r="ETF824" s="14"/>
      <c r="ETG824" s="14"/>
      <c r="ETH824" s="14"/>
      <c r="ETI824" s="14"/>
      <c r="ETJ824" s="14"/>
      <c r="ETK824" s="14"/>
      <c r="ETL824" s="14"/>
      <c r="ETM824" s="14"/>
      <c r="ETN824" s="14"/>
      <c r="ETO824" s="14"/>
      <c r="ETP824" s="14"/>
      <c r="ETQ824" s="14"/>
      <c r="ETR824" s="14"/>
      <c r="ETS824" s="14"/>
      <c r="ETT824" s="14"/>
      <c r="ETU824" s="14"/>
      <c r="ETV824" s="14"/>
      <c r="ETW824" s="14"/>
      <c r="ETX824" s="14"/>
      <c r="ETY824" s="14"/>
      <c r="ETZ824" s="14"/>
      <c r="EUA824" s="14"/>
      <c r="EUB824" s="14"/>
      <c r="EUC824" s="14"/>
      <c r="EUD824" s="14"/>
      <c r="EUE824" s="14"/>
      <c r="EUF824" s="14"/>
      <c r="EUG824" s="14"/>
      <c r="EUH824" s="14"/>
      <c r="EUI824" s="14"/>
      <c r="EUJ824" s="14"/>
      <c r="EUK824" s="14"/>
      <c r="EUL824" s="14"/>
      <c r="EUM824" s="14"/>
      <c r="EUN824" s="14"/>
      <c r="EUO824" s="14"/>
      <c r="EUP824" s="14"/>
      <c r="EUQ824" s="14"/>
      <c r="EUR824" s="14"/>
      <c r="EUS824" s="14"/>
      <c r="EUT824" s="14"/>
      <c r="EUU824" s="14"/>
      <c r="EUV824" s="14"/>
      <c r="EUW824" s="14"/>
      <c r="EUX824" s="14"/>
      <c r="EUY824" s="14"/>
      <c r="EUZ824" s="14"/>
      <c r="EVA824" s="14"/>
      <c r="EVB824" s="14"/>
      <c r="EVC824" s="14"/>
      <c r="EVD824" s="14"/>
      <c r="EVE824" s="14"/>
      <c r="EVF824" s="14"/>
      <c r="EVG824" s="14"/>
      <c r="EVH824" s="14"/>
      <c r="EVI824" s="14"/>
      <c r="EVJ824" s="14"/>
      <c r="EVK824" s="14"/>
      <c r="EVL824" s="14"/>
      <c r="EVM824" s="14"/>
      <c r="EVN824" s="14"/>
      <c r="EVO824" s="14"/>
      <c r="EVP824" s="14"/>
      <c r="EVQ824" s="14"/>
      <c r="EVR824" s="14"/>
      <c r="EVS824" s="14"/>
      <c r="EVT824" s="14"/>
      <c r="EVU824" s="14"/>
      <c r="EVV824" s="14"/>
      <c r="EVW824" s="14"/>
      <c r="EVX824" s="14"/>
      <c r="EVY824" s="14"/>
      <c r="EVZ824" s="14"/>
      <c r="EWA824" s="14"/>
      <c r="EWB824" s="14"/>
      <c r="EWC824" s="14"/>
      <c r="EWD824" s="14"/>
      <c r="EWE824" s="14"/>
      <c r="EWF824" s="14"/>
      <c r="EWG824" s="14"/>
      <c r="EWH824" s="14"/>
      <c r="EWI824" s="14"/>
      <c r="EWJ824" s="14"/>
      <c r="EWK824" s="14"/>
      <c r="EWL824" s="14"/>
      <c r="EWM824" s="14"/>
      <c r="EWN824" s="14"/>
      <c r="EWO824" s="14"/>
      <c r="EWP824" s="14"/>
      <c r="EWQ824" s="14"/>
      <c r="EWR824" s="14"/>
      <c r="EWS824" s="14"/>
      <c r="EWT824" s="14"/>
      <c r="EWU824" s="14"/>
      <c r="EWV824" s="14"/>
      <c r="EWW824" s="14"/>
      <c r="EWX824" s="14"/>
      <c r="EWY824" s="14"/>
      <c r="EWZ824" s="14"/>
      <c r="EXA824" s="14"/>
      <c r="EXB824" s="14"/>
      <c r="EXC824" s="14"/>
      <c r="EXD824" s="14"/>
      <c r="EXE824" s="14"/>
      <c r="EXF824" s="14"/>
      <c r="EXG824" s="14"/>
      <c r="EXH824" s="14"/>
      <c r="EXI824" s="14"/>
      <c r="EXJ824" s="14"/>
      <c r="EXK824" s="14"/>
      <c r="EXL824" s="14"/>
      <c r="EXM824" s="14"/>
      <c r="EXN824" s="14"/>
      <c r="EXO824" s="14"/>
      <c r="EXP824" s="14"/>
      <c r="EXQ824" s="14"/>
      <c r="EXR824" s="14"/>
      <c r="EXS824" s="14"/>
      <c r="EXT824" s="14"/>
      <c r="EXU824" s="14"/>
      <c r="EXV824" s="14"/>
      <c r="EXW824" s="14"/>
      <c r="EXX824" s="14"/>
      <c r="EXY824" s="14"/>
      <c r="EXZ824" s="14"/>
      <c r="EYA824" s="14"/>
      <c r="EYB824" s="14"/>
      <c r="EYC824" s="14"/>
      <c r="EYD824" s="14"/>
      <c r="EYE824" s="14"/>
      <c r="EYF824" s="14"/>
      <c r="EYG824" s="14"/>
      <c r="EYH824" s="14"/>
      <c r="EYI824" s="14"/>
      <c r="EYJ824" s="14"/>
      <c r="EYK824" s="14"/>
      <c r="EYL824" s="14"/>
      <c r="EYM824" s="14"/>
      <c r="EYN824" s="14"/>
      <c r="EYO824" s="14"/>
      <c r="EYP824" s="14"/>
      <c r="EYQ824" s="14"/>
      <c r="EYR824" s="14"/>
      <c r="EYS824" s="14"/>
      <c r="EYT824" s="14"/>
      <c r="EYU824" s="14"/>
      <c r="EYV824" s="14"/>
      <c r="EYW824" s="14"/>
      <c r="EYX824" s="14"/>
      <c r="EYY824" s="14"/>
      <c r="EYZ824" s="14"/>
      <c r="EZA824" s="14"/>
      <c r="EZB824" s="14"/>
      <c r="EZC824" s="14"/>
      <c r="EZD824" s="14"/>
      <c r="EZE824" s="14"/>
      <c r="EZF824" s="14"/>
      <c r="EZG824" s="14"/>
      <c r="EZH824" s="14"/>
      <c r="EZI824" s="14"/>
      <c r="EZJ824" s="14"/>
      <c r="EZK824" s="14"/>
      <c r="EZL824" s="14"/>
      <c r="EZM824" s="14"/>
      <c r="EZN824" s="14"/>
      <c r="EZO824" s="14"/>
      <c r="EZP824" s="14"/>
      <c r="EZQ824" s="14"/>
      <c r="EZR824" s="14"/>
      <c r="EZS824" s="14"/>
      <c r="EZT824" s="14"/>
      <c r="EZU824" s="14"/>
      <c r="EZV824" s="14"/>
      <c r="EZW824" s="14"/>
      <c r="EZX824" s="14"/>
      <c r="EZY824" s="14"/>
      <c r="EZZ824" s="14"/>
      <c r="FAA824" s="14"/>
      <c r="FAB824" s="14"/>
      <c r="FAC824" s="14"/>
      <c r="FAD824" s="14"/>
      <c r="FAE824" s="14"/>
      <c r="FAF824" s="14"/>
      <c r="FAG824" s="14"/>
      <c r="FAH824" s="14"/>
      <c r="FAI824" s="14"/>
      <c r="FAJ824" s="14"/>
      <c r="FAK824" s="14"/>
      <c r="FAL824" s="14"/>
      <c r="FAM824" s="14"/>
      <c r="FAN824" s="14"/>
      <c r="FAO824" s="14"/>
      <c r="FAP824" s="14"/>
      <c r="FAQ824" s="14"/>
      <c r="FAR824" s="14"/>
      <c r="FAS824" s="14"/>
      <c r="FAT824" s="14"/>
      <c r="FAU824" s="14"/>
      <c r="FAV824" s="14"/>
      <c r="FAW824" s="14"/>
      <c r="FAX824" s="14"/>
      <c r="FAY824" s="14"/>
      <c r="FAZ824" s="14"/>
      <c r="FBA824" s="14"/>
      <c r="FBB824" s="14"/>
      <c r="FBC824" s="14"/>
      <c r="FBD824" s="14"/>
      <c r="FBE824" s="14"/>
      <c r="FBF824" s="14"/>
      <c r="FBG824" s="14"/>
      <c r="FBH824" s="14"/>
      <c r="FBI824" s="14"/>
      <c r="FBJ824" s="14"/>
      <c r="FBK824" s="14"/>
      <c r="FBL824" s="14"/>
      <c r="FBM824" s="14"/>
      <c r="FBN824" s="14"/>
      <c r="FBO824" s="14"/>
      <c r="FBP824" s="14"/>
      <c r="FBQ824" s="14"/>
      <c r="FBR824" s="14"/>
      <c r="FBS824" s="14"/>
      <c r="FBT824" s="14"/>
      <c r="FBU824" s="14"/>
      <c r="FBV824" s="14"/>
      <c r="FBW824" s="14"/>
      <c r="FBX824" s="14"/>
      <c r="FBY824" s="14"/>
      <c r="FBZ824" s="14"/>
      <c r="FCA824" s="14"/>
      <c r="FCB824" s="14"/>
      <c r="FCC824" s="14"/>
      <c r="FCD824" s="14"/>
      <c r="FCE824" s="14"/>
      <c r="FCF824" s="14"/>
      <c r="FCG824" s="14"/>
      <c r="FCH824" s="14"/>
      <c r="FCI824" s="14"/>
      <c r="FCJ824" s="14"/>
      <c r="FCK824" s="14"/>
      <c r="FCL824" s="14"/>
      <c r="FCM824" s="14"/>
      <c r="FCN824" s="14"/>
      <c r="FCO824" s="14"/>
      <c r="FCP824" s="14"/>
      <c r="FCQ824" s="14"/>
      <c r="FCR824" s="14"/>
      <c r="FCS824" s="14"/>
      <c r="FCT824" s="14"/>
      <c r="FCU824" s="14"/>
      <c r="FCV824" s="14"/>
      <c r="FCW824" s="14"/>
      <c r="FCX824" s="14"/>
      <c r="FCY824" s="14"/>
      <c r="FCZ824" s="14"/>
      <c r="FDA824" s="14"/>
      <c r="FDB824" s="14"/>
      <c r="FDC824" s="14"/>
      <c r="FDD824" s="14"/>
      <c r="FDE824" s="14"/>
      <c r="FDF824" s="14"/>
      <c r="FDG824" s="14"/>
      <c r="FDH824" s="14"/>
      <c r="FDI824" s="14"/>
      <c r="FDJ824" s="14"/>
      <c r="FDK824" s="14"/>
      <c r="FDL824" s="14"/>
      <c r="FDM824" s="14"/>
      <c r="FDN824" s="14"/>
      <c r="FDO824" s="14"/>
      <c r="FDP824" s="14"/>
      <c r="FDQ824" s="14"/>
      <c r="FDR824" s="14"/>
      <c r="FDS824" s="14"/>
      <c r="FDT824" s="14"/>
      <c r="FDU824" s="14"/>
      <c r="FDV824" s="14"/>
      <c r="FDW824" s="14"/>
      <c r="FDX824" s="14"/>
      <c r="FDY824" s="14"/>
      <c r="FDZ824" s="14"/>
      <c r="FEA824" s="14"/>
      <c r="FEB824" s="14"/>
      <c r="FEC824" s="14"/>
      <c r="FED824" s="14"/>
      <c r="FEE824" s="14"/>
      <c r="FEF824" s="14"/>
      <c r="FEG824" s="14"/>
      <c r="FEH824" s="14"/>
      <c r="FEI824" s="14"/>
      <c r="FEJ824" s="14"/>
      <c r="FEK824" s="14"/>
      <c r="FEL824" s="14"/>
      <c r="FEM824" s="14"/>
      <c r="FEN824" s="14"/>
      <c r="FEO824" s="14"/>
      <c r="FEP824" s="14"/>
      <c r="FEQ824" s="14"/>
      <c r="FER824" s="14"/>
      <c r="FES824" s="14"/>
      <c r="FET824" s="14"/>
      <c r="FEU824" s="14"/>
      <c r="FEV824" s="14"/>
      <c r="FEW824" s="14"/>
      <c r="FEX824" s="14"/>
      <c r="FEY824" s="14"/>
      <c r="FEZ824" s="14"/>
      <c r="FFA824" s="14"/>
      <c r="FFB824" s="14"/>
      <c r="FFC824" s="14"/>
      <c r="FFD824" s="14"/>
      <c r="FFE824" s="14"/>
      <c r="FFF824" s="14"/>
      <c r="FFG824" s="14"/>
      <c r="FFH824" s="14"/>
      <c r="FFI824" s="14"/>
      <c r="FFJ824" s="14"/>
      <c r="FFK824" s="14"/>
      <c r="FFL824" s="14"/>
      <c r="FFM824" s="14"/>
      <c r="FFN824" s="14"/>
      <c r="FFO824" s="14"/>
      <c r="FFP824" s="14"/>
      <c r="FFQ824" s="14"/>
      <c r="FFR824" s="14"/>
      <c r="FFS824" s="14"/>
      <c r="FFT824" s="14"/>
      <c r="FFU824" s="14"/>
      <c r="FFV824" s="14"/>
      <c r="FFW824" s="14"/>
      <c r="FFX824" s="14"/>
      <c r="FFY824" s="14"/>
      <c r="FFZ824" s="14"/>
      <c r="FGA824" s="14"/>
      <c r="FGB824" s="14"/>
      <c r="FGC824" s="14"/>
      <c r="FGD824" s="14"/>
      <c r="FGE824" s="14"/>
      <c r="FGF824" s="14"/>
      <c r="FGG824" s="14"/>
      <c r="FGH824" s="14"/>
      <c r="FGI824" s="14"/>
      <c r="FGJ824" s="14"/>
      <c r="FGK824" s="14"/>
      <c r="FGL824" s="14"/>
      <c r="FGM824" s="14"/>
      <c r="FGN824" s="14"/>
      <c r="FGO824" s="14"/>
      <c r="FGP824" s="14"/>
      <c r="FGQ824" s="14"/>
      <c r="FGR824" s="14"/>
      <c r="FGS824" s="14"/>
      <c r="FGT824" s="14"/>
      <c r="FGU824" s="14"/>
      <c r="FGV824" s="14"/>
      <c r="FGW824" s="14"/>
      <c r="FGX824" s="14"/>
      <c r="FGY824" s="14"/>
      <c r="FGZ824" s="14"/>
      <c r="FHA824" s="14"/>
      <c r="FHB824" s="14"/>
      <c r="FHC824" s="14"/>
      <c r="FHD824" s="14"/>
      <c r="FHE824" s="14"/>
      <c r="FHF824" s="14"/>
      <c r="FHG824" s="14"/>
      <c r="FHH824" s="14"/>
      <c r="FHI824" s="14"/>
      <c r="FHJ824" s="14"/>
      <c r="FHK824" s="14"/>
      <c r="FHL824" s="14"/>
      <c r="FHM824" s="14"/>
      <c r="FHN824" s="14"/>
      <c r="FHO824" s="14"/>
      <c r="FHP824" s="14"/>
      <c r="FHQ824" s="14"/>
      <c r="FHR824" s="14"/>
      <c r="FHS824" s="14"/>
      <c r="FHT824" s="14"/>
      <c r="FHU824" s="14"/>
      <c r="FHV824" s="14"/>
      <c r="FHW824" s="14"/>
      <c r="FHX824" s="14"/>
      <c r="FHY824" s="14"/>
      <c r="FHZ824" s="14"/>
      <c r="FIA824" s="14"/>
      <c r="FIB824" s="14"/>
      <c r="FIC824" s="14"/>
      <c r="FID824" s="14"/>
      <c r="FIE824" s="14"/>
      <c r="FIF824" s="14"/>
      <c r="FIG824" s="14"/>
      <c r="FIH824" s="14"/>
      <c r="FII824" s="14"/>
      <c r="FIJ824" s="14"/>
      <c r="FIK824" s="14"/>
      <c r="FIL824" s="14"/>
      <c r="FIM824" s="14"/>
      <c r="FIN824" s="14"/>
      <c r="FIO824" s="14"/>
      <c r="FIP824" s="14"/>
      <c r="FIQ824" s="14"/>
      <c r="FIR824" s="14"/>
      <c r="FIS824" s="14"/>
      <c r="FIT824" s="14"/>
      <c r="FIU824" s="14"/>
      <c r="FIV824" s="14"/>
      <c r="FIW824" s="14"/>
      <c r="FIX824" s="14"/>
      <c r="FIY824" s="14"/>
      <c r="FIZ824" s="14"/>
      <c r="FJA824" s="14"/>
      <c r="FJB824" s="14"/>
      <c r="FJC824" s="14"/>
      <c r="FJD824" s="14"/>
      <c r="FJE824" s="14"/>
      <c r="FJF824" s="14"/>
      <c r="FJG824" s="14"/>
      <c r="FJH824" s="14"/>
      <c r="FJI824" s="14"/>
      <c r="FJJ824" s="14"/>
      <c r="FJK824" s="14"/>
      <c r="FJL824" s="14"/>
      <c r="FJM824" s="14"/>
      <c r="FJN824" s="14"/>
      <c r="FJO824" s="14"/>
      <c r="FJP824" s="14"/>
      <c r="FJQ824" s="14"/>
      <c r="FJR824" s="14"/>
      <c r="FJS824" s="14"/>
      <c r="FJT824" s="14"/>
      <c r="FJU824" s="14"/>
      <c r="FJV824" s="14"/>
      <c r="FJW824" s="14"/>
      <c r="FJX824" s="14"/>
      <c r="FJY824" s="14"/>
      <c r="FJZ824" s="14"/>
      <c r="FKA824" s="14"/>
      <c r="FKB824" s="14"/>
      <c r="FKC824" s="14"/>
      <c r="FKD824" s="14"/>
      <c r="FKE824" s="14"/>
      <c r="FKF824" s="14"/>
      <c r="FKG824" s="14"/>
      <c r="FKH824" s="14"/>
      <c r="FKI824" s="14"/>
      <c r="FKJ824" s="14"/>
      <c r="FKK824" s="14"/>
      <c r="FKL824" s="14"/>
      <c r="FKM824" s="14"/>
      <c r="FKN824" s="14"/>
      <c r="FKO824" s="14"/>
      <c r="FKP824" s="14"/>
      <c r="FKQ824" s="14"/>
      <c r="FKR824" s="14"/>
      <c r="FKS824" s="14"/>
      <c r="FKT824" s="14"/>
      <c r="FKU824" s="14"/>
      <c r="FKV824" s="14"/>
      <c r="FKW824" s="14"/>
      <c r="FKX824" s="14"/>
      <c r="FKY824" s="14"/>
      <c r="FKZ824" s="14"/>
      <c r="FLA824" s="14"/>
      <c r="FLB824" s="14"/>
      <c r="FLC824" s="14"/>
      <c r="FLD824" s="14"/>
      <c r="FLE824" s="14"/>
      <c r="FLF824" s="14"/>
      <c r="FLG824" s="14"/>
      <c r="FLH824" s="14"/>
      <c r="FLI824" s="14"/>
      <c r="FLJ824" s="14"/>
      <c r="FLK824" s="14"/>
      <c r="FLL824" s="14"/>
      <c r="FLM824" s="14"/>
      <c r="FLN824" s="14"/>
      <c r="FLO824" s="14"/>
      <c r="FLP824" s="14"/>
      <c r="FLQ824" s="14"/>
      <c r="FLR824" s="14"/>
      <c r="FLS824" s="14"/>
      <c r="FLT824" s="14"/>
      <c r="FLU824" s="14"/>
      <c r="FLV824" s="14"/>
      <c r="FLW824" s="14"/>
      <c r="FLX824" s="14"/>
      <c r="FLY824" s="14"/>
      <c r="FLZ824" s="14"/>
      <c r="FMA824" s="14"/>
      <c r="FMB824" s="14"/>
      <c r="FMC824" s="14"/>
      <c r="FMD824" s="14"/>
      <c r="FME824" s="14"/>
      <c r="FMF824" s="14"/>
      <c r="FMG824" s="14"/>
      <c r="FMH824" s="14"/>
      <c r="FMI824" s="14"/>
      <c r="FMJ824" s="14"/>
      <c r="FMK824" s="14"/>
      <c r="FML824" s="14"/>
      <c r="FMM824" s="14"/>
      <c r="FMN824" s="14"/>
      <c r="FMO824" s="14"/>
      <c r="FMP824" s="14"/>
      <c r="FMQ824" s="14"/>
      <c r="FMR824" s="14"/>
      <c r="FMS824" s="14"/>
      <c r="FMT824" s="14"/>
      <c r="FMU824" s="14"/>
      <c r="FMV824" s="14"/>
      <c r="FMW824" s="14"/>
      <c r="FMX824" s="14"/>
      <c r="FMY824" s="14"/>
      <c r="FMZ824" s="14"/>
      <c r="FNA824" s="14"/>
      <c r="FNB824" s="14"/>
      <c r="FNC824" s="14"/>
      <c r="FND824" s="14"/>
      <c r="FNE824" s="14"/>
      <c r="FNF824" s="14"/>
      <c r="FNG824" s="14"/>
      <c r="FNH824" s="14"/>
      <c r="FNI824" s="14"/>
      <c r="FNJ824" s="14"/>
      <c r="FNK824" s="14"/>
      <c r="FNL824" s="14"/>
      <c r="FNM824" s="14"/>
      <c r="FNN824" s="14"/>
      <c r="FNO824" s="14"/>
      <c r="FNP824" s="14"/>
      <c r="FNQ824" s="14"/>
      <c r="FNR824" s="14"/>
      <c r="FNS824" s="14"/>
      <c r="FNT824" s="14"/>
      <c r="FNU824" s="14"/>
      <c r="FNV824" s="14"/>
      <c r="FNW824" s="14"/>
      <c r="FNX824" s="14"/>
      <c r="FNY824" s="14"/>
      <c r="FNZ824" s="14"/>
      <c r="FOA824" s="14"/>
      <c r="FOB824" s="14"/>
      <c r="FOC824" s="14"/>
      <c r="FOD824" s="14"/>
      <c r="FOE824" s="14"/>
      <c r="FOF824" s="14"/>
      <c r="FOG824" s="14"/>
      <c r="FOH824" s="14"/>
      <c r="FOI824" s="14"/>
      <c r="FOJ824" s="14"/>
      <c r="FOK824" s="14"/>
      <c r="FOL824" s="14"/>
      <c r="FOM824" s="14"/>
      <c r="FON824" s="14"/>
      <c r="FOO824" s="14"/>
      <c r="FOP824" s="14"/>
      <c r="FOQ824" s="14"/>
      <c r="FOR824" s="14"/>
      <c r="FOS824" s="14"/>
      <c r="FOT824" s="14"/>
      <c r="FOU824" s="14"/>
      <c r="FOV824" s="14"/>
      <c r="FOW824" s="14"/>
      <c r="FOX824" s="14"/>
      <c r="FOY824" s="14"/>
      <c r="FOZ824" s="14"/>
      <c r="FPA824" s="14"/>
      <c r="FPB824" s="14"/>
      <c r="FPC824" s="14"/>
      <c r="FPD824" s="14"/>
      <c r="FPE824" s="14"/>
      <c r="FPF824" s="14"/>
      <c r="FPG824" s="14"/>
      <c r="FPH824" s="14"/>
      <c r="FPI824" s="14"/>
      <c r="FPJ824" s="14"/>
      <c r="FPK824" s="14"/>
      <c r="FPL824" s="14"/>
      <c r="FPM824" s="14"/>
      <c r="FPN824" s="14"/>
      <c r="FPO824" s="14"/>
      <c r="FPP824" s="14"/>
      <c r="FPQ824" s="14"/>
      <c r="FPR824" s="14"/>
      <c r="FPS824" s="14"/>
      <c r="FPT824" s="14"/>
      <c r="FPU824" s="14"/>
      <c r="FPV824" s="14"/>
      <c r="FPW824" s="14"/>
      <c r="FPX824" s="14"/>
      <c r="FPY824" s="14"/>
      <c r="FPZ824" s="14"/>
      <c r="FQA824" s="14"/>
      <c r="FQB824" s="14"/>
      <c r="FQC824" s="14"/>
      <c r="FQD824" s="14"/>
      <c r="FQE824" s="14"/>
      <c r="FQF824" s="14"/>
      <c r="FQG824" s="14"/>
      <c r="FQH824" s="14"/>
      <c r="FQI824" s="14"/>
      <c r="FQJ824" s="14"/>
      <c r="FQK824" s="14"/>
      <c r="FQL824" s="14"/>
      <c r="FQM824" s="14"/>
      <c r="FQN824" s="14"/>
      <c r="FQO824" s="14"/>
      <c r="FQP824" s="14"/>
      <c r="FQQ824" s="14"/>
      <c r="FQR824" s="14"/>
      <c r="FQS824" s="14"/>
      <c r="FQT824" s="14"/>
      <c r="FQU824" s="14"/>
      <c r="FQV824" s="14"/>
      <c r="FQW824" s="14"/>
      <c r="FQX824" s="14"/>
      <c r="FQY824" s="14"/>
      <c r="FQZ824" s="14"/>
      <c r="FRA824" s="14"/>
      <c r="FRB824" s="14"/>
      <c r="FRC824" s="14"/>
      <c r="FRD824" s="14"/>
      <c r="FRE824" s="14"/>
      <c r="FRF824" s="14"/>
      <c r="FRG824" s="14"/>
      <c r="FRH824" s="14"/>
      <c r="FRI824" s="14"/>
      <c r="FRJ824" s="14"/>
      <c r="FRK824" s="14"/>
      <c r="FRL824" s="14"/>
      <c r="FRM824" s="14"/>
      <c r="FRN824" s="14"/>
      <c r="FRO824" s="14"/>
      <c r="FRP824" s="14"/>
      <c r="FRQ824" s="14"/>
      <c r="FRR824" s="14"/>
      <c r="FRS824" s="14"/>
      <c r="FRT824" s="14"/>
      <c r="FRU824" s="14"/>
      <c r="FRV824" s="14"/>
      <c r="FRW824" s="14"/>
      <c r="FRX824" s="14"/>
      <c r="FRY824" s="14"/>
      <c r="FRZ824" s="14"/>
      <c r="FSA824" s="14"/>
      <c r="FSB824" s="14"/>
      <c r="FSC824" s="14"/>
      <c r="FSD824" s="14"/>
      <c r="FSE824" s="14"/>
      <c r="FSF824" s="14"/>
      <c r="FSG824" s="14"/>
      <c r="FSH824" s="14"/>
      <c r="FSI824" s="14"/>
      <c r="FSJ824" s="14"/>
      <c r="FSK824" s="14"/>
      <c r="FSL824" s="14"/>
      <c r="FSM824" s="14"/>
      <c r="FSN824" s="14"/>
      <c r="FSO824" s="14"/>
      <c r="FSP824" s="14"/>
      <c r="FSQ824" s="14"/>
      <c r="FSR824" s="14"/>
      <c r="FSS824" s="14"/>
      <c r="FST824" s="14"/>
      <c r="FSU824" s="14"/>
      <c r="FSV824" s="14"/>
      <c r="FSW824" s="14"/>
      <c r="FSX824" s="14"/>
      <c r="FSY824" s="14"/>
      <c r="FSZ824" s="14"/>
      <c r="FTA824" s="14"/>
      <c r="FTB824" s="14"/>
      <c r="FTC824" s="14"/>
      <c r="FTD824" s="14"/>
      <c r="FTE824" s="14"/>
      <c r="FTF824" s="14"/>
      <c r="FTG824" s="14"/>
      <c r="FTH824" s="14"/>
      <c r="FTI824" s="14"/>
      <c r="FTJ824" s="14"/>
      <c r="FTK824" s="14"/>
      <c r="FTL824" s="14"/>
      <c r="FTM824" s="14"/>
      <c r="FTN824" s="14"/>
      <c r="FTO824" s="14"/>
      <c r="FTP824" s="14"/>
      <c r="FTQ824" s="14"/>
      <c r="FTR824" s="14"/>
      <c r="FTS824" s="14"/>
      <c r="FTT824" s="14"/>
      <c r="FTU824" s="14"/>
      <c r="FTV824" s="14"/>
      <c r="FTW824" s="14"/>
      <c r="FTX824" s="14"/>
      <c r="FTY824" s="14"/>
      <c r="FTZ824" s="14"/>
      <c r="FUA824" s="14"/>
      <c r="FUB824" s="14"/>
      <c r="FUC824" s="14"/>
      <c r="FUD824" s="14"/>
      <c r="FUE824" s="14"/>
      <c r="FUF824" s="14"/>
      <c r="FUG824" s="14"/>
      <c r="FUH824" s="14"/>
      <c r="FUI824" s="14"/>
      <c r="FUJ824" s="14"/>
      <c r="FUK824" s="14"/>
      <c r="FUL824" s="14"/>
      <c r="FUM824" s="14"/>
      <c r="FUN824" s="14"/>
      <c r="FUO824" s="14"/>
      <c r="FUP824" s="14"/>
      <c r="FUQ824" s="14"/>
      <c r="FUR824" s="14"/>
      <c r="FUS824" s="14"/>
      <c r="FUT824" s="14"/>
      <c r="FUU824" s="14"/>
      <c r="FUV824" s="14"/>
      <c r="FUW824" s="14"/>
      <c r="FUX824" s="14"/>
      <c r="FUY824" s="14"/>
      <c r="FUZ824" s="14"/>
      <c r="FVA824" s="14"/>
      <c r="FVB824" s="14"/>
      <c r="FVC824" s="14"/>
      <c r="FVD824" s="14"/>
      <c r="FVE824" s="14"/>
      <c r="FVF824" s="14"/>
      <c r="FVG824" s="14"/>
      <c r="FVH824" s="14"/>
      <c r="FVI824" s="14"/>
      <c r="FVJ824" s="14"/>
      <c r="FVK824" s="14"/>
      <c r="FVL824" s="14"/>
      <c r="FVM824" s="14"/>
      <c r="FVN824" s="14"/>
      <c r="FVO824" s="14"/>
      <c r="FVP824" s="14"/>
      <c r="FVQ824" s="14"/>
      <c r="FVR824" s="14"/>
      <c r="FVS824" s="14"/>
      <c r="FVT824" s="14"/>
      <c r="FVU824" s="14"/>
      <c r="FVV824" s="14"/>
      <c r="FVW824" s="14"/>
      <c r="FVX824" s="14"/>
      <c r="FVY824" s="14"/>
      <c r="FVZ824" s="14"/>
      <c r="FWA824" s="14"/>
      <c r="FWB824" s="14"/>
      <c r="FWC824" s="14"/>
      <c r="FWD824" s="14"/>
      <c r="FWE824" s="14"/>
      <c r="FWF824" s="14"/>
      <c r="FWG824" s="14"/>
      <c r="FWH824" s="14"/>
      <c r="FWI824" s="14"/>
      <c r="FWJ824" s="14"/>
      <c r="FWK824" s="14"/>
      <c r="FWL824" s="14"/>
      <c r="FWM824" s="14"/>
      <c r="FWN824" s="14"/>
      <c r="FWO824" s="14"/>
      <c r="FWP824" s="14"/>
      <c r="FWQ824" s="14"/>
      <c r="FWR824" s="14"/>
      <c r="FWS824" s="14"/>
      <c r="FWT824" s="14"/>
      <c r="FWU824" s="14"/>
      <c r="FWV824" s="14"/>
      <c r="FWW824" s="14"/>
      <c r="FWX824" s="14"/>
      <c r="FWY824" s="14"/>
      <c r="FWZ824" s="14"/>
      <c r="FXA824" s="14"/>
      <c r="FXB824" s="14"/>
      <c r="FXC824" s="14"/>
      <c r="FXD824" s="14"/>
      <c r="FXE824" s="14"/>
      <c r="FXF824" s="14"/>
      <c r="FXG824" s="14"/>
      <c r="FXH824" s="14"/>
      <c r="FXI824" s="14"/>
      <c r="FXJ824" s="14"/>
      <c r="FXK824" s="14"/>
      <c r="FXL824" s="14"/>
      <c r="FXM824" s="14"/>
      <c r="FXN824" s="14"/>
      <c r="FXO824" s="14"/>
      <c r="FXP824" s="14"/>
      <c r="FXQ824" s="14"/>
      <c r="FXR824" s="14"/>
      <c r="FXS824" s="14"/>
      <c r="FXT824" s="14"/>
      <c r="FXU824" s="14"/>
      <c r="FXV824" s="14"/>
      <c r="FXW824" s="14"/>
      <c r="FXX824" s="14"/>
      <c r="FXY824" s="14"/>
      <c r="FXZ824" s="14"/>
      <c r="FYA824" s="14"/>
      <c r="FYB824" s="14"/>
      <c r="FYC824" s="14"/>
      <c r="FYD824" s="14"/>
      <c r="FYE824" s="14"/>
      <c r="FYF824" s="14"/>
      <c r="FYG824" s="14"/>
      <c r="FYH824" s="14"/>
      <c r="FYI824" s="14"/>
      <c r="FYJ824" s="14"/>
      <c r="FYK824" s="14"/>
      <c r="FYL824" s="14"/>
      <c r="FYM824" s="14"/>
      <c r="FYN824" s="14"/>
      <c r="FYO824" s="14"/>
      <c r="FYP824" s="14"/>
      <c r="FYQ824" s="14"/>
      <c r="FYR824" s="14"/>
      <c r="FYS824" s="14"/>
      <c r="FYT824" s="14"/>
      <c r="FYU824" s="14"/>
      <c r="FYV824" s="14"/>
      <c r="FYW824" s="14"/>
      <c r="FYX824" s="14"/>
      <c r="FYY824" s="14"/>
      <c r="FYZ824" s="14"/>
      <c r="FZA824" s="14"/>
      <c r="FZB824" s="14"/>
      <c r="FZC824" s="14"/>
      <c r="FZD824" s="14"/>
      <c r="FZE824" s="14"/>
      <c r="FZF824" s="14"/>
      <c r="FZG824" s="14"/>
      <c r="FZH824" s="14"/>
      <c r="FZI824" s="14"/>
      <c r="FZJ824" s="14"/>
      <c r="FZK824" s="14"/>
      <c r="FZL824" s="14"/>
      <c r="FZM824" s="14"/>
      <c r="FZN824" s="14"/>
      <c r="FZO824" s="14"/>
      <c r="FZP824" s="14"/>
      <c r="FZQ824" s="14"/>
      <c r="FZR824" s="14"/>
      <c r="FZS824" s="14"/>
      <c r="FZT824" s="14"/>
      <c r="FZU824" s="14"/>
      <c r="FZV824" s="14"/>
      <c r="FZW824" s="14"/>
      <c r="FZX824" s="14"/>
      <c r="FZY824" s="14"/>
      <c r="FZZ824" s="14"/>
      <c r="GAA824" s="14"/>
      <c r="GAB824" s="14"/>
      <c r="GAC824" s="14"/>
      <c r="GAD824" s="14"/>
      <c r="GAE824" s="14"/>
      <c r="GAF824" s="14"/>
      <c r="GAG824" s="14"/>
      <c r="GAH824" s="14"/>
      <c r="GAI824" s="14"/>
      <c r="GAJ824" s="14"/>
      <c r="GAK824" s="14"/>
      <c r="GAL824" s="14"/>
      <c r="GAM824" s="14"/>
      <c r="GAN824" s="14"/>
      <c r="GAO824" s="14"/>
      <c r="GAP824" s="14"/>
      <c r="GAQ824" s="14"/>
      <c r="GAR824" s="14"/>
      <c r="GAS824" s="14"/>
      <c r="GAT824" s="14"/>
      <c r="GAU824" s="14"/>
      <c r="GAV824" s="14"/>
      <c r="GAW824" s="14"/>
      <c r="GAX824" s="14"/>
      <c r="GAY824" s="14"/>
      <c r="GAZ824" s="14"/>
      <c r="GBA824" s="14"/>
      <c r="GBB824" s="14"/>
      <c r="GBC824" s="14"/>
      <c r="GBD824" s="14"/>
      <c r="GBE824" s="14"/>
      <c r="GBF824" s="14"/>
      <c r="GBG824" s="14"/>
      <c r="GBH824" s="14"/>
      <c r="GBI824" s="14"/>
      <c r="GBJ824" s="14"/>
      <c r="GBK824" s="14"/>
      <c r="GBL824" s="14"/>
      <c r="GBM824" s="14"/>
      <c r="GBN824" s="14"/>
      <c r="GBO824" s="14"/>
      <c r="GBP824" s="14"/>
      <c r="GBQ824" s="14"/>
      <c r="GBR824" s="14"/>
      <c r="GBS824" s="14"/>
      <c r="GBT824" s="14"/>
      <c r="GBU824" s="14"/>
      <c r="GBV824" s="14"/>
      <c r="GBW824" s="14"/>
      <c r="GBX824" s="14"/>
      <c r="GBY824" s="14"/>
      <c r="GBZ824" s="14"/>
      <c r="GCA824" s="14"/>
      <c r="GCB824" s="14"/>
      <c r="GCC824" s="14"/>
      <c r="GCD824" s="14"/>
      <c r="GCE824" s="14"/>
      <c r="GCF824" s="14"/>
      <c r="GCG824" s="14"/>
      <c r="GCH824" s="14"/>
      <c r="GCI824" s="14"/>
      <c r="GCJ824" s="14"/>
      <c r="GCK824" s="14"/>
      <c r="GCL824" s="14"/>
      <c r="GCM824" s="14"/>
      <c r="GCN824" s="14"/>
      <c r="GCO824" s="14"/>
      <c r="GCP824" s="14"/>
      <c r="GCQ824" s="14"/>
      <c r="GCR824" s="14"/>
      <c r="GCS824" s="14"/>
      <c r="GCT824" s="14"/>
      <c r="GCU824" s="14"/>
      <c r="GCV824" s="14"/>
      <c r="GCW824" s="14"/>
      <c r="GCX824" s="14"/>
      <c r="GCY824" s="14"/>
      <c r="GCZ824" s="14"/>
      <c r="GDA824" s="14"/>
      <c r="GDB824" s="14"/>
      <c r="GDC824" s="14"/>
      <c r="GDD824" s="14"/>
      <c r="GDE824" s="14"/>
      <c r="GDF824" s="14"/>
      <c r="GDG824" s="14"/>
      <c r="GDH824" s="14"/>
      <c r="GDI824" s="14"/>
      <c r="GDJ824" s="14"/>
      <c r="GDK824" s="14"/>
      <c r="GDL824" s="14"/>
      <c r="GDM824" s="14"/>
      <c r="GDN824" s="14"/>
      <c r="GDO824" s="14"/>
      <c r="GDP824" s="14"/>
      <c r="GDQ824" s="14"/>
      <c r="GDR824" s="14"/>
      <c r="GDS824" s="14"/>
      <c r="GDT824" s="14"/>
      <c r="GDU824" s="14"/>
      <c r="GDV824" s="14"/>
      <c r="GDW824" s="14"/>
      <c r="GDX824" s="14"/>
      <c r="GDY824" s="14"/>
      <c r="GDZ824" s="14"/>
      <c r="GEA824" s="14"/>
      <c r="GEB824" s="14"/>
      <c r="GEC824" s="14"/>
      <c r="GED824" s="14"/>
      <c r="GEE824" s="14"/>
      <c r="GEF824" s="14"/>
      <c r="GEG824" s="14"/>
      <c r="GEH824" s="14"/>
      <c r="GEI824" s="14"/>
      <c r="GEJ824" s="14"/>
      <c r="GEK824" s="14"/>
      <c r="GEL824" s="14"/>
      <c r="GEM824" s="14"/>
      <c r="GEN824" s="14"/>
      <c r="GEO824" s="14"/>
      <c r="GEP824" s="14"/>
      <c r="GEQ824" s="14"/>
      <c r="GER824" s="14"/>
      <c r="GES824" s="14"/>
      <c r="GET824" s="14"/>
      <c r="GEU824" s="14"/>
      <c r="GEV824" s="14"/>
      <c r="GEW824" s="14"/>
      <c r="GEX824" s="14"/>
      <c r="GEY824" s="14"/>
      <c r="GEZ824" s="14"/>
      <c r="GFA824" s="14"/>
      <c r="GFB824" s="14"/>
      <c r="GFC824" s="14"/>
      <c r="GFD824" s="14"/>
      <c r="GFE824" s="14"/>
      <c r="GFF824" s="14"/>
      <c r="GFG824" s="14"/>
      <c r="GFH824" s="14"/>
      <c r="GFI824" s="14"/>
      <c r="GFJ824" s="14"/>
      <c r="GFK824" s="14"/>
      <c r="GFL824" s="14"/>
      <c r="GFM824" s="14"/>
      <c r="GFN824" s="14"/>
      <c r="GFO824" s="14"/>
      <c r="GFP824" s="14"/>
      <c r="GFQ824" s="14"/>
      <c r="GFR824" s="14"/>
      <c r="GFS824" s="14"/>
      <c r="GFT824" s="14"/>
      <c r="GFU824" s="14"/>
      <c r="GFV824" s="14"/>
      <c r="GFW824" s="14"/>
      <c r="GFX824" s="14"/>
      <c r="GFY824" s="14"/>
      <c r="GFZ824" s="14"/>
      <c r="GGA824" s="14"/>
      <c r="GGB824" s="14"/>
      <c r="GGC824" s="14"/>
      <c r="GGD824" s="14"/>
      <c r="GGE824" s="14"/>
      <c r="GGF824" s="14"/>
      <c r="GGG824" s="14"/>
      <c r="GGH824" s="14"/>
      <c r="GGI824" s="14"/>
      <c r="GGJ824" s="14"/>
      <c r="GGK824" s="14"/>
      <c r="GGL824" s="14"/>
      <c r="GGM824" s="14"/>
      <c r="GGN824" s="14"/>
      <c r="GGO824" s="14"/>
      <c r="GGP824" s="14"/>
      <c r="GGQ824" s="14"/>
      <c r="GGR824" s="14"/>
      <c r="GGS824" s="14"/>
      <c r="GGT824" s="14"/>
      <c r="GGU824" s="14"/>
      <c r="GGV824" s="14"/>
      <c r="GGW824" s="14"/>
      <c r="GGX824" s="14"/>
      <c r="GGY824" s="14"/>
      <c r="GGZ824" s="14"/>
      <c r="GHA824" s="14"/>
      <c r="GHB824" s="14"/>
      <c r="GHC824" s="14"/>
      <c r="GHD824" s="14"/>
      <c r="GHE824" s="14"/>
      <c r="GHF824" s="14"/>
      <c r="GHG824" s="14"/>
      <c r="GHH824" s="14"/>
      <c r="GHI824" s="14"/>
      <c r="GHJ824" s="14"/>
      <c r="GHK824" s="14"/>
      <c r="GHL824" s="14"/>
      <c r="GHM824" s="14"/>
      <c r="GHN824" s="14"/>
      <c r="GHO824" s="14"/>
      <c r="GHP824" s="14"/>
      <c r="GHQ824" s="14"/>
      <c r="GHR824" s="14"/>
      <c r="GHS824" s="14"/>
      <c r="GHT824" s="14"/>
      <c r="GHU824" s="14"/>
      <c r="GHV824" s="14"/>
      <c r="GHW824" s="14"/>
      <c r="GHX824" s="14"/>
      <c r="GHY824" s="14"/>
      <c r="GHZ824" s="14"/>
      <c r="GIA824" s="14"/>
      <c r="GIB824" s="14"/>
      <c r="GIC824" s="14"/>
      <c r="GID824" s="14"/>
      <c r="GIE824" s="14"/>
      <c r="GIF824" s="14"/>
      <c r="GIG824" s="14"/>
      <c r="GIH824" s="14"/>
      <c r="GII824" s="14"/>
      <c r="GIJ824" s="14"/>
      <c r="GIK824" s="14"/>
      <c r="GIL824" s="14"/>
      <c r="GIM824" s="14"/>
      <c r="GIN824" s="14"/>
      <c r="GIO824" s="14"/>
      <c r="GIP824" s="14"/>
      <c r="GIQ824" s="14"/>
      <c r="GIR824" s="14"/>
      <c r="GIS824" s="14"/>
      <c r="GIT824" s="14"/>
      <c r="GIU824" s="14"/>
      <c r="GIV824" s="14"/>
      <c r="GIW824" s="14"/>
      <c r="GIX824" s="14"/>
      <c r="GIY824" s="14"/>
      <c r="GIZ824" s="14"/>
      <c r="GJA824" s="14"/>
      <c r="GJB824" s="14"/>
      <c r="GJC824" s="14"/>
      <c r="GJD824" s="14"/>
      <c r="GJE824" s="14"/>
      <c r="GJF824" s="14"/>
      <c r="GJG824" s="14"/>
      <c r="GJH824" s="14"/>
      <c r="GJI824" s="14"/>
      <c r="GJJ824" s="14"/>
      <c r="GJK824" s="14"/>
      <c r="GJL824" s="14"/>
      <c r="GJM824" s="14"/>
      <c r="GJN824" s="14"/>
      <c r="GJO824" s="14"/>
      <c r="GJP824" s="14"/>
      <c r="GJQ824" s="14"/>
      <c r="GJR824" s="14"/>
      <c r="GJS824" s="14"/>
      <c r="GJT824" s="14"/>
      <c r="GJU824" s="14"/>
      <c r="GJV824" s="14"/>
      <c r="GJW824" s="14"/>
      <c r="GJX824" s="14"/>
      <c r="GJY824" s="14"/>
      <c r="GJZ824" s="14"/>
      <c r="GKA824" s="14"/>
      <c r="GKB824" s="14"/>
      <c r="GKC824" s="14"/>
      <c r="GKD824" s="14"/>
      <c r="GKE824" s="14"/>
      <c r="GKF824" s="14"/>
      <c r="GKG824" s="14"/>
      <c r="GKH824" s="14"/>
      <c r="GKI824" s="14"/>
      <c r="GKJ824" s="14"/>
      <c r="GKK824" s="14"/>
      <c r="GKL824" s="14"/>
      <c r="GKM824" s="14"/>
      <c r="GKN824" s="14"/>
      <c r="GKO824" s="14"/>
      <c r="GKP824" s="14"/>
      <c r="GKQ824" s="14"/>
      <c r="GKR824" s="14"/>
      <c r="GKS824" s="14"/>
      <c r="GKT824" s="14"/>
      <c r="GKU824" s="14"/>
      <c r="GKV824" s="14"/>
      <c r="GKW824" s="14"/>
      <c r="GKX824" s="14"/>
      <c r="GKY824" s="14"/>
      <c r="GKZ824" s="14"/>
      <c r="GLA824" s="14"/>
      <c r="GLB824" s="14"/>
      <c r="GLC824" s="14"/>
      <c r="GLD824" s="14"/>
      <c r="GLE824" s="14"/>
      <c r="GLF824" s="14"/>
      <c r="GLG824" s="14"/>
      <c r="GLH824" s="14"/>
      <c r="GLI824" s="14"/>
      <c r="GLJ824" s="14"/>
      <c r="GLK824" s="14"/>
      <c r="GLL824" s="14"/>
      <c r="GLM824" s="14"/>
      <c r="GLN824" s="14"/>
      <c r="GLO824" s="14"/>
      <c r="GLP824" s="14"/>
      <c r="GLQ824" s="14"/>
      <c r="GLR824" s="14"/>
      <c r="GLS824" s="14"/>
      <c r="GLT824" s="14"/>
      <c r="GLU824" s="14"/>
      <c r="GLV824" s="14"/>
      <c r="GLW824" s="14"/>
      <c r="GLX824" s="14"/>
      <c r="GLY824" s="14"/>
      <c r="GLZ824" s="14"/>
      <c r="GMA824" s="14"/>
      <c r="GMB824" s="14"/>
      <c r="GMC824" s="14"/>
      <c r="GMD824" s="14"/>
      <c r="GME824" s="14"/>
      <c r="GMF824" s="14"/>
      <c r="GMG824" s="14"/>
      <c r="GMH824" s="14"/>
      <c r="GMI824" s="14"/>
      <c r="GMJ824" s="14"/>
      <c r="GMK824" s="14"/>
      <c r="GML824" s="14"/>
      <c r="GMM824" s="14"/>
      <c r="GMN824" s="14"/>
      <c r="GMO824" s="14"/>
      <c r="GMP824" s="14"/>
      <c r="GMQ824" s="14"/>
      <c r="GMR824" s="14"/>
      <c r="GMS824" s="14"/>
      <c r="GMT824" s="14"/>
      <c r="GMU824" s="14"/>
      <c r="GMV824" s="14"/>
      <c r="GMW824" s="14"/>
      <c r="GMX824" s="14"/>
      <c r="GMY824" s="14"/>
      <c r="GMZ824" s="14"/>
      <c r="GNA824" s="14"/>
      <c r="GNB824" s="14"/>
      <c r="GNC824" s="14"/>
      <c r="GND824" s="14"/>
      <c r="GNE824" s="14"/>
      <c r="GNF824" s="14"/>
      <c r="GNG824" s="14"/>
      <c r="GNH824" s="14"/>
      <c r="GNI824" s="14"/>
      <c r="GNJ824" s="14"/>
      <c r="GNK824" s="14"/>
      <c r="GNL824" s="14"/>
      <c r="GNM824" s="14"/>
      <c r="GNN824" s="14"/>
      <c r="GNO824" s="14"/>
      <c r="GNP824" s="14"/>
      <c r="GNQ824" s="14"/>
      <c r="GNR824" s="14"/>
      <c r="GNS824" s="14"/>
      <c r="GNT824" s="14"/>
      <c r="GNU824" s="14"/>
      <c r="GNV824" s="14"/>
      <c r="GNW824" s="14"/>
      <c r="GNX824" s="14"/>
      <c r="GNY824" s="14"/>
      <c r="GNZ824" s="14"/>
      <c r="GOA824" s="14"/>
      <c r="GOB824" s="14"/>
      <c r="GOC824" s="14"/>
      <c r="GOD824" s="14"/>
      <c r="GOE824" s="14"/>
      <c r="GOF824" s="14"/>
      <c r="GOG824" s="14"/>
      <c r="GOH824" s="14"/>
      <c r="GOI824" s="14"/>
      <c r="GOJ824" s="14"/>
      <c r="GOK824" s="14"/>
      <c r="GOL824" s="14"/>
      <c r="GOM824" s="14"/>
      <c r="GON824" s="14"/>
      <c r="GOO824" s="14"/>
      <c r="GOP824" s="14"/>
      <c r="GOQ824" s="14"/>
      <c r="GOR824" s="14"/>
      <c r="GOS824" s="14"/>
      <c r="GOT824" s="14"/>
      <c r="GOU824" s="14"/>
      <c r="GOV824" s="14"/>
      <c r="GOW824" s="14"/>
      <c r="GOX824" s="14"/>
      <c r="GOY824" s="14"/>
      <c r="GOZ824" s="14"/>
      <c r="GPA824" s="14"/>
      <c r="GPB824" s="14"/>
      <c r="GPC824" s="14"/>
      <c r="GPD824" s="14"/>
      <c r="GPE824" s="14"/>
      <c r="GPF824" s="14"/>
      <c r="GPG824" s="14"/>
      <c r="GPH824" s="14"/>
      <c r="GPI824" s="14"/>
      <c r="GPJ824" s="14"/>
      <c r="GPK824" s="14"/>
      <c r="GPL824" s="14"/>
      <c r="GPM824" s="14"/>
      <c r="GPN824" s="14"/>
      <c r="GPO824" s="14"/>
      <c r="GPP824" s="14"/>
      <c r="GPQ824" s="14"/>
      <c r="GPR824" s="14"/>
      <c r="GPS824" s="14"/>
      <c r="GPT824" s="14"/>
      <c r="GPU824" s="14"/>
      <c r="GPV824" s="14"/>
      <c r="GPW824" s="14"/>
      <c r="GPX824" s="14"/>
      <c r="GPY824" s="14"/>
      <c r="GPZ824" s="14"/>
      <c r="GQA824" s="14"/>
      <c r="GQB824" s="14"/>
      <c r="GQC824" s="14"/>
      <c r="GQD824" s="14"/>
      <c r="GQE824" s="14"/>
      <c r="GQF824" s="14"/>
      <c r="GQG824" s="14"/>
      <c r="GQH824" s="14"/>
      <c r="GQI824" s="14"/>
      <c r="GQJ824" s="14"/>
      <c r="GQK824" s="14"/>
      <c r="GQL824" s="14"/>
      <c r="GQM824" s="14"/>
      <c r="GQN824" s="14"/>
      <c r="GQO824" s="14"/>
      <c r="GQP824" s="14"/>
      <c r="GQQ824" s="14"/>
      <c r="GQR824" s="14"/>
      <c r="GQS824" s="14"/>
      <c r="GQT824" s="14"/>
      <c r="GQU824" s="14"/>
      <c r="GQV824" s="14"/>
      <c r="GQW824" s="14"/>
      <c r="GQX824" s="14"/>
      <c r="GQY824" s="14"/>
      <c r="GQZ824" s="14"/>
      <c r="GRA824" s="14"/>
      <c r="GRB824" s="14"/>
      <c r="GRC824" s="14"/>
      <c r="GRD824" s="14"/>
      <c r="GRE824" s="14"/>
      <c r="GRF824" s="14"/>
      <c r="GRG824" s="14"/>
      <c r="GRH824" s="14"/>
      <c r="GRI824" s="14"/>
      <c r="GRJ824" s="14"/>
      <c r="GRK824" s="14"/>
      <c r="GRL824" s="14"/>
      <c r="GRM824" s="14"/>
      <c r="GRN824" s="14"/>
      <c r="GRO824" s="14"/>
      <c r="GRP824" s="14"/>
      <c r="GRQ824" s="14"/>
      <c r="GRR824" s="14"/>
      <c r="GRS824" s="14"/>
      <c r="GRT824" s="14"/>
      <c r="GRU824" s="14"/>
      <c r="GRV824" s="14"/>
      <c r="GRW824" s="14"/>
      <c r="GRX824" s="14"/>
      <c r="GRY824" s="14"/>
      <c r="GRZ824" s="14"/>
      <c r="GSA824" s="14"/>
      <c r="GSB824" s="14"/>
      <c r="GSC824" s="14"/>
      <c r="GSD824" s="14"/>
      <c r="GSE824" s="14"/>
      <c r="GSF824" s="14"/>
      <c r="GSG824" s="14"/>
      <c r="GSH824" s="14"/>
      <c r="GSI824" s="14"/>
      <c r="GSJ824" s="14"/>
      <c r="GSK824" s="14"/>
      <c r="GSL824" s="14"/>
      <c r="GSM824" s="14"/>
      <c r="GSN824" s="14"/>
      <c r="GSO824" s="14"/>
      <c r="GSP824" s="14"/>
      <c r="GSQ824" s="14"/>
      <c r="GSR824" s="14"/>
      <c r="GSS824" s="14"/>
      <c r="GST824" s="14"/>
      <c r="GSU824" s="14"/>
      <c r="GSV824" s="14"/>
      <c r="GSW824" s="14"/>
      <c r="GSX824" s="14"/>
      <c r="GSY824" s="14"/>
      <c r="GSZ824" s="14"/>
      <c r="GTA824" s="14"/>
      <c r="GTB824" s="14"/>
      <c r="GTC824" s="14"/>
      <c r="GTD824" s="14"/>
      <c r="GTE824" s="14"/>
      <c r="GTF824" s="14"/>
      <c r="GTG824" s="14"/>
      <c r="GTH824" s="14"/>
      <c r="GTI824" s="14"/>
      <c r="GTJ824" s="14"/>
      <c r="GTK824" s="14"/>
      <c r="GTL824" s="14"/>
      <c r="GTM824" s="14"/>
      <c r="GTN824" s="14"/>
      <c r="GTO824" s="14"/>
      <c r="GTP824" s="14"/>
      <c r="GTQ824" s="14"/>
      <c r="GTR824" s="14"/>
      <c r="GTS824" s="14"/>
      <c r="GTT824" s="14"/>
      <c r="GTU824" s="14"/>
      <c r="GTV824" s="14"/>
      <c r="GTW824" s="14"/>
      <c r="GTX824" s="14"/>
      <c r="GTY824" s="14"/>
      <c r="GTZ824" s="14"/>
      <c r="GUA824" s="14"/>
      <c r="GUB824" s="14"/>
      <c r="GUC824" s="14"/>
      <c r="GUD824" s="14"/>
      <c r="GUE824" s="14"/>
      <c r="GUF824" s="14"/>
      <c r="GUG824" s="14"/>
      <c r="GUH824" s="14"/>
      <c r="GUI824" s="14"/>
      <c r="GUJ824" s="14"/>
      <c r="GUK824" s="14"/>
      <c r="GUL824" s="14"/>
      <c r="GUM824" s="14"/>
      <c r="GUN824" s="14"/>
      <c r="GUO824" s="14"/>
      <c r="GUP824" s="14"/>
      <c r="GUQ824" s="14"/>
      <c r="GUR824" s="14"/>
      <c r="GUS824" s="14"/>
      <c r="GUT824" s="14"/>
      <c r="GUU824" s="14"/>
      <c r="GUV824" s="14"/>
      <c r="GUW824" s="14"/>
      <c r="GUX824" s="14"/>
      <c r="GUY824" s="14"/>
      <c r="GUZ824" s="14"/>
      <c r="GVA824" s="14"/>
      <c r="GVB824" s="14"/>
      <c r="GVC824" s="14"/>
      <c r="GVD824" s="14"/>
      <c r="GVE824" s="14"/>
      <c r="GVF824" s="14"/>
      <c r="GVG824" s="14"/>
      <c r="GVH824" s="14"/>
      <c r="GVI824" s="14"/>
      <c r="GVJ824" s="14"/>
      <c r="GVK824" s="14"/>
      <c r="GVL824" s="14"/>
      <c r="GVM824" s="14"/>
      <c r="GVN824" s="14"/>
      <c r="GVO824" s="14"/>
      <c r="GVP824" s="14"/>
      <c r="GVQ824" s="14"/>
      <c r="GVR824" s="14"/>
      <c r="GVS824" s="14"/>
      <c r="GVT824" s="14"/>
      <c r="GVU824" s="14"/>
      <c r="GVV824" s="14"/>
      <c r="GVW824" s="14"/>
      <c r="GVX824" s="14"/>
      <c r="GVY824" s="14"/>
      <c r="GVZ824" s="14"/>
      <c r="GWA824" s="14"/>
      <c r="GWB824" s="14"/>
      <c r="GWC824" s="14"/>
      <c r="GWD824" s="14"/>
      <c r="GWE824" s="14"/>
      <c r="GWF824" s="14"/>
      <c r="GWG824" s="14"/>
      <c r="GWH824" s="14"/>
      <c r="GWI824" s="14"/>
      <c r="GWJ824" s="14"/>
      <c r="GWK824" s="14"/>
      <c r="GWL824" s="14"/>
      <c r="GWM824" s="14"/>
      <c r="GWN824" s="14"/>
      <c r="GWO824" s="14"/>
      <c r="GWP824" s="14"/>
      <c r="GWQ824" s="14"/>
      <c r="GWR824" s="14"/>
      <c r="GWS824" s="14"/>
      <c r="GWT824" s="14"/>
      <c r="GWU824" s="14"/>
      <c r="GWV824" s="14"/>
      <c r="GWW824" s="14"/>
      <c r="GWX824" s="14"/>
      <c r="GWY824" s="14"/>
      <c r="GWZ824" s="14"/>
      <c r="GXA824" s="14"/>
      <c r="GXB824" s="14"/>
      <c r="GXC824" s="14"/>
      <c r="GXD824" s="14"/>
      <c r="GXE824" s="14"/>
      <c r="GXF824" s="14"/>
      <c r="GXG824" s="14"/>
      <c r="GXH824" s="14"/>
      <c r="GXI824" s="14"/>
      <c r="GXJ824" s="14"/>
      <c r="GXK824" s="14"/>
      <c r="GXL824" s="14"/>
      <c r="GXM824" s="14"/>
      <c r="GXN824" s="14"/>
      <c r="GXO824" s="14"/>
      <c r="GXP824" s="14"/>
      <c r="GXQ824" s="14"/>
      <c r="GXR824" s="14"/>
      <c r="GXS824" s="14"/>
      <c r="GXT824" s="14"/>
      <c r="GXU824" s="14"/>
      <c r="GXV824" s="14"/>
      <c r="GXW824" s="14"/>
      <c r="GXX824" s="14"/>
      <c r="GXY824" s="14"/>
      <c r="GXZ824" s="14"/>
      <c r="GYA824" s="14"/>
      <c r="GYB824" s="14"/>
      <c r="GYC824" s="14"/>
      <c r="GYD824" s="14"/>
      <c r="GYE824" s="14"/>
      <c r="GYF824" s="14"/>
      <c r="GYG824" s="14"/>
      <c r="GYH824" s="14"/>
      <c r="GYI824" s="14"/>
      <c r="GYJ824" s="14"/>
      <c r="GYK824" s="14"/>
      <c r="GYL824" s="14"/>
      <c r="GYM824" s="14"/>
      <c r="GYN824" s="14"/>
      <c r="GYO824" s="14"/>
      <c r="GYP824" s="14"/>
      <c r="GYQ824" s="14"/>
      <c r="GYR824" s="14"/>
      <c r="GYS824" s="14"/>
      <c r="GYT824" s="14"/>
      <c r="GYU824" s="14"/>
      <c r="GYV824" s="14"/>
      <c r="GYW824" s="14"/>
      <c r="GYX824" s="14"/>
      <c r="GYY824" s="14"/>
      <c r="GYZ824" s="14"/>
      <c r="GZA824" s="14"/>
      <c r="GZB824" s="14"/>
      <c r="GZC824" s="14"/>
      <c r="GZD824" s="14"/>
      <c r="GZE824" s="14"/>
      <c r="GZF824" s="14"/>
      <c r="GZG824" s="14"/>
      <c r="GZH824" s="14"/>
      <c r="GZI824" s="14"/>
      <c r="GZJ824" s="14"/>
      <c r="GZK824" s="14"/>
      <c r="GZL824" s="14"/>
      <c r="GZM824" s="14"/>
      <c r="GZN824" s="14"/>
      <c r="GZO824" s="14"/>
      <c r="GZP824" s="14"/>
      <c r="GZQ824" s="14"/>
      <c r="GZR824" s="14"/>
      <c r="GZS824" s="14"/>
      <c r="GZT824" s="14"/>
      <c r="GZU824" s="14"/>
      <c r="GZV824" s="14"/>
      <c r="GZW824" s="14"/>
      <c r="GZX824" s="14"/>
      <c r="GZY824" s="14"/>
      <c r="GZZ824" s="14"/>
      <c r="HAA824" s="14"/>
      <c r="HAB824" s="14"/>
      <c r="HAC824" s="14"/>
      <c r="HAD824" s="14"/>
      <c r="HAE824" s="14"/>
      <c r="HAF824" s="14"/>
      <c r="HAG824" s="14"/>
      <c r="HAH824" s="14"/>
      <c r="HAI824" s="14"/>
      <c r="HAJ824" s="14"/>
      <c r="HAK824" s="14"/>
      <c r="HAL824" s="14"/>
      <c r="HAM824" s="14"/>
      <c r="HAN824" s="14"/>
      <c r="HAO824" s="14"/>
      <c r="HAP824" s="14"/>
      <c r="HAQ824" s="14"/>
      <c r="HAR824" s="14"/>
      <c r="HAS824" s="14"/>
      <c r="HAT824" s="14"/>
      <c r="HAU824" s="14"/>
      <c r="HAV824" s="14"/>
      <c r="HAW824" s="14"/>
      <c r="HAX824" s="14"/>
      <c r="HAY824" s="14"/>
      <c r="HAZ824" s="14"/>
      <c r="HBA824" s="14"/>
      <c r="HBB824" s="14"/>
      <c r="HBC824" s="14"/>
      <c r="HBD824" s="14"/>
      <c r="HBE824" s="14"/>
      <c r="HBF824" s="14"/>
      <c r="HBG824" s="14"/>
      <c r="HBH824" s="14"/>
      <c r="HBI824" s="14"/>
      <c r="HBJ824" s="14"/>
      <c r="HBK824" s="14"/>
      <c r="HBL824" s="14"/>
      <c r="HBM824" s="14"/>
      <c r="HBN824" s="14"/>
      <c r="HBO824" s="14"/>
      <c r="HBP824" s="14"/>
      <c r="HBQ824" s="14"/>
      <c r="HBR824" s="14"/>
      <c r="HBS824" s="14"/>
      <c r="HBT824" s="14"/>
      <c r="HBU824" s="14"/>
      <c r="HBV824" s="14"/>
      <c r="HBW824" s="14"/>
      <c r="HBX824" s="14"/>
      <c r="HBY824" s="14"/>
      <c r="HBZ824" s="14"/>
      <c r="HCA824" s="14"/>
      <c r="HCB824" s="14"/>
      <c r="HCC824" s="14"/>
      <c r="HCD824" s="14"/>
      <c r="HCE824" s="14"/>
      <c r="HCF824" s="14"/>
      <c r="HCG824" s="14"/>
      <c r="HCH824" s="14"/>
      <c r="HCI824" s="14"/>
      <c r="HCJ824" s="14"/>
      <c r="HCK824" s="14"/>
      <c r="HCL824" s="14"/>
      <c r="HCM824" s="14"/>
      <c r="HCN824" s="14"/>
      <c r="HCO824" s="14"/>
      <c r="HCP824" s="14"/>
      <c r="HCQ824" s="14"/>
      <c r="HCR824" s="14"/>
      <c r="HCS824" s="14"/>
      <c r="HCT824" s="14"/>
      <c r="HCU824" s="14"/>
      <c r="HCV824" s="14"/>
      <c r="HCW824" s="14"/>
      <c r="HCX824" s="14"/>
      <c r="HCY824" s="14"/>
      <c r="HCZ824" s="14"/>
      <c r="HDA824" s="14"/>
      <c r="HDB824" s="14"/>
      <c r="HDC824" s="14"/>
      <c r="HDD824" s="14"/>
      <c r="HDE824" s="14"/>
      <c r="HDF824" s="14"/>
      <c r="HDG824" s="14"/>
      <c r="HDH824" s="14"/>
      <c r="HDI824" s="14"/>
      <c r="HDJ824" s="14"/>
      <c r="HDK824" s="14"/>
      <c r="HDL824" s="14"/>
      <c r="HDM824" s="14"/>
      <c r="HDN824" s="14"/>
      <c r="HDO824" s="14"/>
      <c r="HDP824" s="14"/>
      <c r="HDQ824" s="14"/>
      <c r="HDR824" s="14"/>
      <c r="HDS824" s="14"/>
      <c r="HDT824" s="14"/>
      <c r="HDU824" s="14"/>
      <c r="HDV824" s="14"/>
      <c r="HDW824" s="14"/>
      <c r="HDX824" s="14"/>
      <c r="HDY824" s="14"/>
      <c r="HDZ824" s="14"/>
      <c r="HEA824" s="14"/>
      <c r="HEB824" s="14"/>
      <c r="HEC824" s="14"/>
      <c r="HED824" s="14"/>
      <c r="HEE824" s="14"/>
      <c r="HEF824" s="14"/>
      <c r="HEG824" s="14"/>
      <c r="HEH824" s="14"/>
      <c r="HEI824" s="14"/>
      <c r="HEJ824" s="14"/>
      <c r="HEK824" s="14"/>
      <c r="HEL824" s="14"/>
      <c r="HEM824" s="14"/>
      <c r="HEN824" s="14"/>
      <c r="HEO824" s="14"/>
      <c r="HEP824" s="14"/>
      <c r="HEQ824" s="14"/>
      <c r="HER824" s="14"/>
      <c r="HES824" s="14"/>
      <c r="HET824" s="14"/>
      <c r="HEU824" s="14"/>
      <c r="HEV824" s="14"/>
      <c r="HEW824" s="14"/>
      <c r="HEX824" s="14"/>
      <c r="HEY824" s="14"/>
      <c r="HEZ824" s="14"/>
      <c r="HFA824" s="14"/>
      <c r="HFB824" s="14"/>
      <c r="HFC824" s="14"/>
      <c r="HFD824" s="14"/>
      <c r="HFE824" s="14"/>
      <c r="HFF824" s="14"/>
      <c r="HFG824" s="14"/>
      <c r="HFH824" s="14"/>
      <c r="HFI824" s="14"/>
      <c r="HFJ824" s="14"/>
      <c r="HFK824" s="14"/>
      <c r="HFL824" s="14"/>
      <c r="HFM824" s="14"/>
      <c r="HFN824" s="14"/>
      <c r="HFO824" s="14"/>
      <c r="HFP824" s="14"/>
      <c r="HFQ824" s="14"/>
      <c r="HFR824" s="14"/>
      <c r="HFS824" s="14"/>
      <c r="HFT824" s="14"/>
      <c r="HFU824" s="14"/>
      <c r="HFV824" s="14"/>
      <c r="HFW824" s="14"/>
      <c r="HFX824" s="14"/>
      <c r="HFY824" s="14"/>
      <c r="HFZ824" s="14"/>
      <c r="HGA824" s="14"/>
      <c r="HGB824" s="14"/>
      <c r="HGC824" s="14"/>
      <c r="HGD824" s="14"/>
      <c r="HGE824" s="14"/>
      <c r="HGF824" s="14"/>
      <c r="HGG824" s="14"/>
      <c r="HGH824" s="14"/>
      <c r="HGI824" s="14"/>
      <c r="HGJ824" s="14"/>
      <c r="HGK824" s="14"/>
      <c r="HGL824" s="14"/>
      <c r="HGM824" s="14"/>
      <c r="HGN824" s="14"/>
      <c r="HGO824" s="14"/>
      <c r="HGP824" s="14"/>
      <c r="HGQ824" s="14"/>
      <c r="HGR824" s="14"/>
      <c r="HGS824" s="14"/>
      <c r="HGT824" s="14"/>
      <c r="HGU824" s="14"/>
      <c r="HGV824" s="14"/>
      <c r="HGW824" s="14"/>
      <c r="HGX824" s="14"/>
      <c r="HGY824" s="14"/>
      <c r="HGZ824" s="14"/>
      <c r="HHA824" s="14"/>
      <c r="HHB824" s="14"/>
      <c r="HHC824" s="14"/>
      <c r="HHD824" s="14"/>
      <c r="HHE824" s="14"/>
      <c r="HHF824" s="14"/>
      <c r="HHG824" s="14"/>
      <c r="HHH824" s="14"/>
      <c r="HHI824" s="14"/>
      <c r="HHJ824" s="14"/>
      <c r="HHK824" s="14"/>
      <c r="HHL824" s="14"/>
      <c r="HHM824" s="14"/>
      <c r="HHN824" s="14"/>
      <c r="HHO824" s="14"/>
      <c r="HHP824" s="14"/>
      <c r="HHQ824" s="14"/>
      <c r="HHR824" s="14"/>
      <c r="HHS824" s="14"/>
      <c r="HHT824" s="14"/>
      <c r="HHU824" s="14"/>
      <c r="HHV824" s="14"/>
      <c r="HHW824" s="14"/>
      <c r="HHX824" s="14"/>
      <c r="HHY824" s="14"/>
      <c r="HHZ824" s="14"/>
      <c r="HIA824" s="14"/>
      <c r="HIB824" s="14"/>
      <c r="HIC824" s="14"/>
      <c r="HID824" s="14"/>
      <c r="HIE824" s="14"/>
      <c r="HIF824" s="14"/>
      <c r="HIG824" s="14"/>
      <c r="HIH824" s="14"/>
      <c r="HII824" s="14"/>
      <c r="HIJ824" s="14"/>
      <c r="HIK824" s="14"/>
      <c r="HIL824" s="14"/>
      <c r="HIM824" s="14"/>
      <c r="HIN824" s="14"/>
      <c r="HIO824" s="14"/>
      <c r="HIP824" s="14"/>
      <c r="HIQ824" s="14"/>
      <c r="HIR824" s="14"/>
      <c r="HIS824" s="14"/>
      <c r="HIT824" s="14"/>
      <c r="HIU824" s="14"/>
      <c r="HIV824" s="14"/>
      <c r="HIW824" s="14"/>
      <c r="HIX824" s="14"/>
      <c r="HIY824" s="14"/>
      <c r="HIZ824" s="14"/>
      <c r="HJA824" s="14"/>
      <c r="HJB824" s="14"/>
      <c r="HJC824" s="14"/>
      <c r="HJD824" s="14"/>
      <c r="HJE824" s="14"/>
      <c r="HJF824" s="14"/>
      <c r="HJG824" s="14"/>
      <c r="HJH824" s="14"/>
      <c r="HJI824" s="14"/>
      <c r="HJJ824" s="14"/>
      <c r="HJK824" s="14"/>
      <c r="HJL824" s="14"/>
      <c r="HJM824" s="14"/>
      <c r="HJN824" s="14"/>
      <c r="HJO824" s="14"/>
      <c r="HJP824" s="14"/>
      <c r="HJQ824" s="14"/>
      <c r="HJR824" s="14"/>
      <c r="HJS824" s="14"/>
      <c r="HJT824" s="14"/>
      <c r="HJU824" s="14"/>
      <c r="HJV824" s="14"/>
      <c r="HJW824" s="14"/>
      <c r="HJX824" s="14"/>
      <c r="HJY824" s="14"/>
      <c r="HJZ824" s="14"/>
      <c r="HKA824" s="14"/>
      <c r="HKB824" s="14"/>
      <c r="HKC824" s="14"/>
      <c r="HKD824" s="14"/>
      <c r="HKE824" s="14"/>
      <c r="HKF824" s="14"/>
      <c r="HKG824" s="14"/>
      <c r="HKH824" s="14"/>
      <c r="HKI824" s="14"/>
      <c r="HKJ824" s="14"/>
      <c r="HKK824" s="14"/>
      <c r="HKL824" s="14"/>
      <c r="HKM824" s="14"/>
      <c r="HKN824" s="14"/>
      <c r="HKO824" s="14"/>
      <c r="HKP824" s="14"/>
      <c r="HKQ824" s="14"/>
      <c r="HKR824" s="14"/>
      <c r="HKS824" s="14"/>
      <c r="HKT824" s="14"/>
      <c r="HKU824" s="14"/>
      <c r="HKV824" s="14"/>
      <c r="HKW824" s="14"/>
      <c r="HKX824" s="14"/>
      <c r="HKY824" s="14"/>
      <c r="HKZ824" s="14"/>
      <c r="HLA824" s="14"/>
      <c r="HLB824" s="14"/>
      <c r="HLC824" s="14"/>
      <c r="HLD824" s="14"/>
      <c r="HLE824" s="14"/>
      <c r="HLF824" s="14"/>
      <c r="HLG824" s="14"/>
      <c r="HLH824" s="14"/>
      <c r="HLI824" s="14"/>
      <c r="HLJ824" s="14"/>
      <c r="HLK824" s="14"/>
      <c r="HLL824" s="14"/>
      <c r="HLM824" s="14"/>
      <c r="HLN824" s="14"/>
      <c r="HLO824" s="14"/>
      <c r="HLP824" s="14"/>
      <c r="HLQ824" s="14"/>
      <c r="HLR824" s="14"/>
      <c r="HLS824" s="14"/>
      <c r="HLT824" s="14"/>
      <c r="HLU824" s="14"/>
      <c r="HLV824" s="14"/>
      <c r="HLW824" s="14"/>
      <c r="HLX824" s="14"/>
      <c r="HLY824" s="14"/>
      <c r="HLZ824" s="14"/>
      <c r="HMA824" s="14"/>
      <c r="HMB824" s="14"/>
      <c r="HMC824" s="14"/>
      <c r="HMD824" s="14"/>
      <c r="HME824" s="14"/>
      <c r="HMF824" s="14"/>
      <c r="HMG824" s="14"/>
      <c r="HMH824" s="14"/>
      <c r="HMI824" s="14"/>
      <c r="HMJ824" s="14"/>
      <c r="HMK824" s="14"/>
      <c r="HML824" s="14"/>
      <c r="HMM824" s="14"/>
      <c r="HMN824" s="14"/>
      <c r="HMO824" s="14"/>
      <c r="HMP824" s="14"/>
      <c r="HMQ824" s="14"/>
      <c r="HMR824" s="14"/>
      <c r="HMS824" s="14"/>
      <c r="HMT824" s="14"/>
      <c r="HMU824" s="14"/>
      <c r="HMV824" s="14"/>
      <c r="HMW824" s="14"/>
      <c r="HMX824" s="14"/>
      <c r="HMY824" s="14"/>
      <c r="HMZ824" s="14"/>
      <c r="HNA824" s="14"/>
      <c r="HNB824" s="14"/>
      <c r="HNC824" s="14"/>
      <c r="HND824" s="14"/>
      <c r="HNE824" s="14"/>
      <c r="HNF824" s="14"/>
      <c r="HNG824" s="14"/>
      <c r="HNH824" s="14"/>
      <c r="HNI824" s="14"/>
      <c r="HNJ824" s="14"/>
      <c r="HNK824" s="14"/>
      <c r="HNL824" s="14"/>
      <c r="HNM824" s="14"/>
      <c r="HNN824" s="14"/>
      <c r="HNO824" s="14"/>
      <c r="HNP824" s="14"/>
      <c r="HNQ824" s="14"/>
      <c r="HNR824" s="14"/>
      <c r="HNS824" s="14"/>
      <c r="HNT824" s="14"/>
      <c r="HNU824" s="14"/>
      <c r="HNV824" s="14"/>
      <c r="HNW824" s="14"/>
      <c r="HNX824" s="14"/>
      <c r="HNY824" s="14"/>
      <c r="HNZ824" s="14"/>
      <c r="HOA824" s="14"/>
      <c r="HOB824" s="14"/>
      <c r="HOC824" s="14"/>
      <c r="HOD824" s="14"/>
      <c r="HOE824" s="14"/>
      <c r="HOF824" s="14"/>
      <c r="HOG824" s="14"/>
      <c r="HOH824" s="14"/>
      <c r="HOI824" s="14"/>
      <c r="HOJ824" s="14"/>
      <c r="HOK824" s="14"/>
      <c r="HOL824" s="14"/>
      <c r="HOM824" s="14"/>
      <c r="HON824" s="14"/>
      <c r="HOO824" s="14"/>
      <c r="HOP824" s="14"/>
      <c r="HOQ824" s="14"/>
      <c r="HOR824" s="14"/>
      <c r="HOS824" s="14"/>
      <c r="HOT824" s="14"/>
      <c r="HOU824" s="14"/>
      <c r="HOV824" s="14"/>
      <c r="HOW824" s="14"/>
      <c r="HOX824" s="14"/>
      <c r="HOY824" s="14"/>
      <c r="HOZ824" s="14"/>
      <c r="HPA824" s="14"/>
      <c r="HPB824" s="14"/>
      <c r="HPC824" s="14"/>
      <c r="HPD824" s="14"/>
      <c r="HPE824" s="14"/>
      <c r="HPF824" s="14"/>
      <c r="HPG824" s="14"/>
      <c r="HPH824" s="14"/>
      <c r="HPI824" s="14"/>
      <c r="HPJ824" s="14"/>
      <c r="HPK824" s="14"/>
      <c r="HPL824" s="14"/>
      <c r="HPM824" s="14"/>
      <c r="HPN824" s="14"/>
      <c r="HPO824" s="14"/>
      <c r="HPP824" s="14"/>
      <c r="HPQ824" s="14"/>
      <c r="HPR824" s="14"/>
      <c r="HPS824" s="14"/>
      <c r="HPT824" s="14"/>
      <c r="HPU824" s="14"/>
      <c r="HPV824" s="14"/>
      <c r="HPW824" s="14"/>
      <c r="HPX824" s="14"/>
      <c r="HPY824" s="14"/>
      <c r="HPZ824" s="14"/>
      <c r="HQA824" s="14"/>
      <c r="HQB824" s="14"/>
      <c r="HQC824" s="14"/>
      <c r="HQD824" s="14"/>
      <c r="HQE824" s="14"/>
      <c r="HQF824" s="14"/>
      <c r="HQG824" s="14"/>
      <c r="HQH824" s="14"/>
      <c r="HQI824" s="14"/>
      <c r="HQJ824" s="14"/>
      <c r="HQK824" s="14"/>
      <c r="HQL824" s="14"/>
      <c r="HQM824" s="14"/>
      <c r="HQN824" s="14"/>
      <c r="HQO824" s="14"/>
      <c r="HQP824" s="14"/>
      <c r="HQQ824" s="14"/>
      <c r="HQR824" s="14"/>
      <c r="HQS824" s="14"/>
      <c r="HQT824" s="14"/>
      <c r="HQU824" s="14"/>
      <c r="HQV824" s="14"/>
      <c r="HQW824" s="14"/>
      <c r="HQX824" s="14"/>
      <c r="HQY824" s="14"/>
      <c r="HQZ824" s="14"/>
      <c r="HRA824" s="14"/>
      <c r="HRB824" s="14"/>
      <c r="HRC824" s="14"/>
      <c r="HRD824" s="14"/>
      <c r="HRE824" s="14"/>
      <c r="HRF824" s="14"/>
      <c r="HRG824" s="14"/>
      <c r="HRH824" s="14"/>
      <c r="HRI824" s="14"/>
      <c r="HRJ824" s="14"/>
      <c r="HRK824" s="14"/>
      <c r="HRL824" s="14"/>
      <c r="HRM824" s="14"/>
      <c r="HRN824" s="14"/>
      <c r="HRO824" s="14"/>
      <c r="HRP824" s="14"/>
      <c r="HRQ824" s="14"/>
      <c r="HRR824" s="14"/>
      <c r="HRS824" s="14"/>
      <c r="HRT824" s="14"/>
      <c r="HRU824" s="14"/>
      <c r="HRV824" s="14"/>
      <c r="HRW824" s="14"/>
      <c r="HRX824" s="14"/>
      <c r="HRY824" s="14"/>
      <c r="HRZ824" s="14"/>
      <c r="HSA824" s="14"/>
      <c r="HSB824" s="14"/>
      <c r="HSC824" s="14"/>
      <c r="HSD824" s="14"/>
      <c r="HSE824" s="14"/>
      <c r="HSF824" s="14"/>
      <c r="HSG824" s="14"/>
      <c r="HSH824" s="14"/>
      <c r="HSI824" s="14"/>
      <c r="HSJ824" s="14"/>
      <c r="HSK824" s="14"/>
      <c r="HSL824" s="14"/>
      <c r="HSM824" s="14"/>
      <c r="HSN824" s="14"/>
      <c r="HSO824" s="14"/>
      <c r="HSP824" s="14"/>
      <c r="HSQ824" s="14"/>
      <c r="HSR824" s="14"/>
      <c r="HSS824" s="14"/>
      <c r="HST824" s="14"/>
      <c r="HSU824" s="14"/>
      <c r="HSV824" s="14"/>
      <c r="HSW824" s="14"/>
      <c r="HSX824" s="14"/>
      <c r="HSY824" s="14"/>
      <c r="HSZ824" s="14"/>
      <c r="HTA824" s="14"/>
      <c r="HTB824" s="14"/>
      <c r="HTC824" s="14"/>
      <c r="HTD824" s="14"/>
      <c r="HTE824" s="14"/>
      <c r="HTF824" s="14"/>
      <c r="HTG824" s="14"/>
      <c r="HTH824" s="14"/>
      <c r="HTI824" s="14"/>
      <c r="HTJ824" s="14"/>
      <c r="HTK824" s="14"/>
      <c r="HTL824" s="14"/>
      <c r="HTM824" s="14"/>
      <c r="HTN824" s="14"/>
      <c r="HTO824" s="14"/>
      <c r="HTP824" s="14"/>
      <c r="HTQ824" s="14"/>
      <c r="HTR824" s="14"/>
      <c r="HTS824" s="14"/>
      <c r="HTT824" s="14"/>
      <c r="HTU824" s="14"/>
      <c r="HTV824" s="14"/>
      <c r="HTW824" s="14"/>
      <c r="HTX824" s="14"/>
      <c r="HTY824" s="14"/>
      <c r="HTZ824" s="14"/>
      <c r="HUA824" s="14"/>
      <c r="HUB824" s="14"/>
      <c r="HUC824" s="14"/>
      <c r="HUD824" s="14"/>
      <c r="HUE824" s="14"/>
      <c r="HUF824" s="14"/>
      <c r="HUG824" s="14"/>
      <c r="HUH824" s="14"/>
      <c r="HUI824" s="14"/>
      <c r="HUJ824" s="14"/>
      <c r="HUK824" s="14"/>
      <c r="HUL824" s="14"/>
      <c r="HUM824" s="14"/>
      <c r="HUN824" s="14"/>
      <c r="HUO824" s="14"/>
      <c r="HUP824" s="14"/>
      <c r="HUQ824" s="14"/>
      <c r="HUR824" s="14"/>
      <c r="HUS824" s="14"/>
      <c r="HUT824" s="14"/>
      <c r="HUU824" s="14"/>
      <c r="HUV824" s="14"/>
      <c r="HUW824" s="14"/>
      <c r="HUX824" s="14"/>
      <c r="HUY824" s="14"/>
      <c r="HUZ824" s="14"/>
      <c r="HVA824" s="14"/>
      <c r="HVB824" s="14"/>
      <c r="HVC824" s="14"/>
      <c r="HVD824" s="14"/>
      <c r="HVE824" s="14"/>
      <c r="HVF824" s="14"/>
      <c r="HVG824" s="14"/>
      <c r="HVH824" s="14"/>
      <c r="HVI824" s="14"/>
      <c r="HVJ824" s="14"/>
      <c r="HVK824" s="14"/>
      <c r="HVL824" s="14"/>
      <c r="HVM824" s="14"/>
      <c r="HVN824" s="14"/>
      <c r="HVO824" s="14"/>
      <c r="HVP824" s="14"/>
      <c r="HVQ824" s="14"/>
      <c r="HVR824" s="14"/>
      <c r="HVS824" s="14"/>
      <c r="HVT824" s="14"/>
      <c r="HVU824" s="14"/>
      <c r="HVV824" s="14"/>
      <c r="HVW824" s="14"/>
      <c r="HVX824" s="14"/>
      <c r="HVY824" s="14"/>
      <c r="HVZ824" s="14"/>
      <c r="HWA824" s="14"/>
      <c r="HWB824" s="14"/>
      <c r="HWC824" s="14"/>
      <c r="HWD824" s="14"/>
      <c r="HWE824" s="14"/>
      <c r="HWF824" s="14"/>
      <c r="HWG824" s="14"/>
      <c r="HWH824" s="14"/>
      <c r="HWI824" s="14"/>
      <c r="HWJ824" s="14"/>
      <c r="HWK824" s="14"/>
      <c r="HWL824" s="14"/>
      <c r="HWM824" s="14"/>
      <c r="HWN824" s="14"/>
      <c r="HWO824" s="14"/>
      <c r="HWP824" s="14"/>
      <c r="HWQ824" s="14"/>
      <c r="HWR824" s="14"/>
      <c r="HWS824" s="14"/>
      <c r="HWT824" s="14"/>
      <c r="HWU824" s="14"/>
      <c r="HWV824" s="14"/>
      <c r="HWW824" s="14"/>
      <c r="HWX824" s="14"/>
      <c r="HWY824" s="14"/>
      <c r="HWZ824" s="14"/>
      <c r="HXA824" s="14"/>
      <c r="HXB824" s="14"/>
      <c r="HXC824" s="14"/>
      <c r="HXD824" s="14"/>
      <c r="HXE824" s="14"/>
      <c r="HXF824" s="14"/>
      <c r="HXG824" s="14"/>
      <c r="HXH824" s="14"/>
      <c r="HXI824" s="14"/>
      <c r="HXJ824" s="14"/>
      <c r="HXK824" s="14"/>
      <c r="HXL824" s="14"/>
      <c r="HXM824" s="14"/>
      <c r="HXN824" s="14"/>
      <c r="HXO824" s="14"/>
      <c r="HXP824" s="14"/>
      <c r="HXQ824" s="14"/>
      <c r="HXR824" s="14"/>
      <c r="HXS824" s="14"/>
      <c r="HXT824" s="14"/>
      <c r="HXU824" s="14"/>
      <c r="HXV824" s="14"/>
      <c r="HXW824" s="14"/>
      <c r="HXX824" s="14"/>
      <c r="HXY824" s="14"/>
      <c r="HXZ824" s="14"/>
      <c r="HYA824" s="14"/>
      <c r="HYB824" s="14"/>
      <c r="HYC824" s="14"/>
      <c r="HYD824" s="14"/>
      <c r="HYE824" s="14"/>
      <c r="HYF824" s="14"/>
      <c r="HYG824" s="14"/>
      <c r="HYH824" s="14"/>
      <c r="HYI824" s="14"/>
      <c r="HYJ824" s="14"/>
      <c r="HYK824" s="14"/>
      <c r="HYL824" s="14"/>
      <c r="HYM824" s="14"/>
      <c r="HYN824" s="14"/>
      <c r="HYO824" s="14"/>
      <c r="HYP824" s="14"/>
      <c r="HYQ824" s="14"/>
      <c r="HYR824" s="14"/>
      <c r="HYS824" s="14"/>
      <c r="HYT824" s="14"/>
      <c r="HYU824" s="14"/>
      <c r="HYV824" s="14"/>
      <c r="HYW824" s="14"/>
      <c r="HYX824" s="14"/>
      <c r="HYY824" s="14"/>
      <c r="HYZ824" s="14"/>
      <c r="HZA824" s="14"/>
      <c r="HZB824" s="14"/>
      <c r="HZC824" s="14"/>
      <c r="HZD824" s="14"/>
      <c r="HZE824" s="14"/>
      <c r="HZF824" s="14"/>
      <c r="HZG824" s="14"/>
      <c r="HZH824" s="14"/>
      <c r="HZI824" s="14"/>
      <c r="HZJ824" s="14"/>
      <c r="HZK824" s="14"/>
      <c r="HZL824" s="14"/>
      <c r="HZM824" s="14"/>
      <c r="HZN824" s="14"/>
      <c r="HZO824" s="14"/>
      <c r="HZP824" s="14"/>
      <c r="HZQ824" s="14"/>
      <c r="HZR824" s="14"/>
      <c r="HZS824" s="14"/>
      <c r="HZT824" s="14"/>
      <c r="HZU824" s="14"/>
      <c r="HZV824" s="14"/>
      <c r="HZW824" s="14"/>
      <c r="HZX824" s="14"/>
      <c r="HZY824" s="14"/>
      <c r="HZZ824" s="14"/>
      <c r="IAA824" s="14"/>
      <c r="IAB824" s="14"/>
      <c r="IAC824" s="14"/>
      <c r="IAD824" s="14"/>
      <c r="IAE824" s="14"/>
      <c r="IAF824" s="14"/>
      <c r="IAG824" s="14"/>
      <c r="IAH824" s="14"/>
      <c r="IAI824" s="14"/>
      <c r="IAJ824" s="14"/>
      <c r="IAK824" s="14"/>
      <c r="IAL824" s="14"/>
      <c r="IAM824" s="14"/>
      <c r="IAN824" s="14"/>
      <c r="IAO824" s="14"/>
      <c r="IAP824" s="14"/>
      <c r="IAQ824" s="14"/>
      <c r="IAR824" s="14"/>
      <c r="IAS824" s="14"/>
      <c r="IAT824" s="14"/>
      <c r="IAU824" s="14"/>
      <c r="IAV824" s="14"/>
      <c r="IAW824" s="14"/>
      <c r="IAX824" s="14"/>
      <c r="IAY824" s="14"/>
      <c r="IAZ824" s="14"/>
      <c r="IBA824" s="14"/>
      <c r="IBB824" s="14"/>
      <c r="IBC824" s="14"/>
      <c r="IBD824" s="14"/>
      <c r="IBE824" s="14"/>
      <c r="IBF824" s="14"/>
      <c r="IBG824" s="14"/>
      <c r="IBH824" s="14"/>
      <c r="IBI824" s="14"/>
      <c r="IBJ824" s="14"/>
      <c r="IBK824" s="14"/>
      <c r="IBL824" s="14"/>
      <c r="IBM824" s="14"/>
      <c r="IBN824" s="14"/>
      <c r="IBO824" s="14"/>
      <c r="IBP824" s="14"/>
      <c r="IBQ824" s="14"/>
      <c r="IBR824" s="14"/>
      <c r="IBS824" s="14"/>
      <c r="IBT824" s="14"/>
      <c r="IBU824" s="14"/>
      <c r="IBV824" s="14"/>
      <c r="IBW824" s="14"/>
      <c r="IBX824" s="14"/>
      <c r="IBY824" s="14"/>
      <c r="IBZ824" s="14"/>
      <c r="ICA824" s="14"/>
      <c r="ICB824" s="14"/>
      <c r="ICC824" s="14"/>
      <c r="ICD824" s="14"/>
      <c r="ICE824" s="14"/>
      <c r="ICF824" s="14"/>
      <c r="ICG824" s="14"/>
      <c r="ICH824" s="14"/>
      <c r="ICI824" s="14"/>
      <c r="ICJ824" s="14"/>
      <c r="ICK824" s="14"/>
      <c r="ICL824" s="14"/>
      <c r="ICM824" s="14"/>
      <c r="ICN824" s="14"/>
      <c r="ICO824" s="14"/>
      <c r="ICP824" s="14"/>
      <c r="ICQ824" s="14"/>
      <c r="ICR824" s="14"/>
      <c r="ICS824" s="14"/>
      <c r="ICT824" s="14"/>
      <c r="ICU824" s="14"/>
      <c r="ICV824" s="14"/>
      <c r="ICW824" s="14"/>
      <c r="ICX824" s="14"/>
      <c r="ICY824" s="14"/>
      <c r="ICZ824" s="14"/>
      <c r="IDA824" s="14"/>
      <c r="IDB824" s="14"/>
      <c r="IDC824" s="14"/>
      <c r="IDD824" s="14"/>
      <c r="IDE824" s="14"/>
      <c r="IDF824" s="14"/>
      <c r="IDG824" s="14"/>
      <c r="IDH824" s="14"/>
      <c r="IDI824" s="14"/>
      <c r="IDJ824" s="14"/>
      <c r="IDK824" s="14"/>
      <c r="IDL824" s="14"/>
      <c r="IDM824" s="14"/>
      <c r="IDN824" s="14"/>
      <c r="IDO824" s="14"/>
      <c r="IDP824" s="14"/>
      <c r="IDQ824" s="14"/>
      <c r="IDR824" s="14"/>
      <c r="IDS824" s="14"/>
      <c r="IDT824" s="14"/>
      <c r="IDU824" s="14"/>
      <c r="IDV824" s="14"/>
      <c r="IDW824" s="14"/>
      <c r="IDX824" s="14"/>
      <c r="IDY824" s="14"/>
      <c r="IDZ824" s="14"/>
      <c r="IEA824" s="14"/>
      <c r="IEB824" s="14"/>
      <c r="IEC824" s="14"/>
      <c r="IED824" s="14"/>
      <c r="IEE824" s="14"/>
      <c r="IEF824" s="14"/>
      <c r="IEG824" s="14"/>
      <c r="IEH824" s="14"/>
      <c r="IEI824" s="14"/>
      <c r="IEJ824" s="14"/>
      <c r="IEK824" s="14"/>
      <c r="IEL824" s="14"/>
      <c r="IEM824" s="14"/>
      <c r="IEN824" s="14"/>
      <c r="IEO824" s="14"/>
      <c r="IEP824" s="14"/>
      <c r="IEQ824" s="14"/>
      <c r="IER824" s="14"/>
      <c r="IES824" s="14"/>
      <c r="IET824" s="14"/>
      <c r="IEU824" s="14"/>
      <c r="IEV824" s="14"/>
      <c r="IEW824" s="14"/>
      <c r="IEX824" s="14"/>
      <c r="IEY824" s="14"/>
      <c r="IEZ824" s="14"/>
      <c r="IFA824" s="14"/>
      <c r="IFB824" s="14"/>
      <c r="IFC824" s="14"/>
      <c r="IFD824" s="14"/>
      <c r="IFE824" s="14"/>
      <c r="IFF824" s="14"/>
      <c r="IFG824" s="14"/>
      <c r="IFH824" s="14"/>
      <c r="IFI824" s="14"/>
      <c r="IFJ824" s="14"/>
      <c r="IFK824" s="14"/>
      <c r="IFL824" s="14"/>
      <c r="IFM824" s="14"/>
      <c r="IFN824" s="14"/>
      <c r="IFO824" s="14"/>
      <c r="IFP824" s="14"/>
      <c r="IFQ824" s="14"/>
      <c r="IFR824" s="14"/>
      <c r="IFS824" s="14"/>
      <c r="IFT824" s="14"/>
      <c r="IFU824" s="14"/>
      <c r="IFV824" s="14"/>
      <c r="IFW824" s="14"/>
      <c r="IFX824" s="14"/>
      <c r="IFY824" s="14"/>
      <c r="IFZ824" s="14"/>
      <c r="IGA824" s="14"/>
      <c r="IGB824" s="14"/>
      <c r="IGC824" s="14"/>
      <c r="IGD824" s="14"/>
      <c r="IGE824" s="14"/>
      <c r="IGF824" s="14"/>
      <c r="IGG824" s="14"/>
      <c r="IGH824" s="14"/>
      <c r="IGI824" s="14"/>
      <c r="IGJ824" s="14"/>
      <c r="IGK824" s="14"/>
      <c r="IGL824" s="14"/>
      <c r="IGM824" s="14"/>
      <c r="IGN824" s="14"/>
      <c r="IGO824" s="14"/>
      <c r="IGP824" s="14"/>
      <c r="IGQ824" s="14"/>
      <c r="IGR824" s="14"/>
      <c r="IGS824" s="14"/>
      <c r="IGT824" s="14"/>
      <c r="IGU824" s="14"/>
      <c r="IGV824" s="14"/>
      <c r="IGW824" s="14"/>
      <c r="IGX824" s="14"/>
      <c r="IGY824" s="14"/>
      <c r="IGZ824" s="14"/>
      <c r="IHA824" s="14"/>
      <c r="IHB824" s="14"/>
      <c r="IHC824" s="14"/>
      <c r="IHD824" s="14"/>
      <c r="IHE824" s="14"/>
      <c r="IHF824" s="14"/>
      <c r="IHG824" s="14"/>
      <c r="IHH824" s="14"/>
      <c r="IHI824" s="14"/>
      <c r="IHJ824" s="14"/>
      <c r="IHK824" s="14"/>
      <c r="IHL824" s="14"/>
      <c r="IHM824" s="14"/>
      <c r="IHN824" s="14"/>
      <c r="IHO824" s="14"/>
      <c r="IHP824" s="14"/>
      <c r="IHQ824" s="14"/>
      <c r="IHR824" s="14"/>
      <c r="IHS824" s="14"/>
      <c r="IHT824" s="14"/>
      <c r="IHU824" s="14"/>
      <c r="IHV824" s="14"/>
      <c r="IHW824" s="14"/>
      <c r="IHX824" s="14"/>
      <c r="IHY824" s="14"/>
      <c r="IHZ824" s="14"/>
      <c r="IIA824" s="14"/>
      <c r="IIB824" s="14"/>
      <c r="IIC824" s="14"/>
      <c r="IID824" s="14"/>
      <c r="IIE824" s="14"/>
      <c r="IIF824" s="14"/>
      <c r="IIG824" s="14"/>
      <c r="IIH824" s="14"/>
      <c r="III824" s="14"/>
      <c r="IIJ824" s="14"/>
      <c r="IIK824" s="14"/>
      <c r="IIL824" s="14"/>
      <c r="IIM824" s="14"/>
      <c r="IIN824" s="14"/>
      <c r="IIO824" s="14"/>
      <c r="IIP824" s="14"/>
      <c r="IIQ824" s="14"/>
      <c r="IIR824" s="14"/>
      <c r="IIS824" s="14"/>
      <c r="IIT824" s="14"/>
      <c r="IIU824" s="14"/>
      <c r="IIV824" s="14"/>
      <c r="IIW824" s="14"/>
      <c r="IIX824" s="14"/>
      <c r="IIY824" s="14"/>
      <c r="IIZ824" s="14"/>
      <c r="IJA824" s="14"/>
      <c r="IJB824" s="14"/>
      <c r="IJC824" s="14"/>
      <c r="IJD824" s="14"/>
      <c r="IJE824" s="14"/>
      <c r="IJF824" s="14"/>
      <c r="IJG824" s="14"/>
      <c r="IJH824" s="14"/>
      <c r="IJI824" s="14"/>
      <c r="IJJ824" s="14"/>
      <c r="IJK824" s="14"/>
      <c r="IJL824" s="14"/>
      <c r="IJM824" s="14"/>
      <c r="IJN824" s="14"/>
      <c r="IJO824" s="14"/>
      <c r="IJP824" s="14"/>
      <c r="IJQ824" s="14"/>
      <c r="IJR824" s="14"/>
      <c r="IJS824" s="14"/>
      <c r="IJT824" s="14"/>
      <c r="IJU824" s="14"/>
      <c r="IJV824" s="14"/>
      <c r="IJW824" s="14"/>
      <c r="IJX824" s="14"/>
      <c r="IJY824" s="14"/>
      <c r="IJZ824" s="14"/>
      <c r="IKA824" s="14"/>
      <c r="IKB824" s="14"/>
      <c r="IKC824" s="14"/>
      <c r="IKD824" s="14"/>
      <c r="IKE824" s="14"/>
      <c r="IKF824" s="14"/>
      <c r="IKG824" s="14"/>
      <c r="IKH824" s="14"/>
      <c r="IKI824" s="14"/>
      <c r="IKJ824" s="14"/>
      <c r="IKK824" s="14"/>
      <c r="IKL824" s="14"/>
      <c r="IKM824" s="14"/>
      <c r="IKN824" s="14"/>
      <c r="IKO824" s="14"/>
      <c r="IKP824" s="14"/>
      <c r="IKQ824" s="14"/>
      <c r="IKR824" s="14"/>
      <c r="IKS824" s="14"/>
      <c r="IKT824" s="14"/>
      <c r="IKU824" s="14"/>
      <c r="IKV824" s="14"/>
      <c r="IKW824" s="14"/>
      <c r="IKX824" s="14"/>
      <c r="IKY824" s="14"/>
      <c r="IKZ824" s="14"/>
      <c r="ILA824" s="14"/>
      <c r="ILB824" s="14"/>
      <c r="ILC824" s="14"/>
      <c r="ILD824" s="14"/>
      <c r="ILE824" s="14"/>
      <c r="ILF824" s="14"/>
      <c r="ILG824" s="14"/>
      <c r="ILH824" s="14"/>
      <c r="ILI824" s="14"/>
      <c r="ILJ824" s="14"/>
      <c r="ILK824" s="14"/>
      <c r="ILL824" s="14"/>
      <c r="ILM824" s="14"/>
      <c r="ILN824" s="14"/>
      <c r="ILO824" s="14"/>
      <c r="ILP824" s="14"/>
      <c r="ILQ824" s="14"/>
      <c r="ILR824" s="14"/>
      <c r="ILS824" s="14"/>
      <c r="ILT824" s="14"/>
      <c r="ILU824" s="14"/>
      <c r="ILV824" s="14"/>
      <c r="ILW824" s="14"/>
      <c r="ILX824" s="14"/>
      <c r="ILY824" s="14"/>
      <c r="ILZ824" s="14"/>
      <c r="IMA824" s="14"/>
      <c r="IMB824" s="14"/>
      <c r="IMC824" s="14"/>
      <c r="IMD824" s="14"/>
      <c r="IME824" s="14"/>
      <c r="IMF824" s="14"/>
      <c r="IMG824" s="14"/>
      <c r="IMH824" s="14"/>
      <c r="IMI824" s="14"/>
      <c r="IMJ824" s="14"/>
      <c r="IMK824" s="14"/>
      <c r="IML824" s="14"/>
      <c r="IMM824" s="14"/>
      <c r="IMN824" s="14"/>
      <c r="IMO824" s="14"/>
      <c r="IMP824" s="14"/>
      <c r="IMQ824" s="14"/>
      <c r="IMR824" s="14"/>
      <c r="IMS824" s="14"/>
      <c r="IMT824" s="14"/>
      <c r="IMU824" s="14"/>
      <c r="IMV824" s="14"/>
      <c r="IMW824" s="14"/>
      <c r="IMX824" s="14"/>
      <c r="IMY824" s="14"/>
      <c r="IMZ824" s="14"/>
      <c r="INA824" s="14"/>
      <c r="INB824" s="14"/>
      <c r="INC824" s="14"/>
      <c r="IND824" s="14"/>
      <c r="INE824" s="14"/>
      <c r="INF824" s="14"/>
      <c r="ING824" s="14"/>
      <c r="INH824" s="14"/>
      <c r="INI824" s="14"/>
      <c r="INJ824" s="14"/>
      <c r="INK824" s="14"/>
      <c r="INL824" s="14"/>
      <c r="INM824" s="14"/>
      <c r="INN824" s="14"/>
      <c r="INO824" s="14"/>
      <c r="INP824" s="14"/>
      <c r="INQ824" s="14"/>
      <c r="INR824" s="14"/>
      <c r="INS824" s="14"/>
      <c r="INT824" s="14"/>
      <c r="INU824" s="14"/>
      <c r="INV824" s="14"/>
      <c r="INW824" s="14"/>
      <c r="INX824" s="14"/>
      <c r="INY824" s="14"/>
      <c r="INZ824" s="14"/>
      <c r="IOA824" s="14"/>
      <c r="IOB824" s="14"/>
      <c r="IOC824" s="14"/>
      <c r="IOD824" s="14"/>
      <c r="IOE824" s="14"/>
      <c r="IOF824" s="14"/>
      <c r="IOG824" s="14"/>
      <c r="IOH824" s="14"/>
      <c r="IOI824" s="14"/>
      <c r="IOJ824" s="14"/>
      <c r="IOK824" s="14"/>
      <c r="IOL824" s="14"/>
      <c r="IOM824" s="14"/>
      <c r="ION824" s="14"/>
      <c r="IOO824" s="14"/>
      <c r="IOP824" s="14"/>
      <c r="IOQ824" s="14"/>
      <c r="IOR824" s="14"/>
      <c r="IOS824" s="14"/>
      <c r="IOT824" s="14"/>
      <c r="IOU824" s="14"/>
      <c r="IOV824" s="14"/>
      <c r="IOW824" s="14"/>
      <c r="IOX824" s="14"/>
      <c r="IOY824" s="14"/>
      <c r="IOZ824" s="14"/>
      <c r="IPA824" s="14"/>
      <c r="IPB824" s="14"/>
      <c r="IPC824" s="14"/>
      <c r="IPD824" s="14"/>
      <c r="IPE824" s="14"/>
      <c r="IPF824" s="14"/>
      <c r="IPG824" s="14"/>
      <c r="IPH824" s="14"/>
      <c r="IPI824" s="14"/>
      <c r="IPJ824" s="14"/>
      <c r="IPK824" s="14"/>
      <c r="IPL824" s="14"/>
      <c r="IPM824" s="14"/>
      <c r="IPN824" s="14"/>
      <c r="IPO824" s="14"/>
      <c r="IPP824" s="14"/>
      <c r="IPQ824" s="14"/>
      <c r="IPR824" s="14"/>
      <c r="IPS824" s="14"/>
      <c r="IPT824" s="14"/>
      <c r="IPU824" s="14"/>
      <c r="IPV824" s="14"/>
      <c r="IPW824" s="14"/>
      <c r="IPX824" s="14"/>
      <c r="IPY824" s="14"/>
      <c r="IPZ824" s="14"/>
      <c r="IQA824" s="14"/>
      <c r="IQB824" s="14"/>
      <c r="IQC824" s="14"/>
      <c r="IQD824" s="14"/>
      <c r="IQE824" s="14"/>
      <c r="IQF824" s="14"/>
      <c r="IQG824" s="14"/>
      <c r="IQH824" s="14"/>
      <c r="IQI824" s="14"/>
      <c r="IQJ824" s="14"/>
      <c r="IQK824" s="14"/>
      <c r="IQL824" s="14"/>
      <c r="IQM824" s="14"/>
      <c r="IQN824" s="14"/>
      <c r="IQO824" s="14"/>
      <c r="IQP824" s="14"/>
      <c r="IQQ824" s="14"/>
      <c r="IQR824" s="14"/>
      <c r="IQS824" s="14"/>
      <c r="IQT824" s="14"/>
      <c r="IQU824" s="14"/>
      <c r="IQV824" s="14"/>
      <c r="IQW824" s="14"/>
      <c r="IQX824" s="14"/>
      <c r="IQY824" s="14"/>
      <c r="IQZ824" s="14"/>
      <c r="IRA824" s="14"/>
      <c r="IRB824" s="14"/>
      <c r="IRC824" s="14"/>
      <c r="IRD824" s="14"/>
      <c r="IRE824" s="14"/>
      <c r="IRF824" s="14"/>
      <c r="IRG824" s="14"/>
      <c r="IRH824" s="14"/>
      <c r="IRI824" s="14"/>
      <c r="IRJ824" s="14"/>
      <c r="IRK824" s="14"/>
      <c r="IRL824" s="14"/>
      <c r="IRM824" s="14"/>
      <c r="IRN824" s="14"/>
      <c r="IRO824" s="14"/>
      <c r="IRP824" s="14"/>
      <c r="IRQ824" s="14"/>
      <c r="IRR824" s="14"/>
      <c r="IRS824" s="14"/>
      <c r="IRT824" s="14"/>
      <c r="IRU824" s="14"/>
      <c r="IRV824" s="14"/>
      <c r="IRW824" s="14"/>
      <c r="IRX824" s="14"/>
      <c r="IRY824" s="14"/>
      <c r="IRZ824" s="14"/>
      <c r="ISA824" s="14"/>
      <c r="ISB824" s="14"/>
      <c r="ISC824" s="14"/>
      <c r="ISD824" s="14"/>
      <c r="ISE824" s="14"/>
      <c r="ISF824" s="14"/>
      <c r="ISG824" s="14"/>
      <c r="ISH824" s="14"/>
      <c r="ISI824" s="14"/>
      <c r="ISJ824" s="14"/>
      <c r="ISK824" s="14"/>
      <c r="ISL824" s="14"/>
      <c r="ISM824" s="14"/>
      <c r="ISN824" s="14"/>
      <c r="ISO824" s="14"/>
      <c r="ISP824" s="14"/>
      <c r="ISQ824" s="14"/>
      <c r="ISR824" s="14"/>
      <c r="ISS824" s="14"/>
      <c r="IST824" s="14"/>
      <c r="ISU824" s="14"/>
      <c r="ISV824" s="14"/>
      <c r="ISW824" s="14"/>
      <c r="ISX824" s="14"/>
      <c r="ISY824" s="14"/>
      <c r="ISZ824" s="14"/>
      <c r="ITA824" s="14"/>
      <c r="ITB824" s="14"/>
      <c r="ITC824" s="14"/>
      <c r="ITD824" s="14"/>
      <c r="ITE824" s="14"/>
      <c r="ITF824" s="14"/>
      <c r="ITG824" s="14"/>
      <c r="ITH824" s="14"/>
      <c r="ITI824" s="14"/>
      <c r="ITJ824" s="14"/>
      <c r="ITK824" s="14"/>
      <c r="ITL824" s="14"/>
      <c r="ITM824" s="14"/>
      <c r="ITN824" s="14"/>
      <c r="ITO824" s="14"/>
      <c r="ITP824" s="14"/>
      <c r="ITQ824" s="14"/>
      <c r="ITR824" s="14"/>
      <c r="ITS824" s="14"/>
      <c r="ITT824" s="14"/>
      <c r="ITU824" s="14"/>
      <c r="ITV824" s="14"/>
      <c r="ITW824" s="14"/>
      <c r="ITX824" s="14"/>
      <c r="ITY824" s="14"/>
      <c r="ITZ824" s="14"/>
      <c r="IUA824" s="14"/>
      <c r="IUB824" s="14"/>
      <c r="IUC824" s="14"/>
      <c r="IUD824" s="14"/>
      <c r="IUE824" s="14"/>
      <c r="IUF824" s="14"/>
      <c r="IUG824" s="14"/>
      <c r="IUH824" s="14"/>
      <c r="IUI824" s="14"/>
      <c r="IUJ824" s="14"/>
      <c r="IUK824" s="14"/>
      <c r="IUL824" s="14"/>
      <c r="IUM824" s="14"/>
      <c r="IUN824" s="14"/>
      <c r="IUO824" s="14"/>
      <c r="IUP824" s="14"/>
      <c r="IUQ824" s="14"/>
      <c r="IUR824" s="14"/>
      <c r="IUS824" s="14"/>
      <c r="IUT824" s="14"/>
      <c r="IUU824" s="14"/>
      <c r="IUV824" s="14"/>
      <c r="IUW824" s="14"/>
      <c r="IUX824" s="14"/>
      <c r="IUY824" s="14"/>
      <c r="IUZ824" s="14"/>
      <c r="IVA824" s="14"/>
      <c r="IVB824" s="14"/>
      <c r="IVC824" s="14"/>
      <c r="IVD824" s="14"/>
      <c r="IVE824" s="14"/>
      <c r="IVF824" s="14"/>
      <c r="IVG824" s="14"/>
      <c r="IVH824" s="14"/>
      <c r="IVI824" s="14"/>
      <c r="IVJ824" s="14"/>
      <c r="IVK824" s="14"/>
      <c r="IVL824" s="14"/>
      <c r="IVM824" s="14"/>
      <c r="IVN824" s="14"/>
      <c r="IVO824" s="14"/>
      <c r="IVP824" s="14"/>
      <c r="IVQ824" s="14"/>
      <c r="IVR824" s="14"/>
      <c r="IVS824" s="14"/>
      <c r="IVT824" s="14"/>
      <c r="IVU824" s="14"/>
      <c r="IVV824" s="14"/>
      <c r="IVW824" s="14"/>
      <c r="IVX824" s="14"/>
      <c r="IVY824" s="14"/>
      <c r="IVZ824" s="14"/>
      <c r="IWA824" s="14"/>
      <c r="IWB824" s="14"/>
      <c r="IWC824" s="14"/>
      <c r="IWD824" s="14"/>
      <c r="IWE824" s="14"/>
      <c r="IWF824" s="14"/>
      <c r="IWG824" s="14"/>
      <c r="IWH824" s="14"/>
      <c r="IWI824" s="14"/>
      <c r="IWJ824" s="14"/>
      <c r="IWK824" s="14"/>
      <c r="IWL824" s="14"/>
      <c r="IWM824" s="14"/>
      <c r="IWN824" s="14"/>
      <c r="IWO824" s="14"/>
      <c r="IWP824" s="14"/>
      <c r="IWQ824" s="14"/>
      <c r="IWR824" s="14"/>
      <c r="IWS824" s="14"/>
      <c r="IWT824" s="14"/>
      <c r="IWU824" s="14"/>
      <c r="IWV824" s="14"/>
      <c r="IWW824" s="14"/>
      <c r="IWX824" s="14"/>
      <c r="IWY824" s="14"/>
      <c r="IWZ824" s="14"/>
      <c r="IXA824" s="14"/>
      <c r="IXB824" s="14"/>
      <c r="IXC824" s="14"/>
      <c r="IXD824" s="14"/>
      <c r="IXE824" s="14"/>
      <c r="IXF824" s="14"/>
      <c r="IXG824" s="14"/>
      <c r="IXH824" s="14"/>
      <c r="IXI824" s="14"/>
      <c r="IXJ824" s="14"/>
      <c r="IXK824" s="14"/>
      <c r="IXL824" s="14"/>
      <c r="IXM824" s="14"/>
      <c r="IXN824" s="14"/>
      <c r="IXO824" s="14"/>
      <c r="IXP824" s="14"/>
      <c r="IXQ824" s="14"/>
      <c r="IXR824" s="14"/>
      <c r="IXS824" s="14"/>
      <c r="IXT824" s="14"/>
      <c r="IXU824" s="14"/>
      <c r="IXV824" s="14"/>
      <c r="IXW824" s="14"/>
      <c r="IXX824" s="14"/>
      <c r="IXY824" s="14"/>
      <c r="IXZ824" s="14"/>
      <c r="IYA824" s="14"/>
      <c r="IYB824" s="14"/>
      <c r="IYC824" s="14"/>
      <c r="IYD824" s="14"/>
      <c r="IYE824" s="14"/>
      <c r="IYF824" s="14"/>
      <c r="IYG824" s="14"/>
      <c r="IYH824" s="14"/>
      <c r="IYI824" s="14"/>
      <c r="IYJ824" s="14"/>
      <c r="IYK824" s="14"/>
      <c r="IYL824" s="14"/>
      <c r="IYM824" s="14"/>
      <c r="IYN824" s="14"/>
      <c r="IYO824" s="14"/>
      <c r="IYP824" s="14"/>
      <c r="IYQ824" s="14"/>
      <c r="IYR824" s="14"/>
      <c r="IYS824" s="14"/>
      <c r="IYT824" s="14"/>
      <c r="IYU824" s="14"/>
      <c r="IYV824" s="14"/>
      <c r="IYW824" s="14"/>
      <c r="IYX824" s="14"/>
      <c r="IYY824" s="14"/>
      <c r="IYZ824" s="14"/>
      <c r="IZA824" s="14"/>
      <c r="IZB824" s="14"/>
      <c r="IZC824" s="14"/>
      <c r="IZD824" s="14"/>
      <c r="IZE824" s="14"/>
      <c r="IZF824" s="14"/>
      <c r="IZG824" s="14"/>
      <c r="IZH824" s="14"/>
      <c r="IZI824" s="14"/>
      <c r="IZJ824" s="14"/>
      <c r="IZK824" s="14"/>
      <c r="IZL824" s="14"/>
      <c r="IZM824" s="14"/>
      <c r="IZN824" s="14"/>
      <c r="IZO824" s="14"/>
      <c r="IZP824" s="14"/>
      <c r="IZQ824" s="14"/>
      <c r="IZR824" s="14"/>
      <c r="IZS824" s="14"/>
      <c r="IZT824" s="14"/>
      <c r="IZU824" s="14"/>
      <c r="IZV824" s="14"/>
      <c r="IZW824" s="14"/>
      <c r="IZX824" s="14"/>
      <c r="IZY824" s="14"/>
      <c r="IZZ824" s="14"/>
      <c r="JAA824" s="14"/>
      <c r="JAB824" s="14"/>
      <c r="JAC824" s="14"/>
      <c r="JAD824" s="14"/>
      <c r="JAE824" s="14"/>
      <c r="JAF824" s="14"/>
      <c r="JAG824" s="14"/>
      <c r="JAH824" s="14"/>
      <c r="JAI824" s="14"/>
      <c r="JAJ824" s="14"/>
      <c r="JAK824" s="14"/>
      <c r="JAL824" s="14"/>
      <c r="JAM824" s="14"/>
      <c r="JAN824" s="14"/>
      <c r="JAO824" s="14"/>
      <c r="JAP824" s="14"/>
      <c r="JAQ824" s="14"/>
      <c r="JAR824" s="14"/>
      <c r="JAS824" s="14"/>
      <c r="JAT824" s="14"/>
      <c r="JAU824" s="14"/>
      <c r="JAV824" s="14"/>
      <c r="JAW824" s="14"/>
      <c r="JAX824" s="14"/>
      <c r="JAY824" s="14"/>
      <c r="JAZ824" s="14"/>
      <c r="JBA824" s="14"/>
      <c r="JBB824" s="14"/>
      <c r="JBC824" s="14"/>
      <c r="JBD824" s="14"/>
      <c r="JBE824" s="14"/>
      <c r="JBF824" s="14"/>
      <c r="JBG824" s="14"/>
      <c r="JBH824" s="14"/>
      <c r="JBI824" s="14"/>
      <c r="JBJ824" s="14"/>
      <c r="JBK824" s="14"/>
      <c r="JBL824" s="14"/>
      <c r="JBM824" s="14"/>
      <c r="JBN824" s="14"/>
      <c r="JBO824" s="14"/>
      <c r="JBP824" s="14"/>
      <c r="JBQ824" s="14"/>
      <c r="JBR824" s="14"/>
      <c r="JBS824" s="14"/>
      <c r="JBT824" s="14"/>
      <c r="JBU824" s="14"/>
      <c r="JBV824" s="14"/>
      <c r="JBW824" s="14"/>
      <c r="JBX824" s="14"/>
      <c r="JBY824" s="14"/>
      <c r="JBZ824" s="14"/>
      <c r="JCA824" s="14"/>
      <c r="JCB824" s="14"/>
      <c r="JCC824" s="14"/>
      <c r="JCD824" s="14"/>
      <c r="JCE824" s="14"/>
      <c r="JCF824" s="14"/>
      <c r="JCG824" s="14"/>
      <c r="JCH824" s="14"/>
      <c r="JCI824" s="14"/>
      <c r="JCJ824" s="14"/>
      <c r="JCK824" s="14"/>
      <c r="JCL824" s="14"/>
      <c r="JCM824" s="14"/>
      <c r="JCN824" s="14"/>
      <c r="JCO824" s="14"/>
      <c r="JCP824" s="14"/>
      <c r="JCQ824" s="14"/>
      <c r="JCR824" s="14"/>
      <c r="JCS824" s="14"/>
      <c r="JCT824" s="14"/>
      <c r="JCU824" s="14"/>
      <c r="JCV824" s="14"/>
      <c r="JCW824" s="14"/>
      <c r="JCX824" s="14"/>
      <c r="JCY824" s="14"/>
      <c r="JCZ824" s="14"/>
      <c r="JDA824" s="14"/>
      <c r="JDB824" s="14"/>
      <c r="JDC824" s="14"/>
      <c r="JDD824" s="14"/>
      <c r="JDE824" s="14"/>
      <c r="JDF824" s="14"/>
      <c r="JDG824" s="14"/>
      <c r="JDH824" s="14"/>
      <c r="JDI824" s="14"/>
      <c r="JDJ824" s="14"/>
      <c r="JDK824" s="14"/>
      <c r="JDL824" s="14"/>
      <c r="JDM824" s="14"/>
      <c r="JDN824" s="14"/>
      <c r="JDO824" s="14"/>
      <c r="JDP824" s="14"/>
      <c r="JDQ824" s="14"/>
      <c r="JDR824" s="14"/>
      <c r="JDS824" s="14"/>
      <c r="JDT824" s="14"/>
      <c r="JDU824" s="14"/>
      <c r="JDV824" s="14"/>
      <c r="JDW824" s="14"/>
      <c r="JDX824" s="14"/>
      <c r="JDY824" s="14"/>
      <c r="JDZ824" s="14"/>
      <c r="JEA824" s="14"/>
      <c r="JEB824" s="14"/>
      <c r="JEC824" s="14"/>
      <c r="JED824" s="14"/>
      <c r="JEE824" s="14"/>
      <c r="JEF824" s="14"/>
      <c r="JEG824" s="14"/>
      <c r="JEH824" s="14"/>
      <c r="JEI824" s="14"/>
      <c r="JEJ824" s="14"/>
      <c r="JEK824" s="14"/>
      <c r="JEL824" s="14"/>
      <c r="JEM824" s="14"/>
      <c r="JEN824" s="14"/>
      <c r="JEO824" s="14"/>
      <c r="JEP824" s="14"/>
      <c r="JEQ824" s="14"/>
      <c r="JER824" s="14"/>
      <c r="JES824" s="14"/>
      <c r="JET824" s="14"/>
      <c r="JEU824" s="14"/>
      <c r="JEV824" s="14"/>
      <c r="JEW824" s="14"/>
      <c r="JEX824" s="14"/>
      <c r="JEY824" s="14"/>
      <c r="JEZ824" s="14"/>
      <c r="JFA824" s="14"/>
      <c r="JFB824" s="14"/>
      <c r="JFC824" s="14"/>
      <c r="JFD824" s="14"/>
      <c r="JFE824" s="14"/>
      <c r="JFF824" s="14"/>
      <c r="JFG824" s="14"/>
      <c r="JFH824" s="14"/>
      <c r="JFI824" s="14"/>
      <c r="JFJ824" s="14"/>
      <c r="JFK824" s="14"/>
      <c r="JFL824" s="14"/>
      <c r="JFM824" s="14"/>
      <c r="JFN824" s="14"/>
      <c r="JFO824" s="14"/>
      <c r="JFP824" s="14"/>
      <c r="JFQ824" s="14"/>
      <c r="JFR824" s="14"/>
      <c r="JFS824" s="14"/>
      <c r="JFT824" s="14"/>
      <c r="JFU824" s="14"/>
      <c r="JFV824" s="14"/>
      <c r="JFW824" s="14"/>
      <c r="JFX824" s="14"/>
      <c r="JFY824" s="14"/>
      <c r="JFZ824" s="14"/>
      <c r="JGA824" s="14"/>
      <c r="JGB824" s="14"/>
      <c r="JGC824" s="14"/>
      <c r="JGD824" s="14"/>
      <c r="JGE824" s="14"/>
      <c r="JGF824" s="14"/>
      <c r="JGG824" s="14"/>
      <c r="JGH824" s="14"/>
      <c r="JGI824" s="14"/>
      <c r="JGJ824" s="14"/>
      <c r="JGK824" s="14"/>
      <c r="JGL824" s="14"/>
      <c r="JGM824" s="14"/>
      <c r="JGN824" s="14"/>
      <c r="JGO824" s="14"/>
      <c r="JGP824" s="14"/>
      <c r="JGQ824" s="14"/>
      <c r="JGR824" s="14"/>
      <c r="JGS824" s="14"/>
      <c r="JGT824" s="14"/>
      <c r="JGU824" s="14"/>
      <c r="JGV824" s="14"/>
      <c r="JGW824" s="14"/>
      <c r="JGX824" s="14"/>
      <c r="JGY824" s="14"/>
      <c r="JGZ824" s="14"/>
      <c r="JHA824" s="14"/>
      <c r="JHB824" s="14"/>
      <c r="JHC824" s="14"/>
      <c r="JHD824" s="14"/>
      <c r="JHE824" s="14"/>
      <c r="JHF824" s="14"/>
      <c r="JHG824" s="14"/>
      <c r="JHH824" s="14"/>
      <c r="JHI824" s="14"/>
      <c r="JHJ824" s="14"/>
      <c r="JHK824" s="14"/>
      <c r="JHL824" s="14"/>
      <c r="JHM824" s="14"/>
      <c r="JHN824" s="14"/>
      <c r="JHO824" s="14"/>
      <c r="JHP824" s="14"/>
      <c r="JHQ824" s="14"/>
      <c r="JHR824" s="14"/>
      <c r="JHS824" s="14"/>
      <c r="JHT824" s="14"/>
      <c r="JHU824" s="14"/>
      <c r="JHV824" s="14"/>
      <c r="JHW824" s="14"/>
      <c r="JHX824" s="14"/>
      <c r="JHY824" s="14"/>
      <c r="JHZ824" s="14"/>
      <c r="JIA824" s="14"/>
      <c r="JIB824" s="14"/>
      <c r="JIC824" s="14"/>
      <c r="JID824" s="14"/>
      <c r="JIE824" s="14"/>
      <c r="JIF824" s="14"/>
      <c r="JIG824" s="14"/>
      <c r="JIH824" s="14"/>
      <c r="JII824" s="14"/>
      <c r="JIJ824" s="14"/>
      <c r="JIK824" s="14"/>
      <c r="JIL824" s="14"/>
      <c r="JIM824" s="14"/>
      <c r="JIN824" s="14"/>
      <c r="JIO824" s="14"/>
      <c r="JIP824" s="14"/>
      <c r="JIQ824" s="14"/>
      <c r="JIR824" s="14"/>
      <c r="JIS824" s="14"/>
      <c r="JIT824" s="14"/>
      <c r="JIU824" s="14"/>
      <c r="JIV824" s="14"/>
      <c r="JIW824" s="14"/>
      <c r="JIX824" s="14"/>
      <c r="JIY824" s="14"/>
      <c r="JIZ824" s="14"/>
      <c r="JJA824" s="14"/>
      <c r="JJB824" s="14"/>
      <c r="JJC824" s="14"/>
      <c r="JJD824" s="14"/>
      <c r="JJE824" s="14"/>
      <c r="JJF824" s="14"/>
      <c r="JJG824" s="14"/>
      <c r="JJH824" s="14"/>
      <c r="JJI824" s="14"/>
      <c r="JJJ824" s="14"/>
      <c r="JJK824" s="14"/>
      <c r="JJL824" s="14"/>
      <c r="JJM824" s="14"/>
      <c r="JJN824" s="14"/>
      <c r="JJO824" s="14"/>
      <c r="JJP824" s="14"/>
      <c r="JJQ824" s="14"/>
      <c r="JJR824" s="14"/>
      <c r="JJS824" s="14"/>
      <c r="JJT824" s="14"/>
      <c r="JJU824" s="14"/>
      <c r="JJV824" s="14"/>
      <c r="JJW824" s="14"/>
      <c r="JJX824" s="14"/>
      <c r="JJY824" s="14"/>
      <c r="JJZ824" s="14"/>
      <c r="JKA824" s="14"/>
      <c r="JKB824" s="14"/>
      <c r="JKC824" s="14"/>
      <c r="JKD824" s="14"/>
      <c r="JKE824" s="14"/>
      <c r="JKF824" s="14"/>
      <c r="JKG824" s="14"/>
      <c r="JKH824" s="14"/>
      <c r="JKI824" s="14"/>
      <c r="JKJ824" s="14"/>
      <c r="JKK824" s="14"/>
      <c r="JKL824" s="14"/>
      <c r="JKM824" s="14"/>
      <c r="JKN824" s="14"/>
      <c r="JKO824" s="14"/>
      <c r="JKP824" s="14"/>
      <c r="JKQ824" s="14"/>
      <c r="JKR824" s="14"/>
      <c r="JKS824" s="14"/>
      <c r="JKT824" s="14"/>
      <c r="JKU824" s="14"/>
      <c r="JKV824" s="14"/>
      <c r="JKW824" s="14"/>
      <c r="JKX824" s="14"/>
      <c r="JKY824" s="14"/>
      <c r="JKZ824" s="14"/>
      <c r="JLA824" s="14"/>
      <c r="JLB824" s="14"/>
      <c r="JLC824" s="14"/>
      <c r="JLD824" s="14"/>
      <c r="JLE824" s="14"/>
      <c r="JLF824" s="14"/>
      <c r="JLG824" s="14"/>
      <c r="JLH824" s="14"/>
      <c r="JLI824" s="14"/>
      <c r="JLJ824" s="14"/>
      <c r="JLK824" s="14"/>
      <c r="JLL824" s="14"/>
      <c r="JLM824" s="14"/>
      <c r="JLN824" s="14"/>
      <c r="JLO824" s="14"/>
      <c r="JLP824" s="14"/>
      <c r="JLQ824" s="14"/>
      <c r="JLR824" s="14"/>
      <c r="JLS824" s="14"/>
      <c r="JLT824" s="14"/>
      <c r="JLU824" s="14"/>
      <c r="JLV824" s="14"/>
      <c r="JLW824" s="14"/>
      <c r="JLX824" s="14"/>
      <c r="JLY824" s="14"/>
      <c r="JLZ824" s="14"/>
      <c r="JMA824" s="14"/>
      <c r="JMB824" s="14"/>
      <c r="JMC824" s="14"/>
      <c r="JMD824" s="14"/>
      <c r="JME824" s="14"/>
      <c r="JMF824" s="14"/>
      <c r="JMG824" s="14"/>
      <c r="JMH824" s="14"/>
      <c r="JMI824" s="14"/>
      <c r="JMJ824" s="14"/>
      <c r="JMK824" s="14"/>
      <c r="JML824" s="14"/>
      <c r="JMM824" s="14"/>
      <c r="JMN824" s="14"/>
      <c r="JMO824" s="14"/>
      <c r="JMP824" s="14"/>
      <c r="JMQ824" s="14"/>
      <c r="JMR824" s="14"/>
      <c r="JMS824" s="14"/>
      <c r="JMT824" s="14"/>
      <c r="JMU824" s="14"/>
      <c r="JMV824" s="14"/>
      <c r="JMW824" s="14"/>
      <c r="JMX824" s="14"/>
      <c r="JMY824" s="14"/>
      <c r="JMZ824" s="14"/>
      <c r="JNA824" s="14"/>
      <c r="JNB824" s="14"/>
      <c r="JNC824" s="14"/>
      <c r="JND824" s="14"/>
      <c r="JNE824" s="14"/>
      <c r="JNF824" s="14"/>
      <c r="JNG824" s="14"/>
      <c r="JNH824" s="14"/>
      <c r="JNI824" s="14"/>
      <c r="JNJ824" s="14"/>
      <c r="JNK824" s="14"/>
      <c r="JNL824" s="14"/>
      <c r="JNM824" s="14"/>
      <c r="JNN824" s="14"/>
      <c r="JNO824" s="14"/>
      <c r="JNP824" s="14"/>
      <c r="JNQ824" s="14"/>
      <c r="JNR824" s="14"/>
      <c r="JNS824" s="14"/>
      <c r="JNT824" s="14"/>
      <c r="JNU824" s="14"/>
      <c r="JNV824" s="14"/>
      <c r="JNW824" s="14"/>
      <c r="JNX824" s="14"/>
      <c r="JNY824" s="14"/>
      <c r="JNZ824" s="14"/>
      <c r="JOA824" s="14"/>
      <c r="JOB824" s="14"/>
      <c r="JOC824" s="14"/>
      <c r="JOD824" s="14"/>
      <c r="JOE824" s="14"/>
      <c r="JOF824" s="14"/>
      <c r="JOG824" s="14"/>
      <c r="JOH824" s="14"/>
      <c r="JOI824" s="14"/>
      <c r="JOJ824" s="14"/>
      <c r="JOK824" s="14"/>
      <c r="JOL824" s="14"/>
      <c r="JOM824" s="14"/>
      <c r="JON824" s="14"/>
      <c r="JOO824" s="14"/>
      <c r="JOP824" s="14"/>
      <c r="JOQ824" s="14"/>
      <c r="JOR824" s="14"/>
      <c r="JOS824" s="14"/>
      <c r="JOT824" s="14"/>
      <c r="JOU824" s="14"/>
      <c r="JOV824" s="14"/>
      <c r="JOW824" s="14"/>
      <c r="JOX824" s="14"/>
      <c r="JOY824" s="14"/>
      <c r="JOZ824" s="14"/>
      <c r="JPA824" s="14"/>
      <c r="JPB824" s="14"/>
      <c r="JPC824" s="14"/>
      <c r="JPD824" s="14"/>
      <c r="JPE824" s="14"/>
      <c r="JPF824" s="14"/>
      <c r="JPG824" s="14"/>
      <c r="JPH824" s="14"/>
      <c r="JPI824" s="14"/>
      <c r="JPJ824" s="14"/>
      <c r="JPK824" s="14"/>
      <c r="JPL824" s="14"/>
      <c r="JPM824" s="14"/>
      <c r="JPN824" s="14"/>
      <c r="JPO824" s="14"/>
      <c r="JPP824" s="14"/>
      <c r="JPQ824" s="14"/>
      <c r="JPR824" s="14"/>
      <c r="JPS824" s="14"/>
      <c r="JPT824" s="14"/>
      <c r="JPU824" s="14"/>
      <c r="JPV824" s="14"/>
      <c r="JPW824" s="14"/>
      <c r="JPX824" s="14"/>
      <c r="JPY824" s="14"/>
      <c r="JPZ824" s="14"/>
      <c r="JQA824" s="14"/>
      <c r="JQB824" s="14"/>
      <c r="JQC824" s="14"/>
      <c r="JQD824" s="14"/>
      <c r="JQE824" s="14"/>
      <c r="JQF824" s="14"/>
      <c r="JQG824" s="14"/>
      <c r="JQH824" s="14"/>
      <c r="JQI824" s="14"/>
      <c r="JQJ824" s="14"/>
      <c r="JQK824" s="14"/>
      <c r="JQL824" s="14"/>
      <c r="JQM824" s="14"/>
      <c r="JQN824" s="14"/>
      <c r="JQO824" s="14"/>
      <c r="JQP824" s="14"/>
      <c r="JQQ824" s="14"/>
      <c r="JQR824" s="14"/>
      <c r="JQS824" s="14"/>
      <c r="JQT824" s="14"/>
      <c r="JQU824" s="14"/>
      <c r="JQV824" s="14"/>
      <c r="JQW824" s="14"/>
      <c r="JQX824" s="14"/>
      <c r="JQY824" s="14"/>
      <c r="JQZ824" s="14"/>
      <c r="JRA824" s="14"/>
      <c r="JRB824" s="14"/>
      <c r="JRC824" s="14"/>
      <c r="JRD824" s="14"/>
      <c r="JRE824" s="14"/>
      <c r="JRF824" s="14"/>
      <c r="JRG824" s="14"/>
      <c r="JRH824" s="14"/>
      <c r="JRI824" s="14"/>
      <c r="JRJ824" s="14"/>
      <c r="JRK824" s="14"/>
      <c r="JRL824" s="14"/>
      <c r="JRM824" s="14"/>
      <c r="JRN824" s="14"/>
      <c r="JRO824" s="14"/>
      <c r="JRP824" s="14"/>
      <c r="JRQ824" s="14"/>
      <c r="JRR824" s="14"/>
      <c r="JRS824" s="14"/>
      <c r="JRT824" s="14"/>
      <c r="JRU824" s="14"/>
      <c r="JRV824" s="14"/>
      <c r="JRW824" s="14"/>
      <c r="JRX824" s="14"/>
      <c r="JRY824" s="14"/>
      <c r="JRZ824" s="14"/>
      <c r="JSA824" s="14"/>
      <c r="JSB824" s="14"/>
      <c r="JSC824" s="14"/>
      <c r="JSD824" s="14"/>
      <c r="JSE824" s="14"/>
      <c r="JSF824" s="14"/>
      <c r="JSG824" s="14"/>
      <c r="JSH824" s="14"/>
      <c r="JSI824" s="14"/>
      <c r="JSJ824" s="14"/>
      <c r="JSK824" s="14"/>
      <c r="JSL824" s="14"/>
      <c r="JSM824" s="14"/>
      <c r="JSN824" s="14"/>
      <c r="JSO824" s="14"/>
      <c r="JSP824" s="14"/>
      <c r="JSQ824" s="14"/>
      <c r="JSR824" s="14"/>
      <c r="JSS824" s="14"/>
      <c r="JST824" s="14"/>
      <c r="JSU824" s="14"/>
      <c r="JSV824" s="14"/>
      <c r="JSW824" s="14"/>
      <c r="JSX824" s="14"/>
      <c r="JSY824" s="14"/>
      <c r="JSZ824" s="14"/>
      <c r="JTA824" s="14"/>
      <c r="JTB824" s="14"/>
      <c r="JTC824" s="14"/>
      <c r="JTD824" s="14"/>
      <c r="JTE824" s="14"/>
      <c r="JTF824" s="14"/>
      <c r="JTG824" s="14"/>
      <c r="JTH824" s="14"/>
      <c r="JTI824" s="14"/>
      <c r="JTJ824" s="14"/>
      <c r="JTK824" s="14"/>
      <c r="JTL824" s="14"/>
      <c r="JTM824" s="14"/>
      <c r="JTN824" s="14"/>
      <c r="JTO824" s="14"/>
      <c r="JTP824" s="14"/>
      <c r="JTQ824" s="14"/>
      <c r="JTR824" s="14"/>
      <c r="JTS824" s="14"/>
      <c r="JTT824" s="14"/>
      <c r="JTU824" s="14"/>
      <c r="JTV824" s="14"/>
      <c r="JTW824" s="14"/>
      <c r="JTX824" s="14"/>
      <c r="JTY824" s="14"/>
      <c r="JTZ824" s="14"/>
      <c r="JUA824" s="14"/>
      <c r="JUB824" s="14"/>
      <c r="JUC824" s="14"/>
      <c r="JUD824" s="14"/>
      <c r="JUE824" s="14"/>
      <c r="JUF824" s="14"/>
      <c r="JUG824" s="14"/>
      <c r="JUH824" s="14"/>
      <c r="JUI824" s="14"/>
      <c r="JUJ824" s="14"/>
      <c r="JUK824" s="14"/>
      <c r="JUL824" s="14"/>
      <c r="JUM824" s="14"/>
      <c r="JUN824" s="14"/>
      <c r="JUO824" s="14"/>
      <c r="JUP824" s="14"/>
      <c r="JUQ824" s="14"/>
      <c r="JUR824" s="14"/>
      <c r="JUS824" s="14"/>
      <c r="JUT824" s="14"/>
      <c r="JUU824" s="14"/>
      <c r="JUV824" s="14"/>
      <c r="JUW824" s="14"/>
      <c r="JUX824" s="14"/>
      <c r="JUY824" s="14"/>
      <c r="JUZ824" s="14"/>
      <c r="JVA824" s="14"/>
      <c r="JVB824" s="14"/>
      <c r="JVC824" s="14"/>
      <c r="JVD824" s="14"/>
      <c r="JVE824" s="14"/>
      <c r="JVF824" s="14"/>
      <c r="JVG824" s="14"/>
      <c r="JVH824" s="14"/>
      <c r="JVI824" s="14"/>
      <c r="JVJ824" s="14"/>
      <c r="JVK824" s="14"/>
      <c r="JVL824" s="14"/>
      <c r="JVM824" s="14"/>
      <c r="JVN824" s="14"/>
      <c r="JVO824" s="14"/>
      <c r="JVP824" s="14"/>
      <c r="JVQ824" s="14"/>
      <c r="JVR824" s="14"/>
      <c r="JVS824" s="14"/>
      <c r="JVT824" s="14"/>
      <c r="JVU824" s="14"/>
      <c r="JVV824" s="14"/>
      <c r="JVW824" s="14"/>
      <c r="JVX824" s="14"/>
      <c r="JVY824" s="14"/>
      <c r="JVZ824" s="14"/>
      <c r="JWA824" s="14"/>
      <c r="JWB824" s="14"/>
      <c r="JWC824" s="14"/>
      <c r="JWD824" s="14"/>
      <c r="JWE824" s="14"/>
      <c r="JWF824" s="14"/>
      <c r="JWG824" s="14"/>
      <c r="JWH824" s="14"/>
      <c r="JWI824" s="14"/>
      <c r="JWJ824" s="14"/>
      <c r="JWK824" s="14"/>
      <c r="JWL824" s="14"/>
      <c r="JWM824" s="14"/>
      <c r="JWN824" s="14"/>
      <c r="JWO824" s="14"/>
      <c r="JWP824" s="14"/>
      <c r="JWQ824" s="14"/>
      <c r="JWR824" s="14"/>
      <c r="JWS824" s="14"/>
      <c r="JWT824" s="14"/>
      <c r="JWU824" s="14"/>
      <c r="JWV824" s="14"/>
      <c r="JWW824" s="14"/>
      <c r="JWX824" s="14"/>
      <c r="JWY824" s="14"/>
      <c r="JWZ824" s="14"/>
      <c r="JXA824" s="14"/>
      <c r="JXB824" s="14"/>
      <c r="JXC824" s="14"/>
      <c r="JXD824" s="14"/>
      <c r="JXE824" s="14"/>
      <c r="JXF824" s="14"/>
      <c r="JXG824" s="14"/>
      <c r="JXH824" s="14"/>
      <c r="JXI824" s="14"/>
      <c r="JXJ824" s="14"/>
      <c r="JXK824" s="14"/>
      <c r="JXL824" s="14"/>
      <c r="JXM824" s="14"/>
      <c r="JXN824" s="14"/>
      <c r="JXO824" s="14"/>
      <c r="JXP824" s="14"/>
      <c r="JXQ824" s="14"/>
      <c r="JXR824" s="14"/>
      <c r="JXS824" s="14"/>
      <c r="JXT824" s="14"/>
      <c r="JXU824" s="14"/>
      <c r="JXV824" s="14"/>
      <c r="JXW824" s="14"/>
      <c r="JXX824" s="14"/>
      <c r="JXY824" s="14"/>
      <c r="JXZ824" s="14"/>
      <c r="JYA824" s="14"/>
      <c r="JYB824" s="14"/>
      <c r="JYC824" s="14"/>
      <c r="JYD824" s="14"/>
      <c r="JYE824" s="14"/>
      <c r="JYF824" s="14"/>
      <c r="JYG824" s="14"/>
      <c r="JYH824" s="14"/>
      <c r="JYI824" s="14"/>
      <c r="JYJ824" s="14"/>
      <c r="JYK824" s="14"/>
      <c r="JYL824" s="14"/>
      <c r="JYM824" s="14"/>
      <c r="JYN824" s="14"/>
      <c r="JYO824" s="14"/>
      <c r="JYP824" s="14"/>
      <c r="JYQ824" s="14"/>
      <c r="JYR824" s="14"/>
      <c r="JYS824" s="14"/>
      <c r="JYT824" s="14"/>
      <c r="JYU824" s="14"/>
      <c r="JYV824" s="14"/>
      <c r="JYW824" s="14"/>
      <c r="JYX824" s="14"/>
      <c r="JYY824" s="14"/>
      <c r="JYZ824" s="14"/>
      <c r="JZA824" s="14"/>
      <c r="JZB824" s="14"/>
      <c r="JZC824" s="14"/>
      <c r="JZD824" s="14"/>
      <c r="JZE824" s="14"/>
      <c r="JZF824" s="14"/>
      <c r="JZG824" s="14"/>
      <c r="JZH824" s="14"/>
      <c r="JZI824" s="14"/>
      <c r="JZJ824" s="14"/>
      <c r="JZK824" s="14"/>
      <c r="JZL824" s="14"/>
      <c r="JZM824" s="14"/>
      <c r="JZN824" s="14"/>
      <c r="JZO824" s="14"/>
      <c r="JZP824" s="14"/>
      <c r="JZQ824" s="14"/>
      <c r="JZR824" s="14"/>
      <c r="JZS824" s="14"/>
      <c r="JZT824" s="14"/>
      <c r="JZU824" s="14"/>
      <c r="JZV824" s="14"/>
      <c r="JZW824" s="14"/>
      <c r="JZX824" s="14"/>
      <c r="JZY824" s="14"/>
      <c r="JZZ824" s="14"/>
      <c r="KAA824" s="14"/>
      <c r="KAB824" s="14"/>
      <c r="KAC824" s="14"/>
      <c r="KAD824" s="14"/>
      <c r="KAE824" s="14"/>
      <c r="KAF824" s="14"/>
      <c r="KAG824" s="14"/>
      <c r="KAH824" s="14"/>
      <c r="KAI824" s="14"/>
      <c r="KAJ824" s="14"/>
      <c r="KAK824" s="14"/>
      <c r="KAL824" s="14"/>
      <c r="KAM824" s="14"/>
      <c r="KAN824" s="14"/>
      <c r="KAO824" s="14"/>
      <c r="KAP824" s="14"/>
      <c r="KAQ824" s="14"/>
      <c r="KAR824" s="14"/>
      <c r="KAS824" s="14"/>
      <c r="KAT824" s="14"/>
      <c r="KAU824" s="14"/>
      <c r="KAV824" s="14"/>
      <c r="KAW824" s="14"/>
      <c r="KAX824" s="14"/>
      <c r="KAY824" s="14"/>
      <c r="KAZ824" s="14"/>
      <c r="KBA824" s="14"/>
      <c r="KBB824" s="14"/>
      <c r="KBC824" s="14"/>
      <c r="KBD824" s="14"/>
      <c r="KBE824" s="14"/>
      <c r="KBF824" s="14"/>
      <c r="KBG824" s="14"/>
      <c r="KBH824" s="14"/>
      <c r="KBI824" s="14"/>
      <c r="KBJ824" s="14"/>
      <c r="KBK824" s="14"/>
      <c r="KBL824" s="14"/>
      <c r="KBM824" s="14"/>
      <c r="KBN824" s="14"/>
      <c r="KBO824" s="14"/>
      <c r="KBP824" s="14"/>
      <c r="KBQ824" s="14"/>
      <c r="KBR824" s="14"/>
      <c r="KBS824" s="14"/>
      <c r="KBT824" s="14"/>
      <c r="KBU824" s="14"/>
      <c r="KBV824" s="14"/>
      <c r="KBW824" s="14"/>
      <c r="KBX824" s="14"/>
      <c r="KBY824" s="14"/>
      <c r="KBZ824" s="14"/>
      <c r="KCA824" s="14"/>
      <c r="KCB824" s="14"/>
      <c r="KCC824" s="14"/>
      <c r="KCD824" s="14"/>
      <c r="KCE824" s="14"/>
      <c r="KCF824" s="14"/>
      <c r="KCG824" s="14"/>
      <c r="KCH824" s="14"/>
      <c r="KCI824" s="14"/>
      <c r="KCJ824" s="14"/>
      <c r="KCK824" s="14"/>
      <c r="KCL824" s="14"/>
      <c r="KCM824" s="14"/>
      <c r="KCN824" s="14"/>
      <c r="KCO824" s="14"/>
      <c r="KCP824" s="14"/>
      <c r="KCQ824" s="14"/>
      <c r="KCR824" s="14"/>
      <c r="KCS824" s="14"/>
      <c r="KCT824" s="14"/>
      <c r="KCU824" s="14"/>
      <c r="KCV824" s="14"/>
      <c r="KCW824" s="14"/>
      <c r="KCX824" s="14"/>
      <c r="KCY824" s="14"/>
      <c r="KCZ824" s="14"/>
      <c r="KDA824" s="14"/>
      <c r="KDB824" s="14"/>
      <c r="KDC824" s="14"/>
      <c r="KDD824" s="14"/>
      <c r="KDE824" s="14"/>
      <c r="KDF824" s="14"/>
      <c r="KDG824" s="14"/>
      <c r="KDH824" s="14"/>
      <c r="KDI824" s="14"/>
      <c r="KDJ824" s="14"/>
      <c r="KDK824" s="14"/>
      <c r="KDL824" s="14"/>
      <c r="KDM824" s="14"/>
      <c r="KDN824" s="14"/>
      <c r="KDO824" s="14"/>
      <c r="KDP824" s="14"/>
      <c r="KDQ824" s="14"/>
      <c r="KDR824" s="14"/>
      <c r="KDS824" s="14"/>
      <c r="KDT824" s="14"/>
      <c r="KDU824" s="14"/>
      <c r="KDV824" s="14"/>
      <c r="KDW824" s="14"/>
      <c r="KDX824" s="14"/>
      <c r="KDY824" s="14"/>
      <c r="KDZ824" s="14"/>
      <c r="KEA824" s="14"/>
      <c r="KEB824" s="14"/>
      <c r="KEC824" s="14"/>
      <c r="KED824" s="14"/>
      <c r="KEE824" s="14"/>
      <c r="KEF824" s="14"/>
      <c r="KEG824" s="14"/>
      <c r="KEH824" s="14"/>
      <c r="KEI824" s="14"/>
      <c r="KEJ824" s="14"/>
      <c r="KEK824" s="14"/>
      <c r="KEL824" s="14"/>
      <c r="KEM824" s="14"/>
      <c r="KEN824" s="14"/>
      <c r="KEO824" s="14"/>
      <c r="KEP824" s="14"/>
      <c r="KEQ824" s="14"/>
      <c r="KER824" s="14"/>
      <c r="KES824" s="14"/>
      <c r="KET824" s="14"/>
      <c r="KEU824" s="14"/>
      <c r="KEV824" s="14"/>
      <c r="KEW824" s="14"/>
      <c r="KEX824" s="14"/>
      <c r="KEY824" s="14"/>
      <c r="KEZ824" s="14"/>
      <c r="KFA824" s="14"/>
      <c r="KFB824" s="14"/>
      <c r="KFC824" s="14"/>
      <c r="KFD824" s="14"/>
      <c r="KFE824" s="14"/>
      <c r="KFF824" s="14"/>
      <c r="KFG824" s="14"/>
      <c r="KFH824" s="14"/>
      <c r="KFI824" s="14"/>
      <c r="KFJ824" s="14"/>
      <c r="KFK824" s="14"/>
      <c r="KFL824" s="14"/>
      <c r="KFM824" s="14"/>
      <c r="KFN824" s="14"/>
      <c r="KFO824" s="14"/>
      <c r="KFP824" s="14"/>
      <c r="KFQ824" s="14"/>
      <c r="KFR824" s="14"/>
      <c r="KFS824" s="14"/>
      <c r="KFT824" s="14"/>
      <c r="KFU824" s="14"/>
      <c r="KFV824" s="14"/>
      <c r="KFW824" s="14"/>
      <c r="KFX824" s="14"/>
      <c r="KFY824" s="14"/>
      <c r="KFZ824" s="14"/>
      <c r="KGA824" s="14"/>
      <c r="KGB824" s="14"/>
      <c r="KGC824" s="14"/>
      <c r="KGD824" s="14"/>
      <c r="KGE824" s="14"/>
      <c r="KGF824" s="14"/>
      <c r="KGG824" s="14"/>
      <c r="KGH824" s="14"/>
      <c r="KGI824" s="14"/>
      <c r="KGJ824" s="14"/>
      <c r="KGK824" s="14"/>
      <c r="KGL824" s="14"/>
      <c r="KGM824" s="14"/>
      <c r="KGN824" s="14"/>
      <c r="KGO824" s="14"/>
      <c r="KGP824" s="14"/>
      <c r="KGQ824" s="14"/>
      <c r="KGR824" s="14"/>
      <c r="KGS824" s="14"/>
      <c r="KGT824" s="14"/>
      <c r="KGU824" s="14"/>
      <c r="KGV824" s="14"/>
      <c r="KGW824" s="14"/>
      <c r="KGX824" s="14"/>
      <c r="KGY824" s="14"/>
      <c r="KGZ824" s="14"/>
      <c r="KHA824" s="14"/>
      <c r="KHB824" s="14"/>
      <c r="KHC824" s="14"/>
      <c r="KHD824" s="14"/>
      <c r="KHE824" s="14"/>
      <c r="KHF824" s="14"/>
      <c r="KHG824" s="14"/>
      <c r="KHH824" s="14"/>
      <c r="KHI824" s="14"/>
      <c r="KHJ824" s="14"/>
      <c r="KHK824" s="14"/>
      <c r="KHL824" s="14"/>
      <c r="KHM824" s="14"/>
      <c r="KHN824" s="14"/>
      <c r="KHO824" s="14"/>
      <c r="KHP824" s="14"/>
      <c r="KHQ824" s="14"/>
      <c r="KHR824" s="14"/>
      <c r="KHS824" s="14"/>
      <c r="KHT824" s="14"/>
      <c r="KHU824" s="14"/>
      <c r="KHV824" s="14"/>
      <c r="KHW824" s="14"/>
      <c r="KHX824" s="14"/>
      <c r="KHY824" s="14"/>
      <c r="KHZ824" s="14"/>
      <c r="KIA824" s="14"/>
      <c r="KIB824" s="14"/>
      <c r="KIC824" s="14"/>
      <c r="KID824" s="14"/>
      <c r="KIE824" s="14"/>
      <c r="KIF824" s="14"/>
      <c r="KIG824" s="14"/>
      <c r="KIH824" s="14"/>
      <c r="KII824" s="14"/>
      <c r="KIJ824" s="14"/>
      <c r="KIK824" s="14"/>
      <c r="KIL824" s="14"/>
      <c r="KIM824" s="14"/>
      <c r="KIN824" s="14"/>
      <c r="KIO824" s="14"/>
      <c r="KIP824" s="14"/>
      <c r="KIQ824" s="14"/>
      <c r="KIR824" s="14"/>
      <c r="KIS824" s="14"/>
      <c r="KIT824" s="14"/>
      <c r="KIU824" s="14"/>
      <c r="KIV824" s="14"/>
      <c r="KIW824" s="14"/>
      <c r="KIX824" s="14"/>
      <c r="KIY824" s="14"/>
      <c r="KIZ824" s="14"/>
      <c r="KJA824" s="14"/>
      <c r="KJB824" s="14"/>
      <c r="KJC824" s="14"/>
      <c r="KJD824" s="14"/>
      <c r="KJE824" s="14"/>
      <c r="KJF824" s="14"/>
      <c r="KJG824" s="14"/>
      <c r="KJH824" s="14"/>
      <c r="KJI824" s="14"/>
      <c r="KJJ824" s="14"/>
      <c r="KJK824" s="14"/>
      <c r="KJL824" s="14"/>
      <c r="KJM824" s="14"/>
      <c r="KJN824" s="14"/>
      <c r="KJO824" s="14"/>
      <c r="KJP824" s="14"/>
      <c r="KJQ824" s="14"/>
      <c r="KJR824" s="14"/>
      <c r="KJS824" s="14"/>
      <c r="KJT824" s="14"/>
      <c r="KJU824" s="14"/>
      <c r="KJV824" s="14"/>
      <c r="KJW824" s="14"/>
      <c r="KJX824" s="14"/>
      <c r="KJY824" s="14"/>
      <c r="KJZ824" s="14"/>
      <c r="KKA824" s="14"/>
      <c r="KKB824" s="14"/>
      <c r="KKC824" s="14"/>
      <c r="KKD824" s="14"/>
      <c r="KKE824" s="14"/>
      <c r="KKF824" s="14"/>
      <c r="KKG824" s="14"/>
      <c r="KKH824" s="14"/>
      <c r="KKI824" s="14"/>
      <c r="KKJ824" s="14"/>
      <c r="KKK824" s="14"/>
      <c r="KKL824" s="14"/>
      <c r="KKM824" s="14"/>
      <c r="KKN824" s="14"/>
      <c r="KKO824" s="14"/>
      <c r="KKP824" s="14"/>
      <c r="KKQ824" s="14"/>
      <c r="KKR824" s="14"/>
      <c r="KKS824" s="14"/>
      <c r="KKT824" s="14"/>
      <c r="KKU824" s="14"/>
      <c r="KKV824" s="14"/>
      <c r="KKW824" s="14"/>
      <c r="KKX824" s="14"/>
      <c r="KKY824" s="14"/>
      <c r="KKZ824" s="14"/>
      <c r="KLA824" s="14"/>
      <c r="KLB824" s="14"/>
      <c r="KLC824" s="14"/>
      <c r="KLD824" s="14"/>
      <c r="KLE824" s="14"/>
      <c r="KLF824" s="14"/>
      <c r="KLG824" s="14"/>
      <c r="KLH824" s="14"/>
      <c r="KLI824" s="14"/>
      <c r="KLJ824" s="14"/>
      <c r="KLK824" s="14"/>
      <c r="KLL824" s="14"/>
      <c r="KLM824" s="14"/>
      <c r="KLN824" s="14"/>
      <c r="KLO824" s="14"/>
      <c r="KLP824" s="14"/>
      <c r="KLQ824" s="14"/>
      <c r="KLR824" s="14"/>
      <c r="KLS824" s="14"/>
      <c r="KLT824" s="14"/>
      <c r="KLU824" s="14"/>
      <c r="KLV824" s="14"/>
      <c r="KLW824" s="14"/>
      <c r="KLX824" s="14"/>
      <c r="KLY824" s="14"/>
      <c r="KLZ824" s="14"/>
      <c r="KMA824" s="14"/>
      <c r="KMB824" s="14"/>
      <c r="KMC824" s="14"/>
      <c r="KMD824" s="14"/>
      <c r="KME824" s="14"/>
      <c r="KMF824" s="14"/>
      <c r="KMG824" s="14"/>
      <c r="KMH824" s="14"/>
      <c r="KMI824" s="14"/>
      <c r="KMJ824" s="14"/>
      <c r="KMK824" s="14"/>
      <c r="KML824" s="14"/>
      <c r="KMM824" s="14"/>
      <c r="KMN824" s="14"/>
      <c r="KMO824" s="14"/>
      <c r="KMP824" s="14"/>
      <c r="KMQ824" s="14"/>
      <c r="KMR824" s="14"/>
      <c r="KMS824" s="14"/>
      <c r="KMT824" s="14"/>
      <c r="KMU824" s="14"/>
      <c r="KMV824" s="14"/>
      <c r="KMW824" s="14"/>
      <c r="KMX824" s="14"/>
      <c r="KMY824" s="14"/>
      <c r="KMZ824" s="14"/>
      <c r="KNA824" s="14"/>
      <c r="KNB824" s="14"/>
      <c r="KNC824" s="14"/>
      <c r="KND824" s="14"/>
      <c r="KNE824" s="14"/>
      <c r="KNF824" s="14"/>
      <c r="KNG824" s="14"/>
      <c r="KNH824" s="14"/>
      <c r="KNI824" s="14"/>
      <c r="KNJ824" s="14"/>
      <c r="KNK824" s="14"/>
      <c r="KNL824" s="14"/>
      <c r="KNM824" s="14"/>
      <c r="KNN824" s="14"/>
      <c r="KNO824" s="14"/>
      <c r="KNP824" s="14"/>
      <c r="KNQ824" s="14"/>
      <c r="KNR824" s="14"/>
      <c r="KNS824" s="14"/>
      <c r="KNT824" s="14"/>
      <c r="KNU824" s="14"/>
      <c r="KNV824" s="14"/>
      <c r="KNW824" s="14"/>
      <c r="KNX824" s="14"/>
      <c r="KNY824" s="14"/>
      <c r="KNZ824" s="14"/>
      <c r="KOA824" s="14"/>
      <c r="KOB824" s="14"/>
      <c r="KOC824" s="14"/>
      <c r="KOD824" s="14"/>
      <c r="KOE824" s="14"/>
      <c r="KOF824" s="14"/>
      <c r="KOG824" s="14"/>
      <c r="KOH824" s="14"/>
      <c r="KOI824" s="14"/>
      <c r="KOJ824" s="14"/>
      <c r="KOK824" s="14"/>
      <c r="KOL824" s="14"/>
      <c r="KOM824" s="14"/>
      <c r="KON824" s="14"/>
      <c r="KOO824" s="14"/>
      <c r="KOP824" s="14"/>
      <c r="KOQ824" s="14"/>
      <c r="KOR824" s="14"/>
      <c r="KOS824" s="14"/>
      <c r="KOT824" s="14"/>
      <c r="KOU824" s="14"/>
      <c r="KOV824" s="14"/>
      <c r="KOW824" s="14"/>
      <c r="KOX824" s="14"/>
      <c r="KOY824" s="14"/>
      <c r="KOZ824" s="14"/>
      <c r="KPA824" s="14"/>
      <c r="KPB824" s="14"/>
      <c r="KPC824" s="14"/>
      <c r="KPD824" s="14"/>
      <c r="KPE824" s="14"/>
      <c r="KPF824" s="14"/>
      <c r="KPG824" s="14"/>
      <c r="KPH824" s="14"/>
      <c r="KPI824" s="14"/>
      <c r="KPJ824" s="14"/>
      <c r="KPK824" s="14"/>
      <c r="KPL824" s="14"/>
      <c r="KPM824" s="14"/>
      <c r="KPN824" s="14"/>
      <c r="KPO824" s="14"/>
      <c r="KPP824" s="14"/>
      <c r="KPQ824" s="14"/>
      <c r="KPR824" s="14"/>
      <c r="KPS824" s="14"/>
      <c r="KPT824" s="14"/>
      <c r="KPU824" s="14"/>
      <c r="KPV824" s="14"/>
      <c r="KPW824" s="14"/>
      <c r="KPX824" s="14"/>
      <c r="KPY824" s="14"/>
      <c r="KPZ824" s="14"/>
      <c r="KQA824" s="14"/>
      <c r="KQB824" s="14"/>
      <c r="KQC824" s="14"/>
      <c r="KQD824" s="14"/>
      <c r="KQE824" s="14"/>
      <c r="KQF824" s="14"/>
      <c r="KQG824" s="14"/>
      <c r="KQH824" s="14"/>
      <c r="KQI824" s="14"/>
      <c r="KQJ824" s="14"/>
      <c r="KQK824" s="14"/>
      <c r="KQL824" s="14"/>
      <c r="KQM824" s="14"/>
      <c r="KQN824" s="14"/>
      <c r="KQO824" s="14"/>
      <c r="KQP824" s="14"/>
      <c r="KQQ824" s="14"/>
      <c r="KQR824" s="14"/>
      <c r="KQS824" s="14"/>
      <c r="KQT824" s="14"/>
      <c r="KQU824" s="14"/>
      <c r="KQV824" s="14"/>
      <c r="KQW824" s="14"/>
      <c r="KQX824" s="14"/>
      <c r="KQY824" s="14"/>
      <c r="KQZ824" s="14"/>
      <c r="KRA824" s="14"/>
      <c r="KRB824" s="14"/>
      <c r="KRC824" s="14"/>
      <c r="KRD824" s="14"/>
      <c r="KRE824" s="14"/>
      <c r="KRF824" s="14"/>
      <c r="KRG824" s="14"/>
      <c r="KRH824" s="14"/>
      <c r="KRI824" s="14"/>
      <c r="KRJ824" s="14"/>
      <c r="KRK824" s="14"/>
      <c r="KRL824" s="14"/>
      <c r="KRM824" s="14"/>
      <c r="KRN824" s="14"/>
      <c r="KRO824" s="14"/>
      <c r="KRP824" s="14"/>
      <c r="KRQ824" s="14"/>
      <c r="KRR824" s="14"/>
      <c r="KRS824" s="14"/>
      <c r="KRT824" s="14"/>
      <c r="KRU824" s="14"/>
      <c r="KRV824" s="14"/>
      <c r="KRW824" s="14"/>
      <c r="KRX824" s="14"/>
      <c r="KRY824" s="14"/>
      <c r="KRZ824" s="14"/>
      <c r="KSA824" s="14"/>
      <c r="KSB824" s="14"/>
      <c r="KSC824" s="14"/>
      <c r="KSD824" s="14"/>
      <c r="KSE824" s="14"/>
      <c r="KSF824" s="14"/>
      <c r="KSG824" s="14"/>
      <c r="KSH824" s="14"/>
      <c r="KSI824" s="14"/>
      <c r="KSJ824" s="14"/>
      <c r="KSK824" s="14"/>
      <c r="KSL824" s="14"/>
      <c r="KSM824" s="14"/>
      <c r="KSN824" s="14"/>
      <c r="KSO824" s="14"/>
      <c r="KSP824" s="14"/>
      <c r="KSQ824" s="14"/>
      <c r="KSR824" s="14"/>
      <c r="KSS824" s="14"/>
      <c r="KST824" s="14"/>
      <c r="KSU824" s="14"/>
      <c r="KSV824" s="14"/>
      <c r="KSW824" s="14"/>
      <c r="KSX824" s="14"/>
      <c r="KSY824" s="14"/>
      <c r="KSZ824" s="14"/>
      <c r="KTA824" s="14"/>
      <c r="KTB824" s="14"/>
      <c r="KTC824" s="14"/>
      <c r="KTD824" s="14"/>
      <c r="KTE824" s="14"/>
      <c r="KTF824" s="14"/>
      <c r="KTG824" s="14"/>
      <c r="KTH824" s="14"/>
      <c r="KTI824" s="14"/>
      <c r="KTJ824" s="14"/>
      <c r="KTK824" s="14"/>
      <c r="KTL824" s="14"/>
      <c r="KTM824" s="14"/>
      <c r="KTN824" s="14"/>
      <c r="KTO824" s="14"/>
      <c r="KTP824" s="14"/>
      <c r="KTQ824" s="14"/>
      <c r="KTR824" s="14"/>
      <c r="KTS824" s="14"/>
      <c r="KTT824" s="14"/>
      <c r="KTU824" s="14"/>
      <c r="KTV824" s="14"/>
      <c r="KTW824" s="14"/>
      <c r="KTX824" s="14"/>
      <c r="KTY824" s="14"/>
      <c r="KTZ824" s="14"/>
      <c r="KUA824" s="14"/>
      <c r="KUB824" s="14"/>
      <c r="KUC824" s="14"/>
      <c r="KUD824" s="14"/>
      <c r="KUE824" s="14"/>
      <c r="KUF824" s="14"/>
      <c r="KUG824" s="14"/>
      <c r="KUH824" s="14"/>
      <c r="KUI824" s="14"/>
      <c r="KUJ824" s="14"/>
      <c r="KUK824" s="14"/>
      <c r="KUL824" s="14"/>
      <c r="KUM824" s="14"/>
      <c r="KUN824" s="14"/>
      <c r="KUO824" s="14"/>
      <c r="KUP824" s="14"/>
      <c r="KUQ824" s="14"/>
      <c r="KUR824" s="14"/>
      <c r="KUS824" s="14"/>
      <c r="KUT824" s="14"/>
      <c r="KUU824" s="14"/>
      <c r="KUV824" s="14"/>
      <c r="KUW824" s="14"/>
      <c r="KUX824" s="14"/>
      <c r="KUY824" s="14"/>
      <c r="KUZ824" s="14"/>
      <c r="KVA824" s="14"/>
      <c r="KVB824" s="14"/>
      <c r="KVC824" s="14"/>
      <c r="KVD824" s="14"/>
      <c r="KVE824" s="14"/>
      <c r="KVF824" s="14"/>
      <c r="KVG824" s="14"/>
      <c r="KVH824" s="14"/>
      <c r="KVI824" s="14"/>
      <c r="KVJ824" s="14"/>
      <c r="KVK824" s="14"/>
      <c r="KVL824" s="14"/>
      <c r="KVM824" s="14"/>
      <c r="KVN824" s="14"/>
      <c r="KVO824" s="14"/>
      <c r="KVP824" s="14"/>
      <c r="KVQ824" s="14"/>
      <c r="KVR824" s="14"/>
      <c r="KVS824" s="14"/>
      <c r="KVT824" s="14"/>
      <c r="KVU824" s="14"/>
      <c r="KVV824" s="14"/>
      <c r="KVW824" s="14"/>
      <c r="KVX824" s="14"/>
      <c r="KVY824" s="14"/>
      <c r="KVZ824" s="14"/>
      <c r="KWA824" s="14"/>
      <c r="KWB824" s="14"/>
      <c r="KWC824" s="14"/>
      <c r="KWD824" s="14"/>
      <c r="KWE824" s="14"/>
      <c r="KWF824" s="14"/>
      <c r="KWG824" s="14"/>
      <c r="KWH824" s="14"/>
      <c r="KWI824" s="14"/>
      <c r="KWJ824" s="14"/>
      <c r="KWK824" s="14"/>
      <c r="KWL824" s="14"/>
      <c r="KWM824" s="14"/>
      <c r="KWN824" s="14"/>
      <c r="KWO824" s="14"/>
      <c r="KWP824" s="14"/>
      <c r="KWQ824" s="14"/>
      <c r="KWR824" s="14"/>
      <c r="KWS824" s="14"/>
      <c r="KWT824" s="14"/>
      <c r="KWU824" s="14"/>
      <c r="KWV824" s="14"/>
      <c r="KWW824" s="14"/>
      <c r="KWX824" s="14"/>
      <c r="KWY824" s="14"/>
      <c r="KWZ824" s="14"/>
      <c r="KXA824" s="14"/>
      <c r="KXB824" s="14"/>
      <c r="KXC824" s="14"/>
      <c r="KXD824" s="14"/>
      <c r="KXE824" s="14"/>
      <c r="KXF824" s="14"/>
      <c r="KXG824" s="14"/>
      <c r="KXH824" s="14"/>
      <c r="KXI824" s="14"/>
      <c r="KXJ824" s="14"/>
      <c r="KXK824" s="14"/>
      <c r="KXL824" s="14"/>
      <c r="KXM824" s="14"/>
      <c r="KXN824" s="14"/>
      <c r="KXO824" s="14"/>
      <c r="KXP824" s="14"/>
      <c r="KXQ824" s="14"/>
      <c r="KXR824" s="14"/>
      <c r="KXS824" s="14"/>
      <c r="KXT824" s="14"/>
      <c r="KXU824" s="14"/>
      <c r="KXV824" s="14"/>
      <c r="KXW824" s="14"/>
      <c r="KXX824" s="14"/>
      <c r="KXY824" s="14"/>
      <c r="KXZ824" s="14"/>
      <c r="KYA824" s="14"/>
      <c r="KYB824" s="14"/>
      <c r="KYC824" s="14"/>
      <c r="KYD824" s="14"/>
      <c r="KYE824" s="14"/>
      <c r="KYF824" s="14"/>
      <c r="KYG824" s="14"/>
      <c r="KYH824" s="14"/>
      <c r="KYI824" s="14"/>
      <c r="KYJ824" s="14"/>
      <c r="KYK824" s="14"/>
      <c r="KYL824" s="14"/>
      <c r="KYM824" s="14"/>
      <c r="KYN824" s="14"/>
      <c r="KYO824" s="14"/>
      <c r="KYP824" s="14"/>
      <c r="KYQ824" s="14"/>
      <c r="KYR824" s="14"/>
      <c r="KYS824" s="14"/>
      <c r="KYT824" s="14"/>
      <c r="KYU824" s="14"/>
      <c r="KYV824" s="14"/>
      <c r="KYW824" s="14"/>
      <c r="KYX824" s="14"/>
      <c r="KYY824" s="14"/>
      <c r="KYZ824" s="14"/>
      <c r="KZA824" s="14"/>
      <c r="KZB824" s="14"/>
      <c r="KZC824" s="14"/>
      <c r="KZD824" s="14"/>
      <c r="KZE824" s="14"/>
      <c r="KZF824" s="14"/>
      <c r="KZG824" s="14"/>
      <c r="KZH824" s="14"/>
      <c r="KZI824" s="14"/>
      <c r="KZJ824" s="14"/>
      <c r="KZK824" s="14"/>
      <c r="KZL824" s="14"/>
      <c r="KZM824" s="14"/>
      <c r="KZN824" s="14"/>
      <c r="KZO824" s="14"/>
      <c r="KZP824" s="14"/>
      <c r="KZQ824" s="14"/>
      <c r="KZR824" s="14"/>
      <c r="KZS824" s="14"/>
      <c r="KZT824" s="14"/>
      <c r="KZU824" s="14"/>
      <c r="KZV824" s="14"/>
      <c r="KZW824" s="14"/>
      <c r="KZX824" s="14"/>
      <c r="KZY824" s="14"/>
      <c r="KZZ824" s="14"/>
      <c r="LAA824" s="14"/>
      <c r="LAB824" s="14"/>
      <c r="LAC824" s="14"/>
      <c r="LAD824" s="14"/>
      <c r="LAE824" s="14"/>
      <c r="LAF824" s="14"/>
      <c r="LAG824" s="14"/>
      <c r="LAH824" s="14"/>
      <c r="LAI824" s="14"/>
      <c r="LAJ824" s="14"/>
      <c r="LAK824" s="14"/>
      <c r="LAL824" s="14"/>
      <c r="LAM824" s="14"/>
      <c r="LAN824" s="14"/>
      <c r="LAO824" s="14"/>
      <c r="LAP824" s="14"/>
      <c r="LAQ824" s="14"/>
      <c r="LAR824" s="14"/>
      <c r="LAS824" s="14"/>
      <c r="LAT824" s="14"/>
      <c r="LAU824" s="14"/>
      <c r="LAV824" s="14"/>
      <c r="LAW824" s="14"/>
      <c r="LAX824" s="14"/>
      <c r="LAY824" s="14"/>
      <c r="LAZ824" s="14"/>
      <c r="LBA824" s="14"/>
      <c r="LBB824" s="14"/>
      <c r="LBC824" s="14"/>
      <c r="LBD824" s="14"/>
      <c r="LBE824" s="14"/>
      <c r="LBF824" s="14"/>
      <c r="LBG824" s="14"/>
      <c r="LBH824" s="14"/>
      <c r="LBI824" s="14"/>
      <c r="LBJ824" s="14"/>
      <c r="LBK824" s="14"/>
      <c r="LBL824" s="14"/>
      <c r="LBM824" s="14"/>
      <c r="LBN824" s="14"/>
      <c r="LBO824" s="14"/>
      <c r="LBP824" s="14"/>
      <c r="LBQ824" s="14"/>
      <c r="LBR824" s="14"/>
      <c r="LBS824" s="14"/>
      <c r="LBT824" s="14"/>
      <c r="LBU824" s="14"/>
      <c r="LBV824" s="14"/>
      <c r="LBW824" s="14"/>
      <c r="LBX824" s="14"/>
      <c r="LBY824" s="14"/>
      <c r="LBZ824" s="14"/>
      <c r="LCA824" s="14"/>
      <c r="LCB824" s="14"/>
      <c r="LCC824" s="14"/>
      <c r="LCD824" s="14"/>
      <c r="LCE824" s="14"/>
      <c r="LCF824" s="14"/>
      <c r="LCG824" s="14"/>
      <c r="LCH824" s="14"/>
      <c r="LCI824" s="14"/>
      <c r="LCJ824" s="14"/>
      <c r="LCK824" s="14"/>
      <c r="LCL824" s="14"/>
      <c r="LCM824" s="14"/>
      <c r="LCN824" s="14"/>
      <c r="LCO824" s="14"/>
      <c r="LCP824" s="14"/>
      <c r="LCQ824" s="14"/>
      <c r="LCR824" s="14"/>
      <c r="LCS824" s="14"/>
      <c r="LCT824" s="14"/>
      <c r="LCU824" s="14"/>
      <c r="LCV824" s="14"/>
      <c r="LCW824" s="14"/>
      <c r="LCX824" s="14"/>
      <c r="LCY824" s="14"/>
      <c r="LCZ824" s="14"/>
      <c r="LDA824" s="14"/>
      <c r="LDB824" s="14"/>
      <c r="LDC824" s="14"/>
      <c r="LDD824" s="14"/>
      <c r="LDE824" s="14"/>
      <c r="LDF824" s="14"/>
      <c r="LDG824" s="14"/>
      <c r="LDH824" s="14"/>
      <c r="LDI824" s="14"/>
      <c r="LDJ824" s="14"/>
      <c r="LDK824" s="14"/>
      <c r="LDL824" s="14"/>
      <c r="LDM824" s="14"/>
      <c r="LDN824" s="14"/>
      <c r="LDO824" s="14"/>
      <c r="LDP824" s="14"/>
      <c r="LDQ824" s="14"/>
      <c r="LDR824" s="14"/>
      <c r="LDS824" s="14"/>
      <c r="LDT824" s="14"/>
      <c r="LDU824" s="14"/>
      <c r="LDV824" s="14"/>
      <c r="LDW824" s="14"/>
      <c r="LDX824" s="14"/>
      <c r="LDY824" s="14"/>
      <c r="LDZ824" s="14"/>
      <c r="LEA824" s="14"/>
      <c r="LEB824" s="14"/>
      <c r="LEC824" s="14"/>
      <c r="LED824" s="14"/>
      <c r="LEE824" s="14"/>
      <c r="LEF824" s="14"/>
      <c r="LEG824" s="14"/>
      <c r="LEH824" s="14"/>
      <c r="LEI824" s="14"/>
      <c r="LEJ824" s="14"/>
      <c r="LEK824" s="14"/>
      <c r="LEL824" s="14"/>
      <c r="LEM824" s="14"/>
      <c r="LEN824" s="14"/>
      <c r="LEO824" s="14"/>
      <c r="LEP824" s="14"/>
      <c r="LEQ824" s="14"/>
      <c r="LER824" s="14"/>
      <c r="LES824" s="14"/>
      <c r="LET824" s="14"/>
      <c r="LEU824" s="14"/>
      <c r="LEV824" s="14"/>
      <c r="LEW824" s="14"/>
      <c r="LEX824" s="14"/>
      <c r="LEY824" s="14"/>
      <c r="LEZ824" s="14"/>
      <c r="LFA824" s="14"/>
      <c r="LFB824" s="14"/>
      <c r="LFC824" s="14"/>
      <c r="LFD824" s="14"/>
      <c r="LFE824" s="14"/>
      <c r="LFF824" s="14"/>
      <c r="LFG824" s="14"/>
      <c r="LFH824" s="14"/>
      <c r="LFI824" s="14"/>
      <c r="LFJ824" s="14"/>
      <c r="LFK824" s="14"/>
      <c r="LFL824" s="14"/>
      <c r="LFM824" s="14"/>
      <c r="LFN824" s="14"/>
      <c r="LFO824" s="14"/>
      <c r="LFP824" s="14"/>
      <c r="LFQ824" s="14"/>
      <c r="LFR824" s="14"/>
      <c r="LFS824" s="14"/>
      <c r="LFT824" s="14"/>
      <c r="LFU824" s="14"/>
      <c r="LFV824" s="14"/>
      <c r="LFW824" s="14"/>
      <c r="LFX824" s="14"/>
      <c r="LFY824" s="14"/>
      <c r="LFZ824" s="14"/>
      <c r="LGA824" s="14"/>
      <c r="LGB824" s="14"/>
      <c r="LGC824" s="14"/>
      <c r="LGD824" s="14"/>
      <c r="LGE824" s="14"/>
      <c r="LGF824" s="14"/>
      <c r="LGG824" s="14"/>
      <c r="LGH824" s="14"/>
      <c r="LGI824" s="14"/>
      <c r="LGJ824" s="14"/>
      <c r="LGK824" s="14"/>
      <c r="LGL824" s="14"/>
      <c r="LGM824" s="14"/>
      <c r="LGN824" s="14"/>
      <c r="LGO824" s="14"/>
      <c r="LGP824" s="14"/>
      <c r="LGQ824" s="14"/>
      <c r="LGR824" s="14"/>
      <c r="LGS824" s="14"/>
      <c r="LGT824" s="14"/>
      <c r="LGU824" s="14"/>
      <c r="LGV824" s="14"/>
      <c r="LGW824" s="14"/>
      <c r="LGX824" s="14"/>
      <c r="LGY824" s="14"/>
      <c r="LGZ824" s="14"/>
      <c r="LHA824" s="14"/>
      <c r="LHB824" s="14"/>
      <c r="LHC824" s="14"/>
      <c r="LHD824" s="14"/>
      <c r="LHE824" s="14"/>
      <c r="LHF824" s="14"/>
      <c r="LHG824" s="14"/>
      <c r="LHH824" s="14"/>
      <c r="LHI824" s="14"/>
      <c r="LHJ824" s="14"/>
      <c r="LHK824" s="14"/>
      <c r="LHL824" s="14"/>
      <c r="LHM824" s="14"/>
      <c r="LHN824" s="14"/>
      <c r="LHO824" s="14"/>
      <c r="LHP824" s="14"/>
      <c r="LHQ824" s="14"/>
      <c r="LHR824" s="14"/>
      <c r="LHS824" s="14"/>
      <c r="LHT824" s="14"/>
      <c r="LHU824" s="14"/>
      <c r="LHV824" s="14"/>
      <c r="LHW824" s="14"/>
      <c r="LHX824" s="14"/>
      <c r="LHY824" s="14"/>
      <c r="LHZ824" s="14"/>
      <c r="LIA824" s="14"/>
      <c r="LIB824" s="14"/>
      <c r="LIC824" s="14"/>
      <c r="LID824" s="14"/>
      <c r="LIE824" s="14"/>
      <c r="LIF824" s="14"/>
      <c r="LIG824" s="14"/>
      <c r="LIH824" s="14"/>
      <c r="LII824" s="14"/>
      <c r="LIJ824" s="14"/>
      <c r="LIK824" s="14"/>
      <c r="LIL824" s="14"/>
      <c r="LIM824" s="14"/>
      <c r="LIN824" s="14"/>
      <c r="LIO824" s="14"/>
      <c r="LIP824" s="14"/>
      <c r="LIQ824" s="14"/>
      <c r="LIR824" s="14"/>
      <c r="LIS824" s="14"/>
      <c r="LIT824" s="14"/>
      <c r="LIU824" s="14"/>
      <c r="LIV824" s="14"/>
      <c r="LIW824" s="14"/>
      <c r="LIX824" s="14"/>
      <c r="LIY824" s="14"/>
      <c r="LIZ824" s="14"/>
      <c r="LJA824" s="14"/>
      <c r="LJB824" s="14"/>
      <c r="LJC824" s="14"/>
      <c r="LJD824" s="14"/>
      <c r="LJE824" s="14"/>
      <c r="LJF824" s="14"/>
      <c r="LJG824" s="14"/>
      <c r="LJH824" s="14"/>
      <c r="LJI824" s="14"/>
      <c r="LJJ824" s="14"/>
      <c r="LJK824" s="14"/>
      <c r="LJL824" s="14"/>
      <c r="LJM824" s="14"/>
      <c r="LJN824" s="14"/>
      <c r="LJO824" s="14"/>
      <c r="LJP824" s="14"/>
      <c r="LJQ824" s="14"/>
      <c r="LJR824" s="14"/>
      <c r="LJS824" s="14"/>
      <c r="LJT824" s="14"/>
      <c r="LJU824" s="14"/>
      <c r="LJV824" s="14"/>
      <c r="LJW824" s="14"/>
      <c r="LJX824" s="14"/>
      <c r="LJY824" s="14"/>
      <c r="LJZ824" s="14"/>
      <c r="LKA824" s="14"/>
      <c r="LKB824" s="14"/>
      <c r="LKC824" s="14"/>
      <c r="LKD824" s="14"/>
      <c r="LKE824" s="14"/>
      <c r="LKF824" s="14"/>
      <c r="LKG824" s="14"/>
      <c r="LKH824" s="14"/>
      <c r="LKI824" s="14"/>
      <c r="LKJ824" s="14"/>
      <c r="LKK824" s="14"/>
      <c r="LKL824" s="14"/>
      <c r="LKM824" s="14"/>
      <c r="LKN824" s="14"/>
      <c r="LKO824" s="14"/>
      <c r="LKP824" s="14"/>
      <c r="LKQ824" s="14"/>
      <c r="LKR824" s="14"/>
      <c r="LKS824" s="14"/>
      <c r="LKT824" s="14"/>
      <c r="LKU824" s="14"/>
      <c r="LKV824" s="14"/>
      <c r="LKW824" s="14"/>
      <c r="LKX824" s="14"/>
      <c r="LKY824" s="14"/>
      <c r="LKZ824" s="14"/>
      <c r="LLA824" s="14"/>
      <c r="LLB824" s="14"/>
      <c r="LLC824" s="14"/>
      <c r="LLD824" s="14"/>
      <c r="LLE824" s="14"/>
      <c r="LLF824" s="14"/>
      <c r="LLG824" s="14"/>
      <c r="LLH824" s="14"/>
      <c r="LLI824" s="14"/>
      <c r="LLJ824" s="14"/>
      <c r="LLK824" s="14"/>
      <c r="LLL824" s="14"/>
      <c r="LLM824" s="14"/>
      <c r="LLN824" s="14"/>
      <c r="LLO824" s="14"/>
      <c r="LLP824" s="14"/>
      <c r="LLQ824" s="14"/>
      <c r="LLR824" s="14"/>
      <c r="LLS824" s="14"/>
      <c r="LLT824" s="14"/>
      <c r="LLU824" s="14"/>
      <c r="LLV824" s="14"/>
      <c r="LLW824" s="14"/>
      <c r="LLX824" s="14"/>
      <c r="LLY824" s="14"/>
      <c r="LLZ824" s="14"/>
      <c r="LMA824" s="14"/>
      <c r="LMB824" s="14"/>
      <c r="LMC824" s="14"/>
      <c r="LMD824" s="14"/>
      <c r="LME824" s="14"/>
      <c r="LMF824" s="14"/>
      <c r="LMG824" s="14"/>
      <c r="LMH824" s="14"/>
      <c r="LMI824" s="14"/>
      <c r="LMJ824" s="14"/>
      <c r="LMK824" s="14"/>
      <c r="LML824" s="14"/>
      <c r="LMM824" s="14"/>
      <c r="LMN824" s="14"/>
      <c r="LMO824" s="14"/>
      <c r="LMP824" s="14"/>
      <c r="LMQ824" s="14"/>
      <c r="LMR824" s="14"/>
      <c r="LMS824" s="14"/>
      <c r="LMT824" s="14"/>
      <c r="LMU824" s="14"/>
      <c r="LMV824" s="14"/>
      <c r="LMW824" s="14"/>
      <c r="LMX824" s="14"/>
      <c r="LMY824" s="14"/>
      <c r="LMZ824" s="14"/>
      <c r="LNA824" s="14"/>
      <c r="LNB824" s="14"/>
      <c r="LNC824" s="14"/>
      <c r="LND824" s="14"/>
      <c r="LNE824" s="14"/>
      <c r="LNF824" s="14"/>
      <c r="LNG824" s="14"/>
      <c r="LNH824" s="14"/>
      <c r="LNI824" s="14"/>
      <c r="LNJ824" s="14"/>
      <c r="LNK824" s="14"/>
      <c r="LNL824" s="14"/>
      <c r="LNM824" s="14"/>
      <c r="LNN824" s="14"/>
      <c r="LNO824" s="14"/>
      <c r="LNP824" s="14"/>
      <c r="LNQ824" s="14"/>
      <c r="LNR824" s="14"/>
      <c r="LNS824" s="14"/>
      <c r="LNT824" s="14"/>
      <c r="LNU824" s="14"/>
      <c r="LNV824" s="14"/>
      <c r="LNW824" s="14"/>
      <c r="LNX824" s="14"/>
      <c r="LNY824" s="14"/>
      <c r="LNZ824" s="14"/>
      <c r="LOA824" s="14"/>
      <c r="LOB824" s="14"/>
      <c r="LOC824" s="14"/>
      <c r="LOD824" s="14"/>
      <c r="LOE824" s="14"/>
      <c r="LOF824" s="14"/>
      <c r="LOG824" s="14"/>
      <c r="LOH824" s="14"/>
      <c r="LOI824" s="14"/>
      <c r="LOJ824" s="14"/>
      <c r="LOK824" s="14"/>
      <c r="LOL824" s="14"/>
      <c r="LOM824" s="14"/>
      <c r="LON824" s="14"/>
      <c r="LOO824" s="14"/>
      <c r="LOP824" s="14"/>
      <c r="LOQ824" s="14"/>
      <c r="LOR824" s="14"/>
      <c r="LOS824" s="14"/>
      <c r="LOT824" s="14"/>
      <c r="LOU824" s="14"/>
      <c r="LOV824" s="14"/>
      <c r="LOW824" s="14"/>
      <c r="LOX824" s="14"/>
      <c r="LOY824" s="14"/>
      <c r="LOZ824" s="14"/>
      <c r="LPA824" s="14"/>
      <c r="LPB824" s="14"/>
      <c r="LPC824" s="14"/>
      <c r="LPD824" s="14"/>
      <c r="LPE824" s="14"/>
      <c r="LPF824" s="14"/>
      <c r="LPG824" s="14"/>
      <c r="LPH824" s="14"/>
      <c r="LPI824" s="14"/>
      <c r="LPJ824" s="14"/>
      <c r="LPK824" s="14"/>
      <c r="LPL824" s="14"/>
      <c r="LPM824" s="14"/>
      <c r="LPN824" s="14"/>
      <c r="LPO824" s="14"/>
      <c r="LPP824" s="14"/>
      <c r="LPQ824" s="14"/>
      <c r="LPR824" s="14"/>
      <c r="LPS824" s="14"/>
      <c r="LPT824" s="14"/>
      <c r="LPU824" s="14"/>
      <c r="LPV824" s="14"/>
      <c r="LPW824" s="14"/>
      <c r="LPX824" s="14"/>
      <c r="LPY824" s="14"/>
      <c r="LPZ824" s="14"/>
      <c r="LQA824" s="14"/>
      <c r="LQB824" s="14"/>
      <c r="LQC824" s="14"/>
      <c r="LQD824" s="14"/>
      <c r="LQE824" s="14"/>
      <c r="LQF824" s="14"/>
      <c r="LQG824" s="14"/>
      <c r="LQH824" s="14"/>
      <c r="LQI824" s="14"/>
      <c r="LQJ824" s="14"/>
      <c r="LQK824" s="14"/>
      <c r="LQL824" s="14"/>
      <c r="LQM824" s="14"/>
      <c r="LQN824" s="14"/>
      <c r="LQO824" s="14"/>
      <c r="LQP824" s="14"/>
      <c r="LQQ824" s="14"/>
      <c r="LQR824" s="14"/>
      <c r="LQS824" s="14"/>
      <c r="LQT824" s="14"/>
      <c r="LQU824" s="14"/>
      <c r="LQV824" s="14"/>
      <c r="LQW824" s="14"/>
      <c r="LQX824" s="14"/>
      <c r="LQY824" s="14"/>
      <c r="LQZ824" s="14"/>
      <c r="LRA824" s="14"/>
      <c r="LRB824" s="14"/>
      <c r="LRC824" s="14"/>
      <c r="LRD824" s="14"/>
      <c r="LRE824" s="14"/>
      <c r="LRF824" s="14"/>
      <c r="LRG824" s="14"/>
      <c r="LRH824" s="14"/>
      <c r="LRI824" s="14"/>
      <c r="LRJ824" s="14"/>
      <c r="LRK824" s="14"/>
      <c r="LRL824" s="14"/>
      <c r="LRM824" s="14"/>
      <c r="LRN824" s="14"/>
      <c r="LRO824" s="14"/>
      <c r="LRP824" s="14"/>
      <c r="LRQ824" s="14"/>
      <c r="LRR824" s="14"/>
      <c r="LRS824" s="14"/>
      <c r="LRT824" s="14"/>
      <c r="LRU824" s="14"/>
      <c r="LRV824" s="14"/>
      <c r="LRW824" s="14"/>
      <c r="LRX824" s="14"/>
      <c r="LRY824" s="14"/>
      <c r="LRZ824" s="14"/>
      <c r="LSA824" s="14"/>
      <c r="LSB824" s="14"/>
      <c r="LSC824" s="14"/>
      <c r="LSD824" s="14"/>
      <c r="LSE824" s="14"/>
      <c r="LSF824" s="14"/>
      <c r="LSG824" s="14"/>
      <c r="LSH824" s="14"/>
      <c r="LSI824" s="14"/>
      <c r="LSJ824" s="14"/>
      <c r="LSK824" s="14"/>
      <c r="LSL824" s="14"/>
      <c r="LSM824" s="14"/>
      <c r="LSN824" s="14"/>
      <c r="LSO824" s="14"/>
      <c r="LSP824" s="14"/>
      <c r="LSQ824" s="14"/>
      <c r="LSR824" s="14"/>
      <c r="LSS824" s="14"/>
      <c r="LST824" s="14"/>
      <c r="LSU824" s="14"/>
      <c r="LSV824" s="14"/>
      <c r="LSW824" s="14"/>
      <c r="LSX824" s="14"/>
      <c r="LSY824" s="14"/>
      <c r="LSZ824" s="14"/>
      <c r="LTA824" s="14"/>
      <c r="LTB824" s="14"/>
      <c r="LTC824" s="14"/>
      <c r="LTD824" s="14"/>
      <c r="LTE824" s="14"/>
      <c r="LTF824" s="14"/>
      <c r="LTG824" s="14"/>
      <c r="LTH824" s="14"/>
      <c r="LTI824" s="14"/>
      <c r="LTJ824" s="14"/>
      <c r="LTK824" s="14"/>
      <c r="LTL824" s="14"/>
      <c r="LTM824" s="14"/>
      <c r="LTN824" s="14"/>
      <c r="LTO824" s="14"/>
      <c r="LTP824" s="14"/>
      <c r="LTQ824" s="14"/>
      <c r="LTR824" s="14"/>
      <c r="LTS824" s="14"/>
      <c r="LTT824" s="14"/>
      <c r="LTU824" s="14"/>
      <c r="LTV824" s="14"/>
      <c r="LTW824" s="14"/>
      <c r="LTX824" s="14"/>
      <c r="LTY824" s="14"/>
      <c r="LTZ824" s="14"/>
      <c r="LUA824" s="14"/>
      <c r="LUB824" s="14"/>
      <c r="LUC824" s="14"/>
      <c r="LUD824" s="14"/>
      <c r="LUE824" s="14"/>
      <c r="LUF824" s="14"/>
      <c r="LUG824" s="14"/>
      <c r="LUH824" s="14"/>
      <c r="LUI824" s="14"/>
      <c r="LUJ824" s="14"/>
      <c r="LUK824" s="14"/>
      <c r="LUL824" s="14"/>
      <c r="LUM824" s="14"/>
      <c r="LUN824" s="14"/>
      <c r="LUO824" s="14"/>
      <c r="LUP824" s="14"/>
      <c r="LUQ824" s="14"/>
      <c r="LUR824" s="14"/>
      <c r="LUS824" s="14"/>
      <c r="LUT824" s="14"/>
      <c r="LUU824" s="14"/>
      <c r="LUV824" s="14"/>
      <c r="LUW824" s="14"/>
      <c r="LUX824" s="14"/>
      <c r="LUY824" s="14"/>
      <c r="LUZ824" s="14"/>
      <c r="LVA824" s="14"/>
      <c r="LVB824" s="14"/>
      <c r="LVC824" s="14"/>
      <c r="LVD824" s="14"/>
      <c r="LVE824" s="14"/>
      <c r="LVF824" s="14"/>
      <c r="LVG824" s="14"/>
      <c r="LVH824" s="14"/>
      <c r="LVI824" s="14"/>
      <c r="LVJ824" s="14"/>
      <c r="LVK824" s="14"/>
      <c r="LVL824" s="14"/>
      <c r="LVM824" s="14"/>
      <c r="LVN824" s="14"/>
      <c r="LVO824" s="14"/>
      <c r="LVP824" s="14"/>
      <c r="LVQ824" s="14"/>
      <c r="LVR824" s="14"/>
      <c r="LVS824" s="14"/>
      <c r="LVT824" s="14"/>
      <c r="LVU824" s="14"/>
      <c r="LVV824" s="14"/>
      <c r="LVW824" s="14"/>
      <c r="LVX824" s="14"/>
      <c r="LVY824" s="14"/>
      <c r="LVZ824" s="14"/>
      <c r="LWA824" s="14"/>
      <c r="LWB824" s="14"/>
      <c r="LWC824" s="14"/>
      <c r="LWD824" s="14"/>
      <c r="LWE824" s="14"/>
      <c r="LWF824" s="14"/>
      <c r="LWG824" s="14"/>
      <c r="LWH824" s="14"/>
      <c r="LWI824" s="14"/>
      <c r="LWJ824" s="14"/>
      <c r="LWK824" s="14"/>
      <c r="LWL824" s="14"/>
      <c r="LWM824" s="14"/>
      <c r="LWN824" s="14"/>
      <c r="LWO824" s="14"/>
      <c r="LWP824" s="14"/>
      <c r="LWQ824" s="14"/>
      <c r="LWR824" s="14"/>
      <c r="LWS824" s="14"/>
      <c r="LWT824" s="14"/>
      <c r="LWU824" s="14"/>
      <c r="LWV824" s="14"/>
      <c r="LWW824" s="14"/>
      <c r="LWX824" s="14"/>
      <c r="LWY824" s="14"/>
      <c r="LWZ824" s="14"/>
      <c r="LXA824" s="14"/>
      <c r="LXB824" s="14"/>
      <c r="LXC824" s="14"/>
      <c r="LXD824" s="14"/>
      <c r="LXE824" s="14"/>
      <c r="LXF824" s="14"/>
      <c r="LXG824" s="14"/>
      <c r="LXH824" s="14"/>
      <c r="LXI824" s="14"/>
      <c r="LXJ824" s="14"/>
      <c r="LXK824" s="14"/>
      <c r="LXL824" s="14"/>
      <c r="LXM824" s="14"/>
      <c r="LXN824" s="14"/>
      <c r="LXO824" s="14"/>
      <c r="LXP824" s="14"/>
      <c r="LXQ824" s="14"/>
      <c r="LXR824" s="14"/>
      <c r="LXS824" s="14"/>
      <c r="LXT824" s="14"/>
      <c r="LXU824" s="14"/>
      <c r="LXV824" s="14"/>
      <c r="LXW824" s="14"/>
      <c r="LXX824" s="14"/>
      <c r="LXY824" s="14"/>
      <c r="LXZ824" s="14"/>
      <c r="LYA824" s="14"/>
      <c r="LYB824" s="14"/>
      <c r="LYC824" s="14"/>
      <c r="LYD824" s="14"/>
      <c r="LYE824" s="14"/>
      <c r="LYF824" s="14"/>
      <c r="LYG824" s="14"/>
      <c r="LYH824" s="14"/>
      <c r="LYI824" s="14"/>
      <c r="LYJ824" s="14"/>
      <c r="LYK824" s="14"/>
      <c r="LYL824" s="14"/>
      <c r="LYM824" s="14"/>
      <c r="LYN824" s="14"/>
      <c r="LYO824" s="14"/>
      <c r="LYP824" s="14"/>
      <c r="LYQ824" s="14"/>
      <c r="LYR824" s="14"/>
      <c r="LYS824" s="14"/>
      <c r="LYT824" s="14"/>
      <c r="LYU824" s="14"/>
      <c r="LYV824" s="14"/>
      <c r="LYW824" s="14"/>
      <c r="LYX824" s="14"/>
      <c r="LYY824" s="14"/>
      <c r="LYZ824" s="14"/>
      <c r="LZA824" s="14"/>
      <c r="LZB824" s="14"/>
      <c r="LZC824" s="14"/>
      <c r="LZD824" s="14"/>
      <c r="LZE824" s="14"/>
      <c r="LZF824" s="14"/>
      <c r="LZG824" s="14"/>
      <c r="LZH824" s="14"/>
      <c r="LZI824" s="14"/>
      <c r="LZJ824" s="14"/>
      <c r="LZK824" s="14"/>
      <c r="LZL824" s="14"/>
      <c r="LZM824" s="14"/>
      <c r="LZN824" s="14"/>
      <c r="LZO824" s="14"/>
      <c r="LZP824" s="14"/>
      <c r="LZQ824" s="14"/>
      <c r="LZR824" s="14"/>
      <c r="LZS824" s="14"/>
      <c r="LZT824" s="14"/>
      <c r="LZU824" s="14"/>
      <c r="LZV824" s="14"/>
      <c r="LZW824" s="14"/>
      <c r="LZX824" s="14"/>
      <c r="LZY824" s="14"/>
      <c r="LZZ824" s="14"/>
      <c r="MAA824" s="14"/>
      <c r="MAB824" s="14"/>
      <c r="MAC824" s="14"/>
      <c r="MAD824" s="14"/>
      <c r="MAE824" s="14"/>
      <c r="MAF824" s="14"/>
      <c r="MAG824" s="14"/>
      <c r="MAH824" s="14"/>
      <c r="MAI824" s="14"/>
      <c r="MAJ824" s="14"/>
      <c r="MAK824" s="14"/>
      <c r="MAL824" s="14"/>
      <c r="MAM824" s="14"/>
      <c r="MAN824" s="14"/>
      <c r="MAO824" s="14"/>
      <c r="MAP824" s="14"/>
      <c r="MAQ824" s="14"/>
      <c r="MAR824" s="14"/>
      <c r="MAS824" s="14"/>
      <c r="MAT824" s="14"/>
      <c r="MAU824" s="14"/>
      <c r="MAV824" s="14"/>
      <c r="MAW824" s="14"/>
      <c r="MAX824" s="14"/>
      <c r="MAY824" s="14"/>
      <c r="MAZ824" s="14"/>
      <c r="MBA824" s="14"/>
      <c r="MBB824" s="14"/>
      <c r="MBC824" s="14"/>
      <c r="MBD824" s="14"/>
      <c r="MBE824" s="14"/>
      <c r="MBF824" s="14"/>
      <c r="MBG824" s="14"/>
      <c r="MBH824" s="14"/>
      <c r="MBI824" s="14"/>
      <c r="MBJ824" s="14"/>
      <c r="MBK824" s="14"/>
      <c r="MBL824" s="14"/>
      <c r="MBM824" s="14"/>
      <c r="MBN824" s="14"/>
      <c r="MBO824" s="14"/>
      <c r="MBP824" s="14"/>
      <c r="MBQ824" s="14"/>
      <c r="MBR824" s="14"/>
      <c r="MBS824" s="14"/>
      <c r="MBT824" s="14"/>
      <c r="MBU824" s="14"/>
      <c r="MBV824" s="14"/>
      <c r="MBW824" s="14"/>
      <c r="MBX824" s="14"/>
      <c r="MBY824" s="14"/>
      <c r="MBZ824" s="14"/>
      <c r="MCA824" s="14"/>
      <c r="MCB824" s="14"/>
      <c r="MCC824" s="14"/>
      <c r="MCD824" s="14"/>
      <c r="MCE824" s="14"/>
      <c r="MCF824" s="14"/>
      <c r="MCG824" s="14"/>
      <c r="MCH824" s="14"/>
      <c r="MCI824" s="14"/>
      <c r="MCJ824" s="14"/>
      <c r="MCK824" s="14"/>
      <c r="MCL824" s="14"/>
      <c r="MCM824" s="14"/>
      <c r="MCN824" s="14"/>
      <c r="MCO824" s="14"/>
      <c r="MCP824" s="14"/>
      <c r="MCQ824" s="14"/>
      <c r="MCR824" s="14"/>
      <c r="MCS824" s="14"/>
      <c r="MCT824" s="14"/>
      <c r="MCU824" s="14"/>
      <c r="MCV824" s="14"/>
      <c r="MCW824" s="14"/>
      <c r="MCX824" s="14"/>
      <c r="MCY824" s="14"/>
      <c r="MCZ824" s="14"/>
      <c r="MDA824" s="14"/>
      <c r="MDB824" s="14"/>
      <c r="MDC824" s="14"/>
      <c r="MDD824" s="14"/>
      <c r="MDE824" s="14"/>
      <c r="MDF824" s="14"/>
      <c r="MDG824" s="14"/>
      <c r="MDH824" s="14"/>
      <c r="MDI824" s="14"/>
      <c r="MDJ824" s="14"/>
      <c r="MDK824" s="14"/>
      <c r="MDL824" s="14"/>
      <c r="MDM824" s="14"/>
      <c r="MDN824" s="14"/>
      <c r="MDO824" s="14"/>
      <c r="MDP824" s="14"/>
      <c r="MDQ824" s="14"/>
      <c r="MDR824" s="14"/>
      <c r="MDS824" s="14"/>
      <c r="MDT824" s="14"/>
      <c r="MDU824" s="14"/>
      <c r="MDV824" s="14"/>
      <c r="MDW824" s="14"/>
      <c r="MDX824" s="14"/>
      <c r="MDY824" s="14"/>
      <c r="MDZ824" s="14"/>
      <c r="MEA824" s="14"/>
      <c r="MEB824" s="14"/>
      <c r="MEC824" s="14"/>
      <c r="MED824" s="14"/>
      <c r="MEE824" s="14"/>
      <c r="MEF824" s="14"/>
      <c r="MEG824" s="14"/>
      <c r="MEH824" s="14"/>
      <c r="MEI824" s="14"/>
      <c r="MEJ824" s="14"/>
      <c r="MEK824" s="14"/>
      <c r="MEL824" s="14"/>
      <c r="MEM824" s="14"/>
      <c r="MEN824" s="14"/>
      <c r="MEO824" s="14"/>
      <c r="MEP824" s="14"/>
      <c r="MEQ824" s="14"/>
      <c r="MER824" s="14"/>
      <c r="MES824" s="14"/>
      <c r="MET824" s="14"/>
      <c r="MEU824" s="14"/>
      <c r="MEV824" s="14"/>
      <c r="MEW824" s="14"/>
      <c r="MEX824" s="14"/>
      <c r="MEY824" s="14"/>
      <c r="MEZ824" s="14"/>
      <c r="MFA824" s="14"/>
      <c r="MFB824" s="14"/>
      <c r="MFC824" s="14"/>
      <c r="MFD824" s="14"/>
      <c r="MFE824" s="14"/>
      <c r="MFF824" s="14"/>
      <c r="MFG824" s="14"/>
      <c r="MFH824" s="14"/>
      <c r="MFI824" s="14"/>
      <c r="MFJ824" s="14"/>
      <c r="MFK824" s="14"/>
      <c r="MFL824" s="14"/>
      <c r="MFM824" s="14"/>
      <c r="MFN824" s="14"/>
      <c r="MFO824" s="14"/>
      <c r="MFP824" s="14"/>
      <c r="MFQ824" s="14"/>
      <c r="MFR824" s="14"/>
      <c r="MFS824" s="14"/>
      <c r="MFT824" s="14"/>
      <c r="MFU824" s="14"/>
      <c r="MFV824" s="14"/>
      <c r="MFW824" s="14"/>
      <c r="MFX824" s="14"/>
      <c r="MFY824" s="14"/>
      <c r="MFZ824" s="14"/>
      <c r="MGA824" s="14"/>
      <c r="MGB824" s="14"/>
      <c r="MGC824" s="14"/>
      <c r="MGD824" s="14"/>
      <c r="MGE824" s="14"/>
      <c r="MGF824" s="14"/>
      <c r="MGG824" s="14"/>
      <c r="MGH824" s="14"/>
      <c r="MGI824" s="14"/>
      <c r="MGJ824" s="14"/>
      <c r="MGK824" s="14"/>
      <c r="MGL824" s="14"/>
      <c r="MGM824" s="14"/>
      <c r="MGN824" s="14"/>
      <c r="MGO824" s="14"/>
      <c r="MGP824" s="14"/>
      <c r="MGQ824" s="14"/>
      <c r="MGR824" s="14"/>
      <c r="MGS824" s="14"/>
      <c r="MGT824" s="14"/>
      <c r="MGU824" s="14"/>
      <c r="MGV824" s="14"/>
      <c r="MGW824" s="14"/>
      <c r="MGX824" s="14"/>
      <c r="MGY824" s="14"/>
      <c r="MGZ824" s="14"/>
      <c r="MHA824" s="14"/>
      <c r="MHB824" s="14"/>
      <c r="MHC824" s="14"/>
      <c r="MHD824" s="14"/>
      <c r="MHE824" s="14"/>
      <c r="MHF824" s="14"/>
      <c r="MHG824" s="14"/>
      <c r="MHH824" s="14"/>
      <c r="MHI824" s="14"/>
      <c r="MHJ824" s="14"/>
      <c r="MHK824" s="14"/>
      <c r="MHL824" s="14"/>
      <c r="MHM824" s="14"/>
      <c r="MHN824" s="14"/>
      <c r="MHO824" s="14"/>
      <c r="MHP824" s="14"/>
      <c r="MHQ824" s="14"/>
      <c r="MHR824" s="14"/>
      <c r="MHS824" s="14"/>
      <c r="MHT824" s="14"/>
      <c r="MHU824" s="14"/>
      <c r="MHV824" s="14"/>
      <c r="MHW824" s="14"/>
      <c r="MHX824" s="14"/>
      <c r="MHY824" s="14"/>
      <c r="MHZ824" s="14"/>
      <c r="MIA824" s="14"/>
      <c r="MIB824" s="14"/>
      <c r="MIC824" s="14"/>
      <c r="MID824" s="14"/>
      <c r="MIE824" s="14"/>
      <c r="MIF824" s="14"/>
      <c r="MIG824" s="14"/>
      <c r="MIH824" s="14"/>
      <c r="MII824" s="14"/>
      <c r="MIJ824" s="14"/>
      <c r="MIK824" s="14"/>
      <c r="MIL824" s="14"/>
      <c r="MIM824" s="14"/>
      <c r="MIN824" s="14"/>
      <c r="MIO824" s="14"/>
      <c r="MIP824" s="14"/>
      <c r="MIQ824" s="14"/>
      <c r="MIR824" s="14"/>
      <c r="MIS824" s="14"/>
      <c r="MIT824" s="14"/>
      <c r="MIU824" s="14"/>
      <c r="MIV824" s="14"/>
      <c r="MIW824" s="14"/>
      <c r="MIX824" s="14"/>
      <c r="MIY824" s="14"/>
      <c r="MIZ824" s="14"/>
      <c r="MJA824" s="14"/>
      <c r="MJB824" s="14"/>
      <c r="MJC824" s="14"/>
      <c r="MJD824" s="14"/>
      <c r="MJE824" s="14"/>
      <c r="MJF824" s="14"/>
      <c r="MJG824" s="14"/>
      <c r="MJH824" s="14"/>
      <c r="MJI824" s="14"/>
      <c r="MJJ824" s="14"/>
      <c r="MJK824" s="14"/>
      <c r="MJL824" s="14"/>
      <c r="MJM824" s="14"/>
      <c r="MJN824" s="14"/>
      <c r="MJO824" s="14"/>
      <c r="MJP824" s="14"/>
      <c r="MJQ824" s="14"/>
      <c r="MJR824" s="14"/>
      <c r="MJS824" s="14"/>
      <c r="MJT824" s="14"/>
      <c r="MJU824" s="14"/>
      <c r="MJV824" s="14"/>
      <c r="MJW824" s="14"/>
      <c r="MJX824" s="14"/>
      <c r="MJY824" s="14"/>
      <c r="MJZ824" s="14"/>
      <c r="MKA824" s="14"/>
      <c r="MKB824" s="14"/>
      <c r="MKC824" s="14"/>
      <c r="MKD824" s="14"/>
      <c r="MKE824" s="14"/>
      <c r="MKF824" s="14"/>
      <c r="MKG824" s="14"/>
      <c r="MKH824" s="14"/>
      <c r="MKI824" s="14"/>
      <c r="MKJ824" s="14"/>
      <c r="MKK824" s="14"/>
      <c r="MKL824" s="14"/>
      <c r="MKM824" s="14"/>
      <c r="MKN824" s="14"/>
      <c r="MKO824" s="14"/>
      <c r="MKP824" s="14"/>
      <c r="MKQ824" s="14"/>
      <c r="MKR824" s="14"/>
      <c r="MKS824" s="14"/>
      <c r="MKT824" s="14"/>
      <c r="MKU824" s="14"/>
      <c r="MKV824" s="14"/>
      <c r="MKW824" s="14"/>
      <c r="MKX824" s="14"/>
      <c r="MKY824" s="14"/>
      <c r="MKZ824" s="14"/>
      <c r="MLA824" s="14"/>
      <c r="MLB824" s="14"/>
      <c r="MLC824" s="14"/>
      <c r="MLD824" s="14"/>
      <c r="MLE824" s="14"/>
      <c r="MLF824" s="14"/>
      <c r="MLG824" s="14"/>
      <c r="MLH824" s="14"/>
      <c r="MLI824" s="14"/>
      <c r="MLJ824" s="14"/>
      <c r="MLK824" s="14"/>
      <c r="MLL824" s="14"/>
      <c r="MLM824" s="14"/>
      <c r="MLN824" s="14"/>
      <c r="MLO824" s="14"/>
      <c r="MLP824" s="14"/>
      <c r="MLQ824" s="14"/>
      <c r="MLR824" s="14"/>
      <c r="MLS824" s="14"/>
      <c r="MLT824" s="14"/>
      <c r="MLU824" s="14"/>
      <c r="MLV824" s="14"/>
      <c r="MLW824" s="14"/>
      <c r="MLX824" s="14"/>
      <c r="MLY824" s="14"/>
      <c r="MLZ824" s="14"/>
      <c r="MMA824" s="14"/>
      <c r="MMB824" s="14"/>
      <c r="MMC824" s="14"/>
      <c r="MMD824" s="14"/>
      <c r="MME824" s="14"/>
      <c r="MMF824" s="14"/>
      <c r="MMG824" s="14"/>
      <c r="MMH824" s="14"/>
      <c r="MMI824" s="14"/>
      <c r="MMJ824" s="14"/>
      <c r="MMK824" s="14"/>
      <c r="MML824" s="14"/>
      <c r="MMM824" s="14"/>
      <c r="MMN824" s="14"/>
      <c r="MMO824" s="14"/>
      <c r="MMP824" s="14"/>
      <c r="MMQ824" s="14"/>
      <c r="MMR824" s="14"/>
      <c r="MMS824" s="14"/>
      <c r="MMT824" s="14"/>
      <c r="MMU824" s="14"/>
      <c r="MMV824" s="14"/>
      <c r="MMW824" s="14"/>
      <c r="MMX824" s="14"/>
      <c r="MMY824" s="14"/>
      <c r="MMZ824" s="14"/>
      <c r="MNA824" s="14"/>
      <c r="MNB824" s="14"/>
      <c r="MNC824" s="14"/>
      <c r="MND824" s="14"/>
      <c r="MNE824" s="14"/>
      <c r="MNF824" s="14"/>
      <c r="MNG824" s="14"/>
      <c r="MNH824" s="14"/>
      <c r="MNI824" s="14"/>
      <c r="MNJ824" s="14"/>
      <c r="MNK824" s="14"/>
      <c r="MNL824" s="14"/>
      <c r="MNM824" s="14"/>
      <c r="MNN824" s="14"/>
      <c r="MNO824" s="14"/>
      <c r="MNP824" s="14"/>
      <c r="MNQ824" s="14"/>
      <c r="MNR824" s="14"/>
      <c r="MNS824" s="14"/>
      <c r="MNT824" s="14"/>
      <c r="MNU824" s="14"/>
      <c r="MNV824" s="14"/>
      <c r="MNW824" s="14"/>
      <c r="MNX824" s="14"/>
      <c r="MNY824" s="14"/>
      <c r="MNZ824" s="14"/>
      <c r="MOA824" s="14"/>
      <c r="MOB824" s="14"/>
      <c r="MOC824" s="14"/>
      <c r="MOD824" s="14"/>
      <c r="MOE824" s="14"/>
      <c r="MOF824" s="14"/>
      <c r="MOG824" s="14"/>
      <c r="MOH824" s="14"/>
      <c r="MOI824" s="14"/>
      <c r="MOJ824" s="14"/>
      <c r="MOK824" s="14"/>
      <c r="MOL824" s="14"/>
      <c r="MOM824" s="14"/>
      <c r="MON824" s="14"/>
      <c r="MOO824" s="14"/>
      <c r="MOP824" s="14"/>
      <c r="MOQ824" s="14"/>
      <c r="MOR824" s="14"/>
      <c r="MOS824" s="14"/>
      <c r="MOT824" s="14"/>
      <c r="MOU824" s="14"/>
      <c r="MOV824" s="14"/>
      <c r="MOW824" s="14"/>
      <c r="MOX824" s="14"/>
      <c r="MOY824" s="14"/>
      <c r="MOZ824" s="14"/>
      <c r="MPA824" s="14"/>
      <c r="MPB824" s="14"/>
      <c r="MPC824" s="14"/>
      <c r="MPD824" s="14"/>
      <c r="MPE824" s="14"/>
      <c r="MPF824" s="14"/>
      <c r="MPG824" s="14"/>
      <c r="MPH824" s="14"/>
      <c r="MPI824" s="14"/>
      <c r="MPJ824" s="14"/>
      <c r="MPK824" s="14"/>
      <c r="MPL824" s="14"/>
      <c r="MPM824" s="14"/>
      <c r="MPN824" s="14"/>
      <c r="MPO824" s="14"/>
      <c r="MPP824" s="14"/>
      <c r="MPQ824" s="14"/>
      <c r="MPR824" s="14"/>
      <c r="MPS824" s="14"/>
      <c r="MPT824" s="14"/>
      <c r="MPU824" s="14"/>
      <c r="MPV824" s="14"/>
      <c r="MPW824" s="14"/>
      <c r="MPX824" s="14"/>
      <c r="MPY824" s="14"/>
      <c r="MPZ824" s="14"/>
      <c r="MQA824" s="14"/>
      <c r="MQB824" s="14"/>
      <c r="MQC824" s="14"/>
      <c r="MQD824" s="14"/>
      <c r="MQE824" s="14"/>
      <c r="MQF824" s="14"/>
      <c r="MQG824" s="14"/>
      <c r="MQH824" s="14"/>
      <c r="MQI824" s="14"/>
      <c r="MQJ824" s="14"/>
      <c r="MQK824" s="14"/>
      <c r="MQL824" s="14"/>
      <c r="MQM824" s="14"/>
      <c r="MQN824" s="14"/>
      <c r="MQO824" s="14"/>
      <c r="MQP824" s="14"/>
      <c r="MQQ824" s="14"/>
      <c r="MQR824" s="14"/>
      <c r="MQS824" s="14"/>
      <c r="MQT824" s="14"/>
      <c r="MQU824" s="14"/>
      <c r="MQV824" s="14"/>
      <c r="MQW824" s="14"/>
      <c r="MQX824" s="14"/>
      <c r="MQY824" s="14"/>
      <c r="MQZ824" s="14"/>
      <c r="MRA824" s="14"/>
      <c r="MRB824" s="14"/>
      <c r="MRC824" s="14"/>
      <c r="MRD824" s="14"/>
      <c r="MRE824" s="14"/>
      <c r="MRF824" s="14"/>
      <c r="MRG824" s="14"/>
      <c r="MRH824" s="14"/>
      <c r="MRI824" s="14"/>
      <c r="MRJ824" s="14"/>
      <c r="MRK824" s="14"/>
      <c r="MRL824" s="14"/>
      <c r="MRM824" s="14"/>
      <c r="MRN824" s="14"/>
      <c r="MRO824" s="14"/>
      <c r="MRP824" s="14"/>
      <c r="MRQ824" s="14"/>
      <c r="MRR824" s="14"/>
      <c r="MRS824" s="14"/>
      <c r="MRT824" s="14"/>
      <c r="MRU824" s="14"/>
      <c r="MRV824" s="14"/>
      <c r="MRW824" s="14"/>
      <c r="MRX824" s="14"/>
      <c r="MRY824" s="14"/>
      <c r="MRZ824" s="14"/>
      <c r="MSA824" s="14"/>
      <c r="MSB824" s="14"/>
      <c r="MSC824" s="14"/>
      <c r="MSD824" s="14"/>
      <c r="MSE824" s="14"/>
      <c r="MSF824" s="14"/>
      <c r="MSG824" s="14"/>
      <c r="MSH824" s="14"/>
      <c r="MSI824" s="14"/>
      <c r="MSJ824" s="14"/>
      <c r="MSK824" s="14"/>
      <c r="MSL824" s="14"/>
      <c r="MSM824" s="14"/>
      <c r="MSN824" s="14"/>
      <c r="MSO824" s="14"/>
      <c r="MSP824" s="14"/>
      <c r="MSQ824" s="14"/>
      <c r="MSR824" s="14"/>
      <c r="MSS824" s="14"/>
      <c r="MST824" s="14"/>
      <c r="MSU824" s="14"/>
      <c r="MSV824" s="14"/>
      <c r="MSW824" s="14"/>
      <c r="MSX824" s="14"/>
      <c r="MSY824" s="14"/>
      <c r="MSZ824" s="14"/>
      <c r="MTA824" s="14"/>
      <c r="MTB824" s="14"/>
      <c r="MTC824" s="14"/>
      <c r="MTD824" s="14"/>
      <c r="MTE824" s="14"/>
      <c r="MTF824" s="14"/>
      <c r="MTG824" s="14"/>
      <c r="MTH824" s="14"/>
      <c r="MTI824" s="14"/>
      <c r="MTJ824" s="14"/>
      <c r="MTK824" s="14"/>
      <c r="MTL824" s="14"/>
      <c r="MTM824" s="14"/>
      <c r="MTN824" s="14"/>
      <c r="MTO824" s="14"/>
      <c r="MTP824" s="14"/>
      <c r="MTQ824" s="14"/>
      <c r="MTR824" s="14"/>
      <c r="MTS824" s="14"/>
      <c r="MTT824" s="14"/>
      <c r="MTU824" s="14"/>
      <c r="MTV824" s="14"/>
      <c r="MTW824" s="14"/>
      <c r="MTX824" s="14"/>
      <c r="MTY824" s="14"/>
      <c r="MTZ824" s="14"/>
      <c r="MUA824" s="14"/>
      <c r="MUB824" s="14"/>
      <c r="MUC824" s="14"/>
      <c r="MUD824" s="14"/>
      <c r="MUE824" s="14"/>
      <c r="MUF824" s="14"/>
      <c r="MUG824" s="14"/>
      <c r="MUH824" s="14"/>
      <c r="MUI824" s="14"/>
      <c r="MUJ824" s="14"/>
      <c r="MUK824" s="14"/>
      <c r="MUL824" s="14"/>
      <c r="MUM824" s="14"/>
      <c r="MUN824" s="14"/>
      <c r="MUO824" s="14"/>
      <c r="MUP824" s="14"/>
      <c r="MUQ824" s="14"/>
      <c r="MUR824" s="14"/>
      <c r="MUS824" s="14"/>
      <c r="MUT824" s="14"/>
      <c r="MUU824" s="14"/>
      <c r="MUV824" s="14"/>
      <c r="MUW824" s="14"/>
      <c r="MUX824" s="14"/>
      <c r="MUY824" s="14"/>
      <c r="MUZ824" s="14"/>
      <c r="MVA824" s="14"/>
      <c r="MVB824" s="14"/>
      <c r="MVC824" s="14"/>
      <c r="MVD824" s="14"/>
      <c r="MVE824" s="14"/>
      <c r="MVF824" s="14"/>
      <c r="MVG824" s="14"/>
      <c r="MVH824" s="14"/>
      <c r="MVI824" s="14"/>
      <c r="MVJ824" s="14"/>
      <c r="MVK824" s="14"/>
      <c r="MVL824" s="14"/>
      <c r="MVM824" s="14"/>
      <c r="MVN824" s="14"/>
      <c r="MVO824" s="14"/>
      <c r="MVP824" s="14"/>
      <c r="MVQ824" s="14"/>
      <c r="MVR824" s="14"/>
      <c r="MVS824" s="14"/>
      <c r="MVT824" s="14"/>
      <c r="MVU824" s="14"/>
      <c r="MVV824" s="14"/>
      <c r="MVW824" s="14"/>
      <c r="MVX824" s="14"/>
      <c r="MVY824" s="14"/>
      <c r="MVZ824" s="14"/>
      <c r="MWA824" s="14"/>
      <c r="MWB824" s="14"/>
      <c r="MWC824" s="14"/>
      <c r="MWD824" s="14"/>
      <c r="MWE824" s="14"/>
      <c r="MWF824" s="14"/>
      <c r="MWG824" s="14"/>
      <c r="MWH824" s="14"/>
      <c r="MWI824" s="14"/>
      <c r="MWJ824" s="14"/>
      <c r="MWK824" s="14"/>
      <c r="MWL824" s="14"/>
      <c r="MWM824" s="14"/>
      <c r="MWN824" s="14"/>
      <c r="MWO824" s="14"/>
      <c r="MWP824" s="14"/>
      <c r="MWQ824" s="14"/>
      <c r="MWR824" s="14"/>
      <c r="MWS824" s="14"/>
      <c r="MWT824" s="14"/>
      <c r="MWU824" s="14"/>
      <c r="MWV824" s="14"/>
      <c r="MWW824" s="14"/>
      <c r="MWX824" s="14"/>
      <c r="MWY824" s="14"/>
      <c r="MWZ824" s="14"/>
      <c r="MXA824" s="14"/>
      <c r="MXB824" s="14"/>
      <c r="MXC824" s="14"/>
      <c r="MXD824" s="14"/>
      <c r="MXE824" s="14"/>
      <c r="MXF824" s="14"/>
      <c r="MXG824" s="14"/>
      <c r="MXH824" s="14"/>
      <c r="MXI824" s="14"/>
      <c r="MXJ824" s="14"/>
      <c r="MXK824" s="14"/>
      <c r="MXL824" s="14"/>
      <c r="MXM824" s="14"/>
      <c r="MXN824" s="14"/>
      <c r="MXO824" s="14"/>
      <c r="MXP824" s="14"/>
      <c r="MXQ824" s="14"/>
      <c r="MXR824" s="14"/>
      <c r="MXS824" s="14"/>
      <c r="MXT824" s="14"/>
      <c r="MXU824" s="14"/>
      <c r="MXV824" s="14"/>
      <c r="MXW824" s="14"/>
      <c r="MXX824" s="14"/>
      <c r="MXY824" s="14"/>
      <c r="MXZ824" s="14"/>
      <c r="MYA824" s="14"/>
      <c r="MYB824" s="14"/>
      <c r="MYC824" s="14"/>
      <c r="MYD824" s="14"/>
      <c r="MYE824" s="14"/>
      <c r="MYF824" s="14"/>
      <c r="MYG824" s="14"/>
      <c r="MYH824" s="14"/>
      <c r="MYI824" s="14"/>
      <c r="MYJ824" s="14"/>
      <c r="MYK824" s="14"/>
      <c r="MYL824" s="14"/>
      <c r="MYM824" s="14"/>
      <c r="MYN824" s="14"/>
      <c r="MYO824" s="14"/>
      <c r="MYP824" s="14"/>
      <c r="MYQ824" s="14"/>
      <c r="MYR824" s="14"/>
      <c r="MYS824" s="14"/>
      <c r="MYT824" s="14"/>
      <c r="MYU824" s="14"/>
      <c r="MYV824" s="14"/>
      <c r="MYW824" s="14"/>
      <c r="MYX824" s="14"/>
      <c r="MYY824" s="14"/>
      <c r="MYZ824" s="14"/>
      <c r="MZA824" s="14"/>
      <c r="MZB824" s="14"/>
      <c r="MZC824" s="14"/>
      <c r="MZD824" s="14"/>
      <c r="MZE824" s="14"/>
      <c r="MZF824" s="14"/>
      <c r="MZG824" s="14"/>
      <c r="MZH824" s="14"/>
      <c r="MZI824" s="14"/>
      <c r="MZJ824" s="14"/>
      <c r="MZK824" s="14"/>
      <c r="MZL824" s="14"/>
      <c r="MZM824" s="14"/>
      <c r="MZN824" s="14"/>
      <c r="MZO824" s="14"/>
      <c r="MZP824" s="14"/>
      <c r="MZQ824" s="14"/>
      <c r="MZR824" s="14"/>
      <c r="MZS824" s="14"/>
      <c r="MZT824" s="14"/>
      <c r="MZU824" s="14"/>
      <c r="MZV824" s="14"/>
      <c r="MZW824" s="14"/>
      <c r="MZX824" s="14"/>
      <c r="MZY824" s="14"/>
      <c r="MZZ824" s="14"/>
      <c r="NAA824" s="14"/>
      <c r="NAB824" s="14"/>
      <c r="NAC824" s="14"/>
      <c r="NAD824" s="14"/>
      <c r="NAE824" s="14"/>
      <c r="NAF824" s="14"/>
      <c r="NAG824" s="14"/>
      <c r="NAH824" s="14"/>
      <c r="NAI824" s="14"/>
      <c r="NAJ824" s="14"/>
      <c r="NAK824" s="14"/>
      <c r="NAL824" s="14"/>
      <c r="NAM824" s="14"/>
      <c r="NAN824" s="14"/>
      <c r="NAO824" s="14"/>
      <c r="NAP824" s="14"/>
      <c r="NAQ824" s="14"/>
      <c r="NAR824" s="14"/>
      <c r="NAS824" s="14"/>
      <c r="NAT824" s="14"/>
      <c r="NAU824" s="14"/>
      <c r="NAV824" s="14"/>
      <c r="NAW824" s="14"/>
      <c r="NAX824" s="14"/>
      <c r="NAY824" s="14"/>
      <c r="NAZ824" s="14"/>
      <c r="NBA824" s="14"/>
      <c r="NBB824" s="14"/>
      <c r="NBC824" s="14"/>
      <c r="NBD824" s="14"/>
      <c r="NBE824" s="14"/>
      <c r="NBF824" s="14"/>
      <c r="NBG824" s="14"/>
      <c r="NBH824" s="14"/>
      <c r="NBI824" s="14"/>
      <c r="NBJ824" s="14"/>
      <c r="NBK824" s="14"/>
      <c r="NBL824" s="14"/>
      <c r="NBM824" s="14"/>
      <c r="NBN824" s="14"/>
      <c r="NBO824" s="14"/>
      <c r="NBP824" s="14"/>
      <c r="NBQ824" s="14"/>
      <c r="NBR824" s="14"/>
      <c r="NBS824" s="14"/>
      <c r="NBT824" s="14"/>
      <c r="NBU824" s="14"/>
      <c r="NBV824" s="14"/>
      <c r="NBW824" s="14"/>
      <c r="NBX824" s="14"/>
      <c r="NBY824" s="14"/>
      <c r="NBZ824" s="14"/>
      <c r="NCA824" s="14"/>
      <c r="NCB824" s="14"/>
      <c r="NCC824" s="14"/>
      <c r="NCD824" s="14"/>
      <c r="NCE824" s="14"/>
      <c r="NCF824" s="14"/>
      <c r="NCG824" s="14"/>
      <c r="NCH824" s="14"/>
      <c r="NCI824" s="14"/>
      <c r="NCJ824" s="14"/>
      <c r="NCK824" s="14"/>
      <c r="NCL824" s="14"/>
      <c r="NCM824" s="14"/>
      <c r="NCN824" s="14"/>
      <c r="NCO824" s="14"/>
      <c r="NCP824" s="14"/>
      <c r="NCQ824" s="14"/>
      <c r="NCR824" s="14"/>
      <c r="NCS824" s="14"/>
      <c r="NCT824" s="14"/>
      <c r="NCU824" s="14"/>
      <c r="NCV824" s="14"/>
      <c r="NCW824" s="14"/>
      <c r="NCX824" s="14"/>
      <c r="NCY824" s="14"/>
      <c r="NCZ824" s="14"/>
      <c r="NDA824" s="14"/>
      <c r="NDB824" s="14"/>
      <c r="NDC824" s="14"/>
      <c r="NDD824" s="14"/>
      <c r="NDE824" s="14"/>
      <c r="NDF824" s="14"/>
      <c r="NDG824" s="14"/>
      <c r="NDH824" s="14"/>
      <c r="NDI824" s="14"/>
      <c r="NDJ824" s="14"/>
      <c r="NDK824" s="14"/>
      <c r="NDL824" s="14"/>
      <c r="NDM824" s="14"/>
      <c r="NDN824" s="14"/>
      <c r="NDO824" s="14"/>
      <c r="NDP824" s="14"/>
      <c r="NDQ824" s="14"/>
      <c r="NDR824" s="14"/>
      <c r="NDS824" s="14"/>
      <c r="NDT824" s="14"/>
      <c r="NDU824" s="14"/>
      <c r="NDV824" s="14"/>
      <c r="NDW824" s="14"/>
      <c r="NDX824" s="14"/>
      <c r="NDY824" s="14"/>
      <c r="NDZ824" s="14"/>
      <c r="NEA824" s="14"/>
      <c r="NEB824" s="14"/>
      <c r="NEC824" s="14"/>
      <c r="NED824" s="14"/>
      <c r="NEE824" s="14"/>
      <c r="NEF824" s="14"/>
      <c r="NEG824" s="14"/>
      <c r="NEH824" s="14"/>
      <c r="NEI824" s="14"/>
      <c r="NEJ824" s="14"/>
      <c r="NEK824" s="14"/>
      <c r="NEL824" s="14"/>
      <c r="NEM824" s="14"/>
      <c r="NEN824" s="14"/>
      <c r="NEO824" s="14"/>
      <c r="NEP824" s="14"/>
      <c r="NEQ824" s="14"/>
      <c r="NER824" s="14"/>
      <c r="NES824" s="14"/>
      <c r="NET824" s="14"/>
      <c r="NEU824" s="14"/>
      <c r="NEV824" s="14"/>
      <c r="NEW824" s="14"/>
      <c r="NEX824" s="14"/>
      <c r="NEY824" s="14"/>
      <c r="NEZ824" s="14"/>
      <c r="NFA824" s="14"/>
      <c r="NFB824" s="14"/>
      <c r="NFC824" s="14"/>
      <c r="NFD824" s="14"/>
      <c r="NFE824" s="14"/>
      <c r="NFF824" s="14"/>
      <c r="NFG824" s="14"/>
      <c r="NFH824" s="14"/>
      <c r="NFI824" s="14"/>
      <c r="NFJ824" s="14"/>
      <c r="NFK824" s="14"/>
      <c r="NFL824" s="14"/>
      <c r="NFM824" s="14"/>
      <c r="NFN824" s="14"/>
      <c r="NFO824" s="14"/>
      <c r="NFP824" s="14"/>
      <c r="NFQ824" s="14"/>
      <c r="NFR824" s="14"/>
      <c r="NFS824" s="14"/>
      <c r="NFT824" s="14"/>
      <c r="NFU824" s="14"/>
      <c r="NFV824" s="14"/>
      <c r="NFW824" s="14"/>
      <c r="NFX824" s="14"/>
      <c r="NFY824" s="14"/>
      <c r="NFZ824" s="14"/>
      <c r="NGA824" s="14"/>
      <c r="NGB824" s="14"/>
      <c r="NGC824" s="14"/>
      <c r="NGD824" s="14"/>
      <c r="NGE824" s="14"/>
      <c r="NGF824" s="14"/>
      <c r="NGG824" s="14"/>
      <c r="NGH824" s="14"/>
      <c r="NGI824" s="14"/>
      <c r="NGJ824" s="14"/>
      <c r="NGK824" s="14"/>
      <c r="NGL824" s="14"/>
      <c r="NGM824" s="14"/>
      <c r="NGN824" s="14"/>
      <c r="NGO824" s="14"/>
      <c r="NGP824" s="14"/>
      <c r="NGQ824" s="14"/>
      <c r="NGR824" s="14"/>
      <c r="NGS824" s="14"/>
      <c r="NGT824" s="14"/>
      <c r="NGU824" s="14"/>
      <c r="NGV824" s="14"/>
      <c r="NGW824" s="14"/>
      <c r="NGX824" s="14"/>
      <c r="NGY824" s="14"/>
      <c r="NGZ824" s="14"/>
      <c r="NHA824" s="14"/>
      <c r="NHB824" s="14"/>
      <c r="NHC824" s="14"/>
      <c r="NHD824" s="14"/>
      <c r="NHE824" s="14"/>
      <c r="NHF824" s="14"/>
      <c r="NHG824" s="14"/>
      <c r="NHH824" s="14"/>
      <c r="NHI824" s="14"/>
      <c r="NHJ824" s="14"/>
      <c r="NHK824" s="14"/>
      <c r="NHL824" s="14"/>
      <c r="NHM824" s="14"/>
      <c r="NHN824" s="14"/>
      <c r="NHO824" s="14"/>
      <c r="NHP824" s="14"/>
      <c r="NHQ824" s="14"/>
      <c r="NHR824" s="14"/>
      <c r="NHS824" s="14"/>
      <c r="NHT824" s="14"/>
      <c r="NHU824" s="14"/>
      <c r="NHV824" s="14"/>
      <c r="NHW824" s="14"/>
      <c r="NHX824" s="14"/>
      <c r="NHY824" s="14"/>
      <c r="NHZ824" s="14"/>
      <c r="NIA824" s="14"/>
      <c r="NIB824" s="14"/>
      <c r="NIC824" s="14"/>
      <c r="NID824" s="14"/>
      <c r="NIE824" s="14"/>
      <c r="NIF824" s="14"/>
      <c r="NIG824" s="14"/>
      <c r="NIH824" s="14"/>
      <c r="NII824" s="14"/>
      <c r="NIJ824" s="14"/>
      <c r="NIK824" s="14"/>
      <c r="NIL824" s="14"/>
      <c r="NIM824" s="14"/>
      <c r="NIN824" s="14"/>
      <c r="NIO824" s="14"/>
      <c r="NIP824" s="14"/>
      <c r="NIQ824" s="14"/>
      <c r="NIR824" s="14"/>
      <c r="NIS824" s="14"/>
      <c r="NIT824" s="14"/>
      <c r="NIU824" s="14"/>
      <c r="NIV824" s="14"/>
      <c r="NIW824" s="14"/>
      <c r="NIX824" s="14"/>
      <c r="NIY824" s="14"/>
      <c r="NIZ824" s="14"/>
      <c r="NJA824" s="14"/>
      <c r="NJB824" s="14"/>
      <c r="NJC824" s="14"/>
      <c r="NJD824" s="14"/>
      <c r="NJE824" s="14"/>
      <c r="NJF824" s="14"/>
      <c r="NJG824" s="14"/>
      <c r="NJH824" s="14"/>
      <c r="NJI824" s="14"/>
      <c r="NJJ824" s="14"/>
      <c r="NJK824" s="14"/>
      <c r="NJL824" s="14"/>
      <c r="NJM824" s="14"/>
      <c r="NJN824" s="14"/>
      <c r="NJO824" s="14"/>
      <c r="NJP824" s="14"/>
      <c r="NJQ824" s="14"/>
      <c r="NJR824" s="14"/>
      <c r="NJS824" s="14"/>
      <c r="NJT824" s="14"/>
      <c r="NJU824" s="14"/>
      <c r="NJV824" s="14"/>
      <c r="NJW824" s="14"/>
      <c r="NJX824" s="14"/>
      <c r="NJY824" s="14"/>
      <c r="NJZ824" s="14"/>
      <c r="NKA824" s="14"/>
      <c r="NKB824" s="14"/>
      <c r="NKC824" s="14"/>
      <c r="NKD824" s="14"/>
      <c r="NKE824" s="14"/>
      <c r="NKF824" s="14"/>
      <c r="NKG824" s="14"/>
      <c r="NKH824" s="14"/>
      <c r="NKI824" s="14"/>
      <c r="NKJ824" s="14"/>
      <c r="NKK824" s="14"/>
      <c r="NKL824" s="14"/>
      <c r="NKM824" s="14"/>
      <c r="NKN824" s="14"/>
      <c r="NKO824" s="14"/>
      <c r="NKP824" s="14"/>
      <c r="NKQ824" s="14"/>
      <c r="NKR824" s="14"/>
      <c r="NKS824" s="14"/>
      <c r="NKT824" s="14"/>
      <c r="NKU824" s="14"/>
      <c r="NKV824" s="14"/>
      <c r="NKW824" s="14"/>
      <c r="NKX824" s="14"/>
      <c r="NKY824" s="14"/>
      <c r="NKZ824" s="14"/>
      <c r="NLA824" s="14"/>
      <c r="NLB824" s="14"/>
      <c r="NLC824" s="14"/>
      <c r="NLD824" s="14"/>
      <c r="NLE824" s="14"/>
      <c r="NLF824" s="14"/>
      <c r="NLG824" s="14"/>
      <c r="NLH824" s="14"/>
      <c r="NLI824" s="14"/>
      <c r="NLJ824" s="14"/>
      <c r="NLK824" s="14"/>
      <c r="NLL824" s="14"/>
      <c r="NLM824" s="14"/>
      <c r="NLN824" s="14"/>
      <c r="NLO824" s="14"/>
      <c r="NLP824" s="14"/>
      <c r="NLQ824" s="14"/>
      <c r="NLR824" s="14"/>
      <c r="NLS824" s="14"/>
      <c r="NLT824" s="14"/>
      <c r="NLU824" s="14"/>
      <c r="NLV824" s="14"/>
      <c r="NLW824" s="14"/>
      <c r="NLX824" s="14"/>
      <c r="NLY824" s="14"/>
      <c r="NLZ824" s="14"/>
      <c r="NMA824" s="14"/>
      <c r="NMB824" s="14"/>
      <c r="NMC824" s="14"/>
      <c r="NMD824" s="14"/>
      <c r="NME824" s="14"/>
      <c r="NMF824" s="14"/>
      <c r="NMG824" s="14"/>
      <c r="NMH824" s="14"/>
      <c r="NMI824" s="14"/>
      <c r="NMJ824" s="14"/>
      <c r="NMK824" s="14"/>
      <c r="NML824" s="14"/>
      <c r="NMM824" s="14"/>
      <c r="NMN824" s="14"/>
      <c r="NMO824" s="14"/>
      <c r="NMP824" s="14"/>
      <c r="NMQ824" s="14"/>
      <c r="NMR824" s="14"/>
      <c r="NMS824" s="14"/>
      <c r="NMT824" s="14"/>
      <c r="NMU824" s="14"/>
      <c r="NMV824" s="14"/>
      <c r="NMW824" s="14"/>
      <c r="NMX824" s="14"/>
      <c r="NMY824" s="14"/>
      <c r="NMZ824" s="14"/>
      <c r="NNA824" s="14"/>
      <c r="NNB824" s="14"/>
      <c r="NNC824" s="14"/>
      <c r="NND824" s="14"/>
      <c r="NNE824" s="14"/>
      <c r="NNF824" s="14"/>
      <c r="NNG824" s="14"/>
      <c r="NNH824" s="14"/>
      <c r="NNI824" s="14"/>
      <c r="NNJ824" s="14"/>
      <c r="NNK824" s="14"/>
      <c r="NNL824" s="14"/>
      <c r="NNM824" s="14"/>
      <c r="NNN824" s="14"/>
      <c r="NNO824" s="14"/>
      <c r="NNP824" s="14"/>
      <c r="NNQ824" s="14"/>
      <c r="NNR824" s="14"/>
      <c r="NNS824" s="14"/>
      <c r="NNT824" s="14"/>
      <c r="NNU824" s="14"/>
      <c r="NNV824" s="14"/>
      <c r="NNW824" s="14"/>
      <c r="NNX824" s="14"/>
      <c r="NNY824" s="14"/>
      <c r="NNZ824" s="14"/>
      <c r="NOA824" s="14"/>
      <c r="NOB824" s="14"/>
      <c r="NOC824" s="14"/>
      <c r="NOD824" s="14"/>
      <c r="NOE824" s="14"/>
      <c r="NOF824" s="14"/>
      <c r="NOG824" s="14"/>
      <c r="NOH824" s="14"/>
      <c r="NOI824" s="14"/>
      <c r="NOJ824" s="14"/>
      <c r="NOK824" s="14"/>
      <c r="NOL824" s="14"/>
      <c r="NOM824" s="14"/>
      <c r="NON824" s="14"/>
      <c r="NOO824" s="14"/>
      <c r="NOP824" s="14"/>
      <c r="NOQ824" s="14"/>
      <c r="NOR824" s="14"/>
      <c r="NOS824" s="14"/>
      <c r="NOT824" s="14"/>
      <c r="NOU824" s="14"/>
      <c r="NOV824" s="14"/>
      <c r="NOW824" s="14"/>
      <c r="NOX824" s="14"/>
      <c r="NOY824" s="14"/>
      <c r="NOZ824" s="14"/>
      <c r="NPA824" s="14"/>
      <c r="NPB824" s="14"/>
      <c r="NPC824" s="14"/>
      <c r="NPD824" s="14"/>
      <c r="NPE824" s="14"/>
      <c r="NPF824" s="14"/>
      <c r="NPG824" s="14"/>
      <c r="NPH824" s="14"/>
      <c r="NPI824" s="14"/>
      <c r="NPJ824" s="14"/>
      <c r="NPK824" s="14"/>
      <c r="NPL824" s="14"/>
      <c r="NPM824" s="14"/>
      <c r="NPN824" s="14"/>
      <c r="NPO824" s="14"/>
      <c r="NPP824" s="14"/>
      <c r="NPQ824" s="14"/>
      <c r="NPR824" s="14"/>
      <c r="NPS824" s="14"/>
      <c r="NPT824" s="14"/>
      <c r="NPU824" s="14"/>
      <c r="NPV824" s="14"/>
      <c r="NPW824" s="14"/>
      <c r="NPX824" s="14"/>
      <c r="NPY824" s="14"/>
      <c r="NPZ824" s="14"/>
      <c r="NQA824" s="14"/>
      <c r="NQB824" s="14"/>
      <c r="NQC824" s="14"/>
      <c r="NQD824" s="14"/>
      <c r="NQE824" s="14"/>
      <c r="NQF824" s="14"/>
      <c r="NQG824" s="14"/>
      <c r="NQH824" s="14"/>
      <c r="NQI824" s="14"/>
      <c r="NQJ824" s="14"/>
      <c r="NQK824" s="14"/>
      <c r="NQL824" s="14"/>
      <c r="NQM824" s="14"/>
      <c r="NQN824" s="14"/>
      <c r="NQO824" s="14"/>
      <c r="NQP824" s="14"/>
      <c r="NQQ824" s="14"/>
      <c r="NQR824" s="14"/>
      <c r="NQS824" s="14"/>
      <c r="NQT824" s="14"/>
      <c r="NQU824" s="14"/>
      <c r="NQV824" s="14"/>
      <c r="NQW824" s="14"/>
      <c r="NQX824" s="14"/>
      <c r="NQY824" s="14"/>
      <c r="NQZ824" s="14"/>
      <c r="NRA824" s="14"/>
      <c r="NRB824" s="14"/>
      <c r="NRC824" s="14"/>
      <c r="NRD824" s="14"/>
      <c r="NRE824" s="14"/>
      <c r="NRF824" s="14"/>
      <c r="NRG824" s="14"/>
      <c r="NRH824" s="14"/>
      <c r="NRI824" s="14"/>
      <c r="NRJ824" s="14"/>
      <c r="NRK824" s="14"/>
      <c r="NRL824" s="14"/>
      <c r="NRM824" s="14"/>
      <c r="NRN824" s="14"/>
      <c r="NRO824" s="14"/>
      <c r="NRP824" s="14"/>
      <c r="NRQ824" s="14"/>
      <c r="NRR824" s="14"/>
      <c r="NRS824" s="14"/>
      <c r="NRT824" s="14"/>
      <c r="NRU824" s="14"/>
      <c r="NRV824" s="14"/>
      <c r="NRW824" s="14"/>
      <c r="NRX824" s="14"/>
      <c r="NRY824" s="14"/>
      <c r="NRZ824" s="14"/>
      <c r="NSA824" s="14"/>
      <c r="NSB824" s="14"/>
      <c r="NSC824" s="14"/>
      <c r="NSD824" s="14"/>
      <c r="NSE824" s="14"/>
      <c r="NSF824" s="14"/>
      <c r="NSG824" s="14"/>
      <c r="NSH824" s="14"/>
      <c r="NSI824" s="14"/>
      <c r="NSJ824" s="14"/>
      <c r="NSK824" s="14"/>
      <c r="NSL824" s="14"/>
      <c r="NSM824" s="14"/>
      <c r="NSN824" s="14"/>
      <c r="NSO824" s="14"/>
      <c r="NSP824" s="14"/>
      <c r="NSQ824" s="14"/>
      <c r="NSR824" s="14"/>
      <c r="NSS824" s="14"/>
      <c r="NST824" s="14"/>
      <c r="NSU824" s="14"/>
      <c r="NSV824" s="14"/>
      <c r="NSW824" s="14"/>
      <c r="NSX824" s="14"/>
      <c r="NSY824" s="14"/>
      <c r="NSZ824" s="14"/>
      <c r="NTA824" s="14"/>
      <c r="NTB824" s="14"/>
      <c r="NTC824" s="14"/>
      <c r="NTD824" s="14"/>
      <c r="NTE824" s="14"/>
      <c r="NTF824" s="14"/>
      <c r="NTG824" s="14"/>
      <c r="NTH824" s="14"/>
      <c r="NTI824" s="14"/>
      <c r="NTJ824" s="14"/>
      <c r="NTK824" s="14"/>
      <c r="NTL824" s="14"/>
      <c r="NTM824" s="14"/>
      <c r="NTN824" s="14"/>
      <c r="NTO824" s="14"/>
      <c r="NTP824" s="14"/>
      <c r="NTQ824" s="14"/>
      <c r="NTR824" s="14"/>
      <c r="NTS824" s="14"/>
      <c r="NTT824" s="14"/>
      <c r="NTU824" s="14"/>
      <c r="NTV824" s="14"/>
      <c r="NTW824" s="14"/>
      <c r="NTX824" s="14"/>
      <c r="NTY824" s="14"/>
      <c r="NTZ824" s="14"/>
      <c r="NUA824" s="14"/>
      <c r="NUB824" s="14"/>
      <c r="NUC824" s="14"/>
      <c r="NUD824" s="14"/>
      <c r="NUE824" s="14"/>
      <c r="NUF824" s="14"/>
      <c r="NUG824" s="14"/>
      <c r="NUH824" s="14"/>
      <c r="NUI824" s="14"/>
      <c r="NUJ824" s="14"/>
      <c r="NUK824" s="14"/>
      <c r="NUL824" s="14"/>
      <c r="NUM824" s="14"/>
      <c r="NUN824" s="14"/>
      <c r="NUO824" s="14"/>
      <c r="NUP824" s="14"/>
      <c r="NUQ824" s="14"/>
      <c r="NUR824" s="14"/>
      <c r="NUS824" s="14"/>
      <c r="NUT824" s="14"/>
      <c r="NUU824" s="14"/>
      <c r="NUV824" s="14"/>
      <c r="NUW824" s="14"/>
      <c r="NUX824" s="14"/>
      <c r="NUY824" s="14"/>
      <c r="NUZ824" s="14"/>
      <c r="NVA824" s="14"/>
      <c r="NVB824" s="14"/>
      <c r="NVC824" s="14"/>
      <c r="NVD824" s="14"/>
      <c r="NVE824" s="14"/>
      <c r="NVF824" s="14"/>
      <c r="NVG824" s="14"/>
      <c r="NVH824" s="14"/>
      <c r="NVI824" s="14"/>
      <c r="NVJ824" s="14"/>
      <c r="NVK824" s="14"/>
      <c r="NVL824" s="14"/>
      <c r="NVM824" s="14"/>
      <c r="NVN824" s="14"/>
      <c r="NVO824" s="14"/>
      <c r="NVP824" s="14"/>
      <c r="NVQ824" s="14"/>
      <c r="NVR824" s="14"/>
      <c r="NVS824" s="14"/>
      <c r="NVT824" s="14"/>
      <c r="NVU824" s="14"/>
      <c r="NVV824" s="14"/>
      <c r="NVW824" s="14"/>
      <c r="NVX824" s="14"/>
      <c r="NVY824" s="14"/>
      <c r="NVZ824" s="14"/>
      <c r="NWA824" s="14"/>
      <c r="NWB824" s="14"/>
      <c r="NWC824" s="14"/>
      <c r="NWD824" s="14"/>
      <c r="NWE824" s="14"/>
      <c r="NWF824" s="14"/>
      <c r="NWG824" s="14"/>
      <c r="NWH824" s="14"/>
      <c r="NWI824" s="14"/>
      <c r="NWJ824" s="14"/>
      <c r="NWK824" s="14"/>
      <c r="NWL824" s="14"/>
      <c r="NWM824" s="14"/>
      <c r="NWN824" s="14"/>
      <c r="NWO824" s="14"/>
      <c r="NWP824" s="14"/>
      <c r="NWQ824" s="14"/>
      <c r="NWR824" s="14"/>
      <c r="NWS824" s="14"/>
      <c r="NWT824" s="14"/>
      <c r="NWU824" s="14"/>
      <c r="NWV824" s="14"/>
      <c r="NWW824" s="14"/>
      <c r="NWX824" s="14"/>
      <c r="NWY824" s="14"/>
      <c r="NWZ824" s="14"/>
      <c r="NXA824" s="14"/>
      <c r="NXB824" s="14"/>
      <c r="NXC824" s="14"/>
      <c r="NXD824" s="14"/>
      <c r="NXE824" s="14"/>
      <c r="NXF824" s="14"/>
      <c r="NXG824" s="14"/>
      <c r="NXH824" s="14"/>
      <c r="NXI824" s="14"/>
      <c r="NXJ824" s="14"/>
      <c r="NXK824" s="14"/>
      <c r="NXL824" s="14"/>
      <c r="NXM824" s="14"/>
      <c r="NXN824" s="14"/>
      <c r="NXO824" s="14"/>
      <c r="NXP824" s="14"/>
      <c r="NXQ824" s="14"/>
      <c r="NXR824" s="14"/>
      <c r="NXS824" s="14"/>
      <c r="NXT824" s="14"/>
      <c r="NXU824" s="14"/>
      <c r="NXV824" s="14"/>
      <c r="NXW824" s="14"/>
      <c r="NXX824" s="14"/>
      <c r="NXY824" s="14"/>
      <c r="NXZ824" s="14"/>
      <c r="NYA824" s="14"/>
      <c r="NYB824" s="14"/>
      <c r="NYC824" s="14"/>
      <c r="NYD824" s="14"/>
      <c r="NYE824" s="14"/>
      <c r="NYF824" s="14"/>
      <c r="NYG824" s="14"/>
      <c r="NYH824" s="14"/>
      <c r="NYI824" s="14"/>
      <c r="NYJ824" s="14"/>
      <c r="NYK824" s="14"/>
      <c r="NYL824" s="14"/>
      <c r="NYM824" s="14"/>
      <c r="NYN824" s="14"/>
      <c r="NYO824" s="14"/>
      <c r="NYP824" s="14"/>
      <c r="NYQ824" s="14"/>
      <c r="NYR824" s="14"/>
      <c r="NYS824" s="14"/>
      <c r="NYT824" s="14"/>
      <c r="NYU824" s="14"/>
      <c r="NYV824" s="14"/>
      <c r="NYW824" s="14"/>
      <c r="NYX824" s="14"/>
      <c r="NYY824" s="14"/>
      <c r="NYZ824" s="14"/>
      <c r="NZA824" s="14"/>
      <c r="NZB824" s="14"/>
      <c r="NZC824" s="14"/>
      <c r="NZD824" s="14"/>
      <c r="NZE824" s="14"/>
      <c r="NZF824" s="14"/>
      <c r="NZG824" s="14"/>
      <c r="NZH824" s="14"/>
      <c r="NZI824" s="14"/>
      <c r="NZJ824" s="14"/>
      <c r="NZK824" s="14"/>
      <c r="NZL824" s="14"/>
      <c r="NZM824" s="14"/>
      <c r="NZN824" s="14"/>
      <c r="NZO824" s="14"/>
      <c r="NZP824" s="14"/>
      <c r="NZQ824" s="14"/>
      <c r="NZR824" s="14"/>
      <c r="NZS824" s="14"/>
      <c r="NZT824" s="14"/>
      <c r="NZU824" s="14"/>
      <c r="NZV824" s="14"/>
      <c r="NZW824" s="14"/>
      <c r="NZX824" s="14"/>
      <c r="NZY824" s="14"/>
      <c r="NZZ824" s="14"/>
      <c r="OAA824" s="14"/>
      <c r="OAB824" s="14"/>
      <c r="OAC824" s="14"/>
      <c r="OAD824" s="14"/>
      <c r="OAE824" s="14"/>
      <c r="OAF824" s="14"/>
      <c r="OAG824" s="14"/>
      <c r="OAH824" s="14"/>
      <c r="OAI824" s="14"/>
      <c r="OAJ824" s="14"/>
      <c r="OAK824" s="14"/>
      <c r="OAL824" s="14"/>
      <c r="OAM824" s="14"/>
      <c r="OAN824" s="14"/>
      <c r="OAO824" s="14"/>
      <c r="OAP824" s="14"/>
      <c r="OAQ824" s="14"/>
      <c r="OAR824" s="14"/>
      <c r="OAS824" s="14"/>
      <c r="OAT824" s="14"/>
      <c r="OAU824" s="14"/>
      <c r="OAV824" s="14"/>
      <c r="OAW824" s="14"/>
      <c r="OAX824" s="14"/>
      <c r="OAY824" s="14"/>
      <c r="OAZ824" s="14"/>
      <c r="OBA824" s="14"/>
      <c r="OBB824" s="14"/>
      <c r="OBC824" s="14"/>
      <c r="OBD824" s="14"/>
      <c r="OBE824" s="14"/>
      <c r="OBF824" s="14"/>
      <c r="OBG824" s="14"/>
      <c r="OBH824" s="14"/>
      <c r="OBI824" s="14"/>
      <c r="OBJ824" s="14"/>
      <c r="OBK824" s="14"/>
      <c r="OBL824" s="14"/>
      <c r="OBM824" s="14"/>
      <c r="OBN824" s="14"/>
      <c r="OBO824" s="14"/>
      <c r="OBP824" s="14"/>
      <c r="OBQ824" s="14"/>
      <c r="OBR824" s="14"/>
      <c r="OBS824" s="14"/>
      <c r="OBT824" s="14"/>
      <c r="OBU824" s="14"/>
      <c r="OBV824" s="14"/>
      <c r="OBW824" s="14"/>
      <c r="OBX824" s="14"/>
      <c r="OBY824" s="14"/>
      <c r="OBZ824" s="14"/>
      <c r="OCA824" s="14"/>
      <c r="OCB824" s="14"/>
      <c r="OCC824" s="14"/>
      <c r="OCD824" s="14"/>
      <c r="OCE824" s="14"/>
      <c r="OCF824" s="14"/>
      <c r="OCG824" s="14"/>
      <c r="OCH824" s="14"/>
      <c r="OCI824" s="14"/>
      <c r="OCJ824" s="14"/>
      <c r="OCK824" s="14"/>
      <c r="OCL824" s="14"/>
      <c r="OCM824" s="14"/>
      <c r="OCN824" s="14"/>
      <c r="OCO824" s="14"/>
      <c r="OCP824" s="14"/>
      <c r="OCQ824" s="14"/>
      <c r="OCR824" s="14"/>
      <c r="OCS824" s="14"/>
      <c r="OCT824" s="14"/>
      <c r="OCU824" s="14"/>
      <c r="OCV824" s="14"/>
      <c r="OCW824" s="14"/>
      <c r="OCX824" s="14"/>
      <c r="OCY824" s="14"/>
      <c r="OCZ824" s="14"/>
      <c r="ODA824" s="14"/>
      <c r="ODB824" s="14"/>
      <c r="ODC824" s="14"/>
      <c r="ODD824" s="14"/>
      <c r="ODE824" s="14"/>
      <c r="ODF824" s="14"/>
      <c r="ODG824" s="14"/>
      <c r="ODH824" s="14"/>
      <c r="ODI824" s="14"/>
      <c r="ODJ824" s="14"/>
      <c r="ODK824" s="14"/>
      <c r="ODL824" s="14"/>
      <c r="ODM824" s="14"/>
      <c r="ODN824" s="14"/>
      <c r="ODO824" s="14"/>
      <c r="ODP824" s="14"/>
      <c r="ODQ824" s="14"/>
      <c r="ODR824" s="14"/>
      <c r="ODS824" s="14"/>
      <c r="ODT824" s="14"/>
      <c r="ODU824" s="14"/>
      <c r="ODV824" s="14"/>
      <c r="ODW824" s="14"/>
      <c r="ODX824" s="14"/>
      <c r="ODY824" s="14"/>
      <c r="ODZ824" s="14"/>
      <c r="OEA824" s="14"/>
      <c r="OEB824" s="14"/>
      <c r="OEC824" s="14"/>
      <c r="OED824" s="14"/>
      <c r="OEE824" s="14"/>
      <c r="OEF824" s="14"/>
      <c r="OEG824" s="14"/>
      <c r="OEH824" s="14"/>
      <c r="OEI824" s="14"/>
      <c r="OEJ824" s="14"/>
      <c r="OEK824" s="14"/>
      <c r="OEL824" s="14"/>
      <c r="OEM824" s="14"/>
      <c r="OEN824" s="14"/>
      <c r="OEO824" s="14"/>
      <c r="OEP824" s="14"/>
      <c r="OEQ824" s="14"/>
      <c r="OER824" s="14"/>
      <c r="OES824" s="14"/>
      <c r="OET824" s="14"/>
      <c r="OEU824" s="14"/>
      <c r="OEV824" s="14"/>
      <c r="OEW824" s="14"/>
      <c r="OEX824" s="14"/>
      <c r="OEY824" s="14"/>
      <c r="OEZ824" s="14"/>
      <c r="OFA824" s="14"/>
      <c r="OFB824" s="14"/>
      <c r="OFC824" s="14"/>
      <c r="OFD824" s="14"/>
      <c r="OFE824" s="14"/>
      <c r="OFF824" s="14"/>
      <c r="OFG824" s="14"/>
      <c r="OFH824" s="14"/>
      <c r="OFI824" s="14"/>
      <c r="OFJ824" s="14"/>
      <c r="OFK824" s="14"/>
      <c r="OFL824" s="14"/>
      <c r="OFM824" s="14"/>
      <c r="OFN824" s="14"/>
      <c r="OFO824" s="14"/>
      <c r="OFP824" s="14"/>
      <c r="OFQ824" s="14"/>
      <c r="OFR824" s="14"/>
      <c r="OFS824" s="14"/>
      <c r="OFT824" s="14"/>
      <c r="OFU824" s="14"/>
      <c r="OFV824" s="14"/>
      <c r="OFW824" s="14"/>
      <c r="OFX824" s="14"/>
      <c r="OFY824" s="14"/>
      <c r="OFZ824" s="14"/>
      <c r="OGA824" s="14"/>
      <c r="OGB824" s="14"/>
      <c r="OGC824" s="14"/>
      <c r="OGD824" s="14"/>
      <c r="OGE824" s="14"/>
      <c r="OGF824" s="14"/>
      <c r="OGG824" s="14"/>
      <c r="OGH824" s="14"/>
      <c r="OGI824" s="14"/>
      <c r="OGJ824" s="14"/>
      <c r="OGK824" s="14"/>
      <c r="OGL824" s="14"/>
      <c r="OGM824" s="14"/>
      <c r="OGN824" s="14"/>
      <c r="OGO824" s="14"/>
      <c r="OGP824" s="14"/>
      <c r="OGQ824" s="14"/>
      <c r="OGR824" s="14"/>
      <c r="OGS824" s="14"/>
      <c r="OGT824" s="14"/>
      <c r="OGU824" s="14"/>
      <c r="OGV824" s="14"/>
      <c r="OGW824" s="14"/>
      <c r="OGX824" s="14"/>
      <c r="OGY824" s="14"/>
      <c r="OGZ824" s="14"/>
      <c r="OHA824" s="14"/>
      <c r="OHB824" s="14"/>
      <c r="OHC824" s="14"/>
      <c r="OHD824" s="14"/>
      <c r="OHE824" s="14"/>
      <c r="OHF824" s="14"/>
      <c r="OHG824" s="14"/>
      <c r="OHH824" s="14"/>
      <c r="OHI824" s="14"/>
      <c r="OHJ824" s="14"/>
      <c r="OHK824" s="14"/>
      <c r="OHL824" s="14"/>
      <c r="OHM824" s="14"/>
      <c r="OHN824" s="14"/>
      <c r="OHO824" s="14"/>
      <c r="OHP824" s="14"/>
      <c r="OHQ824" s="14"/>
      <c r="OHR824" s="14"/>
      <c r="OHS824" s="14"/>
      <c r="OHT824" s="14"/>
      <c r="OHU824" s="14"/>
      <c r="OHV824" s="14"/>
      <c r="OHW824" s="14"/>
      <c r="OHX824" s="14"/>
      <c r="OHY824" s="14"/>
      <c r="OHZ824" s="14"/>
      <c r="OIA824" s="14"/>
      <c r="OIB824" s="14"/>
      <c r="OIC824" s="14"/>
      <c r="OID824" s="14"/>
      <c r="OIE824" s="14"/>
      <c r="OIF824" s="14"/>
      <c r="OIG824" s="14"/>
      <c r="OIH824" s="14"/>
      <c r="OII824" s="14"/>
      <c r="OIJ824" s="14"/>
      <c r="OIK824" s="14"/>
      <c r="OIL824" s="14"/>
      <c r="OIM824" s="14"/>
      <c r="OIN824" s="14"/>
      <c r="OIO824" s="14"/>
      <c r="OIP824" s="14"/>
      <c r="OIQ824" s="14"/>
      <c r="OIR824" s="14"/>
      <c r="OIS824" s="14"/>
      <c r="OIT824" s="14"/>
      <c r="OIU824" s="14"/>
      <c r="OIV824" s="14"/>
      <c r="OIW824" s="14"/>
      <c r="OIX824" s="14"/>
      <c r="OIY824" s="14"/>
      <c r="OIZ824" s="14"/>
      <c r="OJA824" s="14"/>
      <c r="OJB824" s="14"/>
      <c r="OJC824" s="14"/>
      <c r="OJD824" s="14"/>
      <c r="OJE824" s="14"/>
      <c r="OJF824" s="14"/>
      <c r="OJG824" s="14"/>
      <c r="OJH824" s="14"/>
      <c r="OJI824" s="14"/>
      <c r="OJJ824" s="14"/>
      <c r="OJK824" s="14"/>
      <c r="OJL824" s="14"/>
      <c r="OJM824" s="14"/>
      <c r="OJN824" s="14"/>
      <c r="OJO824" s="14"/>
      <c r="OJP824" s="14"/>
      <c r="OJQ824" s="14"/>
      <c r="OJR824" s="14"/>
      <c r="OJS824" s="14"/>
      <c r="OJT824" s="14"/>
      <c r="OJU824" s="14"/>
      <c r="OJV824" s="14"/>
      <c r="OJW824" s="14"/>
      <c r="OJX824" s="14"/>
      <c r="OJY824" s="14"/>
      <c r="OJZ824" s="14"/>
      <c r="OKA824" s="14"/>
      <c r="OKB824" s="14"/>
      <c r="OKC824" s="14"/>
      <c r="OKD824" s="14"/>
      <c r="OKE824" s="14"/>
      <c r="OKF824" s="14"/>
      <c r="OKG824" s="14"/>
      <c r="OKH824" s="14"/>
      <c r="OKI824" s="14"/>
      <c r="OKJ824" s="14"/>
      <c r="OKK824" s="14"/>
      <c r="OKL824" s="14"/>
      <c r="OKM824" s="14"/>
      <c r="OKN824" s="14"/>
      <c r="OKO824" s="14"/>
      <c r="OKP824" s="14"/>
      <c r="OKQ824" s="14"/>
      <c r="OKR824" s="14"/>
      <c r="OKS824" s="14"/>
      <c r="OKT824" s="14"/>
      <c r="OKU824" s="14"/>
      <c r="OKV824" s="14"/>
      <c r="OKW824" s="14"/>
      <c r="OKX824" s="14"/>
      <c r="OKY824" s="14"/>
      <c r="OKZ824" s="14"/>
      <c r="OLA824" s="14"/>
      <c r="OLB824" s="14"/>
      <c r="OLC824" s="14"/>
      <c r="OLD824" s="14"/>
      <c r="OLE824" s="14"/>
      <c r="OLF824" s="14"/>
      <c r="OLG824" s="14"/>
      <c r="OLH824" s="14"/>
      <c r="OLI824" s="14"/>
      <c r="OLJ824" s="14"/>
      <c r="OLK824" s="14"/>
      <c r="OLL824" s="14"/>
      <c r="OLM824" s="14"/>
      <c r="OLN824" s="14"/>
      <c r="OLO824" s="14"/>
      <c r="OLP824" s="14"/>
      <c r="OLQ824" s="14"/>
      <c r="OLR824" s="14"/>
      <c r="OLS824" s="14"/>
      <c r="OLT824" s="14"/>
      <c r="OLU824" s="14"/>
      <c r="OLV824" s="14"/>
      <c r="OLW824" s="14"/>
      <c r="OLX824" s="14"/>
      <c r="OLY824" s="14"/>
      <c r="OLZ824" s="14"/>
      <c r="OMA824" s="14"/>
      <c r="OMB824" s="14"/>
      <c r="OMC824" s="14"/>
      <c r="OMD824" s="14"/>
      <c r="OME824" s="14"/>
      <c r="OMF824" s="14"/>
      <c r="OMG824" s="14"/>
      <c r="OMH824" s="14"/>
      <c r="OMI824" s="14"/>
      <c r="OMJ824" s="14"/>
      <c r="OMK824" s="14"/>
      <c r="OML824" s="14"/>
      <c r="OMM824" s="14"/>
      <c r="OMN824" s="14"/>
      <c r="OMO824" s="14"/>
      <c r="OMP824" s="14"/>
      <c r="OMQ824" s="14"/>
      <c r="OMR824" s="14"/>
      <c r="OMS824" s="14"/>
      <c r="OMT824" s="14"/>
      <c r="OMU824" s="14"/>
      <c r="OMV824" s="14"/>
      <c r="OMW824" s="14"/>
      <c r="OMX824" s="14"/>
      <c r="OMY824" s="14"/>
      <c r="OMZ824" s="14"/>
      <c r="ONA824" s="14"/>
      <c r="ONB824" s="14"/>
      <c r="ONC824" s="14"/>
      <c r="OND824" s="14"/>
      <c r="ONE824" s="14"/>
      <c r="ONF824" s="14"/>
      <c r="ONG824" s="14"/>
      <c r="ONH824" s="14"/>
      <c r="ONI824" s="14"/>
      <c r="ONJ824" s="14"/>
      <c r="ONK824" s="14"/>
      <c r="ONL824" s="14"/>
      <c r="ONM824" s="14"/>
      <c r="ONN824" s="14"/>
      <c r="ONO824" s="14"/>
      <c r="ONP824" s="14"/>
      <c r="ONQ824" s="14"/>
      <c r="ONR824" s="14"/>
      <c r="ONS824" s="14"/>
      <c r="ONT824" s="14"/>
      <c r="ONU824" s="14"/>
      <c r="ONV824" s="14"/>
      <c r="ONW824" s="14"/>
      <c r="ONX824" s="14"/>
      <c r="ONY824" s="14"/>
      <c r="ONZ824" s="14"/>
      <c r="OOA824" s="14"/>
      <c r="OOB824" s="14"/>
      <c r="OOC824" s="14"/>
      <c r="OOD824" s="14"/>
      <c r="OOE824" s="14"/>
      <c r="OOF824" s="14"/>
      <c r="OOG824" s="14"/>
      <c r="OOH824" s="14"/>
      <c r="OOI824" s="14"/>
      <c r="OOJ824" s="14"/>
      <c r="OOK824" s="14"/>
      <c r="OOL824" s="14"/>
      <c r="OOM824" s="14"/>
      <c r="OON824" s="14"/>
      <c r="OOO824" s="14"/>
      <c r="OOP824" s="14"/>
      <c r="OOQ824" s="14"/>
      <c r="OOR824" s="14"/>
      <c r="OOS824" s="14"/>
      <c r="OOT824" s="14"/>
      <c r="OOU824" s="14"/>
      <c r="OOV824" s="14"/>
      <c r="OOW824" s="14"/>
      <c r="OOX824" s="14"/>
      <c r="OOY824" s="14"/>
      <c r="OOZ824" s="14"/>
      <c r="OPA824" s="14"/>
      <c r="OPB824" s="14"/>
      <c r="OPC824" s="14"/>
      <c r="OPD824" s="14"/>
      <c r="OPE824" s="14"/>
      <c r="OPF824" s="14"/>
      <c r="OPG824" s="14"/>
      <c r="OPH824" s="14"/>
      <c r="OPI824" s="14"/>
      <c r="OPJ824" s="14"/>
      <c r="OPK824" s="14"/>
      <c r="OPL824" s="14"/>
      <c r="OPM824" s="14"/>
      <c r="OPN824" s="14"/>
      <c r="OPO824" s="14"/>
      <c r="OPP824" s="14"/>
      <c r="OPQ824" s="14"/>
      <c r="OPR824" s="14"/>
      <c r="OPS824" s="14"/>
      <c r="OPT824" s="14"/>
      <c r="OPU824" s="14"/>
      <c r="OPV824" s="14"/>
      <c r="OPW824" s="14"/>
      <c r="OPX824" s="14"/>
      <c r="OPY824" s="14"/>
      <c r="OPZ824" s="14"/>
      <c r="OQA824" s="14"/>
      <c r="OQB824" s="14"/>
      <c r="OQC824" s="14"/>
      <c r="OQD824" s="14"/>
      <c r="OQE824" s="14"/>
      <c r="OQF824" s="14"/>
      <c r="OQG824" s="14"/>
      <c r="OQH824" s="14"/>
      <c r="OQI824" s="14"/>
      <c r="OQJ824" s="14"/>
      <c r="OQK824" s="14"/>
      <c r="OQL824" s="14"/>
      <c r="OQM824" s="14"/>
      <c r="OQN824" s="14"/>
      <c r="OQO824" s="14"/>
      <c r="OQP824" s="14"/>
      <c r="OQQ824" s="14"/>
      <c r="OQR824" s="14"/>
      <c r="OQS824" s="14"/>
      <c r="OQT824" s="14"/>
      <c r="OQU824" s="14"/>
      <c r="OQV824" s="14"/>
      <c r="OQW824" s="14"/>
      <c r="OQX824" s="14"/>
      <c r="OQY824" s="14"/>
      <c r="OQZ824" s="14"/>
      <c r="ORA824" s="14"/>
      <c r="ORB824" s="14"/>
      <c r="ORC824" s="14"/>
      <c r="ORD824" s="14"/>
      <c r="ORE824" s="14"/>
      <c r="ORF824" s="14"/>
      <c r="ORG824" s="14"/>
      <c r="ORH824" s="14"/>
      <c r="ORI824" s="14"/>
      <c r="ORJ824" s="14"/>
      <c r="ORK824" s="14"/>
      <c r="ORL824" s="14"/>
      <c r="ORM824" s="14"/>
      <c r="ORN824" s="14"/>
      <c r="ORO824" s="14"/>
      <c r="ORP824" s="14"/>
      <c r="ORQ824" s="14"/>
      <c r="ORR824" s="14"/>
      <c r="ORS824" s="14"/>
      <c r="ORT824" s="14"/>
      <c r="ORU824" s="14"/>
      <c r="ORV824" s="14"/>
      <c r="ORW824" s="14"/>
      <c r="ORX824" s="14"/>
      <c r="ORY824" s="14"/>
      <c r="ORZ824" s="14"/>
      <c r="OSA824" s="14"/>
      <c r="OSB824" s="14"/>
      <c r="OSC824" s="14"/>
      <c r="OSD824" s="14"/>
      <c r="OSE824" s="14"/>
      <c r="OSF824" s="14"/>
      <c r="OSG824" s="14"/>
      <c r="OSH824" s="14"/>
      <c r="OSI824" s="14"/>
      <c r="OSJ824" s="14"/>
      <c r="OSK824" s="14"/>
      <c r="OSL824" s="14"/>
      <c r="OSM824" s="14"/>
      <c r="OSN824" s="14"/>
      <c r="OSO824" s="14"/>
      <c r="OSP824" s="14"/>
      <c r="OSQ824" s="14"/>
      <c r="OSR824" s="14"/>
      <c r="OSS824" s="14"/>
      <c r="OST824" s="14"/>
      <c r="OSU824" s="14"/>
      <c r="OSV824" s="14"/>
      <c r="OSW824" s="14"/>
      <c r="OSX824" s="14"/>
      <c r="OSY824" s="14"/>
      <c r="OSZ824" s="14"/>
      <c r="OTA824" s="14"/>
      <c r="OTB824" s="14"/>
      <c r="OTC824" s="14"/>
      <c r="OTD824" s="14"/>
      <c r="OTE824" s="14"/>
      <c r="OTF824" s="14"/>
      <c r="OTG824" s="14"/>
      <c r="OTH824" s="14"/>
      <c r="OTI824" s="14"/>
      <c r="OTJ824" s="14"/>
      <c r="OTK824" s="14"/>
      <c r="OTL824" s="14"/>
      <c r="OTM824" s="14"/>
      <c r="OTN824" s="14"/>
      <c r="OTO824" s="14"/>
      <c r="OTP824" s="14"/>
      <c r="OTQ824" s="14"/>
      <c r="OTR824" s="14"/>
      <c r="OTS824" s="14"/>
      <c r="OTT824" s="14"/>
      <c r="OTU824" s="14"/>
      <c r="OTV824" s="14"/>
      <c r="OTW824" s="14"/>
      <c r="OTX824" s="14"/>
      <c r="OTY824" s="14"/>
      <c r="OTZ824" s="14"/>
      <c r="OUA824" s="14"/>
      <c r="OUB824" s="14"/>
      <c r="OUC824" s="14"/>
      <c r="OUD824" s="14"/>
      <c r="OUE824" s="14"/>
      <c r="OUF824" s="14"/>
      <c r="OUG824" s="14"/>
      <c r="OUH824" s="14"/>
      <c r="OUI824" s="14"/>
      <c r="OUJ824" s="14"/>
      <c r="OUK824" s="14"/>
      <c r="OUL824" s="14"/>
      <c r="OUM824" s="14"/>
      <c r="OUN824" s="14"/>
      <c r="OUO824" s="14"/>
      <c r="OUP824" s="14"/>
      <c r="OUQ824" s="14"/>
      <c r="OUR824" s="14"/>
      <c r="OUS824" s="14"/>
      <c r="OUT824" s="14"/>
      <c r="OUU824" s="14"/>
      <c r="OUV824" s="14"/>
      <c r="OUW824" s="14"/>
      <c r="OUX824" s="14"/>
      <c r="OUY824" s="14"/>
      <c r="OUZ824" s="14"/>
      <c r="OVA824" s="14"/>
      <c r="OVB824" s="14"/>
      <c r="OVC824" s="14"/>
      <c r="OVD824" s="14"/>
      <c r="OVE824" s="14"/>
      <c r="OVF824" s="14"/>
      <c r="OVG824" s="14"/>
      <c r="OVH824" s="14"/>
      <c r="OVI824" s="14"/>
      <c r="OVJ824" s="14"/>
      <c r="OVK824" s="14"/>
      <c r="OVL824" s="14"/>
      <c r="OVM824" s="14"/>
      <c r="OVN824" s="14"/>
      <c r="OVO824" s="14"/>
      <c r="OVP824" s="14"/>
      <c r="OVQ824" s="14"/>
      <c r="OVR824" s="14"/>
      <c r="OVS824" s="14"/>
      <c r="OVT824" s="14"/>
      <c r="OVU824" s="14"/>
      <c r="OVV824" s="14"/>
      <c r="OVW824" s="14"/>
      <c r="OVX824" s="14"/>
      <c r="OVY824" s="14"/>
      <c r="OVZ824" s="14"/>
      <c r="OWA824" s="14"/>
      <c r="OWB824" s="14"/>
      <c r="OWC824" s="14"/>
      <c r="OWD824" s="14"/>
      <c r="OWE824" s="14"/>
      <c r="OWF824" s="14"/>
      <c r="OWG824" s="14"/>
      <c r="OWH824" s="14"/>
      <c r="OWI824" s="14"/>
      <c r="OWJ824" s="14"/>
      <c r="OWK824" s="14"/>
      <c r="OWL824" s="14"/>
      <c r="OWM824" s="14"/>
      <c r="OWN824" s="14"/>
      <c r="OWO824" s="14"/>
      <c r="OWP824" s="14"/>
      <c r="OWQ824" s="14"/>
      <c r="OWR824" s="14"/>
      <c r="OWS824" s="14"/>
      <c r="OWT824" s="14"/>
      <c r="OWU824" s="14"/>
      <c r="OWV824" s="14"/>
      <c r="OWW824" s="14"/>
      <c r="OWX824" s="14"/>
      <c r="OWY824" s="14"/>
      <c r="OWZ824" s="14"/>
      <c r="OXA824" s="14"/>
      <c r="OXB824" s="14"/>
      <c r="OXC824" s="14"/>
      <c r="OXD824" s="14"/>
      <c r="OXE824" s="14"/>
      <c r="OXF824" s="14"/>
      <c r="OXG824" s="14"/>
      <c r="OXH824" s="14"/>
      <c r="OXI824" s="14"/>
      <c r="OXJ824" s="14"/>
      <c r="OXK824" s="14"/>
      <c r="OXL824" s="14"/>
      <c r="OXM824" s="14"/>
      <c r="OXN824" s="14"/>
      <c r="OXO824" s="14"/>
      <c r="OXP824" s="14"/>
      <c r="OXQ824" s="14"/>
      <c r="OXR824" s="14"/>
      <c r="OXS824" s="14"/>
      <c r="OXT824" s="14"/>
      <c r="OXU824" s="14"/>
      <c r="OXV824" s="14"/>
      <c r="OXW824" s="14"/>
      <c r="OXX824" s="14"/>
      <c r="OXY824" s="14"/>
      <c r="OXZ824" s="14"/>
      <c r="OYA824" s="14"/>
      <c r="OYB824" s="14"/>
      <c r="OYC824" s="14"/>
      <c r="OYD824" s="14"/>
      <c r="OYE824" s="14"/>
      <c r="OYF824" s="14"/>
      <c r="OYG824" s="14"/>
      <c r="OYH824" s="14"/>
      <c r="OYI824" s="14"/>
      <c r="OYJ824" s="14"/>
      <c r="OYK824" s="14"/>
      <c r="OYL824" s="14"/>
      <c r="OYM824" s="14"/>
      <c r="OYN824" s="14"/>
      <c r="OYO824" s="14"/>
      <c r="OYP824" s="14"/>
      <c r="OYQ824" s="14"/>
      <c r="OYR824" s="14"/>
      <c r="OYS824" s="14"/>
      <c r="OYT824" s="14"/>
      <c r="OYU824" s="14"/>
      <c r="OYV824" s="14"/>
      <c r="OYW824" s="14"/>
      <c r="OYX824" s="14"/>
      <c r="OYY824" s="14"/>
      <c r="OYZ824" s="14"/>
      <c r="OZA824" s="14"/>
      <c r="OZB824" s="14"/>
      <c r="OZC824" s="14"/>
      <c r="OZD824" s="14"/>
      <c r="OZE824" s="14"/>
      <c r="OZF824" s="14"/>
      <c r="OZG824" s="14"/>
      <c r="OZH824" s="14"/>
      <c r="OZI824" s="14"/>
      <c r="OZJ824" s="14"/>
      <c r="OZK824" s="14"/>
      <c r="OZL824" s="14"/>
      <c r="OZM824" s="14"/>
      <c r="OZN824" s="14"/>
      <c r="OZO824" s="14"/>
      <c r="OZP824" s="14"/>
      <c r="OZQ824" s="14"/>
      <c r="OZR824" s="14"/>
      <c r="OZS824" s="14"/>
      <c r="OZT824" s="14"/>
      <c r="OZU824" s="14"/>
      <c r="OZV824" s="14"/>
      <c r="OZW824" s="14"/>
      <c r="OZX824" s="14"/>
      <c r="OZY824" s="14"/>
      <c r="OZZ824" s="14"/>
      <c r="PAA824" s="14"/>
      <c r="PAB824" s="14"/>
      <c r="PAC824" s="14"/>
      <c r="PAD824" s="14"/>
      <c r="PAE824" s="14"/>
      <c r="PAF824" s="14"/>
      <c r="PAG824" s="14"/>
      <c r="PAH824" s="14"/>
      <c r="PAI824" s="14"/>
      <c r="PAJ824" s="14"/>
      <c r="PAK824" s="14"/>
      <c r="PAL824" s="14"/>
      <c r="PAM824" s="14"/>
      <c r="PAN824" s="14"/>
      <c r="PAO824" s="14"/>
      <c r="PAP824" s="14"/>
      <c r="PAQ824" s="14"/>
      <c r="PAR824" s="14"/>
      <c r="PAS824" s="14"/>
      <c r="PAT824" s="14"/>
      <c r="PAU824" s="14"/>
      <c r="PAV824" s="14"/>
      <c r="PAW824" s="14"/>
      <c r="PAX824" s="14"/>
      <c r="PAY824" s="14"/>
      <c r="PAZ824" s="14"/>
      <c r="PBA824" s="14"/>
      <c r="PBB824" s="14"/>
      <c r="PBC824" s="14"/>
      <c r="PBD824" s="14"/>
      <c r="PBE824" s="14"/>
      <c r="PBF824" s="14"/>
      <c r="PBG824" s="14"/>
      <c r="PBH824" s="14"/>
      <c r="PBI824" s="14"/>
      <c r="PBJ824" s="14"/>
      <c r="PBK824" s="14"/>
      <c r="PBL824" s="14"/>
      <c r="PBM824" s="14"/>
      <c r="PBN824" s="14"/>
      <c r="PBO824" s="14"/>
      <c r="PBP824" s="14"/>
      <c r="PBQ824" s="14"/>
      <c r="PBR824" s="14"/>
      <c r="PBS824" s="14"/>
      <c r="PBT824" s="14"/>
      <c r="PBU824" s="14"/>
      <c r="PBV824" s="14"/>
      <c r="PBW824" s="14"/>
      <c r="PBX824" s="14"/>
      <c r="PBY824" s="14"/>
      <c r="PBZ824" s="14"/>
      <c r="PCA824" s="14"/>
      <c r="PCB824" s="14"/>
      <c r="PCC824" s="14"/>
      <c r="PCD824" s="14"/>
      <c r="PCE824" s="14"/>
      <c r="PCF824" s="14"/>
      <c r="PCG824" s="14"/>
      <c r="PCH824" s="14"/>
      <c r="PCI824" s="14"/>
      <c r="PCJ824" s="14"/>
      <c r="PCK824" s="14"/>
      <c r="PCL824" s="14"/>
      <c r="PCM824" s="14"/>
      <c r="PCN824" s="14"/>
      <c r="PCO824" s="14"/>
      <c r="PCP824" s="14"/>
      <c r="PCQ824" s="14"/>
      <c r="PCR824" s="14"/>
      <c r="PCS824" s="14"/>
      <c r="PCT824" s="14"/>
      <c r="PCU824" s="14"/>
      <c r="PCV824" s="14"/>
      <c r="PCW824" s="14"/>
      <c r="PCX824" s="14"/>
      <c r="PCY824" s="14"/>
      <c r="PCZ824" s="14"/>
      <c r="PDA824" s="14"/>
      <c r="PDB824" s="14"/>
      <c r="PDC824" s="14"/>
      <c r="PDD824" s="14"/>
      <c r="PDE824" s="14"/>
      <c r="PDF824" s="14"/>
      <c r="PDG824" s="14"/>
      <c r="PDH824" s="14"/>
      <c r="PDI824" s="14"/>
      <c r="PDJ824" s="14"/>
      <c r="PDK824" s="14"/>
      <c r="PDL824" s="14"/>
      <c r="PDM824" s="14"/>
      <c r="PDN824" s="14"/>
      <c r="PDO824" s="14"/>
      <c r="PDP824" s="14"/>
      <c r="PDQ824" s="14"/>
      <c r="PDR824" s="14"/>
      <c r="PDS824" s="14"/>
      <c r="PDT824" s="14"/>
      <c r="PDU824" s="14"/>
      <c r="PDV824" s="14"/>
      <c r="PDW824" s="14"/>
      <c r="PDX824" s="14"/>
      <c r="PDY824" s="14"/>
      <c r="PDZ824" s="14"/>
      <c r="PEA824" s="14"/>
      <c r="PEB824" s="14"/>
      <c r="PEC824" s="14"/>
      <c r="PED824" s="14"/>
      <c r="PEE824" s="14"/>
      <c r="PEF824" s="14"/>
      <c r="PEG824" s="14"/>
      <c r="PEH824" s="14"/>
      <c r="PEI824" s="14"/>
      <c r="PEJ824" s="14"/>
      <c r="PEK824" s="14"/>
      <c r="PEL824" s="14"/>
      <c r="PEM824" s="14"/>
      <c r="PEN824" s="14"/>
      <c r="PEO824" s="14"/>
      <c r="PEP824" s="14"/>
      <c r="PEQ824" s="14"/>
      <c r="PER824" s="14"/>
      <c r="PES824" s="14"/>
      <c r="PET824" s="14"/>
      <c r="PEU824" s="14"/>
      <c r="PEV824" s="14"/>
      <c r="PEW824" s="14"/>
      <c r="PEX824" s="14"/>
      <c r="PEY824" s="14"/>
      <c r="PEZ824" s="14"/>
      <c r="PFA824" s="14"/>
      <c r="PFB824" s="14"/>
      <c r="PFC824" s="14"/>
      <c r="PFD824" s="14"/>
      <c r="PFE824" s="14"/>
      <c r="PFF824" s="14"/>
      <c r="PFG824" s="14"/>
      <c r="PFH824" s="14"/>
      <c r="PFI824" s="14"/>
      <c r="PFJ824" s="14"/>
      <c r="PFK824" s="14"/>
      <c r="PFL824" s="14"/>
      <c r="PFM824" s="14"/>
      <c r="PFN824" s="14"/>
      <c r="PFO824" s="14"/>
      <c r="PFP824" s="14"/>
      <c r="PFQ824" s="14"/>
      <c r="PFR824" s="14"/>
      <c r="PFS824" s="14"/>
      <c r="PFT824" s="14"/>
      <c r="PFU824" s="14"/>
      <c r="PFV824" s="14"/>
      <c r="PFW824" s="14"/>
      <c r="PFX824" s="14"/>
      <c r="PFY824" s="14"/>
      <c r="PFZ824" s="14"/>
      <c r="PGA824" s="14"/>
      <c r="PGB824" s="14"/>
      <c r="PGC824" s="14"/>
      <c r="PGD824" s="14"/>
      <c r="PGE824" s="14"/>
      <c r="PGF824" s="14"/>
      <c r="PGG824" s="14"/>
      <c r="PGH824" s="14"/>
      <c r="PGI824" s="14"/>
      <c r="PGJ824" s="14"/>
      <c r="PGK824" s="14"/>
      <c r="PGL824" s="14"/>
      <c r="PGM824" s="14"/>
      <c r="PGN824" s="14"/>
      <c r="PGO824" s="14"/>
      <c r="PGP824" s="14"/>
      <c r="PGQ824" s="14"/>
      <c r="PGR824" s="14"/>
      <c r="PGS824" s="14"/>
      <c r="PGT824" s="14"/>
      <c r="PGU824" s="14"/>
      <c r="PGV824" s="14"/>
      <c r="PGW824" s="14"/>
      <c r="PGX824" s="14"/>
      <c r="PGY824" s="14"/>
      <c r="PGZ824" s="14"/>
      <c r="PHA824" s="14"/>
      <c r="PHB824" s="14"/>
      <c r="PHC824" s="14"/>
      <c r="PHD824" s="14"/>
      <c r="PHE824" s="14"/>
      <c r="PHF824" s="14"/>
      <c r="PHG824" s="14"/>
      <c r="PHH824" s="14"/>
      <c r="PHI824" s="14"/>
      <c r="PHJ824" s="14"/>
      <c r="PHK824" s="14"/>
      <c r="PHL824" s="14"/>
      <c r="PHM824" s="14"/>
      <c r="PHN824" s="14"/>
      <c r="PHO824" s="14"/>
      <c r="PHP824" s="14"/>
      <c r="PHQ824" s="14"/>
      <c r="PHR824" s="14"/>
      <c r="PHS824" s="14"/>
      <c r="PHT824" s="14"/>
      <c r="PHU824" s="14"/>
      <c r="PHV824" s="14"/>
      <c r="PHW824" s="14"/>
      <c r="PHX824" s="14"/>
      <c r="PHY824" s="14"/>
      <c r="PHZ824" s="14"/>
      <c r="PIA824" s="14"/>
      <c r="PIB824" s="14"/>
      <c r="PIC824" s="14"/>
      <c r="PID824" s="14"/>
      <c r="PIE824" s="14"/>
      <c r="PIF824" s="14"/>
      <c r="PIG824" s="14"/>
      <c r="PIH824" s="14"/>
      <c r="PII824" s="14"/>
      <c r="PIJ824" s="14"/>
      <c r="PIK824" s="14"/>
      <c r="PIL824" s="14"/>
      <c r="PIM824" s="14"/>
      <c r="PIN824" s="14"/>
      <c r="PIO824" s="14"/>
      <c r="PIP824" s="14"/>
      <c r="PIQ824" s="14"/>
      <c r="PIR824" s="14"/>
      <c r="PIS824" s="14"/>
      <c r="PIT824" s="14"/>
      <c r="PIU824" s="14"/>
      <c r="PIV824" s="14"/>
      <c r="PIW824" s="14"/>
      <c r="PIX824" s="14"/>
      <c r="PIY824" s="14"/>
      <c r="PIZ824" s="14"/>
      <c r="PJA824" s="14"/>
      <c r="PJB824" s="14"/>
      <c r="PJC824" s="14"/>
      <c r="PJD824" s="14"/>
      <c r="PJE824" s="14"/>
      <c r="PJF824" s="14"/>
      <c r="PJG824" s="14"/>
      <c r="PJH824" s="14"/>
      <c r="PJI824" s="14"/>
      <c r="PJJ824" s="14"/>
      <c r="PJK824" s="14"/>
      <c r="PJL824" s="14"/>
      <c r="PJM824" s="14"/>
      <c r="PJN824" s="14"/>
      <c r="PJO824" s="14"/>
      <c r="PJP824" s="14"/>
      <c r="PJQ824" s="14"/>
      <c r="PJR824" s="14"/>
      <c r="PJS824" s="14"/>
      <c r="PJT824" s="14"/>
      <c r="PJU824" s="14"/>
      <c r="PJV824" s="14"/>
      <c r="PJW824" s="14"/>
      <c r="PJX824" s="14"/>
      <c r="PJY824" s="14"/>
      <c r="PJZ824" s="14"/>
      <c r="PKA824" s="14"/>
      <c r="PKB824" s="14"/>
      <c r="PKC824" s="14"/>
      <c r="PKD824" s="14"/>
      <c r="PKE824" s="14"/>
      <c r="PKF824" s="14"/>
      <c r="PKG824" s="14"/>
      <c r="PKH824" s="14"/>
      <c r="PKI824" s="14"/>
      <c r="PKJ824" s="14"/>
      <c r="PKK824" s="14"/>
      <c r="PKL824" s="14"/>
      <c r="PKM824" s="14"/>
      <c r="PKN824" s="14"/>
      <c r="PKO824" s="14"/>
      <c r="PKP824" s="14"/>
      <c r="PKQ824" s="14"/>
      <c r="PKR824" s="14"/>
      <c r="PKS824" s="14"/>
      <c r="PKT824" s="14"/>
      <c r="PKU824" s="14"/>
      <c r="PKV824" s="14"/>
      <c r="PKW824" s="14"/>
      <c r="PKX824" s="14"/>
      <c r="PKY824" s="14"/>
      <c r="PKZ824" s="14"/>
      <c r="PLA824" s="14"/>
      <c r="PLB824" s="14"/>
      <c r="PLC824" s="14"/>
      <c r="PLD824" s="14"/>
      <c r="PLE824" s="14"/>
      <c r="PLF824" s="14"/>
      <c r="PLG824" s="14"/>
      <c r="PLH824" s="14"/>
      <c r="PLI824" s="14"/>
      <c r="PLJ824" s="14"/>
      <c r="PLK824" s="14"/>
      <c r="PLL824" s="14"/>
      <c r="PLM824" s="14"/>
      <c r="PLN824" s="14"/>
      <c r="PLO824" s="14"/>
      <c r="PLP824" s="14"/>
      <c r="PLQ824" s="14"/>
      <c r="PLR824" s="14"/>
      <c r="PLS824" s="14"/>
      <c r="PLT824" s="14"/>
      <c r="PLU824" s="14"/>
      <c r="PLV824" s="14"/>
      <c r="PLW824" s="14"/>
      <c r="PLX824" s="14"/>
      <c r="PLY824" s="14"/>
      <c r="PLZ824" s="14"/>
      <c r="PMA824" s="14"/>
      <c r="PMB824" s="14"/>
      <c r="PMC824" s="14"/>
      <c r="PMD824" s="14"/>
      <c r="PME824" s="14"/>
      <c r="PMF824" s="14"/>
      <c r="PMG824" s="14"/>
      <c r="PMH824" s="14"/>
      <c r="PMI824" s="14"/>
      <c r="PMJ824" s="14"/>
      <c r="PMK824" s="14"/>
      <c r="PML824" s="14"/>
      <c r="PMM824" s="14"/>
      <c r="PMN824" s="14"/>
      <c r="PMO824" s="14"/>
      <c r="PMP824" s="14"/>
      <c r="PMQ824" s="14"/>
      <c r="PMR824" s="14"/>
      <c r="PMS824" s="14"/>
      <c r="PMT824" s="14"/>
      <c r="PMU824" s="14"/>
      <c r="PMV824" s="14"/>
      <c r="PMW824" s="14"/>
      <c r="PMX824" s="14"/>
      <c r="PMY824" s="14"/>
      <c r="PMZ824" s="14"/>
      <c r="PNA824" s="14"/>
      <c r="PNB824" s="14"/>
      <c r="PNC824" s="14"/>
      <c r="PND824" s="14"/>
      <c r="PNE824" s="14"/>
      <c r="PNF824" s="14"/>
      <c r="PNG824" s="14"/>
      <c r="PNH824" s="14"/>
      <c r="PNI824" s="14"/>
      <c r="PNJ824" s="14"/>
      <c r="PNK824" s="14"/>
      <c r="PNL824" s="14"/>
      <c r="PNM824" s="14"/>
      <c r="PNN824" s="14"/>
      <c r="PNO824" s="14"/>
      <c r="PNP824" s="14"/>
      <c r="PNQ824" s="14"/>
      <c r="PNR824" s="14"/>
      <c r="PNS824" s="14"/>
      <c r="PNT824" s="14"/>
      <c r="PNU824" s="14"/>
      <c r="PNV824" s="14"/>
      <c r="PNW824" s="14"/>
      <c r="PNX824" s="14"/>
      <c r="PNY824" s="14"/>
      <c r="PNZ824" s="14"/>
      <c r="POA824" s="14"/>
      <c r="POB824" s="14"/>
      <c r="POC824" s="14"/>
      <c r="POD824" s="14"/>
      <c r="POE824" s="14"/>
      <c r="POF824" s="14"/>
      <c r="POG824" s="14"/>
      <c r="POH824" s="14"/>
      <c r="POI824" s="14"/>
      <c r="POJ824" s="14"/>
      <c r="POK824" s="14"/>
      <c r="POL824" s="14"/>
      <c r="POM824" s="14"/>
      <c r="PON824" s="14"/>
      <c r="POO824" s="14"/>
      <c r="POP824" s="14"/>
      <c r="POQ824" s="14"/>
      <c r="POR824" s="14"/>
      <c r="POS824" s="14"/>
      <c r="POT824" s="14"/>
      <c r="POU824" s="14"/>
      <c r="POV824" s="14"/>
      <c r="POW824" s="14"/>
      <c r="POX824" s="14"/>
      <c r="POY824" s="14"/>
      <c r="POZ824" s="14"/>
      <c r="PPA824" s="14"/>
      <c r="PPB824" s="14"/>
      <c r="PPC824" s="14"/>
      <c r="PPD824" s="14"/>
      <c r="PPE824" s="14"/>
      <c r="PPF824" s="14"/>
      <c r="PPG824" s="14"/>
      <c r="PPH824" s="14"/>
      <c r="PPI824" s="14"/>
      <c r="PPJ824" s="14"/>
      <c r="PPK824" s="14"/>
      <c r="PPL824" s="14"/>
      <c r="PPM824" s="14"/>
      <c r="PPN824" s="14"/>
      <c r="PPO824" s="14"/>
      <c r="PPP824" s="14"/>
      <c r="PPQ824" s="14"/>
      <c r="PPR824" s="14"/>
      <c r="PPS824" s="14"/>
      <c r="PPT824" s="14"/>
      <c r="PPU824" s="14"/>
      <c r="PPV824" s="14"/>
      <c r="PPW824" s="14"/>
      <c r="PPX824" s="14"/>
      <c r="PPY824" s="14"/>
      <c r="PPZ824" s="14"/>
      <c r="PQA824" s="14"/>
      <c r="PQB824" s="14"/>
      <c r="PQC824" s="14"/>
      <c r="PQD824" s="14"/>
      <c r="PQE824" s="14"/>
      <c r="PQF824" s="14"/>
      <c r="PQG824" s="14"/>
      <c r="PQH824" s="14"/>
      <c r="PQI824" s="14"/>
      <c r="PQJ824" s="14"/>
      <c r="PQK824" s="14"/>
      <c r="PQL824" s="14"/>
      <c r="PQM824" s="14"/>
      <c r="PQN824" s="14"/>
      <c r="PQO824" s="14"/>
      <c r="PQP824" s="14"/>
      <c r="PQQ824" s="14"/>
      <c r="PQR824" s="14"/>
      <c r="PQS824" s="14"/>
      <c r="PQT824" s="14"/>
      <c r="PQU824" s="14"/>
      <c r="PQV824" s="14"/>
      <c r="PQW824" s="14"/>
      <c r="PQX824" s="14"/>
      <c r="PQY824" s="14"/>
      <c r="PQZ824" s="14"/>
      <c r="PRA824" s="14"/>
      <c r="PRB824" s="14"/>
      <c r="PRC824" s="14"/>
      <c r="PRD824" s="14"/>
      <c r="PRE824" s="14"/>
      <c r="PRF824" s="14"/>
      <c r="PRG824" s="14"/>
      <c r="PRH824" s="14"/>
      <c r="PRI824" s="14"/>
      <c r="PRJ824" s="14"/>
      <c r="PRK824" s="14"/>
      <c r="PRL824" s="14"/>
      <c r="PRM824" s="14"/>
      <c r="PRN824" s="14"/>
      <c r="PRO824" s="14"/>
      <c r="PRP824" s="14"/>
      <c r="PRQ824" s="14"/>
      <c r="PRR824" s="14"/>
      <c r="PRS824" s="14"/>
      <c r="PRT824" s="14"/>
      <c r="PRU824" s="14"/>
      <c r="PRV824" s="14"/>
      <c r="PRW824" s="14"/>
      <c r="PRX824" s="14"/>
      <c r="PRY824" s="14"/>
      <c r="PRZ824" s="14"/>
      <c r="PSA824" s="14"/>
      <c r="PSB824" s="14"/>
      <c r="PSC824" s="14"/>
      <c r="PSD824" s="14"/>
      <c r="PSE824" s="14"/>
      <c r="PSF824" s="14"/>
      <c r="PSG824" s="14"/>
      <c r="PSH824" s="14"/>
      <c r="PSI824" s="14"/>
      <c r="PSJ824" s="14"/>
      <c r="PSK824" s="14"/>
      <c r="PSL824" s="14"/>
      <c r="PSM824" s="14"/>
      <c r="PSN824" s="14"/>
      <c r="PSO824" s="14"/>
      <c r="PSP824" s="14"/>
      <c r="PSQ824" s="14"/>
      <c r="PSR824" s="14"/>
      <c r="PSS824" s="14"/>
      <c r="PST824" s="14"/>
      <c r="PSU824" s="14"/>
      <c r="PSV824" s="14"/>
      <c r="PSW824" s="14"/>
      <c r="PSX824" s="14"/>
      <c r="PSY824" s="14"/>
      <c r="PSZ824" s="14"/>
      <c r="PTA824" s="14"/>
      <c r="PTB824" s="14"/>
      <c r="PTC824" s="14"/>
      <c r="PTD824" s="14"/>
      <c r="PTE824" s="14"/>
      <c r="PTF824" s="14"/>
      <c r="PTG824" s="14"/>
      <c r="PTH824" s="14"/>
      <c r="PTI824" s="14"/>
      <c r="PTJ824" s="14"/>
      <c r="PTK824" s="14"/>
      <c r="PTL824" s="14"/>
      <c r="PTM824" s="14"/>
      <c r="PTN824" s="14"/>
      <c r="PTO824" s="14"/>
      <c r="PTP824" s="14"/>
      <c r="PTQ824" s="14"/>
      <c r="PTR824" s="14"/>
      <c r="PTS824" s="14"/>
      <c r="PTT824" s="14"/>
      <c r="PTU824" s="14"/>
      <c r="PTV824" s="14"/>
      <c r="PTW824" s="14"/>
      <c r="PTX824" s="14"/>
      <c r="PTY824" s="14"/>
      <c r="PTZ824" s="14"/>
      <c r="PUA824" s="14"/>
      <c r="PUB824" s="14"/>
      <c r="PUC824" s="14"/>
      <c r="PUD824" s="14"/>
      <c r="PUE824" s="14"/>
      <c r="PUF824" s="14"/>
      <c r="PUG824" s="14"/>
      <c r="PUH824" s="14"/>
      <c r="PUI824" s="14"/>
      <c r="PUJ824" s="14"/>
      <c r="PUK824" s="14"/>
      <c r="PUL824" s="14"/>
      <c r="PUM824" s="14"/>
      <c r="PUN824" s="14"/>
      <c r="PUO824" s="14"/>
      <c r="PUP824" s="14"/>
      <c r="PUQ824" s="14"/>
      <c r="PUR824" s="14"/>
      <c r="PUS824" s="14"/>
      <c r="PUT824" s="14"/>
      <c r="PUU824" s="14"/>
      <c r="PUV824" s="14"/>
      <c r="PUW824" s="14"/>
      <c r="PUX824" s="14"/>
      <c r="PUY824" s="14"/>
      <c r="PUZ824" s="14"/>
      <c r="PVA824" s="14"/>
      <c r="PVB824" s="14"/>
      <c r="PVC824" s="14"/>
      <c r="PVD824" s="14"/>
      <c r="PVE824" s="14"/>
      <c r="PVF824" s="14"/>
      <c r="PVG824" s="14"/>
      <c r="PVH824" s="14"/>
      <c r="PVI824" s="14"/>
      <c r="PVJ824" s="14"/>
      <c r="PVK824" s="14"/>
      <c r="PVL824" s="14"/>
      <c r="PVM824" s="14"/>
      <c r="PVN824" s="14"/>
      <c r="PVO824" s="14"/>
      <c r="PVP824" s="14"/>
      <c r="PVQ824" s="14"/>
      <c r="PVR824" s="14"/>
      <c r="PVS824" s="14"/>
      <c r="PVT824" s="14"/>
      <c r="PVU824" s="14"/>
      <c r="PVV824" s="14"/>
      <c r="PVW824" s="14"/>
      <c r="PVX824" s="14"/>
      <c r="PVY824" s="14"/>
      <c r="PVZ824" s="14"/>
      <c r="PWA824" s="14"/>
      <c r="PWB824" s="14"/>
      <c r="PWC824" s="14"/>
      <c r="PWD824" s="14"/>
      <c r="PWE824" s="14"/>
      <c r="PWF824" s="14"/>
      <c r="PWG824" s="14"/>
      <c r="PWH824" s="14"/>
      <c r="PWI824" s="14"/>
      <c r="PWJ824" s="14"/>
      <c r="PWK824" s="14"/>
      <c r="PWL824" s="14"/>
      <c r="PWM824" s="14"/>
      <c r="PWN824" s="14"/>
      <c r="PWO824" s="14"/>
      <c r="PWP824" s="14"/>
      <c r="PWQ824" s="14"/>
      <c r="PWR824" s="14"/>
      <c r="PWS824" s="14"/>
      <c r="PWT824" s="14"/>
      <c r="PWU824" s="14"/>
      <c r="PWV824" s="14"/>
      <c r="PWW824" s="14"/>
      <c r="PWX824" s="14"/>
      <c r="PWY824" s="14"/>
      <c r="PWZ824" s="14"/>
      <c r="PXA824" s="14"/>
      <c r="PXB824" s="14"/>
      <c r="PXC824" s="14"/>
      <c r="PXD824" s="14"/>
      <c r="PXE824" s="14"/>
      <c r="PXF824" s="14"/>
      <c r="PXG824" s="14"/>
      <c r="PXH824" s="14"/>
      <c r="PXI824" s="14"/>
      <c r="PXJ824" s="14"/>
      <c r="PXK824" s="14"/>
      <c r="PXL824" s="14"/>
      <c r="PXM824" s="14"/>
      <c r="PXN824" s="14"/>
      <c r="PXO824" s="14"/>
      <c r="PXP824" s="14"/>
      <c r="PXQ824" s="14"/>
      <c r="PXR824" s="14"/>
      <c r="PXS824" s="14"/>
      <c r="PXT824" s="14"/>
      <c r="PXU824" s="14"/>
      <c r="PXV824" s="14"/>
      <c r="PXW824" s="14"/>
      <c r="PXX824" s="14"/>
      <c r="PXY824" s="14"/>
      <c r="PXZ824" s="14"/>
      <c r="PYA824" s="14"/>
      <c r="PYB824" s="14"/>
      <c r="PYC824" s="14"/>
      <c r="PYD824" s="14"/>
      <c r="PYE824" s="14"/>
      <c r="PYF824" s="14"/>
      <c r="PYG824" s="14"/>
      <c r="PYH824" s="14"/>
      <c r="PYI824" s="14"/>
      <c r="PYJ824" s="14"/>
      <c r="PYK824" s="14"/>
      <c r="PYL824" s="14"/>
      <c r="PYM824" s="14"/>
      <c r="PYN824" s="14"/>
      <c r="PYO824" s="14"/>
      <c r="PYP824" s="14"/>
      <c r="PYQ824" s="14"/>
      <c r="PYR824" s="14"/>
      <c r="PYS824" s="14"/>
      <c r="PYT824" s="14"/>
      <c r="PYU824" s="14"/>
      <c r="PYV824" s="14"/>
      <c r="PYW824" s="14"/>
      <c r="PYX824" s="14"/>
      <c r="PYY824" s="14"/>
      <c r="PYZ824" s="14"/>
      <c r="PZA824" s="14"/>
      <c r="PZB824" s="14"/>
      <c r="PZC824" s="14"/>
      <c r="PZD824" s="14"/>
      <c r="PZE824" s="14"/>
      <c r="PZF824" s="14"/>
      <c r="PZG824" s="14"/>
      <c r="PZH824" s="14"/>
      <c r="PZI824" s="14"/>
      <c r="PZJ824" s="14"/>
      <c r="PZK824" s="14"/>
      <c r="PZL824" s="14"/>
      <c r="PZM824" s="14"/>
      <c r="PZN824" s="14"/>
      <c r="PZO824" s="14"/>
      <c r="PZP824" s="14"/>
      <c r="PZQ824" s="14"/>
      <c r="PZR824" s="14"/>
      <c r="PZS824" s="14"/>
      <c r="PZT824" s="14"/>
      <c r="PZU824" s="14"/>
      <c r="PZV824" s="14"/>
      <c r="PZW824" s="14"/>
      <c r="PZX824" s="14"/>
      <c r="PZY824" s="14"/>
      <c r="PZZ824" s="14"/>
      <c r="QAA824" s="14"/>
      <c r="QAB824" s="14"/>
      <c r="QAC824" s="14"/>
      <c r="QAD824" s="14"/>
      <c r="QAE824" s="14"/>
      <c r="QAF824" s="14"/>
      <c r="QAG824" s="14"/>
      <c r="QAH824" s="14"/>
      <c r="QAI824" s="14"/>
      <c r="QAJ824" s="14"/>
      <c r="QAK824" s="14"/>
      <c r="QAL824" s="14"/>
      <c r="QAM824" s="14"/>
      <c r="QAN824" s="14"/>
      <c r="QAO824" s="14"/>
      <c r="QAP824" s="14"/>
      <c r="QAQ824" s="14"/>
      <c r="QAR824" s="14"/>
      <c r="QAS824" s="14"/>
      <c r="QAT824" s="14"/>
      <c r="QAU824" s="14"/>
      <c r="QAV824" s="14"/>
      <c r="QAW824" s="14"/>
      <c r="QAX824" s="14"/>
      <c r="QAY824" s="14"/>
      <c r="QAZ824" s="14"/>
      <c r="QBA824" s="14"/>
      <c r="QBB824" s="14"/>
      <c r="QBC824" s="14"/>
      <c r="QBD824" s="14"/>
      <c r="QBE824" s="14"/>
      <c r="QBF824" s="14"/>
      <c r="QBG824" s="14"/>
      <c r="QBH824" s="14"/>
      <c r="QBI824" s="14"/>
      <c r="QBJ824" s="14"/>
      <c r="QBK824" s="14"/>
      <c r="QBL824" s="14"/>
      <c r="QBM824" s="14"/>
      <c r="QBN824" s="14"/>
      <c r="QBO824" s="14"/>
      <c r="QBP824" s="14"/>
      <c r="QBQ824" s="14"/>
      <c r="QBR824" s="14"/>
      <c r="QBS824" s="14"/>
      <c r="QBT824" s="14"/>
      <c r="QBU824" s="14"/>
      <c r="QBV824" s="14"/>
      <c r="QBW824" s="14"/>
      <c r="QBX824" s="14"/>
      <c r="QBY824" s="14"/>
      <c r="QBZ824" s="14"/>
      <c r="QCA824" s="14"/>
      <c r="QCB824" s="14"/>
      <c r="QCC824" s="14"/>
      <c r="QCD824" s="14"/>
      <c r="QCE824" s="14"/>
      <c r="QCF824" s="14"/>
      <c r="QCG824" s="14"/>
      <c r="QCH824" s="14"/>
      <c r="QCI824" s="14"/>
      <c r="QCJ824" s="14"/>
      <c r="QCK824" s="14"/>
      <c r="QCL824" s="14"/>
      <c r="QCM824" s="14"/>
      <c r="QCN824" s="14"/>
      <c r="QCO824" s="14"/>
      <c r="QCP824" s="14"/>
      <c r="QCQ824" s="14"/>
      <c r="QCR824" s="14"/>
      <c r="QCS824" s="14"/>
      <c r="QCT824" s="14"/>
      <c r="QCU824" s="14"/>
      <c r="QCV824" s="14"/>
      <c r="QCW824" s="14"/>
      <c r="QCX824" s="14"/>
      <c r="QCY824" s="14"/>
      <c r="QCZ824" s="14"/>
      <c r="QDA824" s="14"/>
      <c r="QDB824" s="14"/>
      <c r="QDC824" s="14"/>
      <c r="QDD824" s="14"/>
      <c r="QDE824" s="14"/>
      <c r="QDF824" s="14"/>
      <c r="QDG824" s="14"/>
      <c r="QDH824" s="14"/>
      <c r="QDI824" s="14"/>
      <c r="QDJ824" s="14"/>
      <c r="QDK824" s="14"/>
      <c r="QDL824" s="14"/>
      <c r="QDM824" s="14"/>
      <c r="QDN824" s="14"/>
      <c r="QDO824" s="14"/>
      <c r="QDP824" s="14"/>
      <c r="QDQ824" s="14"/>
      <c r="QDR824" s="14"/>
      <c r="QDS824" s="14"/>
      <c r="QDT824" s="14"/>
      <c r="QDU824" s="14"/>
      <c r="QDV824" s="14"/>
      <c r="QDW824" s="14"/>
      <c r="QDX824" s="14"/>
      <c r="QDY824" s="14"/>
      <c r="QDZ824" s="14"/>
      <c r="QEA824" s="14"/>
      <c r="QEB824" s="14"/>
      <c r="QEC824" s="14"/>
      <c r="QED824" s="14"/>
      <c r="QEE824" s="14"/>
      <c r="QEF824" s="14"/>
      <c r="QEG824" s="14"/>
      <c r="QEH824" s="14"/>
      <c r="QEI824" s="14"/>
      <c r="QEJ824" s="14"/>
      <c r="QEK824" s="14"/>
      <c r="QEL824" s="14"/>
      <c r="QEM824" s="14"/>
      <c r="QEN824" s="14"/>
      <c r="QEO824" s="14"/>
      <c r="QEP824" s="14"/>
      <c r="QEQ824" s="14"/>
      <c r="QER824" s="14"/>
      <c r="QES824" s="14"/>
      <c r="QET824" s="14"/>
      <c r="QEU824" s="14"/>
      <c r="QEV824" s="14"/>
      <c r="QEW824" s="14"/>
      <c r="QEX824" s="14"/>
      <c r="QEY824" s="14"/>
      <c r="QEZ824" s="14"/>
      <c r="QFA824" s="14"/>
      <c r="QFB824" s="14"/>
      <c r="QFC824" s="14"/>
      <c r="QFD824" s="14"/>
      <c r="QFE824" s="14"/>
      <c r="QFF824" s="14"/>
      <c r="QFG824" s="14"/>
      <c r="QFH824" s="14"/>
      <c r="QFI824" s="14"/>
      <c r="QFJ824" s="14"/>
      <c r="QFK824" s="14"/>
      <c r="QFL824" s="14"/>
      <c r="QFM824" s="14"/>
      <c r="QFN824" s="14"/>
      <c r="QFO824" s="14"/>
      <c r="QFP824" s="14"/>
      <c r="QFQ824" s="14"/>
      <c r="QFR824" s="14"/>
      <c r="QFS824" s="14"/>
      <c r="QFT824" s="14"/>
      <c r="QFU824" s="14"/>
      <c r="QFV824" s="14"/>
      <c r="QFW824" s="14"/>
      <c r="QFX824" s="14"/>
      <c r="QFY824" s="14"/>
      <c r="QFZ824" s="14"/>
      <c r="QGA824" s="14"/>
      <c r="QGB824" s="14"/>
      <c r="QGC824" s="14"/>
      <c r="QGD824" s="14"/>
      <c r="QGE824" s="14"/>
      <c r="QGF824" s="14"/>
      <c r="QGG824" s="14"/>
      <c r="QGH824" s="14"/>
      <c r="QGI824" s="14"/>
      <c r="QGJ824" s="14"/>
      <c r="QGK824" s="14"/>
      <c r="QGL824" s="14"/>
      <c r="QGM824" s="14"/>
      <c r="QGN824" s="14"/>
      <c r="QGO824" s="14"/>
      <c r="QGP824" s="14"/>
      <c r="QGQ824" s="14"/>
      <c r="QGR824" s="14"/>
      <c r="QGS824" s="14"/>
      <c r="QGT824" s="14"/>
      <c r="QGU824" s="14"/>
      <c r="QGV824" s="14"/>
      <c r="QGW824" s="14"/>
      <c r="QGX824" s="14"/>
      <c r="QGY824" s="14"/>
      <c r="QGZ824" s="14"/>
      <c r="QHA824" s="14"/>
      <c r="QHB824" s="14"/>
      <c r="QHC824" s="14"/>
      <c r="QHD824" s="14"/>
      <c r="QHE824" s="14"/>
      <c r="QHF824" s="14"/>
      <c r="QHG824" s="14"/>
      <c r="QHH824" s="14"/>
      <c r="QHI824" s="14"/>
      <c r="QHJ824" s="14"/>
      <c r="QHK824" s="14"/>
      <c r="QHL824" s="14"/>
      <c r="QHM824" s="14"/>
      <c r="QHN824" s="14"/>
      <c r="QHO824" s="14"/>
      <c r="QHP824" s="14"/>
      <c r="QHQ824" s="14"/>
      <c r="QHR824" s="14"/>
      <c r="QHS824" s="14"/>
      <c r="QHT824" s="14"/>
      <c r="QHU824" s="14"/>
      <c r="QHV824" s="14"/>
      <c r="QHW824" s="14"/>
      <c r="QHX824" s="14"/>
      <c r="QHY824" s="14"/>
      <c r="QHZ824" s="14"/>
      <c r="QIA824" s="14"/>
      <c r="QIB824" s="14"/>
      <c r="QIC824" s="14"/>
      <c r="QID824" s="14"/>
      <c r="QIE824" s="14"/>
      <c r="QIF824" s="14"/>
      <c r="QIG824" s="14"/>
      <c r="QIH824" s="14"/>
      <c r="QII824" s="14"/>
      <c r="QIJ824" s="14"/>
      <c r="QIK824" s="14"/>
      <c r="QIL824" s="14"/>
      <c r="QIM824" s="14"/>
      <c r="QIN824" s="14"/>
      <c r="QIO824" s="14"/>
      <c r="QIP824" s="14"/>
      <c r="QIQ824" s="14"/>
      <c r="QIR824" s="14"/>
      <c r="QIS824" s="14"/>
      <c r="QIT824" s="14"/>
      <c r="QIU824" s="14"/>
      <c r="QIV824" s="14"/>
      <c r="QIW824" s="14"/>
      <c r="QIX824" s="14"/>
      <c r="QIY824" s="14"/>
      <c r="QIZ824" s="14"/>
      <c r="QJA824" s="14"/>
      <c r="QJB824" s="14"/>
      <c r="QJC824" s="14"/>
      <c r="QJD824" s="14"/>
      <c r="QJE824" s="14"/>
      <c r="QJF824" s="14"/>
      <c r="QJG824" s="14"/>
      <c r="QJH824" s="14"/>
      <c r="QJI824" s="14"/>
      <c r="QJJ824" s="14"/>
      <c r="QJK824" s="14"/>
      <c r="QJL824" s="14"/>
      <c r="QJM824" s="14"/>
      <c r="QJN824" s="14"/>
      <c r="QJO824" s="14"/>
      <c r="QJP824" s="14"/>
      <c r="QJQ824" s="14"/>
      <c r="QJR824" s="14"/>
      <c r="QJS824" s="14"/>
      <c r="QJT824" s="14"/>
      <c r="QJU824" s="14"/>
      <c r="QJV824" s="14"/>
      <c r="QJW824" s="14"/>
      <c r="QJX824" s="14"/>
      <c r="QJY824" s="14"/>
      <c r="QJZ824" s="14"/>
      <c r="QKA824" s="14"/>
      <c r="QKB824" s="14"/>
      <c r="QKC824" s="14"/>
      <c r="QKD824" s="14"/>
      <c r="QKE824" s="14"/>
      <c r="QKF824" s="14"/>
      <c r="QKG824" s="14"/>
      <c r="QKH824" s="14"/>
      <c r="QKI824" s="14"/>
      <c r="QKJ824" s="14"/>
      <c r="QKK824" s="14"/>
      <c r="QKL824" s="14"/>
      <c r="QKM824" s="14"/>
      <c r="QKN824" s="14"/>
      <c r="QKO824" s="14"/>
      <c r="QKP824" s="14"/>
      <c r="QKQ824" s="14"/>
      <c r="QKR824" s="14"/>
      <c r="QKS824" s="14"/>
      <c r="QKT824" s="14"/>
      <c r="QKU824" s="14"/>
      <c r="QKV824" s="14"/>
      <c r="QKW824" s="14"/>
      <c r="QKX824" s="14"/>
      <c r="QKY824" s="14"/>
      <c r="QKZ824" s="14"/>
      <c r="QLA824" s="14"/>
      <c r="QLB824" s="14"/>
      <c r="QLC824" s="14"/>
      <c r="QLD824" s="14"/>
      <c r="QLE824" s="14"/>
      <c r="QLF824" s="14"/>
      <c r="QLG824" s="14"/>
      <c r="QLH824" s="14"/>
      <c r="QLI824" s="14"/>
      <c r="QLJ824" s="14"/>
      <c r="QLK824" s="14"/>
      <c r="QLL824" s="14"/>
      <c r="QLM824" s="14"/>
      <c r="QLN824" s="14"/>
      <c r="QLO824" s="14"/>
      <c r="QLP824" s="14"/>
      <c r="QLQ824" s="14"/>
      <c r="QLR824" s="14"/>
      <c r="QLS824" s="14"/>
      <c r="QLT824" s="14"/>
      <c r="QLU824" s="14"/>
      <c r="QLV824" s="14"/>
      <c r="QLW824" s="14"/>
      <c r="QLX824" s="14"/>
      <c r="QLY824" s="14"/>
      <c r="QLZ824" s="14"/>
      <c r="QMA824" s="14"/>
      <c r="QMB824" s="14"/>
      <c r="QMC824" s="14"/>
      <c r="QMD824" s="14"/>
      <c r="QME824" s="14"/>
      <c r="QMF824" s="14"/>
      <c r="QMG824" s="14"/>
      <c r="QMH824" s="14"/>
      <c r="QMI824" s="14"/>
      <c r="QMJ824" s="14"/>
      <c r="QMK824" s="14"/>
      <c r="QML824" s="14"/>
      <c r="QMM824" s="14"/>
      <c r="QMN824" s="14"/>
      <c r="QMO824" s="14"/>
      <c r="QMP824" s="14"/>
      <c r="QMQ824" s="14"/>
      <c r="QMR824" s="14"/>
      <c r="QMS824" s="14"/>
      <c r="QMT824" s="14"/>
      <c r="QMU824" s="14"/>
      <c r="QMV824" s="14"/>
      <c r="QMW824" s="14"/>
      <c r="QMX824" s="14"/>
      <c r="QMY824" s="14"/>
      <c r="QMZ824" s="14"/>
      <c r="QNA824" s="14"/>
      <c r="QNB824" s="14"/>
      <c r="QNC824" s="14"/>
      <c r="QND824" s="14"/>
      <c r="QNE824" s="14"/>
      <c r="QNF824" s="14"/>
      <c r="QNG824" s="14"/>
      <c r="QNH824" s="14"/>
      <c r="QNI824" s="14"/>
      <c r="QNJ824" s="14"/>
      <c r="QNK824" s="14"/>
      <c r="QNL824" s="14"/>
      <c r="QNM824" s="14"/>
      <c r="QNN824" s="14"/>
      <c r="QNO824" s="14"/>
      <c r="QNP824" s="14"/>
      <c r="QNQ824" s="14"/>
      <c r="QNR824" s="14"/>
      <c r="QNS824" s="14"/>
      <c r="QNT824" s="14"/>
      <c r="QNU824" s="14"/>
      <c r="QNV824" s="14"/>
      <c r="QNW824" s="14"/>
      <c r="QNX824" s="14"/>
      <c r="QNY824" s="14"/>
      <c r="QNZ824" s="14"/>
      <c r="QOA824" s="14"/>
      <c r="QOB824" s="14"/>
      <c r="QOC824" s="14"/>
      <c r="QOD824" s="14"/>
      <c r="QOE824" s="14"/>
      <c r="QOF824" s="14"/>
      <c r="QOG824" s="14"/>
      <c r="QOH824" s="14"/>
      <c r="QOI824" s="14"/>
      <c r="QOJ824" s="14"/>
      <c r="QOK824" s="14"/>
      <c r="QOL824" s="14"/>
      <c r="QOM824" s="14"/>
      <c r="QON824" s="14"/>
      <c r="QOO824" s="14"/>
      <c r="QOP824" s="14"/>
      <c r="QOQ824" s="14"/>
      <c r="QOR824" s="14"/>
      <c r="QOS824" s="14"/>
      <c r="QOT824" s="14"/>
      <c r="QOU824" s="14"/>
      <c r="QOV824" s="14"/>
      <c r="QOW824" s="14"/>
      <c r="QOX824" s="14"/>
      <c r="QOY824" s="14"/>
      <c r="QOZ824" s="14"/>
      <c r="QPA824" s="14"/>
      <c r="QPB824" s="14"/>
      <c r="QPC824" s="14"/>
      <c r="QPD824" s="14"/>
      <c r="QPE824" s="14"/>
      <c r="QPF824" s="14"/>
      <c r="QPG824" s="14"/>
      <c r="QPH824" s="14"/>
      <c r="QPI824" s="14"/>
      <c r="QPJ824" s="14"/>
      <c r="QPK824" s="14"/>
      <c r="QPL824" s="14"/>
      <c r="QPM824" s="14"/>
      <c r="QPN824" s="14"/>
      <c r="QPO824" s="14"/>
      <c r="QPP824" s="14"/>
      <c r="QPQ824" s="14"/>
      <c r="QPR824" s="14"/>
      <c r="QPS824" s="14"/>
      <c r="QPT824" s="14"/>
      <c r="QPU824" s="14"/>
      <c r="QPV824" s="14"/>
      <c r="QPW824" s="14"/>
      <c r="QPX824" s="14"/>
      <c r="QPY824" s="14"/>
      <c r="QPZ824" s="14"/>
      <c r="QQA824" s="14"/>
      <c r="QQB824" s="14"/>
      <c r="QQC824" s="14"/>
      <c r="QQD824" s="14"/>
      <c r="QQE824" s="14"/>
      <c r="QQF824" s="14"/>
      <c r="QQG824" s="14"/>
      <c r="QQH824" s="14"/>
      <c r="QQI824" s="14"/>
      <c r="QQJ824" s="14"/>
      <c r="QQK824" s="14"/>
      <c r="QQL824" s="14"/>
      <c r="QQM824" s="14"/>
      <c r="QQN824" s="14"/>
      <c r="QQO824" s="14"/>
      <c r="QQP824" s="14"/>
      <c r="QQQ824" s="14"/>
      <c r="QQR824" s="14"/>
      <c r="QQS824" s="14"/>
      <c r="QQT824" s="14"/>
      <c r="QQU824" s="14"/>
      <c r="QQV824" s="14"/>
      <c r="QQW824" s="14"/>
      <c r="QQX824" s="14"/>
      <c r="QQY824" s="14"/>
      <c r="QQZ824" s="14"/>
      <c r="QRA824" s="14"/>
      <c r="QRB824" s="14"/>
      <c r="QRC824" s="14"/>
      <c r="QRD824" s="14"/>
      <c r="QRE824" s="14"/>
      <c r="QRF824" s="14"/>
      <c r="QRG824" s="14"/>
      <c r="QRH824" s="14"/>
      <c r="QRI824" s="14"/>
      <c r="QRJ824" s="14"/>
      <c r="QRK824" s="14"/>
      <c r="QRL824" s="14"/>
      <c r="QRM824" s="14"/>
      <c r="QRN824" s="14"/>
      <c r="QRO824" s="14"/>
      <c r="QRP824" s="14"/>
      <c r="QRQ824" s="14"/>
      <c r="QRR824" s="14"/>
      <c r="QRS824" s="14"/>
      <c r="QRT824" s="14"/>
      <c r="QRU824" s="14"/>
      <c r="QRV824" s="14"/>
      <c r="QRW824" s="14"/>
      <c r="QRX824" s="14"/>
      <c r="QRY824" s="14"/>
      <c r="QRZ824" s="14"/>
      <c r="QSA824" s="14"/>
      <c r="QSB824" s="14"/>
      <c r="QSC824" s="14"/>
      <c r="QSD824" s="14"/>
      <c r="QSE824" s="14"/>
      <c r="QSF824" s="14"/>
      <c r="QSG824" s="14"/>
      <c r="QSH824" s="14"/>
      <c r="QSI824" s="14"/>
      <c r="QSJ824" s="14"/>
      <c r="QSK824" s="14"/>
      <c r="QSL824" s="14"/>
      <c r="QSM824" s="14"/>
      <c r="QSN824" s="14"/>
      <c r="QSO824" s="14"/>
      <c r="QSP824" s="14"/>
      <c r="QSQ824" s="14"/>
      <c r="QSR824" s="14"/>
      <c r="QSS824" s="14"/>
      <c r="QST824" s="14"/>
      <c r="QSU824" s="14"/>
      <c r="QSV824" s="14"/>
      <c r="QSW824" s="14"/>
      <c r="QSX824" s="14"/>
      <c r="QSY824" s="14"/>
      <c r="QSZ824" s="14"/>
      <c r="QTA824" s="14"/>
      <c r="QTB824" s="14"/>
      <c r="QTC824" s="14"/>
      <c r="QTD824" s="14"/>
      <c r="QTE824" s="14"/>
      <c r="QTF824" s="14"/>
      <c r="QTG824" s="14"/>
      <c r="QTH824" s="14"/>
      <c r="QTI824" s="14"/>
      <c r="QTJ824" s="14"/>
      <c r="QTK824" s="14"/>
      <c r="QTL824" s="14"/>
      <c r="QTM824" s="14"/>
      <c r="QTN824" s="14"/>
      <c r="QTO824" s="14"/>
      <c r="QTP824" s="14"/>
      <c r="QTQ824" s="14"/>
      <c r="QTR824" s="14"/>
      <c r="QTS824" s="14"/>
      <c r="QTT824" s="14"/>
      <c r="QTU824" s="14"/>
      <c r="QTV824" s="14"/>
      <c r="QTW824" s="14"/>
      <c r="QTX824" s="14"/>
      <c r="QTY824" s="14"/>
      <c r="QTZ824" s="14"/>
      <c r="QUA824" s="14"/>
      <c r="QUB824" s="14"/>
      <c r="QUC824" s="14"/>
      <c r="QUD824" s="14"/>
      <c r="QUE824" s="14"/>
      <c r="QUF824" s="14"/>
      <c r="QUG824" s="14"/>
      <c r="QUH824" s="14"/>
      <c r="QUI824" s="14"/>
      <c r="QUJ824" s="14"/>
      <c r="QUK824" s="14"/>
      <c r="QUL824" s="14"/>
      <c r="QUM824" s="14"/>
      <c r="QUN824" s="14"/>
      <c r="QUO824" s="14"/>
      <c r="QUP824" s="14"/>
      <c r="QUQ824" s="14"/>
      <c r="QUR824" s="14"/>
      <c r="QUS824" s="14"/>
      <c r="QUT824" s="14"/>
      <c r="QUU824" s="14"/>
      <c r="QUV824" s="14"/>
      <c r="QUW824" s="14"/>
      <c r="QUX824" s="14"/>
      <c r="QUY824" s="14"/>
      <c r="QUZ824" s="14"/>
      <c r="QVA824" s="14"/>
      <c r="QVB824" s="14"/>
      <c r="QVC824" s="14"/>
      <c r="QVD824" s="14"/>
      <c r="QVE824" s="14"/>
      <c r="QVF824" s="14"/>
      <c r="QVG824" s="14"/>
      <c r="QVH824" s="14"/>
      <c r="QVI824" s="14"/>
      <c r="QVJ824" s="14"/>
      <c r="QVK824" s="14"/>
      <c r="QVL824" s="14"/>
      <c r="QVM824" s="14"/>
      <c r="QVN824" s="14"/>
      <c r="QVO824" s="14"/>
      <c r="QVP824" s="14"/>
      <c r="QVQ824" s="14"/>
      <c r="QVR824" s="14"/>
      <c r="QVS824" s="14"/>
      <c r="QVT824" s="14"/>
      <c r="QVU824" s="14"/>
      <c r="QVV824" s="14"/>
      <c r="QVW824" s="14"/>
      <c r="QVX824" s="14"/>
      <c r="QVY824" s="14"/>
      <c r="QVZ824" s="14"/>
      <c r="QWA824" s="14"/>
      <c r="QWB824" s="14"/>
      <c r="QWC824" s="14"/>
      <c r="QWD824" s="14"/>
      <c r="QWE824" s="14"/>
      <c r="QWF824" s="14"/>
      <c r="QWG824" s="14"/>
      <c r="QWH824" s="14"/>
      <c r="QWI824" s="14"/>
      <c r="QWJ824" s="14"/>
      <c r="QWK824" s="14"/>
      <c r="QWL824" s="14"/>
      <c r="QWM824" s="14"/>
      <c r="QWN824" s="14"/>
      <c r="QWO824" s="14"/>
      <c r="QWP824" s="14"/>
      <c r="QWQ824" s="14"/>
      <c r="QWR824" s="14"/>
      <c r="QWS824" s="14"/>
      <c r="QWT824" s="14"/>
      <c r="QWU824" s="14"/>
      <c r="QWV824" s="14"/>
      <c r="QWW824" s="14"/>
      <c r="QWX824" s="14"/>
      <c r="QWY824" s="14"/>
      <c r="QWZ824" s="14"/>
      <c r="QXA824" s="14"/>
      <c r="QXB824" s="14"/>
      <c r="QXC824" s="14"/>
      <c r="QXD824" s="14"/>
      <c r="QXE824" s="14"/>
      <c r="QXF824" s="14"/>
      <c r="QXG824" s="14"/>
      <c r="QXH824" s="14"/>
      <c r="QXI824" s="14"/>
      <c r="QXJ824" s="14"/>
      <c r="QXK824" s="14"/>
      <c r="QXL824" s="14"/>
      <c r="QXM824" s="14"/>
      <c r="QXN824" s="14"/>
      <c r="QXO824" s="14"/>
      <c r="QXP824" s="14"/>
      <c r="QXQ824" s="14"/>
      <c r="QXR824" s="14"/>
      <c r="QXS824" s="14"/>
      <c r="QXT824" s="14"/>
      <c r="QXU824" s="14"/>
      <c r="QXV824" s="14"/>
      <c r="QXW824" s="14"/>
      <c r="QXX824" s="14"/>
      <c r="QXY824" s="14"/>
      <c r="QXZ824" s="14"/>
      <c r="QYA824" s="14"/>
      <c r="QYB824" s="14"/>
      <c r="QYC824" s="14"/>
      <c r="QYD824" s="14"/>
      <c r="QYE824" s="14"/>
      <c r="QYF824" s="14"/>
      <c r="QYG824" s="14"/>
      <c r="QYH824" s="14"/>
      <c r="QYI824" s="14"/>
      <c r="QYJ824" s="14"/>
      <c r="QYK824" s="14"/>
      <c r="QYL824" s="14"/>
      <c r="QYM824" s="14"/>
      <c r="QYN824" s="14"/>
      <c r="QYO824" s="14"/>
      <c r="QYP824" s="14"/>
      <c r="QYQ824" s="14"/>
      <c r="QYR824" s="14"/>
      <c r="QYS824" s="14"/>
      <c r="QYT824" s="14"/>
      <c r="QYU824" s="14"/>
      <c r="QYV824" s="14"/>
      <c r="QYW824" s="14"/>
      <c r="QYX824" s="14"/>
      <c r="QYY824" s="14"/>
      <c r="QYZ824" s="14"/>
      <c r="QZA824" s="14"/>
      <c r="QZB824" s="14"/>
      <c r="QZC824" s="14"/>
      <c r="QZD824" s="14"/>
      <c r="QZE824" s="14"/>
      <c r="QZF824" s="14"/>
      <c r="QZG824" s="14"/>
      <c r="QZH824" s="14"/>
      <c r="QZI824" s="14"/>
      <c r="QZJ824" s="14"/>
      <c r="QZK824" s="14"/>
      <c r="QZL824" s="14"/>
      <c r="QZM824" s="14"/>
      <c r="QZN824" s="14"/>
      <c r="QZO824" s="14"/>
      <c r="QZP824" s="14"/>
      <c r="QZQ824" s="14"/>
      <c r="QZR824" s="14"/>
      <c r="QZS824" s="14"/>
      <c r="QZT824" s="14"/>
      <c r="QZU824" s="14"/>
      <c r="QZV824" s="14"/>
      <c r="QZW824" s="14"/>
      <c r="QZX824" s="14"/>
      <c r="QZY824" s="14"/>
      <c r="QZZ824" s="14"/>
      <c r="RAA824" s="14"/>
      <c r="RAB824" s="14"/>
      <c r="RAC824" s="14"/>
      <c r="RAD824" s="14"/>
      <c r="RAE824" s="14"/>
      <c r="RAF824" s="14"/>
      <c r="RAG824" s="14"/>
      <c r="RAH824" s="14"/>
      <c r="RAI824" s="14"/>
      <c r="RAJ824" s="14"/>
      <c r="RAK824" s="14"/>
      <c r="RAL824" s="14"/>
      <c r="RAM824" s="14"/>
      <c r="RAN824" s="14"/>
      <c r="RAO824" s="14"/>
      <c r="RAP824" s="14"/>
      <c r="RAQ824" s="14"/>
      <c r="RAR824" s="14"/>
      <c r="RAS824" s="14"/>
      <c r="RAT824" s="14"/>
      <c r="RAU824" s="14"/>
      <c r="RAV824" s="14"/>
      <c r="RAW824" s="14"/>
      <c r="RAX824" s="14"/>
      <c r="RAY824" s="14"/>
      <c r="RAZ824" s="14"/>
      <c r="RBA824" s="14"/>
      <c r="RBB824" s="14"/>
      <c r="RBC824" s="14"/>
      <c r="RBD824" s="14"/>
      <c r="RBE824" s="14"/>
      <c r="RBF824" s="14"/>
      <c r="RBG824" s="14"/>
      <c r="RBH824" s="14"/>
      <c r="RBI824" s="14"/>
      <c r="RBJ824" s="14"/>
      <c r="RBK824" s="14"/>
      <c r="RBL824" s="14"/>
      <c r="RBM824" s="14"/>
      <c r="RBN824" s="14"/>
      <c r="RBO824" s="14"/>
      <c r="RBP824" s="14"/>
      <c r="RBQ824" s="14"/>
      <c r="RBR824" s="14"/>
      <c r="RBS824" s="14"/>
      <c r="RBT824" s="14"/>
      <c r="RBU824" s="14"/>
      <c r="RBV824" s="14"/>
      <c r="RBW824" s="14"/>
      <c r="RBX824" s="14"/>
      <c r="RBY824" s="14"/>
      <c r="RBZ824" s="14"/>
      <c r="RCA824" s="14"/>
      <c r="RCB824" s="14"/>
      <c r="RCC824" s="14"/>
      <c r="RCD824" s="14"/>
      <c r="RCE824" s="14"/>
      <c r="RCF824" s="14"/>
      <c r="RCG824" s="14"/>
      <c r="RCH824" s="14"/>
      <c r="RCI824" s="14"/>
      <c r="RCJ824" s="14"/>
      <c r="RCK824" s="14"/>
      <c r="RCL824" s="14"/>
      <c r="RCM824" s="14"/>
      <c r="RCN824" s="14"/>
      <c r="RCO824" s="14"/>
      <c r="RCP824" s="14"/>
      <c r="RCQ824" s="14"/>
      <c r="RCR824" s="14"/>
      <c r="RCS824" s="14"/>
      <c r="RCT824" s="14"/>
      <c r="RCU824" s="14"/>
      <c r="RCV824" s="14"/>
      <c r="RCW824" s="14"/>
      <c r="RCX824" s="14"/>
      <c r="RCY824" s="14"/>
      <c r="RCZ824" s="14"/>
      <c r="RDA824" s="14"/>
      <c r="RDB824" s="14"/>
      <c r="RDC824" s="14"/>
      <c r="RDD824" s="14"/>
      <c r="RDE824" s="14"/>
      <c r="RDF824" s="14"/>
      <c r="RDG824" s="14"/>
      <c r="RDH824" s="14"/>
      <c r="RDI824" s="14"/>
      <c r="RDJ824" s="14"/>
      <c r="RDK824" s="14"/>
      <c r="RDL824" s="14"/>
      <c r="RDM824" s="14"/>
      <c r="RDN824" s="14"/>
      <c r="RDO824" s="14"/>
      <c r="RDP824" s="14"/>
      <c r="RDQ824" s="14"/>
      <c r="RDR824" s="14"/>
      <c r="RDS824" s="14"/>
      <c r="RDT824" s="14"/>
      <c r="RDU824" s="14"/>
      <c r="RDV824" s="14"/>
      <c r="RDW824" s="14"/>
      <c r="RDX824" s="14"/>
      <c r="RDY824" s="14"/>
      <c r="RDZ824" s="14"/>
      <c r="REA824" s="14"/>
      <c r="REB824" s="14"/>
      <c r="REC824" s="14"/>
      <c r="RED824" s="14"/>
      <c r="REE824" s="14"/>
      <c r="REF824" s="14"/>
      <c r="REG824" s="14"/>
      <c r="REH824" s="14"/>
      <c r="REI824" s="14"/>
      <c r="REJ824" s="14"/>
      <c r="REK824" s="14"/>
      <c r="REL824" s="14"/>
      <c r="REM824" s="14"/>
      <c r="REN824" s="14"/>
      <c r="REO824" s="14"/>
      <c r="REP824" s="14"/>
      <c r="REQ824" s="14"/>
      <c r="RER824" s="14"/>
      <c r="RES824" s="14"/>
      <c r="RET824" s="14"/>
      <c r="REU824" s="14"/>
      <c r="REV824" s="14"/>
      <c r="REW824" s="14"/>
      <c r="REX824" s="14"/>
      <c r="REY824" s="14"/>
      <c r="REZ824" s="14"/>
      <c r="RFA824" s="14"/>
      <c r="RFB824" s="14"/>
      <c r="RFC824" s="14"/>
      <c r="RFD824" s="14"/>
      <c r="RFE824" s="14"/>
      <c r="RFF824" s="14"/>
      <c r="RFG824" s="14"/>
      <c r="RFH824" s="14"/>
      <c r="RFI824" s="14"/>
      <c r="RFJ824" s="14"/>
      <c r="RFK824" s="14"/>
      <c r="RFL824" s="14"/>
      <c r="RFM824" s="14"/>
      <c r="RFN824" s="14"/>
      <c r="RFO824" s="14"/>
      <c r="RFP824" s="14"/>
      <c r="RFQ824" s="14"/>
      <c r="RFR824" s="14"/>
      <c r="RFS824" s="14"/>
      <c r="RFT824" s="14"/>
      <c r="RFU824" s="14"/>
      <c r="RFV824" s="14"/>
      <c r="RFW824" s="14"/>
      <c r="RFX824" s="14"/>
      <c r="RFY824" s="14"/>
      <c r="RFZ824" s="14"/>
      <c r="RGA824" s="14"/>
      <c r="RGB824" s="14"/>
      <c r="RGC824" s="14"/>
      <c r="RGD824" s="14"/>
      <c r="RGE824" s="14"/>
      <c r="RGF824" s="14"/>
      <c r="RGG824" s="14"/>
      <c r="RGH824" s="14"/>
      <c r="RGI824" s="14"/>
      <c r="RGJ824" s="14"/>
      <c r="RGK824" s="14"/>
      <c r="RGL824" s="14"/>
      <c r="RGM824" s="14"/>
      <c r="RGN824" s="14"/>
      <c r="RGO824" s="14"/>
      <c r="RGP824" s="14"/>
      <c r="RGQ824" s="14"/>
      <c r="RGR824" s="14"/>
      <c r="RGS824" s="14"/>
      <c r="RGT824" s="14"/>
      <c r="RGU824" s="14"/>
      <c r="RGV824" s="14"/>
      <c r="RGW824" s="14"/>
      <c r="RGX824" s="14"/>
      <c r="RGY824" s="14"/>
      <c r="RGZ824" s="14"/>
      <c r="RHA824" s="14"/>
      <c r="RHB824" s="14"/>
      <c r="RHC824" s="14"/>
      <c r="RHD824" s="14"/>
      <c r="RHE824" s="14"/>
      <c r="RHF824" s="14"/>
      <c r="RHG824" s="14"/>
      <c r="RHH824" s="14"/>
      <c r="RHI824" s="14"/>
      <c r="RHJ824" s="14"/>
      <c r="RHK824" s="14"/>
      <c r="RHL824" s="14"/>
      <c r="RHM824" s="14"/>
      <c r="RHN824" s="14"/>
      <c r="RHO824" s="14"/>
      <c r="RHP824" s="14"/>
      <c r="RHQ824" s="14"/>
      <c r="RHR824" s="14"/>
      <c r="RHS824" s="14"/>
      <c r="RHT824" s="14"/>
      <c r="RHU824" s="14"/>
      <c r="RHV824" s="14"/>
      <c r="RHW824" s="14"/>
      <c r="RHX824" s="14"/>
      <c r="RHY824" s="14"/>
      <c r="RHZ824" s="14"/>
      <c r="RIA824" s="14"/>
      <c r="RIB824" s="14"/>
      <c r="RIC824" s="14"/>
      <c r="RID824" s="14"/>
      <c r="RIE824" s="14"/>
      <c r="RIF824" s="14"/>
      <c r="RIG824" s="14"/>
      <c r="RIH824" s="14"/>
      <c r="RII824" s="14"/>
      <c r="RIJ824" s="14"/>
      <c r="RIK824" s="14"/>
      <c r="RIL824" s="14"/>
      <c r="RIM824" s="14"/>
      <c r="RIN824" s="14"/>
      <c r="RIO824" s="14"/>
      <c r="RIP824" s="14"/>
      <c r="RIQ824" s="14"/>
      <c r="RIR824" s="14"/>
      <c r="RIS824" s="14"/>
      <c r="RIT824" s="14"/>
      <c r="RIU824" s="14"/>
      <c r="RIV824" s="14"/>
      <c r="RIW824" s="14"/>
      <c r="RIX824" s="14"/>
      <c r="RIY824" s="14"/>
      <c r="RIZ824" s="14"/>
      <c r="RJA824" s="14"/>
      <c r="RJB824" s="14"/>
      <c r="RJC824" s="14"/>
      <c r="RJD824" s="14"/>
      <c r="RJE824" s="14"/>
      <c r="RJF824" s="14"/>
      <c r="RJG824" s="14"/>
      <c r="RJH824" s="14"/>
      <c r="RJI824" s="14"/>
      <c r="RJJ824" s="14"/>
      <c r="RJK824" s="14"/>
      <c r="RJL824" s="14"/>
      <c r="RJM824" s="14"/>
      <c r="RJN824" s="14"/>
      <c r="RJO824" s="14"/>
      <c r="RJP824" s="14"/>
      <c r="RJQ824" s="14"/>
      <c r="RJR824" s="14"/>
      <c r="RJS824" s="14"/>
      <c r="RJT824" s="14"/>
      <c r="RJU824" s="14"/>
      <c r="RJV824" s="14"/>
      <c r="RJW824" s="14"/>
      <c r="RJX824" s="14"/>
      <c r="RJY824" s="14"/>
      <c r="RJZ824" s="14"/>
      <c r="RKA824" s="14"/>
      <c r="RKB824" s="14"/>
      <c r="RKC824" s="14"/>
      <c r="RKD824" s="14"/>
      <c r="RKE824" s="14"/>
      <c r="RKF824" s="14"/>
      <c r="RKG824" s="14"/>
      <c r="RKH824" s="14"/>
      <c r="RKI824" s="14"/>
      <c r="RKJ824" s="14"/>
      <c r="RKK824" s="14"/>
      <c r="RKL824" s="14"/>
      <c r="RKM824" s="14"/>
      <c r="RKN824" s="14"/>
      <c r="RKO824" s="14"/>
      <c r="RKP824" s="14"/>
      <c r="RKQ824" s="14"/>
      <c r="RKR824" s="14"/>
      <c r="RKS824" s="14"/>
      <c r="RKT824" s="14"/>
      <c r="RKU824" s="14"/>
      <c r="RKV824" s="14"/>
      <c r="RKW824" s="14"/>
      <c r="RKX824" s="14"/>
      <c r="RKY824" s="14"/>
      <c r="RKZ824" s="14"/>
      <c r="RLA824" s="14"/>
      <c r="RLB824" s="14"/>
      <c r="RLC824" s="14"/>
      <c r="RLD824" s="14"/>
      <c r="RLE824" s="14"/>
      <c r="RLF824" s="14"/>
      <c r="RLG824" s="14"/>
      <c r="RLH824" s="14"/>
      <c r="RLI824" s="14"/>
      <c r="RLJ824" s="14"/>
      <c r="RLK824" s="14"/>
      <c r="RLL824" s="14"/>
      <c r="RLM824" s="14"/>
      <c r="RLN824" s="14"/>
      <c r="RLO824" s="14"/>
      <c r="RLP824" s="14"/>
      <c r="RLQ824" s="14"/>
      <c r="RLR824" s="14"/>
      <c r="RLS824" s="14"/>
      <c r="RLT824" s="14"/>
      <c r="RLU824" s="14"/>
      <c r="RLV824" s="14"/>
      <c r="RLW824" s="14"/>
      <c r="RLX824" s="14"/>
      <c r="RLY824" s="14"/>
      <c r="RLZ824" s="14"/>
      <c r="RMA824" s="14"/>
      <c r="RMB824" s="14"/>
      <c r="RMC824" s="14"/>
      <c r="RMD824" s="14"/>
      <c r="RME824" s="14"/>
      <c r="RMF824" s="14"/>
      <c r="RMG824" s="14"/>
      <c r="RMH824" s="14"/>
      <c r="RMI824" s="14"/>
      <c r="RMJ824" s="14"/>
      <c r="RMK824" s="14"/>
      <c r="RML824" s="14"/>
      <c r="RMM824" s="14"/>
      <c r="RMN824" s="14"/>
      <c r="RMO824" s="14"/>
      <c r="RMP824" s="14"/>
      <c r="RMQ824" s="14"/>
      <c r="RMR824" s="14"/>
      <c r="RMS824" s="14"/>
      <c r="RMT824" s="14"/>
      <c r="RMU824" s="14"/>
      <c r="RMV824" s="14"/>
      <c r="RMW824" s="14"/>
      <c r="RMX824" s="14"/>
      <c r="RMY824" s="14"/>
      <c r="RMZ824" s="14"/>
      <c r="RNA824" s="14"/>
      <c r="RNB824" s="14"/>
      <c r="RNC824" s="14"/>
      <c r="RND824" s="14"/>
      <c r="RNE824" s="14"/>
      <c r="RNF824" s="14"/>
      <c r="RNG824" s="14"/>
      <c r="RNH824" s="14"/>
      <c r="RNI824" s="14"/>
      <c r="RNJ824" s="14"/>
      <c r="RNK824" s="14"/>
      <c r="RNL824" s="14"/>
      <c r="RNM824" s="14"/>
      <c r="RNN824" s="14"/>
      <c r="RNO824" s="14"/>
      <c r="RNP824" s="14"/>
      <c r="RNQ824" s="14"/>
      <c r="RNR824" s="14"/>
      <c r="RNS824" s="14"/>
      <c r="RNT824" s="14"/>
      <c r="RNU824" s="14"/>
      <c r="RNV824" s="14"/>
      <c r="RNW824" s="14"/>
      <c r="RNX824" s="14"/>
      <c r="RNY824" s="14"/>
      <c r="RNZ824" s="14"/>
      <c r="ROA824" s="14"/>
      <c r="ROB824" s="14"/>
      <c r="ROC824" s="14"/>
      <c r="ROD824" s="14"/>
      <c r="ROE824" s="14"/>
      <c r="ROF824" s="14"/>
      <c r="ROG824" s="14"/>
      <c r="ROH824" s="14"/>
      <c r="ROI824" s="14"/>
      <c r="ROJ824" s="14"/>
      <c r="ROK824" s="14"/>
      <c r="ROL824" s="14"/>
      <c r="ROM824" s="14"/>
      <c r="RON824" s="14"/>
      <c r="ROO824" s="14"/>
      <c r="ROP824" s="14"/>
      <c r="ROQ824" s="14"/>
      <c r="ROR824" s="14"/>
      <c r="ROS824" s="14"/>
      <c r="ROT824" s="14"/>
      <c r="ROU824" s="14"/>
      <c r="ROV824" s="14"/>
      <c r="ROW824" s="14"/>
      <c r="ROX824" s="14"/>
      <c r="ROY824" s="14"/>
      <c r="ROZ824" s="14"/>
      <c r="RPA824" s="14"/>
      <c r="RPB824" s="14"/>
      <c r="RPC824" s="14"/>
      <c r="RPD824" s="14"/>
      <c r="RPE824" s="14"/>
      <c r="RPF824" s="14"/>
      <c r="RPG824" s="14"/>
      <c r="RPH824" s="14"/>
      <c r="RPI824" s="14"/>
      <c r="RPJ824" s="14"/>
      <c r="RPK824" s="14"/>
      <c r="RPL824" s="14"/>
      <c r="RPM824" s="14"/>
      <c r="RPN824" s="14"/>
      <c r="RPO824" s="14"/>
      <c r="RPP824" s="14"/>
      <c r="RPQ824" s="14"/>
      <c r="RPR824" s="14"/>
      <c r="RPS824" s="14"/>
      <c r="RPT824" s="14"/>
      <c r="RPU824" s="14"/>
      <c r="RPV824" s="14"/>
      <c r="RPW824" s="14"/>
      <c r="RPX824" s="14"/>
      <c r="RPY824" s="14"/>
      <c r="RPZ824" s="14"/>
      <c r="RQA824" s="14"/>
      <c r="RQB824" s="14"/>
      <c r="RQC824" s="14"/>
      <c r="RQD824" s="14"/>
      <c r="RQE824" s="14"/>
      <c r="RQF824" s="14"/>
      <c r="RQG824" s="14"/>
      <c r="RQH824" s="14"/>
      <c r="RQI824" s="14"/>
      <c r="RQJ824" s="14"/>
      <c r="RQK824" s="14"/>
      <c r="RQL824" s="14"/>
      <c r="RQM824" s="14"/>
      <c r="RQN824" s="14"/>
      <c r="RQO824" s="14"/>
      <c r="RQP824" s="14"/>
      <c r="RQQ824" s="14"/>
      <c r="RQR824" s="14"/>
      <c r="RQS824" s="14"/>
      <c r="RQT824" s="14"/>
      <c r="RQU824" s="14"/>
      <c r="RQV824" s="14"/>
      <c r="RQW824" s="14"/>
      <c r="RQX824" s="14"/>
      <c r="RQY824" s="14"/>
      <c r="RQZ824" s="14"/>
      <c r="RRA824" s="14"/>
      <c r="RRB824" s="14"/>
      <c r="RRC824" s="14"/>
      <c r="RRD824" s="14"/>
      <c r="RRE824" s="14"/>
      <c r="RRF824" s="14"/>
      <c r="RRG824" s="14"/>
      <c r="RRH824" s="14"/>
      <c r="RRI824" s="14"/>
      <c r="RRJ824" s="14"/>
      <c r="RRK824" s="14"/>
      <c r="RRL824" s="14"/>
      <c r="RRM824" s="14"/>
      <c r="RRN824" s="14"/>
      <c r="RRO824" s="14"/>
      <c r="RRP824" s="14"/>
      <c r="RRQ824" s="14"/>
      <c r="RRR824" s="14"/>
      <c r="RRS824" s="14"/>
      <c r="RRT824" s="14"/>
      <c r="RRU824" s="14"/>
      <c r="RRV824" s="14"/>
      <c r="RRW824" s="14"/>
      <c r="RRX824" s="14"/>
      <c r="RRY824" s="14"/>
      <c r="RRZ824" s="14"/>
      <c r="RSA824" s="14"/>
      <c r="RSB824" s="14"/>
      <c r="RSC824" s="14"/>
      <c r="RSD824" s="14"/>
      <c r="RSE824" s="14"/>
      <c r="RSF824" s="14"/>
      <c r="RSG824" s="14"/>
      <c r="RSH824" s="14"/>
      <c r="RSI824" s="14"/>
      <c r="RSJ824" s="14"/>
      <c r="RSK824" s="14"/>
      <c r="RSL824" s="14"/>
      <c r="RSM824" s="14"/>
      <c r="RSN824" s="14"/>
      <c r="RSO824" s="14"/>
      <c r="RSP824" s="14"/>
      <c r="RSQ824" s="14"/>
      <c r="RSR824" s="14"/>
      <c r="RSS824" s="14"/>
      <c r="RST824" s="14"/>
      <c r="RSU824" s="14"/>
      <c r="RSV824" s="14"/>
      <c r="RSW824" s="14"/>
      <c r="RSX824" s="14"/>
      <c r="RSY824" s="14"/>
      <c r="RSZ824" s="14"/>
      <c r="RTA824" s="14"/>
      <c r="RTB824" s="14"/>
      <c r="RTC824" s="14"/>
      <c r="RTD824" s="14"/>
      <c r="RTE824" s="14"/>
      <c r="RTF824" s="14"/>
      <c r="RTG824" s="14"/>
      <c r="RTH824" s="14"/>
      <c r="RTI824" s="14"/>
      <c r="RTJ824" s="14"/>
      <c r="RTK824" s="14"/>
      <c r="RTL824" s="14"/>
      <c r="RTM824" s="14"/>
      <c r="RTN824" s="14"/>
      <c r="RTO824" s="14"/>
      <c r="RTP824" s="14"/>
      <c r="RTQ824" s="14"/>
      <c r="RTR824" s="14"/>
      <c r="RTS824" s="14"/>
      <c r="RTT824" s="14"/>
      <c r="RTU824" s="14"/>
      <c r="RTV824" s="14"/>
      <c r="RTW824" s="14"/>
      <c r="RTX824" s="14"/>
      <c r="RTY824" s="14"/>
      <c r="RTZ824" s="14"/>
      <c r="RUA824" s="14"/>
      <c r="RUB824" s="14"/>
      <c r="RUC824" s="14"/>
      <c r="RUD824" s="14"/>
      <c r="RUE824" s="14"/>
      <c r="RUF824" s="14"/>
      <c r="RUG824" s="14"/>
      <c r="RUH824" s="14"/>
      <c r="RUI824" s="14"/>
      <c r="RUJ824" s="14"/>
      <c r="RUK824" s="14"/>
      <c r="RUL824" s="14"/>
      <c r="RUM824" s="14"/>
      <c r="RUN824" s="14"/>
      <c r="RUO824" s="14"/>
      <c r="RUP824" s="14"/>
      <c r="RUQ824" s="14"/>
      <c r="RUR824" s="14"/>
      <c r="RUS824" s="14"/>
      <c r="RUT824" s="14"/>
      <c r="RUU824" s="14"/>
      <c r="RUV824" s="14"/>
      <c r="RUW824" s="14"/>
      <c r="RUX824" s="14"/>
      <c r="RUY824" s="14"/>
      <c r="RUZ824" s="14"/>
      <c r="RVA824" s="14"/>
      <c r="RVB824" s="14"/>
      <c r="RVC824" s="14"/>
      <c r="RVD824" s="14"/>
      <c r="RVE824" s="14"/>
      <c r="RVF824" s="14"/>
      <c r="RVG824" s="14"/>
      <c r="RVH824" s="14"/>
      <c r="RVI824" s="14"/>
      <c r="RVJ824" s="14"/>
      <c r="RVK824" s="14"/>
      <c r="RVL824" s="14"/>
      <c r="RVM824" s="14"/>
      <c r="RVN824" s="14"/>
      <c r="RVO824" s="14"/>
      <c r="RVP824" s="14"/>
      <c r="RVQ824" s="14"/>
      <c r="RVR824" s="14"/>
      <c r="RVS824" s="14"/>
      <c r="RVT824" s="14"/>
      <c r="RVU824" s="14"/>
      <c r="RVV824" s="14"/>
      <c r="RVW824" s="14"/>
      <c r="RVX824" s="14"/>
      <c r="RVY824" s="14"/>
      <c r="RVZ824" s="14"/>
      <c r="RWA824" s="14"/>
      <c r="RWB824" s="14"/>
      <c r="RWC824" s="14"/>
      <c r="RWD824" s="14"/>
      <c r="RWE824" s="14"/>
      <c r="RWF824" s="14"/>
      <c r="RWG824" s="14"/>
      <c r="RWH824" s="14"/>
      <c r="RWI824" s="14"/>
      <c r="RWJ824" s="14"/>
      <c r="RWK824" s="14"/>
      <c r="RWL824" s="14"/>
      <c r="RWM824" s="14"/>
      <c r="RWN824" s="14"/>
      <c r="RWO824" s="14"/>
      <c r="RWP824" s="14"/>
      <c r="RWQ824" s="14"/>
      <c r="RWR824" s="14"/>
      <c r="RWS824" s="14"/>
      <c r="RWT824" s="14"/>
      <c r="RWU824" s="14"/>
      <c r="RWV824" s="14"/>
      <c r="RWW824" s="14"/>
      <c r="RWX824" s="14"/>
      <c r="RWY824" s="14"/>
      <c r="RWZ824" s="14"/>
      <c r="RXA824" s="14"/>
      <c r="RXB824" s="14"/>
      <c r="RXC824" s="14"/>
      <c r="RXD824" s="14"/>
      <c r="RXE824" s="14"/>
      <c r="RXF824" s="14"/>
      <c r="RXG824" s="14"/>
      <c r="RXH824" s="14"/>
      <c r="RXI824" s="14"/>
      <c r="RXJ824" s="14"/>
      <c r="RXK824" s="14"/>
      <c r="RXL824" s="14"/>
      <c r="RXM824" s="14"/>
      <c r="RXN824" s="14"/>
      <c r="RXO824" s="14"/>
      <c r="RXP824" s="14"/>
      <c r="RXQ824" s="14"/>
      <c r="RXR824" s="14"/>
      <c r="RXS824" s="14"/>
      <c r="RXT824" s="14"/>
      <c r="RXU824" s="14"/>
      <c r="RXV824" s="14"/>
      <c r="RXW824" s="14"/>
      <c r="RXX824" s="14"/>
      <c r="RXY824" s="14"/>
      <c r="RXZ824" s="14"/>
      <c r="RYA824" s="14"/>
      <c r="RYB824" s="14"/>
      <c r="RYC824" s="14"/>
      <c r="RYD824" s="14"/>
      <c r="RYE824" s="14"/>
      <c r="RYF824" s="14"/>
      <c r="RYG824" s="14"/>
      <c r="RYH824" s="14"/>
      <c r="RYI824" s="14"/>
      <c r="RYJ824" s="14"/>
      <c r="RYK824" s="14"/>
      <c r="RYL824" s="14"/>
      <c r="RYM824" s="14"/>
      <c r="RYN824" s="14"/>
      <c r="RYO824" s="14"/>
      <c r="RYP824" s="14"/>
      <c r="RYQ824" s="14"/>
      <c r="RYR824" s="14"/>
      <c r="RYS824" s="14"/>
      <c r="RYT824" s="14"/>
      <c r="RYU824" s="14"/>
      <c r="RYV824" s="14"/>
      <c r="RYW824" s="14"/>
      <c r="RYX824" s="14"/>
      <c r="RYY824" s="14"/>
      <c r="RYZ824" s="14"/>
      <c r="RZA824" s="14"/>
      <c r="RZB824" s="14"/>
      <c r="RZC824" s="14"/>
      <c r="RZD824" s="14"/>
      <c r="RZE824" s="14"/>
      <c r="RZF824" s="14"/>
      <c r="RZG824" s="14"/>
      <c r="RZH824" s="14"/>
      <c r="RZI824" s="14"/>
      <c r="RZJ824" s="14"/>
      <c r="RZK824" s="14"/>
      <c r="RZL824" s="14"/>
      <c r="RZM824" s="14"/>
      <c r="RZN824" s="14"/>
      <c r="RZO824" s="14"/>
      <c r="RZP824" s="14"/>
      <c r="RZQ824" s="14"/>
      <c r="RZR824" s="14"/>
      <c r="RZS824" s="14"/>
      <c r="RZT824" s="14"/>
      <c r="RZU824" s="14"/>
      <c r="RZV824" s="14"/>
      <c r="RZW824" s="14"/>
      <c r="RZX824" s="14"/>
      <c r="RZY824" s="14"/>
      <c r="RZZ824" s="14"/>
      <c r="SAA824" s="14"/>
      <c r="SAB824" s="14"/>
      <c r="SAC824" s="14"/>
      <c r="SAD824" s="14"/>
      <c r="SAE824" s="14"/>
      <c r="SAF824" s="14"/>
      <c r="SAG824" s="14"/>
      <c r="SAH824" s="14"/>
      <c r="SAI824" s="14"/>
      <c r="SAJ824" s="14"/>
      <c r="SAK824" s="14"/>
      <c r="SAL824" s="14"/>
      <c r="SAM824" s="14"/>
      <c r="SAN824" s="14"/>
      <c r="SAO824" s="14"/>
      <c r="SAP824" s="14"/>
      <c r="SAQ824" s="14"/>
      <c r="SAR824" s="14"/>
      <c r="SAS824" s="14"/>
      <c r="SAT824" s="14"/>
      <c r="SAU824" s="14"/>
      <c r="SAV824" s="14"/>
      <c r="SAW824" s="14"/>
      <c r="SAX824" s="14"/>
      <c r="SAY824" s="14"/>
      <c r="SAZ824" s="14"/>
      <c r="SBA824" s="14"/>
      <c r="SBB824" s="14"/>
      <c r="SBC824" s="14"/>
      <c r="SBD824" s="14"/>
      <c r="SBE824" s="14"/>
      <c r="SBF824" s="14"/>
      <c r="SBG824" s="14"/>
      <c r="SBH824" s="14"/>
      <c r="SBI824" s="14"/>
      <c r="SBJ824" s="14"/>
      <c r="SBK824" s="14"/>
      <c r="SBL824" s="14"/>
      <c r="SBM824" s="14"/>
      <c r="SBN824" s="14"/>
      <c r="SBO824" s="14"/>
      <c r="SBP824" s="14"/>
      <c r="SBQ824" s="14"/>
      <c r="SBR824" s="14"/>
      <c r="SBS824" s="14"/>
      <c r="SBT824" s="14"/>
      <c r="SBU824" s="14"/>
      <c r="SBV824" s="14"/>
      <c r="SBW824" s="14"/>
      <c r="SBX824" s="14"/>
      <c r="SBY824" s="14"/>
      <c r="SBZ824" s="14"/>
      <c r="SCA824" s="14"/>
      <c r="SCB824" s="14"/>
      <c r="SCC824" s="14"/>
      <c r="SCD824" s="14"/>
      <c r="SCE824" s="14"/>
      <c r="SCF824" s="14"/>
      <c r="SCG824" s="14"/>
      <c r="SCH824" s="14"/>
      <c r="SCI824" s="14"/>
      <c r="SCJ824" s="14"/>
      <c r="SCK824" s="14"/>
      <c r="SCL824" s="14"/>
      <c r="SCM824" s="14"/>
      <c r="SCN824" s="14"/>
      <c r="SCO824" s="14"/>
      <c r="SCP824" s="14"/>
      <c r="SCQ824" s="14"/>
      <c r="SCR824" s="14"/>
      <c r="SCS824" s="14"/>
      <c r="SCT824" s="14"/>
      <c r="SCU824" s="14"/>
      <c r="SCV824" s="14"/>
      <c r="SCW824" s="14"/>
      <c r="SCX824" s="14"/>
      <c r="SCY824" s="14"/>
      <c r="SCZ824" s="14"/>
      <c r="SDA824" s="14"/>
      <c r="SDB824" s="14"/>
      <c r="SDC824" s="14"/>
      <c r="SDD824" s="14"/>
      <c r="SDE824" s="14"/>
      <c r="SDF824" s="14"/>
      <c r="SDG824" s="14"/>
      <c r="SDH824" s="14"/>
      <c r="SDI824" s="14"/>
      <c r="SDJ824" s="14"/>
      <c r="SDK824" s="14"/>
      <c r="SDL824" s="14"/>
      <c r="SDM824" s="14"/>
      <c r="SDN824" s="14"/>
      <c r="SDO824" s="14"/>
      <c r="SDP824" s="14"/>
      <c r="SDQ824" s="14"/>
      <c r="SDR824" s="14"/>
      <c r="SDS824" s="14"/>
      <c r="SDT824" s="14"/>
      <c r="SDU824" s="14"/>
      <c r="SDV824" s="14"/>
      <c r="SDW824" s="14"/>
      <c r="SDX824" s="14"/>
      <c r="SDY824" s="14"/>
      <c r="SDZ824" s="14"/>
      <c r="SEA824" s="14"/>
      <c r="SEB824" s="14"/>
      <c r="SEC824" s="14"/>
      <c r="SED824" s="14"/>
      <c r="SEE824" s="14"/>
      <c r="SEF824" s="14"/>
      <c r="SEG824" s="14"/>
      <c r="SEH824" s="14"/>
      <c r="SEI824" s="14"/>
      <c r="SEJ824" s="14"/>
      <c r="SEK824" s="14"/>
      <c r="SEL824" s="14"/>
      <c r="SEM824" s="14"/>
      <c r="SEN824" s="14"/>
      <c r="SEO824" s="14"/>
      <c r="SEP824" s="14"/>
      <c r="SEQ824" s="14"/>
      <c r="SER824" s="14"/>
      <c r="SES824" s="14"/>
      <c r="SET824" s="14"/>
      <c r="SEU824" s="14"/>
      <c r="SEV824" s="14"/>
      <c r="SEW824" s="14"/>
      <c r="SEX824" s="14"/>
      <c r="SEY824" s="14"/>
      <c r="SEZ824" s="14"/>
      <c r="SFA824" s="14"/>
      <c r="SFB824" s="14"/>
      <c r="SFC824" s="14"/>
      <c r="SFD824" s="14"/>
      <c r="SFE824" s="14"/>
      <c r="SFF824" s="14"/>
      <c r="SFG824" s="14"/>
      <c r="SFH824" s="14"/>
      <c r="SFI824" s="14"/>
      <c r="SFJ824" s="14"/>
      <c r="SFK824" s="14"/>
      <c r="SFL824" s="14"/>
      <c r="SFM824" s="14"/>
      <c r="SFN824" s="14"/>
      <c r="SFO824" s="14"/>
      <c r="SFP824" s="14"/>
      <c r="SFQ824" s="14"/>
      <c r="SFR824" s="14"/>
      <c r="SFS824" s="14"/>
      <c r="SFT824" s="14"/>
      <c r="SFU824" s="14"/>
      <c r="SFV824" s="14"/>
      <c r="SFW824" s="14"/>
      <c r="SFX824" s="14"/>
      <c r="SFY824" s="14"/>
      <c r="SFZ824" s="14"/>
      <c r="SGA824" s="14"/>
      <c r="SGB824" s="14"/>
      <c r="SGC824" s="14"/>
      <c r="SGD824" s="14"/>
      <c r="SGE824" s="14"/>
      <c r="SGF824" s="14"/>
      <c r="SGG824" s="14"/>
      <c r="SGH824" s="14"/>
      <c r="SGI824" s="14"/>
      <c r="SGJ824" s="14"/>
      <c r="SGK824" s="14"/>
      <c r="SGL824" s="14"/>
      <c r="SGM824" s="14"/>
      <c r="SGN824" s="14"/>
      <c r="SGO824" s="14"/>
      <c r="SGP824" s="14"/>
      <c r="SGQ824" s="14"/>
      <c r="SGR824" s="14"/>
      <c r="SGS824" s="14"/>
      <c r="SGT824" s="14"/>
      <c r="SGU824" s="14"/>
      <c r="SGV824" s="14"/>
      <c r="SGW824" s="14"/>
      <c r="SGX824" s="14"/>
      <c r="SGY824" s="14"/>
      <c r="SGZ824" s="14"/>
      <c r="SHA824" s="14"/>
      <c r="SHB824" s="14"/>
      <c r="SHC824" s="14"/>
      <c r="SHD824" s="14"/>
      <c r="SHE824" s="14"/>
      <c r="SHF824" s="14"/>
      <c r="SHG824" s="14"/>
      <c r="SHH824" s="14"/>
      <c r="SHI824" s="14"/>
      <c r="SHJ824" s="14"/>
      <c r="SHK824" s="14"/>
      <c r="SHL824" s="14"/>
      <c r="SHM824" s="14"/>
      <c r="SHN824" s="14"/>
      <c r="SHO824" s="14"/>
      <c r="SHP824" s="14"/>
      <c r="SHQ824" s="14"/>
      <c r="SHR824" s="14"/>
      <c r="SHS824" s="14"/>
      <c r="SHT824" s="14"/>
      <c r="SHU824" s="14"/>
      <c r="SHV824" s="14"/>
      <c r="SHW824" s="14"/>
      <c r="SHX824" s="14"/>
      <c r="SHY824" s="14"/>
      <c r="SHZ824" s="14"/>
      <c r="SIA824" s="14"/>
      <c r="SIB824" s="14"/>
      <c r="SIC824" s="14"/>
      <c r="SID824" s="14"/>
      <c r="SIE824" s="14"/>
      <c r="SIF824" s="14"/>
      <c r="SIG824" s="14"/>
      <c r="SIH824" s="14"/>
      <c r="SII824" s="14"/>
      <c r="SIJ824" s="14"/>
      <c r="SIK824" s="14"/>
      <c r="SIL824" s="14"/>
      <c r="SIM824" s="14"/>
      <c r="SIN824" s="14"/>
      <c r="SIO824" s="14"/>
      <c r="SIP824" s="14"/>
      <c r="SIQ824" s="14"/>
      <c r="SIR824" s="14"/>
      <c r="SIS824" s="14"/>
      <c r="SIT824" s="14"/>
      <c r="SIU824" s="14"/>
      <c r="SIV824" s="14"/>
      <c r="SIW824" s="14"/>
      <c r="SIX824" s="14"/>
      <c r="SIY824" s="14"/>
      <c r="SIZ824" s="14"/>
      <c r="SJA824" s="14"/>
      <c r="SJB824" s="14"/>
      <c r="SJC824" s="14"/>
      <c r="SJD824" s="14"/>
      <c r="SJE824" s="14"/>
      <c r="SJF824" s="14"/>
      <c r="SJG824" s="14"/>
      <c r="SJH824" s="14"/>
      <c r="SJI824" s="14"/>
      <c r="SJJ824" s="14"/>
      <c r="SJK824" s="14"/>
      <c r="SJL824" s="14"/>
      <c r="SJM824" s="14"/>
      <c r="SJN824" s="14"/>
      <c r="SJO824" s="14"/>
      <c r="SJP824" s="14"/>
      <c r="SJQ824" s="14"/>
      <c r="SJR824" s="14"/>
      <c r="SJS824" s="14"/>
      <c r="SJT824" s="14"/>
      <c r="SJU824" s="14"/>
      <c r="SJV824" s="14"/>
      <c r="SJW824" s="14"/>
      <c r="SJX824" s="14"/>
      <c r="SJY824" s="14"/>
      <c r="SJZ824" s="14"/>
      <c r="SKA824" s="14"/>
      <c r="SKB824" s="14"/>
      <c r="SKC824" s="14"/>
      <c r="SKD824" s="14"/>
      <c r="SKE824" s="14"/>
      <c r="SKF824" s="14"/>
      <c r="SKG824" s="14"/>
      <c r="SKH824" s="14"/>
      <c r="SKI824" s="14"/>
      <c r="SKJ824" s="14"/>
      <c r="SKK824" s="14"/>
      <c r="SKL824" s="14"/>
      <c r="SKM824" s="14"/>
      <c r="SKN824" s="14"/>
      <c r="SKO824" s="14"/>
      <c r="SKP824" s="14"/>
      <c r="SKQ824" s="14"/>
      <c r="SKR824" s="14"/>
      <c r="SKS824" s="14"/>
      <c r="SKT824" s="14"/>
      <c r="SKU824" s="14"/>
      <c r="SKV824" s="14"/>
      <c r="SKW824" s="14"/>
      <c r="SKX824" s="14"/>
      <c r="SKY824" s="14"/>
      <c r="SKZ824" s="14"/>
      <c r="SLA824" s="14"/>
      <c r="SLB824" s="14"/>
      <c r="SLC824" s="14"/>
      <c r="SLD824" s="14"/>
      <c r="SLE824" s="14"/>
      <c r="SLF824" s="14"/>
      <c r="SLG824" s="14"/>
      <c r="SLH824" s="14"/>
      <c r="SLI824" s="14"/>
      <c r="SLJ824" s="14"/>
      <c r="SLK824" s="14"/>
      <c r="SLL824" s="14"/>
      <c r="SLM824" s="14"/>
      <c r="SLN824" s="14"/>
      <c r="SLO824" s="14"/>
      <c r="SLP824" s="14"/>
      <c r="SLQ824" s="14"/>
      <c r="SLR824" s="14"/>
      <c r="SLS824" s="14"/>
      <c r="SLT824" s="14"/>
      <c r="SLU824" s="14"/>
      <c r="SLV824" s="14"/>
      <c r="SLW824" s="14"/>
      <c r="SLX824" s="14"/>
      <c r="SLY824" s="14"/>
      <c r="SLZ824" s="14"/>
      <c r="SMA824" s="14"/>
      <c r="SMB824" s="14"/>
      <c r="SMC824" s="14"/>
      <c r="SMD824" s="14"/>
      <c r="SME824" s="14"/>
      <c r="SMF824" s="14"/>
      <c r="SMG824" s="14"/>
      <c r="SMH824" s="14"/>
      <c r="SMI824" s="14"/>
      <c r="SMJ824" s="14"/>
      <c r="SMK824" s="14"/>
      <c r="SML824" s="14"/>
      <c r="SMM824" s="14"/>
      <c r="SMN824" s="14"/>
      <c r="SMO824" s="14"/>
      <c r="SMP824" s="14"/>
      <c r="SMQ824" s="14"/>
      <c r="SMR824" s="14"/>
      <c r="SMS824" s="14"/>
      <c r="SMT824" s="14"/>
      <c r="SMU824" s="14"/>
      <c r="SMV824" s="14"/>
      <c r="SMW824" s="14"/>
      <c r="SMX824" s="14"/>
      <c r="SMY824" s="14"/>
      <c r="SMZ824" s="14"/>
      <c r="SNA824" s="14"/>
      <c r="SNB824" s="14"/>
      <c r="SNC824" s="14"/>
      <c r="SND824" s="14"/>
      <c r="SNE824" s="14"/>
      <c r="SNF824" s="14"/>
      <c r="SNG824" s="14"/>
      <c r="SNH824" s="14"/>
      <c r="SNI824" s="14"/>
      <c r="SNJ824" s="14"/>
      <c r="SNK824" s="14"/>
      <c r="SNL824" s="14"/>
      <c r="SNM824" s="14"/>
      <c r="SNN824" s="14"/>
      <c r="SNO824" s="14"/>
      <c r="SNP824" s="14"/>
      <c r="SNQ824" s="14"/>
      <c r="SNR824" s="14"/>
      <c r="SNS824" s="14"/>
      <c r="SNT824" s="14"/>
      <c r="SNU824" s="14"/>
      <c r="SNV824" s="14"/>
      <c r="SNW824" s="14"/>
      <c r="SNX824" s="14"/>
      <c r="SNY824" s="14"/>
      <c r="SNZ824" s="14"/>
      <c r="SOA824" s="14"/>
      <c r="SOB824" s="14"/>
      <c r="SOC824" s="14"/>
      <c r="SOD824" s="14"/>
      <c r="SOE824" s="14"/>
      <c r="SOF824" s="14"/>
      <c r="SOG824" s="14"/>
      <c r="SOH824" s="14"/>
      <c r="SOI824" s="14"/>
      <c r="SOJ824" s="14"/>
      <c r="SOK824" s="14"/>
      <c r="SOL824" s="14"/>
      <c r="SOM824" s="14"/>
      <c r="SON824" s="14"/>
      <c r="SOO824" s="14"/>
      <c r="SOP824" s="14"/>
      <c r="SOQ824" s="14"/>
      <c r="SOR824" s="14"/>
      <c r="SOS824" s="14"/>
      <c r="SOT824" s="14"/>
      <c r="SOU824" s="14"/>
      <c r="SOV824" s="14"/>
      <c r="SOW824" s="14"/>
      <c r="SOX824" s="14"/>
      <c r="SOY824" s="14"/>
      <c r="SOZ824" s="14"/>
      <c r="SPA824" s="14"/>
      <c r="SPB824" s="14"/>
      <c r="SPC824" s="14"/>
      <c r="SPD824" s="14"/>
      <c r="SPE824" s="14"/>
      <c r="SPF824" s="14"/>
      <c r="SPG824" s="14"/>
      <c r="SPH824" s="14"/>
      <c r="SPI824" s="14"/>
      <c r="SPJ824" s="14"/>
      <c r="SPK824" s="14"/>
      <c r="SPL824" s="14"/>
      <c r="SPM824" s="14"/>
      <c r="SPN824" s="14"/>
      <c r="SPO824" s="14"/>
      <c r="SPP824" s="14"/>
      <c r="SPQ824" s="14"/>
      <c r="SPR824" s="14"/>
      <c r="SPS824" s="14"/>
      <c r="SPT824" s="14"/>
      <c r="SPU824" s="14"/>
      <c r="SPV824" s="14"/>
      <c r="SPW824" s="14"/>
      <c r="SPX824" s="14"/>
      <c r="SPY824" s="14"/>
      <c r="SPZ824" s="14"/>
      <c r="SQA824" s="14"/>
      <c r="SQB824" s="14"/>
      <c r="SQC824" s="14"/>
      <c r="SQD824" s="14"/>
      <c r="SQE824" s="14"/>
      <c r="SQF824" s="14"/>
      <c r="SQG824" s="14"/>
      <c r="SQH824" s="14"/>
      <c r="SQI824" s="14"/>
      <c r="SQJ824" s="14"/>
      <c r="SQK824" s="14"/>
      <c r="SQL824" s="14"/>
      <c r="SQM824" s="14"/>
      <c r="SQN824" s="14"/>
      <c r="SQO824" s="14"/>
      <c r="SQP824" s="14"/>
      <c r="SQQ824" s="14"/>
      <c r="SQR824" s="14"/>
      <c r="SQS824" s="14"/>
      <c r="SQT824" s="14"/>
      <c r="SQU824" s="14"/>
      <c r="SQV824" s="14"/>
      <c r="SQW824" s="14"/>
      <c r="SQX824" s="14"/>
      <c r="SQY824" s="14"/>
      <c r="SQZ824" s="14"/>
      <c r="SRA824" s="14"/>
      <c r="SRB824" s="14"/>
      <c r="SRC824" s="14"/>
      <c r="SRD824" s="14"/>
      <c r="SRE824" s="14"/>
      <c r="SRF824" s="14"/>
      <c r="SRG824" s="14"/>
      <c r="SRH824" s="14"/>
      <c r="SRI824" s="14"/>
      <c r="SRJ824" s="14"/>
      <c r="SRK824" s="14"/>
      <c r="SRL824" s="14"/>
      <c r="SRM824" s="14"/>
      <c r="SRN824" s="14"/>
      <c r="SRO824" s="14"/>
      <c r="SRP824" s="14"/>
      <c r="SRQ824" s="14"/>
      <c r="SRR824" s="14"/>
      <c r="SRS824" s="14"/>
      <c r="SRT824" s="14"/>
      <c r="SRU824" s="14"/>
      <c r="SRV824" s="14"/>
      <c r="SRW824" s="14"/>
      <c r="SRX824" s="14"/>
      <c r="SRY824" s="14"/>
      <c r="SRZ824" s="14"/>
      <c r="SSA824" s="14"/>
      <c r="SSB824" s="14"/>
      <c r="SSC824" s="14"/>
      <c r="SSD824" s="14"/>
      <c r="SSE824" s="14"/>
      <c r="SSF824" s="14"/>
      <c r="SSG824" s="14"/>
      <c r="SSH824" s="14"/>
      <c r="SSI824" s="14"/>
      <c r="SSJ824" s="14"/>
      <c r="SSK824" s="14"/>
      <c r="SSL824" s="14"/>
      <c r="SSM824" s="14"/>
      <c r="SSN824" s="14"/>
      <c r="SSO824" s="14"/>
      <c r="SSP824" s="14"/>
      <c r="SSQ824" s="14"/>
      <c r="SSR824" s="14"/>
      <c r="SSS824" s="14"/>
      <c r="SST824" s="14"/>
      <c r="SSU824" s="14"/>
      <c r="SSV824" s="14"/>
      <c r="SSW824" s="14"/>
      <c r="SSX824" s="14"/>
      <c r="SSY824" s="14"/>
      <c r="SSZ824" s="14"/>
      <c r="STA824" s="14"/>
      <c r="STB824" s="14"/>
      <c r="STC824" s="14"/>
      <c r="STD824" s="14"/>
      <c r="STE824" s="14"/>
      <c r="STF824" s="14"/>
      <c r="STG824" s="14"/>
      <c r="STH824" s="14"/>
      <c r="STI824" s="14"/>
      <c r="STJ824" s="14"/>
      <c r="STK824" s="14"/>
      <c r="STL824" s="14"/>
      <c r="STM824" s="14"/>
      <c r="STN824" s="14"/>
      <c r="STO824" s="14"/>
      <c r="STP824" s="14"/>
      <c r="STQ824" s="14"/>
      <c r="STR824" s="14"/>
      <c r="STS824" s="14"/>
      <c r="STT824" s="14"/>
      <c r="STU824" s="14"/>
      <c r="STV824" s="14"/>
      <c r="STW824" s="14"/>
      <c r="STX824" s="14"/>
      <c r="STY824" s="14"/>
      <c r="STZ824" s="14"/>
      <c r="SUA824" s="14"/>
      <c r="SUB824" s="14"/>
      <c r="SUC824" s="14"/>
      <c r="SUD824" s="14"/>
      <c r="SUE824" s="14"/>
      <c r="SUF824" s="14"/>
      <c r="SUG824" s="14"/>
      <c r="SUH824" s="14"/>
      <c r="SUI824" s="14"/>
      <c r="SUJ824" s="14"/>
      <c r="SUK824" s="14"/>
      <c r="SUL824" s="14"/>
      <c r="SUM824" s="14"/>
      <c r="SUN824" s="14"/>
      <c r="SUO824" s="14"/>
      <c r="SUP824" s="14"/>
      <c r="SUQ824" s="14"/>
      <c r="SUR824" s="14"/>
      <c r="SUS824" s="14"/>
      <c r="SUT824" s="14"/>
      <c r="SUU824" s="14"/>
      <c r="SUV824" s="14"/>
      <c r="SUW824" s="14"/>
      <c r="SUX824" s="14"/>
      <c r="SUY824" s="14"/>
      <c r="SUZ824" s="14"/>
      <c r="SVA824" s="14"/>
      <c r="SVB824" s="14"/>
      <c r="SVC824" s="14"/>
      <c r="SVD824" s="14"/>
      <c r="SVE824" s="14"/>
      <c r="SVF824" s="14"/>
      <c r="SVG824" s="14"/>
      <c r="SVH824" s="14"/>
      <c r="SVI824" s="14"/>
      <c r="SVJ824" s="14"/>
      <c r="SVK824" s="14"/>
      <c r="SVL824" s="14"/>
      <c r="SVM824" s="14"/>
      <c r="SVN824" s="14"/>
      <c r="SVO824" s="14"/>
      <c r="SVP824" s="14"/>
      <c r="SVQ824" s="14"/>
      <c r="SVR824" s="14"/>
      <c r="SVS824" s="14"/>
      <c r="SVT824" s="14"/>
      <c r="SVU824" s="14"/>
      <c r="SVV824" s="14"/>
      <c r="SVW824" s="14"/>
      <c r="SVX824" s="14"/>
      <c r="SVY824" s="14"/>
      <c r="SVZ824" s="14"/>
      <c r="SWA824" s="14"/>
      <c r="SWB824" s="14"/>
      <c r="SWC824" s="14"/>
      <c r="SWD824" s="14"/>
      <c r="SWE824" s="14"/>
      <c r="SWF824" s="14"/>
      <c r="SWG824" s="14"/>
      <c r="SWH824" s="14"/>
      <c r="SWI824" s="14"/>
      <c r="SWJ824" s="14"/>
      <c r="SWK824" s="14"/>
      <c r="SWL824" s="14"/>
      <c r="SWM824" s="14"/>
      <c r="SWN824" s="14"/>
      <c r="SWO824" s="14"/>
      <c r="SWP824" s="14"/>
      <c r="SWQ824" s="14"/>
      <c r="SWR824" s="14"/>
      <c r="SWS824" s="14"/>
      <c r="SWT824" s="14"/>
      <c r="SWU824" s="14"/>
      <c r="SWV824" s="14"/>
      <c r="SWW824" s="14"/>
      <c r="SWX824" s="14"/>
      <c r="SWY824" s="14"/>
      <c r="SWZ824" s="14"/>
      <c r="SXA824" s="14"/>
      <c r="SXB824" s="14"/>
      <c r="SXC824" s="14"/>
      <c r="SXD824" s="14"/>
      <c r="SXE824" s="14"/>
      <c r="SXF824" s="14"/>
      <c r="SXG824" s="14"/>
      <c r="SXH824" s="14"/>
      <c r="SXI824" s="14"/>
      <c r="SXJ824" s="14"/>
      <c r="SXK824" s="14"/>
      <c r="SXL824" s="14"/>
      <c r="SXM824" s="14"/>
      <c r="SXN824" s="14"/>
      <c r="SXO824" s="14"/>
      <c r="SXP824" s="14"/>
      <c r="SXQ824" s="14"/>
      <c r="SXR824" s="14"/>
      <c r="SXS824" s="14"/>
      <c r="SXT824" s="14"/>
      <c r="SXU824" s="14"/>
      <c r="SXV824" s="14"/>
      <c r="SXW824" s="14"/>
      <c r="SXX824" s="14"/>
      <c r="SXY824" s="14"/>
      <c r="SXZ824" s="14"/>
      <c r="SYA824" s="14"/>
      <c r="SYB824" s="14"/>
      <c r="SYC824" s="14"/>
      <c r="SYD824" s="14"/>
      <c r="SYE824" s="14"/>
      <c r="SYF824" s="14"/>
      <c r="SYG824" s="14"/>
      <c r="SYH824" s="14"/>
      <c r="SYI824" s="14"/>
      <c r="SYJ824" s="14"/>
      <c r="SYK824" s="14"/>
      <c r="SYL824" s="14"/>
      <c r="SYM824" s="14"/>
      <c r="SYN824" s="14"/>
      <c r="SYO824" s="14"/>
      <c r="SYP824" s="14"/>
      <c r="SYQ824" s="14"/>
      <c r="SYR824" s="14"/>
      <c r="SYS824" s="14"/>
      <c r="SYT824" s="14"/>
      <c r="SYU824" s="14"/>
      <c r="SYV824" s="14"/>
      <c r="SYW824" s="14"/>
      <c r="SYX824" s="14"/>
      <c r="SYY824" s="14"/>
      <c r="SYZ824" s="14"/>
      <c r="SZA824" s="14"/>
      <c r="SZB824" s="14"/>
      <c r="SZC824" s="14"/>
      <c r="SZD824" s="14"/>
      <c r="SZE824" s="14"/>
      <c r="SZF824" s="14"/>
      <c r="SZG824" s="14"/>
      <c r="SZH824" s="14"/>
      <c r="SZI824" s="14"/>
      <c r="SZJ824" s="14"/>
      <c r="SZK824" s="14"/>
      <c r="SZL824" s="14"/>
      <c r="SZM824" s="14"/>
      <c r="SZN824" s="14"/>
      <c r="SZO824" s="14"/>
      <c r="SZP824" s="14"/>
      <c r="SZQ824" s="14"/>
      <c r="SZR824" s="14"/>
      <c r="SZS824" s="14"/>
      <c r="SZT824" s="14"/>
      <c r="SZU824" s="14"/>
      <c r="SZV824" s="14"/>
      <c r="SZW824" s="14"/>
      <c r="SZX824" s="14"/>
      <c r="SZY824" s="14"/>
      <c r="SZZ824" s="14"/>
      <c r="TAA824" s="14"/>
      <c r="TAB824" s="14"/>
      <c r="TAC824" s="14"/>
      <c r="TAD824" s="14"/>
      <c r="TAE824" s="14"/>
      <c r="TAF824" s="14"/>
      <c r="TAG824" s="14"/>
      <c r="TAH824" s="14"/>
      <c r="TAI824" s="14"/>
      <c r="TAJ824" s="14"/>
      <c r="TAK824" s="14"/>
      <c r="TAL824" s="14"/>
      <c r="TAM824" s="14"/>
      <c r="TAN824" s="14"/>
      <c r="TAO824" s="14"/>
      <c r="TAP824" s="14"/>
      <c r="TAQ824" s="14"/>
      <c r="TAR824" s="14"/>
      <c r="TAS824" s="14"/>
      <c r="TAT824" s="14"/>
      <c r="TAU824" s="14"/>
      <c r="TAV824" s="14"/>
      <c r="TAW824" s="14"/>
      <c r="TAX824" s="14"/>
      <c r="TAY824" s="14"/>
      <c r="TAZ824" s="14"/>
      <c r="TBA824" s="14"/>
      <c r="TBB824" s="14"/>
      <c r="TBC824" s="14"/>
      <c r="TBD824" s="14"/>
      <c r="TBE824" s="14"/>
      <c r="TBF824" s="14"/>
      <c r="TBG824" s="14"/>
      <c r="TBH824" s="14"/>
      <c r="TBI824" s="14"/>
      <c r="TBJ824" s="14"/>
      <c r="TBK824" s="14"/>
      <c r="TBL824" s="14"/>
      <c r="TBM824" s="14"/>
      <c r="TBN824" s="14"/>
      <c r="TBO824" s="14"/>
      <c r="TBP824" s="14"/>
      <c r="TBQ824" s="14"/>
      <c r="TBR824" s="14"/>
      <c r="TBS824" s="14"/>
      <c r="TBT824" s="14"/>
      <c r="TBU824" s="14"/>
      <c r="TBV824" s="14"/>
      <c r="TBW824" s="14"/>
      <c r="TBX824" s="14"/>
      <c r="TBY824" s="14"/>
      <c r="TBZ824" s="14"/>
      <c r="TCA824" s="14"/>
      <c r="TCB824" s="14"/>
      <c r="TCC824" s="14"/>
      <c r="TCD824" s="14"/>
      <c r="TCE824" s="14"/>
      <c r="TCF824" s="14"/>
      <c r="TCG824" s="14"/>
      <c r="TCH824" s="14"/>
      <c r="TCI824" s="14"/>
      <c r="TCJ824" s="14"/>
      <c r="TCK824" s="14"/>
      <c r="TCL824" s="14"/>
      <c r="TCM824" s="14"/>
      <c r="TCN824" s="14"/>
      <c r="TCO824" s="14"/>
      <c r="TCP824" s="14"/>
      <c r="TCQ824" s="14"/>
      <c r="TCR824" s="14"/>
      <c r="TCS824" s="14"/>
      <c r="TCT824" s="14"/>
      <c r="TCU824" s="14"/>
      <c r="TCV824" s="14"/>
      <c r="TCW824" s="14"/>
      <c r="TCX824" s="14"/>
      <c r="TCY824" s="14"/>
      <c r="TCZ824" s="14"/>
      <c r="TDA824" s="14"/>
      <c r="TDB824" s="14"/>
      <c r="TDC824" s="14"/>
      <c r="TDD824" s="14"/>
      <c r="TDE824" s="14"/>
      <c r="TDF824" s="14"/>
      <c r="TDG824" s="14"/>
      <c r="TDH824" s="14"/>
      <c r="TDI824" s="14"/>
      <c r="TDJ824" s="14"/>
      <c r="TDK824" s="14"/>
      <c r="TDL824" s="14"/>
      <c r="TDM824" s="14"/>
      <c r="TDN824" s="14"/>
      <c r="TDO824" s="14"/>
      <c r="TDP824" s="14"/>
      <c r="TDQ824" s="14"/>
      <c r="TDR824" s="14"/>
      <c r="TDS824" s="14"/>
      <c r="TDT824" s="14"/>
      <c r="TDU824" s="14"/>
      <c r="TDV824" s="14"/>
      <c r="TDW824" s="14"/>
      <c r="TDX824" s="14"/>
      <c r="TDY824" s="14"/>
      <c r="TDZ824" s="14"/>
      <c r="TEA824" s="14"/>
      <c r="TEB824" s="14"/>
      <c r="TEC824" s="14"/>
      <c r="TED824" s="14"/>
      <c r="TEE824" s="14"/>
      <c r="TEF824" s="14"/>
      <c r="TEG824" s="14"/>
      <c r="TEH824" s="14"/>
      <c r="TEI824" s="14"/>
      <c r="TEJ824" s="14"/>
      <c r="TEK824" s="14"/>
      <c r="TEL824" s="14"/>
      <c r="TEM824" s="14"/>
      <c r="TEN824" s="14"/>
      <c r="TEO824" s="14"/>
      <c r="TEP824" s="14"/>
      <c r="TEQ824" s="14"/>
      <c r="TER824" s="14"/>
      <c r="TES824" s="14"/>
      <c r="TET824" s="14"/>
      <c r="TEU824" s="14"/>
      <c r="TEV824" s="14"/>
      <c r="TEW824" s="14"/>
      <c r="TEX824" s="14"/>
      <c r="TEY824" s="14"/>
      <c r="TEZ824" s="14"/>
      <c r="TFA824" s="14"/>
      <c r="TFB824" s="14"/>
      <c r="TFC824" s="14"/>
      <c r="TFD824" s="14"/>
      <c r="TFE824" s="14"/>
      <c r="TFF824" s="14"/>
      <c r="TFG824" s="14"/>
      <c r="TFH824" s="14"/>
      <c r="TFI824" s="14"/>
      <c r="TFJ824" s="14"/>
      <c r="TFK824" s="14"/>
      <c r="TFL824" s="14"/>
      <c r="TFM824" s="14"/>
      <c r="TFN824" s="14"/>
      <c r="TFO824" s="14"/>
      <c r="TFP824" s="14"/>
      <c r="TFQ824" s="14"/>
      <c r="TFR824" s="14"/>
      <c r="TFS824" s="14"/>
      <c r="TFT824" s="14"/>
      <c r="TFU824" s="14"/>
      <c r="TFV824" s="14"/>
      <c r="TFW824" s="14"/>
      <c r="TFX824" s="14"/>
      <c r="TFY824" s="14"/>
      <c r="TFZ824" s="14"/>
      <c r="TGA824" s="14"/>
      <c r="TGB824" s="14"/>
      <c r="TGC824" s="14"/>
      <c r="TGD824" s="14"/>
      <c r="TGE824" s="14"/>
      <c r="TGF824" s="14"/>
      <c r="TGG824" s="14"/>
      <c r="TGH824" s="14"/>
      <c r="TGI824" s="14"/>
      <c r="TGJ824" s="14"/>
      <c r="TGK824" s="14"/>
      <c r="TGL824" s="14"/>
      <c r="TGM824" s="14"/>
      <c r="TGN824" s="14"/>
      <c r="TGO824" s="14"/>
      <c r="TGP824" s="14"/>
      <c r="TGQ824" s="14"/>
      <c r="TGR824" s="14"/>
      <c r="TGS824" s="14"/>
      <c r="TGT824" s="14"/>
      <c r="TGU824" s="14"/>
      <c r="TGV824" s="14"/>
      <c r="TGW824" s="14"/>
      <c r="TGX824" s="14"/>
      <c r="TGY824" s="14"/>
      <c r="TGZ824" s="14"/>
      <c r="THA824" s="14"/>
      <c r="THB824" s="14"/>
      <c r="THC824" s="14"/>
      <c r="THD824" s="14"/>
      <c r="THE824" s="14"/>
      <c r="THF824" s="14"/>
      <c r="THG824" s="14"/>
      <c r="THH824" s="14"/>
      <c r="THI824" s="14"/>
      <c r="THJ824" s="14"/>
      <c r="THK824" s="14"/>
      <c r="THL824" s="14"/>
      <c r="THM824" s="14"/>
      <c r="THN824" s="14"/>
      <c r="THO824" s="14"/>
      <c r="THP824" s="14"/>
      <c r="THQ824" s="14"/>
      <c r="THR824" s="14"/>
      <c r="THS824" s="14"/>
      <c r="THT824" s="14"/>
      <c r="THU824" s="14"/>
      <c r="THV824" s="14"/>
      <c r="THW824" s="14"/>
      <c r="THX824" s="14"/>
      <c r="THY824" s="14"/>
      <c r="THZ824" s="14"/>
      <c r="TIA824" s="14"/>
      <c r="TIB824" s="14"/>
      <c r="TIC824" s="14"/>
      <c r="TID824" s="14"/>
      <c r="TIE824" s="14"/>
      <c r="TIF824" s="14"/>
      <c r="TIG824" s="14"/>
      <c r="TIH824" s="14"/>
      <c r="TII824" s="14"/>
      <c r="TIJ824" s="14"/>
      <c r="TIK824" s="14"/>
      <c r="TIL824" s="14"/>
      <c r="TIM824" s="14"/>
      <c r="TIN824" s="14"/>
      <c r="TIO824" s="14"/>
      <c r="TIP824" s="14"/>
      <c r="TIQ824" s="14"/>
      <c r="TIR824" s="14"/>
      <c r="TIS824" s="14"/>
      <c r="TIT824" s="14"/>
      <c r="TIU824" s="14"/>
      <c r="TIV824" s="14"/>
      <c r="TIW824" s="14"/>
      <c r="TIX824" s="14"/>
      <c r="TIY824" s="14"/>
      <c r="TIZ824" s="14"/>
      <c r="TJA824" s="14"/>
      <c r="TJB824" s="14"/>
      <c r="TJC824" s="14"/>
      <c r="TJD824" s="14"/>
      <c r="TJE824" s="14"/>
      <c r="TJF824" s="14"/>
      <c r="TJG824" s="14"/>
      <c r="TJH824" s="14"/>
      <c r="TJI824" s="14"/>
      <c r="TJJ824" s="14"/>
      <c r="TJK824" s="14"/>
      <c r="TJL824" s="14"/>
      <c r="TJM824" s="14"/>
      <c r="TJN824" s="14"/>
      <c r="TJO824" s="14"/>
      <c r="TJP824" s="14"/>
      <c r="TJQ824" s="14"/>
      <c r="TJR824" s="14"/>
      <c r="TJS824" s="14"/>
      <c r="TJT824" s="14"/>
      <c r="TJU824" s="14"/>
      <c r="TJV824" s="14"/>
      <c r="TJW824" s="14"/>
      <c r="TJX824" s="14"/>
      <c r="TJY824" s="14"/>
      <c r="TJZ824" s="14"/>
      <c r="TKA824" s="14"/>
      <c r="TKB824" s="14"/>
      <c r="TKC824" s="14"/>
      <c r="TKD824" s="14"/>
      <c r="TKE824" s="14"/>
      <c r="TKF824" s="14"/>
      <c r="TKG824" s="14"/>
      <c r="TKH824" s="14"/>
      <c r="TKI824" s="14"/>
      <c r="TKJ824" s="14"/>
      <c r="TKK824" s="14"/>
      <c r="TKL824" s="14"/>
      <c r="TKM824" s="14"/>
      <c r="TKN824" s="14"/>
      <c r="TKO824" s="14"/>
      <c r="TKP824" s="14"/>
      <c r="TKQ824" s="14"/>
      <c r="TKR824" s="14"/>
      <c r="TKS824" s="14"/>
      <c r="TKT824" s="14"/>
      <c r="TKU824" s="14"/>
      <c r="TKV824" s="14"/>
      <c r="TKW824" s="14"/>
      <c r="TKX824" s="14"/>
      <c r="TKY824" s="14"/>
      <c r="TKZ824" s="14"/>
      <c r="TLA824" s="14"/>
      <c r="TLB824" s="14"/>
      <c r="TLC824" s="14"/>
      <c r="TLD824" s="14"/>
      <c r="TLE824" s="14"/>
      <c r="TLF824" s="14"/>
      <c r="TLG824" s="14"/>
      <c r="TLH824" s="14"/>
      <c r="TLI824" s="14"/>
      <c r="TLJ824" s="14"/>
      <c r="TLK824" s="14"/>
      <c r="TLL824" s="14"/>
      <c r="TLM824" s="14"/>
      <c r="TLN824" s="14"/>
      <c r="TLO824" s="14"/>
      <c r="TLP824" s="14"/>
      <c r="TLQ824" s="14"/>
      <c r="TLR824" s="14"/>
      <c r="TLS824" s="14"/>
      <c r="TLT824" s="14"/>
      <c r="TLU824" s="14"/>
      <c r="TLV824" s="14"/>
      <c r="TLW824" s="14"/>
      <c r="TLX824" s="14"/>
      <c r="TLY824" s="14"/>
      <c r="TLZ824" s="14"/>
      <c r="TMA824" s="14"/>
      <c r="TMB824" s="14"/>
      <c r="TMC824" s="14"/>
      <c r="TMD824" s="14"/>
      <c r="TME824" s="14"/>
      <c r="TMF824" s="14"/>
      <c r="TMG824" s="14"/>
      <c r="TMH824" s="14"/>
      <c r="TMI824" s="14"/>
      <c r="TMJ824" s="14"/>
      <c r="TMK824" s="14"/>
      <c r="TML824" s="14"/>
      <c r="TMM824" s="14"/>
      <c r="TMN824" s="14"/>
      <c r="TMO824" s="14"/>
      <c r="TMP824" s="14"/>
      <c r="TMQ824" s="14"/>
      <c r="TMR824" s="14"/>
      <c r="TMS824" s="14"/>
      <c r="TMT824" s="14"/>
      <c r="TMU824" s="14"/>
      <c r="TMV824" s="14"/>
      <c r="TMW824" s="14"/>
      <c r="TMX824" s="14"/>
      <c r="TMY824" s="14"/>
      <c r="TMZ824" s="14"/>
      <c r="TNA824" s="14"/>
      <c r="TNB824" s="14"/>
      <c r="TNC824" s="14"/>
      <c r="TND824" s="14"/>
      <c r="TNE824" s="14"/>
      <c r="TNF824" s="14"/>
      <c r="TNG824" s="14"/>
      <c r="TNH824" s="14"/>
      <c r="TNI824" s="14"/>
      <c r="TNJ824" s="14"/>
      <c r="TNK824" s="14"/>
      <c r="TNL824" s="14"/>
      <c r="TNM824" s="14"/>
      <c r="TNN824" s="14"/>
      <c r="TNO824" s="14"/>
      <c r="TNP824" s="14"/>
      <c r="TNQ824" s="14"/>
      <c r="TNR824" s="14"/>
      <c r="TNS824" s="14"/>
      <c r="TNT824" s="14"/>
      <c r="TNU824" s="14"/>
      <c r="TNV824" s="14"/>
      <c r="TNW824" s="14"/>
      <c r="TNX824" s="14"/>
      <c r="TNY824" s="14"/>
      <c r="TNZ824" s="14"/>
      <c r="TOA824" s="14"/>
      <c r="TOB824" s="14"/>
      <c r="TOC824" s="14"/>
      <c r="TOD824" s="14"/>
      <c r="TOE824" s="14"/>
      <c r="TOF824" s="14"/>
      <c r="TOG824" s="14"/>
      <c r="TOH824" s="14"/>
      <c r="TOI824" s="14"/>
      <c r="TOJ824" s="14"/>
      <c r="TOK824" s="14"/>
      <c r="TOL824" s="14"/>
      <c r="TOM824" s="14"/>
      <c r="TON824" s="14"/>
      <c r="TOO824" s="14"/>
      <c r="TOP824" s="14"/>
      <c r="TOQ824" s="14"/>
      <c r="TOR824" s="14"/>
      <c r="TOS824" s="14"/>
      <c r="TOT824" s="14"/>
      <c r="TOU824" s="14"/>
      <c r="TOV824" s="14"/>
      <c r="TOW824" s="14"/>
      <c r="TOX824" s="14"/>
      <c r="TOY824" s="14"/>
      <c r="TOZ824" s="14"/>
      <c r="TPA824" s="14"/>
      <c r="TPB824" s="14"/>
      <c r="TPC824" s="14"/>
      <c r="TPD824" s="14"/>
      <c r="TPE824" s="14"/>
      <c r="TPF824" s="14"/>
      <c r="TPG824" s="14"/>
      <c r="TPH824" s="14"/>
      <c r="TPI824" s="14"/>
      <c r="TPJ824" s="14"/>
      <c r="TPK824" s="14"/>
      <c r="TPL824" s="14"/>
      <c r="TPM824" s="14"/>
      <c r="TPN824" s="14"/>
      <c r="TPO824" s="14"/>
      <c r="TPP824" s="14"/>
      <c r="TPQ824" s="14"/>
      <c r="TPR824" s="14"/>
      <c r="TPS824" s="14"/>
      <c r="TPT824" s="14"/>
      <c r="TPU824" s="14"/>
      <c r="TPV824" s="14"/>
      <c r="TPW824" s="14"/>
      <c r="TPX824" s="14"/>
      <c r="TPY824" s="14"/>
      <c r="TPZ824" s="14"/>
      <c r="TQA824" s="14"/>
      <c r="TQB824" s="14"/>
      <c r="TQC824" s="14"/>
      <c r="TQD824" s="14"/>
      <c r="TQE824" s="14"/>
      <c r="TQF824" s="14"/>
      <c r="TQG824" s="14"/>
      <c r="TQH824" s="14"/>
      <c r="TQI824" s="14"/>
      <c r="TQJ824" s="14"/>
      <c r="TQK824" s="14"/>
      <c r="TQL824" s="14"/>
      <c r="TQM824" s="14"/>
      <c r="TQN824" s="14"/>
      <c r="TQO824" s="14"/>
      <c r="TQP824" s="14"/>
      <c r="TQQ824" s="14"/>
      <c r="TQR824" s="14"/>
      <c r="TQS824" s="14"/>
      <c r="TQT824" s="14"/>
      <c r="TQU824" s="14"/>
      <c r="TQV824" s="14"/>
      <c r="TQW824" s="14"/>
      <c r="TQX824" s="14"/>
      <c r="TQY824" s="14"/>
      <c r="TQZ824" s="14"/>
      <c r="TRA824" s="14"/>
      <c r="TRB824" s="14"/>
      <c r="TRC824" s="14"/>
      <c r="TRD824" s="14"/>
      <c r="TRE824" s="14"/>
      <c r="TRF824" s="14"/>
      <c r="TRG824" s="14"/>
      <c r="TRH824" s="14"/>
      <c r="TRI824" s="14"/>
      <c r="TRJ824" s="14"/>
      <c r="TRK824" s="14"/>
      <c r="TRL824" s="14"/>
      <c r="TRM824" s="14"/>
      <c r="TRN824" s="14"/>
      <c r="TRO824" s="14"/>
      <c r="TRP824" s="14"/>
      <c r="TRQ824" s="14"/>
      <c r="TRR824" s="14"/>
      <c r="TRS824" s="14"/>
      <c r="TRT824" s="14"/>
      <c r="TRU824" s="14"/>
      <c r="TRV824" s="14"/>
      <c r="TRW824" s="14"/>
      <c r="TRX824" s="14"/>
      <c r="TRY824" s="14"/>
      <c r="TRZ824" s="14"/>
      <c r="TSA824" s="14"/>
      <c r="TSB824" s="14"/>
      <c r="TSC824" s="14"/>
      <c r="TSD824" s="14"/>
      <c r="TSE824" s="14"/>
      <c r="TSF824" s="14"/>
      <c r="TSG824" s="14"/>
      <c r="TSH824" s="14"/>
      <c r="TSI824" s="14"/>
      <c r="TSJ824" s="14"/>
      <c r="TSK824" s="14"/>
      <c r="TSL824" s="14"/>
      <c r="TSM824" s="14"/>
      <c r="TSN824" s="14"/>
      <c r="TSO824" s="14"/>
      <c r="TSP824" s="14"/>
      <c r="TSQ824" s="14"/>
      <c r="TSR824" s="14"/>
      <c r="TSS824" s="14"/>
      <c r="TST824" s="14"/>
      <c r="TSU824" s="14"/>
      <c r="TSV824" s="14"/>
      <c r="TSW824" s="14"/>
      <c r="TSX824" s="14"/>
      <c r="TSY824" s="14"/>
      <c r="TSZ824" s="14"/>
      <c r="TTA824" s="14"/>
      <c r="TTB824" s="14"/>
      <c r="TTC824" s="14"/>
      <c r="TTD824" s="14"/>
      <c r="TTE824" s="14"/>
      <c r="TTF824" s="14"/>
      <c r="TTG824" s="14"/>
      <c r="TTH824" s="14"/>
      <c r="TTI824" s="14"/>
      <c r="TTJ824" s="14"/>
      <c r="TTK824" s="14"/>
      <c r="TTL824" s="14"/>
      <c r="TTM824" s="14"/>
      <c r="TTN824" s="14"/>
      <c r="TTO824" s="14"/>
      <c r="TTP824" s="14"/>
      <c r="TTQ824" s="14"/>
      <c r="TTR824" s="14"/>
      <c r="TTS824" s="14"/>
      <c r="TTT824" s="14"/>
      <c r="TTU824" s="14"/>
      <c r="TTV824" s="14"/>
      <c r="TTW824" s="14"/>
      <c r="TTX824" s="14"/>
      <c r="TTY824" s="14"/>
      <c r="TTZ824" s="14"/>
      <c r="TUA824" s="14"/>
      <c r="TUB824" s="14"/>
      <c r="TUC824" s="14"/>
      <c r="TUD824" s="14"/>
      <c r="TUE824" s="14"/>
      <c r="TUF824" s="14"/>
      <c r="TUG824" s="14"/>
      <c r="TUH824" s="14"/>
      <c r="TUI824" s="14"/>
      <c r="TUJ824" s="14"/>
      <c r="TUK824" s="14"/>
      <c r="TUL824" s="14"/>
      <c r="TUM824" s="14"/>
      <c r="TUN824" s="14"/>
      <c r="TUO824" s="14"/>
      <c r="TUP824" s="14"/>
      <c r="TUQ824" s="14"/>
      <c r="TUR824" s="14"/>
      <c r="TUS824" s="14"/>
      <c r="TUT824" s="14"/>
      <c r="TUU824" s="14"/>
      <c r="TUV824" s="14"/>
      <c r="TUW824" s="14"/>
      <c r="TUX824" s="14"/>
      <c r="TUY824" s="14"/>
      <c r="TUZ824" s="14"/>
      <c r="TVA824" s="14"/>
      <c r="TVB824" s="14"/>
      <c r="TVC824" s="14"/>
      <c r="TVD824" s="14"/>
      <c r="TVE824" s="14"/>
      <c r="TVF824" s="14"/>
      <c r="TVG824" s="14"/>
      <c r="TVH824" s="14"/>
      <c r="TVI824" s="14"/>
      <c r="TVJ824" s="14"/>
      <c r="TVK824" s="14"/>
      <c r="TVL824" s="14"/>
      <c r="TVM824" s="14"/>
      <c r="TVN824" s="14"/>
      <c r="TVO824" s="14"/>
      <c r="TVP824" s="14"/>
      <c r="TVQ824" s="14"/>
      <c r="TVR824" s="14"/>
      <c r="TVS824" s="14"/>
      <c r="TVT824" s="14"/>
      <c r="TVU824" s="14"/>
      <c r="TVV824" s="14"/>
      <c r="TVW824" s="14"/>
      <c r="TVX824" s="14"/>
      <c r="TVY824" s="14"/>
      <c r="TVZ824" s="14"/>
      <c r="TWA824" s="14"/>
      <c r="TWB824" s="14"/>
      <c r="TWC824" s="14"/>
      <c r="TWD824" s="14"/>
      <c r="TWE824" s="14"/>
      <c r="TWF824" s="14"/>
      <c r="TWG824" s="14"/>
      <c r="TWH824" s="14"/>
      <c r="TWI824" s="14"/>
      <c r="TWJ824" s="14"/>
      <c r="TWK824" s="14"/>
      <c r="TWL824" s="14"/>
      <c r="TWM824" s="14"/>
      <c r="TWN824" s="14"/>
      <c r="TWO824" s="14"/>
      <c r="TWP824" s="14"/>
      <c r="TWQ824" s="14"/>
      <c r="TWR824" s="14"/>
      <c r="TWS824" s="14"/>
      <c r="TWT824" s="14"/>
      <c r="TWU824" s="14"/>
      <c r="TWV824" s="14"/>
      <c r="TWW824" s="14"/>
      <c r="TWX824" s="14"/>
      <c r="TWY824" s="14"/>
      <c r="TWZ824" s="14"/>
      <c r="TXA824" s="14"/>
      <c r="TXB824" s="14"/>
      <c r="TXC824" s="14"/>
      <c r="TXD824" s="14"/>
      <c r="TXE824" s="14"/>
      <c r="TXF824" s="14"/>
      <c r="TXG824" s="14"/>
      <c r="TXH824" s="14"/>
      <c r="TXI824" s="14"/>
      <c r="TXJ824" s="14"/>
      <c r="TXK824" s="14"/>
      <c r="TXL824" s="14"/>
      <c r="TXM824" s="14"/>
      <c r="TXN824" s="14"/>
      <c r="TXO824" s="14"/>
      <c r="TXP824" s="14"/>
      <c r="TXQ824" s="14"/>
      <c r="TXR824" s="14"/>
      <c r="TXS824" s="14"/>
      <c r="TXT824" s="14"/>
      <c r="TXU824" s="14"/>
      <c r="TXV824" s="14"/>
      <c r="TXW824" s="14"/>
      <c r="TXX824" s="14"/>
      <c r="TXY824" s="14"/>
      <c r="TXZ824" s="14"/>
      <c r="TYA824" s="14"/>
      <c r="TYB824" s="14"/>
      <c r="TYC824" s="14"/>
      <c r="TYD824" s="14"/>
      <c r="TYE824" s="14"/>
      <c r="TYF824" s="14"/>
      <c r="TYG824" s="14"/>
      <c r="TYH824" s="14"/>
      <c r="TYI824" s="14"/>
      <c r="TYJ824" s="14"/>
      <c r="TYK824" s="14"/>
      <c r="TYL824" s="14"/>
      <c r="TYM824" s="14"/>
      <c r="TYN824" s="14"/>
      <c r="TYO824" s="14"/>
      <c r="TYP824" s="14"/>
      <c r="TYQ824" s="14"/>
      <c r="TYR824" s="14"/>
      <c r="TYS824" s="14"/>
      <c r="TYT824" s="14"/>
      <c r="TYU824" s="14"/>
      <c r="TYV824" s="14"/>
      <c r="TYW824" s="14"/>
      <c r="TYX824" s="14"/>
      <c r="TYY824" s="14"/>
      <c r="TYZ824" s="14"/>
      <c r="TZA824" s="14"/>
      <c r="TZB824" s="14"/>
      <c r="TZC824" s="14"/>
      <c r="TZD824" s="14"/>
      <c r="TZE824" s="14"/>
      <c r="TZF824" s="14"/>
      <c r="TZG824" s="14"/>
      <c r="TZH824" s="14"/>
      <c r="TZI824" s="14"/>
      <c r="TZJ824" s="14"/>
      <c r="TZK824" s="14"/>
      <c r="TZL824" s="14"/>
      <c r="TZM824" s="14"/>
      <c r="TZN824" s="14"/>
      <c r="TZO824" s="14"/>
      <c r="TZP824" s="14"/>
      <c r="TZQ824" s="14"/>
      <c r="TZR824" s="14"/>
      <c r="TZS824" s="14"/>
      <c r="TZT824" s="14"/>
      <c r="TZU824" s="14"/>
      <c r="TZV824" s="14"/>
      <c r="TZW824" s="14"/>
      <c r="TZX824" s="14"/>
      <c r="TZY824" s="14"/>
      <c r="TZZ824" s="14"/>
      <c r="UAA824" s="14"/>
      <c r="UAB824" s="14"/>
      <c r="UAC824" s="14"/>
      <c r="UAD824" s="14"/>
      <c r="UAE824" s="14"/>
      <c r="UAF824" s="14"/>
      <c r="UAG824" s="14"/>
      <c r="UAH824" s="14"/>
      <c r="UAI824" s="14"/>
      <c r="UAJ824" s="14"/>
      <c r="UAK824" s="14"/>
      <c r="UAL824" s="14"/>
      <c r="UAM824" s="14"/>
      <c r="UAN824" s="14"/>
      <c r="UAO824" s="14"/>
      <c r="UAP824" s="14"/>
      <c r="UAQ824" s="14"/>
      <c r="UAR824" s="14"/>
      <c r="UAS824" s="14"/>
      <c r="UAT824" s="14"/>
      <c r="UAU824" s="14"/>
      <c r="UAV824" s="14"/>
      <c r="UAW824" s="14"/>
      <c r="UAX824" s="14"/>
      <c r="UAY824" s="14"/>
      <c r="UAZ824" s="14"/>
      <c r="UBA824" s="14"/>
      <c r="UBB824" s="14"/>
      <c r="UBC824" s="14"/>
      <c r="UBD824" s="14"/>
      <c r="UBE824" s="14"/>
      <c r="UBF824" s="14"/>
      <c r="UBG824" s="14"/>
      <c r="UBH824" s="14"/>
      <c r="UBI824" s="14"/>
      <c r="UBJ824" s="14"/>
      <c r="UBK824" s="14"/>
      <c r="UBL824" s="14"/>
      <c r="UBM824" s="14"/>
      <c r="UBN824" s="14"/>
      <c r="UBO824" s="14"/>
      <c r="UBP824" s="14"/>
      <c r="UBQ824" s="14"/>
      <c r="UBR824" s="14"/>
      <c r="UBS824" s="14"/>
      <c r="UBT824" s="14"/>
      <c r="UBU824" s="14"/>
      <c r="UBV824" s="14"/>
      <c r="UBW824" s="14"/>
      <c r="UBX824" s="14"/>
      <c r="UBY824" s="14"/>
      <c r="UBZ824" s="14"/>
      <c r="UCA824" s="14"/>
      <c r="UCB824" s="14"/>
      <c r="UCC824" s="14"/>
      <c r="UCD824" s="14"/>
      <c r="UCE824" s="14"/>
      <c r="UCF824" s="14"/>
      <c r="UCG824" s="14"/>
      <c r="UCH824" s="14"/>
      <c r="UCI824" s="14"/>
      <c r="UCJ824" s="14"/>
      <c r="UCK824" s="14"/>
      <c r="UCL824" s="14"/>
      <c r="UCM824" s="14"/>
      <c r="UCN824" s="14"/>
      <c r="UCO824" s="14"/>
      <c r="UCP824" s="14"/>
      <c r="UCQ824" s="14"/>
      <c r="UCR824" s="14"/>
      <c r="UCS824" s="14"/>
      <c r="UCT824" s="14"/>
      <c r="UCU824" s="14"/>
      <c r="UCV824" s="14"/>
      <c r="UCW824" s="14"/>
      <c r="UCX824" s="14"/>
      <c r="UCY824" s="14"/>
      <c r="UCZ824" s="14"/>
      <c r="UDA824" s="14"/>
      <c r="UDB824" s="14"/>
      <c r="UDC824" s="14"/>
      <c r="UDD824" s="14"/>
      <c r="UDE824" s="14"/>
      <c r="UDF824" s="14"/>
      <c r="UDG824" s="14"/>
      <c r="UDH824" s="14"/>
      <c r="UDI824" s="14"/>
      <c r="UDJ824" s="14"/>
      <c r="UDK824" s="14"/>
      <c r="UDL824" s="14"/>
      <c r="UDM824" s="14"/>
      <c r="UDN824" s="14"/>
      <c r="UDO824" s="14"/>
      <c r="UDP824" s="14"/>
      <c r="UDQ824" s="14"/>
      <c r="UDR824" s="14"/>
      <c r="UDS824" s="14"/>
      <c r="UDT824" s="14"/>
      <c r="UDU824" s="14"/>
      <c r="UDV824" s="14"/>
      <c r="UDW824" s="14"/>
      <c r="UDX824" s="14"/>
      <c r="UDY824" s="14"/>
      <c r="UDZ824" s="14"/>
      <c r="UEA824" s="14"/>
      <c r="UEB824" s="14"/>
      <c r="UEC824" s="14"/>
      <c r="UED824" s="14"/>
      <c r="UEE824" s="14"/>
      <c r="UEF824" s="14"/>
      <c r="UEG824" s="14"/>
      <c r="UEH824" s="14"/>
      <c r="UEI824" s="14"/>
      <c r="UEJ824" s="14"/>
      <c r="UEK824" s="14"/>
      <c r="UEL824" s="14"/>
      <c r="UEM824" s="14"/>
      <c r="UEN824" s="14"/>
      <c r="UEO824" s="14"/>
      <c r="UEP824" s="14"/>
      <c r="UEQ824" s="14"/>
      <c r="UER824" s="14"/>
      <c r="UES824" s="14"/>
      <c r="UET824" s="14"/>
      <c r="UEU824" s="14"/>
      <c r="UEV824" s="14"/>
      <c r="UEW824" s="14"/>
      <c r="UEX824" s="14"/>
      <c r="UEY824" s="14"/>
      <c r="UEZ824" s="14"/>
      <c r="UFA824" s="14"/>
      <c r="UFB824" s="14"/>
      <c r="UFC824" s="14"/>
      <c r="UFD824" s="14"/>
      <c r="UFE824" s="14"/>
      <c r="UFF824" s="14"/>
      <c r="UFG824" s="14"/>
      <c r="UFH824" s="14"/>
      <c r="UFI824" s="14"/>
      <c r="UFJ824" s="14"/>
      <c r="UFK824" s="14"/>
      <c r="UFL824" s="14"/>
      <c r="UFM824" s="14"/>
      <c r="UFN824" s="14"/>
      <c r="UFO824" s="14"/>
      <c r="UFP824" s="14"/>
      <c r="UFQ824" s="14"/>
      <c r="UFR824" s="14"/>
      <c r="UFS824" s="14"/>
      <c r="UFT824" s="14"/>
      <c r="UFU824" s="14"/>
      <c r="UFV824" s="14"/>
      <c r="UFW824" s="14"/>
      <c r="UFX824" s="14"/>
      <c r="UFY824" s="14"/>
      <c r="UFZ824" s="14"/>
      <c r="UGA824" s="14"/>
      <c r="UGB824" s="14"/>
      <c r="UGC824" s="14"/>
      <c r="UGD824" s="14"/>
      <c r="UGE824" s="14"/>
      <c r="UGF824" s="14"/>
      <c r="UGG824" s="14"/>
      <c r="UGH824" s="14"/>
      <c r="UGI824" s="14"/>
      <c r="UGJ824" s="14"/>
      <c r="UGK824" s="14"/>
      <c r="UGL824" s="14"/>
      <c r="UGM824" s="14"/>
      <c r="UGN824" s="14"/>
      <c r="UGO824" s="14"/>
      <c r="UGP824" s="14"/>
      <c r="UGQ824" s="14"/>
      <c r="UGR824" s="14"/>
      <c r="UGS824" s="14"/>
      <c r="UGT824" s="14"/>
      <c r="UGU824" s="14"/>
      <c r="UGV824" s="14"/>
      <c r="UGW824" s="14"/>
      <c r="UGX824" s="14"/>
      <c r="UGY824" s="14"/>
      <c r="UGZ824" s="14"/>
      <c r="UHA824" s="14"/>
      <c r="UHB824" s="14"/>
      <c r="UHC824" s="14"/>
      <c r="UHD824" s="14"/>
      <c r="UHE824" s="14"/>
      <c r="UHF824" s="14"/>
      <c r="UHG824" s="14"/>
      <c r="UHH824" s="14"/>
      <c r="UHI824" s="14"/>
      <c r="UHJ824" s="14"/>
      <c r="UHK824" s="14"/>
      <c r="UHL824" s="14"/>
      <c r="UHM824" s="14"/>
      <c r="UHN824" s="14"/>
      <c r="UHO824" s="14"/>
      <c r="UHP824" s="14"/>
      <c r="UHQ824" s="14"/>
      <c r="UHR824" s="14"/>
      <c r="UHS824" s="14"/>
      <c r="UHT824" s="14"/>
      <c r="UHU824" s="14"/>
      <c r="UHV824" s="14"/>
      <c r="UHW824" s="14"/>
      <c r="UHX824" s="14"/>
      <c r="UHY824" s="14"/>
      <c r="UHZ824" s="14"/>
      <c r="UIA824" s="14"/>
      <c r="UIB824" s="14"/>
      <c r="UIC824" s="14"/>
      <c r="UID824" s="14"/>
      <c r="UIE824" s="14"/>
      <c r="UIF824" s="14"/>
      <c r="UIG824" s="14"/>
      <c r="UIH824" s="14"/>
      <c r="UII824" s="14"/>
      <c r="UIJ824" s="14"/>
      <c r="UIK824" s="14"/>
      <c r="UIL824" s="14"/>
      <c r="UIM824" s="14"/>
      <c r="UIN824" s="14"/>
      <c r="UIO824" s="14"/>
      <c r="UIP824" s="14"/>
      <c r="UIQ824" s="14"/>
      <c r="UIR824" s="14"/>
      <c r="UIS824" s="14"/>
      <c r="UIT824" s="14"/>
      <c r="UIU824" s="14"/>
      <c r="UIV824" s="14"/>
      <c r="UIW824" s="14"/>
      <c r="UIX824" s="14"/>
      <c r="UIY824" s="14"/>
      <c r="UIZ824" s="14"/>
      <c r="UJA824" s="14"/>
      <c r="UJB824" s="14"/>
      <c r="UJC824" s="14"/>
      <c r="UJD824" s="14"/>
      <c r="UJE824" s="14"/>
      <c r="UJF824" s="14"/>
      <c r="UJG824" s="14"/>
      <c r="UJH824" s="14"/>
      <c r="UJI824" s="14"/>
      <c r="UJJ824" s="14"/>
      <c r="UJK824" s="14"/>
      <c r="UJL824" s="14"/>
      <c r="UJM824" s="14"/>
      <c r="UJN824" s="14"/>
      <c r="UJO824" s="14"/>
      <c r="UJP824" s="14"/>
      <c r="UJQ824" s="14"/>
      <c r="UJR824" s="14"/>
      <c r="UJS824" s="14"/>
      <c r="UJT824" s="14"/>
      <c r="UJU824" s="14"/>
      <c r="UJV824" s="14"/>
      <c r="UJW824" s="14"/>
      <c r="UJX824" s="14"/>
      <c r="UJY824" s="14"/>
      <c r="UJZ824" s="14"/>
      <c r="UKA824" s="14"/>
      <c r="UKB824" s="14"/>
      <c r="UKC824" s="14"/>
      <c r="UKD824" s="14"/>
      <c r="UKE824" s="14"/>
      <c r="UKF824" s="14"/>
      <c r="UKG824" s="14"/>
      <c r="UKH824" s="14"/>
      <c r="UKI824" s="14"/>
      <c r="UKJ824" s="14"/>
      <c r="UKK824" s="14"/>
      <c r="UKL824" s="14"/>
      <c r="UKM824" s="14"/>
      <c r="UKN824" s="14"/>
      <c r="UKO824" s="14"/>
      <c r="UKP824" s="14"/>
      <c r="UKQ824" s="14"/>
      <c r="UKR824" s="14"/>
      <c r="UKS824" s="14"/>
      <c r="UKT824" s="14"/>
      <c r="UKU824" s="14"/>
      <c r="UKV824" s="14"/>
      <c r="UKW824" s="14"/>
      <c r="UKX824" s="14"/>
      <c r="UKY824" s="14"/>
      <c r="UKZ824" s="14"/>
      <c r="ULA824" s="14"/>
      <c r="ULB824" s="14"/>
      <c r="ULC824" s="14"/>
      <c r="ULD824" s="14"/>
      <c r="ULE824" s="14"/>
      <c r="ULF824" s="14"/>
      <c r="ULG824" s="14"/>
      <c r="ULH824" s="14"/>
      <c r="ULI824" s="14"/>
      <c r="ULJ824" s="14"/>
      <c r="ULK824" s="14"/>
      <c r="ULL824" s="14"/>
      <c r="ULM824" s="14"/>
      <c r="ULN824" s="14"/>
      <c r="ULO824" s="14"/>
      <c r="ULP824" s="14"/>
      <c r="ULQ824" s="14"/>
      <c r="ULR824" s="14"/>
      <c r="ULS824" s="14"/>
      <c r="ULT824" s="14"/>
      <c r="ULU824" s="14"/>
      <c r="ULV824" s="14"/>
      <c r="ULW824" s="14"/>
      <c r="ULX824" s="14"/>
      <c r="ULY824" s="14"/>
      <c r="ULZ824" s="14"/>
      <c r="UMA824" s="14"/>
      <c r="UMB824" s="14"/>
      <c r="UMC824" s="14"/>
      <c r="UMD824" s="14"/>
      <c r="UME824" s="14"/>
      <c r="UMF824" s="14"/>
      <c r="UMG824" s="14"/>
      <c r="UMH824" s="14"/>
      <c r="UMI824" s="14"/>
      <c r="UMJ824" s="14"/>
      <c r="UMK824" s="14"/>
      <c r="UML824" s="14"/>
      <c r="UMM824" s="14"/>
      <c r="UMN824" s="14"/>
      <c r="UMO824" s="14"/>
      <c r="UMP824" s="14"/>
      <c r="UMQ824" s="14"/>
      <c r="UMR824" s="14"/>
      <c r="UMS824" s="14"/>
      <c r="UMT824" s="14"/>
      <c r="UMU824" s="14"/>
      <c r="UMV824" s="14"/>
      <c r="UMW824" s="14"/>
      <c r="UMX824" s="14"/>
      <c r="UMY824" s="14"/>
      <c r="UMZ824" s="14"/>
      <c r="UNA824" s="14"/>
      <c r="UNB824" s="14"/>
      <c r="UNC824" s="14"/>
      <c r="UND824" s="14"/>
      <c r="UNE824" s="14"/>
      <c r="UNF824" s="14"/>
      <c r="UNG824" s="14"/>
      <c r="UNH824" s="14"/>
      <c r="UNI824" s="14"/>
      <c r="UNJ824" s="14"/>
      <c r="UNK824" s="14"/>
      <c r="UNL824" s="14"/>
      <c r="UNM824" s="14"/>
      <c r="UNN824" s="14"/>
      <c r="UNO824" s="14"/>
      <c r="UNP824" s="14"/>
      <c r="UNQ824" s="14"/>
      <c r="UNR824" s="14"/>
      <c r="UNS824" s="14"/>
      <c r="UNT824" s="14"/>
      <c r="UNU824" s="14"/>
      <c r="UNV824" s="14"/>
      <c r="UNW824" s="14"/>
      <c r="UNX824" s="14"/>
      <c r="UNY824" s="14"/>
      <c r="UNZ824" s="14"/>
      <c r="UOA824" s="14"/>
      <c r="UOB824" s="14"/>
      <c r="UOC824" s="14"/>
      <c r="UOD824" s="14"/>
      <c r="UOE824" s="14"/>
      <c r="UOF824" s="14"/>
      <c r="UOG824" s="14"/>
      <c r="UOH824" s="14"/>
      <c r="UOI824" s="14"/>
      <c r="UOJ824" s="14"/>
      <c r="UOK824" s="14"/>
      <c r="UOL824" s="14"/>
      <c r="UOM824" s="14"/>
      <c r="UON824" s="14"/>
      <c r="UOO824" s="14"/>
      <c r="UOP824" s="14"/>
      <c r="UOQ824" s="14"/>
      <c r="UOR824" s="14"/>
      <c r="UOS824" s="14"/>
      <c r="UOT824" s="14"/>
      <c r="UOU824" s="14"/>
      <c r="UOV824" s="14"/>
      <c r="UOW824" s="14"/>
      <c r="UOX824" s="14"/>
      <c r="UOY824" s="14"/>
      <c r="UOZ824" s="14"/>
      <c r="UPA824" s="14"/>
      <c r="UPB824" s="14"/>
      <c r="UPC824" s="14"/>
      <c r="UPD824" s="14"/>
      <c r="UPE824" s="14"/>
      <c r="UPF824" s="14"/>
      <c r="UPG824" s="14"/>
      <c r="UPH824" s="14"/>
      <c r="UPI824" s="14"/>
      <c r="UPJ824" s="14"/>
      <c r="UPK824" s="14"/>
      <c r="UPL824" s="14"/>
      <c r="UPM824" s="14"/>
      <c r="UPN824" s="14"/>
      <c r="UPO824" s="14"/>
      <c r="UPP824" s="14"/>
      <c r="UPQ824" s="14"/>
      <c r="UPR824" s="14"/>
      <c r="UPS824" s="14"/>
      <c r="UPT824" s="14"/>
      <c r="UPU824" s="14"/>
      <c r="UPV824" s="14"/>
      <c r="UPW824" s="14"/>
      <c r="UPX824" s="14"/>
      <c r="UPY824" s="14"/>
      <c r="UPZ824" s="14"/>
      <c r="UQA824" s="14"/>
      <c r="UQB824" s="14"/>
      <c r="UQC824" s="14"/>
      <c r="UQD824" s="14"/>
      <c r="UQE824" s="14"/>
      <c r="UQF824" s="14"/>
      <c r="UQG824" s="14"/>
      <c r="UQH824" s="14"/>
      <c r="UQI824" s="14"/>
      <c r="UQJ824" s="14"/>
      <c r="UQK824" s="14"/>
      <c r="UQL824" s="14"/>
      <c r="UQM824" s="14"/>
      <c r="UQN824" s="14"/>
      <c r="UQO824" s="14"/>
      <c r="UQP824" s="14"/>
      <c r="UQQ824" s="14"/>
      <c r="UQR824" s="14"/>
      <c r="UQS824" s="14"/>
      <c r="UQT824" s="14"/>
      <c r="UQU824" s="14"/>
      <c r="UQV824" s="14"/>
      <c r="UQW824" s="14"/>
      <c r="UQX824" s="14"/>
      <c r="UQY824" s="14"/>
      <c r="UQZ824" s="14"/>
      <c r="URA824" s="14"/>
      <c r="URB824" s="14"/>
      <c r="URC824" s="14"/>
      <c r="URD824" s="14"/>
      <c r="URE824" s="14"/>
      <c r="URF824" s="14"/>
      <c r="URG824" s="14"/>
      <c r="URH824" s="14"/>
      <c r="URI824" s="14"/>
      <c r="URJ824" s="14"/>
      <c r="URK824" s="14"/>
      <c r="URL824" s="14"/>
      <c r="URM824" s="14"/>
      <c r="URN824" s="14"/>
      <c r="URO824" s="14"/>
      <c r="URP824" s="14"/>
      <c r="URQ824" s="14"/>
      <c r="URR824" s="14"/>
      <c r="URS824" s="14"/>
      <c r="URT824" s="14"/>
      <c r="URU824" s="14"/>
      <c r="URV824" s="14"/>
      <c r="URW824" s="14"/>
      <c r="URX824" s="14"/>
      <c r="URY824" s="14"/>
      <c r="URZ824" s="14"/>
      <c r="USA824" s="14"/>
      <c r="USB824" s="14"/>
      <c r="USC824" s="14"/>
      <c r="USD824" s="14"/>
      <c r="USE824" s="14"/>
      <c r="USF824" s="14"/>
      <c r="USG824" s="14"/>
      <c r="USH824" s="14"/>
      <c r="USI824" s="14"/>
      <c r="USJ824" s="14"/>
      <c r="USK824" s="14"/>
      <c r="USL824" s="14"/>
      <c r="USM824" s="14"/>
      <c r="USN824" s="14"/>
      <c r="USO824" s="14"/>
      <c r="USP824" s="14"/>
      <c r="USQ824" s="14"/>
      <c r="USR824" s="14"/>
      <c r="USS824" s="14"/>
      <c r="UST824" s="14"/>
      <c r="USU824" s="14"/>
      <c r="USV824" s="14"/>
      <c r="USW824" s="14"/>
      <c r="USX824" s="14"/>
      <c r="USY824" s="14"/>
      <c r="USZ824" s="14"/>
      <c r="UTA824" s="14"/>
      <c r="UTB824" s="14"/>
      <c r="UTC824" s="14"/>
      <c r="UTD824" s="14"/>
      <c r="UTE824" s="14"/>
      <c r="UTF824" s="14"/>
      <c r="UTG824" s="14"/>
      <c r="UTH824" s="14"/>
      <c r="UTI824" s="14"/>
      <c r="UTJ824" s="14"/>
      <c r="UTK824" s="14"/>
      <c r="UTL824" s="14"/>
      <c r="UTM824" s="14"/>
      <c r="UTN824" s="14"/>
      <c r="UTO824" s="14"/>
      <c r="UTP824" s="14"/>
      <c r="UTQ824" s="14"/>
      <c r="UTR824" s="14"/>
      <c r="UTS824" s="14"/>
      <c r="UTT824" s="14"/>
      <c r="UTU824" s="14"/>
      <c r="UTV824" s="14"/>
      <c r="UTW824" s="14"/>
      <c r="UTX824" s="14"/>
      <c r="UTY824" s="14"/>
      <c r="UTZ824" s="14"/>
      <c r="UUA824" s="14"/>
      <c r="UUB824" s="14"/>
      <c r="UUC824" s="14"/>
      <c r="UUD824" s="14"/>
      <c r="UUE824" s="14"/>
      <c r="UUF824" s="14"/>
      <c r="UUG824" s="14"/>
      <c r="UUH824" s="14"/>
      <c r="UUI824" s="14"/>
      <c r="UUJ824" s="14"/>
      <c r="UUK824" s="14"/>
      <c r="UUL824" s="14"/>
      <c r="UUM824" s="14"/>
      <c r="UUN824" s="14"/>
      <c r="UUO824" s="14"/>
      <c r="UUP824" s="14"/>
      <c r="UUQ824" s="14"/>
      <c r="UUR824" s="14"/>
      <c r="UUS824" s="14"/>
      <c r="UUT824" s="14"/>
      <c r="UUU824" s="14"/>
      <c r="UUV824" s="14"/>
      <c r="UUW824" s="14"/>
      <c r="UUX824" s="14"/>
      <c r="UUY824" s="14"/>
      <c r="UUZ824" s="14"/>
      <c r="UVA824" s="14"/>
      <c r="UVB824" s="14"/>
      <c r="UVC824" s="14"/>
      <c r="UVD824" s="14"/>
      <c r="UVE824" s="14"/>
      <c r="UVF824" s="14"/>
      <c r="UVG824" s="14"/>
      <c r="UVH824" s="14"/>
      <c r="UVI824" s="14"/>
      <c r="UVJ824" s="14"/>
      <c r="UVK824" s="14"/>
      <c r="UVL824" s="14"/>
      <c r="UVM824" s="14"/>
      <c r="UVN824" s="14"/>
      <c r="UVO824" s="14"/>
      <c r="UVP824" s="14"/>
      <c r="UVQ824" s="14"/>
      <c r="UVR824" s="14"/>
      <c r="UVS824" s="14"/>
      <c r="UVT824" s="14"/>
      <c r="UVU824" s="14"/>
      <c r="UVV824" s="14"/>
      <c r="UVW824" s="14"/>
      <c r="UVX824" s="14"/>
      <c r="UVY824" s="14"/>
      <c r="UVZ824" s="14"/>
      <c r="UWA824" s="14"/>
      <c r="UWB824" s="14"/>
      <c r="UWC824" s="14"/>
      <c r="UWD824" s="14"/>
      <c r="UWE824" s="14"/>
      <c r="UWF824" s="14"/>
      <c r="UWG824" s="14"/>
      <c r="UWH824" s="14"/>
      <c r="UWI824" s="14"/>
      <c r="UWJ824" s="14"/>
      <c r="UWK824" s="14"/>
      <c r="UWL824" s="14"/>
      <c r="UWM824" s="14"/>
      <c r="UWN824" s="14"/>
      <c r="UWO824" s="14"/>
      <c r="UWP824" s="14"/>
      <c r="UWQ824" s="14"/>
      <c r="UWR824" s="14"/>
      <c r="UWS824" s="14"/>
      <c r="UWT824" s="14"/>
      <c r="UWU824" s="14"/>
      <c r="UWV824" s="14"/>
      <c r="UWW824" s="14"/>
      <c r="UWX824" s="14"/>
      <c r="UWY824" s="14"/>
      <c r="UWZ824" s="14"/>
      <c r="UXA824" s="14"/>
      <c r="UXB824" s="14"/>
      <c r="UXC824" s="14"/>
      <c r="UXD824" s="14"/>
      <c r="UXE824" s="14"/>
      <c r="UXF824" s="14"/>
      <c r="UXG824" s="14"/>
      <c r="UXH824" s="14"/>
      <c r="UXI824" s="14"/>
      <c r="UXJ824" s="14"/>
      <c r="UXK824" s="14"/>
      <c r="UXL824" s="14"/>
      <c r="UXM824" s="14"/>
      <c r="UXN824" s="14"/>
      <c r="UXO824" s="14"/>
      <c r="UXP824" s="14"/>
      <c r="UXQ824" s="14"/>
      <c r="UXR824" s="14"/>
      <c r="UXS824" s="14"/>
      <c r="UXT824" s="14"/>
      <c r="UXU824" s="14"/>
      <c r="UXV824" s="14"/>
      <c r="UXW824" s="14"/>
      <c r="UXX824" s="14"/>
      <c r="UXY824" s="14"/>
      <c r="UXZ824" s="14"/>
      <c r="UYA824" s="14"/>
      <c r="UYB824" s="14"/>
      <c r="UYC824" s="14"/>
      <c r="UYD824" s="14"/>
      <c r="UYE824" s="14"/>
      <c r="UYF824" s="14"/>
      <c r="UYG824" s="14"/>
      <c r="UYH824" s="14"/>
      <c r="UYI824" s="14"/>
      <c r="UYJ824" s="14"/>
      <c r="UYK824" s="14"/>
      <c r="UYL824" s="14"/>
      <c r="UYM824" s="14"/>
      <c r="UYN824" s="14"/>
      <c r="UYO824" s="14"/>
      <c r="UYP824" s="14"/>
      <c r="UYQ824" s="14"/>
      <c r="UYR824" s="14"/>
      <c r="UYS824" s="14"/>
      <c r="UYT824" s="14"/>
      <c r="UYU824" s="14"/>
      <c r="UYV824" s="14"/>
      <c r="UYW824" s="14"/>
      <c r="UYX824" s="14"/>
      <c r="UYY824" s="14"/>
      <c r="UYZ824" s="14"/>
      <c r="UZA824" s="14"/>
      <c r="UZB824" s="14"/>
      <c r="UZC824" s="14"/>
      <c r="UZD824" s="14"/>
      <c r="UZE824" s="14"/>
      <c r="UZF824" s="14"/>
      <c r="UZG824" s="14"/>
      <c r="UZH824" s="14"/>
      <c r="UZI824" s="14"/>
      <c r="UZJ824" s="14"/>
      <c r="UZK824" s="14"/>
      <c r="UZL824" s="14"/>
      <c r="UZM824" s="14"/>
      <c r="UZN824" s="14"/>
      <c r="UZO824" s="14"/>
      <c r="UZP824" s="14"/>
      <c r="UZQ824" s="14"/>
      <c r="UZR824" s="14"/>
      <c r="UZS824" s="14"/>
      <c r="UZT824" s="14"/>
      <c r="UZU824" s="14"/>
      <c r="UZV824" s="14"/>
      <c r="UZW824" s="14"/>
      <c r="UZX824" s="14"/>
      <c r="UZY824" s="14"/>
      <c r="UZZ824" s="14"/>
      <c r="VAA824" s="14"/>
      <c r="VAB824" s="14"/>
      <c r="VAC824" s="14"/>
      <c r="VAD824" s="14"/>
      <c r="VAE824" s="14"/>
      <c r="VAF824" s="14"/>
      <c r="VAG824" s="14"/>
      <c r="VAH824" s="14"/>
      <c r="VAI824" s="14"/>
      <c r="VAJ824" s="14"/>
      <c r="VAK824" s="14"/>
      <c r="VAL824" s="14"/>
      <c r="VAM824" s="14"/>
      <c r="VAN824" s="14"/>
      <c r="VAO824" s="14"/>
      <c r="VAP824" s="14"/>
      <c r="VAQ824" s="14"/>
      <c r="VAR824" s="14"/>
      <c r="VAS824" s="14"/>
      <c r="VAT824" s="14"/>
      <c r="VAU824" s="14"/>
      <c r="VAV824" s="14"/>
      <c r="VAW824" s="14"/>
      <c r="VAX824" s="14"/>
      <c r="VAY824" s="14"/>
      <c r="VAZ824" s="14"/>
      <c r="VBA824" s="14"/>
      <c r="VBB824" s="14"/>
      <c r="VBC824" s="14"/>
      <c r="VBD824" s="14"/>
      <c r="VBE824" s="14"/>
      <c r="VBF824" s="14"/>
      <c r="VBG824" s="14"/>
      <c r="VBH824" s="14"/>
      <c r="VBI824" s="14"/>
      <c r="VBJ824" s="14"/>
      <c r="VBK824" s="14"/>
      <c r="VBL824" s="14"/>
      <c r="VBM824" s="14"/>
      <c r="VBN824" s="14"/>
      <c r="VBO824" s="14"/>
      <c r="VBP824" s="14"/>
      <c r="VBQ824" s="14"/>
      <c r="VBR824" s="14"/>
      <c r="VBS824" s="14"/>
      <c r="VBT824" s="14"/>
      <c r="VBU824" s="14"/>
      <c r="VBV824" s="14"/>
      <c r="VBW824" s="14"/>
      <c r="VBX824" s="14"/>
      <c r="VBY824" s="14"/>
      <c r="VBZ824" s="14"/>
      <c r="VCA824" s="14"/>
      <c r="VCB824" s="14"/>
      <c r="VCC824" s="14"/>
      <c r="VCD824" s="14"/>
      <c r="VCE824" s="14"/>
      <c r="VCF824" s="14"/>
      <c r="VCG824" s="14"/>
      <c r="VCH824" s="14"/>
      <c r="VCI824" s="14"/>
      <c r="VCJ824" s="14"/>
      <c r="VCK824" s="14"/>
      <c r="VCL824" s="14"/>
      <c r="VCM824" s="14"/>
      <c r="VCN824" s="14"/>
      <c r="VCO824" s="14"/>
      <c r="VCP824" s="14"/>
      <c r="VCQ824" s="14"/>
      <c r="VCR824" s="14"/>
      <c r="VCS824" s="14"/>
      <c r="VCT824" s="14"/>
      <c r="VCU824" s="14"/>
      <c r="VCV824" s="14"/>
      <c r="VCW824" s="14"/>
      <c r="VCX824" s="14"/>
      <c r="VCY824" s="14"/>
      <c r="VCZ824" s="14"/>
      <c r="VDA824" s="14"/>
      <c r="VDB824" s="14"/>
      <c r="VDC824" s="14"/>
      <c r="VDD824" s="14"/>
      <c r="VDE824" s="14"/>
      <c r="VDF824" s="14"/>
      <c r="VDG824" s="14"/>
      <c r="VDH824" s="14"/>
      <c r="VDI824" s="14"/>
      <c r="VDJ824" s="14"/>
      <c r="VDK824" s="14"/>
      <c r="VDL824" s="14"/>
      <c r="VDM824" s="14"/>
      <c r="VDN824" s="14"/>
      <c r="VDO824" s="14"/>
      <c r="VDP824" s="14"/>
      <c r="VDQ824" s="14"/>
      <c r="VDR824" s="14"/>
      <c r="VDS824" s="14"/>
      <c r="VDT824" s="14"/>
      <c r="VDU824" s="14"/>
      <c r="VDV824" s="14"/>
      <c r="VDW824" s="14"/>
      <c r="VDX824" s="14"/>
      <c r="VDY824" s="14"/>
      <c r="VDZ824" s="14"/>
      <c r="VEA824" s="14"/>
      <c r="VEB824" s="14"/>
      <c r="VEC824" s="14"/>
      <c r="VED824" s="14"/>
      <c r="VEE824" s="14"/>
      <c r="VEF824" s="14"/>
      <c r="VEG824" s="14"/>
      <c r="VEH824" s="14"/>
      <c r="VEI824" s="14"/>
      <c r="VEJ824" s="14"/>
      <c r="VEK824" s="14"/>
      <c r="VEL824" s="14"/>
      <c r="VEM824" s="14"/>
      <c r="VEN824" s="14"/>
      <c r="VEO824" s="14"/>
      <c r="VEP824" s="14"/>
      <c r="VEQ824" s="14"/>
      <c r="VER824" s="14"/>
      <c r="VES824" s="14"/>
      <c r="VET824" s="14"/>
      <c r="VEU824" s="14"/>
      <c r="VEV824" s="14"/>
      <c r="VEW824" s="14"/>
      <c r="VEX824" s="14"/>
      <c r="VEY824" s="14"/>
      <c r="VEZ824" s="14"/>
      <c r="VFA824" s="14"/>
      <c r="VFB824" s="14"/>
      <c r="VFC824" s="14"/>
      <c r="VFD824" s="14"/>
      <c r="VFE824" s="14"/>
      <c r="VFF824" s="14"/>
      <c r="VFG824" s="14"/>
      <c r="VFH824" s="14"/>
      <c r="VFI824" s="14"/>
      <c r="VFJ824" s="14"/>
      <c r="VFK824" s="14"/>
      <c r="VFL824" s="14"/>
      <c r="VFM824" s="14"/>
      <c r="VFN824" s="14"/>
      <c r="VFO824" s="14"/>
      <c r="VFP824" s="14"/>
      <c r="VFQ824" s="14"/>
      <c r="VFR824" s="14"/>
      <c r="VFS824" s="14"/>
      <c r="VFT824" s="14"/>
      <c r="VFU824" s="14"/>
      <c r="VFV824" s="14"/>
      <c r="VFW824" s="14"/>
      <c r="VFX824" s="14"/>
      <c r="VFY824" s="14"/>
      <c r="VFZ824" s="14"/>
      <c r="VGA824" s="14"/>
      <c r="VGB824" s="14"/>
      <c r="VGC824" s="14"/>
      <c r="VGD824" s="14"/>
      <c r="VGE824" s="14"/>
      <c r="VGF824" s="14"/>
      <c r="VGG824" s="14"/>
      <c r="VGH824" s="14"/>
      <c r="VGI824" s="14"/>
      <c r="VGJ824" s="14"/>
      <c r="VGK824" s="14"/>
      <c r="VGL824" s="14"/>
      <c r="VGM824" s="14"/>
      <c r="VGN824" s="14"/>
      <c r="VGO824" s="14"/>
      <c r="VGP824" s="14"/>
      <c r="VGQ824" s="14"/>
      <c r="VGR824" s="14"/>
      <c r="VGS824" s="14"/>
      <c r="VGT824" s="14"/>
      <c r="VGU824" s="14"/>
      <c r="VGV824" s="14"/>
      <c r="VGW824" s="14"/>
      <c r="VGX824" s="14"/>
      <c r="VGY824" s="14"/>
      <c r="VGZ824" s="14"/>
      <c r="VHA824" s="14"/>
      <c r="VHB824" s="14"/>
      <c r="VHC824" s="14"/>
      <c r="VHD824" s="14"/>
      <c r="VHE824" s="14"/>
      <c r="VHF824" s="14"/>
      <c r="VHG824" s="14"/>
      <c r="VHH824" s="14"/>
      <c r="VHI824" s="14"/>
      <c r="VHJ824" s="14"/>
      <c r="VHK824" s="14"/>
      <c r="VHL824" s="14"/>
      <c r="VHM824" s="14"/>
      <c r="VHN824" s="14"/>
      <c r="VHO824" s="14"/>
      <c r="VHP824" s="14"/>
      <c r="VHQ824" s="14"/>
      <c r="VHR824" s="14"/>
      <c r="VHS824" s="14"/>
      <c r="VHT824" s="14"/>
      <c r="VHU824" s="14"/>
      <c r="VHV824" s="14"/>
      <c r="VHW824" s="14"/>
      <c r="VHX824" s="14"/>
      <c r="VHY824" s="14"/>
      <c r="VHZ824" s="14"/>
      <c r="VIA824" s="14"/>
      <c r="VIB824" s="14"/>
      <c r="VIC824" s="14"/>
      <c r="VID824" s="14"/>
      <c r="VIE824" s="14"/>
      <c r="VIF824" s="14"/>
      <c r="VIG824" s="14"/>
      <c r="VIH824" s="14"/>
      <c r="VII824" s="14"/>
      <c r="VIJ824" s="14"/>
      <c r="VIK824" s="14"/>
      <c r="VIL824" s="14"/>
      <c r="VIM824" s="14"/>
      <c r="VIN824" s="14"/>
      <c r="VIO824" s="14"/>
      <c r="VIP824" s="14"/>
      <c r="VIQ824" s="14"/>
      <c r="VIR824" s="14"/>
      <c r="VIS824" s="14"/>
      <c r="VIT824" s="14"/>
      <c r="VIU824" s="14"/>
      <c r="VIV824" s="14"/>
      <c r="VIW824" s="14"/>
      <c r="VIX824" s="14"/>
      <c r="VIY824" s="14"/>
      <c r="VIZ824" s="14"/>
      <c r="VJA824" s="14"/>
      <c r="VJB824" s="14"/>
      <c r="VJC824" s="14"/>
      <c r="VJD824" s="14"/>
      <c r="VJE824" s="14"/>
      <c r="VJF824" s="14"/>
      <c r="VJG824" s="14"/>
      <c r="VJH824" s="14"/>
      <c r="VJI824" s="14"/>
      <c r="VJJ824" s="14"/>
      <c r="VJK824" s="14"/>
      <c r="VJL824" s="14"/>
      <c r="VJM824" s="14"/>
      <c r="VJN824" s="14"/>
      <c r="VJO824" s="14"/>
      <c r="VJP824" s="14"/>
      <c r="VJQ824" s="14"/>
      <c r="VJR824" s="14"/>
      <c r="VJS824" s="14"/>
      <c r="VJT824" s="14"/>
      <c r="VJU824" s="14"/>
      <c r="VJV824" s="14"/>
      <c r="VJW824" s="14"/>
      <c r="VJX824" s="14"/>
      <c r="VJY824" s="14"/>
      <c r="VJZ824" s="14"/>
      <c r="VKA824" s="14"/>
      <c r="VKB824" s="14"/>
      <c r="VKC824" s="14"/>
      <c r="VKD824" s="14"/>
      <c r="VKE824" s="14"/>
      <c r="VKF824" s="14"/>
      <c r="VKG824" s="14"/>
      <c r="VKH824" s="14"/>
      <c r="VKI824" s="14"/>
      <c r="VKJ824" s="14"/>
      <c r="VKK824" s="14"/>
      <c r="VKL824" s="14"/>
      <c r="VKM824" s="14"/>
      <c r="VKN824" s="14"/>
      <c r="VKO824" s="14"/>
      <c r="VKP824" s="14"/>
      <c r="VKQ824" s="14"/>
      <c r="VKR824" s="14"/>
      <c r="VKS824" s="14"/>
      <c r="VKT824" s="14"/>
      <c r="VKU824" s="14"/>
      <c r="VKV824" s="14"/>
      <c r="VKW824" s="14"/>
      <c r="VKX824" s="14"/>
      <c r="VKY824" s="14"/>
      <c r="VKZ824" s="14"/>
      <c r="VLA824" s="14"/>
      <c r="VLB824" s="14"/>
      <c r="VLC824" s="14"/>
      <c r="VLD824" s="14"/>
      <c r="VLE824" s="14"/>
      <c r="VLF824" s="14"/>
      <c r="VLG824" s="14"/>
      <c r="VLH824" s="14"/>
      <c r="VLI824" s="14"/>
      <c r="VLJ824" s="14"/>
      <c r="VLK824" s="14"/>
      <c r="VLL824" s="14"/>
      <c r="VLM824" s="14"/>
      <c r="VLN824" s="14"/>
      <c r="VLO824" s="14"/>
      <c r="VLP824" s="14"/>
      <c r="VLQ824" s="14"/>
      <c r="VLR824" s="14"/>
      <c r="VLS824" s="14"/>
      <c r="VLT824" s="14"/>
      <c r="VLU824" s="14"/>
      <c r="VLV824" s="14"/>
      <c r="VLW824" s="14"/>
      <c r="VLX824" s="14"/>
      <c r="VLY824" s="14"/>
      <c r="VLZ824" s="14"/>
      <c r="VMA824" s="14"/>
      <c r="VMB824" s="14"/>
      <c r="VMC824" s="14"/>
      <c r="VMD824" s="14"/>
      <c r="VME824" s="14"/>
      <c r="VMF824" s="14"/>
      <c r="VMG824" s="14"/>
      <c r="VMH824" s="14"/>
      <c r="VMI824" s="14"/>
      <c r="VMJ824" s="14"/>
      <c r="VMK824" s="14"/>
      <c r="VML824" s="14"/>
      <c r="VMM824" s="14"/>
      <c r="VMN824" s="14"/>
      <c r="VMO824" s="14"/>
      <c r="VMP824" s="14"/>
      <c r="VMQ824" s="14"/>
      <c r="VMR824" s="14"/>
      <c r="VMS824" s="14"/>
      <c r="VMT824" s="14"/>
      <c r="VMU824" s="14"/>
      <c r="VMV824" s="14"/>
      <c r="VMW824" s="14"/>
      <c r="VMX824" s="14"/>
      <c r="VMY824" s="14"/>
      <c r="VMZ824" s="14"/>
      <c r="VNA824" s="14"/>
      <c r="VNB824" s="14"/>
      <c r="VNC824" s="14"/>
      <c r="VND824" s="14"/>
      <c r="VNE824" s="14"/>
      <c r="VNF824" s="14"/>
      <c r="VNG824" s="14"/>
      <c r="VNH824" s="14"/>
      <c r="VNI824" s="14"/>
      <c r="VNJ824" s="14"/>
      <c r="VNK824" s="14"/>
      <c r="VNL824" s="14"/>
      <c r="VNM824" s="14"/>
      <c r="VNN824" s="14"/>
      <c r="VNO824" s="14"/>
      <c r="VNP824" s="14"/>
      <c r="VNQ824" s="14"/>
      <c r="VNR824" s="14"/>
      <c r="VNS824" s="14"/>
      <c r="VNT824" s="14"/>
      <c r="VNU824" s="14"/>
      <c r="VNV824" s="14"/>
      <c r="VNW824" s="14"/>
      <c r="VNX824" s="14"/>
      <c r="VNY824" s="14"/>
      <c r="VNZ824" s="14"/>
      <c r="VOA824" s="14"/>
      <c r="VOB824" s="14"/>
      <c r="VOC824" s="14"/>
      <c r="VOD824" s="14"/>
      <c r="VOE824" s="14"/>
      <c r="VOF824" s="14"/>
      <c r="VOG824" s="14"/>
      <c r="VOH824" s="14"/>
      <c r="VOI824" s="14"/>
      <c r="VOJ824" s="14"/>
      <c r="VOK824" s="14"/>
      <c r="VOL824" s="14"/>
      <c r="VOM824" s="14"/>
      <c r="VON824" s="14"/>
      <c r="VOO824" s="14"/>
      <c r="VOP824" s="14"/>
      <c r="VOQ824" s="14"/>
      <c r="VOR824" s="14"/>
      <c r="VOS824" s="14"/>
      <c r="VOT824" s="14"/>
      <c r="VOU824" s="14"/>
      <c r="VOV824" s="14"/>
      <c r="VOW824" s="14"/>
      <c r="VOX824" s="14"/>
      <c r="VOY824" s="14"/>
      <c r="VOZ824" s="14"/>
      <c r="VPA824" s="14"/>
      <c r="VPB824" s="14"/>
      <c r="VPC824" s="14"/>
      <c r="VPD824" s="14"/>
      <c r="VPE824" s="14"/>
      <c r="VPF824" s="14"/>
      <c r="VPG824" s="14"/>
      <c r="VPH824" s="14"/>
      <c r="VPI824" s="14"/>
      <c r="VPJ824" s="14"/>
      <c r="VPK824" s="14"/>
      <c r="VPL824" s="14"/>
      <c r="VPM824" s="14"/>
      <c r="VPN824" s="14"/>
      <c r="VPO824" s="14"/>
      <c r="VPP824" s="14"/>
      <c r="VPQ824" s="14"/>
      <c r="VPR824" s="14"/>
      <c r="VPS824" s="14"/>
      <c r="VPT824" s="14"/>
      <c r="VPU824" s="14"/>
      <c r="VPV824" s="14"/>
      <c r="VPW824" s="14"/>
      <c r="VPX824" s="14"/>
      <c r="VPY824" s="14"/>
      <c r="VPZ824" s="14"/>
      <c r="VQA824" s="14"/>
      <c r="VQB824" s="14"/>
      <c r="VQC824" s="14"/>
      <c r="VQD824" s="14"/>
      <c r="VQE824" s="14"/>
      <c r="VQF824" s="14"/>
      <c r="VQG824" s="14"/>
      <c r="VQH824" s="14"/>
      <c r="VQI824" s="14"/>
      <c r="VQJ824" s="14"/>
      <c r="VQK824" s="14"/>
      <c r="VQL824" s="14"/>
      <c r="VQM824" s="14"/>
      <c r="VQN824" s="14"/>
      <c r="VQO824" s="14"/>
      <c r="VQP824" s="14"/>
      <c r="VQQ824" s="14"/>
      <c r="VQR824" s="14"/>
      <c r="VQS824" s="14"/>
      <c r="VQT824" s="14"/>
      <c r="VQU824" s="14"/>
      <c r="VQV824" s="14"/>
      <c r="VQW824" s="14"/>
      <c r="VQX824" s="14"/>
      <c r="VQY824" s="14"/>
      <c r="VQZ824" s="14"/>
      <c r="VRA824" s="14"/>
      <c r="VRB824" s="14"/>
      <c r="VRC824" s="14"/>
      <c r="VRD824" s="14"/>
      <c r="VRE824" s="14"/>
      <c r="VRF824" s="14"/>
      <c r="VRG824" s="14"/>
      <c r="VRH824" s="14"/>
      <c r="VRI824" s="14"/>
      <c r="VRJ824" s="14"/>
      <c r="VRK824" s="14"/>
      <c r="VRL824" s="14"/>
      <c r="VRM824" s="14"/>
      <c r="VRN824" s="14"/>
      <c r="VRO824" s="14"/>
      <c r="VRP824" s="14"/>
      <c r="VRQ824" s="14"/>
      <c r="VRR824" s="14"/>
      <c r="VRS824" s="14"/>
      <c r="VRT824" s="14"/>
      <c r="VRU824" s="14"/>
      <c r="VRV824" s="14"/>
      <c r="VRW824" s="14"/>
      <c r="VRX824" s="14"/>
      <c r="VRY824" s="14"/>
      <c r="VRZ824" s="14"/>
      <c r="VSA824" s="14"/>
      <c r="VSB824" s="14"/>
      <c r="VSC824" s="14"/>
      <c r="VSD824" s="14"/>
      <c r="VSE824" s="14"/>
      <c r="VSF824" s="14"/>
      <c r="VSG824" s="14"/>
      <c r="VSH824" s="14"/>
      <c r="VSI824" s="14"/>
      <c r="VSJ824" s="14"/>
      <c r="VSK824" s="14"/>
      <c r="VSL824" s="14"/>
      <c r="VSM824" s="14"/>
      <c r="VSN824" s="14"/>
      <c r="VSO824" s="14"/>
      <c r="VSP824" s="14"/>
      <c r="VSQ824" s="14"/>
      <c r="VSR824" s="14"/>
      <c r="VSS824" s="14"/>
      <c r="VST824" s="14"/>
      <c r="VSU824" s="14"/>
      <c r="VSV824" s="14"/>
      <c r="VSW824" s="14"/>
      <c r="VSX824" s="14"/>
      <c r="VSY824" s="14"/>
      <c r="VSZ824" s="14"/>
      <c r="VTA824" s="14"/>
      <c r="VTB824" s="14"/>
      <c r="VTC824" s="14"/>
      <c r="VTD824" s="14"/>
      <c r="VTE824" s="14"/>
      <c r="VTF824" s="14"/>
      <c r="VTG824" s="14"/>
      <c r="VTH824" s="14"/>
      <c r="VTI824" s="14"/>
      <c r="VTJ824" s="14"/>
      <c r="VTK824" s="14"/>
      <c r="VTL824" s="14"/>
      <c r="VTM824" s="14"/>
      <c r="VTN824" s="14"/>
      <c r="VTO824" s="14"/>
      <c r="VTP824" s="14"/>
      <c r="VTQ824" s="14"/>
      <c r="VTR824" s="14"/>
      <c r="VTS824" s="14"/>
      <c r="VTT824" s="14"/>
      <c r="VTU824" s="14"/>
      <c r="VTV824" s="14"/>
      <c r="VTW824" s="14"/>
      <c r="VTX824" s="14"/>
      <c r="VTY824" s="14"/>
      <c r="VTZ824" s="14"/>
      <c r="VUA824" s="14"/>
      <c r="VUB824" s="14"/>
      <c r="VUC824" s="14"/>
      <c r="VUD824" s="14"/>
      <c r="VUE824" s="14"/>
      <c r="VUF824" s="14"/>
      <c r="VUG824" s="14"/>
      <c r="VUH824" s="14"/>
      <c r="VUI824" s="14"/>
      <c r="VUJ824" s="14"/>
      <c r="VUK824" s="14"/>
      <c r="VUL824" s="14"/>
      <c r="VUM824" s="14"/>
      <c r="VUN824" s="14"/>
      <c r="VUO824" s="14"/>
      <c r="VUP824" s="14"/>
      <c r="VUQ824" s="14"/>
      <c r="VUR824" s="14"/>
      <c r="VUS824" s="14"/>
      <c r="VUT824" s="14"/>
      <c r="VUU824" s="14"/>
      <c r="VUV824" s="14"/>
      <c r="VUW824" s="14"/>
      <c r="VUX824" s="14"/>
      <c r="VUY824" s="14"/>
      <c r="VUZ824" s="14"/>
      <c r="VVA824" s="14"/>
      <c r="VVB824" s="14"/>
      <c r="VVC824" s="14"/>
      <c r="VVD824" s="14"/>
      <c r="VVE824" s="14"/>
      <c r="VVF824" s="14"/>
      <c r="VVG824" s="14"/>
      <c r="VVH824" s="14"/>
      <c r="VVI824" s="14"/>
      <c r="VVJ824" s="14"/>
      <c r="VVK824" s="14"/>
      <c r="VVL824" s="14"/>
      <c r="VVM824" s="14"/>
      <c r="VVN824" s="14"/>
      <c r="VVO824" s="14"/>
      <c r="VVP824" s="14"/>
      <c r="VVQ824" s="14"/>
      <c r="VVR824" s="14"/>
      <c r="VVS824" s="14"/>
      <c r="VVT824" s="14"/>
      <c r="VVU824" s="14"/>
      <c r="VVV824" s="14"/>
      <c r="VVW824" s="14"/>
      <c r="VVX824" s="14"/>
      <c r="VVY824" s="14"/>
      <c r="VVZ824" s="14"/>
      <c r="VWA824" s="14"/>
      <c r="VWB824" s="14"/>
      <c r="VWC824" s="14"/>
      <c r="VWD824" s="14"/>
      <c r="VWE824" s="14"/>
      <c r="VWF824" s="14"/>
      <c r="VWG824" s="14"/>
      <c r="VWH824" s="14"/>
      <c r="VWI824" s="14"/>
      <c r="VWJ824" s="14"/>
      <c r="VWK824" s="14"/>
      <c r="VWL824" s="14"/>
      <c r="VWM824" s="14"/>
      <c r="VWN824" s="14"/>
      <c r="VWO824" s="14"/>
      <c r="VWP824" s="14"/>
      <c r="VWQ824" s="14"/>
      <c r="VWR824" s="14"/>
      <c r="VWS824" s="14"/>
      <c r="VWT824" s="14"/>
      <c r="VWU824" s="14"/>
      <c r="VWV824" s="14"/>
      <c r="VWW824" s="14"/>
      <c r="VWX824" s="14"/>
      <c r="VWY824" s="14"/>
      <c r="VWZ824" s="14"/>
      <c r="VXA824" s="14"/>
      <c r="VXB824" s="14"/>
      <c r="VXC824" s="14"/>
      <c r="VXD824" s="14"/>
      <c r="VXE824" s="14"/>
      <c r="VXF824" s="14"/>
      <c r="VXG824" s="14"/>
      <c r="VXH824" s="14"/>
      <c r="VXI824" s="14"/>
      <c r="VXJ824" s="14"/>
      <c r="VXK824" s="14"/>
      <c r="VXL824" s="14"/>
      <c r="VXM824" s="14"/>
      <c r="VXN824" s="14"/>
      <c r="VXO824" s="14"/>
      <c r="VXP824" s="14"/>
      <c r="VXQ824" s="14"/>
      <c r="VXR824" s="14"/>
      <c r="VXS824" s="14"/>
      <c r="VXT824" s="14"/>
      <c r="VXU824" s="14"/>
      <c r="VXV824" s="14"/>
      <c r="VXW824" s="14"/>
      <c r="VXX824" s="14"/>
      <c r="VXY824" s="14"/>
      <c r="VXZ824" s="14"/>
      <c r="VYA824" s="14"/>
      <c r="VYB824" s="14"/>
      <c r="VYC824" s="14"/>
      <c r="VYD824" s="14"/>
      <c r="VYE824" s="14"/>
      <c r="VYF824" s="14"/>
      <c r="VYG824" s="14"/>
      <c r="VYH824" s="14"/>
      <c r="VYI824" s="14"/>
      <c r="VYJ824" s="14"/>
      <c r="VYK824" s="14"/>
      <c r="VYL824" s="14"/>
      <c r="VYM824" s="14"/>
      <c r="VYN824" s="14"/>
      <c r="VYO824" s="14"/>
      <c r="VYP824" s="14"/>
      <c r="VYQ824" s="14"/>
      <c r="VYR824" s="14"/>
      <c r="VYS824" s="14"/>
      <c r="VYT824" s="14"/>
      <c r="VYU824" s="14"/>
      <c r="VYV824" s="14"/>
      <c r="VYW824" s="14"/>
      <c r="VYX824" s="14"/>
      <c r="VYY824" s="14"/>
      <c r="VYZ824" s="14"/>
      <c r="VZA824" s="14"/>
      <c r="VZB824" s="14"/>
      <c r="VZC824" s="14"/>
      <c r="VZD824" s="14"/>
      <c r="VZE824" s="14"/>
      <c r="VZF824" s="14"/>
      <c r="VZG824" s="14"/>
      <c r="VZH824" s="14"/>
      <c r="VZI824" s="14"/>
      <c r="VZJ824" s="14"/>
      <c r="VZK824" s="14"/>
      <c r="VZL824" s="14"/>
      <c r="VZM824" s="14"/>
      <c r="VZN824" s="14"/>
      <c r="VZO824" s="14"/>
      <c r="VZP824" s="14"/>
      <c r="VZQ824" s="14"/>
      <c r="VZR824" s="14"/>
      <c r="VZS824" s="14"/>
      <c r="VZT824" s="14"/>
      <c r="VZU824" s="14"/>
      <c r="VZV824" s="14"/>
      <c r="VZW824" s="14"/>
      <c r="VZX824" s="14"/>
      <c r="VZY824" s="14"/>
      <c r="VZZ824" s="14"/>
      <c r="WAA824" s="14"/>
      <c r="WAB824" s="14"/>
      <c r="WAC824" s="14"/>
      <c r="WAD824" s="14"/>
      <c r="WAE824" s="14"/>
      <c r="WAF824" s="14"/>
      <c r="WAG824" s="14"/>
      <c r="WAH824" s="14"/>
      <c r="WAI824" s="14"/>
      <c r="WAJ824" s="14"/>
      <c r="WAK824" s="14"/>
      <c r="WAL824" s="14"/>
      <c r="WAM824" s="14"/>
      <c r="WAN824" s="14"/>
      <c r="WAO824" s="14"/>
      <c r="WAP824" s="14"/>
      <c r="WAQ824" s="14"/>
      <c r="WAR824" s="14"/>
      <c r="WAS824" s="14"/>
      <c r="WAT824" s="14"/>
      <c r="WAU824" s="14"/>
      <c r="WAV824" s="14"/>
      <c r="WAW824" s="14"/>
      <c r="WAX824" s="14"/>
      <c r="WAY824" s="14"/>
      <c r="WAZ824" s="14"/>
      <c r="WBA824" s="14"/>
      <c r="WBB824" s="14"/>
      <c r="WBC824" s="14"/>
      <c r="WBD824" s="14"/>
      <c r="WBE824" s="14"/>
      <c r="WBF824" s="14"/>
      <c r="WBG824" s="14"/>
      <c r="WBH824" s="14"/>
      <c r="WBI824" s="14"/>
      <c r="WBJ824" s="14"/>
      <c r="WBK824" s="14"/>
      <c r="WBL824" s="14"/>
      <c r="WBM824" s="14"/>
      <c r="WBN824" s="14"/>
      <c r="WBO824" s="14"/>
      <c r="WBP824" s="14"/>
      <c r="WBQ824" s="14"/>
      <c r="WBR824" s="14"/>
      <c r="WBS824" s="14"/>
      <c r="WBT824" s="14"/>
      <c r="WBU824" s="14"/>
      <c r="WBV824" s="14"/>
      <c r="WBW824" s="14"/>
      <c r="WBX824" s="14"/>
      <c r="WBY824" s="14"/>
      <c r="WBZ824" s="14"/>
      <c r="WCA824" s="14"/>
      <c r="WCB824" s="14"/>
      <c r="WCC824" s="14"/>
      <c r="WCD824" s="14"/>
      <c r="WCE824" s="14"/>
      <c r="WCF824" s="14"/>
      <c r="WCG824" s="14"/>
      <c r="WCH824" s="14"/>
      <c r="WCI824" s="14"/>
      <c r="WCJ824" s="14"/>
      <c r="WCK824" s="14"/>
      <c r="WCL824" s="14"/>
      <c r="WCM824" s="14"/>
      <c r="WCN824" s="14"/>
      <c r="WCO824" s="14"/>
      <c r="WCP824" s="14"/>
      <c r="WCQ824" s="14"/>
      <c r="WCR824" s="14"/>
      <c r="WCS824" s="14"/>
      <c r="WCT824" s="14"/>
      <c r="WCU824" s="14"/>
      <c r="WCV824" s="14"/>
      <c r="WCW824" s="14"/>
      <c r="WCX824" s="14"/>
      <c r="WCY824" s="14"/>
      <c r="WCZ824" s="14"/>
      <c r="WDA824" s="14"/>
      <c r="WDB824" s="14"/>
      <c r="WDC824" s="14"/>
      <c r="WDD824" s="14"/>
      <c r="WDE824" s="14"/>
      <c r="WDF824" s="14"/>
      <c r="WDG824" s="14"/>
      <c r="WDH824" s="14"/>
      <c r="WDI824" s="14"/>
      <c r="WDJ824" s="14"/>
      <c r="WDK824" s="14"/>
      <c r="WDL824" s="14"/>
      <c r="WDM824" s="14"/>
      <c r="WDN824" s="14"/>
      <c r="WDO824" s="14"/>
      <c r="WDP824" s="14"/>
      <c r="WDQ824" s="14"/>
      <c r="WDR824" s="14"/>
      <c r="WDS824" s="14"/>
      <c r="WDT824" s="14"/>
      <c r="WDU824" s="14"/>
      <c r="WDV824" s="14"/>
      <c r="WDW824" s="14"/>
      <c r="WDX824" s="14"/>
      <c r="WDY824" s="14"/>
      <c r="WDZ824" s="14"/>
      <c r="WEA824" s="14"/>
      <c r="WEB824" s="14"/>
      <c r="WEC824" s="14"/>
      <c r="WED824" s="14"/>
      <c r="WEE824" s="14"/>
      <c r="WEF824" s="14"/>
      <c r="WEG824" s="14"/>
      <c r="WEH824" s="14"/>
      <c r="WEI824" s="14"/>
      <c r="WEJ824" s="14"/>
      <c r="WEK824" s="14"/>
      <c r="WEL824" s="14"/>
      <c r="WEM824" s="14"/>
      <c r="WEN824" s="14"/>
      <c r="WEO824" s="14"/>
      <c r="WEP824" s="14"/>
      <c r="WEQ824" s="14"/>
      <c r="WER824" s="14"/>
      <c r="WES824" s="14"/>
      <c r="WET824" s="14"/>
      <c r="WEU824" s="14"/>
      <c r="WEV824" s="14"/>
      <c r="WEW824" s="14"/>
      <c r="WEX824" s="14"/>
      <c r="WEY824" s="14"/>
      <c r="WEZ824" s="14"/>
      <c r="WFA824" s="14"/>
      <c r="WFB824" s="14"/>
      <c r="WFC824" s="14"/>
      <c r="WFD824" s="14"/>
      <c r="WFE824" s="14"/>
      <c r="WFF824" s="14"/>
      <c r="WFG824" s="14"/>
      <c r="WFH824" s="14"/>
      <c r="WFI824" s="14"/>
      <c r="WFJ824" s="14"/>
      <c r="WFK824" s="14"/>
      <c r="WFL824" s="14"/>
      <c r="WFM824" s="14"/>
      <c r="WFN824" s="14"/>
      <c r="WFO824" s="14"/>
      <c r="WFP824" s="14"/>
      <c r="WFQ824" s="14"/>
      <c r="WFR824" s="14"/>
      <c r="WFS824" s="14"/>
      <c r="WFT824" s="14"/>
      <c r="WFU824" s="14"/>
      <c r="WFV824" s="14"/>
      <c r="WFW824" s="14"/>
      <c r="WFX824" s="14"/>
      <c r="WFY824" s="14"/>
      <c r="WFZ824" s="14"/>
      <c r="WGA824" s="14"/>
      <c r="WGB824" s="14"/>
      <c r="WGC824" s="14"/>
      <c r="WGD824" s="14"/>
      <c r="WGE824" s="14"/>
      <c r="WGF824" s="14"/>
      <c r="WGG824" s="14"/>
      <c r="WGH824" s="14"/>
      <c r="WGI824" s="14"/>
      <c r="WGJ824" s="14"/>
      <c r="WGK824" s="14"/>
      <c r="WGL824" s="14"/>
      <c r="WGM824" s="14"/>
      <c r="WGN824" s="14"/>
      <c r="WGO824" s="14"/>
      <c r="WGP824" s="14"/>
      <c r="WGQ824" s="14"/>
      <c r="WGR824" s="14"/>
      <c r="WGS824" s="14"/>
      <c r="WGT824" s="14"/>
      <c r="WGU824" s="14"/>
      <c r="WGV824" s="14"/>
      <c r="WGW824" s="14"/>
      <c r="WGX824" s="14"/>
      <c r="WGY824" s="14"/>
      <c r="WGZ824" s="14"/>
      <c r="WHA824" s="14"/>
      <c r="WHB824" s="14"/>
      <c r="WHC824" s="14"/>
      <c r="WHD824" s="14"/>
      <c r="WHE824" s="14"/>
      <c r="WHF824" s="14"/>
      <c r="WHG824" s="14"/>
      <c r="WHH824" s="14"/>
      <c r="WHI824" s="14"/>
      <c r="WHJ824" s="14"/>
      <c r="WHK824" s="14"/>
      <c r="WHL824" s="14"/>
      <c r="WHM824" s="14"/>
      <c r="WHN824" s="14"/>
      <c r="WHO824" s="14"/>
      <c r="WHP824" s="14"/>
      <c r="WHQ824" s="14"/>
      <c r="WHR824" s="14"/>
      <c r="WHS824" s="14"/>
      <c r="WHT824" s="14"/>
      <c r="WHU824" s="14"/>
      <c r="WHV824" s="14"/>
      <c r="WHW824" s="14"/>
      <c r="WHX824" s="14"/>
      <c r="WHY824" s="14"/>
      <c r="WHZ824" s="14"/>
      <c r="WIA824" s="14"/>
      <c r="WIB824" s="14"/>
      <c r="WIC824" s="14"/>
      <c r="WID824" s="14"/>
      <c r="WIE824" s="14"/>
      <c r="WIF824" s="14"/>
      <c r="WIG824" s="14"/>
      <c r="WIH824" s="14"/>
      <c r="WII824" s="14"/>
      <c r="WIJ824" s="14"/>
      <c r="WIK824" s="14"/>
      <c r="WIL824" s="14"/>
      <c r="WIM824" s="14"/>
      <c r="WIN824" s="14"/>
      <c r="WIO824" s="14"/>
      <c r="WIP824" s="14"/>
      <c r="WIQ824" s="14"/>
      <c r="WIR824" s="14"/>
      <c r="WIS824" s="14"/>
      <c r="WIT824" s="14"/>
      <c r="WIU824" s="14"/>
      <c r="WIV824" s="14"/>
      <c r="WIW824" s="14"/>
      <c r="WIX824" s="14"/>
      <c r="WIY824" s="14"/>
      <c r="WIZ824" s="14"/>
      <c r="WJA824" s="14"/>
      <c r="WJB824" s="14"/>
      <c r="WJC824" s="14"/>
      <c r="WJD824" s="14"/>
      <c r="WJE824" s="14"/>
      <c r="WJF824" s="14"/>
      <c r="WJG824" s="14"/>
      <c r="WJH824" s="14"/>
      <c r="WJI824" s="14"/>
      <c r="WJJ824" s="14"/>
      <c r="WJK824" s="14"/>
      <c r="WJL824" s="14"/>
      <c r="WJM824" s="14"/>
      <c r="WJN824" s="14"/>
      <c r="WJO824" s="14"/>
      <c r="WJP824" s="14"/>
      <c r="WJQ824" s="14"/>
      <c r="WJR824" s="14"/>
      <c r="WJS824" s="14"/>
      <c r="WJT824" s="14"/>
      <c r="WJU824" s="14"/>
      <c r="WJV824" s="14"/>
      <c r="WJW824" s="14"/>
      <c r="WJX824" s="14"/>
      <c r="WJY824" s="14"/>
      <c r="WJZ824" s="14"/>
      <c r="WKA824" s="14"/>
      <c r="WKB824" s="14"/>
      <c r="WKC824" s="14"/>
      <c r="WKD824" s="14"/>
      <c r="WKE824" s="14"/>
      <c r="WKF824" s="14"/>
      <c r="WKG824" s="14"/>
      <c r="WKH824" s="14"/>
      <c r="WKI824" s="14"/>
      <c r="WKJ824" s="14"/>
      <c r="WKK824" s="14"/>
      <c r="WKL824" s="14"/>
      <c r="WKM824" s="14"/>
      <c r="WKN824" s="14"/>
      <c r="WKO824" s="14"/>
      <c r="WKP824" s="14"/>
      <c r="WKQ824" s="14"/>
      <c r="WKR824" s="14"/>
      <c r="WKS824" s="14"/>
      <c r="WKT824" s="14"/>
      <c r="WKU824" s="14"/>
      <c r="WKV824" s="14"/>
      <c r="WKW824" s="14"/>
      <c r="WKX824" s="14"/>
      <c r="WKY824" s="14"/>
      <c r="WKZ824" s="14"/>
      <c r="WLA824" s="14"/>
      <c r="WLB824" s="14"/>
      <c r="WLC824" s="14"/>
      <c r="WLD824" s="14"/>
      <c r="WLE824" s="14"/>
      <c r="WLF824" s="14"/>
      <c r="WLG824" s="14"/>
      <c r="WLH824" s="14"/>
      <c r="WLI824" s="14"/>
      <c r="WLJ824" s="14"/>
      <c r="WLK824" s="14"/>
      <c r="WLL824" s="14"/>
      <c r="WLM824" s="14"/>
      <c r="WLN824" s="14"/>
      <c r="WLO824" s="14"/>
      <c r="WLP824" s="14"/>
      <c r="WLQ824" s="14"/>
      <c r="WLR824" s="14"/>
      <c r="WLS824" s="14"/>
      <c r="WLT824" s="14"/>
      <c r="WLU824" s="14"/>
      <c r="WLV824" s="14"/>
      <c r="WLW824" s="14"/>
      <c r="WLX824" s="14"/>
      <c r="WLY824" s="14"/>
      <c r="WLZ824" s="14"/>
      <c r="WMA824" s="14"/>
      <c r="WMB824" s="14"/>
      <c r="WMC824" s="14"/>
      <c r="WMD824" s="14"/>
      <c r="WME824" s="14"/>
      <c r="WMF824" s="14"/>
      <c r="WMG824" s="14"/>
      <c r="WMH824" s="14"/>
      <c r="WMI824" s="14"/>
      <c r="WMJ824" s="14"/>
      <c r="WMK824" s="14"/>
      <c r="WML824" s="14"/>
      <c r="WMM824" s="14"/>
      <c r="WMN824" s="14"/>
      <c r="WMO824" s="14"/>
      <c r="WMP824" s="14"/>
      <c r="WMQ824" s="14"/>
      <c r="WMR824" s="14"/>
      <c r="WMS824" s="14"/>
      <c r="WMT824" s="14"/>
      <c r="WMU824" s="14"/>
      <c r="WMV824" s="14"/>
      <c r="WMW824" s="14"/>
      <c r="WMX824" s="14"/>
      <c r="WMY824" s="14"/>
      <c r="WMZ824" s="14"/>
      <c r="WNA824" s="14"/>
      <c r="WNB824" s="14"/>
      <c r="WNC824" s="14"/>
      <c r="WND824" s="14"/>
      <c r="WNE824" s="14"/>
      <c r="WNF824" s="14"/>
      <c r="WNG824" s="14"/>
      <c r="WNH824" s="14"/>
      <c r="WNI824" s="14"/>
      <c r="WNJ824" s="14"/>
      <c r="WNK824" s="14"/>
      <c r="WNL824" s="14"/>
      <c r="WNM824" s="14"/>
      <c r="WNN824" s="14"/>
      <c r="WNO824" s="14"/>
      <c r="WNP824" s="14"/>
      <c r="WNQ824" s="14"/>
      <c r="WNR824" s="14"/>
      <c r="WNS824" s="14"/>
      <c r="WNT824" s="14"/>
      <c r="WNU824" s="14"/>
      <c r="WNV824" s="14"/>
      <c r="WNW824" s="14"/>
      <c r="WNX824" s="14"/>
      <c r="WNY824" s="14"/>
      <c r="WNZ824" s="14"/>
      <c r="WOA824" s="14"/>
      <c r="WOB824" s="14"/>
      <c r="WOC824" s="14"/>
      <c r="WOD824" s="14"/>
      <c r="WOE824" s="14"/>
      <c r="WOF824" s="14"/>
      <c r="WOG824" s="14"/>
      <c r="WOH824" s="14"/>
      <c r="WOI824" s="14"/>
      <c r="WOJ824" s="14"/>
      <c r="WOK824" s="14"/>
      <c r="WOL824" s="14"/>
      <c r="WOM824" s="14"/>
      <c r="WON824" s="14"/>
      <c r="WOO824" s="14"/>
      <c r="WOP824" s="14"/>
      <c r="WOQ824" s="14"/>
      <c r="WOR824" s="14"/>
      <c r="WOS824" s="14"/>
      <c r="WOT824" s="14"/>
      <c r="WOU824" s="14"/>
      <c r="WOV824" s="14"/>
      <c r="WOW824" s="14"/>
      <c r="WOX824" s="14"/>
      <c r="WOY824" s="14"/>
      <c r="WOZ824" s="14"/>
      <c r="WPA824" s="14"/>
      <c r="WPB824" s="14"/>
      <c r="WPC824" s="14"/>
      <c r="WPD824" s="14"/>
      <c r="WPE824" s="14"/>
      <c r="WPF824" s="14"/>
      <c r="WPG824" s="14"/>
      <c r="WPH824" s="14"/>
      <c r="WPI824" s="14"/>
      <c r="WPJ824" s="14"/>
      <c r="WPK824" s="14"/>
      <c r="WPL824" s="14"/>
      <c r="WPM824" s="14"/>
      <c r="WPN824" s="14"/>
      <c r="WPO824" s="14"/>
      <c r="WPP824" s="14"/>
      <c r="WPQ824" s="14"/>
      <c r="WPR824" s="14"/>
      <c r="WPS824" s="14"/>
      <c r="WPT824" s="14"/>
      <c r="WPU824" s="14"/>
      <c r="WPV824" s="14"/>
      <c r="WPW824" s="14"/>
      <c r="WPX824" s="14"/>
      <c r="WPY824" s="14"/>
      <c r="WPZ824" s="14"/>
      <c r="WQA824" s="14"/>
      <c r="WQB824" s="14"/>
      <c r="WQC824" s="14"/>
      <c r="WQD824" s="14"/>
      <c r="WQE824" s="14"/>
      <c r="WQF824" s="14"/>
      <c r="WQG824" s="14"/>
      <c r="WQH824" s="14"/>
      <c r="WQI824" s="14"/>
      <c r="WQJ824" s="14"/>
      <c r="WQK824" s="14"/>
      <c r="WQL824" s="14"/>
      <c r="WQM824" s="14"/>
      <c r="WQN824" s="14"/>
      <c r="WQO824" s="14"/>
      <c r="WQP824" s="14"/>
      <c r="WQQ824" s="14"/>
      <c r="WQR824" s="14"/>
      <c r="WQS824" s="14"/>
      <c r="WQT824" s="14"/>
      <c r="WQU824" s="14"/>
      <c r="WQV824" s="14"/>
      <c r="WQW824" s="14"/>
      <c r="WQX824" s="14"/>
      <c r="WQY824" s="14"/>
      <c r="WQZ824" s="14"/>
      <c r="WRA824" s="14"/>
      <c r="WRB824" s="14"/>
      <c r="WRC824" s="14"/>
      <c r="WRD824" s="14"/>
      <c r="WRE824" s="14"/>
      <c r="WRF824" s="14"/>
      <c r="WRG824" s="14"/>
      <c r="WRH824" s="14"/>
      <c r="WRI824" s="14"/>
      <c r="WRJ824" s="14"/>
      <c r="WRK824" s="14"/>
      <c r="WRL824" s="14"/>
      <c r="WRM824" s="14"/>
      <c r="WRN824" s="14"/>
      <c r="WRO824" s="14"/>
      <c r="WRP824" s="14"/>
      <c r="WRQ824" s="14"/>
      <c r="WRR824" s="14"/>
      <c r="WRS824" s="14"/>
      <c r="WRT824" s="14"/>
      <c r="WRU824" s="14"/>
      <c r="WRV824" s="14"/>
      <c r="WRW824" s="14"/>
      <c r="WRX824" s="14"/>
      <c r="WRY824" s="14"/>
      <c r="WRZ824" s="14"/>
      <c r="WSA824" s="14"/>
      <c r="WSB824" s="14"/>
      <c r="WSC824" s="14"/>
      <c r="WSD824" s="14"/>
      <c r="WSE824" s="14"/>
      <c r="WSF824" s="14"/>
      <c r="WSG824" s="14"/>
      <c r="WSH824" s="14"/>
      <c r="WSI824" s="14"/>
      <c r="WSJ824" s="14"/>
      <c r="WSK824" s="14"/>
      <c r="WSL824" s="14"/>
      <c r="WSM824" s="14"/>
      <c r="WSN824" s="14"/>
      <c r="WSO824" s="14"/>
      <c r="WSP824" s="14"/>
      <c r="WSQ824" s="14"/>
      <c r="WSR824" s="14"/>
      <c r="WSS824" s="14"/>
      <c r="WST824" s="14"/>
      <c r="WSU824" s="14"/>
      <c r="WSV824" s="14"/>
      <c r="WSW824" s="14"/>
      <c r="WSX824" s="14"/>
      <c r="WSY824" s="14"/>
      <c r="WSZ824" s="14"/>
      <c r="WTA824" s="14"/>
      <c r="WTB824" s="14"/>
      <c r="WTC824" s="14"/>
      <c r="WTD824" s="14"/>
      <c r="WTE824" s="14"/>
      <c r="WTF824" s="14"/>
      <c r="WTG824" s="14"/>
      <c r="WTH824" s="14"/>
      <c r="WTI824" s="14"/>
      <c r="WTJ824" s="14"/>
      <c r="WTK824" s="14"/>
      <c r="WTL824" s="14"/>
      <c r="WTM824" s="14"/>
      <c r="WTN824" s="14"/>
      <c r="WTO824" s="14"/>
      <c r="WTP824" s="14"/>
      <c r="WTQ824" s="14"/>
      <c r="WTR824" s="14"/>
      <c r="WTS824" s="14"/>
      <c r="WTT824" s="14"/>
      <c r="WTU824" s="14"/>
      <c r="WTV824" s="14"/>
      <c r="WTW824" s="14"/>
      <c r="WTX824" s="14"/>
      <c r="WTY824" s="14"/>
      <c r="WTZ824" s="14"/>
      <c r="WUA824" s="14"/>
      <c r="WUB824" s="14"/>
      <c r="WUC824" s="14"/>
      <c r="WUD824" s="14"/>
      <c r="WUE824" s="14"/>
      <c r="WUF824" s="14"/>
      <c r="WUG824" s="14"/>
      <c r="WUH824" s="14"/>
      <c r="WUI824" s="14"/>
      <c r="WUJ824" s="14"/>
      <c r="WUK824" s="14"/>
      <c r="WUL824" s="14"/>
      <c r="WUM824" s="14"/>
      <c r="WUN824" s="14"/>
      <c r="WUO824" s="14"/>
      <c r="WUP824" s="14"/>
      <c r="WUQ824" s="14"/>
      <c r="WUR824" s="14"/>
      <c r="WUS824" s="14"/>
      <c r="WUT824" s="14"/>
      <c r="WUU824" s="14"/>
      <c r="WUV824" s="14"/>
      <c r="WUW824" s="14"/>
      <c r="WUX824" s="14"/>
      <c r="WUY824" s="14"/>
      <c r="WUZ824" s="14"/>
      <c r="WVA824" s="14"/>
      <c r="WVB824" s="14"/>
      <c r="WVC824" s="14"/>
      <c r="WVD824" s="14"/>
      <c r="WVE824" s="14"/>
      <c r="WVF824" s="14"/>
      <c r="WVG824" s="14"/>
      <c r="WVH824" s="14"/>
      <c r="WVI824" s="14"/>
      <c r="WVJ824" s="14"/>
      <c r="WVK824" s="14"/>
      <c r="WVL824" s="14"/>
      <c r="WVM824" s="14"/>
      <c r="WVN824" s="14"/>
      <c r="WVO824" s="14"/>
      <c r="WVP824" s="14"/>
      <c r="WVQ824" s="14"/>
      <c r="WVR824" s="14"/>
      <c r="WVS824" s="14"/>
      <c r="WVT824" s="14"/>
      <c r="WVU824" s="14"/>
      <c r="WVV824" s="14"/>
      <c r="WVW824" s="14"/>
      <c r="WVX824" s="14"/>
      <c r="WVY824" s="14"/>
      <c r="WVZ824" s="14"/>
      <c r="WWA824" s="14"/>
      <c r="WWB824" s="14"/>
      <c r="WWC824" s="14"/>
      <c r="WWD824" s="14"/>
      <c r="WWE824" s="14"/>
      <c r="WWF824" s="14"/>
      <c r="WWG824" s="14"/>
      <c r="WWH824" s="14"/>
      <c r="WWI824" s="14"/>
      <c r="WWJ824" s="14"/>
      <c r="WWK824" s="14"/>
      <c r="WWL824" s="14"/>
      <c r="WWM824" s="14"/>
      <c r="WWN824" s="14"/>
      <c r="WWO824" s="14"/>
      <c r="WWP824" s="14"/>
      <c r="WWQ824" s="14"/>
      <c r="WWR824" s="14"/>
      <c r="WWS824" s="14"/>
      <c r="WWT824" s="14"/>
      <c r="WWU824" s="14"/>
      <c r="WWV824" s="14"/>
      <c r="WWW824" s="14"/>
      <c r="WWX824" s="14"/>
      <c r="WWY824" s="14"/>
      <c r="WWZ824" s="14"/>
      <c r="WXA824" s="14"/>
      <c r="WXB824" s="14"/>
      <c r="WXC824" s="14"/>
      <c r="WXD824" s="14"/>
      <c r="WXE824" s="14"/>
      <c r="WXF824" s="14"/>
      <c r="WXG824" s="14"/>
      <c r="WXH824" s="14"/>
      <c r="WXI824" s="14"/>
      <c r="WXJ824" s="14"/>
      <c r="WXK824" s="14"/>
      <c r="WXL824" s="14"/>
      <c r="WXM824" s="14"/>
      <c r="WXN824" s="14"/>
      <c r="WXO824" s="14"/>
      <c r="WXP824" s="14"/>
      <c r="WXQ824" s="14"/>
      <c r="WXR824" s="14"/>
      <c r="WXS824" s="14"/>
      <c r="WXT824" s="14"/>
      <c r="WXU824" s="14"/>
      <c r="WXV824" s="14"/>
      <c r="WXW824" s="14"/>
      <c r="WXX824" s="14"/>
      <c r="WXY824" s="14"/>
      <c r="WXZ824" s="14"/>
      <c r="WYA824" s="14"/>
      <c r="WYB824" s="14"/>
      <c r="WYC824" s="14"/>
      <c r="WYD824" s="14"/>
      <c r="WYE824" s="14"/>
      <c r="WYF824" s="14"/>
      <c r="WYG824" s="14"/>
      <c r="WYH824" s="14"/>
      <c r="WYI824" s="14"/>
      <c r="WYJ824" s="14"/>
      <c r="WYK824" s="14"/>
      <c r="WYL824" s="14"/>
      <c r="WYM824" s="14"/>
      <c r="WYN824" s="14"/>
      <c r="WYO824" s="14"/>
      <c r="WYP824" s="14"/>
      <c r="WYQ824" s="14"/>
      <c r="WYR824" s="14"/>
      <c r="WYS824" s="14"/>
      <c r="WYT824" s="14"/>
      <c r="WYU824" s="14"/>
      <c r="WYV824" s="14"/>
      <c r="WYW824" s="14"/>
      <c r="WYX824" s="14"/>
      <c r="WYY824" s="14"/>
      <c r="WYZ824" s="14"/>
      <c r="WZA824" s="14"/>
      <c r="WZB824" s="14"/>
      <c r="WZC824" s="14"/>
      <c r="WZD824" s="14"/>
      <c r="WZE824" s="14"/>
      <c r="WZF824" s="14"/>
      <c r="WZG824" s="14"/>
      <c r="WZH824" s="14"/>
      <c r="WZI824" s="14"/>
      <c r="WZJ824" s="14"/>
      <c r="WZK824" s="14"/>
      <c r="WZL824" s="14"/>
      <c r="WZM824" s="14"/>
      <c r="WZN824" s="14"/>
      <c r="WZO824" s="14"/>
      <c r="WZP824" s="14"/>
      <c r="WZQ824" s="14"/>
      <c r="WZR824" s="14"/>
      <c r="WZS824" s="14"/>
      <c r="WZT824" s="14"/>
      <c r="WZU824" s="14"/>
      <c r="WZV824" s="14"/>
      <c r="WZW824" s="14"/>
      <c r="WZX824" s="14"/>
      <c r="WZY824" s="14"/>
      <c r="WZZ824" s="14"/>
      <c r="XAA824" s="14"/>
      <c r="XAB824" s="14"/>
      <c r="XAC824" s="14"/>
      <c r="XAD824" s="14"/>
      <c r="XAE824" s="14"/>
      <c r="XAF824" s="14"/>
      <c r="XAG824" s="14"/>
      <c r="XAH824" s="14"/>
      <c r="XAI824" s="14"/>
      <c r="XAJ824" s="14"/>
      <c r="XAK824" s="14"/>
      <c r="XAL824" s="14"/>
      <c r="XAM824" s="14"/>
      <c r="XAN824" s="14"/>
      <c r="XAO824" s="14"/>
      <c r="XAP824" s="14"/>
      <c r="XAQ824" s="14"/>
      <c r="XAR824" s="14"/>
      <c r="XAS824" s="14"/>
      <c r="XAT824" s="14"/>
      <c r="XAU824" s="14"/>
      <c r="XAV824" s="14"/>
      <c r="XAW824" s="14"/>
      <c r="XAX824" s="14"/>
      <c r="XAY824" s="14"/>
      <c r="XAZ824" s="14"/>
      <c r="XBA824" s="14"/>
      <c r="XBB824" s="14"/>
      <c r="XBC824" s="14"/>
      <c r="XBD824" s="14"/>
      <c r="XBE824" s="14"/>
      <c r="XBF824" s="14"/>
      <c r="XBG824" s="14"/>
      <c r="XBH824" s="14"/>
      <c r="XBI824" s="14"/>
      <c r="XBJ824" s="14"/>
      <c r="XBK824" s="14"/>
      <c r="XBL824" s="14"/>
      <c r="XBM824" s="14"/>
      <c r="XBN824" s="14"/>
      <c r="XBO824" s="14"/>
      <c r="XBP824" s="14"/>
      <c r="XBQ824" s="14"/>
      <c r="XBR824" s="14"/>
      <c r="XBS824" s="14"/>
      <c r="XBT824" s="14"/>
      <c r="XBU824" s="14"/>
      <c r="XBV824" s="14"/>
      <c r="XBW824" s="14"/>
      <c r="XBX824" s="14"/>
      <c r="XBY824" s="14"/>
      <c r="XBZ824" s="14"/>
      <c r="XCA824" s="14"/>
      <c r="XCB824" s="14"/>
      <c r="XCC824" s="14"/>
      <c r="XCD824" s="14"/>
      <c r="XCE824" s="14"/>
      <c r="XCF824" s="14"/>
      <c r="XCG824" s="14"/>
      <c r="XCH824" s="14"/>
      <c r="XCI824" s="14"/>
      <c r="XCJ824" s="14"/>
      <c r="XCK824" s="14"/>
      <c r="XCL824" s="14"/>
      <c r="XCM824" s="14"/>
      <c r="XCN824" s="14"/>
      <c r="XCO824" s="14"/>
      <c r="XCP824" s="14"/>
      <c r="XCQ824" s="14"/>
      <c r="XCR824" s="14"/>
      <c r="XCS824" s="14"/>
      <c r="XCT824" s="14"/>
      <c r="XCU824" s="14"/>
      <c r="XCV824" s="14"/>
      <c r="XCW824" s="14"/>
      <c r="XCX824" s="14"/>
      <c r="XCY824" s="14"/>
      <c r="XCZ824" s="14"/>
      <c r="XDA824" s="14"/>
      <c r="XDB824" s="14"/>
      <c r="XDC824" s="14"/>
      <c r="XDD824" s="14"/>
      <c r="XDE824" s="14"/>
      <c r="XDF824" s="14"/>
      <c r="XDG824" s="14"/>
      <c r="XDH824" s="14"/>
      <c r="XDI824" s="14"/>
      <c r="XDJ824" s="14"/>
      <c r="XDK824" s="14"/>
      <c r="XDL824" s="14"/>
      <c r="XDM824" s="14"/>
      <c r="XDN824" s="14"/>
      <c r="XDO824" s="14"/>
      <c r="XDP824" s="14"/>
      <c r="XDQ824" s="14"/>
      <c r="XDR824" s="14"/>
      <c r="XDS824" s="14"/>
      <c r="XDT824" s="14"/>
      <c r="XDU824" s="14"/>
      <c r="XDV824" s="14"/>
      <c r="XDW824" s="14"/>
      <c r="XDX824" s="14"/>
      <c r="XDY824" s="14"/>
      <c r="XDZ824" s="14"/>
      <c r="XEA824" s="14"/>
      <c r="XEB824" s="14"/>
      <c r="XEC824" s="14"/>
      <c r="XED824" s="14"/>
      <c r="XEE824" s="14"/>
      <c r="XEF824" s="14"/>
      <c r="XEG824" s="14"/>
      <c r="XEH824" s="14"/>
      <c r="XEI824" s="14"/>
      <c r="XEJ824" s="14"/>
      <c r="XEK824" s="14"/>
      <c r="XEL824" s="14"/>
      <c r="XEM824" s="14"/>
      <c r="XEN824" s="14"/>
      <c r="XEO824" s="14"/>
      <c r="XEP824" s="14"/>
      <c r="XEQ824" s="14"/>
      <c r="XER824" s="14"/>
      <c r="XES824" s="14"/>
      <c r="XET824" s="14"/>
      <c r="XEU824" s="14"/>
      <c r="XEV824" s="14"/>
      <c r="XEW824" s="14"/>
      <c r="XEX824" s="14"/>
      <c r="XEY824" s="14"/>
      <c r="XEZ824" s="14"/>
    </row>
    <row r="825" spans="1:16380" ht="22.5" hidden="1" customHeight="1" x14ac:dyDescent="0.25">
      <c r="A825" s="83" t="str">
        <f t="shared" ref="A825:A826" si="219">AM825</f>
        <v>773.</v>
      </c>
      <c r="B825" s="26">
        <v>1677</v>
      </c>
      <c r="C825" s="47" t="s">
        <v>344</v>
      </c>
      <c r="D825" s="26">
        <v>1994</v>
      </c>
      <c r="E825" s="83" t="s">
        <v>2957</v>
      </c>
      <c r="F825" s="83" t="s">
        <v>2958</v>
      </c>
      <c r="G825" s="26">
        <v>2</v>
      </c>
      <c r="H825" s="26">
        <v>3</v>
      </c>
      <c r="I825" s="178">
        <v>1017.5</v>
      </c>
      <c r="J825" s="176">
        <v>898.5</v>
      </c>
      <c r="K825" s="178">
        <v>898.5</v>
      </c>
      <c r="L825" s="187">
        <v>49</v>
      </c>
      <c r="M825" s="186">
        <f t="shared" si="217"/>
        <v>5567922.7599999998</v>
      </c>
      <c r="N825" s="186"/>
      <c r="O825" s="186"/>
      <c r="P825" s="186"/>
      <c r="Q825" s="176">
        <f t="shared" si="218"/>
        <v>5567922.7599999998</v>
      </c>
      <c r="R825" s="178"/>
      <c r="S825" s="26"/>
      <c r="T825" s="178"/>
      <c r="U825" s="178">
        <v>740.12</v>
      </c>
      <c r="V825" s="178">
        <f>U825*7523</f>
        <v>5567922.7599999998</v>
      </c>
      <c r="W825" s="178"/>
      <c r="X825" s="178"/>
      <c r="Y825" s="178"/>
      <c r="Z825" s="178"/>
      <c r="AA825" s="178"/>
      <c r="AB825" s="178"/>
      <c r="AC825" s="178"/>
      <c r="AD825" s="178"/>
      <c r="AE825" s="178"/>
      <c r="AF825" s="178"/>
      <c r="AG825" s="317">
        <v>2025</v>
      </c>
      <c r="AH825" s="158"/>
      <c r="AI825" s="175"/>
      <c r="AJ825" s="162"/>
      <c r="AK825" s="15">
        <f t="shared" si="207"/>
        <v>773</v>
      </c>
      <c r="AL825" s="15" t="s">
        <v>155</v>
      </c>
      <c r="AM825" s="15" t="str">
        <f t="shared" si="208"/>
        <v>773.</v>
      </c>
      <c r="AN825" s="179"/>
      <c r="AO825" s="22"/>
      <c r="AP825" s="16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  <c r="FG825" s="14"/>
      <c r="FH825" s="14"/>
      <c r="FI825" s="14"/>
      <c r="FJ825" s="14"/>
      <c r="FK825" s="14"/>
      <c r="FL825" s="14"/>
      <c r="FM825" s="14"/>
      <c r="FN825" s="14"/>
      <c r="FO825" s="14"/>
      <c r="FP825" s="14"/>
      <c r="FQ825" s="14"/>
      <c r="FR825" s="14"/>
      <c r="FS825" s="14"/>
      <c r="FT825" s="14"/>
      <c r="FU825" s="14"/>
      <c r="FV825" s="14"/>
      <c r="FW825" s="14"/>
      <c r="FX825" s="14"/>
      <c r="FY825" s="14"/>
      <c r="FZ825" s="14"/>
      <c r="GA825" s="14"/>
      <c r="GB825" s="14"/>
      <c r="GC825" s="14"/>
      <c r="GD825" s="14"/>
      <c r="GE825" s="14"/>
      <c r="GF825" s="14"/>
      <c r="GG825" s="14"/>
      <c r="GH825" s="14"/>
      <c r="GI825" s="14"/>
      <c r="GJ825" s="14"/>
      <c r="GK825" s="14"/>
      <c r="GL825" s="14"/>
      <c r="GM825" s="14"/>
      <c r="GN825" s="14"/>
      <c r="GO825" s="14"/>
      <c r="GP825" s="14"/>
      <c r="GQ825" s="14"/>
      <c r="GR825" s="14"/>
      <c r="GS825" s="14"/>
      <c r="GT825" s="14"/>
      <c r="GU825" s="14"/>
      <c r="GV825" s="14"/>
      <c r="GW825" s="14"/>
      <c r="GX825" s="14"/>
      <c r="GY825" s="14"/>
      <c r="GZ825" s="14"/>
      <c r="HA825" s="14"/>
      <c r="HB825" s="14"/>
      <c r="HC825" s="14"/>
      <c r="HD825" s="14"/>
      <c r="HE825" s="14"/>
      <c r="HF825" s="14"/>
      <c r="HG825" s="14"/>
      <c r="HH825" s="14"/>
      <c r="HI825" s="14"/>
      <c r="HJ825" s="14"/>
      <c r="HK825" s="14"/>
      <c r="HL825" s="14"/>
      <c r="HM825" s="14"/>
      <c r="HN825" s="14"/>
      <c r="HO825" s="14"/>
      <c r="HP825" s="14"/>
      <c r="HQ825" s="14"/>
      <c r="HR825" s="14"/>
      <c r="HS825" s="14"/>
      <c r="HT825" s="14"/>
      <c r="HU825" s="14"/>
      <c r="HV825" s="14"/>
      <c r="HW825" s="14"/>
      <c r="HX825" s="14"/>
      <c r="HY825" s="14"/>
      <c r="HZ825" s="14"/>
      <c r="IA825" s="14"/>
      <c r="IB825" s="14"/>
      <c r="IC825" s="14"/>
      <c r="ID825" s="14"/>
      <c r="IE825" s="14"/>
      <c r="IF825" s="14"/>
      <c r="IG825" s="14"/>
      <c r="IH825" s="14"/>
      <c r="II825" s="14"/>
      <c r="IJ825" s="14"/>
      <c r="IK825" s="14"/>
      <c r="IL825" s="14"/>
      <c r="IM825" s="14"/>
      <c r="IN825" s="14"/>
      <c r="IO825" s="14"/>
      <c r="IP825" s="14"/>
      <c r="IQ825" s="14"/>
      <c r="IR825" s="14"/>
      <c r="IS825" s="14"/>
      <c r="IT825" s="14"/>
      <c r="IU825" s="14"/>
      <c r="IV825" s="14"/>
      <c r="IW825" s="14"/>
      <c r="IX825" s="14"/>
      <c r="IY825" s="14"/>
      <c r="IZ825" s="14"/>
      <c r="JA825" s="14"/>
      <c r="JB825" s="14"/>
      <c r="JC825" s="14"/>
      <c r="JD825" s="14"/>
      <c r="JE825" s="14"/>
      <c r="JF825" s="14"/>
      <c r="JG825" s="14"/>
      <c r="JH825" s="14"/>
      <c r="JI825" s="14"/>
      <c r="JJ825" s="14"/>
      <c r="JK825" s="14"/>
      <c r="JL825" s="14"/>
      <c r="JM825" s="14"/>
      <c r="JN825" s="14"/>
      <c r="JO825" s="14"/>
      <c r="JP825" s="14"/>
      <c r="JQ825" s="14"/>
      <c r="JR825" s="14"/>
      <c r="JS825" s="14"/>
      <c r="JT825" s="14"/>
      <c r="JU825" s="14"/>
      <c r="JV825" s="14"/>
      <c r="JW825" s="14"/>
      <c r="JX825" s="14"/>
      <c r="JY825" s="14"/>
      <c r="JZ825" s="14"/>
      <c r="KA825" s="14"/>
      <c r="KB825" s="14"/>
      <c r="KC825" s="14"/>
      <c r="KD825" s="14"/>
      <c r="KE825" s="14"/>
      <c r="KF825" s="14"/>
      <c r="KG825" s="14"/>
      <c r="KH825" s="14"/>
      <c r="KI825" s="14"/>
      <c r="KJ825" s="14"/>
      <c r="KK825" s="14"/>
      <c r="KL825" s="14"/>
      <c r="KM825" s="14"/>
      <c r="KN825" s="14"/>
      <c r="KO825" s="14"/>
      <c r="KP825" s="14"/>
      <c r="KQ825" s="14"/>
      <c r="KR825" s="14"/>
      <c r="KS825" s="14"/>
      <c r="KT825" s="14"/>
      <c r="KU825" s="14"/>
      <c r="KV825" s="14"/>
      <c r="KW825" s="14"/>
      <c r="KX825" s="14"/>
      <c r="KY825" s="14"/>
      <c r="KZ825" s="14"/>
      <c r="LA825" s="14"/>
      <c r="LB825" s="14"/>
      <c r="LC825" s="14"/>
      <c r="LD825" s="14"/>
      <c r="LE825" s="14"/>
      <c r="LF825" s="14"/>
      <c r="LG825" s="14"/>
      <c r="LH825" s="14"/>
      <c r="LI825" s="14"/>
      <c r="LJ825" s="14"/>
      <c r="LK825" s="14"/>
      <c r="LL825" s="14"/>
      <c r="LM825" s="14"/>
      <c r="LN825" s="14"/>
      <c r="LO825" s="14"/>
      <c r="LP825" s="14"/>
      <c r="LQ825" s="14"/>
      <c r="LR825" s="14"/>
      <c r="LS825" s="14"/>
      <c r="LT825" s="14"/>
      <c r="LU825" s="14"/>
      <c r="LV825" s="14"/>
      <c r="LW825" s="14"/>
      <c r="LX825" s="14"/>
      <c r="LY825" s="14"/>
      <c r="LZ825" s="14"/>
      <c r="MA825" s="14"/>
      <c r="MB825" s="14"/>
      <c r="MC825" s="14"/>
      <c r="MD825" s="14"/>
      <c r="ME825" s="14"/>
      <c r="MF825" s="14"/>
      <c r="MG825" s="14"/>
      <c r="MH825" s="14"/>
      <c r="MI825" s="14"/>
      <c r="MJ825" s="14"/>
      <c r="MK825" s="14"/>
      <c r="ML825" s="14"/>
      <c r="MM825" s="14"/>
      <c r="MN825" s="14"/>
      <c r="MO825" s="14"/>
      <c r="MP825" s="14"/>
      <c r="MQ825" s="14"/>
      <c r="MR825" s="14"/>
      <c r="MS825" s="14"/>
      <c r="MT825" s="14"/>
      <c r="MU825" s="14"/>
      <c r="MV825" s="14"/>
      <c r="MW825" s="14"/>
      <c r="MX825" s="14"/>
      <c r="MY825" s="14"/>
      <c r="MZ825" s="14"/>
      <c r="NA825" s="14"/>
      <c r="NB825" s="14"/>
      <c r="NC825" s="14"/>
      <c r="ND825" s="14"/>
      <c r="NE825" s="14"/>
      <c r="NF825" s="14"/>
      <c r="NG825" s="14"/>
      <c r="NH825" s="14"/>
      <c r="NI825" s="14"/>
      <c r="NJ825" s="14"/>
      <c r="NK825" s="14"/>
      <c r="NL825" s="14"/>
      <c r="NM825" s="14"/>
      <c r="NN825" s="14"/>
      <c r="NO825" s="14"/>
      <c r="NP825" s="14"/>
      <c r="NQ825" s="14"/>
      <c r="NR825" s="14"/>
      <c r="NS825" s="14"/>
      <c r="NT825" s="14"/>
      <c r="NU825" s="14"/>
      <c r="NV825" s="14"/>
      <c r="NW825" s="14"/>
      <c r="NX825" s="14"/>
      <c r="NY825" s="14"/>
      <c r="NZ825" s="14"/>
      <c r="OA825" s="14"/>
      <c r="OB825" s="14"/>
      <c r="OC825" s="14"/>
      <c r="OD825" s="14"/>
      <c r="OE825" s="14"/>
      <c r="OF825" s="14"/>
      <c r="OG825" s="14"/>
      <c r="OH825" s="14"/>
      <c r="OI825" s="14"/>
      <c r="OJ825" s="14"/>
      <c r="OK825" s="14"/>
      <c r="OL825" s="14"/>
      <c r="OM825" s="14"/>
      <c r="ON825" s="14"/>
      <c r="OO825" s="14"/>
      <c r="OP825" s="14"/>
      <c r="OQ825" s="14"/>
      <c r="OR825" s="14"/>
      <c r="OS825" s="14"/>
      <c r="OT825" s="14"/>
      <c r="OU825" s="14"/>
      <c r="OV825" s="14"/>
      <c r="OW825" s="14"/>
      <c r="OX825" s="14"/>
      <c r="OY825" s="14"/>
      <c r="OZ825" s="14"/>
      <c r="PA825" s="14"/>
      <c r="PB825" s="14"/>
      <c r="PC825" s="14"/>
      <c r="PD825" s="14"/>
      <c r="PE825" s="14"/>
      <c r="PF825" s="14"/>
      <c r="PG825" s="14"/>
      <c r="PH825" s="14"/>
      <c r="PI825" s="14"/>
      <c r="PJ825" s="14"/>
      <c r="PK825" s="14"/>
      <c r="PL825" s="14"/>
      <c r="PM825" s="14"/>
      <c r="PN825" s="14"/>
      <c r="PO825" s="14"/>
      <c r="PP825" s="14"/>
      <c r="PQ825" s="14"/>
      <c r="PR825" s="14"/>
      <c r="PS825" s="14"/>
      <c r="PT825" s="14"/>
      <c r="PU825" s="14"/>
      <c r="PV825" s="14"/>
      <c r="PW825" s="14"/>
      <c r="PX825" s="14"/>
      <c r="PY825" s="14"/>
      <c r="PZ825" s="14"/>
      <c r="QA825" s="14"/>
      <c r="QB825" s="14"/>
      <c r="QC825" s="14"/>
      <c r="QD825" s="14"/>
      <c r="QE825" s="14"/>
      <c r="QF825" s="14"/>
      <c r="QG825" s="14"/>
      <c r="QH825" s="14"/>
      <c r="QI825" s="14"/>
      <c r="QJ825" s="14"/>
      <c r="QK825" s="14"/>
      <c r="QL825" s="14"/>
      <c r="QM825" s="14"/>
      <c r="QN825" s="14"/>
      <c r="QO825" s="14"/>
      <c r="QP825" s="14"/>
      <c r="QQ825" s="14"/>
      <c r="QR825" s="14"/>
      <c r="QS825" s="14"/>
      <c r="QT825" s="14"/>
      <c r="QU825" s="14"/>
      <c r="QV825" s="14"/>
      <c r="QW825" s="14"/>
      <c r="QX825" s="14"/>
      <c r="QY825" s="14"/>
      <c r="QZ825" s="14"/>
      <c r="RA825" s="14"/>
      <c r="RB825" s="14"/>
      <c r="RC825" s="14"/>
      <c r="RD825" s="14"/>
      <c r="RE825" s="14"/>
      <c r="RF825" s="14"/>
      <c r="RG825" s="14"/>
      <c r="RH825" s="14"/>
      <c r="RI825" s="14"/>
      <c r="RJ825" s="14"/>
      <c r="RK825" s="14"/>
      <c r="RL825" s="14"/>
      <c r="RM825" s="14"/>
      <c r="RN825" s="14"/>
      <c r="RO825" s="14"/>
      <c r="RP825" s="14"/>
      <c r="RQ825" s="14"/>
      <c r="RR825" s="14"/>
      <c r="RS825" s="14"/>
      <c r="RT825" s="14"/>
      <c r="RU825" s="14"/>
      <c r="RV825" s="14"/>
      <c r="RW825" s="14"/>
      <c r="RX825" s="14"/>
      <c r="RY825" s="14"/>
      <c r="RZ825" s="14"/>
      <c r="SA825" s="14"/>
      <c r="SB825" s="14"/>
      <c r="SC825" s="14"/>
      <c r="SD825" s="14"/>
      <c r="SE825" s="14"/>
      <c r="SF825" s="14"/>
      <c r="SG825" s="14"/>
      <c r="SH825" s="14"/>
      <c r="SI825" s="14"/>
      <c r="SJ825" s="14"/>
      <c r="SK825" s="14"/>
      <c r="SL825" s="14"/>
      <c r="SM825" s="14"/>
      <c r="SN825" s="14"/>
      <c r="SO825" s="14"/>
      <c r="SP825" s="14"/>
      <c r="SQ825" s="14"/>
      <c r="SR825" s="14"/>
      <c r="SS825" s="14"/>
      <c r="ST825" s="14"/>
      <c r="SU825" s="14"/>
      <c r="SV825" s="14"/>
      <c r="SW825" s="14"/>
      <c r="SX825" s="14"/>
      <c r="SY825" s="14"/>
      <c r="SZ825" s="14"/>
      <c r="TA825" s="14"/>
      <c r="TB825" s="14"/>
      <c r="TC825" s="14"/>
      <c r="TD825" s="14"/>
      <c r="TE825" s="14"/>
      <c r="TF825" s="14"/>
      <c r="TG825" s="14"/>
      <c r="TH825" s="14"/>
      <c r="TI825" s="14"/>
      <c r="TJ825" s="14"/>
      <c r="TK825" s="14"/>
      <c r="TL825" s="14"/>
      <c r="TM825" s="14"/>
      <c r="TN825" s="14"/>
      <c r="TO825" s="14"/>
      <c r="TP825" s="14"/>
      <c r="TQ825" s="14"/>
      <c r="TR825" s="14"/>
      <c r="TS825" s="14"/>
      <c r="TT825" s="14"/>
      <c r="TU825" s="14"/>
      <c r="TV825" s="14"/>
      <c r="TW825" s="14"/>
      <c r="TX825" s="14"/>
      <c r="TY825" s="14"/>
      <c r="TZ825" s="14"/>
      <c r="UA825" s="14"/>
      <c r="UB825" s="14"/>
      <c r="UC825" s="14"/>
      <c r="UD825" s="14"/>
      <c r="UE825" s="14"/>
      <c r="UF825" s="14"/>
      <c r="UG825" s="14"/>
      <c r="UH825" s="14"/>
      <c r="UI825" s="14"/>
      <c r="UJ825" s="14"/>
      <c r="UK825" s="14"/>
      <c r="UL825" s="14"/>
      <c r="UM825" s="14"/>
      <c r="UN825" s="14"/>
      <c r="UO825" s="14"/>
      <c r="UP825" s="14"/>
      <c r="UQ825" s="14"/>
      <c r="UR825" s="14"/>
      <c r="US825" s="14"/>
      <c r="UT825" s="14"/>
      <c r="UU825" s="14"/>
      <c r="UV825" s="14"/>
      <c r="UW825" s="14"/>
      <c r="UX825" s="14"/>
      <c r="UY825" s="14"/>
      <c r="UZ825" s="14"/>
      <c r="VA825" s="14"/>
      <c r="VB825" s="14"/>
      <c r="VC825" s="14"/>
      <c r="VD825" s="14"/>
      <c r="VE825" s="14"/>
      <c r="VF825" s="14"/>
      <c r="VG825" s="14"/>
      <c r="VH825" s="14"/>
      <c r="VI825" s="14"/>
      <c r="VJ825" s="14"/>
      <c r="VK825" s="14"/>
      <c r="VL825" s="14"/>
      <c r="VM825" s="14"/>
      <c r="VN825" s="14"/>
      <c r="VO825" s="14"/>
      <c r="VP825" s="14"/>
      <c r="VQ825" s="14"/>
      <c r="VR825" s="14"/>
      <c r="VS825" s="14"/>
      <c r="VT825" s="14"/>
      <c r="VU825" s="14"/>
      <c r="VV825" s="14"/>
      <c r="VW825" s="14"/>
      <c r="VX825" s="14"/>
      <c r="VY825" s="14"/>
      <c r="VZ825" s="14"/>
      <c r="WA825" s="14"/>
      <c r="WB825" s="14"/>
      <c r="WC825" s="14"/>
      <c r="WD825" s="14"/>
      <c r="WE825" s="14"/>
      <c r="WF825" s="14"/>
      <c r="WG825" s="14"/>
      <c r="WH825" s="14"/>
      <c r="WI825" s="14"/>
      <c r="WJ825" s="14"/>
      <c r="WK825" s="14"/>
      <c r="WL825" s="14"/>
      <c r="WM825" s="14"/>
      <c r="WN825" s="14"/>
      <c r="WO825" s="14"/>
      <c r="WP825" s="14"/>
      <c r="WQ825" s="14"/>
      <c r="WR825" s="14"/>
      <c r="WS825" s="14"/>
      <c r="WT825" s="14"/>
      <c r="WU825" s="14"/>
      <c r="WV825" s="14"/>
      <c r="WW825" s="14"/>
      <c r="WX825" s="14"/>
      <c r="WY825" s="14"/>
      <c r="WZ825" s="14"/>
      <c r="XA825" s="14"/>
      <c r="XB825" s="14"/>
      <c r="XC825" s="14"/>
      <c r="XD825" s="14"/>
      <c r="XE825" s="14"/>
      <c r="XF825" s="14"/>
      <c r="XG825" s="14"/>
      <c r="XH825" s="14"/>
      <c r="XI825" s="14"/>
      <c r="XJ825" s="14"/>
      <c r="XK825" s="14"/>
      <c r="XL825" s="14"/>
      <c r="XM825" s="14"/>
      <c r="XN825" s="14"/>
      <c r="XO825" s="14"/>
      <c r="XP825" s="14"/>
      <c r="XQ825" s="14"/>
      <c r="XR825" s="14"/>
      <c r="XS825" s="14"/>
      <c r="XT825" s="14"/>
      <c r="XU825" s="14"/>
      <c r="XV825" s="14"/>
      <c r="XW825" s="14"/>
      <c r="XX825" s="14"/>
      <c r="XY825" s="14"/>
      <c r="XZ825" s="14"/>
      <c r="YA825" s="14"/>
      <c r="YB825" s="14"/>
      <c r="YC825" s="14"/>
      <c r="YD825" s="14"/>
      <c r="YE825" s="14"/>
      <c r="YF825" s="14"/>
      <c r="YG825" s="14"/>
      <c r="YH825" s="14"/>
      <c r="YI825" s="14"/>
      <c r="YJ825" s="14"/>
      <c r="YK825" s="14"/>
      <c r="YL825" s="14"/>
      <c r="YM825" s="14"/>
      <c r="YN825" s="14"/>
      <c r="YO825" s="14"/>
      <c r="YP825" s="14"/>
      <c r="YQ825" s="14"/>
      <c r="YR825" s="14"/>
      <c r="YS825" s="14"/>
      <c r="YT825" s="14"/>
      <c r="YU825" s="14"/>
      <c r="YV825" s="14"/>
      <c r="YW825" s="14"/>
      <c r="YX825" s="14"/>
      <c r="YY825" s="14"/>
      <c r="YZ825" s="14"/>
      <c r="ZA825" s="14"/>
      <c r="ZB825" s="14"/>
      <c r="ZC825" s="14"/>
      <c r="ZD825" s="14"/>
      <c r="ZE825" s="14"/>
      <c r="ZF825" s="14"/>
      <c r="ZG825" s="14"/>
      <c r="ZH825" s="14"/>
      <c r="ZI825" s="14"/>
      <c r="ZJ825" s="14"/>
      <c r="ZK825" s="14"/>
      <c r="ZL825" s="14"/>
      <c r="ZM825" s="14"/>
      <c r="ZN825" s="14"/>
      <c r="ZO825" s="14"/>
      <c r="ZP825" s="14"/>
      <c r="ZQ825" s="14"/>
      <c r="ZR825" s="14"/>
      <c r="ZS825" s="14"/>
      <c r="ZT825" s="14"/>
      <c r="ZU825" s="14"/>
      <c r="ZV825" s="14"/>
      <c r="ZW825" s="14"/>
      <c r="ZX825" s="14"/>
      <c r="ZY825" s="14"/>
      <c r="ZZ825" s="14"/>
      <c r="AAA825" s="14"/>
      <c r="AAB825" s="14"/>
      <c r="AAC825" s="14"/>
      <c r="AAD825" s="14"/>
      <c r="AAE825" s="14"/>
      <c r="AAF825" s="14"/>
      <c r="AAG825" s="14"/>
      <c r="AAH825" s="14"/>
      <c r="AAI825" s="14"/>
      <c r="AAJ825" s="14"/>
      <c r="AAK825" s="14"/>
      <c r="AAL825" s="14"/>
      <c r="AAM825" s="14"/>
      <c r="AAN825" s="14"/>
      <c r="AAO825" s="14"/>
      <c r="AAP825" s="14"/>
      <c r="AAQ825" s="14"/>
      <c r="AAR825" s="14"/>
      <c r="AAS825" s="14"/>
      <c r="AAT825" s="14"/>
      <c r="AAU825" s="14"/>
      <c r="AAV825" s="14"/>
      <c r="AAW825" s="14"/>
      <c r="AAX825" s="14"/>
      <c r="AAY825" s="14"/>
      <c r="AAZ825" s="14"/>
      <c r="ABA825" s="14"/>
      <c r="ABB825" s="14"/>
      <c r="ABC825" s="14"/>
      <c r="ABD825" s="14"/>
      <c r="ABE825" s="14"/>
      <c r="ABF825" s="14"/>
      <c r="ABG825" s="14"/>
      <c r="ABH825" s="14"/>
      <c r="ABI825" s="14"/>
      <c r="ABJ825" s="14"/>
      <c r="ABK825" s="14"/>
      <c r="ABL825" s="14"/>
      <c r="ABM825" s="14"/>
      <c r="ABN825" s="14"/>
      <c r="ABO825" s="14"/>
      <c r="ABP825" s="14"/>
      <c r="ABQ825" s="14"/>
      <c r="ABR825" s="14"/>
      <c r="ABS825" s="14"/>
      <c r="ABT825" s="14"/>
      <c r="ABU825" s="14"/>
      <c r="ABV825" s="14"/>
      <c r="ABW825" s="14"/>
      <c r="ABX825" s="14"/>
      <c r="ABY825" s="14"/>
      <c r="ABZ825" s="14"/>
      <c r="ACA825" s="14"/>
      <c r="ACB825" s="14"/>
      <c r="ACC825" s="14"/>
      <c r="ACD825" s="14"/>
      <c r="ACE825" s="14"/>
      <c r="ACF825" s="14"/>
      <c r="ACG825" s="14"/>
      <c r="ACH825" s="14"/>
      <c r="ACI825" s="14"/>
      <c r="ACJ825" s="14"/>
      <c r="ACK825" s="14"/>
      <c r="ACL825" s="14"/>
      <c r="ACM825" s="14"/>
      <c r="ACN825" s="14"/>
      <c r="ACO825" s="14"/>
      <c r="ACP825" s="14"/>
      <c r="ACQ825" s="14"/>
      <c r="ACR825" s="14"/>
      <c r="ACS825" s="14"/>
      <c r="ACT825" s="14"/>
      <c r="ACU825" s="14"/>
      <c r="ACV825" s="14"/>
      <c r="ACW825" s="14"/>
      <c r="ACX825" s="14"/>
      <c r="ACY825" s="14"/>
      <c r="ACZ825" s="14"/>
      <c r="ADA825" s="14"/>
      <c r="ADB825" s="14"/>
      <c r="ADC825" s="14"/>
      <c r="ADD825" s="14"/>
      <c r="ADE825" s="14"/>
      <c r="ADF825" s="14"/>
      <c r="ADG825" s="14"/>
      <c r="ADH825" s="14"/>
      <c r="ADI825" s="14"/>
      <c r="ADJ825" s="14"/>
      <c r="ADK825" s="14"/>
      <c r="ADL825" s="14"/>
      <c r="ADM825" s="14"/>
      <c r="ADN825" s="14"/>
      <c r="ADO825" s="14"/>
      <c r="ADP825" s="14"/>
      <c r="ADQ825" s="14"/>
      <c r="ADR825" s="14"/>
      <c r="ADS825" s="14"/>
      <c r="ADT825" s="14"/>
      <c r="ADU825" s="14"/>
      <c r="ADV825" s="14"/>
      <c r="ADW825" s="14"/>
      <c r="ADX825" s="14"/>
      <c r="ADY825" s="14"/>
      <c r="ADZ825" s="14"/>
      <c r="AEA825" s="14"/>
      <c r="AEB825" s="14"/>
      <c r="AEC825" s="14"/>
      <c r="AED825" s="14"/>
      <c r="AEE825" s="14"/>
      <c r="AEF825" s="14"/>
      <c r="AEG825" s="14"/>
      <c r="AEH825" s="14"/>
      <c r="AEI825" s="14"/>
      <c r="AEJ825" s="14"/>
      <c r="AEK825" s="14"/>
      <c r="AEL825" s="14"/>
      <c r="AEM825" s="14"/>
      <c r="AEN825" s="14"/>
      <c r="AEO825" s="14"/>
      <c r="AEP825" s="14"/>
      <c r="AEQ825" s="14"/>
      <c r="AER825" s="14"/>
      <c r="AES825" s="14"/>
      <c r="AET825" s="14"/>
      <c r="AEU825" s="14"/>
      <c r="AEV825" s="14"/>
      <c r="AEW825" s="14"/>
      <c r="AEX825" s="14"/>
      <c r="AEY825" s="14"/>
      <c r="AEZ825" s="14"/>
      <c r="AFA825" s="14"/>
      <c r="AFB825" s="14"/>
      <c r="AFC825" s="14"/>
      <c r="AFD825" s="14"/>
      <c r="AFE825" s="14"/>
      <c r="AFF825" s="14"/>
      <c r="AFG825" s="14"/>
      <c r="AFH825" s="14"/>
      <c r="AFI825" s="14"/>
      <c r="AFJ825" s="14"/>
      <c r="AFK825" s="14"/>
      <c r="AFL825" s="14"/>
      <c r="AFM825" s="14"/>
      <c r="AFN825" s="14"/>
      <c r="AFO825" s="14"/>
      <c r="AFP825" s="14"/>
      <c r="AFQ825" s="14"/>
      <c r="AFR825" s="14"/>
      <c r="AFS825" s="14"/>
      <c r="AFT825" s="14"/>
      <c r="AFU825" s="14"/>
      <c r="AFV825" s="14"/>
      <c r="AFW825" s="14"/>
      <c r="AFX825" s="14"/>
      <c r="AFY825" s="14"/>
      <c r="AFZ825" s="14"/>
      <c r="AGA825" s="14"/>
      <c r="AGB825" s="14"/>
      <c r="AGC825" s="14"/>
      <c r="AGD825" s="14"/>
      <c r="AGE825" s="14"/>
      <c r="AGF825" s="14"/>
      <c r="AGG825" s="14"/>
      <c r="AGH825" s="14"/>
      <c r="AGI825" s="14"/>
      <c r="AGJ825" s="14"/>
      <c r="AGK825" s="14"/>
      <c r="AGL825" s="14"/>
      <c r="AGM825" s="14"/>
      <c r="AGN825" s="14"/>
      <c r="AGO825" s="14"/>
      <c r="AGP825" s="14"/>
      <c r="AGQ825" s="14"/>
      <c r="AGR825" s="14"/>
      <c r="AGS825" s="14"/>
      <c r="AGT825" s="14"/>
      <c r="AGU825" s="14"/>
      <c r="AGV825" s="14"/>
      <c r="AGW825" s="14"/>
      <c r="AGX825" s="14"/>
      <c r="AGY825" s="14"/>
      <c r="AGZ825" s="14"/>
      <c r="AHA825" s="14"/>
      <c r="AHB825" s="14"/>
      <c r="AHC825" s="14"/>
      <c r="AHD825" s="14"/>
      <c r="AHE825" s="14"/>
      <c r="AHF825" s="14"/>
      <c r="AHG825" s="14"/>
      <c r="AHH825" s="14"/>
      <c r="AHI825" s="14"/>
      <c r="AHJ825" s="14"/>
      <c r="AHK825" s="14"/>
      <c r="AHL825" s="14"/>
      <c r="AHM825" s="14"/>
      <c r="AHN825" s="14"/>
      <c r="AHO825" s="14"/>
      <c r="AHP825" s="14"/>
      <c r="AHQ825" s="14"/>
      <c r="AHR825" s="14"/>
      <c r="AHS825" s="14"/>
      <c r="AHT825" s="14"/>
      <c r="AHU825" s="14"/>
      <c r="AHV825" s="14"/>
      <c r="AHW825" s="14"/>
      <c r="AHX825" s="14"/>
      <c r="AHY825" s="14"/>
      <c r="AHZ825" s="14"/>
      <c r="AIA825" s="14"/>
      <c r="AIB825" s="14"/>
      <c r="AIC825" s="14"/>
      <c r="AID825" s="14"/>
      <c r="AIE825" s="14"/>
      <c r="AIF825" s="14"/>
      <c r="AIG825" s="14"/>
      <c r="AIH825" s="14"/>
      <c r="AII825" s="14"/>
      <c r="AIJ825" s="14"/>
      <c r="AIK825" s="14"/>
      <c r="AIL825" s="14"/>
      <c r="AIM825" s="14"/>
      <c r="AIN825" s="14"/>
      <c r="AIO825" s="14"/>
      <c r="AIP825" s="14"/>
      <c r="AIQ825" s="14"/>
      <c r="AIR825" s="14"/>
      <c r="AIS825" s="14"/>
      <c r="AIT825" s="14"/>
      <c r="AIU825" s="14"/>
      <c r="AIV825" s="14"/>
      <c r="AIW825" s="14"/>
      <c r="AIX825" s="14"/>
      <c r="AIY825" s="14"/>
      <c r="AIZ825" s="14"/>
      <c r="AJA825" s="14"/>
      <c r="AJB825" s="14"/>
      <c r="AJC825" s="14"/>
      <c r="AJD825" s="14"/>
      <c r="AJE825" s="14"/>
      <c r="AJF825" s="14"/>
      <c r="AJG825" s="14"/>
      <c r="AJH825" s="14"/>
      <c r="AJI825" s="14"/>
      <c r="AJJ825" s="14"/>
      <c r="AJK825" s="14"/>
      <c r="AJL825" s="14"/>
      <c r="AJM825" s="14"/>
      <c r="AJN825" s="14"/>
      <c r="AJO825" s="14"/>
      <c r="AJP825" s="14"/>
      <c r="AJQ825" s="14"/>
      <c r="AJR825" s="14"/>
      <c r="AJS825" s="14"/>
      <c r="AJT825" s="14"/>
      <c r="AJU825" s="14"/>
      <c r="AJV825" s="14"/>
      <c r="AJW825" s="14"/>
      <c r="AJX825" s="14"/>
      <c r="AJY825" s="14"/>
      <c r="AJZ825" s="14"/>
      <c r="AKA825" s="14"/>
      <c r="AKB825" s="14"/>
      <c r="AKC825" s="14"/>
      <c r="AKD825" s="14"/>
      <c r="AKE825" s="14"/>
      <c r="AKF825" s="14"/>
      <c r="AKG825" s="14"/>
      <c r="AKH825" s="14"/>
      <c r="AKI825" s="14"/>
      <c r="AKJ825" s="14"/>
      <c r="AKK825" s="14"/>
      <c r="AKL825" s="14"/>
      <c r="AKM825" s="14"/>
      <c r="AKN825" s="14"/>
      <c r="AKO825" s="14"/>
      <c r="AKP825" s="14"/>
      <c r="AKQ825" s="14"/>
      <c r="AKR825" s="14"/>
      <c r="AKS825" s="14"/>
      <c r="AKT825" s="14"/>
      <c r="AKU825" s="14"/>
      <c r="AKV825" s="14"/>
      <c r="AKW825" s="14"/>
      <c r="AKX825" s="14"/>
      <c r="AKY825" s="14"/>
      <c r="AKZ825" s="14"/>
      <c r="ALA825" s="14"/>
      <c r="ALB825" s="14"/>
      <c r="ALC825" s="14"/>
      <c r="ALD825" s="14"/>
      <c r="ALE825" s="14"/>
      <c r="ALF825" s="14"/>
      <c r="ALG825" s="14"/>
      <c r="ALH825" s="14"/>
      <c r="ALI825" s="14"/>
      <c r="ALJ825" s="14"/>
      <c r="ALK825" s="14"/>
      <c r="ALL825" s="14"/>
      <c r="ALM825" s="14"/>
      <c r="ALN825" s="14"/>
      <c r="ALO825" s="14"/>
      <c r="ALP825" s="14"/>
      <c r="ALQ825" s="14"/>
      <c r="ALR825" s="14"/>
      <c r="ALS825" s="14"/>
      <c r="ALT825" s="14"/>
      <c r="ALU825" s="14"/>
      <c r="ALV825" s="14"/>
      <c r="ALW825" s="14"/>
      <c r="ALX825" s="14"/>
      <c r="ALY825" s="14"/>
      <c r="ALZ825" s="14"/>
      <c r="AMA825" s="14"/>
      <c r="AMB825" s="14"/>
      <c r="AMC825" s="14"/>
      <c r="AMD825" s="14"/>
      <c r="AME825" s="14"/>
      <c r="AMF825" s="14"/>
      <c r="AMG825" s="14"/>
      <c r="AMH825" s="14"/>
      <c r="AMI825" s="14"/>
      <c r="AMJ825" s="14"/>
      <c r="AMK825" s="14"/>
      <c r="AML825" s="14"/>
      <c r="AMM825" s="14"/>
      <c r="AMN825" s="14"/>
      <c r="AMO825" s="14"/>
      <c r="AMP825" s="14"/>
      <c r="AMQ825" s="14"/>
      <c r="AMR825" s="14"/>
      <c r="AMS825" s="14"/>
      <c r="AMT825" s="14"/>
      <c r="AMU825" s="14"/>
      <c r="AMV825" s="14"/>
      <c r="AMW825" s="14"/>
      <c r="AMX825" s="14"/>
      <c r="AMY825" s="14"/>
      <c r="AMZ825" s="14"/>
      <c r="ANA825" s="14"/>
      <c r="ANB825" s="14"/>
      <c r="ANC825" s="14"/>
      <c r="AND825" s="14"/>
      <c r="ANE825" s="14"/>
      <c r="ANF825" s="14"/>
      <c r="ANG825" s="14"/>
      <c r="ANH825" s="14"/>
      <c r="ANI825" s="14"/>
      <c r="ANJ825" s="14"/>
      <c r="ANK825" s="14"/>
      <c r="ANL825" s="14"/>
      <c r="ANM825" s="14"/>
      <c r="ANN825" s="14"/>
      <c r="ANO825" s="14"/>
      <c r="ANP825" s="14"/>
      <c r="ANQ825" s="14"/>
      <c r="ANR825" s="14"/>
      <c r="ANS825" s="14"/>
      <c r="ANT825" s="14"/>
      <c r="ANU825" s="14"/>
      <c r="ANV825" s="14"/>
      <c r="ANW825" s="14"/>
      <c r="ANX825" s="14"/>
      <c r="ANY825" s="14"/>
      <c r="ANZ825" s="14"/>
      <c r="AOA825" s="14"/>
      <c r="AOB825" s="14"/>
      <c r="AOC825" s="14"/>
      <c r="AOD825" s="14"/>
      <c r="AOE825" s="14"/>
      <c r="AOF825" s="14"/>
      <c r="AOG825" s="14"/>
      <c r="AOH825" s="14"/>
      <c r="AOI825" s="14"/>
      <c r="AOJ825" s="14"/>
      <c r="AOK825" s="14"/>
      <c r="AOL825" s="14"/>
      <c r="AOM825" s="14"/>
      <c r="AON825" s="14"/>
      <c r="AOO825" s="14"/>
      <c r="AOP825" s="14"/>
      <c r="AOQ825" s="14"/>
      <c r="AOR825" s="14"/>
      <c r="AOS825" s="14"/>
      <c r="AOT825" s="14"/>
      <c r="AOU825" s="14"/>
      <c r="AOV825" s="14"/>
      <c r="AOW825" s="14"/>
      <c r="AOX825" s="14"/>
      <c r="AOY825" s="14"/>
      <c r="AOZ825" s="14"/>
      <c r="APA825" s="14"/>
      <c r="APB825" s="14"/>
      <c r="APC825" s="14"/>
      <c r="APD825" s="14"/>
      <c r="APE825" s="14"/>
      <c r="APF825" s="14"/>
      <c r="APG825" s="14"/>
      <c r="APH825" s="14"/>
      <c r="API825" s="14"/>
      <c r="APJ825" s="14"/>
      <c r="APK825" s="14"/>
      <c r="APL825" s="14"/>
      <c r="APM825" s="14"/>
      <c r="APN825" s="14"/>
      <c r="APO825" s="14"/>
      <c r="APP825" s="14"/>
      <c r="APQ825" s="14"/>
      <c r="APR825" s="14"/>
      <c r="APS825" s="14"/>
      <c r="APT825" s="14"/>
      <c r="APU825" s="14"/>
      <c r="APV825" s="14"/>
      <c r="APW825" s="14"/>
      <c r="APX825" s="14"/>
      <c r="APY825" s="14"/>
      <c r="APZ825" s="14"/>
      <c r="AQA825" s="14"/>
      <c r="AQB825" s="14"/>
      <c r="AQC825" s="14"/>
      <c r="AQD825" s="14"/>
      <c r="AQE825" s="14"/>
      <c r="AQF825" s="14"/>
      <c r="AQG825" s="14"/>
      <c r="AQH825" s="14"/>
      <c r="AQI825" s="14"/>
      <c r="AQJ825" s="14"/>
      <c r="AQK825" s="14"/>
      <c r="AQL825" s="14"/>
      <c r="AQM825" s="14"/>
      <c r="AQN825" s="14"/>
      <c r="AQO825" s="14"/>
      <c r="AQP825" s="14"/>
      <c r="AQQ825" s="14"/>
      <c r="AQR825" s="14"/>
      <c r="AQS825" s="14"/>
      <c r="AQT825" s="14"/>
      <c r="AQU825" s="14"/>
      <c r="AQV825" s="14"/>
      <c r="AQW825" s="14"/>
      <c r="AQX825" s="14"/>
      <c r="AQY825" s="14"/>
      <c r="AQZ825" s="14"/>
      <c r="ARA825" s="14"/>
      <c r="ARB825" s="14"/>
      <c r="ARC825" s="14"/>
      <c r="ARD825" s="14"/>
      <c r="ARE825" s="14"/>
      <c r="ARF825" s="14"/>
      <c r="ARG825" s="14"/>
      <c r="ARH825" s="14"/>
      <c r="ARI825" s="14"/>
      <c r="ARJ825" s="14"/>
      <c r="ARK825" s="14"/>
      <c r="ARL825" s="14"/>
      <c r="ARM825" s="14"/>
      <c r="ARN825" s="14"/>
      <c r="ARO825" s="14"/>
      <c r="ARP825" s="14"/>
      <c r="ARQ825" s="14"/>
      <c r="ARR825" s="14"/>
      <c r="ARS825" s="14"/>
      <c r="ART825" s="14"/>
      <c r="ARU825" s="14"/>
      <c r="ARV825" s="14"/>
      <c r="ARW825" s="14"/>
      <c r="ARX825" s="14"/>
      <c r="ARY825" s="14"/>
      <c r="ARZ825" s="14"/>
      <c r="ASA825" s="14"/>
      <c r="ASB825" s="14"/>
      <c r="ASC825" s="14"/>
      <c r="ASD825" s="14"/>
      <c r="ASE825" s="14"/>
      <c r="ASF825" s="14"/>
      <c r="ASG825" s="14"/>
      <c r="ASH825" s="14"/>
      <c r="ASI825" s="14"/>
      <c r="ASJ825" s="14"/>
      <c r="ASK825" s="14"/>
      <c r="ASL825" s="14"/>
      <c r="ASM825" s="14"/>
      <c r="ASN825" s="14"/>
      <c r="ASO825" s="14"/>
      <c r="ASP825" s="14"/>
      <c r="ASQ825" s="14"/>
      <c r="ASR825" s="14"/>
      <c r="ASS825" s="14"/>
      <c r="AST825" s="14"/>
      <c r="ASU825" s="14"/>
      <c r="ASV825" s="14"/>
      <c r="ASW825" s="14"/>
      <c r="ASX825" s="14"/>
      <c r="ASY825" s="14"/>
      <c r="ASZ825" s="14"/>
      <c r="ATA825" s="14"/>
      <c r="ATB825" s="14"/>
      <c r="ATC825" s="14"/>
      <c r="ATD825" s="14"/>
      <c r="ATE825" s="14"/>
      <c r="ATF825" s="14"/>
      <c r="ATG825" s="14"/>
      <c r="ATH825" s="14"/>
      <c r="ATI825" s="14"/>
      <c r="ATJ825" s="14"/>
      <c r="ATK825" s="14"/>
      <c r="ATL825" s="14"/>
      <c r="ATM825" s="14"/>
      <c r="ATN825" s="14"/>
      <c r="ATO825" s="14"/>
      <c r="ATP825" s="14"/>
      <c r="ATQ825" s="14"/>
      <c r="ATR825" s="14"/>
      <c r="ATS825" s="14"/>
      <c r="ATT825" s="14"/>
      <c r="ATU825" s="14"/>
      <c r="ATV825" s="14"/>
      <c r="ATW825" s="14"/>
      <c r="ATX825" s="14"/>
      <c r="ATY825" s="14"/>
      <c r="ATZ825" s="14"/>
      <c r="AUA825" s="14"/>
      <c r="AUB825" s="14"/>
      <c r="AUC825" s="14"/>
      <c r="AUD825" s="14"/>
      <c r="AUE825" s="14"/>
      <c r="AUF825" s="14"/>
      <c r="AUG825" s="14"/>
      <c r="AUH825" s="14"/>
      <c r="AUI825" s="14"/>
      <c r="AUJ825" s="14"/>
      <c r="AUK825" s="14"/>
      <c r="AUL825" s="14"/>
      <c r="AUM825" s="14"/>
      <c r="AUN825" s="14"/>
      <c r="AUO825" s="14"/>
      <c r="AUP825" s="14"/>
      <c r="AUQ825" s="14"/>
      <c r="AUR825" s="14"/>
      <c r="AUS825" s="14"/>
      <c r="AUT825" s="14"/>
      <c r="AUU825" s="14"/>
      <c r="AUV825" s="14"/>
      <c r="AUW825" s="14"/>
      <c r="AUX825" s="14"/>
      <c r="AUY825" s="14"/>
      <c r="AUZ825" s="14"/>
      <c r="AVA825" s="14"/>
      <c r="AVB825" s="14"/>
      <c r="AVC825" s="14"/>
      <c r="AVD825" s="14"/>
      <c r="AVE825" s="14"/>
      <c r="AVF825" s="14"/>
      <c r="AVG825" s="14"/>
      <c r="AVH825" s="14"/>
      <c r="AVI825" s="14"/>
      <c r="AVJ825" s="14"/>
      <c r="AVK825" s="14"/>
      <c r="AVL825" s="14"/>
      <c r="AVM825" s="14"/>
      <c r="AVN825" s="14"/>
      <c r="AVO825" s="14"/>
      <c r="AVP825" s="14"/>
      <c r="AVQ825" s="14"/>
      <c r="AVR825" s="14"/>
      <c r="AVS825" s="14"/>
      <c r="AVT825" s="14"/>
      <c r="AVU825" s="14"/>
      <c r="AVV825" s="14"/>
      <c r="AVW825" s="14"/>
      <c r="AVX825" s="14"/>
      <c r="AVY825" s="14"/>
      <c r="AVZ825" s="14"/>
      <c r="AWA825" s="14"/>
      <c r="AWB825" s="14"/>
      <c r="AWC825" s="14"/>
      <c r="AWD825" s="14"/>
      <c r="AWE825" s="14"/>
      <c r="AWF825" s="14"/>
      <c r="AWG825" s="14"/>
      <c r="AWH825" s="14"/>
      <c r="AWI825" s="14"/>
      <c r="AWJ825" s="14"/>
      <c r="AWK825" s="14"/>
      <c r="AWL825" s="14"/>
      <c r="AWM825" s="14"/>
      <c r="AWN825" s="14"/>
      <c r="AWO825" s="14"/>
      <c r="AWP825" s="14"/>
      <c r="AWQ825" s="14"/>
      <c r="AWR825" s="14"/>
      <c r="AWS825" s="14"/>
      <c r="AWT825" s="14"/>
      <c r="AWU825" s="14"/>
      <c r="AWV825" s="14"/>
      <c r="AWW825" s="14"/>
      <c r="AWX825" s="14"/>
      <c r="AWY825" s="14"/>
      <c r="AWZ825" s="14"/>
      <c r="AXA825" s="14"/>
      <c r="AXB825" s="14"/>
      <c r="AXC825" s="14"/>
      <c r="AXD825" s="14"/>
      <c r="AXE825" s="14"/>
      <c r="AXF825" s="14"/>
      <c r="AXG825" s="14"/>
      <c r="AXH825" s="14"/>
      <c r="AXI825" s="14"/>
      <c r="AXJ825" s="14"/>
      <c r="AXK825" s="14"/>
      <c r="AXL825" s="14"/>
      <c r="AXM825" s="14"/>
      <c r="AXN825" s="14"/>
      <c r="AXO825" s="14"/>
      <c r="AXP825" s="14"/>
      <c r="AXQ825" s="14"/>
      <c r="AXR825" s="14"/>
      <c r="AXS825" s="14"/>
      <c r="AXT825" s="14"/>
      <c r="AXU825" s="14"/>
      <c r="AXV825" s="14"/>
      <c r="AXW825" s="14"/>
      <c r="AXX825" s="14"/>
      <c r="AXY825" s="14"/>
      <c r="AXZ825" s="14"/>
      <c r="AYA825" s="14"/>
      <c r="AYB825" s="14"/>
      <c r="AYC825" s="14"/>
      <c r="AYD825" s="14"/>
      <c r="AYE825" s="14"/>
      <c r="AYF825" s="14"/>
      <c r="AYG825" s="14"/>
      <c r="AYH825" s="14"/>
      <c r="AYI825" s="14"/>
      <c r="AYJ825" s="14"/>
      <c r="AYK825" s="14"/>
      <c r="AYL825" s="14"/>
      <c r="AYM825" s="14"/>
      <c r="AYN825" s="14"/>
      <c r="AYO825" s="14"/>
      <c r="AYP825" s="14"/>
      <c r="AYQ825" s="14"/>
      <c r="AYR825" s="14"/>
      <c r="AYS825" s="14"/>
      <c r="AYT825" s="14"/>
      <c r="AYU825" s="14"/>
      <c r="AYV825" s="14"/>
      <c r="AYW825" s="14"/>
      <c r="AYX825" s="14"/>
      <c r="AYY825" s="14"/>
      <c r="AYZ825" s="14"/>
      <c r="AZA825" s="14"/>
      <c r="AZB825" s="14"/>
      <c r="AZC825" s="14"/>
      <c r="AZD825" s="14"/>
      <c r="AZE825" s="14"/>
      <c r="AZF825" s="14"/>
      <c r="AZG825" s="14"/>
      <c r="AZH825" s="14"/>
      <c r="AZI825" s="14"/>
      <c r="AZJ825" s="14"/>
      <c r="AZK825" s="14"/>
      <c r="AZL825" s="14"/>
      <c r="AZM825" s="14"/>
      <c r="AZN825" s="14"/>
      <c r="AZO825" s="14"/>
      <c r="AZP825" s="14"/>
      <c r="AZQ825" s="14"/>
      <c r="AZR825" s="14"/>
      <c r="AZS825" s="14"/>
      <c r="AZT825" s="14"/>
      <c r="AZU825" s="14"/>
      <c r="AZV825" s="14"/>
      <c r="AZW825" s="14"/>
      <c r="AZX825" s="14"/>
      <c r="AZY825" s="14"/>
      <c r="AZZ825" s="14"/>
      <c r="BAA825" s="14"/>
      <c r="BAB825" s="14"/>
      <c r="BAC825" s="14"/>
      <c r="BAD825" s="14"/>
      <c r="BAE825" s="14"/>
      <c r="BAF825" s="14"/>
      <c r="BAG825" s="14"/>
      <c r="BAH825" s="14"/>
      <c r="BAI825" s="14"/>
      <c r="BAJ825" s="14"/>
      <c r="BAK825" s="14"/>
      <c r="BAL825" s="14"/>
      <c r="BAM825" s="14"/>
      <c r="BAN825" s="14"/>
      <c r="BAO825" s="14"/>
      <c r="BAP825" s="14"/>
      <c r="BAQ825" s="14"/>
      <c r="BAR825" s="14"/>
      <c r="BAS825" s="14"/>
      <c r="BAT825" s="14"/>
      <c r="BAU825" s="14"/>
      <c r="BAV825" s="14"/>
      <c r="BAW825" s="14"/>
      <c r="BAX825" s="14"/>
      <c r="BAY825" s="14"/>
      <c r="BAZ825" s="14"/>
      <c r="BBA825" s="14"/>
      <c r="BBB825" s="14"/>
      <c r="BBC825" s="14"/>
      <c r="BBD825" s="14"/>
      <c r="BBE825" s="14"/>
      <c r="BBF825" s="14"/>
      <c r="BBG825" s="14"/>
      <c r="BBH825" s="14"/>
      <c r="BBI825" s="14"/>
      <c r="BBJ825" s="14"/>
      <c r="BBK825" s="14"/>
      <c r="BBL825" s="14"/>
      <c r="BBM825" s="14"/>
      <c r="BBN825" s="14"/>
      <c r="BBO825" s="14"/>
      <c r="BBP825" s="14"/>
      <c r="BBQ825" s="14"/>
      <c r="BBR825" s="14"/>
      <c r="BBS825" s="14"/>
      <c r="BBT825" s="14"/>
      <c r="BBU825" s="14"/>
      <c r="BBV825" s="14"/>
      <c r="BBW825" s="14"/>
      <c r="BBX825" s="14"/>
      <c r="BBY825" s="14"/>
      <c r="BBZ825" s="14"/>
      <c r="BCA825" s="14"/>
      <c r="BCB825" s="14"/>
      <c r="BCC825" s="14"/>
      <c r="BCD825" s="14"/>
      <c r="BCE825" s="14"/>
      <c r="BCF825" s="14"/>
      <c r="BCG825" s="14"/>
      <c r="BCH825" s="14"/>
      <c r="BCI825" s="14"/>
      <c r="BCJ825" s="14"/>
      <c r="BCK825" s="14"/>
      <c r="BCL825" s="14"/>
      <c r="BCM825" s="14"/>
      <c r="BCN825" s="14"/>
      <c r="BCO825" s="14"/>
      <c r="BCP825" s="14"/>
      <c r="BCQ825" s="14"/>
      <c r="BCR825" s="14"/>
      <c r="BCS825" s="14"/>
      <c r="BCT825" s="14"/>
      <c r="BCU825" s="14"/>
      <c r="BCV825" s="14"/>
      <c r="BCW825" s="14"/>
      <c r="BCX825" s="14"/>
      <c r="BCY825" s="14"/>
      <c r="BCZ825" s="14"/>
      <c r="BDA825" s="14"/>
      <c r="BDB825" s="14"/>
      <c r="BDC825" s="14"/>
      <c r="BDD825" s="14"/>
      <c r="BDE825" s="14"/>
      <c r="BDF825" s="14"/>
      <c r="BDG825" s="14"/>
      <c r="BDH825" s="14"/>
      <c r="BDI825" s="14"/>
      <c r="BDJ825" s="14"/>
      <c r="BDK825" s="14"/>
      <c r="BDL825" s="14"/>
      <c r="BDM825" s="14"/>
      <c r="BDN825" s="14"/>
      <c r="BDO825" s="14"/>
      <c r="BDP825" s="14"/>
      <c r="BDQ825" s="14"/>
      <c r="BDR825" s="14"/>
      <c r="BDS825" s="14"/>
      <c r="BDT825" s="14"/>
      <c r="BDU825" s="14"/>
      <c r="BDV825" s="14"/>
      <c r="BDW825" s="14"/>
      <c r="BDX825" s="14"/>
      <c r="BDY825" s="14"/>
      <c r="BDZ825" s="14"/>
      <c r="BEA825" s="14"/>
      <c r="BEB825" s="14"/>
      <c r="BEC825" s="14"/>
      <c r="BED825" s="14"/>
      <c r="BEE825" s="14"/>
      <c r="BEF825" s="14"/>
      <c r="BEG825" s="14"/>
      <c r="BEH825" s="14"/>
      <c r="BEI825" s="14"/>
      <c r="BEJ825" s="14"/>
      <c r="BEK825" s="14"/>
      <c r="BEL825" s="14"/>
      <c r="BEM825" s="14"/>
      <c r="BEN825" s="14"/>
      <c r="BEO825" s="14"/>
      <c r="BEP825" s="14"/>
      <c r="BEQ825" s="14"/>
      <c r="BER825" s="14"/>
      <c r="BES825" s="14"/>
      <c r="BET825" s="14"/>
      <c r="BEU825" s="14"/>
      <c r="BEV825" s="14"/>
      <c r="BEW825" s="14"/>
      <c r="BEX825" s="14"/>
      <c r="BEY825" s="14"/>
      <c r="BEZ825" s="14"/>
      <c r="BFA825" s="14"/>
      <c r="BFB825" s="14"/>
      <c r="BFC825" s="14"/>
      <c r="BFD825" s="14"/>
      <c r="BFE825" s="14"/>
      <c r="BFF825" s="14"/>
      <c r="BFG825" s="14"/>
      <c r="BFH825" s="14"/>
      <c r="BFI825" s="14"/>
      <c r="BFJ825" s="14"/>
      <c r="BFK825" s="14"/>
      <c r="BFL825" s="14"/>
      <c r="BFM825" s="14"/>
      <c r="BFN825" s="14"/>
      <c r="BFO825" s="14"/>
      <c r="BFP825" s="14"/>
      <c r="BFQ825" s="14"/>
      <c r="BFR825" s="14"/>
      <c r="BFS825" s="14"/>
      <c r="BFT825" s="14"/>
      <c r="BFU825" s="14"/>
      <c r="BFV825" s="14"/>
      <c r="BFW825" s="14"/>
      <c r="BFX825" s="14"/>
      <c r="BFY825" s="14"/>
      <c r="BFZ825" s="14"/>
      <c r="BGA825" s="14"/>
      <c r="BGB825" s="14"/>
      <c r="BGC825" s="14"/>
      <c r="BGD825" s="14"/>
      <c r="BGE825" s="14"/>
      <c r="BGF825" s="14"/>
      <c r="BGG825" s="14"/>
      <c r="BGH825" s="14"/>
      <c r="BGI825" s="14"/>
      <c r="BGJ825" s="14"/>
      <c r="BGK825" s="14"/>
      <c r="BGL825" s="14"/>
      <c r="BGM825" s="14"/>
      <c r="BGN825" s="14"/>
      <c r="BGO825" s="14"/>
      <c r="BGP825" s="14"/>
      <c r="BGQ825" s="14"/>
      <c r="BGR825" s="14"/>
      <c r="BGS825" s="14"/>
      <c r="BGT825" s="14"/>
      <c r="BGU825" s="14"/>
      <c r="BGV825" s="14"/>
      <c r="BGW825" s="14"/>
      <c r="BGX825" s="14"/>
      <c r="BGY825" s="14"/>
      <c r="BGZ825" s="14"/>
      <c r="BHA825" s="14"/>
      <c r="BHB825" s="14"/>
      <c r="BHC825" s="14"/>
      <c r="BHD825" s="14"/>
      <c r="BHE825" s="14"/>
      <c r="BHF825" s="14"/>
      <c r="BHG825" s="14"/>
      <c r="BHH825" s="14"/>
      <c r="BHI825" s="14"/>
      <c r="BHJ825" s="14"/>
      <c r="BHK825" s="14"/>
      <c r="BHL825" s="14"/>
      <c r="BHM825" s="14"/>
      <c r="BHN825" s="14"/>
      <c r="BHO825" s="14"/>
      <c r="BHP825" s="14"/>
      <c r="BHQ825" s="14"/>
      <c r="BHR825" s="14"/>
      <c r="BHS825" s="14"/>
      <c r="BHT825" s="14"/>
      <c r="BHU825" s="14"/>
      <c r="BHV825" s="14"/>
      <c r="BHW825" s="14"/>
      <c r="BHX825" s="14"/>
      <c r="BHY825" s="14"/>
      <c r="BHZ825" s="14"/>
      <c r="BIA825" s="14"/>
      <c r="BIB825" s="14"/>
      <c r="BIC825" s="14"/>
      <c r="BID825" s="14"/>
      <c r="BIE825" s="14"/>
      <c r="BIF825" s="14"/>
      <c r="BIG825" s="14"/>
      <c r="BIH825" s="14"/>
      <c r="BII825" s="14"/>
      <c r="BIJ825" s="14"/>
      <c r="BIK825" s="14"/>
      <c r="BIL825" s="14"/>
      <c r="BIM825" s="14"/>
      <c r="BIN825" s="14"/>
      <c r="BIO825" s="14"/>
      <c r="BIP825" s="14"/>
      <c r="BIQ825" s="14"/>
      <c r="BIR825" s="14"/>
      <c r="BIS825" s="14"/>
      <c r="BIT825" s="14"/>
      <c r="BIU825" s="14"/>
      <c r="BIV825" s="14"/>
      <c r="BIW825" s="14"/>
      <c r="BIX825" s="14"/>
      <c r="BIY825" s="14"/>
      <c r="BIZ825" s="14"/>
      <c r="BJA825" s="14"/>
      <c r="BJB825" s="14"/>
      <c r="BJC825" s="14"/>
      <c r="BJD825" s="14"/>
      <c r="BJE825" s="14"/>
      <c r="BJF825" s="14"/>
      <c r="BJG825" s="14"/>
      <c r="BJH825" s="14"/>
      <c r="BJI825" s="14"/>
      <c r="BJJ825" s="14"/>
      <c r="BJK825" s="14"/>
      <c r="BJL825" s="14"/>
      <c r="BJM825" s="14"/>
      <c r="BJN825" s="14"/>
      <c r="BJO825" s="14"/>
      <c r="BJP825" s="14"/>
      <c r="BJQ825" s="14"/>
      <c r="BJR825" s="14"/>
      <c r="BJS825" s="14"/>
      <c r="BJT825" s="14"/>
      <c r="BJU825" s="14"/>
      <c r="BJV825" s="14"/>
      <c r="BJW825" s="14"/>
      <c r="BJX825" s="14"/>
      <c r="BJY825" s="14"/>
      <c r="BJZ825" s="14"/>
      <c r="BKA825" s="14"/>
      <c r="BKB825" s="14"/>
      <c r="BKC825" s="14"/>
      <c r="BKD825" s="14"/>
      <c r="BKE825" s="14"/>
      <c r="BKF825" s="14"/>
      <c r="BKG825" s="14"/>
      <c r="BKH825" s="14"/>
      <c r="BKI825" s="14"/>
      <c r="BKJ825" s="14"/>
      <c r="BKK825" s="14"/>
      <c r="BKL825" s="14"/>
      <c r="BKM825" s="14"/>
      <c r="BKN825" s="14"/>
      <c r="BKO825" s="14"/>
      <c r="BKP825" s="14"/>
      <c r="BKQ825" s="14"/>
      <c r="BKR825" s="14"/>
      <c r="BKS825" s="14"/>
      <c r="BKT825" s="14"/>
      <c r="BKU825" s="14"/>
      <c r="BKV825" s="14"/>
      <c r="BKW825" s="14"/>
      <c r="BKX825" s="14"/>
      <c r="BKY825" s="14"/>
      <c r="BKZ825" s="14"/>
      <c r="BLA825" s="14"/>
      <c r="BLB825" s="14"/>
      <c r="BLC825" s="14"/>
      <c r="BLD825" s="14"/>
      <c r="BLE825" s="14"/>
      <c r="BLF825" s="14"/>
      <c r="BLG825" s="14"/>
      <c r="BLH825" s="14"/>
      <c r="BLI825" s="14"/>
      <c r="BLJ825" s="14"/>
      <c r="BLK825" s="14"/>
      <c r="BLL825" s="14"/>
      <c r="BLM825" s="14"/>
      <c r="BLN825" s="14"/>
      <c r="BLO825" s="14"/>
      <c r="BLP825" s="14"/>
      <c r="BLQ825" s="14"/>
      <c r="BLR825" s="14"/>
      <c r="BLS825" s="14"/>
      <c r="BLT825" s="14"/>
      <c r="BLU825" s="14"/>
      <c r="BLV825" s="14"/>
      <c r="BLW825" s="14"/>
      <c r="BLX825" s="14"/>
      <c r="BLY825" s="14"/>
      <c r="BLZ825" s="14"/>
      <c r="BMA825" s="14"/>
      <c r="BMB825" s="14"/>
      <c r="BMC825" s="14"/>
      <c r="BMD825" s="14"/>
      <c r="BME825" s="14"/>
      <c r="BMF825" s="14"/>
      <c r="BMG825" s="14"/>
      <c r="BMH825" s="14"/>
      <c r="BMI825" s="14"/>
      <c r="BMJ825" s="14"/>
      <c r="BMK825" s="14"/>
      <c r="BML825" s="14"/>
      <c r="BMM825" s="14"/>
      <c r="BMN825" s="14"/>
      <c r="BMO825" s="14"/>
      <c r="BMP825" s="14"/>
      <c r="BMQ825" s="14"/>
      <c r="BMR825" s="14"/>
      <c r="BMS825" s="14"/>
      <c r="BMT825" s="14"/>
      <c r="BMU825" s="14"/>
      <c r="BMV825" s="14"/>
      <c r="BMW825" s="14"/>
      <c r="BMX825" s="14"/>
      <c r="BMY825" s="14"/>
      <c r="BMZ825" s="14"/>
      <c r="BNA825" s="14"/>
      <c r="BNB825" s="14"/>
      <c r="BNC825" s="14"/>
      <c r="BND825" s="14"/>
      <c r="BNE825" s="14"/>
      <c r="BNF825" s="14"/>
      <c r="BNG825" s="14"/>
      <c r="BNH825" s="14"/>
      <c r="BNI825" s="14"/>
      <c r="BNJ825" s="14"/>
      <c r="BNK825" s="14"/>
      <c r="BNL825" s="14"/>
      <c r="BNM825" s="14"/>
      <c r="BNN825" s="14"/>
      <c r="BNO825" s="14"/>
      <c r="BNP825" s="14"/>
      <c r="BNQ825" s="14"/>
      <c r="BNR825" s="14"/>
      <c r="BNS825" s="14"/>
      <c r="BNT825" s="14"/>
      <c r="BNU825" s="14"/>
      <c r="BNV825" s="14"/>
      <c r="BNW825" s="14"/>
      <c r="BNX825" s="14"/>
      <c r="BNY825" s="14"/>
      <c r="BNZ825" s="14"/>
      <c r="BOA825" s="14"/>
      <c r="BOB825" s="14"/>
      <c r="BOC825" s="14"/>
      <c r="BOD825" s="14"/>
      <c r="BOE825" s="14"/>
      <c r="BOF825" s="14"/>
      <c r="BOG825" s="14"/>
      <c r="BOH825" s="14"/>
      <c r="BOI825" s="14"/>
      <c r="BOJ825" s="14"/>
      <c r="BOK825" s="14"/>
      <c r="BOL825" s="14"/>
      <c r="BOM825" s="14"/>
      <c r="BON825" s="14"/>
      <c r="BOO825" s="14"/>
      <c r="BOP825" s="14"/>
      <c r="BOQ825" s="14"/>
      <c r="BOR825" s="14"/>
      <c r="BOS825" s="14"/>
      <c r="BOT825" s="14"/>
      <c r="BOU825" s="14"/>
      <c r="BOV825" s="14"/>
      <c r="BOW825" s="14"/>
      <c r="BOX825" s="14"/>
      <c r="BOY825" s="14"/>
      <c r="BOZ825" s="14"/>
      <c r="BPA825" s="14"/>
      <c r="BPB825" s="14"/>
      <c r="BPC825" s="14"/>
      <c r="BPD825" s="14"/>
      <c r="BPE825" s="14"/>
      <c r="BPF825" s="14"/>
      <c r="BPG825" s="14"/>
      <c r="BPH825" s="14"/>
      <c r="BPI825" s="14"/>
      <c r="BPJ825" s="14"/>
      <c r="BPK825" s="14"/>
      <c r="BPL825" s="14"/>
      <c r="BPM825" s="14"/>
      <c r="BPN825" s="14"/>
      <c r="BPO825" s="14"/>
      <c r="BPP825" s="14"/>
      <c r="BPQ825" s="14"/>
      <c r="BPR825" s="14"/>
      <c r="BPS825" s="14"/>
      <c r="BPT825" s="14"/>
      <c r="BPU825" s="14"/>
      <c r="BPV825" s="14"/>
      <c r="BPW825" s="14"/>
      <c r="BPX825" s="14"/>
      <c r="BPY825" s="14"/>
      <c r="BPZ825" s="14"/>
      <c r="BQA825" s="14"/>
      <c r="BQB825" s="14"/>
      <c r="BQC825" s="14"/>
      <c r="BQD825" s="14"/>
      <c r="BQE825" s="14"/>
      <c r="BQF825" s="14"/>
      <c r="BQG825" s="14"/>
      <c r="BQH825" s="14"/>
      <c r="BQI825" s="14"/>
      <c r="BQJ825" s="14"/>
      <c r="BQK825" s="14"/>
      <c r="BQL825" s="14"/>
      <c r="BQM825" s="14"/>
      <c r="BQN825" s="14"/>
      <c r="BQO825" s="14"/>
      <c r="BQP825" s="14"/>
      <c r="BQQ825" s="14"/>
      <c r="BQR825" s="14"/>
      <c r="BQS825" s="14"/>
      <c r="BQT825" s="14"/>
      <c r="BQU825" s="14"/>
      <c r="BQV825" s="14"/>
      <c r="BQW825" s="14"/>
      <c r="BQX825" s="14"/>
      <c r="BQY825" s="14"/>
      <c r="BQZ825" s="14"/>
      <c r="BRA825" s="14"/>
      <c r="BRB825" s="14"/>
      <c r="BRC825" s="14"/>
      <c r="BRD825" s="14"/>
      <c r="BRE825" s="14"/>
      <c r="BRF825" s="14"/>
      <c r="BRG825" s="14"/>
      <c r="BRH825" s="14"/>
      <c r="BRI825" s="14"/>
      <c r="BRJ825" s="14"/>
      <c r="BRK825" s="14"/>
      <c r="BRL825" s="14"/>
      <c r="BRM825" s="14"/>
      <c r="BRN825" s="14"/>
      <c r="BRO825" s="14"/>
      <c r="BRP825" s="14"/>
      <c r="BRQ825" s="14"/>
      <c r="BRR825" s="14"/>
      <c r="BRS825" s="14"/>
      <c r="BRT825" s="14"/>
      <c r="BRU825" s="14"/>
      <c r="BRV825" s="14"/>
      <c r="BRW825" s="14"/>
      <c r="BRX825" s="14"/>
      <c r="BRY825" s="14"/>
      <c r="BRZ825" s="14"/>
      <c r="BSA825" s="14"/>
      <c r="BSB825" s="14"/>
      <c r="BSC825" s="14"/>
      <c r="BSD825" s="14"/>
      <c r="BSE825" s="14"/>
      <c r="BSF825" s="14"/>
      <c r="BSG825" s="14"/>
      <c r="BSH825" s="14"/>
      <c r="BSI825" s="14"/>
      <c r="BSJ825" s="14"/>
      <c r="BSK825" s="14"/>
      <c r="BSL825" s="14"/>
      <c r="BSM825" s="14"/>
      <c r="BSN825" s="14"/>
      <c r="BSO825" s="14"/>
      <c r="BSP825" s="14"/>
      <c r="BSQ825" s="14"/>
      <c r="BSR825" s="14"/>
      <c r="BSS825" s="14"/>
      <c r="BST825" s="14"/>
      <c r="BSU825" s="14"/>
      <c r="BSV825" s="14"/>
      <c r="BSW825" s="14"/>
      <c r="BSX825" s="14"/>
      <c r="BSY825" s="14"/>
      <c r="BSZ825" s="14"/>
      <c r="BTA825" s="14"/>
      <c r="BTB825" s="14"/>
      <c r="BTC825" s="14"/>
      <c r="BTD825" s="14"/>
      <c r="BTE825" s="14"/>
      <c r="BTF825" s="14"/>
      <c r="BTG825" s="14"/>
      <c r="BTH825" s="14"/>
      <c r="BTI825" s="14"/>
      <c r="BTJ825" s="14"/>
      <c r="BTK825" s="14"/>
      <c r="BTL825" s="14"/>
      <c r="BTM825" s="14"/>
      <c r="BTN825" s="14"/>
      <c r="BTO825" s="14"/>
      <c r="BTP825" s="14"/>
      <c r="BTQ825" s="14"/>
      <c r="BTR825" s="14"/>
      <c r="BTS825" s="14"/>
      <c r="BTT825" s="14"/>
      <c r="BTU825" s="14"/>
      <c r="BTV825" s="14"/>
      <c r="BTW825" s="14"/>
      <c r="BTX825" s="14"/>
      <c r="BTY825" s="14"/>
      <c r="BTZ825" s="14"/>
      <c r="BUA825" s="14"/>
      <c r="BUB825" s="14"/>
      <c r="BUC825" s="14"/>
      <c r="BUD825" s="14"/>
      <c r="BUE825" s="14"/>
      <c r="BUF825" s="14"/>
      <c r="BUG825" s="14"/>
      <c r="BUH825" s="14"/>
      <c r="BUI825" s="14"/>
      <c r="BUJ825" s="14"/>
      <c r="BUK825" s="14"/>
      <c r="BUL825" s="14"/>
      <c r="BUM825" s="14"/>
      <c r="BUN825" s="14"/>
      <c r="BUO825" s="14"/>
      <c r="BUP825" s="14"/>
      <c r="BUQ825" s="14"/>
      <c r="BUR825" s="14"/>
      <c r="BUS825" s="14"/>
      <c r="BUT825" s="14"/>
      <c r="BUU825" s="14"/>
      <c r="BUV825" s="14"/>
      <c r="BUW825" s="14"/>
      <c r="BUX825" s="14"/>
      <c r="BUY825" s="14"/>
      <c r="BUZ825" s="14"/>
      <c r="BVA825" s="14"/>
      <c r="BVB825" s="14"/>
      <c r="BVC825" s="14"/>
      <c r="BVD825" s="14"/>
      <c r="BVE825" s="14"/>
      <c r="BVF825" s="14"/>
      <c r="BVG825" s="14"/>
      <c r="BVH825" s="14"/>
      <c r="BVI825" s="14"/>
      <c r="BVJ825" s="14"/>
      <c r="BVK825" s="14"/>
      <c r="BVL825" s="14"/>
      <c r="BVM825" s="14"/>
      <c r="BVN825" s="14"/>
      <c r="BVO825" s="14"/>
      <c r="BVP825" s="14"/>
      <c r="BVQ825" s="14"/>
      <c r="BVR825" s="14"/>
      <c r="BVS825" s="14"/>
      <c r="BVT825" s="14"/>
      <c r="BVU825" s="14"/>
      <c r="BVV825" s="14"/>
      <c r="BVW825" s="14"/>
      <c r="BVX825" s="14"/>
      <c r="BVY825" s="14"/>
      <c r="BVZ825" s="14"/>
      <c r="BWA825" s="14"/>
      <c r="BWB825" s="14"/>
      <c r="BWC825" s="14"/>
      <c r="BWD825" s="14"/>
      <c r="BWE825" s="14"/>
      <c r="BWF825" s="14"/>
      <c r="BWG825" s="14"/>
      <c r="BWH825" s="14"/>
      <c r="BWI825" s="14"/>
      <c r="BWJ825" s="14"/>
      <c r="BWK825" s="14"/>
      <c r="BWL825" s="14"/>
      <c r="BWM825" s="14"/>
      <c r="BWN825" s="14"/>
      <c r="BWO825" s="14"/>
      <c r="BWP825" s="14"/>
      <c r="BWQ825" s="14"/>
      <c r="BWR825" s="14"/>
      <c r="BWS825" s="14"/>
      <c r="BWT825" s="14"/>
      <c r="BWU825" s="14"/>
      <c r="BWV825" s="14"/>
      <c r="BWW825" s="14"/>
      <c r="BWX825" s="14"/>
      <c r="BWY825" s="14"/>
      <c r="BWZ825" s="14"/>
      <c r="BXA825" s="14"/>
      <c r="BXB825" s="14"/>
      <c r="BXC825" s="14"/>
      <c r="BXD825" s="14"/>
      <c r="BXE825" s="14"/>
      <c r="BXF825" s="14"/>
      <c r="BXG825" s="14"/>
      <c r="BXH825" s="14"/>
      <c r="BXI825" s="14"/>
      <c r="BXJ825" s="14"/>
      <c r="BXK825" s="14"/>
      <c r="BXL825" s="14"/>
      <c r="BXM825" s="14"/>
      <c r="BXN825" s="14"/>
      <c r="BXO825" s="14"/>
      <c r="BXP825" s="14"/>
      <c r="BXQ825" s="14"/>
      <c r="BXR825" s="14"/>
      <c r="BXS825" s="14"/>
      <c r="BXT825" s="14"/>
      <c r="BXU825" s="14"/>
      <c r="BXV825" s="14"/>
      <c r="BXW825" s="14"/>
      <c r="BXX825" s="14"/>
      <c r="BXY825" s="14"/>
      <c r="BXZ825" s="14"/>
      <c r="BYA825" s="14"/>
      <c r="BYB825" s="14"/>
      <c r="BYC825" s="14"/>
      <c r="BYD825" s="14"/>
      <c r="BYE825" s="14"/>
      <c r="BYF825" s="14"/>
      <c r="BYG825" s="14"/>
      <c r="BYH825" s="14"/>
      <c r="BYI825" s="14"/>
      <c r="BYJ825" s="14"/>
      <c r="BYK825" s="14"/>
      <c r="BYL825" s="14"/>
      <c r="BYM825" s="14"/>
      <c r="BYN825" s="14"/>
      <c r="BYO825" s="14"/>
      <c r="BYP825" s="14"/>
      <c r="BYQ825" s="14"/>
      <c r="BYR825" s="14"/>
      <c r="BYS825" s="14"/>
      <c r="BYT825" s="14"/>
      <c r="BYU825" s="14"/>
      <c r="BYV825" s="14"/>
      <c r="BYW825" s="14"/>
      <c r="BYX825" s="14"/>
      <c r="BYY825" s="14"/>
      <c r="BYZ825" s="14"/>
      <c r="BZA825" s="14"/>
      <c r="BZB825" s="14"/>
      <c r="BZC825" s="14"/>
      <c r="BZD825" s="14"/>
      <c r="BZE825" s="14"/>
      <c r="BZF825" s="14"/>
      <c r="BZG825" s="14"/>
      <c r="BZH825" s="14"/>
      <c r="BZI825" s="14"/>
      <c r="BZJ825" s="14"/>
      <c r="BZK825" s="14"/>
      <c r="BZL825" s="14"/>
      <c r="BZM825" s="14"/>
      <c r="BZN825" s="14"/>
      <c r="BZO825" s="14"/>
      <c r="BZP825" s="14"/>
      <c r="BZQ825" s="14"/>
      <c r="BZR825" s="14"/>
      <c r="BZS825" s="14"/>
      <c r="BZT825" s="14"/>
      <c r="BZU825" s="14"/>
      <c r="BZV825" s="14"/>
      <c r="BZW825" s="14"/>
      <c r="BZX825" s="14"/>
      <c r="BZY825" s="14"/>
      <c r="BZZ825" s="14"/>
      <c r="CAA825" s="14"/>
      <c r="CAB825" s="14"/>
      <c r="CAC825" s="14"/>
      <c r="CAD825" s="14"/>
      <c r="CAE825" s="14"/>
      <c r="CAF825" s="14"/>
      <c r="CAG825" s="14"/>
      <c r="CAH825" s="14"/>
      <c r="CAI825" s="14"/>
      <c r="CAJ825" s="14"/>
      <c r="CAK825" s="14"/>
      <c r="CAL825" s="14"/>
      <c r="CAM825" s="14"/>
      <c r="CAN825" s="14"/>
      <c r="CAO825" s="14"/>
      <c r="CAP825" s="14"/>
      <c r="CAQ825" s="14"/>
      <c r="CAR825" s="14"/>
      <c r="CAS825" s="14"/>
      <c r="CAT825" s="14"/>
      <c r="CAU825" s="14"/>
      <c r="CAV825" s="14"/>
      <c r="CAW825" s="14"/>
      <c r="CAX825" s="14"/>
      <c r="CAY825" s="14"/>
      <c r="CAZ825" s="14"/>
      <c r="CBA825" s="14"/>
      <c r="CBB825" s="14"/>
      <c r="CBC825" s="14"/>
      <c r="CBD825" s="14"/>
      <c r="CBE825" s="14"/>
      <c r="CBF825" s="14"/>
      <c r="CBG825" s="14"/>
      <c r="CBH825" s="14"/>
      <c r="CBI825" s="14"/>
      <c r="CBJ825" s="14"/>
      <c r="CBK825" s="14"/>
      <c r="CBL825" s="14"/>
      <c r="CBM825" s="14"/>
      <c r="CBN825" s="14"/>
      <c r="CBO825" s="14"/>
      <c r="CBP825" s="14"/>
      <c r="CBQ825" s="14"/>
      <c r="CBR825" s="14"/>
      <c r="CBS825" s="14"/>
      <c r="CBT825" s="14"/>
      <c r="CBU825" s="14"/>
      <c r="CBV825" s="14"/>
      <c r="CBW825" s="14"/>
      <c r="CBX825" s="14"/>
      <c r="CBY825" s="14"/>
      <c r="CBZ825" s="14"/>
      <c r="CCA825" s="14"/>
      <c r="CCB825" s="14"/>
      <c r="CCC825" s="14"/>
      <c r="CCD825" s="14"/>
      <c r="CCE825" s="14"/>
      <c r="CCF825" s="14"/>
      <c r="CCG825" s="14"/>
      <c r="CCH825" s="14"/>
      <c r="CCI825" s="14"/>
      <c r="CCJ825" s="14"/>
      <c r="CCK825" s="14"/>
      <c r="CCL825" s="14"/>
      <c r="CCM825" s="14"/>
      <c r="CCN825" s="14"/>
      <c r="CCO825" s="14"/>
      <c r="CCP825" s="14"/>
      <c r="CCQ825" s="14"/>
      <c r="CCR825" s="14"/>
      <c r="CCS825" s="14"/>
      <c r="CCT825" s="14"/>
      <c r="CCU825" s="14"/>
      <c r="CCV825" s="14"/>
      <c r="CCW825" s="14"/>
      <c r="CCX825" s="14"/>
      <c r="CCY825" s="14"/>
      <c r="CCZ825" s="14"/>
      <c r="CDA825" s="14"/>
      <c r="CDB825" s="14"/>
      <c r="CDC825" s="14"/>
      <c r="CDD825" s="14"/>
      <c r="CDE825" s="14"/>
      <c r="CDF825" s="14"/>
      <c r="CDG825" s="14"/>
      <c r="CDH825" s="14"/>
      <c r="CDI825" s="14"/>
      <c r="CDJ825" s="14"/>
      <c r="CDK825" s="14"/>
      <c r="CDL825" s="14"/>
      <c r="CDM825" s="14"/>
      <c r="CDN825" s="14"/>
      <c r="CDO825" s="14"/>
      <c r="CDP825" s="14"/>
      <c r="CDQ825" s="14"/>
      <c r="CDR825" s="14"/>
      <c r="CDS825" s="14"/>
      <c r="CDT825" s="14"/>
      <c r="CDU825" s="14"/>
      <c r="CDV825" s="14"/>
      <c r="CDW825" s="14"/>
      <c r="CDX825" s="14"/>
      <c r="CDY825" s="14"/>
      <c r="CDZ825" s="14"/>
      <c r="CEA825" s="14"/>
      <c r="CEB825" s="14"/>
      <c r="CEC825" s="14"/>
      <c r="CED825" s="14"/>
      <c r="CEE825" s="14"/>
      <c r="CEF825" s="14"/>
      <c r="CEG825" s="14"/>
      <c r="CEH825" s="14"/>
      <c r="CEI825" s="14"/>
      <c r="CEJ825" s="14"/>
      <c r="CEK825" s="14"/>
      <c r="CEL825" s="14"/>
      <c r="CEM825" s="14"/>
      <c r="CEN825" s="14"/>
      <c r="CEO825" s="14"/>
      <c r="CEP825" s="14"/>
      <c r="CEQ825" s="14"/>
      <c r="CER825" s="14"/>
      <c r="CES825" s="14"/>
      <c r="CET825" s="14"/>
      <c r="CEU825" s="14"/>
      <c r="CEV825" s="14"/>
      <c r="CEW825" s="14"/>
      <c r="CEX825" s="14"/>
      <c r="CEY825" s="14"/>
      <c r="CEZ825" s="14"/>
      <c r="CFA825" s="14"/>
      <c r="CFB825" s="14"/>
      <c r="CFC825" s="14"/>
      <c r="CFD825" s="14"/>
      <c r="CFE825" s="14"/>
      <c r="CFF825" s="14"/>
      <c r="CFG825" s="14"/>
      <c r="CFH825" s="14"/>
      <c r="CFI825" s="14"/>
      <c r="CFJ825" s="14"/>
      <c r="CFK825" s="14"/>
      <c r="CFL825" s="14"/>
      <c r="CFM825" s="14"/>
      <c r="CFN825" s="14"/>
      <c r="CFO825" s="14"/>
      <c r="CFP825" s="14"/>
      <c r="CFQ825" s="14"/>
      <c r="CFR825" s="14"/>
      <c r="CFS825" s="14"/>
      <c r="CFT825" s="14"/>
      <c r="CFU825" s="14"/>
      <c r="CFV825" s="14"/>
      <c r="CFW825" s="14"/>
      <c r="CFX825" s="14"/>
      <c r="CFY825" s="14"/>
      <c r="CFZ825" s="14"/>
      <c r="CGA825" s="14"/>
      <c r="CGB825" s="14"/>
      <c r="CGC825" s="14"/>
      <c r="CGD825" s="14"/>
      <c r="CGE825" s="14"/>
      <c r="CGF825" s="14"/>
      <c r="CGG825" s="14"/>
      <c r="CGH825" s="14"/>
      <c r="CGI825" s="14"/>
      <c r="CGJ825" s="14"/>
      <c r="CGK825" s="14"/>
      <c r="CGL825" s="14"/>
      <c r="CGM825" s="14"/>
      <c r="CGN825" s="14"/>
      <c r="CGO825" s="14"/>
      <c r="CGP825" s="14"/>
      <c r="CGQ825" s="14"/>
      <c r="CGR825" s="14"/>
      <c r="CGS825" s="14"/>
      <c r="CGT825" s="14"/>
      <c r="CGU825" s="14"/>
      <c r="CGV825" s="14"/>
      <c r="CGW825" s="14"/>
      <c r="CGX825" s="14"/>
      <c r="CGY825" s="14"/>
      <c r="CGZ825" s="14"/>
      <c r="CHA825" s="14"/>
      <c r="CHB825" s="14"/>
      <c r="CHC825" s="14"/>
      <c r="CHD825" s="14"/>
      <c r="CHE825" s="14"/>
      <c r="CHF825" s="14"/>
      <c r="CHG825" s="14"/>
      <c r="CHH825" s="14"/>
      <c r="CHI825" s="14"/>
      <c r="CHJ825" s="14"/>
      <c r="CHK825" s="14"/>
      <c r="CHL825" s="14"/>
      <c r="CHM825" s="14"/>
      <c r="CHN825" s="14"/>
      <c r="CHO825" s="14"/>
      <c r="CHP825" s="14"/>
      <c r="CHQ825" s="14"/>
      <c r="CHR825" s="14"/>
      <c r="CHS825" s="14"/>
      <c r="CHT825" s="14"/>
      <c r="CHU825" s="14"/>
      <c r="CHV825" s="14"/>
      <c r="CHW825" s="14"/>
      <c r="CHX825" s="14"/>
      <c r="CHY825" s="14"/>
      <c r="CHZ825" s="14"/>
      <c r="CIA825" s="14"/>
      <c r="CIB825" s="14"/>
      <c r="CIC825" s="14"/>
      <c r="CID825" s="14"/>
      <c r="CIE825" s="14"/>
      <c r="CIF825" s="14"/>
      <c r="CIG825" s="14"/>
      <c r="CIH825" s="14"/>
      <c r="CII825" s="14"/>
      <c r="CIJ825" s="14"/>
      <c r="CIK825" s="14"/>
      <c r="CIL825" s="14"/>
      <c r="CIM825" s="14"/>
      <c r="CIN825" s="14"/>
      <c r="CIO825" s="14"/>
      <c r="CIP825" s="14"/>
      <c r="CIQ825" s="14"/>
      <c r="CIR825" s="14"/>
      <c r="CIS825" s="14"/>
      <c r="CIT825" s="14"/>
      <c r="CIU825" s="14"/>
      <c r="CIV825" s="14"/>
      <c r="CIW825" s="14"/>
      <c r="CIX825" s="14"/>
      <c r="CIY825" s="14"/>
      <c r="CIZ825" s="14"/>
      <c r="CJA825" s="14"/>
      <c r="CJB825" s="14"/>
      <c r="CJC825" s="14"/>
      <c r="CJD825" s="14"/>
      <c r="CJE825" s="14"/>
      <c r="CJF825" s="14"/>
      <c r="CJG825" s="14"/>
      <c r="CJH825" s="14"/>
      <c r="CJI825" s="14"/>
      <c r="CJJ825" s="14"/>
      <c r="CJK825" s="14"/>
      <c r="CJL825" s="14"/>
      <c r="CJM825" s="14"/>
      <c r="CJN825" s="14"/>
      <c r="CJO825" s="14"/>
      <c r="CJP825" s="14"/>
      <c r="CJQ825" s="14"/>
      <c r="CJR825" s="14"/>
      <c r="CJS825" s="14"/>
      <c r="CJT825" s="14"/>
      <c r="CJU825" s="14"/>
      <c r="CJV825" s="14"/>
      <c r="CJW825" s="14"/>
      <c r="CJX825" s="14"/>
      <c r="CJY825" s="14"/>
      <c r="CJZ825" s="14"/>
      <c r="CKA825" s="14"/>
      <c r="CKB825" s="14"/>
      <c r="CKC825" s="14"/>
      <c r="CKD825" s="14"/>
      <c r="CKE825" s="14"/>
      <c r="CKF825" s="14"/>
      <c r="CKG825" s="14"/>
      <c r="CKH825" s="14"/>
      <c r="CKI825" s="14"/>
      <c r="CKJ825" s="14"/>
      <c r="CKK825" s="14"/>
      <c r="CKL825" s="14"/>
      <c r="CKM825" s="14"/>
      <c r="CKN825" s="14"/>
      <c r="CKO825" s="14"/>
      <c r="CKP825" s="14"/>
      <c r="CKQ825" s="14"/>
      <c r="CKR825" s="14"/>
      <c r="CKS825" s="14"/>
      <c r="CKT825" s="14"/>
      <c r="CKU825" s="14"/>
      <c r="CKV825" s="14"/>
      <c r="CKW825" s="14"/>
      <c r="CKX825" s="14"/>
      <c r="CKY825" s="14"/>
      <c r="CKZ825" s="14"/>
      <c r="CLA825" s="14"/>
      <c r="CLB825" s="14"/>
      <c r="CLC825" s="14"/>
      <c r="CLD825" s="14"/>
      <c r="CLE825" s="14"/>
      <c r="CLF825" s="14"/>
      <c r="CLG825" s="14"/>
      <c r="CLH825" s="14"/>
      <c r="CLI825" s="14"/>
      <c r="CLJ825" s="14"/>
      <c r="CLK825" s="14"/>
      <c r="CLL825" s="14"/>
      <c r="CLM825" s="14"/>
      <c r="CLN825" s="14"/>
      <c r="CLO825" s="14"/>
      <c r="CLP825" s="14"/>
      <c r="CLQ825" s="14"/>
      <c r="CLR825" s="14"/>
      <c r="CLS825" s="14"/>
      <c r="CLT825" s="14"/>
      <c r="CLU825" s="14"/>
      <c r="CLV825" s="14"/>
      <c r="CLW825" s="14"/>
      <c r="CLX825" s="14"/>
      <c r="CLY825" s="14"/>
      <c r="CLZ825" s="14"/>
      <c r="CMA825" s="14"/>
      <c r="CMB825" s="14"/>
      <c r="CMC825" s="14"/>
      <c r="CMD825" s="14"/>
      <c r="CME825" s="14"/>
      <c r="CMF825" s="14"/>
      <c r="CMG825" s="14"/>
      <c r="CMH825" s="14"/>
      <c r="CMI825" s="14"/>
      <c r="CMJ825" s="14"/>
      <c r="CMK825" s="14"/>
      <c r="CML825" s="14"/>
      <c r="CMM825" s="14"/>
      <c r="CMN825" s="14"/>
      <c r="CMO825" s="14"/>
      <c r="CMP825" s="14"/>
      <c r="CMQ825" s="14"/>
      <c r="CMR825" s="14"/>
      <c r="CMS825" s="14"/>
      <c r="CMT825" s="14"/>
      <c r="CMU825" s="14"/>
      <c r="CMV825" s="14"/>
      <c r="CMW825" s="14"/>
      <c r="CMX825" s="14"/>
      <c r="CMY825" s="14"/>
      <c r="CMZ825" s="14"/>
      <c r="CNA825" s="14"/>
      <c r="CNB825" s="14"/>
      <c r="CNC825" s="14"/>
      <c r="CND825" s="14"/>
      <c r="CNE825" s="14"/>
      <c r="CNF825" s="14"/>
      <c r="CNG825" s="14"/>
      <c r="CNH825" s="14"/>
      <c r="CNI825" s="14"/>
      <c r="CNJ825" s="14"/>
      <c r="CNK825" s="14"/>
      <c r="CNL825" s="14"/>
      <c r="CNM825" s="14"/>
      <c r="CNN825" s="14"/>
      <c r="CNO825" s="14"/>
      <c r="CNP825" s="14"/>
      <c r="CNQ825" s="14"/>
      <c r="CNR825" s="14"/>
      <c r="CNS825" s="14"/>
      <c r="CNT825" s="14"/>
      <c r="CNU825" s="14"/>
      <c r="CNV825" s="14"/>
      <c r="CNW825" s="14"/>
      <c r="CNX825" s="14"/>
      <c r="CNY825" s="14"/>
      <c r="CNZ825" s="14"/>
      <c r="COA825" s="14"/>
      <c r="COB825" s="14"/>
      <c r="COC825" s="14"/>
      <c r="COD825" s="14"/>
      <c r="COE825" s="14"/>
      <c r="COF825" s="14"/>
      <c r="COG825" s="14"/>
      <c r="COH825" s="14"/>
      <c r="COI825" s="14"/>
      <c r="COJ825" s="14"/>
      <c r="COK825" s="14"/>
      <c r="COL825" s="14"/>
      <c r="COM825" s="14"/>
      <c r="CON825" s="14"/>
      <c r="COO825" s="14"/>
      <c r="COP825" s="14"/>
      <c r="COQ825" s="14"/>
      <c r="COR825" s="14"/>
      <c r="COS825" s="14"/>
      <c r="COT825" s="14"/>
      <c r="COU825" s="14"/>
      <c r="COV825" s="14"/>
      <c r="COW825" s="14"/>
      <c r="COX825" s="14"/>
      <c r="COY825" s="14"/>
      <c r="COZ825" s="14"/>
      <c r="CPA825" s="14"/>
      <c r="CPB825" s="14"/>
      <c r="CPC825" s="14"/>
      <c r="CPD825" s="14"/>
      <c r="CPE825" s="14"/>
      <c r="CPF825" s="14"/>
      <c r="CPG825" s="14"/>
      <c r="CPH825" s="14"/>
      <c r="CPI825" s="14"/>
      <c r="CPJ825" s="14"/>
      <c r="CPK825" s="14"/>
      <c r="CPL825" s="14"/>
      <c r="CPM825" s="14"/>
      <c r="CPN825" s="14"/>
      <c r="CPO825" s="14"/>
      <c r="CPP825" s="14"/>
      <c r="CPQ825" s="14"/>
      <c r="CPR825" s="14"/>
      <c r="CPS825" s="14"/>
      <c r="CPT825" s="14"/>
      <c r="CPU825" s="14"/>
      <c r="CPV825" s="14"/>
      <c r="CPW825" s="14"/>
      <c r="CPX825" s="14"/>
      <c r="CPY825" s="14"/>
      <c r="CPZ825" s="14"/>
      <c r="CQA825" s="14"/>
      <c r="CQB825" s="14"/>
      <c r="CQC825" s="14"/>
      <c r="CQD825" s="14"/>
      <c r="CQE825" s="14"/>
      <c r="CQF825" s="14"/>
      <c r="CQG825" s="14"/>
      <c r="CQH825" s="14"/>
      <c r="CQI825" s="14"/>
      <c r="CQJ825" s="14"/>
      <c r="CQK825" s="14"/>
      <c r="CQL825" s="14"/>
      <c r="CQM825" s="14"/>
      <c r="CQN825" s="14"/>
      <c r="CQO825" s="14"/>
      <c r="CQP825" s="14"/>
      <c r="CQQ825" s="14"/>
      <c r="CQR825" s="14"/>
      <c r="CQS825" s="14"/>
      <c r="CQT825" s="14"/>
      <c r="CQU825" s="14"/>
      <c r="CQV825" s="14"/>
      <c r="CQW825" s="14"/>
      <c r="CQX825" s="14"/>
      <c r="CQY825" s="14"/>
      <c r="CQZ825" s="14"/>
      <c r="CRA825" s="14"/>
      <c r="CRB825" s="14"/>
      <c r="CRC825" s="14"/>
      <c r="CRD825" s="14"/>
      <c r="CRE825" s="14"/>
      <c r="CRF825" s="14"/>
      <c r="CRG825" s="14"/>
      <c r="CRH825" s="14"/>
      <c r="CRI825" s="14"/>
      <c r="CRJ825" s="14"/>
      <c r="CRK825" s="14"/>
      <c r="CRL825" s="14"/>
      <c r="CRM825" s="14"/>
      <c r="CRN825" s="14"/>
      <c r="CRO825" s="14"/>
      <c r="CRP825" s="14"/>
      <c r="CRQ825" s="14"/>
      <c r="CRR825" s="14"/>
      <c r="CRS825" s="14"/>
      <c r="CRT825" s="14"/>
      <c r="CRU825" s="14"/>
      <c r="CRV825" s="14"/>
      <c r="CRW825" s="14"/>
      <c r="CRX825" s="14"/>
      <c r="CRY825" s="14"/>
      <c r="CRZ825" s="14"/>
      <c r="CSA825" s="14"/>
      <c r="CSB825" s="14"/>
      <c r="CSC825" s="14"/>
      <c r="CSD825" s="14"/>
      <c r="CSE825" s="14"/>
      <c r="CSF825" s="14"/>
      <c r="CSG825" s="14"/>
      <c r="CSH825" s="14"/>
      <c r="CSI825" s="14"/>
      <c r="CSJ825" s="14"/>
      <c r="CSK825" s="14"/>
      <c r="CSL825" s="14"/>
      <c r="CSM825" s="14"/>
      <c r="CSN825" s="14"/>
      <c r="CSO825" s="14"/>
      <c r="CSP825" s="14"/>
      <c r="CSQ825" s="14"/>
      <c r="CSR825" s="14"/>
      <c r="CSS825" s="14"/>
      <c r="CST825" s="14"/>
      <c r="CSU825" s="14"/>
      <c r="CSV825" s="14"/>
      <c r="CSW825" s="14"/>
      <c r="CSX825" s="14"/>
      <c r="CSY825" s="14"/>
      <c r="CSZ825" s="14"/>
      <c r="CTA825" s="14"/>
      <c r="CTB825" s="14"/>
      <c r="CTC825" s="14"/>
      <c r="CTD825" s="14"/>
      <c r="CTE825" s="14"/>
      <c r="CTF825" s="14"/>
      <c r="CTG825" s="14"/>
      <c r="CTH825" s="14"/>
      <c r="CTI825" s="14"/>
      <c r="CTJ825" s="14"/>
      <c r="CTK825" s="14"/>
      <c r="CTL825" s="14"/>
      <c r="CTM825" s="14"/>
      <c r="CTN825" s="14"/>
      <c r="CTO825" s="14"/>
      <c r="CTP825" s="14"/>
      <c r="CTQ825" s="14"/>
      <c r="CTR825" s="14"/>
      <c r="CTS825" s="14"/>
      <c r="CTT825" s="14"/>
      <c r="CTU825" s="14"/>
      <c r="CTV825" s="14"/>
      <c r="CTW825" s="14"/>
      <c r="CTX825" s="14"/>
      <c r="CTY825" s="14"/>
      <c r="CTZ825" s="14"/>
      <c r="CUA825" s="14"/>
      <c r="CUB825" s="14"/>
      <c r="CUC825" s="14"/>
      <c r="CUD825" s="14"/>
      <c r="CUE825" s="14"/>
      <c r="CUF825" s="14"/>
      <c r="CUG825" s="14"/>
      <c r="CUH825" s="14"/>
      <c r="CUI825" s="14"/>
      <c r="CUJ825" s="14"/>
      <c r="CUK825" s="14"/>
      <c r="CUL825" s="14"/>
      <c r="CUM825" s="14"/>
      <c r="CUN825" s="14"/>
      <c r="CUO825" s="14"/>
      <c r="CUP825" s="14"/>
      <c r="CUQ825" s="14"/>
      <c r="CUR825" s="14"/>
      <c r="CUS825" s="14"/>
      <c r="CUT825" s="14"/>
      <c r="CUU825" s="14"/>
      <c r="CUV825" s="14"/>
      <c r="CUW825" s="14"/>
      <c r="CUX825" s="14"/>
      <c r="CUY825" s="14"/>
      <c r="CUZ825" s="14"/>
      <c r="CVA825" s="14"/>
      <c r="CVB825" s="14"/>
      <c r="CVC825" s="14"/>
      <c r="CVD825" s="14"/>
      <c r="CVE825" s="14"/>
      <c r="CVF825" s="14"/>
      <c r="CVG825" s="14"/>
      <c r="CVH825" s="14"/>
      <c r="CVI825" s="14"/>
      <c r="CVJ825" s="14"/>
      <c r="CVK825" s="14"/>
      <c r="CVL825" s="14"/>
      <c r="CVM825" s="14"/>
      <c r="CVN825" s="14"/>
      <c r="CVO825" s="14"/>
      <c r="CVP825" s="14"/>
      <c r="CVQ825" s="14"/>
      <c r="CVR825" s="14"/>
      <c r="CVS825" s="14"/>
      <c r="CVT825" s="14"/>
      <c r="CVU825" s="14"/>
      <c r="CVV825" s="14"/>
      <c r="CVW825" s="14"/>
      <c r="CVX825" s="14"/>
      <c r="CVY825" s="14"/>
      <c r="CVZ825" s="14"/>
      <c r="CWA825" s="14"/>
      <c r="CWB825" s="14"/>
      <c r="CWC825" s="14"/>
      <c r="CWD825" s="14"/>
      <c r="CWE825" s="14"/>
      <c r="CWF825" s="14"/>
      <c r="CWG825" s="14"/>
      <c r="CWH825" s="14"/>
      <c r="CWI825" s="14"/>
      <c r="CWJ825" s="14"/>
      <c r="CWK825" s="14"/>
      <c r="CWL825" s="14"/>
      <c r="CWM825" s="14"/>
      <c r="CWN825" s="14"/>
      <c r="CWO825" s="14"/>
      <c r="CWP825" s="14"/>
      <c r="CWQ825" s="14"/>
      <c r="CWR825" s="14"/>
      <c r="CWS825" s="14"/>
      <c r="CWT825" s="14"/>
      <c r="CWU825" s="14"/>
      <c r="CWV825" s="14"/>
      <c r="CWW825" s="14"/>
      <c r="CWX825" s="14"/>
      <c r="CWY825" s="14"/>
      <c r="CWZ825" s="14"/>
      <c r="CXA825" s="14"/>
      <c r="CXB825" s="14"/>
      <c r="CXC825" s="14"/>
      <c r="CXD825" s="14"/>
      <c r="CXE825" s="14"/>
      <c r="CXF825" s="14"/>
      <c r="CXG825" s="14"/>
      <c r="CXH825" s="14"/>
      <c r="CXI825" s="14"/>
      <c r="CXJ825" s="14"/>
      <c r="CXK825" s="14"/>
      <c r="CXL825" s="14"/>
      <c r="CXM825" s="14"/>
      <c r="CXN825" s="14"/>
      <c r="CXO825" s="14"/>
      <c r="CXP825" s="14"/>
      <c r="CXQ825" s="14"/>
      <c r="CXR825" s="14"/>
      <c r="CXS825" s="14"/>
      <c r="CXT825" s="14"/>
      <c r="CXU825" s="14"/>
      <c r="CXV825" s="14"/>
      <c r="CXW825" s="14"/>
      <c r="CXX825" s="14"/>
      <c r="CXY825" s="14"/>
      <c r="CXZ825" s="14"/>
      <c r="CYA825" s="14"/>
      <c r="CYB825" s="14"/>
      <c r="CYC825" s="14"/>
      <c r="CYD825" s="14"/>
      <c r="CYE825" s="14"/>
      <c r="CYF825" s="14"/>
      <c r="CYG825" s="14"/>
      <c r="CYH825" s="14"/>
      <c r="CYI825" s="14"/>
      <c r="CYJ825" s="14"/>
      <c r="CYK825" s="14"/>
      <c r="CYL825" s="14"/>
      <c r="CYM825" s="14"/>
      <c r="CYN825" s="14"/>
      <c r="CYO825" s="14"/>
      <c r="CYP825" s="14"/>
      <c r="CYQ825" s="14"/>
      <c r="CYR825" s="14"/>
      <c r="CYS825" s="14"/>
      <c r="CYT825" s="14"/>
      <c r="CYU825" s="14"/>
      <c r="CYV825" s="14"/>
      <c r="CYW825" s="14"/>
      <c r="CYX825" s="14"/>
      <c r="CYY825" s="14"/>
      <c r="CYZ825" s="14"/>
      <c r="CZA825" s="14"/>
      <c r="CZB825" s="14"/>
      <c r="CZC825" s="14"/>
      <c r="CZD825" s="14"/>
      <c r="CZE825" s="14"/>
      <c r="CZF825" s="14"/>
      <c r="CZG825" s="14"/>
      <c r="CZH825" s="14"/>
      <c r="CZI825" s="14"/>
      <c r="CZJ825" s="14"/>
      <c r="CZK825" s="14"/>
      <c r="CZL825" s="14"/>
      <c r="CZM825" s="14"/>
      <c r="CZN825" s="14"/>
      <c r="CZO825" s="14"/>
      <c r="CZP825" s="14"/>
      <c r="CZQ825" s="14"/>
      <c r="CZR825" s="14"/>
      <c r="CZS825" s="14"/>
      <c r="CZT825" s="14"/>
      <c r="CZU825" s="14"/>
      <c r="CZV825" s="14"/>
      <c r="CZW825" s="14"/>
      <c r="CZX825" s="14"/>
      <c r="CZY825" s="14"/>
      <c r="CZZ825" s="14"/>
      <c r="DAA825" s="14"/>
      <c r="DAB825" s="14"/>
      <c r="DAC825" s="14"/>
      <c r="DAD825" s="14"/>
      <c r="DAE825" s="14"/>
      <c r="DAF825" s="14"/>
      <c r="DAG825" s="14"/>
      <c r="DAH825" s="14"/>
      <c r="DAI825" s="14"/>
      <c r="DAJ825" s="14"/>
      <c r="DAK825" s="14"/>
      <c r="DAL825" s="14"/>
      <c r="DAM825" s="14"/>
      <c r="DAN825" s="14"/>
      <c r="DAO825" s="14"/>
      <c r="DAP825" s="14"/>
      <c r="DAQ825" s="14"/>
      <c r="DAR825" s="14"/>
      <c r="DAS825" s="14"/>
      <c r="DAT825" s="14"/>
      <c r="DAU825" s="14"/>
      <c r="DAV825" s="14"/>
      <c r="DAW825" s="14"/>
      <c r="DAX825" s="14"/>
      <c r="DAY825" s="14"/>
      <c r="DAZ825" s="14"/>
      <c r="DBA825" s="14"/>
      <c r="DBB825" s="14"/>
      <c r="DBC825" s="14"/>
      <c r="DBD825" s="14"/>
      <c r="DBE825" s="14"/>
      <c r="DBF825" s="14"/>
      <c r="DBG825" s="14"/>
      <c r="DBH825" s="14"/>
      <c r="DBI825" s="14"/>
      <c r="DBJ825" s="14"/>
      <c r="DBK825" s="14"/>
      <c r="DBL825" s="14"/>
      <c r="DBM825" s="14"/>
      <c r="DBN825" s="14"/>
      <c r="DBO825" s="14"/>
      <c r="DBP825" s="14"/>
      <c r="DBQ825" s="14"/>
      <c r="DBR825" s="14"/>
      <c r="DBS825" s="14"/>
      <c r="DBT825" s="14"/>
      <c r="DBU825" s="14"/>
      <c r="DBV825" s="14"/>
      <c r="DBW825" s="14"/>
      <c r="DBX825" s="14"/>
      <c r="DBY825" s="14"/>
      <c r="DBZ825" s="14"/>
      <c r="DCA825" s="14"/>
      <c r="DCB825" s="14"/>
      <c r="DCC825" s="14"/>
      <c r="DCD825" s="14"/>
      <c r="DCE825" s="14"/>
      <c r="DCF825" s="14"/>
      <c r="DCG825" s="14"/>
      <c r="DCH825" s="14"/>
      <c r="DCI825" s="14"/>
      <c r="DCJ825" s="14"/>
      <c r="DCK825" s="14"/>
      <c r="DCL825" s="14"/>
      <c r="DCM825" s="14"/>
      <c r="DCN825" s="14"/>
      <c r="DCO825" s="14"/>
      <c r="DCP825" s="14"/>
      <c r="DCQ825" s="14"/>
      <c r="DCR825" s="14"/>
      <c r="DCS825" s="14"/>
      <c r="DCT825" s="14"/>
      <c r="DCU825" s="14"/>
      <c r="DCV825" s="14"/>
      <c r="DCW825" s="14"/>
      <c r="DCX825" s="14"/>
      <c r="DCY825" s="14"/>
      <c r="DCZ825" s="14"/>
      <c r="DDA825" s="14"/>
      <c r="DDB825" s="14"/>
      <c r="DDC825" s="14"/>
      <c r="DDD825" s="14"/>
      <c r="DDE825" s="14"/>
      <c r="DDF825" s="14"/>
      <c r="DDG825" s="14"/>
      <c r="DDH825" s="14"/>
      <c r="DDI825" s="14"/>
      <c r="DDJ825" s="14"/>
      <c r="DDK825" s="14"/>
      <c r="DDL825" s="14"/>
      <c r="DDM825" s="14"/>
      <c r="DDN825" s="14"/>
      <c r="DDO825" s="14"/>
      <c r="DDP825" s="14"/>
      <c r="DDQ825" s="14"/>
      <c r="DDR825" s="14"/>
      <c r="DDS825" s="14"/>
      <c r="DDT825" s="14"/>
      <c r="DDU825" s="14"/>
      <c r="DDV825" s="14"/>
      <c r="DDW825" s="14"/>
      <c r="DDX825" s="14"/>
      <c r="DDY825" s="14"/>
      <c r="DDZ825" s="14"/>
      <c r="DEA825" s="14"/>
      <c r="DEB825" s="14"/>
      <c r="DEC825" s="14"/>
      <c r="DED825" s="14"/>
      <c r="DEE825" s="14"/>
      <c r="DEF825" s="14"/>
      <c r="DEG825" s="14"/>
      <c r="DEH825" s="14"/>
      <c r="DEI825" s="14"/>
      <c r="DEJ825" s="14"/>
      <c r="DEK825" s="14"/>
      <c r="DEL825" s="14"/>
      <c r="DEM825" s="14"/>
      <c r="DEN825" s="14"/>
      <c r="DEO825" s="14"/>
      <c r="DEP825" s="14"/>
      <c r="DEQ825" s="14"/>
      <c r="DER825" s="14"/>
      <c r="DES825" s="14"/>
      <c r="DET825" s="14"/>
      <c r="DEU825" s="14"/>
      <c r="DEV825" s="14"/>
      <c r="DEW825" s="14"/>
      <c r="DEX825" s="14"/>
      <c r="DEY825" s="14"/>
      <c r="DEZ825" s="14"/>
      <c r="DFA825" s="14"/>
      <c r="DFB825" s="14"/>
      <c r="DFC825" s="14"/>
      <c r="DFD825" s="14"/>
      <c r="DFE825" s="14"/>
      <c r="DFF825" s="14"/>
      <c r="DFG825" s="14"/>
      <c r="DFH825" s="14"/>
      <c r="DFI825" s="14"/>
      <c r="DFJ825" s="14"/>
      <c r="DFK825" s="14"/>
      <c r="DFL825" s="14"/>
      <c r="DFM825" s="14"/>
      <c r="DFN825" s="14"/>
      <c r="DFO825" s="14"/>
      <c r="DFP825" s="14"/>
      <c r="DFQ825" s="14"/>
      <c r="DFR825" s="14"/>
      <c r="DFS825" s="14"/>
      <c r="DFT825" s="14"/>
      <c r="DFU825" s="14"/>
      <c r="DFV825" s="14"/>
      <c r="DFW825" s="14"/>
      <c r="DFX825" s="14"/>
      <c r="DFY825" s="14"/>
      <c r="DFZ825" s="14"/>
      <c r="DGA825" s="14"/>
      <c r="DGB825" s="14"/>
      <c r="DGC825" s="14"/>
      <c r="DGD825" s="14"/>
      <c r="DGE825" s="14"/>
      <c r="DGF825" s="14"/>
      <c r="DGG825" s="14"/>
      <c r="DGH825" s="14"/>
      <c r="DGI825" s="14"/>
      <c r="DGJ825" s="14"/>
      <c r="DGK825" s="14"/>
      <c r="DGL825" s="14"/>
      <c r="DGM825" s="14"/>
      <c r="DGN825" s="14"/>
      <c r="DGO825" s="14"/>
      <c r="DGP825" s="14"/>
      <c r="DGQ825" s="14"/>
      <c r="DGR825" s="14"/>
      <c r="DGS825" s="14"/>
      <c r="DGT825" s="14"/>
      <c r="DGU825" s="14"/>
      <c r="DGV825" s="14"/>
      <c r="DGW825" s="14"/>
      <c r="DGX825" s="14"/>
      <c r="DGY825" s="14"/>
      <c r="DGZ825" s="14"/>
      <c r="DHA825" s="14"/>
      <c r="DHB825" s="14"/>
      <c r="DHC825" s="14"/>
      <c r="DHD825" s="14"/>
      <c r="DHE825" s="14"/>
      <c r="DHF825" s="14"/>
      <c r="DHG825" s="14"/>
      <c r="DHH825" s="14"/>
      <c r="DHI825" s="14"/>
      <c r="DHJ825" s="14"/>
      <c r="DHK825" s="14"/>
      <c r="DHL825" s="14"/>
      <c r="DHM825" s="14"/>
      <c r="DHN825" s="14"/>
      <c r="DHO825" s="14"/>
      <c r="DHP825" s="14"/>
      <c r="DHQ825" s="14"/>
      <c r="DHR825" s="14"/>
      <c r="DHS825" s="14"/>
      <c r="DHT825" s="14"/>
      <c r="DHU825" s="14"/>
      <c r="DHV825" s="14"/>
      <c r="DHW825" s="14"/>
      <c r="DHX825" s="14"/>
      <c r="DHY825" s="14"/>
      <c r="DHZ825" s="14"/>
      <c r="DIA825" s="14"/>
      <c r="DIB825" s="14"/>
      <c r="DIC825" s="14"/>
      <c r="DID825" s="14"/>
      <c r="DIE825" s="14"/>
      <c r="DIF825" s="14"/>
      <c r="DIG825" s="14"/>
      <c r="DIH825" s="14"/>
      <c r="DII825" s="14"/>
      <c r="DIJ825" s="14"/>
      <c r="DIK825" s="14"/>
      <c r="DIL825" s="14"/>
      <c r="DIM825" s="14"/>
      <c r="DIN825" s="14"/>
      <c r="DIO825" s="14"/>
      <c r="DIP825" s="14"/>
      <c r="DIQ825" s="14"/>
      <c r="DIR825" s="14"/>
      <c r="DIS825" s="14"/>
      <c r="DIT825" s="14"/>
      <c r="DIU825" s="14"/>
      <c r="DIV825" s="14"/>
      <c r="DIW825" s="14"/>
      <c r="DIX825" s="14"/>
      <c r="DIY825" s="14"/>
      <c r="DIZ825" s="14"/>
      <c r="DJA825" s="14"/>
      <c r="DJB825" s="14"/>
      <c r="DJC825" s="14"/>
      <c r="DJD825" s="14"/>
      <c r="DJE825" s="14"/>
      <c r="DJF825" s="14"/>
      <c r="DJG825" s="14"/>
      <c r="DJH825" s="14"/>
      <c r="DJI825" s="14"/>
      <c r="DJJ825" s="14"/>
      <c r="DJK825" s="14"/>
      <c r="DJL825" s="14"/>
      <c r="DJM825" s="14"/>
      <c r="DJN825" s="14"/>
      <c r="DJO825" s="14"/>
      <c r="DJP825" s="14"/>
      <c r="DJQ825" s="14"/>
      <c r="DJR825" s="14"/>
      <c r="DJS825" s="14"/>
      <c r="DJT825" s="14"/>
      <c r="DJU825" s="14"/>
      <c r="DJV825" s="14"/>
      <c r="DJW825" s="14"/>
      <c r="DJX825" s="14"/>
      <c r="DJY825" s="14"/>
      <c r="DJZ825" s="14"/>
      <c r="DKA825" s="14"/>
      <c r="DKB825" s="14"/>
      <c r="DKC825" s="14"/>
      <c r="DKD825" s="14"/>
      <c r="DKE825" s="14"/>
      <c r="DKF825" s="14"/>
      <c r="DKG825" s="14"/>
      <c r="DKH825" s="14"/>
      <c r="DKI825" s="14"/>
      <c r="DKJ825" s="14"/>
      <c r="DKK825" s="14"/>
      <c r="DKL825" s="14"/>
      <c r="DKM825" s="14"/>
      <c r="DKN825" s="14"/>
      <c r="DKO825" s="14"/>
      <c r="DKP825" s="14"/>
      <c r="DKQ825" s="14"/>
      <c r="DKR825" s="14"/>
      <c r="DKS825" s="14"/>
      <c r="DKT825" s="14"/>
      <c r="DKU825" s="14"/>
      <c r="DKV825" s="14"/>
      <c r="DKW825" s="14"/>
      <c r="DKX825" s="14"/>
      <c r="DKY825" s="14"/>
      <c r="DKZ825" s="14"/>
      <c r="DLA825" s="14"/>
      <c r="DLB825" s="14"/>
      <c r="DLC825" s="14"/>
      <c r="DLD825" s="14"/>
      <c r="DLE825" s="14"/>
      <c r="DLF825" s="14"/>
      <c r="DLG825" s="14"/>
      <c r="DLH825" s="14"/>
      <c r="DLI825" s="14"/>
      <c r="DLJ825" s="14"/>
      <c r="DLK825" s="14"/>
      <c r="DLL825" s="14"/>
      <c r="DLM825" s="14"/>
      <c r="DLN825" s="14"/>
      <c r="DLO825" s="14"/>
      <c r="DLP825" s="14"/>
      <c r="DLQ825" s="14"/>
      <c r="DLR825" s="14"/>
      <c r="DLS825" s="14"/>
      <c r="DLT825" s="14"/>
      <c r="DLU825" s="14"/>
      <c r="DLV825" s="14"/>
      <c r="DLW825" s="14"/>
      <c r="DLX825" s="14"/>
      <c r="DLY825" s="14"/>
      <c r="DLZ825" s="14"/>
      <c r="DMA825" s="14"/>
      <c r="DMB825" s="14"/>
      <c r="DMC825" s="14"/>
      <c r="DMD825" s="14"/>
      <c r="DME825" s="14"/>
      <c r="DMF825" s="14"/>
      <c r="DMG825" s="14"/>
      <c r="DMH825" s="14"/>
      <c r="DMI825" s="14"/>
      <c r="DMJ825" s="14"/>
      <c r="DMK825" s="14"/>
      <c r="DML825" s="14"/>
      <c r="DMM825" s="14"/>
      <c r="DMN825" s="14"/>
      <c r="DMO825" s="14"/>
      <c r="DMP825" s="14"/>
      <c r="DMQ825" s="14"/>
      <c r="DMR825" s="14"/>
      <c r="DMS825" s="14"/>
      <c r="DMT825" s="14"/>
      <c r="DMU825" s="14"/>
      <c r="DMV825" s="14"/>
      <c r="DMW825" s="14"/>
      <c r="DMX825" s="14"/>
      <c r="DMY825" s="14"/>
      <c r="DMZ825" s="14"/>
      <c r="DNA825" s="14"/>
      <c r="DNB825" s="14"/>
      <c r="DNC825" s="14"/>
      <c r="DND825" s="14"/>
      <c r="DNE825" s="14"/>
      <c r="DNF825" s="14"/>
      <c r="DNG825" s="14"/>
      <c r="DNH825" s="14"/>
      <c r="DNI825" s="14"/>
      <c r="DNJ825" s="14"/>
      <c r="DNK825" s="14"/>
      <c r="DNL825" s="14"/>
      <c r="DNM825" s="14"/>
      <c r="DNN825" s="14"/>
      <c r="DNO825" s="14"/>
      <c r="DNP825" s="14"/>
      <c r="DNQ825" s="14"/>
      <c r="DNR825" s="14"/>
      <c r="DNS825" s="14"/>
      <c r="DNT825" s="14"/>
      <c r="DNU825" s="14"/>
      <c r="DNV825" s="14"/>
      <c r="DNW825" s="14"/>
      <c r="DNX825" s="14"/>
      <c r="DNY825" s="14"/>
      <c r="DNZ825" s="14"/>
      <c r="DOA825" s="14"/>
      <c r="DOB825" s="14"/>
      <c r="DOC825" s="14"/>
      <c r="DOD825" s="14"/>
      <c r="DOE825" s="14"/>
      <c r="DOF825" s="14"/>
      <c r="DOG825" s="14"/>
      <c r="DOH825" s="14"/>
      <c r="DOI825" s="14"/>
      <c r="DOJ825" s="14"/>
      <c r="DOK825" s="14"/>
      <c r="DOL825" s="14"/>
      <c r="DOM825" s="14"/>
      <c r="DON825" s="14"/>
      <c r="DOO825" s="14"/>
      <c r="DOP825" s="14"/>
      <c r="DOQ825" s="14"/>
      <c r="DOR825" s="14"/>
      <c r="DOS825" s="14"/>
      <c r="DOT825" s="14"/>
      <c r="DOU825" s="14"/>
      <c r="DOV825" s="14"/>
      <c r="DOW825" s="14"/>
      <c r="DOX825" s="14"/>
      <c r="DOY825" s="14"/>
      <c r="DOZ825" s="14"/>
      <c r="DPA825" s="14"/>
      <c r="DPB825" s="14"/>
      <c r="DPC825" s="14"/>
      <c r="DPD825" s="14"/>
      <c r="DPE825" s="14"/>
      <c r="DPF825" s="14"/>
      <c r="DPG825" s="14"/>
      <c r="DPH825" s="14"/>
      <c r="DPI825" s="14"/>
      <c r="DPJ825" s="14"/>
      <c r="DPK825" s="14"/>
      <c r="DPL825" s="14"/>
      <c r="DPM825" s="14"/>
      <c r="DPN825" s="14"/>
      <c r="DPO825" s="14"/>
      <c r="DPP825" s="14"/>
      <c r="DPQ825" s="14"/>
      <c r="DPR825" s="14"/>
      <c r="DPS825" s="14"/>
      <c r="DPT825" s="14"/>
      <c r="DPU825" s="14"/>
      <c r="DPV825" s="14"/>
      <c r="DPW825" s="14"/>
      <c r="DPX825" s="14"/>
      <c r="DPY825" s="14"/>
      <c r="DPZ825" s="14"/>
      <c r="DQA825" s="14"/>
      <c r="DQB825" s="14"/>
      <c r="DQC825" s="14"/>
      <c r="DQD825" s="14"/>
      <c r="DQE825" s="14"/>
      <c r="DQF825" s="14"/>
      <c r="DQG825" s="14"/>
      <c r="DQH825" s="14"/>
      <c r="DQI825" s="14"/>
      <c r="DQJ825" s="14"/>
      <c r="DQK825" s="14"/>
      <c r="DQL825" s="14"/>
      <c r="DQM825" s="14"/>
      <c r="DQN825" s="14"/>
      <c r="DQO825" s="14"/>
      <c r="DQP825" s="14"/>
      <c r="DQQ825" s="14"/>
      <c r="DQR825" s="14"/>
      <c r="DQS825" s="14"/>
      <c r="DQT825" s="14"/>
      <c r="DQU825" s="14"/>
      <c r="DQV825" s="14"/>
      <c r="DQW825" s="14"/>
      <c r="DQX825" s="14"/>
      <c r="DQY825" s="14"/>
      <c r="DQZ825" s="14"/>
      <c r="DRA825" s="14"/>
      <c r="DRB825" s="14"/>
      <c r="DRC825" s="14"/>
      <c r="DRD825" s="14"/>
      <c r="DRE825" s="14"/>
      <c r="DRF825" s="14"/>
      <c r="DRG825" s="14"/>
      <c r="DRH825" s="14"/>
      <c r="DRI825" s="14"/>
      <c r="DRJ825" s="14"/>
      <c r="DRK825" s="14"/>
      <c r="DRL825" s="14"/>
      <c r="DRM825" s="14"/>
      <c r="DRN825" s="14"/>
      <c r="DRO825" s="14"/>
      <c r="DRP825" s="14"/>
      <c r="DRQ825" s="14"/>
      <c r="DRR825" s="14"/>
      <c r="DRS825" s="14"/>
      <c r="DRT825" s="14"/>
      <c r="DRU825" s="14"/>
      <c r="DRV825" s="14"/>
      <c r="DRW825" s="14"/>
      <c r="DRX825" s="14"/>
      <c r="DRY825" s="14"/>
      <c r="DRZ825" s="14"/>
      <c r="DSA825" s="14"/>
      <c r="DSB825" s="14"/>
      <c r="DSC825" s="14"/>
      <c r="DSD825" s="14"/>
      <c r="DSE825" s="14"/>
      <c r="DSF825" s="14"/>
      <c r="DSG825" s="14"/>
      <c r="DSH825" s="14"/>
      <c r="DSI825" s="14"/>
      <c r="DSJ825" s="14"/>
      <c r="DSK825" s="14"/>
      <c r="DSL825" s="14"/>
      <c r="DSM825" s="14"/>
      <c r="DSN825" s="14"/>
      <c r="DSO825" s="14"/>
      <c r="DSP825" s="14"/>
      <c r="DSQ825" s="14"/>
      <c r="DSR825" s="14"/>
      <c r="DSS825" s="14"/>
      <c r="DST825" s="14"/>
      <c r="DSU825" s="14"/>
      <c r="DSV825" s="14"/>
      <c r="DSW825" s="14"/>
      <c r="DSX825" s="14"/>
      <c r="DSY825" s="14"/>
      <c r="DSZ825" s="14"/>
      <c r="DTA825" s="14"/>
      <c r="DTB825" s="14"/>
      <c r="DTC825" s="14"/>
      <c r="DTD825" s="14"/>
      <c r="DTE825" s="14"/>
      <c r="DTF825" s="14"/>
      <c r="DTG825" s="14"/>
      <c r="DTH825" s="14"/>
      <c r="DTI825" s="14"/>
      <c r="DTJ825" s="14"/>
      <c r="DTK825" s="14"/>
      <c r="DTL825" s="14"/>
      <c r="DTM825" s="14"/>
      <c r="DTN825" s="14"/>
      <c r="DTO825" s="14"/>
      <c r="DTP825" s="14"/>
      <c r="DTQ825" s="14"/>
      <c r="DTR825" s="14"/>
      <c r="DTS825" s="14"/>
      <c r="DTT825" s="14"/>
      <c r="DTU825" s="14"/>
      <c r="DTV825" s="14"/>
      <c r="DTW825" s="14"/>
      <c r="DTX825" s="14"/>
      <c r="DTY825" s="14"/>
      <c r="DTZ825" s="14"/>
      <c r="DUA825" s="14"/>
      <c r="DUB825" s="14"/>
      <c r="DUC825" s="14"/>
      <c r="DUD825" s="14"/>
      <c r="DUE825" s="14"/>
      <c r="DUF825" s="14"/>
      <c r="DUG825" s="14"/>
      <c r="DUH825" s="14"/>
      <c r="DUI825" s="14"/>
      <c r="DUJ825" s="14"/>
      <c r="DUK825" s="14"/>
      <c r="DUL825" s="14"/>
      <c r="DUM825" s="14"/>
      <c r="DUN825" s="14"/>
      <c r="DUO825" s="14"/>
      <c r="DUP825" s="14"/>
      <c r="DUQ825" s="14"/>
      <c r="DUR825" s="14"/>
      <c r="DUS825" s="14"/>
      <c r="DUT825" s="14"/>
      <c r="DUU825" s="14"/>
      <c r="DUV825" s="14"/>
      <c r="DUW825" s="14"/>
      <c r="DUX825" s="14"/>
      <c r="DUY825" s="14"/>
      <c r="DUZ825" s="14"/>
      <c r="DVA825" s="14"/>
      <c r="DVB825" s="14"/>
      <c r="DVC825" s="14"/>
      <c r="DVD825" s="14"/>
      <c r="DVE825" s="14"/>
      <c r="DVF825" s="14"/>
      <c r="DVG825" s="14"/>
      <c r="DVH825" s="14"/>
      <c r="DVI825" s="14"/>
      <c r="DVJ825" s="14"/>
      <c r="DVK825" s="14"/>
      <c r="DVL825" s="14"/>
      <c r="DVM825" s="14"/>
      <c r="DVN825" s="14"/>
      <c r="DVO825" s="14"/>
      <c r="DVP825" s="14"/>
      <c r="DVQ825" s="14"/>
      <c r="DVR825" s="14"/>
      <c r="DVS825" s="14"/>
      <c r="DVT825" s="14"/>
      <c r="DVU825" s="14"/>
      <c r="DVV825" s="14"/>
      <c r="DVW825" s="14"/>
      <c r="DVX825" s="14"/>
      <c r="DVY825" s="14"/>
      <c r="DVZ825" s="14"/>
      <c r="DWA825" s="14"/>
      <c r="DWB825" s="14"/>
      <c r="DWC825" s="14"/>
      <c r="DWD825" s="14"/>
      <c r="DWE825" s="14"/>
      <c r="DWF825" s="14"/>
      <c r="DWG825" s="14"/>
      <c r="DWH825" s="14"/>
      <c r="DWI825" s="14"/>
      <c r="DWJ825" s="14"/>
      <c r="DWK825" s="14"/>
      <c r="DWL825" s="14"/>
      <c r="DWM825" s="14"/>
      <c r="DWN825" s="14"/>
      <c r="DWO825" s="14"/>
      <c r="DWP825" s="14"/>
      <c r="DWQ825" s="14"/>
      <c r="DWR825" s="14"/>
      <c r="DWS825" s="14"/>
      <c r="DWT825" s="14"/>
      <c r="DWU825" s="14"/>
      <c r="DWV825" s="14"/>
      <c r="DWW825" s="14"/>
      <c r="DWX825" s="14"/>
      <c r="DWY825" s="14"/>
      <c r="DWZ825" s="14"/>
      <c r="DXA825" s="14"/>
      <c r="DXB825" s="14"/>
      <c r="DXC825" s="14"/>
      <c r="DXD825" s="14"/>
      <c r="DXE825" s="14"/>
      <c r="DXF825" s="14"/>
      <c r="DXG825" s="14"/>
      <c r="DXH825" s="14"/>
      <c r="DXI825" s="14"/>
      <c r="DXJ825" s="14"/>
      <c r="DXK825" s="14"/>
      <c r="DXL825" s="14"/>
      <c r="DXM825" s="14"/>
      <c r="DXN825" s="14"/>
      <c r="DXO825" s="14"/>
      <c r="DXP825" s="14"/>
      <c r="DXQ825" s="14"/>
      <c r="DXR825" s="14"/>
      <c r="DXS825" s="14"/>
      <c r="DXT825" s="14"/>
      <c r="DXU825" s="14"/>
      <c r="DXV825" s="14"/>
      <c r="DXW825" s="14"/>
      <c r="DXX825" s="14"/>
      <c r="DXY825" s="14"/>
      <c r="DXZ825" s="14"/>
      <c r="DYA825" s="14"/>
      <c r="DYB825" s="14"/>
      <c r="DYC825" s="14"/>
      <c r="DYD825" s="14"/>
      <c r="DYE825" s="14"/>
      <c r="DYF825" s="14"/>
      <c r="DYG825" s="14"/>
      <c r="DYH825" s="14"/>
      <c r="DYI825" s="14"/>
      <c r="DYJ825" s="14"/>
      <c r="DYK825" s="14"/>
      <c r="DYL825" s="14"/>
      <c r="DYM825" s="14"/>
      <c r="DYN825" s="14"/>
      <c r="DYO825" s="14"/>
      <c r="DYP825" s="14"/>
      <c r="DYQ825" s="14"/>
      <c r="DYR825" s="14"/>
      <c r="DYS825" s="14"/>
      <c r="DYT825" s="14"/>
      <c r="DYU825" s="14"/>
      <c r="DYV825" s="14"/>
      <c r="DYW825" s="14"/>
      <c r="DYX825" s="14"/>
      <c r="DYY825" s="14"/>
      <c r="DYZ825" s="14"/>
      <c r="DZA825" s="14"/>
      <c r="DZB825" s="14"/>
      <c r="DZC825" s="14"/>
      <c r="DZD825" s="14"/>
      <c r="DZE825" s="14"/>
      <c r="DZF825" s="14"/>
      <c r="DZG825" s="14"/>
      <c r="DZH825" s="14"/>
      <c r="DZI825" s="14"/>
      <c r="DZJ825" s="14"/>
      <c r="DZK825" s="14"/>
      <c r="DZL825" s="14"/>
      <c r="DZM825" s="14"/>
      <c r="DZN825" s="14"/>
      <c r="DZO825" s="14"/>
      <c r="DZP825" s="14"/>
      <c r="DZQ825" s="14"/>
      <c r="DZR825" s="14"/>
      <c r="DZS825" s="14"/>
      <c r="DZT825" s="14"/>
      <c r="DZU825" s="14"/>
      <c r="DZV825" s="14"/>
      <c r="DZW825" s="14"/>
      <c r="DZX825" s="14"/>
      <c r="DZY825" s="14"/>
      <c r="DZZ825" s="14"/>
      <c r="EAA825" s="14"/>
      <c r="EAB825" s="14"/>
      <c r="EAC825" s="14"/>
      <c r="EAD825" s="14"/>
      <c r="EAE825" s="14"/>
      <c r="EAF825" s="14"/>
      <c r="EAG825" s="14"/>
      <c r="EAH825" s="14"/>
      <c r="EAI825" s="14"/>
      <c r="EAJ825" s="14"/>
      <c r="EAK825" s="14"/>
      <c r="EAL825" s="14"/>
      <c r="EAM825" s="14"/>
      <c r="EAN825" s="14"/>
      <c r="EAO825" s="14"/>
      <c r="EAP825" s="14"/>
      <c r="EAQ825" s="14"/>
      <c r="EAR825" s="14"/>
      <c r="EAS825" s="14"/>
      <c r="EAT825" s="14"/>
      <c r="EAU825" s="14"/>
      <c r="EAV825" s="14"/>
      <c r="EAW825" s="14"/>
      <c r="EAX825" s="14"/>
      <c r="EAY825" s="14"/>
      <c r="EAZ825" s="14"/>
      <c r="EBA825" s="14"/>
      <c r="EBB825" s="14"/>
      <c r="EBC825" s="14"/>
      <c r="EBD825" s="14"/>
      <c r="EBE825" s="14"/>
      <c r="EBF825" s="14"/>
      <c r="EBG825" s="14"/>
      <c r="EBH825" s="14"/>
      <c r="EBI825" s="14"/>
      <c r="EBJ825" s="14"/>
      <c r="EBK825" s="14"/>
      <c r="EBL825" s="14"/>
      <c r="EBM825" s="14"/>
      <c r="EBN825" s="14"/>
      <c r="EBO825" s="14"/>
      <c r="EBP825" s="14"/>
      <c r="EBQ825" s="14"/>
      <c r="EBR825" s="14"/>
      <c r="EBS825" s="14"/>
      <c r="EBT825" s="14"/>
      <c r="EBU825" s="14"/>
      <c r="EBV825" s="14"/>
      <c r="EBW825" s="14"/>
      <c r="EBX825" s="14"/>
      <c r="EBY825" s="14"/>
      <c r="EBZ825" s="14"/>
      <c r="ECA825" s="14"/>
      <c r="ECB825" s="14"/>
      <c r="ECC825" s="14"/>
      <c r="ECD825" s="14"/>
      <c r="ECE825" s="14"/>
      <c r="ECF825" s="14"/>
      <c r="ECG825" s="14"/>
      <c r="ECH825" s="14"/>
      <c r="ECI825" s="14"/>
      <c r="ECJ825" s="14"/>
      <c r="ECK825" s="14"/>
      <c r="ECL825" s="14"/>
      <c r="ECM825" s="14"/>
      <c r="ECN825" s="14"/>
      <c r="ECO825" s="14"/>
      <c r="ECP825" s="14"/>
      <c r="ECQ825" s="14"/>
      <c r="ECR825" s="14"/>
      <c r="ECS825" s="14"/>
      <c r="ECT825" s="14"/>
      <c r="ECU825" s="14"/>
      <c r="ECV825" s="14"/>
      <c r="ECW825" s="14"/>
      <c r="ECX825" s="14"/>
      <c r="ECY825" s="14"/>
      <c r="ECZ825" s="14"/>
      <c r="EDA825" s="14"/>
      <c r="EDB825" s="14"/>
      <c r="EDC825" s="14"/>
      <c r="EDD825" s="14"/>
      <c r="EDE825" s="14"/>
      <c r="EDF825" s="14"/>
      <c r="EDG825" s="14"/>
      <c r="EDH825" s="14"/>
      <c r="EDI825" s="14"/>
      <c r="EDJ825" s="14"/>
      <c r="EDK825" s="14"/>
      <c r="EDL825" s="14"/>
      <c r="EDM825" s="14"/>
      <c r="EDN825" s="14"/>
      <c r="EDO825" s="14"/>
      <c r="EDP825" s="14"/>
      <c r="EDQ825" s="14"/>
      <c r="EDR825" s="14"/>
      <c r="EDS825" s="14"/>
      <c r="EDT825" s="14"/>
      <c r="EDU825" s="14"/>
      <c r="EDV825" s="14"/>
      <c r="EDW825" s="14"/>
      <c r="EDX825" s="14"/>
      <c r="EDY825" s="14"/>
      <c r="EDZ825" s="14"/>
      <c r="EEA825" s="14"/>
      <c r="EEB825" s="14"/>
      <c r="EEC825" s="14"/>
      <c r="EED825" s="14"/>
      <c r="EEE825" s="14"/>
      <c r="EEF825" s="14"/>
      <c r="EEG825" s="14"/>
      <c r="EEH825" s="14"/>
      <c r="EEI825" s="14"/>
      <c r="EEJ825" s="14"/>
      <c r="EEK825" s="14"/>
      <c r="EEL825" s="14"/>
      <c r="EEM825" s="14"/>
      <c r="EEN825" s="14"/>
      <c r="EEO825" s="14"/>
      <c r="EEP825" s="14"/>
      <c r="EEQ825" s="14"/>
      <c r="EER825" s="14"/>
      <c r="EES825" s="14"/>
      <c r="EET825" s="14"/>
      <c r="EEU825" s="14"/>
      <c r="EEV825" s="14"/>
      <c r="EEW825" s="14"/>
      <c r="EEX825" s="14"/>
      <c r="EEY825" s="14"/>
      <c r="EEZ825" s="14"/>
      <c r="EFA825" s="14"/>
      <c r="EFB825" s="14"/>
      <c r="EFC825" s="14"/>
      <c r="EFD825" s="14"/>
      <c r="EFE825" s="14"/>
      <c r="EFF825" s="14"/>
      <c r="EFG825" s="14"/>
      <c r="EFH825" s="14"/>
      <c r="EFI825" s="14"/>
      <c r="EFJ825" s="14"/>
      <c r="EFK825" s="14"/>
      <c r="EFL825" s="14"/>
      <c r="EFM825" s="14"/>
      <c r="EFN825" s="14"/>
      <c r="EFO825" s="14"/>
      <c r="EFP825" s="14"/>
      <c r="EFQ825" s="14"/>
      <c r="EFR825" s="14"/>
      <c r="EFS825" s="14"/>
      <c r="EFT825" s="14"/>
      <c r="EFU825" s="14"/>
      <c r="EFV825" s="14"/>
      <c r="EFW825" s="14"/>
      <c r="EFX825" s="14"/>
      <c r="EFY825" s="14"/>
      <c r="EFZ825" s="14"/>
      <c r="EGA825" s="14"/>
      <c r="EGB825" s="14"/>
      <c r="EGC825" s="14"/>
      <c r="EGD825" s="14"/>
      <c r="EGE825" s="14"/>
      <c r="EGF825" s="14"/>
      <c r="EGG825" s="14"/>
      <c r="EGH825" s="14"/>
      <c r="EGI825" s="14"/>
      <c r="EGJ825" s="14"/>
      <c r="EGK825" s="14"/>
      <c r="EGL825" s="14"/>
      <c r="EGM825" s="14"/>
      <c r="EGN825" s="14"/>
      <c r="EGO825" s="14"/>
      <c r="EGP825" s="14"/>
      <c r="EGQ825" s="14"/>
      <c r="EGR825" s="14"/>
      <c r="EGS825" s="14"/>
      <c r="EGT825" s="14"/>
      <c r="EGU825" s="14"/>
      <c r="EGV825" s="14"/>
      <c r="EGW825" s="14"/>
      <c r="EGX825" s="14"/>
      <c r="EGY825" s="14"/>
      <c r="EGZ825" s="14"/>
      <c r="EHA825" s="14"/>
      <c r="EHB825" s="14"/>
      <c r="EHC825" s="14"/>
      <c r="EHD825" s="14"/>
      <c r="EHE825" s="14"/>
      <c r="EHF825" s="14"/>
      <c r="EHG825" s="14"/>
      <c r="EHH825" s="14"/>
      <c r="EHI825" s="14"/>
      <c r="EHJ825" s="14"/>
      <c r="EHK825" s="14"/>
      <c r="EHL825" s="14"/>
      <c r="EHM825" s="14"/>
      <c r="EHN825" s="14"/>
      <c r="EHO825" s="14"/>
      <c r="EHP825" s="14"/>
      <c r="EHQ825" s="14"/>
      <c r="EHR825" s="14"/>
      <c r="EHS825" s="14"/>
      <c r="EHT825" s="14"/>
      <c r="EHU825" s="14"/>
      <c r="EHV825" s="14"/>
      <c r="EHW825" s="14"/>
      <c r="EHX825" s="14"/>
      <c r="EHY825" s="14"/>
      <c r="EHZ825" s="14"/>
      <c r="EIA825" s="14"/>
      <c r="EIB825" s="14"/>
      <c r="EIC825" s="14"/>
      <c r="EID825" s="14"/>
      <c r="EIE825" s="14"/>
      <c r="EIF825" s="14"/>
      <c r="EIG825" s="14"/>
      <c r="EIH825" s="14"/>
      <c r="EII825" s="14"/>
      <c r="EIJ825" s="14"/>
      <c r="EIK825" s="14"/>
      <c r="EIL825" s="14"/>
      <c r="EIM825" s="14"/>
      <c r="EIN825" s="14"/>
      <c r="EIO825" s="14"/>
      <c r="EIP825" s="14"/>
      <c r="EIQ825" s="14"/>
      <c r="EIR825" s="14"/>
      <c r="EIS825" s="14"/>
      <c r="EIT825" s="14"/>
      <c r="EIU825" s="14"/>
      <c r="EIV825" s="14"/>
      <c r="EIW825" s="14"/>
      <c r="EIX825" s="14"/>
      <c r="EIY825" s="14"/>
      <c r="EIZ825" s="14"/>
      <c r="EJA825" s="14"/>
      <c r="EJB825" s="14"/>
      <c r="EJC825" s="14"/>
      <c r="EJD825" s="14"/>
      <c r="EJE825" s="14"/>
      <c r="EJF825" s="14"/>
      <c r="EJG825" s="14"/>
      <c r="EJH825" s="14"/>
      <c r="EJI825" s="14"/>
      <c r="EJJ825" s="14"/>
      <c r="EJK825" s="14"/>
      <c r="EJL825" s="14"/>
      <c r="EJM825" s="14"/>
      <c r="EJN825" s="14"/>
      <c r="EJO825" s="14"/>
      <c r="EJP825" s="14"/>
      <c r="EJQ825" s="14"/>
      <c r="EJR825" s="14"/>
      <c r="EJS825" s="14"/>
      <c r="EJT825" s="14"/>
      <c r="EJU825" s="14"/>
      <c r="EJV825" s="14"/>
      <c r="EJW825" s="14"/>
      <c r="EJX825" s="14"/>
      <c r="EJY825" s="14"/>
      <c r="EJZ825" s="14"/>
      <c r="EKA825" s="14"/>
      <c r="EKB825" s="14"/>
      <c r="EKC825" s="14"/>
      <c r="EKD825" s="14"/>
      <c r="EKE825" s="14"/>
      <c r="EKF825" s="14"/>
      <c r="EKG825" s="14"/>
      <c r="EKH825" s="14"/>
      <c r="EKI825" s="14"/>
      <c r="EKJ825" s="14"/>
      <c r="EKK825" s="14"/>
      <c r="EKL825" s="14"/>
      <c r="EKM825" s="14"/>
      <c r="EKN825" s="14"/>
      <c r="EKO825" s="14"/>
      <c r="EKP825" s="14"/>
      <c r="EKQ825" s="14"/>
      <c r="EKR825" s="14"/>
      <c r="EKS825" s="14"/>
      <c r="EKT825" s="14"/>
      <c r="EKU825" s="14"/>
      <c r="EKV825" s="14"/>
      <c r="EKW825" s="14"/>
      <c r="EKX825" s="14"/>
      <c r="EKY825" s="14"/>
      <c r="EKZ825" s="14"/>
      <c r="ELA825" s="14"/>
      <c r="ELB825" s="14"/>
      <c r="ELC825" s="14"/>
      <c r="ELD825" s="14"/>
      <c r="ELE825" s="14"/>
      <c r="ELF825" s="14"/>
      <c r="ELG825" s="14"/>
      <c r="ELH825" s="14"/>
      <c r="ELI825" s="14"/>
      <c r="ELJ825" s="14"/>
      <c r="ELK825" s="14"/>
      <c r="ELL825" s="14"/>
      <c r="ELM825" s="14"/>
      <c r="ELN825" s="14"/>
      <c r="ELO825" s="14"/>
      <c r="ELP825" s="14"/>
      <c r="ELQ825" s="14"/>
      <c r="ELR825" s="14"/>
      <c r="ELS825" s="14"/>
      <c r="ELT825" s="14"/>
      <c r="ELU825" s="14"/>
      <c r="ELV825" s="14"/>
      <c r="ELW825" s="14"/>
      <c r="ELX825" s="14"/>
      <c r="ELY825" s="14"/>
      <c r="ELZ825" s="14"/>
      <c r="EMA825" s="14"/>
      <c r="EMB825" s="14"/>
      <c r="EMC825" s="14"/>
      <c r="EMD825" s="14"/>
      <c r="EME825" s="14"/>
      <c r="EMF825" s="14"/>
      <c r="EMG825" s="14"/>
      <c r="EMH825" s="14"/>
      <c r="EMI825" s="14"/>
      <c r="EMJ825" s="14"/>
      <c r="EMK825" s="14"/>
      <c r="EML825" s="14"/>
      <c r="EMM825" s="14"/>
      <c r="EMN825" s="14"/>
      <c r="EMO825" s="14"/>
      <c r="EMP825" s="14"/>
      <c r="EMQ825" s="14"/>
      <c r="EMR825" s="14"/>
      <c r="EMS825" s="14"/>
      <c r="EMT825" s="14"/>
      <c r="EMU825" s="14"/>
      <c r="EMV825" s="14"/>
      <c r="EMW825" s="14"/>
      <c r="EMX825" s="14"/>
      <c r="EMY825" s="14"/>
      <c r="EMZ825" s="14"/>
      <c r="ENA825" s="14"/>
      <c r="ENB825" s="14"/>
      <c r="ENC825" s="14"/>
      <c r="END825" s="14"/>
      <c r="ENE825" s="14"/>
      <c r="ENF825" s="14"/>
      <c r="ENG825" s="14"/>
      <c r="ENH825" s="14"/>
      <c r="ENI825" s="14"/>
      <c r="ENJ825" s="14"/>
      <c r="ENK825" s="14"/>
      <c r="ENL825" s="14"/>
      <c r="ENM825" s="14"/>
      <c r="ENN825" s="14"/>
      <c r="ENO825" s="14"/>
      <c r="ENP825" s="14"/>
      <c r="ENQ825" s="14"/>
      <c r="ENR825" s="14"/>
      <c r="ENS825" s="14"/>
      <c r="ENT825" s="14"/>
      <c r="ENU825" s="14"/>
      <c r="ENV825" s="14"/>
      <c r="ENW825" s="14"/>
      <c r="ENX825" s="14"/>
      <c r="ENY825" s="14"/>
      <c r="ENZ825" s="14"/>
      <c r="EOA825" s="14"/>
      <c r="EOB825" s="14"/>
      <c r="EOC825" s="14"/>
      <c r="EOD825" s="14"/>
      <c r="EOE825" s="14"/>
      <c r="EOF825" s="14"/>
      <c r="EOG825" s="14"/>
      <c r="EOH825" s="14"/>
      <c r="EOI825" s="14"/>
      <c r="EOJ825" s="14"/>
      <c r="EOK825" s="14"/>
      <c r="EOL825" s="14"/>
      <c r="EOM825" s="14"/>
      <c r="EON825" s="14"/>
      <c r="EOO825" s="14"/>
      <c r="EOP825" s="14"/>
      <c r="EOQ825" s="14"/>
      <c r="EOR825" s="14"/>
      <c r="EOS825" s="14"/>
      <c r="EOT825" s="14"/>
      <c r="EOU825" s="14"/>
      <c r="EOV825" s="14"/>
      <c r="EOW825" s="14"/>
      <c r="EOX825" s="14"/>
      <c r="EOY825" s="14"/>
      <c r="EOZ825" s="14"/>
      <c r="EPA825" s="14"/>
      <c r="EPB825" s="14"/>
      <c r="EPC825" s="14"/>
      <c r="EPD825" s="14"/>
      <c r="EPE825" s="14"/>
      <c r="EPF825" s="14"/>
      <c r="EPG825" s="14"/>
      <c r="EPH825" s="14"/>
      <c r="EPI825" s="14"/>
      <c r="EPJ825" s="14"/>
      <c r="EPK825" s="14"/>
      <c r="EPL825" s="14"/>
      <c r="EPM825" s="14"/>
      <c r="EPN825" s="14"/>
      <c r="EPO825" s="14"/>
      <c r="EPP825" s="14"/>
      <c r="EPQ825" s="14"/>
      <c r="EPR825" s="14"/>
      <c r="EPS825" s="14"/>
      <c r="EPT825" s="14"/>
      <c r="EPU825" s="14"/>
      <c r="EPV825" s="14"/>
      <c r="EPW825" s="14"/>
      <c r="EPX825" s="14"/>
      <c r="EPY825" s="14"/>
      <c r="EPZ825" s="14"/>
      <c r="EQA825" s="14"/>
      <c r="EQB825" s="14"/>
      <c r="EQC825" s="14"/>
      <c r="EQD825" s="14"/>
      <c r="EQE825" s="14"/>
      <c r="EQF825" s="14"/>
      <c r="EQG825" s="14"/>
      <c r="EQH825" s="14"/>
      <c r="EQI825" s="14"/>
      <c r="EQJ825" s="14"/>
      <c r="EQK825" s="14"/>
      <c r="EQL825" s="14"/>
      <c r="EQM825" s="14"/>
      <c r="EQN825" s="14"/>
      <c r="EQO825" s="14"/>
      <c r="EQP825" s="14"/>
      <c r="EQQ825" s="14"/>
      <c r="EQR825" s="14"/>
      <c r="EQS825" s="14"/>
      <c r="EQT825" s="14"/>
      <c r="EQU825" s="14"/>
      <c r="EQV825" s="14"/>
      <c r="EQW825" s="14"/>
      <c r="EQX825" s="14"/>
      <c r="EQY825" s="14"/>
      <c r="EQZ825" s="14"/>
      <c r="ERA825" s="14"/>
      <c r="ERB825" s="14"/>
      <c r="ERC825" s="14"/>
      <c r="ERD825" s="14"/>
      <c r="ERE825" s="14"/>
      <c r="ERF825" s="14"/>
      <c r="ERG825" s="14"/>
      <c r="ERH825" s="14"/>
      <c r="ERI825" s="14"/>
      <c r="ERJ825" s="14"/>
      <c r="ERK825" s="14"/>
      <c r="ERL825" s="14"/>
      <c r="ERM825" s="14"/>
      <c r="ERN825" s="14"/>
      <c r="ERO825" s="14"/>
      <c r="ERP825" s="14"/>
      <c r="ERQ825" s="14"/>
      <c r="ERR825" s="14"/>
      <c r="ERS825" s="14"/>
      <c r="ERT825" s="14"/>
      <c r="ERU825" s="14"/>
      <c r="ERV825" s="14"/>
      <c r="ERW825" s="14"/>
      <c r="ERX825" s="14"/>
      <c r="ERY825" s="14"/>
      <c r="ERZ825" s="14"/>
      <c r="ESA825" s="14"/>
      <c r="ESB825" s="14"/>
      <c r="ESC825" s="14"/>
      <c r="ESD825" s="14"/>
      <c r="ESE825" s="14"/>
      <c r="ESF825" s="14"/>
      <c r="ESG825" s="14"/>
      <c r="ESH825" s="14"/>
      <c r="ESI825" s="14"/>
      <c r="ESJ825" s="14"/>
      <c r="ESK825" s="14"/>
      <c r="ESL825" s="14"/>
      <c r="ESM825" s="14"/>
      <c r="ESN825" s="14"/>
      <c r="ESO825" s="14"/>
      <c r="ESP825" s="14"/>
      <c r="ESQ825" s="14"/>
      <c r="ESR825" s="14"/>
      <c r="ESS825" s="14"/>
      <c r="EST825" s="14"/>
      <c r="ESU825" s="14"/>
      <c r="ESV825" s="14"/>
      <c r="ESW825" s="14"/>
      <c r="ESX825" s="14"/>
      <c r="ESY825" s="14"/>
      <c r="ESZ825" s="14"/>
      <c r="ETA825" s="14"/>
      <c r="ETB825" s="14"/>
      <c r="ETC825" s="14"/>
      <c r="ETD825" s="14"/>
      <c r="ETE825" s="14"/>
      <c r="ETF825" s="14"/>
      <c r="ETG825" s="14"/>
      <c r="ETH825" s="14"/>
      <c r="ETI825" s="14"/>
      <c r="ETJ825" s="14"/>
      <c r="ETK825" s="14"/>
      <c r="ETL825" s="14"/>
      <c r="ETM825" s="14"/>
      <c r="ETN825" s="14"/>
      <c r="ETO825" s="14"/>
      <c r="ETP825" s="14"/>
      <c r="ETQ825" s="14"/>
      <c r="ETR825" s="14"/>
      <c r="ETS825" s="14"/>
      <c r="ETT825" s="14"/>
      <c r="ETU825" s="14"/>
      <c r="ETV825" s="14"/>
      <c r="ETW825" s="14"/>
      <c r="ETX825" s="14"/>
      <c r="ETY825" s="14"/>
      <c r="ETZ825" s="14"/>
      <c r="EUA825" s="14"/>
      <c r="EUB825" s="14"/>
      <c r="EUC825" s="14"/>
      <c r="EUD825" s="14"/>
      <c r="EUE825" s="14"/>
      <c r="EUF825" s="14"/>
      <c r="EUG825" s="14"/>
      <c r="EUH825" s="14"/>
      <c r="EUI825" s="14"/>
      <c r="EUJ825" s="14"/>
      <c r="EUK825" s="14"/>
      <c r="EUL825" s="14"/>
      <c r="EUM825" s="14"/>
      <c r="EUN825" s="14"/>
      <c r="EUO825" s="14"/>
      <c r="EUP825" s="14"/>
      <c r="EUQ825" s="14"/>
      <c r="EUR825" s="14"/>
      <c r="EUS825" s="14"/>
      <c r="EUT825" s="14"/>
      <c r="EUU825" s="14"/>
      <c r="EUV825" s="14"/>
      <c r="EUW825" s="14"/>
      <c r="EUX825" s="14"/>
      <c r="EUY825" s="14"/>
      <c r="EUZ825" s="14"/>
      <c r="EVA825" s="14"/>
      <c r="EVB825" s="14"/>
      <c r="EVC825" s="14"/>
      <c r="EVD825" s="14"/>
      <c r="EVE825" s="14"/>
      <c r="EVF825" s="14"/>
      <c r="EVG825" s="14"/>
      <c r="EVH825" s="14"/>
      <c r="EVI825" s="14"/>
      <c r="EVJ825" s="14"/>
      <c r="EVK825" s="14"/>
      <c r="EVL825" s="14"/>
      <c r="EVM825" s="14"/>
      <c r="EVN825" s="14"/>
      <c r="EVO825" s="14"/>
      <c r="EVP825" s="14"/>
      <c r="EVQ825" s="14"/>
      <c r="EVR825" s="14"/>
      <c r="EVS825" s="14"/>
      <c r="EVT825" s="14"/>
      <c r="EVU825" s="14"/>
      <c r="EVV825" s="14"/>
      <c r="EVW825" s="14"/>
      <c r="EVX825" s="14"/>
      <c r="EVY825" s="14"/>
      <c r="EVZ825" s="14"/>
      <c r="EWA825" s="14"/>
      <c r="EWB825" s="14"/>
      <c r="EWC825" s="14"/>
      <c r="EWD825" s="14"/>
      <c r="EWE825" s="14"/>
      <c r="EWF825" s="14"/>
      <c r="EWG825" s="14"/>
      <c r="EWH825" s="14"/>
      <c r="EWI825" s="14"/>
      <c r="EWJ825" s="14"/>
      <c r="EWK825" s="14"/>
      <c r="EWL825" s="14"/>
      <c r="EWM825" s="14"/>
      <c r="EWN825" s="14"/>
      <c r="EWO825" s="14"/>
      <c r="EWP825" s="14"/>
      <c r="EWQ825" s="14"/>
      <c r="EWR825" s="14"/>
      <c r="EWS825" s="14"/>
      <c r="EWT825" s="14"/>
      <c r="EWU825" s="14"/>
      <c r="EWV825" s="14"/>
      <c r="EWW825" s="14"/>
      <c r="EWX825" s="14"/>
      <c r="EWY825" s="14"/>
      <c r="EWZ825" s="14"/>
      <c r="EXA825" s="14"/>
      <c r="EXB825" s="14"/>
      <c r="EXC825" s="14"/>
      <c r="EXD825" s="14"/>
      <c r="EXE825" s="14"/>
      <c r="EXF825" s="14"/>
      <c r="EXG825" s="14"/>
      <c r="EXH825" s="14"/>
      <c r="EXI825" s="14"/>
      <c r="EXJ825" s="14"/>
      <c r="EXK825" s="14"/>
      <c r="EXL825" s="14"/>
      <c r="EXM825" s="14"/>
      <c r="EXN825" s="14"/>
      <c r="EXO825" s="14"/>
      <c r="EXP825" s="14"/>
      <c r="EXQ825" s="14"/>
      <c r="EXR825" s="14"/>
      <c r="EXS825" s="14"/>
      <c r="EXT825" s="14"/>
      <c r="EXU825" s="14"/>
      <c r="EXV825" s="14"/>
      <c r="EXW825" s="14"/>
      <c r="EXX825" s="14"/>
      <c r="EXY825" s="14"/>
      <c r="EXZ825" s="14"/>
      <c r="EYA825" s="14"/>
      <c r="EYB825" s="14"/>
      <c r="EYC825" s="14"/>
      <c r="EYD825" s="14"/>
      <c r="EYE825" s="14"/>
      <c r="EYF825" s="14"/>
      <c r="EYG825" s="14"/>
      <c r="EYH825" s="14"/>
      <c r="EYI825" s="14"/>
      <c r="EYJ825" s="14"/>
      <c r="EYK825" s="14"/>
      <c r="EYL825" s="14"/>
      <c r="EYM825" s="14"/>
      <c r="EYN825" s="14"/>
      <c r="EYO825" s="14"/>
      <c r="EYP825" s="14"/>
      <c r="EYQ825" s="14"/>
      <c r="EYR825" s="14"/>
      <c r="EYS825" s="14"/>
      <c r="EYT825" s="14"/>
      <c r="EYU825" s="14"/>
      <c r="EYV825" s="14"/>
      <c r="EYW825" s="14"/>
      <c r="EYX825" s="14"/>
      <c r="EYY825" s="14"/>
      <c r="EYZ825" s="14"/>
      <c r="EZA825" s="14"/>
      <c r="EZB825" s="14"/>
      <c r="EZC825" s="14"/>
      <c r="EZD825" s="14"/>
      <c r="EZE825" s="14"/>
      <c r="EZF825" s="14"/>
      <c r="EZG825" s="14"/>
      <c r="EZH825" s="14"/>
      <c r="EZI825" s="14"/>
      <c r="EZJ825" s="14"/>
      <c r="EZK825" s="14"/>
      <c r="EZL825" s="14"/>
      <c r="EZM825" s="14"/>
      <c r="EZN825" s="14"/>
      <c r="EZO825" s="14"/>
      <c r="EZP825" s="14"/>
      <c r="EZQ825" s="14"/>
      <c r="EZR825" s="14"/>
      <c r="EZS825" s="14"/>
      <c r="EZT825" s="14"/>
      <c r="EZU825" s="14"/>
      <c r="EZV825" s="14"/>
      <c r="EZW825" s="14"/>
      <c r="EZX825" s="14"/>
      <c r="EZY825" s="14"/>
      <c r="EZZ825" s="14"/>
      <c r="FAA825" s="14"/>
      <c r="FAB825" s="14"/>
      <c r="FAC825" s="14"/>
      <c r="FAD825" s="14"/>
      <c r="FAE825" s="14"/>
      <c r="FAF825" s="14"/>
      <c r="FAG825" s="14"/>
      <c r="FAH825" s="14"/>
      <c r="FAI825" s="14"/>
      <c r="FAJ825" s="14"/>
      <c r="FAK825" s="14"/>
      <c r="FAL825" s="14"/>
      <c r="FAM825" s="14"/>
      <c r="FAN825" s="14"/>
      <c r="FAO825" s="14"/>
      <c r="FAP825" s="14"/>
      <c r="FAQ825" s="14"/>
      <c r="FAR825" s="14"/>
      <c r="FAS825" s="14"/>
      <c r="FAT825" s="14"/>
      <c r="FAU825" s="14"/>
      <c r="FAV825" s="14"/>
      <c r="FAW825" s="14"/>
      <c r="FAX825" s="14"/>
      <c r="FAY825" s="14"/>
      <c r="FAZ825" s="14"/>
      <c r="FBA825" s="14"/>
      <c r="FBB825" s="14"/>
      <c r="FBC825" s="14"/>
      <c r="FBD825" s="14"/>
      <c r="FBE825" s="14"/>
      <c r="FBF825" s="14"/>
      <c r="FBG825" s="14"/>
      <c r="FBH825" s="14"/>
      <c r="FBI825" s="14"/>
      <c r="FBJ825" s="14"/>
      <c r="FBK825" s="14"/>
      <c r="FBL825" s="14"/>
      <c r="FBM825" s="14"/>
      <c r="FBN825" s="14"/>
      <c r="FBO825" s="14"/>
      <c r="FBP825" s="14"/>
      <c r="FBQ825" s="14"/>
      <c r="FBR825" s="14"/>
      <c r="FBS825" s="14"/>
      <c r="FBT825" s="14"/>
      <c r="FBU825" s="14"/>
      <c r="FBV825" s="14"/>
      <c r="FBW825" s="14"/>
      <c r="FBX825" s="14"/>
      <c r="FBY825" s="14"/>
      <c r="FBZ825" s="14"/>
      <c r="FCA825" s="14"/>
      <c r="FCB825" s="14"/>
      <c r="FCC825" s="14"/>
      <c r="FCD825" s="14"/>
      <c r="FCE825" s="14"/>
      <c r="FCF825" s="14"/>
      <c r="FCG825" s="14"/>
      <c r="FCH825" s="14"/>
      <c r="FCI825" s="14"/>
      <c r="FCJ825" s="14"/>
      <c r="FCK825" s="14"/>
      <c r="FCL825" s="14"/>
      <c r="FCM825" s="14"/>
      <c r="FCN825" s="14"/>
      <c r="FCO825" s="14"/>
      <c r="FCP825" s="14"/>
      <c r="FCQ825" s="14"/>
      <c r="FCR825" s="14"/>
      <c r="FCS825" s="14"/>
      <c r="FCT825" s="14"/>
      <c r="FCU825" s="14"/>
      <c r="FCV825" s="14"/>
      <c r="FCW825" s="14"/>
      <c r="FCX825" s="14"/>
      <c r="FCY825" s="14"/>
      <c r="FCZ825" s="14"/>
      <c r="FDA825" s="14"/>
      <c r="FDB825" s="14"/>
      <c r="FDC825" s="14"/>
      <c r="FDD825" s="14"/>
      <c r="FDE825" s="14"/>
      <c r="FDF825" s="14"/>
      <c r="FDG825" s="14"/>
      <c r="FDH825" s="14"/>
      <c r="FDI825" s="14"/>
      <c r="FDJ825" s="14"/>
      <c r="FDK825" s="14"/>
      <c r="FDL825" s="14"/>
      <c r="FDM825" s="14"/>
      <c r="FDN825" s="14"/>
      <c r="FDO825" s="14"/>
      <c r="FDP825" s="14"/>
      <c r="FDQ825" s="14"/>
      <c r="FDR825" s="14"/>
      <c r="FDS825" s="14"/>
      <c r="FDT825" s="14"/>
      <c r="FDU825" s="14"/>
      <c r="FDV825" s="14"/>
      <c r="FDW825" s="14"/>
      <c r="FDX825" s="14"/>
      <c r="FDY825" s="14"/>
      <c r="FDZ825" s="14"/>
      <c r="FEA825" s="14"/>
      <c r="FEB825" s="14"/>
      <c r="FEC825" s="14"/>
      <c r="FED825" s="14"/>
      <c r="FEE825" s="14"/>
      <c r="FEF825" s="14"/>
      <c r="FEG825" s="14"/>
      <c r="FEH825" s="14"/>
      <c r="FEI825" s="14"/>
      <c r="FEJ825" s="14"/>
      <c r="FEK825" s="14"/>
      <c r="FEL825" s="14"/>
      <c r="FEM825" s="14"/>
      <c r="FEN825" s="14"/>
      <c r="FEO825" s="14"/>
      <c r="FEP825" s="14"/>
      <c r="FEQ825" s="14"/>
      <c r="FER825" s="14"/>
      <c r="FES825" s="14"/>
      <c r="FET825" s="14"/>
      <c r="FEU825" s="14"/>
      <c r="FEV825" s="14"/>
      <c r="FEW825" s="14"/>
      <c r="FEX825" s="14"/>
      <c r="FEY825" s="14"/>
      <c r="FEZ825" s="14"/>
      <c r="FFA825" s="14"/>
      <c r="FFB825" s="14"/>
      <c r="FFC825" s="14"/>
      <c r="FFD825" s="14"/>
      <c r="FFE825" s="14"/>
      <c r="FFF825" s="14"/>
      <c r="FFG825" s="14"/>
      <c r="FFH825" s="14"/>
      <c r="FFI825" s="14"/>
      <c r="FFJ825" s="14"/>
      <c r="FFK825" s="14"/>
      <c r="FFL825" s="14"/>
      <c r="FFM825" s="14"/>
      <c r="FFN825" s="14"/>
      <c r="FFO825" s="14"/>
      <c r="FFP825" s="14"/>
      <c r="FFQ825" s="14"/>
      <c r="FFR825" s="14"/>
      <c r="FFS825" s="14"/>
      <c r="FFT825" s="14"/>
      <c r="FFU825" s="14"/>
      <c r="FFV825" s="14"/>
      <c r="FFW825" s="14"/>
      <c r="FFX825" s="14"/>
      <c r="FFY825" s="14"/>
      <c r="FFZ825" s="14"/>
      <c r="FGA825" s="14"/>
      <c r="FGB825" s="14"/>
      <c r="FGC825" s="14"/>
      <c r="FGD825" s="14"/>
      <c r="FGE825" s="14"/>
      <c r="FGF825" s="14"/>
      <c r="FGG825" s="14"/>
      <c r="FGH825" s="14"/>
      <c r="FGI825" s="14"/>
      <c r="FGJ825" s="14"/>
      <c r="FGK825" s="14"/>
      <c r="FGL825" s="14"/>
      <c r="FGM825" s="14"/>
      <c r="FGN825" s="14"/>
      <c r="FGO825" s="14"/>
      <c r="FGP825" s="14"/>
      <c r="FGQ825" s="14"/>
      <c r="FGR825" s="14"/>
      <c r="FGS825" s="14"/>
      <c r="FGT825" s="14"/>
      <c r="FGU825" s="14"/>
      <c r="FGV825" s="14"/>
      <c r="FGW825" s="14"/>
      <c r="FGX825" s="14"/>
      <c r="FGY825" s="14"/>
      <c r="FGZ825" s="14"/>
      <c r="FHA825" s="14"/>
      <c r="FHB825" s="14"/>
      <c r="FHC825" s="14"/>
      <c r="FHD825" s="14"/>
      <c r="FHE825" s="14"/>
      <c r="FHF825" s="14"/>
      <c r="FHG825" s="14"/>
      <c r="FHH825" s="14"/>
      <c r="FHI825" s="14"/>
      <c r="FHJ825" s="14"/>
      <c r="FHK825" s="14"/>
      <c r="FHL825" s="14"/>
      <c r="FHM825" s="14"/>
      <c r="FHN825" s="14"/>
      <c r="FHO825" s="14"/>
      <c r="FHP825" s="14"/>
      <c r="FHQ825" s="14"/>
      <c r="FHR825" s="14"/>
      <c r="FHS825" s="14"/>
      <c r="FHT825" s="14"/>
      <c r="FHU825" s="14"/>
      <c r="FHV825" s="14"/>
      <c r="FHW825" s="14"/>
      <c r="FHX825" s="14"/>
      <c r="FHY825" s="14"/>
      <c r="FHZ825" s="14"/>
      <c r="FIA825" s="14"/>
      <c r="FIB825" s="14"/>
      <c r="FIC825" s="14"/>
      <c r="FID825" s="14"/>
      <c r="FIE825" s="14"/>
      <c r="FIF825" s="14"/>
      <c r="FIG825" s="14"/>
      <c r="FIH825" s="14"/>
      <c r="FII825" s="14"/>
      <c r="FIJ825" s="14"/>
      <c r="FIK825" s="14"/>
      <c r="FIL825" s="14"/>
      <c r="FIM825" s="14"/>
      <c r="FIN825" s="14"/>
      <c r="FIO825" s="14"/>
      <c r="FIP825" s="14"/>
      <c r="FIQ825" s="14"/>
      <c r="FIR825" s="14"/>
      <c r="FIS825" s="14"/>
      <c r="FIT825" s="14"/>
      <c r="FIU825" s="14"/>
      <c r="FIV825" s="14"/>
      <c r="FIW825" s="14"/>
      <c r="FIX825" s="14"/>
      <c r="FIY825" s="14"/>
      <c r="FIZ825" s="14"/>
      <c r="FJA825" s="14"/>
      <c r="FJB825" s="14"/>
      <c r="FJC825" s="14"/>
      <c r="FJD825" s="14"/>
      <c r="FJE825" s="14"/>
      <c r="FJF825" s="14"/>
      <c r="FJG825" s="14"/>
      <c r="FJH825" s="14"/>
      <c r="FJI825" s="14"/>
      <c r="FJJ825" s="14"/>
      <c r="FJK825" s="14"/>
      <c r="FJL825" s="14"/>
      <c r="FJM825" s="14"/>
      <c r="FJN825" s="14"/>
      <c r="FJO825" s="14"/>
      <c r="FJP825" s="14"/>
      <c r="FJQ825" s="14"/>
      <c r="FJR825" s="14"/>
      <c r="FJS825" s="14"/>
      <c r="FJT825" s="14"/>
      <c r="FJU825" s="14"/>
      <c r="FJV825" s="14"/>
      <c r="FJW825" s="14"/>
      <c r="FJX825" s="14"/>
      <c r="FJY825" s="14"/>
      <c r="FJZ825" s="14"/>
      <c r="FKA825" s="14"/>
      <c r="FKB825" s="14"/>
      <c r="FKC825" s="14"/>
      <c r="FKD825" s="14"/>
      <c r="FKE825" s="14"/>
      <c r="FKF825" s="14"/>
      <c r="FKG825" s="14"/>
      <c r="FKH825" s="14"/>
      <c r="FKI825" s="14"/>
      <c r="FKJ825" s="14"/>
      <c r="FKK825" s="14"/>
      <c r="FKL825" s="14"/>
      <c r="FKM825" s="14"/>
      <c r="FKN825" s="14"/>
      <c r="FKO825" s="14"/>
      <c r="FKP825" s="14"/>
      <c r="FKQ825" s="14"/>
      <c r="FKR825" s="14"/>
      <c r="FKS825" s="14"/>
      <c r="FKT825" s="14"/>
      <c r="FKU825" s="14"/>
      <c r="FKV825" s="14"/>
      <c r="FKW825" s="14"/>
      <c r="FKX825" s="14"/>
      <c r="FKY825" s="14"/>
      <c r="FKZ825" s="14"/>
      <c r="FLA825" s="14"/>
      <c r="FLB825" s="14"/>
      <c r="FLC825" s="14"/>
      <c r="FLD825" s="14"/>
      <c r="FLE825" s="14"/>
      <c r="FLF825" s="14"/>
      <c r="FLG825" s="14"/>
      <c r="FLH825" s="14"/>
      <c r="FLI825" s="14"/>
      <c r="FLJ825" s="14"/>
      <c r="FLK825" s="14"/>
      <c r="FLL825" s="14"/>
      <c r="FLM825" s="14"/>
      <c r="FLN825" s="14"/>
      <c r="FLO825" s="14"/>
      <c r="FLP825" s="14"/>
      <c r="FLQ825" s="14"/>
      <c r="FLR825" s="14"/>
      <c r="FLS825" s="14"/>
      <c r="FLT825" s="14"/>
      <c r="FLU825" s="14"/>
      <c r="FLV825" s="14"/>
      <c r="FLW825" s="14"/>
      <c r="FLX825" s="14"/>
      <c r="FLY825" s="14"/>
      <c r="FLZ825" s="14"/>
      <c r="FMA825" s="14"/>
      <c r="FMB825" s="14"/>
      <c r="FMC825" s="14"/>
      <c r="FMD825" s="14"/>
      <c r="FME825" s="14"/>
      <c r="FMF825" s="14"/>
      <c r="FMG825" s="14"/>
      <c r="FMH825" s="14"/>
      <c r="FMI825" s="14"/>
      <c r="FMJ825" s="14"/>
      <c r="FMK825" s="14"/>
      <c r="FML825" s="14"/>
      <c r="FMM825" s="14"/>
      <c r="FMN825" s="14"/>
      <c r="FMO825" s="14"/>
      <c r="FMP825" s="14"/>
      <c r="FMQ825" s="14"/>
      <c r="FMR825" s="14"/>
      <c r="FMS825" s="14"/>
      <c r="FMT825" s="14"/>
      <c r="FMU825" s="14"/>
      <c r="FMV825" s="14"/>
      <c r="FMW825" s="14"/>
      <c r="FMX825" s="14"/>
      <c r="FMY825" s="14"/>
      <c r="FMZ825" s="14"/>
      <c r="FNA825" s="14"/>
      <c r="FNB825" s="14"/>
      <c r="FNC825" s="14"/>
      <c r="FND825" s="14"/>
      <c r="FNE825" s="14"/>
      <c r="FNF825" s="14"/>
      <c r="FNG825" s="14"/>
      <c r="FNH825" s="14"/>
      <c r="FNI825" s="14"/>
      <c r="FNJ825" s="14"/>
      <c r="FNK825" s="14"/>
      <c r="FNL825" s="14"/>
      <c r="FNM825" s="14"/>
      <c r="FNN825" s="14"/>
      <c r="FNO825" s="14"/>
      <c r="FNP825" s="14"/>
      <c r="FNQ825" s="14"/>
      <c r="FNR825" s="14"/>
      <c r="FNS825" s="14"/>
      <c r="FNT825" s="14"/>
      <c r="FNU825" s="14"/>
      <c r="FNV825" s="14"/>
      <c r="FNW825" s="14"/>
      <c r="FNX825" s="14"/>
      <c r="FNY825" s="14"/>
      <c r="FNZ825" s="14"/>
      <c r="FOA825" s="14"/>
      <c r="FOB825" s="14"/>
      <c r="FOC825" s="14"/>
      <c r="FOD825" s="14"/>
      <c r="FOE825" s="14"/>
      <c r="FOF825" s="14"/>
      <c r="FOG825" s="14"/>
      <c r="FOH825" s="14"/>
      <c r="FOI825" s="14"/>
      <c r="FOJ825" s="14"/>
      <c r="FOK825" s="14"/>
      <c r="FOL825" s="14"/>
      <c r="FOM825" s="14"/>
      <c r="FON825" s="14"/>
      <c r="FOO825" s="14"/>
      <c r="FOP825" s="14"/>
      <c r="FOQ825" s="14"/>
      <c r="FOR825" s="14"/>
      <c r="FOS825" s="14"/>
      <c r="FOT825" s="14"/>
      <c r="FOU825" s="14"/>
      <c r="FOV825" s="14"/>
      <c r="FOW825" s="14"/>
      <c r="FOX825" s="14"/>
      <c r="FOY825" s="14"/>
      <c r="FOZ825" s="14"/>
      <c r="FPA825" s="14"/>
      <c r="FPB825" s="14"/>
      <c r="FPC825" s="14"/>
      <c r="FPD825" s="14"/>
      <c r="FPE825" s="14"/>
      <c r="FPF825" s="14"/>
      <c r="FPG825" s="14"/>
      <c r="FPH825" s="14"/>
      <c r="FPI825" s="14"/>
      <c r="FPJ825" s="14"/>
      <c r="FPK825" s="14"/>
      <c r="FPL825" s="14"/>
      <c r="FPM825" s="14"/>
      <c r="FPN825" s="14"/>
      <c r="FPO825" s="14"/>
      <c r="FPP825" s="14"/>
      <c r="FPQ825" s="14"/>
      <c r="FPR825" s="14"/>
      <c r="FPS825" s="14"/>
      <c r="FPT825" s="14"/>
      <c r="FPU825" s="14"/>
      <c r="FPV825" s="14"/>
      <c r="FPW825" s="14"/>
      <c r="FPX825" s="14"/>
      <c r="FPY825" s="14"/>
      <c r="FPZ825" s="14"/>
      <c r="FQA825" s="14"/>
      <c r="FQB825" s="14"/>
      <c r="FQC825" s="14"/>
      <c r="FQD825" s="14"/>
      <c r="FQE825" s="14"/>
      <c r="FQF825" s="14"/>
      <c r="FQG825" s="14"/>
      <c r="FQH825" s="14"/>
      <c r="FQI825" s="14"/>
      <c r="FQJ825" s="14"/>
      <c r="FQK825" s="14"/>
      <c r="FQL825" s="14"/>
      <c r="FQM825" s="14"/>
      <c r="FQN825" s="14"/>
      <c r="FQO825" s="14"/>
      <c r="FQP825" s="14"/>
      <c r="FQQ825" s="14"/>
      <c r="FQR825" s="14"/>
      <c r="FQS825" s="14"/>
      <c r="FQT825" s="14"/>
      <c r="FQU825" s="14"/>
      <c r="FQV825" s="14"/>
      <c r="FQW825" s="14"/>
      <c r="FQX825" s="14"/>
      <c r="FQY825" s="14"/>
      <c r="FQZ825" s="14"/>
      <c r="FRA825" s="14"/>
      <c r="FRB825" s="14"/>
      <c r="FRC825" s="14"/>
      <c r="FRD825" s="14"/>
      <c r="FRE825" s="14"/>
      <c r="FRF825" s="14"/>
      <c r="FRG825" s="14"/>
      <c r="FRH825" s="14"/>
      <c r="FRI825" s="14"/>
      <c r="FRJ825" s="14"/>
      <c r="FRK825" s="14"/>
      <c r="FRL825" s="14"/>
      <c r="FRM825" s="14"/>
      <c r="FRN825" s="14"/>
      <c r="FRO825" s="14"/>
      <c r="FRP825" s="14"/>
      <c r="FRQ825" s="14"/>
      <c r="FRR825" s="14"/>
      <c r="FRS825" s="14"/>
      <c r="FRT825" s="14"/>
      <c r="FRU825" s="14"/>
      <c r="FRV825" s="14"/>
      <c r="FRW825" s="14"/>
      <c r="FRX825" s="14"/>
      <c r="FRY825" s="14"/>
      <c r="FRZ825" s="14"/>
      <c r="FSA825" s="14"/>
      <c r="FSB825" s="14"/>
      <c r="FSC825" s="14"/>
      <c r="FSD825" s="14"/>
      <c r="FSE825" s="14"/>
      <c r="FSF825" s="14"/>
      <c r="FSG825" s="14"/>
      <c r="FSH825" s="14"/>
      <c r="FSI825" s="14"/>
      <c r="FSJ825" s="14"/>
      <c r="FSK825" s="14"/>
      <c r="FSL825" s="14"/>
      <c r="FSM825" s="14"/>
      <c r="FSN825" s="14"/>
      <c r="FSO825" s="14"/>
      <c r="FSP825" s="14"/>
      <c r="FSQ825" s="14"/>
      <c r="FSR825" s="14"/>
      <c r="FSS825" s="14"/>
      <c r="FST825" s="14"/>
      <c r="FSU825" s="14"/>
      <c r="FSV825" s="14"/>
      <c r="FSW825" s="14"/>
      <c r="FSX825" s="14"/>
      <c r="FSY825" s="14"/>
      <c r="FSZ825" s="14"/>
      <c r="FTA825" s="14"/>
      <c r="FTB825" s="14"/>
      <c r="FTC825" s="14"/>
      <c r="FTD825" s="14"/>
      <c r="FTE825" s="14"/>
      <c r="FTF825" s="14"/>
      <c r="FTG825" s="14"/>
      <c r="FTH825" s="14"/>
      <c r="FTI825" s="14"/>
      <c r="FTJ825" s="14"/>
      <c r="FTK825" s="14"/>
      <c r="FTL825" s="14"/>
      <c r="FTM825" s="14"/>
      <c r="FTN825" s="14"/>
      <c r="FTO825" s="14"/>
      <c r="FTP825" s="14"/>
      <c r="FTQ825" s="14"/>
      <c r="FTR825" s="14"/>
      <c r="FTS825" s="14"/>
      <c r="FTT825" s="14"/>
      <c r="FTU825" s="14"/>
      <c r="FTV825" s="14"/>
      <c r="FTW825" s="14"/>
      <c r="FTX825" s="14"/>
      <c r="FTY825" s="14"/>
      <c r="FTZ825" s="14"/>
      <c r="FUA825" s="14"/>
      <c r="FUB825" s="14"/>
      <c r="FUC825" s="14"/>
      <c r="FUD825" s="14"/>
      <c r="FUE825" s="14"/>
      <c r="FUF825" s="14"/>
      <c r="FUG825" s="14"/>
      <c r="FUH825" s="14"/>
      <c r="FUI825" s="14"/>
      <c r="FUJ825" s="14"/>
      <c r="FUK825" s="14"/>
      <c r="FUL825" s="14"/>
      <c r="FUM825" s="14"/>
      <c r="FUN825" s="14"/>
      <c r="FUO825" s="14"/>
      <c r="FUP825" s="14"/>
      <c r="FUQ825" s="14"/>
      <c r="FUR825" s="14"/>
      <c r="FUS825" s="14"/>
      <c r="FUT825" s="14"/>
      <c r="FUU825" s="14"/>
      <c r="FUV825" s="14"/>
      <c r="FUW825" s="14"/>
      <c r="FUX825" s="14"/>
      <c r="FUY825" s="14"/>
      <c r="FUZ825" s="14"/>
      <c r="FVA825" s="14"/>
      <c r="FVB825" s="14"/>
      <c r="FVC825" s="14"/>
      <c r="FVD825" s="14"/>
      <c r="FVE825" s="14"/>
      <c r="FVF825" s="14"/>
      <c r="FVG825" s="14"/>
      <c r="FVH825" s="14"/>
      <c r="FVI825" s="14"/>
      <c r="FVJ825" s="14"/>
      <c r="FVK825" s="14"/>
      <c r="FVL825" s="14"/>
      <c r="FVM825" s="14"/>
      <c r="FVN825" s="14"/>
      <c r="FVO825" s="14"/>
      <c r="FVP825" s="14"/>
      <c r="FVQ825" s="14"/>
      <c r="FVR825" s="14"/>
      <c r="FVS825" s="14"/>
      <c r="FVT825" s="14"/>
      <c r="FVU825" s="14"/>
      <c r="FVV825" s="14"/>
      <c r="FVW825" s="14"/>
      <c r="FVX825" s="14"/>
      <c r="FVY825" s="14"/>
      <c r="FVZ825" s="14"/>
      <c r="FWA825" s="14"/>
      <c r="FWB825" s="14"/>
      <c r="FWC825" s="14"/>
      <c r="FWD825" s="14"/>
      <c r="FWE825" s="14"/>
      <c r="FWF825" s="14"/>
      <c r="FWG825" s="14"/>
      <c r="FWH825" s="14"/>
      <c r="FWI825" s="14"/>
      <c r="FWJ825" s="14"/>
      <c r="FWK825" s="14"/>
      <c r="FWL825" s="14"/>
      <c r="FWM825" s="14"/>
      <c r="FWN825" s="14"/>
      <c r="FWO825" s="14"/>
      <c r="FWP825" s="14"/>
      <c r="FWQ825" s="14"/>
      <c r="FWR825" s="14"/>
      <c r="FWS825" s="14"/>
      <c r="FWT825" s="14"/>
      <c r="FWU825" s="14"/>
      <c r="FWV825" s="14"/>
      <c r="FWW825" s="14"/>
      <c r="FWX825" s="14"/>
      <c r="FWY825" s="14"/>
      <c r="FWZ825" s="14"/>
      <c r="FXA825" s="14"/>
      <c r="FXB825" s="14"/>
      <c r="FXC825" s="14"/>
      <c r="FXD825" s="14"/>
      <c r="FXE825" s="14"/>
      <c r="FXF825" s="14"/>
      <c r="FXG825" s="14"/>
      <c r="FXH825" s="14"/>
      <c r="FXI825" s="14"/>
      <c r="FXJ825" s="14"/>
      <c r="FXK825" s="14"/>
      <c r="FXL825" s="14"/>
      <c r="FXM825" s="14"/>
      <c r="FXN825" s="14"/>
      <c r="FXO825" s="14"/>
      <c r="FXP825" s="14"/>
      <c r="FXQ825" s="14"/>
      <c r="FXR825" s="14"/>
      <c r="FXS825" s="14"/>
      <c r="FXT825" s="14"/>
      <c r="FXU825" s="14"/>
      <c r="FXV825" s="14"/>
      <c r="FXW825" s="14"/>
      <c r="FXX825" s="14"/>
      <c r="FXY825" s="14"/>
      <c r="FXZ825" s="14"/>
      <c r="FYA825" s="14"/>
      <c r="FYB825" s="14"/>
      <c r="FYC825" s="14"/>
      <c r="FYD825" s="14"/>
      <c r="FYE825" s="14"/>
      <c r="FYF825" s="14"/>
      <c r="FYG825" s="14"/>
      <c r="FYH825" s="14"/>
      <c r="FYI825" s="14"/>
      <c r="FYJ825" s="14"/>
      <c r="FYK825" s="14"/>
      <c r="FYL825" s="14"/>
      <c r="FYM825" s="14"/>
      <c r="FYN825" s="14"/>
      <c r="FYO825" s="14"/>
      <c r="FYP825" s="14"/>
      <c r="FYQ825" s="14"/>
      <c r="FYR825" s="14"/>
      <c r="FYS825" s="14"/>
      <c r="FYT825" s="14"/>
      <c r="FYU825" s="14"/>
      <c r="FYV825" s="14"/>
      <c r="FYW825" s="14"/>
      <c r="FYX825" s="14"/>
      <c r="FYY825" s="14"/>
      <c r="FYZ825" s="14"/>
      <c r="FZA825" s="14"/>
      <c r="FZB825" s="14"/>
      <c r="FZC825" s="14"/>
      <c r="FZD825" s="14"/>
      <c r="FZE825" s="14"/>
      <c r="FZF825" s="14"/>
      <c r="FZG825" s="14"/>
      <c r="FZH825" s="14"/>
      <c r="FZI825" s="14"/>
      <c r="FZJ825" s="14"/>
      <c r="FZK825" s="14"/>
      <c r="FZL825" s="14"/>
      <c r="FZM825" s="14"/>
      <c r="FZN825" s="14"/>
      <c r="FZO825" s="14"/>
      <c r="FZP825" s="14"/>
      <c r="FZQ825" s="14"/>
      <c r="FZR825" s="14"/>
      <c r="FZS825" s="14"/>
      <c r="FZT825" s="14"/>
      <c r="FZU825" s="14"/>
      <c r="FZV825" s="14"/>
      <c r="FZW825" s="14"/>
      <c r="FZX825" s="14"/>
      <c r="FZY825" s="14"/>
      <c r="FZZ825" s="14"/>
      <c r="GAA825" s="14"/>
      <c r="GAB825" s="14"/>
      <c r="GAC825" s="14"/>
      <c r="GAD825" s="14"/>
      <c r="GAE825" s="14"/>
      <c r="GAF825" s="14"/>
      <c r="GAG825" s="14"/>
      <c r="GAH825" s="14"/>
      <c r="GAI825" s="14"/>
      <c r="GAJ825" s="14"/>
      <c r="GAK825" s="14"/>
      <c r="GAL825" s="14"/>
      <c r="GAM825" s="14"/>
      <c r="GAN825" s="14"/>
      <c r="GAO825" s="14"/>
      <c r="GAP825" s="14"/>
      <c r="GAQ825" s="14"/>
      <c r="GAR825" s="14"/>
      <c r="GAS825" s="14"/>
      <c r="GAT825" s="14"/>
      <c r="GAU825" s="14"/>
      <c r="GAV825" s="14"/>
      <c r="GAW825" s="14"/>
      <c r="GAX825" s="14"/>
      <c r="GAY825" s="14"/>
      <c r="GAZ825" s="14"/>
      <c r="GBA825" s="14"/>
      <c r="GBB825" s="14"/>
      <c r="GBC825" s="14"/>
      <c r="GBD825" s="14"/>
      <c r="GBE825" s="14"/>
      <c r="GBF825" s="14"/>
      <c r="GBG825" s="14"/>
      <c r="GBH825" s="14"/>
      <c r="GBI825" s="14"/>
      <c r="GBJ825" s="14"/>
      <c r="GBK825" s="14"/>
      <c r="GBL825" s="14"/>
      <c r="GBM825" s="14"/>
      <c r="GBN825" s="14"/>
      <c r="GBO825" s="14"/>
      <c r="GBP825" s="14"/>
      <c r="GBQ825" s="14"/>
      <c r="GBR825" s="14"/>
      <c r="GBS825" s="14"/>
      <c r="GBT825" s="14"/>
      <c r="GBU825" s="14"/>
      <c r="GBV825" s="14"/>
      <c r="GBW825" s="14"/>
      <c r="GBX825" s="14"/>
      <c r="GBY825" s="14"/>
      <c r="GBZ825" s="14"/>
      <c r="GCA825" s="14"/>
      <c r="GCB825" s="14"/>
      <c r="GCC825" s="14"/>
      <c r="GCD825" s="14"/>
      <c r="GCE825" s="14"/>
      <c r="GCF825" s="14"/>
      <c r="GCG825" s="14"/>
      <c r="GCH825" s="14"/>
      <c r="GCI825" s="14"/>
      <c r="GCJ825" s="14"/>
      <c r="GCK825" s="14"/>
      <c r="GCL825" s="14"/>
      <c r="GCM825" s="14"/>
      <c r="GCN825" s="14"/>
      <c r="GCO825" s="14"/>
      <c r="GCP825" s="14"/>
      <c r="GCQ825" s="14"/>
      <c r="GCR825" s="14"/>
      <c r="GCS825" s="14"/>
      <c r="GCT825" s="14"/>
      <c r="GCU825" s="14"/>
      <c r="GCV825" s="14"/>
      <c r="GCW825" s="14"/>
      <c r="GCX825" s="14"/>
      <c r="GCY825" s="14"/>
      <c r="GCZ825" s="14"/>
      <c r="GDA825" s="14"/>
      <c r="GDB825" s="14"/>
      <c r="GDC825" s="14"/>
      <c r="GDD825" s="14"/>
      <c r="GDE825" s="14"/>
      <c r="GDF825" s="14"/>
      <c r="GDG825" s="14"/>
      <c r="GDH825" s="14"/>
      <c r="GDI825" s="14"/>
      <c r="GDJ825" s="14"/>
      <c r="GDK825" s="14"/>
      <c r="GDL825" s="14"/>
      <c r="GDM825" s="14"/>
      <c r="GDN825" s="14"/>
      <c r="GDO825" s="14"/>
      <c r="GDP825" s="14"/>
      <c r="GDQ825" s="14"/>
      <c r="GDR825" s="14"/>
      <c r="GDS825" s="14"/>
      <c r="GDT825" s="14"/>
      <c r="GDU825" s="14"/>
      <c r="GDV825" s="14"/>
      <c r="GDW825" s="14"/>
      <c r="GDX825" s="14"/>
      <c r="GDY825" s="14"/>
      <c r="GDZ825" s="14"/>
      <c r="GEA825" s="14"/>
      <c r="GEB825" s="14"/>
      <c r="GEC825" s="14"/>
      <c r="GED825" s="14"/>
      <c r="GEE825" s="14"/>
      <c r="GEF825" s="14"/>
      <c r="GEG825" s="14"/>
      <c r="GEH825" s="14"/>
      <c r="GEI825" s="14"/>
      <c r="GEJ825" s="14"/>
      <c r="GEK825" s="14"/>
      <c r="GEL825" s="14"/>
      <c r="GEM825" s="14"/>
      <c r="GEN825" s="14"/>
      <c r="GEO825" s="14"/>
      <c r="GEP825" s="14"/>
      <c r="GEQ825" s="14"/>
      <c r="GER825" s="14"/>
      <c r="GES825" s="14"/>
      <c r="GET825" s="14"/>
      <c r="GEU825" s="14"/>
      <c r="GEV825" s="14"/>
      <c r="GEW825" s="14"/>
      <c r="GEX825" s="14"/>
      <c r="GEY825" s="14"/>
      <c r="GEZ825" s="14"/>
      <c r="GFA825" s="14"/>
      <c r="GFB825" s="14"/>
      <c r="GFC825" s="14"/>
      <c r="GFD825" s="14"/>
      <c r="GFE825" s="14"/>
      <c r="GFF825" s="14"/>
      <c r="GFG825" s="14"/>
      <c r="GFH825" s="14"/>
      <c r="GFI825" s="14"/>
      <c r="GFJ825" s="14"/>
      <c r="GFK825" s="14"/>
      <c r="GFL825" s="14"/>
      <c r="GFM825" s="14"/>
      <c r="GFN825" s="14"/>
      <c r="GFO825" s="14"/>
      <c r="GFP825" s="14"/>
      <c r="GFQ825" s="14"/>
      <c r="GFR825" s="14"/>
      <c r="GFS825" s="14"/>
      <c r="GFT825" s="14"/>
      <c r="GFU825" s="14"/>
      <c r="GFV825" s="14"/>
      <c r="GFW825" s="14"/>
      <c r="GFX825" s="14"/>
      <c r="GFY825" s="14"/>
      <c r="GFZ825" s="14"/>
      <c r="GGA825" s="14"/>
      <c r="GGB825" s="14"/>
      <c r="GGC825" s="14"/>
      <c r="GGD825" s="14"/>
      <c r="GGE825" s="14"/>
      <c r="GGF825" s="14"/>
      <c r="GGG825" s="14"/>
      <c r="GGH825" s="14"/>
      <c r="GGI825" s="14"/>
      <c r="GGJ825" s="14"/>
      <c r="GGK825" s="14"/>
      <c r="GGL825" s="14"/>
      <c r="GGM825" s="14"/>
      <c r="GGN825" s="14"/>
      <c r="GGO825" s="14"/>
      <c r="GGP825" s="14"/>
      <c r="GGQ825" s="14"/>
      <c r="GGR825" s="14"/>
      <c r="GGS825" s="14"/>
      <c r="GGT825" s="14"/>
      <c r="GGU825" s="14"/>
      <c r="GGV825" s="14"/>
      <c r="GGW825" s="14"/>
      <c r="GGX825" s="14"/>
      <c r="GGY825" s="14"/>
      <c r="GGZ825" s="14"/>
      <c r="GHA825" s="14"/>
      <c r="GHB825" s="14"/>
      <c r="GHC825" s="14"/>
      <c r="GHD825" s="14"/>
      <c r="GHE825" s="14"/>
      <c r="GHF825" s="14"/>
      <c r="GHG825" s="14"/>
      <c r="GHH825" s="14"/>
      <c r="GHI825" s="14"/>
      <c r="GHJ825" s="14"/>
      <c r="GHK825" s="14"/>
      <c r="GHL825" s="14"/>
      <c r="GHM825" s="14"/>
      <c r="GHN825" s="14"/>
      <c r="GHO825" s="14"/>
      <c r="GHP825" s="14"/>
      <c r="GHQ825" s="14"/>
      <c r="GHR825" s="14"/>
      <c r="GHS825" s="14"/>
      <c r="GHT825" s="14"/>
      <c r="GHU825" s="14"/>
      <c r="GHV825" s="14"/>
      <c r="GHW825" s="14"/>
      <c r="GHX825" s="14"/>
      <c r="GHY825" s="14"/>
      <c r="GHZ825" s="14"/>
      <c r="GIA825" s="14"/>
      <c r="GIB825" s="14"/>
      <c r="GIC825" s="14"/>
      <c r="GID825" s="14"/>
      <c r="GIE825" s="14"/>
      <c r="GIF825" s="14"/>
      <c r="GIG825" s="14"/>
      <c r="GIH825" s="14"/>
      <c r="GII825" s="14"/>
      <c r="GIJ825" s="14"/>
      <c r="GIK825" s="14"/>
      <c r="GIL825" s="14"/>
      <c r="GIM825" s="14"/>
      <c r="GIN825" s="14"/>
      <c r="GIO825" s="14"/>
      <c r="GIP825" s="14"/>
      <c r="GIQ825" s="14"/>
      <c r="GIR825" s="14"/>
      <c r="GIS825" s="14"/>
      <c r="GIT825" s="14"/>
      <c r="GIU825" s="14"/>
      <c r="GIV825" s="14"/>
      <c r="GIW825" s="14"/>
      <c r="GIX825" s="14"/>
      <c r="GIY825" s="14"/>
      <c r="GIZ825" s="14"/>
      <c r="GJA825" s="14"/>
      <c r="GJB825" s="14"/>
      <c r="GJC825" s="14"/>
      <c r="GJD825" s="14"/>
      <c r="GJE825" s="14"/>
      <c r="GJF825" s="14"/>
      <c r="GJG825" s="14"/>
      <c r="GJH825" s="14"/>
      <c r="GJI825" s="14"/>
      <c r="GJJ825" s="14"/>
      <c r="GJK825" s="14"/>
      <c r="GJL825" s="14"/>
      <c r="GJM825" s="14"/>
      <c r="GJN825" s="14"/>
      <c r="GJO825" s="14"/>
      <c r="GJP825" s="14"/>
      <c r="GJQ825" s="14"/>
      <c r="GJR825" s="14"/>
      <c r="GJS825" s="14"/>
      <c r="GJT825" s="14"/>
      <c r="GJU825" s="14"/>
      <c r="GJV825" s="14"/>
      <c r="GJW825" s="14"/>
      <c r="GJX825" s="14"/>
      <c r="GJY825" s="14"/>
      <c r="GJZ825" s="14"/>
      <c r="GKA825" s="14"/>
      <c r="GKB825" s="14"/>
      <c r="GKC825" s="14"/>
      <c r="GKD825" s="14"/>
      <c r="GKE825" s="14"/>
      <c r="GKF825" s="14"/>
      <c r="GKG825" s="14"/>
      <c r="GKH825" s="14"/>
      <c r="GKI825" s="14"/>
      <c r="GKJ825" s="14"/>
      <c r="GKK825" s="14"/>
      <c r="GKL825" s="14"/>
      <c r="GKM825" s="14"/>
      <c r="GKN825" s="14"/>
      <c r="GKO825" s="14"/>
      <c r="GKP825" s="14"/>
      <c r="GKQ825" s="14"/>
      <c r="GKR825" s="14"/>
      <c r="GKS825" s="14"/>
      <c r="GKT825" s="14"/>
      <c r="GKU825" s="14"/>
      <c r="GKV825" s="14"/>
      <c r="GKW825" s="14"/>
      <c r="GKX825" s="14"/>
      <c r="GKY825" s="14"/>
      <c r="GKZ825" s="14"/>
      <c r="GLA825" s="14"/>
      <c r="GLB825" s="14"/>
      <c r="GLC825" s="14"/>
      <c r="GLD825" s="14"/>
      <c r="GLE825" s="14"/>
      <c r="GLF825" s="14"/>
      <c r="GLG825" s="14"/>
      <c r="GLH825" s="14"/>
      <c r="GLI825" s="14"/>
      <c r="GLJ825" s="14"/>
      <c r="GLK825" s="14"/>
      <c r="GLL825" s="14"/>
      <c r="GLM825" s="14"/>
      <c r="GLN825" s="14"/>
      <c r="GLO825" s="14"/>
      <c r="GLP825" s="14"/>
      <c r="GLQ825" s="14"/>
      <c r="GLR825" s="14"/>
      <c r="GLS825" s="14"/>
      <c r="GLT825" s="14"/>
      <c r="GLU825" s="14"/>
      <c r="GLV825" s="14"/>
      <c r="GLW825" s="14"/>
      <c r="GLX825" s="14"/>
      <c r="GLY825" s="14"/>
      <c r="GLZ825" s="14"/>
      <c r="GMA825" s="14"/>
      <c r="GMB825" s="14"/>
      <c r="GMC825" s="14"/>
      <c r="GMD825" s="14"/>
      <c r="GME825" s="14"/>
      <c r="GMF825" s="14"/>
      <c r="GMG825" s="14"/>
      <c r="GMH825" s="14"/>
      <c r="GMI825" s="14"/>
      <c r="GMJ825" s="14"/>
      <c r="GMK825" s="14"/>
      <c r="GML825" s="14"/>
      <c r="GMM825" s="14"/>
      <c r="GMN825" s="14"/>
      <c r="GMO825" s="14"/>
      <c r="GMP825" s="14"/>
      <c r="GMQ825" s="14"/>
      <c r="GMR825" s="14"/>
      <c r="GMS825" s="14"/>
      <c r="GMT825" s="14"/>
      <c r="GMU825" s="14"/>
      <c r="GMV825" s="14"/>
      <c r="GMW825" s="14"/>
      <c r="GMX825" s="14"/>
      <c r="GMY825" s="14"/>
      <c r="GMZ825" s="14"/>
      <c r="GNA825" s="14"/>
      <c r="GNB825" s="14"/>
      <c r="GNC825" s="14"/>
      <c r="GND825" s="14"/>
      <c r="GNE825" s="14"/>
      <c r="GNF825" s="14"/>
      <c r="GNG825" s="14"/>
      <c r="GNH825" s="14"/>
      <c r="GNI825" s="14"/>
      <c r="GNJ825" s="14"/>
      <c r="GNK825" s="14"/>
      <c r="GNL825" s="14"/>
      <c r="GNM825" s="14"/>
      <c r="GNN825" s="14"/>
      <c r="GNO825" s="14"/>
      <c r="GNP825" s="14"/>
      <c r="GNQ825" s="14"/>
      <c r="GNR825" s="14"/>
      <c r="GNS825" s="14"/>
      <c r="GNT825" s="14"/>
      <c r="GNU825" s="14"/>
      <c r="GNV825" s="14"/>
      <c r="GNW825" s="14"/>
      <c r="GNX825" s="14"/>
      <c r="GNY825" s="14"/>
      <c r="GNZ825" s="14"/>
      <c r="GOA825" s="14"/>
      <c r="GOB825" s="14"/>
      <c r="GOC825" s="14"/>
      <c r="GOD825" s="14"/>
      <c r="GOE825" s="14"/>
      <c r="GOF825" s="14"/>
      <c r="GOG825" s="14"/>
      <c r="GOH825" s="14"/>
      <c r="GOI825" s="14"/>
      <c r="GOJ825" s="14"/>
      <c r="GOK825" s="14"/>
      <c r="GOL825" s="14"/>
      <c r="GOM825" s="14"/>
      <c r="GON825" s="14"/>
      <c r="GOO825" s="14"/>
      <c r="GOP825" s="14"/>
      <c r="GOQ825" s="14"/>
      <c r="GOR825" s="14"/>
      <c r="GOS825" s="14"/>
      <c r="GOT825" s="14"/>
      <c r="GOU825" s="14"/>
      <c r="GOV825" s="14"/>
      <c r="GOW825" s="14"/>
      <c r="GOX825" s="14"/>
      <c r="GOY825" s="14"/>
      <c r="GOZ825" s="14"/>
      <c r="GPA825" s="14"/>
      <c r="GPB825" s="14"/>
      <c r="GPC825" s="14"/>
      <c r="GPD825" s="14"/>
      <c r="GPE825" s="14"/>
      <c r="GPF825" s="14"/>
      <c r="GPG825" s="14"/>
      <c r="GPH825" s="14"/>
      <c r="GPI825" s="14"/>
      <c r="GPJ825" s="14"/>
      <c r="GPK825" s="14"/>
      <c r="GPL825" s="14"/>
      <c r="GPM825" s="14"/>
      <c r="GPN825" s="14"/>
      <c r="GPO825" s="14"/>
      <c r="GPP825" s="14"/>
      <c r="GPQ825" s="14"/>
      <c r="GPR825" s="14"/>
      <c r="GPS825" s="14"/>
      <c r="GPT825" s="14"/>
      <c r="GPU825" s="14"/>
      <c r="GPV825" s="14"/>
      <c r="GPW825" s="14"/>
      <c r="GPX825" s="14"/>
      <c r="GPY825" s="14"/>
      <c r="GPZ825" s="14"/>
      <c r="GQA825" s="14"/>
      <c r="GQB825" s="14"/>
      <c r="GQC825" s="14"/>
      <c r="GQD825" s="14"/>
      <c r="GQE825" s="14"/>
      <c r="GQF825" s="14"/>
      <c r="GQG825" s="14"/>
      <c r="GQH825" s="14"/>
      <c r="GQI825" s="14"/>
      <c r="GQJ825" s="14"/>
      <c r="GQK825" s="14"/>
      <c r="GQL825" s="14"/>
      <c r="GQM825" s="14"/>
      <c r="GQN825" s="14"/>
      <c r="GQO825" s="14"/>
      <c r="GQP825" s="14"/>
      <c r="GQQ825" s="14"/>
      <c r="GQR825" s="14"/>
      <c r="GQS825" s="14"/>
      <c r="GQT825" s="14"/>
      <c r="GQU825" s="14"/>
      <c r="GQV825" s="14"/>
      <c r="GQW825" s="14"/>
      <c r="GQX825" s="14"/>
      <c r="GQY825" s="14"/>
      <c r="GQZ825" s="14"/>
      <c r="GRA825" s="14"/>
      <c r="GRB825" s="14"/>
      <c r="GRC825" s="14"/>
      <c r="GRD825" s="14"/>
      <c r="GRE825" s="14"/>
      <c r="GRF825" s="14"/>
      <c r="GRG825" s="14"/>
      <c r="GRH825" s="14"/>
      <c r="GRI825" s="14"/>
      <c r="GRJ825" s="14"/>
      <c r="GRK825" s="14"/>
      <c r="GRL825" s="14"/>
      <c r="GRM825" s="14"/>
      <c r="GRN825" s="14"/>
      <c r="GRO825" s="14"/>
      <c r="GRP825" s="14"/>
      <c r="GRQ825" s="14"/>
      <c r="GRR825" s="14"/>
      <c r="GRS825" s="14"/>
      <c r="GRT825" s="14"/>
      <c r="GRU825" s="14"/>
      <c r="GRV825" s="14"/>
      <c r="GRW825" s="14"/>
      <c r="GRX825" s="14"/>
      <c r="GRY825" s="14"/>
      <c r="GRZ825" s="14"/>
      <c r="GSA825" s="14"/>
      <c r="GSB825" s="14"/>
      <c r="GSC825" s="14"/>
      <c r="GSD825" s="14"/>
      <c r="GSE825" s="14"/>
      <c r="GSF825" s="14"/>
      <c r="GSG825" s="14"/>
      <c r="GSH825" s="14"/>
      <c r="GSI825" s="14"/>
      <c r="GSJ825" s="14"/>
      <c r="GSK825" s="14"/>
      <c r="GSL825" s="14"/>
      <c r="GSM825" s="14"/>
      <c r="GSN825" s="14"/>
      <c r="GSO825" s="14"/>
      <c r="GSP825" s="14"/>
      <c r="GSQ825" s="14"/>
      <c r="GSR825" s="14"/>
      <c r="GSS825" s="14"/>
      <c r="GST825" s="14"/>
      <c r="GSU825" s="14"/>
      <c r="GSV825" s="14"/>
      <c r="GSW825" s="14"/>
      <c r="GSX825" s="14"/>
      <c r="GSY825" s="14"/>
      <c r="GSZ825" s="14"/>
      <c r="GTA825" s="14"/>
      <c r="GTB825" s="14"/>
      <c r="GTC825" s="14"/>
      <c r="GTD825" s="14"/>
      <c r="GTE825" s="14"/>
      <c r="GTF825" s="14"/>
      <c r="GTG825" s="14"/>
      <c r="GTH825" s="14"/>
      <c r="GTI825" s="14"/>
      <c r="GTJ825" s="14"/>
      <c r="GTK825" s="14"/>
      <c r="GTL825" s="14"/>
      <c r="GTM825" s="14"/>
      <c r="GTN825" s="14"/>
      <c r="GTO825" s="14"/>
      <c r="GTP825" s="14"/>
      <c r="GTQ825" s="14"/>
      <c r="GTR825" s="14"/>
      <c r="GTS825" s="14"/>
      <c r="GTT825" s="14"/>
      <c r="GTU825" s="14"/>
      <c r="GTV825" s="14"/>
      <c r="GTW825" s="14"/>
      <c r="GTX825" s="14"/>
      <c r="GTY825" s="14"/>
      <c r="GTZ825" s="14"/>
      <c r="GUA825" s="14"/>
      <c r="GUB825" s="14"/>
      <c r="GUC825" s="14"/>
      <c r="GUD825" s="14"/>
      <c r="GUE825" s="14"/>
      <c r="GUF825" s="14"/>
      <c r="GUG825" s="14"/>
      <c r="GUH825" s="14"/>
      <c r="GUI825" s="14"/>
      <c r="GUJ825" s="14"/>
      <c r="GUK825" s="14"/>
      <c r="GUL825" s="14"/>
      <c r="GUM825" s="14"/>
      <c r="GUN825" s="14"/>
      <c r="GUO825" s="14"/>
      <c r="GUP825" s="14"/>
      <c r="GUQ825" s="14"/>
      <c r="GUR825" s="14"/>
      <c r="GUS825" s="14"/>
      <c r="GUT825" s="14"/>
      <c r="GUU825" s="14"/>
      <c r="GUV825" s="14"/>
      <c r="GUW825" s="14"/>
      <c r="GUX825" s="14"/>
      <c r="GUY825" s="14"/>
      <c r="GUZ825" s="14"/>
      <c r="GVA825" s="14"/>
      <c r="GVB825" s="14"/>
      <c r="GVC825" s="14"/>
      <c r="GVD825" s="14"/>
      <c r="GVE825" s="14"/>
      <c r="GVF825" s="14"/>
      <c r="GVG825" s="14"/>
      <c r="GVH825" s="14"/>
      <c r="GVI825" s="14"/>
      <c r="GVJ825" s="14"/>
      <c r="GVK825" s="14"/>
      <c r="GVL825" s="14"/>
      <c r="GVM825" s="14"/>
      <c r="GVN825" s="14"/>
      <c r="GVO825" s="14"/>
      <c r="GVP825" s="14"/>
      <c r="GVQ825" s="14"/>
      <c r="GVR825" s="14"/>
      <c r="GVS825" s="14"/>
      <c r="GVT825" s="14"/>
      <c r="GVU825" s="14"/>
      <c r="GVV825" s="14"/>
      <c r="GVW825" s="14"/>
      <c r="GVX825" s="14"/>
      <c r="GVY825" s="14"/>
      <c r="GVZ825" s="14"/>
      <c r="GWA825" s="14"/>
      <c r="GWB825" s="14"/>
      <c r="GWC825" s="14"/>
      <c r="GWD825" s="14"/>
      <c r="GWE825" s="14"/>
      <c r="GWF825" s="14"/>
      <c r="GWG825" s="14"/>
      <c r="GWH825" s="14"/>
      <c r="GWI825" s="14"/>
      <c r="GWJ825" s="14"/>
      <c r="GWK825" s="14"/>
      <c r="GWL825" s="14"/>
      <c r="GWM825" s="14"/>
      <c r="GWN825" s="14"/>
      <c r="GWO825" s="14"/>
      <c r="GWP825" s="14"/>
      <c r="GWQ825" s="14"/>
      <c r="GWR825" s="14"/>
      <c r="GWS825" s="14"/>
      <c r="GWT825" s="14"/>
      <c r="GWU825" s="14"/>
      <c r="GWV825" s="14"/>
      <c r="GWW825" s="14"/>
      <c r="GWX825" s="14"/>
      <c r="GWY825" s="14"/>
      <c r="GWZ825" s="14"/>
      <c r="GXA825" s="14"/>
      <c r="GXB825" s="14"/>
      <c r="GXC825" s="14"/>
      <c r="GXD825" s="14"/>
      <c r="GXE825" s="14"/>
      <c r="GXF825" s="14"/>
      <c r="GXG825" s="14"/>
      <c r="GXH825" s="14"/>
      <c r="GXI825" s="14"/>
      <c r="GXJ825" s="14"/>
      <c r="GXK825" s="14"/>
      <c r="GXL825" s="14"/>
      <c r="GXM825" s="14"/>
      <c r="GXN825" s="14"/>
      <c r="GXO825" s="14"/>
      <c r="GXP825" s="14"/>
      <c r="GXQ825" s="14"/>
      <c r="GXR825" s="14"/>
      <c r="GXS825" s="14"/>
      <c r="GXT825" s="14"/>
      <c r="GXU825" s="14"/>
      <c r="GXV825" s="14"/>
      <c r="GXW825" s="14"/>
      <c r="GXX825" s="14"/>
      <c r="GXY825" s="14"/>
      <c r="GXZ825" s="14"/>
      <c r="GYA825" s="14"/>
      <c r="GYB825" s="14"/>
      <c r="GYC825" s="14"/>
      <c r="GYD825" s="14"/>
      <c r="GYE825" s="14"/>
      <c r="GYF825" s="14"/>
      <c r="GYG825" s="14"/>
      <c r="GYH825" s="14"/>
      <c r="GYI825" s="14"/>
      <c r="GYJ825" s="14"/>
      <c r="GYK825" s="14"/>
      <c r="GYL825" s="14"/>
      <c r="GYM825" s="14"/>
      <c r="GYN825" s="14"/>
      <c r="GYO825" s="14"/>
      <c r="GYP825" s="14"/>
      <c r="GYQ825" s="14"/>
      <c r="GYR825" s="14"/>
      <c r="GYS825" s="14"/>
      <c r="GYT825" s="14"/>
      <c r="GYU825" s="14"/>
      <c r="GYV825" s="14"/>
      <c r="GYW825" s="14"/>
      <c r="GYX825" s="14"/>
      <c r="GYY825" s="14"/>
      <c r="GYZ825" s="14"/>
      <c r="GZA825" s="14"/>
      <c r="GZB825" s="14"/>
      <c r="GZC825" s="14"/>
      <c r="GZD825" s="14"/>
      <c r="GZE825" s="14"/>
      <c r="GZF825" s="14"/>
      <c r="GZG825" s="14"/>
      <c r="GZH825" s="14"/>
      <c r="GZI825" s="14"/>
      <c r="GZJ825" s="14"/>
      <c r="GZK825" s="14"/>
      <c r="GZL825" s="14"/>
      <c r="GZM825" s="14"/>
      <c r="GZN825" s="14"/>
      <c r="GZO825" s="14"/>
      <c r="GZP825" s="14"/>
      <c r="GZQ825" s="14"/>
      <c r="GZR825" s="14"/>
      <c r="GZS825" s="14"/>
      <c r="GZT825" s="14"/>
      <c r="GZU825" s="14"/>
      <c r="GZV825" s="14"/>
      <c r="GZW825" s="14"/>
      <c r="GZX825" s="14"/>
      <c r="GZY825" s="14"/>
      <c r="GZZ825" s="14"/>
      <c r="HAA825" s="14"/>
      <c r="HAB825" s="14"/>
      <c r="HAC825" s="14"/>
      <c r="HAD825" s="14"/>
      <c r="HAE825" s="14"/>
      <c r="HAF825" s="14"/>
      <c r="HAG825" s="14"/>
      <c r="HAH825" s="14"/>
      <c r="HAI825" s="14"/>
      <c r="HAJ825" s="14"/>
      <c r="HAK825" s="14"/>
      <c r="HAL825" s="14"/>
      <c r="HAM825" s="14"/>
      <c r="HAN825" s="14"/>
      <c r="HAO825" s="14"/>
      <c r="HAP825" s="14"/>
      <c r="HAQ825" s="14"/>
      <c r="HAR825" s="14"/>
      <c r="HAS825" s="14"/>
      <c r="HAT825" s="14"/>
      <c r="HAU825" s="14"/>
      <c r="HAV825" s="14"/>
      <c r="HAW825" s="14"/>
      <c r="HAX825" s="14"/>
      <c r="HAY825" s="14"/>
      <c r="HAZ825" s="14"/>
      <c r="HBA825" s="14"/>
      <c r="HBB825" s="14"/>
      <c r="HBC825" s="14"/>
      <c r="HBD825" s="14"/>
      <c r="HBE825" s="14"/>
      <c r="HBF825" s="14"/>
      <c r="HBG825" s="14"/>
      <c r="HBH825" s="14"/>
      <c r="HBI825" s="14"/>
      <c r="HBJ825" s="14"/>
      <c r="HBK825" s="14"/>
      <c r="HBL825" s="14"/>
      <c r="HBM825" s="14"/>
      <c r="HBN825" s="14"/>
      <c r="HBO825" s="14"/>
      <c r="HBP825" s="14"/>
      <c r="HBQ825" s="14"/>
      <c r="HBR825" s="14"/>
      <c r="HBS825" s="14"/>
      <c r="HBT825" s="14"/>
      <c r="HBU825" s="14"/>
      <c r="HBV825" s="14"/>
      <c r="HBW825" s="14"/>
      <c r="HBX825" s="14"/>
      <c r="HBY825" s="14"/>
      <c r="HBZ825" s="14"/>
      <c r="HCA825" s="14"/>
      <c r="HCB825" s="14"/>
      <c r="HCC825" s="14"/>
      <c r="HCD825" s="14"/>
      <c r="HCE825" s="14"/>
      <c r="HCF825" s="14"/>
      <c r="HCG825" s="14"/>
      <c r="HCH825" s="14"/>
      <c r="HCI825" s="14"/>
      <c r="HCJ825" s="14"/>
      <c r="HCK825" s="14"/>
      <c r="HCL825" s="14"/>
      <c r="HCM825" s="14"/>
      <c r="HCN825" s="14"/>
      <c r="HCO825" s="14"/>
      <c r="HCP825" s="14"/>
      <c r="HCQ825" s="14"/>
      <c r="HCR825" s="14"/>
      <c r="HCS825" s="14"/>
      <c r="HCT825" s="14"/>
      <c r="HCU825" s="14"/>
      <c r="HCV825" s="14"/>
      <c r="HCW825" s="14"/>
      <c r="HCX825" s="14"/>
      <c r="HCY825" s="14"/>
      <c r="HCZ825" s="14"/>
      <c r="HDA825" s="14"/>
      <c r="HDB825" s="14"/>
      <c r="HDC825" s="14"/>
      <c r="HDD825" s="14"/>
      <c r="HDE825" s="14"/>
      <c r="HDF825" s="14"/>
      <c r="HDG825" s="14"/>
      <c r="HDH825" s="14"/>
      <c r="HDI825" s="14"/>
      <c r="HDJ825" s="14"/>
      <c r="HDK825" s="14"/>
      <c r="HDL825" s="14"/>
      <c r="HDM825" s="14"/>
      <c r="HDN825" s="14"/>
      <c r="HDO825" s="14"/>
      <c r="HDP825" s="14"/>
      <c r="HDQ825" s="14"/>
      <c r="HDR825" s="14"/>
      <c r="HDS825" s="14"/>
      <c r="HDT825" s="14"/>
      <c r="HDU825" s="14"/>
      <c r="HDV825" s="14"/>
      <c r="HDW825" s="14"/>
      <c r="HDX825" s="14"/>
      <c r="HDY825" s="14"/>
      <c r="HDZ825" s="14"/>
      <c r="HEA825" s="14"/>
      <c r="HEB825" s="14"/>
      <c r="HEC825" s="14"/>
      <c r="HED825" s="14"/>
      <c r="HEE825" s="14"/>
      <c r="HEF825" s="14"/>
      <c r="HEG825" s="14"/>
      <c r="HEH825" s="14"/>
      <c r="HEI825" s="14"/>
      <c r="HEJ825" s="14"/>
      <c r="HEK825" s="14"/>
      <c r="HEL825" s="14"/>
      <c r="HEM825" s="14"/>
      <c r="HEN825" s="14"/>
      <c r="HEO825" s="14"/>
      <c r="HEP825" s="14"/>
      <c r="HEQ825" s="14"/>
      <c r="HER825" s="14"/>
      <c r="HES825" s="14"/>
      <c r="HET825" s="14"/>
      <c r="HEU825" s="14"/>
      <c r="HEV825" s="14"/>
      <c r="HEW825" s="14"/>
      <c r="HEX825" s="14"/>
      <c r="HEY825" s="14"/>
      <c r="HEZ825" s="14"/>
      <c r="HFA825" s="14"/>
      <c r="HFB825" s="14"/>
      <c r="HFC825" s="14"/>
      <c r="HFD825" s="14"/>
      <c r="HFE825" s="14"/>
      <c r="HFF825" s="14"/>
      <c r="HFG825" s="14"/>
      <c r="HFH825" s="14"/>
      <c r="HFI825" s="14"/>
      <c r="HFJ825" s="14"/>
      <c r="HFK825" s="14"/>
      <c r="HFL825" s="14"/>
      <c r="HFM825" s="14"/>
      <c r="HFN825" s="14"/>
      <c r="HFO825" s="14"/>
      <c r="HFP825" s="14"/>
      <c r="HFQ825" s="14"/>
      <c r="HFR825" s="14"/>
      <c r="HFS825" s="14"/>
      <c r="HFT825" s="14"/>
      <c r="HFU825" s="14"/>
      <c r="HFV825" s="14"/>
      <c r="HFW825" s="14"/>
      <c r="HFX825" s="14"/>
      <c r="HFY825" s="14"/>
      <c r="HFZ825" s="14"/>
      <c r="HGA825" s="14"/>
      <c r="HGB825" s="14"/>
      <c r="HGC825" s="14"/>
      <c r="HGD825" s="14"/>
      <c r="HGE825" s="14"/>
      <c r="HGF825" s="14"/>
      <c r="HGG825" s="14"/>
      <c r="HGH825" s="14"/>
      <c r="HGI825" s="14"/>
      <c r="HGJ825" s="14"/>
      <c r="HGK825" s="14"/>
      <c r="HGL825" s="14"/>
      <c r="HGM825" s="14"/>
      <c r="HGN825" s="14"/>
      <c r="HGO825" s="14"/>
      <c r="HGP825" s="14"/>
      <c r="HGQ825" s="14"/>
      <c r="HGR825" s="14"/>
      <c r="HGS825" s="14"/>
      <c r="HGT825" s="14"/>
      <c r="HGU825" s="14"/>
      <c r="HGV825" s="14"/>
      <c r="HGW825" s="14"/>
      <c r="HGX825" s="14"/>
      <c r="HGY825" s="14"/>
      <c r="HGZ825" s="14"/>
      <c r="HHA825" s="14"/>
      <c r="HHB825" s="14"/>
      <c r="HHC825" s="14"/>
      <c r="HHD825" s="14"/>
      <c r="HHE825" s="14"/>
      <c r="HHF825" s="14"/>
      <c r="HHG825" s="14"/>
      <c r="HHH825" s="14"/>
      <c r="HHI825" s="14"/>
      <c r="HHJ825" s="14"/>
      <c r="HHK825" s="14"/>
      <c r="HHL825" s="14"/>
      <c r="HHM825" s="14"/>
      <c r="HHN825" s="14"/>
      <c r="HHO825" s="14"/>
      <c r="HHP825" s="14"/>
      <c r="HHQ825" s="14"/>
      <c r="HHR825" s="14"/>
      <c r="HHS825" s="14"/>
      <c r="HHT825" s="14"/>
      <c r="HHU825" s="14"/>
      <c r="HHV825" s="14"/>
      <c r="HHW825" s="14"/>
      <c r="HHX825" s="14"/>
      <c r="HHY825" s="14"/>
      <c r="HHZ825" s="14"/>
      <c r="HIA825" s="14"/>
      <c r="HIB825" s="14"/>
      <c r="HIC825" s="14"/>
      <c r="HID825" s="14"/>
      <c r="HIE825" s="14"/>
      <c r="HIF825" s="14"/>
      <c r="HIG825" s="14"/>
      <c r="HIH825" s="14"/>
      <c r="HII825" s="14"/>
      <c r="HIJ825" s="14"/>
      <c r="HIK825" s="14"/>
      <c r="HIL825" s="14"/>
      <c r="HIM825" s="14"/>
      <c r="HIN825" s="14"/>
      <c r="HIO825" s="14"/>
      <c r="HIP825" s="14"/>
      <c r="HIQ825" s="14"/>
      <c r="HIR825" s="14"/>
      <c r="HIS825" s="14"/>
      <c r="HIT825" s="14"/>
      <c r="HIU825" s="14"/>
      <c r="HIV825" s="14"/>
      <c r="HIW825" s="14"/>
      <c r="HIX825" s="14"/>
      <c r="HIY825" s="14"/>
      <c r="HIZ825" s="14"/>
      <c r="HJA825" s="14"/>
      <c r="HJB825" s="14"/>
      <c r="HJC825" s="14"/>
      <c r="HJD825" s="14"/>
      <c r="HJE825" s="14"/>
      <c r="HJF825" s="14"/>
      <c r="HJG825" s="14"/>
      <c r="HJH825" s="14"/>
      <c r="HJI825" s="14"/>
      <c r="HJJ825" s="14"/>
      <c r="HJK825" s="14"/>
      <c r="HJL825" s="14"/>
      <c r="HJM825" s="14"/>
      <c r="HJN825" s="14"/>
      <c r="HJO825" s="14"/>
      <c r="HJP825" s="14"/>
      <c r="HJQ825" s="14"/>
      <c r="HJR825" s="14"/>
      <c r="HJS825" s="14"/>
      <c r="HJT825" s="14"/>
      <c r="HJU825" s="14"/>
      <c r="HJV825" s="14"/>
      <c r="HJW825" s="14"/>
      <c r="HJX825" s="14"/>
      <c r="HJY825" s="14"/>
      <c r="HJZ825" s="14"/>
      <c r="HKA825" s="14"/>
      <c r="HKB825" s="14"/>
      <c r="HKC825" s="14"/>
      <c r="HKD825" s="14"/>
      <c r="HKE825" s="14"/>
      <c r="HKF825" s="14"/>
      <c r="HKG825" s="14"/>
      <c r="HKH825" s="14"/>
      <c r="HKI825" s="14"/>
      <c r="HKJ825" s="14"/>
      <c r="HKK825" s="14"/>
      <c r="HKL825" s="14"/>
      <c r="HKM825" s="14"/>
      <c r="HKN825" s="14"/>
      <c r="HKO825" s="14"/>
      <c r="HKP825" s="14"/>
      <c r="HKQ825" s="14"/>
      <c r="HKR825" s="14"/>
      <c r="HKS825" s="14"/>
      <c r="HKT825" s="14"/>
      <c r="HKU825" s="14"/>
      <c r="HKV825" s="14"/>
      <c r="HKW825" s="14"/>
      <c r="HKX825" s="14"/>
      <c r="HKY825" s="14"/>
      <c r="HKZ825" s="14"/>
      <c r="HLA825" s="14"/>
      <c r="HLB825" s="14"/>
      <c r="HLC825" s="14"/>
      <c r="HLD825" s="14"/>
      <c r="HLE825" s="14"/>
      <c r="HLF825" s="14"/>
      <c r="HLG825" s="14"/>
      <c r="HLH825" s="14"/>
      <c r="HLI825" s="14"/>
      <c r="HLJ825" s="14"/>
      <c r="HLK825" s="14"/>
      <c r="HLL825" s="14"/>
      <c r="HLM825" s="14"/>
      <c r="HLN825" s="14"/>
      <c r="HLO825" s="14"/>
      <c r="HLP825" s="14"/>
      <c r="HLQ825" s="14"/>
      <c r="HLR825" s="14"/>
      <c r="HLS825" s="14"/>
      <c r="HLT825" s="14"/>
      <c r="HLU825" s="14"/>
      <c r="HLV825" s="14"/>
      <c r="HLW825" s="14"/>
      <c r="HLX825" s="14"/>
      <c r="HLY825" s="14"/>
      <c r="HLZ825" s="14"/>
      <c r="HMA825" s="14"/>
      <c r="HMB825" s="14"/>
      <c r="HMC825" s="14"/>
      <c r="HMD825" s="14"/>
      <c r="HME825" s="14"/>
      <c r="HMF825" s="14"/>
      <c r="HMG825" s="14"/>
      <c r="HMH825" s="14"/>
      <c r="HMI825" s="14"/>
      <c r="HMJ825" s="14"/>
      <c r="HMK825" s="14"/>
      <c r="HML825" s="14"/>
      <c r="HMM825" s="14"/>
      <c r="HMN825" s="14"/>
      <c r="HMO825" s="14"/>
      <c r="HMP825" s="14"/>
      <c r="HMQ825" s="14"/>
      <c r="HMR825" s="14"/>
      <c r="HMS825" s="14"/>
      <c r="HMT825" s="14"/>
      <c r="HMU825" s="14"/>
      <c r="HMV825" s="14"/>
      <c r="HMW825" s="14"/>
      <c r="HMX825" s="14"/>
      <c r="HMY825" s="14"/>
      <c r="HMZ825" s="14"/>
      <c r="HNA825" s="14"/>
      <c r="HNB825" s="14"/>
      <c r="HNC825" s="14"/>
      <c r="HND825" s="14"/>
      <c r="HNE825" s="14"/>
      <c r="HNF825" s="14"/>
      <c r="HNG825" s="14"/>
      <c r="HNH825" s="14"/>
      <c r="HNI825" s="14"/>
      <c r="HNJ825" s="14"/>
      <c r="HNK825" s="14"/>
      <c r="HNL825" s="14"/>
      <c r="HNM825" s="14"/>
      <c r="HNN825" s="14"/>
      <c r="HNO825" s="14"/>
      <c r="HNP825" s="14"/>
      <c r="HNQ825" s="14"/>
      <c r="HNR825" s="14"/>
      <c r="HNS825" s="14"/>
      <c r="HNT825" s="14"/>
      <c r="HNU825" s="14"/>
      <c r="HNV825" s="14"/>
      <c r="HNW825" s="14"/>
      <c r="HNX825" s="14"/>
      <c r="HNY825" s="14"/>
      <c r="HNZ825" s="14"/>
      <c r="HOA825" s="14"/>
      <c r="HOB825" s="14"/>
      <c r="HOC825" s="14"/>
      <c r="HOD825" s="14"/>
      <c r="HOE825" s="14"/>
      <c r="HOF825" s="14"/>
      <c r="HOG825" s="14"/>
      <c r="HOH825" s="14"/>
      <c r="HOI825" s="14"/>
      <c r="HOJ825" s="14"/>
      <c r="HOK825" s="14"/>
      <c r="HOL825" s="14"/>
      <c r="HOM825" s="14"/>
      <c r="HON825" s="14"/>
      <c r="HOO825" s="14"/>
      <c r="HOP825" s="14"/>
      <c r="HOQ825" s="14"/>
      <c r="HOR825" s="14"/>
      <c r="HOS825" s="14"/>
      <c r="HOT825" s="14"/>
      <c r="HOU825" s="14"/>
      <c r="HOV825" s="14"/>
      <c r="HOW825" s="14"/>
      <c r="HOX825" s="14"/>
      <c r="HOY825" s="14"/>
      <c r="HOZ825" s="14"/>
      <c r="HPA825" s="14"/>
      <c r="HPB825" s="14"/>
      <c r="HPC825" s="14"/>
      <c r="HPD825" s="14"/>
      <c r="HPE825" s="14"/>
      <c r="HPF825" s="14"/>
      <c r="HPG825" s="14"/>
      <c r="HPH825" s="14"/>
      <c r="HPI825" s="14"/>
      <c r="HPJ825" s="14"/>
      <c r="HPK825" s="14"/>
      <c r="HPL825" s="14"/>
      <c r="HPM825" s="14"/>
      <c r="HPN825" s="14"/>
      <c r="HPO825" s="14"/>
      <c r="HPP825" s="14"/>
      <c r="HPQ825" s="14"/>
      <c r="HPR825" s="14"/>
      <c r="HPS825" s="14"/>
      <c r="HPT825" s="14"/>
      <c r="HPU825" s="14"/>
      <c r="HPV825" s="14"/>
      <c r="HPW825" s="14"/>
      <c r="HPX825" s="14"/>
      <c r="HPY825" s="14"/>
      <c r="HPZ825" s="14"/>
      <c r="HQA825" s="14"/>
      <c r="HQB825" s="14"/>
      <c r="HQC825" s="14"/>
      <c r="HQD825" s="14"/>
      <c r="HQE825" s="14"/>
      <c r="HQF825" s="14"/>
      <c r="HQG825" s="14"/>
      <c r="HQH825" s="14"/>
      <c r="HQI825" s="14"/>
      <c r="HQJ825" s="14"/>
      <c r="HQK825" s="14"/>
      <c r="HQL825" s="14"/>
      <c r="HQM825" s="14"/>
      <c r="HQN825" s="14"/>
      <c r="HQO825" s="14"/>
      <c r="HQP825" s="14"/>
      <c r="HQQ825" s="14"/>
      <c r="HQR825" s="14"/>
      <c r="HQS825" s="14"/>
      <c r="HQT825" s="14"/>
      <c r="HQU825" s="14"/>
      <c r="HQV825" s="14"/>
      <c r="HQW825" s="14"/>
      <c r="HQX825" s="14"/>
      <c r="HQY825" s="14"/>
      <c r="HQZ825" s="14"/>
      <c r="HRA825" s="14"/>
      <c r="HRB825" s="14"/>
      <c r="HRC825" s="14"/>
      <c r="HRD825" s="14"/>
      <c r="HRE825" s="14"/>
      <c r="HRF825" s="14"/>
      <c r="HRG825" s="14"/>
      <c r="HRH825" s="14"/>
      <c r="HRI825" s="14"/>
      <c r="HRJ825" s="14"/>
      <c r="HRK825" s="14"/>
      <c r="HRL825" s="14"/>
      <c r="HRM825" s="14"/>
      <c r="HRN825" s="14"/>
      <c r="HRO825" s="14"/>
      <c r="HRP825" s="14"/>
      <c r="HRQ825" s="14"/>
      <c r="HRR825" s="14"/>
      <c r="HRS825" s="14"/>
      <c r="HRT825" s="14"/>
      <c r="HRU825" s="14"/>
      <c r="HRV825" s="14"/>
      <c r="HRW825" s="14"/>
      <c r="HRX825" s="14"/>
      <c r="HRY825" s="14"/>
      <c r="HRZ825" s="14"/>
      <c r="HSA825" s="14"/>
      <c r="HSB825" s="14"/>
      <c r="HSC825" s="14"/>
      <c r="HSD825" s="14"/>
      <c r="HSE825" s="14"/>
      <c r="HSF825" s="14"/>
      <c r="HSG825" s="14"/>
      <c r="HSH825" s="14"/>
      <c r="HSI825" s="14"/>
      <c r="HSJ825" s="14"/>
      <c r="HSK825" s="14"/>
      <c r="HSL825" s="14"/>
      <c r="HSM825" s="14"/>
      <c r="HSN825" s="14"/>
      <c r="HSO825" s="14"/>
      <c r="HSP825" s="14"/>
      <c r="HSQ825" s="14"/>
      <c r="HSR825" s="14"/>
      <c r="HSS825" s="14"/>
      <c r="HST825" s="14"/>
      <c r="HSU825" s="14"/>
      <c r="HSV825" s="14"/>
      <c r="HSW825" s="14"/>
      <c r="HSX825" s="14"/>
      <c r="HSY825" s="14"/>
      <c r="HSZ825" s="14"/>
      <c r="HTA825" s="14"/>
      <c r="HTB825" s="14"/>
      <c r="HTC825" s="14"/>
      <c r="HTD825" s="14"/>
      <c r="HTE825" s="14"/>
      <c r="HTF825" s="14"/>
      <c r="HTG825" s="14"/>
      <c r="HTH825" s="14"/>
      <c r="HTI825" s="14"/>
      <c r="HTJ825" s="14"/>
      <c r="HTK825" s="14"/>
      <c r="HTL825" s="14"/>
      <c r="HTM825" s="14"/>
      <c r="HTN825" s="14"/>
      <c r="HTO825" s="14"/>
      <c r="HTP825" s="14"/>
      <c r="HTQ825" s="14"/>
      <c r="HTR825" s="14"/>
      <c r="HTS825" s="14"/>
      <c r="HTT825" s="14"/>
      <c r="HTU825" s="14"/>
      <c r="HTV825" s="14"/>
      <c r="HTW825" s="14"/>
      <c r="HTX825" s="14"/>
      <c r="HTY825" s="14"/>
      <c r="HTZ825" s="14"/>
      <c r="HUA825" s="14"/>
      <c r="HUB825" s="14"/>
      <c r="HUC825" s="14"/>
      <c r="HUD825" s="14"/>
      <c r="HUE825" s="14"/>
      <c r="HUF825" s="14"/>
      <c r="HUG825" s="14"/>
      <c r="HUH825" s="14"/>
      <c r="HUI825" s="14"/>
      <c r="HUJ825" s="14"/>
      <c r="HUK825" s="14"/>
      <c r="HUL825" s="14"/>
      <c r="HUM825" s="14"/>
      <c r="HUN825" s="14"/>
      <c r="HUO825" s="14"/>
      <c r="HUP825" s="14"/>
      <c r="HUQ825" s="14"/>
      <c r="HUR825" s="14"/>
      <c r="HUS825" s="14"/>
      <c r="HUT825" s="14"/>
      <c r="HUU825" s="14"/>
      <c r="HUV825" s="14"/>
      <c r="HUW825" s="14"/>
      <c r="HUX825" s="14"/>
      <c r="HUY825" s="14"/>
      <c r="HUZ825" s="14"/>
      <c r="HVA825" s="14"/>
      <c r="HVB825" s="14"/>
      <c r="HVC825" s="14"/>
      <c r="HVD825" s="14"/>
      <c r="HVE825" s="14"/>
      <c r="HVF825" s="14"/>
      <c r="HVG825" s="14"/>
      <c r="HVH825" s="14"/>
      <c r="HVI825" s="14"/>
      <c r="HVJ825" s="14"/>
      <c r="HVK825" s="14"/>
      <c r="HVL825" s="14"/>
      <c r="HVM825" s="14"/>
      <c r="HVN825" s="14"/>
      <c r="HVO825" s="14"/>
      <c r="HVP825" s="14"/>
      <c r="HVQ825" s="14"/>
      <c r="HVR825" s="14"/>
      <c r="HVS825" s="14"/>
      <c r="HVT825" s="14"/>
      <c r="HVU825" s="14"/>
      <c r="HVV825" s="14"/>
      <c r="HVW825" s="14"/>
      <c r="HVX825" s="14"/>
      <c r="HVY825" s="14"/>
      <c r="HVZ825" s="14"/>
      <c r="HWA825" s="14"/>
      <c r="HWB825" s="14"/>
      <c r="HWC825" s="14"/>
      <c r="HWD825" s="14"/>
      <c r="HWE825" s="14"/>
      <c r="HWF825" s="14"/>
      <c r="HWG825" s="14"/>
      <c r="HWH825" s="14"/>
      <c r="HWI825" s="14"/>
      <c r="HWJ825" s="14"/>
      <c r="HWK825" s="14"/>
      <c r="HWL825" s="14"/>
      <c r="HWM825" s="14"/>
      <c r="HWN825" s="14"/>
      <c r="HWO825" s="14"/>
      <c r="HWP825" s="14"/>
      <c r="HWQ825" s="14"/>
      <c r="HWR825" s="14"/>
      <c r="HWS825" s="14"/>
      <c r="HWT825" s="14"/>
      <c r="HWU825" s="14"/>
      <c r="HWV825" s="14"/>
      <c r="HWW825" s="14"/>
      <c r="HWX825" s="14"/>
      <c r="HWY825" s="14"/>
      <c r="HWZ825" s="14"/>
      <c r="HXA825" s="14"/>
      <c r="HXB825" s="14"/>
      <c r="HXC825" s="14"/>
      <c r="HXD825" s="14"/>
      <c r="HXE825" s="14"/>
      <c r="HXF825" s="14"/>
      <c r="HXG825" s="14"/>
      <c r="HXH825" s="14"/>
      <c r="HXI825" s="14"/>
      <c r="HXJ825" s="14"/>
      <c r="HXK825" s="14"/>
      <c r="HXL825" s="14"/>
      <c r="HXM825" s="14"/>
      <c r="HXN825" s="14"/>
      <c r="HXO825" s="14"/>
      <c r="HXP825" s="14"/>
      <c r="HXQ825" s="14"/>
      <c r="HXR825" s="14"/>
      <c r="HXS825" s="14"/>
      <c r="HXT825" s="14"/>
      <c r="HXU825" s="14"/>
      <c r="HXV825" s="14"/>
      <c r="HXW825" s="14"/>
      <c r="HXX825" s="14"/>
      <c r="HXY825" s="14"/>
      <c r="HXZ825" s="14"/>
      <c r="HYA825" s="14"/>
      <c r="HYB825" s="14"/>
      <c r="HYC825" s="14"/>
      <c r="HYD825" s="14"/>
      <c r="HYE825" s="14"/>
      <c r="HYF825" s="14"/>
      <c r="HYG825" s="14"/>
      <c r="HYH825" s="14"/>
      <c r="HYI825" s="14"/>
      <c r="HYJ825" s="14"/>
      <c r="HYK825" s="14"/>
      <c r="HYL825" s="14"/>
      <c r="HYM825" s="14"/>
      <c r="HYN825" s="14"/>
      <c r="HYO825" s="14"/>
      <c r="HYP825" s="14"/>
      <c r="HYQ825" s="14"/>
      <c r="HYR825" s="14"/>
      <c r="HYS825" s="14"/>
      <c r="HYT825" s="14"/>
      <c r="HYU825" s="14"/>
      <c r="HYV825" s="14"/>
      <c r="HYW825" s="14"/>
      <c r="HYX825" s="14"/>
      <c r="HYY825" s="14"/>
      <c r="HYZ825" s="14"/>
      <c r="HZA825" s="14"/>
      <c r="HZB825" s="14"/>
      <c r="HZC825" s="14"/>
      <c r="HZD825" s="14"/>
      <c r="HZE825" s="14"/>
      <c r="HZF825" s="14"/>
      <c r="HZG825" s="14"/>
      <c r="HZH825" s="14"/>
      <c r="HZI825" s="14"/>
      <c r="HZJ825" s="14"/>
      <c r="HZK825" s="14"/>
      <c r="HZL825" s="14"/>
      <c r="HZM825" s="14"/>
      <c r="HZN825" s="14"/>
      <c r="HZO825" s="14"/>
      <c r="HZP825" s="14"/>
      <c r="HZQ825" s="14"/>
      <c r="HZR825" s="14"/>
      <c r="HZS825" s="14"/>
      <c r="HZT825" s="14"/>
      <c r="HZU825" s="14"/>
      <c r="HZV825" s="14"/>
      <c r="HZW825" s="14"/>
      <c r="HZX825" s="14"/>
      <c r="HZY825" s="14"/>
      <c r="HZZ825" s="14"/>
      <c r="IAA825" s="14"/>
      <c r="IAB825" s="14"/>
      <c r="IAC825" s="14"/>
      <c r="IAD825" s="14"/>
      <c r="IAE825" s="14"/>
      <c r="IAF825" s="14"/>
      <c r="IAG825" s="14"/>
      <c r="IAH825" s="14"/>
      <c r="IAI825" s="14"/>
      <c r="IAJ825" s="14"/>
      <c r="IAK825" s="14"/>
      <c r="IAL825" s="14"/>
      <c r="IAM825" s="14"/>
      <c r="IAN825" s="14"/>
      <c r="IAO825" s="14"/>
      <c r="IAP825" s="14"/>
      <c r="IAQ825" s="14"/>
      <c r="IAR825" s="14"/>
      <c r="IAS825" s="14"/>
      <c r="IAT825" s="14"/>
      <c r="IAU825" s="14"/>
      <c r="IAV825" s="14"/>
      <c r="IAW825" s="14"/>
      <c r="IAX825" s="14"/>
      <c r="IAY825" s="14"/>
      <c r="IAZ825" s="14"/>
      <c r="IBA825" s="14"/>
      <c r="IBB825" s="14"/>
      <c r="IBC825" s="14"/>
      <c r="IBD825" s="14"/>
      <c r="IBE825" s="14"/>
      <c r="IBF825" s="14"/>
      <c r="IBG825" s="14"/>
      <c r="IBH825" s="14"/>
      <c r="IBI825" s="14"/>
      <c r="IBJ825" s="14"/>
      <c r="IBK825" s="14"/>
      <c r="IBL825" s="14"/>
      <c r="IBM825" s="14"/>
      <c r="IBN825" s="14"/>
      <c r="IBO825" s="14"/>
      <c r="IBP825" s="14"/>
      <c r="IBQ825" s="14"/>
      <c r="IBR825" s="14"/>
      <c r="IBS825" s="14"/>
      <c r="IBT825" s="14"/>
      <c r="IBU825" s="14"/>
      <c r="IBV825" s="14"/>
      <c r="IBW825" s="14"/>
      <c r="IBX825" s="14"/>
      <c r="IBY825" s="14"/>
      <c r="IBZ825" s="14"/>
      <c r="ICA825" s="14"/>
      <c r="ICB825" s="14"/>
      <c r="ICC825" s="14"/>
      <c r="ICD825" s="14"/>
      <c r="ICE825" s="14"/>
      <c r="ICF825" s="14"/>
      <c r="ICG825" s="14"/>
      <c r="ICH825" s="14"/>
      <c r="ICI825" s="14"/>
      <c r="ICJ825" s="14"/>
      <c r="ICK825" s="14"/>
      <c r="ICL825" s="14"/>
      <c r="ICM825" s="14"/>
      <c r="ICN825" s="14"/>
      <c r="ICO825" s="14"/>
      <c r="ICP825" s="14"/>
      <c r="ICQ825" s="14"/>
      <c r="ICR825" s="14"/>
      <c r="ICS825" s="14"/>
      <c r="ICT825" s="14"/>
      <c r="ICU825" s="14"/>
      <c r="ICV825" s="14"/>
      <c r="ICW825" s="14"/>
      <c r="ICX825" s="14"/>
      <c r="ICY825" s="14"/>
      <c r="ICZ825" s="14"/>
      <c r="IDA825" s="14"/>
      <c r="IDB825" s="14"/>
      <c r="IDC825" s="14"/>
      <c r="IDD825" s="14"/>
      <c r="IDE825" s="14"/>
      <c r="IDF825" s="14"/>
      <c r="IDG825" s="14"/>
      <c r="IDH825" s="14"/>
      <c r="IDI825" s="14"/>
      <c r="IDJ825" s="14"/>
      <c r="IDK825" s="14"/>
      <c r="IDL825" s="14"/>
      <c r="IDM825" s="14"/>
      <c r="IDN825" s="14"/>
      <c r="IDO825" s="14"/>
      <c r="IDP825" s="14"/>
      <c r="IDQ825" s="14"/>
      <c r="IDR825" s="14"/>
      <c r="IDS825" s="14"/>
      <c r="IDT825" s="14"/>
      <c r="IDU825" s="14"/>
      <c r="IDV825" s="14"/>
      <c r="IDW825" s="14"/>
      <c r="IDX825" s="14"/>
      <c r="IDY825" s="14"/>
      <c r="IDZ825" s="14"/>
      <c r="IEA825" s="14"/>
      <c r="IEB825" s="14"/>
      <c r="IEC825" s="14"/>
      <c r="IED825" s="14"/>
      <c r="IEE825" s="14"/>
      <c r="IEF825" s="14"/>
      <c r="IEG825" s="14"/>
      <c r="IEH825" s="14"/>
      <c r="IEI825" s="14"/>
      <c r="IEJ825" s="14"/>
      <c r="IEK825" s="14"/>
      <c r="IEL825" s="14"/>
      <c r="IEM825" s="14"/>
      <c r="IEN825" s="14"/>
      <c r="IEO825" s="14"/>
      <c r="IEP825" s="14"/>
      <c r="IEQ825" s="14"/>
      <c r="IER825" s="14"/>
      <c r="IES825" s="14"/>
      <c r="IET825" s="14"/>
      <c r="IEU825" s="14"/>
      <c r="IEV825" s="14"/>
      <c r="IEW825" s="14"/>
      <c r="IEX825" s="14"/>
      <c r="IEY825" s="14"/>
      <c r="IEZ825" s="14"/>
      <c r="IFA825" s="14"/>
      <c r="IFB825" s="14"/>
      <c r="IFC825" s="14"/>
      <c r="IFD825" s="14"/>
      <c r="IFE825" s="14"/>
      <c r="IFF825" s="14"/>
      <c r="IFG825" s="14"/>
      <c r="IFH825" s="14"/>
      <c r="IFI825" s="14"/>
      <c r="IFJ825" s="14"/>
      <c r="IFK825" s="14"/>
      <c r="IFL825" s="14"/>
      <c r="IFM825" s="14"/>
      <c r="IFN825" s="14"/>
      <c r="IFO825" s="14"/>
      <c r="IFP825" s="14"/>
      <c r="IFQ825" s="14"/>
      <c r="IFR825" s="14"/>
      <c r="IFS825" s="14"/>
      <c r="IFT825" s="14"/>
      <c r="IFU825" s="14"/>
      <c r="IFV825" s="14"/>
      <c r="IFW825" s="14"/>
      <c r="IFX825" s="14"/>
      <c r="IFY825" s="14"/>
      <c r="IFZ825" s="14"/>
      <c r="IGA825" s="14"/>
      <c r="IGB825" s="14"/>
      <c r="IGC825" s="14"/>
      <c r="IGD825" s="14"/>
      <c r="IGE825" s="14"/>
      <c r="IGF825" s="14"/>
      <c r="IGG825" s="14"/>
      <c r="IGH825" s="14"/>
      <c r="IGI825" s="14"/>
      <c r="IGJ825" s="14"/>
      <c r="IGK825" s="14"/>
      <c r="IGL825" s="14"/>
      <c r="IGM825" s="14"/>
      <c r="IGN825" s="14"/>
      <c r="IGO825" s="14"/>
      <c r="IGP825" s="14"/>
      <c r="IGQ825" s="14"/>
      <c r="IGR825" s="14"/>
      <c r="IGS825" s="14"/>
      <c r="IGT825" s="14"/>
      <c r="IGU825" s="14"/>
      <c r="IGV825" s="14"/>
      <c r="IGW825" s="14"/>
      <c r="IGX825" s="14"/>
      <c r="IGY825" s="14"/>
      <c r="IGZ825" s="14"/>
      <c r="IHA825" s="14"/>
      <c r="IHB825" s="14"/>
      <c r="IHC825" s="14"/>
      <c r="IHD825" s="14"/>
      <c r="IHE825" s="14"/>
      <c r="IHF825" s="14"/>
      <c r="IHG825" s="14"/>
      <c r="IHH825" s="14"/>
      <c r="IHI825" s="14"/>
      <c r="IHJ825" s="14"/>
      <c r="IHK825" s="14"/>
      <c r="IHL825" s="14"/>
      <c r="IHM825" s="14"/>
      <c r="IHN825" s="14"/>
      <c r="IHO825" s="14"/>
      <c r="IHP825" s="14"/>
      <c r="IHQ825" s="14"/>
      <c r="IHR825" s="14"/>
      <c r="IHS825" s="14"/>
      <c r="IHT825" s="14"/>
      <c r="IHU825" s="14"/>
      <c r="IHV825" s="14"/>
      <c r="IHW825" s="14"/>
      <c r="IHX825" s="14"/>
      <c r="IHY825" s="14"/>
      <c r="IHZ825" s="14"/>
      <c r="IIA825" s="14"/>
      <c r="IIB825" s="14"/>
      <c r="IIC825" s="14"/>
      <c r="IID825" s="14"/>
      <c r="IIE825" s="14"/>
      <c r="IIF825" s="14"/>
      <c r="IIG825" s="14"/>
      <c r="IIH825" s="14"/>
      <c r="III825" s="14"/>
      <c r="IIJ825" s="14"/>
      <c r="IIK825" s="14"/>
      <c r="IIL825" s="14"/>
      <c r="IIM825" s="14"/>
      <c r="IIN825" s="14"/>
      <c r="IIO825" s="14"/>
      <c r="IIP825" s="14"/>
      <c r="IIQ825" s="14"/>
      <c r="IIR825" s="14"/>
      <c r="IIS825" s="14"/>
      <c r="IIT825" s="14"/>
      <c r="IIU825" s="14"/>
      <c r="IIV825" s="14"/>
      <c r="IIW825" s="14"/>
      <c r="IIX825" s="14"/>
      <c r="IIY825" s="14"/>
      <c r="IIZ825" s="14"/>
      <c r="IJA825" s="14"/>
      <c r="IJB825" s="14"/>
      <c r="IJC825" s="14"/>
      <c r="IJD825" s="14"/>
      <c r="IJE825" s="14"/>
      <c r="IJF825" s="14"/>
      <c r="IJG825" s="14"/>
      <c r="IJH825" s="14"/>
      <c r="IJI825" s="14"/>
      <c r="IJJ825" s="14"/>
      <c r="IJK825" s="14"/>
      <c r="IJL825" s="14"/>
      <c r="IJM825" s="14"/>
      <c r="IJN825" s="14"/>
      <c r="IJO825" s="14"/>
      <c r="IJP825" s="14"/>
      <c r="IJQ825" s="14"/>
      <c r="IJR825" s="14"/>
      <c r="IJS825" s="14"/>
      <c r="IJT825" s="14"/>
      <c r="IJU825" s="14"/>
      <c r="IJV825" s="14"/>
      <c r="IJW825" s="14"/>
      <c r="IJX825" s="14"/>
      <c r="IJY825" s="14"/>
      <c r="IJZ825" s="14"/>
      <c r="IKA825" s="14"/>
      <c r="IKB825" s="14"/>
      <c r="IKC825" s="14"/>
      <c r="IKD825" s="14"/>
      <c r="IKE825" s="14"/>
      <c r="IKF825" s="14"/>
      <c r="IKG825" s="14"/>
      <c r="IKH825" s="14"/>
      <c r="IKI825" s="14"/>
      <c r="IKJ825" s="14"/>
      <c r="IKK825" s="14"/>
      <c r="IKL825" s="14"/>
      <c r="IKM825" s="14"/>
      <c r="IKN825" s="14"/>
      <c r="IKO825" s="14"/>
      <c r="IKP825" s="14"/>
      <c r="IKQ825" s="14"/>
      <c r="IKR825" s="14"/>
      <c r="IKS825" s="14"/>
      <c r="IKT825" s="14"/>
      <c r="IKU825" s="14"/>
      <c r="IKV825" s="14"/>
      <c r="IKW825" s="14"/>
      <c r="IKX825" s="14"/>
      <c r="IKY825" s="14"/>
      <c r="IKZ825" s="14"/>
      <c r="ILA825" s="14"/>
      <c r="ILB825" s="14"/>
      <c r="ILC825" s="14"/>
      <c r="ILD825" s="14"/>
      <c r="ILE825" s="14"/>
      <c r="ILF825" s="14"/>
      <c r="ILG825" s="14"/>
      <c r="ILH825" s="14"/>
      <c r="ILI825" s="14"/>
      <c r="ILJ825" s="14"/>
      <c r="ILK825" s="14"/>
      <c r="ILL825" s="14"/>
      <c r="ILM825" s="14"/>
      <c r="ILN825" s="14"/>
      <c r="ILO825" s="14"/>
      <c r="ILP825" s="14"/>
      <c r="ILQ825" s="14"/>
      <c r="ILR825" s="14"/>
      <c r="ILS825" s="14"/>
      <c r="ILT825" s="14"/>
      <c r="ILU825" s="14"/>
      <c r="ILV825" s="14"/>
      <c r="ILW825" s="14"/>
      <c r="ILX825" s="14"/>
      <c r="ILY825" s="14"/>
      <c r="ILZ825" s="14"/>
      <c r="IMA825" s="14"/>
      <c r="IMB825" s="14"/>
      <c r="IMC825" s="14"/>
      <c r="IMD825" s="14"/>
      <c r="IME825" s="14"/>
      <c r="IMF825" s="14"/>
      <c r="IMG825" s="14"/>
      <c r="IMH825" s="14"/>
      <c r="IMI825" s="14"/>
      <c r="IMJ825" s="14"/>
      <c r="IMK825" s="14"/>
      <c r="IML825" s="14"/>
      <c r="IMM825" s="14"/>
      <c r="IMN825" s="14"/>
      <c r="IMO825" s="14"/>
      <c r="IMP825" s="14"/>
      <c r="IMQ825" s="14"/>
      <c r="IMR825" s="14"/>
      <c r="IMS825" s="14"/>
      <c r="IMT825" s="14"/>
      <c r="IMU825" s="14"/>
      <c r="IMV825" s="14"/>
      <c r="IMW825" s="14"/>
      <c r="IMX825" s="14"/>
      <c r="IMY825" s="14"/>
      <c r="IMZ825" s="14"/>
      <c r="INA825" s="14"/>
      <c r="INB825" s="14"/>
      <c r="INC825" s="14"/>
      <c r="IND825" s="14"/>
      <c r="INE825" s="14"/>
      <c r="INF825" s="14"/>
      <c r="ING825" s="14"/>
      <c r="INH825" s="14"/>
      <c r="INI825" s="14"/>
      <c r="INJ825" s="14"/>
      <c r="INK825" s="14"/>
      <c r="INL825" s="14"/>
      <c r="INM825" s="14"/>
      <c r="INN825" s="14"/>
      <c r="INO825" s="14"/>
      <c r="INP825" s="14"/>
      <c r="INQ825" s="14"/>
      <c r="INR825" s="14"/>
      <c r="INS825" s="14"/>
      <c r="INT825" s="14"/>
      <c r="INU825" s="14"/>
      <c r="INV825" s="14"/>
      <c r="INW825" s="14"/>
      <c r="INX825" s="14"/>
      <c r="INY825" s="14"/>
      <c r="INZ825" s="14"/>
      <c r="IOA825" s="14"/>
      <c r="IOB825" s="14"/>
      <c r="IOC825" s="14"/>
      <c r="IOD825" s="14"/>
      <c r="IOE825" s="14"/>
      <c r="IOF825" s="14"/>
      <c r="IOG825" s="14"/>
      <c r="IOH825" s="14"/>
      <c r="IOI825" s="14"/>
      <c r="IOJ825" s="14"/>
      <c r="IOK825" s="14"/>
      <c r="IOL825" s="14"/>
      <c r="IOM825" s="14"/>
      <c r="ION825" s="14"/>
      <c r="IOO825" s="14"/>
      <c r="IOP825" s="14"/>
      <c r="IOQ825" s="14"/>
      <c r="IOR825" s="14"/>
      <c r="IOS825" s="14"/>
      <c r="IOT825" s="14"/>
      <c r="IOU825" s="14"/>
      <c r="IOV825" s="14"/>
      <c r="IOW825" s="14"/>
      <c r="IOX825" s="14"/>
      <c r="IOY825" s="14"/>
      <c r="IOZ825" s="14"/>
      <c r="IPA825" s="14"/>
      <c r="IPB825" s="14"/>
      <c r="IPC825" s="14"/>
      <c r="IPD825" s="14"/>
      <c r="IPE825" s="14"/>
      <c r="IPF825" s="14"/>
      <c r="IPG825" s="14"/>
      <c r="IPH825" s="14"/>
      <c r="IPI825" s="14"/>
      <c r="IPJ825" s="14"/>
      <c r="IPK825" s="14"/>
      <c r="IPL825" s="14"/>
      <c r="IPM825" s="14"/>
      <c r="IPN825" s="14"/>
      <c r="IPO825" s="14"/>
      <c r="IPP825" s="14"/>
      <c r="IPQ825" s="14"/>
      <c r="IPR825" s="14"/>
      <c r="IPS825" s="14"/>
      <c r="IPT825" s="14"/>
      <c r="IPU825" s="14"/>
      <c r="IPV825" s="14"/>
      <c r="IPW825" s="14"/>
      <c r="IPX825" s="14"/>
      <c r="IPY825" s="14"/>
      <c r="IPZ825" s="14"/>
      <c r="IQA825" s="14"/>
      <c r="IQB825" s="14"/>
      <c r="IQC825" s="14"/>
      <c r="IQD825" s="14"/>
      <c r="IQE825" s="14"/>
      <c r="IQF825" s="14"/>
      <c r="IQG825" s="14"/>
      <c r="IQH825" s="14"/>
      <c r="IQI825" s="14"/>
      <c r="IQJ825" s="14"/>
      <c r="IQK825" s="14"/>
      <c r="IQL825" s="14"/>
      <c r="IQM825" s="14"/>
      <c r="IQN825" s="14"/>
      <c r="IQO825" s="14"/>
      <c r="IQP825" s="14"/>
      <c r="IQQ825" s="14"/>
      <c r="IQR825" s="14"/>
      <c r="IQS825" s="14"/>
      <c r="IQT825" s="14"/>
      <c r="IQU825" s="14"/>
      <c r="IQV825" s="14"/>
      <c r="IQW825" s="14"/>
      <c r="IQX825" s="14"/>
      <c r="IQY825" s="14"/>
      <c r="IQZ825" s="14"/>
      <c r="IRA825" s="14"/>
      <c r="IRB825" s="14"/>
      <c r="IRC825" s="14"/>
      <c r="IRD825" s="14"/>
      <c r="IRE825" s="14"/>
      <c r="IRF825" s="14"/>
      <c r="IRG825" s="14"/>
      <c r="IRH825" s="14"/>
      <c r="IRI825" s="14"/>
      <c r="IRJ825" s="14"/>
      <c r="IRK825" s="14"/>
      <c r="IRL825" s="14"/>
      <c r="IRM825" s="14"/>
      <c r="IRN825" s="14"/>
      <c r="IRO825" s="14"/>
      <c r="IRP825" s="14"/>
      <c r="IRQ825" s="14"/>
      <c r="IRR825" s="14"/>
      <c r="IRS825" s="14"/>
      <c r="IRT825" s="14"/>
      <c r="IRU825" s="14"/>
      <c r="IRV825" s="14"/>
      <c r="IRW825" s="14"/>
      <c r="IRX825" s="14"/>
      <c r="IRY825" s="14"/>
      <c r="IRZ825" s="14"/>
      <c r="ISA825" s="14"/>
      <c r="ISB825" s="14"/>
      <c r="ISC825" s="14"/>
      <c r="ISD825" s="14"/>
      <c r="ISE825" s="14"/>
      <c r="ISF825" s="14"/>
      <c r="ISG825" s="14"/>
      <c r="ISH825" s="14"/>
      <c r="ISI825" s="14"/>
      <c r="ISJ825" s="14"/>
      <c r="ISK825" s="14"/>
      <c r="ISL825" s="14"/>
      <c r="ISM825" s="14"/>
      <c r="ISN825" s="14"/>
      <c r="ISO825" s="14"/>
      <c r="ISP825" s="14"/>
      <c r="ISQ825" s="14"/>
      <c r="ISR825" s="14"/>
      <c r="ISS825" s="14"/>
      <c r="IST825" s="14"/>
      <c r="ISU825" s="14"/>
      <c r="ISV825" s="14"/>
      <c r="ISW825" s="14"/>
      <c r="ISX825" s="14"/>
      <c r="ISY825" s="14"/>
      <c r="ISZ825" s="14"/>
      <c r="ITA825" s="14"/>
      <c r="ITB825" s="14"/>
      <c r="ITC825" s="14"/>
      <c r="ITD825" s="14"/>
      <c r="ITE825" s="14"/>
      <c r="ITF825" s="14"/>
      <c r="ITG825" s="14"/>
      <c r="ITH825" s="14"/>
      <c r="ITI825" s="14"/>
      <c r="ITJ825" s="14"/>
      <c r="ITK825" s="14"/>
      <c r="ITL825" s="14"/>
      <c r="ITM825" s="14"/>
      <c r="ITN825" s="14"/>
      <c r="ITO825" s="14"/>
      <c r="ITP825" s="14"/>
      <c r="ITQ825" s="14"/>
      <c r="ITR825" s="14"/>
      <c r="ITS825" s="14"/>
      <c r="ITT825" s="14"/>
      <c r="ITU825" s="14"/>
      <c r="ITV825" s="14"/>
      <c r="ITW825" s="14"/>
      <c r="ITX825" s="14"/>
      <c r="ITY825" s="14"/>
      <c r="ITZ825" s="14"/>
      <c r="IUA825" s="14"/>
      <c r="IUB825" s="14"/>
      <c r="IUC825" s="14"/>
      <c r="IUD825" s="14"/>
      <c r="IUE825" s="14"/>
      <c r="IUF825" s="14"/>
      <c r="IUG825" s="14"/>
      <c r="IUH825" s="14"/>
      <c r="IUI825" s="14"/>
      <c r="IUJ825" s="14"/>
      <c r="IUK825" s="14"/>
      <c r="IUL825" s="14"/>
      <c r="IUM825" s="14"/>
      <c r="IUN825" s="14"/>
      <c r="IUO825" s="14"/>
      <c r="IUP825" s="14"/>
      <c r="IUQ825" s="14"/>
      <c r="IUR825" s="14"/>
      <c r="IUS825" s="14"/>
      <c r="IUT825" s="14"/>
      <c r="IUU825" s="14"/>
      <c r="IUV825" s="14"/>
      <c r="IUW825" s="14"/>
      <c r="IUX825" s="14"/>
      <c r="IUY825" s="14"/>
      <c r="IUZ825" s="14"/>
      <c r="IVA825" s="14"/>
      <c r="IVB825" s="14"/>
      <c r="IVC825" s="14"/>
      <c r="IVD825" s="14"/>
      <c r="IVE825" s="14"/>
      <c r="IVF825" s="14"/>
      <c r="IVG825" s="14"/>
      <c r="IVH825" s="14"/>
      <c r="IVI825" s="14"/>
      <c r="IVJ825" s="14"/>
      <c r="IVK825" s="14"/>
      <c r="IVL825" s="14"/>
      <c r="IVM825" s="14"/>
      <c r="IVN825" s="14"/>
      <c r="IVO825" s="14"/>
      <c r="IVP825" s="14"/>
      <c r="IVQ825" s="14"/>
      <c r="IVR825" s="14"/>
      <c r="IVS825" s="14"/>
      <c r="IVT825" s="14"/>
      <c r="IVU825" s="14"/>
      <c r="IVV825" s="14"/>
      <c r="IVW825" s="14"/>
      <c r="IVX825" s="14"/>
      <c r="IVY825" s="14"/>
      <c r="IVZ825" s="14"/>
      <c r="IWA825" s="14"/>
      <c r="IWB825" s="14"/>
      <c r="IWC825" s="14"/>
      <c r="IWD825" s="14"/>
      <c r="IWE825" s="14"/>
      <c r="IWF825" s="14"/>
      <c r="IWG825" s="14"/>
      <c r="IWH825" s="14"/>
      <c r="IWI825" s="14"/>
      <c r="IWJ825" s="14"/>
      <c r="IWK825" s="14"/>
      <c r="IWL825" s="14"/>
      <c r="IWM825" s="14"/>
      <c r="IWN825" s="14"/>
      <c r="IWO825" s="14"/>
      <c r="IWP825" s="14"/>
      <c r="IWQ825" s="14"/>
      <c r="IWR825" s="14"/>
      <c r="IWS825" s="14"/>
      <c r="IWT825" s="14"/>
      <c r="IWU825" s="14"/>
      <c r="IWV825" s="14"/>
      <c r="IWW825" s="14"/>
      <c r="IWX825" s="14"/>
      <c r="IWY825" s="14"/>
      <c r="IWZ825" s="14"/>
      <c r="IXA825" s="14"/>
      <c r="IXB825" s="14"/>
      <c r="IXC825" s="14"/>
      <c r="IXD825" s="14"/>
      <c r="IXE825" s="14"/>
      <c r="IXF825" s="14"/>
      <c r="IXG825" s="14"/>
      <c r="IXH825" s="14"/>
      <c r="IXI825" s="14"/>
      <c r="IXJ825" s="14"/>
      <c r="IXK825" s="14"/>
      <c r="IXL825" s="14"/>
      <c r="IXM825" s="14"/>
      <c r="IXN825" s="14"/>
      <c r="IXO825" s="14"/>
      <c r="IXP825" s="14"/>
      <c r="IXQ825" s="14"/>
      <c r="IXR825" s="14"/>
      <c r="IXS825" s="14"/>
      <c r="IXT825" s="14"/>
      <c r="IXU825" s="14"/>
      <c r="IXV825" s="14"/>
      <c r="IXW825" s="14"/>
      <c r="IXX825" s="14"/>
      <c r="IXY825" s="14"/>
      <c r="IXZ825" s="14"/>
      <c r="IYA825" s="14"/>
      <c r="IYB825" s="14"/>
      <c r="IYC825" s="14"/>
      <c r="IYD825" s="14"/>
      <c r="IYE825" s="14"/>
      <c r="IYF825" s="14"/>
      <c r="IYG825" s="14"/>
      <c r="IYH825" s="14"/>
      <c r="IYI825" s="14"/>
      <c r="IYJ825" s="14"/>
      <c r="IYK825" s="14"/>
      <c r="IYL825" s="14"/>
      <c r="IYM825" s="14"/>
      <c r="IYN825" s="14"/>
      <c r="IYO825" s="14"/>
      <c r="IYP825" s="14"/>
      <c r="IYQ825" s="14"/>
      <c r="IYR825" s="14"/>
      <c r="IYS825" s="14"/>
      <c r="IYT825" s="14"/>
      <c r="IYU825" s="14"/>
      <c r="IYV825" s="14"/>
      <c r="IYW825" s="14"/>
      <c r="IYX825" s="14"/>
      <c r="IYY825" s="14"/>
      <c r="IYZ825" s="14"/>
      <c r="IZA825" s="14"/>
      <c r="IZB825" s="14"/>
      <c r="IZC825" s="14"/>
      <c r="IZD825" s="14"/>
      <c r="IZE825" s="14"/>
      <c r="IZF825" s="14"/>
      <c r="IZG825" s="14"/>
      <c r="IZH825" s="14"/>
      <c r="IZI825" s="14"/>
      <c r="IZJ825" s="14"/>
      <c r="IZK825" s="14"/>
      <c r="IZL825" s="14"/>
      <c r="IZM825" s="14"/>
      <c r="IZN825" s="14"/>
      <c r="IZO825" s="14"/>
      <c r="IZP825" s="14"/>
      <c r="IZQ825" s="14"/>
      <c r="IZR825" s="14"/>
      <c r="IZS825" s="14"/>
      <c r="IZT825" s="14"/>
      <c r="IZU825" s="14"/>
      <c r="IZV825" s="14"/>
      <c r="IZW825" s="14"/>
      <c r="IZX825" s="14"/>
      <c r="IZY825" s="14"/>
      <c r="IZZ825" s="14"/>
      <c r="JAA825" s="14"/>
      <c r="JAB825" s="14"/>
      <c r="JAC825" s="14"/>
      <c r="JAD825" s="14"/>
      <c r="JAE825" s="14"/>
      <c r="JAF825" s="14"/>
      <c r="JAG825" s="14"/>
      <c r="JAH825" s="14"/>
      <c r="JAI825" s="14"/>
      <c r="JAJ825" s="14"/>
      <c r="JAK825" s="14"/>
      <c r="JAL825" s="14"/>
      <c r="JAM825" s="14"/>
      <c r="JAN825" s="14"/>
      <c r="JAO825" s="14"/>
      <c r="JAP825" s="14"/>
      <c r="JAQ825" s="14"/>
      <c r="JAR825" s="14"/>
      <c r="JAS825" s="14"/>
      <c r="JAT825" s="14"/>
      <c r="JAU825" s="14"/>
      <c r="JAV825" s="14"/>
      <c r="JAW825" s="14"/>
      <c r="JAX825" s="14"/>
      <c r="JAY825" s="14"/>
      <c r="JAZ825" s="14"/>
      <c r="JBA825" s="14"/>
      <c r="JBB825" s="14"/>
      <c r="JBC825" s="14"/>
      <c r="JBD825" s="14"/>
      <c r="JBE825" s="14"/>
      <c r="JBF825" s="14"/>
      <c r="JBG825" s="14"/>
      <c r="JBH825" s="14"/>
      <c r="JBI825" s="14"/>
      <c r="JBJ825" s="14"/>
      <c r="JBK825" s="14"/>
      <c r="JBL825" s="14"/>
      <c r="JBM825" s="14"/>
      <c r="JBN825" s="14"/>
      <c r="JBO825" s="14"/>
      <c r="JBP825" s="14"/>
      <c r="JBQ825" s="14"/>
      <c r="JBR825" s="14"/>
      <c r="JBS825" s="14"/>
      <c r="JBT825" s="14"/>
      <c r="JBU825" s="14"/>
      <c r="JBV825" s="14"/>
      <c r="JBW825" s="14"/>
      <c r="JBX825" s="14"/>
      <c r="JBY825" s="14"/>
      <c r="JBZ825" s="14"/>
      <c r="JCA825" s="14"/>
      <c r="JCB825" s="14"/>
      <c r="JCC825" s="14"/>
      <c r="JCD825" s="14"/>
      <c r="JCE825" s="14"/>
      <c r="JCF825" s="14"/>
      <c r="JCG825" s="14"/>
      <c r="JCH825" s="14"/>
      <c r="JCI825" s="14"/>
      <c r="JCJ825" s="14"/>
      <c r="JCK825" s="14"/>
      <c r="JCL825" s="14"/>
      <c r="JCM825" s="14"/>
      <c r="JCN825" s="14"/>
      <c r="JCO825" s="14"/>
      <c r="JCP825" s="14"/>
      <c r="JCQ825" s="14"/>
      <c r="JCR825" s="14"/>
      <c r="JCS825" s="14"/>
      <c r="JCT825" s="14"/>
      <c r="JCU825" s="14"/>
      <c r="JCV825" s="14"/>
      <c r="JCW825" s="14"/>
      <c r="JCX825" s="14"/>
      <c r="JCY825" s="14"/>
      <c r="JCZ825" s="14"/>
      <c r="JDA825" s="14"/>
      <c r="JDB825" s="14"/>
      <c r="JDC825" s="14"/>
      <c r="JDD825" s="14"/>
      <c r="JDE825" s="14"/>
      <c r="JDF825" s="14"/>
      <c r="JDG825" s="14"/>
      <c r="JDH825" s="14"/>
      <c r="JDI825" s="14"/>
      <c r="JDJ825" s="14"/>
      <c r="JDK825" s="14"/>
      <c r="JDL825" s="14"/>
      <c r="JDM825" s="14"/>
      <c r="JDN825" s="14"/>
      <c r="JDO825" s="14"/>
      <c r="JDP825" s="14"/>
      <c r="JDQ825" s="14"/>
      <c r="JDR825" s="14"/>
      <c r="JDS825" s="14"/>
      <c r="JDT825" s="14"/>
      <c r="JDU825" s="14"/>
      <c r="JDV825" s="14"/>
      <c r="JDW825" s="14"/>
      <c r="JDX825" s="14"/>
      <c r="JDY825" s="14"/>
      <c r="JDZ825" s="14"/>
      <c r="JEA825" s="14"/>
      <c r="JEB825" s="14"/>
      <c r="JEC825" s="14"/>
      <c r="JED825" s="14"/>
      <c r="JEE825" s="14"/>
      <c r="JEF825" s="14"/>
      <c r="JEG825" s="14"/>
      <c r="JEH825" s="14"/>
      <c r="JEI825" s="14"/>
      <c r="JEJ825" s="14"/>
      <c r="JEK825" s="14"/>
      <c r="JEL825" s="14"/>
      <c r="JEM825" s="14"/>
      <c r="JEN825" s="14"/>
      <c r="JEO825" s="14"/>
      <c r="JEP825" s="14"/>
      <c r="JEQ825" s="14"/>
      <c r="JER825" s="14"/>
      <c r="JES825" s="14"/>
      <c r="JET825" s="14"/>
      <c r="JEU825" s="14"/>
      <c r="JEV825" s="14"/>
      <c r="JEW825" s="14"/>
      <c r="JEX825" s="14"/>
      <c r="JEY825" s="14"/>
      <c r="JEZ825" s="14"/>
      <c r="JFA825" s="14"/>
      <c r="JFB825" s="14"/>
      <c r="JFC825" s="14"/>
      <c r="JFD825" s="14"/>
      <c r="JFE825" s="14"/>
      <c r="JFF825" s="14"/>
      <c r="JFG825" s="14"/>
      <c r="JFH825" s="14"/>
      <c r="JFI825" s="14"/>
      <c r="JFJ825" s="14"/>
      <c r="JFK825" s="14"/>
      <c r="JFL825" s="14"/>
      <c r="JFM825" s="14"/>
      <c r="JFN825" s="14"/>
      <c r="JFO825" s="14"/>
      <c r="JFP825" s="14"/>
      <c r="JFQ825" s="14"/>
      <c r="JFR825" s="14"/>
      <c r="JFS825" s="14"/>
      <c r="JFT825" s="14"/>
      <c r="JFU825" s="14"/>
      <c r="JFV825" s="14"/>
      <c r="JFW825" s="14"/>
      <c r="JFX825" s="14"/>
      <c r="JFY825" s="14"/>
      <c r="JFZ825" s="14"/>
      <c r="JGA825" s="14"/>
      <c r="JGB825" s="14"/>
      <c r="JGC825" s="14"/>
      <c r="JGD825" s="14"/>
      <c r="JGE825" s="14"/>
      <c r="JGF825" s="14"/>
      <c r="JGG825" s="14"/>
      <c r="JGH825" s="14"/>
      <c r="JGI825" s="14"/>
      <c r="JGJ825" s="14"/>
      <c r="JGK825" s="14"/>
      <c r="JGL825" s="14"/>
      <c r="JGM825" s="14"/>
      <c r="JGN825" s="14"/>
      <c r="JGO825" s="14"/>
      <c r="JGP825" s="14"/>
      <c r="JGQ825" s="14"/>
      <c r="JGR825" s="14"/>
      <c r="JGS825" s="14"/>
      <c r="JGT825" s="14"/>
      <c r="JGU825" s="14"/>
      <c r="JGV825" s="14"/>
      <c r="JGW825" s="14"/>
      <c r="JGX825" s="14"/>
      <c r="JGY825" s="14"/>
      <c r="JGZ825" s="14"/>
      <c r="JHA825" s="14"/>
      <c r="JHB825" s="14"/>
      <c r="JHC825" s="14"/>
      <c r="JHD825" s="14"/>
      <c r="JHE825" s="14"/>
      <c r="JHF825" s="14"/>
      <c r="JHG825" s="14"/>
      <c r="JHH825" s="14"/>
      <c r="JHI825" s="14"/>
      <c r="JHJ825" s="14"/>
      <c r="JHK825" s="14"/>
      <c r="JHL825" s="14"/>
      <c r="JHM825" s="14"/>
      <c r="JHN825" s="14"/>
      <c r="JHO825" s="14"/>
      <c r="JHP825" s="14"/>
      <c r="JHQ825" s="14"/>
      <c r="JHR825" s="14"/>
      <c r="JHS825" s="14"/>
      <c r="JHT825" s="14"/>
      <c r="JHU825" s="14"/>
      <c r="JHV825" s="14"/>
      <c r="JHW825" s="14"/>
      <c r="JHX825" s="14"/>
      <c r="JHY825" s="14"/>
      <c r="JHZ825" s="14"/>
      <c r="JIA825" s="14"/>
      <c r="JIB825" s="14"/>
      <c r="JIC825" s="14"/>
      <c r="JID825" s="14"/>
      <c r="JIE825" s="14"/>
      <c r="JIF825" s="14"/>
      <c r="JIG825" s="14"/>
      <c r="JIH825" s="14"/>
      <c r="JII825" s="14"/>
      <c r="JIJ825" s="14"/>
      <c r="JIK825" s="14"/>
      <c r="JIL825" s="14"/>
      <c r="JIM825" s="14"/>
      <c r="JIN825" s="14"/>
      <c r="JIO825" s="14"/>
      <c r="JIP825" s="14"/>
      <c r="JIQ825" s="14"/>
      <c r="JIR825" s="14"/>
      <c r="JIS825" s="14"/>
      <c r="JIT825" s="14"/>
      <c r="JIU825" s="14"/>
      <c r="JIV825" s="14"/>
      <c r="JIW825" s="14"/>
      <c r="JIX825" s="14"/>
      <c r="JIY825" s="14"/>
      <c r="JIZ825" s="14"/>
      <c r="JJA825" s="14"/>
      <c r="JJB825" s="14"/>
      <c r="JJC825" s="14"/>
      <c r="JJD825" s="14"/>
      <c r="JJE825" s="14"/>
      <c r="JJF825" s="14"/>
      <c r="JJG825" s="14"/>
      <c r="JJH825" s="14"/>
      <c r="JJI825" s="14"/>
      <c r="JJJ825" s="14"/>
      <c r="JJK825" s="14"/>
      <c r="JJL825" s="14"/>
      <c r="JJM825" s="14"/>
      <c r="JJN825" s="14"/>
      <c r="JJO825" s="14"/>
      <c r="JJP825" s="14"/>
      <c r="JJQ825" s="14"/>
      <c r="JJR825" s="14"/>
      <c r="JJS825" s="14"/>
      <c r="JJT825" s="14"/>
      <c r="JJU825" s="14"/>
      <c r="JJV825" s="14"/>
      <c r="JJW825" s="14"/>
      <c r="JJX825" s="14"/>
      <c r="JJY825" s="14"/>
      <c r="JJZ825" s="14"/>
      <c r="JKA825" s="14"/>
      <c r="JKB825" s="14"/>
      <c r="JKC825" s="14"/>
      <c r="JKD825" s="14"/>
      <c r="JKE825" s="14"/>
      <c r="JKF825" s="14"/>
      <c r="JKG825" s="14"/>
      <c r="JKH825" s="14"/>
      <c r="JKI825" s="14"/>
      <c r="JKJ825" s="14"/>
      <c r="JKK825" s="14"/>
      <c r="JKL825" s="14"/>
      <c r="JKM825" s="14"/>
      <c r="JKN825" s="14"/>
      <c r="JKO825" s="14"/>
      <c r="JKP825" s="14"/>
      <c r="JKQ825" s="14"/>
      <c r="JKR825" s="14"/>
      <c r="JKS825" s="14"/>
      <c r="JKT825" s="14"/>
      <c r="JKU825" s="14"/>
      <c r="JKV825" s="14"/>
      <c r="JKW825" s="14"/>
      <c r="JKX825" s="14"/>
      <c r="JKY825" s="14"/>
      <c r="JKZ825" s="14"/>
      <c r="JLA825" s="14"/>
      <c r="JLB825" s="14"/>
      <c r="JLC825" s="14"/>
      <c r="JLD825" s="14"/>
      <c r="JLE825" s="14"/>
      <c r="JLF825" s="14"/>
      <c r="JLG825" s="14"/>
      <c r="JLH825" s="14"/>
      <c r="JLI825" s="14"/>
      <c r="JLJ825" s="14"/>
      <c r="JLK825" s="14"/>
      <c r="JLL825" s="14"/>
      <c r="JLM825" s="14"/>
      <c r="JLN825" s="14"/>
      <c r="JLO825" s="14"/>
      <c r="JLP825" s="14"/>
      <c r="JLQ825" s="14"/>
      <c r="JLR825" s="14"/>
      <c r="JLS825" s="14"/>
      <c r="JLT825" s="14"/>
      <c r="JLU825" s="14"/>
      <c r="JLV825" s="14"/>
      <c r="JLW825" s="14"/>
      <c r="JLX825" s="14"/>
      <c r="JLY825" s="14"/>
      <c r="JLZ825" s="14"/>
      <c r="JMA825" s="14"/>
      <c r="JMB825" s="14"/>
      <c r="JMC825" s="14"/>
      <c r="JMD825" s="14"/>
      <c r="JME825" s="14"/>
      <c r="JMF825" s="14"/>
      <c r="JMG825" s="14"/>
      <c r="JMH825" s="14"/>
      <c r="JMI825" s="14"/>
      <c r="JMJ825" s="14"/>
      <c r="JMK825" s="14"/>
      <c r="JML825" s="14"/>
      <c r="JMM825" s="14"/>
      <c r="JMN825" s="14"/>
      <c r="JMO825" s="14"/>
      <c r="JMP825" s="14"/>
      <c r="JMQ825" s="14"/>
      <c r="JMR825" s="14"/>
      <c r="JMS825" s="14"/>
      <c r="JMT825" s="14"/>
      <c r="JMU825" s="14"/>
      <c r="JMV825" s="14"/>
      <c r="JMW825" s="14"/>
      <c r="JMX825" s="14"/>
      <c r="JMY825" s="14"/>
      <c r="JMZ825" s="14"/>
      <c r="JNA825" s="14"/>
      <c r="JNB825" s="14"/>
      <c r="JNC825" s="14"/>
      <c r="JND825" s="14"/>
      <c r="JNE825" s="14"/>
      <c r="JNF825" s="14"/>
      <c r="JNG825" s="14"/>
      <c r="JNH825" s="14"/>
      <c r="JNI825" s="14"/>
      <c r="JNJ825" s="14"/>
      <c r="JNK825" s="14"/>
      <c r="JNL825" s="14"/>
      <c r="JNM825" s="14"/>
      <c r="JNN825" s="14"/>
      <c r="JNO825" s="14"/>
      <c r="JNP825" s="14"/>
      <c r="JNQ825" s="14"/>
      <c r="JNR825" s="14"/>
      <c r="JNS825" s="14"/>
      <c r="JNT825" s="14"/>
      <c r="JNU825" s="14"/>
      <c r="JNV825" s="14"/>
      <c r="JNW825" s="14"/>
      <c r="JNX825" s="14"/>
      <c r="JNY825" s="14"/>
      <c r="JNZ825" s="14"/>
      <c r="JOA825" s="14"/>
      <c r="JOB825" s="14"/>
      <c r="JOC825" s="14"/>
      <c r="JOD825" s="14"/>
      <c r="JOE825" s="14"/>
      <c r="JOF825" s="14"/>
      <c r="JOG825" s="14"/>
      <c r="JOH825" s="14"/>
      <c r="JOI825" s="14"/>
      <c r="JOJ825" s="14"/>
      <c r="JOK825" s="14"/>
      <c r="JOL825" s="14"/>
      <c r="JOM825" s="14"/>
      <c r="JON825" s="14"/>
      <c r="JOO825" s="14"/>
      <c r="JOP825" s="14"/>
      <c r="JOQ825" s="14"/>
      <c r="JOR825" s="14"/>
      <c r="JOS825" s="14"/>
      <c r="JOT825" s="14"/>
      <c r="JOU825" s="14"/>
      <c r="JOV825" s="14"/>
      <c r="JOW825" s="14"/>
      <c r="JOX825" s="14"/>
      <c r="JOY825" s="14"/>
      <c r="JOZ825" s="14"/>
      <c r="JPA825" s="14"/>
      <c r="JPB825" s="14"/>
      <c r="JPC825" s="14"/>
      <c r="JPD825" s="14"/>
      <c r="JPE825" s="14"/>
      <c r="JPF825" s="14"/>
      <c r="JPG825" s="14"/>
      <c r="JPH825" s="14"/>
      <c r="JPI825" s="14"/>
      <c r="JPJ825" s="14"/>
      <c r="JPK825" s="14"/>
      <c r="JPL825" s="14"/>
      <c r="JPM825" s="14"/>
      <c r="JPN825" s="14"/>
      <c r="JPO825" s="14"/>
      <c r="JPP825" s="14"/>
      <c r="JPQ825" s="14"/>
      <c r="JPR825" s="14"/>
      <c r="JPS825" s="14"/>
      <c r="JPT825" s="14"/>
      <c r="JPU825" s="14"/>
      <c r="JPV825" s="14"/>
      <c r="JPW825" s="14"/>
      <c r="JPX825" s="14"/>
      <c r="JPY825" s="14"/>
      <c r="JPZ825" s="14"/>
      <c r="JQA825" s="14"/>
      <c r="JQB825" s="14"/>
      <c r="JQC825" s="14"/>
      <c r="JQD825" s="14"/>
      <c r="JQE825" s="14"/>
      <c r="JQF825" s="14"/>
      <c r="JQG825" s="14"/>
      <c r="JQH825" s="14"/>
      <c r="JQI825" s="14"/>
      <c r="JQJ825" s="14"/>
      <c r="JQK825" s="14"/>
      <c r="JQL825" s="14"/>
      <c r="JQM825" s="14"/>
      <c r="JQN825" s="14"/>
      <c r="JQO825" s="14"/>
      <c r="JQP825" s="14"/>
      <c r="JQQ825" s="14"/>
      <c r="JQR825" s="14"/>
      <c r="JQS825" s="14"/>
      <c r="JQT825" s="14"/>
      <c r="JQU825" s="14"/>
      <c r="JQV825" s="14"/>
      <c r="JQW825" s="14"/>
      <c r="JQX825" s="14"/>
      <c r="JQY825" s="14"/>
      <c r="JQZ825" s="14"/>
      <c r="JRA825" s="14"/>
      <c r="JRB825" s="14"/>
      <c r="JRC825" s="14"/>
      <c r="JRD825" s="14"/>
      <c r="JRE825" s="14"/>
      <c r="JRF825" s="14"/>
      <c r="JRG825" s="14"/>
      <c r="JRH825" s="14"/>
      <c r="JRI825" s="14"/>
      <c r="JRJ825" s="14"/>
      <c r="JRK825" s="14"/>
      <c r="JRL825" s="14"/>
      <c r="JRM825" s="14"/>
      <c r="JRN825" s="14"/>
      <c r="JRO825" s="14"/>
      <c r="JRP825" s="14"/>
      <c r="JRQ825" s="14"/>
      <c r="JRR825" s="14"/>
      <c r="JRS825" s="14"/>
      <c r="JRT825" s="14"/>
      <c r="JRU825" s="14"/>
      <c r="JRV825" s="14"/>
      <c r="JRW825" s="14"/>
      <c r="JRX825" s="14"/>
      <c r="JRY825" s="14"/>
      <c r="JRZ825" s="14"/>
      <c r="JSA825" s="14"/>
      <c r="JSB825" s="14"/>
      <c r="JSC825" s="14"/>
      <c r="JSD825" s="14"/>
      <c r="JSE825" s="14"/>
      <c r="JSF825" s="14"/>
      <c r="JSG825" s="14"/>
      <c r="JSH825" s="14"/>
      <c r="JSI825" s="14"/>
      <c r="JSJ825" s="14"/>
      <c r="JSK825" s="14"/>
      <c r="JSL825" s="14"/>
      <c r="JSM825" s="14"/>
      <c r="JSN825" s="14"/>
      <c r="JSO825" s="14"/>
      <c r="JSP825" s="14"/>
      <c r="JSQ825" s="14"/>
      <c r="JSR825" s="14"/>
      <c r="JSS825" s="14"/>
      <c r="JST825" s="14"/>
      <c r="JSU825" s="14"/>
      <c r="JSV825" s="14"/>
      <c r="JSW825" s="14"/>
      <c r="JSX825" s="14"/>
      <c r="JSY825" s="14"/>
      <c r="JSZ825" s="14"/>
      <c r="JTA825" s="14"/>
      <c r="JTB825" s="14"/>
      <c r="JTC825" s="14"/>
      <c r="JTD825" s="14"/>
      <c r="JTE825" s="14"/>
      <c r="JTF825" s="14"/>
      <c r="JTG825" s="14"/>
      <c r="JTH825" s="14"/>
      <c r="JTI825" s="14"/>
      <c r="JTJ825" s="14"/>
      <c r="JTK825" s="14"/>
      <c r="JTL825" s="14"/>
      <c r="JTM825" s="14"/>
      <c r="JTN825" s="14"/>
      <c r="JTO825" s="14"/>
      <c r="JTP825" s="14"/>
      <c r="JTQ825" s="14"/>
      <c r="JTR825" s="14"/>
      <c r="JTS825" s="14"/>
      <c r="JTT825" s="14"/>
      <c r="JTU825" s="14"/>
      <c r="JTV825" s="14"/>
      <c r="JTW825" s="14"/>
      <c r="JTX825" s="14"/>
      <c r="JTY825" s="14"/>
      <c r="JTZ825" s="14"/>
      <c r="JUA825" s="14"/>
      <c r="JUB825" s="14"/>
      <c r="JUC825" s="14"/>
      <c r="JUD825" s="14"/>
      <c r="JUE825" s="14"/>
      <c r="JUF825" s="14"/>
      <c r="JUG825" s="14"/>
      <c r="JUH825" s="14"/>
      <c r="JUI825" s="14"/>
      <c r="JUJ825" s="14"/>
      <c r="JUK825" s="14"/>
      <c r="JUL825" s="14"/>
      <c r="JUM825" s="14"/>
      <c r="JUN825" s="14"/>
      <c r="JUO825" s="14"/>
      <c r="JUP825" s="14"/>
      <c r="JUQ825" s="14"/>
      <c r="JUR825" s="14"/>
      <c r="JUS825" s="14"/>
      <c r="JUT825" s="14"/>
      <c r="JUU825" s="14"/>
      <c r="JUV825" s="14"/>
      <c r="JUW825" s="14"/>
      <c r="JUX825" s="14"/>
      <c r="JUY825" s="14"/>
      <c r="JUZ825" s="14"/>
      <c r="JVA825" s="14"/>
      <c r="JVB825" s="14"/>
      <c r="JVC825" s="14"/>
      <c r="JVD825" s="14"/>
      <c r="JVE825" s="14"/>
      <c r="JVF825" s="14"/>
      <c r="JVG825" s="14"/>
      <c r="JVH825" s="14"/>
      <c r="JVI825" s="14"/>
      <c r="JVJ825" s="14"/>
      <c r="JVK825" s="14"/>
      <c r="JVL825" s="14"/>
      <c r="JVM825" s="14"/>
      <c r="JVN825" s="14"/>
      <c r="JVO825" s="14"/>
      <c r="JVP825" s="14"/>
      <c r="JVQ825" s="14"/>
      <c r="JVR825" s="14"/>
      <c r="JVS825" s="14"/>
      <c r="JVT825" s="14"/>
      <c r="JVU825" s="14"/>
      <c r="JVV825" s="14"/>
      <c r="JVW825" s="14"/>
      <c r="JVX825" s="14"/>
      <c r="JVY825" s="14"/>
      <c r="JVZ825" s="14"/>
      <c r="JWA825" s="14"/>
      <c r="JWB825" s="14"/>
      <c r="JWC825" s="14"/>
      <c r="JWD825" s="14"/>
      <c r="JWE825" s="14"/>
      <c r="JWF825" s="14"/>
      <c r="JWG825" s="14"/>
      <c r="JWH825" s="14"/>
      <c r="JWI825" s="14"/>
      <c r="JWJ825" s="14"/>
      <c r="JWK825" s="14"/>
      <c r="JWL825" s="14"/>
      <c r="JWM825" s="14"/>
      <c r="JWN825" s="14"/>
      <c r="JWO825" s="14"/>
      <c r="JWP825" s="14"/>
      <c r="JWQ825" s="14"/>
      <c r="JWR825" s="14"/>
      <c r="JWS825" s="14"/>
      <c r="JWT825" s="14"/>
      <c r="JWU825" s="14"/>
      <c r="JWV825" s="14"/>
      <c r="JWW825" s="14"/>
      <c r="JWX825" s="14"/>
      <c r="JWY825" s="14"/>
      <c r="JWZ825" s="14"/>
      <c r="JXA825" s="14"/>
      <c r="JXB825" s="14"/>
      <c r="JXC825" s="14"/>
      <c r="JXD825" s="14"/>
      <c r="JXE825" s="14"/>
      <c r="JXF825" s="14"/>
      <c r="JXG825" s="14"/>
      <c r="JXH825" s="14"/>
      <c r="JXI825" s="14"/>
      <c r="JXJ825" s="14"/>
      <c r="JXK825" s="14"/>
      <c r="JXL825" s="14"/>
      <c r="JXM825" s="14"/>
      <c r="JXN825" s="14"/>
      <c r="JXO825" s="14"/>
      <c r="JXP825" s="14"/>
      <c r="JXQ825" s="14"/>
      <c r="JXR825" s="14"/>
      <c r="JXS825" s="14"/>
      <c r="JXT825" s="14"/>
      <c r="JXU825" s="14"/>
      <c r="JXV825" s="14"/>
      <c r="JXW825" s="14"/>
      <c r="JXX825" s="14"/>
      <c r="JXY825" s="14"/>
      <c r="JXZ825" s="14"/>
      <c r="JYA825" s="14"/>
      <c r="JYB825" s="14"/>
      <c r="JYC825" s="14"/>
      <c r="JYD825" s="14"/>
      <c r="JYE825" s="14"/>
      <c r="JYF825" s="14"/>
      <c r="JYG825" s="14"/>
      <c r="JYH825" s="14"/>
      <c r="JYI825" s="14"/>
      <c r="JYJ825" s="14"/>
      <c r="JYK825" s="14"/>
      <c r="JYL825" s="14"/>
      <c r="JYM825" s="14"/>
      <c r="JYN825" s="14"/>
      <c r="JYO825" s="14"/>
      <c r="JYP825" s="14"/>
      <c r="JYQ825" s="14"/>
      <c r="JYR825" s="14"/>
      <c r="JYS825" s="14"/>
      <c r="JYT825" s="14"/>
      <c r="JYU825" s="14"/>
      <c r="JYV825" s="14"/>
      <c r="JYW825" s="14"/>
      <c r="JYX825" s="14"/>
      <c r="JYY825" s="14"/>
      <c r="JYZ825" s="14"/>
      <c r="JZA825" s="14"/>
      <c r="JZB825" s="14"/>
      <c r="JZC825" s="14"/>
      <c r="JZD825" s="14"/>
      <c r="JZE825" s="14"/>
      <c r="JZF825" s="14"/>
      <c r="JZG825" s="14"/>
      <c r="JZH825" s="14"/>
      <c r="JZI825" s="14"/>
      <c r="JZJ825" s="14"/>
      <c r="JZK825" s="14"/>
      <c r="JZL825" s="14"/>
      <c r="JZM825" s="14"/>
      <c r="JZN825" s="14"/>
      <c r="JZO825" s="14"/>
      <c r="JZP825" s="14"/>
      <c r="JZQ825" s="14"/>
      <c r="JZR825" s="14"/>
      <c r="JZS825" s="14"/>
      <c r="JZT825" s="14"/>
      <c r="JZU825" s="14"/>
      <c r="JZV825" s="14"/>
      <c r="JZW825" s="14"/>
      <c r="JZX825" s="14"/>
      <c r="JZY825" s="14"/>
      <c r="JZZ825" s="14"/>
      <c r="KAA825" s="14"/>
      <c r="KAB825" s="14"/>
      <c r="KAC825" s="14"/>
      <c r="KAD825" s="14"/>
      <c r="KAE825" s="14"/>
      <c r="KAF825" s="14"/>
      <c r="KAG825" s="14"/>
      <c r="KAH825" s="14"/>
      <c r="KAI825" s="14"/>
      <c r="KAJ825" s="14"/>
      <c r="KAK825" s="14"/>
      <c r="KAL825" s="14"/>
      <c r="KAM825" s="14"/>
      <c r="KAN825" s="14"/>
      <c r="KAO825" s="14"/>
      <c r="KAP825" s="14"/>
      <c r="KAQ825" s="14"/>
      <c r="KAR825" s="14"/>
      <c r="KAS825" s="14"/>
      <c r="KAT825" s="14"/>
      <c r="KAU825" s="14"/>
      <c r="KAV825" s="14"/>
      <c r="KAW825" s="14"/>
      <c r="KAX825" s="14"/>
      <c r="KAY825" s="14"/>
      <c r="KAZ825" s="14"/>
      <c r="KBA825" s="14"/>
      <c r="KBB825" s="14"/>
      <c r="KBC825" s="14"/>
      <c r="KBD825" s="14"/>
      <c r="KBE825" s="14"/>
      <c r="KBF825" s="14"/>
      <c r="KBG825" s="14"/>
      <c r="KBH825" s="14"/>
      <c r="KBI825" s="14"/>
      <c r="KBJ825" s="14"/>
      <c r="KBK825" s="14"/>
      <c r="KBL825" s="14"/>
      <c r="KBM825" s="14"/>
      <c r="KBN825" s="14"/>
      <c r="KBO825" s="14"/>
      <c r="KBP825" s="14"/>
      <c r="KBQ825" s="14"/>
      <c r="KBR825" s="14"/>
      <c r="KBS825" s="14"/>
      <c r="KBT825" s="14"/>
      <c r="KBU825" s="14"/>
      <c r="KBV825" s="14"/>
      <c r="KBW825" s="14"/>
      <c r="KBX825" s="14"/>
      <c r="KBY825" s="14"/>
      <c r="KBZ825" s="14"/>
      <c r="KCA825" s="14"/>
      <c r="KCB825" s="14"/>
      <c r="KCC825" s="14"/>
      <c r="KCD825" s="14"/>
      <c r="KCE825" s="14"/>
      <c r="KCF825" s="14"/>
      <c r="KCG825" s="14"/>
      <c r="KCH825" s="14"/>
      <c r="KCI825" s="14"/>
      <c r="KCJ825" s="14"/>
      <c r="KCK825" s="14"/>
      <c r="KCL825" s="14"/>
      <c r="KCM825" s="14"/>
      <c r="KCN825" s="14"/>
      <c r="KCO825" s="14"/>
      <c r="KCP825" s="14"/>
      <c r="KCQ825" s="14"/>
      <c r="KCR825" s="14"/>
      <c r="KCS825" s="14"/>
      <c r="KCT825" s="14"/>
      <c r="KCU825" s="14"/>
      <c r="KCV825" s="14"/>
      <c r="KCW825" s="14"/>
      <c r="KCX825" s="14"/>
      <c r="KCY825" s="14"/>
      <c r="KCZ825" s="14"/>
      <c r="KDA825" s="14"/>
      <c r="KDB825" s="14"/>
      <c r="KDC825" s="14"/>
      <c r="KDD825" s="14"/>
      <c r="KDE825" s="14"/>
      <c r="KDF825" s="14"/>
      <c r="KDG825" s="14"/>
      <c r="KDH825" s="14"/>
      <c r="KDI825" s="14"/>
      <c r="KDJ825" s="14"/>
      <c r="KDK825" s="14"/>
      <c r="KDL825" s="14"/>
      <c r="KDM825" s="14"/>
      <c r="KDN825" s="14"/>
      <c r="KDO825" s="14"/>
      <c r="KDP825" s="14"/>
      <c r="KDQ825" s="14"/>
      <c r="KDR825" s="14"/>
      <c r="KDS825" s="14"/>
      <c r="KDT825" s="14"/>
      <c r="KDU825" s="14"/>
      <c r="KDV825" s="14"/>
      <c r="KDW825" s="14"/>
      <c r="KDX825" s="14"/>
      <c r="KDY825" s="14"/>
      <c r="KDZ825" s="14"/>
      <c r="KEA825" s="14"/>
      <c r="KEB825" s="14"/>
      <c r="KEC825" s="14"/>
      <c r="KED825" s="14"/>
      <c r="KEE825" s="14"/>
      <c r="KEF825" s="14"/>
      <c r="KEG825" s="14"/>
      <c r="KEH825" s="14"/>
      <c r="KEI825" s="14"/>
      <c r="KEJ825" s="14"/>
      <c r="KEK825" s="14"/>
      <c r="KEL825" s="14"/>
      <c r="KEM825" s="14"/>
      <c r="KEN825" s="14"/>
      <c r="KEO825" s="14"/>
      <c r="KEP825" s="14"/>
      <c r="KEQ825" s="14"/>
      <c r="KER825" s="14"/>
      <c r="KES825" s="14"/>
      <c r="KET825" s="14"/>
      <c r="KEU825" s="14"/>
      <c r="KEV825" s="14"/>
      <c r="KEW825" s="14"/>
      <c r="KEX825" s="14"/>
      <c r="KEY825" s="14"/>
      <c r="KEZ825" s="14"/>
      <c r="KFA825" s="14"/>
      <c r="KFB825" s="14"/>
      <c r="KFC825" s="14"/>
      <c r="KFD825" s="14"/>
      <c r="KFE825" s="14"/>
      <c r="KFF825" s="14"/>
      <c r="KFG825" s="14"/>
      <c r="KFH825" s="14"/>
      <c r="KFI825" s="14"/>
      <c r="KFJ825" s="14"/>
      <c r="KFK825" s="14"/>
      <c r="KFL825" s="14"/>
      <c r="KFM825" s="14"/>
      <c r="KFN825" s="14"/>
      <c r="KFO825" s="14"/>
      <c r="KFP825" s="14"/>
      <c r="KFQ825" s="14"/>
      <c r="KFR825" s="14"/>
      <c r="KFS825" s="14"/>
      <c r="KFT825" s="14"/>
      <c r="KFU825" s="14"/>
      <c r="KFV825" s="14"/>
      <c r="KFW825" s="14"/>
      <c r="KFX825" s="14"/>
      <c r="KFY825" s="14"/>
      <c r="KFZ825" s="14"/>
      <c r="KGA825" s="14"/>
      <c r="KGB825" s="14"/>
      <c r="KGC825" s="14"/>
      <c r="KGD825" s="14"/>
      <c r="KGE825" s="14"/>
      <c r="KGF825" s="14"/>
      <c r="KGG825" s="14"/>
      <c r="KGH825" s="14"/>
      <c r="KGI825" s="14"/>
      <c r="KGJ825" s="14"/>
      <c r="KGK825" s="14"/>
      <c r="KGL825" s="14"/>
      <c r="KGM825" s="14"/>
      <c r="KGN825" s="14"/>
      <c r="KGO825" s="14"/>
      <c r="KGP825" s="14"/>
      <c r="KGQ825" s="14"/>
      <c r="KGR825" s="14"/>
      <c r="KGS825" s="14"/>
      <c r="KGT825" s="14"/>
      <c r="KGU825" s="14"/>
      <c r="KGV825" s="14"/>
      <c r="KGW825" s="14"/>
      <c r="KGX825" s="14"/>
      <c r="KGY825" s="14"/>
      <c r="KGZ825" s="14"/>
      <c r="KHA825" s="14"/>
      <c r="KHB825" s="14"/>
      <c r="KHC825" s="14"/>
      <c r="KHD825" s="14"/>
      <c r="KHE825" s="14"/>
      <c r="KHF825" s="14"/>
      <c r="KHG825" s="14"/>
      <c r="KHH825" s="14"/>
      <c r="KHI825" s="14"/>
      <c r="KHJ825" s="14"/>
      <c r="KHK825" s="14"/>
      <c r="KHL825" s="14"/>
      <c r="KHM825" s="14"/>
      <c r="KHN825" s="14"/>
      <c r="KHO825" s="14"/>
      <c r="KHP825" s="14"/>
      <c r="KHQ825" s="14"/>
      <c r="KHR825" s="14"/>
      <c r="KHS825" s="14"/>
      <c r="KHT825" s="14"/>
      <c r="KHU825" s="14"/>
      <c r="KHV825" s="14"/>
      <c r="KHW825" s="14"/>
      <c r="KHX825" s="14"/>
      <c r="KHY825" s="14"/>
      <c r="KHZ825" s="14"/>
      <c r="KIA825" s="14"/>
      <c r="KIB825" s="14"/>
      <c r="KIC825" s="14"/>
      <c r="KID825" s="14"/>
      <c r="KIE825" s="14"/>
      <c r="KIF825" s="14"/>
      <c r="KIG825" s="14"/>
      <c r="KIH825" s="14"/>
      <c r="KII825" s="14"/>
      <c r="KIJ825" s="14"/>
      <c r="KIK825" s="14"/>
      <c r="KIL825" s="14"/>
      <c r="KIM825" s="14"/>
      <c r="KIN825" s="14"/>
      <c r="KIO825" s="14"/>
      <c r="KIP825" s="14"/>
      <c r="KIQ825" s="14"/>
      <c r="KIR825" s="14"/>
      <c r="KIS825" s="14"/>
      <c r="KIT825" s="14"/>
      <c r="KIU825" s="14"/>
      <c r="KIV825" s="14"/>
      <c r="KIW825" s="14"/>
      <c r="KIX825" s="14"/>
      <c r="KIY825" s="14"/>
      <c r="KIZ825" s="14"/>
      <c r="KJA825" s="14"/>
      <c r="KJB825" s="14"/>
      <c r="KJC825" s="14"/>
      <c r="KJD825" s="14"/>
      <c r="KJE825" s="14"/>
      <c r="KJF825" s="14"/>
      <c r="KJG825" s="14"/>
      <c r="KJH825" s="14"/>
      <c r="KJI825" s="14"/>
      <c r="KJJ825" s="14"/>
      <c r="KJK825" s="14"/>
      <c r="KJL825" s="14"/>
      <c r="KJM825" s="14"/>
      <c r="KJN825" s="14"/>
      <c r="KJO825" s="14"/>
      <c r="KJP825" s="14"/>
      <c r="KJQ825" s="14"/>
      <c r="KJR825" s="14"/>
      <c r="KJS825" s="14"/>
      <c r="KJT825" s="14"/>
      <c r="KJU825" s="14"/>
      <c r="KJV825" s="14"/>
      <c r="KJW825" s="14"/>
      <c r="KJX825" s="14"/>
      <c r="KJY825" s="14"/>
      <c r="KJZ825" s="14"/>
      <c r="KKA825" s="14"/>
      <c r="KKB825" s="14"/>
      <c r="KKC825" s="14"/>
      <c r="KKD825" s="14"/>
      <c r="KKE825" s="14"/>
      <c r="KKF825" s="14"/>
      <c r="KKG825" s="14"/>
      <c r="KKH825" s="14"/>
      <c r="KKI825" s="14"/>
      <c r="KKJ825" s="14"/>
      <c r="KKK825" s="14"/>
      <c r="KKL825" s="14"/>
      <c r="KKM825" s="14"/>
      <c r="KKN825" s="14"/>
      <c r="KKO825" s="14"/>
      <c r="KKP825" s="14"/>
      <c r="KKQ825" s="14"/>
      <c r="KKR825" s="14"/>
      <c r="KKS825" s="14"/>
      <c r="KKT825" s="14"/>
      <c r="KKU825" s="14"/>
      <c r="KKV825" s="14"/>
      <c r="KKW825" s="14"/>
      <c r="KKX825" s="14"/>
      <c r="KKY825" s="14"/>
      <c r="KKZ825" s="14"/>
      <c r="KLA825" s="14"/>
      <c r="KLB825" s="14"/>
      <c r="KLC825" s="14"/>
      <c r="KLD825" s="14"/>
      <c r="KLE825" s="14"/>
      <c r="KLF825" s="14"/>
      <c r="KLG825" s="14"/>
      <c r="KLH825" s="14"/>
      <c r="KLI825" s="14"/>
      <c r="KLJ825" s="14"/>
      <c r="KLK825" s="14"/>
      <c r="KLL825" s="14"/>
      <c r="KLM825" s="14"/>
      <c r="KLN825" s="14"/>
      <c r="KLO825" s="14"/>
      <c r="KLP825" s="14"/>
      <c r="KLQ825" s="14"/>
      <c r="KLR825" s="14"/>
      <c r="KLS825" s="14"/>
      <c r="KLT825" s="14"/>
      <c r="KLU825" s="14"/>
      <c r="KLV825" s="14"/>
      <c r="KLW825" s="14"/>
      <c r="KLX825" s="14"/>
      <c r="KLY825" s="14"/>
      <c r="KLZ825" s="14"/>
      <c r="KMA825" s="14"/>
      <c r="KMB825" s="14"/>
      <c r="KMC825" s="14"/>
      <c r="KMD825" s="14"/>
      <c r="KME825" s="14"/>
      <c r="KMF825" s="14"/>
      <c r="KMG825" s="14"/>
      <c r="KMH825" s="14"/>
      <c r="KMI825" s="14"/>
      <c r="KMJ825" s="14"/>
      <c r="KMK825" s="14"/>
      <c r="KML825" s="14"/>
      <c r="KMM825" s="14"/>
      <c r="KMN825" s="14"/>
      <c r="KMO825" s="14"/>
      <c r="KMP825" s="14"/>
      <c r="KMQ825" s="14"/>
      <c r="KMR825" s="14"/>
      <c r="KMS825" s="14"/>
      <c r="KMT825" s="14"/>
      <c r="KMU825" s="14"/>
      <c r="KMV825" s="14"/>
      <c r="KMW825" s="14"/>
      <c r="KMX825" s="14"/>
      <c r="KMY825" s="14"/>
      <c r="KMZ825" s="14"/>
      <c r="KNA825" s="14"/>
      <c r="KNB825" s="14"/>
      <c r="KNC825" s="14"/>
      <c r="KND825" s="14"/>
      <c r="KNE825" s="14"/>
      <c r="KNF825" s="14"/>
      <c r="KNG825" s="14"/>
      <c r="KNH825" s="14"/>
      <c r="KNI825" s="14"/>
      <c r="KNJ825" s="14"/>
      <c r="KNK825" s="14"/>
      <c r="KNL825" s="14"/>
      <c r="KNM825" s="14"/>
      <c r="KNN825" s="14"/>
      <c r="KNO825" s="14"/>
      <c r="KNP825" s="14"/>
      <c r="KNQ825" s="14"/>
      <c r="KNR825" s="14"/>
      <c r="KNS825" s="14"/>
      <c r="KNT825" s="14"/>
      <c r="KNU825" s="14"/>
      <c r="KNV825" s="14"/>
      <c r="KNW825" s="14"/>
      <c r="KNX825" s="14"/>
      <c r="KNY825" s="14"/>
      <c r="KNZ825" s="14"/>
      <c r="KOA825" s="14"/>
      <c r="KOB825" s="14"/>
      <c r="KOC825" s="14"/>
      <c r="KOD825" s="14"/>
      <c r="KOE825" s="14"/>
      <c r="KOF825" s="14"/>
      <c r="KOG825" s="14"/>
      <c r="KOH825" s="14"/>
      <c r="KOI825" s="14"/>
      <c r="KOJ825" s="14"/>
      <c r="KOK825" s="14"/>
      <c r="KOL825" s="14"/>
      <c r="KOM825" s="14"/>
      <c r="KON825" s="14"/>
      <c r="KOO825" s="14"/>
      <c r="KOP825" s="14"/>
      <c r="KOQ825" s="14"/>
      <c r="KOR825" s="14"/>
      <c r="KOS825" s="14"/>
      <c r="KOT825" s="14"/>
      <c r="KOU825" s="14"/>
      <c r="KOV825" s="14"/>
      <c r="KOW825" s="14"/>
      <c r="KOX825" s="14"/>
      <c r="KOY825" s="14"/>
      <c r="KOZ825" s="14"/>
      <c r="KPA825" s="14"/>
      <c r="KPB825" s="14"/>
      <c r="KPC825" s="14"/>
      <c r="KPD825" s="14"/>
      <c r="KPE825" s="14"/>
      <c r="KPF825" s="14"/>
      <c r="KPG825" s="14"/>
      <c r="KPH825" s="14"/>
      <c r="KPI825" s="14"/>
      <c r="KPJ825" s="14"/>
      <c r="KPK825" s="14"/>
      <c r="KPL825" s="14"/>
      <c r="KPM825" s="14"/>
      <c r="KPN825" s="14"/>
      <c r="KPO825" s="14"/>
      <c r="KPP825" s="14"/>
      <c r="KPQ825" s="14"/>
      <c r="KPR825" s="14"/>
      <c r="KPS825" s="14"/>
      <c r="KPT825" s="14"/>
      <c r="KPU825" s="14"/>
      <c r="KPV825" s="14"/>
      <c r="KPW825" s="14"/>
      <c r="KPX825" s="14"/>
      <c r="KPY825" s="14"/>
      <c r="KPZ825" s="14"/>
      <c r="KQA825" s="14"/>
      <c r="KQB825" s="14"/>
      <c r="KQC825" s="14"/>
      <c r="KQD825" s="14"/>
      <c r="KQE825" s="14"/>
      <c r="KQF825" s="14"/>
      <c r="KQG825" s="14"/>
      <c r="KQH825" s="14"/>
      <c r="KQI825" s="14"/>
      <c r="KQJ825" s="14"/>
      <c r="KQK825" s="14"/>
      <c r="KQL825" s="14"/>
      <c r="KQM825" s="14"/>
      <c r="KQN825" s="14"/>
      <c r="KQO825" s="14"/>
      <c r="KQP825" s="14"/>
      <c r="KQQ825" s="14"/>
      <c r="KQR825" s="14"/>
      <c r="KQS825" s="14"/>
      <c r="KQT825" s="14"/>
      <c r="KQU825" s="14"/>
      <c r="KQV825" s="14"/>
      <c r="KQW825" s="14"/>
      <c r="KQX825" s="14"/>
      <c r="KQY825" s="14"/>
      <c r="KQZ825" s="14"/>
      <c r="KRA825" s="14"/>
      <c r="KRB825" s="14"/>
      <c r="KRC825" s="14"/>
      <c r="KRD825" s="14"/>
      <c r="KRE825" s="14"/>
      <c r="KRF825" s="14"/>
      <c r="KRG825" s="14"/>
      <c r="KRH825" s="14"/>
      <c r="KRI825" s="14"/>
      <c r="KRJ825" s="14"/>
      <c r="KRK825" s="14"/>
      <c r="KRL825" s="14"/>
      <c r="KRM825" s="14"/>
      <c r="KRN825" s="14"/>
      <c r="KRO825" s="14"/>
      <c r="KRP825" s="14"/>
      <c r="KRQ825" s="14"/>
      <c r="KRR825" s="14"/>
      <c r="KRS825" s="14"/>
      <c r="KRT825" s="14"/>
      <c r="KRU825" s="14"/>
      <c r="KRV825" s="14"/>
      <c r="KRW825" s="14"/>
      <c r="KRX825" s="14"/>
      <c r="KRY825" s="14"/>
      <c r="KRZ825" s="14"/>
      <c r="KSA825" s="14"/>
      <c r="KSB825" s="14"/>
      <c r="KSC825" s="14"/>
      <c r="KSD825" s="14"/>
      <c r="KSE825" s="14"/>
      <c r="KSF825" s="14"/>
      <c r="KSG825" s="14"/>
      <c r="KSH825" s="14"/>
      <c r="KSI825" s="14"/>
      <c r="KSJ825" s="14"/>
      <c r="KSK825" s="14"/>
      <c r="KSL825" s="14"/>
      <c r="KSM825" s="14"/>
      <c r="KSN825" s="14"/>
      <c r="KSO825" s="14"/>
      <c r="KSP825" s="14"/>
      <c r="KSQ825" s="14"/>
      <c r="KSR825" s="14"/>
      <c r="KSS825" s="14"/>
      <c r="KST825" s="14"/>
      <c r="KSU825" s="14"/>
      <c r="KSV825" s="14"/>
      <c r="KSW825" s="14"/>
      <c r="KSX825" s="14"/>
      <c r="KSY825" s="14"/>
      <c r="KSZ825" s="14"/>
      <c r="KTA825" s="14"/>
      <c r="KTB825" s="14"/>
      <c r="KTC825" s="14"/>
      <c r="KTD825" s="14"/>
      <c r="KTE825" s="14"/>
      <c r="KTF825" s="14"/>
      <c r="KTG825" s="14"/>
      <c r="KTH825" s="14"/>
      <c r="KTI825" s="14"/>
      <c r="KTJ825" s="14"/>
      <c r="KTK825" s="14"/>
      <c r="KTL825" s="14"/>
      <c r="KTM825" s="14"/>
      <c r="KTN825" s="14"/>
      <c r="KTO825" s="14"/>
      <c r="KTP825" s="14"/>
      <c r="KTQ825" s="14"/>
      <c r="KTR825" s="14"/>
      <c r="KTS825" s="14"/>
      <c r="KTT825" s="14"/>
      <c r="KTU825" s="14"/>
      <c r="KTV825" s="14"/>
      <c r="KTW825" s="14"/>
      <c r="KTX825" s="14"/>
      <c r="KTY825" s="14"/>
      <c r="KTZ825" s="14"/>
      <c r="KUA825" s="14"/>
      <c r="KUB825" s="14"/>
      <c r="KUC825" s="14"/>
      <c r="KUD825" s="14"/>
      <c r="KUE825" s="14"/>
      <c r="KUF825" s="14"/>
      <c r="KUG825" s="14"/>
      <c r="KUH825" s="14"/>
      <c r="KUI825" s="14"/>
      <c r="KUJ825" s="14"/>
      <c r="KUK825" s="14"/>
      <c r="KUL825" s="14"/>
      <c r="KUM825" s="14"/>
      <c r="KUN825" s="14"/>
      <c r="KUO825" s="14"/>
      <c r="KUP825" s="14"/>
      <c r="KUQ825" s="14"/>
      <c r="KUR825" s="14"/>
      <c r="KUS825" s="14"/>
      <c r="KUT825" s="14"/>
      <c r="KUU825" s="14"/>
      <c r="KUV825" s="14"/>
      <c r="KUW825" s="14"/>
      <c r="KUX825" s="14"/>
      <c r="KUY825" s="14"/>
      <c r="KUZ825" s="14"/>
      <c r="KVA825" s="14"/>
      <c r="KVB825" s="14"/>
      <c r="KVC825" s="14"/>
      <c r="KVD825" s="14"/>
      <c r="KVE825" s="14"/>
      <c r="KVF825" s="14"/>
      <c r="KVG825" s="14"/>
      <c r="KVH825" s="14"/>
      <c r="KVI825" s="14"/>
      <c r="KVJ825" s="14"/>
      <c r="KVK825" s="14"/>
      <c r="KVL825" s="14"/>
      <c r="KVM825" s="14"/>
      <c r="KVN825" s="14"/>
      <c r="KVO825" s="14"/>
      <c r="KVP825" s="14"/>
      <c r="KVQ825" s="14"/>
      <c r="KVR825" s="14"/>
      <c r="KVS825" s="14"/>
      <c r="KVT825" s="14"/>
      <c r="KVU825" s="14"/>
      <c r="KVV825" s="14"/>
      <c r="KVW825" s="14"/>
      <c r="KVX825" s="14"/>
      <c r="KVY825" s="14"/>
      <c r="KVZ825" s="14"/>
      <c r="KWA825" s="14"/>
      <c r="KWB825" s="14"/>
      <c r="KWC825" s="14"/>
      <c r="KWD825" s="14"/>
      <c r="KWE825" s="14"/>
      <c r="KWF825" s="14"/>
      <c r="KWG825" s="14"/>
      <c r="KWH825" s="14"/>
      <c r="KWI825" s="14"/>
      <c r="KWJ825" s="14"/>
      <c r="KWK825" s="14"/>
      <c r="KWL825" s="14"/>
      <c r="KWM825" s="14"/>
      <c r="KWN825" s="14"/>
      <c r="KWO825" s="14"/>
      <c r="KWP825" s="14"/>
      <c r="KWQ825" s="14"/>
      <c r="KWR825" s="14"/>
      <c r="KWS825" s="14"/>
      <c r="KWT825" s="14"/>
      <c r="KWU825" s="14"/>
      <c r="KWV825" s="14"/>
      <c r="KWW825" s="14"/>
      <c r="KWX825" s="14"/>
      <c r="KWY825" s="14"/>
      <c r="KWZ825" s="14"/>
      <c r="KXA825" s="14"/>
      <c r="KXB825" s="14"/>
      <c r="KXC825" s="14"/>
      <c r="KXD825" s="14"/>
      <c r="KXE825" s="14"/>
      <c r="KXF825" s="14"/>
      <c r="KXG825" s="14"/>
      <c r="KXH825" s="14"/>
      <c r="KXI825" s="14"/>
      <c r="KXJ825" s="14"/>
      <c r="KXK825" s="14"/>
      <c r="KXL825" s="14"/>
      <c r="KXM825" s="14"/>
      <c r="KXN825" s="14"/>
      <c r="KXO825" s="14"/>
      <c r="KXP825" s="14"/>
      <c r="KXQ825" s="14"/>
      <c r="KXR825" s="14"/>
      <c r="KXS825" s="14"/>
      <c r="KXT825" s="14"/>
      <c r="KXU825" s="14"/>
      <c r="KXV825" s="14"/>
      <c r="KXW825" s="14"/>
      <c r="KXX825" s="14"/>
      <c r="KXY825" s="14"/>
      <c r="KXZ825" s="14"/>
      <c r="KYA825" s="14"/>
      <c r="KYB825" s="14"/>
      <c r="KYC825" s="14"/>
      <c r="KYD825" s="14"/>
      <c r="KYE825" s="14"/>
      <c r="KYF825" s="14"/>
      <c r="KYG825" s="14"/>
      <c r="KYH825" s="14"/>
      <c r="KYI825" s="14"/>
      <c r="KYJ825" s="14"/>
      <c r="KYK825" s="14"/>
      <c r="KYL825" s="14"/>
      <c r="KYM825" s="14"/>
      <c r="KYN825" s="14"/>
      <c r="KYO825" s="14"/>
      <c r="KYP825" s="14"/>
      <c r="KYQ825" s="14"/>
      <c r="KYR825" s="14"/>
      <c r="KYS825" s="14"/>
      <c r="KYT825" s="14"/>
      <c r="KYU825" s="14"/>
      <c r="KYV825" s="14"/>
      <c r="KYW825" s="14"/>
      <c r="KYX825" s="14"/>
      <c r="KYY825" s="14"/>
      <c r="KYZ825" s="14"/>
      <c r="KZA825" s="14"/>
      <c r="KZB825" s="14"/>
      <c r="KZC825" s="14"/>
      <c r="KZD825" s="14"/>
      <c r="KZE825" s="14"/>
      <c r="KZF825" s="14"/>
      <c r="KZG825" s="14"/>
      <c r="KZH825" s="14"/>
      <c r="KZI825" s="14"/>
      <c r="KZJ825" s="14"/>
      <c r="KZK825" s="14"/>
      <c r="KZL825" s="14"/>
      <c r="KZM825" s="14"/>
      <c r="KZN825" s="14"/>
      <c r="KZO825" s="14"/>
      <c r="KZP825" s="14"/>
      <c r="KZQ825" s="14"/>
      <c r="KZR825" s="14"/>
      <c r="KZS825" s="14"/>
      <c r="KZT825" s="14"/>
      <c r="KZU825" s="14"/>
      <c r="KZV825" s="14"/>
      <c r="KZW825" s="14"/>
      <c r="KZX825" s="14"/>
      <c r="KZY825" s="14"/>
      <c r="KZZ825" s="14"/>
      <c r="LAA825" s="14"/>
      <c r="LAB825" s="14"/>
      <c r="LAC825" s="14"/>
      <c r="LAD825" s="14"/>
      <c r="LAE825" s="14"/>
      <c r="LAF825" s="14"/>
      <c r="LAG825" s="14"/>
      <c r="LAH825" s="14"/>
      <c r="LAI825" s="14"/>
      <c r="LAJ825" s="14"/>
      <c r="LAK825" s="14"/>
      <c r="LAL825" s="14"/>
      <c r="LAM825" s="14"/>
      <c r="LAN825" s="14"/>
      <c r="LAO825" s="14"/>
      <c r="LAP825" s="14"/>
      <c r="LAQ825" s="14"/>
      <c r="LAR825" s="14"/>
      <c r="LAS825" s="14"/>
      <c r="LAT825" s="14"/>
      <c r="LAU825" s="14"/>
      <c r="LAV825" s="14"/>
      <c r="LAW825" s="14"/>
      <c r="LAX825" s="14"/>
      <c r="LAY825" s="14"/>
      <c r="LAZ825" s="14"/>
      <c r="LBA825" s="14"/>
      <c r="LBB825" s="14"/>
      <c r="LBC825" s="14"/>
      <c r="LBD825" s="14"/>
      <c r="LBE825" s="14"/>
      <c r="LBF825" s="14"/>
      <c r="LBG825" s="14"/>
      <c r="LBH825" s="14"/>
      <c r="LBI825" s="14"/>
      <c r="LBJ825" s="14"/>
      <c r="LBK825" s="14"/>
      <c r="LBL825" s="14"/>
      <c r="LBM825" s="14"/>
      <c r="LBN825" s="14"/>
      <c r="LBO825" s="14"/>
      <c r="LBP825" s="14"/>
      <c r="LBQ825" s="14"/>
      <c r="LBR825" s="14"/>
      <c r="LBS825" s="14"/>
      <c r="LBT825" s="14"/>
      <c r="LBU825" s="14"/>
      <c r="LBV825" s="14"/>
      <c r="LBW825" s="14"/>
      <c r="LBX825" s="14"/>
      <c r="LBY825" s="14"/>
      <c r="LBZ825" s="14"/>
      <c r="LCA825" s="14"/>
      <c r="LCB825" s="14"/>
      <c r="LCC825" s="14"/>
      <c r="LCD825" s="14"/>
      <c r="LCE825" s="14"/>
      <c r="LCF825" s="14"/>
      <c r="LCG825" s="14"/>
      <c r="LCH825" s="14"/>
      <c r="LCI825" s="14"/>
      <c r="LCJ825" s="14"/>
      <c r="LCK825" s="14"/>
      <c r="LCL825" s="14"/>
      <c r="LCM825" s="14"/>
      <c r="LCN825" s="14"/>
      <c r="LCO825" s="14"/>
      <c r="LCP825" s="14"/>
      <c r="LCQ825" s="14"/>
      <c r="LCR825" s="14"/>
      <c r="LCS825" s="14"/>
      <c r="LCT825" s="14"/>
      <c r="LCU825" s="14"/>
      <c r="LCV825" s="14"/>
      <c r="LCW825" s="14"/>
      <c r="LCX825" s="14"/>
      <c r="LCY825" s="14"/>
      <c r="LCZ825" s="14"/>
      <c r="LDA825" s="14"/>
      <c r="LDB825" s="14"/>
      <c r="LDC825" s="14"/>
      <c r="LDD825" s="14"/>
      <c r="LDE825" s="14"/>
      <c r="LDF825" s="14"/>
      <c r="LDG825" s="14"/>
      <c r="LDH825" s="14"/>
      <c r="LDI825" s="14"/>
      <c r="LDJ825" s="14"/>
      <c r="LDK825" s="14"/>
      <c r="LDL825" s="14"/>
      <c r="LDM825" s="14"/>
      <c r="LDN825" s="14"/>
      <c r="LDO825" s="14"/>
      <c r="LDP825" s="14"/>
      <c r="LDQ825" s="14"/>
      <c r="LDR825" s="14"/>
      <c r="LDS825" s="14"/>
      <c r="LDT825" s="14"/>
      <c r="LDU825" s="14"/>
      <c r="LDV825" s="14"/>
      <c r="LDW825" s="14"/>
      <c r="LDX825" s="14"/>
      <c r="LDY825" s="14"/>
      <c r="LDZ825" s="14"/>
      <c r="LEA825" s="14"/>
      <c r="LEB825" s="14"/>
      <c r="LEC825" s="14"/>
      <c r="LED825" s="14"/>
      <c r="LEE825" s="14"/>
      <c r="LEF825" s="14"/>
      <c r="LEG825" s="14"/>
      <c r="LEH825" s="14"/>
      <c r="LEI825" s="14"/>
      <c r="LEJ825" s="14"/>
      <c r="LEK825" s="14"/>
      <c r="LEL825" s="14"/>
      <c r="LEM825" s="14"/>
      <c r="LEN825" s="14"/>
      <c r="LEO825" s="14"/>
      <c r="LEP825" s="14"/>
      <c r="LEQ825" s="14"/>
      <c r="LER825" s="14"/>
      <c r="LES825" s="14"/>
      <c r="LET825" s="14"/>
      <c r="LEU825" s="14"/>
      <c r="LEV825" s="14"/>
      <c r="LEW825" s="14"/>
      <c r="LEX825" s="14"/>
      <c r="LEY825" s="14"/>
      <c r="LEZ825" s="14"/>
      <c r="LFA825" s="14"/>
      <c r="LFB825" s="14"/>
      <c r="LFC825" s="14"/>
      <c r="LFD825" s="14"/>
      <c r="LFE825" s="14"/>
      <c r="LFF825" s="14"/>
      <c r="LFG825" s="14"/>
      <c r="LFH825" s="14"/>
      <c r="LFI825" s="14"/>
      <c r="LFJ825" s="14"/>
      <c r="LFK825" s="14"/>
      <c r="LFL825" s="14"/>
      <c r="LFM825" s="14"/>
      <c r="LFN825" s="14"/>
      <c r="LFO825" s="14"/>
      <c r="LFP825" s="14"/>
      <c r="LFQ825" s="14"/>
      <c r="LFR825" s="14"/>
      <c r="LFS825" s="14"/>
      <c r="LFT825" s="14"/>
      <c r="LFU825" s="14"/>
      <c r="LFV825" s="14"/>
      <c r="LFW825" s="14"/>
      <c r="LFX825" s="14"/>
      <c r="LFY825" s="14"/>
      <c r="LFZ825" s="14"/>
      <c r="LGA825" s="14"/>
      <c r="LGB825" s="14"/>
      <c r="LGC825" s="14"/>
      <c r="LGD825" s="14"/>
      <c r="LGE825" s="14"/>
      <c r="LGF825" s="14"/>
      <c r="LGG825" s="14"/>
      <c r="LGH825" s="14"/>
      <c r="LGI825" s="14"/>
      <c r="LGJ825" s="14"/>
      <c r="LGK825" s="14"/>
      <c r="LGL825" s="14"/>
      <c r="LGM825" s="14"/>
      <c r="LGN825" s="14"/>
      <c r="LGO825" s="14"/>
      <c r="LGP825" s="14"/>
      <c r="LGQ825" s="14"/>
      <c r="LGR825" s="14"/>
      <c r="LGS825" s="14"/>
      <c r="LGT825" s="14"/>
      <c r="LGU825" s="14"/>
      <c r="LGV825" s="14"/>
      <c r="LGW825" s="14"/>
      <c r="LGX825" s="14"/>
      <c r="LGY825" s="14"/>
      <c r="LGZ825" s="14"/>
      <c r="LHA825" s="14"/>
      <c r="LHB825" s="14"/>
      <c r="LHC825" s="14"/>
      <c r="LHD825" s="14"/>
      <c r="LHE825" s="14"/>
      <c r="LHF825" s="14"/>
      <c r="LHG825" s="14"/>
      <c r="LHH825" s="14"/>
      <c r="LHI825" s="14"/>
      <c r="LHJ825" s="14"/>
      <c r="LHK825" s="14"/>
      <c r="LHL825" s="14"/>
      <c r="LHM825" s="14"/>
      <c r="LHN825" s="14"/>
      <c r="LHO825" s="14"/>
      <c r="LHP825" s="14"/>
      <c r="LHQ825" s="14"/>
      <c r="LHR825" s="14"/>
      <c r="LHS825" s="14"/>
      <c r="LHT825" s="14"/>
      <c r="LHU825" s="14"/>
      <c r="LHV825" s="14"/>
      <c r="LHW825" s="14"/>
      <c r="LHX825" s="14"/>
      <c r="LHY825" s="14"/>
      <c r="LHZ825" s="14"/>
      <c r="LIA825" s="14"/>
      <c r="LIB825" s="14"/>
      <c r="LIC825" s="14"/>
      <c r="LID825" s="14"/>
      <c r="LIE825" s="14"/>
      <c r="LIF825" s="14"/>
      <c r="LIG825" s="14"/>
      <c r="LIH825" s="14"/>
      <c r="LII825" s="14"/>
      <c r="LIJ825" s="14"/>
      <c r="LIK825" s="14"/>
      <c r="LIL825" s="14"/>
      <c r="LIM825" s="14"/>
      <c r="LIN825" s="14"/>
      <c r="LIO825" s="14"/>
      <c r="LIP825" s="14"/>
      <c r="LIQ825" s="14"/>
      <c r="LIR825" s="14"/>
      <c r="LIS825" s="14"/>
      <c r="LIT825" s="14"/>
      <c r="LIU825" s="14"/>
      <c r="LIV825" s="14"/>
      <c r="LIW825" s="14"/>
      <c r="LIX825" s="14"/>
      <c r="LIY825" s="14"/>
      <c r="LIZ825" s="14"/>
      <c r="LJA825" s="14"/>
      <c r="LJB825" s="14"/>
      <c r="LJC825" s="14"/>
      <c r="LJD825" s="14"/>
      <c r="LJE825" s="14"/>
      <c r="LJF825" s="14"/>
      <c r="LJG825" s="14"/>
      <c r="LJH825" s="14"/>
      <c r="LJI825" s="14"/>
      <c r="LJJ825" s="14"/>
      <c r="LJK825" s="14"/>
      <c r="LJL825" s="14"/>
      <c r="LJM825" s="14"/>
      <c r="LJN825" s="14"/>
      <c r="LJO825" s="14"/>
      <c r="LJP825" s="14"/>
      <c r="LJQ825" s="14"/>
      <c r="LJR825" s="14"/>
      <c r="LJS825" s="14"/>
      <c r="LJT825" s="14"/>
      <c r="LJU825" s="14"/>
      <c r="LJV825" s="14"/>
      <c r="LJW825" s="14"/>
      <c r="LJX825" s="14"/>
      <c r="LJY825" s="14"/>
      <c r="LJZ825" s="14"/>
      <c r="LKA825" s="14"/>
      <c r="LKB825" s="14"/>
      <c r="LKC825" s="14"/>
      <c r="LKD825" s="14"/>
      <c r="LKE825" s="14"/>
      <c r="LKF825" s="14"/>
      <c r="LKG825" s="14"/>
      <c r="LKH825" s="14"/>
      <c r="LKI825" s="14"/>
      <c r="LKJ825" s="14"/>
      <c r="LKK825" s="14"/>
      <c r="LKL825" s="14"/>
      <c r="LKM825" s="14"/>
      <c r="LKN825" s="14"/>
      <c r="LKO825" s="14"/>
      <c r="LKP825" s="14"/>
      <c r="LKQ825" s="14"/>
      <c r="LKR825" s="14"/>
      <c r="LKS825" s="14"/>
      <c r="LKT825" s="14"/>
      <c r="LKU825" s="14"/>
      <c r="LKV825" s="14"/>
      <c r="LKW825" s="14"/>
      <c r="LKX825" s="14"/>
      <c r="LKY825" s="14"/>
      <c r="LKZ825" s="14"/>
      <c r="LLA825" s="14"/>
      <c r="LLB825" s="14"/>
      <c r="LLC825" s="14"/>
      <c r="LLD825" s="14"/>
      <c r="LLE825" s="14"/>
      <c r="LLF825" s="14"/>
      <c r="LLG825" s="14"/>
      <c r="LLH825" s="14"/>
      <c r="LLI825" s="14"/>
      <c r="LLJ825" s="14"/>
      <c r="LLK825" s="14"/>
      <c r="LLL825" s="14"/>
      <c r="LLM825" s="14"/>
      <c r="LLN825" s="14"/>
      <c r="LLO825" s="14"/>
      <c r="LLP825" s="14"/>
      <c r="LLQ825" s="14"/>
      <c r="LLR825" s="14"/>
      <c r="LLS825" s="14"/>
      <c r="LLT825" s="14"/>
      <c r="LLU825" s="14"/>
      <c r="LLV825" s="14"/>
      <c r="LLW825" s="14"/>
      <c r="LLX825" s="14"/>
      <c r="LLY825" s="14"/>
      <c r="LLZ825" s="14"/>
      <c r="LMA825" s="14"/>
      <c r="LMB825" s="14"/>
      <c r="LMC825" s="14"/>
      <c r="LMD825" s="14"/>
      <c r="LME825" s="14"/>
      <c r="LMF825" s="14"/>
      <c r="LMG825" s="14"/>
      <c r="LMH825" s="14"/>
      <c r="LMI825" s="14"/>
      <c r="LMJ825" s="14"/>
      <c r="LMK825" s="14"/>
      <c r="LML825" s="14"/>
      <c r="LMM825" s="14"/>
      <c r="LMN825" s="14"/>
      <c r="LMO825" s="14"/>
      <c r="LMP825" s="14"/>
      <c r="LMQ825" s="14"/>
      <c r="LMR825" s="14"/>
      <c r="LMS825" s="14"/>
      <c r="LMT825" s="14"/>
      <c r="LMU825" s="14"/>
      <c r="LMV825" s="14"/>
      <c r="LMW825" s="14"/>
      <c r="LMX825" s="14"/>
      <c r="LMY825" s="14"/>
      <c r="LMZ825" s="14"/>
      <c r="LNA825" s="14"/>
      <c r="LNB825" s="14"/>
      <c r="LNC825" s="14"/>
      <c r="LND825" s="14"/>
      <c r="LNE825" s="14"/>
      <c r="LNF825" s="14"/>
      <c r="LNG825" s="14"/>
      <c r="LNH825" s="14"/>
      <c r="LNI825" s="14"/>
      <c r="LNJ825" s="14"/>
      <c r="LNK825" s="14"/>
      <c r="LNL825" s="14"/>
      <c r="LNM825" s="14"/>
      <c r="LNN825" s="14"/>
      <c r="LNO825" s="14"/>
      <c r="LNP825" s="14"/>
      <c r="LNQ825" s="14"/>
      <c r="LNR825" s="14"/>
      <c r="LNS825" s="14"/>
      <c r="LNT825" s="14"/>
      <c r="LNU825" s="14"/>
      <c r="LNV825" s="14"/>
      <c r="LNW825" s="14"/>
      <c r="LNX825" s="14"/>
      <c r="LNY825" s="14"/>
      <c r="LNZ825" s="14"/>
      <c r="LOA825" s="14"/>
      <c r="LOB825" s="14"/>
      <c r="LOC825" s="14"/>
      <c r="LOD825" s="14"/>
      <c r="LOE825" s="14"/>
      <c r="LOF825" s="14"/>
      <c r="LOG825" s="14"/>
      <c r="LOH825" s="14"/>
      <c r="LOI825" s="14"/>
      <c r="LOJ825" s="14"/>
      <c r="LOK825" s="14"/>
      <c r="LOL825" s="14"/>
      <c r="LOM825" s="14"/>
      <c r="LON825" s="14"/>
      <c r="LOO825" s="14"/>
      <c r="LOP825" s="14"/>
      <c r="LOQ825" s="14"/>
      <c r="LOR825" s="14"/>
      <c r="LOS825" s="14"/>
      <c r="LOT825" s="14"/>
      <c r="LOU825" s="14"/>
      <c r="LOV825" s="14"/>
      <c r="LOW825" s="14"/>
      <c r="LOX825" s="14"/>
      <c r="LOY825" s="14"/>
      <c r="LOZ825" s="14"/>
      <c r="LPA825" s="14"/>
      <c r="LPB825" s="14"/>
      <c r="LPC825" s="14"/>
      <c r="LPD825" s="14"/>
      <c r="LPE825" s="14"/>
      <c r="LPF825" s="14"/>
      <c r="LPG825" s="14"/>
      <c r="LPH825" s="14"/>
      <c r="LPI825" s="14"/>
      <c r="LPJ825" s="14"/>
      <c r="LPK825" s="14"/>
      <c r="LPL825" s="14"/>
      <c r="LPM825" s="14"/>
      <c r="LPN825" s="14"/>
      <c r="LPO825" s="14"/>
      <c r="LPP825" s="14"/>
      <c r="LPQ825" s="14"/>
      <c r="LPR825" s="14"/>
      <c r="LPS825" s="14"/>
      <c r="LPT825" s="14"/>
      <c r="LPU825" s="14"/>
      <c r="LPV825" s="14"/>
      <c r="LPW825" s="14"/>
      <c r="LPX825" s="14"/>
      <c r="LPY825" s="14"/>
      <c r="LPZ825" s="14"/>
      <c r="LQA825" s="14"/>
      <c r="LQB825" s="14"/>
      <c r="LQC825" s="14"/>
      <c r="LQD825" s="14"/>
      <c r="LQE825" s="14"/>
      <c r="LQF825" s="14"/>
      <c r="LQG825" s="14"/>
      <c r="LQH825" s="14"/>
      <c r="LQI825" s="14"/>
      <c r="LQJ825" s="14"/>
      <c r="LQK825" s="14"/>
      <c r="LQL825" s="14"/>
      <c r="LQM825" s="14"/>
      <c r="LQN825" s="14"/>
      <c r="LQO825" s="14"/>
      <c r="LQP825" s="14"/>
      <c r="LQQ825" s="14"/>
      <c r="LQR825" s="14"/>
      <c r="LQS825" s="14"/>
      <c r="LQT825" s="14"/>
      <c r="LQU825" s="14"/>
      <c r="LQV825" s="14"/>
      <c r="LQW825" s="14"/>
      <c r="LQX825" s="14"/>
      <c r="LQY825" s="14"/>
      <c r="LQZ825" s="14"/>
      <c r="LRA825" s="14"/>
      <c r="LRB825" s="14"/>
      <c r="LRC825" s="14"/>
      <c r="LRD825" s="14"/>
      <c r="LRE825" s="14"/>
      <c r="LRF825" s="14"/>
      <c r="LRG825" s="14"/>
      <c r="LRH825" s="14"/>
      <c r="LRI825" s="14"/>
      <c r="LRJ825" s="14"/>
      <c r="LRK825" s="14"/>
      <c r="LRL825" s="14"/>
      <c r="LRM825" s="14"/>
      <c r="LRN825" s="14"/>
      <c r="LRO825" s="14"/>
      <c r="LRP825" s="14"/>
      <c r="LRQ825" s="14"/>
      <c r="LRR825" s="14"/>
      <c r="LRS825" s="14"/>
      <c r="LRT825" s="14"/>
      <c r="LRU825" s="14"/>
      <c r="LRV825" s="14"/>
      <c r="LRW825" s="14"/>
      <c r="LRX825" s="14"/>
      <c r="LRY825" s="14"/>
      <c r="LRZ825" s="14"/>
      <c r="LSA825" s="14"/>
      <c r="LSB825" s="14"/>
      <c r="LSC825" s="14"/>
      <c r="LSD825" s="14"/>
      <c r="LSE825" s="14"/>
      <c r="LSF825" s="14"/>
      <c r="LSG825" s="14"/>
      <c r="LSH825" s="14"/>
      <c r="LSI825" s="14"/>
      <c r="LSJ825" s="14"/>
      <c r="LSK825" s="14"/>
      <c r="LSL825" s="14"/>
      <c r="LSM825" s="14"/>
      <c r="LSN825" s="14"/>
      <c r="LSO825" s="14"/>
      <c r="LSP825" s="14"/>
      <c r="LSQ825" s="14"/>
      <c r="LSR825" s="14"/>
      <c r="LSS825" s="14"/>
      <c r="LST825" s="14"/>
      <c r="LSU825" s="14"/>
      <c r="LSV825" s="14"/>
      <c r="LSW825" s="14"/>
      <c r="LSX825" s="14"/>
      <c r="LSY825" s="14"/>
      <c r="LSZ825" s="14"/>
      <c r="LTA825" s="14"/>
      <c r="LTB825" s="14"/>
      <c r="LTC825" s="14"/>
      <c r="LTD825" s="14"/>
      <c r="LTE825" s="14"/>
      <c r="LTF825" s="14"/>
      <c r="LTG825" s="14"/>
      <c r="LTH825" s="14"/>
      <c r="LTI825" s="14"/>
      <c r="LTJ825" s="14"/>
      <c r="LTK825" s="14"/>
      <c r="LTL825" s="14"/>
      <c r="LTM825" s="14"/>
      <c r="LTN825" s="14"/>
      <c r="LTO825" s="14"/>
      <c r="LTP825" s="14"/>
      <c r="LTQ825" s="14"/>
      <c r="LTR825" s="14"/>
      <c r="LTS825" s="14"/>
      <c r="LTT825" s="14"/>
      <c r="LTU825" s="14"/>
      <c r="LTV825" s="14"/>
      <c r="LTW825" s="14"/>
      <c r="LTX825" s="14"/>
      <c r="LTY825" s="14"/>
      <c r="LTZ825" s="14"/>
      <c r="LUA825" s="14"/>
      <c r="LUB825" s="14"/>
      <c r="LUC825" s="14"/>
      <c r="LUD825" s="14"/>
      <c r="LUE825" s="14"/>
      <c r="LUF825" s="14"/>
      <c r="LUG825" s="14"/>
      <c r="LUH825" s="14"/>
      <c r="LUI825" s="14"/>
      <c r="LUJ825" s="14"/>
      <c r="LUK825" s="14"/>
      <c r="LUL825" s="14"/>
      <c r="LUM825" s="14"/>
      <c r="LUN825" s="14"/>
      <c r="LUO825" s="14"/>
      <c r="LUP825" s="14"/>
      <c r="LUQ825" s="14"/>
      <c r="LUR825" s="14"/>
      <c r="LUS825" s="14"/>
      <c r="LUT825" s="14"/>
      <c r="LUU825" s="14"/>
      <c r="LUV825" s="14"/>
      <c r="LUW825" s="14"/>
      <c r="LUX825" s="14"/>
      <c r="LUY825" s="14"/>
      <c r="LUZ825" s="14"/>
      <c r="LVA825" s="14"/>
      <c r="LVB825" s="14"/>
      <c r="LVC825" s="14"/>
      <c r="LVD825" s="14"/>
      <c r="LVE825" s="14"/>
      <c r="LVF825" s="14"/>
      <c r="LVG825" s="14"/>
      <c r="LVH825" s="14"/>
      <c r="LVI825" s="14"/>
      <c r="LVJ825" s="14"/>
      <c r="LVK825" s="14"/>
      <c r="LVL825" s="14"/>
      <c r="LVM825" s="14"/>
      <c r="LVN825" s="14"/>
      <c r="LVO825" s="14"/>
      <c r="LVP825" s="14"/>
      <c r="LVQ825" s="14"/>
      <c r="LVR825" s="14"/>
      <c r="LVS825" s="14"/>
      <c r="LVT825" s="14"/>
      <c r="LVU825" s="14"/>
      <c r="LVV825" s="14"/>
      <c r="LVW825" s="14"/>
      <c r="LVX825" s="14"/>
      <c r="LVY825" s="14"/>
      <c r="LVZ825" s="14"/>
      <c r="LWA825" s="14"/>
      <c r="LWB825" s="14"/>
      <c r="LWC825" s="14"/>
      <c r="LWD825" s="14"/>
      <c r="LWE825" s="14"/>
      <c r="LWF825" s="14"/>
      <c r="LWG825" s="14"/>
      <c r="LWH825" s="14"/>
      <c r="LWI825" s="14"/>
      <c r="LWJ825" s="14"/>
      <c r="LWK825" s="14"/>
      <c r="LWL825" s="14"/>
      <c r="LWM825" s="14"/>
      <c r="LWN825" s="14"/>
      <c r="LWO825" s="14"/>
      <c r="LWP825" s="14"/>
      <c r="LWQ825" s="14"/>
      <c r="LWR825" s="14"/>
      <c r="LWS825" s="14"/>
      <c r="LWT825" s="14"/>
      <c r="LWU825" s="14"/>
      <c r="LWV825" s="14"/>
      <c r="LWW825" s="14"/>
      <c r="LWX825" s="14"/>
      <c r="LWY825" s="14"/>
      <c r="LWZ825" s="14"/>
      <c r="LXA825" s="14"/>
      <c r="LXB825" s="14"/>
      <c r="LXC825" s="14"/>
      <c r="LXD825" s="14"/>
      <c r="LXE825" s="14"/>
      <c r="LXF825" s="14"/>
      <c r="LXG825" s="14"/>
      <c r="LXH825" s="14"/>
      <c r="LXI825" s="14"/>
      <c r="LXJ825" s="14"/>
      <c r="LXK825" s="14"/>
      <c r="LXL825" s="14"/>
      <c r="LXM825" s="14"/>
      <c r="LXN825" s="14"/>
      <c r="LXO825" s="14"/>
      <c r="LXP825" s="14"/>
      <c r="LXQ825" s="14"/>
      <c r="LXR825" s="14"/>
      <c r="LXS825" s="14"/>
      <c r="LXT825" s="14"/>
      <c r="LXU825" s="14"/>
      <c r="LXV825" s="14"/>
      <c r="LXW825" s="14"/>
      <c r="LXX825" s="14"/>
      <c r="LXY825" s="14"/>
      <c r="LXZ825" s="14"/>
      <c r="LYA825" s="14"/>
      <c r="LYB825" s="14"/>
      <c r="LYC825" s="14"/>
      <c r="LYD825" s="14"/>
      <c r="LYE825" s="14"/>
      <c r="LYF825" s="14"/>
      <c r="LYG825" s="14"/>
      <c r="LYH825" s="14"/>
      <c r="LYI825" s="14"/>
      <c r="LYJ825" s="14"/>
      <c r="LYK825" s="14"/>
      <c r="LYL825" s="14"/>
      <c r="LYM825" s="14"/>
      <c r="LYN825" s="14"/>
      <c r="LYO825" s="14"/>
      <c r="LYP825" s="14"/>
      <c r="LYQ825" s="14"/>
      <c r="LYR825" s="14"/>
      <c r="LYS825" s="14"/>
      <c r="LYT825" s="14"/>
      <c r="LYU825" s="14"/>
      <c r="LYV825" s="14"/>
      <c r="LYW825" s="14"/>
      <c r="LYX825" s="14"/>
      <c r="LYY825" s="14"/>
      <c r="LYZ825" s="14"/>
      <c r="LZA825" s="14"/>
      <c r="LZB825" s="14"/>
      <c r="LZC825" s="14"/>
      <c r="LZD825" s="14"/>
      <c r="LZE825" s="14"/>
      <c r="LZF825" s="14"/>
      <c r="LZG825" s="14"/>
      <c r="LZH825" s="14"/>
      <c r="LZI825" s="14"/>
      <c r="LZJ825" s="14"/>
      <c r="LZK825" s="14"/>
      <c r="LZL825" s="14"/>
      <c r="LZM825" s="14"/>
      <c r="LZN825" s="14"/>
      <c r="LZO825" s="14"/>
      <c r="LZP825" s="14"/>
      <c r="LZQ825" s="14"/>
      <c r="LZR825" s="14"/>
      <c r="LZS825" s="14"/>
      <c r="LZT825" s="14"/>
      <c r="LZU825" s="14"/>
      <c r="LZV825" s="14"/>
      <c r="LZW825" s="14"/>
      <c r="LZX825" s="14"/>
      <c r="LZY825" s="14"/>
      <c r="LZZ825" s="14"/>
      <c r="MAA825" s="14"/>
      <c r="MAB825" s="14"/>
      <c r="MAC825" s="14"/>
      <c r="MAD825" s="14"/>
      <c r="MAE825" s="14"/>
      <c r="MAF825" s="14"/>
      <c r="MAG825" s="14"/>
      <c r="MAH825" s="14"/>
      <c r="MAI825" s="14"/>
      <c r="MAJ825" s="14"/>
      <c r="MAK825" s="14"/>
      <c r="MAL825" s="14"/>
      <c r="MAM825" s="14"/>
      <c r="MAN825" s="14"/>
      <c r="MAO825" s="14"/>
      <c r="MAP825" s="14"/>
      <c r="MAQ825" s="14"/>
      <c r="MAR825" s="14"/>
      <c r="MAS825" s="14"/>
      <c r="MAT825" s="14"/>
      <c r="MAU825" s="14"/>
      <c r="MAV825" s="14"/>
      <c r="MAW825" s="14"/>
      <c r="MAX825" s="14"/>
      <c r="MAY825" s="14"/>
      <c r="MAZ825" s="14"/>
      <c r="MBA825" s="14"/>
      <c r="MBB825" s="14"/>
      <c r="MBC825" s="14"/>
      <c r="MBD825" s="14"/>
      <c r="MBE825" s="14"/>
      <c r="MBF825" s="14"/>
      <c r="MBG825" s="14"/>
      <c r="MBH825" s="14"/>
      <c r="MBI825" s="14"/>
      <c r="MBJ825" s="14"/>
      <c r="MBK825" s="14"/>
      <c r="MBL825" s="14"/>
      <c r="MBM825" s="14"/>
      <c r="MBN825" s="14"/>
      <c r="MBO825" s="14"/>
      <c r="MBP825" s="14"/>
      <c r="MBQ825" s="14"/>
      <c r="MBR825" s="14"/>
      <c r="MBS825" s="14"/>
      <c r="MBT825" s="14"/>
      <c r="MBU825" s="14"/>
      <c r="MBV825" s="14"/>
      <c r="MBW825" s="14"/>
      <c r="MBX825" s="14"/>
      <c r="MBY825" s="14"/>
      <c r="MBZ825" s="14"/>
      <c r="MCA825" s="14"/>
      <c r="MCB825" s="14"/>
      <c r="MCC825" s="14"/>
      <c r="MCD825" s="14"/>
      <c r="MCE825" s="14"/>
      <c r="MCF825" s="14"/>
      <c r="MCG825" s="14"/>
      <c r="MCH825" s="14"/>
      <c r="MCI825" s="14"/>
      <c r="MCJ825" s="14"/>
      <c r="MCK825" s="14"/>
      <c r="MCL825" s="14"/>
      <c r="MCM825" s="14"/>
      <c r="MCN825" s="14"/>
      <c r="MCO825" s="14"/>
      <c r="MCP825" s="14"/>
      <c r="MCQ825" s="14"/>
      <c r="MCR825" s="14"/>
      <c r="MCS825" s="14"/>
      <c r="MCT825" s="14"/>
      <c r="MCU825" s="14"/>
      <c r="MCV825" s="14"/>
      <c r="MCW825" s="14"/>
      <c r="MCX825" s="14"/>
      <c r="MCY825" s="14"/>
      <c r="MCZ825" s="14"/>
      <c r="MDA825" s="14"/>
      <c r="MDB825" s="14"/>
      <c r="MDC825" s="14"/>
      <c r="MDD825" s="14"/>
      <c r="MDE825" s="14"/>
      <c r="MDF825" s="14"/>
      <c r="MDG825" s="14"/>
      <c r="MDH825" s="14"/>
      <c r="MDI825" s="14"/>
      <c r="MDJ825" s="14"/>
      <c r="MDK825" s="14"/>
      <c r="MDL825" s="14"/>
      <c r="MDM825" s="14"/>
      <c r="MDN825" s="14"/>
      <c r="MDO825" s="14"/>
      <c r="MDP825" s="14"/>
      <c r="MDQ825" s="14"/>
      <c r="MDR825" s="14"/>
      <c r="MDS825" s="14"/>
      <c r="MDT825" s="14"/>
      <c r="MDU825" s="14"/>
      <c r="MDV825" s="14"/>
      <c r="MDW825" s="14"/>
      <c r="MDX825" s="14"/>
      <c r="MDY825" s="14"/>
      <c r="MDZ825" s="14"/>
      <c r="MEA825" s="14"/>
      <c r="MEB825" s="14"/>
      <c r="MEC825" s="14"/>
      <c r="MED825" s="14"/>
      <c r="MEE825" s="14"/>
      <c r="MEF825" s="14"/>
      <c r="MEG825" s="14"/>
      <c r="MEH825" s="14"/>
      <c r="MEI825" s="14"/>
      <c r="MEJ825" s="14"/>
      <c r="MEK825" s="14"/>
      <c r="MEL825" s="14"/>
      <c r="MEM825" s="14"/>
      <c r="MEN825" s="14"/>
      <c r="MEO825" s="14"/>
      <c r="MEP825" s="14"/>
      <c r="MEQ825" s="14"/>
      <c r="MER825" s="14"/>
      <c r="MES825" s="14"/>
      <c r="MET825" s="14"/>
      <c r="MEU825" s="14"/>
      <c r="MEV825" s="14"/>
      <c r="MEW825" s="14"/>
      <c r="MEX825" s="14"/>
      <c r="MEY825" s="14"/>
      <c r="MEZ825" s="14"/>
      <c r="MFA825" s="14"/>
      <c r="MFB825" s="14"/>
      <c r="MFC825" s="14"/>
      <c r="MFD825" s="14"/>
      <c r="MFE825" s="14"/>
      <c r="MFF825" s="14"/>
      <c r="MFG825" s="14"/>
      <c r="MFH825" s="14"/>
      <c r="MFI825" s="14"/>
      <c r="MFJ825" s="14"/>
      <c r="MFK825" s="14"/>
      <c r="MFL825" s="14"/>
      <c r="MFM825" s="14"/>
      <c r="MFN825" s="14"/>
      <c r="MFO825" s="14"/>
      <c r="MFP825" s="14"/>
      <c r="MFQ825" s="14"/>
      <c r="MFR825" s="14"/>
      <c r="MFS825" s="14"/>
      <c r="MFT825" s="14"/>
      <c r="MFU825" s="14"/>
      <c r="MFV825" s="14"/>
      <c r="MFW825" s="14"/>
      <c r="MFX825" s="14"/>
      <c r="MFY825" s="14"/>
      <c r="MFZ825" s="14"/>
      <c r="MGA825" s="14"/>
      <c r="MGB825" s="14"/>
      <c r="MGC825" s="14"/>
      <c r="MGD825" s="14"/>
      <c r="MGE825" s="14"/>
      <c r="MGF825" s="14"/>
      <c r="MGG825" s="14"/>
      <c r="MGH825" s="14"/>
      <c r="MGI825" s="14"/>
      <c r="MGJ825" s="14"/>
      <c r="MGK825" s="14"/>
      <c r="MGL825" s="14"/>
      <c r="MGM825" s="14"/>
      <c r="MGN825" s="14"/>
      <c r="MGO825" s="14"/>
      <c r="MGP825" s="14"/>
      <c r="MGQ825" s="14"/>
      <c r="MGR825" s="14"/>
      <c r="MGS825" s="14"/>
      <c r="MGT825" s="14"/>
      <c r="MGU825" s="14"/>
      <c r="MGV825" s="14"/>
      <c r="MGW825" s="14"/>
      <c r="MGX825" s="14"/>
      <c r="MGY825" s="14"/>
      <c r="MGZ825" s="14"/>
      <c r="MHA825" s="14"/>
      <c r="MHB825" s="14"/>
      <c r="MHC825" s="14"/>
      <c r="MHD825" s="14"/>
      <c r="MHE825" s="14"/>
      <c r="MHF825" s="14"/>
      <c r="MHG825" s="14"/>
      <c r="MHH825" s="14"/>
      <c r="MHI825" s="14"/>
      <c r="MHJ825" s="14"/>
      <c r="MHK825" s="14"/>
      <c r="MHL825" s="14"/>
      <c r="MHM825" s="14"/>
      <c r="MHN825" s="14"/>
      <c r="MHO825" s="14"/>
      <c r="MHP825" s="14"/>
      <c r="MHQ825" s="14"/>
      <c r="MHR825" s="14"/>
      <c r="MHS825" s="14"/>
      <c r="MHT825" s="14"/>
      <c r="MHU825" s="14"/>
      <c r="MHV825" s="14"/>
      <c r="MHW825" s="14"/>
      <c r="MHX825" s="14"/>
      <c r="MHY825" s="14"/>
      <c r="MHZ825" s="14"/>
      <c r="MIA825" s="14"/>
      <c r="MIB825" s="14"/>
      <c r="MIC825" s="14"/>
      <c r="MID825" s="14"/>
      <c r="MIE825" s="14"/>
      <c r="MIF825" s="14"/>
      <c r="MIG825" s="14"/>
      <c r="MIH825" s="14"/>
      <c r="MII825" s="14"/>
      <c r="MIJ825" s="14"/>
      <c r="MIK825" s="14"/>
      <c r="MIL825" s="14"/>
      <c r="MIM825" s="14"/>
      <c r="MIN825" s="14"/>
      <c r="MIO825" s="14"/>
      <c r="MIP825" s="14"/>
      <c r="MIQ825" s="14"/>
      <c r="MIR825" s="14"/>
      <c r="MIS825" s="14"/>
      <c r="MIT825" s="14"/>
      <c r="MIU825" s="14"/>
      <c r="MIV825" s="14"/>
      <c r="MIW825" s="14"/>
      <c r="MIX825" s="14"/>
      <c r="MIY825" s="14"/>
      <c r="MIZ825" s="14"/>
      <c r="MJA825" s="14"/>
      <c r="MJB825" s="14"/>
      <c r="MJC825" s="14"/>
      <c r="MJD825" s="14"/>
      <c r="MJE825" s="14"/>
      <c r="MJF825" s="14"/>
      <c r="MJG825" s="14"/>
      <c r="MJH825" s="14"/>
      <c r="MJI825" s="14"/>
      <c r="MJJ825" s="14"/>
      <c r="MJK825" s="14"/>
      <c r="MJL825" s="14"/>
      <c r="MJM825" s="14"/>
      <c r="MJN825" s="14"/>
      <c r="MJO825" s="14"/>
      <c r="MJP825" s="14"/>
      <c r="MJQ825" s="14"/>
      <c r="MJR825" s="14"/>
      <c r="MJS825" s="14"/>
      <c r="MJT825" s="14"/>
      <c r="MJU825" s="14"/>
      <c r="MJV825" s="14"/>
      <c r="MJW825" s="14"/>
      <c r="MJX825" s="14"/>
      <c r="MJY825" s="14"/>
      <c r="MJZ825" s="14"/>
      <c r="MKA825" s="14"/>
      <c r="MKB825" s="14"/>
      <c r="MKC825" s="14"/>
      <c r="MKD825" s="14"/>
      <c r="MKE825" s="14"/>
      <c r="MKF825" s="14"/>
      <c r="MKG825" s="14"/>
      <c r="MKH825" s="14"/>
      <c r="MKI825" s="14"/>
      <c r="MKJ825" s="14"/>
      <c r="MKK825" s="14"/>
      <c r="MKL825" s="14"/>
      <c r="MKM825" s="14"/>
      <c r="MKN825" s="14"/>
      <c r="MKO825" s="14"/>
      <c r="MKP825" s="14"/>
      <c r="MKQ825" s="14"/>
      <c r="MKR825" s="14"/>
      <c r="MKS825" s="14"/>
      <c r="MKT825" s="14"/>
      <c r="MKU825" s="14"/>
      <c r="MKV825" s="14"/>
      <c r="MKW825" s="14"/>
      <c r="MKX825" s="14"/>
      <c r="MKY825" s="14"/>
      <c r="MKZ825" s="14"/>
      <c r="MLA825" s="14"/>
      <c r="MLB825" s="14"/>
      <c r="MLC825" s="14"/>
      <c r="MLD825" s="14"/>
      <c r="MLE825" s="14"/>
      <c r="MLF825" s="14"/>
      <c r="MLG825" s="14"/>
      <c r="MLH825" s="14"/>
      <c r="MLI825" s="14"/>
      <c r="MLJ825" s="14"/>
      <c r="MLK825" s="14"/>
      <c r="MLL825" s="14"/>
      <c r="MLM825" s="14"/>
      <c r="MLN825" s="14"/>
      <c r="MLO825" s="14"/>
      <c r="MLP825" s="14"/>
      <c r="MLQ825" s="14"/>
      <c r="MLR825" s="14"/>
      <c r="MLS825" s="14"/>
      <c r="MLT825" s="14"/>
      <c r="MLU825" s="14"/>
      <c r="MLV825" s="14"/>
      <c r="MLW825" s="14"/>
      <c r="MLX825" s="14"/>
      <c r="MLY825" s="14"/>
      <c r="MLZ825" s="14"/>
      <c r="MMA825" s="14"/>
      <c r="MMB825" s="14"/>
      <c r="MMC825" s="14"/>
      <c r="MMD825" s="14"/>
      <c r="MME825" s="14"/>
      <c r="MMF825" s="14"/>
      <c r="MMG825" s="14"/>
      <c r="MMH825" s="14"/>
      <c r="MMI825" s="14"/>
      <c r="MMJ825" s="14"/>
      <c r="MMK825" s="14"/>
      <c r="MML825" s="14"/>
      <c r="MMM825" s="14"/>
      <c r="MMN825" s="14"/>
      <c r="MMO825" s="14"/>
      <c r="MMP825" s="14"/>
      <c r="MMQ825" s="14"/>
      <c r="MMR825" s="14"/>
      <c r="MMS825" s="14"/>
      <c r="MMT825" s="14"/>
      <c r="MMU825" s="14"/>
      <c r="MMV825" s="14"/>
      <c r="MMW825" s="14"/>
      <c r="MMX825" s="14"/>
      <c r="MMY825" s="14"/>
      <c r="MMZ825" s="14"/>
      <c r="MNA825" s="14"/>
      <c r="MNB825" s="14"/>
      <c r="MNC825" s="14"/>
      <c r="MND825" s="14"/>
      <c r="MNE825" s="14"/>
      <c r="MNF825" s="14"/>
      <c r="MNG825" s="14"/>
      <c r="MNH825" s="14"/>
      <c r="MNI825" s="14"/>
      <c r="MNJ825" s="14"/>
      <c r="MNK825" s="14"/>
      <c r="MNL825" s="14"/>
      <c r="MNM825" s="14"/>
      <c r="MNN825" s="14"/>
      <c r="MNO825" s="14"/>
      <c r="MNP825" s="14"/>
      <c r="MNQ825" s="14"/>
      <c r="MNR825" s="14"/>
      <c r="MNS825" s="14"/>
      <c r="MNT825" s="14"/>
      <c r="MNU825" s="14"/>
      <c r="MNV825" s="14"/>
      <c r="MNW825" s="14"/>
      <c r="MNX825" s="14"/>
      <c r="MNY825" s="14"/>
      <c r="MNZ825" s="14"/>
      <c r="MOA825" s="14"/>
      <c r="MOB825" s="14"/>
      <c r="MOC825" s="14"/>
      <c r="MOD825" s="14"/>
      <c r="MOE825" s="14"/>
      <c r="MOF825" s="14"/>
      <c r="MOG825" s="14"/>
      <c r="MOH825" s="14"/>
      <c r="MOI825" s="14"/>
      <c r="MOJ825" s="14"/>
      <c r="MOK825" s="14"/>
      <c r="MOL825" s="14"/>
      <c r="MOM825" s="14"/>
      <c r="MON825" s="14"/>
      <c r="MOO825" s="14"/>
      <c r="MOP825" s="14"/>
      <c r="MOQ825" s="14"/>
      <c r="MOR825" s="14"/>
      <c r="MOS825" s="14"/>
      <c r="MOT825" s="14"/>
      <c r="MOU825" s="14"/>
      <c r="MOV825" s="14"/>
      <c r="MOW825" s="14"/>
      <c r="MOX825" s="14"/>
      <c r="MOY825" s="14"/>
      <c r="MOZ825" s="14"/>
      <c r="MPA825" s="14"/>
      <c r="MPB825" s="14"/>
      <c r="MPC825" s="14"/>
      <c r="MPD825" s="14"/>
      <c r="MPE825" s="14"/>
      <c r="MPF825" s="14"/>
      <c r="MPG825" s="14"/>
      <c r="MPH825" s="14"/>
      <c r="MPI825" s="14"/>
      <c r="MPJ825" s="14"/>
      <c r="MPK825" s="14"/>
      <c r="MPL825" s="14"/>
      <c r="MPM825" s="14"/>
      <c r="MPN825" s="14"/>
      <c r="MPO825" s="14"/>
      <c r="MPP825" s="14"/>
      <c r="MPQ825" s="14"/>
      <c r="MPR825" s="14"/>
      <c r="MPS825" s="14"/>
      <c r="MPT825" s="14"/>
      <c r="MPU825" s="14"/>
      <c r="MPV825" s="14"/>
      <c r="MPW825" s="14"/>
      <c r="MPX825" s="14"/>
      <c r="MPY825" s="14"/>
      <c r="MPZ825" s="14"/>
      <c r="MQA825" s="14"/>
      <c r="MQB825" s="14"/>
      <c r="MQC825" s="14"/>
      <c r="MQD825" s="14"/>
      <c r="MQE825" s="14"/>
      <c r="MQF825" s="14"/>
      <c r="MQG825" s="14"/>
      <c r="MQH825" s="14"/>
      <c r="MQI825" s="14"/>
      <c r="MQJ825" s="14"/>
      <c r="MQK825" s="14"/>
      <c r="MQL825" s="14"/>
      <c r="MQM825" s="14"/>
      <c r="MQN825" s="14"/>
      <c r="MQO825" s="14"/>
      <c r="MQP825" s="14"/>
      <c r="MQQ825" s="14"/>
      <c r="MQR825" s="14"/>
      <c r="MQS825" s="14"/>
      <c r="MQT825" s="14"/>
      <c r="MQU825" s="14"/>
      <c r="MQV825" s="14"/>
      <c r="MQW825" s="14"/>
      <c r="MQX825" s="14"/>
      <c r="MQY825" s="14"/>
      <c r="MQZ825" s="14"/>
      <c r="MRA825" s="14"/>
      <c r="MRB825" s="14"/>
      <c r="MRC825" s="14"/>
      <c r="MRD825" s="14"/>
      <c r="MRE825" s="14"/>
      <c r="MRF825" s="14"/>
      <c r="MRG825" s="14"/>
      <c r="MRH825" s="14"/>
      <c r="MRI825" s="14"/>
      <c r="MRJ825" s="14"/>
      <c r="MRK825" s="14"/>
      <c r="MRL825" s="14"/>
      <c r="MRM825" s="14"/>
      <c r="MRN825" s="14"/>
      <c r="MRO825" s="14"/>
      <c r="MRP825" s="14"/>
      <c r="MRQ825" s="14"/>
      <c r="MRR825" s="14"/>
      <c r="MRS825" s="14"/>
      <c r="MRT825" s="14"/>
      <c r="MRU825" s="14"/>
      <c r="MRV825" s="14"/>
      <c r="MRW825" s="14"/>
      <c r="MRX825" s="14"/>
      <c r="MRY825" s="14"/>
      <c r="MRZ825" s="14"/>
      <c r="MSA825" s="14"/>
      <c r="MSB825" s="14"/>
      <c r="MSC825" s="14"/>
      <c r="MSD825" s="14"/>
      <c r="MSE825" s="14"/>
      <c r="MSF825" s="14"/>
      <c r="MSG825" s="14"/>
      <c r="MSH825" s="14"/>
      <c r="MSI825" s="14"/>
      <c r="MSJ825" s="14"/>
      <c r="MSK825" s="14"/>
      <c r="MSL825" s="14"/>
      <c r="MSM825" s="14"/>
      <c r="MSN825" s="14"/>
      <c r="MSO825" s="14"/>
      <c r="MSP825" s="14"/>
      <c r="MSQ825" s="14"/>
      <c r="MSR825" s="14"/>
      <c r="MSS825" s="14"/>
      <c r="MST825" s="14"/>
      <c r="MSU825" s="14"/>
      <c r="MSV825" s="14"/>
      <c r="MSW825" s="14"/>
      <c r="MSX825" s="14"/>
      <c r="MSY825" s="14"/>
      <c r="MSZ825" s="14"/>
      <c r="MTA825" s="14"/>
      <c r="MTB825" s="14"/>
      <c r="MTC825" s="14"/>
      <c r="MTD825" s="14"/>
      <c r="MTE825" s="14"/>
      <c r="MTF825" s="14"/>
      <c r="MTG825" s="14"/>
      <c r="MTH825" s="14"/>
      <c r="MTI825" s="14"/>
      <c r="MTJ825" s="14"/>
      <c r="MTK825" s="14"/>
      <c r="MTL825" s="14"/>
      <c r="MTM825" s="14"/>
      <c r="MTN825" s="14"/>
      <c r="MTO825" s="14"/>
      <c r="MTP825" s="14"/>
      <c r="MTQ825" s="14"/>
      <c r="MTR825" s="14"/>
      <c r="MTS825" s="14"/>
      <c r="MTT825" s="14"/>
      <c r="MTU825" s="14"/>
      <c r="MTV825" s="14"/>
      <c r="MTW825" s="14"/>
      <c r="MTX825" s="14"/>
      <c r="MTY825" s="14"/>
      <c r="MTZ825" s="14"/>
      <c r="MUA825" s="14"/>
      <c r="MUB825" s="14"/>
      <c r="MUC825" s="14"/>
      <c r="MUD825" s="14"/>
      <c r="MUE825" s="14"/>
      <c r="MUF825" s="14"/>
      <c r="MUG825" s="14"/>
      <c r="MUH825" s="14"/>
      <c r="MUI825" s="14"/>
      <c r="MUJ825" s="14"/>
      <c r="MUK825" s="14"/>
      <c r="MUL825" s="14"/>
      <c r="MUM825" s="14"/>
      <c r="MUN825" s="14"/>
      <c r="MUO825" s="14"/>
      <c r="MUP825" s="14"/>
      <c r="MUQ825" s="14"/>
      <c r="MUR825" s="14"/>
      <c r="MUS825" s="14"/>
      <c r="MUT825" s="14"/>
      <c r="MUU825" s="14"/>
      <c r="MUV825" s="14"/>
      <c r="MUW825" s="14"/>
      <c r="MUX825" s="14"/>
      <c r="MUY825" s="14"/>
      <c r="MUZ825" s="14"/>
      <c r="MVA825" s="14"/>
      <c r="MVB825" s="14"/>
      <c r="MVC825" s="14"/>
      <c r="MVD825" s="14"/>
      <c r="MVE825" s="14"/>
      <c r="MVF825" s="14"/>
      <c r="MVG825" s="14"/>
      <c r="MVH825" s="14"/>
      <c r="MVI825" s="14"/>
      <c r="MVJ825" s="14"/>
      <c r="MVK825" s="14"/>
      <c r="MVL825" s="14"/>
      <c r="MVM825" s="14"/>
      <c r="MVN825" s="14"/>
      <c r="MVO825" s="14"/>
      <c r="MVP825" s="14"/>
      <c r="MVQ825" s="14"/>
      <c r="MVR825" s="14"/>
      <c r="MVS825" s="14"/>
      <c r="MVT825" s="14"/>
      <c r="MVU825" s="14"/>
      <c r="MVV825" s="14"/>
      <c r="MVW825" s="14"/>
      <c r="MVX825" s="14"/>
      <c r="MVY825" s="14"/>
      <c r="MVZ825" s="14"/>
      <c r="MWA825" s="14"/>
      <c r="MWB825" s="14"/>
      <c r="MWC825" s="14"/>
      <c r="MWD825" s="14"/>
      <c r="MWE825" s="14"/>
      <c r="MWF825" s="14"/>
      <c r="MWG825" s="14"/>
      <c r="MWH825" s="14"/>
      <c r="MWI825" s="14"/>
      <c r="MWJ825" s="14"/>
      <c r="MWK825" s="14"/>
      <c r="MWL825" s="14"/>
      <c r="MWM825" s="14"/>
      <c r="MWN825" s="14"/>
      <c r="MWO825" s="14"/>
      <c r="MWP825" s="14"/>
      <c r="MWQ825" s="14"/>
      <c r="MWR825" s="14"/>
      <c r="MWS825" s="14"/>
      <c r="MWT825" s="14"/>
      <c r="MWU825" s="14"/>
      <c r="MWV825" s="14"/>
      <c r="MWW825" s="14"/>
      <c r="MWX825" s="14"/>
      <c r="MWY825" s="14"/>
      <c r="MWZ825" s="14"/>
      <c r="MXA825" s="14"/>
      <c r="MXB825" s="14"/>
      <c r="MXC825" s="14"/>
      <c r="MXD825" s="14"/>
      <c r="MXE825" s="14"/>
      <c r="MXF825" s="14"/>
      <c r="MXG825" s="14"/>
      <c r="MXH825" s="14"/>
      <c r="MXI825" s="14"/>
      <c r="MXJ825" s="14"/>
      <c r="MXK825" s="14"/>
      <c r="MXL825" s="14"/>
      <c r="MXM825" s="14"/>
      <c r="MXN825" s="14"/>
      <c r="MXO825" s="14"/>
      <c r="MXP825" s="14"/>
      <c r="MXQ825" s="14"/>
      <c r="MXR825" s="14"/>
      <c r="MXS825" s="14"/>
      <c r="MXT825" s="14"/>
      <c r="MXU825" s="14"/>
      <c r="MXV825" s="14"/>
      <c r="MXW825" s="14"/>
      <c r="MXX825" s="14"/>
      <c r="MXY825" s="14"/>
      <c r="MXZ825" s="14"/>
      <c r="MYA825" s="14"/>
      <c r="MYB825" s="14"/>
      <c r="MYC825" s="14"/>
      <c r="MYD825" s="14"/>
      <c r="MYE825" s="14"/>
      <c r="MYF825" s="14"/>
      <c r="MYG825" s="14"/>
      <c r="MYH825" s="14"/>
      <c r="MYI825" s="14"/>
      <c r="MYJ825" s="14"/>
      <c r="MYK825" s="14"/>
      <c r="MYL825" s="14"/>
      <c r="MYM825" s="14"/>
      <c r="MYN825" s="14"/>
      <c r="MYO825" s="14"/>
      <c r="MYP825" s="14"/>
      <c r="MYQ825" s="14"/>
      <c r="MYR825" s="14"/>
      <c r="MYS825" s="14"/>
      <c r="MYT825" s="14"/>
      <c r="MYU825" s="14"/>
      <c r="MYV825" s="14"/>
      <c r="MYW825" s="14"/>
      <c r="MYX825" s="14"/>
      <c r="MYY825" s="14"/>
      <c r="MYZ825" s="14"/>
      <c r="MZA825" s="14"/>
      <c r="MZB825" s="14"/>
      <c r="MZC825" s="14"/>
      <c r="MZD825" s="14"/>
      <c r="MZE825" s="14"/>
      <c r="MZF825" s="14"/>
      <c r="MZG825" s="14"/>
      <c r="MZH825" s="14"/>
      <c r="MZI825" s="14"/>
      <c r="MZJ825" s="14"/>
      <c r="MZK825" s="14"/>
      <c r="MZL825" s="14"/>
      <c r="MZM825" s="14"/>
      <c r="MZN825" s="14"/>
      <c r="MZO825" s="14"/>
      <c r="MZP825" s="14"/>
      <c r="MZQ825" s="14"/>
      <c r="MZR825" s="14"/>
      <c r="MZS825" s="14"/>
      <c r="MZT825" s="14"/>
      <c r="MZU825" s="14"/>
      <c r="MZV825" s="14"/>
      <c r="MZW825" s="14"/>
      <c r="MZX825" s="14"/>
      <c r="MZY825" s="14"/>
      <c r="MZZ825" s="14"/>
      <c r="NAA825" s="14"/>
      <c r="NAB825" s="14"/>
      <c r="NAC825" s="14"/>
      <c r="NAD825" s="14"/>
      <c r="NAE825" s="14"/>
      <c r="NAF825" s="14"/>
      <c r="NAG825" s="14"/>
      <c r="NAH825" s="14"/>
      <c r="NAI825" s="14"/>
      <c r="NAJ825" s="14"/>
      <c r="NAK825" s="14"/>
      <c r="NAL825" s="14"/>
      <c r="NAM825" s="14"/>
      <c r="NAN825" s="14"/>
      <c r="NAO825" s="14"/>
      <c r="NAP825" s="14"/>
      <c r="NAQ825" s="14"/>
      <c r="NAR825" s="14"/>
      <c r="NAS825" s="14"/>
      <c r="NAT825" s="14"/>
      <c r="NAU825" s="14"/>
      <c r="NAV825" s="14"/>
      <c r="NAW825" s="14"/>
      <c r="NAX825" s="14"/>
      <c r="NAY825" s="14"/>
      <c r="NAZ825" s="14"/>
      <c r="NBA825" s="14"/>
      <c r="NBB825" s="14"/>
      <c r="NBC825" s="14"/>
      <c r="NBD825" s="14"/>
      <c r="NBE825" s="14"/>
      <c r="NBF825" s="14"/>
      <c r="NBG825" s="14"/>
      <c r="NBH825" s="14"/>
      <c r="NBI825" s="14"/>
      <c r="NBJ825" s="14"/>
      <c r="NBK825" s="14"/>
      <c r="NBL825" s="14"/>
      <c r="NBM825" s="14"/>
      <c r="NBN825" s="14"/>
      <c r="NBO825" s="14"/>
      <c r="NBP825" s="14"/>
      <c r="NBQ825" s="14"/>
      <c r="NBR825" s="14"/>
      <c r="NBS825" s="14"/>
      <c r="NBT825" s="14"/>
      <c r="NBU825" s="14"/>
      <c r="NBV825" s="14"/>
      <c r="NBW825" s="14"/>
      <c r="NBX825" s="14"/>
      <c r="NBY825" s="14"/>
      <c r="NBZ825" s="14"/>
      <c r="NCA825" s="14"/>
      <c r="NCB825" s="14"/>
      <c r="NCC825" s="14"/>
      <c r="NCD825" s="14"/>
      <c r="NCE825" s="14"/>
      <c r="NCF825" s="14"/>
      <c r="NCG825" s="14"/>
      <c r="NCH825" s="14"/>
      <c r="NCI825" s="14"/>
      <c r="NCJ825" s="14"/>
      <c r="NCK825" s="14"/>
      <c r="NCL825" s="14"/>
      <c r="NCM825" s="14"/>
      <c r="NCN825" s="14"/>
      <c r="NCO825" s="14"/>
      <c r="NCP825" s="14"/>
      <c r="NCQ825" s="14"/>
      <c r="NCR825" s="14"/>
      <c r="NCS825" s="14"/>
      <c r="NCT825" s="14"/>
      <c r="NCU825" s="14"/>
      <c r="NCV825" s="14"/>
      <c r="NCW825" s="14"/>
      <c r="NCX825" s="14"/>
      <c r="NCY825" s="14"/>
      <c r="NCZ825" s="14"/>
      <c r="NDA825" s="14"/>
      <c r="NDB825" s="14"/>
      <c r="NDC825" s="14"/>
      <c r="NDD825" s="14"/>
      <c r="NDE825" s="14"/>
      <c r="NDF825" s="14"/>
      <c r="NDG825" s="14"/>
      <c r="NDH825" s="14"/>
      <c r="NDI825" s="14"/>
      <c r="NDJ825" s="14"/>
      <c r="NDK825" s="14"/>
      <c r="NDL825" s="14"/>
      <c r="NDM825" s="14"/>
      <c r="NDN825" s="14"/>
      <c r="NDO825" s="14"/>
      <c r="NDP825" s="14"/>
      <c r="NDQ825" s="14"/>
      <c r="NDR825" s="14"/>
      <c r="NDS825" s="14"/>
      <c r="NDT825" s="14"/>
      <c r="NDU825" s="14"/>
      <c r="NDV825" s="14"/>
      <c r="NDW825" s="14"/>
      <c r="NDX825" s="14"/>
      <c r="NDY825" s="14"/>
      <c r="NDZ825" s="14"/>
      <c r="NEA825" s="14"/>
      <c r="NEB825" s="14"/>
      <c r="NEC825" s="14"/>
      <c r="NED825" s="14"/>
      <c r="NEE825" s="14"/>
      <c r="NEF825" s="14"/>
      <c r="NEG825" s="14"/>
      <c r="NEH825" s="14"/>
      <c r="NEI825" s="14"/>
      <c r="NEJ825" s="14"/>
      <c r="NEK825" s="14"/>
      <c r="NEL825" s="14"/>
      <c r="NEM825" s="14"/>
      <c r="NEN825" s="14"/>
      <c r="NEO825" s="14"/>
      <c r="NEP825" s="14"/>
      <c r="NEQ825" s="14"/>
      <c r="NER825" s="14"/>
      <c r="NES825" s="14"/>
      <c r="NET825" s="14"/>
      <c r="NEU825" s="14"/>
      <c r="NEV825" s="14"/>
      <c r="NEW825" s="14"/>
      <c r="NEX825" s="14"/>
      <c r="NEY825" s="14"/>
      <c r="NEZ825" s="14"/>
      <c r="NFA825" s="14"/>
      <c r="NFB825" s="14"/>
      <c r="NFC825" s="14"/>
      <c r="NFD825" s="14"/>
      <c r="NFE825" s="14"/>
      <c r="NFF825" s="14"/>
      <c r="NFG825" s="14"/>
      <c r="NFH825" s="14"/>
      <c r="NFI825" s="14"/>
      <c r="NFJ825" s="14"/>
      <c r="NFK825" s="14"/>
      <c r="NFL825" s="14"/>
      <c r="NFM825" s="14"/>
      <c r="NFN825" s="14"/>
      <c r="NFO825" s="14"/>
      <c r="NFP825" s="14"/>
      <c r="NFQ825" s="14"/>
      <c r="NFR825" s="14"/>
      <c r="NFS825" s="14"/>
      <c r="NFT825" s="14"/>
      <c r="NFU825" s="14"/>
      <c r="NFV825" s="14"/>
      <c r="NFW825" s="14"/>
      <c r="NFX825" s="14"/>
      <c r="NFY825" s="14"/>
      <c r="NFZ825" s="14"/>
      <c r="NGA825" s="14"/>
      <c r="NGB825" s="14"/>
      <c r="NGC825" s="14"/>
      <c r="NGD825" s="14"/>
      <c r="NGE825" s="14"/>
      <c r="NGF825" s="14"/>
      <c r="NGG825" s="14"/>
      <c r="NGH825" s="14"/>
      <c r="NGI825" s="14"/>
      <c r="NGJ825" s="14"/>
      <c r="NGK825" s="14"/>
      <c r="NGL825" s="14"/>
      <c r="NGM825" s="14"/>
      <c r="NGN825" s="14"/>
      <c r="NGO825" s="14"/>
      <c r="NGP825" s="14"/>
      <c r="NGQ825" s="14"/>
      <c r="NGR825" s="14"/>
      <c r="NGS825" s="14"/>
      <c r="NGT825" s="14"/>
      <c r="NGU825" s="14"/>
      <c r="NGV825" s="14"/>
      <c r="NGW825" s="14"/>
      <c r="NGX825" s="14"/>
      <c r="NGY825" s="14"/>
      <c r="NGZ825" s="14"/>
      <c r="NHA825" s="14"/>
      <c r="NHB825" s="14"/>
      <c r="NHC825" s="14"/>
      <c r="NHD825" s="14"/>
      <c r="NHE825" s="14"/>
      <c r="NHF825" s="14"/>
      <c r="NHG825" s="14"/>
      <c r="NHH825" s="14"/>
      <c r="NHI825" s="14"/>
      <c r="NHJ825" s="14"/>
      <c r="NHK825" s="14"/>
      <c r="NHL825" s="14"/>
      <c r="NHM825" s="14"/>
      <c r="NHN825" s="14"/>
      <c r="NHO825" s="14"/>
      <c r="NHP825" s="14"/>
      <c r="NHQ825" s="14"/>
      <c r="NHR825" s="14"/>
      <c r="NHS825" s="14"/>
      <c r="NHT825" s="14"/>
      <c r="NHU825" s="14"/>
      <c r="NHV825" s="14"/>
      <c r="NHW825" s="14"/>
      <c r="NHX825" s="14"/>
      <c r="NHY825" s="14"/>
      <c r="NHZ825" s="14"/>
      <c r="NIA825" s="14"/>
      <c r="NIB825" s="14"/>
      <c r="NIC825" s="14"/>
      <c r="NID825" s="14"/>
      <c r="NIE825" s="14"/>
      <c r="NIF825" s="14"/>
      <c r="NIG825" s="14"/>
      <c r="NIH825" s="14"/>
      <c r="NII825" s="14"/>
      <c r="NIJ825" s="14"/>
      <c r="NIK825" s="14"/>
      <c r="NIL825" s="14"/>
      <c r="NIM825" s="14"/>
      <c r="NIN825" s="14"/>
      <c r="NIO825" s="14"/>
      <c r="NIP825" s="14"/>
      <c r="NIQ825" s="14"/>
      <c r="NIR825" s="14"/>
      <c r="NIS825" s="14"/>
      <c r="NIT825" s="14"/>
      <c r="NIU825" s="14"/>
      <c r="NIV825" s="14"/>
      <c r="NIW825" s="14"/>
      <c r="NIX825" s="14"/>
      <c r="NIY825" s="14"/>
      <c r="NIZ825" s="14"/>
      <c r="NJA825" s="14"/>
      <c r="NJB825" s="14"/>
      <c r="NJC825" s="14"/>
      <c r="NJD825" s="14"/>
      <c r="NJE825" s="14"/>
      <c r="NJF825" s="14"/>
      <c r="NJG825" s="14"/>
      <c r="NJH825" s="14"/>
      <c r="NJI825" s="14"/>
      <c r="NJJ825" s="14"/>
      <c r="NJK825" s="14"/>
      <c r="NJL825" s="14"/>
      <c r="NJM825" s="14"/>
      <c r="NJN825" s="14"/>
      <c r="NJO825" s="14"/>
      <c r="NJP825" s="14"/>
      <c r="NJQ825" s="14"/>
      <c r="NJR825" s="14"/>
      <c r="NJS825" s="14"/>
      <c r="NJT825" s="14"/>
      <c r="NJU825" s="14"/>
      <c r="NJV825" s="14"/>
      <c r="NJW825" s="14"/>
      <c r="NJX825" s="14"/>
      <c r="NJY825" s="14"/>
      <c r="NJZ825" s="14"/>
      <c r="NKA825" s="14"/>
      <c r="NKB825" s="14"/>
      <c r="NKC825" s="14"/>
      <c r="NKD825" s="14"/>
      <c r="NKE825" s="14"/>
      <c r="NKF825" s="14"/>
      <c r="NKG825" s="14"/>
      <c r="NKH825" s="14"/>
      <c r="NKI825" s="14"/>
      <c r="NKJ825" s="14"/>
      <c r="NKK825" s="14"/>
      <c r="NKL825" s="14"/>
      <c r="NKM825" s="14"/>
      <c r="NKN825" s="14"/>
      <c r="NKO825" s="14"/>
      <c r="NKP825" s="14"/>
      <c r="NKQ825" s="14"/>
      <c r="NKR825" s="14"/>
      <c r="NKS825" s="14"/>
      <c r="NKT825" s="14"/>
      <c r="NKU825" s="14"/>
      <c r="NKV825" s="14"/>
      <c r="NKW825" s="14"/>
      <c r="NKX825" s="14"/>
      <c r="NKY825" s="14"/>
      <c r="NKZ825" s="14"/>
      <c r="NLA825" s="14"/>
      <c r="NLB825" s="14"/>
      <c r="NLC825" s="14"/>
      <c r="NLD825" s="14"/>
      <c r="NLE825" s="14"/>
      <c r="NLF825" s="14"/>
      <c r="NLG825" s="14"/>
      <c r="NLH825" s="14"/>
      <c r="NLI825" s="14"/>
      <c r="NLJ825" s="14"/>
      <c r="NLK825" s="14"/>
      <c r="NLL825" s="14"/>
      <c r="NLM825" s="14"/>
      <c r="NLN825" s="14"/>
      <c r="NLO825" s="14"/>
      <c r="NLP825" s="14"/>
      <c r="NLQ825" s="14"/>
      <c r="NLR825" s="14"/>
      <c r="NLS825" s="14"/>
      <c r="NLT825" s="14"/>
      <c r="NLU825" s="14"/>
      <c r="NLV825" s="14"/>
      <c r="NLW825" s="14"/>
      <c r="NLX825" s="14"/>
      <c r="NLY825" s="14"/>
      <c r="NLZ825" s="14"/>
      <c r="NMA825" s="14"/>
      <c r="NMB825" s="14"/>
      <c r="NMC825" s="14"/>
      <c r="NMD825" s="14"/>
      <c r="NME825" s="14"/>
      <c r="NMF825" s="14"/>
      <c r="NMG825" s="14"/>
      <c r="NMH825" s="14"/>
      <c r="NMI825" s="14"/>
      <c r="NMJ825" s="14"/>
      <c r="NMK825" s="14"/>
      <c r="NML825" s="14"/>
      <c r="NMM825" s="14"/>
      <c r="NMN825" s="14"/>
      <c r="NMO825" s="14"/>
      <c r="NMP825" s="14"/>
      <c r="NMQ825" s="14"/>
      <c r="NMR825" s="14"/>
      <c r="NMS825" s="14"/>
      <c r="NMT825" s="14"/>
      <c r="NMU825" s="14"/>
      <c r="NMV825" s="14"/>
      <c r="NMW825" s="14"/>
      <c r="NMX825" s="14"/>
      <c r="NMY825" s="14"/>
      <c r="NMZ825" s="14"/>
      <c r="NNA825" s="14"/>
      <c r="NNB825" s="14"/>
      <c r="NNC825" s="14"/>
      <c r="NND825" s="14"/>
      <c r="NNE825" s="14"/>
      <c r="NNF825" s="14"/>
      <c r="NNG825" s="14"/>
      <c r="NNH825" s="14"/>
      <c r="NNI825" s="14"/>
      <c r="NNJ825" s="14"/>
      <c r="NNK825" s="14"/>
      <c r="NNL825" s="14"/>
      <c r="NNM825" s="14"/>
      <c r="NNN825" s="14"/>
      <c r="NNO825" s="14"/>
      <c r="NNP825" s="14"/>
      <c r="NNQ825" s="14"/>
      <c r="NNR825" s="14"/>
      <c r="NNS825" s="14"/>
      <c r="NNT825" s="14"/>
      <c r="NNU825" s="14"/>
      <c r="NNV825" s="14"/>
      <c r="NNW825" s="14"/>
      <c r="NNX825" s="14"/>
      <c r="NNY825" s="14"/>
      <c r="NNZ825" s="14"/>
      <c r="NOA825" s="14"/>
      <c r="NOB825" s="14"/>
      <c r="NOC825" s="14"/>
      <c r="NOD825" s="14"/>
      <c r="NOE825" s="14"/>
      <c r="NOF825" s="14"/>
      <c r="NOG825" s="14"/>
      <c r="NOH825" s="14"/>
      <c r="NOI825" s="14"/>
      <c r="NOJ825" s="14"/>
      <c r="NOK825" s="14"/>
      <c r="NOL825" s="14"/>
      <c r="NOM825" s="14"/>
      <c r="NON825" s="14"/>
      <c r="NOO825" s="14"/>
      <c r="NOP825" s="14"/>
      <c r="NOQ825" s="14"/>
      <c r="NOR825" s="14"/>
      <c r="NOS825" s="14"/>
      <c r="NOT825" s="14"/>
      <c r="NOU825" s="14"/>
      <c r="NOV825" s="14"/>
      <c r="NOW825" s="14"/>
      <c r="NOX825" s="14"/>
      <c r="NOY825" s="14"/>
      <c r="NOZ825" s="14"/>
      <c r="NPA825" s="14"/>
      <c r="NPB825" s="14"/>
      <c r="NPC825" s="14"/>
      <c r="NPD825" s="14"/>
      <c r="NPE825" s="14"/>
      <c r="NPF825" s="14"/>
      <c r="NPG825" s="14"/>
      <c r="NPH825" s="14"/>
      <c r="NPI825" s="14"/>
      <c r="NPJ825" s="14"/>
      <c r="NPK825" s="14"/>
      <c r="NPL825" s="14"/>
      <c r="NPM825" s="14"/>
      <c r="NPN825" s="14"/>
      <c r="NPO825" s="14"/>
      <c r="NPP825" s="14"/>
      <c r="NPQ825" s="14"/>
      <c r="NPR825" s="14"/>
      <c r="NPS825" s="14"/>
      <c r="NPT825" s="14"/>
      <c r="NPU825" s="14"/>
      <c r="NPV825" s="14"/>
      <c r="NPW825" s="14"/>
      <c r="NPX825" s="14"/>
      <c r="NPY825" s="14"/>
      <c r="NPZ825" s="14"/>
      <c r="NQA825" s="14"/>
      <c r="NQB825" s="14"/>
      <c r="NQC825" s="14"/>
      <c r="NQD825" s="14"/>
      <c r="NQE825" s="14"/>
      <c r="NQF825" s="14"/>
      <c r="NQG825" s="14"/>
      <c r="NQH825" s="14"/>
      <c r="NQI825" s="14"/>
      <c r="NQJ825" s="14"/>
      <c r="NQK825" s="14"/>
      <c r="NQL825" s="14"/>
      <c r="NQM825" s="14"/>
      <c r="NQN825" s="14"/>
      <c r="NQO825" s="14"/>
      <c r="NQP825" s="14"/>
      <c r="NQQ825" s="14"/>
      <c r="NQR825" s="14"/>
      <c r="NQS825" s="14"/>
      <c r="NQT825" s="14"/>
      <c r="NQU825" s="14"/>
      <c r="NQV825" s="14"/>
      <c r="NQW825" s="14"/>
      <c r="NQX825" s="14"/>
      <c r="NQY825" s="14"/>
      <c r="NQZ825" s="14"/>
      <c r="NRA825" s="14"/>
      <c r="NRB825" s="14"/>
      <c r="NRC825" s="14"/>
      <c r="NRD825" s="14"/>
      <c r="NRE825" s="14"/>
      <c r="NRF825" s="14"/>
      <c r="NRG825" s="14"/>
      <c r="NRH825" s="14"/>
      <c r="NRI825" s="14"/>
      <c r="NRJ825" s="14"/>
      <c r="NRK825" s="14"/>
      <c r="NRL825" s="14"/>
      <c r="NRM825" s="14"/>
      <c r="NRN825" s="14"/>
      <c r="NRO825" s="14"/>
      <c r="NRP825" s="14"/>
      <c r="NRQ825" s="14"/>
      <c r="NRR825" s="14"/>
      <c r="NRS825" s="14"/>
      <c r="NRT825" s="14"/>
      <c r="NRU825" s="14"/>
      <c r="NRV825" s="14"/>
      <c r="NRW825" s="14"/>
      <c r="NRX825" s="14"/>
      <c r="NRY825" s="14"/>
      <c r="NRZ825" s="14"/>
      <c r="NSA825" s="14"/>
      <c r="NSB825" s="14"/>
      <c r="NSC825" s="14"/>
      <c r="NSD825" s="14"/>
      <c r="NSE825" s="14"/>
      <c r="NSF825" s="14"/>
      <c r="NSG825" s="14"/>
      <c r="NSH825" s="14"/>
      <c r="NSI825" s="14"/>
      <c r="NSJ825" s="14"/>
      <c r="NSK825" s="14"/>
      <c r="NSL825" s="14"/>
      <c r="NSM825" s="14"/>
      <c r="NSN825" s="14"/>
      <c r="NSO825" s="14"/>
      <c r="NSP825" s="14"/>
      <c r="NSQ825" s="14"/>
      <c r="NSR825" s="14"/>
      <c r="NSS825" s="14"/>
      <c r="NST825" s="14"/>
      <c r="NSU825" s="14"/>
      <c r="NSV825" s="14"/>
      <c r="NSW825" s="14"/>
      <c r="NSX825" s="14"/>
      <c r="NSY825" s="14"/>
      <c r="NSZ825" s="14"/>
      <c r="NTA825" s="14"/>
      <c r="NTB825" s="14"/>
      <c r="NTC825" s="14"/>
      <c r="NTD825" s="14"/>
      <c r="NTE825" s="14"/>
      <c r="NTF825" s="14"/>
      <c r="NTG825" s="14"/>
      <c r="NTH825" s="14"/>
      <c r="NTI825" s="14"/>
      <c r="NTJ825" s="14"/>
      <c r="NTK825" s="14"/>
      <c r="NTL825" s="14"/>
      <c r="NTM825" s="14"/>
      <c r="NTN825" s="14"/>
      <c r="NTO825" s="14"/>
      <c r="NTP825" s="14"/>
      <c r="NTQ825" s="14"/>
      <c r="NTR825" s="14"/>
      <c r="NTS825" s="14"/>
      <c r="NTT825" s="14"/>
      <c r="NTU825" s="14"/>
      <c r="NTV825" s="14"/>
      <c r="NTW825" s="14"/>
      <c r="NTX825" s="14"/>
      <c r="NTY825" s="14"/>
      <c r="NTZ825" s="14"/>
      <c r="NUA825" s="14"/>
      <c r="NUB825" s="14"/>
      <c r="NUC825" s="14"/>
      <c r="NUD825" s="14"/>
      <c r="NUE825" s="14"/>
      <c r="NUF825" s="14"/>
      <c r="NUG825" s="14"/>
      <c r="NUH825" s="14"/>
      <c r="NUI825" s="14"/>
      <c r="NUJ825" s="14"/>
      <c r="NUK825" s="14"/>
      <c r="NUL825" s="14"/>
      <c r="NUM825" s="14"/>
      <c r="NUN825" s="14"/>
      <c r="NUO825" s="14"/>
      <c r="NUP825" s="14"/>
      <c r="NUQ825" s="14"/>
      <c r="NUR825" s="14"/>
      <c r="NUS825" s="14"/>
      <c r="NUT825" s="14"/>
      <c r="NUU825" s="14"/>
      <c r="NUV825" s="14"/>
      <c r="NUW825" s="14"/>
      <c r="NUX825" s="14"/>
      <c r="NUY825" s="14"/>
      <c r="NUZ825" s="14"/>
      <c r="NVA825" s="14"/>
      <c r="NVB825" s="14"/>
      <c r="NVC825" s="14"/>
      <c r="NVD825" s="14"/>
      <c r="NVE825" s="14"/>
      <c r="NVF825" s="14"/>
      <c r="NVG825" s="14"/>
      <c r="NVH825" s="14"/>
      <c r="NVI825" s="14"/>
      <c r="NVJ825" s="14"/>
      <c r="NVK825" s="14"/>
      <c r="NVL825" s="14"/>
      <c r="NVM825" s="14"/>
      <c r="NVN825" s="14"/>
      <c r="NVO825" s="14"/>
      <c r="NVP825" s="14"/>
      <c r="NVQ825" s="14"/>
      <c r="NVR825" s="14"/>
      <c r="NVS825" s="14"/>
      <c r="NVT825" s="14"/>
      <c r="NVU825" s="14"/>
      <c r="NVV825" s="14"/>
      <c r="NVW825" s="14"/>
      <c r="NVX825" s="14"/>
      <c r="NVY825" s="14"/>
      <c r="NVZ825" s="14"/>
      <c r="NWA825" s="14"/>
      <c r="NWB825" s="14"/>
      <c r="NWC825" s="14"/>
      <c r="NWD825" s="14"/>
      <c r="NWE825" s="14"/>
      <c r="NWF825" s="14"/>
      <c r="NWG825" s="14"/>
      <c r="NWH825" s="14"/>
      <c r="NWI825" s="14"/>
      <c r="NWJ825" s="14"/>
      <c r="NWK825" s="14"/>
      <c r="NWL825" s="14"/>
      <c r="NWM825" s="14"/>
      <c r="NWN825" s="14"/>
      <c r="NWO825" s="14"/>
      <c r="NWP825" s="14"/>
      <c r="NWQ825" s="14"/>
      <c r="NWR825" s="14"/>
      <c r="NWS825" s="14"/>
      <c r="NWT825" s="14"/>
      <c r="NWU825" s="14"/>
      <c r="NWV825" s="14"/>
      <c r="NWW825" s="14"/>
      <c r="NWX825" s="14"/>
      <c r="NWY825" s="14"/>
      <c r="NWZ825" s="14"/>
      <c r="NXA825" s="14"/>
      <c r="NXB825" s="14"/>
      <c r="NXC825" s="14"/>
      <c r="NXD825" s="14"/>
      <c r="NXE825" s="14"/>
      <c r="NXF825" s="14"/>
      <c r="NXG825" s="14"/>
      <c r="NXH825" s="14"/>
      <c r="NXI825" s="14"/>
      <c r="NXJ825" s="14"/>
      <c r="NXK825" s="14"/>
      <c r="NXL825" s="14"/>
      <c r="NXM825" s="14"/>
      <c r="NXN825" s="14"/>
      <c r="NXO825" s="14"/>
      <c r="NXP825" s="14"/>
      <c r="NXQ825" s="14"/>
      <c r="NXR825" s="14"/>
      <c r="NXS825" s="14"/>
      <c r="NXT825" s="14"/>
      <c r="NXU825" s="14"/>
      <c r="NXV825" s="14"/>
      <c r="NXW825" s="14"/>
      <c r="NXX825" s="14"/>
      <c r="NXY825" s="14"/>
      <c r="NXZ825" s="14"/>
      <c r="NYA825" s="14"/>
      <c r="NYB825" s="14"/>
      <c r="NYC825" s="14"/>
      <c r="NYD825" s="14"/>
      <c r="NYE825" s="14"/>
      <c r="NYF825" s="14"/>
      <c r="NYG825" s="14"/>
      <c r="NYH825" s="14"/>
      <c r="NYI825" s="14"/>
      <c r="NYJ825" s="14"/>
      <c r="NYK825" s="14"/>
      <c r="NYL825" s="14"/>
      <c r="NYM825" s="14"/>
      <c r="NYN825" s="14"/>
      <c r="NYO825" s="14"/>
      <c r="NYP825" s="14"/>
      <c r="NYQ825" s="14"/>
      <c r="NYR825" s="14"/>
      <c r="NYS825" s="14"/>
      <c r="NYT825" s="14"/>
      <c r="NYU825" s="14"/>
      <c r="NYV825" s="14"/>
      <c r="NYW825" s="14"/>
      <c r="NYX825" s="14"/>
      <c r="NYY825" s="14"/>
      <c r="NYZ825" s="14"/>
      <c r="NZA825" s="14"/>
      <c r="NZB825" s="14"/>
      <c r="NZC825" s="14"/>
      <c r="NZD825" s="14"/>
      <c r="NZE825" s="14"/>
      <c r="NZF825" s="14"/>
      <c r="NZG825" s="14"/>
      <c r="NZH825" s="14"/>
      <c r="NZI825" s="14"/>
      <c r="NZJ825" s="14"/>
      <c r="NZK825" s="14"/>
      <c r="NZL825" s="14"/>
      <c r="NZM825" s="14"/>
      <c r="NZN825" s="14"/>
      <c r="NZO825" s="14"/>
      <c r="NZP825" s="14"/>
      <c r="NZQ825" s="14"/>
      <c r="NZR825" s="14"/>
      <c r="NZS825" s="14"/>
      <c r="NZT825" s="14"/>
      <c r="NZU825" s="14"/>
      <c r="NZV825" s="14"/>
      <c r="NZW825" s="14"/>
      <c r="NZX825" s="14"/>
      <c r="NZY825" s="14"/>
      <c r="NZZ825" s="14"/>
      <c r="OAA825" s="14"/>
      <c r="OAB825" s="14"/>
      <c r="OAC825" s="14"/>
      <c r="OAD825" s="14"/>
      <c r="OAE825" s="14"/>
      <c r="OAF825" s="14"/>
      <c r="OAG825" s="14"/>
      <c r="OAH825" s="14"/>
      <c r="OAI825" s="14"/>
      <c r="OAJ825" s="14"/>
      <c r="OAK825" s="14"/>
      <c r="OAL825" s="14"/>
      <c r="OAM825" s="14"/>
      <c r="OAN825" s="14"/>
      <c r="OAO825" s="14"/>
      <c r="OAP825" s="14"/>
      <c r="OAQ825" s="14"/>
      <c r="OAR825" s="14"/>
      <c r="OAS825" s="14"/>
      <c r="OAT825" s="14"/>
      <c r="OAU825" s="14"/>
      <c r="OAV825" s="14"/>
      <c r="OAW825" s="14"/>
      <c r="OAX825" s="14"/>
      <c r="OAY825" s="14"/>
      <c r="OAZ825" s="14"/>
      <c r="OBA825" s="14"/>
      <c r="OBB825" s="14"/>
      <c r="OBC825" s="14"/>
      <c r="OBD825" s="14"/>
      <c r="OBE825" s="14"/>
      <c r="OBF825" s="14"/>
      <c r="OBG825" s="14"/>
      <c r="OBH825" s="14"/>
      <c r="OBI825" s="14"/>
      <c r="OBJ825" s="14"/>
      <c r="OBK825" s="14"/>
      <c r="OBL825" s="14"/>
      <c r="OBM825" s="14"/>
      <c r="OBN825" s="14"/>
      <c r="OBO825" s="14"/>
      <c r="OBP825" s="14"/>
      <c r="OBQ825" s="14"/>
      <c r="OBR825" s="14"/>
      <c r="OBS825" s="14"/>
      <c r="OBT825" s="14"/>
      <c r="OBU825" s="14"/>
      <c r="OBV825" s="14"/>
      <c r="OBW825" s="14"/>
      <c r="OBX825" s="14"/>
      <c r="OBY825" s="14"/>
      <c r="OBZ825" s="14"/>
      <c r="OCA825" s="14"/>
      <c r="OCB825" s="14"/>
      <c r="OCC825" s="14"/>
      <c r="OCD825" s="14"/>
      <c r="OCE825" s="14"/>
      <c r="OCF825" s="14"/>
      <c r="OCG825" s="14"/>
      <c r="OCH825" s="14"/>
      <c r="OCI825" s="14"/>
      <c r="OCJ825" s="14"/>
      <c r="OCK825" s="14"/>
      <c r="OCL825" s="14"/>
      <c r="OCM825" s="14"/>
      <c r="OCN825" s="14"/>
      <c r="OCO825" s="14"/>
      <c r="OCP825" s="14"/>
      <c r="OCQ825" s="14"/>
      <c r="OCR825" s="14"/>
      <c r="OCS825" s="14"/>
      <c r="OCT825" s="14"/>
      <c r="OCU825" s="14"/>
      <c r="OCV825" s="14"/>
      <c r="OCW825" s="14"/>
      <c r="OCX825" s="14"/>
      <c r="OCY825" s="14"/>
      <c r="OCZ825" s="14"/>
      <c r="ODA825" s="14"/>
      <c r="ODB825" s="14"/>
      <c r="ODC825" s="14"/>
      <c r="ODD825" s="14"/>
      <c r="ODE825" s="14"/>
      <c r="ODF825" s="14"/>
      <c r="ODG825" s="14"/>
      <c r="ODH825" s="14"/>
      <c r="ODI825" s="14"/>
      <c r="ODJ825" s="14"/>
      <c r="ODK825" s="14"/>
      <c r="ODL825" s="14"/>
      <c r="ODM825" s="14"/>
      <c r="ODN825" s="14"/>
      <c r="ODO825" s="14"/>
      <c r="ODP825" s="14"/>
      <c r="ODQ825" s="14"/>
      <c r="ODR825" s="14"/>
      <c r="ODS825" s="14"/>
      <c r="ODT825" s="14"/>
      <c r="ODU825" s="14"/>
      <c r="ODV825" s="14"/>
      <c r="ODW825" s="14"/>
      <c r="ODX825" s="14"/>
      <c r="ODY825" s="14"/>
      <c r="ODZ825" s="14"/>
      <c r="OEA825" s="14"/>
      <c r="OEB825" s="14"/>
      <c r="OEC825" s="14"/>
      <c r="OED825" s="14"/>
      <c r="OEE825" s="14"/>
      <c r="OEF825" s="14"/>
      <c r="OEG825" s="14"/>
      <c r="OEH825" s="14"/>
      <c r="OEI825" s="14"/>
      <c r="OEJ825" s="14"/>
      <c r="OEK825" s="14"/>
      <c r="OEL825" s="14"/>
      <c r="OEM825" s="14"/>
      <c r="OEN825" s="14"/>
      <c r="OEO825" s="14"/>
      <c r="OEP825" s="14"/>
      <c r="OEQ825" s="14"/>
      <c r="OER825" s="14"/>
      <c r="OES825" s="14"/>
      <c r="OET825" s="14"/>
      <c r="OEU825" s="14"/>
      <c r="OEV825" s="14"/>
      <c r="OEW825" s="14"/>
      <c r="OEX825" s="14"/>
      <c r="OEY825" s="14"/>
      <c r="OEZ825" s="14"/>
      <c r="OFA825" s="14"/>
      <c r="OFB825" s="14"/>
      <c r="OFC825" s="14"/>
      <c r="OFD825" s="14"/>
      <c r="OFE825" s="14"/>
      <c r="OFF825" s="14"/>
      <c r="OFG825" s="14"/>
      <c r="OFH825" s="14"/>
      <c r="OFI825" s="14"/>
      <c r="OFJ825" s="14"/>
      <c r="OFK825" s="14"/>
      <c r="OFL825" s="14"/>
      <c r="OFM825" s="14"/>
      <c r="OFN825" s="14"/>
      <c r="OFO825" s="14"/>
      <c r="OFP825" s="14"/>
      <c r="OFQ825" s="14"/>
      <c r="OFR825" s="14"/>
      <c r="OFS825" s="14"/>
      <c r="OFT825" s="14"/>
      <c r="OFU825" s="14"/>
      <c r="OFV825" s="14"/>
      <c r="OFW825" s="14"/>
      <c r="OFX825" s="14"/>
      <c r="OFY825" s="14"/>
      <c r="OFZ825" s="14"/>
      <c r="OGA825" s="14"/>
      <c r="OGB825" s="14"/>
      <c r="OGC825" s="14"/>
      <c r="OGD825" s="14"/>
      <c r="OGE825" s="14"/>
      <c r="OGF825" s="14"/>
      <c r="OGG825" s="14"/>
      <c r="OGH825" s="14"/>
      <c r="OGI825" s="14"/>
      <c r="OGJ825" s="14"/>
      <c r="OGK825" s="14"/>
      <c r="OGL825" s="14"/>
      <c r="OGM825" s="14"/>
      <c r="OGN825" s="14"/>
      <c r="OGO825" s="14"/>
      <c r="OGP825" s="14"/>
      <c r="OGQ825" s="14"/>
      <c r="OGR825" s="14"/>
      <c r="OGS825" s="14"/>
      <c r="OGT825" s="14"/>
      <c r="OGU825" s="14"/>
      <c r="OGV825" s="14"/>
      <c r="OGW825" s="14"/>
      <c r="OGX825" s="14"/>
      <c r="OGY825" s="14"/>
      <c r="OGZ825" s="14"/>
      <c r="OHA825" s="14"/>
      <c r="OHB825" s="14"/>
      <c r="OHC825" s="14"/>
      <c r="OHD825" s="14"/>
      <c r="OHE825" s="14"/>
      <c r="OHF825" s="14"/>
      <c r="OHG825" s="14"/>
      <c r="OHH825" s="14"/>
      <c r="OHI825" s="14"/>
      <c r="OHJ825" s="14"/>
      <c r="OHK825" s="14"/>
      <c r="OHL825" s="14"/>
      <c r="OHM825" s="14"/>
      <c r="OHN825" s="14"/>
      <c r="OHO825" s="14"/>
      <c r="OHP825" s="14"/>
      <c r="OHQ825" s="14"/>
      <c r="OHR825" s="14"/>
      <c r="OHS825" s="14"/>
      <c r="OHT825" s="14"/>
      <c r="OHU825" s="14"/>
      <c r="OHV825" s="14"/>
      <c r="OHW825" s="14"/>
      <c r="OHX825" s="14"/>
      <c r="OHY825" s="14"/>
      <c r="OHZ825" s="14"/>
      <c r="OIA825" s="14"/>
      <c r="OIB825" s="14"/>
      <c r="OIC825" s="14"/>
      <c r="OID825" s="14"/>
      <c r="OIE825" s="14"/>
      <c r="OIF825" s="14"/>
      <c r="OIG825" s="14"/>
      <c r="OIH825" s="14"/>
      <c r="OII825" s="14"/>
      <c r="OIJ825" s="14"/>
      <c r="OIK825" s="14"/>
      <c r="OIL825" s="14"/>
      <c r="OIM825" s="14"/>
      <c r="OIN825" s="14"/>
      <c r="OIO825" s="14"/>
      <c r="OIP825" s="14"/>
      <c r="OIQ825" s="14"/>
      <c r="OIR825" s="14"/>
      <c r="OIS825" s="14"/>
      <c r="OIT825" s="14"/>
      <c r="OIU825" s="14"/>
      <c r="OIV825" s="14"/>
      <c r="OIW825" s="14"/>
      <c r="OIX825" s="14"/>
      <c r="OIY825" s="14"/>
      <c r="OIZ825" s="14"/>
      <c r="OJA825" s="14"/>
      <c r="OJB825" s="14"/>
      <c r="OJC825" s="14"/>
      <c r="OJD825" s="14"/>
      <c r="OJE825" s="14"/>
      <c r="OJF825" s="14"/>
      <c r="OJG825" s="14"/>
      <c r="OJH825" s="14"/>
      <c r="OJI825" s="14"/>
      <c r="OJJ825" s="14"/>
      <c r="OJK825" s="14"/>
      <c r="OJL825" s="14"/>
      <c r="OJM825" s="14"/>
      <c r="OJN825" s="14"/>
      <c r="OJO825" s="14"/>
      <c r="OJP825" s="14"/>
      <c r="OJQ825" s="14"/>
      <c r="OJR825" s="14"/>
      <c r="OJS825" s="14"/>
      <c r="OJT825" s="14"/>
      <c r="OJU825" s="14"/>
      <c r="OJV825" s="14"/>
      <c r="OJW825" s="14"/>
      <c r="OJX825" s="14"/>
      <c r="OJY825" s="14"/>
      <c r="OJZ825" s="14"/>
      <c r="OKA825" s="14"/>
      <c r="OKB825" s="14"/>
      <c r="OKC825" s="14"/>
      <c r="OKD825" s="14"/>
      <c r="OKE825" s="14"/>
      <c r="OKF825" s="14"/>
      <c r="OKG825" s="14"/>
      <c r="OKH825" s="14"/>
      <c r="OKI825" s="14"/>
      <c r="OKJ825" s="14"/>
      <c r="OKK825" s="14"/>
      <c r="OKL825" s="14"/>
      <c r="OKM825" s="14"/>
      <c r="OKN825" s="14"/>
      <c r="OKO825" s="14"/>
      <c r="OKP825" s="14"/>
      <c r="OKQ825" s="14"/>
      <c r="OKR825" s="14"/>
      <c r="OKS825" s="14"/>
      <c r="OKT825" s="14"/>
      <c r="OKU825" s="14"/>
      <c r="OKV825" s="14"/>
      <c r="OKW825" s="14"/>
      <c r="OKX825" s="14"/>
      <c r="OKY825" s="14"/>
      <c r="OKZ825" s="14"/>
      <c r="OLA825" s="14"/>
      <c r="OLB825" s="14"/>
      <c r="OLC825" s="14"/>
      <c r="OLD825" s="14"/>
      <c r="OLE825" s="14"/>
      <c r="OLF825" s="14"/>
      <c r="OLG825" s="14"/>
      <c r="OLH825" s="14"/>
      <c r="OLI825" s="14"/>
      <c r="OLJ825" s="14"/>
      <c r="OLK825" s="14"/>
      <c r="OLL825" s="14"/>
      <c r="OLM825" s="14"/>
      <c r="OLN825" s="14"/>
      <c r="OLO825" s="14"/>
      <c r="OLP825" s="14"/>
      <c r="OLQ825" s="14"/>
      <c r="OLR825" s="14"/>
      <c r="OLS825" s="14"/>
      <c r="OLT825" s="14"/>
      <c r="OLU825" s="14"/>
      <c r="OLV825" s="14"/>
      <c r="OLW825" s="14"/>
      <c r="OLX825" s="14"/>
      <c r="OLY825" s="14"/>
      <c r="OLZ825" s="14"/>
      <c r="OMA825" s="14"/>
      <c r="OMB825" s="14"/>
      <c r="OMC825" s="14"/>
      <c r="OMD825" s="14"/>
      <c r="OME825" s="14"/>
      <c r="OMF825" s="14"/>
      <c r="OMG825" s="14"/>
      <c r="OMH825" s="14"/>
      <c r="OMI825" s="14"/>
      <c r="OMJ825" s="14"/>
      <c r="OMK825" s="14"/>
      <c r="OML825" s="14"/>
      <c r="OMM825" s="14"/>
      <c r="OMN825" s="14"/>
      <c r="OMO825" s="14"/>
      <c r="OMP825" s="14"/>
      <c r="OMQ825" s="14"/>
      <c r="OMR825" s="14"/>
      <c r="OMS825" s="14"/>
      <c r="OMT825" s="14"/>
      <c r="OMU825" s="14"/>
      <c r="OMV825" s="14"/>
      <c r="OMW825" s="14"/>
      <c r="OMX825" s="14"/>
      <c r="OMY825" s="14"/>
      <c r="OMZ825" s="14"/>
      <c r="ONA825" s="14"/>
      <c r="ONB825" s="14"/>
      <c r="ONC825" s="14"/>
      <c r="OND825" s="14"/>
      <c r="ONE825" s="14"/>
      <c r="ONF825" s="14"/>
      <c r="ONG825" s="14"/>
      <c r="ONH825" s="14"/>
      <c r="ONI825" s="14"/>
      <c r="ONJ825" s="14"/>
      <c r="ONK825" s="14"/>
      <c r="ONL825" s="14"/>
      <c r="ONM825" s="14"/>
      <c r="ONN825" s="14"/>
      <c r="ONO825" s="14"/>
      <c r="ONP825" s="14"/>
      <c r="ONQ825" s="14"/>
      <c r="ONR825" s="14"/>
      <c r="ONS825" s="14"/>
      <c r="ONT825" s="14"/>
      <c r="ONU825" s="14"/>
      <c r="ONV825" s="14"/>
      <c r="ONW825" s="14"/>
      <c r="ONX825" s="14"/>
      <c r="ONY825" s="14"/>
      <c r="ONZ825" s="14"/>
      <c r="OOA825" s="14"/>
      <c r="OOB825" s="14"/>
      <c r="OOC825" s="14"/>
      <c r="OOD825" s="14"/>
      <c r="OOE825" s="14"/>
      <c r="OOF825" s="14"/>
      <c r="OOG825" s="14"/>
      <c r="OOH825" s="14"/>
      <c r="OOI825" s="14"/>
      <c r="OOJ825" s="14"/>
      <c r="OOK825" s="14"/>
      <c r="OOL825" s="14"/>
      <c r="OOM825" s="14"/>
      <c r="OON825" s="14"/>
      <c r="OOO825" s="14"/>
      <c r="OOP825" s="14"/>
      <c r="OOQ825" s="14"/>
      <c r="OOR825" s="14"/>
      <c r="OOS825" s="14"/>
      <c r="OOT825" s="14"/>
      <c r="OOU825" s="14"/>
      <c r="OOV825" s="14"/>
      <c r="OOW825" s="14"/>
      <c r="OOX825" s="14"/>
      <c r="OOY825" s="14"/>
      <c r="OOZ825" s="14"/>
      <c r="OPA825" s="14"/>
      <c r="OPB825" s="14"/>
      <c r="OPC825" s="14"/>
      <c r="OPD825" s="14"/>
      <c r="OPE825" s="14"/>
      <c r="OPF825" s="14"/>
      <c r="OPG825" s="14"/>
      <c r="OPH825" s="14"/>
      <c r="OPI825" s="14"/>
      <c r="OPJ825" s="14"/>
      <c r="OPK825" s="14"/>
      <c r="OPL825" s="14"/>
      <c r="OPM825" s="14"/>
      <c r="OPN825" s="14"/>
      <c r="OPO825" s="14"/>
      <c r="OPP825" s="14"/>
      <c r="OPQ825" s="14"/>
      <c r="OPR825" s="14"/>
      <c r="OPS825" s="14"/>
      <c r="OPT825" s="14"/>
      <c r="OPU825" s="14"/>
      <c r="OPV825" s="14"/>
      <c r="OPW825" s="14"/>
      <c r="OPX825" s="14"/>
      <c r="OPY825" s="14"/>
      <c r="OPZ825" s="14"/>
      <c r="OQA825" s="14"/>
      <c r="OQB825" s="14"/>
      <c r="OQC825" s="14"/>
      <c r="OQD825" s="14"/>
      <c r="OQE825" s="14"/>
      <c r="OQF825" s="14"/>
      <c r="OQG825" s="14"/>
      <c r="OQH825" s="14"/>
      <c r="OQI825" s="14"/>
      <c r="OQJ825" s="14"/>
      <c r="OQK825" s="14"/>
      <c r="OQL825" s="14"/>
      <c r="OQM825" s="14"/>
      <c r="OQN825" s="14"/>
      <c r="OQO825" s="14"/>
      <c r="OQP825" s="14"/>
      <c r="OQQ825" s="14"/>
      <c r="OQR825" s="14"/>
      <c r="OQS825" s="14"/>
      <c r="OQT825" s="14"/>
      <c r="OQU825" s="14"/>
      <c r="OQV825" s="14"/>
      <c r="OQW825" s="14"/>
      <c r="OQX825" s="14"/>
      <c r="OQY825" s="14"/>
      <c r="OQZ825" s="14"/>
      <c r="ORA825" s="14"/>
      <c r="ORB825" s="14"/>
      <c r="ORC825" s="14"/>
      <c r="ORD825" s="14"/>
      <c r="ORE825" s="14"/>
      <c r="ORF825" s="14"/>
      <c r="ORG825" s="14"/>
      <c r="ORH825" s="14"/>
      <c r="ORI825" s="14"/>
      <c r="ORJ825" s="14"/>
      <c r="ORK825" s="14"/>
      <c r="ORL825" s="14"/>
      <c r="ORM825" s="14"/>
      <c r="ORN825" s="14"/>
      <c r="ORO825" s="14"/>
      <c r="ORP825" s="14"/>
      <c r="ORQ825" s="14"/>
      <c r="ORR825" s="14"/>
      <c r="ORS825" s="14"/>
      <c r="ORT825" s="14"/>
      <c r="ORU825" s="14"/>
      <c r="ORV825" s="14"/>
      <c r="ORW825" s="14"/>
      <c r="ORX825" s="14"/>
      <c r="ORY825" s="14"/>
      <c r="ORZ825" s="14"/>
      <c r="OSA825" s="14"/>
      <c r="OSB825" s="14"/>
      <c r="OSC825" s="14"/>
      <c r="OSD825" s="14"/>
      <c r="OSE825" s="14"/>
      <c r="OSF825" s="14"/>
      <c r="OSG825" s="14"/>
      <c r="OSH825" s="14"/>
      <c r="OSI825" s="14"/>
      <c r="OSJ825" s="14"/>
      <c r="OSK825" s="14"/>
      <c r="OSL825" s="14"/>
      <c r="OSM825" s="14"/>
      <c r="OSN825" s="14"/>
      <c r="OSO825" s="14"/>
      <c r="OSP825" s="14"/>
      <c r="OSQ825" s="14"/>
      <c r="OSR825" s="14"/>
      <c r="OSS825" s="14"/>
      <c r="OST825" s="14"/>
      <c r="OSU825" s="14"/>
      <c r="OSV825" s="14"/>
      <c r="OSW825" s="14"/>
      <c r="OSX825" s="14"/>
      <c r="OSY825" s="14"/>
      <c r="OSZ825" s="14"/>
      <c r="OTA825" s="14"/>
      <c r="OTB825" s="14"/>
      <c r="OTC825" s="14"/>
      <c r="OTD825" s="14"/>
      <c r="OTE825" s="14"/>
      <c r="OTF825" s="14"/>
      <c r="OTG825" s="14"/>
      <c r="OTH825" s="14"/>
      <c r="OTI825" s="14"/>
      <c r="OTJ825" s="14"/>
      <c r="OTK825" s="14"/>
      <c r="OTL825" s="14"/>
      <c r="OTM825" s="14"/>
      <c r="OTN825" s="14"/>
      <c r="OTO825" s="14"/>
      <c r="OTP825" s="14"/>
      <c r="OTQ825" s="14"/>
      <c r="OTR825" s="14"/>
      <c r="OTS825" s="14"/>
      <c r="OTT825" s="14"/>
      <c r="OTU825" s="14"/>
      <c r="OTV825" s="14"/>
      <c r="OTW825" s="14"/>
      <c r="OTX825" s="14"/>
      <c r="OTY825" s="14"/>
      <c r="OTZ825" s="14"/>
      <c r="OUA825" s="14"/>
      <c r="OUB825" s="14"/>
      <c r="OUC825" s="14"/>
      <c r="OUD825" s="14"/>
      <c r="OUE825" s="14"/>
      <c r="OUF825" s="14"/>
      <c r="OUG825" s="14"/>
      <c r="OUH825" s="14"/>
      <c r="OUI825" s="14"/>
      <c r="OUJ825" s="14"/>
      <c r="OUK825" s="14"/>
      <c r="OUL825" s="14"/>
      <c r="OUM825" s="14"/>
      <c r="OUN825" s="14"/>
      <c r="OUO825" s="14"/>
      <c r="OUP825" s="14"/>
      <c r="OUQ825" s="14"/>
      <c r="OUR825" s="14"/>
      <c r="OUS825" s="14"/>
      <c r="OUT825" s="14"/>
      <c r="OUU825" s="14"/>
      <c r="OUV825" s="14"/>
      <c r="OUW825" s="14"/>
      <c r="OUX825" s="14"/>
      <c r="OUY825" s="14"/>
      <c r="OUZ825" s="14"/>
      <c r="OVA825" s="14"/>
      <c r="OVB825" s="14"/>
      <c r="OVC825" s="14"/>
      <c r="OVD825" s="14"/>
      <c r="OVE825" s="14"/>
      <c r="OVF825" s="14"/>
      <c r="OVG825" s="14"/>
      <c r="OVH825" s="14"/>
      <c r="OVI825" s="14"/>
      <c r="OVJ825" s="14"/>
      <c r="OVK825" s="14"/>
      <c r="OVL825" s="14"/>
      <c r="OVM825" s="14"/>
      <c r="OVN825" s="14"/>
      <c r="OVO825" s="14"/>
      <c r="OVP825" s="14"/>
      <c r="OVQ825" s="14"/>
      <c r="OVR825" s="14"/>
      <c r="OVS825" s="14"/>
      <c r="OVT825" s="14"/>
      <c r="OVU825" s="14"/>
      <c r="OVV825" s="14"/>
      <c r="OVW825" s="14"/>
      <c r="OVX825" s="14"/>
      <c r="OVY825" s="14"/>
      <c r="OVZ825" s="14"/>
      <c r="OWA825" s="14"/>
      <c r="OWB825" s="14"/>
      <c r="OWC825" s="14"/>
      <c r="OWD825" s="14"/>
      <c r="OWE825" s="14"/>
      <c r="OWF825" s="14"/>
      <c r="OWG825" s="14"/>
      <c r="OWH825" s="14"/>
      <c r="OWI825" s="14"/>
      <c r="OWJ825" s="14"/>
      <c r="OWK825" s="14"/>
      <c r="OWL825" s="14"/>
      <c r="OWM825" s="14"/>
      <c r="OWN825" s="14"/>
      <c r="OWO825" s="14"/>
      <c r="OWP825" s="14"/>
      <c r="OWQ825" s="14"/>
      <c r="OWR825" s="14"/>
      <c r="OWS825" s="14"/>
      <c r="OWT825" s="14"/>
      <c r="OWU825" s="14"/>
      <c r="OWV825" s="14"/>
      <c r="OWW825" s="14"/>
      <c r="OWX825" s="14"/>
      <c r="OWY825" s="14"/>
      <c r="OWZ825" s="14"/>
      <c r="OXA825" s="14"/>
      <c r="OXB825" s="14"/>
      <c r="OXC825" s="14"/>
      <c r="OXD825" s="14"/>
      <c r="OXE825" s="14"/>
      <c r="OXF825" s="14"/>
      <c r="OXG825" s="14"/>
      <c r="OXH825" s="14"/>
      <c r="OXI825" s="14"/>
      <c r="OXJ825" s="14"/>
      <c r="OXK825" s="14"/>
      <c r="OXL825" s="14"/>
      <c r="OXM825" s="14"/>
      <c r="OXN825" s="14"/>
      <c r="OXO825" s="14"/>
      <c r="OXP825" s="14"/>
      <c r="OXQ825" s="14"/>
      <c r="OXR825" s="14"/>
      <c r="OXS825" s="14"/>
      <c r="OXT825" s="14"/>
      <c r="OXU825" s="14"/>
      <c r="OXV825" s="14"/>
      <c r="OXW825" s="14"/>
      <c r="OXX825" s="14"/>
      <c r="OXY825" s="14"/>
      <c r="OXZ825" s="14"/>
      <c r="OYA825" s="14"/>
      <c r="OYB825" s="14"/>
      <c r="OYC825" s="14"/>
      <c r="OYD825" s="14"/>
      <c r="OYE825" s="14"/>
      <c r="OYF825" s="14"/>
      <c r="OYG825" s="14"/>
      <c r="OYH825" s="14"/>
      <c r="OYI825" s="14"/>
      <c r="OYJ825" s="14"/>
      <c r="OYK825" s="14"/>
      <c r="OYL825" s="14"/>
      <c r="OYM825" s="14"/>
      <c r="OYN825" s="14"/>
      <c r="OYO825" s="14"/>
      <c r="OYP825" s="14"/>
      <c r="OYQ825" s="14"/>
      <c r="OYR825" s="14"/>
      <c r="OYS825" s="14"/>
      <c r="OYT825" s="14"/>
      <c r="OYU825" s="14"/>
      <c r="OYV825" s="14"/>
      <c r="OYW825" s="14"/>
      <c r="OYX825" s="14"/>
      <c r="OYY825" s="14"/>
      <c r="OYZ825" s="14"/>
      <c r="OZA825" s="14"/>
      <c r="OZB825" s="14"/>
      <c r="OZC825" s="14"/>
      <c r="OZD825" s="14"/>
      <c r="OZE825" s="14"/>
      <c r="OZF825" s="14"/>
      <c r="OZG825" s="14"/>
      <c r="OZH825" s="14"/>
      <c r="OZI825" s="14"/>
      <c r="OZJ825" s="14"/>
      <c r="OZK825" s="14"/>
      <c r="OZL825" s="14"/>
      <c r="OZM825" s="14"/>
      <c r="OZN825" s="14"/>
      <c r="OZO825" s="14"/>
      <c r="OZP825" s="14"/>
      <c r="OZQ825" s="14"/>
      <c r="OZR825" s="14"/>
      <c r="OZS825" s="14"/>
      <c r="OZT825" s="14"/>
      <c r="OZU825" s="14"/>
      <c r="OZV825" s="14"/>
      <c r="OZW825" s="14"/>
      <c r="OZX825" s="14"/>
      <c r="OZY825" s="14"/>
      <c r="OZZ825" s="14"/>
      <c r="PAA825" s="14"/>
      <c r="PAB825" s="14"/>
      <c r="PAC825" s="14"/>
      <c r="PAD825" s="14"/>
      <c r="PAE825" s="14"/>
      <c r="PAF825" s="14"/>
      <c r="PAG825" s="14"/>
      <c r="PAH825" s="14"/>
      <c r="PAI825" s="14"/>
      <c r="PAJ825" s="14"/>
      <c r="PAK825" s="14"/>
      <c r="PAL825" s="14"/>
      <c r="PAM825" s="14"/>
      <c r="PAN825" s="14"/>
      <c r="PAO825" s="14"/>
      <c r="PAP825" s="14"/>
      <c r="PAQ825" s="14"/>
      <c r="PAR825" s="14"/>
      <c r="PAS825" s="14"/>
      <c r="PAT825" s="14"/>
      <c r="PAU825" s="14"/>
      <c r="PAV825" s="14"/>
      <c r="PAW825" s="14"/>
      <c r="PAX825" s="14"/>
      <c r="PAY825" s="14"/>
      <c r="PAZ825" s="14"/>
      <c r="PBA825" s="14"/>
      <c r="PBB825" s="14"/>
      <c r="PBC825" s="14"/>
      <c r="PBD825" s="14"/>
      <c r="PBE825" s="14"/>
      <c r="PBF825" s="14"/>
      <c r="PBG825" s="14"/>
      <c r="PBH825" s="14"/>
      <c r="PBI825" s="14"/>
      <c r="PBJ825" s="14"/>
      <c r="PBK825" s="14"/>
      <c r="PBL825" s="14"/>
      <c r="PBM825" s="14"/>
      <c r="PBN825" s="14"/>
      <c r="PBO825" s="14"/>
      <c r="PBP825" s="14"/>
      <c r="PBQ825" s="14"/>
      <c r="PBR825" s="14"/>
      <c r="PBS825" s="14"/>
      <c r="PBT825" s="14"/>
      <c r="PBU825" s="14"/>
      <c r="PBV825" s="14"/>
      <c r="PBW825" s="14"/>
      <c r="PBX825" s="14"/>
      <c r="PBY825" s="14"/>
      <c r="PBZ825" s="14"/>
      <c r="PCA825" s="14"/>
      <c r="PCB825" s="14"/>
      <c r="PCC825" s="14"/>
      <c r="PCD825" s="14"/>
      <c r="PCE825" s="14"/>
      <c r="PCF825" s="14"/>
      <c r="PCG825" s="14"/>
      <c r="PCH825" s="14"/>
      <c r="PCI825" s="14"/>
      <c r="PCJ825" s="14"/>
      <c r="PCK825" s="14"/>
      <c r="PCL825" s="14"/>
      <c r="PCM825" s="14"/>
      <c r="PCN825" s="14"/>
      <c r="PCO825" s="14"/>
      <c r="PCP825" s="14"/>
      <c r="PCQ825" s="14"/>
      <c r="PCR825" s="14"/>
      <c r="PCS825" s="14"/>
      <c r="PCT825" s="14"/>
      <c r="PCU825" s="14"/>
      <c r="PCV825" s="14"/>
      <c r="PCW825" s="14"/>
      <c r="PCX825" s="14"/>
      <c r="PCY825" s="14"/>
      <c r="PCZ825" s="14"/>
      <c r="PDA825" s="14"/>
      <c r="PDB825" s="14"/>
      <c r="PDC825" s="14"/>
      <c r="PDD825" s="14"/>
      <c r="PDE825" s="14"/>
      <c r="PDF825" s="14"/>
      <c r="PDG825" s="14"/>
      <c r="PDH825" s="14"/>
      <c r="PDI825" s="14"/>
      <c r="PDJ825" s="14"/>
      <c r="PDK825" s="14"/>
      <c r="PDL825" s="14"/>
      <c r="PDM825" s="14"/>
      <c r="PDN825" s="14"/>
      <c r="PDO825" s="14"/>
      <c r="PDP825" s="14"/>
      <c r="PDQ825" s="14"/>
      <c r="PDR825" s="14"/>
      <c r="PDS825" s="14"/>
      <c r="PDT825" s="14"/>
      <c r="PDU825" s="14"/>
      <c r="PDV825" s="14"/>
      <c r="PDW825" s="14"/>
      <c r="PDX825" s="14"/>
      <c r="PDY825" s="14"/>
      <c r="PDZ825" s="14"/>
      <c r="PEA825" s="14"/>
      <c r="PEB825" s="14"/>
      <c r="PEC825" s="14"/>
      <c r="PED825" s="14"/>
      <c r="PEE825" s="14"/>
      <c r="PEF825" s="14"/>
      <c r="PEG825" s="14"/>
      <c r="PEH825" s="14"/>
      <c r="PEI825" s="14"/>
      <c r="PEJ825" s="14"/>
      <c r="PEK825" s="14"/>
      <c r="PEL825" s="14"/>
      <c r="PEM825" s="14"/>
      <c r="PEN825" s="14"/>
      <c r="PEO825" s="14"/>
      <c r="PEP825" s="14"/>
      <c r="PEQ825" s="14"/>
      <c r="PER825" s="14"/>
      <c r="PES825" s="14"/>
      <c r="PET825" s="14"/>
      <c r="PEU825" s="14"/>
      <c r="PEV825" s="14"/>
      <c r="PEW825" s="14"/>
      <c r="PEX825" s="14"/>
      <c r="PEY825" s="14"/>
      <c r="PEZ825" s="14"/>
      <c r="PFA825" s="14"/>
      <c r="PFB825" s="14"/>
      <c r="PFC825" s="14"/>
      <c r="PFD825" s="14"/>
      <c r="PFE825" s="14"/>
      <c r="PFF825" s="14"/>
      <c r="PFG825" s="14"/>
      <c r="PFH825" s="14"/>
      <c r="PFI825" s="14"/>
      <c r="PFJ825" s="14"/>
      <c r="PFK825" s="14"/>
      <c r="PFL825" s="14"/>
      <c r="PFM825" s="14"/>
      <c r="PFN825" s="14"/>
      <c r="PFO825" s="14"/>
      <c r="PFP825" s="14"/>
      <c r="PFQ825" s="14"/>
      <c r="PFR825" s="14"/>
      <c r="PFS825" s="14"/>
      <c r="PFT825" s="14"/>
      <c r="PFU825" s="14"/>
      <c r="PFV825" s="14"/>
      <c r="PFW825" s="14"/>
      <c r="PFX825" s="14"/>
      <c r="PFY825" s="14"/>
      <c r="PFZ825" s="14"/>
      <c r="PGA825" s="14"/>
      <c r="PGB825" s="14"/>
      <c r="PGC825" s="14"/>
      <c r="PGD825" s="14"/>
      <c r="PGE825" s="14"/>
      <c r="PGF825" s="14"/>
      <c r="PGG825" s="14"/>
      <c r="PGH825" s="14"/>
      <c r="PGI825" s="14"/>
      <c r="PGJ825" s="14"/>
      <c r="PGK825" s="14"/>
      <c r="PGL825" s="14"/>
      <c r="PGM825" s="14"/>
      <c r="PGN825" s="14"/>
      <c r="PGO825" s="14"/>
      <c r="PGP825" s="14"/>
      <c r="PGQ825" s="14"/>
      <c r="PGR825" s="14"/>
      <c r="PGS825" s="14"/>
      <c r="PGT825" s="14"/>
      <c r="PGU825" s="14"/>
      <c r="PGV825" s="14"/>
      <c r="PGW825" s="14"/>
      <c r="PGX825" s="14"/>
      <c r="PGY825" s="14"/>
      <c r="PGZ825" s="14"/>
      <c r="PHA825" s="14"/>
      <c r="PHB825" s="14"/>
      <c r="PHC825" s="14"/>
      <c r="PHD825" s="14"/>
      <c r="PHE825" s="14"/>
      <c r="PHF825" s="14"/>
      <c r="PHG825" s="14"/>
      <c r="PHH825" s="14"/>
      <c r="PHI825" s="14"/>
      <c r="PHJ825" s="14"/>
      <c r="PHK825" s="14"/>
      <c r="PHL825" s="14"/>
      <c r="PHM825" s="14"/>
      <c r="PHN825" s="14"/>
      <c r="PHO825" s="14"/>
      <c r="PHP825" s="14"/>
      <c r="PHQ825" s="14"/>
      <c r="PHR825" s="14"/>
      <c r="PHS825" s="14"/>
      <c r="PHT825" s="14"/>
      <c r="PHU825" s="14"/>
      <c r="PHV825" s="14"/>
      <c r="PHW825" s="14"/>
      <c r="PHX825" s="14"/>
      <c r="PHY825" s="14"/>
      <c r="PHZ825" s="14"/>
      <c r="PIA825" s="14"/>
      <c r="PIB825" s="14"/>
      <c r="PIC825" s="14"/>
      <c r="PID825" s="14"/>
      <c r="PIE825" s="14"/>
      <c r="PIF825" s="14"/>
      <c r="PIG825" s="14"/>
      <c r="PIH825" s="14"/>
      <c r="PII825" s="14"/>
      <c r="PIJ825" s="14"/>
      <c r="PIK825" s="14"/>
      <c r="PIL825" s="14"/>
      <c r="PIM825" s="14"/>
      <c r="PIN825" s="14"/>
      <c r="PIO825" s="14"/>
      <c r="PIP825" s="14"/>
      <c r="PIQ825" s="14"/>
      <c r="PIR825" s="14"/>
      <c r="PIS825" s="14"/>
      <c r="PIT825" s="14"/>
      <c r="PIU825" s="14"/>
      <c r="PIV825" s="14"/>
      <c r="PIW825" s="14"/>
      <c r="PIX825" s="14"/>
      <c r="PIY825" s="14"/>
      <c r="PIZ825" s="14"/>
      <c r="PJA825" s="14"/>
      <c r="PJB825" s="14"/>
      <c r="PJC825" s="14"/>
      <c r="PJD825" s="14"/>
      <c r="PJE825" s="14"/>
      <c r="PJF825" s="14"/>
      <c r="PJG825" s="14"/>
      <c r="PJH825" s="14"/>
      <c r="PJI825" s="14"/>
      <c r="PJJ825" s="14"/>
      <c r="PJK825" s="14"/>
      <c r="PJL825" s="14"/>
      <c r="PJM825" s="14"/>
      <c r="PJN825" s="14"/>
      <c r="PJO825" s="14"/>
      <c r="PJP825" s="14"/>
      <c r="PJQ825" s="14"/>
      <c r="PJR825" s="14"/>
      <c r="PJS825" s="14"/>
      <c r="PJT825" s="14"/>
      <c r="PJU825" s="14"/>
      <c r="PJV825" s="14"/>
      <c r="PJW825" s="14"/>
      <c r="PJX825" s="14"/>
      <c r="PJY825" s="14"/>
      <c r="PJZ825" s="14"/>
      <c r="PKA825" s="14"/>
      <c r="PKB825" s="14"/>
      <c r="PKC825" s="14"/>
      <c r="PKD825" s="14"/>
      <c r="PKE825" s="14"/>
      <c r="PKF825" s="14"/>
      <c r="PKG825" s="14"/>
      <c r="PKH825" s="14"/>
      <c r="PKI825" s="14"/>
      <c r="PKJ825" s="14"/>
      <c r="PKK825" s="14"/>
      <c r="PKL825" s="14"/>
      <c r="PKM825" s="14"/>
      <c r="PKN825" s="14"/>
      <c r="PKO825" s="14"/>
      <c r="PKP825" s="14"/>
      <c r="PKQ825" s="14"/>
      <c r="PKR825" s="14"/>
      <c r="PKS825" s="14"/>
      <c r="PKT825" s="14"/>
      <c r="PKU825" s="14"/>
      <c r="PKV825" s="14"/>
      <c r="PKW825" s="14"/>
      <c r="PKX825" s="14"/>
      <c r="PKY825" s="14"/>
      <c r="PKZ825" s="14"/>
      <c r="PLA825" s="14"/>
      <c r="PLB825" s="14"/>
      <c r="PLC825" s="14"/>
      <c r="PLD825" s="14"/>
      <c r="PLE825" s="14"/>
      <c r="PLF825" s="14"/>
      <c r="PLG825" s="14"/>
      <c r="PLH825" s="14"/>
      <c r="PLI825" s="14"/>
      <c r="PLJ825" s="14"/>
      <c r="PLK825" s="14"/>
      <c r="PLL825" s="14"/>
      <c r="PLM825" s="14"/>
      <c r="PLN825" s="14"/>
      <c r="PLO825" s="14"/>
      <c r="PLP825" s="14"/>
      <c r="PLQ825" s="14"/>
      <c r="PLR825" s="14"/>
      <c r="PLS825" s="14"/>
      <c r="PLT825" s="14"/>
      <c r="PLU825" s="14"/>
      <c r="PLV825" s="14"/>
      <c r="PLW825" s="14"/>
      <c r="PLX825" s="14"/>
      <c r="PLY825" s="14"/>
      <c r="PLZ825" s="14"/>
      <c r="PMA825" s="14"/>
      <c r="PMB825" s="14"/>
      <c r="PMC825" s="14"/>
      <c r="PMD825" s="14"/>
      <c r="PME825" s="14"/>
      <c r="PMF825" s="14"/>
      <c r="PMG825" s="14"/>
      <c r="PMH825" s="14"/>
      <c r="PMI825" s="14"/>
      <c r="PMJ825" s="14"/>
      <c r="PMK825" s="14"/>
      <c r="PML825" s="14"/>
      <c r="PMM825" s="14"/>
      <c r="PMN825" s="14"/>
      <c r="PMO825" s="14"/>
      <c r="PMP825" s="14"/>
      <c r="PMQ825" s="14"/>
      <c r="PMR825" s="14"/>
      <c r="PMS825" s="14"/>
      <c r="PMT825" s="14"/>
      <c r="PMU825" s="14"/>
      <c r="PMV825" s="14"/>
      <c r="PMW825" s="14"/>
      <c r="PMX825" s="14"/>
      <c r="PMY825" s="14"/>
      <c r="PMZ825" s="14"/>
      <c r="PNA825" s="14"/>
      <c r="PNB825" s="14"/>
      <c r="PNC825" s="14"/>
      <c r="PND825" s="14"/>
      <c r="PNE825" s="14"/>
      <c r="PNF825" s="14"/>
      <c r="PNG825" s="14"/>
      <c r="PNH825" s="14"/>
      <c r="PNI825" s="14"/>
      <c r="PNJ825" s="14"/>
      <c r="PNK825" s="14"/>
      <c r="PNL825" s="14"/>
      <c r="PNM825" s="14"/>
      <c r="PNN825" s="14"/>
      <c r="PNO825" s="14"/>
      <c r="PNP825" s="14"/>
      <c r="PNQ825" s="14"/>
      <c r="PNR825" s="14"/>
      <c r="PNS825" s="14"/>
      <c r="PNT825" s="14"/>
      <c r="PNU825" s="14"/>
      <c r="PNV825" s="14"/>
      <c r="PNW825" s="14"/>
      <c r="PNX825" s="14"/>
      <c r="PNY825" s="14"/>
      <c r="PNZ825" s="14"/>
      <c r="POA825" s="14"/>
      <c r="POB825" s="14"/>
      <c r="POC825" s="14"/>
      <c r="POD825" s="14"/>
      <c r="POE825" s="14"/>
      <c r="POF825" s="14"/>
      <c r="POG825" s="14"/>
      <c r="POH825" s="14"/>
      <c r="POI825" s="14"/>
      <c r="POJ825" s="14"/>
      <c r="POK825" s="14"/>
      <c r="POL825" s="14"/>
      <c r="POM825" s="14"/>
      <c r="PON825" s="14"/>
      <c r="POO825" s="14"/>
      <c r="POP825" s="14"/>
      <c r="POQ825" s="14"/>
      <c r="POR825" s="14"/>
      <c r="POS825" s="14"/>
      <c r="POT825" s="14"/>
      <c r="POU825" s="14"/>
      <c r="POV825" s="14"/>
      <c r="POW825" s="14"/>
      <c r="POX825" s="14"/>
      <c r="POY825" s="14"/>
      <c r="POZ825" s="14"/>
      <c r="PPA825" s="14"/>
      <c r="PPB825" s="14"/>
      <c r="PPC825" s="14"/>
      <c r="PPD825" s="14"/>
      <c r="PPE825" s="14"/>
      <c r="PPF825" s="14"/>
      <c r="PPG825" s="14"/>
      <c r="PPH825" s="14"/>
      <c r="PPI825" s="14"/>
      <c r="PPJ825" s="14"/>
      <c r="PPK825" s="14"/>
      <c r="PPL825" s="14"/>
      <c r="PPM825" s="14"/>
      <c r="PPN825" s="14"/>
      <c r="PPO825" s="14"/>
      <c r="PPP825" s="14"/>
      <c r="PPQ825" s="14"/>
      <c r="PPR825" s="14"/>
      <c r="PPS825" s="14"/>
      <c r="PPT825" s="14"/>
      <c r="PPU825" s="14"/>
      <c r="PPV825" s="14"/>
      <c r="PPW825" s="14"/>
      <c r="PPX825" s="14"/>
      <c r="PPY825" s="14"/>
      <c r="PPZ825" s="14"/>
      <c r="PQA825" s="14"/>
      <c r="PQB825" s="14"/>
      <c r="PQC825" s="14"/>
      <c r="PQD825" s="14"/>
      <c r="PQE825" s="14"/>
      <c r="PQF825" s="14"/>
      <c r="PQG825" s="14"/>
      <c r="PQH825" s="14"/>
      <c r="PQI825" s="14"/>
      <c r="PQJ825" s="14"/>
      <c r="PQK825" s="14"/>
      <c r="PQL825" s="14"/>
      <c r="PQM825" s="14"/>
      <c r="PQN825" s="14"/>
      <c r="PQO825" s="14"/>
      <c r="PQP825" s="14"/>
      <c r="PQQ825" s="14"/>
      <c r="PQR825" s="14"/>
      <c r="PQS825" s="14"/>
      <c r="PQT825" s="14"/>
      <c r="PQU825" s="14"/>
      <c r="PQV825" s="14"/>
      <c r="PQW825" s="14"/>
      <c r="PQX825" s="14"/>
      <c r="PQY825" s="14"/>
      <c r="PQZ825" s="14"/>
      <c r="PRA825" s="14"/>
      <c r="PRB825" s="14"/>
      <c r="PRC825" s="14"/>
      <c r="PRD825" s="14"/>
      <c r="PRE825" s="14"/>
      <c r="PRF825" s="14"/>
      <c r="PRG825" s="14"/>
      <c r="PRH825" s="14"/>
      <c r="PRI825" s="14"/>
      <c r="PRJ825" s="14"/>
      <c r="PRK825" s="14"/>
      <c r="PRL825" s="14"/>
      <c r="PRM825" s="14"/>
      <c r="PRN825" s="14"/>
      <c r="PRO825" s="14"/>
      <c r="PRP825" s="14"/>
      <c r="PRQ825" s="14"/>
      <c r="PRR825" s="14"/>
      <c r="PRS825" s="14"/>
      <c r="PRT825" s="14"/>
      <c r="PRU825" s="14"/>
      <c r="PRV825" s="14"/>
      <c r="PRW825" s="14"/>
      <c r="PRX825" s="14"/>
      <c r="PRY825" s="14"/>
      <c r="PRZ825" s="14"/>
      <c r="PSA825" s="14"/>
      <c r="PSB825" s="14"/>
      <c r="PSC825" s="14"/>
      <c r="PSD825" s="14"/>
      <c r="PSE825" s="14"/>
      <c r="PSF825" s="14"/>
      <c r="PSG825" s="14"/>
      <c r="PSH825" s="14"/>
      <c r="PSI825" s="14"/>
      <c r="PSJ825" s="14"/>
      <c r="PSK825" s="14"/>
      <c r="PSL825" s="14"/>
      <c r="PSM825" s="14"/>
      <c r="PSN825" s="14"/>
      <c r="PSO825" s="14"/>
      <c r="PSP825" s="14"/>
      <c r="PSQ825" s="14"/>
      <c r="PSR825" s="14"/>
      <c r="PSS825" s="14"/>
      <c r="PST825" s="14"/>
      <c r="PSU825" s="14"/>
      <c r="PSV825" s="14"/>
      <c r="PSW825" s="14"/>
      <c r="PSX825" s="14"/>
      <c r="PSY825" s="14"/>
      <c r="PSZ825" s="14"/>
      <c r="PTA825" s="14"/>
      <c r="PTB825" s="14"/>
      <c r="PTC825" s="14"/>
      <c r="PTD825" s="14"/>
      <c r="PTE825" s="14"/>
      <c r="PTF825" s="14"/>
      <c r="PTG825" s="14"/>
      <c r="PTH825" s="14"/>
      <c r="PTI825" s="14"/>
      <c r="PTJ825" s="14"/>
      <c r="PTK825" s="14"/>
      <c r="PTL825" s="14"/>
      <c r="PTM825" s="14"/>
      <c r="PTN825" s="14"/>
      <c r="PTO825" s="14"/>
      <c r="PTP825" s="14"/>
      <c r="PTQ825" s="14"/>
      <c r="PTR825" s="14"/>
      <c r="PTS825" s="14"/>
      <c r="PTT825" s="14"/>
      <c r="PTU825" s="14"/>
      <c r="PTV825" s="14"/>
      <c r="PTW825" s="14"/>
      <c r="PTX825" s="14"/>
      <c r="PTY825" s="14"/>
      <c r="PTZ825" s="14"/>
      <c r="PUA825" s="14"/>
      <c r="PUB825" s="14"/>
      <c r="PUC825" s="14"/>
      <c r="PUD825" s="14"/>
      <c r="PUE825" s="14"/>
      <c r="PUF825" s="14"/>
      <c r="PUG825" s="14"/>
      <c r="PUH825" s="14"/>
      <c r="PUI825" s="14"/>
      <c r="PUJ825" s="14"/>
      <c r="PUK825" s="14"/>
      <c r="PUL825" s="14"/>
      <c r="PUM825" s="14"/>
      <c r="PUN825" s="14"/>
      <c r="PUO825" s="14"/>
      <c r="PUP825" s="14"/>
      <c r="PUQ825" s="14"/>
      <c r="PUR825" s="14"/>
      <c r="PUS825" s="14"/>
      <c r="PUT825" s="14"/>
      <c r="PUU825" s="14"/>
      <c r="PUV825" s="14"/>
      <c r="PUW825" s="14"/>
      <c r="PUX825" s="14"/>
      <c r="PUY825" s="14"/>
      <c r="PUZ825" s="14"/>
      <c r="PVA825" s="14"/>
      <c r="PVB825" s="14"/>
      <c r="PVC825" s="14"/>
      <c r="PVD825" s="14"/>
      <c r="PVE825" s="14"/>
      <c r="PVF825" s="14"/>
      <c r="PVG825" s="14"/>
      <c r="PVH825" s="14"/>
      <c r="PVI825" s="14"/>
      <c r="PVJ825" s="14"/>
      <c r="PVK825" s="14"/>
      <c r="PVL825" s="14"/>
      <c r="PVM825" s="14"/>
      <c r="PVN825" s="14"/>
      <c r="PVO825" s="14"/>
      <c r="PVP825" s="14"/>
      <c r="PVQ825" s="14"/>
      <c r="PVR825" s="14"/>
      <c r="PVS825" s="14"/>
      <c r="PVT825" s="14"/>
      <c r="PVU825" s="14"/>
      <c r="PVV825" s="14"/>
      <c r="PVW825" s="14"/>
      <c r="PVX825" s="14"/>
      <c r="PVY825" s="14"/>
      <c r="PVZ825" s="14"/>
      <c r="PWA825" s="14"/>
      <c r="PWB825" s="14"/>
      <c r="PWC825" s="14"/>
      <c r="PWD825" s="14"/>
      <c r="PWE825" s="14"/>
      <c r="PWF825" s="14"/>
      <c r="PWG825" s="14"/>
      <c r="PWH825" s="14"/>
      <c r="PWI825" s="14"/>
      <c r="PWJ825" s="14"/>
      <c r="PWK825" s="14"/>
      <c r="PWL825" s="14"/>
      <c r="PWM825" s="14"/>
      <c r="PWN825" s="14"/>
      <c r="PWO825" s="14"/>
      <c r="PWP825" s="14"/>
      <c r="PWQ825" s="14"/>
      <c r="PWR825" s="14"/>
      <c r="PWS825" s="14"/>
      <c r="PWT825" s="14"/>
      <c r="PWU825" s="14"/>
      <c r="PWV825" s="14"/>
      <c r="PWW825" s="14"/>
      <c r="PWX825" s="14"/>
      <c r="PWY825" s="14"/>
      <c r="PWZ825" s="14"/>
      <c r="PXA825" s="14"/>
      <c r="PXB825" s="14"/>
      <c r="PXC825" s="14"/>
      <c r="PXD825" s="14"/>
      <c r="PXE825" s="14"/>
      <c r="PXF825" s="14"/>
      <c r="PXG825" s="14"/>
      <c r="PXH825" s="14"/>
      <c r="PXI825" s="14"/>
      <c r="PXJ825" s="14"/>
      <c r="PXK825" s="14"/>
      <c r="PXL825" s="14"/>
      <c r="PXM825" s="14"/>
      <c r="PXN825" s="14"/>
      <c r="PXO825" s="14"/>
      <c r="PXP825" s="14"/>
      <c r="PXQ825" s="14"/>
      <c r="PXR825" s="14"/>
      <c r="PXS825" s="14"/>
      <c r="PXT825" s="14"/>
      <c r="PXU825" s="14"/>
      <c r="PXV825" s="14"/>
      <c r="PXW825" s="14"/>
      <c r="PXX825" s="14"/>
      <c r="PXY825" s="14"/>
      <c r="PXZ825" s="14"/>
      <c r="PYA825" s="14"/>
      <c r="PYB825" s="14"/>
      <c r="PYC825" s="14"/>
      <c r="PYD825" s="14"/>
      <c r="PYE825" s="14"/>
      <c r="PYF825" s="14"/>
      <c r="PYG825" s="14"/>
      <c r="PYH825" s="14"/>
      <c r="PYI825" s="14"/>
      <c r="PYJ825" s="14"/>
      <c r="PYK825" s="14"/>
      <c r="PYL825" s="14"/>
      <c r="PYM825" s="14"/>
      <c r="PYN825" s="14"/>
      <c r="PYO825" s="14"/>
      <c r="PYP825" s="14"/>
      <c r="PYQ825" s="14"/>
      <c r="PYR825" s="14"/>
      <c r="PYS825" s="14"/>
      <c r="PYT825" s="14"/>
      <c r="PYU825" s="14"/>
      <c r="PYV825" s="14"/>
      <c r="PYW825" s="14"/>
      <c r="PYX825" s="14"/>
      <c r="PYY825" s="14"/>
      <c r="PYZ825" s="14"/>
      <c r="PZA825" s="14"/>
      <c r="PZB825" s="14"/>
      <c r="PZC825" s="14"/>
      <c r="PZD825" s="14"/>
      <c r="PZE825" s="14"/>
      <c r="PZF825" s="14"/>
      <c r="PZG825" s="14"/>
      <c r="PZH825" s="14"/>
      <c r="PZI825" s="14"/>
      <c r="PZJ825" s="14"/>
      <c r="PZK825" s="14"/>
      <c r="PZL825" s="14"/>
      <c r="PZM825" s="14"/>
      <c r="PZN825" s="14"/>
      <c r="PZO825" s="14"/>
      <c r="PZP825" s="14"/>
      <c r="PZQ825" s="14"/>
      <c r="PZR825" s="14"/>
      <c r="PZS825" s="14"/>
      <c r="PZT825" s="14"/>
      <c r="PZU825" s="14"/>
      <c r="PZV825" s="14"/>
      <c r="PZW825" s="14"/>
      <c r="PZX825" s="14"/>
      <c r="PZY825" s="14"/>
      <c r="PZZ825" s="14"/>
      <c r="QAA825" s="14"/>
      <c r="QAB825" s="14"/>
      <c r="QAC825" s="14"/>
      <c r="QAD825" s="14"/>
      <c r="QAE825" s="14"/>
      <c r="QAF825" s="14"/>
      <c r="QAG825" s="14"/>
      <c r="QAH825" s="14"/>
      <c r="QAI825" s="14"/>
      <c r="QAJ825" s="14"/>
      <c r="QAK825" s="14"/>
      <c r="QAL825" s="14"/>
      <c r="QAM825" s="14"/>
      <c r="QAN825" s="14"/>
      <c r="QAO825" s="14"/>
      <c r="QAP825" s="14"/>
      <c r="QAQ825" s="14"/>
      <c r="QAR825" s="14"/>
      <c r="QAS825" s="14"/>
      <c r="QAT825" s="14"/>
      <c r="QAU825" s="14"/>
      <c r="QAV825" s="14"/>
      <c r="QAW825" s="14"/>
      <c r="QAX825" s="14"/>
      <c r="QAY825" s="14"/>
      <c r="QAZ825" s="14"/>
      <c r="QBA825" s="14"/>
      <c r="QBB825" s="14"/>
      <c r="QBC825" s="14"/>
      <c r="QBD825" s="14"/>
      <c r="QBE825" s="14"/>
      <c r="QBF825" s="14"/>
      <c r="QBG825" s="14"/>
      <c r="QBH825" s="14"/>
      <c r="QBI825" s="14"/>
      <c r="QBJ825" s="14"/>
      <c r="QBK825" s="14"/>
      <c r="QBL825" s="14"/>
      <c r="QBM825" s="14"/>
      <c r="QBN825" s="14"/>
      <c r="QBO825" s="14"/>
      <c r="QBP825" s="14"/>
      <c r="QBQ825" s="14"/>
      <c r="QBR825" s="14"/>
      <c r="QBS825" s="14"/>
      <c r="QBT825" s="14"/>
      <c r="QBU825" s="14"/>
      <c r="QBV825" s="14"/>
      <c r="QBW825" s="14"/>
      <c r="QBX825" s="14"/>
      <c r="QBY825" s="14"/>
      <c r="QBZ825" s="14"/>
      <c r="QCA825" s="14"/>
      <c r="QCB825" s="14"/>
      <c r="QCC825" s="14"/>
      <c r="QCD825" s="14"/>
      <c r="QCE825" s="14"/>
      <c r="QCF825" s="14"/>
      <c r="QCG825" s="14"/>
      <c r="QCH825" s="14"/>
      <c r="QCI825" s="14"/>
      <c r="QCJ825" s="14"/>
      <c r="QCK825" s="14"/>
      <c r="QCL825" s="14"/>
      <c r="QCM825" s="14"/>
      <c r="QCN825" s="14"/>
      <c r="QCO825" s="14"/>
      <c r="QCP825" s="14"/>
      <c r="QCQ825" s="14"/>
      <c r="QCR825" s="14"/>
      <c r="QCS825" s="14"/>
      <c r="QCT825" s="14"/>
      <c r="QCU825" s="14"/>
      <c r="QCV825" s="14"/>
      <c r="QCW825" s="14"/>
      <c r="QCX825" s="14"/>
      <c r="QCY825" s="14"/>
      <c r="QCZ825" s="14"/>
      <c r="QDA825" s="14"/>
      <c r="QDB825" s="14"/>
      <c r="QDC825" s="14"/>
      <c r="QDD825" s="14"/>
      <c r="QDE825" s="14"/>
      <c r="QDF825" s="14"/>
      <c r="QDG825" s="14"/>
      <c r="QDH825" s="14"/>
      <c r="QDI825" s="14"/>
      <c r="QDJ825" s="14"/>
      <c r="QDK825" s="14"/>
      <c r="QDL825" s="14"/>
      <c r="QDM825" s="14"/>
      <c r="QDN825" s="14"/>
      <c r="QDO825" s="14"/>
      <c r="QDP825" s="14"/>
      <c r="QDQ825" s="14"/>
      <c r="QDR825" s="14"/>
      <c r="QDS825" s="14"/>
      <c r="QDT825" s="14"/>
      <c r="QDU825" s="14"/>
      <c r="QDV825" s="14"/>
      <c r="QDW825" s="14"/>
      <c r="QDX825" s="14"/>
      <c r="QDY825" s="14"/>
      <c r="QDZ825" s="14"/>
      <c r="QEA825" s="14"/>
      <c r="QEB825" s="14"/>
      <c r="QEC825" s="14"/>
      <c r="QED825" s="14"/>
      <c r="QEE825" s="14"/>
      <c r="QEF825" s="14"/>
      <c r="QEG825" s="14"/>
      <c r="QEH825" s="14"/>
      <c r="QEI825" s="14"/>
      <c r="QEJ825" s="14"/>
      <c r="QEK825" s="14"/>
      <c r="QEL825" s="14"/>
      <c r="QEM825" s="14"/>
      <c r="QEN825" s="14"/>
      <c r="QEO825" s="14"/>
      <c r="QEP825" s="14"/>
      <c r="QEQ825" s="14"/>
      <c r="QER825" s="14"/>
      <c r="QES825" s="14"/>
      <c r="QET825" s="14"/>
      <c r="QEU825" s="14"/>
      <c r="QEV825" s="14"/>
      <c r="QEW825" s="14"/>
      <c r="QEX825" s="14"/>
      <c r="QEY825" s="14"/>
      <c r="QEZ825" s="14"/>
      <c r="QFA825" s="14"/>
      <c r="QFB825" s="14"/>
      <c r="QFC825" s="14"/>
      <c r="QFD825" s="14"/>
      <c r="QFE825" s="14"/>
      <c r="QFF825" s="14"/>
      <c r="QFG825" s="14"/>
      <c r="QFH825" s="14"/>
      <c r="QFI825" s="14"/>
      <c r="QFJ825" s="14"/>
      <c r="QFK825" s="14"/>
      <c r="QFL825" s="14"/>
      <c r="QFM825" s="14"/>
      <c r="QFN825" s="14"/>
      <c r="QFO825" s="14"/>
      <c r="QFP825" s="14"/>
      <c r="QFQ825" s="14"/>
      <c r="QFR825" s="14"/>
      <c r="QFS825" s="14"/>
      <c r="QFT825" s="14"/>
      <c r="QFU825" s="14"/>
      <c r="QFV825" s="14"/>
      <c r="QFW825" s="14"/>
      <c r="QFX825" s="14"/>
      <c r="QFY825" s="14"/>
      <c r="QFZ825" s="14"/>
      <c r="QGA825" s="14"/>
      <c r="QGB825" s="14"/>
      <c r="QGC825" s="14"/>
      <c r="QGD825" s="14"/>
      <c r="QGE825" s="14"/>
      <c r="QGF825" s="14"/>
      <c r="QGG825" s="14"/>
      <c r="QGH825" s="14"/>
      <c r="QGI825" s="14"/>
      <c r="QGJ825" s="14"/>
      <c r="QGK825" s="14"/>
      <c r="QGL825" s="14"/>
      <c r="QGM825" s="14"/>
      <c r="QGN825" s="14"/>
      <c r="QGO825" s="14"/>
      <c r="QGP825" s="14"/>
      <c r="QGQ825" s="14"/>
      <c r="QGR825" s="14"/>
      <c r="QGS825" s="14"/>
      <c r="QGT825" s="14"/>
      <c r="QGU825" s="14"/>
      <c r="QGV825" s="14"/>
      <c r="QGW825" s="14"/>
      <c r="QGX825" s="14"/>
      <c r="QGY825" s="14"/>
      <c r="QGZ825" s="14"/>
      <c r="QHA825" s="14"/>
      <c r="QHB825" s="14"/>
      <c r="QHC825" s="14"/>
      <c r="QHD825" s="14"/>
      <c r="QHE825" s="14"/>
      <c r="QHF825" s="14"/>
      <c r="QHG825" s="14"/>
      <c r="QHH825" s="14"/>
      <c r="QHI825" s="14"/>
      <c r="QHJ825" s="14"/>
      <c r="QHK825" s="14"/>
      <c r="QHL825" s="14"/>
      <c r="QHM825" s="14"/>
      <c r="QHN825" s="14"/>
      <c r="QHO825" s="14"/>
      <c r="QHP825" s="14"/>
      <c r="QHQ825" s="14"/>
      <c r="QHR825" s="14"/>
      <c r="QHS825" s="14"/>
      <c r="QHT825" s="14"/>
      <c r="QHU825" s="14"/>
      <c r="QHV825" s="14"/>
      <c r="QHW825" s="14"/>
      <c r="QHX825" s="14"/>
      <c r="QHY825" s="14"/>
      <c r="QHZ825" s="14"/>
      <c r="QIA825" s="14"/>
      <c r="QIB825" s="14"/>
      <c r="QIC825" s="14"/>
      <c r="QID825" s="14"/>
      <c r="QIE825" s="14"/>
      <c r="QIF825" s="14"/>
      <c r="QIG825" s="14"/>
      <c r="QIH825" s="14"/>
      <c r="QII825" s="14"/>
      <c r="QIJ825" s="14"/>
      <c r="QIK825" s="14"/>
      <c r="QIL825" s="14"/>
      <c r="QIM825" s="14"/>
      <c r="QIN825" s="14"/>
      <c r="QIO825" s="14"/>
      <c r="QIP825" s="14"/>
      <c r="QIQ825" s="14"/>
      <c r="QIR825" s="14"/>
      <c r="QIS825" s="14"/>
      <c r="QIT825" s="14"/>
      <c r="QIU825" s="14"/>
      <c r="QIV825" s="14"/>
      <c r="QIW825" s="14"/>
      <c r="QIX825" s="14"/>
      <c r="QIY825" s="14"/>
      <c r="QIZ825" s="14"/>
      <c r="QJA825" s="14"/>
      <c r="QJB825" s="14"/>
      <c r="QJC825" s="14"/>
      <c r="QJD825" s="14"/>
      <c r="QJE825" s="14"/>
      <c r="QJF825" s="14"/>
      <c r="QJG825" s="14"/>
      <c r="QJH825" s="14"/>
      <c r="QJI825" s="14"/>
      <c r="QJJ825" s="14"/>
      <c r="QJK825" s="14"/>
      <c r="QJL825" s="14"/>
      <c r="QJM825" s="14"/>
      <c r="QJN825" s="14"/>
      <c r="QJO825" s="14"/>
      <c r="QJP825" s="14"/>
      <c r="QJQ825" s="14"/>
      <c r="QJR825" s="14"/>
      <c r="QJS825" s="14"/>
      <c r="QJT825" s="14"/>
      <c r="QJU825" s="14"/>
      <c r="QJV825" s="14"/>
      <c r="QJW825" s="14"/>
      <c r="QJX825" s="14"/>
      <c r="QJY825" s="14"/>
      <c r="QJZ825" s="14"/>
      <c r="QKA825" s="14"/>
      <c r="QKB825" s="14"/>
      <c r="QKC825" s="14"/>
      <c r="QKD825" s="14"/>
      <c r="QKE825" s="14"/>
      <c r="QKF825" s="14"/>
      <c r="QKG825" s="14"/>
      <c r="QKH825" s="14"/>
      <c r="QKI825" s="14"/>
      <c r="QKJ825" s="14"/>
      <c r="QKK825" s="14"/>
      <c r="QKL825" s="14"/>
      <c r="QKM825" s="14"/>
      <c r="QKN825" s="14"/>
      <c r="QKO825" s="14"/>
      <c r="QKP825" s="14"/>
      <c r="QKQ825" s="14"/>
      <c r="QKR825" s="14"/>
      <c r="QKS825" s="14"/>
      <c r="QKT825" s="14"/>
      <c r="QKU825" s="14"/>
      <c r="QKV825" s="14"/>
      <c r="QKW825" s="14"/>
      <c r="QKX825" s="14"/>
      <c r="QKY825" s="14"/>
      <c r="QKZ825" s="14"/>
      <c r="QLA825" s="14"/>
      <c r="QLB825" s="14"/>
      <c r="QLC825" s="14"/>
      <c r="QLD825" s="14"/>
      <c r="QLE825" s="14"/>
      <c r="QLF825" s="14"/>
      <c r="QLG825" s="14"/>
      <c r="QLH825" s="14"/>
      <c r="QLI825" s="14"/>
      <c r="QLJ825" s="14"/>
      <c r="QLK825" s="14"/>
      <c r="QLL825" s="14"/>
      <c r="QLM825" s="14"/>
      <c r="QLN825" s="14"/>
      <c r="QLO825" s="14"/>
      <c r="QLP825" s="14"/>
      <c r="QLQ825" s="14"/>
      <c r="QLR825" s="14"/>
      <c r="QLS825" s="14"/>
      <c r="QLT825" s="14"/>
      <c r="QLU825" s="14"/>
      <c r="QLV825" s="14"/>
      <c r="QLW825" s="14"/>
      <c r="QLX825" s="14"/>
      <c r="QLY825" s="14"/>
      <c r="QLZ825" s="14"/>
      <c r="QMA825" s="14"/>
      <c r="QMB825" s="14"/>
      <c r="QMC825" s="14"/>
      <c r="QMD825" s="14"/>
      <c r="QME825" s="14"/>
      <c r="QMF825" s="14"/>
      <c r="QMG825" s="14"/>
      <c r="QMH825" s="14"/>
      <c r="QMI825" s="14"/>
      <c r="QMJ825" s="14"/>
      <c r="QMK825" s="14"/>
      <c r="QML825" s="14"/>
      <c r="QMM825" s="14"/>
      <c r="QMN825" s="14"/>
      <c r="QMO825" s="14"/>
      <c r="QMP825" s="14"/>
      <c r="QMQ825" s="14"/>
      <c r="QMR825" s="14"/>
      <c r="QMS825" s="14"/>
      <c r="QMT825" s="14"/>
      <c r="QMU825" s="14"/>
      <c r="QMV825" s="14"/>
      <c r="QMW825" s="14"/>
      <c r="QMX825" s="14"/>
      <c r="QMY825" s="14"/>
      <c r="QMZ825" s="14"/>
      <c r="QNA825" s="14"/>
      <c r="QNB825" s="14"/>
      <c r="QNC825" s="14"/>
      <c r="QND825" s="14"/>
      <c r="QNE825" s="14"/>
      <c r="QNF825" s="14"/>
      <c r="QNG825" s="14"/>
      <c r="QNH825" s="14"/>
      <c r="QNI825" s="14"/>
      <c r="QNJ825" s="14"/>
      <c r="QNK825" s="14"/>
      <c r="QNL825" s="14"/>
      <c r="QNM825" s="14"/>
      <c r="QNN825" s="14"/>
      <c r="QNO825" s="14"/>
      <c r="QNP825" s="14"/>
      <c r="QNQ825" s="14"/>
      <c r="QNR825" s="14"/>
      <c r="QNS825" s="14"/>
      <c r="QNT825" s="14"/>
      <c r="QNU825" s="14"/>
      <c r="QNV825" s="14"/>
      <c r="QNW825" s="14"/>
      <c r="QNX825" s="14"/>
      <c r="QNY825" s="14"/>
      <c r="QNZ825" s="14"/>
      <c r="QOA825" s="14"/>
      <c r="QOB825" s="14"/>
      <c r="QOC825" s="14"/>
      <c r="QOD825" s="14"/>
      <c r="QOE825" s="14"/>
      <c r="QOF825" s="14"/>
      <c r="QOG825" s="14"/>
      <c r="QOH825" s="14"/>
      <c r="QOI825" s="14"/>
      <c r="QOJ825" s="14"/>
      <c r="QOK825" s="14"/>
      <c r="QOL825" s="14"/>
      <c r="QOM825" s="14"/>
      <c r="QON825" s="14"/>
      <c r="QOO825" s="14"/>
      <c r="QOP825" s="14"/>
      <c r="QOQ825" s="14"/>
      <c r="QOR825" s="14"/>
      <c r="QOS825" s="14"/>
      <c r="QOT825" s="14"/>
      <c r="QOU825" s="14"/>
      <c r="QOV825" s="14"/>
      <c r="QOW825" s="14"/>
      <c r="QOX825" s="14"/>
      <c r="QOY825" s="14"/>
      <c r="QOZ825" s="14"/>
      <c r="QPA825" s="14"/>
      <c r="QPB825" s="14"/>
      <c r="QPC825" s="14"/>
      <c r="QPD825" s="14"/>
      <c r="QPE825" s="14"/>
      <c r="QPF825" s="14"/>
      <c r="QPG825" s="14"/>
      <c r="QPH825" s="14"/>
      <c r="QPI825" s="14"/>
      <c r="QPJ825" s="14"/>
      <c r="QPK825" s="14"/>
      <c r="QPL825" s="14"/>
      <c r="QPM825" s="14"/>
      <c r="QPN825" s="14"/>
      <c r="QPO825" s="14"/>
      <c r="QPP825" s="14"/>
      <c r="QPQ825" s="14"/>
      <c r="QPR825" s="14"/>
      <c r="QPS825" s="14"/>
      <c r="QPT825" s="14"/>
      <c r="QPU825" s="14"/>
      <c r="QPV825" s="14"/>
      <c r="QPW825" s="14"/>
      <c r="QPX825" s="14"/>
      <c r="QPY825" s="14"/>
      <c r="QPZ825" s="14"/>
      <c r="QQA825" s="14"/>
      <c r="QQB825" s="14"/>
      <c r="QQC825" s="14"/>
      <c r="QQD825" s="14"/>
      <c r="QQE825" s="14"/>
      <c r="QQF825" s="14"/>
      <c r="QQG825" s="14"/>
      <c r="QQH825" s="14"/>
      <c r="QQI825" s="14"/>
      <c r="QQJ825" s="14"/>
      <c r="QQK825" s="14"/>
      <c r="QQL825" s="14"/>
      <c r="QQM825" s="14"/>
      <c r="QQN825" s="14"/>
      <c r="QQO825" s="14"/>
      <c r="QQP825" s="14"/>
      <c r="QQQ825" s="14"/>
      <c r="QQR825" s="14"/>
      <c r="QQS825" s="14"/>
      <c r="QQT825" s="14"/>
      <c r="QQU825" s="14"/>
      <c r="QQV825" s="14"/>
      <c r="QQW825" s="14"/>
      <c r="QQX825" s="14"/>
      <c r="QQY825" s="14"/>
      <c r="QQZ825" s="14"/>
      <c r="QRA825" s="14"/>
      <c r="QRB825" s="14"/>
      <c r="QRC825" s="14"/>
      <c r="QRD825" s="14"/>
      <c r="QRE825" s="14"/>
      <c r="QRF825" s="14"/>
      <c r="QRG825" s="14"/>
      <c r="QRH825" s="14"/>
      <c r="QRI825" s="14"/>
      <c r="QRJ825" s="14"/>
      <c r="QRK825" s="14"/>
      <c r="QRL825" s="14"/>
      <c r="QRM825" s="14"/>
      <c r="QRN825" s="14"/>
      <c r="QRO825" s="14"/>
      <c r="QRP825" s="14"/>
      <c r="QRQ825" s="14"/>
      <c r="QRR825" s="14"/>
      <c r="QRS825" s="14"/>
      <c r="QRT825" s="14"/>
      <c r="QRU825" s="14"/>
      <c r="QRV825" s="14"/>
      <c r="QRW825" s="14"/>
      <c r="QRX825" s="14"/>
      <c r="QRY825" s="14"/>
      <c r="QRZ825" s="14"/>
      <c r="QSA825" s="14"/>
      <c r="QSB825" s="14"/>
      <c r="QSC825" s="14"/>
      <c r="QSD825" s="14"/>
      <c r="QSE825" s="14"/>
      <c r="QSF825" s="14"/>
      <c r="QSG825" s="14"/>
      <c r="QSH825" s="14"/>
      <c r="QSI825" s="14"/>
      <c r="QSJ825" s="14"/>
      <c r="QSK825" s="14"/>
      <c r="QSL825" s="14"/>
      <c r="QSM825" s="14"/>
      <c r="QSN825" s="14"/>
      <c r="QSO825" s="14"/>
      <c r="QSP825" s="14"/>
      <c r="QSQ825" s="14"/>
      <c r="QSR825" s="14"/>
      <c r="QSS825" s="14"/>
      <c r="QST825" s="14"/>
      <c r="QSU825" s="14"/>
      <c r="QSV825" s="14"/>
      <c r="QSW825" s="14"/>
      <c r="QSX825" s="14"/>
      <c r="QSY825" s="14"/>
      <c r="QSZ825" s="14"/>
      <c r="QTA825" s="14"/>
      <c r="QTB825" s="14"/>
      <c r="QTC825" s="14"/>
      <c r="QTD825" s="14"/>
      <c r="QTE825" s="14"/>
      <c r="QTF825" s="14"/>
      <c r="QTG825" s="14"/>
      <c r="QTH825" s="14"/>
      <c r="QTI825" s="14"/>
      <c r="QTJ825" s="14"/>
      <c r="QTK825" s="14"/>
      <c r="QTL825" s="14"/>
      <c r="QTM825" s="14"/>
      <c r="QTN825" s="14"/>
      <c r="QTO825" s="14"/>
      <c r="QTP825" s="14"/>
      <c r="QTQ825" s="14"/>
      <c r="QTR825" s="14"/>
      <c r="QTS825" s="14"/>
      <c r="QTT825" s="14"/>
      <c r="QTU825" s="14"/>
      <c r="QTV825" s="14"/>
      <c r="QTW825" s="14"/>
      <c r="QTX825" s="14"/>
      <c r="QTY825" s="14"/>
      <c r="QTZ825" s="14"/>
      <c r="QUA825" s="14"/>
      <c r="QUB825" s="14"/>
      <c r="QUC825" s="14"/>
      <c r="QUD825" s="14"/>
      <c r="QUE825" s="14"/>
      <c r="QUF825" s="14"/>
      <c r="QUG825" s="14"/>
      <c r="QUH825" s="14"/>
      <c r="QUI825" s="14"/>
      <c r="QUJ825" s="14"/>
      <c r="QUK825" s="14"/>
      <c r="QUL825" s="14"/>
      <c r="QUM825" s="14"/>
      <c r="QUN825" s="14"/>
      <c r="QUO825" s="14"/>
      <c r="QUP825" s="14"/>
      <c r="QUQ825" s="14"/>
      <c r="QUR825" s="14"/>
      <c r="QUS825" s="14"/>
      <c r="QUT825" s="14"/>
      <c r="QUU825" s="14"/>
      <c r="QUV825" s="14"/>
      <c r="QUW825" s="14"/>
      <c r="QUX825" s="14"/>
      <c r="QUY825" s="14"/>
      <c r="QUZ825" s="14"/>
      <c r="QVA825" s="14"/>
      <c r="QVB825" s="14"/>
      <c r="QVC825" s="14"/>
      <c r="QVD825" s="14"/>
      <c r="QVE825" s="14"/>
      <c r="QVF825" s="14"/>
      <c r="QVG825" s="14"/>
      <c r="QVH825" s="14"/>
      <c r="QVI825" s="14"/>
      <c r="QVJ825" s="14"/>
      <c r="QVK825" s="14"/>
      <c r="QVL825" s="14"/>
      <c r="QVM825" s="14"/>
      <c r="QVN825" s="14"/>
      <c r="QVO825" s="14"/>
      <c r="QVP825" s="14"/>
      <c r="QVQ825" s="14"/>
      <c r="QVR825" s="14"/>
      <c r="QVS825" s="14"/>
      <c r="QVT825" s="14"/>
      <c r="QVU825" s="14"/>
      <c r="QVV825" s="14"/>
      <c r="QVW825" s="14"/>
      <c r="QVX825" s="14"/>
      <c r="QVY825" s="14"/>
      <c r="QVZ825" s="14"/>
      <c r="QWA825" s="14"/>
      <c r="QWB825" s="14"/>
      <c r="QWC825" s="14"/>
      <c r="QWD825" s="14"/>
      <c r="QWE825" s="14"/>
      <c r="QWF825" s="14"/>
      <c r="QWG825" s="14"/>
      <c r="QWH825" s="14"/>
      <c r="QWI825" s="14"/>
      <c r="QWJ825" s="14"/>
      <c r="QWK825" s="14"/>
      <c r="QWL825" s="14"/>
      <c r="QWM825" s="14"/>
      <c r="QWN825" s="14"/>
      <c r="QWO825" s="14"/>
      <c r="QWP825" s="14"/>
      <c r="QWQ825" s="14"/>
      <c r="QWR825" s="14"/>
      <c r="QWS825" s="14"/>
      <c r="QWT825" s="14"/>
      <c r="QWU825" s="14"/>
      <c r="QWV825" s="14"/>
      <c r="QWW825" s="14"/>
      <c r="QWX825" s="14"/>
      <c r="QWY825" s="14"/>
      <c r="QWZ825" s="14"/>
      <c r="QXA825" s="14"/>
      <c r="QXB825" s="14"/>
      <c r="QXC825" s="14"/>
      <c r="QXD825" s="14"/>
      <c r="QXE825" s="14"/>
      <c r="QXF825" s="14"/>
      <c r="QXG825" s="14"/>
      <c r="QXH825" s="14"/>
      <c r="QXI825" s="14"/>
      <c r="QXJ825" s="14"/>
      <c r="QXK825" s="14"/>
      <c r="QXL825" s="14"/>
      <c r="QXM825" s="14"/>
      <c r="QXN825" s="14"/>
      <c r="QXO825" s="14"/>
      <c r="QXP825" s="14"/>
      <c r="QXQ825" s="14"/>
      <c r="QXR825" s="14"/>
      <c r="QXS825" s="14"/>
      <c r="QXT825" s="14"/>
      <c r="QXU825" s="14"/>
      <c r="QXV825" s="14"/>
      <c r="QXW825" s="14"/>
      <c r="QXX825" s="14"/>
      <c r="QXY825" s="14"/>
      <c r="QXZ825" s="14"/>
      <c r="QYA825" s="14"/>
      <c r="QYB825" s="14"/>
      <c r="QYC825" s="14"/>
      <c r="QYD825" s="14"/>
      <c r="QYE825" s="14"/>
      <c r="QYF825" s="14"/>
      <c r="QYG825" s="14"/>
      <c r="QYH825" s="14"/>
      <c r="QYI825" s="14"/>
      <c r="QYJ825" s="14"/>
      <c r="QYK825" s="14"/>
      <c r="QYL825" s="14"/>
      <c r="QYM825" s="14"/>
      <c r="QYN825" s="14"/>
      <c r="QYO825" s="14"/>
      <c r="QYP825" s="14"/>
      <c r="QYQ825" s="14"/>
      <c r="QYR825" s="14"/>
      <c r="QYS825" s="14"/>
      <c r="QYT825" s="14"/>
      <c r="QYU825" s="14"/>
      <c r="QYV825" s="14"/>
      <c r="QYW825" s="14"/>
      <c r="QYX825" s="14"/>
      <c r="QYY825" s="14"/>
      <c r="QYZ825" s="14"/>
      <c r="QZA825" s="14"/>
      <c r="QZB825" s="14"/>
      <c r="QZC825" s="14"/>
      <c r="QZD825" s="14"/>
      <c r="QZE825" s="14"/>
      <c r="QZF825" s="14"/>
      <c r="QZG825" s="14"/>
      <c r="QZH825" s="14"/>
      <c r="QZI825" s="14"/>
      <c r="QZJ825" s="14"/>
      <c r="QZK825" s="14"/>
      <c r="QZL825" s="14"/>
      <c r="QZM825" s="14"/>
      <c r="QZN825" s="14"/>
      <c r="QZO825" s="14"/>
      <c r="QZP825" s="14"/>
      <c r="QZQ825" s="14"/>
      <c r="QZR825" s="14"/>
      <c r="QZS825" s="14"/>
      <c r="QZT825" s="14"/>
      <c r="QZU825" s="14"/>
      <c r="QZV825" s="14"/>
      <c r="QZW825" s="14"/>
      <c r="QZX825" s="14"/>
      <c r="QZY825" s="14"/>
      <c r="QZZ825" s="14"/>
      <c r="RAA825" s="14"/>
      <c r="RAB825" s="14"/>
      <c r="RAC825" s="14"/>
      <c r="RAD825" s="14"/>
      <c r="RAE825" s="14"/>
      <c r="RAF825" s="14"/>
      <c r="RAG825" s="14"/>
      <c r="RAH825" s="14"/>
      <c r="RAI825" s="14"/>
      <c r="RAJ825" s="14"/>
      <c r="RAK825" s="14"/>
      <c r="RAL825" s="14"/>
      <c r="RAM825" s="14"/>
      <c r="RAN825" s="14"/>
      <c r="RAO825" s="14"/>
      <c r="RAP825" s="14"/>
      <c r="RAQ825" s="14"/>
      <c r="RAR825" s="14"/>
      <c r="RAS825" s="14"/>
      <c r="RAT825" s="14"/>
      <c r="RAU825" s="14"/>
      <c r="RAV825" s="14"/>
      <c r="RAW825" s="14"/>
      <c r="RAX825" s="14"/>
      <c r="RAY825" s="14"/>
      <c r="RAZ825" s="14"/>
      <c r="RBA825" s="14"/>
      <c r="RBB825" s="14"/>
      <c r="RBC825" s="14"/>
      <c r="RBD825" s="14"/>
      <c r="RBE825" s="14"/>
      <c r="RBF825" s="14"/>
      <c r="RBG825" s="14"/>
      <c r="RBH825" s="14"/>
      <c r="RBI825" s="14"/>
      <c r="RBJ825" s="14"/>
      <c r="RBK825" s="14"/>
      <c r="RBL825" s="14"/>
      <c r="RBM825" s="14"/>
      <c r="RBN825" s="14"/>
      <c r="RBO825" s="14"/>
      <c r="RBP825" s="14"/>
      <c r="RBQ825" s="14"/>
      <c r="RBR825" s="14"/>
      <c r="RBS825" s="14"/>
      <c r="RBT825" s="14"/>
      <c r="RBU825" s="14"/>
      <c r="RBV825" s="14"/>
      <c r="RBW825" s="14"/>
      <c r="RBX825" s="14"/>
      <c r="RBY825" s="14"/>
      <c r="RBZ825" s="14"/>
      <c r="RCA825" s="14"/>
      <c r="RCB825" s="14"/>
      <c r="RCC825" s="14"/>
      <c r="RCD825" s="14"/>
      <c r="RCE825" s="14"/>
      <c r="RCF825" s="14"/>
      <c r="RCG825" s="14"/>
      <c r="RCH825" s="14"/>
      <c r="RCI825" s="14"/>
      <c r="RCJ825" s="14"/>
      <c r="RCK825" s="14"/>
      <c r="RCL825" s="14"/>
      <c r="RCM825" s="14"/>
      <c r="RCN825" s="14"/>
      <c r="RCO825" s="14"/>
      <c r="RCP825" s="14"/>
      <c r="RCQ825" s="14"/>
      <c r="RCR825" s="14"/>
      <c r="RCS825" s="14"/>
      <c r="RCT825" s="14"/>
      <c r="RCU825" s="14"/>
      <c r="RCV825" s="14"/>
      <c r="RCW825" s="14"/>
      <c r="RCX825" s="14"/>
      <c r="RCY825" s="14"/>
      <c r="RCZ825" s="14"/>
      <c r="RDA825" s="14"/>
      <c r="RDB825" s="14"/>
      <c r="RDC825" s="14"/>
      <c r="RDD825" s="14"/>
      <c r="RDE825" s="14"/>
      <c r="RDF825" s="14"/>
      <c r="RDG825" s="14"/>
      <c r="RDH825" s="14"/>
      <c r="RDI825" s="14"/>
      <c r="RDJ825" s="14"/>
      <c r="RDK825" s="14"/>
      <c r="RDL825" s="14"/>
      <c r="RDM825" s="14"/>
      <c r="RDN825" s="14"/>
      <c r="RDO825" s="14"/>
      <c r="RDP825" s="14"/>
      <c r="RDQ825" s="14"/>
      <c r="RDR825" s="14"/>
      <c r="RDS825" s="14"/>
      <c r="RDT825" s="14"/>
      <c r="RDU825" s="14"/>
      <c r="RDV825" s="14"/>
      <c r="RDW825" s="14"/>
      <c r="RDX825" s="14"/>
      <c r="RDY825" s="14"/>
      <c r="RDZ825" s="14"/>
      <c r="REA825" s="14"/>
      <c r="REB825" s="14"/>
      <c r="REC825" s="14"/>
      <c r="RED825" s="14"/>
      <c r="REE825" s="14"/>
      <c r="REF825" s="14"/>
      <c r="REG825" s="14"/>
      <c r="REH825" s="14"/>
      <c r="REI825" s="14"/>
      <c r="REJ825" s="14"/>
      <c r="REK825" s="14"/>
      <c r="REL825" s="14"/>
      <c r="REM825" s="14"/>
      <c r="REN825" s="14"/>
      <c r="REO825" s="14"/>
      <c r="REP825" s="14"/>
      <c r="REQ825" s="14"/>
      <c r="RER825" s="14"/>
      <c r="RES825" s="14"/>
      <c r="RET825" s="14"/>
      <c r="REU825" s="14"/>
      <c r="REV825" s="14"/>
      <c r="REW825" s="14"/>
      <c r="REX825" s="14"/>
      <c r="REY825" s="14"/>
      <c r="REZ825" s="14"/>
      <c r="RFA825" s="14"/>
      <c r="RFB825" s="14"/>
      <c r="RFC825" s="14"/>
      <c r="RFD825" s="14"/>
      <c r="RFE825" s="14"/>
      <c r="RFF825" s="14"/>
      <c r="RFG825" s="14"/>
      <c r="RFH825" s="14"/>
      <c r="RFI825" s="14"/>
      <c r="RFJ825" s="14"/>
      <c r="RFK825" s="14"/>
      <c r="RFL825" s="14"/>
      <c r="RFM825" s="14"/>
      <c r="RFN825" s="14"/>
      <c r="RFO825" s="14"/>
      <c r="RFP825" s="14"/>
      <c r="RFQ825" s="14"/>
      <c r="RFR825" s="14"/>
      <c r="RFS825" s="14"/>
      <c r="RFT825" s="14"/>
      <c r="RFU825" s="14"/>
      <c r="RFV825" s="14"/>
      <c r="RFW825" s="14"/>
      <c r="RFX825" s="14"/>
      <c r="RFY825" s="14"/>
      <c r="RFZ825" s="14"/>
      <c r="RGA825" s="14"/>
      <c r="RGB825" s="14"/>
      <c r="RGC825" s="14"/>
      <c r="RGD825" s="14"/>
      <c r="RGE825" s="14"/>
      <c r="RGF825" s="14"/>
      <c r="RGG825" s="14"/>
      <c r="RGH825" s="14"/>
      <c r="RGI825" s="14"/>
      <c r="RGJ825" s="14"/>
      <c r="RGK825" s="14"/>
      <c r="RGL825" s="14"/>
      <c r="RGM825" s="14"/>
      <c r="RGN825" s="14"/>
      <c r="RGO825" s="14"/>
      <c r="RGP825" s="14"/>
      <c r="RGQ825" s="14"/>
      <c r="RGR825" s="14"/>
      <c r="RGS825" s="14"/>
      <c r="RGT825" s="14"/>
      <c r="RGU825" s="14"/>
      <c r="RGV825" s="14"/>
      <c r="RGW825" s="14"/>
      <c r="RGX825" s="14"/>
      <c r="RGY825" s="14"/>
      <c r="RGZ825" s="14"/>
      <c r="RHA825" s="14"/>
      <c r="RHB825" s="14"/>
      <c r="RHC825" s="14"/>
      <c r="RHD825" s="14"/>
      <c r="RHE825" s="14"/>
      <c r="RHF825" s="14"/>
      <c r="RHG825" s="14"/>
      <c r="RHH825" s="14"/>
      <c r="RHI825" s="14"/>
      <c r="RHJ825" s="14"/>
      <c r="RHK825" s="14"/>
      <c r="RHL825" s="14"/>
      <c r="RHM825" s="14"/>
      <c r="RHN825" s="14"/>
      <c r="RHO825" s="14"/>
      <c r="RHP825" s="14"/>
      <c r="RHQ825" s="14"/>
      <c r="RHR825" s="14"/>
      <c r="RHS825" s="14"/>
      <c r="RHT825" s="14"/>
      <c r="RHU825" s="14"/>
      <c r="RHV825" s="14"/>
      <c r="RHW825" s="14"/>
      <c r="RHX825" s="14"/>
      <c r="RHY825" s="14"/>
      <c r="RHZ825" s="14"/>
      <c r="RIA825" s="14"/>
      <c r="RIB825" s="14"/>
      <c r="RIC825" s="14"/>
      <c r="RID825" s="14"/>
      <c r="RIE825" s="14"/>
      <c r="RIF825" s="14"/>
      <c r="RIG825" s="14"/>
      <c r="RIH825" s="14"/>
      <c r="RII825" s="14"/>
      <c r="RIJ825" s="14"/>
      <c r="RIK825" s="14"/>
      <c r="RIL825" s="14"/>
      <c r="RIM825" s="14"/>
      <c r="RIN825" s="14"/>
      <c r="RIO825" s="14"/>
      <c r="RIP825" s="14"/>
      <c r="RIQ825" s="14"/>
      <c r="RIR825" s="14"/>
      <c r="RIS825" s="14"/>
      <c r="RIT825" s="14"/>
      <c r="RIU825" s="14"/>
      <c r="RIV825" s="14"/>
      <c r="RIW825" s="14"/>
      <c r="RIX825" s="14"/>
      <c r="RIY825" s="14"/>
      <c r="RIZ825" s="14"/>
      <c r="RJA825" s="14"/>
      <c r="RJB825" s="14"/>
      <c r="RJC825" s="14"/>
      <c r="RJD825" s="14"/>
      <c r="RJE825" s="14"/>
      <c r="RJF825" s="14"/>
      <c r="RJG825" s="14"/>
      <c r="RJH825" s="14"/>
      <c r="RJI825" s="14"/>
      <c r="RJJ825" s="14"/>
      <c r="RJK825" s="14"/>
      <c r="RJL825" s="14"/>
      <c r="RJM825" s="14"/>
      <c r="RJN825" s="14"/>
      <c r="RJO825" s="14"/>
      <c r="RJP825" s="14"/>
      <c r="RJQ825" s="14"/>
      <c r="RJR825" s="14"/>
      <c r="RJS825" s="14"/>
      <c r="RJT825" s="14"/>
      <c r="RJU825" s="14"/>
      <c r="RJV825" s="14"/>
      <c r="RJW825" s="14"/>
      <c r="RJX825" s="14"/>
      <c r="RJY825" s="14"/>
      <c r="RJZ825" s="14"/>
      <c r="RKA825" s="14"/>
      <c r="RKB825" s="14"/>
      <c r="RKC825" s="14"/>
      <c r="RKD825" s="14"/>
      <c r="RKE825" s="14"/>
      <c r="RKF825" s="14"/>
      <c r="RKG825" s="14"/>
      <c r="RKH825" s="14"/>
      <c r="RKI825" s="14"/>
      <c r="RKJ825" s="14"/>
      <c r="RKK825" s="14"/>
      <c r="RKL825" s="14"/>
      <c r="RKM825" s="14"/>
      <c r="RKN825" s="14"/>
      <c r="RKO825" s="14"/>
      <c r="RKP825" s="14"/>
      <c r="RKQ825" s="14"/>
      <c r="RKR825" s="14"/>
      <c r="RKS825" s="14"/>
      <c r="RKT825" s="14"/>
      <c r="RKU825" s="14"/>
      <c r="RKV825" s="14"/>
      <c r="RKW825" s="14"/>
      <c r="RKX825" s="14"/>
      <c r="RKY825" s="14"/>
      <c r="RKZ825" s="14"/>
      <c r="RLA825" s="14"/>
      <c r="RLB825" s="14"/>
      <c r="RLC825" s="14"/>
      <c r="RLD825" s="14"/>
      <c r="RLE825" s="14"/>
      <c r="RLF825" s="14"/>
      <c r="RLG825" s="14"/>
      <c r="RLH825" s="14"/>
      <c r="RLI825" s="14"/>
      <c r="RLJ825" s="14"/>
      <c r="RLK825" s="14"/>
      <c r="RLL825" s="14"/>
      <c r="RLM825" s="14"/>
      <c r="RLN825" s="14"/>
      <c r="RLO825" s="14"/>
      <c r="RLP825" s="14"/>
      <c r="RLQ825" s="14"/>
      <c r="RLR825" s="14"/>
      <c r="RLS825" s="14"/>
      <c r="RLT825" s="14"/>
      <c r="RLU825" s="14"/>
      <c r="RLV825" s="14"/>
      <c r="RLW825" s="14"/>
      <c r="RLX825" s="14"/>
      <c r="RLY825" s="14"/>
      <c r="RLZ825" s="14"/>
      <c r="RMA825" s="14"/>
      <c r="RMB825" s="14"/>
      <c r="RMC825" s="14"/>
      <c r="RMD825" s="14"/>
      <c r="RME825" s="14"/>
      <c r="RMF825" s="14"/>
      <c r="RMG825" s="14"/>
      <c r="RMH825" s="14"/>
      <c r="RMI825" s="14"/>
      <c r="RMJ825" s="14"/>
      <c r="RMK825" s="14"/>
      <c r="RML825" s="14"/>
      <c r="RMM825" s="14"/>
      <c r="RMN825" s="14"/>
      <c r="RMO825" s="14"/>
      <c r="RMP825" s="14"/>
      <c r="RMQ825" s="14"/>
      <c r="RMR825" s="14"/>
      <c r="RMS825" s="14"/>
      <c r="RMT825" s="14"/>
      <c r="RMU825" s="14"/>
      <c r="RMV825" s="14"/>
      <c r="RMW825" s="14"/>
      <c r="RMX825" s="14"/>
      <c r="RMY825" s="14"/>
      <c r="RMZ825" s="14"/>
      <c r="RNA825" s="14"/>
      <c r="RNB825" s="14"/>
      <c r="RNC825" s="14"/>
      <c r="RND825" s="14"/>
      <c r="RNE825" s="14"/>
      <c r="RNF825" s="14"/>
      <c r="RNG825" s="14"/>
      <c r="RNH825" s="14"/>
      <c r="RNI825" s="14"/>
      <c r="RNJ825" s="14"/>
      <c r="RNK825" s="14"/>
      <c r="RNL825" s="14"/>
      <c r="RNM825" s="14"/>
      <c r="RNN825" s="14"/>
      <c r="RNO825" s="14"/>
      <c r="RNP825" s="14"/>
      <c r="RNQ825" s="14"/>
      <c r="RNR825" s="14"/>
      <c r="RNS825" s="14"/>
      <c r="RNT825" s="14"/>
      <c r="RNU825" s="14"/>
      <c r="RNV825" s="14"/>
      <c r="RNW825" s="14"/>
      <c r="RNX825" s="14"/>
      <c r="RNY825" s="14"/>
      <c r="RNZ825" s="14"/>
      <c r="ROA825" s="14"/>
      <c r="ROB825" s="14"/>
      <c r="ROC825" s="14"/>
      <c r="ROD825" s="14"/>
      <c r="ROE825" s="14"/>
      <c r="ROF825" s="14"/>
      <c r="ROG825" s="14"/>
      <c r="ROH825" s="14"/>
      <c r="ROI825" s="14"/>
      <c r="ROJ825" s="14"/>
      <c r="ROK825" s="14"/>
      <c r="ROL825" s="14"/>
      <c r="ROM825" s="14"/>
      <c r="RON825" s="14"/>
      <c r="ROO825" s="14"/>
      <c r="ROP825" s="14"/>
      <c r="ROQ825" s="14"/>
      <c r="ROR825" s="14"/>
      <c r="ROS825" s="14"/>
      <c r="ROT825" s="14"/>
      <c r="ROU825" s="14"/>
      <c r="ROV825" s="14"/>
      <c r="ROW825" s="14"/>
      <c r="ROX825" s="14"/>
      <c r="ROY825" s="14"/>
      <c r="ROZ825" s="14"/>
      <c r="RPA825" s="14"/>
      <c r="RPB825" s="14"/>
      <c r="RPC825" s="14"/>
      <c r="RPD825" s="14"/>
      <c r="RPE825" s="14"/>
      <c r="RPF825" s="14"/>
      <c r="RPG825" s="14"/>
      <c r="RPH825" s="14"/>
      <c r="RPI825" s="14"/>
      <c r="RPJ825" s="14"/>
      <c r="RPK825" s="14"/>
      <c r="RPL825" s="14"/>
      <c r="RPM825" s="14"/>
      <c r="RPN825" s="14"/>
      <c r="RPO825" s="14"/>
      <c r="RPP825" s="14"/>
      <c r="RPQ825" s="14"/>
      <c r="RPR825" s="14"/>
      <c r="RPS825" s="14"/>
      <c r="RPT825" s="14"/>
      <c r="RPU825" s="14"/>
      <c r="RPV825" s="14"/>
      <c r="RPW825" s="14"/>
      <c r="RPX825" s="14"/>
      <c r="RPY825" s="14"/>
      <c r="RPZ825" s="14"/>
      <c r="RQA825" s="14"/>
      <c r="RQB825" s="14"/>
      <c r="RQC825" s="14"/>
      <c r="RQD825" s="14"/>
      <c r="RQE825" s="14"/>
      <c r="RQF825" s="14"/>
      <c r="RQG825" s="14"/>
      <c r="RQH825" s="14"/>
      <c r="RQI825" s="14"/>
      <c r="RQJ825" s="14"/>
      <c r="RQK825" s="14"/>
      <c r="RQL825" s="14"/>
      <c r="RQM825" s="14"/>
      <c r="RQN825" s="14"/>
      <c r="RQO825" s="14"/>
      <c r="RQP825" s="14"/>
      <c r="RQQ825" s="14"/>
      <c r="RQR825" s="14"/>
      <c r="RQS825" s="14"/>
      <c r="RQT825" s="14"/>
      <c r="RQU825" s="14"/>
      <c r="RQV825" s="14"/>
      <c r="RQW825" s="14"/>
      <c r="RQX825" s="14"/>
      <c r="RQY825" s="14"/>
      <c r="RQZ825" s="14"/>
      <c r="RRA825" s="14"/>
      <c r="RRB825" s="14"/>
      <c r="RRC825" s="14"/>
      <c r="RRD825" s="14"/>
      <c r="RRE825" s="14"/>
      <c r="RRF825" s="14"/>
      <c r="RRG825" s="14"/>
      <c r="RRH825" s="14"/>
      <c r="RRI825" s="14"/>
      <c r="RRJ825" s="14"/>
      <c r="RRK825" s="14"/>
      <c r="RRL825" s="14"/>
      <c r="RRM825" s="14"/>
      <c r="RRN825" s="14"/>
      <c r="RRO825" s="14"/>
      <c r="RRP825" s="14"/>
      <c r="RRQ825" s="14"/>
      <c r="RRR825" s="14"/>
      <c r="RRS825" s="14"/>
      <c r="RRT825" s="14"/>
      <c r="RRU825" s="14"/>
      <c r="RRV825" s="14"/>
      <c r="RRW825" s="14"/>
      <c r="RRX825" s="14"/>
      <c r="RRY825" s="14"/>
      <c r="RRZ825" s="14"/>
      <c r="RSA825" s="14"/>
      <c r="RSB825" s="14"/>
      <c r="RSC825" s="14"/>
      <c r="RSD825" s="14"/>
      <c r="RSE825" s="14"/>
      <c r="RSF825" s="14"/>
      <c r="RSG825" s="14"/>
      <c r="RSH825" s="14"/>
      <c r="RSI825" s="14"/>
      <c r="RSJ825" s="14"/>
      <c r="RSK825" s="14"/>
      <c r="RSL825" s="14"/>
      <c r="RSM825" s="14"/>
      <c r="RSN825" s="14"/>
      <c r="RSO825" s="14"/>
      <c r="RSP825" s="14"/>
      <c r="RSQ825" s="14"/>
      <c r="RSR825" s="14"/>
      <c r="RSS825" s="14"/>
      <c r="RST825" s="14"/>
      <c r="RSU825" s="14"/>
      <c r="RSV825" s="14"/>
      <c r="RSW825" s="14"/>
      <c r="RSX825" s="14"/>
      <c r="RSY825" s="14"/>
      <c r="RSZ825" s="14"/>
      <c r="RTA825" s="14"/>
      <c r="RTB825" s="14"/>
      <c r="RTC825" s="14"/>
      <c r="RTD825" s="14"/>
      <c r="RTE825" s="14"/>
      <c r="RTF825" s="14"/>
      <c r="RTG825" s="14"/>
      <c r="RTH825" s="14"/>
      <c r="RTI825" s="14"/>
      <c r="RTJ825" s="14"/>
      <c r="RTK825" s="14"/>
      <c r="RTL825" s="14"/>
      <c r="RTM825" s="14"/>
      <c r="RTN825" s="14"/>
      <c r="RTO825" s="14"/>
      <c r="RTP825" s="14"/>
      <c r="RTQ825" s="14"/>
      <c r="RTR825" s="14"/>
      <c r="RTS825" s="14"/>
      <c r="RTT825" s="14"/>
      <c r="RTU825" s="14"/>
      <c r="RTV825" s="14"/>
      <c r="RTW825" s="14"/>
      <c r="RTX825" s="14"/>
      <c r="RTY825" s="14"/>
      <c r="RTZ825" s="14"/>
      <c r="RUA825" s="14"/>
      <c r="RUB825" s="14"/>
      <c r="RUC825" s="14"/>
      <c r="RUD825" s="14"/>
      <c r="RUE825" s="14"/>
      <c r="RUF825" s="14"/>
      <c r="RUG825" s="14"/>
      <c r="RUH825" s="14"/>
      <c r="RUI825" s="14"/>
      <c r="RUJ825" s="14"/>
      <c r="RUK825" s="14"/>
      <c r="RUL825" s="14"/>
      <c r="RUM825" s="14"/>
      <c r="RUN825" s="14"/>
      <c r="RUO825" s="14"/>
      <c r="RUP825" s="14"/>
      <c r="RUQ825" s="14"/>
      <c r="RUR825" s="14"/>
      <c r="RUS825" s="14"/>
      <c r="RUT825" s="14"/>
      <c r="RUU825" s="14"/>
      <c r="RUV825" s="14"/>
      <c r="RUW825" s="14"/>
      <c r="RUX825" s="14"/>
      <c r="RUY825" s="14"/>
      <c r="RUZ825" s="14"/>
      <c r="RVA825" s="14"/>
      <c r="RVB825" s="14"/>
      <c r="RVC825" s="14"/>
      <c r="RVD825" s="14"/>
      <c r="RVE825" s="14"/>
      <c r="RVF825" s="14"/>
      <c r="RVG825" s="14"/>
      <c r="RVH825" s="14"/>
      <c r="RVI825" s="14"/>
      <c r="RVJ825" s="14"/>
      <c r="RVK825" s="14"/>
      <c r="RVL825" s="14"/>
      <c r="RVM825" s="14"/>
      <c r="RVN825" s="14"/>
      <c r="RVO825" s="14"/>
      <c r="RVP825" s="14"/>
      <c r="RVQ825" s="14"/>
      <c r="RVR825" s="14"/>
      <c r="RVS825" s="14"/>
      <c r="RVT825" s="14"/>
      <c r="RVU825" s="14"/>
      <c r="RVV825" s="14"/>
      <c r="RVW825" s="14"/>
      <c r="RVX825" s="14"/>
      <c r="RVY825" s="14"/>
      <c r="RVZ825" s="14"/>
      <c r="RWA825" s="14"/>
      <c r="RWB825" s="14"/>
      <c r="RWC825" s="14"/>
      <c r="RWD825" s="14"/>
      <c r="RWE825" s="14"/>
      <c r="RWF825" s="14"/>
      <c r="RWG825" s="14"/>
      <c r="RWH825" s="14"/>
      <c r="RWI825" s="14"/>
      <c r="RWJ825" s="14"/>
      <c r="RWK825" s="14"/>
      <c r="RWL825" s="14"/>
      <c r="RWM825" s="14"/>
      <c r="RWN825" s="14"/>
      <c r="RWO825" s="14"/>
      <c r="RWP825" s="14"/>
      <c r="RWQ825" s="14"/>
      <c r="RWR825" s="14"/>
      <c r="RWS825" s="14"/>
      <c r="RWT825" s="14"/>
      <c r="RWU825" s="14"/>
      <c r="RWV825" s="14"/>
      <c r="RWW825" s="14"/>
      <c r="RWX825" s="14"/>
      <c r="RWY825" s="14"/>
      <c r="RWZ825" s="14"/>
      <c r="RXA825" s="14"/>
      <c r="RXB825" s="14"/>
      <c r="RXC825" s="14"/>
      <c r="RXD825" s="14"/>
      <c r="RXE825" s="14"/>
      <c r="RXF825" s="14"/>
      <c r="RXG825" s="14"/>
      <c r="RXH825" s="14"/>
      <c r="RXI825" s="14"/>
      <c r="RXJ825" s="14"/>
      <c r="RXK825" s="14"/>
      <c r="RXL825" s="14"/>
      <c r="RXM825" s="14"/>
      <c r="RXN825" s="14"/>
      <c r="RXO825" s="14"/>
      <c r="RXP825" s="14"/>
      <c r="RXQ825" s="14"/>
      <c r="RXR825" s="14"/>
      <c r="RXS825" s="14"/>
      <c r="RXT825" s="14"/>
      <c r="RXU825" s="14"/>
      <c r="RXV825" s="14"/>
      <c r="RXW825" s="14"/>
      <c r="RXX825" s="14"/>
      <c r="RXY825" s="14"/>
      <c r="RXZ825" s="14"/>
      <c r="RYA825" s="14"/>
      <c r="RYB825" s="14"/>
      <c r="RYC825" s="14"/>
      <c r="RYD825" s="14"/>
      <c r="RYE825" s="14"/>
      <c r="RYF825" s="14"/>
      <c r="RYG825" s="14"/>
      <c r="RYH825" s="14"/>
      <c r="RYI825" s="14"/>
      <c r="RYJ825" s="14"/>
      <c r="RYK825" s="14"/>
      <c r="RYL825" s="14"/>
      <c r="RYM825" s="14"/>
      <c r="RYN825" s="14"/>
      <c r="RYO825" s="14"/>
      <c r="RYP825" s="14"/>
      <c r="RYQ825" s="14"/>
      <c r="RYR825" s="14"/>
      <c r="RYS825" s="14"/>
      <c r="RYT825" s="14"/>
      <c r="RYU825" s="14"/>
      <c r="RYV825" s="14"/>
      <c r="RYW825" s="14"/>
      <c r="RYX825" s="14"/>
      <c r="RYY825" s="14"/>
      <c r="RYZ825" s="14"/>
      <c r="RZA825" s="14"/>
      <c r="RZB825" s="14"/>
      <c r="RZC825" s="14"/>
      <c r="RZD825" s="14"/>
      <c r="RZE825" s="14"/>
      <c r="RZF825" s="14"/>
      <c r="RZG825" s="14"/>
      <c r="RZH825" s="14"/>
      <c r="RZI825" s="14"/>
      <c r="RZJ825" s="14"/>
      <c r="RZK825" s="14"/>
      <c r="RZL825" s="14"/>
      <c r="RZM825" s="14"/>
      <c r="RZN825" s="14"/>
      <c r="RZO825" s="14"/>
      <c r="RZP825" s="14"/>
      <c r="RZQ825" s="14"/>
      <c r="RZR825" s="14"/>
      <c r="RZS825" s="14"/>
      <c r="RZT825" s="14"/>
      <c r="RZU825" s="14"/>
      <c r="RZV825" s="14"/>
      <c r="RZW825" s="14"/>
      <c r="RZX825" s="14"/>
      <c r="RZY825" s="14"/>
      <c r="RZZ825" s="14"/>
      <c r="SAA825" s="14"/>
      <c r="SAB825" s="14"/>
      <c r="SAC825" s="14"/>
      <c r="SAD825" s="14"/>
      <c r="SAE825" s="14"/>
      <c r="SAF825" s="14"/>
      <c r="SAG825" s="14"/>
      <c r="SAH825" s="14"/>
      <c r="SAI825" s="14"/>
      <c r="SAJ825" s="14"/>
      <c r="SAK825" s="14"/>
      <c r="SAL825" s="14"/>
      <c r="SAM825" s="14"/>
      <c r="SAN825" s="14"/>
      <c r="SAO825" s="14"/>
      <c r="SAP825" s="14"/>
      <c r="SAQ825" s="14"/>
      <c r="SAR825" s="14"/>
      <c r="SAS825" s="14"/>
      <c r="SAT825" s="14"/>
      <c r="SAU825" s="14"/>
      <c r="SAV825" s="14"/>
      <c r="SAW825" s="14"/>
      <c r="SAX825" s="14"/>
      <c r="SAY825" s="14"/>
      <c r="SAZ825" s="14"/>
      <c r="SBA825" s="14"/>
      <c r="SBB825" s="14"/>
      <c r="SBC825" s="14"/>
      <c r="SBD825" s="14"/>
      <c r="SBE825" s="14"/>
      <c r="SBF825" s="14"/>
      <c r="SBG825" s="14"/>
      <c r="SBH825" s="14"/>
      <c r="SBI825" s="14"/>
      <c r="SBJ825" s="14"/>
      <c r="SBK825" s="14"/>
      <c r="SBL825" s="14"/>
      <c r="SBM825" s="14"/>
      <c r="SBN825" s="14"/>
      <c r="SBO825" s="14"/>
      <c r="SBP825" s="14"/>
      <c r="SBQ825" s="14"/>
      <c r="SBR825" s="14"/>
      <c r="SBS825" s="14"/>
      <c r="SBT825" s="14"/>
      <c r="SBU825" s="14"/>
      <c r="SBV825" s="14"/>
      <c r="SBW825" s="14"/>
      <c r="SBX825" s="14"/>
      <c r="SBY825" s="14"/>
      <c r="SBZ825" s="14"/>
      <c r="SCA825" s="14"/>
      <c r="SCB825" s="14"/>
      <c r="SCC825" s="14"/>
      <c r="SCD825" s="14"/>
      <c r="SCE825" s="14"/>
      <c r="SCF825" s="14"/>
      <c r="SCG825" s="14"/>
      <c r="SCH825" s="14"/>
      <c r="SCI825" s="14"/>
      <c r="SCJ825" s="14"/>
      <c r="SCK825" s="14"/>
      <c r="SCL825" s="14"/>
      <c r="SCM825" s="14"/>
      <c r="SCN825" s="14"/>
      <c r="SCO825" s="14"/>
      <c r="SCP825" s="14"/>
      <c r="SCQ825" s="14"/>
      <c r="SCR825" s="14"/>
      <c r="SCS825" s="14"/>
      <c r="SCT825" s="14"/>
      <c r="SCU825" s="14"/>
      <c r="SCV825" s="14"/>
      <c r="SCW825" s="14"/>
      <c r="SCX825" s="14"/>
      <c r="SCY825" s="14"/>
      <c r="SCZ825" s="14"/>
      <c r="SDA825" s="14"/>
      <c r="SDB825" s="14"/>
      <c r="SDC825" s="14"/>
      <c r="SDD825" s="14"/>
      <c r="SDE825" s="14"/>
      <c r="SDF825" s="14"/>
      <c r="SDG825" s="14"/>
      <c r="SDH825" s="14"/>
      <c r="SDI825" s="14"/>
      <c r="SDJ825" s="14"/>
      <c r="SDK825" s="14"/>
      <c r="SDL825" s="14"/>
      <c r="SDM825" s="14"/>
      <c r="SDN825" s="14"/>
      <c r="SDO825" s="14"/>
      <c r="SDP825" s="14"/>
      <c r="SDQ825" s="14"/>
      <c r="SDR825" s="14"/>
      <c r="SDS825" s="14"/>
      <c r="SDT825" s="14"/>
      <c r="SDU825" s="14"/>
      <c r="SDV825" s="14"/>
      <c r="SDW825" s="14"/>
      <c r="SDX825" s="14"/>
      <c r="SDY825" s="14"/>
      <c r="SDZ825" s="14"/>
      <c r="SEA825" s="14"/>
      <c r="SEB825" s="14"/>
      <c r="SEC825" s="14"/>
      <c r="SED825" s="14"/>
      <c r="SEE825" s="14"/>
      <c r="SEF825" s="14"/>
      <c r="SEG825" s="14"/>
      <c r="SEH825" s="14"/>
      <c r="SEI825" s="14"/>
      <c r="SEJ825" s="14"/>
      <c r="SEK825" s="14"/>
      <c r="SEL825" s="14"/>
      <c r="SEM825" s="14"/>
      <c r="SEN825" s="14"/>
      <c r="SEO825" s="14"/>
      <c r="SEP825" s="14"/>
      <c r="SEQ825" s="14"/>
      <c r="SER825" s="14"/>
      <c r="SES825" s="14"/>
      <c r="SET825" s="14"/>
      <c r="SEU825" s="14"/>
      <c r="SEV825" s="14"/>
      <c r="SEW825" s="14"/>
      <c r="SEX825" s="14"/>
      <c r="SEY825" s="14"/>
      <c r="SEZ825" s="14"/>
      <c r="SFA825" s="14"/>
      <c r="SFB825" s="14"/>
      <c r="SFC825" s="14"/>
      <c r="SFD825" s="14"/>
      <c r="SFE825" s="14"/>
      <c r="SFF825" s="14"/>
      <c r="SFG825" s="14"/>
      <c r="SFH825" s="14"/>
      <c r="SFI825" s="14"/>
      <c r="SFJ825" s="14"/>
      <c r="SFK825" s="14"/>
      <c r="SFL825" s="14"/>
      <c r="SFM825" s="14"/>
      <c r="SFN825" s="14"/>
      <c r="SFO825" s="14"/>
      <c r="SFP825" s="14"/>
      <c r="SFQ825" s="14"/>
      <c r="SFR825" s="14"/>
      <c r="SFS825" s="14"/>
      <c r="SFT825" s="14"/>
      <c r="SFU825" s="14"/>
      <c r="SFV825" s="14"/>
      <c r="SFW825" s="14"/>
      <c r="SFX825" s="14"/>
      <c r="SFY825" s="14"/>
      <c r="SFZ825" s="14"/>
      <c r="SGA825" s="14"/>
      <c r="SGB825" s="14"/>
      <c r="SGC825" s="14"/>
      <c r="SGD825" s="14"/>
      <c r="SGE825" s="14"/>
      <c r="SGF825" s="14"/>
      <c r="SGG825" s="14"/>
      <c r="SGH825" s="14"/>
      <c r="SGI825" s="14"/>
      <c r="SGJ825" s="14"/>
      <c r="SGK825" s="14"/>
      <c r="SGL825" s="14"/>
      <c r="SGM825" s="14"/>
      <c r="SGN825" s="14"/>
      <c r="SGO825" s="14"/>
      <c r="SGP825" s="14"/>
      <c r="SGQ825" s="14"/>
      <c r="SGR825" s="14"/>
      <c r="SGS825" s="14"/>
      <c r="SGT825" s="14"/>
      <c r="SGU825" s="14"/>
      <c r="SGV825" s="14"/>
      <c r="SGW825" s="14"/>
      <c r="SGX825" s="14"/>
      <c r="SGY825" s="14"/>
      <c r="SGZ825" s="14"/>
      <c r="SHA825" s="14"/>
      <c r="SHB825" s="14"/>
      <c r="SHC825" s="14"/>
      <c r="SHD825" s="14"/>
      <c r="SHE825" s="14"/>
      <c r="SHF825" s="14"/>
      <c r="SHG825" s="14"/>
      <c r="SHH825" s="14"/>
      <c r="SHI825" s="14"/>
      <c r="SHJ825" s="14"/>
      <c r="SHK825" s="14"/>
      <c r="SHL825" s="14"/>
      <c r="SHM825" s="14"/>
      <c r="SHN825" s="14"/>
      <c r="SHO825" s="14"/>
      <c r="SHP825" s="14"/>
      <c r="SHQ825" s="14"/>
      <c r="SHR825" s="14"/>
      <c r="SHS825" s="14"/>
      <c r="SHT825" s="14"/>
      <c r="SHU825" s="14"/>
      <c r="SHV825" s="14"/>
      <c r="SHW825" s="14"/>
      <c r="SHX825" s="14"/>
      <c r="SHY825" s="14"/>
      <c r="SHZ825" s="14"/>
      <c r="SIA825" s="14"/>
      <c r="SIB825" s="14"/>
      <c r="SIC825" s="14"/>
      <c r="SID825" s="14"/>
      <c r="SIE825" s="14"/>
      <c r="SIF825" s="14"/>
      <c r="SIG825" s="14"/>
      <c r="SIH825" s="14"/>
      <c r="SII825" s="14"/>
      <c r="SIJ825" s="14"/>
      <c r="SIK825" s="14"/>
      <c r="SIL825" s="14"/>
      <c r="SIM825" s="14"/>
      <c r="SIN825" s="14"/>
      <c r="SIO825" s="14"/>
      <c r="SIP825" s="14"/>
      <c r="SIQ825" s="14"/>
      <c r="SIR825" s="14"/>
      <c r="SIS825" s="14"/>
      <c r="SIT825" s="14"/>
      <c r="SIU825" s="14"/>
      <c r="SIV825" s="14"/>
      <c r="SIW825" s="14"/>
      <c r="SIX825" s="14"/>
      <c r="SIY825" s="14"/>
      <c r="SIZ825" s="14"/>
      <c r="SJA825" s="14"/>
      <c r="SJB825" s="14"/>
      <c r="SJC825" s="14"/>
      <c r="SJD825" s="14"/>
      <c r="SJE825" s="14"/>
      <c r="SJF825" s="14"/>
      <c r="SJG825" s="14"/>
      <c r="SJH825" s="14"/>
      <c r="SJI825" s="14"/>
      <c r="SJJ825" s="14"/>
      <c r="SJK825" s="14"/>
      <c r="SJL825" s="14"/>
      <c r="SJM825" s="14"/>
      <c r="SJN825" s="14"/>
      <c r="SJO825" s="14"/>
      <c r="SJP825" s="14"/>
      <c r="SJQ825" s="14"/>
      <c r="SJR825" s="14"/>
      <c r="SJS825" s="14"/>
      <c r="SJT825" s="14"/>
      <c r="SJU825" s="14"/>
      <c r="SJV825" s="14"/>
      <c r="SJW825" s="14"/>
      <c r="SJX825" s="14"/>
      <c r="SJY825" s="14"/>
      <c r="SJZ825" s="14"/>
      <c r="SKA825" s="14"/>
      <c r="SKB825" s="14"/>
      <c r="SKC825" s="14"/>
      <c r="SKD825" s="14"/>
      <c r="SKE825" s="14"/>
      <c r="SKF825" s="14"/>
      <c r="SKG825" s="14"/>
      <c r="SKH825" s="14"/>
      <c r="SKI825" s="14"/>
      <c r="SKJ825" s="14"/>
      <c r="SKK825" s="14"/>
      <c r="SKL825" s="14"/>
      <c r="SKM825" s="14"/>
      <c r="SKN825" s="14"/>
      <c r="SKO825" s="14"/>
      <c r="SKP825" s="14"/>
      <c r="SKQ825" s="14"/>
      <c r="SKR825" s="14"/>
      <c r="SKS825" s="14"/>
      <c r="SKT825" s="14"/>
      <c r="SKU825" s="14"/>
      <c r="SKV825" s="14"/>
      <c r="SKW825" s="14"/>
      <c r="SKX825" s="14"/>
      <c r="SKY825" s="14"/>
      <c r="SKZ825" s="14"/>
      <c r="SLA825" s="14"/>
      <c r="SLB825" s="14"/>
      <c r="SLC825" s="14"/>
      <c r="SLD825" s="14"/>
      <c r="SLE825" s="14"/>
      <c r="SLF825" s="14"/>
      <c r="SLG825" s="14"/>
      <c r="SLH825" s="14"/>
      <c r="SLI825" s="14"/>
      <c r="SLJ825" s="14"/>
      <c r="SLK825" s="14"/>
      <c r="SLL825" s="14"/>
      <c r="SLM825" s="14"/>
      <c r="SLN825" s="14"/>
      <c r="SLO825" s="14"/>
      <c r="SLP825" s="14"/>
      <c r="SLQ825" s="14"/>
      <c r="SLR825" s="14"/>
      <c r="SLS825" s="14"/>
      <c r="SLT825" s="14"/>
      <c r="SLU825" s="14"/>
      <c r="SLV825" s="14"/>
      <c r="SLW825" s="14"/>
      <c r="SLX825" s="14"/>
      <c r="SLY825" s="14"/>
      <c r="SLZ825" s="14"/>
      <c r="SMA825" s="14"/>
      <c r="SMB825" s="14"/>
      <c r="SMC825" s="14"/>
      <c r="SMD825" s="14"/>
      <c r="SME825" s="14"/>
      <c r="SMF825" s="14"/>
      <c r="SMG825" s="14"/>
      <c r="SMH825" s="14"/>
      <c r="SMI825" s="14"/>
      <c r="SMJ825" s="14"/>
      <c r="SMK825" s="14"/>
      <c r="SML825" s="14"/>
      <c r="SMM825" s="14"/>
      <c r="SMN825" s="14"/>
      <c r="SMO825" s="14"/>
      <c r="SMP825" s="14"/>
      <c r="SMQ825" s="14"/>
      <c r="SMR825" s="14"/>
      <c r="SMS825" s="14"/>
      <c r="SMT825" s="14"/>
      <c r="SMU825" s="14"/>
      <c r="SMV825" s="14"/>
      <c r="SMW825" s="14"/>
      <c r="SMX825" s="14"/>
      <c r="SMY825" s="14"/>
      <c r="SMZ825" s="14"/>
      <c r="SNA825" s="14"/>
      <c r="SNB825" s="14"/>
      <c r="SNC825" s="14"/>
      <c r="SND825" s="14"/>
      <c r="SNE825" s="14"/>
      <c r="SNF825" s="14"/>
      <c r="SNG825" s="14"/>
      <c r="SNH825" s="14"/>
      <c r="SNI825" s="14"/>
      <c r="SNJ825" s="14"/>
      <c r="SNK825" s="14"/>
      <c r="SNL825" s="14"/>
      <c r="SNM825" s="14"/>
      <c r="SNN825" s="14"/>
      <c r="SNO825" s="14"/>
      <c r="SNP825" s="14"/>
      <c r="SNQ825" s="14"/>
      <c r="SNR825" s="14"/>
      <c r="SNS825" s="14"/>
      <c r="SNT825" s="14"/>
      <c r="SNU825" s="14"/>
      <c r="SNV825" s="14"/>
      <c r="SNW825" s="14"/>
      <c r="SNX825" s="14"/>
      <c r="SNY825" s="14"/>
      <c r="SNZ825" s="14"/>
      <c r="SOA825" s="14"/>
      <c r="SOB825" s="14"/>
      <c r="SOC825" s="14"/>
      <c r="SOD825" s="14"/>
      <c r="SOE825" s="14"/>
      <c r="SOF825" s="14"/>
      <c r="SOG825" s="14"/>
      <c r="SOH825" s="14"/>
      <c r="SOI825" s="14"/>
      <c r="SOJ825" s="14"/>
      <c r="SOK825" s="14"/>
      <c r="SOL825" s="14"/>
      <c r="SOM825" s="14"/>
      <c r="SON825" s="14"/>
      <c r="SOO825" s="14"/>
      <c r="SOP825" s="14"/>
      <c r="SOQ825" s="14"/>
      <c r="SOR825" s="14"/>
      <c r="SOS825" s="14"/>
      <c r="SOT825" s="14"/>
      <c r="SOU825" s="14"/>
      <c r="SOV825" s="14"/>
      <c r="SOW825" s="14"/>
      <c r="SOX825" s="14"/>
      <c r="SOY825" s="14"/>
      <c r="SOZ825" s="14"/>
      <c r="SPA825" s="14"/>
      <c r="SPB825" s="14"/>
      <c r="SPC825" s="14"/>
      <c r="SPD825" s="14"/>
      <c r="SPE825" s="14"/>
      <c r="SPF825" s="14"/>
      <c r="SPG825" s="14"/>
      <c r="SPH825" s="14"/>
      <c r="SPI825" s="14"/>
      <c r="SPJ825" s="14"/>
      <c r="SPK825" s="14"/>
      <c r="SPL825" s="14"/>
      <c r="SPM825" s="14"/>
      <c r="SPN825" s="14"/>
      <c r="SPO825" s="14"/>
      <c r="SPP825" s="14"/>
      <c r="SPQ825" s="14"/>
      <c r="SPR825" s="14"/>
      <c r="SPS825" s="14"/>
      <c r="SPT825" s="14"/>
      <c r="SPU825" s="14"/>
      <c r="SPV825" s="14"/>
      <c r="SPW825" s="14"/>
      <c r="SPX825" s="14"/>
      <c r="SPY825" s="14"/>
      <c r="SPZ825" s="14"/>
      <c r="SQA825" s="14"/>
      <c r="SQB825" s="14"/>
      <c r="SQC825" s="14"/>
      <c r="SQD825" s="14"/>
      <c r="SQE825" s="14"/>
      <c r="SQF825" s="14"/>
      <c r="SQG825" s="14"/>
      <c r="SQH825" s="14"/>
      <c r="SQI825" s="14"/>
      <c r="SQJ825" s="14"/>
      <c r="SQK825" s="14"/>
      <c r="SQL825" s="14"/>
      <c r="SQM825" s="14"/>
      <c r="SQN825" s="14"/>
      <c r="SQO825" s="14"/>
      <c r="SQP825" s="14"/>
      <c r="SQQ825" s="14"/>
      <c r="SQR825" s="14"/>
      <c r="SQS825" s="14"/>
      <c r="SQT825" s="14"/>
      <c r="SQU825" s="14"/>
      <c r="SQV825" s="14"/>
      <c r="SQW825" s="14"/>
      <c r="SQX825" s="14"/>
      <c r="SQY825" s="14"/>
      <c r="SQZ825" s="14"/>
      <c r="SRA825" s="14"/>
      <c r="SRB825" s="14"/>
      <c r="SRC825" s="14"/>
      <c r="SRD825" s="14"/>
      <c r="SRE825" s="14"/>
      <c r="SRF825" s="14"/>
      <c r="SRG825" s="14"/>
      <c r="SRH825" s="14"/>
      <c r="SRI825" s="14"/>
      <c r="SRJ825" s="14"/>
      <c r="SRK825" s="14"/>
      <c r="SRL825" s="14"/>
      <c r="SRM825" s="14"/>
      <c r="SRN825" s="14"/>
      <c r="SRO825" s="14"/>
      <c r="SRP825" s="14"/>
      <c r="SRQ825" s="14"/>
      <c r="SRR825" s="14"/>
      <c r="SRS825" s="14"/>
      <c r="SRT825" s="14"/>
      <c r="SRU825" s="14"/>
      <c r="SRV825" s="14"/>
      <c r="SRW825" s="14"/>
      <c r="SRX825" s="14"/>
      <c r="SRY825" s="14"/>
      <c r="SRZ825" s="14"/>
      <c r="SSA825" s="14"/>
      <c r="SSB825" s="14"/>
      <c r="SSC825" s="14"/>
      <c r="SSD825" s="14"/>
      <c r="SSE825" s="14"/>
      <c r="SSF825" s="14"/>
      <c r="SSG825" s="14"/>
      <c r="SSH825" s="14"/>
      <c r="SSI825" s="14"/>
      <c r="SSJ825" s="14"/>
      <c r="SSK825" s="14"/>
      <c r="SSL825" s="14"/>
      <c r="SSM825" s="14"/>
      <c r="SSN825" s="14"/>
      <c r="SSO825" s="14"/>
      <c r="SSP825" s="14"/>
      <c r="SSQ825" s="14"/>
      <c r="SSR825" s="14"/>
      <c r="SSS825" s="14"/>
      <c r="SST825" s="14"/>
      <c r="SSU825" s="14"/>
      <c r="SSV825" s="14"/>
      <c r="SSW825" s="14"/>
      <c r="SSX825" s="14"/>
      <c r="SSY825" s="14"/>
      <c r="SSZ825" s="14"/>
      <c r="STA825" s="14"/>
      <c r="STB825" s="14"/>
      <c r="STC825" s="14"/>
      <c r="STD825" s="14"/>
      <c r="STE825" s="14"/>
      <c r="STF825" s="14"/>
      <c r="STG825" s="14"/>
      <c r="STH825" s="14"/>
      <c r="STI825" s="14"/>
      <c r="STJ825" s="14"/>
      <c r="STK825" s="14"/>
      <c r="STL825" s="14"/>
      <c r="STM825" s="14"/>
      <c r="STN825" s="14"/>
      <c r="STO825" s="14"/>
      <c r="STP825" s="14"/>
      <c r="STQ825" s="14"/>
      <c r="STR825" s="14"/>
      <c r="STS825" s="14"/>
      <c r="STT825" s="14"/>
      <c r="STU825" s="14"/>
      <c r="STV825" s="14"/>
      <c r="STW825" s="14"/>
      <c r="STX825" s="14"/>
      <c r="STY825" s="14"/>
      <c r="STZ825" s="14"/>
      <c r="SUA825" s="14"/>
      <c r="SUB825" s="14"/>
      <c r="SUC825" s="14"/>
      <c r="SUD825" s="14"/>
      <c r="SUE825" s="14"/>
      <c r="SUF825" s="14"/>
      <c r="SUG825" s="14"/>
      <c r="SUH825" s="14"/>
      <c r="SUI825" s="14"/>
      <c r="SUJ825" s="14"/>
      <c r="SUK825" s="14"/>
      <c r="SUL825" s="14"/>
      <c r="SUM825" s="14"/>
      <c r="SUN825" s="14"/>
      <c r="SUO825" s="14"/>
      <c r="SUP825" s="14"/>
      <c r="SUQ825" s="14"/>
      <c r="SUR825" s="14"/>
      <c r="SUS825" s="14"/>
      <c r="SUT825" s="14"/>
      <c r="SUU825" s="14"/>
      <c r="SUV825" s="14"/>
      <c r="SUW825" s="14"/>
      <c r="SUX825" s="14"/>
      <c r="SUY825" s="14"/>
      <c r="SUZ825" s="14"/>
      <c r="SVA825" s="14"/>
      <c r="SVB825" s="14"/>
      <c r="SVC825" s="14"/>
      <c r="SVD825" s="14"/>
      <c r="SVE825" s="14"/>
      <c r="SVF825" s="14"/>
      <c r="SVG825" s="14"/>
      <c r="SVH825" s="14"/>
      <c r="SVI825" s="14"/>
      <c r="SVJ825" s="14"/>
      <c r="SVK825" s="14"/>
      <c r="SVL825" s="14"/>
      <c r="SVM825" s="14"/>
      <c r="SVN825" s="14"/>
      <c r="SVO825" s="14"/>
      <c r="SVP825" s="14"/>
      <c r="SVQ825" s="14"/>
      <c r="SVR825" s="14"/>
      <c r="SVS825" s="14"/>
      <c r="SVT825" s="14"/>
      <c r="SVU825" s="14"/>
      <c r="SVV825" s="14"/>
      <c r="SVW825" s="14"/>
      <c r="SVX825" s="14"/>
      <c r="SVY825" s="14"/>
      <c r="SVZ825" s="14"/>
      <c r="SWA825" s="14"/>
      <c r="SWB825" s="14"/>
      <c r="SWC825" s="14"/>
      <c r="SWD825" s="14"/>
      <c r="SWE825" s="14"/>
      <c r="SWF825" s="14"/>
      <c r="SWG825" s="14"/>
      <c r="SWH825" s="14"/>
      <c r="SWI825" s="14"/>
      <c r="SWJ825" s="14"/>
      <c r="SWK825" s="14"/>
      <c r="SWL825" s="14"/>
      <c r="SWM825" s="14"/>
      <c r="SWN825" s="14"/>
      <c r="SWO825" s="14"/>
      <c r="SWP825" s="14"/>
      <c r="SWQ825" s="14"/>
      <c r="SWR825" s="14"/>
      <c r="SWS825" s="14"/>
      <c r="SWT825" s="14"/>
      <c r="SWU825" s="14"/>
      <c r="SWV825" s="14"/>
      <c r="SWW825" s="14"/>
      <c r="SWX825" s="14"/>
      <c r="SWY825" s="14"/>
      <c r="SWZ825" s="14"/>
      <c r="SXA825" s="14"/>
      <c r="SXB825" s="14"/>
      <c r="SXC825" s="14"/>
      <c r="SXD825" s="14"/>
      <c r="SXE825" s="14"/>
      <c r="SXF825" s="14"/>
      <c r="SXG825" s="14"/>
      <c r="SXH825" s="14"/>
      <c r="SXI825" s="14"/>
      <c r="SXJ825" s="14"/>
      <c r="SXK825" s="14"/>
      <c r="SXL825" s="14"/>
      <c r="SXM825" s="14"/>
      <c r="SXN825" s="14"/>
      <c r="SXO825" s="14"/>
      <c r="SXP825" s="14"/>
      <c r="SXQ825" s="14"/>
      <c r="SXR825" s="14"/>
      <c r="SXS825" s="14"/>
      <c r="SXT825" s="14"/>
      <c r="SXU825" s="14"/>
      <c r="SXV825" s="14"/>
      <c r="SXW825" s="14"/>
      <c r="SXX825" s="14"/>
      <c r="SXY825" s="14"/>
      <c r="SXZ825" s="14"/>
      <c r="SYA825" s="14"/>
      <c r="SYB825" s="14"/>
      <c r="SYC825" s="14"/>
      <c r="SYD825" s="14"/>
      <c r="SYE825" s="14"/>
      <c r="SYF825" s="14"/>
      <c r="SYG825" s="14"/>
      <c r="SYH825" s="14"/>
      <c r="SYI825" s="14"/>
      <c r="SYJ825" s="14"/>
      <c r="SYK825" s="14"/>
      <c r="SYL825" s="14"/>
      <c r="SYM825" s="14"/>
      <c r="SYN825" s="14"/>
      <c r="SYO825" s="14"/>
      <c r="SYP825" s="14"/>
      <c r="SYQ825" s="14"/>
      <c r="SYR825" s="14"/>
      <c r="SYS825" s="14"/>
      <c r="SYT825" s="14"/>
      <c r="SYU825" s="14"/>
      <c r="SYV825" s="14"/>
      <c r="SYW825" s="14"/>
      <c r="SYX825" s="14"/>
      <c r="SYY825" s="14"/>
      <c r="SYZ825" s="14"/>
      <c r="SZA825" s="14"/>
      <c r="SZB825" s="14"/>
      <c r="SZC825" s="14"/>
      <c r="SZD825" s="14"/>
      <c r="SZE825" s="14"/>
      <c r="SZF825" s="14"/>
      <c r="SZG825" s="14"/>
      <c r="SZH825" s="14"/>
      <c r="SZI825" s="14"/>
      <c r="SZJ825" s="14"/>
      <c r="SZK825" s="14"/>
      <c r="SZL825" s="14"/>
      <c r="SZM825" s="14"/>
      <c r="SZN825" s="14"/>
      <c r="SZO825" s="14"/>
      <c r="SZP825" s="14"/>
      <c r="SZQ825" s="14"/>
      <c r="SZR825" s="14"/>
      <c r="SZS825" s="14"/>
      <c r="SZT825" s="14"/>
      <c r="SZU825" s="14"/>
      <c r="SZV825" s="14"/>
      <c r="SZW825" s="14"/>
      <c r="SZX825" s="14"/>
      <c r="SZY825" s="14"/>
      <c r="SZZ825" s="14"/>
      <c r="TAA825" s="14"/>
      <c r="TAB825" s="14"/>
      <c r="TAC825" s="14"/>
      <c r="TAD825" s="14"/>
      <c r="TAE825" s="14"/>
      <c r="TAF825" s="14"/>
      <c r="TAG825" s="14"/>
      <c r="TAH825" s="14"/>
      <c r="TAI825" s="14"/>
      <c r="TAJ825" s="14"/>
      <c r="TAK825" s="14"/>
      <c r="TAL825" s="14"/>
      <c r="TAM825" s="14"/>
      <c r="TAN825" s="14"/>
      <c r="TAO825" s="14"/>
      <c r="TAP825" s="14"/>
      <c r="TAQ825" s="14"/>
      <c r="TAR825" s="14"/>
      <c r="TAS825" s="14"/>
      <c r="TAT825" s="14"/>
      <c r="TAU825" s="14"/>
      <c r="TAV825" s="14"/>
      <c r="TAW825" s="14"/>
      <c r="TAX825" s="14"/>
      <c r="TAY825" s="14"/>
      <c r="TAZ825" s="14"/>
      <c r="TBA825" s="14"/>
      <c r="TBB825" s="14"/>
      <c r="TBC825" s="14"/>
      <c r="TBD825" s="14"/>
      <c r="TBE825" s="14"/>
      <c r="TBF825" s="14"/>
      <c r="TBG825" s="14"/>
      <c r="TBH825" s="14"/>
      <c r="TBI825" s="14"/>
      <c r="TBJ825" s="14"/>
      <c r="TBK825" s="14"/>
      <c r="TBL825" s="14"/>
      <c r="TBM825" s="14"/>
      <c r="TBN825" s="14"/>
      <c r="TBO825" s="14"/>
      <c r="TBP825" s="14"/>
      <c r="TBQ825" s="14"/>
      <c r="TBR825" s="14"/>
      <c r="TBS825" s="14"/>
      <c r="TBT825" s="14"/>
      <c r="TBU825" s="14"/>
      <c r="TBV825" s="14"/>
      <c r="TBW825" s="14"/>
      <c r="TBX825" s="14"/>
      <c r="TBY825" s="14"/>
      <c r="TBZ825" s="14"/>
      <c r="TCA825" s="14"/>
      <c r="TCB825" s="14"/>
      <c r="TCC825" s="14"/>
      <c r="TCD825" s="14"/>
      <c r="TCE825" s="14"/>
      <c r="TCF825" s="14"/>
      <c r="TCG825" s="14"/>
      <c r="TCH825" s="14"/>
      <c r="TCI825" s="14"/>
      <c r="TCJ825" s="14"/>
      <c r="TCK825" s="14"/>
      <c r="TCL825" s="14"/>
      <c r="TCM825" s="14"/>
      <c r="TCN825" s="14"/>
      <c r="TCO825" s="14"/>
      <c r="TCP825" s="14"/>
      <c r="TCQ825" s="14"/>
      <c r="TCR825" s="14"/>
      <c r="TCS825" s="14"/>
      <c r="TCT825" s="14"/>
      <c r="TCU825" s="14"/>
      <c r="TCV825" s="14"/>
      <c r="TCW825" s="14"/>
      <c r="TCX825" s="14"/>
      <c r="TCY825" s="14"/>
      <c r="TCZ825" s="14"/>
      <c r="TDA825" s="14"/>
      <c r="TDB825" s="14"/>
      <c r="TDC825" s="14"/>
      <c r="TDD825" s="14"/>
      <c r="TDE825" s="14"/>
      <c r="TDF825" s="14"/>
      <c r="TDG825" s="14"/>
      <c r="TDH825" s="14"/>
      <c r="TDI825" s="14"/>
      <c r="TDJ825" s="14"/>
      <c r="TDK825" s="14"/>
      <c r="TDL825" s="14"/>
      <c r="TDM825" s="14"/>
      <c r="TDN825" s="14"/>
      <c r="TDO825" s="14"/>
      <c r="TDP825" s="14"/>
      <c r="TDQ825" s="14"/>
      <c r="TDR825" s="14"/>
      <c r="TDS825" s="14"/>
      <c r="TDT825" s="14"/>
      <c r="TDU825" s="14"/>
      <c r="TDV825" s="14"/>
      <c r="TDW825" s="14"/>
      <c r="TDX825" s="14"/>
      <c r="TDY825" s="14"/>
      <c r="TDZ825" s="14"/>
      <c r="TEA825" s="14"/>
      <c r="TEB825" s="14"/>
      <c r="TEC825" s="14"/>
      <c r="TED825" s="14"/>
      <c r="TEE825" s="14"/>
      <c r="TEF825" s="14"/>
      <c r="TEG825" s="14"/>
      <c r="TEH825" s="14"/>
      <c r="TEI825" s="14"/>
      <c r="TEJ825" s="14"/>
      <c r="TEK825" s="14"/>
      <c r="TEL825" s="14"/>
      <c r="TEM825" s="14"/>
      <c r="TEN825" s="14"/>
      <c r="TEO825" s="14"/>
      <c r="TEP825" s="14"/>
      <c r="TEQ825" s="14"/>
      <c r="TER825" s="14"/>
      <c r="TES825" s="14"/>
      <c r="TET825" s="14"/>
      <c r="TEU825" s="14"/>
      <c r="TEV825" s="14"/>
      <c r="TEW825" s="14"/>
      <c r="TEX825" s="14"/>
      <c r="TEY825" s="14"/>
      <c r="TEZ825" s="14"/>
      <c r="TFA825" s="14"/>
      <c r="TFB825" s="14"/>
      <c r="TFC825" s="14"/>
      <c r="TFD825" s="14"/>
      <c r="TFE825" s="14"/>
      <c r="TFF825" s="14"/>
      <c r="TFG825" s="14"/>
      <c r="TFH825" s="14"/>
      <c r="TFI825" s="14"/>
      <c r="TFJ825" s="14"/>
      <c r="TFK825" s="14"/>
      <c r="TFL825" s="14"/>
      <c r="TFM825" s="14"/>
      <c r="TFN825" s="14"/>
      <c r="TFO825" s="14"/>
      <c r="TFP825" s="14"/>
      <c r="TFQ825" s="14"/>
      <c r="TFR825" s="14"/>
      <c r="TFS825" s="14"/>
      <c r="TFT825" s="14"/>
      <c r="TFU825" s="14"/>
      <c r="TFV825" s="14"/>
      <c r="TFW825" s="14"/>
      <c r="TFX825" s="14"/>
      <c r="TFY825" s="14"/>
      <c r="TFZ825" s="14"/>
      <c r="TGA825" s="14"/>
      <c r="TGB825" s="14"/>
      <c r="TGC825" s="14"/>
      <c r="TGD825" s="14"/>
      <c r="TGE825" s="14"/>
      <c r="TGF825" s="14"/>
      <c r="TGG825" s="14"/>
      <c r="TGH825" s="14"/>
      <c r="TGI825" s="14"/>
      <c r="TGJ825" s="14"/>
      <c r="TGK825" s="14"/>
      <c r="TGL825" s="14"/>
      <c r="TGM825" s="14"/>
      <c r="TGN825" s="14"/>
      <c r="TGO825" s="14"/>
      <c r="TGP825" s="14"/>
      <c r="TGQ825" s="14"/>
      <c r="TGR825" s="14"/>
      <c r="TGS825" s="14"/>
      <c r="TGT825" s="14"/>
      <c r="TGU825" s="14"/>
      <c r="TGV825" s="14"/>
      <c r="TGW825" s="14"/>
      <c r="TGX825" s="14"/>
      <c r="TGY825" s="14"/>
      <c r="TGZ825" s="14"/>
      <c r="THA825" s="14"/>
      <c r="THB825" s="14"/>
      <c r="THC825" s="14"/>
      <c r="THD825" s="14"/>
      <c r="THE825" s="14"/>
      <c r="THF825" s="14"/>
      <c r="THG825" s="14"/>
      <c r="THH825" s="14"/>
      <c r="THI825" s="14"/>
      <c r="THJ825" s="14"/>
      <c r="THK825" s="14"/>
      <c r="THL825" s="14"/>
      <c r="THM825" s="14"/>
      <c r="THN825" s="14"/>
      <c r="THO825" s="14"/>
      <c r="THP825" s="14"/>
      <c r="THQ825" s="14"/>
      <c r="THR825" s="14"/>
      <c r="THS825" s="14"/>
      <c r="THT825" s="14"/>
      <c r="THU825" s="14"/>
      <c r="THV825" s="14"/>
      <c r="THW825" s="14"/>
      <c r="THX825" s="14"/>
      <c r="THY825" s="14"/>
      <c r="THZ825" s="14"/>
      <c r="TIA825" s="14"/>
      <c r="TIB825" s="14"/>
      <c r="TIC825" s="14"/>
      <c r="TID825" s="14"/>
      <c r="TIE825" s="14"/>
      <c r="TIF825" s="14"/>
      <c r="TIG825" s="14"/>
      <c r="TIH825" s="14"/>
      <c r="TII825" s="14"/>
      <c r="TIJ825" s="14"/>
      <c r="TIK825" s="14"/>
      <c r="TIL825" s="14"/>
      <c r="TIM825" s="14"/>
      <c r="TIN825" s="14"/>
      <c r="TIO825" s="14"/>
      <c r="TIP825" s="14"/>
      <c r="TIQ825" s="14"/>
      <c r="TIR825" s="14"/>
      <c r="TIS825" s="14"/>
      <c r="TIT825" s="14"/>
      <c r="TIU825" s="14"/>
      <c r="TIV825" s="14"/>
      <c r="TIW825" s="14"/>
      <c r="TIX825" s="14"/>
      <c r="TIY825" s="14"/>
      <c r="TIZ825" s="14"/>
      <c r="TJA825" s="14"/>
      <c r="TJB825" s="14"/>
      <c r="TJC825" s="14"/>
      <c r="TJD825" s="14"/>
      <c r="TJE825" s="14"/>
      <c r="TJF825" s="14"/>
      <c r="TJG825" s="14"/>
      <c r="TJH825" s="14"/>
      <c r="TJI825" s="14"/>
      <c r="TJJ825" s="14"/>
      <c r="TJK825" s="14"/>
      <c r="TJL825" s="14"/>
      <c r="TJM825" s="14"/>
      <c r="TJN825" s="14"/>
      <c r="TJO825" s="14"/>
      <c r="TJP825" s="14"/>
      <c r="TJQ825" s="14"/>
      <c r="TJR825" s="14"/>
      <c r="TJS825" s="14"/>
      <c r="TJT825" s="14"/>
      <c r="TJU825" s="14"/>
      <c r="TJV825" s="14"/>
      <c r="TJW825" s="14"/>
      <c r="TJX825" s="14"/>
      <c r="TJY825" s="14"/>
      <c r="TJZ825" s="14"/>
      <c r="TKA825" s="14"/>
      <c r="TKB825" s="14"/>
      <c r="TKC825" s="14"/>
      <c r="TKD825" s="14"/>
      <c r="TKE825" s="14"/>
      <c r="TKF825" s="14"/>
      <c r="TKG825" s="14"/>
      <c r="TKH825" s="14"/>
      <c r="TKI825" s="14"/>
      <c r="TKJ825" s="14"/>
      <c r="TKK825" s="14"/>
      <c r="TKL825" s="14"/>
      <c r="TKM825" s="14"/>
      <c r="TKN825" s="14"/>
      <c r="TKO825" s="14"/>
      <c r="TKP825" s="14"/>
      <c r="TKQ825" s="14"/>
      <c r="TKR825" s="14"/>
      <c r="TKS825" s="14"/>
      <c r="TKT825" s="14"/>
      <c r="TKU825" s="14"/>
      <c r="TKV825" s="14"/>
      <c r="TKW825" s="14"/>
      <c r="TKX825" s="14"/>
      <c r="TKY825" s="14"/>
      <c r="TKZ825" s="14"/>
      <c r="TLA825" s="14"/>
      <c r="TLB825" s="14"/>
      <c r="TLC825" s="14"/>
      <c r="TLD825" s="14"/>
      <c r="TLE825" s="14"/>
      <c r="TLF825" s="14"/>
      <c r="TLG825" s="14"/>
      <c r="TLH825" s="14"/>
      <c r="TLI825" s="14"/>
      <c r="TLJ825" s="14"/>
      <c r="TLK825" s="14"/>
      <c r="TLL825" s="14"/>
      <c r="TLM825" s="14"/>
      <c r="TLN825" s="14"/>
      <c r="TLO825" s="14"/>
      <c r="TLP825" s="14"/>
      <c r="TLQ825" s="14"/>
      <c r="TLR825" s="14"/>
      <c r="TLS825" s="14"/>
      <c r="TLT825" s="14"/>
      <c r="TLU825" s="14"/>
      <c r="TLV825" s="14"/>
      <c r="TLW825" s="14"/>
      <c r="TLX825" s="14"/>
      <c r="TLY825" s="14"/>
      <c r="TLZ825" s="14"/>
      <c r="TMA825" s="14"/>
      <c r="TMB825" s="14"/>
      <c r="TMC825" s="14"/>
      <c r="TMD825" s="14"/>
      <c r="TME825" s="14"/>
      <c r="TMF825" s="14"/>
      <c r="TMG825" s="14"/>
      <c r="TMH825" s="14"/>
      <c r="TMI825" s="14"/>
      <c r="TMJ825" s="14"/>
      <c r="TMK825" s="14"/>
      <c r="TML825" s="14"/>
      <c r="TMM825" s="14"/>
      <c r="TMN825" s="14"/>
      <c r="TMO825" s="14"/>
      <c r="TMP825" s="14"/>
      <c r="TMQ825" s="14"/>
      <c r="TMR825" s="14"/>
      <c r="TMS825" s="14"/>
      <c r="TMT825" s="14"/>
      <c r="TMU825" s="14"/>
      <c r="TMV825" s="14"/>
      <c r="TMW825" s="14"/>
      <c r="TMX825" s="14"/>
      <c r="TMY825" s="14"/>
      <c r="TMZ825" s="14"/>
      <c r="TNA825" s="14"/>
      <c r="TNB825" s="14"/>
      <c r="TNC825" s="14"/>
      <c r="TND825" s="14"/>
      <c r="TNE825" s="14"/>
      <c r="TNF825" s="14"/>
      <c r="TNG825" s="14"/>
      <c r="TNH825" s="14"/>
      <c r="TNI825" s="14"/>
      <c r="TNJ825" s="14"/>
      <c r="TNK825" s="14"/>
      <c r="TNL825" s="14"/>
      <c r="TNM825" s="14"/>
      <c r="TNN825" s="14"/>
      <c r="TNO825" s="14"/>
      <c r="TNP825" s="14"/>
      <c r="TNQ825" s="14"/>
      <c r="TNR825" s="14"/>
      <c r="TNS825" s="14"/>
      <c r="TNT825" s="14"/>
      <c r="TNU825" s="14"/>
      <c r="TNV825" s="14"/>
      <c r="TNW825" s="14"/>
      <c r="TNX825" s="14"/>
      <c r="TNY825" s="14"/>
      <c r="TNZ825" s="14"/>
      <c r="TOA825" s="14"/>
      <c r="TOB825" s="14"/>
      <c r="TOC825" s="14"/>
      <c r="TOD825" s="14"/>
      <c r="TOE825" s="14"/>
      <c r="TOF825" s="14"/>
      <c r="TOG825" s="14"/>
      <c r="TOH825" s="14"/>
      <c r="TOI825" s="14"/>
      <c r="TOJ825" s="14"/>
      <c r="TOK825" s="14"/>
      <c r="TOL825" s="14"/>
      <c r="TOM825" s="14"/>
      <c r="TON825" s="14"/>
      <c r="TOO825" s="14"/>
      <c r="TOP825" s="14"/>
      <c r="TOQ825" s="14"/>
      <c r="TOR825" s="14"/>
      <c r="TOS825" s="14"/>
      <c r="TOT825" s="14"/>
      <c r="TOU825" s="14"/>
      <c r="TOV825" s="14"/>
      <c r="TOW825" s="14"/>
      <c r="TOX825" s="14"/>
      <c r="TOY825" s="14"/>
      <c r="TOZ825" s="14"/>
      <c r="TPA825" s="14"/>
      <c r="TPB825" s="14"/>
      <c r="TPC825" s="14"/>
      <c r="TPD825" s="14"/>
      <c r="TPE825" s="14"/>
      <c r="TPF825" s="14"/>
      <c r="TPG825" s="14"/>
      <c r="TPH825" s="14"/>
      <c r="TPI825" s="14"/>
      <c r="TPJ825" s="14"/>
      <c r="TPK825" s="14"/>
      <c r="TPL825" s="14"/>
      <c r="TPM825" s="14"/>
      <c r="TPN825" s="14"/>
      <c r="TPO825" s="14"/>
      <c r="TPP825" s="14"/>
      <c r="TPQ825" s="14"/>
      <c r="TPR825" s="14"/>
      <c r="TPS825" s="14"/>
      <c r="TPT825" s="14"/>
      <c r="TPU825" s="14"/>
      <c r="TPV825" s="14"/>
      <c r="TPW825" s="14"/>
      <c r="TPX825" s="14"/>
      <c r="TPY825" s="14"/>
      <c r="TPZ825" s="14"/>
      <c r="TQA825" s="14"/>
      <c r="TQB825" s="14"/>
      <c r="TQC825" s="14"/>
      <c r="TQD825" s="14"/>
      <c r="TQE825" s="14"/>
      <c r="TQF825" s="14"/>
      <c r="TQG825" s="14"/>
      <c r="TQH825" s="14"/>
      <c r="TQI825" s="14"/>
      <c r="TQJ825" s="14"/>
      <c r="TQK825" s="14"/>
      <c r="TQL825" s="14"/>
      <c r="TQM825" s="14"/>
      <c r="TQN825" s="14"/>
      <c r="TQO825" s="14"/>
      <c r="TQP825" s="14"/>
      <c r="TQQ825" s="14"/>
      <c r="TQR825" s="14"/>
      <c r="TQS825" s="14"/>
      <c r="TQT825" s="14"/>
      <c r="TQU825" s="14"/>
      <c r="TQV825" s="14"/>
      <c r="TQW825" s="14"/>
      <c r="TQX825" s="14"/>
      <c r="TQY825" s="14"/>
      <c r="TQZ825" s="14"/>
      <c r="TRA825" s="14"/>
      <c r="TRB825" s="14"/>
      <c r="TRC825" s="14"/>
      <c r="TRD825" s="14"/>
      <c r="TRE825" s="14"/>
      <c r="TRF825" s="14"/>
      <c r="TRG825" s="14"/>
      <c r="TRH825" s="14"/>
      <c r="TRI825" s="14"/>
      <c r="TRJ825" s="14"/>
      <c r="TRK825" s="14"/>
      <c r="TRL825" s="14"/>
      <c r="TRM825" s="14"/>
      <c r="TRN825" s="14"/>
      <c r="TRO825" s="14"/>
      <c r="TRP825" s="14"/>
      <c r="TRQ825" s="14"/>
      <c r="TRR825" s="14"/>
      <c r="TRS825" s="14"/>
      <c r="TRT825" s="14"/>
      <c r="TRU825" s="14"/>
      <c r="TRV825" s="14"/>
      <c r="TRW825" s="14"/>
      <c r="TRX825" s="14"/>
      <c r="TRY825" s="14"/>
      <c r="TRZ825" s="14"/>
      <c r="TSA825" s="14"/>
      <c r="TSB825" s="14"/>
      <c r="TSC825" s="14"/>
      <c r="TSD825" s="14"/>
      <c r="TSE825" s="14"/>
      <c r="TSF825" s="14"/>
      <c r="TSG825" s="14"/>
      <c r="TSH825" s="14"/>
      <c r="TSI825" s="14"/>
      <c r="TSJ825" s="14"/>
      <c r="TSK825" s="14"/>
      <c r="TSL825" s="14"/>
      <c r="TSM825" s="14"/>
      <c r="TSN825" s="14"/>
      <c r="TSO825" s="14"/>
      <c r="TSP825" s="14"/>
      <c r="TSQ825" s="14"/>
      <c r="TSR825" s="14"/>
      <c r="TSS825" s="14"/>
      <c r="TST825" s="14"/>
      <c r="TSU825" s="14"/>
      <c r="TSV825" s="14"/>
      <c r="TSW825" s="14"/>
      <c r="TSX825" s="14"/>
      <c r="TSY825" s="14"/>
      <c r="TSZ825" s="14"/>
      <c r="TTA825" s="14"/>
      <c r="TTB825" s="14"/>
      <c r="TTC825" s="14"/>
      <c r="TTD825" s="14"/>
      <c r="TTE825" s="14"/>
      <c r="TTF825" s="14"/>
      <c r="TTG825" s="14"/>
      <c r="TTH825" s="14"/>
      <c r="TTI825" s="14"/>
      <c r="TTJ825" s="14"/>
      <c r="TTK825" s="14"/>
      <c r="TTL825" s="14"/>
      <c r="TTM825" s="14"/>
      <c r="TTN825" s="14"/>
      <c r="TTO825" s="14"/>
      <c r="TTP825" s="14"/>
      <c r="TTQ825" s="14"/>
      <c r="TTR825" s="14"/>
      <c r="TTS825" s="14"/>
      <c r="TTT825" s="14"/>
      <c r="TTU825" s="14"/>
      <c r="TTV825" s="14"/>
      <c r="TTW825" s="14"/>
      <c r="TTX825" s="14"/>
      <c r="TTY825" s="14"/>
      <c r="TTZ825" s="14"/>
      <c r="TUA825" s="14"/>
      <c r="TUB825" s="14"/>
      <c r="TUC825" s="14"/>
      <c r="TUD825" s="14"/>
      <c r="TUE825" s="14"/>
      <c r="TUF825" s="14"/>
      <c r="TUG825" s="14"/>
      <c r="TUH825" s="14"/>
      <c r="TUI825" s="14"/>
      <c r="TUJ825" s="14"/>
      <c r="TUK825" s="14"/>
      <c r="TUL825" s="14"/>
      <c r="TUM825" s="14"/>
      <c r="TUN825" s="14"/>
      <c r="TUO825" s="14"/>
      <c r="TUP825" s="14"/>
      <c r="TUQ825" s="14"/>
      <c r="TUR825" s="14"/>
      <c r="TUS825" s="14"/>
      <c r="TUT825" s="14"/>
      <c r="TUU825" s="14"/>
      <c r="TUV825" s="14"/>
      <c r="TUW825" s="14"/>
      <c r="TUX825" s="14"/>
      <c r="TUY825" s="14"/>
      <c r="TUZ825" s="14"/>
      <c r="TVA825" s="14"/>
      <c r="TVB825" s="14"/>
      <c r="TVC825" s="14"/>
      <c r="TVD825" s="14"/>
      <c r="TVE825" s="14"/>
      <c r="TVF825" s="14"/>
      <c r="TVG825" s="14"/>
      <c r="TVH825" s="14"/>
      <c r="TVI825" s="14"/>
      <c r="TVJ825" s="14"/>
      <c r="TVK825" s="14"/>
      <c r="TVL825" s="14"/>
      <c r="TVM825" s="14"/>
      <c r="TVN825" s="14"/>
      <c r="TVO825" s="14"/>
      <c r="TVP825" s="14"/>
      <c r="TVQ825" s="14"/>
      <c r="TVR825" s="14"/>
      <c r="TVS825" s="14"/>
      <c r="TVT825" s="14"/>
      <c r="TVU825" s="14"/>
      <c r="TVV825" s="14"/>
      <c r="TVW825" s="14"/>
      <c r="TVX825" s="14"/>
      <c r="TVY825" s="14"/>
      <c r="TVZ825" s="14"/>
      <c r="TWA825" s="14"/>
      <c r="TWB825" s="14"/>
      <c r="TWC825" s="14"/>
      <c r="TWD825" s="14"/>
      <c r="TWE825" s="14"/>
      <c r="TWF825" s="14"/>
      <c r="TWG825" s="14"/>
      <c r="TWH825" s="14"/>
      <c r="TWI825" s="14"/>
      <c r="TWJ825" s="14"/>
      <c r="TWK825" s="14"/>
      <c r="TWL825" s="14"/>
      <c r="TWM825" s="14"/>
      <c r="TWN825" s="14"/>
      <c r="TWO825" s="14"/>
      <c r="TWP825" s="14"/>
      <c r="TWQ825" s="14"/>
      <c r="TWR825" s="14"/>
      <c r="TWS825" s="14"/>
      <c r="TWT825" s="14"/>
      <c r="TWU825" s="14"/>
      <c r="TWV825" s="14"/>
      <c r="TWW825" s="14"/>
      <c r="TWX825" s="14"/>
      <c r="TWY825" s="14"/>
      <c r="TWZ825" s="14"/>
      <c r="TXA825" s="14"/>
      <c r="TXB825" s="14"/>
      <c r="TXC825" s="14"/>
      <c r="TXD825" s="14"/>
      <c r="TXE825" s="14"/>
      <c r="TXF825" s="14"/>
      <c r="TXG825" s="14"/>
      <c r="TXH825" s="14"/>
      <c r="TXI825" s="14"/>
      <c r="TXJ825" s="14"/>
      <c r="TXK825" s="14"/>
      <c r="TXL825" s="14"/>
      <c r="TXM825" s="14"/>
      <c r="TXN825" s="14"/>
      <c r="TXO825" s="14"/>
      <c r="TXP825" s="14"/>
      <c r="TXQ825" s="14"/>
      <c r="TXR825" s="14"/>
      <c r="TXS825" s="14"/>
      <c r="TXT825" s="14"/>
      <c r="TXU825" s="14"/>
      <c r="TXV825" s="14"/>
      <c r="TXW825" s="14"/>
      <c r="TXX825" s="14"/>
      <c r="TXY825" s="14"/>
      <c r="TXZ825" s="14"/>
      <c r="TYA825" s="14"/>
      <c r="TYB825" s="14"/>
      <c r="TYC825" s="14"/>
      <c r="TYD825" s="14"/>
      <c r="TYE825" s="14"/>
      <c r="TYF825" s="14"/>
      <c r="TYG825" s="14"/>
      <c r="TYH825" s="14"/>
      <c r="TYI825" s="14"/>
      <c r="TYJ825" s="14"/>
      <c r="TYK825" s="14"/>
      <c r="TYL825" s="14"/>
      <c r="TYM825" s="14"/>
      <c r="TYN825" s="14"/>
      <c r="TYO825" s="14"/>
      <c r="TYP825" s="14"/>
      <c r="TYQ825" s="14"/>
      <c r="TYR825" s="14"/>
      <c r="TYS825" s="14"/>
      <c r="TYT825" s="14"/>
      <c r="TYU825" s="14"/>
      <c r="TYV825" s="14"/>
      <c r="TYW825" s="14"/>
      <c r="TYX825" s="14"/>
      <c r="TYY825" s="14"/>
      <c r="TYZ825" s="14"/>
      <c r="TZA825" s="14"/>
      <c r="TZB825" s="14"/>
      <c r="TZC825" s="14"/>
      <c r="TZD825" s="14"/>
      <c r="TZE825" s="14"/>
      <c r="TZF825" s="14"/>
      <c r="TZG825" s="14"/>
      <c r="TZH825" s="14"/>
      <c r="TZI825" s="14"/>
      <c r="TZJ825" s="14"/>
      <c r="TZK825" s="14"/>
      <c r="TZL825" s="14"/>
      <c r="TZM825" s="14"/>
      <c r="TZN825" s="14"/>
      <c r="TZO825" s="14"/>
      <c r="TZP825" s="14"/>
      <c r="TZQ825" s="14"/>
      <c r="TZR825" s="14"/>
      <c r="TZS825" s="14"/>
      <c r="TZT825" s="14"/>
      <c r="TZU825" s="14"/>
      <c r="TZV825" s="14"/>
      <c r="TZW825" s="14"/>
      <c r="TZX825" s="14"/>
      <c r="TZY825" s="14"/>
      <c r="TZZ825" s="14"/>
      <c r="UAA825" s="14"/>
      <c r="UAB825" s="14"/>
      <c r="UAC825" s="14"/>
      <c r="UAD825" s="14"/>
      <c r="UAE825" s="14"/>
      <c r="UAF825" s="14"/>
      <c r="UAG825" s="14"/>
      <c r="UAH825" s="14"/>
      <c r="UAI825" s="14"/>
      <c r="UAJ825" s="14"/>
      <c r="UAK825" s="14"/>
      <c r="UAL825" s="14"/>
      <c r="UAM825" s="14"/>
      <c r="UAN825" s="14"/>
      <c r="UAO825" s="14"/>
      <c r="UAP825" s="14"/>
      <c r="UAQ825" s="14"/>
      <c r="UAR825" s="14"/>
      <c r="UAS825" s="14"/>
      <c r="UAT825" s="14"/>
      <c r="UAU825" s="14"/>
      <c r="UAV825" s="14"/>
      <c r="UAW825" s="14"/>
      <c r="UAX825" s="14"/>
      <c r="UAY825" s="14"/>
      <c r="UAZ825" s="14"/>
      <c r="UBA825" s="14"/>
      <c r="UBB825" s="14"/>
      <c r="UBC825" s="14"/>
      <c r="UBD825" s="14"/>
      <c r="UBE825" s="14"/>
      <c r="UBF825" s="14"/>
      <c r="UBG825" s="14"/>
      <c r="UBH825" s="14"/>
      <c r="UBI825" s="14"/>
      <c r="UBJ825" s="14"/>
      <c r="UBK825" s="14"/>
      <c r="UBL825" s="14"/>
      <c r="UBM825" s="14"/>
      <c r="UBN825" s="14"/>
      <c r="UBO825" s="14"/>
      <c r="UBP825" s="14"/>
      <c r="UBQ825" s="14"/>
      <c r="UBR825" s="14"/>
      <c r="UBS825" s="14"/>
      <c r="UBT825" s="14"/>
      <c r="UBU825" s="14"/>
      <c r="UBV825" s="14"/>
      <c r="UBW825" s="14"/>
      <c r="UBX825" s="14"/>
      <c r="UBY825" s="14"/>
      <c r="UBZ825" s="14"/>
      <c r="UCA825" s="14"/>
      <c r="UCB825" s="14"/>
      <c r="UCC825" s="14"/>
      <c r="UCD825" s="14"/>
      <c r="UCE825" s="14"/>
      <c r="UCF825" s="14"/>
      <c r="UCG825" s="14"/>
      <c r="UCH825" s="14"/>
      <c r="UCI825" s="14"/>
      <c r="UCJ825" s="14"/>
      <c r="UCK825" s="14"/>
      <c r="UCL825" s="14"/>
      <c r="UCM825" s="14"/>
      <c r="UCN825" s="14"/>
      <c r="UCO825" s="14"/>
      <c r="UCP825" s="14"/>
      <c r="UCQ825" s="14"/>
      <c r="UCR825" s="14"/>
      <c r="UCS825" s="14"/>
      <c r="UCT825" s="14"/>
      <c r="UCU825" s="14"/>
      <c r="UCV825" s="14"/>
      <c r="UCW825" s="14"/>
      <c r="UCX825" s="14"/>
      <c r="UCY825" s="14"/>
      <c r="UCZ825" s="14"/>
      <c r="UDA825" s="14"/>
      <c r="UDB825" s="14"/>
      <c r="UDC825" s="14"/>
      <c r="UDD825" s="14"/>
      <c r="UDE825" s="14"/>
      <c r="UDF825" s="14"/>
      <c r="UDG825" s="14"/>
      <c r="UDH825" s="14"/>
      <c r="UDI825" s="14"/>
      <c r="UDJ825" s="14"/>
      <c r="UDK825" s="14"/>
      <c r="UDL825" s="14"/>
      <c r="UDM825" s="14"/>
      <c r="UDN825" s="14"/>
      <c r="UDO825" s="14"/>
      <c r="UDP825" s="14"/>
      <c r="UDQ825" s="14"/>
      <c r="UDR825" s="14"/>
      <c r="UDS825" s="14"/>
      <c r="UDT825" s="14"/>
      <c r="UDU825" s="14"/>
      <c r="UDV825" s="14"/>
      <c r="UDW825" s="14"/>
      <c r="UDX825" s="14"/>
      <c r="UDY825" s="14"/>
      <c r="UDZ825" s="14"/>
      <c r="UEA825" s="14"/>
      <c r="UEB825" s="14"/>
      <c r="UEC825" s="14"/>
      <c r="UED825" s="14"/>
      <c r="UEE825" s="14"/>
      <c r="UEF825" s="14"/>
      <c r="UEG825" s="14"/>
      <c r="UEH825" s="14"/>
      <c r="UEI825" s="14"/>
      <c r="UEJ825" s="14"/>
      <c r="UEK825" s="14"/>
      <c r="UEL825" s="14"/>
      <c r="UEM825" s="14"/>
      <c r="UEN825" s="14"/>
      <c r="UEO825" s="14"/>
      <c r="UEP825" s="14"/>
      <c r="UEQ825" s="14"/>
      <c r="UER825" s="14"/>
      <c r="UES825" s="14"/>
      <c r="UET825" s="14"/>
      <c r="UEU825" s="14"/>
      <c r="UEV825" s="14"/>
      <c r="UEW825" s="14"/>
      <c r="UEX825" s="14"/>
      <c r="UEY825" s="14"/>
      <c r="UEZ825" s="14"/>
      <c r="UFA825" s="14"/>
      <c r="UFB825" s="14"/>
      <c r="UFC825" s="14"/>
      <c r="UFD825" s="14"/>
      <c r="UFE825" s="14"/>
      <c r="UFF825" s="14"/>
      <c r="UFG825" s="14"/>
      <c r="UFH825" s="14"/>
      <c r="UFI825" s="14"/>
      <c r="UFJ825" s="14"/>
      <c r="UFK825" s="14"/>
      <c r="UFL825" s="14"/>
      <c r="UFM825" s="14"/>
      <c r="UFN825" s="14"/>
      <c r="UFO825" s="14"/>
      <c r="UFP825" s="14"/>
      <c r="UFQ825" s="14"/>
      <c r="UFR825" s="14"/>
      <c r="UFS825" s="14"/>
      <c r="UFT825" s="14"/>
      <c r="UFU825" s="14"/>
      <c r="UFV825" s="14"/>
      <c r="UFW825" s="14"/>
      <c r="UFX825" s="14"/>
      <c r="UFY825" s="14"/>
      <c r="UFZ825" s="14"/>
      <c r="UGA825" s="14"/>
      <c r="UGB825" s="14"/>
      <c r="UGC825" s="14"/>
      <c r="UGD825" s="14"/>
      <c r="UGE825" s="14"/>
      <c r="UGF825" s="14"/>
      <c r="UGG825" s="14"/>
      <c r="UGH825" s="14"/>
      <c r="UGI825" s="14"/>
      <c r="UGJ825" s="14"/>
      <c r="UGK825" s="14"/>
      <c r="UGL825" s="14"/>
      <c r="UGM825" s="14"/>
      <c r="UGN825" s="14"/>
      <c r="UGO825" s="14"/>
      <c r="UGP825" s="14"/>
      <c r="UGQ825" s="14"/>
      <c r="UGR825" s="14"/>
      <c r="UGS825" s="14"/>
      <c r="UGT825" s="14"/>
      <c r="UGU825" s="14"/>
      <c r="UGV825" s="14"/>
      <c r="UGW825" s="14"/>
      <c r="UGX825" s="14"/>
      <c r="UGY825" s="14"/>
      <c r="UGZ825" s="14"/>
      <c r="UHA825" s="14"/>
      <c r="UHB825" s="14"/>
      <c r="UHC825" s="14"/>
      <c r="UHD825" s="14"/>
      <c r="UHE825" s="14"/>
      <c r="UHF825" s="14"/>
      <c r="UHG825" s="14"/>
      <c r="UHH825" s="14"/>
      <c r="UHI825" s="14"/>
      <c r="UHJ825" s="14"/>
      <c r="UHK825" s="14"/>
      <c r="UHL825" s="14"/>
      <c r="UHM825" s="14"/>
      <c r="UHN825" s="14"/>
      <c r="UHO825" s="14"/>
      <c r="UHP825" s="14"/>
      <c r="UHQ825" s="14"/>
      <c r="UHR825" s="14"/>
      <c r="UHS825" s="14"/>
      <c r="UHT825" s="14"/>
      <c r="UHU825" s="14"/>
      <c r="UHV825" s="14"/>
      <c r="UHW825" s="14"/>
      <c r="UHX825" s="14"/>
      <c r="UHY825" s="14"/>
      <c r="UHZ825" s="14"/>
      <c r="UIA825" s="14"/>
      <c r="UIB825" s="14"/>
      <c r="UIC825" s="14"/>
      <c r="UID825" s="14"/>
      <c r="UIE825" s="14"/>
      <c r="UIF825" s="14"/>
      <c r="UIG825" s="14"/>
      <c r="UIH825" s="14"/>
      <c r="UII825" s="14"/>
      <c r="UIJ825" s="14"/>
      <c r="UIK825" s="14"/>
      <c r="UIL825" s="14"/>
      <c r="UIM825" s="14"/>
      <c r="UIN825" s="14"/>
      <c r="UIO825" s="14"/>
      <c r="UIP825" s="14"/>
      <c r="UIQ825" s="14"/>
      <c r="UIR825" s="14"/>
      <c r="UIS825" s="14"/>
      <c r="UIT825" s="14"/>
      <c r="UIU825" s="14"/>
      <c r="UIV825" s="14"/>
      <c r="UIW825" s="14"/>
      <c r="UIX825" s="14"/>
      <c r="UIY825" s="14"/>
      <c r="UIZ825" s="14"/>
      <c r="UJA825" s="14"/>
      <c r="UJB825" s="14"/>
      <c r="UJC825" s="14"/>
      <c r="UJD825" s="14"/>
      <c r="UJE825" s="14"/>
      <c r="UJF825" s="14"/>
      <c r="UJG825" s="14"/>
      <c r="UJH825" s="14"/>
      <c r="UJI825" s="14"/>
      <c r="UJJ825" s="14"/>
      <c r="UJK825" s="14"/>
      <c r="UJL825" s="14"/>
      <c r="UJM825" s="14"/>
      <c r="UJN825" s="14"/>
      <c r="UJO825" s="14"/>
      <c r="UJP825" s="14"/>
      <c r="UJQ825" s="14"/>
      <c r="UJR825" s="14"/>
      <c r="UJS825" s="14"/>
      <c r="UJT825" s="14"/>
      <c r="UJU825" s="14"/>
      <c r="UJV825" s="14"/>
      <c r="UJW825" s="14"/>
      <c r="UJX825" s="14"/>
      <c r="UJY825" s="14"/>
      <c r="UJZ825" s="14"/>
      <c r="UKA825" s="14"/>
      <c r="UKB825" s="14"/>
      <c r="UKC825" s="14"/>
      <c r="UKD825" s="14"/>
      <c r="UKE825" s="14"/>
      <c r="UKF825" s="14"/>
      <c r="UKG825" s="14"/>
      <c r="UKH825" s="14"/>
      <c r="UKI825" s="14"/>
      <c r="UKJ825" s="14"/>
      <c r="UKK825" s="14"/>
      <c r="UKL825" s="14"/>
      <c r="UKM825" s="14"/>
      <c r="UKN825" s="14"/>
      <c r="UKO825" s="14"/>
      <c r="UKP825" s="14"/>
      <c r="UKQ825" s="14"/>
      <c r="UKR825" s="14"/>
      <c r="UKS825" s="14"/>
      <c r="UKT825" s="14"/>
      <c r="UKU825" s="14"/>
      <c r="UKV825" s="14"/>
      <c r="UKW825" s="14"/>
      <c r="UKX825" s="14"/>
      <c r="UKY825" s="14"/>
      <c r="UKZ825" s="14"/>
      <c r="ULA825" s="14"/>
      <c r="ULB825" s="14"/>
      <c r="ULC825" s="14"/>
      <c r="ULD825" s="14"/>
      <c r="ULE825" s="14"/>
      <c r="ULF825" s="14"/>
      <c r="ULG825" s="14"/>
      <c r="ULH825" s="14"/>
      <c r="ULI825" s="14"/>
      <c r="ULJ825" s="14"/>
      <c r="ULK825" s="14"/>
      <c r="ULL825" s="14"/>
      <c r="ULM825" s="14"/>
      <c r="ULN825" s="14"/>
      <c r="ULO825" s="14"/>
      <c r="ULP825" s="14"/>
      <c r="ULQ825" s="14"/>
      <c r="ULR825" s="14"/>
      <c r="ULS825" s="14"/>
      <c r="ULT825" s="14"/>
      <c r="ULU825" s="14"/>
      <c r="ULV825" s="14"/>
      <c r="ULW825" s="14"/>
      <c r="ULX825" s="14"/>
      <c r="ULY825" s="14"/>
      <c r="ULZ825" s="14"/>
      <c r="UMA825" s="14"/>
      <c r="UMB825" s="14"/>
      <c r="UMC825" s="14"/>
      <c r="UMD825" s="14"/>
      <c r="UME825" s="14"/>
      <c r="UMF825" s="14"/>
      <c r="UMG825" s="14"/>
      <c r="UMH825" s="14"/>
      <c r="UMI825" s="14"/>
      <c r="UMJ825" s="14"/>
      <c r="UMK825" s="14"/>
      <c r="UML825" s="14"/>
      <c r="UMM825" s="14"/>
      <c r="UMN825" s="14"/>
      <c r="UMO825" s="14"/>
      <c r="UMP825" s="14"/>
      <c r="UMQ825" s="14"/>
      <c r="UMR825" s="14"/>
      <c r="UMS825" s="14"/>
      <c r="UMT825" s="14"/>
      <c r="UMU825" s="14"/>
      <c r="UMV825" s="14"/>
      <c r="UMW825" s="14"/>
      <c r="UMX825" s="14"/>
      <c r="UMY825" s="14"/>
      <c r="UMZ825" s="14"/>
      <c r="UNA825" s="14"/>
      <c r="UNB825" s="14"/>
      <c r="UNC825" s="14"/>
      <c r="UND825" s="14"/>
      <c r="UNE825" s="14"/>
      <c r="UNF825" s="14"/>
      <c r="UNG825" s="14"/>
      <c r="UNH825" s="14"/>
      <c r="UNI825" s="14"/>
      <c r="UNJ825" s="14"/>
      <c r="UNK825" s="14"/>
      <c r="UNL825" s="14"/>
      <c r="UNM825" s="14"/>
      <c r="UNN825" s="14"/>
      <c r="UNO825" s="14"/>
      <c r="UNP825" s="14"/>
      <c r="UNQ825" s="14"/>
      <c r="UNR825" s="14"/>
      <c r="UNS825" s="14"/>
      <c r="UNT825" s="14"/>
      <c r="UNU825" s="14"/>
      <c r="UNV825" s="14"/>
      <c r="UNW825" s="14"/>
      <c r="UNX825" s="14"/>
      <c r="UNY825" s="14"/>
      <c r="UNZ825" s="14"/>
      <c r="UOA825" s="14"/>
      <c r="UOB825" s="14"/>
      <c r="UOC825" s="14"/>
      <c r="UOD825" s="14"/>
      <c r="UOE825" s="14"/>
      <c r="UOF825" s="14"/>
      <c r="UOG825" s="14"/>
      <c r="UOH825" s="14"/>
      <c r="UOI825" s="14"/>
      <c r="UOJ825" s="14"/>
      <c r="UOK825" s="14"/>
      <c r="UOL825" s="14"/>
      <c r="UOM825" s="14"/>
      <c r="UON825" s="14"/>
      <c r="UOO825" s="14"/>
      <c r="UOP825" s="14"/>
      <c r="UOQ825" s="14"/>
      <c r="UOR825" s="14"/>
      <c r="UOS825" s="14"/>
      <c r="UOT825" s="14"/>
      <c r="UOU825" s="14"/>
      <c r="UOV825" s="14"/>
      <c r="UOW825" s="14"/>
      <c r="UOX825" s="14"/>
      <c r="UOY825" s="14"/>
      <c r="UOZ825" s="14"/>
      <c r="UPA825" s="14"/>
      <c r="UPB825" s="14"/>
      <c r="UPC825" s="14"/>
      <c r="UPD825" s="14"/>
      <c r="UPE825" s="14"/>
      <c r="UPF825" s="14"/>
      <c r="UPG825" s="14"/>
      <c r="UPH825" s="14"/>
      <c r="UPI825" s="14"/>
      <c r="UPJ825" s="14"/>
      <c r="UPK825" s="14"/>
      <c r="UPL825" s="14"/>
      <c r="UPM825" s="14"/>
      <c r="UPN825" s="14"/>
      <c r="UPO825" s="14"/>
      <c r="UPP825" s="14"/>
      <c r="UPQ825" s="14"/>
      <c r="UPR825" s="14"/>
      <c r="UPS825" s="14"/>
      <c r="UPT825" s="14"/>
      <c r="UPU825" s="14"/>
      <c r="UPV825" s="14"/>
      <c r="UPW825" s="14"/>
      <c r="UPX825" s="14"/>
      <c r="UPY825" s="14"/>
      <c r="UPZ825" s="14"/>
      <c r="UQA825" s="14"/>
      <c r="UQB825" s="14"/>
      <c r="UQC825" s="14"/>
      <c r="UQD825" s="14"/>
      <c r="UQE825" s="14"/>
      <c r="UQF825" s="14"/>
      <c r="UQG825" s="14"/>
      <c r="UQH825" s="14"/>
      <c r="UQI825" s="14"/>
      <c r="UQJ825" s="14"/>
      <c r="UQK825" s="14"/>
      <c r="UQL825" s="14"/>
      <c r="UQM825" s="14"/>
      <c r="UQN825" s="14"/>
      <c r="UQO825" s="14"/>
      <c r="UQP825" s="14"/>
      <c r="UQQ825" s="14"/>
      <c r="UQR825" s="14"/>
      <c r="UQS825" s="14"/>
      <c r="UQT825" s="14"/>
      <c r="UQU825" s="14"/>
      <c r="UQV825" s="14"/>
      <c r="UQW825" s="14"/>
      <c r="UQX825" s="14"/>
      <c r="UQY825" s="14"/>
      <c r="UQZ825" s="14"/>
      <c r="URA825" s="14"/>
      <c r="URB825" s="14"/>
      <c r="URC825" s="14"/>
      <c r="URD825" s="14"/>
      <c r="URE825" s="14"/>
      <c r="URF825" s="14"/>
      <c r="URG825" s="14"/>
      <c r="URH825" s="14"/>
      <c r="URI825" s="14"/>
      <c r="URJ825" s="14"/>
      <c r="URK825" s="14"/>
      <c r="URL825" s="14"/>
      <c r="URM825" s="14"/>
      <c r="URN825" s="14"/>
      <c r="URO825" s="14"/>
      <c r="URP825" s="14"/>
      <c r="URQ825" s="14"/>
      <c r="URR825" s="14"/>
      <c r="URS825" s="14"/>
      <c r="URT825" s="14"/>
      <c r="URU825" s="14"/>
      <c r="URV825" s="14"/>
      <c r="URW825" s="14"/>
      <c r="URX825" s="14"/>
      <c r="URY825" s="14"/>
      <c r="URZ825" s="14"/>
      <c r="USA825" s="14"/>
      <c r="USB825" s="14"/>
      <c r="USC825" s="14"/>
      <c r="USD825" s="14"/>
      <c r="USE825" s="14"/>
      <c r="USF825" s="14"/>
      <c r="USG825" s="14"/>
      <c r="USH825" s="14"/>
      <c r="USI825" s="14"/>
      <c r="USJ825" s="14"/>
      <c r="USK825" s="14"/>
      <c r="USL825" s="14"/>
      <c r="USM825" s="14"/>
      <c r="USN825" s="14"/>
      <c r="USO825" s="14"/>
      <c r="USP825" s="14"/>
      <c r="USQ825" s="14"/>
      <c r="USR825" s="14"/>
      <c r="USS825" s="14"/>
      <c r="UST825" s="14"/>
      <c r="USU825" s="14"/>
      <c r="USV825" s="14"/>
      <c r="USW825" s="14"/>
      <c r="USX825" s="14"/>
      <c r="USY825" s="14"/>
      <c r="USZ825" s="14"/>
      <c r="UTA825" s="14"/>
      <c r="UTB825" s="14"/>
      <c r="UTC825" s="14"/>
      <c r="UTD825" s="14"/>
      <c r="UTE825" s="14"/>
      <c r="UTF825" s="14"/>
      <c r="UTG825" s="14"/>
      <c r="UTH825" s="14"/>
      <c r="UTI825" s="14"/>
      <c r="UTJ825" s="14"/>
      <c r="UTK825" s="14"/>
      <c r="UTL825" s="14"/>
      <c r="UTM825" s="14"/>
      <c r="UTN825" s="14"/>
      <c r="UTO825" s="14"/>
      <c r="UTP825" s="14"/>
      <c r="UTQ825" s="14"/>
      <c r="UTR825" s="14"/>
      <c r="UTS825" s="14"/>
      <c r="UTT825" s="14"/>
      <c r="UTU825" s="14"/>
      <c r="UTV825" s="14"/>
      <c r="UTW825" s="14"/>
      <c r="UTX825" s="14"/>
      <c r="UTY825" s="14"/>
      <c r="UTZ825" s="14"/>
      <c r="UUA825" s="14"/>
      <c r="UUB825" s="14"/>
      <c r="UUC825" s="14"/>
      <c r="UUD825" s="14"/>
      <c r="UUE825" s="14"/>
      <c r="UUF825" s="14"/>
      <c r="UUG825" s="14"/>
      <c r="UUH825" s="14"/>
      <c r="UUI825" s="14"/>
      <c r="UUJ825" s="14"/>
      <c r="UUK825" s="14"/>
      <c r="UUL825" s="14"/>
      <c r="UUM825" s="14"/>
      <c r="UUN825" s="14"/>
      <c r="UUO825" s="14"/>
      <c r="UUP825" s="14"/>
      <c r="UUQ825" s="14"/>
      <c r="UUR825" s="14"/>
      <c r="UUS825" s="14"/>
      <c r="UUT825" s="14"/>
      <c r="UUU825" s="14"/>
      <c r="UUV825" s="14"/>
      <c r="UUW825" s="14"/>
      <c r="UUX825" s="14"/>
      <c r="UUY825" s="14"/>
      <c r="UUZ825" s="14"/>
      <c r="UVA825" s="14"/>
      <c r="UVB825" s="14"/>
      <c r="UVC825" s="14"/>
      <c r="UVD825" s="14"/>
      <c r="UVE825" s="14"/>
      <c r="UVF825" s="14"/>
      <c r="UVG825" s="14"/>
      <c r="UVH825" s="14"/>
      <c r="UVI825" s="14"/>
      <c r="UVJ825" s="14"/>
      <c r="UVK825" s="14"/>
      <c r="UVL825" s="14"/>
      <c r="UVM825" s="14"/>
      <c r="UVN825" s="14"/>
      <c r="UVO825" s="14"/>
      <c r="UVP825" s="14"/>
      <c r="UVQ825" s="14"/>
      <c r="UVR825" s="14"/>
      <c r="UVS825" s="14"/>
      <c r="UVT825" s="14"/>
      <c r="UVU825" s="14"/>
      <c r="UVV825" s="14"/>
      <c r="UVW825" s="14"/>
      <c r="UVX825" s="14"/>
      <c r="UVY825" s="14"/>
      <c r="UVZ825" s="14"/>
      <c r="UWA825" s="14"/>
      <c r="UWB825" s="14"/>
      <c r="UWC825" s="14"/>
      <c r="UWD825" s="14"/>
      <c r="UWE825" s="14"/>
      <c r="UWF825" s="14"/>
      <c r="UWG825" s="14"/>
      <c r="UWH825" s="14"/>
      <c r="UWI825" s="14"/>
      <c r="UWJ825" s="14"/>
      <c r="UWK825" s="14"/>
      <c r="UWL825" s="14"/>
      <c r="UWM825" s="14"/>
      <c r="UWN825" s="14"/>
      <c r="UWO825" s="14"/>
      <c r="UWP825" s="14"/>
      <c r="UWQ825" s="14"/>
      <c r="UWR825" s="14"/>
      <c r="UWS825" s="14"/>
      <c r="UWT825" s="14"/>
      <c r="UWU825" s="14"/>
      <c r="UWV825" s="14"/>
      <c r="UWW825" s="14"/>
      <c r="UWX825" s="14"/>
      <c r="UWY825" s="14"/>
      <c r="UWZ825" s="14"/>
      <c r="UXA825" s="14"/>
      <c r="UXB825" s="14"/>
      <c r="UXC825" s="14"/>
      <c r="UXD825" s="14"/>
      <c r="UXE825" s="14"/>
      <c r="UXF825" s="14"/>
      <c r="UXG825" s="14"/>
      <c r="UXH825" s="14"/>
      <c r="UXI825" s="14"/>
      <c r="UXJ825" s="14"/>
      <c r="UXK825" s="14"/>
      <c r="UXL825" s="14"/>
      <c r="UXM825" s="14"/>
      <c r="UXN825" s="14"/>
      <c r="UXO825" s="14"/>
      <c r="UXP825" s="14"/>
      <c r="UXQ825" s="14"/>
      <c r="UXR825" s="14"/>
      <c r="UXS825" s="14"/>
      <c r="UXT825" s="14"/>
      <c r="UXU825" s="14"/>
      <c r="UXV825" s="14"/>
      <c r="UXW825" s="14"/>
      <c r="UXX825" s="14"/>
      <c r="UXY825" s="14"/>
      <c r="UXZ825" s="14"/>
      <c r="UYA825" s="14"/>
      <c r="UYB825" s="14"/>
      <c r="UYC825" s="14"/>
      <c r="UYD825" s="14"/>
      <c r="UYE825" s="14"/>
      <c r="UYF825" s="14"/>
      <c r="UYG825" s="14"/>
      <c r="UYH825" s="14"/>
      <c r="UYI825" s="14"/>
      <c r="UYJ825" s="14"/>
      <c r="UYK825" s="14"/>
      <c r="UYL825" s="14"/>
      <c r="UYM825" s="14"/>
      <c r="UYN825" s="14"/>
      <c r="UYO825" s="14"/>
      <c r="UYP825" s="14"/>
      <c r="UYQ825" s="14"/>
      <c r="UYR825" s="14"/>
      <c r="UYS825" s="14"/>
      <c r="UYT825" s="14"/>
      <c r="UYU825" s="14"/>
      <c r="UYV825" s="14"/>
      <c r="UYW825" s="14"/>
      <c r="UYX825" s="14"/>
      <c r="UYY825" s="14"/>
      <c r="UYZ825" s="14"/>
      <c r="UZA825" s="14"/>
      <c r="UZB825" s="14"/>
      <c r="UZC825" s="14"/>
      <c r="UZD825" s="14"/>
      <c r="UZE825" s="14"/>
      <c r="UZF825" s="14"/>
      <c r="UZG825" s="14"/>
      <c r="UZH825" s="14"/>
      <c r="UZI825" s="14"/>
      <c r="UZJ825" s="14"/>
      <c r="UZK825" s="14"/>
      <c r="UZL825" s="14"/>
      <c r="UZM825" s="14"/>
      <c r="UZN825" s="14"/>
      <c r="UZO825" s="14"/>
      <c r="UZP825" s="14"/>
      <c r="UZQ825" s="14"/>
      <c r="UZR825" s="14"/>
      <c r="UZS825" s="14"/>
      <c r="UZT825" s="14"/>
      <c r="UZU825" s="14"/>
      <c r="UZV825" s="14"/>
      <c r="UZW825" s="14"/>
      <c r="UZX825" s="14"/>
      <c r="UZY825" s="14"/>
      <c r="UZZ825" s="14"/>
      <c r="VAA825" s="14"/>
      <c r="VAB825" s="14"/>
      <c r="VAC825" s="14"/>
      <c r="VAD825" s="14"/>
      <c r="VAE825" s="14"/>
      <c r="VAF825" s="14"/>
      <c r="VAG825" s="14"/>
      <c r="VAH825" s="14"/>
      <c r="VAI825" s="14"/>
      <c r="VAJ825" s="14"/>
      <c r="VAK825" s="14"/>
      <c r="VAL825" s="14"/>
      <c r="VAM825" s="14"/>
      <c r="VAN825" s="14"/>
      <c r="VAO825" s="14"/>
      <c r="VAP825" s="14"/>
      <c r="VAQ825" s="14"/>
      <c r="VAR825" s="14"/>
      <c r="VAS825" s="14"/>
      <c r="VAT825" s="14"/>
      <c r="VAU825" s="14"/>
      <c r="VAV825" s="14"/>
      <c r="VAW825" s="14"/>
      <c r="VAX825" s="14"/>
      <c r="VAY825" s="14"/>
      <c r="VAZ825" s="14"/>
      <c r="VBA825" s="14"/>
      <c r="VBB825" s="14"/>
      <c r="VBC825" s="14"/>
      <c r="VBD825" s="14"/>
      <c r="VBE825" s="14"/>
      <c r="VBF825" s="14"/>
      <c r="VBG825" s="14"/>
      <c r="VBH825" s="14"/>
      <c r="VBI825" s="14"/>
      <c r="VBJ825" s="14"/>
      <c r="VBK825" s="14"/>
      <c r="VBL825" s="14"/>
      <c r="VBM825" s="14"/>
      <c r="VBN825" s="14"/>
      <c r="VBO825" s="14"/>
      <c r="VBP825" s="14"/>
      <c r="VBQ825" s="14"/>
      <c r="VBR825" s="14"/>
      <c r="VBS825" s="14"/>
      <c r="VBT825" s="14"/>
      <c r="VBU825" s="14"/>
      <c r="VBV825" s="14"/>
      <c r="VBW825" s="14"/>
      <c r="VBX825" s="14"/>
      <c r="VBY825" s="14"/>
      <c r="VBZ825" s="14"/>
      <c r="VCA825" s="14"/>
      <c r="VCB825" s="14"/>
      <c r="VCC825" s="14"/>
      <c r="VCD825" s="14"/>
      <c r="VCE825" s="14"/>
      <c r="VCF825" s="14"/>
      <c r="VCG825" s="14"/>
      <c r="VCH825" s="14"/>
      <c r="VCI825" s="14"/>
      <c r="VCJ825" s="14"/>
      <c r="VCK825" s="14"/>
      <c r="VCL825" s="14"/>
      <c r="VCM825" s="14"/>
      <c r="VCN825" s="14"/>
      <c r="VCO825" s="14"/>
      <c r="VCP825" s="14"/>
      <c r="VCQ825" s="14"/>
      <c r="VCR825" s="14"/>
      <c r="VCS825" s="14"/>
      <c r="VCT825" s="14"/>
      <c r="VCU825" s="14"/>
      <c r="VCV825" s="14"/>
      <c r="VCW825" s="14"/>
      <c r="VCX825" s="14"/>
      <c r="VCY825" s="14"/>
      <c r="VCZ825" s="14"/>
      <c r="VDA825" s="14"/>
      <c r="VDB825" s="14"/>
      <c r="VDC825" s="14"/>
      <c r="VDD825" s="14"/>
      <c r="VDE825" s="14"/>
      <c r="VDF825" s="14"/>
      <c r="VDG825" s="14"/>
      <c r="VDH825" s="14"/>
      <c r="VDI825" s="14"/>
      <c r="VDJ825" s="14"/>
      <c r="VDK825" s="14"/>
      <c r="VDL825" s="14"/>
      <c r="VDM825" s="14"/>
      <c r="VDN825" s="14"/>
      <c r="VDO825" s="14"/>
      <c r="VDP825" s="14"/>
      <c r="VDQ825" s="14"/>
      <c r="VDR825" s="14"/>
      <c r="VDS825" s="14"/>
      <c r="VDT825" s="14"/>
      <c r="VDU825" s="14"/>
      <c r="VDV825" s="14"/>
      <c r="VDW825" s="14"/>
      <c r="VDX825" s="14"/>
      <c r="VDY825" s="14"/>
      <c r="VDZ825" s="14"/>
      <c r="VEA825" s="14"/>
      <c r="VEB825" s="14"/>
      <c r="VEC825" s="14"/>
      <c r="VED825" s="14"/>
      <c r="VEE825" s="14"/>
      <c r="VEF825" s="14"/>
      <c r="VEG825" s="14"/>
      <c r="VEH825" s="14"/>
      <c r="VEI825" s="14"/>
      <c r="VEJ825" s="14"/>
      <c r="VEK825" s="14"/>
      <c r="VEL825" s="14"/>
      <c r="VEM825" s="14"/>
      <c r="VEN825" s="14"/>
      <c r="VEO825" s="14"/>
      <c r="VEP825" s="14"/>
      <c r="VEQ825" s="14"/>
      <c r="VER825" s="14"/>
      <c r="VES825" s="14"/>
      <c r="VET825" s="14"/>
      <c r="VEU825" s="14"/>
      <c r="VEV825" s="14"/>
      <c r="VEW825" s="14"/>
      <c r="VEX825" s="14"/>
      <c r="VEY825" s="14"/>
      <c r="VEZ825" s="14"/>
      <c r="VFA825" s="14"/>
      <c r="VFB825" s="14"/>
      <c r="VFC825" s="14"/>
      <c r="VFD825" s="14"/>
      <c r="VFE825" s="14"/>
      <c r="VFF825" s="14"/>
      <c r="VFG825" s="14"/>
      <c r="VFH825" s="14"/>
      <c r="VFI825" s="14"/>
      <c r="VFJ825" s="14"/>
      <c r="VFK825" s="14"/>
      <c r="VFL825" s="14"/>
      <c r="VFM825" s="14"/>
      <c r="VFN825" s="14"/>
      <c r="VFO825" s="14"/>
      <c r="VFP825" s="14"/>
      <c r="VFQ825" s="14"/>
      <c r="VFR825" s="14"/>
      <c r="VFS825" s="14"/>
      <c r="VFT825" s="14"/>
      <c r="VFU825" s="14"/>
      <c r="VFV825" s="14"/>
      <c r="VFW825" s="14"/>
      <c r="VFX825" s="14"/>
      <c r="VFY825" s="14"/>
      <c r="VFZ825" s="14"/>
      <c r="VGA825" s="14"/>
      <c r="VGB825" s="14"/>
      <c r="VGC825" s="14"/>
      <c r="VGD825" s="14"/>
      <c r="VGE825" s="14"/>
      <c r="VGF825" s="14"/>
      <c r="VGG825" s="14"/>
      <c r="VGH825" s="14"/>
      <c r="VGI825" s="14"/>
      <c r="VGJ825" s="14"/>
      <c r="VGK825" s="14"/>
      <c r="VGL825" s="14"/>
      <c r="VGM825" s="14"/>
      <c r="VGN825" s="14"/>
      <c r="VGO825" s="14"/>
      <c r="VGP825" s="14"/>
      <c r="VGQ825" s="14"/>
      <c r="VGR825" s="14"/>
      <c r="VGS825" s="14"/>
      <c r="VGT825" s="14"/>
      <c r="VGU825" s="14"/>
      <c r="VGV825" s="14"/>
      <c r="VGW825" s="14"/>
      <c r="VGX825" s="14"/>
      <c r="VGY825" s="14"/>
      <c r="VGZ825" s="14"/>
      <c r="VHA825" s="14"/>
      <c r="VHB825" s="14"/>
      <c r="VHC825" s="14"/>
      <c r="VHD825" s="14"/>
      <c r="VHE825" s="14"/>
      <c r="VHF825" s="14"/>
      <c r="VHG825" s="14"/>
      <c r="VHH825" s="14"/>
      <c r="VHI825" s="14"/>
      <c r="VHJ825" s="14"/>
      <c r="VHK825" s="14"/>
      <c r="VHL825" s="14"/>
      <c r="VHM825" s="14"/>
      <c r="VHN825" s="14"/>
      <c r="VHO825" s="14"/>
      <c r="VHP825" s="14"/>
      <c r="VHQ825" s="14"/>
      <c r="VHR825" s="14"/>
      <c r="VHS825" s="14"/>
      <c r="VHT825" s="14"/>
      <c r="VHU825" s="14"/>
      <c r="VHV825" s="14"/>
      <c r="VHW825" s="14"/>
      <c r="VHX825" s="14"/>
      <c r="VHY825" s="14"/>
      <c r="VHZ825" s="14"/>
      <c r="VIA825" s="14"/>
      <c r="VIB825" s="14"/>
      <c r="VIC825" s="14"/>
      <c r="VID825" s="14"/>
      <c r="VIE825" s="14"/>
      <c r="VIF825" s="14"/>
      <c r="VIG825" s="14"/>
      <c r="VIH825" s="14"/>
      <c r="VII825" s="14"/>
      <c r="VIJ825" s="14"/>
      <c r="VIK825" s="14"/>
      <c r="VIL825" s="14"/>
      <c r="VIM825" s="14"/>
      <c r="VIN825" s="14"/>
      <c r="VIO825" s="14"/>
      <c r="VIP825" s="14"/>
      <c r="VIQ825" s="14"/>
      <c r="VIR825" s="14"/>
      <c r="VIS825" s="14"/>
      <c r="VIT825" s="14"/>
      <c r="VIU825" s="14"/>
      <c r="VIV825" s="14"/>
      <c r="VIW825" s="14"/>
      <c r="VIX825" s="14"/>
      <c r="VIY825" s="14"/>
      <c r="VIZ825" s="14"/>
      <c r="VJA825" s="14"/>
      <c r="VJB825" s="14"/>
      <c r="VJC825" s="14"/>
      <c r="VJD825" s="14"/>
      <c r="VJE825" s="14"/>
      <c r="VJF825" s="14"/>
      <c r="VJG825" s="14"/>
      <c r="VJH825" s="14"/>
      <c r="VJI825" s="14"/>
      <c r="VJJ825" s="14"/>
      <c r="VJK825" s="14"/>
      <c r="VJL825" s="14"/>
      <c r="VJM825" s="14"/>
      <c r="VJN825" s="14"/>
      <c r="VJO825" s="14"/>
      <c r="VJP825" s="14"/>
      <c r="VJQ825" s="14"/>
      <c r="VJR825" s="14"/>
      <c r="VJS825" s="14"/>
      <c r="VJT825" s="14"/>
      <c r="VJU825" s="14"/>
      <c r="VJV825" s="14"/>
      <c r="VJW825" s="14"/>
      <c r="VJX825" s="14"/>
      <c r="VJY825" s="14"/>
      <c r="VJZ825" s="14"/>
      <c r="VKA825" s="14"/>
      <c r="VKB825" s="14"/>
      <c r="VKC825" s="14"/>
      <c r="VKD825" s="14"/>
      <c r="VKE825" s="14"/>
      <c r="VKF825" s="14"/>
      <c r="VKG825" s="14"/>
      <c r="VKH825" s="14"/>
      <c r="VKI825" s="14"/>
      <c r="VKJ825" s="14"/>
      <c r="VKK825" s="14"/>
      <c r="VKL825" s="14"/>
      <c r="VKM825" s="14"/>
      <c r="VKN825" s="14"/>
      <c r="VKO825" s="14"/>
      <c r="VKP825" s="14"/>
      <c r="VKQ825" s="14"/>
      <c r="VKR825" s="14"/>
      <c r="VKS825" s="14"/>
      <c r="VKT825" s="14"/>
      <c r="VKU825" s="14"/>
      <c r="VKV825" s="14"/>
      <c r="VKW825" s="14"/>
      <c r="VKX825" s="14"/>
      <c r="VKY825" s="14"/>
      <c r="VKZ825" s="14"/>
      <c r="VLA825" s="14"/>
      <c r="VLB825" s="14"/>
      <c r="VLC825" s="14"/>
      <c r="VLD825" s="14"/>
      <c r="VLE825" s="14"/>
      <c r="VLF825" s="14"/>
      <c r="VLG825" s="14"/>
      <c r="VLH825" s="14"/>
      <c r="VLI825" s="14"/>
      <c r="VLJ825" s="14"/>
      <c r="VLK825" s="14"/>
      <c r="VLL825" s="14"/>
      <c r="VLM825" s="14"/>
      <c r="VLN825" s="14"/>
      <c r="VLO825" s="14"/>
      <c r="VLP825" s="14"/>
      <c r="VLQ825" s="14"/>
      <c r="VLR825" s="14"/>
      <c r="VLS825" s="14"/>
      <c r="VLT825" s="14"/>
      <c r="VLU825" s="14"/>
      <c r="VLV825" s="14"/>
      <c r="VLW825" s="14"/>
      <c r="VLX825" s="14"/>
      <c r="VLY825" s="14"/>
      <c r="VLZ825" s="14"/>
      <c r="VMA825" s="14"/>
      <c r="VMB825" s="14"/>
      <c r="VMC825" s="14"/>
      <c r="VMD825" s="14"/>
      <c r="VME825" s="14"/>
      <c r="VMF825" s="14"/>
      <c r="VMG825" s="14"/>
      <c r="VMH825" s="14"/>
      <c r="VMI825" s="14"/>
      <c r="VMJ825" s="14"/>
      <c r="VMK825" s="14"/>
      <c r="VML825" s="14"/>
      <c r="VMM825" s="14"/>
      <c r="VMN825" s="14"/>
      <c r="VMO825" s="14"/>
      <c r="VMP825" s="14"/>
      <c r="VMQ825" s="14"/>
      <c r="VMR825" s="14"/>
      <c r="VMS825" s="14"/>
      <c r="VMT825" s="14"/>
      <c r="VMU825" s="14"/>
      <c r="VMV825" s="14"/>
      <c r="VMW825" s="14"/>
      <c r="VMX825" s="14"/>
      <c r="VMY825" s="14"/>
      <c r="VMZ825" s="14"/>
      <c r="VNA825" s="14"/>
      <c r="VNB825" s="14"/>
      <c r="VNC825" s="14"/>
      <c r="VND825" s="14"/>
      <c r="VNE825" s="14"/>
      <c r="VNF825" s="14"/>
      <c r="VNG825" s="14"/>
      <c r="VNH825" s="14"/>
      <c r="VNI825" s="14"/>
      <c r="VNJ825" s="14"/>
      <c r="VNK825" s="14"/>
      <c r="VNL825" s="14"/>
      <c r="VNM825" s="14"/>
      <c r="VNN825" s="14"/>
      <c r="VNO825" s="14"/>
      <c r="VNP825" s="14"/>
      <c r="VNQ825" s="14"/>
      <c r="VNR825" s="14"/>
      <c r="VNS825" s="14"/>
      <c r="VNT825" s="14"/>
      <c r="VNU825" s="14"/>
      <c r="VNV825" s="14"/>
      <c r="VNW825" s="14"/>
      <c r="VNX825" s="14"/>
      <c r="VNY825" s="14"/>
      <c r="VNZ825" s="14"/>
      <c r="VOA825" s="14"/>
      <c r="VOB825" s="14"/>
      <c r="VOC825" s="14"/>
      <c r="VOD825" s="14"/>
      <c r="VOE825" s="14"/>
      <c r="VOF825" s="14"/>
      <c r="VOG825" s="14"/>
      <c r="VOH825" s="14"/>
      <c r="VOI825" s="14"/>
      <c r="VOJ825" s="14"/>
      <c r="VOK825" s="14"/>
      <c r="VOL825" s="14"/>
      <c r="VOM825" s="14"/>
      <c r="VON825" s="14"/>
      <c r="VOO825" s="14"/>
      <c r="VOP825" s="14"/>
      <c r="VOQ825" s="14"/>
      <c r="VOR825" s="14"/>
      <c r="VOS825" s="14"/>
      <c r="VOT825" s="14"/>
      <c r="VOU825" s="14"/>
      <c r="VOV825" s="14"/>
      <c r="VOW825" s="14"/>
      <c r="VOX825" s="14"/>
      <c r="VOY825" s="14"/>
      <c r="VOZ825" s="14"/>
      <c r="VPA825" s="14"/>
      <c r="VPB825" s="14"/>
      <c r="VPC825" s="14"/>
      <c r="VPD825" s="14"/>
      <c r="VPE825" s="14"/>
      <c r="VPF825" s="14"/>
      <c r="VPG825" s="14"/>
      <c r="VPH825" s="14"/>
      <c r="VPI825" s="14"/>
      <c r="VPJ825" s="14"/>
      <c r="VPK825" s="14"/>
      <c r="VPL825" s="14"/>
      <c r="VPM825" s="14"/>
      <c r="VPN825" s="14"/>
      <c r="VPO825" s="14"/>
      <c r="VPP825" s="14"/>
      <c r="VPQ825" s="14"/>
      <c r="VPR825" s="14"/>
      <c r="VPS825" s="14"/>
      <c r="VPT825" s="14"/>
      <c r="VPU825" s="14"/>
      <c r="VPV825" s="14"/>
      <c r="VPW825" s="14"/>
      <c r="VPX825" s="14"/>
      <c r="VPY825" s="14"/>
      <c r="VPZ825" s="14"/>
      <c r="VQA825" s="14"/>
      <c r="VQB825" s="14"/>
      <c r="VQC825" s="14"/>
      <c r="VQD825" s="14"/>
      <c r="VQE825" s="14"/>
      <c r="VQF825" s="14"/>
      <c r="VQG825" s="14"/>
      <c r="VQH825" s="14"/>
      <c r="VQI825" s="14"/>
      <c r="VQJ825" s="14"/>
      <c r="VQK825" s="14"/>
      <c r="VQL825" s="14"/>
      <c r="VQM825" s="14"/>
      <c r="VQN825" s="14"/>
      <c r="VQO825" s="14"/>
      <c r="VQP825" s="14"/>
      <c r="VQQ825" s="14"/>
      <c r="VQR825" s="14"/>
      <c r="VQS825" s="14"/>
      <c r="VQT825" s="14"/>
      <c r="VQU825" s="14"/>
      <c r="VQV825" s="14"/>
      <c r="VQW825" s="14"/>
      <c r="VQX825" s="14"/>
      <c r="VQY825" s="14"/>
      <c r="VQZ825" s="14"/>
      <c r="VRA825" s="14"/>
      <c r="VRB825" s="14"/>
      <c r="VRC825" s="14"/>
      <c r="VRD825" s="14"/>
      <c r="VRE825" s="14"/>
      <c r="VRF825" s="14"/>
      <c r="VRG825" s="14"/>
      <c r="VRH825" s="14"/>
      <c r="VRI825" s="14"/>
      <c r="VRJ825" s="14"/>
      <c r="VRK825" s="14"/>
      <c r="VRL825" s="14"/>
      <c r="VRM825" s="14"/>
      <c r="VRN825" s="14"/>
      <c r="VRO825" s="14"/>
      <c r="VRP825" s="14"/>
      <c r="VRQ825" s="14"/>
      <c r="VRR825" s="14"/>
      <c r="VRS825" s="14"/>
      <c r="VRT825" s="14"/>
      <c r="VRU825" s="14"/>
      <c r="VRV825" s="14"/>
      <c r="VRW825" s="14"/>
      <c r="VRX825" s="14"/>
      <c r="VRY825" s="14"/>
      <c r="VRZ825" s="14"/>
      <c r="VSA825" s="14"/>
      <c r="VSB825" s="14"/>
      <c r="VSC825" s="14"/>
      <c r="VSD825" s="14"/>
      <c r="VSE825" s="14"/>
      <c r="VSF825" s="14"/>
      <c r="VSG825" s="14"/>
      <c r="VSH825" s="14"/>
      <c r="VSI825" s="14"/>
      <c r="VSJ825" s="14"/>
      <c r="VSK825" s="14"/>
      <c r="VSL825" s="14"/>
      <c r="VSM825" s="14"/>
      <c r="VSN825" s="14"/>
      <c r="VSO825" s="14"/>
      <c r="VSP825" s="14"/>
      <c r="VSQ825" s="14"/>
      <c r="VSR825" s="14"/>
      <c r="VSS825" s="14"/>
      <c r="VST825" s="14"/>
      <c r="VSU825" s="14"/>
      <c r="VSV825" s="14"/>
      <c r="VSW825" s="14"/>
      <c r="VSX825" s="14"/>
      <c r="VSY825" s="14"/>
      <c r="VSZ825" s="14"/>
      <c r="VTA825" s="14"/>
      <c r="VTB825" s="14"/>
      <c r="VTC825" s="14"/>
      <c r="VTD825" s="14"/>
      <c r="VTE825" s="14"/>
      <c r="VTF825" s="14"/>
      <c r="VTG825" s="14"/>
      <c r="VTH825" s="14"/>
      <c r="VTI825" s="14"/>
      <c r="VTJ825" s="14"/>
      <c r="VTK825" s="14"/>
      <c r="VTL825" s="14"/>
      <c r="VTM825" s="14"/>
      <c r="VTN825" s="14"/>
      <c r="VTO825" s="14"/>
      <c r="VTP825" s="14"/>
      <c r="VTQ825" s="14"/>
      <c r="VTR825" s="14"/>
      <c r="VTS825" s="14"/>
      <c r="VTT825" s="14"/>
      <c r="VTU825" s="14"/>
      <c r="VTV825" s="14"/>
      <c r="VTW825" s="14"/>
      <c r="VTX825" s="14"/>
      <c r="VTY825" s="14"/>
      <c r="VTZ825" s="14"/>
      <c r="VUA825" s="14"/>
      <c r="VUB825" s="14"/>
      <c r="VUC825" s="14"/>
      <c r="VUD825" s="14"/>
      <c r="VUE825" s="14"/>
      <c r="VUF825" s="14"/>
      <c r="VUG825" s="14"/>
      <c r="VUH825" s="14"/>
      <c r="VUI825" s="14"/>
      <c r="VUJ825" s="14"/>
      <c r="VUK825" s="14"/>
      <c r="VUL825" s="14"/>
      <c r="VUM825" s="14"/>
      <c r="VUN825" s="14"/>
      <c r="VUO825" s="14"/>
      <c r="VUP825" s="14"/>
      <c r="VUQ825" s="14"/>
      <c r="VUR825" s="14"/>
      <c r="VUS825" s="14"/>
      <c r="VUT825" s="14"/>
      <c r="VUU825" s="14"/>
      <c r="VUV825" s="14"/>
      <c r="VUW825" s="14"/>
      <c r="VUX825" s="14"/>
      <c r="VUY825" s="14"/>
      <c r="VUZ825" s="14"/>
      <c r="VVA825" s="14"/>
      <c r="VVB825" s="14"/>
      <c r="VVC825" s="14"/>
      <c r="VVD825" s="14"/>
      <c r="VVE825" s="14"/>
      <c r="VVF825" s="14"/>
      <c r="VVG825" s="14"/>
      <c r="VVH825" s="14"/>
      <c r="VVI825" s="14"/>
      <c r="VVJ825" s="14"/>
      <c r="VVK825" s="14"/>
      <c r="VVL825" s="14"/>
      <c r="VVM825" s="14"/>
      <c r="VVN825" s="14"/>
      <c r="VVO825" s="14"/>
      <c r="VVP825" s="14"/>
      <c r="VVQ825" s="14"/>
      <c r="VVR825" s="14"/>
      <c r="VVS825" s="14"/>
      <c r="VVT825" s="14"/>
      <c r="VVU825" s="14"/>
      <c r="VVV825" s="14"/>
      <c r="VVW825" s="14"/>
      <c r="VVX825" s="14"/>
      <c r="VVY825" s="14"/>
      <c r="VVZ825" s="14"/>
      <c r="VWA825" s="14"/>
      <c r="VWB825" s="14"/>
      <c r="VWC825" s="14"/>
      <c r="VWD825" s="14"/>
      <c r="VWE825" s="14"/>
      <c r="VWF825" s="14"/>
      <c r="VWG825" s="14"/>
      <c r="VWH825" s="14"/>
      <c r="VWI825" s="14"/>
      <c r="VWJ825" s="14"/>
      <c r="VWK825" s="14"/>
      <c r="VWL825" s="14"/>
      <c r="VWM825" s="14"/>
      <c r="VWN825" s="14"/>
      <c r="VWO825" s="14"/>
      <c r="VWP825" s="14"/>
      <c r="VWQ825" s="14"/>
      <c r="VWR825" s="14"/>
      <c r="VWS825" s="14"/>
      <c r="VWT825" s="14"/>
      <c r="VWU825" s="14"/>
      <c r="VWV825" s="14"/>
      <c r="VWW825" s="14"/>
      <c r="VWX825" s="14"/>
      <c r="VWY825" s="14"/>
      <c r="VWZ825" s="14"/>
      <c r="VXA825" s="14"/>
      <c r="VXB825" s="14"/>
      <c r="VXC825" s="14"/>
      <c r="VXD825" s="14"/>
      <c r="VXE825" s="14"/>
      <c r="VXF825" s="14"/>
      <c r="VXG825" s="14"/>
      <c r="VXH825" s="14"/>
      <c r="VXI825" s="14"/>
      <c r="VXJ825" s="14"/>
      <c r="VXK825" s="14"/>
      <c r="VXL825" s="14"/>
      <c r="VXM825" s="14"/>
      <c r="VXN825" s="14"/>
      <c r="VXO825" s="14"/>
      <c r="VXP825" s="14"/>
      <c r="VXQ825" s="14"/>
      <c r="VXR825" s="14"/>
      <c r="VXS825" s="14"/>
      <c r="VXT825" s="14"/>
      <c r="VXU825" s="14"/>
      <c r="VXV825" s="14"/>
      <c r="VXW825" s="14"/>
      <c r="VXX825" s="14"/>
      <c r="VXY825" s="14"/>
      <c r="VXZ825" s="14"/>
      <c r="VYA825" s="14"/>
      <c r="VYB825" s="14"/>
      <c r="VYC825" s="14"/>
      <c r="VYD825" s="14"/>
      <c r="VYE825" s="14"/>
      <c r="VYF825" s="14"/>
      <c r="VYG825" s="14"/>
      <c r="VYH825" s="14"/>
      <c r="VYI825" s="14"/>
      <c r="VYJ825" s="14"/>
      <c r="VYK825" s="14"/>
      <c r="VYL825" s="14"/>
      <c r="VYM825" s="14"/>
      <c r="VYN825" s="14"/>
      <c r="VYO825" s="14"/>
      <c r="VYP825" s="14"/>
      <c r="VYQ825" s="14"/>
      <c r="VYR825" s="14"/>
      <c r="VYS825" s="14"/>
      <c r="VYT825" s="14"/>
      <c r="VYU825" s="14"/>
      <c r="VYV825" s="14"/>
      <c r="VYW825" s="14"/>
      <c r="VYX825" s="14"/>
      <c r="VYY825" s="14"/>
      <c r="VYZ825" s="14"/>
      <c r="VZA825" s="14"/>
      <c r="VZB825" s="14"/>
      <c r="VZC825" s="14"/>
      <c r="VZD825" s="14"/>
      <c r="VZE825" s="14"/>
      <c r="VZF825" s="14"/>
      <c r="VZG825" s="14"/>
      <c r="VZH825" s="14"/>
      <c r="VZI825" s="14"/>
      <c r="VZJ825" s="14"/>
      <c r="VZK825" s="14"/>
      <c r="VZL825" s="14"/>
      <c r="VZM825" s="14"/>
      <c r="VZN825" s="14"/>
      <c r="VZO825" s="14"/>
      <c r="VZP825" s="14"/>
      <c r="VZQ825" s="14"/>
      <c r="VZR825" s="14"/>
      <c r="VZS825" s="14"/>
      <c r="VZT825" s="14"/>
      <c r="VZU825" s="14"/>
      <c r="VZV825" s="14"/>
      <c r="VZW825" s="14"/>
      <c r="VZX825" s="14"/>
      <c r="VZY825" s="14"/>
      <c r="VZZ825" s="14"/>
      <c r="WAA825" s="14"/>
      <c r="WAB825" s="14"/>
      <c r="WAC825" s="14"/>
      <c r="WAD825" s="14"/>
      <c r="WAE825" s="14"/>
      <c r="WAF825" s="14"/>
      <c r="WAG825" s="14"/>
      <c r="WAH825" s="14"/>
      <c r="WAI825" s="14"/>
      <c r="WAJ825" s="14"/>
      <c r="WAK825" s="14"/>
      <c r="WAL825" s="14"/>
      <c r="WAM825" s="14"/>
      <c r="WAN825" s="14"/>
      <c r="WAO825" s="14"/>
      <c r="WAP825" s="14"/>
      <c r="WAQ825" s="14"/>
      <c r="WAR825" s="14"/>
      <c r="WAS825" s="14"/>
      <c r="WAT825" s="14"/>
      <c r="WAU825" s="14"/>
      <c r="WAV825" s="14"/>
      <c r="WAW825" s="14"/>
      <c r="WAX825" s="14"/>
      <c r="WAY825" s="14"/>
      <c r="WAZ825" s="14"/>
      <c r="WBA825" s="14"/>
      <c r="WBB825" s="14"/>
      <c r="WBC825" s="14"/>
      <c r="WBD825" s="14"/>
      <c r="WBE825" s="14"/>
      <c r="WBF825" s="14"/>
      <c r="WBG825" s="14"/>
      <c r="WBH825" s="14"/>
      <c r="WBI825" s="14"/>
      <c r="WBJ825" s="14"/>
      <c r="WBK825" s="14"/>
      <c r="WBL825" s="14"/>
      <c r="WBM825" s="14"/>
      <c r="WBN825" s="14"/>
      <c r="WBO825" s="14"/>
      <c r="WBP825" s="14"/>
      <c r="WBQ825" s="14"/>
      <c r="WBR825" s="14"/>
      <c r="WBS825" s="14"/>
      <c r="WBT825" s="14"/>
      <c r="WBU825" s="14"/>
      <c r="WBV825" s="14"/>
      <c r="WBW825" s="14"/>
      <c r="WBX825" s="14"/>
      <c r="WBY825" s="14"/>
      <c r="WBZ825" s="14"/>
      <c r="WCA825" s="14"/>
      <c r="WCB825" s="14"/>
      <c r="WCC825" s="14"/>
      <c r="WCD825" s="14"/>
      <c r="WCE825" s="14"/>
      <c r="WCF825" s="14"/>
      <c r="WCG825" s="14"/>
      <c r="WCH825" s="14"/>
      <c r="WCI825" s="14"/>
      <c r="WCJ825" s="14"/>
      <c r="WCK825" s="14"/>
      <c r="WCL825" s="14"/>
      <c r="WCM825" s="14"/>
      <c r="WCN825" s="14"/>
      <c r="WCO825" s="14"/>
      <c r="WCP825" s="14"/>
      <c r="WCQ825" s="14"/>
      <c r="WCR825" s="14"/>
      <c r="WCS825" s="14"/>
      <c r="WCT825" s="14"/>
      <c r="WCU825" s="14"/>
      <c r="WCV825" s="14"/>
      <c r="WCW825" s="14"/>
      <c r="WCX825" s="14"/>
      <c r="WCY825" s="14"/>
      <c r="WCZ825" s="14"/>
      <c r="WDA825" s="14"/>
      <c r="WDB825" s="14"/>
      <c r="WDC825" s="14"/>
      <c r="WDD825" s="14"/>
      <c r="WDE825" s="14"/>
      <c r="WDF825" s="14"/>
      <c r="WDG825" s="14"/>
      <c r="WDH825" s="14"/>
      <c r="WDI825" s="14"/>
      <c r="WDJ825" s="14"/>
      <c r="WDK825" s="14"/>
      <c r="WDL825" s="14"/>
      <c r="WDM825" s="14"/>
      <c r="WDN825" s="14"/>
      <c r="WDO825" s="14"/>
      <c r="WDP825" s="14"/>
      <c r="WDQ825" s="14"/>
      <c r="WDR825" s="14"/>
      <c r="WDS825" s="14"/>
      <c r="WDT825" s="14"/>
      <c r="WDU825" s="14"/>
      <c r="WDV825" s="14"/>
      <c r="WDW825" s="14"/>
      <c r="WDX825" s="14"/>
      <c r="WDY825" s="14"/>
      <c r="WDZ825" s="14"/>
      <c r="WEA825" s="14"/>
      <c r="WEB825" s="14"/>
      <c r="WEC825" s="14"/>
      <c r="WED825" s="14"/>
      <c r="WEE825" s="14"/>
      <c r="WEF825" s="14"/>
      <c r="WEG825" s="14"/>
      <c r="WEH825" s="14"/>
      <c r="WEI825" s="14"/>
      <c r="WEJ825" s="14"/>
      <c r="WEK825" s="14"/>
      <c r="WEL825" s="14"/>
      <c r="WEM825" s="14"/>
      <c r="WEN825" s="14"/>
      <c r="WEO825" s="14"/>
      <c r="WEP825" s="14"/>
      <c r="WEQ825" s="14"/>
      <c r="WER825" s="14"/>
      <c r="WES825" s="14"/>
      <c r="WET825" s="14"/>
      <c r="WEU825" s="14"/>
      <c r="WEV825" s="14"/>
      <c r="WEW825" s="14"/>
      <c r="WEX825" s="14"/>
      <c r="WEY825" s="14"/>
      <c r="WEZ825" s="14"/>
      <c r="WFA825" s="14"/>
      <c r="WFB825" s="14"/>
      <c r="WFC825" s="14"/>
      <c r="WFD825" s="14"/>
      <c r="WFE825" s="14"/>
      <c r="WFF825" s="14"/>
      <c r="WFG825" s="14"/>
      <c r="WFH825" s="14"/>
      <c r="WFI825" s="14"/>
      <c r="WFJ825" s="14"/>
      <c r="WFK825" s="14"/>
      <c r="WFL825" s="14"/>
      <c r="WFM825" s="14"/>
      <c r="WFN825" s="14"/>
      <c r="WFO825" s="14"/>
      <c r="WFP825" s="14"/>
      <c r="WFQ825" s="14"/>
      <c r="WFR825" s="14"/>
      <c r="WFS825" s="14"/>
      <c r="WFT825" s="14"/>
      <c r="WFU825" s="14"/>
      <c r="WFV825" s="14"/>
      <c r="WFW825" s="14"/>
      <c r="WFX825" s="14"/>
      <c r="WFY825" s="14"/>
      <c r="WFZ825" s="14"/>
      <c r="WGA825" s="14"/>
      <c r="WGB825" s="14"/>
      <c r="WGC825" s="14"/>
      <c r="WGD825" s="14"/>
      <c r="WGE825" s="14"/>
      <c r="WGF825" s="14"/>
      <c r="WGG825" s="14"/>
      <c r="WGH825" s="14"/>
      <c r="WGI825" s="14"/>
      <c r="WGJ825" s="14"/>
      <c r="WGK825" s="14"/>
      <c r="WGL825" s="14"/>
      <c r="WGM825" s="14"/>
      <c r="WGN825" s="14"/>
      <c r="WGO825" s="14"/>
      <c r="WGP825" s="14"/>
      <c r="WGQ825" s="14"/>
      <c r="WGR825" s="14"/>
      <c r="WGS825" s="14"/>
      <c r="WGT825" s="14"/>
      <c r="WGU825" s="14"/>
      <c r="WGV825" s="14"/>
      <c r="WGW825" s="14"/>
      <c r="WGX825" s="14"/>
      <c r="WGY825" s="14"/>
      <c r="WGZ825" s="14"/>
      <c r="WHA825" s="14"/>
      <c r="WHB825" s="14"/>
      <c r="WHC825" s="14"/>
      <c r="WHD825" s="14"/>
      <c r="WHE825" s="14"/>
      <c r="WHF825" s="14"/>
      <c r="WHG825" s="14"/>
      <c r="WHH825" s="14"/>
      <c r="WHI825" s="14"/>
      <c r="WHJ825" s="14"/>
      <c r="WHK825" s="14"/>
      <c r="WHL825" s="14"/>
      <c r="WHM825" s="14"/>
      <c r="WHN825" s="14"/>
      <c r="WHO825" s="14"/>
      <c r="WHP825" s="14"/>
      <c r="WHQ825" s="14"/>
      <c r="WHR825" s="14"/>
      <c r="WHS825" s="14"/>
      <c r="WHT825" s="14"/>
      <c r="WHU825" s="14"/>
      <c r="WHV825" s="14"/>
      <c r="WHW825" s="14"/>
      <c r="WHX825" s="14"/>
      <c r="WHY825" s="14"/>
      <c r="WHZ825" s="14"/>
      <c r="WIA825" s="14"/>
      <c r="WIB825" s="14"/>
      <c r="WIC825" s="14"/>
      <c r="WID825" s="14"/>
      <c r="WIE825" s="14"/>
      <c r="WIF825" s="14"/>
      <c r="WIG825" s="14"/>
      <c r="WIH825" s="14"/>
      <c r="WII825" s="14"/>
      <c r="WIJ825" s="14"/>
      <c r="WIK825" s="14"/>
      <c r="WIL825" s="14"/>
      <c r="WIM825" s="14"/>
      <c r="WIN825" s="14"/>
      <c r="WIO825" s="14"/>
      <c r="WIP825" s="14"/>
      <c r="WIQ825" s="14"/>
      <c r="WIR825" s="14"/>
      <c r="WIS825" s="14"/>
      <c r="WIT825" s="14"/>
      <c r="WIU825" s="14"/>
      <c r="WIV825" s="14"/>
      <c r="WIW825" s="14"/>
      <c r="WIX825" s="14"/>
      <c r="WIY825" s="14"/>
      <c r="WIZ825" s="14"/>
      <c r="WJA825" s="14"/>
      <c r="WJB825" s="14"/>
      <c r="WJC825" s="14"/>
      <c r="WJD825" s="14"/>
      <c r="WJE825" s="14"/>
      <c r="WJF825" s="14"/>
      <c r="WJG825" s="14"/>
      <c r="WJH825" s="14"/>
      <c r="WJI825" s="14"/>
      <c r="WJJ825" s="14"/>
      <c r="WJK825" s="14"/>
      <c r="WJL825" s="14"/>
      <c r="WJM825" s="14"/>
      <c r="WJN825" s="14"/>
      <c r="WJO825" s="14"/>
      <c r="WJP825" s="14"/>
      <c r="WJQ825" s="14"/>
      <c r="WJR825" s="14"/>
      <c r="WJS825" s="14"/>
      <c r="WJT825" s="14"/>
      <c r="WJU825" s="14"/>
      <c r="WJV825" s="14"/>
      <c r="WJW825" s="14"/>
      <c r="WJX825" s="14"/>
      <c r="WJY825" s="14"/>
      <c r="WJZ825" s="14"/>
      <c r="WKA825" s="14"/>
      <c r="WKB825" s="14"/>
      <c r="WKC825" s="14"/>
      <c r="WKD825" s="14"/>
      <c r="WKE825" s="14"/>
      <c r="WKF825" s="14"/>
      <c r="WKG825" s="14"/>
      <c r="WKH825" s="14"/>
      <c r="WKI825" s="14"/>
      <c r="WKJ825" s="14"/>
      <c r="WKK825" s="14"/>
      <c r="WKL825" s="14"/>
      <c r="WKM825" s="14"/>
      <c r="WKN825" s="14"/>
      <c r="WKO825" s="14"/>
      <c r="WKP825" s="14"/>
      <c r="WKQ825" s="14"/>
      <c r="WKR825" s="14"/>
      <c r="WKS825" s="14"/>
      <c r="WKT825" s="14"/>
      <c r="WKU825" s="14"/>
      <c r="WKV825" s="14"/>
      <c r="WKW825" s="14"/>
      <c r="WKX825" s="14"/>
      <c r="WKY825" s="14"/>
      <c r="WKZ825" s="14"/>
      <c r="WLA825" s="14"/>
      <c r="WLB825" s="14"/>
      <c r="WLC825" s="14"/>
      <c r="WLD825" s="14"/>
      <c r="WLE825" s="14"/>
      <c r="WLF825" s="14"/>
      <c r="WLG825" s="14"/>
      <c r="WLH825" s="14"/>
      <c r="WLI825" s="14"/>
      <c r="WLJ825" s="14"/>
      <c r="WLK825" s="14"/>
      <c r="WLL825" s="14"/>
      <c r="WLM825" s="14"/>
      <c r="WLN825" s="14"/>
      <c r="WLO825" s="14"/>
      <c r="WLP825" s="14"/>
      <c r="WLQ825" s="14"/>
      <c r="WLR825" s="14"/>
      <c r="WLS825" s="14"/>
      <c r="WLT825" s="14"/>
      <c r="WLU825" s="14"/>
      <c r="WLV825" s="14"/>
      <c r="WLW825" s="14"/>
      <c r="WLX825" s="14"/>
      <c r="WLY825" s="14"/>
      <c r="WLZ825" s="14"/>
      <c r="WMA825" s="14"/>
      <c r="WMB825" s="14"/>
      <c r="WMC825" s="14"/>
      <c r="WMD825" s="14"/>
      <c r="WME825" s="14"/>
      <c r="WMF825" s="14"/>
      <c r="WMG825" s="14"/>
      <c r="WMH825" s="14"/>
      <c r="WMI825" s="14"/>
      <c r="WMJ825" s="14"/>
      <c r="WMK825" s="14"/>
      <c r="WML825" s="14"/>
      <c r="WMM825" s="14"/>
      <c r="WMN825" s="14"/>
      <c r="WMO825" s="14"/>
      <c r="WMP825" s="14"/>
      <c r="WMQ825" s="14"/>
      <c r="WMR825" s="14"/>
      <c r="WMS825" s="14"/>
      <c r="WMT825" s="14"/>
      <c r="WMU825" s="14"/>
      <c r="WMV825" s="14"/>
      <c r="WMW825" s="14"/>
      <c r="WMX825" s="14"/>
      <c r="WMY825" s="14"/>
      <c r="WMZ825" s="14"/>
      <c r="WNA825" s="14"/>
      <c r="WNB825" s="14"/>
      <c r="WNC825" s="14"/>
      <c r="WND825" s="14"/>
      <c r="WNE825" s="14"/>
      <c r="WNF825" s="14"/>
      <c r="WNG825" s="14"/>
      <c r="WNH825" s="14"/>
      <c r="WNI825" s="14"/>
      <c r="WNJ825" s="14"/>
      <c r="WNK825" s="14"/>
      <c r="WNL825" s="14"/>
      <c r="WNM825" s="14"/>
      <c r="WNN825" s="14"/>
      <c r="WNO825" s="14"/>
      <c r="WNP825" s="14"/>
      <c r="WNQ825" s="14"/>
      <c r="WNR825" s="14"/>
      <c r="WNS825" s="14"/>
      <c r="WNT825" s="14"/>
      <c r="WNU825" s="14"/>
      <c r="WNV825" s="14"/>
      <c r="WNW825" s="14"/>
      <c r="WNX825" s="14"/>
      <c r="WNY825" s="14"/>
      <c r="WNZ825" s="14"/>
      <c r="WOA825" s="14"/>
      <c r="WOB825" s="14"/>
      <c r="WOC825" s="14"/>
      <c r="WOD825" s="14"/>
      <c r="WOE825" s="14"/>
      <c r="WOF825" s="14"/>
      <c r="WOG825" s="14"/>
      <c r="WOH825" s="14"/>
      <c r="WOI825" s="14"/>
      <c r="WOJ825" s="14"/>
      <c r="WOK825" s="14"/>
      <c r="WOL825" s="14"/>
      <c r="WOM825" s="14"/>
      <c r="WON825" s="14"/>
      <c r="WOO825" s="14"/>
      <c r="WOP825" s="14"/>
      <c r="WOQ825" s="14"/>
      <c r="WOR825" s="14"/>
      <c r="WOS825" s="14"/>
      <c r="WOT825" s="14"/>
      <c r="WOU825" s="14"/>
      <c r="WOV825" s="14"/>
      <c r="WOW825" s="14"/>
      <c r="WOX825" s="14"/>
      <c r="WOY825" s="14"/>
      <c r="WOZ825" s="14"/>
      <c r="WPA825" s="14"/>
      <c r="WPB825" s="14"/>
      <c r="WPC825" s="14"/>
      <c r="WPD825" s="14"/>
      <c r="WPE825" s="14"/>
      <c r="WPF825" s="14"/>
      <c r="WPG825" s="14"/>
      <c r="WPH825" s="14"/>
      <c r="WPI825" s="14"/>
      <c r="WPJ825" s="14"/>
      <c r="WPK825" s="14"/>
      <c r="WPL825" s="14"/>
      <c r="WPM825" s="14"/>
      <c r="WPN825" s="14"/>
      <c r="WPO825" s="14"/>
      <c r="WPP825" s="14"/>
      <c r="WPQ825" s="14"/>
      <c r="WPR825" s="14"/>
      <c r="WPS825" s="14"/>
      <c r="WPT825" s="14"/>
      <c r="WPU825" s="14"/>
      <c r="WPV825" s="14"/>
      <c r="WPW825" s="14"/>
      <c r="WPX825" s="14"/>
      <c r="WPY825" s="14"/>
      <c r="WPZ825" s="14"/>
      <c r="WQA825" s="14"/>
      <c r="WQB825" s="14"/>
      <c r="WQC825" s="14"/>
      <c r="WQD825" s="14"/>
      <c r="WQE825" s="14"/>
      <c r="WQF825" s="14"/>
      <c r="WQG825" s="14"/>
      <c r="WQH825" s="14"/>
      <c r="WQI825" s="14"/>
      <c r="WQJ825" s="14"/>
      <c r="WQK825" s="14"/>
      <c r="WQL825" s="14"/>
      <c r="WQM825" s="14"/>
      <c r="WQN825" s="14"/>
      <c r="WQO825" s="14"/>
      <c r="WQP825" s="14"/>
      <c r="WQQ825" s="14"/>
      <c r="WQR825" s="14"/>
      <c r="WQS825" s="14"/>
      <c r="WQT825" s="14"/>
      <c r="WQU825" s="14"/>
      <c r="WQV825" s="14"/>
      <c r="WQW825" s="14"/>
      <c r="WQX825" s="14"/>
      <c r="WQY825" s="14"/>
      <c r="WQZ825" s="14"/>
      <c r="WRA825" s="14"/>
      <c r="WRB825" s="14"/>
      <c r="WRC825" s="14"/>
      <c r="WRD825" s="14"/>
      <c r="WRE825" s="14"/>
      <c r="WRF825" s="14"/>
      <c r="WRG825" s="14"/>
      <c r="WRH825" s="14"/>
      <c r="WRI825" s="14"/>
      <c r="WRJ825" s="14"/>
      <c r="WRK825" s="14"/>
      <c r="WRL825" s="14"/>
      <c r="WRM825" s="14"/>
      <c r="WRN825" s="14"/>
      <c r="WRO825" s="14"/>
      <c r="WRP825" s="14"/>
      <c r="WRQ825" s="14"/>
      <c r="WRR825" s="14"/>
      <c r="WRS825" s="14"/>
      <c r="WRT825" s="14"/>
      <c r="WRU825" s="14"/>
      <c r="WRV825" s="14"/>
      <c r="WRW825" s="14"/>
      <c r="WRX825" s="14"/>
      <c r="WRY825" s="14"/>
      <c r="WRZ825" s="14"/>
      <c r="WSA825" s="14"/>
      <c r="WSB825" s="14"/>
      <c r="WSC825" s="14"/>
      <c r="WSD825" s="14"/>
      <c r="WSE825" s="14"/>
      <c r="WSF825" s="14"/>
      <c r="WSG825" s="14"/>
      <c r="WSH825" s="14"/>
      <c r="WSI825" s="14"/>
      <c r="WSJ825" s="14"/>
      <c r="WSK825" s="14"/>
      <c r="WSL825" s="14"/>
      <c r="WSM825" s="14"/>
      <c r="WSN825" s="14"/>
      <c r="WSO825" s="14"/>
      <c r="WSP825" s="14"/>
      <c r="WSQ825" s="14"/>
      <c r="WSR825" s="14"/>
      <c r="WSS825" s="14"/>
      <c r="WST825" s="14"/>
      <c r="WSU825" s="14"/>
      <c r="WSV825" s="14"/>
      <c r="WSW825" s="14"/>
      <c r="WSX825" s="14"/>
      <c r="WSY825" s="14"/>
      <c r="WSZ825" s="14"/>
      <c r="WTA825" s="14"/>
      <c r="WTB825" s="14"/>
      <c r="WTC825" s="14"/>
      <c r="WTD825" s="14"/>
      <c r="WTE825" s="14"/>
      <c r="WTF825" s="14"/>
      <c r="WTG825" s="14"/>
      <c r="WTH825" s="14"/>
      <c r="WTI825" s="14"/>
      <c r="WTJ825" s="14"/>
      <c r="WTK825" s="14"/>
      <c r="WTL825" s="14"/>
      <c r="WTM825" s="14"/>
      <c r="WTN825" s="14"/>
      <c r="WTO825" s="14"/>
      <c r="WTP825" s="14"/>
      <c r="WTQ825" s="14"/>
      <c r="WTR825" s="14"/>
      <c r="WTS825" s="14"/>
      <c r="WTT825" s="14"/>
      <c r="WTU825" s="14"/>
      <c r="WTV825" s="14"/>
      <c r="WTW825" s="14"/>
      <c r="WTX825" s="14"/>
      <c r="WTY825" s="14"/>
      <c r="WTZ825" s="14"/>
      <c r="WUA825" s="14"/>
      <c r="WUB825" s="14"/>
      <c r="WUC825" s="14"/>
      <c r="WUD825" s="14"/>
      <c r="WUE825" s="14"/>
      <c r="WUF825" s="14"/>
      <c r="WUG825" s="14"/>
      <c r="WUH825" s="14"/>
      <c r="WUI825" s="14"/>
      <c r="WUJ825" s="14"/>
      <c r="WUK825" s="14"/>
      <c r="WUL825" s="14"/>
      <c r="WUM825" s="14"/>
      <c r="WUN825" s="14"/>
      <c r="WUO825" s="14"/>
      <c r="WUP825" s="14"/>
      <c r="WUQ825" s="14"/>
      <c r="WUR825" s="14"/>
      <c r="WUS825" s="14"/>
      <c r="WUT825" s="14"/>
      <c r="WUU825" s="14"/>
      <c r="WUV825" s="14"/>
      <c r="WUW825" s="14"/>
      <c r="WUX825" s="14"/>
      <c r="WUY825" s="14"/>
      <c r="WUZ825" s="14"/>
      <c r="WVA825" s="14"/>
      <c r="WVB825" s="14"/>
      <c r="WVC825" s="14"/>
      <c r="WVD825" s="14"/>
      <c r="WVE825" s="14"/>
      <c r="WVF825" s="14"/>
      <c r="WVG825" s="14"/>
      <c r="WVH825" s="14"/>
      <c r="WVI825" s="14"/>
      <c r="WVJ825" s="14"/>
      <c r="WVK825" s="14"/>
      <c r="WVL825" s="14"/>
      <c r="WVM825" s="14"/>
      <c r="WVN825" s="14"/>
      <c r="WVO825" s="14"/>
      <c r="WVP825" s="14"/>
      <c r="WVQ825" s="14"/>
      <c r="WVR825" s="14"/>
      <c r="WVS825" s="14"/>
      <c r="WVT825" s="14"/>
      <c r="WVU825" s="14"/>
      <c r="WVV825" s="14"/>
      <c r="WVW825" s="14"/>
      <c r="WVX825" s="14"/>
      <c r="WVY825" s="14"/>
      <c r="WVZ825" s="14"/>
      <c r="WWA825" s="14"/>
      <c r="WWB825" s="14"/>
      <c r="WWC825" s="14"/>
      <c r="WWD825" s="14"/>
      <c r="WWE825" s="14"/>
      <c r="WWF825" s="14"/>
      <c r="WWG825" s="14"/>
      <c r="WWH825" s="14"/>
      <c r="WWI825" s="14"/>
      <c r="WWJ825" s="14"/>
      <c r="WWK825" s="14"/>
      <c r="WWL825" s="14"/>
      <c r="WWM825" s="14"/>
      <c r="WWN825" s="14"/>
      <c r="WWO825" s="14"/>
      <c r="WWP825" s="14"/>
      <c r="WWQ825" s="14"/>
      <c r="WWR825" s="14"/>
      <c r="WWS825" s="14"/>
      <c r="WWT825" s="14"/>
      <c r="WWU825" s="14"/>
      <c r="WWV825" s="14"/>
      <c r="WWW825" s="14"/>
      <c r="WWX825" s="14"/>
      <c r="WWY825" s="14"/>
      <c r="WWZ825" s="14"/>
      <c r="WXA825" s="14"/>
      <c r="WXB825" s="14"/>
      <c r="WXC825" s="14"/>
      <c r="WXD825" s="14"/>
      <c r="WXE825" s="14"/>
      <c r="WXF825" s="14"/>
      <c r="WXG825" s="14"/>
      <c r="WXH825" s="14"/>
      <c r="WXI825" s="14"/>
      <c r="WXJ825" s="14"/>
      <c r="WXK825" s="14"/>
      <c r="WXL825" s="14"/>
      <c r="WXM825" s="14"/>
      <c r="WXN825" s="14"/>
      <c r="WXO825" s="14"/>
      <c r="WXP825" s="14"/>
      <c r="WXQ825" s="14"/>
      <c r="WXR825" s="14"/>
      <c r="WXS825" s="14"/>
      <c r="WXT825" s="14"/>
      <c r="WXU825" s="14"/>
      <c r="WXV825" s="14"/>
      <c r="WXW825" s="14"/>
      <c r="WXX825" s="14"/>
      <c r="WXY825" s="14"/>
      <c r="WXZ825" s="14"/>
      <c r="WYA825" s="14"/>
      <c r="WYB825" s="14"/>
      <c r="WYC825" s="14"/>
      <c r="WYD825" s="14"/>
      <c r="WYE825" s="14"/>
      <c r="WYF825" s="14"/>
      <c r="WYG825" s="14"/>
      <c r="WYH825" s="14"/>
      <c r="WYI825" s="14"/>
      <c r="WYJ825" s="14"/>
      <c r="WYK825" s="14"/>
      <c r="WYL825" s="14"/>
      <c r="WYM825" s="14"/>
      <c r="WYN825" s="14"/>
      <c r="WYO825" s="14"/>
      <c r="WYP825" s="14"/>
      <c r="WYQ825" s="14"/>
      <c r="WYR825" s="14"/>
      <c r="WYS825" s="14"/>
      <c r="WYT825" s="14"/>
      <c r="WYU825" s="14"/>
      <c r="WYV825" s="14"/>
      <c r="WYW825" s="14"/>
      <c r="WYX825" s="14"/>
      <c r="WYY825" s="14"/>
      <c r="WYZ825" s="14"/>
      <c r="WZA825" s="14"/>
      <c r="WZB825" s="14"/>
      <c r="WZC825" s="14"/>
      <c r="WZD825" s="14"/>
      <c r="WZE825" s="14"/>
      <c r="WZF825" s="14"/>
      <c r="WZG825" s="14"/>
      <c r="WZH825" s="14"/>
      <c r="WZI825" s="14"/>
      <c r="WZJ825" s="14"/>
      <c r="WZK825" s="14"/>
      <c r="WZL825" s="14"/>
      <c r="WZM825" s="14"/>
      <c r="WZN825" s="14"/>
      <c r="WZO825" s="14"/>
      <c r="WZP825" s="14"/>
      <c r="WZQ825" s="14"/>
      <c r="WZR825" s="14"/>
      <c r="WZS825" s="14"/>
      <c r="WZT825" s="14"/>
      <c r="WZU825" s="14"/>
      <c r="WZV825" s="14"/>
      <c r="WZW825" s="14"/>
      <c r="WZX825" s="14"/>
      <c r="WZY825" s="14"/>
      <c r="WZZ825" s="14"/>
      <c r="XAA825" s="14"/>
      <c r="XAB825" s="14"/>
      <c r="XAC825" s="14"/>
      <c r="XAD825" s="14"/>
      <c r="XAE825" s="14"/>
      <c r="XAF825" s="14"/>
      <c r="XAG825" s="14"/>
      <c r="XAH825" s="14"/>
      <c r="XAI825" s="14"/>
      <c r="XAJ825" s="14"/>
      <c r="XAK825" s="14"/>
      <c r="XAL825" s="14"/>
      <c r="XAM825" s="14"/>
      <c r="XAN825" s="14"/>
      <c r="XAO825" s="14"/>
      <c r="XAP825" s="14"/>
      <c r="XAQ825" s="14"/>
      <c r="XAR825" s="14"/>
      <c r="XAS825" s="14"/>
      <c r="XAT825" s="14"/>
      <c r="XAU825" s="14"/>
      <c r="XAV825" s="14"/>
      <c r="XAW825" s="14"/>
      <c r="XAX825" s="14"/>
      <c r="XAY825" s="14"/>
      <c r="XAZ825" s="14"/>
      <c r="XBA825" s="14"/>
      <c r="XBB825" s="14"/>
      <c r="XBC825" s="14"/>
      <c r="XBD825" s="14"/>
      <c r="XBE825" s="14"/>
      <c r="XBF825" s="14"/>
      <c r="XBG825" s="14"/>
      <c r="XBH825" s="14"/>
      <c r="XBI825" s="14"/>
      <c r="XBJ825" s="14"/>
      <c r="XBK825" s="14"/>
      <c r="XBL825" s="14"/>
      <c r="XBM825" s="14"/>
      <c r="XBN825" s="14"/>
      <c r="XBO825" s="14"/>
      <c r="XBP825" s="14"/>
      <c r="XBQ825" s="14"/>
      <c r="XBR825" s="14"/>
      <c r="XBS825" s="14"/>
      <c r="XBT825" s="14"/>
      <c r="XBU825" s="14"/>
      <c r="XBV825" s="14"/>
      <c r="XBW825" s="14"/>
      <c r="XBX825" s="14"/>
      <c r="XBY825" s="14"/>
      <c r="XBZ825" s="14"/>
      <c r="XCA825" s="14"/>
      <c r="XCB825" s="14"/>
      <c r="XCC825" s="14"/>
      <c r="XCD825" s="14"/>
      <c r="XCE825" s="14"/>
      <c r="XCF825" s="14"/>
      <c r="XCG825" s="14"/>
      <c r="XCH825" s="14"/>
      <c r="XCI825" s="14"/>
      <c r="XCJ825" s="14"/>
      <c r="XCK825" s="14"/>
      <c r="XCL825" s="14"/>
      <c r="XCM825" s="14"/>
      <c r="XCN825" s="14"/>
      <c r="XCO825" s="14"/>
      <c r="XCP825" s="14"/>
      <c r="XCQ825" s="14"/>
      <c r="XCR825" s="14"/>
      <c r="XCS825" s="14"/>
      <c r="XCT825" s="14"/>
      <c r="XCU825" s="14"/>
      <c r="XCV825" s="14"/>
      <c r="XCW825" s="14"/>
      <c r="XCX825" s="14"/>
      <c r="XCY825" s="14"/>
      <c r="XCZ825" s="14"/>
      <c r="XDA825" s="14"/>
      <c r="XDB825" s="14"/>
      <c r="XDC825" s="14"/>
      <c r="XDD825" s="14"/>
      <c r="XDE825" s="14"/>
      <c r="XDF825" s="14"/>
      <c r="XDG825" s="14"/>
      <c r="XDH825" s="14"/>
      <c r="XDI825" s="14"/>
      <c r="XDJ825" s="14"/>
      <c r="XDK825" s="14"/>
      <c r="XDL825" s="14"/>
      <c r="XDM825" s="14"/>
      <c r="XDN825" s="14"/>
      <c r="XDO825" s="14"/>
      <c r="XDP825" s="14"/>
      <c r="XDQ825" s="14"/>
      <c r="XDR825" s="14"/>
      <c r="XDS825" s="14"/>
      <c r="XDT825" s="14"/>
      <c r="XDU825" s="14"/>
      <c r="XDV825" s="14"/>
      <c r="XDW825" s="14"/>
      <c r="XDX825" s="14"/>
      <c r="XDY825" s="14"/>
      <c r="XDZ825" s="14"/>
      <c r="XEA825" s="14"/>
      <c r="XEB825" s="14"/>
      <c r="XEC825" s="14"/>
      <c r="XED825" s="14"/>
      <c r="XEE825" s="14"/>
      <c r="XEF825" s="14"/>
      <c r="XEG825" s="14"/>
      <c r="XEH825" s="14"/>
      <c r="XEI825" s="14"/>
      <c r="XEJ825" s="14"/>
      <c r="XEK825" s="14"/>
      <c r="XEL825" s="14"/>
      <c r="XEM825" s="14"/>
      <c r="XEN825" s="14"/>
      <c r="XEO825" s="14"/>
      <c r="XEP825" s="14"/>
      <c r="XEQ825" s="14"/>
      <c r="XER825" s="14"/>
      <c r="XES825" s="14"/>
      <c r="XET825" s="14"/>
      <c r="XEU825" s="14"/>
      <c r="XEV825" s="14"/>
      <c r="XEW825" s="14"/>
      <c r="XEX825" s="14"/>
      <c r="XEY825" s="14"/>
      <c r="XEZ825" s="14"/>
    </row>
    <row r="826" spans="1:16380" ht="22.5" hidden="1" customHeight="1" x14ac:dyDescent="0.25">
      <c r="A826" s="83" t="str">
        <f t="shared" si="219"/>
        <v>774.</v>
      </c>
      <c r="B826" s="26">
        <v>1678</v>
      </c>
      <c r="C826" s="47" t="s">
        <v>345</v>
      </c>
      <c r="D826" s="26">
        <v>1996</v>
      </c>
      <c r="E826" s="83" t="s">
        <v>2957</v>
      </c>
      <c r="F826" s="83" t="s">
        <v>2958</v>
      </c>
      <c r="G826" s="26">
        <v>2</v>
      </c>
      <c r="H826" s="26">
        <v>3</v>
      </c>
      <c r="I826" s="178">
        <v>971.8</v>
      </c>
      <c r="J826" s="176">
        <v>879.4</v>
      </c>
      <c r="K826" s="178">
        <v>879.4</v>
      </c>
      <c r="L826" s="187">
        <v>44</v>
      </c>
      <c r="M826" s="186">
        <f t="shared" si="217"/>
        <v>5667828.2000000002</v>
      </c>
      <c r="N826" s="186"/>
      <c r="O826" s="186"/>
      <c r="P826" s="186"/>
      <c r="Q826" s="176">
        <f t="shared" si="218"/>
        <v>5667828.2000000002</v>
      </c>
      <c r="R826" s="178"/>
      <c r="S826" s="26"/>
      <c r="T826" s="178"/>
      <c r="U826" s="178">
        <v>753.4</v>
      </c>
      <c r="V826" s="178">
        <f>U826*7523</f>
        <v>5667828.2000000002</v>
      </c>
      <c r="W826" s="178"/>
      <c r="X826" s="178"/>
      <c r="Y826" s="178"/>
      <c r="Z826" s="178"/>
      <c r="AA826" s="178"/>
      <c r="AB826" s="178"/>
      <c r="AC826" s="178"/>
      <c r="AD826" s="178"/>
      <c r="AE826" s="178"/>
      <c r="AF826" s="178"/>
      <c r="AG826" s="317">
        <v>2025</v>
      </c>
      <c r="AH826" s="158"/>
      <c r="AI826" s="175"/>
      <c r="AJ826" s="162"/>
      <c r="AK826" s="15">
        <f t="shared" si="207"/>
        <v>774</v>
      </c>
      <c r="AL826" s="15" t="s">
        <v>155</v>
      </c>
      <c r="AM826" s="15" t="str">
        <f t="shared" si="208"/>
        <v>774.</v>
      </c>
      <c r="AN826" s="179"/>
      <c r="AO826" s="22"/>
      <c r="AP826" s="16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  <c r="FS826" s="14"/>
      <c r="FT826" s="14"/>
      <c r="FU826" s="14"/>
      <c r="FV826" s="14"/>
      <c r="FW826" s="14"/>
      <c r="FX826" s="14"/>
      <c r="FY826" s="14"/>
      <c r="FZ826" s="14"/>
      <c r="GA826" s="14"/>
      <c r="GB826" s="14"/>
      <c r="GC826" s="14"/>
      <c r="GD826" s="14"/>
      <c r="GE826" s="14"/>
      <c r="GF826" s="14"/>
      <c r="GG826" s="14"/>
      <c r="GH826" s="14"/>
      <c r="GI826" s="14"/>
      <c r="GJ826" s="14"/>
      <c r="GK826" s="14"/>
      <c r="GL826" s="14"/>
      <c r="GM826" s="14"/>
      <c r="GN826" s="14"/>
      <c r="GO826" s="14"/>
      <c r="GP826" s="14"/>
      <c r="GQ826" s="14"/>
      <c r="GR826" s="14"/>
      <c r="GS826" s="14"/>
      <c r="GT826" s="14"/>
      <c r="GU826" s="14"/>
      <c r="GV826" s="14"/>
      <c r="GW826" s="14"/>
      <c r="GX826" s="14"/>
      <c r="GY826" s="14"/>
      <c r="GZ826" s="14"/>
      <c r="HA826" s="14"/>
      <c r="HB826" s="14"/>
      <c r="HC826" s="14"/>
      <c r="HD826" s="14"/>
      <c r="HE826" s="14"/>
      <c r="HF826" s="14"/>
      <c r="HG826" s="14"/>
      <c r="HH826" s="14"/>
      <c r="HI826" s="14"/>
      <c r="HJ826" s="14"/>
      <c r="HK826" s="14"/>
      <c r="HL826" s="14"/>
      <c r="HM826" s="14"/>
      <c r="HN826" s="14"/>
      <c r="HO826" s="14"/>
      <c r="HP826" s="14"/>
      <c r="HQ826" s="14"/>
      <c r="HR826" s="14"/>
      <c r="HS826" s="14"/>
      <c r="HT826" s="14"/>
      <c r="HU826" s="14"/>
      <c r="HV826" s="14"/>
      <c r="HW826" s="14"/>
      <c r="HX826" s="14"/>
      <c r="HY826" s="14"/>
      <c r="HZ826" s="14"/>
      <c r="IA826" s="14"/>
      <c r="IB826" s="14"/>
      <c r="IC826" s="14"/>
      <c r="ID826" s="14"/>
      <c r="IE826" s="14"/>
      <c r="IF826" s="14"/>
      <c r="IG826" s="14"/>
      <c r="IH826" s="14"/>
      <c r="II826" s="14"/>
      <c r="IJ826" s="14"/>
      <c r="IK826" s="14"/>
      <c r="IL826" s="14"/>
      <c r="IM826" s="14"/>
      <c r="IN826" s="14"/>
      <c r="IO826" s="14"/>
      <c r="IP826" s="14"/>
      <c r="IQ826" s="14"/>
      <c r="IR826" s="14"/>
      <c r="IS826" s="14"/>
      <c r="IT826" s="14"/>
      <c r="IU826" s="14"/>
      <c r="IV826" s="14"/>
      <c r="IW826" s="14"/>
      <c r="IX826" s="14"/>
      <c r="IY826" s="14"/>
      <c r="IZ826" s="14"/>
      <c r="JA826" s="14"/>
      <c r="JB826" s="14"/>
      <c r="JC826" s="14"/>
      <c r="JD826" s="14"/>
      <c r="JE826" s="14"/>
      <c r="JF826" s="14"/>
      <c r="JG826" s="14"/>
      <c r="JH826" s="14"/>
      <c r="JI826" s="14"/>
      <c r="JJ826" s="14"/>
      <c r="JK826" s="14"/>
      <c r="JL826" s="14"/>
      <c r="JM826" s="14"/>
      <c r="JN826" s="14"/>
      <c r="JO826" s="14"/>
      <c r="JP826" s="14"/>
      <c r="JQ826" s="14"/>
      <c r="JR826" s="14"/>
      <c r="JS826" s="14"/>
      <c r="JT826" s="14"/>
      <c r="JU826" s="14"/>
      <c r="JV826" s="14"/>
      <c r="JW826" s="14"/>
      <c r="JX826" s="14"/>
      <c r="JY826" s="14"/>
      <c r="JZ826" s="14"/>
      <c r="KA826" s="14"/>
      <c r="KB826" s="14"/>
      <c r="KC826" s="14"/>
      <c r="KD826" s="14"/>
      <c r="KE826" s="14"/>
      <c r="KF826" s="14"/>
      <c r="KG826" s="14"/>
      <c r="KH826" s="14"/>
      <c r="KI826" s="14"/>
      <c r="KJ826" s="14"/>
      <c r="KK826" s="14"/>
      <c r="KL826" s="14"/>
      <c r="KM826" s="14"/>
      <c r="KN826" s="14"/>
      <c r="KO826" s="14"/>
      <c r="KP826" s="14"/>
      <c r="KQ826" s="14"/>
      <c r="KR826" s="14"/>
      <c r="KS826" s="14"/>
      <c r="KT826" s="14"/>
      <c r="KU826" s="14"/>
      <c r="KV826" s="14"/>
      <c r="KW826" s="14"/>
      <c r="KX826" s="14"/>
      <c r="KY826" s="14"/>
      <c r="KZ826" s="14"/>
      <c r="LA826" s="14"/>
      <c r="LB826" s="14"/>
      <c r="LC826" s="14"/>
      <c r="LD826" s="14"/>
      <c r="LE826" s="14"/>
      <c r="LF826" s="14"/>
      <c r="LG826" s="14"/>
      <c r="LH826" s="14"/>
      <c r="LI826" s="14"/>
      <c r="LJ826" s="14"/>
      <c r="LK826" s="14"/>
      <c r="LL826" s="14"/>
      <c r="LM826" s="14"/>
      <c r="LN826" s="14"/>
      <c r="LO826" s="14"/>
      <c r="LP826" s="14"/>
      <c r="LQ826" s="14"/>
      <c r="LR826" s="14"/>
      <c r="LS826" s="14"/>
      <c r="LT826" s="14"/>
      <c r="LU826" s="14"/>
      <c r="LV826" s="14"/>
      <c r="LW826" s="14"/>
      <c r="LX826" s="14"/>
      <c r="LY826" s="14"/>
      <c r="LZ826" s="14"/>
      <c r="MA826" s="14"/>
      <c r="MB826" s="14"/>
      <c r="MC826" s="14"/>
      <c r="MD826" s="14"/>
      <c r="ME826" s="14"/>
      <c r="MF826" s="14"/>
      <c r="MG826" s="14"/>
      <c r="MH826" s="14"/>
      <c r="MI826" s="14"/>
      <c r="MJ826" s="14"/>
      <c r="MK826" s="14"/>
      <c r="ML826" s="14"/>
      <c r="MM826" s="14"/>
      <c r="MN826" s="14"/>
      <c r="MO826" s="14"/>
      <c r="MP826" s="14"/>
      <c r="MQ826" s="14"/>
      <c r="MR826" s="14"/>
      <c r="MS826" s="14"/>
      <c r="MT826" s="14"/>
      <c r="MU826" s="14"/>
      <c r="MV826" s="14"/>
      <c r="MW826" s="14"/>
      <c r="MX826" s="14"/>
      <c r="MY826" s="14"/>
      <c r="MZ826" s="14"/>
      <c r="NA826" s="14"/>
      <c r="NB826" s="14"/>
      <c r="NC826" s="14"/>
      <c r="ND826" s="14"/>
      <c r="NE826" s="14"/>
      <c r="NF826" s="14"/>
      <c r="NG826" s="14"/>
      <c r="NH826" s="14"/>
      <c r="NI826" s="14"/>
      <c r="NJ826" s="14"/>
      <c r="NK826" s="14"/>
      <c r="NL826" s="14"/>
      <c r="NM826" s="14"/>
      <c r="NN826" s="14"/>
      <c r="NO826" s="14"/>
      <c r="NP826" s="14"/>
      <c r="NQ826" s="14"/>
      <c r="NR826" s="14"/>
      <c r="NS826" s="14"/>
      <c r="NT826" s="14"/>
      <c r="NU826" s="14"/>
      <c r="NV826" s="14"/>
      <c r="NW826" s="14"/>
      <c r="NX826" s="14"/>
      <c r="NY826" s="14"/>
      <c r="NZ826" s="14"/>
      <c r="OA826" s="14"/>
      <c r="OB826" s="14"/>
      <c r="OC826" s="14"/>
      <c r="OD826" s="14"/>
      <c r="OE826" s="14"/>
      <c r="OF826" s="14"/>
      <c r="OG826" s="14"/>
      <c r="OH826" s="14"/>
      <c r="OI826" s="14"/>
      <c r="OJ826" s="14"/>
      <c r="OK826" s="14"/>
      <c r="OL826" s="14"/>
      <c r="OM826" s="14"/>
      <c r="ON826" s="14"/>
      <c r="OO826" s="14"/>
      <c r="OP826" s="14"/>
      <c r="OQ826" s="14"/>
      <c r="OR826" s="14"/>
      <c r="OS826" s="14"/>
      <c r="OT826" s="14"/>
      <c r="OU826" s="14"/>
      <c r="OV826" s="14"/>
      <c r="OW826" s="14"/>
      <c r="OX826" s="14"/>
      <c r="OY826" s="14"/>
      <c r="OZ826" s="14"/>
      <c r="PA826" s="14"/>
      <c r="PB826" s="14"/>
      <c r="PC826" s="14"/>
      <c r="PD826" s="14"/>
      <c r="PE826" s="14"/>
      <c r="PF826" s="14"/>
      <c r="PG826" s="14"/>
      <c r="PH826" s="14"/>
      <c r="PI826" s="14"/>
      <c r="PJ826" s="14"/>
      <c r="PK826" s="14"/>
      <c r="PL826" s="14"/>
      <c r="PM826" s="14"/>
      <c r="PN826" s="14"/>
      <c r="PO826" s="14"/>
      <c r="PP826" s="14"/>
      <c r="PQ826" s="14"/>
      <c r="PR826" s="14"/>
      <c r="PS826" s="14"/>
      <c r="PT826" s="14"/>
      <c r="PU826" s="14"/>
      <c r="PV826" s="14"/>
      <c r="PW826" s="14"/>
      <c r="PX826" s="14"/>
      <c r="PY826" s="14"/>
      <c r="PZ826" s="14"/>
      <c r="QA826" s="14"/>
      <c r="QB826" s="14"/>
      <c r="QC826" s="14"/>
      <c r="QD826" s="14"/>
      <c r="QE826" s="14"/>
      <c r="QF826" s="14"/>
      <c r="QG826" s="14"/>
      <c r="QH826" s="14"/>
      <c r="QI826" s="14"/>
      <c r="QJ826" s="14"/>
      <c r="QK826" s="14"/>
      <c r="QL826" s="14"/>
      <c r="QM826" s="14"/>
      <c r="QN826" s="14"/>
      <c r="QO826" s="14"/>
      <c r="QP826" s="14"/>
      <c r="QQ826" s="14"/>
      <c r="QR826" s="14"/>
      <c r="QS826" s="14"/>
      <c r="QT826" s="14"/>
      <c r="QU826" s="14"/>
      <c r="QV826" s="14"/>
      <c r="QW826" s="14"/>
      <c r="QX826" s="14"/>
      <c r="QY826" s="14"/>
      <c r="QZ826" s="14"/>
      <c r="RA826" s="14"/>
      <c r="RB826" s="14"/>
      <c r="RC826" s="14"/>
      <c r="RD826" s="14"/>
      <c r="RE826" s="14"/>
      <c r="RF826" s="14"/>
      <c r="RG826" s="14"/>
      <c r="RH826" s="14"/>
      <c r="RI826" s="14"/>
      <c r="RJ826" s="14"/>
      <c r="RK826" s="14"/>
      <c r="RL826" s="14"/>
      <c r="RM826" s="14"/>
      <c r="RN826" s="14"/>
      <c r="RO826" s="14"/>
      <c r="RP826" s="14"/>
      <c r="RQ826" s="14"/>
      <c r="RR826" s="14"/>
      <c r="RS826" s="14"/>
      <c r="RT826" s="14"/>
      <c r="RU826" s="14"/>
      <c r="RV826" s="14"/>
      <c r="RW826" s="14"/>
      <c r="RX826" s="14"/>
      <c r="RY826" s="14"/>
      <c r="RZ826" s="14"/>
      <c r="SA826" s="14"/>
      <c r="SB826" s="14"/>
      <c r="SC826" s="14"/>
      <c r="SD826" s="14"/>
      <c r="SE826" s="14"/>
      <c r="SF826" s="14"/>
      <c r="SG826" s="14"/>
      <c r="SH826" s="14"/>
      <c r="SI826" s="14"/>
      <c r="SJ826" s="14"/>
      <c r="SK826" s="14"/>
      <c r="SL826" s="14"/>
      <c r="SM826" s="14"/>
      <c r="SN826" s="14"/>
      <c r="SO826" s="14"/>
      <c r="SP826" s="14"/>
      <c r="SQ826" s="14"/>
      <c r="SR826" s="14"/>
      <c r="SS826" s="14"/>
      <c r="ST826" s="14"/>
      <c r="SU826" s="14"/>
      <c r="SV826" s="14"/>
      <c r="SW826" s="14"/>
      <c r="SX826" s="14"/>
      <c r="SY826" s="14"/>
      <c r="SZ826" s="14"/>
      <c r="TA826" s="14"/>
      <c r="TB826" s="14"/>
      <c r="TC826" s="14"/>
      <c r="TD826" s="14"/>
      <c r="TE826" s="14"/>
      <c r="TF826" s="14"/>
      <c r="TG826" s="14"/>
      <c r="TH826" s="14"/>
      <c r="TI826" s="14"/>
      <c r="TJ826" s="14"/>
      <c r="TK826" s="14"/>
      <c r="TL826" s="14"/>
      <c r="TM826" s="14"/>
      <c r="TN826" s="14"/>
      <c r="TO826" s="14"/>
      <c r="TP826" s="14"/>
      <c r="TQ826" s="14"/>
      <c r="TR826" s="14"/>
      <c r="TS826" s="14"/>
      <c r="TT826" s="14"/>
      <c r="TU826" s="14"/>
      <c r="TV826" s="14"/>
      <c r="TW826" s="14"/>
      <c r="TX826" s="14"/>
      <c r="TY826" s="14"/>
      <c r="TZ826" s="14"/>
      <c r="UA826" s="14"/>
      <c r="UB826" s="14"/>
      <c r="UC826" s="14"/>
      <c r="UD826" s="14"/>
      <c r="UE826" s="14"/>
      <c r="UF826" s="14"/>
      <c r="UG826" s="14"/>
      <c r="UH826" s="14"/>
      <c r="UI826" s="14"/>
      <c r="UJ826" s="14"/>
      <c r="UK826" s="14"/>
      <c r="UL826" s="14"/>
      <c r="UM826" s="14"/>
      <c r="UN826" s="14"/>
      <c r="UO826" s="14"/>
      <c r="UP826" s="14"/>
      <c r="UQ826" s="14"/>
      <c r="UR826" s="14"/>
      <c r="US826" s="14"/>
      <c r="UT826" s="14"/>
      <c r="UU826" s="14"/>
      <c r="UV826" s="14"/>
      <c r="UW826" s="14"/>
      <c r="UX826" s="14"/>
      <c r="UY826" s="14"/>
      <c r="UZ826" s="14"/>
      <c r="VA826" s="14"/>
      <c r="VB826" s="14"/>
      <c r="VC826" s="14"/>
      <c r="VD826" s="14"/>
      <c r="VE826" s="14"/>
      <c r="VF826" s="14"/>
      <c r="VG826" s="14"/>
      <c r="VH826" s="14"/>
      <c r="VI826" s="14"/>
      <c r="VJ826" s="14"/>
      <c r="VK826" s="14"/>
      <c r="VL826" s="14"/>
      <c r="VM826" s="14"/>
      <c r="VN826" s="14"/>
      <c r="VO826" s="14"/>
      <c r="VP826" s="14"/>
      <c r="VQ826" s="14"/>
      <c r="VR826" s="14"/>
      <c r="VS826" s="14"/>
      <c r="VT826" s="14"/>
      <c r="VU826" s="14"/>
      <c r="VV826" s="14"/>
      <c r="VW826" s="14"/>
      <c r="VX826" s="14"/>
      <c r="VY826" s="14"/>
      <c r="VZ826" s="14"/>
      <c r="WA826" s="14"/>
      <c r="WB826" s="14"/>
      <c r="WC826" s="14"/>
      <c r="WD826" s="14"/>
      <c r="WE826" s="14"/>
      <c r="WF826" s="14"/>
      <c r="WG826" s="14"/>
      <c r="WH826" s="14"/>
      <c r="WI826" s="14"/>
      <c r="WJ826" s="14"/>
      <c r="WK826" s="14"/>
      <c r="WL826" s="14"/>
      <c r="WM826" s="14"/>
      <c r="WN826" s="14"/>
      <c r="WO826" s="14"/>
      <c r="WP826" s="14"/>
      <c r="WQ826" s="14"/>
      <c r="WR826" s="14"/>
      <c r="WS826" s="14"/>
      <c r="WT826" s="14"/>
      <c r="WU826" s="14"/>
      <c r="WV826" s="14"/>
      <c r="WW826" s="14"/>
      <c r="WX826" s="14"/>
      <c r="WY826" s="14"/>
      <c r="WZ826" s="14"/>
      <c r="XA826" s="14"/>
      <c r="XB826" s="14"/>
      <c r="XC826" s="14"/>
      <c r="XD826" s="14"/>
      <c r="XE826" s="14"/>
      <c r="XF826" s="14"/>
      <c r="XG826" s="14"/>
      <c r="XH826" s="14"/>
      <c r="XI826" s="14"/>
      <c r="XJ826" s="14"/>
      <c r="XK826" s="14"/>
      <c r="XL826" s="14"/>
      <c r="XM826" s="14"/>
      <c r="XN826" s="14"/>
      <c r="XO826" s="14"/>
      <c r="XP826" s="14"/>
      <c r="XQ826" s="14"/>
      <c r="XR826" s="14"/>
      <c r="XS826" s="14"/>
      <c r="XT826" s="14"/>
      <c r="XU826" s="14"/>
      <c r="XV826" s="14"/>
      <c r="XW826" s="14"/>
      <c r="XX826" s="14"/>
      <c r="XY826" s="14"/>
      <c r="XZ826" s="14"/>
      <c r="YA826" s="14"/>
      <c r="YB826" s="14"/>
      <c r="YC826" s="14"/>
      <c r="YD826" s="14"/>
      <c r="YE826" s="14"/>
      <c r="YF826" s="14"/>
      <c r="YG826" s="14"/>
      <c r="YH826" s="14"/>
      <c r="YI826" s="14"/>
      <c r="YJ826" s="14"/>
      <c r="YK826" s="14"/>
      <c r="YL826" s="14"/>
      <c r="YM826" s="14"/>
      <c r="YN826" s="14"/>
      <c r="YO826" s="14"/>
      <c r="YP826" s="14"/>
      <c r="YQ826" s="14"/>
      <c r="YR826" s="14"/>
      <c r="YS826" s="14"/>
      <c r="YT826" s="14"/>
      <c r="YU826" s="14"/>
      <c r="YV826" s="14"/>
      <c r="YW826" s="14"/>
      <c r="YX826" s="14"/>
      <c r="YY826" s="14"/>
      <c r="YZ826" s="14"/>
      <c r="ZA826" s="14"/>
      <c r="ZB826" s="14"/>
      <c r="ZC826" s="14"/>
      <c r="ZD826" s="14"/>
      <c r="ZE826" s="14"/>
      <c r="ZF826" s="14"/>
      <c r="ZG826" s="14"/>
      <c r="ZH826" s="14"/>
      <c r="ZI826" s="14"/>
      <c r="ZJ826" s="14"/>
      <c r="ZK826" s="14"/>
      <c r="ZL826" s="14"/>
      <c r="ZM826" s="14"/>
      <c r="ZN826" s="14"/>
      <c r="ZO826" s="14"/>
      <c r="ZP826" s="14"/>
      <c r="ZQ826" s="14"/>
      <c r="ZR826" s="14"/>
      <c r="ZS826" s="14"/>
      <c r="ZT826" s="14"/>
      <c r="ZU826" s="14"/>
      <c r="ZV826" s="14"/>
      <c r="ZW826" s="14"/>
      <c r="ZX826" s="14"/>
      <c r="ZY826" s="14"/>
      <c r="ZZ826" s="14"/>
      <c r="AAA826" s="14"/>
      <c r="AAB826" s="14"/>
      <c r="AAC826" s="14"/>
      <c r="AAD826" s="14"/>
      <c r="AAE826" s="14"/>
      <c r="AAF826" s="14"/>
      <c r="AAG826" s="14"/>
      <c r="AAH826" s="14"/>
      <c r="AAI826" s="14"/>
      <c r="AAJ826" s="14"/>
      <c r="AAK826" s="14"/>
      <c r="AAL826" s="14"/>
      <c r="AAM826" s="14"/>
      <c r="AAN826" s="14"/>
      <c r="AAO826" s="14"/>
      <c r="AAP826" s="14"/>
      <c r="AAQ826" s="14"/>
      <c r="AAR826" s="14"/>
      <c r="AAS826" s="14"/>
      <c r="AAT826" s="14"/>
      <c r="AAU826" s="14"/>
      <c r="AAV826" s="14"/>
      <c r="AAW826" s="14"/>
      <c r="AAX826" s="14"/>
      <c r="AAY826" s="14"/>
      <c r="AAZ826" s="14"/>
      <c r="ABA826" s="14"/>
      <c r="ABB826" s="14"/>
      <c r="ABC826" s="14"/>
      <c r="ABD826" s="14"/>
      <c r="ABE826" s="14"/>
      <c r="ABF826" s="14"/>
      <c r="ABG826" s="14"/>
      <c r="ABH826" s="14"/>
      <c r="ABI826" s="14"/>
      <c r="ABJ826" s="14"/>
      <c r="ABK826" s="14"/>
      <c r="ABL826" s="14"/>
      <c r="ABM826" s="14"/>
      <c r="ABN826" s="14"/>
      <c r="ABO826" s="14"/>
      <c r="ABP826" s="14"/>
      <c r="ABQ826" s="14"/>
      <c r="ABR826" s="14"/>
      <c r="ABS826" s="14"/>
      <c r="ABT826" s="14"/>
      <c r="ABU826" s="14"/>
      <c r="ABV826" s="14"/>
      <c r="ABW826" s="14"/>
      <c r="ABX826" s="14"/>
      <c r="ABY826" s="14"/>
      <c r="ABZ826" s="14"/>
      <c r="ACA826" s="14"/>
      <c r="ACB826" s="14"/>
      <c r="ACC826" s="14"/>
      <c r="ACD826" s="14"/>
      <c r="ACE826" s="14"/>
      <c r="ACF826" s="14"/>
      <c r="ACG826" s="14"/>
      <c r="ACH826" s="14"/>
      <c r="ACI826" s="14"/>
      <c r="ACJ826" s="14"/>
      <c r="ACK826" s="14"/>
      <c r="ACL826" s="14"/>
      <c r="ACM826" s="14"/>
      <c r="ACN826" s="14"/>
      <c r="ACO826" s="14"/>
      <c r="ACP826" s="14"/>
      <c r="ACQ826" s="14"/>
      <c r="ACR826" s="14"/>
      <c r="ACS826" s="14"/>
      <c r="ACT826" s="14"/>
      <c r="ACU826" s="14"/>
      <c r="ACV826" s="14"/>
      <c r="ACW826" s="14"/>
      <c r="ACX826" s="14"/>
      <c r="ACY826" s="14"/>
      <c r="ACZ826" s="14"/>
      <c r="ADA826" s="14"/>
      <c r="ADB826" s="14"/>
      <c r="ADC826" s="14"/>
      <c r="ADD826" s="14"/>
      <c r="ADE826" s="14"/>
      <c r="ADF826" s="14"/>
      <c r="ADG826" s="14"/>
      <c r="ADH826" s="14"/>
      <c r="ADI826" s="14"/>
      <c r="ADJ826" s="14"/>
      <c r="ADK826" s="14"/>
      <c r="ADL826" s="14"/>
      <c r="ADM826" s="14"/>
      <c r="ADN826" s="14"/>
      <c r="ADO826" s="14"/>
      <c r="ADP826" s="14"/>
      <c r="ADQ826" s="14"/>
      <c r="ADR826" s="14"/>
      <c r="ADS826" s="14"/>
      <c r="ADT826" s="14"/>
      <c r="ADU826" s="14"/>
      <c r="ADV826" s="14"/>
      <c r="ADW826" s="14"/>
      <c r="ADX826" s="14"/>
      <c r="ADY826" s="14"/>
      <c r="ADZ826" s="14"/>
      <c r="AEA826" s="14"/>
      <c r="AEB826" s="14"/>
      <c r="AEC826" s="14"/>
      <c r="AED826" s="14"/>
      <c r="AEE826" s="14"/>
      <c r="AEF826" s="14"/>
      <c r="AEG826" s="14"/>
      <c r="AEH826" s="14"/>
      <c r="AEI826" s="14"/>
      <c r="AEJ826" s="14"/>
      <c r="AEK826" s="14"/>
      <c r="AEL826" s="14"/>
      <c r="AEM826" s="14"/>
      <c r="AEN826" s="14"/>
      <c r="AEO826" s="14"/>
      <c r="AEP826" s="14"/>
      <c r="AEQ826" s="14"/>
      <c r="AER826" s="14"/>
      <c r="AES826" s="14"/>
      <c r="AET826" s="14"/>
      <c r="AEU826" s="14"/>
      <c r="AEV826" s="14"/>
      <c r="AEW826" s="14"/>
      <c r="AEX826" s="14"/>
      <c r="AEY826" s="14"/>
      <c r="AEZ826" s="14"/>
      <c r="AFA826" s="14"/>
      <c r="AFB826" s="14"/>
      <c r="AFC826" s="14"/>
      <c r="AFD826" s="14"/>
      <c r="AFE826" s="14"/>
      <c r="AFF826" s="14"/>
      <c r="AFG826" s="14"/>
      <c r="AFH826" s="14"/>
      <c r="AFI826" s="14"/>
      <c r="AFJ826" s="14"/>
      <c r="AFK826" s="14"/>
      <c r="AFL826" s="14"/>
      <c r="AFM826" s="14"/>
      <c r="AFN826" s="14"/>
      <c r="AFO826" s="14"/>
      <c r="AFP826" s="14"/>
      <c r="AFQ826" s="14"/>
      <c r="AFR826" s="14"/>
      <c r="AFS826" s="14"/>
      <c r="AFT826" s="14"/>
      <c r="AFU826" s="14"/>
      <c r="AFV826" s="14"/>
      <c r="AFW826" s="14"/>
      <c r="AFX826" s="14"/>
      <c r="AFY826" s="14"/>
      <c r="AFZ826" s="14"/>
      <c r="AGA826" s="14"/>
      <c r="AGB826" s="14"/>
      <c r="AGC826" s="14"/>
      <c r="AGD826" s="14"/>
      <c r="AGE826" s="14"/>
      <c r="AGF826" s="14"/>
      <c r="AGG826" s="14"/>
      <c r="AGH826" s="14"/>
      <c r="AGI826" s="14"/>
      <c r="AGJ826" s="14"/>
      <c r="AGK826" s="14"/>
      <c r="AGL826" s="14"/>
      <c r="AGM826" s="14"/>
      <c r="AGN826" s="14"/>
      <c r="AGO826" s="14"/>
      <c r="AGP826" s="14"/>
      <c r="AGQ826" s="14"/>
      <c r="AGR826" s="14"/>
      <c r="AGS826" s="14"/>
      <c r="AGT826" s="14"/>
      <c r="AGU826" s="14"/>
      <c r="AGV826" s="14"/>
      <c r="AGW826" s="14"/>
      <c r="AGX826" s="14"/>
      <c r="AGY826" s="14"/>
      <c r="AGZ826" s="14"/>
      <c r="AHA826" s="14"/>
      <c r="AHB826" s="14"/>
      <c r="AHC826" s="14"/>
      <c r="AHD826" s="14"/>
      <c r="AHE826" s="14"/>
      <c r="AHF826" s="14"/>
      <c r="AHG826" s="14"/>
      <c r="AHH826" s="14"/>
      <c r="AHI826" s="14"/>
      <c r="AHJ826" s="14"/>
      <c r="AHK826" s="14"/>
      <c r="AHL826" s="14"/>
      <c r="AHM826" s="14"/>
      <c r="AHN826" s="14"/>
      <c r="AHO826" s="14"/>
      <c r="AHP826" s="14"/>
      <c r="AHQ826" s="14"/>
      <c r="AHR826" s="14"/>
      <c r="AHS826" s="14"/>
      <c r="AHT826" s="14"/>
      <c r="AHU826" s="14"/>
      <c r="AHV826" s="14"/>
      <c r="AHW826" s="14"/>
      <c r="AHX826" s="14"/>
      <c r="AHY826" s="14"/>
      <c r="AHZ826" s="14"/>
      <c r="AIA826" s="14"/>
      <c r="AIB826" s="14"/>
      <c r="AIC826" s="14"/>
      <c r="AID826" s="14"/>
      <c r="AIE826" s="14"/>
      <c r="AIF826" s="14"/>
      <c r="AIG826" s="14"/>
      <c r="AIH826" s="14"/>
      <c r="AII826" s="14"/>
      <c r="AIJ826" s="14"/>
      <c r="AIK826" s="14"/>
      <c r="AIL826" s="14"/>
      <c r="AIM826" s="14"/>
      <c r="AIN826" s="14"/>
      <c r="AIO826" s="14"/>
      <c r="AIP826" s="14"/>
      <c r="AIQ826" s="14"/>
      <c r="AIR826" s="14"/>
      <c r="AIS826" s="14"/>
      <c r="AIT826" s="14"/>
      <c r="AIU826" s="14"/>
      <c r="AIV826" s="14"/>
      <c r="AIW826" s="14"/>
      <c r="AIX826" s="14"/>
      <c r="AIY826" s="14"/>
      <c r="AIZ826" s="14"/>
      <c r="AJA826" s="14"/>
      <c r="AJB826" s="14"/>
      <c r="AJC826" s="14"/>
      <c r="AJD826" s="14"/>
      <c r="AJE826" s="14"/>
      <c r="AJF826" s="14"/>
      <c r="AJG826" s="14"/>
      <c r="AJH826" s="14"/>
      <c r="AJI826" s="14"/>
      <c r="AJJ826" s="14"/>
      <c r="AJK826" s="14"/>
      <c r="AJL826" s="14"/>
      <c r="AJM826" s="14"/>
      <c r="AJN826" s="14"/>
      <c r="AJO826" s="14"/>
      <c r="AJP826" s="14"/>
      <c r="AJQ826" s="14"/>
      <c r="AJR826" s="14"/>
      <c r="AJS826" s="14"/>
      <c r="AJT826" s="14"/>
      <c r="AJU826" s="14"/>
      <c r="AJV826" s="14"/>
      <c r="AJW826" s="14"/>
      <c r="AJX826" s="14"/>
      <c r="AJY826" s="14"/>
      <c r="AJZ826" s="14"/>
      <c r="AKA826" s="14"/>
      <c r="AKB826" s="14"/>
      <c r="AKC826" s="14"/>
      <c r="AKD826" s="14"/>
      <c r="AKE826" s="14"/>
      <c r="AKF826" s="14"/>
      <c r="AKG826" s="14"/>
      <c r="AKH826" s="14"/>
      <c r="AKI826" s="14"/>
      <c r="AKJ826" s="14"/>
      <c r="AKK826" s="14"/>
      <c r="AKL826" s="14"/>
      <c r="AKM826" s="14"/>
      <c r="AKN826" s="14"/>
      <c r="AKO826" s="14"/>
      <c r="AKP826" s="14"/>
      <c r="AKQ826" s="14"/>
      <c r="AKR826" s="14"/>
      <c r="AKS826" s="14"/>
      <c r="AKT826" s="14"/>
      <c r="AKU826" s="14"/>
      <c r="AKV826" s="14"/>
      <c r="AKW826" s="14"/>
      <c r="AKX826" s="14"/>
      <c r="AKY826" s="14"/>
      <c r="AKZ826" s="14"/>
      <c r="ALA826" s="14"/>
      <c r="ALB826" s="14"/>
      <c r="ALC826" s="14"/>
      <c r="ALD826" s="14"/>
      <c r="ALE826" s="14"/>
      <c r="ALF826" s="14"/>
      <c r="ALG826" s="14"/>
      <c r="ALH826" s="14"/>
      <c r="ALI826" s="14"/>
      <c r="ALJ826" s="14"/>
      <c r="ALK826" s="14"/>
      <c r="ALL826" s="14"/>
      <c r="ALM826" s="14"/>
      <c r="ALN826" s="14"/>
      <c r="ALO826" s="14"/>
      <c r="ALP826" s="14"/>
      <c r="ALQ826" s="14"/>
      <c r="ALR826" s="14"/>
      <c r="ALS826" s="14"/>
      <c r="ALT826" s="14"/>
      <c r="ALU826" s="14"/>
      <c r="ALV826" s="14"/>
      <c r="ALW826" s="14"/>
      <c r="ALX826" s="14"/>
      <c r="ALY826" s="14"/>
      <c r="ALZ826" s="14"/>
      <c r="AMA826" s="14"/>
      <c r="AMB826" s="14"/>
      <c r="AMC826" s="14"/>
      <c r="AMD826" s="14"/>
      <c r="AME826" s="14"/>
      <c r="AMF826" s="14"/>
      <c r="AMG826" s="14"/>
      <c r="AMH826" s="14"/>
      <c r="AMI826" s="14"/>
      <c r="AMJ826" s="14"/>
      <c r="AMK826" s="14"/>
      <c r="AML826" s="14"/>
      <c r="AMM826" s="14"/>
      <c r="AMN826" s="14"/>
      <c r="AMO826" s="14"/>
      <c r="AMP826" s="14"/>
      <c r="AMQ826" s="14"/>
      <c r="AMR826" s="14"/>
      <c r="AMS826" s="14"/>
      <c r="AMT826" s="14"/>
      <c r="AMU826" s="14"/>
      <c r="AMV826" s="14"/>
      <c r="AMW826" s="14"/>
      <c r="AMX826" s="14"/>
      <c r="AMY826" s="14"/>
      <c r="AMZ826" s="14"/>
      <c r="ANA826" s="14"/>
      <c r="ANB826" s="14"/>
      <c r="ANC826" s="14"/>
      <c r="AND826" s="14"/>
      <c r="ANE826" s="14"/>
      <c r="ANF826" s="14"/>
      <c r="ANG826" s="14"/>
      <c r="ANH826" s="14"/>
      <c r="ANI826" s="14"/>
      <c r="ANJ826" s="14"/>
      <c r="ANK826" s="14"/>
      <c r="ANL826" s="14"/>
      <c r="ANM826" s="14"/>
      <c r="ANN826" s="14"/>
      <c r="ANO826" s="14"/>
      <c r="ANP826" s="14"/>
      <c r="ANQ826" s="14"/>
      <c r="ANR826" s="14"/>
      <c r="ANS826" s="14"/>
      <c r="ANT826" s="14"/>
      <c r="ANU826" s="14"/>
      <c r="ANV826" s="14"/>
      <c r="ANW826" s="14"/>
      <c r="ANX826" s="14"/>
      <c r="ANY826" s="14"/>
      <c r="ANZ826" s="14"/>
      <c r="AOA826" s="14"/>
      <c r="AOB826" s="14"/>
      <c r="AOC826" s="14"/>
      <c r="AOD826" s="14"/>
      <c r="AOE826" s="14"/>
      <c r="AOF826" s="14"/>
      <c r="AOG826" s="14"/>
      <c r="AOH826" s="14"/>
      <c r="AOI826" s="14"/>
      <c r="AOJ826" s="14"/>
      <c r="AOK826" s="14"/>
      <c r="AOL826" s="14"/>
      <c r="AOM826" s="14"/>
      <c r="AON826" s="14"/>
      <c r="AOO826" s="14"/>
      <c r="AOP826" s="14"/>
      <c r="AOQ826" s="14"/>
      <c r="AOR826" s="14"/>
      <c r="AOS826" s="14"/>
      <c r="AOT826" s="14"/>
      <c r="AOU826" s="14"/>
      <c r="AOV826" s="14"/>
      <c r="AOW826" s="14"/>
      <c r="AOX826" s="14"/>
      <c r="AOY826" s="14"/>
      <c r="AOZ826" s="14"/>
      <c r="APA826" s="14"/>
      <c r="APB826" s="14"/>
      <c r="APC826" s="14"/>
      <c r="APD826" s="14"/>
      <c r="APE826" s="14"/>
      <c r="APF826" s="14"/>
      <c r="APG826" s="14"/>
      <c r="APH826" s="14"/>
      <c r="API826" s="14"/>
      <c r="APJ826" s="14"/>
      <c r="APK826" s="14"/>
      <c r="APL826" s="14"/>
      <c r="APM826" s="14"/>
      <c r="APN826" s="14"/>
      <c r="APO826" s="14"/>
      <c r="APP826" s="14"/>
      <c r="APQ826" s="14"/>
      <c r="APR826" s="14"/>
      <c r="APS826" s="14"/>
      <c r="APT826" s="14"/>
      <c r="APU826" s="14"/>
      <c r="APV826" s="14"/>
      <c r="APW826" s="14"/>
      <c r="APX826" s="14"/>
      <c r="APY826" s="14"/>
      <c r="APZ826" s="14"/>
      <c r="AQA826" s="14"/>
      <c r="AQB826" s="14"/>
      <c r="AQC826" s="14"/>
      <c r="AQD826" s="14"/>
      <c r="AQE826" s="14"/>
      <c r="AQF826" s="14"/>
      <c r="AQG826" s="14"/>
      <c r="AQH826" s="14"/>
      <c r="AQI826" s="14"/>
      <c r="AQJ826" s="14"/>
      <c r="AQK826" s="14"/>
      <c r="AQL826" s="14"/>
      <c r="AQM826" s="14"/>
      <c r="AQN826" s="14"/>
      <c r="AQO826" s="14"/>
      <c r="AQP826" s="14"/>
      <c r="AQQ826" s="14"/>
      <c r="AQR826" s="14"/>
      <c r="AQS826" s="14"/>
      <c r="AQT826" s="14"/>
      <c r="AQU826" s="14"/>
      <c r="AQV826" s="14"/>
      <c r="AQW826" s="14"/>
      <c r="AQX826" s="14"/>
      <c r="AQY826" s="14"/>
      <c r="AQZ826" s="14"/>
      <c r="ARA826" s="14"/>
      <c r="ARB826" s="14"/>
      <c r="ARC826" s="14"/>
      <c r="ARD826" s="14"/>
      <c r="ARE826" s="14"/>
      <c r="ARF826" s="14"/>
      <c r="ARG826" s="14"/>
      <c r="ARH826" s="14"/>
      <c r="ARI826" s="14"/>
      <c r="ARJ826" s="14"/>
      <c r="ARK826" s="14"/>
      <c r="ARL826" s="14"/>
      <c r="ARM826" s="14"/>
      <c r="ARN826" s="14"/>
      <c r="ARO826" s="14"/>
      <c r="ARP826" s="14"/>
      <c r="ARQ826" s="14"/>
      <c r="ARR826" s="14"/>
      <c r="ARS826" s="14"/>
      <c r="ART826" s="14"/>
      <c r="ARU826" s="14"/>
      <c r="ARV826" s="14"/>
      <c r="ARW826" s="14"/>
      <c r="ARX826" s="14"/>
      <c r="ARY826" s="14"/>
      <c r="ARZ826" s="14"/>
      <c r="ASA826" s="14"/>
      <c r="ASB826" s="14"/>
      <c r="ASC826" s="14"/>
      <c r="ASD826" s="14"/>
      <c r="ASE826" s="14"/>
      <c r="ASF826" s="14"/>
      <c r="ASG826" s="14"/>
      <c r="ASH826" s="14"/>
      <c r="ASI826" s="14"/>
      <c r="ASJ826" s="14"/>
      <c r="ASK826" s="14"/>
      <c r="ASL826" s="14"/>
      <c r="ASM826" s="14"/>
      <c r="ASN826" s="14"/>
      <c r="ASO826" s="14"/>
      <c r="ASP826" s="14"/>
      <c r="ASQ826" s="14"/>
      <c r="ASR826" s="14"/>
      <c r="ASS826" s="14"/>
      <c r="AST826" s="14"/>
      <c r="ASU826" s="14"/>
      <c r="ASV826" s="14"/>
      <c r="ASW826" s="14"/>
      <c r="ASX826" s="14"/>
      <c r="ASY826" s="14"/>
      <c r="ASZ826" s="14"/>
      <c r="ATA826" s="14"/>
      <c r="ATB826" s="14"/>
      <c r="ATC826" s="14"/>
      <c r="ATD826" s="14"/>
      <c r="ATE826" s="14"/>
      <c r="ATF826" s="14"/>
      <c r="ATG826" s="14"/>
      <c r="ATH826" s="14"/>
      <c r="ATI826" s="14"/>
      <c r="ATJ826" s="14"/>
      <c r="ATK826" s="14"/>
      <c r="ATL826" s="14"/>
      <c r="ATM826" s="14"/>
      <c r="ATN826" s="14"/>
      <c r="ATO826" s="14"/>
      <c r="ATP826" s="14"/>
      <c r="ATQ826" s="14"/>
      <c r="ATR826" s="14"/>
      <c r="ATS826" s="14"/>
      <c r="ATT826" s="14"/>
      <c r="ATU826" s="14"/>
      <c r="ATV826" s="14"/>
      <c r="ATW826" s="14"/>
      <c r="ATX826" s="14"/>
      <c r="ATY826" s="14"/>
      <c r="ATZ826" s="14"/>
      <c r="AUA826" s="14"/>
      <c r="AUB826" s="14"/>
      <c r="AUC826" s="14"/>
      <c r="AUD826" s="14"/>
      <c r="AUE826" s="14"/>
      <c r="AUF826" s="14"/>
      <c r="AUG826" s="14"/>
      <c r="AUH826" s="14"/>
      <c r="AUI826" s="14"/>
      <c r="AUJ826" s="14"/>
      <c r="AUK826" s="14"/>
      <c r="AUL826" s="14"/>
      <c r="AUM826" s="14"/>
      <c r="AUN826" s="14"/>
      <c r="AUO826" s="14"/>
      <c r="AUP826" s="14"/>
      <c r="AUQ826" s="14"/>
      <c r="AUR826" s="14"/>
      <c r="AUS826" s="14"/>
      <c r="AUT826" s="14"/>
      <c r="AUU826" s="14"/>
      <c r="AUV826" s="14"/>
      <c r="AUW826" s="14"/>
      <c r="AUX826" s="14"/>
      <c r="AUY826" s="14"/>
      <c r="AUZ826" s="14"/>
      <c r="AVA826" s="14"/>
      <c r="AVB826" s="14"/>
      <c r="AVC826" s="14"/>
      <c r="AVD826" s="14"/>
      <c r="AVE826" s="14"/>
      <c r="AVF826" s="14"/>
      <c r="AVG826" s="14"/>
      <c r="AVH826" s="14"/>
      <c r="AVI826" s="14"/>
      <c r="AVJ826" s="14"/>
      <c r="AVK826" s="14"/>
      <c r="AVL826" s="14"/>
      <c r="AVM826" s="14"/>
      <c r="AVN826" s="14"/>
      <c r="AVO826" s="14"/>
      <c r="AVP826" s="14"/>
      <c r="AVQ826" s="14"/>
      <c r="AVR826" s="14"/>
      <c r="AVS826" s="14"/>
      <c r="AVT826" s="14"/>
      <c r="AVU826" s="14"/>
      <c r="AVV826" s="14"/>
      <c r="AVW826" s="14"/>
      <c r="AVX826" s="14"/>
      <c r="AVY826" s="14"/>
      <c r="AVZ826" s="14"/>
      <c r="AWA826" s="14"/>
      <c r="AWB826" s="14"/>
      <c r="AWC826" s="14"/>
      <c r="AWD826" s="14"/>
      <c r="AWE826" s="14"/>
      <c r="AWF826" s="14"/>
      <c r="AWG826" s="14"/>
      <c r="AWH826" s="14"/>
      <c r="AWI826" s="14"/>
      <c r="AWJ826" s="14"/>
      <c r="AWK826" s="14"/>
      <c r="AWL826" s="14"/>
      <c r="AWM826" s="14"/>
      <c r="AWN826" s="14"/>
      <c r="AWO826" s="14"/>
      <c r="AWP826" s="14"/>
      <c r="AWQ826" s="14"/>
      <c r="AWR826" s="14"/>
      <c r="AWS826" s="14"/>
      <c r="AWT826" s="14"/>
      <c r="AWU826" s="14"/>
      <c r="AWV826" s="14"/>
      <c r="AWW826" s="14"/>
      <c r="AWX826" s="14"/>
      <c r="AWY826" s="14"/>
      <c r="AWZ826" s="14"/>
      <c r="AXA826" s="14"/>
      <c r="AXB826" s="14"/>
      <c r="AXC826" s="14"/>
      <c r="AXD826" s="14"/>
      <c r="AXE826" s="14"/>
      <c r="AXF826" s="14"/>
      <c r="AXG826" s="14"/>
      <c r="AXH826" s="14"/>
      <c r="AXI826" s="14"/>
      <c r="AXJ826" s="14"/>
      <c r="AXK826" s="14"/>
      <c r="AXL826" s="14"/>
      <c r="AXM826" s="14"/>
      <c r="AXN826" s="14"/>
      <c r="AXO826" s="14"/>
      <c r="AXP826" s="14"/>
      <c r="AXQ826" s="14"/>
      <c r="AXR826" s="14"/>
      <c r="AXS826" s="14"/>
      <c r="AXT826" s="14"/>
      <c r="AXU826" s="14"/>
      <c r="AXV826" s="14"/>
      <c r="AXW826" s="14"/>
      <c r="AXX826" s="14"/>
      <c r="AXY826" s="14"/>
      <c r="AXZ826" s="14"/>
      <c r="AYA826" s="14"/>
      <c r="AYB826" s="14"/>
      <c r="AYC826" s="14"/>
      <c r="AYD826" s="14"/>
      <c r="AYE826" s="14"/>
      <c r="AYF826" s="14"/>
      <c r="AYG826" s="14"/>
      <c r="AYH826" s="14"/>
      <c r="AYI826" s="14"/>
      <c r="AYJ826" s="14"/>
      <c r="AYK826" s="14"/>
      <c r="AYL826" s="14"/>
      <c r="AYM826" s="14"/>
      <c r="AYN826" s="14"/>
      <c r="AYO826" s="14"/>
      <c r="AYP826" s="14"/>
      <c r="AYQ826" s="14"/>
      <c r="AYR826" s="14"/>
      <c r="AYS826" s="14"/>
      <c r="AYT826" s="14"/>
      <c r="AYU826" s="14"/>
      <c r="AYV826" s="14"/>
      <c r="AYW826" s="14"/>
      <c r="AYX826" s="14"/>
      <c r="AYY826" s="14"/>
      <c r="AYZ826" s="14"/>
      <c r="AZA826" s="14"/>
      <c r="AZB826" s="14"/>
      <c r="AZC826" s="14"/>
      <c r="AZD826" s="14"/>
      <c r="AZE826" s="14"/>
      <c r="AZF826" s="14"/>
      <c r="AZG826" s="14"/>
      <c r="AZH826" s="14"/>
      <c r="AZI826" s="14"/>
      <c r="AZJ826" s="14"/>
      <c r="AZK826" s="14"/>
      <c r="AZL826" s="14"/>
      <c r="AZM826" s="14"/>
      <c r="AZN826" s="14"/>
      <c r="AZO826" s="14"/>
      <c r="AZP826" s="14"/>
      <c r="AZQ826" s="14"/>
      <c r="AZR826" s="14"/>
      <c r="AZS826" s="14"/>
      <c r="AZT826" s="14"/>
      <c r="AZU826" s="14"/>
      <c r="AZV826" s="14"/>
      <c r="AZW826" s="14"/>
      <c r="AZX826" s="14"/>
      <c r="AZY826" s="14"/>
      <c r="AZZ826" s="14"/>
      <c r="BAA826" s="14"/>
      <c r="BAB826" s="14"/>
      <c r="BAC826" s="14"/>
      <c r="BAD826" s="14"/>
      <c r="BAE826" s="14"/>
      <c r="BAF826" s="14"/>
      <c r="BAG826" s="14"/>
      <c r="BAH826" s="14"/>
      <c r="BAI826" s="14"/>
      <c r="BAJ826" s="14"/>
      <c r="BAK826" s="14"/>
      <c r="BAL826" s="14"/>
      <c r="BAM826" s="14"/>
      <c r="BAN826" s="14"/>
      <c r="BAO826" s="14"/>
      <c r="BAP826" s="14"/>
      <c r="BAQ826" s="14"/>
      <c r="BAR826" s="14"/>
      <c r="BAS826" s="14"/>
      <c r="BAT826" s="14"/>
      <c r="BAU826" s="14"/>
      <c r="BAV826" s="14"/>
      <c r="BAW826" s="14"/>
      <c r="BAX826" s="14"/>
      <c r="BAY826" s="14"/>
      <c r="BAZ826" s="14"/>
      <c r="BBA826" s="14"/>
      <c r="BBB826" s="14"/>
      <c r="BBC826" s="14"/>
      <c r="BBD826" s="14"/>
      <c r="BBE826" s="14"/>
      <c r="BBF826" s="14"/>
      <c r="BBG826" s="14"/>
      <c r="BBH826" s="14"/>
      <c r="BBI826" s="14"/>
      <c r="BBJ826" s="14"/>
      <c r="BBK826" s="14"/>
      <c r="BBL826" s="14"/>
      <c r="BBM826" s="14"/>
      <c r="BBN826" s="14"/>
      <c r="BBO826" s="14"/>
      <c r="BBP826" s="14"/>
      <c r="BBQ826" s="14"/>
      <c r="BBR826" s="14"/>
      <c r="BBS826" s="14"/>
      <c r="BBT826" s="14"/>
      <c r="BBU826" s="14"/>
      <c r="BBV826" s="14"/>
      <c r="BBW826" s="14"/>
      <c r="BBX826" s="14"/>
      <c r="BBY826" s="14"/>
      <c r="BBZ826" s="14"/>
      <c r="BCA826" s="14"/>
      <c r="BCB826" s="14"/>
      <c r="BCC826" s="14"/>
      <c r="BCD826" s="14"/>
      <c r="BCE826" s="14"/>
      <c r="BCF826" s="14"/>
      <c r="BCG826" s="14"/>
      <c r="BCH826" s="14"/>
      <c r="BCI826" s="14"/>
      <c r="BCJ826" s="14"/>
      <c r="BCK826" s="14"/>
      <c r="BCL826" s="14"/>
      <c r="BCM826" s="14"/>
      <c r="BCN826" s="14"/>
      <c r="BCO826" s="14"/>
      <c r="BCP826" s="14"/>
      <c r="BCQ826" s="14"/>
      <c r="BCR826" s="14"/>
      <c r="BCS826" s="14"/>
      <c r="BCT826" s="14"/>
      <c r="BCU826" s="14"/>
      <c r="BCV826" s="14"/>
      <c r="BCW826" s="14"/>
      <c r="BCX826" s="14"/>
      <c r="BCY826" s="14"/>
      <c r="BCZ826" s="14"/>
      <c r="BDA826" s="14"/>
      <c r="BDB826" s="14"/>
      <c r="BDC826" s="14"/>
      <c r="BDD826" s="14"/>
      <c r="BDE826" s="14"/>
      <c r="BDF826" s="14"/>
      <c r="BDG826" s="14"/>
      <c r="BDH826" s="14"/>
      <c r="BDI826" s="14"/>
      <c r="BDJ826" s="14"/>
      <c r="BDK826" s="14"/>
      <c r="BDL826" s="14"/>
      <c r="BDM826" s="14"/>
      <c r="BDN826" s="14"/>
      <c r="BDO826" s="14"/>
      <c r="BDP826" s="14"/>
      <c r="BDQ826" s="14"/>
      <c r="BDR826" s="14"/>
      <c r="BDS826" s="14"/>
      <c r="BDT826" s="14"/>
      <c r="BDU826" s="14"/>
      <c r="BDV826" s="14"/>
      <c r="BDW826" s="14"/>
      <c r="BDX826" s="14"/>
      <c r="BDY826" s="14"/>
      <c r="BDZ826" s="14"/>
      <c r="BEA826" s="14"/>
      <c r="BEB826" s="14"/>
      <c r="BEC826" s="14"/>
      <c r="BED826" s="14"/>
      <c r="BEE826" s="14"/>
      <c r="BEF826" s="14"/>
      <c r="BEG826" s="14"/>
      <c r="BEH826" s="14"/>
      <c r="BEI826" s="14"/>
      <c r="BEJ826" s="14"/>
      <c r="BEK826" s="14"/>
      <c r="BEL826" s="14"/>
      <c r="BEM826" s="14"/>
      <c r="BEN826" s="14"/>
      <c r="BEO826" s="14"/>
      <c r="BEP826" s="14"/>
      <c r="BEQ826" s="14"/>
      <c r="BER826" s="14"/>
      <c r="BES826" s="14"/>
      <c r="BET826" s="14"/>
      <c r="BEU826" s="14"/>
      <c r="BEV826" s="14"/>
      <c r="BEW826" s="14"/>
      <c r="BEX826" s="14"/>
      <c r="BEY826" s="14"/>
      <c r="BEZ826" s="14"/>
      <c r="BFA826" s="14"/>
      <c r="BFB826" s="14"/>
      <c r="BFC826" s="14"/>
      <c r="BFD826" s="14"/>
      <c r="BFE826" s="14"/>
      <c r="BFF826" s="14"/>
      <c r="BFG826" s="14"/>
      <c r="BFH826" s="14"/>
      <c r="BFI826" s="14"/>
      <c r="BFJ826" s="14"/>
      <c r="BFK826" s="14"/>
      <c r="BFL826" s="14"/>
      <c r="BFM826" s="14"/>
      <c r="BFN826" s="14"/>
      <c r="BFO826" s="14"/>
      <c r="BFP826" s="14"/>
      <c r="BFQ826" s="14"/>
      <c r="BFR826" s="14"/>
      <c r="BFS826" s="14"/>
      <c r="BFT826" s="14"/>
      <c r="BFU826" s="14"/>
      <c r="BFV826" s="14"/>
      <c r="BFW826" s="14"/>
      <c r="BFX826" s="14"/>
      <c r="BFY826" s="14"/>
      <c r="BFZ826" s="14"/>
      <c r="BGA826" s="14"/>
      <c r="BGB826" s="14"/>
      <c r="BGC826" s="14"/>
      <c r="BGD826" s="14"/>
      <c r="BGE826" s="14"/>
      <c r="BGF826" s="14"/>
      <c r="BGG826" s="14"/>
      <c r="BGH826" s="14"/>
      <c r="BGI826" s="14"/>
      <c r="BGJ826" s="14"/>
      <c r="BGK826" s="14"/>
      <c r="BGL826" s="14"/>
      <c r="BGM826" s="14"/>
      <c r="BGN826" s="14"/>
      <c r="BGO826" s="14"/>
      <c r="BGP826" s="14"/>
      <c r="BGQ826" s="14"/>
      <c r="BGR826" s="14"/>
      <c r="BGS826" s="14"/>
      <c r="BGT826" s="14"/>
      <c r="BGU826" s="14"/>
      <c r="BGV826" s="14"/>
      <c r="BGW826" s="14"/>
      <c r="BGX826" s="14"/>
      <c r="BGY826" s="14"/>
      <c r="BGZ826" s="14"/>
      <c r="BHA826" s="14"/>
      <c r="BHB826" s="14"/>
      <c r="BHC826" s="14"/>
      <c r="BHD826" s="14"/>
      <c r="BHE826" s="14"/>
      <c r="BHF826" s="14"/>
      <c r="BHG826" s="14"/>
      <c r="BHH826" s="14"/>
      <c r="BHI826" s="14"/>
      <c r="BHJ826" s="14"/>
      <c r="BHK826" s="14"/>
      <c r="BHL826" s="14"/>
      <c r="BHM826" s="14"/>
      <c r="BHN826" s="14"/>
      <c r="BHO826" s="14"/>
      <c r="BHP826" s="14"/>
      <c r="BHQ826" s="14"/>
      <c r="BHR826" s="14"/>
      <c r="BHS826" s="14"/>
      <c r="BHT826" s="14"/>
      <c r="BHU826" s="14"/>
      <c r="BHV826" s="14"/>
      <c r="BHW826" s="14"/>
      <c r="BHX826" s="14"/>
      <c r="BHY826" s="14"/>
      <c r="BHZ826" s="14"/>
      <c r="BIA826" s="14"/>
      <c r="BIB826" s="14"/>
      <c r="BIC826" s="14"/>
      <c r="BID826" s="14"/>
      <c r="BIE826" s="14"/>
      <c r="BIF826" s="14"/>
      <c r="BIG826" s="14"/>
      <c r="BIH826" s="14"/>
      <c r="BII826" s="14"/>
      <c r="BIJ826" s="14"/>
      <c r="BIK826" s="14"/>
      <c r="BIL826" s="14"/>
      <c r="BIM826" s="14"/>
      <c r="BIN826" s="14"/>
      <c r="BIO826" s="14"/>
      <c r="BIP826" s="14"/>
      <c r="BIQ826" s="14"/>
      <c r="BIR826" s="14"/>
      <c r="BIS826" s="14"/>
      <c r="BIT826" s="14"/>
      <c r="BIU826" s="14"/>
      <c r="BIV826" s="14"/>
      <c r="BIW826" s="14"/>
      <c r="BIX826" s="14"/>
      <c r="BIY826" s="14"/>
      <c r="BIZ826" s="14"/>
      <c r="BJA826" s="14"/>
      <c r="BJB826" s="14"/>
      <c r="BJC826" s="14"/>
      <c r="BJD826" s="14"/>
      <c r="BJE826" s="14"/>
      <c r="BJF826" s="14"/>
      <c r="BJG826" s="14"/>
      <c r="BJH826" s="14"/>
      <c r="BJI826" s="14"/>
      <c r="BJJ826" s="14"/>
      <c r="BJK826" s="14"/>
      <c r="BJL826" s="14"/>
      <c r="BJM826" s="14"/>
      <c r="BJN826" s="14"/>
      <c r="BJO826" s="14"/>
      <c r="BJP826" s="14"/>
      <c r="BJQ826" s="14"/>
      <c r="BJR826" s="14"/>
      <c r="BJS826" s="14"/>
      <c r="BJT826" s="14"/>
      <c r="BJU826" s="14"/>
      <c r="BJV826" s="14"/>
      <c r="BJW826" s="14"/>
      <c r="BJX826" s="14"/>
      <c r="BJY826" s="14"/>
      <c r="BJZ826" s="14"/>
      <c r="BKA826" s="14"/>
      <c r="BKB826" s="14"/>
      <c r="BKC826" s="14"/>
      <c r="BKD826" s="14"/>
      <c r="BKE826" s="14"/>
      <c r="BKF826" s="14"/>
      <c r="BKG826" s="14"/>
      <c r="BKH826" s="14"/>
      <c r="BKI826" s="14"/>
      <c r="BKJ826" s="14"/>
      <c r="BKK826" s="14"/>
      <c r="BKL826" s="14"/>
      <c r="BKM826" s="14"/>
      <c r="BKN826" s="14"/>
      <c r="BKO826" s="14"/>
      <c r="BKP826" s="14"/>
      <c r="BKQ826" s="14"/>
      <c r="BKR826" s="14"/>
      <c r="BKS826" s="14"/>
      <c r="BKT826" s="14"/>
      <c r="BKU826" s="14"/>
      <c r="BKV826" s="14"/>
      <c r="BKW826" s="14"/>
      <c r="BKX826" s="14"/>
      <c r="BKY826" s="14"/>
      <c r="BKZ826" s="14"/>
      <c r="BLA826" s="14"/>
      <c r="BLB826" s="14"/>
      <c r="BLC826" s="14"/>
      <c r="BLD826" s="14"/>
      <c r="BLE826" s="14"/>
      <c r="BLF826" s="14"/>
      <c r="BLG826" s="14"/>
      <c r="BLH826" s="14"/>
      <c r="BLI826" s="14"/>
      <c r="BLJ826" s="14"/>
      <c r="BLK826" s="14"/>
      <c r="BLL826" s="14"/>
      <c r="BLM826" s="14"/>
      <c r="BLN826" s="14"/>
      <c r="BLO826" s="14"/>
      <c r="BLP826" s="14"/>
      <c r="BLQ826" s="14"/>
      <c r="BLR826" s="14"/>
      <c r="BLS826" s="14"/>
      <c r="BLT826" s="14"/>
      <c r="BLU826" s="14"/>
      <c r="BLV826" s="14"/>
      <c r="BLW826" s="14"/>
      <c r="BLX826" s="14"/>
      <c r="BLY826" s="14"/>
      <c r="BLZ826" s="14"/>
      <c r="BMA826" s="14"/>
      <c r="BMB826" s="14"/>
      <c r="BMC826" s="14"/>
      <c r="BMD826" s="14"/>
      <c r="BME826" s="14"/>
      <c r="BMF826" s="14"/>
      <c r="BMG826" s="14"/>
      <c r="BMH826" s="14"/>
      <c r="BMI826" s="14"/>
      <c r="BMJ826" s="14"/>
      <c r="BMK826" s="14"/>
      <c r="BML826" s="14"/>
      <c r="BMM826" s="14"/>
      <c r="BMN826" s="14"/>
      <c r="BMO826" s="14"/>
      <c r="BMP826" s="14"/>
      <c r="BMQ826" s="14"/>
      <c r="BMR826" s="14"/>
      <c r="BMS826" s="14"/>
      <c r="BMT826" s="14"/>
      <c r="BMU826" s="14"/>
      <c r="BMV826" s="14"/>
      <c r="BMW826" s="14"/>
      <c r="BMX826" s="14"/>
      <c r="BMY826" s="14"/>
      <c r="BMZ826" s="14"/>
      <c r="BNA826" s="14"/>
      <c r="BNB826" s="14"/>
      <c r="BNC826" s="14"/>
      <c r="BND826" s="14"/>
      <c r="BNE826" s="14"/>
      <c r="BNF826" s="14"/>
      <c r="BNG826" s="14"/>
      <c r="BNH826" s="14"/>
      <c r="BNI826" s="14"/>
      <c r="BNJ826" s="14"/>
      <c r="BNK826" s="14"/>
      <c r="BNL826" s="14"/>
      <c r="BNM826" s="14"/>
      <c r="BNN826" s="14"/>
      <c r="BNO826" s="14"/>
      <c r="BNP826" s="14"/>
      <c r="BNQ826" s="14"/>
      <c r="BNR826" s="14"/>
      <c r="BNS826" s="14"/>
      <c r="BNT826" s="14"/>
      <c r="BNU826" s="14"/>
      <c r="BNV826" s="14"/>
      <c r="BNW826" s="14"/>
      <c r="BNX826" s="14"/>
      <c r="BNY826" s="14"/>
      <c r="BNZ826" s="14"/>
      <c r="BOA826" s="14"/>
      <c r="BOB826" s="14"/>
      <c r="BOC826" s="14"/>
      <c r="BOD826" s="14"/>
      <c r="BOE826" s="14"/>
      <c r="BOF826" s="14"/>
      <c r="BOG826" s="14"/>
      <c r="BOH826" s="14"/>
      <c r="BOI826" s="14"/>
      <c r="BOJ826" s="14"/>
      <c r="BOK826" s="14"/>
      <c r="BOL826" s="14"/>
      <c r="BOM826" s="14"/>
      <c r="BON826" s="14"/>
      <c r="BOO826" s="14"/>
      <c r="BOP826" s="14"/>
      <c r="BOQ826" s="14"/>
      <c r="BOR826" s="14"/>
      <c r="BOS826" s="14"/>
      <c r="BOT826" s="14"/>
      <c r="BOU826" s="14"/>
      <c r="BOV826" s="14"/>
      <c r="BOW826" s="14"/>
      <c r="BOX826" s="14"/>
      <c r="BOY826" s="14"/>
      <c r="BOZ826" s="14"/>
      <c r="BPA826" s="14"/>
      <c r="BPB826" s="14"/>
      <c r="BPC826" s="14"/>
      <c r="BPD826" s="14"/>
      <c r="BPE826" s="14"/>
      <c r="BPF826" s="14"/>
      <c r="BPG826" s="14"/>
      <c r="BPH826" s="14"/>
      <c r="BPI826" s="14"/>
      <c r="BPJ826" s="14"/>
      <c r="BPK826" s="14"/>
      <c r="BPL826" s="14"/>
      <c r="BPM826" s="14"/>
      <c r="BPN826" s="14"/>
      <c r="BPO826" s="14"/>
      <c r="BPP826" s="14"/>
      <c r="BPQ826" s="14"/>
      <c r="BPR826" s="14"/>
      <c r="BPS826" s="14"/>
      <c r="BPT826" s="14"/>
      <c r="BPU826" s="14"/>
      <c r="BPV826" s="14"/>
      <c r="BPW826" s="14"/>
      <c r="BPX826" s="14"/>
      <c r="BPY826" s="14"/>
      <c r="BPZ826" s="14"/>
      <c r="BQA826" s="14"/>
      <c r="BQB826" s="14"/>
      <c r="BQC826" s="14"/>
      <c r="BQD826" s="14"/>
      <c r="BQE826" s="14"/>
      <c r="BQF826" s="14"/>
      <c r="BQG826" s="14"/>
      <c r="BQH826" s="14"/>
      <c r="BQI826" s="14"/>
      <c r="BQJ826" s="14"/>
      <c r="BQK826" s="14"/>
      <c r="BQL826" s="14"/>
      <c r="BQM826" s="14"/>
      <c r="BQN826" s="14"/>
      <c r="BQO826" s="14"/>
      <c r="BQP826" s="14"/>
      <c r="BQQ826" s="14"/>
      <c r="BQR826" s="14"/>
      <c r="BQS826" s="14"/>
      <c r="BQT826" s="14"/>
      <c r="BQU826" s="14"/>
      <c r="BQV826" s="14"/>
      <c r="BQW826" s="14"/>
      <c r="BQX826" s="14"/>
      <c r="BQY826" s="14"/>
      <c r="BQZ826" s="14"/>
      <c r="BRA826" s="14"/>
      <c r="BRB826" s="14"/>
      <c r="BRC826" s="14"/>
      <c r="BRD826" s="14"/>
      <c r="BRE826" s="14"/>
      <c r="BRF826" s="14"/>
      <c r="BRG826" s="14"/>
      <c r="BRH826" s="14"/>
      <c r="BRI826" s="14"/>
      <c r="BRJ826" s="14"/>
      <c r="BRK826" s="14"/>
      <c r="BRL826" s="14"/>
      <c r="BRM826" s="14"/>
      <c r="BRN826" s="14"/>
      <c r="BRO826" s="14"/>
      <c r="BRP826" s="14"/>
      <c r="BRQ826" s="14"/>
      <c r="BRR826" s="14"/>
      <c r="BRS826" s="14"/>
      <c r="BRT826" s="14"/>
      <c r="BRU826" s="14"/>
      <c r="BRV826" s="14"/>
      <c r="BRW826" s="14"/>
      <c r="BRX826" s="14"/>
      <c r="BRY826" s="14"/>
      <c r="BRZ826" s="14"/>
      <c r="BSA826" s="14"/>
      <c r="BSB826" s="14"/>
      <c r="BSC826" s="14"/>
      <c r="BSD826" s="14"/>
      <c r="BSE826" s="14"/>
      <c r="BSF826" s="14"/>
      <c r="BSG826" s="14"/>
      <c r="BSH826" s="14"/>
      <c r="BSI826" s="14"/>
      <c r="BSJ826" s="14"/>
      <c r="BSK826" s="14"/>
      <c r="BSL826" s="14"/>
      <c r="BSM826" s="14"/>
      <c r="BSN826" s="14"/>
      <c r="BSO826" s="14"/>
      <c r="BSP826" s="14"/>
      <c r="BSQ826" s="14"/>
      <c r="BSR826" s="14"/>
      <c r="BSS826" s="14"/>
      <c r="BST826" s="14"/>
      <c r="BSU826" s="14"/>
      <c r="BSV826" s="14"/>
      <c r="BSW826" s="14"/>
      <c r="BSX826" s="14"/>
      <c r="BSY826" s="14"/>
      <c r="BSZ826" s="14"/>
      <c r="BTA826" s="14"/>
      <c r="BTB826" s="14"/>
      <c r="BTC826" s="14"/>
      <c r="BTD826" s="14"/>
      <c r="BTE826" s="14"/>
      <c r="BTF826" s="14"/>
      <c r="BTG826" s="14"/>
      <c r="BTH826" s="14"/>
      <c r="BTI826" s="14"/>
      <c r="BTJ826" s="14"/>
      <c r="BTK826" s="14"/>
      <c r="BTL826" s="14"/>
      <c r="BTM826" s="14"/>
      <c r="BTN826" s="14"/>
      <c r="BTO826" s="14"/>
      <c r="BTP826" s="14"/>
      <c r="BTQ826" s="14"/>
      <c r="BTR826" s="14"/>
      <c r="BTS826" s="14"/>
      <c r="BTT826" s="14"/>
      <c r="BTU826" s="14"/>
      <c r="BTV826" s="14"/>
      <c r="BTW826" s="14"/>
      <c r="BTX826" s="14"/>
      <c r="BTY826" s="14"/>
      <c r="BTZ826" s="14"/>
      <c r="BUA826" s="14"/>
      <c r="BUB826" s="14"/>
      <c r="BUC826" s="14"/>
      <c r="BUD826" s="14"/>
      <c r="BUE826" s="14"/>
      <c r="BUF826" s="14"/>
      <c r="BUG826" s="14"/>
      <c r="BUH826" s="14"/>
      <c r="BUI826" s="14"/>
      <c r="BUJ826" s="14"/>
      <c r="BUK826" s="14"/>
      <c r="BUL826" s="14"/>
      <c r="BUM826" s="14"/>
      <c r="BUN826" s="14"/>
      <c r="BUO826" s="14"/>
      <c r="BUP826" s="14"/>
      <c r="BUQ826" s="14"/>
      <c r="BUR826" s="14"/>
      <c r="BUS826" s="14"/>
      <c r="BUT826" s="14"/>
      <c r="BUU826" s="14"/>
      <c r="BUV826" s="14"/>
      <c r="BUW826" s="14"/>
      <c r="BUX826" s="14"/>
      <c r="BUY826" s="14"/>
      <c r="BUZ826" s="14"/>
      <c r="BVA826" s="14"/>
      <c r="BVB826" s="14"/>
      <c r="BVC826" s="14"/>
      <c r="BVD826" s="14"/>
      <c r="BVE826" s="14"/>
      <c r="BVF826" s="14"/>
      <c r="BVG826" s="14"/>
      <c r="BVH826" s="14"/>
      <c r="BVI826" s="14"/>
      <c r="BVJ826" s="14"/>
      <c r="BVK826" s="14"/>
      <c r="BVL826" s="14"/>
      <c r="BVM826" s="14"/>
      <c r="BVN826" s="14"/>
      <c r="BVO826" s="14"/>
      <c r="BVP826" s="14"/>
      <c r="BVQ826" s="14"/>
      <c r="BVR826" s="14"/>
      <c r="BVS826" s="14"/>
      <c r="BVT826" s="14"/>
      <c r="BVU826" s="14"/>
      <c r="BVV826" s="14"/>
      <c r="BVW826" s="14"/>
      <c r="BVX826" s="14"/>
      <c r="BVY826" s="14"/>
      <c r="BVZ826" s="14"/>
      <c r="BWA826" s="14"/>
      <c r="BWB826" s="14"/>
      <c r="BWC826" s="14"/>
      <c r="BWD826" s="14"/>
      <c r="BWE826" s="14"/>
      <c r="BWF826" s="14"/>
      <c r="BWG826" s="14"/>
      <c r="BWH826" s="14"/>
      <c r="BWI826" s="14"/>
      <c r="BWJ826" s="14"/>
      <c r="BWK826" s="14"/>
      <c r="BWL826" s="14"/>
      <c r="BWM826" s="14"/>
      <c r="BWN826" s="14"/>
      <c r="BWO826" s="14"/>
      <c r="BWP826" s="14"/>
      <c r="BWQ826" s="14"/>
      <c r="BWR826" s="14"/>
      <c r="BWS826" s="14"/>
      <c r="BWT826" s="14"/>
      <c r="BWU826" s="14"/>
      <c r="BWV826" s="14"/>
      <c r="BWW826" s="14"/>
      <c r="BWX826" s="14"/>
      <c r="BWY826" s="14"/>
      <c r="BWZ826" s="14"/>
      <c r="BXA826" s="14"/>
      <c r="BXB826" s="14"/>
      <c r="BXC826" s="14"/>
      <c r="BXD826" s="14"/>
      <c r="BXE826" s="14"/>
      <c r="BXF826" s="14"/>
      <c r="BXG826" s="14"/>
      <c r="BXH826" s="14"/>
      <c r="BXI826" s="14"/>
      <c r="BXJ826" s="14"/>
      <c r="BXK826" s="14"/>
      <c r="BXL826" s="14"/>
      <c r="BXM826" s="14"/>
      <c r="BXN826" s="14"/>
      <c r="BXO826" s="14"/>
      <c r="BXP826" s="14"/>
      <c r="BXQ826" s="14"/>
      <c r="BXR826" s="14"/>
      <c r="BXS826" s="14"/>
      <c r="BXT826" s="14"/>
      <c r="BXU826" s="14"/>
      <c r="BXV826" s="14"/>
      <c r="BXW826" s="14"/>
      <c r="BXX826" s="14"/>
      <c r="BXY826" s="14"/>
      <c r="BXZ826" s="14"/>
      <c r="BYA826" s="14"/>
      <c r="BYB826" s="14"/>
      <c r="BYC826" s="14"/>
      <c r="BYD826" s="14"/>
      <c r="BYE826" s="14"/>
      <c r="BYF826" s="14"/>
      <c r="BYG826" s="14"/>
      <c r="BYH826" s="14"/>
      <c r="BYI826" s="14"/>
      <c r="BYJ826" s="14"/>
      <c r="BYK826" s="14"/>
      <c r="BYL826" s="14"/>
      <c r="BYM826" s="14"/>
      <c r="BYN826" s="14"/>
      <c r="BYO826" s="14"/>
      <c r="BYP826" s="14"/>
      <c r="BYQ826" s="14"/>
      <c r="BYR826" s="14"/>
      <c r="BYS826" s="14"/>
      <c r="BYT826" s="14"/>
      <c r="BYU826" s="14"/>
      <c r="BYV826" s="14"/>
      <c r="BYW826" s="14"/>
      <c r="BYX826" s="14"/>
      <c r="BYY826" s="14"/>
      <c r="BYZ826" s="14"/>
      <c r="BZA826" s="14"/>
      <c r="BZB826" s="14"/>
      <c r="BZC826" s="14"/>
      <c r="BZD826" s="14"/>
      <c r="BZE826" s="14"/>
      <c r="BZF826" s="14"/>
      <c r="BZG826" s="14"/>
      <c r="BZH826" s="14"/>
      <c r="BZI826" s="14"/>
      <c r="BZJ826" s="14"/>
      <c r="BZK826" s="14"/>
      <c r="BZL826" s="14"/>
      <c r="BZM826" s="14"/>
      <c r="BZN826" s="14"/>
      <c r="BZO826" s="14"/>
      <c r="BZP826" s="14"/>
      <c r="BZQ826" s="14"/>
      <c r="BZR826" s="14"/>
      <c r="BZS826" s="14"/>
      <c r="BZT826" s="14"/>
      <c r="BZU826" s="14"/>
      <c r="BZV826" s="14"/>
      <c r="BZW826" s="14"/>
      <c r="BZX826" s="14"/>
      <c r="BZY826" s="14"/>
      <c r="BZZ826" s="14"/>
      <c r="CAA826" s="14"/>
      <c r="CAB826" s="14"/>
      <c r="CAC826" s="14"/>
      <c r="CAD826" s="14"/>
      <c r="CAE826" s="14"/>
      <c r="CAF826" s="14"/>
      <c r="CAG826" s="14"/>
      <c r="CAH826" s="14"/>
      <c r="CAI826" s="14"/>
      <c r="CAJ826" s="14"/>
      <c r="CAK826" s="14"/>
      <c r="CAL826" s="14"/>
      <c r="CAM826" s="14"/>
      <c r="CAN826" s="14"/>
      <c r="CAO826" s="14"/>
      <c r="CAP826" s="14"/>
      <c r="CAQ826" s="14"/>
      <c r="CAR826" s="14"/>
      <c r="CAS826" s="14"/>
      <c r="CAT826" s="14"/>
      <c r="CAU826" s="14"/>
      <c r="CAV826" s="14"/>
      <c r="CAW826" s="14"/>
      <c r="CAX826" s="14"/>
      <c r="CAY826" s="14"/>
      <c r="CAZ826" s="14"/>
      <c r="CBA826" s="14"/>
      <c r="CBB826" s="14"/>
      <c r="CBC826" s="14"/>
      <c r="CBD826" s="14"/>
      <c r="CBE826" s="14"/>
      <c r="CBF826" s="14"/>
      <c r="CBG826" s="14"/>
      <c r="CBH826" s="14"/>
      <c r="CBI826" s="14"/>
      <c r="CBJ826" s="14"/>
      <c r="CBK826" s="14"/>
      <c r="CBL826" s="14"/>
      <c r="CBM826" s="14"/>
      <c r="CBN826" s="14"/>
      <c r="CBO826" s="14"/>
      <c r="CBP826" s="14"/>
      <c r="CBQ826" s="14"/>
      <c r="CBR826" s="14"/>
      <c r="CBS826" s="14"/>
      <c r="CBT826" s="14"/>
      <c r="CBU826" s="14"/>
      <c r="CBV826" s="14"/>
      <c r="CBW826" s="14"/>
      <c r="CBX826" s="14"/>
      <c r="CBY826" s="14"/>
      <c r="CBZ826" s="14"/>
      <c r="CCA826" s="14"/>
      <c r="CCB826" s="14"/>
      <c r="CCC826" s="14"/>
      <c r="CCD826" s="14"/>
      <c r="CCE826" s="14"/>
      <c r="CCF826" s="14"/>
      <c r="CCG826" s="14"/>
      <c r="CCH826" s="14"/>
      <c r="CCI826" s="14"/>
      <c r="CCJ826" s="14"/>
      <c r="CCK826" s="14"/>
      <c r="CCL826" s="14"/>
      <c r="CCM826" s="14"/>
      <c r="CCN826" s="14"/>
      <c r="CCO826" s="14"/>
      <c r="CCP826" s="14"/>
      <c r="CCQ826" s="14"/>
      <c r="CCR826" s="14"/>
      <c r="CCS826" s="14"/>
      <c r="CCT826" s="14"/>
      <c r="CCU826" s="14"/>
      <c r="CCV826" s="14"/>
      <c r="CCW826" s="14"/>
      <c r="CCX826" s="14"/>
      <c r="CCY826" s="14"/>
      <c r="CCZ826" s="14"/>
      <c r="CDA826" s="14"/>
      <c r="CDB826" s="14"/>
      <c r="CDC826" s="14"/>
      <c r="CDD826" s="14"/>
      <c r="CDE826" s="14"/>
      <c r="CDF826" s="14"/>
      <c r="CDG826" s="14"/>
      <c r="CDH826" s="14"/>
      <c r="CDI826" s="14"/>
      <c r="CDJ826" s="14"/>
      <c r="CDK826" s="14"/>
      <c r="CDL826" s="14"/>
      <c r="CDM826" s="14"/>
      <c r="CDN826" s="14"/>
      <c r="CDO826" s="14"/>
      <c r="CDP826" s="14"/>
      <c r="CDQ826" s="14"/>
      <c r="CDR826" s="14"/>
      <c r="CDS826" s="14"/>
      <c r="CDT826" s="14"/>
      <c r="CDU826" s="14"/>
      <c r="CDV826" s="14"/>
      <c r="CDW826" s="14"/>
      <c r="CDX826" s="14"/>
      <c r="CDY826" s="14"/>
      <c r="CDZ826" s="14"/>
      <c r="CEA826" s="14"/>
      <c r="CEB826" s="14"/>
      <c r="CEC826" s="14"/>
      <c r="CED826" s="14"/>
      <c r="CEE826" s="14"/>
      <c r="CEF826" s="14"/>
      <c r="CEG826" s="14"/>
      <c r="CEH826" s="14"/>
      <c r="CEI826" s="14"/>
      <c r="CEJ826" s="14"/>
      <c r="CEK826" s="14"/>
      <c r="CEL826" s="14"/>
      <c r="CEM826" s="14"/>
      <c r="CEN826" s="14"/>
      <c r="CEO826" s="14"/>
      <c r="CEP826" s="14"/>
      <c r="CEQ826" s="14"/>
      <c r="CER826" s="14"/>
      <c r="CES826" s="14"/>
      <c r="CET826" s="14"/>
      <c r="CEU826" s="14"/>
      <c r="CEV826" s="14"/>
      <c r="CEW826" s="14"/>
      <c r="CEX826" s="14"/>
      <c r="CEY826" s="14"/>
      <c r="CEZ826" s="14"/>
      <c r="CFA826" s="14"/>
      <c r="CFB826" s="14"/>
      <c r="CFC826" s="14"/>
      <c r="CFD826" s="14"/>
      <c r="CFE826" s="14"/>
      <c r="CFF826" s="14"/>
      <c r="CFG826" s="14"/>
      <c r="CFH826" s="14"/>
      <c r="CFI826" s="14"/>
      <c r="CFJ826" s="14"/>
      <c r="CFK826" s="14"/>
      <c r="CFL826" s="14"/>
      <c r="CFM826" s="14"/>
      <c r="CFN826" s="14"/>
      <c r="CFO826" s="14"/>
      <c r="CFP826" s="14"/>
      <c r="CFQ826" s="14"/>
      <c r="CFR826" s="14"/>
      <c r="CFS826" s="14"/>
      <c r="CFT826" s="14"/>
      <c r="CFU826" s="14"/>
      <c r="CFV826" s="14"/>
      <c r="CFW826" s="14"/>
      <c r="CFX826" s="14"/>
      <c r="CFY826" s="14"/>
      <c r="CFZ826" s="14"/>
      <c r="CGA826" s="14"/>
      <c r="CGB826" s="14"/>
      <c r="CGC826" s="14"/>
      <c r="CGD826" s="14"/>
      <c r="CGE826" s="14"/>
      <c r="CGF826" s="14"/>
      <c r="CGG826" s="14"/>
      <c r="CGH826" s="14"/>
      <c r="CGI826" s="14"/>
      <c r="CGJ826" s="14"/>
      <c r="CGK826" s="14"/>
      <c r="CGL826" s="14"/>
      <c r="CGM826" s="14"/>
      <c r="CGN826" s="14"/>
      <c r="CGO826" s="14"/>
      <c r="CGP826" s="14"/>
      <c r="CGQ826" s="14"/>
      <c r="CGR826" s="14"/>
      <c r="CGS826" s="14"/>
      <c r="CGT826" s="14"/>
      <c r="CGU826" s="14"/>
      <c r="CGV826" s="14"/>
      <c r="CGW826" s="14"/>
      <c r="CGX826" s="14"/>
      <c r="CGY826" s="14"/>
      <c r="CGZ826" s="14"/>
      <c r="CHA826" s="14"/>
      <c r="CHB826" s="14"/>
      <c r="CHC826" s="14"/>
      <c r="CHD826" s="14"/>
      <c r="CHE826" s="14"/>
      <c r="CHF826" s="14"/>
      <c r="CHG826" s="14"/>
      <c r="CHH826" s="14"/>
      <c r="CHI826" s="14"/>
      <c r="CHJ826" s="14"/>
      <c r="CHK826" s="14"/>
      <c r="CHL826" s="14"/>
      <c r="CHM826" s="14"/>
      <c r="CHN826" s="14"/>
      <c r="CHO826" s="14"/>
      <c r="CHP826" s="14"/>
      <c r="CHQ826" s="14"/>
      <c r="CHR826" s="14"/>
      <c r="CHS826" s="14"/>
      <c r="CHT826" s="14"/>
      <c r="CHU826" s="14"/>
      <c r="CHV826" s="14"/>
      <c r="CHW826" s="14"/>
      <c r="CHX826" s="14"/>
      <c r="CHY826" s="14"/>
      <c r="CHZ826" s="14"/>
      <c r="CIA826" s="14"/>
      <c r="CIB826" s="14"/>
      <c r="CIC826" s="14"/>
      <c r="CID826" s="14"/>
      <c r="CIE826" s="14"/>
      <c r="CIF826" s="14"/>
      <c r="CIG826" s="14"/>
      <c r="CIH826" s="14"/>
      <c r="CII826" s="14"/>
      <c r="CIJ826" s="14"/>
      <c r="CIK826" s="14"/>
      <c r="CIL826" s="14"/>
      <c r="CIM826" s="14"/>
      <c r="CIN826" s="14"/>
      <c r="CIO826" s="14"/>
      <c r="CIP826" s="14"/>
      <c r="CIQ826" s="14"/>
      <c r="CIR826" s="14"/>
      <c r="CIS826" s="14"/>
      <c r="CIT826" s="14"/>
      <c r="CIU826" s="14"/>
      <c r="CIV826" s="14"/>
      <c r="CIW826" s="14"/>
      <c r="CIX826" s="14"/>
      <c r="CIY826" s="14"/>
      <c r="CIZ826" s="14"/>
      <c r="CJA826" s="14"/>
      <c r="CJB826" s="14"/>
      <c r="CJC826" s="14"/>
      <c r="CJD826" s="14"/>
      <c r="CJE826" s="14"/>
      <c r="CJF826" s="14"/>
      <c r="CJG826" s="14"/>
      <c r="CJH826" s="14"/>
      <c r="CJI826" s="14"/>
      <c r="CJJ826" s="14"/>
      <c r="CJK826" s="14"/>
      <c r="CJL826" s="14"/>
      <c r="CJM826" s="14"/>
      <c r="CJN826" s="14"/>
      <c r="CJO826" s="14"/>
      <c r="CJP826" s="14"/>
      <c r="CJQ826" s="14"/>
      <c r="CJR826" s="14"/>
      <c r="CJS826" s="14"/>
      <c r="CJT826" s="14"/>
      <c r="CJU826" s="14"/>
      <c r="CJV826" s="14"/>
      <c r="CJW826" s="14"/>
      <c r="CJX826" s="14"/>
      <c r="CJY826" s="14"/>
      <c r="CJZ826" s="14"/>
      <c r="CKA826" s="14"/>
      <c r="CKB826" s="14"/>
      <c r="CKC826" s="14"/>
      <c r="CKD826" s="14"/>
      <c r="CKE826" s="14"/>
      <c r="CKF826" s="14"/>
      <c r="CKG826" s="14"/>
      <c r="CKH826" s="14"/>
      <c r="CKI826" s="14"/>
      <c r="CKJ826" s="14"/>
      <c r="CKK826" s="14"/>
      <c r="CKL826" s="14"/>
      <c r="CKM826" s="14"/>
      <c r="CKN826" s="14"/>
      <c r="CKO826" s="14"/>
      <c r="CKP826" s="14"/>
      <c r="CKQ826" s="14"/>
      <c r="CKR826" s="14"/>
      <c r="CKS826" s="14"/>
      <c r="CKT826" s="14"/>
      <c r="CKU826" s="14"/>
      <c r="CKV826" s="14"/>
      <c r="CKW826" s="14"/>
      <c r="CKX826" s="14"/>
      <c r="CKY826" s="14"/>
      <c r="CKZ826" s="14"/>
      <c r="CLA826" s="14"/>
      <c r="CLB826" s="14"/>
      <c r="CLC826" s="14"/>
      <c r="CLD826" s="14"/>
      <c r="CLE826" s="14"/>
      <c r="CLF826" s="14"/>
      <c r="CLG826" s="14"/>
      <c r="CLH826" s="14"/>
      <c r="CLI826" s="14"/>
      <c r="CLJ826" s="14"/>
      <c r="CLK826" s="14"/>
      <c r="CLL826" s="14"/>
      <c r="CLM826" s="14"/>
      <c r="CLN826" s="14"/>
      <c r="CLO826" s="14"/>
      <c r="CLP826" s="14"/>
      <c r="CLQ826" s="14"/>
      <c r="CLR826" s="14"/>
      <c r="CLS826" s="14"/>
      <c r="CLT826" s="14"/>
      <c r="CLU826" s="14"/>
      <c r="CLV826" s="14"/>
      <c r="CLW826" s="14"/>
      <c r="CLX826" s="14"/>
      <c r="CLY826" s="14"/>
      <c r="CLZ826" s="14"/>
      <c r="CMA826" s="14"/>
      <c r="CMB826" s="14"/>
      <c r="CMC826" s="14"/>
      <c r="CMD826" s="14"/>
      <c r="CME826" s="14"/>
      <c r="CMF826" s="14"/>
      <c r="CMG826" s="14"/>
      <c r="CMH826" s="14"/>
      <c r="CMI826" s="14"/>
      <c r="CMJ826" s="14"/>
      <c r="CMK826" s="14"/>
      <c r="CML826" s="14"/>
      <c r="CMM826" s="14"/>
      <c r="CMN826" s="14"/>
      <c r="CMO826" s="14"/>
      <c r="CMP826" s="14"/>
      <c r="CMQ826" s="14"/>
      <c r="CMR826" s="14"/>
      <c r="CMS826" s="14"/>
      <c r="CMT826" s="14"/>
      <c r="CMU826" s="14"/>
      <c r="CMV826" s="14"/>
      <c r="CMW826" s="14"/>
      <c r="CMX826" s="14"/>
      <c r="CMY826" s="14"/>
      <c r="CMZ826" s="14"/>
      <c r="CNA826" s="14"/>
      <c r="CNB826" s="14"/>
      <c r="CNC826" s="14"/>
      <c r="CND826" s="14"/>
      <c r="CNE826" s="14"/>
      <c r="CNF826" s="14"/>
      <c r="CNG826" s="14"/>
      <c r="CNH826" s="14"/>
      <c r="CNI826" s="14"/>
      <c r="CNJ826" s="14"/>
      <c r="CNK826" s="14"/>
      <c r="CNL826" s="14"/>
      <c r="CNM826" s="14"/>
      <c r="CNN826" s="14"/>
      <c r="CNO826" s="14"/>
      <c r="CNP826" s="14"/>
      <c r="CNQ826" s="14"/>
      <c r="CNR826" s="14"/>
      <c r="CNS826" s="14"/>
      <c r="CNT826" s="14"/>
      <c r="CNU826" s="14"/>
      <c r="CNV826" s="14"/>
      <c r="CNW826" s="14"/>
      <c r="CNX826" s="14"/>
      <c r="CNY826" s="14"/>
      <c r="CNZ826" s="14"/>
      <c r="COA826" s="14"/>
      <c r="COB826" s="14"/>
      <c r="COC826" s="14"/>
      <c r="COD826" s="14"/>
      <c r="COE826" s="14"/>
      <c r="COF826" s="14"/>
      <c r="COG826" s="14"/>
      <c r="COH826" s="14"/>
      <c r="COI826" s="14"/>
      <c r="COJ826" s="14"/>
      <c r="COK826" s="14"/>
      <c r="COL826" s="14"/>
      <c r="COM826" s="14"/>
      <c r="CON826" s="14"/>
      <c r="COO826" s="14"/>
      <c r="COP826" s="14"/>
      <c r="COQ826" s="14"/>
      <c r="COR826" s="14"/>
      <c r="COS826" s="14"/>
      <c r="COT826" s="14"/>
      <c r="COU826" s="14"/>
      <c r="COV826" s="14"/>
      <c r="COW826" s="14"/>
      <c r="COX826" s="14"/>
      <c r="COY826" s="14"/>
      <c r="COZ826" s="14"/>
      <c r="CPA826" s="14"/>
      <c r="CPB826" s="14"/>
      <c r="CPC826" s="14"/>
      <c r="CPD826" s="14"/>
      <c r="CPE826" s="14"/>
      <c r="CPF826" s="14"/>
      <c r="CPG826" s="14"/>
      <c r="CPH826" s="14"/>
      <c r="CPI826" s="14"/>
      <c r="CPJ826" s="14"/>
      <c r="CPK826" s="14"/>
      <c r="CPL826" s="14"/>
      <c r="CPM826" s="14"/>
      <c r="CPN826" s="14"/>
      <c r="CPO826" s="14"/>
      <c r="CPP826" s="14"/>
      <c r="CPQ826" s="14"/>
      <c r="CPR826" s="14"/>
      <c r="CPS826" s="14"/>
      <c r="CPT826" s="14"/>
      <c r="CPU826" s="14"/>
      <c r="CPV826" s="14"/>
      <c r="CPW826" s="14"/>
      <c r="CPX826" s="14"/>
      <c r="CPY826" s="14"/>
      <c r="CPZ826" s="14"/>
      <c r="CQA826" s="14"/>
      <c r="CQB826" s="14"/>
      <c r="CQC826" s="14"/>
      <c r="CQD826" s="14"/>
      <c r="CQE826" s="14"/>
      <c r="CQF826" s="14"/>
      <c r="CQG826" s="14"/>
      <c r="CQH826" s="14"/>
      <c r="CQI826" s="14"/>
      <c r="CQJ826" s="14"/>
      <c r="CQK826" s="14"/>
      <c r="CQL826" s="14"/>
      <c r="CQM826" s="14"/>
      <c r="CQN826" s="14"/>
      <c r="CQO826" s="14"/>
      <c r="CQP826" s="14"/>
      <c r="CQQ826" s="14"/>
      <c r="CQR826" s="14"/>
      <c r="CQS826" s="14"/>
      <c r="CQT826" s="14"/>
      <c r="CQU826" s="14"/>
      <c r="CQV826" s="14"/>
      <c r="CQW826" s="14"/>
      <c r="CQX826" s="14"/>
      <c r="CQY826" s="14"/>
      <c r="CQZ826" s="14"/>
      <c r="CRA826" s="14"/>
      <c r="CRB826" s="14"/>
      <c r="CRC826" s="14"/>
      <c r="CRD826" s="14"/>
      <c r="CRE826" s="14"/>
      <c r="CRF826" s="14"/>
      <c r="CRG826" s="14"/>
      <c r="CRH826" s="14"/>
      <c r="CRI826" s="14"/>
      <c r="CRJ826" s="14"/>
      <c r="CRK826" s="14"/>
      <c r="CRL826" s="14"/>
      <c r="CRM826" s="14"/>
      <c r="CRN826" s="14"/>
      <c r="CRO826" s="14"/>
      <c r="CRP826" s="14"/>
      <c r="CRQ826" s="14"/>
      <c r="CRR826" s="14"/>
      <c r="CRS826" s="14"/>
      <c r="CRT826" s="14"/>
      <c r="CRU826" s="14"/>
      <c r="CRV826" s="14"/>
      <c r="CRW826" s="14"/>
      <c r="CRX826" s="14"/>
      <c r="CRY826" s="14"/>
      <c r="CRZ826" s="14"/>
      <c r="CSA826" s="14"/>
      <c r="CSB826" s="14"/>
      <c r="CSC826" s="14"/>
      <c r="CSD826" s="14"/>
      <c r="CSE826" s="14"/>
      <c r="CSF826" s="14"/>
      <c r="CSG826" s="14"/>
      <c r="CSH826" s="14"/>
      <c r="CSI826" s="14"/>
      <c r="CSJ826" s="14"/>
      <c r="CSK826" s="14"/>
      <c r="CSL826" s="14"/>
      <c r="CSM826" s="14"/>
      <c r="CSN826" s="14"/>
      <c r="CSO826" s="14"/>
      <c r="CSP826" s="14"/>
      <c r="CSQ826" s="14"/>
      <c r="CSR826" s="14"/>
      <c r="CSS826" s="14"/>
      <c r="CST826" s="14"/>
      <c r="CSU826" s="14"/>
      <c r="CSV826" s="14"/>
      <c r="CSW826" s="14"/>
      <c r="CSX826" s="14"/>
      <c r="CSY826" s="14"/>
      <c r="CSZ826" s="14"/>
      <c r="CTA826" s="14"/>
      <c r="CTB826" s="14"/>
      <c r="CTC826" s="14"/>
      <c r="CTD826" s="14"/>
      <c r="CTE826" s="14"/>
      <c r="CTF826" s="14"/>
      <c r="CTG826" s="14"/>
      <c r="CTH826" s="14"/>
      <c r="CTI826" s="14"/>
      <c r="CTJ826" s="14"/>
      <c r="CTK826" s="14"/>
      <c r="CTL826" s="14"/>
      <c r="CTM826" s="14"/>
      <c r="CTN826" s="14"/>
      <c r="CTO826" s="14"/>
      <c r="CTP826" s="14"/>
      <c r="CTQ826" s="14"/>
      <c r="CTR826" s="14"/>
      <c r="CTS826" s="14"/>
      <c r="CTT826" s="14"/>
      <c r="CTU826" s="14"/>
      <c r="CTV826" s="14"/>
      <c r="CTW826" s="14"/>
      <c r="CTX826" s="14"/>
      <c r="CTY826" s="14"/>
      <c r="CTZ826" s="14"/>
      <c r="CUA826" s="14"/>
      <c r="CUB826" s="14"/>
      <c r="CUC826" s="14"/>
      <c r="CUD826" s="14"/>
      <c r="CUE826" s="14"/>
      <c r="CUF826" s="14"/>
      <c r="CUG826" s="14"/>
      <c r="CUH826" s="14"/>
      <c r="CUI826" s="14"/>
      <c r="CUJ826" s="14"/>
      <c r="CUK826" s="14"/>
      <c r="CUL826" s="14"/>
      <c r="CUM826" s="14"/>
      <c r="CUN826" s="14"/>
      <c r="CUO826" s="14"/>
      <c r="CUP826" s="14"/>
      <c r="CUQ826" s="14"/>
      <c r="CUR826" s="14"/>
      <c r="CUS826" s="14"/>
      <c r="CUT826" s="14"/>
      <c r="CUU826" s="14"/>
      <c r="CUV826" s="14"/>
      <c r="CUW826" s="14"/>
      <c r="CUX826" s="14"/>
      <c r="CUY826" s="14"/>
      <c r="CUZ826" s="14"/>
      <c r="CVA826" s="14"/>
      <c r="CVB826" s="14"/>
      <c r="CVC826" s="14"/>
      <c r="CVD826" s="14"/>
      <c r="CVE826" s="14"/>
      <c r="CVF826" s="14"/>
      <c r="CVG826" s="14"/>
      <c r="CVH826" s="14"/>
      <c r="CVI826" s="14"/>
      <c r="CVJ826" s="14"/>
      <c r="CVK826" s="14"/>
      <c r="CVL826" s="14"/>
      <c r="CVM826" s="14"/>
      <c r="CVN826" s="14"/>
      <c r="CVO826" s="14"/>
      <c r="CVP826" s="14"/>
      <c r="CVQ826" s="14"/>
      <c r="CVR826" s="14"/>
      <c r="CVS826" s="14"/>
      <c r="CVT826" s="14"/>
      <c r="CVU826" s="14"/>
      <c r="CVV826" s="14"/>
      <c r="CVW826" s="14"/>
      <c r="CVX826" s="14"/>
      <c r="CVY826" s="14"/>
      <c r="CVZ826" s="14"/>
      <c r="CWA826" s="14"/>
      <c r="CWB826" s="14"/>
      <c r="CWC826" s="14"/>
      <c r="CWD826" s="14"/>
      <c r="CWE826" s="14"/>
      <c r="CWF826" s="14"/>
      <c r="CWG826" s="14"/>
      <c r="CWH826" s="14"/>
      <c r="CWI826" s="14"/>
      <c r="CWJ826" s="14"/>
      <c r="CWK826" s="14"/>
      <c r="CWL826" s="14"/>
      <c r="CWM826" s="14"/>
      <c r="CWN826" s="14"/>
      <c r="CWO826" s="14"/>
      <c r="CWP826" s="14"/>
      <c r="CWQ826" s="14"/>
      <c r="CWR826" s="14"/>
      <c r="CWS826" s="14"/>
      <c r="CWT826" s="14"/>
      <c r="CWU826" s="14"/>
      <c r="CWV826" s="14"/>
      <c r="CWW826" s="14"/>
      <c r="CWX826" s="14"/>
      <c r="CWY826" s="14"/>
      <c r="CWZ826" s="14"/>
      <c r="CXA826" s="14"/>
      <c r="CXB826" s="14"/>
      <c r="CXC826" s="14"/>
      <c r="CXD826" s="14"/>
      <c r="CXE826" s="14"/>
      <c r="CXF826" s="14"/>
      <c r="CXG826" s="14"/>
      <c r="CXH826" s="14"/>
      <c r="CXI826" s="14"/>
      <c r="CXJ826" s="14"/>
      <c r="CXK826" s="14"/>
      <c r="CXL826" s="14"/>
      <c r="CXM826" s="14"/>
      <c r="CXN826" s="14"/>
      <c r="CXO826" s="14"/>
      <c r="CXP826" s="14"/>
      <c r="CXQ826" s="14"/>
      <c r="CXR826" s="14"/>
      <c r="CXS826" s="14"/>
      <c r="CXT826" s="14"/>
      <c r="CXU826" s="14"/>
      <c r="CXV826" s="14"/>
      <c r="CXW826" s="14"/>
      <c r="CXX826" s="14"/>
      <c r="CXY826" s="14"/>
      <c r="CXZ826" s="14"/>
      <c r="CYA826" s="14"/>
      <c r="CYB826" s="14"/>
      <c r="CYC826" s="14"/>
      <c r="CYD826" s="14"/>
      <c r="CYE826" s="14"/>
      <c r="CYF826" s="14"/>
      <c r="CYG826" s="14"/>
      <c r="CYH826" s="14"/>
      <c r="CYI826" s="14"/>
      <c r="CYJ826" s="14"/>
      <c r="CYK826" s="14"/>
      <c r="CYL826" s="14"/>
      <c r="CYM826" s="14"/>
      <c r="CYN826" s="14"/>
      <c r="CYO826" s="14"/>
      <c r="CYP826" s="14"/>
      <c r="CYQ826" s="14"/>
      <c r="CYR826" s="14"/>
      <c r="CYS826" s="14"/>
      <c r="CYT826" s="14"/>
      <c r="CYU826" s="14"/>
      <c r="CYV826" s="14"/>
      <c r="CYW826" s="14"/>
      <c r="CYX826" s="14"/>
      <c r="CYY826" s="14"/>
      <c r="CYZ826" s="14"/>
      <c r="CZA826" s="14"/>
      <c r="CZB826" s="14"/>
      <c r="CZC826" s="14"/>
      <c r="CZD826" s="14"/>
      <c r="CZE826" s="14"/>
      <c r="CZF826" s="14"/>
      <c r="CZG826" s="14"/>
      <c r="CZH826" s="14"/>
      <c r="CZI826" s="14"/>
      <c r="CZJ826" s="14"/>
      <c r="CZK826" s="14"/>
      <c r="CZL826" s="14"/>
      <c r="CZM826" s="14"/>
      <c r="CZN826" s="14"/>
      <c r="CZO826" s="14"/>
      <c r="CZP826" s="14"/>
      <c r="CZQ826" s="14"/>
      <c r="CZR826" s="14"/>
      <c r="CZS826" s="14"/>
      <c r="CZT826" s="14"/>
      <c r="CZU826" s="14"/>
      <c r="CZV826" s="14"/>
      <c r="CZW826" s="14"/>
      <c r="CZX826" s="14"/>
      <c r="CZY826" s="14"/>
      <c r="CZZ826" s="14"/>
      <c r="DAA826" s="14"/>
      <c r="DAB826" s="14"/>
      <c r="DAC826" s="14"/>
      <c r="DAD826" s="14"/>
      <c r="DAE826" s="14"/>
      <c r="DAF826" s="14"/>
      <c r="DAG826" s="14"/>
      <c r="DAH826" s="14"/>
      <c r="DAI826" s="14"/>
      <c r="DAJ826" s="14"/>
      <c r="DAK826" s="14"/>
      <c r="DAL826" s="14"/>
      <c r="DAM826" s="14"/>
      <c r="DAN826" s="14"/>
      <c r="DAO826" s="14"/>
      <c r="DAP826" s="14"/>
      <c r="DAQ826" s="14"/>
      <c r="DAR826" s="14"/>
      <c r="DAS826" s="14"/>
      <c r="DAT826" s="14"/>
      <c r="DAU826" s="14"/>
      <c r="DAV826" s="14"/>
      <c r="DAW826" s="14"/>
      <c r="DAX826" s="14"/>
      <c r="DAY826" s="14"/>
      <c r="DAZ826" s="14"/>
      <c r="DBA826" s="14"/>
      <c r="DBB826" s="14"/>
      <c r="DBC826" s="14"/>
      <c r="DBD826" s="14"/>
      <c r="DBE826" s="14"/>
      <c r="DBF826" s="14"/>
      <c r="DBG826" s="14"/>
      <c r="DBH826" s="14"/>
      <c r="DBI826" s="14"/>
      <c r="DBJ826" s="14"/>
      <c r="DBK826" s="14"/>
      <c r="DBL826" s="14"/>
      <c r="DBM826" s="14"/>
      <c r="DBN826" s="14"/>
      <c r="DBO826" s="14"/>
      <c r="DBP826" s="14"/>
      <c r="DBQ826" s="14"/>
      <c r="DBR826" s="14"/>
      <c r="DBS826" s="14"/>
      <c r="DBT826" s="14"/>
      <c r="DBU826" s="14"/>
      <c r="DBV826" s="14"/>
      <c r="DBW826" s="14"/>
      <c r="DBX826" s="14"/>
      <c r="DBY826" s="14"/>
      <c r="DBZ826" s="14"/>
      <c r="DCA826" s="14"/>
      <c r="DCB826" s="14"/>
      <c r="DCC826" s="14"/>
      <c r="DCD826" s="14"/>
      <c r="DCE826" s="14"/>
      <c r="DCF826" s="14"/>
      <c r="DCG826" s="14"/>
      <c r="DCH826" s="14"/>
      <c r="DCI826" s="14"/>
      <c r="DCJ826" s="14"/>
      <c r="DCK826" s="14"/>
      <c r="DCL826" s="14"/>
      <c r="DCM826" s="14"/>
      <c r="DCN826" s="14"/>
      <c r="DCO826" s="14"/>
      <c r="DCP826" s="14"/>
      <c r="DCQ826" s="14"/>
      <c r="DCR826" s="14"/>
      <c r="DCS826" s="14"/>
      <c r="DCT826" s="14"/>
      <c r="DCU826" s="14"/>
      <c r="DCV826" s="14"/>
      <c r="DCW826" s="14"/>
      <c r="DCX826" s="14"/>
      <c r="DCY826" s="14"/>
      <c r="DCZ826" s="14"/>
      <c r="DDA826" s="14"/>
      <c r="DDB826" s="14"/>
      <c r="DDC826" s="14"/>
      <c r="DDD826" s="14"/>
      <c r="DDE826" s="14"/>
      <c r="DDF826" s="14"/>
      <c r="DDG826" s="14"/>
      <c r="DDH826" s="14"/>
      <c r="DDI826" s="14"/>
      <c r="DDJ826" s="14"/>
      <c r="DDK826" s="14"/>
      <c r="DDL826" s="14"/>
      <c r="DDM826" s="14"/>
      <c r="DDN826" s="14"/>
      <c r="DDO826" s="14"/>
      <c r="DDP826" s="14"/>
      <c r="DDQ826" s="14"/>
      <c r="DDR826" s="14"/>
      <c r="DDS826" s="14"/>
      <c r="DDT826" s="14"/>
      <c r="DDU826" s="14"/>
      <c r="DDV826" s="14"/>
      <c r="DDW826" s="14"/>
      <c r="DDX826" s="14"/>
      <c r="DDY826" s="14"/>
      <c r="DDZ826" s="14"/>
      <c r="DEA826" s="14"/>
      <c r="DEB826" s="14"/>
      <c r="DEC826" s="14"/>
      <c r="DED826" s="14"/>
      <c r="DEE826" s="14"/>
      <c r="DEF826" s="14"/>
      <c r="DEG826" s="14"/>
      <c r="DEH826" s="14"/>
      <c r="DEI826" s="14"/>
      <c r="DEJ826" s="14"/>
      <c r="DEK826" s="14"/>
      <c r="DEL826" s="14"/>
      <c r="DEM826" s="14"/>
      <c r="DEN826" s="14"/>
      <c r="DEO826" s="14"/>
      <c r="DEP826" s="14"/>
      <c r="DEQ826" s="14"/>
      <c r="DER826" s="14"/>
      <c r="DES826" s="14"/>
      <c r="DET826" s="14"/>
      <c r="DEU826" s="14"/>
      <c r="DEV826" s="14"/>
      <c r="DEW826" s="14"/>
      <c r="DEX826" s="14"/>
      <c r="DEY826" s="14"/>
      <c r="DEZ826" s="14"/>
      <c r="DFA826" s="14"/>
      <c r="DFB826" s="14"/>
      <c r="DFC826" s="14"/>
      <c r="DFD826" s="14"/>
      <c r="DFE826" s="14"/>
      <c r="DFF826" s="14"/>
      <c r="DFG826" s="14"/>
      <c r="DFH826" s="14"/>
      <c r="DFI826" s="14"/>
      <c r="DFJ826" s="14"/>
      <c r="DFK826" s="14"/>
      <c r="DFL826" s="14"/>
      <c r="DFM826" s="14"/>
      <c r="DFN826" s="14"/>
      <c r="DFO826" s="14"/>
      <c r="DFP826" s="14"/>
      <c r="DFQ826" s="14"/>
      <c r="DFR826" s="14"/>
      <c r="DFS826" s="14"/>
      <c r="DFT826" s="14"/>
      <c r="DFU826" s="14"/>
      <c r="DFV826" s="14"/>
      <c r="DFW826" s="14"/>
      <c r="DFX826" s="14"/>
      <c r="DFY826" s="14"/>
      <c r="DFZ826" s="14"/>
      <c r="DGA826" s="14"/>
      <c r="DGB826" s="14"/>
      <c r="DGC826" s="14"/>
      <c r="DGD826" s="14"/>
      <c r="DGE826" s="14"/>
      <c r="DGF826" s="14"/>
      <c r="DGG826" s="14"/>
      <c r="DGH826" s="14"/>
      <c r="DGI826" s="14"/>
      <c r="DGJ826" s="14"/>
      <c r="DGK826" s="14"/>
      <c r="DGL826" s="14"/>
      <c r="DGM826" s="14"/>
      <c r="DGN826" s="14"/>
      <c r="DGO826" s="14"/>
      <c r="DGP826" s="14"/>
      <c r="DGQ826" s="14"/>
      <c r="DGR826" s="14"/>
      <c r="DGS826" s="14"/>
      <c r="DGT826" s="14"/>
      <c r="DGU826" s="14"/>
      <c r="DGV826" s="14"/>
      <c r="DGW826" s="14"/>
      <c r="DGX826" s="14"/>
      <c r="DGY826" s="14"/>
      <c r="DGZ826" s="14"/>
      <c r="DHA826" s="14"/>
      <c r="DHB826" s="14"/>
      <c r="DHC826" s="14"/>
      <c r="DHD826" s="14"/>
      <c r="DHE826" s="14"/>
      <c r="DHF826" s="14"/>
      <c r="DHG826" s="14"/>
      <c r="DHH826" s="14"/>
      <c r="DHI826" s="14"/>
      <c r="DHJ826" s="14"/>
      <c r="DHK826" s="14"/>
      <c r="DHL826" s="14"/>
      <c r="DHM826" s="14"/>
      <c r="DHN826" s="14"/>
      <c r="DHO826" s="14"/>
      <c r="DHP826" s="14"/>
      <c r="DHQ826" s="14"/>
      <c r="DHR826" s="14"/>
      <c r="DHS826" s="14"/>
      <c r="DHT826" s="14"/>
      <c r="DHU826" s="14"/>
      <c r="DHV826" s="14"/>
      <c r="DHW826" s="14"/>
      <c r="DHX826" s="14"/>
      <c r="DHY826" s="14"/>
      <c r="DHZ826" s="14"/>
      <c r="DIA826" s="14"/>
      <c r="DIB826" s="14"/>
      <c r="DIC826" s="14"/>
      <c r="DID826" s="14"/>
      <c r="DIE826" s="14"/>
      <c r="DIF826" s="14"/>
      <c r="DIG826" s="14"/>
      <c r="DIH826" s="14"/>
      <c r="DII826" s="14"/>
      <c r="DIJ826" s="14"/>
      <c r="DIK826" s="14"/>
      <c r="DIL826" s="14"/>
      <c r="DIM826" s="14"/>
      <c r="DIN826" s="14"/>
      <c r="DIO826" s="14"/>
      <c r="DIP826" s="14"/>
      <c r="DIQ826" s="14"/>
      <c r="DIR826" s="14"/>
      <c r="DIS826" s="14"/>
      <c r="DIT826" s="14"/>
      <c r="DIU826" s="14"/>
      <c r="DIV826" s="14"/>
      <c r="DIW826" s="14"/>
      <c r="DIX826" s="14"/>
      <c r="DIY826" s="14"/>
      <c r="DIZ826" s="14"/>
      <c r="DJA826" s="14"/>
      <c r="DJB826" s="14"/>
      <c r="DJC826" s="14"/>
      <c r="DJD826" s="14"/>
      <c r="DJE826" s="14"/>
      <c r="DJF826" s="14"/>
      <c r="DJG826" s="14"/>
      <c r="DJH826" s="14"/>
      <c r="DJI826" s="14"/>
      <c r="DJJ826" s="14"/>
      <c r="DJK826" s="14"/>
      <c r="DJL826" s="14"/>
      <c r="DJM826" s="14"/>
      <c r="DJN826" s="14"/>
      <c r="DJO826" s="14"/>
      <c r="DJP826" s="14"/>
      <c r="DJQ826" s="14"/>
      <c r="DJR826" s="14"/>
      <c r="DJS826" s="14"/>
      <c r="DJT826" s="14"/>
      <c r="DJU826" s="14"/>
      <c r="DJV826" s="14"/>
      <c r="DJW826" s="14"/>
      <c r="DJX826" s="14"/>
      <c r="DJY826" s="14"/>
      <c r="DJZ826" s="14"/>
      <c r="DKA826" s="14"/>
      <c r="DKB826" s="14"/>
      <c r="DKC826" s="14"/>
      <c r="DKD826" s="14"/>
      <c r="DKE826" s="14"/>
      <c r="DKF826" s="14"/>
      <c r="DKG826" s="14"/>
      <c r="DKH826" s="14"/>
      <c r="DKI826" s="14"/>
      <c r="DKJ826" s="14"/>
      <c r="DKK826" s="14"/>
      <c r="DKL826" s="14"/>
      <c r="DKM826" s="14"/>
      <c r="DKN826" s="14"/>
      <c r="DKO826" s="14"/>
      <c r="DKP826" s="14"/>
      <c r="DKQ826" s="14"/>
      <c r="DKR826" s="14"/>
      <c r="DKS826" s="14"/>
      <c r="DKT826" s="14"/>
      <c r="DKU826" s="14"/>
      <c r="DKV826" s="14"/>
      <c r="DKW826" s="14"/>
      <c r="DKX826" s="14"/>
      <c r="DKY826" s="14"/>
      <c r="DKZ826" s="14"/>
      <c r="DLA826" s="14"/>
      <c r="DLB826" s="14"/>
      <c r="DLC826" s="14"/>
      <c r="DLD826" s="14"/>
      <c r="DLE826" s="14"/>
      <c r="DLF826" s="14"/>
      <c r="DLG826" s="14"/>
      <c r="DLH826" s="14"/>
      <c r="DLI826" s="14"/>
      <c r="DLJ826" s="14"/>
      <c r="DLK826" s="14"/>
      <c r="DLL826" s="14"/>
      <c r="DLM826" s="14"/>
      <c r="DLN826" s="14"/>
      <c r="DLO826" s="14"/>
      <c r="DLP826" s="14"/>
      <c r="DLQ826" s="14"/>
      <c r="DLR826" s="14"/>
      <c r="DLS826" s="14"/>
      <c r="DLT826" s="14"/>
      <c r="DLU826" s="14"/>
      <c r="DLV826" s="14"/>
      <c r="DLW826" s="14"/>
      <c r="DLX826" s="14"/>
      <c r="DLY826" s="14"/>
      <c r="DLZ826" s="14"/>
      <c r="DMA826" s="14"/>
      <c r="DMB826" s="14"/>
      <c r="DMC826" s="14"/>
      <c r="DMD826" s="14"/>
      <c r="DME826" s="14"/>
      <c r="DMF826" s="14"/>
      <c r="DMG826" s="14"/>
      <c r="DMH826" s="14"/>
      <c r="DMI826" s="14"/>
      <c r="DMJ826" s="14"/>
      <c r="DMK826" s="14"/>
      <c r="DML826" s="14"/>
      <c r="DMM826" s="14"/>
      <c r="DMN826" s="14"/>
      <c r="DMO826" s="14"/>
      <c r="DMP826" s="14"/>
      <c r="DMQ826" s="14"/>
      <c r="DMR826" s="14"/>
      <c r="DMS826" s="14"/>
      <c r="DMT826" s="14"/>
      <c r="DMU826" s="14"/>
      <c r="DMV826" s="14"/>
      <c r="DMW826" s="14"/>
      <c r="DMX826" s="14"/>
      <c r="DMY826" s="14"/>
      <c r="DMZ826" s="14"/>
      <c r="DNA826" s="14"/>
      <c r="DNB826" s="14"/>
      <c r="DNC826" s="14"/>
      <c r="DND826" s="14"/>
      <c r="DNE826" s="14"/>
      <c r="DNF826" s="14"/>
      <c r="DNG826" s="14"/>
      <c r="DNH826" s="14"/>
      <c r="DNI826" s="14"/>
      <c r="DNJ826" s="14"/>
      <c r="DNK826" s="14"/>
      <c r="DNL826" s="14"/>
      <c r="DNM826" s="14"/>
      <c r="DNN826" s="14"/>
      <c r="DNO826" s="14"/>
      <c r="DNP826" s="14"/>
      <c r="DNQ826" s="14"/>
      <c r="DNR826" s="14"/>
      <c r="DNS826" s="14"/>
      <c r="DNT826" s="14"/>
      <c r="DNU826" s="14"/>
      <c r="DNV826" s="14"/>
      <c r="DNW826" s="14"/>
      <c r="DNX826" s="14"/>
      <c r="DNY826" s="14"/>
      <c r="DNZ826" s="14"/>
      <c r="DOA826" s="14"/>
      <c r="DOB826" s="14"/>
      <c r="DOC826" s="14"/>
      <c r="DOD826" s="14"/>
      <c r="DOE826" s="14"/>
      <c r="DOF826" s="14"/>
      <c r="DOG826" s="14"/>
      <c r="DOH826" s="14"/>
      <c r="DOI826" s="14"/>
      <c r="DOJ826" s="14"/>
      <c r="DOK826" s="14"/>
      <c r="DOL826" s="14"/>
      <c r="DOM826" s="14"/>
      <c r="DON826" s="14"/>
      <c r="DOO826" s="14"/>
      <c r="DOP826" s="14"/>
      <c r="DOQ826" s="14"/>
      <c r="DOR826" s="14"/>
      <c r="DOS826" s="14"/>
      <c r="DOT826" s="14"/>
      <c r="DOU826" s="14"/>
      <c r="DOV826" s="14"/>
      <c r="DOW826" s="14"/>
      <c r="DOX826" s="14"/>
      <c r="DOY826" s="14"/>
      <c r="DOZ826" s="14"/>
      <c r="DPA826" s="14"/>
      <c r="DPB826" s="14"/>
      <c r="DPC826" s="14"/>
      <c r="DPD826" s="14"/>
      <c r="DPE826" s="14"/>
      <c r="DPF826" s="14"/>
      <c r="DPG826" s="14"/>
      <c r="DPH826" s="14"/>
      <c r="DPI826" s="14"/>
      <c r="DPJ826" s="14"/>
      <c r="DPK826" s="14"/>
      <c r="DPL826" s="14"/>
      <c r="DPM826" s="14"/>
      <c r="DPN826" s="14"/>
      <c r="DPO826" s="14"/>
      <c r="DPP826" s="14"/>
      <c r="DPQ826" s="14"/>
      <c r="DPR826" s="14"/>
      <c r="DPS826" s="14"/>
      <c r="DPT826" s="14"/>
      <c r="DPU826" s="14"/>
      <c r="DPV826" s="14"/>
      <c r="DPW826" s="14"/>
      <c r="DPX826" s="14"/>
      <c r="DPY826" s="14"/>
      <c r="DPZ826" s="14"/>
      <c r="DQA826" s="14"/>
      <c r="DQB826" s="14"/>
      <c r="DQC826" s="14"/>
      <c r="DQD826" s="14"/>
      <c r="DQE826" s="14"/>
      <c r="DQF826" s="14"/>
      <c r="DQG826" s="14"/>
      <c r="DQH826" s="14"/>
      <c r="DQI826" s="14"/>
      <c r="DQJ826" s="14"/>
      <c r="DQK826" s="14"/>
      <c r="DQL826" s="14"/>
      <c r="DQM826" s="14"/>
      <c r="DQN826" s="14"/>
      <c r="DQO826" s="14"/>
      <c r="DQP826" s="14"/>
      <c r="DQQ826" s="14"/>
      <c r="DQR826" s="14"/>
      <c r="DQS826" s="14"/>
      <c r="DQT826" s="14"/>
      <c r="DQU826" s="14"/>
      <c r="DQV826" s="14"/>
      <c r="DQW826" s="14"/>
      <c r="DQX826" s="14"/>
      <c r="DQY826" s="14"/>
      <c r="DQZ826" s="14"/>
      <c r="DRA826" s="14"/>
      <c r="DRB826" s="14"/>
      <c r="DRC826" s="14"/>
      <c r="DRD826" s="14"/>
      <c r="DRE826" s="14"/>
      <c r="DRF826" s="14"/>
      <c r="DRG826" s="14"/>
      <c r="DRH826" s="14"/>
      <c r="DRI826" s="14"/>
      <c r="DRJ826" s="14"/>
      <c r="DRK826" s="14"/>
      <c r="DRL826" s="14"/>
      <c r="DRM826" s="14"/>
      <c r="DRN826" s="14"/>
      <c r="DRO826" s="14"/>
      <c r="DRP826" s="14"/>
      <c r="DRQ826" s="14"/>
      <c r="DRR826" s="14"/>
      <c r="DRS826" s="14"/>
      <c r="DRT826" s="14"/>
      <c r="DRU826" s="14"/>
      <c r="DRV826" s="14"/>
      <c r="DRW826" s="14"/>
      <c r="DRX826" s="14"/>
      <c r="DRY826" s="14"/>
      <c r="DRZ826" s="14"/>
      <c r="DSA826" s="14"/>
      <c r="DSB826" s="14"/>
      <c r="DSC826" s="14"/>
      <c r="DSD826" s="14"/>
      <c r="DSE826" s="14"/>
      <c r="DSF826" s="14"/>
      <c r="DSG826" s="14"/>
      <c r="DSH826" s="14"/>
      <c r="DSI826" s="14"/>
      <c r="DSJ826" s="14"/>
      <c r="DSK826" s="14"/>
      <c r="DSL826" s="14"/>
      <c r="DSM826" s="14"/>
      <c r="DSN826" s="14"/>
      <c r="DSO826" s="14"/>
      <c r="DSP826" s="14"/>
      <c r="DSQ826" s="14"/>
      <c r="DSR826" s="14"/>
      <c r="DSS826" s="14"/>
      <c r="DST826" s="14"/>
      <c r="DSU826" s="14"/>
      <c r="DSV826" s="14"/>
      <c r="DSW826" s="14"/>
      <c r="DSX826" s="14"/>
      <c r="DSY826" s="14"/>
      <c r="DSZ826" s="14"/>
      <c r="DTA826" s="14"/>
      <c r="DTB826" s="14"/>
      <c r="DTC826" s="14"/>
      <c r="DTD826" s="14"/>
      <c r="DTE826" s="14"/>
      <c r="DTF826" s="14"/>
      <c r="DTG826" s="14"/>
      <c r="DTH826" s="14"/>
      <c r="DTI826" s="14"/>
      <c r="DTJ826" s="14"/>
      <c r="DTK826" s="14"/>
      <c r="DTL826" s="14"/>
      <c r="DTM826" s="14"/>
      <c r="DTN826" s="14"/>
      <c r="DTO826" s="14"/>
      <c r="DTP826" s="14"/>
      <c r="DTQ826" s="14"/>
      <c r="DTR826" s="14"/>
      <c r="DTS826" s="14"/>
      <c r="DTT826" s="14"/>
      <c r="DTU826" s="14"/>
      <c r="DTV826" s="14"/>
      <c r="DTW826" s="14"/>
      <c r="DTX826" s="14"/>
      <c r="DTY826" s="14"/>
      <c r="DTZ826" s="14"/>
      <c r="DUA826" s="14"/>
      <c r="DUB826" s="14"/>
      <c r="DUC826" s="14"/>
      <c r="DUD826" s="14"/>
      <c r="DUE826" s="14"/>
      <c r="DUF826" s="14"/>
      <c r="DUG826" s="14"/>
      <c r="DUH826" s="14"/>
      <c r="DUI826" s="14"/>
      <c r="DUJ826" s="14"/>
      <c r="DUK826" s="14"/>
      <c r="DUL826" s="14"/>
      <c r="DUM826" s="14"/>
      <c r="DUN826" s="14"/>
      <c r="DUO826" s="14"/>
      <c r="DUP826" s="14"/>
      <c r="DUQ826" s="14"/>
      <c r="DUR826" s="14"/>
      <c r="DUS826" s="14"/>
      <c r="DUT826" s="14"/>
      <c r="DUU826" s="14"/>
      <c r="DUV826" s="14"/>
      <c r="DUW826" s="14"/>
      <c r="DUX826" s="14"/>
      <c r="DUY826" s="14"/>
      <c r="DUZ826" s="14"/>
      <c r="DVA826" s="14"/>
      <c r="DVB826" s="14"/>
      <c r="DVC826" s="14"/>
      <c r="DVD826" s="14"/>
      <c r="DVE826" s="14"/>
      <c r="DVF826" s="14"/>
      <c r="DVG826" s="14"/>
      <c r="DVH826" s="14"/>
      <c r="DVI826" s="14"/>
      <c r="DVJ826" s="14"/>
      <c r="DVK826" s="14"/>
      <c r="DVL826" s="14"/>
      <c r="DVM826" s="14"/>
      <c r="DVN826" s="14"/>
      <c r="DVO826" s="14"/>
      <c r="DVP826" s="14"/>
      <c r="DVQ826" s="14"/>
      <c r="DVR826" s="14"/>
      <c r="DVS826" s="14"/>
      <c r="DVT826" s="14"/>
      <c r="DVU826" s="14"/>
      <c r="DVV826" s="14"/>
      <c r="DVW826" s="14"/>
      <c r="DVX826" s="14"/>
      <c r="DVY826" s="14"/>
      <c r="DVZ826" s="14"/>
      <c r="DWA826" s="14"/>
      <c r="DWB826" s="14"/>
      <c r="DWC826" s="14"/>
      <c r="DWD826" s="14"/>
      <c r="DWE826" s="14"/>
      <c r="DWF826" s="14"/>
      <c r="DWG826" s="14"/>
      <c r="DWH826" s="14"/>
      <c r="DWI826" s="14"/>
      <c r="DWJ826" s="14"/>
      <c r="DWK826" s="14"/>
      <c r="DWL826" s="14"/>
      <c r="DWM826" s="14"/>
      <c r="DWN826" s="14"/>
      <c r="DWO826" s="14"/>
      <c r="DWP826" s="14"/>
      <c r="DWQ826" s="14"/>
      <c r="DWR826" s="14"/>
      <c r="DWS826" s="14"/>
      <c r="DWT826" s="14"/>
      <c r="DWU826" s="14"/>
      <c r="DWV826" s="14"/>
      <c r="DWW826" s="14"/>
      <c r="DWX826" s="14"/>
      <c r="DWY826" s="14"/>
      <c r="DWZ826" s="14"/>
      <c r="DXA826" s="14"/>
      <c r="DXB826" s="14"/>
      <c r="DXC826" s="14"/>
      <c r="DXD826" s="14"/>
      <c r="DXE826" s="14"/>
      <c r="DXF826" s="14"/>
      <c r="DXG826" s="14"/>
      <c r="DXH826" s="14"/>
      <c r="DXI826" s="14"/>
      <c r="DXJ826" s="14"/>
      <c r="DXK826" s="14"/>
      <c r="DXL826" s="14"/>
      <c r="DXM826" s="14"/>
      <c r="DXN826" s="14"/>
      <c r="DXO826" s="14"/>
      <c r="DXP826" s="14"/>
      <c r="DXQ826" s="14"/>
      <c r="DXR826" s="14"/>
      <c r="DXS826" s="14"/>
      <c r="DXT826" s="14"/>
      <c r="DXU826" s="14"/>
      <c r="DXV826" s="14"/>
      <c r="DXW826" s="14"/>
      <c r="DXX826" s="14"/>
      <c r="DXY826" s="14"/>
      <c r="DXZ826" s="14"/>
      <c r="DYA826" s="14"/>
      <c r="DYB826" s="14"/>
      <c r="DYC826" s="14"/>
      <c r="DYD826" s="14"/>
      <c r="DYE826" s="14"/>
      <c r="DYF826" s="14"/>
      <c r="DYG826" s="14"/>
      <c r="DYH826" s="14"/>
      <c r="DYI826" s="14"/>
      <c r="DYJ826" s="14"/>
      <c r="DYK826" s="14"/>
      <c r="DYL826" s="14"/>
      <c r="DYM826" s="14"/>
      <c r="DYN826" s="14"/>
      <c r="DYO826" s="14"/>
      <c r="DYP826" s="14"/>
      <c r="DYQ826" s="14"/>
      <c r="DYR826" s="14"/>
      <c r="DYS826" s="14"/>
      <c r="DYT826" s="14"/>
      <c r="DYU826" s="14"/>
      <c r="DYV826" s="14"/>
      <c r="DYW826" s="14"/>
      <c r="DYX826" s="14"/>
      <c r="DYY826" s="14"/>
      <c r="DYZ826" s="14"/>
      <c r="DZA826" s="14"/>
      <c r="DZB826" s="14"/>
      <c r="DZC826" s="14"/>
      <c r="DZD826" s="14"/>
      <c r="DZE826" s="14"/>
      <c r="DZF826" s="14"/>
      <c r="DZG826" s="14"/>
      <c r="DZH826" s="14"/>
      <c r="DZI826" s="14"/>
      <c r="DZJ826" s="14"/>
      <c r="DZK826" s="14"/>
      <c r="DZL826" s="14"/>
      <c r="DZM826" s="14"/>
      <c r="DZN826" s="14"/>
      <c r="DZO826" s="14"/>
      <c r="DZP826" s="14"/>
      <c r="DZQ826" s="14"/>
      <c r="DZR826" s="14"/>
      <c r="DZS826" s="14"/>
      <c r="DZT826" s="14"/>
      <c r="DZU826" s="14"/>
      <c r="DZV826" s="14"/>
      <c r="DZW826" s="14"/>
      <c r="DZX826" s="14"/>
      <c r="DZY826" s="14"/>
      <c r="DZZ826" s="14"/>
      <c r="EAA826" s="14"/>
      <c r="EAB826" s="14"/>
      <c r="EAC826" s="14"/>
      <c r="EAD826" s="14"/>
      <c r="EAE826" s="14"/>
      <c r="EAF826" s="14"/>
      <c r="EAG826" s="14"/>
      <c r="EAH826" s="14"/>
      <c r="EAI826" s="14"/>
      <c r="EAJ826" s="14"/>
      <c r="EAK826" s="14"/>
      <c r="EAL826" s="14"/>
      <c r="EAM826" s="14"/>
      <c r="EAN826" s="14"/>
      <c r="EAO826" s="14"/>
      <c r="EAP826" s="14"/>
      <c r="EAQ826" s="14"/>
      <c r="EAR826" s="14"/>
      <c r="EAS826" s="14"/>
      <c r="EAT826" s="14"/>
      <c r="EAU826" s="14"/>
      <c r="EAV826" s="14"/>
      <c r="EAW826" s="14"/>
      <c r="EAX826" s="14"/>
      <c r="EAY826" s="14"/>
      <c r="EAZ826" s="14"/>
      <c r="EBA826" s="14"/>
      <c r="EBB826" s="14"/>
      <c r="EBC826" s="14"/>
      <c r="EBD826" s="14"/>
      <c r="EBE826" s="14"/>
      <c r="EBF826" s="14"/>
      <c r="EBG826" s="14"/>
      <c r="EBH826" s="14"/>
      <c r="EBI826" s="14"/>
      <c r="EBJ826" s="14"/>
      <c r="EBK826" s="14"/>
      <c r="EBL826" s="14"/>
      <c r="EBM826" s="14"/>
      <c r="EBN826" s="14"/>
      <c r="EBO826" s="14"/>
      <c r="EBP826" s="14"/>
      <c r="EBQ826" s="14"/>
      <c r="EBR826" s="14"/>
      <c r="EBS826" s="14"/>
      <c r="EBT826" s="14"/>
      <c r="EBU826" s="14"/>
      <c r="EBV826" s="14"/>
      <c r="EBW826" s="14"/>
      <c r="EBX826" s="14"/>
      <c r="EBY826" s="14"/>
      <c r="EBZ826" s="14"/>
      <c r="ECA826" s="14"/>
      <c r="ECB826" s="14"/>
      <c r="ECC826" s="14"/>
      <c r="ECD826" s="14"/>
      <c r="ECE826" s="14"/>
      <c r="ECF826" s="14"/>
      <c r="ECG826" s="14"/>
      <c r="ECH826" s="14"/>
      <c r="ECI826" s="14"/>
      <c r="ECJ826" s="14"/>
      <c r="ECK826" s="14"/>
      <c r="ECL826" s="14"/>
      <c r="ECM826" s="14"/>
      <c r="ECN826" s="14"/>
      <c r="ECO826" s="14"/>
      <c r="ECP826" s="14"/>
      <c r="ECQ826" s="14"/>
      <c r="ECR826" s="14"/>
      <c r="ECS826" s="14"/>
      <c r="ECT826" s="14"/>
      <c r="ECU826" s="14"/>
      <c r="ECV826" s="14"/>
      <c r="ECW826" s="14"/>
      <c r="ECX826" s="14"/>
      <c r="ECY826" s="14"/>
      <c r="ECZ826" s="14"/>
      <c r="EDA826" s="14"/>
      <c r="EDB826" s="14"/>
      <c r="EDC826" s="14"/>
      <c r="EDD826" s="14"/>
      <c r="EDE826" s="14"/>
      <c r="EDF826" s="14"/>
      <c r="EDG826" s="14"/>
      <c r="EDH826" s="14"/>
      <c r="EDI826" s="14"/>
      <c r="EDJ826" s="14"/>
      <c r="EDK826" s="14"/>
      <c r="EDL826" s="14"/>
      <c r="EDM826" s="14"/>
      <c r="EDN826" s="14"/>
      <c r="EDO826" s="14"/>
      <c r="EDP826" s="14"/>
      <c r="EDQ826" s="14"/>
      <c r="EDR826" s="14"/>
      <c r="EDS826" s="14"/>
      <c r="EDT826" s="14"/>
      <c r="EDU826" s="14"/>
      <c r="EDV826" s="14"/>
      <c r="EDW826" s="14"/>
      <c r="EDX826" s="14"/>
      <c r="EDY826" s="14"/>
      <c r="EDZ826" s="14"/>
      <c r="EEA826" s="14"/>
      <c r="EEB826" s="14"/>
      <c r="EEC826" s="14"/>
      <c r="EED826" s="14"/>
      <c r="EEE826" s="14"/>
      <c r="EEF826" s="14"/>
      <c r="EEG826" s="14"/>
      <c r="EEH826" s="14"/>
      <c r="EEI826" s="14"/>
      <c r="EEJ826" s="14"/>
      <c r="EEK826" s="14"/>
      <c r="EEL826" s="14"/>
      <c r="EEM826" s="14"/>
      <c r="EEN826" s="14"/>
      <c r="EEO826" s="14"/>
      <c r="EEP826" s="14"/>
      <c r="EEQ826" s="14"/>
      <c r="EER826" s="14"/>
      <c r="EES826" s="14"/>
      <c r="EET826" s="14"/>
      <c r="EEU826" s="14"/>
      <c r="EEV826" s="14"/>
      <c r="EEW826" s="14"/>
      <c r="EEX826" s="14"/>
      <c r="EEY826" s="14"/>
      <c r="EEZ826" s="14"/>
      <c r="EFA826" s="14"/>
      <c r="EFB826" s="14"/>
      <c r="EFC826" s="14"/>
      <c r="EFD826" s="14"/>
      <c r="EFE826" s="14"/>
      <c r="EFF826" s="14"/>
      <c r="EFG826" s="14"/>
      <c r="EFH826" s="14"/>
      <c r="EFI826" s="14"/>
      <c r="EFJ826" s="14"/>
      <c r="EFK826" s="14"/>
      <c r="EFL826" s="14"/>
      <c r="EFM826" s="14"/>
      <c r="EFN826" s="14"/>
      <c r="EFO826" s="14"/>
      <c r="EFP826" s="14"/>
      <c r="EFQ826" s="14"/>
      <c r="EFR826" s="14"/>
      <c r="EFS826" s="14"/>
      <c r="EFT826" s="14"/>
      <c r="EFU826" s="14"/>
      <c r="EFV826" s="14"/>
      <c r="EFW826" s="14"/>
      <c r="EFX826" s="14"/>
      <c r="EFY826" s="14"/>
      <c r="EFZ826" s="14"/>
      <c r="EGA826" s="14"/>
      <c r="EGB826" s="14"/>
      <c r="EGC826" s="14"/>
      <c r="EGD826" s="14"/>
      <c r="EGE826" s="14"/>
      <c r="EGF826" s="14"/>
      <c r="EGG826" s="14"/>
      <c r="EGH826" s="14"/>
      <c r="EGI826" s="14"/>
      <c r="EGJ826" s="14"/>
      <c r="EGK826" s="14"/>
      <c r="EGL826" s="14"/>
      <c r="EGM826" s="14"/>
      <c r="EGN826" s="14"/>
      <c r="EGO826" s="14"/>
      <c r="EGP826" s="14"/>
      <c r="EGQ826" s="14"/>
      <c r="EGR826" s="14"/>
      <c r="EGS826" s="14"/>
      <c r="EGT826" s="14"/>
      <c r="EGU826" s="14"/>
      <c r="EGV826" s="14"/>
      <c r="EGW826" s="14"/>
      <c r="EGX826" s="14"/>
      <c r="EGY826" s="14"/>
      <c r="EGZ826" s="14"/>
      <c r="EHA826" s="14"/>
      <c r="EHB826" s="14"/>
      <c r="EHC826" s="14"/>
      <c r="EHD826" s="14"/>
      <c r="EHE826" s="14"/>
      <c r="EHF826" s="14"/>
      <c r="EHG826" s="14"/>
      <c r="EHH826" s="14"/>
      <c r="EHI826" s="14"/>
      <c r="EHJ826" s="14"/>
      <c r="EHK826" s="14"/>
      <c r="EHL826" s="14"/>
      <c r="EHM826" s="14"/>
      <c r="EHN826" s="14"/>
      <c r="EHO826" s="14"/>
      <c r="EHP826" s="14"/>
      <c r="EHQ826" s="14"/>
      <c r="EHR826" s="14"/>
      <c r="EHS826" s="14"/>
      <c r="EHT826" s="14"/>
      <c r="EHU826" s="14"/>
      <c r="EHV826" s="14"/>
      <c r="EHW826" s="14"/>
      <c r="EHX826" s="14"/>
      <c r="EHY826" s="14"/>
      <c r="EHZ826" s="14"/>
      <c r="EIA826" s="14"/>
      <c r="EIB826" s="14"/>
      <c r="EIC826" s="14"/>
      <c r="EID826" s="14"/>
      <c r="EIE826" s="14"/>
      <c r="EIF826" s="14"/>
      <c r="EIG826" s="14"/>
      <c r="EIH826" s="14"/>
      <c r="EII826" s="14"/>
      <c r="EIJ826" s="14"/>
      <c r="EIK826" s="14"/>
      <c r="EIL826" s="14"/>
      <c r="EIM826" s="14"/>
      <c r="EIN826" s="14"/>
      <c r="EIO826" s="14"/>
      <c r="EIP826" s="14"/>
      <c r="EIQ826" s="14"/>
      <c r="EIR826" s="14"/>
      <c r="EIS826" s="14"/>
      <c r="EIT826" s="14"/>
      <c r="EIU826" s="14"/>
      <c r="EIV826" s="14"/>
      <c r="EIW826" s="14"/>
      <c r="EIX826" s="14"/>
      <c r="EIY826" s="14"/>
      <c r="EIZ826" s="14"/>
      <c r="EJA826" s="14"/>
      <c r="EJB826" s="14"/>
      <c r="EJC826" s="14"/>
      <c r="EJD826" s="14"/>
      <c r="EJE826" s="14"/>
      <c r="EJF826" s="14"/>
      <c r="EJG826" s="14"/>
      <c r="EJH826" s="14"/>
      <c r="EJI826" s="14"/>
      <c r="EJJ826" s="14"/>
      <c r="EJK826" s="14"/>
      <c r="EJL826" s="14"/>
      <c r="EJM826" s="14"/>
      <c r="EJN826" s="14"/>
      <c r="EJO826" s="14"/>
      <c r="EJP826" s="14"/>
      <c r="EJQ826" s="14"/>
      <c r="EJR826" s="14"/>
      <c r="EJS826" s="14"/>
      <c r="EJT826" s="14"/>
      <c r="EJU826" s="14"/>
      <c r="EJV826" s="14"/>
      <c r="EJW826" s="14"/>
      <c r="EJX826" s="14"/>
      <c r="EJY826" s="14"/>
      <c r="EJZ826" s="14"/>
      <c r="EKA826" s="14"/>
      <c r="EKB826" s="14"/>
      <c r="EKC826" s="14"/>
      <c r="EKD826" s="14"/>
      <c r="EKE826" s="14"/>
      <c r="EKF826" s="14"/>
      <c r="EKG826" s="14"/>
      <c r="EKH826" s="14"/>
      <c r="EKI826" s="14"/>
      <c r="EKJ826" s="14"/>
      <c r="EKK826" s="14"/>
      <c r="EKL826" s="14"/>
      <c r="EKM826" s="14"/>
      <c r="EKN826" s="14"/>
      <c r="EKO826" s="14"/>
      <c r="EKP826" s="14"/>
      <c r="EKQ826" s="14"/>
      <c r="EKR826" s="14"/>
      <c r="EKS826" s="14"/>
      <c r="EKT826" s="14"/>
      <c r="EKU826" s="14"/>
      <c r="EKV826" s="14"/>
      <c r="EKW826" s="14"/>
      <c r="EKX826" s="14"/>
      <c r="EKY826" s="14"/>
      <c r="EKZ826" s="14"/>
      <c r="ELA826" s="14"/>
      <c r="ELB826" s="14"/>
      <c r="ELC826" s="14"/>
      <c r="ELD826" s="14"/>
      <c r="ELE826" s="14"/>
      <c r="ELF826" s="14"/>
      <c r="ELG826" s="14"/>
      <c r="ELH826" s="14"/>
      <c r="ELI826" s="14"/>
      <c r="ELJ826" s="14"/>
      <c r="ELK826" s="14"/>
      <c r="ELL826" s="14"/>
      <c r="ELM826" s="14"/>
      <c r="ELN826" s="14"/>
      <c r="ELO826" s="14"/>
      <c r="ELP826" s="14"/>
      <c r="ELQ826" s="14"/>
      <c r="ELR826" s="14"/>
      <c r="ELS826" s="14"/>
      <c r="ELT826" s="14"/>
      <c r="ELU826" s="14"/>
      <c r="ELV826" s="14"/>
      <c r="ELW826" s="14"/>
      <c r="ELX826" s="14"/>
      <c r="ELY826" s="14"/>
      <c r="ELZ826" s="14"/>
      <c r="EMA826" s="14"/>
      <c r="EMB826" s="14"/>
      <c r="EMC826" s="14"/>
      <c r="EMD826" s="14"/>
      <c r="EME826" s="14"/>
      <c r="EMF826" s="14"/>
      <c r="EMG826" s="14"/>
      <c r="EMH826" s="14"/>
      <c r="EMI826" s="14"/>
      <c r="EMJ826" s="14"/>
      <c r="EMK826" s="14"/>
      <c r="EML826" s="14"/>
      <c r="EMM826" s="14"/>
      <c r="EMN826" s="14"/>
      <c r="EMO826" s="14"/>
      <c r="EMP826" s="14"/>
      <c r="EMQ826" s="14"/>
      <c r="EMR826" s="14"/>
      <c r="EMS826" s="14"/>
      <c r="EMT826" s="14"/>
      <c r="EMU826" s="14"/>
      <c r="EMV826" s="14"/>
      <c r="EMW826" s="14"/>
      <c r="EMX826" s="14"/>
      <c r="EMY826" s="14"/>
      <c r="EMZ826" s="14"/>
      <c r="ENA826" s="14"/>
      <c r="ENB826" s="14"/>
      <c r="ENC826" s="14"/>
      <c r="END826" s="14"/>
      <c r="ENE826" s="14"/>
      <c r="ENF826" s="14"/>
      <c r="ENG826" s="14"/>
      <c r="ENH826" s="14"/>
      <c r="ENI826" s="14"/>
      <c r="ENJ826" s="14"/>
      <c r="ENK826" s="14"/>
      <c r="ENL826" s="14"/>
      <c r="ENM826" s="14"/>
      <c r="ENN826" s="14"/>
      <c r="ENO826" s="14"/>
      <c r="ENP826" s="14"/>
      <c r="ENQ826" s="14"/>
      <c r="ENR826" s="14"/>
      <c r="ENS826" s="14"/>
      <c r="ENT826" s="14"/>
      <c r="ENU826" s="14"/>
      <c r="ENV826" s="14"/>
      <c r="ENW826" s="14"/>
      <c r="ENX826" s="14"/>
      <c r="ENY826" s="14"/>
      <c r="ENZ826" s="14"/>
      <c r="EOA826" s="14"/>
      <c r="EOB826" s="14"/>
      <c r="EOC826" s="14"/>
      <c r="EOD826" s="14"/>
      <c r="EOE826" s="14"/>
      <c r="EOF826" s="14"/>
      <c r="EOG826" s="14"/>
      <c r="EOH826" s="14"/>
      <c r="EOI826" s="14"/>
      <c r="EOJ826" s="14"/>
      <c r="EOK826" s="14"/>
      <c r="EOL826" s="14"/>
      <c r="EOM826" s="14"/>
      <c r="EON826" s="14"/>
      <c r="EOO826" s="14"/>
      <c r="EOP826" s="14"/>
      <c r="EOQ826" s="14"/>
      <c r="EOR826" s="14"/>
      <c r="EOS826" s="14"/>
      <c r="EOT826" s="14"/>
      <c r="EOU826" s="14"/>
      <c r="EOV826" s="14"/>
      <c r="EOW826" s="14"/>
      <c r="EOX826" s="14"/>
      <c r="EOY826" s="14"/>
      <c r="EOZ826" s="14"/>
      <c r="EPA826" s="14"/>
      <c r="EPB826" s="14"/>
      <c r="EPC826" s="14"/>
      <c r="EPD826" s="14"/>
      <c r="EPE826" s="14"/>
      <c r="EPF826" s="14"/>
      <c r="EPG826" s="14"/>
      <c r="EPH826" s="14"/>
      <c r="EPI826" s="14"/>
      <c r="EPJ826" s="14"/>
      <c r="EPK826" s="14"/>
      <c r="EPL826" s="14"/>
      <c r="EPM826" s="14"/>
      <c r="EPN826" s="14"/>
      <c r="EPO826" s="14"/>
      <c r="EPP826" s="14"/>
      <c r="EPQ826" s="14"/>
      <c r="EPR826" s="14"/>
      <c r="EPS826" s="14"/>
      <c r="EPT826" s="14"/>
      <c r="EPU826" s="14"/>
      <c r="EPV826" s="14"/>
      <c r="EPW826" s="14"/>
      <c r="EPX826" s="14"/>
      <c r="EPY826" s="14"/>
      <c r="EPZ826" s="14"/>
      <c r="EQA826" s="14"/>
      <c r="EQB826" s="14"/>
      <c r="EQC826" s="14"/>
      <c r="EQD826" s="14"/>
      <c r="EQE826" s="14"/>
      <c r="EQF826" s="14"/>
      <c r="EQG826" s="14"/>
      <c r="EQH826" s="14"/>
      <c r="EQI826" s="14"/>
      <c r="EQJ826" s="14"/>
      <c r="EQK826" s="14"/>
      <c r="EQL826" s="14"/>
      <c r="EQM826" s="14"/>
      <c r="EQN826" s="14"/>
      <c r="EQO826" s="14"/>
      <c r="EQP826" s="14"/>
      <c r="EQQ826" s="14"/>
      <c r="EQR826" s="14"/>
      <c r="EQS826" s="14"/>
      <c r="EQT826" s="14"/>
      <c r="EQU826" s="14"/>
      <c r="EQV826" s="14"/>
      <c r="EQW826" s="14"/>
      <c r="EQX826" s="14"/>
      <c r="EQY826" s="14"/>
      <c r="EQZ826" s="14"/>
      <c r="ERA826" s="14"/>
      <c r="ERB826" s="14"/>
      <c r="ERC826" s="14"/>
      <c r="ERD826" s="14"/>
      <c r="ERE826" s="14"/>
      <c r="ERF826" s="14"/>
      <c r="ERG826" s="14"/>
      <c r="ERH826" s="14"/>
      <c r="ERI826" s="14"/>
      <c r="ERJ826" s="14"/>
      <c r="ERK826" s="14"/>
      <c r="ERL826" s="14"/>
      <c r="ERM826" s="14"/>
      <c r="ERN826" s="14"/>
      <c r="ERO826" s="14"/>
      <c r="ERP826" s="14"/>
      <c r="ERQ826" s="14"/>
      <c r="ERR826" s="14"/>
      <c r="ERS826" s="14"/>
      <c r="ERT826" s="14"/>
      <c r="ERU826" s="14"/>
      <c r="ERV826" s="14"/>
      <c r="ERW826" s="14"/>
      <c r="ERX826" s="14"/>
      <c r="ERY826" s="14"/>
      <c r="ERZ826" s="14"/>
      <c r="ESA826" s="14"/>
      <c r="ESB826" s="14"/>
      <c r="ESC826" s="14"/>
      <c r="ESD826" s="14"/>
      <c r="ESE826" s="14"/>
      <c r="ESF826" s="14"/>
      <c r="ESG826" s="14"/>
      <c r="ESH826" s="14"/>
      <c r="ESI826" s="14"/>
      <c r="ESJ826" s="14"/>
      <c r="ESK826" s="14"/>
      <c r="ESL826" s="14"/>
      <c r="ESM826" s="14"/>
      <c r="ESN826" s="14"/>
      <c r="ESO826" s="14"/>
      <c r="ESP826" s="14"/>
      <c r="ESQ826" s="14"/>
      <c r="ESR826" s="14"/>
      <c r="ESS826" s="14"/>
      <c r="EST826" s="14"/>
      <c r="ESU826" s="14"/>
      <c r="ESV826" s="14"/>
      <c r="ESW826" s="14"/>
      <c r="ESX826" s="14"/>
      <c r="ESY826" s="14"/>
      <c r="ESZ826" s="14"/>
      <c r="ETA826" s="14"/>
      <c r="ETB826" s="14"/>
      <c r="ETC826" s="14"/>
      <c r="ETD826" s="14"/>
      <c r="ETE826" s="14"/>
      <c r="ETF826" s="14"/>
      <c r="ETG826" s="14"/>
      <c r="ETH826" s="14"/>
      <c r="ETI826" s="14"/>
      <c r="ETJ826" s="14"/>
      <c r="ETK826" s="14"/>
      <c r="ETL826" s="14"/>
      <c r="ETM826" s="14"/>
      <c r="ETN826" s="14"/>
      <c r="ETO826" s="14"/>
      <c r="ETP826" s="14"/>
      <c r="ETQ826" s="14"/>
      <c r="ETR826" s="14"/>
      <c r="ETS826" s="14"/>
      <c r="ETT826" s="14"/>
      <c r="ETU826" s="14"/>
      <c r="ETV826" s="14"/>
      <c r="ETW826" s="14"/>
      <c r="ETX826" s="14"/>
      <c r="ETY826" s="14"/>
      <c r="ETZ826" s="14"/>
      <c r="EUA826" s="14"/>
      <c r="EUB826" s="14"/>
      <c r="EUC826" s="14"/>
      <c r="EUD826" s="14"/>
      <c r="EUE826" s="14"/>
      <c r="EUF826" s="14"/>
      <c r="EUG826" s="14"/>
      <c r="EUH826" s="14"/>
      <c r="EUI826" s="14"/>
      <c r="EUJ826" s="14"/>
      <c r="EUK826" s="14"/>
      <c r="EUL826" s="14"/>
      <c r="EUM826" s="14"/>
      <c r="EUN826" s="14"/>
      <c r="EUO826" s="14"/>
      <c r="EUP826" s="14"/>
      <c r="EUQ826" s="14"/>
      <c r="EUR826" s="14"/>
      <c r="EUS826" s="14"/>
      <c r="EUT826" s="14"/>
      <c r="EUU826" s="14"/>
      <c r="EUV826" s="14"/>
      <c r="EUW826" s="14"/>
      <c r="EUX826" s="14"/>
      <c r="EUY826" s="14"/>
      <c r="EUZ826" s="14"/>
      <c r="EVA826" s="14"/>
      <c r="EVB826" s="14"/>
      <c r="EVC826" s="14"/>
      <c r="EVD826" s="14"/>
      <c r="EVE826" s="14"/>
      <c r="EVF826" s="14"/>
      <c r="EVG826" s="14"/>
      <c r="EVH826" s="14"/>
      <c r="EVI826" s="14"/>
      <c r="EVJ826" s="14"/>
      <c r="EVK826" s="14"/>
      <c r="EVL826" s="14"/>
      <c r="EVM826" s="14"/>
      <c r="EVN826" s="14"/>
      <c r="EVO826" s="14"/>
      <c r="EVP826" s="14"/>
      <c r="EVQ826" s="14"/>
      <c r="EVR826" s="14"/>
      <c r="EVS826" s="14"/>
      <c r="EVT826" s="14"/>
      <c r="EVU826" s="14"/>
      <c r="EVV826" s="14"/>
      <c r="EVW826" s="14"/>
      <c r="EVX826" s="14"/>
      <c r="EVY826" s="14"/>
      <c r="EVZ826" s="14"/>
      <c r="EWA826" s="14"/>
      <c r="EWB826" s="14"/>
      <c r="EWC826" s="14"/>
      <c r="EWD826" s="14"/>
      <c r="EWE826" s="14"/>
      <c r="EWF826" s="14"/>
      <c r="EWG826" s="14"/>
      <c r="EWH826" s="14"/>
      <c r="EWI826" s="14"/>
      <c r="EWJ826" s="14"/>
      <c r="EWK826" s="14"/>
      <c r="EWL826" s="14"/>
      <c r="EWM826" s="14"/>
      <c r="EWN826" s="14"/>
      <c r="EWO826" s="14"/>
      <c r="EWP826" s="14"/>
      <c r="EWQ826" s="14"/>
      <c r="EWR826" s="14"/>
      <c r="EWS826" s="14"/>
      <c r="EWT826" s="14"/>
      <c r="EWU826" s="14"/>
      <c r="EWV826" s="14"/>
      <c r="EWW826" s="14"/>
      <c r="EWX826" s="14"/>
      <c r="EWY826" s="14"/>
      <c r="EWZ826" s="14"/>
      <c r="EXA826" s="14"/>
      <c r="EXB826" s="14"/>
      <c r="EXC826" s="14"/>
      <c r="EXD826" s="14"/>
      <c r="EXE826" s="14"/>
      <c r="EXF826" s="14"/>
      <c r="EXG826" s="14"/>
      <c r="EXH826" s="14"/>
      <c r="EXI826" s="14"/>
      <c r="EXJ826" s="14"/>
      <c r="EXK826" s="14"/>
      <c r="EXL826" s="14"/>
      <c r="EXM826" s="14"/>
      <c r="EXN826" s="14"/>
      <c r="EXO826" s="14"/>
      <c r="EXP826" s="14"/>
      <c r="EXQ826" s="14"/>
      <c r="EXR826" s="14"/>
      <c r="EXS826" s="14"/>
      <c r="EXT826" s="14"/>
      <c r="EXU826" s="14"/>
      <c r="EXV826" s="14"/>
      <c r="EXW826" s="14"/>
      <c r="EXX826" s="14"/>
      <c r="EXY826" s="14"/>
      <c r="EXZ826" s="14"/>
      <c r="EYA826" s="14"/>
      <c r="EYB826" s="14"/>
      <c r="EYC826" s="14"/>
      <c r="EYD826" s="14"/>
      <c r="EYE826" s="14"/>
      <c r="EYF826" s="14"/>
      <c r="EYG826" s="14"/>
      <c r="EYH826" s="14"/>
      <c r="EYI826" s="14"/>
      <c r="EYJ826" s="14"/>
      <c r="EYK826" s="14"/>
      <c r="EYL826" s="14"/>
      <c r="EYM826" s="14"/>
      <c r="EYN826" s="14"/>
      <c r="EYO826" s="14"/>
      <c r="EYP826" s="14"/>
      <c r="EYQ826" s="14"/>
      <c r="EYR826" s="14"/>
      <c r="EYS826" s="14"/>
      <c r="EYT826" s="14"/>
      <c r="EYU826" s="14"/>
      <c r="EYV826" s="14"/>
      <c r="EYW826" s="14"/>
      <c r="EYX826" s="14"/>
      <c r="EYY826" s="14"/>
      <c r="EYZ826" s="14"/>
      <c r="EZA826" s="14"/>
      <c r="EZB826" s="14"/>
      <c r="EZC826" s="14"/>
      <c r="EZD826" s="14"/>
      <c r="EZE826" s="14"/>
      <c r="EZF826" s="14"/>
      <c r="EZG826" s="14"/>
      <c r="EZH826" s="14"/>
      <c r="EZI826" s="14"/>
      <c r="EZJ826" s="14"/>
      <c r="EZK826" s="14"/>
      <c r="EZL826" s="14"/>
      <c r="EZM826" s="14"/>
      <c r="EZN826" s="14"/>
      <c r="EZO826" s="14"/>
      <c r="EZP826" s="14"/>
      <c r="EZQ826" s="14"/>
      <c r="EZR826" s="14"/>
      <c r="EZS826" s="14"/>
      <c r="EZT826" s="14"/>
      <c r="EZU826" s="14"/>
      <c r="EZV826" s="14"/>
      <c r="EZW826" s="14"/>
      <c r="EZX826" s="14"/>
      <c r="EZY826" s="14"/>
      <c r="EZZ826" s="14"/>
      <c r="FAA826" s="14"/>
      <c r="FAB826" s="14"/>
      <c r="FAC826" s="14"/>
      <c r="FAD826" s="14"/>
      <c r="FAE826" s="14"/>
      <c r="FAF826" s="14"/>
      <c r="FAG826" s="14"/>
      <c r="FAH826" s="14"/>
      <c r="FAI826" s="14"/>
      <c r="FAJ826" s="14"/>
      <c r="FAK826" s="14"/>
      <c r="FAL826" s="14"/>
      <c r="FAM826" s="14"/>
      <c r="FAN826" s="14"/>
      <c r="FAO826" s="14"/>
      <c r="FAP826" s="14"/>
      <c r="FAQ826" s="14"/>
      <c r="FAR826" s="14"/>
      <c r="FAS826" s="14"/>
      <c r="FAT826" s="14"/>
      <c r="FAU826" s="14"/>
      <c r="FAV826" s="14"/>
      <c r="FAW826" s="14"/>
      <c r="FAX826" s="14"/>
      <c r="FAY826" s="14"/>
      <c r="FAZ826" s="14"/>
      <c r="FBA826" s="14"/>
      <c r="FBB826" s="14"/>
      <c r="FBC826" s="14"/>
      <c r="FBD826" s="14"/>
      <c r="FBE826" s="14"/>
      <c r="FBF826" s="14"/>
      <c r="FBG826" s="14"/>
      <c r="FBH826" s="14"/>
      <c r="FBI826" s="14"/>
      <c r="FBJ826" s="14"/>
      <c r="FBK826" s="14"/>
      <c r="FBL826" s="14"/>
      <c r="FBM826" s="14"/>
      <c r="FBN826" s="14"/>
      <c r="FBO826" s="14"/>
      <c r="FBP826" s="14"/>
      <c r="FBQ826" s="14"/>
      <c r="FBR826" s="14"/>
      <c r="FBS826" s="14"/>
      <c r="FBT826" s="14"/>
      <c r="FBU826" s="14"/>
      <c r="FBV826" s="14"/>
      <c r="FBW826" s="14"/>
      <c r="FBX826" s="14"/>
      <c r="FBY826" s="14"/>
      <c r="FBZ826" s="14"/>
      <c r="FCA826" s="14"/>
      <c r="FCB826" s="14"/>
      <c r="FCC826" s="14"/>
      <c r="FCD826" s="14"/>
      <c r="FCE826" s="14"/>
      <c r="FCF826" s="14"/>
      <c r="FCG826" s="14"/>
      <c r="FCH826" s="14"/>
      <c r="FCI826" s="14"/>
      <c r="FCJ826" s="14"/>
      <c r="FCK826" s="14"/>
      <c r="FCL826" s="14"/>
      <c r="FCM826" s="14"/>
      <c r="FCN826" s="14"/>
      <c r="FCO826" s="14"/>
      <c r="FCP826" s="14"/>
      <c r="FCQ826" s="14"/>
      <c r="FCR826" s="14"/>
      <c r="FCS826" s="14"/>
      <c r="FCT826" s="14"/>
      <c r="FCU826" s="14"/>
      <c r="FCV826" s="14"/>
      <c r="FCW826" s="14"/>
      <c r="FCX826" s="14"/>
      <c r="FCY826" s="14"/>
      <c r="FCZ826" s="14"/>
      <c r="FDA826" s="14"/>
      <c r="FDB826" s="14"/>
      <c r="FDC826" s="14"/>
      <c r="FDD826" s="14"/>
      <c r="FDE826" s="14"/>
      <c r="FDF826" s="14"/>
      <c r="FDG826" s="14"/>
      <c r="FDH826" s="14"/>
      <c r="FDI826" s="14"/>
      <c r="FDJ826" s="14"/>
      <c r="FDK826" s="14"/>
      <c r="FDL826" s="14"/>
      <c r="FDM826" s="14"/>
      <c r="FDN826" s="14"/>
      <c r="FDO826" s="14"/>
      <c r="FDP826" s="14"/>
      <c r="FDQ826" s="14"/>
      <c r="FDR826" s="14"/>
      <c r="FDS826" s="14"/>
      <c r="FDT826" s="14"/>
      <c r="FDU826" s="14"/>
      <c r="FDV826" s="14"/>
      <c r="FDW826" s="14"/>
      <c r="FDX826" s="14"/>
      <c r="FDY826" s="14"/>
      <c r="FDZ826" s="14"/>
      <c r="FEA826" s="14"/>
      <c r="FEB826" s="14"/>
      <c r="FEC826" s="14"/>
      <c r="FED826" s="14"/>
      <c r="FEE826" s="14"/>
      <c r="FEF826" s="14"/>
      <c r="FEG826" s="14"/>
      <c r="FEH826" s="14"/>
      <c r="FEI826" s="14"/>
      <c r="FEJ826" s="14"/>
      <c r="FEK826" s="14"/>
      <c r="FEL826" s="14"/>
      <c r="FEM826" s="14"/>
      <c r="FEN826" s="14"/>
      <c r="FEO826" s="14"/>
      <c r="FEP826" s="14"/>
      <c r="FEQ826" s="14"/>
      <c r="FER826" s="14"/>
      <c r="FES826" s="14"/>
      <c r="FET826" s="14"/>
      <c r="FEU826" s="14"/>
      <c r="FEV826" s="14"/>
      <c r="FEW826" s="14"/>
      <c r="FEX826" s="14"/>
      <c r="FEY826" s="14"/>
      <c r="FEZ826" s="14"/>
      <c r="FFA826" s="14"/>
      <c r="FFB826" s="14"/>
      <c r="FFC826" s="14"/>
      <c r="FFD826" s="14"/>
      <c r="FFE826" s="14"/>
      <c r="FFF826" s="14"/>
      <c r="FFG826" s="14"/>
      <c r="FFH826" s="14"/>
      <c r="FFI826" s="14"/>
      <c r="FFJ826" s="14"/>
      <c r="FFK826" s="14"/>
      <c r="FFL826" s="14"/>
      <c r="FFM826" s="14"/>
      <c r="FFN826" s="14"/>
      <c r="FFO826" s="14"/>
      <c r="FFP826" s="14"/>
      <c r="FFQ826" s="14"/>
      <c r="FFR826" s="14"/>
      <c r="FFS826" s="14"/>
      <c r="FFT826" s="14"/>
      <c r="FFU826" s="14"/>
      <c r="FFV826" s="14"/>
      <c r="FFW826" s="14"/>
      <c r="FFX826" s="14"/>
      <c r="FFY826" s="14"/>
      <c r="FFZ826" s="14"/>
      <c r="FGA826" s="14"/>
      <c r="FGB826" s="14"/>
      <c r="FGC826" s="14"/>
      <c r="FGD826" s="14"/>
      <c r="FGE826" s="14"/>
      <c r="FGF826" s="14"/>
      <c r="FGG826" s="14"/>
      <c r="FGH826" s="14"/>
      <c r="FGI826" s="14"/>
      <c r="FGJ826" s="14"/>
      <c r="FGK826" s="14"/>
      <c r="FGL826" s="14"/>
      <c r="FGM826" s="14"/>
      <c r="FGN826" s="14"/>
      <c r="FGO826" s="14"/>
      <c r="FGP826" s="14"/>
      <c r="FGQ826" s="14"/>
      <c r="FGR826" s="14"/>
      <c r="FGS826" s="14"/>
      <c r="FGT826" s="14"/>
      <c r="FGU826" s="14"/>
      <c r="FGV826" s="14"/>
      <c r="FGW826" s="14"/>
      <c r="FGX826" s="14"/>
      <c r="FGY826" s="14"/>
      <c r="FGZ826" s="14"/>
      <c r="FHA826" s="14"/>
      <c r="FHB826" s="14"/>
      <c r="FHC826" s="14"/>
      <c r="FHD826" s="14"/>
      <c r="FHE826" s="14"/>
      <c r="FHF826" s="14"/>
      <c r="FHG826" s="14"/>
      <c r="FHH826" s="14"/>
      <c r="FHI826" s="14"/>
      <c r="FHJ826" s="14"/>
      <c r="FHK826" s="14"/>
      <c r="FHL826" s="14"/>
      <c r="FHM826" s="14"/>
      <c r="FHN826" s="14"/>
      <c r="FHO826" s="14"/>
      <c r="FHP826" s="14"/>
      <c r="FHQ826" s="14"/>
      <c r="FHR826" s="14"/>
      <c r="FHS826" s="14"/>
      <c r="FHT826" s="14"/>
      <c r="FHU826" s="14"/>
      <c r="FHV826" s="14"/>
      <c r="FHW826" s="14"/>
      <c r="FHX826" s="14"/>
      <c r="FHY826" s="14"/>
      <c r="FHZ826" s="14"/>
      <c r="FIA826" s="14"/>
      <c r="FIB826" s="14"/>
      <c r="FIC826" s="14"/>
      <c r="FID826" s="14"/>
      <c r="FIE826" s="14"/>
      <c r="FIF826" s="14"/>
      <c r="FIG826" s="14"/>
      <c r="FIH826" s="14"/>
      <c r="FII826" s="14"/>
      <c r="FIJ826" s="14"/>
      <c r="FIK826" s="14"/>
      <c r="FIL826" s="14"/>
      <c r="FIM826" s="14"/>
      <c r="FIN826" s="14"/>
      <c r="FIO826" s="14"/>
      <c r="FIP826" s="14"/>
      <c r="FIQ826" s="14"/>
      <c r="FIR826" s="14"/>
      <c r="FIS826" s="14"/>
      <c r="FIT826" s="14"/>
      <c r="FIU826" s="14"/>
      <c r="FIV826" s="14"/>
      <c r="FIW826" s="14"/>
      <c r="FIX826" s="14"/>
      <c r="FIY826" s="14"/>
      <c r="FIZ826" s="14"/>
      <c r="FJA826" s="14"/>
      <c r="FJB826" s="14"/>
      <c r="FJC826" s="14"/>
      <c r="FJD826" s="14"/>
      <c r="FJE826" s="14"/>
      <c r="FJF826" s="14"/>
      <c r="FJG826" s="14"/>
      <c r="FJH826" s="14"/>
      <c r="FJI826" s="14"/>
      <c r="FJJ826" s="14"/>
      <c r="FJK826" s="14"/>
      <c r="FJL826" s="14"/>
      <c r="FJM826" s="14"/>
      <c r="FJN826" s="14"/>
      <c r="FJO826" s="14"/>
      <c r="FJP826" s="14"/>
      <c r="FJQ826" s="14"/>
      <c r="FJR826" s="14"/>
      <c r="FJS826" s="14"/>
      <c r="FJT826" s="14"/>
      <c r="FJU826" s="14"/>
      <c r="FJV826" s="14"/>
      <c r="FJW826" s="14"/>
      <c r="FJX826" s="14"/>
      <c r="FJY826" s="14"/>
      <c r="FJZ826" s="14"/>
      <c r="FKA826" s="14"/>
      <c r="FKB826" s="14"/>
      <c r="FKC826" s="14"/>
      <c r="FKD826" s="14"/>
      <c r="FKE826" s="14"/>
      <c r="FKF826" s="14"/>
      <c r="FKG826" s="14"/>
      <c r="FKH826" s="14"/>
      <c r="FKI826" s="14"/>
      <c r="FKJ826" s="14"/>
      <c r="FKK826" s="14"/>
      <c r="FKL826" s="14"/>
      <c r="FKM826" s="14"/>
      <c r="FKN826" s="14"/>
      <c r="FKO826" s="14"/>
      <c r="FKP826" s="14"/>
      <c r="FKQ826" s="14"/>
      <c r="FKR826" s="14"/>
      <c r="FKS826" s="14"/>
      <c r="FKT826" s="14"/>
      <c r="FKU826" s="14"/>
      <c r="FKV826" s="14"/>
      <c r="FKW826" s="14"/>
      <c r="FKX826" s="14"/>
      <c r="FKY826" s="14"/>
      <c r="FKZ826" s="14"/>
      <c r="FLA826" s="14"/>
      <c r="FLB826" s="14"/>
      <c r="FLC826" s="14"/>
      <c r="FLD826" s="14"/>
      <c r="FLE826" s="14"/>
      <c r="FLF826" s="14"/>
      <c r="FLG826" s="14"/>
      <c r="FLH826" s="14"/>
      <c r="FLI826" s="14"/>
      <c r="FLJ826" s="14"/>
      <c r="FLK826" s="14"/>
      <c r="FLL826" s="14"/>
      <c r="FLM826" s="14"/>
      <c r="FLN826" s="14"/>
      <c r="FLO826" s="14"/>
      <c r="FLP826" s="14"/>
      <c r="FLQ826" s="14"/>
      <c r="FLR826" s="14"/>
      <c r="FLS826" s="14"/>
      <c r="FLT826" s="14"/>
      <c r="FLU826" s="14"/>
      <c r="FLV826" s="14"/>
      <c r="FLW826" s="14"/>
      <c r="FLX826" s="14"/>
      <c r="FLY826" s="14"/>
      <c r="FLZ826" s="14"/>
      <c r="FMA826" s="14"/>
      <c r="FMB826" s="14"/>
      <c r="FMC826" s="14"/>
      <c r="FMD826" s="14"/>
      <c r="FME826" s="14"/>
      <c r="FMF826" s="14"/>
      <c r="FMG826" s="14"/>
      <c r="FMH826" s="14"/>
      <c r="FMI826" s="14"/>
      <c r="FMJ826" s="14"/>
      <c r="FMK826" s="14"/>
      <c r="FML826" s="14"/>
      <c r="FMM826" s="14"/>
      <c r="FMN826" s="14"/>
      <c r="FMO826" s="14"/>
      <c r="FMP826" s="14"/>
      <c r="FMQ826" s="14"/>
      <c r="FMR826" s="14"/>
      <c r="FMS826" s="14"/>
      <c r="FMT826" s="14"/>
      <c r="FMU826" s="14"/>
      <c r="FMV826" s="14"/>
      <c r="FMW826" s="14"/>
      <c r="FMX826" s="14"/>
      <c r="FMY826" s="14"/>
      <c r="FMZ826" s="14"/>
      <c r="FNA826" s="14"/>
      <c r="FNB826" s="14"/>
      <c r="FNC826" s="14"/>
      <c r="FND826" s="14"/>
      <c r="FNE826" s="14"/>
      <c r="FNF826" s="14"/>
      <c r="FNG826" s="14"/>
      <c r="FNH826" s="14"/>
      <c r="FNI826" s="14"/>
      <c r="FNJ826" s="14"/>
      <c r="FNK826" s="14"/>
      <c r="FNL826" s="14"/>
      <c r="FNM826" s="14"/>
      <c r="FNN826" s="14"/>
      <c r="FNO826" s="14"/>
      <c r="FNP826" s="14"/>
      <c r="FNQ826" s="14"/>
      <c r="FNR826" s="14"/>
      <c r="FNS826" s="14"/>
      <c r="FNT826" s="14"/>
      <c r="FNU826" s="14"/>
      <c r="FNV826" s="14"/>
      <c r="FNW826" s="14"/>
      <c r="FNX826" s="14"/>
      <c r="FNY826" s="14"/>
      <c r="FNZ826" s="14"/>
      <c r="FOA826" s="14"/>
      <c r="FOB826" s="14"/>
      <c r="FOC826" s="14"/>
      <c r="FOD826" s="14"/>
      <c r="FOE826" s="14"/>
      <c r="FOF826" s="14"/>
      <c r="FOG826" s="14"/>
      <c r="FOH826" s="14"/>
      <c r="FOI826" s="14"/>
      <c r="FOJ826" s="14"/>
      <c r="FOK826" s="14"/>
      <c r="FOL826" s="14"/>
      <c r="FOM826" s="14"/>
      <c r="FON826" s="14"/>
      <c r="FOO826" s="14"/>
      <c r="FOP826" s="14"/>
      <c r="FOQ826" s="14"/>
      <c r="FOR826" s="14"/>
      <c r="FOS826" s="14"/>
      <c r="FOT826" s="14"/>
      <c r="FOU826" s="14"/>
      <c r="FOV826" s="14"/>
      <c r="FOW826" s="14"/>
      <c r="FOX826" s="14"/>
      <c r="FOY826" s="14"/>
      <c r="FOZ826" s="14"/>
      <c r="FPA826" s="14"/>
      <c r="FPB826" s="14"/>
      <c r="FPC826" s="14"/>
      <c r="FPD826" s="14"/>
      <c r="FPE826" s="14"/>
      <c r="FPF826" s="14"/>
      <c r="FPG826" s="14"/>
      <c r="FPH826" s="14"/>
      <c r="FPI826" s="14"/>
      <c r="FPJ826" s="14"/>
      <c r="FPK826" s="14"/>
      <c r="FPL826" s="14"/>
      <c r="FPM826" s="14"/>
      <c r="FPN826" s="14"/>
      <c r="FPO826" s="14"/>
      <c r="FPP826" s="14"/>
      <c r="FPQ826" s="14"/>
      <c r="FPR826" s="14"/>
      <c r="FPS826" s="14"/>
      <c r="FPT826" s="14"/>
      <c r="FPU826" s="14"/>
      <c r="FPV826" s="14"/>
      <c r="FPW826" s="14"/>
      <c r="FPX826" s="14"/>
      <c r="FPY826" s="14"/>
      <c r="FPZ826" s="14"/>
      <c r="FQA826" s="14"/>
      <c r="FQB826" s="14"/>
      <c r="FQC826" s="14"/>
      <c r="FQD826" s="14"/>
      <c r="FQE826" s="14"/>
      <c r="FQF826" s="14"/>
      <c r="FQG826" s="14"/>
      <c r="FQH826" s="14"/>
      <c r="FQI826" s="14"/>
      <c r="FQJ826" s="14"/>
      <c r="FQK826" s="14"/>
      <c r="FQL826" s="14"/>
      <c r="FQM826" s="14"/>
      <c r="FQN826" s="14"/>
      <c r="FQO826" s="14"/>
      <c r="FQP826" s="14"/>
      <c r="FQQ826" s="14"/>
      <c r="FQR826" s="14"/>
      <c r="FQS826" s="14"/>
      <c r="FQT826" s="14"/>
      <c r="FQU826" s="14"/>
      <c r="FQV826" s="14"/>
      <c r="FQW826" s="14"/>
      <c r="FQX826" s="14"/>
      <c r="FQY826" s="14"/>
      <c r="FQZ826" s="14"/>
      <c r="FRA826" s="14"/>
      <c r="FRB826" s="14"/>
      <c r="FRC826" s="14"/>
      <c r="FRD826" s="14"/>
      <c r="FRE826" s="14"/>
      <c r="FRF826" s="14"/>
      <c r="FRG826" s="14"/>
      <c r="FRH826" s="14"/>
      <c r="FRI826" s="14"/>
      <c r="FRJ826" s="14"/>
      <c r="FRK826" s="14"/>
      <c r="FRL826" s="14"/>
      <c r="FRM826" s="14"/>
      <c r="FRN826" s="14"/>
      <c r="FRO826" s="14"/>
      <c r="FRP826" s="14"/>
      <c r="FRQ826" s="14"/>
      <c r="FRR826" s="14"/>
      <c r="FRS826" s="14"/>
      <c r="FRT826" s="14"/>
      <c r="FRU826" s="14"/>
      <c r="FRV826" s="14"/>
      <c r="FRW826" s="14"/>
      <c r="FRX826" s="14"/>
      <c r="FRY826" s="14"/>
      <c r="FRZ826" s="14"/>
      <c r="FSA826" s="14"/>
      <c r="FSB826" s="14"/>
      <c r="FSC826" s="14"/>
      <c r="FSD826" s="14"/>
      <c r="FSE826" s="14"/>
      <c r="FSF826" s="14"/>
      <c r="FSG826" s="14"/>
      <c r="FSH826" s="14"/>
      <c r="FSI826" s="14"/>
      <c r="FSJ826" s="14"/>
      <c r="FSK826" s="14"/>
      <c r="FSL826" s="14"/>
      <c r="FSM826" s="14"/>
      <c r="FSN826" s="14"/>
      <c r="FSO826" s="14"/>
      <c r="FSP826" s="14"/>
      <c r="FSQ826" s="14"/>
      <c r="FSR826" s="14"/>
      <c r="FSS826" s="14"/>
      <c r="FST826" s="14"/>
      <c r="FSU826" s="14"/>
      <c r="FSV826" s="14"/>
      <c r="FSW826" s="14"/>
      <c r="FSX826" s="14"/>
      <c r="FSY826" s="14"/>
      <c r="FSZ826" s="14"/>
      <c r="FTA826" s="14"/>
      <c r="FTB826" s="14"/>
      <c r="FTC826" s="14"/>
      <c r="FTD826" s="14"/>
      <c r="FTE826" s="14"/>
      <c r="FTF826" s="14"/>
      <c r="FTG826" s="14"/>
      <c r="FTH826" s="14"/>
      <c r="FTI826" s="14"/>
      <c r="FTJ826" s="14"/>
      <c r="FTK826" s="14"/>
      <c r="FTL826" s="14"/>
      <c r="FTM826" s="14"/>
      <c r="FTN826" s="14"/>
      <c r="FTO826" s="14"/>
      <c r="FTP826" s="14"/>
      <c r="FTQ826" s="14"/>
      <c r="FTR826" s="14"/>
      <c r="FTS826" s="14"/>
      <c r="FTT826" s="14"/>
      <c r="FTU826" s="14"/>
      <c r="FTV826" s="14"/>
      <c r="FTW826" s="14"/>
      <c r="FTX826" s="14"/>
      <c r="FTY826" s="14"/>
      <c r="FTZ826" s="14"/>
      <c r="FUA826" s="14"/>
      <c r="FUB826" s="14"/>
      <c r="FUC826" s="14"/>
      <c r="FUD826" s="14"/>
      <c r="FUE826" s="14"/>
      <c r="FUF826" s="14"/>
      <c r="FUG826" s="14"/>
      <c r="FUH826" s="14"/>
      <c r="FUI826" s="14"/>
      <c r="FUJ826" s="14"/>
      <c r="FUK826" s="14"/>
      <c r="FUL826" s="14"/>
      <c r="FUM826" s="14"/>
      <c r="FUN826" s="14"/>
      <c r="FUO826" s="14"/>
      <c r="FUP826" s="14"/>
      <c r="FUQ826" s="14"/>
      <c r="FUR826" s="14"/>
      <c r="FUS826" s="14"/>
      <c r="FUT826" s="14"/>
      <c r="FUU826" s="14"/>
      <c r="FUV826" s="14"/>
      <c r="FUW826" s="14"/>
      <c r="FUX826" s="14"/>
      <c r="FUY826" s="14"/>
      <c r="FUZ826" s="14"/>
      <c r="FVA826" s="14"/>
      <c r="FVB826" s="14"/>
      <c r="FVC826" s="14"/>
      <c r="FVD826" s="14"/>
      <c r="FVE826" s="14"/>
      <c r="FVF826" s="14"/>
      <c r="FVG826" s="14"/>
      <c r="FVH826" s="14"/>
      <c r="FVI826" s="14"/>
      <c r="FVJ826" s="14"/>
      <c r="FVK826" s="14"/>
      <c r="FVL826" s="14"/>
      <c r="FVM826" s="14"/>
      <c r="FVN826" s="14"/>
      <c r="FVO826" s="14"/>
      <c r="FVP826" s="14"/>
      <c r="FVQ826" s="14"/>
      <c r="FVR826" s="14"/>
      <c r="FVS826" s="14"/>
      <c r="FVT826" s="14"/>
      <c r="FVU826" s="14"/>
      <c r="FVV826" s="14"/>
      <c r="FVW826" s="14"/>
      <c r="FVX826" s="14"/>
      <c r="FVY826" s="14"/>
      <c r="FVZ826" s="14"/>
      <c r="FWA826" s="14"/>
      <c r="FWB826" s="14"/>
      <c r="FWC826" s="14"/>
      <c r="FWD826" s="14"/>
      <c r="FWE826" s="14"/>
      <c r="FWF826" s="14"/>
      <c r="FWG826" s="14"/>
      <c r="FWH826" s="14"/>
      <c r="FWI826" s="14"/>
      <c r="FWJ826" s="14"/>
      <c r="FWK826" s="14"/>
      <c r="FWL826" s="14"/>
      <c r="FWM826" s="14"/>
      <c r="FWN826" s="14"/>
      <c r="FWO826" s="14"/>
      <c r="FWP826" s="14"/>
      <c r="FWQ826" s="14"/>
      <c r="FWR826" s="14"/>
      <c r="FWS826" s="14"/>
      <c r="FWT826" s="14"/>
      <c r="FWU826" s="14"/>
      <c r="FWV826" s="14"/>
      <c r="FWW826" s="14"/>
      <c r="FWX826" s="14"/>
      <c r="FWY826" s="14"/>
      <c r="FWZ826" s="14"/>
      <c r="FXA826" s="14"/>
      <c r="FXB826" s="14"/>
      <c r="FXC826" s="14"/>
      <c r="FXD826" s="14"/>
      <c r="FXE826" s="14"/>
      <c r="FXF826" s="14"/>
      <c r="FXG826" s="14"/>
      <c r="FXH826" s="14"/>
      <c r="FXI826" s="14"/>
      <c r="FXJ826" s="14"/>
      <c r="FXK826" s="14"/>
      <c r="FXL826" s="14"/>
      <c r="FXM826" s="14"/>
      <c r="FXN826" s="14"/>
      <c r="FXO826" s="14"/>
      <c r="FXP826" s="14"/>
      <c r="FXQ826" s="14"/>
      <c r="FXR826" s="14"/>
      <c r="FXS826" s="14"/>
      <c r="FXT826" s="14"/>
      <c r="FXU826" s="14"/>
      <c r="FXV826" s="14"/>
      <c r="FXW826" s="14"/>
      <c r="FXX826" s="14"/>
      <c r="FXY826" s="14"/>
      <c r="FXZ826" s="14"/>
      <c r="FYA826" s="14"/>
      <c r="FYB826" s="14"/>
      <c r="FYC826" s="14"/>
      <c r="FYD826" s="14"/>
      <c r="FYE826" s="14"/>
      <c r="FYF826" s="14"/>
      <c r="FYG826" s="14"/>
      <c r="FYH826" s="14"/>
      <c r="FYI826" s="14"/>
      <c r="FYJ826" s="14"/>
      <c r="FYK826" s="14"/>
      <c r="FYL826" s="14"/>
      <c r="FYM826" s="14"/>
      <c r="FYN826" s="14"/>
      <c r="FYO826" s="14"/>
      <c r="FYP826" s="14"/>
      <c r="FYQ826" s="14"/>
      <c r="FYR826" s="14"/>
      <c r="FYS826" s="14"/>
      <c r="FYT826" s="14"/>
      <c r="FYU826" s="14"/>
      <c r="FYV826" s="14"/>
      <c r="FYW826" s="14"/>
      <c r="FYX826" s="14"/>
      <c r="FYY826" s="14"/>
      <c r="FYZ826" s="14"/>
      <c r="FZA826" s="14"/>
      <c r="FZB826" s="14"/>
      <c r="FZC826" s="14"/>
      <c r="FZD826" s="14"/>
      <c r="FZE826" s="14"/>
      <c r="FZF826" s="14"/>
      <c r="FZG826" s="14"/>
      <c r="FZH826" s="14"/>
      <c r="FZI826" s="14"/>
      <c r="FZJ826" s="14"/>
      <c r="FZK826" s="14"/>
      <c r="FZL826" s="14"/>
      <c r="FZM826" s="14"/>
      <c r="FZN826" s="14"/>
      <c r="FZO826" s="14"/>
      <c r="FZP826" s="14"/>
      <c r="FZQ826" s="14"/>
      <c r="FZR826" s="14"/>
      <c r="FZS826" s="14"/>
      <c r="FZT826" s="14"/>
      <c r="FZU826" s="14"/>
      <c r="FZV826" s="14"/>
      <c r="FZW826" s="14"/>
      <c r="FZX826" s="14"/>
      <c r="FZY826" s="14"/>
      <c r="FZZ826" s="14"/>
      <c r="GAA826" s="14"/>
      <c r="GAB826" s="14"/>
      <c r="GAC826" s="14"/>
      <c r="GAD826" s="14"/>
      <c r="GAE826" s="14"/>
      <c r="GAF826" s="14"/>
      <c r="GAG826" s="14"/>
      <c r="GAH826" s="14"/>
      <c r="GAI826" s="14"/>
      <c r="GAJ826" s="14"/>
      <c r="GAK826" s="14"/>
      <c r="GAL826" s="14"/>
      <c r="GAM826" s="14"/>
      <c r="GAN826" s="14"/>
      <c r="GAO826" s="14"/>
      <c r="GAP826" s="14"/>
      <c r="GAQ826" s="14"/>
      <c r="GAR826" s="14"/>
      <c r="GAS826" s="14"/>
      <c r="GAT826" s="14"/>
      <c r="GAU826" s="14"/>
      <c r="GAV826" s="14"/>
      <c r="GAW826" s="14"/>
      <c r="GAX826" s="14"/>
      <c r="GAY826" s="14"/>
      <c r="GAZ826" s="14"/>
      <c r="GBA826" s="14"/>
      <c r="GBB826" s="14"/>
      <c r="GBC826" s="14"/>
      <c r="GBD826" s="14"/>
      <c r="GBE826" s="14"/>
      <c r="GBF826" s="14"/>
      <c r="GBG826" s="14"/>
      <c r="GBH826" s="14"/>
      <c r="GBI826" s="14"/>
      <c r="GBJ826" s="14"/>
      <c r="GBK826" s="14"/>
      <c r="GBL826" s="14"/>
      <c r="GBM826" s="14"/>
      <c r="GBN826" s="14"/>
      <c r="GBO826" s="14"/>
      <c r="GBP826" s="14"/>
      <c r="GBQ826" s="14"/>
      <c r="GBR826" s="14"/>
      <c r="GBS826" s="14"/>
      <c r="GBT826" s="14"/>
      <c r="GBU826" s="14"/>
      <c r="GBV826" s="14"/>
      <c r="GBW826" s="14"/>
      <c r="GBX826" s="14"/>
      <c r="GBY826" s="14"/>
      <c r="GBZ826" s="14"/>
      <c r="GCA826" s="14"/>
      <c r="GCB826" s="14"/>
      <c r="GCC826" s="14"/>
      <c r="GCD826" s="14"/>
      <c r="GCE826" s="14"/>
      <c r="GCF826" s="14"/>
      <c r="GCG826" s="14"/>
      <c r="GCH826" s="14"/>
      <c r="GCI826" s="14"/>
      <c r="GCJ826" s="14"/>
      <c r="GCK826" s="14"/>
      <c r="GCL826" s="14"/>
      <c r="GCM826" s="14"/>
      <c r="GCN826" s="14"/>
      <c r="GCO826" s="14"/>
      <c r="GCP826" s="14"/>
      <c r="GCQ826" s="14"/>
      <c r="GCR826" s="14"/>
      <c r="GCS826" s="14"/>
      <c r="GCT826" s="14"/>
      <c r="GCU826" s="14"/>
      <c r="GCV826" s="14"/>
      <c r="GCW826" s="14"/>
      <c r="GCX826" s="14"/>
      <c r="GCY826" s="14"/>
      <c r="GCZ826" s="14"/>
      <c r="GDA826" s="14"/>
      <c r="GDB826" s="14"/>
      <c r="GDC826" s="14"/>
      <c r="GDD826" s="14"/>
      <c r="GDE826" s="14"/>
      <c r="GDF826" s="14"/>
      <c r="GDG826" s="14"/>
      <c r="GDH826" s="14"/>
      <c r="GDI826" s="14"/>
      <c r="GDJ826" s="14"/>
      <c r="GDK826" s="14"/>
      <c r="GDL826" s="14"/>
      <c r="GDM826" s="14"/>
      <c r="GDN826" s="14"/>
      <c r="GDO826" s="14"/>
      <c r="GDP826" s="14"/>
      <c r="GDQ826" s="14"/>
      <c r="GDR826" s="14"/>
      <c r="GDS826" s="14"/>
      <c r="GDT826" s="14"/>
      <c r="GDU826" s="14"/>
      <c r="GDV826" s="14"/>
      <c r="GDW826" s="14"/>
      <c r="GDX826" s="14"/>
      <c r="GDY826" s="14"/>
      <c r="GDZ826" s="14"/>
      <c r="GEA826" s="14"/>
      <c r="GEB826" s="14"/>
      <c r="GEC826" s="14"/>
      <c r="GED826" s="14"/>
      <c r="GEE826" s="14"/>
      <c r="GEF826" s="14"/>
      <c r="GEG826" s="14"/>
      <c r="GEH826" s="14"/>
      <c r="GEI826" s="14"/>
      <c r="GEJ826" s="14"/>
      <c r="GEK826" s="14"/>
      <c r="GEL826" s="14"/>
      <c r="GEM826" s="14"/>
      <c r="GEN826" s="14"/>
      <c r="GEO826" s="14"/>
      <c r="GEP826" s="14"/>
      <c r="GEQ826" s="14"/>
      <c r="GER826" s="14"/>
      <c r="GES826" s="14"/>
      <c r="GET826" s="14"/>
      <c r="GEU826" s="14"/>
      <c r="GEV826" s="14"/>
      <c r="GEW826" s="14"/>
      <c r="GEX826" s="14"/>
      <c r="GEY826" s="14"/>
      <c r="GEZ826" s="14"/>
      <c r="GFA826" s="14"/>
      <c r="GFB826" s="14"/>
      <c r="GFC826" s="14"/>
      <c r="GFD826" s="14"/>
      <c r="GFE826" s="14"/>
      <c r="GFF826" s="14"/>
      <c r="GFG826" s="14"/>
      <c r="GFH826" s="14"/>
      <c r="GFI826" s="14"/>
      <c r="GFJ826" s="14"/>
      <c r="GFK826" s="14"/>
      <c r="GFL826" s="14"/>
      <c r="GFM826" s="14"/>
      <c r="GFN826" s="14"/>
      <c r="GFO826" s="14"/>
      <c r="GFP826" s="14"/>
      <c r="GFQ826" s="14"/>
      <c r="GFR826" s="14"/>
      <c r="GFS826" s="14"/>
      <c r="GFT826" s="14"/>
      <c r="GFU826" s="14"/>
      <c r="GFV826" s="14"/>
      <c r="GFW826" s="14"/>
      <c r="GFX826" s="14"/>
      <c r="GFY826" s="14"/>
      <c r="GFZ826" s="14"/>
      <c r="GGA826" s="14"/>
      <c r="GGB826" s="14"/>
      <c r="GGC826" s="14"/>
      <c r="GGD826" s="14"/>
      <c r="GGE826" s="14"/>
      <c r="GGF826" s="14"/>
      <c r="GGG826" s="14"/>
      <c r="GGH826" s="14"/>
      <c r="GGI826" s="14"/>
      <c r="GGJ826" s="14"/>
      <c r="GGK826" s="14"/>
      <c r="GGL826" s="14"/>
      <c r="GGM826" s="14"/>
      <c r="GGN826" s="14"/>
      <c r="GGO826" s="14"/>
      <c r="GGP826" s="14"/>
      <c r="GGQ826" s="14"/>
      <c r="GGR826" s="14"/>
      <c r="GGS826" s="14"/>
      <c r="GGT826" s="14"/>
      <c r="GGU826" s="14"/>
      <c r="GGV826" s="14"/>
      <c r="GGW826" s="14"/>
      <c r="GGX826" s="14"/>
      <c r="GGY826" s="14"/>
      <c r="GGZ826" s="14"/>
      <c r="GHA826" s="14"/>
      <c r="GHB826" s="14"/>
      <c r="GHC826" s="14"/>
      <c r="GHD826" s="14"/>
      <c r="GHE826" s="14"/>
      <c r="GHF826" s="14"/>
      <c r="GHG826" s="14"/>
      <c r="GHH826" s="14"/>
      <c r="GHI826" s="14"/>
      <c r="GHJ826" s="14"/>
      <c r="GHK826" s="14"/>
      <c r="GHL826" s="14"/>
      <c r="GHM826" s="14"/>
      <c r="GHN826" s="14"/>
      <c r="GHO826" s="14"/>
      <c r="GHP826" s="14"/>
      <c r="GHQ826" s="14"/>
      <c r="GHR826" s="14"/>
      <c r="GHS826" s="14"/>
      <c r="GHT826" s="14"/>
      <c r="GHU826" s="14"/>
      <c r="GHV826" s="14"/>
      <c r="GHW826" s="14"/>
      <c r="GHX826" s="14"/>
      <c r="GHY826" s="14"/>
      <c r="GHZ826" s="14"/>
      <c r="GIA826" s="14"/>
      <c r="GIB826" s="14"/>
      <c r="GIC826" s="14"/>
      <c r="GID826" s="14"/>
      <c r="GIE826" s="14"/>
      <c r="GIF826" s="14"/>
      <c r="GIG826" s="14"/>
      <c r="GIH826" s="14"/>
      <c r="GII826" s="14"/>
      <c r="GIJ826" s="14"/>
      <c r="GIK826" s="14"/>
      <c r="GIL826" s="14"/>
      <c r="GIM826" s="14"/>
      <c r="GIN826" s="14"/>
      <c r="GIO826" s="14"/>
      <c r="GIP826" s="14"/>
      <c r="GIQ826" s="14"/>
      <c r="GIR826" s="14"/>
      <c r="GIS826" s="14"/>
      <c r="GIT826" s="14"/>
      <c r="GIU826" s="14"/>
      <c r="GIV826" s="14"/>
      <c r="GIW826" s="14"/>
      <c r="GIX826" s="14"/>
      <c r="GIY826" s="14"/>
      <c r="GIZ826" s="14"/>
      <c r="GJA826" s="14"/>
      <c r="GJB826" s="14"/>
      <c r="GJC826" s="14"/>
      <c r="GJD826" s="14"/>
      <c r="GJE826" s="14"/>
      <c r="GJF826" s="14"/>
      <c r="GJG826" s="14"/>
      <c r="GJH826" s="14"/>
      <c r="GJI826" s="14"/>
      <c r="GJJ826" s="14"/>
      <c r="GJK826" s="14"/>
      <c r="GJL826" s="14"/>
      <c r="GJM826" s="14"/>
      <c r="GJN826" s="14"/>
      <c r="GJO826" s="14"/>
      <c r="GJP826" s="14"/>
      <c r="GJQ826" s="14"/>
      <c r="GJR826" s="14"/>
      <c r="GJS826" s="14"/>
      <c r="GJT826" s="14"/>
      <c r="GJU826" s="14"/>
      <c r="GJV826" s="14"/>
      <c r="GJW826" s="14"/>
      <c r="GJX826" s="14"/>
      <c r="GJY826" s="14"/>
      <c r="GJZ826" s="14"/>
      <c r="GKA826" s="14"/>
      <c r="GKB826" s="14"/>
      <c r="GKC826" s="14"/>
      <c r="GKD826" s="14"/>
      <c r="GKE826" s="14"/>
      <c r="GKF826" s="14"/>
      <c r="GKG826" s="14"/>
      <c r="GKH826" s="14"/>
      <c r="GKI826" s="14"/>
      <c r="GKJ826" s="14"/>
      <c r="GKK826" s="14"/>
      <c r="GKL826" s="14"/>
      <c r="GKM826" s="14"/>
      <c r="GKN826" s="14"/>
      <c r="GKO826" s="14"/>
      <c r="GKP826" s="14"/>
      <c r="GKQ826" s="14"/>
      <c r="GKR826" s="14"/>
      <c r="GKS826" s="14"/>
      <c r="GKT826" s="14"/>
      <c r="GKU826" s="14"/>
      <c r="GKV826" s="14"/>
      <c r="GKW826" s="14"/>
      <c r="GKX826" s="14"/>
      <c r="GKY826" s="14"/>
      <c r="GKZ826" s="14"/>
      <c r="GLA826" s="14"/>
      <c r="GLB826" s="14"/>
      <c r="GLC826" s="14"/>
      <c r="GLD826" s="14"/>
      <c r="GLE826" s="14"/>
      <c r="GLF826" s="14"/>
      <c r="GLG826" s="14"/>
      <c r="GLH826" s="14"/>
      <c r="GLI826" s="14"/>
      <c r="GLJ826" s="14"/>
      <c r="GLK826" s="14"/>
      <c r="GLL826" s="14"/>
      <c r="GLM826" s="14"/>
      <c r="GLN826" s="14"/>
      <c r="GLO826" s="14"/>
      <c r="GLP826" s="14"/>
      <c r="GLQ826" s="14"/>
      <c r="GLR826" s="14"/>
      <c r="GLS826" s="14"/>
      <c r="GLT826" s="14"/>
      <c r="GLU826" s="14"/>
      <c r="GLV826" s="14"/>
      <c r="GLW826" s="14"/>
      <c r="GLX826" s="14"/>
      <c r="GLY826" s="14"/>
      <c r="GLZ826" s="14"/>
      <c r="GMA826" s="14"/>
      <c r="GMB826" s="14"/>
      <c r="GMC826" s="14"/>
      <c r="GMD826" s="14"/>
      <c r="GME826" s="14"/>
      <c r="GMF826" s="14"/>
      <c r="GMG826" s="14"/>
      <c r="GMH826" s="14"/>
      <c r="GMI826" s="14"/>
      <c r="GMJ826" s="14"/>
      <c r="GMK826" s="14"/>
      <c r="GML826" s="14"/>
      <c r="GMM826" s="14"/>
      <c r="GMN826" s="14"/>
      <c r="GMO826" s="14"/>
      <c r="GMP826" s="14"/>
      <c r="GMQ826" s="14"/>
      <c r="GMR826" s="14"/>
      <c r="GMS826" s="14"/>
      <c r="GMT826" s="14"/>
      <c r="GMU826" s="14"/>
      <c r="GMV826" s="14"/>
      <c r="GMW826" s="14"/>
      <c r="GMX826" s="14"/>
      <c r="GMY826" s="14"/>
      <c r="GMZ826" s="14"/>
      <c r="GNA826" s="14"/>
      <c r="GNB826" s="14"/>
      <c r="GNC826" s="14"/>
      <c r="GND826" s="14"/>
      <c r="GNE826" s="14"/>
      <c r="GNF826" s="14"/>
      <c r="GNG826" s="14"/>
      <c r="GNH826" s="14"/>
      <c r="GNI826" s="14"/>
      <c r="GNJ826" s="14"/>
      <c r="GNK826" s="14"/>
      <c r="GNL826" s="14"/>
      <c r="GNM826" s="14"/>
      <c r="GNN826" s="14"/>
      <c r="GNO826" s="14"/>
      <c r="GNP826" s="14"/>
      <c r="GNQ826" s="14"/>
      <c r="GNR826" s="14"/>
      <c r="GNS826" s="14"/>
      <c r="GNT826" s="14"/>
      <c r="GNU826" s="14"/>
      <c r="GNV826" s="14"/>
      <c r="GNW826" s="14"/>
      <c r="GNX826" s="14"/>
      <c r="GNY826" s="14"/>
      <c r="GNZ826" s="14"/>
      <c r="GOA826" s="14"/>
      <c r="GOB826" s="14"/>
      <c r="GOC826" s="14"/>
      <c r="GOD826" s="14"/>
      <c r="GOE826" s="14"/>
      <c r="GOF826" s="14"/>
      <c r="GOG826" s="14"/>
      <c r="GOH826" s="14"/>
      <c r="GOI826" s="14"/>
      <c r="GOJ826" s="14"/>
      <c r="GOK826" s="14"/>
      <c r="GOL826" s="14"/>
      <c r="GOM826" s="14"/>
      <c r="GON826" s="14"/>
      <c r="GOO826" s="14"/>
      <c r="GOP826" s="14"/>
      <c r="GOQ826" s="14"/>
      <c r="GOR826" s="14"/>
      <c r="GOS826" s="14"/>
      <c r="GOT826" s="14"/>
      <c r="GOU826" s="14"/>
      <c r="GOV826" s="14"/>
      <c r="GOW826" s="14"/>
      <c r="GOX826" s="14"/>
      <c r="GOY826" s="14"/>
      <c r="GOZ826" s="14"/>
      <c r="GPA826" s="14"/>
      <c r="GPB826" s="14"/>
      <c r="GPC826" s="14"/>
      <c r="GPD826" s="14"/>
      <c r="GPE826" s="14"/>
      <c r="GPF826" s="14"/>
      <c r="GPG826" s="14"/>
      <c r="GPH826" s="14"/>
      <c r="GPI826" s="14"/>
      <c r="GPJ826" s="14"/>
      <c r="GPK826" s="14"/>
      <c r="GPL826" s="14"/>
      <c r="GPM826" s="14"/>
      <c r="GPN826" s="14"/>
      <c r="GPO826" s="14"/>
      <c r="GPP826" s="14"/>
      <c r="GPQ826" s="14"/>
      <c r="GPR826" s="14"/>
      <c r="GPS826" s="14"/>
      <c r="GPT826" s="14"/>
      <c r="GPU826" s="14"/>
      <c r="GPV826" s="14"/>
      <c r="GPW826" s="14"/>
      <c r="GPX826" s="14"/>
      <c r="GPY826" s="14"/>
      <c r="GPZ826" s="14"/>
      <c r="GQA826" s="14"/>
      <c r="GQB826" s="14"/>
      <c r="GQC826" s="14"/>
      <c r="GQD826" s="14"/>
      <c r="GQE826" s="14"/>
      <c r="GQF826" s="14"/>
      <c r="GQG826" s="14"/>
      <c r="GQH826" s="14"/>
      <c r="GQI826" s="14"/>
      <c r="GQJ826" s="14"/>
      <c r="GQK826" s="14"/>
      <c r="GQL826" s="14"/>
      <c r="GQM826" s="14"/>
      <c r="GQN826" s="14"/>
      <c r="GQO826" s="14"/>
      <c r="GQP826" s="14"/>
      <c r="GQQ826" s="14"/>
      <c r="GQR826" s="14"/>
      <c r="GQS826" s="14"/>
      <c r="GQT826" s="14"/>
      <c r="GQU826" s="14"/>
      <c r="GQV826" s="14"/>
      <c r="GQW826" s="14"/>
      <c r="GQX826" s="14"/>
      <c r="GQY826" s="14"/>
      <c r="GQZ826" s="14"/>
      <c r="GRA826" s="14"/>
      <c r="GRB826" s="14"/>
      <c r="GRC826" s="14"/>
      <c r="GRD826" s="14"/>
      <c r="GRE826" s="14"/>
      <c r="GRF826" s="14"/>
      <c r="GRG826" s="14"/>
      <c r="GRH826" s="14"/>
      <c r="GRI826" s="14"/>
      <c r="GRJ826" s="14"/>
      <c r="GRK826" s="14"/>
      <c r="GRL826" s="14"/>
      <c r="GRM826" s="14"/>
      <c r="GRN826" s="14"/>
      <c r="GRO826" s="14"/>
      <c r="GRP826" s="14"/>
      <c r="GRQ826" s="14"/>
      <c r="GRR826" s="14"/>
      <c r="GRS826" s="14"/>
      <c r="GRT826" s="14"/>
      <c r="GRU826" s="14"/>
      <c r="GRV826" s="14"/>
      <c r="GRW826" s="14"/>
      <c r="GRX826" s="14"/>
      <c r="GRY826" s="14"/>
      <c r="GRZ826" s="14"/>
      <c r="GSA826" s="14"/>
      <c r="GSB826" s="14"/>
      <c r="GSC826" s="14"/>
      <c r="GSD826" s="14"/>
      <c r="GSE826" s="14"/>
      <c r="GSF826" s="14"/>
      <c r="GSG826" s="14"/>
      <c r="GSH826" s="14"/>
      <c r="GSI826" s="14"/>
      <c r="GSJ826" s="14"/>
      <c r="GSK826" s="14"/>
      <c r="GSL826" s="14"/>
      <c r="GSM826" s="14"/>
      <c r="GSN826" s="14"/>
      <c r="GSO826" s="14"/>
      <c r="GSP826" s="14"/>
      <c r="GSQ826" s="14"/>
      <c r="GSR826" s="14"/>
      <c r="GSS826" s="14"/>
      <c r="GST826" s="14"/>
      <c r="GSU826" s="14"/>
      <c r="GSV826" s="14"/>
      <c r="GSW826" s="14"/>
      <c r="GSX826" s="14"/>
      <c r="GSY826" s="14"/>
      <c r="GSZ826" s="14"/>
      <c r="GTA826" s="14"/>
      <c r="GTB826" s="14"/>
      <c r="GTC826" s="14"/>
      <c r="GTD826" s="14"/>
      <c r="GTE826" s="14"/>
      <c r="GTF826" s="14"/>
      <c r="GTG826" s="14"/>
      <c r="GTH826" s="14"/>
      <c r="GTI826" s="14"/>
      <c r="GTJ826" s="14"/>
      <c r="GTK826" s="14"/>
      <c r="GTL826" s="14"/>
      <c r="GTM826" s="14"/>
      <c r="GTN826" s="14"/>
      <c r="GTO826" s="14"/>
      <c r="GTP826" s="14"/>
      <c r="GTQ826" s="14"/>
      <c r="GTR826" s="14"/>
      <c r="GTS826" s="14"/>
      <c r="GTT826" s="14"/>
      <c r="GTU826" s="14"/>
      <c r="GTV826" s="14"/>
      <c r="GTW826" s="14"/>
      <c r="GTX826" s="14"/>
      <c r="GTY826" s="14"/>
      <c r="GTZ826" s="14"/>
      <c r="GUA826" s="14"/>
      <c r="GUB826" s="14"/>
      <c r="GUC826" s="14"/>
      <c r="GUD826" s="14"/>
      <c r="GUE826" s="14"/>
      <c r="GUF826" s="14"/>
      <c r="GUG826" s="14"/>
      <c r="GUH826" s="14"/>
      <c r="GUI826" s="14"/>
      <c r="GUJ826" s="14"/>
      <c r="GUK826" s="14"/>
      <c r="GUL826" s="14"/>
      <c r="GUM826" s="14"/>
      <c r="GUN826" s="14"/>
      <c r="GUO826" s="14"/>
      <c r="GUP826" s="14"/>
      <c r="GUQ826" s="14"/>
      <c r="GUR826" s="14"/>
      <c r="GUS826" s="14"/>
      <c r="GUT826" s="14"/>
      <c r="GUU826" s="14"/>
      <c r="GUV826" s="14"/>
      <c r="GUW826" s="14"/>
      <c r="GUX826" s="14"/>
      <c r="GUY826" s="14"/>
      <c r="GUZ826" s="14"/>
      <c r="GVA826" s="14"/>
      <c r="GVB826" s="14"/>
      <c r="GVC826" s="14"/>
      <c r="GVD826" s="14"/>
      <c r="GVE826" s="14"/>
      <c r="GVF826" s="14"/>
      <c r="GVG826" s="14"/>
      <c r="GVH826" s="14"/>
      <c r="GVI826" s="14"/>
      <c r="GVJ826" s="14"/>
      <c r="GVK826" s="14"/>
      <c r="GVL826" s="14"/>
      <c r="GVM826" s="14"/>
      <c r="GVN826" s="14"/>
      <c r="GVO826" s="14"/>
      <c r="GVP826" s="14"/>
      <c r="GVQ826" s="14"/>
      <c r="GVR826" s="14"/>
      <c r="GVS826" s="14"/>
      <c r="GVT826" s="14"/>
      <c r="GVU826" s="14"/>
      <c r="GVV826" s="14"/>
      <c r="GVW826" s="14"/>
      <c r="GVX826" s="14"/>
      <c r="GVY826" s="14"/>
      <c r="GVZ826" s="14"/>
      <c r="GWA826" s="14"/>
      <c r="GWB826" s="14"/>
      <c r="GWC826" s="14"/>
      <c r="GWD826" s="14"/>
      <c r="GWE826" s="14"/>
      <c r="GWF826" s="14"/>
      <c r="GWG826" s="14"/>
      <c r="GWH826" s="14"/>
      <c r="GWI826" s="14"/>
      <c r="GWJ826" s="14"/>
      <c r="GWK826" s="14"/>
      <c r="GWL826" s="14"/>
      <c r="GWM826" s="14"/>
      <c r="GWN826" s="14"/>
      <c r="GWO826" s="14"/>
      <c r="GWP826" s="14"/>
      <c r="GWQ826" s="14"/>
      <c r="GWR826" s="14"/>
      <c r="GWS826" s="14"/>
      <c r="GWT826" s="14"/>
      <c r="GWU826" s="14"/>
      <c r="GWV826" s="14"/>
      <c r="GWW826" s="14"/>
      <c r="GWX826" s="14"/>
      <c r="GWY826" s="14"/>
      <c r="GWZ826" s="14"/>
      <c r="GXA826" s="14"/>
      <c r="GXB826" s="14"/>
      <c r="GXC826" s="14"/>
      <c r="GXD826" s="14"/>
      <c r="GXE826" s="14"/>
      <c r="GXF826" s="14"/>
      <c r="GXG826" s="14"/>
      <c r="GXH826" s="14"/>
      <c r="GXI826" s="14"/>
      <c r="GXJ826" s="14"/>
      <c r="GXK826" s="14"/>
      <c r="GXL826" s="14"/>
      <c r="GXM826" s="14"/>
      <c r="GXN826" s="14"/>
      <c r="GXO826" s="14"/>
      <c r="GXP826" s="14"/>
      <c r="GXQ826" s="14"/>
      <c r="GXR826" s="14"/>
      <c r="GXS826" s="14"/>
      <c r="GXT826" s="14"/>
      <c r="GXU826" s="14"/>
      <c r="GXV826" s="14"/>
      <c r="GXW826" s="14"/>
      <c r="GXX826" s="14"/>
      <c r="GXY826" s="14"/>
      <c r="GXZ826" s="14"/>
      <c r="GYA826" s="14"/>
      <c r="GYB826" s="14"/>
      <c r="GYC826" s="14"/>
      <c r="GYD826" s="14"/>
      <c r="GYE826" s="14"/>
      <c r="GYF826" s="14"/>
      <c r="GYG826" s="14"/>
      <c r="GYH826" s="14"/>
      <c r="GYI826" s="14"/>
      <c r="GYJ826" s="14"/>
      <c r="GYK826" s="14"/>
      <c r="GYL826" s="14"/>
      <c r="GYM826" s="14"/>
      <c r="GYN826" s="14"/>
      <c r="GYO826" s="14"/>
      <c r="GYP826" s="14"/>
      <c r="GYQ826" s="14"/>
      <c r="GYR826" s="14"/>
      <c r="GYS826" s="14"/>
      <c r="GYT826" s="14"/>
      <c r="GYU826" s="14"/>
      <c r="GYV826" s="14"/>
      <c r="GYW826" s="14"/>
      <c r="GYX826" s="14"/>
      <c r="GYY826" s="14"/>
      <c r="GYZ826" s="14"/>
      <c r="GZA826" s="14"/>
      <c r="GZB826" s="14"/>
      <c r="GZC826" s="14"/>
      <c r="GZD826" s="14"/>
      <c r="GZE826" s="14"/>
      <c r="GZF826" s="14"/>
      <c r="GZG826" s="14"/>
      <c r="GZH826" s="14"/>
      <c r="GZI826" s="14"/>
      <c r="GZJ826" s="14"/>
      <c r="GZK826" s="14"/>
      <c r="GZL826" s="14"/>
      <c r="GZM826" s="14"/>
      <c r="GZN826" s="14"/>
      <c r="GZO826" s="14"/>
      <c r="GZP826" s="14"/>
      <c r="GZQ826" s="14"/>
      <c r="GZR826" s="14"/>
      <c r="GZS826" s="14"/>
      <c r="GZT826" s="14"/>
      <c r="GZU826" s="14"/>
      <c r="GZV826" s="14"/>
      <c r="GZW826" s="14"/>
      <c r="GZX826" s="14"/>
      <c r="GZY826" s="14"/>
      <c r="GZZ826" s="14"/>
      <c r="HAA826" s="14"/>
      <c r="HAB826" s="14"/>
      <c r="HAC826" s="14"/>
      <c r="HAD826" s="14"/>
      <c r="HAE826" s="14"/>
      <c r="HAF826" s="14"/>
      <c r="HAG826" s="14"/>
      <c r="HAH826" s="14"/>
      <c r="HAI826" s="14"/>
      <c r="HAJ826" s="14"/>
      <c r="HAK826" s="14"/>
      <c r="HAL826" s="14"/>
      <c r="HAM826" s="14"/>
      <c r="HAN826" s="14"/>
      <c r="HAO826" s="14"/>
      <c r="HAP826" s="14"/>
      <c r="HAQ826" s="14"/>
      <c r="HAR826" s="14"/>
      <c r="HAS826" s="14"/>
      <c r="HAT826" s="14"/>
      <c r="HAU826" s="14"/>
      <c r="HAV826" s="14"/>
      <c r="HAW826" s="14"/>
      <c r="HAX826" s="14"/>
      <c r="HAY826" s="14"/>
      <c r="HAZ826" s="14"/>
      <c r="HBA826" s="14"/>
      <c r="HBB826" s="14"/>
      <c r="HBC826" s="14"/>
      <c r="HBD826" s="14"/>
      <c r="HBE826" s="14"/>
      <c r="HBF826" s="14"/>
      <c r="HBG826" s="14"/>
      <c r="HBH826" s="14"/>
      <c r="HBI826" s="14"/>
      <c r="HBJ826" s="14"/>
      <c r="HBK826" s="14"/>
      <c r="HBL826" s="14"/>
      <c r="HBM826" s="14"/>
      <c r="HBN826" s="14"/>
      <c r="HBO826" s="14"/>
      <c r="HBP826" s="14"/>
      <c r="HBQ826" s="14"/>
      <c r="HBR826" s="14"/>
      <c r="HBS826" s="14"/>
      <c r="HBT826" s="14"/>
      <c r="HBU826" s="14"/>
      <c r="HBV826" s="14"/>
      <c r="HBW826" s="14"/>
      <c r="HBX826" s="14"/>
      <c r="HBY826" s="14"/>
      <c r="HBZ826" s="14"/>
      <c r="HCA826" s="14"/>
      <c r="HCB826" s="14"/>
      <c r="HCC826" s="14"/>
      <c r="HCD826" s="14"/>
      <c r="HCE826" s="14"/>
      <c r="HCF826" s="14"/>
      <c r="HCG826" s="14"/>
      <c r="HCH826" s="14"/>
      <c r="HCI826" s="14"/>
      <c r="HCJ826" s="14"/>
      <c r="HCK826" s="14"/>
      <c r="HCL826" s="14"/>
      <c r="HCM826" s="14"/>
      <c r="HCN826" s="14"/>
      <c r="HCO826" s="14"/>
      <c r="HCP826" s="14"/>
      <c r="HCQ826" s="14"/>
      <c r="HCR826" s="14"/>
      <c r="HCS826" s="14"/>
      <c r="HCT826" s="14"/>
      <c r="HCU826" s="14"/>
      <c r="HCV826" s="14"/>
      <c r="HCW826" s="14"/>
      <c r="HCX826" s="14"/>
      <c r="HCY826" s="14"/>
      <c r="HCZ826" s="14"/>
      <c r="HDA826" s="14"/>
      <c r="HDB826" s="14"/>
      <c r="HDC826" s="14"/>
      <c r="HDD826" s="14"/>
      <c r="HDE826" s="14"/>
      <c r="HDF826" s="14"/>
      <c r="HDG826" s="14"/>
      <c r="HDH826" s="14"/>
      <c r="HDI826" s="14"/>
      <c r="HDJ826" s="14"/>
      <c r="HDK826" s="14"/>
      <c r="HDL826" s="14"/>
      <c r="HDM826" s="14"/>
      <c r="HDN826" s="14"/>
      <c r="HDO826" s="14"/>
      <c r="HDP826" s="14"/>
      <c r="HDQ826" s="14"/>
      <c r="HDR826" s="14"/>
      <c r="HDS826" s="14"/>
      <c r="HDT826" s="14"/>
      <c r="HDU826" s="14"/>
      <c r="HDV826" s="14"/>
      <c r="HDW826" s="14"/>
      <c r="HDX826" s="14"/>
      <c r="HDY826" s="14"/>
      <c r="HDZ826" s="14"/>
      <c r="HEA826" s="14"/>
      <c r="HEB826" s="14"/>
      <c r="HEC826" s="14"/>
      <c r="HED826" s="14"/>
      <c r="HEE826" s="14"/>
      <c r="HEF826" s="14"/>
      <c r="HEG826" s="14"/>
      <c r="HEH826" s="14"/>
      <c r="HEI826" s="14"/>
      <c r="HEJ826" s="14"/>
      <c r="HEK826" s="14"/>
      <c r="HEL826" s="14"/>
      <c r="HEM826" s="14"/>
      <c r="HEN826" s="14"/>
      <c r="HEO826" s="14"/>
      <c r="HEP826" s="14"/>
      <c r="HEQ826" s="14"/>
      <c r="HER826" s="14"/>
      <c r="HES826" s="14"/>
      <c r="HET826" s="14"/>
      <c r="HEU826" s="14"/>
      <c r="HEV826" s="14"/>
      <c r="HEW826" s="14"/>
      <c r="HEX826" s="14"/>
      <c r="HEY826" s="14"/>
      <c r="HEZ826" s="14"/>
      <c r="HFA826" s="14"/>
      <c r="HFB826" s="14"/>
      <c r="HFC826" s="14"/>
      <c r="HFD826" s="14"/>
      <c r="HFE826" s="14"/>
      <c r="HFF826" s="14"/>
      <c r="HFG826" s="14"/>
      <c r="HFH826" s="14"/>
      <c r="HFI826" s="14"/>
      <c r="HFJ826" s="14"/>
      <c r="HFK826" s="14"/>
      <c r="HFL826" s="14"/>
      <c r="HFM826" s="14"/>
      <c r="HFN826" s="14"/>
      <c r="HFO826" s="14"/>
      <c r="HFP826" s="14"/>
      <c r="HFQ826" s="14"/>
      <c r="HFR826" s="14"/>
      <c r="HFS826" s="14"/>
      <c r="HFT826" s="14"/>
      <c r="HFU826" s="14"/>
      <c r="HFV826" s="14"/>
      <c r="HFW826" s="14"/>
      <c r="HFX826" s="14"/>
      <c r="HFY826" s="14"/>
      <c r="HFZ826" s="14"/>
      <c r="HGA826" s="14"/>
      <c r="HGB826" s="14"/>
      <c r="HGC826" s="14"/>
      <c r="HGD826" s="14"/>
      <c r="HGE826" s="14"/>
      <c r="HGF826" s="14"/>
      <c r="HGG826" s="14"/>
      <c r="HGH826" s="14"/>
      <c r="HGI826" s="14"/>
      <c r="HGJ826" s="14"/>
      <c r="HGK826" s="14"/>
      <c r="HGL826" s="14"/>
      <c r="HGM826" s="14"/>
      <c r="HGN826" s="14"/>
      <c r="HGO826" s="14"/>
      <c r="HGP826" s="14"/>
      <c r="HGQ826" s="14"/>
      <c r="HGR826" s="14"/>
      <c r="HGS826" s="14"/>
      <c r="HGT826" s="14"/>
      <c r="HGU826" s="14"/>
      <c r="HGV826" s="14"/>
      <c r="HGW826" s="14"/>
      <c r="HGX826" s="14"/>
      <c r="HGY826" s="14"/>
      <c r="HGZ826" s="14"/>
      <c r="HHA826" s="14"/>
      <c r="HHB826" s="14"/>
      <c r="HHC826" s="14"/>
      <c r="HHD826" s="14"/>
      <c r="HHE826" s="14"/>
      <c r="HHF826" s="14"/>
      <c r="HHG826" s="14"/>
      <c r="HHH826" s="14"/>
      <c r="HHI826" s="14"/>
      <c r="HHJ826" s="14"/>
      <c r="HHK826" s="14"/>
      <c r="HHL826" s="14"/>
      <c r="HHM826" s="14"/>
      <c r="HHN826" s="14"/>
      <c r="HHO826" s="14"/>
      <c r="HHP826" s="14"/>
      <c r="HHQ826" s="14"/>
      <c r="HHR826" s="14"/>
      <c r="HHS826" s="14"/>
      <c r="HHT826" s="14"/>
      <c r="HHU826" s="14"/>
      <c r="HHV826" s="14"/>
      <c r="HHW826" s="14"/>
      <c r="HHX826" s="14"/>
      <c r="HHY826" s="14"/>
      <c r="HHZ826" s="14"/>
      <c r="HIA826" s="14"/>
      <c r="HIB826" s="14"/>
      <c r="HIC826" s="14"/>
      <c r="HID826" s="14"/>
      <c r="HIE826" s="14"/>
      <c r="HIF826" s="14"/>
      <c r="HIG826" s="14"/>
      <c r="HIH826" s="14"/>
      <c r="HII826" s="14"/>
      <c r="HIJ826" s="14"/>
      <c r="HIK826" s="14"/>
      <c r="HIL826" s="14"/>
      <c r="HIM826" s="14"/>
      <c r="HIN826" s="14"/>
      <c r="HIO826" s="14"/>
      <c r="HIP826" s="14"/>
      <c r="HIQ826" s="14"/>
      <c r="HIR826" s="14"/>
      <c r="HIS826" s="14"/>
      <c r="HIT826" s="14"/>
      <c r="HIU826" s="14"/>
      <c r="HIV826" s="14"/>
      <c r="HIW826" s="14"/>
      <c r="HIX826" s="14"/>
      <c r="HIY826" s="14"/>
      <c r="HIZ826" s="14"/>
      <c r="HJA826" s="14"/>
      <c r="HJB826" s="14"/>
      <c r="HJC826" s="14"/>
      <c r="HJD826" s="14"/>
      <c r="HJE826" s="14"/>
      <c r="HJF826" s="14"/>
      <c r="HJG826" s="14"/>
      <c r="HJH826" s="14"/>
      <c r="HJI826" s="14"/>
      <c r="HJJ826" s="14"/>
      <c r="HJK826" s="14"/>
      <c r="HJL826" s="14"/>
      <c r="HJM826" s="14"/>
      <c r="HJN826" s="14"/>
      <c r="HJO826" s="14"/>
      <c r="HJP826" s="14"/>
      <c r="HJQ826" s="14"/>
      <c r="HJR826" s="14"/>
      <c r="HJS826" s="14"/>
      <c r="HJT826" s="14"/>
      <c r="HJU826" s="14"/>
      <c r="HJV826" s="14"/>
      <c r="HJW826" s="14"/>
      <c r="HJX826" s="14"/>
      <c r="HJY826" s="14"/>
      <c r="HJZ826" s="14"/>
      <c r="HKA826" s="14"/>
      <c r="HKB826" s="14"/>
      <c r="HKC826" s="14"/>
      <c r="HKD826" s="14"/>
      <c r="HKE826" s="14"/>
      <c r="HKF826" s="14"/>
      <c r="HKG826" s="14"/>
      <c r="HKH826" s="14"/>
      <c r="HKI826" s="14"/>
      <c r="HKJ826" s="14"/>
      <c r="HKK826" s="14"/>
      <c r="HKL826" s="14"/>
      <c r="HKM826" s="14"/>
      <c r="HKN826" s="14"/>
      <c r="HKO826" s="14"/>
      <c r="HKP826" s="14"/>
      <c r="HKQ826" s="14"/>
      <c r="HKR826" s="14"/>
      <c r="HKS826" s="14"/>
      <c r="HKT826" s="14"/>
      <c r="HKU826" s="14"/>
      <c r="HKV826" s="14"/>
      <c r="HKW826" s="14"/>
      <c r="HKX826" s="14"/>
      <c r="HKY826" s="14"/>
      <c r="HKZ826" s="14"/>
      <c r="HLA826" s="14"/>
      <c r="HLB826" s="14"/>
      <c r="HLC826" s="14"/>
      <c r="HLD826" s="14"/>
      <c r="HLE826" s="14"/>
      <c r="HLF826" s="14"/>
      <c r="HLG826" s="14"/>
      <c r="HLH826" s="14"/>
      <c r="HLI826" s="14"/>
      <c r="HLJ826" s="14"/>
      <c r="HLK826" s="14"/>
      <c r="HLL826" s="14"/>
      <c r="HLM826" s="14"/>
      <c r="HLN826" s="14"/>
      <c r="HLO826" s="14"/>
      <c r="HLP826" s="14"/>
      <c r="HLQ826" s="14"/>
      <c r="HLR826" s="14"/>
      <c r="HLS826" s="14"/>
      <c r="HLT826" s="14"/>
      <c r="HLU826" s="14"/>
      <c r="HLV826" s="14"/>
      <c r="HLW826" s="14"/>
      <c r="HLX826" s="14"/>
      <c r="HLY826" s="14"/>
      <c r="HLZ826" s="14"/>
      <c r="HMA826" s="14"/>
      <c r="HMB826" s="14"/>
      <c r="HMC826" s="14"/>
      <c r="HMD826" s="14"/>
      <c r="HME826" s="14"/>
      <c r="HMF826" s="14"/>
      <c r="HMG826" s="14"/>
      <c r="HMH826" s="14"/>
      <c r="HMI826" s="14"/>
      <c r="HMJ826" s="14"/>
      <c r="HMK826" s="14"/>
      <c r="HML826" s="14"/>
      <c r="HMM826" s="14"/>
      <c r="HMN826" s="14"/>
      <c r="HMO826" s="14"/>
      <c r="HMP826" s="14"/>
      <c r="HMQ826" s="14"/>
      <c r="HMR826" s="14"/>
      <c r="HMS826" s="14"/>
      <c r="HMT826" s="14"/>
      <c r="HMU826" s="14"/>
      <c r="HMV826" s="14"/>
      <c r="HMW826" s="14"/>
      <c r="HMX826" s="14"/>
      <c r="HMY826" s="14"/>
      <c r="HMZ826" s="14"/>
      <c r="HNA826" s="14"/>
      <c r="HNB826" s="14"/>
      <c r="HNC826" s="14"/>
      <c r="HND826" s="14"/>
      <c r="HNE826" s="14"/>
      <c r="HNF826" s="14"/>
      <c r="HNG826" s="14"/>
      <c r="HNH826" s="14"/>
      <c r="HNI826" s="14"/>
      <c r="HNJ826" s="14"/>
      <c r="HNK826" s="14"/>
      <c r="HNL826" s="14"/>
      <c r="HNM826" s="14"/>
      <c r="HNN826" s="14"/>
      <c r="HNO826" s="14"/>
      <c r="HNP826" s="14"/>
      <c r="HNQ826" s="14"/>
      <c r="HNR826" s="14"/>
      <c r="HNS826" s="14"/>
      <c r="HNT826" s="14"/>
      <c r="HNU826" s="14"/>
      <c r="HNV826" s="14"/>
      <c r="HNW826" s="14"/>
      <c r="HNX826" s="14"/>
      <c r="HNY826" s="14"/>
      <c r="HNZ826" s="14"/>
      <c r="HOA826" s="14"/>
      <c r="HOB826" s="14"/>
      <c r="HOC826" s="14"/>
      <c r="HOD826" s="14"/>
      <c r="HOE826" s="14"/>
      <c r="HOF826" s="14"/>
      <c r="HOG826" s="14"/>
      <c r="HOH826" s="14"/>
      <c r="HOI826" s="14"/>
      <c r="HOJ826" s="14"/>
      <c r="HOK826" s="14"/>
      <c r="HOL826" s="14"/>
      <c r="HOM826" s="14"/>
      <c r="HON826" s="14"/>
      <c r="HOO826" s="14"/>
      <c r="HOP826" s="14"/>
      <c r="HOQ826" s="14"/>
      <c r="HOR826" s="14"/>
      <c r="HOS826" s="14"/>
      <c r="HOT826" s="14"/>
      <c r="HOU826" s="14"/>
      <c r="HOV826" s="14"/>
      <c r="HOW826" s="14"/>
      <c r="HOX826" s="14"/>
      <c r="HOY826" s="14"/>
      <c r="HOZ826" s="14"/>
      <c r="HPA826" s="14"/>
      <c r="HPB826" s="14"/>
      <c r="HPC826" s="14"/>
      <c r="HPD826" s="14"/>
      <c r="HPE826" s="14"/>
      <c r="HPF826" s="14"/>
      <c r="HPG826" s="14"/>
      <c r="HPH826" s="14"/>
      <c r="HPI826" s="14"/>
      <c r="HPJ826" s="14"/>
      <c r="HPK826" s="14"/>
      <c r="HPL826" s="14"/>
      <c r="HPM826" s="14"/>
      <c r="HPN826" s="14"/>
      <c r="HPO826" s="14"/>
      <c r="HPP826" s="14"/>
      <c r="HPQ826" s="14"/>
      <c r="HPR826" s="14"/>
      <c r="HPS826" s="14"/>
      <c r="HPT826" s="14"/>
      <c r="HPU826" s="14"/>
      <c r="HPV826" s="14"/>
      <c r="HPW826" s="14"/>
      <c r="HPX826" s="14"/>
      <c r="HPY826" s="14"/>
      <c r="HPZ826" s="14"/>
      <c r="HQA826" s="14"/>
      <c r="HQB826" s="14"/>
      <c r="HQC826" s="14"/>
      <c r="HQD826" s="14"/>
      <c r="HQE826" s="14"/>
      <c r="HQF826" s="14"/>
      <c r="HQG826" s="14"/>
      <c r="HQH826" s="14"/>
      <c r="HQI826" s="14"/>
      <c r="HQJ826" s="14"/>
      <c r="HQK826" s="14"/>
      <c r="HQL826" s="14"/>
      <c r="HQM826" s="14"/>
      <c r="HQN826" s="14"/>
      <c r="HQO826" s="14"/>
      <c r="HQP826" s="14"/>
      <c r="HQQ826" s="14"/>
      <c r="HQR826" s="14"/>
      <c r="HQS826" s="14"/>
      <c r="HQT826" s="14"/>
      <c r="HQU826" s="14"/>
      <c r="HQV826" s="14"/>
      <c r="HQW826" s="14"/>
      <c r="HQX826" s="14"/>
      <c r="HQY826" s="14"/>
      <c r="HQZ826" s="14"/>
      <c r="HRA826" s="14"/>
      <c r="HRB826" s="14"/>
      <c r="HRC826" s="14"/>
      <c r="HRD826" s="14"/>
      <c r="HRE826" s="14"/>
      <c r="HRF826" s="14"/>
      <c r="HRG826" s="14"/>
      <c r="HRH826" s="14"/>
      <c r="HRI826" s="14"/>
      <c r="HRJ826" s="14"/>
      <c r="HRK826" s="14"/>
      <c r="HRL826" s="14"/>
      <c r="HRM826" s="14"/>
      <c r="HRN826" s="14"/>
      <c r="HRO826" s="14"/>
      <c r="HRP826" s="14"/>
      <c r="HRQ826" s="14"/>
      <c r="HRR826" s="14"/>
      <c r="HRS826" s="14"/>
      <c r="HRT826" s="14"/>
      <c r="HRU826" s="14"/>
      <c r="HRV826" s="14"/>
      <c r="HRW826" s="14"/>
      <c r="HRX826" s="14"/>
      <c r="HRY826" s="14"/>
      <c r="HRZ826" s="14"/>
      <c r="HSA826" s="14"/>
      <c r="HSB826" s="14"/>
      <c r="HSC826" s="14"/>
      <c r="HSD826" s="14"/>
      <c r="HSE826" s="14"/>
      <c r="HSF826" s="14"/>
      <c r="HSG826" s="14"/>
      <c r="HSH826" s="14"/>
      <c r="HSI826" s="14"/>
      <c r="HSJ826" s="14"/>
      <c r="HSK826" s="14"/>
      <c r="HSL826" s="14"/>
      <c r="HSM826" s="14"/>
      <c r="HSN826" s="14"/>
      <c r="HSO826" s="14"/>
      <c r="HSP826" s="14"/>
      <c r="HSQ826" s="14"/>
      <c r="HSR826" s="14"/>
      <c r="HSS826" s="14"/>
      <c r="HST826" s="14"/>
      <c r="HSU826" s="14"/>
      <c r="HSV826" s="14"/>
      <c r="HSW826" s="14"/>
      <c r="HSX826" s="14"/>
      <c r="HSY826" s="14"/>
      <c r="HSZ826" s="14"/>
      <c r="HTA826" s="14"/>
      <c r="HTB826" s="14"/>
      <c r="HTC826" s="14"/>
      <c r="HTD826" s="14"/>
      <c r="HTE826" s="14"/>
      <c r="HTF826" s="14"/>
      <c r="HTG826" s="14"/>
      <c r="HTH826" s="14"/>
      <c r="HTI826" s="14"/>
      <c r="HTJ826" s="14"/>
      <c r="HTK826" s="14"/>
      <c r="HTL826" s="14"/>
      <c r="HTM826" s="14"/>
      <c r="HTN826" s="14"/>
      <c r="HTO826" s="14"/>
      <c r="HTP826" s="14"/>
      <c r="HTQ826" s="14"/>
      <c r="HTR826" s="14"/>
      <c r="HTS826" s="14"/>
      <c r="HTT826" s="14"/>
      <c r="HTU826" s="14"/>
      <c r="HTV826" s="14"/>
      <c r="HTW826" s="14"/>
      <c r="HTX826" s="14"/>
      <c r="HTY826" s="14"/>
      <c r="HTZ826" s="14"/>
      <c r="HUA826" s="14"/>
      <c r="HUB826" s="14"/>
      <c r="HUC826" s="14"/>
      <c r="HUD826" s="14"/>
      <c r="HUE826" s="14"/>
      <c r="HUF826" s="14"/>
      <c r="HUG826" s="14"/>
      <c r="HUH826" s="14"/>
      <c r="HUI826" s="14"/>
      <c r="HUJ826" s="14"/>
      <c r="HUK826" s="14"/>
      <c r="HUL826" s="14"/>
      <c r="HUM826" s="14"/>
      <c r="HUN826" s="14"/>
      <c r="HUO826" s="14"/>
      <c r="HUP826" s="14"/>
      <c r="HUQ826" s="14"/>
      <c r="HUR826" s="14"/>
      <c r="HUS826" s="14"/>
      <c r="HUT826" s="14"/>
      <c r="HUU826" s="14"/>
      <c r="HUV826" s="14"/>
      <c r="HUW826" s="14"/>
      <c r="HUX826" s="14"/>
      <c r="HUY826" s="14"/>
      <c r="HUZ826" s="14"/>
      <c r="HVA826" s="14"/>
      <c r="HVB826" s="14"/>
      <c r="HVC826" s="14"/>
      <c r="HVD826" s="14"/>
      <c r="HVE826" s="14"/>
      <c r="HVF826" s="14"/>
      <c r="HVG826" s="14"/>
      <c r="HVH826" s="14"/>
      <c r="HVI826" s="14"/>
      <c r="HVJ826" s="14"/>
      <c r="HVK826" s="14"/>
      <c r="HVL826" s="14"/>
      <c r="HVM826" s="14"/>
      <c r="HVN826" s="14"/>
      <c r="HVO826" s="14"/>
      <c r="HVP826" s="14"/>
      <c r="HVQ826" s="14"/>
      <c r="HVR826" s="14"/>
      <c r="HVS826" s="14"/>
      <c r="HVT826" s="14"/>
      <c r="HVU826" s="14"/>
      <c r="HVV826" s="14"/>
      <c r="HVW826" s="14"/>
      <c r="HVX826" s="14"/>
      <c r="HVY826" s="14"/>
      <c r="HVZ826" s="14"/>
      <c r="HWA826" s="14"/>
      <c r="HWB826" s="14"/>
      <c r="HWC826" s="14"/>
      <c r="HWD826" s="14"/>
      <c r="HWE826" s="14"/>
      <c r="HWF826" s="14"/>
      <c r="HWG826" s="14"/>
      <c r="HWH826" s="14"/>
      <c r="HWI826" s="14"/>
      <c r="HWJ826" s="14"/>
      <c r="HWK826" s="14"/>
      <c r="HWL826" s="14"/>
      <c r="HWM826" s="14"/>
      <c r="HWN826" s="14"/>
      <c r="HWO826" s="14"/>
      <c r="HWP826" s="14"/>
      <c r="HWQ826" s="14"/>
      <c r="HWR826" s="14"/>
      <c r="HWS826" s="14"/>
      <c r="HWT826" s="14"/>
      <c r="HWU826" s="14"/>
      <c r="HWV826" s="14"/>
      <c r="HWW826" s="14"/>
      <c r="HWX826" s="14"/>
      <c r="HWY826" s="14"/>
      <c r="HWZ826" s="14"/>
      <c r="HXA826" s="14"/>
      <c r="HXB826" s="14"/>
      <c r="HXC826" s="14"/>
      <c r="HXD826" s="14"/>
      <c r="HXE826" s="14"/>
      <c r="HXF826" s="14"/>
      <c r="HXG826" s="14"/>
      <c r="HXH826" s="14"/>
      <c r="HXI826" s="14"/>
      <c r="HXJ826" s="14"/>
      <c r="HXK826" s="14"/>
      <c r="HXL826" s="14"/>
      <c r="HXM826" s="14"/>
      <c r="HXN826" s="14"/>
      <c r="HXO826" s="14"/>
      <c r="HXP826" s="14"/>
      <c r="HXQ826" s="14"/>
      <c r="HXR826" s="14"/>
      <c r="HXS826" s="14"/>
      <c r="HXT826" s="14"/>
      <c r="HXU826" s="14"/>
      <c r="HXV826" s="14"/>
      <c r="HXW826" s="14"/>
      <c r="HXX826" s="14"/>
      <c r="HXY826" s="14"/>
      <c r="HXZ826" s="14"/>
      <c r="HYA826" s="14"/>
      <c r="HYB826" s="14"/>
      <c r="HYC826" s="14"/>
      <c r="HYD826" s="14"/>
      <c r="HYE826" s="14"/>
      <c r="HYF826" s="14"/>
      <c r="HYG826" s="14"/>
      <c r="HYH826" s="14"/>
      <c r="HYI826" s="14"/>
      <c r="HYJ826" s="14"/>
      <c r="HYK826" s="14"/>
      <c r="HYL826" s="14"/>
      <c r="HYM826" s="14"/>
      <c r="HYN826" s="14"/>
      <c r="HYO826" s="14"/>
      <c r="HYP826" s="14"/>
      <c r="HYQ826" s="14"/>
      <c r="HYR826" s="14"/>
      <c r="HYS826" s="14"/>
      <c r="HYT826" s="14"/>
      <c r="HYU826" s="14"/>
      <c r="HYV826" s="14"/>
      <c r="HYW826" s="14"/>
      <c r="HYX826" s="14"/>
      <c r="HYY826" s="14"/>
      <c r="HYZ826" s="14"/>
      <c r="HZA826" s="14"/>
      <c r="HZB826" s="14"/>
      <c r="HZC826" s="14"/>
      <c r="HZD826" s="14"/>
      <c r="HZE826" s="14"/>
      <c r="HZF826" s="14"/>
      <c r="HZG826" s="14"/>
      <c r="HZH826" s="14"/>
      <c r="HZI826" s="14"/>
      <c r="HZJ826" s="14"/>
      <c r="HZK826" s="14"/>
      <c r="HZL826" s="14"/>
      <c r="HZM826" s="14"/>
      <c r="HZN826" s="14"/>
      <c r="HZO826" s="14"/>
      <c r="HZP826" s="14"/>
      <c r="HZQ826" s="14"/>
      <c r="HZR826" s="14"/>
      <c r="HZS826" s="14"/>
      <c r="HZT826" s="14"/>
      <c r="HZU826" s="14"/>
      <c r="HZV826" s="14"/>
      <c r="HZW826" s="14"/>
      <c r="HZX826" s="14"/>
      <c r="HZY826" s="14"/>
      <c r="HZZ826" s="14"/>
      <c r="IAA826" s="14"/>
      <c r="IAB826" s="14"/>
      <c r="IAC826" s="14"/>
      <c r="IAD826" s="14"/>
      <c r="IAE826" s="14"/>
      <c r="IAF826" s="14"/>
      <c r="IAG826" s="14"/>
      <c r="IAH826" s="14"/>
      <c r="IAI826" s="14"/>
      <c r="IAJ826" s="14"/>
      <c r="IAK826" s="14"/>
      <c r="IAL826" s="14"/>
      <c r="IAM826" s="14"/>
      <c r="IAN826" s="14"/>
      <c r="IAO826" s="14"/>
      <c r="IAP826" s="14"/>
      <c r="IAQ826" s="14"/>
      <c r="IAR826" s="14"/>
      <c r="IAS826" s="14"/>
      <c r="IAT826" s="14"/>
      <c r="IAU826" s="14"/>
      <c r="IAV826" s="14"/>
      <c r="IAW826" s="14"/>
      <c r="IAX826" s="14"/>
      <c r="IAY826" s="14"/>
      <c r="IAZ826" s="14"/>
      <c r="IBA826" s="14"/>
      <c r="IBB826" s="14"/>
      <c r="IBC826" s="14"/>
      <c r="IBD826" s="14"/>
      <c r="IBE826" s="14"/>
      <c r="IBF826" s="14"/>
      <c r="IBG826" s="14"/>
      <c r="IBH826" s="14"/>
      <c r="IBI826" s="14"/>
      <c r="IBJ826" s="14"/>
      <c r="IBK826" s="14"/>
      <c r="IBL826" s="14"/>
      <c r="IBM826" s="14"/>
      <c r="IBN826" s="14"/>
      <c r="IBO826" s="14"/>
      <c r="IBP826" s="14"/>
      <c r="IBQ826" s="14"/>
      <c r="IBR826" s="14"/>
      <c r="IBS826" s="14"/>
      <c r="IBT826" s="14"/>
      <c r="IBU826" s="14"/>
      <c r="IBV826" s="14"/>
      <c r="IBW826" s="14"/>
      <c r="IBX826" s="14"/>
      <c r="IBY826" s="14"/>
      <c r="IBZ826" s="14"/>
      <c r="ICA826" s="14"/>
      <c r="ICB826" s="14"/>
      <c r="ICC826" s="14"/>
      <c r="ICD826" s="14"/>
      <c r="ICE826" s="14"/>
      <c r="ICF826" s="14"/>
      <c r="ICG826" s="14"/>
      <c r="ICH826" s="14"/>
      <c r="ICI826" s="14"/>
      <c r="ICJ826" s="14"/>
      <c r="ICK826" s="14"/>
      <c r="ICL826" s="14"/>
      <c r="ICM826" s="14"/>
      <c r="ICN826" s="14"/>
      <c r="ICO826" s="14"/>
      <c r="ICP826" s="14"/>
      <c r="ICQ826" s="14"/>
      <c r="ICR826" s="14"/>
      <c r="ICS826" s="14"/>
      <c r="ICT826" s="14"/>
      <c r="ICU826" s="14"/>
      <c r="ICV826" s="14"/>
      <c r="ICW826" s="14"/>
      <c r="ICX826" s="14"/>
      <c r="ICY826" s="14"/>
      <c r="ICZ826" s="14"/>
      <c r="IDA826" s="14"/>
      <c r="IDB826" s="14"/>
      <c r="IDC826" s="14"/>
      <c r="IDD826" s="14"/>
      <c r="IDE826" s="14"/>
      <c r="IDF826" s="14"/>
      <c r="IDG826" s="14"/>
      <c r="IDH826" s="14"/>
      <c r="IDI826" s="14"/>
      <c r="IDJ826" s="14"/>
      <c r="IDK826" s="14"/>
      <c r="IDL826" s="14"/>
      <c r="IDM826" s="14"/>
      <c r="IDN826" s="14"/>
      <c r="IDO826" s="14"/>
      <c r="IDP826" s="14"/>
      <c r="IDQ826" s="14"/>
      <c r="IDR826" s="14"/>
      <c r="IDS826" s="14"/>
      <c r="IDT826" s="14"/>
      <c r="IDU826" s="14"/>
      <c r="IDV826" s="14"/>
      <c r="IDW826" s="14"/>
      <c r="IDX826" s="14"/>
      <c r="IDY826" s="14"/>
      <c r="IDZ826" s="14"/>
      <c r="IEA826" s="14"/>
      <c r="IEB826" s="14"/>
      <c r="IEC826" s="14"/>
      <c r="IED826" s="14"/>
      <c r="IEE826" s="14"/>
      <c r="IEF826" s="14"/>
      <c r="IEG826" s="14"/>
      <c r="IEH826" s="14"/>
      <c r="IEI826" s="14"/>
      <c r="IEJ826" s="14"/>
      <c r="IEK826" s="14"/>
      <c r="IEL826" s="14"/>
      <c r="IEM826" s="14"/>
      <c r="IEN826" s="14"/>
      <c r="IEO826" s="14"/>
      <c r="IEP826" s="14"/>
      <c r="IEQ826" s="14"/>
      <c r="IER826" s="14"/>
      <c r="IES826" s="14"/>
      <c r="IET826" s="14"/>
      <c r="IEU826" s="14"/>
      <c r="IEV826" s="14"/>
      <c r="IEW826" s="14"/>
      <c r="IEX826" s="14"/>
      <c r="IEY826" s="14"/>
      <c r="IEZ826" s="14"/>
      <c r="IFA826" s="14"/>
      <c r="IFB826" s="14"/>
      <c r="IFC826" s="14"/>
      <c r="IFD826" s="14"/>
      <c r="IFE826" s="14"/>
      <c r="IFF826" s="14"/>
      <c r="IFG826" s="14"/>
      <c r="IFH826" s="14"/>
      <c r="IFI826" s="14"/>
      <c r="IFJ826" s="14"/>
      <c r="IFK826" s="14"/>
      <c r="IFL826" s="14"/>
      <c r="IFM826" s="14"/>
      <c r="IFN826" s="14"/>
      <c r="IFO826" s="14"/>
      <c r="IFP826" s="14"/>
      <c r="IFQ826" s="14"/>
      <c r="IFR826" s="14"/>
      <c r="IFS826" s="14"/>
      <c r="IFT826" s="14"/>
      <c r="IFU826" s="14"/>
      <c r="IFV826" s="14"/>
      <c r="IFW826" s="14"/>
      <c r="IFX826" s="14"/>
      <c r="IFY826" s="14"/>
      <c r="IFZ826" s="14"/>
      <c r="IGA826" s="14"/>
      <c r="IGB826" s="14"/>
      <c r="IGC826" s="14"/>
      <c r="IGD826" s="14"/>
      <c r="IGE826" s="14"/>
      <c r="IGF826" s="14"/>
      <c r="IGG826" s="14"/>
      <c r="IGH826" s="14"/>
      <c r="IGI826" s="14"/>
      <c r="IGJ826" s="14"/>
      <c r="IGK826" s="14"/>
      <c r="IGL826" s="14"/>
      <c r="IGM826" s="14"/>
      <c r="IGN826" s="14"/>
      <c r="IGO826" s="14"/>
      <c r="IGP826" s="14"/>
      <c r="IGQ826" s="14"/>
      <c r="IGR826" s="14"/>
      <c r="IGS826" s="14"/>
      <c r="IGT826" s="14"/>
      <c r="IGU826" s="14"/>
      <c r="IGV826" s="14"/>
      <c r="IGW826" s="14"/>
      <c r="IGX826" s="14"/>
      <c r="IGY826" s="14"/>
      <c r="IGZ826" s="14"/>
      <c r="IHA826" s="14"/>
      <c r="IHB826" s="14"/>
      <c r="IHC826" s="14"/>
      <c r="IHD826" s="14"/>
      <c r="IHE826" s="14"/>
      <c r="IHF826" s="14"/>
      <c r="IHG826" s="14"/>
      <c r="IHH826" s="14"/>
      <c r="IHI826" s="14"/>
      <c r="IHJ826" s="14"/>
      <c r="IHK826" s="14"/>
      <c r="IHL826" s="14"/>
      <c r="IHM826" s="14"/>
      <c r="IHN826" s="14"/>
      <c r="IHO826" s="14"/>
      <c r="IHP826" s="14"/>
      <c r="IHQ826" s="14"/>
      <c r="IHR826" s="14"/>
      <c r="IHS826" s="14"/>
      <c r="IHT826" s="14"/>
      <c r="IHU826" s="14"/>
      <c r="IHV826" s="14"/>
      <c r="IHW826" s="14"/>
      <c r="IHX826" s="14"/>
      <c r="IHY826" s="14"/>
      <c r="IHZ826" s="14"/>
      <c r="IIA826" s="14"/>
      <c r="IIB826" s="14"/>
      <c r="IIC826" s="14"/>
      <c r="IID826" s="14"/>
      <c r="IIE826" s="14"/>
      <c r="IIF826" s="14"/>
      <c r="IIG826" s="14"/>
      <c r="IIH826" s="14"/>
      <c r="III826" s="14"/>
      <c r="IIJ826" s="14"/>
      <c r="IIK826" s="14"/>
      <c r="IIL826" s="14"/>
      <c r="IIM826" s="14"/>
      <c r="IIN826" s="14"/>
      <c r="IIO826" s="14"/>
      <c r="IIP826" s="14"/>
      <c r="IIQ826" s="14"/>
      <c r="IIR826" s="14"/>
      <c r="IIS826" s="14"/>
      <c r="IIT826" s="14"/>
      <c r="IIU826" s="14"/>
      <c r="IIV826" s="14"/>
      <c r="IIW826" s="14"/>
      <c r="IIX826" s="14"/>
      <c r="IIY826" s="14"/>
      <c r="IIZ826" s="14"/>
      <c r="IJA826" s="14"/>
      <c r="IJB826" s="14"/>
      <c r="IJC826" s="14"/>
      <c r="IJD826" s="14"/>
      <c r="IJE826" s="14"/>
      <c r="IJF826" s="14"/>
      <c r="IJG826" s="14"/>
      <c r="IJH826" s="14"/>
      <c r="IJI826" s="14"/>
      <c r="IJJ826" s="14"/>
      <c r="IJK826" s="14"/>
      <c r="IJL826" s="14"/>
      <c r="IJM826" s="14"/>
      <c r="IJN826" s="14"/>
      <c r="IJO826" s="14"/>
      <c r="IJP826" s="14"/>
      <c r="IJQ826" s="14"/>
      <c r="IJR826" s="14"/>
      <c r="IJS826" s="14"/>
      <c r="IJT826" s="14"/>
      <c r="IJU826" s="14"/>
      <c r="IJV826" s="14"/>
      <c r="IJW826" s="14"/>
      <c r="IJX826" s="14"/>
      <c r="IJY826" s="14"/>
      <c r="IJZ826" s="14"/>
      <c r="IKA826" s="14"/>
      <c r="IKB826" s="14"/>
      <c r="IKC826" s="14"/>
      <c r="IKD826" s="14"/>
      <c r="IKE826" s="14"/>
      <c r="IKF826" s="14"/>
      <c r="IKG826" s="14"/>
      <c r="IKH826" s="14"/>
      <c r="IKI826" s="14"/>
      <c r="IKJ826" s="14"/>
      <c r="IKK826" s="14"/>
      <c r="IKL826" s="14"/>
      <c r="IKM826" s="14"/>
      <c r="IKN826" s="14"/>
      <c r="IKO826" s="14"/>
      <c r="IKP826" s="14"/>
      <c r="IKQ826" s="14"/>
      <c r="IKR826" s="14"/>
      <c r="IKS826" s="14"/>
      <c r="IKT826" s="14"/>
      <c r="IKU826" s="14"/>
      <c r="IKV826" s="14"/>
      <c r="IKW826" s="14"/>
      <c r="IKX826" s="14"/>
      <c r="IKY826" s="14"/>
      <c r="IKZ826" s="14"/>
      <c r="ILA826" s="14"/>
      <c r="ILB826" s="14"/>
      <c r="ILC826" s="14"/>
      <c r="ILD826" s="14"/>
      <c r="ILE826" s="14"/>
      <c r="ILF826" s="14"/>
      <c r="ILG826" s="14"/>
      <c r="ILH826" s="14"/>
      <c r="ILI826" s="14"/>
      <c r="ILJ826" s="14"/>
      <c r="ILK826" s="14"/>
      <c r="ILL826" s="14"/>
      <c r="ILM826" s="14"/>
      <c r="ILN826" s="14"/>
      <c r="ILO826" s="14"/>
      <c r="ILP826" s="14"/>
      <c r="ILQ826" s="14"/>
      <c r="ILR826" s="14"/>
      <c r="ILS826" s="14"/>
      <c r="ILT826" s="14"/>
      <c r="ILU826" s="14"/>
      <c r="ILV826" s="14"/>
      <c r="ILW826" s="14"/>
      <c r="ILX826" s="14"/>
      <c r="ILY826" s="14"/>
      <c r="ILZ826" s="14"/>
      <c r="IMA826" s="14"/>
      <c r="IMB826" s="14"/>
      <c r="IMC826" s="14"/>
      <c r="IMD826" s="14"/>
      <c r="IME826" s="14"/>
      <c r="IMF826" s="14"/>
      <c r="IMG826" s="14"/>
      <c r="IMH826" s="14"/>
      <c r="IMI826" s="14"/>
      <c r="IMJ826" s="14"/>
      <c r="IMK826" s="14"/>
      <c r="IML826" s="14"/>
      <c r="IMM826" s="14"/>
      <c r="IMN826" s="14"/>
      <c r="IMO826" s="14"/>
      <c r="IMP826" s="14"/>
      <c r="IMQ826" s="14"/>
      <c r="IMR826" s="14"/>
      <c r="IMS826" s="14"/>
      <c r="IMT826" s="14"/>
      <c r="IMU826" s="14"/>
      <c r="IMV826" s="14"/>
      <c r="IMW826" s="14"/>
      <c r="IMX826" s="14"/>
      <c r="IMY826" s="14"/>
      <c r="IMZ826" s="14"/>
      <c r="INA826" s="14"/>
      <c r="INB826" s="14"/>
      <c r="INC826" s="14"/>
      <c r="IND826" s="14"/>
      <c r="INE826" s="14"/>
      <c r="INF826" s="14"/>
      <c r="ING826" s="14"/>
      <c r="INH826" s="14"/>
      <c r="INI826" s="14"/>
      <c r="INJ826" s="14"/>
      <c r="INK826" s="14"/>
      <c r="INL826" s="14"/>
      <c r="INM826" s="14"/>
      <c r="INN826" s="14"/>
      <c r="INO826" s="14"/>
      <c r="INP826" s="14"/>
      <c r="INQ826" s="14"/>
      <c r="INR826" s="14"/>
      <c r="INS826" s="14"/>
      <c r="INT826" s="14"/>
      <c r="INU826" s="14"/>
      <c r="INV826" s="14"/>
      <c r="INW826" s="14"/>
      <c r="INX826" s="14"/>
      <c r="INY826" s="14"/>
      <c r="INZ826" s="14"/>
      <c r="IOA826" s="14"/>
      <c r="IOB826" s="14"/>
      <c r="IOC826" s="14"/>
      <c r="IOD826" s="14"/>
      <c r="IOE826" s="14"/>
      <c r="IOF826" s="14"/>
      <c r="IOG826" s="14"/>
      <c r="IOH826" s="14"/>
      <c r="IOI826" s="14"/>
      <c r="IOJ826" s="14"/>
      <c r="IOK826" s="14"/>
      <c r="IOL826" s="14"/>
      <c r="IOM826" s="14"/>
      <c r="ION826" s="14"/>
      <c r="IOO826" s="14"/>
      <c r="IOP826" s="14"/>
      <c r="IOQ826" s="14"/>
      <c r="IOR826" s="14"/>
      <c r="IOS826" s="14"/>
      <c r="IOT826" s="14"/>
      <c r="IOU826" s="14"/>
      <c r="IOV826" s="14"/>
      <c r="IOW826" s="14"/>
      <c r="IOX826" s="14"/>
      <c r="IOY826" s="14"/>
      <c r="IOZ826" s="14"/>
      <c r="IPA826" s="14"/>
      <c r="IPB826" s="14"/>
      <c r="IPC826" s="14"/>
      <c r="IPD826" s="14"/>
      <c r="IPE826" s="14"/>
      <c r="IPF826" s="14"/>
      <c r="IPG826" s="14"/>
      <c r="IPH826" s="14"/>
      <c r="IPI826" s="14"/>
      <c r="IPJ826" s="14"/>
      <c r="IPK826" s="14"/>
      <c r="IPL826" s="14"/>
      <c r="IPM826" s="14"/>
      <c r="IPN826" s="14"/>
      <c r="IPO826" s="14"/>
      <c r="IPP826" s="14"/>
      <c r="IPQ826" s="14"/>
      <c r="IPR826" s="14"/>
      <c r="IPS826" s="14"/>
      <c r="IPT826" s="14"/>
      <c r="IPU826" s="14"/>
      <c r="IPV826" s="14"/>
      <c r="IPW826" s="14"/>
      <c r="IPX826" s="14"/>
      <c r="IPY826" s="14"/>
      <c r="IPZ826" s="14"/>
      <c r="IQA826" s="14"/>
      <c r="IQB826" s="14"/>
      <c r="IQC826" s="14"/>
      <c r="IQD826" s="14"/>
      <c r="IQE826" s="14"/>
      <c r="IQF826" s="14"/>
      <c r="IQG826" s="14"/>
      <c r="IQH826" s="14"/>
      <c r="IQI826" s="14"/>
      <c r="IQJ826" s="14"/>
      <c r="IQK826" s="14"/>
      <c r="IQL826" s="14"/>
      <c r="IQM826" s="14"/>
      <c r="IQN826" s="14"/>
      <c r="IQO826" s="14"/>
      <c r="IQP826" s="14"/>
      <c r="IQQ826" s="14"/>
      <c r="IQR826" s="14"/>
      <c r="IQS826" s="14"/>
      <c r="IQT826" s="14"/>
      <c r="IQU826" s="14"/>
      <c r="IQV826" s="14"/>
      <c r="IQW826" s="14"/>
      <c r="IQX826" s="14"/>
      <c r="IQY826" s="14"/>
      <c r="IQZ826" s="14"/>
      <c r="IRA826" s="14"/>
      <c r="IRB826" s="14"/>
      <c r="IRC826" s="14"/>
      <c r="IRD826" s="14"/>
      <c r="IRE826" s="14"/>
      <c r="IRF826" s="14"/>
      <c r="IRG826" s="14"/>
      <c r="IRH826" s="14"/>
      <c r="IRI826" s="14"/>
      <c r="IRJ826" s="14"/>
      <c r="IRK826" s="14"/>
      <c r="IRL826" s="14"/>
      <c r="IRM826" s="14"/>
      <c r="IRN826" s="14"/>
      <c r="IRO826" s="14"/>
      <c r="IRP826" s="14"/>
      <c r="IRQ826" s="14"/>
      <c r="IRR826" s="14"/>
      <c r="IRS826" s="14"/>
      <c r="IRT826" s="14"/>
      <c r="IRU826" s="14"/>
      <c r="IRV826" s="14"/>
      <c r="IRW826" s="14"/>
      <c r="IRX826" s="14"/>
      <c r="IRY826" s="14"/>
      <c r="IRZ826" s="14"/>
      <c r="ISA826" s="14"/>
      <c r="ISB826" s="14"/>
      <c r="ISC826" s="14"/>
      <c r="ISD826" s="14"/>
      <c r="ISE826" s="14"/>
      <c r="ISF826" s="14"/>
      <c r="ISG826" s="14"/>
      <c r="ISH826" s="14"/>
      <c r="ISI826" s="14"/>
      <c r="ISJ826" s="14"/>
      <c r="ISK826" s="14"/>
      <c r="ISL826" s="14"/>
      <c r="ISM826" s="14"/>
      <c r="ISN826" s="14"/>
      <c r="ISO826" s="14"/>
      <c r="ISP826" s="14"/>
      <c r="ISQ826" s="14"/>
      <c r="ISR826" s="14"/>
      <c r="ISS826" s="14"/>
      <c r="IST826" s="14"/>
      <c r="ISU826" s="14"/>
      <c r="ISV826" s="14"/>
      <c r="ISW826" s="14"/>
      <c r="ISX826" s="14"/>
      <c r="ISY826" s="14"/>
      <c r="ISZ826" s="14"/>
      <c r="ITA826" s="14"/>
      <c r="ITB826" s="14"/>
      <c r="ITC826" s="14"/>
      <c r="ITD826" s="14"/>
      <c r="ITE826" s="14"/>
      <c r="ITF826" s="14"/>
      <c r="ITG826" s="14"/>
      <c r="ITH826" s="14"/>
      <c r="ITI826" s="14"/>
      <c r="ITJ826" s="14"/>
      <c r="ITK826" s="14"/>
      <c r="ITL826" s="14"/>
      <c r="ITM826" s="14"/>
      <c r="ITN826" s="14"/>
      <c r="ITO826" s="14"/>
      <c r="ITP826" s="14"/>
      <c r="ITQ826" s="14"/>
      <c r="ITR826" s="14"/>
      <c r="ITS826" s="14"/>
      <c r="ITT826" s="14"/>
      <c r="ITU826" s="14"/>
      <c r="ITV826" s="14"/>
      <c r="ITW826" s="14"/>
      <c r="ITX826" s="14"/>
      <c r="ITY826" s="14"/>
      <c r="ITZ826" s="14"/>
      <c r="IUA826" s="14"/>
      <c r="IUB826" s="14"/>
      <c r="IUC826" s="14"/>
      <c r="IUD826" s="14"/>
      <c r="IUE826" s="14"/>
      <c r="IUF826" s="14"/>
      <c r="IUG826" s="14"/>
      <c r="IUH826" s="14"/>
      <c r="IUI826" s="14"/>
      <c r="IUJ826" s="14"/>
      <c r="IUK826" s="14"/>
      <c r="IUL826" s="14"/>
      <c r="IUM826" s="14"/>
      <c r="IUN826" s="14"/>
      <c r="IUO826" s="14"/>
      <c r="IUP826" s="14"/>
      <c r="IUQ826" s="14"/>
      <c r="IUR826" s="14"/>
      <c r="IUS826" s="14"/>
      <c r="IUT826" s="14"/>
      <c r="IUU826" s="14"/>
      <c r="IUV826" s="14"/>
      <c r="IUW826" s="14"/>
      <c r="IUX826" s="14"/>
      <c r="IUY826" s="14"/>
      <c r="IUZ826" s="14"/>
      <c r="IVA826" s="14"/>
      <c r="IVB826" s="14"/>
      <c r="IVC826" s="14"/>
      <c r="IVD826" s="14"/>
      <c r="IVE826" s="14"/>
      <c r="IVF826" s="14"/>
      <c r="IVG826" s="14"/>
      <c r="IVH826" s="14"/>
      <c r="IVI826" s="14"/>
      <c r="IVJ826" s="14"/>
      <c r="IVK826" s="14"/>
      <c r="IVL826" s="14"/>
      <c r="IVM826" s="14"/>
      <c r="IVN826" s="14"/>
      <c r="IVO826" s="14"/>
      <c r="IVP826" s="14"/>
      <c r="IVQ826" s="14"/>
      <c r="IVR826" s="14"/>
      <c r="IVS826" s="14"/>
      <c r="IVT826" s="14"/>
      <c r="IVU826" s="14"/>
      <c r="IVV826" s="14"/>
      <c r="IVW826" s="14"/>
      <c r="IVX826" s="14"/>
      <c r="IVY826" s="14"/>
      <c r="IVZ826" s="14"/>
      <c r="IWA826" s="14"/>
      <c r="IWB826" s="14"/>
      <c r="IWC826" s="14"/>
      <c r="IWD826" s="14"/>
      <c r="IWE826" s="14"/>
      <c r="IWF826" s="14"/>
      <c r="IWG826" s="14"/>
      <c r="IWH826" s="14"/>
      <c r="IWI826" s="14"/>
      <c r="IWJ826" s="14"/>
      <c r="IWK826" s="14"/>
      <c r="IWL826" s="14"/>
      <c r="IWM826" s="14"/>
      <c r="IWN826" s="14"/>
      <c r="IWO826" s="14"/>
      <c r="IWP826" s="14"/>
      <c r="IWQ826" s="14"/>
      <c r="IWR826" s="14"/>
      <c r="IWS826" s="14"/>
      <c r="IWT826" s="14"/>
      <c r="IWU826" s="14"/>
      <c r="IWV826" s="14"/>
      <c r="IWW826" s="14"/>
      <c r="IWX826" s="14"/>
      <c r="IWY826" s="14"/>
      <c r="IWZ826" s="14"/>
      <c r="IXA826" s="14"/>
      <c r="IXB826" s="14"/>
      <c r="IXC826" s="14"/>
      <c r="IXD826" s="14"/>
      <c r="IXE826" s="14"/>
      <c r="IXF826" s="14"/>
      <c r="IXG826" s="14"/>
      <c r="IXH826" s="14"/>
      <c r="IXI826" s="14"/>
      <c r="IXJ826" s="14"/>
      <c r="IXK826" s="14"/>
      <c r="IXL826" s="14"/>
      <c r="IXM826" s="14"/>
      <c r="IXN826" s="14"/>
      <c r="IXO826" s="14"/>
      <c r="IXP826" s="14"/>
      <c r="IXQ826" s="14"/>
      <c r="IXR826" s="14"/>
      <c r="IXS826" s="14"/>
      <c r="IXT826" s="14"/>
      <c r="IXU826" s="14"/>
      <c r="IXV826" s="14"/>
      <c r="IXW826" s="14"/>
      <c r="IXX826" s="14"/>
      <c r="IXY826" s="14"/>
      <c r="IXZ826" s="14"/>
      <c r="IYA826" s="14"/>
      <c r="IYB826" s="14"/>
      <c r="IYC826" s="14"/>
      <c r="IYD826" s="14"/>
      <c r="IYE826" s="14"/>
      <c r="IYF826" s="14"/>
      <c r="IYG826" s="14"/>
      <c r="IYH826" s="14"/>
      <c r="IYI826" s="14"/>
      <c r="IYJ826" s="14"/>
      <c r="IYK826" s="14"/>
      <c r="IYL826" s="14"/>
      <c r="IYM826" s="14"/>
      <c r="IYN826" s="14"/>
      <c r="IYO826" s="14"/>
      <c r="IYP826" s="14"/>
      <c r="IYQ826" s="14"/>
      <c r="IYR826" s="14"/>
      <c r="IYS826" s="14"/>
      <c r="IYT826" s="14"/>
      <c r="IYU826" s="14"/>
      <c r="IYV826" s="14"/>
      <c r="IYW826" s="14"/>
      <c r="IYX826" s="14"/>
      <c r="IYY826" s="14"/>
      <c r="IYZ826" s="14"/>
      <c r="IZA826" s="14"/>
      <c r="IZB826" s="14"/>
      <c r="IZC826" s="14"/>
      <c r="IZD826" s="14"/>
      <c r="IZE826" s="14"/>
      <c r="IZF826" s="14"/>
      <c r="IZG826" s="14"/>
      <c r="IZH826" s="14"/>
      <c r="IZI826" s="14"/>
      <c r="IZJ826" s="14"/>
      <c r="IZK826" s="14"/>
      <c r="IZL826" s="14"/>
      <c r="IZM826" s="14"/>
      <c r="IZN826" s="14"/>
      <c r="IZO826" s="14"/>
      <c r="IZP826" s="14"/>
      <c r="IZQ826" s="14"/>
      <c r="IZR826" s="14"/>
      <c r="IZS826" s="14"/>
      <c r="IZT826" s="14"/>
      <c r="IZU826" s="14"/>
      <c r="IZV826" s="14"/>
      <c r="IZW826" s="14"/>
      <c r="IZX826" s="14"/>
      <c r="IZY826" s="14"/>
      <c r="IZZ826" s="14"/>
      <c r="JAA826" s="14"/>
      <c r="JAB826" s="14"/>
      <c r="JAC826" s="14"/>
      <c r="JAD826" s="14"/>
      <c r="JAE826" s="14"/>
      <c r="JAF826" s="14"/>
      <c r="JAG826" s="14"/>
      <c r="JAH826" s="14"/>
      <c r="JAI826" s="14"/>
      <c r="JAJ826" s="14"/>
      <c r="JAK826" s="14"/>
      <c r="JAL826" s="14"/>
      <c r="JAM826" s="14"/>
      <c r="JAN826" s="14"/>
      <c r="JAO826" s="14"/>
      <c r="JAP826" s="14"/>
      <c r="JAQ826" s="14"/>
      <c r="JAR826" s="14"/>
      <c r="JAS826" s="14"/>
      <c r="JAT826" s="14"/>
      <c r="JAU826" s="14"/>
      <c r="JAV826" s="14"/>
      <c r="JAW826" s="14"/>
      <c r="JAX826" s="14"/>
      <c r="JAY826" s="14"/>
      <c r="JAZ826" s="14"/>
      <c r="JBA826" s="14"/>
      <c r="JBB826" s="14"/>
      <c r="JBC826" s="14"/>
      <c r="JBD826" s="14"/>
      <c r="JBE826" s="14"/>
      <c r="JBF826" s="14"/>
      <c r="JBG826" s="14"/>
      <c r="JBH826" s="14"/>
      <c r="JBI826" s="14"/>
      <c r="JBJ826" s="14"/>
      <c r="JBK826" s="14"/>
      <c r="JBL826" s="14"/>
      <c r="JBM826" s="14"/>
      <c r="JBN826" s="14"/>
      <c r="JBO826" s="14"/>
      <c r="JBP826" s="14"/>
      <c r="JBQ826" s="14"/>
      <c r="JBR826" s="14"/>
      <c r="JBS826" s="14"/>
      <c r="JBT826" s="14"/>
      <c r="JBU826" s="14"/>
      <c r="JBV826" s="14"/>
      <c r="JBW826" s="14"/>
      <c r="JBX826" s="14"/>
      <c r="JBY826" s="14"/>
      <c r="JBZ826" s="14"/>
      <c r="JCA826" s="14"/>
      <c r="JCB826" s="14"/>
      <c r="JCC826" s="14"/>
      <c r="JCD826" s="14"/>
      <c r="JCE826" s="14"/>
      <c r="JCF826" s="14"/>
      <c r="JCG826" s="14"/>
      <c r="JCH826" s="14"/>
      <c r="JCI826" s="14"/>
      <c r="JCJ826" s="14"/>
      <c r="JCK826" s="14"/>
      <c r="JCL826" s="14"/>
      <c r="JCM826" s="14"/>
      <c r="JCN826" s="14"/>
      <c r="JCO826" s="14"/>
      <c r="JCP826" s="14"/>
      <c r="JCQ826" s="14"/>
      <c r="JCR826" s="14"/>
      <c r="JCS826" s="14"/>
      <c r="JCT826" s="14"/>
      <c r="JCU826" s="14"/>
      <c r="JCV826" s="14"/>
      <c r="JCW826" s="14"/>
      <c r="JCX826" s="14"/>
      <c r="JCY826" s="14"/>
      <c r="JCZ826" s="14"/>
      <c r="JDA826" s="14"/>
      <c r="JDB826" s="14"/>
      <c r="JDC826" s="14"/>
      <c r="JDD826" s="14"/>
      <c r="JDE826" s="14"/>
      <c r="JDF826" s="14"/>
      <c r="JDG826" s="14"/>
      <c r="JDH826" s="14"/>
      <c r="JDI826" s="14"/>
      <c r="JDJ826" s="14"/>
      <c r="JDK826" s="14"/>
      <c r="JDL826" s="14"/>
      <c r="JDM826" s="14"/>
      <c r="JDN826" s="14"/>
      <c r="JDO826" s="14"/>
      <c r="JDP826" s="14"/>
      <c r="JDQ826" s="14"/>
      <c r="JDR826" s="14"/>
      <c r="JDS826" s="14"/>
      <c r="JDT826" s="14"/>
      <c r="JDU826" s="14"/>
      <c r="JDV826" s="14"/>
      <c r="JDW826" s="14"/>
      <c r="JDX826" s="14"/>
      <c r="JDY826" s="14"/>
      <c r="JDZ826" s="14"/>
      <c r="JEA826" s="14"/>
      <c r="JEB826" s="14"/>
      <c r="JEC826" s="14"/>
      <c r="JED826" s="14"/>
      <c r="JEE826" s="14"/>
      <c r="JEF826" s="14"/>
      <c r="JEG826" s="14"/>
      <c r="JEH826" s="14"/>
      <c r="JEI826" s="14"/>
      <c r="JEJ826" s="14"/>
      <c r="JEK826" s="14"/>
      <c r="JEL826" s="14"/>
      <c r="JEM826" s="14"/>
      <c r="JEN826" s="14"/>
      <c r="JEO826" s="14"/>
      <c r="JEP826" s="14"/>
      <c r="JEQ826" s="14"/>
      <c r="JER826" s="14"/>
      <c r="JES826" s="14"/>
      <c r="JET826" s="14"/>
      <c r="JEU826" s="14"/>
      <c r="JEV826" s="14"/>
      <c r="JEW826" s="14"/>
      <c r="JEX826" s="14"/>
      <c r="JEY826" s="14"/>
      <c r="JEZ826" s="14"/>
      <c r="JFA826" s="14"/>
      <c r="JFB826" s="14"/>
      <c r="JFC826" s="14"/>
      <c r="JFD826" s="14"/>
      <c r="JFE826" s="14"/>
      <c r="JFF826" s="14"/>
      <c r="JFG826" s="14"/>
      <c r="JFH826" s="14"/>
      <c r="JFI826" s="14"/>
      <c r="JFJ826" s="14"/>
      <c r="JFK826" s="14"/>
      <c r="JFL826" s="14"/>
      <c r="JFM826" s="14"/>
      <c r="JFN826" s="14"/>
      <c r="JFO826" s="14"/>
      <c r="JFP826" s="14"/>
      <c r="JFQ826" s="14"/>
      <c r="JFR826" s="14"/>
      <c r="JFS826" s="14"/>
      <c r="JFT826" s="14"/>
      <c r="JFU826" s="14"/>
      <c r="JFV826" s="14"/>
      <c r="JFW826" s="14"/>
      <c r="JFX826" s="14"/>
      <c r="JFY826" s="14"/>
      <c r="JFZ826" s="14"/>
      <c r="JGA826" s="14"/>
      <c r="JGB826" s="14"/>
      <c r="JGC826" s="14"/>
      <c r="JGD826" s="14"/>
      <c r="JGE826" s="14"/>
      <c r="JGF826" s="14"/>
      <c r="JGG826" s="14"/>
      <c r="JGH826" s="14"/>
      <c r="JGI826" s="14"/>
      <c r="JGJ826" s="14"/>
      <c r="JGK826" s="14"/>
      <c r="JGL826" s="14"/>
      <c r="JGM826" s="14"/>
      <c r="JGN826" s="14"/>
      <c r="JGO826" s="14"/>
      <c r="JGP826" s="14"/>
      <c r="JGQ826" s="14"/>
      <c r="JGR826" s="14"/>
      <c r="JGS826" s="14"/>
      <c r="JGT826" s="14"/>
      <c r="JGU826" s="14"/>
      <c r="JGV826" s="14"/>
      <c r="JGW826" s="14"/>
      <c r="JGX826" s="14"/>
      <c r="JGY826" s="14"/>
      <c r="JGZ826" s="14"/>
      <c r="JHA826" s="14"/>
      <c r="JHB826" s="14"/>
      <c r="JHC826" s="14"/>
      <c r="JHD826" s="14"/>
      <c r="JHE826" s="14"/>
      <c r="JHF826" s="14"/>
      <c r="JHG826" s="14"/>
      <c r="JHH826" s="14"/>
      <c r="JHI826" s="14"/>
      <c r="JHJ826" s="14"/>
      <c r="JHK826" s="14"/>
      <c r="JHL826" s="14"/>
      <c r="JHM826" s="14"/>
      <c r="JHN826" s="14"/>
      <c r="JHO826" s="14"/>
      <c r="JHP826" s="14"/>
      <c r="JHQ826" s="14"/>
      <c r="JHR826" s="14"/>
      <c r="JHS826" s="14"/>
      <c r="JHT826" s="14"/>
      <c r="JHU826" s="14"/>
      <c r="JHV826" s="14"/>
      <c r="JHW826" s="14"/>
      <c r="JHX826" s="14"/>
      <c r="JHY826" s="14"/>
      <c r="JHZ826" s="14"/>
      <c r="JIA826" s="14"/>
      <c r="JIB826" s="14"/>
      <c r="JIC826" s="14"/>
      <c r="JID826" s="14"/>
      <c r="JIE826" s="14"/>
      <c r="JIF826" s="14"/>
      <c r="JIG826" s="14"/>
      <c r="JIH826" s="14"/>
      <c r="JII826" s="14"/>
      <c r="JIJ826" s="14"/>
      <c r="JIK826" s="14"/>
      <c r="JIL826" s="14"/>
      <c r="JIM826" s="14"/>
      <c r="JIN826" s="14"/>
      <c r="JIO826" s="14"/>
      <c r="JIP826" s="14"/>
      <c r="JIQ826" s="14"/>
      <c r="JIR826" s="14"/>
      <c r="JIS826" s="14"/>
      <c r="JIT826" s="14"/>
      <c r="JIU826" s="14"/>
      <c r="JIV826" s="14"/>
      <c r="JIW826" s="14"/>
      <c r="JIX826" s="14"/>
      <c r="JIY826" s="14"/>
      <c r="JIZ826" s="14"/>
      <c r="JJA826" s="14"/>
      <c r="JJB826" s="14"/>
      <c r="JJC826" s="14"/>
      <c r="JJD826" s="14"/>
      <c r="JJE826" s="14"/>
      <c r="JJF826" s="14"/>
      <c r="JJG826" s="14"/>
      <c r="JJH826" s="14"/>
      <c r="JJI826" s="14"/>
      <c r="JJJ826" s="14"/>
      <c r="JJK826" s="14"/>
      <c r="JJL826" s="14"/>
      <c r="JJM826" s="14"/>
      <c r="JJN826" s="14"/>
      <c r="JJO826" s="14"/>
      <c r="JJP826" s="14"/>
      <c r="JJQ826" s="14"/>
      <c r="JJR826" s="14"/>
      <c r="JJS826" s="14"/>
      <c r="JJT826" s="14"/>
      <c r="JJU826" s="14"/>
      <c r="JJV826" s="14"/>
      <c r="JJW826" s="14"/>
      <c r="JJX826" s="14"/>
      <c r="JJY826" s="14"/>
      <c r="JJZ826" s="14"/>
      <c r="JKA826" s="14"/>
      <c r="JKB826" s="14"/>
      <c r="JKC826" s="14"/>
      <c r="JKD826" s="14"/>
      <c r="JKE826" s="14"/>
      <c r="JKF826" s="14"/>
      <c r="JKG826" s="14"/>
      <c r="JKH826" s="14"/>
      <c r="JKI826" s="14"/>
      <c r="JKJ826" s="14"/>
      <c r="JKK826" s="14"/>
      <c r="JKL826" s="14"/>
      <c r="JKM826" s="14"/>
      <c r="JKN826" s="14"/>
      <c r="JKO826" s="14"/>
      <c r="JKP826" s="14"/>
      <c r="JKQ826" s="14"/>
      <c r="JKR826" s="14"/>
      <c r="JKS826" s="14"/>
      <c r="JKT826" s="14"/>
      <c r="JKU826" s="14"/>
      <c r="JKV826" s="14"/>
      <c r="JKW826" s="14"/>
      <c r="JKX826" s="14"/>
      <c r="JKY826" s="14"/>
      <c r="JKZ826" s="14"/>
      <c r="JLA826" s="14"/>
      <c r="JLB826" s="14"/>
      <c r="JLC826" s="14"/>
      <c r="JLD826" s="14"/>
      <c r="JLE826" s="14"/>
      <c r="JLF826" s="14"/>
      <c r="JLG826" s="14"/>
      <c r="JLH826" s="14"/>
      <c r="JLI826" s="14"/>
      <c r="JLJ826" s="14"/>
      <c r="JLK826" s="14"/>
      <c r="JLL826" s="14"/>
      <c r="JLM826" s="14"/>
      <c r="JLN826" s="14"/>
      <c r="JLO826" s="14"/>
      <c r="JLP826" s="14"/>
      <c r="JLQ826" s="14"/>
      <c r="JLR826" s="14"/>
      <c r="JLS826" s="14"/>
      <c r="JLT826" s="14"/>
      <c r="JLU826" s="14"/>
      <c r="JLV826" s="14"/>
      <c r="JLW826" s="14"/>
      <c r="JLX826" s="14"/>
      <c r="JLY826" s="14"/>
      <c r="JLZ826" s="14"/>
      <c r="JMA826" s="14"/>
      <c r="JMB826" s="14"/>
      <c r="JMC826" s="14"/>
      <c r="JMD826" s="14"/>
      <c r="JME826" s="14"/>
      <c r="JMF826" s="14"/>
      <c r="JMG826" s="14"/>
      <c r="JMH826" s="14"/>
      <c r="JMI826" s="14"/>
      <c r="JMJ826" s="14"/>
      <c r="JMK826" s="14"/>
      <c r="JML826" s="14"/>
      <c r="JMM826" s="14"/>
      <c r="JMN826" s="14"/>
      <c r="JMO826" s="14"/>
      <c r="JMP826" s="14"/>
      <c r="JMQ826" s="14"/>
      <c r="JMR826" s="14"/>
      <c r="JMS826" s="14"/>
      <c r="JMT826" s="14"/>
      <c r="JMU826" s="14"/>
      <c r="JMV826" s="14"/>
      <c r="JMW826" s="14"/>
      <c r="JMX826" s="14"/>
      <c r="JMY826" s="14"/>
      <c r="JMZ826" s="14"/>
      <c r="JNA826" s="14"/>
      <c r="JNB826" s="14"/>
      <c r="JNC826" s="14"/>
      <c r="JND826" s="14"/>
      <c r="JNE826" s="14"/>
      <c r="JNF826" s="14"/>
      <c r="JNG826" s="14"/>
      <c r="JNH826" s="14"/>
      <c r="JNI826" s="14"/>
      <c r="JNJ826" s="14"/>
      <c r="JNK826" s="14"/>
      <c r="JNL826" s="14"/>
      <c r="JNM826" s="14"/>
      <c r="JNN826" s="14"/>
      <c r="JNO826" s="14"/>
      <c r="JNP826" s="14"/>
      <c r="JNQ826" s="14"/>
      <c r="JNR826" s="14"/>
      <c r="JNS826" s="14"/>
      <c r="JNT826" s="14"/>
      <c r="JNU826" s="14"/>
      <c r="JNV826" s="14"/>
      <c r="JNW826" s="14"/>
      <c r="JNX826" s="14"/>
      <c r="JNY826" s="14"/>
      <c r="JNZ826" s="14"/>
      <c r="JOA826" s="14"/>
      <c r="JOB826" s="14"/>
      <c r="JOC826" s="14"/>
      <c r="JOD826" s="14"/>
      <c r="JOE826" s="14"/>
      <c r="JOF826" s="14"/>
      <c r="JOG826" s="14"/>
      <c r="JOH826" s="14"/>
      <c r="JOI826" s="14"/>
      <c r="JOJ826" s="14"/>
      <c r="JOK826" s="14"/>
      <c r="JOL826" s="14"/>
      <c r="JOM826" s="14"/>
      <c r="JON826" s="14"/>
      <c r="JOO826" s="14"/>
      <c r="JOP826" s="14"/>
      <c r="JOQ826" s="14"/>
      <c r="JOR826" s="14"/>
      <c r="JOS826" s="14"/>
      <c r="JOT826" s="14"/>
      <c r="JOU826" s="14"/>
      <c r="JOV826" s="14"/>
      <c r="JOW826" s="14"/>
      <c r="JOX826" s="14"/>
      <c r="JOY826" s="14"/>
      <c r="JOZ826" s="14"/>
      <c r="JPA826" s="14"/>
      <c r="JPB826" s="14"/>
      <c r="JPC826" s="14"/>
      <c r="JPD826" s="14"/>
      <c r="JPE826" s="14"/>
      <c r="JPF826" s="14"/>
      <c r="JPG826" s="14"/>
      <c r="JPH826" s="14"/>
      <c r="JPI826" s="14"/>
      <c r="JPJ826" s="14"/>
      <c r="JPK826" s="14"/>
      <c r="JPL826" s="14"/>
      <c r="JPM826" s="14"/>
      <c r="JPN826" s="14"/>
      <c r="JPO826" s="14"/>
      <c r="JPP826" s="14"/>
      <c r="JPQ826" s="14"/>
      <c r="JPR826" s="14"/>
      <c r="JPS826" s="14"/>
      <c r="JPT826" s="14"/>
      <c r="JPU826" s="14"/>
      <c r="JPV826" s="14"/>
      <c r="JPW826" s="14"/>
      <c r="JPX826" s="14"/>
      <c r="JPY826" s="14"/>
      <c r="JPZ826" s="14"/>
      <c r="JQA826" s="14"/>
      <c r="JQB826" s="14"/>
      <c r="JQC826" s="14"/>
      <c r="JQD826" s="14"/>
      <c r="JQE826" s="14"/>
      <c r="JQF826" s="14"/>
      <c r="JQG826" s="14"/>
      <c r="JQH826" s="14"/>
      <c r="JQI826" s="14"/>
      <c r="JQJ826" s="14"/>
      <c r="JQK826" s="14"/>
      <c r="JQL826" s="14"/>
      <c r="JQM826" s="14"/>
      <c r="JQN826" s="14"/>
      <c r="JQO826" s="14"/>
      <c r="JQP826" s="14"/>
      <c r="JQQ826" s="14"/>
      <c r="JQR826" s="14"/>
      <c r="JQS826" s="14"/>
      <c r="JQT826" s="14"/>
      <c r="JQU826" s="14"/>
      <c r="JQV826" s="14"/>
      <c r="JQW826" s="14"/>
      <c r="JQX826" s="14"/>
      <c r="JQY826" s="14"/>
      <c r="JQZ826" s="14"/>
      <c r="JRA826" s="14"/>
      <c r="JRB826" s="14"/>
      <c r="JRC826" s="14"/>
      <c r="JRD826" s="14"/>
      <c r="JRE826" s="14"/>
      <c r="JRF826" s="14"/>
      <c r="JRG826" s="14"/>
      <c r="JRH826" s="14"/>
      <c r="JRI826" s="14"/>
      <c r="JRJ826" s="14"/>
      <c r="JRK826" s="14"/>
      <c r="JRL826" s="14"/>
      <c r="JRM826" s="14"/>
      <c r="JRN826" s="14"/>
      <c r="JRO826" s="14"/>
      <c r="JRP826" s="14"/>
      <c r="JRQ826" s="14"/>
      <c r="JRR826" s="14"/>
      <c r="JRS826" s="14"/>
      <c r="JRT826" s="14"/>
      <c r="JRU826" s="14"/>
      <c r="JRV826" s="14"/>
      <c r="JRW826" s="14"/>
      <c r="JRX826" s="14"/>
      <c r="JRY826" s="14"/>
      <c r="JRZ826" s="14"/>
      <c r="JSA826" s="14"/>
      <c r="JSB826" s="14"/>
      <c r="JSC826" s="14"/>
      <c r="JSD826" s="14"/>
      <c r="JSE826" s="14"/>
      <c r="JSF826" s="14"/>
      <c r="JSG826" s="14"/>
      <c r="JSH826" s="14"/>
      <c r="JSI826" s="14"/>
      <c r="JSJ826" s="14"/>
      <c r="JSK826" s="14"/>
      <c r="JSL826" s="14"/>
      <c r="JSM826" s="14"/>
      <c r="JSN826" s="14"/>
      <c r="JSO826" s="14"/>
      <c r="JSP826" s="14"/>
      <c r="JSQ826" s="14"/>
      <c r="JSR826" s="14"/>
      <c r="JSS826" s="14"/>
      <c r="JST826" s="14"/>
      <c r="JSU826" s="14"/>
      <c r="JSV826" s="14"/>
      <c r="JSW826" s="14"/>
      <c r="JSX826" s="14"/>
      <c r="JSY826" s="14"/>
      <c r="JSZ826" s="14"/>
      <c r="JTA826" s="14"/>
      <c r="JTB826" s="14"/>
      <c r="JTC826" s="14"/>
      <c r="JTD826" s="14"/>
      <c r="JTE826" s="14"/>
      <c r="JTF826" s="14"/>
      <c r="JTG826" s="14"/>
      <c r="JTH826" s="14"/>
      <c r="JTI826" s="14"/>
      <c r="JTJ826" s="14"/>
      <c r="JTK826" s="14"/>
      <c r="JTL826" s="14"/>
      <c r="JTM826" s="14"/>
      <c r="JTN826" s="14"/>
      <c r="JTO826" s="14"/>
      <c r="JTP826" s="14"/>
      <c r="JTQ826" s="14"/>
      <c r="JTR826" s="14"/>
      <c r="JTS826" s="14"/>
      <c r="JTT826" s="14"/>
      <c r="JTU826" s="14"/>
      <c r="JTV826" s="14"/>
      <c r="JTW826" s="14"/>
      <c r="JTX826" s="14"/>
      <c r="JTY826" s="14"/>
      <c r="JTZ826" s="14"/>
      <c r="JUA826" s="14"/>
      <c r="JUB826" s="14"/>
      <c r="JUC826" s="14"/>
      <c r="JUD826" s="14"/>
      <c r="JUE826" s="14"/>
      <c r="JUF826" s="14"/>
      <c r="JUG826" s="14"/>
      <c r="JUH826" s="14"/>
      <c r="JUI826" s="14"/>
      <c r="JUJ826" s="14"/>
      <c r="JUK826" s="14"/>
      <c r="JUL826" s="14"/>
      <c r="JUM826" s="14"/>
      <c r="JUN826" s="14"/>
      <c r="JUO826" s="14"/>
      <c r="JUP826" s="14"/>
      <c r="JUQ826" s="14"/>
      <c r="JUR826" s="14"/>
      <c r="JUS826" s="14"/>
      <c r="JUT826" s="14"/>
      <c r="JUU826" s="14"/>
      <c r="JUV826" s="14"/>
      <c r="JUW826" s="14"/>
      <c r="JUX826" s="14"/>
      <c r="JUY826" s="14"/>
      <c r="JUZ826" s="14"/>
      <c r="JVA826" s="14"/>
      <c r="JVB826" s="14"/>
      <c r="JVC826" s="14"/>
      <c r="JVD826" s="14"/>
      <c r="JVE826" s="14"/>
      <c r="JVF826" s="14"/>
      <c r="JVG826" s="14"/>
      <c r="JVH826" s="14"/>
      <c r="JVI826" s="14"/>
      <c r="JVJ826" s="14"/>
      <c r="JVK826" s="14"/>
      <c r="JVL826" s="14"/>
      <c r="JVM826" s="14"/>
      <c r="JVN826" s="14"/>
      <c r="JVO826" s="14"/>
      <c r="JVP826" s="14"/>
      <c r="JVQ826" s="14"/>
      <c r="JVR826" s="14"/>
      <c r="JVS826" s="14"/>
      <c r="JVT826" s="14"/>
      <c r="JVU826" s="14"/>
      <c r="JVV826" s="14"/>
      <c r="JVW826" s="14"/>
      <c r="JVX826" s="14"/>
      <c r="JVY826" s="14"/>
      <c r="JVZ826" s="14"/>
      <c r="JWA826" s="14"/>
      <c r="JWB826" s="14"/>
      <c r="JWC826" s="14"/>
      <c r="JWD826" s="14"/>
      <c r="JWE826" s="14"/>
      <c r="JWF826" s="14"/>
      <c r="JWG826" s="14"/>
      <c r="JWH826" s="14"/>
      <c r="JWI826" s="14"/>
      <c r="JWJ826" s="14"/>
      <c r="JWK826" s="14"/>
      <c r="JWL826" s="14"/>
      <c r="JWM826" s="14"/>
      <c r="JWN826" s="14"/>
      <c r="JWO826" s="14"/>
      <c r="JWP826" s="14"/>
      <c r="JWQ826" s="14"/>
      <c r="JWR826" s="14"/>
      <c r="JWS826" s="14"/>
      <c r="JWT826" s="14"/>
      <c r="JWU826" s="14"/>
      <c r="JWV826" s="14"/>
      <c r="JWW826" s="14"/>
      <c r="JWX826" s="14"/>
      <c r="JWY826" s="14"/>
      <c r="JWZ826" s="14"/>
      <c r="JXA826" s="14"/>
      <c r="JXB826" s="14"/>
      <c r="JXC826" s="14"/>
      <c r="JXD826" s="14"/>
      <c r="JXE826" s="14"/>
      <c r="JXF826" s="14"/>
      <c r="JXG826" s="14"/>
      <c r="JXH826" s="14"/>
      <c r="JXI826" s="14"/>
      <c r="JXJ826" s="14"/>
      <c r="JXK826" s="14"/>
      <c r="JXL826" s="14"/>
      <c r="JXM826" s="14"/>
      <c r="JXN826" s="14"/>
      <c r="JXO826" s="14"/>
      <c r="JXP826" s="14"/>
      <c r="JXQ826" s="14"/>
      <c r="JXR826" s="14"/>
      <c r="JXS826" s="14"/>
      <c r="JXT826" s="14"/>
      <c r="JXU826" s="14"/>
      <c r="JXV826" s="14"/>
      <c r="JXW826" s="14"/>
      <c r="JXX826" s="14"/>
      <c r="JXY826" s="14"/>
      <c r="JXZ826" s="14"/>
      <c r="JYA826" s="14"/>
      <c r="JYB826" s="14"/>
      <c r="JYC826" s="14"/>
      <c r="JYD826" s="14"/>
      <c r="JYE826" s="14"/>
      <c r="JYF826" s="14"/>
      <c r="JYG826" s="14"/>
      <c r="JYH826" s="14"/>
      <c r="JYI826" s="14"/>
      <c r="JYJ826" s="14"/>
      <c r="JYK826" s="14"/>
      <c r="JYL826" s="14"/>
      <c r="JYM826" s="14"/>
      <c r="JYN826" s="14"/>
      <c r="JYO826" s="14"/>
      <c r="JYP826" s="14"/>
      <c r="JYQ826" s="14"/>
      <c r="JYR826" s="14"/>
      <c r="JYS826" s="14"/>
      <c r="JYT826" s="14"/>
      <c r="JYU826" s="14"/>
      <c r="JYV826" s="14"/>
      <c r="JYW826" s="14"/>
      <c r="JYX826" s="14"/>
      <c r="JYY826" s="14"/>
      <c r="JYZ826" s="14"/>
      <c r="JZA826" s="14"/>
      <c r="JZB826" s="14"/>
      <c r="JZC826" s="14"/>
      <c r="JZD826" s="14"/>
      <c r="JZE826" s="14"/>
      <c r="JZF826" s="14"/>
      <c r="JZG826" s="14"/>
      <c r="JZH826" s="14"/>
      <c r="JZI826" s="14"/>
      <c r="JZJ826" s="14"/>
      <c r="JZK826" s="14"/>
      <c r="JZL826" s="14"/>
      <c r="JZM826" s="14"/>
      <c r="JZN826" s="14"/>
      <c r="JZO826" s="14"/>
      <c r="JZP826" s="14"/>
      <c r="JZQ826" s="14"/>
      <c r="JZR826" s="14"/>
      <c r="JZS826" s="14"/>
      <c r="JZT826" s="14"/>
      <c r="JZU826" s="14"/>
      <c r="JZV826" s="14"/>
      <c r="JZW826" s="14"/>
      <c r="JZX826" s="14"/>
      <c r="JZY826" s="14"/>
      <c r="JZZ826" s="14"/>
      <c r="KAA826" s="14"/>
      <c r="KAB826" s="14"/>
      <c r="KAC826" s="14"/>
      <c r="KAD826" s="14"/>
      <c r="KAE826" s="14"/>
      <c r="KAF826" s="14"/>
      <c r="KAG826" s="14"/>
      <c r="KAH826" s="14"/>
      <c r="KAI826" s="14"/>
      <c r="KAJ826" s="14"/>
      <c r="KAK826" s="14"/>
      <c r="KAL826" s="14"/>
      <c r="KAM826" s="14"/>
      <c r="KAN826" s="14"/>
      <c r="KAO826" s="14"/>
      <c r="KAP826" s="14"/>
      <c r="KAQ826" s="14"/>
      <c r="KAR826" s="14"/>
      <c r="KAS826" s="14"/>
      <c r="KAT826" s="14"/>
      <c r="KAU826" s="14"/>
      <c r="KAV826" s="14"/>
      <c r="KAW826" s="14"/>
      <c r="KAX826" s="14"/>
      <c r="KAY826" s="14"/>
      <c r="KAZ826" s="14"/>
      <c r="KBA826" s="14"/>
      <c r="KBB826" s="14"/>
      <c r="KBC826" s="14"/>
      <c r="KBD826" s="14"/>
      <c r="KBE826" s="14"/>
      <c r="KBF826" s="14"/>
      <c r="KBG826" s="14"/>
      <c r="KBH826" s="14"/>
      <c r="KBI826" s="14"/>
      <c r="KBJ826" s="14"/>
      <c r="KBK826" s="14"/>
      <c r="KBL826" s="14"/>
      <c r="KBM826" s="14"/>
      <c r="KBN826" s="14"/>
      <c r="KBO826" s="14"/>
      <c r="KBP826" s="14"/>
      <c r="KBQ826" s="14"/>
      <c r="KBR826" s="14"/>
      <c r="KBS826" s="14"/>
      <c r="KBT826" s="14"/>
      <c r="KBU826" s="14"/>
      <c r="KBV826" s="14"/>
      <c r="KBW826" s="14"/>
      <c r="KBX826" s="14"/>
      <c r="KBY826" s="14"/>
      <c r="KBZ826" s="14"/>
      <c r="KCA826" s="14"/>
      <c r="KCB826" s="14"/>
      <c r="KCC826" s="14"/>
      <c r="KCD826" s="14"/>
      <c r="KCE826" s="14"/>
      <c r="KCF826" s="14"/>
      <c r="KCG826" s="14"/>
      <c r="KCH826" s="14"/>
      <c r="KCI826" s="14"/>
      <c r="KCJ826" s="14"/>
      <c r="KCK826" s="14"/>
      <c r="KCL826" s="14"/>
      <c r="KCM826" s="14"/>
      <c r="KCN826" s="14"/>
      <c r="KCO826" s="14"/>
      <c r="KCP826" s="14"/>
      <c r="KCQ826" s="14"/>
      <c r="KCR826" s="14"/>
      <c r="KCS826" s="14"/>
      <c r="KCT826" s="14"/>
      <c r="KCU826" s="14"/>
      <c r="KCV826" s="14"/>
      <c r="KCW826" s="14"/>
      <c r="KCX826" s="14"/>
      <c r="KCY826" s="14"/>
      <c r="KCZ826" s="14"/>
      <c r="KDA826" s="14"/>
      <c r="KDB826" s="14"/>
      <c r="KDC826" s="14"/>
      <c r="KDD826" s="14"/>
      <c r="KDE826" s="14"/>
      <c r="KDF826" s="14"/>
      <c r="KDG826" s="14"/>
      <c r="KDH826" s="14"/>
      <c r="KDI826" s="14"/>
      <c r="KDJ826" s="14"/>
      <c r="KDK826" s="14"/>
      <c r="KDL826" s="14"/>
      <c r="KDM826" s="14"/>
      <c r="KDN826" s="14"/>
      <c r="KDO826" s="14"/>
      <c r="KDP826" s="14"/>
      <c r="KDQ826" s="14"/>
      <c r="KDR826" s="14"/>
      <c r="KDS826" s="14"/>
      <c r="KDT826" s="14"/>
      <c r="KDU826" s="14"/>
      <c r="KDV826" s="14"/>
      <c r="KDW826" s="14"/>
      <c r="KDX826" s="14"/>
      <c r="KDY826" s="14"/>
      <c r="KDZ826" s="14"/>
      <c r="KEA826" s="14"/>
      <c r="KEB826" s="14"/>
      <c r="KEC826" s="14"/>
      <c r="KED826" s="14"/>
      <c r="KEE826" s="14"/>
      <c r="KEF826" s="14"/>
      <c r="KEG826" s="14"/>
      <c r="KEH826" s="14"/>
      <c r="KEI826" s="14"/>
      <c r="KEJ826" s="14"/>
      <c r="KEK826" s="14"/>
      <c r="KEL826" s="14"/>
      <c r="KEM826" s="14"/>
      <c r="KEN826" s="14"/>
      <c r="KEO826" s="14"/>
      <c r="KEP826" s="14"/>
      <c r="KEQ826" s="14"/>
      <c r="KER826" s="14"/>
      <c r="KES826" s="14"/>
      <c r="KET826" s="14"/>
      <c r="KEU826" s="14"/>
      <c r="KEV826" s="14"/>
      <c r="KEW826" s="14"/>
      <c r="KEX826" s="14"/>
      <c r="KEY826" s="14"/>
      <c r="KEZ826" s="14"/>
      <c r="KFA826" s="14"/>
      <c r="KFB826" s="14"/>
      <c r="KFC826" s="14"/>
      <c r="KFD826" s="14"/>
      <c r="KFE826" s="14"/>
      <c r="KFF826" s="14"/>
      <c r="KFG826" s="14"/>
      <c r="KFH826" s="14"/>
      <c r="KFI826" s="14"/>
      <c r="KFJ826" s="14"/>
      <c r="KFK826" s="14"/>
      <c r="KFL826" s="14"/>
      <c r="KFM826" s="14"/>
      <c r="KFN826" s="14"/>
      <c r="KFO826" s="14"/>
      <c r="KFP826" s="14"/>
      <c r="KFQ826" s="14"/>
      <c r="KFR826" s="14"/>
      <c r="KFS826" s="14"/>
      <c r="KFT826" s="14"/>
      <c r="KFU826" s="14"/>
      <c r="KFV826" s="14"/>
      <c r="KFW826" s="14"/>
      <c r="KFX826" s="14"/>
      <c r="KFY826" s="14"/>
      <c r="KFZ826" s="14"/>
      <c r="KGA826" s="14"/>
      <c r="KGB826" s="14"/>
      <c r="KGC826" s="14"/>
      <c r="KGD826" s="14"/>
      <c r="KGE826" s="14"/>
      <c r="KGF826" s="14"/>
      <c r="KGG826" s="14"/>
      <c r="KGH826" s="14"/>
      <c r="KGI826" s="14"/>
      <c r="KGJ826" s="14"/>
      <c r="KGK826" s="14"/>
      <c r="KGL826" s="14"/>
      <c r="KGM826" s="14"/>
      <c r="KGN826" s="14"/>
      <c r="KGO826" s="14"/>
      <c r="KGP826" s="14"/>
      <c r="KGQ826" s="14"/>
      <c r="KGR826" s="14"/>
      <c r="KGS826" s="14"/>
      <c r="KGT826" s="14"/>
      <c r="KGU826" s="14"/>
      <c r="KGV826" s="14"/>
      <c r="KGW826" s="14"/>
      <c r="KGX826" s="14"/>
      <c r="KGY826" s="14"/>
      <c r="KGZ826" s="14"/>
      <c r="KHA826" s="14"/>
      <c r="KHB826" s="14"/>
      <c r="KHC826" s="14"/>
      <c r="KHD826" s="14"/>
      <c r="KHE826" s="14"/>
      <c r="KHF826" s="14"/>
      <c r="KHG826" s="14"/>
      <c r="KHH826" s="14"/>
      <c r="KHI826" s="14"/>
      <c r="KHJ826" s="14"/>
      <c r="KHK826" s="14"/>
      <c r="KHL826" s="14"/>
      <c r="KHM826" s="14"/>
      <c r="KHN826" s="14"/>
      <c r="KHO826" s="14"/>
      <c r="KHP826" s="14"/>
      <c r="KHQ826" s="14"/>
      <c r="KHR826" s="14"/>
      <c r="KHS826" s="14"/>
      <c r="KHT826" s="14"/>
      <c r="KHU826" s="14"/>
      <c r="KHV826" s="14"/>
      <c r="KHW826" s="14"/>
      <c r="KHX826" s="14"/>
      <c r="KHY826" s="14"/>
      <c r="KHZ826" s="14"/>
      <c r="KIA826" s="14"/>
      <c r="KIB826" s="14"/>
      <c r="KIC826" s="14"/>
      <c r="KID826" s="14"/>
      <c r="KIE826" s="14"/>
      <c r="KIF826" s="14"/>
      <c r="KIG826" s="14"/>
      <c r="KIH826" s="14"/>
      <c r="KII826" s="14"/>
      <c r="KIJ826" s="14"/>
      <c r="KIK826" s="14"/>
      <c r="KIL826" s="14"/>
      <c r="KIM826" s="14"/>
      <c r="KIN826" s="14"/>
      <c r="KIO826" s="14"/>
      <c r="KIP826" s="14"/>
      <c r="KIQ826" s="14"/>
      <c r="KIR826" s="14"/>
      <c r="KIS826" s="14"/>
      <c r="KIT826" s="14"/>
      <c r="KIU826" s="14"/>
      <c r="KIV826" s="14"/>
      <c r="KIW826" s="14"/>
      <c r="KIX826" s="14"/>
      <c r="KIY826" s="14"/>
      <c r="KIZ826" s="14"/>
      <c r="KJA826" s="14"/>
      <c r="KJB826" s="14"/>
      <c r="KJC826" s="14"/>
      <c r="KJD826" s="14"/>
      <c r="KJE826" s="14"/>
      <c r="KJF826" s="14"/>
      <c r="KJG826" s="14"/>
      <c r="KJH826" s="14"/>
      <c r="KJI826" s="14"/>
      <c r="KJJ826" s="14"/>
      <c r="KJK826" s="14"/>
      <c r="KJL826" s="14"/>
      <c r="KJM826" s="14"/>
      <c r="KJN826" s="14"/>
      <c r="KJO826" s="14"/>
      <c r="KJP826" s="14"/>
      <c r="KJQ826" s="14"/>
      <c r="KJR826" s="14"/>
      <c r="KJS826" s="14"/>
      <c r="KJT826" s="14"/>
      <c r="KJU826" s="14"/>
      <c r="KJV826" s="14"/>
      <c r="KJW826" s="14"/>
      <c r="KJX826" s="14"/>
      <c r="KJY826" s="14"/>
      <c r="KJZ826" s="14"/>
      <c r="KKA826" s="14"/>
      <c r="KKB826" s="14"/>
      <c r="KKC826" s="14"/>
      <c r="KKD826" s="14"/>
      <c r="KKE826" s="14"/>
      <c r="KKF826" s="14"/>
      <c r="KKG826" s="14"/>
      <c r="KKH826" s="14"/>
      <c r="KKI826" s="14"/>
      <c r="KKJ826" s="14"/>
      <c r="KKK826" s="14"/>
      <c r="KKL826" s="14"/>
      <c r="KKM826" s="14"/>
      <c r="KKN826" s="14"/>
      <c r="KKO826" s="14"/>
      <c r="KKP826" s="14"/>
      <c r="KKQ826" s="14"/>
      <c r="KKR826" s="14"/>
      <c r="KKS826" s="14"/>
      <c r="KKT826" s="14"/>
      <c r="KKU826" s="14"/>
      <c r="KKV826" s="14"/>
      <c r="KKW826" s="14"/>
      <c r="KKX826" s="14"/>
      <c r="KKY826" s="14"/>
      <c r="KKZ826" s="14"/>
      <c r="KLA826" s="14"/>
      <c r="KLB826" s="14"/>
      <c r="KLC826" s="14"/>
      <c r="KLD826" s="14"/>
      <c r="KLE826" s="14"/>
      <c r="KLF826" s="14"/>
      <c r="KLG826" s="14"/>
      <c r="KLH826" s="14"/>
      <c r="KLI826" s="14"/>
      <c r="KLJ826" s="14"/>
      <c r="KLK826" s="14"/>
      <c r="KLL826" s="14"/>
      <c r="KLM826" s="14"/>
      <c r="KLN826" s="14"/>
      <c r="KLO826" s="14"/>
      <c r="KLP826" s="14"/>
      <c r="KLQ826" s="14"/>
      <c r="KLR826" s="14"/>
      <c r="KLS826" s="14"/>
      <c r="KLT826" s="14"/>
      <c r="KLU826" s="14"/>
      <c r="KLV826" s="14"/>
      <c r="KLW826" s="14"/>
      <c r="KLX826" s="14"/>
      <c r="KLY826" s="14"/>
      <c r="KLZ826" s="14"/>
      <c r="KMA826" s="14"/>
      <c r="KMB826" s="14"/>
      <c r="KMC826" s="14"/>
      <c r="KMD826" s="14"/>
      <c r="KME826" s="14"/>
      <c r="KMF826" s="14"/>
      <c r="KMG826" s="14"/>
      <c r="KMH826" s="14"/>
      <c r="KMI826" s="14"/>
      <c r="KMJ826" s="14"/>
      <c r="KMK826" s="14"/>
      <c r="KML826" s="14"/>
      <c r="KMM826" s="14"/>
      <c r="KMN826" s="14"/>
      <c r="KMO826" s="14"/>
      <c r="KMP826" s="14"/>
      <c r="KMQ826" s="14"/>
      <c r="KMR826" s="14"/>
      <c r="KMS826" s="14"/>
      <c r="KMT826" s="14"/>
      <c r="KMU826" s="14"/>
      <c r="KMV826" s="14"/>
      <c r="KMW826" s="14"/>
      <c r="KMX826" s="14"/>
      <c r="KMY826" s="14"/>
      <c r="KMZ826" s="14"/>
      <c r="KNA826" s="14"/>
      <c r="KNB826" s="14"/>
      <c r="KNC826" s="14"/>
      <c r="KND826" s="14"/>
      <c r="KNE826" s="14"/>
      <c r="KNF826" s="14"/>
      <c r="KNG826" s="14"/>
      <c r="KNH826" s="14"/>
      <c r="KNI826" s="14"/>
      <c r="KNJ826" s="14"/>
      <c r="KNK826" s="14"/>
      <c r="KNL826" s="14"/>
      <c r="KNM826" s="14"/>
      <c r="KNN826" s="14"/>
      <c r="KNO826" s="14"/>
      <c r="KNP826" s="14"/>
      <c r="KNQ826" s="14"/>
      <c r="KNR826" s="14"/>
      <c r="KNS826" s="14"/>
      <c r="KNT826" s="14"/>
      <c r="KNU826" s="14"/>
      <c r="KNV826" s="14"/>
      <c r="KNW826" s="14"/>
      <c r="KNX826" s="14"/>
      <c r="KNY826" s="14"/>
      <c r="KNZ826" s="14"/>
      <c r="KOA826" s="14"/>
      <c r="KOB826" s="14"/>
      <c r="KOC826" s="14"/>
      <c r="KOD826" s="14"/>
      <c r="KOE826" s="14"/>
      <c r="KOF826" s="14"/>
      <c r="KOG826" s="14"/>
      <c r="KOH826" s="14"/>
      <c r="KOI826" s="14"/>
      <c r="KOJ826" s="14"/>
      <c r="KOK826" s="14"/>
      <c r="KOL826" s="14"/>
      <c r="KOM826" s="14"/>
      <c r="KON826" s="14"/>
      <c r="KOO826" s="14"/>
      <c r="KOP826" s="14"/>
      <c r="KOQ826" s="14"/>
      <c r="KOR826" s="14"/>
      <c r="KOS826" s="14"/>
      <c r="KOT826" s="14"/>
      <c r="KOU826" s="14"/>
      <c r="KOV826" s="14"/>
      <c r="KOW826" s="14"/>
      <c r="KOX826" s="14"/>
      <c r="KOY826" s="14"/>
      <c r="KOZ826" s="14"/>
      <c r="KPA826" s="14"/>
      <c r="KPB826" s="14"/>
      <c r="KPC826" s="14"/>
      <c r="KPD826" s="14"/>
      <c r="KPE826" s="14"/>
      <c r="KPF826" s="14"/>
      <c r="KPG826" s="14"/>
      <c r="KPH826" s="14"/>
      <c r="KPI826" s="14"/>
      <c r="KPJ826" s="14"/>
      <c r="KPK826" s="14"/>
      <c r="KPL826" s="14"/>
      <c r="KPM826" s="14"/>
      <c r="KPN826" s="14"/>
      <c r="KPO826" s="14"/>
      <c r="KPP826" s="14"/>
      <c r="KPQ826" s="14"/>
      <c r="KPR826" s="14"/>
      <c r="KPS826" s="14"/>
      <c r="KPT826" s="14"/>
      <c r="KPU826" s="14"/>
      <c r="KPV826" s="14"/>
      <c r="KPW826" s="14"/>
      <c r="KPX826" s="14"/>
      <c r="KPY826" s="14"/>
      <c r="KPZ826" s="14"/>
      <c r="KQA826" s="14"/>
      <c r="KQB826" s="14"/>
      <c r="KQC826" s="14"/>
      <c r="KQD826" s="14"/>
      <c r="KQE826" s="14"/>
      <c r="KQF826" s="14"/>
      <c r="KQG826" s="14"/>
      <c r="KQH826" s="14"/>
      <c r="KQI826" s="14"/>
      <c r="KQJ826" s="14"/>
      <c r="KQK826" s="14"/>
      <c r="KQL826" s="14"/>
      <c r="KQM826" s="14"/>
      <c r="KQN826" s="14"/>
      <c r="KQO826" s="14"/>
      <c r="KQP826" s="14"/>
      <c r="KQQ826" s="14"/>
      <c r="KQR826" s="14"/>
      <c r="KQS826" s="14"/>
      <c r="KQT826" s="14"/>
      <c r="KQU826" s="14"/>
      <c r="KQV826" s="14"/>
      <c r="KQW826" s="14"/>
      <c r="KQX826" s="14"/>
      <c r="KQY826" s="14"/>
      <c r="KQZ826" s="14"/>
      <c r="KRA826" s="14"/>
      <c r="KRB826" s="14"/>
      <c r="KRC826" s="14"/>
      <c r="KRD826" s="14"/>
      <c r="KRE826" s="14"/>
      <c r="KRF826" s="14"/>
      <c r="KRG826" s="14"/>
      <c r="KRH826" s="14"/>
      <c r="KRI826" s="14"/>
      <c r="KRJ826" s="14"/>
      <c r="KRK826" s="14"/>
      <c r="KRL826" s="14"/>
      <c r="KRM826" s="14"/>
      <c r="KRN826" s="14"/>
      <c r="KRO826" s="14"/>
      <c r="KRP826" s="14"/>
      <c r="KRQ826" s="14"/>
      <c r="KRR826" s="14"/>
      <c r="KRS826" s="14"/>
      <c r="KRT826" s="14"/>
      <c r="KRU826" s="14"/>
      <c r="KRV826" s="14"/>
      <c r="KRW826" s="14"/>
      <c r="KRX826" s="14"/>
      <c r="KRY826" s="14"/>
      <c r="KRZ826" s="14"/>
      <c r="KSA826" s="14"/>
      <c r="KSB826" s="14"/>
      <c r="KSC826" s="14"/>
      <c r="KSD826" s="14"/>
      <c r="KSE826" s="14"/>
      <c r="KSF826" s="14"/>
      <c r="KSG826" s="14"/>
      <c r="KSH826" s="14"/>
      <c r="KSI826" s="14"/>
      <c r="KSJ826" s="14"/>
      <c r="KSK826" s="14"/>
      <c r="KSL826" s="14"/>
      <c r="KSM826" s="14"/>
      <c r="KSN826" s="14"/>
      <c r="KSO826" s="14"/>
      <c r="KSP826" s="14"/>
      <c r="KSQ826" s="14"/>
      <c r="KSR826" s="14"/>
      <c r="KSS826" s="14"/>
      <c r="KST826" s="14"/>
      <c r="KSU826" s="14"/>
      <c r="KSV826" s="14"/>
      <c r="KSW826" s="14"/>
      <c r="KSX826" s="14"/>
      <c r="KSY826" s="14"/>
      <c r="KSZ826" s="14"/>
      <c r="KTA826" s="14"/>
      <c r="KTB826" s="14"/>
      <c r="KTC826" s="14"/>
      <c r="KTD826" s="14"/>
      <c r="KTE826" s="14"/>
      <c r="KTF826" s="14"/>
      <c r="KTG826" s="14"/>
      <c r="KTH826" s="14"/>
      <c r="KTI826" s="14"/>
      <c r="KTJ826" s="14"/>
      <c r="KTK826" s="14"/>
      <c r="KTL826" s="14"/>
      <c r="KTM826" s="14"/>
      <c r="KTN826" s="14"/>
      <c r="KTO826" s="14"/>
      <c r="KTP826" s="14"/>
      <c r="KTQ826" s="14"/>
      <c r="KTR826" s="14"/>
      <c r="KTS826" s="14"/>
      <c r="KTT826" s="14"/>
      <c r="KTU826" s="14"/>
      <c r="KTV826" s="14"/>
      <c r="KTW826" s="14"/>
      <c r="KTX826" s="14"/>
      <c r="KTY826" s="14"/>
      <c r="KTZ826" s="14"/>
      <c r="KUA826" s="14"/>
      <c r="KUB826" s="14"/>
      <c r="KUC826" s="14"/>
      <c r="KUD826" s="14"/>
      <c r="KUE826" s="14"/>
      <c r="KUF826" s="14"/>
      <c r="KUG826" s="14"/>
      <c r="KUH826" s="14"/>
      <c r="KUI826" s="14"/>
      <c r="KUJ826" s="14"/>
      <c r="KUK826" s="14"/>
      <c r="KUL826" s="14"/>
      <c r="KUM826" s="14"/>
      <c r="KUN826" s="14"/>
      <c r="KUO826" s="14"/>
      <c r="KUP826" s="14"/>
      <c r="KUQ826" s="14"/>
      <c r="KUR826" s="14"/>
      <c r="KUS826" s="14"/>
      <c r="KUT826" s="14"/>
      <c r="KUU826" s="14"/>
      <c r="KUV826" s="14"/>
      <c r="KUW826" s="14"/>
      <c r="KUX826" s="14"/>
      <c r="KUY826" s="14"/>
      <c r="KUZ826" s="14"/>
      <c r="KVA826" s="14"/>
      <c r="KVB826" s="14"/>
      <c r="KVC826" s="14"/>
      <c r="KVD826" s="14"/>
      <c r="KVE826" s="14"/>
      <c r="KVF826" s="14"/>
      <c r="KVG826" s="14"/>
      <c r="KVH826" s="14"/>
      <c r="KVI826" s="14"/>
      <c r="KVJ826" s="14"/>
      <c r="KVK826" s="14"/>
      <c r="KVL826" s="14"/>
      <c r="KVM826" s="14"/>
      <c r="KVN826" s="14"/>
      <c r="KVO826" s="14"/>
      <c r="KVP826" s="14"/>
      <c r="KVQ826" s="14"/>
      <c r="KVR826" s="14"/>
      <c r="KVS826" s="14"/>
      <c r="KVT826" s="14"/>
      <c r="KVU826" s="14"/>
      <c r="KVV826" s="14"/>
      <c r="KVW826" s="14"/>
      <c r="KVX826" s="14"/>
      <c r="KVY826" s="14"/>
      <c r="KVZ826" s="14"/>
      <c r="KWA826" s="14"/>
      <c r="KWB826" s="14"/>
      <c r="KWC826" s="14"/>
      <c r="KWD826" s="14"/>
      <c r="KWE826" s="14"/>
      <c r="KWF826" s="14"/>
      <c r="KWG826" s="14"/>
      <c r="KWH826" s="14"/>
      <c r="KWI826" s="14"/>
      <c r="KWJ826" s="14"/>
      <c r="KWK826" s="14"/>
      <c r="KWL826" s="14"/>
      <c r="KWM826" s="14"/>
      <c r="KWN826" s="14"/>
      <c r="KWO826" s="14"/>
      <c r="KWP826" s="14"/>
      <c r="KWQ826" s="14"/>
      <c r="KWR826" s="14"/>
      <c r="KWS826" s="14"/>
      <c r="KWT826" s="14"/>
      <c r="KWU826" s="14"/>
      <c r="KWV826" s="14"/>
      <c r="KWW826" s="14"/>
      <c r="KWX826" s="14"/>
      <c r="KWY826" s="14"/>
      <c r="KWZ826" s="14"/>
      <c r="KXA826" s="14"/>
      <c r="KXB826" s="14"/>
      <c r="KXC826" s="14"/>
      <c r="KXD826" s="14"/>
      <c r="KXE826" s="14"/>
      <c r="KXF826" s="14"/>
      <c r="KXG826" s="14"/>
      <c r="KXH826" s="14"/>
      <c r="KXI826" s="14"/>
      <c r="KXJ826" s="14"/>
      <c r="KXK826" s="14"/>
      <c r="KXL826" s="14"/>
      <c r="KXM826" s="14"/>
      <c r="KXN826" s="14"/>
      <c r="KXO826" s="14"/>
      <c r="KXP826" s="14"/>
      <c r="KXQ826" s="14"/>
      <c r="KXR826" s="14"/>
      <c r="KXS826" s="14"/>
      <c r="KXT826" s="14"/>
      <c r="KXU826" s="14"/>
      <c r="KXV826" s="14"/>
      <c r="KXW826" s="14"/>
      <c r="KXX826" s="14"/>
      <c r="KXY826" s="14"/>
      <c r="KXZ826" s="14"/>
      <c r="KYA826" s="14"/>
      <c r="KYB826" s="14"/>
      <c r="KYC826" s="14"/>
      <c r="KYD826" s="14"/>
      <c r="KYE826" s="14"/>
      <c r="KYF826" s="14"/>
      <c r="KYG826" s="14"/>
      <c r="KYH826" s="14"/>
      <c r="KYI826" s="14"/>
      <c r="KYJ826" s="14"/>
      <c r="KYK826" s="14"/>
      <c r="KYL826" s="14"/>
      <c r="KYM826" s="14"/>
      <c r="KYN826" s="14"/>
      <c r="KYO826" s="14"/>
      <c r="KYP826" s="14"/>
      <c r="KYQ826" s="14"/>
      <c r="KYR826" s="14"/>
      <c r="KYS826" s="14"/>
      <c r="KYT826" s="14"/>
      <c r="KYU826" s="14"/>
      <c r="KYV826" s="14"/>
      <c r="KYW826" s="14"/>
      <c r="KYX826" s="14"/>
      <c r="KYY826" s="14"/>
      <c r="KYZ826" s="14"/>
      <c r="KZA826" s="14"/>
      <c r="KZB826" s="14"/>
      <c r="KZC826" s="14"/>
      <c r="KZD826" s="14"/>
      <c r="KZE826" s="14"/>
      <c r="KZF826" s="14"/>
      <c r="KZG826" s="14"/>
      <c r="KZH826" s="14"/>
      <c r="KZI826" s="14"/>
      <c r="KZJ826" s="14"/>
      <c r="KZK826" s="14"/>
      <c r="KZL826" s="14"/>
      <c r="KZM826" s="14"/>
      <c r="KZN826" s="14"/>
      <c r="KZO826" s="14"/>
      <c r="KZP826" s="14"/>
      <c r="KZQ826" s="14"/>
      <c r="KZR826" s="14"/>
      <c r="KZS826" s="14"/>
      <c r="KZT826" s="14"/>
      <c r="KZU826" s="14"/>
      <c r="KZV826" s="14"/>
      <c r="KZW826" s="14"/>
      <c r="KZX826" s="14"/>
      <c r="KZY826" s="14"/>
      <c r="KZZ826" s="14"/>
      <c r="LAA826" s="14"/>
      <c r="LAB826" s="14"/>
      <c r="LAC826" s="14"/>
      <c r="LAD826" s="14"/>
      <c r="LAE826" s="14"/>
      <c r="LAF826" s="14"/>
      <c r="LAG826" s="14"/>
      <c r="LAH826" s="14"/>
      <c r="LAI826" s="14"/>
      <c r="LAJ826" s="14"/>
      <c r="LAK826" s="14"/>
      <c r="LAL826" s="14"/>
      <c r="LAM826" s="14"/>
      <c r="LAN826" s="14"/>
      <c r="LAO826" s="14"/>
      <c r="LAP826" s="14"/>
      <c r="LAQ826" s="14"/>
      <c r="LAR826" s="14"/>
      <c r="LAS826" s="14"/>
      <c r="LAT826" s="14"/>
      <c r="LAU826" s="14"/>
      <c r="LAV826" s="14"/>
      <c r="LAW826" s="14"/>
      <c r="LAX826" s="14"/>
      <c r="LAY826" s="14"/>
      <c r="LAZ826" s="14"/>
      <c r="LBA826" s="14"/>
      <c r="LBB826" s="14"/>
      <c r="LBC826" s="14"/>
      <c r="LBD826" s="14"/>
      <c r="LBE826" s="14"/>
      <c r="LBF826" s="14"/>
      <c r="LBG826" s="14"/>
      <c r="LBH826" s="14"/>
      <c r="LBI826" s="14"/>
      <c r="LBJ826" s="14"/>
      <c r="LBK826" s="14"/>
      <c r="LBL826" s="14"/>
      <c r="LBM826" s="14"/>
      <c r="LBN826" s="14"/>
      <c r="LBO826" s="14"/>
      <c r="LBP826" s="14"/>
      <c r="LBQ826" s="14"/>
      <c r="LBR826" s="14"/>
      <c r="LBS826" s="14"/>
      <c r="LBT826" s="14"/>
      <c r="LBU826" s="14"/>
      <c r="LBV826" s="14"/>
      <c r="LBW826" s="14"/>
      <c r="LBX826" s="14"/>
      <c r="LBY826" s="14"/>
      <c r="LBZ826" s="14"/>
      <c r="LCA826" s="14"/>
      <c r="LCB826" s="14"/>
      <c r="LCC826" s="14"/>
      <c r="LCD826" s="14"/>
      <c r="LCE826" s="14"/>
      <c r="LCF826" s="14"/>
      <c r="LCG826" s="14"/>
      <c r="LCH826" s="14"/>
      <c r="LCI826" s="14"/>
      <c r="LCJ826" s="14"/>
      <c r="LCK826" s="14"/>
      <c r="LCL826" s="14"/>
      <c r="LCM826" s="14"/>
      <c r="LCN826" s="14"/>
      <c r="LCO826" s="14"/>
      <c r="LCP826" s="14"/>
      <c r="LCQ826" s="14"/>
      <c r="LCR826" s="14"/>
      <c r="LCS826" s="14"/>
      <c r="LCT826" s="14"/>
      <c r="LCU826" s="14"/>
      <c r="LCV826" s="14"/>
      <c r="LCW826" s="14"/>
      <c r="LCX826" s="14"/>
      <c r="LCY826" s="14"/>
      <c r="LCZ826" s="14"/>
      <c r="LDA826" s="14"/>
      <c r="LDB826" s="14"/>
      <c r="LDC826" s="14"/>
      <c r="LDD826" s="14"/>
      <c r="LDE826" s="14"/>
      <c r="LDF826" s="14"/>
      <c r="LDG826" s="14"/>
      <c r="LDH826" s="14"/>
      <c r="LDI826" s="14"/>
      <c r="LDJ826" s="14"/>
      <c r="LDK826" s="14"/>
      <c r="LDL826" s="14"/>
      <c r="LDM826" s="14"/>
      <c r="LDN826" s="14"/>
      <c r="LDO826" s="14"/>
      <c r="LDP826" s="14"/>
      <c r="LDQ826" s="14"/>
      <c r="LDR826" s="14"/>
      <c r="LDS826" s="14"/>
      <c r="LDT826" s="14"/>
      <c r="LDU826" s="14"/>
      <c r="LDV826" s="14"/>
      <c r="LDW826" s="14"/>
      <c r="LDX826" s="14"/>
      <c r="LDY826" s="14"/>
      <c r="LDZ826" s="14"/>
      <c r="LEA826" s="14"/>
      <c r="LEB826" s="14"/>
      <c r="LEC826" s="14"/>
      <c r="LED826" s="14"/>
      <c r="LEE826" s="14"/>
      <c r="LEF826" s="14"/>
      <c r="LEG826" s="14"/>
      <c r="LEH826" s="14"/>
      <c r="LEI826" s="14"/>
      <c r="LEJ826" s="14"/>
      <c r="LEK826" s="14"/>
      <c r="LEL826" s="14"/>
      <c r="LEM826" s="14"/>
      <c r="LEN826" s="14"/>
      <c r="LEO826" s="14"/>
      <c r="LEP826" s="14"/>
      <c r="LEQ826" s="14"/>
      <c r="LER826" s="14"/>
      <c r="LES826" s="14"/>
      <c r="LET826" s="14"/>
      <c r="LEU826" s="14"/>
      <c r="LEV826" s="14"/>
      <c r="LEW826" s="14"/>
      <c r="LEX826" s="14"/>
      <c r="LEY826" s="14"/>
      <c r="LEZ826" s="14"/>
      <c r="LFA826" s="14"/>
      <c r="LFB826" s="14"/>
      <c r="LFC826" s="14"/>
      <c r="LFD826" s="14"/>
      <c r="LFE826" s="14"/>
      <c r="LFF826" s="14"/>
      <c r="LFG826" s="14"/>
      <c r="LFH826" s="14"/>
      <c r="LFI826" s="14"/>
      <c r="LFJ826" s="14"/>
      <c r="LFK826" s="14"/>
      <c r="LFL826" s="14"/>
      <c r="LFM826" s="14"/>
      <c r="LFN826" s="14"/>
      <c r="LFO826" s="14"/>
      <c r="LFP826" s="14"/>
      <c r="LFQ826" s="14"/>
      <c r="LFR826" s="14"/>
      <c r="LFS826" s="14"/>
      <c r="LFT826" s="14"/>
      <c r="LFU826" s="14"/>
      <c r="LFV826" s="14"/>
      <c r="LFW826" s="14"/>
      <c r="LFX826" s="14"/>
      <c r="LFY826" s="14"/>
      <c r="LFZ826" s="14"/>
      <c r="LGA826" s="14"/>
      <c r="LGB826" s="14"/>
      <c r="LGC826" s="14"/>
      <c r="LGD826" s="14"/>
      <c r="LGE826" s="14"/>
      <c r="LGF826" s="14"/>
      <c r="LGG826" s="14"/>
      <c r="LGH826" s="14"/>
      <c r="LGI826" s="14"/>
      <c r="LGJ826" s="14"/>
      <c r="LGK826" s="14"/>
      <c r="LGL826" s="14"/>
      <c r="LGM826" s="14"/>
      <c r="LGN826" s="14"/>
      <c r="LGO826" s="14"/>
      <c r="LGP826" s="14"/>
      <c r="LGQ826" s="14"/>
      <c r="LGR826" s="14"/>
      <c r="LGS826" s="14"/>
      <c r="LGT826" s="14"/>
      <c r="LGU826" s="14"/>
      <c r="LGV826" s="14"/>
      <c r="LGW826" s="14"/>
      <c r="LGX826" s="14"/>
      <c r="LGY826" s="14"/>
      <c r="LGZ826" s="14"/>
      <c r="LHA826" s="14"/>
      <c r="LHB826" s="14"/>
      <c r="LHC826" s="14"/>
      <c r="LHD826" s="14"/>
      <c r="LHE826" s="14"/>
      <c r="LHF826" s="14"/>
      <c r="LHG826" s="14"/>
      <c r="LHH826" s="14"/>
      <c r="LHI826" s="14"/>
      <c r="LHJ826" s="14"/>
      <c r="LHK826" s="14"/>
      <c r="LHL826" s="14"/>
      <c r="LHM826" s="14"/>
      <c r="LHN826" s="14"/>
      <c r="LHO826" s="14"/>
      <c r="LHP826" s="14"/>
      <c r="LHQ826" s="14"/>
      <c r="LHR826" s="14"/>
      <c r="LHS826" s="14"/>
      <c r="LHT826" s="14"/>
      <c r="LHU826" s="14"/>
      <c r="LHV826" s="14"/>
      <c r="LHW826" s="14"/>
      <c r="LHX826" s="14"/>
      <c r="LHY826" s="14"/>
      <c r="LHZ826" s="14"/>
      <c r="LIA826" s="14"/>
      <c r="LIB826" s="14"/>
      <c r="LIC826" s="14"/>
      <c r="LID826" s="14"/>
      <c r="LIE826" s="14"/>
      <c r="LIF826" s="14"/>
      <c r="LIG826" s="14"/>
      <c r="LIH826" s="14"/>
      <c r="LII826" s="14"/>
      <c r="LIJ826" s="14"/>
      <c r="LIK826" s="14"/>
      <c r="LIL826" s="14"/>
      <c r="LIM826" s="14"/>
      <c r="LIN826" s="14"/>
      <c r="LIO826" s="14"/>
      <c r="LIP826" s="14"/>
      <c r="LIQ826" s="14"/>
      <c r="LIR826" s="14"/>
      <c r="LIS826" s="14"/>
      <c r="LIT826" s="14"/>
      <c r="LIU826" s="14"/>
      <c r="LIV826" s="14"/>
      <c r="LIW826" s="14"/>
      <c r="LIX826" s="14"/>
      <c r="LIY826" s="14"/>
      <c r="LIZ826" s="14"/>
      <c r="LJA826" s="14"/>
      <c r="LJB826" s="14"/>
      <c r="LJC826" s="14"/>
      <c r="LJD826" s="14"/>
      <c r="LJE826" s="14"/>
      <c r="LJF826" s="14"/>
      <c r="LJG826" s="14"/>
      <c r="LJH826" s="14"/>
      <c r="LJI826" s="14"/>
      <c r="LJJ826" s="14"/>
      <c r="LJK826" s="14"/>
      <c r="LJL826" s="14"/>
      <c r="LJM826" s="14"/>
      <c r="LJN826" s="14"/>
      <c r="LJO826" s="14"/>
      <c r="LJP826" s="14"/>
      <c r="LJQ826" s="14"/>
      <c r="LJR826" s="14"/>
      <c r="LJS826" s="14"/>
      <c r="LJT826" s="14"/>
      <c r="LJU826" s="14"/>
      <c r="LJV826" s="14"/>
      <c r="LJW826" s="14"/>
      <c r="LJX826" s="14"/>
      <c r="LJY826" s="14"/>
      <c r="LJZ826" s="14"/>
      <c r="LKA826" s="14"/>
      <c r="LKB826" s="14"/>
      <c r="LKC826" s="14"/>
      <c r="LKD826" s="14"/>
      <c r="LKE826" s="14"/>
      <c r="LKF826" s="14"/>
      <c r="LKG826" s="14"/>
      <c r="LKH826" s="14"/>
      <c r="LKI826" s="14"/>
      <c r="LKJ826" s="14"/>
      <c r="LKK826" s="14"/>
      <c r="LKL826" s="14"/>
      <c r="LKM826" s="14"/>
      <c r="LKN826" s="14"/>
      <c r="LKO826" s="14"/>
      <c r="LKP826" s="14"/>
      <c r="LKQ826" s="14"/>
      <c r="LKR826" s="14"/>
      <c r="LKS826" s="14"/>
      <c r="LKT826" s="14"/>
      <c r="LKU826" s="14"/>
      <c r="LKV826" s="14"/>
      <c r="LKW826" s="14"/>
      <c r="LKX826" s="14"/>
      <c r="LKY826" s="14"/>
      <c r="LKZ826" s="14"/>
      <c r="LLA826" s="14"/>
      <c r="LLB826" s="14"/>
      <c r="LLC826" s="14"/>
      <c r="LLD826" s="14"/>
      <c r="LLE826" s="14"/>
      <c r="LLF826" s="14"/>
      <c r="LLG826" s="14"/>
      <c r="LLH826" s="14"/>
      <c r="LLI826" s="14"/>
      <c r="LLJ826" s="14"/>
      <c r="LLK826" s="14"/>
      <c r="LLL826" s="14"/>
      <c r="LLM826" s="14"/>
      <c r="LLN826" s="14"/>
      <c r="LLO826" s="14"/>
      <c r="LLP826" s="14"/>
      <c r="LLQ826" s="14"/>
      <c r="LLR826" s="14"/>
      <c r="LLS826" s="14"/>
      <c r="LLT826" s="14"/>
      <c r="LLU826" s="14"/>
      <c r="LLV826" s="14"/>
      <c r="LLW826" s="14"/>
      <c r="LLX826" s="14"/>
      <c r="LLY826" s="14"/>
      <c r="LLZ826" s="14"/>
      <c r="LMA826" s="14"/>
      <c r="LMB826" s="14"/>
      <c r="LMC826" s="14"/>
      <c r="LMD826" s="14"/>
      <c r="LME826" s="14"/>
      <c r="LMF826" s="14"/>
      <c r="LMG826" s="14"/>
      <c r="LMH826" s="14"/>
      <c r="LMI826" s="14"/>
      <c r="LMJ826" s="14"/>
      <c r="LMK826" s="14"/>
      <c r="LML826" s="14"/>
      <c r="LMM826" s="14"/>
      <c r="LMN826" s="14"/>
      <c r="LMO826" s="14"/>
      <c r="LMP826" s="14"/>
      <c r="LMQ826" s="14"/>
      <c r="LMR826" s="14"/>
      <c r="LMS826" s="14"/>
      <c r="LMT826" s="14"/>
      <c r="LMU826" s="14"/>
      <c r="LMV826" s="14"/>
      <c r="LMW826" s="14"/>
      <c r="LMX826" s="14"/>
      <c r="LMY826" s="14"/>
      <c r="LMZ826" s="14"/>
      <c r="LNA826" s="14"/>
      <c r="LNB826" s="14"/>
      <c r="LNC826" s="14"/>
      <c r="LND826" s="14"/>
      <c r="LNE826" s="14"/>
      <c r="LNF826" s="14"/>
      <c r="LNG826" s="14"/>
      <c r="LNH826" s="14"/>
      <c r="LNI826" s="14"/>
      <c r="LNJ826" s="14"/>
      <c r="LNK826" s="14"/>
      <c r="LNL826" s="14"/>
      <c r="LNM826" s="14"/>
      <c r="LNN826" s="14"/>
      <c r="LNO826" s="14"/>
      <c r="LNP826" s="14"/>
      <c r="LNQ826" s="14"/>
      <c r="LNR826" s="14"/>
      <c r="LNS826" s="14"/>
      <c r="LNT826" s="14"/>
      <c r="LNU826" s="14"/>
      <c r="LNV826" s="14"/>
      <c r="LNW826" s="14"/>
      <c r="LNX826" s="14"/>
      <c r="LNY826" s="14"/>
      <c r="LNZ826" s="14"/>
      <c r="LOA826" s="14"/>
      <c r="LOB826" s="14"/>
      <c r="LOC826" s="14"/>
      <c r="LOD826" s="14"/>
      <c r="LOE826" s="14"/>
      <c r="LOF826" s="14"/>
      <c r="LOG826" s="14"/>
      <c r="LOH826" s="14"/>
      <c r="LOI826" s="14"/>
      <c r="LOJ826" s="14"/>
      <c r="LOK826" s="14"/>
      <c r="LOL826" s="14"/>
      <c r="LOM826" s="14"/>
      <c r="LON826" s="14"/>
      <c r="LOO826" s="14"/>
      <c r="LOP826" s="14"/>
      <c r="LOQ826" s="14"/>
      <c r="LOR826" s="14"/>
      <c r="LOS826" s="14"/>
      <c r="LOT826" s="14"/>
      <c r="LOU826" s="14"/>
      <c r="LOV826" s="14"/>
      <c r="LOW826" s="14"/>
      <c r="LOX826" s="14"/>
      <c r="LOY826" s="14"/>
      <c r="LOZ826" s="14"/>
      <c r="LPA826" s="14"/>
      <c r="LPB826" s="14"/>
      <c r="LPC826" s="14"/>
      <c r="LPD826" s="14"/>
      <c r="LPE826" s="14"/>
      <c r="LPF826" s="14"/>
      <c r="LPG826" s="14"/>
      <c r="LPH826" s="14"/>
      <c r="LPI826" s="14"/>
      <c r="LPJ826" s="14"/>
      <c r="LPK826" s="14"/>
      <c r="LPL826" s="14"/>
      <c r="LPM826" s="14"/>
      <c r="LPN826" s="14"/>
      <c r="LPO826" s="14"/>
      <c r="LPP826" s="14"/>
      <c r="LPQ826" s="14"/>
      <c r="LPR826" s="14"/>
      <c r="LPS826" s="14"/>
      <c r="LPT826" s="14"/>
      <c r="LPU826" s="14"/>
      <c r="LPV826" s="14"/>
      <c r="LPW826" s="14"/>
      <c r="LPX826" s="14"/>
      <c r="LPY826" s="14"/>
      <c r="LPZ826" s="14"/>
      <c r="LQA826" s="14"/>
      <c r="LQB826" s="14"/>
      <c r="LQC826" s="14"/>
      <c r="LQD826" s="14"/>
      <c r="LQE826" s="14"/>
      <c r="LQF826" s="14"/>
      <c r="LQG826" s="14"/>
      <c r="LQH826" s="14"/>
      <c r="LQI826" s="14"/>
      <c r="LQJ826" s="14"/>
      <c r="LQK826" s="14"/>
      <c r="LQL826" s="14"/>
      <c r="LQM826" s="14"/>
      <c r="LQN826" s="14"/>
      <c r="LQO826" s="14"/>
      <c r="LQP826" s="14"/>
      <c r="LQQ826" s="14"/>
      <c r="LQR826" s="14"/>
      <c r="LQS826" s="14"/>
      <c r="LQT826" s="14"/>
      <c r="LQU826" s="14"/>
      <c r="LQV826" s="14"/>
      <c r="LQW826" s="14"/>
      <c r="LQX826" s="14"/>
      <c r="LQY826" s="14"/>
      <c r="LQZ826" s="14"/>
      <c r="LRA826" s="14"/>
      <c r="LRB826" s="14"/>
      <c r="LRC826" s="14"/>
      <c r="LRD826" s="14"/>
      <c r="LRE826" s="14"/>
      <c r="LRF826" s="14"/>
      <c r="LRG826" s="14"/>
      <c r="LRH826" s="14"/>
      <c r="LRI826" s="14"/>
      <c r="LRJ826" s="14"/>
      <c r="LRK826" s="14"/>
      <c r="LRL826" s="14"/>
      <c r="LRM826" s="14"/>
      <c r="LRN826" s="14"/>
      <c r="LRO826" s="14"/>
      <c r="LRP826" s="14"/>
      <c r="LRQ826" s="14"/>
      <c r="LRR826" s="14"/>
      <c r="LRS826" s="14"/>
      <c r="LRT826" s="14"/>
      <c r="LRU826" s="14"/>
      <c r="LRV826" s="14"/>
      <c r="LRW826" s="14"/>
      <c r="LRX826" s="14"/>
      <c r="LRY826" s="14"/>
      <c r="LRZ826" s="14"/>
      <c r="LSA826" s="14"/>
      <c r="LSB826" s="14"/>
      <c r="LSC826" s="14"/>
      <c r="LSD826" s="14"/>
      <c r="LSE826" s="14"/>
      <c r="LSF826" s="14"/>
      <c r="LSG826" s="14"/>
      <c r="LSH826" s="14"/>
      <c r="LSI826" s="14"/>
      <c r="LSJ826" s="14"/>
      <c r="LSK826" s="14"/>
      <c r="LSL826" s="14"/>
      <c r="LSM826" s="14"/>
      <c r="LSN826" s="14"/>
      <c r="LSO826" s="14"/>
      <c r="LSP826" s="14"/>
      <c r="LSQ826" s="14"/>
      <c r="LSR826" s="14"/>
      <c r="LSS826" s="14"/>
      <c r="LST826" s="14"/>
      <c r="LSU826" s="14"/>
      <c r="LSV826" s="14"/>
      <c r="LSW826" s="14"/>
      <c r="LSX826" s="14"/>
      <c r="LSY826" s="14"/>
      <c r="LSZ826" s="14"/>
      <c r="LTA826" s="14"/>
      <c r="LTB826" s="14"/>
      <c r="LTC826" s="14"/>
      <c r="LTD826" s="14"/>
      <c r="LTE826" s="14"/>
      <c r="LTF826" s="14"/>
      <c r="LTG826" s="14"/>
      <c r="LTH826" s="14"/>
      <c r="LTI826" s="14"/>
      <c r="LTJ826" s="14"/>
      <c r="LTK826" s="14"/>
      <c r="LTL826" s="14"/>
      <c r="LTM826" s="14"/>
      <c r="LTN826" s="14"/>
      <c r="LTO826" s="14"/>
      <c r="LTP826" s="14"/>
      <c r="LTQ826" s="14"/>
      <c r="LTR826" s="14"/>
      <c r="LTS826" s="14"/>
      <c r="LTT826" s="14"/>
      <c r="LTU826" s="14"/>
      <c r="LTV826" s="14"/>
      <c r="LTW826" s="14"/>
      <c r="LTX826" s="14"/>
      <c r="LTY826" s="14"/>
      <c r="LTZ826" s="14"/>
      <c r="LUA826" s="14"/>
      <c r="LUB826" s="14"/>
      <c r="LUC826" s="14"/>
      <c r="LUD826" s="14"/>
      <c r="LUE826" s="14"/>
      <c r="LUF826" s="14"/>
      <c r="LUG826" s="14"/>
      <c r="LUH826" s="14"/>
      <c r="LUI826" s="14"/>
      <c r="LUJ826" s="14"/>
      <c r="LUK826" s="14"/>
      <c r="LUL826" s="14"/>
      <c r="LUM826" s="14"/>
      <c r="LUN826" s="14"/>
      <c r="LUO826" s="14"/>
      <c r="LUP826" s="14"/>
      <c r="LUQ826" s="14"/>
      <c r="LUR826" s="14"/>
      <c r="LUS826" s="14"/>
      <c r="LUT826" s="14"/>
      <c r="LUU826" s="14"/>
      <c r="LUV826" s="14"/>
      <c r="LUW826" s="14"/>
      <c r="LUX826" s="14"/>
      <c r="LUY826" s="14"/>
      <c r="LUZ826" s="14"/>
      <c r="LVA826" s="14"/>
      <c r="LVB826" s="14"/>
      <c r="LVC826" s="14"/>
      <c r="LVD826" s="14"/>
      <c r="LVE826" s="14"/>
      <c r="LVF826" s="14"/>
      <c r="LVG826" s="14"/>
      <c r="LVH826" s="14"/>
      <c r="LVI826" s="14"/>
      <c r="LVJ826" s="14"/>
      <c r="LVK826" s="14"/>
      <c r="LVL826" s="14"/>
      <c r="LVM826" s="14"/>
      <c r="LVN826" s="14"/>
      <c r="LVO826" s="14"/>
      <c r="LVP826" s="14"/>
      <c r="LVQ826" s="14"/>
      <c r="LVR826" s="14"/>
      <c r="LVS826" s="14"/>
      <c r="LVT826" s="14"/>
      <c r="LVU826" s="14"/>
      <c r="LVV826" s="14"/>
      <c r="LVW826" s="14"/>
      <c r="LVX826" s="14"/>
      <c r="LVY826" s="14"/>
      <c r="LVZ826" s="14"/>
      <c r="LWA826" s="14"/>
      <c r="LWB826" s="14"/>
      <c r="LWC826" s="14"/>
      <c r="LWD826" s="14"/>
      <c r="LWE826" s="14"/>
      <c r="LWF826" s="14"/>
      <c r="LWG826" s="14"/>
      <c r="LWH826" s="14"/>
      <c r="LWI826" s="14"/>
      <c r="LWJ826" s="14"/>
      <c r="LWK826" s="14"/>
      <c r="LWL826" s="14"/>
      <c r="LWM826" s="14"/>
      <c r="LWN826" s="14"/>
      <c r="LWO826" s="14"/>
      <c r="LWP826" s="14"/>
      <c r="LWQ826" s="14"/>
      <c r="LWR826" s="14"/>
      <c r="LWS826" s="14"/>
      <c r="LWT826" s="14"/>
      <c r="LWU826" s="14"/>
      <c r="LWV826" s="14"/>
      <c r="LWW826" s="14"/>
      <c r="LWX826" s="14"/>
      <c r="LWY826" s="14"/>
      <c r="LWZ826" s="14"/>
      <c r="LXA826" s="14"/>
      <c r="LXB826" s="14"/>
      <c r="LXC826" s="14"/>
      <c r="LXD826" s="14"/>
      <c r="LXE826" s="14"/>
      <c r="LXF826" s="14"/>
      <c r="LXG826" s="14"/>
      <c r="LXH826" s="14"/>
      <c r="LXI826" s="14"/>
      <c r="LXJ826" s="14"/>
      <c r="LXK826" s="14"/>
      <c r="LXL826" s="14"/>
      <c r="LXM826" s="14"/>
      <c r="LXN826" s="14"/>
      <c r="LXO826" s="14"/>
      <c r="LXP826" s="14"/>
      <c r="LXQ826" s="14"/>
      <c r="LXR826" s="14"/>
      <c r="LXS826" s="14"/>
      <c r="LXT826" s="14"/>
      <c r="LXU826" s="14"/>
      <c r="LXV826" s="14"/>
      <c r="LXW826" s="14"/>
      <c r="LXX826" s="14"/>
      <c r="LXY826" s="14"/>
      <c r="LXZ826" s="14"/>
      <c r="LYA826" s="14"/>
      <c r="LYB826" s="14"/>
      <c r="LYC826" s="14"/>
      <c r="LYD826" s="14"/>
      <c r="LYE826" s="14"/>
      <c r="LYF826" s="14"/>
      <c r="LYG826" s="14"/>
      <c r="LYH826" s="14"/>
      <c r="LYI826" s="14"/>
      <c r="LYJ826" s="14"/>
      <c r="LYK826" s="14"/>
      <c r="LYL826" s="14"/>
      <c r="LYM826" s="14"/>
      <c r="LYN826" s="14"/>
      <c r="LYO826" s="14"/>
      <c r="LYP826" s="14"/>
      <c r="LYQ826" s="14"/>
      <c r="LYR826" s="14"/>
      <c r="LYS826" s="14"/>
      <c r="LYT826" s="14"/>
      <c r="LYU826" s="14"/>
      <c r="LYV826" s="14"/>
      <c r="LYW826" s="14"/>
      <c r="LYX826" s="14"/>
      <c r="LYY826" s="14"/>
      <c r="LYZ826" s="14"/>
      <c r="LZA826" s="14"/>
      <c r="LZB826" s="14"/>
      <c r="LZC826" s="14"/>
      <c r="LZD826" s="14"/>
      <c r="LZE826" s="14"/>
      <c r="LZF826" s="14"/>
      <c r="LZG826" s="14"/>
      <c r="LZH826" s="14"/>
      <c r="LZI826" s="14"/>
      <c r="LZJ826" s="14"/>
      <c r="LZK826" s="14"/>
      <c r="LZL826" s="14"/>
      <c r="LZM826" s="14"/>
      <c r="LZN826" s="14"/>
      <c r="LZO826" s="14"/>
      <c r="LZP826" s="14"/>
      <c r="LZQ826" s="14"/>
      <c r="LZR826" s="14"/>
      <c r="LZS826" s="14"/>
      <c r="LZT826" s="14"/>
      <c r="LZU826" s="14"/>
      <c r="LZV826" s="14"/>
      <c r="LZW826" s="14"/>
      <c r="LZX826" s="14"/>
      <c r="LZY826" s="14"/>
      <c r="LZZ826" s="14"/>
      <c r="MAA826" s="14"/>
      <c r="MAB826" s="14"/>
      <c r="MAC826" s="14"/>
      <c r="MAD826" s="14"/>
      <c r="MAE826" s="14"/>
      <c r="MAF826" s="14"/>
      <c r="MAG826" s="14"/>
      <c r="MAH826" s="14"/>
      <c r="MAI826" s="14"/>
      <c r="MAJ826" s="14"/>
      <c r="MAK826" s="14"/>
      <c r="MAL826" s="14"/>
      <c r="MAM826" s="14"/>
      <c r="MAN826" s="14"/>
      <c r="MAO826" s="14"/>
      <c r="MAP826" s="14"/>
      <c r="MAQ826" s="14"/>
      <c r="MAR826" s="14"/>
      <c r="MAS826" s="14"/>
      <c r="MAT826" s="14"/>
      <c r="MAU826" s="14"/>
      <c r="MAV826" s="14"/>
      <c r="MAW826" s="14"/>
      <c r="MAX826" s="14"/>
      <c r="MAY826" s="14"/>
      <c r="MAZ826" s="14"/>
      <c r="MBA826" s="14"/>
      <c r="MBB826" s="14"/>
      <c r="MBC826" s="14"/>
      <c r="MBD826" s="14"/>
      <c r="MBE826" s="14"/>
      <c r="MBF826" s="14"/>
      <c r="MBG826" s="14"/>
      <c r="MBH826" s="14"/>
      <c r="MBI826" s="14"/>
      <c r="MBJ826" s="14"/>
      <c r="MBK826" s="14"/>
      <c r="MBL826" s="14"/>
      <c r="MBM826" s="14"/>
      <c r="MBN826" s="14"/>
      <c r="MBO826" s="14"/>
      <c r="MBP826" s="14"/>
      <c r="MBQ826" s="14"/>
      <c r="MBR826" s="14"/>
      <c r="MBS826" s="14"/>
      <c r="MBT826" s="14"/>
      <c r="MBU826" s="14"/>
      <c r="MBV826" s="14"/>
      <c r="MBW826" s="14"/>
      <c r="MBX826" s="14"/>
      <c r="MBY826" s="14"/>
      <c r="MBZ826" s="14"/>
      <c r="MCA826" s="14"/>
      <c r="MCB826" s="14"/>
      <c r="MCC826" s="14"/>
      <c r="MCD826" s="14"/>
      <c r="MCE826" s="14"/>
      <c r="MCF826" s="14"/>
      <c r="MCG826" s="14"/>
      <c r="MCH826" s="14"/>
      <c r="MCI826" s="14"/>
      <c r="MCJ826" s="14"/>
      <c r="MCK826" s="14"/>
      <c r="MCL826" s="14"/>
      <c r="MCM826" s="14"/>
      <c r="MCN826" s="14"/>
      <c r="MCO826" s="14"/>
      <c r="MCP826" s="14"/>
      <c r="MCQ826" s="14"/>
      <c r="MCR826" s="14"/>
      <c r="MCS826" s="14"/>
      <c r="MCT826" s="14"/>
      <c r="MCU826" s="14"/>
      <c r="MCV826" s="14"/>
      <c r="MCW826" s="14"/>
      <c r="MCX826" s="14"/>
      <c r="MCY826" s="14"/>
      <c r="MCZ826" s="14"/>
      <c r="MDA826" s="14"/>
      <c r="MDB826" s="14"/>
      <c r="MDC826" s="14"/>
      <c r="MDD826" s="14"/>
      <c r="MDE826" s="14"/>
      <c r="MDF826" s="14"/>
      <c r="MDG826" s="14"/>
      <c r="MDH826" s="14"/>
      <c r="MDI826" s="14"/>
      <c r="MDJ826" s="14"/>
      <c r="MDK826" s="14"/>
      <c r="MDL826" s="14"/>
      <c r="MDM826" s="14"/>
      <c r="MDN826" s="14"/>
      <c r="MDO826" s="14"/>
      <c r="MDP826" s="14"/>
      <c r="MDQ826" s="14"/>
      <c r="MDR826" s="14"/>
      <c r="MDS826" s="14"/>
      <c r="MDT826" s="14"/>
      <c r="MDU826" s="14"/>
      <c r="MDV826" s="14"/>
      <c r="MDW826" s="14"/>
      <c r="MDX826" s="14"/>
      <c r="MDY826" s="14"/>
      <c r="MDZ826" s="14"/>
      <c r="MEA826" s="14"/>
      <c r="MEB826" s="14"/>
      <c r="MEC826" s="14"/>
      <c r="MED826" s="14"/>
      <c r="MEE826" s="14"/>
      <c r="MEF826" s="14"/>
      <c r="MEG826" s="14"/>
      <c r="MEH826" s="14"/>
      <c r="MEI826" s="14"/>
      <c r="MEJ826" s="14"/>
      <c r="MEK826" s="14"/>
      <c r="MEL826" s="14"/>
      <c r="MEM826" s="14"/>
      <c r="MEN826" s="14"/>
      <c r="MEO826" s="14"/>
      <c r="MEP826" s="14"/>
      <c r="MEQ826" s="14"/>
      <c r="MER826" s="14"/>
      <c r="MES826" s="14"/>
      <c r="MET826" s="14"/>
      <c r="MEU826" s="14"/>
      <c r="MEV826" s="14"/>
      <c r="MEW826" s="14"/>
      <c r="MEX826" s="14"/>
      <c r="MEY826" s="14"/>
      <c r="MEZ826" s="14"/>
      <c r="MFA826" s="14"/>
      <c r="MFB826" s="14"/>
      <c r="MFC826" s="14"/>
      <c r="MFD826" s="14"/>
      <c r="MFE826" s="14"/>
      <c r="MFF826" s="14"/>
      <c r="MFG826" s="14"/>
      <c r="MFH826" s="14"/>
      <c r="MFI826" s="14"/>
      <c r="MFJ826" s="14"/>
      <c r="MFK826" s="14"/>
      <c r="MFL826" s="14"/>
      <c r="MFM826" s="14"/>
      <c r="MFN826" s="14"/>
      <c r="MFO826" s="14"/>
      <c r="MFP826" s="14"/>
      <c r="MFQ826" s="14"/>
      <c r="MFR826" s="14"/>
      <c r="MFS826" s="14"/>
      <c r="MFT826" s="14"/>
      <c r="MFU826" s="14"/>
      <c r="MFV826" s="14"/>
      <c r="MFW826" s="14"/>
      <c r="MFX826" s="14"/>
      <c r="MFY826" s="14"/>
      <c r="MFZ826" s="14"/>
      <c r="MGA826" s="14"/>
      <c r="MGB826" s="14"/>
      <c r="MGC826" s="14"/>
      <c r="MGD826" s="14"/>
      <c r="MGE826" s="14"/>
      <c r="MGF826" s="14"/>
      <c r="MGG826" s="14"/>
      <c r="MGH826" s="14"/>
      <c r="MGI826" s="14"/>
      <c r="MGJ826" s="14"/>
      <c r="MGK826" s="14"/>
      <c r="MGL826" s="14"/>
      <c r="MGM826" s="14"/>
      <c r="MGN826" s="14"/>
      <c r="MGO826" s="14"/>
      <c r="MGP826" s="14"/>
      <c r="MGQ826" s="14"/>
      <c r="MGR826" s="14"/>
      <c r="MGS826" s="14"/>
      <c r="MGT826" s="14"/>
      <c r="MGU826" s="14"/>
      <c r="MGV826" s="14"/>
      <c r="MGW826" s="14"/>
      <c r="MGX826" s="14"/>
      <c r="MGY826" s="14"/>
      <c r="MGZ826" s="14"/>
      <c r="MHA826" s="14"/>
      <c r="MHB826" s="14"/>
      <c r="MHC826" s="14"/>
      <c r="MHD826" s="14"/>
      <c r="MHE826" s="14"/>
      <c r="MHF826" s="14"/>
      <c r="MHG826" s="14"/>
      <c r="MHH826" s="14"/>
      <c r="MHI826" s="14"/>
      <c r="MHJ826" s="14"/>
      <c r="MHK826" s="14"/>
      <c r="MHL826" s="14"/>
      <c r="MHM826" s="14"/>
      <c r="MHN826" s="14"/>
      <c r="MHO826" s="14"/>
      <c r="MHP826" s="14"/>
      <c r="MHQ826" s="14"/>
      <c r="MHR826" s="14"/>
      <c r="MHS826" s="14"/>
      <c r="MHT826" s="14"/>
      <c r="MHU826" s="14"/>
      <c r="MHV826" s="14"/>
      <c r="MHW826" s="14"/>
      <c r="MHX826" s="14"/>
      <c r="MHY826" s="14"/>
      <c r="MHZ826" s="14"/>
      <c r="MIA826" s="14"/>
      <c r="MIB826" s="14"/>
      <c r="MIC826" s="14"/>
      <c r="MID826" s="14"/>
      <c r="MIE826" s="14"/>
      <c r="MIF826" s="14"/>
      <c r="MIG826" s="14"/>
      <c r="MIH826" s="14"/>
      <c r="MII826" s="14"/>
      <c r="MIJ826" s="14"/>
      <c r="MIK826" s="14"/>
      <c r="MIL826" s="14"/>
      <c r="MIM826" s="14"/>
      <c r="MIN826" s="14"/>
      <c r="MIO826" s="14"/>
      <c r="MIP826" s="14"/>
      <c r="MIQ826" s="14"/>
      <c r="MIR826" s="14"/>
      <c r="MIS826" s="14"/>
      <c r="MIT826" s="14"/>
      <c r="MIU826" s="14"/>
      <c r="MIV826" s="14"/>
      <c r="MIW826" s="14"/>
      <c r="MIX826" s="14"/>
      <c r="MIY826" s="14"/>
      <c r="MIZ826" s="14"/>
      <c r="MJA826" s="14"/>
      <c r="MJB826" s="14"/>
      <c r="MJC826" s="14"/>
      <c r="MJD826" s="14"/>
      <c r="MJE826" s="14"/>
      <c r="MJF826" s="14"/>
      <c r="MJG826" s="14"/>
      <c r="MJH826" s="14"/>
      <c r="MJI826" s="14"/>
      <c r="MJJ826" s="14"/>
      <c r="MJK826" s="14"/>
      <c r="MJL826" s="14"/>
      <c r="MJM826" s="14"/>
      <c r="MJN826" s="14"/>
      <c r="MJO826" s="14"/>
      <c r="MJP826" s="14"/>
      <c r="MJQ826" s="14"/>
      <c r="MJR826" s="14"/>
      <c r="MJS826" s="14"/>
      <c r="MJT826" s="14"/>
      <c r="MJU826" s="14"/>
      <c r="MJV826" s="14"/>
      <c r="MJW826" s="14"/>
      <c r="MJX826" s="14"/>
      <c r="MJY826" s="14"/>
      <c r="MJZ826" s="14"/>
      <c r="MKA826" s="14"/>
      <c r="MKB826" s="14"/>
      <c r="MKC826" s="14"/>
      <c r="MKD826" s="14"/>
      <c r="MKE826" s="14"/>
      <c r="MKF826" s="14"/>
      <c r="MKG826" s="14"/>
      <c r="MKH826" s="14"/>
      <c r="MKI826" s="14"/>
      <c r="MKJ826" s="14"/>
      <c r="MKK826" s="14"/>
      <c r="MKL826" s="14"/>
      <c r="MKM826" s="14"/>
      <c r="MKN826" s="14"/>
      <c r="MKO826" s="14"/>
      <c r="MKP826" s="14"/>
      <c r="MKQ826" s="14"/>
      <c r="MKR826" s="14"/>
      <c r="MKS826" s="14"/>
      <c r="MKT826" s="14"/>
      <c r="MKU826" s="14"/>
      <c r="MKV826" s="14"/>
      <c r="MKW826" s="14"/>
      <c r="MKX826" s="14"/>
      <c r="MKY826" s="14"/>
      <c r="MKZ826" s="14"/>
      <c r="MLA826" s="14"/>
      <c r="MLB826" s="14"/>
      <c r="MLC826" s="14"/>
      <c r="MLD826" s="14"/>
      <c r="MLE826" s="14"/>
      <c r="MLF826" s="14"/>
      <c r="MLG826" s="14"/>
      <c r="MLH826" s="14"/>
      <c r="MLI826" s="14"/>
      <c r="MLJ826" s="14"/>
      <c r="MLK826" s="14"/>
      <c r="MLL826" s="14"/>
      <c r="MLM826" s="14"/>
      <c r="MLN826" s="14"/>
      <c r="MLO826" s="14"/>
      <c r="MLP826" s="14"/>
      <c r="MLQ826" s="14"/>
      <c r="MLR826" s="14"/>
      <c r="MLS826" s="14"/>
      <c r="MLT826" s="14"/>
      <c r="MLU826" s="14"/>
      <c r="MLV826" s="14"/>
      <c r="MLW826" s="14"/>
      <c r="MLX826" s="14"/>
      <c r="MLY826" s="14"/>
      <c r="MLZ826" s="14"/>
      <c r="MMA826" s="14"/>
      <c r="MMB826" s="14"/>
      <c r="MMC826" s="14"/>
      <c r="MMD826" s="14"/>
      <c r="MME826" s="14"/>
      <c r="MMF826" s="14"/>
      <c r="MMG826" s="14"/>
      <c r="MMH826" s="14"/>
      <c r="MMI826" s="14"/>
      <c r="MMJ826" s="14"/>
      <c r="MMK826" s="14"/>
      <c r="MML826" s="14"/>
      <c r="MMM826" s="14"/>
      <c r="MMN826" s="14"/>
      <c r="MMO826" s="14"/>
      <c r="MMP826" s="14"/>
      <c r="MMQ826" s="14"/>
      <c r="MMR826" s="14"/>
      <c r="MMS826" s="14"/>
      <c r="MMT826" s="14"/>
      <c r="MMU826" s="14"/>
      <c r="MMV826" s="14"/>
      <c r="MMW826" s="14"/>
      <c r="MMX826" s="14"/>
      <c r="MMY826" s="14"/>
      <c r="MMZ826" s="14"/>
      <c r="MNA826" s="14"/>
      <c r="MNB826" s="14"/>
      <c r="MNC826" s="14"/>
      <c r="MND826" s="14"/>
      <c r="MNE826" s="14"/>
      <c r="MNF826" s="14"/>
      <c r="MNG826" s="14"/>
      <c r="MNH826" s="14"/>
      <c r="MNI826" s="14"/>
      <c r="MNJ826" s="14"/>
      <c r="MNK826" s="14"/>
      <c r="MNL826" s="14"/>
      <c r="MNM826" s="14"/>
      <c r="MNN826" s="14"/>
      <c r="MNO826" s="14"/>
      <c r="MNP826" s="14"/>
      <c r="MNQ826" s="14"/>
      <c r="MNR826" s="14"/>
      <c r="MNS826" s="14"/>
      <c r="MNT826" s="14"/>
      <c r="MNU826" s="14"/>
      <c r="MNV826" s="14"/>
      <c r="MNW826" s="14"/>
      <c r="MNX826" s="14"/>
      <c r="MNY826" s="14"/>
      <c r="MNZ826" s="14"/>
      <c r="MOA826" s="14"/>
      <c r="MOB826" s="14"/>
      <c r="MOC826" s="14"/>
      <c r="MOD826" s="14"/>
      <c r="MOE826" s="14"/>
      <c r="MOF826" s="14"/>
      <c r="MOG826" s="14"/>
      <c r="MOH826" s="14"/>
      <c r="MOI826" s="14"/>
      <c r="MOJ826" s="14"/>
      <c r="MOK826" s="14"/>
      <c r="MOL826" s="14"/>
      <c r="MOM826" s="14"/>
      <c r="MON826" s="14"/>
      <c r="MOO826" s="14"/>
      <c r="MOP826" s="14"/>
      <c r="MOQ826" s="14"/>
      <c r="MOR826" s="14"/>
      <c r="MOS826" s="14"/>
      <c r="MOT826" s="14"/>
      <c r="MOU826" s="14"/>
      <c r="MOV826" s="14"/>
      <c r="MOW826" s="14"/>
      <c r="MOX826" s="14"/>
      <c r="MOY826" s="14"/>
      <c r="MOZ826" s="14"/>
      <c r="MPA826" s="14"/>
      <c r="MPB826" s="14"/>
      <c r="MPC826" s="14"/>
      <c r="MPD826" s="14"/>
      <c r="MPE826" s="14"/>
      <c r="MPF826" s="14"/>
      <c r="MPG826" s="14"/>
      <c r="MPH826" s="14"/>
      <c r="MPI826" s="14"/>
      <c r="MPJ826" s="14"/>
      <c r="MPK826" s="14"/>
      <c r="MPL826" s="14"/>
      <c r="MPM826" s="14"/>
      <c r="MPN826" s="14"/>
      <c r="MPO826" s="14"/>
      <c r="MPP826" s="14"/>
      <c r="MPQ826" s="14"/>
      <c r="MPR826" s="14"/>
      <c r="MPS826" s="14"/>
      <c r="MPT826" s="14"/>
      <c r="MPU826" s="14"/>
      <c r="MPV826" s="14"/>
      <c r="MPW826" s="14"/>
      <c r="MPX826" s="14"/>
      <c r="MPY826" s="14"/>
      <c r="MPZ826" s="14"/>
      <c r="MQA826" s="14"/>
      <c r="MQB826" s="14"/>
      <c r="MQC826" s="14"/>
      <c r="MQD826" s="14"/>
      <c r="MQE826" s="14"/>
      <c r="MQF826" s="14"/>
      <c r="MQG826" s="14"/>
      <c r="MQH826" s="14"/>
      <c r="MQI826" s="14"/>
      <c r="MQJ826" s="14"/>
      <c r="MQK826" s="14"/>
      <c r="MQL826" s="14"/>
      <c r="MQM826" s="14"/>
      <c r="MQN826" s="14"/>
      <c r="MQO826" s="14"/>
      <c r="MQP826" s="14"/>
      <c r="MQQ826" s="14"/>
      <c r="MQR826" s="14"/>
      <c r="MQS826" s="14"/>
      <c r="MQT826" s="14"/>
      <c r="MQU826" s="14"/>
      <c r="MQV826" s="14"/>
      <c r="MQW826" s="14"/>
      <c r="MQX826" s="14"/>
      <c r="MQY826" s="14"/>
      <c r="MQZ826" s="14"/>
      <c r="MRA826" s="14"/>
      <c r="MRB826" s="14"/>
      <c r="MRC826" s="14"/>
      <c r="MRD826" s="14"/>
      <c r="MRE826" s="14"/>
      <c r="MRF826" s="14"/>
      <c r="MRG826" s="14"/>
      <c r="MRH826" s="14"/>
      <c r="MRI826" s="14"/>
      <c r="MRJ826" s="14"/>
      <c r="MRK826" s="14"/>
      <c r="MRL826" s="14"/>
      <c r="MRM826" s="14"/>
      <c r="MRN826" s="14"/>
      <c r="MRO826" s="14"/>
      <c r="MRP826" s="14"/>
      <c r="MRQ826" s="14"/>
      <c r="MRR826" s="14"/>
      <c r="MRS826" s="14"/>
      <c r="MRT826" s="14"/>
      <c r="MRU826" s="14"/>
      <c r="MRV826" s="14"/>
      <c r="MRW826" s="14"/>
      <c r="MRX826" s="14"/>
      <c r="MRY826" s="14"/>
      <c r="MRZ826" s="14"/>
      <c r="MSA826" s="14"/>
      <c r="MSB826" s="14"/>
      <c r="MSC826" s="14"/>
      <c r="MSD826" s="14"/>
      <c r="MSE826" s="14"/>
      <c r="MSF826" s="14"/>
      <c r="MSG826" s="14"/>
      <c r="MSH826" s="14"/>
      <c r="MSI826" s="14"/>
      <c r="MSJ826" s="14"/>
      <c r="MSK826" s="14"/>
      <c r="MSL826" s="14"/>
      <c r="MSM826" s="14"/>
      <c r="MSN826" s="14"/>
      <c r="MSO826" s="14"/>
      <c r="MSP826" s="14"/>
      <c r="MSQ826" s="14"/>
      <c r="MSR826" s="14"/>
      <c r="MSS826" s="14"/>
      <c r="MST826" s="14"/>
      <c r="MSU826" s="14"/>
      <c r="MSV826" s="14"/>
      <c r="MSW826" s="14"/>
      <c r="MSX826" s="14"/>
      <c r="MSY826" s="14"/>
      <c r="MSZ826" s="14"/>
      <c r="MTA826" s="14"/>
      <c r="MTB826" s="14"/>
      <c r="MTC826" s="14"/>
      <c r="MTD826" s="14"/>
      <c r="MTE826" s="14"/>
      <c r="MTF826" s="14"/>
      <c r="MTG826" s="14"/>
      <c r="MTH826" s="14"/>
      <c r="MTI826" s="14"/>
      <c r="MTJ826" s="14"/>
      <c r="MTK826" s="14"/>
      <c r="MTL826" s="14"/>
      <c r="MTM826" s="14"/>
      <c r="MTN826" s="14"/>
      <c r="MTO826" s="14"/>
      <c r="MTP826" s="14"/>
      <c r="MTQ826" s="14"/>
      <c r="MTR826" s="14"/>
      <c r="MTS826" s="14"/>
      <c r="MTT826" s="14"/>
      <c r="MTU826" s="14"/>
      <c r="MTV826" s="14"/>
      <c r="MTW826" s="14"/>
      <c r="MTX826" s="14"/>
      <c r="MTY826" s="14"/>
      <c r="MTZ826" s="14"/>
      <c r="MUA826" s="14"/>
      <c r="MUB826" s="14"/>
      <c r="MUC826" s="14"/>
      <c r="MUD826" s="14"/>
      <c r="MUE826" s="14"/>
      <c r="MUF826" s="14"/>
      <c r="MUG826" s="14"/>
      <c r="MUH826" s="14"/>
      <c r="MUI826" s="14"/>
      <c r="MUJ826" s="14"/>
      <c r="MUK826" s="14"/>
      <c r="MUL826" s="14"/>
      <c r="MUM826" s="14"/>
      <c r="MUN826" s="14"/>
      <c r="MUO826" s="14"/>
      <c r="MUP826" s="14"/>
      <c r="MUQ826" s="14"/>
      <c r="MUR826" s="14"/>
      <c r="MUS826" s="14"/>
      <c r="MUT826" s="14"/>
      <c r="MUU826" s="14"/>
      <c r="MUV826" s="14"/>
      <c r="MUW826" s="14"/>
      <c r="MUX826" s="14"/>
      <c r="MUY826" s="14"/>
      <c r="MUZ826" s="14"/>
      <c r="MVA826" s="14"/>
      <c r="MVB826" s="14"/>
      <c r="MVC826" s="14"/>
      <c r="MVD826" s="14"/>
      <c r="MVE826" s="14"/>
      <c r="MVF826" s="14"/>
      <c r="MVG826" s="14"/>
      <c r="MVH826" s="14"/>
      <c r="MVI826" s="14"/>
      <c r="MVJ826" s="14"/>
      <c r="MVK826" s="14"/>
      <c r="MVL826" s="14"/>
      <c r="MVM826" s="14"/>
      <c r="MVN826" s="14"/>
      <c r="MVO826" s="14"/>
      <c r="MVP826" s="14"/>
      <c r="MVQ826" s="14"/>
      <c r="MVR826" s="14"/>
      <c r="MVS826" s="14"/>
      <c r="MVT826" s="14"/>
      <c r="MVU826" s="14"/>
      <c r="MVV826" s="14"/>
      <c r="MVW826" s="14"/>
      <c r="MVX826" s="14"/>
      <c r="MVY826" s="14"/>
      <c r="MVZ826" s="14"/>
      <c r="MWA826" s="14"/>
      <c r="MWB826" s="14"/>
      <c r="MWC826" s="14"/>
      <c r="MWD826" s="14"/>
      <c r="MWE826" s="14"/>
      <c r="MWF826" s="14"/>
      <c r="MWG826" s="14"/>
      <c r="MWH826" s="14"/>
      <c r="MWI826" s="14"/>
      <c r="MWJ826" s="14"/>
      <c r="MWK826" s="14"/>
      <c r="MWL826" s="14"/>
      <c r="MWM826" s="14"/>
      <c r="MWN826" s="14"/>
      <c r="MWO826" s="14"/>
      <c r="MWP826" s="14"/>
      <c r="MWQ826" s="14"/>
      <c r="MWR826" s="14"/>
      <c r="MWS826" s="14"/>
      <c r="MWT826" s="14"/>
      <c r="MWU826" s="14"/>
      <c r="MWV826" s="14"/>
      <c r="MWW826" s="14"/>
      <c r="MWX826" s="14"/>
      <c r="MWY826" s="14"/>
      <c r="MWZ826" s="14"/>
      <c r="MXA826" s="14"/>
      <c r="MXB826" s="14"/>
      <c r="MXC826" s="14"/>
      <c r="MXD826" s="14"/>
      <c r="MXE826" s="14"/>
      <c r="MXF826" s="14"/>
      <c r="MXG826" s="14"/>
      <c r="MXH826" s="14"/>
      <c r="MXI826" s="14"/>
      <c r="MXJ826" s="14"/>
      <c r="MXK826" s="14"/>
      <c r="MXL826" s="14"/>
      <c r="MXM826" s="14"/>
      <c r="MXN826" s="14"/>
      <c r="MXO826" s="14"/>
      <c r="MXP826" s="14"/>
      <c r="MXQ826" s="14"/>
      <c r="MXR826" s="14"/>
      <c r="MXS826" s="14"/>
      <c r="MXT826" s="14"/>
      <c r="MXU826" s="14"/>
      <c r="MXV826" s="14"/>
      <c r="MXW826" s="14"/>
      <c r="MXX826" s="14"/>
      <c r="MXY826" s="14"/>
      <c r="MXZ826" s="14"/>
      <c r="MYA826" s="14"/>
      <c r="MYB826" s="14"/>
      <c r="MYC826" s="14"/>
      <c r="MYD826" s="14"/>
      <c r="MYE826" s="14"/>
      <c r="MYF826" s="14"/>
      <c r="MYG826" s="14"/>
      <c r="MYH826" s="14"/>
      <c r="MYI826" s="14"/>
      <c r="MYJ826" s="14"/>
      <c r="MYK826" s="14"/>
      <c r="MYL826" s="14"/>
      <c r="MYM826" s="14"/>
      <c r="MYN826" s="14"/>
      <c r="MYO826" s="14"/>
      <c r="MYP826" s="14"/>
      <c r="MYQ826" s="14"/>
      <c r="MYR826" s="14"/>
      <c r="MYS826" s="14"/>
      <c r="MYT826" s="14"/>
      <c r="MYU826" s="14"/>
      <c r="MYV826" s="14"/>
      <c r="MYW826" s="14"/>
      <c r="MYX826" s="14"/>
      <c r="MYY826" s="14"/>
      <c r="MYZ826" s="14"/>
      <c r="MZA826" s="14"/>
      <c r="MZB826" s="14"/>
      <c r="MZC826" s="14"/>
      <c r="MZD826" s="14"/>
      <c r="MZE826" s="14"/>
      <c r="MZF826" s="14"/>
      <c r="MZG826" s="14"/>
      <c r="MZH826" s="14"/>
      <c r="MZI826" s="14"/>
      <c r="MZJ826" s="14"/>
      <c r="MZK826" s="14"/>
      <c r="MZL826" s="14"/>
      <c r="MZM826" s="14"/>
      <c r="MZN826" s="14"/>
      <c r="MZO826" s="14"/>
      <c r="MZP826" s="14"/>
      <c r="MZQ826" s="14"/>
      <c r="MZR826" s="14"/>
      <c r="MZS826" s="14"/>
      <c r="MZT826" s="14"/>
      <c r="MZU826" s="14"/>
      <c r="MZV826" s="14"/>
      <c r="MZW826" s="14"/>
      <c r="MZX826" s="14"/>
      <c r="MZY826" s="14"/>
      <c r="MZZ826" s="14"/>
      <c r="NAA826" s="14"/>
      <c r="NAB826" s="14"/>
      <c r="NAC826" s="14"/>
      <c r="NAD826" s="14"/>
      <c r="NAE826" s="14"/>
      <c r="NAF826" s="14"/>
      <c r="NAG826" s="14"/>
      <c r="NAH826" s="14"/>
      <c r="NAI826" s="14"/>
      <c r="NAJ826" s="14"/>
      <c r="NAK826" s="14"/>
      <c r="NAL826" s="14"/>
      <c r="NAM826" s="14"/>
      <c r="NAN826" s="14"/>
      <c r="NAO826" s="14"/>
      <c r="NAP826" s="14"/>
      <c r="NAQ826" s="14"/>
      <c r="NAR826" s="14"/>
      <c r="NAS826" s="14"/>
      <c r="NAT826" s="14"/>
      <c r="NAU826" s="14"/>
      <c r="NAV826" s="14"/>
      <c r="NAW826" s="14"/>
      <c r="NAX826" s="14"/>
      <c r="NAY826" s="14"/>
      <c r="NAZ826" s="14"/>
      <c r="NBA826" s="14"/>
      <c r="NBB826" s="14"/>
      <c r="NBC826" s="14"/>
      <c r="NBD826" s="14"/>
      <c r="NBE826" s="14"/>
      <c r="NBF826" s="14"/>
      <c r="NBG826" s="14"/>
      <c r="NBH826" s="14"/>
      <c r="NBI826" s="14"/>
      <c r="NBJ826" s="14"/>
      <c r="NBK826" s="14"/>
      <c r="NBL826" s="14"/>
      <c r="NBM826" s="14"/>
      <c r="NBN826" s="14"/>
      <c r="NBO826" s="14"/>
      <c r="NBP826" s="14"/>
      <c r="NBQ826" s="14"/>
      <c r="NBR826" s="14"/>
      <c r="NBS826" s="14"/>
      <c r="NBT826" s="14"/>
      <c r="NBU826" s="14"/>
      <c r="NBV826" s="14"/>
      <c r="NBW826" s="14"/>
      <c r="NBX826" s="14"/>
      <c r="NBY826" s="14"/>
      <c r="NBZ826" s="14"/>
      <c r="NCA826" s="14"/>
      <c r="NCB826" s="14"/>
      <c r="NCC826" s="14"/>
      <c r="NCD826" s="14"/>
      <c r="NCE826" s="14"/>
      <c r="NCF826" s="14"/>
      <c r="NCG826" s="14"/>
      <c r="NCH826" s="14"/>
      <c r="NCI826" s="14"/>
      <c r="NCJ826" s="14"/>
      <c r="NCK826" s="14"/>
      <c r="NCL826" s="14"/>
      <c r="NCM826" s="14"/>
      <c r="NCN826" s="14"/>
      <c r="NCO826" s="14"/>
      <c r="NCP826" s="14"/>
      <c r="NCQ826" s="14"/>
      <c r="NCR826" s="14"/>
      <c r="NCS826" s="14"/>
      <c r="NCT826" s="14"/>
      <c r="NCU826" s="14"/>
      <c r="NCV826" s="14"/>
      <c r="NCW826" s="14"/>
      <c r="NCX826" s="14"/>
      <c r="NCY826" s="14"/>
      <c r="NCZ826" s="14"/>
      <c r="NDA826" s="14"/>
      <c r="NDB826" s="14"/>
      <c r="NDC826" s="14"/>
      <c r="NDD826" s="14"/>
      <c r="NDE826" s="14"/>
      <c r="NDF826" s="14"/>
      <c r="NDG826" s="14"/>
      <c r="NDH826" s="14"/>
      <c r="NDI826" s="14"/>
      <c r="NDJ826" s="14"/>
      <c r="NDK826" s="14"/>
      <c r="NDL826" s="14"/>
      <c r="NDM826" s="14"/>
      <c r="NDN826" s="14"/>
      <c r="NDO826" s="14"/>
      <c r="NDP826" s="14"/>
      <c r="NDQ826" s="14"/>
      <c r="NDR826" s="14"/>
      <c r="NDS826" s="14"/>
      <c r="NDT826" s="14"/>
      <c r="NDU826" s="14"/>
      <c r="NDV826" s="14"/>
      <c r="NDW826" s="14"/>
      <c r="NDX826" s="14"/>
      <c r="NDY826" s="14"/>
      <c r="NDZ826" s="14"/>
      <c r="NEA826" s="14"/>
      <c r="NEB826" s="14"/>
      <c r="NEC826" s="14"/>
      <c r="NED826" s="14"/>
      <c r="NEE826" s="14"/>
      <c r="NEF826" s="14"/>
      <c r="NEG826" s="14"/>
      <c r="NEH826" s="14"/>
      <c r="NEI826" s="14"/>
      <c r="NEJ826" s="14"/>
      <c r="NEK826" s="14"/>
      <c r="NEL826" s="14"/>
      <c r="NEM826" s="14"/>
      <c r="NEN826" s="14"/>
      <c r="NEO826" s="14"/>
      <c r="NEP826" s="14"/>
      <c r="NEQ826" s="14"/>
      <c r="NER826" s="14"/>
      <c r="NES826" s="14"/>
      <c r="NET826" s="14"/>
      <c r="NEU826" s="14"/>
      <c r="NEV826" s="14"/>
      <c r="NEW826" s="14"/>
      <c r="NEX826" s="14"/>
      <c r="NEY826" s="14"/>
      <c r="NEZ826" s="14"/>
      <c r="NFA826" s="14"/>
      <c r="NFB826" s="14"/>
      <c r="NFC826" s="14"/>
      <c r="NFD826" s="14"/>
      <c r="NFE826" s="14"/>
      <c r="NFF826" s="14"/>
      <c r="NFG826" s="14"/>
      <c r="NFH826" s="14"/>
      <c r="NFI826" s="14"/>
      <c r="NFJ826" s="14"/>
      <c r="NFK826" s="14"/>
      <c r="NFL826" s="14"/>
      <c r="NFM826" s="14"/>
      <c r="NFN826" s="14"/>
      <c r="NFO826" s="14"/>
      <c r="NFP826" s="14"/>
      <c r="NFQ826" s="14"/>
      <c r="NFR826" s="14"/>
      <c r="NFS826" s="14"/>
      <c r="NFT826" s="14"/>
      <c r="NFU826" s="14"/>
      <c r="NFV826" s="14"/>
      <c r="NFW826" s="14"/>
      <c r="NFX826" s="14"/>
      <c r="NFY826" s="14"/>
      <c r="NFZ826" s="14"/>
      <c r="NGA826" s="14"/>
      <c r="NGB826" s="14"/>
      <c r="NGC826" s="14"/>
      <c r="NGD826" s="14"/>
      <c r="NGE826" s="14"/>
      <c r="NGF826" s="14"/>
      <c r="NGG826" s="14"/>
      <c r="NGH826" s="14"/>
      <c r="NGI826" s="14"/>
      <c r="NGJ826" s="14"/>
      <c r="NGK826" s="14"/>
      <c r="NGL826" s="14"/>
      <c r="NGM826" s="14"/>
      <c r="NGN826" s="14"/>
      <c r="NGO826" s="14"/>
      <c r="NGP826" s="14"/>
      <c r="NGQ826" s="14"/>
      <c r="NGR826" s="14"/>
      <c r="NGS826" s="14"/>
      <c r="NGT826" s="14"/>
      <c r="NGU826" s="14"/>
      <c r="NGV826" s="14"/>
      <c r="NGW826" s="14"/>
      <c r="NGX826" s="14"/>
      <c r="NGY826" s="14"/>
      <c r="NGZ826" s="14"/>
      <c r="NHA826" s="14"/>
      <c r="NHB826" s="14"/>
      <c r="NHC826" s="14"/>
      <c r="NHD826" s="14"/>
      <c r="NHE826" s="14"/>
      <c r="NHF826" s="14"/>
      <c r="NHG826" s="14"/>
      <c r="NHH826" s="14"/>
      <c r="NHI826" s="14"/>
      <c r="NHJ826" s="14"/>
      <c r="NHK826" s="14"/>
      <c r="NHL826" s="14"/>
      <c r="NHM826" s="14"/>
      <c r="NHN826" s="14"/>
      <c r="NHO826" s="14"/>
      <c r="NHP826" s="14"/>
      <c r="NHQ826" s="14"/>
      <c r="NHR826" s="14"/>
      <c r="NHS826" s="14"/>
      <c r="NHT826" s="14"/>
      <c r="NHU826" s="14"/>
      <c r="NHV826" s="14"/>
      <c r="NHW826" s="14"/>
      <c r="NHX826" s="14"/>
      <c r="NHY826" s="14"/>
      <c r="NHZ826" s="14"/>
      <c r="NIA826" s="14"/>
      <c r="NIB826" s="14"/>
      <c r="NIC826" s="14"/>
      <c r="NID826" s="14"/>
      <c r="NIE826" s="14"/>
      <c r="NIF826" s="14"/>
      <c r="NIG826" s="14"/>
      <c r="NIH826" s="14"/>
      <c r="NII826" s="14"/>
      <c r="NIJ826" s="14"/>
      <c r="NIK826" s="14"/>
      <c r="NIL826" s="14"/>
      <c r="NIM826" s="14"/>
      <c r="NIN826" s="14"/>
      <c r="NIO826" s="14"/>
      <c r="NIP826" s="14"/>
      <c r="NIQ826" s="14"/>
      <c r="NIR826" s="14"/>
      <c r="NIS826" s="14"/>
      <c r="NIT826" s="14"/>
      <c r="NIU826" s="14"/>
      <c r="NIV826" s="14"/>
      <c r="NIW826" s="14"/>
      <c r="NIX826" s="14"/>
      <c r="NIY826" s="14"/>
      <c r="NIZ826" s="14"/>
      <c r="NJA826" s="14"/>
      <c r="NJB826" s="14"/>
      <c r="NJC826" s="14"/>
      <c r="NJD826" s="14"/>
      <c r="NJE826" s="14"/>
      <c r="NJF826" s="14"/>
      <c r="NJG826" s="14"/>
      <c r="NJH826" s="14"/>
      <c r="NJI826" s="14"/>
      <c r="NJJ826" s="14"/>
      <c r="NJK826" s="14"/>
      <c r="NJL826" s="14"/>
      <c r="NJM826" s="14"/>
      <c r="NJN826" s="14"/>
      <c r="NJO826" s="14"/>
      <c r="NJP826" s="14"/>
      <c r="NJQ826" s="14"/>
      <c r="NJR826" s="14"/>
      <c r="NJS826" s="14"/>
      <c r="NJT826" s="14"/>
      <c r="NJU826" s="14"/>
      <c r="NJV826" s="14"/>
      <c r="NJW826" s="14"/>
      <c r="NJX826" s="14"/>
      <c r="NJY826" s="14"/>
      <c r="NJZ826" s="14"/>
      <c r="NKA826" s="14"/>
      <c r="NKB826" s="14"/>
      <c r="NKC826" s="14"/>
      <c r="NKD826" s="14"/>
      <c r="NKE826" s="14"/>
      <c r="NKF826" s="14"/>
      <c r="NKG826" s="14"/>
      <c r="NKH826" s="14"/>
      <c r="NKI826" s="14"/>
      <c r="NKJ826" s="14"/>
      <c r="NKK826" s="14"/>
      <c r="NKL826" s="14"/>
      <c r="NKM826" s="14"/>
      <c r="NKN826" s="14"/>
      <c r="NKO826" s="14"/>
      <c r="NKP826" s="14"/>
      <c r="NKQ826" s="14"/>
      <c r="NKR826" s="14"/>
      <c r="NKS826" s="14"/>
      <c r="NKT826" s="14"/>
      <c r="NKU826" s="14"/>
      <c r="NKV826" s="14"/>
      <c r="NKW826" s="14"/>
      <c r="NKX826" s="14"/>
      <c r="NKY826" s="14"/>
      <c r="NKZ826" s="14"/>
      <c r="NLA826" s="14"/>
      <c r="NLB826" s="14"/>
      <c r="NLC826" s="14"/>
      <c r="NLD826" s="14"/>
      <c r="NLE826" s="14"/>
      <c r="NLF826" s="14"/>
      <c r="NLG826" s="14"/>
      <c r="NLH826" s="14"/>
      <c r="NLI826" s="14"/>
      <c r="NLJ826" s="14"/>
      <c r="NLK826" s="14"/>
      <c r="NLL826" s="14"/>
      <c r="NLM826" s="14"/>
      <c r="NLN826" s="14"/>
      <c r="NLO826" s="14"/>
      <c r="NLP826" s="14"/>
      <c r="NLQ826" s="14"/>
      <c r="NLR826" s="14"/>
      <c r="NLS826" s="14"/>
      <c r="NLT826" s="14"/>
      <c r="NLU826" s="14"/>
      <c r="NLV826" s="14"/>
      <c r="NLW826" s="14"/>
      <c r="NLX826" s="14"/>
      <c r="NLY826" s="14"/>
      <c r="NLZ826" s="14"/>
      <c r="NMA826" s="14"/>
      <c r="NMB826" s="14"/>
      <c r="NMC826" s="14"/>
      <c r="NMD826" s="14"/>
      <c r="NME826" s="14"/>
      <c r="NMF826" s="14"/>
      <c r="NMG826" s="14"/>
      <c r="NMH826" s="14"/>
      <c r="NMI826" s="14"/>
      <c r="NMJ826" s="14"/>
      <c r="NMK826" s="14"/>
      <c r="NML826" s="14"/>
      <c r="NMM826" s="14"/>
      <c r="NMN826" s="14"/>
      <c r="NMO826" s="14"/>
      <c r="NMP826" s="14"/>
      <c r="NMQ826" s="14"/>
      <c r="NMR826" s="14"/>
      <c r="NMS826" s="14"/>
      <c r="NMT826" s="14"/>
      <c r="NMU826" s="14"/>
      <c r="NMV826" s="14"/>
      <c r="NMW826" s="14"/>
      <c r="NMX826" s="14"/>
      <c r="NMY826" s="14"/>
      <c r="NMZ826" s="14"/>
      <c r="NNA826" s="14"/>
      <c r="NNB826" s="14"/>
      <c r="NNC826" s="14"/>
      <c r="NND826" s="14"/>
      <c r="NNE826" s="14"/>
      <c r="NNF826" s="14"/>
      <c r="NNG826" s="14"/>
      <c r="NNH826" s="14"/>
      <c r="NNI826" s="14"/>
      <c r="NNJ826" s="14"/>
      <c r="NNK826" s="14"/>
      <c r="NNL826" s="14"/>
      <c r="NNM826" s="14"/>
      <c r="NNN826" s="14"/>
      <c r="NNO826" s="14"/>
      <c r="NNP826" s="14"/>
      <c r="NNQ826" s="14"/>
      <c r="NNR826" s="14"/>
      <c r="NNS826" s="14"/>
      <c r="NNT826" s="14"/>
      <c r="NNU826" s="14"/>
      <c r="NNV826" s="14"/>
      <c r="NNW826" s="14"/>
      <c r="NNX826" s="14"/>
      <c r="NNY826" s="14"/>
      <c r="NNZ826" s="14"/>
      <c r="NOA826" s="14"/>
      <c r="NOB826" s="14"/>
      <c r="NOC826" s="14"/>
      <c r="NOD826" s="14"/>
      <c r="NOE826" s="14"/>
      <c r="NOF826" s="14"/>
      <c r="NOG826" s="14"/>
      <c r="NOH826" s="14"/>
      <c r="NOI826" s="14"/>
      <c r="NOJ826" s="14"/>
      <c r="NOK826" s="14"/>
      <c r="NOL826" s="14"/>
      <c r="NOM826" s="14"/>
      <c r="NON826" s="14"/>
      <c r="NOO826" s="14"/>
      <c r="NOP826" s="14"/>
      <c r="NOQ826" s="14"/>
      <c r="NOR826" s="14"/>
      <c r="NOS826" s="14"/>
      <c r="NOT826" s="14"/>
      <c r="NOU826" s="14"/>
      <c r="NOV826" s="14"/>
      <c r="NOW826" s="14"/>
      <c r="NOX826" s="14"/>
      <c r="NOY826" s="14"/>
      <c r="NOZ826" s="14"/>
      <c r="NPA826" s="14"/>
      <c r="NPB826" s="14"/>
      <c r="NPC826" s="14"/>
      <c r="NPD826" s="14"/>
      <c r="NPE826" s="14"/>
      <c r="NPF826" s="14"/>
      <c r="NPG826" s="14"/>
      <c r="NPH826" s="14"/>
      <c r="NPI826" s="14"/>
      <c r="NPJ826" s="14"/>
      <c r="NPK826" s="14"/>
      <c r="NPL826" s="14"/>
      <c r="NPM826" s="14"/>
      <c r="NPN826" s="14"/>
      <c r="NPO826" s="14"/>
      <c r="NPP826" s="14"/>
      <c r="NPQ826" s="14"/>
      <c r="NPR826" s="14"/>
      <c r="NPS826" s="14"/>
      <c r="NPT826" s="14"/>
      <c r="NPU826" s="14"/>
      <c r="NPV826" s="14"/>
      <c r="NPW826" s="14"/>
      <c r="NPX826" s="14"/>
      <c r="NPY826" s="14"/>
      <c r="NPZ826" s="14"/>
      <c r="NQA826" s="14"/>
      <c r="NQB826" s="14"/>
      <c r="NQC826" s="14"/>
      <c r="NQD826" s="14"/>
      <c r="NQE826" s="14"/>
      <c r="NQF826" s="14"/>
      <c r="NQG826" s="14"/>
      <c r="NQH826" s="14"/>
      <c r="NQI826" s="14"/>
      <c r="NQJ826" s="14"/>
      <c r="NQK826" s="14"/>
      <c r="NQL826" s="14"/>
      <c r="NQM826" s="14"/>
      <c r="NQN826" s="14"/>
      <c r="NQO826" s="14"/>
      <c r="NQP826" s="14"/>
      <c r="NQQ826" s="14"/>
      <c r="NQR826" s="14"/>
      <c r="NQS826" s="14"/>
      <c r="NQT826" s="14"/>
      <c r="NQU826" s="14"/>
      <c r="NQV826" s="14"/>
      <c r="NQW826" s="14"/>
      <c r="NQX826" s="14"/>
      <c r="NQY826" s="14"/>
      <c r="NQZ826" s="14"/>
      <c r="NRA826" s="14"/>
      <c r="NRB826" s="14"/>
      <c r="NRC826" s="14"/>
      <c r="NRD826" s="14"/>
      <c r="NRE826" s="14"/>
      <c r="NRF826" s="14"/>
      <c r="NRG826" s="14"/>
      <c r="NRH826" s="14"/>
      <c r="NRI826" s="14"/>
      <c r="NRJ826" s="14"/>
      <c r="NRK826" s="14"/>
      <c r="NRL826" s="14"/>
      <c r="NRM826" s="14"/>
      <c r="NRN826" s="14"/>
      <c r="NRO826" s="14"/>
      <c r="NRP826" s="14"/>
      <c r="NRQ826" s="14"/>
      <c r="NRR826" s="14"/>
      <c r="NRS826" s="14"/>
      <c r="NRT826" s="14"/>
      <c r="NRU826" s="14"/>
      <c r="NRV826" s="14"/>
      <c r="NRW826" s="14"/>
      <c r="NRX826" s="14"/>
      <c r="NRY826" s="14"/>
      <c r="NRZ826" s="14"/>
      <c r="NSA826" s="14"/>
      <c r="NSB826" s="14"/>
      <c r="NSC826" s="14"/>
      <c r="NSD826" s="14"/>
      <c r="NSE826" s="14"/>
      <c r="NSF826" s="14"/>
      <c r="NSG826" s="14"/>
      <c r="NSH826" s="14"/>
      <c r="NSI826" s="14"/>
      <c r="NSJ826" s="14"/>
      <c r="NSK826" s="14"/>
      <c r="NSL826" s="14"/>
      <c r="NSM826" s="14"/>
      <c r="NSN826" s="14"/>
      <c r="NSO826" s="14"/>
      <c r="NSP826" s="14"/>
      <c r="NSQ826" s="14"/>
      <c r="NSR826" s="14"/>
      <c r="NSS826" s="14"/>
      <c r="NST826" s="14"/>
      <c r="NSU826" s="14"/>
      <c r="NSV826" s="14"/>
      <c r="NSW826" s="14"/>
      <c r="NSX826" s="14"/>
      <c r="NSY826" s="14"/>
      <c r="NSZ826" s="14"/>
      <c r="NTA826" s="14"/>
      <c r="NTB826" s="14"/>
      <c r="NTC826" s="14"/>
      <c r="NTD826" s="14"/>
      <c r="NTE826" s="14"/>
      <c r="NTF826" s="14"/>
      <c r="NTG826" s="14"/>
      <c r="NTH826" s="14"/>
      <c r="NTI826" s="14"/>
      <c r="NTJ826" s="14"/>
      <c r="NTK826" s="14"/>
      <c r="NTL826" s="14"/>
      <c r="NTM826" s="14"/>
      <c r="NTN826" s="14"/>
      <c r="NTO826" s="14"/>
      <c r="NTP826" s="14"/>
      <c r="NTQ826" s="14"/>
      <c r="NTR826" s="14"/>
      <c r="NTS826" s="14"/>
      <c r="NTT826" s="14"/>
      <c r="NTU826" s="14"/>
      <c r="NTV826" s="14"/>
      <c r="NTW826" s="14"/>
      <c r="NTX826" s="14"/>
      <c r="NTY826" s="14"/>
      <c r="NTZ826" s="14"/>
      <c r="NUA826" s="14"/>
      <c r="NUB826" s="14"/>
      <c r="NUC826" s="14"/>
      <c r="NUD826" s="14"/>
      <c r="NUE826" s="14"/>
      <c r="NUF826" s="14"/>
      <c r="NUG826" s="14"/>
      <c r="NUH826" s="14"/>
      <c r="NUI826" s="14"/>
      <c r="NUJ826" s="14"/>
      <c r="NUK826" s="14"/>
      <c r="NUL826" s="14"/>
      <c r="NUM826" s="14"/>
      <c r="NUN826" s="14"/>
      <c r="NUO826" s="14"/>
      <c r="NUP826" s="14"/>
      <c r="NUQ826" s="14"/>
      <c r="NUR826" s="14"/>
      <c r="NUS826" s="14"/>
      <c r="NUT826" s="14"/>
      <c r="NUU826" s="14"/>
      <c r="NUV826" s="14"/>
      <c r="NUW826" s="14"/>
      <c r="NUX826" s="14"/>
      <c r="NUY826" s="14"/>
      <c r="NUZ826" s="14"/>
      <c r="NVA826" s="14"/>
      <c r="NVB826" s="14"/>
      <c r="NVC826" s="14"/>
      <c r="NVD826" s="14"/>
      <c r="NVE826" s="14"/>
      <c r="NVF826" s="14"/>
      <c r="NVG826" s="14"/>
      <c r="NVH826" s="14"/>
      <c r="NVI826" s="14"/>
      <c r="NVJ826" s="14"/>
      <c r="NVK826" s="14"/>
      <c r="NVL826" s="14"/>
      <c r="NVM826" s="14"/>
      <c r="NVN826" s="14"/>
      <c r="NVO826" s="14"/>
      <c r="NVP826" s="14"/>
      <c r="NVQ826" s="14"/>
      <c r="NVR826" s="14"/>
      <c r="NVS826" s="14"/>
      <c r="NVT826" s="14"/>
      <c r="NVU826" s="14"/>
      <c r="NVV826" s="14"/>
      <c r="NVW826" s="14"/>
      <c r="NVX826" s="14"/>
      <c r="NVY826" s="14"/>
      <c r="NVZ826" s="14"/>
      <c r="NWA826" s="14"/>
      <c r="NWB826" s="14"/>
      <c r="NWC826" s="14"/>
      <c r="NWD826" s="14"/>
      <c r="NWE826" s="14"/>
      <c r="NWF826" s="14"/>
      <c r="NWG826" s="14"/>
      <c r="NWH826" s="14"/>
      <c r="NWI826" s="14"/>
      <c r="NWJ826" s="14"/>
      <c r="NWK826" s="14"/>
      <c r="NWL826" s="14"/>
      <c r="NWM826" s="14"/>
      <c r="NWN826" s="14"/>
      <c r="NWO826" s="14"/>
      <c r="NWP826" s="14"/>
      <c r="NWQ826" s="14"/>
      <c r="NWR826" s="14"/>
      <c r="NWS826" s="14"/>
      <c r="NWT826" s="14"/>
      <c r="NWU826" s="14"/>
      <c r="NWV826" s="14"/>
      <c r="NWW826" s="14"/>
      <c r="NWX826" s="14"/>
      <c r="NWY826" s="14"/>
      <c r="NWZ826" s="14"/>
      <c r="NXA826" s="14"/>
      <c r="NXB826" s="14"/>
      <c r="NXC826" s="14"/>
      <c r="NXD826" s="14"/>
      <c r="NXE826" s="14"/>
      <c r="NXF826" s="14"/>
      <c r="NXG826" s="14"/>
      <c r="NXH826" s="14"/>
      <c r="NXI826" s="14"/>
      <c r="NXJ826" s="14"/>
      <c r="NXK826" s="14"/>
      <c r="NXL826" s="14"/>
      <c r="NXM826" s="14"/>
      <c r="NXN826" s="14"/>
      <c r="NXO826" s="14"/>
      <c r="NXP826" s="14"/>
      <c r="NXQ826" s="14"/>
      <c r="NXR826" s="14"/>
      <c r="NXS826" s="14"/>
      <c r="NXT826" s="14"/>
      <c r="NXU826" s="14"/>
      <c r="NXV826" s="14"/>
      <c r="NXW826" s="14"/>
      <c r="NXX826" s="14"/>
      <c r="NXY826" s="14"/>
      <c r="NXZ826" s="14"/>
      <c r="NYA826" s="14"/>
      <c r="NYB826" s="14"/>
      <c r="NYC826" s="14"/>
      <c r="NYD826" s="14"/>
      <c r="NYE826" s="14"/>
      <c r="NYF826" s="14"/>
      <c r="NYG826" s="14"/>
      <c r="NYH826" s="14"/>
      <c r="NYI826" s="14"/>
      <c r="NYJ826" s="14"/>
      <c r="NYK826" s="14"/>
      <c r="NYL826" s="14"/>
      <c r="NYM826" s="14"/>
      <c r="NYN826" s="14"/>
      <c r="NYO826" s="14"/>
      <c r="NYP826" s="14"/>
      <c r="NYQ826" s="14"/>
      <c r="NYR826" s="14"/>
      <c r="NYS826" s="14"/>
      <c r="NYT826" s="14"/>
      <c r="NYU826" s="14"/>
      <c r="NYV826" s="14"/>
      <c r="NYW826" s="14"/>
      <c r="NYX826" s="14"/>
      <c r="NYY826" s="14"/>
      <c r="NYZ826" s="14"/>
      <c r="NZA826" s="14"/>
      <c r="NZB826" s="14"/>
      <c r="NZC826" s="14"/>
      <c r="NZD826" s="14"/>
      <c r="NZE826" s="14"/>
      <c r="NZF826" s="14"/>
      <c r="NZG826" s="14"/>
      <c r="NZH826" s="14"/>
      <c r="NZI826" s="14"/>
      <c r="NZJ826" s="14"/>
      <c r="NZK826" s="14"/>
      <c r="NZL826" s="14"/>
      <c r="NZM826" s="14"/>
      <c r="NZN826" s="14"/>
      <c r="NZO826" s="14"/>
      <c r="NZP826" s="14"/>
      <c r="NZQ826" s="14"/>
      <c r="NZR826" s="14"/>
      <c r="NZS826" s="14"/>
      <c r="NZT826" s="14"/>
      <c r="NZU826" s="14"/>
      <c r="NZV826" s="14"/>
      <c r="NZW826" s="14"/>
      <c r="NZX826" s="14"/>
      <c r="NZY826" s="14"/>
      <c r="NZZ826" s="14"/>
      <c r="OAA826" s="14"/>
      <c r="OAB826" s="14"/>
      <c r="OAC826" s="14"/>
      <c r="OAD826" s="14"/>
      <c r="OAE826" s="14"/>
      <c r="OAF826" s="14"/>
      <c r="OAG826" s="14"/>
      <c r="OAH826" s="14"/>
      <c r="OAI826" s="14"/>
      <c r="OAJ826" s="14"/>
      <c r="OAK826" s="14"/>
      <c r="OAL826" s="14"/>
      <c r="OAM826" s="14"/>
      <c r="OAN826" s="14"/>
      <c r="OAO826" s="14"/>
      <c r="OAP826" s="14"/>
      <c r="OAQ826" s="14"/>
      <c r="OAR826" s="14"/>
      <c r="OAS826" s="14"/>
      <c r="OAT826" s="14"/>
      <c r="OAU826" s="14"/>
      <c r="OAV826" s="14"/>
      <c r="OAW826" s="14"/>
      <c r="OAX826" s="14"/>
      <c r="OAY826" s="14"/>
      <c r="OAZ826" s="14"/>
      <c r="OBA826" s="14"/>
      <c r="OBB826" s="14"/>
      <c r="OBC826" s="14"/>
      <c r="OBD826" s="14"/>
      <c r="OBE826" s="14"/>
      <c r="OBF826" s="14"/>
      <c r="OBG826" s="14"/>
      <c r="OBH826" s="14"/>
      <c r="OBI826" s="14"/>
      <c r="OBJ826" s="14"/>
      <c r="OBK826" s="14"/>
      <c r="OBL826" s="14"/>
      <c r="OBM826" s="14"/>
      <c r="OBN826" s="14"/>
      <c r="OBO826" s="14"/>
      <c r="OBP826" s="14"/>
      <c r="OBQ826" s="14"/>
      <c r="OBR826" s="14"/>
      <c r="OBS826" s="14"/>
      <c r="OBT826" s="14"/>
      <c r="OBU826" s="14"/>
      <c r="OBV826" s="14"/>
      <c r="OBW826" s="14"/>
      <c r="OBX826" s="14"/>
      <c r="OBY826" s="14"/>
      <c r="OBZ826" s="14"/>
      <c r="OCA826" s="14"/>
      <c r="OCB826" s="14"/>
      <c r="OCC826" s="14"/>
      <c r="OCD826" s="14"/>
      <c r="OCE826" s="14"/>
      <c r="OCF826" s="14"/>
      <c r="OCG826" s="14"/>
      <c r="OCH826" s="14"/>
      <c r="OCI826" s="14"/>
      <c r="OCJ826" s="14"/>
      <c r="OCK826" s="14"/>
      <c r="OCL826" s="14"/>
      <c r="OCM826" s="14"/>
      <c r="OCN826" s="14"/>
      <c r="OCO826" s="14"/>
      <c r="OCP826" s="14"/>
      <c r="OCQ826" s="14"/>
      <c r="OCR826" s="14"/>
      <c r="OCS826" s="14"/>
      <c r="OCT826" s="14"/>
      <c r="OCU826" s="14"/>
      <c r="OCV826" s="14"/>
      <c r="OCW826" s="14"/>
      <c r="OCX826" s="14"/>
      <c r="OCY826" s="14"/>
      <c r="OCZ826" s="14"/>
      <c r="ODA826" s="14"/>
      <c r="ODB826" s="14"/>
      <c r="ODC826" s="14"/>
      <c r="ODD826" s="14"/>
      <c r="ODE826" s="14"/>
      <c r="ODF826" s="14"/>
      <c r="ODG826" s="14"/>
      <c r="ODH826" s="14"/>
      <c r="ODI826" s="14"/>
      <c r="ODJ826" s="14"/>
      <c r="ODK826" s="14"/>
      <c r="ODL826" s="14"/>
      <c r="ODM826" s="14"/>
      <c r="ODN826" s="14"/>
      <c r="ODO826" s="14"/>
      <c r="ODP826" s="14"/>
      <c r="ODQ826" s="14"/>
      <c r="ODR826" s="14"/>
      <c r="ODS826" s="14"/>
      <c r="ODT826" s="14"/>
      <c r="ODU826" s="14"/>
      <c r="ODV826" s="14"/>
      <c r="ODW826" s="14"/>
      <c r="ODX826" s="14"/>
      <c r="ODY826" s="14"/>
      <c r="ODZ826" s="14"/>
      <c r="OEA826" s="14"/>
      <c r="OEB826" s="14"/>
      <c r="OEC826" s="14"/>
      <c r="OED826" s="14"/>
      <c r="OEE826" s="14"/>
      <c r="OEF826" s="14"/>
      <c r="OEG826" s="14"/>
      <c r="OEH826" s="14"/>
      <c r="OEI826" s="14"/>
      <c r="OEJ826" s="14"/>
      <c r="OEK826" s="14"/>
      <c r="OEL826" s="14"/>
      <c r="OEM826" s="14"/>
      <c r="OEN826" s="14"/>
      <c r="OEO826" s="14"/>
      <c r="OEP826" s="14"/>
      <c r="OEQ826" s="14"/>
      <c r="OER826" s="14"/>
      <c r="OES826" s="14"/>
      <c r="OET826" s="14"/>
      <c r="OEU826" s="14"/>
      <c r="OEV826" s="14"/>
      <c r="OEW826" s="14"/>
      <c r="OEX826" s="14"/>
      <c r="OEY826" s="14"/>
      <c r="OEZ826" s="14"/>
      <c r="OFA826" s="14"/>
      <c r="OFB826" s="14"/>
      <c r="OFC826" s="14"/>
      <c r="OFD826" s="14"/>
      <c r="OFE826" s="14"/>
      <c r="OFF826" s="14"/>
      <c r="OFG826" s="14"/>
      <c r="OFH826" s="14"/>
      <c r="OFI826" s="14"/>
      <c r="OFJ826" s="14"/>
      <c r="OFK826" s="14"/>
      <c r="OFL826" s="14"/>
      <c r="OFM826" s="14"/>
      <c r="OFN826" s="14"/>
      <c r="OFO826" s="14"/>
      <c r="OFP826" s="14"/>
      <c r="OFQ826" s="14"/>
      <c r="OFR826" s="14"/>
      <c r="OFS826" s="14"/>
      <c r="OFT826" s="14"/>
      <c r="OFU826" s="14"/>
      <c r="OFV826" s="14"/>
      <c r="OFW826" s="14"/>
      <c r="OFX826" s="14"/>
      <c r="OFY826" s="14"/>
      <c r="OFZ826" s="14"/>
      <c r="OGA826" s="14"/>
      <c r="OGB826" s="14"/>
      <c r="OGC826" s="14"/>
      <c r="OGD826" s="14"/>
      <c r="OGE826" s="14"/>
      <c r="OGF826" s="14"/>
      <c r="OGG826" s="14"/>
      <c r="OGH826" s="14"/>
      <c r="OGI826" s="14"/>
      <c r="OGJ826" s="14"/>
      <c r="OGK826" s="14"/>
      <c r="OGL826" s="14"/>
      <c r="OGM826" s="14"/>
      <c r="OGN826" s="14"/>
      <c r="OGO826" s="14"/>
      <c r="OGP826" s="14"/>
      <c r="OGQ826" s="14"/>
      <c r="OGR826" s="14"/>
      <c r="OGS826" s="14"/>
      <c r="OGT826" s="14"/>
      <c r="OGU826" s="14"/>
      <c r="OGV826" s="14"/>
      <c r="OGW826" s="14"/>
      <c r="OGX826" s="14"/>
      <c r="OGY826" s="14"/>
      <c r="OGZ826" s="14"/>
      <c r="OHA826" s="14"/>
      <c r="OHB826" s="14"/>
      <c r="OHC826" s="14"/>
      <c r="OHD826" s="14"/>
      <c r="OHE826" s="14"/>
      <c r="OHF826" s="14"/>
      <c r="OHG826" s="14"/>
      <c r="OHH826" s="14"/>
      <c r="OHI826" s="14"/>
      <c r="OHJ826" s="14"/>
      <c r="OHK826" s="14"/>
      <c r="OHL826" s="14"/>
      <c r="OHM826" s="14"/>
      <c r="OHN826" s="14"/>
      <c r="OHO826" s="14"/>
      <c r="OHP826" s="14"/>
      <c r="OHQ826" s="14"/>
      <c r="OHR826" s="14"/>
      <c r="OHS826" s="14"/>
      <c r="OHT826" s="14"/>
      <c r="OHU826" s="14"/>
      <c r="OHV826" s="14"/>
      <c r="OHW826" s="14"/>
      <c r="OHX826" s="14"/>
      <c r="OHY826" s="14"/>
      <c r="OHZ826" s="14"/>
      <c r="OIA826" s="14"/>
      <c r="OIB826" s="14"/>
      <c r="OIC826" s="14"/>
      <c r="OID826" s="14"/>
      <c r="OIE826" s="14"/>
      <c r="OIF826" s="14"/>
      <c r="OIG826" s="14"/>
      <c r="OIH826" s="14"/>
      <c r="OII826" s="14"/>
      <c r="OIJ826" s="14"/>
      <c r="OIK826" s="14"/>
      <c r="OIL826" s="14"/>
      <c r="OIM826" s="14"/>
      <c r="OIN826" s="14"/>
      <c r="OIO826" s="14"/>
      <c r="OIP826" s="14"/>
      <c r="OIQ826" s="14"/>
      <c r="OIR826" s="14"/>
      <c r="OIS826" s="14"/>
      <c r="OIT826" s="14"/>
      <c r="OIU826" s="14"/>
      <c r="OIV826" s="14"/>
      <c r="OIW826" s="14"/>
      <c r="OIX826" s="14"/>
      <c r="OIY826" s="14"/>
      <c r="OIZ826" s="14"/>
      <c r="OJA826" s="14"/>
      <c r="OJB826" s="14"/>
      <c r="OJC826" s="14"/>
      <c r="OJD826" s="14"/>
      <c r="OJE826" s="14"/>
      <c r="OJF826" s="14"/>
      <c r="OJG826" s="14"/>
      <c r="OJH826" s="14"/>
      <c r="OJI826" s="14"/>
      <c r="OJJ826" s="14"/>
      <c r="OJK826" s="14"/>
      <c r="OJL826" s="14"/>
      <c r="OJM826" s="14"/>
      <c r="OJN826" s="14"/>
      <c r="OJO826" s="14"/>
      <c r="OJP826" s="14"/>
      <c r="OJQ826" s="14"/>
      <c r="OJR826" s="14"/>
      <c r="OJS826" s="14"/>
      <c r="OJT826" s="14"/>
      <c r="OJU826" s="14"/>
      <c r="OJV826" s="14"/>
      <c r="OJW826" s="14"/>
      <c r="OJX826" s="14"/>
      <c r="OJY826" s="14"/>
      <c r="OJZ826" s="14"/>
      <c r="OKA826" s="14"/>
      <c r="OKB826" s="14"/>
      <c r="OKC826" s="14"/>
      <c r="OKD826" s="14"/>
      <c r="OKE826" s="14"/>
      <c r="OKF826" s="14"/>
      <c r="OKG826" s="14"/>
      <c r="OKH826" s="14"/>
      <c r="OKI826" s="14"/>
      <c r="OKJ826" s="14"/>
      <c r="OKK826" s="14"/>
      <c r="OKL826" s="14"/>
      <c r="OKM826" s="14"/>
      <c r="OKN826" s="14"/>
      <c r="OKO826" s="14"/>
      <c r="OKP826" s="14"/>
      <c r="OKQ826" s="14"/>
      <c r="OKR826" s="14"/>
      <c r="OKS826" s="14"/>
      <c r="OKT826" s="14"/>
      <c r="OKU826" s="14"/>
      <c r="OKV826" s="14"/>
      <c r="OKW826" s="14"/>
      <c r="OKX826" s="14"/>
      <c r="OKY826" s="14"/>
      <c r="OKZ826" s="14"/>
      <c r="OLA826" s="14"/>
      <c r="OLB826" s="14"/>
      <c r="OLC826" s="14"/>
      <c r="OLD826" s="14"/>
      <c r="OLE826" s="14"/>
      <c r="OLF826" s="14"/>
      <c r="OLG826" s="14"/>
      <c r="OLH826" s="14"/>
      <c r="OLI826" s="14"/>
      <c r="OLJ826" s="14"/>
      <c r="OLK826" s="14"/>
      <c r="OLL826" s="14"/>
      <c r="OLM826" s="14"/>
      <c r="OLN826" s="14"/>
      <c r="OLO826" s="14"/>
      <c r="OLP826" s="14"/>
      <c r="OLQ826" s="14"/>
      <c r="OLR826" s="14"/>
      <c r="OLS826" s="14"/>
      <c r="OLT826" s="14"/>
      <c r="OLU826" s="14"/>
      <c r="OLV826" s="14"/>
      <c r="OLW826" s="14"/>
      <c r="OLX826" s="14"/>
      <c r="OLY826" s="14"/>
      <c r="OLZ826" s="14"/>
      <c r="OMA826" s="14"/>
      <c r="OMB826" s="14"/>
      <c r="OMC826" s="14"/>
      <c r="OMD826" s="14"/>
      <c r="OME826" s="14"/>
      <c r="OMF826" s="14"/>
      <c r="OMG826" s="14"/>
      <c r="OMH826" s="14"/>
      <c r="OMI826" s="14"/>
      <c r="OMJ826" s="14"/>
      <c r="OMK826" s="14"/>
      <c r="OML826" s="14"/>
      <c r="OMM826" s="14"/>
      <c r="OMN826" s="14"/>
      <c r="OMO826" s="14"/>
      <c r="OMP826" s="14"/>
      <c r="OMQ826" s="14"/>
      <c r="OMR826" s="14"/>
      <c r="OMS826" s="14"/>
      <c r="OMT826" s="14"/>
      <c r="OMU826" s="14"/>
      <c r="OMV826" s="14"/>
      <c r="OMW826" s="14"/>
      <c r="OMX826" s="14"/>
      <c r="OMY826" s="14"/>
      <c r="OMZ826" s="14"/>
      <c r="ONA826" s="14"/>
      <c r="ONB826" s="14"/>
      <c r="ONC826" s="14"/>
      <c r="OND826" s="14"/>
      <c r="ONE826" s="14"/>
      <c r="ONF826" s="14"/>
      <c r="ONG826" s="14"/>
      <c r="ONH826" s="14"/>
      <c r="ONI826" s="14"/>
      <c r="ONJ826" s="14"/>
      <c r="ONK826" s="14"/>
      <c r="ONL826" s="14"/>
      <c r="ONM826" s="14"/>
      <c r="ONN826" s="14"/>
      <c r="ONO826" s="14"/>
      <c r="ONP826" s="14"/>
      <c r="ONQ826" s="14"/>
      <c r="ONR826" s="14"/>
      <c r="ONS826" s="14"/>
      <c r="ONT826" s="14"/>
      <c r="ONU826" s="14"/>
      <c r="ONV826" s="14"/>
      <c r="ONW826" s="14"/>
      <c r="ONX826" s="14"/>
      <c r="ONY826" s="14"/>
      <c r="ONZ826" s="14"/>
      <c r="OOA826" s="14"/>
      <c r="OOB826" s="14"/>
      <c r="OOC826" s="14"/>
      <c r="OOD826" s="14"/>
      <c r="OOE826" s="14"/>
      <c r="OOF826" s="14"/>
      <c r="OOG826" s="14"/>
      <c r="OOH826" s="14"/>
      <c r="OOI826" s="14"/>
      <c r="OOJ826" s="14"/>
      <c r="OOK826" s="14"/>
      <c r="OOL826" s="14"/>
      <c r="OOM826" s="14"/>
      <c r="OON826" s="14"/>
      <c r="OOO826" s="14"/>
      <c r="OOP826" s="14"/>
      <c r="OOQ826" s="14"/>
      <c r="OOR826" s="14"/>
      <c r="OOS826" s="14"/>
      <c r="OOT826" s="14"/>
      <c r="OOU826" s="14"/>
      <c r="OOV826" s="14"/>
      <c r="OOW826" s="14"/>
      <c r="OOX826" s="14"/>
      <c r="OOY826" s="14"/>
      <c r="OOZ826" s="14"/>
      <c r="OPA826" s="14"/>
      <c r="OPB826" s="14"/>
      <c r="OPC826" s="14"/>
      <c r="OPD826" s="14"/>
      <c r="OPE826" s="14"/>
      <c r="OPF826" s="14"/>
      <c r="OPG826" s="14"/>
      <c r="OPH826" s="14"/>
      <c r="OPI826" s="14"/>
      <c r="OPJ826" s="14"/>
      <c r="OPK826" s="14"/>
      <c r="OPL826" s="14"/>
      <c r="OPM826" s="14"/>
      <c r="OPN826" s="14"/>
      <c r="OPO826" s="14"/>
      <c r="OPP826" s="14"/>
      <c r="OPQ826" s="14"/>
      <c r="OPR826" s="14"/>
      <c r="OPS826" s="14"/>
      <c r="OPT826" s="14"/>
      <c r="OPU826" s="14"/>
      <c r="OPV826" s="14"/>
      <c r="OPW826" s="14"/>
      <c r="OPX826" s="14"/>
      <c r="OPY826" s="14"/>
      <c r="OPZ826" s="14"/>
      <c r="OQA826" s="14"/>
      <c r="OQB826" s="14"/>
      <c r="OQC826" s="14"/>
      <c r="OQD826" s="14"/>
      <c r="OQE826" s="14"/>
      <c r="OQF826" s="14"/>
      <c r="OQG826" s="14"/>
      <c r="OQH826" s="14"/>
      <c r="OQI826" s="14"/>
      <c r="OQJ826" s="14"/>
      <c r="OQK826" s="14"/>
      <c r="OQL826" s="14"/>
      <c r="OQM826" s="14"/>
      <c r="OQN826" s="14"/>
      <c r="OQO826" s="14"/>
      <c r="OQP826" s="14"/>
      <c r="OQQ826" s="14"/>
      <c r="OQR826" s="14"/>
      <c r="OQS826" s="14"/>
      <c r="OQT826" s="14"/>
      <c r="OQU826" s="14"/>
      <c r="OQV826" s="14"/>
      <c r="OQW826" s="14"/>
      <c r="OQX826" s="14"/>
      <c r="OQY826" s="14"/>
      <c r="OQZ826" s="14"/>
      <c r="ORA826" s="14"/>
      <c r="ORB826" s="14"/>
      <c r="ORC826" s="14"/>
      <c r="ORD826" s="14"/>
      <c r="ORE826" s="14"/>
      <c r="ORF826" s="14"/>
      <c r="ORG826" s="14"/>
      <c r="ORH826" s="14"/>
      <c r="ORI826" s="14"/>
      <c r="ORJ826" s="14"/>
      <c r="ORK826" s="14"/>
      <c r="ORL826" s="14"/>
      <c r="ORM826" s="14"/>
      <c r="ORN826" s="14"/>
      <c r="ORO826" s="14"/>
      <c r="ORP826" s="14"/>
      <c r="ORQ826" s="14"/>
      <c r="ORR826" s="14"/>
      <c r="ORS826" s="14"/>
      <c r="ORT826" s="14"/>
      <c r="ORU826" s="14"/>
      <c r="ORV826" s="14"/>
      <c r="ORW826" s="14"/>
      <c r="ORX826" s="14"/>
      <c r="ORY826" s="14"/>
      <c r="ORZ826" s="14"/>
      <c r="OSA826" s="14"/>
      <c r="OSB826" s="14"/>
      <c r="OSC826" s="14"/>
      <c r="OSD826" s="14"/>
      <c r="OSE826" s="14"/>
      <c r="OSF826" s="14"/>
      <c r="OSG826" s="14"/>
      <c r="OSH826" s="14"/>
      <c r="OSI826" s="14"/>
      <c r="OSJ826" s="14"/>
      <c r="OSK826" s="14"/>
      <c r="OSL826" s="14"/>
      <c r="OSM826" s="14"/>
      <c r="OSN826" s="14"/>
      <c r="OSO826" s="14"/>
      <c r="OSP826" s="14"/>
      <c r="OSQ826" s="14"/>
      <c r="OSR826" s="14"/>
      <c r="OSS826" s="14"/>
      <c r="OST826" s="14"/>
      <c r="OSU826" s="14"/>
      <c r="OSV826" s="14"/>
      <c r="OSW826" s="14"/>
      <c r="OSX826" s="14"/>
      <c r="OSY826" s="14"/>
      <c r="OSZ826" s="14"/>
      <c r="OTA826" s="14"/>
      <c r="OTB826" s="14"/>
      <c r="OTC826" s="14"/>
      <c r="OTD826" s="14"/>
      <c r="OTE826" s="14"/>
      <c r="OTF826" s="14"/>
      <c r="OTG826" s="14"/>
      <c r="OTH826" s="14"/>
      <c r="OTI826" s="14"/>
      <c r="OTJ826" s="14"/>
      <c r="OTK826" s="14"/>
      <c r="OTL826" s="14"/>
      <c r="OTM826" s="14"/>
      <c r="OTN826" s="14"/>
      <c r="OTO826" s="14"/>
      <c r="OTP826" s="14"/>
      <c r="OTQ826" s="14"/>
      <c r="OTR826" s="14"/>
      <c r="OTS826" s="14"/>
      <c r="OTT826" s="14"/>
      <c r="OTU826" s="14"/>
      <c r="OTV826" s="14"/>
      <c r="OTW826" s="14"/>
      <c r="OTX826" s="14"/>
      <c r="OTY826" s="14"/>
      <c r="OTZ826" s="14"/>
      <c r="OUA826" s="14"/>
      <c r="OUB826" s="14"/>
      <c r="OUC826" s="14"/>
      <c r="OUD826" s="14"/>
      <c r="OUE826" s="14"/>
      <c r="OUF826" s="14"/>
      <c r="OUG826" s="14"/>
      <c r="OUH826" s="14"/>
      <c r="OUI826" s="14"/>
      <c r="OUJ826" s="14"/>
      <c r="OUK826" s="14"/>
      <c r="OUL826" s="14"/>
      <c r="OUM826" s="14"/>
      <c r="OUN826" s="14"/>
      <c r="OUO826" s="14"/>
      <c r="OUP826" s="14"/>
      <c r="OUQ826" s="14"/>
      <c r="OUR826" s="14"/>
      <c r="OUS826" s="14"/>
      <c r="OUT826" s="14"/>
      <c r="OUU826" s="14"/>
      <c r="OUV826" s="14"/>
      <c r="OUW826" s="14"/>
      <c r="OUX826" s="14"/>
      <c r="OUY826" s="14"/>
      <c r="OUZ826" s="14"/>
      <c r="OVA826" s="14"/>
      <c r="OVB826" s="14"/>
      <c r="OVC826" s="14"/>
      <c r="OVD826" s="14"/>
      <c r="OVE826" s="14"/>
      <c r="OVF826" s="14"/>
      <c r="OVG826" s="14"/>
      <c r="OVH826" s="14"/>
      <c r="OVI826" s="14"/>
      <c r="OVJ826" s="14"/>
      <c r="OVK826" s="14"/>
      <c r="OVL826" s="14"/>
      <c r="OVM826" s="14"/>
      <c r="OVN826" s="14"/>
      <c r="OVO826" s="14"/>
      <c r="OVP826" s="14"/>
      <c r="OVQ826" s="14"/>
      <c r="OVR826" s="14"/>
      <c r="OVS826" s="14"/>
      <c r="OVT826" s="14"/>
      <c r="OVU826" s="14"/>
      <c r="OVV826" s="14"/>
      <c r="OVW826" s="14"/>
      <c r="OVX826" s="14"/>
      <c r="OVY826" s="14"/>
      <c r="OVZ826" s="14"/>
      <c r="OWA826" s="14"/>
      <c r="OWB826" s="14"/>
      <c r="OWC826" s="14"/>
      <c r="OWD826" s="14"/>
      <c r="OWE826" s="14"/>
      <c r="OWF826" s="14"/>
      <c r="OWG826" s="14"/>
      <c r="OWH826" s="14"/>
      <c r="OWI826" s="14"/>
      <c r="OWJ826" s="14"/>
      <c r="OWK826" s="14"/>
      <c r="OWL826" s="14"/>
      <c r="OWM826" s="14"/>
      <c r="OWN826" s="14"/>
      <c r="OWO826" s="14"/>
      <c r="OWP826" s="14"/>
      <c r="OWQ826" s="14"/>
      <c r="OWR826" s="14"/>
      <c r="OWS826" s="14"/>
      <c r="OWT826" s="14"/>
      <c r="OWU826" s="14"/>
      <c r="OWV826" s="14"/>
      <c r="OWW826" s="14"/>
      <c r="OWX826" s="14"/>
      <c r="OWY826" s="14"/>
      <c r="OWZ826" s="14"/>
      <c r="OXA826" s="14"/>
      <c r="OXB826" s="14"/>
      <c r="OXC826" s="14"/>
      <c r="OXD826" s="14"/>
      <c r="OXE826" s="14"/>
      <c r="OXF826" s="14"/>
      <c r="OXG826" s="14"/>
      <c r="OXH826" s="14"/>
      <c r="OXI826" s="14"/>
      <c r="OXJ826" s="14"/>
      <c r="OXK826" s="14"/>
      <c r="OXL826" s="14"/>
      <c r="OXM826" s="14"/>
      <c r="OXN826" s="14"/>
      <c r="OXO826" s="14"/>
      <c r="OXP826" s="14"/>
      <c r="OXQ826" s="14"/>
      <c r="OXR826" s="14"/>
      <c r="OXS826" s="14"/>
      <c r="OXT826" s="14"/>
      <c r="OXU826" s="14"/>
      <c r="OXV826" s="14"/>
      <c r="OXW826" s="14"/>
      <c r="OXX826" s="14"/>
      <c r="OXY826" s="14"/>
      <c r="OXZ826" s="14"/>
      <c r="OYA826" s="14"/>
      <c r="OYB826" s="14"/>
      <c r="OYC826" s="14"/>
      <c r="OYD826" s="14"/>
      <c r="OYE826" s="14"/>
      <c r="OYF826" s="14"/>
      <c r="OYG826" s="14"/>
      <c r="OYH826" s="14"/>
      <c r="OYI826" s="14"/>
      <c r="OYJ826" s="14"/>
      <c r="OYK826" s="14"/>
      <c r="OYL826" s="14"/>
      <c r="OYM826" s="14"/>
      <c r="OYN826" s="14"/>
      <c r="OYO826" s="14"/>
      <c r="OYP826" s="14"/>
      <c r="OYQ826" s="14"/>
      <c r="OYR826" s="14"/>
      <c r="OYS826" s="14"/>
      <c r="OYT826" s="14"/>
      <c r="OYU826" s="14"/>
      <c r="OYV826" s="14"/>
      <c r="OYW826" s="14"/>
      <c r="OYX826" s="14"/>
      <c r="OYY826" s="14"/>
      <c r="OYZ826" s="14"/>
      <c r="OZA826" s="14"/>
      <c r="OZB826" s="14"/>
      <c r="OZC826" s="14"/>
      <c r="OZD826" s="14"/>
      <c r="OZE826" s="14"/>
      <c r="OZF826" s="14"/>
      <c r="OZG826" s="14"/>
      <c r="OZH826" s="14"/>
      <c r="OZI826" s="14"/>
      <c r="OZJ826" s="14"/>
      <c r="OZK826" s="14"/>
      <c r="OZL826" s="14"/>
      <c r="OZM826" s="14"/>
      <c r="OZN826" s="14"/>
      <c r="OZO826" s="14"/>
      <c r="OZP826" s="14"/>
      <c r="OZQ826" s="14"/>
      <c r="OZR826" s="14"/>
      <c r="OZS826" s="14"/>
      <c r="OZT826" s="14"/>
      <c r="OZU826" s="14"/>
      <c r="OZV826" s="14"/>
      <c r="OZW826" s="14"/>
      <c r="OZX826" s="14"/>
      <c r="OZY826" s="14"/>
      <c r="OZZ826" s="14"/>
      <c r="PAA826" s="14"/>
      <c r="PAB826" s="14"/>
      <c r="PAC826" s="14"/>
      <c r="PAD826" s="14"/>
      <c r="PAE826" s="14"/>
      <c r="PAF826" s="14"/>
      <c r="PAG826" s="14"/>
      <c r="PAH826" s="14"/>
      <c r="PAI826" s="14"/>
      <c r="PAJ826" s="14"/>
      <c r="PAK826" s="14"/>
      <c r="PAL826" s="14"/>
      <c r="PAM826" s="14"/>
      <c r="PAN826" s="14"/>
      <c r="PAO826" s="14"/>
      <c r="PAP826" s="14"/>
      <c r="PAQ826" s="14"/>
      <c r="PAR826" s="14"/>
      <c r="PAS826" s="14"/>
      <c r="PAT826" s="14"/>
      <c r="PAU826" s="14"/>
      <c r="PAV826" s="14"/>
      <c r="PAW826" s="14"/>
      <c r="PAX826" s="14"/>
      <c r="PAY826" s="14"/>
      <c r="PAZ826" s="14"/>
      <c r="PBA826" s="14"/>
      <c r="PBB826" s="14"/>
      <c r="PBC826" s="14"/>
      <c r="PBD826" s="14"/>
      <c r="PBE826" s="14"/>
      <c r="PBF826" s="14"/>
      <c r="PBG826" s="14"/>
      <c r="PBH826" s="14"/>
      <c r="PBI826" s="14"/>
      <c r="PBJ826" s="14"/>
      <c r="PBK826" s="14"/>
      <c r="PBL826" s="14"/>
      <c r="PBM826" s="14"/>
      <c r="PBN826" s="14"/>
      <c r="PBO826" s="14"/>
      <c r="PBP826" s="14"/>
      <c r="PBQ826" s="14"/>
      <c r="PBR826" s="14"/>
      <c r="PBS826" s="14"/>
      <c r="PBT826" s="14"/>
      <c r="PBU826" s="14"/>
      <c r="PBV826" s="14"/>
      <c r="PBW826" s="14"/>
      <c r="PBX826" s="14"/>
      <c r="PBY826" s="14"/>
      <c r="PBZ826" s="14"/>
      <c r="PCA826" s="14"/>
      <c r="PCB826" s="14"/>
      <c r="PCC826" s="14"/>
      <c r="PCD826" s="14"/>
      <c r="PCE826" s="14"/>
      <c r="PCF826" s="14"/>
      <c r="PCG826" s="14"/>
      <c r="PCH826" s="14"/>
      <c r="PCI826" s="14"/>
      <c r="PCJ826" s="14"/>
      <c r="PCK826" s="14"/>
      <c r="PCL826" s="14"/>
      <c r="PCM826" s="14"/>
      <c r="PCN826" s="14"/>
      <c r="PCO826" s="14"/>
      <c r="PCP826" s="14"/>
      <c r="PCQ826" s="14"/>
      <c r="PCR826" s="14"/>
      <c r="PCS826" s="14"/>
      <c r="PCT826" s="14"/>
      <c r="PCU826" s="14"/>
      <c r="PCV826" s="14"/>
      <c r="PCW826" s="14"/>
      <c r="PCX826" s="14"/>
      <c r="PCY826" s="14"/>
      <c r="PCZ826" s="14"/>
      <c r="PDA826" s="14"/>
      <c r="PDB826" s="14"/>
      <c r="PDC826" s="14"/>
      <c r="PDD826" s="14"/>
      <c r="PDE826" s="14"/>
      <c r="PDF826" s="14"/>
      <c r="PDG826" s="14"/>
      <c r="PDH826" s="14"/>
      <c r="PDI826" s="14"/>
      <c r="PDJ826" s="14"/>
      <c r="PDK826" s="14"/>
      <c r="PDL826" s="14"/>
      <c r="PDM826" s="14"/>
      <c r="PDN826" s="14"/>
      <c r="PDO826" s="14"/>
      <c r="PDP826" s="14"/>
      <c r="PDQ826" s="14"/>
      <c r="PDR826" s="14"/>
      <c r="PDS826" s="14"/>
      <c r="PDT826" s="14"/>
      <c r="PDU826" s="14"/>
      <c r="PDV826" s="14"/>
      <c r="PDW826" s="14"/>
      <c r="PDX826" s="14"/>
      <c r="PDY826" s="14"/>
      <c r="PDZ826" s="14"/>
      <c r="PEA826" s="14"/>
      <c r="PEB826" s="14"/>
      <c r="PEC826" s="14"/>
      <c r="PED826" s="14"/>
      <c r="PEE826" s="14"/>
      <c r="PEF826" s="14"/>
      <c r="PEG826" s="14"/>
      <c r="PEH826" s="14"/>
      <c r="PEI826" s="14"/>
      <c r="PEJ826" s="14"/>
      <c r="PEK826" s="14"/>
      <c r="PEL826" s="14"/>
      <c r="PEM826" s="14"/>
      <c r="PEN826" s="14"/>
      <c r="PEO826" s="14"/>
      <c r="PEP826" s="14"/>
      <c r="PEQ826" s="14"/>
      <c r="PER826" s="14"/>
      <c r="PES826" s="14"/>
      <c r="PET826" s="14"/>
      <c r="PEU826" s="14"/>
      <c r="PEV826" s="14"/>
      <c r="PEW826" s="14"/>
      <c r="PEX826" s="14"/>
      <c r="PEY826" s="14"/>
      <c r="PEZ826" s="14"/>
      <c r="PFA826" s="14"/>
      <c r="PFB826" s="14"/>
      <c r="PFC826" s="14"/>
      <c r="PFD826" s="14"/>
      <c r="PFE826" s="14"/>
      <c r="PFF826" s="14"/>
      <c r="PFG826" s="14"/>
      <c r="PFH826" s="14"/>
      <c r="PFI826" s="14"/>
      <c r="PFJ826" s="14"/>
      <c r="PFK826" s="14"/>
      <c r="PFL826" s="14"/>
      <c r="PFM826" s="14"/>
      <c r="PFN826" s="14"/>
      <c r="PFO826" s="14"/>
      <c r="PFP826" s="14"/>
      <c r="PFQ826" s="14"/>
      <c r="PFR826" s="14"/>
      <c r="PFS826" s="14"/>
      <c r="PFT826" s="14"/>
      <c r="PFU826" s="14"/>
      <c r="PFV826" s="14"/>
      <c r="PFW826" s="14"/>
      <c r="PFX826" s="14"/>
      <c r="PFY826" s="14"/>
      <c r="PFZ826" s="14"/>
      <c r="PGA826" s="14"/>
      <c r="PGB826" s="14"/>
      <c r="PGC826" s="14"/>
      <c r="PGD826" s="14"/>
      <c r="PGE826" s="14"/>
      <c r="PGF826" s="14"/>
      <c r="PGG826" s="14"/>
      <c r="PGH826" s="14"/>
      <c r="PGI826" s="14"/>
      <c r="PGJ826" s="14"/>
      <c r="PGK826" s="14"/>
      <c r="PGL826" s="14"/>
      <c r="PGM826" s="14"/>
      <c r="PGN826" s="14"/>
      <c r="PGO826" s="14"/>
      <c r="PGP826" s="14"/>
      <c r="PGQ826" s="14"/>
      <c r="PGR826" s="14"/>
      <c r="PGS826" s="14"/>
      <c r="PGT826" s="14"/>
      <c r="PGU826" s="14"/>
      <c r="PGV826" s="14"/>
      <c r="PGW826" s="14"/>
      <c r="PGX826" s="14"/>
      <c r="PGY826" s="14"/>
      <c r="PGZ826" s="14"/>
      <c r="PHA826" s="14"/>
      <c r="PHB826" s="14"/>
      <c r="PHC826" s="14"/>
      <c r="PHD826" s="14"/>
      <c r="PHE826" s="14"/>
      <c r="PHF826" s="14"/>
      <c r="PHG826" s="14"/>
      <c r="PHH826" s="14"/>
      <c r="PHI826" s="14"/>
      <c r="PHJ826" s="14"/>
      <c r="PHK826" s="14"/>
      <c r="PHL826" s="14"/>
      <c r="PHM826" s="14"/>
      <c r="PHN826" s="14"/>
      <c r="PHO826" s="14"/>
      <c r="PHP826" s="14"/>
      <c r="PHQ826" s="14"/>
      <c r="PHR826" s="14"/>
      <c r="PHS826" s="14"/>
      <c r="PHT826" s="14"/>
      <c r="PHU826" s="14"/>
      <c r="PHV826" s="14"/>
      <c r="PHW826" s="14"/>
      <c r="PHX826" s="14"/>
      <c r="PHY826" s="14"/>
      <c r="PHZ826" s="14"/>
      <c r="PIA826" s="14"/>
      <c r="PIB826" s="14"/>
      <c r="PIC826" s="14"/>
      <c r="PID826" s="14"/>
      <c r="PIE826" s="14"/>
      <c r="PIF826" s="14"/>
      <c r="PIG826" s="14"/>
      <c r="PIH826" s="14"/>
      <c r="PII826" s="14"/>
      <c r="PIJ826" s="14"/>
      <c r="PIK826" s="14"/>
      <c r="PIL826" s="14"/>
      <c r="PIM826" s="14"/>
      <c r="PIN826" s="14"/>
      <c r="PIO826" s="14"/>
      <c r="PIP826" s="14"/>
      <c r="PIQ826" s="14"/>
      <c r="PIR826" s="14"/>
      <c r="PIS826" s="14"/>
      <c r="PIT826" s="14"/>
      <c r="PIU826" s="14"/>
      <c r="PIV826" s="14"/>
      <c r="PIW826" s="14"/>
      <c r="PIX826" s="14"/>
      <c r="PIY826" s="14"/>
      <c r="PIZ826" s="14"/>
      <c r="PJA826" s="14"/>
      <c r="PJB826" s="14"/>
      <c r="PJC826" s="14"/>
      <c r="PJD826" s="14"/>
      <c r="PJE826" s="14"/>
      <c r="PJF826" s="14"/>
      <c r="PJG826" s="14"/>
      <c r="PJH826" s="14"/>
      <c r="PJI826" s="14"/>
      <c r="PJJ826" s="14"/>
      <c r="PJK826" s="14"/>
      <c r="PJL826" s="14"/>
      <c r="PJM826" s="14"/>
      <c r="PJN826" s="14"/>
      <c r="PJO826" s="14"/>
      <c r="PJP826" s="14"/>
      <c r="PJQ826" s="14"/>
      <c r="PJR826" s="14"/>
      <c r="PJS826" s="14"/>
      <c r="PJT826" s="14"/>
      <c r="PJU826" s="14"/>
      <c r="PJV826" s="14"/>
      <c r="PJW826" s="14"/>
      <c r="PJX826" s="14"/>
      <c r="PJY826" s="14"/>
      <c r="PJZ826" s="14"/>
      <c r="PKA826" s="14"/>
      <c r="PKB826" s="14"/>
      <c r="PKC826" s="14"/>
      <c r="PKD826" s="14"/>
      <c r="PKE826" s="14"/>
      <c r="PKF826" s="14"/>
      <c r="PKG826" s="14"/>
      <c r="PKH826" s="14"/>
      <c r="PKI826" s="14"/>
      <c r="PKJ826" s="14"/>
      <c r="PKK826" s="14"/>
      <c r="PKL826" s="14"/>
      <c r="PKM826" s="14"/>
      <c r="PKN826" s="14"/>
      <c r="PKO826" s="14"/>
      <c r="PKP826" s="14"/>
      <c r="PKQ826" s="14"/>
      <c r="PKR826" s="14"/>
      <c r="PKS826" s="14"/>
      <c r="PKT826" s="14"/>
      <c r="PKU826" s="14"/>
      <c r="PKV826" s="14"/>
      <c r="PKW826" s="14"/>
      <c r="PKX826" s="14"/>
      <c r="PKY826" s="14"/>
      <c r="PKZ826" s="14"/>
      <c r="PLA826" s="14"/>
      <c r="PLB826" s="14"/>
      <c r="PLC826" s="14"/>
      <c r="PLD826" s="14"/>
      <c r="PLE826" s="14"/>
      <c r="PLF826" s="14"/>
      <c r="PLG826" s="14"/>
      <c r="PLH826" s="14"/>
      <c r="PLI826" s="14"/>
      <c r="PLJ826" s="14"/>
      <c r="PLK826" s="14"/>
      <c r="PLL826" s="14"/>
      <c r="PLM826" s="14"/>
      <c r="PLN826" s="14"/>
      <c r="PLO826" s="14"/>
      <c r="PLP826" s="14"/>
      <c r="PLQ826" s="14"/>
      <c r="PLR826" s="14"/>
      <c r="PLS826" s="14"/>
      <c r="PLT826" s="14"/>
      <c r="PLU826" s="14"/>
      <c r="PLV826" s="14"/>
      <c r="PLW826" s="14"/>
      <c r="PLX826" s="14"/>
      <c r="PLY826" s="14"/>
      <c r="PLZ826" s="14"/>
      <c r="PMA826" s="14"/>
      <c r="PMB826" s="14"/>
      <c r="PMC826" s="14"/>
      <c r="PMD826" s="14"/>
      <c r="PME826" s="14"/>
      <c r="PMF826" s="14"/>
      <c r="PMG826" s="14"/>
      <c r="PMH826" s="14"/>
      <c r="PMI826" s="14"/>
      <c r="PMJ826" s="14"/>
      <c r="PMK826" s="14"/>
      <c r="PML826" s="14"/>
      <c r="PMM826" s="14"/>
      <c r="PMN826" s="14"/>
      <c r="PMO826" s="14"/>
      <c r="PMP826" s="14"/>
      <c r="PMQ826" s="14"/>
      <c r="PMR826" s="14"/>
      <c r="PMS826" s="14"/>
      <c r="PMT826" s="14"/>
      <c r="PMU826" s="14"/>
      <c r="PMV826" s="14"/>
      <c r="PMW826" s="14"/>
      <c r="PMX826" s="14"/>
      <c r="PMY826" s="14"/>
      <c r="PMZ826" s="14"/>
      <c r="PNA826" s="14"/>
      <c r="PNB826" s="14"/>
      <c r="PNC826" s="14"/>
      <c r="PND826" s="14"/>
      <c r="PNE826" s="14"/>
      <c r="PNF826" s="14"/>
      <c r="PNG826" s="14"/>
      <c r="PNH826" s="14"/>
      <c r="PNI826" s="14"/>
      <c r="PNJ826" s="14"/>
      <c r="PNK826" s="14"/>
      <c r="PNL826" s="14"/>
      <c r="PNM826" s="14"/>
      <c r="PNN826" s="14"/>
      <c r="PNO826" s="14"/>
      <c r="PNP826" s="14"/>
      <c r="PNQ826" s="14"/>
      <c r="PNR826" s="14"/>
      <c r="PNS826" s="14"/>
      <c r="PNT826" s="14"/>
      <c r="PNU826" s="14"/>
      <c r="PNV826" s="14"/>
      <c r="PNW826" s="14"/>
      <c r="PNX826" s="14"/>
      <c r="PNY826" s="14"/>
      <c r="PNZ826" s="14"/>
      <c r="POA826" s="14"/>
      <c r="POB826" s="14"/>
      <c r="POC826" s="14"/>
      <c r="POD826" s="14"/>
      <c r="POE826" s="14"/>
      <c r="POF826" s="14"/>
      <c r="POG826" s="14"/>
      <c r="POH826" s="14"/>
      <c r="POI826" s="14"/>
      <c r="POJ826" s="14"/>
      <c r="POK826" s="14"/>
      <c r="POL826" s="14"/>
      <c r="POM826" s="14"/>
      <c r="PON826" s="14"/>
      <c r="POO826" s="14"/>
      <c r="POP826" s="14"/>
      <c r="POQ826" s="14"/>
      <c r="POR826" s="14"/>
      <c r="POS826" s="14"/>
      <c r="POT826" s="14"/>
      <c r="POU826" s="14"/>
      <c r="POV826" s="14"/>
      <c r="POW826" s="14"/>
      <c r="POX826" s="14"/>
      <c r="POY826" s="14"/>
      <c r="POZ826" s="14"/>
      <c r="PPA826" s="14"/>
      <c r="PPB826" s="14"/>
      <c r="PPC826" s="14"/>
      <c r="PPD826" s="14"/>
      <c r="PPE826" s="14"/>
      <c r="PPF826" s="14"/>
      <c r="PPG826" s="14"/>
      <c r="PPH826" s="14"/>
      <c r="PPI826" s="14"/>
      <c r="PPJ826" s="14"/>
      <c r="PPK826" s="14"/>
      <c r="PPL826" s="14"/>
      <c r="PPM826" s="14"/>
      <c r="PPN826" s="14"/>
      <c r="PPO826" s="14"/>
      <c r="PPP826" s="14"/>
      <c r="PPQ826" s="14"/>
      <c r="PPR826" s="14"/>
      <c r="PPS826" s="14"/>
      <c r="PPT826" s="14"/>
      <c r="PPU826" s="14"/>
      <c r="PPV826" s="14"/>
      <c r="PPW826" s="14"/>
      <c r="PPX826" s="14"/>
      <c r="PPY826" s="14"/>
      <c r="PPZ826" s="14"/>
      <c r="PQA826" s="14"/>
      <c r="PQB826" s="14"/>
      <c r="PQC826" s="14"/>
      <c r="PQD826" s="14"/>
      <c r="PQE826" s="14"/>
      <c r="PQF826" s="14"/>
      <c r="PQG826" s="14"/>
      <c r="PQH826" s="14"/>
      <c r="PQI826" s="14"/>
      <c r="PQJ826" s="14"/>
      <c r="PQK826" s="14"/>
      <c r="PQL826" s="14"/>
      <c r="PQM826" s="14"/>
      <c r="PQN826" s="14"/>
      <c r="PQO826" s="14"/>
      <c r="PQP826" s="14"/>
      <c r="PQQ826" s="14"/>
      <c r="PQR826" s="14"/>
      <c r="PQS826" s="14"/>
      <c r="PQT826" s="14"/>
      <c r="PQU826" s="14"/>
      <c r="PQV826" s="14"/>
      <c r="PQW826" s="14"/>
      <c r="PQX826" s="14"/>
      <c r="PQY826" s="14"/>
      <c r="PQZ826" s="14"/>
      <c r="PRA826" s="14"/>
      <c r="PRB826" s="14"/>
      <c r="PRC826" s="14"/>
      <c r="PRD826" s="14"/>
      <c r="PRE826" s="14"/>
      <c r="PRF826" s="14"/>
      <c r="PRG826" s="14"/>
      <c r="PRH826" s="14"/>
      <c r="PRI826" s="14"/>
      <c r="PRJ826" s="14"/>
      <c r="PRK826" s="14"/>
      <c r="PRL826" s="14"/>
      <c r="PRM826" s="14"/>
      <c r="PRN826" s="14"/>
      <c r="PRO826" s="14"/>
      <c r="PRP826" s="14"/>
      <c r="PRQ826" s="14"/>
      <c r="PRR826" s="14"/>
      <c r="PRS826" s="14"/>
      <c r="PRT826" s="14"/>
      <c r="PRU826" s="14"/>
      <c r="PRV826" s="14"/>
      <c r="PRW826" s="14"/>
      <c r="PRX826" s="14"/>
      <c r="PRY826" s="14"/>
      <c r="PRZ826" s="14"/>
      <c r="PSA826" s="14"/>
      <c r="PSB826" s="14"/>
      <c r="PSC826" s="14"/>
      <c r="PSD826" s="14"/>
      <c r="PSE826" s="14"/>
      <c r="PSF826" s="14"/>
      <c r="PSG826" s="14"/>
      <c r="PSH826" s="14"/>
      <c r="PSI826" s="14"/>
      <c r="PSJ826" s="14"/>
      <c r="PSK826" s="14"/>
      <c r="PSL826" s="14"/>
      <c r="PSM826" s="14"/>
      <c r="PSN826" s="14"/>
      <c r="PSO826" s="14"/>
      <c r="PSP826" s="14"/>
      <c r="PSQ826" s="14"/>
      <c r="PSR826" s="14"/>
      <c r="PSS826" s="14"/>
      <c r="PST826" s="14"/>
      <c r="PSU826" s="14"/>
      <c r="PSV826" s="14"/>
      <c r="PSW826" s="14"/>
      <c r="PSX826" s="14"/>
      <c r="PSY826" s="14"/>
      <c r="PSZ826" s="14"/>
      <c r="PTA826" s="14"/>
      <c r="PTB826" s="14"/>
      <c r="PTC826" s="14"/>
      <c r="PTD826" s="14"/>
      <c r="PTE826" s="14"/>
      <c r="PTF826" s="14"/>
      <c r="PTG826" s="14"/>
      <c r="PTH826" s="14"/>
      <c r="PTI826" s="14"/>
      <c r="PTJ826" s="14"/>
      <c r="PTK826" s="14"/>
      <c r="PTL826" s="14"/>
      <c r="PTM826" s="14"/>
      <c r="PTN826" s="14"/>
      <c r="PTO826" s="14"/>
      <c r="PTP826" s="14"/>
      <c r="PTQ826" s="14"/>
      <c r="PTR826" s="14"/>
      <c r="PTS826" s="14"/>
      <c r="PTT826" s="14"/>
      <c r="PTU826" s="14"/>
      <c r="PTV826" s="14"/>
      <c r="PTW826" s="14"/>
      <c r="PTX826" s="14"/>
      <c r="PTY826" s="14"/>
      <c r="PTZ826" s="14"/>
      <c r="PUA826" s="14"/>
      <c r="PUB826" s="14"/>
      <c r="PUC826" s="14"/>
      <c r="PUD826" s="14"/>
      <c r="PUE826" s="14"/>
      <c r="PUF826" s="14"/>
      <c r="PUG826" s="14"/>
      <c r="PUH826" s="14"/>
      <c r="PUI826" s="14"/>
      <c r="PUJ826" s="14"/>
      <c r="PUK826" s="14"/>
      <c r="PUL826" s="14"/>
      <c r="PUM826" s="14"/>
      <c r="PUN826" s="14"/>
      <c r="PUO826" s="14"/>
      <c r="PUP826" s="14"/>
      <c r="PUQ826" s="14"/>
      <c r="PUR826" s="14"/>
      <c r="PUS826" s="14"/>
      <c r="PUT826" s="14"/>
      <c r="PUU826" s="14"/>
      <c r="PUV826" s="14"/>
      <c r="PUW826" s="14"/>
      <c r="PUX826" s="14"/>
      <c r="PUY826" s="14"/>
      <c r="PUZ826" s="14"/>
      <c r="PVA826" s="14"/>
      <c r="PVB826" s="14"/>
      <c r="PVC826" s="14"/>
      <c r="PVD826" s="14"/>
      <c r="PVE826" s="14"/>
      <c r="PVF826" s="14"/>
      <c r="PVG826" s="14"/>
      <c r="PVH826" s="14"/>
      <c r="PVI826" s="14"/>
      <c r="PVJ826" s="14"/>
      <c r="PVK826" s="14"/>
      <c r="PVL826" s="14"/>
      <c r="PVM826" s="14"/>
      <c r="PVN826" s="14"/>
      <c r="PVO826" s="14"/>
      <c r="PVP826" s="14"/>
      <c r="PVQ826" s="14"/>
      <c r="PVR826" s="14"/>
      <c r="PVS826" s="14"/>
      <c r="PVT826" s="14"/>
      <c r="PVU826" s="14"/>
      <c r="PVV826" s="14"/>
      <c r="PVW826" s="14"/>
      <c r="PVX826" s="14"/>
      <c r="PVY826" s="14"/>
      <c r="PVZ826" s="14"/>
      <c r="PWA826" s="14"/>
      <c r="PWB826" s="14"/>
      <c r="PWC826" s="14"/>
      <c r="PWD826" s="14"/>
      <c r="PWE826" s="14"/>
      <c r="PWF826" s="14"/>
      <c r="PWG826" s="14"/>
      <c r="PWH826" s="14"/>
      <c r="PWI826" s="14"/>
      <c r="PWJ826" s="14"/>
      <c r="PWK826" s="14"/>
      <c r="PWL826" s="14"/>
      <c r="PWM826" s="14"/>
      <c r="PWN826" s="14"/>
      <c r="PWO826" s="14"/>
      <c r="PWP826" s="14"/>
      <c r="PWQ826" s="14"/>
      <c r="PWR826" s="14"/>
      <c r="PWS826" s="14"/>
      <c r="PWT826" s="14"/>
      <c r="PWU826" s="14"/>
      <c r="PWV826" s="14"/>
      <c r="PWW826" s="14"/>
      <c r="PWX826" s="14"/>
      <c r="PWY826" s="14"/>
      <c r="PWZ826" s="14"/>
      <c r="PXA826" s="14"/>
      <c r="PXB826" s="14"/>
      <c r="PXC826" s="14"/>
      <c r="PXD826" s="14"/>
      <c r="PXE826" s="14"/>
      <c r="PXF826" s="14"/>
      <c r="PXG826" s="14"/>
      <c r="PXH826" s="14"/>
      <c r="PXI826" s="14"/>
      <c r="PXJ826" s="14"/>
      <c r="PXK826" s="14"/>
      <c r="PXL826" s="14"/>
      <c r="PXM826" s="14"/>
      <c r="PXN826" s="14"/>
      <c r="PXO826" s="14"/>
      <c r="PXP826" s="14"/>
      <c r="PXQ826" s="14"/>
      <c r="PXR826" s="14"/>
      <c r="PXS826" s="14"/>
      <c r="PXT826" s="14"/>
      <c r="PXU826" s="14"/>
      <c r="PXV826" s="14"/>
      <c r="PXW826" s="14"/>
      <c r="PXX826" s="14"/>
      <c r="PXY826" s="14"/>
      <c r="PXZ826" s="14"/>
      <c r="PYA826" s="14"/>
      <c r="PYB826" s="14"/>
      <c r="PYC826" s="14"/>
      <c r="PYD826" s="14"/>
      <c r="PYE826" s="14"/>
      <c r="PYF826" s="14"/>
      <c r="PYG826" s="14"/>
      <c r="PYH826" s="14"/>
      <c r="PYI826" s="14"/>
      <c r="PYJ826" s="14"/>
      <c r="PYK826" s="14"/>
      <c r="PYL826" s="14"/>
      <c r="PYM826" s="14"/>
      <c r="PYN826" s="14"/>
      <c r="PYO826" s="14"/>
      <c r="PYP826" s="14"/>
      <c r="PYQ826" s="14"/>
      <c r="PYR826" s="14"/>
      <c r="PYS826" s="14"/>
      <c r="PYT826" s="14"/>
      <c r="PYU826" s="14"/>
      <c r="PYV826" s="14"/>
      <c r="PYW826" s="14"/>
      <c r="PYX826" s="14"/>
      <c r="PYY826" s="14"/>
      <c r="PYZ826" s="14"/>
      <c r="PZA826" s="14"/>
      <c r="PZB826" s="14"/>
      <c r="PZC826" s="14"/>
      <c r="PZD826" s="14"/>
      <c r="PZE826" s="14"/>
      <c r="PZF826" s="14"/>
      <c r="PZG826" s="14"/>
      <c r="PZH826" s="14"/>
      <c r="PZI826" s="14"/>
      <c r="PZJ826" s="14"/>
      <c r="PZK826" s="14"/>
      <c r="PZL826" s="14"/>
      <c r="PZM826" s="14"/>
      <c r="PZN826" s="14"/>
      <c r="PZO826" s="14"/>
      <c r="PZP826" s="14"/>
      <c r="PZQ826" s="14"/>
      <c r="PZR826" s="14"/>
      <c r="PZS826" s="14"/>
      <c r="PZT826" s="14"/>
      <c r="PZU826" s="14"/>
      <c r="PZV826" s="14"/>
      <c r="PZW826" s="14"/>
      <c r="PZX826" s="14"/>
      <c r="PZY826" s="14"/>
      <c r="PZZ826" s="14"/>
      <c r="QAA826" s="14"/>
      <c r="QAB826" s="14"/>
      <c r="QAC826" s="14"/>
      <c r="QAD826" s="14"/>
      <c r="QAE826" s="14"/>
      <c r="QAF826" s="14"/>
      <c r="QAG826" s="14"/>
      <c r="QAH826" s="14"/>
      <c r="QAI826" s="14"/>
      <c r="QAJ826" s="14"/>
      <c r="QAK826" s="14"/>
      <c r="QAL826" s="14"/>
      <c r="QAM826" s="14"/>
      <c r="QAN826" s="14"/>
      <c r="QAO826" s="14"/>
      <c r="QAP826" s="14"/>
      <c r="QAQ826" s="14"/>
      <c r="QAR826" s="14"/>
      <c r="QAS826" s="14"/>
      <c r="QAT826" s="14"/>
      <c r="QAU826" s="14"/>
      <c r="QAV826" s="14"/>
      <c r="QAW826" s="14"/>
      <c r="QAX826" s="14"/>
      <c r="QAY826" s="14"/>
      <c r="QAZ826" s="14"/>
      <c r="QBA826" s="14"/>
      <c r="QBB826" s="14"/>
      <c r="QBC826" s="14"/>
      <c r="QBD826" s="14"/>
      <c r="QBE826" s="14"/>
      <c r="QBF826" s="14"/>
      <c r="QBG826" s="14"/>
      <c r="QBH826" s="14"/>
      <c r="QBI826" s="14"/>
      <c r="QBJ826" s="14"/>
      <c r="QBK826" s="14"/>
      <c r="QBL826" s="14"/>
      <c r="QBM826" s="14"/>
      <c r="QBN826" s="14"/>
      <c r="QBO826" s="14"/>
      <c r="QBP826" s="14"/>
      <c r="QBQ826" s="14"/>
      <c r="QBR826" s="14"/>
      <c r="QBS826" s="14"/>
      <c r="QBT826" s="14"/>
      <c r="QBU826" s="14"/>
      <c r="QBV826" s="14"/>
      <c r="QBW826" s="14"/>
      <c r="QBX826" s="14"/>
      <c r="QBY826" s="14"/>
      <c r="QBZ826" s="14"/>
      <c r="QCA826" s="14"/>
      <c r="QCB826" s="14"/>
      <c r="QCC826" s="14"/>
      <c r="QCD826" s="14"/>
      <c r="QCE826" s="14"/>
      <c r="QCF826" s="14"/>
      <c r="QCG826" s="14"/>
      <c r="QCH826" s="14"/>
      <c r="QCI826" s="14"/>
      <c r="QCJ826" s="14"/>
      <c r="QCK826" s="14"/>
      <c r="QCL826" s="14"/>
      <c r="QCM826" s="14"/>
      <c r="QCN826" s="14"/>
      <c r="QCO826" s="14"/>
      <c r="QCP826" s="14"/>
      <c r="QCQ826" s="14"/>
      <c r="QCR826" s="14"/>
      <c r="QCS826" s="14"/>
      <c r="QCT826" s="14"/>
      <c r="QCU826" s="14"/>
      <c r="QCV826" s="14"/>
      <c r="QCW826" s="14"/>
      <c r="QCX826" s="14"/>
      <c r="QCY826" s="14"/>
      <c r="QCZ826" s="14"/>
      <c r="QDA826" s="14"/>
      <c r="QDB826" s="14"/>
      <c r="QDC826" s="14"/>
      <c r="QDD826" s="14"/>
      <c r="QDE826" s="14"/>
      <c r="QDF826" s="14"/>
      <c r="QDG826" s="14"/>
      <c r="QDH826" s="14"/>
      <c r="QDI826" s="14"/>
      <c r="QDJ826" s="14"/>
      <c r="QDK826" s="14"/>
      <c r="QDL826" s="14"/>
      <c r="QDM826" s="14"/>
      <c r="QDN826" s="14"/>
      <c r="QDO826" s="14"/>
      <c r="QDP826" s="14"/>
      <c r="QDQ826" s="14"/>
      <c r="QDR826" s="14"/>
      <c r="QDS826" s="14"/>
      <c r="QDT826" s="14"/>
      <c r="QDU826" s="14"/>
      <c r="QDV826" s="14"/>
      <c r="QDW826" s="14"/>
      <c r="QDX826" s="14"/>
      <c r="QDY826" s="14"/>
      <c r="QDZ826" s="14"/>
      <c r="QEA826" s="14"/>
      <c r="QEB826" s="14"/>
      <c r="QEC826" s="14"/>
      <c r="QED826" s="14"/>
      <c r="QEE826" s="14"/>
      <c r="QEF826" s="14"/>
      <c r="QEG826" s="14"/>
      <c r="QEH826" s="14"/>
      <c r="QEI826" s="14"/>
      <c r="QEJ826" s="14"/>
      <c r="QEK826" s="14"/>
      <c r="QEL826" s="14"/>
      <c r="QEM826" s="14"/>
      <c r="QEN826" s="14"/>
      <c r="QEO826" s="14"/>
      <c r="QEP826" s="14"/>
      <c r="QEQ826" s="14"/>
      <c r="QER826" s="14"/>
      <c r="QES826" s="14"/>
      <c r="QET826" s="14"/>
      <c r="QEU826" s="14"/>
      <c r="QEV826" s="14"/>
      <c r="QEW826" s="14"/>
      <c r="QEX826" s="14"/>
      <c r="QEY826" s="14"/>
      <c r="QEZ826" s="14"/>
      <c r="QFA826" s="14"/>
      <c r="QFB826" s="14"/>
      <c r="QFC826" s="14"/>
      <c r="QFD826" s="14"/>
      <c r="QFE826" s="14"/>
      <c r="QFF826" s="14"/>
      <c r="QFG826" s="14"/>
      <c r="QFH826" s="14"/>
      <c r="QFI826" s="14"/>
      <c r="QFJ826" s="14"/>
      <c r="QFK826" s="14"/>
      <c r="QFL826" s="14"/>
      <c r="QFM826" s="14"/>
      <c r="QFN826" s="14"/>
      <c r="QFO826" s="14"/>
      <c r="QFP826" s="14"/>
      <c r="QFQ826" s="14"/>
      <c r="QFR826" s="14"/>
      <c r="QFS826" s="14"/>
      <c r="QFT826" s="14"/>
      <c r="QFU826" s="14"/>
      <c r="QFV826" s="14"/>
      <c r="QFW826" s="14"/>
      <c r="QFX826" s="14"/>
      <c r="QFY826" s="14"/>
      <c r="QFZ826" s="14"/>
      <c r="QGA826" s="14"/>
      <c r="QGB826" s="14"/>
      <c r="QGC826" s="14"/>
      <c r="QGD826" s="14"/>
      <c r="QGE826" s="14"/>
      <c r="QGF826" s="14"/>
      <c r="QGG826" s="14"/>
      <c r="QGH826" s="14"/>
      <c r="QGI826" s="14"/>
      <c r="QGJ826" s="14"/>
      <c r="QGK826" s="14"/>
      <c r="QGL826" s="14"/>
      <c r="QGM826" s="14"/>
      <c r="QGN826" s="14"/>
      <c r="QGO826" s="14"/>
      <c r="QGP826" s="14"/>
      <c r="QGQ826" s="14"/>
      <c r="QGR826" s="14"/>
      <c r="QGS826" s="14"/>
      <c r="QGT826" s="14"/>
      <c r="QGU826" s="14"/>
      <c r="QGV826" s="14"/>
      <c r="QGW826" s="14"/>
      <c r="QGX826" s="14"/>
      <c r="QGY826" s="14"/>
      <c r="QGZ826" s="14"/>
      <c r="QHA826" s="14"/>
      <c r="QHB826" s="14"/>
      <c r="QHC826" s="14"/>
      <c r="QHD826" s="14"/>
      <c r="QHE826" s="14"/>
      <c r="QHF826" s="14"/>
      <c r="QHG826" s="14"/>
      <c r="QHH826" s="14"/>
      <c r="QHI826" s="14"/>
      <c r="QHJ826" s="14"/>
      <c r="QHK826" s="14"/>
      <c r="QHL826" s="14"/>
      <c r="QHM826" s="14"/>
      <c r="QHN826" s="14"/>
      <c r="QHO826" s="14"/>
      <c r="QHP826" s="14"/>
      <c r="QHQ826" s="14"/>
      <c r="QHR826" s="14"/>
      <c r="QHS826" s="14"/>
      <c r="QHT826" s="14"/>
      <c r="QHU826" s="14"/>
      <c r="QHV826" s="14"/>
      <c r="QHW826" s="14"/>
      <c r="QHX826" s="14"/>
      <c r="QHY826" s="14"/>
      <c r="QHZ826" s="14"/>
      <c r="QIA826" s="14"/>
      <c r="QIB826" s="14"/>
      <c r="QIC826" s="14"/>
      <c r="QID826" s="14"/>
      <c r="QIE826" s="14"/>
      <c r="QIF826" s="14"/>
      <c r="QIG826" s="14"/>
      <c r="QIH826" s="14"/>
      <c r="QII826" s="14"/>
      <c r="QIJ826" s="14"/>
      <c r="QIK826" s="14"/>
      <c r="QIL826" s="14"/>
      <c r="QIM826" s="14"/>
      <c r="QIN826" s="14"/>
      <c r="QIO826" s="14"/>
      <c r="QIP826" s="14"/>
      <c r="QIQ826" s="14"/>
      <c r="QIR826" s="14"/>
      <c r="QIS826" s="14"/>
      <c r="QIT826" s="14"/>
      <c r="QIU826" s="14"/>
      <c r="QIV826" s="14"/>
      <c r="QIW826" s="14"/>
      <c r="QIX826" s="14"/>
      <c r="QIY826" s="14"/>
      <c r="QIZ826" s="14"/>
      <c r="QJA826" s="14"/>
      <c r="QJB826" s="14"/>
      <c r="QJC826" s="14"/>
      <c r="QJD826" s="14"/>
      <c r="QJE826" s="14"/>
      <c r="QJF826" s="14"/>
      <c r="QJG826" s="14"/>
      <c r="QJH826" s="14"/>
      <c r="QJI826" s="14"/>
      <c r="QJJ826" s="14"/>
      <c r="QJK826" s="14"/>
      <c r="QJL826" s="14"/>
      <c r="QJM826" s="14"/>
      <c r="QJN826" s="14"/>
      <c r="QJO826" s="14"/>
      <c r="QJP826" s="14"/>
      <c r="QJQ826" s="14"/>
      <c r="QJR826" s="14"/>
      <c r="QJS826" s="14"/>
      <c r="QJT826" s="14"/>
      <c r="QJU826" s="14"/>
      <c r="QJV826" s="14"/>
      <c r="QJW826" s="14"/>
      <c r="QJX826" s="14"/>
      <c r="QJY826" s="14"/>
      <c r="QJZ826" s="14"/>
      <c r="QKA826" s="14"/>
      <c r="QKB826" s="14"/>
      <c r="QKC826" s="14"/>
      <c r="QKD826" s="14"/>
      <c r="QKE826" s="14"/>
      <c r="QKF826" s="14"/>
      <c r="QKG826" s="14"/>
      <c r="QKH826" s="14"/>
      <c r="QKI826" s="14"/>
      <c r="QKJ826" s="14"/>
      <c r="QKK826" s="14"/>
      <c r="QKL826" s="14"/>
      <c r="QKM826" s="14"/>
      <c r="QKN826" s="14"/>
      <c r="QKO826" s="14"/>
      <c r="QKP826" s="14"/>
      <c r="QKQ826" s="14"/>
      <c r="QKR826" s="14"/>
      <c r="QKS826" s="14"/>
      <c r="QKT826" s="14"/>
      <c r="QKU826" s="14"/>
      <c r="QKV826" s="14"/>
      <c r="QKW826" s="14"/>
      <c r="QKX826" s="14"/>
      <c r="QKY826" s="14"/>
      <c r="QKZ826" s="14"/>
      <c r="QLA826" s="14"/>
      <c r="QLB826" s="14"/>
      <c r="QLC826" s="14"/>
      <c r="QLD826" s="14"/>
      <c r="QLE826" s="14"/>
      <c r="QLF826" s="14"/>
      <c r="QLG826" s="14"/>
      <c r="QLH826" s="14"/>
      <c r="QLI826" s="14"/>
      <c r="QLJ826" s="14"/>
      <c r="QLK826" s="14"/>
      <c r="QLL826" s="14"/>
      <c r="QLM826" s="14"/>
      <c r="QLN826" s="14"/>
      <c r="QLO826" s="14"/>
      <c r="QLP826" s="14"/>
      <c r="QLQ826" s="14"/>
      <c r="QLR826" s="14"/>
      <c r="QLS826" s="14"/>
      <c r="QLT826" s="14"/>
      <c r="QLU826" s="14"/>
      <c r="QLV826" s="14"/>
      <c r="QLW826" s="14"/>
      <c r="QLX826" s="14"/>
      <c r="QLY826" s="14"/>
      <c r="QLZ826" s="14"/>
      <c r="QMA826" s="14"/>
      <c r="QMB826" s="14"/>
      <c r="QMC826" s="14"/>
      <c r="QMD826" s="14"/>
      <c r="QME826" s="14"/>
      <c r="QMF826" s="14"/>
      <c r="QMG826" s="14"/>
      <c r="QMH826" s="14"/>
      <c r="QMI826" s="14"/>
      <c r="QMJ826" s="14"/>
      <c r="QMK826" s="14"/>
      <c r="QML826" s="14"/>
      <c r="QMM826" s="14"/>
      <c r="QMN826" s="14"/>
      <c r="QMO826" s="14"/>
      <c r="QMP826" s="14"/>
      <c r="QMQ826" s="14"/>
      <c r="QMR826" s="14"/>
      <c r="QMS826" s="14"/>
      <c r="QMT826" s="14"/>
      <c r="QMU826" s="14"/>
      <c r="QMV826" s="14"/>
      <c r="QMW826" s="14"/>
      <c r="QMX826" s="14"/>
      <c r="QMY826" s="14"/>
      <c r="QMZ826" s="14"/>
      <c r="QNA826" s="14"/>
      <c r="QNB826" s="14"/>
      <c r="QNC826" s="14"/>
      <c r="QND826" s="14"/>
      <c r="QNE826" s="14"/>
      <c r="QNF826" s="14"/>
      <c r="QNG826" s="14"/>
      <c r="QNH826" s="14"/>
      <c r="QNI826" s="14"/>
      <c r="QNJ826" s="14"/>
      <c r="QNK826" s="14"/>
      <c r="QNL826" s="14"/>
      <c r="QNM826" s="14"/>
      <c r="QNN826" s="14"/>
      <c r="QNO826" s="14"/>
      <c r="QNP826" s="14"/>
      <c r="QNQ826" s="14"/>
      <c r="QNR826" s="14"/>
      <c r="QNS826" s="14"/>
      <c r="QNT826" s="14"/>
      <c r="QNU826" s="14"/>
      <c r="QNV826" s="14"/>
      <c r="QNW826" s="14"/>
      <c r="QNX826" s="14"/>
      <c r="QNY826" s="14"/>
      <c r="QNZ826" s="14"/>
      <c r="QOA826" s="14"/>
      <c r="QOB826" s="14"/>
      <c r="QOC826" s="14"/>
      <c r="QOD826" s="14"/>
      <c r="QOE826" s="14"/>
      <c r="QOF826" s="14"/>
      <c r="QOG826" s="14"/>
      <c r="QOH826" s="14"/>
      <c r="QOI826" s="14"/>
      <c r="QOJ826" s="14"/>
      <c r="QOK826" s="14"/>
      <c r="QOL826" s="14"/>
      <c r="QOM826" s="14"/>
      <c r="QON826" s="14"/>
      <c r="QOO826" s="14"/>
      <c r="QOP826" s="14"/>
      <c r="QOQ826" s="14"/>
      <c r="QOR826" s="14"/>
      <c r="QOS826" s="14"/>
      <c r="QOT826" s="14"/>
      <c r="QOU826" s="14"/>
      <c r="QOV826" s="14"/>
      <c r="QOW826" s="14"/>
      <c r="QOX826" s="14"/>
      <c r="QOY826" s="14"/>
      <c r="QOZ826" s="14"/>
      <c r="QPA826" s="14"/>
      <c r="QPB826" s="14"/>
      <c r="QPC826" s="14"/>
      <c r="QPD826" s="14"/>
      <c r="QPE826" s="14"/>
      <c r="QPF826" s="14"/>
      <c r="QPG826" s="14"/>
      <c r="QPH826" s="14"/>
      <c r="QPI826" s="14"/>
      <c r="QPJ826" s="14"/>
      <c r="QPK826" s="14"/>
      <c r="QPL826" s="14"/>
      <c r="QPM826" s="14"/>
      <c r="QPN826" s="14"/>
      <c r="QPO826" s="14"/>
      <c r="QPP826" s="14"/>
      <c r="QPQ826" s="14"/>
      <c r="QPR826" s="14"/>
      <c r="QPS826" s="14"/>
      <c r="QPT826" s="14"/>
      <c r="QPU826" s="14"/>
      <c r="QPV826" s="14"/>
      <c r="QPW826" s="14"/>
      <c r="QPX826" s="14"/>
      <c r="QPY826" s="14"/>
      <c r="QPZ826" s="14"/>
      <c r="QQA826" s="14"/>
      <c r="QQB826" s="14"/>
      <c r="QQC826" s="14"/>
      <c r="QQD826" s="14"/>
      <c r="QQE826" s="14"/>
      <c r="QQF826" s="14"/>
      <c r="QQG826" s="14"/>
      <c r="QQH826" s="14"/>
      <c r="QQI826" s="14"/>
      <c r="QQJ826" s="14"/>
      <c r="QQK826" s="14"/>
      <c r="QQL826" s="14"/>
      <c r="QQM826" s="14"/>
      <c r="QQN826" s="14"/>
      <c r="QQO826" s="14"/>
      <c r="QQP826" s="14"/>
      <c r="QQQ826" s="14"/>
      <c r="QQR826" s="14"/>
      <c r="QQS826" s="14"/>
      <c r="QQT826" s="14"/>
      <c r="QQU826" s="14"/>
      <c r="QQV826" s="14"/>
      <c r="QQW826" s="14"/>
      <c r="QQX826" s="14"/>
      <c r="QQY826" s="14"/>
      <c r="QQZ826" s="14"/>
      <c r="QRA826" s="14"/>
      <c r="QRB826" s="14"/>
      <c r="QRC826" s="14"/>
      <c r="QRD826" s="14"/>
      <c r="QRE826" s="14"/>
      <c r="QRF826" s="14"/>
      <c r="QRG826" s="14"/>
      <c r="QRH826" s="14"/>
      <c r="QRI826" s="14"/>
      <c r="QRJ826" s="14"/>
      <c r="QRK826" s="14"/>
      <c r="QRL826" s="14"/>
      <c r="QRM826" s="14"/>
      <c r="QRN826" s="14"/>
      <c r="QRO826" s="14"/>
      <c r="QRP826" s="14"/>
      <c r="QRQ826" s="14"/>
      <c r="QRR826" s="14"/>
      <c r="QRS826" s="14"/>
      <c r="QRT826" s="14"/>
      <c r="QRU826" s="14"/>
      <c r="QRV826" s="14"/>
      <c r="QRW826" s="14"/>
      <c r="QRX826" s="14"/>
      <c r="QRY826" s="14"/>
      <c r="QRZ826" s="14"/>
      <c r="QSA826" s="14"/>
      <c r="QSB826" s="14"/>
      <c r="QSC826" s="14"/>
      <c r="QSD826" s="14"/>
      <c r="QSE826" s="14"/>
      <c r="QSF826" s="14"/>
      <c r="QSG826" s="14"/>
      <c r="QSH826" s="14"/>
      <c r="QSI826" s="14"/>
      <c r="QSJ826" s="14"/>
      <c r="QSK826" s="14"/>
      <c r="QSL826" s="14"/>
      <c r="QSM826" s="14"/>
      <c r="QSN826" s="14"/>
      <c r="QSO826" s="14"/>
      <c r="QSP826" s="14"/>
      <c r="QSQ826" s="14"/>
      <c r="QSR826" s="14"/>
      <c r="QSS826" s="14"/>
      <c r="QST826" s="14"/>
      <c r="QSU826" s="14"/>
      <c r="QSV826" s="14"/>
      <c r="QSW826" s="14"/>
      <c r="QSX826" s="14"/>
      <c r="QSY826" s="14"/>
      <c r="QSZ826" s="14"/>
      <c r="QTA826" s="14"/>
      <c r="QTB826" s="14"/>
      <c r="QTC826" s="14"/>
      <c r="QTD826" s="14"/>
      <c r="QTE826" s="14"/>
      <c r="QTF826" s="14"/>
      <c r="QTG826" s="14"/>
      <c r="QTH826" s="14"/>
      <c r="QTI826" s="14"/>
      <c r="QTJ826" s="14"/>
      <c r="QTK826" s="14"/>
      <c r="QTL826" s="14"/>
      <c r="QTM826" s="14"/>
      <c r="QTN826" s="14"/>
      <c r="QTO826" s="14"/>
      <c r="QTP826" s="14"/>
      <c r="QTQ826" s="14"/>
      <c r="QTR826" s="14"/>
      <c r="QTS826" s="14"/>
      <c r="QTT826" s="14"/>
      <c r="QTU826" s="14"/>
      <c r="QTV826" s="14"/>
      <c r="QTW826" s="14"/>
      <c r="QTX826" s="14"/>
      <c r="QTY826" s="14"/>
      <c r="QTZ826" s="14"/>
      <c r="QUA826" s="14"/>
      <c r="QUB826" s="14"/>
      <c r="QUC826" s="14"/>
      <c r="QUD826" s="14"/>
      <c r="QUE826" s="14"/>
      <c r="QUF826" s="14"/>
      <c r="QUG826" s="14"/>
      <c r="QUH826" s="14"/>
      <c r="QUI826" s="14"/>
      <c r="QUJ826" s="14"/>
      <c r="QUK826" s="14"/>
      <c r="QUL826" s="14"/>
      <c r="QUM826" s="14"/>
      <c r="QUN826" s="14"/>
      <c r="QUO826" s="14"/>
      <c r="QUP826" s="14"/>
      <c r="QUQ826" s="14"/>
      <c r="QUR826" s="14"/>
      <c r="QUS826" s="14"/>
      <c r="QUT826" s="14"/>
      <c r="QUU826" s="14"/>
      <c r="QUV826" s="14"/>
      <c r="QUW826" s="14"/>
      <c r="QUX826" s="14"/>
      <c r="QUY826" s="14"/>
      <c r="QUZ826" s="14"/>
      <c r="QVA826" s="14"/>
      <c r="QVB826" s="14"/>
      <c r="QVC826" s="14"/>
      <c r="QVD826" s="14"/>
      <c r="QVE826" s="14"/>
      <c r="QVF826" s="14"/>
      <c r="QVG826" s="14"/>
      <c r="QVH826" s="14"/>
      <c r="QVI826" s="14"/>
      <c r="QVJ826" s="14"/>
      <c r="QVK826" s="14"/>
      <c r="QVL826" s="14"/>
      <c r="QVM826" s="14"/>
      <c r="QVN826" s="14"/>
      <c r="QVO826" s="14"/>
      <c r="QVP826" s="14"/>
      <c r="QVQ826" s="14"/>
      <c r="QVR826" s="14"/>
      <c r="QVS826" s="14"/>
      <c r="QVT826" s="14"/>
      <c r="QVU826" s="14"/>
      <c r="QVV826" s="14"/>
      <c r="QVW826" s="14"/>
      <c r="QVX826" s="14"/>
      <c r="QVY826" s="14"/>
      <c r="QVZ826" s="14"/>
      <c r="QWA826" s="14"/>
      <c r="QWB826" s="14"/>
      <c r="QWC826" s="14"/>
      <c r="QWD826" s="14"/>
      <c r="QWE826" s="14"/>
      <c r="QWF826" s="14"/>
      <c r="QWG826" s="14"/>
      <c r="QWH826" s="14"/>
      <c r="QWI826" s="14"/>
      <c r="QWJ826" s="14"/>
      <c r="QWK826" s="14"/>
      <c r="QWL826" s="14"/>
      <c r="QWM826" s="14"/>
      <c r="QWN826" s="14"/>
      <c r="QWO826" s="14"/>
      <c r="QWP826" s="14"/>
      <c r="QWQ826" s="14"/>
      <c r="QWR826" s="14"/>
      <c r="QWS826" s="14"/>
      <c r="QWT826" s="14"/>
      <c r="QWU826" s="14"/>
      <c r="QWV826" s="14"/>
      <c r="QWW826" s="14"/>
      <c r="QWX826" s="14"/>
      <c r="QWY826" s="14"/>
      <c r="QWZ826" s="14"/>
      <c r="QXA826" s="14"/>
      <c r="QXB826" s="14"/>
      <c r="QXC826" s="14"/>
      <c r="QXD826" s="14"/>
      <c r="QXE826" s="14"/>
      <c r="QXF826" s="14"/>
      <c r="QXG826" s="14"/>
      <c r="QXH826" s="14"/>
      <c r="QXI826" s="14"/>
      <c r="QXJ826" s="14"/>
      <c r="QXK826" s="14"/>
      <c r="QXL826" s="14"/>
      <c r="QXM826" s="14"/>
      <c r="QXN826" s="14"/>
      <c r="QXO826" s="14"/>
      <c r="QXP826" s="14"/>
      <c r="QXQ826" s="14"/>
      <c r="QXR826" s="14"/>
      <c r="QXS826" s="14"/>
      <c r="QXT826" s="14"/>
      <c r="QXU826" s="14"/>
      <c r="QXV826" s="14"/>
      <c r="QXW826" s="14"/>
      <c r="QXX826" s="14"/>
      <c r="QXY826" s="14"/>
      <c r="QXZ826" s="14"/>
      <c r="QYA826" s="14"/>
      <c r="QYB826" s="14"/>
      <c r="QYC826" s="14"/>
      <c r="QYD826" s="14"/>
      <c r="QYE826" s="14"/>
      <c r="QYF826" s="14"/>
      <c r="QYG826" s="14"/>
      <c r="QYH826" s="14"/>
      <c r="QYI826" s="14"/>
      <c r="QYJ826" s="14"/>
      <c r="QYK826" s="14"/>
      <c r="QYL826" s="14"/>
      <c r="QYM826" s="14"/>
      <c r="QYN826" s="14"/>
      <c r="QYO826" s="14"/>
      <c r="QYP826" s="14"/>
      <c r="QYQ826" s="14"/>
      <c r="QYR826" s="14"/>
      <c r="QYS826" s="14"/>
      <c r="QYT826" s="14"/>
      <c r="QYU826" s="14"/>
      <c r="QYV826" s="14"/>
      <c r="QYW826" s="14"/>
      <c r="QYX826" s="14"/>
      <c r="QYY826" s="14"/>
      <c r="QYZ826" s="14"/>
      <c r="QZA826" s="14"/>
      <c r="QZB826" s="14"/>
      <c r="QZC826" s="14"/>
      <c r="QZD826" s="14"/>
      <c r="QZE826" s="14"/>
      <c r="QZF826" s="14"/>
      <c r="QZG826" s="14"/>
      <c r="QZH826" s="14"/>
      <c r="QZI826" s="14"/>
      <c r="QZJ826" s="14"/>
      <c r="QZK826" s="14"/>
      <c r="QZL826" s="14"/>
      <c r="QZM826" s="14"/>
      <c r="QZN826" s="14"/>
      <c r="QZO826" s="14"/>
      <c r="QZP826" s="14"/>
      <c r="QZQ826" s="14"/>
      <c r="QZR826" s="14"/>
      <c r="QZS826" s="14"/>
      <c r="QZT826" s="14"/>
      <c r="QZU826" s="14"/>
      <c r="QZV826" s="14"/>
      <c r="QZW826" s="14"/>
      <c r="QZX826" s="14"/>
      <c r="QZY826" s="14"/>
      <c r="QZZ826" s="14"/>
      <c r="RAA826" s="14"/>
      <c r="RAB826" s="14"/>
      <c r="RAC826" s="14"/>
      <c r="RAD826" s="14"/>
      <c r="RAE826" s="14"/>
      <c r="RAF826" s="14"/>
      <c r="RAG826" s="14"/>
      <c r="RAH826" s="14"/>
      <c r="RAI826" s="14"/>
      <c r="RAJ826" s="14"/>
      <c r="RAK826" s="14"/>
      <c r="RAL826" s="14"/>
      <c r="RAM826" s="14"/>
      <c r="RAN826" s="14"/>
      <c r="RAO826" s="14"/>
      <c r="RAP826" s="14"/>
      <c r="RAQ826" s="14"/>
      <c r="RAR826" s="14"/>
      <c r="RAS826" s="14"/>
      <c r="RAT826" s="14"/>
      <c r="RAU826" s="14"/>
      <c r="RAV826" s="14"/>
      <c r="RAW826" s="14"/>
      <c r="RAX826" s="14"/>
      <c r="RAY826" s="14"/>
      <c r="RAZ826" s="14"/>
      <c r="RBA826" s="14"/>
      <c r="RBB826" s="14"/>
      <c r="RBC826" s="14"/>
      <c r="RBD826" s="14"/>
      <c r="RBE826" s="14"/>
      <c r="RBF826" s="14"/>
      <c r="RBG826" s="14"/>
      <c r="RBH826" s="14"/>
      <c r="RBI826" s="14"/>
      <c r="RBJ826" s="14"/>
      <c r="RBK826" s="14"/>
      <c r="RBL826" s="14"/>
      <c r="RBM826" s="14"/>
      <c r="RBN826" s="14"/>
      <c r="RBO826" s="14"/>
      <c r="RBP826" s="14"/>
      <c r="RBQ826" s="14"/>
      <c r="RBR826" s="14"/>
      <c r="RBS826" s="14"/>
      <c r="RBT826" s="14"/>
      <c r="RBU826" s="14"/>
      <c r="RBV826" s="14"/>
      <c r="RBW826" s="14"/>
      <c r="RBX826" s="14"/>
      <c r="RBY826" s="14"/>
      <c r="RBZ826" s="14"/>
      <c r="RCA826" s="14"/>
      <c r="RCB826" s="14"/>
      <c r="RCC826" s="14"/>
      <c r="RCD826" s="14"/>
      <c r="RCE826" s="14"/>
      <c r="RCF826" s="14"/>
      <c r="RCG826" s="14"/>
      <c r="RCH826" s="14"/>
      <c r="RCI826" s="14"/>
      <c r="RCJ826" s="14"/>
      <c r="RCK826" s="14"/>
      <c r="RCL826" s="14"/>
      <c r="RCM826" s="14"/>
      <c r="RCN826" s="14"/>
      <c r="RCO826" s="14"/>
      <c r="RCP826" s="14"/>
      <c r="RCQ826" s="14"/>
      <c r="RCR826" s="14"/>
      <c r="RCS826" s="14"/>
      <c r="RCT826" s="14"/>
      <c r="RCU826" s="14"/>
      <c r="RCV826" s="14"/>
      <c r="RCW826" s="14"/>
      <c r="RCX826" s="14"/>
      <c r="RCY826" s="14"/>
      <c r="RCZ826" s="14"/>
      <c r="RDA826" s="14"/>
      <c r="RDB826" s="14"/>
      <c r="RDC826" s="14"/>
      <c r="RDD826" s="14"/>
      <c r="RDE826" s="14"/>
      <c r="RDF826" s="14"/>
      <c r="RDG826" s="14"/>
      <c r="RDH826" s="14"/>
      <c r="RDI826" s="14"/>
      <c r="RDJ826" s="14"/>
      <c r="RDK826" s="14"/>
      <c r="RDL826" s="14"/>
      <c r="RDM826" s="14"/>
      <c r="RDN826" s="14"/>
      <c r="RDO826" s="14"/>
      <c r="RDP826" s="14"/>
      <c r="RDQ826" s="14"/>
      <c r="RDR826" s="14"/>
      <c r="RDS826" s="14"/>
      <c r="RDT826" s="14"/>
      <c r="RDU826" s="14"/>
      <c r="RDV826" s="14"/>
      <c r="RDW826" s="14"/>
      <c r="RDX826" s="14"/>
      <c r="RDY826" s="14"/>
      <c r="RDZ826" s="14"/>
      <c r="REA826" s="14"/>
      <c r="REB826" s="14"/>
      <c r="REC826" s="14"/>
      <c r="RED826" s="14"/>
      <c r="REE826" s="14"/>
      <c r="REF826" s="14"/>
      <c r="REG826" s="14"/>
      <c r="REH826" s="14"/>
      <c r="REI826" s="14"/>
      <c r="REJ826" s="14"/>
      <c r="REK826" s="14"/>
      <c r="REL826" s="14"/>
      <c r="REM826" s="14"/>
      <c r="REN826" s="14"/>
      <c r="REO826" s="14"/>
      <c r="REP826" s="14"/>
      <c r="REQ826" s="14"/>
      <c r="RER826" s="14"/>
      <c r="RES826" s="14"/>
      <c r="RET826" s="14"/>
      <c r="REU826" s="14"/>
      <c r="REV826" s="14"/>
      <c r="REW826" s="14"/>
      <c r="REX826" s="14"/>
      <c r="REY826" s="14"/>
      <c r="REZ826" s="14"/>
      <c r="RFA826" s="14"/>
      <c r="RFB826" s="14"/>
      <c r="RFC826" s="14"/>
      <c r="RFD826" s="14"/>
      <c r="RFE826" s="14"/>
      <c r="RFF826" s="14"/>
      <c r="RFG826" s="14"/>
      <c r="RFH826" s="14"/>
      <c r="RFI826" s="14"/>
      <c r="RFJ826" s="14"/>
      <c r="RFK826" s="14"/>
      <c r="RFL826" s="14"/>
      <c r="RFM826" s="14"/>
      <c r="RFN826" s="14"/>
      <c r="RFO826" s="14"/>
      <c r="RFP826" s="14"/>
      <c r="RFQ826" s="14"/>
      <c r="RFR826" s="14"/>
      <c r="RFS826" s="14"/>
      <c r="RFT826" s="14"/>
      <c r="RFU826" s="14"/>
      <c r="RFV826" s="14"/>
      <c r="RFW826" s="14"/>
      <c r="RFX826" s="14"/>
      <c r="RFY826" s="14"/>
      <c r="RFZ826" s="14"/>
      <c r="RGA826" s="14"/>
      <c r="RGB826" s="14"/>
      <c r="RGC826" s="14"/>
      <c r="RGD826" s="14"/>
      <c r="RGE826" s="14"/>
      <c r="RGF826" s="14"/>
      <c r="RGG826" s="14"/>
      <c r="RGH826" s="14"/>
      <c r="RGI826" s="14"/>
      <c r="RGJ826" s="14"/>
      <c r="RGK826" s="14"/>
      <c r="RGL826" s="14"/>
      <c r="RGM826" s="14"/>
      <c r="RGN826" s="14"/>
      <c r="RGO826" s="14"/>
      <c r="RGP826" s="14"/>
      <c r="RGQ826" s="14"/>
      <c r="RGR826" s="14"/>
      <c r="RGS826" s="14"/>
      <c r="RGT826" s="14"/>
      <c r="RGU826" s="14"/>
      <c r="RGV826" s="14"/>
      <c r="RGW826" s="14"/>
      <c r="RGX826" s="14"/>
      <c r="RGY826" s="14"/>
      <c r="RGZ826" s="14"/>
      <c r="RHA826" s="14"/>
      <c r="RHB826" s="14"/>
      <c r="RHC826" s="14"/>
      <c r="RHD826" s="14"/>
      <c r="RHE826" s="14"/>
      <c r="RHF826" s="14"/>
      <c r="RHG826" s="14"/>
      <c r="RHH826" s="14"/>
      <c r="RHI826" s="14"/>
      <c r="RHJ826" s="14"/>
      <c r="RHK826" s="14"/>
      <c r="RHL826" s="14"/>
      <c r="RHM826" s="14"/>
      <c r="RHN826" s="14"/>
      <c r="RHO826" s="14"/>
      <c r="RHP826" s="14"/>
      <c r="RHQ826" s="14"/>
      <c r="RHR826" s="14"/>
      <c r="RHS826" s="14"/>
      <c r="RHT826" s="14"/>
      <c r="RHU826" s="14"/>
      <c r="RHV826" s="14"/>
      <c r="RHW826" s="14"/>
      <c r="RHX826" s="14"/>
      <c r="RHY826" s="14"/>
      <c r="RHZ826" s="14"/>
      <c r="RIA826" s="14"/>
      <c r="RIB826" s="14"/>
      <c r="RIC826" s="14"/>
      <c r="RID826" s="14"/>
      <c r="RIE826" s="14"/>
      <c r="RIF826" s="14"/>
      <c r="RIG826" s="14"/>
      <c r="RIH826" s="14"/>
      <c r="RII826" s="14"/>
      <c r="RIJ826" s="14"/>
      <c r="RIK826" s="14"/>
      <c r="RIL826" s="14"/>
      <c r="RIM826" s="14"/>
      <c r="RIN826" s="14"/>
      <c r="RIO826" s="14"/>
      <c r="RIP826" s="14"/>
      <c r="RIQ826" s="14"/>
      <c r="RIR826" s="14"/>
      <c r="RIS826" s="14"/>
      <c r="RIT826" s="14"/>
      <c r="RIU826" s="14"/>
      <c r="RIV826" s="14"/>
      <c r="RIW826" s="14"/>
      <c r="RIX826" s="14"/>
      <c r="RIY826" s="14"/>
      <c r="RIZ826" s="14"/>
      <c r="RJA826" s="14"/>
      <c r="RJB826" s="14"/>
      <c r="RJC826" s="14"/>
      <c r="RJD826" s="14"/>
      <c r="RJE826" s="14"/>
      <c r="RJF826" s="14"/>
      <c r="RJG826" s="14"/>
      <c r="RJH826" s="14"/>
      <c r="RJI826" s="14"/>
      <c r="RJJ826" s="14"/>
      <c r="RJK826" s="14"/>
      <c r="RJL826" s="14"/>
      <c r="RJM826" s="14"/>
      <c r="RJN826" s="14"/>
      <c r="RJO826" s="14"/>
      <c r="RJP826" s="14"/>
      <c r="RJQ826" s="14"/>
      <c r="RJR826" s="14"/>
      <c r="RJS826" s="14"/>
      <c r="RJT826" s="14"/>
      <c r="RJU826" s="14"/>
      <c r="RJV826" s="14"/>
      <c r="RJW826" s="14"/>
      <c r="RJX826" s="14"/>
      <c r="RJY826" s="14"/>
      <c r="RJZ826" s="14"/>
      <c r="RKA826" s="14"/>
      <c r="RKB826" s="14"/>
      <c r="RKC826" s="14"/>
      <c r="RKD826" s="14"/>
      <c r="RKE826" s="14"/>
      <c r="RKF826" s="14"/>
      <c r="RKG826" s="14"/>
      <c r="RKH826" s="14"/>
      <c r="RKI826" s="14"/>
      <c r="RKJ826" s="14"/>
      <c r="RKK826" s="14"/>
      <c r="RKL826" s="14"/>
      <c r="RKM826" s="14"/>
      <c r="RKN826" s="14"/>
      <c r="RKO826" s="14"/>
      <c r="RKP826" s="14"/>
      <c r="RKQ826" s="14"/>
      <c r="RKR826" s="14"/>
      <c r="RKS826" s="14"/>
      <c r="RKT826" s="14"/>
      <c r="RKU826" s="14"/>
      <c r="RKV826" s="14"/>
      <c r="RKW826" s="14"/>
      <c r="RKX826" s="14"/>
      <c r="RKY826" s="14"/>
      <c r="RKZ826" s="14"/>
      <c r="RLA826" s="14"/>
      <c r="RLB826" s="14"/>
      <c r="RLC826" s="14"/>
      <c r="RLD826" s="14"/>
      <c r="RLE826" s="14"/>
      <c r="RLF826" s="14"/>
      <c r="RLG826" s="14"/>
      <c r="RLH826" s="14"/>
      <c r="RLI826" s="14"/>
      <c r="RLJ826" s="14"/>
      <c r="RLK826" s="14"/>
      <c r="RLL826" s="14"/>
      <c r="RLM826" s="14"/>
      <c r="RLN826" s="14"/>
      <c r="RLO826" s="14"/>
      <c r="RLP826" s="14"/>
      <c r="RLQ826" s="14"/>
      <c r="RLR826" s="14"/>
      <c r="RLS826" s="14"/>
      <c r="RLT826" s="14"/>
      <c r="RLU826" s="14"/>
      <c r="RLV826" s="14"/>
      <c r="RLW826" s="14"/>
      <c r="RLX826" s="14"/>
      <c r="RLY826" s="14"/>
      <c r="RLZ826" s="14"/>
      <c r="RMA826" s="14"/>
      <c r="RMB826" s="14"/>
      <c r="RMC826" s="14"/>
      <c r="RMD826" s="14"/>
      <c r="RME826" s="14"/>
      <c r="RMF826" s="14"/>
      <c r="RMG826" s="14"/>
      <c r="RMH826" s="14"/>
      <c r="RMI826" s="14"/>
      <c r="RMJ826" s="14"/>
      <c r="RMK826" s="14"/>
      <c r="RML826" s="14"/>
      <c r="RMM826" s="14"/>
      <c r="RMN826" s="14"/>
      <c r="RMO826" s="14"/>
      <c r="RMP826" s="14"/>
      <c r="RMQ826" s="14"/>
      <c r="RMR826" s="14"/>
      <c r="RMS826" s="14"/>
      <c r="RMT826" s="14"/>
      <c r="RMU826" s="14"/>
      <c r="RMV826" s="14"/>
      <c r="RMW826" s="14"/>
      <c r="RMX826" s="14"/>
      <c r="RMY826" s="14"/>
      <c r="RMZ826" s="14"/>
      <c r="RNA826" s="14"/>
      <c r="RNB826" s="14"/>
      <c r="RNC826" s="14"/>
      <c r="RND826" s="14"/>
      <c r="RNE826" s="14"/>
      <c r="RNF826" s="14"/>
      <c r="RNG826" s="14"/>
      <c r="RNH826" s="14"/>
      <c r="RNI826" s="14"/>
      <c r="RNJ826" s="14"/>
      <c r="RNK826" s="14"/>
      <c r="RNL826" s="14"/>
      <c r="RNM826" s="14"/>
      <c r="RNN826" s="14"/>
      <c r="RNO826" s="14"/>
      <c r="RNP826" s="14"/>
      <c r="RNQ826" s="14"/>
      <c r="RNR826" s="14"/>
      <c r="RNS826" s="14"/>
      <c r="RNT826" s="14"/>
      <c r="RNU826" s="14"/>
      <c r="RNV826" s="14"/>
      <c r="RNW826" s="14"/>
      <c r="RNX826" s="14"/>
      <c r="RNY826" s="14"/>
      <c r="RNZ826" s="14"/>
      <c r="ROA826" s="14"/>
      <c r="ROB826" s="14"/>
      <c r="ROC826" s="14"/>
      <c r="ROD826" s="14"/>
      <c r="ROE826" s="14"/>
      <c r="ROF826" s="14"/>
      <c r="ROG826" s="14"/>
      <c r="ROH826" s="14"/>
      <c r="ROI826" s="14"/>
      <c r="ROJ826" s="14"/>
      <c r="ROK826" s="14"/>
      <c r="ROL826" s="14"/>
      <c r="ROM826" s="14"/>
      <c r="RON826" s="14"/>
      <c r="ROO826" s="14"/>
      <c r="ROP826" s="14"/>
      <c r="ROQ826" s="14"/>
      <c r="ROR826" s="14"/>
      <c r="ROS826" s="14"/>
      <c r="ROT826" s="14"/>
      <c r="ROU826" s="14"/>
      <c r="ROV826" s="14"/>
      <c r="ROW826" s="14"/>
      <c r="ROX826" s="14"/>
      <c r="ROY826" s="14"/>
      <c r="ROZ826" s="14"/>
      <c r="RPA826" s="14"/>
      <c r="RPB826" s="14"/>
      <c r="RPC826" s="14"/>
      <c r="RPD826" s="14"/>
      <c r="RPE826" s="14"/>
      <c r="RPF826" s="14"/>
      <c r="RPG826" s="14"/>
      <c r="RPH826" s="14"/>
      <c r="RPI826" s="14"/>
      <c r="RPJ826" s="14"/>
      <c r="RPK826" s="14"/>
      <c r="RPL826" s="14"/>
      <c r="RPM826" s="14"/>
      <c r="RPN826" s="14"/>
      <c r="RPO826" s="14"/>
      <c r="RPP826" s="14"/>
      <c r="RPQ826" s="14"/>
      <c r="RPR826" s="14"/>
      <c r="RPS826" s="14"/>
      <c r="RPT826" s="14"/>
      <c r="RPU826" s="14"/>
      <c r="RPV826" s="14"/>
      <c r="RPW826" s="14"/>
      <c r="RPX826" s="14"/>
      <c r="RPY826" s="14"/>
      <c r="RPZ826" s="14"/>
      <c r="RQA826" s="14"/>
      <c r="RQB826" s="14"/>
      <c r="RQC826" s="14"/>
      <c r="RQD826" s="14"/>
      <c r="RQE826" s="14"/>
      <c r="RQF826" s="14"/>
      <c r="RQG826" s="14"/>
      <c r="RQH826" s="14"/>
      <c r="RQI826" s="14"/>
      <c r="RQJ826" s="14"/>
      <c r="RQK826" s="14"/>
      <c r="RQL826" s="14"/>
      <c r="RQM826" s="14"/>
      <c r="RQN826" s="14"/>
      <c r="RQO826" s="14"/>
      <c r="RQP826" s="14"/>
      <c r="RQQ826" s="14"/>
      <c r="RQR826" s="14"/>
      <c r="RQS826" s="14"/>
      <c r="RQT826" s="14"/>
      <c r="RQU826" s="14"/>
      <c r="RQV826" s="14"/>
      <c r="RQW826" s="14"/>
      <c r="RQX826" s="14"/>
      <c r="RQY826" s="14"/>
      <c r="RQZ826" s="14"/>
      <c r="RRA826" s="14"/>
      <c r="RRB826" s="14"/>
      <c r="RRC826" s="14"/>
      <c r="RRD826" s="14"/>
      <c r="RRE826" s="14"/>
      <c r="RRF826" s="14"/>
      <c r="RRG826" s="14"/>
      <c r="RRH826" s="14"/>
      <c r="RRI826" s="14"/>
      <c r="RRJ826" s="14"/>
      <c r="RRK826" s="14"/>
      <c r="RRL826" s="14"/>
      <c r="RRM826" s="14"/>
      <c r="RRN826" s="14"/>
      <c r="RRO826" s="14"/>
      <c r="RRP826" s="14"/>
      <c r="RRQ826" s="14"/>
      <c r="RRR826" s="14"/>
      <c r="RRS826" s="14"/>
      <c r="RRT826" s="14"/>
      <c r="RRU826" s="14"/>
      <c r="RRV826" s="14"/>
      <c r="RRW826" s="14"/>
      <c r="RRX826" s="14"/>
      <c r="RRY826" s="14"/>
      <c r="RRZ826" s="14"/>
      <c r="RSA826" s="14"/>
      <c r="RSB826" s="14"/>
      <c r="RSC826" s="14"/>
      <c r="RSD826" s="14"/>
      <c r="RSE826" s="14"/>
      <c r="RSF826" s="14"/>
      <c r="RSG826" s="14"/>
      <c r="RSH826" s="14"/>
      <c r="RSI826" s="14"/>
      <c r="RSJ826" s="14"/>
      <c r="RSK826" s="14"/>
      <c r="RSL826" s="14"/>
      <c r="RSM826" s="14"/>
      <c r="RSN826" s="14"/>
      <c r="RSO826" s="14"/>
      <c r="RSP826" s="14"/>
      <c r="RSQ826" s="14"/>
      <c r="RSR826" s="14"/>
      <c r="RSS826" s="14"/>
      <c r="RST826" s="14"/>
      <c r="RSU826" s="14"/>
      <c r="RSV826" s="14"/>
      <c r="RSW826" s="14"/>
      <c r="RSX826" s="14"/>
      <c r="RSY826" s="14"/>
      <c r="RSZ826" s="14"/>
      <c r="RTA826" s="14"/>
      <c r="RTB826" s="14"/>
      <c r="RTC826" s="14"/>
      <c r="RTD826" s="14"/>
      <c r="RTE826" s="14"/>
      <c r="RTF826" s="14"/>
      <c r="RTG826" s="14"/>
      <c r="RTH826" s="14"/>
      <c r="RTI826" s="14"/>
      <c r="RTJ826" s="14"/>
      <c r="RTK826" s="14"/>
      <c r="RTL826" s="14"/>
      <c r="RTM826" s="14"/>
      <c r="RTN826" s="14"/>
      <c r="RTO826" s="14"/>
      <c r="RTP826" s="14"/>
      <c r="RTQ826" s="14"/>
      <c r="RTR826" s="14"/>
      <c r="RTS826" s="14"/>
      <c r="RTT826" s="14"/>
      <c r="RTU826" s="14"/>
      <c r="RTV826" s="14"/>
      <c r="RTW826" s="14"/>
      <c r="RTX826" s="14"/>
      <c r="RTY826" s="14"/>
      <c r="RTZ826" s="14"/>
      <c r="RUA826" s="14"/>
      <c r="RUB826" s="14"/>
      <c r="RUC826" s="14"/>
      <c r="RUD826" s="14"/>
      <c r="RUE826" s="14"/>
      <c r="RUF826" s="14"/>
      <c r="RUG826" s="14"/>
      <c r="RUH826" s="14"/>
      <c r="RUI826" s="14"/>
      <c r="RUJ826" s="14"/>
      <c r="RUK826" s="14"/>
      <c r="RUL826" s="14"/>
      <c r="RUM826" s="14"/>
      <c r="RUN826" s="14"/>
      <c r="RUO826" s="14"/>
      <c r="RUP826" s="14"/>
      <c r="RUQ826" s="14"/>
      <c r="RUR826" s="14"/>
      <c r="RUS826" s="14"/>
      <c r="RUT826" s="14"/>
      <c r="RUU826" s="14"/>
      <c r="RUV826" s="14"/>
      <c r="RUW826" s="14"/>
      <c r="RUX826" s="14"/>
      <c r="RUY826" s="14"/>
      <c r="RUZ826" s="14"/>
      <c r="RVA826" s="14"/>
      <c r="RVB826" s="14"/>
      <c r="RVC826" s="14"/>
      <c r="RVD826" s="14"/>
      <c r="RVE826" s="14"/>
      <c r="RVF826" s="14"/>
      <c r="RVG826" s="14"/>
      <c r="RVH826" s="14"/>
      <c r="RVI826" s="14"/>
      <c r="RVJ826" s="14"/>
      <c r="RVK826" s="14"/>
      <c r="RVL826" s="14"/>
      <c r="RVM826" s="14"/>
      <c r="RVN826" s="14"/>
      <c r="RVO826" s="14"/>
      <c r="RVP826" s="14"/>
      <c r="RVQ826" s="14"/>
      <c r="RVR826" s="14"/>
      <c r="RVS826" s="14"/>
      <c r="RVT826" s="14"/>
      <c r="RVU826" s="14"/>
      <c r="RVV826" s="14"/>
      <c r="RVW826" s="14"/>
      <c r="RVX826" s="14"/>
      <c r="RVY826" s="14"/>
      <c r="RVZ826" s="14"/>
      <c r="RWA826" s="14"/>
      <c r="RWB826" s="14"/>
      <c r="RWC826" s="14"/>
      <c r="RWD826" s="14"/>
      <c r="RWE826" s="14"/>
      <c r="RWF826" s="14"/>
      <c r="RWG826" s="14"/>
      <c r="RWH826" s="14"/>
      <c r="RWI826" s="14"/>
      <c r="RWJ826" s="14"/>
      <c r="RWK826" s="14"/>
      <c r="RWL826" s="14"/>
      <c r="RWM826" s="14"/>
      <c r="RWN826" s="14"/>
      <c r="RWO826" s="14"/>
      <c r="RWP826" s="14"/>
      <c r="RWQ826" s="14"/>
      <c r="RWR826" s="14"/>
      <c r="RWS826" s="14"/>
      <c r="RWT826" s="14"/>
      <c r="RWU826" s="14"/>
      <c r="RWV826" s="14"/>
      <c r="RWW826" s="14"/>
      <c r="RWX826" s="14"/>
      <c r="RWY826" s="14"/>
      <c r="RWZ826" s="14"/>
      <c r="RXA826" s="14"/>
      <c r="RXB826" s="14"/>
      <c r="RXC826" s="14"/>
      <c r="RXD826" s="14"/>
      <c r="RXE826" s="14"/>
      <c r="RXF826" s="14"/>
      <c r="RXG826" s="14"/>
      <c r="RXH826" s="14"/>
      <c r="RXI826" s="14"/>
      <c r="RXJ826" s="14"/>
      <c r="RXK826" s="14"/>
      <c r="RXL826" s="14"/>
      <c r="RXM826" s="14"/>
      <c r="RXN826" s="14"/>
      <c r="RXO826" s="14"/>
      <c r="RXP826" s="14"/>
      <c r="RXQ826" s="14"/>
      <c r="RXR826" s="14"/>
      <c r="RXS826" s="14"/>
      <c r="RXT826" s="14"/>
      <c r="RXU826" s="14"/>
      <c r="RXV826" s="14"/>
      <c r="RXW826" s="14"/>
      <c r="RXX826" s="14"/>
      <c r="RXY826" s="14"/>
      <c r="RXZ826" s="14"/>
      <c r="RYA826" s="14"/>
      <c r="RYB826" s="14"/>
      <c r="RYC826" s="14"/>
      <c r="RYD826" s="14"/>
      <c r="RYE826" s="14"/>
      <c r="RYF826" s="14"/>
      <c r="RYG826" s="14"/>
      <c r="RYH826" s="14"/>
      <c r="RYI826" s="14"/>
      <c r="RYJ826" s="14"/>
      <c r="RYK826" s="14"/>
      <c r="RYL826" s="14"/>
      <c r="RYM826" s="14"/>
      <c r="RYN826" s="14"/>
      <c r="RYO826" s="14"/>
      <c r="RYP826" s="14"/>
      <c r="RYQ826" s="14"/>
      <c r="RYR826" s="14"/>
      <c r="RYS826" s="14"/>
      <c r="RYT826" s="14"/>
      <c r="RYU826" s="14"/>
      <c r="RYV826" s="14"/>
      <c r="RYW826" s="14"/>
      <c r="RYX826" s="14"/>
      <c r="RYY826" s="14"/>
      <c r="RYZ826" s="14"/>
      <c r="RZA826" s="14"/>
      <c r="RZB826" s="14"/>
      <c r="RZC826" s="14"/>
      <c r="RZD826" s="14"/>
      <c r="RZE826" s="14"/>
      <c r="RZF826" s="14"/>
      <c r="RZG826" s="14"/>
      <c r="RZH826" s="14"/>
      <c r="RZI826" s="14"/>
      <c r="RZJ826" s="14"/>
      <c r="RZK826" s="14"/>
      <c r="RZL826" s="14"/>
      <c r="RZM826" s="14"/>
      <c r="RZN826" s="14"/>
      <c r="RZO826" s="14"/>
      <c r="RZP826" s="14"/>
      <c r="RZQ826" s="14"/>
      <c r="RZR826" s="14"/>
      <c r="RZS826" s="14"/>
      <c r="RZT826" s="14"/>
      <c r="RZU826" s="14"/>
      <c r="RZV826" s="14"/>
      <c r="RZW826" s="14"/>
      <c r="RZX826" s="14"/>
      <c r="RZY826" s="14"/>
      <c r="RZZ826" s="14"/>
      <c r="SAA826" s="14"/>
      <c r="SAB826" s="14"/>
      <c r="SAC826" s="14"/>
      <c r="SAD826" s="14"/>
      <c r="SAE826" s="14"/>
      <c r="SAF826" s="14"/>
      <c r="SAG826" s="14"/>
      <c r="SAH826" s="14"/>
      <c r="SAI826" s="14"/>
      <c r="SAJ826" s="14"/>
      <c r="SAK826" s="14"/>
      <c r="SAL826" s="14"/>
      <c r="SAM826" s="14"/>
      <c r="SAN826" s="14"/>
      <c r="SAO826" s="14"/>
      <c r="SAP826" s="14"/>
      <c r="SAQ826" s="14"/>
      <c r="SAR826" s="14"/>
      <c r="SAS826" s="14"/>
      <c r="SAT826" s="14"/>
      <c r="SAU826" s="14"/>
      <c r="SAV826" s="14"/>
      <c r="SAW826" s="14"/>
      <c r="SAX826" s="14"/>
      <c r="SAY826" s="14"/>
      <c r="SAZ826" s="14"/>
      <c r="SBA826" s="14"/>
      <c r="SBB826" s="14"/>
      <c r="SBC826" s="14"/>
      <c r="SBD826" s="14"/>
      <c r="SBE826" s="14"/>
      <c r="SBF826" s="14"/>
      <c r="SBG826" s="14"/>
      <c r="SBH826" s="14"/>
      <c r="SBI826" s="14"/>
      <c r="SBJ826" s="14"/>
      <c r="SBK826" s="14"/>
      <c r="SBL826" s="14"/>
      <c r="SBM826" s="14"/>
      <c r="SBN826" s="14"/>
      <c r="SBO826" s="14"/>
      <c r="SBP826" s="14"/>
      <c r="SBQ826" s="14"/>
      <c r="SBR826" s="14"/>
      <c r="SBS826" s="14"/>
      <c r="SBT826" s="14"/>
      <c r="SBU826" s="14"/>
      <c r="SBV826" s="14"/>
      <c r="SBW826" s="14"/>
      <c r="SBX826" s="14"/>
      <c r="SBY826" s="14"/>
      <c r="SBZ826" s="14"/>
      <c r="SCA826" s="14"/>
      <c r="SCB826" s="14"/>
      <c r="SCC826" s="14"/>
      <c r="SCD826" s="14"/>
      <c r="SCE826" s="14"/>
      <c r="SCF826" s="14"/>
      <c r="SCG826" s="14"/>
      <c r="SCH826" s="14"/>
      <c r="SCI826" s="14"/>
      <c r="SCJ826" s="14"/>
      <c r="SCK826" s="14"/>
      <c r="SCL826" s="14"/>
      <c r="SCM826" s="14"/>
      <c r="SCN826" s="14"/>
      <c r="SCO826" s="14"/>
      <c r="SCP826" s="14"/>
      <c r="SCQ826" s="14"/>
      <c r="SCR826" s="14"/>
      <c r="SCS826" s="14"/>
      <c r="SCT826" s="14"/>
      <c r="SCU826" s="14"/>
      <c r="SCV826" s="14"/>
      <c r="SCW826" s="14"/>
      <c r="SCX826" s="14"/>
      <c r="SCY826" s="14"/>
      <c r="SCZ826" s="14"/>
      <c r="SDA826" s="14"/>
      <c r="SDB826" s="14"/>
      <c r="SDC826" s="14"/>
      <c r="SDD826" s="14"/>
      <c r="SDE826" s="14"/>
      <c r="SDF826" s="14"/>
      <c r="SDG826" s="14"/>
      <c r="SDH826" s="14"/>
      <c r="SDI826" s="14"/>
      <c r="SDJ826" s="14"/>
      <c r="SDK826" s="14"/>
      <c r="SDL826" s="14"/>
      <c r="SDM826" s="14"/>
      <c r="SDN826" s="14"/>
      <c r="SDO826" s="14"/>
      <c r="SDP826" s="14"/>
      <c r="SDQ826" s="14"/>
      <c r="SDR826" s="14"/>
      <c r="SDS826" s="14"/>
      <c r="SDT826" s="14"/>
      <c r="SDU826" s="14"/>
      <c r="SDV826" s="14"/>
      <c r="SDW826" s="14"/>
      <c r="SDX826" s="14"/>
      <c r="SDY826" s="14"/>
      <c r="SDZ826" s="14"/>
      <c r="SEA826" s="14"/>
      <c r="SEB826" s="14"/>
      <c r="SEC826" s="14"/>
      <c r="SED826" s="14"/>
      <c r="SEE826" s="14"/>
      <c r="SEF826" s="14"/>
      <c r="SEG826" s="14"/>
      <c r="SEH826" s="14"/>
      <c r="SEI826" s="14"/>
      <c r="SEJ826" s="14"/>
      <c r="SEK826" s="14"/>
      <c r="SEL826" s="14"/>
      <c r="SEM826" s="14"/>
      <c r="SEN826" s="14"/>
      <c r="SEO826" s="14"/>
      <c r="SEP826" s="14"/>
      <c r="SEQ826" s="14"/>
      <c r="SER826" s="14"/>
      <c r="SES826" s="14"/>
      <c r="SET826" s="14"/>
      <c r="SEU826" s="14"/>
      <c r="SEV826" s="14"/>
      <c r="SEW826" s="14"/>
      <c r="SEX826" s="14"/>
      <c r="SEY826" s="14"/>
      <c r="SEZ826" s="14"/>
      <c r="SFA826" s="14"/>
      <c r="SFB826" s="14"/>
      <c r="SFC826" s="14"/>
      <c r="SFD826" s="14"/>
      <c r="SFE826" s="14"/>
      <c r="SFF826" s="14"/>
      <c r="SFG826" s="14"/>
      <c r="SFH826" s="14"/>
      <c r="SFI826" s="14"/>
      <c r="SFJ826" s="14"/>
      <c r="SFK826" s="14"/>
      <c r="SFL826" s="14"/>
      <c r="SFM826" s="14"/>
      <c r="SFN826" s="14"/>
      <c r="SFO826" s="14"/>
      <c r="SFP826" s="14"/>
      <c r="SFQ826" s="14"/>
      <c r="SFR826" s="14"/>
      <c r="SFS826" s="14"/>
      <c r="SFT826" s="14"/>
      <c r="SFU826" s="14"/>
      <c r="SFV826" s="14"/>
      <c r="SFW826" s="14"/>
      <c r="SFX826" s="14"/>
      <c r="SFY826" s="14"/>
      <c r="SFZ826" s="14"/>
      <c r="SGA826" s="14"/>
      <c r="SGB826" s="14"/>
      <c r="SGC826" s="14"/>
      <c r="SGD826" s="14"/>
      <c r="SGE826" s="14"/>
      <c r="SGF826" s="14"/>
      <c r="SGG826" s="14"/>
      <c r="SGH826" s="14"/>
      <c r="SGI826" s="14"/>
      <c r="SGJ826" s="14"/>
      <c r="SGK826" s="14"/>
      <c r="SGL826" s="14"/>
      <c r="SGM826" s="14"/>
      <c r="SGN826" s="14"/>
      <c r="SGO826" s="14"/>
      <c r="SGP826" s="14"/>
      <c r="SGQ826" s="14"/>
      <c r="SGR826" s="14"/>
      <c r="SGS826" s="14"/>
      <c r="SGT826" s="14"/>
      <c r="SGU826" s="14"/>
      <c r="SGV826" s="14"/>
      <c r="SGW826" s="14"/>
      <c r="SGX826" s="14"/>
      <c r="SGY826" s="14"/>
      <c r="SGZ826" s="14"/>
      <c r="SHA826" s="14"/>
      <c r="SHB826" s="14"/>
      <c r="SHC826" s="14"/>
      <c r="SHD826" s="14"/>
      <c r="SHE826" s="14"/>
      <c r="SHF826" s="14"/>
      <c r="SHG826" s="14"/>
      <c r="SHH826" s="14"/>
      <c r="SHI826" s="14"/>
      <c r="SHJ826" s="14"/>
      <c r="SHK826" s="14"/>
      <c r="SHL826" s="14"/>
      <c r="SHM826" s="14"/>
      <c r="SHN826" s="14"/>
      <c r="SHO826" s="14"/>
      <c r="SHP826" s="14"/>
      <c r="SHQ826" s="14"/>
      <c r="SHR826" s="14"/>
      <c r="SHS826" s="14"/>
      <c r="SHT826" s="14"/>
      <c r="SHU826" s="14"/>
      <c r="SHV826" s="14"/>
      <c r="SHW826" s="14"/>
      <c r="SHX826" s="14"/>
      <c r="SHY826" s="14"/>
      <c r="SHZ826" s="14"/>
      <c r="SIA826" s="14"/>
      <c r="SIB826" s="14"/>
      <c r="SIC826" s="14"/>
      <c r="SID826" s="14"/>
      <c r="SIE826" s="14"/>
      <c r="SIF826" s="14"/>
      <c r="SIG826" s="14"/>
      <c r="SIH826" s="14"/>
      <c r="SII826" s="14"/>
      <c r="SIJ826" s="14"/>
      <c r="SIK826" s="14"/>
      <c r="SIL826" s="14"/>
      <c r="SIM826" s="14"/>
      <c r="SIN826" s="14"/>
      <c r="SIO826" s="14"/>
      <c r="SIP826" s="14"/>
      <c r="SIQ826" s="14"/>
      <c r="SIR826" s="14"/>
      <c r="SIS826" s="14"/>
      <c r="SIT826" s="14"/>
      <c r="SIU826" s="14"/>
      <c r="SIV826" s="14"/>
      <c r="SIW826" s="14"/>
      <c r="SIX826" s="14"/>
      <c r="SIY826" s="14"/>
      <c r="SIZ826" s="14"/>
      <c r="SJA826" s="14"/>
      <c r="SJB826" s="14"/>
      <c r="SJC826" s="14"/>
      <c r="SJD826" s="14"/>
      <c r="SJE826" s="14"/>
      <c r="SJF826" s="14"/>
      <c r="SJG826" s="14"/>
      <c r="SJH826" s="14"/>
      <c r="SJI826" s="14"/>
      <c r="SJJ826" s="14"/>
      <c r="SJK826" s="14"/>
      <c r="SJL826" s="14"/>
      <c r="SJM826" s="14"/>
      <c r="SJN826" s="14"/>
      <c r="SJO826" s="14"/>
      <c r="SJP826" s="14"/>
      <c r="SJQ826" s="14"/>
      <c r="SJR826" s="14"/>
      <c r="SJS826" s="14"/>
      <c r="SJT826" s="14"/>
      <c r="SJU826" s="14"/>
      <c r="SJV826" s="14"/>
      <c r="SJW826" s="14"/>
      <c r="SJX826" s="14"/>
      <c r="SJY826" s="14"/>
      <c r="SJZ826" s="14"/>
      <c r="SKA826" s="14"/>
      <c r="SKB826" s="14"/>
      <c r="SKC826" s="14"/>
      <c r="SKD826" s="14"/>
      <c r="SKE826" s="14"/>
      <c r="SKF826" s="14"/>
      <c r="SKG826" s="14"/>
      <c r="SKH826" s="14"/>
      <c r="SKI826" s="14"/>
      <c r="SKJ826" s="14"/>
      <c r="SKK826" s="14"/>
      <c r="SKL826" s="14"/>
      <c r="SKM826" s="14"/>
      <c r="SKN826" s="14"/>
      <c r="SKO826" s="14"/>
      <c r="SKP826" s="14"/>
      <c r="SKQ826" s="14"/>
      <c r="SKR826" s="14"/>
      <c r="SKS826" s="14"/>
      <c r="SKT826" s="14"/>
      <c r="SKU826" s="14"/>
      <c r="SKV826" s="14"/>
      <c r="SKW826" s="14"/>
      <c r="SKX826" s="14"/>
      <c r="SKY826" s="14"/>
      <c r="SKZ826" s="14"/>
      <c r="SLA826" s="14"/>
      <c r="SLB826" s="14"/>
      <c r="SLC826" s="14"/>
      <c r="SLD826" s="14"/>
      <c r="SLE826" s="14"/>
      <c r="SLF826" s="14"/>
      <c r="SLG826" s="14"/>
      <c r="SLH826" s="14"/>
      <c r="SLI826" s="14"/>
      <c r="SLJ826" s="14"/>
      <c r="SLK826" s="14"/>
      <c r="SLL826" s="14"/>
      <c r="SLM826" s="14"/>
      <c r="SLN826" s="14"/>
      <c r="SLO826" s="14"/>
      <c r="SLP826" s="14"/>
      <c r="SLQ826" s="14"/>
      <c r="SLR826" s="14"/>
      <c r="SLS826" s="14"/>
      <c r="SLT826" s="14"/>
      <c r="SLU826" s="14"/>
      <c r="SLV826" s="14"/>
      <c r="SLW826" s="14"/>
      <c r="SLX826" s="14"/>
      <c r="SLY826" s="14"/>
      <c r="SLZ826" s="14"/>
      <c r="SMA826" s="14"/>
      <c r="SMB826" s="14"/>
      <c r="SMC826" s="14"/>
      <c r="SMD826" s="14"/>
      <c r="SME826" s="14"/>
      <c r="SMF826" s="14"/>
      <c r="SMG826" s="14"/>
      <c r="SMH826" s="14"/>
      <c r="SMI826" s="14"/>
      <c r="SMJ826" s="14"/>
      <c r="SMK826" s="14"/>
      <c r="SML826" s="14"/>
      <c r="SMM826" s="14"/>
      <c r="SMN826" s="14"/>
      <c r="SMO826" s="14"/>
      <c r="SMP826" s="14"/>
      <c r="SMQ826" s="14"/>
      <c r="SMR826" s="14"/>
      <c r="SMS826" s="14"/>
      <c r="SMT826" s="14"/>
      <c r="SMU826" s="14"/>
      <c r="SMV826" s="14"/>
      <c r="SMW826" s="14"/>
      <c r="SMX826" s="14"/>
      <c r="SMY826" s="14"/>
      <c r="SMZ826" s="14"/>
      <c r="SNA826" s="14"/>
      <c r="SNB826" s="14"/>
      <c r="SNC826" s="14"/>
      <c r="SND826" s="14"/>
      <c r="SNE826" s="14"/>
      <c r="SNF826" s="14"/>
      <c r="SNG826" s="14"/>
      <c r="SNH826" s="14"/>
      <c r="SNI826" s="14"/>
      <c r="SNJ826" s="14"/>
      <c r="SNK826" s="14"/>
      <c r="SNL826" s="14"/>
      <c r="SNM826" s="14"/>
      <c r="SNN826" s="14"/>
      <c r="SNO826" s="14"/>
      <c r="SNP826" s="14"/>
      <c r="SNQ826" s="14"/>
      <c r="SNR826" s="14"/>
      <c r="SNS826" s="14"/>
      <c r="SNT826" s="14"/>
      <c r="SNU826" s="14"/>
      <c r="SNV826" s="14"/>
      <c r="SNW826" s="14"/>
      <c r="SNX826" s="14"/>
      <c r="SNY826" s="14"/>
      <c r="SNZ826" s="14"/>
      <c r="SOA826" s="14"/>
      <c r="SOB826" s="14"/>
      <c r="SOC826" s="14"/>
      <c r="SOD826" s="14"/>
      <c r="SOE826" s="14"/>
      <c r="SOF826" s="14"/>
      <c r="SOG826" s="14"/>
      <c r="SOH826" s="14"/>
      <c r="SOI826" s="14"/>
      <c r="SOJ826" s="14"/>
      <c r="SOK826" s="14"/>
      <c r="SOL826" s="14"/>
      <c r="SOM826" s="14"/>
      <c r="SON826" s="14"/>
      <c r="SOO826" s="14"/>
      <c r="SOP826" s="14"/>
      <c r="SOQ826" s="14"/>
      <c r="SOR826" s="14"/>
      <c r="SOS826" s="14"/>
      <c r="SOT826" s="14"/>
      <c r="SOU826" s="14"/>
      <c r="SOV826" s="14"/>
      <c r="SOW826" s="14"/>
      <c r="SOX826" s="14"/>
      <c r="SOY826" s="14"/>
      <c r="SOZ826" s="14"/>
      <c r="SPA826" s="14"/>
      <c r="SPB826" s="14"/>
      <c r="SPC826" s="14"/>
      <c r="SPD826" s="14"/>
      <c r="SPE826" s="14"/>
      <c r="SPF826" s="14"/>
      <c r="SPG826" s="14"/>
      <c r="SPH826" s="14"/>
      <c r="SPI826" s="14"/>
      <c r="SPJ826" s="14"/>
      <c r="SPK826" s="14"/>
      <c r="SPL826" s="14"/>
      <c r="SPM826" s="14"/>
      <c r="SPN826" s="14"/>
      <c r="SPO826" s="14"/>
      <c r="SPP826" s="14"/>
      <c r="SPQ826" s="14"/>
      <c r="SPR826" s="14"/>
      <c r="SPS826" s="14"/>
      <c r="SPT826" s="14"/>
      <c r="SPU826" s="14"/>
      <c r="SPV826" s="14"/>
      <c r="SPW826" s="14"/>
      <c r="SPX826" s="14"/>
      <c r="SPY826" s="14"/>
      <c r="SPZ826" s="14"/>
      <c r="SQA826" s="14"/>
      <c r="SQB826" s="14"/>
      <c r="SQC826" s="14"/>
      <c r="SQD826" s="14"/>
      <c r="SQE826" s="14"/>
      <c r="SQF826" s="14"/>
      <c r="SQG826" s="14"/>
      <c r="SQH826" s="14"/>
      <c r="SQI826" s="14"/>
      <c r="SQJ826" s="14"/>
      <c r="SQK826" s="14"/>
      <c r="SQL826" s="14"/>
      <c r="SQM826" s="14"/>
      <c r="SQN826" s="14"/>
      <c r="SQO826" s="14"/>
      <c r="SQP826" s="14"/>
      <c r="SQQ826" s="14"/>
      <c r="SQR826" s="14"/>
      <c r="SQS826" s="14"/>
      <c r="SQT826" s="14"/>
      <c r="SQU826" s="14"/>
      <c r="SQV826" s="14"/>
      <c r="SQW826" s="14"/>
      <c r="SQX826" s="14"/>
      <c r="SQY826" s="14"/>
      <c r="SQZ826" s="14"/>
      <c r="SRA826" s="14"/>
      <c r="SRB826" s="14"/>
      <c r="SRC826" s="14"/>
      <c r="SRD826" s="14"/>
      <c r="SRE826" s="14"/>
      <c r="SRF826" s="14"/>
      <c r="SRG826" s="14"/>
      <c r="SRH826" s="14"/>
      <c r="SRI826" s="14"/>
      <c r="SRJ826" s="14"/>
      <c r="SRK826" s="14"/>
      <c r="SRL826" s="14"/>
      <c r="SRM826" s="14"/>
      <c r="SRN826" s="14"/>
      <c r="SRO826" s="14"/>
      <c r="SRP826" s="14"/>
      <c r="SRQ826" s="14"/>
      <c r="SRR826" s="14"/>
      <c r="SRS826" s="14"/>
      <c r="SRT826" s="14"/>
      <c r="SRU826" s="14"/>
      <c r="SRV826" s="14"/>
      <c r="SRW826" s="14"/>
      <c r="SRX826" s="14"/>
      <c r="SRY826" s="14"/>
      <c r="SRZ826" s="14"/>
      <c r="SSA826" s="14"/>
      <c r="SSB826" s="14"/>
      <c r="SSC826" s="14"/>
      <c r="SSD826" s="14"/>
      <c r="SSE826" s="14"/>
      <c r="SSF826" s="14"/>
      <c r="SSG826" s="14"/>
      <c r="SSH826" s="14"/>
      <c r="SSI826" s="14"/>
      <c r="SSJ826" s="14"/>
      <c r="SSK826" s="14"/>
      <c r="SSL826" s="14"/>
      <c r="SSM826" s="14"/>
      <c r="SSN826" s="14"/>
      <c r="SSO826" s="14"/>
      <c r="SSP826" s="14"/>
      <c r="SSQ826" s="14"/>
      <c r="SSR826" s="14"/>
      <c r="SSS826" s="14"/>
      <c r="SST826" s="14"/>
      <c r="SSU826" s="14"/>
      <c r="SSV826" s="14"/>
      <c r="SSW826" s="14"/>
      <c r="SSX826" s="14"/>
      <c r="SSY826" s="14"/>
      <c r="SSZ826" s="14"/>
      <c r="STA826" s="14"/>
      <c r="STB826" s="14"/>
      <c r="STC826" s="14"/>
      <c r="STD826" s="14"/>
      <c r="STE826" s="14"/>
      <c r="STF826" s="14"/>
      <c r="STG826" s="14"/>
      <c r="STH826" s="14"/>
      <c r="STI826" s="14"/>
      <c r="STJ826" s="14"/>
      <c r="STK826" s="14"/>
      <c r="STL826" s="14"/>
      <c r="STM826" s="14"/>
      <c r="STN826" s="14"/>
      <c r="STO826" s="14"/>
      <c r="STP826" s="14"/>
      <c r="STQ826" s="14"/>
      <c r="STR826" s="14"/>
      <c r="STS826" s="14"/>
      <c r="STT826" s="14"/>
      <c r="STU826" s="14"/>
      <c r="STV826" s="14"/>
      <c r="STW826" s="14"/>
      <c r="STX826" s="14"/>
      <c r="STY826" s="14"/>
      <c r="STZ826" s="14"/>
      <c r="SUA826" s="14"/>
      <c r="SUB826" s="14"/>
      <c r="SUC826" s="14"/>
      <c r="SUD826" s="14"/>
      <c r="SUE826" s="14"/>
      <c r="SUF826" s="14"/>
      <c r="SUG826" s="14"/>
      <c r="SUH826" s="14"/>
      <c r="SUI826" s="14"/>
      <c r="SUJ826" s="14"/>
      <c r="SUK826" s="14"/>
      <c r="SUL826" s="14"/>
      <c r="SUM826" s="14"/>
      <c r="SUN826" s="14"/>
      <c r="SUO826" s="14"/>
      <c r="SUP826" s="14"/>
      <c r="SUQ826" s="14"/>
      <c r="SUR826" s="14"/>
      <c r="SUS826" s="14"/>
      <c r="SUT826" s="14"/>
      <c r="SUU826" s="14"/>
      <c r="SUV826" s="14"/>
      <c r="SUW826" s="14"/>
      <c r="SUX826" s="14"/>
      <c r="SUY826" s="14"/>
      <c r="SUZ826" s="14"/>
      <c r="SVA826" s="14"/>
      <c r="SVB826" s="14"/>
      <c r="SVC826" s="14"/>
      <c r="SVD826" s="14"/>
      <c r="SVE826" s="14"/>
      <c r="SVF826" s="14"/>
      <c r="SVG826" s="14"/>
      <c r="SVH826" s="14"/>
      <c r="SVI826" s="14"/>
      <c r="SVJ826" s="14"/>
      <c r="SVK826" s="14"/>
      <c r="SVL826" s="14"/>
      <c r="SVM826" s="14"/>
      <c r="SVN826" s="14"/>
      <c r="SVO826" s="14"/>
      <c r="SVP826" s="14"/>
      <c r="SVQ826" s="14"/>
      <c r="SVR826" s="14"/>
      <c r="SVS826" s="14"/>
      <c r="SVT826" s="14"/>
      <c r="SVU826" s="14"/>
      <c r="SVV826" s="14"/>
      <c r="SVW826" s="14"/>
      <c r="SVX826" s="14"/>
      <c r="SVY826" s="14"/>
      <c r="SVZ826" s="14"/>
      <c r="SWA826" s="14"/>
      <c r="SWB826" s="14"/>
      <c r="SWC826" s="14"/>
      <c r="SWD826" s="14"/>
      <c r="SWE826" s="14"/>
      <c r="SWF826" s="14"/>
      <c r="SWG826" s="14"/>
      <c r="SWH826" s="14"/>
      <c r="SWI826" s="14"/>
      <c r="SWJ826" s="14"/>
      <c r="SWK826" s="14"/>
      <c r="SWL826" s="14"/>
      <c r="SWM826" s="14"/>
      <c r="SWN826" s="14"/>
      <c r="SWO826" s="14"/>
      <c r="SWP826" s="14"/>
      <c r="SWQ826" s="14"/>
      <c r="SWR826" s="14"/>
      <c r="SWS826" s="14"/>
      <c r="SWT826" s="14"/>
      <c r="SWU826" s="14"/>
      <c r="SWV826" s="14"/>
      <c r="SWW826" s="14"/>
      <c r="SWX826" s="14"/>
      <c r="SWY826" s="14"/>
      <c r="SWZ826" s="14"/>
      <c r="SXA826" s="14"/>
      <c r="SXB826" s="14"/>
      <c r="SXC826" s="14"/>
      <c r="SXD826" s="14"/>
      <c r="SXE826" s="14"/>
      <c r="SXF826" s="14"/>
      <c r="SXG826" s="14"/>
      <c r="SXH826" s="14"/>
      <c r="SXI826" s="14"/>
      <c r="SXJ826" s="14"/>
      <c r="SXK826" s="14"/>
      <c r="SXL826" s="14"/>
      <c r="SXM826" s="14"/>
      <c r="SXN826" s="14"/>
      <c r="SXO826" s="14"/>
      <c r="SXP826" s="14"/>
      <c r="SXQ826" s="14"/>
      <c r="SXR826" s="14"/>
      <c r="SXS826" s="14"/>
      <c r="SXT826" s="14"/>
      <c r="SXU826" s="14"/>
      <c r="SXV826" s="14"/>
      <c r="SXW826" s="14"/>
      <c r="SXX826" s="14"/>
      <c r="SXY826" s="14"/>
      <c r="SXZ826" s="14"/>
      <c r="SYA826" s="14"/>
      <c r="SYB826" s="14"/>
      <c r="SYC826" s="14"/>
      <c r="SYD826" s="14"/>
      <c r="SYE826" s="14"/>
      <c r="SYF826" s="14"/>
      <c r="SYG826" s="14"/>
      <c r="SYH826" s="14"/>
      <c r="SYI826" s="14"/>
      <c r="SYJ826" s="14"/>
      <c r="SYK826" s="14"/>
      <c r="SYL826" s="14"/>
      <c r="SYM826" s="14"/>
      <c r="SYN826" s="14"/>
      <c r="SYO826" s="14"/>
      <c r="SYP826" s="14"/>
      <c r="SYQ826" s="14"/>
      <c r="SYR826" s="14"/>
      <c r="SYS826" s="14"/>
      <c r="SYT826" s="14"/>
      <c r="SYU826" s="14"/>
      <c r="SYV826" s="14"/>
      <c r="SYW826" s="14"/>
      <c r="SYX826" s="14"/>
      <c r="SYY826" s="14"/>
      <c r="SYZ826" s="14"/>
      <c r="SZA826" s="14"/>
      <c r="SZB826" s="14"/>
      <c r="SZC826" s="14"/>
      <c r="SZD826" s="14"/>
      <c r="SZE826" s="14"/>
      <c r="SZF826" s="14"/>
      <c r="SZG826" s="14"/>
      <c r="SZH826" s="14"/>
      <c r="SZI826" s="14"/>
      <c r="SZJ826" s="14"/>
      <c r="SZK826" s="14"/>
      <c r="SZL826" s="14"/>
      <c r="SZM826" s="14"/>
      <c r="SZN826" s="14"/>
      <c r="SZO826" s="14"/>
      <c r="SZP826" s="14"/>
      <c r="SZQ826" s="14"/>
      <c r="SZR826" s="14"/>
      <c r="SZS826" s="14"/>
      <c r="SZT826" s="14"/>
      <c r="SZU826" s="14"/>
      <c r="SZV826" s="14"/>
      <c r="SZW826" s="14"/>
      <c r="SZX826" s="14"/>
      <c r="SZY826" s="14"/>
      <c r="SZZ826" s="14"/>
      <c r="TAA826" s="14"/>
      <c r="TAB826" s="14"/>
      <c r="TAC826" s="14"/>
      <c r="TAD826" s="14"/>
      <c r="TAE826" s="14"/>
      <c r="TAF826" s="14"/>
      <c r="TAG826" s="14"/>
      <c r="TAH826" s="14"/>
      <c r="TAI826" s="14"/>
      <c r="TAJ826" s="14"/>
      <c r="TAK826" s="14"/>
      <c r="TAL826" s="14"/>
      <c r="TAM826" s="14"/>
      <c r="TAN826" s="14"/>
      <c r="TAO826" s="14"/>
      <c r="TAP826" s="14"/>
      <c r="TAQ826" s="14"/>
      <c r="TAR826" s="14"/>
      <c r="TAS826" s="14"/>
      <c r="TAT826" s="14"/>
      <c r="TAU826" s="14"/>
      <c r="TAV826" s="14"/>
      <c r="TAW826" s="14"/>
      <c r="TAX826" s="14"/>
      <c r="TAY826" s="14"/>
      <c r="TAZ826" s="14"/>
      <c r="TBA826" s="14"/>
      <c r="TBB826" s="14"/>
      <c r="TBC826" s="14"/>
      <c r="TBD826" s="14"/>
      <c r="TBE826" s="14"/>
      <c r="TBF826" s="14"/>
      <c r="TBG826" s="14"/>
      <c r="TBH826" s="14"/>
      <c r="TBI826" s="14"/>
      <c r="TBJ826" s="14"/>
      <c r="TBK826" s="14"/>
      <c r="TBL826" s="14"/>
      <c r="TBM826" s="14"/>
      <c r="TBN826" s="14"/>
      <c r="TBO826" s="14"/>
      <c r="TBP826" s="14"/>
      <c r="TBQ826" s="14"/>
      <c r="TBR826" s="14"/>
      <c r="TBS826" s="14"/>
      <c r="TBT826" s="14"/>
      <c r="TBU826" s="14"/>
      <c r="TBV826" s="14"/>
      <c r="TBW826" s="14"/>
      <c r="TBX826" s="14"/>
      <c r="TBY826" s="14"/>
      <c r="TBZ826" s="14"/>
      <c r="TCA826" s="14"/>
      <c r="TCB826" s="14"/>
      <c r="TCC826" s="14"/>
      <c r="TCD826" s="14"/>
      <c r="TCE826" s="14"/>
      <c r="TCF826" s="14"/>
      <c r="TCG826" s="14"/>
      <c r="TCH826" s="14"/>
      <c r="TCI826" s="14"/>
      <c r="TCJ826" s="14"/>
      <c r="TCK826" s="14"/>
      <c r="TCL826" s="14"/>
      <c r="TCM826" s="14"/>
      <c r="TCN826" s="14"/>
      <c r="TCO826" s="14"/>
      <c r="TCP826" s="14"/>
      <c r="TCQ826" s="14"/>
      <c r="TCR826" s="14"/>
      <c r="TCS826" s="14"/>
      <c r="TCT826" s="14"/>
      <c r="TCU826" s="14"/>
      <c r="TCV826" s="14"/>
      <c r="TCW826" s="14"/>
      <c r="TCX826" s="14"/>
      <c r="TCY826" s="14"/>
      <c r="TCZ826" s="14"/>
      <c r="TDA826" s="14"/>
      <c r="TDB826" s="14"/>
      <c r="TDC826" s="14"/>
      <c r="TDD826" s="14"/>
      <c r="TDE826" s="14"/>
      <c r="TDF826" s="14"/>
      <c r="TDG826" s="14"/>
      <c r="TDH826" s="14"/>
      <c r="TDI826" s="14"/>
      <c r="TDJ826" s="14"/>
      <c r="TDK826" s="14"/>
      <c r="TDL826" s="14"/>
      <c r="TDM826" s="14"/>
      <c r="TDN826" s="14"/>
      <c r="TDO826" s="14"/>
      <c r="TDP826" s="14"/>
      <c r="TDQ826" s="14"/>
      <c r="TDR826" s="14"/>
      <c r="TDS826" s="14"/>
      <c r="TDT826" s="14"/>
      <c r="TDU826" s="14"/>
      <c r="TDV826" s="14"/>
      <c r="TDW826" s="14"/>
      <c r="TDX826" s="14"/>
      <c r="TDY826" s="14"/>
      <c r="TDZ826" s="14"/>
      <c r="TEA826" s="14"/>
      <c r="TEB826" s="14"/>
      <c r="TEC826" s="14"/>
      <c r="TED826" s="14"/>
      <c r="TEE826" s="14"/>
      <c r="TEF826" s="14"/>
      <c r="TEG826" s="14"/>
      <c r="TEH826" s="14"/>
      <c r="TEI826" s="14"/>
      <c r="TEJ826" s="14"/>
      <c r="TEK826" s="14"/>
      <c r="TEL826" s="14"/>
      <c r="TEM826" s="14"/>
      <c r="TEN826" s="14"/>
      <c r="TEO826" s="14"/>
      <c r="TEP826" s="14"/>
      <c r="TEQ826" s="14"/>
      <c r="TER826" s="14"/>
      <c r="TES826" s="14"/>
      <c r="TET826" s="14"/>
      <c r="TEU826" s="14"/>
      <c r="TEV826" s="14"/>
      <c r="TEW826" s="14"/>
      <c r="TEX826" s="14"/>
      <c r="TEY826" s="14"/>
      <c r="TEZ826" s="14"/>
      <c r="TFA826" s="14"/>
      <c r="TFB826" s="14"/>
      <c r="TFC826" s="14"/>
      <c r="TFD826" s="14"/>
      <c r="TFE826" s="14"/>
      <c r="TFF826" s="14"/>
      <c r="TFG826" s="14"/>
      <c r="TFH826" s="14"/>
      <c r="TFI826" s="14"/>
      <c r="TFJ826" s="14"/>
      <c r="TFK826" s="14"/>
      <c r="TFL826" s="14"/>
      <c r="TFM826" s="14"/>
      <c r="TFN826" s="14"/>
      <c r="TFO826" s="14"/>
      <c r="TFP826" s="14"/>
      <c r="TFQ826" s="14"/>
      <c r="TFR826" s="14"/>
      <c r="TFS826" s="14"/>
      <c r="TFT826" s="14"/>
      <c r="TFU826" s="14"/>
      <c r="TFV826" s="14"/>
      <c r="TFW826" s="14"/>
      <c r="TFX826" s="14"/>
      <c r="TFY826" s="14"/>
      <c r="TFZ826" s="14"/>
      <c r="TGA826" s="14"/>
      <c r="TGB826" s="14"/>
      <c r="TGC826" s="14"/>
      <c r="TGD826" s="14"/>
      <c r="TGE826" s="14"/>
      <c r="TGF826" s="14"/>
      <c r="TGG826" s="14"/>
      <c r="TGH826" s="14"/>
      <c r="TGI826" s="14"/>
      <c r="TGJ826" s="14"/>
      <c r="TGK826" s="14"/>
      <c r="TGL826" s="14"/>
      <c r="TGM826" s="14"/>
      <c r="TGN826" s="14"/>
      <c r="TGO826" s="14"/>
      <c r="TGP826" s="14"/>
      <c r="TGQ826" s="14"/>
      <c r="TGR826" s="14"/>
      <c r="TGS826" s="14"/>
      <c r="TGT826" s="14"/>
      <c r="TGU826" s="14"/>
      <c r="TGV826" s="14"/>
      <c r="TGW826" s="14"/>
      <c r="TGX826" s="14"/>
      <c r="TGY826" s="14"/>
      <c r="TGZ826" s="14"/>
      <c r="THA826" s="14"/>
      <c r="THB826" s="14"/>
      <c r="THC826" s="14"/>
      <c r="THD826" s="14"/>
      <c r="THE826" s="14"/>
      <c r="THF826" s="14"/>
      <c r="THG826" s="14"/>
      <c r="THH826" s="14"/>
      <c r="THI826" s="14"/>
      <c r="THJ826" s="14"/>
      <c r="THK826" s="14"/>
      <c r="THL826" s="14"/>
      <c r="THM826" s="14"/>
      <c r="THN826" s="14"/>
      <c r="THO826" s="14"/>
      <c r="THP826" s="14"/>
      <c r="THQ826" s="14"/>
      <c r="THR826" s="14"/>
      <c r="THS826" s="14"/>
      <c r="THT826" s="14"/>
      <c r="THU826" s="14"/>
      <c r="THV826" s="14"/>
      <c r="THW826" s="14"/>
      <c r="THX826" s="14"/>
      <c r="THY826" s="14"/>
      <c r="THZ826" s="14"/>
      <c r="TIA826" s="14"/>
      <c r="TIB826" s="14"/>
      <c r="TIC826" s="14"/>
      <c r="TID826" s="14"/>
      <c r="TIE826" s="14"/>
      <c r="TIF826" s="14"/>
      <c r="TIG826" s="14"/>
      <c r="TIH826" s="14"/>
      <c r="TII826" s="14"/>
      <c r="TIJ826" s="14"/>
      <c r="TIK826" s="14"/>
      <c r="TIL826" s="14"/>
      <c r="TIM826" s="14"/>
      <c r="TIN826" s="14"/>
      <c r="TIO826" s="14"/>
      <c r="TIP826" s="14"/>
      <c r="TIQ826" s="14"/>
      <c r="TIR826" s="14"/>
      <c r="TIS826" s="14"/>
      <c r="TIT826" s="14"/>
      <c r="TIU826" s="14"/>
      <c r="TIV826" s="14"/>
      <c r="TIW826" s="14"/>
      <c r="TIX826" s="14"/>
      <c r="TIY826" s="14"/>
      <c r="TIZ826" s="14"/>
      <c r="TJA826" s="14"/>
      <c r="TJB826" s="14"/>
      <c r="TJC826" s="14"/>
      <c r="TJD826" s="14"/>
      <c r="TJE826" s="14"/>
      <c r="TJF826" s="14"/>
      <c r="TJG826" s="14"/>
      <c r="TJH826" s="14"/>
      <c r="TJI826" s="14"/>
      <c r="TJJ826" s="14"/>
      <c r="TJK826" s="14"/>
      <c r="TJL826" s="14"/>
      <c r="TJM826" s="14"/>
      <c r="TJN826" s="14"/>
      <c r="TJO826" s="14"/>
      <c r="TJP826" s="14"/>
      <c r="TJQ826" s="14"/>
      <c r="TJR826" s="14"/>
      <c r="TJS826" s="14"/>
      <c r="TJT826" s="14"/>
      <c r="TJU826" s="14"/>
      <c r="TJV826" s="14"/>
      <c r="TJW826" s="14"/>
      <c r="TJX826" s="14"/>
      <c r="TJY826" s="14"/>
      <c r="TJZ826" s="14"/>
      <c r="TKA826" s="14"/>
      <c r="TKB826" s="14"/>
      <c r="TKC826" s="14"/>
      <c r="TKD826" s="14"/>
      <c r="TKE826" s="14"/>
      <c r="TKF826" s="14"/>
      <c r="TKG826" s="14"/>
      <c r="TKH826" s="14"/>
      <c r="TKI826" s="14"/>
      <c r="TKJ826" s="14"/>
      <c r="TKK826" s="14"/>
      <c r="TKL826" s="14"/>
      <c r="TKM826" s="14"/>
      <c r="TKN826" s="14"/>
      <c r="TKO826" s="14"/>
      <c r="TKP826" s="14"/>
      <c r="TKQ826" s="14"/>
      <c r="TKR826" s="14"/>
      <c r="TKS826" s="14"/>
      <c r="TKT826" s="14"/>
      <c r="TKU826" s="14"/>
      <c r="TKV826" s="14"/>
      <c r="TKW826" s="14"/>
      <c r="TKX826" s="14"/>
      <c r="TKY826" s="14"/>
      <c r="TKZ826" s="14"/>
      <c r="TLA826" s="14"/>
      <c r="TLB826" s="14"/>
      <c r="TLC826" s="14"/>
      <c r="TLD826" s="14"/>
      <c r="TLE826" s="14"/>
      <c r="TLF826" s="14"/>
      <c r="TLG826" s="14"/>
      <c r="TLH826" s="14"/>
      <c r="TLI826" s="14"/>
      <c r="TLJ826" s="14"/>
      <c r="TLK826" s="14"/>
      <c r="TLL826" s="14"/>
      <c r="TLM826" s="14"/>
      <c r="TLN826" s="14"/>
      <c r="TLO826" s="14"/>
      <c r="TLP826" s="14"/>
      <c r="TLQ826" s="14"/>
      <c r="TLR826" s="14"/>
      <c r="TLS826" s="14"/>
      <c r="TLT826" s="14"/>
      <c r="TLU826" s="14"/>
      <c r="TLV826" s="14"/>
      <c r="TLW826" s="14"/>
      <c r="TLX826" s="14"/>
      <c r="TLY826" s="14"/>
      <c r="TLZ826" s="14"/>
      <c r="TMA826" s="14"/>
      <c r="TMB826" s="14"/>
      <c r="TMC826" s="14"/>
      <c r="TMD826" s="14"/>
      <c r="TME826" s="14"/>
      <c r="TMF826" s="14"/>
      <c r="TMG826" s="14"/>
      <c r="TMH826" s="14"/>
      <c r="TMI826" s="14"/>
      <c r="TMJ826" s="14"/>
      <c r="TMK826" s="14"/>
      <c r="TML826" s="14"/>
      <c r="TMM826" s="14"/>
      <c r="TMN826" s="14"/>
      <c r="TMO826" s="14"/>
      <c r="TMP826" s="14"/>
      <c r="TMQ826" s="14"/>
      <c r="TMR826" s="14"/>
      <c r="TMS826" s="14"/>
      <c r="TMT826" s="14"/>
      <c r="TMU826" s="14"/>
      <c r="TMV826" s="14"/>
      <c r="TMW826" s="14"/>
      <c r="TMX826" s="14"/>
      <c r="TMY826" s="14"/>
      <c r="TMZ826" s="14"/>
      <c r="TNA826" s="14"/>
      <c r="TNB826" s="14"/>
      <c r="TNC826" s="14"/>
      <c r="TND826" s="14"/>
      <c r="TNE826" s="14"/>
      <c r="TNF826" s="14"/>
      <c r="TNG826" s="14"/>
      <c r="TNH826" s="14"/>
      <c r="TNI826" s="14"/>
      <c r="TNJ826" s="14"/>
      <c r="TNK826" s="14"/>
      <c r="TNL826" s="14"/>
      <c r="TNM826" s="14"/>
      <c r="TNN826" s="14"/>
      <c r="TNO826" s="14"/>
      <c r="TNP826" s="14"/>
      <c r="TNQ826" s="14"/>
      <c r="TNR826" s="14"/>
      <c r="TNS826" s="14"/>
      <c r="TNT826" s="14"/>
      <c r="TNU826" s="14"/>
      <c r="TNV826" s="14"/>
      <c r="TNW826" s="14"/>
      <c r="TNX826" s="14"/>
      <c r="TNY826" s="14"/>
      <c r="TNZ826" s="14"/>
      <c r="TOA826" s="14"/>
      <c r="TOB826" s="14"/>
      <c r="TOC826" s="14"/>
      <c r="TOD826" s="14"/>
      <c r="TOE826" s="14"/>
      <c r="TOF826" s="14"/>
      <c r="TOG826" s="14"/>
      <c r="TOH826" s="14"/>
      <c r="TOI826" s="14"/>
      <c r="TOJ826" s="14"/>
      <c r="TOK826" s="14"/>
      <c r="TOL826" s="14"/>
      <c r="TOM826" s="14"/>
      <c r="TON826" s="14"/>
      <c r="TOO826" s="14"/>
      <c r="TOP826" s="14"/>
      <c r="TOQ826" s="14"/>
      <c r="TOR826" s="14"/>
      <c r="TOS826" s="14"/>
      <c r="TOT826" s="14"/>
      <c r="TOU826" s="14"/>
      <c r="TOV826" s="14"/>
      <c r="TOW826" s="14"/>
      <c r="TOX826" s="14"/>
      <c r="TOY826" s="14"/>
      <c r="TOZ826" s="14"/>
      <c r="TPA826" s="14"/>
      <c r="TPB826" s="14"/>
      <c r="TPC826" s="14"/>
      <c r="TPD826" s="14"/>
      <c r="TPE826" s="14"/>
      <c r="TPF826" s="14"/>
      <c r="TPG826" s="14"/>
      <c r="TPH826" s="14"/>
      <c r="TPI826" s="14"/>
      <c r="TPJ826" s="14"/>
      <c r="TPK826" s="14"/>
      <c r="TPL826" s="14"/>
      <c r="TPM826" s="14"/>
      <c r="TPN826" s="14"/>
      <c r="TPO826" s="14"/>
      <c r="TPP826" s="14"/>
      <c r="TPQ826" s="14"/>
      <c r="TPR826" s="14"/>
      <c r="TPS826" s="14"/>
      <c r="TPT826" s="14"/>
      <c r="TPU826" s="14"/>
      <c r="TPV826" s="14"/>
      <c r="TPW826" s="14"/>
      <c r="TPX826" s="14"/>
      <c r="TPY826" s="14"/>
      <c r="TPZ826" s="14"/>
      <c r="TQA826" s="14"/>
      <c r="TQB826" s="14"/>
      <c r="TQC826" s="14"/>
      <c r="TQD826" s="14"/>
      <c r="TQE826" s="14"/>
      <c r="TQF826" s="14"/>
      <c r="TQG826" s="14"/>
      <c r="TQH826" s="14"/>
      <c r="TQI826" s="14"/>
      <c r="TQJ826" s="14"/>
      <c r="TQK826" s="14"/>
      <c r="TQL826" s="14"/>
      <c r="TQM826" s="14"/>
      <c r="TQN826" s="14"/>
      <c r="TQO826" s="14"/>
      <c r="TQP826" s="14"/>
      <c r="TQQ826" s="14"/>
      <c r="TQR826" s="14"/>
      <c r="TQS826" s="14"/>
      <c r="TQT826" s="14"/>
      <c r="TQU826" s="14"/>
      <c r="TQV826" s="14"/>
      <c r="TQW826" s="14"/>
      <c r="TQX826" s="14"/>
      <c r="TQY826" s="14"/>
      <c r="TQZ826" s="14"/>
      <c r="TRA826" s="14"/>
      <c r="TRB826" s="14"/>
      <c r="TRC826" s="14"/>
      <c r="TRD826" s="14"/>
      <c r="TRE826" s="14"/>
      <c r="TRF826" s="14"/>
      <c r="TRG826" s="14"/>
      <c r="TRH826" s="14"/>
      <c r="TRI826" s="14"/>
      <c r="TRJ826" s="14"/>
      <c r="TRK826" s="14"/>
      <c r="TRL826" s="14"/>
      <c r="TRM826" s="14"/>
      <c r="TRN826" s="14"/>
      <c r="TRO826" s="14"/>
      <c r="TRP826" s="14"/>
      <c r="TRQ826" s="14"/>
      <c r="TRR826" s="14"/>
      <c r="TRS826" s="14"/>
      <c r="TRT826" s="14"/>
      <c r="TRU826" s="14"/>
      <c r="TRV826" s="14"/>
      <c r="TRW826" s="14"/>
      <c r="TRX826" s="14"/>
      <c r="TRY826" s="14"/>
      <c r="TRZ826" s="14"/>
      <c r="TSA826" s="14"/>
      <c r="TSB826" s="14"/>
      <c r="TSC826" s="14"/>
      <c r="TSD826" s="14"/>
      <c r="TSE826" s="14"/>
      <c r="TSF826" s="14"/>
      <c r="TSG826" s="14"/>
      <c r="TSH826" s="14"/>
      <c r="TSI826" s="14"/>
      <c r="TSJ826" s="14"/>
      <c r="TSK826" s="14"/>
      <c r="TSL826" s="14"/>
      <c r="TSM826" s="14"/>
      <c r="TSN826" s="14"/>
      <c r="TSO826" s="14"/>
      <c r="TSP826" s="14"/>
      <c r="TSQ826" s="14"/>
      <c r="TSR826" s="14"/>
      <c r="TSS826" s="14"/>
      <c r="TST826" s="14"/>
      <c r="TSU826" s="14"/>
      <c r="TSV826" s="14"/>
      <c r="TSW826" s="14"/>
      <c r="TSX826" s="14"/>
      <c r="TSY826" s="14"/>
      <c r="TSZ826" s="14"/>
      <c r="TTA826" s="14"/>
      <c r="TTB826" s="14"/>
      <c r="TTC826" s="14"/>
      <c r="TTD826" s="14"/>
      <c r="TTE826" s="14"/>
      <c r="TTF826" s="14"/>
      <c r="TTG826" s="14"/>
      <c r="TTH826" s="14"/>
      <c r="TTI826" s="14"/>
      <c r="TTJ826" s="14"/>
      <c r="TTK826" s="14"/>
      <c r="TTL826" s="14"/>
      <c r="TTM826" s="14"/>
      <c r="TTN826" s="14"/>
      <c r="TTO826" s="14"/>
      <c r="TTP826" s="14"/>
      <c r="TTQ826" s="14"/>
      <c r="TTR826" s="14"/>
      <c r="TTS826" s="14"/>
      <c r="TTT826" s="14"/>
      <c r="TTU826" s="14"/>
      <c r="TTV826" s="14"/>
      <c r="TTW826" s="14"/>
      <c r="TTX826" s="14"/>
      <c r="TTY826" s="14"/>
      <c r="TTZ826" s="14"/>
      <c r="TUA826" s="14"/>
      <c r="TUB826" s="14"/>
      <c r="TUC826" s="14"/>
      <c r="TUD826" s="14"/>
      <c r="TUE826" s="14"/>
      <c r="TUF826" s="14"/>
      <c r="TUG826" s="14"/>
      <c r="TUH826" s="14"/>
      <c r="TUI826" s="14"/>
      <c r="TUJ826" s="14"/>
      <c r="TUK826" s="14"/>
      <c r="TUL826" s="14"/>
      <c r="TUM826" s="14"/>
      <c r="TUN826" s="14"/>
      <c r="TUO826" s="14"/>
      <c r="TUP826" s="14"/>
      <c r="TUQ826" s="14"/>
      <c r="TUR826" s="14"/>
      <c r="TUS826" s="14"/>
      <c r="TUT826" s="14"/>
      <c r="TUU826" s="14"/>
      <c r="TUV826" s="14"/>
      <c r="TUW826" s="14"/>
      <c r="TUX826" s="14"/>
      <c r="TUY826" s="14"/>
      <c r="TUZ826" s="14"/>
      <c r="TVA826" s="14"/>
      <c r="TVB826" s="14"/>
      <c r="TVC826" s="14"/>
      <c r="TVD826" s="14"/>
      <c r="TVE826" s="14"/>
      <c r="TVF826" s="14"/>
      <c r="TVG826" s="14"/>
      <c r="TVH826" s="14"/>
      <c r="TVI826" s="14"/>
      <c r="TVJ826" s="14"/>
      <c r="TVK826" s="14"/>
      <c r="TVL826" s="14"/>
      <c r="TVM826" s="14"/>
      <c r="TVN826" s="14"/>
      <c r="TVO826" s="14"/>
      <c r="TVP826" s="14"/>
      <c r="TVQ826" s="14"/>
      <c r="TVR826" s="14"/>
      <c r="TVS826" s="14"/>
      <c r="TVT826" s="14"/>
      <c r="TVU826" s="14"/>
      <c r="TVV826" s="14"/>
      <c r="TVW826" s="14"/>
      <c r="TVX826" s="14"/>
      <c r="TVY826" s="14"/>
      <c r="TVZ826" s="14"/>
      <c r="TWA826" s="14"/>
      <c r="TWB826" s="14"/>
      <c r="TWC826" s="14"/>
      <c r="TWD826" s="14"/>
      <c r="TWE826" s="14"/>
      <c r="TWF826" s="14"/>
      <c r="TWG826" s="14"/>
      <c r="TWH826" s="14"/>
      <c r="TWI826" s="14"/>
      <c r="TWJ826" s="14"/>
      <c r="TWK826" s="14"/>
      <c r="TWL826" s="14"/>
      <c r="TWM826" s="14"/>
      <c r="TWN826" s="14"/>
      <c r="TWO826" s="14"/>
      <c r="TWP826" s="14"/>
      <c r="TWQ826" s="14"/>
      <c r="TWR826" s="14"/>
      <c r="TWS826" s="14"/>
      <c r="TWT826" s="14"/>
      <c r="TWU826" s="14"/>
      <c r="TWV826" s="14"/>
      <c r="TWW826" s="14"/>
      <c r="TWX826" s="14"/>
      <c r="TWY826" s="14"/>
      <c r="TWZ826" s="14"/>
      <c r="TXA826" s="14"/>
      <c r="TXB826" s="14"/>
      <c r="TXC826" s="14"/>
      <c r="TXD826" s="14"/>
      <c r="TXE826" s="14"/>
      <c r="TXF826" s="14"/>
      <c r="TXG826" s="14"/>
      <c r="TXH826" s="14"/>
      <c r="TXI826" s="14"/>
      <c r="TXJ826" s="14"/>
      <c r="TXK826" s="14"/>
      <c r="TXL826" s="14"/>
      <c r="TXM826" s="14"/>
      <c r="TXN826" s="14"/>
      <c r="TXO826" s="14"/>
      <c r="TXP826" s="14"/>
      <c r="TXQ826" s="14"/>
      <c r="TXR826" s="14"/>
      <c r="TXS826" s="14"/>
      <c r="TXT826" s="14"/>
      <c r="TXU826" s="14"/>
      <c r="TXV826" s="14"/>
      <c r="TXW826" s="14"/>
      <c r="TXX826" s="14"/>
      <c r="TXY826" s="14"/>
      <c r="TXZ826" s="14"/>
      <c r="TYA826" s="14"/>
      <c r="TYB826" s="14"/>
      <c r="TYC826" s="14"/>
      <c r="TYD826" s="14"/>
      <c r="TYE826" s="14"/>
      <c r="TYF826" s="14"/>
      <c r="TYG826" s="14"/>
      <c r="TYH826" s="14"/>
      <c r="TYI826" s="14"/>
      <c r="TYJ826" s="14"/>
      <c r="TYK826" s="14"/>
      <c r="TYL826" s="14"/>
      <c r="TYM826" s="14"/>
      <c r="TYN826" s="14"/>
      <c r="TYO826" s="14"/>
      <c r="TYP826" s="14"/>
      <c r="TYQ826" s="14"/>
      <c r="TYR826" s="14"/>
      <c r="TYS826" s="14"/>
      <c r="TYT826" s="14"/>
      <c r="TYU826" s="14"/>
      <c r="TYV826" s="14"/>
      <c r="TYW826" s="14"/>
      <c r="TYX826" s="14"/>
      <c r="TYY826" s="14"/>
      <c r="TYZ826" s="14"/>
      <c r="TZA826" s="14"/>
      <c r="TZB826" s="14"/>
      <c r="TZC826" s="14"/>
      <c r="TZD826" s="14"/>
      <c r="TZE826" s="14"/>
      <c r="TZF826" s="14"/>
      <c r="TZG826" s="14"/>
      <c r="TZH826" s="14"/>
      <c r="TZI826" s="14"/>
      <c r="TZJ826" s="14"/>
      <c r="TZK826" s="14"/>
      <c r="TZL826" s="14"/>
      <c r="TZM826" s="14"/>
      <c r="TZN826" s="14"/>
      <c r="TZO826" s="14"/>
      <c r="TZP826" s="14"/>
      <c r="TZQ826" s="14"/>
      <c r="TZR826" s="14"/>
      <c r="TZS826" s="14"/>
      <c r="TZT826" s="14"/>
      <c r="TZU826" s="14"/>
      <c r="TZV826" s="14"/>
      <c r="TZW826" s="14"/>
      <c r="TZX826" s="14"/>
      <c r="TZY826" s="14"/>
      <c r="TZZ826" s="14"/>
      <c r="UAA826" s="14"/>
      <c r="UAB826" s="14"/>
      <c r="UAC826" s="14"/>
      <c r="UAD826" s="14"/>
      <c r="UAE826" s="14"/>
      <c r="UAF826" s="14"/>
      <c r="UAG826" s="14"/>
      <c r="UAH826" s="14"/>
      <c r="UAI826" s="14"/>
      <c r="UAJ826" s="14"/>
      <c r="UAK826" s="14"/>
      <c r="UAL826" s="14"/>
      <c r="UAM826" s="14"/>
      <c r="UAN826" s="14"/>
      <c r="UAO826" s="14"/>
      <c r="UAP826" s="14"/>
      <c r="UAQ826" s="14"/>
      <c r="UAR826" s="14"/>
      <c r="UAS826" s="14"/>
      <c r="UAT826" s="14"/>
      <c r="UAU826" s="14"/>
      <c r="UAV826" s="14"/>
      <c r="UAW826" s="14"/>
      <c r="UAX826" s="14"/>
      <c r="UAY826" s="14"/>
      <c r="UAZ826" s="14"/>
      <c r="UBA826" s="14"/>
      <c r="UBB826" s="14"/>
      <c r="UBC826" s="14"/>
      <c r="UBD826" s="14"/>
      <c r="UBE826" s="14"/>
      <c r="UBF826" s="14"/>
      <c r="UBG826" s="14"/>
      <c r="UBH826" s="14"/>
      <c r="UBI826" s="14"/>
      <c r="UBJ826" s="14"/>
      <c r="UBK826" s="14"/>
      <c r="UBL826" s="14"/>
      <c r="UBM826" s="14"/>
      <c r="UBN826" s="14"/>
      <c r="UBO826" s="14"/>
      <c r="UBP826" s="14"/>
      <c r="UBQ826" s="14"/>
      <c r="UBR826" s="14"/>
      <c r="UBS826" s="14"/>
      <c r="UBT826" s="14"/>
      <c r="UBU826" s="14"/>
      <c r="UBV826" s="14"/>
      <c r="UBW826" s="14"/>
      <c r="UBX826" s="14"/>
      <c r="UBY826" s="14"/>
      <c r="UBZ826" s="14"/>
      <c r="UCA826" s="14"/>
      <c r="UCB826" s="14"/>
      <c r="UCC826" s="14"/>
      <c r="UCD826" s="14"/>
      <c r="UCE826" s="14"/>
      <c r="UCF826" s="14"/>
      <c r="UCG826" s="14"/>
      <c r="UCH826" s="14"/>
      <c r="UCI826" s="14"/>
      <c r="UCJ826" s="14"/>
      <c r="UCK826" s="14"/>
      <c r="UCL826" s="14"/>
      <c r="UCM826" s="14"/>
      <c r="UCN826" s="14"/>
      <c r="UCO826" s="14"/>
      <c r="UCP826" s="14"/>
      <c r="UCQ826" s="14"/>
      <c r="UCR826" s="14"/>
      <c r="UCS826" s="14"/>
      <c r="UCT826" s="14"/>
      <c r="UCU826" s="14"/>
      <c r="UCV826" s="14"/>
      <c r="UCW826" s="14"/>
      <c r="UCX826" s="14"/>
      <c r="UCY826" s="14"/>
      <c r="UCZ826" s="14"/>
      <c r="UDA826" s="14"/>
      <c r="UDB826" s="14"/>
      <c r="UDC826" s="14"/>
      <c r="UDD826" s="14"/>
      <c r="UDE826" s="14"/>
      <c r="UDF826" s="14"/>
      <c r="UDG826" s="14"/>
      <c r="UDH826" s="14"/>
      <c r="UDI826" s="14"/>
      <c r="UDJ826" s="14"/>
      <c r="UDK826" s="14"/>
      <c r="UDL826" s="14"/>
      <c r="UDM826" s="14"/>
      <c r="UDN826" s="14"/>
      <c r="UDO826" s="14"/>
      <c r="UDP826" s="14"/>
      <c r="UDQ826" s="14"/>
      <c r="UDR826" s="14"/>
      <c r="UDS826" s="14"/>
      <c r="UDT826" s="14"/>
      <c r="UDU826" s="14"/>
      <c r="UDV826" s="14"/>
      <c r="UDW826" s="14"/>
      <c r="UDX826" s="14"/>
      <c r="UDY826" s="14"/>
      <c r="UDZ826" s="14"/>
      <c r="UEA826" s="14"/>
      <c r="UEB826" s="14"/>
      <c r="UEC826" s="14"/>
      <c r="UED826" s="14"/>
      <c r="UEE826" s="14"/>
      <c r="UEF826" s="14"/>
      <c r="UEG826" s="14"/>
      <c r="UEH826" s="14"/>
      <c r="UEI826" s="14"/>
      <c r="UEJ826" s="14"/>
      <c r="UEK826" s="14"/>
      <c r="UEL826" s="14"/>
      <c r="UEM826" s="14"/>
      <c r="UEN826" s="14"/>
      <c r="UEO826" s="14"/>
      <c r="UEP826" s="14"/>
      <c r="UEQ826" s="14"/>
      <c r="UER826" s="14"/>
      <c r="UES826" s="14"/>
      <c r="UET826" s="14"/>
      <c r="UEU826" s="14"/>
      <c r="UEV826" s="14"/>
      <c r="UEW826" s="14"/>
      <c r="UEX826" s="14"/>
      <c r="UEY826" s="14"/>
      <c r="UEZ826" s="14"/>
      <c r="UFA826" s="14"/>
      <c r="UFB826" s="14"/>
      <c r="UFC826" s="14"/>
      <c r="UFD826" s="14"/>
      <c r="UFE826" s="14"/>
      <c r="UFF826" s="14"/>
      <c r="UFG826" s="14"/>
      <c r="UFH826" s="14"/>
      <c r="UFI826" s="14"/>
      <c r="UFJ826" s="14"/>
      <c r="UFK826" s="14"/>
      <c r="UFL826" s="14"/>
      <c r="UFM826" s="14"/>
      <c r="UFN826" s="14"/>
      <c r="UFO826" s="14"/>
      <c r="UFP826" s="14"/>
      <c r="UFQ826" s="14"/>
      <c r="UFR826" s="14"/>
      <c r="UFS826" s="14"/>
      <c r="UFT826" s="14"/>
      <c r="UFU826" s="14"/>
      <c r="UFV826" s="14"/>
      <c r="UFW826" s="14"/>
      <c r="UFX826" s="14"/>
      <c r="UFY826" s="14"/>
      <c r="UFZ826" s="14"/>
      <c r="UGA826" s="14"/>
      <c r="UGB826" s="14"/>
      <c r="UGC826" s="14"/>
      <c r="UGD826" s="14"/>
      <c r="UGE826" s="14"/>
      <c r="UGF826" s="14"/>
      <c r="UGG826" s="14"/>
      <c r="UGH826" s="14"/>
      <c r="UGI826" s="14"/>
      <c r="UGJ826" s="14"/>
      <c r="UGK826" s="14"/>
      <c r="UGL826" s="14"/>
      <c r="UGM826" s="14"/>
      <c r="UGN826" s="14"/>
      <c r="UGO826" s="14"/>
      <c r="UGP826" s="14"/>
      <c r="UGQ826" s="14"/>
      <c r="UGR826" s="14"/>
      <c r="UGS826" s="14"/>
      <c r="UGT826" s="14"/>
      <c r="UGU826" s="14"/>
      <c r="UGV826" s="14"/>
      <c r="UGW826" s="14"/>
      <c r="UGX826" s="14"/>
      <c r="UGY826" s="14"/>
      <c r="UGZ826" s="14"/>
      <c r="UHA826" s="14"/>
      <c r="UHB826" s="14"/>
      <c r="UHC826" s="14"/>
      <c r="UHD826" s="14"/>
      <c r="UHE826" s="14"/>
      <c r="UHF826" s="14"/>
      <c r="UHG826" s="14"/>
      <c r="UHH826" s="14"/>
      <c r="UHI826" s="14"/>
      <c r="UHJ826" s="14"/>
      <c r="UHK826" s="14"/>
      <c r="UHL826" s="14"/>
      <c r="UHM826" s="14"/>
      <c r="UHN826" s="14"/>
      <c r="UHO826" s="14"/>
      <c r="UHP826" s="14"/>
      <c r="UHQ826" s="14"/>
      <c r="UHR826" s="14"/>
      <c r="UHS826" s="14"/>
      <c r="UHT826" s="14"/>
      <c r="UHU826" s="14"/>
      <c r="UHV826" s="14"/>
      <c r="UHW826" s="14"/>
      <c r="UHX826" s="14"/>
      <c r="UHY826" s="14"/>
      <c r="UHZ826" s="14"/>
      <c r="UIA826" s="14"/>
      <c r="UIB826" s="14"/>
      <c r="UIC826" s="14"/>
      <c r="UID826" s="14"/>
      <c r="UIE826" s="14"/>
      <c r="UIF826" s="14"/>
      <c r="UIG826" s="14"/>
      <c r="UIH826" s="14"/>
      <c r="UII826" s="14"/>
      <c r="UIJ826" s="14"/>
      <c r="UIK826" s="14"/>
      <c r="UIL826" s="14"/>
      <c r="UIM826" s="14"/>
      <c r="UIN826" s="14"/>
      <c r="UIO826" s="14"/>
      <c r="UIP826" s="14"/>
      <c r="UIQ826" s="14"/>
      <c r="UIR826" s="14"/>
      <c r="UIS826" s="14"/>
      <c r="UIT826" s="14"/>
      <c r="UIU826" s="14"/>
      <c r="UIV826" s="14"/>
      <c r="UIW826" s="14"/>
      <c r="UIX826" s="14"/>
      <c r="UIY826" s="14"/>
      <c r="UIZ826" s="14"/>
      <c r="UJA826" s="14"/>
      <c r="UJB826" s="14"/>
      <c r="UJC826" s="14"/>
      <c r="UJD826" s="14"/>
      <c r="UJE826" s="14"/>
      <c r="UJF826" s="14"/>
      <c r="UJG826" s="14"/>
      <c r="UJH826" s="14"/>
      <c r="UJI826" s="14"/>
      <c r="UJJ826" s="14"/>
      <c r="UJK826" s="14"/>
      <c r="UJL826" s="14"/>
      <c r="UJM826" s="14"/>
      <c r="UJN826" s="14"/>
      <c r="UJO826" s="14"/>
      <c r="UJP826" s="14"/>
      <c r="UJQ826" s="14"/>
      <c r="UJR826" s="14"/>
      <c r="UJS826" s="14"/>
      <c r="UJT826" s="14"/>
      <c r="UJU826" s="14"/>
      <c r="UJV826" s="14"/>
      <c r="UJW826" s="14"/>
      <c r="UJX826" s="14"/>
      <c r="UJY826" s="14"/>
      <c r="UJZ826" s="14"/>
      <c r="UKA826" s="14"/>
      <c r="UKB826" s="14"/>
      <c r="UKC826" s="14"/>
      <c r="UKD826" s="14"/>
      <c r="UKE826" s="14"/>
      <c r="UKF826" s="14"/>
      <c r="UKG826" s="14"/>
      <c r="UKH826" s="14"/>
      <c r="UKI826" s="14"/>
      <c r="UKJ826" s="14"/>
      <c r="UKK826" s="14"/>
      <c r="UKL826" s="14"/>
      <c r="UKM826" s="14"/>
      <c r="UKN826" s="14"/>
      <c r="UKO826" s="14"/>
      <c r="UKP826" s="14"/>
      <c r="UKQ826" s="14"/>
      <c r="UKR826" s="14"/>
      <c r="UKS826" s="14"/>
      <c r="UKT826" s="14"/>
      <c r="UKU826" s="14"/>
      <c r="UKV826" s="14"/>
      <c r="UKW826" s="14"/>
      <c r="UKX826" s="14"/>
      <c r="UKY826" s="14"/>
      <c r="UKZ826" s="14"/>
      <c r="ULA826" s="14"/>
      <c r="ULB826" s="14"/>
      <c r="ULC826" s="14"/>
      <c r="ULD826" s="14"/>
      <c r="ULE826" s="14"/>
      <c r="ULF826" s="14"/>
      <c r="ULG826" s="14"/>
      <c r="ULH826" s="14"/>
      <c r="ULI826" s="14"/>
      <c r="ULJ826" s="14"/>
      <c r="ULK826" s="14"/>
      <c r="ULL826" s="14"/>
      <c r="ULM826" s="14"/>
      <c r="ULN826" s="14"/>
      <c r="ULO826" s="14"/>
      <c r="ULP826" s="14"/>
      <c r="ULQ826" s="14"/>
      <c r="ULR826" s="14"/>
      <c r="ULS826" s="14"/>
      <c r="ULT826" s="14"/>
      <c r="ULU826" s="14"/>
      <c r="ULV826" s="14"/>
      <c r="ULW826" s="14"/>
      <c r="ULX826" s="14"/>
      <c r="ULY826" s="14"/>
      <c r="ULZ826" s="14"/>
      <c r="UMA826" s="14"/>
      <c r="UMB826" s="14"/>
      <c r="UMC826" s="14"/>
      <c r="UMD826" s="14"/>
      <c r="UME826" s="14"/>
      <c r="UMF826" s="14"/>
      <c r="UMG826" s="14"/>
      <c r="UMH826" s="14"/>
      <c r="UMI826" s="14"/>
      <c r="UMJ826" s="14"/>
      <c r="UMK826" s="14"/>
      <c r="UML826" s="14"/>
      <c r="UMM826" s="14"/>
      <c r="UMN826" s="14"/>
      <c r="UMO826" s="14"/>
      <c r="UMP826" s="14"/>
      <c r="UMQ826" s="14"/>
      <c r="UMR826" s="14"/>
      <c r="UMS826" s="14"/>
      <c r="UMT826" s="14"/>
      <c r="UMU826" s="14"/>
      <c r="UMV826" s="14"/>
      <c r="UMW826" s="14"/>
      <c r="UMX826" s="14"/>
      <c r="UMY826" s="14"/>
      <c r="UMZ826" s="14"/>
      <c r="UNA826" s="14"/>
      <c r="UNB826" s="14"/>
      <c r="UNC826" s="14"/>
      <c r="UND826" s="14"/>
      <c r="UNE826" s="14"/>
      <c r="UNF826" s="14"/>
      <c r="UNG826" s="14"/>
      <c r="UNH826" s="14"/>
      <c r="UNI826" s="14"/>
      <c r="UNJ826" s="14"/>
      <c r="UNK826" s="14"/>
      <c r="UNL826" s="14"/>
      <c r="UNM826" s="14"/>
      <c r="UNN826" s="14"/>
      <c r="UNO826" s="14"/>
      <c r="UNP826" s="14"/>
      <c r="UNQ826" s="14"/>
      <c r="UNR826" s="14"/>
      <c r="UNS826" s="14"/>
      <c r="UNT826" s="14"/>
      <c r="UNU826" s="14"/>
      <c r="UNV826" s="14"/>
      <c r="UNW826" s="14"/>
      <c r="UNX826" s="14"/>
      <c r="UNY826" s="14"/>
      <c r="UNZ826" s="14"/>
      <c r="UOA826" s="14"/>
      <c r="UOB826" s="14"/>
      <c r="UOC826" s="14"/>
      <c r="UOD826" s="14"/>
      <c r="UOE826" s="14"/>
      <c r="UOF826" s="14"/>
      <c r="UOG826" s="14"/>
      <c r="UOH826" s="14"/>
      <c r="UOI826" s="14"/>
      <c r="UOJ826" s="14"/>
      <c r="UOK826" s="14"/>
      <c r="UOL826" s="14"/>
      <c r="UOM826" s="14"/>
      <c r="UON826" s="14"/>
      <c r="UOO826" s="14"/>
      <c r="UOP826" s="14"/>
      <c r="UOQ826" s="14"/>
      <c r="UOR826" s="14"/>
      <c r="UOS826" s="14"/>
      <c r="UOT826" s="14"/>
      <c r="UOU826" s="14"/>
      <c r="UOV826" s="14"/>
      <c r="UOW826" s="14"/>
      <c r="UOX826" s="14"/>
      <c r="UOY826" s="14"/>
      <c r="UOZ826" s="14"/>
      <c r="UPA826" s="14"/>
      <c r="UPB826" s="14"/>
      <c r="UPC826" s="14"/>
      <c r="UPD826" s="14"/>
      <c r="UPE826" s="14"/>
      <c r="UPF826" s="14"/>
      <c r="UPG826" s="14"/>
      <c r="UPH826" s="14"/>
      <c r="UPI826" s="14"/>
      <c r="UPJ826" s="14"/>
      <c r="UPK826" s="14"/>
      <c r="UPL826" s="14"/>
      <c r="UPM826" s="14"/>
      <c r="UPN826" s="14"/>
      <c r="UPO826" s="14"/>
      <c r="UPP826" s="14"/>
      <c r="UPQ826" s="14"/>
      <c r="UPR826" s="14"/>
      <c r="UPS826" s="14"/>
      <c r="UPT826" s="14"/>
      <c r="UPU826" s="14"/>
      <c r="UPV826" s="14"/>
      <c r="UPW826" s="14"/>
      <c r="UPX826" s="14"/>
      <c r="UPY826" s="14"/>
      <c r="UPZ826" s="14"/>
      <c r="UQA826" s="14"/>
      <c r="UQB826" s="14"/>
      <c r="UQC826" s="14"/>
      <c r="UQD826" s="14"/>
      <c r="UQE826" s="14"/>
      <c r="UQF826" s="14"/>
      <c r="UQG826" s="14"/>
      <c r="UQH826" s="14"/>
      <c r="UQI826" s="14"/>
      <c r="UQJ826" s="14"/>
      <c r="UQK826" s="14"/>
      <c r="UQL826" s="14"/>
      <c r="UQM826" s="14"/>
      <c r="UQN826" s="14"/>
      <c r="UQO826" s="14"/>
      <c r="UQP826" s="14"/>
      <c r="UQQ826" s="14"/>
      <c r="UQR826" s="14"/>
      <c r="UQS826" s="14"/>
      <c r="UQT826" s="14"/>
      <c r="UQU826" s="14"/>
      <c r="UQV826" s="14"/>
      <c r="UQW826" s="14"/>
      <c r="UQX826" s="14"/>
      <c r="UQY826" s="14"/>
      <c r="UQZ826" s="14"/>
      <c r="URA826" s="14"/>
      <c r="URB826" s="14"/>
      <c r="URC826" s="14"/>
      <c r="URD826" s="14"/>
      <c r="URE826" s="14"/>
      <c r="URF826" s="14"/>
      <c r="URG826" s="14"/>
      <c r="URH826" s="14"/>
      <c r="URI826" s="14"/>
      <c r="URJ826" s="14"/>
      <c r="URK826" s="14"/>
      <c r="URL826" s="14"/>
      <c r="URM826" s="14"/>
      <c r="URN826" s="14"/>
      <c r="URO826" s="14"/>
      <c r="URP826" s="14"/>
      <c r="URQ826" s="14"/>
      <c r="URR826" s="14"/>
      <c r="URS826" s="14"/>
      <c r="URT826" s="14"/>
      <c r="URU826" s="14"/>
      <c r="URV826" s="14"/>
      <c r="URW826" s="14"/>
      <c r="URX826" s="14"/>
      <c r="URY826" s="14"/>
      <c r="URZ826" s="14"/>
      <c r="USA826" s="14"/>
      <c r="USB826" s="14"/>
      <c r="USC826" s="14"/>
      <c r="USD826" s="14"/>
      <c r="USE826" s="14"/>
      <c r="USF826" s="14"/>
      <c r="USG826" s="14"/>
      <c r="USH826" s="14"/>
      <c r="USI826" s="14"/>
      <c r="USJ826" s="14"/>
      <c r="USK826" s="14"/>
      <c r="USL826" s="14"/>
      <c r="USM826" s="14"/>
      <c r="USN826" s="14"/>
      <c r="USO826" s="14"/>
      <c r="USP826" s="14"/>
      <c r="USQ826" s="14"/>
      <c r="USR826" s="14"/>
      <c r="USS826" s="14"/>
      <c r="UST826" s="14"/>
      <c r="USU826" s="14"/>
      <c r="USV826" s="14"/>
      <c r="USW826" s="14"/>
      <c r="USX826" s="14"/>
      <c r="USY826" s="14"/>
      <c r="USZ826" s="14"/>
      <c r="UTA826" s="14"/>
      <c r="UTB826" s="14"/>
      <c r="UTC826" s="14"/>
      <c r="UTD826" s="14"/>
      <c r="UTE826" s="14"/>
      <c r="UTF826" s="14"/>
      <c r="UTG826" s="14"/>
      <c r="UTH826" s="14"/>
      <c r="UTI826" s="14"/>
      <c r="UTJ826" s="14"/>
      <c r="UTK826" s="14"/>
      <c r="UTL826" s="14"/>
      <c r="UTM826" s="14"/>
      <c r="UTN826" s="14"/>
      <c r="UTO826" s="14"/>
      <c r="UTP826" s="14"/>
      <c r="UTQ826" s="14"/>
      <c r="UTR826" s="14"/>
      <c r="UTS826" s="14"/>
      <c r="UTT826" s="14"/>
      <c r="UTU826" s="14"/>
      <c r="UTV826" s="14"/>
      <c r="UTW826" s="14"/>
      <c r="UTX826" s="14"/>
      <c r="UTY826" s="14"/>
      <c r="UTZ826" s="14"/>
      <c r="UUA826" s="14"/>
      <c r="UUB826" s="14"/>
      <c r="UUC826" s="14"/>
      <c r="UUD826" s="14"/>
      <c r="UUE826" s="14"/>
      <c r="UUF826" s="14"/>
      <c r="UUG826" s="14"/>
      <c r="UUH826" s="14"/>
      <c r="UUI826" s="14"/>
      <c r="UUJ826" s="14"/>
      <c r="UUK826" s="14"/>
      <c r="UUL826" s="14"/>
      <c r="UUM826" s="14"/>
      <c r="UUN826" s="14"/>
      <c r="UUO826" s="14"/>
      <c r="UUP826" s="14"/>
      <c r="UUQ826" s="14"/>
      <c r="UUR826" s="14"/>
      <c r="UUS826" s="14"/>
      <c r="UUT826" s="14"/>
      <c r="UUU826" s="14"/>
      <c r="UUV826" s="14"/>
      <c r="UUW826" s="14"/>
      <c r="UUX826" s="14"/>
      <c r="UUY826" s="14"/>
      <c r="UUZ826" s="14"/>
      <c r="UVA826" s="14"/>
      <c r="UVB826" s="14"/>
      <c r="UVC826" s="14"/>
      <c r="UVD826" s="14"/>
      <c r="UVE826" s="14"/>
      <c r="UVF826" s="14"/>
      <c r="UVG826" s="14"/>
      <c r="UVH826" s="14"/>
      <c r="UVI826" s="14"/>
      <c r="UVJ826" s="14"/>
      <c r="UVK826" s="14"/>
      <c r="UVL826" s="14"/>
      <c r="UVM826" s="14"/>
      <c r="UVN826" s="14"/>
      <c r="UVO826" s="14"/>
      <c r="UVP826" s="14"/>
      <c r="UVQ826" s="14"/>
      <c r="UVR826" s="14"/>
      <c r="UVS826" s="14"/>
      <c r="UVT826" s="14"/>
      <c r="UVU826" s="14"/>
      <c r="UVV826" s="14"/>
      <c r="UVW826" s="14"/>
      <c r="UVX826" s="14"/>
      <c r="UVY826" s="14"/>
      <c r="UVZ826" s="14"/>
      <c r="UWA826" s="14"/>
      <c r="UWB826" s="14"/>
      <c r="UWC826" s="14"/>
      <c r="UWD826" s="14"/>
      <c r="UWE826" s="14"/>
      <c r="UWF826" s="14"/>
      <c r="UWG826" s="14"/>
      <c r="UWH826" s="14"/>
      <c r="UWI826" s="14"/>
      <c r="UWJ826" s="14"/>
      <c r="UWK826" s="14"/>
      <c r="UWL826" s="14"/>
      <c r="UWM826" s="14"/>
      <c r="UWN826" s="14"/>
      <c r="UWO826" s="14"/>
      <c r="UWP826" s="14"/>
      <c r="UWQ826" s="14"/>
      <c r="UWR826" s="14"/>
      <c r="UWS826" s="14"/>
      <c r="UWT826" s="14"/>
      <c r="UWU826" s="14"/>
      <c r="UWV826" s="14"/>
      <c r="UWW826" s="14"/>
      <c r="UWX826" s="14"/>
      <c r="UWY826" s="14"/>
      <c r="UWZ826" s="14"/>
      <c r="UXA826" s="14"/>
      <c r="UXB826" s="14"/>
      <c r="UXC826" s="14"/>
      <c r="UXD826" s="14"/>
      <c r="UXE826" s="14"/>
      <c r="UXF826" s="14"/>
      <c r="UXG826" s="14"/>
      <c r="UXH826" s="14"/>
      <c r="UXI826" s="14"/>
      <c r="UXJ826" s="14"/>
      <c r="UXK826" s="14"/>
      <c r="UXL826" s="14"/>
      <c r="UXM826" s="14"/>
      <c r="UXN826" s="14"/>
      <c r="UXO826" s="14"/>
      <c r="UXP826" s="14"/>
      <c r="UXQ826" s="14"/>
      <c r="UXR826" s="14"/>
      <c r="UXS826" s="14"/>
      <c r="UXT826" s="14"/>
      <c r="UXU826" s="14"/>
      <c r="UXV826" s="14"/>
      <c r="UXW826" s="14"/>
      <c r="UXX826" s="14"/>
      <c r="UXY826" s="14"/>
      <c r="UXZ826" s="14"/>
      <c r="UYA826" s="14"/>
      <c r="UYB826" s="14"/>
      <c r="UYC826" s="14"/>
      <c r="UYD826" s="14"/>
      <c r="UYE826" s="14"/>
      <c r="UYF826" s="14"/>
      <c r="UYG826" s="14"/>
      <c r="UYH826" s="14"/>
      <c r="UYI826" s="14"/>
      <c r="UYJ826" s="14"/>
      <c r="UYK826" s="14"/>
      <c r="UYL826" s="14"/>
      <c r="UYM826" s="14"/>
      <c r="UYN826" s="14"/>
      <c r="UYO826" s="14"/>
      <c r="UYP826" s="14"/>
      <c r="UYQ826" s="14"/>
      <c r="UYR826" s="14"/>
      <c r="UYS826" s="14"/>
      <c r="UYT826" s="14"/>
      <c r="UYU826" s="14"/>
      <c r="UYV826" s="14"/>
      <c r="UYW826" s="14"/>
      <c r="UYX826" s="14"/>
      <c r="UYY826" s="14"/>
      <c r="UYZ826" s="14"/>
      <c r="UZA826" s="14"/>
      <c r="UZB826" s="14"/>
      <c r="UZC826" s="14"/>
      <c r="UZD826" s="14"/>
      <c r="UZE826" s="14"/>
      <c r="UZF826" s="14"/>
      <c r="UZG826" s="14"/>
      <c r="UZH826" s="14"/>
      <c r="UZI826" s="14"/>
      <c r="UZJ826" s="14"/>
      <c r="UZK826" s="14"/>
      <c r="UZL826" s="14"/>
      <c r="UZM826" s="14"/>
      <c r="UZN826" s="14"/>
      <c r="UZO826" s="14"/>
      <c r="UZP826" s="14"/>
      <c r="UZQ826" s="14"/>
      <c r="UZR826" s="14"/>
      <c r="UZS826" s="14"/>
      <c r="UZT826" s="14"/>
      <c r="UZU826" s="14"/>
      <c r="UZV826" s="14"/>
      <c r="UZW826" s="14"/>
      <c r="UZX826" s="14"/>
      <c r="UZY826" s="14"/>
      <c r="UZZ826" s="14"/>
      <c r="VAA826" s="14"/>
      <c r="VAB826" s="14"/>
      <c r="VAC826" s="14"/>
      <c r="VAD826" s="14"/>
      <c r="VAE826" s="14"/>
      <c r="VAF826" s="14"/>
      <c r="VAG826" s="14"/>
      <c r="VAH826" s="14"/>
      <c r="VAI826" s="14"/>
      <c r="VAJ826" s="14"/>
      <c r="VAK826" s="14"/>
      <c r="VAL826" s="14"/>
      <c r="VAM826" s="14"/>
      <c r="VAN826" s="14"/>
      <c r="VAO826" s="14"/>
      <c r="VAP826" s="14"/>
      <c r="VAQ826" s="14"/>
      <c r="VAR826" s="14"/>
      <c r="VAS826" s="14"/>
      <c r="VAT826" s="14"/>
      <c r="VAU826" s="14"/>
      <c r="VAV826" s="14"/>
      <c r="VAW826" s="14"/>
      <c r="VAX826" s="14"/>
      <c r="VAY826" s="14"/>
      <c r="VAZ826" s="14"/>
      <c r="VBA826" s="14"/>
      <c r="VBB826" s="14"/>
      <c r="VBC826" s="14"/>
      <c r="VBD826" s="14"/>
      <c r="VBE826" s="14"/>
      <c r="VBF826" s="14"/>
      <c r="VBG826" s="14"/>
      <c r="VBH826" s="14"/>
      <c r="VBI826" s="14"/>
      <c r="VBJ826" s="14"/>
      <c r="VBK826" s="14"/>
      <c r="VBL826" s="14"/>
      <c r="VBM826" s="14"/>
      <c r="VBN826" s="14"/>
      <c r="VBO826" s="14"/>
      <c r="VBP826" s="14"/>
      <c r="VBQ826" s="14"/>
      <c r="VBR826" s="14"/>
      <c r="VBS826" s="14"/>
      <c r="VBT826" s="14"/>
      <c r="VBU826" s="14"/>
      <c r="VBV826" s="14"/>
      <c r="VBW826" s="14"/>
      <c r="VBX826" s="14"/>
      <c r="VBY826" s="14"/>
      <c r="VBZ826" s="14"/>
      <c r="VCA826" s="14"/>
      <c r="VCB826" s="14"/>
      <c r="VCC826" s="14"/>
      <c r="VCD826" s="14"/>
      <c r="VCE826" s="14"/>
      <c r="VCF826" s="14"/>
      <c r="VCG826" s="14"/>
      <c r="VCH826" s="14"/>
      <c r="VCI826" s="14"/>
      <c r="VCJ826" s="14"/>
      <c r="VCK826" s="14"/>
      <c r="VCL826" s="14"/>
      <c r="VCM826" s="14"/>
      <c r="VCN826" s="14"/>
      <c r="VCO826" s="14"/>
      <c r="VCP826" s="14"/>
      <c r="VCQ826" s="14"/>
      <c r="VCR826" s="14"/>
      <c r="VCS826" s="14"/>
      <c r="VCT826" s="14"/>
      <c r="VCU826" s="14"/>
      <c r="VCV826" s="14"/>
      <c r="VCW826" s="14"/>
      <c r="VCX826" s="14"/>
      <c r="VCY826" s="14"/>
      <c r="VCZ826" s="14"/>
      <c r="VDA826" s="14"/>
      <c r="VDB826" s="14"/>
      <c r="VDC826" s="14"/>
      <c r="VDD826" s="14"/>
      <c r="VDE826" s="14"/>
      <c r="VDF826" s="14"/>
      <c r="VDG826" s="14"/>
      <c r="VDH826" s="14"/>
      <c r="VDI826" s="14"/>
      <c r="VDJ826" s="14"/>
      <c r="VDK826" s="14"/>
      <c r="VDL826" s="14"/>
      <c r="VDM826" s="14"/>
      <c r="VDN826" s="14"/>
      <c r="VDO826" s="14"/>
      <c r="VDP826" s="14"/>
      <c r="VDQ826" s="14"/>
      <c r="VDR826" s="14"/>
      <c r="VDS826" s="14"/>
      <c r="VDT826" s="14"/>
      <c r="VDU826" s="14"/>
      <c r="VDV826" s="14"/>
      <c r="VDW826" s="14"/>
      <c r="VDX826" s="14"/>
      <c r="VDY826" s="14"/>
      <c r="VDZ826" s="14"/>
      <c r="VEA826" s="14"/>
      <c r="VEB826" s="14"/>
      <c r="VEC826" s="14"/>
      <c r="VED826" s="14"/>
      <c r="VEE826" s="14"/>
      <c r="VEF826" s="14"/>
      <c r="VEG826" s="14"/>
      <c r="VEH826" s="14"/>
      <c r="VEI826" s="14"/>
      <c r="VEJ826" s="14"/>
      <c r="VEK826" s="14"/>
      <c r="VEL826" s="14"/>
      <c r="VEM826" s="14"/>
      <c r="VEN826" s="14"/>
      <c r="VEO826" s="14"/>
      <c r="VEP826" s="14"/>
      <c r="VEQ826" s="14"/>
      <c r="VER826" s="14"/>
      <c r="VES826" s="14"/>
      <c r="VET826" s="14"/>
      <c r="VEU826" s="14"/>
      <c r="VEV826" s="14"/>
      <c r="VEW826" s="14"/>
      <c r="VEX826" s="14"/>
      <c r="VEY826" s="14"/>
      <c r="VEZ826" s="14"/>
      <c r="VFA826" s="14"/>
      <c r="VFB826" s="14"/>
      <c r="VFC826" s="14"/>
      <c r="VFD826" s="14"/>
      <c r="VFE826" s="14"/>
      <c r="VFF826" s="14"/>
      <c r="VFG826" s="14"/>
      <c r="VFH826" s="14"/>
      <c r="VFI826" s="14"/>
      <c r="VFJ826" s="14"/>
      <c r="VFK826" s="14"/>
      <c r="VFL826" s="14"/>
      <c r="VFM826" s="14"/>
      <c r="VFN826" s="14"/>
      <c r="VFO826" s="14"/>
      <c r="VFP826" s="14"/>
      <c r="VFQ826" s="14"/>
      <c r="VFR826" s="14"/>
      <c r="VFS826" s="14"/>
      <c r="VFT826" s="14"/>
      <c r="VFU826" s="14"/>
      <c r="VFV826" s="14"/>
      <c r="VFW826" s="14"/>
      <c r="VFX826" s="14"/>
      <c r="VFY826" s="14"/>
      <c r="VFZ826" s="14"/>
      <c r="VGA826" s="14"/>
      <c r="VGB826" s="14"/>
      <c r="VGC826" s="14"/>
      <c r="VGD826" s="14"/>
      <c r="VGE826" s="14"/>
      <c r="VGF826" s="14"/>
      <c r="VGG826" s="14"/>
      <c r="VGH826" s="14"/>
      <c r="VGI826" s="14"/>
      <c r="VGJ826" s="14"/>
      <c r="VGK826" s="14"/>
      <c r="VGL826" s="14"/>
      <c r="VGM826" s="14"/>
      <c r="VGN826" s="14"/>
      <c r="VGO826" s="14"/>
      <c r="VGP826" s="14"/>
      <c r="VGQ826" s="14"/>
      <c r="VGR826" s="14"/>
      <c r="VGS826" s="14"/>
      <c r="VGT826" s="14"/>
      <c r="VGU826" s="14"/>
      <c r="VGV826" s="14"/>
      <c r="VGW826" s="14"/>
      <c r="VGX826" s="14"/>
      <c r="VGY826" s="14"/>
      <c r="VGZ826" s="14"/>
      <c r="VHA826" s="14"/>
      <c r="VHB826" s="14"/>
      <c r="VHC826" s="14"/>
      <c r="VHD826" s="14"/>
      <c r="VHE826" s="14"/>
      <c r="VHF826" s="14"/>
      <c r="VHG826" s="14"/>
      <c r="VHH826" s="14"/>
      <c r="VHI826" s="14"/>
      <c r="VHJ826" s="14"/>
      <c r="VHK826" s="14"/>
      <c r="VHL826" s="14"/>
      <c r="VHM826" s="14"/>
      <c r="VHN826" s="14"/>
      <c r="VHO826" s="14"/>
      <c r="VHP826" s="14"/>
      <c r="VHQ826" s="14"/>
      <c r="VHR826" s="14"/>
      <c r="VHS826" s="14"/>
      <c r="VHT826" s="14"/>
      <c r="VHU826" s="14"/>
      <c r="VHV826" s="14"/>
      <c r="VHW826" s="14"/>
      <c r="VHX826" s="14"/>
      <c r="VHY826" s="14"/>
      <c r="VHZ826" s="14"/>
      <c r="VIA826" s="14"/>
      <c r="VIB826" s="14"/>
      <c r="VIC826" s="14"/>
      <c r="VID826" s="14"/>
      <c r="VIE826" s="14"/>
      <c r="VIF826" s="14"/>
      <c r="VIG826" s="14"/>
      <c r="VIH826" s="14"/>
      <c r="VII826" s="14"/>
      <c r="VIJ826" s="14"/>
      <c r="VIK826" s="14"/>
      <c r="VIL826" s="14"/>
      <c r="VIM826" s="14"/>
      <c r="VIN826" s="14"/>
      <c r="VIO826" s="14"/>
      <c r="VIP826" s="14"/>
      <c r="VIQ826" s="14"/>
      <c r="VIR826" s="14"/>
      <c r="VIS826" s="14"/>
      <c r="VIT826" s="14"/>
      <c r="VIU826" s="14"/>
      <c r="VIV826" s="14"/>
      <c r="VIW826" s="14"/>
      <c r="VIX826" s="14"/>
      <c r="VIY826" s="14"/>
      <c r="VIZ826" s="14"/>
      <c r="VJA826" s="14"/>
      <c r="VJB826" s="14"/>
      <c r="VJC826" s="14"/>
      <c r="VJD826" s="14"/>
      <c r="VJE826" s="14"/>
      <c r="VJF826" s="14"/>
      <c r="VJG826" s="14"/>
      <c r="VJH826" s="14"/>
      <c r="VJI826" s="14"/>
      <c r="VJJ826" s="14"/>
      <c r="VJK826" s="14"/>
      <c r="VJL826" s="14"/>
      <c r="VJM826" s="14"/>
      <c r="VJN826" s="14"/>
      <c r="VJO826" s="14"/>
      <c r="VJP826" s="14"/>
      <c r="VJQ826" s="14"/>
      <c r="VJR826" s="14"/>
      <c r="VJS826" s="14"/>
      <c r="VJT826" s="14"/>
      <c r="VJU826" s="14"/>
      <c r="VJV826" s="14"/>
      <c r="VJW826" s="14"/>
      <c r="VJX826" s="14"/>
      <c r="VJY826" s="14"/>
      <c r="VJZ826" s="14"/>
      <c r="VKA826" s="14"/>
      <c r="VKB826" s="14"/>
      <c r="VKC826" s="14"/>
      <c r="VKD826" s="14"/>
      <c r="VKE826" s="14"/>
      <c r="VKF826" s="14"/>
      <c r="VKG826" s="14"/>
      <c r="VKH826" s="14"/>
      <c r="VKI826" s="14"/>
      <c r="VKJ826" s="14"/>
      <c r="VKK826" s="14"/>
      <c r="VKL826" s="14"/>
      <c r="VKM826" s="14"/>
      <c r="VKN826" s="14"/>
      <c r="VKO826" s="14"/>
      <c r="VKP826" s="14"/>
      <c r="VKQ826" s="14"/>
      <c r="VKR826" s="14"/>
      <c r="VKS826" s="14"/>
      <c r="VKT826" s="14"/>
      <c r="VKU826" s="14"/>
      <c r="VKV826" s="14"/>
      <c r="VKW826" s="14"/>
      <c r="VKX826" s="14"/>
      <c r="VKY826" s="14"/>
      <c r="VKZ826" s="14"/>
      <c r="VLA826" s="14"/>
      <c r="VLB826" s="14"/>
      <c r="VLC826" s="14"/>
      <c r="VLD826" s="14"/>
      <c r="VLE826" s="14"/>
      <c r="VLF826" s="14"/>
      <c r="VLG826" s="14"/>
      <c r="VLH826" s="14"/>
      <c r="VLI826" s="14"/>
      <c r="VLJ826" s="14"/>
      <c r="VLK826" s="14"/>
      <c r="VLL826" s="14"/>
      <c r="VLM826" s="14"/>
      <c r="VLN826" s="14"/>
      <c r="VLO826" s="14"/>
      <c r="VLP826" s="14"/>
      <c r="VLQ826" s="14"/>
      <c r="VLR826" s="14"/>
      <c r="VLS826" s="14"/>
      <c r="VLT826" s="14"/>
      <c r="VLU826" s="14"/>
      <c r="VLV826" s="14"/>
      <c r="VLW826" s="14"/>
      <c r="VLX826" s="14"/>
      <c r="VLY826" s="14"/>
      <c r="VLZ826" s="14"/>
      <c r="VMA826" s="14"/>
      <c r="VMB826" s="14"/>
      <c r="VMC826" s="14"/>
      <c r="VMD826" s="14"/>
      <c r="VME826" s="14"/>
      <c r="VMF826" s="14"/>
      <c r="VMG826" s="14"/>
      <c r="VMH826" s="14"/>
      <c r="VMI826" s="14"/>
      <c r="VMJ826" s="14"/>
      <c r="VMK826" s="14"/>
      <c r="VML826" s="14"/>
      <c r="VMM826" s="14"/>
      <c r="VMN826" s="14"/>
      <c r="VMO826" s="14"/>
      <c r="VMP826" s="14"/>
      <c r="VMQ826" s="14"/>
      <c r="VMR826" s="14"/>
      <c r="VMS826" s="14"/>
      <c r="VMT826" s="14"/>
      <c r="VMU826" s="14"/>
      <c r="VMV826" s="14"/>
      <c r="VMW826" s="14"/>
      <c r="VMX826" s="14"/>
      <c r="VMY826" s="14"/>
      <c r="VMZ826" s="14"/>
      <c r="VNA826" s="14"/>
      <c r="VNB826" s="14"/>
      <c r="VNC826" s="14"/>
      <c r="VND826" s="14"/>
      <c r="VNE826" s="14"/>
      <c r="VNF826" s="14"/>
      <c r="VNG826" s="14"/>
      <c r="VNH826" s="14"/>
      <c r="VNI826" s="14"/>
      <c r="VNJ826" s="14"/>
      <c r="VNK826" s="14"/>
      <c r="VNL826" s="14"/>
      <c r="VNM826" s="14"/>
      <c r="VNN826" s="14"/>
      <c r="VNO826" s="14"/>
      <c r="VNP826" s="14"/>
      <c r="VNQ826" s="14"/>
      <c r="VNR826" s="14"/>
      <c r="VNS826" s="14"/>
      <c r="VNT826" s="14"/>
      <c r="VNU826" s="14"/>
      <c r="VNV826" s="14"/>
      <c r="VNW826" s="14"/>
      <c r="VNX826" s="14"/>
      <c r="VNY826" s="14"/>
      <c r="VNZ826" s="14"/>
      <c r="VOA826" s="14"/>
      <c r="VOB826" s="14"/>
      <c r="VOC826" s="14"/>
      <c r="VOD826" s="14"/>
      <c r="VOE826" s="14"/>
      <c r="VOF826" s="14"/>
      <c r="VOG826" s="14"/>
      <c r="VOH826" s="14"/>
      <c r="VOI826" s="14"/>
      <c r="VOJ826" s="14"/>
      <c r="VOK826" s="14"/>
      <c r="VOL826" s="14"/>
      <c r="VOM826" s="14"/>
      <c r="VON826" s="14"/>
      <c r="VOO826" s="14"/>
      <c r="VOP826" s="14"/>
      <c r="VOQ826" s="14"/>
      <c r="VOR826" s="14"/>
      <c r="VOS826" s="14"/>
      <c r="VOT826" s="14"/>
      <c r="VOU826" s="14"/>
      <c r="VOV826" s="14"/>
      <c r="VOW826" s="14"/>
      <c r="VOX826" s="14"/>
      <c r="VOY826" s="14"/>
      <c r="VOZ826" s="14"/>
      <c r="VPA826" s="14"/>
      <c r="VPB826" s="14"/>
      <c r="VPC826" s="14"/>
      <c r="VPD826" s="14"/>
      <c r="VPE826" s="14"/>
      <c r="VPF826" s="14"/>
      <c r="VPG826" s="14"/>
      <c r="VPH826" s="14"/>
      <c r="VPI826" s="14"/>
      <c r="VPJ826" s="14"/>
      <c r="VPK826" s="14"/>
      <c r="VPL826" s="14"/>
      <c r="VPM826" s="14"/>
      <c r="VPN826" s="14"/>
      <c r="VPO826" s="14"/>
      <c r="VPP826" s="14"/>
      <c r="VPQ826" s="14"/>
      <c r="VPR826" s="14"/>
      <c r="VPS826" s="14"/>
      <c r="VPT826" s="14"/>
      <c r="VPU826" s="14"/>
      <c r="VPV826" s="14"/>
      <c r="VPW826" s="14"/>
      <c r="VPX826" s="14"/>
      <c r="VPY826" s="14"/>
      <c r="VPZ826" s="14"/>
      <c r="VQA826" s="14"/>
      <c r="VQB826" s="14"/>
      <c r="VQC826" s="14"/>
      <c r="VQD826" s="14"/>
      <c r="VQE826" s="14"/>
      <c r="VQF826" s="14"/>
      <c r="VQG826" s="14"/>
      <c r="VQH826" s="14"/>
      <c r="VQI826" s="14"/>
      <c r="VQJ826" s="14"/>
      <c r="VQK826" s="14"/>
      <c r="VQL826" s="14"/>
      <c r="VQM826" s="14"/>
      <c r="VQN826" s="14"/>
      <c r="VQO826" s="14"/>
      <c r="VQP826" s="14"/>
      <c r="VQQ826" s="14"/>
      <c r="VQR826" s="14"/>
      <c r="VQS826" s="14"/>
      <c r="VQT826" s="14"/>
      <c r="VQU826" s="14"/>
      <c r="VQV826" s="14"/>
      <c r="VQW826" s="14"/>
      <c r="VQX826" s="14"/>
      <c r="VQY826" s="14"/>
      <c r="VQZ826" s="14"/>
      <c r="VRA826" s="14"/>
      <c r="VRB826" s="14"/>
      <c r="VRC826" s="14"/>
      <c r="VRD826" s="14"/>
      <c r="VRE826" s="14"/>
      <c r="VRF826" s="14"/>
      <c r="VRG826" s="14"/>
      <c r="VRH826" s="14"/>
      <c r="VRI826" s="14"/>
      <c r="VRJ826" s="14"/>
      <c r="VRK826" s="14"/>
      <c r="VRL826" s="14"/>
      <c r="VRM826" s="14"/>
      <c r="VRN826" s="14"/>
      <c r="VRO826" s="14"/>
      <c r="VRP826" s="14"/>
      <c r="VRQ826" s="14"/>
      <c r="VRR826" s="14"/>
      <c r="VRS826" s="14"/>
      <c r="VRT826" s="14"/>
      <c r="VRU826" s="14"/>
      <c r="VRV826" s="14"/>
      <c r="VRW826" s="14"/>
      <c r="VRX826" s="14"/>
      <c r="VRY826" s="14"/>
      <c r="VRZ826" s="14"/>
      <c r="VSA826" s="14"/>
      <c r="VSB826" s="14"/>
      <c r="VSC826" s="14"/>
      <c r="VSD826" s="14"/>
      <c r="VSE826" s="14"/>
      <c r="VSF826" s="14"/>
      <c r="VSG826" s="14"/>
      <c r="VSH826" s="14"/>
      <c r="VSI826" s="14"/>
      <c r="VSJ826" s="14"/>
      <c r="VSK826" s="14"/>
      <c r="VSL826" s="14"/>
      <c r="VSM826" s="14"/>
      <c r="VSN826" s="14"/>
      <c r="VSO826" s="14"/>
      <c r="VSP826" s="14"/>
      <c r="VSQ826" s="14"/>
      <c r="VSR826" s="14"/>
      <c r="VSS826" s="14"/>
      <c r="VST826" s="14"/>
      <c r="VSU826" s="14"/>
      <c r="VSV826" s="14"/>
      <c r="VSW826" s="14"/>
      <c r="VSX826" s="14"/>
      <c r="VSY826" s="14"/>
      <c r="VSZ826" s="14"/>
      <c r="VTA826" s="14"/>
      <c r="VTB826" s="14"/>
      <c r="VTC826" s="14"/>
      <c r="VTD826" s="14"/>
      <c r="VTE826" s="14"/>
      <c r="VTF826" s="14"/>
      <c r="VTG826" s="14"/>
      <c r="VTH826" s="14"/>
      <c r="VTI826" s="14"/>
      <c r="VTJ826" s="14"/>
      <c r="VTK826" s="14"/>
      <c r="VTL826" s="14"/>
      <c r="VTM826" s="14"/>
      <c r="VTN826" s="14"/>
      <c r="VTO826" s="14"/>
      <c r="VTP826" s="14"/>
      <c r="VTQ826" s="14"/>
      <c r="VTR826" s="14"/>
      <c r="VTS826" s="14"/>
      <c r="VTT826" s="14"/>
      <c r="VTU826" s="14"/>
      <c r="VTV826" s="14"/>
      <c r="VTW826" s="14"/>
      <c r="VTX826" s="14"/>
      <c r="VTY826" s="14"/>
      <c r="VTZ826" s="14"/>
      <c r="VUA826" s="14"/>
      <c r="VUB826" s="14"/>
      <c r="VUC826" s="14"/>
      <c r="VUD826" s="14"/>
      <c r="VUE826" s="14"/>
      <c r="VUF826" s="14"/>
      <c r="VUG826" s="14"/>
      <c r="VUH826" s="14"/>
      <c r="VUI826" s="14"/>
      <c r="VUJ826" s="14"/>
      <c r="VUK826" s="14"/>
      <c r="VUL826" s="14"/>
      <c r="VUM826" s="14"/>
      <c r="VUN826" s="14"/>
      <c r="VUO826" s="14"/>
      <c r="VUP826" s="14"/>
      <c r="VUQ826" s="14"/>
      <c r="VUR826" s="14"/>
      <c r="VUS826" s="14"/>
      <c r="VUT826" s="14"/>
      <c r="VUU826" s="14"/>
      <c r="VUV826" s="14"/>
      <c r="VUW826" s="14"/>
      <c r="VUX826" s="14"/>
      <c r="VUY826" s="14"/>
      <c r="VUZ826" s="14"/>
      <c r="VVA826" s="14"/>
      <c r="VVB826" s="14"/>
      <c r="VVC826" s="14"/>
      <c r="VVD826" s="14"/>
      <c r="VVE826" s="14"/>
      <c r="VVF826" s="14"/>
      <c r="VVG826" s="14"/>
      <c r="VVH826" s="14"/>
      <c r="VVI826" s="14"/>
      <c r="VVJ826" s="14"/>
      <c r="VVK826" s="14"/>
      <c r="VVL826" s="14"/>
      <c r="VVM826" s="14"/>
      <c r="VVN826" s="14"/>
      <c r="VVO826" s="14"/>
      <c r="VVP826" s="14"/>
      <c r="VVQ826" s="14"/>
      <c r="VVR826" s="14"/>
      <c r="VVS826" s="14"/>
      <c r="VVT826" s="14"/>
      <c r="VVU826" s="14"/>
      <c r="VVV826" s="14"/>
      <c r="VVW826" s="14"/>
      <c r="VVX826" s="14"/>
      <c r="VVY826" s="14"/>
      <c r="VVZ826" s="14"/>
      <c r="VWA826" s="14"/>
      <c r="VWB826" s="14"/>
      <c r="VWC826" s="14"/>
      <c r="VWD826" s="14"/>
      <c r="VWE826" s="14"/>
      <c r="VWF826" s="14"/>
      <c r="VWG826" s="14"/>
      <c r="VWH826" s="14"/>
      <c r="VWI826" s="14"/>
      <c r="VWJ826" s="14"/>
      <c r="VWK826" s="14"/>
      <c r="VWL826" s="14"/>
      <c r="VWM826" s="14"/>
      <c r="VWN826" s="14"/>
      <c r="VWO826" s="14"/>
      <c r="VWP826" s="14"/>
      <c r="VWQ826" s="14"/>
      <c r="VWR826" s="14"/>
      <c r="VWS826" s="14"/>
      <c r="VWT826" s="14"/>
      <c r="VWU826" s="14"/>
      <c r="VWV826" s="14"/>
      <c r="VWW826" s="14"/>
      <c r="VWX826" s="14"/>
      <c r="VWY826" s="14"/>
      <c r="VWZ826" s="14"/>
      <c r="VXA826" s="14"/>
      <c r="VXB826" s="14"/>
      <c r="VXC826" s="14"/>
      <c r="VXD826" s="14"/>
      <c r="VXE826" s="14"/>
      <c r="VXF826" s="14"/>
      <c r="VXG826" s="14"/>
      <c r="VXH826" s="14"/>
      <c r="VXI826" s="14"/>
      <c r="VXJ826" s="14"/>
      <c r="VXK826" s="14"/>
      <c r="VXL826" s="14"/>
      <c r="VXM826" s="14"/>
      <c r="VXN826" s="14"/>
      <c r="VXO826" s="14"/>
      <c r="VXP826" s="14"/>
      <c r="VXQ826" s="14"/>
      <c r="VXR826" s="14"/>
      <c r="VXS826" s="14"/>
      <c r="VXT826" s="14"/>
      <c r="VXU826" s="14"/>
      <c r="VXV826" s="14"/>
      <c r="VXW826" s="14"/>
      <c r="VXX826" s="14"/>
      <c r="VXY826" s="14"/>
      <c r="VXZ826" s="14"/>
      <c r="VYA826" s="14"/>
      <c r="VYB826" s="14"/>
      <c r="VYC826" s="14"/>
      <c r="VYD826" s="14"/>
      <c r="VYE826" s="14"/>
      <c r="VYF826" s="14"/>
      <c r="VYG826" s="14"/>
      <c r="VYH826" s="14"/>
      <c r="VYI826" s="14"/>
      <c r="VYJ826" s="14"/>
      <c r="VYK826" s="14"/>
      <c r="VYL826" s="14"/>
      <c r="VYM826" s="14"/>
      <c r="VYN826" s="14"/>
      <c r="VYO826" s="14"/>
      <c r="VYP826" s="14"/>
      <c r="VYQ826" s="14"/>
      <c r="VYR826" s="14"/>
      <c r="VYS826" s="14"/>
      <c r="VYT826" s="14"/>
      <c r="VYU826" s="14"/>
      <c r="VYV826" s="14"/>
      <c r="VYW826" s="14"/>
      <c r="VYX826" s="14"/>
      <c r="VYY826" s="14"/>
      <c r="VYZ826" s="14"/>
      <c r="VZA826" s="14"/>
      <c r="VZB826" s="14"/>
      <c r="VZC826" s="14"/>
      <c r="VZD826" s="14"/>
      <c r="VZE826" s="14"/>
      <c r="VZF826" s="14"/>
      <c r="VZG826" s="14"/>
      <c r="VZH826" s="14"/>
      <c r="VZI826" s="14"/>
      <c r="VZJ826" s="14"/>
      <c r="VZK826" s="14"/>
      <c r="VZL826" s="14"/>
      <c r="VZM826" s="14"/>
      <c r="VZN826" s="14"/>
      <c r="VZO826" s="14"/>
      <c r="VZP826" s="14"/>
      <c r="VZQ826" s="14"/>
      <c r="VZR826" s="14"/>
      <c r="VZS826" s="14"/>
      <c r="VZT826" s="14"/>
      <c r="VZU826" s="14"/>
      <c r="VZV826" s="14"/>
      <c r="VZW826" s="14"/>
      <c r="VZX826" s="14"/>
      <c r="VZY826" s="14"/>
      <c r="VZZ826" s="14"/>
      <c r="WAA826" s="14"/>
      <c r="WAB826" s="14"/>
      <c r="WAC826" s="14"/>
      <c r="WAD826" s="14"/>
      <c r="WAE826" s="14"/>
      <c r="WAF826" s="14"/>
      <c r="WAG826" s="14"/>
      <c r="WAH826" s="14"/>
      <c r="WAI826" s="14"/>
      <c r="WAJ826" s="14"/>
      <c r="WAK826" s="14"/>
      <c r="WAL826" s="14"/>
      <c r="WAM826" s="14"/>
      <c r="WAN826" s="14"/>
      <c r="WAO826" s="14"/>
      <c r="WAP826" s="14"/>
      <c r="WAQ826" s="14"/>
      <c r="WAR826" s="14"/>
      <c r="WAS826" s="14"/>
      <c r="WAT826" s="14"/>
      <c r="WAU826" s="14"/>
      <c r="WAV826" s="14"/>
      <c r="WAW826" s="14"/>
      <c r="WAX826" s="14"/>
      <c r="WAY826" s="14"/>
      <c r="WAZ826" s="14"/>
      <c r="WBA826" s="14"/>
      <c r="WBB826" s="14"/>
      <c r="WBC826" s="14"/>
      <c r="WBD826" s="14"/>
      <c r="WBE826" s="14"/>
      <c r="WBF826" s="14"/>
      <c r="WBG826" s="14"/>
      <c r="WBH826" s="14"/>
      <c r="WBI826" s="14"/>
      <c r="WBJ826" s="14"/>
      <c r="WBK826" s="14"/>
      <c r="WBL826" s="14"/>
      <c r="WBM826" s="14"/>
      <c r="WBN826" s="14"/>
      <c r="WBO826" s="14"/>
      <c r="WBP826" s="14"/>
      <c r="WBQ826" s="14"/>
      <c r="WBR826" s="14"/>
      <c r="WBS826" s="14"/>
      <c r="WBT826" s="14"/>
      <c r="WBU826" s="14"/>
      <c r="WBV826" s="14"/>
      <c r="WBW826" s="14"/>
      <c r="WBX826" s="14"/>
      <c r="WBY826" s="14"/>
      <c r="WBZ826" s="14"/>
      <c r="WCA826" s="14"/>
      <c r="WCB826" s="14"/>
      <c r="WCC826" s="14"/>
      <c r="WCD826" s="14"/>
      <c r="WCE826" s="14"/>
      <c r="WCF826" s="14"/>
      <c r="WCG826" s="14"/>
      <c r="WCH826" s="14"/>
      <c r="WCI826" s="14"/>
      <c r="WCJ826" s="14"/>
      <c r="WCK826" s="14"/>
      <c r="WCL826" s="14"/>
      <c r="WCM826" s="14"/>
      <c r="WCN826" s="14"/>
      <c r="WCO826" s="14"/>
      <c r="WCP826" s="14"/>
      <c r="WCQ826" s="14"/>
      <c r="WCR826" s="14"/>
      <c r="WCS826" s="14"/>
      <c r="WCT826" s="14"/>
      <c r="WCU826" s="14"/>
      <c r="WCV826" s="14"/>
      <c r="WCW826" s="14"/>
      <c r="WCX826" s="14"/>
      <c r="WCY826" s="14"/>
      <c r="WCZ826" s="14"/>
      <c r="WDA826" s="14"/>
      <c r="WDB826" s="14"/>
      <c r="WDC826" s="14"/>
      <c r="WDD826" s="14"/>
      <c r="WDE826" s="14"/>
      <c r="WDF826" s="14"/>
      <c r="WDG826" s="14"/>
      <c r="WDH826" s="14"/>
      <c r="WDI826" s="14"/>
      <c r="WDJ826" s="14"/>
      <c r="WDK826" s="14"/>
      <c r="WDL826" s="14"/>
      <c r="WDM826" s="14"/>
      <c r="WDN826" s="14"/>
      <c r="WDO826" s="14"/>
      <c r="WDP826" s="14"/>
      <c r="WDQ826" s="14"/>
      <c r="WDR826" s="14"/>
      <c r="WDS826" s="14"/>
      <c r="WDT826" s="14"/>
      <c r="WDU826" s="14"/>
      <c r="WDV826" s="14"/>
      <c r="WDW826" s="14"/>
      <c r="WDX826" s="14"/>
      <c r="WDY826" s="14"/>
      <c r="WDZ826" s="14"/>
      <c r="WEA826" s="14"/>
      <c r="WEB826" s="14"/>
      <c r="WEC826" s="14"/>
      <c r="WED826" s="14"/>
      <c r="WEE826" s="14"/>
      <c r="WEF826" s="14"/>
      <c r="WEG826" s="14"/>
      <c r="WEH826" s="14"/>
      <c r="WEI826" s="14"/>
      <c r="WEJ826" s="14"/>
      <c r="WEK826" s="14"/>
      <c r="WEL826" s="14"/>
      <c r="WEM826" s="14"/>
      <c r="WEN826" s="14"/>
      <c r="WEO826" s="14"/>
      <c r="WEP826" s="14"/>
      <c r="WEQ826" s="14"/>
      <c r="WER826" s="14"/>
      <c r="WES826" s="14"/>
      <c r="WET826" s="14"/>
      <c r="WEU826" s="14"/>
      <c r="WEV826" s="14"/>
      <c r="WEW826" s="14"/>
      <c r="WEX826" s="14"/>
      <c r="WEY826" s="14"/>
      <c r="WEZ826" s="14"/>
      <c r="WFA826" s="14"/>
      <c r="WFB826" s="14"/>
      <c r="WFC826" s="14"/>
      <c r="WFD826" s="14"/>
      <c r="WFE826" s="14"/>
      <c r="WFF826" s="14"/>
      <c r="WFG826" s="14"/>
      <c r="WFH826" s="14"/>
      <c r="WFI826" s="14"/>
      <c r="WFJ826" s="14"/>
      <c r="WFK826" s="14"/>
      <c r="WFL826" s="14"/>
      <c r="WFM826" s="14"/>
      <c r="WFN826" s="14"/>
      <c r="WFO826" s="14"/>
      <c r="WFP826" s="14"/>
      <c r="WFQ826" s="14"/>
      <c r="WFR826" s="14"/>
      <c r="WFS826" s="14"/>
      <c r="WFT826" s="14"/>
      <c r="WFU826" s="14"/>
      <c r="WFV826" s="14"/>
      <c r="WFW826" s="14"/>
      <c r="WFX826" s="14"/>
      <c r="WFY826" s="14"/>
      <c r="WFZ826" s="14"/>
      <c r="WGA826" s="14"/>
      <c r="WGB826" s="14"/>
      <c r="WGC826" s="14"/>
      <c r="WGD826" s="14"/>
      <c r="WGE826" s="14"/>
      <c r="WGF826" s="14"/>
      <c r="WGG826" s="14"/>
      <c r="WGH826" s="14"/>
      <c r="WGI826" s="14"/>
      <c r="WGJ826" s="14"/>
      <c r="WGK826" s="14"/>
      <c r="WGL826" s="14"/>
      <c r="WGM826" s="14"/>
      <c r="WGN826" s="14"/>
      <c r="WGO826" s="14"/>
      <c r="WGP826" s="14"/>
      <c r="WGQ826" s="14"/>
      <c r="WGR826" s="14"/>
      <c r="WGS826" s="14"/>
      <c r="WGT826" s="14"/>
      <c r="WGU826" s="14"/>
      <c r="WGV826" s="14"/>
      <c r="WGW826" s="14"/>
      <c r="WGX826" s="14"/>
      <c r="WGY826" s="14"/>
      <c r="WGZ826" s="14"/>
      <c r="WHA826" s="14"/>
      <c r="WHB826" s="14"/>
      <c r="WHC826" s="14"/>
      <c r="WHD826" s="14"/>
      <c r="WHE826" s="14"/>
      <c r="WHF826" s="14"/>
      <c r="WHG826" s="14"/>
      <c r="WHH826" s="14"/>
      <c r="WHI826" s="14"/>
      <c r="WHJ826" s="14"/>
      <c r="WHK826" s="14"/>
      <c r="WHL826" s="14"/>
      <c r="WHM826" s="14"/>
      <c r="WHN826" s="14"/>
      <c r="WHO826" s="14"/>
      <c r="WHP826" s="14"/>
      <c r="WHQ826" s="14"/>
      <c r="WHR826" s="14"/>
      <c r="WHS826" s="14"/>
      <c r="WHT826" s="14"/>
      <c r="WHU826" s="14"/>
      <c r="WHV826" s="14"/>
      <c r="WHW826" s="14"/>
      <c r="WHX826" s="14"/>
      <c r="WHY826" s="14"/>
      <c r="WHZ826" s="14"/>
      <c r="WIA826" s="14"/>
      <c r="WIB826" s="14"/>
      <c r="WIC826" s="14"/>
      <c r="WID826" s="14"/>
      <c r="WIE826" s="14"/>
      <c r="WIF826" s="14"/>
      <c r="WIG826" s="14"/>
      <c r="WIH826" s="14"/>
      <c r="WII826" s="14"/>
      <c r="WIJ826" s="14"/>
      <c r="WIK826" s="14"/>
      <c r="WIL826" s="14"/>
      <c r="WIM826" s="14"/>
      <c r="WIN826" s="14"/>
      <c r="WIO826" s="14"/>
      <c r="WIP826" s="14"/>
      <c r="WIQ826" s="14"/>
      <c r="WIR826" s="14"/>
      <c r="WIS826" s="14"/>
      <c r="WIT826" s="14"/>
      <c r="WIU826" s="14"/>
      <c r="WIV826" s="14"/>
      <c r="WIW826" s="14"/>
      <c r="WIX826" s="14"/>
      <c r="WIY826" s="14"/>
      <c r="WIZ826" s="14"/>
      <c r="WJA826" s="14"/>
      <c r="WJB826" s="14"/>
      <c r="WJC826" s="14"/>
      <c r="WJD826" s="14"/>
      <c r="WJE826" s="14"/>
      <c r="WJF826" s="14"/>
      <c r="WJG826" s="14"/>
      <c r="WJH826" s="14"/>
      <c r="WJI826" s="14"/>
      <c r="WJJ826" s="14"/>
      <c r="WJK826" s="14"/>
      <c r="WJL826" s="14"/>
      <c r="WJM826" s="14"/>
      <c r="WJN826" s="14"/>
      <c r="WJO826" s="14"/>
      <c r="WJP826" s="14"/>
      <c r="WJQ826" s="14"/>
      <c r="WJR826" s="14"/>
      <c r="WJS826" s="14"/>
      <c r="WJT826" s="14"/>
      <c r="WJU826" s="14"/>
      <c r="WJV826" s="14"/>
      <c r="WJW826" s="14"/>
      <c r="WJX826" s="14"/>
      <c r="WJY826" s="14"/>
      <c r="WJZ826" s="14"/>
      <c r="WKA826" s="14"/>
      <c r="WKB826" s="14"/>
      <c r="WKC826" s="14"/>
      <c r="WKD826" s="14"/>
      <c r="WKE826" s="14"/>
      <c r="WKF826" s="14"/>
      <c r="WKG826" s="14"/>
      <c r="WKH826" s="14"/>
      <c r="WKI826" s="14"/>
      <c r="WKJ826" s="14"/>
      <c r="WKK826" s="14"/>
      <c r="WKL826" s="14"/>
      <c r="WKM826" s="14"/>
      <c r="WKN826" s="14"/>
      <c r="WKO826" s="14"/>
      <c r="WKP826" s="14"/>
      <c r="WKQ826" s="14"/>
      <c r="WKR826" s="14"/>
      <c r="WKS826" s="14"/>
      <c r="WKT826" s="14"/>
      <c r="WKU826" s="14"/>
      <c r="WKV826" s="14"/>
      <c r="WKW826" s="14"/>
      <c r="WKX826" s="14"/>
      <c r="WKY826" s="14"/>
      <c r="WKZ826" s="14"/>
      <c r="WLA826" s="14"/>
      <c r="WLB826" s="14"/>
      <c r="WLC826" s="14"/>
      <c r="WLD826" s="14"/>
      <c r="WLE826" s="14"/>
      <c r="WLF826" s="14"/>
      <c r="WLG826" s="14"/>
      <c r="WLH826" s="14"/>
      <c r="WLI826" s="14"/>
      <c r="WLJ826" s="14"/>
      <c r="WLK826" s="14"/>
      <c r="WLL826" s="14"/>
      <c r="WLM826" s="14"/>
      <c r="WLN826" s="14"/>
      <c r="WLO826" s="14"/>
      <c r="WLP826" s="14"/>
      <c r="WLQ826" s="14"/>
      <c r="WLR826" s="14"/>
      <c r="WLS826" s="14"/>
      <c r="WLT826" s="14"/>
      <c r="WLU826" s="14"/>
      <c r="WLV826" s="14"/>
      <c r="WLW826" s="14"/>
      <c r="WLX826" s="14"/>
      <c r="WLY826" s="14"/>
      <c r="WLZ826" s="14"/>
      <c r="WMA826" s="14"/>
      <c r="WMB826" s="14"/>
      <c r="WMC826" s="14"/>
      <c r="WMD826" s="14"/>
      <c r="WME826" s="14"/>
      <c r="WMF826" s="14"/>
      <c r="WMG826" s="14"/>
      <c r="WMH826" s="14"/>
      <c r="WMI826" s="14"/>
      <c r="WMJ826" s="14"/>
      <c r="WMK826" s="14"/>
      <c r="WML826" s="14"/>
      <c r="WMM826" s="14"/>
      <c r="WMN826" s="14"/>
      <c r="WMO826" s="14"/>
      <c r="WMP826" s="14"/>
      <c r="WMQ826" s="14"/>
      <c r="WMR826" s="14"/>
      <c r="WMS826" s="14"/>
      <c r="WMT826" s="14"/>
      <c r="WMU826" s="14"/>
      <c r="WMV826" s="14"/>
      <c r="WMW826" s="14"/>
      <c r="WMX826" s="14"/>
      <c r="WMY826" s="14"/>
      <c r="WMZ826" s="14"/>
      <c r="WNA826" s="14"/>
      <c r="WNB826" s="14"/>
      <c r="WNC826" s="14"/>
      <c r="WND826" s="14"/>
      <c r="WNE826" s="14"/>
      <c r="WNF826" s="14"/>
      <c r="WNG826" s="14"/>
      <c r="WNH826" s="14"/>
      <c r="WNI826" s="14"/>
      <c r="WNJ826" s="14"/>
      <c r="WNK826" s="14"/>
      <c r="WNL826" s="14"/>
      <c r="WNM826" s="14"/>
      <c r="WNN826" s="14"/>
      <c r="WNO826" s="14"/>
      <c r="WNP826" s="14"/>
      <c r="WNQ826" s="14"/>
      <c r="WNR826" s="14"/>
      <c r="WNS826" s="14"/>
      <c r="WNT826" s="14"/>
      <c r="WNU826" s="14"/>
      <c r="WNV826" s="14"/>
      <c r="WNW826" s="14"/>
      <c r="WNX826" s="14"/>
      <c r="WNY826" s="14"/>
      <c r="WNZ826" s="14"/>
      <c r="WOA826" s="14"/>
      <c r="WOB826" s="14"/>
      <c r="WOC826" s="14"/>
      <c r="WOD826" s="14"/>
      <c r="WOE826" s="14"/>
      <c r="WOF826" s="14"/>
      <c r="WOG826" s="14"/>
      <c r="WOH826" s="14"/>
      <c r="WOI826" s="14"/>
      <c r="WOJ826" s="14"/>
      <c r="WOK826" s="14"/>
      <c r="WOL826" s="14"/>
      <c r="WOM826" s="14"/>
      <c r="WON826" s="14"/>
      <c r="WOO826" s="14"/>
      <c r="WOP826" s="14"/>
      <c r="WOQ826" s="14"/>
      <c r="WOR826" s="14"/>
      <c r="WOS826" s="14"/>
      <c r="WOT826" s="14"/>
      <c r="WOU826" s="14"/>
      <c r="WOV826" s="14"/>
      <c r="WOW826" s="14"/>
      <c r="WOX826" s="14"/>
      <c r="WOY826" s="14"/>
      <c r="WOZ826" s="14"/>
      <c r="WPA826" s="14"/>
      <c r="WPB826" s="14"/>
      <c r="WPC826" s="14"/>
      <c r="WPD826" s="14"/>
      <c r="WPE826" s="14"/>
      <c r="WPF826" s="14"/>
      <c r="WPG826" s="14"/>
      <c r="WPH826" s="14"/>
      <c r="WPI826" s="14"/>
      <c r="WPJ826" s="14"/>
      <c r="WPK826" s="14"/>
      <c r="WPL826" s="14"/>
      <c r="WPM826" s="14"/>
      <c r="WPN826" s="14"/>
      <c r="WPO826" s="14"/>
      <c r="WPP826" s="14"/>
      <c r="WPQ826" s="14"/>
      <c r="WPR826" s="14"/>
      <c r="WPS826" s="14"/>
      <c r="WPT826" s="14"/>
      <c r="WPU826" s="14"/>
      <c r="WPV826" s="14"/>
      <c r="WPW826" s="14"/>
      <c r="WPX826" s="14"/>
      <c r="WPY826" s="14"/>
      <c r="WPZ826" s="14"/>
      <c r="WQA826" s="14"/>
      <c r="WQB826" s="14"/>
      <c r="WQC826" s="14"/>
      <c r="WQD826" s="14"/>
      <c r="WQE826" s="14"/>
      <c r="WQF826" s="14"/>
      <c r="WQG826" s="14"/>
      <c r="WQH826" s="14"/>
      <c r="WQI826" s="14"/>
      <c r="WQJ826" s="14"/>
      <c r="WQK826" s="14"/>
      <c r="WQL826" s="14"/>
      <c r="WQM826" s="14"/>
      <c r="WQN826" s="14"/>
      <c r="WQO826" s="14"/>
      <c r="WQP826" s="14"/>
      <c r="WQQ826" s="14"/>
      <c r="WQR826" s="14"/>
      <c r="WQS826" s="14"/>
      <c r="WQT826" s="14"/>
      <c r="WQU826" s="14"/>
      <c r="WQV826" s="14"/>
      <c r="WQW826" s="14"/>
      <c r="WQX826" s="14"/>
      <c r="WQY826" s="14"/>
      <c r="WQZ826" s="14"/>
      <c r="WRA826" s="14"/>
      <c r="WRB826" s="14"/>
      <c r="WRC826" s="14"/>
      <c r="WRD826" s="14"/>
      <c r="WRE826" s="14"/>
      <c r="WRF826" s="14"/>
      <c r="WRG826" s="14"/>
      <c r="WRH826" s="14"/>
      <c r="WRI826" s="14"/>
      <c r="WRJ826" s="14"/>
      <c r="WRK826" s="14"/>
      <c r="WRL826" s="14"/>
      <c r="WRM826" s="14"/>
      <c r="WRN826" s="14"/>
      <c r="WRO826" s="14"/>
      <c r="WRP826" s="14"/>
      <c r="WRQ826" s="14"/>
      <c r="WRR826" s="14"/>
      <c r="WRS826" s="14"/>
      <c r="WRT826" s="14"/>
      <c r="WRU826" s="14"/>
      <c r="WRV826" s="14"/>
      <c r="WRW826" s="14"/>
      <c r="WRX826" s="14"/>
      <c r="WRY826" s="14"/>
      <c r="WRZ826" s="14"/>
      <c r="WSA826" s="14"/>
      <c r="WSB826" s="14"/>
      <c r="WSC826" s="14"/>
      <c r="WSD826" s="14"/>
      <c r="WSE826" s="14"/>
      <c r="WSF826" s="14"/>
      <c r="WSG826" s="14"/>
      <c r="WSH826" s="14"/>
      <c r="WSI826" s="14"/>
      <c r="WSJ826" s="14"/>
      <c r="WSK826" s="14"/>
      <c r="WSL826" s="14"/>
      <c r="WSM826" s="14"/>
      <c r="WSN826" s="14"/>
      <c r="WSO826" s="14"/>
      <c r="WSP826" s="14"/>
      <c r="WSQ826" s="14"/>
      <c r="WSR826" s="14"/>
      <c r="WSS826" s="14"/>
      <c r="WST826" s="14"/>
      <c r="WSU826" s="14"/>
      <c r="WSV826" s="14"/>
      <c r="WSW826" s="14"/>
      <c r="WSX826" s="14"/>
      <c r="WSY826" s="14"/>
      <c r="WSZ826" s="14"/>
      <c r="WTA826" s="14"/>
      <c r="WTB826" s="14"/>
      <c r="WTC826" s="14"/>
      <c r="WTD826" s="14"/>
      <c r="WTE826" s="14"/>
      <c r="WTF826" s="14"/>
      <c r="WTG826" s="14"/>
      <c r="WTH826" s="14"/>
      <c r="WTI826" s="14"/>
      <c r="WTJ826" s="14"/>
      <c r="WTK826" s="14"/>
      <c r="WTL826" s="14"/>
      <c r="WTM826" s="14"/>
      <c r="WTN826" s="14"/>
      <c r="WTO826" s="14"/>
      <c r="WTP826" s="14"/>
      <c r="WTQ826" s="14"/>
      <c r="WTR826" s="14"/>
      <c r="WTS826" s="14"/>
      <c r="WTT826" s="14"/>
      <c r="WTU826" s="14"/>
      <c r="WTV826" s="14"/>
      <c r="WTW826" s="14"/>
      <c r="WTX826" s="14"/>
      <c r="WTY826" s="14"/>
      <c r="WTZ826" s="14"/>
      <c r="WUA826" s="14"/>
      <c r="WUB826" s="14"/>
      <c r="WUC826" s="14"/>
      <c r="WUD826" s="14"/>
      <c r="WUE826" s="14"/>
      <c r="WUF826" s="14"/>
      <c r="WUG826" s="14"/>
      <c r="WUH826" s="14"/>
      <c r="WUI826" s="14"/>
      <c r="WUJ826" s="14"/>
      <c r="WUK826" s="14"/>
      <c r="WUL826" s="14"/>
      <c r="WUM826" s="14"/>
      <c r="WUN826" s="14"/>
      <c r="WUO826" s="14"/>
      <c r="WUP826" s="14"/>
      <c r="WUQ826" s="14"/>
      <c r="WUR826" s="14"/>
      <c r="WUS826" s="14"/>
      <c r="WUT826" s="14"/>
      <c r="WUU826" s="14"/>
      <c r="WUV826" s="14"/>
      <c r="WUW826" s="14"/>
      <c r="WUX826" s="14"/>
      <c r="WUY826" s="14"/>
      <c r="WUZ826" s="14"/>
      <c r="WVA826" s="14"/>
      <c r="WVB826" s="14"/>
      <c r="WVC826" s="14"/>
      <c r="WVD826" s="14"/>
      <c r="WVE826" s="14"/>
      <c r="WVF826" s="14"/>
      <c r="WVG826" s="14"/>
      <c r="WVH826" s="14"/>
      <c r="WVI826" s="14"/>
      <c r="WVJ826" s="14"/>
      <c r="WVK826" s="14"/>
      <c r="WVL826" s="14"/>
      <c r="WVM826" s="14"/>
      <c r="WVN826" s="14"/>
      <c r="WVO826" s="14"/>
      <c r="WVP826" s="14"/>
      <c r="WVQ826" s="14"/>
      <c r="WVR826" s="14"/>
      <c r="WVS826" s="14"/>
      <c r="WVT826" s="14"/>
      <c r="WVU826" s="14"/>
      <c r="WVV826" s="14"/>
      <c r="WVW826" s="14"/>
      <c r="WVX826" s="14"/>
      <c r="WVY826" s="14"/>
      <c r="WVZ826" s="14"/>
      <c r="WWA826" s="14"/>
      <c r="WWB826" s="14"/>
      <c r="WWC826" s="14"/>
      <c r="WWD826" s="14"/>
      <c r="WWE826" s="14"/>
      <c r="WWF826" s="14"/>
      <c r="WWG826" s="14"/>
      <c r="WWH826" s="14"/>
      <c r="WWI826" s="14"/>
      <c r="WWJ826" s="14"/>
      <c r="WWK826" s="14"/>
      <c r="WWL826" s="14"/>
      <c r="WWM826" s="14"/>
      <c r="WWN826" s="14"/>
      <c r="WWO826" s="14"/>
      <c r="WWP826" s="14"/>
      <c r="WWQ826" s="14"/>
      <c r="WWR826" s="14"/>
      <c r="WWS826" s="14"/>
      <c r="WWT826" s="14"/>
      <c r="WWU826" s="14"/>
      <c r="WWV826" s="14"/>
      <c r="WWW826" s="14"/>
      <c r="WWX826" s="14"/>
      <c r="WWY826" s="14"/>
      <c r="WWZ826" s="14"/>
      <c r="WXA826" s="14"/>
      <c r="WXB826" s="14"/>
      <c r="WXC826" s="14"/>
      <c r="WXD826" s="14"/>
      <c r="WXE826" s="14"/>
      <c r="WXF826" s="14"/>
      <c r="WXG826" s="14"/>
      <c r="WXH826" s="14"/>
      <c r="WXI826" s="14"/>
      <c r="WXJ826" s="14"/>
      <c r="WXK826" s="14"/>
      <c r="WXL826" s="14"/>
      <c r="WXM826" s="14"/>
      <c r="WXN826" s="14"/>
      <c r="WXO826" s="14"/>
      <c r="WXP826" s="14"/>
      <c r="WXQ826" s="14"/>
      <c r="WXR826" s="14"/>
      <c r="WXS826" s="14"/>
      <c r="WXT826" s="14"/>
      <c r="WXU826" s="14"/>
      <c r="WXV826" s="14"/>
      <c r="WXW826" s="14"/>
      <c r="WXX826" s="14"/>
      <c r="WXY826" s="14"/>
      <c r="WXZ826" s="14"/>
      <c r="WYA826" s="14"/>
      <c r="WYB826" s="14"/>
      <c r="WYC826" s="14"/>
      <c r="WYD826" s="14"/>
      <c r="WYE826" s="14"/>
      <c r="WYF826" s="14"/>
      <c r="WYG826" s="14"/>
      <c r="WYH826" s="14"/>
      <c r="WYI826" s="14"/>
      <c r="WYJ826" s="14"/>
      <c r="WYK826" s="14"/>
      <c r="WYL826" s="14"/>
      <c r="WYM826" s="14"/>
      <c r="WYN826" s="14"/>
      <c r="WYO826" s="14"/>
      <c r="WYP826" s="14"/>
      <c r="WYQ826" s="14"/>
      <c r="WYR826" s="14"/>
      <c r="WYS826" s="14"/>
      <c r="WYT826" s="14"/>
      <c r="WYU826" s="14"/>
      <c r="WYV826" s="14"/>
      <c r="WYW826" s="14"/>
      <c r="WYX826" s="14"/>
      <c r="WYY826" s="14"/>
      <c r="WYZ826" s="14"/>
      <c r="WZA826" s="14"/>
      <c r="WZB826" s="14"/>
      <c r="WZC826" s="14"/>
      <c r="WZD826" s="14"/>
      <c r="WZE826" s="14"/>
      <c r="WZF826" s="14"/>
      <c r="WZG826" s="14"/>
      <c r="WZH826" s="14"/>
      <c r="WZI826" s="14"/>
      <c r="WZJ826" s="14"/>
      <c r="WZK826" s="14"/>
      <c r="WZL826" s="14"/>
      <c r="WZM826" s="14"/>
      <c r="WZN826" s="14"/>
      <c r="WZO826" s="14"/>
      <c r="WZP826" s="14"/>
      <c r="WZQ826" s="14"/>
      <c r="WZR826" s="14"/>
      <c r="WZS826" s="14"/>
      <c r="WZT826" s="14"/>
      <c r="WZU826" s="14"/>
      <c r="WZV826" s="14"/>
      <c r="WZW826" s="14"/>
      <c r="WZX826" s="14"/>
      <c r="WZY826" s="14"/>
      <c r="WZZ826" s="14"/>
      <c r="XAA826" s="14"/>
      <c r="XAB826" s="14"/>
      <c r="XAC826" s="14"/>
      <c r="XAD826" s="14"/>
      <c r="XAE826" s="14"/>
      <c r="XAF826" s="14"/>
      <c r="XAG826" s="14"/>
      <c r="XAH826" s="14"/>
      <c r="XAI826" s="14"/>
      <c r="XAJ826" s="14"/>
      <c r="XAK826" s="14"/>
      <c r="XAL826" s="14"/>
      <c r="XAM826" s="14"/>
      <c r="XAN826" s="14"/>
      <c r="XAO826" s="14"/>
      <c r="XAP826" s="14"/>
      <c r="XAQ826" s="14"/>
      <c r="XAR826" s="14"/>
      <c r="XAS826" s="14"/>
      <c r="XAT826" s="14"/>
      <c r="XAU826" s="14"/>
      <c r="XAV826" s="14"/>
      <c r="XAW826" s="14"/>
      <c r="XAX826" s="14"/>
      <c r="XAY826" s="14"/>
      <c r="XAZ826" s="14"/>
      <c r="XBA826" s="14"/>
      <c r="XBB826" s="14"/>
      <c r="XBC826" s="14"/>
      <c r="XBD826" s="14"/>
      <c r="XBE826" s="14"/>
      <c r="XBF826" s="14"/>
      <c r="XBG826" s="14"/>
      <c r="XBH826" s="14"/>
      <c r="XBI826" s="14"/>
      <c r="XBJ826" s="14"/>
      <c r="XBK826" s="14"/>
      <c r="XBL826" s="14"/>
      <c r="XBM826" s="14"/>
      <c r="XBN826" s="14"/>
      <c r="XBO826" s="14"/>
      <c r="XBP826" s="14"/>
      <c r="XBQ826" s="14"/>
      <c r="XBR826" s="14"/>
      <c r="XBS826" s="14"/>
      <c r="XBT826" s="14"/>
      <c r="XBU826" s="14"/>
      <c r="XBV826" s="14"/>
      <c r="XBW826" s="14"/>
      <c r="XBX826" s="14"/>
      <c r="XBY826" s="14"/>
      <c r="XBZ826" s="14"/>
      <c r="XCA826" s="14"/>
      <c r="XCB826" s="14"/>
      <c r="XCC826" s="14"/>
      <c r="XCD826" s="14"/>
      <c r="XCE826" s="14"/>
      <c r="XCF826" s="14"/>
      <c r="XCG826" s="14"/>
      <c r="XCH826" s="14"/>
      <c r="XCI826" s="14"/>
      <c r="XCJ826" s="14"/>
      <c r="XCK826" s="14"/>
      <c r="XCL826" s="14"/>
      <c r="XCM826" s="14"/>
      <c r="XCN826" s="14"/>
      <c r="XCO826" s="14"/>
      <c r="XCP826" s="14"/>
      <c r="XCQ826" s="14"/>
      <c r="XCR826" s="14"/>
      <c r="XCS826" s="14"/>
      <c r="XCT826" s="14"/>
      <c r="XCU826" s="14"/>
      <c r="XCV826" s="14"/>
      <c r="XCW826" s="14"/>
      <c r="XCX826" s="14"/>
      <c r="XCY826" s="14"/>
      <c r="XCZ826" s="14"/>
      <c r="XDA826" s="14"/>
      <c r="XDB826" s="14"/>
      <c r="XDC826" s="14"/>
      <c r="XDD826" s="14"/>
      <c r="XDE826" s="14"/>
      <c r="XDF826" s="14"/>
      <c r="XDG826" s="14"/>
      <c r="XDH826" s="14"/>
      <c r="XDI826" s="14"/>
      <c r="XDJ826" s="14"/>
      <c r="XDK826" s="14"/>
      <c r="XDL826" s="14"/>
      <c r="XDM826" s="14"/>
      <c r="XDN826" s="14"/>
      <c r="XDO826" s="14"/>
      <c r="XDP826" s="14"/>
      <c r="XDQ826" s="14"/>
      <c r="XDR826" s="14"/>
      <c r="XDS826" s="14"/>
      <c r="XDT826" s="14"/>
      <c r="XDU826" s="14"/>
      <c r="XDV826" s="14"/>
      <c r="XDW826" s="14"/>
      <c r="XDX826" s="14"/>
      <c r="XDY826" s="14"/>
      <c r="XDZ826" s="14"/>
      <c r="XEA826" s="14"/>
      <c r="XEB826" s="14"/>
      <c r="XEC826" s="14"/>
      <c r="XED826" s="14"/>
      <c r="XEE826" s="14"/>
      <c r="XEF826" s="14"/>
      <c r="XEG826" s="14"/>
      <c r="XEH826" s="14"/>
      <c r="XEI826" s="14"/>
      <c r="XEJ826" s="14"/>
      <c r="XEK826" s="14"/>
      <c r="XEL826" s="14"/>
      <c r="XEM826" s="14"/>
      <c r="XEN826" s="14"/>
      <c r="XEO826" s="14"/>
      <c r="XEP826" s="14"/>
      <c r="XEQ826" s="14"/>
      <c r="XER826" s="14"/>
      <c r="XES826" s="14"/>
      <c r="XET826" s="14"/>
      <c r="XEU826" s="14"/>
      <c r="XEV826" s="14"/>
      <c r="XEW826" s="14"/>
      <c r="XEX826" s="14"/>
      <c r="XEY826" s="14"/>
      <c r="XEZ826" s="14"/>
    </row>
    <row r="827" spans="1:16380" ht="22.5" hidden="1" customHeight="1" x14ac:dyDescent="0.25">
      <c r="A827" s="83"/>
      <c r="B827" s="26"/>
      <c r="C827" s="169" t="s">
        <v>1204</v>
      </c>
      <c r="D827" s="26"/>
      <c r="E827" s="83"/>
      <c r="F827" s="83"/>
      <c r="G827" s="26"/>
      <c r="H827" s="26"/>
      <c r="I827" s="174">
        <f>SUM(I828:I936)</f>
        <v>98930.290000000023</v>
      </c>
      <c r="J827" s="174">
        <f t="shared" ref="J827:AB827" si="220">SUM(J828:J936)</f>
        <v>89026.199999999968</v>
      </c>
      <c r="K827" s="174">
        <f t="shared" si="220"/>
        <v>87687.199999999953</v>
      </c>
      <c r="L827" s="123">
        <f t="shared" si="220"/>
        <v>3689</v>
      </c>
      <c r="M827" s="174">
        <f t="shared" si="220"/>
        <v>205936131.41</v>
      </c>
      <c r="N827" s="174"/>
      <c r="O827" s="174"/>
      <c r="P827" s="174"/>
      <c r="Q827" s="174">
        <f>M827</f>
        <v>205936131.41</v>
      </c>
      <c r="R827" s="174">
        <f t="shared" si="220"/>
        <v>91735960.64000003</v>
      </c>
      <c r="S827" s="123"/>
      <c r="T827" s="174"/>
      <c r="U827" s="174">
        <f t="shared" si="220"/>
        <v>17989.98</v>
      </c>
      <c r="V827" s="174">
        <f t="shared" si="220"/>
        <v>111313719.05999999</v>
      </c>
      <c r="W827" s="174"/>
      <c r="X827" s="174"/>
      <c r="Y827" s="174">
        <f t="shared" si="220"/>
        <v>648</v>
      </c>
      <c r="Z827" s="174">
        <f t="shared" si="220"/>
        <v>2039904</v>
      </c>
      <c r="AA827" s="174">
        <f t="shared" si="220"/>
        <v>316.23</v>
      </c>
      <c r="AB827" s="174">
        <f t="shared" si="220"/>
        <v>846547.71000000008</v>
      </c>
      <c r="AC827" s="174"/>
      <c r="AD827" s="174"/>
      <c r="AE827" s="174"/>
      <c r="AF827" s="174"/>
      <c r="AG827" s="182"/>
      <c r="AH827" s="158"/>
      <c r="AI827" s="175"/>
      <c r="AJ827" s="162"/>
      <c r="AK827" s="15"/>
      <c r="AL827" s="15"/>
      <c r="AM827" s="15"/>
      <c r="AN827" s="183"/>
      <c r="AO827" s="15"/>
      <c r="AP827" s="16"/>
    </row>
    <row r="828" spans="1:16380" ht="22.5" hidden="1" customHeight="1" x14ac:dyDescent="0.25">
      <c r="A828" s="83" t="str">
        <f t="shared" ref="A828:A888" si="221">AM828</f>
        <v>775.</v>
      </c>
      <c r="B828" s="26">
        <v>1505</v>
      </c>
      <c r="C828" s="40" t="s">
        <v>1409</v>
      </c>
      <c r="D828" s="26">
        <v>1955</v>
      </c>
      <c r="E828" s="83" t="s">
        <v>2957</v>
      </c>
      <c r="F828" s="83" t="s">
        <v>2959</v>
      </c>
      <c r="G828" s="26">
        <v>2</v>
      </c>
      <c r="H828" s="26">
        <v>1</v>
      </c>
      <c r="I828" s="178">
        <v>462.2</v>
      </c>
      <c r="J828" s="178">
        <v>416.8</v>
      </c>
      <c r="K828" s="178">
        <v>416.8</v>
      </c>
      <c r="L828" s="187">
        <v>24</v>
      </c>
      <c r="M828" s="186">
        <f t="shared" ref="M828:M840" si="222">R828+T828+V828+X828+Z828+AB828+AE828+AF828</f>
        <v>2872281.4</v>
      </c>
      <c r="N828" s="186"/>
      <c r="O828" s="186"/>
      <c r="P828" s="186"/>
      <c r="Q828" s="176">
        <f t="shared" ref="Q828:Q840" si="223">M828</f>
        <v>2872281.4</v>
      </c>
      <c r="R828" s="178"/>
      <c r="S828" s="26"/>
      <c r="T828" s="178"/>
      <c r="U828" s="178">
        <v>381.8</v>
      </c>
      <c r="V828" s="178">
        <f>U828*7523</f>
        <v>2872281.4</v>
      </c>
      <c r="W828" s="178"/>
      <c r="X828" s="176"/>
      <c r="Y828" s="178"/>
      <c r="Z828" s="178"/>
      <c r="AA828" s="178"/>
      <c r="AB828" s="178"/>
      <c r="AC828" s="178"/>
      <c r="AD828" s="178"/>
      <c r="AE828" s="178"/>
      <c r="AF828" s="178"/>
      <c r="AG828" s="317">
        <v>2025</v>
      </c>
      <c r="AH828" s="158"/>
      <c r="AI828" s="175"/>
      <c r="AJ828" s="162"/>
      <c r="AK828" s="15">
        <f t="shared" si="207"/>
        <v>775</v>
      </c>
      <c r="AL828" s="15" t="s">
        <v>155</v>
      </c>
      <c r="AM828" s="15" t="str">
        <f t="shared" si="208"/>
        <v>775.</v>
      </c>
      <c r="AN828" s="179"/>
      <c r="AO828" s="15"/>
      <c r="AP828" s="16"/>
    </row>
    <row r="829" spans="1:16380" ht="22.5" hidden="1" customHeight="1" x14ac:dyDescent="0.25">
      <c r="A829" s="83" t="str">
        <f t="shared" si="221"/>
        <v>776.</v>
      </c>
      <c r="B829" s="26">
        <v>1516</v>
      </c>
      <c r="C829" s="40" t="s">
        <v>1411</v>
      </c>
      <c r="D829" s="26">
        <v>1966</v>
      </c>
      <c r="E829" s="83" t="s">
        <v>2957</v>
      </c>
      <c r="F829" s="83" t="s">
        <v>2959</v>
      </c>
      <c r="G829" s="26">
        <v>2</v>
      </c>
      <c r="H829" s="26">
        <v>1</v>
      </c>
      <c r="I829" s="178">
        <v>351.4</v>
      </c>
      <c r="J829" s="178">
        <v>305.60000000000002</v>
      </c>
      <c r="K829" s="178">
        <v>305.60000000000002</v>
      </c>
      <c r="L829" s="187">
        <v>18</v>
      </c>
      <c r="M829" s="186">
        <f t="shared" si="222"/>
        <v>2330249.25</v>
      </c>
      <c r="N829" s="186"/>
      <c r="O829" s="186"/>
      <c r="P829" s="186"/>
      <c r="Q829" s="176">
        <f t="shared" si="223"/>
        <v>2330249.25</v>
      </c>
      <c r="R829" s="178"/>
      <c r="S829" s="26"/>
      <c r="T829" s="178"/>
      <c r="U829" s="178">
        <v>309.75</v>
      </c>
      <c r="V829" s="178">
        <f>U829*7523</f>
        <v>2330249.25</v>
      </c>
      <c r="W829" s="178"/>
      <c r="X829" s="176"/>
      <c r="Y829" s="178"/>
      <c r="Z829" s="178"/>
      <c r="AA829" s="178"/>
      <c r="AB829" s="178"/>
      <c r="AC829" s="178"/>
      <c r="AD829" s="178"/>
      <c r="AE829" s="178"/>
      <c r="AF829" s="178"/>
      <c r="AG829" s="317">
        <v>2025</v>
      </c>
      <c r="AH829" s="158"/>
      <c r="AI829" s="175"/>
      <c r="AJ829" s="162"/>
      <c r="AK829" s="15">
        <f t="shared" si="207"/>
        <v>776</v>
      </c>
      <c r="AL829" s="15" t="s">
        <v>155</v>
      </c>
      <c r="AM829" s="15" t="str">
        <f t="shared" si="208"/>
        <v>776.</v>
      </c>
      <c r="AN829" s="179"/>
      <c r="AO829" s="15"/>
      <c r="AP829" s="16"/>
    </row>
    <row r="830" spans="1:16380" ht="22.5" hidden="1" customHeight="1" x14ac:dyDescent="0.25">
      <c r="A830" s="83" t="str">
        <f t="shared" si="221"/>
        <v>777.</v>
      </c>
      <c r="B830" s="26">
        <v>1522</v>
      </c>
      <c r="C830" s="40" t="s">
        <v>1412</v>
      </c>
      <c r="D830" s="26">
        <v>1966</v>
      </c>
      <c r="E830" s="83" t="s">
        <v>2957</v>
      </c>
      <c r="F830" s="83" t="s">
        <v>2959</v>
      </c>
      <c r="G830" s="26">
        <v>2</v>
      </c>
      <c r="H830" s="26">
        <v>2</v>
      </c>
      <c r="I830" s="178">
        <v>559.6</v>
      </c>
      <c r="J830" s="178">
        <v>510.4</v>
      </c>
      <c r="K830" s="178">
        <v>510.4</v>
      </c>
      <c r="L830" s="187">
        <v>21</v>
      </c>
      <c r="M830" s="186">
        <f t="shared" si="222"/>
        <v>206088.09</v>
      </c>
      <c r="N830" s="186"/>
      <c r="O830" s="186"/>
      <c r="P830" s="186"/>
      <c r="Q830" s="176">
        <f t="shared" si="223"/>
        <v>206088.09</v>
      </c>
      <c r="R830" s="186">
        <v>206088.09</v>
      </c>
      <c r="S830" s="187"/>
      <c r="T830" s="186"/>
      <c r="U830" s="186"/>
      <c r="V830" s="186"/>
      <c r="W830" s="186"/>
      <c r="X830" s="186"/>
      <c r="Y830" s="186"/>
      <c r="Z830" s="186"/>
      <c r="AA830" s="186"/>
      <c r="AB830" s="186"/>
      <c r="AC830" s="178"/>
      <c r="AD830" s="178"/>
      <c r="AE830" s="176"/>
      <c r="AF830" s="186"/>
      <c r="AG830" s="317">
        <v>2025</v>
      </c>
      <c r="AH830" s="158"/>
      <c r="AI830" s="175"/>
      <c r="AJ830" s="162"/>
      <c r="AK830" s="15">
        <f t="shared" si="207"/>
        <v>777</v>
      </c>
      <c r="AL830" s="15" t="s">
        <v>155</v>
      </c>
      <c r="AM830" s="15" t="str">
        <f t="shared" si="208"/>
        <v>777.</v>
      </c>
      <c r="AN830" s="179"/>
      <c r="AO830" s="15"/>
      <c r="AP830" s="16"/>
    </row>
    <row r="831" spans="1:16380" ht="22.5" hidden="1" customHeight="1" x14ac:dyDescent="0.25">
      <c r="A831" s="83" t="str">
        <f t="shared" si="221"/>
        <v>778.</v>
      </c>
      <c r="B831" s="26">
        <v>1587</v>
      </c>
      <c r="C831" s="41" t="s">
        <v>359</v>
      </c>
      <c r="D831" s="26">
        <v>1968</v>
      </c>
      <c r="E831" s="83" t="s">
        <v>2957</v>
      </c>
      <c r="F831" s="83" t="s">
        <v>2959</v>
      </c>
      <c r="G831" s="26">
        <v>2</v>
      </c>
      <c r="H831" s="26">
        <v>3</v>
      </c>
      <c r="I831" s="178">
        <v>1041.9000000000001</v>
      </c>
      <c r="J831" s="176">
        <v>960.2</v>
      </c>
      <c r="K831" s="178">
        <v>960.2</v>
      </c>
      <c r="L831" s="187">
        <v>44</v>
      </c>
      <c r="M831" s="186">
        <f t="shared" si="222"/>
        <v>4253570.9400000004</v>
      </c>
      <c r="N831" s="186"/>
      <c r="O831" s="186"/>
      <c r="P831" s="186"/>
      <c r="Q831" s="176">
        <f t="shared" si="223"/>
        <v>4253570.9400000004</v>
      </c>
      <c r="R831" s="186">
        <f>488893.08+922465.18+2842212.68</f>
        <v>4253570.9400000004</v>
      </c>
      <c r="S831" s="187"/>
      <c r="T831" s="186"/>
      <c r="U831" s="186"/>
      <c r="V831" s="186"/>
      <c r="W831" s="186"/>
      <c r="X831" s="186"/>
      <c r="Y831" s="186"/>
      <c r="Z831" s="186"/>
      <c r="AA831" s="186"/>
      <c r="AB831" s="186"/>
      <c r="AC831" s="186"/>
      <c r="AD831" s="186"/>
      <c r="AE831" s="186"/>
      <c r="AF831" s="186"/>
      <c r="AG831" s="317">
        <v>2025</v>
      </c>
      <c r="AH831" s="158"/>
      <c r="AI831" s="175"/>
      <c r="AJ831" s="162"/>
      <c r="AK831" s="15">
        <f t="shared" si="207"/>
        <v>778</v>
      </c>
      <c r="AL831" s="15" t="s">
        <v>155</v>
      </c>
      <c r="AM831" s="15" t="str">
        <f t="shared" si="208"/>
        <v>778.</v>
      </c>
      <c r="AN831" s="179"/>
      <c r="AO831" s="15"/>
      <c r="AP831" s="16"/>
    </row>
    <row r="832" spans="1:16380" ht="22.5" hidden="1" customHeight="1" x14ac:dyDescent="0.25">
      <c r="A832" s="83" t="str">
        <f t="shared" si="221"/>
        <v>779.</v>
      </c>
      <c r="B832" s="26">
        <v>1588</v>
      </c>
      <c r="C832" s="40" t="s">
        <v>1158</v>
      </c>
      <c r="D832" s="26">
        <v>1971</v>
      </c>
      <c r="E832" s="83" t="s">
        <v>2957</v>
      </c>
      <c r="F832" s="83" t="s">
        <v>2959</v>
      </c>
      <c r="G832" s="26">
        <v>5</v>
      </c>
      <c r="H832" s="26">
        <v>4</v>
      </c>
      <c r="I832" s="178">
        <v>3719.6</v>
      </c>
      <c r="J832" s="176">
        <v>3389.1</v>
      </c>
      <c r="K832" s="178">
        <v>2507.4</v>
      </c>
      <c r="L832" s="187">
        <v>113</v>
      </c>
      <c r="M832" s="186">
        <f t="shared" si="222"/>
        <v>890131.71000000008</v>
      </c>
      <c r="N832" s="186"/>
      <c r="O832" s="186"/>
      <c r="P832" s="186"/>
      <c r="Q832" s="176">
        <f t="shared" si="223"/>
        <v>890131.71000000008</v>
      </c>
      <c r="R832" s="178">
        <v>890131.71000000008</v>
      </c>
      <c r="S832" s="26"/>
      <c r="T832" s="178"/>
      <c r="U832" s="178"/>
      <c r="V832" s="178"/>
      <c r="W832" s="178"/>
      <c r="X832" s="176"/>
      <c r="Y832" s="178"/>
      <c r="Z832" s="178"/>
      <c r="AA832" s="178"/>
      <c r="AB832" s="178"/>
      <c r="AC832" s="178"/>
      <c r="AD832" s="178"/>
      <c r="AE832" s="178"/>
      <c r="AF832" s="178"/>
      <c r="AG832" s="317">
        <v>2025</v>
      </c>
      <c r="AH832" s="158"/>
      <c r="AI832" s="175"/>
      <c r="AJ832" s="162"/>
      <c r="AK832" s="15">
        <f t="shared" si="207"/>
        <v>779</v>
      </c>
      <c r="AL832" s="15" t="s">
        <v>155</v>
      </c>
      <c r="AM832" s="15" t="str">
        <f t="shared" si="208"/>
        <v>779.</v>
      </c>
      <c r="AN832" s="179"/>
      <c r="AO832" s="15"/>
      <c r="AP832" s="16"/>
    </row>
    <row r="833" spans="1:16380" ht="22.5" hidden="1" customHeight="1" x14ac:dyDescent="0.25">
      <c r="A833" s="83" t="str">
        <f t="shared" si="221"/>
        <v>780.</v>
      </c>
      <c r="B833" s="26">
        <v>1590</v>
      </c>
      <c r="C833" s="40" t="s">
        <v>1424</v>
      </c>
      <c r="D833" s="26">
        <v>1967</v>
      </c>
      <c r="E833" s="83" t="s">
        <v>2957</v>
      </c>
      <c r="F833" s="83" t="s">
        <v>2959</v>
      </c>
      <c r="G833" s="26">
        <v>5</v>
      </c>
      <c r="H833" s="26">
        <v>4</v>
      </c>
      <c r="I833" s="178">
        <v>3469.3</v>
      </c>
      <c r="J833" s="178">
        <v>3146.3</v>
      </c>
      <c r="K833" s="178">
        <v>3146.3</v>
      </c>
      <c r="L833" s="26">
        <v>129</v>
      </c>
      <c r="M833" s="186">
        <f t="shared" si="222"/>
        <v>1091766</v>
      </c>
      <c r="N833" s="186"/>
      <c r="O833" s="186"/>
      <c r="P833" s="186"/>
      <c r="Q833" s="176">
        <f t="shared" si="223"/>
        <v>1091766</v>
      </c>
      <c r="R833" s="178">
        <f>868842+222924</f>
        <v>1091766</v>
      </c>
      <c r="S833" s="26"/>
      <c r="T833" s="178"/>
      <c r="U833" s="178"/>
      <c r="V833" s="178"/>
      <c r="W833" s="178"/>
      <c r="X833" s="178"/>
      <c r="Y833" s="178"/>
      <c r="Z833" s="178"/>
      <c r="AA833" s="178"/>
      <c r="AB833" s="178"/>
      <c r="AC833" s="178"/>
      <c r="AD833" s="178"/>
      <c r="AE833" s="178"/>
      <c r="AF833" s="178"/>
      <c r="AG833" s="317">
        <v>2025</v>
      </c>
      <c r="AH833" s="158"/>
      <c r="AI833" s="175"/>
      <c r="AJ833" s="162"/>
      <c r="AK833" s="15">
        <f t="shared" si="207"/>
        <v>780</v>
      </c>
      <c r="AL833" s="15" t="s">
        <v>155</v>
      </c>
      <c r="AM833" s="15" t="str">
        <f t="shared" si="208"/>
        <v>780.</v>
      </c>
      <c r="AN833" s="179"/>
      <c r="AO833" s="15"/>
      <c r="AP833" s="16"/>
    </row>
    <row r="834" spans="1:16380" ht="22.5" hidden="1" customHeight="1" x14ac:dyDescent="0.25">
      <c r="A834" s="83" t="str">
        <f t="shared" si="221"/>
        <v>781.</v>
      </c>
      <c r="B834" s="26">
        <v>1591</v>
      </c>
      <c r="C834" s="40" t="s">
        <v>1425</v>
      </c>
      <c r="D834" s="26">
        <v>1971</v>
      </c>
      <c r="E834" s="83" t="s">
        <v>2957</v>
      </c>
      <c r="F834" s="83" t="s">
        <v>2958</v>
      </c>
      <c r="G834" s="26">
        <v>5</v>
      </c>
      <c r="H834" s="26">
        <v>4</v>
      </c>
      <c r="I834" s="178">
        <v>3049.5</v>
      </c>
      <c r="J834" s="178">
        <v>2722.5</v>
      </c>
      <c r="K834" s="178">
        <v>2722.5</v>
      </c>
      <c r="L834" s="187">
        <v>102</v>
      </c>
      <c r="M834" s="186">
        <f>R834+T834+V834+X834+Z834+AB834+AE834+AF834</f>
        <v>6602194.5999999996</v>
      </c>
      <c r="N834" s="186"/>
      <c r="O834" s="186"/>
      <c r="P834" s="186"/>
      <c r="Q834" s="176">
        <f>M834</f>
        <v>6602194.5999999996</v>
      </c>
      <c r="R834" s="178">
        <f>5419810.6+1182384</f>
        <v>6602194.5999999996</v>
      </c>
      <c r="S834" s="26"/>
      <c r="T834" s="178"/>
      <c r="U834" s="178"/>
      <c r="V834" s="178"/>
      <c r="W834" s="178"/>
      <c r="X834" s="178"/>
      <c r="Y834" s="178"/>
      <c r="Z834" s="178"/>
      <c r="AA834" s="178"/>
      <c r="AB834" s="178"/>
      <c r="AC834" s="178"/>
      <c r="AD834" s="178"/>
      <c r="AE834" s="178"/>
      <c r="AF834" s="178"/>
      <c r="AG834" s="317">
        <v>2025</v>
      </c>
      <c r="AH834" s="158"/>
      <c r="AI834" s="175"/>
      <c r="AJ834" s="162"/>
      <c r="AK834" s="15">
        <f t="shared" si="207"/>
        <v>781</v>
      </c>
      <c r="AL834" s="15" t="s">
        <v>155</v>
      </c>
      <c r="AM834" s="15" t="str">
        <f t="shared" si="208"/>
        <v>781.</v>
      </c>
      <c r="AN834" s="179"/>
      <c r="AO834" s="15"/>
      <c r="AP834" s="16"/>
    </row>
    <row r="835" spans="1:16380" ht="22.5" hidden="1" customHeight="1" x14ac:dyDescent="0.25">
      <c r="A835" s="83" t="str">
        <f t="shared" si="221"/>
        <v>782.</v>
      </c>
      <c r="B835" s="26">
        <v>1607</v>
      </c>
      <c r="C835" s="40" t="s">
        <v>1433</v>
      </c>
      <c r="D835" s="26">
        <v>1978</v>
      </c>
      <c r="E835" s="83" t="s">
        <v>2957</v>
      </c>
      <c r="F835" s="83" t="s">
        <v>2959</v>
      </c>
      <c r="G835" s="26">
        <v>2</v>
      </c>
      <c r="H835" s="26">
        <v>2</v>
      </c>
      <c r="I835" s="178">
        <v>819.5</v>
      </c>
      <c r="J835" s="178">
        <v>737.7</v>
      </c>
      <c r="K835" s="178">
        <v>737.7</v>
      </c>
      <c r="L835" s="187">
        <v>29</v>
      </c>
      <c r="M835" s="186">
        <f>R835+T835+V835+X835+Z835+AB835+AE835+AF835</f>
        <v>4908710.55</v>
      </c>
      <c r="N835" s="186"/>
      <c r="O835" s="186"/>
      <c r="P835" s="186"/>
      <c r="Q835" s="176">
        <f>M835</f>
        <v>4908710.55</v>
      </c>
      <c r="R835" s="186">
        <v>282065.55</v>
      </c>
      <c r="S835" s="187"/>
      <c r="T835" s="186"/>
      <c r="U835" s="186">
        <v>615</v>
      </c>
      <c r="V835" s="186">
        <f>U835*7523</f>
        <v>4626645</v>
      </c>
      <c r="W835" s="186"/>
      <c r="X835" s="186"/>
      <c r="Y835" s="186"/>
      <c r="Z835" s="186"/>
      <c r="AA835" s="186"/>
      <c r="AB835" s="186"/>
      <c r="AC835" s="178"/>
      <c r="AD835" s="178"/>
      <c r="AE835" s="186"/>
      <c r="AF835" s="186"/>
      <c r="AG835" s="317">
        <v>2025</v>
      </c>
      <c r="AH835" s="158"/>
      <c r="AI835" s="175"/>
      <c r="AJ835" s="162"/>
      <c r="AK835" s="15">
        <f t="shared" si="207"/>
        <v>782</v>
      </c>
      <c r="AL835" s="15" t="s">
        <v>155</v>
      </c>
      <c r="AM835" s="15" t="str">
        <f t="shared" si="208"/>
        <v>782.</v>
      </c>
      <c r="AN835" s="179"/>
      <c r="AO835" s="15"/>
      <c r="AP835" s="16"/>
    </row>
    <row r="836" spans="1:16380" ht="22.5" hidden="1" customHeight="1" x14ac:dyDescent="0.25">
      <c r="A836" s="83" t="str">
        <f t="shared" si="221"/>
        <v>783.</v>
      </c>
      <c r="B836" s="26">
        <v>1608</v>
      </c>
      <c r="C836" s="40" t="s">
        <v>1434</v>
      </c>
      <c r="D836" s="26">
        <v>1979</v>
      </c>
      <c r="E836" s="83" t="s">
        <v>2957</v>
      </c>
      <c r="F836" s="83" t="s">
        <v>2961</v>
      </c>
      <c r="G836" s="26">
        <v>5</v>
      </c>
      <c r="H836" s="26">
        <v>6</v>
      </c>
      <c r="I836" s="178">
        <v>4951.7</v>
      </c>
      <c r="J836" s="178">
        <v>4516.7</v>
      </c>
      <c r="K836" s="178">
        <v>4420.2</v>
      </c>
      <c r="L836" s="187">
        <v>186</v>
      </c>
      <c r="M836" s="186">
        <f>R836+T836+V836+X836+Z836+AB836+AE836+AF836</f>
        <v>4258102.5600000005</v>
      </c>
      <c r="N836" s="186"/>
      <c r="O836" s="186"/>
      <c r="P836" s="186"/>
      <c r="Q836" s="176">
        <f>M836</f>
        <v>4258102.5600000005</v>
      </c>
      <c r="R836" s="178"/>
      <c r="S836" s="26"/>
      <c r="T836" s="178"/>
      <c r="U836" s="178">
        <v>1200.48</v>
      </c>
      <c r="V836" s="178">
        <f>U836*3547</f>
        <v>4258102.5600000005</v>
      </c>
      <c r="W836" s="178"/>
      <c r="X836" s="178"/>
      <c r="Y836" s="178"/>
      <c r="Z836" s="178"/>
      <c r="AA836" s="178"/>
      <c r="AB836" s="178"/>
      <c r="AC836" s="178"/>
      <c r="AD836" s="178"/>
      <c r="AE836" s="178"/>
      <c r="AF836" s="178"/>
      <c r="AG836" s="317">
        <v>2025</v>
      </c>
      <c r="AH836" s="158"/>
      <c r="AI836" s="175"/>
      <c r="AJ836" s="162"/>
      <c r="AK836" s="15">
        <f t="shared" si="207"/>
        <v>783</v>
      </c>
      <c r="AL836" s="15" t="s">
        <v>155</v>
      </c>
      <c r="AM836" s="15" t="str">
        <f t="shared" si="208"/>
        <v>783.</v>
      </c>
      <c r="AN836" s="179"/>
      <c r="AO836" s="15"/>
      <c r="AP836" s="16"/>
    </row>
    <row r="837" spans="1:16380" ht="22.5" hidden="1" customHeight="1" x14ac:dyDescent="0.25">
      <c r="A837" s="83" t="str">
        <f t="shared" si="221"/>
        <v>784.</v>
      </c>
      <c r="B837" s="26">
        <v>1610</v>
      </c>
      <c r="C837" s="40" t="s">
        <v>1436</v>
      </c>
      <c r="D837" s="26">
        <v>1983</v>
      </c>
      <c r="E837" s="83" t="s">
        <v>2957</v>
      </c>
      <c r="F837" s="83" t="s">
        <v>2959</v>
      </c>
      <c r="G837" s="26">
        <v>2</v>
      </c>
      <c r="H837" s="26">
        <v>2</v>
      </c>
      <c r="I837" s="178">
        <v>854.2</v>
      </c>
      <c r="J837" s="178">
        <v>742.2</v>
      </c>
      <c r="K837" s="178">
        <v>742.2</v>
      </c>
      <c r="L837" s="187">
        <v>34</v>
      </c>
      <c r="M837" s="186">
        <f t="shared" si="222"/>
        <v>4958691.08</v>
      </c>
      <c r="N837" s="186"/>
      <c r="O837" s="186"/>
      <c r="P837" s="186"/>
      <c r="Q837" s="176">
        <f t="shared" si="223"/>
        <v>4958691.08</v>
      </c>
      <c r="R837" s="186">
        <v>279385.08</v>
      </c>
      <c r="S837" s="187"/>
      <c r="T837" s="186"/>
      <c r="U837" s="186">
        <v>622</v>
      </c>
      <c r="V837" s="186">
        <f>U837*7523</f>
        <v>4679306</v>
      </c>
      <c r="W837" s="186"/>
      <c r="X837" s="186"/>
      <c r="Y837" s="186"/>
      <c r="Z837" s="186"/>
      <c r="AA837" s="186"/>
      <c r="AB837" s="186"/>
      <c r="AC837" s="178"/>
      <c r="AD837" s="178"/>
      <c r="AE837" s="186"/>
      <c r="AF837" s="186"/>
      <c r="AG837" s="317">
        <v>2025</v>
      </c>
      <c r="AH837" s="158"/>
      <c r="AI837" s="175"/>
      <c r="AJ837" s="162"/>
      <c r="AK837" s="15">
        <f t="shared" si="207"/>
        <v>784</v>
      </c>
      <c r="AL837" s="15" t="s">
        <v>155</v>
      </c>
      <c r="AM837" s="15" t="str">
        <f t="shared" si="208"/>
        <v>784.</v>
      </c>
      <c r="AN837" s="179"/>
      <c r="AO837" s="15"/>
      <c r="AP837" s="16"/>
    </row>
    <row r="838" spans="1:16380" ht="22.5" hidden="1" customHeight="1" x14ac:dyDescent="0.25">
      <c r="A838" s="83" t="str">
        <f t="shared" si="221"/>
        <v>785.</v>
      </c>
      <c r="B838" s="26">
        <v>1657</v>
      </c>
      <c r="C838" s="40" t="s">
        <v>1441</v>
      </c>
      <c r="D838" s="26">
        <v>1972</v>
      </c>
      <c r="E838" s="83" t="s">
        <v>2957</v>
      </c>
      <c r="F838" s="83" t="s">
        <v>2959</v>
      </c>
      <c r="G838" s="26">
        <v>2</v>
      </c>
      <c r="H838" s="26">
        <v>2</v>
      </c>
      <c r="I838" s="178">
        <v>762</v>
      </c>
      <c r="J838" s="178">
        <v>713.1</v>
      </c>
      <c r="K838" s="178">
        <v>713.1</v>
      </c>
      <c r="L838" s="187">
        <v>22</v>
      </c>
      <c r="M838" s="186">
        <f t="shared" si="222"/>
        <v>3641132</v>
      </c>
      <c r="N838" s="186"/>
      <c r="O838" s="186"/>
      <c r="P838" s="186"/>
      <c r="Q838" s="176">
        <f t="shared" si="223"/>
        <v>3641132</v>
      </c>
      <c r="R838" s="178"/>
      <c r="S838" s="26"/>
      <c r="T838" s="178"/>
      <c r="U838" s="178">
        <v>484</v>
      </c>
      <c r="V838" s="178">
        <f>U838*7523</f>
        <v>3641132</v>
      </c>
      <c r="W838" s="178"/>
      <c r="X838" s="178"/>
      <c r="Y838" s="178"/>
      <c r="Z838" s="178"/>
      <c r="AA838" s="178"/>
      <c r="AB838" s="178"/>
      <c r="AC838" s="178"/>
      <c r="AD838" s="178"/>
      <c r="AE838" s="178"/>
      <c r="AF838" s="178"/>
      <c r="AG838" s="317">
        <v>2025</v>
      </c>
      <c r="AH838" s="158"/>
      <c r="AI838" s="175"/>
      <c r="AJ838" s="162"/>
      <c r="AK838" s="15">
        <f t="shared" si="207"/>
        <v>785</v>
      </c>
      <c r="AL838" s="15" t="s">
        <v>155</v>
      </c>
      <c r="AM838" s="15" t="str">
        <f t="shared" si="208"/>
        <v>785.</v>
      </c>
      <c r="AN838" s="179"/>
      <c r="AO838" s="15"/>
      <c r="AP838" s="16"/>
    </row>
    <row r="839" spans="1:16380" ht="22.5" hidden="1" customHeight="1" x14ac:dyDescent="0.25">
      <c r="A839" s="83" t="str">
        <f t="shared" si="221"/>
        <v>786.</v>
      </c>
      <c r="B839" s="26">
        <v>1681</v>
      </c>
      <c r="C839" s="40" t="s">
        <v>1445</v>
      </c>
      <c r="D839" s="26">
        <v>1958</v>
      </c>
      <c r="E839" s="83" t="s">
        <v>2957</v>
      </c>
      <c r="F839" s="83" t="s">
        <v>2959</v>
      </c>
      <c r="G839" s="26">
        <v>2</v>
      </c>
      <c r="H839" s="26">
        <v>3</v>
      </c>
      <c r="I839" s="178">
        <v>1152.1199999999999</v>
      </c>
      <c r="J839" s="178">
        <v>1057.92</v>
      </c>
      <c r="K839" s="178">
        <v>1057.92</v>
      </c>
      <c r="L839" s="187">
        <v>34</v>
      </c>
      <c r="M839" s="186">
        <f t="shared" si="222"/>
        <v>9158497.9199999999</v>
      </c>
      <c r="N839" s="186"/>
      <c r="O839" s="186"/>
      <c r="P839" s="186"/>
      <c r="Q839" s="176">
        <f t="shared" si="223"/>
        <v>9158497.9199999999</v>
      </c>
      <c r="R839" s="178">
        <f>410758.92+2080856.4</f>
        <v>2491615.3199999998</v>
      </c>
      <c r="S839" s="26"/>
      <c r="T839" s="178"/>
      <c r="U839" s="178">
        <v>886.2</v>
      </c>
      <c r="V839" s="178">
        <f>U839*7523</f>
        <v>6666882.6000000006</v>
      </c>
      <c r="W839" s="178"/>
      <c r="X839" s="178"/>
      <c r="Y839" s="178"/>
      <c r="Z839" s="178"/>
      <c r="AA839" s="178"/>
      <c r="AB839" s="178"/>
      <c r="AC839" s="178"/>
      <c r="AD839" s="178"/>
      <c r="AE839" s="178"/>
      <c r="AF839" s="178"/>
      <c r="AG839" s="317">
        <v>2025</v>
      </c>
      <c r="AH839" s="158"/>
      <c r="AI839" s="175"/>
      <c r="AJ839" s="162"/>
      <c r="AK839" s="15">
        <f t="shared" si="207"/>
        <v>786</v>
      </c>
      <c r="AL839" s="15" t="s">
        <v>155</v>
      </c>
      <c r="AM839" s="15" t="str">
        <f t="shared" si="208"/>
        <v>786.</v>
      </c>
      <c r="AN839" s="179"/>
      <c r="AO839" s="15"/>
      <c r="AP839" s="16"/>
    </row>
    <row r="840" spans="1:16380" ht="22.5" hidden="1" customHeight="1" x14ac:dyDescent="0.25">
      <c r="A840" s="83" t="str">
        <f t="shared" si="221"/>
        <v>787.</v>
      </c>
      <c r="B840" s="26">
        <v>1682</v>
      </c>
      <c r="C840" s="40" t="s">
        <v>1446</v>
      </c>
      <c r="D840" s="26">
        <v>1967</v>
      </c>
      <c r="E840" s="83" t="s">
        <v>2957</v>
      </c>
      <c r="F840" s="83" t="s">
        <v>2959</v>
      </c>
      <c r="G840" s="26">
        <v>2</v>
      </c>
      <c r="H840" s="26">
        <v>2</v>
      </c>
      <c r="I840" s="178">
        <v>599.6</v>
      </c>
      <c r="J840" s="178">
        <v>522.20000000000005</v>
      </c>
      <c r="K840" s="178">
        <v>522.20000000000005</v>
      </c>
      <c r="L840" s="187">
        <v>21</v>
      </c>
      <c r="M840" s="186">
        <f t="shared" si="222"/>
        <v>3549351.4</v>
      </c>
      <c r="N840" s="186"/>
      <c r="O840" s="186"/>
      <c r="P840" s="186"/>
      <c r="Q840" s="176">
        <f t="shared" si="223"/>
        <v>3549351.4</v>
      </c>
      <c r="R840" s="186"/>
      <c r="S840" s="187"/>
      <c r="T840" s="186"/>
      <c r="U840" s="186">
        <v>471.8</v>
      </c>
      <c r="V840" s="186">
        <f>U840*7523</f>
        <v>3549351.4</v>
      </c>
      <c r="W840" s="186"/>
      <c r="X840" s="186"/>
      <c r="Y840" s="186"/>
      <c r="Z840" s="186"/>
      <c r="AA840" s="186"/>
      <c r="AB840" s="186"/>
      <c r="AC840" s="178"/>
      <c r="AD840" s="178"/>
      <c r="AE840" s="176"/>
      <c r="AF840" s="186"/>
      <c r="AG840" s="317">
        <v>2025</v>
      </c>
      <c r="AH840" s="158"/>
      <c r="AI840" s="175"/>
      <c r="AJ840" s="162"/>
      <c r="AK840" s="15">
        <f t="shared" si="207"/>
        <v>787</v>
      </c>
      <c r="AL840" s="15" t="s">
        <v>155</v>
      </c>
      <c r="AM840" s="15" t="str">
        <f t="shared" si="208"/>
        <v>787.</v>
      </c>
      <c r="AN840" s="179"/>
      <c r="AO840" s="15"/>
      <c r="AP840" s="16"/>
    </row>
    <row r="841" spans="1:16380" ht="22.5" hidden="1" customHeight="1" x14ac:dyDescent="0.25">
      <c r="A841" s="83" t="str">
        <f t="shared" si="221"/>
        <v>788.</v>
      </c>
      <c r="B841" s="26">
        <v>1599</v>
      </c>
      <c r="C841" s="47" t="s">
        <v>55</v>
      </c>
      <c r="D841" s="26">
        <v>1973</v>
      </c>
      <c r="E841" s="83" t="s">
        <v>2957</v>
      </c>
      <c r="F841" s="83" t="s">
        <v>2959</v>
      </c>
      <c r="G841" s="26">
        <v>2</v>
      </c>
      <c r="H841" s="26">
        <v>2</v>
      </c>
      <c r="I841" s="178">
        <v>583.20000000000005</v>
      </c>
      <c r="J841" s="176">
        <v>491</v>
      </c>
      <c r="K841" s="178">
        <v>491</v>
      </c>
      <c r="L841" s="187">
        <v>15</v>
      </c>
      <c r="M841" s="186">
        <f t="shared" ref="M841:M848" si="224">R841+T841+V841+X841+Z841+AB841+AE841+AF841</f>
        <v>313323</v>
      </c>
      <c r="N841" s="186"/>
      <c r="O841" s="186"/>
      <c r="P841" s="186"/>
      <c r="Q841" s="176">
        <f t="shared" ref="Q841:Q848" si="225">M841</f>
        <v>313323</v>
      </c>
      <c r="R841" s="178">
        <v>128610</v>
      </c>
      <c r="S841" s="26"/>
      <c r="T841" s="178"/>
      <c r="U841" s="178"/>
      <c r="V841" s="178"/>
      <c r="W841" s="178"/>
      <c r="X841" s="178"/>
      <c r="Y841" s="178"/>
      <c r="Z841" s="178"/>
      <c r="AA841" s="178">
        <v>69</v>
      </c>
      <c r="AB841" s="178">
        <f>AA841*2677</f>
        <v>184713</v>
      </c>
      <c r="AC841" s="178"/>
      <c r="AD841" s="178"/>
      <c r="AE841" s="178"/>
      <c r="AF841" s="178"/>
      <c r="AG841" s="317">
        <v>2025</v>
      </c>
      <c r="AH841" s="158"/>
      <c r="AI841" s="175"/>
      <c r="AJ841" s="162"/>
      <c r="AK841" s="15">
        <f t="shared" si="207"/>
        <v>788</v>
      </c>
      <c r="AL841" s="15" t="s">
        <v>155</v>
      </c>
      <c r="AM841" s="15" t="str">
        <f t="shared" si="208"/>
        <v>788.</v>
      </c>
      <c r="AN841" s="179"/>
      <c r="AO841" s="22"/>
      <c r="AP841" s="16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4"/>
      <c r="FP841" s="14"/>
      <c r="FQ841" s="14"/>
      <c r="FR841" s="14"/>
      <c r="FS841" s="14"/>
      <c r="FT841" s="14"/>
      <c r="FU841" s="14"/>
      <c r="FV841" s="14"/>
      <c r="FW841" s="14"/>
      <c r="FX841" s="14"/>
      <c r="FY841" s="14"/>
      <c r="FZ841" s="14"/>
      <c r="GA841" s="14"/>
      <c r="GB841" s="14"/>
      <c r="GC841" s="14"/>
      <c r="GD841" s="14"/>
      <c r="GE841" s="14"/>
      <c r="GF841" s="14"/>
      <c r="GG841" s="14"/>
      <c r="GH841" s="14"/>
      <c r="GI841" s="14"/>
      <c r="GJ841" s="14"/>
      <c r="GK841" s="14"/>
      <c r="GL841" s="14"/>
      <c r="GM841" s="14"/>
      <c r="GN841" s="14"/>
      <c r="GO841" s="14"/>
      <c r="GP841" s="14"/>
      <c r="GQ841" s="14"/>
      <c r="GR841" s="14"/>
      <c r="GS841" s="14"/>
      <c r="GT841" s="14"/>
      <c r="GU841" s="14"/>
      <c r="GV841" s="14"/>
      <c r="GW841" s="14"/>
      <c r="GX841" s="14"/>
      <c r="GY841" s="14"/>
      <c r="GZ841" s="14"/>
      <c r="HA841" s="14"/>
      <c r="HB841" s="14"/>
      <c r="HC841" s="14"/>
      <c r="HD841" s="14"/>
      <c r="HE841" s="14"/>
      <c r="HF841" s="14"/>
      <c r="HG841" s="14"/>
      <c r="HH841" s="14"/>
      <c r="HI841" s="14"/>
      <c r="HJ841" s="14"/>
      <c r="HK841" s="14"/>
      <c r="HL841" s="14"/>
      <c r="HM841" s="14"/>
      <c r="HN841" s="14"/>
      <c r="HO841" s="14"/>
      <c r="HP841" s="14"/>
      <c r="HQ841" s="14"/>
      <c r="HR841" s="14"/>
      <c r="HS841" s="14"/>
      <c r="HT841" s="14"/>
      <c r="HU841" s="14"/>
      <c r="HV841" s="14"/>
      <c r="HW841" s="14"/>
      <c r="HX841" s="14"/>
      <c r="HY841" s="14"/>
      <c r="HZ841" s="14"/>
      <c r="IA841" s="14"/>
      <c r="IB841" s="14"/>
      <c r="IC841" s="14"/>
      <c r="ID841" s="14"/>
      <c r="IE841" s="14"/>
      <c r="IF841" s="14"/>
      <c r="IG841" s="14"/>
      <c r="IH841" s="14"/>
      <c r="II841" s="14"/>
      <c r="IJ841" s="14"/>
      <c r="IK841" s="14"/>
      <c r="IL841" s="14"/>
      <c r="IM841" s="14"/>
      <c r="IN841" s="14"/>
      <c r="IO841" s="14"/>
      <c r="IP841" s="14"/>
      <c r="IQ841" s="14"/>
      <c r="IR841" s="14"/>
      <c r="IS841" s="14"/>
      <c r="IT841" s="14"/>
      <c r="IU841" s="14"/>
      <c r="IV841" s="14"/>
      <c r="IW841" s="14"/>
      <c r="IX841" s="14"/>
      <c r="IY841" s="14"/>
      <c r="IZ841" s="14"/>
      <c r="JA841" s="14"/>
      <c r="JB841" s="14"/>
      <c r="JC841" s="14"/>
      <c r="JD841" s="14"/>
      <c r="JE841" s="14"/>
      <c r="JF841" s="14"/>
      <c r="JG841" s="14"/>
      <c r="JH841" s="14"/>
      <c r="JI841" s="14"/>
      <c r="JJ841" s="14"/>
      <c r="JK841" s="14"/>
      <c r="JL841" s="14"/>
      <c r="JM841" s="14"/>
      <c r="JN841" s="14"/>
      <c r="JO841" s="14"/>
      <c r="JP841" s="14"/>
      <c r="JQ841" s="14"/>
      <c r="JR841" s="14"/>
      <c r="JS841" s="14"/>
      <c r="JT841" s="14"/>
      <c r="JU841" s="14"/>
      <c r="JV841" s="14"/>
      <c r="JW841" s="14"/>
      <c r="JX841" s="14"/>
      <c r="JY841" s="14"/>
      <c r="JZ841" s="14"/>
      <c r="KA841" s="14"/>
      <c r="KB841" s="14"/>
      <c r="KC841" s="14"/>
      <c r="KD841" s="14"/>
      <c r="KE841" s="14"/>
      <c r="KF841" s="14"/>
      <c r="KG841" s="14"/>
      <c r="KH841" s="14"/>
      <c r="KI841" s="14"/>
      <c r="KJ841" s="14"/>
      <c r="KK841" s="14"/>
      <c r="KL841" s="14"/>
      <c r="KM841" s="14"/>
      <c r="KN841" s="14"/>
      <c r="KO841" s="14"/>
      <c r="KP841" s="14"/>
      <c r="KQ841" s="14"/>
      <c r="KR841" s="14"/>
      <c r="KS841" s="14"/>
      <c r="KT841" s="14"/>
      <c r="KU841" s="14"/>
      <c r="KV841" s="14"/>
      <c r="KW841" s="14"/>
      <c r="KX841" s="14"/>
      <c r="KY841" s="14"/>
      <c r="KZ841" s="14"/>
      <c r="LA841" s="14"/>
      <c r="LB841" s="14"/>
      <c r="LC841" s="14"/>
      <c r="LD841" s="14"/>
      <c r="LE841" s="14"/>
      <c r="LF841" s="14"/>
      <c r="LG841" s="14"/>
      <c r="LH841" s="14"/>
      <c r="LI841" s="14"/>
      <c r="LJ841" s="14"/>
      <c r="LK841" s="14"/>
      <c r="LL841" s="14"/>
      <c r="LM841" s="14"/>
      <c r="LN841" s="14"/>
      <c r="LO841" s="14"/>
      <c r="LP841" s="14"/>
      <c r="LQ841" s="14"/>
      <c r="LR841" s="14"/>
      <c r="LS841" s="14"/>
      <c r="LT841" s="14"/>
      <c r="LU841" s="14"/>
      <c r="LV841" s="14"/>
      <c r="LW841" s="14"/>
      <c r="LX841" s="14"/>
      <c r="LY841" s="14"/>
      <c r="LZ841" s="14"/>
      <c r="MA841" s="14"/>
      <c r="MB841" s="14"/>
      <c r="MC841" s="14"/>
      <c r="MD841" s="14"/>
      <c r="ME841" s="14"/>
      <c r="MF841" s="14"/>
      <c r="MG841" s="14"/>
      <c r="MH841" s="14"/>
      <c r="MI841" s="14"/>
      <c r="MJ841" s="14"/>
      <c r="MK841" s="14"/>
      <c r="ML841" s="14"/>
      <c r="MM841" s="14"/>
      <c r="MN841" s="14"/>
      <c r="MO841" s="14"/>
      <c r="MP841" s="14"/>
      <c r="MQ841" s="14"/>
      <c r="MR841" s="14"/>
      <c r="MS841" s="14"/>
      <c r="MT841" s="14"/>
      <c r="MU841" s="14"/>
      <c r="MV841" s="14"/>
      <c r="MW841" s="14"/>
      <c r="MX841" s="14"/>
      <c r="MY841" s="14"/>
      <c r="MZ841" s="14"/>
      <c r="NA841" s="14"/>
      <c r="NB841" s="14"/>
      <c r="NC841" s="14"/>
      <c r="ND841" s="14"/>
      <c r="NE841" s="14"/>
      <c r="NF841" s="14"/>
      <c r="NG841" s="14"/>
      <c r="NH841" s="14"/>
      <c r="NI841" s="14"/>
      <c r="NJ841" s="14"/>
      <c r="NK841" s="14"/>
      <c r="NL841" s="14"/>
      <c r="NM841" s="14"/>
      <c r="NN841" s="14"/>
      <c r="NO841" s="14"/>
      <c r="NP841" s="14"/>
      <c r="NQ841" s="14"/>
      <c r="NR841" s="14"/>
      <c r="NS841" s="14"/>
      <c r="NT841" s="14"/>
      <c r="NU841" s="14"/>
      <c r="NV841" s="14"/>
      <c r="NW841" s="14"/>
      <c r="NX841" s="14"/>
      <c r="NY841" s="14"/>
      <c r="NZ841" s="14"/>
      <c r="OA841" s="14"/>
      <c r="OB841" s="14"/>
      <c r="OC841" s="14"/>
      <c r="OD841" s="14"/>
      <c r="OE841" s="14"/>
      <c r="OF841" s="14"/>
      <c r="OG841" s="14"/>
      <c r="OH841" s="14"/>
      <c r="OI841" s="14"/>
      <c r="OJ841" s="14"/>
      <c r="OK841" s="14"/>
      <c r="OL841" s="14"/>
      <c r="OM841" s="14"/>
      <c r="ON841" s="14"/>
      <c r="OO841" s="14"/>
      <c r="OP841" s="14"/>
      <c r="OQ841" s="14"/>
      <c r="OR841" s="14"/>
      <c r="OS841" s="14"/>
      <c r="OT841" s="14"/>
      <c r="OU841" s="14"/>
      <c r="OV841" s="14"/>
      <c r="OW841" s="14"/>
      <c r="OX841" s="14"/>
      <c r="OY841" s="14"/>
      <c r="OZ841" s="14"/>
      <c r="PA841" s="14"/>
      <c r="PB841" s="14"/>
      <c r="PC841" s="14"/>
      <c r="PD841" s="14"/>
      <c r="PE841" s="14"/>
      <c r="PF841" s="14"/>
      <c r="PG841" s="14"/>
      <c r="PH841" s="14"/>
      <c r="PI841" s="14"/>
      <c r="PJ841" s="14"/>
      <c r="PK841" s="14"/>
      <c r="PL841" s="14"/>
      <c r="PM841" s="14"/>
      <c r="PN841" s="14"/>
      <c r="PO841" s="14"/>
      <c r="PP841" s="14"/>
      <c r="PQ841" s="14"/>
      <c r="PR841" s="14"/>
      <c r="PS841" s="14"/>
      <c r="PT841" s="14"/>
      <c r="PU841" s="14"/>
      <c r="PV841" s="14"/>
      <c r="PW841" s="14"/>
      <c r="PX841" s="14"/>
      <c r="PY841" s="14"/>
      <c r="PZ841" s="14"/>
      <c r="QA841" s="14"/>
      <c r="QB841" s="14"/>
      <c r="QC841" s="14"/>
      <c r="QD841" s="14"/>
      <c r="QE841" s="14"/>
      <c r="QF841" s="14"/>
      <c r="QG841" s="14"/>
      <c r="QH841" s="14"/>
      <c r="QI841" s="14"/>
      <c r="QJ841" s="14"/>
      <c r="QK841" s="14"/>
      <c r="QL841" s="14"/>
      <c r="QM841" s="14"/>
      <c r="QN841" s="14"/>
      <c r="QO841" s="14"/>
      <c r="QP841" s="14"/>
      <c r="QQ841" s="14"/>
      <c r="QR841" s="14"/>
      <c r="QS841" s="14"/>
      <c r="QT841" s="14"/>
      <c r="QU841" s="14"/>
      <c r="QV841" s="14"/>
      <c r="QW841" s="14"/>
      <c r="QX841" s="14"/>
      <c r="QY841" s="14"/>
      <c r="QZ841" s="14"/>
      <c r="RA841" s="14"/>
      <c r="RB841" s="14"/>
      <c r="RC841" s="14"/>
      <c r="RD841" s="14"/>
      <c r="RE841" s="14"/>
      <c r="RF841" s="14"/>
      <c r="RG841" s="14"/>
      <c r="RH841" s="14"/>
      <c r="RI841" s="14"/>
      <c r="RJ841" s="14"/>
      <c r="RK841" s="14"/>
      <c r="RL841" s="14"/>
      <c r="RM841" s="14"/>
      <c r="RN841" s="14"/>
      <c r="RO841" s="14"/>
      <c r="RP841" s="14"/>
      <c r="RQ841" s="14"/>
      <c r="RR841" s="14"/>
      <c r="RS841" s="14"/>
      <c r="RT841" s="14"/>
      <c r="RU841" s="14"/>
      <c r="RV841" s="14"/>
      <c r="RW841" s="14"/>
      <c r="RX841" s="14"/>
      <c r="RY841" s="14"/>
      <c r="RZ841" s="14"/>
      <c r="SA841" s="14"/>
      <c r="SB841" s="14"/>
      <c r="SC841" s="14"/>
      <c r="SD841" s="14"/>
      <c r="SE841" s="14"/>
      <c r="SF841" s="14"/>
      <c r="SG841" s="14"/>
      <c r="SH841" s="14"/>
      <c r="SI841" s="14"/>
      <c r="SJ841" s="14"/>
      <c r="SK841" s="14"/>
      <c r="SL841" s="14"/>
      <c r="SM841" s="14"/>
      <c r="SN841" s="14"/>
      <c r="SO841" s="14"/>
      <c r="SP841" s="14"/>
      <c r="SQ841" s="14"/>
      <c r="SR841" s="14"/>
      <c r="SS841" s="14"/>
      <c r="ST841" s="14"/>
      <c r="SU841" s="14"/>
      <c r="SV841" s="14"/>
      <c r="SW841" s="14"/>
      <c r="SX841" s="14"/>
      <c r="SY841" s="14"/>
      <c r="SZ841" s="14"/>
      <c r="TA841" s="14"/>
      <c r="TB841" s="14"/>
      <c r="TC841" s="14"/>
      <c r="TD841" s="14"/>
      <c r="TE841" s="14"/>
      <c r="TF841" s="14"/>
      <c r="TG841" s="14"/>
      <c r="TH841" s="14"/>
      <c r="TI841" s="14"/>
      <c r="TJ841" s="14"/>
      <c r="TK841" s="14"/>
      <c r="TL841" s="14"/>
      <c r="TM841" s="14"/>
      <c r="TN841" s="14"/>
      <c r="TO841" s="14"/>
      <c r="TP841" s="14"/>
      <c r="TQ841" s="14"/>
      <c r="TR841" s="14"/>
      <c r="TS841" s="14"/>
      <c r="TT841" s="14"/>
      <c r="TU841" s="14"/>
      <c r="TV841" s="14"/>
      <c r="TW841" s="14"/>
      <c r="TX841" s="14"/>
      <c r="TY841" s="14"/>
      <c r="TZ841" s="14"/>
      <c r="UA841" s="14"/>
      <c r="UB841" s="14"/>
      <c r="UC841" s="14"/>
      <c r="UD841" s="14"/>
      <c r="UE841" s="14"/>
      <c r="UF841" s="14"/>
      <c r="UG841" s="14"/>
      <c r="UH841" s="14"/>
      <c r="UI841" s="14"/>
      <c r="UJ841" s="14"/>
      <c r="UK841" s="14"/>
      <c r="UL841" s="14"/>
      <c r="UM841" s="14"/>
      <c r="UN841" s="14"/>
      <c r="UO841" s="14"/>
      <c r="UP841" s="14"/>
      <c r="UQ841" s="14"/>
      <c r="UR841" s="14"/>
      <c r="US841" s="14"/>
      <c r="UT841" s="14"/>
      <c r="UU841" s="14"/>
      <c r="UV841" s="14"/>
      <c r="UW841" s="14"/>
      <c r="UX841" s="14"/>
      <c r="UY841" s="14"/>
      <c r="UZ841" s="14"/>
      <c r="VA841" s="14"/>
      <c r="VB841" s="14"/>
      <c r="VC841" s="14"/>
      <c r="VD841" s="14"/>
      <c r="VE841" s="14"/>
      <c r="VF841" s="14"/>
      <c r="VG841" s="14"/>
      <c r="VH841" s="14"/>
      <c r="VI841" s="14"/>
      <c r="VJ841" s="14"/>
      <c r="VK841" s="14"/>
      <c r="VL841" s="14"/>
      <c r="VM841" s="14"/>
      <c r="VN841" s="14"/>
      <c r="VO841" s="14"/>
      <c r="VP841" s="14"/>
      <c r="VQ841" s="14"/>
      <c r="VR841" s="14"/>
      <c r="VS841" s="14"/>
      <c r="VT841" s="14"/>
      <c r="VU841" s="14"/>
      <c r="VV841" s="14"/>
      <c r="VW841" s="14"/>
      <c r="VX841" s="14"/>
      <c r="VY841" s="14"/>
      <c r="VZ841" s="14"/>
      <c r="WA841" s="14"/>
      <c r="WB841" s="14"/>
      <c r="WC841" s="14"/>
      <c r="WD841" s="14"/>
      <c r="WE841" s="14"/>
      <c r="WF841" s="14"/>
      <c r="WG841" s="14"/>
      <c r="WH841" s="14"/>
      <c r="WI841" s="14"/>
      <c r="WJ841" s="14"/>
      <c r="WK841" s="14"/>
      <c r="WL841" s="14"/>
      <c r="WM841" s="14"/>
      <c r="WN841" s="14"/>
      <c r="WO841" s="14"/>
      <c r="WP841" s="14"/>
      <c r="WQ841" s="14"/>
      <c r="WR841" s="14"/>
      <c r="WS841" s="14"/>
      <c r="WT841" s="14"/>
      <c r="WU841" s="14"/>
      <c r="WV841" s="14"/>
      <c r="WW841" s="14"/>
      <c r="WX841" s="14"/>
      <c r="WY841" s="14"/>
      <c r="WZ841" s="14"/>
      <c r="XA841" s="14"/>
      <c r="XB841" s="14"/>
      <c r="XC841" s="14"/>
      <c r="XD841" s="14"/>
      <c r="XE841" s="14"/>
      <c r="XF841" s="14"/>
      <c r="XG841" s="14"/>
      <c r="XH841" s="14"/>
      <c r="XI841" s="14"/>
      <c r="XJ841" s="14"/>
      <c r="XK841" s="14"/>
      <c r="XL841" s="14"/>
      <c r="XM841" s="14"/>
      <c r="XN841" s="14"/>
      <c r="XO841" s="14"/>
      <c r="XP841" s="14"/>
      <c r="XQ841" s="14"/>
      <c r="XR841" s="14"/>
      <c r="XS841" s="14"/>
      <c r="XT841" s="14"/>
      <c r="XU841" s="14"/>
      <c r="XV841" s="14"/>
      <c r="XW841" s="14"/>
      <c r="XX841" s="14"/>
      <c r="XY841" s="14"/>
      <c r="XZ841" s="14"/>
      <c r="YA841" s="14"/>
      <c r="YB841" s="14"/>
      <c r="YC841" s="14"/>
      <c r="YD841" s="14"/>
      <c r="YE841" s="14"/>
      <c r="YF841" s="14"/>
      <c r="YG841" s="14"/>
      <c r="YH841" s="14"/>
      <c r="YI841" s="14"/>
      <c r="YJ841" s="14"/>
      <c r="YK841" s="14"/>
      <c r="YL841" s="14"/>
      <c r="YM841" s="14"/>
      <c r="YN841" s="14"/>
      <c r="YO841" s="14"/>
      <c r="YP841" s="14"/>
      <c r="YQ841" s="14"/>
      <c r="YR841" s="14"/>
      <c r="YS841" s="14"/>
      <c r="YT841" s="14"/>
      <c r="YU841" s="14"/>
      <c r="YV841" s="14"/>
      <c r="YW841" s="14"/>
      <c r="YX841" s="14"/>
      <c r="YY841" s="14"/>
      <c r="YZ841" s="14"/>
      <c r="ZA841" s="14"/>
      <c r="ZB841" s="14"/>
      <c r="ZC841" s="14"/>
      <c r="ZD841" s="14"/>
      <c r="ZE841" s="14"/>
      <c r="ZF841" s="14"/>
      <c r="ZG841" s="14"/>
      <c r="ZH841" s="14"/>
      <c r="ZI841" s="14"/>
      <c r="ZJ841" s="14"/>
      <c r="ZK841" s="14"/>
      <c r="ZL841" s="14"/>
      <c r="ZM841" s="14"/>
      <c r="ZN841" s="14"/>
      <c r="ZO841" s="14"/>
      <c r="ZP841" s="14"/>
      <c r="ZQ841" s="14"/>
      <c r="ZR841" s="14"/>
      <c r="ZS841" s="14"/>
      <c r="ZT841" s="14"/>
      <c r="ZU841" s="14"/>
      <c r="ZV841" s="14"/>
      <c r="ZW841" s="14"/>
      <c r="ZX841" s="14"/>
      <c r="ZY841" s="14"/>
      <c r="ZZ841" s="14"/>
      <c r="AAA841" s="14"/>
      <c r="AAB841" s="14"/>
      <c r="AAC841" s="14"/>
      <c r="AAD841" s="14"/>
      <c r="AAE841" s="14"/>
      <c r="AAF841" s="14"/>
      <c r="AAG841" s="14"/>
      <c r="AAH841" s="14"/>
      <c r="AAI841" s="14"/>
      <c r="AAJ841" s="14"/>
      <c r="AAK841" s="14"/>
      <c r="AAL841" s="14"/>
      <c r="AAM841" s="14"/>
      <c r="AAN841" s="14"/>
      <c r="AAO841" s="14"/>
      <c r="AAP841" s="14"/>
      <c r="AAQ841" s="14"/>
      <c r="AAR841" s="14"/>
      <c r="AAS841" s="14"/>
      <c r="AAT841" s="14"/>
      <c r="AAU841" s="14"/>
      <c r="AAV841" s="14"/>
      <c r="AAW841" s="14"/>
      <c r="AAX841" s="14"/>
      <c r="AAY841" s="14"/>
      <c r="AAZ841" s="14"/>
      <c r="ABA841" s="14"/>
      <c r="ABB841" s="14"/>
      <c r="ABC841" s="14"/>
      <c r="ABD841" s="14"/>
      <c r="ABE841" s="14"/>
      <c r="ABF841" s="14"/>
      <c r="ABG841" s="14"/>
      <c r="ABH841" s="14"/>
      <c r="ABI841" s="14"/>
      <c r="ABJ841" s="14"/>
      <c r="ABK841" s="14"/>
      <c r="ABL841" s="14"/>
      <c r="ABM841" s="14"/>
      <c r="ABN841" s="14"/>
      <c r="ABO841" s="14"/>
      <c r="ABP841" s="14"/>
      <c r="ABQ841" s="14"/>
      <c r="ABR841" s="14"/>
      <c r="ABS841" s="14"/>
      <c r="ABT841" s="14"/>
      <c r="ABU841" s="14"/>
      <c r="ABV841" s="14"/>
      <c r="ABW841" s="14"/>
      <c r="ABX841" s="14"/>
      <c r="ABY841" s="14"/>
      <c r="ABZ841" s="14"/>
      <c r="ACA841" s="14"/>
      <c r="ACB841" s="14"/>
      <c r="ACC841" s="14"/>
      <c r="ACD841" s="14"/>
      <c r="ACE841" s="14"/>
      <c r="ACF841" s="14"/>
      <c r="ACG841" s="14"/>
      <c r="ACH841" s="14"/>
      <c r="ACI841" s="14"/>
      <c r="ACJ841" s="14"/>
      <c r="ACK841" s="14"/>
      <c r="ACL841" s="14"/>
      <c r="ACM841" s="14"/>
      <c r="ACN841" s="14"/>
      <c r="ACO841" s="14"/>
      <c r="ACP841" s="14"/>
      <c r="ACQ841" s="14"/>
      <c r="ACR841" s="14"/>
      <c r="ACS841" s="14"/>
      <c r="ACT841" s="14"/>
      <c r="ACU841" s="14"/>
      <c r="ACV841" s="14"/>
      <c r="ACW841" s="14"/>
      <c r="ACX841" s="14"/>
      <c r="ACY841" s="14"/>
      <c r="ACZ841" s="14"/>
      <c r="ADA841" s="14"/>
      <c r="ADB841" s="14"/>
      <c r="ADC841" s="14"/>
      <c r="ADD841" s="14"/>
      <c r="ADE841" s="14"/>
      <c r="ADF841" s="14"/>
      <c r="ADG841" s="14"/>
      <c r="ADH841" s="14"/>
      <c r="ADI841" s="14"/>
      <c r="ADJ841" s="14"/>
      <c r="ADK841" s="14"/>
      <c r="ADL841" s="14"/>
      <c r="ADM841" s="14"/>
      <c r="ADN841" s="14"/>
      <c r="ADO841" s="14"/>
      <c r="ADP841" s="14"/>
      <c r="ADQ841" s="14"/>
      <c r="ADR841" s="14"/>
      <c r="ADS841" s="14"/>
      <c r="ADT841" s="14"/>
      <c r="ADU841" s="14"/>
      <c r="ADV841" s="14"/>
      <c r="ADW841" s="14"/>
      <c r="ADX841" s="14"/>
      <c r="ADY841" s="14"/>
      <c r="ADZ841" s="14"/>
      <c r="AEA841" s="14"/>
      <c r="AEB841" s="14"/>
      <c r="AEC841" s="14"/>
      <c r="AED841" s="14"/>
      <c r="AEE841" s="14"/>
      <c r="AEF841" s="14"/>
      <c r="AEG841" s="14"/>
      <c r="AEH841" s="14"/>
      <c r="AEI841" s="14"/>
      <c r="AEJ841" s="14"/>
      <c r="AEK841" s="14"/>
      <c r="AEL841" s="14"/>
      <c r="AEM841" s="14"/>
      <c r="AEN841" s="14"/>
      <c r="AEO841" s="14"/>
      <c r="AEP841" s="14"/>
      <c r="AEQ841" s="14"/>
      <c r="AER841" s="14"/>
      <c r="AES841" s="14"/>
      <c r="AET841" s="14"/>
      <c r="AEU841" s="14"/>
      <c r="AEV841" s="14"/>
      <c r="AEW841" s="14"/>
      <c r="AEX841" s="14"/>
      <c r="AEY841" s="14"/>
      <c r="AEZ841" s="14"/>
      <c r="AFA841" s="14"/>
      <c r="AFB841" s="14"/>
      <c r="AFC841" s="14"/>
      <c r="AFD841" s="14"/>
      <c r="AFE841" s="14"/>
      <c r="AFF841" s="14"/>
      <c r="AFG841" s="14"/>
      <c r="AFH841" s="14"/>
      <c r="AFI841" s="14"/>
      <c r="AFJ841" s="14"/>
      <c r="AFK841" s="14"/>
      <c r="AFL841" s="14"/>
      <c r="AFM841" s="14"/>
      <c r="AFN841" s="14"/>
      <c r="AFO841" s="14"/>
      <c r="AFP841" s="14"/>
      <c r="AFQ841" s="14"/>
      <c r="AFR841" s="14"/>
      <c r="AFS841" s="14"/>
      <c r="AFT841" s="14"/>
      <c r="AFU841" s="14"/>
      <c r="AFV841" s="14"/>
      <c r="AFW841" s="14"/>
      <c r="AFX841" s="14"/>
      <c r="AFY841" s="14"/>
      <c r="AFZ841" s="14"/>
      <c r="AGA841" s="14"/>
      <c r="AGB841" s="14"/>
      <c r="AGC841" s="14"/>
      <c r="AGD841" s="14"/>
      <c r="AGE841" s="14"/>
      <c r="AGF841" s="14"/>
      <c r="AGG841" s="14"/>
      <c r="AGH841" s="14"/>
      <c r="AGI841" s="14"/>
      <c r="AGJ841" s="14"/>
      <c r="AGK841" s="14"/>
      <c r="AGL841" s="14"/>
      <c r="AGM841" s="14"/>
      <c r="AGN841" s="14"/>
      <c r="AGO841" s="14"/>
      <c r="AGP841" s="14"/>
      <c r="AGQ841" s="14"/>
      <c r="AGR841" s="14"/>
      <c r="AGS841" s="14"/>
      <c r="AGT841" s="14"/>
      <c r="AGU841" s="14"/>
      <c r="AGV841" s="14"/>
      <c r="AGW841" s="14"/>
      <c r="AGX841" s="14"/>
      <c r="AGY841" s="14"/>
      <c r="AGZ841" s="14"/>
      <c r="AHA841" s="14"/>
      <c r="AHB841" s="14"/>
      <c r="AHC841" s="14"/>
      <c r="AHD841" s="14"/>
      <c r="AHE841" s="14"/>
      <c r="AHF841" s="14"/>
      <c r="AHG841" s="14"/>
      <c r="AHH841" s="14"/>
      <c r="AHI841" s="14"/>
      <c r="AHJ841" s="14"/>
      <c r="AHK841" s="14"/>
      <c r="AHL841" s="14"/>
      <c r="AHM841" s="14"/>
      <c r="AHN841" s="14"/>
      <c r="AHO841" s="14"/>
      <c r="AHP841" s="14"/>
      <c r="AHQ841" s="14"/>
      <c r="AHR841" s="14"/>
      <c r="AHS841" s="14"/>
      <c r="AHT841" s="14"/>
      <c r="AHU841" s="14"/>
      <c r="AHV841" s="14"/>
      <c r="AHW841" s="14"/>
      <c r="AHX841" s="14"/>
      <c r="AHY841" s="14"/>
      <c r="AHZ841" s="14"/>
      <c r="AIA841" s="14"/>
      <c r="AIB841" s="14"/>
      <c r="AIC841" s="14"/>
      <c r="AID841" s="14"/>
      <c r="AIE841" s="14"/>
      <c r="AIF841" s="14"/>
      <c r="AIG841" s="14"/>
      <c r="AIH841" s="14"/>
      <c r="AII841" s="14"/>
      <c r="AIJ841" s="14"/>
      <c r="AIK841" s="14"/>
      <c r="AIL841" s="14"/>
      <c r="AIM841" s="14"/>
      <c r="AIN841" s="14"/>
      <c r="AIO841" s="14"/>
      <c r="AIP841" s="14"/>
      <c r="AIQ841" s="14"/>
      <c r="AIR841" s="14"/>
      <c r="AIS841" s="14"/>
      <c r="AIT841" s="14"/>
      <c r="AIU841" s="14"/>
      <c r="AIV841" s="14"/>
      <c r="AIW841" s="14"/>
      <c r="AIX841" s="14"/>
      <c r="AIY841" s="14"/>
      <c r="AIZ841" s="14"/>
      <c r="AJA841" s="14"/>
      <c r="AJB841" s="14"/>
      <c r="AJC841" s="14"/>
      <c r="AJD841" s="14"/>
      <c r="AJE841" s="14"/>
      <c r="AJF841" s="14"/>
      <c r="AJG841" s="14"/>
      <c r="AJH841" s="14"/>
      <c r="AJI841" s="14"/>
      <c r="AJJ841" s="14"/>
      <c r="AJK841" s="14"/>
      <c r="AJL841" s="14"/>
      <c r="AJM841" s="14"/>
      <c r="AJN841" s="14"/>
      <c r="AJO841" s="14"/>
      <c r="AJP841" s="14"/>
      <c r="AJQ841" s="14"/>
      <c r="AJR841" s="14"/>
      <c r="AJS841" s="14"/>
      <c r="AJT841" s="14"/>
      <c r="AJU841" s="14"/>
      <c r="AJV841" s="14"/>
      <c r="AJW841" s="14"/>
      <c r="AJX841" s="14"/>
      <c r="AJY841" s="14"/>
      <c r="AJZ841" s="14"/>
      <c r="AKA841" s="14"/>
      <c r="AKB841" s="14"/>
      <c r="AKC841" s="14"/>
      <c r="AKD841" s="14"/>
      <c r="AKE841" s="14"/>
      <c r="AKF841" s="14"/>
      <c r="AKG841" s="14"/>
      <c r="AKH841" s="14"/>
      <c r="AKI841" s="14"/>
      <c r="AKJ841" s="14"/>
      <c r="AKK841" s="14"/>
      <c r="AKL841" s="14"/>
      <c r="AKM841" s="14"/>
      <c r="AKN841" s="14"/>
      <c r="AKO841" s="14"/>
      <c r="AKP841" s="14"/>
      <c r="AKQ841" s="14"/>
      <c r="AKR841" s="14"/>
      <c r="AKS841" s="14"/>
      <c r="AKT841" s="14"/>
      <c r="AKU841" s="14"/>
      <c r="AKV841" s="14"/>
      <c r="AKW841" s="14"/>
      <c r="AKX841" s="14"/>
      <c r="AKY841" s="14"/>
      <c r="AKZ841" s="14"/>
      <c r="ALA841" s="14"/>
      <c r="ALB841" s="14"/>
      <c r="ALC841" s="14"/>
      <c r="ALD841" s="14"/>
      <c r="ALE841" s="14"/>
      <c r="ALF841" s="14"/>
      <c r="ALG841" s="14"/>
      <c r="ALH841" s="14"/>
      <c r="ALI841" s="14"/>
      <c r="ALJ841" s="14"/>
      <c r="ALK841" s="14"/>
      <c r="ALL841" s="14"/>
      <c r="ALM841" s="14"/>
      <c r="ALN841" s="14"/>
      <c r="ALO841" s="14"/>
      <c r="ALP841" s="14"/>
      <c r="ALQ841" s="14"/>
      <c r="ALR841" s="14"/>
      <c r="ALS841" s="14"/>
      <c r="ALT841" s="14"/>
      <c r="ALU841" s="14"/>
      <c r="ALV841" s="14"/>
      <c r="ALW841" s="14"/>
      <c r="ALX841" s="14"/>
      <c r="ALY841" s="14"/>
      <c r="ALZ841" s="14"/>
      <c r="AMA841" s="14"/>
      <c r="AMB841" s="14"/>
      <c r="AMC841" s="14"/>
      <c r="AMD841" s="14"/>
      <c r="AME841" s="14"/>
      <c r="AMF841" s="14"/>
      <c r="AMG841" s="14"/>
      <c r="AMH841" s="14"/>
      <c r="AMI841" s="14"/>
      <c r="AMJ841" s="14"/>
      <c r="AMK841" s="14"/>
      <c r="AML841" s="14"/>
      <c r="AMM841" s="14"/>
      <c r="AMN841" s="14"/>
      <c r="AMO841" s="14"/>
      <c r="AMP841" s="14"/>
      <c r="AMQ841" s="14"/>
      <c r="AMR841" s="14"/>
      <c r="AMS841" s="14"/>
      <c r="AMT841" s="14"/>
      <c r="AMU841" s="14"/>
      <c r="AMV841" s="14"/>
      <c r="AMW841" s="14"/>
      <c r="AMX841" s="14"/>
      <c r="AMY841" s="14"/>
      <c r="AMZ841" s="14"/>
      <c r="ANA841" s="14"/>
      <c r="ANB841" s="14"/>
      <c r="ANC841" s="14"/>
      <c r="AND841" s="14"/>
      <c r="ANE841" s="14"/>
      <c r="ANF841" s="14"/>
      <c r="ANG841" s="14"/>
      <c r="ANH841" s="14"/>
      <c r="ANI841" s="14"/>
      <c r="ANJ841" s="14"/>
      <c r="ANK841" s="14"/>
      <c r="ANL841" s="14"/>
      <c r="ANM841" s="14"/>
      <c r="ANN841" s="14"/>
      <c r="ANO841" s="14"/>
      <c r="ANP841" s="14"/>
      <c r="ANQ841" s="14"/>
      <c r="ANR841" s="14"/>
      <c r="ANS841" s="14"/>
      <c r="ANT841" s="14"/>
      <c r="ANU841" s="14"/>
      <c r="ANV841" s="14"/>
      <c r="ANW841" s="14"/>
      <c r="ANX841" s="14"/>
      <c r="ANY841" s="14"/>
      <c r="ANZ841" s="14"/>
      <c r="AOA841" s="14"/>
      <c r="AOB841" s="14"/>
      <c r="AOC841" s="14"/>
      <c r="AOD841" s="14"/>
      <c r="AOE841" s="14"/>
      <c r="AOF841" s="14"/>
      <c r="AOG841" s="14"/>
      <c r="AOH841" s="14"/>
      <c r="AOI841" s="14"/>
      <c r="AOJ841" s="14"/>
      <c r="AOK841" s="14"/>
      <c r="AOL841" s="14"/>
      <c r="AOM841" s="14"/>
      <c r="AON841" s="14"/>
      <c r="AOO841" s="14"/>
      <c r="AOP841" s="14"/>
      <c r="AOQ841" s="14"/>
      <c r="AOR841" s="14"/>
      <c r="AOS841" s="14"/>
      <c r="AOT841" s="14"/>
      <c r="AOU841" s="14"/>
      <c r="AOV841" s="14"/>
      <c r="AOW841" s="14"/>
      <c r="AOX841" s="14"/>
      <c r="AOY841" s="14"/>
      <c r="AOZ841" s="14"/>
      <c r="APA841" s="14"/>
      <c r="APB841" s="14"/>
      <c r="APC841" s="14"/>
      <c r="APD841" s="14"/>
      <c r="APE841" s="14"/>
      <c r="APF841" s="14"/>
      <c r="APG841" s="14"/>
      <c r="APH841" s="14"/>
      <c r="API841" s="14"/>
      <c r="APJ841" s="14"/>
      <c r="APK841" s="14"/>
      <c r="APL841" s="14"/>
      <c r="APM841" s="14"/>
      <c r="APN841" s="14"/>
      <c r="APO841" s="14"/>
      <c r="APP841" s="14"/>
      <c r="APQ841" s="14"/>
      <c r="APR841" s="14"/>
      <c r="APS841" s="14"/>
      <c r="APT841" s="14"/>
      <c r="APU841" s="14"/>
      <c r="APV841" s="14"/>
      <c r="APW841" s="14"/>
      <c r="APX841" s="14"/>
      <c r="APY841" s="14"/>
      <c r="APZ841" s="14"/>
      <c r="AQA841" s="14"/>
      <c r="AQB841" s="14"/>
      <c r="AQC841" s="14"/>
      <c r="AQD841" s="14"/>
      <c r="AQE841" s="14"/>
      <c r="AQF841" s="14"/>
      <c r="AQG841" s="14"/>
      <c r="AQH841" s="14"/>
      <c r="AQI841" s="14"/>
      <c r="AQJ841" s="14"/>
      <c r="AQK841" s="14"/>
      <c r="AQL841" s="14"/>
      <c r="AQM841" s="14"/>
      <c r="AQN841" s="14"/>
      <c r="AQO841" s="14"/>
      <c r="AQP841" s="14"/>
      <c r="AQQ841" s="14"/>
      <c r="AQR841" s="14"/>
      <c r="AQS841" s="14"/>
      <c r="AQT841" s="14"/>
      <c r="AQU841" s="14"/>
      <c r="AQV841" s="14"/>
      <c r="AQW841" s="14"/>
      <c r="AQX841" s="14"/>
      <c r="AQY841" s="14"/>
      <c r="AQZ841" s="14"/>
      <c r="ARA841" s="14"/>
      <c r="ARB841" s="14"/>
      <c r="ARC841" s="14"/>
      <c r="ARD841" s="14"/>
      <c r="ARE841" s="14"/>
      <c r="ARF841" s="14"/>
      <c r="ARG841" s="14"/>
      <c r="ARH841" s="14"/>
      <c r="ARI841" s="14"/>
      <c r="ARJ841" s="14"/>
      <c r="ARK841" s="14"/>
      <c r="ARL841" s="14"/>
      <c r="ARM841" s="14"/>
      <c r="ARN841" s="14"/>
      <c r="ARO841" s="14"/>
      <c r="ARP841" s="14"/>
      <c r="ARQ841" s="14"/>
      <c r="ARR841" s="14"/>
      <c r="ARS841" s="14"/>
      <c r="ART841" s="14"/>
      <c r="ARU841" s="14"/>
      <c r="ARV841" s="14"/>
      <c r="ARW841" s="14"/>
      <c r="ARX841" s="14"/>
      <c r="ARY841" s="14"/>
      <c r="ARZ841" s="14"/>
      <c r="ASA841" s="14"/>
      <c r="ASB841" s="14"/>
      <c r="ASC841" s="14"/>
      <c r="ASD841" s="14"/>
      <c r="ASE841" s="14"/>
      <c r="ASF841" s="14"/>
      <c r="ASG841" s="14"/>
      <c r="ASH841" s="14"/>
      <c r="ASI841" s="14"/>
      <c r="ASJ841" s="14"/>
      <c r="ASK841" s="14"/>
      <c r="ASL841" s="14"/>
      <c r="ASM841" s="14"/>
      <c r="ASN841" s="14"/>
      <c r="ASO841" s="14"/>
      <c r="ASP841" s="14"/>
      <c r="ASQ841" s="14"/>
      <c r="ASR841" s="14"/>
      <c r="ASS841" s="14"/>
      <c r="AST841" s="14"/>
      <c r="ASU841" s="14"/>
      <c r="ASV841" s="14"/>
      <c r="ASW841" s="14"/>
      <c r="ASX841" s="14"/>
      <c r="ASY841" s="14"/>
      <c r="ASZ841" s="14"/>
      <c r="ATA841" s="14"/>
      <c r="ATB841" s="14"/>
      <c r="ATC841" s="14"/>
      <c r="ATD841" s="14"/>
      <c r="ATE841" s="14"/>
      <c r="ATF841" s="14"/>
      <c r="ATG841" s="14"/>
      <c r="ATH841" s="14"/>
      <c r="ATI841" s="14"/>
      <c r="ATJ841" s="14"/>
      <c r="ATK841" s="14"/>
      <c r="ATL841" s="14"/>
      <c r="ATM841" s="14"/>
      <c r="ATN841" s="14"/>
      <c r="ATO841" s="14"/>
      <c r="ATP841" s="14"/>
      <c r="ATQ841" s="14"/>
      <c r="ATR841" s="14"/>
      <c r="ATS841" s="14"/>
      <c r="ATT841" s="14"/>
      <c r="ATU841" s="14"/>
      <c r="ATV841" s="14"/>
      <c r="ATW841" s="14"/>
      <c r="ATX841" s="14"/>
      <c r="ATY841" s="14"/>
      <c r="ATZ841" s="14"/>
      <c r="AUA841" s="14"/>
      <c r="AUB841" s="14"/>
      <c r="AUC841" s="14"/>
      <c r="AUD841" s="14"/>
      <c r="AUE841" s="14"/>
      <c r="AUF841" s="14"/>
      <c r="AUG841" s="14"/>
      <c r="AUH841" s="14"/>
      <c r="AUI841" s="14"/>
      <c r="AUJ841" s="14"/>
      <c r="AUK841" s="14"/>
      <c r="AUL841" s="14"/>
      <c r="AUM841" s="14"/>
      <c r="AUN841" s="14"/>
      <c r="AUO841" s="14"/>
      <c r="AUP841" s="14"/>
      <c r="AUQ841" s="14"/>
      <c r="AUR841" s="14"/>
      <c r="AUS841" s="14"/>
      <c r="AUT841" s="14"/>
      <c r="AUU841" s="14"/>
      <c r="AUV841" s="14"/>
      <c r="AUW841" s="14"/>
      <c r="AUX841" s="14"/>
      <c r="AUY841" s="14"/>
      <c r="AUZ841" s="14"/>
      <c r="AVA841" s="14"/>
      <c r="AVB841" s="14"/>
      <c r="AVC841" s="14"/>
      <c r="AVD841" s="14"/>
      <c r="AVE841" s="14"/>
      <c r="AVF841" s="14"/>
      <c r="AVG841" s="14"/>
      <c r="AVH841" s="14"/>
      <c r="AVI841" s="14"/>
      <c r="AVJ841" s="14"/>
      <c r="AVK841" s="14"/>
      <c r="AVL841" s="14"/>
      <c r="AVM841" s="14"/>
      <c r="AVN841" s="14"/>
      <c r="AVO841" s="14"/>
      <c r="AVP841" s="14"/>
      <c r="AVQ841" s="14"/>
      <c r="AVR841" s="14"/>
      <c r="AVS841" s="14"/>
      <c r="AVT841" s="14"/>
      <c r="AVU841" s="14"/>
      <c r="AVV841" s="14"/>
      <c r="AVW841" s="14"/>
      <c r="AVX841" s="14"/>
      <c r="AVY841" s="14"/>
      <c r="AVZ841" s="14"/>
      <c r="AWA841" s="14"/>
      <c r="AWB841" s="14"/>
      <c r="AWC841" s="14"/>
      <c r="AWD841" s="14"/>
      <c r="AWE841" s="14"/>
      <c r="AWF841" s="14"/>
      <c r="AWG841" s="14"/>
      <c r="AWH841" s="14"/>
      <c r="AWI841" s="14"/>
      <c r="AWJ841" s="14"/>
      <c r="AWK841" s="14"/>
      <c r="AWL841" s="14"/>
      <c r="AWM841" s="14"/>
      <c r="AWN841" s="14"/>
      <c r="AWO841" s="14"/>
      <c r="AWP841" s="14"/>
      <c r="AWQ841" s="14"/>
      <c r="AWR841" s="14"/>
      <c r="AWS841" s="14"/>
      <c r="AWT841" s="14"/>
      <c r="AWU841" s="14"/>
      <c r="AWV841" s="14"/>
      <c r="AWW841" s="14"/>
      <c r="AWX841" s="14"/>
      <c r="AWY841" s="14"/>
      <c r="AWZ841" s="14"/>
      <c r="AXA841" s="14"/>
      <c r="AXB841" s="14"/>
      <c r="AXC841" s="14"/>
      <c r="AXD841" s="14"/>
      <c r="AXE841" s="14"/>
      <c r="AXF841" s="14"/>
      <c r="AXG841" s="14"/>
      <c r="AXH841" s="14"/>
      <c r="AXI841" s="14"/>
      <c r="AXJ841" s="14"/>
      <c r="AXK841" s="14"/>
      <c r="AXL841" s="14"/>
      <c r="AXM841" s="14"/>
      <c r="AXN841" s="14"/>
      <c r="AXO841" s="14"/>
      <c r="AXP841" s="14"/>
      <c r="AXQ841" s="14"/>
      <c r="AXR841" s="14"/>
      <c r="AXS841" s="14"/>
      <c r="AXT841" s="14"/>
      <c r="AXU841" s="14"/>
      <c r="AXV841" s="14"/>
      <c r="AXW841" s="14"/>
      <c r="AXX841" s="14"/>
      <c r="AXY841" s="14"/>
      <c r="AXZ841" s="14"/>
      <c r="AYA841" s="14"/>
      <c r="AYB841" s="14"/>
      <c r="AYC841" s="14"/>
      <c r="AYD841" s="14"/>
      <c r="AYE841" s="14"/>
      <c r="AYF841" s="14"/>
      <c r="AYG841" s="14"/>
      <c r="AYH841" s="14"/>
      <c r="AYI841" s="14"/>
      <c r="AYJ841" s="14"/>
      <c r="AYK841" s="14"/>
      <c r="AYL841" s="14"/>
      <c r="AYM841" s="14"/>
      <c r="AYN841" s="14"/>
      <c r="AYO841" s="14"/>
      <c r="AYP841" s="14"/>
      <c r="AYQ841" s="14"/>
      <c r="AYR841" s="14"/>
      <c r="AYS841" s="14"/>
      <c r="AYT841" s="14"/>
      <c r="AYU841" s="14"/>
      <c r="AYV841" s="14"/>
      <c r="AYW841" s="14"/>
      <c r="AYX841" s="14"/>
      <c r="AYY841" s="14"/>
      <c r="AYZ841" s="14"/>
      <c r="AZA841" s="14"/>
      <c r="AZB841" s="14"/>
      <c r="AZC841" s="14"/>
      <c r="AZD841" s="14"/>
      <c r="AZE841" s="14"/>
      <c r="AZF841" s="14"/>
      <c r="AZG841" s="14"/>
      <c r="AZH841" s="14"/>
      <c r="AZI841" s="14"/>
      <c r="AZJ841" s="14"/>
      <c r="AZK841" s="14"/>
      <c r="AZL841" s="14"/>
      <c r="AZM841" s="14"/>
      <c r="AZN841" s="14"/>
      <c r="AZO841" s="14"/>
      <c r="AZP841" s="14"/>
      <c r="AZQ841" s="14"/>
      <c r="AZR841" s="14"/>
      <c r="AZS841" s="14"/>
      <c r="AZT841" s="14"/>
      <c r="AZU841" s="14"/>
      <c r="AZV841" s="14"/>
      <c r="AZW841" s="14"/>
      <c r="AZX841" s="14"/>
      <c r="AZY841" s="14"/>
      <c r="AZZ841" s="14"/>
      <c r="BAA841" s="14"/>
      <c r="BAB841" s="14"/>
      <c r="BAC841" s="14"/>
      <c r="BAD841" s="14"/>
      <c r="BAE841" s="14"/>
      <c r="BAF841" s="14"/>
      <c r="BAG841" s="14"/>
      <c r="BAH841" s="14"/>
      <c r="BAI841" s="14"/>
      <c r="BAJ841" s="14"/>
      <c r="BAK841" s="14"/>
      <c r="BAL841" s="14"/>
      <c r="BAM841" s="14"/>
      <c r="BAN841" s="14"/>
      <c r="BAO841" s="14"/>
      <c r="BAP841" s="14"/>
      <c r="BAQ841" s="14"/>
      <c r="BAR841" s="14"/>
      <c r="BAS841" s="14"/>
      <c r="BAT841" s="14"/>
      <c r="BAU841" s="14"/>
      <c r="BAV841" s="14"/>
      <c r="BAW841" s="14"/>
      <c r="BAX841" s="14"/>
      <c r="BAY841" s="14"/>
      <c r="BAZ841" s="14"/>
      <c r="BBA841" s="14"/>
      <c r="BBB841" s="14"/>
      <c r="BBC841" s="14"/>
      <c r="BBD841" s="14"/>
      <c r="BBE841" s="14"/>
      <c r="BBF841" s="14"/>
      <c r="BBG841" s="14"/>
      <c r="BBH841" s="14"/>
      <c r="BBI841" s="14"/>
      <c r="BBJ841" s="14"/>
      <c r="BBK841" s="14"/>
      <c r="BBL841" s="14"/>
      <c r="BBM841" s="14"/>
      <c r="BBN841" s="14"/>
      <c r="BBO841" s="14"/>
      <c r="BBP841" s="14"/>
      <c r="BBQ841" s="14"/>
      <c r="BBR841" s="14"/>
      <c r="BBS841" s="14"/>
      <c r="BBT841" s="14"/>
      <c r="BBU841" s="14"/>
      <c r="BBV841" s="14"/>
      <c r="BBW841" s="14"/>
      <c r="BBX841" s="14"/>
      <c r="BBY841" s="14"/>
      <c r="BBZ841" s="14"/>
      <c r="BCA841" s="14"/>
      <c r="BCB841" s="14"/>
      <c r="BCC841" s="14"/>
      <c r="BCD841" s="14"/>
      <c r="BCE841" s="14"/>
      <c r="BCF841" s="14"/>
      <c r="BCG841" s="14"/>
      <c r="BCH841" s="14"/>
      <c r="BCI841" s="14"/>
      <c r="BCJ841" s="14"/>
      <c r="BCK841" s="14"/>
      <c r="BCL841" s="14"/>
      <c r="BCM841" s="14"/>
      <c r="BCN841" s="14"/>
      <c r="BCO841" s="14"/>
      <c r="BCP841" s="14"/>
      <c r="BCQ841" s="14"/>
      <c r="BCR841" s="14"/>
      <c r="BCS841" s="14"/>
      <c r="BCT841" s="14"/>
      <c r="BCU841" s="14"/>
      <c r="BCV841" s="14"/>
      <c r="BCW841" s="14"/>
      <c r="BCX841" s="14"/>
      <c r="BCY841" s="14"/>
      <c r="BCZ841" s="14"/>
      <c r="BDA841" s="14"/>
      <c r="BDB841" s="14"/>
      <c r="BDC841" s="14"/>
      <c r="BDD841" s="14"/>
      <c r="BDE841" s="14"/>
      <c r="BDF841" s="14"/>
      <c r="BDG841" s="14"/>
      <c r="BDH841" s="14"/>
      <c r="BDI841" s="14"/>
      <c r="BDJ841" s="14"/>
      <c r="BDK841" s="14"/>
      <c r="BDL841" s="14"/>
      <c r="BDM841" s="14"/>
      <c r="BDN841" s="14"/>
      <c r="BDO841" s="14"/>
      <c r="BDP841" s="14"/>
      <c r="BDQ841" s="14"/>
      <c r="BDR841" s="14"/>
      <c r="BDS841" s="14"/>
      <c r="BDT841" s="14"/>
      <c r="BDU841" s="14"/>
      <c r="BDV841" s="14"/>
      <c r="BDW841" s="14"/>
      <c r="BDX841" s="14"/>
      <c r="BDY841" s="14"/>
      <c r="BDZ841" s="14"/>
      <c r="BEA841" s="14"/>
      <c r="BEB841" s="14"/>
      <c r="BEC841" s="14"/>
      <c r="BED841" s="14"/>
      <c r="BEE841" s="14"/>
      <c r="BEF841" s="14"/>
      <c r="BEG841" s="14"/>
      <c r="BEH841" s="14"/>
      <c r="BEI841" s="14"/>
      <c r="BEJ841" s="14"/>
      <c r="BEK841" s="14"/>
      <c r="BEL841" s="14"/>
      <c r="BEM841" s="14"/>
      <c r="BEN841" s="14"/>
      <c r="BEO841" s="14"/>
      <c r="BEP841" s="14"/>
      <c r="BEQ841" s="14"/>
      <c r="BER841" s="14"/>
      <c r="BES841" s="14"/>
      <c r="BET841" s="14"/>
      <c r="BEU841" s="14"/>
      <c r="BEV841" s="14"/>
      <c r="BEW841" s="14"/>
      <c r="BEX841" s="14"/>
      <c r="BEY841" s="14"/>
      <c r="BEZ841" s="14"/>
      <c r="BFA841" s="14"/>
      <c r="BFB841" s="14"/>
      <c r="BFC841" s="14"/>
      <c r="BFD841" s="14"/>
      <c r="BFE841" s="14"/>
      <c r="BFF841" s="14"/>
      <c r="BFG841" s="14"/>
      <c r="BFH841" s="14"/>
      <c r="BFI841" s="14"/>
      <c r="BFJ841" s="14"/>
      <c r="BFK841" s="14"/>
      <c r="BFL841" s="14"/>
      <c r="BFM841" s="14"/>
      <c r="BFN841" s="14"/>
      <c r="BFO841" s="14"/>
      <c r="BFP841" s="14"/>
      <c r="BFQ841" s="14"/>
      <c r="BFR841" s="14"/>
      <c r="BFS841" s="14"/>
      <c r="BFT841" s="14"/>
      <c r="BFU841" s="14"/>
      <c r="BFV841" s="14"/>
      <c r="BFW841" s="14"/>
      <c r="BFX841" s="14"/>
      <c r="BFY841" s="14"/>
      <c r="BFZ841" s="14"/>
      <c r="BGA841" s="14"/>
      <c r="BGB841" s="14"/>
      <c r="BGC841" s="14"/>
      <c r="BGD841" s="14"/>
      <c r="BGE841" s="14"/>
      <c r="BGF841" s="14"/>
      <c r="BGG841" s="14"/>
      <c r="BGH841" s="14"/>
      <c r="BGI841" s="14"/>
      <c r="BGJ841" s="14"/>
      <c r="BGK841" s="14"/>
      <c r="BGL841" s="14"/>
      <c r="BGM841" s="14"/>
      <c r="BGN841" s="14"/>
      <c r="BGO841" s="14"/>
      <c r="BGP841" s="14"/>
      <c r="BGQ841" s="14"/>
      <c r="BGR841" s="14"/>
      <c r="BGS841" s="14"/>
      <c r="BGT841" s="14"/>
      <c r="BGU841" s="14"/>
      <c r="BGV841" s="14"/>
      <c r="BGW841" s="14"/>
      <c r="BGX841" s="14"/>
      <c r="BGY841" s="14"/>
      <c r="BGZ841" s="14"/>
      <c r="BHA841" s="14"/>
      <c r="BHB841" s="14"/>
      <c r="BHC841" s="14"/>
      <c r="BHD841" s="14"/>
      <c r="BHE841" s="14"/>
      <c r="BHF841" s="14"/>
      <c r="BHG841" s="14"/>
      <c r="BHH841" s="14"/>
      <c r="BHI841" s="14"/>
      <c r="BHJ841" s="14"/>
      <c r="BHK841" s="14"/>
      <c r="BHL841" s="14"/>
      <c r="BHM841" s="14"/>
      <c r="BHN841" s="14"/>
      <c r="BHO841" s="14"/>
      <c r="BHP841" s="14"/>
      <c r="BHQ841" s="14"/>
      <c r="BHR841" s="14"/>
      <c r="BHS841" s="14"/>
      <c r="BHT841" s="14"/>
      <c r="BHU841" s="14"/>
      <c r="BHV841" s="14"/>
      <c r="BHW841" s="14"/>
      <c r="BHX841" s="14"/>
      <c r="BHY841" s="14"/>
      <c r="BHZ841" s="14"/>
      <c r="BIA841" s="14"/>
      <c r="BIB841" s="14"/>
      <c r="BIC841" s="14"/>
      <c r="BID841" s="14"/>
      <c r="BIE841" s="14"/>
      <c r="BIF841" s="14"/>
      <c r="BIG841" s="14"/>
      <c r="BIH841" s="14"/>
      <c r="BII841" s="14"/>
      <c r="BIJ841" s="14"/>
      <c r="BIK841" s="14"/>
      <c r="BIL841" s="14"/>
      <c r="BIM841" s="14"/>
      <c r="BIN841" s="14"/>
      <c r="BIO841" s="14"/>
      <c r="BIP841" s="14"/>
      <c r="BIQ841" s="14"/>
      <c r="BIR841" s="14"/>
      <c r="BIS841" s="14"/>
      <c r="BIT841" s="14"/>
      <c r="BIU841" s="14"/>
      <c r="BIV841" s="14"/>
      <c r="BIW841" s="14"/>
      <c r="BIX841" s="14"/>
      <c r="BIY841" s="14"/>
      <c r="BIZ841" s="14"/>
      <c r="BJA841" s="14"/>
      <c r="BJB841" s="14"/>
      <c r="BJC841" s="14"/>
      <c r="BJD841" s="14"/>
      <c r="BJE841" s="14"/>
      <c r="BJF841" s="14"/>
      <c r="BJG841" s="14"/>
      <c r="BJH841" s="14"/>
      <c r="BJI841" s="14"/>
      <c r="BJJ841" s="14"/>
      <c r="BJK841" s="14"/>
      <c r="BJL841" s="14"/>
      <c r="BJM841" s="14"/>
      <c r="BJN841" s="14"/>
      <c r="BJO841" s="14"/>
      <c r="BJP841" s="14"/>
      <c r="BJQ841" s="14"/>
      <c r="BJR841" s="14"/>
      <c r="BJS841" s="14"/>
      <c r="BJT841" s="14"/>
      <c r="BJU841" s="14"/>
      <c r="BJV841" s="14"/>
      <c r="BJW841" s="14"/>
      <c r="BJX841" s="14"/>
      <c r="BJY841" s="14"/>
      <c r="BJZ841" s="14"/>
      <c r="BKA841" s="14"/>
      <c r="BKB841" s="14"/>
      <c r="BKC841" s="14"/>
      <c r="BKD841" s="14"/>
      <c r="BKE841" s="14"/>
      <c r="BKF841" s="14"/>
      <c r="BKG841" s="14"/>
      <c r="BKH841" s="14"/>
      <c r="BKI841" s="14"/>
      <c r="BKJ841" s="14"/>
      <c r="BKK841" s="14"/>
      <c r="BKL841" s="14"/>
      <c r="BKM841" s="14"/>
      <c r="BKN841" s="14"/>
      <c r="BKO841" s="14"/>
      <c r="BKP841" s="14"/>
      <c r="BKQ841" s="14"/>
      <c r="BKR841" s="14"/>
      <c r="BKS841" s="14"/>
      <c r="BKT841" s="14"/>
      <c r="BKU841" s="14"/>
      <c r="BKV841" s="14"/>
      <c r="BKW841" s="14"/>
      <c r="BKX841" s="14"/>
      <c r="BKY841" s="14"/>
      <c r="BKZ841" s="14"/>
      <c r="BLA841" s="14"/>
      <c r="BLB841" s="14"/>
      <c r="BLC841" s="14"/>
      <c r="BLD841" s="14"/>
      <c r="BLE841" s="14"/>
      <c r="BLF841" s="14"/>
      <c r="BLG841" s="14"/>
      <c r="BLH841" s="14"/>
      <c r="BLI841" s="14"/>
      <c r="BLJ841" s="14"/>
      <c r="BLK841" s="14"/>
      <c r="BLL841" s="14"/>
      <c r="BLM841" s="14"/>
      <c r="BLN841" s="14"/>
      <c r="BLO841" s="14"/>
      <c r="BLP841" s="14"/>
      <c r="BLQ841" s="14"/>
      <c r="BLR841" s="14"/>
      <c r="BLS841" s="14"/>
      <c r="BLT841" s="14"/>
      <c r="BLU841" s="14"/>
      <c r="BLV841" s="14"/>
      <c r="BLW841" s="14"/>
      <c r="BLX841" s="14"/>
      <c r="BLY841" s="14"/>
      <c r="BLZ841" s="14"/>
      <c r="BMA841" s="14"/>
      <c r="BMB841" s="14"/>
      <c r="BMC841" s="14"/>
      <c r="BMD841" s="14"/>
      <c r="BME841" s="14"/>
      <c r="BMF841" s="14"/>
      <c r="BMG841" s="14"/>
      <c r="BMH841" s="14"/>
      <c r="BMI841" s="14"/>
      <c r="BMJ841" s="14"/>
      <c r="BMK841" s="14"/>
      <c r="BML841" s="14"/>
      <c r="BMM841" s="14"/>
      <c r="BMN841" s="14"/>
      <c r="BMO841" s="14"/>
      <c r="BMP841" s="14"/>
      <c r="BMQ841" s="14"/>
      <c r="BMR841" s="14"/>
      <c r="BMS841" s="14"/>
      <c r="BMT841" s="14"/>
      <c r="BMU841" s="14"/>
      <c r="BMV841" s="14"/>
      <c r="BMW841" s="14"/>
      <c r="BMX841" s="14"/>
      <c r="BMY841" s="14"/>
      <c r="BMZ841" s="14"/>
      <c r="BNA841" s="14"/>
      <c r="BNB841" s="14"/>
      <c r="BNC841" s="14"/>
      <c r="BND841" s="14"/>
      <c r="BNE841" s="14"/>
      <c r="BNF841" s="14"/>
      <c r="BNG841" s="14"/>
      <c r="BNH841" s="14"/>
      <c r="BNI841" s="14"/>
      <c r="BNJ841" s="14"/>
      <c r="BNK841" s="14"/>
      <c r="BNL841" s="14"/>
      <c r="BNM841" s="14"/>
      <c r="BNN841" s="14"/>
      <c r="BNO841" s="14"/>
      <c r="BNP841" s="14"/>
      <c r="BNQ841" s="14"/>
      <c r="BNR841" s="14"/>
      <c r="BNS841" s="14"/>
      <c r="BNT841" s="14"/>
      <c r="BNU841" s="14"/>
      <c r="BNV841" s="14"/>
      <c r="BNW841" s="14"/>
      <c r="BNX841" s="14"/>
      <c r="BNY841" s="14"/>
      <c r="BNZ841" s="14"/>
      <c r="BOA841" s="14"/>
      <c r="BOB841" s="14"/>
      <c r="BOC841" s="14"/>
      <c r="BOD841" s="14"/>
      <c r="BOE841" s="14"/>
      <c r="BOF841" s="14"/>
      <c r="BOG841" s="14"/>
      <c r="BOH841" s="14"/>
      <c r="BOI841" s="14"/>
      <c r="BOJ841" s="14"/>
      <c r="BOK841" s="14"/>
      <c r="BOL841" s="14"/>
      <c r="BOM841" s="14"/>
      <c r="BON841" s="14"/>
      <c r="BOO841" s="14"/>
      <c r="BOP841" s="14"/>
      <c r="BOQ841" s="14"/>
      <c r="BOR841" s="14"/>
      <c r="BOS841" s="14"/>
      <c r="BOT841" s="14"/>
      <c r="BOU841" s="14"/>
      <c r="BOV841" s="14"/>
      <c r="BOW841" s="14"/>
      <c r="BOX841" s="14"/>
      <c r="BOY841" s="14"/>
      <c r="BOZ841" s="14"/>
      <c r="BPA841" s="14"/>
      <c r="BPB841" s="14"/>
      <c r="BPC841" s="14"/>
      <c r="BPD841" s="14"/>
      <c r="BPE841" s="14"/>
      <c r="BPF841" s="14"/>
      <c r="BPG841" s="14"/>
      <c r="BPH841" s="14"/>
      <c r="BPI841" s="14"/>
      <c r="BPJ841" s="14"/>
      <c r="BPK841" s="14"/>
      <c r="BPL841" s="14"/>
      <c r="BPM841" s="14"/>
      <c r="BPN841" s="14"/>
      <c r="BPO841" s="14"/>
      <c r="BPP841" s="14"/>
      <c r="BPQ841" s="14"/>
      <c r="BPR841" s="14"/>
      <c r="BPS841" s="14"/>
      <c r="BPT841" s="14"/>
      <c r="BPU841" s="14"/>
      <c r="BPV841" s="14"/>
      <c r="BPW841" s="14"/>
      <c r="BPX841" s="14"/>
      <c r="BPY841" s="14"/>
      <c r="BPZ841" s="14"/>
      <c r="BQA841" s="14"/>
      <c r="BQB841" s="14"/>
      <c r="BQC841" s="14"/>
      <c r="BQD841" s="14"/>
      <c r="BQE841" s="14"/>
      <c r="BQF841" s="14"/>
      <c r="BQG841" s="14"/>
      <c r="BQH841" s="14"/>
      <c r="BQI841" s="14"/>
      <c r="BQJ841" s="14"/>
      <c r="BQK841" s="14"/>
      <c r="BQL841" s="14"/>
      <c r="BQM841" s="14"/>
      <c r="BQN841" s="14"/>
      <c r="BQO841" s="14"/>
      <c r="BQP841" s="14"/>
      <c r="BQQ841" s="14"/>
      <c r="BQR841" s="14"/>
      <c r="BQS841" s="14"/>
      <c r="BQT841" s="14"/>
      <c r="BQU841" s="14"/>
      <c r="BQV841" s="14"/>
      <c r="BQW841" s="14"/>
      <c r="BQX841" s="14"/>
      <c r="BQY841" s="14"/>
      <c r="BQZ841" s="14"/>
      <c r="BRA841" s="14"/>
      <c r="BRB841" s="14"/>
      <c r="BRC841" s="14"/>
      <c r="BRD841" s="14"/>
      <c r="BRE841" s="14"/>
      <c r="BRF841" s="14"/>
      <c r="BRG841" s="14"/>
      <c r="BRH841" s="14"/>
      <c r="BRI841" s="14"/>
      <c r="BRJ841" s="14"/>
      <c r="BRK841" s="14"/>
      <c r="BRL841" s="14"/>
      <c r="BRM841" s="14"/>
      <c r="BRN841" s="14"/>
      <c r="BRO841" s="14"/>
      <c r="BRP841" s="14"/>
      <c r="BRQ841" s="14"/>
      <c r="BRR841" s="14"/>
      <c r="BRS841" s="14"/>
      <c r="BRT841" s="14"/>
      <c r="BRU841" s="14"/>
      <c r="BRV841" s="14"/>
      <c r="BRW841" s="14"/>
      <c r="BRX841" s="14"/>
      <c r="BRY841" s="14"/>
      <c r="BRZ841" s="14"/>
      <c r="BSA841" s="14"/>
      <c r="BSB841" s="14"/>
      <c r="BSC841" s="14"/>
      <c r="BSD841" s="14"/>
      <c r="BSE841" s="14"/>
      <c r="BSF841" s="14"/>
      <c r="BSG841" s="14"/>
      <c r="BSH841" s="14"/>
      <c r="BSI841" s="14"/>
      <c r="BSJ841" s="14"/>
      <c r="BSK841" s="14"/>
      <c r="BSL841" s="14"/>
      <c r="BSM841" s="14"/>
      <c r="BSN841" s="14"/>
      <c r="BSO841" s="14"/>
      <c r="BSP841" s="14"/>
      <c r="BSQ841" s="14"/>
      <c r="BSR841" s="14"/>
      <c r="BSS841" s="14"/>
      <c r="BST841" s="14"/>
      <c r="BSU841" s="14"/>
      <c r="BSV841" s="14"/>
      <c r="BSW841" s="14"/>
      <c r="BSX841" s="14"/>
      <c r="BSY841" s="14"/>
      <c r="BSZ841" s="14"/>
      <c r="BTA841" s="14"/>
      <c r="BTB841" s="14"/>
      <c r="BTC841" s="14"/>
      <c r="BTD841" s="14"/>
      <c r="BTE841" s="14"/>
      <c r="BTF841" s="14"/>
      <c r="BTG841" s="14"/>
      <c r="BTH841" s="14"/>
      <c r="BTI841" s="14"/>
      <c r="BTJ841" s="14"/>
      <c r="BTK841" s="14"/>
      <c r="BTL841" s="14"/>
      <c r="BTM841" s="14"/>
      <c r="BTN841" s="14"/>
      <c r="BTO841" s="14"/>
      <c r="BTP841" s="14"/>
      <c r="BTQ841" s="14"/>
      <c r="BTR841" s="14"/>
      <c r="BTS841" s="14"/>
      <c r="BTT841" s="14"/>
      <c r="BTU841" s="14"/>
      <c r="BTV841" s="14"/>
      <c r="BTW841" s="14"/>
      <c r="BTX841" s="14"/>
      <c r="BTY841" s="14"/>
      <c r="BTZ841" s="14"/>
      <c r="BUA841" s="14"/>
      <c r="BUB841" s="14"/>
      <c r="BUC841" s="14"/>
      <c r="BUD841" s="14"/>
      <c r="BUE841" s="14"/>
      <c r="BUF841" s="14"/>
      <c r="BUG841" s="14"/>
      <c r="BUH841" s="14"/>
      <c r="BUI841" s="14"/>
      <c r="BUJ841" s="14"/>
      <c r="BUK841" s="14"/>
      <c r="BUL841" s="14"/>
      <c r="BUM841" s="14"/>
      <c r="BUN841" s="14"/>
      <c r="BUO841" s="14"/>
      <c r="BUP841" s="14"/>
      <c r="BUQ841" s="14"/>
      <c r="BUR841" s="14"/>
      <c r="BUS841" s="14"/>
      <c r="BUT841" s="14"/>
      <c r="BUU841" s="14"/>
      <c r="BUV841" s="14"/>
      <c r="BUW841" s="14"/>
      <c r="BUX841" s="14"/>
      <c r="BUY841" s="14"/>
      <c r="BUZ841" s="14"/>
      <c r="BVA841" s="14"/>
      <c r="BVB841" s="14"/>
      <c r="BVC841" s="14"/>
      <c r="BVD841" s="14"/>
      <c r="BVE841" s="14"/>
      <c r="BVF841" s="14"/>
      <c r="BVG841" s="14"/>
      <c r="BVH841" s="14"/>
      <c r="BVI841" s="14"/>
      <c r="BVJ841" s="14"/>
      <c r="BVK841" s="14"/>
      <c r="BVL841" s="14"/>
      <c r="BVM841" s="14"/>
      <c r="BVN841" s="14"/>
      <c r="BVO841" s="14"/>
      <c r="BVP841" s="14"/>
      <c r="BVQ841" s="14"/>
      <c r="BVR841" s="14"/>
      <c r="BVS841" s="14"/>
      <c r="BVT841" s="14"/>
      <c r="BVU841" s="14"/>
      <c r="BVV841" s="14"/>
      <c r="BVW841" s="14"/>
      <c r="BVX841" s="14"/>
      <c r="BVY841" s="14"/>
      <c r="BVZ841" s="14"/>
      <c r="BWA841" s="14"/>
      <c r="BWB841" s="14"/>
      <c r="BWC841" s="14"/>
      <c r="BWD841" s="14"/>
      <c r="BWE841" s="14"/>
      <c r="BWF841" s="14"/>
      <c r="BWG841" s="14"/>
      <c r="BWH841" s="14"/>
      <c r="BWI841" s="14"/>
      <c r="BWJ841" s="14"/>
      <c r="BWK841" s="14"/>
      <c r="BWL841" s="14"/>
      <c r="BWM841" s="14"/>
      <c r="BWN841" s="14"/>
      <c r="BWO841" s="14"/>
      <c r="BWP841" s="14"/>
      <c r="BWQ841" s="14"/>
      <c r="BWR841" s="14"/>
      <c r="BWS841" s="14"/>
      <c r="BWT841" s="14"/>
      <c r="BWU841" s="14"/>
      <c r="BWV841" s="14"/>
      <c r="BWW841" s="14"/>
      <c r="BWX841" s="14"/>
      <c r="BWY841" s="14"/>
      <c r="BWZ841" s="14"/>
      <c r="BXA841" s="14"/>
      <c r="BXB841" s="14"/>
      <c r="BXC841" s="14"/>
      <c r="BXD841" s="14"/>
      <c r="BXE841" s="14"/>
      <c r="BXF841" s="14"/>
      <c r="BXG841" s="14"/>
      <c r="BXH841" s="14"/>
      <c r="BXI841" s="14"/>
      <c r="BXJ841" s="14"/>
      <c r="BXK841" s="14"/>
      <c r="BXL841" s="14"/>
      <c r="BXM841" s="14"/>
      <c r="BXN841" s="14"/>
      <c r="BXO841" s="14"/>
      <c r="BXP841" s="14"/>
      <c r="BXQ841" s="14"/>
      <c r="BXR841" s="14"/>
      <c r="BXS841" s="14"/>
      <c r="BXT841" s="14"/>
      <c r="BXU841" s="14"/>
      <c r="BXV841" s="14"/>
      <c r="BXW841" s="14"/>
      <c r="BXX841" s="14"/>
      <c r="BXY841" s="14"/>
      <c r="BXZ841" s="14"/>
      <c r="BYA841" s="14"/>
      <c r="BYB841" s="14"/>
      <c r="BYC841" s="14"/>
      <c r="BYD841" s="14"/>
      <c r="BYE841" s="14"/>
      <c r="BYF841" s="14"/>
      <c r="BYG841" s="14"/>
      <c r="BYH841" s="14"/>
      <c r="BYI841" s="14"/>
      <c r="BYJ841" s="14"/>
      <c r="BYK841" s="14"/>
      <c r="BYL841" s="14"/>
      <c r="BYM841" s="14"/>
      <c r="BYN841" s="14"/>
      <c r="BYO841" s="14"/>
      <c r="BYP841" s="14"/>
      <c r="BYQ841" s="14"/>
      <c r="BYR841" s="14"/>
      <c r="BYS841" s="14"/>
      <c r="BYT841" s="14"/>
      <c r="BYU841" s="14"/>
      <c r="BYV841" s="14"/>
      <c r="BYW841" s="14"/>
      <c r="BYX841" s="14"/>
      <c r="BYY841" s="14"/>
      <c r="BYZ841" s="14"/>
      <c r="BZA841" s="14"/>
      <c r="BZB841" s="14"/>
      <c r="BZC841" s="14"/>
      <c r="BZD841" s="14"/>
      <c r="BZE841" s="14"/>
      <c r="BZF841" s="14"/>
      <c r="BZG841" s="14"/>
      <c r="BZH841" s="14"/>
      <c r="BZI841" s="14"/>
      <c r="BZJ841" s="14"/>
      <c r="BZK841" s="14"/>
      <c r="BZL841" s="14"/>
      <c r="BZM841" s="14"/>
      <c r="BZN841" s="14"/>
      <c r="BZO841" s="14"/>
      <c r="BZP841" s="14"/>
      <c r="BZQ841" s="14"/>
      <c r="BZR841" s="14"/>
      <c r="BZS841" s="14"/>
      <c r="BZT841" s="14"/>
      <c r="BZU841" s="14"/>
      <c r="BZV841" s="14"/>
      <c r="BZW841" s="14"/>
      <c r="BZX841" s="14"/>
      <c r="BZY841" s="14"/>
      <c r="BZZ841" s="14"/>
      <c r="CAA841" s="14"/>
      <c r="CAB841" s="14"/>
      <c r="CAC841" s="14"/>
      <c r="CAD841" s="14"/>
      <c r="CAE841" s="14"/>
      <c r="CAF841" s="14"/>
      <c r="CAG841" s="14"/>
      <c r="CAH841" s="14"/>
      <c r="CAI841" s="14"/>
      <c r="CAJ841" s="14"/>
      <c r="CAK841" s="14"/>
      <c r="CAL841" s="14"/>
      <c r="CAM841" s="14"/>
      <c r="CAN841" s="14"/>
      <c r="CAO841" s="14"/>
      <c r="CAP841" s="14"/>
      <c r="CAQ841" s="14"/>
      <c r="CAR841" s="14"/>
      <c r="CAS841" s="14"/>
      <c r="CAT841" s="14"/>
      <c r="CAU841" s="14"/>
      <c r="CAV841" s="14"/>
      <c r="CAW841" s="14"/>
      <c r="CAX841" s="14"/>
      <c r="CAY841" s="14"/>
      <c r="CAZ841" s="14"/>
      <c r="CBA841" s="14"/>
      <c r="CBB841" s="14"/>
      <c r="CBC841" s="14"/>
      <c r="CBD841" s="14"/>
      <c r="CBE841" s="14"/>
      <c r="CBF841" s="14"/>
      <c r="CBG841" s="14"/>
      <c r="CBH841" s="14"/>
      <c r="CBI841" s="14"/>
      <c r="CBJ841" s="14"/>
      <c r="CBK841" s="14"/>
      <c r="CBL841" s="14"/>
      <c r="CBM841" s="14"/>
      <c r="CBN841" s="14"/>
      <c r="CBO841" s="14"/>
      <c r="CBP841" s="14"/>
      <c r="CBQ841" s="14"/>
      <c r="CBR841" s="14"/>
      <c r="CBS841" s="14"/>
      <c r="CBT841" s="14"/>
      <c r="CBU841" s="14"/>
      <c r="CBV841" s="14"/>
      <c r="CBW841" s="14"/>
      <c r="CBX841" s="14"/>
      <c r="CBY841" s="14"/>
      <c r="CBZ841" s="14"/>
      <c r="CCA841" s="14"/>
      <c r="CCB841" s="14"/>
      <c r="CCC841" s="14"/>
      <c r="CCD841" s="14"/>
      <c r="CCE841" s="14"/>
      <c r="CCF841" s="14"/>
      <c r="CCG841" s="14"/>
      <c r="CCH841" s="14"/>
      <c r="CCI841" s="14"/>
      <c r="CCJ841" s="14"/>
      <c r="CCK841" s="14"/>
      <c r="CCL841" s="14"/>
      <c r="CCM841" s="14"/>
      <c r="CCN841" s="14"/>
      <c r="CCO841" s="14"/>
      <c r="CCP841" s="14"/>
      <c r="CCQ841" s="14"/>
      <c r="CCR841" s="14"/>
      <c r="CCS841" s="14"/>
      <c r="CCT841" s="14"/>
      <c r="CCU841" s="14"/>
      <c r="CCV841" s="14"/>
      <c r="CCW841" s="14"/>
      <c r="CCX841" s="14"/>
      <c r="CCY841" s="14"/>
      <c r="CCZ841" s="14"/>
      <c r="CDA841" s="14"/>
      <c r="CDB841" s="14"/>
      <c r="CDC841" s="14"/>
      <c r="CDD841" s="14"/>
      <c r="CDE841" s="14"/>
      <c r="CDF841" s="14"/>
      <c r="CDG841" s="14"/>
      <c r="CDH841" s="14"/>
      <c r="CDI841" s="14"/>
      <c r="CDJ841" s="14"/>
      <c r="CDK841" s="14"/>
      <c r="CDL841" s="14"/>
      <c r="CDM841" s="14"/>
      <c r="CDN841" s="14"/>
      <c r="CDO841" s="14"/>
      <c r="CDP841" s="14"/>
      <c r="CDQ841" s="14"/>
      <c r="CDR841" s="14"/>
      <c r="CDS841" s="14"/>
      <c r="CDT841" s="14"/>
      <c r="CDU841" s="14"/>
      <c r="CDV841" s="14"/>
      <c r="CDW841" s="14"/>
      <c r="CDX841" s="14"/>
      <c r="CDY841" s="14"/>
      <c r="CDZ841" s="14"/>
      <c r="CEA841" s="14"/>
      <c r="CEB841" s="14"/>
      <c r="CEC841" s="14"/>
      <c r="CED841" s="14"/>
      <c r="CEE841" s="14"/>
      <c r="CEF841" s="14"/>
      <c r="CEG841" s="14"/>
      <c r="CEH841" s="14"/>
      <c r="CEI841" s="14"/>
      <c r="CEJ841" s="14"/>
      <c r="CEK841" s="14"/>
      <c r="CEL841" s="14"/>
      <c r="CEM841" s="14"/>
      <c r="CEN841" s="14"/>
      <c r="CEO841" s="14"/>
      <c r="CEP841" s="14"/>
      <c r="CEQ841" s="14"/>
      <c r="CER841" s="14"/>
      <c r="CES841" s="14"/>
      <c r="CET841" s="14"/>
      <c r="CEU841" s="14"/>
      <c r="CEV841" s="14"/>
      <c r="CEW841" s="14"/>
      <c r="CEX841" s="14"/>
      <c r="CEY841" s="14"/>
      <c r="CEZ841" s="14"/>
      <c r="CFA841" s="14"/>
      <c r="CFB841" s="14"/>
      <c r="CFC841" s="14"/>
      <c r="CFD841" s="14"/>
      <c r="CFE841" s="14"/>
      <c r="CFF841" s="14"/>
      <c r="CFG841" s="14"/>
      <c r="CFH841" s="14"/>
      <c r="CFI841" s="14"/>
      <c r="CFJ841" s="14"/>
      <c r="CFK841" s="14"/>
      <c r="CFL841" s="14"/>
      <c r="CFM841" s="14"/>
      <c r="CFN841" s="14"/>
      <c r="CFO841" s="14"/>
      <c r="CFP841" s="14"/>
      <c r="CFQ841" s="14"/>
      <c r="CFR841" s="14"/>
      <c r="CFS841" s="14"/>
      <c r="CFT841" s="14"/>
      <c r="CFU841" s="14"/>
      <c r="CFV841" s="14"/>
      <c r="CFW841" s="14"/>
      <c r="CFX841" s="14"/>
      <c r="CFY841" s="14"/>
      <c r="CFZ841" s="14"/>
      <c r="CGA841" s="14"/>
      <c r="CGB841" s="14"/>
      <c r="CGC841" s="14"/>
      <c r="CGD841" s="14"/>
      <c r="CGE841" s="14"/>
      <c r="CGF841" s="14"/>
      <c r="CGG841" s="14"/>
      <c r="CGH841" s="14"/>
      <c r="CGI841" s="14"/>
      <c r="CGJ841" s="14"/>
      <c r="CGK841" s="14"/>
      <c r="CGL841" s="14"/>
      <c r="CGM841" s="14"/>
      <c r="CGN841" s="14"/>
      <c r="CGO841" s="14"/>
      <c r="CGP841" s="14"/>
      <c r="CGQ841" s="14"/>
      <c r="CGR841" s="14"/>
      <c r="CGS841" s="14"/>
      <c r="CGT841" s="14"/>
      <c r="CGU841" s="14"/>
      <c r="CGV841" s="14"/>
      <c r="CGW841" s="14"/>
      <c r="CGX841" s="14"/>
      <c r="CGY841" s="14"/>
      <c r="CGZ841" s="14"/>
      <c r="CHA841" s="14"/>
      <c r="CHB841" s="14"/>
      <c r="CHC841" s="14"/>
      <c r="CHD841" s="14"/>
      <c r="CHE841" s="14"/>
      <c r="CHF841" s="14"/>
      <c r="CHG841" s="14"/>
      <c r="CHH841" s="14"/>
      <c r="CHI841" s="14"/>
      <c r="CHJ841" s="14"/>
      <c r="CHK841" s="14"/>
      <c r="CHL841" s="14"/>
      <c r="CHM841" s="14"/>
      <c r="CHN841" s="14"/>
      <c r="CHO841" s="14"/>
      <c r="CHP841" s="14"/>
      <c r="CHQ841" s="14"/>
      <c r="CHR841" s="14"/>
      <c r="CHS841" s="14"/>
      <c r="CHT841" s="14"/>
      <c r="CHU841" s="14"/>
      <c r="CHV841" s="14"/>
      <c r="CHW841" s="14"/>
      <c r="CHX841" s="14"/>
      <c r="CHY841" s="14"/>
      <c r="CHZ841" s="14"/>
      <c r="CIA841" s="14"/>
      <c r="CIB841" s="14"/>
      <c r="CIC841" s="14"/>
      <c r="CID841" s="14"/>
      <c r="CIE841" s="14"/>
      <c r="CIF841" s="14"/>
      <c r="CIG841" s="14"/>
      <c r="CIH841" s="14"/>
      <c r="CII841" s="14"/>
      <c r="CIJ841" s="14"/>
      <c r="CIK841" s="14"/>
      <c r="CIL841" s="14"/>
      <c r="CIM841" s="14"/>
      <c r="CIN841" s="14"/>
      <c r="CIO841" s="14"/>
      <c r="CIP841" s="14"/>
      <c r="CIQ841" s="14"/>
      <c r="CIR841" s="14"/>
      <c r="CIS841" s="14"/>
      <c r="CIT841" s="14"/>
      <c r="CIU841" s="14"/>
      <c r="CIV841" s="14"/>
      <c r="CIW841" s="14"/>
      <c r="CIX841" s="14"/>
      <c r="CIY841" s="14"/>
      <c r="CIZ841" s="14"/>
      <c r="CJA841" s="14"/>
      <c r="CJB841" s="14"/>
      <c r="CJC841" s="14"/>
      <c r="CJD841" s="14"/>
      <c r="CJE841" s="14"/>
      <c r="CJF841" s="14"/>
      <c r="CJG841" s="14"/>
      <c r="CJH841" s="14"/>
      <c r="CJI841" s="14"/>
      <c r="CJJ841" s="14"/>
      <c r="CJK841" s="14"/>
      <c r="CJL841" s="14"/>
      <c r="CJM841" s="14"/>
      <c r="CJN841" s="14"/>
      <c r="CJO841" s="14"/>
      <c r="CJP841" s="14"/>
      <c r="CJQ841" s="14"/>
      <c r="CJR841" s="14"/>
      <c r="CJS841" s="14"/>
      <c r="CJT841" s="14"/>
      <c r="CJU841" s="14"/>
      <c r="CJV841" s="14"/>
      <c r="CJW841" s="14"/>
      <c r="CJX841" s="14"/>
      <c r="CJY841" s="14"/>
      <c r="CJZ841" s="14"/>
      <c r="CKA841" s="14"/>
      <c r="CKB841" s="14"/>
      <c r="CKC841" s="14"/>
      <c r="CKD841" s="14"/>
      <c r="CKE841" s="14"/>
      <c r="CKF841" s="14"/>
      <c r="CKG841" s="14"/>
      <c r="CKH841" s="14"/>
      <c r="CKI841" s="14"/>
      <c r="CKJ841" s="14"/>
      <c r="CKK841" s="14"/>
      <c r="CKL841" s="14"/>
      <c r="CKM841" s="14"/>
      <c r="CKN841" s="14"/>
      <c r="CKO841" s="14"/>
      <c r="CKP841" s="14"/>
      <c r="CKQ841" s="14"/>
      <c r="CKR841" s="14"/>
      <c r="CKS841" s="14"/>
      <c r="CKT841" s="14"/>
      <c r="CKU841" s="14"/>
      <c r="CKV841" s="14"/>
      <c r="CKW841" s="14"/>
      <c r="CKX841" s="14"/>
      <c r="CKY841" s="14"/>
      <c r="CKZ841" s="14"/>
      <c r="CLA841" s="14"/>
      <c r="CLB841" s="14"/>
      <c r="CLC841" s="14"/>
      <c r="CLD841" s="14"/>
      <c r="CLE841" s="14"/>
      <c r="CLF841" s="14"/>
      <c r="CLG841" s="14"/>
      <c r="CLH841" s="14"/>
      <c r="CLI841" s="14"/>
      <c r="CLJ841" s="14"/>
      <c r="CLK841" s="14"/>
      <c r="CLL841" s="14"/>
      <c r="CLM841" s="14"/>
      <c r="CLN841" s="14"/>
      <c r="CLO841" s="14"/>
      <c r="CLP841" s="14"/>
      <c r="CLQ841" s="14"/>
      <c r="CLR841" s="14"/>
      <c r="CLS841" s="14"/>
      <c r="CLT841" s="14"/>
      <c r="CLU841" s="14"/>
      <c r="CLV841" s="14"/>
      <c r="CLW841" s="14"/>
      <c r="CLX841" s="14"/>
      <c r="CLY841" s="14"/>
      <c r="CLZ841" s="14"/>
      <c r="CMA841" s="14"/>
      <c r="CMB841" s="14"/>
      <c r="CMC841" s="14"/>
      <c r="CMD841" s="14"/>
      <c r="CME841" s="14"/>
      <c r="CMF841" s="14"/>
      <c r="CMG841" s="14"/>
      <c r="CMH841" s="14"/>
      <c r="CMI841" s="14"/>
      <c r="CMJ841" s="14"/>
      <c r="CMK841" s="14"/>
      <c r="CML841" s="14"/>
      <c r="CMM841" s="14"/>
      <c r="CMN841" s="14"/>
      <c r="CMO841" s="14"/>
      <c r="CMP841" s="14"/>
      <c r="CMQ841" s="14"/>
      <c r="CMR841" s="14"/>
      <c r="CMS841" s="14"/>
      <c r="CMT841" s="14"/>
      <c r="CMU841" s="14"/>
      <c r="CMV841" s="14"/>
      <c r="CMW841" s="14"/>
      <c r="CMX841" s="14"/>
      <c r="CMY841" s="14"/>
      <c r="CMZ841" s="14"/>
      <c r="CNA841" s="14"/>
      <c r="CNB841" s="14"/>
      <c r="CNC841" s="14"/>
      <c r="CND841" s="14"/>
      <c r="CNE841" s="14"/>
      <c r="CNF841" s="14"/>
      <c r="CNG841" s="14"/>
      <c r="CNH841" s="14"/>
      <c r="CNI841" s="14"/>
      <c r="CNJ841" s="14"/>
      <c r="CNK841" s="14"/>
      <c r="CNL841" s="14"/>
      <c r="CNM841" s="14"/>
      <c r="CNN841" s="14"/>
      <c r="CNO841" s="14"/>
      <c r="CNP841" s="14"/>
      <c r="CNQ841" s="14"/>
      <c r="CNR841" s="14"/>
      <c r="CNS841" s="14"/>
      <c r="CNT841" s="14"/>
      <c r="CNU841" s="14"/>
      <c r="CNV841" s="14"/>
      <c r="CNW841" s="14"/>
      <c r="CNX841" s="14"/>
      <c r="CNY841" s="14"/>
      <c r="CNZ841" s="14"/>
      <c r="COA841" s="14"/>
      <c r="COB841" s="14"/>
      <c r="COC841" s="14"/>
      <c r="COD841" s="14"/>
      <c r="COE841" s="14"/>
      <c r="COF841" s="14"/>
      <c r="COG841" s="14"/>
      <c r="COH841" s="14"/>
      <c r="COI841" s="14"/>
      <c r="COJ841" s="14"/>
      <c r="COK841" s="14"/>
      <c r="COL841" s="14"/>
      <c r="COM841" s="14"/>
      <c r="CON841" s="14"/>
      <c r="COO841" s="14"/>
      <c r="COP841" s="14"/>
      <c r="COQ841" s="14"/>
      <c r="COR841" s="14"/>
      <c r="COS841" s="14"/>
      <c r="COT841" s="14"/>
      <c r="COU841" s="14"/>
      <c r="COV841" s="14"/>
      <c r="COW841" s="14"/>
      <c r="COX841" s="14"/>
      <c r="COY841" s="14"/>
      <c r="COZ841" s="14"/>
      <c r="CPA841" s="14"/>
      <c r="CPB841" s="14"/>
      <c r="CPC841" s="14"/>
      <c r="CPD841" s="14"/>
      <c r="CPE841" s="14"/>
      <c r="CPF841" s="14"/>
      <c r="CPG841" s="14"/>
      <c r="CPH841" s="14"/>
      <c r="CPI841" s="14"/>
      <c r="CPJ841" s="14"/>
      <c r="CPK841" s="14"/>
      <c r="CPL841" s="14"/>
      <c r="CPM841" s="14"/>
      <c r="CPN841" s="14"/>
      <c r="CPO841" s="14"/>
      <c r="CPP841" s="14"/>
      <c r="CPQ841" s="14"/>
      <c r="CPR841" s="14"/>
      <c r="CPS841" s="14"/>
      <c r="CPT841" s="14"/>
      <c r="CPU841" s="14"/>
      <c r="CPV841" s="14"/>
      <c r="CPW841" s="14"/>
      <c r="CPX841" s="14"/>
      <c r="CPY841" s="14"/>
      <c r="CPZ841" s="14"/>
      <c r="CQA841" s="14"/>
      <c r="CQB841" s="14"/>
      <c r="CQC841" s="14"/>
      <c r="CQD841" s="14"/>
      <c r="CQE841" s="14"/>
      <c r="CQF841" s="14"/>
      <c r="CQG841" s="14"/>
      <c r="CQH841" s="14"/>
      <c r="CQI841" s="14"/>
      <c r="CQJ841" s="14"/>
      <c r="CQK841" s="14"/>
      <c r="CQL841" s="14"/>
      <c r="CQM841" s="14"/>
      <c r="CQN841" s="14"/>
      <c r="CQO841" s="14"/>
      <c r="CQP841" s="14"/>
      <c r="CQQ841" s="14"/>
      <c r="CQR841" s="14"/>
      <c r="CQS841" s="14"/>
      <c r="CQT841" s="14"/>
      <c r="CQU841" s="14"/>
      <c r="CQV841" s="14"/>
      <c r="CQW841" s="14"/>
      <c r="CQX841" s="14"/>
      <c r="CQY841" s="14"/>
      <c r="CQZ841" s="14"/>
      <c r="CRA841" s="14"/>
      <c r="CRB841" s="14"/>
      <c r="CRC841" s="14"/>
      <c r="CRD841" s="14"/>
      <c r="CRE841" s="14"/>
      <c r="CRF841" s="14"/>
      <c r="CRG841" s="14"/>
      <c r="CRH841" s="14"/>
      <c r="CRI841" s="14"/>
      <c r="CRJ841" s="14"/>
      <c r="CRK841" s="14"/>
      <c r="CRL841" s="14"/>
      <c r="CRM841" s="14"/>
      <c r="CRN841" s="14"/>
      <c r="CRO841" s="14"/>
      <c r="CRP841" s="14"/>
      <c r="CRQ841" s="14"/>
      <c r="CRR841" s="14"/>
      <c r="CRS841" s="14"/>
      <c r="CRT841" s="14"/>
      <c r="CRU841" s="14"/>
      <c r="CRV841" s="14"/>
      <c r="CRW841" s="14"/>
      <c r="CRX841" s="14"/>
      <c r="CRY841" s="14"/>
      <c r="CRZ841" s="14"/>
      <c r="CSA841" s="14"/>
      <c r="CSB841" s="14"/>
      <c r="CSC841" s="14"/>
      <c r="CSD841" s="14"/>
      <c r="CSE841" s="14"/>
      <c r="CSF841" s="14"/>
      <c r="CSG841" s="14"/>
      <c r="CSH841" s="14"/>
      <c r="CSI841" s="14"/>
      <c r="CSJ841" s="14"/>
      <c r="CSK841" s="14"/>
      <c r="CSL841" s="14"/>
      <c r="CSM841" s="14"/>
      <c r="CSN841" s="14"/>
      <c r="CSO841" s="14"/>
      <c r="CSP841" s="14"/>
      <c r="CSQ841" s="14"/>
      <c r="CSR841" s="14"/>
      <c r="CSS841" s="14"/>
      <c r="CST841" s="14"/>
      <c r="CSU841" s="14"/>
      <c r="CSV841" s="14"/>
      <c r="CSW841" s="14"/>
      <c r="CSX841" s="14"/>
      <c r="CSY841" s="14"/>
      <c r="CSZ841" s="14"/>
      <c r="CTA841" s="14"/>
      <c r="CTB841" s="14"/>
      <c r="CTC841" s="14"/>
      <c r="CTD841" s="14"/>
      <c r="CTE841" s="14"/>
      <c r="CTF841" s="14"/>
      <c r="CTG841" s="14"/>
      <c r="CTH841" s="14"/>
      <c r="CTI841" s="14"/>
      <c r="CTJ841" s="14"/>
      <c r="CTK841" s="14"/>
      <c r="CTL841" s="14"/>
      <c r="CTM841" s="14"/>
      <c r="CTN841" s="14"/>
      <c r="CTO841" s="14"/>
      <c r="CTP841" s="14"/>
      <c r="CTQ841" s="14"/>
      <c r="CTR841" s="14"/>
      <c r="CTS841" s="14"/>
      <c r="CTT841" s="14"/>
      <c r="CTU841" s="14"/>
      <c r="CTV841" s="14"/>
      <c r="CTW841" s="14"/>
      <c r="CTX841" s="14"/>
      <c r="CTY841" s="14"/>
      <c r="CTZ841" s="14"/>
      <c r="CUA841" s="14"/>
      <c r="CUB841" s="14"/>
      <c r="CUC841" s="14"/>
      <c r="CUD841" s="14"/>
      <c r="CUE841" s="14"/>
      <c r="CUF841" s="14"/>
      <c r="CUG841" s="14"/>
      <c r="CUH841" s="14"/>
      <c r="CUI841" s="14"/>
      <c r="CUJ841" s="14"/>
      <c r="CUK841" s="14"/>
      <c r="CUL841" s="14"/>
      <c r="CUM841" s="14"/>
      <c r="CUN841" s="14"/>
      <c r="CUO841" s="14"/>
      <c r="CUP841" s="14"/>
      <c r="CUQ841" s="14"/>
      <c r="CUR841" s="14"/>
      <c r="CUS841" s="14"/>
      <c r="CUT841" s="14"/>
      <c r="CUU841" s="14"/>
      <c r="CUV841" s="14"/>
      <c r="CUW841" s="14"/>
      <c r="CUX841" s="14"/>
      <c r="CUY841" s="14"/>
      <c r="CUZ841" s="14"/>
      <c r="CVA841" s="14"/>
      <c r="CVB841" s="14"/>
      <c r="CVC841" s="14"/>
      <c r="CVD841" s="14"/>
      <c r="CVE841" s="14"/>
      <c r="CVF841" s="14"/>
      <c r="CVG841" s="14"/>
      <c r="CVH841" s="14"/>
      <c r="CVI841" s="14"/>
      <c r="CVJ841" s="14"/>
      <c r="CVK841" s="14"/>
      <c r="CVL841" s="14"/>
      <c r="CVM841" s="14"/>
      <c r="CVN841" s="14"/>
      <c r="CVO841" s="14"/>
      <c r="CVP841" s="14"/>
      <c r="CVQ841" s="14"/>
      <c r="CVR841" s="14"/>
      <c r="CVS841" s="14"/>
      <c r="CVT841" s="14"/>
      <c r="CVU841" s="14"/>
      <c r="CVV841" s="14"/>
      <c r="CVW841" s="14"/>
      <c r="CVX841" s="14"/>
      <c r="CVY841" s="14"/>
      <c r="CVZ841" s="14"/>
      <c r="CWA841" s="14"/>
      <c r="CWB841" s="14"/>
      <c r="CWC841" s="14"/>
      <c r="CWD841" s="14"/>
      <c r="CWE841" s="14"/>
      <c r="CWF841" s="14"/>
      <c r="CWG841" s="14"/>
      <c r="CWH841" s="14"/>
      <c r="CWI841" s="14"/>
      <c r="CWJ841" s="14"/>
      <c r="CWK841" s="14"/>
      <c r="CWL841" s="14"/>
      <c r="CWM841" s="14"/>
      <c r="CWN841" s="14"/>
      <c r="CWO841" s="14"/>
      <c r="CWP841" s="14"/>
      <c r="CWQ841" s="14"/>
      <c r="CWR841" s="14"/>
      <c r="CWS841" s="14"/>
      <c r="CWT841" s="14"/>
      <c r="CWU841" s="14"/>
      <c r="CWV841" s="14"/>
      <c r="CWW841" s="14"/>
      <c r="CWX841" s="14"/>
      <c r="CWY841" s="14"/>
      <c r="CWZ841" s="14"/>
      <c r="CXA841" s="14"/>
      <c r="CXB841" s="14"/>
      <c r="CXC841" s="14"/>
      <c r="CXD841" s="14"/>
      <c r="CXE841" s="14"/>
      <c r="CXF841" s="14"/>
      <c r="CXG841" s="14"/>
      <c r="CXH841" s="14"/>
      <c r="CXI841" s="14"/>
      <c r="CXJ841" s="14"/>
      <c r="CXK841" s="14"/>
      <c r="CXL841" s="14"/>
      <c r="CXM841" s="14"/>
      <c r="CXN841" s="14"/>
      <c r="CXO841" s="14"/>
      <c r="CXP841" s="14"/>
      <c r="CXQ841" s="14"/>
      <c r="CXR841" s="14"/>
      <c r="CXS841" s="14"/>
      <c r="CXT841" s="14"/>
      <c r="CXU841" s="14"/>
      <c r="CXV841" s="14"/>
      <c r="CXW841" s="14"/>
      <c r="CXX841" s="14"/>
      <c r="CXY841" s="14"/>
      <c r="CXZ841" s="14"/>
      <c r="CYA841" s="14"/>
      <c r="CYB841" s="14"/>
      <c r="CYC841" s="14"/>
      <c r="CYD841" s="14"/>
      <c r="CYE841" s="14"/>
      <c r="CYF841" s="14"/>
      <c r="CYG841" s="14"/>
      <c r="CYH841" s="14"/>
      <c r="CYI841" s="14"/>
      <c r="CYJ841" s="14"/>
      <c r="CYK841" s="14"/>
      <c r="CYL841" s="14"/>
      <c r="CYM841" s="14"/>
      <c r="CYN841" s="14"/>
      <c r="CYO841" s="14"/>
      <c r="CYP841" s="14"/>
      <c r="CYQ841" s="14"/>
      <c r="CYR841" s="14"/>
      <c r="CYS841" s="14"/>
      <c r="CYT841" s="14"/>
      <c r="CYU841" s="14"/>
      <c r="CYV841" s="14"/>
      <c r="CYW841" s="14"/>
      <c r="CYX841" s="14"/>
      <c r="CYY841" s="14"/>
      <c r="CYZ841" s="14"/>
      <c r="CZA841" s="14"/>
      <c r="CZB841" s="14"/>
      <c r="CZC841" s="14"/>
      <c r="CZD841" s="14"/>
      <c r="CZE841" s="14"/>
      <c r="CZF841" s="14"/>
      <c r="CZG841" s="14"/>
      <c r="CZH841" s="14"/>
      <c r="CZI841" s="14"/>
      <c r="CZJ841" s="14"/>
      <c r="CZK841" s="14"/>
      <c r="CZL841" s="14"/>
      <c r="CZM841" s="14"/>
      <c r="CZN841" s="14"/>
      <c r="CZO841" s="14"/>
      <c r="CZP841" s="14"/>
      <c r="CZQ841" s="14"/>
      <c r="CZR841" s="14"/>
      <c r="CZS841" s="14"/>
      <c r="CZT841" s="14"/>
      <c r="CZU841" s="14"/>
      <c r="CZV841" s="14"/>
      <c r="CZW841" s="14"/>
      <c r="CZX841" s="14"/>
      <c r="CZY841" s="14"/>
      <c r="CZZ841" s="14"/>
      <c r="DAA841" s="14"/>
      <c r="DAB841" s="14"/>
      <c r="DAC841" s="14"/>
      <c r="DAD841" s="14"/>
      <c r="DAE841" s="14"/>
      <c r="DAF841" s="14"/>
      <c r="DAG841" s="14"/>
      <c r="DAH841" s="14"/>
      <c r="DAI841" s="14"/>
      <c r="DAJ841" s="14"/>
      <c r="DAK841" s="14"/>
      <c r="DAL841" s="14"/>
      <c r="DAM841" s="14"/>
      <c r="DAN841" s="14"/>
      <c r="DAO841" s="14"/>
      <c r="DAP841" s="14"/>
      <c r="DAQ841" s="14"/>
      <c r="DAR841" s="14"/>
      <c r="DAS841" s="14"/>
      <c r="DAT841" s="14"/>
      <c r="DAU841" s="14"/>
      <c r="DAV841" s="14"/>
      <c r="DAW841" s="14"/>
      <c r="DAX841" s="14"/>
      <c r="DAY841" s="14"/>
      <c r="DAZ841" s="14"/>
      <c r="DBA841" s="14"/>
      <c r="DBB841" s="14"/>
      <c r="DBC841" s="14"/>
      <c r="DBD841" s="14"/>
      <c r="DBE841" s="14"/>
      <c r="DBF841" s="14"/>
      <c r="DBG841" s="14"/>
      <c r="DBH841" s="14"/>
      <c r="DBI841" s="14"/>
      <c r="DBJ841" s="14"/>
      <c r="DBK841" s="14"/>
      <c r="DBL841" s="14"/>
      <c r="DBM841" s="14"/>
      <c r="DBN841" s="14"/>
      <c r="DBO841" s="14"/>
      <c r="DBP841" s="14"/>
      <c r="DBQ841" s="14"/>
      <c r="DBR841" s="14"/>
      <c r="DBS841" s="14"/>
      <c r="DBT841" s="14"/>
      <c r="DBU841" s="14"/>
      <c r="DBV841" s="14"/>
      <c r="DBW841" s="14"/>
      <c r="DBX841" s="14"/>
      <c r="DBY841" s="14"/>
      <c r="DBZ841" s="14"/>
      <c r="DCA841" s="14"/>
      <c r="DCB841" s="14"/>
      <c r="DCC841" s="14"/>
      <c r="DCD841" s="14"/>
      <c r="DCE841" s="14"/>
      <c r="DCF841" s="14"/>
      <c r="DCG841" s="14"/>
      <c r="DCH841" s="14"/>
      <c r="DCI841" s="14"/>
      <c r="DCJ841" s="14"/>
      <c r="DCK841" s="14"/>
      <c r="DCL841" s="14"/>
      <c r="DCM841" s="14"/>
      <c r="DCN841" s="14"/>
      <c r="DCO841" s="14"/>
      <c r="DCP841" s="14"/>
      <c r="DCQ841" s="14"/>
      <c r="DCR841" s="14"/>
      <c r="DCS841" s="14"/>
      <c r="DCT841" s="14"/>
      <c r="DCU841" s="14"/>
      <c r="DCV841" s="14"/>
      <c r="DCW841" s="14"/>
      <c r="DCX841" s="14"/>
      <c r="DCY841" s="14"/>
      <c r="DCZ841" s="14"/>
      <c r="DDA841" s="14"/>
      <c r="DDB841" s="14"/>
      <c r="DDC841" s="14"/>
      <c r="DDD841" s="14"/>
      <c r="DDE841" s="14"/>
      <c r="DDF841" s="14"/>
      <c r="DDG841" s="14"/>
      <c r="DDH841" s="14"/>
      <c r="DDI841" s="14"/>
      <c r="DDJ841" s="14"/>
      <c r="DDK841" s="14"/>
      <c r="DDL841" s="14"/>
      <c r="DDM841" s="14"/>
      <c r="DDN841" s="14"/>
      <c r="DDO841" s="14"/>
      <c r="DDP841" s="14"/>
      <c r="DDQ841" s="14"/>
      <c r="DDR841" s="14"/>
      <c r="DDS841" s="14"/>
      <c r="DDT841" s="14"/>
      <c r="DDU841" s="14"/>
      <c r="DDV841" s="14"/>
      <c r="DDW841" s="14"/>
      <c r="DDX841" s="14"/>
      <c r="DDY841" s="14"/>
      <c r="DDZ841" s="14"/>
      <c r="DEA841" s="14"/>
      <c r="DEB841" s="14"/>
      <c r="DEC841" s="14"/>
      <c r="DED841" s="14"/>
      <c r="DEE841" s="14"/>
      <c r="DEF841" s="14"/>
      <c r="DEG841" s="14"/>
      <c r="DEH841" s="14"/>
      <c r="DEI841" s="14"/>
      <c r="DEJ841" s="14"/>
      <c r="DEK841" s="14"/>
      <c r="DEL841" s="14"/>
      <c r="DEM841" s="14"/>
      <c r="DEN841" s="14"/>
      <c r="DEO841" s="14"/>
      <c r="DEP841" s="14"/>
      <c r="DEQ841" s="14"/>
      <c r="DER841" s="14"/>
      <c r="DES841" s="14"/>
      <c r="DET841" s="14"/>
      <c r="DEU841" s="14"/>
      <c r="DEV841" s="14"/>
      <c r="DEW841" s="14"/>
      <c r="DEX841" s="14"/>
      <c r="DEY841" s="14"/>
      <c r="DEZ841" s="14"/>
      <c r="DFA841" s="14"/>
      <c r="DFB841" s="14"/>
      <c r="DFC841" s="14"/>
      <c r="DFD841" s="14"/>
      <c r="DFE841" s="14"/>
      <c r="DFF841" s="14"/>
      <c r="DFG841" s="14"/>
      <c r="DFH841" s="14"/>
      <c r="DFI841" s="14"/>
      <c r="DFJ841" s="14"/>
      <c r="DFK841" s="14"/>
      <c r="DFL841" s="14"/>
      <c r="DFM841" s="14"/>
      <c r="DFN841" s="14"/>
      <c r="DFO841" s="14"/>
      <c r="DFP841" s="14"/>
      <c r="DFQ841" s="14"/>
      <c r="DFR841" s="14"/>
      <c r="DFS841" s="14"/>
      <c r="DFT841" s="14"/>
      <c r="DFU841" s="14"/>
      <c r="DFV841" s="14"/>
      <c r="DFW841" s="14"/>
      <c r="DFX841" s="14"/>
      <c r="DFY841" s="14"/>
      <c r="DFZ841" s="14"/>
      <c r="DGA841" s="14"/>
      <c r="DGB841" s="14"/>
      <c r="DGC841" s="14"/>
      <c r="DGD841" s="14"/>
      <c r="DGE841" s="14"/>
      <c r="DGF841" s="14"/>
      <c r="DGG841" s="14"/>
      <c r="DGH841" s="14"/>
      <c r="DGI841" s="14"/>
      <c r="DGJ841" s="14"/>
      <c r="DGK841" s="14"/>
      <c r="DGL841" s="14"/>
      <c r="DGM841" s="14"/>
      <c r="DGN841" s="14"/>
      <c r="DGO841" s="14"/>
      <c r="DGP841" s="14"/>
      <c r="DGQ841" s="14"/>
      <c r="DGR841" s="14"/>
      <c r="DGS841" s="14"/>
      <c r="DGT841" s="14"/>
      <c r="DGU841" s="14"/>
      <c r="DGV841" s="14"/>
      <c r="DGW841" s="14"/>
      <c r="DGX841" s="14"/>
      <c r="DGY841" s="14"/>
      <c r="DGZ841" s="14"/>
      <c r="DHA841" s="14"/>
      <c r="DHB841" s="14"/>
      <c r="DHC841" s="14"/>
      <c r="DHD841" s="14"/>
      <c r="DHE841" s="14"/>
      <c r="DHF841" s="14"/>
      <c r="DHG841" s="14"/>
      <c r="DHH841" s="14"/>
      <c r="DHI841" s="14"/>
      <c r="DHJ841" s="14"/>
      <c r="DHK841" s="14"/>
      <c r="DHL841" s="14"/>
      <c r="DHM841" s="14"/>
      <c r="DHN841" s="14"/>
      <c r="DHO841" s="14"/>
      <c r="DHP841" s="14"/>
      <c r="DHQ841" s="14"/>
      <c r="DHR841" s="14"/>
      <c r="DHS841" s="14"/>
      <c r="DHT841" s="14"/>
      <c r="DHU841" s="14"/>
      <c r="DHV841" s="14"/>
      <c r="DHW841" s="14"/>
      <c r="DHX841" s="14"/>
      <c r="DHY841" s="14"/>
      <c r="DHZ841" s="14"/>
      <c r="DIA841" s="14"/>
      <c r="DIB841" s="14"/>
      <c r="DIC841" s="14"/>
      <c r="DID841" s="14"/>
      <c r="DIE841" s="14"/>
      <c r="DIF841" s="14"/>
      <c r="DIG841" s="14"/>
      <c r="DIH841" s="14"/>
      <c r="DII841" s="14"/>
      <c r="DIJ841" s="14"/>
      <c r="DIK841" s="14"/>
      <c r="DIL841" s="14"/>
      <c r="DIM841" s="14"/>
      <c r="DIN841" s="14"/>
      <c r="DIO841" s="14"/>
      <c r="DIP841" s="14"/>
      <c r="DIQ841" s="14"/>
      <c r="DIR841" s="14"/>
      <c r="DIS841" s="14"/>
      <c r="DIT841" s="14"/>
      <c r="DIU841" s="14"/>
      <c r="DIV841" s="14"/>
      <c r="DIW841" s="14"/>
      <c r="DIX841" s="14"/>
      <c r="DIY841" s="14"/>
      <c r="DIZ841" s="14"/>
      <c r="DJA841" s="14"/>
      <c r="DJB841" s="14"/>
      <c r="DJC841" s="14"/>
      <c r="DJD841" s="14"/>
      <c r="DJE841" s="14"/>
      <c r="DJF841" s="14"/>
      <c r="DJG841" s="14"/>
      <c r="DJH841" s="14"/>
      <c r="DJI841" s="14"/>
      <c r="DJJ841" s="14"/>
      <c r="DJK841" s="14"/>
      <c r="DJL841" s="14"/>
      <c r="DJM841" s="14"/>
      <c r="DJN841" s="14"/>
      <c r="DJO841" s="14"/>
      <c r="DJP841" s="14"/>
      <c r="DJQ841" s="14"/>
      <c r="DJR841" s="14"/>
      <c r="DJS841" s="14"/>
      <c r="DJT841" s="14"/>
      <c r="DJU841" s="14"/>
      <c r="DJV841" s="14"/>
      <c r="DJW841" s="14"/>
      <c r="DJX841" s="14"/>
      <c r="DJY841" s="14"/>
      <c r="DJZ841" s="14"/>
      <c r="DKA841" s="14"/>
      <c r="DKB841" s="14"/>
      <c r="DKC841" s="14"/>
      <c r="DKD841" s="14"/>
      <c r="DKE841" s="14"/>
      <c r="DKF841" s="14"/>
      <c r="DKG841" s="14"/>
      <c r="DKH841" s="14"/>
      <c r="DKI841" s="14"/>
      <c r="DKJ841" s="14"/>
      <c r="DKK841" s="14"/>
      <c r="DKL841" s="14"/>
      <c r="DKM841" s="14"/>
      <c r="DKN841" s="14"/>
      <c r="DKO841" s="14"/>
      <c r="DKP841" s="14"/>
      <c r="DKQ841" s="14"/>
      <c r="DKR841" s="14"/>
      <c r="DKS841" s="14"/>
      <c r="DKT841" s="14"/>
      <c r="DKU841" s="14"/>
      <c r="DKV841" s="14"/>
      <c r="DKW841" s="14"/>
      <c r="DKX841" s="14"/>
      <c r="DKY841" s="14"/>
      <c r="DKZ841" s="14"/>
      <c r="DLA841" s="14"/>
      <c r="DLB841" s="14"/>
      <c r="DLC841" s="14"/>
      <c r="DLD841" s="14"/>
      <c r="DLE841" s="14"/>
      <c r="DLF841" s="14"/>
      <c r="DLG841" s="14"/>
      <c r="DLH841" s="14"/>
      <c r="DLI841" s="14"/>
      <c r="DLJ841" s="14"/>
      <c r="DLK841" s="14"/>
      <c r="DLL841" s="14"/>
      <c r="DLM841" s="14"/>
      <c r="DLN841" s="14"/>
      <c r="DLO841" s="14"/>
      <c r="DLP841" s="14"/>
      <c r="DLQ841" s="14"/>
      <c r="DLR841" s="14"/>
      <c r="DLS841" s="14"/>
      <c r="DLT841" s="14"/>
      <c r="DLU841" s="14"/>
      <c r="DLV841" s="14"/>
      <c r="DLW841" s="14"/>
      <c r="DLX841" s="14"/>
      <c r="DLY841" s="14"/>
      <c r="DLZ841" s="14"/>
      <c r="DMA841" s="14"/>
      <c r="DMB841" s="14"/>
      <c r="DMC841" s="14"/>
      <c r="DMD841" s="14"/>
      <c r="DME841" s="14"/>
      <c r="DMF841" s="14"/>
      <c r="DMG841" s="14"/>
      <c r="DMH841" s="14"/>
      <c r="DMI841" s="14"/>
      <c r="DMJ841" s="14"/>
      <c r="DMK841" s="14"/>
      <c r="DML841" s="14"/>
      <c r="DMM841" s="14"/>
      <c r="DMN841" s="14"/>
      <c r="DMO841" s="14"/>
      <c r="DMP841" s="14"/>
      <c r="DMQ841" s="14"/>
      <c r="DMR841" s="14"/>
      <c r="DMS841" s="14"/>
      <c r="DMT841" s="14"/>
      <c r="DMU841" s="14"/>
      <c r="DMV841" s="14"/>
      <c r="DMW841" s="14"/>
      <c r="DMX841" s="14"/>
      <c r="DMY841" s="14"/>
      <c r="DMZ841" s="14"/>
      <c r="DNA841" s="14"/>
      <c r="DNB841" s="14"/>
      <c r="DNC841" s="14"/>
      <c r="DND841" s="14"/>
      <c r="DNE841" s="14"/>
      <c r="DNF841" s="14"/>
      <c r="DNG841" s="14"/>
      <c r="DNH841" s="14"/>
      <c r="DNI841" s="14"/>
      <c r="DNJ841" s="14"/>
      <c r="DNK841" s="14"/>
      <c r="DNL841" s="14"/>
      <c r="DNM841" s="14"/>
      <c r="DNN841" s="14"/>
      <c r="DNO841" s="14"/>
      <c r="DNP841" s="14"/>
      <c r="DNQ841" s="14"/>
      <c r="DNR841" s="14"/>
      <c r="DNS841" s="14"/>
      <c r="DNT841" s="14"/>
      <c r="DNU841" s="14"/>
      <c r="DNV841" s="14"/>
      <c r="DNW841" s="14"/>
      <c r="DNX841" s="14"/>
      <c r="DNY841" s="14"/>
      <c r="DNZ841" s="14"/>
      <c r="DOA841" s="14"/>
      <c r="DOB841" s="14"/>
      <c r="DOC841" s="14"/>
      <c r="DOD841" s="14"/>
      <c r="DOE841" s="14"/>
      <c r="DOF841" s="14"/>
      <c r="DOG841" s="14"/>
      <c r="DOH841" s="14"/>
      <c r="DOI841" s="14"/>
      <c r="DOJ841" s="14"/>
      <c r="DOK841" s="14"/>
      <c r="DOL841" s="14"/>
      <c r="DOM841" s="14"/>
      <c r="DON841" s="14"/>
      <c r="DOO841" s="14"/>
      <c r="DOP841" s="14"/>
      <c r="DOQ841" s="14"/>
      <c r="DOR841" s="14"/>
      <c r="DOS841" s="14"/>
      <c r="DOT841" s="14"/>
      <c r="DOU841" s="14"/>
      <c r="DOV841" s="14"/>
      <c r="DOW841" s="14"/>
      <c r="DOX841" s="14"/>
      <c r="DOY841" s="14"/>
      <c r="DOZ841" s="14"/>
      <c r="DPA841" s="14"/>
      <c r="DPB841" s="14"/>
      <c r="DPC841" s="14"/>
      <c r="DPD841" s="14"/>
      <c r="DPE841" s="14"/>
      <c r="DPF841" s="14"/>
      <c r="DPG841" s="14"/>
      <c r="DPH841" s="14"/>
      <c r="DPI841" s="14"/>
      <c r="DPJ841" s="14"/>
      <c r="DPK841" s="14"/>
      <c r="DPL841" s="14"/>
      <c r="DPM841" s="14"/>
      <c r="DPN841" s="14"/>
      <c r="DPO841" s="14"/>
      <c r="DPP841" s="14"/>
      <c r="DPQ841" s="14"/>
      <c r="DPR841" s="14"/>
      <c r="DPS841" s="14"/>
      <c r="DPT841" s="14"/>
      <c r="DPU841" s="14"/>
      <c r="DPV841" s="14"/>
      <c r="DPW841" s="14"/>
      <c r="DPX841" s="14"/>
      <c r="DPY841" s="14"/>
      <c r="DPZ841" s="14"/>
      <c r="DQA841" s="14"/>
      <c r="DQB841" s="14"/>
      <c r="DQC841" s="14"/>
      <c r="DQD841" s="14"/>
      <c r="DQE841" s="14"/>
      <c r="DQF841" s="14"/>
      <c r="DQG841" s="14"/>
      <c r="DQH841" s="14"/>
      <c r="DQI841" s="14"/>
      <c r="DQJ841" s="14"/>
      <c r="DQK841" s="14"/>
      <c r="DQL841" s="14"/>
      <c r="DQM841" s="14"/>
      <c r="DQN841" s="14"/>
      <c r="DQO841" s="14"/>
      <c r="DQP841" s="14"/>
      <c r="DQQ841" s="14"/>
      <c r="DQR841" s="14"/>
      <c r="DQS841" s="14"/>
      <c r="DQT841" s="14"/>
      <c r="DQU841" s="14"/>
      <c r="DQV841" s="14"/>
      <c r="DQW841" s="14"/>
      <c r="DQX841" s="14"/>
      <c r="DQY841" s="14"/>
      <c r="DQZ841" s="14"/>
      <c r="DRA841" s="14"/>
      <c r="DRB841" s="14"/>
      <c r="DRC841" s="14"/>
      <c r="DRD841" s="14"/>
      <c r="DRE841" s="14"/>
      <c r="DRF841" s="14"/>
      <c r="DRG841" s="14"/>
      <c r="DRH841" s="14"/>
      <c r="DRI841" s="14"/>
      <c r="DRJ841" s="14"/>
      <c r="DRK841" s="14"/>
      <c r="DRL841" s="14"/>
      <c r="DRM841" s="14"/>
      <c r="DRN841" s="14"/>
      <c r="DRO841" s="14"/>
      <c r="DRP841" s="14"/>
      <c r="DRQ841" s="14"/>
      <c r="DRR841" s="14"/>
      <c r="DRS841" s="14"/>
      <c r="DRT841" s="14"/>
      <c r="DRU841" s="14"/>
      <c r="DRV841" s="14"/>
      <c r="DRW841" s="14"/>
      <c r="DRX841" s="14"/>
      <c r="DRY841" s="14"/>
      <c r="DRZ841" s="14"/>
      <c r="DSA841" s="14"/>
      <c r="DSB841" s="14"/>
      <c r="DSC841" s="14"/>
      <c r="DSD841" s="14"/>
      <c r="DSE841" s="14"/>
      <c r="DSF841" s="14"/>
      <c r="DSG841" s="14"/>
      <c r="DSH841" s="14"/>
      <c r="DSI841" s="14"/>
      <c r="DSJ841" s="14"/>
      <c r="DSK841" s="14"/>
      <c r="DSL841" s="14"/>
      <c r="DSM841" s="14"/>
      <c r="DSN841" s="14"/>
      <c r="DSO841" s="14"/>
      <c r="DSP841" s="14"/>
      <c r="DSQ841" s="14"/>
      <c r="DSR841" s="14"/>
      <c r="DSS841" s="14"/>
      <c r="DST841" s="14"/>
      <c r="DSU841" s="14"/>
      <c r="DSV841" s="14"/>
      <c r="DSW841" s="14"/>
      <c r="DSX841" s="14"/>
      <c r="DSY841" s="14"/>
      <c r="DSZ841" s="14"/>
      <c r="DTA841" s="14"/>
      <c r="DTB841" s="14"/>
      <c r="DTC841" s="14"/>
      <c r="DTD841" s="14"/>
      <c r="DTE841" s="14"/>
      <c r="DTF841" s="14"/>
      <c r="DTG841" s="14"/>
      <c r="DTH841" s="14"/>
      <c r="DTI841" s="14"/>
      <c r="DTJ841" s="14"/>
      <c r="DTK841" s="14"/>
      <c r="DTL841" s="14"/>
      <c r="DTM841" s="14"/>
      <c r="DTN841" s="14"/>
      <c r="DTO841" s="14"/>
      <c r="DTP841" s="14"/>
      <c r="DTQ841" s="14"/>
      <c r="DTR841" s="14"/>
      <c r="DTS841" s="14"/>
      <c r="DTT841" s="14"/>
      <c r="DTU841" s="14"/>
      <c r="DTV841" s="14"/>
      <c r="DTW841" s="14"/>
      <c r="DTX841" s="14"/>
      <c r="DTY841" s="14"/>
      <c r="DTZ841" s="14"/>
      <c r="DUA841" s="14"/>
      <c r="DUB841" s="14"/>
      <c r="DUC841" s="14"/>
      <c r="DUD841" s="14"/>
      <c r="DUE841" s="14"/>
      <c r="DUF841" s="14"/>
      <c r="DUG841" s="14"/>
      <c r="DUH841" s="14"/>
      <c r="DUI841" s="14"/>
      <c r="DUJ841" s="14"/>
      <c r="DUK841" s="14"/>
      <c r="DUL841" s="14"/>
      <c r="DUM841" s="14"/>
      <c r="DUN841" s="14"/>
      <c r="DUO841" s="14"/>
      <c r="DUP841" s="14"/>
      <c r="DUQ841" s="14"/>
      <c r="DUR841" s="14"/>
      <c r="DUS841" s="14"/>
      <c r="DUT841" s="14"/>
      <c r="DUU841" s="14"/>
      <c r="DUV841" s="14"/>
      <c r="DUW841" s="14"/>
      <c r="DUX841" s="14"/>
      <c r="DUY841" s="14"/>
      <c r="DUZ841" s="14"/>
      <c r="DVA841" s="14"/>
      <c r="DVB841" s="14"/>
      <c r="DVC841" s="14"/>
      <c r="DVD841" s="14"/>
      <c r="DVE841" s="14"/>
      <c r="DVF841" s="14"/>
      <c r="DVG841" s="14"/>
      <c r="DVH841" s="14"/>
      <c r="DVI841" s="14"/>
      <c r="DVJ841" s="14"/>
      <c r="DVK841" s="14"/>
      <c r="DVL841" s="14"/>
      <c r="DVM841" s="14"/>
      <c r="DVN841" s="14"/>
      <c r="DVO841" s="14"/>
      <c r="DVP841" s="14"/>
      <c r="DVQ841" s="14"/>
      <c r="DVR841" s="14"/>
      <c r="DVS841" s="14"/>
      <c r="DVT841" s="14"/>
      <c r="DVU841" s="14"/>
      <c r="DVV841" s="14"/>
      <c r="DVW841" s="14"/>
      <c r="DVX841" s="14"/>
      <c r="DVY841" s="14"/>
      <c r="DVZ841" s="14"/>
      <c r="DWA841" s="14"/>
      <c r="DWB841" s="14"/>
      <c r="DWC841" s="14"/>
      <c r="DWD841" s="14"/>
      <c r="DWE841" s="14"/>
      <c r="DWF841" s="14"/>
      <c r="DWG841" s="14"/>
      <c r="DWH841" s="14"/>
      <c r="DWI841" s="14"/>
      <c r="DWJ841" s="14"/>
      <c r="DWK841" s="14"/>
      <c r="DWL841" s="14"/>
      <c r="DWM841" s="14"/>
      <c r="DWN841" s="14"/>
      <c r="DWO841" s="14"/>
      <c r="DWP841" s="14"/>
      <c r="DWQ841" s="14"/>
      <c r="DWR841" s="14"/>
      <c r="DWS841" s="14"/>
      <c r="DWT841" s="14"/>
      <c r="DWU841" s="14"/>
      <c r="DWV841" s="14"/>
      <c r="DWW841" s="14"/>
      <c r="DWX841" s="14"/>
      <c r="DWY841" s="14"/>
      <c r="DWZ841" s="14"/>
      <c r="DXA841" s="14"/>
      <c r="DXB841" s="14"/>
      <c r="DXC841" s="14"/>
      <c r="DXD841" s="14"/>
      <c r="DXE841" s="14"/>
      <c r="DXF841" s="14"/>
      <c r="DXG841" s="14"/>
      <c r="DXH841" s="14"/>
      <c r="DXI841" s="14"/>
      <c r="DXJ841" s="14"/>
      <c r="DXK841" s="14"/>
      <c r="DXL841" s="14"/>
      <c r="DXM841" s="14"/>
      <c r="DXN841" s="14"/>
      <c r="DXO841" s="14"/>
      <c r="DXP841" s="14"/>
      <c r="DXQ841" s="14"/>
      <c r="DXR841" s="14"/>
      <c r="DXS841" s="14"/>
      <c r="DXT841" s="14"/>
      <c r="DXU841" s="14"/>
      <c r="DXV841" s="14"/>
      <c r="DXW841" s="14"/>
      <c r="DXX841" s="14"/>
      <c r="DXY841" s="14"/>
      <c r="DXZ841" s="14"/>
      <c r="DYA841" s="14"/>
      <c r="DYB841" s="14"/>
      <c r="DYC841" s="14"/>
      <c r="DYD841" s="14"/>
      <c r="DYE841" s="14"/>
      <c r="DYF841" s="14"/>
      <c r="DYG841" s="14"/>
      <c r="DYH841" s="14"/>
      <c r="DYI841" s="14"/>
      <c r="DYJ841" s="14"/>
      <c r="DYK841" s="14"/>
      <c r="DYL841" s="14"/>
      <c r="DYM841" s="14"/>
      <c r="DYN841" s="14"/>
      <c r="DYO841" s="14"/>
      <c r="DYP841" s="14"/>
      <c r="DYQ841" s="14"/>
      <c r="DYR841" s="14"/>
      <c r="DYS841" s="14"/>
      <c r="DYT841" s="14"/>
      <c r="DYU841" s="14"/>
      <c r="DYV841" s="14"/>
      <c r="DYW841" s="14"/>
      <c r="DYX841" s="14"/>
      <c r="DYY841" s="14"/>
      <c r="DYZ841" s="14"/>
      <c r="DZA841" s="14"/>
      <c r="DZB841" s="14"/>
      <c r="DZC841" s="14"/>
      <c r="DZD841" s="14"/>
      <c r="DZE841" s="14"/>
      <c r="DZF841" s="14"/>
      <c r="DZG841" s="14"/>
      <c r="DZH841" s="14"/>
      <c r="DZI841" s="14"/>
      <c r="DZJ841" s="14"/>
      <c r="DZK841" s="14"/>
      <c r="DZL841" s="14"/>
      <c r="DZM841" s="14"/>
      <c r="DZN841" s="14"/>
      <c r="DZO841" s="14"/>
      <c r="DZP841" s="14"/>
      <c r="DZQ841" s="14"/>
      <c r="DZR841" s="14"/>
      <c r="DZS841" s="14"/>
      <c r="DZT841" s="14"/>
      <c r="DZU841" s="14"/>
      <c r="DZV841" s="14"/>
      <c r="DZW841" s="14"/>
      <c r="DZX841" s="14"/>
      <c r="DZY841" s="14"/>
      <c r="DZZ841" s="14"/>
      <c r="EAA841" s="14"/>
      <c r="EAB841" s="14"/>
      <c r="EAC841" s="14"/>
      <c r="EAD841" s="14"/>
      <c r="EAE841" s="14"/>
      <c r="EAF841" s="14"/>
      <c r="EAG841" s="14"/>
      <c r="EAH841" s="14"/>
      <c r="EAI841" s="14"/>
      <c r="EAJ841" s="14"/>
      <c r="EAK841" s="14"/>
      <c r="EAL841" s="14"/>
      <c r="EAM841" s="14"/>
      <c r="EAN841" s="14"/>
      <c r="EAO841" s="14"/>
      <c r="EAP841" s="14"/>
      <c r="EAQ841" s="14"/>
      <c r="EAR841" s="14"/>
      <c r="EAS841" s="14"/>
      <c r="EAT841" s="14"/>
      <c r="EAU841" s="14"/>
      <c r="EAV841" s="14"/>
      <c r="EAW841" s="14"/>
      <c r="EAX841" s="14"/>
      <c r="EAY841" s="14"/>
      <c r="EAZ841" s="14"/>
      <c r="EBA841" s="14"/>
      <c r="EBB841" s="14"/>
      <c r="EBC841" s="14"/>
      <c r="EBD841" s="14"/>
      <c r="EBE841" s="14"/>
      <c r="EBF841" s="14"/>
      <c r="EBG841" s="14"/>
      <c r="EBH841" s="14"/>
      <c r="EBI841" s="14"/>
      <c r="EBJ841" s="14"/>
      <c r="EBK841" s="14"/>
      <c r="EBL841" s="14"/>
      <c r="EBM841" s="14"/>
      <c r="EBN841" s="14"/>
      <c r="EBO841" s="14"/>
      <c r="EBP841" s="14"/>
      <c r="EBQ841" s="14"/>
      <c r="EBR841" s="14"/>
      <c r="EBS841" s="14"/>
      <c r="EBT841" s="14"/>
      <c r="EBU841" s="14"/>
      <c r="EBV841" s="14"/>
      <c r="EBW841" s="14"/>
      <c r="EBX841" s="14"/>
      <c r="EBY841" s="14"/>
      <c r="EBZ841" s="14"/>
      <c r="ECA841" s="14"/>
      <c r="ECB841" s="14"/>
      <c r="ECC841" s="14"/>
      <c r="ECD841" s="14"/>
      <c r="ECE841" s="14"/>
      <c r="ECF841" s="14"/>
      <c r="ECG841" s="14"/>
      <c r="ECH841" s="14"/>
      <c r="ECI841" s="14"/>
      <c r="ECJ841" s="14"/>
      <c r="ECK841" s="14"/>
      <c r="ECL841" s="14"/>
      <c r="ECM841" s="14"/>
      <c r="ECN841" s="14"/>
      <c r="ECO841" s="14"/>
      <c r="ECP841" s="14"/>
      <c r="ECQ841" s="14"/>
      <c r="ECR841" s="14"/>
      <c r="ECS841" s="14"/>
      <c r="ECT841" s="14"/>
      <c r="ECU841" s="14"/>
      <c r="ECV841" s="14"/>
      <c r="ECW841" s="14"/>
      <c r="ECX841" s="14"/>
      <c r="ECY841" s="14"/>
      <c r="ECZ841" s="14"/>
      <c r="EDA841" s="14"/>
      <c r="EDB841" s="14"/>
      <c r="EDC841" s="14"/>
      <c r="EDD841" s="14"/>
      <c r="EDE841" s="14"/>
      <c r="EDF841" s="14"/>
      <c r="EDG841" s="14"/>
      <c r="EDH841" s="14"/>
      <c r="EDI841" s="14"/>
      <c r="EDJ841" s="14"/>
      <c r="EDK841" s="14"/>
      <c r="EDL841" s="14"/>
      <c r="EDM841" s="14"/>
      <c r="EDN841" s="14"/>
      <c r="EDO841" s="14"/>
      <c r="EDP841" s="14"/>
      <c r="EDQ841" s="14"/>
      <c r="EDR841" s="14"/>
      <c r="EDS841" s="14"/>
      <c r="EDT841" s="14"/>
      <c r="EDU841" s="14"/>
      <c r="EDV841" s="14"/>
      <c r="EDW841" s="14"/>
      <c r="EDX841" s="14"/>
      <c r="EDY841" s="14"/>
      <c r="EDZ841" s="14"/>
      <c r="EEA841" s="14"/>
      <c r="EEB841" s="14"/>
      <c r="EEC841" s="14"/>
      <c r="EED841" s="14"/>
      <c r="EEE841" s="14"/>
      <c r="EEF841" s="14"/>
      <c r="EEG841" s="14"/>
      <c r="EEH841" s="14"/>
      <c r="EEI841" s="14"/>
      <c r="EEJ841" s="14"/>
      <c r="EEK841" s="14"/>
      <c r="EEL841" s="14"/>
      <c r="EEM841" s="14"/>
      <c r="EEN841" s="14"/>
      <c r="EEO841" s="14"/>
      <c r="EEP841" s="14"/>
      <c r="EEQ841" s="14"/>
      <c r="EER841" s="14"/>
      <c r="EES841" s="14"/>
      <c r="EET841" s="14"/>
      <c r="EEU841" s="14"/>
      <c r="EEV841" s="14"/>
      <c r="EEW841" s="14"/>
      <c r="EEX841" s="14"/>
      <c r="EEY841" s="14"/>
      <c r="EEZ841" s="14"/>
      <c r="EFA841" s="14"/>
      <c r="EFB841" s="14"/>
      <c r="EFC841" s="14"/>
      <c r="EFD841" s="14"/>
      <c r="EFE841" s="14"/>
      <c r="EFF841" s="14"/>
      <c r="EFG841" s="14"/>
      <c r="EFH841" s="14"/>
      <c r="EFI841" s="14"/>
      <c r="EFJ841" s="14"/>
      <c r="EFK841" s="14"/>
      <c r="EFL841" s="14"/>
      <c r="EFM841" s="14"/>
      <c r="EFN841" s="14"/>
      <c r="EFO841" s="14"/>
      <c r="EFP841" s="14"/>
      <c r="EFQ841" s="14"/>
      <c r="EFR841" s="14"/>
      <c r="EFS841" s="14"/>
      <c r="EFT841" s="14"/>
      <c r="EFU841" s="14"/>
      <c r="EFV841" s="14"/>
      <c r="EFW841" s="14"/>
      <c r="EFX841" s="14"/>
      <c r="EFY841" s="14"/>
      <c r="EFZ841" s="14"/>
      <c r="EGA841" s="14"/>
      <c r="EGB841" s="14"/>
      <c r="EGC841" s="14"/>
      <c r="EGD841" s="14"/>
      <c r="EGE841" s="14"/>
      <c r="EGF841" s="14"/>
      <c r="EGG841" s="14"/>
      <c r="EGH841" s="14"/>
      <c r="EGI841" s="14"/>
      <c r="EGJ841" s="14"/>
      <c r="EGK841" s="14"/>
      <c r="EGL841" s="14"/>
      <c r="EGM841" s="14"/>
      <c r="EGN841" s="14"/>
      <c r="EGO841" s="14"/>
      <c r="EGP841" s="14"/>
      <c r="EGQ841" s="14"/>
      <c r="EGR841" s="14"/>
      <c r="EGS841" s="14"/>
      <c r="EGT841" s="14"/>
      <c r="EGU841" s="14"/>
      <c r="EGV841" s="14"/>
      <c r="EGW841" s="14"/>
      <c r="EGX841" s="14"/>
      <c r="EGY841" s="14"/>
      <c r="EGZ841" s="14"/>
      <c r="EHA841" s="14"/>
      <c r="EHB841" s="14"/>
      <c r="EHC841" s="14"/>
      <c r="EHD841" s="14"/>
      <c r="EHE841" s="14"/>
      <c r="EHF841" s="14"/>
      <c r="EHG841" s="14"/>
      <c r="EHH841" s="14"/>
      <c r="EHI841" s="14"/>
      <c r="EHJ841" s="14"/>
      <c r="EHK841" s="14"/>
      <c r="EHL841" s="14"/>
      <c r="EHM841" s="14"/>
      <c r="EHN841" s="14"/>
      <c r="EHO841" s="14"/>
      <c r="EHP841" s="14"/>
      <c r="EHQ841" s="14"/>
      <c r="EHR841" s="14"/>
      <c r="EHS841" s="14"/>
      <c r="EHT841" s="14"/>
      <c r="EHU841" s="14"/>
      <c r="EHV841" s="14"/>
      <c r="EHW841" s="14"/>
      <c r="EHX841" s="14"/>
      <c r="EHY841" s="14"/>
      <c r="EHZ841" s="14"/>
      <c r="EIA841" s="14"/>
      <c r="EIB841" s="14"/>
      <c r="EIC841" s="14"/>
      <c r="EID841" s="14"/>
      <c r="EIE841" s="14"/>
      <c r="EIF841" s="14"/>
      <c r="EIG841" s="14"/>
      <c r="EIH841" s="14"/>
      <c r="EII841" s="14"/>
      <c r="EIJ841" s="14"/>
      <c r="EIK841" s="14"/>
      <c r="EIL841" s="14"/>
      <c r="EIM841" s="14"/>
      <c r="EIN841" s="14"/>
      <c r="EIO841" s="14"/>
      <c r="EIP841" s="14"/>
      <c r="EIQ841" s="14"/>
      <c r="EIR841" s="14"/>
      <c r="EIS841" s="14"/>
      <c r="EIT841" s="14"/>
      <c r="EIU841" s="14"/>
      <c r="EIV841" s="14"/>
      <c r="EIW841" s="14"/>
      <c r="EIX841" s="14"/>
      <c r="EIY841" s="14"/>
      <c r="EIZ841" s="14"/>
      <c r="EJA841" s="14"/>
      <c r="EJB841" s="14"/>
      <c r="EJC841" s="14"/>
      <c r="EJD841" s="14"/>
      <c r="EJE841" s="14"/>
      <c r="EJF841" s="14"/>
      <c r="EJG841" s="14"/>
      <c r="EJH841" s="14"/>
      <c r="EJI841" s="14"/>
      <c r="EJJ841" s="14"/>
      <c r="EJK841" s="14"/>
      <c r="EJL841" s="14"/>
      <c r="EJM841" s="14"/>
      <c r="EJN841" s="14"/>
      <c r="EJO841" s="14"/>
      <c r="EJP841" s="14"/>
      <c r="EJQ841" s="14"/>
      <c r="EJR841" s="14"/>
      <c r="EJS841" s="14"/>
      <c r="EJT841" s="14"/>
      <c r="EJU841" s="14"/>
      <c r="EJV841" s="14"/>
      <c r="EJW841" s="14"/>
      <c r="EJX841" s="14"/>
      <c r="EJY841" s="14"/>
      <c r="EJZ841" s="14"/>
      <c r="EKA841" s="14"/>
      <c r="EKB841" s="14"/>
      <c r="EKC841" s="14"/>
      <c r="EKD841" s="14"/>
      <c r="EKE841" s="14"/>
      <c r="EKF841" s="14"/>
      <c r="EKG841" s="14"/>
      <c r="EKH841" s="14"/>
      <c r="EKI841" s="14"/>
      <c r="EKJ841" s="14"/>
      <c r="EKK841" s="14"/>
      <c r="EKL841" s="14"/>
      <c r="EKM841" s="14"/>
      <c r="EKN841" s="14"/>
      <c r="EKO841" s="14"/>
      <c r="EKP841" s="14"/>
      <c r="EKQ841" s="14"/>
      <c r="EKR841" s="14"/>
      <c r="EKS841" s="14"/>
      <c r="EKT841" s="14"/>
      <c r="EKU841" s="14"/>
      <c r="EKV841" s="14"/>
      <c r="EKW841" s="14"/>
      <c r="EKX841" s="14"/>
      <c r="EKY841" s="14"/>
      <c r="EKZ841" s="14"/>
      <c r="ELA841" s="14"/>
      <c r="ELB841" s="14"/>
      <c r="ELC841" s="14"/>
      <c r="ELD841" s="14"/>
      <c r="ELE841" s="14"/>
      <c r="ELF841" s="14"/>
      <c r="ELG841" s="14"/>
      <c r="ELH841" s="14"/>
      <c r="ELI841" s="14"/>
      <c r="ELJ841" s="14"/>
      <c r="ELK841" s="14"/>
      <c r="ELL841" s="14"/>
      <c r="ELM841" s="14"/>
      <c r="ELN841" s="14"/>
      <c r="ELO841" s="14"/>
      <c r="ELP841" s="14"/>
      <c r="ELQ841" s="14"/>
      <c r="ELR841" s="14"/>
      <c r="ELS841" s="14"/>
      <c r="ELT841" s="14"/>
      <c r="ELU841" s="14"/>
      <c r="ELV841" s="14"/>
      <c r="ELW841" s="14"/>
      <c r="ELX841" s="14"/>
      <c r="ELY841" s="14"/>
      <c r="ELZ841" s="14"/>
      <c r="EMA841" s="14"/>
      <c r="EMB841" s="14"/>
      <c r="EMC841" s="14"/>
      <c r="EMD841" s="14"/>
      <c r="EME841" s="14"/>
      <c r="EMF841" s="14"/>
      <c r="EMG841" s="14"/>
      <c r="EMH841" s="14"/>
      <c r="EMI841" s="14"/>
      <c r="EMJ841" s="14"/>
      <c r="EMK841" s="14"/>
      <c r="EML841" s="14"/>
      <c r="EMM841" s="14"/>
      <c r="EMN841" s="14"/>
      <c r="EMO841" s="14"/>
      <c r="EMP841" s="14"/>
      <c r="EMQ841" s="14"/>
      <c r="EMR841" s="14"/>
      <c r="EMS841" s="14"/>
      <c r="EMT841" s="14"/>
      <c r="EMU841" s="14"/>
      <c r="EMV841" s="14"/>
      <c r="EMW841" s="14"/>
      <c r="EMX841" s="14"/>
      <c r="EMY841" s="14"/>
      <c r="EMZ841" s="14"/>
      <c r="ENA841" s="14"/>
      <c r="ENB841" s="14"/>
      <c r="ENC841" s="14"/>
      <c r="END841" s="14"/>
      <c r="ENE841" s="14"/>
      <c r="ENF841" s="14"/>
      <c r="ENG841" s="14"/>
      <c r="ENH841" s="14"/>
      <c r="ENI841" s="14"/>
      <c r="ENJ841" s="14"/>
      <c r="ENK841" s="14"/>
      <c r="ENL841" s="14"/>
      <c r="ENM841" s="14"/>
      <c r="ENN841" s="14"/>
      <c r="ENO841" s="14"/>
      <c r="ENP841" s="14"/>
      <c r="ENQ841" s="14"/>
      <c r="ENR841" s="14"/>
      <c r="ENS841" s="14"/>
      <c r="ENT841" s="14"/>
      <c r="ENU841" s="14"/>
      <c r="ENV841" s="14"/>
      <c r="ENW841" s="14"/>
      <c r="ENX841" s="14"/>
      <c r="ENY841" s="14"/>
      <c r="ENZ841" s="14"/>
      <c r="EOA841" s="14"/>
      <c r="EOB841" s="14"/>
      <c r="EOC841" s="14"/>
      <c r="EOD841" s="14"/>
      <c r="EOE841" s="14"/>
      <c r="EOF841" s="14"/>
      <c r="EOG841" s="14"/>
      <c r="EOH841" s="14"/>
      <c r="EOI841" s="14"/>
      <c r="EOJ841" s="14"/>
      <c r="EOK841" s="14"/>
      <c r="EOL841" s="14"/>
      <c r="EOM841" s="14"/>
      <c r="EON841" s="14"/>
      <c r="EOO841" s="14"/>
      <c r="EOP841" s="14"/>
      <c r="EOQ841" s="14"/>
      <c r="EOR841" s="14"/>
      <c r="EOS841" s="14"/>
      <c r="EOT841" s="14"/>
      <c r="EOU841" s="14"/>
      <c r="EOV841" s="14"/>
      <c r="EOW841" s="14"/>
      <c r="EOX841" s="14"/>
      <c r="EOY841" s="14"/>
      <c r="EOZ841" s="14"/>
      <c r="EPA841" s="14"/>
      <c r="EPB841" s="14"/>
      <c r="EPC841" s="14"/>
      <c r="EPD841" s="14"/>
      <c r="EPE841" s="14"/>
      <c r="EPF841" s="14"/>
      <c r="EPG841" s="14"/>
      <c r="EPH841" s="14"/>
      <c r="EPI841" s="14"/>
      <c r="EPJ841" s="14"/>
      <c r="EPK841" s="14"/>
      <c r="EPL841" s="14"/>
      <c r="EPM841" s="14"/>
      <c r="EPN841" s="14"/>
      <c r="EPO841" s="14"/>
      <c r="EPP841" s="14"/>
      <c r="EPQ841" s="14"/>
      <c r="EPR841" s="14"/>
      <c r="EPS841" s="14"/>
      <c r="EPT841" s="14"/>
      <c r="EPU841" s="14"/>
      <c r="EPV841" s="14"/>
      <c r="EPW841" s="14"/>
      <c r="EPX841" s="14"/>
      <c r="EPY841" s="14"/>
      <c r="EPZ841" s="14"/>
      <c r="EQA841" s="14"/>
      <c r="EQB841" s="14"/>
      <c r="EQC841" s="14"/>
      <c r="EQD841" s="14"/>
      <c r="EQE841" s="14"/>
      <c r="EQF841" s="14"/>
      <c r="EQG841" s="14"/>
      <c r="EQH841" s="14"/>
      <c r="EQI841" s="14"/>
      <c r="EQJ841" s="14"/>
      <c r="EQK841" s="14"/>
      <c r="EQL841" s="14"/>
      <c r="EQM841" s="14"/>
      <c r="EQN841" s="14"/>
      <c r="EQO841" s="14"/>
      <c r="EQP841" s="14"/>
      <c r="EQQ841" s="14"/>
      <c r="EQR841" s="14"/>
      <c r="EQS841" s="14"/>
      <c r="EQT841" s="14"/>
      <c r="EQU841" s="14"/>
      <c r="EQV841" s="14"/>
      <c r="EQW841" s="14"/>
      <c r="EQX841" s="14"/>
      <c r="EQY841" s="14"/>
      <c r="EQZ841" s="14"/>
      <c r="ERA841" s="14"/>
      <c r="ERB841" s="14"/>
      <c r="ERC841" s="14"/>
      <c r="ERD841" s="14"/>
      <c r="ERE841" s="14"/>
      <c r="ERF841" s="14"/>
      <c r="ERG841" s="14"/>
      <c r="ERH841" s="14"/>
      <c r="ERI841" s="14"/>
      <c r="ERJ841" s="14"/>
      <c r="ERK841" s="14"/>
      <c r="ERL841" s="14"/>
      <c r="ERM841" s="14"/>
      <c r="ERN841" s="14"/>
      <c r="ERO841" s="14"/>
      <c r="ERP841" s="14"/>
      <c r="ERQ841" s="14"/>
      <c r="ERR841" s="14"/>
      <c r="ERS841" s="14"/>
      <c r="ERT841" s="14"/>
      <c r="ERU841" s="14"/>
      <c r="ERV841" s="14"/>
      <c r="ERW841" s="14"/>
      <c r="ERX841" s="14"/>
      <c r="ERY841" s="14"/>
      <c r="ERZ841" s="14"/>
      <c r="ESA841" s="14"/>
      <c r="ESB841" s="14"/>
      <c r="ESC841" s="14"/>
      <c r="ESD841" s="14"/>
      <c r="ESE841" s="14"/>
      <c r="ESF841" s="14"/>
      <c r="ESG841" s="14"/>
      <c r="ESH841" s="14"/>
      <c r="ESI841" s="14"/>
      <c r="ESJ841" s="14"/>
      <c r="ESK841" s="14"/>
      <c r="ESL841" s="14"/>
      <c r="ESM841" s="14"/>
      <c r="ESN841" s="14"/>
      <c r="ESO841" s="14"/>
      <c r="ESP841" s="14"/>
      <c r="ESQ841" s="14"/>
      <c r="ESR841" s="14"/>
      <c r="ESS841" s="14"/>
      <c r="EST841" s="14"/>
      <c r="ESU841" s="14"/>
      <c r="ESV841" s="14"/>
      <c r="ESW841" s="14"/>
      <c r="ESX841" s="14"/>
      <c r="ESY841" s="14"/>
      <c r="ESZ841" s="14"/>
      <c r="ETA841" s="14"/>
      <c r="ETB841" s="14"/>
      <c r="ETC841" s="14"/>
      <c r="ETD841" s="14"/>
      <c r="ETE841" s="14"/>
      <c r="ETF841" s="14"/>
      <c r="ETG841" s="14"/>
      <c r="ETH841" s="14"/>
      <c r="ETI841" s="14"/>
      <c r="ETJ841" s="14"/>
      <c r="ETK841" s="14"/>
      <c r="ETL841" s="14"/>
      <c r="ETM841" s="14"/>
      <c r="ETN841" s="14"/>
      <c r="ETO841" s="14"/>
      <c r="ETP841" s="14"/>
      <c r="ETQ841" s="14"/>
      <c r="ETR841" s="14"/>
      <c r="ETS841" s="14"/>
      <c r="ETT841" s="14"/>
      <c r="ETU841" s="14"/>
      <c r="ETV841" s="14"/>
      <c r="ETW841" s="14"/>
      <c r="ETX841" s="14"/>
      <c r="ETY841" s="14"/>
      <c r="ETZ841" s="14"/>
      <c r="EUA841" s="14"/>
      <c r="EUB841" s="14"/>
      <c r="EUC841" s="14"/>
      <c r="EUD841" s="14"/>
      <c r="EUE841" s="14"/>
      <c r="EUF841" s="14"/>
      <c r="EUG841" s="14"/>
      <c r="EUH841" s="14"/>
      <c r="EUI841" s="14"/>
      <c r="EUJ841" s="14"/>
      <c r="EUK841" s="14"/>
      <c r="EUL841" s="14"/>
      <c r="EUM841" s="14"/>
      <c r="EUN841" s="14"/>
      <c r="EUO841" s="14"/>
      <c r="EUP841" s="14"/>
      <c r="EUQ841" s="14"/>
      <c r="EUR841" s="14"/>
      <c r="EUS841" s="14"/>
      <c r="EUT841" s="14"/>
      <c r="EUU841" s="14"/>
      <c r="EUV841" s="14"/>
      <c r="EUW841" s="14"/>
      <c r="EUX841" s="14"/>
      <c r="EUY841" s="14"/>
      <c r="EUZ841" s="14"/>
      <c r="EVA841" s="14"/>
      <c r="EVB841" s="14"/>
      <c r="EVC841" s="14"/>
      <c r="EVD841" s="14"/>
      <c r="EVE841" s="14"/>
      <c r="EVF841" s="14"/>
      <c r="EVG841" s="14"/>
      <c r="EVH841" s="14"/>
      <c r="EVI841" s="14"/>
      <c r="EVJ841" s="14"/>
      <c r="EVK841" s="14"/>
      <c r="EVL841" s="14"/>
      <c r="EVM841" s="14"/>
      <c r="EVN841" s="14"/>
      <c r="EVO841" s="14"/>
      <c r="EVP841" s="14"/>
      <c r="EVQ841" s="14"/>
      <c r="EVR841" s="14"/>
      <c r="EVS841" s="14"/>
      <c r="EVT841" s="14"/>
      <c r="EVU841" s="14"/>
      <c r="EVV841" s="14"/>
      <c r="EVW841" s="14"/>
      <c r="EVX841" s="14"/>
      <c r="EVY841" s="14"/>
      <c r="EVZ841" s="14"/>
      <c r="EWA841" s="14"/>
      <c r="EWB841" s="14"/>
      <c r="EWC841" s="14"/>
      <c r="EWD841" s="14"/>
      <c r="EWE841" s="14"/>
      <c r="EWF841" s="14"/>
      <c r="EWG841" s="14"/>
      <c r="EWH841" s="14"/>
      <c r="EWI841" s="14"/>
      <c r="EWJ841" s="14"/>
      <c r="EWK841" s="14"/>
      <c r="EWL841" s="14"/>
      <c r="EWM841" s="14"/>
      <c r="EWN841" s="14"/>
      <c r="EWO841" s="14"/>
      <c r="EWP841" s="14"/>
      <c r="EWQ841" s="14"/>
      <c r="EWR841" s="14"/>
      <c r="EWS841" s="14"/>
      <c r="EWT841" s="14"/>
      <c r="EWU841" s="14"/>
      <c r="EWV841" s="14"/>
      <c r="EWW841" s="14"/>
      <c r="EWX841" s="14"/>
      <c r="EWY841" s="14"/>
      <c r="EWZ841" s="14"/>
      <c r="EXA841" s="14"/>
      <c r="EXB841" s="14"/>
      <c r="EXC841" s="14"/>
      <c r="EXD841" s="14"/>
      <c r="EXE841" s="14"/>
      <c r="EXF841" s="14"/>
      <c r="EXG841" s="14"/>
      <c r="EXH841" s="14"/>
      <c r="EXI841" s="14"/>
      <c r="EXJ841" s="14"/>
      <c r="EXK841" s="14"/>
      <c r="EXL841" s="14"/>
      <c r="EXM841" s="14"/>
      <c r="EXN841" s="14"/>
      <c r="EXO841" s="14"/>
      <c r="EXP841" s="14"/>
      <c r="EXQ841" s="14"/>
      <c r="EXR841" s="14"/>
      <c r="EXS841" s="14"/>
      <c r="EXT841" s="14"/>
      <c r="EXU841" s="14"/>
      <c r="EXV841" s="14"/>
      <c r="EXW841" s="14"/>
      <c r="EXX841" s="14"/>
      <c r="EXY841" s="14"/>
      <c r="EXZ841" s="14"/>
      <c r="EYA841" s="14"/>
      <c r="EYB841" s="14"/>
      <c r="EYC841" s="14"/>
      <c r="EYD841" s="14"/>
      <c r="EYE841" s="14"/>
      <c r="EYF841" s="14"/>
      <c r="EYG841" s="14"/>
      <c r="EYH841" s="14"/>
      <c r="EYI841" s="14"/>
      <c r="EYJ841" s="14"/>
      <c r="EYK841" s="14"/>
      <c r="EYL841" s="14"/>
      <c r="EYM841" s="14"/>
      <c r="EYN841" s="14"/>
      <c r="EYO841" s="14"/>
      <c r="EYP841" s="14"/>
      <c r="EYQ841" s="14"/>
      <c r="EYR841" s="14"/>
      <c r="EYS841" s="14"/>
      <c r="EYT841" s="14"/>
      <c r="EYU841" s="14"/>
      <c r="EYV841" s="14"/>
      <c r="EYW841" s="14"/>
      <c r="EYX841" s="14"/>
      <c r="EYY841" s="14"/>
      <c r="EYZ841" s="14"/>
      <c r="EZA841" s="14"/>
      <c r="EZB841" s="14"/>
      <c r="EZC841" s="14"/>
      <c r="EZD841" s="14"/>
      <c r="EZE841" s="14"/>
      <c r="EZF841" s="14"/>
      <c r="EZG841" s="14"/>
      <c r="EZH841" s="14"/>
      <c r="EZI841" s="14"/>
      <c r="EZJ841" s="14"/>
      <c r="EZK841" s="14"/>
      <c r="EZL841" s="14"/>
      <c r="EZM841" s="14"/>
      <c r="EZN841" s="14"/>
      <c r="EZO841" s="14"/>
      <c r="EZP841" s="14"/>
      <c r="EZQ841" s="14"/>
      <c r="EZR841" s="14"/>
      <c r="EZS841" s="14"/>
      <c r="EZT841" s="14"/>
      <c r="EZU841" s="14"/>
      <c r="EZV841" s="14"/>
      <c r="EZW841" s="14"/>
      <c r="EZX841" s="14"/>
      <c r="EZY841" s="14"/>
      <c r="EZZ841" s="14"/>
      <c r="FAA841" s="14"/>
      <c r="FAB841" s="14"/>
      <c r="FAC841" s="14"/>
      <c r="FAD841" s="14"/>
      <c r="FAE841" s="14"/>
      <c r="FAF841" s="14"/>
      <c r="FAG841" s="14"/>
      <c r="FAH841" s="14"/>
      <c r="FAI841" s="14"/>
      <c r="FAJ841" s="14"/>
      <c r="FAK841" s="14"/>
      <c r="FAL841" s="14"/>
      <c r="FAM841" s="14"/>
      <c r="FAN841" s="14"/>
      <c r="FAO841" s="14"/>
      <c r="FAP841" s="14"/>
      <c r="FAQ841" s="14"/>
      <c r="FAR841" s="14"/>
      <c r="FAS841" s="14"/>
      <c r="FAT841" s="14"/>
      <c r="FAU841" s="14"/>
      <c r="FAV841" s="14"/>
      <c r="FAW841" s="14"/>
      <c r="FAX841" s="14"/>
      <c r="FAY841" s="14"/>
      <c r="FAZ841" s="14"/>
      <c r="FBA841" s="14"/>
      <c r="FBB841" s="14"/>
      <c r="FBC841" s="14"/>
      <c r="FBD841" s="14"/>
      <c r="FBE841" s="14"/>
      <c r="FBF841" s="14"/>
      <c r="FBG841" s="14"/>
      <c r="FBH841" s="14"/>
      <c r="FBI841" s="14"/>
      <c r="FBJ841" s="14"/>
      <c r="FBK841" s="14"/>
      <c r="FBL841" s="14"/>
      <c r="FBM841" s="14"/>
      <c r="FBN841" s="14"/>
      <c r="FBO841" s="14"/>
      <c r="FBP841" s="14"/>
      <c r="FBQ841" s="14"/>
      <c r="FBR841" s="14"/>
      <c r="FBS841" s="14"/>
      <c r="FBT841" s="14"/>
      <c r="FBU841" s="14"/>
      <c r="FBV841" s="14"/>
      <c r="FBW841" s="14"/>
      <c r="FBX841" s="14"/>
      <c r="FBY841" s="14"/>
      <c r="FBZ841" s="14"/>
      <c r="FCA841" s="14"/>
      <c r="FCB841" s="14"/>
      <c r="FCC841" s="14"/>
      <c r="FCD841" s="14"/>
      <c r="FCE841" s="14"/>
      <c r="FCF841" s="14"/>
      <c r="FCG841" s="14"/>
      <c r="FCH841" s="14"/>
      <c r="FCI841" s="14"/>
      <c r="FCJ841" s="14"/>
      <c r="FCK841" s="14"/>
      <c r="FCL841" s="14"/>
      <c r="FCM841" s="14"/>
      <c r="FCN841" s="14"/>
      <c r="FCO841" s="14"/>
      <c r="FCP841" s="14"/>
      <c r="FCQ841" s="14"/>
      <c r="FCR841" s="14"/>
      <c r="FCS841" s="14"/>
      <c r="FCT841" s="14"/>
      <c r="FCU841" s="14"/>
      <c r="FCV841" s="14"/>
      <c r="FCW841" s="14"/>
      <c r="FCX841" s="14"/>
      <c r="FCY841" s="14"/>
      <c r="FCZ841" s="14"/>
      <c r="FDA841" s="14"/>
      <c r="FDB841" s="14"/>
      <c r="FDC841" s="14"/>
      <c r="FDD841" s="14"/>
      <c r="FDE841" s="14"/>
      <c r="FDF841" s="14"/>
      <c r="FDG841" s="14"/>
      <c r="FDH841" s="14"/>
      <c r="FDI841" s="14"/>
      <c r="FDJ841" s="14"/>
      <c r="FDK841" s="14"/>
      <c r="FDL841" s="14"/>
      <c r="FDM841" s="14"/>
      <c r="FDN841" s="14"/>
      <c r="FDO841" s="14"/>
      <c r="FDP841" s="14"/>
      <c r="FDQ841" s="14"/>
      <c r="FDR841" s="14"/>
      <c r="FDS841" s="14"/>
      <c r="FDT841" s="14"/>
      <c r="FDU841" s="14"/>
      <c r="FDV841" s="14"/>
      <c r="FDW841" s="14"/>
      <c r="FDX841" s="14"/>
      <c r="FDY841" s="14"/>
      <c r="FDZ841" s="14"/>
      <c r="FEA841" s="14"/>
      <c r="FEB841" s="14"/>
      <c r="FEC841" s="14"/>
      <c r="FED841" s="14"/>
      <c r="FEE841" s="14"/>
      <c r="FEF841" s="14"/>
      <c r="FEG841" s="14"/>
      <c r="FEH841" s="14"/>
      <c r="FEI841" s="14"/>
      <c r="FEJ841" s="14"/>
      <c r="FEK841" s="14"/>
      <c r="FEL841" s="14"/>
      <c r="FEM841" s="14"/>
      <c r="FEN841" s="14"/>
      <c r="FEO841" s="14"/>
      <c r="FEP841" s="14"/>
      <c r="FEQ841" s="14"/>
      <c r="FER841" s="14"/>
      <c r="FES841" s="14"/>
      <c r="FET841" s="14"/>
      <c r="FEU841" s="14"/>
      <c r="FEV841" s="14"/>
      <c r="FEW841" s="14"/>
      <c r="FEX841" s="14"/>
      <c r="FEY841" s="14"/>
      <c r="FEZ841" s="14"/>
      <c r="FFA841" s="14"/>
      <c r="FFB841" s="14"/>
      <c r="FFC841" s="14"/>
      <c r="FFD841" s="14"/>
      <c r="FFE841" s="14"/>
      <c r="FFF841" s="14"/>
      <c r="FFG841" s="14"/>
      <c r="FFH841" s="14"/>
      <c r="FFI841" s="14"/>
      <c r="FFJ841" s="14"/>
      <c r="FFK841" s="14"/>
      <c r="FFL841" s="14"/>
      <c r="FFM841" s="14"/>
      <c r="FFN841" s="14"/>
      <c r="FFO841" s="14"/>
      <c r="FFP841" s="14"/>
      <c r="FFQ841" s="14"/>
      <c r="FFR841" s="14"/>
      <c r="FFS841" s="14"/>
      <c r="FFT841" s="14"/>
      <c r="FFU841" s="14"/>
      <c r="FFV841" s="14"/>
      <c r="FFW841" s="14"/>
      <c r="FFX841" s="14"/>
      <c r="FFY841" s="14"/>
      <c r="FFZ841" s="14"/>
      <c r="FGA841" s="14"/>
      <c r="FGB841" s="14"/>
      <c r="FGC841" s="14"/>
      <c r="FGD841" s="14"/>
      <c r="FGE841" s="14"/>
      <c r="FGF841" s="14"/>
      <c r="FGG841" s="14"/>
      <c r="FGH841" s="14"/>
      <c r="FGI841" s="14"/>
      <c r="FGJ841" s="14"/>
      <c r="FGK841" s="14"/>
      <c r="FGL841" s="14"/>
      <c r="FGM841" s="14"/>
      <c r="FGN841" s="14"/>
      <c r="FGO841" s="14"/>
      <c r="FGP841" s="14"/>
      <c r="FGQ841" s="14"/>
      <c r="FGR841" s="14"/>
      <c r="FGS841" s="14"/>
      <c r="FGT841" s="14"/>
      <c r="FGU841" s="14"/>
      <c r="FGV841" s="14"/>
      <c r="FGW841" s="14"/>
      <c r="FGX841" s="14"/>
      <c r="FGY841" s="14"/>
      <c r="FGZ841" s="14"/>
      <c r="FHA841" s="14"/>
      <c r="FHB841" s="14"/>
      <c r="FHC841" s="14"/>
      <c r="FHD841" s="14"/>
      <c r="FHE841" s="14"/>
      <c r="FHF841" s="14"/>
      <c r="FHG841" s="14"/>
      <c r="FHH841" s="14"/>
      <c r="FHI841" s="14"/>
      <c r="FHJ841" s="14"/>
      <c r="FHK841" s="14"/>
      <c r="FHL841" s="14"/>
      <c r="FHM841" s="14"/>
      <c r="FHN841" s="14"/>
      <c r="FHO841" s="14"/>
      <c r="FHP841" s="14"/>
      <c r="FHQ841" s="14"/>
      <c r="FHR841" s="14"/>
      <c r="FHS841" s="14"/>
      <c r="FHT841" s="14"/>
      <c r="FHU841" s="14"/>
      <c r="FHV841" s="14"/>
      <c r="FHW841" s="14"/>
      <c r="FHX841" s="14"/>
      <c r="FHY841" s="14"/>
      <c r="FHZ841" s="14"/>
      <c r="FIA841" s="14"/>
      <c r="FIB841" s="14"/>
      <c r="FIC841" s="14"/>
      <c r="FID841" s="14"/>
      <c r="FIE841" s="14"/>
      <c r="FIF841" s="14"/>
      <c r="FIG841" s="14"/>
      <c r="FIH841" s="14"/>
      <c r="FII841" s="14"/>
      <c r="FIJ841" s="14"/>
      <c r="FIK841" s="14"/>
      <c r="FIL841" s="14"/>
      <c r="FIM841" s="14"/>
      <c r="FIN841" s="14"/>
      <c r="FIO841" s="14"/>
      <c r="FIP841" s="14"/>
      <c r="FIQ841" s="14"/>
      <c r="FIR841" s="14"/>
      <c r="FIS841" s="14"/>
      <c r="FIT841" s="14"/>
      <c r="FIU841" s="14"/>
      <c r="FIV841" s="14"/>
      <c r="FIW841" s="14"/>
      <c r="FIX841" s="14"/>
      <c r="FIY841" s="14"/>
      <c r="FIZ841" s="14"/>
      <c r="FJA841" s="14"/>
      <c r="FJB841" s="14"/>
      <c r="FJC841" s="14"/>
      <c r="FJD841" s="14"/>
      <c r="FJE841" s="14"/>
      <c r="FJF841" s="14"/>
      <c r="FJG841" s="14"/>
      <c r="FJH841" s="14"/>
      <c r="FJI841" s="14"/>
      <c r="FJJ841" s="14"/>
      <c r="FJK841" s="14"/>
      <c r="FJL841" s="14"/>
      <c r="FJM841" s="14"/>
      <c r="FJN841" s="14"/>
      <c r="FJO841" s="14"/>
      <c r="FJP841" s="14"/>
      <c r="FJQ841" s="14"/>
      <c r="FJR841" s="14"/>
      <c r="FJS841" s="14"/>
      <c r="FJT841" s="14"/>
      <c r="FJU841" s="14"/>
      <c r="FJV841" s="14"/>
      <c r="FJW841" s="14"/>
      <c r="FJX841" s="14"/>
      <c r="FJY841" s="14"/>
      <c r="FJZ841" s="14"/>
      <c r="FKA841" s="14"/>
      <c r="FKB841" s="14"/>
      <c r="FKC841" s="14"/>
      <c r="FKD841" s="14"/>
      <c r="FKE841" s="14"/>
      <c r="FKF841" s="14"/>
      <c r="FKG841" s="14"/>
      <c r="FKH841" s="14"/>
      <c r="FKI841" s="14"/>
      <c r="FKJ841" s="14"/>
      <c r="FKK841" s="14"/>
      <c r="FKL841" s="14"/>
      <c r="FKM841" s="14"/>
      <c r="FKN841" s="14"/>
      <c r="FKO841" s="14"/>
      <c r="FKP841" s="14"/>
      <c r="FKQ841" s="14"/>
      <c r="FKR841" s="14"/>
      <c r="FKS841" s="14"/>
      <c r="FKT841" s="14"/>
      <c r="FKU841" s="14"/>
      <c r="FKV841" s="14"/>
      <c r="FKW841" s="14"/>
      <c r="FKX841" s="14"/>
      <c r="FKY841" s="14"/>
      <c r="FKZ841" s="14"/>
      <c r="FLA841" s="14"/>
      <c r="FLB841" s="14"/>
      <c r="FLC841" s="14"/>
      <c r="FLD841" s="14"/>
      <c r="FLE841" s="14"/>
      <c r="FLF841" s="14"/>
      <c r="FLG841" s="14"/>
      <c r="FLH841" s="14"/>
      <c r="FLI841" s="14"/>
      <c r="FLJ841" s="14"/>
      <c r="FLK841" s="14"/>
      <c r="FLL841" s="14"/>
      <c r="FLM841" s="14"/>
      <c r="FLN841" s="14"/>
      <c r="FLO841" s="14"/>
      <c r="FLP841" s="14"/>
      <c r="FLQ841" s="14"/>
      <c r="FLR841" s="14"/>
      <c r="FLS841" s="14"/>
      <c r="FLT841" s="14"/>
      <c r="FLU841" s="14"/>
      <c r="FLV841" s="14"/>
      <c r="FLW841" s="14"/>
      <c r="FLX841" s="14"/>
      <c r="FLY841" s="14"/>
      <c r="FLZ841" s="14"/>
      <c r="FMA841" s="14"/>
      <c r="FMB841" s="14"/>
      <c r="FMC841" s="14"/>
      <c r="FMD841" s="14"/>
      <c r="FME841" s="14"/>
      <c r="FMF841" s="14"/>
      <c r="FMG841" s="14"/>
      <c r="FMH841" s="14"/>
      <c r="FMI841" s="14"/>
      <c r="FMJ841" s="14"/>
      <c r="FMK841" s="14"/>
      <c r="FML841" s="14"/>
      <c r="FMM841" s="14"/>
      <c r="FMN841" s="14"/>
      <c r="FMO841" s="14"/>
      <c r="FMP841" s="14"/>
      <c r="FMQ841" s="14"/>
      <c r="FMR841" s="14"/>
      <c r="FMS841" s="14"/>
      <c r="FMT841" s="14"/>
      <c r="FMU841" s="14"/>
      <c r="FMV841" s="14"/>
      <c r="FMW841" s="14"/>
      <c r="FMX841" s="14"/>
      <c r="FMY841" s="14"/>
      <c r="FMZ841" s="14"/>
      <c r="FNA841" s="14"/>
      <c r="FNB841" s="14"/>
      <c r="FNC841" s="14"/>
      <c r="FND841" s="14"/>
      <c r="FNE841" s="14"/>
      <c r="FNF841" s="14"/>
      <c r="FNG841" s="14"/>
      <c r="FNH841" s="14"/>
      <c r="FNI841" s="14"/>
      <c r="FNJ841" s="14"/>
      <c r="FNK841" s="14"/>
      <c r="FNL841" s="14"/>
      <c r="FNM841" s="14"/>
      <c r="FNN841" s="14"/>
      <c r="FNO841" s="14"/>
      <c r="FNP841" s="14"/>
      <c r="FNQ841" s="14"/>
      <c r="FNR841" s="14"/>
      <c r="FNS841" s="14"/>
      <c r="FNT841" s="14"/>
      <c r="FNU841" s="14"/>
      <c r="FNV841" s="14"/>
      <c r="FNW841" s="14"/>
      <c r="FNX841" s="14"/>
      <c r="FNY841" s="14"/>
      <c r="FNZ841" s="14"/>
      <c r="FOA841" s="14"/>
      <c r="FOB841" s="14"/>
      <c r="FOC841" s="14"/>
      <c r="FOD841" s="14"/>
      <c r="FOE841" s="14"/>
      <c r="FOF841" s="14"/>
      <c r="FOG841" s="14"/>
      <c r="FOH841" s="14"/>
      <c r="FOI841" s="14"/>
      <c r="FOJ841" s="14"/>
      <c r="FOK841" s="14"/>
      <c r="FOL841" s="14"/>
      <c r="FOM841" s="14"/>
      <c r="FON841" s="14"/>
      <c r="FOO841" s="14"/>
      <c r="FOP841" s="14"/>
      <c r="FOQ841" s="14"/>
      <c r="FOR841" s="14"/>
      <c r="FOS841" s="14"/>
      <c r="FOT841" s="14"/>
      <c r="FOU841" s="14"/>
      <c r="FOV841" s="14"/>
      <c r="FOW841" s="14"/>
      <c r="FOX841" s="14"/>
      <c r="FOY841" s="14"/>
      <c r="FOZ841" s="14"/>
      <c r="FPA841" s="14"/>
      <c r="FPB841" s="14"/>
      <c r="FPC841" s="14"/>
      <c r="FPD841" s="14"/>
      <c r="FPE841" s="14"/>
      <c r="FPF841" s="14"/>
      <c r="FPG841" s="14"/>
      <c r="FPH841" s="14"/>
      <c r="FPI841" s="14"/>
      <c r="FPJ841" s="14"/>
      <c r="FPK841" s="14"/>
      <c r="FPL841" s="14"/>
      <c r="FPM841" s="14"/>
      <c r="FPN841" s="14"/>
      <c r="FPO841" s="14"/>
      <c r="FPP841" s="14"/>
      <c r="FPQ841" s="14"/>
      <c r="FPR841" s="14"/>
      <c r="FPS841" s="14"/>
      <c r="FPT841" s="14"/>
      <c r="FPU841" s="14"/>
      <c r="FPV841" s="14"/>
      <c r="FPW841" s="14"/>
      <c r="FPX841" s="14"/>
      <c r="FPY841" s="14"/>
      <c r="FPZ841" s="14"/>
      <c r="FQA841" s="14"/>
      <c r="FQB841" s="14"/>
      <c r="FQC841" s="14"/>
      <c r="FQD841" s="14"/>
      <c r="FQE841" s="14"/>
      <c r="FQF841" s="14"/>
      <c r="FQG841" s="14"/>
      <c r="FQH841" s="14"/>
      <c r="FQI841" s="14"/>
      <c r="FQJ841" s="14"/>
      <c r="FQK841" s="14"/>
      <c r="FQL841" s="14"/>
      <c r="FQM841" s="14"/>
      <c r="FQN841" s="14"/>
      <c r="FQO841" s="14"/>
      <c r="FQP841" s="14"/>
      <c r="FQQ841" s="14"/>
      <c r="FQR841" s="14"/>
      <c r="FQS841" s="14"/>
      <c r="FQT841" s="14"/>
      <c r="FQU841" s="14"/>
      <c r="FQV841" s="14"/>
      <c r="FQW841" s="14"/>
      <c r="FQX841" s="14"/>
      <c r="FQY841" s="14"/>
      <c r="FQZ841" s="14"/>
      <c r="FRA841" s="14"/>
      <c r="FRB841" s="14"/>
      <c r="FRC841" s="14"/>
      <c r="FRD841" s="14"/>
      <c r="FRE841" s="14"/>
      <c r="FRF841" s="14"/>
      <c r="FRG841" s="14"/>
      <c r="FRH841" s="14"/>
      <c r="FRI841" s="14"/>
      <c r="FRJ841" s="14"/>
      <c r="FRK841" s="14"/>
      <c r="FRL841" s="14"/>
      <c r="FRM841" s="14"/>
      <c r="FRN841" s="14"/>
      <c r="FRO841" s="14"/>
      <c r="FRP841" s="14"/>
      <c r="FRQ841" s="14"/>
      <c r="FRR841" s="14"/>
      <c r="FRS841" s="14"/>
      <c r="FRT841" s="14"/>
      <c r="FRU841" s="14"/>
      <c r="FRV841" s="14"/>
      <c r="FRW841" s="14"/>
      <c r="FRX841" s="14"/>
      <c r="FRY841" s="14"/>
      <c r="FRZ841" s="14"/>
      <c r="FSA841" s="14"/>
      <c r="FSB841" s="14"/>
      <c r="FSC841" s="14"/>
      <c r="FSD841" s="14"/>
      <c r="FSE841" s="14"/>
      <c r="FSF841" s="14"/>
      <c r="FSG841" s="14"/>
      <c r="FSH841" s="14"/>
      <c r="FSI841" s="14"/>
      <c r="FSJ841" s="14"/>
      <c r="FSK841" s="14"/>
      <c r="FSL841" s="14"/>
      <c r="FSM841" s="14"/>
      <c r="FSN841" s="14"/>
      <c r="FSO841" s="14"/>
      <c r="FSP841" s="14"/>
      <c r="FSQ841" s="14"/>
      <c r="FSR841" s="14"/>
      <c r="FSS841" s="14"/>
      <c r="FST841" s="14"/>
      <c r="FSU841" s="14"/>
      <c r="FSV841" s="14"/>
      <c r="FSW841" s="14"/>
      <c r="FSX841" s="14"/>
      <c r="FSY841" s="14"/>
      <c r="FSZ841" s="14"/>
      <c r="FTA841" s="14"/>
      <c r="FTB841" s="14"/>
      <c r="FTC841" s="14"/>
      <c r="FTD841" s="14"/>
      <c r="FTE841" s="14"/>
      <c r="FTF841" s="14"/>
      <c r="FTG841" s="14"/>
      <c r="FTH841" s="14"/>
      <c r="FTI841" s="14"/>
      <c r="FTJ841" s="14"/>
      <c r="FTK841" s="14"/>
      <c r="FTL841" s="14"/>
      <c r="FTM841" s="14"/>
      <c r="FTN841" s="14"/>
      <c r="FTO841" s="14"/>
      <c r="FTP841" s="14"/>
      <c r="FTQ841" s="14"/>
      <c r="FTR841" s="14"/>
      <c r="FTS841" s="14"/>
      <c r="FTT841" s="14"/>
      <c r="FTU841" s="14"/>
      <c r="FTV841" s="14"/>
      <c r="FTW841" s="14"/>
      <c r="FTX841" s="14"/>
      <c r="FTY841" s="14"/>
      <c r="FTZ841" s="14"/>
      <c r="FUA841" s="14"/>
      <c r="FUB841" s="14"/>
      <c r="FUC841" s="14"/>
      <c r="FUD841" s="14"/>
      <c r="FUE841" s="14"/>
      <c r="FUF841" s="14"/>
      <c r="FUG841" s="14"/>
      <c r="FUH841" s="14"/>
      <c r="FUI841" s="14"/>
      <c r="FUJ841" s="14"/>
      <c r="FUK841" s="14"/>
      <c r="FUL841" s="14"/>
      <c r="FUM841" s="14"/>
      <c r="FUN841" s="14"/>
      <c r="FUO841" s="14"/>
      <c r="FUP841" s="14"/>
      <c r="FUQ841" s="14"/>
      <c r="FUR841" s="14"/>
      <c r="FUS841" s="14"/>
      <c r="FUT841" s="14"/>
      <c r="FUU841" s="14"/>
      <c r="FUV841" s="14"/>
      <c r="FUW841" s="14"/>
      <c r="FUX841" s="14"/>
      <c r="FUY841" s="14"/>
      <c r="FUZ841" s="14"/>
      <c r="FVA841" s="14"/>
      <c r="FVB841" s="14"/>
      <c r="FVC841" s="14"/>
      <c r="FVD841" s="14"/>
      <c r="FVE841" s="14"/>
      <c r="FVF841" s="14"/>
      <c r="FVG841" s="14"/>
      <c r="FVH841" s="14"/>
      <c r="FVI841" s="14"/>
      <c r="FVJ841" s="14"/>
      <c r="FVK841" s="14"/>
      <c r="FVL841" s="14"/>
      <c r="FVM841" s="14"/>
      <c r="FVN841" s="14"/>
      <c r="FVO841" s="14"/>
      <c r="FVP841" s="14"/>
      <c r="FVQ841" s="14"/>
      <c r="FVR841" s="14"/>
      <c r="FVS841" s="14"/>
      <c r="FVT841" s="14"/>
      <c r="FVU841" s="14"/>
      <c r="FVV841" s="14"/>
      <c r="FVW841" s="14"/>
      <c r="FVX841" s="14"/>
      <c r="FVY841" s="14"/>
      <c r="FVZ841" s="14"/>
      <c r="FWA841" s="14"/>
      <c r="FWB841" s="14"/>
      <c r="FWC841" s="14"/>
      <c r="FWD841" s="14"/>
      <c r="FWE841" s="14"/>
      <c r="FWF841" s="14"/>
      <c r="FWG841" s="14"/>
      <c r="FWH841" s="14"/>
      <c r="FWI841" s="14"/>
      <c r="FWJ841" s="14"/>
      <c r="FWK841" s="14"/>
      <c r="FWL841" s="14"/>
      <c r="FWM841" s="14"/>
      <c r="FWN841" s="14"/>
      <c r="FWO841" s="14"/>
      <c r="FWP841" s="14"/>
      <c r="FWQ841" s="14"/>
      <c r="FWR841" s="14"/>
      <c r="FWS841" s="14"/>
      <c r="FWT841" s="14"/>
      <c r="FWU841" s="14"/>
      <c r="FWV841" s="14"/>
      <c r="FWW841" s="14"/>
      <c r="FWX841" s="14"/>
      <c r="FWY841" s="14"/>
      <c r="FWZ841" s="14"/>
      <c r="FXA841" s="14"/>
      <c r="FXB841" s="14"/>
      <c r="FXC841" s="14"/>
      <c r="FXD841" s="14"/>
      <c r="FXE841" s="14"/>
      <c r="FXF841" s="14"/>
      <c r="FXG841" s="14"/>
      <c r="FXH841" s="14"/>
      <c r="FXI841" s="14"/>
      <c r="FXJ841" s="14"/>
      <c r="FXK841" s="14"/>
      <c r="FXL841" s="14"/>
      <c r="FXM841" s="14"/>
      <c r="FXN841" s="14"/>
      <c r="FXO841" s="14"/>
      <c r="FXP841" s="14"/>
      <c r="FXQ841" s="14"/>
      <c r="FXR841" s="14"/>
      <c r="FXS841" s="14"/>
      <c r="FXT841" s="14"/>
      <c r="FXU841" s="14"/>
      <c r="FXV841" s="14"/>
      <c r="FXW841" s="14"/>
      <c r="FXX841" s="14"/>
      <c r="FXY841" s="14"/>
      <c r="FXZ841" s="14"/>
      <c r="FYA841" s="14"/>
      <c r="FYB841" s="14"/>
      <c r="FYC841" s="14"/>
      <c r="FYD841" s="14"/>
      <c r="FYE841" s="14"/>
      <c r="FYF841" s="14"/>
      <c r="FYG841" s="14"/>
      <c r="FYH841" s="14"/>
      <c r="FYI841" s="14"/>
      <c r="FYJ841" s="14"/>
      <c r="FYK841" s="14"/>
      <c r="FYL841" s="14"/>
      <c r="FYM841" s="14"/>
      <c r="FYN841" s="14"/>
      <c r="FYO841" s="14"/>
      <c r="FYP841" s="14"/>
      <c r="FYQ841" s="14"/>
      <c r="FYR841" s="14"/>
      <c r="FYS841" s="14"/>
      <c r="FYT841" s="14"/>
      <c r="FYU841" s="14"/>
      <c r="FYV841" s="14"/>
      <c r="FYW841" s="14"/>
      <c r="FYX841" s="14"/>
      <c r="FYY841" s="14"/>
      <c r="FYZ841" s="14"/>
      <c r="FZA841" s="14"/>
      <c r="FZB841" s="14"/>
      <c r="FZC841" s="14"/>
      <c r="FZD841" s="14"/>
      <c r="FZE841" s="14"/>
      <c r="FZF841" s="14"/>
      <c r="FZG841" s="14"/>
      <c r="FZH841" s="14"/>
      <c r="FZI841" s="14"/>
      <c r="FZJ841" s="14"/>
      <c r="FZK841" s="14"/>
      <c r="FZL841" s="14"/>
      <c r="FZM841" s="14"/>
      <c r="FZN841" s="14"/>
      <c r="FZO841" s="14"/>
      <c r="FZP841" s="14"/>
      <c r="FZQ841" s="14"/>
      <c r="FZR841" s="14"/>
      <c r="FZS841" s="14"/>
      <c r="FZT841" s="14"/>
      <c r="FZU841" s="14"/>
      <c r="FZV841" s="14"/>
      <c r="FZW841" s="14"/>
      <c r="FZX841" s="14"/>
      <c r="FZY841" s="14"/>
      <c r="FZZ841" s="14"/>
      <c r="GAA841" s="14"/>
      <c r="GAB841" s="14"/>
      <c r="GAC841" s="14"/>
      <c r="GAD841" s="14"/>
      <c r="GAE841" s="14"/>
      <c r="GAF841" s="14"/>
      <c r="GAG841" s="14"/>
      <c r="GAH841" s="14"/>
      <c r="GAI841" s="14"/>
      <c r="GAJ841" s="14"/>
      <c r="GAK841" s="14"/>
      <c r="GAL841" s="14"/>
      <c r="GAM841" s="14"/>
      <c r="GAN841" s="14"/>
      <c r="GAO841" s="14"/>
      <c r="GAP841" s="14"/>
      <c r="GAQ841" s="14"/>
      <c r="GAR841" s="14"/>
      <c r="GAS841" s="14"/>
      <c r="GAT841" s="14"/>
      <c r="GAU841" s="14"/>
      <c r="GAV841" s="14"/>
      <c r="GAW841" s="14"/>
      <c r="GAX841" s="14"/>
      <c r="GAY841" s="14"/>
      <c r="GAZ841" s="14"/>
      <c r="GBA841" s="14"/>
      <c r="GBB841" s="14"/>
      <c r="GBC841" s="14"/>
      <c r="GBD841" s="14"/>
      <c r="GBE841" s="14"/>
      <c r="GBF841" s="14"/>
      <c r="GBG841" s="14"/>
      <c r="GBH841" s="14"/>
      <c r="GBI841" s="14"/>
      <c r="GBJ841" s="14"/>
      <c r="GBK841" s="14"/>
      <c r="GBL841" s="14"/>
      <c r="GBM841" s="14"/>
      <c r="GBN841" s="14"/>
      <c r="GBO841" s="14"/>
      <c r="GBP841" s="14"/>
      <c r="GBQ841" s="14"/>
      <c r="GBR841" s="14"/>
      <c r="GBS841" s="14"/>
      <c r="GBT841" s="14"/>
      <c r="GBU841" s="14"/>
      <c r="GBV841" s="14"/>
      <c r="GBW841" s="14"/>
      <c r="GBX841" s="14"/>
      <c r="GBY841" s="14"/>
      <c r="GBZ841" s="14"/>
      <c r="GCA841" s="14"/>
      <c r="GCB841" s="14"/>
      <c r="GCC841" s="14"/>
      <c r="GCD841" s="14"/>
      <c r="GCE841" s="14"/>
      <c r="GCF841" s="14"/>
      <c r="GCG841" s="14"/>
      <c r="GCH841" s="14"/>
      <c r="GCI841" s="14"/>
      <c r="GCJ841" s="14"/>
      <c r="GCK841" s="14"/>
      <c r="GCL841" s="14"/>
      <c r="GCM841" s="14"/>
      <c r="GCN841" s="14"/>
      <c r="GCO841" s="14"/>
      <c r="GCP841" s="14"/>
      <c r="GCQ841" s="14"/>
      <c r="GCR841" s="14"/>
      <c r="GCS841" s="14"/>
      <c r="GCT841" s="14"/>
      <c r="GCU841" s="14"/>
      <c r="GCV841" s="14"/>
      <c r="GCW841" s="14"/>
      <c r="GCX841" s="14"/>
      <c r="GCY841" s="14"/>
      <c r="GCZ841" s="14"/>
      <c r="GDA841" s="14"/>
      <c r="GDB841" s="14"/>
      <c r="GDC841" s="14"/>
      <c r="GDD841" s="14"/>
      <c r="GDE841" s="14"/>
      <c r="GDF841" s="14"/>
      <c r="GDG841" s="14"/>
      <c r="GDH841" s="14"/>
      <c r="GDI841" s="14"/>
      <c r="GDJ841" s="14"/>
      <c r="GDK841" s="14"/>
      <c r="GDL841" s="14"/>
      <c r="GDM841" s="14"/>
      <c r="GDN841" s="14"/>
      <c r="GDO841" s="14"/>
      <c r="GDP841" s="14"/>
      <c r="GDQ841" s="14"/>
      <c r="GDR841" s="14"/>
      <c r="GDS841" s="14"/>
      <c r="GDT841" s="14"/>
      <c r="GDU841" s="14"/>
      <c r="GDV841" s="14"/>
      <c r="GDW841" s="14"/>
      <c r="GDX841" s="14"/>
      <c r="GDY841" s="14"/>
      <c r="GDZ841" s="14"/>
      <c r="GEA841" s="14"/>
      <c r="GEB841" s="14"/>
      <c r="GEC841" s="14"/>
      <c r="GED841" s="14"/>
      <c r="GEE841" s="14"/>
      <c r="GEF841" s="14"/>
      <c r="GEG841" s="14"/>
      <c r="GEH841" s="14"/>
      <c r="GEI841" s="14"/>
      <c r="GEJ841" s="14"/>
      <c r="GEK841" s="14"/>
      <c r="GEL841" s="14"/>
      <c r="GEM841" s="14"/>
      <c r="GEN841" s="14"/>
      <c r="GEO841" s="14"/>
      <c r="GEP841" s="14"/>
      <c r="GEQ841" s="14"/>
      <c r="GER841" s="14"/>
      <c r="GES841" s="14"/>
      <c r="GET841" s="14"/>
      <c r="GEU841" s="14"/>
      <c r="GEV841" s="14"/>
      <c r="GEW841" s="14"/>
      <c r="GEX841" s="14"/>
      <c r="GEY841" s="14"/>
      <c r="GEZ841" s="14"/>
      <c r="GFA841" s="14"/>
      <c r="GFB841" s="14"/>
      <c r="GFC841" s="14"/>
      <c r="GFD841" s="14"/>
      <c r="GFE841" s="14"/>
      <c r="GFF841" s="14"/>
      <c r="GFG841" s="14"/>
      <c r="GFH841" s="14"/>
      <c r="GFI841" s="14"/>
      <c r="GFJ841" s="14"/>
      <c r="GFK841" s="14"/>
      <c r="GFL841" s="14"/>
      <c r="GFM841" s="14"/>
      <c r="GFN841" s="14"/>
      <c r="GFO841" s="14"/>
      <c r="GFP841" s="14"/>
      <c r="GFQ841" s="14"/>
      <c r="GFR841" s="14"/>
      <c r="GFS841" s="14"/>
      <c r="GFT841" s="14"/>
      <c r="GFU841" s="14"/>
      <c r="GFV841" s="14"/>
      <c r="GFW841" s="14"/>
      <c r="GFX841" s="14"/>
      <c r="GFY841" s="14"/>
      <c r="GFZ841" s="14"/>
      <c r="GGA841" s="14"/>
      <c r="GGB841" s="14"/>
      <c r="GGC841" s="14"/>
      <c r="GGD841" s="14"/>
      <c r="GGE841" s="14"/>
      <c r="GGF841" s="14"/>
      <c r="GGG841" s="14"/>
      <c r="GGH841" s="14"/>
      <c r="GGI841" s="14"/>
      <c r="GGJ841" s="14"/>
      <c r="GGK841" s="14"/>
      <c r="GGL841" s="14"/>
      <c r="GGM841" s="14"/>
      <c r="GGN841" s="14"/>
      <c r="GGO841" s="14"/>
      <c r="GGP841" s="14"/>
      <c r="GGQ841" s="14"/>
      <c r="GGR841" s="14"/>
      <c r="GGS841" s="14"/>
      <c r="GGT841" s="14"/>
      <c r="GGU841" s="14"/>
      <c r="GGV841" s="14"/>
      <c r="GGW841" s="14"/>
      <c r="GGX841" s="14"/>
      <c r="GGY841" s="14"/>
      <c r="GGZ841" s="14"/>
      <c r="GHA841" s="14"/>
      <c r="GHB841" s="14"/>
      <c r="GHC841" s="14"/>
      <c r="GHD841" s="14"/>
      <c r="GHE841" s="14"/>
      <c r="GHF841" s="14"/>
      <c r="GHG841" s="14"/>
      <c r="GHH841" s="14"/>
      <c r="GHI841" s="14"/>
      <c r="GHJ841" s="14"/>
      <c r="GHK841" s="14"/>
      <c r="GHL841" s="14"/>
      <c r="GHM841" s="14"/>
      <c r="GHN841" s="14"/>
      <c r="GHO841" s="14"/>
      <c r="GHP841" s="14"/>
      <c r="GHQ841" s="14"/>
      <c r="GHR841" s="14"/>
      <c r="GHS841" s="14"/>
      <c r="GHT841" s="14"/>
      <c r="GHU841" s="14"/>
      <c r="GHV841" s="14"/>
      <c r="GHW841" s="14"/>
      <c r="GHX841" s="14"/>
      <c r="GHY841" s="14"/>
      <c r="GHZ841" s="14"/>
      <c r="GIA841" s="14"/>
      <c r="GIB841" s="14"/>
      <c r="GIC841" s="14"/>
      <c r="GID841" s="14"/>
      <c r="GIE841" s="14"/>
      <c r="GIF841" s="14"/>
      <c r="GIG841" s="14"/>
      <c r="GIH841" s="14"/>
      <c r="GII841" s="14"/>
      <c r="GIJ841" s="14"/>
      <c r="GIK841" s="14"/>
      <c r="GIL841" s="14"/>
      <c r="GIM841" s="14"/>
      <c r="GIN841" s="14"/>
      <c r="GIO841" s="14"/>
      <c r="GIP841" s="14"/>
      <c r="GIQ841" s="14"/>
      <c r="GIR841" s="14"/>
      <c r="GIS841" s="14"/>
      <c r="GIT841" s="14"/>
      <c r="GIU841" s="14"/>
      <c r="GIV841" s="14"/>
      <c r="GIW841" s="14"/>
      <c r="GIX841" s="14"/>
      <c r="GIY841" s="14"/>
      <c r="GIZ841" s="14"/>
      <c r="GJA841" s="14"/>
      <c r="GJB841" s="14"/>
      <c r="GJC841" s="14"/>
      <c r="GJD841" s="14"/>
      <c r="GJE841" s="14"/>
      <c r="GJF841" s="14"/>
      <c r="GJG841" s="14"/>
      <c r="GJH841" s="14"/>
      <c r="GJI841" s="14"/>
      <c r="GJJ841" s="14"/>
      <c r="GJK841" s="14"/>
      <c r="GJL841" s="14"/>
      <c r="GJM841" s="14"/>
      <c r="GJN841" s="14"/>
      <c r="GJO841" s="14"/>
      <c r="GJP841" s="14"/>
      <c r="GJQ841" s="14"/>
      <c r="GJR841" s="14"/>
      <c r="GJS841" s="14"/>
      <c r="GJT841" s="14"/>
      <c r="GJU841" s="14"/>
      <c r="GJV841" s="14"/>
      <c r="GJW841" s="14"/>
      <c r="GJX841" s="14"/>
      <c r="GJY841" s="14"/>
      <c r="GJZ841" s="14"/>
      <c r="GKA841" s="14"/>
      <c r="GKB841" s="14"/>
      <c r="GKC841" s="14"/>
      <c r="GKD841" s="14"/>
      <c r="GKE841" s="14"/>
      <c r="GKF841" s="14"/>
      <c r="GKG841" s="14"/>
      <c r="GKH841" s="14"/>
      <c r="GKI841" s="14"/>
      <c r="GKJ841" s="14"/>
      <c r="GKK841" s="14"/>
      <c r="GKL841" s="14"/>
      <c r="GKM841" s="14"/>
      <c r="GKN841" s="14"/>
      <c r="GKO841" s="14"/>
      <c r="GKP841" s="14"/>
      <c r="GKQ841" s="14"/>
      <c r="GKR841" s="14"/>
      <c r="GKS841" s="14"/>
      <c r="GKT841" s="14"/>
      <c r="GKU841" s="14"/>
      <c r="GKV841" s="14"/>
      <c r="GKW841" s="14"/>
      <c r="GKX841" s="14"/>
      <c r="GKY841" s="14"/>
      <c r="GKZ841" s="14"/>
      <c r="GLA841" s="14"/>
      <c r="GLB841" s="14"/>
      <c r="GLC841" s="14"/>
      <c r="GLD841" s="14"/>
      <c r="GLE841" s="14"/>
      <c r="GLF841" s="14"/>
      <c r="GLG841" s="14"/>
      <c r="GLH841" s="14"/>
      <c r="GLI841" s="14"/>
      <c r="GLJ841" s="14"/>
      <c r="GLK841" s="14"/>
      <c r="GLL841" s="14"/>
      <c r="GLM841" s="14"/>
      <c r="GLN841" s="14"/>
      <c r="GLO841" s="14"/>
      <c r="GLP841" s="14"/>
      <c r="GLQ841" s="14"/>
      <c r="GLR841" s="14"/>
      <c r="GLS841" s="14"/>
      <c r="GLT841" s="14"/>
      <c r="GLU841" s="14"/>
      <c r="GLV841" s="14"/>
      <c r="GLW841" s="14"/>
      <c r="GLX841" s="14"/>
      <c r="GLY841" s="14"/>
      <c r="GLZ841" s="14"/>
      <c r="GMA841" s="14"/>
      <c r="GMB841" s="14"/>
      <c r="GMC841" s="14"/>
      <c r="GMD841" s="14"/>
      <c r="GME841" s="14"/>
      <c r="GMF841" s="14"/>
      <c r="GMG841" s="14"/>
      <c r="GMH841" s="14"/>
      <c r="GMI841" s="14"/>
      <c r="GMJ841" s="14"/>
      <c r="GMK841" s="14"/>
      <c r="GML841" s="14"/>
      <c r="GMM841" s="14"/>
      <c r="GMN841" s="14"/>
      <c r="GMO841" s="14"/>
      <c r="GMP841" s="14"/>
      <c r="GMQ841" s="14"/>
      <c r="GMR841" s="14"/>
      <c r="GMS841" s="14"/>
      <c r="GMT841" s="14"/>
      <c r="GMU841" s="14"/>
      <c r="GMV841" s="14"/>
      <c r="GMW841" s="14"/>
      <c r="GMX841" s="14"/>
      <c r="GMY841" s="14"/>
      <c r="GMZ841" s="14"/>
      <c r="GNA841" s="14"/>
      <c r="GNB841" s="14"/>
      <c r="GNC841" s="14"/>
      <c r="GND841" s="14"/>
      <c r="GNE841" s="14"/>
      <c r="GNF841" s="14"/>
      <c r="GNG841" s="14"/>
      <c r="GNH841" s="14"/>
      <c r="GNI841" s="14"/>
      <c r="GNJ841" s="14"/>
      <c r="GNK841" s="14"/>
      <c r="GNL841" s="14"/>
      <c r="GNM841" s="14"/>
      <c r="GNN841" s="14"/>
      <c r="GNO841" s="14"/>
      <c r="GNP841" s="14"/>
      <c r="GNQ841" s="14"/>
      <c r="GNR841" s="14"/>
      <c r="GNS841" s="14"/>
      <c r="GNT841" s="14"/>
      <c r="GNU841" s="14"/>
      <c r="GNV841" s="14"/>
      <c r="GNW841" s="14"/>
      <c r="GNX841" s="14"/>
      <c r="GNY841" s="14"/>
      <c r="GNZ841" s="14"/>
      <c r="GOA841" s="14"/>
      <c r="GOB841" s="14"/>
      <c r="GOC841" s="14"/>
      <c r="GOD841" s="14"/>
      <c r="GOE841" s="14"/>
      <c r="GOF841" s="14"/>
      <c r="GOG841" s="14"/>
      <c r="GOH841" s="14"/>
      <c r="GOI841" s="14"/>
      <c r="GOJ841" s="14"/>
      <c r="GOK841" s="14"/>
      <c r="GOL841" s="14"/>
      <c r="GOM841" s="14"/>
      <c r="GON841" s="14"/>
      <c r="GOO841" s="14"/>
      <c r="GOP841" s="14"/>
      <c r="GOQ841" s="14"/>
      <c r="GOR841" s="14"/>
      <c r="GOS841" s="14"/>
      <c r="GOT841" s="14"/>
      <c r="GOU841" s="14"/>
      <c r="GOV841" s="14"/>
      <c r="GOW841" s="14"/>
      <c r="GOX841" s="14"/>
      <c r="GOY841" s="14"/>
      <c r="GOZ841" s="14"/>
      <c r="GPA841" s="14"/>
      <c r="GPB841" s="14"/>
      <c r="GPC841" s="14"/>
      <c r="GPD841" s="14"/>
      <c r="GPE841" s="14"/>
      <c r="GPF841" s="14"/>
      <c r="GPG841" s="14"/>
      <c r="GPH841" s="14"/>
      <c r="GPI841" s="14"/>
      <c r="GPJ841" s="14"/>
      <c r="GPK841" s="14"/>
      <c r="GPL841" s="14"/>
      <c r="GPM841" s="14"/>
      <c r="GPN841" s="14"/>
      <c r="GPO841" s="14"/>
      <c r="GPP841" s="14"/>
      <c r="GPQ841" s="14"/>
      <c r="GPR841" s="14"/>
      <c r="GPS841" s="14"/>
      <c r="GPT841" s="14"/>
      <c r="GPU841" s="14"/>
      <c r="GPV841" s="14"/>
      <c r="GPW841" s="14"/>
      <c r="GPX841" s="14"/>
      <c r="GPY841" s="14"/>
      <c r="GPZ841" s="14"/>
      <c r="GQA841" s="14"/>
      <c r="GQB841" s="14"/>
      <c r="GQC841" s="14"/>
      <c r="GQD841" s="14"/>
      <c r="GQE841" s="14"/>
      <c r="GQF841" s="14"/>
      <c r="GQG841" s="14"/>
      <c r="GQH841" s="14"/>
      <c r="GQI841" s="14"/>
      <c r="GQJ841" s="14"/>
      <c r="GQK841" s="14"/>
      <c r="GQL841" s="14"/>
      <c r="GQM841" s="14"/>
      <c r="GQN841" s="14"/>
      <c r="GQO841" s="14"/>
      <c r="GQP841" s="14"/>
      <c r="GQQ841" s="14"/>
      <c r="GQR841" s="14"/>
      <c r="GQS841" s="14"/>
      <c r="GQT841" s="14"/>
      <c r="GQU841" s="14"/>
      <c r="GQV841" s="14"/>
      <c r="GQW841" s="14"/>
      <c r="GQX841" s="14"/>
      <c r="GQY841" s="14"/>
      <c r="GQZ841" s="14"/>
      <c r="GRA841" s="14"/>
      <c r="GRB841" s="14"/>
      <c r="GRC841" s="14"/>
      <c r="GRD841" s="14"/>
      <c r="GRE841" s="14"/>
      <c r="GRF841" s="14"/>
      <c r="GRG841" s="14"/>
      <c r="GRH841" s="14"/>
      <c r="GRI841" s="14"/>
      <c r="GRJ841" s="14"/>
      <c r="GRK841" s="14"/>
      <c r="GRL841" s="14"/>
      <c r="GRM841" s="14"/>
      <c r="GRN841" s="14"/>
      <c r="GRO841" s="14"/>
      <c r="GRP841" s="14"/>
      <c r="GRQ841" s="14"/>
      <c r="GRR841" s="14"/>
      <c r="GRS841" s="14"/>
      <c r="GRT841" s="14"/>
      <c r="GRU841" s="14"/>
      <c r="GRV841" s="14"/>
      <c r="GRW841" s="14"/>
      <c r="GRX841" s="14"/>
      <c r="GRY841" s="14"/>
      <c r="GRZ841" s="14"/>
      <c r="GSA841" s="14"/>
      <c r="GSB841" s="14"/>
      <c r="GSC841" s="14"/>
      <c r="GSD841" s="14"/>
      <c r="GSE841" s="14"/>
      <c r="GSF841" s="14"/>
      <c r="GSG841" s="14"/>
      <c r="GSH841" s="14"/>
      <c r="GSI841" s="14"/>
      <c r="GSJ841" s="14"/>
      <c r="GSK841" s="14"/>
      <c r="GSL841" s="14"/>
      <c r="GSM841" s="14"/>
      <c r="GSN841" s="14"/>
      <c r="GSO841" s="14"/>
      <c r="GSP841" s="14"/>
      <c r="GSQ841" s="14"/>
      <c r="GSR841" s="14"/>
      <c r="GSS841" s="14"/>
      <c r="GST841" s="14"/>
      <c r="GSU841" s="14"/>
      <c r="GSV841" s="14"/>
      <c r="GSW841" s="14"/>
      <c r="GSX841" s="14"/>
      <c r="GSY841" s="14"/>
      <c r="GSZ841" s="14"/>
      <c r="GTA841" s="14"/>
      <c r="GTB841" s="14"/>
      <c r="GTC841" s="14"/>
      <c r="GTD841" s="14"/>
      <c r="GTE841" s="14"/>
      <c r="GTF841" s="14"/>
      <c r="GTG841" s="14"/>
      <c r="GTH841" s="14"/>
      <c r="GTI841" s="14"/>
      <c r="GTJ841" s="14"/>
      <c r="GTK841" s="14"/>
      <c r="GTL841" s="14"/>
      <c r="GTM841" s="14"/>
      <c r="GTN841" s="14"/>
      <c r="GTO841" s="14"/>
      <c r="GTP841" s="14"/>
      <c r="GTQ841" s="14"/>
      <c r="GTR841" s="14"/>
      <c r="GTS841" s="14"/>
      <c r="GTT841" s="14"/>
      <c r="GTU841" s="14"/>
      <c r="GTV841" s="14"/>
      <c r="GTW841" s="14"/>
      <c r="GTX841" s="14"/>
      <c r="GTY841" s="14"/>
      <c r="GTZ841" s="14"/>
      <c r="GUA841" s="14"/>
      <c r="GUB841" s="14"/>
      <c r="GUC841" s="14"/>
      <c r="GUD841" s="14"/>
      <c r="GUE841" s="14"/>
      <c r="GUF841" s="14"/>
      <c r="GUG841" s="14"/>
      <c r="GUH841" s="14"/>
      <c r="GUI841" s="14"/>
      <c r="GUJ841" s="14"/>
      <c r="GUK841" s="14"/>
      <c r="GUL841" s="14"/>
      <c r="GUM841" s="14"/>
      <c r="GUN841" s="14"/>
      <c r="GUO841" s="14"/>
      <c r="GUP841" s="14"/>
      <c r="GUQ841" s="14"/>
      <c r="GUR841" s="14"/>
      <c r="GUS841" s="14"/>
      <c r="GUT841" s="14"/>
      <c r="GUU841" s="14"/>
      <c r="GUV841" s="14"/>
      <c r="GUW841" s="14"/>
      <c r="GUX841" s="14"/>
      <c r="GUY841" s="14"/>
      <c r="GUZ841" s="14"/>
      <c r="GVA841" s="14"/>
      <c r="GVB841" s="14"/>
      <c r="GVC841" s="14"/>
      <c r="GVD841" s="14"/>
      <c r="GVE841" s="14"/>
      <c r="GVF841" s="14"/>
      <c r="GVG841" s="14"/>
      <c r="GVH841" s="14"/>
      <c r="GVI841" s="14"/>
      <c r="GVJ841" s="14"/>
      <c r="GVK841" s="14"/>
      <c r="GVL841" s="14"/>
      <c r="GVM841" s="14"/>
      <c r="GVN841" s="14"/>
      <c r="GVO841" s="14"/>
      <c r="GVP841" s="14"/>
      <c r="GVQ841" s="14"/>
      <c r="GVR841" s="14"/>
      <c r="GVS841" s="14"/>
      <c r="GVT841" s="14"/>
      <c r="GVU841" s="14"/>
      <c r="GVV841" s="14"/>
      <c r="GVW841" s="14"/>
      <c r="GVX841" s="14"/>
      <c r="GVY841" s="14"/>
      <c r="GVZ841" s="14"/>
      <c r="GWA841" s="14"/>
      <c r="GWB841" s="14"/>
      <c r="GWC841" s="14"/>
      <c r="GWD841" s="14"/>
      <c r="GWE841" s="14"/>
      <c r="GWF841" s="14"/>
      <c r="GWG841" s="14"/>
      <c r="GWH841" s="14"/>
      <c r="GWI841" s="14"/>
      <c r="GWJ841" s="14"/>
      <c r="GWK841" s="14"/>
      <c r="GWL841" s="14"/>
      <c r="GWM841" s="14"/>
      <c r="GWN841" s="14"/>
      <c r="GWO841" s="14"/>
      <c r="GWP841" s="14"/>
      <c r="GWQ841" s="14"/>
      <c r="GWR841" s="14"/>
      <c r="GWS841" s="14"/>
      <c r="GWT841" s="14"/>
      <c r="GWU841" s="14"/>
      <c r="GWV841" s="14"/>
      <c r="GWW841" s="14"/>
      <c r="GWX841" s="14"/>
      <c r="GWY841" s="14"/>
      <c r="GWZ841" s="14"/>
      <c r="GXA841" s="14"/>
      <c r="GXB841" s="14"/>
      <c r="GXC841" s="14"/>
      <c r="GXD841" s="14"/>
      <c r="GXE841" s="14"/>
      <c r="GXF841" s="14"/>
      <c r="GXG841" s="14"/>
      <c r="GXH841" s="14"/>
      <c r="GXI841" s="14"/>
      <c r="GXJ841" s="14"/>
      <c r="GXK841" s="14"/>
      <c r="GXL841" s="14"/>
      <c r="GXM841" s="14"/>
      <c r="GXN841" s="14"/>
      <c r="GXO841" s="14"/>
      <c r="GXP841" s="14"/>
      <c r="GXQ841" s="14"/>
      <c r="GXR841" s="14"/>
      <c r="GXS841" s="14"/>
      <c r="GXT841" s="14"/>
      <c r="GXU841" s="14"/>
      <c r="GXV841" s="14"/>
      <c r="GXW841" s="14"/>
      <c r="GXX841" s="14"/>
      <c r="GXY841" s="14"/>
      <c r="GXZ841" s="14"/>
      <c r="GYA841" s="14"/>
      <c r="GYB841" s="14"/>
      <c r="GYC841" s="14"/>
      <c r="GYD841" s="14"/>
      <c r="GYE841" s="14"/>
      <c r="GYF841" s="14"/>
      <c r="GYG841" s="14"/>
      <c r="GYH841" s="14"/>
      <c r="GYI841" s="14"/>
      <c r="GYJ841" s="14"/>
      <c r="GYK841" s="14"/>
      <c r="GYL841" s="14"/>
      <c r="GYM841" s="14"/>
      <c r="GYN841" s="14"/>
      <c r="GYO841" s="14"/>
      <c r="GYP841" s="14"/>
      <c r="GYQ841" s="14"/>
      <c r="GYR841" s="14"/>
      <c r="GYS841" s="14"/>
      <c r="GYT841" s="14"/>
      <c r="GYU841" s="14"/>
      <c r="GYV841" s="14"/>
      <c r="GYW841" s="14"/>
      <c r="GYX841" s="14"/>
      <c r="GYY841" s="14"/>
      <c r="GYZ841" s="14"/>
      <c r="GZA841" s="14"/>
      <c r="GZB841" s="14"/>
      <c r="GZC841" s="14"/>
      <c r="GZD841" s="14"/>
      <c r="GZE841" s="14"/>
      <c r="GZF841" s="14"/>
      <c r="GZG841" s="14"/>
      <c r="GZH841" s="14"/>
      <c r="GZI841" s="14"/>
      <c r="GZJ841" s="14"/>
      <c r="GZK841" s="14"/>
      <c r="GZL841" s="14"/>
      <c r="GZM841" s="14"/>
      <c r="GZN841" s="14"/>
      <c r="GZO841" s="14"/>
      <c r="GZP841" s="14"/>
      <c r="GZQ841" s="14"/>
      <c r="GZR841" s="14"/>
      <c r="GZS841" s="14"/>
      <c r="GZT841" s="14"/>
      <c r="GZU841" s="14"/>
      <c r="GZV841" s="14"/>
      <c r="GZW841" s="14"/>
      <c r="GZX841" s="14"/>
      <c r="GZY841" s="14"/>
      <c r="GZZ841" s="14"/>
      <c r="HAA841" s="14"/>
      <c r="HAB841" s="14"/>
      <c r="HAC841" s="14"/>
      <c r="HAD841" s="14"/>
      <c r="HAE841" s="14"/>
      <c r="HAF841" s="14"/>
      <c r="HAG841" s="14"/>
      <c r="HAH841" s="14"/>
      <c r="HAI841" s="14"/>
      <c r="HAJ841" s="14"/>
      <c r="HAK841" s="14"/>
      <c r="HAL841" s="14"/>
      <c r="HAM841" s="14"/>
      <c r="HAN841" s="14"/>
      <c r="HAO841" s="14"/>
      <c r="HAP841" s="14"/>
      <c r="HAQ841" s="14"/>
      <c r="HAR841" s="14"/>
      <c r="HAS841" s="14"/>
      <c r="HAT841" s="14"/>
      <c r="HAU841" s="14"/>
      <c r="HAV841" s="14"/>
      <c r="HAW841" s="14"/>
      <c r="HAX841" s="14"/>
      <c r="HAY841" s="14"/>
      <c r="HAZ841" s="14"/>
      <c r="HBA841" s="14"/>
      <c r="HBB841" s="14"/>
      <c r="HBC841" s="14"/>
      <c r="HBD841" s="14"/>
      <c r="HBE841" s="14"/>
      <c r="HBF841" s="14"/>
      <c r="HBG841" s="14"/>
      <c r="HBH841" s="14"/>
      <c r="HBI841" s="14"/>
      <c r="HBJ841" s="14"/>
      <c r="HBK841" s="14"/>
      <c r="HBL841" s="14"/>
      <c r="HBM841" s="14"/>
      <c r="HBN841" s="14"/>
      <c r="HBO841" s="14"/>
      <c r="HBP841" s="14"/>
      <c r="HBQ841" s="14"/>
      <c r="HBR841" s="14"/>
      <c r="HBS841" s="14"/>
      <c r="HBT841" s="14"/>
      <c r="HBU841" s="14"/>
      <c r="HBV841" s="14"/>
      <c r="HBW841" s="14"/>
      <c r="HBX841" s="14"/>
      <c r="HBY841" s="14"/>
      <c r="HBZ841" s="14"/>
      <c r="HCA841" s="14"/>
      <c r="HCB841" s="14"/>
      <c r="HCC841" s="14"/>
      <c r="HCD841" s="14"/>
      <c r="HCE841" s="14"/>
      <c r="HCF841" s="14"/>
      <c r="HCG841" s="14"/>
      <c r="HCH841" s="14"/>
      <c r="HCI841" s="14"/>
      <c r="HCJ841" s="14"/>
      <c r="HCK841" s="14"/>
      <c r="HCL841" s="14"/>
      <c r="HCM841" s="14"/>
      <c r="HCN841" s="14"/>
      <c r="HCO841" s="14"/>
      <c r="HCP841" s="14"/>
      <c r="HCQ841" s="14"/>
      <c r="HCR841" s="14"/>
      <c r="HCS841" s="14"/>
      <c r="HCT841" s="14"/>
      <c r="HCU841" s="14"/>
      <c r="HCV841" s="14"/>
      <c r="HCW841" s="14"/>
      <c r="HCX841" s="14"/>
      <c r="HCY841" s="14"/>
      <c r="HCZ841" s="14"/>
      <c r="HDA841" s="14"/>
      <c r="HDB841" s="14"/>
      <c r="HDC841" s="14"/>
      <c r="HDD841" s="14"/>
      <c r="HDE841" s="14"/>
      <c r="HDF841" s="14"/>
      <c r="HDG841" s="14"/>
      <c r="HDH841" s="14"/>
      <c r="HDI841" s="14"/>
      <c r="HDJ841" s="14"/>
      <c r="HDK841" s="14"/>
      <c r="HDL841" s="14"/>
      <c r="HDM841" s="14"/>
      <c r="HDN841" s="14"/>
      <c r="HDO841" s="14"/>
      <c r="HDP841" s="14"/>
      <c r="HDQ841" s="14"/>
      <c r="HDR841" s="14"/>
      <c r="HDS841" s="14"/>
      <c r="HDT841" s="14"/>
      <c r="HDU841" s="14"/>
      <c r="HDV841" s="14"/>
      <c r="HDW841" s="14"/>
      <c r="HDX841" s="14"/>
      <c r="HDY841" s="14"/>
      <c r="HDZ841" s="14"/>
      <c r="HEA841" s="14"/>
      <c r="HEB841" s="14"/>
      <c r="HEC841" s="14"/>
      <c r="HED841" s="14"/>
      <c r="HEE841" s="14"/>
      <c r="HEF841" s="14"/>
      <c r="HEG841" s="14"/>
      <c r="HEH841" s="14"/>
      <c r="HEI841" s="14"/>
      <c r="HEJ841" s="14"/>
      <c r="HEK841" s="14"/>
      <c r="HEL841" s="14"/>
      <c r="HEM841" s="14"/>
      <c r="HEN841" s="14"/>
      <c r="HEO841" s="14"/>
      <c r="HEP841" s="14"/>
      <c r="HEQ841" s="14"/>
      <c r="HER841" s="14"/>
      <c r="HES841" s="14"/>
      <c r="HET841" s="14"/>
      <c r="HEU841" s="14"/>
      <c r="HEV841" s="14"/>
      <c r="HEW841" s="14"/>
      <c r="HEX841" s="14"/>
      <c r="HEY841" s="14"/>
      <c r="HEZ841" s="14"/>
      <c r="HFA841" s="14"/>
      <c r="HFB841" s="14"/>
      <c r="HFC841" s="14"/>
      <c r="HFD841" s="14"/>
      <c r="HFE841" s="14"/>
      <c r="HFF841" s="14"/>
      <c r="HFG841" s="14"/>
      <c r="HFH841" s="14"/>
      <c r="HFI841" s="14"/>
      <c r="HFJ841" s="14"/>
      <c r="HFK841" s="14"/>
      <c r="HFL841" s="14"/>
      <c r="HFM841" s="14"/>
      <c r="HFN841" s="14"/>
      <c r="HFO841" s="14"/>
      <c r="HFP841" s="14"/>
      <c r="HFQ841" s="14"/>
      <c r="HFR841" s="14"/>
      <c r="HFS841" s="14"/>
      <c r="HFT841" s="14"/>
      <c r="HFU841" s="14"/>
      <c r="HFV841" s="14"/>
      <c r="HFW841" s="14"/>
      <c r="HFX841" s="14"/>
      <c r="HFY841" s="14"/>
      <c r="HFZ841" s="14"/>
      <c r="HGA841" s="14"/>
      <c r="HGB841" s="14"/>
      <c r="HGC841" s="14"/>
      <c r="HGD841" s="14"/>
      <c r="HGE841" s="14"/>
      <c r="HGF841" s="14"/>
      <c r="HGG841" s="14"/>
      <c r="HGH841" s="14"/>
      <c r="HGI841" s="14"/>
      <c r="HGJ841" s="14"/>
      <c r="HGK841" s="14"/>
      <c r="HGL841" s="14"/>
      <c r="HGM841" s="14"/>
      <c r="HGN841" s="14"/>
      <c r="HGO841" s="14"/>
      <c r="HGP841" s="14"/>
      <c r="HGQ841" s="14"/>
      <c r="HGR841" s="14"/>
      <c r="HGS841" s="14"/>
      <c r="HGT841" s="14"/>
      <c r="HGU841" s="14"/>
      <c r="HGV841" s="14"/>
      <c r="HGW841" s="14"/>
      <c r="HGX841" s="14"/>
      <c r="HGY841" s="14"/>
      <c r="HGZ841" s="14"/>
      <c r="HHA841" s="14"/>
      <c r="HHB841" s="14"/>
      <c r="HHC841" s="14"/>
      <c r="HHD841" s="14"/>
      <c r="HHE841" s="14"/>
      <c r="HHF841" s="14"/>
      <c r="HHG841" s="14"/>
      <c r="HHH841" s="14"/>
      <c r="HHI841" s="14"/>
      <c r="HHJ841" s="14"/>
      <c r="HHK841" s="14"/>
      <c r="HHL841" s="14"/>
      <c r="HHM841" s="14"/>
      <c r="HHN841" s="14"/>
      <c r="HHO841" s="14"/>
      <c r="HHP841" s="14"/>
      <c r="HHQ841" s="14"/>
      <c r="HHR841" s="14"/>
      <c r="HHS841" s="14"/>
      <c r="HHT841" s="14"/>
      <c r="HHU841" s="14"/>
      <c r="HHV841" s="14"/>
      <c r="HHW841" s="14"/>
      <c r="HHX841" s="14"/>
      <c r="HHY841" s="14"/>
      <c r="HHZ841" s="14"/>
      <c r="HIA841" s="14"/>
      <c r="HIB841" s="14"/>
      <c r="HIC841" s="14"/>
      <c r="HID841" s="14"/>
      <c r="HIE841" s="14"/>
      <c r="HIF841" s="14"/>
      <c r="HIG841" s="14"/>
      <c r="HIH841" s="14"/>
      <c r="HII841" s="14"/>
      <c r="HIJ841" s="14"/>
      <c r="HIK841" s="14"/>
      <c r="HIL841" s="14"/>
      <c r="HIM841" s="14"/>
      <c r="HIN841" s="14"/>
      <c r="HIO841" s="14"/>
      <c r="HIP841" s="14"/>
      <c r="HIQ841" s="14"/>
      <c r="HIR841" s="14"/>
      <c r="HIS841" s="14"/>
      <c r="HIT841" s="14"/>
      <c r="HIU841" s="14"/>
      <c r="HIV841" s="14"/>
      <c r="HIW841" s="14"/>
      <c r="HIX841" s="14"/>
      <c r="HIY841" s="14"/>
      <c r="HIZ841" s="14"/>
      <c r="HJA841" s="14"/>
      <c r="HJB841" s="14"/>
      <c r="HJC841" s="14"/>
      <c r="HJD841" s="14"/>
      <c r="HJE841" s="14"/>
      <c r="HJF841" s="14"/>
      <c r="HJG841" s="14"/>
      <c r="HJH841" s="14"/>
      <c r="HJI841" s="14"/>
      <c r="HJJ841" s="14"/>
      <c r="HJK841" s="14"/>
      <c r="HJL841" s="14"/>
      <c r="HJM841" s="14"/>
      <c r="HJN841" s="14"/>
      <c r="HJO841" s="14"/>
      <c r="HJP841" s="14"/>
      <c r="HJQ841" s="14"/>
      <c r="HJR841" s="14"/>
      <c r="HJS841" s="14"/>
      <c r="HJT841" s="14"/>
      <c r="HJU841" s="14"/>
      <c r="HJV841" s="14"/>
      <c r="HJW841" s="14"/>
      <c r="HJX841" s="14"/>
      <c r="HJY841" s="14"/>
      <c r="HJZ841" s="14"/>
      <c r="HKA841" s="14"/>
      <c r="HKB841" s="14"/>
      <c r="HKC841" s="14"/>
      <c r="HKD841" s="14"/>
      <c r="HKE841" s="14"/>
      <c r="HKF841" s="14"/>
      <c r="HKG841" s="14"/>
      <c r="HKH841" s="14"/>
      <c r="HKI841" s="14"/>
      <c r="HKJ841" s="14"/>
      <c r="HKK841" s="14"/>
      <c r="HKL841" s="14"/>
      <c r="HKM841" s="14"/>
      <c r="HKN841" s="14"/>
      <c r="HKO841" s="14"/>
      <c r="HKP841" s="14"/>
      <c r="HKQ841" s="14"/>
      <c r="HKR841" s="14"/>
      <c r="HKS841" s="14"/>
      <c r="HKT841" s="14"/>
      <c r="HKU841" s="14"/>
      <c r="HKV841" s="14"/>
      <c r="HKW841" s="14"/>
      <c r="HKX841" s="14"/>
      <c r="HKY841" s="14"/>
      <c r="HKZ841" s="14"/>
      <c r="HLA841" s="14"/>
      <c r="HLB841" s="14"/>
      <c r="HLC841" s="14"/>
      <c r="HLD841" s="14"/>
      <c r="HLE841" s="14"/>
      <c r="HLF841" s="14"/>
      <c r="HLG841" s="14"/>
      <c r="HLH841" s="14"/>
      <c r="HLI841" s="14"/>
      <c r="HLJ841" s="14"/>
      <c r="HLK841" s="14"/>
      <c r="HLL841" s="14"/>
      <c r="HLM841" s="14"/>
      <c r="HLN841" s="14"/>
      <c r="HLO841" s="14"/>
      <c r="HLP841" s="14"/>
      <c r="HLQ841" s="14"/>
      <c r="HLR841" s="14"/>
      <c r="HLS841" s="14"/>
      <c r="HLT841" s="14"/>
      <c r="HLU841" s="14"/>
      <c r="HLV841" s="14"/>
      <c r="HLW841" s="14"/>
      <c r="HLX841" s="14"/>
      <c r="HLY841" s="14"/>
      <c r="HLZ841" s="14"/>
      <c r="HMA841" s="14"/>
      <c r="HMB841" s="14"/>
      <c r="HMC841" s="14"/>
      <c r="HMD841" s="14"/>
      <c r="HME841" s="14"/>
      <c r="HMF841" s="14"/>
      <c r="HMG841" s="14"/>
      <c r="HMH841" s="14"/>
      <c r="HMI841" s="14"/>
      <c r="HMJ841" s="14"/>
      <c r="HMK841" s="14"/>
      <c r="HML841" s="14"/>
      <c r="HMM841" s="14"/>
      <c r="HMN841" s="14"/>
      <c r="HMO841" s="14"/>
      <c r="HMP841" s="14"/>
      <c r="HMQ841" s="14"/>
      <c r="HMR841" s="14"/>
      <c r="HMS841" s="14"/>
      <c r="HMT841" s="14"/>
      <c r="HMU841" s="14"/>
      <c r="HMV841" s="14"/>
      <c r="HMW841" s="14"/>
      <c r="HMX841" s="14"/>
      <c r="HMY841" s="14"/>
      <c r="HMZ841" s="14"/>
      <c r="HNA841" s="14"/>
      <c r="HNB841" s="14"/>
      <c r="HNC841" s="14"/>
      <c r="HND841" s="14"/>
      <c r="HNE841" s="14"/>
      <c r="HNF841" s="14"/>
      <c r="HNG841" s="14"/>
      <c r="HNH841" s="14"/>
      <c r="HNI841" s="14"/>
      <c r="HNJ841" s="14"/>
      <c r="HNK841" s="14"/>
      <c r="HNL841" s="14"/>
      <c r="HNM841" s="14"/>
      <c r="HNN841" s="14"/>
      <c r="HNO841" s="14"/>
      <c r="HNP841" s="14"/>
      <c r="HNQ841" s="14"/>
      <c r="HNR841" s="14"/>
      <c r="HNS841" s="14"/>
      <c r="HNT841" s="14"/>
      <c r="HNU841" s="14"/>
      <c r="HNV841" s="14"/>
      <c r="HNW841" s="14"/>
      <c r="HNX841" s="14"/>
      <c r="HNY841" s="14"/>
      <c r="HNZ841" s="14"/>
      <c r="HOA841" s="14"/>
      <c r="HOB841" s="14"/>
      <c r="HOC841" s="14"/>
      <c r="HOD841" s="14"/>
      <c r="HOE841" s="14"/>
      <c r="HOF841" s="14"/>
      <c r="HOG841" s="14"/>
      <c r="HOH841" s="14"/>
      <c r="HOI841" s="14"/>
      <c r="HOJ841" s="14"/>
      <c r="HOK841" s="14"/>
      <c r="HOL841" s="14"/>
      <c r="HOM841" s="14"/>
      <c r="HON841" s="14"/>
      <c r="HOO841" s="14"/>
      <c r="HOP841" s="14"/>
      <c r="HOQ841" s="14"/>
      <c r="HOR841" s="14"/>
      <c r="HOS841" s="14"/>
      <c r="HOT841" s="14"/>
      <c r="HOU841" s="14"/>
      <c r="HOV841" s="14"/>
      <c r="HOW841" s="14"/>
      <c r="HOX841" s="14"/>
      <c r="HOY841" s="14"/>
      <c r="HOZ841" s="14"/>
      <c r="HPA841" s="14"/>
      <c r="HPB841" s="14"/>
      <c r="HPC841" s="14"/>
      <c r="HPD841" s="14"/>
      <c r="HPE841" s="14"/>
      <c r="HPF841" s="14"/>
      <c r="HPG841" s="14"/>
      <c r="HPH841" s="14"/>
      <c r="HPI841" s="14"/>
      <c r="HPJ841" s="14"/>
      <c r="HPK841" s="14"/>
      <c r="HPL841" s="14"/>
      <c r="HPM841" s="14"/>
      <c r="HPN841" s="14"/>
      <c r="HPO841" s="14"/>
      <c r="HPP841" s="14"/>
      <c r="HPQ841" s="14"/>
      <c r="HPR841" s="14"/>
      <c r="HPS841" s="14"/>
      <c r="HPT841" s="14"/>
      <c r="HPU841" s="14"/>
      <c r="HPV841" s="14"/>
      <c r="HPW841" s="14"/>
      <c r="HPX841" s="14"/>
      <c r="HPY841" s="14"/>
      <c r="HPZ841" s="14"/>
      <c r="HQA841" s="14"/>
      <c r="HQB841" s="14"/>
      <c r="HQC841" s="14"/>
      <c r="HQD841" s="14"/>
      <c r="HQE841" s="14"/>
      <c r="HQF841" s="14"/>
      <c r="HQG841" s="14"/>
      <c r="HQH841" s="14"/>
      <c r="HQI841" s="14"/>
      <c r="HQJ841" s="14"/>
      <c r="HQK841" s="14"/>
      <c r="HQL841" s="14"/>
      <c r="HQM841" s="14"/>
      <c r="HQN841" s="14"/>
      <c r="HQO841" s="14"/>
      <c r="HQP841" s="14"/>
      <c r="HQQ841" s="14"/>
      <c r="HQR841" s="14"/>
      <c r="HQS841" s="14"/>
      <c r="HQT841" s="14"/>
      <c r="HQU841" s="14"/>
      <c r="HQV841" s="14"/>
      <c r="HQW841" s="14"/>
      <c r="HQX841" s="14"/>
      <c r="HQY841" s="14"/>
      <c r="HQZ841" s="14"/>
      <c r="HRA841" s="14"/>
      <c r="HRB841" s="14"/>
      <c r="HRC841" s="14"/>
      <c r="HRD841" s="14"/>
      <c r="HRE841" s="14"/>
      <c r="HRF841" s="14"/>
      <c r="HRG841" s="14"/>
      <c r="HRH841" s="14"/>
      <c r="HRI841" s="14"/>
      <c r="HRJ841" s="14"/>
      <c r="HRK841" s="14"/>
      <c r="HRL841" s="14"/>
      <c r="HRM841" s="14"/>
      <c r="HRN841" s="14"/>
      <c r="HRO841" s="14"/>
      <c r="HRP841" s="14"/>
      <c r="HRQ841" s="14"/>
      <c r="HRR841" s="14"/>
      <c r="HRS841" s="14"/>
      <c r="HRT841" s="14"/>
      <c r="HRU841" s="14"/>
      <c r="HRV841" s="14"/>
      <c r="HRW841" s="14"/>
      <c r="HRX841" s="14"/>
      <c r="HRY841" s="14"/>
      <c r="HRZ841" s="14"/>
      <c r="HSA841" s="14"/>
      <c r="HSB841" s="14"/>
      <c r="HSC841" s="14"/>
      <c r="HSD841" s="14"/>
      <c r="HSE841" s="14"/>
      <c r="HSF841" s="14"/>
      <c r="HSG841" s="14"/>
      <c r="HSH841" s="14"/>
      <c r="HSI841" s="14"/>
      <c r="HSJ841" s="14"/>
      <c r="HSK841" s="14"/>
      <c r="HSL841" s="14"/>
      <c r="HSM841" s="14"/>
      <c r="HSN841" s="14"/>
      <c r="HSO841" s="14"/>
      <c r="HSP841" s="14"/>
      <c r="HSQ841" s="14"/>
      <c r="HSR841" s="14"/>
      <c r="HSS841" s="14"/>
      <c r="HST841" s="14"/>
      <c r="HSU841" s="14"/>
      <c r="HSV841" s="14"/>
      <c r="HSW841" s="14"/>
      <c r="HSX841" s="14"/>
      <c r="HSY841" s="14"/>
      <c r="HSZ841" s="14"/>
      <c r="HTA841" s="14"/>
      <c r="HTB841" s="14"/>
      <c r="HTC841" s="14"/>
      <c r="HTD841" s="14"/>
      <c r="HTE841" s="14"/>
      <c r="HTF841" s="14"/>
      <c r="HTG841" s="14"/>
      <c r="HTH841" s="14"/>
      <c r="HTI841" s="14"/>
      <c r="HTJ841" s="14"/>
      <c r="HTK841" s="14"/>
      <c r="HTL841" s="14"/>
      <c r="HTM841" s="14"/>
      <c r="HTN841" s="14"/>
      <c r="HTO841" s="14"/>
      <c r="HTP841" s="14"/>
      <c r="HTQ841" s="14"/>
      <c r="HTR841" s="14"/>
      <c r="HTS841" s="14"/>
      <c r="HTT841" s="14"/>
      <c r="HTU841" s="14"/>
      <c r="HTV841" s="14"/>
      <c r="HTW841" s="14"/>
      <c r="HTX841" s="14"/>
      <c r="HTY841" s="14"/>
      <c r="HTZ841" s="14"/>
      <c r="HUA841" s="14"/>
      <c r="HUB841" s="14"/>
      <c r="HUC841" s="14"/>
      <c r="HUD841" s="14"/>
      <c r="HUE841" s="14"/>
      <c r="HUF841" s="14"/>
      <c r="HUG841" s="14"/>
      <c r="HUH841" s="14"/>
      <c r="HUI841" s="14"/>
      <c r="HUJ841" s="14"/>
      <c r="HUK841" s="14"/>
      <c r="HUL841" s="14"/>
      <c r="HUM841" s="14"/>
      <c r="HUN841" s="14"/>
      <c r="HUO841" s="14"/>
      <c r="HUP841" s="14"/>
      <c r="HUQ841" s="14"/>
      <c r="HUR841" s="14"/>
      <c r="HUS841" s="14"/>
      <c r="HUT841" s="14"/>
      <c r="HUU841" s="14"/>
      <c r="HUV841" s="14"/>
      <c r="HUW841" s="14"/>
      <c r="HUX841" s="14"/>
      <c r="HUY841" s="14"/>
      <c r="HUZ841" s="14"/>
      <c r="HVA841" s="14"/>
      <c r="HVB841" s="14"/>
      <c r="HVC841" s="14"/>
      <c r="HVD841" s="14"/>
      <c r="HVE841" s="14"/>
      <c r="HVF841" s="14"/>
      <c r="HVG841" s="14"/>
      <c r="HVH841" s="14"/>
      <c r="HVI841" s="14"/>
      <c r="HVJ841" s="14"/>
      <c r="HVK841" s="14"/>
      <c r="HVL841" s="14"/>
      <c r="HVM841" s="14"/>
      <c r="HVN841" s="14"/>
      <c r="HVO841" s="14"/>
      <c r="HVP841" s="14"/>
      <c r="HVQ841" s="14"/>
      <c r="HVR841" s="14"/>
      <c r="HVS841" s="14"/>
      <c r="HVT841" s="14"/>
      <c r="HVU841" s="14"/>
      <c r="HVV841" s="14"/>
      <c r="HVW841" s="14"/>
      <c r="HVX841" s="14"/>
      <c r="HVY841" s="14"/>
      <c r="HVZ841" s="14"/>
      <c r="HWA841" s="14"/>
      <c r="HWB841" s="14"/>
      <c r="HWC841" s="14"/>
      <c r="HWD841" s="14"/>
      <c r="HWE841" s="14"/>
      <c r="HWF841" s="14"/>
      <c r="HWG841" s="14"/>
      <c r="HWH841" s="14"/>
      <c r="HWI841" s="14"/>
      <c r="HWJ841" s="14"/>
      <c r="HWK841" s="14"/>
      <c r="HWL841" s="14"/>
      <c r="HWM841" s="14"/>
      <c r="HWN841" s="14"/>
      <c r="HWO841" s="14"/>
      <c r="HWP841" s="14"/>
      <c r="HWQ841" s="14"/>
      <c r="HWR841" s="14"/>
      <c r="HWS841" s="14"/>
      <c r="HWT841" s="14"/>
      <c r="HWU841" s="14"/>
      <c r="HWV841" s="14"/>
      <c r="HWW841" s="14"/>
      <c r="HWX841" s="14"/>
      <c r="HWY841" s="14"/>
      <c r="HWZ841" s="14"/>
      <c r="HXA841" s="14"/>
      <c r="HXB841" s="14"/>
      <c r="HXC841" s="14"/>
      <c r="HXD841" s="14"/>
      <c r="HXE841" s="14"/>
      <c r="HXF841" s="14"/>
      <c r="HXG841" s="14"/>
      <c r="HXH841" s="14"/>
      <c r="HXI841" s="14"/>
      <c r="HXJ841" s="14"/>
      <c r="HXK841" s="14"/>
      <c r="HXL841" s="14"/>
      <c r="HXM841" s="14"/>
      <c r="HXN841" s="14"/>
      <c r="HXO841" s="14"/>
      <c r="HXP841" s="14"/>
      <c r="HXQ841" s="14"/>
      <c r="HXR841" s="14"/>
      <c r="HXS841" s="14"/>
      <c r="HXT841" s="14"/>
      <c r="HXU841" s="14"/>
      <c r="HXV841" s="14"/>
      <c r="HXW841" s="14"/>
      <c r="HXX841" s="14"/>
      <c r="HXY841" s="14"/>
      <c r="HXZ841" s="14"/>
      <c r="HYA841" s="14"/>
      <c r="HYB841" s="14"/>
      <c r="HYC841" s="14"/>
      <c r="HYD841" s="14"/>
      <c r="HYE841" s="14"/>
      <c r="HYF841" s="14"/>
      <c r="HYG841" s="14"/>
      <c r="HYH841" s="14"/>
      <c r="HYI841" s="14"/>
      <c r="HYJ841" s="14"/>
      <c r="HYK841" s="14"/>
      <c r="HYL841" s="14"/>
      <c r="HYM841" s="14"/>
      <c r="HYN841" s="14"/>
      <c r="HYO841" s="14"/>
      <c r="HYP841" s="14"/>
      <c r="HYQ841" s="14"/>
      <c r="HYR841" s="14"/>
      <c r="HYS841" s="14"/>
      <c r="HYT841" s="14"/>
      <c r="HYU841" s="14"/>
      <c r="HYV841" s="14"/>
      <c r="HYW841" s="14"/>
      <c r="HYX841" s="14"/>
      <c r="HYY841" s="14"/>
      <c r="HYZ841" s="14"/>
      <c r="HZA841" s="14"/>
      <c r="HZB841" s="14"/>
      <c r="HZC841" s="14"/>
      <c r="HZD841" s="14"/>
      <c r="HZE841" s="14"/>
      <c r="HZF841" s="14"/>
      <c r="HZG841" s="14"/>
      <c r="HZH841" s="14"/>
      <c r="HZI841" s="14"/>
      <c r="HZJ841" s="14"/>
      <c r="HZK841" s="14"/>
      <c r="HZL841" s="14"/>
      <c r="HZM841" s="14"/>
      <c r="HZN841" s="14"/>
      <c r="HZO841" s="14"/>
      <c r="HZP841" s="14"/>
      <c r="HZQ841" s="14"/>
      <c r="HZR841" s="14"/>
      <c r="HZS841" s="14"/>
      <c r="HZT841" s="14"/>
      <c r="HZU841" s="14"/>
      <c r="HZV841" s="14"/>
      <c r="HZW841" s="14"/>
      <c r="HZX841" s="14"/>
      <c r="HZY841" s="14"/>
      <c r="HZZ841" s="14"/>
      <c r="IAA841" s="14"/>
      <c r="IAB841" s="14"/>
      <c r="IAC841" s="14"/>
      <c r="IAD841" s="14"/>
      <c r="IAE841" s="14"/>
      <c r="IAF841" s="14"/>
      <c r="IAG841" s="14"/>
      <c r="IAH841" s="14"/>
      <c r="IAI841" s="14"/>
      <c r="IAJ841" s="14"/>
      <c r="IAK841" s="14"/>
      <c r="IAL841" s="14"/>
      <c r="IAM841" s="14"/>
      <c r="IAN841" s="14"/>
      <c r="IAO841" s="14"/>
      <c r="IAP841" s="14"/>
      <c r="IAQ841" s="14"/>
      <c r="IAR841" s="14"/>
      <c r="IAS841" s="14"/>
      <c r="IAT841" s="14"/>
      <c r="IAU841" s="14"/>
      <c r="IAV841" s="14"/>
      <c r="IAW841" s="14"/>
      <c r="IAX841" s="14"/>
      <c r="IAY841" s="14"/>
      <c r="IAZ841" s="14"/>
      <c r="IBA841" s="14"/>
      <c r="IBB841" s="14"/>
      <c r="IBC841" s="14"/>
      <c r="IBD841" s="14"/>
      <c r="IBE841" s="14"/>
      <c r="IBF841" s="14"/>
      <c r="IBG841" s="14"/>
      <c r="IBH841" s="14"/>
      <c r="IBI841" s="14"/>
      <c r="IBJ841" s="14"/>
      <c r="IBK841" s="14"/>
      <c r="IBL841" s="14"/>
      <c r="IBM841" s="14"/>
      <c r="IBN841" s="14"/>
      <c r="IBO841" s="14"/>
      <c r="IBP841" s="14"/>
      <c r="IBQ841" s="14"/>
      <c r="IBR841" s="14"/>
      <c r="IBS841" s="14"/>
      <c r="IBT841" s="14"/>
      <c r="IBU841" s="14"/>
      <c r="IBV841" s="14"/>
      <c r="IBW841" s="14"/>
      <c r="IBX841" s="14"/>
      <c r="IBY841" s="14"/>
      <c r="IBZ841" s="14"/>
      <c r="ICA841" s="14"/>
      <c r="ICB841" s="14"/>
      <c r="ICC841" s="14"/>
      <c r="ICD841" s="14"/>
      <c r="ICE841" s="14"/>
      <c r="ICF841" s="14"/>
      <c r="ICG841" s="14"/>
      <c r="ICH841" s="14"/>
      <c r="ICI841" s="14"/>
      <c r="ICJ841" s="14"/>
      <c r="ICK841" s="14"/>
      <c r="ICL841" s="14"/>
      <c r="ICM841" s="14"/>
      <c r="ICN841" s="14"/>
      <c r="ICO841" s="14"/>
      <c r="ICP841" s="14"/>
      <c r="ICQ841" s="14"/>
      <c r="ICR841" s="14"/>
      <c r="ICS841" s="14"/>
      <c r="ICT841" s="14"/>
      <c r="ICU841" s="14"/>
      <c r="ICV841" s="14"/>
      <c r="ICW841" s="14"/>
      <c r="ICX841" s="14"/>
      <c r="ICY841" s="14"/>
      <c r="ICZ841" s="14"/>
      <c r="IDA841" s="14"/>
      <c r="IDB841" s="14"/>
      <c r="IDC841" s="14"/>
      <c r="IDD841" s="14"/>
      <c r="IDE841" s="14"/>
      <c r="IDF841" s="14"/>
      <c r="IDG841" s="14"/>
      <c r="IDH841" s="14"/>
      <c r="IDI841" s="14"/>
      <c r="IDJ841" s="14"/>
      <c r="IDK841" s="14"/>
      <c r="IDL841" s="14"/>
      <c r="IDM841" s="14"/>
      <c r="IDN841" s="14"/>
      <c r="IDO841" s="14"/>
      <c r="IDP841" s="14"/>
      <c r="IDQ841" s="14"/>
      <c r="IDR841" s="14"/>
      <c r="IDS841" s="14"/>
      <c r="IDT841" s="14"/>
      <c r="IDU841" s="14"/>
      <c r="IDV841" s="14"/>
      <c r="IDW841" s="14"/>
      <c r="IDX841" s="14"/>
      <c r="IDY841" s="14"/>
      <c r="IDZ841" s="14"/>
      <c r="IEA841" s="14"/>
      <c r="IEB841" s="14"/>
      <c r="IEC841" s="14"/>
      <c r="IED841" s="14"/>
      <c r="IEE841" s="14"/>
      <c r="IEF841" s="14"/>
      <c r="IEG841" s="14"/>
      <c r="IEH841" s="14"/>
      <c r="IEI841" s="14"/>
      <c r="IEJ841" s="14"/>
      <c r="IEK841" s="14"/>
      <c r="IEL841" s="14"/>
      <c r="IEM841" s="14"/>
      <c r="IEN841" s="14"/>
      <c r="IEO841" s="14"/>
      <c r="IEP841" s="14"/>
      <c r="IEQ841" s="14"/>
      <c r="IER841" s="14"/>
      <c r="IES841" s="14"/>
      <c r="IET841" s="14"/>
      <c r="IEU841" s="14"/>
      <c r="IEV841" s="14"/>
      <c r="IEW841" s="14"/>
      <c r="IEX841" s="14"/>
      <c r="IEY841" s="14"/>
      <c r="IEZ841" s="14"/>
      <c r="IFA841" s="14"/>
      <c r="IFB841" s="14"/>
      <c r="IFC841" s="14"/>
      <c r="IFD841" s="14"/>
      <c r="IFE841" s="14"/>
      <c r="IFF841" s="14"/>
      <c r="IFG841" s="14"/>
      <c r="IFH841" s="14"/>
      <c r="IFI841" s="14"/>
      <c r="IFJ841" s="14"/>
      <c r="IFK841" s="14"/>
      <c r="IFL841" s="14"/>
      <c r="IFM841" s="14"/>
      <c r="IFN841" s="14"/>
      <c r="IFO841" s="14"/>
      <c r="IFP841" s="14"/>
      <c r="IFQ841" s="14"/>
      <c r="IFR841" s="14"/>
      <c r="IFS841" s="14"/>
      <c r="IFT841" s="14"/>
      <c r="IFU841" s="14"/>
      <c r="IFV841" s="14"/>
      <c r="IFW841" s="14"/>
      <c r="IFX841" s="14"/>
      <c r="IFY841" s="14"/>
      <c r="IFZ841" s="14"/>
      <c r="IGA841" s="14"/>
      <c r="IGB841" s="14"/>
      <c r="IGC841" s="14"/>
      <c r="IGD841" s="14"/>
      <c r="IGE841" s="14"/>
      <c r="IGF841" s="14"/>
      <c r="IGG841" s="14"/>
      <c r="IGH841" s="14"/>
      <c r="IGI841" s="14"/>
      <c r="IGJ841" s="14"/>
      <c r="IGK841" s="14"/>
      <c r="IGL841" s="14"/>
      <c r="IGM841" s="14"/>
      <c r="IGN841" s="14"/>
      <c r="IGO841" s="14"/>
      <c r="IGP841" s="14"/>
      <c r="IGQ841" s="14"/>
      <c r="IGR841" s="14"/>
      <c r="IGS841" s="14"/>
      <c r="IGT841" s="14"/>
      <c r="IGU841" s="14"/>
      <c r="IGV841" s="14"/>
      <c r="IGW841" s="14"/>
      <c r="IGX841" s="14"/>
      <c r="IGY841" s="14"/>
      <c r="IGZ841" s="14"/>
      <c r="IHA841" s="14"/>
      <c r="IHB841" s="14"/>
      <c r="IHC841" s="14"/>
      <c r="IHD841" s="14"/>
      <c r="IHE841" s="14"/>
      <c r="IHF841" s="14"/>
      <c r="IHG841" s="14"/>
      <c r="IHH841" s="14"/>
      <c r="IHI841" s="14"/>
      <c r="IHJ841" s="14"/>
      <c r="IHK841" s="14"/>
      <c r="IHL841" s="14"/>
      <c r="IHM841" s="14"/>
      <c r="IHN841" s="14"/>
      <c r="IHO841" s="14"/>
      <c r="IHP841" s="14"/>
      <c r="IHQ841" s="14"/>
      <c r="IHR841" s="14"/>
      <c r="IHS841" s="14"/>
      <c r="IHT841" s="14"/>
      <c r="IHU841" s="14"/>
      <c r="IHV841" s="14"/>
      <c r="IHW841" s="14"/>
      <c r="IHX841" s="14"/>
      <c r="IHY841" s="14"/>
      <c r="IHZ841" s="14"/>
      <c r="IIA841" s="14"/>
      <c r="IIB841" s="14"/>
      <c r="IIC841" s="14"/>
      <c r="IID841" s="14"/>
      <c r="IIE841" s="14"/>
      <c r="IIF841" s="14"/>
      <c r="IIG841" s="14"/>
      <c r="IIH841" s="14"/>
      <c r="III841" s="14"/>
      <c r="IIJ841" s="14"/>
      <c r="IIK841" s="14"/>
      <c r="IIL841" s="14"/>
      <c r="IIM841" s="14"/>
      <c r="IIN841" s="14"/>
      <c r="IIO841" s="14"/>
      <c r="IIP841" s="14"/>
      <c r="IIQ841" s="14"/>
      <c r="IIR841" s="14"/>
      <c r="IIS841" s="14"/>
      <c r="IIT841" s="14"/>
      <c r="IIU841" s="14"/>
      <c r="IIV841" s="14"/>
      <c r="IIW841" s="14"/>
      <c r="IIX841" s="14"/>
      <c r="IIY841" s="14"/>
      <c r="IIZ841" s="14"/>
      <c r="IJA841" s="14"/>
      <c r="IJB841" s="14"/>
      <c r="IJC841" s="14"/>
      <c r="IJD841" s="14"/>
      <c r="IJE841" s="14"/>
      <c r="IJF841" s="14"/>
      <c r="IJG841" s="14"/>
      <c r="IJH841" s="14"/>
      <c r="IJI841" s="14"/>
      <c r="IJJ841" s="14"/>
      <c r="IJK841" s="14"/>
      <c r="IJL841" s="14"/>
      <c r="IJM841" s="14"/>
      <c r="IJN841" s="14"/>
      <c r="IJO841" s="14"/>
      <c r="IJP841" s="14"/>
      <c r="IJQ841" s="14"/>
      <c r="IJR841" s="14"/>
      <c r="IJS841" s="14"/>
      <c r="IJT841" s="14"/>
      <c r="IJU841" s="14"/>
      <c r="IJV841" s="14"/>
      <c r="IJW841" s="14"/>
      <c r="IJX841" s="14"/>
      <c r="IJY841" s="14"/>
      <c r="IJZ841" s="14"/>
      <c r="IKA841" s="14"/>
      <c r="IKB841" s="14"/>
      <c r="IKC841" s="14"/>
      <c r="IKD841" s="14"/>
      <c r="IKE841" s="14"/>
      <c r="IKF841" s="14"/>
      <c r="IKG841" s="14"/>
      <c r="IKH841" s="14"/>
      <c r="IKI841" s="14"/>
      <c r="IKJ841" s="14"/>
      <c r="IKK841" s="14"/>
      <c r="IKL841" s="14"/>
      <c r="IKM841" s="14"/>
      <c r="IKN841" s="14"/>
      <c r="IKO841" s="14"/>
      <c r="IKP841" s="14"/>
      <c r="IKQ841" s="14"/>
      <c r="IKR841" s="14"/>
      <c r="IKS841" s="14"/>
      <c r="IKT841" s="14"/>
      <c r="IKU841" s="14"/>
      <c r="IKV841" s="14"/>
      <c r="IKW841" s="14"/>
      <c r="IKX841" s="14"/>
      <c r="IKY841" s="14"/>
      <c r="IKZ841" s="14"/>
      <c r="ILA841" s="14"/>
      <c r="ILB841" s="14"/>
      <c r="ILC841" s="14"/>
      <c r="ILD841" s="14"/>
      <c r="ILE841" s="14"/>
      <c r="ILF841" s="14"/>
      <c r="ILG841" s="14"/>
      <c r="ILH841" s="14"/>
      <c r="ILI841" s="14"/>
      <c r="ILJ841" s="14"/>
      <c r="ILK841" s="14"/>
      <c r="ILL841" s="14"/>
      <c r="ILM841" s="14"/>
      <c r="ILN841" s="14"/>
      <c r="ILO841" s="14"/>
      <c r="ILP841" s="14"/>
      <c r="ILQ841" s="14"/>
      <c r="ILR841" s="14"/>
      <c r="ILS841" s="14"/>
      <c r="ILT841" s="14"/>
      <c r="ILU841" s="14"/>
      <c r="ILV841" s="14"/>
      <c r="ILW841" s="14"/>
      <c r="ILX841" s="14"/>
      <c r="ILY841" s="14"/>
      <c r="ILZ841" s="14"/>
      <c r="IMA841" s="14"/>
      <c r="IMB841" s="14"/>
      <c r="IMC841" s="14"/>
      <c r="IMD841" s="14"/>
      <c r="IME841" s="14"/>
      <c r="IMF841" s="14"/>
      <c r="IMG841" s="14"/>
      <c r="IMH841" s="14"/>
      <c r="IMI841" s="14"/>
      <c r="IMJ841" s="14"/>
      <c r="IMK841" s="14"/>
      <c r="IML841" s="14"/>
      <c r="IMM841" s="14"/>
      <c r="IMN841" s="14"/>
      <c r="IMO841" s="14"/>
      <c r="IMP841" s="14"/>
      <c r="IMQ841" s="14"/>
      <c r="IMR841" s="14"/>
      <c r="IMS841" s="14"/>
      <c r="IMT841" s="14"/>
      <c r="IMU841" s="14"/>
      <c r="IMV841" s="14"/>
      <c r="IMW841" s="14"/>
      <c r="IMX841" s="14"/>
      <c r="IMY841" s="14"/>
      <c r="IMZ841" s="14"/>
      <c r="INA841" s="14"/>
      <c r="INB841" s="14"/>
      <c r="INC841" s="14"/>
      <c r="IND841" s="14"/>
      <c r="INE841" s="14"/>
      <c r="INF841" s="14"/>
      <c r="ING841" s="14"/>
      <c r="INH841" s="14"/>
      <c r="INI841" s="14"/>
      <c r="INJ841" s="14"/>
      <c r="INK841" s="14"/>
      <c r="INL841" s="14"/>
      <c r="INM841" s="14"/>
      <c r="INN841" s="14"/>
      <c r="INO841" s="14"/>
      <c r="INP841" s="14"/>
      <c r="INQ841" s="14"/>
      <c r="INR841" s="14"/>
      <c r="INS841" s="14"/>
      <c r="INT841" s="14"/>
      <c r="INU841" s="14"/>
      <c r="INV841" s="14"/>
      <c r="INW841" s="14"/>
      <c r="INX841" s="14"/>
      <c r="INY841" s="14"/>
      <c r="INZ841" s="14"/>
      <c r="IOA841" s="14"/>
      <c r="IOB841" s="14"/>
      <c r="IOC841" s="14"/>
      <c r="IOD841" s="14"/>
      <c r="IOE841" s="14"/>
      <c r="IOF841" s="14"/>
      <c r="IOG841" s="14"/>
      <c r="IOH841" s="14"/>
      <c r="IOI841" s="14"/>
      <c r="IOJ841" s="14"/>
      <c r="IOK841" s="14"/>
      <c r="IOL841" s="14"/>
      <c r="IOM841" s="14"/>
      <c r="ION841" s="14"/>
      <c r="IOO841" s="14"/>
      <c r="IOP841" s="14"/>
      <c r="IOQ841" s="14"/>
      <c r="IOR841" s="14"/>
      <c r="IOS841" s="14"/>
      <c r="IOT841" s="14"/>
      <c r="IOU841" s="14"/>
      <c r="IOV841" s="14"/>
      <c r="IOW841" s="14"/>
      <c r="IOX841" s="14"/>
      <c r="IOY841" s="14"/>
      <c r="IOZ841" s="14"/>
      <c r="IPA841" s="14"/>
      <c r="IPB841" s="14"/>
      <c r="IPC841" s="14"/>
      <c r="IPD841" s="14"/>
      <c r="IPE841" s="14"/>
      <c r="IPF841" s="14"/>
      <c r="IPG841" s="14"/>
      <c r="IPH841" s="14"/>
      <c r="IPI841" s="14"/>
      <c r="IPJ841" s="14"/>
      <c r="IPK841" s="14"/>
      <c r="IPL841" s="14"/>
      <c r="IPM841" s="14"/>
      <c r="IPN841" s="14"/>
      <c r="IPO841" s="14"/>
      <c r="IPP841" s="14"/>
      <c r="IPQ841" s="14"/>
      <c r="IPR841" s="14"/>
      <c r="IPS841" s="14"/>
      <c r="IPT841" s="14"/>
      <c r="IPU841" s="14"/>
      <c r="IPV841" s="14"/>
      <c r="IPW841" s="14"/>
      <c r="IPX841" s="14"/>
      <c r="IPY841" s="14"/>
      <c r="IPZ841" s="14"/>
      <c r="IQA841" s="14"/>
      <c r="IQB841" s="14"/>
      <c r="IQC841" s="14"/>
      <c r="IQD841" s="14"/>
      <c r="IQE841" s="14"/>
      <c r="IQF841" s="14"/>
      <c r="IQG841" s="14"/>
      <c r="IQH841" s="14"/>
      <c r="IQI841" s="14"/>
      <c r="IQJ841" s="14"/>
      <c r="IQK841" s="14"/>
      <c r="IQL841" s="14"/>
      <c r="IQM841" s="14"/>
      <c r="IQN841" s="14"/>
      <c r="IQO841" s="14"/>
      <c r="IQP841" s="14"/>
      <c r="IQQ841" s="14"/>
      <c r="IQR841" s="14"/>
      <c r="IQS841" s="14"/>
      <c r="IQT841" s="14"/>
      <c r="IQU841" s="14"/>
      <c r="IQV841" s="14"/>
      <c r="IQW841" s="14"/>
      <c r="IQX841" s="14"/>
      <c r="IQY841" s="14"/>
      <c r="IQZ841" s="14"/>
      <c r="IRA841" s="14"/>
      <c r="IRB841" s="14"/>
      <c r="IRC841" s="14"/>
      <c r="IRD841" s="14"/>
      <c r="IRE841" s="14"/>
      <c r="IRF841" s="14"/>
      <c r="IRG841" s="14"/>
      <c r="IRH841" s="14"/>
      <c r="IRI841" s="14"/>
      <c r="IRJ841" s="14"/>
      <c r="IRK841" s="14"/>
      <c r="IRL841" s="14"/>
      <c r="IRM841" s="14"/>
      <c r="IRN841" s="14"/>
      <c r="IRO841" s="14"/>
      <c r="IRP841" s="14"/>
      <c r="IRQ841" s="14"/>
      <c r="IRR841" s="14"/>
      <c r="IRS841" s="14"/>
      <c r="IRT841" s="14"/>
      <c r="IRU841" s="14"/>
      <c r="IRV841" s="14"/>
      <c r="IRW841" s="14"/>
      <c r="IRX841" s="14"/>
      <c r="IRY841" s="14"/>
      <c r="IRZ841" s="14"/>
      <c r="ISA841" s="14"/>
      <c r="ISB841" s="14"/>
      <c r="ISC841" s="14"/>
      <c r="ISD841" s="14"/>
      <c r="ISE841" s="14"/>
      <c r="ISF841" s="14"/>
      <c r="ISG841" s="14"/>
      <c r="ISH841" s="14"/>
      <c r="ISI841" s="14"/>
      <c r="ISJ841" s="14"/>
      <c r="ISK841" s="14"/>
      <c r="ISL841" s="14"/>
      <c r="ISM841" s="14"/>
      <c r="ISN841" s="14"/>
      <c r="ISO841" s="14"/>
      <c r="ISP841" s="14"/>
      <c r="ISQ841" s="14"/>
      <c r="ISR841" s="14"/>
      <c r="ISS841" s="14"/>
      <c r="IST841" s="14"/>
      <c r="ISU841" s="14"/>
      <c r="ISV841" s="14"/>
      <c r="ISW841" s="14"/>
      <c r="ISX841" s="14"/>
      <c r="ISY841" s="14"/>
      <c r="ISZ841" s="14"/>
      <c r="ITA841" s="14"/>
      <c r="ITB841" s="14"/>
      <c r="ITC841" s="14"/>
      <c r="ITD841" s="14"/>
      <c r="ITE841" s="14"/>
      <c r="ITF841" s="14"/>
      <c r="ITG841" s="14"/>
      <c r="ITH841" s="14"/>
      <c r="ITI841" s="14"/>
      <c r="ITJ841" s="14"/>
      <c r="ITK841" s="14"/>
      <c r="ITL841" s="14"/>
      <c r="ITM841" s="14"/>
      <c r="ITN841" s="14"/>
      <c r="ITO841" s="14"/>
      <c r="ITP841" s="14"/>
      <c r="ITQ841" s="14"/>
      <c r="ITR841" s="14"/>
      <c r="ITS841" s="14"/>
      <c r="ITT841" s="14"/>
      <c r="ITU841" s="14"/>
      <c r="ITV841" s="14"/>
      <c r="ITW841" s="14"/>
      <c r="ITX841" s="14"/>
      <c r="ITY841" s="14"/>
      <c r="ITZ841" s="14"/>
      <c r="IUA841" s="14"/>
      <c r="IUB841" s="14"/>
      <c r="IUC841" s="14"/>
      <c r="IUD841" s="14"/>
      <c r="IUE841" s="14"/>
      <c r="IUF841" s="14"/>
      <c r="IUG841" s="14"/>
      <c r="IUH841" s="14"/>
      <c r="IUI841" s="14"/>
      <c r="IUJ841" s="14"/>
      <c r="IUK841" s="14"/>
      <c r="IUL841" s="14"/>
      <c r="IUM841" s="14"/>
      <c r="IUN841" s="14"/>
      <c r="IUO841" s="14"/>
      <c r="IUP841" s="14"/>
      <c r="IUQ841" s="14"/>
      <c r="IUR841" s="14"/>
      <c r="IUS841" s="14"/>
      <c r="IUT841" s="14"/>
      <c r="IUU841" s="14"/>
      <c r="IUV841" s="14"/>
      <c r="IUW841" s="14"/>
      <c r="IUX841" s="14"/>
      <c r="IUY841" s="14"/>
      <c r="IUZ841" s="14"/>
      <c r="IVA841" s="14"/>
      <c r="IVB841" s="14"/>
      <c r="IVC841" s="14"/>
      <c r="IVD841" s="14"/>
      <c r="IVE841" s="14"/>
      <c r="IVF841" s="14"/>
      <c r="IVG841" s="14"/>
      <c r="IVH841" s="14"/>
      <c r="IVI841" s="14"/>
      <c r="IVJ841" s="14"/>
      <c r="IVK841" s="14"/>
      <c r="IVL841" s="14"/>
      <c r="IVM841" s="14"/>
      <c r="IVN841" s="14"/>
      <c r="IVO841" s="14"/>
      <c r="IVP841" s="14"/>
      <c r="IVQ841" s="14"/>
      <c r="IVR841" s="14"/>
      <c r="IVS841" s="14"/>
      <c r="IVT841" s="14"/>
      <c r="IVU841" s="14"/>
      <c r="IVV841" s="14"/>
      <c r="IVW841" s="14"/>
      <c r="IVX841" s="14"/>
      <c r="IVY841" s="14"/>
      <c r="IVZ841" s="14"/>
      <c r="IWA841" s="14"/>
      <c r="IWB841" s="14"/>
      <c r="IWC841" s="14"/>
      <c r="IWD841" s="14"/>
      <c r="IWE841" s="14"/>
      <c r="IWF841" s="14"/>
      <c r="IWG841" s="14"/>
      <c r="IWH841" s="14"/>
      <c r="IWI841" s="14"/>
      <c r="IWJ841" s="14"/>
      <c r="IWK841" s="14"/>
      <c r="IWL841" s="14"/>
      <c r="IWM841" s="14"/>
      <c r="IWN841" s="14"/>
      <c r="IWO841" s="14"/>
      <c r="IWP841" s="14"/>
      <c r="IWQ841" s="14"/>
      <c r="IWR841" s="14"/>
      <c r="IWS841" s="14"/>
      <c r="IWT841" s="14"/>
      <c r="IWU841" s="14"/>
      <c r="IWV841" s="14"/>
      <c r="IWW841" s="14"/>
      <c r="IWX841" s="14"/>
      <c r="IWY841" s="14"/>
      <c r="IWZ841" s="14"/>
      <c r="IXA841" s="14"/>
      <c r="IXB841" s="14"/>
      <c r="IXC841" s="14"/>
      <c r="IXD841" s="14"/>
      <c r="IXE841" s="14"/>
      <c r="IXF841" s="14"/>
      <c r="IXG841" s="14"/>
      <c r="IXH841" s="14"/>
      <c r="IXI841" s="14"/>
      <c r="IXJ841" s="14"/>
      <c r="IXK841" s="14"/>
      <c r="IXL841" s="14"/>
      <c r="IXM841" s="14"/>
      <c r="IXN841" s="14"/>
      <c r="IXO841" s="14"/>
      <c r="IXP841" s="14"/>
      <c r="IXQ841" s="14"/>
      <c r="IXR841" s="14"/>
      <c r="IXS841" s="14"/>
      <c r="IXT841" s="14"/>
      <c r="IXU841" s="14"/>
      <c r="IXV841" s="14"/>
      <c r="IXW841" s="14"/>
      <c r="IXX841" s="14"/>
      <c r="IXY841" s="14"/>
      <c r="IXZ841" s="14"/>
      <c r="IYA841" s="14"/>
      <c r="IYB841" s="14"/>
      <c r="IYC841" s="14"/>
      <c r="IYD841" s="14"/>
      <c r="IYE841" s="14"/>
      <c r="IYF841" s="14"/>
      <c r="IYG841" s="14"/>
      <c r="IYH841" s="14"/>
      <c r="IYI841" s="14"/>
      <c r="IYJ841" s="14"/>
      <c r="IYK841" s="14"/>
      <c r="IYL841" s="14"/>
      <c r="IYM841" s="14"/>
      <c r="IYN841" s="14"/>
      <c r="IYO841" s="14"/>
      <c r="IYP841" s="14"/>
      <c r="IYQ841" s="14"/>
      <c r="IYR841" s="14"/>
      <c r="IYS841" s="14"/>
      <c r="IYT841" s="14"/>
      <c r="IYU841" s="14"/>
      <c r="IYV841" s="14"/>
      <c r="IYW841" s="14"/>
      <c r="IYX841" s="14"/>
      <c r="IYY841" s="14"/>
      <c r="IYZ841" s="14"/>
      <c r="IZA841" s="14"/>
      <c r="IZB841" s="14"/>
      <c r="IZC841" s="14"/>
      <c r="IZD841" s="14"/>
      <c r="IZE841" s="14"/>
      <c r="IZF841" s="14"/>
      <c r="IZG841" s="14"/>
      <c r="IZH841" s="14"/>
      <c r="IZI841" s="14"/>
      <c r="IZJ841" s="14"/>
      <c r="IZK841" s="14"/>
      <c r="IZL841" s="14"/>
      <c r="IZM841" s="14"/>
      <c r="IZN841" s="14"/>
      <c r="IZO841" s="14"/>
      <c r="IZP841" s="14"/>
      <c r="IZQ841" s="14"/>
      <c r="IZR841" s="14"/>
      <c r="IZS841" s="14"/>
      <c r="IZT841" s="14"/>
      <c r="IZU841" s="14"/>
      <c r="IZV841" s="14"/>
      <c r="IZW841" s="14"/>
      <c r="IZX841" s="14"/>
      <c r="IZY841" s="14"/>
      <c r="IZZ841" s="14"/>
      <c r="JAA841" s="14"/>
      <c r="JAB841" s="14"/>
      <c r="JAC841" s="14"/>
      <c r="JAD841" s="14"/>
      <c r="JAE841" s="14"/>
      <c r="JAF841" s="14"/>
      <c r="JAG841" s="14"/>
      <c r="JAH841" s="14"/>
      <c r="JAI841" s="14"/>
      <c r="JAJ841" s="14"/>
      <c r="JAK841" s="14"/>
      <c r="JAL841" s="14"/>
      <c r="JAM841" s="14"/>
      <c r="JAN841" s="14"/>
      <c r="JAO841" s="14"/>
      <c r="JAP841" s="14"/>
      <c r="JAQ841" s="14"/>
      <c r="JAR841" s="14"/>
      <c r="JAS841" s="14"/>
      <c r="JAT841" s="14"/>
      <c r="JAU841" s="14"/>
      <c r="JAV841" s="14"/>
      <c r="JAW841" s="14"/>
      <c r="JAX841" s="14"/>
      <c r="JAY841" s="14"/>
      <c r="JAZ841" s="14"/>
      <c r="JBA841" s="14"/>
      <c r="JBB841" s="14"/>
      <c r="JBC841" s="14"/>
      <c r="JBD841" s="14"/>
      <c r="JBE841" s="14"/>
      <c r="JBF841" s="14"/>
      <c r="JBG841" s="14"/>
      <c r="JBH841" s="14"/>
      <c r="JBI841" s="14"/>
      <c r="JBJ841" s="14"/>
      <c r="JBK841" s="14"/>
      <c r="JBL841" s="14"/>
      <c r="JBM841" s="14"/>
      <c r="JBN841" s="14"/>
      <c r="JBO841" s="14"/>
      <c r="JBP841" s="14"/>
      <c r="JBQ841" s="14"/>
      <c r="JBR841" s="14"/>
      <c r="JBS841" s="14"/>
      <c r="JBT841" s="14"/>
      <c r="JBU841" s="14"/>
      <c r="JBV841" s="14"/>
      <c r="JBW841" s="14"/>
      <c r="JBX841" s="14"/>
      <c r="JBY841" s="14"/>
      <c r="JBZ841" s="14"/>
      <c r="JCA841" s="14"/>
      <c r="JCB841" s="14"/>
      <c r="JCC841" s="14"/>
      <c r="JCD841" s="14"/>
      <c r="JCE841" s="14"/>
      <c r="JCF841" s="14"/>
      <c r="JCG841" s="14"/>
      <c r="JCH841" s="14"/>
      <c r="JCI841" s="14"/>
      <c r="JCJ841" s="14"/>
      <c r="JCK841" s="14"/>
      <c r="JCL841" s="14"/>
      <c r="JCM841" s="14"/>
      <c r="JCN841" s="14"/>
      <c r="JCO841" s="14"/>
      <c r="JCP841" s="14"/>
      <c r="JCQ841" s="14"/>
      <c r="JCR841" s="14"/>
      <c r="JCS841" s="14"/>
      <c r="JCT841" s="14"/>
      <c r="JCU841" s="14"/>
      <c r="JCV841" s="14"/>
      <c r="JCW841" s="14"/>
      <c r="JCX841" s="14"/>
      <c r="JCY841" s="14"/>
      <c r="JCZ841" s="14"/>
      <c r="JDA841" s="14"/>
      <c r="JDB841" s="14"/>
      <c r="JDC841" s="14"/>
      <c r="JDD841" s="14"/>
      <c r="JDE841" s="14"/>
      <c r="JDF841" s="14"/>
      <c r="JDG841" s="14"/>
      <c r="JDH841" s="14"/>
      <c r="JDI841" s="14"/>
      <c r="JDJ841" s="14"/>
      <c r="JDK841" s="14"/>
      <c r="JDL841" s="14"/>
      <c r="JDM841" s="14"/>
      <c r="JDN841" s="14"/>
      <c r="JDO841" s="14"/>
      <c r="JDP841" s="14"/>
      <c r="JDQ841" s="14"/>
      <c r="JDR841" s="14"/>
      <c r="JDS841" s="14"/>
      <c r="JDT841" s="14"/>
      <c r="JDU841" s="14"/>
      <c r="JDV841" s="14"/>
      <c r="JDW841" s="14"/>
      <c r="JDX841" s="14"/>
      <c r="JDY841" s="14"/>
      <c r="JDZ841" s="14"/>
      <c r="JEA841" s="14"/>
      <c r="JEB841" s="14"/>
      <c r="JEC841" s="14"/>
      <c r="JED841" s="14"/>
      <c r="JEE841" s="14"/>
      <c r="JEF841" s="14"/>
      <c r="JEG841" s="14"/>
      <c r="JEH841" s="14"/>
      <c r="JEI841" s="14"/>
      <c r="JEJ841" s="14"/>
      <c r="JEK841" s="14"/>
      <c r="JEL841" s="14"/>
      <c r="JEM841" s="14"/>
      <c r="JEN841" s="14"/>
      <c r="JEO841" s="14"/>
      <c r="JEP841" s="14"/>
      <c r="JEQ841" s="14"/>
      <c r="JER841" s="14"/>
      <c r="JES841" s="14"/>
      <c r="JET841" s="14"/>
      <c r="JEU841" s="14"/>
      <c r="JEV841" s="14"/>
      <c r="JEW841" s="14"/>
      <c r="JEX841" s="14"/>
      <c r="JEY841" s="14"/>
      <c r="JEZ841" s="14"/>
      <c r="JFA841" s="14"/>
      <c r="JFB841" s="14"/>
      <c r="JFC841" s="14"/>
      <c r="JFD841" s="14"/>
      <c r="JFE841" s="14"/>
      <c r="JFF841" s="14"/>
      <c r="JFG841" s="14"/>
      <c r="JFH841" s="14"/>
      <c r="JFI841" s="14"/>
      <c r="JFJ841" s="14"/>
      <c r="JFK841" s="14"/>
      <c r="JFL841" s="14"/>
      <c r="JFM841" s="14"/>
      <c r="JFN841" s="14"/>
      <c r="JFO841" s="14"/>
      <c r="JFP841" s="14"/>
      <c r="JFQ841" s="14"/>
      <c r="JFR841" s="14"/>
      <c r="JFS841" s="14"/>
      <c r="JFT841" s="14"/>
      <c r="JFU841" s="14"/>
      <c r="JFV841" s="14"/>
      <c r="JFW841" s="14"/>
      <c r="JFX841" s="14"/>
      <c r="JFY841" s="14"/>
      <c r="JFZ841" s="14"/>
      <c r="JGA841" s="14"/>
      <c r="JGB841" s="14"/>
      <c r="JGC841" s="14"/>
      <c r="JGD841" s="14"/>
      <c r="JGE841" s="14"/>
      <c r="JGF841" s="14"/>
      <c r="JGG841" s="14"/>
      <c r="JGH841" s="14"/>
      <c r="JGI841" s="14"/>
      <c r="JGJ841" s="14"/>
      <c r="JGK841" s="14"/>
      <c r="JGL841" s="14"/>
      <c r="JGM841" s="14"/>
      <c r="JGN841" s="14"/>
      <c r="JGO841" s="14"/>
      <c r="JGP841" s="14"/>
      <c r="JGQ841" s="14"/>
      <c r="JGR841" s="14"/>
      <c r="JGS841" s="14"/>
      <c r="JGT841" s="14"/>
      <c r="JGU841" s="14"/>
      <c r="JGV841" s="14"/>
      <c r="JGW841" s="14"/>
      <c r="JGX841" s="14"/>
      <c r="JGY841" s="14"/>
      <c r="JGZ841" s="14"/>
      <c r="JHA841" s="14"/>
      <c r="JHB841" s="14"/>
      <c r="JHC841" s="14"/>
      <c r="JHD841" s="14"/>
      <c r="JHE841" s="14"/>
      <c r="JHF841" s="14"/>
      <c r="JHG841" s="14"/>
      <c r="JHH841" s="14"/>
      <c r="JHI841" s="14"/>
      <c r="JHJ841" s="14"/>
      <c r="JHK841" s="14"/>
      <c r="JHL841" s="14"/>
      <c r="JHM841" s="14"/>
      <c r="JHN841" s="14"/>
      <c r="JHO841" s="14"/>
      <c r="JHP841" s="14"/>
      <c r="JHQ841" s="14"/>
      <c r="JHR841" s="14"/>
      <c r="JHS841" s="14"/>
      <c r="JHT841" s="14"/>
      <c r="JHU841" s="14"/>
      <c r="JHV841" s="14"/>
      <c r="JHW841" s="14"/>
      <c r="JHX841" s="14"/>
      <c r="JHY841" s="14"/>
      <c r="JHZ841" s="14"/>
      <c r="JIA841" s="14"/>
      <c r="JIB841" s="14"/>
      <c r="JIC841" s="14"/>
      <c r="JID841" s="14"/>
      <c r="JIE841" s="14"/>
      <c r="JIF841" s="14"/>
      <c r="JIG841" s="14"/>
      <c r="JIH841" s="14"/>
      <c r="JII841" s="14"/>
      <c r="JIJ841" s="14"/>
      <c r="JIK841" s="14"/>
      <c r="JIL841" s="14"/>
      <c r="JIM841" s="14"/>
      <c r="JIN841" s="14"/>
      <c r="JIO841" s="14"/>
      <c r="JIP841" s="14"/>
      <c r="JIQ841" s="14"/>
      <c r="JIR841" s="14"/>
      <c r="JIS841" s="14"/>
      <c r="JIT841" s="14"/>
      <c r="JIU841" s="14"/>
      <c r="JIV841" s="14"/>
      <c r="JIW841" s="14"/>
      <c r="JIX841" s="14"/>
      <c r="JIY841" s="14"/>
      <c r="JIZ841" s="14"/>
      <c r="JJA841" s="14"/>
      <c r="JJB841" s="14"/>
      <c r="JJC841" s="14"/>
      <c r="JJD841" s="14"/>
      <c r="JJE841" s="14"/>
      <c r="JJF841" s="14"/>
      <c r="JJG841" s="14"/>
      <c r="JJH841" s="14"/>
      <c r="JJI841" s="14"/>
      <c r="JJJ841" s="14"/>
      <c r="JJK841" s="14"/>
      <c r="JJL841" s="14"/>
      <c r="JJM841" s="14"/>
      <c r="JJN841" s="14"/>
      <c r="JJO841" s="14"/>
      <c r="JJP841" s="14"/>
      <c r="JJQ841" s="14"/>
      <c r="JJR841" s="14"/>
      <c r="JJS841" s="14"/>
      <c r="JJT841" s="14"/>
      <c r="JJU841" s="14"/>
      <c r="JJV841" s="14"/>
      <c r="JJW841" s="14"/>
      <c r="JJX841" s="14"/>
      <c r="JJY841" s="14"/>
      <c r="JJZ841" s="14"/>
      <c r="JKA841" s="14"/>
      <c r="JKB841" s="14"/>
      <c r="JKC841" s="14"/>
      <c r="JKD841" s="14"/>
      <c r="JKE841" s="14"/>
      <c r="JKF841" s="14"/>
      <c r="JKG841" s="14"/>
      <c r="JKH841" s="14"/>
      <c r="JKI841" s="14"/>
      <c r="JKJ841" s="14"/>
      <c r="JKK841" s="14"/>
      <c r="JKL841" s="14"/>
      <c r="JKM841" s="14"/>
      <c r="JKN841" s="14"/>
      <c r="JKO841" s="14"/>
      <c r="JKP841" s="14"/>
      <c r="JKQ841" s="14"/>
      <c r="JKR841" s="14"/>
      <c r="JKS841" s="14"/>
      <c r="JKT841" s="14"/>
      <c r="JKU841" s="14"/>
      <c r="JKV841" s="14"/>
      <c r="JKW841" s="14"/>
      <c r="JKX841" s="14"/>
      <c r="JKY841" s="14"/>
      <c r="JKZ841" s="14"/>
      <c r="JLA841" s="14"/>
      <c r="JLB841" s="14"/>
      <c r="JLC841" s="14"/>
      <c r="JLD841" s="14"/>
      <c r="JLE841" s="14"/>
      <c r="JLF841" s="14"/>
      <c r="JLG841" s="14"/>
      <c r="JLH841" s="14"/>
      <c r="JLI841" s="14"/>
      <c r="JLJ841" s="14"/>
      <c r="JLK841" s="14"/>
      <c r="JLL841" s="14"/>
      <c r="JLM841" s="14"/>
      <c r="JLN841" s="14"/>
      <c r="JLO841" s="14"/>
      <c r="JLP841" s="14"/>
      <c r="JLQ841" s="14"/>
      <c r="JLR841" s="14"/>
      <c r="JLS841" s="14"/>
      <c r="JLT841" s="14"/>
      <c r="JLU841" s="14"/>
      <c r="JLV841" s="14"/>
      <c r="JLW841" s="14"/>
      <c r="JLX841" s="14"/>
      <c r="JLY841" s="14"/>
      <c r="JLZ841" s="14"/>
      <c r="JMA841" s="14"/>
      <c r="JMB841" s="14"/>
      <c r="JMC841" s="14"/>
      <c r="JMD841" s="14"/>
      <c r="JME841" s="14"/>
      <c r="JMF841" s="14"/>
      <c r="JMG841" s="14"/>
      <c r="JMH841" s="14"/>
      <c r="JMI841" s="14"/>
      <c r="JMJ841" s="14"/>
      <c r="JMK841" s="14"/>
      <c r="JML841" s="14"/>
      <c r="JMM841" s="14"/>
      <c r="JMN841" s="14"/>
      <c r="JMO841" s="14"/>
      <c r="JMP841" s="14"/>
      <c r="JMQ841" s="14"/>
      <c r="JMR841" s="14"/>
      <c r="JMS841" s="14"/>
      <c r="JMT841" s="14"/>
      <c r="JMU841" s="14"/>
      <c r="JMV841" s="14"/>
      <c r="JMW841" s="14"/>
      <c r="JMX841" s="14"/>
      <c r="JMY841" s="14"/>
      <c r="JMZ841" s="14"/>
      <c r="JNA841" s="14"/>
      <c r="JNB841" s="14"/>
      <c r="JNC841" s="14"/>
      <c r="JND841" s="14"/>
      <c r="JNE841" s="14"/>
      <c r="JNF841" s="14"/>
      <c r="JNG841" s="14"/>
      <c r="JNH841" s="14"/>
      <c r="JNI841" s="14"/>
      <c r="JNJ841" s="14"/>
      <c r="JNK841" s="14"/>
      <c r="JNL841" s="14"/>
      <c r="JNM841" s="14"/>
      <c r="JNN841" s="14"/>
      <c r="JNO841" s="14"/>
      <c r="JNP841" s="14"/>
      <c r="JNQ841" s="14"/>
      <c r="JNR841" s="14"/>
      <c r="JNS841" s="14"/>
      <c r="JNT841" s="14"/>
      <c r="JNU841" s="14"/>
      <c r="JNV841" s="14"/>
      <c r="JNW841" s="14"/>
      <c r="JNX841" s="14"/>
      <c r="JNY841" s="14"/>
      <c r="JNZ841" s="14"/>
      <c r="JOA841" s="14"/>
      <c r="JOB841" s="14"/>
      <c r="JOC841" s="14"/>
      <c r="JOD841" s="14"/>
      <c r="JOE841" s="14"/>
      <c r="JOF841" s="14"/>
      <c r="JOG841" s="14"/>
      <c r="JOH841" s="14"/>
      <c r="JOI841" s="14"/>
      <c r="JOJ841" s="14"/>
      <c r="JOK841" s="14"/>
      <c r="JOL841" s="14"/>
      <c r="JOM841" s="14"/>
      <c r="JON841" s="14"/>
      <c r="JOO841" s="14"/>
      <c r="JOP841" s="14"/>
      <c r="JOQ841" s="14"/>
      <c r="JOR841" s="14"/>
      <c r="JOS841" s="14"/>
      <c r="JOT841" s="14"/>
      <c r="JOU841" s="14"/>
      <c r="JOV841" s="14"/>
      <c r="JOW841" s="14"/>
      <c r="JOX841" s="14"/>
      <c r="JOY841" s="14"/>
      <c r="JOZ841" s="14"/>
      <c r="JPA841" s="14"/>
      <c r="JPB841" s="14"/>
      <c r="JPC841" s="14"/>
      <c r="JPD841" s="14"/>
      <c r="JPE841" s="14"/>
      <c r="JPF841" s="14"/>
      <c r="JPG841" s="14"/>
      <c r="JPH841" s="14"/>
      <c r="JPI841" s="14"/>
      <c r="JPJ841" s="14"/>
      <c r="JPK841" s="14"/>
      <c r="JPL841" s="14"/>
      <c r="JPM841" s="14"/>
      <c r="JPN841" s="14"/>
      <c r="JPO841" s="14"/>
      <c r="JPP841" s="14"/>
      <c r="JPQ841" s="14"/>
      <c r="JPR841" s="14"/>
      <c r="JPS841" s="14"/>
      <c r="JPT841" s="14"/>
      <c r="JPU841" s="14"/>
      <c r="JPV841" s="14"/>
      <c r="JPW841" s="14"/>
      <c r="JPX841" s="14"/>
      <c r="JPY841" s="14"/>
      <c r="JPZ841" s="14"/>
      <c r="JQA841" s="14"/>
      <c r="JQB841" s="14"/>
      <c r="JQC841" s="14"/>
      <c r="JQD841" s="14"/>
      <c r="JQE841" s="14"/>
      <c r="JQF841" s="14"/>
      <c r="JQG841" s="14"/>
      <c r="JQH841" s="14"/>
      <c r="JQI841" s="14"/>
      <c r="JQJ841" s="14"/>
      <c r="JQK841" s="14"/>
      <c r="JQL841" s="14"/>
      <c r="JQM841" s="14"/>
      <c r="JQN841" s="14"/>
      <c r="JQO841" s="14"/>
      <c r="JQP841" s="14"/>
      <c r="JQQ841" s="14"/>
      <c r="JQR841" s="14"/>
      <c r="JQS841" s="14"/>
      <c r="JQT841" s="14"/>
      <c r="JQU841" s="14"/>
      <c r="JQV841" s="14"/>
      <c r="JQW841" s="14"/>
      <c r="JQX841" s="14"/>
      <c r="JQY841" s="14"/>
      <c r="JQZ841" s="14"/>
      <c r="JRA841" s="14"/>
      <c r="JRB841" s="14"/>
      <c r="JRC841" s="14"/>
      <c r="JRD841" s="14"/>
      <c r="JRE841" s="14"/>
      <c r="JRF841" s="14"/>
      <c r="JRG841" s="14"/>
      <c r="JRH841" s="14"/>
      <c r="JRI841" s="14"/>
      <c r="JRJ841" s="14"/>
      <c r="JRK841" s="14"/>
      <c r="JRL841" s="14"/>
      <c r="JRM841" s="14"/>
      <c r="JRN841" s="14"/>
      <c r="JRO841" s="14"/>
      <c r="JRP841" s="14"/>
      <c r="JRQ841" s="14"/>
      <c r="JRR841" s="14"/>
      <c r="JRS841" s="14"/>
      <c r="JRT841" s="14"/>
      <c r="JRU841" s="14"/>
      <c r="JRV841" s="14"/>
      <c r="JRW841" s="14"/>
      <c r="JRX841" s="14"/>
      <c r="JRY841" s="14"/>
      <c r="JRZ841" s="14"/>
      <c r="JSA841" s="14"/>
      <c r="JSB841" s="14"/>
      <c r="JSC841" s="14"/>
      <c r="JSD841" s="14"/>
      <c r="JSE841" s="14"/>
      <c r="JSF841" s="14"/>
      <c r="JSG841" s="14"/>
      <c r="JSH841" s="14"/>
      <c r="JSI841" s="14"/>
      <c r="JSJ841" s="14"/>
      <c r="JSK841" s="14"/>
      <c r="JSL841" s="14"/>
      <c r="JSM841" s="14"/>
      <c r="JSN841" s="14"/>
      <c r="JSO841" s="14"/>
      <c r="JSP841" s="14"/>
      <c r="JSQ841" s="14"/>
      <c r="JSR841" s="14"/>
      <c r="JSS841" s="14"/>
      <c r="JST841" s="14"/>
      <c r="JSU841" s="14"/>
      <c r="JSV841" s="14"/>
      <c r="JSW841" s="14"/>
      <c r="JSX841" s="14"/>
      <c r="JSY841" s="14"/>
      <c r="JSZ841" s="14"/>
      <c r="JTA841" s="14"/>
      <c r="JTB841" s="14"/>
      <c r="JTC841" s="14"/>
      <c r="JTD841" s="14"/>
      <c r="JTE841" s="14"/>
      <c r="JTF841" s="14"/>
      <c r="JTG841" s="14"/>
      <c r="JTH841" s="14"/>
      <c r="JTI841" s="14"/>
      <c r="JTJ841" s="14"/>
      <c r="JTK841" s="14"/>
      <c r="JTL841" s="14"/>
      <c r="JTM841" s="14"/>
      <c r="JTN841" s="14"/>
      <c r="JTO841" s="14"/>
      <c r="JTP841" s="14"/>
      <c r="JTQ841" s="14"/>
      <c r="JTR841" s="14"/>
      <c r="JTS841" s="14"/>
      <c r="JTT841" s="14"/>
      <c r="JTU841" s="14"/>
      <c r="JTV841" s="14"/>
      <c r="JTW841" s="14"/>
      <c r="JTX841" s="14"/>
      <c r="JTY841" s="14"/>
      <c r="JTZ841" s="14"/>
      <c r="JUA841" s="14"/>
      <c r="JUB841" s="14"/>
      <c r="JUC841" s="14"/>
      <c r="JUD841" s="14"/>
      <c r="JUE841" s="14"/>
      <c r="JUF841" s="14"/>
      <c r="JUG841" s="14"/>
      <c r="JUH841" s="14"/>
      <c r="JUI841" s="14"/>
      <c r="JUJ841" s="14"/>
      <c r="JUK841" s="14"/>
      <c r="JUL841" s="14"/>
      <c r="JUM841" s="14"/>
      <c r="JUN841" s="14"/>
      <c r="JUO841" s="14"/>
      <c r="JUP841" s="14"/>
      <c r="JUQ841" s="14"/>
      <c r="JUR841" s="14"/>
      <c r="JUS841" s="14"/>
      <c r="JUT841" s="14"/>
      <c r="JUU841" s="14"/>
      <c r="JUV841" s="14"/>
      <c r="JUW841" s="14"/>
      <c r="JUX841" s="14"/>
      <c r="JUY841" s="14"/>
      <c r="JUZ841" s="14"/>
      <c r="JVA841" s="14"/>
      <c r="JVB841" s="14"/>
      <c r="JVC841" s="14"/>
      <c r="JVD841" s="14"/>
      <c r="JVE841" s="14"/>
      <c r="JVF841" s="14"/>
      <c r="JVG841" s="14"/>
      <c r="JVH841" s="14"/>
      <c r="JVI841" s="14"/>
      <c r="JVJ841" s="14"/>
      <c r="JVK841" s="14"/>
      <c r="JVL841" s="14"/>
      <c r="JVM841" s="14"/>
      <c r="JVN841" s="14"/>
      <c r="JVO841" s="14"/>
      <c r="JVP841" s="14"/>
      <c r="JVQ841" s="14"/>
      <c r="JVR841" s="14"/>
      <c r="JVS841" s="14"/>
      <c r="JVT841" s="14"/>
      <c r="JVU841" s="14"/>
      <c r="JVV841" s="14"/>
      <c r="JVW841" s="14"/>
      <c r="JVX841" s="14"/>
      <c r="JVY841" s="14"/>
      <c r="JVZ841" s="14"/>
      <c r="JWA841" s="14"/>
      <c r="JWB841" s="14"/>
      <c r="JWC841" s="14"/>
      <c r="JWD841" s="14"/>
      <c r="JWE841" s="14"/>
      <c r="JWF841" s="14"/>
      <c r="JWG841" s="14"/>
      <c r="JWH841" s="14"/>
      <c r="JWI841" s="14"/>
      <c r="JWJ841" s="14"/>
      <c r="JWK841" s="14"/>
      <c r="JWL841" s="14"/>
      <c r="JWM841" s="14"/>
      <c r="JWN841" s="14"/>
      <c r="JWO841" s="14"/>
      <c r="JWP841" s="14"/>
      <c r="JWQ841" s="14"/>
      <c r="JWR841" s="14"/>
      <c r="JWS841" s="14"/>
      <c r="JWT841" s="14"/>
      <c r="JWU841" s="14"/>
      <c r="JWV841" s="14"/>
      <c r="JWW841" s="14"/>
      <c r="JWX841" s="14"/>
      <c r="JWY841" s="14"/>
      <c r="JWZ841" s="14"/>
      <c r="JXA841" s="14"/>
      <c r="JXB841" s="14"/>
      <c r="JXC841" s="14"/>
      <c r="JXD841" s="14"/>
      <c r="JXE841" s="14"/>
      <c r="JXF841" s="14"/>
      <c r="JXG841" s="14"/>
      <c r="JXH841" s="14"/>
      <c r="JXI841" s="14"/>
      <c r="JXJ841" s="14"/>
      <c r="JXK841" s="14"/>
      <c r="JXL841" s="14"/>
      <c r="JXM841" s="14"/>
      <c r="JXN841" s="14"/>
      <c r="JXO841" s="14"/>
      <c r="JXP841" s="14"/>
      <c r="JXQ841" s="14"/>
      <c r="JXR841" s="14"/>
      <c r="JXS841" s="14"/>
      <c r="JXT841" s="14"/>
      <c r="JXU841" s="14"/>
      <c r="JXV841" s="14"/>
      <c r="JXW841" s="14"/>
      <c r="JXX841" s="14"/>
      <c r="JXY841" s="14"/>
      <c r="JXZ841" s="14"/>
      <c r="JYA841" s="14"/>
      <c r="JYB841" s="14"/>
      <c r="JYC841" s="14"/>
      <c r="JYD841" s="14"/>
      <c r="JYE841" s="14"/>
      <c r="JYF841" s="14"/>
      <c r="JYG841" s="14"/>
      <c r="JYH841" s="14"/>
      <c r="JYI841" s="14"/>
      <c r="JYJ841" s="14"/>
      <c r="JYK841" s="14"/>
      <c r="JYL841" s="14"/>
      <c r="JYM841" s="14"/>
      <c r="JYN841" s="14"/>
      <c r="JYO841" s="14"/>
      <c r="JYP841" s="14"/>
      <c r="JYQ841" s="14"/>
      <c r="JYR841" s="14"/>
      <c r="JYS841" s="14"/>
      <c r="JYT841" s="14"/>
      <c r="JYU841" s="14"/>
      <c r="JYV841" s="14"/>
      <c r="JYW841" s="14"/>
      <c r="JYX841" s="14"/>
      <c r="JYY841" s="14"/>
      <c r="JYZ841" s="14"/>
      <c r="JZA841" s="14"/>
      <c r="JZB841" s="14"/>
      <c r="JZC841" s="14"/>
      <c r="JZD841" s="14"/>
      <c r="JZE841" s="14"/>
      <c r="JZF841" s="14"/>
      <c r="JZG841" s="14"/>
      <c r="JZH841" s="14"/>
      <c r="JZI841" s="14"/>
      <c r="JZJ841" s="14"/>
      <c r="JZK841" s="14"/>
      <c r="JZL841" s="14"/>
      <c r="JZM841" s="14"/>
      <c r="JZN841" s="14"/>
      <c r="JZO841" s="14"/>
      <c r="JZP841" s="14"/>
      <c r="JZQ841" s="14"/>
      <c r="JZR841" s="14"/>
      <c r="JZS841" s="14"/>
      <c r="JZT841" s="14"/>
      <c r="JZU841" s="14"/>
      <c r="JZV841" s="14"/>
      <c r="JZW841" s="14"/>
      <c r="JZX841" s="14"/>
      <c r="JZY841" s="14"/>
      <c r="JZZ841" s="14"/>
      <c r="KAA841" s="14"/>
      <c r="KAB841" s="14"/>
      <c r="KAC841" s="14"/>
      <c r="KAD841" s="14"/>
      <c r="KAE841" s="14"/>
      <c r="KAF841" s="14"/>
      <c r="KAG841" s="14"/>
      <c r="KAH841" s="14"/>
      <c r="KAI841" s="14"/>
      <c r="KAJ841" s="14"/>
      <c r="KAK841" s="14"/>
      <c r="KAL841" s="14"/>
      <c r="KAM841" s="14"/>
      <c r="KAN841" s="14"/>
      <c r="KAO841" s="14"/>
      <c r="KAP841" s="14"/>
      <c r="KAQ841" s="14"/>
      <c r="KAR841" s="14"/>
      <c r="KAS841" s="14"/>
      <c r="KAT841" s="14"/>
      <c r="KAU841" s="14"/>
      <c r="KAV841" s="14"/>
      <c r="KAW841" s="14"/>
      <c r="KAX841" s="14"/>
      <c r="KAY841" s="14"/>
      <c r="KAZ841" s="14"/>
      <c r="KBA841" s="14"/>
      <c r="KBB841" s="14"/>
      <c r="KBC841" s="14"/>
      <c r="KBD841" s="14"/>
      <c r="KBE841" s="14"/>
      <c r="KBF841" s="14"/>
      <c r="KBG841" s="14"/>
      <c r="KBH841" s="14"/>
      <c r="KBI841" s="14"/>
      <c r="KBJ841" s="14"/>
      <c r="KBK841" s="14"/>
      <c r="KBL841" s="14"/>
      <c r="KBM841" s="14"/>
      <c r="KBN841" s="14"/>
      <c r="KBO841" s="14"/>
      <c r="KBP841" s="14"/>
      <c r="KBQ841" s="14"/>
      <c r="KBR841" s="14"/>
      <c r="KBS841" s="14"/>
      <c r="KBT841" s="14"/>
      <c r="KBU841" s="14"/>
      <c r="KBV841" s="14"/>
      <c r="KBW841" s="14"/>
      <c r="KBX841" s="14"/>
      <c r="KBY841" s="14"/>
      <c r="KBZ841" s="14"/>
      <c r="KCA841" s="14"/>
      <c r="KCB841" s="14"/>
      <c r="KCC841" s="14"/>
      <c r="KCD841" s="14"/>
      <c r="KCE841" s="14"/>
      <c r="KCF841" s="14"/>
      <c r="KCG841" s="14"/>
      <c r="KCH841" s="14"/>
      <c r="KCI841" s="14"/>
      <c r="KCJ841" s="14"/>
      <c r="KCK841" s="14"/>
      <c r="KCL841" s="14"/>
      <c r="KCM841" s="14"/>
      <c r="KCN841" s="14"/>
      <c r="KCO841" s="14"/>
      <c r="KCP841" s="14"/>
      <c r="KCQ841" s="14"/>
      <c r="KCR841" s="14"/>
      <c r="KCS841" s="14"/>
      <c r="KCT841" s="14"/>
      <c r="KCU841" s="14"/>
      <c r="KCV841" s="14"/>
      <c r="KCW841" s="14"/>
      <c r="KCX841" s="14"/>
      <c r="KCY841" s="14"/>
      <c r="KCZ841" s="14"/>
      <c r="KDA841" s="14"/>
      <c r="KDB841" s="14"/>
      <c r="KDC841" s="14"/>
      <c r="KDD841" s="14"/>
      <c r="KDE841" s="14"/>
      <c r="KDF841" s="14"/>
      <c r="KDG841" s="14"/>
      <c r="KDH841" s="14"/>
      <c r="KDI841" s="14"/>
      <c r="KDJ841" s="14"/>
      <c r="KDK841" s="14"/>
      <c r="KDL841" s="14"/>
      <c r="KDM841" s="14"/>
      <c r="KDN841" s="14"/>
      <c r="KDO841" s="14"/>
      <c r="KDP841" s="14"/>
      <c r="KDQ841" s="14"/>
      <c r="KDR841" s="14"/>
      <c r="KDS841" s="14"/>
      <c r="KDT841" s="14"/>
      <c r="KDU841" s="14"/>
      <c r="KDV841" s="14"/>
      <c r="KDW841" s="14"/>
      <c r="KDX841" s="14"/>
      <c r="KDY841" s="14"/>
      <c r="KDZ841" s="14"/>
      <c r="KEA841" s="14"/>
      <c r="KEB841" s="14"/>
      <c r="KEC841" s="14"/>
      <c r="KED841" s="14"/>
      <c r="KEE841" s="14"/>
      <c r="KEF841" s="14"/>
      <c r="KEG841" s="14"/>
      <c r="KEH841" s="14"/>
      <c r="KEI841" s="14"/>
      <c r="KEJ841" s="14"/>
      <c r="KEK841" s="14"/>
      <c r="KEL841" s="14"/>
      <c r="KEM841" s="14"/>
      <c r="KEN841" s="14"/>
      <c r="KEO841" s="14"/>
      <c r="KEP841" s="14"/>
      <c r="KEQ841" s="14"/>
      <c r="KER841" s="14"/>
      <c r="KES841" s="14"/>
      <c r="KET841" s="14"/>
      <c r="KEU841" s="14"/>
      <c r="KEV841" s="14"/>
      <c r="KEW841" s="14"/>
      <c r="KEX841" s="14"/>
      <c r="KEY841" s="14"/>
      <c r="KEZ841" s="14"/>
      <c r="KFA841" s="14"/>
      <c r="KFB841" s="14"/>
      <c r="KFC841" s="14"/>
      <c r="KFD841" s="14"/>
      <c r="KFE841" s="14"/>
      <c r="KFF841" s="14"/>
      <c r="KFG841" s="14"/>
      <c r="KFH841" s="14"/>
      <c r="KFI841" s="14"/>
      <c r="KFJ841" s="14"/>
      <c r="KFK841" s="14"/>
      <c r="KFL841" s="14"/>
      <c r="KFM841" s="14"/>
      <c r="KFN841" s="14"/>
      <c r="KFO841" s="14"/>
      <c r="KFP841" s="14"/>
      <c r="KFQ841" s="14"/>
      <c r="KFR841" s="14"/>
      <c r="KFS841" s="14"/>
      <c r="KFT841" s="14"/>
      <c r="KFU841" s="14"/>
      <c r="KFV841" s="14"/>
      <c r="KFW841" s="14"/>
      <c r="KFX841" s="14"/>
      <c r="KFY841" s="14"/>
      <c r="KFZ841" s="14"/>
      <c r="KGA841" s="14"/>
      <c r="KGB841" s="14"/>
      <c r="KGC841" s="14"/>
      <c r="KGD841" s="14"/>
      <c r="KGE841" s="14"/>
      <c r="KGF841" s="14"/>
      <c r="KGG841" s="14"/>
      <c r="KGH841" s="14"/>
      <c r="KGI841" s="14"/>
      <c r="KGJ841" s="14"/>
      <c r="KGK841" s="14"/>
      <c r="KGL841" s="14"/>
      <c r="KGM841" s="14"/>
      <c r="KGN841" s="14"/>
      <c r="KGO841" s="14"/>
      <c r="KGP841" s="14"/>
      <c r="KGQ841" s="14"/>
      <c r="KGR841" s="14"/>
      <c r="KGS841" s="14"/>
      <c r="KGT841" s="14"/>
      <c r="KGU841" s="14"/>
      <c r="KGV841" s="14"/>
      <c r="KGW841" s="14"/>
      <c r="KGX841" s="14"/>
      <c r="KGY841" s="14"/>
      <c r="KGZ841" s="14"/>
      <c r="KHA841" s="14"/>
      <c r="KHB841" s="14"/>
      <c r="KHC841" s="14"/>
      <c r="KHD841" s="14"/>
      <c r="KHE841" s="14"/>
      <c r="KHF841" s="14"/>
      <c r="KHG841" s="14"/>
      <c r="KHH841" s="14"/>
      <c r="KHI841" s="14"/>
      <c r="KHJ841" s="14"/>
      <c r="KHK841" s="14"/>
      <c r="KHL841" s="14"/>
      <c r="KHM841" s="14"/>
      <c r="KHN841" s="14"/>
      <c r="KHO841" s="14"/>
      <c r="KHP841" s="14"/>
      <c r="KHQ841" s="14"/>
      <c r="KHR841" s="14"/>
      <c r="KHS841" s="14"/>
      <c r="KHT841" s="14"/>
      <c r="KHU841" s="14"/>
      <c r="KHV841" s="14"/>
      <c r="KHW841" s="14"/>
      <c r="KHX841" s="14"/>
      <c r="KHY841" s="14"/>
      <c r="KHZ841" s="14"/>
      <c r="KIA841" s="14"/>
      <c r="KIB841" s="14"/>
      <c r="KIC841" s="14"/>
      <c r="KID841" s="14"/>
      <c r="KIE841" s="14"/>
      <c r="KIF841" s="14"/>
      <c r="KIG841" s="14"/>
      <c r="KIH841" s="14"/>
      <c r="KII841" s="14"/>
      <c r="KIJ841" s="14"/>
      <c r="KIK841" s="14"/>
      <c r="KIL841" s="14"/>
      <c r="KIM841" s="14"/>
      <c r="KIN841" s="14"/>
      <c r="KIO841" s="14"/>
      <c r="KIP841" s="14"/>
      <c r="KIQ841" s="14"/>
      <c r="KIR841" s="14"/>
      <c r="KIS841" s="14"/>
      <c r="KIT841" s="14"/>
      <c r="KIU841" s="14"/>
      <c r="KIV841" s="14"/>
      <c r="KIW841" s="14"/>
      <c r="KIX841" s="14"/>
      <c r="KIY841" s="14"/>
      <c r="KIZ841" s="14"/>
      <c r="KJA841" s="14"/>
      <c r="KJB841" s="14"/>
      <c r="KJC841" s="14"/>
      <c r="KJD841" s="14"/>
      <c r="KJE841" s="14"/>
      <c r="KJF841" s="14"/>
      <c r="KJG841" s="14"/>
      <c r="KJH841" s="14"/>
      <c r="KJI841" s="14"/>
      <c r="KJJ841" s="14"/>
      <c r="KJK841" s="14"/>
      <c r="KJL841" s="14"/>
      <c r="KJM841" s="14"/>
      <c r="KJN841" s="14"/>
      <c r="KJO841" s="14"/>
      <c r="KJP841" s="14"/>
      <c r="KJQ841" s="14"/>
      <c r="KJR841" s="14"/>
      <c r="KJS841" s="14"/>
      <c r="KJT841" s="14"/>
      <c r="KJU841" s="14"/>
      <c r="KJV841" s="14"/>
      <c r="KJW841" s="14"/>
      <c r="KJX841" s="14"/>
      <c r="KJY841" s="14"/>
      <c r="KJZ841" s="14"/>
      <c r="KKA841" s="14"/>
      <c r="KKB841" s="14"/>
      <c r="KKC841" s="14"/>
      <c r="KKD841" s="14"/>
      <c r="KKE841" s="14"/>
      <c r="KKF841" s="14"/>
      <c r="KKG841" s="14"/>
      <c r="KKH841" s="14"/>
      <c r="KKI841" s="14"/>
      <c r="KKJ841" s="14"/>
      <c r="KKK841" s="14"/>
      <c r="KKL841" s="14"/>
      <c r="KKM841" s="14"/>
      <c r="KKN841" s="14"/>
      <c r="KKO841" s="14"/>
      <c r="KKP841" s="14"/>
      <c r="KKQ841" s="14"/>
      <c r="KKR841" s="14"/>
      <c r="KKS841" s="14"/>
      <c r="KKT841" s="14"/>
      <c r="KKU841" s="14"/>
      <c r="KKV841" s="14"/>
      <c r="KKW841" s="14"/>
      <c r="KKX841" s="14"/>
      <c r="KKY841" s="14"/>
      <c r="KKZ841" s="14"/>
      <c r="KLA841" s="14"/>
      <c r="KLB841" s="14"/>
      <c r="KLC841" s="14"/>
      <c r="KLD841" s="14"/>
      <c r="KLE841" s="14"/>
      <c r="KLF841" s="14"/>
      <c r="KLG841" s="14"/>
      <c r="KLH841" s="14"/>
      <c r="KLI841" s="14"/>
      <c r="KLJ841" s="14"/>
      <c r="KLK841" s="14"/>
      <c r="KLL841" s="14"/>
      <c r="KLM841" s="14"/>
      <c r="KLN841" s="14"/>
      <c r="KLO841" s="14"/>
      <c r="KLP841" s="14"/>
      <c r="KLQ841" s="14"/>
      <c r="KLR841" s="14"/>
      <c r="KLS841" s="14"/>
      <c r="KLT841" s="14"/>
      <c r="KLU841" s="14"/>
      <c r="KLV841" s="14"/>
      <c r="KLW841" s="14"/>
      <c r="KLX841" s="14"/>
      <c r="KLY841" s="14"/>
      <c r="KLZ841" s="14"/>
      <c r="KMA841" s="14"/>
      <c r="KMB841" s="14"/>
      <c r="KMC841" s="14"/>
      <c r="KMD841" s="14"/>
      <c r="KME841" s="14"/>
      <c r="KMF841" s="14"/>
      <c r="KMG841" s="14"/>
      <c r="KMH841" s="14"/>
      <c r="KMI841" s="14"/>
      <c r="KMJ841" s="14"/>
      <c r="KMK841" s="14"/>
      <c r="KML841" s="14"/>
      <c r="KMM841" s="14"/>
      <c r="KMN841" s="14"/>
      <c r="KMO841" s="14"/>
      <c r="KMP841" s="14"/>
      <c r="KMQ841" s="14"/>
      <c r="KMR841" s="14"/>
      <c r="KMS841" s="14"/>
      <c r="KMT841" s="14"/>
      <c r="KMU841" s="14"/>
      <c r="KMV841" s="14"/>
      <c r="KMW841" s="14"/>
      <c r="KMX841" s="14"/>
      <c r="KMY841" s="14"/>
      <c r="KMZ841" s="14"/>
      <c r="KNA841" s="14"/>
      <c r="KNB841" s="14"/>
      <c r="KNC841" s="14"/>
      <c r="KND841" s="14"/>
      <c r="KNE841" s="14"/>
      <c r="KNF841" s="14"/>
      <c r="KNG841" s="14"/>
      <c r="KNH841" s="14"/>
      <c r="KNI841" s="14"/>
      <c r="KNJ841" s="14"/>
      <c r="KNK841" s="14"/>
      <c r="KNL841" s="14"/>
      <c r="KNM841" s="14"/>
      <c r="KNN841" s="14"/>
      <c r="KNO841" s="14"/>
      <c r="KNP841" s="14"/>
      <c r="KNQ841" s="14"/>
      <c r="KNR841" s="14"/>
      <c r="KNS841" s="14"/>
      <c r="KNT841" s="14"/>
      <c r="KNU841" s="14"/>
      <c r="KNV841" s="14"/>
      <c r="KNW841" s="14"/>
      <c r="KNX841" s="14"/>
      <c r="KNY841" s="14"/>
      <c r="KNZ841" s="14"/>
      <c r="KOA841" s="14"/>
      <c r="KOB841" s="14"/>
      <c r="KOC841" s="14"/>
      <c r="KOD841" s="14"/>
      <c r="KOE841" s="14"/>
      <c r="KOF841" s="14"/>
      <c r="KOG841" s="14"/>
      <c r="KOH841" s="14"/>
      <c r="KOI841" s="14"/>
      <c r="KOJ841" s="14"/>
      <c r="KOK841" s="14"/>
      <c r="KOL841" s="14"/>
      <c r="KOM841" s="14"/>
      <c r="KON841" s="14"/>
      <c r="KOO841" s="14"/>
      <c r="KOP841" s="14"/>
      <c r="KOQ841" s="14"/>
      <c r="KOR841" s="14"/>
      <c r="KOS841" s="14"/>
      <c r="KOT841" s="14"/>
      <c r="KOU841" s="14"/>
      <c r="KOV841" s="14"/>
      <c r="KOW841" s="14"/>
      <c r="KOX841" s="14"/>
      <c r="KOY841" s="14"/>
      <c r="KOZ841" s="14"/>
      <c r="KPA841" s="14"/>
      <c r="KPB841" s="14"/>
      <c r="KPC841" s="14"/>
      <c r="KPD841" s="14"/>
      <c r="KPE841" s="14"/>
      <c r="KPF841" s="14"/>
      <c r="KPG841" s="14"/>
      <c r="KPH841" s="14"/>
      <c r="KPI841" s="14"/>
      <c r="KPJ841" s="14"/>
      <c r="KPK841" s="14"/>
      <c r="KPL841" s="14"/>
      <c r="KPM841" s="14"/>
      <c r="KPN841" s="14"/>
      <c r="KPO841" s="14"/>
      <c r="KPP841" s="14"/>
      <c r="KPQ841" s="14"/>
      <c r="KPR841" s="14"/>
      <c r="KPS841" s="14"/>
      <c r="KPT841" s="14"/>
      <c r="KPU841" s="14"/>
      <c r="KPV841" s="14"/>
      <c r="KPW841" s="14"/>
      <c r="KPX841" s="14"/>
      <c r="KPY841" s="14"/>
      <c r="KPZ841" s="14"/>
      <c r="KQA841" s="14"/>
      <c r="KQB841" s="14"/>
      <c r="KQC841" s="14"/>
      <c r="KQD841" s="14"/>
      <c r="KQE841" s="14"/>
      <c r="KQF841" s="14"/>
      <c r="KQG841" s="14"/>
      <c r="KQH841" s="14"/>
      <c r="KQI841" s="14"/>
      <c r="KQJ841" s="14"/>
      <c r="KQK841" s="14"/>
      <c r="KQL841" s="14"/>
      <c r="KQM841" s="14"/>
      <c r="KQN841" s="14"/>
      <c r="KQO841" s="14"/>
      <c r="KQP841" s="14"/>
      <c r="KQQ841" s="14"/>
      <c r="KQR841" s="14"/>
      <c r="KQS841" s="14"/>
      <c r="KQT841" s="14"/>
      <c r="KQU841" s="14"/>
      <c r="KQV841" s="14"/>
      <c r="KQW841" s="14"/>
      <c r="KQX841" s="14"/>
      <c r="KQY841" s="14"/>
      <c r="KQZ841" s="14"/>
      <c r="KRA841" s="14"/>
      <c r="KRB841" s="14"/>
      <c r="KRC841" s="14"/>
      <c r="KRD841" s="14"/>
      <c r="KRE841" s="14"/>
      <c r="KRF841" s="14"/>
      <c r="KRG841" s="14"/>
      <c r="KRH841" s="14"/>
      <c r="KRI841" s="14"/>
      <c r="KRJ841" s="14"/>
      <c r="KRK841" s="14"/>
      <c r="KRL841" s="14"/>
      <c r="KRM841" s="14"/>
      <c r="KRN841" s="14"/>
      <c r="KRO841" s="14"/>
      <c r="KRP841" s="14"/>
      <c r="KRQ841" s="14"/>
      <c r="KRR841" s="14"/>
      <c r="KRS841" s="14"/>
      <c r="KRT841" s="14"/>
      <c r="KRU841" s="14"/>
      <c r="KRV841" s="14"/>
      <c r="KRW841" s="14"/>
      <c r="KRX841" s="14"/>
      <c r="KRY841" s="14"/>
      <c r="KRZ841" s="14"/>
      <c r="KSA841" s="14"/>
      <c r="KSB841" s="14"/>
      <c r="KSC841" s="14"/>
      <c r="KSD841" s="14"/>
      <c r="KSE841" s="14"/>
      <c r="KSF841" s="14"/>
      <c r="KSG841" s="14"/>
      <c r="KSH841" s="14"/>
      <c r="KSI841" s="14"/>
      <c r="KSJ841" s="14"/>
      <c r="KSK841" s="14"/>
      <c r="KSL841" s="14"/>
      <c r="KSM841" s="14"/>
      <c r="KSN841" s="14"/>
      <c r="KSO841" s="14"/>
      <c r="KSP841" s="14"/>
      <c r="KSQ841" s="14"/>
      <c r="KSR841" s="14"/>
      <c r="KSS841" s="14"/>
      <c r="KST841" s="14"/>
      <c r="KSU841" s="14"/>
      <c r="KSV841" s="14"/>
      <c r="KSW841" s="14"/>
      <c r="KSX841" s="14"/>
      <c r="KSY841" s="14"/>
      <c r="KSZ841" s="14"/>
      <c r="KTA841" s="14"/>
      <c r="KTB841" s="14"/>
      <c r="KTC841" s="14"/>
      <c r="KTD841" s="14"/>
      <c r="KTE841" s="14"/>
      <c r="KTF841" s="14"/>
      <c r="KTG841" s="14"/>
      <c r="KTH841" s="14"/>
      <c r="KTI841" s="14"/>
      <c r="KTJ841" s="14"/>
      <c r="KTK841" s="14"/>
      <c r="KTL841" s="14"/>
      <c r="KTM841" s="14"/>
      <c r="KTN841" s="14"/>
      <c r="KTO841" s="14"/>
      <c r="KTP841" s="14"/>
      <c r="KTQ841" s="14"/>
      <c r="KTR841" s="14"/>
      <c r="KTS841" s="14"/>
      <c r="KTT841" s="14"/>
      <c r="KTU841" s="14"/>
      <c r="KTV841" s="14"/>
      <c r="KTW841" s="14"/>
      <c r="KTX841" s="14"/>
      <c r="KTY841" s="14"/>
      <c r="KTZ841" s="14"/>
      <c r="KUA841" s="14"/>
      <c r="KUB841" s="14"/>
      <c r="KUC841" s="14"/>
      <c r="KUD841" s="14"/>
      <c r="KUE841" s="14"/>
      <c r="KUF841" s="14"/>
      <c r="KUG841" s="14"/>
      <c r="KUH841" s="14"/>
      <c r="KUI841" s="14"/>
      <c r="KUJ841" s="14"/>
      <c r="KUK841" s="14"/>
      <c r="KUL841" s="14"/>
      <c r="KUM841" s="14"/>
      <c r="KUN841" s="14"/>
      <c r="KUO841" s="14"/>
      <c r="KUP841" s="14"/>
      <c r="KUQ841" s="14"/>
      <c r="KUR841" s="14"/>
      <c r="KUS841" s="14"/>
      <c r="KUT841" s="14"/>
      <c r="KUU841" s="14"/>
      <c r="KUV841" s="14"/>
      <c r="KUW841" s="14"/>
      <c r="KUX841" s="14"/>
      <c r="KUY841" s="14"/>
      <c r="KUZ841" s="14"/>
      <c r="KVA841" s="14"/>
      <c r="KVB841" s="14"/>
      <c r="KVC841" s="14"/>
      <c r="KVD841" s="14"/>
      <c r="KVE841" s="14"/>
      <c r="KVF841" s="14"/>
      <c r="KVG841" s="14"/>
      <c r="KVH841" s="14"/>
      <c r="KVI841" s="14"/>
      <c r="KVJ841" s="14"/>
      <c r="KVK841" s="14"/>
      <c r="KVL841" s="14"/>
      <c r="KVM841" s="14"/>
      <c r="KVN841" s="14"/>
      <c r="KVO841" s="14"/>
      <c r="KVP841" s="14"/>
      <c r="KVQ841" s="14"/>
      <c r="KVR841" s="14"/>
      <c r="KVS841" s="14"/>
      <c r="KVT841" s="14"/>
      <c r="KVU841" s="14"/>
      <c r="KVV841" s="14"/>
      <c r="KVW841" s="14"/>
      <c r="KVX841" s="14"/>
      <c r="KVY841" s="14"/>
      <c r="KVZ841" s="14"/>
      <c r="KWA841" s="14"/>
      <c r="KWB841" s="14"/>
      <c r="KWC841" s="14"/>
      <c r="KWD841" s="14"/>
      <c r="KWE841" s="14"/>
      <c r="KWF841" s="14"/>
      <c r="KWG841" s="14"/>
      <c r="KWH841" s="14"/>
      <c r="KWI841" s="14"/>
      <c r="KWJ841" s="14"/>
      <c r="KWK841" s="14"/>
      <c r="KWL841" s="14"/>
      <c r="KWM841" s="14"/>
      <c r="KWN841" s="14"/>
      <c r="KWO841" s="14"/>
      <c r="KWP841" s="14"/>
      <c r="KWQ841" s="14"/>
      <c r="KWR841" s="14"/>
      <c r="KWS841" s="14"/>
      <c r="KWT841" s="14"/>
      <c r="KWU841" s="14"/>
      <c r="KWV841" s="14"/>
      <c r="KWW841" s="14"/>
      <c r="KWX841" s="14"/>
      <c r="KWY841" s="14"/>
      <c r="KWZ841" s="14"/>
      <c r="KXA841" s="14"/>
      <c r="KXB841" s="14"/>
      <c r="KXC841" s="14"/>
      <c r="KXD841" s="14"/>
      <c r="KXE841" s="14"/>
      <c r="KXF841" s="14"/>
      <c r="KXG841" s="14"/>
      <c r="KXH841" s="14"/>
      <c r="KXI841" s="14"/>
      <c r="KXJ841" s="14"/>
      <c r="KXK841" s="14"/>
      <c r="KXL841" s="14"/>
      <c r="KXM841" s="14"/>
      <c r="KXN841" s="14"/>
      <c r="KXO841" s="14"/>
      <c r="KXP841" s="14"/>
      <c r="KXQ841" s="14"/>
      <c r="KXR841" s="14"/>
      <c r="KXS841" s="14"/>
      <c r="KXT841" s="14"/>
      <c r="KXU841" s="14"/>
      <c r="KXV841" s="14"/>
      <c r="KXW841" s="14"/>
      <c r="KXX841" s="14"/>
      <c r="KXY841" s="14"/>
      <c r="KXZ841" s="14"/>
      <c r="KYA841" s="14"/>
      <c r="KYB841" s="14"/>
      <c r="KYC841" s="14"/>
      <c r="KYD841" s="14"/>
      <c r="KYE841" s="14"/>
      <c r="KYF841" s="14"/>
      <c r="KYG841" s="14"/>
      <c r="KYH841" s="14"/>
      <c r="KYI841" s="14"/>
      <c r="KYJ841" s="14"/>
      <c r="KYK841" s="14"/>
      <c r="KYL841" s="14"/>
      <c r="KYM841" s="14"/>
      <c r="KYN841" s="14"/>
      <c r="KYO841" s="14"/>
      <c r="KYP841" s="14"/>
      <c r="KYQ841" s="14"/>
      <c r="KYR841" s="14"/>
      <c r="KYS841" s="14"/>
      <c r="KYT841" s="14"/>
      <c r="KYU841" s="14"/>
      <c r="KYV841" s="14"/>
      <c r="KYW841" s="14"/>
      <c r="KYX841" s="14"/>
      <c r="KYY841" s="14"/>
      <c r="KYZ841" s="14"/>
      <c r="KZA841" s="14"/>
      <c r="KZB841" s="14"/>
      <c r="KZC841" s="14"/>
      <c r="KZD841" s="14"/>
      <c r="KZE841" s="14"/>
      <c r="KZF841" s="14"/>
      <c r="KZG841" s="14"/>
      <c r="KZH841" s="14"/>
      <c r="KZI841" s="14"/>
      <c r="KZJ841" s="14"/>
      <c r="KZK841" s="14"/>
      <c r="KZL841" s="14"/>
      <c r="KZM841" s="14"/>
      <c r="KZN841" s="14"/>
      <c r="KZO841" s="14"/>
      <c r="KZP841" s="14"/>
      <c r="KZQ841" s="14"/>
      <c r="KZR841" s="14"/>
      <c r="KZS841" s="14"/>
      <c r="KZT841" s="14"/>
      <c r="KZU841" s="14"/>
      <c r="KZV841" s="14"/>
      <c r="KZW841" s="14"/>
      <c r="KZX841" s="14"/>
      <c r="KZY841" s="14"/>
      <c r="KZZ841" s="14"/>
      <c r="LAA841" s="14"/>
      <c r="LAB841" s="14"/>
      <c r="LAC841" s="14"/>
      <c r="LAD841" s="14"/>
      <c r="LAE841" s="14"/>
      <c r="LAF841" s="14"/>
      <c r="LAG841" s="14"/>
      <c r="LAH841" s="14"/>
      <c r="LAI841" s="14"/>
      <c r="LAJ841" s="14"/>
      <c r="LAK841" s="14"/>
      <c r="LAL841" s="14"/>
      <c r="LAM841" s="14"/>
      <c r="LAN841" s="14"/>
      <c r="LAO841" s="14"/>
      <c r="LAP841" s="14"/>
      <c r="LAQ841" s="14"/>
      <c r="LAR841" s="14"/>
      <c r="LAS841" s="14"/>
      <c r="LAT841" s="14"/>
      <c r="LAU841" s="14"/>
      <c r="LAV841" s="14"/>
      <c r="LAW841" s="14"/>
      <c r="LAX841" s="14"/>
      <c r="LAY841" s="14"/>
      <c r="LAZ841" s="14"/>
      <c r="LBA841" s="14"/>
      <c r="LBB841" s="14"/>
      <c r="LBC841" s="14"/>
      <c r="LBD841" s="14"/>
      <c r="LBE841" s="14"/>
      <c r="LBF841" s="14"/>
      <c r="LBG841" s="14"/>
      <c r="LBH841" s="14"/>
      <c r="LBI841" s="14"/>
      <c r="LBJ841" s="14"/>
      <c r="LBK841" s="14"/>
      <c r="LBL841" s="14"/>
      <c r="LBM841" s="14"/>
      <c r="LBN841" s="14"/>
      <c r="LBO841" s="14"/>
      <c r="LBP841" s="14"/>
      <c r="LBQ841" s="14"/>
      <c r="LBR841" s="14"/>
      <c r="LBS841" s="14"/>
      <c r="LBT841" s="14"/>
      <c r="LBU841" s="14"/>
      <c r="LBV841" s="14"/>
      <c r="LBW841" s="14"/>
      <c r="LBX841" s="14"/>
      <c r="LBY841" s="14"/>
      <c r="LBZ841" s="14"/>
      <c r="LCA841" s="14"/>
      <c r="LCB841" s="14"/>
      <c r="LCC841" s="14"/>
      <c r="LCD841" s="14"/>
      <c r="LCE841" s="14"/>
      <c r="LCF841" s="14"/>
      <c r="LCG841" s="14"/>
      <c r="LCH841" s="14"/>
      <c r="LCI841" s="14"/>
      <c r="LCJ841" s="14"/>
      <c r="LCK841" s="14"/>
      <c r="LCL841" s="14"/>
      <c r="LCM841" s="14"/>
      <c r="LCN841" s="14"/>
      <c r="LCO841" s="14"/>
      <c r="LCP841" s="14"/>
      <c r="LCQ841" s="14"/>
      <c r="LCR841" s="14"/>
      <c r="LCS841" s="14"/>
      <c r="LCT841" s="14"/>
      <c r="LCU841" s="14"/>
      <c r="LCV841" s="14"/>
      <c r="LCW841" s="14"/>
      <c r="LCX841" s="14"/>
      <c r="LCY841" s="14"/>
      <c r="LCZ841" s="14"/>
      <c r="LDA841" s="14"/>
      <c r="LDB841" s="14"/>
      <c r="LDC841" s="14"/>
      <c r="LDD841" s="14"/>
      <c r="LDE841" s="14"/>
      <c r="LDF841" s="14"/>
      <c r="LDG841" s="14"/>
      <c r="LDH841" s="14"/>
      <c r="LDI841" s="14"/>
      <c r="LDJ841" s="14"/>
      <c r="LDK841" s="14"/>
      <c r="LDL841" s="14"/>
      <c r="LDM841" s="14"/>
      <c r="LDN841" s="14"/>
      <c r="LDO841" s="14"/>
      <c r="LDP841" s="14"/>
      <c r="LDQ841" s="14"/>
      <c r="LDR841" s="14"/>
      <c r="LDS841" s="14"/>
      <c r="LDT841" s="14"/>
      <c r="LDU841" s="14"/>
      <c r="LDV841" s="14"/>
      <c r="LDW841" s="14"/>
      <c r="LDX841" s="14"/>
      <c r="LDY841" s="14"/>
      <c r="LDZ841" s="14"/>
      <c r="LEA841" s="14"/>
      <c r="LEB841" s="14"/>
      <c r="LEC841" s="14"/>
      <c r="LED841" s="14"/>
      <c r="LEE841" s="14"/>
      <c r="LEF841" s="14"/>
      <c r="LEG841" s="14"/>
      <c r="LEH841" s="14"/>
      <c r="LEI841" s="14"/>
      <c r="LEJ841" s="14"/>
      <c r="LEK841" s="14"/>
      <c r="LEL841" s="14"/>
      <c r="LEM841" s="14"/>
      <c r="LEN841" s="14"/>
      <c r="LEO841" s="14"/>
      <c r="LEP841" s="14"/>
      <c r="LEQ841" s="14"/>
      <c r="LER841" s="14"/>
      <c r="LES841" s="14"/>
      <c r="LET841" s="14"/>
      <c r="LEU841" s="14"/>
      <c r="LEV841" s="14"/>
      <c r="LEW841" s="14"/>
      <c r="LEX841" s="14"/>
      <c r="LEY841" s="14"/>
      <c r="LEZ841" s="14"/>
      <c r="LFA841" s="14"/>
      <c r="LFB841" s="14"/>
      <c r="LFC841" s="14"/>
      <c r="LFD841" s="14"/>
      <c r="LFE841" s="14"/>
      <c r="LFF841" s="14"/>
      <c r="LFG841" s="14"/>
      <c r="LFH841" s="14"/>
      <c r="LFI841" s="14"/>
      <c r="LFJ841" s="14"/>
      <c r="LFK841" s="14"/>
      <c r="LFL841" s="14"/>
      <c r="LFM841" s="14"/>
      <c r="LFN841" s="14"/>
      <c r="LFO841" s="14"/>
      <c r="LFP841" s="14"/>
      <c r="LFQ841" s="14"/>
      <c r="LFR841" s="14"/>
      <c r="LFS841" s="14"/>
      <c r="LFT841" s="14"/>
      <c r="LFU841" s="14"/>
      <c r="LFV841" s="14"/>
      <c r="LFW841" s="14"/>
      <c r="LFX841" s="14"/>
      <c r="LFY841" s="14"/>
      <c r="LFZ841" s="14"/>
      <c r="LGA841" s="14"/>
      <c r="LGB841" s="14"/>
      <c r="LGC841" s="14"/>
      <c r="LGD841" s="14"/>
      <c r="LGE841" s="14"/>
      <c r="LGF841" s="14"/>
      <c r="LGG841" s="14"/>
      <c r="LGH841" s="14"/>
      <c r="LGI841" s="14"/>
      <c r="LGJ841" s="14"/>
      <c r="LGK841" s="14"/>
      <c r="LGL841" s="14"/>
      <c r="LGM841" s="14"/>
      <c r="LGN841" s="14"/>
      <c r="LGO841" s="14"/>
      <c r="LGP841" s="14"/>
      <c r="LGQ841" s="14"/>
      <c r="LGR841" s="14"/>
      <c r="LGS841" s="14"/>
      <c r="LGT841" s="14"/>
      <c r="LGU841" s="14"/>
      <c r="LGV841" s="14"/>
      <c r="LGW841" s="14"/>
      <c r="LGX841" s="14"/>
      <c r="LGY841" s="14"/>
      <c r="LGZ841" s="14"/>
      <c r="LHA841" s="14"/>
      <c r="LHB841" s="14"/>
      <c r="LHC841" s="14"/>
      <c r="LHD841" s="14"/>
      <c r="LHE841" s="14"/>
      <c r="LHF841" s="14"/>
      <c r="LHG841" s="14"/>
      <c r="LHH841" s="14"/>
      <c r="LHI841" s="14"/>
      <c r="LHJ841" s="14"/>
      <c r="LHK841" s="14"/>
      <c r="LHL841" s="14"/>
      <c r="LHM841" s="14"/>
      <c r="LHN841" s="14"/>
      <c r="LHO841" s="14"/>
      <c r="LHP841" s="14"/>
      <c r="LHQ841" s="14"/>
      <c r="LHR841" s="14"/>
      <c r="LHS841" s="14"/>
      <c r="LHT841" s="14"/>
      <c r="LHU841" s="14"/>
      <c r="LHV841" s="14"/>
      <c r="LHW841" s="14"/>
      <c r="LHX841" s="14"/>
      <c r="LHY841" s="14"/>
      <c r="LHZ841" s="14"/>
      <c r="LIA841" s="14"/>
      <c r="LIB841" s="14"/>
      <c r="LIC841" s="14"/>
      <c r="LID841" s="14"/>
      <c r="LIE841" s="14"/>
      <c r="LIF841" s="14"/>
      <c r="LIG841" s="14"/>
      <c r="LIH841" s="14"/>
      <c r="LII841" s="14"/>
      <c r="LIJ841" s="14"/>
      <c r="LIK841" s="14"/>
      <c r="LIL841" s="14"/>
      <c r="LIM841" s="14"/>
      <c r="LIN841" s="14"/>
      <c r="LIO841" s="14"/>
      <c r="LIP841" s="14"/>
      <c r="LIQ841" s="14"/>
      <c r="LIR841" s="14"/>
      <c r="LIS841" s="14"/>
      <c r="LIT841" s="14"/>
      <c r="LIU841" s="14"/>
      <c r="LIV841" s="14"/>
      <c r="LIW841" s="14"/>
      <c r="LIX841" s="14"/>
      <c r="LIY841" s="14"/>
      <c r="LIZ841" s="14"/>
      <c r="LJA841" s="14"/>
      <c r="LJB841" s="14"/>
      <c r="LJC841" s="14"/>
      <c r="LJD841" s="14"/>
      <c r="LJE841" s="14"/>
      <c r="LJF841" s="14"/>
      <c r="LJG841" s="14"/>
      <c r="LJH841" s="14"/>
      <c r="LJI841" s="14"/>
      <c r="LJJ841" s="14"/>
      <c r="LJK841" s="14"/>
      <c r="LJL841" s="14"/>
      <c r="LJM841" s="14"/>
      <c r="LJN841" s="14"/>
      <c r="LJO841" s="14"/>
      <c r="LJP841" s="14"/>
      <c r="LJQ841" s="14"/>
      <c r="LJR841" s="14"/>
      <c r="LJS841" s="14"/>
      <c r="LJT841" s="14"/>
      <c r="LJU841" s="14"/>
      <c r="LJV841" s="14"/>
      <c r="LJW841" s="14"/>
      <c r="LJX841" s="14"/>
      <c r="LJY841" s="14"/>
      <c r="LJZ841" s="14"/>
      <c r="LKA841" s="14"/>
      <c r="LKB841" s="14"/>
      <c r="LKC841" s="14"/>
      <c r="LKD841" s="14"/>
      <c r="LKE841" s="14"/>
      <c r="LKF841" s="14"/>
      <c r="LKG841" s="14"/>
      <c r="LKH841" s="14"/>
      <c r="LKI841" s="14"/>
      <c r="LKJ841" s="14"/>
      <c r="LKK841" s="14"/>
      <c r="LKL841" s="14"/>
      <c r="LKM841" s="14"/>
      <c r="LKN841" s="14"/>
      <c r="LKO841" s="14"/>
      <c r="LKP841" s="14"/>
      <c r="LKQ841" s="14"/>
      <c r="LKR841" s="14"/>
      <c r="LKS841" s="14"/>
      <c r="LKT841" s="14"/>
      <c r="LKU841" s="14"/>
      <c r="LKV841" s="14"/>
      <c r="LKW841" s="14"/>
      <c r="LKX841" s="14"/>
      <c r="LKY841" s="14"/>
      <c r="LKZ841" s="14"/>
      <c r="LLA841" s="14"/>
      <c r="LLB841" s="14"/>
      <c r="LLC841" s="14"/>
      <c r="LLD841" s="14"/>
      <c r="LLE841" s="14"/>
      <c r="LLF841" s="14"/>
      <c r="LLG841" s="14"/>
      <c r="LLH841" s="14"/>
      <c r="LLI841" s="14"/>
      <c r="LLJ841" s="14"/>
      <c r="LLK841" s="14"/>
      <c r="LLL841" s="14"/>
      <c r="LLM841" s="14"/>
      <c r="LLN841" s="14"/>
      <c r="LLO841" s="14"/>
      <c r="LLP841" s="14"/>
      <c r="LLQ841" s="14"/>
      <c r="LLR841" s="14"/>
      <c r="LLS841" s="14"/>
      <c r="LLT841" s="14"/>
      <c r="LLU841" s="14"/>
      <c r="LLV841" s="14"/>
      <c r="LLW841" s="14"/>
      <c r="LLX841" s="14"/>
      <c r="LLY841" s="14"/>
      <c r="LLZ841" s="14"/>
      <c r="LMA841" s="14"/>
      <c r="LMB841" s="14"/>
      <c r="LMC841" s="14"/>
      <c r="LMD841" s="14"/>
      <c r="LME841" s="14"/>
      <c r="LMF841" s="14"/>
      <c r="LMG841" s="14"/>
      <c r="LMH841" s="14"/>
      <c r="LMI841" s="14"/>
      <c r="LMJ841" s="14"/>
      <c r="LMK841" s="14"/>
      <c r="LML841" s="14"/>
      <c r="LMM841" s="14"/>
      <c r="LMN841" s="14"/>
      <c r="LMO841" s="14"/>
      <c r="LMP841" s="14"/>
      <c r="LMQ841" s="14"/>
      <c r="LMR841" s="14"/>
      <c r="LMS841" s="14"/>
      <c r="LMT841" s="14"/>
      <c r="LMU841" s="14"/>
      <c r="LMV841" s="14"/>
      <c r="LMW841" s="14"/>
      <c r="LMX841" s="14"/>
      <c r="LMY841" s="14"/>
      <c r="LMZ841" s="14"/>
      <c r="LNA841" s="14"/>
      <c r="LNB841" s="14"/>
      <c r="LNC841" s="14"/>
      <c r="LND841" s="14"/>
      <c r="LNE841" s="14"/>
      <c r="LNF841" s="14"/>
      <c r="LNG841" s="14"/>
      <c r="LNH841" s="14"/>
      <c r="LNI841" s="14"/>
      <c r="LNJ841" s="14"/>
      <c r="LNK841" s="14"/>
      <c r="LNL841" s="14"/>
      <c r="LNM841" s="14"/>
      <c r="LNN841" s="14"/>
      <c r="LNO841" s="14"/>
      <c r="LNP841" s="14"/>
      <c r="LNQ841" s="14"/>
      <c r="LNR841" s="14"/>
      <c r="LNS841" s="14"/>
      <c r="LNT841" s="14"/>
      <c r="LNU841" s="14"/>
      <c r="LNV841" s="14"/>
      <c r="LNW841" s="14"/>
      <c r="LNX841" s="14"/>
      <c r="LNY841" s="14"/>
      <c r="LNZ841" s="14"/>
      <c r="LOA841" s="14"/>
      <c r="LOB841" s="14"/>
      <c r="LOC841" s="14"/>
      <c r="LOD841" s="14"/>
      <c r="LOE841" s="14"/>
      <c r="LOF841" s="14"/>
      <c r="LOG841" s="14"/>
      <c r="LOH841" s="14"/>
      <c r="LOI841" s="14"/>
      <c r="LOJ841" s="14"/>
      <c r="LOK841" s="14"/>
      <c r="LOL841" s="14"/>
      <c r="LOM841" s="14"/>
      <c r="LON841" s="14"/>
      <c r="LOO841" s="14"/>
      <c r="LOP841" s="14"/>
      <c r="LOQ841" s="14"/>
      <c r="LOR841" s="14"/>
      <c r="LOS841" s="14"/>
      <c r="LOT841" s="14"/>
      <c r="LOU841" s="14"/>
      <c r="LOV841" s="14"/>
      <c r="LOW841" s="14"/>
      <c r="LOX841" s="14"/>
      <c r="LOY841" s="14"/>
      <c r="LOZ841" s="14"/>
      <c r="LPA841" s="14"/>
      <c r="LPB841" s="14"/>
      <c r="LPC841" s="14"/>
      <c r="LPD841" s="14"/>
      <c r="LPE841" s="14"/>
      <c r="LPF841" s="14"/>
      <c r="LPG841" s="14"/>
      <c r="LPH841" s="14"/>
      <c r="LPI841" s="14"/>
      <c r="LPJ841" s="14"/>
      <c r="LPK841" s="14"/>
      <c r="LPL841" s="14"/>
      <c r="LPM841" s="14"/>
      <c r="LPN841" s="14"/>
      <c r="LPO841" s="14"/>
      <c r="LPP841" s="14"/>
      <c r="LPQ841" s="14"/>
      <c r="LPR841" s="14"/>
      <c r="LPS841" s="14"/>
      <c r="LPT841" s="14"/>
      <c r="LPU841" s="14"/>
      <c r="LPV841" s="14"/>
      <c r="LPW841" s="14"/>
      <c r="LPX841" s="14"/>
      <c r="LPY841" s="14"/>
      <c r="LPZ841" s="14"/>
      <c r="LQA841" s="14"/>
      <c r="LQB841" s="14"/>
      <c r="LQC841" s="14"/>
      <c r="LQD841" s="14"/>
      <c r="LQE841" s="14"/>
      <c r="LQF841" s="14"/>
      <c r="LQG841" s="14"/>
      <c r="LQH841" s="14"/>
      <c r="LQI841" s="14"/>
      <c r="LQJ841" s="14"/>
      <c r="LQK841" s="14"/>
      <c r="LQL841" s="14"/>
      <c r="LQM841" s="14"/>
      <c r="LQN841" s="14"/>
      <c r="LQO841" s="14"/>
      <c r="LQP841" s="14"/>
      <c r="LQQ841" s="14"/>
      <c r="LQR841" s="14"/>
      <c r="LQS841" s="14"/>
      <c r="LQT841" s="14"/>
      <c r="LQU841" s="14"/>
      <c r="LQV841" s="14"/>
      <c r="LQW841" s="14"/>
      <c r="LQX841" s="14"/>
      <c r="LQY841" s="14"/>
      <c r="LQZ841" s="14"/>
      <c r="LRA841" s="14"/>
      <c r="LRB841" s="14"/>
      <c r="LRC841" s="14"/>
      <c r="LRD841" s="14"/>
      <c r="LRE841" s="14"/>
      <c r="LRF841" s="14"/>
      <c r="LRG841" s="14"/>
      <c r="LRH841" s="14"/>
      <c r="LRI841" s="14"/>
      <c r="LRJ841" s="14"/>
      <c r="LRK841" s="14"/>
      <c r="LRL841" s="14"/>
      <c r="LRM841" s="14"/>
      <c r="LRN841" s="14"/>
      <c r="LRO841" s="14"/>
      <c r="LRP841" s="14"/>
      <c r="LRQ841" s="14"/>
      <c r="LRR841" s="14"/>
      <c r="LRS841" s="14"/>
      <c r="LRT841" s="14"/>
      <c r="LRU841" s="14"/>
      <c r="LRV841" s="14"/>
      <c r="LRW841" s="14"/>
      <c r="LRX841" s="14"/>
      <c r="LRY841" s="14"/>
      <c r="LRZ841" s="14"/>
      <c r="LSA841" s="14"/>
      <c r="LSB841" s="14"/>
      <c r="LSC841" s="14"/>
      <c r="LSD841" s="14"/>
      <c r="LSE841" s="14"/>
      <c r="LSF841" s="14"/>
      <c r="LSG841" s="14"/>
      <c r="LSH841" s="14"/>
      <c r="LSI841" s="14"/>
      <c r="LSJ841" s="14"/>
      <c r="LSK841" s="14"/>
      <c r="LSL841" s="14"/>
      <c r="LSM841" s="14"/>
      <c r="LSN841" s="14"/>
      <c r="LSO841" s="14"/>
      <c r="LSP841" s="14"/>
      <c r="LSQ841" s="14"/>
      <c r="LSR841" s="14"/>
      <c r="LSS841" s="14"/>
      <c r="LST841" s="14"/>
      <c r="LSU841" s="14"/>
      <c r="LSV841" s="14"/>
      <c r="LSW841" s="14"/>
      <c r="LSX841" s="14"/>
      <c r="LSY841" s="14"/>
      <c r="LSZ841" s="14"/>
      <c r="LTA841" s="14"/>
      <c r="LTB841" s="14"/>
      <c r="LTC841" s="14"/>
      <c r="LTD841" s="14"/>
      <c r="LTE841" s="14"/>
      <c r="LTF841" s="14"/>
      <c r="LTG841" s="14"/>
      <c r="LTH841" s="14"/>
      <c r="LTI841" s="14"/>
      <c r="LTJ841" s="14"/>
      <c r="LTK841" s="14"/>
      <c r="LTL841" s="14"/>
      <c r="LTM841" s="14"/>
      <c r="LTN841" s="14"/>
      <c r="LTO841" s="14"/>
      <c r="LTP841" s="14"/>
      <c r="LTQ841" s="14"/>
      <c r="LTR841" s="14"/>
      <c r="LTS841" s="14"/>
      <c r="LTT841" s="14"/>
      <c r="LTU841" s="14"/>
      <c r="LTV841" s="14"/>
      <c r="LTW841" s="14"/>
      <c r="LTX841" s="14"/>
      <c r="LTY841" s="14"/>
      <c r="LTZ841" s="14"/>
      <c r="LUA841" s="14"/>
      <c r="LUB841" s="14"/>
      <c r="LUC841" s="14"/>
      <c r="LUD841" s="14"/>
      <c r="LUE841" s="14"/>
      <c r="LUF841" s="14"/>
      <c r="LUG841" s="14"/>
      <c r="LUH841" s="14"/>
      <c r="LUI841" s="14"/>
      <c r="LUJ841" s="14"/>
      <c r="LUK841" s="14"/>
      <c r="LUL841" s="14"/>
      <c r="LUM841" s="14"/>
      <c r="LUN841" s="14"/>
      <c r="LUO841" s="14"/>
      <c r="LUP841" s="14"/>
      <c r="LUQ841" s="14"/>
      <c r="LUR841" s="14"/>
      <c r="LUS841" s="14"/>
      <c r="LUT841" s="14"/>
      <c r="LUU841" s="14"/>
      <c r="LUV841" s="14"/>
      <c r="LUW841" s="14"/>
      <c r="LUX841" s="14"/>
      <c r="LUY841" s="14"/>
      <c r="LUZ841" s="14"/>
      <c r="LVA841" s="14"/>
      <c r="LVB841" s="14"/>
      <c r="LVC841" s="14"/>
      <c r="LVD841" s="14"/>
      <c r="LVE841" s="14"/>
      <c r="LVF841" s="14"/>
      <c r="LVG841" s="14"/>
      <c r="LVH841" s="14"/>
      <c r="LVI841" s="14"/>
      <c r="LVJ841" s="14"/>
      <c r="LVK841" s="14"/>
      <c r="LVL841" s="14"/>
      <c r="LVM841" s="14"/>
      <c r="LVN841" s="14"/>
      <c r="LVO841" s="14"/>
      <c r="LVP841" s="14"/>
      <c r="LVQ841" s="14"/>
      <c r="LVR841" s="14"/>
      <c r="LVS841" s="14"/>
      <c r="LVT841" s="14"/>
      <c r="LVU841" s="14"/>
      <c r="LVV841" s="14"/>
      <c r="LVW841" s="14"/>
      <c r="LVX841" s="14"/>
      <c r="LVY841" s="14"/>
      <c r="LVZ841" s="14"/>
      <c r="LWA841" s="14"/>
      <c r="LWB841" s="14"/>
      <c r="LWC841" s="14"/>
      <c r="LWD841" s="14"/>
      <c r="LWE841" s="14"/>
      <c r="LWF841" s="14"/>
      <c r="LWG841" s="14"/>
      <c r="LWH841" s="14"/>
      <c r="LWI841" s="14"/>
      <c r="LWJ841" s="14"/>
      <c r="LWK841" s="14"/>
      <c r="LWL841" s="14"/>
      <c r="LWM841" s="14"/>
      <c r="LWN841" s="14"/>
      <c r="LWO841" s="14"/>
      <c r="LWP841" s="14"/>
      <c r="LWQ841" s="14"/>
      <c r="LWR841" s="14"/>
      <c r="LWS841" s="14"/>
      <c r="LWT841" s="14"/>
      <c r="LWU841" s="14"/>
      <c r="LWV841" s="14"/>
      <c r="LWW841" s="14"/>
      <c r="LWX841" s="14"/>
      <c r="LWY841" s="14"/>
      <c r="LWZ841" s="14"/>
      <c r="LXA841" s="14"/>
      <c r="LXB841" s="14"/>
      <c r="LXC841" s="14"/>
      <c r="LXD841" s="14"/>
      <c r="LXE841" s="14"/>
      <c r="LXF841" s="14"/>
      <c r="LXG841" s="14"/>
      <c r="LXH841" s="14"/>
      <c r="LXI841" s="14"/>
      <c r="LXJ841" s="14"/>
      <c r="LXK841" s="14"/>
      <c r="LXL841" s="14"/>
      <c r="LXM841" s="14"/>
      <c r="LXN841" s="14"/>
      <c r="LXO841" s="14"/>
      <c r="LXP841" s="14"/>
      <c r="LXQ841" s="14"/>
      <c r="LXR841" s="14"/>
      <c r="LXS841" s="14"/>
      <c r="LXT841" s="14"/>
      <c r="LXU841" s="14"/>
      <c r="LXV841" s="14"/>
      <c r="LXW841" s="14"/>
      <c r="LXX841" s="14"/>
      <c r="LXY841" s="14"/>
      <c r="LXZ841" s="14"/>
      <c r="LYA841" s="14"/>
      <c r="LYB841" s="14"/>
      <c r="LYC841" s="14"/>
      <c r="LYD841" s="14"/>
      <c r="LYE841" s="14"/>
      <c r="LYF841" s="14"/>
      <c r="LYG841" s="14"/>
      <c r="LYH841" s="14"/>
      <c r="LYI841" s="14"/>
      <c r="LYJ841" s="14"/>
      <c r="LYK841" s="14"/>
      <c r="LYL841" s="14"/>
      <c r="LYM841" s="14"/>
      <c r="LYN841" s="14"/>
      <c r="LYO841" s="14"/>
      <c r="LYP841" s="14"/>
      <c r="LYQ841" s="14"/>
      <c r="LYR841" s="14"/>
      <c r="LYS841" s="14"/>
      <c r="LYT841" s="14"/>
      <c r="LYU841" s="14"/>
      <c r="LYV841" s="14"/>
      <c r="LYW841" s="14"/>
      <c r="LYX841" s="14"/>
      <c r="LYY841" s="14"/>
      <c r="LYZ841" s="14"/>
      <c r="LZA841" s="14"/>
      <c r="LZB841" s="14"/>
      <c r="LZC841" s="14"/>
      <c r="LZD841" s="14"/>
      <c r="LZE841" s="14"/>
      <c r="LZF841" s="14"/>
      <c r="LZG841" s="14"/>
      <c r="LZH841" s="14"/>
      <c r="LZI841" s="14"/>
      <c r="LZJ841" s="14"/>
      <c r="LZK841" s="14"/>
      <c r="LZL841" s="14"/>
      <c r="LZM841" s="14"/>
      <c r="LZN841" s="14"/>
      <c r="LZO841" s="14"/>
      <c r="LZP841" s="14"/>
      <c r="LZQ841" s="14"/>
      <c r="LZR841" s="14"/>
      <c r="LZS841" s="14"/>
      <c r="LZT841" s="14"/>
      <c r="LZU841" s="14"/>
      <c r="LZV841" s="14"/>
      <c r="LZW841" s="14"/>
      <c r="LZX841" s="14"/>
      <c r="LZY841" s="14"/>
      <c r="LZZ841" s="14"/>
      <c r="MAA841" s="14"/>
      <c r="MAB841" s="14"/>
      <c r="MAC841" s="14"/>
      <c r="MAD841" s="14"/>
      <c r="MAE841" s="14"/>
      <c r="MAF841" s="14"/>
      <c r="MAG841" s="14"/>
      <c r="MAH841" s="14"/>
      <c r="MAI841" s="14"/>
      <c r="MAJ841" s="14"/>
      <c r="MAK841" s="14"/>
      <c r="MAL841" s="14"/>
      <c r="MAM841" s="14"/>
      <c r="MAN841" s="14"/>
      <c r="MAO841" s="14"/>
      <c r="MAP841" s="14"/>
      <c r="MAQ841" s="14"/>
      <c r="MAR841" s="14"/>
      <c r="MAS841" s="14"/>
      <c r="MAT841" s="14"/>
      <c r="MAU841" s="14"/>
      <c r="MAV841" s="14"/>
      <c r="MAW841" s="14"/>
      <c r="MAX841" s="14"/>
      <c r="MAY841" s="14"/>
      <c r="MAZ841" s="14"/>
      <c r="MBA841" s="14"/>
      <c r="MBB841" s="14"/>
      <c r="MBC841" s="14"/>
      <c r="MBD841" s="14"/>
      <c r="MBE841" s="14"/>
      <c r="MBF841" s="14"/>
      <c r="MBG841" s="14"/>
      <c r="MBH841" s="14"/>
      <c r="MBI841" s="14"/>
      <c r="MBJ841" s="14"/>
      <c r="MBK841" s="14"/>
      <c r="MBL841" s="14"/>
      <c r="MBM841" s="14"/>
      <c r="MBN841" s="14"/>
      <c r="MBO841" s="14"/>
      <c r="MBP841" s="14"/>
      <c r="MBQ841" s="14"/>
      <c r="MBR841" s="14"/>
      <c r="MBS841" s="14"/>
      <c r="MBT841" s="14"/>
      <c r="MBU841" s="14"/>
      <c r="MBV841" s="14"/>
      <c r="MBW841" s="14"/>
      <c r="MBX841" s="14"/>
      <c r="MBY841" s="14"/>
      <c r="MBZ841" s="14"/>
      <c r="MCA841" s="14"/>
      <c r="MCB841" s="14"/>
      <c r="MCC841" s="14"/>
      <c r="MCD841" s="14"/>
      <c r="MCE841" s="14"/>
      <c r="MCF841" s="14"/>
      <c r="MCG841" s="14"/>
      <c r="MCH841" s="14"/>
      <c r="MCI841" s="14"/>
      <c r="MCJ841" s="14"/>
      <c r="MCK841" s="14"/>
      <c r="MCL841" s="14"/>
      <c r="MCM841" s="14"/>
      <c r="MCN841" s="14"/>
      <c r="MCO841" s="14"/>
      <c r="MCP841" s="14"/>
      <c r="MCQ841" s="14"/>
      <c r="MCR841" s="14"/>
      <c r="MCS841" s="14"/>
      <c r="MCT841" s="14"/>
      <c r="MCU841" s="14"/>
      <c r="MCV841" s="14"/>
      <c r="MCW841" s="14"/>
      <c r="MCX841" s="14"/>
      <c r="MCY841" s="14"/>
      <c r="MCZ841" s="14"/>
      <c r="MDA841" s="14"/>
      <c r="MDB841" s="14"/>
      <c r="MDC841" s="14"/>
      <c r="MDD841" s="14"/>
      <c r="MDE841" s="14"/>
      <c r="MDF841" s="14"/>
      <c r="MDG841" s="14"/>
      <c r="MDH841" s="14"/>
      <c r="MDI841" s="14"/>
      <c r="MDJ841" s="14"/>
      <c r="MDK841" s="14"/>
      <c r="MDL841" s="14"/>
      <c r="MDM841" s="14"/>
      <c r="MDN841" s="14"/>
      <c r="MDO841" s="14"/>
      <c r="MDP841" s="14"/>
      <c r="MDQ841" s="14"/>
      <c r="MDR841" s="14"/>
      <c r="MDS841" s="14"/>
      <c r="MDT841" s="14"/>
      <c r="MDU841" s="14"/>
      <c r="MDV841" s="14"/>
      <c r="MDW841" s="14"/>
      <c r="MDX841" s="14"/>
      <c r="MDY841" s="14"/>
      <c r="MDZ841" s="14"/>
      <c r="MEA841" s="14"/>
      <c r="MEB841" s="14"/>
      <c r="MEC841" s="14"/>
      <c r="MED841" s="14"/>
      <c r="MEE841" s="14"/>
      <c r="MEF841" s="14"/>
      <c r="MEG841" s="14"/>
      <c r="MEH841" s="14"/>
      <c r="MEI841" s="14"/>
      <c r="MEJ841" s="14"/>
      <c r="MEK841" s="14"/>
      <c r="MEL841" s="14"/>
      <c r="MEM841" s="14"/>
      <c r="MEN841" s="14"/>
      <c r="MEO841" s="14"/>
      <c r="MEP841" s="14"/>
      <c r="MEQ841" s="14"/>
      <c r="MER841" s="14"/>
      <c r="MES841" s="14"/>
      <c r="MET841" s="14"/>
      <c r="MEU841" s="14"/>
      <c r="MEV841" s="14"/>
      <c r="MEW841" s="14"/>
      <c r="MEX841" s="14"/>
      <c r="MEY841" s="14"/>
      <c r="MEZ841" s="14"/>
      <c r="MFA841" s="14"/>
      <c r="MFB841" s="14"/>
      <c r="MFC841" s="14"/>
      <c r="MFD841" s="14"/>
      <c r="MFE841" s="14"/>
      <c r="MFF841" s="14"/>
      <c r="MFG841" s="14"/>
      <c r="MFH841" s="14"/>
      <c r="MFI841" s="14"/>
      <c r="MFJ841" s="14"/>
      <c r="MFK841" s="14"/>
      <c r="MFL841" s="14"/>
      <c r="MFM841" s="14"/>
      <c r="MFN841" s="14"/>
      <c r="MFO841" s="14"/>
      <c r="MFP841" s="14"/>
      <c r="MFQ841" s="14"/>
      <c r="MFR841" s="14"/>
      <c r="MFS841" s="14"/>
      <c r="MFT841" s="14"/>
      <c r="MFU841" s="14"/>
      <c r="MFV841" s="14"/>
      <c r="MFW841" s="14"/>
      <c r="MFX841" s="14"/>
      <c r="MFY841" s="14"/>
      <c r="MFZ841" s="14"/>
      <c r="MGA841" s="14"/>
      <c r="MGB841" s="14"/>
      <c r="MGC841" s="14"/>
      <c r="MGD841" s="14"/>
      <c r="MGE841" s="14"/>
      <c r="MGF841" s="14"/>
      <c r="MGG841" s="14"/>
      <c r="MGH841" s="14"/>
      <c r="MGI841" s="14"/>
      <c r="MGJ841" s="14"/>
      <c r="MGK841" s="14"/>
      <c r="MGL841" s="14"/>
      <c r="MGM841" s="14"/>
      <c r="MGN841" s="14"/>
      <c r="MGO841" s="14"/>
      <c r="MGP841" s="14"/>
      <c r="MGQ841" s="14"/>
      <c r="MGR841" s="14"/>
      <c r="MGS841" s="14"/>
      <c r="MGT841" s="14"/>
      <c r="MGU841" s="14"/>
      <c r="MGV841" s="14"/>
      <c r="MGW841" s="14"/>
      <c r="MGX841" s="14"/>
      <c r="MGY841" s="14"/>
      <c r="MGZ841" s="14"/>
      <c r="MHA841" s="14"/>
      <c r="MHB841" s="14"/>
      <c r="MHC841" s="14"/>
      <c r="MHD841" s="14"/>
      <c r="MHE841" s="14"/>
      <c r="MHF841" s="14"/>
      <c r="MHG841" s="14"/>
      <c r="MHH841" s="14"/>
      <c r="MHI841" s="14"/>
      <c r="MHJ841" s="14"/>
      <c r="MHK841" s="14"/>
      <c r="MHL841" s="14"/>
      <c r="MHM841" s="14"/>
      <c r="MHN841" s="14"/>
      <c r="MHO841" s="14"/>
      <c r="MHP841" s="14"/>
      <c r="MHQ841" s="14"/>
      <c r="MHR841" s="14"/>
      <c r="MHS841" s="14"/>
      <c r="MHT841" s="14"/>
      <c r="MHU841" s="14"/>
      <c r="MHV841" s="14"/>
      <c r="MHW841" s="14"/>
      <c r="MHX841" s="14"/>
      <c r="MHY841" s="14"/>
      <c r="MHZ841" s="14"/>
      <c r="MIA841" s="14"/>
      <c r="MIB841" s="14"/>
      <c r="MIC841" s="14"/>
      <c r="MID841" s="14"/>
      <c r="MIE841" s="14"/>
      <c r="MIF841" s="14"/>
      <c r="MIG841" s="14"/>
      <c r="MIH841" s="14"/>
      <c r="MII841" s="14"/>
      <c r="MIJ841" s="14"/>
      <c r="MIK841" s="14"/>
      <c r="MIL841" s="14"/>
      <c r="MIM841" s="14"/>
      <c r="MIN841" s="14"/>
      <c r="MIO841" s="14"/>
      <c r="MIP841" s="14"/>
      <c r="MIQ841" s="14"/>
      <c r="MIR841" s="14"/>
      <c r="MIS841" s="14"/>
      <c r="MIT841" s="14"/>
      <c r="MIU841" s="14"/>
      <c r="MIV841" s="14"/>
      <c r="MIW841" s="14"/>
      <c r="MIX841" s="14"/>
      <c r="MIY841" s="14"/>
      <c r="MIZ841" s="14"/>
      <c r="MJA841" s="14"/>
      <c r="MJB841" s="14"/>
      <c r="MJC841" s="14"/>
      <c r="MJD841" s="14"/>
      <c r="MJE841" s="14"/>
      <c r="MJF841" s="14"/>
      <c r="MJG841" s="14"/>
      <c r="MJH841" s="14"/>
      <c r="MJI841" s="14"/>
      <c r="MJJ841" s="14"/>
      <c r="MJK841" s="14"/>
      <c r="MJL841" s="14"/>
      <c r="MJM841" s="14"/>
      <c r="MJN841" s="14"/>
      <c r="MJO841" s="14"/>
      <c r="MJP841" s="14"/>
      <c r="MJQ841" s="14"/>
      <c r="MJR841" s="14"/>
      <c r="MJS841" s="14"/>
      <c r="MJT841" s="14"/>
      <c r="MJU841" s="14"/>
      <c r="MJV841" s="14"/>
      <c r="MJW841" s="14"/>
      <c r="MJX841" s="14"/>
      <c r="MJY841" s="14"/>
      <c r="MJZ841" s="14"/>
      <c r="MKA841" s="14"/>
      <c r="MKB841" s="14"/>
      <c r="MKC841" s="14"/>
      <c r="MKD841" s="14"/>
      <c r="MKE841" s="14"/>
      <c r="MKF841" s="14"/>
      <c r="MKG841" s="14"/>
      <c r="MKH841" s="14"/>
      <c r="MKI841" s="14"/>
      <c r="MKJ841" s="14"/>
      <c r="MKK841" s="14"/>
      <c r="MKL841" s="14"/>
      <c r="MKM841" s="14"/>
      <c r="MKN841" s="14"/>
      <c r="MKO841" s="14"/>
      <c r="MKP841" s="14"/>
      <c r="MKQ841" s="14"/>
      <c r="MKR841" s="14"/>
      <c r="MKS841" s="14"/>
      <c r="MKT841" s="14"/>
      <c r="MKU841" s="14"/>
      <c r="MKV841" s="14"/>
      <c r="MKW841" s="14"/>
      <c r="MKX841" s="14"/>
      <c r="MKY841" s="14"/>
      <c r="MKZ841" s="14"/>
      <c r="MLA841" s="14"/>
      <c r="MLB841" s="14"/>
      <c r="MLC841" s="14"/>
      <c r="MLD841" s="14"/>
      <c r="MLE841" s="14"/>
      <c r="MLF841" s="14"/>
      <c r="MLG841" s="14"/>
      <c r="MLH841" s="14"/>
      <c r="MLI841" s="14"/>
      <c r="MLJ841" s="14"/>
      <c r="MLK841" s="14"/>
      <c r="MLL841" s="14"/>
      <c r="MLM841" s="14"/>
      <c r="MLN841" s="14"/>
      <c r="MLO841" s="14"/>
      <c r="MLP841" s="14"/>
      <c r="MLQ841" s="14"/>
      <c r="MLR841" s="14"/>
      <c r="MLS841" s="14"/>
      <c r="MLT841" s="14"/>
      <c r="MLU841" s="14"/>
      <c r="MLV841" s="14"/>
      <c r="MLW841" s="14"/>
      <c r="MLX841" s="14"/>
      <c r="MLY841" s="14"/>
      <c r="MLZ841" s="14"/>
      <c r="MMA841" s="14"/>
      <c r="MMB841" s="14"/>
      <c r="MMC841" s="14"/>
      <c r="MMD841" s="14"/>
      <c r="MME841" s="14"/>
      <c r="MMF841" s="14"/>
      <c r="MMG841" s="14"/>
      <c r="MMH841" s="14"/>
      <c r="MMI841" s="14"/>
      <c r="MMJ841" s="14"/>
      <c r="MMK841" s="14"/>
      <c r="MML841" s="14"/>
      <c r="MMM841" s="14"/>
      <c r="MMN841" s="14"/>
      <c r="MMO841" s="14"/>
      <c r="MMP841" s="14"/>
      <c r="MMQ841" s="14"/>
      <c r="MMR841" s="14"/>
      <c r="MMS841" s="14"/>
      <c r="MMT841" s="14"/>
      <c r="MMU841" s="14"/>
      <c r="MMV841" s="14"/>
      <c r="MMW841" s="14"/>
      <c r="MMX841" s="14"/>
      <c r="MMY841" s="14"/>
      <c r="MMZ841" s="14"/>
      <c r="MNA841" s="14"/>
      <c r="MNB841" s="14"/>
      <c r="MNC841" s="14"/>
      <c r="MND841" s="14"/>
      <c r="MNE841" s="14"/>
      <c r="MNF841" s="14"/>
      <c r="MNG841" s="14"/>
      <c r="MNH841" s="14"/>
      <c r="MNI841" s="14"/>
      <c r="MNJ841" s="14"/>
      <c r="MNK841" s="14"/>
      <c r="MNL841" s="14"/>
      <c r="MNM841" s="14"/>
      <c r="MNN841" s="14"/>
      <c r="MNO841" s="14"/>
      <c r="MNP841" s="14"/>
      <c r="MNQ841" s="14"/>
      <c r="MNR841" s="14"/>
      <c r="MNS841" s="14"/>
      <c r="MNT841" s="14"/>
      <c r="MNU841" s="14"/>
      <c r="MNV841" s="14"/>
      <c r="MNW841" s="14"/>
      <c r="MNX841" s="14"/>
      <c r="MNY841" s="14"/>
      <c r="MNZ841" s="14"/>
      <c r="MOA841" s="14"/>
      <c r="MOB841" s="14"/>
      <c r="MOC841" s="14"/>
      <c r="MOD841" s="14"/>
      <c r="MOE841" s="14"/>
      <c r="MOF841" s="14"/>
      <c r="MOG841" s="14"/>
      <c r="MOH841" s="14"/>
      <c r="MOI841" s="14"/>
      <c r="MOJ841" s="14"/>
      <c r="MOK841" s="14"/>
      <c r="MOL841" s="14"/>
      <c r="MOM841" s="14"/>
      <c r="MON841" s="14"/>
      <c r="MOO841" s="14"/>
      <c r="MOP841" s="14"/>
      <c r="MOQ841" s="14"/>
      <c r="MOR841" s="14"/>
      <c r="MOS841" s="14"/>
      <c r="MOT841" s="14"/>
      <c r="MOU841" s="14"/>
      <c r="MOV841" s="14"/>
      <c r="MOW841" s="14"/>
      <c r="MOX841" s="14"/>
      <c r="MOY841" s="14"/>
      <c r="MOZ841" s="14"/>
      <c r="MPA841" s="14"/>
      <c r="MPB841" s="14"/>
      <c r="MPC841" s="14"/>
      <c r="MPD841" s="14"/>
      <c r="MPE841" s="14"/>
      <c r="MPF841" s="14"/>
      <c r="MPG841" s="14"/>
      <c r="MPH841" s="14"/>
      <c r="MPI841" s="14"/>
      <c r="MPJ841" s="14"/>
      <c r="MPK841" s="14"/>
      <c r="MPL841" s="14"/>
      <c r="MPM841" s="14"/>
      <c r="MPN841" s="14"/>
      <c r="MPO841" s="14"/>
      <c r="MPP841" s="14"/>
      <c r="MPQ841" s="14"/>
      <c r="MPR841" s="14"/>
      <c r="MPS841" s="14"/>
      <c r="MPT841" s="14"/>
      <c r="MPU841" s="14"/>
      <c r="MPV841" s="14"/>
      <c r="MPW841" s="14"/>
      <c r="MPX841" s="14"/>
      <c r="MPY841" s="14"/>
      <c r="MPZ841" s="14"/>
      <c r="MQA841" s="14"/>
      <c r="MQB841" s="14"/>
      <c r="MQC841" s="14"/>
      <c r="MQD841" s="14"/>
      <c r="MQE841" s="14"/>
      <c r="MQF841" s="14"/>
      <c r="MQG841" s="14"/>
      <c r="MQH841" s="14"/>
      <c r="MQI841" s="14"/>
      <c r="MQJ841" s="14"/>
      <c r="MQK841" s="14"/>
      <c r="MQL841" s="14"/>
      <c r="MQM841" s="14"/>
      <c r="MQN841" s="14"/>
      <c r="MQO841" s="14"/>
      <c r="MQP841" s="14"/>
      <c r="MQQ841" s="14"/>
      <c r="MQR841" s="14"/>
      <c r="MQS841" s="14"/>
      <c r="MQT841" s="14"/>
      <c r="MQU841" s="14"/>
      <c r="MQV841" s="14"/>
      <c r="MQW841" s="14"/>
      <c r="MQX841" s="14"/>
      <c r="MQY841" s="14"/>
      <c r="MQZ841" s="14"/>
      <c r="MRA841" s="14"/>
      <c r="MRB841" s="14"/>
      <c r="MRC841" s="14"/>
      <c r="MRD841" s="14"/>
      <c r="MRE841" s="14"/>
      <c r="MRF841" s="14"/>
      <c r="MRG841" s="14"/>
      <c r="MRH841" s="14"/>
      <c r="MRI841" s="14"/>
      <c r="MRJ841" s="14"/>
      <c r="MRK841" s="14"/>
      <c r="MRL841" s="14"/>
      <c r="MRM841" s="14"/>
      <c r="MRN841" s="14"/>
      <c r="MRO841" s="14"/>
      <c r="MRP841" s="14"/>
      <c r="MRQ841" s="14"/>
      <c r="MRR841" s="14"/>
      <c r="MRS841" s="14"/>
      <c r="MRT841" s="14"/>
      <c r="MRU841" s="14"/>
      <c r="MRV841" s="14"/>
      <c r="MRW841" s="14"/>
      <c r="MRX841" s="14"/>
      <c r="MRY841" s="14"/>
      <c r="MRZ841" s="14"/>
      <c r="MSA841" s="14"/>
      <c r="MSB841" s="14"/>
      <c r="MSC841" s="14"/>
      <c r="MSD841" s="14"/>
      <c r="MSE841" s="14"/>
      <c r="MSF841" s="14"/>
      <c r="MSG841" s="14"/>
      <c r="MSH841" s="14"/>
      <c r="MSI841" s="14"/>
      <c r="MSJ841" s="14"/>
      <c r="MSK841" s="14"/>
      <c r="MSL841" s="14"/>
      <c r="MSM841" s="14"/>
      <c r="MSN841" s="14"/>
      <c r="MSO841" s="14"/>
      <c r="MSP841" s="14"/>
      <c r="MSQ841" s="14"/>
      <c r="MSR841" s="14"/>
      <c r="MSS841" s="14"/>
      <c r="MST841" s="14"/>
      <c r="MSU841" s="14"/>
      <c r="MSV841" s="14"/>
      <c r="MSW841" s="14"/>
      <c r="MSX841" s="14"/>
      <c r="MSY841" s="14"/>
      <c r="MSZ841" s="14"/>
      <c r="MTA841" s="14"/>
      <c r="MTB841" s="14"/>
      <c r="MTC841" s="14"/>
      <c r="MTD841" s="14"/>
      <c r="MTE841" s="14"/>
      <c r="MTF841" s="14"/>
      <c r="MTG841" s="14"/>
      <c r="MTH841" s="14"/>
      <c r="MTI841" s="14"/>
      <c r="MTJ841" s="14"/>
      <c r="MTK841" s="14"/>
      <c r="MTL841" s="14"/>
      <c r="MTM841" s="14"/>
      <c r="MTN841" s="14"/>
      <c r="MTO841" s="14"/>
      <c r="MTP841" s="14"/>
      <c r="MTQ841" s="14"/>
      <c r="MTR841" s="14"/>
      <c r="MTS841" s="14"/>
      <c r="MTT841" s="14"/>
      <c r="MTU841" s="14"/>
      <c r="MTV841" s="14"/>
      <c r="MTW841" s="14"/>
      <c r="MTX841" s="14"/>
      <c r="MTY841" s="14"/>
      <c r="MTZ841" s="14"/>
      <c r="MUA841" s="14"/>
      <c r="MUB841" s="14"/>
      <c r="MUC841" s="14"/>
      <c r="MUD841" s="14"/>
      <c r="MUE841" s="14"/>
      <c r="MUF841" s="14"/>
      <c r="MUG841" s="14"/>
      <c r="MUH841" s="14"/>
      <c r="MUI841" s="14"/>
      <c r="MUJ841" s="14"/>
      <c r="MUK841" s="14"/>
      <c r="MUL841" s="14"/>
      <c r="MUM841" s="14"/>
      <c r="MUN841" s="14"/>
      <c r="MUO841" s="14"/>
      <c r="MUP841" s="14"/>
      <c r="MUQ841" s="14"/>
      <c r="MUR841" s="14"/>
      <c r="MUS841" s="14"/>
      <c r="MUT841" s="14"/>
      <c r="MUU841" s="14"/>
      <c r="MUV841" s="14"/>
      <c r="MUW841" s="14"/>
      <c r="MUX841" s="14"/>
      <c r="MUY841" s="14"/>
      <c r="MUZ841" s="14"/>
      <c r="MVA841" s="14"/>
      <c r="MVB841" s="14"/>
      <c r="MVC841" s="14"/>
      <c r="MVD841" s="14"/>
      <c r="MVE841" s="14"/>
      <c r="MVF841" s="14"/>
      <c r="MVG841" s="14"/>
      <c r="MVH841" s="14"/>
      <c r="MVI841" s="14"/>
      <c r="MVJ841" s="14"/>
      <c r="MVK841" s="14"/>
      <c r="MVL841" s="14"/>
      <c r="MVM841" s="14"/>
      <c r="MVN841" s="14"/>
      <c r="MVO841" s="14"/>
      <c r="MVP841" s="14"/>
      <c r="MVQ841" s="14"/>
      <c r="MVR841" s="14"/>
      <c r="MVS841" s="14"/>
      <c r="MVT841" s="14"/>
      <c r="MVU841" s="14"/>
      <c r="MVV841" s="14"/>
      <c r="MVW841" s="14"/>
      <c r="MVX841" s="14"/>
      <c r="MVY841" s="14"/>
      <c r="MVZ841" s="14"/>
      <c r="MWA841" s="14"/>
      <c r="MWB841" s="14"/>
      <c r="MWC841" s="14"/>
      <c r="MWD841" s="14"/>
      <c r="MWE841" s="14"/>
      <c r="MWF841" s="14"/>
      <c r="MWG841" s="14"/>
      <c r="MWH841" s="14"/>
      <c r="MWI841" s="14"/>
      <c r="MWJ841" s="14"/>
      <c r="MWK841" s="14"/>
      <c r="MWL841" s="14"/>
      <c r="MWM841" s="14"/>
      <c r="MWN841" s="14"/>
      <c r="MWO841" s="14"/>
      <c r="MWP841" s="14"/>
      <c r="MWQ841" s="14"/>
      <c r="MWR841" s="14"/>
      <c r="MWS841" s="14"/>
      <c r="MWT841" s="14"/>
      <c r="MWU841" s="14"/>
      <c r="MWV841" s="14"/>
      <c r="MWW841" s="14"/>
      <c r="MWX841" s="14"/>
      <c r="MWY841" s="14"/>
      <c r="MWZ841" s="14"/>
      <c r="MXA841" s="14"/>
      <c r="MXB841" s="14"/>
      <c r="MXC841" s="14"/>
      <c r="MXD841" s="14"/>
      <c r="MXE841" s="14"/>
      <c r="MXF841" s="14"/>
      <c r="MXG841" s="14"/>
      <c r="MXH841" s="14"/>
      <c r="MXI841" s="14"/>
      <c r="MXJ841" s="14"/>
      <c r="MXK841" s="14"/>
      <c r="MXL841" s="14"/>
      <c r="MXM841" s="14"/>
      <c r="MXN841" s="14"/>
      <c r="MXO841" s="14"/>
      <c r="MXP841" s="14"/>
      <c r="MXQ841" s="14"/>
      <c r="MXR841" s="14"/>
      <c r="MXS841" s="14"/>
      <c r="MXT841" s="14"/>
      <c r="MXU841" s="14"/>
      <c r="MXV841" s="14"/>
      <c r="MXW841" s="14"/>
      <c r="MXX841" s="14"/>
      <c r="MXY841" s="14"/>
      <c r="MXZ841" s="14"/>
      <c r="MYA841" s="14"/>
      <c r="MYB841" s="14"/>
      <c r="MYC841" s="14"/>
      <c r="MYD841" s="14"/>
      <c r="MYE841" s="14"/>
      <c r="MYF841" s="14"/>
      <c r="MYG841" s="14"/>
      <c r="MYH841" s="14"/>
      <c r="MYI841" s="14"/>
      <c r="MYJ841" s="14"/>
      <c r="MYK841" s="14"/>
      <c r="MYL841" s="14"/>
      <c r="MYM841" s="14"/>
      <c r="MYN841" s="14"/>
      <c r="MYO841" s="14"/>
      <c r="MYP841" s="14"/>
      <c r="MYQ841" s="14"/>
      <c r="MYR841" s="14"/>
      <c r="MYS841" s="14"/>
      <c r="MYT841" s="14"/>
      <c r="MYU841" s="14"/>
      <c r="MYV841" s="14"/>
      <c r="MYW841" s="14"/>
      <c r="MYX841" s="14"/>
      <c r="MYY841" s="14"/>
      <c r="MYZ841" s="14"/>
      <c r="MZA841" s="14"/>
      <c r="MZB841" s="14"/>
      <c r="MZC841" s="14"/>
      <c r="MZD841" s="14"/>
      <c r="MZE841" s="14"/>
      <c r="MZF841" s="14"/>
      <c r="MZG841" s="14"/>
      <c r="MZH841" s="14"/>
      <c r="MZI841" s="14"/>
      <c r="MZJ841" s="14"/>
      <c r="MZK841" s="14"/>
      <c r="MZL841" s="14"/>
      <c r="MZM841" s="14"/>
      <c r="MZN841" s="14"/>
      <c r="MZO841" s="14"/>
      <c r="MZP841" s="14"/>
      <c r="MZQ841" s="14"/>
      <c r="MZR841" s="14"/>
      <c r="MZS841" s="14"/>
      <c r="MZT841" s="14"/>
      <c r="MZU841" s="14"/>
      <c r="MZV841" s="14"/>
      <c r="MZW841" s="14"/>
      <c r="MZX841" s="14"/>
      <c r="MZY841" s="14"/>
      <c r="MZZ841" s="14"/>
      <c r="NAA841" s="14"/>
      <c r="NAB841" s="14"/>
      <c r="NAC841" s="14"/>
      <c r="NAD841" s="14"/>
      <c r="NAE841" s="14"/>
      <c r="NAF841" s="14"/>
      <c r="NAG841" s="14"/>
      <c r="NAH841" s="14"/>
      <c r="NAI841" s="14"/>
      <c r="NAJ841" s="14"/>
      <c r="NAK841" s="14"/>
      <c r="NAL841" s="14"/>
      <c r="NAM841" s="14"/>
      <c r="NAN841" s="14"/>
      <c r="NAO841" s="14"/>
      <c r="NAP841" s="14"/>
      <c r="NAQ841" s="14"/>
      <c r="NAR841" s="14"/>
      <c r="NAS841" s="14"/>
      <c r="NAT841" s="14"/>
      <c r="NAU841" s="14"/>
      <c r="NAV841" s="14"/>
      <c r="NAW841" s="14"/>
      <c r="NAX841" s="14"/>
      <c r="NAY841" s="14"/>
      <c r="NAZ841" s="14"/>
      <c r="NBA841" s="14"/>
      <c r="NBB841" s="14"/>
      <c r="NBC841" s="14"/>
      <c r="NBD841" s="14"/>
      <c r="NBE841" s="14"/>
      <c r="NBF841" s="14"/>
      <c r="NBG841" s="14"/>
      <c r="NBH841" s="14"/>
      <c r="NBI841" s="14"/>
      <c r="NBJ841" s="14"/>
      <c r="NBK841" s="14"/>
      <c r="NBL841" s="14"/>
      <c r="NBM841" s="14"/>
      <c r="NBN841" s="14"/>
      <c r="NBO841" s="14"/>
      <c r="NBP841" s="14"/>
      <c r="NBQ841" s="14"/>
      <c r="NBR841" s="14"/>
      <c r="NBS841" s="14"/>
      <c r="NBT841" s="14"/>
      <c r="NBU841" s="14"/>
      <c r="NBV841" s="14"/>
      <c r="NBW841" s="14"/>
      <c r="NBX841" s="14"/>
      <c r="NBY841" s="14"/>
      <c r="NBZ841" s="14"/>
      <c r="NCA841" s="14"/>
      <c r="NCB841" s="14"/>
      <c r="NCC841" s="14"/>
      <c r="NCD841" s="14"/>
      <c r="NCE841" s="14"/>
      <c r="NCF841" s="14"/>
      <c r="NCG841" s="14"/>
      <c r="NCH841" s="14"/>
      <c r="NCI841" s="14"/>
      <c r="NCJ841" s="14"/>
      <c r="NCK841" s="14"/>
      <c r="NCL841" s="14"/>
      <c r="NCM841" s="14"/>
      <c r="NCN841" s="14"/>
      <c r="NCO841" s="14"/>
      <c r="NCP841" s="14"/>
      <c r="NCQ841" s="14"/>
      <c r="NCR841" s="14"/>
      <c r="NCS841" s="14"/>
      <c r="NCT841" s="14"/>
      <c r="NCU841" s="14"/>
      <c r="NCV841" s="14"/>
      <c r="NCW841" s="14"/>
      <c r="NCX841" s="14"/>
      <c r="NCY841" s="14"/>
      <c r="NCZ841" s="14"/>
      <c r="NDA841" s="14"/>
      <c r="NDB841" s="14"/>
      <c r="NDC841" s="14"/>
      <c r="NDD841" s="14"/>
      <c r="NDE841" s="14"/>
      <c r="NDF841" s="14"/>
      <c r="NDG841" s="14"/>
      <c r="NDH841" s="14"/>
      <c r="NDI841" s="14"/>
      <c r="NDJ841" s="14"/>
      <c r="NDK841" s="14"/>
      <c r="NDL841" s="14"/>
      <c r="NDM841" s="14"/>
      <c r="NDN841" s="14"/>
      <c r="NDO841" s="14"/>
      <c r="NDP841" s="14"/>
      <c r="NDQ841" s="14"/>
      <c r="NDR841" s="14"/>
      <c r="NDS841" s="14"/>
      <c r="NDT841" s="14"/>
      <c r="NDU841" s="14"/>
      <c r="NDV841" s="14"/>
      <c r="NDW841" s="14"/>
      <c r="NDX841" s="14"/>
      <c r="NDY841" s="14"/>
      <c r="NDZ841" s="14"/>
      <c r="NEA841" s="14"/>
      <c r="NEB841" s="14"/>
      <c r="NEC841" s="14"/>
      <c r="NED841" s="14"/>
      <c r="NEE841" s="14"/>
      <c r="NEF841" s="14"/>
      <c r="NEG841" s="14"/>
      <c r="NEH841" s="14"/>
      <c r="NEI841" s="14"/>
      <c r="NEJ841" s="14"/>
      <c r="NEK841" s="14"/>
      <c r="NEL841" s="14"/>
      <c r="NEM841" s="14"/>
      <c r="NEN841" s="14"/>
      <c r="NEO841" s="14"/>
      <c r="NEP841" s="14"/>
      <c r="NEQ841" s="14"/>
      <c r="NER841" s="14"/>
      <c r="NES841" s="14"/>
      <c r="NET841" s="14"/>
      <c r="NEU841" s="14"/>
      <c r="NEV841" s="14"/>
      <c r="NEW841" s="14"/>
      <c r="NEX841" s="14"/>
      <c r="NEY841" s="14"/>
      <c r="NEZ841" s="14"/>
      <c r="NFA841" s="14"/>
      <c r="NFB841" s="14"/>
      <c r="NFC841" s="14"/>
      <c r="NFD841" s="14"/>
      <c r="NFE841" s="14"/>
      <c r="NFF841" s="14"/>
      <c r="NFG841" s="14"/>
      <c r="NFH841" s="14"/>
      <c r="NFI841" s="14"/>
      <c r="NFJ841" s="14"/>
      <c r="NFK841" s="14"/>
      <c r="NFL841" s="14"/>
      <c r="NFM841" s="14"/>
      <c r="NFN841" s="14"/>
      <c r="NFO841" s="14"/>
      <c r="NFP841" s="14"/>
      <c r="NFQ841" s="14"/>
      <c r="NFR841" s="14"/>
      <c r="NFS841" s="14"/>
      <c r="NFT841" s="14"/>
      <c r="NFU841" s="14"/>
      <c r="NFV841" s="14"/>
      <c r="NFW841" s="14"/>
      <c r="NFX841" s="14"/>
      <c r="NFY841" s="14"/>
      <c r="NFZ841" s="14"/>
      <c r="NGA841" s="14"/>
      <c r="NGB841" s="14"/>
      <c r="NGC841" s="14"/>
      <c r="NGD841" s="14"/>
      <c r="NGE841" s="14"/>
      <c r="NGF841" s="14"/>
      <c r="NGG841" s="14"/>
      <c r="NGH841" s="14"/>
      <c r="NGI841" s="14"/>
      <c r="NGJ841" s="14"/>
      <c r="NGK841" s="14"/>
      <c r="NGL841" s="14"/>
      <c r="NGM841" s="14"/>
      <c r="NGN841" s="14"/>
      <c r="NGO841" s="14"/>
      <c r="NGP841" s="14"/>
      <c r="NGQ841" s="14"/>
      <c r="NGR841" s="14"/>
      <c r="NGS841" s="14"/>
      <c r="NGT841" s="14"/>
      <c r="NGU841" s="14"/>
      <c r="NGV841" s="14"/>
      <c r="NGW841" s="14"/>
      <c r="NGX841" s="14"/>
      <c r="NGY841" s="14"/>
      <c r="NGZ841" s="14"/>
      <c r="NHA841" s="14"/>
      <c r="NHB841" s="14"/>
      <c r="NHC841" s="14"/>
      <c r="NHD841" s="14"/>
      <c r="NHE841" s="14"/>
      <c r="NHF841" s="14"/>
      <c r="NHG841" s="14"/>
      <c r="NHH841" s="14"/>
      <c r="NHI841" s="14"/>
      <c r="NHJ841" s="14"/>
      <c r="NHK841" s="14"/>
      <c r="NHL841" s="14"/>
      <c r="NHM841" s="14"/>
      <c r="NHN841" s="14"/>
      <c r="NHO841" s="14"/>
      <c r="NHP841" s="14"/>
      <c r="NHQ841" s="14"/>
      <c r="NHR841" s="14"/>
      <c r="NHS841" s="14"/>
      <c r="NHT841" s="14"/>
      <c r="NHU841" s="14"/>
      <c r="NHV841" s="14"/>
      <c r="NHW841" s="14"/>
      <c r="NHX841" s="14"/>
      <c r="NHY841" s="14"/>
      <c r="NHZ841" s="14"/>
      <c r="NIA841" s="14"/>
      <c r="NIB841" s="14"/>
      <c r="NIC841" s="14"/>
      <c r="NID841" s="14"/>
      <c r="NIE841" s="14"/>
      <c r="NIF841" s="14"/>
      <c r="NIG841" s="14"/>
      <c r="NIH841" s="14"/>
      <c r="NII841" s="14"/>
      <c r="NIJ841" s="14"/>
      <c r="NIK841" s="14"/>
      <c r="NIL841" s="14"/>
      <c r="NIM841" s="14"/>
      <c r="NIN841" s="14"/>
      <c r="NIO841" s="14"/>
      <c r="NIP841" s="14"/>
      <c r="NIQ841" s="14"/>
      <c r="NIR841" s="14"/>
      <c r="NIS841" s="14"/>
      <c r="NIT841" s="14"/>
      <c r="NIU841" s="14"/>
      <c r="NIV841" s="14"/>
      <c r="NIW841" s="14"/>
      <c r="NIX841" s="14"/>
      <c r="NIY841" s="14"/>
      <c r="NIZ841" s="14"/>
      <c r="NJA841" s="14"/>
      <c r="NJB841" s="14"/>
      <c r="NJC841" s="14"/>
      <c r="NJD841" s="14"/>
      <c r="NJE841" s="14"/>
      <c r="NJF841" s="14"/>
      <c r="NJG841" s="14"/>
      <c r="NJH841" s="14"/>
      <c r="NJI841" s="14"/>
      <c r="NJJ841" s="14"/>
      <c r="NJK841" s="14"/>
      <c r="NJL841" s="14"/>
      <c r="NJM841" s="14"/>
      <c r="NJN841" s="14"/>
      <c r="NJO841" s="14"/>
      <c r="NJP841" s="14"/>
      <c r="NJQ841" s="14"/>
      <c r="NJR841" s="14"/>
      <c r="NJS841" s="14"/>
      <c r="NJT841" s="14"/>
      <c r="NJU841" s="14"/>
      <c r="NJV841" s="14"/>
      <c r="NJW841" s="14"/>
      <c r="NJX841" s="14"/>
      <c r="NJY841" s="14"/>
      <c r="NJZ841" s="14"/>
      <c r="NKA841" s="14"/>
      <c r="NKB841" s="14"/>
      <c r="NKC841" s="14"/>
      <c r="NKD841" s="14"/>
      <c r="NKE841" s="14"/>
      <c r="NKF841" s="14"/>
      <c r="NKG841" s="14"/>
      <c r="NKH841" s="14"/>
      <c r="NKI841" s="14"/>
      <c r="NKJ841" s="14"/>
      <c r="NKK841" s="14"/>
      <c r="NKL841" s="14"/>
      <c r="NKM841" s="14"/>
      <c r="NKN841" s="14"/>
      <c r="NKO841" s="14"/>
      <c r="NKP841" s="14"/>
      <c r="NKQ841" s="14"/>
      <c r="NKR841" s="14"/>
      <c r="NKS841" s="14"/>
      <c r="NKT841" s="14"/>
      <c r="NKU841" s="14"/>
      <c r="NKV841" s="14"/>
      <c r="NKW841" s="14"/>
      <c r="NKX841" s="14"/>
      <c r="NKY841" s="14"/>
      <c r="NKZ841" s="14"/>
      <c r="NLA841" s="14"/>
      <c r="NLB841" s="14"/>
      <c r="NLC841" s="14"/>
      <c r="NLD841" s="14"/>
      <c r="NLE841" s="14"/>
      <c r="NLF841" s="14"/>
      <c r="NLG841" s="14"/>
      <c r="NLH841" s="14"/>
      <c r="NLI841" s="14"/>
      <c r="NLJ841" s="14"/>
      <c r="NLK841" s="14"/>
      <c r="NLL841" s="14"/>
      <c r="NLM841" s="14"/>
      <c r="NLN841" s="14"/>
      <c r="NLO841" s="14"/>
      <c r="NLP841" s="14"/>
      <c r="NLQ841" s="14"/>
      <c r="NLR841" s="14"/>
      <c r="NLS841" s="14"/>
      <c r="NLT841" s="14"/>
      <c r="NLU841" s="14"/>
      <c r="NLV841" s="14"/>
      <c r="NLW841" s="14"/>
      <c r="NLX841" s="14"/>
      <c r="NLY841" s="14"/>
      <c r="NLZ841" s="14"/>
      <c r="NMA841" s="14"/>
      <c r="NMB841" s="14"/>
      <c r="NMC841" s="14"/>
      <c r="NMD841" s="14"/>
      <c r="NME841" s="14"/>
      <c r="NMF841" s="14"/>
      <c r="NMG841" s="14"/>
      <c r="NMH841" s="14"/>
      <c r="NMI841" s="14"/>
      <c r="NMJ841" s="14"/>
      <c r="NMK841" s="14"/>
      <c r="NML841" s="14"/>
      <c r="NMM841" s="14"/>
      <c r="NMN841" s="14"/>
      <c r="NMO841" s="14"/>
      <c r="NMP841" s="14"/>
      <c r="NMQ841" s="14"/>
      <c r="NMR841" s="14"/>
      <c r="NMS841" s="14"/>
      <c r="NMT841" s="14"/>
      <c r="NMU841" s="14"/>
      <c r="NMV841" s="14"/>
      <c r="NMW841" s="14"/>
      <c r="NMX841" s="14"/>
      <c r="NMY841" s="14"/>
      <c r="NMZ841" s="14"/>
      <c r="NNA841" s="14"/>
      <c r="NNB841" s="14"/>
      <c r="NNC841" s="14"/>
      <c r="NND841" s="14"/>
      <c r="NNE841" s="14"/>
      <c r="NNF841" s="14"/>
      <c r="NNG841" s="14"/>
      <c r="NNH841" s="14"/>
      <c r="NNI841" s="14"/>
      <c r="NNJ841" s="14"/>
      <c r="NNK841" s="14"/>
      <c r="NNL841" s="14"/>
      <c r="NNM841" s="14"/>
      <c r="NNN841" s="14"/>
      <c r="NNO841" s="14"/>
      <c r="NNP841" s="14"/>
      <c r="NNQ841" s="14"/>
      <c r="NNR841" s="14"/>
      <c r="NNS841" s="14"/>
      <c r="NNT841" s="14"/>
      <c r="NNU841" s="14"/>
      <c r="NNV841" s="14"/>
      <c r="NNW841" s="14"/>
      <c r="NNX841" s="14"/>
      <c r="NNY841" s="14"/>
      <c r="NNZ841" s="14"/>
      <c r="NOA841" s="14"/>
      <c r="NOB841" s="14"/>
      <c r="NOC841" s="14"/>
      <c r="NOD841" s="14"/>
      <c r="NOE841" s="14"/>
      <c r="NOF841" s="14"/>
      <c r="NOG841" s="14"/>
      <c r="NOH841" s="14"/>
      <c r="NOI841" s="14"/>
      <c r="NOJ841" s="14"/>
      <c r="NOK841" s="14"/>
      <c r="NOL841" s="14"/>
      <c r="NOM841" s="14"/>
      <c r="NON841" s="14"/>
      <c r="NOO841" s="14"/>
      <c r="NOP841" s="14"/>
      <c r="NOQ841" s="14"/>
      <c r="NOR841" s="14"/>
      <c r="NOS841" s="14"/>
      <c r="NOT841" s="14"/>
      <c r="NOU841" s="14"/>
      <c r="NOV841" s="14"/>
      <c r="NOW841" s="14"/>
      <c r="NOX841" s="14"/>
      <c r="NOY841" s="14"/>
      <c r="NOZ841" s="14"/>
      <c r="NPA841" s="14"/>
      <c r="NPB841" s="14"/>
      <c r="NPC841" s="14"/>
      <c r="NPD841" s="14"/>
      <c r="NPE841" s="14"/>
      <c r="NPF841" s="14"/>
      <c r="NPG841" s="14"/>
      <c r="NPH841" s="14"/>
      <c r="NPI841" s="14"/>
      <c r="NPJ841" s="14"/>
      <c r="NPK841" s="14"/>
      <c r="NPL841" s="14"/>
      <c r="NPM841" s="14"/>
      <c r="NPN841" s="14"/>
      <c r="NPO841" s="14"/>
      <c r="NPP841" s="14"/>
      <c r="NPQ841" s="14"/>
      <c r="NPR841" s="14"/>
      <c r="NPS841" s="14"/>
      <c r="NPT841" s="14"/>
      <c r="NPU841" s="14"/>
      <c r="NPV841" s="14"/>
      <c r="NPW841" s="14"/>
      <c r="NPX841" s="14"/>
      <c r="NPY841" s="14"/>
      <c r="NPZ841" s="14"/>
      <c r="NQA841" s="14"/>
      <c r="NQB841" s="14"/>
      <c r="NQC841" s="14"/>
      <c r="NQD841" s="14"/>
      <c r="NQE841" s="14"/>
      <c r="NQF841" s="14"/>
      <c r="NQG841" s="14"/>
      <c r="NQH841" s="14"/>
      <c r="NQI841" s="14"/>
      <c r="NQJ841" s="14"/>
      <c r="NQK841" s="14"/>
      <c r="NQL841" s="14"/>
      <c r="NQM841" s="14"/>
      <c r="NQN841" s="14"/>
      <c r="NQO841" s="14"/>
      <c r="NQP841" s="14"/>
      <c r="NQQ841" s="14"/>
      <c r="NQR841" s="14"/>
      <c r="NQS841" s="14"/>
      <c r="NQT841" s="14"/>
      <c r="NQU841" s="14"/>
      <c r="NQV841" s="14"/>
      <c r="NQW841" s="14"/>
      <c r="NQX841" s="14"/>
      <c r="NQY841" s="14"/>
      <c r="NQZ841" s="14"/>
      <c r="NRA841" s="14"/>
      <c r="NRB841" s="14"/>
      <c r="NRC841" s="14"/>
      <c r="NRD841" s="14"/>
      <c r="NRE841" s="14"/>
      <c r="NRF841" s="14"/>
      <c r="NRG841" s="14"/>
      <c r="NRH841" s="14"/>
      <c r="NRI841" s="14"/>
      <c r="NRJ841" s="14"/>
      <c r="NRK841" s="14"/>
      <c r="NRL841" s="14"/>
      <c r="NRM841" s="14"/>
      <c r="NRN841" s="14"/>
      <c r="NRO841" s="14"/>
      <c r="NRP841" s="14"/>
      <c r="NRQ841" s="14"/>
      <c r="NRR841" s="14"/>
      <c r="NRS841" s="14"/>
      <c r="NRT841" s="14"/>
      <c r="NRU841" s="14"/>
      <c r="NRV841" s="14"/>
      <c r="NRW841" s="14"/>
      <c r="NRX841" s="14"/>
      <c r="NRY841" s="14"/>
      <c r="NRZ841" s="14"/>
      <c r="NSA841" s="14"/>
      <c r="NSB841" s="14"/>
      <c r="NSC841" s="14"/>
      <c r="NSD841" s="14"/>
      <c r="NSE841" s="14"/>
      <c r="NSF841" s="14"/>
      <c r="NSG841" s="14"/>
      <c r="NSH841" s="14"/>
      <c r="NSI841" s="14"/>
      <c r="NSJ841" s="14"/>
      <c r="NSK841" s="14"/>
      <c r="NSL841" s="14"/>
      <c r="NSM841" s="14"/>
      <c r="NSN841" s="14"/>
      <c r="NSO841" s="14"/>
      <c r="NSP841" s="14"/>
      <c r="NSQ841" s="14"/>
      <c r="NSR841" s="14"/>
      <c r="NSS841" s="14"/>
      <c r="NST841" s="14"/>
      <c r="NSU841" s="14"/>
      <c r="NSV841" s="14"/>
      <c r="NSW841" s="14"/>
      <c r="NSX841" s="14"/>
      <c r="NSY841" s="14"/>
      <c r="NSZ841" s="14"/>
      <c r="NTA841" s="14"/>
      <c r="NTB841" s="14"/>
      <c r="NTC841" s="14"/>
      <c r="NTD841" s="14"/>
      <c r="NTE841" s="14"/>
      <c r="NTF841" s="14"/>
      <c r="NTG841" s="14"/>
      <c r="NTH841" s="14"/>
      <c r="NTI841" s="14"/>
      <c r="NTJ841" s="14"/>
      <c r="NTK841" s="14"/>
      <c r="NTL841" s="14"/>
      <c r="NTM841" s="14"/>
      <c r="NTN841" s="14"/>
      <c r="NTO841" s="14"/>
      <c r="NTP841" s="14"/>
      <c r="NTQ841" s="14"/>
      <c r="NTR841" s="14"/>
      <c r="NTS841" s="14"/>
      <c r="NTT841" s="14"/>
      <c r="NTU841" s="14"/>
      <c r="NTV841" s="14"/>
      <c r="NTW841" s="14"/>
      <c r="NTX841" s="14"/>
      <c r="NTY841" s="14"/>
      <c r="NTZ841" s="14"/>
      <c r="NUA841" s="14"/>
      <c r="NUB841" s="14"/>
      <c r="NUC841" s="14"/>
      <c r="NUD841" s="14"/>
      <c r="NUE841" s="14"/>
      <c r="NUF841" s="14"/>
      <c r="NUG841" s="14"/>
      <c r="NUH841" s="14"/>
      <c r="NUI841" s="14"/>
      <c r="NUJ841" s="14"/>
      <c r="NUK841" s="14"/>
      <c r="NUL841" s="14"/>
      <c r="NUM841" s="14"/>
      <c r="NUN841" s="14"/>
      <c r="NUO841" s="14"/>
      <c r="NUP841" s="14"/>
      <c r="NUQ841" s="14"/>
      <c r="NUR841" s="14"/>
      <c r="NUS841" s="14"/>
      <c r="NUT841" s="14"/>
      <c r="NUU841" s="14"/>
      <c r="NUV841" s="14"/>
      <c r="NUW841" s="14"/>
      <c r="NUX841" s="14"/>
      <c r="NUY841" s="14"/>
      <c r="NUZ841" s="14"/>
      <c r="NVA841" s="14"/>
      <c r="NVB841" s="14"/>
      <c r="NVC841" s="14"/>
      <c r="NVD841" s="14"/>
      <c r="NVE841" s="14"/>
      <c r="NVF841" s="14"/>
      <c r="NVG841" s="14"/>
      <c r="NVH841" s="14"/>
      <c r="NVI841" s="14"/>
      <c r="NVJ841" s="14"/>
      <c r="NVK841" s="14"/>
      <c r="NVL841" s="14"/>
      <c r="NVM841" s="14"/>
      <c r="NVN841" s="14"/>
      <c r="NVO841" s="14"/>
      <c r="NVP841" s="14"/>
      <c r="NVQ841" s="14"/>
      <c r="NVR841" s="14"/>
      <c r="NVS841" s="14"/>
      <c r="NVT841" s="14"/>
      <c r="NVU841" s="14"/>
      <c r="NVV841" s="14"/>
      <c r="NVW841" s="14"/>
      <c r="NVX841" s="14"/>
      <c r="NVY841" s="14"/>
      <c r="NVZ841" s="14"/>
      <c r="NWA841" s="14"/>
      <c r="NWB841" s="14"/>
      <c r="NWC841" s="14"/>
      <c r="NWD841" s="14"/>
      <c r="NWE841" s="14"/>
      <c r="NWF841" s="14"/>
      <c r="NWG841" s="14"/>
      <c r="NWH841" s="14"/>
      <c r="NWI841" s="14"/>
      <c r="NWJ841" s="14"/>
      <c r="NWK841" s="14"/>
      <c r="NWL841" s="14"/>
      <c r="NWM841" s="14"/>
      <c r="NWN841" s="14"/>
      <c r="NWO841" s="14"/>
      <c r="NWP841" s="14"/>
      <c r="NWQ841" s="14"/>
      <c r="NWR841" s="14"/>
      <c r="NWS841" s="14"/>
      <c r="NWT841" s="14"/>
      <c r="NWU841" s="14"/>
      <c r="NWV841" s="14"/>
      <c r="NWW841" s="14"/>
      <c r="NWX841" s="14"/>
      <c r="NWY841" s="14"/>
      <c r="NWZ841" s="14"/>
      <c r="NXA841" s="14"/>
      <c r="NXB841" s="14"/>
      <c r="NXC841" s="14"/>
      <c r="NXD841" s="14"/>
      <c r="NXE841" s="14"/>
      <c r="NXF841" s="14"/>
      <c r="NXG841" s="14"/>
      <c r="NXH841" s="14"/>
      <c r="NXI841" s="14"/>
      <c r="NXJ841" s="14"/>
      <c r="NXK841" s="14"/>
      <c r="NXL841" s="14"/>
      <c r="NXM841" s="14"/>
      <c r="NXN841" s="14"/>
      <c r="NXO841" s="14"/>
      <c r="NXP841" s="14"/>
      <c r="NXQ841" s="14"/>
      <c r="NXR841" s="14"/>
      <c r="NXS841" s="14"/>
      <c r="NXT841" s="14"/>
      <c r="NXU841" s="14"/>
      <c r="NXV841" s="14"/>
      <c r="NXW841" s="14"/>
      <c r="NXX841" s="14"/>
      <c r="NXY841" s="14"/>
      <c r="NXZ841" s="14"/>
      <c r="NYA841" s="14"/>
      <c r="NYB841" s="14"/>
      <c r="NYC841" s="14"/>
      <c r="NYD841" s="14"/>
      <c r="NYE841" s="14"/>
      <c r="NYF841" s="14"/>
      <c r="NYG841" s="14"/>
      <c r="NYH841" s="14"/>
      <c r="NYI841" s="14"/>
      <c r="NYJ841" s="14"/>
      <c r="NYK841" s="14"/>
      <c r="NYL841" s="14"/>
      <c r="NYM841" s="14"/>
      <c r="NYN841" s="14"/>
      <c r="NYO841" s="14"/>
      <c r="NYP841" s="14"/>
      <c r="NYQ841" s="14"/>
      <c r="NYR841" s="14"/>
      <c r="NYS841" s="14"/>
      <c r="NYT841" s="14"/>
      <c r="NYU841" s="14"/>
      <c r="NYV841" s="14"/>
      <c r="NYW841" s="14"/>
      <c r="NYX841" s="14"/>
      <c r="NYY841" s="14"/>
      <c r="NYZ841" s="14"/>
      <c r="NZA841" s="14"/>
      <c r="NZB841" s="14"/>
      <c r="NZC841" s="14"/>
      <c r="NZD841" s="14"/>
      <c r="NZE841" s="14"/>
      <c r="NZF841" s="14"/>
      <c r="NZG841" s="14"/>
      <c r="NZH841" s="14"/>
      <c r="NZI841" s="14"/>
      <c r="NZJ841" s="14"/>
      <c r="NZK841" s="14"/>
      <c r="NZL841" s="14"/>
      <c r="NZM841" s="14"/>
      <c r="NZN841" s="14"/>
      <c r="NZO841" s="14"/>
      <c r="NZP841" s="14"/>
      <c r="NZQ841" s="14"/>
      <c r="NZR841" s="14"/>
      <c r="NZS841" s="14"/>
      <c r="NZT841" s="14"/>
      <c r="NZU841" s="14"/>
      <c r="NZV841" s="14"/>
      <c r="NZW841" s="14"/>
      <c r="NZX841" s="14"/>
      <c r="NZY841" s="14"/>
      <c r="NZZ841" s="14"/>
      <c r="OAA841" s="14"/>
      <c r="OAB841" s="14"/>
      <c r="OAC841" s="14"/>
      <c r="OAD841" s="14"/>
      <c r="OAE841" s="14"/>
      <c r="OAF841" s="14"/>
      <c r="OAG841" s="14"/>
      <c r="OAH841" s="14"/>
      <c r="OAI841" s="14"/>
      <c r="OAJ841" s="14"/>
      <c r="OAK841" s="14"/>
      <c r="OAL841" s="14"/>
      <c r="OAM841" s="14"/>
      <c r="OAN841" s="14"/>
      <c r="OAO841" s="14"/>
      <c r="OAP841" s="14"/>
      <c r="OAQ841" s="14"/>
      <c r="OAR841" s="14"/>
      <c r="OAS841" s="14"/>
      <c r="OAT841" s="14"/>
      <c r="OAU841" s="14"/>
      <c r="OAV841" s="14"/>
      <c r="OAW841" s="14"/>
      <c r="OAX841" s="14"/>
      <c r="OAY841" s="14"/>
      <c r="OAZ841" s="14"/>
      <c r="OBA841" s="14"/>
      <c r="OBB841" s="14"/>
      <c r="OBC841" s="14"/>
      <c r="OBD841" s="14"/>
      <c r="OBE841" s="14"/>
      <c r="OBF841" s="14"/>
      <c r="OBG841" s="14"/>
      <c r="OBH841" s="14"/>
      <c r="OBI841" s="14"/>
      <c r="OBJ841" s="14"/>
      <c r="OBK841" s="14"/>
      <c r="OBL841" s="14"/>
      <c r="OBM841" s="14"/>
      <c r="OBN841" s="14"/>
      <c r="OBO841" s="14"/>
      <c r="OBP841" s="14"/>
      <c r="OBQ841" s="14"/>
      <c r="OBR841" s="14"/>
      <c r="OBS841" s="14"/>
      <c r="OBT841" s="14"/>
      <c r="OBU841" s="14"/>
      <c r="OBV841" s="14"/>
      <c r="OBW841" s="14"/>
      <c r="OBX841" s="14"/>
      <c r="OBY841" s="14"/>
      <c r="OBZ841" s="14"/>
      <c r="OCA841" s="14"/>
      <c r="OCB841" s="14"/>
      <c r="OCC841" s="14"/>
      <c r="OCD841" s="14"/>
      <c r="OCE841" s="14"/>
      <c r="OCF841" s="14"/>
      <c r="OCG841" s="14"/>
      <c r="OCH841" s="14"/>
      <c r="OCI841" s="14"/>
      <c r="OCJ841" s="14"/>
      <c r="OCK841" s="14"/>
      <c r="OCL841" s="14"/>
      <c r="OCM841" s="14"/>
      <c r="OCN841" s="14"/>
      <c r="OCO841" s="14"/>
      <c r="OCP841" s="14"/>
      <c r="OCQ841" s="14"/>
      <c r="OCR841" s="14"/>
      <c r="OCS841" s="14"/>
      <c r="OCT841" s="14"/>
      <c r="OCU841" s="14"/>
      <c r="OCV841" s="14"/>
      <c r="OCW841" s="14"/>
      <c r="OCX841" s="14"/>
      <c r="OCY841" s="14"/>
      <c r="OCZ841" s="14"/>
      <c r="ODA841" s="14"/>
      <c r="ODB841" s="14"/>
      <c r="ODC841" s="14"/>
      <c r="ODD841" s="14"/>
      <c r="ODE841" s="14"/>
      <c r="ODF841" s="14"/>
      <c r="ODG841" s="14"/>
      <c r="ODH841" s="14"/>
      <c r="ODI841" s="14"/>
      <c r="ODJ841" s="14"/>
      <c r="ODK841" s="14"/>
      <c r="ODL841" s="14"/>
      <c r="ODM841" s="14"/>
      <c r="ODN841" s="14"/>
      <c r="ODO841" s="14"/>
      <c r="ODP841" s="14"/>
      <c r="ODQ841" s="14"/>
      <c r="ODR841" s="14"/>
      <c r="ODS841" s="14"/>
      <c r="ODT841" s="14"/>
      <c r="ODU841" s="14"/>
      <c r="ODV841" s="14"/>
      <c r="ODW841" s="14"/>
      <c r="ODX841" s="14"/>
      <c r="ODY841" s="14"/>
      <c r="ODZ841" s="14"/>
      <c r="OEA841" s="14"/>
      <c r="OEB841" s="14"/>
      <c r="OEC841" s="14"/>
      <c r="OED841" s="14"/>
      <c r="OEE841" s="14"/>
      <c r="OEF841" s="14"/>
      <c r="OEG841" s="14"/>
      <c r="OEH841" s="14"/>
      <c r="OEI841" s="14"/>
      <c r="OEJ841" s="14"/>
      <c r="OEK841" s="14"/>
      <c r="OEL841" s="14"/>
      <c r="OEM841" s="14"/>
      <c r="OEN841" s="14"/>
      <c r="OEO841" s="14"/>
      <c r="OEP841" s="14"/>
      <c r="OEQ841" s="14"/>
      <c r="OER841" s="14"/>
      <c r="OES841" s="14"/>
      <c r="OET841" s="14"/>
      <c r="OEU841" s="14"/>
      <c r="OEV841" s="14"/>
      <c r="OEW841" s="14"/>
      <c r="OEX841" s="14"/>
      <c r="OEY841" s="14"/>
      <c r="OEZ841" s="14"/>
      <c r="OFA841" s="14"/>
      <c r="OFB841" s="14"/>
      <c r="OFC841" s="14"/>
      <c r="OFD841" s="14"/>
      <c r="OFE841" s="14"/>
      <c r="OFF841" s="14"/>
      <c r="OFG841" s="14"/>
      <c r="OFH841" s="14"/>
      <c r="OFI841" s="14"/>
      <c r="OFJ841" s="14"/>
      <c r="OFK841" s="14"/>
      <c r="OFL841" s="14"/>
      <c r="OFM841" s="14"/>
      <c r="OFN841" s="14"/>
      <c r="OFO841" s="14"/>
      <c r="OFP841" s="14"/>
      <c r="OFQ841" s="14"/>
      <c r="OFR841" s="14"/>
      <c r="OFS841" s="14"/>
      <c r="OFT841" s="14"/>
      <c r="OFU841" s="14"/>
      <c r="OFV841" s="14"/>
      <c r="OFW841" s="14"/>
      <c r="OFX841" s="14"/>
      <c r="OFY841" s="14"/>
      <c r="OFZ841" s="14"/>
      <c r="OGA841" s="14"/>
      <c r="OGB841" s="14"/>
      <c r="OGC841" s="14"/>
      <c r="OGD841" s="14"/>
      <c r="OGE841" s="14"/>
      <c r="OGF841" s="14"/>
      <c r="OGG841" s="14"/>
      <c r="OGH841" s="14"/>
      <c r="OGI841" s="14"/>
      <c r="OGJ841" s="14"/>
      <c r="OGK841" s="14"/>
      <c r="OGL841" s="14"/>
      <c r="OGM841" s="14"/>
      <c r="OGN841" s="14"/>
      <c r="OGO841" s="14"/>
      <c r="OGP841" s="14"/>
      <c r="OGQ841" s="14"/>
      <c r="OGR841" s="14"/>
      <c r="OGS841" s="14"/>
      <c r="OGT841" s="14"/>
      <c r="OGU841" s="14"/>
      <c r="OGV841" s="14"/>
      <c r="OGW841" s="14"/>
      <c r="OGX841" s="14"/>
      <c r="OGY841" s="14"/>
      <c r="OGZ841" s="14"/>
      <c r="OHA841" s="14"/>
      <c r="OHB841" s="14"/>
      <c r="OHC841" s="14"/>
      <c r="OHD841" s="14"/>
      <c r="OHE841" s="14"/>
      <c r="OHF841" s="14"/>
      <c r="OHG841" s="14"/>
      <c r="OHH841" s="14"/>
      <c r="OHI841" s="14"/>
      <c r="OHJ841" s="14"/>
      <c r="OHK841" s="14"/>
      <c r="OHL841" s="14"/>
      <c r="OHM841" s="14"/>
      <c r="OHN841" s="14"/>
      <c r="OHO841" s="14"/>
      <c r="OHP841" s="14"/>
      <c r="OHQ841" s="14"/>
      <c r="OHR841" s="14"/>
      <c r="OHS841" s="14"/>
      <c r="OHT841" s="14"/>
      <c r="OHU841" s="14"/>
      <c r="OHV841" s="14"/>
      <c r="OHW841" s="14"/>
      <c r="OHX841" s="14"/>
      <c r="OHY841" s="14"/>
      <c r="OHZ841" s="14"/>
      <c r="OIA841" s="14"/>
      <c r="OIB841" s="14"/>
      <c r="OIC841" s="14"/>
      <c r="OID841" s="14"/>
      <c r="OIE841" s="14"/>
      <c r="OIF841" s="14"/>
      <c r="OIG841" s="14"/>
      <c r="OIH841" s="14"/>
      <c r="OII841" s="14"/>
      <c r="OIJ841" s="14"/>
      <c r="OIK841" s="14"/>
      <c r="OIL841" s="14"/>
      <c r="OIM841" s="14"/>
      <c r="OIN841" s="14"/>
      <c r="OIO841" s="14"/>
      <c r="OIP841" s="14"/>
      <c r="OIQ841" s="14"/>
      <c r="OIR841" s="14"/>
      <c r="OIS841" s="14"/>
      <c r="OIT841" s="14"/>
      <c r="OIU841" s="14"/>
      <c r="OIV841" s="14"/>
      <c r="OIW841" s="14"/>
      <c r="OIX841" s="14"/>
      <c r="OIY841" s="14"/>
      <c r="OIZ841" s="14"/>
      <c r="OJA841" s="14"/>
      <c r="OJB841" s="14"/>
      <c r="OJC841" s="14"/>
      <c r="OJD841" s="14"/>
      <c r="OJE841" s="14"/>
      <c r="OJF841" s="14"/>
      <c r="OJG841" s="14"/>
      <c r="OJH841" s="14"/>
      <c r="OJI841" s="14"/>
      <c r="OJJ841" s="14"/>
      <c r="OJK841" s="14"/>
      <c r="OJL841" s="14"/>
      <c r="OJM841" s="14"/>
      <c r="OJN841" s="14"/>
      <c r="OJO841" s="14"/>
      <c r="OJP841" s="14"/>
      <c r="OJQ841" s="14"/>
      <c r="OJR841" s="14"/>
      <c r="OJS841" s="14"/>
      <c r="OJT841" s="14"/>
      <c r="OJU841" s="14"/>
      <c r="OJV841" s="14"/>
      <c r="OJW841" s="14"/>
      <c r="OJX841" s="14"/>
      <c r="OJY841" s="14"/>
      <c r="OJZ841" s="14"/>
      <c r="OKA841" s="14"/>
      <c r="OKB841" s="14"/>
      <c r="OKC841" s="14"/>
      <c r="OKD841" s="14"/>
      <c r="OKE841" s="14"/>
      <c r="OKF841" s="14"/>
      <c r="OKG841" s="14"/>
      <c r="OKH841" s="14"/>
      <c r="OKI841" s="14"/>
      <c r="OKJ841" s="14"/>
      <c r="OKK841" s="14"/>
      <c r="OKL841" s="14"/>
      <c r="OKM841" s="14"/>
      <c r="OKN841" s="14"/>
      <c r="OKO841" s="14"/>
      <c r="OKP841" s="14"/>
      <c r="OKQ841" s="14"/>
      <c r="OKR841" s="14"/>
      <c r="OKS841" s="14"/>
      <c r="OKT841" s="14"/>
      <c r="OKU841" s="14"/>
      <c r="OKV841" s="14"/>
      <c r="OKW841" s="14"/>
      <c r="OKX841" s="14"/>
      <c r="OKY841" s="14"/>
      <c r="OKZ841" s="14"/>
      <c r="OLA841" s="14"/>
      <c r="OLB841" s="14"/>
      <c r="OLC841" s="14"/>
      <c r="OLD841" s="14"/>
      <c r="OLE841" s="14"/>
      <c r="OLF841" s="14"/>
      <c r="OLG841" s="14"/>
      <c r="OLH841" s="14"/>
      <c r="OLI841" s="14"/>
      <c r="OLJ841" s="14"/>
      <c r="OLK841" s="14"/>
      <c r="OLL841" s="14"/>
      <c r="OLM841" s="14"/>
      <c r="OLN841" s="14"/>
      <c r="OLO841" s="14"/>
      <c r="OLP841" s="14"/>
      <c r="OLQ841" s="14"/>
      <c r="OLR841" s="14"/>
      <c r="OLS841" s="14"/>
      <c r="OLT841" s="14"/>
      <c r="OLU841" s="14"/>
      <c r="OLV841" s="14"/>
      <c r="OLW841" s="14"/>
      <c r="OLX841" s="14"/>
      <c r="OLY841" s="14"/>
      <c r="OLZ841" s="14"/>
      <c r="OMA841" s="14"/>
      <c r="OMB841" s="14"/>
      <c r="OMC841" s="14"/>
      <c r="OMD841" s="14"/>
      <c r="OME841" s="14"/>
      <c r="OMF841" s="14"/>
      <c r="OMG841" s="14"/>
      <c r="OMH841" s="14"/>
      <c r="OMI841" s="14"/>
      <c r="OMJ841" s="14"/>
      <c r="OMK841" s="14"/>
      <c r="OML841" s="14"/>
      <c r="OMM841" s="14"/>
      <c r="OMN841" s="14"/>
      <c r="OMO841" s="14"/>
      <c r="OMP841" s="14"/>
      <c r="OMQ841" s="14"/>
      <c r="OMR841" s="14"/>
      <c r="OMS841" s="14"/>
      <c r="OMT841" s="14"/>
      <c r="OMU841" s="14"/>
      <c r="OMV841" s="14"/>
      <c r="OMW841" s="14"/>
      <c r="OMX841" s="14"/>
      <c r="OMY841" s="14"/>
      <c r="OMZ841" s="14"/>
      <c r="ONA841" s="14"/>
      <c r="ONB841" s="14"/>
      <c r="ONC841" s="14"/>
      <c r="OND841" s="14"/>
      <c r="ONE841" s="14"/>
      <c r="ONF841" s="14"/>
      <c r="ONG841" s="14"/>
      <c r="ONH841" s="14"/>
      <c r="ONI841" s="14"/>
      <c r="ONJ841" s="14"/>
      <c r="ONK841" s="14"/>
      <c r="ONL841" s="14"/>
      <c r="ONM841" s="14"/>
      <c r="ONN841" s="14"/>
      <c r="ONO841" s="14"/>
      <c r="ONP841" s="14"/>
      <c r="ONQ841" s="14"/>
      <c r="ONR841" s="14"/>
      <c r="ONS841" s="14"/>
      <c r="ONT841" s="14"/>
      <c r="ONU841" s="14"/>
      <c r="ONV841" s="14"/>
      <c r="ONW841" s="14"/>
      <c r="ONX841" s="14"/>
      <c r="ONY841" s="14"/>
      <c r="ONZ841" s="14"/>
      <c r="OOA841" s="14"/>
      <c r="OOB841" s="14"/>
      <c r="OOC841" s="14"/>
      <c r="OOD841" s="14"/>
      <c r="OOE841" s="14"/>
      <c r="OOF841" s="14"/>
      <c r="OOG841" s="14"/>
      <c r="OOH841" s="14"/>
      <c r="OOI841" s="14"/>
      <c r="OOJ841" s="14"/>
      <c r="OOK841" s="14"/>
      <c r="OOL841" s="14"/>
      <c r="OOM841" s="14"/>
      <c r="OON841" s="14"/>
      <c r="OOO841" s="14"/>
      <c r="OOP841" s="14"/>
      <c r="OOQ841" s="14"/>
      <c r="OOR841" s="14"/>
      <c r="OOS841" s="14"/>
      <c r="OOT841" s="14"/>
      <c r="OOU841" s="14"/>
      <c r="OOV841" s="14"/>
      <c r="OOW841" s="14"/>
      <c r="OOX841" s="14"/>
      <c r="OOY841" s="14"/>
      <c r="OOZ841" s="14"/>
      <c r="OPA841" s="14"/>
      <c r="OPB841" s="14"/>
      <c r="OPC841" s="14"/>
      <c r="OPD841" s="14"/>
      <c r="OPE841" s="14"/>
      <c r="OPF841" s="14"/>
      <c r="OPG841" s="14"/>
      <c r="OPH841" s="14"/>
      <c r="OPI841" s="14"/>
      <c r="OPJ841" s="14"/>
      <c r="OPK841" s="14"/>
      <c r="OPL841" s="14"/>
      <c r="OPM841" s="14"/>
      <c r="OPN841" s="14"/>
      <c r="OPO841" s="14"/>
      <c r="OPP841" s="14"/>
      <c r="OPQ841" s="14"/>
      <c r="OPR841" s="14"/>
      <c r="OPS841" s="14"/>
      <c r="OPT841" s="14"/>
      <c r="OPU841" s="14"/>
      <c r="OPV841" s="14"/>
      <c r="OPW841" s="14"/>
      <c r="OPX841" s="14"/>
      <c r="OPY841" s="14"/>
      <c r="OPZ841" s="14"/>
      <c r="OQA841" s="14"/>
      <c r="OQB841" s="14"/>
      <c r="OQC841" s="14"/>
      <c r="OQD841" s="14"/>
      <c r="OQE841" s="14"/>
      <c r="OQF841" s="14"/>
      <c r="OQG841" s="14"/>
      <c r="OQH841" s="14"/>
      <c r="OQI841" s="14"/>
      <c r="OQJ841" s="14"/>
      <c r="OQK841" s="14"/>
      <c r="OQL841" s="14"/>
      <c r="OQM841" s="14"/>
      <c r="OQN841" s="14"/>
      <c r="OQO841" s="14"/>
      <c r="OQP841" s="14"/>
      <c r="OQQ841" s="14"/>
      <c r="OQR841" s="14"/>
      <c r="OQS841" s="14"/>
      <c r="OQT841" s="14"/>
      <c r="OQU841" s="14"/>
      <c r="OQV841" s="14"/>
      <c r="OQW841" s="14"/>
      <c r="OQX841" s="14"/>
      <c r="OQY841" s="14"/>
      <c r="OQZ841" s="14"/>
      <c r="ORA841" s="14"/>
      <c r="ORB841" s="14"/>
      <c r="ORC841" s="14"/>
      <c r="ORD841" s="14"/>
      <c r="ORE841" s="14"/>
      <c r="ORF841" s="14"/>
      <c r="ORG841" s="14"/>
      <c r="ORH841" s="14"/>
      <c r="ORI841" s="14"/>
      <c r="ORJ841" s="14"/>
      <c r="ORK841" s="14"/>
      <c r="ORL841" s="14"/>
      <c r="ORM841" s="14"/>
      <c r="ORN841" s="14"/>
      <c r="ORO841" s="14"/>
      <c r="ORP841" s="14"/>
      <c r="ORQ841" s="14"/>
      <c r="ORR841" s="14"/>
      <c r="ORS841" s="14"/>
      <c r="ORT841" s="14"/>
      <c r="ORU841" s="14"/>
      <c r="ORV841" s="14"/>
      <c r="ORW841" s="14"/>
      <c r="ORX841" s="14"/>
      <c r="ORY841" s="14"/>
      <c r="ORZ841" s="14"/>
      <c r="OSA841" s="14"/>
      <c r="OSB841" s="14"/>
      <c r="OSC841" s="14"/>
      <c r="OSD841" s="14"/>
      <c r="OSE841" s="14"/>
      <c r="OSF841" s="14"/>
      <c r="OSG841" s="14"/>
      <c r="OSH841" s="14"/>
      <c r="OSI841" s="14"/>
      <c r="OSJ841" s="14"/>
      <c r="OSK841" s="14"/>
      <c r="OSL841" s="14"/>
      <c r="OSM841" s="14"/>
      <c r="OSN841" s="14"/>
      <c r="OSO841" s="14"/>
      <c r="OSP841" s="14"/>
      <c r="OSQ841" s="14"/>
      <c r="OSR841" s="14"/>
      <c r="OSS841" s="14"/>
      <c r="OST841" s="14"/>
      <c r="OSU841" s="14"/>
      <c r="OSV841" s="14"/>
      <c r="OSW841" s="14"/>
      <c r="OSX841" s="14"/>
      <c r="OSY841" s="14"/>
      <c r="OSZ841" s="14"/>
      <c r="OTA841" s="14"/>
      <c r="OTB841" s="14"/>
      <c r="OTC841" s="14"/>
      <c r="OTD841" s="14"/>
      <c r="OTE841" s="14"/>
      <c r="OTF841" s="14"/>
      <c r="OTG841" s="14"/>
      <c r="OTH841" s="14"/>
      <c r="OTI841" s="14"/>
      <c r="OTJ841" s="14"/>
      <c r="OTK841" s="14"/>
      <c r="OTL841" s="14"/>
      <c r="OTM841" s="14"/>
      <c r="OTN841" s="14"/>
      <c r="OTO841" s="14"/>
      <c r="OTP841" s="14"/>
      <c r="OTQ841" s="14"/>
      <c r="OTR841" s="14"/>
      <c r="OTS841" s="14"/>
      <c r="OTT841" s="14"/>
      <c r="OTU841" s="14"/>
      <c r="OTV841" s="14"/>
      <c r="OTW841" s="14"/>
      <c r="OTX841" s="14"/>
      <c r="OTY841" s="14"/>
      <c r="OTZ841" s="14"/>
      <c r="OUA841" s="14"/>
      <c r="OUB841" s="14"/>
      <c r="OUC841" s="14"/>
      <c r="OUD841" s="14"/>
      <c r="OUE841" s="14"/>
      <c r="OUF841" s="14"/>
      <c r="OUG841" s="14"/>
      <c r="OUH841" s="14"/>
      <c r="OUI841" s="14"/>
      <c r="OUJ841" s="14"/>
      <c r="OUK841" s="14"/>
      <c r="OUL841" s="14"/>
      <c r="OUM841" s="14"/>
      <c r="OUN841" s="14"/>
      <c r="OUO841" s="14"/>
      <c r="OUP841" s="14"/>
      <c r="OUQ841" s="14"/>
      <c r="OUR841" s="14"/>
      <c r="OUS841" s="14"/>
      <c r="OUT841" s="14"/>
      <c r="OUU841" s="14"/>
      <c r="OUV841" s="14"/>
      <c r="OUW841" s="14"/>
      <c r="OUX841" s="14"/>
      <c r="OUY841" s="14"/>
      <c r="OUZ841" s="14"/>
      <c r="OVA841" s="14"/>
      <c r="OVB841" s="14"/>
      <c r="OVC841" s="14"/>
      <c r="OVD841" s="14"/>
      <c r="OVE841" s="14"/>
      <c r="OVF841" s="14"/>
      <c r="OVG841" s="14"/>
      <c r="OVH841" s="14"/>
      <c r="OVI841" s="14"/>
      <c r="OVJ841" s="14"/>
      <c r="OVK841" s="14"/>
      <c r="OVL841" s="14"/>
      <c r="OVM841" s="14"/>
      <c r="OVN841" s="14"/>
      <c r="OVO841" s="14"/>
      <c r="OVP841" s="14"/>
      <c r="OVQ841" s="14"/>
      <c r="OVR841" s="14"/>
      <c r="OVS841" s="14"/>
      <c r="OVT841" s="14"/>
      <c r="OVU841" s="14"/>
      <c r="OVV841" s="14"/>
      <c r="OVW841" s="14"/>
      <c r="OVX841" s="14"/>
      <c r="OVY841" s="14"/>
      <c r="OVZ841" s="14"/>
      <c r="OWA841" s="14"/>
      <c r="OWB841" s="14"/>
      <c r="OWC841" s="14"/>
      <c r="OWD841" s="14"/>
      <c r="OWE841" s="14"/>
      <c r="OWF841" s="14"/>
      <c r="OWG841" s="14"/>
      <c r="OWH841" s="14"/>
      <c r="OWI841" s="14"/>
      <c r="OWJ841" s="14"/>
      <c r="OWK841" s="14"/>
      <c r="OWL841" s="14"/>
      <c r="OWM841" s="14"/>
      <c r="OWN841" s="14"/>
      <c r="OWO841" s="14"/>
      <c r="OWP841" s="14"/>
      <c r="OWQ841" s="14"/>
      <c r="OWR841" s="14"/>
      <c r="OWS841" s="14"/>
      <c r="OWT841" s="14"/>
      <c r="OWU841" s="14"/>
      <c r="OWV841" s="14"/>
      <c r="OWW841" s="14"/>
      <c r="OWX841" s="14"/>
      <c r="OWY841" s="14"/>
      <c r="OWZ841" s="14"/>
      <c r="OXA841" s="14"/>
      <c r="OXB841" s="14"/>
      <c r="OXC841" s="14"/>
      <c r="OXD841" s="14"/>
      <c r="OXE841" s="14"/>
      <c r="OXF841" s="14"/>
      <c r="OXG841" s="14"/>
      <c r="OXH841" s="14"/>
      <c r="OXI841" s="14"/>
      <c r="OXJ841" s="14"/>
      <c r="OXK841" s="14"/>
      <c r="OXL841" s="14"/>
      <c r="OXM841" s="14"/>
      <c r="OXN841" s="14"/>
      <c r="OXO841" s="14"/>
      <c r="OXP841" s="14"/>
      <c r="OXQ841" s="14"/>
      <c r="OXR841" s="14"/>
      <c r="OXS841" s="14"/>
      <c r="OXT841" s="14"/>
      <c r="OXU841" s="14"/>
      <c r="OXV841" s="14"/>
      <c r="OXW841" s="14"/>
      <c r="OXX841" s="14"/>
      <c r="OXY841" s="14"/>
      <c r="OXZ841" s="14"/>
      <c r="OYA841" s="14"/>
      <c r="OYB841" s="14"/>
      <c r="OYC841" s="14"/>
      <c r="OYD841" s="14"/>
      <c r="OYE841" s="14"/>
      <c r="OYF841" s="14"/>
      <c r="OYG841" s="14"/>
      <c r="OYH841" s="14"/>
      <c r="OYI841" s="14"/>
      <c r="OYJ841" s="14"/>
      <c r="OYK841" s="14"/>
      <c r="OYL841" s="14"/>
      <c r="OYM841" s="14"/>
      <c r="OYN841" s="14"/>
      <c r="OYO841" s="14"/>
      <c r="OYP841" s="14"/>
      <c r="OYQ841" s="14"/>
      <c r="OYR841" s="14"/>
      <c r="OYS841" s="14"/>
      <c r="OYT841" s="14"/>
      <c r="OYU841" s="14"/>
      <c r="OYV841" s="14"/>
      <c r="OYW841" s="14"/>
      <c r="OYX841" s="14"/>
      <c r="OYY841" s="14"/>
      <c r="OYZ841" s="14"/>
      <c r="OZA841" s="14"/>
      <c r="OZB841" s="14"/>
      <c r="OZC841" s="14"/>
      <c r="OZD841" s="14"/>
      <c r="OZE841" s="14"/>
      <c r="OZF841" s="14"/>
      <c r="OZG841" s="14"/>
      <c r="OZH841" s="14"/>
      <c r="OZI841" s="14"/>
      <c r="OZJ841" s="14"/>
      <c r="OZK841" s="14"/>
      <c r="OZL841" s="14"/>
      <c r="OZM841" s="14"/>
      <c r="OZN841" s="14"/>
      <c r="OZO841" s="14"/>
      <c r="OZP841" s="14"/>
      <c r="OZQ841" s="14"/>
      <c r="OZR841" s="14"/>
      <c r="OZS841" s="14"/>
      <c r="OZT841" s="14"/>
      <c r="OZU841" s="14"/>
      <c r="OZV841" s="14"/>
      <c r="OZW841" s="14"/>
      <c r="OZX841" s="14"/>
      <c r="OZY841" s="14"/>
      <c r="OZZ841" s="14"/>
      <c r="PAA841" s="14"/>
      <c r="PAB841" s="14"/>
      <c r="PAC841" s="14"/>
      <c r="PAD841" s="14"/>
      <c r="PAE841" s="14"/>
      <c r="PAF841" s="14"/>
      <c r="PAG841" s="14"/>
      <c r="PAH841" s="14"/>
      <c r="PAI841" s="14"/>
      <c r="PAJ841" s="14"/>
      <c r="PAK841" s="14"/>
      <c r="PAL841" s="14"/>
      <c r="PAM841" s="14"/>
      <c r="PAN841" s="14"/>
      <c r="PAO841" s="14"/>
      <c r="PAP841" s="14"/>
      <c r="PAQ841" s="14"/>
      <c r="PAR841" s="14"/>
      <c r="PAS841" s="14"/>
      <c r="PAT841" s="14"/>
      <c r="PAU841" s="14"/>
      <c r="PAV841" s="14"/>
      <c r="PAW841" s="14"/>
      <c r="PAX841" s="14"/>
      <c r="PAY841" s="14"/>
      <c r="PAZ841" s="14"/>
      <c r="PBA841" s="14"/>
      <c r="PBB841" s="14"/>
      <c r="PBC841" s="14"/>
      <c r="PBD841" s="14"/>
      <c r="PBE841" s="14"/>
      <c r="PBF841" s="14"/>
      <c r="PBG841" s="14"/>
      <c r="PBH841" s="14"/>
      <c r="PBI841" s="14"/>
      <c r="PBJ841" s="14"/>
      <c r="PBK841" s="14"/>
      <c r="PBL841" s="14"/>
      <c r="PBM841" s="14"/>
      <c r="PBN841" s="14"/>
      <c r="PBO841" s="14"/>
      <c r="PBP841" s="14"/>
      <c r="PBQ841" s="14"/>
      <c r="PBR841" s="14"/>
      <c r="PBS841" s="14"/>
      <c r="PBT841" s="14"/>
      <c r="PBU841" s="14"/>
      <c r="PBV841" s="14"/>
      <c r="PBW841" s="14"/>
      <c r="PBX841" s="14"/>
      <c r="PBY841" s="14"/>
      <c r="PBZ841" s="14"/>
      <c r="PCA841" s="14"/>
      <c r="PCB841" s="14"/>
      <c r="PCC841" s="14"/>
      <c r="PCD841" s="14"/>
      <c r="PCE841" s="14"/>
      <c r="PCF841" s="14"/>
      <c r="PCG841" s="14"/>
      <c r="PCH841" s="14"/>
      <c r="PCI841" s="14"/>
      <c r="PCJ841" s="14"/>
      <c r="PCK841" s="14"/>
      <c r="PCL841" s="14"/>
      <c r="PCM841" s="14"/>
      <c r="PCN841" s="14"/>
      <c r="PCO841" s="14"/>
      <c r="PCP841" s="14"/>
      <c r="PCQ841" s="14"/>
      <c r="PCR841" s="14"/>
      <c r="PCS841" s="14"/>
      <c r="PCT841" s="14"/>
      <c r="PCU841" s="14"/>
      <c r="PCV841" s="14"/>
      <c r="PCW841" s="14"/>
      <c r="PCX841" s="14"/>
      <c r="PCY841" s="14"/>
      <c r="PCZ841" s="14"/>
      <c r="PDA841" s="14"/>
      <c r="PDB841" s="14"/>
      <c r="PDC841" s="14"/>
      <c r="PDD841" s="14"/>
      <c r="PDE841" s="14"/>
      <c r="PDF841" s="14"/>
      <c r="PDG841" s="14"/>
      <c r="PDH841" s="14"/>
      <c r="PDI841" s="14"/>
      <c r="PDJ841" s="14"/>
      <c r="PDK841" s="14"/>
      <c r="PDL841" s="14"/>
      <c r="PDM841" s="14"/>
      <c r="PDN841" s="14"/>
      <c r="PDO841" s="14"/>
      <c r="PDP841" s="14"/>
      <c r="PDQ841" s="14"/>
      <c r="PDR841" s="14"/>
      <c r="PDS841" s="14"/>
      <c r="PDT841" s="14"/>
      <c r="PDU841" s="14"/>
      <c r="PDV841" s="14"/>
      <c r="PDW841" s="14"/>
      <c r="PDX841" s="14"/>
      <c r="PDY841" s="14"/>
      <c r="PDZ841" s="14"/>
      <c r="PEA841" s="14"/>
      <c r="PEB841" s="14"/>
      <c r="PEC841" s="14"/>
      <c r="PED841" s="14"/>
      <c r="PEE841" s="14"/>
      <c r="PEF841" s="14"/>
      <c r="PEG841" s="14"/>
      <c r="PEH841" s="14"/>
      <c r="PEI841" s="14"/>
      <c r="PEJ841" s="14"/>
      <c r="PEK841" s="14"/>
      <c r="PEL841" s="14"/>
      <c r="PEM841" s="14"/>
      <c r="PEN841" s="14"/>
      <c r="PEO841" s="14"/>
      <c r="PEP841" s="14"/>
      <c r="PEQ841" s="14"/>
      <c r="PER841" s="14"/>
      <c r="PES841" s="14"/>
      <c r="PET841" s="14"/>
      <c r="PEU841" s="14"/>
      <c r="PEV841" s="14"/>
      <c r="PEW841" s="14"/>
      <c r="PEX841" s="14"/>
      <c r="PEY841" s="14"/>
      <c r="PEZ841" s="14"/>
      <c r="PFA841" s="14"/>
      <c r="PFB841" s="14"/>
      <c r="PFC841" s="14"/>
      <c r="PFD841" s="14"/>
      <c r="PFE841" s="14"/>
      <c r="PFF841" s="14"/>
      <c r="PFG841" s="14"/>
      <c r="PFH841" s="14"/>
      <c r="PFI841" s="14"/>
      <c r="PFJ841" s="14"/>
      <c r="PFK841" s="14"/>
      <c r="PFL841" s="14"/>
      <c r="PFM841" s="14"/>
      <c r="PFN841" s="14"/>
      <c r="PFO841" s="14"/>
      <c r="PFP841" s="14"/>
      <c r="PFQ841" s="14"/>
      <c r="PFR841" s="14"/>
      <c r="PFS841" s="14"/>
      <c r="PFT841" s="14"/>
      <c r="PFU841" s="14"/>
      <c r="PFV841" s="14"/>
      <c r="PFW841" s="14"/>
      <c r="PFX841" s="14"/>
      <c r="PFY841" s="14"/>
      <c r="PFZ841" s="14"/>
      <c r="PGA841" s="14"/>
      <c r="PGB841" s="14"/>
      <c r="PGC841" s="14"/>
      <c r="PGD841" s="14"/>
      <c r="PGE841" s="14"/>
      <c r="PGF841" s="14"/>
      <c r="PGG841" s="14"/>
      <c r="PGH841" s="14"/>
      <c r="PGI841" s="14"/>
      <c r="PGJ841" s="14"/>
      <c r="PGK841" s="14"/>
      <c r="PGL841" s="14"/>
      <c r="PGM841" s="14"/>
      <c r="PGN841" s="14"/>
      <c r="PGO841" s="14"/>
      <c r="PGP841" s="14"/>
      <c r="PGQ841" s="14"/>
      <c r="PGR841" s="14"/>
      <c r="PGS841" s="14"/>
      <c r="PGT841" s="14"/>
      <c r="PGU841" s="14"/>
      <c r="PGV841" s="14"/>
      <c r="PGW841" s="14"/>
      <c r="PGX841" s="14"/>
      <c r="PGY841" s="14"/>
      <c r="PGZ841" s="14"/>
      <c r="PHA841" s="14"/>
      <c r="PHB841" s="14"/>
      <c r="PHC841" s="14"/>
      <c r="PHD841" s="14"/>
      <c r="PHE841" s="14"/>
      <c r="PHF841" s="14"/>
      <c r="PHG841" s="14"/>
      <c r="PHH841" s="14"/>
      <c r="PHI841" s="14"/>
      <c r="PHJ841" s="14"/>
      <c r="PHK841" s="14"/>
      <c r="PHL841" s="14"/>
      <c r="PHM841" s="14"/>
      <c r="PHN841" s="14"/>
      <c r="PHO841" s="14"/>
      <c r="PHP841" s="14"/>
      <c r="PHQ841" s="14"/>
      <c r="PHR841" s="14"/>
      <c r="PHS841" s="14"/>
      <c r="PHT841" s="14"/>
      <c r="PHU841" s="14"/>
      <c r="PHV841" s="14"/>
      <c r="PHW841" s="14"/>
      <c r="PHX841" s="14"/>
      <c r="PHY841" s="14"/>
      <c r="PHZ841" s="14"/>
      <c r="PIA841" s="14"/>
      <c r="PIB841" s="14"/>
      <c r="PIC841" s="14"/>
      <c r="PID841" s="14"/>
      <c r="PIE841" s="14"/>
      <c r="PIF841" s="14"/>
      <c r="PIG841" s="14"/>
      <c r="PIH841" s="14"/>
      <c r="PII841" s="14"/>
      <c r="PIJ841" s="14"/>
      <c r="PIK841" s="14"/>
      <c r="PIL841" s="14"/>
      <c r="PIM841" s="14"/>
      <c r="PIN841" s="14"/>
      <c r="PIO841" s="14"/>
      <c r="PIP841" s="14"/>
      <c r="PIQ841" s="14"/>
      <c r="PIR841" s="14"/>
      <c r="PIS841" s="14"/>
      <c r="PIT841" s="14"/>
      <c r="PIU841" s="14"/>
      <c r="PIV841" s="14"/>
      <c r="PIW841" s="14"/>
      <c r="PIX841" s="14"/>
      <c r="PIY841" s="14"/>
      <c r="PIZ841" s="14"/>
      <c r="PJA841" s="14"/>
      <c r="PJB841" s="14"/>
      <c r="PJC841" s="14"/>
      <c r="PJD841" s="14"/>
      <c r="PJE841" s="14"/>
      <c r="PJF841" s="14"/>
      <c r="PJG841" s="14"/>
      <c r="PJH841" s="14"/>
      <c r="PJI841" s="14"/>
      <c r="PJJ841" s="14"/>
      <c r="PJK841" s="14"/>
      <c r="PJL841" s="14"/>
      <c r="PJM841" s="14"/>
      <c r="PJN841" s="14"/>
      <c r="PJO841" s="14"/>
      <c r="PJP841" s="14"/>
      <c r="PJQ841" s="14"/>
      <c r="PJR841" s="14"/>
      <c r="PJS841" s="14"/>
      <c r="PJT841" s="14"/>
      <c r="PJU841" s="14"/>
      <c r="PJV841" s="14"/>
      <c r="PJW841" s="14"/>
      <c r="PJX841" s="14"/>
      <c r="PJY841" s="14"/>
      <c r="PJZ841" s="14"/>
      <c r="PKA841" s="14"/>
      <c r="PKB841" s="14"/>
      <c r="PKC841" s="14"/>
      <c r="PKD841" s="14"/>
      <c r="PKE841" s="14"/>
      <c r="PKF841" s="14"/>
      <c r="PKG841" s="14"/>
      <c r="PKH841" s="14"/>
      <c r="PKI841" s="14"/>
      <c r="PKJ841" s="14"/>
      <c r="PKK841" s="14"/>
      <c r="PKL841" s="14"/>
      <c r="PKM841" s="14"/>
      <c r="PKN841" s="14"/>
      <c r="PKO841" s="14"/>
      <c r="PKP841" s="14"/>
      <c r="PKQ841" s="14"/>
      <c r="PKR841" s="14"/>
      <c r="PKS841" s="14"/>
      <c r="PKT841" s="14"/>
      <c r="PKU841" s="14"/>
      <c r="PKV841" s="14"/>
      <c r="PKW841" s="14"/>
      <c r="PKX841" s="14"/>
      <c r="PKY841" s="14"/>
      <c r="PKZ841" s="14"/>
      <c r="PLA841" s="14"/>
      <c r="PLB841" s="14"/>
      <c r="PLC841" s="14"/>
      <c r="PLD841" s="14"/>
      <c r="PLE841" s="14"/>
      <c r="PLF841" s="14"/>
      <c r="PLG841" s="14"/>
      <c r="PLH841" s="14"/>
      <c r="PLI841" s="14"/>
      <c r="PLJ841" s="14"/>
      <c r="PLK841" s="14"/>
      <c r="PLL841" s="14"/>
      <c r="PLM841" s="14"/>
      <c r="PLN841" s="14"/>
      <c r="PLO841" s="14"/>
      <c r="PLP841" s="14"/>
      <c r="PLQ841" s="14"/>
      <c r="PLR841" s="14"/>
      <c r="PLS841" s="14"/>
      <c r="PLT841" s="14"/>
      <c r="PLU841" s="14"/>
      <c r="PLV841" s="14"/>
      <c r="PLW841" s="14"/>
      <c r="PLX841" s="14"/>
      <c r="PLY841" s="14"/>
      <c r="PLZ841" s="14"/>
      <c r="PMA841" s="14"/>
      <c r="PMB841" s="14"/>
      <c r="PMC841" s="14"/>
      <c r="PMD841" s="14"/>
      <c r="PME841" s="14"/>
      <c r="PMF841" s="14"/>
      <c r="PMG841" s="14"/>
      <c r="PMH841" s="14"/>
      <c r="PMI841" s="14"/>
      <c r="PMJ841" s="14"/>
      <c r="PMK841" s="14"/>
      <c r="PML841" s="14"/>
      <c r="PMM841" s="14"/>
      <c r="PMN841" s="14"/>
      <c r="PMO841" s="14"/>
      <c r="PMP841" s="14"/>
      <c r="PMQ841" s="14"/>
      <c r="PMR841" s="14"/>
      <c r="PMS841" s="14"/>
      <c r="PMT841" s="14"/>
      <c r="PMU841" s="14"/>
      <c r="PMV841" s="14"/>
      <c r="PMW841" s="14"/>
      <c r="PMX841" s="14"/>
      <c r="PMY841" s="14"/>
      <c r="PMZ841" s="14"/>
      <c r="PNA841" s="14"/>
      <c r="PNB841" s="14"/>
      <c r="PNC841" s="14"/>
      <c r="PND841" s="14"/>
      <c r="PNE841" s="14"/>
      <c r="PNF841" s="14"/>
      <c r="PNG841" s="14"/>
      <c r="PNH841" s="14"/>
      <c r="PNI841" s="14"/>
      <c r="PNJ841" s="14"/>
      <c r="PNK841" s="14"/>
      <c r="PNL841" s="14"/>
      <c r="PNM841" s="14"/>
      <c r="PNN841" s="14"/>
      <c r="PNO841" s="14"/>
      <c r="PNP841" s="14"/>
      <c r="PNQ841" s="14"/>
      <c r="PNR841" s="14"/>
      <c r="PNS841" s="14"/>
      <c r="PNT841" s="14"/>
      <c r="PNU841" s="14"/>
      <c r="PNV841" s="14"/>
      <c r="PNW841" s="14"/>
      <c r="PNX841" s="14"/>
      <c r="PNY841" s="14"/>
      <c r="PNZ841" s="14"/>
      <c r="POA841" s="14"/>
      <c r="POB841" s="14"/>
      <c r="POC841" s="14"/>
      <c r="POD841" s="14"/>
      <c r="POE841" s="14"/>
      <c r="POF841" s="14"/>
      <c r="POG841" s="14"/>
      <c r="POH841" s="14"/>
      <c r="POI841" s="14"/>
      <c r="POJ841" s="14"/>
      <c r="POK841" s="14"/>
      <c r="POL841" s="14"/>
      <c r="POM841" s="14"/>
      <c r="PON841" s="14"/>
      <c r="POO841" s="14"/>
      <c r="POP841" s="14"/>
      <c r="POQ841" s="14"/>
      <c r="POR841" s="14"/>
      <c r="POS841" s="14"/>
      <c r="POT841" s="14"/>
      <c r="POU841" s="14"/>
      <c r="POV841" s="14"/>
      <c r="POW841" s="14"/>
      <c r="POX841" s="14"/>
      <c r="POY841" s="14"/>
      <c r="POZ841" s="14"/>
      <c r="PPA841" s="14"/>
      <c r="PPB841" s="14"/>
      <c r="PPC841" s="14"/>
      <c r="PPD841" s="14"/>
      <c r="PPE841" s="14"/>
      <c r="PPF841" s="14"/>
      <c r="PPG841" s="14"/>
      <c r="PPH841" s="14"/>
      <c r="PPI841" s="14"/>
      <c r="PPJ841" s="14"/>
      <c r="PPK841" s="14"/>
      <c r="PPL841" s="14"/>
      <c r="PPM841" s="14"/>
      <c r="PPN841" s="14"/>
      <c r="PPO841" s="14"/>
      <c r="PPP841" s="14"/>
      <c r="PPQ841" s="14"/>
      <c r="PPR841" s="14"/>
      <c r="PPS841" s="14"/>
      <c r="PPT841" s="14"/>
      <c r="PPU841" s="14"/>
      <c r="PPV841" s="14"/>
      <c r="PPW841" s="14"/>
      <c r="PPX841" s="14"/>
      <c r="PPY841" s="14"/>
      <c r="PPZ841" s="14"/>
      <c r="PQA841" s="14"/>
      <c r="PQB841" s="14"/>
      <c r="PQC841" s="14"/>
      <c r="PQD841" s="14"/>
      <c r="PQE841" s="14"/>
      <c r="PQF841" s="14"/>
      <c r="PQG841" s="14"/>
      <c r="PQH841" s="14"/>
      <c r="PQI841" s="14"/>
      <c r="PQJ841" s="14"/>
      <c r="PQK841" s="14"/>
      <c r="PQL841" s="14"/>
      <c r="PQM841" s="14"/>
      <c r="PQN841" s="14"/>
      <c r="PQO841" s="14"/>
      <c r="PQP841" s="14"/>
      <c r="PQQ841" s="14"/>
      <c r="PQR841" s="14"/>
      <c r="PQS841" s="14"/>
      <c r="PQT841" s="14"/>
      <c r="PQU841" s="14"/>
      <c r="PQV841" s="14"/>
      <c r="PQW841" s="14"/>
      <c r="PQX841" s="14"/>
      <c r="PQY841" s="14"/>
      <c r="PQZ841" s="14"/>
      <c r="PRA841" s="14"/>
      <c r="PRB841" s="14"/>
      <c r="PRC841" s="14"/>
      <c r="PRD841" s="14"/>
      <c r="PRE841" s="14"/>
      <c r="PRF841" s="14"/>
      <c r="PRG841" s="14"/>
      <c r="PRH841" s="14"/>
      <c r="PRI841" s="14"/>
      <c r="PRJ841" s="14"/>
      <c r="PRK841" s="14"/>
      <c r="PRL841" s="14"/>
      <c r="PRM841" s="14"/>
      <c r="PRN841" s="14"/>
      <c r="PRO841" s="14"/>
      <c r="PRP841" s="14"/>
      <c r="PRQ841" s="14"/>
      <c r="PRR841" s="14"/>
      <c r="PRS841" s="14"/>
      <c r="PRT841" s="14"/>
      <c r="PRU841" s="14"/>
      <c r="PRV841" s="14"/>
      <c r="PRW841" s="14"/>
      <c r="PRX841" s="14"/>
      <c r="PRY841" s="14"/>
      <c r="PRZ841" s="14"/>
      <c r="PSA841" s="14"/>
      <c r="PSB841" s="14"/>
      <c r="PSC841" s="14"/>
      <c r="PSD841" s="14"/>
      <c r="PSE841" s="14"/>
      <c r="PSF841" s="14"/>
      <c r="PSG841" s="14"/>
      <c r="PSH841" s="14"/>
      <c r="PSI841" s="14"/>
      <c r="PSJ841" s="14"/>
      <c r="PSK841" s="14"/>
      <c r="PSL841" s="14"/>
      <c r="PSM841" s="14"/>
      <c r="PSN841" s="14"/>
      <c r="PSO841" s="14"/>
      <c r="PSP841" s="14"/>
      <c r="PSQ841" s="14"/>
      <c r="PSR841" s="14"/>
      <c r="PSS841" s="14"/>
      <c r="PST841" s="14"/>
      <c r="PSU841" s="14"/>
      <c r="PSV841" s="14"/>
      <c r="PSW841" s="14"/>
      <c r="PSX841" s="14"/>
      <c r="PSY841" s="14"/>
      <c r="PSZ841" s="14"/>
      <c r="PTA841" s="14"/>
      <c r="PTB841" s="14"/>
      <c r="PTC841" s="14"/>
      <c r="PTD841" s="14"/>
      <c r="PTE841" s="14"/>
      <c r="PTF841" s="14"/>
      <c r="PTG841" s="14"/>
      <c r="PTH841" s="14"/>
      <c r="PTI841" s="14"/>
      <c r="PTJ841" s="14"/>
      <c r="PTK841" s="14"/>
      <c r="PTL841" s="14"/>
      <c r="PTM841" s="14"/>
      <c r="PTN841" s="14"/>
      <c r="PTO841" s="14"/>
      <c r="PTP841" s="14"/>
      <c r="PTQ841" s="14"/>
      <c r="PTR841" s="14"/>
      <c r="PTS841" s="14"/>
      <c r="PTT841" s="14"/>
      <c r="PTU841" s="14"/>
      <c r="PTV841" s="14"/>
      <c r="PTW841" s="14"/>
      <c r="PTX841" s="14"/>
      <c r="PTY841" s="14"/>
      <c r="PTZ841" s="14"/>
      <c r="PUA841" s="14"/>
      <c r="PUB841" s="14"/>
      <c r="PUC841" s="14"/>
      <c r="PUD841" s="14"/>
      <c r="PUE841" s="14"/>
      <c r="PUF841" s="14"/>
      <c r="PUG841" s="14"/>
      <c r="PUH841" s="14"/>
      <c r="PUI841" s="14"/>
      <c r="PUJ841" s="14"/>
      <c r="PUK841" s="14"/>
      <c r="PUL841" s="14"/>
      <c r="PUM841" s="14"/>
      <c r="PUN841" s="14"/>
      <c r="PUO841" s="14"/>
      <c r="PUP841" s="14"/>
      <c r="PUQ841" s="14"/>
      <c r="PUR841" s="14"/>
      <c r="PUS841" s="14"/>
      <c r="PUT841" s="14"/>
      <c r="PUU841" s="14"/>
      <c r="PUV841" s="14"/>
      <c r="PUW841" s="14"/>
      <c r="PUX841" s="14"/>
      <c r="PUY841" s="14"/>
      <c r="PUZ841" s="14"/>
      <c r="PVA841" s="14"/>
      <c r="PVB841" s="14"/>
      <c r="PVC841" s="14"/>
      <c r="PVD841" s="14"/>
      <c r="PVE841" s="14"/>
      <c r="PVF841" s="14"/>
      <c r="PVG841" s="14"/>
      <c r="PVH841" s="14"/>
      <c r="PVI841" s="14"/>
      <c r="PVJ841" s="14"/>
      <c r="PVK841" s="14"/>
      <c r="PVL841" s="14"/>
      <c r="PVM841" s="14"/>
      <c r="PVN841" s="14"/>
      <c r="PVO841" s="14"/>
      <c r="PVP841" s="14"/>
      <c r="PVQ841" s="14"/>
      <c r="PVR841" s="14"/>
      <c r="PVS841" s="14"/>
      <c r="PVT841" s="14"/>
      <c r="PVU841" s="14"/>
      <c r="PVV841" s="14"/>
      <c r="PVW841" s="14"/>
      <c r="PVX841" s="14"/>
      <c r="PVY841" s="14"/>
      <c r="PVZ841" s="14"/>
      <c r="PWA841" s="14"/>
      <c r="PWB841" s="14"/>
      <c r="PWC841" s="14"/>
      <c r="PWD841" s="14"/>
      <c r="PWE841" s="14"/>
      <c r="PWF841" s="14"/>
      <c r="PWG841" s="14"/>
      <c r="PWH841" s="14"/>
      <c r="PWI841" s="14"/>
      <c r="PWJ841" s="14"/>
      <c r="PWK841" s="14"/>
      <c r="PWL841" s="14"/>
      <c r="PWM841" s="14"/>
      <c r="PWN841" s="14"/>
      <c r="PWO841" s="14"/>
      <c r="PWP841" s="14"/>
      <c r="PWQ841" s="14"/>
      <c r="PWR841" s="14"/>
      <c r="PWS841" s="14"/>
      <c r="PWT841" s="14"/>
      <c r="PWU841" s="14"/>
      <c r="PWV841" s="14"/>
      <c r="PWW841" s="14"/>
      <c r="PWX841" s="14"/>
      <c r="PWY841" s="14"/>
      <c r="PWZ841" s="14"/>
      <c r="PXA841" s="14"/>
      <c r="PXB841" s="14"/>
      <c r="PXC841" s="14"/>
      <c r="PXD841" s="14"/>
      <c r="PXE841" s="14"/>
      <c r="PXF841" s="14"/>
      <c r="PXG841" s="14"/>
      <c r="PXH841" s="14"/>
      <c r="PXI841" s="14"/>
      <c r="PXJ841" s="14"/>
      <c r="PXK841" s="14"/>
      <c r="PXL841" s="14"/>
      <c r="PXM841" s="14"/>
      <c r="PXN841" s="14"/>
      <c r="PXO841" s="14"/>
      <c r="PXP841" s="14"/>
      <c r="PXQ841" s="14"/>
      <c r="PXR841" s="14"/>
      <c r="PXS841" s="14"/>
      <c r="PXT841" s="14"/>
      <c r="PXU841" s="14"/>
      <c r="PXV841" s="14"/>
      <c r="PXW841" s="14"/>
      <c r="PXX841" s="14"/>
      <c r="PXY841" s="14"/>
      <c r="PXZ841" s="14"/>
      <c r="PYA841" s="14"/>
      <c r="PYB841" s="14"/>
      <c r="PYC841" s="14"/>
      <c r="PYD841" s="14"/>
      <c r="PYE841" s="14"/>
      <c r="PYF841" s="14"/>
      <c r="PYG841" s="14"/>
      <c r="PYH841" s="14"/>
      <c r="PYI841" s="14"/>
      <c r="PYJ841" s="14"/>
      <c r="PYK841" s="14"/>
      <c r="PYL841" s="14"/>
      <c r="PYM841" s="14"/>
      <c r="PYN841" s="14"/>
      <c r="PYO841" s="14"/>
      <c r="PYP841" s="14"/>
      <c r="PYQ841" s="14"/>
      <c r="PYR841" s="14"/>
      <c r="PYS841" s="14"/>
      <c r="PYT841" s="14"/>
      <c r="PYU841" s="14"/>
      <c r="PYV841" s="14"/>
      <c r="PYW841" s="14"/>
      <c r="PYX841" s="14"/>
      <c r="PYY841" s="14"/>
      <c r="PYZ841" s="14"/>
      <c r="PZA841" s="14"/>
      <c r="PZB841" s="14"/>
      <c r="PZC841" s="14"/>
      <c r="PZD841" s="14"/>
      <c r="PZE841" s="14"/>
      <c r="PZF841" s="14"/>
      <c r="PZG841" s="14"/>
      <c r="PZH841" s="14"/>
      <c r="PZI841" s="14"/>
      <c r="PZJ841" s="14"/>
      <c r="PZK841" s="14"/>
      <c r="PZL841" s="14"/>
      <c r="PZM841" s="14"/>
      <c r="PZN841" s="14"/>
      <c r="PZO841" s="14"/>
      <c r="PZP841" s="14"/>
      <c r="PZQ841" s="14"/>
      <c r="PZR841" s="14"/>
      <c r="PZS841" s="14"/>
      <c r="PZT841" s="14"/>
      <c r="PZU841" s="14"/>
      <c r="PZV841" s="14"/>
      <c r="PZW841" s="14"/>
      <c r="PZX841" s="14"/>
      <c r="PZY841" s="14"/>
      <c r="PZZ841" s="14"/>
      <c r="QAA841" s="14"/>
      <c r="QAB841" s="14"/>
      <c r="QAC841" s="14"/>
      <c r="QAD841" s="14"/>
      <c r="QAE841" s="14"/>
      <c r="QAF841" s="14"/>
      <c r="QAG841" s="14"/>
      <c r="QAH841" s="14"/>
      <c r="QAI841" s="14"/>
      <c r="QAJ841" s="14"/>
      <c r="QAK841" s="14"/>
      <c r="QAL841" s="14"/>
      <c r="QAM841" s="14"/>
      <c r="QAN841" s="14"/>
      <c r="QAO841" s="14"/>
      <c r="QAP841" s="14"/>
      <c r="QAQ841" s="14"/>
      <c r="QAR841" s="14"/>
      <c r="QAS841" s="14"/>
      <c r="QAT841" s="14"/>
      <c r="QAU841" s="14"/>
      <c r="QAV841" s="14"/>
      <c r="QAW841" s="14"/>
      <c r="QAX841" s="14"/>
      <c r="QAY841" s="14"/>
      <c r="QAZ841" s="14"/>
      <c r="QBA841" s="14"/>
      <c r="QBB841" s="14"/>
      <c r="QBC841" s="14"/>
      <c r="QBD841" s="14"/>
      <c r="QBE841" s="14"/>
      <c r="QBF841" s="14"/>
      <c r="QBG841" s="14"/>
      <c r="QBH841" s="14"/>
      <c r="QBI841" s="14"/>
      <c r="QBJ841" s="14"/>
      <c r="QBK841" s="14"/>
      <c r="QBL841" s="14"/>
      <c r="QBM841" s="14"/>
      <c r="QBN841" s="14"/>
      <c r="QBO841" s="14"/>
      <c r="QBP841" s="14"/>
      <c r="QBQ841" s="14"/>
      <c r="QBR841" s="14"/>
      <c r="QBS841" s="14"/>
      <c r="QBT841" s="14"/>
      <c r="QBU841" s="14"/>
      <c r="QBV841" s="14"/>
      <c r="QBW841" s="14"/>
      <c r="QBX841" s="14"/>
      <c r="QBY841" s="14"/>
      <c r="QBZ841" s="14"/>
      <c r="QCA841" s="14"/>
      <c r="QCB841" s="14"/>
      <c r="QCC841" s="14"/>
      <c r="QCD841" s="14"/>
      <c r="QCE841" s="14"/>
      <c r="QCF841" s="14"/>
      <c r="QCG841" s="14"/>
      <c r="QCH841" s="14"/>
      <c r="QCI841" s="14"/>
      <c r="QCJ841" s="14"/>
      <c r="QCK841" s="14"/>
      <c r="QCL841" s="14"/>
      <c r="QCM841" s="14"/>
      <c r="QCN841" s="14"/>
      <c r="QCO841" s="14"/>
      <c r="QCP841" s="14"/>
      <c r="QCQ841" s="14"/>
      <c r="QCR841" s="14"/>
      <c r="QCS841" s="14"/>
      <c r="QCT841" s="14"/>
      <c r="QCU841" s="14"/>
      <c r="QCV841" s="14"/>
      <c r="QCW841" s="14"/>
      <c r="QCX841" s="14"/>
      <c r="QCY841" s="14"/>
      <c r="QCZ841" s="14"/>
      <c r="QDA841" s="14"/>
      <c r="QDB841" s="14"/>
      <c r="QDC841" s="14"/>
      <c r="QDD841" s="14"/>
      <c r="QDE841" s="14"/>
      <c r="QDF841" s="14"/>
      <c r="QDG841" s="14"/>
      <c r="QDH841" s="14"/>
      <c r="QDI841" s="14"/>
      <c r="QDJ841" s="14"/>
      <c r="QDK841" s="14"/>
      <c r="QDL841" s="14"/>
      <c r="QDM841" s="14"/>
      <c r="QDN841" s="14"/>
      <c r="QDO841" s="14"/>
      <c r="QDP841" s="14"/>
      <c r="QDQ841" s="14"/>
      <c r="QDR841" s="14"/>
      <c r="QDS841" s="14"/>
      <c r="QDT841" s="14"/>
      <c r="QDU841" s="14"/>
      <c r="QDV841" s="14"/>
      <c r="QDW841" s="14"/>
      <c r="QDX841" s="14"/>
      <c r="QDY841" s="14"/>
      <c r="QDZ841" s="14"/>
      <c r="QEA841" s="14"/>
      <c r="QEB841" s="14"/>
      <c r="QEC841" s="14"/>
      <c r="QED841" s="14"/>
      <c r="QEE841" s="14"/>
      <c r="QEF841" s="14"/>
      <c r="QEG841" s="14"/>
      <c r="QEH841" s="14"/>
      <c r="QEI841" s="14"/>
      <c r="QEJ841" s="14"/>
      <c r="QEK841" s="14"/>
      <c r="QEL841" s="14"/>
      <c r="QEM841" s="14"/>
      <c r="QEN841" s="14"/>
      <c r="QEO841" s="14"/>
      <c r="QEP841" s="14"/>
      <c r="QEQ841" s="14"/>
      <c r="QER841" s="14"/>
      <c r="QES841" s="14"/>
      <c r="QET841" s="14"/>
      <c r="QEU841" s="14"/>
      <c r="QEV841" s="14"/>
      <c r="QEW841" s="14"/>
      <c r="QEX841" s="14"/>
      <c r="QEY841" s="14"/>
      <c r="QEZ841" s="14"/>
      <c r="QFA841" s="14"/>
      <c r="QFB841" s="14"/>
      <c r="QFC841" s="14"/>
      <c r="QFD841" s="14"/>
      <c r="QFE841" s="14"/>
      <c r="QFF841" s="14"/>
      <c r="QFG841" s="14"/>
      <c r="QFH841" s="14"/>
      <c r="QFI841" s="14"/>
      <c r="QFJ841" s="14"/>
      <c r="QFK841" s="14"/>
      <c r="QFL841" s="14"/>
      <c r="QFM841" s="14"/>
      <c r="QFN841" s="14"/>
      <c r="QFO841" s="14"/>
      <c r="QFP841" s="14"/>
      <c r="QFQ841" s="14"/>
      <c r="QFR841" s="14"/>
      <c r="QFS841" s="14"/>
      <c r="QFT841" s="14"/>
      <c r="QFU841" s="14"/>
      <c r="QFV841" s="14"/>
      <c r="QFW841" s="14"/>
      <c r="QFX841" s="14"/>
      <c r="QFY841" s="14"/>
      <c r="QFZ841" s="14"/>
      <c r="QGA841" s="14"/>
      <c r="QGB841" s="14"/>
      <c r="QGC841" s="14"/>
      <c r="QGD841" s="14"/>
      <c r="QGE841" s="14"/>
      <c r="QGF841" s="14"/>
      <c r="QGG841" s="14"/>
      <c r="QGH841" s="14"/>
      <c r="QGI841" s="14"/>
      <c r="QGJ841" s="14"/>
      <c r="QGK841" s="14"/>
      <c r="QGL841" s="14"/>
      <c r="QGM841" s="14"/>
      <c r="QGN841" s="14"/>
      <c r="QGO841" s="14"/>
      <c r="QGP841" s="14"/>
      <c r="QGQ841" s="14"/>
      <c r="QGR841" s="14"/>
      <c r="QGS841" s="14"/>
      <c r="QGT841" s="14"/>
      <c r="QGU841" s="14"/>
      <c r="QGV841" s="14"/>
      <c r="QGW841" s="14"/>
      <c r="QGX841" s="14"/>
      <c r="QGY841" s="14"/>
      <c r="QGZ841" s="14"/>
      <c r="QHA841" s="14"/>
      <c r="QHB841" s="14"/>
      <c r="QHC841" s="14"/>
      <c r="QHD841" s="14"/>
      <c r="QHE841" s="14"/>
      <c r="QHF841" s="14"/>
      <c r="QHG841" s="14"/>
      <c r="QHH841" s="14"/>
      <c r="QHI841" s="14"/>
      <c r="QHJ841" s="14"/>
      <c r="QHK841" s="14"/>
      <c r="QHL841" s="14"/>
      <c r="QHM841" s="14"/>
      <c r="QHN841" s="14"/>
      <c r="QHO841" s="14"/>
      <c r="QHP841" s="14"/>
      <c r="QHQ841" s="14"/>
      <c r="QHR841" s="14"/>
      <c r="QHS841" s="14"/>
      <c r="QHT841" s="14"/>
      <c r="QHU841" s="14"/>
      <c r="QHV841" s="14"/>
      <c r="QHW841" s="14"/>
      <c r="QHX841" s="14"/>
      <c r="QHY841" s="14"/>
      <c r="QHZ841" s="14"/>
      <c r="QIA841" s="14"/>
      <c r="QIB841" s="14"/>
      <c r="QIC841" s="14"/>
      <c r="QID841" s="14"/>
      <c r="QIE841" s="14"/>
      <c r="QIF841" s="14"/>
      <c r="QIG841" s="14"/>
      <c r="QIH841" s="14"/>
      <c r="QII841" s="14"/>
      <c r="QIJ841" s="14"/>
      <c r="QIK841" s="14"/>
      <c r="QIL841" s="14"/>
      <c r="QIM841" s="14"/>
      <c r="QIN841" s="14"/>
      <c r="QIO841" s="14"/>
      <c r="QIP841" s="14"/>
      <c r="QIQ841" s="14"/>
      <c r="QIR841" s="14"/>
      <c r="QIS841" s="14"/>
      <c r="QIT841" s="14"/>
      <c r="QIU841" s="14"/>
      <c r="QIV841" s="14"/>
      <c r="QIW841" s="14"/>
      <c r="QIX841" s="14"/>
      <c r="QIY841" s="14"/>
      <c r="QIZ841" s="14"/>
      <c r="QJA841" s="14"/>
      <c r="QJB841" s="14"/>
      <c r="QJC841" s="14"/>
      <c r="QJD841" s="14"/>
      <c r="QJE841" s="14"/>
      <c r="QJF841" s="14"/>
      <c r="QJG841" s="14"/>
      <c r="QJH841" s="14"/>
      <c r="QJI841" s="14"/>
      <c r="QJJ841" s="14"/>
      <c r="QJK841" s="14"/>
      <c r="QJL841" s="14"/>
      <c r="QJM841" s="14"/>
      <c r="QJN841" s="14"/>
      <c r="QJO841" s="14"/>
      <c r="QJP841" s="14"/>
      <c r="QJQ841" s="14"/>
      <c r="QJR841" s="14"/>
      <c r="QJS841" s="14"/>
      <c r="QJT841" s="14"/>
      <c r="QJU841" s="14"/>
      <c r="QJV841" s="14"/>
      <c r="QJW841" s="14"/>
      <c r="QJX841" s="14"/>
      <c r="QJY841" s="14"/>
      <c r="QJZ841" s="14"/>
      <c r="QKA841" s="14"/>
      <c r="QKB841" s="14"/>
      <c r="QKC841" s="14"/>
      <c r="QKD841" s="14"/>
      <c r="QKE841" s="14"/>
      <c r="QKF841" s="14"/>
      <c r="QKG841" s="14"/>
      <c r="QKH841" s="14"/>
      <c r="QKI841" s="14"/>
      <c r="QKJ841" s="14"/>
      <c r="QKK841" s="14"/>
      <c r="QKL841" s="14"/>
      <c r="QKM841" s="14"/>
      <c r="QKN841" s="14"/>
      <c r="QKO841" s="14"/>
      <c r="QKP841" s="14"/>
      <c r="QKQ841" s="14"/>
      <c r="QKR841" s="14"/>
      <c r="QKS841" s="14"/>
      <c r="QKT841" s="14"/>
      <c r="QKU841" s="14"/>
      <c r="QKV841" s="14"/>
      <c r="QKW841" s="14"/>
      <c r="QKX841" s="14"/>
      <c r="QKY841" s="14"/>
      <c r="QKZ841" s="14"/>
      <c r="QLA841" s="14"/>
      <c r="QLB841" s="14"/>
      <c r="QLC841" s="14"/>
      <c r="QLD841" s="14"/>
      <c r="QLE841" s="14"/>
      <c r="QLF841" s="14"/>
      <c r="QLG841" s="14"/>
      <c r="QLH841" s="14"/>
      <c r="QLI841" s="14"/>
      <c r="QLJ841" s="14"/>
      <c r="QLK841" s="14"/>
      <c r="QLL841" s="14"/>
      <c r="QLM841" s="14"/>
      <c r="QLN841" s="14"/>
      <c r="QLO841" s="14"/>
      <c r="QLP841" s="14"/>
      <c r="QLQ841" s="14"/>
      <c r="QLR841" s="14"/>
      <c r="QLS841" s="14"/>
      <c r="QLT841" s="14"/>
      <c r="QLU841" s="14"/>
      <c r="QLV841" s="14"/>
      <c r="QLW841" s="14"/>
      <c r="QLX841" s="14"/>
      <c r="QLY841" s="14"/>
      <c r="QLZ841" s="14"/>
      <c r="QMA841" s="14"/>
      <c r="QMB841" s="14"/>
      <c r="QMC841" s="14"/>
      <c r="QMD841" s="14"/>
      <c r="QME841" s="14"/>
      <c r="QMF841" s="14"/>
      <c r="QMG841" s="14"/>
      <c r="QMH841" s="14"/>
      <c r="QMI841" s="14"/>
      <c r="QMJ841" s="14"/>
      <c r="QMK841" s="14"/>
      <c r="QML841" s="14"/>
      <c r="QMM841" s="14"/>
      <c r="QMN841" s="14"/>
      <c r="QMO841" s="14"/>
      <c r="QMP841" s="14"/>
      <c r="QMQ841" s="14"/>
      <c r="QMR841" s="14"/>
      <c r="QMS841" s="14"/>
      <c r="QMT841" s="14"/>
      <c r="QMU841" s="14"/>
      <c r="QMV841" s="14"/>
      <c r="QMW841" s="14"/>
      <c r="QMX841" s="14"/>
      <c r="QMY841" s="14"/>
      <c r="QMZ841" s="14"/>
      <c r="QNA841" s="14"/>
      <c r="QNB841" s="14"/>
      <c r="QNC841" s="14"/>
      <c r="QND841" s="14"/>
      <c r="QNE841" s="14"/>
      <c r="QNF841" s="14"/>
      <c r="QNG841" s="14"/>
      <c r="QNH841" s="14"/>
      <c r="QNI841" s="14"/>
      <c r="QNJ841" s="14"/>
      <c r="QNK841" s="14"/>
      <c r="QNL841" s="14"/>
      <c r="QNM841" s="14"/>
      <c r="QNN841" s="14"/>
      <c r="QNO841" s="14"/>
      <c r="QNP841" s="14"/>
      <c r="QNQ841" s="14"/>
      <c r="QNR841" s="14"/>
      <c r="QNS841" s="14"/>
      <c r="QNT841" s="14"/>
      <c r="QNU841" s="14"/>
      <c r="QNV841" s="14"/>
      <c r="QNW841" s="14"/>
      <c r="QNX841" s="14"/>
      <c r="QNY841" s="14"/>
      <c r="QNZ841" s="14"/>
      <c r="QOA841" s="14"/>
      <c r="QOB841" s="14"/>
      <c r="QOC841" s="14"/>
      <c r="QOD841" s="14"/>
      <c r="QOE841" s="14"/>
      <c r="QOF841" s="14"/>
      <c r="QOG841" s="14"/>
      <c r="QOH841" s="14"/>
      <c r="QOI841" s="14"/>
      <c r="QOJ841" s="14"/>
      <c r="QOK841" s="14"/>
      <c r="QOL841" s="14"/>
      <c r="QOM841" s="14"/>
      <c r="QON841" s="14"/>
      <c r="QOO841" s="14"/>
      <c r="QOP841" s="14"/>
      <c r="QOQ841" s="14"/>
      <c r="QOR841" s="14"/>
      <c r="QOS841" s="14"/>
      <c r="QOT841" s="14"/>
      <c r="QOU841" s="14"/>
      <c r="QOV841" s="14"/>
      <c r="QOW841" s="14"/>
      <c r="QOX841" s="14"/>
      <c r="QOY841" s="14"/>
      <c r="QOZ841" s="14"/>
      <c r="QPA841" s="14"/>
      <c r="QPB841" s="14"/>
      <c r="QPC841" s="14"/>
      <c r="QPD841" s="14"/>
      <c r="QPE841" s="14"/>
      <c r="QPF841" s="14"/>
      <c r="QPG841" s="14"/>
      <c r="QPH841" s="14"/>
      <c r="QPI841" s="14"/>
      <c r="QPJ841" s="14"/>
      <c r="QPK841" s="14"/>
      <c r="QPL841" s="14"/>
      <c r="QPM841" s="14"/>
      <c r="QPN841" s="14"/>
      <c r="QPO841" s="14"/>
      <c r="QPP841" s="14"/>
      <c r="QPQ841" s="14"/>
      <c r="QPR841" s="14"/>
      <c r="QPS841" s="14"/>
      <c r="QPT841" s="14"/>
      <c r="QPU841" s="14"/>
      <c r="QPV841" s="14"/>
      <c r="QPW841" s="14"/>
      <c r="QPX841" s="14"/>
      <c r="QPY841" s="14"/>
      <c r="QPZ841" s="14"/>
      <c r="QQA841" s="14"/>
      <c r="QQB841" s="14"/>
      <c r="QQC841" s="14"/>
      <c r="QQD841" s="14"/>
      <c r="QQE841" s="14"/>
      <c r="QQF841" s="14"/>
      <c r="QQG841" s="14"/>
      <c r="QQH841" s="14"/>
      <c r="QQI841" s="14"/>
      <c r="QQJ841" s="14"/>
      <c r="QQK841" s="14"/>
      <c r="QQL841" s="14"/>
      <c r="QQM841" s="14"/>
      <c r="QQN841" s="14"/>
      <c r="QQO841" s="14"/>
      <c r="QQP841" s="14"/>
      <c r="QQQ841" s="14"/>
      <c r="QQR841" s="14"/>
      <c r="QQS841" s="14"/>
      <c r="QQT841" s="14"/>
      <c r="QQU841" s="14"/>
      <c r="QQV841" s="14"/>
      <c r="QQW841" s="14"/>
      <c r="QQX841" s="14"/>
      <c r="QQY841" s="14"/>
      <c r="QQZ841" s="14"/>
      <c r="QRA841" s="14"/>
      <c r="QRB841" s="14"/>
      <c r="QRC841" s="14"/>
      <c r="QRD841" s="14"/>
      <c r="QRE841" s="14"/>
      <c r="QRF841" s="14"/>
      <c r="QRG841" s="14"/>
      <c r="QRH841" s="14"/>
      <c r="QRI841" s="14"/>
      <c r="QRJ841" s="14"/>
      <c r="QRK841" s="14"/>
      <c r="QRL841" s="14"/>
      <c r="QRM841" s="14"/>
      <c r="QRN841" s="14"/>
      <c r="QRO841" s="14"/>
      <c r="QRP841" s="14"/>
      <c r="QRQ841" s="14"/>
      <c r="QRR841" s="14"/>
      <c r="QRS841" s="14"/>
      <c r="QRT841" s="14"/>
      <c r="QRU841" s="14"/>
      <c r="QRV841" s="14"/>
      <c r="QRW841" s="14"/>
      <c r="QRX841" s="14"/>
      <c r="QRY841" s="14"/>
      <c r="QRZ841" s="14"/>
      <c r="QSA841" s="14"/>
      <c r="QSB841" s="14"/>
      <c r="QSC841" s="14"/>
      <c r="QSD841" s="14"/>
      <c r="QSE841" s="14"/>
      <c r="QSF841" s="14"/>
      <c r="QSG841" s="14"/>
      <c r="QSH841" s="14"/>
      <c r="QSI841" s="14"/>
      <c r="QSJ841" s="14"/>
      <c r="QSK841" s="14"/>
      <c r="QSL841" s="14"/>
      <c r="QSM841" s="14"/>
      <c r="QSN841" s="14"/>
      <c r="QSO841" s="14"/>
      <c r="QSP841" s="14"/>
      <c r="QSQ841" s="14"/>
      <c r="QSR841" s="14"/>
      <c r="QSS841" s="14"/>
      <c r="QST841" s="14"/>
      <c r="QSU841" s="14"/>
      <c r="QSV841" s="14"/>
      <c r="QSW841" s="14"/>
      <c r="QSX841" s="14"/>
      <c r="QSY841" s="14"/>
      <c r="QSZ841" s="14"/>
      <c r="QTA841" s="14"/>
      <c r="QTB841" s="14"/>
      <c r="QTC841" s="14"/>
      <c r="QTD841" s="14"/>
      <c r="QTE841" s="14"/>
      <c r="QTF841" s="14"/>
      <c r="QTG841" s="14"/>
      <c r="QTH841" s="14"/>
      <c r="QTI841" s="14"/>
      <c r="QTJ841" s="14"/>
      <c r="QTK841" s="14"/>
      <c r="QTL841" s="14"/>
      <c r="QTM841" s="14"/>
      <c r="QTN841" s="14"/>
      <c r="QTO841" s="14"/>
      <c r="QTP841" s="14"/>
      <c r="QTQ841" s="14"/>
      <c r="QTR841" s="14"/>
      <c r="QTS841" s="14"/>
      <c r="QTT841" s="14"/>
      <c r="QTU841" s="14"/>
      <c r="QTV841" s="14"/>
      <c r="QTW841" s="14"/>
      <c r="QTX841" s="14"/>
      <c r="QTY841" s="14"/>
      <c r="QTZ841" s="14"/>
      <c r="QUA841" s="14"/>
      <c r="QUB841" s="14"/>
      <c r="QUC841" s="14"/>
      <c r="QUD841" s="14"/>
      <c r="QUE841" s="14"/>
      <c r="QUF841" s="14"/>
      <c r="QUG841" s="14"/>
      <c r="QUH841" s="14"/>
      <c r="QUI841" s="14"/>
      <c r="QUJ841" s="14"/>
      <c r="QUK841" s="14"/>
      <c r="QUL841" s="14"/>
      <c r="QUM841" s="14"/>
      <c r="QUN841" s="14"/>
      <c r="QUO841" s="14"/>
      <c r="QUP841" s="14"/>
      <c r="QUQ841" s="14"/>
      <c r="QUR841" s="14"/>
      <c r="QUS841" s="14"/>
      <c r="QUT841" s="14"/>
      <c r="QUU841" s="14"/>
      <c r="QUV841" s="14"/>
      <c r="QUW841" s="14"/>
      <c r="QUX841" s="14"/>
      <c r="QUY841" s="14"/>
      <c r="QUZ841" s="14"/>
      <c r="QVA841" s="14"/>
      <c r="QVB841" s="14"/>
      <c r="QVC841" s="14"/>
      <c r="QVD841" s="14"/>
      <c r="QVE841" s="14"/>
      <c r="QVF841" s="14"/>
      <c r="QVG841" s="14"/>
      <c r="QVH841" s="14"/>
      <c r="QVI841" s="14"/>
      <c r="QVJ841" s="14"/>
      <c r="QVK841" s="14"/>
      <c r="QVL841" s="14"/>
      <c r="QVM841" s="14"/>
      <c r="QVN841" s="14"/>
      <c r="QVO841" s="14"/>
      <c r="QVP841" s="14"/>
      <c r="QVQ841" s="14"/>
      <c r="QVR841" s="14"/>
      <c r="QVS841" s="14"/>
      <c r="QVT841" s="14"/>
      <c r="QVU841" s="14"/>
      <c r="QVV841" s="14"/>
      <c r="QVW841" s="14"/>
      <c r="QVX841" s="14"/>
      <c r="QVY841" s="14"/>
      <c r="QVZ841" s="14"/>
      <c r="QWA841" s="14"/>
      <c r="QWB841" s="14"/>
      <c r="QWC841" s="14"/>
      <c r="QWD841" s="14"/>
      <c r="QWE841" s="14"/>
      <c r="QWF841" s="14"/>
      <c r="QWG841" s="14"/>
      <c r="QWH841" s="14"/>
      <c r="QWI841" s="14"/>
      <c r="QWJ841" s="14"/>
      <c r="QWK841" s="14"/>
      <c r="QWL841" s="14"/>
      <c r="QWM841" s="14"/>
      <c r="QWN841" s="14"/>
      <c r="QWO841" s="14"/>
      <c r="QWP841" s="14"/>
      <c r="QWQ841" s="14"/>
      <c r="QWR841" s="14"/>
      <c r="QWS841" s="14"/>
      <c r="QWT841" s="14"/>
      <c r="QWU841" s="14"/>
      <c r="QWV841" s="14"/>
      <c r="QWW841" s="14"/>
      <c r="QWX841" s="14"/>
      <c r="QWY841" s="14"/>
      <c r="QWZ841" s="14"/>
      <c r="QXA841" s="14"/>
      <c r="QXB841" s="14"/>
      <c r="QXC841" s="14"/>
      <c r="QXD841" s="14"/>
      <c r="QXE841" s="14"/>
      <c r="QXF841" s="14"/>
      <c r="QXG841" s="14"/>
      <c r="QXH841" s="14"/>
      <c r="QXI841" s="14"/>
      <c r="QXJ841" s="14"/>
      <c r="QXK841" s="14"/>
      <c r="QXL841" s="14"/>
      <c r="QXM841" s="14"/>
      <c r="QXN841" s="14"/>
      <c r="QXO841" s="14"/>
      <c r="QXP841" s="14"/>
      <c r="QXQ841" s="14"/>
      <c r="QXR841" s="14"/>
      <c r="QXS841" s="14"/>
      <c r="QXT841" s="14"/>
      <c r="QXU841" s="14"/>
      <c r="QXV841" s="14"/>
      <c r="QXW841" s="14"/>
      <c r="QXX841" s="14"/>
      <c r="QXY841" s="14"/>
      <c r="QXZ841" s="14"/>
      <c r="QYA841" s="14"/>
      <c r="QYB841" s="14"/>
      <c r="QYC841" s="14"/>
      <c r="QYD841" s="14"/>
      <c r="QYE841" s="14"/>
      <c r="QYF841" s="14"/>
      <c r="QYG841" s="14"/>
      <c r="QYH841" s="14"/>
      <c r="QYI841" s="14"/>
      <c r="QYJ841" s="14"/>
      <c r="QYK841" s="14"/>
      <c r="QYL841" s="14"/>
      <c r="QYM841" s="14"/>
      <c r="QYN841" s="14"/>
      <c r="QYO841" s="14"/>
      <c r="QYP841" s="14"/>
      <c r="QYQ841" s="14"/>
      <c r="QYR841" s="14"/>
      <c r="QYS841" s="14"/>
      <c r="QYT841" s="14"/>
      <c r="QYU841" s="14"/>
      <c r="QYV841" s="14"/>
      <c r="QYW841" s="14"/>
      <c r="QYX841" s="14"/>
      <c r="QYY841" s="14"/>
      <c r="QYZ841" s="14"/>
      <c r="QZA841" s="14"/>
      <c r="QZB841" s="14"/>
      <c r="QZC841" s="14"/>
      <c r="QZD841" s="14"/>
      <c r="QZE841" s="14"/>
      <c r="QZF841" s="14"/>
      <c r="QZG841" s="14"/>
      <c r="QZH841" s="14"/>
      <c r="QZI841" s="14"/>
      <c r="QZJ841" s="14"/>
      <c r="QZK841" s="14"/>
      <c r="QZL841" s="14"/>
      <c r="QZM841" s="14"/>
      <c r="QZN841" s="14"/>
      <c r="QZO841" s="14"/>
      <c r="QZP841" s="14"/>
      <c r="QZQ841" s="14"/>
      <c r="QZR841" s="14"/>
      <c r="QZS841" s="14"/>
      <c r="QZT841" s="14"/>
      <c r="QZU841" s="14"/>
      <c r="QZV841" s="14"/>
      <c r="QZW841" s="14"/>
      <c r="QZX841" s="14"/>
      <c r="QZY841" s="14"/>
      <c r="QZZ841" s="14"/>
      <c r="RAA841" s="14"/>
      <c r="RAB841" s="14"/>
      <c r="RAC841" s="14"/>
      <c r="RAD841" s="14"/>
      <c r="RAE841" s="14"/>
      <c r="RAF841" s="14"/>
      <c r="RAG841" s="14"/>
      <c r="RAH841" s="14"/>
      <c r="RAI841" s="14"/>
      <c r="RAJ841" s="14"/>
      <c r="RAK841" s="14"/>
      <c r="RAL841" s="14"/>
      <c r="RAM841" s="14"/>
      <c r="RAN841" s="14"/>
      <c r="RAO841" s="14"/>
      <c r="RAP841" s="14"/>
      <c r="RAQ841" s="14"/>
      <c r="RAR841" s="14"/>
      <c r="RAS841" s="14"/>
      <c r="RAT841" s="14"/>
      <c r="RAU841" s="14"/>
      <c r="RAV841" s="14"/>
      <c r="RAW841" s="14"/>
      <c r="RAX841" s="14"/>
      <c r="RAY841" s="14"/>
      <c r="RAZ841" s="14"/>
      <c r="RBA841" s="14"/>
      <c r="RBB841" s="14"/>
      <c r="RBC841" s="14"/>
      <c r="RBD841" s="14"/>
      <c r="RBE841" s="14"/>
      <c r="RBF841" s="14"/>
      <c r="RBG841" s="14"/>
      <c r="RBH841" s="14"/>
      <c r="RBI841" s="14"/>
      <c r="RBJ841" s="14"/>
      <c r="RBK841" s="14"/>
      <c r="RBL841" s="14"/>
      <c r="RBM841" s="14"/>
      <c r="RBN841" s="14"/>
      <c r="RBO841" s="14"/>
      <c r="RBP841" s="14"/>
      <c r="RBQ841" s="14"/>
      <c r="RBR841" s="14"/>
      <c r="RBS841" s="14"/>
      <c r="RBT841" s="14"/>
      <c r="RBU841" s="14"/>
      <c r="RBV841" s="14"/>
      <c r="RBW841" s="14"/>
      <c r="RBX841" s="14"/>
      <c r="RBY841" s="14"/>
      <c r="RBZ841" s="14"/>
      <c r="RCA841" s="14"/>
      <c r="RCB841" s="14"/>
      <c r="RCC841" s="14"/>
      <c r="RCD841" s="14"/>
      <c r="RCE841" s="14"/>
      <c r="RCF841" s="14"/>
      <c r="RCG841" s="14"/>
      <c r="RCH841" s="14"/>
      <c r="RCI841" s="14"/>
      <c r="RCJ841" s="14"/>
      <c r="RCK841" s="14"/>
      <c r="RCL841" s="14"/>
      <c r="RCM841" s="14"/>
      <c r="RCN841" s="14"/>
      <c r="RCO841" s="14"/>
      <c r="RCP841" s="14"/>
      <c r="RCQ841" s="14"/>
      <c r="RCR841" s="14"/>
      <c r="RCS841" s="14"/>
      <c r="RCT841" s="14"/>
      <c r="RCU841" s="14"/>
      <c r="RCV841" s="14"/>
      <c r="RCW841" s="14"/>
      <c r="RCX841" s="14"/>
      <c r="RCY841" s="14"/>
      <c r="RCZ841" s="14"/>
      <c r="RDA841" s="14"/>
      <c r="RDB841" s="14"/>
      <c r="RDC841" s="14"/>
      <c r="RDD841" s="14"/>
      <c r="RDE841" s="14"/>
      <c r="RDF841" s="14"/>
      <c r="RDG841" s="14"/>
      <c r="RDH841" s="14"/>
      <c r="RDI841" s="14"/>
      <c r="RDJ841" s="14"/>
      <c r="RDK841" s="14"/>
      <c r="RDL841" s="14"/>
      <c r="RDM841" s="14"/>
      <c r="RDN841" s="14"/>
      <c r="RDO841" s="14"/>
      <c r="RDP841" s="14"/>
      <c r="RDQ841" s="14"/>
      <c r="RDR841" s="14"/>
      <c r="RDS841" s="14"/>
      <c r="RDT841" s="14"/>
      <c r="RDU841" s="14"/>
      <c r="RDV841" s="14"/>
      <c r="RDW841" s="14"/>
      <c r="RDX841" s="14"/>
      <c r="RDY841" s="14"/>
      <c r="RDZ841" s="14"/>
      <c r="REA841" s="14"/>
      <c r="REB841" s="14"/>
      <c r="REC841" s="14"/>
      <c r="RED841" s="14"/>
      <c r="REE841" s="14"/>
      <c r="REF841" s="14"/>
      <c r="REG841" s="14"/>
      <c r="REH841" s="14"/>
      <c r="REI841" s="14"/>
      <c r="REJ841" s="14"/>
      <c r="REK841" s="14"/>
      <c r="REL841" s="14"/>
      <c r="REM841" s="14"/>
      <c r="REN841" s="14"/>
      <c r="REO841" s="14"/>
      <c r="REP841" s="14"/>
      <c r="REQ841" s="14"/>
      <c r="RER841" s="14"/>
      <c r="RES841" s="14"/>
      <c r="RET841" s="14"/>
      <c r="REU841" s="14"/>
      <c r="REV841" s="14"/>
      <c r="REW841" s="14"/>
      <c r="REX841" s="14"/>
      <c r="REY841" s="14"/>
      <c r="REZ841" s="14"/>
      <c r="RFA841" s="14"/>
      <c r="RFB841" s="14"/>
      <c r="RFC841" s="14"/>
      <c r="RFD841" s="14"/>
      <c r="RFE841" s="14"/>
      <c r="RFF841" s="14"/>
      <c r="RFG841" s="14"/>
      <c r="RFH841" s="14"/>
      <c r="RFI841" s="14"/>
      <c r="RFJ841" s="14"/>
      <c r="RFK841" s="14"/>
      <c r="RFL841" s="14"/>
      <c r="RFM841" s="14"/>
      <c r="RFN841" s="14"/>
      <c r="RFO841" s="14"/>
      <c r="RFP841" s="14"/>
      <c r="RFQ841" s="14"/>
      <c r="RFR841" s="14"/>
      <c r="RFS841" s="14"/>
      <c r="RFT841" s="14"/>
      <c r="RFU841" s="14"/>
      <c r="RFV841" s="14"/>
      <c r="RFW841" s="14"/>
      <c r="RFX841" s="14"/>
      <c r="RFY841" s="14"/>
      <c r="RFZ841" s="14"/>
      <c r="RGA841" s="14"/>
      <c r="RGB841" s="14"/>
      <c r="RGC841" s="14"/>
      <c r="RGD841" s="14"/>
      <c r="RGE841" s="14"/>
      <c r="RGF841" s="14"/>
      <c r="RGG841" s="14"/>
      <c r="RGH841" s="14"/>
      <c r="RGI841" s="14"/>
      <c r="RGJ841" s="14"/>
      <c r="RGK841" s="14"/>
      <c r="RGL841" s="14"/>
      <c r="RGM841" s="14"/>
      <c r="RGN841" s="14"/>
      <c r="RGO841" s="14"/>
      <c r="RGP841" s="14"/>
      <c r="RGQ841" s="14"/>
      <c r="RGR841" s="14"/>
      <c r="RGS841" s="14"/>
      <c r="RGT841" s="14"/>
      <c r="RGU841" s="14"/>
      <c r="RGV841" s="14"/>
      <c r="RGW841" s="14"/>
      <c r="RGX841" s="14"/>
      <c r="RGY841" s="14"/>
      <c r="RGZ841" s="14"/>
      <c r="RHA841" s="14"/>
      <c r="RHB841" s="14"/>
      <c r="RHC841" s="14"/>
      <c r="RHD841" s="14"/>
      <c r="RHE841" s="14"/>
      <c r="RHF841" s="14"/>
      <c r="RHG841" s="14"/>
      <c r="RHH841" s="14"/>
      <c r="RHI841" s="14"/>
      <c r="RHJ841" s="14"/>
      <c r="RHK841" s="14"/>
      <c r="RHL841" s="14"/>
      <c r="RHM841" s="14"/>
      <c r="RHN841" s="14"/>
      <c r="RHO841" s="14"/>
      <c r="RHP841" s="14"/>
      <c r="RHQ841" s="14"/>
      <c r="RHR841" s="14"/>
      <c r="RHS841" s="14"/>
      <c r="RHT841" s="14"/>
      <c r="RHU841" s="14"/>
      <c r="RHV841" s="14"/>
      <c r="RHW841" s="14"/>
      <c r="RHX841" s="14"/>
      <c r="RHY841" s="14"/>
      <c r="RHZ841" s="14"/>
      <c r="RIA841" s="14"/>
      <c r="RIB841" s="14"/>
      <c r="RIC841" s="14"/>
      <c r="RID841" s="14"/>
      <c r="RIE841" s="14"/>
      <c r="RIF841" s="14"/>
      <c r="RIG841" s="14"/>
      <c r="RIH841" s="14"/>
      <c r="RII841" s="14"/>
      <c r="RIJ841" s="14"/>
      <c r="RIK841" s="14"/>
      <c r="RIL841" s="14"/>
      <c r="RIM841" s="14"/>
      <c r="RIN841" s="14"/>
      <c r="RIO841" s="14"/>
      <c r="RIP841" s="14"/>
      <c r="RIQ841" s="14"/>
      <c r="RIR841" s="14"/>
      <c r="RIS841" s="14"/>
      <c r="RIT841" s="14"/>
      <c r="RIU841" s="14"/>
      <c r="RIV841" s="14"/>
      <c r="RIW841" s="14"/>
      <c r="RIX841" s="14"/>
      <c r="RIY841" s="14"/>
      <c r="RIZ841" s="14"/>
      <c r="RJA841" s="14"/>
      <c r="RJB841" s="14"/>
      <c r="RJC841" s="14"/>
      <c r="RJD841" s="14"/>
      <c r="RJE841" s="14"/>
      <c r="RJF841" s="14"/>
      <c r="RJG841" s="14"/>
      <c r="RJH841" s="14"/>
      <c r="RJI841" s="14"/>
      <c r="RJJ841" s="14"/>
      <c r="RJK841" s="14"/>
      <c r="RJL841" s="14"/>
      <c r="RJM841" s="14"/>
      <c r="RJN841" s="14"/>
      <c r="RJO841" s="14"/>
      <c r="RJP841" s="14"/>
      <c r="RJQ841" s="14"/>
      <c r="RJR841" s="14"/>
      <c r="RJS841" s="14"/>
      <c r="RJT841" s="14"/>
      <c r="RJU841" s="14"/>
      <c r="RJV841" s="14"/>
      <c r="RJW841" s="14"/>
      <c r="RJX841" s="14"/>
      <c r="RJY841" s="14"/>
      <c r="RJZ841" s="14"/>
      <c r="RKA841" s="14"/>
      <c r="RKB841" s="14"/>
      <c r="RKC841" s="14"/>
      <c r="RKD841" s="14"/>
      <c r="RKE841" s="14"/>
      <c r="RKF841" s="14"/>
      <c r="RKG841" s="14"/>
      <c r="RKH841" s="14"/>
      <c r="RKI841" s="14"/>
      <c r="RKJ841" s="14"/>
      <c r="RKK841" s="14"/>
      <c r="RKL841" s="14"/>
      <c r="RKM841" s="14"/>
      <c r="RKN841" s="14"/>
      <c r="RKO841" s="14"/>
      <c r="RKP841" s="14"/>
      <c r="RKQ841" s="14"/>
      <c r="RKR841" s="14"/>
      <c r="RKS841" s="14"/>
      <c r="RKT841" s="14"/>
      <c r="RKU841" s="14"/>
      <c r="RKV841" s="14"/>
      <c r="RKW841" s="14"/>
      <c r="RKX841" s="14"/>
      <c r="RKY841" s="14"/>
      <c r="RKZ841" s="14"/>
      <c r="RLA841" s="14"/>
      <c r="RLB841" s="14"/>
      <c r="RLC841" s="14"/>
      <c r="RLD841" s="14"/>
      <c r="RLE841" s="14"/>
      <c r="RLF841" s="14"/>
      <c r="RLG841" s="14"/>
      <c r="RLH841" s="14"/>
      <c r="RLI841" s="14"/>
      <c r="RLJ841" s="14"/>
      <c r="RLK841" s="14"/>
      <c r="RLL841" s="14"/>
      <c r="RLM841" s="14"/>
      <c r="RLN841" s="14"/>
      <c r="RLO841" s="14"/>
      <c r="RLP841" s="14"/>
      <c r="RLQ841" s="14"/>
      <c r="RLR841" s="14"/>
      <c r="RLS841" s="14"/>
      <c r="RLT841" s="14"/>
      <c r="RLU841" s="14"/>
      <c r="RLV841" s="14"/>
      <c r="RLW841" s="14"/>
      <c r="RLX841" s="14"/>
      <c r="RLY841" s="14"/>
      <c r="RLZ841" s="14"/>
      <c r="RMA841" s="14"/>
      <c r="RMB841" s="14"/>
      <c r="RMC841" s="14"/>
      <c r="RMD841" s="14"/>
      <c r="RME841" s="14"/>
      <c r="RMF841" s="14"/>
      <c r="RMG841" s="14"/>
      <c r="RMH841" s="14"/>
      <c r="RMI841" s="14"/>
      <c r="RMJ841" s="14"/>
      <c r="RMK841" s="14"/>
      <c r="RML841" s="14"/>
      <c r="RMM841" s="14"/>
      <c r="RMN841" s="14"/>
      <c r="RMO841" s="14"/>
      <c r="RMP841" s="14"/>
      <c r="RMQ841" s="14"/>
      <c r="RMR841" s="14"/>
      <c r="RMS841" s="14"/>
      <c r="RMT841" s="14"/>
      <c r="RMU841" s="14"/>
      <c r="RMV841" s="14"/>
      <c r="RMW841" s="14"/>
      <c r="RMX841" s="14"/>
      <c r="RMY841" s="14"/>
      <c r="RMZ841" s="14"/>
      <c r="RNA841" s="14"/>
      <c r="RNB841" s="14"/>
      <c r="RNC841" s="14"/>
      <c r="RND841" s="14"/>
      <c r="RNE841" s="14"/>
      <c r="RNF841" s="14"/>
      <c r="RNG841" s="14"/>
      <c r="RNH841" s="14"/>
      <c r="RNI841" s="14"/>
      <c r="RNJ841" s="14"/>
      <c r="RNK841" s="14"/>
      <c r="RNL841" s="14"/>
      <c r="RNM841" s="14"/>
      <c r="RNN841" s="14"/>
      <c r="RNO841" s="14"/>
      <c r="RNP841" s="14"/>
      <c r="RNQ841" s="14"/>
      <c r="RNR841" s="14"/>
      <c r="RNS841" s="14"/>
      <c r="RNT841" s="14"/>
      <c r="RNU841" s="14"/>
      <c r="RNV841" s="14"/>
      <c r="RNW841" s="14"/>
      <c r="RNX841" s="14"/>
      <c r="RNY841" s="14"/>
      <c r="RNZ841" s="14"/>
      <c r="ROA841" s="14"/>
      <c r="ROB841" s="14"/>
      <c r="ROC841" s="14"/>
      <c r="ROD841" s="14"/>
      <c r="ROE841" s="14"/>
      <c r="ROF841" s="14"/>
      <c r="ROG841" s="14"/>
      <c r="ROH841" s="14"/>
      <c r="ROI841" s="14"/>
      <c r="ROJ841" s="14"/>
      <c r="ROK841" s="14"/>
      <c r="ROL841" s="14"/>
      <c r="ROM841" s="14"/>
      <c r="RON841" s="14"/>
      <c r="ROO841" s="14"/>
      <c r="ROP841" s="14"/>
      <c r="ROQ841" s="14"/>
      <c r="ROR841" s="14"/>
      <c r="ROS841" s="14"/>
      <c r="ROT841" s="14"/>
      <c r="ROU841" s="14"/>
      <c r="ROV841" s="14"/>
      <c r="ROW841" s="14"/>
      <c r="ROX841" s="14"/>
      <c r="ROY841" s="14"/>
      <c r="ROZ841" s="14"/>
      <c r="RPA841" s="14"/>
      <c r="RPB841" s="14"/>
      <c r="RPC841" s="14"/>
      <c r="RPD841" s="14"/>
      <c r="RPE841" s="14"/>
      <c r="RPF841" s="14"/>
      <c r="RPG841" s="14"/>
      <c r="RPH841" s="14"/>
      <c r="RPI841" s="14"/>
      <c r="RPJ841" s="14"/>
      <c r="RPK841" s="14"/>
      <c r="RPL841" s="14"/>
      <c r="RPM841" s="14"/>
      <c r="RPN841" s="14"/>
      <c r="RPO841" s="14"/>
      <c r="RPP841" s="14"/>
      <c r="RPQ841" s="14"/>
      <c r="RPR841" s="14"/>
      <c r="RPS841" s="14"/>
      <c r="RPT841" s="14"/>
      <c r="RPU841" s="14"/>
      <c r="RPV841" s="14"/>
      <c r="RPW841" s="14"/>
      <c r="RPX841" s="14"/>
      <c r="RPY841" s="14"/>
      <c r="RPZ841" s="14"/>
      <c r="RQA841" s="14"/>
      <c r="RQB841" s="14"/>
      <c r="RQC841" s="14"/>
      <c r="RQD841" s="14"/>
      <c r="RQE841" s="14"/>
      <c r="RQF841" s="14"/>
      <c r="RQG841" s="14"/>
      <c r="RQH841" s="14"/>
      <c r="RQI841" s="14"/>
      <c r="RQJ841" s="14"/>
      <c r="RQK841" s="14"/>
      <c r="RQL841" s="14"/>
      <c r="RQM841" s="14"/>
      <c r="RQN841" s="14"/>
      <c r="RQO841" s="14"/>
      <c r="RQP841" s="14"/>
      <c r="RQQ841" s="14"/>
      <c r="RQR841" s="14"/>
      <c r="RQS841" s="14"/>
      <c r="RQT841" s="14"/>
      <c r="RQU841" s="14"/>
      <c r="RQV841" s="14"/>
      <c r="RQW841" s="14"/>
      <c r="RQX841" s="14"/>
      <c r="RQY841" s="14"/>
      <c r="RQZ841" s="14"/>
      <c r="RRA841" s="14"/>
      <c r="RRB841" s="14"/>
      <c r="RRC841" s="14"/>
      <c r="RRD841" s="14"/>
      <c r="RRE841" s="14"/>
      <c r="RRF841" s="14"/>
      <c r="RRG841" s="14"/>
      <c r="RRH841" s="14"/>
      <c r="RRI841" s="14"/>
      <c r="RRJ841" s="14"/>
      <c r="RRK841" s="14"/>
      <c r="RRL841" s="14"/>
      <c r="RRM841" s="14"/>
      <c r="RRN841" s="14"/>
      <c r="RRO841" s="14"/>
      <c r="RRP841" s="14"/>
      <c r="RRQ841" s="14"/>
      <c r="RRR841" s="14"/>
      <c r="RRS841" s="14"/>
      <c r="RRT841" s="14"/>
      <c r="RRU841" s="14"/>
      <c r="RRV841" s="14"/>
      <c r="RRW841" s="14"/>
      <c r="RRX841" s="14"/>
      <c r="RRY841" s="14"/>
      <c r="RRZ841" s="14"/>
      <c r="RSA841" s="14"/>
      <c r="RSB841" s="14"/>
      <c r="RSC841" s="14"/>
      <c r="RSD841" s="14"/>
      <c r="RSE841" s="14"/>
      <c r="RSF841" s="14"/>
      <c r="RSG841" s="14"/>
      <c r="RSH841" s="14"/>
      <c r="RSI841" s="14"/>
      <c r="RSJ841" s="14"/>
      <c r="RSK841" s="14"/>
      <c r="RSL841" s="14"/>
      <c r="RSM841" s="14"/>
      <c r="RSN841" s="14"/>
      <c r="RSO841" s="14"/>
      <c r="RSP841" s="14"/>
      <c r="RSQ841" s="14"/>
      <c r="RSR841" s="14"/>
      <c r="RSS841" s="14"/>
      <c r="RST841" s="14"/>
      <c r="RSU841" s="14"/>
      <c r="RSV841" s="14"/>
      <c r="RSW841" s="14"/>
      <c r="RSX841" s="14"/>
      <c r="RSY841" s="14"/>
      <c r="RSZ841" s="14"/>
      <c r="RTA841" s="14"/>
      <c r="RTB841" s="14"/>
      <c r="RTC841" s="14"/>
      <c r="RTD841" s="14"/>
      <c r="RTE841" s="14"/>
      <c r="RTF841" s="14"/>
      <c r="RTG841" s="14"/>
      <c r="RTH841" s="14"/>
      <c r="RTI841" s="14"/>
      <c r="RTJ841" s="14"/>
      <c r="RTK841" s="14"/>
      <c r="RTL841" s="14"/>
      <c r="RTM841" s="14"/>
      <c r="RTN841" s="14"/>
      <c r="RTO841" s="14"/>
      <c r="RTP841" s="14"/>
      <c r="RTQ841" s="14"/>
      <c r="RTR841" s="14"/>
      <c r="RTS841" s="14"/>
      <c r="RTT841" s="14"/>
      <c r="RTU841" s="14"/>
      <c r="RTV841" s="14"/>
      <c r="RTW841" s="14"/>
      <c r="RTX841" s="14"/>
      <c r="RTY841" s="14"/>
      <c r="RTZ841" s="14"/>
      <c r="RUA841" s="14"/>
      <c r="RUB841" s="14"/>
      <c r="RUC841" s="14"/>
      <c r="RUD841" s="14"/>
      <c r="RUE841" s="14"/>
      <c r="RUF841" s="14"/>
      <c r="RUG841" s="14"/>
      <c r="RUH841" s="14"/>
      <c r="RUI841" s="14"/>
      <c r="RUJ841" s="14"/>
      <c r="RUK841" s="14"/>
      <c r="RUL841" s="14"/>
      <c r="RUM841" s="14"/>
      <c r="RUN841" s="14"/>
      <c r="RUO841" s="14"/>
      <c r="RUP841" s="14"/>
      <c r="RUQ841" s="14"/>
      <c r="RUR841" s="14"/>
      <c r="RUS841" s="14"/>
      <c r="RUT841" s="14"/>
      <c r="RUU841" s="14"/>
      <c r="RUV841" s="14"/>
      <c r="RUW841" s="14"/>
      <c r="RUX841" s="14"/>
      <c r="RUY841" s="14"/>
      <c r="RUZ841" s="14"/>
      <c r="RVA841" s="14"/>
      <c r="RVB841" s="14"/>
      <c r="RVC841" s="14"/>
      <c r="RVD841" s="14"/>
      <c r="RVE841" s="14"/>
      <c r="RVF841" s="14"/>
      <c r="RVG841" s="14"/>
      <c r="RVH841" s="14"/>
      <c r="RVI841" s="14"/>
      <c r="RVJ841" s="14"/>
      <c r="RVK841" s="14"/>
      <c r="RVL841" s="14"/>
      <c r="RVM841" s="14"/>
      <c r="RVN841" s="14"/>
      <c r="RVO841" s="14"/>
      <c r="RVP841" s="14"/>
      <c r="RVQ841" s="14"/>
      <c r="RVR841" s="14"/>
      <c r="RVS841" s="14"/>
      <c r="RVT841" s="14"/>
      <c r="RVU841" s="14"/>
      <c r="RVV841" s="14"/>
      <c r="RVW841" s="14"/>
      <c r="RVX841" s="14"/>
      <c r="RVY841" s="14"/>
      <c r="RVZ841" s="14"/>
      <c r="RWA841" s="14"/>
      <c r="RWB841" s="14"/>
      <c r="RWC841" s="14"/>
      <c r="RWD841" s="14"/>
      <c r="RWE841" s="14"/>
      <c r="RWF841" s="14"/>
      <c r="RWG841" s="14"/>
      <c r="RWH841" s="14"/>
      <c r="RWI841" s="14"/>
      <c r="RWJ841" s="14"/>
      <c r="RWK841" s="14"/>
      <c r="RWL841" s="14"/>
      <c r="RWM841" s="14"/>
      <c r="RWN841" s="14"/>
      <c r="RWO841" s="14"/>
      <c r="RWP841" s="14"/>
      <c r="RWQ841" s="14"/>
      <c r="RWR841" s="14"/>
      <c r="RWS841" s="14"/>
      <c r="RWT841" s="14"/>
      <c r="RWU841" s="14"/>
      <c r="RWV841" s="14"/>
      <c r="RWW841" s="14"/>
      <c r="RWX841" s="14"/>
      <c r="RWY841" s="14"/>
      <c r="RWZ841" s="14"/>
      <c r="RXA841" s="14"/>
      <c r="RXB841" s="14"/>
      <c r="RXC841" s="14"/>
      <c r="RXD841" s="14"/>
      <c r="RXE841" s="14"/>
      <c r="RXF841" s="14"/>
      <c r="RXG841" s="14"/>
      <c r="RXH841" s="14"/>
      <c r="RXI841" s="14"/>
      <c r="RXJ841" s="14"/>
      <c r="RXK841" s="14"/>
      <c r="RXL841" s="14"/>
      <c r="RXM841" s="14"/>
      <c r="RXN841" s="14"/>
      <c r="RXO841" s="14"/>
      <c r="RXP841" s="14"/>
      <c r="RXQ841" s="14"/>
      <c r="RXR841" s="14"/>
      <c r="RXS841" s="14"/>
      <c r="RXT841" s="14"/>
      <c r="RXU841" s="14"/>
      <c r="RXV841" s="14"/>
      <c r="RXW841" s="14"/>
      <c r="RXX841" s="14"/>
      <c r="RXY841" s="14"/>
      <c r="RXZ841" s="14"/>
      <c r="RYA841" s="14"/>
      <c r="RYB841" s="14"/>
      <c r="RYC841" s="14"/>
      <c r="RYD841" s="14"/>
      <c r="RYE841" s="14"/>
      <c r="RYF841" s="14"/>
      <c r="RYG841" s="14"/>
      <c r="RYH841" s="14"/>
      <c r="RYI841" s="14"/>
      <c r="RYJ841" s="14"/>
      <c r="RYK841" s="14"/>
      <c r="RYL841" s="14"/>
      <c r="RYM841" s="14"/>
      <c r="RYN841" s="14"/>
      <c r="RYO841" s="14"/>
      <c r="RYP841" s="14"/>
      <c r="RYQ841" s="14"/>
      <c r="RYR841" s="14"/>
      <c r="RYS841" s="14"/>
      <c r="RYT841" s="14"/>
      <c r="RYU841" s="14"/>
      <c r="RYV841" s="14"/>
      <c r="RYW841" s="14"/>
      <c r="RYX841" s="14"/>
      <c r="RYY841" s="14"/>
      <c r="RYZ841" s="14"/>
      <c r="RZA841" s="14"/>
      <c r="RZB841" s="14"/>
      <c r="RZC841" s="14"/>
      <c r="RZD841" s="14"/>
      <c r="RZE841" s="14"/>
      <c r="RZF841" s="14"/>
      <c r="RZG841" s="14"/>
      <c r="RZH841" s="14"/>
      <c r="RZI841" s="14"/>
      <c r="RZJ841" s="14"/>
      <c r="RZK841" s="14"/>
      <c r="RZL841" s="14"/>
      <c r="RZM841" s="14"/>
      <c r="RZN841" s="14"/>
      <c r="RZO841" s="14"/>
      <c r="RZP841" s="14"/>
      <c r="RZQ841" s="14"/>
      <c r="RZR841" s="14"/>
      <c r="RZS841" s="14"/>
      <c r="RZT841" s="14"/>
      <c r="RZU841" s="14"/>
      <c r="RZV841" s="14"/>
      <c r="RZW841" s="14"/>
      <c r="RZX841" s="14"/>
      <c r="RZY841" s="14"/>
      <c r="RZZ841" s="14"/>
      <c r="SAA841" s="14"/>
      <c r="SAB841" s="14"/>
      <c r="SAC841" s="14"/>
      <c r="SAD841" s="14"/>
      <c r="SAE841" s="14"/>
      <c r="SAF841" s="14"/>
      <c r="SAG841" s="14"/>
      <c r="SAH841" s="14"/>
      <c r="SAI841" s="14"/>
      <c r="SAJ841" s="14"/>
      <c r="SAK841" s="14"/>
      <c r="SAL841" s="14"/>
      <c r="SAM841" s="14"/>
      <c r="SAN841" s="14"/>
      <c r="SAO841" s="14"/>
      <c r="SAP841" s="14"/>
      <c r="SAQ841" s="14"/>
      <c r="SAR841" s="14"/>
      <c r="SAS841" s="14"/>
      <c r="SAT841" s="14"/>
      <c r="SAU841" s="14"/>
      <c r="SAV841" s="14"/>
      <c r="SAW841" s="14"/>
      <c r="SAX841" s="14"/>
      <c r="SAY841" s="14"/>
      <c r="SAZ841" s="14"/>
      <c r="SBA841" s="14"/>
      <c r="SBB841" s="14"/>
      <c r="SBC841" s="14"/>
      <c r="SBD841" s="14"/>
      <c r="SBE841" s="14"/>
      <c r="SBF841" s="14"/>
      <c r="SBG841" s="14"/>
      <c r="SBH841" s="14"/>
      <c r="SBI841" s="14"/>
      <c r="SBJ841" s="14"/>
      <c r="SBK841" s="14"/>
      <c r="SBL841" s="14"/>
      <c r="SBM841" s="14"/>
      <c r="SBN841" s="14"/>
      <c r="SBO841" s="14"/>
      <c r="SBP841" s="14"/>
      <c r="SBQ841" s="14"/>
      <c r="SBR841" s="14"/>
      <c r="SBS841" s="14"/>
      <c r="SBT841" s="14"/>
      <c r="SBU841" s="14"/>
      <c r="SBV841" s="14"/>
      <c r="SBW841" s="14"/>
      <c r="SBX841" s="14"/>
      <c r="SBY841" s="14"/>
      <c r="SBZ841" s="14"/>
      <c r="SCA841" s="14"/>
      <c r="SCB841" s="14"/>
      <c r="SCC841" s="14"/>
      <c r="SCD841" s="14"/>
      <c r="SCE841" s="14"/>
      <c r="SCF841" s="14"/>
      <c r="SCG841" s="14"/>
      <c r="SCH841" s="14"/>
      <c r="SCI841" s="14"/>
      <c r="SCJ841" s="14"/>
      <c r="SCK841" s="14"/>
      <c r="SCL841" s="14"/>
      <c r="SCM841" s="14"/>
      <c r="SCN841" s="14"/>
      <c r="SCO841" s="14"/>
      <c r="SCP841" s="14"/>
      <c r="SCQ841" s="14"/>
      <c r="SCR841" s="14"/>
      <c r="SCS841" s="14"/>
      <c r="SCT841" s="14"/>
      <c r="SCU841" s="14"/>
      <c r="SCV841" s="14"/>
      <c r="SCW841" s="14"/>
      <c r="SCX841" s="14"/>
      <c r="SCY841" s="14"/>
      <c r="SCZ841" s="14"/>
      <c r="SDA841" s="14"/>
      <c r="SDB841" s="14"/>
      <c r="SDC841" s="14"/>
      <c r="SDD841" s="14"/>
      <c r="SDE841" s="14"/>
      <c r="SDF841" s="14"/>
      <c r="SDG841" s="14"/>
      <c r="SDH841" s="14"/>
      <c r="SDI841" s="14"/>
      <c r="SDJ841" s="14"/>
      <c r="SDK841" s="14"/>
      <c r="SDL841" s="14"/>
      <c r="SDM841" s="14"/>
      <c r="SDN841" s="14"/>
      <c r="SDO841" s="14"/>
      <c r="SDP841" s="14"/>
      <c r="SDQ841" s="14"/>
      <c r="SDR841" s="14"/>
      <c r="SDS841" s="14"/>
      <c r="SDT841" s="14"/>
      <c r="SDU841" s="14"/>
      <c r="SDV841" s="14"/>
      <c r="SDW841" s="14"/>
      <c r="SDX841" s="14"/>
      <c r="SDY841" s="14"/>
      <c r="SDZ841" s="14"/>
      <c r="SEA841" s="14"/>
      <c r="SEB841" s="14"/>
      <c r="SEC841" s="14"/>
      <c r="SED841" s="14"/>
      <c r="SEE841" s="14"/>
      <c r="SEF841" s="14"/>
      <c r="SEG841" s="14"/>
      <c r="SEH841" s="14"/>
      <c r="SEI841" s="14"/>
      <c r="SEJ841" s="14"/>
      <c r="SEK841" s="14"/>
      <c r="SEL841" s="14"/>
      <c r="SEM841" s="14"/>
      <c r="SEN841" s="14"/>
      <c r="SEO841" s="14"/>
      <c r="SEP841" s="14"/>
      <c r="SEQ841" s="14"/>
      <c r="SER841" s="14"/>
      <c r="SES841" s="14"/>
      <c r="SET841" s="14"/>
      <c r="SEU841" s="14"/>
      <c r="SEV841" s="14"/>
      <c r="SEW841" s="14"/>
      <c r="SEX841" s="14"/>
      <c r="SEY841" s="14"/>
      <c r="SEZ841" s="14"/>
      <c r="SFA841" s="14"/>
      <c r="SFB841" s="14"/>
      <c r="SFC841" s="14"/>
      <c r="SFD841" s="14"/>
      <c r="SFE841" s="14"/>
      <c r="SFF841" s="14"/>
      <c r="SFG841" s="14"/>
      <c r="SFH841" s="14"/>
      <c r="SFI841" s="14"/>
      <c r="SFJ841" s="14"/>
      <c r="SFK841" s="14"/>
      <c r="SFL841" s="14"/>
      <c r="SFM841" s="14"/>
      <c r="SFN841" s="14"/>
      <c r="SFO841" s="14"/>
      <c r="SFP841" s="14"/>
      <c r="SFQ841" s="14"/>
      <c r="SFR841" s="14"/>
      <c r="SFS841" s="14"/>
      <c r="SFT841" s="14"/>
      <c r="SFU841" s="14"/>
      <c r="SFV841" s="14"/>
      <c r="SFW841" s="14"/>
      <c r="SFX841" s="14"/>
      <c r="SFY841" s="14"/>
      <c r="SFZ841" s="14"/>
      <c r="SGA841" s="14"/>
      <c r="SGB841" s="14"/>
      <c r="SGC841" s="14"/>
      <c r="SGD841" s="14"/>
      <c r="SGE841" s="14"/>
      <c r="SGF841" s="14"/>
      <c r="SGG841" s="14"/>
      <c r="SGH841" s="14"/>
      <c r="SGI841" s="14"/>
      <c r="SGJ841" s="14"/>
      <c r="SGK841" s="14"/>
      <c r="SGL841" s="14"/>
      <c r="SGM841" s="14"/>
      <c r="SGN841" s="14"/>
      <c r="SGO841" s="14"/>
      <c r="SGP841" s="14"/>
      <c r="SGQ841" s="14"/>
      <c r="SGR841" s="14"/>
      <c r="SGS841" s="14"/>
      <c r="SGT841" s="14"/>
      <c r="SGU841" s="14"/>
      <c r="SGV841" s="14"/>
      <c r="SGW841" s="14"/>
      <c r="SGX841" s="14"/>
      <c r="SGY841" s="14"/>
      <c r="SGZ841" s="14"/>
      <c r="SHA841" s="14"/>
      <c r="SHB841" s="14"/>
      <c r="SHC841" s="14"/>
      <c r="SHD841" s="14"/>
      <c r="SHE841" s="14"/>
      <c r="SHF841" s="14"/>
      <c r="SHG841" s="14"/>
      <c r="SHH841" s="14"/>
      <c r="SHI841" s="14"/>
      <c r="SHJ841" s="14"/>
      <c r="SHK841" s="14"/>
      <c r="SHL841" s="14"/>
      <c r="SHM841" s="14"/>
      <c r="SHN841" s="14"/>
      <c r="SHO841" s="14"/>
      <c r="SHP841" s="14"/>
      <c r="SHQ841" s="14"/>
      <c r="SHR841" s="14"/>
      <c r="SHS841" s="14"/>
      <c r="SHT841" s="14"/>
      <c r="SHU841" s="14"/>
      <c r="SHV841" s="14"/>
      <c r="SHW841" s="14"/>
      <c r="SHX841" s="14"/>
      <c r="SHY841" s="14"/>
      <c r="SHZ841" s="14"/>
      <c r="SIA841" s="14"/>
      <c r="SIB841" s="14"/>
      <c r="SIC841" s="14"/>
      <c r="SID841" s="14"/>
      <c r="SIE841" s="14"/>
      <c r="SIF841" s="14"/>
      <c r="SIG841" s="14"/>
      <c r="SIH841" s="14"/>
      <c r="SII841" s="14"/>
      <c r="SIJ841" s="14"/>
      <c r="SIK841" s="14"/>
      <c r="SIL841" s="14"/>
      <c r="SIM841" s="14"/>
      <c r="SIN841" s="14"/>
      <c r="SIO841" s="14"/>
      <c r="SIP841" s="14"/>
      <c r="SIQ841" s="14"/>
      <c r="SIR841" s="14"/>
      <c r="SIS841" s="14"/>
      <c r="SIT841" s="14"/>
      <c r="SIU841" s="14"/>
      <c r="SIV841" s="14"/>
      <c r="SIW841" s="14"/>
      <c r="SIX841" s="14"/>
      <c r="SIY841" s="14"/>
      <c r="SIZ841" s="14"/>
      <c r="SJA841" s="14"/>
      <c r="SJB841" s="14"/>
      <c r="SJC841" s="14"/>
      <c r="SJD841" s="14"/>
      <c r="SJE841" s="14"/>
      <c r="SJF841" s="14"/>
      <c r="SJG841" s="14"/>
      <c r="SJH841" s="14"/>
      <c r="SJI841" s="14"/>
      <c r="SJJ841" s="14"/>
      <c r="SJK841" s="14"/>
      <c r="SJL841" s="14"/>
      <c r="SJM841" s="14"/>
      <c r="SJN841" s="14"/>
      <c r="SJO841" s="14"/>
      <c r="SJP841" s="14"/>
      <c r="SJQ841" s="14"/>
      <c r="SJR841" s="14"/>
      <c r="SJS841" s="14"/>
      <c r="SJT841" s="14"/>
      <c r="SJU841" s="14"/>
      <c r="SJV841" s="14"/>
      <c r="SJW841" s="14"/>
      <c r="SJX841" s="14"/>
      <c r="SJY841" s="14"/>
      <c r="SJZ841" s="14"/>
      <c r="SKA841" s="14"/>
      <c r="SKB841" s="14"/>
      <c r="SKC841" s="14"/>
      <c r="SKD841" s="14"/>
      <c r="SKE841" s="14"/>
      <c r="SKF841" s="14"/>
      <c r="SKG841" s="14"/>
      <c r="SKH841" s="14"/>
      <c r="SKI841" s="14"/>
      <c r="SKJ841" s="14"/>
      <c r="SKK841" s="14"/>
      <c r="SKL841" s="14"/>
      <c r="SKM841" s="14"/>
      <c r="SKN841" s="14"/>
      <c r="SKO841" s="14"/>
      <c r="SKP841" s="14"/>
      <c r="SKQ841" s="14"/>
      <c r="SKR841" s="14"/>
      <c r="SKS841" s="14"/>
      <c r="SKT841" s="14"/>
      <c r="SKU841" s="14"/>
      <c r="SKV841" s="14"/>
      <c r="SKW841" s="14"/>
      <c r="SKX841" s="14"/>
      <c r="SKY841" s="14"/>
      <c r="SKZ841" s="14"/>
      <c r="SLA841" s="14"/>
      <c r="SLB841" s="14"/>
      <c r="SLC841" s="14"/>
      <c r="SLD841" s="14"/>
      <c r="SLE841" s="14"/>
      <c r="SLF841" s="14"/>
      <c r="SLG841" s="14"/>
      <c r="SLH841" s="14"/>
      <c r="SLI841" s="14"/>
      <c r="SLJ841" s="14"/>
      <c r="SLK841" s="14"/>
      <c r="SLL841" s="14"/>
      <c r="SLM841" s="14"/>
      <c r="SLN841" s="14"/>
      <c r="SLO841" s="14"/>
      <c r="SLP841" s="14"/>
      <c r="SLQ841" s="14"/>
      <c r="SLR841" s="14"/>
      <c r="SLS841" s="14"/>
      <c r="SLT841" s="14"/>
      <c r="SLU841" s="14"/>
      <c r="SLV841" s="14"/>
      <c r="SLW841" s="14"/>
      <c r="SLX841" s="14"/>
      <c r="SLY841" s="14"/>
      <c r="SLZ841" s="14"/>
      <c r="SMA841" s="14"/>
      <c r="SMB841" s="14"/>
      <c r="SMC841" s="14"/>
      <c r="SMD841" s="14"/>
      <c r="SME841" s="14"/>
      <c r="SMF841" s="14"/>
      <c r="SMG841" s="14"/>
      <c r="SMH841" s="14"/>
      <c r="SMI841" s="14"/>
      <c r="SMJ841" s="14"/>
      <c r="SMK841" s="14"/>
      <c r="SML841" s="14"/>
      <c r="SMM841" s="14"/>
      <c r="SMN841" s="14"/>
      <c r="SMO841" s="14"/>
      <c r="SMP841" s="14"/>
      <c r="SMQ841" s="14"/>
      <c r="SMR841" s="14"/>
      <c r="SMS841" s="14"/>
      <c r="SMT841" s="14"/>
      <c r="SMU841" s="14"/>
      <c r="SMV841" s="14"/>
      <c r="SMW841" s="14"/>
      <c r="SMX841" s="14"/>
      <c r="SMY841" s="14"/>
      <c r="SMZ841" s="14"/>
      <c r="SNA841" s="14"/>
      <c r="SNB841" s="14"/>
      <c r="SNC841" s="14"/>
      <c r="SND841" s="14"/>
      <c r="SNE841" s="14"/>
      <c r="SNF841" s="14"/>
      <c r="SNG841" s="14"/>
      <c r="SNH841" s="14"/>
      <c r="SNI841" s="14"/>
      <c r="SNJ841" s="14"/>
      <c r="SNK841" s="14"/>
      <c r="SNL841" s="14"/>
      <c r="SNM841" s="14"/>
      <c r="SNN841" s="14"/>
      <c r="SNO841" s="14"/>
      <c r="SNP841" s="14"/>
      <c r="SNQ841" s="14"/>
      <c r="SNR841" s="14"/>
      <c r="SNS841" s="14"/>
      <c r="SNT841" s="14"/>
      <c r="SNU841" s="14"/>
      <c r="SNV841" s="14"/>
      <c r="SNW841" s="14"/>
      <c r="SNX841" s="14"/>
      <c r="SNY841" s="14"/>
      <c r="SNZ841" s="14"/>
      <c r="SOA841" s="14"/>
      <c r="SOB841" s="14"/>
      <c r="SOC841" s="14"/>
      <c r="SOD841" s="14"/>
      <c r="SOE841" s="14"/>
      <c r="SOF841" s="14"/>
      <c r="SOG841" s="14"/>
      <c r="SOH841" s="14"/>
      <c r="SOI841" s="14"/>
      <c r="SOJ841" s="14"/>
      <c r="SOK841" s="14"/>
      <c r="SOL841" s="14"/>
      <c r="SOM841" s="14"/>
      <c r="SON841" s="14"/>
      <c r="SOO841" s="14"/>
      <c r="SOP841" s="14"/>
      <c r="SOQ841" s="14"/>
      <c r="SOR841" s="14"/>
      <c r="SOS841" s="14"/>
      <c r="SOT841" s="14"/>
      <c r="SOU841" s="14"/>
      <c r="SOV841" s="14"/>
      <c r="SOW841" s="14"/>
      <c r="SOX841" s="14"/>
      <c r="SOY841" s="14"/>
      <c r="SOZ841" s="14"/>
      <c r="SPA841" s="14"/>
      <c r="SPB841" s="14"/>
      <c r="SPC841" s="14"/>
      <c r="SPD841" s="14"/>
      <c r="SPE841" s="14"/>
      <c r="SPF841" s="14"/>
      <c r="SPG841" s="14"/>
      <c r="SPH841" s="14"/>
      <c r="SPI841" s="14"/>
      <c r="SPJ841" s="14"/>
      <c r="SPK841" s="14"/>
      <c r="SPL841" s="14"/>
      <c r="SPM841" s="14"/>
      <c r="SPN841" s="14"/>
      <c r="SPO841" s="14"/>
      <c r="SPP841" s="14"/>
      <c r="SPQ841" s="14"/>
      <c r="SPR841" s="14"/>
      <c r="SPS841" s="14"/>
      <c r="SPT841" s="14"/>
      <c r="SPU841" s="14"/>
      <c r="SPV841" s="14"/>
      <c r="SPW841" s="14"/>
      <c r="SPX841" s="14"/>
      <c r="SPY841" s="14"/>
      <c r="SPZ841" s="14"/>
      <c r="SQA841" s="14"/>
      <c r="SQB841" s="14"/>
      <c r="SQC841" s="14"/>
      <c r="SQD841" s="14"/>
      <c r="SQE841" s="14"/>
      <c r="SQF841" s="14"/>
      <c r="SQG841" s="14"/>
      <c r="SQH841" s="14"/>
      <c r="SQI841" s="14"/>
      <c r="SQJ841" s="14"/>
      <c r="SQK841" s="14"/>
      <c r="SQL841" s="14"/>
      <c r="SQM841" s="14"/>
      <c r="SQN841" s="14"/>
      <c r="SQO841" s="14"/>
      <c r="SQP841" s="14"/>
      <c r="SQQ841" s="14"/>
      <c r="SQR841" s="14"/>
      <c r="SQS841" s="14"/>
      <c r="SQT841" s="14"/>
      <c r="SQU841" s="14"/>
      <c r="SQV841" s="14"/>
      <c r="SQW841" s="14"/>
      <c r="SQX841" s="14"/>
      <c r="SQY841" s="14"/>
      <c r="SQZ841" s="14"/>
      <c r="SRA841" s="14"/>
      <c r="SRB841" s="14"/>
      <c r="SRC841" s="14"/>
      <c r="SRD841" s="14"/>
      <c r="SRE841" s="14"/>
      <c r="SRF841" s="14"/>
      <c r="SRG841" s="14"/>
      <c r="SRH841" s="14"/>
      <c r="SRI841" s="14"/>
      <c r="SRJ841" s="14"/>
      <c r="SRK841" s="14"/>
      <c r="SRL841" s="14"/>
      <c r="SRM841" s="14"/>
      <c r="SRN841" s="14"/>
      <c r="SRO841" s="14"/>
      <c r="SRP841" s="14"/>
      <c r="SRQ841" s="14"/>
      <c r="SRR841" s="14"/>
      <c r="SRS841" s="14"/>
      <c r="SRT841" s="14"/>
      <c r="SRU841" s="14"/>
      <c r="SRV841" s="14"/>
      <c r="SRW841" s="14"/>
      <c r="SRX841" s="14"/>
      <c r="SRY841" s="14"/>
      <c r="SRZ841" s="14"/>
      <c r="SSA841" s="14"/>
      <c r="SSB841" s="14"/>
      <c r="SSC841" s="14"/>
      <c r="SSD841" s="14"/>
      <c r="SSE841" s="14"/>
      <c r="SSF841" s="14"/>
      <c r="SSG841" s="14"/>
      <c r="SSH841" s="14"/>
      <c r="SSI841" s="14"/>
      <c r="SSJ841" s="14"/>
      <c r="SSK841" s="14"/>
      <c r="SSL841" s="14"/>
      <c r="SSM841" s="14"/>
      <c r="SSN841" s="14"/>
      <c r="SSO841" s="14"/>
      <c r="SSP841" s="14"/>
      <c r="SSQ841" s="14"/>
      <c r="SSR841" s="14"/>
      <c r="SSS841" s="14"/>
      <c r="SST841" s="14"/>
      <c r="SSU841" s="14"/>
      <c r="SSV841" s="14"/>
      <c r="SSW841" s="14"/>
      <c r="SSX841" s="14"/>
      <c r="SSY841" s="14"/>
      <c r="SSZ841" s="14"/>
      <c r="STA841" s="14"/>
      <c r="STB841" s="14"/>
      <c r="STC841" s="14"/>
      <c r="STD841" s="14"/>
      <c r="STE841" s="14"/>
      <c r="STF841" s="14"/>
      <c r="STG841" s="14"/>
      <c r="STH841" s="14"/>
      <c r="STI841" s="14"/>
      <c r="STJ841" s="14"/>
      <c r="STK841" s="14"/>
      <c r="STL841" s="14"/>
      <c r="STM841" s="14"/>
      <c r="STN841" s="14"/>
      <c r="STO841" s="14"/>
      <c r="STP841" s="14"/>
      <c r="STQ841" s="14"/>
      <c r="STR841" s="14"/>
      <c r="STS841" s="14"/>
      <c r="STT841" s="14"/>
      <c r="STU841" s="14"/>
      <c r="STV841" s="14"/>
      <c r="STW841" s="14"/>
      <c r="STX841" s="14"/>
      <c r="STY841" s="14"/>
      <c r="STZ841" s="14"/>
      <c r="SUA841" s="14"/>
      <c r="SUB841" s="14"/>
      <c r="SUC841" s="14"/>
      <c r="SUD841" s="14"/>
      <c r="SUE841" s="14"/>
      <c r="SUF841" s="14"/>
      <c r="SUG841" s="14"/>
      <c r="SUH841" s="14"/>
      <c r="SUI841" s="14"/>
      <c r="SUJ841" s="14"/>
      <c r="SUK841" s="14"/>
      <c r="SUL841" s="14"/>
      <c r="SUM841" s="14"/>
      <c r="SUN841" s="14"/>
      <c r="SUO841" s="14"/>
      <c r="SUP841" s="14"/>
      <c r="SUQ841" s="14"/>
      <c r="SUR841" s="14"/>
      <c r="SUS841" s="14"/>
      <c r="SUT841" s="14"/>
      <c r="SUU841" s="14"/>
      <c r="SUV841" s="14"/>
      <c r="SUW841" s="14"/>
      <c r="SUX841" s="14"/>
      <c r="SUY841" s="14"/>
      <c r="SUZ841" s="14"/>
      <c r="SVA841" s="14"/>
      <c r="SVB841" s="14"/>
      <c r="SVC841" s="14"/>
      <c r="SVD841" s="14"/>
      <c r="SVE841" s="14"/>
      <c r="SVF841" s="14"/>
      <c r="SVG841" s="14"/>
      <c r="SVH841" s="14"/>
      <c r="SVI841" s="14"/>
      <c r="SVJ841" s="14"/>
      <c r="SVK841" s="14"/>
      <c r="SVL841" s="14"/>
      <c r="SVM841" s="14"/>
      <c r="SVN841" s="14"/>
      <c r="SVO841" s="14"/>
      <c r="SVP841" s="14"/>
      <c r="SVQ841" s="14"/>
      <c r="SVR841" s="14"/>
      <c r="SVS841" s="14"/>
      <c r="SVT841" s="14"/>
      <c r="SVU841" s="14"/>
      <c r="SVV841" s="14"/>
      <c r="SVW841" s="14"/>
      <c r="SVX841" s="14"/>
      <c r="SVY841" s="14"/>
      <c r="SVZ841" s="14"/>
      <c r="SWA841" s="14"/>
      <c r="SWB841" s="14"/>
      <c r="SWC841" s="14"/>
      <c r="SWD841" s="14"/>
      <c r="SWE841" s="14"/>
      <c r="SWF841" s="14"/>
      <c r="SWG841" s="14"/>
      <c r="SWH841" s="14"/>
      <c r="SWI841" s="14"/>
      <c r="SWJ841" s="14"/>
      <c r="SWK841" s="14"/>
      <c r="SWL841" s="14"/>
      <c r="SWM841" s="14"/>
      <c r="SWN841" s="14"/>
      <c r="SWO841" s="14"/>
      <c r="SWP841" s="14"/>
      <c r="SWQ841" s="14"/>
      <c r="SWR841" s="14"/>
      <c r="SWS841" s="14"/>
      <c r="SWT841" s="14"/>
      <c r="SWU841" s="14"/>
      <c r="SWV841" s="14"/>
      <c r="SWW841" s="14"/>
      <c r="SWX841" s="14"/>
      <c r="SWY841" s="14"/>
      <c r="SWZ841" s="14"/>
      <c r="SXA841" s="14"/>
      <c r="SXB841" s="14"/>
      <c r="SXC841" s="14"/>
      <c r="SXD841" s="14"/>
      <c r="SXE841" s="14"/>
      <c r="SXF841" s="14"/>
      <c r="SXG841" s="14"/>
      <c r="SXH841" s="14"/>
      <c r="SXI841" s="14"/>
      <c r="SXJ841" s="14"/>
      <c r="SXK841" s="14"/>
      <c r="SXL841" s="14"/>
      <c r="SXM841" s="14"/>
      <c r="SXN841" s="14"/>
      <c r="SXO841" s="14"/>
      <c r="SXP841" s="14"/>
      <c r="SXQ841" s="14"/>
      <c r="SXR841" s="14"/>
      <c r="SXS841" s="14"/>
      <c r="SXT841" s="14"/>
      <c r="SXU841" s="14"/>
      <c r="SXV841" s="14"/>
      <c r="SXW841" s="14"/>
      <c r="SXX841" s="14"/>
      <c r="SXY841" s="14"/>
      <c r="SXZ841" s="14"/>
      <c r="SYA841" s="14"/>
      <c r="SYB841" s="14"/>
      <c r="SYC841" s="14"/>
      <c r="SYD841" s="14"/>
      <c r="SYE841" s="14"/>
      <c r="SYF841" s="14"/>
      <c r="SYG841" s="14"/>
      <c r="SYH841" s="14"/>
      <c r="SYI841" s="14"/>
      <c r="SYJ841" s="14"/>
      <c r="SYK841" s="14"/>
      <c r="SYL841" s="14"/>
      <c r="SYM841" s="14"/>
      <c r="SYN841" s="14"/>
      <c r="SYO841" s="14"/>
      <c r="SYP841" s="14"/>
      <c r="SYQ841" s="14"/>
      <c r="SYR841" s="14"/>
      <c r="SYS841" s="14"/>
      <c r="SYT841" s="14"/>
      <c r="SYU841" s="14"/>
      <c r="SYV841" s="14"/>
      <c r="SYW841" s="14"/>
      <c r="SYX841" s="14"/>
      <c r="SYY841" s="14"/>
      <c r="SYZ841" s="14"/>
      <c r="SZA841" s="14"/>
      <c r="SZB841" s="14"/>
      <c r="SZC841" s="14"/>
      <c r="SZD841" s="14"/>
      <c r="SZE841" s="14"/>
      <c r="SZF841" s="14"/>
      <c r="SZG841" s="14"/>
      <c r="SZH841" s="14"/>
      <c r="SZI841" s="14"/>
      <c r="SZJ841" s="14"/>
      <c r="SZK841" s="14"/>
      <c r="SZL841" s="14"/>
      <c r="SZM841" s="14"/>
      <c r="SZN841" s="14"/>
      <c r="SZO841" s="14"/>
      <c r="SZP841" s="14"/>
      <c r="SZQ841" s="14"/>
      <c r="SZR841" s="14"/>
      <c r="SZS841" s="14"/>
      <c r="SZT841" s="14"/>
      <c r="SZU841" s="14"/>
      <c r="SZV841" s="14"/>
      <c r="SZW841" s="14"/>
      <c r="SZX841" s="14"/>
      <c r="SZY841" s="14"/>
      <c r="SZZ841" s="14"/>
      <c r="TAA841" s="14"/>
      <c r="TAB841" s="14"/>
      <c r="TAC841" s="14"/>
      <c r="TAD841" s="14"/>
      <c r="TAE841" s="14"/>
      <c r="TAF841" s="14"/>
      <c r="TAG841" s="14"/>
      <c r="TAH841" s="14"/>
      <c r="TAI841" s="14"/>
      <c r="TAJ841" s="14"/>
      <c r="TAK841" s="14"/>
      <c r="TAL841" s="14"/>
      <c r="TAM841" s="14"/>
      <c r="TAN841" s="14"/>
      <c r="TAO841" s="14"/>
      <c r="TAP841" s="14"/>
      <c r="TAQ841" s="14"/>
      <c r="TAR841" s="14"/>
      <c r="TAS841" s="14"/>
      <c r="TAT841" s="14"/>
      <c r="TAU841" s="14"/>
      <c r="TAV841" s="14"/>
      <c r="TAW841" s="14"/>
      <c r="TAX841" s="14"/>
      <c r="TAY841" s="14"/>
      <c r="TAZ841" s="14"/>
      <c r="TBA841" s="14"/>
      <c r="TBB841" s="14"/>
      <c r="TBC841" s="14"/>
      <c r="TBD841" s="14"/>
      <c r="TBE841" s="14"/>
      <c r="TBF841" s="14"/>
      <c r="TBG841" s="14"/>
      <c r="TBH841" s="14"/>
      <c r="TBI841" s="14"/>
      <c r="TBJ841" s="14"/>
      <c r="TBK841" s="14"/>
      <c r="TBL841" s="14"/>
      <c r="TBM841" s="14"/>
      <c r="TBN841" s="14"/>
      <c r="TBO841" s="14"/>
      <c r="TBP841" s="14"/>
      <c r="TBQ841" s="14"/>
      <c r="TBR841" s="14"/>
      <c r="TBS841" s="14"/>
      <c r="TBT841" s="14"/>
      <c r="TBU841" s="14"/>
      <c r="TBV841" s="14"/>
      <c r="TBW841" s="14"/>
      <c r="TBX841" s="14"/>
      <c r="TBY841" s="14"/>
      <c r="TBZ841" s="14"/>
      <c r="TCA841" s="14"/>
      <c r="TCB841" s="14"/>
      <c r="TCC841" s="14"/>
      <c r="TCD841" s="14"/>
      <c r="TCE841" s="14"/>
      <c r="TCF841" s="14"/>
      <c r="TCG841" s="14"/>
      <c r="TCH841" s="14"/>
      <c r="TCI841" s="14"/>
      <c r="TCJ841" s="14"/>
      <c r="TCK841" s="14"/>
      <c r="TCL841" s="14"/>
      <c r="TCM841" s="14"/>
      <c r="TCN841" s="14"/>
      <c r="TCO841" s="14"/>
      <c r="TCP841" s="14"/>
      <c r="TCQ841" s="14"/>
      <c r="TCR841" s="14"/>
      <c r="TCS841" s="14"/>
      <c r="TCT841" s="14"/>
      <c r="TCU841" s="14"/>
      <c r="TCV841" s="14"/>
      <c r="TCW841" s="14"/>
      <c r="TCX841" s="14"/>
      <c r="TCY841" s="14"/>
      <c r="TCZ841" s="14"/>
      <c r="TDA841" s="14"/>
      <c r="TDB841" s="14"/>
      <c r="TDC841" s="14"/>
      <c r="TDD841" s="14"/>
      <c r="TDE841" s="14"/>
      <c r="TDF841" s="14"/>
      <c r="TDG841" s="14"/>
      <c r="TDH841" s="14"/>
      <c r="TDI841" s="14"/>
      <c r="TDJ841" s="14"/>
      <c r="TDK841" s="14"/>
      <c r="TDL841" s="14"/>
      <c r="TDM841" s="14"/>
      <c r="TDN841" s="14"/>
      <c r="TDO841" s="14"/>
      <c r="TDP841" s="14"/>
      <c r="TDQ841" s="14"/>
      <c r="TDR841" s="14"/>
      <c r="TDS841" s="14"/>
      <c r="TDT841" s="14"/>
      <c r="TDU841" s="14"/>
      <c r="TDV841" s="14"/>
      <c r="TDW841" s="14"/>
      <c r="TDX841" s="14"/>
      <c r="TDY841" s="14"/>
      <c r="TDZ841" s="14"/>
      <c r="TEA841" s="14"/>
      <c r="TEB841" s="14"/>
      <c r="TEC841" s="14"/>
      <c r="TED841" s="14"/>
      <c r="TEE841" s="14"/>
      <c r="TEF841" s="14"/>
      <c r="TEG841" s="14"/>
      <c r="TEH841" s="14"/>
      <c r="TEI841" s="14"/>
      <c r="TEJ841" s="14"/>
      <c r="TEK841" s="14"/>
      <c r="TEL841" s="14"/>
      <c r="TEM841" s="14"/>
      <c r="TEN841" s="14"/>
      <c r="TEO841" s="14"/>
      <c r="TEP841" s="14"/>
      <c r="TEQ841" s="14"/>
      <c r="TER841" s="14"/>
      <c r="TES841" s="14"/>
      <c r="TET841" s="14"/>
      <c r="TEU841" s="14"/>
      <c r="TEV841" s="14"/>
      <c r="TEW841" s="14"/>
      <c r="TEX841" s="14"/>
      <c r="TEY841" s="14"/>
      <c r="TEZ841" s="14"/>
      <c r="TFA841" s="14"/>
      <c r="TFB841" s="14"/>
      <c r="TFC841" s="14"/>
      <c r="TFD841" s="14"/>
      <c r="TFE841" s="14"/>
      <c r="TFF841" s="14"/>
      <c r="TFG841" s="14"/>
      <c r="TFH841" s="14"/>
      <c r="TFI841" s="14"/>
      <c r="TFJ841" s="14"/>
      <c r="TFK841" s="14"/>
      <c r="TFL841" s="14"/>
      <c r="TFM841" s="14"/>
      <c r="TFN841" s="14"/>
      <c r="TFO841" s="14"/>
      <c r="TFP841" s="14"/>
      <c r="TFQ841" s="14"/>
      <c r="TFR841" s="14"/>
      <c r="TFS841" s="14"/>
      <c r="TFT841" s="14"/>
      <c r="TFU841" s="14"/>
      <c r="TFV841" s="14"/>
      <c r="TFW841" s="14"/>
      <c r="TFX841" s="14"/>
      <c r="TFY841" s="14"/>
      <c r="TFZ841" s="14"/>
      <c r="TGA841" s="14"/>
      <c r="TGB841" s="14"/>
      <c r="TGC841" s="14"/>
      <c r="TGD841" s="14"/>
      <c r="TGE841" s="14"/>
      <c r="TGF841" s="14"/>
      <c r="TGG841" s="14"/>
      <c r="TGH841" s="14"/>
      <c r="TGI841" s="14"/>
      <c r="TGJ841" s="14"/>
      <c r="TGK841" s="14"/>
      <c r="TGL841" s="14"/>
      <c r="TGM841" s="14"/>
      <c r="TGN841" s="14"/>
      <c r="TGO841" s="14"/>
      <c r="TGP841" s="14"/>
      <c r="TGQ841" s="14"/>
      <c r="TGR841" s="14"/>
      <c r="TGS841" s="14"/>
      <c r="TGT841" s="14"/>
      <c r="TGU841" s="14"/>
      <c r="TGV841" s="14"/>
      <c r="TGW841" s="14"/>
      <c r="TGX841" s="14"/>
      <c r="TGY841" s="14"/>
      <c r="TGZ841" s="14"/>
      <c r="THA841" s="14"/>
      <c r="THB841" s="14"/>
      <c r="THC841" s="14"/>
      <c r="THD841" s="14"/>
      <c r="THE841" s="14"/>
      <c r="THF841" s="14"/>
      <c r="THG841" s="14"/>
      <c r="THH841" s="14"/>
      <c r="THI841" s="14"/>
      <c r="THJ841" s="14"/>
      <c r="THK841" s="14"/>
      <c r="THL841" s="14"/>
      <c r="THM841" s="14"/>
      <c r="THN841" s="14"/>
      <c r="THO841" s="14"/>
      <c r="THP841" s="14"/>
      <c r="THQ841" s="14"/>
      <c r="THR841" s="14"/>
      <c r="THS841" s="14"/>
      <c r="THT841" s="14"/>
      <c r="THU841" s="14"/>
      <c r="THV841" s="14"/>
      <c r="THW841" s="14"/>
      <c r="THX841" s="14"/>
      <c r="THY841" s="14"/>
      <c r="THZ841" s="14"/>
      <c r="TIA841" s="14"/>
      <c r="TIB841" s="14"/>
      <c r="TIC841" s="14"/>
      <c r="TID841" s="14"/>
      <c r="TIE841" s="14"/>
      <c r="TIF841" s="14"/>
      <c r="TIG841" s="14"/>
      <c r="TIH841" s="14"/>
      <c r="TII841" s="14"/>
      <c r="TIJ841" s="14"/>
      <c r="TIK841" s="14"/>
      <c r="TIL841" s="14"/>
      <c r="TIM841" s="14"/>
      <c r="TIN841" s="14"/>
      <c r="TIO841" s="14"/>
      <c r="TIP841" s="14"/>
      <c r="TIQ841" s="14"/>
      <c r="TIR841" s="14"/>
      <c r="TIS841" s="14"/>
      <c r="TIT841" s="14"/>
      <c r="TIU841" s="14"/>
      <c r="TIV841" s="14"/>
      <c r="TIW841" s="14"/>
      <c r="TIX841" s="14"/>
      <c r="TIY841" s="14"/>
      <c r="TIZ841" s="14"/>
      <c r="TJA841" s="14"/>
      <c r="TJB841" s="14"/>
      <c r="TJC841" s="14"/>
      <c r="TJD841" s="14"/>
      <c r="TJE841" s="14"/>
      <c r="TJF841" s="14"/>
      <c r="TJG841" s="14"/>
      <c r="TJH841" s="14"/>
      <c r="TJI841" s="14"/>
      <c r="TJJ841" s="14"/>
      <c r="TJK841" s="14"/>
      <c r="TJL841" s="14"/>
      <c r="TJM841" s="14"/>
      <c r="TJN841" s="14"/>
      <c r="TJO841" s="14"/>
      <c r="TJP841" s="14"/>
      <c r="TJQ841" s="14"/>
      <c r="TJR841" s="14"/>
      <c r="TJS841" s="14"/>
      <c r="TJT841" s="14"/>
      <c r="TJU841" s="14"/>
      <c r="TJV841" s="14"/>
      <c r="TJW841" s="14"/>
      <c r="TJX841" s="14"/>
      <c r="TJY841" s="14"/>
      <c r="TJZ841" s="14"/>
      <c r="TKA841" s="14"/>
      <c r="TKB841" s="14"/>
      <c r="TKC841" s="14"/>
      <c r="TKD841" s="14"/>
      <c r="TKE841" s="14"/>
      <c r="TKF841" s="14"/>
      <c r="TKG841" s="14"/>
      <c r="TKH841" s="14"/>
      <c r="TKI841" s="14"/>
      <c r="TKJ841" s="14"/>
      <c r="TKK841" s="14"/>
      <c r="TKL841" s="14"/>
      <c r="TKM841" s="14"/>
      <c r="TKN841" s="14"/>
      <c r="TKO841" s="14"/>
      <c r="TKP841" s="14"/>
      <c r="TKQ841" s="14"/>
      <c r="TKR841" s="14"/>
      <c r="TKS841" s="14"/>
      <c r="TKT841" s="14"/>
      <c r="TKU841" s="14"/>
      <c r="TKV841" s="14"/>
      <c r="TKW841" s="14"/>
      <c r="TKX841" s="14"/>
      <c r="TKY841" s="14"/>
      <c r="TKZ841" s="14"/>
      <c r="TLA841" s="14"/>
      <c r="TLB841" s="14"/>
      <c r="TLC841" s="14"/>
      <c r="TLD841" s="14"/>
      <c r="TLE841" s="14"/>
      <c r="TLF841" s="14"/>
      <c r="TLG841" s="14"/>
      <c r="TLH841" s="14"/>
      <c r="TLI841" s="14"/>
      <c r="TLJ841" s="14"/>
      <c r="TLK841" s="14"/>
      <c r="TLL841" s="14"/>
      <c r="TLM841" s="14"/>
      <c r="TLN841" s="14"/>
      <c r="TLO841" s="14"/>
      <c r="TLP841" s="14"/>
      <c r="TLQ841" s="14"/>
      <c r="TLR841" s="14"/>
      <c r="TLS841" s="14"/>
      <c r="TLT841" s="14"/>
      <c r="TLU841" s="14"/>
      <c r="TLV841" s="14"/>
      <c r="TLW841" s="14"/>
      <c r="TLX841" s="14"/>
      <c r="TLY841" s="14"/>
      <c r="TLZ841" s="14"/>
      <c r="TMA841" s="14"/>
      <c r="TMB841" s="14"/>
      <c r="TMC841" s="14"/>
      <c r="TMD841" s="14"/>
      <c r="TME841" s="14"/>
      <c r="TMF841" s="14"/>
      <c r="TMG841" s="14"/>
      <c r="TMH841" s="14"/>
      <c r="TMI841" s="14"/>
      <c r="TMJ841" s="14"/>
      <c r="TMK841" s="14"/>
      <c r="TML841" s="14"/>
      <c r="TMM841" s="14"/>
      <c r="TMN841" s="14"/>
      <c r="TMO841" s="14"/>
      <c r="TMP841" s="14"/>
      <c r="TMQ841" s="14"/>
      <c r="TMR841" s="14"/>
      <c r="TMS841" s="14"/>
      <c r="TMT841" s="14"/>
      <c r="TMU841" s="14"/>
      <c r="TMV841" s="14"/>
      <c r="TMW841" s="14"/>
      <c r="TMX841" s="14"/>
      <c r="TMY841" s="14"/>
      <c r="TMZ841" s="14"/>
      <c r="TNA841" s="14"/>
      <c r="TNB841" s="14"/>
      <c r="TNC841" s="14"/>
      <c r="TND841" s="14"/>
      <c r="TNE841" s="14"/>
      <c r="TNF841" s="14"/>
      <c r="TNG841" s="14"/>
      <c r="TNH841" s="14"/>
      <c r="TNI841" s="14"/>
      <c r="TNJ841" s="14"/>
      <c r="TNK841" s="14"/>
      <c r="TNL841" s="14"/>
      <c r="TNM841" s="14"/>
      <c r="TNN841" s="14"/>
      <c r="TNO841" s="14"/>
      <c r="TNP841" s="14"/>
      <c r="TNQ841" s="14"/>
      <c r="TNR841" s="14"/>
      <c r="TNS841" s="14"/>
      <c r="TNT841" s="14"/>
      <c r="TNU841" s="14"/>
      <c r="TNV841" s="14"/>
      <c r="TNW841" s="14"/>
      <c r="TNX841" s="14"/>
      <c r="TNY841" s="14"/>
      <c r="TNZ841" s="14"/>
      <c r="TOA841" s="14"/>
      <c r="TOB841" s="14"/>
      <c r="TOC841" s="14"/>
      <c r="TOD841" s="14"/>
      <c r="TOE841" s="14"/>
      <c r="TOF841" s="14"/>
      <c r="TOG841" s="14"/>
      <c r="TOH841" s="14"/>
      <c r="TOI841" s="14"/>
      <c r="TOJ841" s="14"/>
      <c r="TOK841" s="14"/>
      <c r="TOL841" s="14"/>
      <c r="TOM841" s="14"/>
      <c r="TON841" s="14"/>
      <c r="TOO841" s="14"/>
      <c r="TOP841" s="14"/>
      <c r="TOQ841" s="14"/>
      <c r="TOR841" s="14"/>
      <c r="TOS841" s="14"/>
      <c r="TOT841" s="14"/>
      <c r="TOU841" s="14"/>
      <c r="TOV841" s="14"/>
      <c r="TOW841" s="14"/>
      <c r="TOX841" s="14"/>
      <c r="TOY841" s="14"/>
      <c r="TOZ841" s="14"/>
      <c r="TPA841" s="14"/>
      <c r="TPB841" s="14"/>
      <c r="TPC841" s="14"/>
      <c r="TPD841" s="14"/>
      <c r="TPE841" s="14"/>
      <c r="TPF841" s="14"/>
      <c r="TPG841" s="14"/>
      <c r="TPH841" s="14"/>
      <c r="TPI841" s="14"/>
      <c r="TPJ841" s="14"/>
      <c r="TPK841" s="14"/>
      <c r="TPL841" s="14"/>
      <c r="TPM841" s="14"/>
      <c r="TPN841" s="14"/>
      <c r="TPO841" s="14"/>
      <c r="TPP841" s="14"/>
      <c r="TPQ841" s="14"/>
      <c r="TPR841" s="14"/>
      <c r="TPS841" s="14"/>
      <c r="TPT841" s="14"/>
      <c r="TPU841" s="14"/>
      <c r="TPV841" s="14"/>
      <c r="TPW841" s="14"/>
      <c r="TPX841" s="14"/>
      <c r="TPY841" s="14"/>
      <c r="TPZ841" s="14"/>
      <c r="TQA841" s="14"/>
      <c r="TQB841" s="14"/>
      <c r="TQC841" s="14"/>
      <c r="TQD841" s="14"/>
      <c r="TQE841" s="14"/>
      <c r="TQF841" s="14"/>
      <c r="TQG841" s="14"/>
      <c r="TQH841" s="14"/>
      <c r="TQI841" s="14"/>
      <c r="TQJ841" s="14"/>
      <c r="TQK841" s="14"/>
      <c r="TQL841" s="14"/>
      <c r="TQM841" s="14"/>
      <c r="TQN841" s="14"/>
      <c r="TQO841" s="14"/>
      <c r="TQP841" s="14"/>
      <c r="TQQ841" s="14"/>
      <c r="TQR841" s="14"/>
      <c r="TQS841" s="14"/>
      <c r="TQT841" s="14"/>
      <c r="TQU841" s="14"/>
      <c r="TQV841" s="14"/>
      <c r="TQW841" s="14"/>
      <c r="TQX841" s="14"/>
      <c r="TQY841" s="14"/>
      <c r="TQZ841" s="14"/>
      <c r="TRA841" s="14"/>
      <c r="TRB841" s="14"/>
      <c r="TRC841" s="14"/>
      <c r="TRD841" s="14"/>
      <c r="TRE841" s="14"/>
      <c r="TRF841" s="14"/>
      <c r="TRG841" s="14"/>
      <c r="TRH841" s="14"/>
      <c r="TRI841" s="14"/>
      <c r="TRJ841" s="14"/>
      <c r="TRK841" s="14"/>
      <c r="TRL841" s="14"/>
      <c r="TRM841" s="14"/>
      <c r="TRN841" s="14"/>
      <c r="TRO841" s="14"/>
      <c r="TRP841" s="14"/>
      <c r="TRQ841" s="14"/>
      <c r="TRR841" s="14"/>
      <c r="TRS841" s="14"/>
      <c r="TRT841" s="14"/>
      <c r="TRU841" s="14"/>
      <c r="TRV841" s="14"/>
      <c r="TRW841" s="14"/>
      <c r="TRX841" s="14"/>
      <c r="TRY841" s="14"/>
      <c r="TRZ841" s="14"/>
      <c r="TSA841" s="14"/>
      <c r="TSB841" s="14"/>
      <c r="TSC841" s="14"/>
      <c r="TSD841" s="14"/>
      <c r="TSE841" s="14"/>
      <c r="TSF841" s="14"/>
      <c r="TSG841" s="14"/>
      <c r="TSH841" s="14"/>
      <c r="TSI841" s="14"/>
      <c r="TSJ841" s="14"/>
      <c r="TSK841" s="14"/>
      <c r="TSL841" s="14"/>
      <c r="TSM841" s="14"/>
      <c r="TSN841" s="14"/>
      <c r="TSO841" s="14"/>
      <c r="TSP841" s="14"/>
      <c r="TSQ841" s="14"/>
      <c r="TSR841" s="14"/>
      <c r="TSS841" s="14"/>
      <c r="TST841" s="14"/>
      <c r="TSU841" s="14"/>
      <c r="TSV841" s="14"/>
      <c r="TSW841" s="14"/>
      <c r="TSX841" s="14"/>
      <c r="TSY841" s="14"/>
      <c r="TSZ841" s="14"/>
      <c r="TTA841" s="14"/>
      <c r="TTB841" s="14"/>
      <c r="TTC841" s="14"/>
      <c r="TTD841" s="14"/>
      <c r="TTE841" s="14"/>
      <c r="TTF841" s="14"/>
      <c r="TTG841" s="14"/>
      <c r="TTH841" s="14"/>
      <c r="TTI841" s="14"/>
      <c r="TTJ841" s="14"/>
      <c r="TTK841" s="14"/>
      <c r="TTL841" s="14"/>
      <c r="TTM841" s="14"/>
      <c r="TTN841" s="14"/>
      <c r="TTO841" s="14"/>
      <c r="TTP841" s="14"/>
      <c r="TTQ841" s="14"/>
      <c r="TTR841" s="14"/>
      <c r="TTS841" s="14"/>
      <c r="TTT841" s="14"/>
      <c r="TTU841" s="14"/>
      <c r="TTV841" s="14"/>
      <c r="TTW841" s="14"/>
      <c r="TTX841" s="14"/>
      <c r="TTY841" s="14"/>
      <c r="TTZ841" s="14"/>
      <c r="TUA841" s="14"/>
      <c r="TUB841" s="14"/>
      <c r="TUC841" s="14"/>
      <c r="TUD841" s="14"/>
      <c r="TUE841" s="14"/>
      <c r="TUF841" s="14"/>
      <c r="TUG841" s="14"/>
      <c r="TUH841" s="14"/>
      <c r="TUI841" s="14"/>
      <c r="TUJ841" s="14"/>
      <c r="TUK841" s="14"/>
      <c r="TUL841" s="14"/>
      <c r="TUM841" s="14"/>
      <c r="TUN841" s="14"/>
      <c r="TUO841" s="14"/>
      <c r="TUP841" s="14"/>
      <c r="TUQ841" s="14"/>
      <c r="TUR841" s="14"/>
      <c r="TUS841" s="14"/>
      <c r="TUT841" s="14"/>
      <c r="TUU841" s="14"/>
      <c r="TUV841" s="14"/>
      <c r="TUW841" s="14"/>
      <c r="TUX841" s="14"/>
      <c r="TUY841" s="14"/>
      <c r="TUZ841" s="14"/>
      <c r="TVA841" s="14"/>
      <c r="TVB841" s="14"/>
      <c r="TVC841" s="14"/>
      <c r="TVD841" s="14"/>
      <c r="TVE841" s="14"/>
      <c r="TVF841" s="14"/>
      <c r="TVG841" s="14"/>
      <c r="TVH841" s="14"/>
      <c r="TVI841" s="14"/>
      <c r="TVJ841" s="14"/>
      <c r="TVK841" s="14"/>
      <c r="TVL841" s="14"/>
      <c r="TVM841" s="14"/>
      <c r="TVN841" s="14"/>
      <c r="TVO841" s="14"/>
      <c r="TVP841" s="14"/>
      <c r="TVQ841" s="14"/>
      <c r="TVR841" s="14"/>
      <c r="TVS841" s="14"/>
      <c r="TVT841" s="14"/>
      <c r="TVU841" s="14"/>
      <c r="TVV841" s="14"/>
      <c r="TVW841" s="14"/>
      <c r="TVX841" s="14"/>
      <c r="TVY841" s="14"/>
      <c r="TVZ841" s="14"/>
      <c r="TWA841" s="14"/>
      <c r="TWB841" s="14"/>
      <c r="TWC841" s="14"/>
      <c r="TWD841" s="14"/>
      <c r="TWE841" s="14"/>
      <c r="TWF841" s="14"/>
      <c r="TWG841" s="14"/>
      <c r="TWH841" s="14"/>
      <c r="TWI841" s="14"/>
      <c r="TWJ841" s="14"/>
      <c r="TWK841" s="14"/>
      <c r="TWL841" s="14"/>
      <c r="TWM841" s="14"/>
      <c r="TWN841" s="14"/>
      <c r="TWO841" s="14"/>
      <c r="TWP841" s="14"/>
      <c r="TWQ841" s="14"/>
      <c r="TWR841" s="14"/>
      <c r="TWS841" s="14"/>
      <c r="TWT841" s="14"/>
      <c r="TWU841" s="14"/>
      <c r="TWV841" s="14"/>
      <c r="TWW841" s="14"/>
      <c r="TWX841" s="14"/>
      <c r="TWY841" s="14"/>
      <c r="TWZ841" s="14"/>
      <c r="TXA841" s="14"/>
      <c r="TXB841" s="14"/>
      <c r="TXC841" s="14"/>
      <c r="TXD841" s="14"/>
      <c r="TXE841" s="14"/>
      <c r="TXF841" s="14"/>
      <c r="TXG841" s="14"/>
      <c r="TXH841" s="14"/>
      <c r="TXI841" s="14"/>
      <c r="TXJ841" s="14"/>
      <c r="TXK841" s="14"/>
      <c r="TXL841" s="14"/>
      <c r="TXM841" s="14"/>
      <c r="TXN841" s="14"/>
      <c r="TXO841" s="14"/>
      <c r="TXP841" s="14"/>
      <c r="TXQ841" s="14"/>
      <c r="TXR841" s="14"/>
      <c r="TXS841" s="14"/>
      <c r="TXT841" s="14"/>
      <c r="TXU841" s="14"/>
      <c r="TXV841" s="14"/>
      <c r="TXW841" s="14"/>
      <c r="TXX841" s="14"/>
      <c r="TXY841" s="14"/>
      <c r="TXZ841" s="14"/>
      <c r="TYA841" s="14"/>
      <c r="TYB841" s="14"/>
      <c r="TYC841" s="14"/>
      <c r="TYD841" s="14"/>
      <c r="TYE841" s="14"/>
      <c r="TYF841" s="14"/>
      <c r="TYG841" s="14"/>
      <c r="TYH841" s="14"/>
      <c r="TYI841" s="14"/>
      <c r="TYJ841" s="14"/>
      <c r="TYK841" s="14"/>
      <c r="TYL841" s="14"/>
      <c r="TYM841" s="14"/>
      <c r="TYN841" s="14"/>
      <c r="TYO841" s="14"/>
      <c r="TYP841" s="14"/>
      <c r="TYQ841" s="14"/>
      <c r="TYR841" s="14"/>
      <c r="TYS841" s="14"/>
      <c r="TYT841" s="14"/>
      <c r="TYU841" s="14"/>
      <c r="TYV841" s="14"/>
      <c r="TYW841" s="14"/>
      <c r="TYX841" s="14"/>
      <c r="TYY841" s="14"/>
      <c r="TYZ841" s="14"/>
      <c r="TZA841" s="14"/>
      <c r="TZB841" s="14"/>
      <c r="TZC841" s="14"/>
      <c r="TZD841" s="14"/>
      <c r="TZE841" s="14"/>
      <c r="TZF841" s="14"/>
      <c r="TZG841" s="14"/>
      <c r="TZH841" s="14"/>
      <c r="TZI841" s="14"/>
      <c r="TZJ841" s="14"/>
      <c r="TZK841" s="14"/>
      <c r="TZL841" s="14"/>
      <c r="TZM841" s="14"/>
      <c r="TZN841" s="14"/>
      <c r="TZO841" s="14"/>
      <c r="TZP841" s="14"/>
      <c r="TZQ841" s="14"/>
      <c r="TZR841" s="14"/>
      <c r="TZS841" s="14"/>
      <c r="TZT841" s="14"/>
      <c r="TZU841" s="14"/>
      <c r="TZV841" s="14"/>
      <c r="TZW841" s="14"/>
      <c r="TZX841" s="14"/>
      <c r="TZY841" s="14"/>
      <c r="TZZ841" s="14"/>
      <c r="UAA841" s="14"/>
      <c r="UAB841" s="14"/>
      <c r="UAC841" s="14"/>
      <c r="UAD841" s="14"/>
      <c r="UAE841" s="14"/>
      <c r="UAF841" s="14"/>
      <c r="UAG841" s="14"/>
      <c r="UAH841" s="14"/>
      <c r="UAI841" s="14"/>
      <c r="UAJ841" s="14"/>
      <c r="UAK841" s="14"/>
      <c r="UAL841" s="14"/>
      <c r="UAM841" s="14"/>
      <c r="UAN841" s="14"/>
      <c r="UAO841" s="14"/>
      <c r="UAP841" s="14"/>
      <c r="UAQ841" s="14"/>
      <c r="UAR841" s="14"/>
      <c r="UAS841" s="14"/>
      <c r="UAT841" s="14"/>
      <c r="UAU841" s="14"/>
      <c r="UAV841" s="14"/>
      <c r="UAW841" s="14"/>
      <c r="UAX841" s="14"/>
      <c r="UAY841" s="14"/>
      <c r="UAZ841" s="14"/>
      <c r="UBA841" s="14"/>
      <c r="UBB841" s="14"/>
      <c r="UBC841" s="14"/>
      <c r="UBD841" s="14"/>
      <c r="UBE841" s="14"/>
      <c r="UBF841" s="14"/>
      <c r="UBG841" s="14"/>
      <c r="UBH841" s="14"/>
      <c r="UBI841" s="14"/>
      <c r="UBJ841" s="14"/>
      <c r="UBK841" s="14"/>
      <c r="UBL841" s="14"/>
      <c r="UBM841" s="14"/>
      <c r="UBN841" s="14"/>
      <c r="UBO841" s="14"/>
      <c r="UBP841" s="14"/>
      <c r="UBQ841" s="14"/>
      <c r="UBR841" s="14"/>
      <c r="UBS841" s="14"/>
      <c r="UBT841" s="14"/>
      <c r="UBU841" s="14"/>
      <c r="UBV841" s="14"/>
      <c r="UBW841" s="14"/>
      <c r="UBX841" s="14"/>
      <c r="UBY841" s="14"/>
      <c r="UBZ841" s="14"/>
      <c r="UCA841" s="14"/>
      <c r="UCB841" s="14"/>
      <c r="UCC841" s="14"/>
      <c r="UCD841" s="14"/>
      <c r="UCE841" s="14"/>
      <c r="UCF841" s="14"/>
      <c r="UCG841" s="14"/>
      <c r="UCH841" s="14"/>
      <c r="UCI841" s="14"/>
      <c r="UCJ841" s="14"/>
      <c r="UCK841" s="14"/>
      <c r="UCL841" s="14"/>
      <c r="UCM841" s="14"/>
      <c r="UCN841" s="14"/>
      <c r="UCO841" s="14"/>
      <c r="UCP841" s="14"/>
      <c r="UCQ841" s="14"/>
      <c r="UCR841" s="14"/>
      <c r="UCS841" s="14"/>
      <c r="UCT841" s="14"/>
      <c r="UCU841" s="14"/>
      <c r="UCV841" s="14"/>
      <c r="UCW841" s="14"/>
      <c r="UCX841" s="14"/>
      <c r="UCY841" s="14"/>
      <c r="UCZ841" s="14"/>
      <c r="UDA841" s="14"/>
      <c r="UDB841" s="14"/>
      <c r="UDC841" s="14"/>
      <c r="UDD841" s="14"/>
      <c r="UDE841" s="14"/>
      <c r="UDF841" s="14"/>
      <c r="UDG841" s="14"/>
      <c r="UDH841" s="14"/>
      <c r="UDI841" s="14"/>
      <c r="UDJ841" s="14"/>
      <c r="UDK841" s="14"/>
      <c r="UDL841" s="14"/>
      <c r="UDM841" s="14"/>
      <c r="UDN841" s="14"/>
      <c r="UDO841" s="14"/>
      <c r="UDP841" s="14"/>
      <c r="UDQ841" s="14"/>
      <c r="UDR841" s="14"/>
      <c r="UDS841" s="14"/>
      <c r="UDT841" s="14"/>
      <c r="UDU841" s="14"/>
      <c r="UDV841" s="14"/>
      <c r="UDW841" s="14"/>
      <c r="UDX841" s="14"/>
      <c r="UDY841" s="14"/>
      <c r="UDZ841" s="14"/>
      <c r="UEA841" s="14"/>
      <c r="UEB841" s="14"/>
      <c r="UEC841" s="14"/>
      <c r="UED841" s="14"/>
      <c r="UEE841" s="14"/>
      <c r="UEF841" s="14"/>
      <c r="UEG841" s="14"/>
      <c r="UEH841" s="14"/>
      <c r="UEI841" s="14"/>
      <c r="UEJ841" s="14"/>
      <c r="UEK841" s="14"/>
      <c r="UEL841" s="14"/>
      <c r="UEM841" s="14"/>
      <c r="UEN841" s="14"/>
      <c r="UEO841" s="14"/>
      <c r="UEP841" s="14"/>
      <c r="UEQ841" s="14"/>
      <c r="UER841" s="14"/>
      <c r="UES841" s="14"/>
      <c r="UET841" s="14"/>
      <c r="UEU841" s="14"/>
      <c r="UEV841" s="14"/>
      <c r="UEW841" s="14"/>
      <c r="UEX841" s="14"/>
      <c r="UEY841" s="14"/>
      <c r="UEZ841" s="14"/>
      <c r="UFA841" s="14"/>
      <c r="UFB841" s="14"/>
      <c r="UFC841" s="14"/>
      <c r="UFD841" s="14"/>
      <c r="UFE841" s="14"/>
      <c r="UFF841" s="14"/>
      <c r="UFG841" s="14"/>
      <c r="UFH841" s="14"/>
      <c r="UFI841" s="14"/>
      <c r="UFJ841" s="14"/>
      <c r="UFK841" s="14"/>
      <c r="UFL841" s="14"/>
      <c r="UFM841" s="14"/>
      <c r="UFN841" s="14"/>
      <c r="UFO841" s="14"/>
      <c r="UFP841" s="14"/>
      <c r="UFQ841" s="14"/>
      <c r="UFR841" s="14"/>
      <c r="UFS841" s="14"/>
      <c r="UFT841" s="14"/>
      <c r="UFU841" s="14"/>
      <c r="UFV841" s="14"/>
      <c r="UFW841" s="14"/>
      <c r="UFX841" s="14"/>
      <c r="UFY841" s="14"/>
      <c r="UFZ841" s="14"/>
      <c r="UGA841" s="14"/>
      <c r="UGB841" s="14"/>
      <c r="UGC841" s="14"/>
      <c r="UGD841" s="14"/>
      <c r="UGE841" s="14"/>
      <c r="UGF841" s="14"/>
      <c r="UGG841" s="14"/>
      <c r="UGH841" s="14"/>
      <c r="UGI841" s="14"/>
      <c r="UGJ841" s="14"/>
      <c r="UGK841" s="14"/>
      <c r="UGL841" s="14"/>
      <c r="UGM841" s="14"/>
      <c r="UGN841" s="14"/>
      <c r="UGO841" s="14"/>
      <c r="UGP841" s="14"/>
      <c r="UGQ841" s="14"/>
      <c r="UGR841" s="14"/>
      <c r="UGS841" s="14"/>
      <c r="UGT841" s="14"/>
      <c r="UGU841" s="14"/>
      <c r="UGV841" s="14"/>
      <c r="UGW841" s="14"/>
      <c r="UGX841" s="14"/>
      <c r="UGY841" s="14"/>
      <c r="UGZ841" s="14"/>
      <c r="UHA841" s="14"/>
      <c r="UHB841" s="14"/>
      <c r="UHC841" s="14"/>
      <c r="UHD841" s="14"/>
      <c r="UHE841" s="14"/>
      <c r="UHF841" s="14"/>
      <c r="UHG841" s="14"/>
      <c r="UHH841" s="14"/>
      <c r="UHI841" s="14"/>
      <c r="UHJ841" s="14"/>
      <c r="UHK841" s="14"/>
      <c r="UHL841" s="14"/>
      <c r="UHM841" s="14"/>
      <c r="UHN841" s="14"/>
      <c r="UHO841" s="14"/>
      <c r="UHP841" s="14"/>
      <c r="UHQ841" s="14"/>
      <c r="UHR841" s="14"/>
      <c r="UHS841" s="14"/>
      <c r="UHT841" s="14"/>
      <c r="UHU841" s="14"/>
      <c r="UHV841" s="14"/>
      <c r="UHW841" s="14"/>
      <c r="UHX841" s="14"/>
      <c r="UHY841" s="14"/>
      <c r="UHZ841" s="14"/>
      <c r="UIA841" s="14"/>
      <c r="UIB841" s="14"/>
      <c r="UIC841" s="14"/>
      <c r="UID841" s="14"/>
      <c r="UIE841" s="14"/>
      <c r="UIF841" s="14"/>
      <c r="UIG841" s="14"/>
      <c r="UIH841" s="14"/>
      <c r="UII841" s="14"/>
      <c r="UIJ841" s="14"/>
      <c r="UIK841" s="14"/>
      <c r="UIL841" s="14"/>
      <c r="UIM841" s="14"/>
      <c r="UIN841" s="14"/>
      <c r="UIO841" s="14"/>
      <c r="UIP841" s="14"/>
      <c r="UIQ841" s="14"/>
      <c r="UIR841" s="14"/>
      <c r="UIS841" s="14"/>
      <c r="UIT841" s="14"/>
      <c r="UIU841" s="14"/>
      <c r="UIV841" s="14"/>
      <c r="UIW841" s="14"/>
      <c r="UIX841" s="14"/>
      <c r="UIY841" s="14"/>
      <c r="UIZ841" s="14"/>
      <c r="UJA841" s="14"/>
      <c r="UJB841" s="14"/>
      <c r="UJC841" s="14"/>
      <c r="UJD841" s="14"/>
      <c r="UJE841" s="14"/>
      <c r="UJF841" s="14"/>
      <c r="UJG841" s="14"/>
      <c r="UJH841" s="14"/>
      <c r="UJI841" s="14"/>
      <c r="UJJ841" s="14"/>
      <c r="UJK841" s="14"/>
      <c r="UJL841" s="14"/>
      <c r="UJM841" s="14"/>
      <c r="UJN841" s="14"/>
      <c r="UJO841" s="14"/>
      <c r="UJP841" s="14"/>
      <c r="UJQ841" s="14"/>
      <c r="UJR841" s="14"/>
      <c r="UJS841" s="14"/>
      <c r="UJT841" s="14"/>
      <c r="UJU841" s="14"/>
      <c r="UJV841" s="14"/>
      <c r="UJW841" s="14"/>
      <c r="UJX841" s="14"/>
      <c r="UJY841" s="14"/>
      <c r="UJZ841" s="14"/>
      <c r="UKA841" s="14"/>
      <c r="UKB841" s="14"/>
      <c r="UKC841" s="14"/>
      <c r="UKD841" s="14"/>
      <c r="UKE841" s="14"/>
      <c r="UKF841" s="14"/>
      <c r="UKG841" s="14"/>
      <c r="UKH841" s="14"/>
      <c r="UKI841" s="14"/>
      <c r="UKJ841" s="14"/>
      <c r="UKK841" s="14"/>
      <c r="UKL841" s="14"/>
      <c r="UKM841" s="14"/>
      <c r="UKN841" s="14"/>
      <c r="UKO841" s="14"/>
      <c r="UKP841" s="14"/>
      <c r="UKQ841" s="14"/>
      <c r="UKR841" s="14"/>
      <c r="UKS841" s="14"/>
      <c r="UKT841" s="14"/>
      <c r="UKU841" s="14"/>
      <c r="UKV841" s="14"/>
      <c r="UKW841" s="14"/>
      <c r="UKX841" s="14"/>
      <c r="UKY841" s="14"/>
      <c r="UKZ841" s="14"/>
      <c r="ULA841" s="14"/>
      <c r="ULB841" s="14"/>
      <c r="ULC841" s="14"/>
      <c r="ULD841" s="14"/>
      <c r="ULE841" s="14"/>
      <c r="ULF841" s="14"/>
      <c r="ULG841" s="14"/>
      <c r="ULH841" s="14"/>
      <c r="ULI841" s="14"/>
      <c r="ULJ841" s="14"/>
      <c r="ULK841" s="14"/>
      <c r="ULL841" s="14"/>
      <c r="ULM841" s="14"/>
      <c r="ULN841" s="14"/>
      <c r="ULO841" s="14"/>
      <c r="ULP841" s="14"/>
      <c r="ULQ841" s="14"/>
      <c r="ULR841" s="14"/>
      <c r="ULS841" s="14"/>
      <c r="ULT841" s="14"/>
      <c r="ULU841" s="14"/>
      <c r="ULV841" s="14"/>
      <c r="ULW841" s="14"/>
      <c r="ULX841" s="14"/>
      <c r="ULY841" s="14"/>
      <c r="ULZ841" s="14"/>
      <c r="UMA841" s="14"/>
      <c r="UMB841" s="14"/>
      <c r="UMC841" s="14"/>
      <c r="UMD841" s="14"/>
      <c r="UME841" s="14"/>
      <c r="UMF841" s="14"/>
      <c r="UMG841" s="14"/>
      <c r="UMH841" s="14"/>
      <c r="UMI841" s="14"/>
      <c r="UMJ841" s="14"/>
      <c r="UMK841" s="14"/>
      <c r="UML841" s="14"/>
      <c r="UMM841" s="14"/>
      <c r="UMN841" s="14"/>
      <c r="UMO841" s="14"/>
      <c r="UMP841" s="14"/>
      <c r="UMQ841" s="14"/>
      <c r="UMR841" s="14"/>
      <c r="UMS841" s="14"/>
      <c r="UMT841" s="14"/>
      <c r="UMU841" s="14"/>
      <c r="UMV841" s="14"/>
      <c r="UMW841" s="14"/>
      <c r="UMX841" s="14"/>
      <c r="UMY841" s="14"/>
      <c r="UMZ841" s="14"/>
      <c r="UNA841" s="14"/>
      <c r="UNB841" s="14"/>
      <c r="UNC841" s="14"/>
      <c r="UND841" s="14"/>
      <c r="UNE841" s="14"/>
      <c r="UNF841" s="14"/>
      <c r="UNG841" s="14"/>
      <c r="UNH841" s="14"/>
      <c r="UNI841" s="14"/>
      <c r="UNJ841" s="14"/>
      <c r="UNK841" s="14"/>
      <c r="UNL841" s="14"/>
      <c r="UNM841" s="14"/>
      <c r="UNN841" s="14"/>
      <c r="UNO841" s="14"/>
      <c r="UNP841" s="14"/>
      <c r="UNQ841" s="14"/>
      <c r="UNR841" s="14"/>
      <c r="UNS841" s="14"/>
      <c r="UNT841" s="14"/>
      <c r="UNU841" s="14"/>
      <c r="UNV841" s="14"/>
      <c r="UNW841" s="14"/>
      <c r="UNX841" s="14"/>
      <c r="UNY841" s="14"/>
      <c r="UNZ841" s="14"/>
      <c r="UOA841" s="14"/>
      <c r="UOB841" s="14"/>
      <c r="UOC841" s="14"/>
      <c r="UOD841" s="14"/>
      <c r="UOE841" s="14"/>
      <c r="UOF841" s="14"/>
      <c r="UOG841" s="14"/>
      <c r="UOH841" s="14"/>
      <c r="UOI841" s="14"/>
      <c r="UOJ841" s="14"/>
      <c r="UOK841" s="14"/>
      <c r="UOL841" s="14"/>
      <c r="UOM841" s="14"/>
      <c r="UON841" s="14"/>
      <c r="UOO841" s="14"/>
      <c r="UOP841" s="14"/>
      <c r="UOQ841" s="14"/>
      <c r="UOR841" s="14"/>
      <c r="UOS841" s="14"/>
      <c r="UOT841" s="14"/>
      <c r="UOU841" s="14"/>
      <c r="UOV841" s="14"/>
      <c r="UOW841" s="14"/>
      <c r="UOX841" s="14"/>
      <c r="UOY841" s="14"/>
      <c r="UOZ841" s="14"/>
      <c r="UPA841" s="14"/>
      <c r="UPB841" s="14"/>
      <c r="UPC841" s="14"/>
      <c r="UPD841" s="14"/>
      <c r="UPE841" s="14"/>
      <c r="UPF841" s="14"/>
      <c r="UPG841" s="14"/>
      <c r="UPH841" s="14"/>
      <c r="UPI841" s="14"/>
      <c r="UPJ841" s="14"/>
      <c r="UPK841" s="14"/>
      <c r="UPL841" s="14"/>
      <c r="UPM841" s="14"/>
      <c r="UPN841" s="14"/>
      <c r="UPO841" s="14"/>
      <c r="UPP841" s="14"/>
      <c r="UPQ841" s="14"/>
      <c r="UPR841" s="14"/>
      <c r="UPS841" s="14"/>
      <c r="UPT841" s="14"/>
      <c r="UPU841" s="14"/>
      <c r="UPV841" s="14"/>
      <c r="UPW841" s="14"/>
      <c r="UPX841" s="14"/>
      <c r="UPY841" s="14"/>
      <c r="UPZ841" s="14"/>
      <c r="UQA841" s="14"/>
      <c r="UQB841" s="14"/>
      <c r="UQC841" s="14"/>
      <c r="UQD841" s="14"/>
      <c r="UQE841" s="14"/>
      <c r="UQF841" s="14"/>
      <c r="UQG841" s="14"/>
      <c r="UQH841" s="14"/>
      <c r="UQI841" s="14"/>
      <c r="UQJ841" s="14"/>
      <c r="UQK841" s="14"/>
      <c r="UQL841" s="14"/>
      <c r="UQM841" s="14"/>
      <c r="UQN841" s="14"/>
      <c r="UQO841" s="14"/>
      <c r="UQP841" s="14"/>
      <c r="UQQ841" s="14"/>
      <c r="UQR841" s="14"/>
      <c r="UQS841" s="14"/>
      <c r="UQT841" s="14"/>
      <c r="UQU841" s="14"/>
      <c r="UQV841" s="14"/>
      <c r="UQW841" s="14"/>
      <c r="UQX841" s="14"/>
      <c r="UQY841" s="14"/>
      <c r="UQZ841" s="14"/>
      <c r="URA841" s="14"/>
      <c r="URB841" s="14"/>
      <c r="URC841" s="14"/>
      <c r="URD841" s="14"/>
      <c r="URE841" s="14"/>
      <c r="URF841" s="14"/>
      <c r="URG841" s="14"/>
      <c r="URH841" s="14"/>
      <c r="URI841" s="14"/>
      <c r="URJ841" s="14"/>
      <c r="URK841" s="14"/>
      <c r="URL841" s="14"/>
      <c r="URM841" s="14"/>
      <c r="URN841" s="14"/>
      <c r="URO841" s="14"/>
      <c r="URP841" s="14"/>
      <c r="URQ841" s="14"/>
      <c r="URR841" s="14"/>
      <c r="URS841" s="14"/>
      <c r="URT841" s="14"/>
      <c r="URU841" s="14"/>
      <c r="URV841" s="14"/>
      <c r="URW841" s="14"/>
      <c r="URX841" s="14"/>
      <c r="URY841" s="14"/>
      <c r="URZ841" s="14"/>
      <c r="USA841" s="14"/>
      <c r="USB841" s="14"/>
      <c r="USC841" s="14"/>
      <c r="USD841" s="14"/>
      <c r="USE841" s="14"/>
      <c r="USF841" s="14"/>
      <c r="USG841" s="14"/>
      <c r="USH841" s="14"/>
      <c r="USI841" s="14"/>
      <c r="USJ841" s="14"/>
      <c r="USK841" s="14"/>
      <c r="USL841" s="14"/>
      <c r="USM841" s="14"/>
      <c r="USN841" s="14"/>
      <c r="USO841" s="14"/>
      <c r="USP841" s="14"/>
      <c r="USQ841" s="14"/>
      <c r="USR841" s="14"/>
      <c r="USS841" s="14"/>
      <c r="UST841" s="14"/>
      <c r="USU841" s="14"/>
      <c r="USV841" s="14"/>
      <c r="USW841" s="14"/>
      <c r="USX841" s="14"/>
      <c r="USY841" s="14"/>
      <c r="USZ841" s="14"/>
      <c r="UTA841" s="14"/>
      <c r="UTB841" s="14"/>
      <c r="UTC841" s="14"/>
      <c r="UTD841" s="14"/>
      <c r="UTE841" s="14"/>
      <c r="UTF841" s="14"/>
      <c r="UTG841" s="14"/>
      <c r="UTH841" s="14"/>
      <c r="UTI841" s="14"/>
      <c r="UTJ841" s="14"/>
      <c r="UTK841" s="14"/>
      <c r="UTL841" s="14"/>
      <c r="UTM841" s="14"/>
      <c r="UTN841" s="14"/>
      <c r="UTO841" s="14"/>
      <c r="UTP841" s="14"/>
      <c r="UTQ841" s="14"/>
      <c r="UTR841" s="14"/>
      <c r="UTS841" s="14"/>
      <c r="UTT841" s="14"/>
      <c r="UTU841" s="14"/>
      <c r="UTV841" s="14"/>
      <c r="UTW841" s="14"/>
      <c r="UTX841" s="14"/>
      <c r="UTY841" s="14"/>
      <c r="UTZ841" s="14"/>
      <c r="UUA841" s="14"/>
      <c r="UUB841" s="14"/>
      <c r="UUC841" s="14"/>
      <c r="UUD841" s="14"/>
      <c r="UUE841" s="14"/>
      <c r="UUF841" s="14"/>
      <c r="UUG841" s="14"/>
      <c r="UUH841" s="14"/>
      <c r="UUI841" s="14"/>
      <c r="UUJ841" s="14"/>
      <c r="UUK841" s="14"/>
      <c r="UUL841" s="14"/>
      <c r="UUM841" s="14"/>
      <c r="UUN841" s="14"/>
      <c r="UUO841" s="14"/>
      <c r="UUP841" s="14"/>
      <c r="UUQ841" s="14"/>
      <c r="UUR841" s="14"/>
      <c r="UUS841" s="14"/>
      <c r="UUT841" s="14"/>
      <c r="UUU841" s="14"/>
      <c r="UUV841" s="14"/>
      <c r="UUW841" s="14"/>
      <c r="UUX841" s="14"/>
      <c r="UUY841" s="14"/>
      <c r="UUZ841" s="14"/>
      <c r="UVA841" s="14"/>
      <c r="UVB841" s="14"/>
      <c r="UVC841" s="14"/>
      <c r="UVD841" s="14"/>
      <c r="UVE841" s="14"/>
      <c r="UVF841" s="14"/>
      <c r="UVG841" s="14"/>
      <c r="UVH841" s="14"/>
      <c r="UVI841" s="14"/>
      <c r="UVJ841" s="14"/>
      <c r="UVK841" s="14"/>
      <c r="UVL841" s="14"/>
      <c r="UVM841" s="14"/>
      <c r="UVN841" s="14"/>
      <c r="UVO841" s="14"/>
      <c r="UVP841" s="14"/>
      <c r="UVQ841" s="14"/>
      <c r="UVR841" s="14"/>
      <c r="UVS841" s="14"/>
      <c r="UVT841" s="14"/>
      <c r="UVU841" s="14"/>
      <c r="UVV841" s="14"/>
      <c r="UVW841" s="14"/>
      <c r="UVX841" s="14"/>
      <c r="UVY841" s="14"/>
      <c r="UVZ841" s="14"/>
      <c r="UWA841" s="14"/>
      <c r="UWB841" s="14"/>
      <c r="UWC841" s="14"/>
      <c r="UWD841" s="14"/>
      <c r="UWE841" s="14"/>
      <c r="UWF841" s="14"/>
      <c r="UWG841" s="14"/>
      <c r="UWH841" s="14"/>
      <c r="UWI841" s="14"/>
      <c r="UWJ841" s="14"/>
      <c r="UWK841" s="14"/>
      <c r="UWL841" s="14"/>
      <c r="UWM841" s="14"/>
      <c r="UWN841" s="14"/>
      <c r="UWO841" s="14"/>
      <c r="UWP841" s="14"/>
      <c r="UWQ841" s="14"/>
      <c r="UWR841" s="14"/>
      <c r="UWS841" s="14"/>
      <c r="UWT841" s="14"/>
      <c r="UWU841" s="14"/>
      <c r="UWV841" s="14"/>
      <c r="UWW841" s="14"/>
      <c r="UWX841" s="14"/>
      <c r="UWY841" s="14"/>
      <c r="UWZ841" s="14"/>
      <c r="UXA841" s="14"/>
      <c r="UXB841" s="14"/>
      <c r="UXC841" s="14"/>
      <c r="UXD841" s="14"/>
      <c r="UXE841" s="14"/>
      <c r="UXF841" s="14"/>
      <c r="UXG841" s="14"/>
      <c r="UXH841" s="14"/>
      <c r="UXI841" s="14"/>
      <c r="UXJ841" s="14"/>
      <c r="UXK841" s="14"/>
      <c r="UXL841" s="14"/>
      <c r="UXM841" s="14"/>
      <c r="UXN841" s="14"/>
      <c r="UXO841" s="14"/>
      <c r="UXP841" s="14"/>
      <c r="UXQ841" s="14"/>
      <c r="UXR841" s="14"/>
      <c r="UXS841" s="14"/>
      <c r="UXT841" s="14"/>
      <c r="UXU841" s="14"/>
      <c r="UXV841" s="14"/>
      <c r="UXW841" s="14"/>
      <c r="UXX841" s="14"/>
      <c r="UXY841" s="14"/>
      <c r="UXZ841" s="14"/>
      <c r="UYA841" s="14"/>
      <c r="UYB841" s="14"/>
      <c r="UYC841" s="14"/>
      <c r="UYD841" s="14"/>
      <c r="UYE841" s="14"/>
      <c r="UYF841" s="14"/>
      <c r="UYG841" s="14"/>
      <c r="UYH841" s="14"/>
      <c r="UYI841" s="14"/>
      <c r="UYJ841" s="14"/>
      <c r="UYK841" s="14"/>
      <c r="UYL841" s="14"/>
      <c r="UYM841" s="14"/>
      <c r="UYN841" s="14"/>
      <c r="UYO841" s="14"/>
      <c r="UYP841" s="14"/>
      <c r="UYQ841" s="14"/>
      <c r="UYR841" s="14"/>
      <c r="UYS841" s="14"/>
      <c r="UYT841" s="14"/>
      <c r="UYU841" s="14"/>
      <c r="UYV841" s="14"/>
      <c r="UYW841" s="14"/>
      <c r="UYX841" s="14"/>
      <c r="UYY841" s="14"/>
      <c r="UYZ841" s="14"/>
      <c r="UZA841" s="14"/>
      <c r="UZB841" s="14"/>
      <c r="UZC841" s="14"/>
      <c r="UZD841" s="14"/>
      <c r="UZE841" s="14"/>
      <c r="UZF841" s="14"/>
      <c r="UZG841" s="14"/>
      <c r="UZH841" s="14"/>
      <c r="UZI841" s="14"/>
      <c r="UZJ841" s="14"/>
      <c r="UZK841" s="14"/>
      <c r="UZL841" s="14"/>
      <c r="UZM841" s="14"/>
      <c r="UZN841" s="14"/>
      <c r="UZO841" s="14"/>
      <c r="UZP841" s="14"/>
      <c r="UZQ841" s="14"/>
      <c r="UZR841" s="14"/>
      <c r="UZS841" s="14"/>
      <c r="UZT841" s="14"/>
      <c r="UZU841" s="14"/>
      <c r="UZV841" s="14"/>
      <c r="UZW841" s="14"/>
      <c r="UZX841" s="14"/>
      <c r="UZY841" s="14"/>
      <c r="UZZ841" s="14"/>
      <c r="VAA841" s="14"/>
      <c r="VAB841" s="14"/>
      <c r="VAC841" s="14"/>
      <c r="VAD841" s="14"/>
      <c r="VAE841" s="14"/>
      <c r="VAF841" s="14"/>
      <c r="VAG841" s="14"/>
      <c r="VAH841" s="14"/>
      <c r="VAI841" s="14"/>
      <c r="VAJ841" s="14"/>
      <c r="VAK841" s="14"/>
      <c r="VAL841" s="14"/>
      <c r="VAM841" s="14"/>
      <c r="VAN841" s="14"/>
      <c r="VAO841" s="14"/>
      <c r="VAP841" s="14"/>
      <c r="VAQ841" s="14"/>
      <c r="VAR841" s="14"/>
      <c r="VAS841" s="14"/>
      <c r="VAT841" s="14"/>
      <c r="VAU841" s="14"/>
      <c r="VAV841" s="14"/>
      <c r="VAW841" s="14"/>
      <c r="VAX841" s="14"/>
      <c r="VAY841" s="14"/>
      <c r="VAZ841" s="14"/>
      <c r="VBA841" s="14"/>
      <c r="VBB841" s="14"/>
      <c r="VBC841" s="14"/>
      <c r="VBD841" s="14"/>
      <c r="VBE841" s="14"/>
      <c r="VBF841" s="14"/>
      <c r="VBG841" s="14"/>
      <c r="VBH841" s="14"/>
      <c r="VBI841" s="14"/>
      <c r="VBJ841" s="14"/>
      <c r="VBK841" s="14"/>
      <c r="VBL841" s="14"/>
      <c r="VBM841" s="14"/>
      <c r="VBN841" s="14"/>
      <c r="VBO841" s="14"/>
      <c r="VBP841" s="14"/>
      <c r="VBQ841" s="14"/>
      <c r="VBR841" s="14"/>
      <c r="VBS841" s="14"/>
      <c r="VBT841" s="14"/>
      <c r="VBU841" s="14"/>
      <c r="VBV841" s="14"/>
      <c r="VBW841" s="14"/>
      <c r="VBX841" s="14"/>
      <c r="VBY841" s="14"/>
      <c r="VBZ841" s="14"/>
      <c r="VCA841" s="14"/>
      <c r="VCB841" s="14"/>
      <c r="VCC841" s="14"/>
      <c r="VCD841" s="14"/>
      <c r="VCE841" s="14"/>
      <c r="VCF841" s="14"/>
      <c r="VCG841" s="14"/>
      <c r="VCH841" s="14"/>
      <c r="VCI841" s="14"/>
      <c r="VCJ841" s="14"/>
      <c r="VCK841" s="14"/>
      <c r="VCL841" s="14"/>
      <c r="VCM841" s="14"/>
      <c r="VCN841" s="14"/>
      <c r="VCO841" s="14"/>
      <c r="VCP841" s="14"/>
      <c r="VCQ841" s="14"/>
      <c r="VCR841" s="14"/>
      <c r="VCS841" s="14"/>
      <c r="VCT841" s="14"/>
      <c r="VCU841" s="14"/>
      <c r="VCV841" s="14"/>
      <c r="VCW841" s="14"/>
      <c r="VCX841" s="14"/>
      <c r="VCY841" s="14"/>
      <c r="VCZ841" s="14"/>
      <c r="VDA841" s="14"/>
      <c r="VDB841" s="14"/>
      <c r="VDC841" s="14"/>
      <c r="VDD841" s="14"/>
      <c r="VDE841" s="14"/>
      <c r="VDF841" s="14"/>
      <c r="VDG841" s="14"/>
      <c r="VDH841" s="14"/>
      <c r="VDI841" s="14"/>
      <c r="VDJ841" s="14"/>
      <c r="VDK841" s="14"/>
      <c r="VDL841" s="14"/>
      <c r="VDM841" s="14"/>
      <c r="VDN841" s="14"/>
      <c r="VDO841" s="14"/>
      <c r="VDP841" s="14"/>
      <c r="VDQ841" s="14"/>
      <c r="VDR841" s="14"/>
      <c r="VDS841" s="14"/>
      <c r="VDT841" s="14"/>
      <c r="VDU841" s="14"/>
      <c r="VDV841" s="14"/>
      <c r="VDW841" s="14"/>
      <c r="VDX841" s="14"/>
      <c r="VDY841" s="14"/>
      <c r="VDZ841" s="14"/>
      <c r="VEA841" s="14"/>
      <c r="VEB841" s="14"/>
      <c r="VEC841" s="14"/>
      <c r="VED841" s="14"/>
      <c r="VEE841" s="14"/>
      <c r="VEF841" s="14"/>
      <c r="VEG841" s="14"/>
      <c r="VEH841" s="14"/>
      <c r="VEI841" s="14"/>
      <c r="VEJ841" s="14"/>
      <c r="VEK841" s="14"/>
      <c r="VEL841" s="14"/>
      <c r="VEM841" s="14"/>
      <c r="VEN841" s="14"/>
      <c r="VEO841" s="14"/>
      <c r="VEP841" s="14"/>
      <c r="VEQ841" s="14"/>
      <c r="VER841" s="14"/>
      <c r="VES841" s="14"/>
      <c r="VET841" s="14"/>
      <c r="VEU841" s="14"/>
      <c r="VEV841" s="14"/>
      <c r="VEW841" s="14"/>
      <c r="VEX841" s="14"/>
      <c r="VEY841" s="14"/>
      <c r="VEZ841" s="14"/>
      <c r="VFA841" s="14"/>
      <c r="VFB841" s="14"/>
      <c r="VFC841" s="14"/>
      <c r="VFD841" s="14"/>
      <c r="VFE841" s="14"/>
      <c r="VFF841" s="14"/>
      <c r="VFG841" s="14"/>
      <c r="VFH841" s="14"/>
      <c r="VFI841" s="14"/>
      <c r="VFJ841" s="14"/>
      <c r="VFK841" s="14"/>
      <c r="VFL841" s="14"/>
      <c r="VFM841" s="14"/>
      <c r="VFN841" s="14"/>
      <c r="VFO841" s="14"/>
      <c r="VFP841" s="14"/>
      <c r="VFQ841" s="14"/>
      <c r="VFR841" s="14"/>
      <c r="VFS841" s="14"/>
      <c r="VFT841" s="14"/>
      <c r="VFU841" s="14"/>
      <c r="VFV841" s="14"/>
      <c r="VFW841" s="14"/>
      <c r="VFX841" s="14"/>
      <c r="VFY841" s="14"/>
      <c r="VFZ841" s="14"/>
      <c r="VGA841" s="14"/>
      <c r="VGB841" s="14"/>
      <c r="VGC841" s="14"/>
      <c r="VGD841" s="14"/>
      <c r="VGE841" s="14"/>
      <c r="VGF841" s="14"/>
      <c r="VGG841" s="14"/>
      <c r="VGH841" s="14"/>
      <c r="VGI841" s="14"/>
      <c r="VGJ841" s="14"/>
      <c r="VGK841" s="14"/>
      <c r="VGL841" s="14"/>
      <c r="VGM841" s="14"/>
      <c r="VGN841" s="14"/>
      <c r="VGO841" s="14"/>
      <c r="VGP841" s="14"/>
      <c r="VGQ841" s="14"/>
      <c r="VGR841" s="14"/>
      <c r="VGS841" s="14"/>
      <c r="VGT841" s="14"/>
      <c r="VGU841" s="14"/>
      <c r="VGV841" s="14"/>
      <c r="VGW841" s="14"/>
      <c r="VGX841" s="14"/>
      <c r="VGY841" s="14"/>
      <c r="VGZ841" s="14"/>
      <c r="VHA841" s="14"/>
      <c r="VHB841" s="14"/>
      <c r="VHC841" s="14"/>
      <c r="VHD841" s="14"/>
      <c r="VHE841" s="14"/>
      <c r="VHF841" s="14"/>
      <c r="VHG841" s="14"/>
      <c r="VHH841" s="14"/>
      <c r="VHI841" s="14"/>
      <c r="VHJ841" s="14"/>
      <c r="VHK841" s="14"/>
      <c r="VHL841" s="14"/>
      <c r="VHM841" s="14"/>
      <c r="VHN841" s="14"/>
      <c r="VHO841" s="14"/>
      <c r="VHP841" s="14"/>
      <c r="VHQ841" s="14"/>
      <c r="VHR841" s="14"/>
      <c r="VHS841" s="14"/>
      <c r="VHT841" s="14"/>
      <c r="VHU841" s="14"/>
      <c r="VHV841" s="14"/>
      <c r="VHW841" s="14"/>
      <c r="VHX841" s="14"/>
      <c r="VHY841" s="14"/>
      <c r="VHZ841" s="14"/>
      <c r="VIA841" s="14"/>
      <c r="VIB841" s="14"/>
      <c r="VIC841" s="14"/>
      <c r="VID841" s="14"/>
      <c r="VIE841" s="14"/>
      <c r="VIF841" s="14"/>
      <c r="VIG841" s="14"/>
      <c r="VIH841" s="14"/>
      <c r="VII841" s="14"/>
      <c r="VIJ841" s="14"/>
      <c r="VIK841" s="14"/>
      <c r="VIL841" s="14"/>
      <c r="VIM841" s="14"/>
      <c r="VIN841" s="14"/>
      <c r="VIO841" s="14"/>
      <c r="VIP841" s="14"/>
      <c r="VIQ841" s="14"/>
      <c r="VIR841" s="14"/>
      <c r="VIS841" s="14"/>
      <c r="VIT841" s="14"/>
      <c r="VIU841" s="14"/>
      <c r="VIV841" s="14"/>
      <c r="VIW841" s="14"/>
      <c r="VIX841" s="14"/>
      <c r="VIY841" s="14"/>
      <c r="VIZ841" s="14"/>
      <c r="VJA841" s="14"/>
      <c r="VJB841" s="14"/>
      <c r="VJC841" s="14"/>
      <c r="VJD841" s="14"/>
      <c r="VJE841" s="14"/>
      <c r="VJF841" s="14"/>
      <c r="VJG841" s="14"/>
      <c r="VJH841" s="14"/>
      <c r="VJI841" s="14"/>
      <c r="VJJ841" s="14"/>
      <c r="VJK841" s="14"/>
      <c r="VJL841" s="14"/>
      <c r="VJM841" s="14"/>
      <c r="VJN841" s="14"/>
      <c r="VJO841" s="14"/>
      <c r="VJP841" s="14"/>
      <c r="VJQ841" s="14"/>
      <c r="VJR841" s="14"/>
      <c r="VJS841" s="14"/>
      <c r="VJT841" s="14"/>
      <c r="VJU841" s="14"/>
      <c r="VJV841" s="14"/>
      <c r="VJW841" s="14"/>
      <c r="VJX841" s="14"/>
      <c r="VJY841" s="14"/>
      <c r="VJZ841" s="14"/>
      <c r="VKA841" s="14"/>
      <c r="VKB841" s="14"/>
      <c r="VKC841" s="14"/>
      <c r="VKD841" s="14"/>
      <c r="VKE841" s="14"/>
      <c r="VKF841" s="14"/>
      <c r="VKG841" s="14"/>
      <c r="VKH841" s="14"/>
      <c r="VKI841" s="14"/>
      <c r="VKJ841" s="14"/>
      <c r="VKK841" s="14"/>
      <c r="VKL841" s="14"/>
      <c r="VKM841" s="14"/>
      <c r="VKN841" s="14"/>
      <c r="VKO841" s="14"/>
      <c r="VKP841" s="14"/>
      <c r="VKQ841" s="14"/>
      <c r="VKR841" s="14"/>
      <c r="VKS841" s="14"/>
      <c r="VKT841" s="14"/>
      <c r="VKU841" s="14"/>
      <c r="VKV841" s="14"/>
      <c r="VKW841" s="14"/>
      <c r="VKX841" s="14"/>
      <c r="VKY841" s="14"/>
      <c r="VKZ841" s="14"/>
      <c r="VLA841" s="14"/>
      <c r="VLB841" s="14"/>
      <c r="VLC841" s="14"/>
      <c r="VLD841" s="14"/>
      <c r="VLE841" s="14"/>
      <c r="VLF841" s="14"/>
      <c r="VLG841" s="14"/>
      <c r="VLH841" s="14"/>
      <c r="VLI841" s="14"/>
      <c r="VLJ841" s="14"/>
      <c r="VLK841" s="14"/>
      <c r="VLL841" s="14"/>
      <c r="VLM841" s="14"/>
      <c r="VLN841" s="14"/>
      <c r="VLO841" s="14"/>
      <c r="VLP841" s="14"/>
      <c r="VLQ841" s="14"/>
      <c r="VLR841" s="14"/>
      <c r="VLS841" s="14"/>
      <c r="VLT841" s="14"/>
      <c r="VLU841" s="14"/>
      <c r="VLV841" s="14"/>
      <c r="VLW841" s="14"/>
      <c r="VLX841" s="14"/>
      <c r="VLY841" s="14"/>
      <c r="VLZ841" s="14"/>
      <c r="VMA841" s="14"/>
      <c r="VMB841" s="14"/>
      <c r="VMC841" s="14"/>
      <c r="VMD841" s="14"/>
      <c r="VME841" s="14"/>
      <c r="VMF841" s="14"/>
      <c r="VMG841" s="14"/>
      <c r="VMH841" s="14"/>
      <c r="VMI841" s="14"/>
      <c r="VMJ841" s="14"/>
      <c r="VMK841" s="14"/>
      <c r="VML841" s="14"/>
      <c r="VMM841" s="14"/>
      <c r="VMN841" s="14"/>
      <c r="VMO841" s="14"/>
      <c r="VMP841" s="14"/>
      <c r="VMQ841" s="14"/>
      <c r="VMR841" s="14"/>
      <c r="VMS841" s="14"/>
      <c r="VMT841" s="14"/>
      <c r="VMU841" s="14"/>
      <c r="VMV841" s="14"/>
      <c r="VMW841" s="14"/>
      <c r="VMX841" s="14"/>
      <c r="VMY841" s="14"/>
      <c r="VMZ841" s="14"/>
      <c r="VNA841" s="14"/>
      <c r="VNB841" s="14"/>
      <c r="VNC841" s="14"/>
      <c r="VND841" s="14"/>
      <c r="VNE841" s="14"/>
      <c r="VNF841" s="14"/>
      <c r="VNG841" s="14"/>
      <c r="VNH841" s="14"/>
      <c r="VNI841" s="14"/>
      <c r="VNJ841" s="14"/>
      <c r="VNK841" s="14"/>
      <c r="VNL841" s="14"/>
      <c r="VNM841" s="14"/>
      <c r="VNN841" s="14"/>
      <c r="VNO841" s="14"/>
      <c r="VNP841" s="14"/>
      <c r="VNQ841" s="14"/>
      <c r="VNR841" s="14"/>
      <c r="VNS841" s="14"/>
      <c r="VNT841" s="14"/>
      <c r="VNU841" s="14"/>
      <c r="VNV841" s="14"/>
      <c r="VNW841" s="14"/>
      <c r="VNX841" s="14"/>
      <c r="VNY841" s="14"/>
      <c r="VNZ841" s="14"/>
      <c r="VOA841" s="14"/>
      <c r="VOB841" s="14"/>
      <c r="VOC841" s="14"/>
      <c r="VOD841" s="14"/>
      <c r="VOE841" s="14"/>
      <c r="VOF841" s="14"/>
      <c r="VOG841" s="14"/>
      <c r="VOH841" s="14"/>
      <c r="VOI841" s="14"/>
      <c r="VOJ841" s="14"/>
      <c r="VOK841" s="14"/>
      <c r="VOL841" s="14"/>
      <c r="VOM841" s="14"/>
      <c r="VON841" s="14"/>
      <c r="VOO841" s="14"/>
      <c r="VOP841" s="14"/>
      <c r="VOQ841" s="14"/>
      <c r="VOR841" s="14"/>
      <c r="VOS841" s="14"/>
      <c r="VOT841" s="14"/>
      <c r="VOU841" s="14"/>
      <c r="VOV841" s="14"/>
      <c r="VOW841" s="14"/>
      <c r="VOX841" s="14"/>
      <c r="VOY841" s="14"/>
      <c r="VOZ841" s="14"/>
      <c r="VPA841" s="14"/>
      <c r="VPB841" s="14"/>
      <c r="VPC841" s="14"/>
      <c r="VPD841" s="14"/>
      <c r="VPE841" s="14"/>
      <c r="VPF841" s="14"/>
      <c r="VPG841" s="14"/>
      <c r="VPH841" s="14"/>
      <c r="VPI841" s="14"/>
      <c r="VPJ841" s="14"/>
      <c r="VPK841" s="14"/>
      <c r="VPL841" s="14"/>
      <c r="VPM841" s="14"/>
      <c r="VPN841" s="14"/>
      <c r="VPO841" s="14"/>
      <c r="VPP841" s="14"/>
      <c r="VPQ841" s="14"/>
      <c r="VPR841" s="14"/>
      <c r="VPS841" s="14"/>
      <c r="VPT841" s="14"/>
      <c r="VPU841" s="14"/>
      <c r="VPV841" s="14"/>
      <c r="VPW841" s="14"/>
      <c r="VPX841" s="14"/>
      <c r="VPY841" s="14"/>
      <c r="VPZ841" s="14"/>
      <c r="VQA841" s="14"/>
      <c r="VQB841" s="14"/>
      <c r="VQC841" s="14"/>
      <c r="VQD841" s="14"/>
      <c r="VQE841" s="14"/>
      <c r="VQF841" s="14"/>
      <c r="VQG841" s="14"/>
      <c r="VQH841" s="14"/>
      <c r="VQI841" s="14"/>
      <c r="VQJ841" s="14"/>
      <c r="VQK841" s="14"/>
      <c r="VQL841" s="14"/>
      <c r="VQM841" s="14"/>
      <c r="VQN841" s="14"/>
      <c r="VQO841" s="14"/>
      <c r="VQP841" s="14"/>
      <c r="VQQ841" s="14"/>
      <c r="VQR841" s="14"/>
      <c r="VQS841" s="14"/>
      <c r="VQT841" s="14"/>
      <c r="VQU841" s="14"/>
      <c r="VQV841" s="14"/>
      <c r="VQW841" s="14"/>
      <c r="VQX841" s="14"/>
      <c r="VQY841" s="14"/>
      <c r="VQZ841" s="14"/>
      <c r="VRA841" s="14"/>
      <c r="VRB841" s="14"/>
      <c r="VRC841" s="14"/>
      <c r="VRD841" s="14"/>
      <c r="VRE841" s="14"/>
      <c r="VRF841" s="14"/>
      <c r="VRG841" s="14"/>
      <c r="VRH841" s="14"/>
      <c r="VRI841" s="14"/>
      <c r="VRJ841" s="14"/>
      <c r="VRK841" s="14"/>
      <c r="VRL841" s="14"/>
      <c r="VRM841" s="14"/>
      <c r="VRN841" s="14"/>
      <c r="VRO841" s="14"/>
      <c r="VRP841" s="14"/>
      <c r="VRQ841" s="14"/>
      <c r="VRR841" s="14"/>
      <c r="VRS841" s="14"/>
      <c r="VRT841" s="14"/>
      <c r="VRU841" s="14"/>
      <c r="VRV841" s="14"/>
      <c r="VRW841" s="14"/>
      <c r="VRX841" s="14"/>
      <c r="VRY841" s="14"/>
      <c r="VRZ841" s="14"/>
      <c r="VSA841" s="14"/>
      <c r="VSB841" s="14"/>
      <c r="VSC841" s="14"/>
      <c r="VSD841" s="14"/>
      <c r="VSE841" s="14"/>
      <c r="VSF841" s="14"/>
      <c r="VSG841" s="14"/>
      <c r="VSH841" s="14"/>
      <c r="VSI841" s="14"/>
      <c r="VSJ841" s="14"/>
      <c r="VSK841" s="14"/>
      <c r="VSL841" s="14"/>
      <c r="VSM841" s="14"/>
      <c r="VSN841" s="14"/>
      <c r="VSO841" s="14"/>
      <c r="VSP841" s="14"/>
      <c r="VSQ841" s="14"/>
      <c r="VSR841" s="14"/>
      <c r="VSS841" s="14"/>
      <c r="VST841" s="14"/>
      <c r="VSU841" s="14"/>
      <c r="VSV841" s="14"/>
      <c r="VSW841" s="14"/>
      <c r="VSX841" s="14"/>
      <c r="VSY841" s="14"/>
      <c r="VSZ841" s="14"/>
      <c r="VTA841" s="14"/>
      <c r="VTB841" s="14"/>
      <c r="VTC841" s="14"/>
      <c r="VTD841" s="14"/>
      <c r="VTE841" s="14"/>
      <c r="VTF841" s="14"/>
      <c r="VTG841" s="14"/>
      <c r="VTH841" s="14"/>
      <c r="VTI841" s="14"/>
      <c r="VTJ841" s="14"/>
      <c r="VTK841" s="14"/>
      <c r="VTL841" s="14"/>
      <c r="VTM841" s="14"/>
      <c r="VTN841" s="14"/>
      <c r="VTO841" s="14"/>
      <c r="VTP841" s="14"/>
      <c r="VTQ841" s="14"/>
      <c r="VTR841" s="14"/>
      <c r="VTS841" s="14"/>
      <c r="VTT841" s="14"/>
      <c r="VTU841" s="14"/>
      <c r="VTV841" s="14"/>
      <c r="VTW841" s="14"/>
      <c r="VTX841" s="14"/>
      <c r="VTY841" s="14"/>
      <c r="VTZ841" s="14"/>
      <c r="VUA841" s="14"/>
      <c r="VUB841" s="14"/>
      <c r="VUC841" s="14"/>
      <c r="VUD841" s="14"/>
      <c r="VUE841" s="14"/>
      <c r="VUF841" s="14"/>
      <c r="VUG841" s="14"/>
      <c r="VUH841" s="14"/>
      <c r="VUI841" s="14"/>
      <c r="VUJ841" s="14"/>
      <c r="VUK841" s="14"/>
      <c r="VUL841" s="14"/>
      <c r="VUM841" s="14"/>
      <c r="VUN841" s="14"/>
      <c r="VUO841" s="14"/>
      <c r="VUP841" s="14"/>
      <c r="VUQ841" s="14"/>
      <c r="VUR841" s="14"/>
      <c r="VUS841" s="14"/>
      <c r="VUT841" s="14"/>
      <c r="VUU841" s="14"/>
      <c r="VUV841" s="14"/>
      <c r="VUW841" s="14"/>
      <c r="VUX841" s="14"/>
      <c r="VUY841" s="14"/>
      <c r="VUZ841" s="14"/>
      <c r="VVA841" s="14"/>
      <c r="VVB841" s="14"/>
      <c r="VVC841" s="14"/>
      <c r="VVD841" s="14"/>
      <c r="VVE841" s="14"/>
      <c r="VVF841" s="14"/>
      <c r="VVG841" s="14"/>
      <c r="VVH841" s="14"/>
      <c r="VVI841" s="14"/>
      <c r="VVJ841" s="14"/>
      <c r="VVK841" s="14"/>
      <c r="VVL841" s="14"/>
      <c r="VVM841" s="14"/>
      <c r="VVN841" s="14"/>
      <c r="VVO841" s="14"/>
      <c r="VVP841" s="14"/>
      <c r="VVQ841" s="14"/>
      <c r="VVR841" s="14"/>
      <c r="VVS841" s="14"/>
      <c r="VVT841" s="14"/>
      <c r="VVU841" s="14"/>
      <c r="VVV841" s="14"/>
      <c r="VVW841" s="14"/>
      <c r="VVX841" s="14"/>
      <c r="VVY841" s="14"/>
      <c r="VVZ841" s="14"/>
      <c r="VWA841" s="14"/>
      <c r="VWB841" s="14"/>
      <c r="VWC841" s="14"/>
      <c r="VWD841" s="14"/>
      <c r="VWE841" s="14"/>
      <c r="VWF841" s="14"/>
      <c r="VWG841" s="14"/>
      <c r="VWH841" s="14"/>
      <c r="VWI841" s="14"/>
      <c r="VWJ841" s="14"/>
      <c r="VWK841" s="14"/>
      <c r="VWL841" s="14"/>
      <c r="VWM841" s="14"/>
      <c r="VWN841" s="14"/>
      <c r="VWO841" s="14"/>
      <c r="VWP841" s="14"/>
      <c r="VWQ841" s="14"/>
      <c r="VWR841" s="14"/>
      <c r="VWS841" s="14"/>
      <c r="VWT841" s="14"/>
      <c r="VWU841" s="14"/>
      <c r="VWV841" s="14"/>
      <c r="VWW841" s="14"/>
      <c r="VWX841" s="14"/>
      <c r="VWY841" s="14"/>
      <c r="VWZ841" s="14"/>
      <c r="VXA841" s="14"/>
      <c r="VXB841" s="14"/>
      <c r="VXC841" s="14"/>
      <c r="VXD841" s="14"/>
      <c r="VXE841" s="14"/>
      <c r="VXF841" s="14"/>
      <c r="VXG841" s="14"/>
      <c r="VXH841" s="14"/>
      <c r="VXI841" s="14"/>
      <c r="VXJ841" s="14"/>
      <c r="VXK841" s="14"/>
      <c r="VXL841" s="14"/>
      <c r="VXM841" s="14"/>
      <c r="VXN841" s="14"/>
      <c r="VXO841" s="14"/>
      <c r="VXP841" s="14"/>
      <c r="VXQ841" s="14"/>
      <c r="VXR841" s="14"/>
      <c r="VXS841" s="14"/>
      <c r="VXT841" s="14"/>
      <c r="VXU841" s="14"/>
      <c r="VXV841" s="14"/>
      <c r="VXW841" s="14"/>
      <c r="VXX841" s="14"/>
      <c r="VXY841" s="14"/>
      <c r="VXZ841" s="14"/>
      <c r="VYA841" s="14"/>
      <c r="VYB841" s="14"/>
      <c r="VYC841" s="14"/>
      <c r="VYD841" s="14"/>
      <c r="VYE841" s="14"/>
      <c r="VYF841" s="14"/>
      <c r="VYG841" s="14"/>
      <c r="VYH841" s="14"/>
      <c r="VYI841" s="14"/>
      <c r="VYJ841" s="14"/>
      <c r="VYK841" s="14"/>
      <c r="VYL841" s="14"/>
      <c r="VYM841" s="14"/>
      <c r="VYN841" s="14"/>
      <c r="VYO841" s="14"/>
      <c r="VYP841" s="14"/>
      <c r="VYQ841" s="14"/>
      <c r="VYR841" s="14"/>
      <c r="VYS841" s="14"/>
      <c r="VYT841" s="14"/>
      <c r="VYU841" s="14"/>
      <c r="VYV841" s="14"/>
      <c r="VYW841" s="14"/>
      <c r="VYX841" s="14"/>
      <c r="VYY841" s="14"/>
      <c r="VYZ841" s="14"/>
      <c r="VZA841" s="14"/>
      <c r="VZB841" s="14"/>
      <c r="VZC841" s="14"/>
      <c r="VZD841" s="14"/>
      <c r="VZE841" s="14"/>
      <c r="VZF841" s="14"/>
      <c r="VZG841" s="14"/>
      <c r="VZH841" s="14"/>
      <c r="VZI841" s="14"/>
      <c r="VZJ841" s="14"/>
      <c r="VZK841" s="14"/>
      <c r="VZL841" s="14"/>
      <c r="VZM841" s="14"/>
      <c r="VZN841" s="14"/>
      <c r="VZO841" s="14"/>
      <c r="VZP841" s="14"/>
      <c r="VZQ841" s="14"/>
      <c r="VZR841" s="14"/>
      <c r="VZS841" s="14"/>
      <c r="VZT841" s="14"/>
      <c r="VZU841" s="14"/>
      <c r="VZV841" s="14"/>
      <c r="VZW841" s="14"/>
      <c r="VZX841" s="14"/>
      <c r="VZY841" s="14"/>
      <c r="VZZ841" s="14"/>
      <c r="WAA841" s="14"/>
      <c r="WAB841" s="14"/>
      <c r="WAC841" s="14"/>
      <c r="WAD841" s="14"/>
      <c r="WAE841" s="14"/>
      <c r="WAF841" s="14"/>
      <c r="WAG841" s="14"/>
      <c r="WAH841" s="14"/>
      <c r="WAI841" s="14"/>
      <c r="WAJ841" s="14"/>
      <c r="WAK841" s="14"/>
      <c r="WAL841" s="14"/>
      <c r="WAM841" s="14"/>
      <c r="WAN841" s="14"/>
      <c r="WAO841" s="14"/>
      <c r="WAP841" s="14"/>
      <c r="WAQ841" s="14"/>
      <c r="WAR841" s="14"/>
      <c r="WAS841" s="14"/>
      <c r="WAT841" s="14"/>
      <c r="WAU841" s="14"/>
      <c r="WAV841" s="14"/>
      <c r="WAW841" s="14"/>
      <c r="WAX841" s="14"/>
      <c r="WAY841" s="14"/>
      <c r="WAZ841" s="14"/>
      <c r="WBA841" s="14"/>
      <c r="WBB841" s="14"/>
      <c r="WBC841" s="14"/>
      <c r="WBD841" s="14"/>
      <c r="WBE841" s="14"/>
      <c r="WBF841" s="14"/>
      <c r="WBG841" s="14"/>
      <c r="WBH841" s="14"/>
      <c r="WBI841" s="14"/>
      <c r="WBJ841" s="14"/>
      <c r="WBK841" s="14"/>
      <c r="WBL841" s="14"/>
      <c r="WBM841" s="14"/>
      <c r="WBN841" s="14"/>
      <c r="WBO841" s="14"/>
      <c r="WBP841" s="14"/>
      <c r="WBQ841" s="14"/>
      <c r="WBR841" s="14"/>
      <c r="WBS841" s="14"/>
      <c r="WBT841" s="14"/>
      <c r="WBU841" s="14"/>
      <c r="WBV841" s="14"/>
      <c r="WBW841" s="14"/>
      <c r="WBX841" s="14"/>
      <c r="WBY841" s="14"/>
      <c r="WBZ841" s="14"/>
      <c r="WCA841" s="14"/>
      <c r="WCB841" s="14"/>
      <c r="WCC841" s="14"/>
      <c r="WCD841" s="14"/>
      <c r="WCE841" s="14"/>
      <c r="WCF841" s="14"/>
      <c r="WCG841" s="14"/>
      <c r="WCH841" s="14"/>
      <c r="WCI841" s="14"/>
      <c r="WCJ841" s="14"/>
      <c r="WCK841" s="14"/>
      <c r="WCL841" s="14"/>
      <c r="WCM841" s="14"/>
      <c r="WCN841" s="14"/>
      <c r="WCO841" s="14"/>
      <c r="WCP841" s="14"/>
      <c r="WCQ841" s="14"/>
      <c r="WCR841" s="14"/>
      <c r="WCS841" s="14"/>
      <c r="WCT841" s="14"/>
      <c r="WCU841" s="14"/>
      <c r="WCV841" s="14"/>
      <c r="WCW841" s="14"/>
      <c r="WCX841" s="14"/>
      <c r="WCY841" s="14"/>
      <c r="WCZ841" s="14"/>
      <c r="WDA841" s="14"/>
      <c r="WDB841" s="14"/>
      <c r="WDC841" s="14"/>
      <c r="WDD841" s="14"/>
      <c r="WDE841" s="14"/>
      <c r="WDF841" s="14"/>
      <c r="WDG841" s="14"/>
      <c r="WDH841" s="14"/>
      <c r="WDI841" s="14"/>
      <c r="WDJ841" s="14"/>
      <c r="WDK841" s="14"/>
      <c r="WDL841" s="14"/>
      <c r="WDM841" s="14"/>
      <c r="WDN841" s="14"/>
      <c r="WDO841" s="14"/>
      <c r="WDP841" s="14"/>
      <c r="WDQ841" s="14"/>
      <c r="WDR841" s="14"/>
      <c r="WDS841" s="14"/>
      <c r="WDT841" s="14"/>
      <c r="WDU841" s="14"/>
      <c r="WDV841" s="14"/>
      <c r="WDW841" s="14"/>
      <c r="WDX841" s="14"/>
      <c r="WDY841" s="14"/>
      <c r="WDZ841" s="14"/>
      <c r="WEA841" s="14"/>
      <c r="WEB841" s="14"/>
      <c r="WEC841" s="14"/>
      <c r="WED841" s="14"/>
      <c r="WEE841" s="14"/>
      <c r="WEF841" s="14"/>
      <c r="WEG841" s="14"/>
      <c r="WEH841" s="14"/>
      <c r="WEI841" s="14"/>
      <c r="WEJ841" s="14"/>
      <c r="WEK841" s="14"/>
      <c r="WEL841" s="14"/>
      <c r="WEM841" s="14"/>
      <c r="WEN841" s="14"/>
      <c r="WEO841" s="14"/>
      <c r="WEP841" s="14"/>
      <c r="WEQ841" s="14"/>
      <c r="WER841" s="14"/>
      <c r="WES841" s="14"/>
      <c r="WET841" s="14"/>
      <c r="WEU841" s="14"/>
      <c r="WEV841" s="14"/>
      <c r="WEW841" s="14"/>
      <c r="WEX841" s="14"/>
      <c r="WEY841" s="14"/>
      <c r="WEZ841" s="14"/>
      <c r="WFA841" s="14"/>
      <c r="WFB841" s="14"/>
      <c r="WFC841" s="14"/>
      <c r="WFD841" s="14"/>
      <c r="WFE841" s="14"/>
      <c r="WFF841" s="14"/>
      <c r="WFG841" s="14"/>
      <c r="WFH841" s="14"/>
      <c r="WFI841" s="14"/>
      <c r="WFJ841" s="14"/>
      <c r="WFK841" s="14"/>
      <c r="WFL841" s="14"/>
      <c r="WFM841" s="14"/>
      <c r="WFN841" s="14"/>
      <c r="WFO841" s="14"/>
      <c r="WFP841" s="14"/>
      <c r="WFQ841" s="14"/>
      <c r="WFR841" s="14"/>
      <c r="WFS841" s="14"/>
      <c r="WFT841" s="14"/>
      <c r="WFU841" s="14"/>
      <c r="WFV841" s="14"/>
      <c r="WFW841" s="14"/>
      <c r="WFX841" s="14"/>
      <c r="WFY841" s="14"/>
      <c r="WFZ841" s="14"/>
      <c r="WGA841" s="14"/>
      <c r="WGB841" s="14"/>
      <c r="WGC841" s="14"/>
      <c r="WGD841" s="14"/>
      <c r="WGE841" s="14"/>
      <c r="WGF841" s="14"/>
      <c r="WGG841" s="14"/>
      <c r="WGH841" s="14"/>
      <c r="WGI841" s="14"/>
      <c r="WGJ841" s="14"/>
      <c r="WGK841" s="14"/>
      <c r="WGL841" s="14"/>
      <c r="WGM841" s="14"/>
      <c r="WGN841" s="14"/>
      <c r="WGO841" s="14"/>
      <c r="WGP841" s="14"/>
      <c r="WGQ841" s="14"/>
      <c r="WGR841" s="14"/>
      <c r="WGS841" s="14"/>
      <c r="WGT841" s="14"/>
      <c r="WGU841" s="14"/>
      <c r="WGV841" s="14"/>
      <c r="WGW841" s="14"/>
      <c r="WGX841" s="14"/>
      <c r="WGY841" s="14"/>
      <c r="WGZ841" s="14"/>
      <c r="WHA841" s="14"/>
      <c r="WHB841" s="14"/>
      <c r="WHC841" s="14"/>
      <c r="WHD841" s="14"/>
      <c r="WHE841" s="14"/>
      <c r="WHF841" s="14"/>
      <c r="WHG841" s="14"/>
      <c r="WHH841" s="14"/>
      <c r="WHI841" s="14"/>
      <c r="WHJ841" s="14"/>
      <c r="WHK841" s="14"/>
      <c r="WHL841" s="14"/>
      <c r="WHM841" s="14"/>
      <c r="WHN841" s="14"/>
      <c r="WHO841" s="14"/>
      <c r="WHP841" s="14"/>
      <c r="WHQ841" s="14"/>
      <c r="WHR841" s="14"/>
      <c r="WHS841" s="14"/>
      <c r="WHT841" s="14"/>
      <c r="WHU841" s="14"/>
      <c r="WHV841" s="14"/>
      <c r="WHW841" s="14"/>
      <c r="WHX841" s="14"/>
      <c r="WHY841" s="14"/>
      <c r="WHZ841" s="14"/>
      <c r="WIA841" s="14"/>
      <c r="WIB841" s="14"/>
      <c r="WIC841" s="14"/>
      <c r="WID841" s="14"/>
      <c r="WIE841" s="14"/>
      <c r="WIF841" s="14"/>
      <c r="WIG841" s="14"/>
      <c r="WIH841" s="14"/>
      <c r="WII841" s="14"/>
      <c r="WIJ841" s="14"/>
      <c r="WIK841" s="14"/>
      <c r="WIL841" s="14"/>
      <c r="WIM841" s="14"/>
      <c r="WIN841" s="14"/>
      <c r="WIO841" s="14"/>
      <c r="WIP841" s="14"/>
      <c r="WIQ841" s="14"/>
      <c r="WIR841" s="14"/>
      <c r="WIS841" s="14"/>
      <c r="WIT841" s="14"/>
      <c r="WIU841" s="14"/>
      <c r="WIV841" s="14"/>
      <c r="WIW841" s="14"/>
      <c r="WIX841" s="14"/>
      <c r="WIY841" s="14"/>
      <c r="WIZ841" s="14"/>
      <c r="WJA841" s="14"/>
      <c r="WJB841" s="14"/>
      <c r="WJC841" s="14"/>
      <c r="WJD841" s="14"/>
      <c r="WJE841" s="14"/>
      <c r="WJF841" s="14"/>
      <c r="WJG841" s="14"/>
      <c r="WJH841" s="14"/>
      <c r="WJI841" s="14"/>
      <c r="WJJ841" s="14"/>
      <c r="WJK841" s="14"/>
      <c r="WJL841" s="14"/>
      <c r="WJM841" s="14"/>
      <c r="WJN841" s="14"/>
      <c r="WJO841" s="14"/>
      <c r="WJP841" s="14"/>
      <c r="WJQ841" s="14"/>
      <c r="WJR841" s="14"/>
      <c r="WJS841" s="14"/>
      <c r="WJT841" s="14"/>
      <c r="WJU841" s="14"/>
      <c r="WJV841" s="14"/>
      <c r="WJW841" s="14"/>
      <c r="WJX841" s="14"/>
      <c r="WJY841" s="14"/>
      <c r="WJZ841" s="14"/>
      <c r="WKA841" s="14"/>
      <c r="WKB841" s="14"/>
      <c r="WKC841" s="14"/>
      <c r="WKD841" s="14"/>
      <c r="WKE841" s="14"/>
      <c r="WKF841" s="14"/>
      <c r="WKG841" s="14"/>
      <c r="WKH841" s="14"/>
      <c r="WKI841" s="14"/>
      <c r="WKJ841" s="14"/>
      <c r="WKK841" s="14"/>
      <c r="WKL841" s="14"/>
      <c r="WKM841" s="14"/>
      <c r="WKN841" s="14"/>
      <c r="WKO841" s="14"/>
      <c r="WKP841" s="14"/>
      <c r="WKQ841" s="14"/>
      <c r="WKR841" s="14"/>
      <c r="WKS841" s="14"/>
      <c r="WKT841" s="14"/>
      <c r="WKU841" s="14"/>
      <c r="WKV841" s="14"/>
      <c r="WKW841" s="14"/>
      <c r="WKX841" s="14"/>
      <c r="WKY841" s="14"/>
      <c r="WKZ841" s="14"/>
      <c r="WLA841" s="14"/>
      <c r="WLB841" s="14"/>
      <c r="WLC841" s="14"/>
      <c r="WLD841" s="14"/>
      <c r="WLE841" s="14"/>
      <c r="WLF841" s="14"/>
      <c r="WLG841" s="14"/>
      <c r="WLH841" s="14"/>
      <c r="WLI841" s="14"/>
      <c r="WLJ841" s="14"/>
      <c r="WLK841" s="14"/>
      <c r="WLL841" s="14"/>
      <c r="WLM841" s="14"/>
      <c r="WLN841" s="14"/>
      <c r="WLO841" s="14"/>
      <c r="WLP841" s="14"/>
      <c r="WLQ841" s="14"/>
      <c r="WLR841" s="14"/>
      <c r="WLS841" s="14"/>
      <c r="WLT841" s="14"/>
      <c r="WLU841" s="14"/>
      <c r="WLV841" s="14"/>
      <c r="WLW841" s="14"/>
      <c r="WLX841" s="14"/>
      <c r="WLY841" s="14"/>
      <c r="WLZ841" s="14"/>
      <c r="WMA841" s="14"/>
      <c r="WMB841" s="14"/>
      <c r="WMC841" s="14"/>
      <c r="WMD841" s="14"/>
      <c r="WME841" s="14"/>
      <c r="WMF841" s="14"/>
      <c r="WMG841" s="14"/>
      <c r="WMH841" s="14"/>
      <c r="WMI841" s="14"/>
      <c r="WMJ841" s="14"/>
      <c r="WMK841" s="14"/>
      <c r="WML841" s="14"/>
      <c r="WMM841" s="14"/>
      <c r="WMN841" s="14"/>
      <c r="WMO841" s="14"/>
      <c r="WMP841" s="14"/>
      <c r="WMQ841" s="14"/>
      <c r="WMR841" s="14"/>
      <c r="WMS841" s="14"/>
      <c r="WMT841" s="14"/>
      <c r="WMU841" s="14"/>
      <c r="WMV841" s="14"/>
      <c r="WMW841" s="14"/>
      <c r="WMX841" s="14"/>
      <c r="WMY841" s="14"/>
      <c r="WMZ841" s="14"/>
      <c r="WNA841" s="14"/>
      <c r="WNB841" s="14"/>
      <c r="WNC841" s="14"/>
      <c r="WND841" s="14"/>
      <c r="WNE841" s="14"/>
      <c r="WNF841" s="14"/>
      <c r="WNG841" s="14"/>
      <c r="WNH841" s="14"/>
      <c r="WNI841" s="14"/>
      <c r="WNJ841" s="14"/>
      <c r="WNK841" s="14"/>
      <c r="WNL841" s="14"/>
      <c r="WNM841" s="14"/>
      <c r="WNN841" s="14"/>
      <c r="WNO841" s="14"/>
      <c r="WNP841" s="14"/>
      <c r="WNQ841" s="14"/>
      <c r="WNR841" s="14"/>
      <c r="WNS841" s="14"/>
      <c r="WNT841" s="14"/>
      <c r="WNU841" s="14"/>
      <c r="WNV841" s="14"/>
      <c r="WNW841" s="14"/>
      <c r="WNX841" s="14"/>
      <c r="WNY841" s="14"/>
      <c r="WNZ841" s="14"/>
      <c r="WOA841" s="14"/>
      <c r="WOB841" s="14"/>
      <c r="WOC841" s="14"/>
      <c r="WOD841" s="14"/>
      <c r="WOE841" s="14"/>
      <c r="WOF841" s="14"/>
      <c r="WOG841" s="14"/>
      <c r="WOH841" s="14"/>
      <c r="WOI841" s="14"/>
      <c r="WOJ841" s="14"/>
      <c r="WOK841" s="14"/>
      <c r="WOL841" s="14"/>
      <c r="WOM841" s="14"/>
      <c r="WON841" s="14"/>
      <c r="WOO841" s="14"/>
      <c r="WOP841" s="14"/>
      <c r="WOQ841" s="14"/>
      <c r="WOR841" s="14"/>
      <c r="WOS841" s="14"/>
      <c r="WOT841" s="14"/>
      <c r="WOU841" s="14"/>
      <c r="WOV841" s="14"/>
      <c r="WOW841" s="14"/>
      <c r="WOX841" s="14"/>
      <c r="WOY841" s="14"/>
      <c r="WOZ841" s="14"/>
      <c r="WPA841" s="14"/>
      <c r="WPB841" s="14"/>
      <c r="WPC841" s="14"/>
      <c r="WPD841" s="14"/>
      <c r="WPE841" s="14"/>
      <c r="WPF841" s="14"/>
      <c r="WPG841" s="14"/>
      <c r="WPH841" s="14"/>
      <c r="WPI841" s="14"/>
      <c r="WPJ841" s="14"/>
      <c r="WPK841" s="14"/>
      <c r="WPL841" s="14"/>
      <c r="WPM841" s="14"/>
      <c r="WPN841" s="14"/>
      <c r="WPO841" s="14"/>
      <c r="WPP841" s="14"/>
      <c r="WPQ841" s="14"/>
      <c r="WPR841" s="14"/>
      <c r="WPS841" s="14"/>
      <c r="WPT841" s="14"/>
      <c r="WPU841" s="14"/>
      <c r="WPV841" s="14"/>
      <c r="WPW841" s="14"/>
      <c r="WPX841" s="14"/>
      <c r="WPY841" s="14"/>
      <c r="WPZ841" s="14"/>
      <c r="WQA841" s="14"/>
      <c r="WQB841" s="14"/>
      <c r="WQC841" s="14"/>
      <c r="WQD841" s="14"/>
      <c r="WQE841" s="14"/>
      <c r="WQF841" s="14"/>
      <c r="WQG841" s="14"/>
      <c r="WQH841" s="14"/>
      <c r="WQI841" s="14"/>
      <c r="WQJ841" s="14"/>
      <c r="WQK841" s="14"/>
      <c r="WQL841" s="14"/>
      <c r="WQM841" s="14"/>
      <c r="WQN841" s="14"/>
      <c r="WQO841" s="14"/>
      <c r="WQP841" s="14"/>
      <c r="WQQ841" s="14"/>
      <c r="WQR841" s="14"/>
      <c r="WQS841" s="14"/>
      <c r="WQT841" s="14"/>
      <c r="WQU841" s="14"/>
      <c r="WQV841" s="14"/>
      <c r="WQW841" s="14"/>
      <c r="WQX841" s="14"/>
      <c r="WQY841" s="14"/>
      <c r="WQZ841" s="14"/>
      <c r="WRA841" s="14"/>
      <c r="WRB841" s="14"/>
      <c r="WRC841" s="14"/>
      <c r="WRD841" s="14"/>
      <c r="WRE841" s="14"/>
      <c r="WRF841" s="14"/>
      <c r="WRG841" s="14"/>
      <c r="WRH841" s="14"/>
      <c r="WRI841" s="14"/>
      <c r="WRJ841" s="14"/>
      <c r="WRK841" s="14"/>
      <c r="WRL841" s="14"/>
      <c r="WRM841" s="14"/>
      <c r="WRN841" s="14"/>
      <c r="WRO841" s="14"/>
      <c r="WRP841" s="14"/>
      <c r="WRQ841" s="14"/>
      <c r="WRR841" s="14"/>
      <c r="WRS841" s="14"/>
      <c r="WRT841" s="14"/>
      <c r="WRU841" s="14"/>
      <c r="WRV841" s="14"/>
      <c r="WRW841" s="14"/>
      <c r="WRX841" s="14"/>
      <c r="WRY841" s="14"/>
      <c r="WRZ841" s="14"/>
      <c r="WSA841" s="14"/>
      <c r="WSB841" s="14"/>
      <c r="WSC841" s="14"/>
      <c r="WSD841" s="14"/>
      <c r="WSE841" s="14"/>
      <c r="WSF841" s="14"/>
      <c r="WSG841" s="14"/>
      <c r="WSH841" s="14"/>
      <c r="WSI841" s="14"/>
      <c r="WSJ841" s="14"/>
      <c r="WSK841" s="14"/>
      <c r="WSL841" s="14"/>
      <c r="WSM841" s="14"/>
      <c r="WSN841" s="14"/>
      <c r="WSO841" s="14"/>
      <c r="WSP841" s="14"/>
      <c r="WSQ841" s="14"/>
      <c r="WSR841" s="14"/>
      <c r="WSS841" s="14"/>
      <c r="WST841" s="14"/>
      <c r="WSU841" s="14"/>
      <c r="WSV841" s="14"/>
      <c r="WSW841" s="14"/>
      <c r="WSX841" s="14"/>
      <c r="WSY841" s="14"/>
      <c r="WSZ841" s="14"/>
      <c r="WTA841" s="14"/>
      <c r="WTB841" s="14"/>
      <c r="WTC841" s="14"/>
      <c r="WTD841" s="14"/>
      <c r="WTE841" s="14"/>
      <c r="WTF841" s="14"/>
      <c r="WTG841" s="14"/>
      <c r="WTH841" s="14"/>
      <c r="WTI841" s="14"/>
      <c r="WTJ841" s="14"/>
      <c r="WTK841" s="14"/>
      <c r="WTL841" s="14"/>
      <c r="WTM841" s="14"/>
      <c r="WTN841" s="14"/>
      <c r="WTO841" s="14"/>
      <c r="WTP841" s="14"/>
      <c r="WTQ841" s="14"/>
      <c r="WTR841" s="14"/>
      <c r="WTS841" s="14"/>
      <c r="WTT841" s="14"/>
      <c r="WTU841" s="14"/>
      <c r="WTV841" s="14"/>
      <c r="WTW841" s="14"/>
      <c r="WTX841" s="14"/>
      <c r="WTY841" s="14"/>
      <c r="WTZ841" s="14"/>
      <c r="WUA841" s="14"/>
      <c r="WUB841" s="14"/>
      <c r="WUC841" s="14"/>
      <c r="WUD841" s="14"/>
      <c r="WUE841" s="14"/>
      <c r="WUF841" s="14"/>
      <c r="WUG841" s="14"/>
      <c r="WUH841" s="14"/>
      <c r="WUI841" s="14"/>
      <c r="WUJ841" s="14"/>
      <c r="WUK841" s="14"/>
      <c r="WUL841" s="14"/>
      <c r="WUM841" s="14"/>
      <c r="WUN841" s="14"/>
      <c r="WUO841" s="14"/>
      <c r="WUP841" s="14"/>
      <c r="WUQ841" s="14"/>
      <c r="WUR841" s="14"/>
      <c r="WUS841" s="14"/>
      <c r="WUT841" s="14"/>
      <c r="WUU841" s="14"/>
      <c r="WUV841" s="14"/>
      <c r="WUW841" s="14"/>
      <c r="WUX841" s="14"/>
      <c r="WUY841" s="14"/>
      <c r="WUZ841" s="14"/>
      <c r="WVA841" s="14"/>
      <c r="WVB841" s="14"/>
      <c r="WVC841" s="14"/>
      <c r="WVD841" s="14"/>
      <c r="WVE841" s="14"/>
      <c r="WVF841" s="14"/>
      <c r="WVG841" s="14"/>
      <c r="WVH841" s="14"/>
      <c r="WVI841" s="14"/>
      <c r="WVJ841" s="14"/>
      <c r="WVK841" s="14"/>
      <c r="WVL841" s="14"/>
      <c r="WVM841" s="14"/>
      <c r="WVN841" s="14"/>
      <c r="WVO841" s="14"/>
      <c r="WVP841" s="14"/>
      <c r="WVQ841" s="14"/>
      <c r="WVR841" s="14"/>
      <c r="WVS841" s="14"/>
      <c r="WVT841" s="14"/>
      <c r="WVU841" s="14"/>
      <c r="WVV841" s="14"/>
      <c r="WVW841" s="14"/>
      <c r="WVX841" s="14"/>
      <c r="WVY841" s="14"/>
      <c r="WVZ841" s="14"/>
      <c r="WWA841" s="14"/>
      <c r="WWB841" s="14"/>
      <c r="WWC841" s="14"/>
      <c r="WWD841" s="14"/>
      <c r="WWE841" s="14"/>
      <c r="WWF841" s="14"/>
      <c r="WWG841" s="14"/>
      <c r="WWH841" s="14"/>
      <c r="WWI841" s="14"/>
      <c r="WWJ841" s="14"/>
      <c r="WWK841" s="14"/>
      <c r="WWL841" s="14"/>
      <c r="WWM841" s="14"/>
      <c r="WWN841" s="14"/>
      <c r="WWO841" s="14"/>
      <c r="WWP841" s="14"/>
      <c r="WWQ841" s="14"/>
      <c r="WWR841" s="14"/>
      <c r="WWS841" s="14"/>
      <c r="WWT841" s="14"/>
      <c r="WWU841" s="14"/>
      <c r="WWV841" s="14"/>
      <c r="WWW841" s="14"/>
      <c r="WWX841" s="14"/>
      <c r="WWY841" s="14"/>
      <c r="WWZ841" s="14"/>
      <c r="WXA841" s="14"/>
      <c r="WXB841" s="14"/>
      <c r="WXC841" s="14"/>
      <c r="WXD841" s="14"/>
      <c r="WXE841" s="14"/>
      <c r="WXF841" s="14"/>
      <c r="WXG841" s="14"/>
      <c r="WXH841" s="14"/>
      <c r="WXI841" s="14"/>
      <c r="WXJ841" s="14"/>
      <c r="WXK841" s="14"/>
      <c r="WXL841" s="14"/>
      <c r="WXM841" s="14"/>
      <c r="WXN841" s="14"/>
      <c r="WXO841" s="14"/>
      <c r="WXP841" s="14"/>
      <c r="WXQ841" s="14"/>
      <c r="WXR841" s="14"/>
      <c r="WXS841" s="14"/>
      <c r="WXT841" s="14"/>
      <c r="WXU841" s="14"/>
      <c r="WXV841" s="14"/>
      <c r="WXW841" s="14"/>
      <c r="WXX841" s="14"/>
      <c r="WXY841" s="14"/>
      <c r="WXZ841" s="14"/>
      <c r="WYA841" s="14"/>
      <c r="WYB841" s="14"/>
      <c r="WYC841" s="14"/>
      <c r="WYD841" s="14"/>
      <c r="WYE841" s="14"/>
      <c r="WYF841" s="14"/>
      <c r="WYG841" s="14"/>
      <c r="WYH841" s="14"/>
      <c r="WYI841" s="14"/>
      <c r="WYJ841" s="14"/>
      <c r="WYK841" s="14"/>
      <c r="WYL841" s="14"/>
      <c r="WYM841" s="14"/>
      <c r="WYN841" s="14"/>
      <c r="WYO841" s="14"/>
      <c r="WYP841" s="14"/>
      <c r="WYQ841" s="14"/>
      <c r="WYR841" s="14"/>
      <c r="WYS841" s="14"/>
      <c r="WYT841" s="14"/>
      <c r="WYU841" s="14"/>
      <c r="WYV841" s="14"/>
      <c r="WYW841" s="14"/>
      <c r="WYX841" s="14"/>
      <c r="WYY841" s="14"/>
      <c r="WYZ841" s="14"/>
      <c r="WZA841" s="14"/>
      <c r="WZB841" s="14"/>
      <c r="WZC841" s="14"/>
      <c r="WZD841" s="14"/>
      <c r="WZE841" s="14"/>
      <c r="WZF841" s="14"/>
      <c r="WZG841" s="14"/>
      <c r="WZH841" s="14"/>
      <c r="WZI841" s="14"/>
      <c r="WZJ841" s="14"/>
      <c r="WZK841" s="14"/>
      <c r="WZL841" s="14"/>
      <c r="WZM841" s="14"/>
      <c r="WZN841" s="14"/>
      <c r="WZO841" s="14"/>
      <c r="WZP841" s="14"/>
      <c r="WZQ841" s="14"/>
      <c r="WZR841" s="14"/>
      <c r="WZS841" s="14"/>
      <c r="WZT841" s="14"/>
      <c r="WZU841" s="14"/>
      <c r="WZV841" s="14"/>
      <c r="WZW841" s="14"/>
      <c r="WZX841" s="14"/>
      <c r="WZY841" s="14"/>
      <c r="WZZ841" s="14"/>
      <c r="XAA841" s="14"/>
      <c r="XAB841" s="14"/>
      <c r="XAC841" s="14"/>
      <c r="XAD841" s="14"/>
      <c r="XAE841" s="14"/>
      <c r="XAF841" s="14"/>
      <c r="XAG841" s="14"/>
      <c r="XAH841" s="14"/>
      <c r="XAI841" s="14"/>
      <c r="XAJ841" s="14"/>
      <c r="XAK841" s="14"/>
      <c r="XAL841" s="14"/>
      <c r="XAM841" s="14"/>
      <c r="XAN841" s="14"/>
      <c r="XAO841" s="14"/>
      <c r="XAP841" s="14"/>
      <c r="XAQ841" s="14"/>
      <c r="XAR841" s="14"/>
      <c r="XAS841" s="14"/>
      <c r="XAT841" s="14"/>
      <c r="XAU841" s="14"/>
      <c r="XAV841" s="14"/>
      <c r="XAW841" s="14"/>
      <c r="XAX841" s="14"/>
      <c r="XAY841" s="14"/>
      <c r="XAZ841" s="14"/>
      <c r="XBA841" s="14"/>
      <c r="XBB841" s="14"/>
      <c r="XBC841" s="14"/>
      <c r="XBD841" s="14"/>
      <c r="XBE841" s="14"/>
      <c r="XBF841" s="14"/>
      <c r="XBG841" s="14"/>
      <c r="XBH841" s="14"/>
      <c r="XBI841" s="14"/>
      <c r="XBJ841" s="14"/>
      <c r="XBK841" s="14"/>
      <c r="XBL841" s="14"/>
      <c r="XBM841" s="14"/>
      <c r="XBN841" s="14"/>
      <c r="XBO841" s="14"/>
      <c r="XBP841" s="14"/>
      <c r="XBQ841" s="14"/>
      <c r="XBR841" s="14"/>
      <c r="XBS841" s="14"/>
      <c r="XBT841" s="14"/>
      <c r="XBU841" s="14"/>
      <c r="XBV841" s="14"/>
      <c r="XBW841" s="14"/>
      <c r="XBX841" s="14"/>
      <c r="XBY841" s="14"/>
      <c r="XBZ841" s="14"/>
      <c r="XCA841" s="14"/>
      <c r="XCB841" s="14"/>
      <c r="XCC841" s="14"/>
      <c r="XCD841" s="14"/>
      <c r="XCE841" s="14"/>
      <c r="XCF841" s="14"/>
      <c r="XCG841" s="14"/>
      <c r="XCH841" s="14"/>
      <c r="XCI841" s="14"/>
      <c r="XCJ841" s="14"/>
      <c r="XCK841" s="14"/>
      <c r="XCL841" s="14"/>
      <c r="XCM841" s="14"/>
      <c r="XCN841" s="14"/>
      <c r="XCO841" s="14"/>
      <c r="XCP841" s="14"/>
      <c r="XCQ841" s="14"/>
      <c r="XCR841" s="14"/>
      <c r="XCS841" s="14"/>
      <c r="XCT841" s="14"/>
      <c r="XCU841" s="14"/>
      <c r="XCV841" s="14"/>
      <c r="XCW841" s="14"/>
      <c r="XCX841" s="14"/>
      <c r="XCY841" s="14"/>
      <c r="XCZ841" s="14"/>
      <c r="XDA841" s="14"/>
      <c r="XDB841" s="14"/>
      <c r="XDC841" s="14"/>
      <c r="XDD841" s="14"/>
      <c r="XDE841" s="14"/>
      <c r="XDF841" s="14"/>
      <c r="XDG841" s="14"/>
      <c r="XDH841" s="14"/>
      <c r="XDI841" s="14"/>
      <c r="XDJ841" s="14"/>
      <c r="XDK841" s="14"/>
      <c r="XDL841" s="14"/>
      <c r="XDM841" s="14"/>
      <c r="XDN841" s="14"/>
      <c r="XDO841" s="14"/>
      <c r="XDP841" s="14"/>
      <c r="XDQ841" s="14"/>
      <c r="XDR841" s="14"/>
      <c r="XDS841" s="14"/>
      <c r="XDT841" s="14"/>
      <c r="XDU841" s="14"/>
      <c r="XDV841" s="14"/>
      <c r="XDW841" s="14"/>
      <c r="XDX841" s="14"/>
      <c r="XDY841" s="14"/>
      <c r="XDZ841" s="14"/>
      <c r="XEA841" s="14"/>
      <c r="XEB841" s="14"/>
      <c r="XEC841" s="14"/>
      <c r="XED841" s="14"/>
      <c r="XEE841" s="14"/>
      <c r="XEF841" s="14"/>
      <c r="XEG841" s="14"/>
      <c r="XEH841" s="14"/>
      <c r="XEI841" s="14"/>
      <c r="XEJ841" s="14"/>
      <c r="XEK841" s="14"/>
      <c r="XEL841" s="14"/>
      <c r="XEM841" s="14"/>
      <c r="XEN841" s="14"/>
      <c r="XEO841" s="14"/>
      <c r="XEP841" s="14"/>
      <c r="XEQ841" s="14"/>
      <c r="XER841" s="14"/>
      <c r="XES841" s="14"/>
      <c r="XET841" s="14"/>
      <c r="XEU841" s="14"/>
      <c r="XEV841" s="14"/>
      <c r="XEW841" s="14"/>
      <c r="XEX841" s="14"/>
      <c r="XEY841" s="14"/>
      <c r="XEZ841" s="14"/>
    </row>
    <row r="842" spans="1:16380" ht="22.5" hidden="1" customHeight="1" x14ac:dyDescent="0.25">
      <c r="A842" s="83" t="str">
        <f t="shared" si="221"/>
        <v>789.</v>
      </c>
      <c r="B842" s="26">
        <v>1546</v>
      </c>
      <c r="C842" s="191" t="s">
        <v>358</v>
      </c>
      <c r="D842" s="26">
        <v>1961</v>
      </c>
      <c r="E842" s="83" t="s">
        <v>2957</v>
      </c>
      <c r="F842" s="83" t="s">
        <v>2959</v>
      </c>
      <c r="G842" s="26">
        <v>2</v>
      </c>
      <c r="H842" s="26">
        <v>1</v>
      </c>
      <c r="I842" s="178">
        <v>295.60000000000002</v>
      </c>
      <c r="J842" s="176">
        <v>265.3</v>
      </c>
      <c r="K842" s="178">
        <v>265.3</v>
      </c>
      <c r="L842" s="187">
        <v>19</v>
      </c>
      <c r="M842" s="186">
        <f t="shared" si="224"/>
        <v>3633415</v>
      </c>
      <c r="N842" s="186"/>
      <c r="O842" s="186"/>
      <c r="P842" s="186"/>
      <c r="Q842" s="176">
        <f t="shared" si="225"/>
        <v>3633415</v>
      </c>
      <c r="R842" s="186">
        <v>458709</v>
      </c>
      <c r="S842" s="187"/>
      <c r="T842" s="186"/>
      <c r="U842" s="186">
        <v>422</v>
      </c>
      <c r="V842" s="186">
        <f>U842*7523</f>
        <v>3174706</v>
      </c>
      <c r="W842" s="186"/>
      <c r="X842" s="186"/>
      <c r="Y842" s="186"/>
      <c r="Z842" s="186"/>
      <c r="AA842" s="186"/>
      <c r="AB842" s="186"/>
      <c r="AC842" s="178"/>
      <c r="AD842" s="178"/>
      <c r="AE842" s="186"/>
      <c r="AF842" s="186"/>
      <c r="AG842" s="317">
        <v>2025</v>
      </c>
      <c r="AH842" s="158"/>
      <c r="AI842" s="175"/>
      <c r="AJ842" s="162"/>
      <c r="AK842" s="15">
        <f t="shared" si="207"/>
        <v>789</v>
      </c>
      <c r="AL842" s="15" t="s">
        <v>155</v>
      </c>
      <c r="AM842" s="15" t="str">
        <f t="shared" si="208"/>
        <v>789.</v>
      </c>
      <c r="AN842" s="179"/>
      <c r="AO842" s="22"/>
      <c r="AP842" s="16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4"/>
      <c r="FP842" s="14"/>
      <c r="FQ842" s="14"/>
      <c r="FR842" s="14"/>
      <c r="FS842" s="14"/>
      <c r="FT842" s="14"/>
      <c r="FU842" s="14"/>
      <c r="FV842" s="14"/>
      <c r="FW842" s="14"/>
      <c r="FX842" s="14"/>
      <c r="FY842" s="14"/>
      <c r="FZ842" s="14"/>
      <c r="GA842" s="14"/>
      <c r="GB842" s="14"/>
      <c r="GC842" s="14"/>
      <c r="GD842" s="14"/>
      <c r="GE842" s="14"/>
      <c r="GF842" s="14"/>
      <c r="GG842" s="14"/>
      <c r="GH842" s="14"/>
      <c r="GI842" s="14"/>
      <c r="GJ842" s="14"/>
      <c r="GK842" s="14"/>
      <c r="GL842" s="14"/>
      <c r="GM842" s="14"/>
      <c r="GN842" s="14"/>
      <c r="GO842" s="14"/>
      <c r="GP842" s="14"/>
      <c r="GQ842" s="14"/>
      <c r="GR842" s="14"/>
      <c r="GS842" s="14"/>
      <c r="GT842" s="14"/>
      <c r="GU842" s="14"/>
      <c r="GV842" s="14"/>
      <c r="GW842" s="14"/>
      <c r="GX842" s="14"/>
      <c r="GY842" s="14"/>
      <c r="GZ842" s="14"/>
      <c r="HA842" s="14"/>
      <c r="HB842" s="14"/>
      <c r="HC842" s="14"/>
      <c r="HD842" s="14"/>
      <c r="HE842" s="14"/>
      <c r="HF842" s="14"/>
      <c r="HG842" s="14"/>
      <c r="HH842" s="14"/>
      <c r="HI842" s="14"/>
      <c r="HJ842" s="14"/>
      <c r="HK842" s="14"/>
      <c r="HL842" s="14"/>
      <c r="HM842" s="14"/>
      <c r="HN842" s="14"/>
      <c r="HO842" s="14"/>
      <c r="HP842" s="14"/>
      <c r="HQ842" s="14"/>
      <c r="HR842" s="14"/>
      <c r="HS842" s="14"/>
      <c r="HT842" s="14"/>
      <c r="HU842" s="14"/>
      <c r="HV842" s="14"/>
      <c r="HW842" s="14"/>
      <c r="HX842" s="14"/>
      <c r="HY842" s="14"/>
      <c r="HZ842" s="14"/>
      <c r="IA842" s="14"/>
      <c r="IB842" s="14"/>
      <c r="IC842" s="14"/>
      <c r="ID842" s="14"/>
      <c r="IE842" s="14"/>
      <c r="IF842" s="14"/>
      <c r="IG842" s="14"/>
      <c r="IH842" s="14"/>
      <c r="II842" s="14"/>
      <c r="IJ842" s="14"/>
      <c r="IK842" s="14"/>
      <c r="IL842" s="14"/>
      <c r="IM842" s="14"/>
      <c r="IN842" s="14"/>
      <c r="IO842" s="14"/>
      <c r="IP842" s="14"/>
      <c r="IQ842" s="14"/>
      <c r="IR842" s="14"/>
      <c r="IS842" s="14"/>
      <c r="IT842" s="14"/>
      <c r="IU842" s="14"/>
      <c r="IV842" s="14"/>
      <c r="IW842" s="14"/>
      <c r="IX842" s="14"/>
      <c r="IY842" s="14"/>
      <c r="IZ842" s="14"/>
      <c r="JA842" s="14"/>
      <c r="JB842" s="14"/>
      <c r="JC842" s="14"/>
      <c r="JD842" s="14"/>
      <c r="JE842" s="14"/>
      <c r="JF842" s="14"/>
      <c r="JG842" s="14"/>
      <c r="JH842" s="14"/>
      <c r="JI842" s="14"/>
      <c r="JJ842" s="14"/>
      <c r="JK842" s="14"/>
      <c r="JL842" s="14"/>
      <c r="JM842" s="14"/>
      <c r="JN842" s="14"/>
      <c r="JO842" s="14"/>
      <c r="JP842" s="14"/>
      <c r="JQ842" s="14"/>
      <c r="JR842" s="14"/>
      <c r="JS842" s="14"/>
      <c r="JT842" s="14"/>
      <c r="JU842" s="14"/>
      <c r="JV842" s="14"/>
      <c r="JW842" s="14"/>
      <c r="JX842" s="14"/>
      <c r="JY842" s="14"/>
      <c r="JZ842" s="14"/>
      <c r="KA842" s="14"/>
      <c r="KB842" s="14"/>
      <c r="KC842" s="14"/>
      <c r="KD842" s="14"/>
      <c r="KE842" s="14"/>
      <c r="KF842" s="14"/>
      <c r="KG842" s="14"/>
      <c r="KH842" s="14"/>
      <c r="KI842" s="14"/>
      <c r="KJ842" s="14"/>
      <c r="KK842" s="14"/>
      <c r="KL842" s="14"/>
      <c r="KM842" s="14"/>
      <c r="KN842" s="14"/>
      <c r="KO842" s="14"/>
      <c r="KP842" s="14"/>
      <c r="KQ842" s="14"/>
      <c r="KR842" s="14"/>
      <c r="KS842" s="14"/>
      <c r="KT842" s="14"/>
      <c r="KU842" s="14"/>
      <c r="KV842" s="14"/>
      <c r="KW842" s="14"/>
      <c r="KX842" s="14"/>
      <c r="KY842" s="14"/>
      <c r="KZ842" s="14"/>
      <c r="LA842" s="14"/>
      <c r="LB842" s="14"/>
      <c r="LC842" s="14"/>
      <c r="LD842" s="14"/>
      <c r="LE842" s="14"/>
      <c r="LF842" s="14"/>
      <c r="LG842" s="14"/>
      <c r="LH842" s="14"/>
      <c r="LI842" s="14"/>
      <c r="LJ842" s="14"/>
      <c r="LK842" s="14"/>
      <c r="LL842" s="14"/>
      <c r="LM842" s="14"/>
      <c r="LN842" s="14"/>
      <c r="LO842" s="14"/>
      <c r="LP842" s="14"/>
      <c r="LQ842" s="14"/>
      <c r="LR842" s="14"/>
      <c r="LS842" s="14"/>
      <c r="LT842" s="14"/>
      <c r="LU842" s="14"/>
      <c r="LV842" s="14"/>
      <c r="LW842" s="14"/>
      <c r="LX842" s="14"/>
      <c r="LY842" s="14"/>
      <c r="LZ842" s="14"/>
      <c r="MA842" s="14"/>
      <c r="MB842" s="14"/>
      <c r="MC842" s="14"/>
      <c r="MD842" s="14"/>
      <c r="ME842" s="14"/>
      <c r="MF842" s="14"/>
      <c r="MG842" s="14"/>
      <c r="MH842" s="14"/>
      <c r="MI842" s="14"/>
      <c r="MJ842" s="14"/>
      <c r="MK842" s="14"/>
      <c r="ML842" s="14"/>
      <c r="MM842" s="14"/>
      <c r="MN842" s="14"/>
      <c r="MO842" s="14"/>
      <c r="MP842" s="14"/>
      <c r="MQ842" s="14"/>
      <c r="MR842" s="14"/>
      <c r="MS842" s="14"/>
      <c r="MT842" s="14"/>
      <c r="MU842" s="14"/>
      <c r="MV842" s="14"/>
      <c r="MW842" s="14"/>
      <c r="MX842" s="14"/>
      <c r="MY842" s="14"/>
      <c r="MZ842" s="14"/>
      <c r="NA842" s="14"/>
      <c r="NB842" s="14"/>
      <c r="NC842" s="14"/>
      <c r="ND842" s="14"/>
      <c r="NE842" s="14"/>
      <c r="NF842" s="14"/>
      <c r="NG842" s="14"/>
      <c r="NH842" s="14"/>
      <c r="NI842" s="14"/>
      <c r="NJ842" s="14"/>
      <c r="NK842" s="14"/>
      <c r="NL842" s="14"/>
      <c r="NM842" s="14"/>
      <c r="NN842" s="14"/>
      <c r="NO842" s="14"/>
      <c r="NP842" s="14"/>
      <c r="NQ842" s="14"/>
      <c r="NR842" s="14"/>
      <c r="NS842" s="14"/>
      <c r="NT842" s="14"/>
      <c r="NU842" s="14"/>
      <c r="NV842" s="14"/>
      <c r="NW842" s="14"/>
      <c r="NX842" s="14"/>
      <c r="NY842" s="14"/>
      <c r="NZ842" s="14"/>
      <c r="OA842" s="14"/>
      <c r="OB842" s="14"/>
      <c r="OC842" s="14"/>
      <c r="OD842" s="14"/>
      <c r="OE842" s="14"/>
      <c r="OF842" s="14"/>
      <c r="OG842" s="14"/>
      <c r="OH842" s="14"/>
      <c r="OI842" s="14"/>
      <c r="OJ842" s="14"/>
      <c r="OK842" s="14"/>
      <c r="OL842" s="14"/>
      <c r="OM842" s="14"/>
      <c r="ON842" s="14"/>
      <c r="OO842" s="14"/>
      <c r="OP842" s="14"/>
      <c r="OQ842" s="14"/>
      <c r="OR842" s="14"/>
      <c r="OS842" s="14"/>
      <c r="OT842" s="14"/>
      <c r="OU842" s="14"/>
      <c r="OV842" s="14"/>
      <c r="OW842" s="14"/>
      <c r="OX842" s="14"/>
      <c r="OY842" s="14"/>
      <c r="OZ842" s="14"/>
      <c r="PA842" s="14"/>
      <c r="PB842" s="14"/>
      <c r="PC842" s="14"/>
      <c r="PD842" s="14"/>
      <c r="PE842" s="14"/>
      <c r="PF842" s="14"/>
      <c r="PG842" s="14"/>
      <c r="PH842" s="14"/>
      <c r="PI842" s="14"/>
      <c r="PJ842" s="14"/>
      <c r="PK842" s="14"/>
      <c r="PL842" s="14"/>
      <c r="PM842" s="14"/>
      <c r="PN842" s="14"/>
      <c r="PO842" s="14"/>
      <c r="PP842" s="14"/>
      <c r="PQ842" s="14"/>
      <c r="PR842" s="14"/>
      <c r="PS842" s="14"/>
      <c r="PT842" s="14"/>
      <c r="PU842" s="14"/>
      <c r="PV842" s="14"/>
      <c r="PW842" s="14"/>
      <c r="PX842" s="14"/>
      <c r="PY842" s="14"/>
      <c r="PZ842" s="14"/>
      <c r="QA842" s="14"/>
      <c r="QB842" s="14"/>
      <c r="QC842" s="14"/>
      <c r="QD842" s="14"/>
      <c r="QE842" s="14"/>
      <c r="QF842" s="14"/>
      <c r="QG842" s="14"/>
      <c r="QH842" s="14"/>
      <c r="QI842" s="14"/>
      <c r="QJ842" s="14"/>
      <c r="QK842" s="14"/>
      <c r="QL842" s="14"/>
      <c r="QM842" s="14"/>
      <c r="QN842" s="14"/>
      <c r="QO842" s="14"/>
      <c r="QP842" s="14"/>
      <c r="QQ842" s="14"/>
      <c r="QR842" s="14"/>
      <c r="QS842" s="14"/>
      <c r="QT842" s="14"/>
      <c r="QU842" s="14"/>
      <c r="QV842" s="14"/>
      <c r="QW842" s="14"/>
      <c r="QX842" s="14"/>
      <c r="QY842" s="14"/>
      <c r="QZ842" s="14"/>
      <c r="RA842" s="14"/>
      <c r="RB842" s="14"/>
      <c r="RC842" s="14"/>
      <c r="RD842" s="14"/>
      <c r="RE842" s="14"/>
      <c r="RF842" s="14"/>
      <c r="RG842" s="14"/>
      <c r="RH842" s="14"/>
      <c r="RI842" s="14"/>
      <c r="RJ842" s="14"/>
      <c r="RK842" s="14"/>
      <c r="RL842" s="14"/>
      <c r="RM842" s="14"/>
      <c r="RN842" s="14"/>
      <c r="RO842" s="14"/>
      <c r="RP842" s="14"/>
      <c r="RQ842" s="14"/>
      <c r="RR842" s="14"/>
      <c r="RS842" s="14"/>
      <c r="RT842" s="14"/>
      <c r="RU842" s="14"/>
      <c r="RV842" s="14"/>
      <c r="RW842" s="14"/>
      <c r="RX842" s="14"/>
      <c r="RY842" s="14"/>
      <c r="RZ842" s="14"/>
      <c r="SA842" s="14"/>
      <c r="SB842" s="14"/>
      <c r="SC842" s="14"/>
      <c r="SD842" s="14"/>
      <c r="SE842" s="14"/>
      <c r="SF842" s="14"/>
      <c r="SG842" s="14"/>
      <c r="SH842" s="14"/>
      <c r="SI842" s="14"/>
      <c r="SJ842" s="14"/>
      <c r="SK842" s="14"/>
      <c r="SL842" s="14"/>
      <c r="SM842" s="14"/>
      <c r="SN842" s="14"/>
      <c r="SO842" s="14"/>
      <c r="SP842" s="14"/>
      <c r="SQ842" s="14"/>
      <c r="SR842" s="14"/>
      <c r="SS842" s="14"/>
      <c r="ST842" s="14"/>
      <c r="SU842" s="14"/>
      <c r="SV842" s="14"/>
      <c r="SW842" s="14"/>
      <c r="SX842" s="14"/>
      <c r="SY842" s="14"/>
      <c r="SZ842" s="14"/>
      <c r="TA842" s="14"/>
      <c r="TB842" s="14"/>
      <c r="TC842" s="14"/>
      <c r="TD842" s="14"/>
      <c r="TE842" s="14"/>
      <c r="TF842" s="14"/>
      <c r="TG842" s="14"/>
      <c r="TH842" s="14"/>
      <c r="TI842" s="14"/>
      <c r="TJ842" s="14"/>
      <c r="TK842" s="14"/>
      <c r="TL842" s="14"/>
      <c r="TM842" s="14"/>
      <c r="TN842" s="14"/>
      <c r="TO842" s="14"/>
      <c r="TP842" s="14"/>
      <c r="TQ842" s="14"/>
      <c r="TR842" s="14"/>
      <c r="TS842" s="14"/>
      <c r="TT842" s="14"/>
      <c r="TU842" s="14"/>
      <c r="TV842" s="14"/>
      <c r="TW842" s="14"/>
      <c r="TX842" s="14"/>
      <c r="TY842" s="14"/>
      <c r="TZ842" s="14"/>
      <c r="UA842" s="14"/>
      <c r="UB842" s="14"/>
      <c r="UC842" s="14"/>
      <c r="UD842" s="14"/>
      <c r="UE842" s="14"/>
      <c r="UF842" s="14"/>
      <c r="UG842" s="14"/>
      <c r="UH842" s="14"/>
      <c r="UI842" s="14"/>
      <c r="UJ842" s="14"/>
      <c r="UK842" s="14"/>
      <c r="UL842" s="14"/>
      <c r="UM842" s="14"/>
      <c r="UN842" s="14"/>
      <c r="UO842" s="14"/>
      <c r="UP842" s="14"/>
      <c r="UQ842" s="14"/>
      <c r="UR842" s="14"/>
      <c r="US842" s="14"/>
      <c r="UT842" s="14"/>
      <c r="UU842" s="14"/>
      <c r="UV842" s="14"/>
      <c r="UW842" s="14"/>
      <c r="UX842" s="14"/>
      <c r="UY842" s="14"/>
      <c r="UZ842" s="14"/>
      <c r="VA842" s="14"/>
      <c r="VB842" s="14"/>
      <c r="VC842" s="14"/>
      <c r="VD842" s="14"/>
      <c r="VE842" s="14"/>
      <c r="VF842" s="14"/>
      <c r="VG842" s="14"/>
      <c r="VH842" s="14"/>
      <c r="VI842" s="14"/>
      <c r="VJ842" s="14"/>
      <c r="VK842" s="14"/>
      <c r="VL842" s="14"/>
      <c r="VM842" s="14"/>
      <c r="VN842" s="14"/>
      <c r="VO842" s="14"/>
      <c r="VP842" s="14"/>
      <c r="VQ842" s="14"/>
      <c r="VR842" s="14"/>
      <c r="VS842" s="14"/>
      <c r="VT842" s="14"/>
      <c r="VU842" s="14"/>
      <c r="VV842" s="14"/>
      <c r="VW842" s="14"/>
      <c r="VX842" s="14"/>
      <c r="VY842" s="14"/>
      <c r="VZ842" s="14"/>
      <c r="WA842" s="14"/>
      <c r="WB842" s="14"/>
      <c r="WC842" s="14"/>
      <c r="WD842" s="14"/>
      <c r="WE842" s="14"/>
      <c r="WF842" s="14"/>
      <c r="WG842" s="14"/>
      <c r="WH842" s="14"/>
      <c r="WI842" s="14"/>
      <c r="WJ842" s="14"/>
      <c r="WK842" s="14"/>
      <c r="WL842" s="14"/>
      <c r="WM842" s="14"/>
      <c r="WN842" s="14"/>
      <c r="WO842" s="14"/>
      <c r="WP842" s="14"/>
      <c r="WQ842" s="14"/>
      <c r="WR842" s="14"/>
      <c r="WS842" s="14"/>
      <c r="WT842" s="14"/>
      <c r="WU842" s="14"/>
      <c r="WV842" s="14"/>
      <c r="WW842" s="14"/>
      <c r="WX842" s="14"/>
      <c r="WY842" s="14"/>
      <c r="WZ842" s="14"/>
      <c r="XA842" s="14"/>
      <c r="XB842" s="14"/>
      <c r="XC842" s="14"/>
      <c r="XD842" s="14"/>
      <c r="XE842" s="14"/>
      <c r="XF842" s="14"/>
      <c r="XG842" s="14"/>
      <c r="XH842" s="14"/>
      <c r="XI842" s="14"/>
      <c r="XJ842" s="14"/>
      <c r="XK842" s="14"/>
      <c r="XL842" s="14"/>
      <c r="XM842" s="14"/>
      <c r="XN842" s="14"/>
      <c r="XO842" s="14"/>
      <c r="XP842" s="14"/>
      <c r="XQ842" s="14"/>
      <c r="XR842" s="14"/>
      <c r="XS842" s="14"/>
      <c r="XT842" s="14"/>
      <c r="XU842" s="14"/>
      <c r="XV842" s="14"/>
      <c r="XW842" s="14"/>
      <c r="XX842" s="14"/>
      <c r="XY842" s="14"/>
      <c r="XZ842" s="14"/>
      <c r="YA842" s="14"/>
      <c r="YB842" s="14"/>
      <c r="YC842" s="14"/>
      <c r="YD842" s="14"/>
      <c r="YE842" s="14"/>
      <c r="YF842" s="14"/>
      <c r="YG842" s="14"/>
      <c r="YH842" s="14"/>
      <c r="YI842" s="14"/>
      <c r="YJ842" s="14"/>
      <c r="YK842" s="14"/>
      <c r="YL842" s="14"/>
      <c r="YM842" s="14"/>
      <c r="YN842" s="14"/>
      <c r="YO842" s="14"/>
      <c r="YP842" s="14"/>
      <c r="YQ842" s="14"/>
      <c r="YR842" s="14"/>
      <c r="YS842" s="14"/>
      <c r="YT842" s="14"/>
      <c r="YU842" s="14"/>
      <c r="YV842" s="14"/>
      <c r="YW842" s="14"/>
      <c r="YX842" s="14"/>
      <c r="YY842" s="14"/>
      <c r="YZ842" s="14"/>
      <c r="ZA842" s="14"/>
      <c r="ZB842" s="14"/>
      <c r="ZC842" s="14"/>
      <c r="ZD842" s="14"/>
      <c r="ZE842" s="14"/>
      <c r="ZF842" s="14"/>
      <c r="ZG842" s="14"/>
      <c r="ZH842" s="14"/>
      <c r="ZI842" s="14"/>
      <c r="ZJ842" s="14"/>
      <c r="ZK842" s="14"/>
      <c r="ZL842" s="14"/>
      <c r="ZM842" s="14"/>
      <c r="ZN842" s="14"/>
      <c r="ZO842" s="14"/>
      <c r="ZP842" s="14"/>
      <c r="ZQ842" s="14"/>
      <c r="ZR842" s="14"/>
      <c r="ZS842" s="14"/>
      <c r="ZT842" s="14"/>
      <c r="ZU842" s="14"/>
      <c r="ZV842" s="14"/>
      <c r="ZW842" s="14"/>
      <c r="ZX842" s="14"/>
      <c r="ZY842" s="14"/>
      <c r="ZZ842" s="14"/>
      <c r="AAA842" s="14"/>
      <c r="AAB842" s="14"/>
      <c r="AAC842" s="14"/>
      <c r="AAD842" s="14"/>
      <c r="AAE842" s="14"/>
      <c r="AAF842" s="14"/>
      <c r="AAG842" s="14"/>
      <c r="AAH842" s="14"/>
      <c r="AAI842" s="14"/>
      <c r="AAJ842" s="14"/>
      <c r="AAK842" s="14"/>
      <c r="AAL842" s="14"/>
      <c r="AAM842" s="14"/>
      <c r="AAN842" s="14"/>
      <c r="AAO842" s="14"/>
      <c r="AAP842" s="14"/>
      <c r="AAQ842" s="14"/>
      <c r="AAR842" s="14"/>
      <c r="AAS842" s="14"/>
      <c r="AAT842" s="14"/>
      <c r="AAU842" s="14"/>
      <c r="AAV842" s="14"/>
      <c r="AAW842" s="14"/>
      <c r="AAX842" s="14"/>
      <c r="AAY842" s="14"/>
      <c r="AAZ842" s="14"/>
      <c r="ABA842" s="14"/>
      <c r="ABB842" s="14"/>
      <c r="ABC842" s="14"/>
      <c r="ABD842" s="14"/>
      <c r="ABE842" s="14"/>
      <c r="ABF842" s="14"/>
      <c r="ABG842" s="14"/>
      <c r="ABH842" s="14"/>
      <c r="ABI842" s="14"/>
      <c r="ABJ842" s="14"/>
      <c r="ABK842" s="14"/>
      <c r="ABL842" s="14"/>
      <c r="ABM842" s="14"/>
      <c r="ABN842" s="14"/>
      <c r="ABO842" s="14"/>
      <c r="ABP842" s="14"/>
      <c r="ABQ842" s="14"/>
      <c r="ABR842" s="14"/>
      <c r="ABS842" s="14"/>
      <c r="ABT842" s="14"/>
      <c r="ABU842" s="14"/>
      <c r="ABV842" s="14"/>
      <c r="ABW842" s="14"/>
      <c r="ABX842" s="14"/>
      <c r="ABY842" s="14"/>
      <c r="ABZ842" s="14"/>
      <c r="ACA842" s="14"/>
      <c r="ACB842" s="14"/>
      <c r="ACC842" s="14"/>
      <c r="ACD842" s="14"/>
      <c r="ACE842" s="14"/>
      <c r="ACF842" s="14"/>
      <c r="ACG842" s="14"/>
      <c r="ACH842" s="14"/>
      <c r="ACI842" s="14"/>
      <c r="ACJ842" s="14"/>
      <c r="ACK842" s="14"/>
      <c r="ACL842" s="14"/>
      <c r="ACM842" s="14"/>
      <c r="ACN842" s="14"/>
      <c r="ACO842" s="14"/>
      <c r="ACP842" s="14"/>
      <c r="ACQ842" s="14"/>
      <c r="ACR842" s="14"/>
      <c r="ACS842" s="14"/>
      <c r="ACT842" s="14"/>
      <c r="ACU842" s="14"/>
      <c r="ACV842" s="14"/>
      <c r="ACW842" s="14"/>
      <c r="ACX842" s="14"/>
      <c r="ACY842" s="14"/>
      <c r="ACZ842" s="14"/>
      <c r="ADA842" s="14"/>
      <c r="ADB842" s="14"/>
      <c r="ADC842" s="14"/>
      <c r="ADD842" s="14"/>
      <c r="ADE842" s="14"/>
      <c r="ADF842" s="14"/>
      <c r="ADG842" s="14"/>
      <c r="ADH842" s="14"/>
      <c r="ADI842" s="14"/>
      <c r="ADJ842" s="14"/>
      <c r="ADK842" s="14"/>
      <c r="ADL842" s="14"/>
      <c r="ADM842" s="14"/>
      <c r="ADN842" s="14"/>
      <c r="ADO842" s="14"/>
      <c r="ADP842" s="14"/>
      <c r="ADQ842" s="14"/>
      <c r="ADR842" s="14"/>
      <c r="ADS842" s="14"/>
      <c r="ADT842" s="14"/>
      <c r="ADU842" s="14"/>
      <c r="ADV842" s="14"/>
      <c r="ADW842" s="14"/>
      <c r="ADX842" s="14"/>
      <c r="ADY842" s="14"/>
      <c r="ADZ842" s="14"/>
      <c r="AEA842" s="14"/>
      <c r="AEB842" s="14"/>
      <c r="AEC842" s="14"/>
      <c r="AED842" s="14"/>
      <c r="AEE842" s="14"/>
      <c r="AEF842" s="14"/>
      <c r="AEG842" s="14"/>
      <c r="AEH842" s="14"/>
      <c r="AEI842" s="14"/>
      <c r="AEJ842" s="14"/>
      <c r="AEK842" s="14"/>
      <c r="AEL842" s="14"/>
      <c r="AEM842" s="14"/>
      <c r="AEN842" s="14"/>
      <c r="AEO842" s="14"/>
      <c r="AEP842" s="14"/>
      <c r="AEQ842" s="14"/>
      <c r="AER842" s="14"/>
      <c r="AES842" s="14"/>
      <c r="AET842" s="14"/>
      <c r="AEU842" s="14"/>
      <c r="AEV842" s="14"/>
      <c r="AEW842" s="14"/>
      <c r="AEX842" s="14"/>
      <c r="AEY842" s="14"/>
      <c r="AEZ842" s="14"/>
      <c r="AFA842" s="14"/>
      <c r="AFB842" s="14"/>
      <c r="AFC842" s="14"/>
      <c r="AFD842" s="14"/>
      <c r="AFE842" s="14"/>
      <c r="AFF842" s="14"/>
      <c r="AFG842" s="14"/>
      <c r="AFH842" s="14"/>
      <c r="AFI842" s="14"/>
      <c r="AFJ842" s="14"/>
      <c r="AFK842" s="14"/>
      <c r="AFL842" s="14"/>
      <c r="AFM842" s="14"/>
      <c r="AFN842" s="14"/>
      <c r="AFO842" s="14"/>
      <c r="AFP842" s="14"/>
      <c r="AFQ842" s="14"/>
      <c r="AFR842" s="14"/>
      <c r="AFS842" s="14"/>
      <c r="AFT842" s="14"/>
      <c r="AFU842" s="14"/>
      <c r="AFV842" s="14"/>
      <c r="AFW842" s="14"/>
      <c r="AFX842" s="14"/>
      <c r="AFY842" s="14"/>
      <c r="AFZ842" s="14"/>
      <c r="AGA842" s="14"/>
      <c r="AGB842" s="14"/>
      <c r="AGC842" s="14"/>
      <c r="AGD842" s="14"/>
      <c r="AGE842" s="14"/>
      <c r="AGF842" s="14"/>
      <c r="AGG842" s="14"/>
      <c r="AGH842" s="14"/>
      <c r="AGI842" s="14"/>
      <c r="AGJ842" s="14"/>
      <c r="AGK842" s="14"/>
      <c r="AGL842" s="14"/>
      <c r="AGM842" s="14"/>
      <c r="AGN842" s="14"/>
      <c r="AGO842" s="14"/>
      <c r="AGP842" s="14"/>
      <c r="AGQ842" s="14"/>
      <c r="AGR842" s="14"/>
      <c r="AGS842" s="14"/>
      <c r="AGT842" s="14"/>
      <c r="AGU842" s="14"/>
      <c r="AGV842" s="14"/>
      <c r="AGW842" s="14"/>
      <c r="AGX842" s="14"/>
      <c r="AGY842" s="14"/>
      <c r="AGZ842" s="14"/>
      <c r="AHA842" s="14"/>
      <c r="AHB842" s="14"/>
      <c r="AHC842" s="14"/>
      <c r="AHD842" s="14"/>
      <c r="AHE842" s="14"/>
      <c r="AHF842" s="14"/>
      <c r="AHG842" s="14"/>
      <c r="AHH842" s="14"/>
      <c r="AHI842" s="14"/>
      <c r="AHJ842" s="14"/>
      <c r="AHK842" s="14"/>
      <c r="AHL842" s="14"/>
      <c r="AHM842" s="14"/>
      <c r="AHN842" s="14"/>
      <c r="AHO842" s="14"/>
      <c r="AHP842" s="14"/>
      <c r="AHQ842" s="14"/>
      <c r="AHR842" s="14"/>
      <c r="AHS842" s="14"/>
      <c r="AHT842" s="14"/>
      <c r="AHU842" s="14"/>
      <c r="AHV842" s="14"/>
      <c r="AHW842" s="14"/>
      <c r="AHX842" s="14"/>
      <c r="AHY842" s="14"/>
      <c r="AHZ842" s="14"/>
      <c r="AIA842" s="14"/>
      <c r="AIB842" s="14"/>
      <c r="AIC842" s="14"/>
      <c r="AID842" s="14"/>
      <c r="AIE842" s="14"/>
      <c r="AIF842" s="14"/>
      <c r="AIG842" s="14"/>
      <c r="AIH842" s="14"/>
      <c r="AII842" s="14"/>
      <c r="AIJ842" s="14"/>
      <c r="AIK842" s="14"/>
      <c r="AIL842" s="14"/>
      <c r="AIM842" s="14"/>
      <c r="AIN842" s="14"/>
      <c r="AIO842" s="14"/>
      <c r="AIP842" s="14"/>
      <c r="AIQ842" s="14"/>
      <c r="AIR842" s="14"/>
      <c r="AIS842" s="14"/>
      <c r="AIT842" s="14"/>
      <c r="AIU842" s="14"/>
      <c r="AIV842" s="14"/>
      <c r="AIW842" s="14"/>
      <c r="AIX842" s="14"/>
      <c r="AIY842" s="14"/>
      <c r="AIZ842" s="14"/>
      <c r="AJA842" s="14"/>
      <c r="AJB842" s="14"/>
      <c r="AJC842" s="14"/>
      <c r="AJD842" s="14"/>
      <c r="AJE842" s="14"/>
      <c r="AJF842" s="14"/>
      <c r="AJG842" s="14"/>
      <c r="AJH842" s="14"/>
      <c r="AJI842" s="14"/>
      <c r="AJJ842" s="14"/>
      <c r="AJK842" s="14"/>
      <c r="AJL842" s="14"/>
      <c r="AJM842" s="14"/>
      <c r="AJN842" s="14"/>
      <c r="AJO842" s="14"/>
      <c r="AJP842" s="14"/>
      <c r="AJQ842" s="14"/>
      <c r="AJR842" s="14"/>
      <c r="AJS842" s="14"/>
      <c r="AJT842" s="14"/>
      <c r="AJU842" s="14"/>
      <c r="AJV842" s="14"/>
      <c r="AJW842" s="14"/>
      <c r="AJX842" s="14"/>
      <c r="AJY842" s="14"/>
      <c r="AJZ842" s="14"/>
      <c r="AKA842" s="14"/>
      <c r="AKB842" s="14"/>
      <c r="AKC842" s="14"/>
      <c r="AKD842" s="14"/>
      <c r="AKE842" s="14"/>
      <c r="AKF842" s="14"/>
      <c r="AKG842" s="14"/>
      <c r="AKH842" s="14"/>
      <c r="AKI842" s="14"/>
      <c r="AKJ842" s="14"/>
      <c r="AKK842" s="14"/>
      <c r="AKL842" s="14"/>
      <c r="AKM842" s="14"/>
      <c r="AKN842" s="14"/>
      <c r="AKO842" s="14"/>
      <c r="AKP842" s="14"/>
      <c r="AKQ842" s="14"/>
      <c r="AKR842" s="14"/>
      <c r="AKS842" s="14"/>
      <c r="AKT842" s="14"/>
      <c r="AKU842" s="14"/>
      <c r="AKV842" s="14"/>
      <c r="AKW842" s="14"/>
      <c r="AKX842" s="14"/>
      <c r="AKY842" s="14"/>
      <c r="AKZ842" s="14"/>
      <c r="ALA842" s="14"/>
      <c r="ALB842" s="14"/>
      <c r="ALC842" s="14"/>
      <c r="ALD842" s="14"/>
      <c r="ALE842" s="14"/>
      <c r="ALF842" s="14"/>
      <c r="ALG842" s="14"/>
      <c r="ALH842" s="14"/>
      <c r="ALI842" s="14"/>
      <c r="ALJ842" s="14"/>
      <c r="ALK842" s="14"/>
      <c r="ALL842" s="14"/>
      <c r="ALM842" s="14"/>
      <c r="ALN842" s="14"/>
      <c r="ALO842" s="14"/>
      <c r="ALP842" s="14"/>
      <c r="ALQ842" s="14"/>
      <c r="ALR842" s="14"/>
      <c r="ALS842" s="14"/>
      <c r="ALT842" s="14"/>
      <c r="ALU842" s="14"/>
      <c r="ALV842" s="14"/>
      <c r="ALW842" s="14"/>
      <c r="ALX842" s="14"/>
      <c r="ALY842" s="14"/>
      <c r="ALZ842" s="14"/>
      <c r="AMA842" s="14"/>
      <c r="AMB842" s="14"/>
      <c r="AMC842" s="14"/>
      <c r="AMD842" s="14"/>
      <c r="AME842" s="14"/>
      <c r="AMF842" s="14"/>
      <c r="AMG842" s="14"/>
      <c r="AMH842" s="14"/>
      <c r="AMI842" s="14"/>
      <c r="AMJ842" s="14"/>
      <c r="AMK842" s="14"/>
      <c r="AML842" s="14"/>
      <c r="AMM842" s="14"/>
      <c r="AMN842" s="14"/>
      <c r="AMO842" s="14"/>
      <c r="AMP842" s="14"/>
      <c r="AMQ842" s="14"/>
      <c r="AMR842" s="14"/>
      <c r="AMS842" s="14"/>
      <c r="AMT842" s="14"/>
      <c r="AMU842" s="14"/>
      <c r="AMV842" s="14"/>
      <c r="AMW842" s="14"/>
      <c r="AMX842" s="14"/>
      <c r="AMY842" s="14"/>
      <c r="AMZ842" s="14"/>
      <c r="ANA842" s="14"/>
      <c r="ANB842" s="14"/>
      <c r="ANC842" s="14"/>
      <c r="AND842" s="14"/>
      <c r="ANE842" s="14"/>
      <c r="ANF842" s="14"/>
      <c r="ANG842" s="14"/>
      <c r="ANH842" s="14"/>
      <c r="ANI842" s="14"/>
      <c r="ANJ842" s="14"/>
      <c r="ANK842" s="14"/>
      <c r="ANL842" s="14"/>
      <c r="ANM842" s="14"/>
      <c r="ANN842" s="14"/>
      <c r="ANO842" s="14"/>
      <c r="ANP842" s="14"/>
      <c r="ANQ842" s="14"/>
      <c r="ANR842" s="14"/>
      <c r="ANS842" s="14"/>
      <c r="ANT842" s="14"/>
      <c r="ANU842" s="14"/>
      <c r="ANV842" s="14"/>
      <c r="ANW842" s="14"/>
      <c r="ANX842" s="14"/>
      <c r="ANY842" s="14"/>
      <c r="ANZ842" s="14"/>
      <c r="AOA842" s="14"/>
      <c r="AOB842" s="14"/>
      <c r="AOC842" s="14"/>
      <c r="AOD842" s="14"/>
      <c r="AOE842" s="14"/>
      <c r="AOF842" s="14"/>
      <c r="AOG842" s="14"/>
      <c r="AOH842" s="14"/>
      <c r="AOI842" s="14"/>
      <c r="AOJ842" s="14"/>
      <c r="AOK842" s="14"/>
      <c r="AOL842" s="14"/>
      <c r="AOM842" s="14"/>
      <c r="AON842" s="14"/>
      <c r="AOO842" s="14"/>
      <c r="AOP842" s="14"/>
      <c r="AOQ842" s="14"/>
      <c r="AOR842" s="14"/>
      <c r="AOS842" s="14"/>
      <c r="AOT842" s="14"/>
      <c r="AOU842" s="14"/>
      <c r="AOV842" s="14"/>
      <c r="AOW842" s="14"/>
      <c r="AOX842" s="14"/>
      <c r="AOY842" s="14"/>
      <c r="AOZ842" s="14"/>
      <c r="APA842" s="14"/>
      <c r="APB842" s="14"/>
      <c r="APC842" s="14"/>
      <c r="APD842" s="14"/>
      <c r="APE842" s="14"/>
      <c r="APF842" s="14"/>
      <c r="APG842" s="14"/>
      <c r="APH842" s="14"/>
      <c r="API842" s="14"/>
      <c r="APJ842" s="14"/>
      <c r="APK842" s="14"/>
      <c r="APL842" s="14"/>
      <c r="APM842" s="14"/>
      <c r="APN842" s="14"/>
      <c r="APO842" s="14"/>
      <c r="APP842" s="14"/>
      <c r="APQ842" s="14"/>
      <c r="APR842" s="14"/>
      <c r="APS842" s="14"/>
      <c r="APT842" s="14"/>
      <c r="APU842" s="14"/>
      <c r="APV842" s="14"/>
      <c r="APW842" s="14"/>
      <c r="APX842" s="14"/>
      <c r="APY842" s="14"/>
      <c r="APZ842" s="14"/>
      <c r="AQA842" s="14"/>
      <c r="AQB842" s="14"/>
      <c r="AQC842" s="14"/>
      <c r="AQD842" s="14"/>
      <c r="AQE842" s="14"/>
      <c r="AQF842" s="14"/>
      <c r="AQG842" s="14"/>
      <c r="AQH842" s="14"/>
      <c r="AQI842" s="14"/>
      <c r="AQJ842" s="14"/>
      <c r="AQK842" s="14"/>
      <c r="AQL842" s="14"/>
      <c r="AQM842" s="14"/>
      <c r="AQN842" s="14"/>
      <c r="AQO842" s="14"/>
      <c r="AQP842" s="14"/>
      <c r="AQQ842" s="14"/>
      <c r="AQR842" s="14"/>
      <c r="AQS842" s="14"/>
      <c r="AQT842" s="14"/>
      <c r="AQU842" s="14"/>
      <c r="AQV842" s="14"/>
      <c r="AQW842" s="14"/>
      <c r="AQX842" s="14"/>
      <c r="AQY842" s="14"/>
      <c r="AQZ842" s="14"/>
      <c r="ARA842" s="14"/>
      <c r="ARB842" s="14"/>
      <c r="ARC842" s="14"/>
      <c r="ARD842" s="14"/>
      <c r="ARE842" s="14"/>
      <c r="ARF842" s="14"/>
      <c r="ARG842" s="14"/>
      <c r="ARH842" s="14"/>
      <c r="ARI842" s="14"/>
      <c r="ARJ842" s="14"/>
      <c r="ARK842" s="14"/>
      <c r="ARL842" s="14"/>
      <c r="ARM842" s="14"/>
      <c r="ARN842" s="14"/>
      <c r="ARO842" s="14"/>
      <c r="ARP842" s="14"/>
      <c r="ARQ842" s="14"/>
      <c r="ARR842" s="14"/>
      <c r="ARS842" s="14"/>
      <c r="ART842" s="14"/>
      <c r="ARU842" s="14"/>
      <c r="ARV842" s="14"/>
      <c r="ARW842" s="14"/>
      <c r="ARX842" s="14"/>
      <c r="ARY842" s="14"/>
      <c r="ARZ842" s="14"/>
      <c r="ASA842" s="14"/>
      <c r="ASB842" s="14"/>
      <c r="ASC842" s="14"/>
      <c r="ASD842" s="14"/>
      <c r="ASE842" s="14"/>
      <c r="ASF842" s="14"/>
      <c r="ASG842" s="14"/>
      <c r="ASH842" s="14"/>
      <c r="ASI842" s="14"/>
      <c r="ASJ842" s="14"/>
      <c r="ASK842" s="14"/>
      <c r="ASL842" s="14"/>
      <c r="ASM842" s="14"/>
      <c r="ASN842" s="14"/>
      <c r="ASO842" s="14"/>
      <c r="ASP842" s="14"/>
      <c r="ASQ842" s="14"/>
      <c r="ASR842" s="14"/>
      <c r="ASS842" s="14"/>
      <c r="AST842" s="14"/>
      <c r="ASU842" s="14"/>
      <c r="ASV842" s="14"/>
      <c r="ASW842" s="14"/>
      <c r="ASX842" s="14"/>
      <c r="ASY842" s="14"/>
      <c r="ASZ842" s="14"/>
      <c r="ATA842" s="14"/>
      <c r="ATB842" s="14"/>
      <c r="ATC842" s="14"/>
      <c r="ATD842" s="14"/>
      <c r="ATE842" s="14"/>
      <c r="ATF842" s="14"/>
      <c r="ATG842" s="14"/>
      <c r="ATH842" s="14"/>
      <c r="ATI842" s="14"/>
      <c r="ATJ842" s="14"/>
      <c r="ATK842" s="14"/>
      <c r="ATL842" s="14"/>
      <c r="ATM842" s="14"/>
      <c r="ATN842" s="14"/>
      <c r="ATO842" s="14"/>
      <c r="ATP842" s="14"/>
      <c r="ATQ842" s="14"/>
      <c r="ATR842" s="14"/>
      <c r="ATS842" s="14"/>
      <c r="ATT842" s="14"/>
      <c r="ATU842" s="14"/>
      <c r="ATV842" s="14"/>
      <c r="ATW842" s="14"/>
      <c r="ATX842" s="14"/>
      <c r="ATY842" s="14"/>
      <c r="ATZ842" s="14"/>
      <c r="AUA842" s="14"/>
      <c r="AUB842" s="14"/>
      <c r="AUC842" s="14"/>
      <c r="AUD842" s="14"/>
      <c r="AUE842" s="14"/>
      <c r="AUF842" s="14"/>
      <c r="AUG842" s="14"/>
      <c r="AUH842" s="14"/>
      <c r="AUI842" s="14"/>
      <c r="AUJ842" s="14"/>
      <c r="AUK842" s="14"/>
      <c r="AUL842" s="14"/>
      <c r="AUM842" s="14"/>
      <c r="AUN842" s="14"/>
      <c r="AUO842" s="14"/>
      <c r="AUP842" s="14"/>
      <c r="AUQ842" s="14"/>
      <c r="AUR842" s="14"/>
      <c r="AUS842" s="14"/>
      <c r="AUT842" s="14"/>
      <c r="AUU842" s="14"/>
      <c r="AUV842" s="14"/>
      <c r="AUW842" s="14"/>
      <c r="AUX842" s="14"/>
      <c r="AUY842" s="14"/>
      <c r="AUZ842" s="14"/>
      <c r="AVA842" s="14"/>
      <c r="AVB842" s="14"/>
      <c r="AVC842" s="14"/>
      <c r="AVD842" s="14"/>
      <c r="AVE842" s="14"/>
      <c r="AVF842" s="14"/>
      <c r="AVG842" s="14"/>
      <c r="AVH842" s="14"/>
      <c r="AVI842" s="14"/>
      <c r="AVJ842" s="14"/>
      <c r="AVK842" s="14"/>
      <c r="AVL842" s="14"/>
      <c r="AVM842" s="14"/>
      <c r="AVN842" s="14"/>
      <c r="AVO842" s="14"/>
      <c r="AVP842" s="14"/>
      <c r="AVQ842" s="14"/>
      <c r="AVR842" s="14"/>
      <c r="AVS842" s="14"/>
      <c r="AVT842" s="14"/>
      <c r="AVU842" s="14"/>
      <c r="AVV842" s="14"/>
      <c r="AVW842" s="14"/>
      <c r="AVX842" s="14"/>
      <c r="AVY842" s="14"/>
      <c r="AVZ842" s="14"/>
      <c r="AWA842" s="14"/>
      <c r="AWB842" s="14"/>
      <c r="AWC842" s="14"/>
      <c r="AWD842" s="14"/>
      <c r="AWE842" s="14"/>
      <c r="AWF842" s="14"/>
      <c r="AWG842" s="14"/>
      <c r="AWH842" s="14"/>
      <c r="AWI842" s="14"/>
      <c r="AWJ842" s="14"/>
      <c r="AWK842" s="14"/>
      <c r="AWL842" s="14"/>
      <c r="AWM842" s="14"/>
      <c r="AWN842" s="14"/>
      <c r="AWO842" s="14"/>
      <c r="AWP842" s="14"/>
      <c r="AWQ842" s="14"/>
      <c r="AWR842" s="14"/>
      <c r="AWS842" s="14"/>
      <c r="AWT842" s="14"/>
      <c r="AWU842" s="14"/>
      <c r="AWV842" s="14"/>
      <c r="AWW842" s="14"/>
      <c r="AWX842" s="14"/>
      <c r="AWY842" s="14"/>
      <c r="AWZ842" s="14"/>
      <c r="AXA842" s="14"/>
      <c r="AXB842" s="14"/>
      <c r="AXC842" s="14"/>
      <c r="AXD842" s="14"/>
      <c r="AXE842" s="14"/>
      <c r="AXF842" s="14"/>
      <c r="AXG842" s="14"/>
      <c r="AXH842" s="14"/>
      <c r="AXI842" s="14"/>
      <c r="AXJ842" s="14"/>
      <c r="AXK842" s="14"/>
      <c r="AXL842" s="14"/>
      <c r="AXM842" s="14"/>
      <c r="AXN842" s="14"/>
      <c r="AXO842" s="14"/>
      <c r="AXP842" s="14"/>
      <c r="AXQ842" s="14"/>
      <c r="AXR842" s="14"/>
      <c r="AXS842" s="14"/>
      <c r="AXT842" s="14"/>
      <c r="AXU842" s="14"/>
      <c r="AXV842" s="14"/>
      <c r="AXW842" s="14"/>
      <c r="AXX842" s="14"/>
      <c r="AXY842" s="14"/>
      <c r="AXZ842" s="14"/>
      <c r="AYA842" s="14"/>
      <c r="AYB842" s="14"/>
      <c r="AYC842" s="14"/>
      <c r="AYD842" s="14"/>
      <c r="AYE842" s="14"/>
      <c r="AYF842" s="14"/>
      <c r="AYG842" s="14"/>
      <c r="AYH842" s="14"/>
      <c r="AYI842" s="14"/>
      <c r="AYJ842" s="14"/>
      <c r="AYK842" s="14"/>
      <c r="AYL842" s="14"/>
      <c r="AYM842" s="14"/>
      <c r="AYN842" s="14"/>
      <c r="AYO842" s="14"/>
      <c r="AYP842" s="14"/>
      <c r="AYQ842" s="14"/>
      <c r="AYR842" s="14"/>
      <c r="AYS842" s="14"/>
      <c r="AYT842" s="14"/>
      <c r="AYU842" s="14"/>
      <c r="AYV842" s="14"/>
      <c r="AYW842" s="14"/>
      <c r="AYX842" s="14"/>
      <c r="AYY842" s="14"/>
      <c r="AYZ842" s="14"/>
      <c r="AZA842" s="14"/>
      <c r="AZB842" s="14"/>
      <c r="AZC842" s="14"/>
      <c r="AZD842" s="14"/>
      <c r="AZE842" s="14"/>
      <c r="AZF842" s="14"/>
      <c r="AZG842" s="14"/>
      <c r="AZH842" s="14"/>
      <c r="AZI842" s="14"/>
      <c r="AZJ842" s="14"/>
      <c r="AZK842" s="14"/>
      <c r="AZL842" s="14"/>
      <c r="AZM842" s="14"/>
      <c r="AZN842" s="14"/>
      <c r="AZO842" s="14"/>
      <c r="AZP842" s="14"/>
      <c r="AZQ842" s="14"/>
      <c r="AZR842" s="14"/>
      <c r="AZS842" s="14"/>
      <c r="AZT842" s="14"/>
      <c r="AZU842" s="14"/>
      <c r="AZV842" s="14"/>
      <c r="AZW842" s="14"/>
      <c r="AZX842" s="14"/>
      <c r="AZY842" s="14"/>
      <c r="AZZ842" s="14"/>
      <c r="BAA842" s="14"/>
      <c r="BAB842" s="14"/>
      <c r="BAC842" s="14"/>
      <c r="BAD842" s="14"/>
      <c r="BAE842" s="14"/>
      <c r="BAF842" s="14"/>
      <c r="BAG842" s="14"/>
      <c r="BAH842" s="14"/>
      <c r="BAI842" s="14"/>
      <c r="BAJ842" s="14"/>
      <c r="BAK842" s="14"/>
      <c r="BAL842" s="14"/>
      <c r="BAM842" s="14"/>
      <c r="BAN842" s="14"/>
      <c r="BAO842" s="14"/>
      <c r="BAP842" s="14"/>
      <c r="BAQ842" s="14"/>
      <c r="BAR842" s="14"/>
      <c r="BAS842" s="14"/>
      <c r="BAT842" s="14"/>
      <c r="BAU842" s="14"/>
      <c r="BAV842" s="14"/>
      <c r="BAW842" s="14"/>
      <c r="BAX842" s="14"/>
      <c r="BAY842" s="14"/>
      <c r="BAZ842" s="14"/>
      <c r="BBA842" s="14"/>
      <c r="BBB842" s="14"/>
      <c r="BBC842" s="14"/>
      <c r="BBD842" s="14"/>
      <c r="BBE842" s="14"/>
      <c r="BBF842" s="14"/>
      <c r="BBG842" s="14"/>
      <c r="BBH842" s="14"/>
      <c r="BBI842" s="14"/>
      <c r="BBJ842" s="14"/>
      <c r="BBK842" s="14"/>
      <c r="BBL842" s="14"/>
      <c r="BBM842" s="14"/>
      <c r="BBN842" s="14"/>
      <c r="BBO842" s="14"/>
      <c r="BBP842" s="14"/>
      <c r="BBQ842" s="14"/>
      <c r="BBR842" s="14"/>
      <c r="BBS842" s="14"/>
      <c r="BBT842" s="14"/>
      <c r="BBU842" s="14"/>
      <c r="BBV842" s="14"/>
      <c r="BBW842" s="14"/>
      <c r="BBX842" s="14"/>
      <c r="BBY842" s="14"/>
      <c r="BBZ842" s="14"/>
      <c r="BCA842" s="14"/>
      <c r="BCB842" s="14"/>
      <c r="BCC842" s="14"/>
      <c r="BCD842" s="14"/>
      <c r="BCE842" s="14"/>
      <c r="BCF842" s="14"/>
      <c r="BCG842" s="14"/>
      <c r="BCH842" s="14"/>
      <c r="BCI842" s="14"/>
      <c r="BCJ842" s="14"/>
      <c r="BCK842" s="14"/>
      <c r="BCL842" s="14"/>
      <c r="BCM842" s="14"/>
      <c r="BCN842" s="14"/>
      <c r="BCO842" s="14"/>
      <c r="BCP842" s="14"/>
      <c r="BCQ842" s="14"/>
      <c r="BCR842" s="14"/>
      <c r="BCS842" s="14"/>
      <c r="BCT842" s="14"/>
      <c r="BCU842" s="14"/>
      <c r="BCV842" s="14"/>
      <c r="BCW842" s="14"/>
      <c r="BCX842" s="14"/>
      <c r="BCY842" s="14"/>
      <c r="BCZ842" s="14"/>
      <c r="BDA842" s="14"/>
      <c r="BDB842" s="14"/>
      <c r="BDC842" s="14"/>
      <c r="BDD842" s="14"/>
      <c r="BDE842" s="14"/>
      <c r="BDF842" s="14"/>
      <c r="BDG842" s="14"/>
      <c r="BDH842" s="14"/>
      <c r="BDI842" s="14"/>
      <c r="BDJ842" s="14"/>
      <c r="BDK842" s="14"/>
      <c r="BDL842" s="14"/>
      <c r="BDM842" s="14"/>
      <c r="BDN842" s="14"/>
      <c r="BDO842" s="14"/>
      <c r="BDP842" s="14"/>
      <c r="BDQ842" s="14"/>
      <c r="BDR842" s="14"/>
      <c r="BDS842" s="14"/>
      <c r="BDT842" s="14"/>
      <c r="BDU842" s="14"/>
      <c r="BDV842" s="14"/>
      <c r="BDW842" s="14"/>
      <c r="BDX842" s="14"/>
      <c r="BDY842" s="14"/>
      <c r="BDZ842" s="14"/>
      <c r="BEA842" s="14"/>
      <c r="BEB842" s="14"/>
      <c r="BEC842" s="14"/>
      <c r="BED842" s="14"/>
      <c r="BEE842" s="14"/>
      <c r="BEF842" s="14"/>
      <c r="BEG842" s="14"/>
      <c r="BEH842" s="14"/>
      <c r="BEI842" s="14"/>
      <c r="BEJ842" s="14"/>
      <c r="BEK842" s="14"/>
      <c r="BEL842" s="14"/>
      <c r="BEM842" s="14"/>
      <c r="BEN842" s="14"/>
      <c r="BEO842" s="14"/>
      <c r="BEP842" s="14"/>
      <c r="BEQ842" s="14"/>
      <c r="BER842" s="14"/>
      <c r="BES842" s="14"/>
      <c r="BET842" s="14"/>
      <c r="BEU842" s="14"/>
      <c r="BEV842" s="14"/>
      <c r="BEW842" s="14"/>
      <c r="BEX842" s="14"/>
      <c r="BEY842" s="14"/>
      <c r="BEZ842" s="14"/>
      <c r="BFA842" s="14"/>
      <c r="BFB842" s="14"/>
      <c r="BFC842" s="14"/>
      <c r="BFD842" s="14"/>
      <c r="BFE842" s="14"/>
      <c r="BFF842" s="14"/>
      <c r="BFG842" s="14"/>
      <c r="BFH842" s="14"/>
      <c r="BFI842" s="14"/>
      <c r="BFJ842" s="14"/>
      <c r="BFK842" s="14"/>
      <c r="BFL842" s="14"/>
      <c r="BFM842" s="14"/>
      <c r="BFN842" s="14"/>
      <c r="BFO842" s="14"/>
      <c r="BFP842" s="14"/>
      <c r="BFQ842" s="14"/>
      <c r="BFR842" s="14"/>
      <c r="BFS842" s="14"/>
      <c r="BFT842" s="14"/>
      <c r="BFU842" s="14"/>
      <c r="BFV842" s="14"/>
      <c r="BFW842" s="14"/>
      <c r="BFX842" s="14"/>
      <c r="BFY842" s="14"/>
      <c r="BFZ842" s="14"/>
      <c r="BGA842" s="14"/>
      <c r="BGB842" s="14"/>
      <c r="BGC842" s="14"/>
      <c r="BGD842" s="14"/>
      <c r="BGE842" s="14"/>
      <c r="BGF842" s="14"/>
      <c r="BGG842" s="14"/>
      <c r="BGH842" s="14"/>
      <c r="BGI842" s="14"/>
      <c r="BGJ842" s="14"/>
      <c r="BGK842" s="14"/>
      <c r="BGL842" s="14"/>
      <c r="BGM842" s="14"/>
      <c r="BGN842" s="14"/>
      <c r="BGO842" s="14"/>
      <c r="BGP842" s="14"/>
      <c r="BGQ842" s="14"/>
      <c r="BGR842" s="14"/>
      <c r="BGS842" s="14"/>
      <c r="BGT842" s="14"/>
      <c r="BGU842" s="14"/>
      <c r="BGV842" s="14"/>
      <c r="BGW842" s="14"/>
      <c r="BGX842" s="14"/>
      <c r="BGY842" s="14"/>
      <c r="BGZ842" s="14"/>
      <c r="BHA842" s="14"/>
      <c r="BHB842" s="14"/>
      <c r="BHC842" s="14"/>
      <c r="BHD842" s="14"/>
      <c r="BHE842" s="14"/>
      <c r="BHF842" s="14"/>
      <c r="BHG842" s="14"/>
      <c r="BHH842" s="14"/>
      <c r="BHI842" s="14"/>
      <c r="BHJ842" s="14"/>
      <c r="BHK842" s="14"/>
      <c r="BHL842" s="14"/>
      <c r="BHM842" s="14"/>
      <c r="BHN842" s="14"/>
      <c r="BHO842" s="14"/>
      <c r="BHP842" s="14"/>
      <c r="BHQ842" s="14"/>
      <c r="BHR842" s="14"/>
      <c r="BHS842" s="14"/>
      <c r="BHT842" s="14"/>
      <c r="BHU842" s="14"/>
      <c r="BHV842" s="14"/>
      <c r="BHW842" s="14"/>
      <c r="BHX842" s="14"/>
      <c r="BHY842" s="14"/>
      <c r="BHZ842" s="14"/>
      <c r="BIA842" s="14"/>
      <c r="BIB842" s="14"/>
      <c r="BIC842" s="14"/>
      <c r="BID842" s="14"/>
      <c r="BIE842" s="14"/>
      <c r="BIF842" s="14"/>
      <c r="BIG842" s="14"/>
      <c r="BIH842" s="14"/>
      <c r="BII842" s="14"/>
      <c r="BIJ842" s="14"/>
      <c r="BIK842" s="14"/>
      <c r="BIL842" s="14"/>
      <c r="BIM842" s="14"/>
      <c r="BIN842" s="14"/>
      <c r="BIO842" s="14"/>
      <c r="BIP842" s="14"/>
      <c r="BIQ842" s="14"/>
      <c r="BIR842" s="14"/>
      <c r="BIS842" s="14"/>
      <c r="BIT842" s="14"/>
      <c r="BIU842" s="14"/>
      <c r="BIV842" s="14"/>
      <c r="BIW842" s="14"/>
      <c r="BIX842" s="14"/>
      <c r="BIY842" s="14"/>
      <c r="BIZ842" s="14"/>
      <c r="BJA842" s="14"/>
      <c r="BJB842" s="14"/>
      <c r="BJC842" s="14"/>
      <c r="BJD842" s="14"/>
      <c r="BJE842" s="14"/>
      <c r="BJF842" s="14"/>
      <c r="BJG842" s="14"/>
      <c r="BJH842" s="14"/>
      <c r="BJI842" s="14"/>
      <c r="BJJ842" s="14"/>
      <c r="BJK842" s="14"/>
      <c r="BJL842" s="14"/>
      <c r="BJM842" s="14"/>
      <c r="BJN842" s="14"/>
      <c r="BJO842" s="14"/>
      <c r="BJP842" s="14"/>
      <c r="BJQ842" s="14"/>
      <c r="BJR842" s="14"/>
      <c r="BJS842" s="14"/>
      <c r="BJT842" s="14"/>
      <c r="BJU842" s="14"/>
      <c r="BJV842" s="14"/>
      <c r="BJW842" s="14"/>
      <c r="BJX842" s="14"/>
      <c r="BJY842" s="14"/>
      <c r="BJZ842" s="14"/>
      <c r="BKA842" s="14"/>
      <c r="BKB842" s="14"/>
      <c r="BKC842" s="14"/>
      <c r="BKD842" s="14"/>
      <c r="BKE842" s="14"/>
      <c r="BKF842" s="14"/>
      <c r="BKG842" s="14"/>
      <c r="BKH842" s="14"/>
      <c r="BKI842" s="14"/>
      <c r="BKJ842" s="14"/>
      <c r="BKK842" s="14"/>
      <c r="BKL842" s="14"/>
      <c r="BKM842" s="14"/>
      <c r="BKN842" s="14"/>
      <c r="BKO842" s="14"/>
      <c r="BKP842" s="14"/>
      <c r="BKQ842" s="14"/>
      <c r="BKR842" s="14"/>
      <c r="BKS842" s="14"/>
      <c r="BKT842" s="14"/>
      <c r="BKU842" s="14"/>
      <c r="BKV842" s="14"/>
      <c r="BKW842" s="14"/>
      <c r="BKX842" s="14"/>
      <c r="BKY842" s="14"/>
      <c r="BKZ842" s="14"/>
      <c r="BLA842" s="14"/>
      <c r="BLB842" s="14"/>
      <c r="BLC842" s="14"/>
      <c r="BLD842" s="14"/>
      <c r="BLE842" s="14"/>
      <c r="BLF842" s="14"/>
      <c r="BLG842" s="14"/>
      <c r="BLH842" s="14"/>
      <c r="BLI842" s="14"/>
      <c r="BLJ842" s="14"/>
      <c r="BLK842" s="14"/>
      <c r="BLL842" s="14"/>
      <c r="BLM842" s="14"/>
      <c r="BLN842" s="14"/>
      <c r="BLO842" s="14"/>
      <c r="BLP842" s="14"/>
      <c r="BLQ842" s="14"/>
      <c r="BLR842" s="14"/>
      <c r="BLS842" s="14"/>
      <c r="BLT842" s="14"/>
      <c r="BLU842" s="14"/>
      <c r="BLV842" s="14"/>
      <c r="BLW842" s="14"/>
      <c r="BLX842" s="14"/>
      <c r="BLY842" s="14"/>
      <c r="BLZ842" s="14"/>
      <c r="BMA842" s="14"/>
      <c r="BMB842" s="14"/>
      <c r="BMC842" s="14"/>
      <c r="BMD842" s="14"/>
      <c r="BME842" s="14"/>
      <c r="BMF842" s="14"/>
      <c r="BMG842" s="14"/>
      <c r="BMH842" s="14"/>
      <c r="BMI842" s="14"/>
      <c r="BMJ842" s="14"/>
      <c r="BMK842" s="14"/>
      <c r="BML842" s="14"/>
      <c r="BMM842" s="14"/>
      <c r="BMN842" s="14"/>
      <c r="BMO842" s="14"/>
      <c r="BMP842" s="14"/>
      <c r="BMQ842" s="14"/>
      <c r="BMR842" s="14"/>
      <c r="BMS842" s="14"/>
      <c r="BMT842" s="14"/>
      <c r="BMU842" s="14"/>
      <c r="BMV842" s="14"/>
      <c r="BMW842" s="14"/>
      <c r="BMX842" s="14"/>
      <c r="BMY842" s="14"/>
      <c r="BMZ842" s="14"/>
      <c r="BNA842" s="14"/>
      <c r="BNB842" s="14"/>
      <c r="BNC842" s="14"/>
      <c r="BND842" s="14"/>
      <c r="BNE842" s="14"/>
      <c r="BNF842" s="14"/>
      <c r="BNG842" s="14"/>
      <c r="BNH842" s="14"/>
      <c r="BNI842" s="14"/>
      <c r="BNJ842" s="14"/>
      <c r="BNK842" s="14"/>
      <c r="BNL842" s="14"/>
      <c r="BNM842" s="14"/>
      <c r="BNN842" s="14"/>
      <c r="BNO842" s="14"/>
      <c r="BNP842" s="14"/>
      <c r="BNQ842" s="14"/>
      <c r="BNR842" s="14"/>
      <c r="BNS842" s="14"/>
      <c r="BNT842" s="14"/>
      <c r="BNU842" s="14"/>
      <c r="BNV842" s="14"/>
      <c r="BNW842" s="14"/>
      <c r="BNX842" s="14"/>
      <c r="BNY842" s="14"/>
      <c r="BNZ842" s="14"/>
      <c r="BOA842" s="14"/>
      <c r="BOB842" s="14"/>
      <c r="BOC842" s="14"/>
      <c r="BOD842" s="14"/>
      <c r="BOE842" s="14"/>
      <c r="BOF842" s="14"/>
      <c r="BOG842" s="14"/>
      <c r="BOH842" s="14"/>
      <c r="BOI842" s="14"/>
      <c r="BOJ842" s="14"/>
      <c r="BOK842" s="14"/>
      <c r="BOL842" s="14"/>
      <c r="BOM842" s="14"/>
      <c r="BON842" s="14"/>
      <c r="BOO842" s="14"/>
      <c r="BOP842" s="14"/>
      <c r="BOQ842" s="14"/>
      <c r="BOR842" s="14"/>
      <c r="BOS842" s="14"/>
      <c r="BOT842" s="14"/>
      <c r="BOU842" s="14"/>
      <c r="BOV842" s="14"/>
      <c r="BOW842" s="14"/>
      <c r="BOX842" s="14"/>
      <c r="BOY842" s="14"/>
      <c r="BOZ842" s="14"/>
      <c r="BPA842" s="14"/>
      <c r="BPB842" s="14"/>
      <c r="BPC842" s="14"/>
      <c r="BPD842" s="14"/>
      <c r="BPE842" s="14"/>
      <c r="BPF842" s="14"/>
      <c r="BPG842" s="14"/>
      <c r="BPH842" s="14"/>
      <c r="BPI842" s="14"/>
      <c r="BPJ842" s="14"/>
      <c r="BPK842" s="14"/>
      <c r="BPL842" s="14"/>
      <c r="BPM842" s="14"/>
      <c r="BPN842" s="14"/>
      <c r="BPO842" s="14"/>
      <c r="BPP842" s="14"/>
      <c r="BPQ842" s="14"/>
      <c r="BPR842" s="14"/>
      <c r="BPS842" s="14"/>
      <c r="BPT842" s="14"/>
      <c r="BPU842" s="14"/>
      <c r="BPV842" s="14"/>
      <c r="BPW842" s="14"/>
      <c r="BPX842" s="14"/>
      <c r="BPY842" s="14"/>
      <c r="BPZ842" s="14"/>
      <c r="BQA842" s="14"/>
      <c r="BQB842" s="14"/>
      <c r="BQC842" s="14"/>
      <c r="BQD842" s="14"/>
      <c r="BQE842" s="14"/>
      <c r="BQF842" s="14"/>
      <c r="BQG842" s="14"/>
      <c r="BQH842" s="14"/>
      <c r="BQI842" s="14"/>
      <c r="BQJ842" s="14"/>
      <c r="BQK842" s="14"/>
      <c r="BQL842" s="14"/>
      <c r="BQM842" s="14"/>
      <c r="BQN842" s="14"/>
      <c r="BQO842" s="14"/>
      <c r="BQP842" s="14"/>
      <c r="BQQ842" s="14"/>
      <c r="BQR842" s="14"/>
      <c r="BQS842" s="14"/>
      <c r="BQT842" s="14"/>
      <c r="BQU842" s="14"/>
      <c r="BQV842" s="14"/>
      <c r="BQW842" s="14"/>
      <c r="BQX842" s="14"/>
      <c r="BQY842" s="14"/>
      <c r="BQZ842" s="14"/>
      <c r="BRA842" s="14"/>
      <c r="BRB842" s="14"/>
      <c r="BRC842" s="14"/>
      <c r="BRD842" s="14"/>
      <c r="BRE842" s="14"/>
      <c r="BRF842" s="14"/>
      <c r="BRG842" s="14"/>
      <c r="BRH842" s="14"/>
      <c r="BRI842" s="14"/>
      <c r="BRJ842" s="14"/>
      <c r="BRK842" s="14"/>
      <c r="BRL842" s="14"/>
      <c r="BRM842" s="14"/>
      <c r="BRN842" s="14"/>
      <c r="BRO842" s="14"/>
      <c r="BRP842" s="14"/>
      <c r="BRQ842" s="14"/>
      <c r="BRR842" s="14"/>
      <c r="BRS842" s="14"/>
      <c r="BRT842" s="14"/>
      <c r="BRU842" s="14"/>
      <c r="BRV842" s="14"/>
      <c r="BRW842" s="14"/>
      <c r="BRX842" s="14"/>
      <c r="BRY842" s="14"/>
      <c r="BRZ842" s="14"/>
      <c r="BSA842" s="14"/>
      <c r="BSB842" s="14"/>
      <c r="BSC842" s="14"/>
      <c r="BSD842" s="14"/>
      <c r="BSE842" s="14"/>
      <c r="BSF842" s="14"/>
      <c r="BSG842" s="14"/>
      <c r="BSH842" s="14"/>
      <c r="BSI842" s="14"/>
      <c r="BSJ842" s="14"/>
      <c r="BSK842" s="14"/>
      <c r="BSL842" s="14"/>
      <c r="BSM842" s="14"/>
      <c r="BSN842" s="14"/>
      <c r="BSO842" s="14"/>
      <c r="BSP842" s="14"/>
      <c r="BSQ842" s="14"/>
      <c r="BSR842" s="14"/>
      <c r="BSS842" s="14"/>
      <c r="BST842" s="14"/>
      <c r="BSU842" s="14"/>
      <c r="BSV842" s="14"/>
      <c r="BSW842" s="14"/>
      <c r="BSX842" s="14"/>
      <c r="BSY842" s="14"/>
      <c r="BSZ842" s="14"/>
      <c r="BTA842" s="14"/>
      <c r="BTB842" s="14"/>
      <c r="BTC842" s="14"/>
      <c r="BTD842" s="14"/>
      <c r="BTE842" s="14"/>
      <c r="BTF842" s="14"/>
      <c r="BTG842" s="14"/>
      <c r="BTH842" s="14"/>
      <c r="BTI842" s="14"/>
      <c r="BTJ842" s="14"/>
      <c r="BTK842" s="14"/>
      <c r="BTL842" s="14"/>
      <c r="BTM842" s="14"/>
      <c r="BTN842" s="14"/>
      <c r="BTO842" s="14"/>
      <c r="BTP842" s="14"/>
      <c r="BTQ842" s="14"/>
      <c r="BTR842" s="14"/>
      <c r="BTS842" s="14"/>
      <c r="BTT842" s="14"/>
      <c r="BTU842" s="14"/>
      <c r="BTV842" s="14"/>
      <c r="BTW842" s="14"/>
      <c r="BTX842" s="14"/>
      <c r="BTY842" s="14"/>
      <c r="BTZ842" s="14"/>
      <c r="BUA842" s="14"/>
      <c r="BUB842" s="14"/>
      <c r="BUC842" s="14"/>
      <c r="BUD842" s="14"/>
      <c r="BUE842" s="14"/>
      <c r="BUF842" s="14"/>
      <c r="BUG842" s="14"/>
      <c r="BUH842" s="14"/>
      <c r="BUI842" s="14"/>
      <c r="BUJ842" s="14"/>
      <c r="BUK842" s="14"/>
      <c r="BUL842" s="14"/>
      <c r="BUM842" s="14"/>
      <c r="BUN842" s="14"/>
      <c r="BUO842" s="14"/>
      <c r="BUP842" s="14"/>
      <c r="BUQ842" s="14"/>
      <c r="BUR842" s="14"/>
      <c r="BUS842" s="14"/>
      <c r="BUT842" s="14"/>
      <c r="BUU842" s="14"/>
      <c r="BUV842" s="14"/>
      <c r="BUW842" s="14"/>
      <c r="BUX842" s="14"/>
      <c r="BUY842" s="14"/>
      <c r="BUZ842" s="14"/>
      <c r="BVA842" s="14"/>
      <c r="BVB842" s="14"/>
      <c r="BVC842" s="14"/>
      <c r="BVD842" s="14"/>
      <c r="BVE842" s="14"/>
      <c r="BVF842" s="14"/>
      <c r="BVG842" s="14"/>
      <c r="BVH842" s="14"/>
      <c r="BVI842" s="14"/>
      <c r="BVJ842" s="14"/>
      <c r="BVK842" s="14"/>
      <c r="BVL842" s="14"/>
      <c r="BVM842" s="14"/>
      <c r="BVN842" s="14"/>
      <c r="BVO842" s="14"/>
      <c r="BVP842" s="14"/>
      <c r="BVQ842" s="14"/>
      <c r="BVR842" s="14"/>
      <c r="BVS842" s="14"/>
      <c r="BVT842" s="14"/>
      <c r="BVU842" s="14"/>
      <c r="BVV842" s="14"/>
      <c r="BVW842" s="14"/>
      <c r="BVX842" s="14"/>
      <c r="BVY842" s="14"/>
      <c r="BVZ842" s="14"/>
      <c r="BWA842" s="14"/>
      <c r="BWB842" s="14"/>
      <c r="BWC842" s="14"/>
      <c r="BWD842" s="14"/>
      <c r="BWE842" s="14"/>
      <c r="BWF842" s="14"/>
      <c r="BWG842" s="14"/>
      <c r="BWH842" s="14"/>
      <c r="BWI842" s="14"/>
      <c r="BWJ842" s="14"/>
      <c r="BWK842" s="14"/>
      <c r="BWL842" s="14"/>
      <c r="BWM842" s="14"/>
      <c r="BWN842" s="14"/>
      <c r="BWO842" s="14"/>
      <c r="BWP842" s="14"/>
      <c r="BWQ842" s="14"/>
      <c r="BWR842" s="14"/>
      <c r="BWS842" s="14"/>
      <c r="BWT842" s="14"/>
      <c r="BWU842" s="14"/>
      <c r="BWV842" s="14"/>
      <c r="BWW842" s="14"/>
      <c r="BWX842" s="14"/>
      <c r="BWY842" s="14"/>
      <c r="BWZ842" s="14"/>
      <c r="BXA842" s="14"/>
      <c r="BXB842" s="14"/>
      <c r="BXC842" s="14"/>
      <c r="BXD842" s="14"/>
      <c r="BXE842" s="14"/>
      <c r="BXF842" s="14"/>
      <c r="BXG842" s="14"/>
      <c r="BXH842" s="14"/>
      <c r="BXI842" s="14"/>
      <c r="BXJ842" s="14"/>
      <c r="BXK842" s="14"/>
      <c r="BXL842" s="14"/>
      <c r="BXM842" s="14"/>
      <c r="BXN842" s="14"/>
      <c r="BXO842" s="14"/>
      <c r="BXP842" s="14"/>
      <c r="BXQ842" s="14"/>
      <c r="BXR842" s="14"/>
      <c r="BXS842" s="14"/>
      <c r="BXT842" s="14"/>
      <c r="BXU842" s="14"/>
      <c r="BXV842" s="14"/>
      <c r="BXW842" s="14"/>
      <c r="BXX842" s="14"/>
      <c r="BXY842" s="14"/>
      <c r="BXZ842" s="14"/>
      <c r="BYA842" s="14"/>
      <c r="BYB842" s="14"/>
      <c r="BYC842" s="14"/>
      <c r="BYD842" s="14"/>
      <c r="BYE842" s="14"/>
      <c r="BYF842" s="14"/>
      <c r="BYG842" s="14"/>
      <c r="BYH842" s="14"/>
      <c r="BYI842" s="14"/>
      <c r="BYJ842" s="14"/>
      <c r="BYK842" s="14"/>
      <c r="BYL842" s="14"/>
      <c r="BYM842" s="14"/>
      <c r="BYN842" s="14"/>
      <c r="BYO842" s="14"/>
      <c r="BYP842" s="14"/>
      <c r="BYQ842" s="14"/>
      <c r="BYR842" s="14"/>
      <c r="BYS842" s="14"/>
      <c r="BYT842" s="14"/>
      <c r="BYU842" s="14"/>
      <c r="BYV842" s="14"/>
      <c r="BYW842" s="14"/>
      <c r="BYX842" s="14"/>
      <c r="BYY842" s="14"/>
      <c r="BYZ842" s="14"/>
      <c r="BZA842" s="14"/>
      <c r="BZB842" s="14"/>
      <c r="BZC842" s="14"/>
      <c r="BZD842" s="14"/>
      <c r="BZE842" s="14"/>
      <c r="BZF842" s="14"/>
      <c r="BZG842" s="14"/>
      <c r="BZH842" s="14"/>
      <c r="BZI842" s="14"/>
      <c r="BZJ842" s="14"/>
      <c r="BZK842" s="14"/>
      <c r="BZL842" s="14"/>
      <c r="BZM842" s="14"/>
      <c r="BZN842" s="14"/>
      <c r="BZO842" s="14"/>
      <c r="BZP842" s="14"/>
      <c r="BZQ842" s="14"/>
      <c r="BZR842" s="14"/>
      <c r="BZS842" s="14"/>
      <c r="BZT842" s="14"/>
      <c r="BZU842" s="14"/>
      <c r="BZV842" s="14"/>
      <c r="BZW842" s="14"/>
      <c r="BZX842" s="14"/>
      <c r="BZY842" s="14"/>
      <c r="BZZ842" s="14"/>
      <c r="CAA842" s="14"/>
      <c r="CAB842" s="14"/>
      <c r="CAC842" s="14"/>
      <c r="CAD842" s="14"/>
      <c r="CAE842" s="14"/>
      <c r="CAF842" s="14"/>
      <c r="CAG842" s="14"/>
      <c r="CAH842" s="14"/>
      <c r="CAI842" s="14"/>
      <c r="CAJ842" s="14"/>
      <c r="CAK842" s="14"/>
      <c r="CAL842" s="14"/>
      <c r="CAM842" s="14"/>
      <c r="CAN842" s="14"/>
      <c r="CAO842" s="14"/>
      <c r="CAP842" s="14"/>
      <c r="CAQ842" s="14"/>
      <c r="CAR842" s="14"/>
      <c r="CAS842" s="14"/>
      <c r="CAT842" s="14"/>
      <c r="CAU842" s="14"/>
      <c r="CAV842" s="14"/>
      <c r="CAW842" s="14"/>
      <c r="CAX842" s="14"/>
      <c r="CAY842" s="14"/>
      <c r="CAZ842" s="14"/>
      <c r="CBA842" s="14"/>
      <c r="CBB842" s="14"/>
      <c r="CBC842" s="14"/>
      <c r="CBD842" s="14"/>
      <c r="CBE842" s="14"/>
      <c r="CBF842" s="14"/>
      <c r="CBG842" s="14"/>
      <c r="CBH842" s="14"/>
      <c r="CBI842" s="14"/>
      <c r="CBJ842" s="14"/>
      <c r="CBK842" s="14"/>
      <c r="CBL842" s="14"/>
      <c r="CBM842" s="14"/>
      <c r="CBN842" s="14"/>
      <c r="CBO842" s="14"/>
      <c r="CBP842" s="14"/>
      <c r="CBQ842" s="14"/>
      <c r="CBR842" s="14"/>
      <c r="CBS842" s="14"/>
      <c r="CBT842" s="14"/>
      <c r="CBU842" s="14"/>
      <c r="CBV842" s="14"/>
      <c r="CBW842" s="14"/>
      <c r="CBX842" s="14"/>
      <c r="CBY842" s="14"/>
      <c r="CBZ842" s="14"/>
      <c r="CCA842" s="14"/>
      <c r="CCB842" s="14"/>
      <c r="CCC842" s="14"/>
      <c r="CCD842" s="14"/>
      <c r="CCE842" s="14"/>
      <c r="CCF842" s="14"/>
      <c r="CCG842" s="14"/>
      <c r="CCH842" s="14"/>
      <c r="CCI842" s="14"/>
      <c r="CCJ842" s="14"/>
      <c r="CCK842" s="14"/>
      <c r="CCL842" s="14"/>
      <c r="CCM842" s="14"/>
      <c r="CCN842" s="14"/>
      <c r="CCO842" s="14"/>
      <c r="CCP842" s="14"/>
      <c r="CCQ842" s="14"/>
      <c r="CCR842" s="14"/>
      <c r="CCS842" s="14"/>
      <c r="CCT842" s="14"/>
      <c r="CCU842" s="14"/>
      <c r="CCV842" s="14"/>
      <c r="CCW842" s="14"/>
      <c r="CCX842" s="14"/>
      <c r="CCY842" s="14"/>
      <c r="CCZ842" s="14"/>
      <c r="CDA842" s="14"/>
      <c r="CDB842" s="14"/>
      <c r="CDC842" s="14"/>
      <c r="CDD842" s="14"/>
      <c r="CDE842" s="14"/>
      <c r="CDF842" s="14"/>
      <c r="CDG842" s="14"/>
      <c r="CDH842" s="14"/>
      <c r="CDI842" s="14"/>
      <c r="CDJ842" s="14"/>
      <c r="CDK842" s="14"/>
      <c r="CDL842" s="14"/>
      <c r="CDM842" s="14"/>
      <c r="CDN842" s="14"/>
      <c r="CDO842" s="14"/>
      <c r="CDP842" s="14"/>
      <c r="CDQ842" s="14"/>
      <c r="CDR842" s="14"/>
      <c r="CDS842" s="14"/>
      <c r="CDT842" s="14"/>
      <c r="CDU842" s="14"/>
      <c r="CDV842" s="14"/>
      <c r="CDW842" s="14"/>
      <c r="CDX842" s="14"/>
      <c r="CDY842" s="14"/>
      <c r="CDZ842" s="14"/>
      <c r="CEA842" s="14"/>
      <c r="CEB842" s="14"/>
      <c r="CEC842" s="14"/>
      <c r="CED842" s="14"/>
      <c r="CEE842" s="14"/>
      <c r="CEF842" s="14"/>
      <c r="CEG842" s="14"/>
      <c r="CEH842" s="14"/>
      <c r="CEI842" s="14"/>
      <c r="CEJ842" s="14"/>
      <c r="CEK842" s="14"/>
      <c r="CEL842" s="14"/>
      <c r="CEM842" s="14"/>
      <c r="CEN842" s="14"/>
      <c r="CEO842" s="14"/>
      <c r="CEP842" s="14"/>
      <c r="CEQ842" s="14"/>
      <c r="CER842" s="14"/>
      <c r="CES842" s="14"/>
      <c r="CET842" s="14"/>
      <c r="CEU842" s="14"/>
      <c r="CEV842" s="14"/>
      <c r="CEW842" s="14"/>
      <c r="CEX842" s="14"/>
      <c r="CEY842" s="14"/>
      <c r="CEZ842" s="14"/>
      <c r="CFA842" s="14"/>
      <c r="CFB842" s="14"/>
      <c r="CFC842" s="14"/>
      <c r="CFD842" s="14"/>
      <c r="CFE842" s="14"/>
      <c r="CFF842" s="14"/>
      <c r="CFG842" s="14"/>
      <c r="CFH842" s="14"/>
      <c r="CFI842" s="14"/>
      <c r="CFJ842" s="14"/>
      <c r="CFK842" s="14"/>
      <c r="CFL842" s="14"/>
      <c r="CFM842" s="14"/>
      <c r="CFN842" s="14"/>
      <c r="CFO842" s="14"/>
      <c r="CFP842" s="14"/>
      <c r="CFQ842" s="14"/>
      <c r="CFR842" s="14"/>
      <c r="CFS842" s="14"/>
      <c r="CFT842" s="14"/>
      <c r="CFU842" s="14"/>
      <c r="CFV842" s="14"/>
      <c r="CFW842" s="14"/>
      <c r="CFX842" s="14"/>
      <c r="CFY842" s="14"/>
      <c r="CFZ842" s="14"/>
      <c r="CGA842" s="14"/>
      <c r="CGB842" s="14"/>
      <c r="CGC842" s="14"/>
      <c r="CGD842" s="14"/>
      <c r="CGE842" s="14"/>
      <c r="CGF842" s="14"/>
      <c r="CGG842" s="14"/>
      <c r="CGH842" s="14"/>
      <c r="CGI842" s="14"/>
      <c r="CGJ842" s="14"/>
      <c r="CGK842" s="14"/>
      <c r="CGL842" s="14"/>
      <c r="CGM842" s="14"/>
      <c r="CGN842" s="14"/>
      <c r="CGO842" s="14"/>
      <c r="CGP842" s="14"/>
      <c r="CGQ842" s="14"/>
      <c r="CGR842" s="14"/>
      <c r="CGS842" s="14"/>
      <c r="CGT842" s="14"/>
      <c r="CGU842" s="14"/>
      <c r="CGV842" s="14"/>
      <c r="CGW842" s="14"/>
      <c r="CGX842" s="14"/>
      <c r="CGY842" s="14"/>
      <c r="CGZ842" s="14"/>
      <c r="CHA842" s="14"/>
      <c r="CHB842" s="14"/>
      <c r="CHC842" s="14"/>
      <c r="CHD842" s="14"/>
      <c r="CHE842" s="14"/>
      <c r="CHF842" s="14"/>
      <c r="CHG842" s="14"/>
      <c r="CHH842" s="14"/>
      <c r="CHI842" s="14"/>
      <c r="CHJ842" s="14"/>
      <c r="CHK842" s="14"/>
      <c r="CHL842" s="14"/>
      <c r="CHM842" s="14"/>
      <c r="CHN842" s="14"/>
      <c r="CHO842" s="14"/>
      <c r="CHP842" s="14"/>
      <c r="CHQ842" s="14"/>
      <c r="CHR842" s="14"/>
      <c r="CHS842" s="14"/>
      <c r="CHT842" s="14"/>
      <c r="CHU842" s="14"/>
      <c r="CHV842" s="14"/>
      <c r="CHW842" s="14"/>
      <c r="CHX842" s="14"/>
      <c r="CHY842" s="14"/>
      <c r="CHZ842" s="14"/>
      <c r="CIA842" s="14"/>
      <c r="CIB842" s="14"/>
      <c r="CIC842" s="14"/>
      <c r="CID842" s="14"/>
      <c r="CIE842" s="14"/>
      <c r="CIF842" s="14"/>
      <c r="CIG842" s="14"/>
      <c r="CIH842" s="14"/>
      <c r="CII842" s="14"/>
      <c r="CIJ842" s="14"/>
      <c r="CIK842" s="14"/>
      <c r="CIL842" s="14"/>
      <c r="CIM842" s="14"/>
      <c r="CIN842" s="14"/>
      <c r="CIO842" s="14"/>
      <c r="CIP842" s="14"/>
      <c r="CIQ842" s="14"/>
      <c r="CIR842" s="14"/>
      <c r="CIS842" s="14"/>
      <c r="CIT842" s="14"/>
      <c r="CIU842" s="14"/>
      <c r="CIV842" s="14"/>
      <c r="CIW842" s="14"/>
      <c r="CIX842" s="14"/>
      <c r="CIY842" s="14"/>
      <c r="CIZ842" s="14"/>
      <c r="CJA842" s="14"/>
      <c r="CJB842" s="14"/>
      <c r="CJC842" s="14"/>
      <c r="CJD842" s="14"/>
      <c r="CJE842" s="14"/>
      <c r="CJF842" s="14"/>
      <c r="CJG842" s="14"/>
      <c r="CJH842" s="14"/>
      <c r="CJI842" s="14"/>
      <c r="CJJ842" s="14"/>
      <c r="CJK842" s="14"/>
      <c r="CJL842" s="14"/>
      <c r="CJM842" s="14"/>
      <c r="CJN842" s="14"/>
      <c r="CJO842" s="14"/>
      <c r="CJP842" s="14"/>
      <c r="CJQ842" s="14"/>
      <c r="CJR842" s="14"/>
      <c r="CJS842" s="14"/>
      <c r="CJT842" s="14"/>
      <c r="CJU842" s="14"/>
      <c r="CJV842" s="14"/>
      <c r="CJW842" s="14"/>
      <c r="CJX842" s="14"/>
      <c r="CJY842" s="14"/>
      <c r="CJZ842" s="14"/>
      <c r="CKA842" s="14"/>
      <c r="CKB842" s="14"/>
      <c r="CKC842" s="14"/>
      <c r="CKD842" s="14"/>
      <c r="CKE842" s="14"/>
      <c r="CKF842" s="14"/>
      <c r="CKG842" s="14"/>
      <c r="CKH842" s="14"/>
      <c r="CKI842" s="14"/>
      <c r="CKJ842" s="14"/>
      <c r="CKK842" s="14"/>
      <c r="CKL842" s="14"/>
      <c r="CKM842" s="14"/>
      <c r="CKN842" s="14"/>
      <c r="CKO842" s="14"/>
      <c r="CKP842" s="14"/>
      <c r="CKQ842" s="14"/>
      <c r="CKR842" s="14"/>
      <c r="CKS842" s="14"/>
      <c r="CKT842" s="14"/>
      <c r="CKU842" s="14"/>
      <c r="CKV842" s="14"/>
      <c r="CKW842" s="14"/>
      <c r="CKX842" s="14"/>
      <c r="CKY842" s="14"/>
      <c r="CKZ842" s="14"/>
      <c r="CLA842" s="14"/>
      <c r="CLB842" s="14"/>
      <c r="CLC842" s="14"/>
      <c r="CLD842" s="14"/>
      <c r="CLE842" s="14"/>
      <c r="CLF842" s="14"/>
      <c r="CLG842" s="14"/>
      <c r="CLH842" s="14"/>
      <c r="CLI842" s="14"/>
      <c r="CLJ842" s="14"/>
      <c r="CLK842" s="14"/>
      <c r="CLL842" s="14"/>
      <c r="CLM842" s="14"/>
      <c r="CLN842" s="14"/>
      <c r="CLO842" s="14"/>
      <c r="CLP842" s="14"/>
      <c r="CLQ842" s="14"/>
      <c r="CLR842" s="14"/>
      <c r="CLS842" s="14"/>
      <c r="CLT842" s="14"/>
      <c r="CLU842" s="14"/>
      <c r="CLV842" s="14"/>
      <c r="CLW842" s="14"/>
      <c r="CLX842" s="14"/>
      <c r="CLY842" s="14"/>
      <c r="CLZ842" s="14"/>
      <c r="CMA842" s="14"/>
      <c r="CMB842" s="14"/>
      <c r="CMC842" s="14"/>
      <c r="CMD842" s="14"/>
      <c r="CME842" s="14"/>
      <c r="CMF842" s="14"/>
      <c r="CMG842" s="14"/>
      <c r="CMH842" s="14"/>
      <c r="CMI842" s="14"/>
      <c r="CMJ842" s="14"/>
      <c r="CMK842" s="14"/>
      <c r="CML842" s="14"/>
      <c r="CMM842" s="14"/>
      <c r="CMN842" s="14"/>
      <c r="CMO842" s="14"/>
      <c r="CMP842" s="14"/>
      <c r="CMQ842" s="14"/>
      <c r="CMR842" s="14"/>
      <c r="CMS842" s="14"/>
      <c r="CMT842" s="14"/>
      <c r="CMU842" s="14"/>
      <c r="CMV842" s="14"/>
      <c r="CMW842" s="14"/>
      <c r="CMX842" s="14"/>
      <c r="CMY842" s="14"/>
      <c r="CMZ842" s="14"/>
      <c r="CNA842" s="14"/>
      <c r="CNB842" s="14"/>
      <c r="CNC842" s="14"/>
      <c r="CND842" s="14"/>
      <c r="CNE842" s="14"/>
      <c r="CNF842" s="14"/>
      <c r="CNG842" s="14"/>
      <c r="CNH842" s="14"/>
      <c r="CNI842" s="14"/>
      <c r="CNJ842" s="14"/>
      <c r="CNK842" s="14"/>
      <c r="CNL842" s="14"/>
      <c r="CNM842" s="14"/>
      <c r="CNN842" s="14"/>
      <c r="CNO842" s="14"/>
      <c r="CNP842" s="14"/>
      <c r="CNQ842" s="14"/>
      <c r="CNR842" s="14"/>
      <c r="CNS842" s="14"/>
      <c r="CNT842" s="14"/>
      <c r="CNU842" s="14"/>
      <c r="CNV842" s="14"/>
      <c r="CNW842" s="14"/>
      <c r="CNX842" s="14"/>
      <c r="CNY842" s="14"/>
      <c r="CNZ842" s="14"/>
      <c r="COA842" s="14"/>
      <c r="COB842" s="14"/>
      <c r="COC842" s="14"/>
      <c r="COD842" s="14"/>
      <c r="COE842" s="14"/>
      <c r="COF842" s="14"/>
      <c r="COG842" s="14"/>
      <c r="COH842" s="14"/>
      <c r="COI842" s="14"/>
      <c r="COJ842" s="14"/>
      <c r="COK842" s="14"/>
      <c r="COL842" s="14"/>
      <c r="COM842" s="14"/>
      <c r="CON842" s="14"/>
      <c r="COO842" s="14"/>
      <c r="COP842" s="14"/>
      <c r="COQ842" s="14"/>
      <c r="COR842" s="14"/>
      <c r="COS842" s="14"/>
      <c r="COT842" s="14"/>
      <c r="COU842" s="14"/>
      <c r="COV842" s="14"/>
      <c r="COW842" s="14"/>
      <c r="COX842" s="14"/>
      <c r="COY842" s="14"/>
      <c r="COZ842" s="14"/>
      <c r="CPA842" s="14"/>
      <c r="CPB842" s="14"/>
      <c r="CPC842" s="14"/>
      <c r="CPD842" s="14"/>
      <c r="CPE842" s="14"/>
      <c r="CPF842" s="14"/>
      <c r="CPG842" s="14"/>
      <c r="CPH842" s="14"/>
      <c r="CPI842" s="14"/>
      <c r="CPJ842" s="14"/>
      <c r="CPK842" s="14"/>
      <c r="CPL842" s="14"/>
      <c r="CPM842" s="14"/>
      <c r="CPN842" s="14"/>
      <c r="CPO842" s="14"/>
      <c r="CPP842" s="14"/>
      <c r="CPQ842" s="14"/>
      <c r="CPR842" s="14"/>
      <c r="CPS842" s="14"/>
      <c r="CPT842" s="14"/>
      <c r="CPU842" s="14"/>
      <c r="CPV842" s="14"/>
      <c r="CPW842" s="14"/>
      <c r="CPX842" s="14"/>
      <c r="CPY842" s="14"/>
      <c r="CPZ842" s="14"/>
      <c r="CQA842" s="14"/>
      <c r="CQB842" s="14"/>
      <c r="CQC842" s="14"/>
      <c r="CQD842" s="14"/>
      <c r="CQE842" s="14"/>
      <c r="CQF842" s="14"/>
      <c r="CQG842" s="14"/>
      <c r="CQH842" s="14"/>
      <c r="CQI842" s="14"/>
      <c r="CQJ842" s="14"/>
      <c r="CQK842" s="14"/>
      <c r="CQL842" s="14"/>
      <c r="CQM842" s="14"/>
      <c r="CQN842" s="14"/>
      <c r="CQO842" s="14"/>
      <c r="CQP842" s="14"/>
      <c r="CQQ842" s="14"/>
      <c r="CQR842" s="14"/>
      <c r="CQS842" s="14"/>
      <c r="CQT842" s="14"/>
      <c r="CQU842" s="14"/>
      <c r="CQV842" s="14"/>
      <c r="CQW842" s="14"/>
      <c r="CQX842" s="14"/>
      <c r="CQY842" s="14"/>
      <c r="CQZ842" s="14"/>
      <c r="CRA842" s="14"/>
      <c r="CRB842" s="14"/>
      <c r="CRC842" s="14"/>
      <c r="CRD842" s="14"/>
      <c r="CRE842" s="14"/>
      <c r="CRF842" s="14"/>
      <c r="CRG842" s="14"/>
      <c r="CRH842" s="14"/>
      <c r="CRI842" s="14"/>
      <c r="CRJ842" s="14"/>
      <c r="CRK842" s="14"/>
      <c r="CRL842" s="14"/>
      <c r="CRM842" s="14"/>
      <c r="CRN842" s="14"/>
      <c r="CRO842" s="14"/>
      <c r="CRP842" s="14"/>
      <c r="CRQ842" s="14"/>
      <c r="CRR842" s="14"/>
      <c r="CRS842" s="14"/>
      <c r="CRT842" s="14"/>
      <c r="CRU842" s="14"/>
      <c r="CRV842" s="14"/>
      <c r="CRW842" s="14"/>
      <c r="CRX842" s="14"/>
      <c r="CRY842" s="14"/>
      <c r="CRZ842" s="14"/>
      <c r="CSA842" s="14"/>
      <c r="CSB842" s="14"/>
      <c r="CSC842" s="14"/>
      <c r="CSD842" s="14"/>
      <c r="CSE842" s="14"/>
      <c r="CSF842" s="14"/>
      <c r="CSG842" s="14"/>
      <c r="CSH842" s="14"/>
      <c r="CSI842" s="14"/>
      <c r="CSJ842" s="14"/>
      <c r="CSK842" s="14"/>
      <c r="CSL842" s="14"/>
      <c r="CSM842" s="14"/>
      <c r="CSN842" s="14"/>
      <c r="CSO842" s="14"/>
      <c r="CSP842" s="14"/>
      <c r="CSQ842" s="14"/>
      <c r="CSR842" s="14"/>
      <c r="CSS842" s="14"/>
      <c r="CST842" s="14"/>
      <c r="CSU842" s="14"/>
      <c r="CSV842" s="14"/>
      <c r="CSW842" s="14"/>
      <c r="CSX842" s="14"/>
      <c r="CSY842" s="14"/>
      <c r="CSZ842" s="14"/>
      <c r="CTA842" s="14"/>
      <c r="CTB842" s="14"/>
      <c r="CTC842" s="14"/>
      <c r="CTD842" s="14"/>
      <c r="CTE842" s="14"/>
      <c r="CTF842" s="14"/>
      <c r="CTG842" s="14"/>
      <c r="CTH842" s="14"/>
      <c r="CTI842" s="14"/>
      <c r="CTJ842" s="14"/>
      <c r="CTK842" s="14"/>
      <c r="CTL842" s="14"/>
      <c r="CTM842" s="14"/>
      <c r="CTN842" s="14"/>
      <c r="CTO842" s="14"/>
      <c r="CTP842" s="14"/>
      <c r="CTQ842" s="14"/>
      <c r="CTR842" s="14"/>
      <c r="CTS842" s="14"/>
      <c r="CTT842" s="14"/>
      <c r="CTU842" s="14"/>
      <c r="CTV842" s="14"/>
      <c r="CTW842" s="14"/>
      <c r="CTX842" s="14"/>
      <c r="CTY842" s="14"/>
      <c r="CTZ842" s="14"/>
      <c r="CUA842" s="14"/>
      <c r="CUB842" s="14"/>
      <c r="CUC842" s="14"/>
      <c r="CUD842" s="14"/>
      <c r="CUE842" s="14"/>
      <c r="CUF842" s="14"/>
      <c r="CUG842" s="14"/>
      <c r="CUH842" s="14"/>
      <c r="CUI842" s="14"/>
      <c r="CUJ842" s="14"/>
      <c r="CUK842" s="14"/>
      <c r="CUL842" s="14"/>
      <c r="CUM842" s="14"/>
      <c r="CUN842" s="14"/>
      <c r="CUO842" s="14"/>
      <c r="CUP842" s="14"/>
      <c r="CUQ842" s="14"/>
      <c r="CUR842" s="14"/>
      <c r="CUS842" s="14"/>
      <c r="CUT842" s="14"/>
      <c r="CUU842" s="14"/>
      <c r="CUV842" s="14"/>
      <c r="CUW842" s="14"/>
      <c r="CUX842" s="14"/>
      <c r="CUY842" s="14"/>
      <c r="CUZ842" s="14"/>
      <c r="CVA842" s="14"/>
      <c r="CVB842" s="14"/>
      <c r="CVC842" s="14"/>
      <c r="CVD842" s="14"/>
      <c r="CVE842" s="14"/>
      <c r="CVF842" s="14"/>
      <c r="CVG842" s="14"/>
      <c r="CVH842" s="14"/>
      <c r="CVI842" s="14"/>
      <c r="CVJ842" s="14"/>
      <c r="CVK842" s="14"/>
      <c r="CVL842" s="14"/>
      <c r="CVM842" s="14"/>
      <c r="CVN842" s="14"/>
      <c r="CVO842" s="14"/>
      <c r="CVP842" s="14"/>
      <c r="CVQ842" s="14"/>
      <c r="CVR842" s="14"/>
      <c r="CVS842" s="14"/>
      <c r="CVT842" s="14"/>
      <c r="CVU842" s="14"/>
      <c r="CVV842" s="14"/>
      <c r="CVW842" s="14"/>
      <c r="CVX842" s="14"/>
      <c r="CVY842" s="14"/>
      <c r="CVZ842" s="14"/>
      <c r="CWA842" s="14"/>
      <c r="CWB842" s="14"/>
      <c r="CWC842" s="14"/>
      <c r="CWD842" s="14"/>
      <c r="CWE842" s="14"/>
      <c r="CWF842" s="14"/>
      <c r="CWG842" s="14"/>
      <c r="CWH842" s="14"/>
      <c r="CWI842" s="14"/>
      <c r="CWJ842" s="14"/>
      <c r="CWK842" s="14"/>
      <c r="CWL842" s="14"/>
      <c r="CWM842" s="14"/>
      <c r="CWN842" s="14"/>
      <c r="CWO842" s="14"/>
      <c r="CWP842" s="14"/>
      <c r="CWQ842" s="14"/>
      <c r="CWR842" s="14"/>
      <c r="CWS842" s="14"/>
      <c r="CWT842" s="14"/>
      <c r="CWU842" s="14"/>
      <c r="CWV842" s="14"/>
      <c r="CWW842" s="14"/>
      <c r="CWX842" s="14"/>
      <c r="CWY842" s="14"/>
      <c r="CWZ842" s="14"/>
      <c r="CXA842" s="14"/>
      <c r="CXB842" s="14"/>
      <c r="CXC842" s="14"/>
      <c r="CXD842" s="14"/>
      <c r="CXE842" s="14"/>
      <c r="CXF842" s="14"/>
      <c r="CXG842" s="14"/>
      <c r="CXH842" s="14"/>
      <c r="CXI842" s="14"/>
      <c r="CXJ842" s="14"/>
      <c r="CXK842" s="14"/>
      <c r="CXL842" s="14"/>
      <c r="CXM842" s="14"/>
      <c r="CXN842" s="14"/>
      <c r="CXO842" s="14"/>
      <c r="CXP842" s="14"/>
      <c r="CXQ842" s="14"/>
      <c r="CXR842" s="14"/>
      <c r="CXS842" s="14"/>
      <c r="CXT842" s="14"/>
      <c r="CXU842" s="14"/>
      <c r="CXV842" s="14"/>
      <c r="CXW842" s="14"/>
      <c r="CXX842" s="14"/>
      <c r="CXY842" s="14"/>
      <c r="CXZ842" s="14"/>
      <c r="CYA842" s="14"/>
      <c r="CYB842" s="14"/>
      <c r="CYC842" s="14"/>
      <c r="CYD842" s="14"/>
      <c r="CYE842" s="14"/>
      <c r="CYF842" s="14"/>
      <c r="CYG842" s="14"/>
      <c r="CYH842" s="14"/>
      <c r="CYI842" s="14"/>
      <c r="CYJ842" s="14"/>
      <c r="CYK842" s="14"/>
      <c r="CYL842" s="14"/>
      <c r="CYM842" s="14"/>
      <c r="CYN842" s="14"/>
      <c r="CYO842" s="14"/>
      <c r="CYP842" s="14"/>
      <c r="CYQ842" s="14"/>
      <c r="CYR842" s="14"/>
      <c r="CYS842" s="14"/>
      <c r="CYT842" s="14"/>
      <c r="CYU842" s="14"/>
      <c r="CYV842" s="14"/>
      <c r="CYW842" s="14"/>
      <c r="CYX842" s="14"/>
      <c r="CYY842" s="14"/>
      <c r="CYZ842" s="14"/>
      <c r="CZA842" s="14"/>
      <c r="CZB842" s="14"/>
      <c r="CZC842" s="14"/>
      <c r="CZD842" s="14"/>
      <c r="CZE842" s="14"/>
      <c r="CZF842" s="14"/>
      <c r="CZG842" s="14"/>
      <c r="CZH842" s="14"/>
      <c r="CZI842" s="14"/>
      <c r="CZJ842" s="14"/>
      <c r="CZK842" s="14"/>
      <c r="CZL842" s="14"/>
      <c r="CZM842" s="14"/>
      <c r="CZN842" s="14"/>
      <c r="CZO842" s="14"/>
      <c r="CZP842" s="14"/>
      <c r="CZQ842" s="14"/>
      <c r="CZR842" s="14"/>
      <c r="CZS842" s="14"/>
      <c r="CZT842" s="14"/>
      <c r="CZU842" s="14"/>
      <c r="CZV842" s="14"/>
      <c r="CZW842" s="14"/>
      <c r="CZX842" s="14"/>
      <c r="CZY842" s="14"/>
      <c r="CZZ842" s="14"/>
      <c r="DAA842" s="14"/>
      <c r="DAB842" s="14"/>
      <c r="DAC842" s="14"/>
      <c r="DAD842" s="14"/>
      <c r="DAE842" s="14"/>
      <c r="DAF842" s="14"/>
      <c r="DAG842" s="14"/>
      <c r="DAH842" s="14"/>
      <c r="DAI842" s="14"/>
      <c r="DAJ842" s="14"/>
      <c r="DAK842" s="14"/>
      <c r="DAL842" s="14"/>
      <c r="DAM842" s="14"/>
      <c r="DAN842" s="14"/>
      <c r="DAO842" s="14"/>
      <c r="DAP842" s="14"/>
      <c r="DAQ842" s="14"/>
      <c r="DAR842" s="14"/>
      <c r="DAS842" s="14"/>
      <c r="DAT842" s="14"/>
      <c r="DAU842" s="14"/>
      <c r="DAV842" s="14"/>
      <c r="DAW842" s="14"/>
      <c r="DAX842" s="14"/>
      <c r="DAY842" s="14"/>
      <c r="DAZ842" s="14"/>
      <c r="DBA842" s="14"/>
      <c r="DBB842" s="14"/>
      <c r="DBC842" s="14"/>
      <c r="DBD842" s="14"/>
      <c r="DBE842" s="14"/>
      <c r="DBF842" s="14"/>
      <c r="DBG842" s="14"/>
      <c r="DBH842" s="14"/>
      <c r="DBI842" s="14"/>
      <c r="DBJ842" s="14"/>
      <c r="DBK842" s="14"/>
      <c r="DBL842" s="14"/>
      <c r="DBM842" s="14"/>
      <c r="DBN842" s="14"/>
      <c r="DBO842" s="14"/>
      <c r="DBP842" s="14"/>
      <c r="DBQ842" s="14"/>
      <c r="DBR842" s="14"/>
      <c r="DBS842" s="14"/>
      <c r="DBT842" s="14"/>
      <c r="DBU842" s="14"/>
      <c r="DBV842" s="14"/>
      <c r="DBW842" s="14"/>
      <c r="DBX842" s="14"/>
      <c r="DBY842" s="14"/>
      <c r="DBZ842" s="14"/>
      <c r="DCA842" s="14"/>
      <c r="DCB842" s="14"/>
      <c r="DCC842" s="14"/>
      <c r="DCD842" s="14"/>
      <c r="DCE842" s="14"/>
      <c r="DCF842" s="14"/>
      <c r="DCG842" s="14"/>
      <c r="DCH842" s="14"/>
      <c r="DCI842" s="14"/>
      <c r="DCJ842" s="14"/>
      <c r="DCK842" s="14"/>
      <c r="DCL842" s="14"/>
      <c r="DCM842" s="14"/>
      <c r="DCN842" s="14"/>
      <c r="DCO842" s="14"/>
      <c r="DCP842" s="14"/>
      <c r="DCQ842" s="14"/>
      <c r="DCR842" s="14"/>
      <c r="DCS842" s="14"/>
      <c r="DCT842" s="14"/>
      <c r="DCU842" s="14"/>
      <c r="DCV842" s="14"/>
      <c r="DCW842" s="14"/>
      <c r="DCX842" s="14"/>
      <c r="DCY842" s="14"/>
      <c r="DCZ842" s="14"/>
      <c r="DDA842" s="14"/>
      <c r="DDB842" s="14"/>
      <c r="DDC842" s="14"/>
      <c r="DDD842" s="14"/>
      <c r="DDE842" s="14"/>
      <c r="DDF842" s="14"/>
      <c r="DDG842" s="14"/>
      <c r="DDH842" s="14"/>
      <c r="DDI842" s="14"/>
      <c r="DDJ842" s="14"/>
      <c r="DDK842" s="14"/>
      <c r="DDL842" s="14"/>
      <c r="DDM842" s="14"/>
      <c r="DDN842" s="14"/>
      <c r="DDO842" s="14"/>
      <c r="DDP842" s="14"/>
      <c r="DDQ842" s="14"/>
      <c r="DDR842" s="14"/>
      <c r="DDS842" s="14"/>
      <c r="DDT842" s="14"/>
      <c r="DDU842" s="14"/>
      <c r="DDV842" s="14"/>
      <c r="DDW842" s="14"/>
      <c r="DDX842" s="14"/>
      <c r="DDY842" s="14"/>
      <c r="DDZ842" s="14"/>
      <c r="DEA842" s="14"/>
      <c r="DEB842" s="14"/>
      <c r="DEC842" s="14"/>
      <c r="DED842" s="14"/>
      <c r="DEE842" s="14"/>
      <c r="DEF842" s="14"/>
      <c r="DEG842" s="14"/>
      <c r="DEH842" s="14"/>
      <c r="DEI842" s="14"/>
      <c r="DEJ842" s="14"/>
      <c r="DEK842" s="14"/>
      <c r="DEL842" s="14"/>
      <c r="DEM842" s="14"/>
      <c r="DEN842" s="14"/>
      <c r="DEO842" s="14"/>
      <c r="DEP842" s="14"/>
      <c r="DEQ842" s="14"/>
      <c r="DER842" s="14"/>
      <c r="DES842" s="14"/>
      <c r="DET842" s="14"/>
      <c r="DEU842" s="14"/>
      <c r="DEV842" s="14"/>
      <c r="DEW842" s="14"/>
      <c r="DEX842" s="14"/>
      <c r="DEY842" s="14"/>
      <c r="DEZ842" s="14"/>
      <c r="DFA842" s="14"/>
      <c r="DFB842" s="14"/>
      <c r="DFC842" s="14"/>
      <c r="DFD842" s="14"/>
      <c r="DFE842" s="14"/>
      <c r="DFF842" s="14"/>
      <c r="DFG842" s="14"/>
      <c r="DFH842" s="14"/>
      <c r="DFI842" s="14"/>
      <c r="DFJ842" s="14"/>
      <c r="DFK842" s="14"/>
      <c r="DFL842" s="14"/>
      <c r="DFM842" s="14"/>
      <c r="DFN842" s="14"/>
      <c r="DFO842" s="14"/>
      <c r="DFP842" s="14"/>
      <c r="DFQ842" s="14"/>
      <c r="DFR842" s="14"/>
      <c r="DFS842" s="14"/>
      <c r="DFT842" s="14"/>
      <c r="DFU842" s="14"/>
      <c r="DFV842" s="14"/>
      <c r="DFW842" s="14"/>
      <c r="DFX842" s="14"/>
      <c r="DFY842" s="14"/>
      <c r="DFZ842" s="14"/>
      <c r="DGA842" s="14"/>
      <c r="DGB842" s="14"/>
      <c r="DGC842" s="14"/>
      <c r="DGD842" s="14"/>
      <c r="DGE842" s="14"/>
      <c r="DGF842" s="14"/>
      <c r="DGG842" s="14"/>
      <c r="DGH842" s="14"/>
      <c r="DGI842" s="14"/>
      <c r="DGJ842" s="14"/>
      <c r="DGK842" s="14"/>
      <c r="DGL842" s="14"/>
      <c r="DGM842" s="14"/>
      <c r="DGN842" s="14"/>
      <c r="DGO842" s="14"/>
      <c r="DGP842" s="14"/>
      <c r="DGQ842" s="14"/>
      <c r="DGR842" s="14"/>
      <c r="DGS842" s="14"/>
      <c r="DGT842" s="14"/>
      <c r="DGU842" s="14"/>
      <c r="DGV842" s="14"/>
      <c r="DGW842" s="14"/>
      <c r="DGX842" s="14"/>
      <c r="DGY842" s="14"/>
      <c r="DGZ842" s="14"/>
      <c r="DHA842" s="14"/>
      <c r="DHB842" s="14"/>
      <c r="DHC842" s="14"/>
      <c r="DHD842" s="14"/>
      <c r="DHE842" s="14"/>
      <c r="DHF842" s="14"/>
      <c r="DHG842" s="14"/>
      <c r="DHH842" s="14"/>
      <c r="DHI842" s="14"/>
      <c r="DHJ842" s="14"/>
      <c r="DHK842" s="14"/>
      <c r="DHL842" s="14"/>
      <c r="DHM842" s="14"/>
      <c r="DHN842" s="14"/>
      <c r="DHO842" s="14"/>
      <c r="DHP842" s="14"/>
      <c r="DHQ842" s="14"/>
      <c r="DHR842" s="14"/>
      <c r="DHS842" s="14"/>
      <c r="DHT842" s="14"/>
      <c r="DHU842" s="14"/>
      <c r="DHV842" s="14"/>
      <c r="DHW842" s="14"/>
      <c r="DHX842" s="14"/>
      <c r="DHY842" s="14"/>
      <c r="DHZ842" s="14"/>
      <c r="DIA842" s="14"/>
      <c r="DIB842" s="14"/>
      <c r="DIC842" s="14"/>
      <c r="DID842" s="14"/>
      <c r="DIE842" s="14"/>
      <c r="DIF842" s="14"/>
      <c r="DIG842" s="14"/>
      <c r="DIH842" s="14"/>
      <c r="DII842" s="14"/>
      <c r="DIJ842" s="14"/>
      <c r="DIK842" s="14"/>
      <c r="DIL842" s="14"/>
      <c r="DIM842" s="14"/>
      <c r="DIN842" s="14"/>
      <c r="DIO842" s="14"/>
      <c r="DIP842" s="14"/>
      <c r="DIQ842" s="14"/>
      <c r="DIR842" s="14"/>
      <c r="DIS842" s="14"/>
      <c r="DIT842" s="14"/>
      <c r="DIU842" s="14"/>
      <c r="DIV842" s="14"/>
      <c r="DIW842" s="14"/>
      <c r="DIX842" s="14"/>
      <c r="DIY842" s="14"/>
      <c r="DIZ842" s="14"/>
      <c r="DJA842" s="14"/>
      <c r="DJB842" s="14"/>
      <c r="DJC842" s="14"/>
      <c r="DJD842" s="14"/>
      <c r="DJE842" s="14"/>
      <c r="DJF842" s="14"/>
      <c r="DJG842" s="14"/>
      <c r="DJH842" s="14"/>
      <c r="DJI842" s="14"/>
      <c r="DJJ842" s="14"/>
      <c r="DJK842" s="14"/>
      <c r="DJL842" s="14"/>
      <c r="DJM842" s="14"/>
      <c r="DJN842" s="14"/>
      <c r="DJO842" s="14"/>
      <c r="DJP842" s="14"/>
      <c r="DJQ842" s="14"/>
      <c r="DJR842" s="14"/>
      <c r="DJS842" s="14"/>
      <c r="DJT842" s="14"/>
      <c r="DJU842" s="14"/>
      <c r="DJV842" s="14"/>
      <c r="DJW842" s="14"/>
      <c r="DJX842" s="14"/>
      <c r="DJY842" s="14"/>
      <c r="DJZ842" s="14"/>
      <c r="DKA842" s="14"/>
      <c r="DKB842" s="14"/>
      <c r="DKC842" s="14"/>
      <c r="DKD842" s="14"/>
      <c r="DKE842" s="14"/>
      <c r="DKF842" s="14"/>
      <c r="DKG842" s="14"/>
      <c r="DKH842" s="14"/>
      <c r="DKI842" s="14"/>
      <c r="DKJ842" s="14"/>
      <c r="DKK842" s="14"/>
      <c r="DKL842" s="14"/>
      <c r="DKM842" s="14"/>
      <c r="DKN842" s="14"/>
      <c r="DKO842" s="14"/>
      <c r="DKP842" s="14"/>
      <c r="DKQ842" s="14"/>
      <c r="DKR842" s="14"/>
      <c r="DKS842" s="14"/>
      <c r="DKT842" s="14"/>
      <c r="DKU842" s="14"/>
      <c r="DKV842" s="14"/>
      <c r="DKW842" s="14"/>
      <c r="DKX842" s="14"/>
      <c r="DKY842" s="14"/>
      <c r="DKZ842" s="14"/>
      <c r="DLA842" s="14"/>
      <c r="DLB842" s="14"/>
      <c r="DLC842" s="14"/>
      <c r="DLD842" s="14"/>
      <c r="DLE842" s="14"/>
      <c r="DLF842" s="14"/>
      <c r="DLG842" s="14"/>
      <c r="DLH842" s="14"/>
      <c r="DLI842" s="14"/>
      <c r="DLJ842" s="14"/>
      <c r="DLK842" s="14"/>
      <c r="DLL842" s="14"/>
      <c r="DLM842" s="14"/>
      <c r="DLN842" s="14"/>
      <c r="DLO842" s="14"/>
      <c r="DLP842" s="14"/>
      <c r="DLQ842" s="14"/>
      <c r="DLR842" s="14"/>
      <c r="DLS842" s="14"/>
      <c r="DLT842" s="14"/>
      <c r="DLU842" s="14"/>
      <c r="DLV842" s="14"/>
      <c r="DLW842" s="14"/>
      <c r="DLX842" s="14"/>
      <c r="DLY842" s="14"/>
      <c r="DLZ842" s="14"/>
      <c r="DMA842" s="14"/>
      <c r="DMB842" s="14"/>
      <c r="DMC842" s="14"/>
      <c r="DMD842" s="14"/>
      <c r="DME842" s="14"/>
      <c r="DMF842" s="14"/>
      <c r="DMG842" s="14"/>
      <c r="DMH842" s="14"/>
      <c r="DMI842" s="14"/>
      <c r="DMJ842" s="14"/>
      <c r="DMK842" s="14"/>
      <c r="DML842" s="14"/>
      <c r="DMM842" s="14"/>
      <c r="DMN842" s="14"/>
      <c r="DMO842" s="14"/>
      <c r="DMP842" s="14"/>
      <c r="DMQ842" s="14"/>
      <c r="DMR842" s="14"/>
      <c r="DMS842" s="14"/>
      <c r="DMT842" s="14"/>
      <c r="DMU842" s="14"/>
      <c r="DMV842" s="14"/>
      <c r="DMW842" s="14"/>
      <c r="DMX842" s="14"/>
      <c r="DMY842" s="14"/>
      <c r="DMZ842" s="14"/>
      <c r="DNA842" s="14"/>
      <c r="DNB842" s="14"/>
      <c r="DNC842" s="14"/>
      <c r="DND842" s="14"/>
      <c r="DNE842" s="14"/>
      <c r="DNF842" s="14"/>
      <c r="DNG842" s="14"/>
      <c r="DNH842" s="14"/>
      <c r="DNI842" s="14"/>
      <c r="DNJ842" s="14"/>
      <c r="DNK842" s="14"/>
      <c r="DNL842" s="14"/>
      <c r="DNM842" s="14"/>
      <c r="DNN842" s="14"/>
      <c r="DNO842" s="14"/>
      <c r="DNP842" s="14"/>
      <c r="DNQ842" s="14"/>
      <c r="DNR842" s="14"/>
      <c r="DNS842" s="14"/>
      <c r="DNT842" s="14"/>
      <c r="DNU842" s="14"/>
      <c r="DNV842" s="14"/>
      <c r="DNW842" s="14"/>
      <c r="DNX842" s="14"/>
      <c r="DNY842" s="14"/>
      <c r="DNZ842" s="14"/>
      <c r="DOA842" s="14"/>
      <c r="DOB842" s="14"/>
      <c r="DOC842" s="14"/>
      <c r="DOD842" s="14"/>
      <c r="DOE842" s="14"/>
      <c r="DOF842" s="14"/>
      <c r="DOG842" s="14"/>
      <c r="DOH842" s="14"/>
      <c r="DOI842" s="14"/>
      <c r="DOJ842" s="14"/>
      <c r="DOK842" s="14"/>
      <c r="DOL842" s="14"/>
      <c r="DOM842" s="14"/>
      <c r="DON842" s="14"/>
      <c r="DOO842" s="14"/>
      <c r="DOP842" s="14"/>
      <c r="DOQ842" s="14"/>
      <c r="DOR842" s="14"/>
      <c r="DOS842" s="14"/>
      <c r="DOT842" s="14"/>
      <c r="DOU842" s="14"/>
      <c r="DOV842" s="14"/>
      <c r="DOW842" s="14"/>
      <c r="DOX842" s="14"/>
      <c r="DOY842" s="14"/>
      <c r="DOZ842" s="14"/>
      <c r="DPA842" s="14"/>
      <c r="DPB842" s="14"/>
      <c r="DPC842" s="14"/>
      <c r="DPD842" s="14"/>
      <c r="DPE842" s="14"/>
      <c r="DPF842" s="14"/>
      <c r="DPG842" s="14"/>
      <c r="DPH842" s="14"/>
      <c r="DPI842" s="14"/>
      <c r="DPJ842" s="14"/>
      <c r="DPK842" s="14"/>
      <c r="DPL842" s="14"/>
      <c r="DPM842" s="14"/>
      <c r="DPN842" s="14"/>
      <c r="DPO842" s="14"/>
      <c r="DPP842" s="14"/>
      <c r="DPQ842" s="14"/>
      <c r="DPR842" s="14"/>
      <c r="DPS842" s="14"/>
      <c r="DPT842" s="14"/>
      <c r="DPU842" s="14"/>
      <c r="DPV842" s="14"/>
      <c r="DPW842" s="14"/>
      <c r="DPX842" s="14"/>
      <c r="DPY842" s="14"/>
      <c r="DPZ842" s="14"/>
      <c r="DQA842" s="14"/>
      <c r="DQB842" s="14"/>
      <c r="DQC842" s="14"/>
      <c r="DQD842" s="14"/>
      <c r="DQE842" s="14"/>
      <c r="DQF842" s="14"/>
      <c r="DQG842" s="14"/>
      <c r="DQH842" s="14"/>
      <c r="DQI842" s="14"/>
      <c r="DQJ842" s="14"/>
      <c r="DQK842" s="14"/>
      <c r="DQL842" s="14"/>
      <c r="DQM842" s="14"/>
      <c r="DQN842" s="14"/>
      <c r="DQO842" s="14"/>
      <c r="DQP842" s="14"/>
      <c r="DQQ842" s="14"/>
      <c r="DQR842" s="14"/>
      <c r="DQS842" s="14"/>
      <c r="DQT842" s="14"/>
      <c r="DQU842" s="14"/>
      <c r="DQV842" s="14"/>
      <c r="DQW842" s="14"/>
      <c r="DQX842" s="14"/>
      <c r="DQY842" s="14"/>
      <c r="DQZ842" s="14"/>
      <c r="DRA842" s="14"/>
      <c r="DRB842" s="14"/>
      <c r="DRC842" s="14"/>
      <c r="DRD842" s="14"/>
      <c r="DRE842" s="14"/>
      <c r="DRF842" s="14"/>
      <c r="DRG842" s="14"/>
      <c r="DRH842" s="14"/>
      <c r="DRI842" s="14"/>
      <c r="DRJ842" s="14"/>
      <c r="DRK842" s="14"/>
      <c r="DRL842" s="14"/>
      <c r="DRM842" s="14"/>
      <c r="DRN842" s="14"/>
      <c r="DRO842" s="14"/>
      <c r="DRP842" s="14"/>
      <c r="DRQ842" s="14"/>
      <c r="DRR842" s="14"/>
      <c r="DRS842" s="14"/>
      <c r="DRT842" s="14"/>
      <c r="DRU842" s="14"/>
      <c r="DRV842" s="14"/>
      <c r="DRW842" s="14"/>
      <c r="DRX842" s="14"/>
      <c r="DRY842" s="14"/>
      <c r="DRZ842" s="14"/>
      <c r="DSA842" s="14"/>
      <c r="DSB842" s="14"/>
      <c r="DSC842" s="14"/>
      <c r="DSD842" s="14"/>
      <c r="DSE842" s="14"/>
      <c r="DSF842" s="14"/>
      <c r="DSG842" s="14"/>
      <c r="DSH842" s="14"/>
      <c r="DSI842" s="14"/>
      <c r="DSJ842" s="14"/>
      <c r="DSK842" s="14"/>
      <c r="DSL842" s="14"/>
      <c r="DSM842" s="14"/>
      <c r="DSN842" s="14"/>
      <c r="DSO842" s="14"/>
      <c r="DSP842" s="14"/>
      <c r="DSQ842" s="14"/>
      <c r="DSR842" s="14"/>
      <c r="DSS842" s="14"/>
      <c r="DST842" s="14"/>
      <c r="DSU842" s="14"/>
      <c r="DSV842" s="14"/>
      <c r="DSW842" s="14"/>
      <c r="DSX842" s="14"/>
      <c r="DSY842" s="14"/>
      <c r="DSZ842" s="14"/>
      <c r="DTA842" s="14"/>
      <c r="DTB842" s="14"/>
      <c r="DTC842" s="14"/>
      <c r="DTD842" s="14"/>
      <c r="DTE842" s="14"/>
      <c r="DTF842" s="14"/>
      <c r="DTG842" s="14"/>
      <c r="DTH842" s="14"/>
      <c r="DTI842" s="14"/>
      <c r="DTJ842" s="14"/>
      <c r="DTK842" s="14"/>
      <c r="DTL842" s="14"/>
      <c r="DTM842" s="14"/>
      <c r="DTN842" s="14"/>
      <c r="DTO842" s="14"/>
      <c r="DTP842" s="14"/>
      <c r="DTQ842" s="14"/>
      <c r="DTR842" s="14"/>
      <c r="DTS842" s="14"/>
      <c r="DTT842" s="14"/>
      <c r="DTU842" s="14"/>
      <c r="DTV842" s="14"/>
      <c r="DTW842" s="14"/>
      <c r="DTX842" s="14"/>
      <c r="DTY842" s="14"/>
      <c r="DTZ842" s="14"/>
      <c r="DUA842" s="14"/>
      <c r="DUB842" s="14"/>
      <c r="DUC842" s="14"/>
      <c r="DUD842" s="14"/>
      <c r="DUE842" s="14"/>
      <c r="DUF842" s="14"/>
      <c r="DUG842" s="14"/>
      <c r="DUH842" s="14"/>
      <c r="DUI842" s="14"/>
      <c r="DUJ842" s="14"/>
      <c r="DUK842" s="14"/>
      <c r="DUL842" s="14"/>
      <c r="DUM842" s="14"/>
      <c r="DUN842" s="14"/>
      <c r="DUO842" s="14"/>
      <c r="DUP842" s="14"/>
      <c r="DUQ842" s="14"/>
      <c r="DUR842" s="14"/>
      <c r="DUS842" s="14"/>
      <c r="DUT842" s="14"/>
      <c r="DUU842" s="14"/>
      <c r="DUV842" s="14"/>
      <c r="DUW842" s="14"/>
      <c r="DUX842" s="14"/>
      <c r="DUY842" s="14"/>
      <c r="DUZ842" s="14"/>
      <c r="DVA842" s="14"/>
      <c r="DVB842" s="14"/>
      <c r="DVC842" s="14"/>
      <c r="DVD842" s="14"/>
      <c r="DVE842" s="14"/>
      <c r="DVF842" s="14"/>
      <c r="DVG842" s="14"/>
      <c r="DVH842" s="14"/>
      <c r="DVI842" s="14"/>
      <c r="DVJ842" s="14"/>
      <c r="DVK842" s="14"/>
      <c r="DVL842" s="14"/>
      <c r="DVM842" s="14"/>
      <c r="DVN842" s="14"/>
      <c r="DVO842" s="14"/>
      <c r="DVP842" s="14"/>
      <c r="DVQ842" s="14"/>
      <c r="DVR842" s="14"/>
      <c r="DVS842" s="14"/>
      <c r="DVT842" s="14"/>
      <c r="DVU842" s="14"/>
      <c r="DVV842" s="14"/>
      <c r="DVW842" s="14"/>
      <c r="DVX842" s="14"/>
      <c r="DVY842" s="14"/>
      <c r="DVZ842" s="14"/>
      <c r="DWA842" s="14"/>
      <c r="DWB842" s="14"/>
      <c r="DWC842" s="14"/>
      <c r="DWD842" s="14"/>
      <c r="DWE842" s="14"/>
      <c r="DWF842" s="14"/>
      <c r="DWG842" s="14"/>
      <c r="DWH842" s="14"/>
      <c r="DWI842" s="14"/>
      <c r="DWJ842" s="14"/>
      <c r="DWK842" s="14"/>
      <c r="DWL842" s="14"/>
      <c r="DWM842" s="14"/>
      <c r="DWN842" s="14"/>
      <c r="DWO842" s="14"/>
      <c r="DWP842" s="14"/>
      <c r="DWQ842" s="14"/>
      <c r="DWR842" s="14"/>
      <c r="DWS842" s="14"/>
      <c r="DWT842" s="14"/>
      <c r="DWU842" s="14"/>
      <c r="DWV842" s="14"/>
      <c r="DWW842" s="14"/>
      <c r="DWX842" s="14"/>
      <c r="DWY842" s="14"/>
      <c r="DWZ842" s="14"/>
      <c r="DXA842" s="14"/>
      <c r="DXB842" s="14"/>
      <c r="DXC842" s="14"/>
      <c r="DXD842" s="14"/>
      <c r="DXE842" s="14"/>
      <c r="DXF842" s="14"/>
      <c r="DXG842" s="14"/>
      <c r="DXH842" s="14"/>
      <c r="DXI842" s="14"/>
      <c r="DXJ842" s="14"/>
      <c r="DXK842" s="14"/>
      <c r="DXL842" s="14"/>
      <c r="DXM842" s="14"/>
      <c r="DXN842" s="14"/>
      <c r="DXO842" s="14"/>
      <c r="DXP842" s="14"/>
      <c r="DXQ842" s="14"/>
      <c r="DXR842" s="14"/>
      <c r="DXS842" s="14"/>
      <c r="DXT842" s="14"/>
      <c r="DXU842" s="14"/>
      <c r="DXV842" s="14"/>
      <c r="DXW842" s="14"/>
      <c r="DXX842" s="14"/>
      <c r="DXY842" s="14"/>
      <c r="DXZ842" s="14"/>
      <c r="DYA842" s="14"/>
      <c r="DYB842" s="14"/>
      <c r="DYC842" s="14"/>
      <c r="DYD842" s="14"/>
      <c r="DYE842" s="14"/>
      <c r="DYF842" s="14"/>
      <c r="DYG842" s="14"/>
      <c r="DYH842" s="14"/>
      <c r="DYI842" s="14"/>
      <c r="DYJ842" s="14"/>
      <c r="DYK842" s="14"/>
      <c r="DYL842" s="14"/>
      <c r="DYM842" s="14"/>
      <c r="DYN842" s="14"/>
      <c r="DYO842" s="14"/>
      <c r="DYP842" s="14"/>
      <c r="DYQ842" s="14"/>
      <c r="DYR842" s="14"/>
      <c r="DYS842" s="14"/>
      <c r="DYT842" s="14"/>
      <c r="DYU842" s="14"/>
      <c r="DYV842" s="14"/>
      <c r="DYW842" s="14"/>
      <c r="DYX842" s="14"/>
      <c r="DYY842" s="14"/>
      <c r="DYZ842" s="14"/>
      <c r="DZA842" s="14"/>
      <c r="DZB842" s="14"/>
      <c r="DZC842" s="14"/>
      <c r="DZD842" s="14"/>
      <c r="DZE842" s="14"/>
      <c r="DZF842" s="14"/>
      <c r="DZG842" s="14"/>
      <c r="DZH842" s="14"/>
      <c r="DZI842" s="14"/>
      <c r="DZJ842" s="14"/>
      <c r="DZK842" s="14"/>
      <c r="DZL842" s="14"/>
      <c r="DZM842" s="14"/>
      <c r="DZN842" s="14"/>
      <c r="DZO842" s="14"/>
      <c r="DZP842" s="14"/>
      <c r="DZQ842" s="14"/>
      <c r="DZR842" s="14"/>
      <c r="DZS842" s="14"/>
      <c r="DZT842" s="14"/>
      <c r="DZU842" s="14"/>
      <c r="DZV842" s="14"/>
      <c r="DZW842" s="14"/>
      <c r="DZX842" s="14"/>
      <c r="DZY842" s="14"/>
      <c r="DZZ842" s="14"/>
      <c r="EAA842" s="14"/>
      <c r="EAB842" s="14"/>
      <c r="EAC842" s="14"/>
      <c r="EAD842" s="14"/>
      <c r="EAE842" s="14"/>
      <c r="EAF842" s="14"/>
      <c r="EAG842" s="14"/>
      <c r="EAH842" s="14"/>
      <c r="EAI842" s="14"/>
      <c r="EAJ842" s="14"/>
      <c r="EAK842" s="14"/>
      <c r="EAL842" s="14"/>
      <c r="EAM842" s="14"/>
      <c r="EAN842" s="14"/>
      <c r="EAO842" s="14"/>
      <c r="EAP842" s="14"/>
      <c r="EAQ842" s="14"/>
      <c r="EAR842" s="14"/>
      <c r="EAS842" s="14"/>
      <c r="EAT842" s="14"/>
      <c r="EAU842" s="14"/>
      <c r="EAV842" s="14"/>
      <c r="EAW842" s="14"/>
      <c r="EAX842" s="14"/>
      <c r="EAY842" s="14"/>
      <c r="EAZ842" s="14"/>
      <c r="EBA842" s="14"/>
      <c r="EBB842" s="14"/>
      <c r="EBC842" s="14"/>
      <c r="EBD842" s="14"/>
      <c r="EBE842" s="14"/>
      <c r="EBF842" s="14"/>
      <c r="EBG842" s="14"/>
      <c r="EBH842" s="14"/>
      <c r="EBI842" s="14"/>
      <c r="EBJ842" s="14"/>
      <c r="EBK842" s="14"/>
      <c r="EBL842" s="14"/>
      <c r="EBM842" s="14"/>
      <c r="EBN842" s="14"/>
      <c r="EBO842" s="14"/>
      <c r="EBP842" s="14"/>
      <c r="EBQ842" s="14"/>
      <c r="EBR842" s="14"/>
      <c r="EBS842" s="14"/>
      <c r="EBT842" s="14"/>
      <c r="EBU842" s="14"/>
      <c r="EBV842" s="14"/>
      <c r="EBW842" s="14"/>
      <c r="EBX842" s="14"/>
      <c r="EBY842" s="14"/>
      <c r="EBZ842" s="14"/>
      <c r="ECA842" s="14"/>
      <c r="ECB842" s="14"/>
      <c r="ECC842" s="14"/>
      <c r="ECD842" s="14"/>
      <c r="ECE842" s="14"/>
      <c r="ECF842" s="14"/>
      <c r="ECG842" s="14"/>
      <c r="ECH842" s="14"/>
      <c r="ECI842" s="14"/>
      <c r="ECJ842" s="14"/>
      <c r="ECK842" s="14"/>
      <c r="ECL842" s="14"/>
      <c r="ECM842" s="14"/>
      <c r="ECN842" s="14"/>
      <c r="ECO842" s="14"/>
      <c r="ECP842" s="14"/>
      <c r="ECQ842" s="14"/>
      <c r="ECR842" s="14"/>
      <c r="ECS842" s="14"/>
      <c r="ECT842" s="14"/>
      <c r="ECU842" s="14"/>
      <c r="ECV842" s="14"/>
      <c r="ECW842" s="14"/>
      <c r="ECX842" s="14"/>
      <c r="ECY842" s="14"/>
      <c r="ECZ842" s="14"/>
      <c r="EDA842" s="14"/>
      <c r="EDB842" s="14"/>
      <c r="EDC842" s="14"/>
      <c r="EDD842" s="14"/>
      <c r="EDE842" s="14"/>
      <c r="EDF842" s="14"/>
      <c r="EDG842" s="14"/>
      <c r="EDH842" s="14"/>
      <c r="EDI842" s="14"/>
      <c r="EDJ842" s="14"/>
      <c r="EDK842" s="14"/>
      <c r="EDL842" s="14"/>
      <c r="EDM842" s="14"/>
      <c r="EDN842" s="14"/>
      <c r="EDO842" s="14"/>
      <c r="EDP842" s="14"/>
      <c r="EDQ842" s="14"/>
      <c r="EDR842" s="14"/>
      <c r="EDS842" s="14"/>
      <c r="EDT842" s="14"/>
      <c r="EDU842" s="14"/>
      <c r="EDV842" s="14"/>
      <c r="EDW842" s="14"/>
      <c r="EDX842" s="14"/>
      <c r="EDY842" s="14"/>
      <c r="EDZ842" s="14"/>
      <c r="EEA842" s="14"/>
      <c r="EEB842" s="14"/>
      <c r="EEC842" s="14"/>
      <c r="EED842" s="14"/>
      <c r="EEE842" s="14"/>
      <c r="EEF842" s="14"/>
      <c r="EEG842" s="14"/>
      <c r="EEH842" s="14"/>
      <c r="EEI842" s="14"/>
      <c r="EEJ842" s="14"/>
      <c r="EEK842" s="14"/>
      <c r="EEL842" s="14"/>
      <c r="EEM842" s="14"/>
      <c r="EEN842" s="14"/>
      <c r="EEO842" s="14"/>
      <c r="EEP842" s="14"/>
      <c r="EEQ842" s="14"/>
      <c r="EER842" s="14"/>
      <c r="EES842" s="14"/>
      <c r="EET842" s="14"/>
      <c r="EEU842" s="14"/>
      <c r="EEV842" s="14"/>
      <c r="EEW842" s="14"/>
      <c r="EEX842" s="14"/>
      <c r="EEY842" s="14"/>
      <c r="EEZ842" s="14"/>
      <c r="EFA842" s="14"/>
      <c r="EFB842" s="14"/>
      <c r="EFC842" s="14"/>
      <c r="EFD842" s="14"/>
      <c r="EFE842" s="14"/>
      <c r="EFF842" s="14"/>
      <c r="EFG842" s="14"/>
      <c r="EFH842" s="14"/>
      <c r="EFI842" s="14"/>
      <c r="EFJ842" s="14"/>
      <c r="EFK842" s="14"/>
      <c r="EFL842" s="14"/>
      <c r="EFM842" s="14"/>
      <c r="EFN842" s="14"/>
      <c r="EFO842" s="14"/>
      <c r="EFP842" s="14"/>
      <c r="EFQ842" s="14"/>
      <c r="EFR842" s="14"/>
      <c r="EFS842" s="14"/>
      <c r="EFT842" s="14"/>
      <c r="EFU842" s="14"/>
      <c r="EFV842" s="14"/>
      <c r="EFW842" s="14"/>
      <c r="EFX842" s="14"/>
      <c r="EFY842" s="14"/>
      <c r="EFZ842" s="14"/>
      <c r="EGA842" s="14"/>
      <c r="EGB842" s="14"/>
      <c r="EGC842" s="14"/>
      <c r="EGD842" s="14"/>
      <c r="EGE842" s="14"/>
      <c r="EGF842" s="14"/>
      <c r="EGG842" s="14"/>
      <c r="EGH842" s="14"/>
      <c r="EGI842" s="14"/>
      <c r="EGJ842" s="14"/>
      <c r="EGK842" s="14"/>
      <c r="EGL842" s="14"/>
      <c r="EGM842" s="14"/>
      <c r="EGN842" s="14"/>
      <c r="EGO842" s="14"/>
      <c r="EGP842" s="14"/>
      <c r="EGQ842" s="14"/>
      <c r="EGR842" s="14"/>
      <c r="EGS842" s="14"/>
      <c r="EGT842" s="14"/>
      <c r="EGU842" s="14"/>
      <c r="EGV842" s="14"/>
      <c r="EGW842" s="14"/>
      <c r="EGX842" s="14"/>
      <c r="EGY842" s="14"/>
      <c r="EGZ842" s="14"/>
      <c r="EHA842" s="14"/>
      <c r="EHB842" s="14"/>
      <c r="EHC842" s="14"/>
      <c r="EHD842" s="14"/>
      <c r="EHE842" s="14"/>
      <c r="EHF842" s="14"/>
      <c r="EHG842" s="14"/>
      <c r="EHH842" s="14"/>
      <c r="EHI842" s="14"/>
      <c r="EHJ842" s="14"/>
      <c r="EHK842" s="14"/>
      <c r="EHL842" s="14"/>
      <c r="EHM842" s="14"/>
      <c r="EHN842" s="14"/>
      <c r="EHO842" s="14"/>
      <c r="EHP842" s="14"/>
      <c r="EHQ842" s="14"/>
      <c r="EHR842" s="14"/>
      <c r="EHS842" s="14"/>
      <c r="EHT842" s="14"/>
      <c r="EHU842" s="14"/>
      <c r="EHV842" s="14"/>
      <c r="EHW842" s="14"/>
      <c r="EHX842" s="14"/>
      <c r="EHY842" s="14"/>
      <c r="EHZ842" s="14"/>
      <c r="EIA842" s="14"/>
      <c r="EIB842" s="14"/>
      <c r="EIC842" s="14"/>
      <c r="EID842" s="14"/>
      <c r="EIE842" s="14"/>
      <c r="EIF842" s="14"/>
      <c r="EIG842" s="14"/>
      <c r="EIH842" s="14"/>
      <c r="EII842" s="14"/>
      <c r="EIJ842" s="14"/>
      <c r="EIK842" s="14"/>
      <c r="EIL842" s="14"/>
      <c r="EIM842" s="14"/>
      <c r="EIN842" s="14"/>
      <c r="EIO842" s="14"/>
      <c r="EIP842" s="14"/>
      <c r="EIQ842" s="14"/>
      <c r="EIR842" s="14"/>
      <c r="EIS842" s="14"/>
      <c r="EIT842" s="14"/>
      <c r="EIU842" s="14"/>
      <c r="EIV842" s="14"/>
      <c r="EIW842" s="14"/>
      <c r="EIX842" s="14"/>
      <c r="EIY842" s="14"/>
      <c r="EIZ842" s="14"/>
      <c r="EJA842" s="14"/>
      <c r="EJB842" s="14"/>
      <c r="EJC842" s="14"/>
      <c r="EJD842" s="14"/>
      <c r="EJE842" s="14"/>
      <c r="EJF842" s="14"/>
      <c r="EJG842" s="14"/>
      <c r="EJH842" s="14"/>
      <c r="EJI842" s="14"/>
      <c r="EJJ842" s="14"/>
      <c r="EJK842" s="14"/>
      <c r="EJL842" s="14"/>
      <c r="EJM842" s="14"/>
      <c r="EJN842" s="14"/>
      <c r="EJO842" s="14"/>
      <c r="EJP842" s="14"/>
      <c r="EJQ842" s="14"/>
      <c r="EJR842" s="14"/>
      <c r="EJS842" s="14"/>
      <c r="EJT842" s="14"/>
      <c r="EJU842" s="14"/>
      <c r="EJV842" s="14"/>
      <c r="EJW842" s="14"/>
      <c r="EJX842" s="14"/>
      <c r="EJY842" s="14"/>
      <c r="EJZ842" s="14"/>
      <c r="EKA842" s="14"/>
      <c r="EKB842" s="14"/>
      <c r="EKC842" s="14"/>
      <c r="EKD842" s="14"/>
      <c r="EKE842" s="14"/>
      <c r="EKF842" s="14"/>
      <c r="EKG842" s="14"/>
      <c r="EKH842" s="14"/>
      <c r="EKI842" s="14"/>
      <c r="EKJ842" s="14"/>
      <c r="EKK842" s="14"/>
      <c r="EKL842" s="14"/>
      <c r="EKM842" s="14"/>
      <c r="EKN842" s="14"/>
      <c r="EKO842" s="14"/>
      <c r="EKP842" s="14"/>
      <c r="EKQ842" s="14"/>
      <c r="EKR842" s="14"/>
      <c r="EKS842" s="14"/>
      <c r="EKT842" s="14"/>
      <c r="EKU842" s="14"/>
      <c r="EKV842" s="14"/>
      <c r="EKW842" s="14"/>
      <c r="EKX842" s="14"/>
      <c r="EKY842" s="14"/>
      <c r="EKZ842" s="14"/>
      <c r="ELA842" s="14"/>
      <c r="ELB842" s="14"/>
      <c r="ELC842" s="14"/>
      <c r="ELD842" s="14"/>
      <c r="ELE842" s="14"/>
      <c r="ELF842" s="14"/>
      <c r="ELG842" s="14"/>
      <c r="ELH842" s="14"/>
      <c r="ELI842" s="14"/>
      <c r="ELJ842" s="14"/>
      <c r="ELK842" s="14"/>
      <c r="ELL842" s="14"/>
      <c r="ELM842" s="14"/>
      <c r="ELN842" s="14"/>
      <c r="ELO842" s="14"/>
      <c r="ELP842" s="14"/>
      <c r="ELQ842" s="14"/>
      <c r="ELR842" s="14"/>
      <c r="ELS842" s="14"/>
      <c r="ELT842" s="14"/>
      <c r="ELU842" s="14"/>
      <c r="ELV842" s="14"/>
      <c r="ELW842" s="14"/>
      <c r="ELX842" s="14"/>
      <c r="ELY842" s="14"/>
      <c r="ELZ842" s="14"/>
      <c r="EMA842" s="14"/>
      <c r="EMB842" s="14"/>
      <c r="EMC842" s="14"/>
      <c r="EMD842" s="14"/>
      <c r="EME842" s="14"/>
      <c r="EMF842" s="14"/>
      <c r="EMG842" s="14"/>
      <c r="EMH842" s="14"/>
      <c r="EMI842" s="14"/>
      <c r="EMJ842" s="14"/>
      <c r="EMK842" s="14"/>
      <c r="EML842" s="14"/>
      <c r="EMM842" s="14"/>
      <c r="EMN842" s="14"/>
      <c r="EMO842" s="14"/>
      <c r="EMP842" s="14"/>
      <c r="EMQ842" s="14"/>
      <c r="EMR842" s="14"/>
      <c r="EMS842" s="14"/>
      <c r="EMT842" s="14"/>
      <c r="EMU842" s="14"/>
      <c r="EMV842" s="14"/>
      <c r="EMW842" s="14"/>
      <c r="EMX842" s="14"/>
      <c r="EMY842" s="14"/>
      <c r="EMZ842" s="14"/>
      <c r="ENA842" s="14"/>
      <c r="ENB842" s="14"/>
      <c r="ENC842" s="14"/>
      <c r="END842" s="14"/>
      <c r="ENE842" s="14"/>
      <c r="ENF842" s="14"/>
      <c r="ENG842" s="14"/>
      <c r="ENH842" s="14"/>
      <c r="ENI842" s="14"/>
      <c r="ENJ842" s="14"/>
      <c r="ENK842" s="14"/>
      <c r="ENL842" s="14"/>
      <c r="ENM842" s="14"/>
      <c r="ENN842" s="14"/>
      <c r="ENO842" s="14"/>
      <c r="ENP842" s="14"/>
      <c r="ENQ842" s="14"/>
      <c r="ENR842" s="14"/>
      <c r="ENS842" s="14"/>
      <c r="ENT842" s="14"/>
      <c r="ENU842" s="14"/>
      <c r="ENV842" s="14"/>
      <c r="ENW842" s="14"/>
      <c r="ENX842" s="14"/>
      <c r="ENY842" s="14"/>
      <c r="ENZ842" s="14"/>
      <c r="EOA842" s="14"/>
      <c r="EOB842" s="14"/>
      <c r="EOC842" s="14"/>
      <c r="EOD842" s="14"/>
      <c r="EOE842" s="14"/>
      <c r="EOF842" s="14"/>
      <c r="EOG842" s="14"/>
      <c r="EOH842" s="14"/>
      <c r="EOI842" s="14"/>
      <c r="EOJ842" s="14"/>
      <c r="EOK842" s="14"/>
      <c r="EOL842" s="14"/>
      <c r="EOM842" s="14"/>
      <c r="EON842" s="14"/>
      <c r="EOO842" s="14"/>
      <c r="EOP842" s="14"/>
      <c r="EOQ842" s="14"/>
      <c r="EOR842" s="14"/>
      <c r="EOS842" s="14"/>
      <c r="EOT842" s="14"/>
      <c r="EOU842" s="14"/>
      <c r="EOV842" s="14"/>
      <c r="EOW842" s="14"/>
      <c r="EOX842" s="14"/>
      <c r="EOY842" s="14"/>
      <c r="EOZ842" s="14"/>
      <c r="EPA842" s="14"/>
      <c r="EPB842" s="14"/>
      <c r="EPC842" s="14"/>
      <c r="EPD842" s="14"/>
      <c r="EPE842" s="14"/>
      <c r="EPF842" s="14"/>
      <c r="EPG842" s="14"/>
      <c r="EPH842" s="14"/>
      <c r="EPI842" s="14"/>
      <c r="EPJ842" s="14"/>
      <c r="EPK842" s="14"/>
      <c r="EPL842" s="14"/>
      <c r="EPM842" s="14"/>
      <c r="EPN842" s="14"/>
      <c r="EPO842" s="14"/>
      <c r="EPP842" s="14"/>
      <c r="EPQ842" s="14"/>
      <c r="EPR842" s="14"/>
      <c r="EPS842" s="14"/>
      <c r="EPT842" s="14"/>
      <c r="EPU842" s="14"/>
      <c r="EPV842" s="14"/>
      <c r="EPW842" s="14"/>
      <c r="EPX842" s="14"/>
      <c r="EPY842" s="14"/>
      <c r="EPZ842" s="14"/>
      <c r="EQA842" s="14"/>
      <c r="EQB842" s="14"/>
      <c r="EQC842" s="14"/>
      <c r="EQD842" s="14"/>
      <c r="EQE842" s="14"/>
      <c r="EQF842" s="14"/>
      <c r="EQG842" s="14"/>
      <c r="EQH842" s="14"/>
      <c r="EQI842" s="14"/>
      <c r="EQJ842" s="14"/>
      <c r="EQK842" s="14"/>
      <c r="EQL842" s="14"/>
      <c r="EQM842" s="14"/>
      <c r="EQN842" s="14"/>
      <c r="EQO842" s="14"/>
      <c r="EQP842" s="14"/>
      <c r="EQQ842" s="14"/>
      <c r="EQR842" s="14"/>
      <c r="EQS842" s="14"/>
      <c r="EQT842" s="14"/>
      <c r="EQU842" s="14"/>
      <c r="EQV842" s="14"/>
      <c r="EQW842" s="14"/>
      <c r="EQX842" s="14"/>
      <c r="EQY842" s="14"/>
      <c r="EQZ842" s="14"/>
      <c r="ERA842" s="14"/>
      <c r="ERB842" s="14"/>
      <c r="ERC842" s="14"/>
      <c r="ERD842" s="14"/>
      <c r="ERE842" s="14"/>
      <c r="ERF842" s="14"/>
      <c r="ERG842" s="14"/>
      <c r="ERH842" s="14"/>
      <c r="ERI842" s="14"/>
      <c r="ERJ842" s="14"/>
      <c r="ERK842" s="14"/>
      <c r="ERL842" s="14"/>
      <c r="ERM842" s="14"/>
      <c r="ERN842" s="14"/>
      <c r="ERO842" s="14"/>
      <c r="ERP842" s="14"/>
      <c r="ERQ842" s="14"/>
      <c r="ERR842" s="14"/>
      <c r="ERS842" s="14"/>
      <c r="ERT842" s="14"/>
      <c r="ERU842" s="14"/>
      <c r="ERV842" s="14"/>
      <c r="ERW842" s="14"/>
      <c r="ERX842" s="14"/>
      <c r="ERY842" s="14"/>
      <c r="ERZ842" s="14"/>
      <c r="ESA842" s="14"/>
      <c r="ESB842" s="14"/>
      <c r="ESC842" s="14"/>
      <c r="ESD842" s="14"/>
      <c r="ESE842" s="14"/>
      <c r="ESF842" s="14"/>
      <c r="ESG842" s="14"/>
      <c r="ESH842" s="14"/>
      <c r="ESI842" s="14"/>
      <c r="ESJ842" s="14"/>
      <c r="ESK842" s="14"/>
      <c r="ESL842" s="14"/>
      <c r="ESM842" s="14"/>
      <c r="ESN842" s="14"/>
      <c r="ESO842" s="14"/>
      <c r="ESP842" s="14"/>
      <c r="ESQ842" s="14"/>
      <c r="ESR842" s="14"/>
      <c r="ESS842" s="14"/>
      <c r="EST842" s="14"/>
      <c r="ESU842" s="14"/>
      <c r="ESV842" s="14"/>
      <c r="ESW842" s="14"/>
      <c r="ESX842" s="14"/>
      <c r="ESY842" s="14"/>
      <c r="ESZ842" s="14"/>
      <c r="ETA842" s="14"/>
      <c r="ETB842" s="14"/>
      <c r="ETC842" s="14"/>
      <c r="ETD842" s="14"/>
      <c r="ETE842" s="14"/>
      <c r="ETF842" s="14"/>
      <c r="ETG842" s="14"/>
      <c r="ETH842" s="14"/>
      <c r="ETI842" s="14"/>
      <c r="ETJ842" s="14"/>
      <c r="ETK842" s="14"/>
      <c r="ETL842" s="14"/>
      <c r="ETM842" s="14"/>
      <c r="ETN842" s="14"/>
      <c r="ETO842" s="14"/>
      <c r="ETP842" s="14"/>
      <c r="ETQ842" s="14"/>
      <c r="ETR842" s="14"/>
      <c r="ETS842" s="14"/>
      <c r="ETT842" s="14"/>
      <c r="ETU842" s="14"/>
      <c r="ETV842" s="14"/>
      <c r="ETW842" s="14"/>
      <c r="ETX842" s="14"/>
      <c r="ETY842" s="14"/>
      <c r="ETZ842" s="14"/>
      <c r="EUA842" s="14"/>
      <c r="EUB842" s="14"/>
      <c r="EUC842" s="14"/>
      <c r="EUD842" s="14"/>
      <c r="EUE842" s="14"/>
      <c r="EUF842" s="14"/>
      <c r="EUG842" s="14"/>
      <c r="EUH842" s="14"/>
      <c r="EUI842" s="14"/>
      <c r="EUJ842" s="14"/>
      <c r="EUK842" s="14"/>
      <c r="EUL842" s="14"/>
      <c r="EUM842" s="14"/>
      <c r="EUN842" s="14"/>
      <c r="EUO842" s="14"/>
      <c r="EUP842" s="14"/>
      <c r="EUQ842" s="14"/>
      <c r="EUR842" s="14"/>
      <c r="EUS842" s="14"/>
      <c r="EUT842" s="14"/>
      <c r="EUU842" s="14"/>
      <c r="EUV842" s="14"/>
      <c r="EUW842" s="14"/>
      <c r="EUX842" s="14"/>
      <c r="EUY842" s="14"/>
      <c r="EUZ842" s="14"/>
      <c r="EVA842" s="14"/>
      <c r="EVB842" s="14"/>
      <c r="EVC842" s="14"/>
      <c r="EVD842" s="14"/>
      <c r="EVE842" s="14"/>
      <c r="EVF842" s="14"/>
      <c r="EVG842" s="14"/>
      <c r="EVH842" s="14"/>
      <c r="EVI842" s="14"/>
      <c r="EVJ842" s="14"/>
      <c r="EVK842" s="14"/>
      <c r="EVL842" s="14"/>
      <c r="EVM842" s="14"/>
      <c r="EVN842" s="14"/>
      <c r="EVO842" s="14"/>
      <c r="EVP842" s="14"/>
      <c r="EVQ842" s="14"/>
      <c r="EVR842" s="14"/>
      <c r="EVS842" s="14"/>
      <c r="EVT842" s="14"/>
      <c r="EVU842" s="14"/>
      <c r="EVV842" s="14"/>
      <c r="EVW842" s="14"/>
      <c r="EVX842" s="14"/>
      <c r="EVY842" s="14"/>
      <c r="EVZ842" s="14"/>
      <c r="EWA842" s="14"/>
      <c r="EWB842" s="14"/>
      <c r="EWC842" s="14"/>
      <c r="EWD842" s="14"/>
      <c r="EWE842" s="14"/>
      <c r="EWF842" s="14"/>
      <c r="EWG842" s="14"/>
      <c r="EWH842" s="14"/>
      <c r="EWI842" s="14"/>
      <c r="EWJ842" s="14"/>
      <c r="EWK842" s="14"/>
      <c r="EWL842" s="14"/>
      <c r="EWM842" s="14"/>
      <c r="EWN842" s="14"/>
      <c r="EWO842" s="14"/>
      <c r="EWP842" s="14"/>
      <c r="EWQ842" s="14"/>
      <c r="EWR842" s="14"/>
      <c r="EWS842" s="14"/>
      <c r="EWT842" s="14"/>
      <c r="EWU842" s="14"/>
      <c r="EWV842" s="14"/>
      <c r="EWW842" s="14"/>
      <c r="EWX842" s="14"/>
      <c r="EWY842" s="14"/>
      <c r="EWZ842" s="14"/>
      <c r="EXA842" s="14"/>
      <c r="EXB842" s="14"/>
      <c r="EXC842" s="14"/>
      <c r="EXD842" s="14"/>
      <c r="EXE842" s="14"/>
      <c r="EXF842" s="14"/>
      <c r="EXG842" s="14"/>
      <c r="EXH842" s="14"/>
      <c r="EXI842" s="14"/>
      <c r="EXJ842" s="14"/>
      <c r="EXK842" s="14"/>
      <c r="EXL842" s="14"/>
      <c r="EXM842" s="14"/>
      <c r="EXN842" s="14"/>
      <c r="EXO842" s="14"/>
      <c r="EXP842" s="14"/>
      <c r="EXQ842" s="14"/>
      <c r="EXR842" s="14"/>
      <c r="EXS842" s="14"/>
      <c r="EXT842" s="14"/>
      <c r="EXU842" s="14"/>
      <c r="EXV842" s="14"/>
      <c r="EXW842" s="14"/>
      <c r="EXX842" s="14"/>
      <c r="EXY842" s="14"/>
      <c r="EXZ842" s="14"/>
      <c r="EYA842" s="14"/>
      <c r="EYB842" s="14"/>
      <c r="EYC842" s="14"/>
      <c r="EYD842" s="14"/>
      <c r="EYE842" s="14"/>
      <c r="EYF842" s="14"/>
      <c r="EYG842" s="14"/>
      <c r="EYH842" s="14"/>
      <c r="EYI842" s="14"/>
      <c r="EYJ842" s="14"/>
      <c r="EYK842" s="14"/>
      <c r="EYL842" s="14"/>
      <c r="EYM842" s="14"/>
      <c r="EYN842" s="14"/>
      <c r="EYO842" s="14"/>
      <c r="EYP842" s="14"/>
      <c r="EYQ842" s="14"/>
      <c r="EYR842" s="14"/>
      <c r="EYS842" s="14"/>
      <c r="EYT842" s="14"/>
      <c r="EYU842" s="14"/>
      <c r="EYV842" s="14"/>
      <c r="EYW842" s="14"/>
      <c r="EYX842" s="14"/>
      <c r="EYY842" s="14"/>
      <c r="EYZ842" s="14"/>
      <c r="EZA842" s="14"/>
      <c r="EZB842" s="14"/>
      <c r="EZC842" s="14"/>
      <c r="EZD842" s="14"/>
      <c r="EZE842" s="14"/>
      <c r="EZF842" s="14"/>
      <c r="EZG842" s="14"/>
      <c r="EZH842" s="14"/>
      <c r="EZI842" s="14"/>
      <c r="EZJ842" s="14"/>
      <c r="EZK842" s="14"/>
      <c r="EZL842" s="14"/>
      <c r="EZM842" s="14"/>
      <c r="EZN842" s="14"/>
      <c r="EZO842" s="14"/>
      <c r="EZP842" s="14"/>
      <c r="EZQ842" s="14"/>
      <c r="EZR842" s="14"/>
      <c r="EZS842" s="14"/>
      <c r="EZT842" s="14"/>
      <c r="EZU842" s="14"/>
      <c r="EZV842" s="14"/>
      <c r="EZW842" s="14"/>
      <c r="EZX842" s="14"/>
      <c r="EZY842" s="14"/>
      <c r="EZZ842" s="14"/>
      <c r="FAA842" s="14"/>
      <c r="FAB842" s="14"/>
      <c r="FAC842" s="14"/>
      <c r="FAD842" s="14"/>
      <c r="FAE842" s="14"/>
      <c r="FAF842" s="14"/>
      <c r="FAG842" s="14"/>
      <c r="FAH842" s="14"/>
      <c r="FAI842" s="14"/>
      <c r="FAJ842" s="14"/>
      <c r="FAK842" s="14"/>
      <c r="FAL842" s="14"/>
      <c r="FAM842" s="14"/>
      <c r="FAN842" s="14"/>
      <c r="FAO842" s="14"/>
      <c r="FAP842" s="14"/>
      <c r="FAQ842" s="14"/>
      <c r="FAR842" s="14"/>
      <c r="FAS842" s="14"/>
      <c r="FAT842" s="14"/>
      <c r="FAU842" s="14"/>
      <c r="FAV842" s="14"/>
      <c r="FAW842" s="14"/>
      <c r="FAX842" s="14"/>
      <c r="FAY842" s="14"/>
      <c r="FAZ842" s="14"/>
      <c r="FBA842" s="14"/>
      <c r="FBB842" s="14"/>
      <c r="FBC842" s="14"/>
      <c r="FBD842" s="14"/>
      <c r="FBE842" s="14"/>
      <c r="FBF842" s="14"/>
      <c r="FBG842" s="14"/>
      <c r="FBH842" s="14"/>
      <c r="FBI842" s="14"/>
      <c r="FBJ842" s="14"/>
      <c r="FBK842" s="14"/>
      <c r="FBL842" s="14"/>
      <c r="FBM842" s="14"/>
      <c r="FBN842" s="14"/>
      <c r="FBO842" s="14"/>
      <c r="FBP842" s="14"/>
      <c r="FBQ842" s="14"/>
      <c r="FBR842" s="14"/>
      <c r="FBS842" s="14"/>
      <c r="FBT842" s="14"/>
      <c r="FBU842" s="14"/>
      <c r="FBV842" s="14"/>
      <c r="FBW842" s="14"/>
      <c r="FBX842" s="14"/>
      <c r="FBY842" s="14"/>
      <c r="FBZ842" s="14"/>
      <c r="FCA842" s="14"/>
      <c r="FCB842" s="14"/>
      <c r="FCC842" s="14"/>
      <c r="FCD842" s="14"/>
      <c r="FCE842" s="14"/>
      <c r="FCF842" s="14"/>
      <c r="FCG842" s="14"/>
      <c r="FCH842" s="14"/>
      <c r="FCI842" s="14"/>
      <c r="FCJ842" s="14"/>
      <c r="FCK842" s="14"/>
      <c r="FCL842" s="14"/>
      <c r="FCM842" s="14"/>
      <c r="FCN842" s="14"/>
      <c r="FCO842" s="14"/>
      <c r="FCP842" s="14"/>
      <c r="FCQ842" s="14"/>
      <c r="FCR842" s="14"/>
      <c r="FCS842" s="14"/>
      <c r="FCT842" s="14"/>
      <c r="FCU842" s="14"/>
      <c r="FCV842" s="14"/>
      <c r="FCW842" s="14"/>
      <c r="FCX842" s="14"/>
      <c r="FCY842" s="14"/>
      <c r="FCZ842" s="14"/>
      <c r="FDA842" s="14"/>
      <c r="FDB842" s="14"/>
      <c r="FDC842" s="14"/>
      <c r="FDD842" s="14"/>
      <c r="FDE842" s="14"/>
      <c r="FDF842" s="14"/>
      <c r="FDG842" s="14"/>
      <c r="FDH842" s="14"/>
      <c r="FDI842" s="14"/>
      <c r="FDJ842" s="14"/>
      <c r="FDK842" s="14"/>
      <c r="FDL842" s="14"/>
      <c r="FDM842" s="14"/>
      <c r="FDN842" s="14"/>
      <c r="FDO842" s="14"/>
      <c r="FDP842" s="14"/>
      <c r="FDQ842" s="14"/>
      <c r="FDR842" s="14"/>
      <c r="FDS842" s="14"/>
      <c r="FDT842" s="14"/>
      <c r="FDU842" s="14"/>
      <c r="FDV842" s="14"/>
      <c r="FDW842" s="14"/>
      <c r="FDX842" s="14"/>
      <c r="FDY842" s="14"/>
      <c r="FDZ842" s="14"/>
      <c r="FEA842" s="14"/>
      <c r="FEB842" s="14"/>
      <c r="FEC842" s="14"/>
      <c r="FED842" s="14"/>
      <c r="FEE842" s="14"/>
      <c r="FEF842" s="14"/>
      <c r="FEG842" s="14"/>
      <c r="FEH842" s="14"/>
      <c r="FEI842" s="14"/>
      <c r="FEJ842" s="14"/>
      <c r="FEK842" s="14"/>
      <c r="FEL842" s="14"/>
      <c r="FEM842" s="14"/>
      <c r="FEN842" s="14"/>
      <c r="FEO842" s="14"/>
      <c r="FEP842" s="14"/>
      <c r="FEQ842" s="14"/>
      <c r="FER842" s="14"/>
      <c r="FES842" s="14"/>
      <c r="FET842" s="14"/>
      <c r="FEU842" s="14"/>
      <c r="FEV842" s="14"/>
      <c r="FEW842" s="14"/>
      <c r="FEX842" s="14"/>
      <c r="FEY842" s="14"/>
      <c r="FEZ842" s="14"/>
      <c r="FFA842" s="14"/>
      <c r="FFB842" s="14"/>
      <c r="FFC842" s="14"/>
      <c r="FFD842" s="14"/>
      <c r="FFE842" s="14"/>
      <c r="FFF842" s="14"/>
      <c r="FFG842" s="14"/>
      <c r="FFH842" s="14"/>
      <c r="FFI842" s="14"/>
      <c r="FFJ842" s="14"/>
      <c r="FFK842" s="14"/>
      <c r="FFL842" s="14"/>
      <c r="FFM842" s="14"/>
      <c r="FFN842" s="14"/>
      <c r="FFO842" s="14"/>
      <c r="FFP842" s="14"/>
      <c r="FFQ842" s="14"/>
      <c r="FFR842" s="14"/>
      <c r="FFS842" s="14"/>
      <c r="FFT842" s="14"/>
      <c r="FFU842" s="14"/>
      <c r="FFV842" s="14"/>
      <c r="FFW842" s="14"/>
      <c r="FFX842" s="14"/>
      <c r="FFY842" s="14"/>
      <c r="FFZ842" s="14"/>
      <c r="FGA842" s="14"/>
      <c r="FGB842" s="14"/>
      <c r="FGC842" s="14"/>
      <c r="FGD842" s="14"/>
      <c r="FGE842" s="14"/>
      <c r="FGF842" s="14"/>
      <c r="FGG842" s="14"/>
      <c r="FGH842" s="14"/>
      <c r="FGI842" s="14"/>
      <c r="FGJ842" s="14"/>
      <c r="FGK842" s="14"/>
      <c r="FGL842" s="14"/>
      <c r="FGM842" s="14"/>
      <c r="FGN842" s="14"/>
      <c r="FGO842" s="14"/>
      <c r="FGP842" s="14"/>
      <c r="FGQ842" s="14"/>
      <c r="FGR842" s="14"/>
      <c r="FGS842" s="14"/>
      <c r="FGT842" s="14"/>
      <c r="FGU842" s="14"/>
      <c r="FGV842" s="14"/>
      <c r="FGW842" s="14"/>
      <c r="FGX842" s="14"/>
      <c r="FGY842" s="14"/>
      <c r="FGZ842" s="14"/>
      <c r="FHA842" s="14"/>
      <c r="FHB842" s="14"/>
      <c r="FHC842" s="14"/>
      <c r="FHD842" s="14"/>
      <c r="FHE842" s="14"/>
      <c r="FHF842" s="14"/>
      <c r="FHG842" s="14"/>
      <c r="FHH842" s="14"/>
      <c r="FHI842" s="14"/>
      <c r="FHJ842" s="14"/>
      <c r="FHK842" s="14"/>
      <c r="FHL842" s="14"/>
      <c r="FHM842" s="14"/>
      <c r="FHN842" s="14"/>
      <c r="FHO842" s="14"/>
      <c r="FHP842" s="14"/>
      <c r="FHQ842" s="14"/>
      <c r="FHR842" s="14"/>
      <c r="FHS842" s="14"/>
      <c r="FHT842" s="14"/>
      <c r="FHU842" s="14"/>
      <c r="FHV842" s="14"/>
      <c r="FHW842" s="14"/>
      <c r="FHX842" s="14"/>
      <c r="FHY842" s="14"/>
      <c r="FHZ842" s="14"/>
      <c r="FIA842" s="14"/>
      <c r="FIB842" s="14"/>
      <c r="FIC842" s="14"/>
      <c r="FID842" s="14"/>
      <c r="FIE842" s="14"/>
      <c r="FIF842" s="14"/>
      <c r="FIG842" s="14"/>
      <c r="FIH842" s="14"/>
      <c r="FII842" s="14"/>
      <c r="FIJ842" s="14"/>
      <c r="FIK842" s="14"/>
      <c r="FIL842" s="14"/>
      <c r="FIM842" s="14"/>
      <c r="FIN842" s="14"/>
      <c r="FIO842" s="14"/>
      <c r="FIP842" s="14"/>
      <c r="FIQ842" s="14"/>
      <c r="FIR842" s="14"/>
      <c r="FIS842" s="14"/>
      <c r="FIT842" s="14"/>
      <c r="FIU842" s="14"/>
      <c r="FIV842" s="14"/>
      <c r="FIW842" s="14"/>
      <c r="FIX842" s="14"/>
      <c r="FIY842" s="14"/>
      <c r="FIZ842" s="14"/>
      <c r="FJA842" s="14"/>
      <c r="FJB842" s="14"/>
      <c r="FJC842" s="14"/>
      <c r="FJD842" s="14"/>
      <c r="FJE842" s="14"/>
      <c r="FJF842" s="14"/>
      <c r="FJG842" s="14"/>
      <c r="FJH842" s="14"/>
      <c r="FJI842" s="14"/>
      <c r="FJJ842" s="14"/>
      <c r="FJK842" s="14"/>
      <c r="FJL842" s="14"/>
      <c r="FJM842" s="14"/>
      <c r="FJN842" s="14"/>
      <c r="FJO842" s="14"/>
      <c r="FJP842" s="14"/>
      <c r="FJQ842" s="14"/>
      <c r="FJR842" s="14"/>
      <c r="FJS842" s="14"/>
      <c r="FJT842" s="14"/>
      <c r="FJU842" s="14"/>
      <c r="FJV842" s="14"/>
      <c r="FJW842" s="14"/>
      <c r="FJX842" s="14"/>
      <c r="FJY842" s="14"/>
      <c r="FJZ842" s="14"/>
      <c r="FKA842" s="14"/>
      <c r="FKB842" s="14"/>
      <c r="FKC842" s="14"/>
      <c r="FKD842" s="14"/>
      <c r="FKE842" s="14"/>
      <c r="FKF842" s="14"/>
      <c r="FKG842" s="14"/>
      <c r="FKH842" s="14"/>
      <c r="FKI842" s="14"/>
      <c r="FKJ842" s="14"/>
      <c r="FKK842" s="14"/>
      <c r="FKL842" s="14"/>
      <c r="FKM842" s="14"/>
      <c r="FKN842" s="14"/>
      <c r="FKO842" s="14"/>
      <c r="FKP842" s="14"/>
      <c r="FKQ842" s="14"/>
      <c r="FKR842" s="14"/>
      <c r="FKS842" s="14"/>
      <c r="FKT842" s="14"/>
      <c r="FKU842" s="14"/>
      <c r="FKV842" s="14"/>
      <c r="FKW842" s="14"/>
      <c r="FKX842" s="14"/>
      <c r="FKY842" s="14"/>
      <c r="FKZ842" s="14"/>
      <c r="FLA842" s="14"/>
      <c r="FLB842" s="14"/>
      <c r="FLC842" s="14"/>
      <c r="FLD842" s="14"/>
      <c r="FLE842" s="14"/>
      <c r="FLF842" s="14"/>
      <c r="FLG842" s="14"/>
      <c r="FLH842" s="14"/>
      <c r="FLI842" s="14"/>
      <c r="FLJ842" s="14"/>
      <c r="FLK842" s="14"/>
      <c r="FLL842" s="14"/>
      <c r="FLM842" s="14"/>
      <c r="FLN842" s="14"/>
      <c r="FLO842" s="14"/>
      <c r="FLP842" s="14"/>
      <c r="FLQ842" s="14"/>
      <c r="FLR842" s="14"/>
      <c r="FLS842" s="14"/>
      <c r="FLT842" s="14"/>
      <c r="FLU842" s="14"/>
      <c r="FLV842" s="14"/>
      <c r="FLW842" s="14"/>
      <c r="FLX842" s="14"/>
      <c r="FLY842" s="14"/>
      <c r="FLZ842" s="14"/>
      <c r="FMA842" s="14"/>
      <c r="FMB842" s="14"/>
      <c r="FMC842" s="14"/>
      <c r="FMD842" s="14"/>
      <c r="FME842" s="14"/>
      <c r="FMF842" s="14"/>
      <c r="FMG842" s="14"/>
      <c r="FMH842" s="14"/>
      <c r="FMI842" s="14"/>
      <c r="FMJ842" s="14"/>
      <c r="FMK842" s="14"/>
      <c r="FML842" s="14"/>
      <c r="FMM842" s="14"/>
      <c r="FMN842" s="14"/>
      <c r="FMO842" s="14"/>
      <c r="FMP842" s="14"/>
      <c r="FMQ842" s="14"/>
      <c r="FMR842" s="14"/>
      <c r="FMS842" s="14"/>
      <c r="FMT842" s="14"/>
      <c r="FMU842" s="14"/>
      <c r="FMV842" s="14"/>
      <c r="FMW842" s="14"/>
      <c r="FMX842" s="14"/>
      <c r="FMY842" s="14"/>
      <c r="FMZ842" s="14"/>
      <c r="FNA842" s="14"/>
      <c r="FNB842" s="14"/>
      <c r="FNC842" s="14"/>
      <c r="FND842" s="14"/>
      <c r="FNE842" s="14"/>
      <c r="FNF842" s="14"/>
      <c r="FNG842" s="14"/>
      <c r="FNH842" s="14"/>
      <c r="FNI842" s="14"/>
      <c r="FNJ842" s="14"/>
      <c r="FNK842" s="14"/>
      <c r="FNL842" s="14"/>
      <c r="FNM842" s="14"/>
      <c r="FNN842" s="14"/>
      <c r="FNO842" s="14"/>
      <c r="FNP842" s="14"/>
      <c r="FNQ842" s="14"/>
      <c r="FNR842" s="14"/>
      <c r="FNS842" s="14"/>
      <c r="FNT842" s="14"/>
      <c r="FNU842" s="14"/>
      <c r="FNV842" s="14"/>
      <c r="FNW842" s="14"/>
      <c r="FNX842" s="14"/>
      <c r="FNY842" s="14"/>
      <c r="FNZ842" s="14"/>
      <c r="FOA842" s="14"/>
      <c r="FOB842" s="14"/>
      <c r="FOC842" s="14"/>
      <c r="FOD842" s="14"/>
      <c r="FOE842" s="14"/>
      <c r="FOF842" s="14"/>
      <c r="FOG842" s="14"/>
      <c r="FOH842" s="14"/>
      <c r="FOI842" s="14"/>
      <c r="FOJ842" s="14"/>
      <c r="FOK842" s="14"/>
      <c r="FOL842" s="14"/>
      <c r="FOM842" s="14"/>
      <c r="FON842" s="14"/>
      <c r="FOO842" s="14"/>
      <c r="FOP842" s="14"/>
      <c r="FOQ842" s="14"/>
      <c r="FOR842" s="14"/>
      <c r="FOS842" s="14"/>
      <c r="FOT842" s="14"/>
      <c r="FOU842" s="14"/>
      <c r="FOV842" s="14"/>
      <c r="FOW842" s="14"/>
      <c r="FOX842" s="14"/>
      <c r="FOY842" s="14"/>
      <c r="FOZ842" s="14"/>
      <c r="FPA842" s="14"/>
      <c r="FPB842" s="14"/>
      <c r="FPC842" s="14"/>
      <c r="FPD842" s="14"/>
      <c r="FPE842" s="14"/>
      <c r="FPF842" s="14"/>
      <c r="FPG842" s="14"/>
      <c r="FPH842" s="14"/>
      <c r="FPI842" s="14"/>
      <c r="FPJ842" s="14"/>
      <c r="FPK842" s="14"/>
      <c r="FPL842" s="14"/>
      <c r="FPM842" s="14"/>
      <c r="FPN842" s="14"/>
      <c r="FPO842" s="14"/>
      <c r="FPP842" s="14"/>
      <c r="FPQ842" s="14"/>
      <c r="FPR842" s="14"/>
      <c r="FPS842" s="14"/>
      <c r="FPT842" s="14"/>
      <c r="FPU842" s="14"/>
      <c r="FPV842" s="14"/>
      <c r="FPW842" s="14"/>
      <c r="FPX842" s="14"/>
      <c r="FPY842" s="14"/>
      <c r="FPZ842" s="14"/>
      <c r="FQA842" s="14"/>
      <c r="FQB842" s="14"/>
      <c r="FQC842" s="14"/>
      <c r="FQD842" s="14"/>
      <c r="FQE842" s="14"/>
      <c r="FQF842" s="14"/>
      <c r="FQG842" s="14"/>
      <c r="FQH842" s="14"/>
      <c r="FQI842" s="14"/>
      <c r="FQJ842" s="14"/>
      <c r="FQK842" s="14"/>
      <c r="FQL842" s="14"/>
      <c r="FQM842" s="14"/>
      <c r="FQN842" s="14"/>
      <c r="FQO842" s="14"/>
      <c r="FQP842" s="14"/>
      <c r="FQQ842" s="14"/>
      <c r="FQR842" s="14"/>
      <c r="FQS842" s="14"/>
      <c r="FQT842" s="14"/>
      <c r="FQU842" s="14"/>
      <c r="FQV842" s="14"/>
      <c r="FQW842" s="14"/>
      <c r="FQX842" s="14"/>
      <c r="FQY842" s="14"/>
      <c r="FQZ842" s="14"/>
      <c r="FRA842" s="14"/>
      <c r="FRB842" s="14"/>
      <c r="FRC842" s="14"/>
      <c r="FRD842" s="14"/>
      <c r="FRE842" s="14"/>
      <c r="FRF842" s="14"/>
      <c r="FRG842" s="14"/>
      <c r="FRH842" s="14"/>
      <c r="FRI842" s="14"/>
      <c r="FRJ842" s="14"/>
      <c r="FRK842" s="14"/>
      <c r="FRL842" s="14"/>
      <c r="FRM842" s="14"/>
      <c r="FRN842" s="14"/>
      <c r="FRO842" s="14"/>
      <c r="FRP842" s="14"/>
      <c r="FRQ842" s="14"/>
      <c r="FRR842" s="14"/>
      <c r="FRS842" s="14"/>
      <c r="FRT842" s="14"/>
      <c r="FRU842" s="14"/>
      <c r="FRV842" s="14"/>
      <c r="FRW842" s="14"/>
      <c r="FRX842" s="14"/>
      <c r="FRY842" s="14"/>
      <c r="FRZ842" s="14"/>
      <c r="FSA842" s="14"/>
      <c r="FSB842" s="14"/>
      <c r="FSC842" s="14"/>
      <c r="FSD842" s="14"/>
      <c r="FSE842" s="14"/>
      <c r="FSF842" s="14"/>
      <c r="FSG842" s="14"/>
      <c r="FSH842" s="14"/>
      <c r="FSI842" s="14"/>
      <c r="FSJ842" s="14"/>
      <c r="FSK842" s="14"/>
      <c r="FSL842" s="14"/>
      <c r="FSM842" s="14"/>
      <c r="FSN842" s="14"/>
      <c r="FSO842" s="14"/>
      <c r="FSP842" s="14"/>
      <c r="FSQ842" s="14"/>
      <c r="FSR842" s="14"/>
      <c r="FSS842" s="14"/>
      <c r="FST842" s="14"/>
      <c r="FSU842" s="14"/>
      <c r="FSV842" s="14"/>
      <c r="FSW842" s="14"/>
      <c r="FSX842" s="14"/>
      <c r="FSY842" s="14"/>
      <c r="FSZ842" s="14"/>
      <c r="FTA842" s="14"/>
      <c r="FTB842" s="14"/>
      <c r="FTC842" s="14"/>
      <c r="FTD842" s="14"/>
      <c r="FTE842" s="14"/>
      <c r="FTF842" s="14"/>
      <c r="FTG842" s="14"/>
      <c r="FTH842" s="14"/>
      <c r="FTI842" s="14"/>
      <c r="FTJ842" s="14"/>
      <c r="FTK842" s="14"/>
      <c r="FTL842" s="14"/>
      <c r="FTM842" s="14"/>
      <c r="FTN842" s="14"/>
      <c r="FTO842" s="14"/>
      <c r="FTP842" s="14"/>
      <c r="FTQ842" s="14"/>
      <c r="FTR842" s="14"/>
      <c r="FTS842" s="14"/>
      <c r="FTT842" s="14"/>
      <c r="FTU842" s="14"/>
      <c r="FTV842" s="14"/>
      <c r="FTW842" s="14"/>
      <c r="FTX842" s="14"/>
      <c r="FTY842" s="14"/>
      <c r="FTZ842" s="14"/>
      <c r="FUA842" s="14"/>
      <c r="FUB842" s="14"/>
      <c r="FUC842" s="14"/>
      <c r="FUD842" s="14"/>
      <c r="FUE842" s="14"/>
      <c r="FUF842" s="14"/>
      <c r="FUG842" s="14"/>
      <c r="FUH842" s="14"/>
      <c r="FUI842" s="14"/>
      <c r="FUJ842" s="14"/>
      <c r="FUK842" s="14"/>
      <c r="FUL842" s="14"/>
      <c r="FUM842" s="14"/>
      <c r="FUN842" s="14"/>
      <c r="FUO842" s="14"/>
      <c r="FUP842" s="14"/>
      <c r="FUQ842" s="14"/>
      <c r="FUR842" s="14"/>
      <c r="FUS842" s="14"/>
      <c r="FUT842" s="14"/>
      <c r="FUU842" s="14"/>
      <c r="FUV842" s="14"/>
      <c r="FUW842" s="14"/>
      <c r="FUX842" s="14"/>
      <c r="FUY842" s="14"/>
      <c r="FUZ842" s="14"/>
      <c r="FVA842" s="14"/>
      <c r="FVB842" s="14"/>
      <c r="FVC842" s="14"/>
      <c r="FVD842" s="14"/>
      <c r="FVE842" s="14"/>
      <c r="FVF842" s="14"/>
      <c r="FVG842" s="14"/>
      <c r="FVH842" s="14"/>
      <c r="FVI842" s="14"/>
      <c r="FVJ842" s="14"/>
      <c r="FVK842" s="14"/>
      <c r="FVL842" s="14"/>
      <c r="FVM842" s="14"/>
      <c r="FVN842" s="14"/>
      <c r="FVO842" s="14"/>
      <c r="FVP842" s="14"/>
      <c r="FVQ842" s="14"/>
      <c r="FVR842" s="14"/>
      <c r="FVS842" s="14"/>
      <c r="FVT842" s="14"/>
      <c r="FVU842" s="14"/>
      <c r="FVV842" s="14"/>
      <c r="FVW842" s="14"/>
      <c r="FVX842" s="14"/>
      <c r="FVY842" s="14"/>
      <c r="FVZ842" s="14"/>
      <c r="FWA842" s="14"/>
      <c r="FWB842" s="14"/>
      <c r="FWC842" s="14"/>
      <c r="FWD842" s="14"/>
      <c r="FWE842" s="14"/>
      <c r="FWF842" s="14"/>
      <c r="FWG842" s="14"/>
      <c r="FWH842" s="14"/>
      <c r="FWI842" s="14"/>
      <c r="FWJ842" s="14"/>
      <c r="FWK842" s="14"/>
      <c r="FWL842" s="14"/>
      <c r="FWM842" s="14"/>
      <c r="FWN842" s="14"/>
      <c r="FWO842" s="14"/>
      <c r="FWP842" s="14"/>
      <c r="FWQ842" s="14"/>
      <c r="FWR842" s="14"/>
      <c r="FWS842" s="14"/>
      <c r="FWT842" s="14"/>
      <c r="FWU842" s="14"/>
      <c r="FWV842" s="14"/>
      <c r="FWW842" s="14"/>
      <c r="FWX842" s="14"/>
      <c r="FWY842" s="14"/>
      <c r="FWZ842" s="14"/>
      <c r="FXA842" s="14"/>
      <c r="FXB842" s="14"/>
      <c r="FXC842" s="14"/>
      <c r="FXD842" s="14"/>
      <c r="FXE842" s="14"/>
      <c r="FXF842" s="14"/>
      <c r="FXG842" s="14"/>
      <c r="FXH842" s="14"/>
      <c r="FXI842" s="14"/>
      <c r="FXJ842" s="14"/>
      <c r="FXK842" s="14"/>
      <c r="FXL842" s="14"/>
      <c r="FXM842" s="14"/>
      <c r="FXN842" s="14"/>
      <c r="FXO842" s="14"/>
      <c r="FXP842" s="14"/>
      <c r="FXQ842" s="14"/>
      <c r="FXR842" s="14"/>
      <c r="FXS842" s="14"/>
      <c r="FXT842" s="14"/>
      <c r="FXU842" s="14"/>
      <c r="FXV842" s="14"/>
      <c r="FXW842" s="14"/>
      <c r="FXX842" s="14"/>
      <c r="FXY842" s="14"/>
      <c r="FXZ842" s="14"/>
      <c r="FYA842" s="14"/>
      <c r="FYB842" s="14"/>
      <c r="FYC842" s="14"/>
      <c r="FYD842" s="14"/>
      <c r="FYE842" s="14"/>
      <c r="FYF842" s="14"/>
      <c r="FYG842" s="14"/>
      <c r="FYH842" s="14"/>
      <c r="FYI842" s="14"/>
      <c r="FYJ842" s="14"/>
      <c r="FYK842" s="14"/>
      <c r="FYL842" s="14"/>
      <c r="FYM842" s="14"/>
      <c r="FYN842" s="14"/>
      <c r="FYO842" s="14"/>
      <c r="FYP842" s="14"/>
      <c r="FYQ842" s="14"/>
      <c r="FYR842" s="14"/>
      <c r="FYS842" s="14"/>
      <c r="FYT842" s="14"/>
      <c r="FYU842" s="14"/>
      <c r="FYV842" s="14"/>
      <c r="FYW842" s="14"/>
      <c r="FYX842" s="14"/>
      <c r="FYY842" s="14"/>
      <c r="FYZ842" s="14"/>
      <c r="FZA842" s="14"/>
      <c r="FZB842" s="14"/>
      <c r="FZC842" s="14"/>
      <c r="FZD842" s="14"/>
      <c r="FZE842" s="14"/>
      <c r="FZF842" s="14"/>
      <c r="FZG842" s="14"/>
      <c r="FZH842" s="14"/>
      <c r="FZI842" s="14"/>
      <c r="FZJ842" s="14"/>
      <c r="FZK842" s="14"/>
      <c r="FZL842" s="14"/>
      <c r="FZM842" s="14"/>
      <c r="FZN842" s="14"/>
      <c r="FZO842" s="14"/>
      <c r="FZP842" s="14"/>
      <c r="FZQ842" s="14"/>
      <c r="FZR842" s="14"/>
      <c r="FZS842" s="14"/>
      <c r="FZT842" s="14"/>
      <c r="FZU842" s="14"/>
      <c r="FZV842" s="14"/>
      <c r="FZW842" s="14"/>
      <c r="FZX842" s="14"/>
      <c r="FZY842" s="14"/>
      <c r="FZZ842" s="14"/>
      <c r="GAA842" s="14"/>
      <c r="GAB842" s="14"/>
      <c r="GAC842" s="14"/>
      <c r="GAD842" s="14"/>
      <c r="GAE842" s="14"/>
      <c r="GAF842" s="14"/>
      <c r="GAG842" s="14"/>
      <c r="GAH842" s="14"/>
      <c r="GAI842" s="14"/>
      <c r="GAJ842" s="14"/>
      <c r="GAK842" s="14"/>
      <c r="GAL842" s="14"/>
      <c r="GAM842" s="14"/>
      <c r="GAN842" s="14"/>
      <c r="GAO842" s="14"/>
      <c r="GAP842" s="14"/>
      <c r="GAQ842" s="14"/>
      <c r="GAR842" s="14"/>
      <c r="GAS842" s="14"/>
      <c r="GAT842" s="14"/>
      <c r="GAU842" s="14"/>
      <c r="GAV842" s="14"/>
      <c r="GAW842" s="14"/>
      <c r="GAX842" s="14"/>
      <c r="GAY842" s="14"/>
      <c r="GAZ842" s="14"/>
      <c r="GBA842" s="14"/>
      <c r="GBB842" s="14"/>
      <c r="GBC842" s="14"/>
      <c r="GBD842" s="14"/>
      <c r="GBE842" s="14"/>
      <c r="GBF842" s="14"/>
      <c r="GBG842" s="14"/>
      <c r="GBH842" s="14"/>
      <c r="GBI842" s="14"/>
      <c r="GBJ842" s="14"/>
      <c r="GBK842" s="14"/>
      <c r="GBL842" s="14"/>
      <c r="GBM842" s="14"/>
      <c r="GBN842" s="14"/>
      <c r="GBO842" s="14"/>
      <c r="GBP842" s="14"/>
      <c r="GBQ842" s="14"/>
      <c r="GBR842" s="14"/>
      <c r="GBS842" s="14"/>
      <c r="GBT842" s="14"/>
      <c r="GBU842" s="14"/>
      <c r="GBV842" s="14"/>
      <c r="GBW842" s="14"/>
      <c r="GBX842" s="14"/>
      <c r="GBY842" s="14"/>
      <c r="GBZ842" s="14"/>
      <c r="GCA842" s="14"/>
      <c r="GCB842" s="14"/>
      <c r="GCC842" s="14"/>
      <c r="GCD842" s="14"/>
      <c r="GCE842" s="14"/>
      <c r="GCF842" s="14"/>
      <c r="GCG842" s="14"/>
      <c r="GCH842" s="14"/>
      <c r="GCI842" s="14"/>
      <c r="GCJ842" s="14"/>
      <c r="GCK842" s="14"/>
      <c r="GCL842" s="14"/>
      <c r="GCM842" s="14"/>
      <c r="GCN842" s="14"/>
      <c r="GCO842" s="14"/>
      <c r="GCP842" s="14"/>
      <c r="GCQ842" s="14"/>
      <c r="GCR842" s="14"/>
      <c r="GCS842" s="14"/>
      <c r="GCT842" s="14"/>
      <c r="GCU842" s="14"/>
      <c r="GCV842" s="14"/>
      <c r="GCW842" s="14"/>
      <c r="GCX842" s="14"/>
      <c r="GCY842" s="14"/>
      <c r="GCZ842" s="14"/>
      <c r="GDA842" s="14"/>
      <c r="GDB842" s="14"/>
      <c r="GDC842" s="14"/>
      <c r="GDD842" s="14"/>
      <c r="GDE842" s="14"/>
      <c r="GDF842" s="14"/>
      <c r="GDG842" s="14"/>
      <c r="GDH842" s="14"/>
      <c r="GDI842" s="14"/>
      <c r="GDJ842" s="14"/>
      <c r="GDK842" s="14"/>
      <c r="GDL842" s="14"/>
      <c r="GDM842" s="14"/>
      <c r="GDN842" s="14"/>
      <c r="GDO842" s="14"/>
      <c r="GDP842" s="14"/>
      <c r="GDQ842" s="14"/>
      <c r="GDR842" s="14"/>
      <c r="GDS842" s="14"/>
      <c r="GDT842" s="14"/>
      <c r="GDU842" s="14"/>
      <c r="GDV842" s="14"/>
      <c r="GDW842" s="14"/>
      <c r="GDX842" s="14"/>
      <c r="GDY842" s="14"/>
      <c r="GDZ842" s="14"/>
      <c r="GEA842" s="14"/>
      <c r="GEB842" s="14"/>
      <c r="GEC842" s="14"/>
      <c r="GED842" s="14"/>
      <c r="GEE842" s="14"/>
      <c r="GEF842" s="14"/>
      <c r="GEG842" s="14"/>
      <c r="GEH842" s="14"/>
      <c r="GEI842" s="14"/>
      <c r="GEJ842" s="14"/>
      <c r="GEK842" s="14"/>
      <c r="GEL842" s="14"/>
      <c r="GEM842" s="14"/>
      <c r="GEN842" s="14"/>
      <c r="GEO842" s="14"/>
      <c r="GEP842" s="14"/>
      <c r="GEQ842" s="14"/>
      <c r="GER842" s="14"/>
      <c r="GES842" s="14"/>
      <c r="GET842" s="14"/>
      <c r="GEU842" s="14"/>
      <c r="GEV842" s="14"/>
      <c r="GEW842" s="14"/>
      <c r="GEX842" s="14"/>
      <c r="GEY842" s="14"/>
      <c r="GEZ842" s="14"/>
      <c r="GFA842" s="14"/>
      <c r="GFB842" s="14"/>
      <c r="GFC842" s="14"/>
      <c r="GFD842" s="14"/>
      <c r="GFE842" s="14"/>
      <c r="GFF842" s="14"/>
      <c r="GFG842" s="14"/>
      <c r="GFH842" s="14"/>
      <c r="GFI842" s="14"/>
      <c r="GFJ842" s="14"/>
      <c r="GFK842" s="14"/>
      <c r="GFL842" s="14"/>
      <c r="GFM842" s="14"/>
      <c r="GFN842" s="14"/>
      <c r="GFO842" s="14"/>
      <c r="GFP842" s="14"/>
      <c r="GFQ842" s="14"/>
      <c r="GFR842" s="14"/>
      <c r="GFS842" s="14"/>
      <c r="GFT842" s="14"/>
      <c r="GFU842" s="14"/>
      <c r="GFV842" s="14"/>
      <c r="GFW842" s="14"/>
      <c r="GFX842" s="14"/>
      <c r="GFY842" s="14"/>
      <c r="GFZ842" s="14"/>
      <c r="GGA842" s="14"/>
      <c r="GGB842" s="14"/>
      <c r="GGC842" s="14"/>
      <c r="GGD842" s="14"/>
      <c r="GGE842" s="14"/>
      <c r="GGF842" s="14"/>
      <c r="GGG842" s="14"/>
      <c r="GGH842" s="14"/>
      <c r="GGI842" s="14"/>
      <c r="GGJ842" s="14"/>
      <c r="GGK842" s="14"/>
      <c r="GGL842" s="14"/>
      <c r="GGM842" s="14"/>
      <c r="GGN842" s="14"/>
      <c r="GGO842" s="14"/>
      <c r="GGP842" s="14"/>
      <c r="GGQ842" s="14"/>
      <c r="GGR842" s="14"/>
      <c r="GGS842" s="14"/>
      <c r="GGT842" s="14"/>
      <c r="GGU842" s="14"/>
      <c r="GGV842" s="14"/>
      <c r="GGW842" s="14"/>
      <c r="GGX842" s="14"/>
      <c r="GGY842" s="14"/>
      <c r="GGZ842" s="14"/>
      <c r="GHA842" s="14"/>
      <c r="GHB842" s="14"/>
      <c r="GHC842" s="14"/>
      <c r="GHD842" s="14"/>
      <c r="GHE842" s="14"/>
      <c r="GHF842" s="14"/>
      <c r="GHG842" s="14"/>
      <c r="GHH842" s="14"/>
      <c r="GHI842" s="14"/>
      <c r="GHJ842" s="14"/>
      <c r="GHK842" s="14"/>
      <c r="GHL842" s="14"/>
      <c r="GHM842" s="14"/>
      <c r="GHN842" s="14"/>
      <c r="GHO842" s="14"/>
      <c r="GHP842" s="14"/>
      <c r="GHQ842" s="14"/>
      <c r="GHR842" s="14"/>
      <c r="GHS842" s="14"/>
      <c r="GHT842" s="14"/>
      <c r="GHU842" s="14"/>
      <c r="GHV842" s="14"/>
      <c r="GHW842" s="14"/>
      <c r="GHX842" s="14"/>
      <c r="GHY842" s="14"/>
      <c r="GHZ842" s="14"/>
      <c r="GIA842" s="14"/>
      <c r="GIB842" s="14"/>
      <c r="GIC842" s="14"/>
      <c r="GID842" s="14"/>
      <c r="GIE842" s="14"/>
      <c r="GIF842" s="14"/>
      <c r="GIG842" s="14"/>
      <c r="GIH842" s="14"/>
      <c r="GII842" s="14"/>
      <c r="GIJ842" s="14"/>
      <c r="GIK842" s="14"/>
      <c r="GIL842" s="14"/>
      <c r="GIM842" s="14"/>
      <c r="GIN842" s="14"/>
      <c r="GIO842" s="14"/>
      <c r="GIP842" s="14"/>
      <c r="GIQ842" s="14"/>
      <c r="GIR842" s="14"/>
      <c r="GIS842" s="14"/>
      <c r="GIT842" s="14"/>
      <c r="GIU842" s="14"/>
      <c r="GIV842" s="14"/>
      <c r="GIW842" s="14"/>
      <c r="GIX842" s="14"/>
      <c r="GIY842" s="14"/>
      <c r="GIZ842" s="14"/>
      <c r="GJA842" s="14"/>
      <c r="GJB842" s="14"/>
      <c r="GJC842" s="14"/>
      <c r="GJD842" s="14"/>
      <c r="GJE842" s="14"/>
      <c r="GJF842" s="14"/>
      <c r="GJG842" s="14"/>
      <c r="GJH842" s="14"/>
      <c r="GJI842" s="14"/>
      <c r="GJJ842" s="14"/>
      <c r="GJK842" s="14"/>
      <c r="GJL842" s="14"/>
      <c r="GJM842" s="14"/>
      <c r="GJN842" s="14"/>
      <c r="GJO842" s="14"/>
      <c r="GJP842" s="14"/>
      <c r="GJQ842" s="14"/>
      <c r="GJR842" s="14"/>
      <c r="GJS842" s="14"/>
      <c r="GJT842" s="14"/>
      <c r="GJU842" s="14"/>
      <c r="GJV842" s="14"/>
      <c r="GJW842" s="14"/>
      <c r="GJX842" s="14"/>
      <c r="GJY842" s="14"/>
      <c r="GJZ842" s="14"/>
      <c r="GKA842" s="14"/>
      <c r="GKB842" s="14"/>
      <c r="GKC842" s="14"/>
      <c r="GKD842" s="14"/>
      <c r="GKE842" s="14"/>
      <c r="GKF842" s="14"/>
      <c r="GKG842" s="14"/>
      <c r="GKH842" s="14"/>
      <c r="GKI842" s="14"/>
      <c r="GKJ842" s="14"/>
      <c r="GKK842" s="14"/>
      <c r="GKL842" s="14"/>
      <c r="GKM842" s="14"/>
      <c r="GKN842" s="14"/>
      <c r="GKO842" s="14"/>
      <c r="GKP842" s="14"/>
      <c r="GKQ842" s="14"/>
      <c r="GKR842" s="14"/>
      <c r="GKS842" s="14"/>
      <c r="GKT842" s="14"/>
      <c r="GKU842" s="14"/>
      <c r="GKV842" s="14"/>
      <c r="GKW842" s="14"/>
      <c r="GKX842" s="14"/>
      <c r="GKY842" s="14"/>
      <c r="GKZ842" s="14"/>
      <c r="GLA842" s="14"/>
      <c r="GLB842" s="14"/>
      <c r="GLC842" s="14"/>
      <c r="GLD842" s="14"/>
      <c r="GLE842" s="14"/>
      <c r="GLF842" s="14"/>
      <c r="GLG842" s="14"/>
      <c r="GLH842" s="14"/>
      <c r="GLI842" s="14"/>
      <c r="GLJ842" s="14"/>
      <c r="GLK842" s="14"/>
      <c r="GLL842" s="14"/>
      <c r="GLM842" s="14"/>
      <c r="GLN842" s="14"/>
      <c r="GLO842" s="14"/>
      <c r="GLP842" s="14"/>
      <c r="GLQ842" s="14"/>
      <c r="GLR842" s="14"/>
      <c r="GLS842" s="14"/>
      <c r="GLT842" s="14"/>
      <c r="GLU842" s="14"/>
      <c r="GLV842" s="14"/>
      <c r="GLW842" s="14"/>
      <c r="GLX842" s="14"/>
      <c r="GLY842" s="14"/>
      <c r="GLZ842" s="14"/>
      <c r="GMA842" s="14"/>
      <c r="GMB842" s="14"/>
      <c r="GMC842" s="14"/>
      <c r="GMD842" s="14"/>
      <c r="GME842" s="14"/>
      <c r="GMF842" s="14"/>
      <c r="GMG842" s="14"/>
      <c r="GMH842" s="14"/>
      <c r="GMI842" s="14"/>
      <c r="GMJ842" s="14"/>
      <c r="GMK842" s="14"/>
      <c r="GML842" s="14"/>
      <c r="GMM842" s="14"/>
      <c r="GMN842" s="14"/>
      <c r="GMO842" s="14"/>
      <c r="GMP842" s="14"/>
      <c r="GMQ842" s="14"/>
      <c r="GMR842" s="14"/>
      <c r="GMS842" s="14"/>
      <c r="GMT842" s="14"/>
      <c r="GMU842" s="14"/>
      <c r="GMV842" s="14"/>
      <c r="GMW842" s="14"/>
      <c r="GMX842" s="14"/>
      <c r="GMY842" s="14"/>
      <c r="GMZ842" s="14"/>
      <c r="GNA842" s="14"/>
      <c r="GNB842" s="14"/>
      <c r="GNC842" s="14"/>
      <c r="GND842" s="14"/>
      <c r="GNE842" s="14"/>
      <c r="GNF842" s="14"/>
      <c r="GNG842" s="14"/>
      <c r="GNH842" s="14"/>
      <c r="GNI842" s="14"/>
      <c r="GNJ842" s="14"/>
      <c r="GNK842" s="14"/>
      <c r="GNL842" s="14"/>
      <c r="GNM842" s="14"/>
      <c r="GNN842" s="14"/>
      <c r="GNO842" s="14"/>
      <c r="GNP842" s="14"/>
      <c r="GNQ842" s="14"/>
      <c r="GNR842" s="14"/>
      <c r="GNS842" s="14"/>
      <c r="GNT842" s="14"/>
      <c r="GNU842" s="14"/>
      <c r="GNV842" s="14"/>
      <c r="GNW842" s="14"/>
      <c r="GNX842" s="14"/>
      <c r="GNY842" s="14"/>
      <c r="GNZ842" s="14"/>
      <c r="GOA842" s="14"/>
      <c r="GOB842" s="14"/>
      <c r="GOC842" s="14"/>
      <c r="GOD842" s="14"/>
      <c r="GOE842" s="14"/>
      <c r="GOF842" s="14"/>
      <c r="GOG842" s="14"/>
      <c r="GOH842" s="14"/>
      <c r="GOI842" s="14"/>
      <c r="GOJ842" s="14"/>
      <c r="GOK842" s="14"/>
      <c r="GOL842" s="14"/>
      <c r="GOM842" s="14"/>
      <c r="GON842" s="14"/>
      <c r="GOO842" s="14"/>
      <c r="GOP842" s="14"/>
      <c r="GOQ842" s="14"/>
      <c r="GOR842" s="14"/>
      <c r="GOS842" s="14"/>
      <c r="GOT842" s="14"/>
      <c r="GOU842" s="14"/>
      <c r="GOV842" s="14"/>
      <c r="GOW842" s="14"/>
      <c r="GOX842" s="14"/>
      <c r="GOY842" s="14"/>
      <c r="GOZ842" s="14"/>
      <c r="GPA842" s="14"/>
      <c r="GPB842" s="14"/>
      <c r="GPC842" s="14"/>
      <c r="GPD842" s="14"/>
      <c r="GPE842" s="14"/>
      <c r="GPF842" s="14"/>
      <c r="GPG842" s="14"/>
      <c r="GPH842" s="14"/>
      <c r="GPI842" s="14"/>
      <c r="GPJ842" s="14"/>
      <c r="GPK842" s="14"/>
      <c r="GPL842" s="14"/>
      <c r="GPM842" s="14"/>
      <c r="GPN842" s="14"/>
      <c r="GPO842" s="14"/>
      <c r="GPP842" s="14"/>
      <c r="GPQ842" s="14"/>
      <c r="GPR842" s="14"/>
      <c r="GPS842" s="14"/>
      <c r="GPT842" s="14"/>
      <c r="GPU842" s="14"/>
      <c r="GPV842" s="14"/>
      <c r="GPW842" s="14"/>
      <c r="GPX842" s="14"/>
      <c r="GPY842" s="14"/>
      <c r="GPZ842" s="14"/>
      <c r="GQA842" s="14"/>
      <c r="GQB842" s="14"/>
      <c r="GQC842" s="14"/>
      <c r="GQD842" s="14"/>
      <c r="GQE842" s="14"/>
      <c r="GQF842" s="14"/>
      <c r="GQG842" s="14"/>
      <c r="GQH842" s="14"/>
      <c r="GQI842" s="14"/>
      <c r="GQJ842" s="14"/>
      <c r="GQK842" s="14"/>
      <c r="GQL842" s="14"/>
      <c r="GQM842" s="14"/>
      <c r="GQN842" s="14"/>
      <c r="GQO842" s="14"/>
      <c r="GQP842" s="14"/>
      <c r="GQQ842" s="14"/>
      <c r="GQR842" s="14"/>
      <c r="GQS842" s="14"/>
      <c r="GQT842" s="14"/>
      <c r="GQU842" s="14"/>
      <c r="GQV842" s="14"/>
      <c r="GQW842" s="14"/>
      <c r="GQX842" s="14"/>
      <c r="GQY842" s="14"/>
      <c r="GQZ842" s="14"/>
      <c r="GRA842" s="14"/>
      <c r="GRB842" s="14"/>
      <c r="GRC842" s="14"/>
      <c r="GRD842" s="14"/>
      <c r="GRE842" s="14"/>
      <c r="GRF842" s="14"/>
      <c r="GRG842" s="14"/>
      <c r="GRH842" s="14"/>
      <c r="GRI842" s="14"/>
      <c r="GRJ842" s="14"/>
      <c r="GRK842" s="14"/>
      <c r="GRL842" s="14"/>
      <c r="GRM842" s="14"/>
      <c r="GRN842" s="14"/>
      <c r="GRO842" s="14"/>
      <c r="GRP842" s="14"/>
      <c r="GRQ842" s="14"/>
      <c r="GRR842" s="14"/>
      <c r="GRS842" s="14"/>
      <c r="GRT842" s="14"/>
      <c r="GRU842" s="14"/>
      <c r="GRV842" s="14"/>
      <c r="GRW842" s="14"/>
      <c r="GRX842" s="14"/>
      <c r="GRY842" s="14"/>
      <c r="GRZ842" s="14"/>
      <c r="GSA842" s="14"/>
      <c r="GSB842" s="14"/>
      <c r="GSC842" s="14"/>
      <c r="GSD842" s="14"/>
      <c r="GSE842" s="14"/>
      <c r="GSF842" s="14"/>
      <c r="GSG842" s="14"/>
      <c r="GSH842" s="14"/>
      <c r="GSI842" s="14"/>
      <c r="GSJ842" s="14"/>
      <c r="GSK842" s="14"/>
      <c r="GSL842" s="14"/>
      <c r="GSM842" s="14"/>
      <c r="GSN842" s="14"/>
      <c r="GSO842" s="14"/>
      <c r="GSP842" s="14"/>
      <c r="GSQ842" s="14"/>
      <c r="GSR842" s="14"/>
      <c r="GSS842" s="14"/>
      <c r="GST842" s="14"/>
      <c r="GSU842" s="14"/>
      <c r="GSV842" s="14"/>
      <c r="GSW842" s="14"/>
      <c r="GSX842" s="14"/>
      <c r="GSY842" s="14"/>
      <c r="GSZ842" s="14"/>
      <c r="GTA842" s="14"/>
      <c r="GTB842" s="14"/>
      <c r="GTC842" s="14"/>
      <c r="GTD842" s="14"/>
      <c r="GTE842" s="14"/>
      <c r="GTF842" s="14"/>
      <c r="GTG842" s="14"/>
      <c r="GTH842" s="14"/>
      <c r="GTI842" s="14"/>
      <c r="GTJ842" s="14"/>
      <c r="GTK842" s="14"/>
      <c r="GTL842" s="14"/>
      <c r="GTM842" s="14"/>
      <c r="GTN842" s="14"/>
      <c r="GTO842" s="14"/>
      <c r="GTP842" s="14"/>
      <c r="GTQ842" s="14"/>
      <c r="GTR842" s="14"/>
      <c r="GTS842" s="14"/>
      <c r="GTT842" s="14"/>
      <c r="GTU842" s="14"/>
      <c r="GTV842" s="14"/>
      <c r="GTW842" s="14"/>
      <c r="GTX842" s="14"/>
      <c r="GTY842" s="14"/>
      <c r="GTZ842" s="14"/>
      <c r="GUA842" s="14"/>
      <c r="GUB842" s="14"/>
      <c r="GUC842" s="14"/>
      <c r="GUD842" s="14"/>
      <c r="GUE842" s="14"/>
      <c r="GUF842" s="14"/>
      <c r="GUG842" s="14"/>
      <c r="GUH842" s="14"/>
      <c r="GUI842" s="14"/>
      <c r="GUJ842" s="14"/>
      <c r="GUK842" s="14"/>
      <c r="GUL842" s="14"/>
      <c r="GUM842" s="14"/>
      <c r="GUN842" s="14"/>
      <c r="GUO842" s="14"/>
      <c r="GUP842" s="14"/>
      <c r="GUQ842" s="14"/>
      <c r="GUR842" s="14"/>
      <c r="GUS842" s="14"/>
      <c r="GUT842" s="14"/>
      <c r="GUU842" s="14"/>
      <c r="GUV842" s="14"/>
      <c r="GUW842" s="14"/>
      <c r="GUX842" s="14"/>
      <c r="GUY842" s="14"/>
      <c r="GUZ842" s="14"/>
      <c r="GVA842" s="14"/>
      <c r="GVB842" s="14"/>
      <c r="GVC842" s="14"/>
      <c r="GVD842" s="14"/>
      <c r="GVE842" s="14"/>
      <c r="GVF842" s="14"/>
      <c r="GVG842" s="14"/>
      <c r="GVH842" s="14"/>
      <c r="GVI842" s="14"/>
      <c r="GVJ842" s="14"/>
      <c r="GVK842" s="14"/>
      <c r="GVL842" s="14"/>
      <c r="GVM842" s="14"/>
      <c r="GVN842" s="14"/>
      <c r="GVO842" s="14"/>
      <c r="GVP842" s="14"/>
      <c r="GVQ842" s="14"/>
      <c r="GVR842" s="14"/>
      <c r="GVS842" s="14"/>
      <c r="GVT842" s="14"/>
      <c r="GVU842" s="14"/>
      <c r="GVV842" s="14"/>
      <c r="GVW842" s="14"/>
      <c r="GVX842" s="14"/>
      <c r="GVY842" s="14"/>
      <c r="GVZ842" s="14"/>
      <c r="GWA842" s="14"/>
      <c r="GWB842" s="14"/>
      <c r="GWC842" s="14"/>
      <c r="GWD842" s="14"/>
      <c r="GWE842" s="14"/>
      <c r="GWF842" s="14"/>
      <c r="GWG842" s="14"/>
      <c r="GWH842" s="14"/>
      <c r="GWI842" s="14"/>
      <c r="GWJ842" s="14"/>
      <c r="GWK842" s="14"/>
      <c r="GWL842" s="14"/>
      <c r="GWM842" s="14"/>
      <c r="GWN842" s="14"/>
      <c r="GWO842" s="14"/>
      <c r="GWP842" s="14"/>
      <c r="GWQ842" s="14"/>
      <c r="GWR842" s="14"/>
      <c r="GWS842" s="14"/>
      <c r="GWT842" s="14"/>
      <c r="GWU842" s="14"/>
      <c r="GWV842" s="14"/>
      <c r="GWW842" s="14"/>
      <c r="GWX842" s="14"/>
      <c r="GWY842" s="14"/>
      <c r="GWZ842" s="14"/>
      <c r="GXA842" s="14"/>
      <c r="GXB842" s="14"/>
      <c r="GXC842" s="14"/>
      <c r="GXD842" s="14"/>
      <c r="GXE842" s="14"/>
      <c r="GXF842" s="14"/>
      <c r="GXG842" s="14"/>
      <c r="GXH842" s="14"/>
      <c r="GXI842" s="14"/>
      <c r="GXJ842" s="14"/>
      <c r="GXK842" s="14"/>
      <c r="GXL842" s="14"/>
      <c r="GXM842" s="14"/>
      <c r="GXN842" s="14"/>
      <c r="GXO842" s="14"/>
      <c r="GXP842" s="14"/>
      <c r="GXQ842" s="14"/>
      <c r="GXR842" s="14"/>
      <c r="GXS842" s="14"/>
      <c r="GXT842" s="14"/>
      <c r="GXU842" s="14"/>
      <c r="GXV842" s="14"/>
      <c r="GXW842" s="14"/>
      <c r="GXX842" s="14"/>
      <c r="GXY842" s="14"/>
      <c r="GXZ842" s="14"/>
      <c r="GYA842" s="14"/>
      <c r="GYB842" s="14"/>
      <c r="GYC842" s="14"/>
      <c r="GYD842" s="14"/>
      <c r="GYE842" s="14"/>
      <c r="GYF842" s="14"/>
      <c r="GYG842" s="14"/>
      <c r="GYH842" s="14"/>
      <c r="GYI842" s="14"/>
      <c r="GYJ842" s="14"/>
      <c r="GYK842" s="14"/>
      <c r="GYL842" s="14"/>
      <c r="GYM842" s="14"/>
      <c r="GYN842" s="14"/>
      <c r="GYO842" s="14"/>
      <c r="GYP842" s="14"/>
      <c r="GYQ842" s="14"/>
      <c r="GYR842" s="14"/>
      <c r="GYS842" s="14"/>
      <c r="GYT842" s="14"/>
      <c r="GYU842" s="14"/>
      <c r="GYV842" s="14"/>
      <c r="GYW842" s="14"/>
      <c r="GYX842" s="14"/>
      <c r="GYY842" s="14"/>
      <c r="GYZ842" s="14"/>
      <c r="GZA842" s="14"/>
      <c r="GZB842" s="14"/>
      <c r="GZC842" s="14"/>
      <c r="GZD842" s="14"/>
      <c r="GZE842" s="14"/>
      <c r="GZF842" s="14"/>
      <c r="GZG842" s="14"/>
      <c r="GZH842" s="14"/>
      <c r="GZI842" s="14"/>
      <c r="GZJ842" s="14"/>
      <c r="GZK842" s="14"/>
      <c r="GZL842" s="14"/>
      <c r="GZM842" s="14"/>
      <c r="GZN842" s="14"/>
      <c r="GZO842" s="14"/>
      <c r="GZP842" s="14"/>
      <c r="GZQ842" s="14"/>
      <c r="GZR842" s="14"/>
      <c r="GZS842" s="14"/>
      <c r="GZT842" s="14"/>
      <c r="GZU842" s="14"/>
      <c r="GZV842" s="14"/>
      <c r="GZW842" s="14"/>
      <c r="GZX842" s="14"/>
      <c r="GZY842" s="14"/>
      <c r="GZZ842" s="14"/>
      <c r="HAA842" s="14"/>
      <c r="HAB842" s="14"/>
      <c r="HAC842" s="14"/>
      <c r="HAD842" s="14"/>
      <c r="HAE842" s="14"/>
      <c r="HAF842" s="14"/>
      <c r="HAG842" s="14"/>
      <c r="HAH842" s="14"/>
      <c r="HAI842" s="14"/>
      <c r="HAJ842" s="14"/>
      <c r="HAK842" s="14"/>
      <c r="HAL842" s="14"/>
      <c r="HAM842" s="14"/>
      <c r="HAN842" s="14"/>
      <c r="HAO842" s="14"/>
      <c r="HAP842" s="14"/>
      <c r="HAQ842" s="14"/>
      <c r="HAR842" s="14"/>
      <c r="HAS842" s="14"/>
      <c r="HAT842" s="14"/>
      <c r="HAU842" s="14"/>
      <c r="HAV842" s="14"/>
      <c r="HAW842" s="14"/>
      <c r="HAX842" s="14"/>
      <c r="HAY842" s="14"/>
      <c r="HAZ842" s="14"/>
      <c r="HBA842" s="14"/>
      <c r="HBB842" s="14"/>
      <c r="HBC842" s="14"/>
      <c r="HBD842" s="14"/>
      <c r="HBE842" s="14"/>
      <c r="HBF842" s="14"/>
      <c r="HBG842" s="14"/>
      <c r="HBH842" s="14"/>
      <c r="HBI842" s="14"/>
      <c r="HBJ842" s="14"/>
      <c r="HBK842" s="14"/>
      <c r="HBL842" s="14"/>
      <c r="HBM842" s="14"/>
      <c r="HBN842" s="14"/>
      <c r="HBO842" s="14"/>
      <c r="HBP842" s="14"/>
      <c r="HBQ842" s="14"/>
      <c r="HBR842" s="14"/>
      <c r="HBS842" s="14"/>
      <c r="HBT842" s="14"/>
      <c r="HBU842" s="14"/>
      <c r="HBV842" s="14"/>
      <c r="HBW842" s="14"/>
      <c r="HBX842" s="14"/>
      <c r="HBY842" s="14"/>
      <c r="HBZ842" s="14"/>
      <c r="HCA842" s="14"/>
      <c r="HCB842" s="14"/>
      <c r="HCC842" s="14"/>
      <c r="HCD842" s="14"/>
      <c r="HCE842" s="14"/>
      <c r="HCF842" s="14"/>
      <c r="HCG842" s="14"/>
      <c r="HCH842" s="14"/>
      <c r="HCI842" s="14"/>
      <c r="HCJ842" s="14"/>
      <c r="HCK842" s="14"/>
      <c r="HCL842" s="14"/>
      <c r="HCM842" s="14"/>
      <c r="HCN842" s="14"/>
      <c r="HCO842" s="14"/>
      <c r="HCP842" s="14"/>
      <c r="HCQ842" s="14"/>
      <c r="HCR842" s="14"/>
      <c r="HCS842" s="14"/>
      <c r="HCT842" s="14"/>
      <c r="HCU842" s="14"/>
      <c r="HCV842" s="14"/>
      <c r="HCW842" s="14"/>
      <c r="HCX842" s="14"/>
      <c r="HCY842" s="14"/>
      <c r="HCZ842" s="14"/>
      <c r="HDA842" s="14"/>
      <c r="HDB842" s="14"/>
      <c r="HDC842" s="14"/>
      <c r="HDD842" s="14"/>
      <c r="HDE842" s="14"/>
      <c r="HDF842" s="14"/>
      <c r="HDG842" s="14"/>
      <c r="HDH842" s="14"/>
      <c r="HDI842" s="14"/>
      <c r="HDJ842" s="14"/>
      <c r="HDK842" s="14"/>
      <c r="HDL842" s="14"/>
      <c r="HDM842" s="14"/>
      <c r="HDN842" s="14"/>
      <c r="HDO842" s="14"/>
      <c r="HDP842" s="14"/>
      <c r="HDQ842" s="14"/>
      <c r="HDR842" s="14"/>
      <c r="HDS842" s="14"/>
      <c r="HDT842" s="14"/>
      <c r="HDU842" s="14"/>
      <c r="HDV842" s="14"/>
      <c r="HDW842" s="14"/>
      <c r="HDX842" s="14"/>
      <c r="HDY842" s="14"/>
      <c r="HDZ842" s="14"/>
      <c r="HEA842" s="14"/>
      <c r="HEB842" s="14"/>
      <c r="HEC842" s="14"/>
      <c r="HED842" s="14"/>
      <c r="HEE842" s="14"/>
      <c r="HEF842" s="14"/>
      <c r="HEG842" s="14"/>
      <c r="HEH842" s="14"/>
      <c r="HEI842" s="14"/>
      <c r="HEJ842" s="14"/>
      <c r="HEK842" s="14"/>
      <c r="HEL842" s="14"/>
      <c r="HEM842" s="14"/>
      <c r="HEN842" s="14"/>
      <c r="HEO842" s="14"/>
      <c r="HEP842" s="14"/>
      <c r="HEQ842" s="14"/>
      <c r="HER842" s="14"/>
      <c r="HES842" s="14"/>
      <c r="HET842" s="14"/>
      <c r="HEU842" s="14"/>
      <c r="HEV842" s="14"/>
      <c r="HEW842" s="14"/>
      <c r="HEX842" s="14"/>
      <c r="HEY842" s="14"/>
      <c r="HEZ842" s="14"/>
      <c r="HFA842" s="14"/>
      <c r="HFB842" s="14"/>
      <c r="HFC842" s="14"/>
      <c r="HFD842" s="14"/>
      <c r="HFE842" s="14"/>
      <c r="HFF842" s="14"/>
      <c r="HFG842" s="14"/>
      <c r="HFH842" s="14"/>
      <c r="HFI842" s="14"/>
      <c r="HFJ842" s="14"/>
      <c r="HFK842" s="14"/>
      <c r="HFL842" s="14"/>
      <c r="HFM842" s="14"/>
      <c r="HFN842" s="14"/>
      <c r="HFO842" s="14"/>
      <c r="HFP842" s="14"/>
      <c r="HFQ842" s="14"/>
      <c r="HFR842" s="14"/>
      <c r="HFS842" s="14"/>
      <c r="HFT842" s="14"/>
      <c r="HFU842" s="14"/>
      <c r="HFV842" s="14"/>
      <c r="HFW842" s="14"/>
      <c r="HFX842" s="14"/>
      <c r="HFY842" s="14"/>
      <c r="HFZ842" s="14"/>
      <c r="HGA842" s="14"/>
      <c r="HGB842" s="14"/>
      <c r="HGC842" s="14"/>
      <c r="HGD842" s="14"/>
      <c r="HGE842" s="14"/>
      <c r="HGF842" s="14"/>
      <c r="HGG842" s="14"/>
      <c r="HGH842" s="14"/>
      <c r="HGI842" s="14"/>
      <c r="HGJ842" s="14"/>
      <c r="HGK842" s="14"/>
      <c r="HGL842" s="14"/>
      <c r="HGM842" s="14"/>
      <c r="HGN842" s="14"/>
      <c r="HGO842" s="14"/>
      <c r="HGP842" s="14"/>
      <c r="HGQ842" s="14"/>
      <c r="HGR842" s="14"/>
      <c r="HGS842" s="14"/>
      <c r="HGT842" s="14"/>
      <c r="HGU842" s="14"/>
      <c r="HGV842" s="14"/>
      <c r="HGW842" s="14"/>
      <c r="HGX842" s="14"/>
      <c r="HGY842" s="14"/>
      <c r="HGZ842" s="14"/>
      <c r="HHA842" s="14"/>
      <c r="HHB842" s="14"/>
      <c r="HHC842" s="14"/>
      <c r="HHD842" s="14"/>
      <c r="HHE842" s="14"/>
      <c r="HHF842" s="14"/>
      <c r="HHG842" s="14"/>
      <c r="HHH842" s="14"/>
      <c r="HHI842" s="14"/>
      <c r="HHJ842" s="14"/>
      <c r="HHK842" s="14"/>
      <c r="HHL842" s="14"/>
      <c r="HHM842" s="14"/>
      <c r="HHN842" s="14"/>
      <c r="HHO842" s="14"/>
      <c r="HHP842" s="14"/>
      <c r="HHQ842" s="14"/>
      <c r="HHR842" s="14"/>
      <c r="HHS842" s="14"/>
      <c r="HHT842" s="14"/>
      <c r="HHU842" s="14"/>
      <c r="HHV842" s="14"/>
      <c r="HHW842" s="14"/>
      <c r="HHX842" s="14"/>
      <c r="HHY842" s="14"/>
      <c r="HHZ842" s="14"/>
      <c r="HIA842" s="14"/>
      <c r="HIB842" s="14"/>
      <c r="HIC842" s="14"/>
      <c r="HID842" s="14"/>
      <c r="HIE842" s="14"/>
      <c r="HIF842" s="14"/>
      <c r="HIG842" s="14"/>
      <c r="HIH842" s="14"/>
      <c r="HII842" s="14"/>
      <c r="HIJ842" s="14"/>
      <c r="HIK842" s="14"/>
      <c r="HIL842" s="14"/>
      <c r="HIM842" s="14"/>
      <c r="HIN842" s="14"/>
      <c r="HIO842" s="14"/>
      <c r="HIP842" s="14"/>
      <c r="HIQ842" s="14"/>
      <c r="HIR842" s="14"/>
      <c r="HIS842" s="14"/>
      <c r="HIT842" s="14"/>
      <c r="HIU842" s="14"/>
      <c r="HIV842" s="14"/>
      <c r="HIW842" s="14"/>
      <c r="HIX842" s="14"/>
      <c r="HIY842" s="14"/>
      <c r="HIZ842" s="14"/>
      <c r="HJA842" s="14"/>
      <c r="HJB842" s="14"/>
      <c r="HJC842" s="14"/>
      <c r="HJD842" s="14"/>
      <c r="HJE842" s="14"/>
      <c r="HJF842" s="14"/>
      <c r="HJG842" s="14"/>
      <c r="HJH842" s="14"/>
      <c r="HJI842" s="14"/>
      <c r="HJJ842" s="14"/>
      <c r="HJK842" s="14"/>
      <c r="HJL842" s="14"/>
      <c r="HJM842" s="14"/>
      <c r="HJN842" s="14"/>
      <c r="HJO842" s="14"/>
      <c r="HJP842" s="14"/>
      <c r="HJQ842" s="14"/>
      <c r="HJR842" s="14"/>
      <c r="HJS842" s="14"/>
      <c r="HJT842" s="14"/>
      <c r="HJU842" s="14"/>
      <c r="HJV842" s="14"/>
      <c r="HJW842" s="14"/>
      <c r="HJX842" s="14"/>
      <c r="HJY842" s="14"/>
      <c r="HJZ842" s="14"/>
      <c r="HKA842" s="14"/>
      <c r="HKB842" s="14"/>
      <c r="HKC842" s="14"/>
      <c r="HKD842" s="14"/>
      <c r="HKE842" s="14"/>
      <c r="HKF842" s="14"/>
      <c r="HKG842" s="14"/>
      <c r="HKH842" s="14"/>
      <c r="HKI842" s="14"/>
      <c r="HKJ842" s="14"/>
      <c r="HKK842" s="14"/>
      <c r="HKL842" s="14"/>
      <c r="HKM842" s="14"/>
      <c r="HKN842" s="14"/>
      <c r="HKO842" s="14"/>
      <c r="HKP842" s="14"/>
      <c r="HKQ842" s="14"/>
      <c r="HKR842" s="14"/>
      <c r="HKS842" s="14"/>
      <c r="HKT842" s="14"/>
      <c r="HKU842" s="14"/>
      <c r="HKV842" s="14"/>
      <c r="HKW842" s="14"/>
      <c r="HKX842" s="14"/>
      <c r="HKY842" s="14"/>
      <c r="HKZ842" s="14"/>
      <c r="HLA842" s="14"/>
      <c r="HLB842" s="14"/>
      <c r="HLC842" s="14"/>
      <c r="HLD842" s="14"/>
      <c r="HLE842" s="14"/>
      <c r="HLF842" s="14"/>
      <c r="HLG842" s="14"/>
      <c r="HLH842" s="14"/>
      <c r="HLI842" s="14"/>
      <c r="HLJ842" s="14"/>
      <c r="HLK842" s="14"/>
      <c r="HLL842" s="14"/>
      <c r="HLM842" s="14"/>
      <c r="HLN842" s="14"/>
      <c r="HLO842" s="14"/>
      <c r="HLP842" s="14"/>
      <c r="HLQ842" s="14"/>
      <c r="HLR842" s="14"/>
      <c r="HLS842" s="14"/>
      <c r="HLT842" s="14"/>
      <c r="HLU842" s="14"/>
      <c r="HLV842" s="14"/>
      <c r="HLW842" s="14"/>
      <c r="HLX842" s="14"/>
      <c r="HLY842" s="14"/>
      <c r="HLZ842" s="14"/>
      <c r="HMA842" s="14"/>
      <c r="HMB842" s="14"/>
      <c r="HMC842" s="14"/>
      <c r="HMD842" s="14"/>
      <c r="HME842" s="14"/>
      <c r="HMF842" s="14"/>
      <c r="HMG842" s="14"/>
      <c r="HMH842" s="14"/>
      <c r="HMI842" s="14"/>
      <c r="HMJ842" s="14"/>
      <c r="HMK842" s="14"/>
      <c r="HML842" s="14"/>
      <c r="HMM842" s="14"/>
      <c r="HMN842" s="14"/>
      <c r="HMO842" s="14"/>
      <c r="HMP842" s="14"/>
      <c r="HMQ842" s="14"/>
      <c r="HMR842" s="14"/>
      <c r="HMS842" s="14"/>
      <c r="HMT842" s="14"/>
      <c r="HMU842" s="14"/>
      <c r="HMV842" s="14"/>
      <c r="HMW842" s="14"/>
      <c r="HMX842" s="14"/>
      <c r="HMY842" s="14"/>
      <c r="HMZ842" s="14"/>
      <c r="HNA842" s="14"/>
      <c r="HNB842" s="14"/>
      <c r="HNC842" s="14"/>
      <c r="HND842" s="14"/>
      <c r="HNE842" s="14"/>
      <c r="HNF842" s="14"/>
      <c r="HNG842" s="14"/>
      <c r="HNH842" s="14"/>
      <c r="HNI842" s="14"/>
      <c r="HNJ842" s="14"/>
      <c r="HNK842" s="14"/>
      <c r="HNL842" s="14"/>
      <c r="HNM842" s="14"/>
      <c r="HNN842" s="14"/>
      <c r="HNO842" s="14"/>
      <c r="HNP842" s="14"/>
      <c r="HNQ842" s="14"/>
      <c r="HNR842" s="14"/>
      <c r="HNS842" s="14"/>
      <c r="HNT842" s="14"/>
      <c r="HNU842" s="14"/>
      <c r="HNV842" s="14"/>
      <c r="HNW842" s="14"/>
      <c r="HNX842" s="14"/>
      <c r="HNY842" s="14"/>
      <c r="HNZ842" s="14"/>
      <c r="HOA842" s="14"/>
      <c r="HOB842" s="14"/>
      <c r="HOC842" s="14"/>
      <c r="HOD842" s="14"/>
      <c r="HOE842" s="14"/>
      <c r="HOF842" s="14"/>
      <c r="HOG842" s="14"/>
      <c r="HOH842" s="14"/>
      <c r="HOI842" s="14"/>
      <c r="HOJ842" s="14"/>
      <c r="HOK842" s="14"/>
      <c r="HOL842" s="14"/>
      <c r="HOM842" s="14"/>
      <c r="HON842" s="14"/>
      <c r="HOO842" s="14"/>
      <c r="HOP842" s="14"/>
      <c r="HOQ842" s="14"/>
      <c r="HOR842" s="14"/>
      <c r="HOS842" s="14"/>
      <c r="HOT842" s="14"/>
      <c r="HOU842" s="14"/>
      <c r="HOV842" s="14"/>
      <c r="HOW842" s="14"/>
      <c r="HOX842" s="14"/>
      <c r="HOY842" s="14"/>
      <c r="HOZ842" s="14"/>
      <c r="HPA842" s="14"/>
      <c r="HPB842" s="14"/>
      <c r="HPC842" s="14"/>
      <c r="HPD842" s="14"/>
      <c r="HPE842" s="14"/>
      <c r="HPF842" s="14"/>
      <c r="HPG842" s="14"/>
      <c r="HPH842" s="14"/>
      <c r="HPI842" s="14"/>
      <c r="HPJ842" s="14"/>
      <c r="HPK842" s="14"/>
      <c r="HPL842" s="14"/>
      <c r="HPM842" s="14"/>
      <c r="HPN842" s="14"/>
      <c r="HPO842" s="14"/>
      <c r="HPP842" s="14"/>
      <c r="HPQ842" s="14"/>
      <c r="HPR842" s="14"/>
      <c r="HPS842" s="14"/>
      <c r="HPT842" s="14"/>
      <c r="HPU842" s="14"/>
      <c r="HPV842" s="14"/>
      <c r="HPW842" s="14"/>
      <c r="HPX842" s="14"/>
      <c r="HPY842" s="14"/>
      <c r="HPZ842" s="14"/>
      <c r="HQA842" s="14"/>
      <c r="HQB842" s="14"/>
      <c r="HQC842" s="14"/>
      <c r="HQD842" s="14"/>
      <c r="HQE842" s="14"/>
      <c r="HQF842" s="14"/>
      <c r="HQG842" s="14"/>
      <c r="HQH842" s="14"/>
      <c r="HQI842" s="14"/>
      <c r="HQJ842" s="14"/>
      <c r="HQK842" s="14"/>
      <c r="HQL842" s="14"/>
      <c r="HQM842" s="14"/>
      <c r="HQN842" s="14"/>
      <c r="HQO842" s="14"/>
      <c r="HQP842" s="14"/>
      <c r="HQQ842" s="14"/>
      <c r="HQR842" s="14"/>
      <c r="HQS842" s="14"/>
      <c r="HQT842" s="14"/>
      <c r="HQU842" s="14"/>
      <c r="HQV842" s="14"/>
      <c r="HQW842" s="14"/>
      <c r="HQX842" s="14"/>
      <c r="HQY842" s="14"/>
      <c r="HQZ842" s="14"/>
      <c r="HRA842" s="14"/>
      <c r="HRB842" s="14"/>
      <c r="HRC842" s="14"/>
      <c r="HRD842" s="14"/>
      <c r="HRE842" s="14"/>
      <c r="HRF842" s="14"/>
      <c r="HRG842" s="14"/>
      <c r="HRH842" s="14"/>
      <c r="HRI842" s="14"/>
      <c r="HRJ842" s="14"/>
      <c r="HRK842" s="14"/>
      <c r="HRL842" s="14"/>
      <c r="HRM842" s="14"/>
      <c r="HRN842" s="14"/>
      <c r="HRO842" s="14"/>
      <c r="HRP842" s="14"/>
      <c r="HRQ842" s="14"/>
      <c r="HRR842" s="14"/>
      <c r="HRS842" s="14"/>
      <c r="HRT842" s="14"/>
      <c r="HRU842" s="14"/>
      <c r="HRV842" s="14"/>
      <c r="HRW842" s="14"/>
      <c r="HRX842" s="14"/>
      <c r="HRY842" s="14"/>
      <c r="HRZ842" s="14"/>
      <c r="HSA842" s="14"/>
      <c r="HSB842" s="14"/>
      <c r="HSC842" s="14"/>
      <c r="HSD842" s="14"/>
      <c r="HSE842" s="14"/>
      <c r="HSF842" s="14"/>
      <c r="HSG842" s="14"/>
      <c r="HSH842" s="14"/>
      <c r="HSI842" s="14"/>
      <c r="HSJ842" s="14"/>
      <c r="HSK842" s="14"/>
      <c r="HSL842" s="14"/>
      <c r="HSM842" s="14"/>
      <c r="HSN842" s="14"/>
      <c r="HSO842" s="14"/>
      <c r="HSP842" s="14"/>
      <c r="HSQ842" s="14"/>
      <c r="HSR842" s="14"/>
      <c r="HSS842" s="14"/>
      <c r="HST842" s="14"/>
      <c r="HSU842" s="14"/>
      <c r="HSV842" s="14"/>
      <c r="HSW842" s="14"/>
      <c r="HSX842" s="14"/>
      <c r="HSY842" s="14"/>
      <c r="HSZ842" s="14"/>
      <c r="HTA842" s="14"/>
      <c r="HTB842" s="14"/>
      <c r="HTC842" s="14"/>
      <c r="HTD842" s="14"/>
      <c r="HTE842" s="14"/>
      <c r="HTF842" s="14"/>
      <c r="HTG842" s="14"/>
      <c r="HTH842" s="14"/>
      <c r="HTI842" s="14"/>
      <c r="HTJ842" s="14"/>
      <c r="HTK842" s="14"/>
      <c r="HTL842" s="14"/>
      <c r="HTM842" s="14"/>
      <c r="HTN842" s="14"/>
      <c r="HTO842" s="14"/>
      <c r="HTP842" s="14"/>
      <c r="HTQ842" s="14"/>
      <c r="HTR842" s="14"/>
      <c r="HTS842" s="14"/>
      <c r="HTT842" s="14"/>
      <c r="HTU842" s="14"/>
      <c r="HTV842" s="14"/>
      <c r="HTW842" s="14"/>
      <c r="HTX842" s="14"/>
      <c r="HTY842" s="14"/>
      <c r="HTZ842" s="14"/>
      <c r="HUA842" s="14"/>
      <c r="HUB842" s="14"/>
      <c r="HUC842" s="14"/>
      <c r="HUD842" s="14"/>
      <c r="HUE842" s="14"/>
      <c r="HUF842" s="14"/>
      <c r="HUG842" s="14"/>
      <c r="HUH842" s="14"/>
      <c r="HUI842" s="14"/>
      <c r="HUJ842" s="14"/>
      <c r="HUK842" s="14"/>
      <c r="HUL842" s="14"/>
      <c r="HUM842" s="14"/>
      <c r="HUN842" s="14"/>
      <c r="HUO842" s="14"/>
      <c r="HUP842" s="14"/>
      <c r="HUQ842" s="14"/>
      <c r="HUR842" s="14"/>
      <c r="HUS842" s="14"/>
      <c r="HUT842" s="14"/>
      <c r="HUU842" s="14"/>
      <c r="HUV842" s="14"/>
      <c r="HUW842" s="14"/>
      <c r="HUX842" s="14"/>
      <c r="HUY842" s="14"/>
      <c r="HUZ842" s="14"/>
      <c r="HVA842" s="14"/>
      <c r="HVB842" s="14"/>
      <c r="HVC842" s="14"/>
      <c r="HVD842" s="14"/>
      <c r="HVE842" s="14"/>
      <c r="HVF842" s="14"/>
      <c r="HVG842" s="14"/>
      <c r="HVH842" s="14"/>
      <c r="HVI842" s="14"/>
      <c r="HVJ842" s="14"/>
      <c r="HVK842" s="14"/>
      <c r="HVL842" s="14"/>
      <c r="HVM842" s="14"/>
      <c r="HVN842" s="14"/>
      <c r="HVO842" s="14"/>
      <c r="HVP842" s="14"/>
      <c r="HVQ842" s="14"/>
      <c r="HVR842" s="14"/>
      <c r="HVS842" s="14"/>
      <c r="HVT842" s="14"/>
      <c r="HVU842" s="14"/>
      <c r="HVV842" s="14"/>
      <c r="HVW842" s="14"/>
      <c r="HVX842" s="14"/>
      <c r="HVY842" s="14"/>
      <c r="HVZ842" s="14"/>
      <c r="HWA842" s="14"/>
      <c r="HWB842" s="14"/>
      <c r="HWC842" s="14"/>
      <c r="HWD842" s="14"/>
      <c r="HWE842" s="14"/>
      <c r="HWF842" s="14"/>
      <c r="HWG842" s="14"/>
      <c r="HWH842" s="14"/>
      <c r="HWI842" s="14"/>
      <c r="HWJ842" s="14"/>
      <c r="HWK842" s="14"/>
      <c r="HWL842" s="14"/>
      <c r="HWM842" s="14"/>
      <c r="HWN842" s="14"/>
      <c r="HWO842" s="14"/>
      <c r="HWP842" s="14"/>
      <c r="HWQ842" s="14"/>
      <c r="HWR842" s="14"/>
      <c r="HWS842" s="14"/>
      <c r="HWT842" s="14"/>
      <c r="HWU842" s="14"/>
      <c r="HWV842" s="14"/>
      <c r="HWW842" s="14"/>
      <c r="HWX842" s="14"/>
      <c r="HWY842" s="14"/>
      <c r="HWZ842" s="14"/>
      <c r="HXA842" s="14"/>
      <c r="HXB842" s="14"/>
      <c r="HXC842" s="14"/>
      <c r="HXD842" s="14"/>
      <c r="HXE842" s="14"/>
      <c r="HXF842" s="14"/>
      <c r="HXG842" s="14"/>
      <c r="HXH842" s="14"/>
      <c r="HXI842" s="14"/>
      <c r="HXJ842" s="14"/>
      <c r="HXK842" s="14"/>
      <c r="HXL842" s="14"/>
      <c r="HXM842" s="14"/>
      <c r="HXN842" s="14"/>
      <c r="HXO842" s="14"/>
      <c r="HXP842" s="14"/>
      <c r="HXQ842" s="14"/>
      <c r="HXR842" s="14"/>
      <c r="HXS842" s="14"/>
      <c r="HXT842" s="14"/>
      <c r="HXU842" s="14"/>
      <c r="HXV842" s="14"/>
      <c r="HXW842" s="14"/>
      <c r="HXX842" s="14"/>
      <c r="HXY842" s="14"/>
      <c r="HXZ842" s="14"/>
      <c r="HYA842" s="14"/>
      <c r="HYB842" s="14"/>
      <c r="HYC842" s="14"/>
      <c r="HYD842" s="14"/>
      <c r="HYE842" s="14"/>
      <c r="HYF842" s="14"/>
      <c r="HYG842" s="14"/>
      <c r="HYH842" s="14"/>
      <c r="HYI842" s="14"/>
      <c r="HYJ842" s="14"/>
      <c r="HYK842" s="14"/>
      <c r="HYL842" s="14"/>
      <c r="HYM842" s="14"/>
      <c r="HYN842" s="14"/>
      <c r="HYO842" s="14"/>
      <c r="HYP842" s="14"/>
      <c r="HYQ842" s="14"/>
      <c r="HYR842" s="14"/>
      <c r="HYS842" s="14"/>
      <c r="HYT842" s="14"/>
      <c r="HYU842" s="14"/>
      <c r="HYV842" s="14"/>
      <c r="HYW842" s="14"/>
      <c r="HYX842" s="14"/>
      <c r="HYY842" s="14"/>
      <c r="HYZ842" s="14"/>
      <c r="HZA842" s="14"/>
      <c r="HZB842" s="14"/>
      <c r="HZC842" s="14"/>
      <c r="HZD842" s="14"/>
      <c r="HZE842" s="14"/>
      <c r="HZF842" s="14"/>
      <c r="HZG842" s="14"/>
      <c r="HZH842" s="14"/>
      <c r="HZI842" s="14"/>
      <c r="HZJ842" s="14"/>
      <c r="HZK842" s="14"/>
      <c r="HZL842" s="14"/>
      <c r="HZM842" s="14"/>
      <c r="HZN842" s="14"/>
      <c r="HZO842" s="14"/>
      <c r="HZP842" s="14"/>
      <c r="HZQ842" s="14"/>
      <c r="HZR842" s="14"/>
      <c r="HZS842" s="14"/>
      <c r="HZT842" s="14"/>
      <c r="HZU842" s="14"/>
      <c r="HZV842" s="14"/>
      <c r="HZW842" s="14"/>
      <c r="HZX842" s="14"/>
      <c r="HZY842" s="14"/>
      <c r="HZZ842" s="14"/>
      <c r="IAA842" s="14"/>
      <c r="IAB842" s="14"/>
      <c r="IAC842" s="14"/>
      <c r="IAD842" s="14"/>
      <c r="IAE842" s="14"/>
      <c r="IAF842" s="14"/>
      <c r="IAG842" s="14"/>
      <c r="IAH842" s="14"/>
      <c r="IAI842" s="14"/>
      <c r="IAJ842" s="14"/>
      <c r="IAK842" s="14"/>
      <c r="IAL842" s="14"/>
      <c r="IAM842" s="14"/>
      <c r="IAN842" s="14"/>
      <c r="IAO842" s="14"/>
      <c r="IAP842" s="14"/>
      <c r="IAQ842" s="14"/>
      <c r="IAR842" s="14"/>
      <c r="IAS842" s="14"/>
      <c r="IAT842" s="14"/>
      <c r="IAU842" s="14"/>
      <c r="IAV842" s="14"/>
      <c r="IAW842" s="14"/>
      <c r="IAX842" s="14"/>
      <c r="IAY842" s="14"/>
      <c r="IAZ842" s="14"/>
      <c r="IBA842" s="14"/>
      <c r="IBB842" s="14"/>
      <c r="IBC842" s="14"/>
      <c r="IBD842" s="14"/>
      <c r="IBE842" s="14"/>
      <c r="IBF842" s="14"/>
      <c r="IBG842" s="14"/>
      <c r="IBH842" s="14"/>
      <c r="IBI842" s="14"/>
      <c r="IBJ842" s="14"/>
      <c r="IBK842" s="14"/>
      <c r="IBL842" s="14"/>
      <c r="IBM842" s="14"/>
      <c r="IBN842" s="14"/>
      <c r="IBO842" s="14"/>
      <c r="IBP842" s="14"/>
      <c r="IBQ842" s="14"/>
      <c r="IBR842" s="14"/>
      <c r="IBS842" s="14"/>
      <c r="IBT842" s="14"/>
      <c r="IBU842" s="14"/>
      <c r="IBV842" s="14"/>
      <c r="IBW842" s="14"/>
      <c r="IBX842" s="14"/>
      <c r="IBY842" s="14"/>
      <c r="IBZ842" s="14"/>
      <c r="ICA842" s="14"/>
      <c r="ICB842" s="14"/>
      <c r="ICC842" s="14"/>
      <c r="ICD842" s="14"/>
      <c r="ICE842" s="14"/>
      <c r="ICF842" s="14"/>
      <c r="ICG842" s="14"/>
      <c r="ICH842" s="14"/>
      <c r="ICI842" s="14"/>
      <c r="ICJ842" s="14"/>
      <c r="ICK842" s="14"/>
      <c r="ICL842" s="14"/>
      <c r="ICM842" s="14"/>
      <c r="ICN842" s="14"/>
      <c r="ICO842" s="14"/>
      <c r="ICP842" s="14"/>
      <c r="ICQ842" s="14"/>
      <c r="ICR842" s="14"/>
      <c r="ICS842" s="14"/>
      <c r="ICT842" s="14"/>
      <c r="ICU842" s="14"/>
      <c r="ICV842" s="14"/>
      <c r="ICW842" s="14"/>
      <c r="ICX842" s="14"/>
      <c r="ICY842" s="14"/>
      <c r="ICZ842" s="14"/>
      <c r="IDA842" s="14"/>
      <c r="IDB842" s="14"/>
      <c r="IDC842" s="14"/>
      <c r="IDD842" s="14"/>
      <c r="IDE842" s="14"/>
      <c r="IDF842" s="14"/>
      <c r="IDG842" s="14"/>
      <c r="IDH842" s="14"/>
      <c r="IDI842" s="14"/>
      <c r="IDJ842" s="14"/>
      <c r="IDK842" s="14"/>
      <c r="IDL842" s="14"/>
      <c r="IDM842" s="14"/>
      <c r="IDN842" s="14"/>
      <c r="IDO842" s="14"/>
      <c r="IDP842" s="14"/>
      <c r="IDQ842" s="14"/>
      <c r="IDR842" s="14"/>
      <c r="IDS842" s="14"/>
      <c r="IDT842" s="14"/>
      <c r="IDU842" s="14"/>
      <c r="IDV842" s="14"/>
      <c r="IDW842" s="14"/>
      <c r="IDX842" s="14"/>
      <c r="IDY842" s="14"/>
      <c r="IDZ842" s="14"/>
      <c r="IEA842" s="14"/>
      <c r="IEB842" s="14"/>
      <c r="IEC842" s="14"/>
      <c r="IED842" s="14"/>
      <c r="IEE842" s="14"/>
      <c r="IEF842" s="14"/>
      <c r="IEG842" s="14"/>
      <c r="IEH842" s="14"/>
      <c r="IEI842" s="14"/>
      <c r="IEJ842" s="14"/>
      <c r="IEK842" s="14"/>
      <c r="IEL842" s="14"/>
      <c r="IEM842" s="14"/>
      <c r="IEN842" s="14"/>
      <c r="IEO842" s="14"/>
      <c r="IEP842" s="14"/>
      <c r="IEQ842" s="14"/>
      <c r="IER842" s="14"/>
      <c r="IES842" s="14"/>
      <c r="IET842" s="14"/>
      <c r="IEU842" s="14"/>
      <c r="IEV842" s="14"/>
      <c r="IEW842" s="14"/>
      <c r="IEX842" s="14"/>
      <c r="IEY842" s="14"/>
      <c r="IEZ842" s="14"/>
      <c r="IFA842" s="14"/>
      <c r="IFB842" s="14"/>
      <c r="IFC842" s="14"/>
      <c r="IFD842" s="14"/>
      <c r="IFE842" s="14"/>
      <c r="IFF842" s="14"/>
      <c r="IFG842" s="14"/>
      <c r="IFH842" s="14"/>
      <c r="IFI842" s="14"/>
      <c r="IFJ842" s="14"/>
      <c r="IFK842" s="14"/>
      <c r="IFL842" s="14"/>
      <c r="IFM842" s="14"/>
      <c r="IFN842" s="14"/>
      <c r="IFO842" s="14"/>
      <c r="IFP842" s="14"/>
      <c r="IFQ842" s="14"/>
      <c r="IFR842" s="14"/>
      <c r="IFS842" s="14"/>
      <c r="IFT842" s="14"/>
      <c r="IFU842" s="14"/>
      <c r="IFV842" s="14"/>
      <c r="IFW842" s="14"/>
      <c r="IFX842" s="14"/>
      <c r="IFY842" s="14"/>
      <c r="IFZ842" s="14"/>
      <c r="IGA842" s="14"/>
      <c r="IGB842" s="14"/>
      <c r="IGC842" s="14"/>
      <c r="IGD842" s="14"/>
      <c r="IGE842" s="14"/>
      <c r="IGF842" s="14"/>
      <c r="IGG842" s="14"/>
      <c r="IGH842" s="14"/>
      <c r="IGI842" s="14"/>
      <c r="IGJ842" s="14"/>
      <c r="IGK842" s="14"/>
      <c r="IGL842" s="14"/>
      <c r="IGM842" s="14"/>
      <c r="IGN842" s="14"/>
      <c r="IGO842" s="14"/>
      <c r="IGP842" s="14"/>
      <c r="IGQ842" s="14"/>
      <c r="IGR842" s="14"/>
      <c r="IGS842" s="14"/>
      <c r="IGT842" s="14"/>
      <c r="IGU842" s="14"/>
      <c r="IGV842" s="14"/>
      <c r="IGW842" s="14"/>
      <c r="IGX842" s="14"/>
      <c r="IGY842" s="14"/>
      <c r="IGZ842" s="14"/>
      <c r="IHA842" s="14"/>
      <c r="IHB842" s="14"/>
      <c r="IHC842" s="14"/>
      <c r="IHD842" s="14"/>
      <c r="IHE842" s="14"/>
      <c r="IHF842" s="14"/>
      <c r="IHG842" s="14"/>
      <c r="IHH842" s="14"/>
      <c r="IHI842" s="14"/>
      <c r="IHJ842" s="14"/>
      <c r="IHK842" s="14"/>
      <c r="IHL842" s="14"/>
      <c r="IHM842" s="14"/>
      <c r="IHN842" s="14"/>
      <c r="IHO842" s="14"/>
      <c r="IHP842" s="14"/>
      <c r="IHQ842" s="14"/>
      <c r="IHR842" s="14"/>
      <c r="IHS842" s="14"/>
      <c r="IHT842" s="14"/>
      <c r="IHU842" s="14"/>
      <c r="IHV842" s="14"/>
      <c r="IHW842" s="14"/>
      <c r="IHX842" s="14"/>
      <c r="IHY842" s="14"/>
      <c r="IHZ842" s="14"/>
      <c r="IIA842" s="14"/>
      <c r="IIB842" s="14"/>
      <c r="IIC842" s="14"/>
      <c r="IID842" s="14"/>
      <c r="IIE842" s="14"/>
      <c r="IIF842" s="14"/>
      <c r="IIG842" s="14"/>
      <c r="IIH842" s="14"/>
      <c r="III842" s="14"/>
      <c r="IIJ842" s="14"/>
      <c r="IIK842" s="14"/>
      <c r="IIL842" s="14"/>
      <c r="IIM842" s="14"/>
      <c r="IIN842" s="14"/>
      <c r="IIO842" s="14"/>
      <c r="IIP842" s="14"/>
      <c r="IIQ842" s="14"/>
      <c r="IIR842" s="14"/>
      <c r="IIS842" s="14"/>
      <c r="IIT842" s="14"/>
      <c r="IIU842" s="14"/>
      <c r="IIV842" s="14"/>
      <c r="IIW842" s="14"/>
      <c r="IIX842" s="14"/>
      <c r="IIY842" s="14"/>
      <c r="IIZ842" s="14"/>
      <c r="IJA842" s="14"/>
      <c r="IJB842" s="14"/>
      <c r="IJC842" s="14"/>
      <c r="IJD842" s="14"/>
      <c r="IJE842" s="14"/>
      <c r="IJF842" s="14"/>
      <c r="IJG842" s="14"/>
      <c r="IJH842" s="14"/>
      <c r="IJI842" s="14"/>
      <c r="IJJ842" s="14"/>
      <c r="IJK842" s="14"/>
      <c r="IJL842" s="14"/>
      <c r="IJM842" s="14"/>
      <c r="IJN842" s="14"/>
      <c r="IJO842" s="14"/>
      <c r="IJP842" s="14"/>
      <c r="IJQ842" s="14"/>
      <c r="IJR842" s="14"/>
      <c r="IJS842" s="14"/>
      <c r="IJT842" s="14"/>
      <c r="IJU842" s="14"/>
      <c r="IJV842" s="14"/>
      <c r="IJW842" s="14"/>
      <c r="IJX842" s="14"/>
      <c r="IJY842" s="14"/>
      <c r="IJZ842" s="14"/>
      <c r="IKA842" s="14"/>
      <c r="IKB842" s="14"/>
      <c r="IKC842" s="14"/>
      <c r="IKD842" s="14"/>
      <c r="IKE842" s="14"/>
      <c r="IKF842" s="14"/>
      <c r="IKG842" s="14"/>
      <c r="IKH842" s="14"/>
      <c r="IKI842" s="14"/>
      <c r="IKJ842" s="14"/>
      <c r="IKK842" s="14"/>
      <c r="IKL842" s="14"/>
      <c r="IKM842" s="14"/>
      <c r="IKN842" s="14"/>
      <c r="IKO842" s="14"/>
      <c r="IKP842" s="14"/>
      <c r="IKQ842" s="14"/>
      <c r="IKR842" s="14"/>
      <c r="IKS842" s="14"/>
      <c r="IKT842" s="14"/>
      <c r="IKU842" s="14"/>
      <c r="IKV842" s="14"/>
      <c r="IKW842" s="14"/>
      <c r="IKX842" s="14"/>
      <c r="IKY842" s="14"/>
      <c r="IKZ842" s="14"/>
      <c r="ILA842" s="14"/>
      <c r="ILB842" s="14"/>
      <c r="ILC842" s="14"/>
      <c r="ILD842" s="14"/>
      <c r="ILE842" s="14"/>
      <c r="ILF842" s="14"/>
      <c r="ILG842" s="14"/>
      <c r="ILH842" s="14"/>
      <c r="ILI842" s="14"/>
      <c r="ILJ842" s="14"/>
      <c r="ILK842" s="14"/>
      <c r="ILL842" s="14"/>
      <c r="ILM842" s="14"/>
      <c r="ILN842" s="14"/>
      <c r="ILO842" s="14"/>
      <c r="ILP842" s="14"/>
      <c r="ILQ842" s="14"/>
      <c r="ILR842" s="14"/>
      <c r="ILS842" s="14"/>
      <c r="ILT842" s="14"/>
      <c r="ILU842" s="14"/>
      <c r="ILV842" s="14"/>
      <c r="ILW842" s="14"/>
      <c r="ILX842" s="14"/>
      <c r="ILY842" s="14"/>
      <c r="ILZ842" s="14"/>
      <c r="IMA842" s="14"/>
      <c r="IMB842" s="14"/>
      <c r="IMC842" s="14"/>
      <c r="IMD842" s="14"/>
      <c r="IME842" s="14"/>
      <c r="IMF842" s="14"/>
      <c r="IMG842" s="14"/>
      <c r="IMH842" s="14"/>
      <c r="IMI842" s="14"/>
      <c r="IMJ842" s="14"/>
      <c r="IMK842" s="14"/>
      <c r="IML842" s="14"/>
      <c r="IMM842" s="14"/>
      <c r="IMN842" s="14"/>
      <c r="IMO842" s="14"/>
      <c r="IMP842" s="14"/>
      <c r="IMQ842" s="14"/>
      <c r="IMR842" s="14"/>
      <c r="IMS842" s="14"/>
      <c r="IMT842" s="14"/>
      <c r="IMU842" s="14"/>
      <c r="IMV842" s="14"/>
      <c r="IMW842" s="14"/>
      <c r="IMX842" s="14"/>
      <c r="IMY842" s="14"/>
      <c r="IMZ842" s="14"/>
      <c r="INA842" s="14"/>
      <c r="INB842" s="14"/>
      <c r="INC842" s="14"/>
      <c r="IND842" s="14"/>
      <c r="INE842" s="14"/>
      <c r="INF842" s="14"/>
      <c r="ING842" s="14"/>
      <c r="INH842" s="14"/>
      <c r="INI842" s="14"/>
      <c r="INJ842" s="14"/>
      <c r="INK842" s="14"/>
      <c r="INL842" s="14"/>
      <c r="INM842" s="14"/>
      <c r="INN842" s="14"/>
      <c r="INO842" s="14"/>
      <c r="INP842" s="14"/>
      <c r="INQ842" s="14"/>
      <c r="INR842" s="14"/>
      <c r="INS842" s="14"/>
      <c r="INT842" s="14"/>
      <c r="INU842" s="14"/>
      <c r="INV842" s="14"/>
      <c r="INW842" s="14"/>
      <c r="INX842" s="14"/>
      <c r="INY842" s="14"/>
      <c r="INZ842" s="14"/>
      <c r="IOA842" s="14"/>
      <c r="IOB842" s="14"/>
      <c r="IOC842" s="14"/>
      <c r="IOD842" s="14"/>
      <c r="IOE842" s="14"/>
      <c r="IOF842" s="14"/>
      <c r="IOG842" s="14"/>
      <c r="IOH842" s="14"/>
      <c r="IOI842" s="14"/>
      <c r="IOJ842" s="14"/>
      <c r="IOK842" s="14"/>
      <c r="IOL842" s="14"/>
      <c r="IOM842" s="14"/>
      <c r="ION842" s="14"/>
      <c r="IOO842" s="14"/>
      <c r="IOP842" s="14"/>
      <c r="IOQ842" s="14"/>
      <c r="IOR842" s="14"/>
      <c r="IOS842" s="14"/>
      <c r="IOT842" s="14"/>
      <c r="IOU842" s="14"/>
      <c r="IOV842" s="14"/>
      <c r="IOW842" s="14"/>
      <c r="IOX842" s="14"/>
      <c r="IOY842" s="14"/>
      <c r="IOZ842" s="14"/>
      <c r="IPA842" s="14"/>
      <c r="IPB842" s="14"/>
      <c r="IPC842" s="14"/>
      <c r="IPD842" s="14"/>
      <c r="IPE842" s="14"/>
      <c r="IPF842" s="14"/>
      <c r="IPG842" s="14"/>
      <c r="IPH842" s="14"/>
      <c r="IPI842" s="14"/>
      <c r="IPJ842" s="14"/>
      <c r="IPK842" s="14"/>
      <c r="IPL842" s="14"/>
      <c r="IPM842" s="14"/>
      <c r="IPN842" s="14"/>
      <c r="IPO842" s="14"/>
      <c r="IPP842" s="14"/>
      <c r="IPQ842" s="14"/>
      <c r="IPR842" s="14"/>
      <c r="IPS842" s="14"/>
      <c r="IPT842" s="14"/>
      <c r="IPU842" s="14"/>
      <c r="IPV842" s="14"/>
      <c r="IPW842" s="14"/>
      <c r="IPX842" s="14"/>
      <c r="IPY842" s="14"/>
      <c r="IPZ842" s="14"/>
      <c r="IQA842" s="14"/>
      <c r="IQB842" s="14"/>
      <c r="IQC842" s="14"/>
      <c r="IQD842" s="14"/>
      <c r="IQE842" s="14"/>
      <c r="IQF842" s="14"/>
      <c r="IQG842" s="14"/>
      <c r="IQH842" s="14"/>
      <c r="IQI842" s="14"/>
      <c r="IQJ842" s="14"/>
      <c r="IQK842" s="14"/>
      <c r="IQL842" s="14"/>
      <c r="IQM842" s="14"/>
      <c r="IQN842" s="14"/>
      <c r="IQO842" s="14"/>
      <c r="IQP842" s="14"/>
      <c r="IQQ842" s="14"/>
      <c r="IQR842" s="14"/>
      <c r="IQS842" s="14"/>
      <c r="IQT842" s="14"/>
      <c r="IQU842" s="14"/>
      <c r="IQV842" s="14"/>
      <c r="IQW842" s="14"/>
      <c r="IQX842" s="14"/>
      <c r="IQY842" s="14"/>
      <c r="IQZ842" s="14"/>
      <c r="IRA842" s="14"/>
      <c r="IRB842" s="14"/>
      <c r="IRC842" s="14"/>
      <c r="IRD842" s="14"/>
      <c r="IRE842" s="14"/>
      <c r="IRF842" s="14"/>
      <c r="IRG842" s="14"/>
      <c r="IRH842" s="14"/>
      <c r="IRI842" s="14"/>
      <c r="IRJ842" s="14"/>
      <c r="IRK842" s="14"/>
      <c r="IRL842" s="14"/>
      <c r="IRM842" s="14"/>
      <c r="IRN842" s="14"/>
      <c r="IRO842" s="14"/>
      <c r="IRP842" s="14"/>
      <c r="IRQ842" s="14"/>
      <c r="IRR842" s="14"/>
      <c r="IRS842" s="14"/>
      <c r="IRT842" s="14"/>
      <c r="IRU842" s="14"/>
      <c r="IRV842" s="14"/>
      <c r="IRW842" s="14"/>
      <c r="IRX842" s="14"/>
      <c r="IRY842" s="14"/>
      <c r="IRZ842" s="14"/>
      <c r="ISA842" s="14"/>
      <c r="ISB842" s="14"/>
      <c r="ISC842" s="14"/>
      <c r="ISD842" s="14"/>
      <c r="ISE842" s="14"/>
      <c r="ISF842" s="14"/>
      <c r="ISG842" s="14"/>
      <c r="ISH842" s="14"/>
      <c r="ISI842" s="14"/>
      <c r="ISJ842" s="14"/>
      <c r="ISK842" s="14"/>
      <c r="ISL842" s="14"/>
      <c r="ISM842" s="14"/>
      <c r="ISN842" s="14"/>
      <c r="ISO842" s="14"/>
      <c r="ISP842" s="14"/>
      <c r="ISQ842" s="14"/>
      <c r="ISR842" s="14"/>
      <c r="ISS842" s="14"/>
      <c r="IST842" s="14"/>
      <c r="ISU842" s="14"/>
      <c r="ISV842" s="14"/>
      <c r="ISW842" s="14"/>
      <c r="ISX842" s="14"/>
      <c r="ISY842" s="14"/>
      <c r="ISZ842" s="14"/>
      <c r="ITA842" s="14"/>
      <c r="ITB842" s="14"/>
      <c r="ITC842" s="14"/>
      <c r="ITD842" s="14"/>
      <c r="ITE842" s="14"/>
      <c r="ITF842" s="14"/>
      <c r="ITG842" s="14"/>
      <c r="ITH842" s="14"/>
      <c r="ITI842" s="14"/>
      <c r="ITJ842" s="14"/>
      <c r="ITK842" s="14"/>
      <c r="ITL842" s="14"/>
      <c r="ITM842" s="14"/>
      <c r="ITN842" s="14"/>
      <c r="ITO842" s="14"/>
      <c r="ITP842" s="14"/>
      <c r="ITQ842" s="14"/>
      <c r="ITR842" s="14"/>
      <c r="ITS842" s="14"/>
      <c r="ITT842" s="14"/>
      <c r="ITU842" s="14"/>
      <c r="ITV842" s="14"/>
      <c r="ITW842" s="14"/>
      <c r="ITX842" s="14"/>
      <c r="ITY842" s="14"/>
      <c r="ITZ842" s="14"/>
      <c r="IUA842" s="14"/>
      <c r="IUB842" s="14"/>
      <c r="IUC842" s="14"/>
      <c r="IUD842" s="14"/>
      <c r="IUE842" s="14"/>
      <c r="IUF842" s="14"/>
      <c r="IUG842" s="14"/>
      <c r="IUH842" s="14"/>
      <c r="IUI842" s="14"/>
      <c r="IUJ842" s="14"/>
      <c r="IUK842" s="14"/>
      <c r="IUL842" s="14"/>
      <c r="IUM842" s="14"/>
      <c r="IUN842" s="14"/>
      <c r="IUO842" s="14"/>
      <c r="IUP842" s="14"/>
      <c r="IUQ842" s="14"/>
      <c r="IUR842" s="14"/>
      <c r="IUS842" s="14"/>
      <c r="IUT842" s="14"/>
      <c r="IUU842" s="14"/>
      <c r="IUV842" s="14"/>
      <c r="IUW842" s="14"/>
      <c r="IUX842" s="14"/>
      <c r="IUY842" s="14"/>
      <c r="IUZ842" s="14"/>
      <c r="IVA842" s="14"/>
      <c r="IVB842" s="14"/>
      <c r="IVC842" s="14"/>
      <c r="IVD842" s="14"/>
      <c r="IVE842" s="14"/>
      <c r="IVF842" s="14"/>
      <c r="IVG842" s="14"/>
      <c r="IVH842" s="14"/>
      <c r="IVI842" s="14"/>
      <c r="IVJ842" s="14"/>
      <c r="IVK842" s="14"/>
      <c r="IVL842" s="14"/>
      <c r="IVM842" s="14"/>
      <c r="IVN842" s="14"/>
      <c r="IVO842" s="14"/>
      <c r="IVP842" s="14"/>
      <c r="IVQ842" s="14"/>
      <c r="IVR842" s="14"/>
      <c r="IVS842" s="14"/>
      <c r="IVT842" s="14"/>
      <c r="IVU842" s="14"/>
      <c r="IVV842" s="14"/>
      <c r="IVW842" s="14"/>
      <c r="IVX842" s="14"/>
      <c r="IVY842" s="14"/>
      <c r="IVZ842" s="14"/>
      <c r="IWA842" s="14"/>
      <c r="IWB842" s="14"/>
      <c r="IWC842" s="14"/>
      <c r="IWD842" s="14"/>
      <c r="IWE842" s="14"/>
      <c r="IWF842" s="14"/>
      <c r="IWG842" s="14"/>
      <c r="IWH842" s="14"/>
      <c r="IWI842" s="14"/>
      <c r="IWJ842" s="14"/>
      <c r="IWK842" s="14"/>
      <c r="IWL842" s="14"/>
      <c r="IWM842" s="14"/>
      <c r="IWN842" s="14"/>
      <c r="IWO842" s="14"/>
      <c r="IWP842" s="14"/>
      <c r="IWQ842" s="14"/>
      <c r="IWR842" s="14"/>
      <c r="IWS842" s="14"/>
      <c r="IWT842" s="14"/>
      <c r="IWU842" s="14"/>
      <c r="IWV842" s="14"/>
      <c r="IWW842" s="14"/>
      <c r="IWX842" s="14"/>
      <c r="IWY842" s="14"/>
      <c r="IWZ842" s="14"/>
      <c r="IXA842" s="14"/>
      <c r="IXB842" s="14"/>
      <c r="IXC842" s="14"/>
      <c r="IXD842" s="14"/>
      <c r="IXE842" s="14"/>
      <c r="IXF842" s="14"/>
      <c r="IXG842" s="14"/>
      <c r="IXH842" s="14"/>
      <c r="IXI842" s="14"/>
      <c r="IXJ842" s="14"/>
      <c r="IXK842" s="14"/>
      <c r="IXL842" s="14"/>
      <c r="IXM842" s="14"/>
      <c r="IXN842" s="14"/>
      <c r="IXO842" s="14"/>
      <c r="IXP842" s="14"/>
      <c r="IXQ842" s="14"/>
      <c r="IXR842" s="14"/>
      <c r="IXS842" s="14"/>
      <c r="IXT842" s="14"/>
      <c r="IXU842" s="14"/>
      <c r="IXV842" s="14"/>
      <c r="IXW842" s="14"/>
      <c r="IXX842" s="14"/>
      <c r="IXY842" s="14"/>
      <c r="IXZ842" s="14"/>
      <c r="IYA842" s="14"/>
      <c r="IYB842" s="14"/>
      <c r="IYC842" s="14"/>
      <c r="IYD842" s="14"/>
      <c r="IYE842" s="14"/>
      <c r="IYF842" s="14"/>
      <c r="IYG842" s="14"/>
      <c r="IYH842" s="14"/>
      <c r="IYI842" s="14"/>
      <c r="IYJ842" s="14"/>
      <c r="IYK842" s="14"/>
      <c r="IYL842" s="14"/>
      <c r="IYM842" s="14"/>
      <c r="IYN842" s="14"/>
      <c r="IYO842" s="14"/>
      <c r="IYP842" s="14"/>
      <c r="IYQ842" s="14"/>
      <c r="IYR842" s="14"/>
      <c r="IYS842" s="14"/>
      <c r="IYT842" s="14"/>
      <c r="IYU842" s="14"/>
      <c r="IYV842" s="14"/>
      <c r="IYW842" s="14"/>
      <c r="IYX842" s="14"/>
      <c r="IYY842" s="14"/>
      <c r="IYZ842" s="14"/>
      <c r="IZA842" s="14"/>
      <c r="IZB842" s="14"/>
      <c r="IZC842" s="14"/>
      <c r="IZD842" s="14"/>
      <c r="IZE842" s="14"/>
      <c r="IZF842" s="14"/>
      <c r="IZG842" s="14"/>
      <c r="IZH842" s="14"/>
      <c r="IZI842" s="14"/>
      <c r="IZJ842" s="14"/>
      <c r="IZK842" s="14"/>
      <c r="IZL842" s="14"/>
      <c r="IZM842" s="14"/>
      <c r="IZN842" s="14"/>
      <c r="IZO842" s="14"/>
      <c r="IZP842" s="14"/>
      <c r="IZQ842" s="14"/>
      <c r="IZR842" s="14"/>
      <c r="IZS842" s="14"/>
      <c r="IZT842" s="14"/>
      <c r="IZU842" s="14"/>
      <c r="IZV842" s="14"/>
      <c r="IZW842" s="14"/>
      <c r="IZX842" s="14"/>
      <c r="IZY842" s="14"/>
      <c r="IZZ842" s="14"/>
      <c r="JAA842" s="14"/>
      <c r="JAB842" s="14"/>
      <c r="JAC842" s="14"/>
      <c r="JAD842" s="14"/>
      <c r="JAE842" s="14"/>
      <c r="JAF842" s="14"/>
      <c r="JAG842" s="14"/>
      <c r="JAH842" s="14"/>
      <c r="JAI842" s="14"/>
      <c r="JAJ842" s="14"/>
      <c r="JAK842" s="14"/>
      <c r="JAL842" s="14"/>
      <c r="JAM842" s="14"/>
      <c r="JAN842" s="14"/>
      <c r="JAO842" s="14"/>
      <c r="JAP842" s="14"/>
      <c r="JAQ842" s="14"/>
      <c r="JAR842" s="14"/>
      <c r="JAS842" s="14"/>
      <c r="JAT842" s="14"/>
      <c r="JAU842" s="14"/>
      <c r="JAV842" s="14"/>
      <c r="JAW842" s="14"/>
      <c r="JAX842" s="14"/>
      <c r="JAY842" s="14"/>
      <c r="JAZ842" s="14"/>
      <c r="JBA842" s="14"/>
      <c r="JBB842" s="14"/>
      <c r="JBC842" s="14"/>
      <c r="JBD842" s="14"/>
      <c r="JBE842" s="14"/>
      <c r="JBF842" s="14"/>
      <c r="JBG842" s="14"/>
      <c r="JBH842" s="14"/>
      <c r="JBI842" s="14"/>
      <c r="JBJ842" s="14"/>
      <c r="JBK842" s="14"/>
      <c r="JBL842" s="14"/>
      <c r="JBM842" s="14"/>
      <c r="JBN842" s="14"/>
      <c r="JBO842" s="14"/>
      <c r="JBP842" s="14"/>
      <c r="JBQ842" s="14"/>
      <c r="JBR842" s="14"/>
      <c r="JBS842" s="14"/>
      <c r="JBT842" s="14"/>
      <c r="JBU842" s="14"/>
      <c r="JBV842" s="14"/>
      <c r="JBW842" s="14"/>
      <c r="JBX842" s="14"/>
      <c r="JBY842" s="14"/>
      <c r="JBZ842" s="14"/>
      <c r="JCA842" s="14"/>
      <c r="JCB842" s="14"/>
      <c r="JCC842" s="14"/>
      <c r="JCD842" s="14"/>
      <c r="JCE842" s="14"/>
      <c r="JCF842" s="14"/>
      <c r="JCG842" s="14"/>
      <c r="JCH842" s="14"/>
      <c r="JCI842" s="14"/>
      <c r="JCJ842" s="14"/>
      <c r="JCK842" s="14"/>
      <c r="JCL842" s="14"/>
      <c r="JCM842" s="14"/>
      <c r="JCN842" s="14"/>
      <c r="JCO842" s="14"/>
      <c r="JCP842" s="14"/>
      <c r="JCQ842" s="14"/>
      <c r="JCR842" s="14"/>
      <c r="JCS842" s="14"/>
      <c r="JCT842" s="14"/>
      <c r="JCU842" s="14"/>
      <c r="JCV842" s="14"/>
      <c r="JCW842" s="14"/>
      <c r="JCX842" s="14"/>
      <c r="JCY842" s="14"/>
      <c r="JCZ842" s="14"/>
      <c r="JDA842" s="14"/>
      <c r="JDB842" s="14"/>
      <c r="JDC842" s="14"/>
      <c r="JDD842" s="14"/>
      <c r="JDE842" s="14"/>
      <c r="JDF842" s="14"/>
      <c r="JDG842" s="14"/>
      <c r="JDH842" s="14"/>
      <c r="JDI842" s="14"/>
      <c r="JDJ842" s="14"/>
      <c r="JDK842" s="14"/>
      <c r="JDL842" s="14"/>
      <c r="JDM842" s="14"/>
      <c r="JDN842" s="14"/>
      <c r="JDO842" s="14"/>
      <c r="JDP842" s="14"/>
      <c r="JDQ842" s="14"/>
      <c r="JDR842" s="14"/>
      <c r="JDS842" s="14"/>
      <c r="JDT842" s="14"/>
      <c r="JDU842" s="14"/>
      <c r="JDV842" s="14"/>
      <c r="JDW842" s="14"/>
      <c r="JDX842" s="14"/>
      <c r="JDY842" s="14"/>
      <c r="JDZ842" s="14"/>
      <c r="JEA842" s="14"/>
      <c r="JEB842" s="14"/>
      <c r="JEC842" s="14"/>
      <c r="JED842" s="14"/>
      <c r="JEE842" s="14"/>
      <c r="JEF842" s="14"/>
      <c r="JEG842" s="14"/>
      <c r="JEH842" s="14"/>
      <c r="JEI842" s="14"/>
      <c r="JEJ842" s="14"/>
      <c r="JEK842" s="14"/>
      <c r="JEL842" s="14"/>
      <c r="JEM842" s="14"/>
      <c r="JEN842" s="14"/>
      <c r="JEO842" s="14"/>
      <c r="JEP842" s="14"/>
      <c r="JEQ842" s="14"/>
      <c r="JER842" s="14"/>
      <c r="JES842" s="14"/>
      <c r="JET842" s="14"/>
      <c r="JEU842" s="14"/>
      <c r="JEV842" s="14"/>
      <c r="JEW842" s="14"/>
      <c r="JEX842" s="14"/>
      <c r="JEY842" s="14"/>
      <c r="JEZ842" s="14"/>
      <c r="JFA842" s="14"/>
      <c r="JFB842" s="14"/>
      <c r="JFC842" s="14"/>
      <c r="JFD842" s="14"/>
      <c r="JFE842" s="14"/>
      <c r="JFF842" s="14"/>
      <c r="JFG842" s="14"/>
      <c r="JFH842" s="14"/>
      <c r="JFI842" s="14"/>
      <c r="JFJ842" s="14"/>
      <c r="JFK842" s="14"/>
      <c r="JFL842" s="14"/>
      <c r="JFM842" s="14"/>
      <c r="JFN842" s="14"/>
      <c r="JFO842" s="14"/>
      <c r="JFP842" s="14"/>
      <c r="JFQ842" s="14"/>
      <c r="JFR842" s="14"/>
      <c r="JFS842" s="14"/>
      <c r="JFT842" s="14"/>
      <c r="JFU842" s="14"/>
      <c r="JFV842" s="14"/>
      <c r="JFW842" s="14"/>
      <c r="JFX842" s="14"/>
      <c r="JFY842" s="14"/>
      <c r="JFZ842" s="14"/>
      <c r="JGA842" s="14"/>
      <c r="JGB842" s="14"/>
      <c r="JGC842" s="14"/>
      <c r="JGD842" s="14"/>
      <c r="JGE842" s="14"/>
      <c r="JGF842" s="14"/>
      <c r="JGG842" s="14"/>
      <c r="JGH842" s="14"/>
      <c r="JGI842" s="14"/>
      <c r="JGJ842" s="14"/>
      <c r="JGK842" s="14"/>
      <c r="JGL842" s="14"/>
      <c r="JGM842" s="14"/>
      <c r="JGN842" s="14"/>
      <c r="JGO842" s="14"/>
      <c r="JGP842" s="14"/>
      <c r="JGQ842" s="14"/>
      <c r="JGR842" s="14"/>
      <c r="JGS842" s="14"/>
      <c r="JGT842" s="14"/>
      <c r="JGU842" s="14"/>
      <c r="JGV842" s="14"/>
      <c r="JGW842" s="14"/>
      <c r="JGX842" s="14"/>
      <c r="JGY842" s="14"/>
      <c r="JGZ842" s="14"/>
      <c r="JHA842" s="14"/>
      <c r="JHB842" s="14"/>
      <c r="JHC842" s="14"/>
      <c r="JHD842" s="14"/>
      <c r="JHE842" s="14"/>
      <c r="JHF842" s="14"/>
      <c r="JHG842" s="14"/>
      <c r="JHH842" s="14"/>
      <c r="JHI842" s="14"/>
      <c r="JHJ842" s="14"/>
      <c r="JHK842" s="14"/>
      <c r="JHL842" s="14"/>
      <c r="JHM842" s="14"/>
      <c r="JHN842" s="14"/>
      <c r="JHO842" s="14"/>
      <c r="JHP842" s="14"/>
      <c r="JHQ842" s="14"/>
      <c r="JHR842" s="14"/>
      <c r="JHS842" s="14"/>
      <c r="JHT842" s="14"/>
      <c r="JHU842" s="14"/>
      <c r="JHV842" s="14"/>
      <c r="JHW842" s="14"/>
      <c r="JHX842" s="14"/>
      <c r="JHY842" s="14"/>
      <c r="JHZ842" s="14"/>
      <c r="JIA842" s="14"/>
      <c r="JIB842" s="14"/>
      <c r="JIC842" s="14"/>
      <c r="JID842" s="14"/>
      <c r="JIE842" s="14"/>
      <c r="JIF842" s="14"/>
      <c r="JIG842" s="14"/>
      <c r="JIH842" s="14"/>
      <c r="JII842" s="14"/>
      <c r="JIJ842" s="14"/>
      <c r="JIK842" s="14"/>
      <c r="JIL842" s="14"/>
      <c r="JIM842" s="14"/>
      <c r="JIN842" s="14"/>
      <c r="JIO842" s="14"/>
      <c r="JIP842" s="14"/>
      <c r="JIQ842" s="14"/>
      <c r="JIR842" s="14"/>
      <c r="JIS842" s="14"/>
      <c r="JIT842" s="14"/>
      <c r="JIU842" s="14"/>
      <c r="JIV842" s="14"/>
      <c r="JIW842" s="14"/>
      <c r="JIX842" s="14"/>
      <c r="JIY842" s="14"/>
      <c r="JIZ842" s="14"/>
      <c r="JJA842" s="14"/>
      <c r="JJB842" s="14"/>
      <c r="JJC842" s="14"/>
      <c r="JJD842" s="14"/>
      <c r="JJE842" s="14"/>
      <c r="JJF842" s="14"/>
      <c r="JJG842" s="14"/>
      <c r="JJH842" s="14"/>
      <c r="JJI842" s="14"/>
      <c r="JJJ842" s="14"/>
      <c r="JJK842" s="14"/>
      <c r="JJL842" s="14"/>
      <c r="JJM842" s="14"/>
      <c r="JJN842" s="14"/>
      <c r="JJO842" s="14"/>
      <c r="JJP842" s="14"/>
      <c r="JJQ842" s="14"/>
      <c r="JJR842" s="14"/>
      <c r="JJS842" s="14"/>
      <c r="JJT842" s="14"/>
      <c r="JJU842" s="14"/>
      <c r="JJV842" s="14"/>
      <c r="JJW842" s="14"/>
      <c r="JJX842" s="14"/>
      <c r="JJY842" s="14"/>
      <c r="JJZ842" s="14"/>
      <c r="JKA842" s="14"/>
      <c r="JKB842" s="14"/>
      <c r="JKC842" s="14"/>
      <c r="JKD842" s="14"/>
      <c r="JKE842" s="14"/>
      <c r="JKF842" s="14"/>
      <c r="JKG842" s="14"/>
      <c r="JKH842" s="14"/>
      <c r="JKI842" s="14"/>
      <c r="JKJ842" s="14"/>
      <c r="JKK842" s="14"/>
      <c r="JKL842" s="14"/>
      <c r="JKM842" s="14"/>
      <c r="JKN842" s="14"/>
      <c r="JKO842" s="14"/>
      <c r="JKP842" s="14"/>
      <c r="JKQ842" s="14"/>
      <c r="JKR842" s="14"/>
      <c r="JKS842" s="14"/>
      <c r="JKT842" s="14"/>
      <c r="JKU842" s="14"/>
      <c r="JKV842" s="14"/>
      <c r="JKW842" s="14"/>
      <c r="JKX842" s="14"/>
      <c r="JKY842" s="14"/>
      <c r="JKZ842" s="14"/>
      <c r="JLA842" s="14"/>
      <c r="JLB842" s="14"/>
      <c r="JLC842" s="14"/>
      <c r="JLD842" s="14"/>
      <c r="JLE842" s="14"/>
      <c r="JLF842" s="14"/>
      <c r="JLG842" s="14"/>
      <c r="JLH842" s="14"/>
      <c r="JLI842" s="14"/>
      <c r="JLJ842" s="14"/>
      <c r="JLK842" s="14"/>
      <c r="JLL842" s="14"/>
      <c r="JLM842" s="14"/>
      <c r="JLN842" s="14"/>
      <c r="JLO842" s="14"/>
      <c r="JLP842" s="14"/>
      <c r="JLQ842" s="14"/>
      <c r="JLR842" s="14"/>
      <c r="JLS842" s="14"/>
      <c r="JLT842" s="14"/>
      <c r="JLU842" s="14"/>
      <c r="JLV842" s="14"/>
      <c r="JLW842" s="14"/>
      <c r="JLX842" s="14"/>
      <c r="JLY842" s="14"/>
      <c r="JLZ842" s="14"/>
      <c r="JMA842" s="14"/>
      <c r="JMB842" s="14"/>
      <c r="JMC842" s="14"/>
      <c r="JMD842" s="14"/>
      <c r="JME842" s="14"/>
      <c r="JMF842" s="14"/>
      <c r="JMG842" s="14"/>
      <c r="JMH842" s="14"/>
      <c r="JMI842" s="14"/>
      <c r="JMJ842" s="14"/>
      <c r="JMK842" s="14"/>
      <c r="JML842" s="14"/>
      <c r="JMM842" s="14"/>
      <c r="JMN842" s="14"/>
      <c r="JMO842" s="14"/>
      <c r="JMP842" s="14"/>
      <c r="JMQ842" s="14"/>
      <c r="JMR842" s="14"/>
      <c r="JMS842" s="14"/>
      <c r="JMT842" s="14"/>
      <c r="JMU842" s="14"/>
      <c r="JMV842" s="14"/>
      <c r="JMW842" s="14"/>
      <c r="JMX842" s="14"/>
      <c r="JMY842" s="14"/>
      <c r="JMZ842" s="14"/>
      <c r="JNA842" s="14"/>
      <c r="JNB842" s="14"/>
      <c r="JNC842" s="14"/>
      <c r="JND842" s="14"/>
      <c r="JNE842" s="14"/>
      <c r="JNF842" s="14"/>
      <c r="JNG842" s="14"/>
      <c r="JNH842" s="14"/>
      <c r="JNI842" s="14"/>
      <c r="JNJ842" s="14"/>
      <c r="JNK842" s="14"/>
      <c r="JNL842" s="14"/>
      <c r="JNM842" s="14"/>
      <c r="JNN842" s="14"/>
      <c r="JNO842" s="14"/>
      <c r="JNP842" s="14"/>
      <c r="JNQ842" s="14"/>
      <c r="JNR842" s="14"/>
      <c r="JNS842" s="14"/>
      <c r="JNT842" s="14"/>
      <c r="JNU842" s="14"/>
      <c r="JNV842" s="14"/>
      <c r="JNW842" s="14"/>
      <c r="JNX842" s="14"/>
      <c r="JNY842" s="14"/>
      <c r="JNZ842" s="14"/>
      <c r="JOA842" s="14"/>
      <c r="JOB842" s="14"/>
      <c r="JOC842" s="14"/>
      <c r="JOD842" s="14"/>
      <c r="JOE842" s="14"/>
      <c r="JOF842" s="14"/>
      <c r="JOG842" s="14"/>
      <c r="JOH842" s="14"/>
      <c r="JOI842" s="14"/>
      <c r="JOJ842" s="14"/>
      <c r="JOK842" s="14"/>
      <c r="JOL842" s="14"/>
      <c r="JOM842" s="14"/>
      <c r="JON842" s="14"/>
      <c r="JOO842" s="14"/>
      <c r="JOP842" s="14"/>
      <c r="JOQ842" s="14"/>
      <c r="JOR842" s="14"/>
      <c r="JOS842" s="14"/>
      <c r="JOT842" s="14"/>
      <c r="JOU842" s="14"/>
      <c r="JOV842" s="14"/>
      <c r="JOW842" s="14"/>
      <c r="JOX842" s="14"/>
      <c r="JOY842" s="14"/>
      <c r="JOZ842" s="14"/>
      <c r="JPA842" s="14"/>
      <c r="JPB842" s="14"/>
      <c r="JPC842" s="14"/>
      <c r="JPD842" s="14"/>
      <c r="JPE842" s="14"/>
      <c r="JPF842" s="14"/>
      <c r="JPG842" s="14"/>
      <c r="JPH842" s="14"/>
      <c r="JPI842" s="14"/>
      <c r="JPJ842" s="14"/>
      <c r="JPK842" s="14"/>
      <c r="JPL842" s="14"/>
      <c r="JPM842" s="14"/>
      <c r="JPN842" s="14"/>
      <c r="JPO842" s="14"/>
      <c r="JPP842" s="14"/>
      <c r="JPQ842" s="14"/>
      <c r="JPR842" s="14"/>
      <c r="JPS842" s="14"/>
      <c r="JPT842" s="14"/>
      <c r="JPU842" s="14"/>
      <c r="JPV842" s="14"/>
      <c r="JPW842" s="14"/>
      <c r="JPX842" s="14"/>
      <c r="JPY842" s="14"/>
      <c r="JPZ842" s="14"/>
      <c r="JQA842" s="14"/>
      <c r="JQB842" s="14"/>
      <c r="JQC842" s="14"/>
      <c r="JQD842" s="14"/>
      <c r="JQE842" s="14"/>
      <c r="JQF842" s="14"/>
      <c r="JQG842" s="14"/>
      <c r="JQH842" s="14"/>
      <c r="JQI842" s="14"/>
      <c r="JQJ842" s="14"/>
      <c r="JQK842" s="14"/>
      <c r="JQL842" s="14"/>
      <c r="JQM842" s="14"/>
      <c r="JQN842" s="14"/>
      <c r="JQO842" s="14"/>
      <c r="JQP842" s="14"/>
      <c r="JQQ842" s="14"/>
      <c r="JQR842" s="14"/>
      <c r="JQS842" s="14"/>
      <c r="JQT842" s="14"/>
      <c r="JQU842" s="14"/>
      <c r="JQV842" s="14"/>
      <c r="JQW842" s="14"/>
      <c r="JQX842" s="14"/>
      <c r="JQY842" s="14"/>
      <c r="JQZ842" s="14"/>
      <c r="JRA842" s="14"/>
      <c r="JRB842" s="14"/>
      <c r="JRC842" s="14"/>
      <c r="JRD842" s="14"/>
      <c r="JRE842" s="14"/>
      <c r="JRF842" s="14"/>
      <c r="JRG842" s="14"/>
      <c r="JRH842" s="14"/>
      <c r="JRI842" s="14"/>
      <c r="JRJ842" s="14"/>
      <c r="JRK842" s="14"/>
      <c r="JRL842" s="14"/>
      <c r="JRM842" s="14"/>
      <c r="JRN842" s="14"/>
      <c r="JRO842" s="14"/>
      <c r="JRP842" s="14"/>
      <c r="JRQ842" s="14"/>
      <c r="JRR842" s="14"/>
      <c r="JRS842" s="14"/>
      <c r="JRT842" s="14"/>
      <c r="JRU842" s="14"/>
      <c r="JRV842" s="14"/>
      <c r="JRW842" s="14"/>
      <c r="JRX842" s="14"/>
      <c r="JRY842" s="14"/>
      <c r="JRZ842" s="14"/>
      <c r="JSA842" s="14"/>
      <c r="JSB842" s="14"/>
      <c r="JSC842" s="14"/>
      <c r="JSD842" s="14"/>
      <c r="JSE842" s="14"/>
      <c r="JSF842" s="14"/>
      <c r="JSG842" s="14"/>
      <c r="JSH842" s="14"/>
      <c r="JSI842" s="14"/>
      <c r="JSJ842" s="14"/>
      <c r="JSK842" s="14"/>
      <c r="JSL842" s="14"/>
      <c r="JSM842" s="14"/>
      <c r="JSN842" s="14"/>
      <c r="JSO842" s="14"/>
      <c r="JSP842" s="14"/>
      <c r="JSQ842" s="14"/>
      <c r="JSR842" s="14"/>
      <c r="JSS842" s="14"/>
      <c r="JST842" s="14"/>
      <c r="JSU842" s="14"/>
      <c r="JSV842" s="14"/>
      <c r="JSW842" s="14"/>
      <c r="JSX842" s="14"/>
      <c r="JSY842" s="14"/>
      <c r="JSZ842" s="14"/>
      <c r="JTA842" s="14"/>
      <c r="JTB842" s="14"/>
      <c r="JTC842" s="14"/>
      <c r="JTD842" s="14"/>
      <c r="JTE842" s="14"/>
      <c r="JTF842" s="14"/>
      <c r="JTG842" s="14"/>
      <c r="JTH842" s="14"/>
      <c r="JTI842" s="14"/>
      <c r="JTJ842" s="14"/>
      <c r="JTK842" s="14"/>
      <c r="JTL842" s="14"/>
      <c r="JTM842" s="14"/>
      <c r="JTN842" s="14"/>
      <c r="JTO842" s="14"/>
      <c r="JTP842" s="14"/>
      <c r="JTQ842" s="14"/>
      <c r="JTR842" s="14"/>
      <c r="JTS842" s="14"/>
      <c r="JTT842" s="14"/>
      <c r="JTU842" s="14"/>
      <c r="JTV842" s="14"/>
      <c r="JTW842" s="14"/>
      <c r="JTX842" s="14"/>
      <c r="JTY842" s="14"/>
      <c r="JTZ842" s="14"/>
      <c r="JUA842" s="14"/>
      <c r="JUB842" s="14"/>
      <c r="JUC842" s="14"/>
      <c r="JUD842" s="14"/>
      <c r="JUE842" s="14"/>
      <c r="JUF842" s="14"/>
      <c r="JUG842" s="14"/>
      <c r="JUH842" s="14"/>
      <c r="JUI842" s="14"/>
      <c r="JUJ842" s="14"/>
      <c r="JUK842" s="14"/>
      <c r="JUL842" s="14"/>
      <c r="JUM842" s="14"/>
      <c r="JUN842" s="14"/>
      <c r="JUO842" s="14"/>
      <c r="JUP842" s="14"/>
      <c r="JUQ842" s="14"/>
      <c r="JUR842" s="14"/>
      <c r="JUS842" s="14"/>
      <c r="JUT842" s="14"/>
      <c r="JUU842" s="14"/>
      <c r="JUV842" s="14"/>
      <c r="JUW842" s="14"/>
      <c r="JUX842" s="14"/>
      <c r="JUY842" s="14"/>
      <c r="JUZ842" s="14"/>
      <c r="JVA842" s="14"/>
      <c r="JVB842" s="14"/>
      <c r="JVC842" s="14"/>
      <c r="JVD842" s="14"/>
      <c r="JVE842" s="14"/>
      <c r="JVF842" s="14"/>
      <c r="JVG842" s="14"/>
      <c r="JVH842" s="14"/>
      <c r="JVI842" s="14"/>
      <c r="JVJ842" s="14"/>
      <c r="JVK842" s="14"/>
      <c r="JVL842" s="14"/>
      <c r="JVM842" s="14"/>
      <c r="JVN842" s="14"/>
      <c r="JVO842" s="14"/>
      <c r="JVP842" s="14"/>
      <c r="JVQ842" s="14"/>
      <c r="JVR842" s="14"/>
      <c r="JVS842" s="14"/>
      <c r="JVT842" s="14"/>
      <c r="JVU842" s="14"/>
      <c r="JVV842" s="14"/>
      <c r="JVW842" s="14"/>
      <c r="JVX842" s="14"/>
      <c r="JVY842" s="14"/>
      <c r="JVZ842" s="14"/>
      <c r="JWA842" s="14"/>
      <c r="JWB842" s="14"/>
      <c r="JWC842" s="14"/>
      <c r="JWD842" s="14"/>
      <c r="JWE842" s="14"/>
      <c r="JWF842" s="14"/>
      <c r="JWG842" s="14"/>
      <c r="JWH842" s="14"/>
      <c r="JWI842" s="14"/>
      <c r="JWJ842" s="14"/>
      <c r="JWK842" s="14"/>
      <c r="JWL842" s="14"/>
      <c r="JWM842" s="14"/>
      <c r="JWN842" s="14"/>
      <c r="JWO842" s="14"/>
      <c r="JWP842" s="14"/>
      <c r="JWQ842" s="14"/>
      <c r="JWR842" s="14"/>
      <c r="JWS842" s="14"/>
      <c r="JWT842" s="14"/>
      <c r="JWU842" s="14"/>
      <c r="JWV842" s="14"/>
      <c r="JWW842" s="14"/>
      <c r="JWX842" s="14"/>
      <c r="JWY842" s="14"/>
      <c r="JWZ842" s="14"/>
      <c r="JXA842" s="14"/>
      <c r="JXB842" s="14"/>
      <c r="JXC842" s="14"/>
      <c r="JXD842" s="14"/>
      <c r="JXE842" s="14"/>
      <c r="JXF842" s="14"/>
      <c r="JXG842" s="14"/>
      <c r="JXH842" s="14"/>
      <c r="JXI842" s="14"/>
      <c r="JXJ842" s="14"/>
      <c r="JXK842" s="14"/>
      <c r="JXL842" s="14"/>
      <c r="JXM842" s="14"/>
      <c r="JXN842" s="14"/>
      <c r="JXO842" s="14"/>
      <c r="JXP842" s="14"/>
      <c r="JXQ842" s="14"/>
      <c r="JXR842" s="14"/>
      <c r="JXS842" s="14"/>
      <c r="JXT842" s="14"/>
      <c r="JXU842" s="14"/>
      <c r="JXV842" s="14"/>
      <c r="JXW842" s="14"/>
      <c r="JXX842" s="14"/>
      <c r="JXY842" s="14"/>
      <c r="JXZ842" s="14"/>
      <c r="JYA842" s="14"/>
      <c r="JYB842" s="14"/>
      <c r="JYC842" s="14"/>
      <c r="JYD842" s="14"/>
      <c r="JYE842" s="14"/>
      <c r="JYF842" s="14"/>
      <c r="JYG842" s="14"/>
      <c r="JYH842" s="14"/>
      <c r="JYI842" s="14"/>
      <c r="JYJ842" s="14"/>
      <c r="JYK842" s="14"/>
      <c r="JYL842" s="14"/>
      <c r="JYM842" s="14"/>
      <c r="JYN842" s="14"/>
      <c r="JYO842" s="14"/>
      <c r="JYP842" s="14"/>
      <c r="JYQ842" s="14"/>
      <c r="JYR842" s="14"/>
      <c r="JYS842" s="14"/>
      <c r="JYT842" s="14"/>
      <c r="JYU842" s="14"/>
      <c r="JYV842" s="14"/>
      <c r="JYW842" s="14"/>
      <c r="JYX842" s="14"/>
      <c r="JYY842" s="14"/>
      <c r="JYZ842" s="14"/>
      <c r="JZA842" s="14"/>
      <c r="JZB842" s="14"/>
      <c r="JZC842" s="14"/>
      <c r="JZD842" s="14"/>
      <c r="JZE842" s="14"/>
      <c r="JZF842" s="14"/>
      <c r="JZG842" s="14"/>
      <c r="JZH842" s="14"/>
      <c r="JZI842" s="14"/>
      <c r="JZJ842" s="14"/>
      <c r="JZK842" s="14"/>
      <c r="JZL842" s="14"/>
      <c r="JZM842" s="14"/>
      <c r="JZN842" s="14"/>
      <c r="JZO842" s="14"/>
      <c r="JZP842" s="14"/>
      <c r="JZQ842" s="14"/>
      <c r="JZR842" s="14"/>
      <c r="JZS842" s="14"/>
      <c r="JZT842" s="14"/>
      <c r="JZU842" s="14"/>
      <c r="JZV842" s="14"/>
      <c r="JZW842" s="14"/>
      <c r="JZX842" s="14"/>
      <c r="JZY842" s="14"/>
      <c r="JZZ842" s="14"/>
      <c r="KAA842" s="14"/>
      <c r="KAB842" s="14"/>
      <c r="KAC842" s="14"/>
      <c r="KAD842" s="14"/>
      <c r="KAE842" s="14"/>
      <c r="KAF842" s="14"/>
      <c r="KAG842" s="14"/>
      <c r="KAH842" s="14"/>
      <c r="KAI842" s="14"/>
      <c r="KAJ842" s="14"/>
      <c r="KAK842" s="14"/>
      <c r="KAL842" s="14"/>
      <c r="KAM842" s="14"/>
      <c r="KAN842" s="14"/>
      <c r="KAO842" s="14"/>
      <c r="KAP842" s="14"/>
      <c r="KAQ842" s="14"/>
      <c r="KAR842" s="14"/>
      <c r="KAS842" s="14"/>
      <c r="KAT842" s="14"/>
      <c r="KAU842" s="14"/>
      <c r="KAV842" s="14"/>
      <c r="KAW842" s="14"/>
      <c r="KAX842" s="14"/>
      <c r="KAY842" s="14"/>
      <c r="KAZ842" s="14"/>
      <c r="KBA842" s="14"/>
      <c r="KBB842" s="14"/>
      <c r="KBC842" s="14"/>
      <c r="KBD842" s="14"/>
      <c r="KBE842" s="14"/>
      <c r="KBF842" s="14"/>
      <c r="KBG842" s="14"/>
      <c r="KBH842" s="14"/>
      <c r="KBI842" s="14"/>
      <c r="KBJ842" s="14"/>
      <c r="KBK842" s="14"/>
      <c r="KBL842" s="14"/>
      <c r="KBM842" s="14"/>
      <c r="KBN842" s="14"/>
      <c r="KBO842" s="14"/>
      <c r="KBP842" s="14"/>
      <c r="KBQ842" s="14"/>
      <c r="KBR842" s="14"/>
      <c r="KBS842" s="14"/>
      <c r="KBT842" s="14"/>
      <c r="KBU842" s="14"/>
      <c r="KBV842" s="14"/>
      <c r="KBW842" s="14"/>
      <c r="KBX842" s="14"/>
      <c r="KBY842" s="14"/>
      <c r="KBZ842" s="14"/>
      <c r="KCA842" s="14"/>
      <c r="KCB842" s="14"/>
      <c r="KCC842" s="14"/>
      <c r="KCD842" s="14"/>
      <c r="KCE842" s="14"/>
      <c r="KCF842" s="14"/>
      <c r="KCG842" s="14"/>
      <c r="KCH842" s="14"/>
      <c r="KCI842" s="14"/>
      <c r="KCJ842" s="14"/>
      <c r="KCK842" s="14"/>
      <c r="KCL842" s="14"/>
      <c r="KCM842" s="14"/>
      <c r="KCN842" s="14"/>
      <c r="KCO842" s="14"/>
      <c r="KCP842" s="14"/>
      <c r="KCQ842" s="14"/>
      <c r="KCR842" s="14"/>
      <c r="KCS842" s="14"/>
      <c r="KCT842" s="14"/>
      <c r="KCU842" s="14"/>
      <c r="KCV842" s="14"/>
      <c r="KCW842" s="14"/>
      <c r="KCX842" s="14"/>
      <c r="KCY842" s="14"/>
      <c r="KCZ842" s="14"/>
      <c r="KDA842" s="14"/>
      <c r="KDB842" s="14"/>
      <c r="KDC842" s="14"/>
      <c r="KDD842" s="14"/>
      <c r="KDE842" s="14"/>
      <c r="KDF842" s="14"/>
      <c r="KDG842" s="14"/>
      <c r="KDH842" s="14"/>
      <c r="KDI842" s="14"/>
      <c r="KDJ842" s="14"/>
      <c r="KDK842" s="14"/>
      <c r="KDL842" s="14"/>
      <c r="KDM842" s="14"/>
      <c r="KDN842" s="14"/>
      <c r="KDO842" s="14"/>
      <c r="KDP842" s="14"/>
      <c r="KDQ842" s="14"/>
      <c r="KDR842" s="14"/>
      <c r="KDS842" s="14"/>
      <c r="KDT842" s="14"/>
      <c r="KDU842" s="14"/>
      <c r="KDV842" s="14"/>
      <c r="KDW842" s="14"/>
      <c r="KDX842" s="14"/>
      <c r="KDY842" s="14"/>
      <c r="KDZ842" s="14"/>
      <c r="KEA842" s="14"/>
      <c r="KEB842" s="14"/>
      <c r="KEC842" s="14"/>
      <c r="KED842" s="14"/>
      <c r="KEE842" s="14"/>
      <c r="KEF842" s="14"/>
      <c r="KEG842" s="14"/>
      <c r="KEH842" s="14"/>
      <c r="KEI842" s="14"/>
      <c r="KEJ842" s="14"/>
      <c r="KEK842" s="14"/>
      <c r="KEL842" s="14"/>
      <c r="KEM842" s="14"/>
      <c r="KEN842" s="14"/>
      <c r="KEO842" s="14"/>
      <c r="KEP842" s="14"/>
      <c r="KEQ842" s="14"/>
      <c r="KER842" s="14"/>
      <c r="KES842" s="14"/>
      <c r="KET842" s="14"/>
      <c r="KEU842" s="14"/>
      <c r="KEV842" s="14"/>
      <c r="KEW842" s="14"/>
      <c r="KEX842" s="14"/>
      <c r="KEY842" s="14"/>
      <c r="KEZ842" s="14"/>
      <c r="KFA842" s="14"/>
      <c r="KFB842" s="14"/>
      <c r="KFC842" s="14"/>
      <c r="KFD842" s="14"/>
      <c r="KFE842" s="14"/>
      <c r="KFF842" s="14"/>
      <c r="KFG842" s="14"/>
      <c r="KFH842" s="14"/>
      <c r="KFI842" s="14"/>
      <c r="KFJ842" s="14"/>
      <c r="KFK842" s="14"/>
      <c r="KFL842" s="14"/>
      <c r="KFM842" s="14"/>
      <c r="KFN842" s="14"/>
      <c r="KFO842" s="14"/>
      <c r="KFP842" s="14"/>
      <c r="KFQ842" s="14"/>
      <c r="KFR842" s="14"/>
      <c r="KFS842" s="14"/>
      <c r="KFT842" s="14"/>
      <c r="KFU842" s="14"/>
      <c r="KFV842" s="14"/>
      <c r="KFW842" s="14"/>
      <c r="KFX842" s="14"/>
      <c r="KFY842" s="14"/>
      <c r="KFZ842" s="14"/>
      <c r="KGA842" s="14"/>
      <c r="KGB842" s="14"/>
      <c r="KGC842" s="14"/>
      <c r="KGD842" s="14"/>
      <c r="KGE842" s="14"/>
      <c r="KGF842" s="14"/>
      <c r="KGG842" s="14"/>
      <c r="KGH842" s="14"/>
      <c r="KGI842" s="14"/>
      <c r="KGJ842" s="14"/>
      <c r="KGK842" s="14"/>
      <c r="KGL842" s="14"/>
      <c r="KGM842" s="14"/>
      <c r="KGN842" s="14"/>
      <c r="KGO842" s="14"/>
      <c r="KGP842" s="14"/>
      <c r="KGQ842" s="14"/>
      <c r="KGR842" s="14"/>
      <c r="KGS842" s="14"/>
      <c r="KGT842" s="14"/>
      <c r="KGU842" s="14"/>
      <c r="KGV842" s="14"/>
      <c r="KGW842" s="14"/>
      <c r="KGX842" s="14"/>
      <c r="KGY842" s="14"/>
      <c r="KGZ842" s="14"/>
      <c r="KHA842" s="14"/>
      <c r="KHB842" s="14"/>
      <c r="KHC842" s="14"/>
      <c r="KHD842" s="14"/>
      <c r="KHE842" s="14"/>
      <c r="KHF842" s="14"/>
      <c r="KHG842" s="14"/>
      <c r="KHH842" s="14"/>
      <c r="KHI842" s="14"/>
      <c r="KHJ842" s="14"/>
      <c r="KHK842" s="14"/>
      <c r="KHL842" s="14"/>
      <c r="KHM842" s="14"/>
      <c r="KHN842" s="14"/>
      <c r="KHO842" s="14"/>
      <c r="KHP842" s="14"/>
      <c r="KHQ842" s="14"/>
      <c r="KHR842" s="14"/>
      <c r="KHS842" s="14"/>
      <c r="KHT842" s="14"/>
      <c r="KHU842" s="14"/>
      <c r="KHV842" s="14"/>
      <c r="KHW842" s="14"/>
      <c r="KHX842" s="14"/>
      <c r="KHY842" s="14"/>
      <c r="KHZ842" s="14"/>
      <c r="KIA842" s="14"/>
      <c r="KIB842" s="14"/>
      <c r="KIC842" s="14"/>
      <c r="KID842" s="14"/>
      <c r="KIE842" s="14"/>
      <c r="KIF842" s="14"/>
      <c r="KIG842" s="14"/>
      <c r="KIH842" s="14"/>
      <c r="KII842" s="14"/>
      <c r="KIJ842" s="14"/>
      <c r="KIK842" s="14"/>
      <c r="KIL842" s="14"/>
      <c r="KIM842" s="14"/>
      <c r="KIN842" s="14"/>
      <c r="KIO842" s="14"/>
      <c r="KIP842" s="14"/>
      <c r="KIQ842" s="14"/>
      <c r="KIR842" s="14"/>
      <c r="KIS842" s="14"/>
      <c r="KIT842" s="14"/>
      <c r="KIU842" s="14"/>
      <c r="KIV842" s="14"/>
      <c r="KIW842" s="14"/>
      <c r="KIX842" s="14"/>
      <c r="KIY842" s="14"/>
      <c r="KIZ842" s="14"/>
      <c r="KJA842" s="14"/>
      <c r="KJB842" s="14"/>
      <c r="KJC842" s="14"/>
      <c r="KJD842" s="14"/>
      <c r="KJE842" s="14"/>
      <c r="KJF842" s="14"/>
      <c r="KJG842" s="14"/>
      <c r="KJH842" s="14"/>
      <c r="KJI842" s="14"/>
      <c r="KJJ842" s="14"/>
      <c r="KJK842" s="14"/>
      <c r="KJL842" s="14"/>
      <c r="KJM842" s="14"/>
      <c r="KJN842" s="14"/>
      <c r="KJO842" s="14"/>
      <c r="KJP842" s="14"/>
      <c r="KJQ842" s="14"/>
      <c r="KJR842" s="14"/>
      <c r="KJS842" s="14"/>
      <c r="KJT842" s="14"/>
      <c r="KJU842" s="14"/>
      <c r="KJV842" s="14"/>
      <c r="KJW842" s="14"/>
      <c r="KJX842" s="14"/>
      <c r="KJY842" s="14"/>
      <c r="KJZ842" s="14"/>
      <c r="KKA842" s="14"/>
      <c r="KKB842" s="14"/>
      <c r="KKC842" s="14"/>
      <c r="KKD842" s="14"/>
      <c r="KKE842" s="14"/>
      <c r="KKF842" s="14"/>
      <c r="KKG842" s="14"/>
      <c r="KKH842" s="14"/>
      <c r="KKI842" s="14"/>
      <c r="KKJ842" s="14"/>
      <c r="KKK842" s="14"/>
      <c r="KKL842" s="14"/>
      <c r="KKM842" s="14"/>
      <c r="KKN842" s="14"/>
      <c r="KKO842" s="14"/>
      <c r="KKP842" s="14"/>
      <c r="KKQ842" s="14"/>
      <c r="KKR842" s="14"/>
      <c r="KKS842" s="14"/>
      <c r="KKT842" s="14"/>
      <c r="KKU842" s="14"/>
      <c r="KKV842" s="14"/>
      <c r="KKW842" s="14"/>
      <c r="KKX842" s="14"/>
      <c r="KKY842" s="14"/>
      <c r="KKZ842" s="14"/>
      <c r="KLA842" s="14"/>
      <c r="KLB842" s="14"/>
      <c r="KLC842" s="14"/>
      <c r="KLD842" s="14"/>
      <c r="KLE842" s="14"/>
      <c r="KLF842" s="14"/>
      <c r="KLG842" s="14"/>
      <c r="KLH842" s="14"/>
      <c r="KLI842" s="14"/>
      <c r="KLJ842" s="14"/>
      <c r="KLK842" s="14"/>
      <c r="KLL842" s="14"/>
      <c r="KLM842" s="14"/>
      <c r="KLN842" s="14"/>
      <c r="KLO842" s="14"/>
      <c r="KLP842" s="14"/>
      <c r="KLQ842" s="14"/>
      <c r="KLR842" s="14"/>
      <c r="KLS842" s="14"/>
      <c r="KLT842" s="14"/>
      <c r="KLU842" s="14"/>
      <c r="KLV842" s="14"/>
      <c r="KLW842" s="14"/>
      <c r="KLX842" s="14"/>
      <c r="KLY842" s="14"/>
      <c r="KLZ842" s="14"/>
      <c r="KMA842" s="14"/>
      <c r="KMB842" s="14"/>
      <c r="KMC842" s="14"/>
      <c r="KMD842" s="14"/>
      <c r="KME842" s="14"/>
      <c r="KMF842" s="14"/>
      <c r="KMG842" s="14"/>
      <c r="KMH842" s="14"/>
      <c r="KMI842" s="14"/>
      <c r="KMJ842" s="14"/>
      <c r="KMK842" s="14"/>
      <c r="KML842" s="14"/>
      <c r="KMM842" s="14"/>
      <c r="KMN842" s="14"/>
      <c r="KMO842" s="14"/>
      <c r="KMP842" s="14"/>
      <c r="KMQ842" s="14"/>
      <c r="KMR842" s="14"/>
      <c r="KMS842" s="14"/>
      <c r="KMT842" s="14"/>
      <c r="KMU842" s="14"/>
      <c r="KMV842" s="14"/>
      <c r="KMW842" s="14"/>
      <c r="KMX842" s="14"/>
      <c r="KMY842" s="14"/>
      <c r="KMZ842" s="14"/>
      <c r="KNA842" s="14"/>
      <c r="KNB842" s="14"/>
      <c r="KNC842" s="14"/>
      <c r="KND842" s="14"/>
      <c r="KNE842" s="14"/>
      <c r="KNF842" s="14"/>
      <c r="KNG842" s="14"/>
      <c r="KNH842" s="14"/>
      <c r="KNI842" s="14"/>
      <c r="KNJ842" s="14"/>
      <c r="KNK842" s="14"/>
      <c r="KNL842" s="14"/>
      <c r="KNM842" s="14"/>
      <c r="KNN842" s="14"/>
      <c r="KNO842" s="14"/>
      <c r="KNP842" s="14"/>
      <c r="KNQ842" s="14"/>
      <c r="KNR842" s="14"/>
      <c r="KNS842" s="14"/>
      <c r="KNT842" s="14"/>
      <c r="KNU842" s="14"/>
      <c r="KNV842" s="14"/>
      <c r="KNW842" s="14"/>
      <c r="KNX842" s="14"/>
      <c r="KNY842" s="14"/>
      <c r="KNZ842" s="14"/>
      <c r="KOA842" s="14"/>
      <c r="KOB842" s="14"/>
      <c r="KOC842" s="14"/>
      <c r="KOD842" s="14"/>
      <c r="KOE842" s="14"/>
      <c r="KOF842" s="14"/>
      <c r="KOG842" s="14"/>
      <c r="KOH842" s="14"/>
      <c r="KOI842" s="14"/>
      <c r="KOJ842" s="14"/>
      <c r="KOK842" s="14"/>
      <c r="KOL842" s="14"/>
      <c r="KOM842" s="14"/>
      <c r="KON842" s="14"/>
      <c r="KOO842" s="14"/>
      <c r="KOP842" s="14"/>
      <c r="KOQ842" s="14"/>
      <c r="KOR842" s="14"/>
      <c r="KOS842" s="14"/>
      <c r="KOT842" s="14"/>
      <c r="KOU842" s="14"/>
      <c r="KOV842" s="14"/>
      <c r="KOW842" s="14"/>
      <c r="KOX842" s="14"/>
      <c r="KOY842" s="14"/>
      <c r="KOZ842" s="14"/>
      <c r="KPA842" s="14"/>
      <c r="KPB842" s="14"/>
      <c r="KPC842" s="14"/>
      <c r="KPD842" s="14"/>
      <c r="KPE842" s="14"/>
      <c r="KPF842" s="14"/>
      <c r="KPG842" s="14"/>
      <c r="KPH842" s="14"/>
      <c r="KPI842" s="14"/>
      <c r="KPJ842" s="14"/>
      <c r="KPK842" s="14"/>
      <c r="KPL842" s="14"/>
      <c r="KPM842" s="14"/>
      <c r="KPN842" s="14"/>
      <c r="KPO842" s="14"/>
      <c r="KPP842" s="14"/>
      <c r="KPQ842" s="14"/>
      <c r="KPR842" s="14"/>
      <c r="KPS842" s="14"/>
      <c r="KPT842" s="14"/>
      <c r="KPU842" s="14"/>
      <c r="KPV842" s="14"/>
      <c r="KPW842" s="14"/>
      <c r="KPX842" s="14"/>
      <c r="KPY842" s="14"/>
      <c r="KPZ842" s="14"/>
      <c r="KQA842" s="14"/>
      <c r="KQB842" s="14"/>
      <c r="KQC842" s="14"/>
      <c r="KQD842" s="14"/>
      <c r="KQE842" s="14"/>
      <c r="KQF842" s="14"/>
      <c r="KQG842" s="14"/>
      <c r="KQH842" s="14"/>
      <c r="KQI842" s="14"/>
      <c r="KQJ842" s="14"/>
      <c r="KQK842" s="14"/>
      <c r="KQL842" s="14"/>
      <c r="KQM842" s="14"/>
      <c r="KQN842" s="14"/>
      <c r="KQO842" s="14"/>
      <c r="KQP842" s="14"/>
      <c r="KQQ842" s="14"/>
      <c r="KQR842" s="14"/>
      <c r="KQS842" s="14"/>
      <c r="KQT842" s="14"/>
      <c r="KQU842" s="14"/>
      <c r="KQV842" s="14"/>
      <c r="KQW842" s="14"/>
      <c r="KQX842" s="14"/>
      <c r="KQY842" s="14"/>
      <c r="KQZ842" s="14"/>
      <c r="KRA842" s="14"/>
      <c r="KRB842" s="14"/>
      <c r="KRC842" s="14"/>
      <c r="KRD842" s="14"/>
      <c r="KRE842" s="14"/>
      <c r="KRF842" s="14"/>
      <c r="KRG842" s="14"/>
      <c r="KRH842" s="14"/>
      <c r="KRI842" s="14"/>
      <c r="KRJ842" s="14"/>
      <c r="KRK842" s="14"/>
      <c r="KRL842" s="14"/>
      <c r="KRM842" s="14"/>
      <c r="KRN842" s="14"/>
      <c r="KRO842" s="14"/>
      <c r="KRP842" s="14"/>
      <c r="KRQ842" s="14"/>
      <c r="KRR842" s="14"/>
      <c r="KRS842" s="14"/>
      <c r="KRT842" s="14"/>
      <c r="KRU842" s="14"/>
      <c r="KRV842" s="14"/>
      <c r="KRW842" s="14"/>
      <c r="KRX842" s="14"/>
      <c r="KRY842" s="14"/>
      <c r="KRZ842" s="14"/>
      <c r="KSA842" s="14"/>
      <c r="KSB842" s="14"/>
      <c r="KSC842" s="14"/>
      <c r="KSD842" s="14"/>
      <c r="KSE842" s="14"/>
      <c r="KSF842" s="14"/>
      <c r="KSG842" s="14"/>
      <c r="KSH842" s="14"/>
      <c r="KSI842" s="14"/>
      <c r="KSJ842" s="14"/>
      <c r="KSK842" s="14"/>
      <c r="KSL842" s="14"/>
      <c r="KSM842" s="14"/>
      <c r="KSN842" s="14"/>
      <c r="KSO842" s="14"/>
      <c r="KSP842" s="14"/>
      <c r="KSQ842" s="14"/>
      <c r="KSR842" s="14"/>
      <c r="KSS842" s="14"/>
      <c r="KST842" s="14"/>
      <c r="KSU842" s="14"/>
      <c r="KSV842" s="14"/>
      <c r="KSW842" s="14"/>
      <c r="KSX842" s="14"/>
      <c r="KSY842" s="14"/>
      <c r="KSZ842" s="14"/>
      <c r="KTA842" s="14"/>
      <c r="KTB842" s="14"/>
      <c r="KTC842" s="14"/>
      <c r="KTD842" s="14"/>
      <c r="KTE842" s="14"/>
      <c r="KTF842" s="14"/>
      <c r="KTG842" s="14"/>
      <c r="KTH842" s="14"/>
      <c r="KTI842" s="14"/>
      <c r="KTJ842" s="14"/>
      <c r="KTK842" s="14"/>
      <c r="KTL842" s="14"/>
      <c r="KTM842" s="14"/>
      <c r="KTN842" s="14"/>
      <c r="KTO842" s="14"/>
      <c r="KTP842" s="14"/>
      <c r="KTQ842" s="14"/>
      <c r="KTR842" s="14"/>
      <c r="KTS842" s="14"/>
      <c r="KTT842" s="14"/>
      <c r="KTU842" s="14"/>
      <c r="KTV842" s="14"/>
      <c r="KTW842" s="14"/>
      <c r="KTX842" s="14"/>
      <c r="KTY842" s="14"/>
      <c r="KTZ842" s="14"/>
      <c r="KUA842" s="14"/>
      <c r="KUB842" s="14"/>
      <c r="KUC842" s="14"/>
      <c r="KUD842" s="14"/>
      <c r="KUE842" s="14"/>
      <c r="KUF842" s="14"/>
      <c r="KUG842" s="14"/>
      <c r="KUH842" s="14"/>
      <c r="KUI842" s="14"/>
      <c r="KUJ842" s="14"/>
      <c r="KUK842" s="14"/>
      <c r="KUL842" s="14"/>
      <c r="KUM842" s="14"/>
      <c r="KUN842" s="14"/>
      <c r="KUO842" s="14"/>
      <c r="KUP842" s="14"/>
      <c r="KUQ842" s="14"/>
      <c r="KUR842" s="14"/>
      <c r="KUS842" s="14"/>
      <c r="KUT842" s="14"/>
      <c r="KUU842" s="14"/>
      <c r="KUV842" s="14"/>
      <c r="KUW842" s="14"/>
      <c r="KUX842" s="14"/>
      <c r="KUY842" s="14"/>
      <c r="KUZ842" s="14"/>
      <c r="KVA842" s="14"/>
      <c r="KVB842" s="14"/>
      <c r="KVC842" s="14"/>
      <c r="KVD842" s="14"/>
      <c r="KVE842" s="14"/>
      <c r="KVF842" s="14"/>
      <c r="KVG842" s="14"/>
      <c r="KVH842" s="14"/>
      <c r="KVI842" s="14"/>
      <c r="KVJ842" s="14"/>
      <c r="KVK842" s="14"/>
      <c r="KVL842" s="14"/>
      <c r="KVM842" s="14"/>
      <c r="KVN842" s="14"/>
      <c r="KVO842" s="14"/>
      <c r="KVP842" s="14"/>
      <c r="KVQ842" s="14"/>
      <c r="KVR842" s="14"/>
      <c r="KVS842" s="14"/>
      <c r="KVT842" s="14"/>
      <c r="KVU842" s="14"/>
      <c r="KVV842" s="14"/>
      <c r="KVW842" s="14"/>
      <c r="KVX842" s="14"/>
      <c r="KVY842" s="14"/>
      <c r="KVZ842" s="14"/>
      <c r="KWA842" s="14"/>
      <c r="KWB842" s="14"/>
      <c r="KWC842" s="14"/>
      <c r="KWD842" s="14"/>
      <c r="KWE842" s="14"/>
      <c r="KWF842" s="14"/>
      <c r="KWG842" s="14"/>
      <c r="KWH842" s="14"/>
      <c r="KWI842" s="14"/>
      <c r="KWJ842" s="14"/>
      <c r="KWK842" s="14"/>
      <c r="KWL842" s="14"/>
      <c r="KWM842" s="14"/>
      <c r="KWN842" s="14"/>
      <c r="KWO842" s="14"/>
      <c r="KWP842" s="14"/>
      <c r="KWQ842" s="14"/>
      <c r="KWR842" s="14"/>
      <c r="KWS842" s="14"/>
      <c r="KWT842" s="14"/>
      <c r="KWU842" s="14"/>
      <c r="KWV842" s="14"/>
      <c r="KWW842" s="14"/>
      <c r="KWX842" s="14"/>
      <c r="KWY842" s="14"/>
      <c r="KWZ842" s="14"/>
      <c r="KXA842" s="14"/>
      <c r="KXB842" s="14"/>
      <c r="KXC842" s="14"/>
      <c r="KXD842" s="14"/>
      <c r="KXE842" s="14"/>
      <c r="KXF842" s="14"/>
      <c r="KXG842" s="14"/>
      <c r="KXH842" s="14"/>
      <c r="KXI842" s="14"/>
      <c r="KXJ842" s="14"/>
      <c r="KXK842" s="14"/>
      <c r="KXL842" s="14"/>
      <c r="KXM842" s="14"/>
      <c r="KXN842" s="14"/>
      <c r="KXO842" s="14"/>
      <c r="KXP842" s="14"/>
      <c r="KXQ842" s="14"/>
      <c r="KXR842" s="14"/>
      <c r="KXS842" s="14"/>
      <c r="KXT842" s="14"/>
      <c r="KXU842" s="14"/>
      <c r="KXV842" s="14"/>
      <c r="KXW842" s="14"/>
      <c r="KXX842" s="14"/>
      <c r="KXY842" s="14"/>
      <c r="KXZ842" s="14"/>
      <c r="KYA842" s="14"/>
      <c r="KYB842" s="14"/>
      <c r="KYC842" s="14"/>
      <c r="KYD842" s="14"/>
      <c r="KYE842" s="14"/>
      <c r="KYF842" s="14"/>
      <c r="KYG842" s="14"/>
      <c r="KYH842" s="14"/>
      <c r="KYI842" s="14"/>
      <c r="KYJ842" s="14"/>
      <c r="KYK842" s="14"/>
      <c r="KYL842" s="14"/>
      <c r="KYM842" s="14"/>
      <c r="KYN842" s="14"/>
      <c r="KYO842" s="14"/>
      <c r="KYP842" s="14"/>
      <c r="KYQ842" s="14"/>
      <c r="KYR842" s="14"/>
      <c r="KYS842" s="14"/>
      <c r="KYT842" s="14"/>
      <c r="KYU842" s="14"/>
      <c r="KYV842" s="14"/>
      <c r="KYW842" s="14"/>
      <c r="KYX842" s="14"/>
      <c r="KYY842" s="14"/>
      <c r="KYZ842" s="14"/>
      <c r="KZA842" s="14"/>
      <c r="KZB842" s="14"/>
      <c r="KZC842" s="14"/>
      <c r="KZD842" s="14"/>
      <c r="KZE842" s="14"/>
      <c r="KZF842" s="14"/>
      <c r="KZG842" s="14"/>
      <c r="KZH842" s="14"/>
      <c r="KZI842" s="14"/>
      <c r="KZJ842" s="14"/>
      <c r="KZK842" s="14"/>
      <c r="KZL842" s="14"/>
      <c r="KZM842" s="14"/>
      <c r="KZN842" s="14"/>
      <c r="KZO842" s="14"/>
      <c r="KZP842" s="14"/>
      <c r="KZQ842" s="14"/>
      <c r="KZR842" s="14"/>
      <c r="KZS842" s="14"/>
      <c r="KZT842" s="14"/>
      <c r="KZU842" s="14"/>
      <c r="KZV842" s="14"/>
      <c r="KZW842" s="14"/>
      <c r="KZX842" s="14"/>
      <c r="KZY842" s="14"/>
      <c r="KZZ842" s="14"/>
      <c r="LAA842" s="14"/>
      <c r="LAB842" s="14"/>
      <c r="LAC842" s="14"/>
      <c r="LAD842" s="14"/>
      <c r="LAE842" s="14"/>
      <c r="LAF842" s="14"/>
      <c r="LAG842" s="14"/>
      <c r="LAH842" s="14"/>
      <c r="LAI842" s="14"/>
      <c r="LAJ842" s="14"/>
      <c r="LAK842" s="14"/>
      <c r="LAL842" s="14"/>
      <c r="LAM842" s="14"/>
      <c r="LAN842" s="14"/>
      <c r="LAO842" s="14"/>
      <c r="LAP842" s="14"/>
      <c r="LAQ842" s="14"/>
      <c r="LAR842" s="14"/>
      <c r="LAS842" s="14"/>
      <c r="LAT842" s="14"/>
      <c r="LAU842" s="14"/>
      <c r="LAV842" s="14"/>
      <c r="LAW842" s="14"/>
      <c r="LAX842" s="14"/>
      <c r="LAY842" s="14"/>
      <c r="LAZ842" s="14"/>
      <c r="LBA842" s="14"/>
      <c r="LBB842" s="14"/>
      <c r="LBC842" s="14"/>
      <c r="LBD842" s="14"/>
      <c r="LBE842" s="14"/>
      <c r="LBF842" s="14"/>
      <c r="LBG842" s="14"/>
      <c r="LBH842" s="14"/>
      <c r="LBI842" s="14"/>
      <c r="LBJ842" s="14"/>
      <c r="LBK842" s="14"/>
      <c r="LBL842" s="14"/>
      <c r="LBM842" s="14"/>
      <c r="LBN842" s="14"/>
      <c r="LBO842" s="14"/>
      <c r="LBP842" s="14"/>
      <c r="LBQ842" s="14"/>
      <c r="LBR842" s="14"/>
      <c r="LBS842" s="14"/>
      <c r="LBT842" s="14"/>
      <c r="LBU842" s="14"/>
      <c r="LBV842" s="14"/>
      <c r="LBW842" s="14"/>
      <c r="LBX842" s="14"/>
      <c r="LBY842" s="14"/>
      <c r="LBZ842" s="14"/>
      <c r="LCA842" s="14"/>
      <c r="LCB842" s="14"/>
      <c r="LCC842" s="14"/>
      <c r="LCD842" s="14"/>
      <c r="LCE842" s="14"/>
      <c r="LCF842" s="14"/>
      <c r="LCG842" s="14"/>
      <c r="LCH842" s="14"/>
      <c r="LCI842" s="14"/>
      <c r="LCJ842" s="14"/>
      <c r="LCK842" s="14"/>
      <c r="LCL842" s="14"/>
      <c r="LCM842" s="14"/>
      <c r="LCN842" s="14"/>
      <c r="LCO842" s="14"/>
      <c r="LCP842" s="14"/>
      <c r="LCQ842" s="14"/>
      <c r="LCR842" s="14"/>
      <c r="LCS842" s="14"/>
      <c r="LCT842" s="14"/>
      <c r="LCU842" s="14"/>
      <c r="LCV842" s="14"/>
      <c r="LCW842" s="14"/>
      <c r="LCX842" s="14"/>
      <c r="LCY842" s="14"/>
      <c r="LCZ842" s="14"/>
      <c r="LDA842" s="14"/>
      <c r="LDB842" s="14"/>
      <c r="LDC842" s="14"/>
      <c r="LDD842" s="14"/>
      <c r="LDE842" s="14"/>
      <c r="LDF842" s="14"/>
      <c r="LDG842" s="14"/>
      <c r="LDH842" s="14"/>
      <c r="LDI842" s="14"/>
      <c r="LDJ842" s="14"/>
      <c r="LDK842" s="14"/>
      <c r="LDL842" s="14"/>
      <c r="LDM842" s="14"/>
      <c r="LDN842" s="14"/>
      <c r="LDO842" s="14"/>
      <c r="LDP842" s="14"/>
      <c r="LDQ842" s="14"/>
      <c r="LDR842" s="14"/>
      <c r="LDS842" s="14"/>
      <c r="LDT842" s="14"/>
      <c r="LDU842" s="14"/>
      <c r="LDV842" s="14"/>
      <c r="LDW842" s="14"/>
      <c r="LDX842" s="14"/>
      <c r="LDY842" s="14"/>
      <c r="LDZ842" s="14"/>
      <c r="LEA842" s="14"/>
      <c r="LEB842" s="14"/>
      <c r="LEC842" s="14"/>
      <c r="LED842" s="14"/>
      <c r="LEE842" s="14"/>
      <c r="LEF842" s="14"/>
      <c r="LEG842" s="14"/>
      <c r="LEH842" s="14"/>
      <c r="LEI842" s="14"/>
      <c r="LEJ842" s="14"/>
      <c r="LEK842" s="14"/>
      <c r="LEL842" s="14"/>
      <c r="LEM842" s="14"/>
      <c r="LEN842" s="14"/>
      <c r="LEO842" s="14"/>
      <c r="LEP842" s="14"/>
      <c r="LEQ842" s="14"/>
      <c r="LER842" s="14"/>
      <c r="LES842" s="14"/>
      <c r="LET842" s="14"/>
      <c r="LEU842" s="14"/>
      <c r="LEV842" s="14"/>
      <c r="LEW842" s="14"/>
      <c r="LEX842" s="14"/>
      <c r="LEY842" s="14"/>
      <c r="LEZ842" s="14"/>
      <c r="LFA842" s="14"/>
      <c r="LFB842" s="14"/>
      <c r="LFC842" s="14"/>
      <c r="LFD842" s="14"/>
      <c r="LFE842" s="14"/>
      <c r="LFF842" s="14"/>
      <c r="LFG842" s="14"/>
      <c r="LFH842" s="14"/>
      <c r="LFI842" s="14"/>
      <c r="LFJ842" s="14"/>
      <c r="LFK842" s="14"/>
      <c r="LFL842" s="14"/>
      <c r="LFM842" s="14"/>
      <c r="LFN842" s="14"/>
      <c r="LFO842" s="14"/>
      <c r="LFP842" s="14"/>
      <c r="LFQ842" s="14"/>
      <c r="LFR842" s="14"/>
      <c r="LFS842" s="14"/>
      <c r="LFT842" s="14"/>
      <c r="LFU842" s="14"/>
      <c r="LFV842" s="14"/>
      <c r="LFW842" s="14"/>
      <c r="LFX842" s="14"/>
      <c r="LFY842" s="14"/>
      <c r="LFZ842" s="14"/>
      <c r="LGA842" s="14"/>
      <c r="LGB842" s="14"/>
      <c r="LGC842" s="14"/>
      <c r="LGD842" s="14"/>
      <c r="LGE842" s="14"/>
      <c r="LGF842" s="14"/>
      <c r="LGG842" s="14"/>
      <c r="LGH842" s="14"/>
      <c r="LGI842" s="14"/>
      <c r="LGJ842" s="14"/>
      <c r="LGK842" s="14"/>
      <c r="LGL842" s="14"/>
      <c r="LGM842" s="14"/>
      <c r="LGN842" s="14"/>
      <c r="LGO842" s="14"/>
      <c r="LGP842" s="14"/>
      <c r="LGQ842" s="14"/>
      <c r="LGR842" s="14"/>
      <c r="LGS842" s="14"/>
      <c r="LGT842" s="14"/>
      <c r="LGU842" s="14"/>
      <c r="LGV842" s="14"/>
      <c r="LGW842" s="14"/>
      <c r="LGX842" s="14"/>
      <c r="LGY842" s="14"/>
      <c r="LGZ842" s="14"/>
      <c r="LHA842" s="14"/>
      <c r="LHB842" s="14"/>
      <c r="LHC842" s="14"/>
      <c r="LHD842" s="14"/>
      <c r="LHE842" s="14"/>
      <c r="LHF842" s="14"/>
      <c r="LHG842" s="14"/>
      <c r="LHH842" s="14"/>
      <c r="LHI842" s="14"/>
      <c r="LHJ842" s="14"/>
      <c r="LHK842" s="14"/>
      <c r="LHL842" s="14"/>
      <c r="LHM842" s="14"/>
      <c r="LHN842" s="14"/>
      <c r="LHO842" s="14"/>
      <c r="LHP842" s="14"/>
      <c r="LHQ842" s="14"/>
      <c r="LHR842" s="14"/>
      <c r="LHS842" s="14"/>
      <c r="LHT842" s="14"/>
      <c r="LHU842" s="14"/>
      <c r="LHV842" s="14"/>
      <c r="LHW842" s="14"/>
      <c r="LHX842" s="14"/>
      <c r="LHY842" s="14"/>
      <c r="LHZ842" s="14"/>
      <c r="LIA842" s="14"/>
      <c r="LIB842" s="14"/>
      <c r="LIC842" s="14"/>
      <c r="LID842" s="14"/>
      <c r="LIE842" s="14"/>
      <c r="LIF842" s="14"/>
      <c r="LIG842" s="14"/>
      <c r="LIH842" s="14"/>
      <c r="LII842" s="14"/>
      <c r="LIJ842" s="14"/>
      <c r="LIK842" s="14"/>
      <c r="LIL842" s="14"/>
      <c r="LIM842" s="14"/>
      <c r="LIN842" s="14"/>
      <c r="LIO842" s="14"/>
      <c r="LIP842" s="14"/>
      <c r="LIQ842" s="14"/>
      <c r="LIR842" s="14"/>
      <c r="LIS842" s="14"/>
      <c r="LIT842" s="14"/>
      <c r="LIU842" s="14"/>
      <c r="LIV842" s="14"/>
      <c r="LIW842" s="14"/>
      <c r="LIX842" s="14"/>
      <c r="LIY842" s="14"/>
      <c r="LIZ842" s="14"/>
      <c r="LJA842" s="14"/>
      <c r="LJB842" s="14"/>
      <c r="LJC842" s="14"/>
      <c r="LJD842" s="14"/>
      <c r="LJE842" s="14"/>
      <c r="LJF842" s="14"/>
      <c r="LJG842" s="14"/>
      <c r="LJH842" s="14"/>
      <c r="LJI842" s="14"/>
      <c r="LJJ842" s="14"/>
      <c r="LJK842" s="14"/>
      <c r="LJL842" s="14"/>
      <c r="LJM842" s="14"/>
      <c r="LJN842" s="14"/>
      <c r="LJO842" s="14"/>
      <c r="LJP842" s="14"/>
      <c r="LJQ842" s="14"/>
      <c r="LJR842" s="14"/>
      <c r="LJS842" s="14"/>
      <c r="LJT842" s="14"/>
      <c r="LJU842" s="14"/>
      <c r="LJV842" s="14"/>
      <c r="LJW842" s="14"/>
      <c r="LJX842" s="14"/>
      <c r="LJY842" s="14"/>
      <c r="LJZ842" s="14"/>
      <c r="LKA842" s="14"/>
      <c r="LKB842" s="14"/>
      <c r="LKC842" s="14"/>
      <c r="LKD842" s="14"/>
      <c r="LKE842" s="14"/>
      <c r="LKF842" s="14"/>
      <c r="LKG842" s="14"/>
      <c r="LKH842" s="14"/>
      <c r="LKI842" s="14"/>
      <c r="LKJ842" s="14"/>
      <c r="LKK842" s="14"/>
      <c r="LKL842" s="14"/>
      <c r="LKM842" s="14"/>
      <c r="LKN842" s="14"/>
      <c r="LKO842" s="14"/>
      <c r="LKP842" s="14"/>
      <c r="LKQ842" s="14"/>
      <c r="LKR842" s="14"/>
      <c r="LKS842" s="14"/>
      <c r="LKT842" s="14"/>
      <c r="LKU842" s="14"/>
      <c r="LKV842" s="14"/>
      <c r="LKW842" s="14"/>
      <c r="LKX842" s="14"/>
      <c r="LKY842" s="14"/>
      <c r="LKZ842" s="14"/>
      <c r="LLA842" s="14"/>
      <c r="LLB842" s="14"/>
      <c r="LLC842" s="14"/>
      <c r="LLD842" s="14"/>
      <c r="LLE842" s="14"/>
      <c r="LLF842" s="14"/>
      <c r="LLG842" s="14"/>
      <c r="LLH842" s="14"/>
      <c r="LLI842" s="14"/>
      <c r="LLJ842" s="14"/>
      <c r="LLK842" s="14"/>
      <c r="LLL842" s="14"/>
      <c r="LLM842" s="14"/>
      <c r="LLN842" s="14"/>
      <c r="LLO842" s="14"/>
      <c r="LLP842" s="14"/>
      <c r="LLQ842" s="14"/>
      <c r="LLR842" s="14"/>
      <c r="LLS842" s="14"/>
      <c r="LLT842" s="14"/>
      <c r="LLU842" s="14"/>
      <c r="LLV842" s="14"/>
      <c r="LLW842" s="14"/>
      <c r="LLX842" s="14"/>
      <c r="LLY842" s="14"/>
      <c r="LLZ842" s="14"/>
      <c r="LMA842" s="14"/>
      <c r="LMB842" s="14"/>
      <c r="LMC842" s="14"/>
      <c r="LMD842" s="14"/>
      <c r="LME842" s="14"/>
      <c r="LMF842" s="14"/>
      <c r="LMG842" s="14"/>
      <c r="LMH842" s="14"/>
      <c r="LMI842" s="14"/>
      <c r="LMJ842" s="14"/>
      <c r="LMK842" s="14"/>
      <c r="LML842" s="14"/>
      <c r="LMM842" s="14"/>
      <c r="LMN842" s="14"/>
      <c r="LMO842" s="14"/>
      <c r="LMP842" s="14"/>
      <c r="LMQ842" s="14"/>
      <c r="LMR842" s="14"/>
      <c r="LMS842" s="14"/>
      <c r="LMT842" s="14"/>
      <c r="LMU842" s="14"/>
      <c r="LMV842" s="14"/>
      <c r="LMW842" s="14"/>
      <c r="LMX842" s="14"/>
      <c r="LMY842" s="14"/>
      <c r="LMZ842" s="14"/>
      <c r="LNA842" s="14"/>
      <c r="LNB842" s="14"/>
      <c r="LNC842" s="14"/>
      <c r="LND842" s="14"/>
      <c r="LNE842" s="14"/>
      <c r="LNF842" s="14"/>
      <c r="LNG842" s="14"/>
      <c r="LNH842" s="14"/>
      <c r="LNI842" s="14"/>
      <c r="LNJ842" s="14"/>
      <c r="LNK842" s="14"/>
      <c r="LNL842" s="14"/>
      <c r="LNM842" s="14"/>
      <c r="LNN842" s="14"/>
      <c r="LNO842" s="14"/>
      <c r="LNP842" s="14"/>
      <c r="LNQ842" s="14"/>
      <c r="LNR842" s="14"/>
      <c r="LNS842" s="14"/>
      <c r="LNT842" s="14"/>
      <c r="LNU842" s="14"/>
      <c r="LNV842" s="14"/>
      <c r="LNW842" s="14"/>
      <c r="LNX842" s="14"/>
      <c r="LNY842" s="14"/>
      <c r="LNZ842" s="14"/>
      <c r="LOA842" s="14"/>
      <c r="LOB842" s="14"/>
      <c r="LOC842" s="14"/>
      <c r="LOD842" s="14"/>
      <c r="LOE842" s="14"/>
      <c r="LOF842" s="14"/>
      <c r="LOG842" s="14"/>
      <c r="LOH842" s="14"/>
      <c r="LOI842" s="14"/>
      <c r="LOJ842" s="14"/>
      <c r="LOK842" s="14"/>
      <c r="LOL842" s="14"/>
      <c r="LOM842" s="14"/>
      <c r="LON842" s="14"/>
      <c r="LOO842" s="14"/>
      <c r="LOP842" s="14"/>
      <c r="LOQ842" s="14"/>
      <c r="LOR842" s="14"/>
      <c r="LOS842" s="14"/>
      <c r="LOT842" s="14"/>
      <c r="LOU842" s="14"/>
      <c r="LOV842" s="14"/>
      <c r="LOW842" s="14"/>
      <c r="LOX842" s="14"/>
      <c r="LOY842" s="14"/>
      <c r="LOZ842" s="14"/>
      <c r="LPA842" s="14"/>
      <c r="LPB842" s="14"/>
      <c r="LPC842" s="14"/>
      <c r="LPD842" s="14"/>
      <c r="LPE842" s="14"/>
      <c r="LPF842" s="14"/>
      <c r="LPG842" s="14"/>
      <c r="LPH842" s="14"/>
      <c r="LPI842" s="14"/>
      <c r="LPJ842" s="14"/>
      <c r="LPK842" s="14"/>
      <c r="LPL842" s="14"/>
      <c r="LPM842" s="14"/>
      <c r="LPN842" s="14"/>
      <c r="LPO842" s="14"/>
      <c r="LPP842" s="14"/>
      <c r="LPQ842" s="14"/>
      <c r="LPR842" s="14"/>
      <c r="LPS842" s="14"/>
      <c r="LPT842" s="14"/>
      <c r="LPU842" s="14"/>
      <c r="LPV842" s="14"/>
      <c r="LPW842" s="14"/>
      <c r="LPX842" s="14"/>
      <c r="LPY842" s="14"/>
      <c r="LPZ842" s="14"/>
      <c r="LQA842" s="14"/>
      <c r="LQB842" s="14"/>
      <c r="LQC842" s="14"/>
      <c r="LQD842" s="14"/>
      <c r="LQE842" s="14"/>
      <c r="LQF842" s="14"/>
      <c r="LQG842" s="14"/>
      <c r="LQH842" s="14"/>
      <c r="LQI842" s="14"/>
      <c r="LQJ842" s="14"/>
      <c r="LQK842" s="14"/>
      <c r="LQL842" s="14"/>
      <c r="LQM842" s="14"/>
      <c r="LQN842" s="14"/>
      <c r="LQO842" s="14"/>
      <c r="LQP842" s="14"/>
      <c r="LQQ842" s="14"/>
      <c r="LQR842" s="14"/>
      <c r="LQS842" s="14"/>
      <c r="LQT842" s="14"/>
      <c r="LQU842" s="14"/>
      <c r="LQV842" s="14"/>
      <c r="LQW842" s="14"/>
      <c r="LQX842" s="14"/>
      <c r="LQY842" s="14"/>
      <c r="LQZ842" s="14"/>
      <c r="LRA842" s="14"/>
      <c r="LRB842" s="14"/>
      <c r="LRC842" s="14"/>
      <c r="LRD842" s="14"/>
      <c r="LRE842" s="14"/>
      <c r="LRF842" s="14"/>
      <c r="LRG842" s="14"/>
      <c r="LRH842" s="14"/>
      <c r="LRI842" s="14"/>
      <c r="LRJ842" s="14"/>
      <c r="LRK842" s="14"/>
      <c r="LRL842" s="14"/>
      <c r="LRM842" s="14"/>
      <c r="LRN842" s="14"/>
      <c r="LRO842" s="14"/>
      <c r="LRP842" s="14"/>
      <c r="LRQ842" s="14"/>
      <c r="LRR842" s="14"/>
      <c r="LRS842" s="14"/>
      <c r="LRT842" s="14"/>
      <c r="LRU842" s="14"/>
      <c r="LRV842" s="14"/>
      <c r="LRW842" s="14"/>
      <c r="LRX842" s="14"/>
      <c r="LRY842" s="14"/>
      <c r="LRZ842" s="14"/>
      <c r="LSA842" s="14"/>
      <c r="LSB842" s="14"/>
      <c r="LSC842" s="14"/>
      <c r="LSD842" s="14"/>
      <c r="LSE842" s="14"/>
      <c r="LSF842" s="14"/>
      <c r="LSG842" s="14"/>
      <c r="LSH842" s="14"/>
      <c r="LSI842" s="14"/>
      <c r="LSJ842" s="14"/>
      <c r="LSK842" s="14"/>
      <c r="LSL842" s="14"/>
      <c r="LSM842" s="14"/>
      <c r="LSN842" s="14"/>
      <c r="LSO842" s="14"/>
      <c r="LSP842" s="14"/>
      <c r="LSQ842" s="14"/>
      <c r="LSR842" s="14"/>
      <c r="LSS842" s="14"/>
      <c r="LST842" s="14"/>
      <c r="LSU842" s="14"/>
      <c r="LSV842" s="14"/>
      <c r="LSW842" s="14"/>
      <c r="LSX842" s="14"/>
      <c r="LSY842" s="14"/>
      <c r="LSZ842" s="14"/>
      <c r="LTA842" s="14"/>
      <c r="LTB842" s="14"/>
      <c r="LTC842" s="14"/>
      <c r="LTD842" s="14"/>
      <c r="LTE842" s="14"/>
      <c r="LTF842" s="14"/>
      <c r="LTG842" s="14"/>
      <c r="LTH842" s="14"/>
      <c r="LTI842" s="14"/>
      <c r="LTJ842" s="14"/>
      <c r="LTK842" s="14"/>
      <c r="LTL842" s="14"/>
      <c r="LTM842" s="14"/>
      <c r="LTN842" s="14"/>
      <c r="LTO842" s="14"/>
      <c r="LTP842" s="14"/>
      <c r="LTQ842" s="14"/>
      <c r="LTR842" s="14"/>
      <c r="LTS842" s="14"/>
      <c r="LTT842" s="14"/>
      <c r="LTU842" s="14"/>
      <c r="LTV842" s="14"/>
      <c r="LTW842" s="14"/>
      <c r="LTX842" s="14"/>
      <c r="LTY842" s="14"/>
      <c r="LTZ842" s="14"/>
      <c r="LUA842" s="14"/>
      <c r="LUB842" s="14"/>
      <c r="LUC842" s="14"/>
      <c r="LUD842" s="14"/>
      <c r="LUE842" s="14"/>
      <c r="LUF842" s="14"/>
      <c r="LUG842" s="14"/>
      <c r="LUH842" s="14"/>
      <c r="LUI842" s="14"/>
      <c r="LUJ842" s="14"/>
      <c r="LUK842" s="14"/>
      <c r="LUL842" s="14"/>
      <c r="LUM842" s="14"/>
      <c r="LUN842" s="14"/>
      <c r="LUO842" s="14"/>
      <c r="LUP842" s="14"/>
      <c r="LUQ842" s="14"/>
      <c r="LUR842" s="14"/>
      <c r="LUS842" s="14"/>
      <c r="LUT842" s="14"/>
      <c r="LUU842" s="14"/>
      <c r="LUV842" s="14"/>
      <c r="LUW842" s="14"/>
      <c r="LUX842" s="14"/>
      <c r="LUY842" s="14"/>
      <c r="LUZ842" s="14"/>
      <c r="LVA842" s="14"/>
      <c r="LVB842" s="14"/>
      <c r="LVC842" s="14"/>
      <c r="LVD842" s="14"/>
      <c r="LVE842" s="14"/>
      <c r="LVF842" s="14"/>
      <c r="LVG842" s="14"/>
      <c r="LVH842" s="14"/>
      <c r="LVI842" s="14"/>
      <c r="LVJ842" s="14"/>
      <c r="LVK842" s="14"/>
      <c r="LVL842" s="14"/>
      <c r="LVM842" s="14"/>
      <c r="LVN842" s="14"/>
      <c r="LVO842" s="14"/>
      <c r="LVP842" s="14"/>
      <c r="LVQ842" s="14"/>
      <c r="LVR842" s="14"/>
      <c r="LVS842" s="14"/>
      <c r="LVT842" s="14"/>
      <c r="LVU842" s="14"/>
      <c r="LVV842" s="14"/>
      <c r="LVW842" s="14"/>
      <c r="LVX842" s="14"/>
      <c r="LVY842" s="14"/>
      <c r="LVZ842" s="14"/>
      <c r="LWA842" s="14"/>
      <c r="LWB842" s="14"/>
      <c r="LWC842" s="14"/>
      <c r="LWD842" s="14"/>
      <c r="LWE842" s="14"/>
      <c r="LWF842" s="14"/>
      <c r="LWG842" s="14"/>
      <c r="LWH842" s="14"/>
      <c r="LWI842" s="14"/>
      <c r="LWJ842" s="14"/>
      <c r="LWK842" s="14"/>
      <c r="LWL842" s="14"/>
      <c r="LWM842" s="14"/>
      <c r="LWN842" s="14"/>
      <c r="LWO842" s="14"/>
      <c r="LWP842" s="14"/>
      <c r="LWQ842" s="14"/>
      <c r="LWR842" s="14"/>
      <c r="LWS842" s="14"/>
      <c r="LWT842" s="14"/>
      <c r="LWU842" s="14"/>
      <c r="LWV842" s="14"/>
      <c r="LWW842" s="14"/>
      <c r="LWX842" s="14"/>
      <c r="LWY842" s="14"/>
      <c r="LWZ842" s="14"/>
      <c r="LXA842" s="14"/>
      <c r="LXB842" s="14"/>
      <c r="LXC842" s="14"/>
      <c r="LXD842" s="14"/>
      <c r="LXE842" s="14"/>
      <c r="LXF842" s="14"/>
      <c r="LXG842" s="14"/>
      <c r="LXH842" s="14"/>
      <c r="LXI842" s="14"/>
      <c r="LXJ842" s="14"/>
      <c r="LXK842" s="14"/>
      <c r="LXL842" s="14"/>
      <c r="LXM842" s="14"/>
      <c r="LXN842" s="14"/>
      <c r="LXO842" s="14"/>
      <c r="LXP842" s="14"/>
      <c r="LXQ842" s="14"/>
      <c r="LXR842" s="14"/>
      <c r="LXS842" s="14"/>
      <c r="LXT842" s="14"/>
      <c r="LXU842" s="14"/>
      <c r="LXV842" s="14"/>
      <c r="LXW842" s="14"/>
      <c r="LXX842" s="14"/>
      <c r="LXY842" s="14"/>
      <c r="LXZ842" s="14"/>
      <c r="LYA842" s="14"/>
      <c r="LYB842" s="14"/>
      <c r="LYC842" s="14"/>
      <c r="LYD842" s="14"/>
      <c r="LYE842" s="14"/>
      <c r="LYF842" s="14"/>
      <c r="LYG842" s="14"/>
      <c r="LYH842" s="14"/>
      <c r="LYI842" s="14"/>
      <c r="LYJ842" s="14"/>
      <c r="LYK842" s="14"/>
      <c r="LYL842" s="14"/>
      <c r="LYM842" s="14"/>
      <c r="LYN842" s="14"/>
      <c r="LYO842" s="14"/>
      <c r="LYP842" s="14"/>
      <c r="LYQ842" s="14"/>
      <c r="LYR842" s="14"/>
      <c r="LYS842" s="14"/>
      <c r="LYT842" s="14"/>
      <c r="LYU842" s="14"/>
      <c r="LYV842" s="14"/>
      <c r="LYW842" s="14"/>
      <c r="LYX842" s="14"/>
      <c r="LYY842" s="14"/>
      <c r="LYZ842" s="14"/>
      <c r="LZA842" s="14"/>
      <c r="LZB842" s="14"/>
      <c r="LZC842" s="14"/>
      <c r="LZD842" s="14"/>
      <c r="LZE842" s="14"/>
      <c r="LZF842" s="14"/>
      <c r="LZG842" s="14"/>
      <c r="LZH842" s="14"/>
      <c r="LZI842" s="14"/>
      <c r="LZJ842" s="14"/>
      <c r="LZK842" s="14"/>
      <c r="LZL842" s="14"/>
      <c r="LZM842" s="14"/>
      <c r="LZN842" s="14"/>
      <c r="LZO842" s="14"/>
      <c r="LZP842" s="14"/>
      <c r="LZQ842" s="14"/>
      <c r="LZR842" s="14"/>
      <c r="LZS842" s="14"/>
      <c r="LZT842" s="14"/>
      <c r="LZU842" s="14"/>
      <c r="LZV842" s="14"/>
      <c r="LZW842" s="14"/>
      <c r="LZX842" s="14"/>
      <c r="LZY842" s="14"/>
      <c r="LZZ842" s="14"/>
      <c r="MAA842" s="14"/>
      <c r="MAB842" s="14"/>
      <c r="MAC842" s="14"/>
      <c r="MAD842" s="14"/>
      <c r="MAE842" s="14"/>
      <c r="MAF842" s="14"/>
      <c r="MAG842" s="14"/>
      <c r="MAH842" s="14"/>
      <c r="MAI842" s="14"/>
      <c r="MAJ842" s="14"/>
      <c r="MAK842" s="14"/>
      <c r="MAL842" s="14"/>
      <c r="MAM842" s="14"/>
      <c r="MAN842" s="14"/>
      <c r="MAO842" s="14"/>
      <c r="MAP842" s="14"/>
      <c r="MAQ842" s="14"/>
      <c r="MAR842" s="14"/>
      <c r="MAS842" s="14"/>
      <c r="MAT842" s="14"/>
      <c r="MAU842" s="14"/>
      <c r="MAV842" s="14"/>
      <c r="MAW842" s="14"/>
      <c r="MAX842" s="14"/>
      <c r="MAY842" s="14"/>
      <c r="MAZ842" s="14"/>
      <c r="MBA842" s="14"/>
      <c r="MBB842" s="14"/>
      <c r="MBC842" s="14"/>
      <c r="MBD842" s="14"/>
      <c r="MBE842" s="14"/>
      <c r="MBF842" s="14"/>
      <c r="MBG842" s="14"/>
      <c r="MBH842" s="14"/>
      <c r="MBI842" s="14"/>
      <c r="MBJ842" s="14"/>
      <c r="MBK842" s="14"/>
      <c r="MBL842" s="14"/>
      <c r="MBM842" s="14"/>
      <c r="MBN842" s="14"/>
      <c r="MBO842" s="14"/>
      <c r="MBP842" s="14"/>
      <c r="MBQ842" s="14"/>
      <c r="MBR842" s="14"/>
      <c r="MBS842" s="14"/>
      <c r="MBT842" s="14"/>
      <c r="MBU842" s="14"/>
      <c r="MBV842" s="14"/>
      <c r="MBW842" s="14"/>
      <c r="MBX842" s="14"/>
      <c r="MBY842" s="14"/>
      <c r="MBZ842" s="14"/>
      <c r="MCA842" s="14"/>
      <c r="MCB842" s="14"/>
      <c r="MCC842" s="14"/>
      <c r="MCD842" s="14"/>
      <c r="MCE842" s="14"/>
      <c r="MCF842" s="14"/>
      <c r="MCG842" s="14"/>
      <c r="MCH842" s="14"/>
      <c r="MCI842" s="14"/>
      <c r="MCJ842" s="14"/>
      <c r="MCK842" s="14"/>
      <c r="MCL842" s="14"/>
      <c r="MCM842" s="14"/>
      <c r="MCN842" s="14"/>
      <c r="MCO842" s="14"/>
      <c r="MCP842" s="14"/>
      <c r="MCQ842" s="14"/>
      <c r="MCR842" s="14"/>
      <c r="MCS842" s="14"/>
      <c r="MCT842" s="14"/>
      <c r="MCU842" s="14"/>
      <c r="MCV842" s="14"/>
      <c r="MCW842" s="14"/>
      <c r="MCX842" s="14"/>
      <c r="MCY842" s="14"/>
      <c r="MCZ842" s="14"/>
      <c r="MDA842" s="14"/>
      <c r="MDB842" s="14"/>
      <c r="MDC842" s="14"/>
      <c r="MDD842" s="14"/>
      <c r="MDE842" s="14"/>
      <c r="MDF842" s="14"/>
      <c r="MDG842" s="14"/>
      <c r="MDH842" s="14"/>
      <c r="MDI842" s="14"/>
      <c r="MDJ842" s="14"/>
      <c r="MDK842" s="14"/>
      <c r="MDL842" s="14"/>
      <c r="MDM842" s="14"/>
      <c r="MDN842" s="14"/>
      <c r="MDO842" s="14"/>
      <c r="MDP842" s="14"/>
      <c r="MDQ842" s="14"/>
      <c r="MDR842" s="14"/>
      <c r="MDS842" s="14"/>
      <c r="MDT842" s="14"/>
      <c r="MDU842" s="14"/>
      <c r="MDV842" s="14"/>
      <c r="MDW842" s="14"/>
      <c r="MDX842" s="14"/>
      <c r="MDY842" s="14"/>
      <c r="MDZ842" s="14"/>
      <c r="MEA842" s="14"/>
      <c r="MEB842" s="14"/>
      <c r="MEC842" s="14"/>
      <c r="MED842" s="14"/>
      <c r="MEE842" s="14"/>
      <c r="MEF842" s="14"/>
      <c r="MEG842" s="14"/>
      <c r="MEH842" s="14"/>
      <c r="MEI842" s="14"/>
      <c r="MEJ842" s="14"/>
      <c r="MEK842" s="14"/>
      <c r="MEL842" s="14"/>
      <c r="MEM842" s="14"/>
      <c r="MEN842" s="14"/>
      <c r="MEO842" s="14"/>
      <c r="MEP842" s="14"/>
      <c r="MEQ842" s="14"/>
      <c r="MER842" s="14"/>
      <c r="MES842" s="14"/>
      <c r="MET842" s="14"/>
      <c r="MEU842" s="14"/>
      <c r="MEV842" s="14"/>
      <c r="MEW842" s="14"/>
      <c r="MEX842" s="14"/>
      <c r="MEY842" s="14"/>
      <c r="MEZ842" s="14"/>
      <c r="MFA842" s="14"/>
      <c r="MFB842" s="14"/>
      <c r="MFC842" s="14"/>
      <c r="MFD842" s="14"/>
      <c r="MFE842" s="14"/>
      <c r="MFF842" s="14"/>
      <c r="MFG842" s="14"/>
      <c r="MFH842" s="14"/>
      <c r="MFI842" s="14"/>
      <c r="MFJ842" s="14"/>
      <c r="MFK842" s="14"/>
      <c r="MFL842" s="14"/>
      <c r="MFM842" s="14"/>
      <c r="MFN842" s="14"/>
      <c r="MFO842" s="14"/>
      <c r="MFP842" s="14"/>
      <c r="MFQ842" s="14"/>
      <c r="MFR842" s="14"/>
      <c r="MFS842" s="14"/>
      <c r="MFT842" s="14"/>
      <c r="MFU842" s="14"/>
      <c r="MFV842" s="14"/>
      <c r="MFW842" s="14"/>
      <c r="MFX842" s="14"/>
      <c r="MFY842" s="14"/>
      <c r="MFZ842" s="14"/>
      <c r="MGA842" s="14"/>
      <c r="MGB842" s="14"/>
      <c r="MGC842" s="14"/>
      <c r="MGD842" s="14"/>
      <c r="MGE842" s="14"/>
      <c r="MGF842" s="14"/>
      <c r="MGG842" s="14"/>
      <c r="MGH842" s="14"/>
      <c r="MGI842" s="14"/>
      <c r="MGJ842" s="14"/>
      <c r="MGK842" s="14"/>
      <c r="MGL842" s="14"/>
      <c r="MGM842" s="14"/>
      <c r="MGN842" s="14"/>
      <c r="MGO842" s="14"/>
      <c r="MGP842" s="14"/>
      <c r="MGQ842" s="14"/>
      <c r="MGR842" s="14"/>
      <c r="MGS842" s="14"/>
      <c r="MGT842" s="14"/>
      <c r="MGU842" s="14"/>
      <c r="MGV842" s="14"/>
      <c r="MGW842" s="14"/>
      <c r="MGX842" s="14"/>
      <c r="MGY842" s="14"/>
      <c r="MGZ842" s="14"/>
      <c r="MHA842" s="14"/>
      <c r="MHB842" s="14"/>
      <c r="MHC842" s="14"/>
      <c r="MHD842" s="14"/>
      <c r="MHE842" s="14"/>
      <c r="MHF842" s="14"/>
      <c r="MHG842" s="14"/>
      <c r="MHH842" s="14"/>
      <c r="MHI842" s="14"/>
      <c r="MHJ842" s="14"/>
      <c r="MHK842" s="14"/>
      <c r="MHL842" s="14"/>
      <c r="MHM842" s="14"/>
      <c r="MHN842" s="14"/>
      <c r="MHO842" s="14"/>
      <c r="MHP842" s="14"/>
      <c r="MHQ842" s="14"/>
      <c r="MHR842" s="14"/>
      <c r="MHS842" s="14"/>
      <c r="MHT842" s="14"/>
      <c r="MHU842" s="14"/>
      <c r="MHV842" s="14"/>
      <c r="MHW842" s="14"/>
      <c r="MHX842" s="14"/>
      <c r="MHY842" s="14"/>
      <c r="MHZ842" s="14"/>
      <c r="MIA842" s="14"/>
      <c r="MIB842" s="14"/>
      <c r="MIC842" s="14"/>
      <c r="MID842" s="14"/>
      <c r="MIE842" s="14"/>
      <c r="MIF842" s="14"/>
      <c r="MIG842" s="14"/>
      <c r="MIH842" s="14"/>
      <c r="MII842" s="14"/>
      <c r="MIJ842" s="14"/>
      <c r="MIK842" s="14"/>
      <c r="MIL842" s="14"/>
      <c r="MIM842" s="14"/>
      <c r="MIN842" s="14"/>
      <c r="MIO842" s="14"/>
      <c r="MIP842" s="14"/>
      <c r="MIQ842" s="14"/>
      <c r="MIR842" s="14"/>
      <c r="MIS842" s="14"/>
      <c r="MIT842" s="14"/>
      <c r="MIU842" s="14"/>
      <c r="MIV842" s="14"/>
      <c r="MIW842" s="14"/>
      <c r="MIX842" s="14"/>
      <c r="MIY842" s="14"/>
      <c r="MIZ842" s="14"/>
      <c r="MJA842" s="14"/>
      <c r="MJB842" s="14"/>
      <c r="MJC842" s="14"/>
      <c r="MJD842" s="14"/>
      <c r="MJE842" s="14"/>
      <c r="MJF842" s="14"/>
      <c r="MJG842" s="14"/>
      <c r="MJH842" s="14"/>
      <c r="MJI842" s="14"/>
      <c r="MJJ842" s="14"/>
      <c r="MJK842" s="14"/>
      <c r="MJL842" s="14"/>
      <c r="MJM842" s="14"/>
      <c r="MJN842" s="14"/>
      <c r="MJO842" s="14"/>
      <c r="MJP842" s="14"/>
      <c r="MJQ842" s="14"/>
      <c r="MJR842" s="14"/>
      <c r="MJS842" s="14"/>
      <c r="MJT842" s="14"/>
      <c r="MJU842" s="14"/>
      <c r="MJV842" s="14"/>
      <c r="MJW842" s="14"/>
      <c r="MJX842" s="14"/>
      <c r="MJY842" s="14"/>
      <c r="MJZ842" s="14"/>
      <c r="MKA842" s="14"/>
      <c r="MKB842" s="14"/>
      <c r="MKC842" s="14"/>
      <c r="MKD842" s="14"/>
      <c r="MKE842" s="14"/>
      <c r="MKF842" s="14"/>
      <c r="MKG842" s="14"/>
      <c r="MKH842" s="14"/>
      <c r="MKI842" s="14"/>
      <c r="MKJ842" s="14"/>
      <c r="MKK842" s="14"/>
      <c r="MKL842" s="14"/>
      <c r="MKM842" s="14"/>
      <c r="MKN842" s="14"/>
      <c r="MKO842" s="14"/>
      <c r="MKP842" s="14"/>
      <c r="MKQ842" s="14"/>
      <c r="MKR842" s="14"/>
      <c r="MKS842" s="14"/>
      <c r="MKT842" s="14"/>
      <c r="MKU842" s="14"/>
      <c r="MKV842" s="14"/>
      <c r="MKW842" s="14"/>
      <c r="MKX842" s="14"/>
      <c r="MKY842" s="14"/>
      <c r="MKZ842" s="14"/>
      <c r="MLA842" s="14"/>
      <c r="MLB842" s="14"/>
      <c r="MLC842" s="14"/>
      <c r="MLD842" s="14"/>
      <c r="MLE842" s="14"/>
      <c r="MLF842" s="14"/>
      <c r="MLG842" s="14"/>
      <c r="MLH842" s="14"/>
      <c r="MLI842" s="14"/>
      <c r="MLJ842" s="14"/>
      <c r="MLK842" s="14"/>
      <c r="MLL842" s="14"/>
      <c r="MLM842" s="14"/>
      <c r="MLN842" s="14"/>
      <c r="MLO842" s="14"/>
      <c r="MLP842" s="14"/>
      <c r="MLQ842" s="14"/>
      <c r="MLR842" s="14"/>
      <c r="MLS842" s="14"/>
      <c r="MLT842" s="14"/>
      <c r="MLU842" s="14"/>
      <c r="MLV842" s="14"/>
      <c r="MLW842" s="14"/>
      <c r="MLX842" s="14"/>
      <c r="MLY842" s="14"/>
      <c r="MLZ842" s="14"/>
      <c r="MMA842" s="14"/>
      <c r="MMB842" s="14"/>
      <c r="MMC842" s="14"/>
      <c r="MMD842" s="14"/>
      <c r="MME842" s="14"/>
      <c r="MMF842" s="14"/>
      <c r="MMG842" s="14"/>
      <c r="MMH842" s="14"/>
      <c r="MMI842" s="14"/>
      <c r="MMJ842" s="14"/>
      <c r="MMK842" s="14"/>
      <c r="MML842" s="14"/>
      <c r="MMM842" s="14"/>
      <c r="MMN842" s="14"/>
      <c r="MMO842" s="14"/>
      <c r="MMP842" s="14"/>
      <c r="MMQ842" s="14"/>
      <c r="MMR842" s="14"/>
      <c r="MMS842" s="14"/>
      <c r="MMT842" s="14"/>
      <c r="MMU842" s="14"/>
      <c r="MMV842" s="14"/>
      <c r="MMW842" s="14"/>
      <c r="MMX842" s="14"/>
      <c r="MMY842" s="14"/>
      <c r="MMZ842" s="14"/>
      <c r="MNA842" s="14"/>
      <c r="MNB842" s="14"/>
      <c r="MNC842" s="14"/>
      <c r="MND842" s="14"/>
      <c r="MNE842" s="14"/>
      <c r="MNF842" s="14"/>
      <c r="MNG842" s="14"/>
      <c r="MNH842" s="14"/>
      <c r="MNI842" s="14"/>
      <c r="MNJ842" s="14"/>
      <c r="MNK842" s="14"/>
      <c r="MNL842" s="14"/>
      <c r="MNM842" s="14"/>
      <c r="MNN842" s="14"/>
      <c r="MNO842" s="14"/>
      <c r="MNP842" s="14"/>
      <c r="MNQ842" s="14"/>
      <c r="MNR842" s="14"/>
      <c r="MNS842" s="14"/>
      <c r="MNT842" s="14"/>
      <c r="MNU842" s="14"/>
      <c r="MNV842" s="14"/>
      <c r="MNW842" s="14"/>
      <c r="MNX842" s="14"/>
      <c r="MNY842" s="14"/>
      <c r="MNZ842" s="14"/>
      <c r="MOA842" s="14"/>
      <c r="MOB842" s="14"/>
      <c r="MOC842" s="14"/>
      <c r="MOD842" s="14"/>
      <c r="MOE842" s="14"/>
      <c r="MOF842" s="14"/>
      <c r="MOG842" s="14"/>
      <c r="MOH842" s="14"/>
      <c r="MOI842" s="14"/>
      <c r="MOJ842" s="14"/>
      <c r="MOK842" s="14"/>
      <c r="MOL842" s="14"/>
      <c r="MOM842" s="14"/>
      <c r="MON842" s="14"/>
      <c r="MOO842" s="14"/>
      <c r="MOP842" s="14"/>
      <c r="MOQ842" s="14"/>
      <c r="MOR842" s="14"/>
      <c r="MOS842" s="14"/>
      <c r="MOT842" s="14"/>
      <c r="MOU842" s="14"/>
      <c r="MOV842" s="14"/>
      <c r="MOW842" s="14"/>
      <c r="MOX842" s="14"/>
      <c r="MOY842" s="14"/>
      <c r="MOZ842" s="14"/>
      <c r="MPA842" s="14"/>
      <c r="MPB842" s="14"/>
      <c r="MPC842" s="14"/>
      <c r="MPD842" s="14"/>
      <c r="MPE842" s="14"/>
      <c r="MPF842" s="14"/>
      <c r="MPG842" s="14"/>
      <c r="MPH842" s="14"/>
      <c r="MPI842" s="14"/>
      <c r="MPJ842" s="14"/>
      <c r="MPK842" s="14"/>
      <c r="MPL842" s="14"/>
      <c r="MPM842" s="14"/>
      <c r="MPN842" s="14"/>
      <c r="MPO842" s="14"/>
      <c r="MPP842" s="14"/>
      <c r="MPQ842" s="14"/>
      <c r="MPR842" s="14"/>
      <c r="MPS842" s="14"/>
      <c r="MPT842" s="14"/>
      <c r="MPU842" s="14"/>
      <c r="MPV842" s="14"/>
      <c r="MPW842" s="14"/>
      <c r="MPX842" s="14"/>
      <c r="MPY842" s="14"/>
      <c r="MPZ842" s="14"/>
      <c r="MQA842" s="14"/>
      <c r="MQB842" s="14"/>
      <c r="MQC842" s="14"/>
      <c r="MQD842" s="14"/>
      <c r="MQE842" s="14"/>
      <c r="MQF842" s="14"/>
      <c r="MQG842" s="14"/>
      <c r="MQH842" s="14"/>
      <c r="MQI842" s="14"/>
      <c r="MQJ842" s="14"/>
      <c r="MQK842" s="14"/>
      <c r="MQL842" s="14"/>
      <c r="MQM842" s="14"/>
      <c r="MQN842" s="14"/>
      <c r="MQO842" s="14"/>
      <c r="MQP842" s="14"/>
      <c r="MQQ842" s="14"/>
      <c r="MQR842" s="14"/>
      <c r="MQS842" s="14"/>
      <c r="MQT842" s="14"/>
      <c r="MQU842" s="14"/>
      <c r="MQV842" s="14"/>
      <c r="MQW842" s="14"/>
      <c r="MQX842" s="14"/>
      <c r="MQY842" s="14"/>
      <c r="MQZ842" s="14"/>
      <c r="MRA842" s="14"/>
      <c r="MRB842" s="14"/>
      <c r="MRC842" s="14"/>
      <c r="MRD842" s="14"/>
      <c r="MRE842" s="14"/>
      <c r="MRF842" s="14"/>
      <c r="MRG842" s="14"/>
      <c r="MRH842" s="14"/>
      <c r="MRI842" s="14"/>
      <c r="MRJ842" s="14"/>
      <c r="MRK842" s="14"/>
      <c r="MRL842" s="14"/>
      <c r="MRM842" s="14"/>
      <c r="MRN842" s="14"/>
      <c r="MRO842" s="14"/>
      <c r="MRP842" s="14"/>
      <c r="MRQ842" s="14"/>
      <c r="MRR842" s="14"/>
      <c r="MRS842" s="14"/>
      <c r="MRT842" s="14"/>
      <c r="MRU842" s="14"/>
      <c r="MRV842" s="14"/>
      <c r="MRW842" s="14"/>
      <c r="MRX842" s="14"/>
      <c r="MRY842" s="14"/>
      <c r="MRZ842" s="14"/>
      <c r="MSA842" s="14"/>
      <c r="MSB842" s="14"/>
      <c r="MSC842" s="14"/>
      <c r="MSD842" s="14"/>
      <c r="MSE842" s="14"/>
      <c r="MSF842" s="14"/>
      <c r="MSG842" s="14"/>
      <c r="MSH842" s="14"/>
      <c r="MSI842" s="14"/>
      <c r="MSJ842" s="14"/>
      <c r="MSK842" s="14"/>
      <c r="MSL842" s="14"/>
      <c r="MSM842" s="14"/>
      <c r="MSN842" s="14"/>
      <c r="MSO842" s="14"/>
      <c r="MSP842" s="14"/>
      <c r="MSQ842" s="14"/>
      <c r="MSR842" s="14"/>
      <c r="MSS842" s="14"/>
      <c r="MST842" s="14"/>
      <c r="MSU842" s="14"/>
      <c r="MSV842" s="14"/>
      <c r="MSW842" s="14"/>
      <c r="MSX842" s="14"/>
      <c r="MSY842" s="14"/>
      <c r="MSZ842" s="14"/>
      <c r="MTA842" s="14"/>
      <c r="MTB842" s="14"/>
      <c r="MTC842" s="14"/>
      <c r="MTD842" s="14"/>
      <c r="MTE842" s="14"/>
      <c r="MTF842" s="14"/>
      <c r="MTG842" s="14"/>
      <c r="MTH842" s="14"/>
      <c r="MTI842" s="14"/>
      <c r="MTJ842" s="14"/>
      <c r="MTK842" s="14"/>
      <c r="MTL842" s="14"/>
      <c r="MTM842" s="14"/>
      <c r="MTN842" s="14"/>
      <c r="MTO842" s="14"/>
      <c r="MTP842" s="14"/>
      <c r="MTQ842" s="14"/>
      <c r="MTR842" s="14"/>
      <c r="MTS842" s="14"/>
      <c r="MTT842" s="14"/>
      <c r="MTU842" s="14"/>
      <c r="MTV842" s="14"/>
      <c r="MTW842" s="14"/>
      <c r="MTX842" s="14"/>
      <c r="MTY842" s="14"/>
      <c r="MTZ842" s="14"/>
      <c r="MUA842" s="14"/>
      <c r="MUB842" s="14"/>
      <c r="MUC842" s="14"/>
      <c r="MUD842" s="14"/>
      <c r="MUE842" s="14"/>
      <c r="MUF842" s="14"/>
      <c r="MUG842" s="14"/>
      <c r="MUH842" s="14"/>
      <c r="MUI842" s="14"/>
      <c r="MUJ842" s="14"/>
      <c r="MUK842" s="14"/>
      <c r="MUL842" s="14"/>
      <c r="MUM842" s="14"/>
      <c r="MUN842" s="14"/>
      <c r="MUO842" s="14"/>
      <c r="MUP842" s="14"/>
      <c r="MUQ842" s="14"/>
      <c r="MUR842" s="14"/>
      <c r="MUS842" s="14"/>
      <c r="MUT842" s="14"/>
      <c r="MUU842" s="14"/>
      <c r="MUV842" s="14"/>
      <c r="MUW842" s="14"/>
      <c r="MUX842" s="14"/>
      <c r="MUY842" s="14"/>
      <c r="MUZ842" s="14"/>
      <c r="MVA842" s="14"/>
      <c r="MVB842" s="14"/>
      <c r="MVC842" s="14"/>
      <c r="MVD842" s="14"/>
      <c r="MVE842" s="14"/>
      <c r="MVF842" s="14"/>
      <c r="MVG842" s="14"/>
      <c r="MVH842" s="14"/>
      <c r="MVI842" s="14"/>
      <c r="MVJ842" s="14"/>
      <c r="MVK842" s="14"/>
      <c r="MVL842" s="14"/>
      <c r="MVM842" s="14"/>
      <c r="MVN842" s="14"/>
      <c r="MVO842" s="14"/>
      <c r="MVP842" s="14"/>
      <c r="MVQ842" s="14"/>
      <c r="MVR842" s="14"/>
      <c r="MVS842" s="14"/>
      <c r="MVT842" s="14"/>
      <c r="MVU842" s="14"/>
      <c r="MVV842" s="14"/>
      <c r="MVW842" s="14"/>
      <c r="MVX842" s="14"/>
      <c r="MVY842" s="14"/>
      <c r="MVZ842" s="14"/>
      <c r="MWA842" s="14"/>
      <c r="MWB842" s="14"/>
      <c r="MWC842" s="14"/>
      <c r="MWD842" s="14"/>
      <c r="MWE842" s="14"/>
      <c r="MWF842" s="14"/>
      <c r="MWG842" s="14"/>
      <c r="MWH842" s="14"/>
      <c r="MWI842" s="14"/>
      <c r="MWJ842" s="14"/>
      <c r="MWK842" s="14"/>
      <c r="MWL842" s="14"/>
      <c r="MWM842" s="14"/>
      <c r="MWN842" s="14"/>
      <c r="MWO842" s="14"/>
      <c r="MWP842" s="14"/>
      <c r="MWQ842" s="14"/>
      <c r="MWR842" s="14"/>
      <c r="MWS842" s="14"/>
      <c r="MWT842" s="14"/>
      <c r="MWU842" s="14"/>
      <c r="MWV842" s="14"/>
      <c r="MWW842" s="14"/>
      <c r="MWX842" s="14"/>
      <c r="MWY842" s="14"/>
      <c r="MWZ842" s="14"/>
      <c r="MXA842" s="14"/>
      <c r="MXB842" s="14"/>
      <c r="MXC842" s="14"/>
      <c r="MXD842" s="14"/>
      <c r="MXE842" s="14"/>
      <c r="MXF842" s="14"/>
      <c r="MXG842" s="14"/>
      <c r="MXH842" s="14"/>
      <c r="MXI842" s="14"/>
      <c r="MXJ842" s="14"/>
      <c r="MXK842" s="14"/>
      <c r="MXL842" s="14"/>
      <c r="MXM842" s="14"/>
      <c r="MXN842" s="14"/>
      <c r="MXO842" s="14"/>
      <c r="MXP842" s="14"/>
      <c r="MXQ842" s="14"/>
      <c r="MXR842" s="14"/>
      <c r="MXS842" s="14"/>
      <c r="MXT842" s="14"/>
      <c r="MXU842" s="14"/>
      <c r="MXV842" s="14"/>
      <c r="MXW842" s="14"/>
      <c r="MXX842" s="14"/>
      <c r="MXY842" s="14"/>
      <c r="MXZ842" s="14"/>
      <c r="MYA842" s="14"/>
      <c r="MYB842" s="14"/>
      <c r="MYC842" s="14"/>
      <c r="MYD842" s="14"/>
      <c r="MYE842" s="14"/>
      <c r="MYF842" s="14"/>
      <c r="MYG842" s="14"/>
      <c r="MYH842" s="14"/>
      <c r="MYI842" s="14"/>
      <c r="MYJ842" s="14"/>
      <c r="MYK842" s="14"/>
      <c r="MYL842" s="14"/>
      <c r="MYM842" s="14"/>
      <c r="MYN842" s="14"/>
      <c r="MYO842" s="14"/>
      <c r="MYP842" s="14"/>
      <c r="MYQ842" s="14"/>
      <c r="MYR842" s="14"/>
      <c r="MYS842" s="14"/>
      <c r="MYT842" s="14"/>
      <c r="MYU842" s="14"/>
      <c r="MYV842" s="14"/>
      <c r="MYW842" s="14"/>
      <c r="MYX842" s="14"/>
      <c r="MYY842" s="14"/>
      <c r="MYZ842" s="14"/>
      <c r="MZA842" s="14"/>
      <c r="MZB842" s="14"/>
      <c r="MZC842" s="14"/>
      <c r="MZD842" s="14"/>
      <c r="MZE842" s="14"/>
      <c r="MZF842" s="14"/>
      <c r="MZG842" s="14"/>
      <c r="MZH842" s="14"/>
      <c r="MZI842" s="14"/>
      <c r="MZJ842" s="14"/>
      <c r="MZK842" s="14"/>
      <c r="MZL842" s="14"/>
      <c r="MZM842" s="14"/>
      <c r="MZN842" s="14"/>
      <c r="MZO842" s="14"/>
      <c r="MZP842" s="14"/>
      <c r="MZQ842" s="14"/>
      <c r="MZR842" s="14"/>
      <c r="MZS842" s="14"/>
      <c r="MZT842" s="14"/>
      <c r="MZU842" s="14"/>
      <c r="MZV842" s="14"/>
      <c r="MZW842" s="14"/>
      <c r="MZX842" s="14"/>
      <c r="MZY842" s="14"/>
      <c r="MZZ842" s="14"/>
      <c r="NAA842" s="14"/>
      <c r="NAB842" s="14"/>
      <c r="NAC842" s="14"/>
      <c r="NAD842" s="14"/>
      <c r="NAE842" s="14"/>
      <c r="NAF842" s="14"/>
      <c r="NAG842" s="14"/>
      <c r="NAH842" s="14"/>
      <c r="NAI842" s="14"/>
      <c r="NAJ842" s="14"/>
      <c r="NAK842" s="14"/>
      <c r="NAL842" s="14"/>
      <c r="NAM842" s="14"/>
      <c r="NAN842" s="14"/>
      <c r="NAO842" s="14"/>
      <c r="NAP842" s="14"/>
      <c r="NAQ842" s="14"/>
      <c r="NAR842" s="14"/>
      <c r="NAS842" s="14"/>
      <c r="NAT842" s="14"/>
      <c r="NAU842" s="14"/>
      <c r="NAV842" s="14"/>
      <c r="NAW842" s="14"/>
      <c r="NAX842" s="14"/>
      <c r="NAY842" s="14"/>
      <c r="NAZ842" s="14"/>
      <c r="NBA842" s="14"/>
      <c r="NBB842" s="14"/>
      <c r="NBC842" s="14"/>
      <c r="NBD842" s="14"/>
      <c r="NBE842" s="14"/>
      <c r="NBF842" s="14"/>
      <c r="NBG842" s="14"/>
      <c r="NBH842" s="14"/>
      <c r="NBI842" s="14"/>
      <c r="NBJ842" s="14"/>
      <c r="NBK842" s="14"/>
      <c r="NBL842" s="14"/>
      <c r="NBM842" s="14"/>
      <c r="NBN842" s="14"/>
      <c r="NBO842" s="14"/>
      <c r="NBP842" s="14"/>
      <c r="NBQ842" s="14"/>
      <c r="NBR842" s="14"/>
      <c r="NBS842" s="14"/>
      <c r="NBT842" s="14"/>
      <c r="NBU842" s="14"/>
      <c r="NBV842" s="14"/>
      <c r="NBW842" s="14"/>
      <c r="NBX842" s="14"/>
      <c r="NBY842" s="14"/>
      <c r="NBZ842" s="14"/>
      <c r="NCA842" s="14"/>
      <c r="NCB842" s="14"/>
      <c r="NCC842" s="14"/>
      <c r="NCD842" s="14"/>
      <c r="NCE842" s="14"/>
      <c r="NCF842" s="14"/>
      <c r="NCG842" s="14"/>
      <c r="NCH842" s="14"/>
      <c r="NCI842" s="14"/>
      <c r="NCJ842" s="14"/>
      <c r="NCK842" s="14"/>
      <c r="NCL842" s="14"/>
      <c r="NCM842" s="14"/>
      <c r="NCN842" s="14"/>
      <c r="NCO842" s="14"/>
      <c r="NCP842" s="14"/>
      <c r="NCQ842" s="14"/>
      <c r="NCR842" s="14"/>
      <c r="NCS842" s="14"/>
      <c r="NCT842" s="14"/>
      <c r="NCU842" s="14"/>
      <c r="NCV842" s="14"/>
      <c r="NCW842" s="14"/>
      <c r="NCX842" s="14"/>
      <c r="NCY842" s="14"/>
      <c r="NCZ842" s="14"/>
      <c r="NDA842" s="14"/>
      <c r="NDB842" s="14"/>
      <c r="NDC842" s="14"/>
      <c r="NDD842" s="14"/>
      <c r="NDE842" s="14"/>
      <c r="NDF842" s="14"/>
      <c r="NDG842" s="14"/>
      <c r="NDH842" s="14"/>
      <c r="NDI842" s="14"/>
      <c r="NDJ842" s="14"/>
      <c r="NDK842" s="14"/>
      <c r="NDL842" s="14"/>
      <c r="NDM842" s="14"/>
      <c r="NDN842" s="14"/>
      <c r="NDO842" s="14"/>
      <c r="NDP842" s="14"/>
      <c r="NDQ842" s="14"/>
      <c r="NDR842" s="14"/>
      <c r="NDS842" s="14"/>
      <c r="NDT842" s="14"/>
      <c r="NDU842" s="14"/>
      <c r="NDV842" s="14"/>
      <c r="NDW842" s="14"/>
      <c r="NDX842" s="14"/>
      <c r="NDY842" s="14"/>
      <c r="NDZ842" s="14"/>
      <c r="NEA842" s="14"/>
      <c r="NEB842" s="14"/>
      <c r="NEC842" s="14"/>
      <c r="NED842" s="14"/>
      <c r="NEE842" s="14"/>
      <c r="NEF842" s="14"/>
      <c r="NEG842" s="14"/>
      <c r="NEH842" s="14"/>
      <c r="NEI842" s="14"/>
      <c r="NEJ842" s="14"/>
      <c r="NEK842" s="14"/>
      <c r="NEL842" s="14"/>
      <c r="NEM842" s="14"/>
      <c r="NEN842" s="14"/>
      <c r="NEO842" s="14"/>
      <c r="NEP842" s="14"/>
      <c r="NEQ842" s="14"/>
      <c r="NER842" s="14"/>
      <c r="NES842" s="14"/>
      <c r="NET842" s="14"/>
      <c r="NEU842" s="14"/>
      <c r="NEV842" s="14"/>
      <c r="NEW842" s="14"/>
      <c r="NEX842" s="14"/>
      <c r="NEY842" s="14"/>
      <c r="NEZ842" s="14"/>
      <c r="NFA842" s="14"/>
      <c r="NFB842" s="14"/>
      <c r="NFC842" s="14"/>
      <c r="NFD842" s="14"/>
      <c r="NFE842" s="14"/>
      <c r="NFF842" s="14"/>
      <c r="NFG842" s="14"/>
      <c r="NFH842" s="14"/>
      <c r="NFI842" s="14"/>
      <c r="NFJ842" s="14"/>
      <c r="NFK842" s="14"/>
      <c r="NFL842" s="14"/>
      <c r="NFM842" s="14"/>
      <c r="NFN842" s="14"/>
      <c r="NFO842" s="14"/>
      <c r="NFP842" s="14"/>
      <c r="NFQ842" s="14"/>
      <c r="NFR842" s="14"/>
      <c r="NFS842" s="14"/>
      <c r="NFT842" s="14"/>
      <c r="NFU842" s="14"/>
      <c r="NFV842" s="14"/>
      <c r="NFW842" s="14"/>
      <c r="NFX842" s="14"/>
      <c r="NFY842" s="14"/>
      <c r="NFZ842" s="14"/>
      <c r="NGA842" s="14"/>
      <c r="NGB842" s="14"/>
      <c r="NGC842" s="14"/>
      <c r="NGD842" s="14"/>
      <c r="NGE842" s="14"/>
      <c r="NGF842" s="14"/>
      <c r="NGG842" s="14"/>
      <c r="NGH842" s="14"/>
      <c r="NGI842" s="14"/>
      <c r="NGJ842" s="14"/>
      <c r="NGK842" s="14"/>
      <c r="NGL842" s="14"/>
      <c r="NGM842" s="14"/>
      <c r="NGN842" s="14"/>
      <c r="NGO842" s="14"/>
      <c r="NGP842" s="14"/>
      <c r="NGQ842" s="14"/>
      <c r="NGR842" s="14"/>
      <c r="NGS842" s="14"/>
      <c r="NGT842" s="14"/>
      <c r="NGU842" s="14"/>
      <c r="NGV842" s="14"/>
      <c r="NGW842" s="14"/>
      <c r="NGX842" s="14"/>
      <c r="NGY842" s="14"/>
      <c r="NGZ842" s="14"/>
      <c r="NHA842" s="14"/>
      <c r="NHB842" s="14"/>
      <c r="NHC842" s="14"/>
      <c r="NHD842" s="14"/>
      <c r="NHE842" s="14"/>
      <c r="NHF842" s="14"/>
      <c r="NHG842" s="14"/>
      <c r="NHH842" s="14"/>
      <c r="NHI842" s="14"/>
      <c r="NHJ842" s="14"/>
      <c r="NHK842" s="14"/>
      <c r="NHL842" s="14"/>
      <c r="NHM842" s="14"/>
      <c r="NHN842" s="14"/>
      <c r="NHO842" s="14"/>
      <c r="NHP842" s="14"/>
      <c r="NHQ842" s="14"/>
      <c r="NHR842" s="14"/>
      <c r="NHS842" s="14"/>
      <c r="NHT842" s="14"/>
      <c r="NHU842" s="14"/>
      <c r="NHV842" s="14"/>
      <c r="NHW842" s="14"/>
      <c r="NHX842" s="14"/>
      <c r="NHY842" s="14"/>
      <c r="NHZ842" s="14"/>
      <c r="NIA842" s="14"/>
      <c r="NIB842" s="14"/>
      <c r="NIC842" s="14"/>
      <c r="NID842" s="14"/>
      <c r="NIE842" s="14"/>
      <c r="NIF842" s="14"/>
      <c r="NIG842" s="14"/>
      <c r="NIH842" s="14"/>
      <c r="NII842" s="14"/>
      <c r="NIJ842" s="14"/>
      <c r="NIK842" s="14"/>
      <c r="NIL842" s="14"/>
      <c r="NIM842" s="14"/>
      <c r="NIN842" s="14"/>
      <c r="NIO842" s="14"/>
      <c r="NIP842" s="14"/>
      <c r="NIQ842" s="14"/>
      <c r="NIR842" s="14"/>
      <c r="NIS842" s="14"/>
      <c r="NIT842" s="14"/>
      <c r="NIU842" s="14"/>
      <c r="NIV842" s="14"/>
      <c r="NIW842" s="14"/>
      <c r="NIX842" s="14"/>
      <c r="NIY842" s="14"/>
      <c r="NIZ842" s="14"/>
      <c r="NJA842" s="14"/>
      <c r="NJB842" s="14"/>
      <c r="NJC842" s="14"/>
      <c r="NJD842" s="14"/>
      <c r="NJE842" s="14"/>
      <c r="NJF842" s="14"/>
      <c r="NJG842" s="14"/>
      <c r="NJH842" s="14"/>
      <c r="NJI842" s="14"/>
      <c r="NJJ842" s="14"/>
      <c r="NJK842" s="14"/>
      <c r="NJL842" s="14"/>
      <c r="NJM842" s="14"/>
      <c r="NJN842" s="14"/>
      <c r="NJO842" s="14"/>
      <c r="NJP842" s="14"/>
      <c r="NJQ842" s="14"/>
      <c r="NJR842" s="14"/>
      <c r="NJS842" s="14"/>
      <c r="NJT842" s="14"/>
      <c r="NJU842" s="14"/>
      <c r="NJV842" s="14"/>
      <c r="NJW842" s="14"/>
      <c r="NJX842" s="14"/>
      <c r="NJY842" s="14"/>
      <c r="NJZ842" s="14"/>
      <c r="NKA842" s="14"/>
      <c r="NKB842" s="14"/>
      <c r="NKC842" s="14"/>
      <c r="NKD842" s="14"/>
      <c r="NKE842" s="14"/>
      <c r="NKF842" s="14"/>
      <c r="NKG842" s="14"/>
      <c r="NKH842" s="14"/>
      <c r="NKI842" s="14"/>
      <c r="NKJ842" s="14"/>
      <c r="NKK842" s="14"/>
      <c r="NKL842" s="14"/>
      <c r="NKM842" s="14"/>
      <c r="NKN842" s="14"/>
      <c r="NKO842" s="14"/>
      <c r="NKP842" s="14"/>
      <c r="NKQ842" s="14"/>
      <c r="NKR842" s="14"/>
      <c r="NKS842" s="14"/>
      <c r="NKT842" s="14"/>
      <c r="NKU842" s="14"/>
      <c r="NKV842" s="14"/>
      <c r="NKW842" s="14"/>
      <c r="NKX842" s="14"/>
      <c r="NKY842" s="14"/>
      <c r="NKZ842" s="14"/>
      <c r="NLA842" s="14"/>
      <c r="NLB842" s="14"/>
      <c r="NLC842" s="14"/>
      <c r="NLD842" s="14"/>
      <c r="NLE842" s="14"/>
      <c r="NLF842" s="14"/>
      <c r="NLG842" s="14"/>
      <c r="NLH842" s="14"/>
      <c r="NLI842" s="14"/>
      <c r="NLJ842" s="14"/>
      <c r="NLK842" s="14"/>
      <c r="NLL842" s="14"/>
      <c r="NLM842" s="14"/>
      <c r="NLN842" s="14"/>
      <c r="NLO842" s="14"/>
      <c r="NLP842" s="14"/>
      <c r="NLQ842" s="14"/>
      <c r="NLR842" s="14"/>
      <c r="NLS842" s="14"/>
      <c r="NLT842" s="14"/>
      <c r="NLU842" s="14"/>
      <c r="NLV842" s="14"/>
      <c r="NLW842" s="14"/>
      <c r="NLX842" s="14"/>
      <c r="NLY842" s="14"/>
      <c r="NLZ842" s="14"/>
      <c r="NMA842" s="14"/>
      <c r="NMB842" s="14"/>
      <c r="NMC842" s="14"/>
      <c r="NMD842" s="14"/>
      <c r="NME842" s="14"/>
      <c r="NMF842" s="14"/>
      <c r="NMG842" s="14"/>
      <c r="NMH842" s="14"/>
      <c r="NMI842" s="14"/>
      <c r="NMJ842" s="14"/>
      <c r="NMK842" s="14"/>
      <c r="NML842" s="14"/>
      <c r="NMM842" s="14"/>
      <c r="NMN842" s="14"/>
      <c r="NMO842" s="14"/>
      <c r="NMP842" s="14"/>
      <c r="NMQ842" s="14"/>
      <c r="NMR842" s="14"/>
      <c r="NMS842" s="14"/>
      <c r="NMT842" s="14"/>
      <c r="NMU842" s="14"/>
      <c r="NMV842" s="14"/>
      <c r="NMW842" s="14"/>
      <c r="NMX842" s="14"/>
      <c r="NMY842" s="14"/>
      <c r="NMZ842" s="14"/>
      <c r="NNA842" s="14"/>
      <c r="NNB842" s="14"/>
      <c r="NNC842" s="14"/>
      <c r="NND842" s="14"/>
      <c r="NNE842" s="14"/>
      <c r="NNF842" s="14"/>
      <c r="NNG842" s="14"/>
      <c r="NNH842" s="14"/>
      <c r="NNI842" s="14"/>
      <c r="NNJ842" s="14"/>
      <c r="NNK842" s="14"/>
      <c r="NNL842" s="14"/>
      <c r="NNM842" s="14"/>
      <c r="NNN842" s="14"/>
      <c r="NNO842" s="14"/>
      <c r="NNP842" s="14"/>
      <c r="NNQ842" s="14"/>
      <c r="NNR842" s="14"/>
      <c r="NNS842" s="14"/>
      <c r="NNT842" s="14"/>
      <c r="NNU842" s="14"/>
      <c r="NNV842" s="14"/>
      <c r="NNW842" s="14"/>
      <c r="NNX842" s="14"/>
      <c r="NNY842" s="14"/>
      <c r="NNZ842" s="14"/>
      <c r="NOA842" s="14"/>
      <c r="NOB842" s="14"/>
      <c r="NOC842" s="14"/>
      <c r="NOD842" s="14"/>
      <c r="NOE842" s="14"/>
      <c r="NOF842" s="14"/>
      <c r="NOG842" s="14"/>
      <c r="NOH842" s="14"/>
      <c r="NOI842" s="14"/>
      <c r="NOJ842" s="14"/>
      <c r="NOK842" s="14"/>
      <c r="NOL842" s="14"/>
      <c r="NOM842" s="14"/>
      <c r="NON842" s="14"/>
      <c r="NOO842" s="14"/>
      <c r="NOP842" s="14"/>
      <c r="NOQ842" s="14"/>
      <c r="NOR842" s="14"/>
      <c r="NOS842" s="14"/>
      <c r="NOT842" s="14"/>
      <c r="NOU842" s="14"/>
      <c r="NOV842" s="14"/>
      <c r="NOW842" s="14"/>
      <c r="NOX842" s="14"/>
      <c r="NOY842" s="14"/>
      <c r="NOZ842" s="14"/>
      <c r="NPA842" s="14"/>
      <c r="NPB842" s="14"/>
      <c r="NPC842" s="14"/>
      <c r="NPD842" s="14"/>
      <c r="NPE842" s="14"/>
      <c r="NPF842" s="14"/>
      <c r="NPG842" s="14"/>
      <c r="NPH842" s="14"/>
      <c r="NPI842" s="14"/>
      <c r="NPJ842" s="14"/>
      <c r="NPK842" s="14"/>
      <c r="NPL842" s="14"/>
      <c r="NPM842" s="14"/>
      <c r="NPN842" s="14"/>
      <c r="NPO842" s="14"/>
      <c r="NPP842" s="14"/>
      <c r="NPQ842" s="14"/>
      <c r="NPR842" s="14"/>
      <c r="NPS842" s="14"/>
      <c r="NPT842" s="14"/>
      <c r="NPU842" s="14"/>
      <c r="NPV842" s="14"/>
      <c r="NPW842" s="14"/>
      <c r="NPX842" s="14"/>
      <c r="NPY842" s="14"/>
      <c r="NPZ842" s="14"/>
      <c r="NQA842" s="14"/>
      <c r="NQB842" s="14"/>
      <c r="NQC842" s="14"/>
      <c r="NQD842" s="14"/>
      <c r="NQE842" s="14"/>
      <c r="NQF842" s="14"/>
      <c r="NQG842" s="14"/>
      <c r="NQH842" s="14"/>
      <c r="NQI842" s="14"/>
      <c r="NQJ842" s="14"/>
      <c r="NQK842" s="14"/>
      <c r="NQL842" s="14"/>
      <c r="NQM842" s="14"/>
      <c r="NQN842" s="14"/>
      <c r="NQO842" s="14"/>
      <c r="NQP842" s="14"/>
      <c r="NQQ842" s="14"/>
      <c r="NQR842" s="14"/>
      <c r="NQS842" s="14"/>
      <c r="NQT842" s="14"/>
      <c r="NQU842" s="14"/>
      <c r="NQV842" s="14"/>
      <c r="NQW842" s="14"/>
      <c r="NQX842" s="14"/>
      <c r="NQY842" s="14"/>
      <c r="NQZ842" s="14"/>
      <c r="NRA842" s="14"/>
      <c r="NRB842" s="14"/>
      <c r="NRC842" s="14"/>
      <c r="NRD842" s="14"/>
      <c r="NRE842" s="14"/>
      <c r="NRF842" s="14"/>
      <c r="NRG842" s="14"/>
      <c r="NRH842" s="14"/>
      <c r="NRI842" s="14"/>
      <c r="NRJ842" s="14"/>
      <c r="NRK842" s="14"/>
      <c r="NRL842" s="14"/>
      <c r="NRM842" s="14"/>
      <c r="NRN842" s="14"/>
      <c r="NRO842" s="14"/>
      <c r="NRP842" s="14"/>
      <c r="NRQ842" s="14"/>
      <c r="NRR842" s="14"/>
      <c r="NRS842" s="14"/>
      <c r="NRT842" s="14"/>
      <c r="NRU842" s="14"/>
      <c r="NRV842" s="14"/>
      <c r="NRW842" s="14"/>
      <c r="NRX842" s="14"/>
      <c r="NRY842" s="14"/>
      <c r="NRZ842" s="14"/>
      <c r="NSA842" s="14"/>
      <c r="NSB842" s="14"/>
      <c r="NSC842" s="14"/>
      <c r="NSD842" s="14"/>
      <c r="NSE842" s="14"/>
      <c r="NSF842" s="14"/>
      <c r="NSG842" s="14"/>
      <c r="NSH842" s="14"/>
      <c r="NSI842" s="14"/>
      <c r="NSJ842" s="14"/>
      <c r="NSK842" s="14"/>
      <c r="NSL842" s="14"/>
      <c r="NSM842" s="14"/>
      <c r="NSN842" s="14"/>
      <c r="NSO842" s="14"/>
      <c r="NSP842" s="14"/>
      <c r="NSQ842" s="14"/>
      <c r="NSR842" s="14"/>
      <c r="NSS842" s="14"/>
      <c r="NST842" s="14"/>
      <c r="NSU842" s="14"/>
      <c r="NSV842" s="14"/>
      <c r="NSW842" s="14"/>
      <c r="NSX842" s="14"/>
      <c r="NSY842" s="14"/>
      <c r="NSZ842" s="14"/>
      <c r="NTA842" s="14"/>
      <c r="NTB842" s="14"/>
      <c r="NTC842" s="14"/>
      <c r="NTD842" s="14"/>
      <c r="NTE842" s="14"/>
      <c r="NTF842" s="14"/>
      <c r="NTG842" s="14"/>
      <c r="NTH842" s="14"/>
      <c r="NTI842" s="14"/>
      <c r="NTJ842" s="14"/>
      <c r="NTK842" s="14"/>
      <c r="NTL842" s="14"/>
      <c r="NTM842" s="14"/>
      <c r="NTN842" s="14"/>
      <c r="NTO842" s="14"/>
      <c r="NTP842" s="14"/>
      <c r="NTQ842" s="14"/>
      <c r="NTR842" s="14"/>
      <c r="NTS842" s="14"/>
      <c r="NTT842" s="14"/>
      <c r="NTU842" s="14"/>
      <c r="NTV842" s="14"/>
      <c r="NTW842" s="14"/>
      <c r="NTX842" s="14"/>
      <c r="NTY842" s="14"/>
      <c r="NTZ842" s="14"/>
      <c r="NUA842" s="14"/>
      <c r="NUB842" s="14"/>
      <c r="NUC842" s="14"/>
      <c r="NUD842" s="14"/>
      <c r="NUE842" s="14"/>
      <c r="NUF842" s="14"/>
      <c r="NUG842" s="14"/>
      <c r="NUH842" s="14"/>
      <c r="NUI842" s="14"/>
      <c r="NUJ842" s="14"/>
      <c r="NUK842" s="14"/>
      <c r="NUL842" s="14"/>
      <c r="NUM842" s="14"/>
      <c r="NUN842" s="14"/>
      <c r="NUO842" s="14"/>
      <c r="NUP842" s="14"/>
      <c r="NUQ842" s="14"/>
      <c r="NUR842" s="14"/>
      <c r="NUS842" s="14"/>
      <c r="NUT842" s="14"/>
      <c r="NUU842" s="14"/>
      <c r="NUV842" s="14"/>
      <c r="NUW842" s="14"/>
      <c r="NUX842" s="14"/>
      <c r="NUY842" s="14"/>
      <c r="NUZ842" s="14"/>
      <c r="NVA842" s="14"/>
      <c r="NVB842" s="14"/>
      <c r="NVC842" s="14"/>
      <c r="NVD842" s="14"/>
      <c r="NVE842" s="14"/>
      <c r="NVF842" s="14"/>
      <c r="NVG842" s="14"/>
      <c r="NVH842" s="14"/>
      <c r="NVI842" s="14"/>
      <c r="NVJ842" s="14"/>
      <c r="NVK842" s="14"/>
      <c r="NVL842" s="14"/>
      <c r="NVM842" s="14"/>
      <c r="NVN842" s="14"/>
      <c r="NVO842" s="14"/>
      <c r="NVP842" s="14"/>
      <c r="NVQ842" s="14"/>
      <c r="NVR842" s="14"/>
      <c r="NVS842" s="14"/>
      <c r="NVT842" s="14"/>
      <c r="NVU842" s="14"/>
      <c r="NVV842" s="14"/>
      <c r="NVW842" s="14"/>
      <c r="NVX842" s="14"/>
      <c r="NVY842" s="14"/>
      <c r="NVZ842" s="14"/>
      <c r="NWA842" s="14"/>
      <c r="NWB842" s="14"/>
      <c r="NWC842" s="14"/>
      <c r="NWD842" s="14"/>
      <c r="NWE842" s="14"/>
      <c r="NWF842" s="14"/>
      <c r="NWG842" s="14"/>
      <c r="NWH842" s="14"/>
      <c r="NWI842" s="14"/>
      <c r="NWJ842" s="14"/>
      <c r="NWK842" s="14"/>
      <c r="NWL842" s="14"/>
      <c r="NWM842" s="14"/>
      <c r="NWN842" s="14"/>
      <c r="NWO842" s="14"/>
      <c r="NWP842" s="14"/>
      <c r="NWQ842" s="14"/>
      <c r="NWR842" s="14"/>
      <c r="NWS842" s="14"/>
      <c r="NWT842" s="14"/>
      <c r="NWU842" s="14"/>
      <c r="NWV842" s="14"/>
      <c r="NWW842" s="14"/>
      <c r="NWX842" s="14"/>
      <c r="NWY842" s="14"/>
      <c r="NWZ842" s="14"/>
      <c r="NXA842" s="14"/>
      <c r="NXB842" s="14"/>
      <c r="NXC842" s="14"/>
      <c r="NXD842" s="14"/>
      <c r="NXE842" s="14"/>
      <c r="NXF842" s="14"/>
      <c r="NXG842" s="14"/>
      <c r="NXH842" s="14"/>
      <c r="NXI842" s="14"/>
      <c r="NXJ842" s="14"/>
      <c r="NXK842" s="14"/>
      <c r="NXL842" s="14"/>
      <c r="NXM842" s="14"/>
      <c r="NXN842" s="14"/>
      <c r="NXO842" s="14"/>
      <c r="NXP842" s="14"/>
      <c r="NXQ842" s="14"/>
      <c r="NXR842" s="14"/>
      <c r="NXS842" s="14"/>
      <c r="NXT842" s="14"/>
      <c r="NXU842" s="14"/>
      <c r="NXV842" s="14"/>
      <c r="NXW842" s="14"/>
      <c r="NXX842" s="14"/>
      <c r="NXY842" s="14"/>
      <c r="NXZ842" s="14"/>
      <c r="NYA842" s="14"/>
      <c r="NYB842" s="14"/>
      <c r="NYC842" s="14"/>
      <c r="NYD842" s="14"/>
      <c r="NYE842" s="14"/>
      <c r="NYF842" s="14"/>
      <c r="NYG842" s="14"/>
      <c r="NYH842" s="14"/>
      <c r="NYI842" s="14"/>
      <c r="NYJ842" s="14"/>
      <c r="NYK842" s="14"/>
      <c r="NYL842" s="14"/>
      <c r="NYM842" s="14"/>
      <c r="NYN842" s="14"/>
      <c r="NYO842" s="14"/>
      <c r="NYP842" s="14"/>
      <c r="NYQ842" s="14"/>
      <c r="NYR842" s="14"/>
      <c r="NYS842" s="14"/>
      <c r="NYT842" s="14"/>
      <c r="NYU842" s="14"/>
      <c r="NYV842" s="14"/>
      <c r="NYW842" s="14"/>
      <c r="NYX842" s="14"/>
      <c r="NYY842" s="14"/>
      <c r="NYZ842" s="14"/>
      <c r="NZA842" s="14"/>
      <c r="NZB842" s="14"/>
      <c r="NZC842" s="14"/>
      <c r="NZD842" s="14"/>
      <c r="NZE842" s="14"/>
      <c r="NZF842" s="14"/>
      <c r="NZG842" s="14"/>
      <c r="NZH842" s="14"/>
      <c r="NZI842" s="14"/>
      <c r="NZJ842" s="14"/>
      <c r="NZK842" s="14"/>
      <c r="NZL842" s="14"/>
      <c r="NZM842" s="14"/>
      <c r="NZN842" s="14"/>
      <c r="NZO842" s="14"/>
      <c r="NZP842" s="14"/>
      <c r="NZQ842" s="14"/>
      <c r="NZR842" s="14"/>
      <c r="NZS842" s="14"/>
      <c r="NZT842" s="14"/>
      <c r="NZU842" s="14"/>
      <c r="NZV842" s="14"/>
      <c r="NZW842" s="14"/>
      <c r="NZX842" s="14"/>
      <c r="NZY842" s="14"/>
      <c r="NZZ842" s="14"/>
      <c r="OAA842" s="14"/>
      <c r="OAB842" s="14"/>
      <c r="OAC842" s="14"/>
      <c r="OAD842" s="14"/>
      <c r="OAE842" s="14"/>
      <c r="OAF842" s="14"/>
      <c r="OAG842" s="14"/>
      <c r="OAH842" s="14"/>
      <c r="OAI842" s="14"/>
      <c r="OAJ842" s="14"/>
      <c r="OAK842" s="14"/>
      <c r="OAL842" s="14"/>
      <c r="OAM842" s="14"/>
      <c r="OAN842" s="14"/>
      <c r="OAO842" s="14"/>
      <c r="OAP842" s="14"/>
      <c r="OAQ842" s="14"/>
      <c r="OAR842" s="14"/>
      <c r="OAS842" s="14"/>
      <c r="OAT842" s="14"/>
      <c r="OAU842" s="14"/>
      <c r="OAV842" s="14"/>
      <c r="OAW842" s="14"/>
      <c r="OAX842" s="14"/>
      <c r="OAY842" s="14"/>
      <c r="OAZ842" s="14"/>
      <c r="OBA842" s="14"/>
      <c r="OBB842" s="14"/>
      <c r="OBC842" s="14"/>
      <c r="OBD842" s="14"/>
      <c r="OBE842" s="14"/>
      <c r="OBF842" s="14"/>
      <c r="OBG842" s="14"/>
      <c r="OBH842" s="14"/>
      <c r="OBI842" s="14"/>
      <c r="OBJ842" s="14"/>
      <c r="OBK842" s="14"/>
      <c r="OBL842" s="14"/>
      <c r="OBM842" s="14"/>
      <c r="OBN842" s="14"/>
      <c r="OBO842" s="14"/>
      <c r="OBP842" s="14"/>
      <c r="OBQ842" s="14"/>
      <c r="OBR842" s="14"/>
      <c r="OBS842" s="14"/>
      <c r="OBT842" s="14"/>
      <c r="OBU842" s="14"/>
      <c r="OBV842" s="14"/>
      <c r="OBW842" s="14"/>
      <c r="OBX842" s="14"/>
      <c r="OBY842" s="14"/>
      <c r="OBZ842" s="14"/>
      <c r="OCA842" s="14"/>
      <c r="OCB842" s="14"/>
      <c r="OCC842" s="14"/>
      <c r="OCD842" s="14"/>
      <c r="OCE842" s="14"/>
      <c r="OCF842" s="14"/>
      <c r="OCG842" s="14"/>
      <c r="OCH842" s="14"/>
      <c r="OCI842" s="14"/>
      <c r="OCJ842" s="14"/>
      <c r="OCK842" s="14"/>
      <c r="OCL842" s="14"/>
      <c r="OCM842" s="14"/>
      <c r="OCN842" s="14"/>
      <c r="OCO842" s="14"/>
      <c r="OCP842" s="14"/>
      <c r="OCQ842" s="14"/>
      <c r="OCR842" s="14"/>
      <c r="OCS842" s="14"/>
      <c r="OCT842" s="14"/>
      <c r="OCU842" s="14"/>
      <c r="OCV842" s="14"/>
      <c r="OCW842" s="14"/>
      <c r="OCX842" s="14"/>
      <c r="OCY842" s="14"/>
      <c r="OCZ842" s="14"/>
      <c r="ODA842" s="14"/>
      <c r="ODB842" s="14"/>
      <c r="ODC842" s="14"/>
      <c r="ODD842" s="14"/>
      <c r="ODE842" s="14"/>
      <c r="ODF842" s="14"/>
      <c r="ODG842" s="14"/>
      <c r="ODH842" s="14"/>
      <c r="ODI842" s="14"/>
      <c r="ODJ842" s="14"/>
      <c r="ODK842" s="14"/>
      <c r="ODL842" s="14"/>
      <c r="ODM842" s="14"/>
      <c r="ODN842" s="14"/>
      <c r="ODO842" s="14"/>
      <c r="ODP842" s="14"/>
      <c r="ODQ842" s="14"/>
      <c r="ODR842" s="14"/>
      <c r="ODS842" s="14"/>
      <c r="ODT842" s="14"/>
      <c r="ODU842" s="14"/>
      <c r="ODV842" s="14"/>
      <c r="ODW842" s="14"/>
      <c r="ODX842" s="14"/>
      <c r="ODY842" s="14"/>
      <c r="ODZ842" s="14"/>
      <c r="OEA842" s="14"/>
      <c r="OEB842" s="14"/>
      <c r="OEC842" s="14"/>
      <c r="OED842" s="14"/>
      <c r="OEE842" s="14"/>
      <c r="OEF842" s="14"/>
      <c r="OEG842" s="14"/>
      <c r="OEH842" s="14"/>
      <c r="OEI842" s="14"/>
      <c r="OEJ842" s="14"/>
      <c r="OEK842" s="14"/>
      <c r="OEL842" s="14"/>
      <c r="OEM842" s="14"/>
      <c r="OEN842" s="14"/>
      <c r="OEO842" s="14"/>
      <c r="OEP842" s="14"/>
      <c r="OEQ842" s="14"/>
      <c r="OER842" s="14"/>
      <c r="OES842" s="14"/>
      <c r="OET842" s="14"/>
      <c r="OEU842" s="14"/>
      <c r="OEV842" s="14"/>
      <c r="OEW842" s="14"/>
      <c r="OEX842" s="14"/>
      <c r="OEY842" s="14"/>
      <c r="OEZ842" s="14"/>
      <c r="OFA842" s="14"/>
      <c r="OFB842" s="14"/>
      <c r="OFC842" s="14"/>
      <c r="OFD842" s="14"/>
      <c r="OFE842" s="14"/>
      <c r="OFF842" s="14"/>
      <c r="OFG842" s="14"/>
      <c r="OFH842" s="14"/>
      <c r="OFI842" s="14"/>
      <c r="OFJ842" s="14"/>
      <c r="OFK842" s="14"/>
      <c r="OFL842" s="14"/>
      <c r="OFM842" s="14"/>
      <c r="OFN842" s="14"/>
      <c r="OFO842" s="14"/>
      <c r="OFP842" s="14"/>
      <c r="OFQ842" s="14"/>
      <c r="OFR842" s="14"/>
      <c r="OFS842" s="14"/>
      <c r="OFT842" s="14"/>
      <c r="OFU842" s="14"/>
      <c r="OFV842" s="14"/>
      <c r="OFW842" s="14"/>
      <c r="OFX842" s="14"/>
      <c r="OFY842" s="14"/>
      <c r="OFZ842" s="14"/>
      <c r="OGA842" s="14"/>
      <c r="OGB842" s="14"/>
      <c r="OGC842" s="14"/>
      <c r="OGD842" s="14"/>
      <c r="OGE842" s="14"/>
      <c r="OGF842" s="14"/>
      <c r="OGG842" s="14"/>
      <c r="OGH842" s="14"/>
      <c r="OGI842" s="14"/>
      <c r="OGJ842" s="14"/>
      <c r="OGK842" s="14"/>
      <c r="OGL842" s="14"/>
      <c r="OGM842" s="14"/>
      <c r="OGN842" s="14"/>
      <c r="OGO842" s="14"/>
      <c r="OGP842" s="14"/>
      <c r="OGQ842" s="14"/>
      <c r="OGR842" s="14"/>
      <c r="OGS842" s="14"/>
      <c r="OGT842" s="14"/>
      <c r="OGU842" s="14"/>
      <c r="OGV842" s="14"/>
      <c r="OGW842" s="14"/>
      <c r="OGX842" s="14"/>
      <c r="OGY842" s="14"/>
      <c r="OGZ842" s="14"/>
      <c r="OHA842" s="14"/>
      <c r="OHB842" s="14"/>
      <c r="OHC842" s="14"/>
      <c r="OHD842" s="14"/>
      <c r="OHE842" s="14"/>
      <c r="OHF842" s="14"/>
      <c r="OHG842" s="14"/>
      <c r="OHH842" s="14"/>
      <c r="OHI842" s="14"/>
      <c r="OHJ842" s="14"/>
      <c r="OHK842" s="14"/>
      <c r="OHL842" s="14"/>
      <c r="OHM842" s="14"/>
      <c r="OHN842" s="14"/>
      <c r="OHO842" s="14"/>
      <c r="OHP842" s="14"/>
      <c r="OHQ842" s="14"/>
      <c r="OHR842" s="14"/>
      <c r="OHS842" s="14"/>
      <c r="OHT842" s="14"/>
      <c r="OHU842" s="14"/>
      <c r="OHV842" s="14"/>
      <c r="OHW842" s="14"/>
      <c r="OHX842" s="14"/>
      <c r="OHY842" s="14"/>
      <c r="OHZ842" s="14"/>
      <c r="OIA842" s="14"/>
      <c r="OIB842" s="14"/>
      <c r="OIC842" s="14"/>
      <c r="OID842" s="14"/>
      <c r="OIE842" s="14"/>
      <c r="OIF842" s="14"/>
      <c r="OIG842" s="14"/>
      <c r="OIH842" s="14"/>
      <c r="OII842" s="14"/>
      <c r="OIJ842" s="14"/>
      <c r="OIK842" s="14"/>
      <c r="OIL842" s="14"/>
      <c r="OIM842" s="14"/>
      <c r="OIN842" s="14"/>
      <c r="OIO842" s="14"/>
      <c r="OIP842" s="14"/>
      <c r="OIQ842" s="14"/>
      <c r="OIR842" s="14"/>
      <c r="OIS842" s="14"/>
      <c r="OIT842" s="14"/>
      <c r="OIU842" s="14"/>
      <c r="OIV842" s="14"/>
      <c r="OIW842" s="14"/>
      <c r="OIX842" s="14"/>
      <c r="OIY842" s="14"/>
      <c r="OIZ842" s="14"/>
      <c r="OJA842" s="14"/>
      <c r="OJB842" s="14"/>
      <c r="OJC842" s="14"/>
      <c r="OJD842" s="14"/>
      <c r="OJE842" s="14"/>
      <c r="OJF842" s="14"/>
      <c r="OJG842" s="14"/>
      <c r="OJH842" s="14"/>
      <c r="OJI842" s="14"/>
      <c r="OJJ842" s="14"/>
      <c r="OJK842" s="14"/>
      <c r="OJL842" s="14"/>
      <c r="OJM842" s="14"/>
      <c r="OJN842" s="14"/>
      <c r="OJO842" s="14"/>
      <c r="OJP842" s="14"/>
      <c r="OJQ842" s="14"/>
      <c r="OJR842" s="14"/>
      <c r="OJS842" s="14"/>
      <c r="OJT842" s="14"/>
      <c r="OJU842" s="14"/>
      <c r="OJV842" s="14"/>
      <c r="OJW842" s="14"/>
      <c r="OJX842" s="14"/>
      <c r="OJY842" s="14"/>
      <c r="OJZ842" s="14"/>
      <c r="OKA842" s="14"/>
      <c r="OKB842" s="14"/>
      <c r="OKC842" s="14"/>
      <c r="OKD842" s="14"/>
      <c r="OKE842" s="14"/>
      <c r="OKF842" s="14"/>
      <c r="OKG842" s="14"/>
      <c r="OKH842" s="14"/>
      <c r="OKI842" s="14"/>
      <c r="OKJ842" s="14"/>
      <c r="OKK842" s="14"/>
      <c r="OKL842" s="14"/>
      <c r="OKM842" s="14"/>
      <c r="OKN842" s="14"/>
      <c r="OKO842" s="14"/>
      <c r="OKP842" s="14"/>
      <c r="OKQ842" s="14"/>
      <c r="OKR842" s="14"/>
      <c r="OKS842" s="14"/>
      <c r="OKT842" s="14"/>
      <c r="OKU842" s="14"/>
      <c r="OKV842" s="14"/>
      <c r="OKW842" s="14"/>
      <c r="OKX842" s="14"/>
      <c r="OKY842" s="14"/>
      <c r="OKZ842" s="14"/>
      <c r="OLA842" s="14"/>
      <c r="OLB842" s="14"/>
      <c r="OLC842" s="14"/>
      <c r="OLD842" s="14"/>
      <c r="OLE842" s="14"/>
      <c r="OLF842" s="14"/>
      <c r="OLG842" s="14"/>
      <c r="OLH842" s="14"/>
      <c r="OLI842" s="14"/>
      <c r="OLJ842" s="14"/>
      <c r="OLK842" s="14"/>
      <c r="OLL842" s="14"/>
      <c r="OLM842" s="14"/>
      <c r="OLN842" s="14"/>
      <c r="OLO842" s="14"/>
      <c r="OLP842" s="14"/>
      <c r="OLQ842" s="14"/>
      <c r="OLR842" s="14"/>
      <c r="OLS842" s="14"/>
      <c r="OLT842" s="14"/>
      <c r="OLU842" s="14"/>
      <c r="OLV842" s="14"/>
      <c r="OLW842" s="14"/>
      <c r="OLX842" s="14"/>
      <c r="OLY842" s="14"/>
      <c r="OLZ842" s="14"/>
      <c r="OMA842" s="14"/>
      <c r="OMB842" s="14"/>
      <c r="OMC842" s="14"/>
      <c r="OMD842" s="14"/>
      <c r="OME842" s="14"/>
      <c r="OMF842" s="14"/>
      <c r="OMG842" s="14"/>
      <c r="OMH842" s="14"/>
      <c r="OMI842" s="14"/>
      <c r="OMJ842" s="14"/>
      <c r="OMK842" s="14"/>
      <c r="OML842" s="14"/>
      <c r="OMM842" s="14"/>
      <c r="OMN842" s="14"/>
      <c r="OMO842" s="14"/>
      <c r="OMP842" s="14"/>
      <c r="OMQ842" s="14"/>
      <c r="OMR842" s="14"/>
      <c r="OMS842" s="14"/>
      <c r="OMT842" s="14"/>
      <c r="OMU842" s="14"/>
      <c r="OMV842" s="14"/>
      <c r="OMW842" s="14"/>
      <c r="OMX842" s="14"/>
      <c r="OMY842" s="14"/>
      <c r="OMZ842" s="14"/>
      <c r="ONA842" s="14"/>
      <c r="ONB842" s="14"/>
      <c r="ONC842" s="14"/>
      <c r="OND842" s="14"/>
      <c r="ONE842" s="14"/>
      <c r="ONF842" s="14"/>
      <c r="ONG842" s="14"/>
      <c r="ONH842" s="14"/>
      <c r="ONI842" s="14"/>
      <c r="ONJ842" s="14"/>
      <c r="ONK842" s="14"/>
      <c r="ONL842" s="14"/>
      <c r="ONM842" s="14"/>
      <c r="ONN842" s="14"/>
      <c r="ONO842" s="14"/>
      <c r="ONP842" s="14"/>
      <c r="ONQ842" s="14"/>
      <c r="ONR842" s="14"/>
      <c r="ONS842" s="14"/>
      <c r="ONT842" s="14"/>
      <c r="ONU842" s="14"/>
      <c r="ONV842" s="14"/>
      <c r="ONW842" s="14"/>
      <c r="ONX842" s="14"/>
      <c r="ONY842" s="14"/>
      <c r="ONZ842" s="14"/>
      <c r="OOA842" s="14"/>
      <c r="OOB842" s="14"/>
      <c r="OOC842" s="14"/>
      <c r="OOD842" s="14"/>
      <c r="OOE842" s="14"/>
      <c r="OOF842" s="14"/>
      <c r="OOG842" s="14"/>
      <c r="OOH842" s="14"/>
      <c r="OOI842" s="14"/>
      <c r="OOJ842" s="14"/>
      <c r="OOK842" s="14"/>
      <c r="OOL842" s="14"/>
      <c r="OOM842" s="14"/>
      <c r="OON842" s="14"/>
      <c r="OOO842" s="14"/>
      <c r="OOP842" s="14"/>
      <c r="OOQ842" s="14"/>
      <c r="OOR842" s="14"/>
      <c r="OOS842" s="14"/>
      <c r="OOT842" s="14"/>
      <c r="OOU842" s="14"/>
      <c r="OOV842" s="14"/>
      <c r="OOW842" s="14"/>
      <c r="OOX842" s="14"/>
      <c r="OOY842" s="14"/>
      <c r="OOZ842" s="14"/>
      <c r="OPA842" s="14"/>
      <c r="OPB842" s="14"/>
      <c r="OPC842" s="14"/>
      <c r="OPD842" s="14"/>
      <c r="OPE842" s="14"/>
      <c r="OPF842" s="14"/>
      <c r="OPG842" s="14"/>
      <c r="OPH842" s="14"/>
      <c r="OPI842" s="14"/>
      <c r="OPJ842" s="14"/>
      <c r="OPK842" s="14"/>
      <c r="OPL842" s="14"/>
      <c r="OPM842" s="14"/>
      <c r="OPN842" s="14"/>
      <c r="OPO842" s="14"/>
      <c r="OPP842" s="14"/>
      <c r="OPQ842" s="14"/>
      <c r="OPR842" s="14"/>
      <c r="OPS842" s="14"/>
      <c r="OPT842" s="14"/>
      <c r="OPU842" s="14"/>
      <c r="OPV842" s="14"/>
      <c r="OPW842" s="14"/>
      <c r="OPX842" s="14"/>
      <c r="OPY842" s="14"/>
      <c r="OPZ842" s="14"/>
      <c r="OQA842" s="14"/>
      <c r="OQB842" s="14"/>
      <c r="OQC842" s="14"/>
      <c r="OQD842" s="14"/>
      <c r="OQE842" s="14"/>
      <c r="OQF842" s="14"/>
      <c r="OQG842" s="14"/>
      <c r="OQH842" s="14"/>
      <c r="OQI842" s="14"/>
      <c r="OQJ842" s="14"/>
      <c r="OQK842" s="14"/>
      <c r="OQL842" s="14"/>
      <c r="OQM842" s="14"/>
      <c r="OQN842" s="14"/>
      <c r="OQO842" s="14"/>
      <c r="OQP842" s="14"/>
      <c r="OQQ842" s="14"/>
      <c r="OQR842" s="14"/>
      <c r="OQS842" s="14"/>
      <c r="OQT842" s="14"/>
      <c r="OQU842" s="14"/>
      <c r="OQV842" s="14"/>
      <c r="OQW842" s="14"/>
      <c r="OQX842" s="14"/>
      <c r="OQY842" s="14"/>
      <c r="OQZ842" s="14"/>
      <c r="ORA842" s="14"/>
      <c r="ORB842" s="14"/>
      <c r="ORC842" s="14"/>
      <c r="ORD842" s="14"/>
      <c r="ORE842" s="14"/>
      <c r="ORF842" s="14"/>
      <c r="ORG842" s="14"/>
      <c r="ORH842" s="14"/>
      <c r="ORI842" s="14"/>
      <c r="ORJ842" s="14"/>
      <c r="ORK842" s="14"/>
      <c r="ORL842" s="14"/>
      <c r="ORM842" s="14"/>
      <c r="ORN842" s="14"/>
      <c r="ORO842" s="14"/>
      <c r="ORP842" s="14"/>
      <c r="ORQ842" s="14"/>
      <c r="ORR842" s="14"/>
      <c r="ORS842" s="14"/>
      <c r="ORT842" s="14"/>
      <c r="ORU842" s="14"/>
      <c r="ORV842" s="14"/>
      <c r="ORW842" s="14"/>
      <c r="ORX842" s="14"/>
      <c r="ORY842" s="14"/>
      <c r="ORZ842" s="14"/>
      <c r="OSA842" s="14"/>
      <c r="OSB842" s="14"/>
      <c r="OSC842" s="14"/>
      <c r="OSD842" s="14"/>
      <c r="OSE842" s="14"/>
      <c r="OSF842" s="14"/>
      <c r="OSG842" s="14"/>
      <c r="OSH842" s="14"/>
      <c r="OSI842" s="14"/>
      <c r="OSJ842" s="14"/>
      <c r="OSK842" s="14"/>
      <c r="OSL842" s="14"/>
      <c r="OSM842" s="14"/>
      <c r="OSN842" s="14"/>
      <c r="OSO842" s="14"/>
      <c r="OSP842" s="14"/>
      <c r="OSQ842" s="14"/>
      <c r="OSR842" s="14"/>
      <c r="OSS842" s="14"/>
      <c r="OST842" s="14"/>
      <c r="OSU842" s="14"/>
      <c r="OSV842" s="14"/>
      <c r="OSW842" s="14"/>
      <c r="OSX842" s="14"/>
      <c r="OSY842" s="14"/>
      <c r="OSZ842" s="14"/>
      <c r="OTA842" s="14"/>
      <c r="OTB842" s="14"/>
      <c r="OTC842" s="14"/>
      <c r="OTD842" s="14"/>
      <c r="OTE842" s="14"/>
      <c r="OTF842" s="14"/>
      <c r="OTG842" s="14"/>
      <c r="OTH842" s="14"/>
      <c r="OTI842" s="14"/>
      <c r="OTJ842" s="14"/>
      <c r="OTK842" s="14"/>
      <c r="OTL842" s="14"/>
      <c r="OTM842" s="14"/>
      <c r="OTN842" s="14"/>
      <c r="OTO842" s="14"/>
      <c r="OTP842" s="14"/>
      <c r="OTQ842" s="14"/>
      <c r="OTR842" s="14"/>
      <c r="OTS842" s="14"/>
      <c r="OTT842" s="14"/>
      <c r="OTU842" s="14"/>
      <c r="OTV842" s="14"/>
      <c r="OTW842" s="14"/>
      <c r="OTX842" s="14"/>
      <c r="OTY842" s="14"/>
      <c r="OTZ842" s="14"/>
      <c r="OUA842" s="14"/>
      <c r="OUB842" s="14"/>
      <c r="OUC842" s="14"/>
      <c r="OUD842" s="14"/>
      <c r="OUE842" s="14"/>
      <c r="OUF842" s="14"/>
      <c r="OUG842" s="14"/>
      <c r="OUH842" s="14"/>
      <c r="OUI842" s="14"/>
      <c r="OUJ842" s="14"/>
      <c r="OUK842" s="14"/>
      <c r="OUL842" s="14"/>
      <c r="OUM842" s="14"/>
      <c r="OUN842" s="14"/>
      <c r="OUO842" s="14"/>
      <c r="OUP842" s="14"/>
      <c r="OUQ842" s="14"/>
      <c r="OUR842" s="14"/>
      <c r="OUS842" s="14"/>
      <c r="OUT842" s="14"/>
      <c r="OUU842" s="14"/>
      <c r="OUV842" s="14"/>
      <c r="OUW842" s="14"/>
      <c r="OUX842" s="14"/>
      <c r="OUY842" s="14"/>
      <c r="OUZ842" s="14"/>
      <c r="OVA842" s="14"/>
      <c r="OVB842" s="14"/>
      <c r="OVC842" s="14"/>
      <c r="OVD842" s="14"/>
      <c r="OVE842" s="14"/>
      <c r="OVF842" s="14"/>
      <c r="OVG842" s="14"/>
      <c r="OVH842" s="14"/>
      <c r="OVI842" s="14"/>
      <c r="OVJ842" s="14"/>
      <c r="OVK842" s="14"/>
      <c r="OVL842" s="14"/>
      <c r="OVM842" s="14"/>
      <c r="OVN842" s="14"/>
      <c r="OVO842" s="14"/>
      <c r="OVP842" s="14"/>
      <c r="OVQ842" s="14"/>
      <c r="OVR842" s="14"/>
      <c r="OVS842" s="14"/>
      <c r="OVT842" s="14"/>
      <c r="OVU842" s="14"/>
      <c r="OVV842" s="14"/>
      <c r="OVW842" s="14"/>
      <c r="OVX842" s="14"/>
      <c r="OVY842" s="14"/>
      <c r="OVZ842" s="14"/>
      <c r="OWA842" s="14"/>
      <c r="OWB842" s="14"/>
      <c r="OWC842" s="14"/>
      <c r="OWD842" s="14"/>
      <c r="OWE842" s="14"/>
      <c r="OWF842" s="14"/>
      <c r="OWG842" s="14"/>
      <c r="OWH842" s="14"/>
      <c r="OWI842" s="14"/>
      <c r="OWJ842" s="14"/>
      <c r="OWK842" s="14"/>
      <c r="OWL842" s="14"/>
      <c r="OWM842" s="14"/>
      <c r="OWN842" s="14"/>
      <c r="OWO842" s="14"/>
      <c r="OWP842" s="14"/>
      <c r="OWQ842" s="14"/>
      <c r="OWR842" s="14"/>
      <c r="OWS842" s="14"/>
      <c r="OWT842" s="14"/>
      <c r="OWU842" s="14"/>
      <c r="OWV842" s="14"/>
      <c r="OWW842" s="14"/>
      <c r="OWX842" s="14"/>
      <c r="OWY842" s="14"/>
      <c r="OWZ842" s="14"/>
      <c r="OXA842" s="14"/>
      <c r="OXB842" s="14"/>
      <c r="OXC842" s="14"/>
      <c r="OXD842" s="14"/>
      <c r="OXE842" s="14"/>
      <c r="OXF842" s="14"/>
      <c r="OXG842" s="14"/>
      <c r="OXH842" s="14"/>
      <c r="OXI842" s="14"/>
      <c r="OXJ842" s="14"/>
      <c r="OXK842" s="14"/>
      <c r="OXL842" s="14"/>
      <c r="OXM842" s="14"/>
      <c r="OXN842" s="14"/>
      <c r="OXO842" s="14"/>
      <c r="OXP842" s="14"/>
      <c r="OXQ842" s="14"/>
      <c r="OXR842" s="14"/>
      <c r="OXS842" s="14"/>
      <c r="OXT842" s="14"/>
      <c r="OXU842" s="14"/>
      <c r="OXV842" s="14"/>
      <c r="OXW842" s="14"/>
      <c r="OXX842" s="14"/>
      <c r="OXY842" s="14"/>
      <c r="OXZ842" s="14"/>
      <c r="OYA842" s="14"/>
      <c r="OYB842" s="14"/>
      <c r="OYC842" s="14"/>
      <c r="OYD842" s="14"/>
      <c r="OYE842" s="14"/>
      <c r="OYF842" s="14"/>
      <c r="OYG842" s="14"/>
      <c r="OYH842" s="14"/>
      <c r="OYI842" s="14"/>
      <c r="OYJ842" s="14"/>
      <c r="OYK842" s="14"/>
      <c r="OYL842" s="14"/>
      <c r="OYM842" s="14"/>
      <c r="OYN842" s="14"/>
      <c r="OYO842" s="14"/>
      <c r="OYP842" s="14"/>
      <c r="OYQ842" s="14"/>
      <c r="OYR842" s="14"/>
      <c r="OYS842" s="14"/>
      <c r="OYT842" s="14"/>
      <c r="OYU842" s="14"/>
      <c r="OYV842" s="14"/>
      <c r="OYW842" s="14"/>
      <c r="OYX842" s="14"/>
      <c r="OYY842" s="14"/>
      <c r="OYZ842" s="14"/>
      <c r="OZA842" s="14"/>
      <c r="OZB842" s="14"/>
      <c r="OZC842" s="14"/>
      <c r="OZD842" s="14"/>
      <c r="OZE842" s="14"/>
      <c r="OZF842" s="14"/>
      <c r="OZG842" s="14"/>
      <c r="OZH842" s="14"/>
      <c r="OZI842" s="14"/>
      <c r="OZJ842" s="14"/>
      <c r="OZK842" s="14"/>
      <c r="OZL842" s="14"/>
      <c r="OZM842" s="14"/>
      <c r="OZN842" s="14"/>
      <c r="OZO842" s="14"/>
      <c r="OZP842" s="14"/>
      <c r="OZQ842" s="14"/>
      <c r="OZR842" s="14"/>
      <c r="OZS842" s="14"/>
      <c r="OZT842" s="14"/>
      <c r="OZU842" s="14"/>
      <c r="OZV842" s="14"/>
      <c r="OZW842" s="14"/>
      <c r="OZX842" s="14"/>
      <c r="OZY842" s="14"/>
      <c r="OZZ842" s="14"/>
      <c r="PAA842" s="14"/>
      <c r="PAB842" s="14"/>
      <c r="PAC842" s="14"/>
      <c r="PAD842" s="14"/>
      <c r="PAE842" s="14"/>
      <c r="PAF842" s="14"/>
      <c r="PAG842" s="14"/>
      <c r="PAH842" s="14"/>
      <c r="PAI842" s="14"/>
      <c r="PAJ842" s="14"/>
      <c r="PAK842" s="14"/>
      <c r="PAL842" s="14"/>
      <c r="PAM842" s="14"/>
      <c r="PAN842" s="14"/>
      <c r="PAO842" s="14"/>
      <c r="PAP842" s="14"/>
      <c r="PAQ842" s="14"/>
      <c r="PAR842" s="14"/>
      <c r="PAS842" s="14"/>
      <c r="PAT842" s="14"/>
      <c r="PAU842" s="14"/>
      <c r="PAV842" s="14"/>
      <c r="PAW842" s="14"/>
      <c r="PAX842" s="14"/>
      <c r="PAY842" s="14"/>
      <c r="PAZ842" s="14"/>
      <c r="PBA842" s="14"/>
      <c r="PBB842" s="14"/>
      <c r="PBC842" s="14"/>
      <c r="PBD842" s="14"/>
      <c r="PBE842" s="14"/>
      <c r="PBF842" s="14"/>
      <c r="PBG842" s="14"/>
      <c r="PBH842" s="14"/>
      <c r="PBI842" s="14"/>
      <c r="PBJ842" s="14"/>
      <c r="PBK842" s="14"/>
      <c r="PBL842" s="14"/>
      <c r="PBM842" s="14"/>
      <c r="PBN842" s="14"/>
      <c r="PBO842" s="14"/>
      <c r="PBP842" s="14"/>
      <c r="PBQ842" s="14"/>
      <c r="PBR842" s="14"/>
      <c r="PBS842" s="14"/>
      <c r="PBT842" s="14"/>
      <c r="PBU842" s="14"/>
      <c r="PBV842" s="14"/>
      <c r="PBW842" s="14"/>
      <c r="PBX842" s="14"/>
      <c r="PBY842" s="14"/>
      <c r="PBZ842" s="14"/>
      <c r="PCA842" s="14"/>
      <c r="PCB842" s="14"/>
      <c r="PCC842" s="14"/>
      <c r="PCD842" s="14"/>
      <c r="PCE842" s="14"/>
      <c r="PCF842" s="14"/>
      <c r="PCG842" s="14"/>
      <c r="PCH842" s="14"/>
      <c r="PCI842" s="14"/>
      <c r="PCJ842" s="14"/>
      <c r="PCK842" s="14"/>
      <c r="PCL842" s="14"/>
      <c r="PCM842" s="14"/>
      <c r="PCN842" s="14"/>
      <c r="PCO842" s="14"/>
      <c r="PCP842" s="14"/>
      <c r="PCQ842" s="14"/>
      <c r="PCR842" s="14"/>
      <c r="PCS842" s="14"/>
      <c r="PCT842" s="14"/>
      <c r="PCU842" s="14"/>
      <c r="PCV842" s="14"/>
      <c r="PCW842" s="14"/>
      <c r="PCX842" s="14"/>
      <c r="PCY842" s="14"/>
      <c r="PCZ842" s="14"/>
      <c r="PDA842" s="14"/>
      <c r="PDB842" s="14"/>
      <c r="PDC842" s="14"/>
      <c r="PDD842" s="14"/>
      <c r="PDE842" s="14"/>
      <c r="PDF842" s="14"/>
      <c r="PDG842" s="14"/>
      <c r="PDH842" s="14"/>
      <c r="PDI842" s="14"/>
      <c r="PDJ842" s="14"/>
      <c r="PDK842" s="14"/>
      <c r="PDL842" s="14"/>
      <c r="PDM842" s="14"/>
      <c r="PDN842" s="14"/>
      <c r="PDO842" s="14"/>
      <c r="PDP842" s="14"/>
      <c r="PDQ842" s="14"/>
      <c r="PDR842" s="14"/>
      <c r="PDS842" s="14"/>
      <c r="PDT842" s="14"/>
      <c r="PDU842" s="14"/>
      <c r="PDV842" s="14"/>
      <c r="PDW842" s="14"/>
      <c r="PDX842" s="14"/>
      <c r="PDY842" s="14"/>
      <c r="PDZ842" s="14"/>
      <c r="PEA842" s="14"/>
      <c r="PEB842" s="14"/>
      <c r="PEC842" s="14"/>
      <c r="PED842" s="14"/>
      <c r="PEE842" s="14"/>
      <c r="PEF842" s="14"/>
      <c r="PEG842" s="14"/>
      <c r="PEH842" s="14"/>
      <c r="PEI842" s="14"/>
      <c r="PEJ842" s="14"/>
      <c r="PEK842" s="14"/>
      <c r="PEL842" s="14"/>
      <c r="PEM842" s="14"/>
      <c r="PEN842" s="14"/>
      <c r="PEO842" s="14"/>
      <c r="PEP842" s="14"/>
      <c r="PEQ842" s="14"/>
      <c r="PER842" s="14"/>
      <c r="PES842" s="14"/>
      <c r="PET842" s="14"/>
      <c r="PEU842" s="14"/>
      <c r="PEV842" s="14"/>
      <c r="PEW842" s="14"/>
      <c r="PEX842" s="14"/>
      <c r="PEY842" s="14"/>
      <c r="PEZ842" s="14"/>
      <c r="PFA842" s="14"/>
      <c r="PFB842" s="14"/>
      <c r="PFC842" s="14"/>
      <c r="PFD842" s="14"/>
      <c r="PFE842" s="14"/>
      <c r="PFF842" s="14"/>
      <c r="PFG842" s="14"/>
      <c r="PFH842" s="14"/>
      <c r="PFI842" s="14"/>
      <c r="PFJ842" s="14"/>
      <c r="PFK842" s="14"/>
      <c r="PFL842" s="14"/>
      <c r="PFM842" s="14"/>
      <c r="PFN842" s="14"/>
      <c r="PFO842" s="14"/>
      <c r="PFP842" s="14"/>
      <c r="PFQ842" s="14"/>
      <c r="PFR842" s="14"/>
      <c r="PFS842" s="14"/>
      <c r="PFT842" s="14"/>
      <c r="PFU842" s="14"/>
      <c r="PFV842" s="14"/>
      <c r="PFW842" s="14"/>
      <c r="PFX842" s="14"/>
      <c r="PFY842" s="14"/>
      <c r="PFZ842" s="14"/>
      <c r="PGA842" s="14"/>
      <c r="PGB842" s="14"/>
      <c r="PGC842" s="14"/>
      <c r="PGD842" s="14"/>
      <c r="PGE842" s="14"/>
      <c r="PGF842" s="14"/>
      <c r="PGG842" s="14"/>
      <c r="PGH842" s="14"/>
      <c r="PGI842" s="14"/>
      <c r="PGJ842" s="14"/>
      <c r="PGK842" s="14"/>
      <c r="PGL842" s="14"/>
      <c r="PGM842" s="14"/>
      <c r="PGN842" s="14"/>
      <c r="PGO842" s="14"/>
      <c r="PGP842" s="14"/>
      <c r="PGQ842" s="14"/>
      <c r="PGR842" s="14"/>
      <c r="PGS842" s="14"/>
      <c r="PGT842" s="14"/>
      <c r="PGU842" s="14"/>
      <c r="PGV842" s="14"/>
      <c r="PGW842" s="14"/>
      <c r="PGX842" s="14"/>
      <c r="PGY842" s="14"/>
      <c r="PGZ842" s="14"/>
      <c r="PHA842" s="14"/>
      <c r="PHB842" s="14"/>
      <c r="PHC842" s="14"/>
      <c r="PHD842" s="14"/>
      <c r="PHE842" s="14"/>
      <c r="PHF842" s="14"/>
      <c r="PHG842" s="14"/>
      <c r="PHH842" s="14"/>
      <c r="PHI842" s="14"/>
      <c r="PHJ842" s="14"/>
      <c r="PHK842" s="14"/>
      <c r="PHL842" s="14"/>
      <c r="PHM842" s="14"/>
      <c r="PHN842" s="14"/>
      <c r="PHO842" s="14"/>
      <c r="PHP842" s="14"/>
      <c r="PHQ842" s="14"/>
      <c r="PHR842" s="14"/>
      <c r="PHS842" s="14"/>
      <c r="PHT842" s="14"/>
      <c r="PHU842" s="14"/>
      <c r="PHV842" s="14"/>
      <c r="PHW842" s="14"/>
      <c r="PHX842" s="14"/>
      <c r="PHY842" s="14"/>
      <c r="PHZ842" s="14"/>
      <c r="PIA842" s="14"/>
      <c r="PIB842" s="14"/>
      <c r="PIC842" s="14"/>
      <c r="PID842" s="14"/>
      <c r="PIE842" s="14"/>
      <c r="PIF842" s="14"/>
      <c r="PIG842" s="14"/>
      <c r="PIH842" s="14"/>
      <c r="PII842" s="14"/>
      <c r="PIJ842" s="14"/>
      <c r="PIK842" s="14"/>
      <c r="PIL842" s="14"/>
      <c r="PIM842" s="14"/>
      <c r="PIN842" s="14"/>
      <c r="PIO842" s="14"/>
      <c r="PIP842" s="14"/>
      <c r="PIQ842" s="14"/>
      <c r="PIR842" s="14"/>
      <c r="PIS842" s="14"/>
      <c r="PIT842" s="14"/>
      <c r="PIU842" s="14"/>
      <c r="PIV842" s="14"/>
      <c r="PIW842" s="14"/>
      <c r="PIX842" s="14"/>
      <c r="PIY842" s="14"/>
      <c r="PIZ842" s="14"/>
      <c r="PJA842" s="14"/>
      <c r="PJB842" s="14"/>
      <c r="PJC842" s="14"/>
      <c r="PJD842" s="14"/>
      <c r="PJE842" s="14"/>
      <c r="PJF842" s="14"/>
      <c r="PJG842" s="14"/>
      <c r="PJH842" s="14"/>
      <c r="PJI842" s="14"/>
      <c r="PJJ842" s="14"/>
      <c r="PJK842" s="14"/>
      <c r="PJL842" s="14"/>
      <c r="PJM842" s="14"/>
      <c r="PJN842" s="14"/>
      <c r="PJO842" s="14"/>
      <c r="PJP842" s="14"/>
      <c r="PJQ842" s="14"/>
      <c r="PJR842" s="14"/>
      <c r="PJS842" s="14"/>
      <c r="PJT842" s="14"/>
      <c r="PJU842" s="14"/>
      <c r="PJV842" s="14"/>
      <c r="PJW842" s="14"/>
      <c r="PJX842" s="14"/>
      <c r="PJY842" s="14"/>
      <c r="PJZ842" s="14"/>
      <c r="PKA842" s="14"/>
      <c r="PKB842" s="14"/>
      <c r="PKC842" s="14"/>
      <c r="PKD842" s="14"/>
      <c r="PKE842" s="14"/>
      <c r="PKF842" s="14"/>
      <c r="PKG842" s="14"/>
      <c r="PKH842" s="14"/>
      <c r="PKI842" s="14"/>
      <c r="PKJ842" s="14"/>
      <c r="PKK842" s="14"/>
      <c r="PKL842" s="14"/>
      <c r="PKM842" s="14"/>
      <c r="PKN842" s="14"/>
      <c r="PKO842" s="14"/>
      <c r="PKP842" s="14"/>
      <c r="PKQ842" s="14"/>
      <c r="PKR842" s="14"/>
      <c r="PKS842" s="14"/>
      <c r="PKT842" s="14"/>
      <c r="PKU842" s="14"/>
      <c r="PKV842" s="14"/>
      <c r="PKW842" s="14"/>
      <c r="PKX842" s="14"/>
      <c r="PKY842" s="14"/>
      <c r="PKZ842" s="14"/>
      <c r="PLA842" s="14"/>
      <c r="PLB842" s="14"/>
      <c r="PLC842" s="14"/>
      <c r="PLD842" s="14"/>
      <c r="PLE842" s="14"/>
      <c r="PLF842" s="14"/>
      <c r="PLG842" s="14"/>
      <c r="PLH842" s="14"/>
      <c r="PLI842" s="14"/>
      <c r="PLJ842" s="14"/>
      <c r="PLK842" s="14"/>
      <c r="PLL842" s="14"/>
      <c r="PLM842" s="14"/>
      <c r="PLN842" s="14"/>
      <c r="PLO842" s="14"/>
      <c r="PLP842" s="14"/>
      <c r="PLQ842" s="14"/>
      <c r="PLR842" s="14"/>
      <c r="PLS842" s="14"/>
      <c r="PLT842" s="14"/>
      <c r="PLU842" s="14"/>
      <c r="PLV842" s="14"/>
      <c r="PLW842" s="14"/>
      <c r="PLX842" s="14"/>
      <c r="PLY842" s="14"/>
      <c r="PLZ842" s="14"/>
      <c r="PMA842" s="14"/>
      <c r="PMB842" s="14"/>
      <c r="PMC842" s="14"/>
      <c r="PMD842" s="14"/>
      <c r="PME842" s="14"/>
      <c r="PMF842" s="14"/>
      <c r="PMG842" s="14"/>
      <c r="PMH842" s="14"/>
      <c r="PMI842" s="14"/>
      <c r="PMJ842" s="14"/>
      <c r="PMK842" s="14"/>
      <c r="PML842" s="14"/>
      <c r="PMM842" s="14"/>
      <c r="PMN842" s="14"/>
      <c r="PMO842" s="14"/>
      <c r="PMP842" s="14"/>
      <c r="PMQ842" s="14"/>
      <c r="PMR842" s="14"/>
      <c r="PMS842" s="14"/>
      <c r="PMT842" s="14"/>
      <c r="PMU842" s="14"/>
      <c r="PMV842" s="14"/>
      <c r="PMW842" s="14"/>
      <c r="PMX842" s="14"/>
      <c r="PMY842" s="14"/>
      <c r="PMZ842" s="14"/>
      <c r="PNA842" s="14"/>
      <c r="PNB842" s="14"/>
      <c r="PNC842" s="14"/>
      <c r="PND842" s="14"/>
      <c r="PNE842" s="14"/>
      <c r="PNF842" s="14"/>
      <c r="PNG842" s="14"/>
      <c r="PNH842" s="14"/>
      <c r="PNI842" s="14"/>
      <c r="PNJ842" s="14"/>
      <c r="PNK842" s="14"/>
      <c r="PNL842" s="14"/>
      <c r="PNM842" s="14"/>
      <c r="PNN842" s="14"/>
      <c r="PNO842" s="14"/>
      <c r="PNP842" s="14"/>
      <c r="PNQ842" s="14"/>
      <c r="PNR842" s="14"/>
      <c r="PNS842" s="14"/>
      <c r="PNT842" s="14"/>
      <c r="PNU842" s="14"/>
      <c r="PNV842" s="14"/>
      <c r="PNW842" s="14"/>
      <c r="PNX842" s="14"/>
      <c r="PNY842" s="14"/>
      <c r="PNZ842" s="14"/>
      <c r="POA842" s="14"/>
      <c r="POB842" s="14"/>
      <c r="POC842" s="14"/>
      <c r="POD842" s="14"/>
      <c r="POE842" s="14"/>
      <c r="POF842" s="14"/>
      <c r="POG842" s="14"/>
      <c r="POH842" s="14"/>
      <c r="POI842" s="14"/>
      <c r="POJ842" s="14"/>
      <c r="POK842" s="14"/>
      <c r="POL842" s="14"/>
      <c r="POM842" s="14"/>
      <c r="PON842" s="14"/>
      <c r="POO842" s="14"/>
      <c r="POP842" s="14"/>
      <c r="POQ842" s="14"/>
      <c r="POR842" s="14"/>
      <c r="POS842" s="14"/>
      <c r="POT842" s="14"/>
      <c r="POU842" s="14"/>
      <c r="POV842" s="14"/>
      <c r="POW842" s="14"/>
      <c r="POX842" s="14"/>
      <c r="POY842" s="14"/>
      <c r="POZ842" s="14"/>
      <c r="PPA842" s="14"/>
      <c r="PPB842" s="14"/>
      <c r="PPC842" s="14"/>
      <c r="PPD842" s="14"/>
      <c r="PPE842" s="14"/>
      <c r="PPF842" s="14"/>
      <c r="PPG842" s="14"/>
      <c r="PPH842" s="14"/>
      <c r="PPI842" s="14"/>
      <c r="PPJ842" s="14"/>
      <c r="PPK842" s="14"/>
      <c r="PPL842" s="14"/>
      <c r="PPM842" s="14"/>
      <c r="PPN842" s="14"/>
      <c r="PPO842" s="14"/>
      <c r="PPP842" s="14"/>
      <c r="PPQ842" s="14"/>
      <c r="PPR842" s="14"/>
      <c r="PPS842" s="14"/>
      <c r="PPT842" s="14"/>
      <c r="PPU842" s="14"/>
      <c r="PPV842" s="14"/>
      <c r="PPW842" s="14"/>
      <c r="PPX842" s="14"/>
      <c r="PPY842" s="14"/>
      <c r="PPZ842" s="14"/>
      <c r="PQA842" s="14"/>
      <c r="PQB842" s="14"/>
      <c r="PQC842" s="14"/>
      <c r="PQD842" s="14"/>
      <c r="PQE842" s="14"/>
      <c r="PQF842" s="14"/>
      <c r="PQG842" s="14"/>
      <c r="PQH842" s="14"/>
      <c r="PQI842" s="14"/>
      <c r="PQJ842" s="14"/>
      <c r="PQK842" s="14"/>
      <c r="PQL842" s="14"/>
      <c r="PQM842" s="14"/>
      <c r="PQN842" s="14"/>
      <c r="PQO842" s="14"/>
      <c r="PQP842" s="14"/>
      <c r="PQQ842" s="14"/>
      <c r="PQR842" s="14"/>
      <c r="PQS842" s="14"/>
      <c r="PQT842" s="14"/>
      <c r="PQU842" s="14"/>
      <c r="PQV842" s="14"/>
      <c r="PQW842" s="14"/>
      <c r="PQX842" s="14"/>
      <c r="PQY842" s="14"/>
      <c r="PQZ842" s="14"/>
      <c r="PRA842" s="14"/>
      <c r="PRB842" s="14"/>
      <c r="PRC842" s="14"/>
      <c r="PRD842" s="14"/>
      <c r="PRE842" s="14"/>
      <c r="PRF842" s="14"/>
      <c r="PRG842" s="14"/>
      <c r="PRH842" s="14"/>
      <c r="PRI842" s="14"/>
      <c r="PRJ842" s="14"/>
      <c r="PRK842" s="14"/>
      <c r="PRL842" s="14"/>
      <c r="PRM842" s="14"/>
      <c r="PRN842" s="14"/>
      <c r="PRO842" s="14"/>
      <c r="PRP842" s="14"/>
      <c r="PRQ842" s="14"/>
      <c r="PRR842" s="14"/>
      <c r="PRS842" s="14"/>
      <c r="PRT842" s="14"/>
      <c r="PRU842" s="14"/>
      <c r="PRV842" s="14"/>
      <c r="PRW842" s="14"/>
      <c r="PRX842" s="14"/>
      <c r="PRY842" s="14"/>
      <c r="PRZ842" s="14"/>
      <c r="PSA842" s="14"/>
      <c r="PSB842" s="14"/>
      <c r="PSC842" s="14"/>
      <c r="PSD842" s="14"/>
      <c r="PSE842" s="14"/>
      <c r="PSF842" s="14"/>
      <c r="PSG842" s="14"/>
      <c r="PSH842" s="14"/>
      <c r="PSI842" s="14"/>
      <c r="PSJ842" s="14"/>
      <c r="PSK842" s="14"/>
      <c r="PSL842" s="14"/>
      <c r="PSM842" s="14"/>
      <c r="PSN842" s="14"/>
      <c r="PSO842" s="14"/>
      <c r="PSP842" s="14"/>
      <c r="PSQ842" s="14"/>
      <c r="PSR842" s="14"/>
      <c r="PSS842" s="14"/>
      <c r="PST842" s="14"/>
      <c r="PSU842" s="14"/>
      <c r="PSV842" s="14"/>
      <c r="PSW842" s="14"/>
      <c r="PSX842" s="14"/>
      <c r="PSY842" s="14"/>
      <c r="PSZ842" s="14"/>
      <c r="PTA842" s="14"/>
      <c r="PTB842" s="14"/>
      <c r="PTC842" s="14"/>
      <c r="PTD842" s="14"/>
      <c r="PTE842" s="14"/>
      <c r="PTF842" s="14"/>
      <c r="PTG842" s="14"/>
      <c r="PTH842" s="14"/>
      <c r="PTI842" s="14"/>
      <c r="PTJ842" s="14"/>
      <c r="PTK842" s="14"/>
      <c r="PTL842" s="14"/>
      <c r="PTM842" s="14"/>
      <c r="PTN842" s="14"/>
      <c r="PTO842" s="14"/>
      <c r="PTP842" s="14"/>
      <c r="PTQ842" s="14"/>
      <c r="PTR842" s="14"/>
      <c r="PTS842" s="14"/>
      <c r="PTT842" s="14"/>
      <c r="PTU842" s="14"/>
      <c r="PTV842" s="14"/>
      <c r="PTW842" s="14"/>
      <c r="PTX842" s="14"/>
      <c r="PTY842" s="14"/>
      <c r="PTZ842" s="14"/>
      <c r="PUA842" s="14"/>
      <c r="PUB842" s="14"/>
      <c r="PUC842" s="14"/>
      <c r="PUD842" s="14"/>
      <c r="PUE842" s="14"/>
      <c r="PUF842" s="14"/>
      <c r="PUG842" s="14"/>
      <c r="PUH842" s="14"/>
      <c r="PUI842" s="14"/>
      <c r="PUJ842" s="14"/>
      <c r="PUK842" s="14"/>
      <c r="PUL842" s="14"/>
      <c r="PUM842" s="14"/>
      <c r="PUN842" s="14"/>
      <c r="PUO842" s="14"/>
      <c r="PUP842" s="14"/>
      <c r="PUQ842" s="14"/>
      <c r="PUR842" s="14"/>
      <c r="PUS842" s="14"/>
      <c r="PUT842" s="14"/>
      <c r="PUU842" s="14"/>
      <c r="PUV842" s="14"/>
      <c r="PUW842" s="14"/>
      <c r="PUX842" s="14"/>
      <c r="PUY842" s="14"/>
      <c r="PUZ842" s="14"/>
      <c r="PVA842" s="14"/>
      <c r="PVB842" s="14"/>
      <c r="PVC842" s="14"/>
      <c r="PVD842" s="14"/>
      <c r="PVE842" s="14"/>
      <c r="PVF842" s="14"/>
      <c r="PVG842" s="14"/>
      <c r="PVH842" s="14"/>
      <c r="PVI842" s="14"/>
      <c r="PVJ842" s="14"/>
      <c r="PVK842" s="14"/>
      <c r="PVL842" s="14"/>
      <c r="PVM842" s="14"/>
      <c r="PVN842" s="14"/>
      <c r="PVO842" s="14"/>
      <c r="PVP842" s="14"/>
      <c r="PVQ842" s="14"/>
      <c r="PVR842" s="14"/>
      <c r="PVS842" s="14"/>
      <c r="PVT842" s="14"/>
      <c r="PVU842" s="14"/>
      <c r="PVV842" s="14"/>
      <c r="PVW842" s="14"/>
      <c r="PVX842" s="14"/>
      <c r="PVY842" s="14"/>
      <c r="PVZ842" s="14"/>
      <c r="PWA842" s="14"/>
      <c r="PWB842" s="14"/>
      <c r="PWC842" s="14"/>
      <c r="PWD842" s="14"/>
      <c r="PWE842" s="14"/>
      <c r="PWF842" s="14"/>
      <c r="PWG842" s="14"/>
      <c r="PWH842" s="14"/>
      <c r="PWI842" s="14"/>
      <c r="PWJ842" s="14"/>
      <c r="PWK842" s="14"/>
      <c r="PWL842" s="14"/>
      <c r="PWM842" s="14"/>
      <c r="PWN842" s="14"/>
      <c r="PWO842" s="14"/>
      <c r="PWP842" s="14"/>
      <c r="PWQ842" s="14"/>
      <c r="PWR842" s="14"/>
      <c r="PWS842" s="14"/>
      <c r="PWT842" s="14"/>
      <c r="PWU842" s="14"/>
      <c r="PWV842" s="14"/>
      <c r="PWW842" s="14"/>
      <c r="PWX842" s="14"/>
      <c r="PWY842" s="14"/>
      <c r="PWZ842" s="14"/>
      <c r="PXA842" s="14"/>
      <c r="PXB842" s="14"/>
      <c r="PXC842" s="14"/>
      <c r="PXD842" s="14"/>
      <c r="PXE842" s="14"/>
      <c r="PXF842" s="14"/>
      <c r="PXG842" s="14"/>
      <c r="PXH842" s="14"/>
      <c r="PXI842" s="14"/>
      <c r="PXJ842" s="14"/>
      <c r="PXK842" s="14"/>
      <c r="PXL842" s="14"/>
      <c r="PXM842" s="14"/>
      <c r="PXN842" s="14"/>
      <c r="PXO842" s="14"/>
      <c r="PXP842" s="14"/>
      <c r="PXQ842" s="14"/>
      <c r="PXR842" s="14"/>
      <c r="PXS842" s="14"/>
      <c r="PXT842" s="14"/>
      <c r="PXU842" s="14"/>
      <c r="PXV842" s="14"/>
      <c r="PXW842" s="14"/>
      <c r="PXX842" s="14"/>
      <c r="PXY842" s="14"/>
      <c r="PXZ842" s="14"/>
      <c r="PYA842" s="14"/>
      <c r="PYB842" s="14"/>
      <c r="PYC842" s="14"/>
      <c r="PYD842" s="14"/>
      <c r="PYE842" s="14"/>
      <c r="PYF842" s="14"/>
      <c r="PYG842" s="14"/>
      <c r="PYH842" s="14"/>
      <c r="PYI842" s="14"/>
      <c r="PYJ842" s="14"/>
      <c r="PYK842" s="14"/>
      <c r="PYL842" s="14"/>
      <c r="PYM842" s="14"/>
      <c r="PYN842" s="14"/>
      <c r="PYO842" s="14"/>
      <c r="PYP842" s="14"/>
      <c r="PYQ842" s="14"/>
      <c r="PYR842" s="14"/>
      <c r="PYS842" s="14"/>
      <c r="PYT842" s="14"/>
      <c r="PYU842" s="14"/>
      <c r="PYV842" s="14"/>
      <c r="PYW842" s="14"/>
      <c r="PYX842" s="14"/>
      <c r="PYY842" s="14"/>
      <c r="PYZ842" s="14"/>
      <c r="PZA842" s="14"/>
      <c r="PZB842" s="14"/>
      <c r="PZC842" s="14"/>
      <c r="PZD842" s="14"/>
      <c r="PZE842" s="14"/>
      <c r="PZF842" s="14"/>
      <c r="PZG842" s="14"/>
      <c r="PZH842" s="14"/>
      <c r="PZI842" s="14"/>
      <c r="PZJ842" s="14"/>
      <c r="PZK842" s="14"/>
      <c r="PZL842" s="14"/>
      <c r="PZM842" s="14"/>
      <c r="PZN842" s="14"/>
      <c r="PZO842" s="14"/>
      <c r="PZP842" s="14"/>
      <c r="PZQ842" s="14"/>
      <c r="PZR842" s="14"/>
      <c r="PZS842" s="14"/>
      <c r="PZT842" s="14"/>
      <c r="PZU842" s="14"/>
      <c r="PZV842" s="14"/>
      <c r="PZW842" s="14"/>
      <c r="PZX842" s="14"/>
      <c r="PZY842" s="14"/>
      <c r="PZZ842" s="14"/>
      <c r="QAA842" s="14"/>
      <c r="QAB842" s="14"/>
      <c r="QAC842" s="14"/>
      <c r="QAD842" s="14"/>
      <c r="QAE842" s="14"/>
      <c r="QAF842" s="14"/>
      <c r="QAG842" s="14"/>
      <c r="QAH842" s="14"/>
      <c r="QAI842" s="14"/>
      <c r="QAJ842" s="14"/>
      <c r="QAK842" s="14"/>
      <c r="QAL842" s="14"/>
      <c r="QAM842" s="14"/>
      <c r="QAN842" s="14"/>
      <c r="QAO842" s="14"/>
      <c r="QAP842" s="14"/>
      <c r="QAQ842" s="14"/>
      <c r="QAR842" s="14"/>
      <c r="QAS842" s="14"/>
      <c r="QAT842" s="14"/>
      <c r="QAU842" s="14"/>
      <c r="QAV842" s="14"/>
      <c r="QAW842" s="14"/>
      <c r="QAX842" s="14"/>
      <c r="QAY842" s="14"/>
      <c r="QAZ842" s="14"/>
      <c r="QBA842" s="14"/>
      <c r="QBB842" s="14"/>
      <c r="QBC842" s="14"/>
      <c r="QBD842" s="14"/>
      <c r="QBE842" s="14"/>
      <c r="QBF842" s="14"/>
      <c r="QBG842" s="14"/>
      <c r="QBH842" s="14"/>
      <c r="QBI842" s="14"/>
      <c r="QBJ842" s="14"/>
      <c r="QBK842" s="14"/>
      <c r="QBL842" s="14"/>
      <c r="QBM842" s="14"/>
      <c r="QBN842" s="14"/>
      <c r="QBO842" s="14"/>
      <c r="QBP842" s="14"/>
      <c r="QBQ842" s="14"/>
      <c r="QBR842" s="14"/>
      <c r="QBS842" s="14"/>
      <c r="QBT842" s="14"/>
      <c r="QBU842" s="14"/>
      <c r="QBV842" s="14"/>
      <c r="QBW842" s="14"/>
      <c r="QBX842" s="14"/>
      <c r="QBY842" s="14"/>
      <c r="QBZ842" s="14"/>
      <c r="QCA842" s="14"/>
      <c r="QCB842" s="14"/>
      <c r="QCC842" s="14"/>
      <c r="QCD842" s="14"/>
      <c r="QCE842" s="14"/>
      <c r="QCF842" s="14"/>
      <c r="QCG842" s="14"/>
      <c r="QCH842" s="14"/>
      <c r="QCI842" s="14"/>
      <c r="QCJ842" s="14"/>
      <c r="QCK842" s="14"/>
      <c r="QCL842" s="14"/>
      <c r="QCM842" s="14"/>
      <c r="QCN842" s="14"/>
      <c r="QCO842" s="14"/>
      <c r="QCP842" s="14"/>
      <c r="QCQ842" s="14"/>
      <c r="QCR842" s="14"/>
      <c r="QCS842" s="14"/>
      <c r="QCT842" s="14"/>
      <c r="QCU842" s="14"/>
      <c r="QCV842" s="14"/>
      <c r="QCW842" s="14"/>
      <c r="QCX842" s="14"/>
      <c r="QCY842" s="14"/>
      <c r="QCZ842" s="14"/>
      <c r="QDA842" s="14"/>
      <c r="QDB842" s="14"/>
      <c r="QDC842" s="14"/>
      <c r="QDD842" s="14"/>
      <c r="QDE842" s="14"/>
      <c r="QDF842" s="14"/>
      <c r="QDG842" s="14"/>
      <c r="QDH842" s="14"/>
      <c r="QDI842" s="14"/>
      <c r="QDJ842" s="14"/>
      <c r="QDK842" s="14"/>
      <c r="QDL842" s="14"/>
      <c r="QDM842" s="14"/>
      <c r="QDN842" s="14"/>
      <c r="QDO842" s="14"/>
      <c r="QDP842" s="14"/>
      <c r="QDQ842" s="14"/>
      <c r="QDR842" s="14"/>
      <c r="QDS842" s="14"/>
      <c r="QDT842" s="14"/>
      <c r="QDU842" s="14"/>
      <c r="QDV842" s="14"/>
      <c r="QDW842" s="14"/>
      <c r="QDX842" s="14"/>
      <c r="QDY842" s="14"/>
      <c r="QDZ842" s="14"/>
      <c r="QEA842" s="14"/>
      <c r="QEB842" s="14"/>
      <c r="QEC842" s="14"/>
      <c r="QED842" s="14"/>
      <c r="QEE842" s="14"/>
      <c r="QEF842" s="14"/>
      <c r="QEG842" s="14"/>
      <c r="QEH842" s="14"/>
      <c r="QEI842" s="14"/>
      <c r="QEJ842" s="14"/>
      <c r="QEK842" s="14"/>
      <c r="QEL842" s="14"/>
      <c r="QEM842" s="14"/>
      <c r="QEN842" s="14"/>
      <c r="QEO842" s="14"/>
      <c r="QEP842" s="14"/>
      <c r="QEQ842" s="14"/>
      <c r="QER842" s="14"/>
      <c r="QES842" s="14"/>
      <c r="QET842" s="14"/>
      <c r="QEU842" s="14"/>
      <c r="QEV842" s="14"/>
      <c r="QEW842" s="14"/>
      <c r="QEX842" s="14"/>
      <c r="QEY842" s="14"/>
      <c r="QEZ842" s="14"/>
      <c r="QFA842" s="14"/>
      <c r="QFB842" s="14"/>
      <c r="QFC842" s="14"/>
      <c r="QFD842" s="14"/>
      <c r="QFE842" s="14"/>
      <c r="QFF842" s="14"/>
      <c r="QFG842" s="14"/>
      <c r="QFH842" s="14"/>
      <c r="QFI842" s="14"/>
      <c r="QFJ842" s="14"/>
      <c r="QFK842" s="14"/>
      <c r="QFL842" s="14"/>
      <c r="QFM842" s="14"/>
      <c r="QFN842" s="14"/>
      <c r="QFO842" s="14"/>
      <c r="QFP842" s="14"/>
      <c r="QFQ842" s="14"/>
      <c r="QFR842" s="14"/>
      <c r="QFS842" s="14"/>
      <c r="QFT842" s="14"/>
      <c r="QFU842" s="14"/>
      <c r="QFV842" s="14"/>
      <c r="QFW842" s="14"/>
      <c r="QFX842" s="14"/>
      <c r="QFY842" s="14"/>
      <c r="QFZ842" s="14"/>
      <c r="QGA842" s="14"/>
      <c r="QGB842" s="14"/>
      <c r="QGC842" s="14"/>
      <c r="QGD842" s="14"/>
      <c r="QGE842" s="14"/>
      <c r="QGF842" s="14"/>
      <c r="QGG842" s="14"/>
      <c r="QGH842" s="14"/>
      <c r="QGI842" s="14"/>
      <c r="QGJ842" s="14"/>
      <c r="QGK842" s="14"/>
      <c r="QGL842" s="14"/>
      <c r="QGM842" s="14"/>
      <c r="QGN842" s="14"/>
      <c r="QGO842" s="14"/>
      <c r="QGP842" s="14"/>
      <c r="QGQ842" s="14"/>
      <c r="QGR842" s="14"/>
      <c r="QGS842" s="14"/>
      <c r="QGT842" s="14"/>
      <c r="QGU842" s="14"/>
      <c r="QGV842" s="14"/>
      <c r="QGW842" s="14"/>
      <c r="QGX842" s="14"/>
      <c r="QGY842" s="14"/>
      <c r="QGZ842" s="14"/>
      <c r="QHA842" s="14"/>
      <c r="QHB842" s="14"/>
      <c r="QHC842" s="14"/>
      <c r="QHD842" s="14"/>
      <c r="QHE842" s="14"/>
      <c r="QHF842" s="14"/>
      <c r="QHG842" s="14"/>
      <c r="QHH842" s="14"/>
      <c r="QHI842" s="14"/>
      <c r="QHJ842" s="14"/>
      <c r="QHK842" s="14"/>
      <c r="QHL842" s="14"/>
      <c r="QHM842" s="14"/>
      <c r="QHN842" s="14"/>
      <c r="QHO842" s="14"/>
      <c r="QHP842" s="14"/>
      <c r="QHQ842" s="14"/>
      <c r="QHR842" s="14"/>
      <c r="QHS842" s="14"/>
      <c r="QHT842" s="14"/>
      <c r="QHU842" s="14"/>
      <c r="QHV842" s="14"/>
      <c r="QHW842" s="14"/>
      <c r="QHX842" s="14"/>
      <c r="QHY842" s="14"/>
      <c r="QHZ842" s="14"/>
      <c r="QIA842" s="14"/>
      <c r="QIB842" s="14"/>
      <c r="QIC842" s="14"/>
      <c r="QID842" s="14"/>
      <c r="QIE842" s="14"/>
      <c r="QIF842" s="14"/>
      <c r="QIG842" s="14"/>
      <c r="QIH842" s="14"/>
      <c r="QII842" s="14"/>
      <c r="QIJ842" s="14"/>
      <c r="QIK842" s="14"/>
      <c r="QIL842" s="14"/>
      <c r="QIM842" s="14"/>
      <c r="QIN842" s="14"/>
      <c r="QIO842" s="14"/>
      <c r="QIP842" s="14"/>
      <c r="QIQ842" s="14"/>
      <c r="QIR842" s="14"/>
      <c r="QIS842" s="14"/>
      <c r="QIT842" s="14"/>
      <c r="QIU842" s="14"/>
      <c r="QIV842" s="14"/>
      <c r="QIW842" s="14"/>
      <c r="QIX842" s="14"/>
      <c r="QIY842" s="14"/>
      <c r="QIZ842" s="14"/>
      <c r="QJA842" s="14"/>
      <c r="QJB842" s="14"/>
      <c r="QJC842" s="14"/>
      <c r="QJD842" s="14"/>
      <c r="QJE842" s="14"/>
      <c r="QJF842" s="14"/>
      <c r="QJG842" s="14"/>
      <c r="QJH842" s="14"/>
      <c r="QJI842" s="14"/>
      <c r="QJJ842" s="14"/>
      <c r="QJK842" s="14"/>
      <c r="QJL842" s="14"/>
      <c r="QJM842" s="14"/>
      <c r="QJN842" s="14"/>
      <c r="QJO842" s="14"/>
      <c r="QJP842" s="14"/>
      <c r="QJQ842" s="14"/>
      <c r="QJR842" s="14"/>
      <c r="QJS842" s="14"/>
      <c r="QJT842" s="14"/>
      <c r="QJU842" s="14"/>
      <c r="QJV842" s="14"/>
      <c r="QJW842" s="14"/>
      <c r="QJX842" s="14"/>
      <c r="QJY842" s="14"/>
      <c r="QJZ842" s="14"/>
      <c r="QKA842" s="14"/>
      <c r="QKB842" s="14"/>
      <c r="QKC842" s="14"/>
      <c r="QKD842" s="14"/>
      <c r="QKE842" s="14"/>
      <c r="QKF842" s="14"/>
      <c r="QKG842" s="14"/>
      <c r="QKH842" s="14"/>
      <c r="QKI842" s="14"/>
      <c r="QKJ842" s="14"/>
      <c r="QKK842" s="14"/>
      <c r="QKL842" s="14"/>
      <c r="QKM842" s="14"/>
      <c r="QKN842" s="14"/>
      <c r="QKO842" s="14"/>
      <c r="QKP842" s="14"/>
      <c r="QKQ842" s="14"/>
      <c r="QKR842" s="14"/>
      <c r="QKS842" s="14"/>
      <c r="QKT842" s="14"/>
      <c r="QKU842" s="14"/>
      <c r="QKV842" s="14"/>
      <c r="QKW842" s="14"/>
      <c r="QKX842" s="14"/>
      <c r="QKY842" s="14"/>
      <c r="QKZ842" s="14"/>
      <c r="QLA842" s="14"/>
      <c r="QLB842" s="14"/>
      <c r="QLC842" s="14"/>
      <c r="QLD842" s="14"/>
      <c r="QLE842" s="14"/>
      <c r="QLF842" s="14"/>
      <c r="QLG842" s="14"/>
      <c r="QLH842" s="14"/>
      <c r="QLI842" s="14"/>
      <c r="QLJ842" s="14"/>
      <c r="QLK842" s="14"/>
      <c r="QLL842" s="14"/>
      <c r="QLM842" s="14"/>
      <c r="QLN842" s="14"/>
      <c r="QLO842" s="14"/>
      <c r="QLP842" s="14"/>
      <c r="QLQ842" s="14"/>
      <c r="QLR842" s="14"/>
      <c r="QLS842" s="14"/>
      <c r="QLT842" s="14"/>
      <c r="QLU842" s="14"/>
      <c r="QLV842" s="14"/>
      <c r="QLW842" s="14"/>
      <c r="QLX842" s="14"/>
      <c r="QLY842" s="14"/>
      <c r="QLZ842" s="14"/>
      <c r="QMA842" s="14"/>
      <c r="QMB842" s="14"/>
      <c r="QMC842" s="14"/>
      <c r="QMD842" s="14"/>
      <c r="QME842" s="14"/>
      <c r="QMF842" s="14"/>
      <c r="QMG842" s="14"/>
      <c r="QMH842" s="14"/>
      <c r="QMI842" s="14"/>
      <c r="QMJ842" s="14"/>
      <c r="QMK842" s="14"/>
      <c r="QML842" s="14"/>
      <c r="QMM842" s="14"/>
      <c r="QMN842" s="14"/>
      <c r="QMO842" s="14"/>
      <c r="QMP842" s="14"/>
      <c r="QMQ842" s="14"/>
      <c r="QMR842" s="14"/>
      <c r="QMS842" s="14"/>
      <c r="QMT842" s="14"/>
      <c r="QMU842" s="14"/>
      <c r="QMV842" s="14"/>
      <c r="QMW842" s="14"/>
      <c r="QMX842" s="14"/>
      <c r="QMY842" s="14"/>
      <c r="QMZ842" s="14"/>
      <c r="QNA842" s="14"/>
      <c r="QNB842" s="14"/>
      <c r="QNC842" s="14"/>
      <c r="QND842" s="14"/>
      <c r="QNE842" s="14"/>
      <c r="QNF842" s="14"/>
      <c r="QNG842" s="14"/>
      <c r="QNH842" s="14"/>
      <c r="QNI842" s="14"/>
      <c r="QNJ842" s="14"/>
      <c r="QNK842" s="14"/>
      <c r="QNL842" s="14"/>
      <c r="QNM842" s="14"/>
      <c r="QNN842" s="14"/>
      <c r="QNO842" s="14"/>
      <c r="QNP842" s="14"/>
      <c r="QNQ842" s="14"/>
      <c r="QNR842" s="14"/>
      <c r="QNS842" s="14"/>
      <c r="QNT842" s="14"/>
      <c r="QNU842" s="14"/>
      <c r="QNV842" s="14"/>
      <c r="QNW842" s="14"/>
      <c r="QNX842" s="14"/>
      <c r="QNY842" s="14"/>
      <c r="QNZ842" s="14"/>
      <c r="QOA842" s="14"/>
      <c r="QOB842" s="14"/>
      <c r="QOC842" s="14"/>
      <c r="QOD842" s="14"/>
      <c r="QOE842" s="14"/>
      <c r="QOF842" s="14"/>
      <c r="QOG842" s="14"/>
      <c r="QOH842" s="14"/>
      <c r="QOI842" s="14"/>
      <c r="QOJ842" s="14"/>
      <c r="QOK842" s="14"/>
      <c r="QOL842" s="14"/>
      <c r="QOM842" s="14"/>
      <c r="QON842" s="14"/>
      <c r="QOO842" s="14"/>
      <c r="QOP842" s="14"/>
      <c r="QOQ842" s="14"/>
      <c r="QOR842" s="14"/>
      <c r="QOS842" s="14"/>
      <c r="QOT842" s="14"/>
      <c r="QOU842" s="14"/>
      <c r="QOV842" s="14"/>
      <c r="QOW842" s="14"/>
      <c r="QOX842" s="14"/>
      <c r="QOY842" s="14"/>
      <c r="QOZ842" s="14"/>
      <c r="QPA842" s="14"/>
      <c r="QPB842" s="14"/>
      <c r="QPC842" s="14"/>
      <c r="QPD842" s="14"/>
      <c r="QPE842" s="14"/>
      <c r="QPF842" s="14"/>
      <c r="QPG842" s="14"/>
      <c r="QPH842" s="14"/>
      <c r="QPI842" s="14"/>
      <c r="QPJ842" s="14"/>
      <c r="QPK842" s="14"/>
      <c r="QPL842" s="14"/>
      <c r="QPM842" s="14"/>
      <c r="QPN842" s="14"/>
      <c r="QPO842" s="14"/>
      <c r="QPP842" s="14"/>
      <c r="QPQ842" s="14"/>
      <c r="QPR842" s="14"/>
      <c r="QPS842" s="14"/>
      <c r="QPT842" s="14"/>
      <c r="QPU842" s="14"/>
      <c r="QPV842" s="14"/>
      <c r="QPW842" s="14"/>
      <c r="QPX842" s="14"/>
      <c r="QPY842" s="14"/>
      <c r="QPZ842" s="14"/>
      <c r="QQA842" s="14"/>
      <c r="QQB842" s="14"/>
      <c r="QQC842" s="14"/>
      <c r="QQD842" s="14"/>
      <c r="QQE842" s="14"/>
      <c r="QQF842" s="14"/>
      <c r="QQG842" s="14"/>
      <c r="QQH842" s="14"/>
      <c r="QQI842" s="14"/>
      <c r="QQJ842" s="14"/>
      <c r="QQK842" s="14"/>
      <c r="QQL842" s="14"/>
      <c r="QQM842" s="14"/>
      <c r="QQN842" s="14"/>
      <c r="QQO842" s="14"/>
      <c r="QQP842" s="14"/>
      <c r="QQQ842" s="14"/>
      <c r="QQR842" s="14"/>
      <c r="QQS842" s="14"/>
      <c r="QQT842" s="14"/>
      <c r="QQU842" s="14"/>
      <c r="QQV842" s="14"/>
      <c r="QQW842" s="14"/>
      <c r="QQX842" s="14"/>
      <c r="QQY842" s="14"/>
      <c r="QQZ842" s="14"/>
      <c r="QRA842" s="14"/>
      <c r="QRB842" s="14"/>
      <c r="QRC842" s="14"/>
      <c r="QRD842" s="14"/>
      <c r="QRE842" s="14"/>
      <c r="QRF842" s="14"/>
      <c r="QRG842" s="14"/>
      <c r="QRH842" s="14"/>
      <c r="QRI842" s="14"/>
      <c r="QRJ842" s="14"/>
      <c r="QRK842" s="14"/>
      <c r="QRL842" s="14"/>
      <c r="QRM842" s="14"/>
      <c r="QRN842" s="14"/>
      <c r="QRO842" s="14"/>
      <c r="QRP842" s="14"/>
      <c r="QRQ842" s="14"/>
      <c r="QRR842" s="14"/>
      <c r="QRS842" s="14"/>
      <c r="QRT842" s="14"/>
      <c r="QRU842" s="14"/>
      <c r="QRV842" s="14"/>
      <c r="QRW842" s="14"/>
      <c r="QRX842" s="14"/>
      <c r="QRY842" s="14"/>
      <c r="QRZ842" s="14"/>
      <c r="QSA842" s="14"/>
      <c r="QSB842" s="14"/>
      <c r="QSC842" s="14"/>
      <c r="QSD842" s="14"/>
      <c r="QSE842" s="14"/>
      <c r="QSF842" s="14"/>
      <c r="QSG842" s="14"/>
      <c r="QSH842" s="14"/>
      <c r="QSI842" s="14"/>
      <c r="QSJ842" s="14"/>
      <c r="QSK842" s="14"/>
      <c r="QSL842" s="14"/>
      <c r="QSM842" s="14"/>
      <c r="QSN842" s="14"/>
      <c r="QSO842" s="14"/>
      <c r="QSP842" s="14"/>
      <c r="QSQ842" s="14"/>
      <c r="QSR842" s="14"/>
      <c r="QSS842" s="14"/>
      <c r="QST842" s="14"/>
      <c r="QSU842" s="14"/>
      <c r="QSV842" s="14"/>
      <c r="QSW842" s="14"/>
      <c r="QSX842" s="14"/>
      <c r="QSY842" s="14"/>
      <c r="QSZ842" s="14"/>
      <c r="QTA842" s="14"/>
      <c r="QTB842" s="14"/>
      <c r="QTC842" s="14"/>
      <c r="QTD842" s="14"/>
      <c r="QTE842" s="14"/>
      <c r="QTF842" s="14"/>
      <c r="QTG842" s="14"/>
      <c r="QTH842" s="14"/>
      <c r="QTI842" s="14"/>
      <c r="QTJ842" s="14"/>
      <c r="QTK842" s="14"/>
      <c r="QTL842" s="14"/>
      <c r="QTM842" s="14"/>
      <c r="QTN842" s="14"/>
      <c r="QTO842" s="14"/>
      <c r="QTP842" s="14"/>
      <c r="QTQ842" s="14"/>
      <c r="QTR842" s="14"/>
      <c r="QTS842" s="14"/>
      <c r="QTT842" s="14"/>
      <c r="QTU842" s="14"/>
      <c r="QTV842" s="14"/>
      <c r="QTW842" s="14"/>
      <c r="QTX842" s="14"/>
      <c r="QTY842" s="14"/>
      <c r="QTZ842" s="14"/>
      <c r="QUA842" s="14"/>
      <c r="QUB842" s="14"/>
      <c r="QUC842" s="14"/>
      <c r="QUD842" s="14"/>
      <c r="QUE842" s="14"/>
      <c r="QUF842" s="14"/>
      <c r="QUG842" s="14"/>
      <c r="QUH842" s="14"/>
      <c r="QUI842" s="14"/>
      <c r="QUJ842" s="14"/>
      <c r="QUK842" s="14"/>
      <c r="QUL842" s="14"/>
      <c r="QUM842" s="14"/>
      <c r="QUN842" s="14"/>
      <c r="QUO842" s="14"/>
      <c r="QUP842" s="14"/>
      <c r="QUQ842" s="14"/>
      <c r="QUR842" s="14"/>
      <c r="QUS842" s="14"/>
      <c r="QUT842" s="14"/>
      <c r="QUU842" s="14"/>
      <c r="QUV842" s="14"/>
      <c r="QUW842" s="14"/>
      <c r="QUX842" s="14"/>
      <c r="QUY842" s="14"/>
      <c r="QUZ842" s="14"/>
      <c r="QVA842" s="14"/>
      <c r="QVB842" s="14"/>
      <c r="QVC842" s="14"/>
      <c r="QVD842" s="14"/>
      <c r="QVE842" s="14"/>
      <c r="QVF842" s="14"/>
      <c r="QVG842" s="14"/>
      <c r="QVH842" s="14"/>
      <c r="QVI842" s="14"/>
      <c r="QVJ842" s="14"/>
      <c r="QVK842" s="14"/>
      <c r="QVL842" s="14"/>
      <c r="QVM842" s="14"/>
      <c r="QVN842" s="14"/>
      <c r="QVO842" s="14"/>
      <c r="QVP842" s="14"/>
      <c r="QVQ842" s="14"/>
      <c r="QVR842" s="14"/>
      <c r="QVS842" s="14"/>
      <c r="QVT842" s="14"/>
      <c r="QVU842" s="14"/>
      <c r="QVV842" s="14"/>
      <c r="QVW842" s="14"/>
      <c r="QVX842" s="14"/>
      <c r="QVY842" s="14"/>
      <c r="QVZ842" s="14"/>
      <c r="QWA842" s="14"/>
      <c r="QWB842" s="14"/>
      <c r="QWC842" s="14"/>
      <c r="QWD842" s="14"/>
      <c r="QWE842" s="14"/>
      <c r="QWF842" s="14"/>
      <c r="QWG842" s="14"/>
      <c r="QWH842" s="14"/>
      <c r="QWI842" s="14"/>
      <c r="QWJ842" s="14"/>
      <c r="QWK842" s="14"/>
      <c r="QWL842" s="14"/>
      <c r="QWM842" s="14"/>
      <c r="QWN842" s="14"/>
      <c r="QWO842" s="14"/>
      <c r="QWP842" s="14"/>
      <c r="QWQ842" s="14"/>
      <c r="QWR842" s="14"/>
      <c r="QWS842" s="14"/>
      <c r="QWT842" s="14"/>
      <c r="QWU842" s="14"/>
      <c r="QWV842" s="14"/>
      <c r="QWW842" s="14"/>
      <c r="QWX842" s="14"/>
      <c r="QWY842" s="14"/>
      <c r="QWZ842" s="14"/>
      <c r="QXA842" s="14"/>
      <c r="QXB842" s="14"/>
      <c r="QXC842" s="14"/>
      <c r="QXD842" s="14"/>
      <c r="QXE842" s="14"/>
      <c r="QXF842" s="14"/>
      <c r="QXG842" s="14"/>
      <c r="QXH842" s="14"/>
      <c r="QXI842" s="14"/>
      <c r="QXJ842" s="14"/>
      <c r="QXK842" s="14"/>
      <c r="QXL842" s="14"/>
      <c r="QXM842" s="14"/>
      <c r="QXN842" s="14"/>
      <c r="QXO842" s="14"/>
      <c r="QXP842" s="14"/>
      <c r="QXQ842" s="14"/>
      <c r="QXR842" s="14"/>
      <c r="QXS842" s="14"/>
      <c r="QXT842" s="14"/>
      <c r="QXU842" s="14"/>
      <c r="QXV842" s="14"/>
      <c r="QXW842" s="14"/>
      <c r="QXX842" s="14"/>
      <c r="QXY842" s="14"/>
      <c r="QXZ842" s="14"/>
      <c r="QYA842" s="14"/>
      <c r="QYB842" s="14"/>
      <c r="QYC842" s="14"/>
      <c r="QYD842" s="14"/>
      <c r="QYE842" s="14"/>
      <c r="QYF842" s="14"/>
      <c r="QYG842" s="14"/>
      <c r="QYH842" s="14"/>
      <c r="QYI842" s="14"/>
      <c r="QYJ842" s="14"/>
      <c r="QYK842" s="14"/>
      <c r="QYL842" s="14"/>
      <c r="QYM842" s="14"/>
      <c r="QYN842" s="14"/>
      <c r="QYO842" s="14"/>
      <c r="QYP842" s="14"/>
      <c r="QYQ842" s="14"/>
      <c r="QYR842" s="14"/>
      <c r="QYS842" s="14"/>
      <c r="QYT842" s="14"/>
      <c r="QYU842" s="14"/>
      <c r="QYV842" s="14"/>
      <c r="QYW842" s="14"/>
      <c r="QYX842" s="14"/>
      <c r="QYY842" s="14"/>
      <c r="QYZ842" s="14"/>
      <c r="QZA842" s="14"/>
      <c r="QZB842" s="14"/>
      <c r="QZC842" s="14"/>
      <c r="QZD842" s="14"/>
      <c r="QZE842" s="14"/>
      <c r="QZF842" s="14"/>
      <c r="QZG842" s="14"/>
      <c r="QZH842" s="14"/>
      <c r="QZI842" s="14"/>
      <c r="QZJ842" s="14"/>
      <c r="QZK842" s="14"/>
      <c r="QZL842" s="14"/>
      <c r="QZM842" s="14"/>
      <c r="QZN842" s="14"/>
      <c r="QZO842" s="14"/>
      <c r="QZP842" s="14"/>
      <c r="QZQ842" s="14"/>
      <c r="QZR842" s="14"/>
      <c r="QZS842" s="14"/>
      <c r="QZT842" s="14"/>
      <c r="QZU842" s="14"/>
      <c r="QZV842" s="14"/>
      <c r="QZW842" s="14"/>
      <c r="QZX842" s="14"/>
      <c r="QZY842" s="14"/>
      <c r="QZZ842" s="14"/>
      <c r="RAA842" s="14"/>
      <c r="RAB842" s="14"/>
      <c r="RAC842" s="14"/>
      <c r="RAD842" s="14"/>
      <c r="RAE842" s="14"/>
      <c r="RAF842" s="14"/>
      <c r="RAG842" s="14"/>
      <c r="RAH842" s="14"/>
      <c r="RAI842" s="14"/>
      <c r="RAJ842" s="14"/>
      <c r="RAK842" s="14"/>
      <c r="RAL842" s="14"/>
      <c r="RAM842" s="14"/>
      <c r="RAN842" s="14"/>
      <c r="RAO842" s="14"/>
      <c r="RAP842" s="14"/>
      <c r="RAQ842" s="14"/>
      <c r="RAR842" s="14"/>
      <c r="RAS842" s="14"/>
      <c r="RAT842" s="14"/>
      <c r="RAU842" s="14"/>
      <c r="RAV842" s="14"/>
      <c r="RAW842" s="14"/>
      <c r="RAX842" s="14"/>
      <c r="RAY842" s="14"/>
      <c r="RAZ842" s="14"/>
      <c r="RBA842" s="14"/>
      <c r="RBB842" s="14"/>
      <c r="RBC842" s="14"/>
      <c r="RBD842" s="14"/>
      <c r="RBE842" s="14"/>
      <c r="RBF842" s="14"/>
      <c r="RBG842" s="14"/>
      <c r="RBH842" s="14"/>
      <c r="RBI842" s="14"/>
      <c r="RBJ842" s="14"/>
      <c r="RBK842" s="14"/>
      <c r="RBL842" s="14"/>
      <c r="RBM842" s="14"/>
      <c r="RBN842" s="14"/>
      <c r="RBO842" s="14"/>
      <c r="RBP842" s="14"/>
      <c r="RBQ842" s="14"/>
      <c r="RBR842" s="14"/>
      <c r="RBS842" s="14"/>
      <c r="RBT842" s="14"/>
      <c r="RBU842" s="14"/>
      <c r="RBV842" s="14"/>
      <c r="RBW842" s="14"/>
      <c r="RBX842" s="14"/>
      <c r="RBY842" s="14"/>
      <c r="RBZ842" s="14"/>
      <c r="RCA842" s="14"/>
      <c r="RCB842" s="14"/>
      <c r="RCC842" s="14"/>
      <c r="RCD842" s="14"/>
      <c r="RCE842" s="14"/>
      <c r="RCF842" s="14"/>
      <c r="RCG842" s="14"/>
      <c r="RCH842" s="14"/>
      <c r="RCI842" s="14"/>
      <c r="RCJ842" s="14"/>
      <c r="RCK842" s="14"/>
      <c r="RCL842" s="14"/>
      <c r="RCM842" s="14"/>
      <c r="RCN842" s="14"/>
      <c r="RCO842" s="14"/>
      <c r="RCP842" s="14"/>
      <c r="RCQ842" s="14"/>
      <c r="RCR842" s="14"/>
      <c r="RCS842" s="14"/>
      <c r="RCT842" s="14"/>
      <c r="RCU842" s="14"/>
      <c r="RCV842" s="14"/>
      <c r="RCW842" s="14"/>
      <c r="RCX842" s="14"/>
      <c r="RCY842" s="14"/>
      <c r="RCZ842" s="14"/>
      <c r="RDA842" s="14"/>
      <c r="RDB842" s="14"/>
      <c r="RDC842" s="14"/>
      <c r="RDD842" s="14"/>
      <c r="RDE842" s="14"/>
      <c r="RDF842" s="14"/>
      <c r="RDG842" s="14"/>
      <c r="RDH842" s="14"/>
      <c r="RDI842" s="14"/>
      <c r="RDJ842" s="14"/>
      <c r="RDK842" s="14"/>
      <c r="RDL842" s="14"/>
      <c r="RDM842" s="14"/>
      <c r="RDN842" s="14"/>
      <c r="RDO842" s="14"/>
      <c r="RDP842" s="14"/>
      <c r="RDQ842" s="14"/>
      <c r="RDR842" s="14"/>
      <c r="RDS842" s="14"/>
      <c r="RDT842" s="14"/>
      <c r="RDU842" s="14"/>
      <c r="RDV842" s="14"/>
      <c r="RDW842" s="14"/>
      <c r="RDX842" s="14"/>
      <c r="RDY842" s="14"/>
      <c r="RDZ842" s="14"/>
      <c r="REA842" s="14"/>
      <c r="REB842" s="14"/>
      <c r="REC842" s="14"/>
      <c r="RED842" s="14"/>
      <c r="REE842" s="14"/>
      <c r="REF842" s="14"/>
      <c r="REG842" s="14"/>
      <c r="REH842" s="14"/>
      <c r="REI842" s="14"/>
      <c r="REJ842" s="14"/>
      <c r="REK842" s="14"/>
      <c r="REL842" s="14"/>
      <c r="REM842" s="14"/>
      <c r="REN842" s="14"/>
      <c r="REO842" s="14"/>
      <c r="REP842" s="14"/>
      <c r="REQ842" s="14"/>
      <c r="RER842" s="14"/>
      <c r="RES842" s="14"/>
      <c r="RET842" s="14"/>
      <c r="REU842" s="14"/>
      <c r="REV842" s="14"/>
      <c r="REW842" s="14"/>
      <c r="REX842" s="14"/>
      <c r="REY842" s="14"/>
      <c r="REZ842" s="14"/>
      <c r="RFA842" s="14"/>
      <c r="RFB842" s="14"/>
      <c r="RFC842" s="14"/>
      <c r="RFD842" s="14"/>
      <c r="RFE842" s="14"/>
      <c r="RFF842" s="14"/>
      <c r="RFG842" s="14"/>
      <c r="RFH842" s="14"/>
      <c r="RFI842" s="14"/>
      <c r="RFJ842" s="14"/>
      <c r="RFK842" s="14"/>
      <c r="RFL842" s="14"/>
      <c r="RFM842" s="14"/>
      <c r="RFN842" s="14"/>
      <c r="RFO842" s="14"/>
      <c r="RFP842" s="14"/>
      <c r="RFQ842" s="14"/>
      <c r="RFR842" s="14"/>
      <c r="RFS842" s="14"/>
      <c r="RFT842" s="14"/>
      <c r="RFU842" s="14"/>
      <c r="RFV842" s="14"/>
      <c r="RFW842" s="14"/>
      <c r="RFX842" s="14"/>
      <c r="RFY842" s="14"/>
      <c r="RFZ842" s="14"/>
      <c r="RGA842" s="14"/>
      <c r="RGB842" s="14"/>
      <c r="RGC842" s="14"/>
      <c r="RGD842" s="14"/>
      <c r="RGE842" s="14"/>
      <c r="RGF842" s="14"/>
      <c r="RGG842" s="14"/>
      <c r="RGH842" s="14"/>
      <c r="RGI842" s="14"/>
      <c r="RGJ842" s="14"/>
      <c r="RGK842" s="14"/>
      <c r="RGL842" s="14"/>
      <c r="RGM842" s="14"/>
      <c r="RGN842" s="14"/>
      <c r="RGO842" s="14"/>
      <c r="RGP842" s="14"/>
      <c r="RGQ842" s="14"/>
      <c r="RGR842" s="14"/>
      <c r="RGS842" s="14"/>
      <c r="RGT842" s="14"/>
      <c r="RGU842" s="14"/>
      <c r="RGV842" s="14"/>
      <c r="RGW842" s="14"/>
      <c r="RGX842" s="14"/>
      <c r="RGY842" s="14"/>
      <c r="RGZ842" s="14"/>
      <c r="RHA842" s="14"/>
      <c r="RHB842" s="14"/>
      <c r="RHC842" s="14"/>
      <c r="RHD842" s="14"/>
      <c r="RHE842" s="14"/>
      <c r="RHF842" s="14"/>
      <c r="RHG842" s="14"/>
      <c r="RHH842" s="14"/>
      <c r="RHI842" s="14"/>
      <c r="RHJ842" s="14"/>
      <c r="RHK842" s="14"/>
      <c r="RHL842" s="14"/>
      <c r="RHM842" s="14"/>
      <c r="RHN842" s="14"/>
      <c r="RHO842" s="14"/>
      <c r="RHP842" s="14"/>
      <c r="RHQ842" s="14"/>
      <c r="RHR842" s="14"/>
      <c r="RHS842" s="14"/>
      <c r="RHT842" s="14"/>
      <c r="RHU842" s="14"/>
      <c r="RHV842" s="14"/>
      <c r="RHW842" s="14"/>
      <c r="RHX842" s="14"/>
      <c r="RHY842" s="14"/>
      <c r="RHZ842" s="14"/>
      <c r="RIA842" s="14"/>
      <c r="RIB842" s="14"/>
      <c r="RIC842" s="14"/>
      <c r="RID842" s="14"/>
      <c r="RIE842" s="14"/>
      <c r="RIF842" s="14"/>
      <c r="RIG842" s="14"/>
      <c r="RIH842" s="14"/>
      <c r="RII842" s="14"/>
      <c r="RIJ842" s="14"/>
      <c r="RIK842" s="14"/>
      <c r="RIL842" s="14"/>
      <c r="RIM842" s="14"/>
      <c r="RIN842" s="14"/>
      <c r="RIO842" s="14"/>
      <c r="RIP842" s="14"/>
      <c r="RIQ842" s="14"/>
      <c r="RIR842" s="14"/>
      <c r="RIS842" s="14"/>
      <c r="RIT842" s="14"/>
      <c r="RIU842" s="14"/>
      <c r="RIV842" s="14"/>
      <c r="RIW842" s="14"/>
      <c r="RIX842" s="14"/>
      <c r="RIY842" s="14"/>
      <c r="RIZ842" s="14"/>
      <c r="RJA842" s="14"/>
      <c r="RJB842" s="14"/>
      <c r="RJC842" s="14"/>
      <c r="RJD842" s="14"/>
      <c r="RJE842" s="14"/>
      <c r="RJF842" s="14"/>
      <c r="RJG842" s="14"/>
      <c r="RJH842" s="14"/>
      <c r="RJI842" s="14"/>
      <c r="RJJ842" s="14"/>
      <c r="RJK842" s="14"/>
      <c r="RJL842" s="14"/>
      <c r="RJM842" s="14"/>
      <c r="RJN842" s="14"/>
      <c r="RJO842" s="14"/>
      <c r="RJP842" s="14"/>
      <c r="RJQ842" s="14"/>
      <c r="RJR842" s="14"/>
      <c r="RJS842" s="14"/>
      <c r="RJT842" s="14"/>
      <c r="RJU842" s="14"/>
      <c r="RJV842" s="14"/>
      <c r="RJW842" s="14"/>
      <c r="RJX842" s="14"/>
      <c r="RJY842" s="14"/>
      <c r="RJZ842" s="14"/>
      <c r="RKA842" s="14"/>
      <c r="RKB842" s="14"/>
      <c r="RKC842" s="14"/>
      <c r="RKD842" s="14"/>
      <c r="RKE842" s="14"/>
      <c r="RKF842" s="14"/>
      <c r="RKG842" s="14"/>
      <c r="RKH842" s="14"/>
      <c r="RKI842" s="14"/>
      <c r="RKJ842" s="14"/>
      <c r="RKK842" s="14"/>
      <c r="RKL842" s="14"/>
      <c r="RKM842" s="14"/>
      <c r="RKN842" s="14"/>
      <c r="RKO842" s="14"/>
      <c r="RKP842" s="14"/>
      <c r="RKQ842" s="14"/>
      <c r="RKR842" s="14"/>
      <c r="RKS842" s="14"/>
      <c r="RKT842" s="14"/>
      <c r="RKU842" s="14"/>
      <c r="RKV842" s="14"/>
      <c r="RKW842" s="14"/>
      <c r="RKX842" s="14"/>
      <c r="RKY842" s="14"/>
      <c r="RKZ842" s="14"/>
      <c r="RLA842" s="14"/>
      <c r="RLB842" s="14"/>
      <c r="RLC842" s="14"/>
      <c r="RLD842" s="14"/>
      <c r="RLE842" s="14"/>
      <c r="RLF842" s="14"/>
      <c r="RLG842" s="14"/>
      <c r="RLH842" s="14"/>
      <c r="RLI842" s="14"/>
      <c r="RLJ842" s="14"/>
      <c r="RLK842" s="14"/>
      <c r="RLL842" s="14"/>
      <c r="RLM842" s="14"/>
      <c r="RLN842" s="14"/>
      <c r="RLO842" s="14"/>
      <c r="RLP842" s="14"/>
      <c r="RLQ842" s="14"/>
      <c r="RLR842" s="14"/>
      <c r="RLS842" s="14"/>
      <c r="RLT842" s="14"/>
      <c r="RLU842" s="14"/>
      <c r="RLV842" s="14"/>
      <c r="RLW842" s="14"/>
      <c r="RLX842" s="14"/>
      <c r="RLY842" s="14"/>
      <c r="RLZ842" s="14"/>
      <c r="RMA842" s="14"/>
      <c r="RMB842" s="14"/>
      <c r="RMC842" s="14"/>
      <c r="RMD842" s="14"/>
      <c r="RME842" s="14"/>
      <c r="RMF842" s="14"/>
      <c r="RMG842" s="14"/>
      <c r="RMH842" s="14"/>
      <c r="RMI842" s="14"/>
      <c r="RMJ842" s="14"/>
      <c r="RMK842" s="14"/>
      <c r="RML842" s="14"/>
      <c r="RMM842" s="14"/>
      <c r="RMN842" s="14"/>
      <c r="RMO842" s="14"/>
      <c r="RMP842" s="14"/>
      <c r="RMQ842" s="14"/>
      <c r="RMR842" s="14"/>
      <c r="RMS842" s="14"/>
      <c r="RMT842" s="14"/>
      <c r="RMU842" s="14"/>
      <c r="RMV842" s="14"/>
      <c r="RMW842" s="14"/>
      <c r="RMX842" s="14"/>
      <c r="RMY842" s="14"/>
      <c r="RMZ842" s="14"/>
      <c r="RNA842" s="14"/>
      <c r="RNB842" s="14"/>
      <c r="RNC842" s="14"/>
      <c r="RND842" s="14"/>
      <c r="RNE842" s="14"/>
      <c r="RNF842" s="14"/>
      <c r="RNG842" s="14"/>
      <c r="RNH842" s="14"/>
      <c r="RNI842" s="14"/>
      <c r="RNJ842" s="14"/>
      <c r="RNK842" s="14"/>
      <c r="RNL842" s="14"/>
      <c r="RNM842" s="14"/>
      <c r="RNN842" s="14"/>
      <c r="RNO842" s="14"/>
      <c r="RNP842" s="14"/>
      <c r="RNQ842" s="14"/>
      <c r="RNR842" s="14"/>
      <c r="RNS842" s="14"/>
      <c r="RNT842" s="14"/>
      <c r="RNU842" s="14"/>
      <c r="RNV842" s="14"/>
      <c r="RNW842" s="14"/>
      <c r="RNX842" s="14"/>
      <c r="RNY842" s="14"/>
      <c r="RNZ842" s="14"/>
      <c r="ROA842" s="14"/>
      <c r="ROB842" s="14"/>
      <c r="ROC842" s="14"/>
      <c r="ROD842" s="14"/>
      <c r="ROE842" s="14"/>
      <c r="ROF842" s="14"/>
      <c r="ROG842" s="14"/>
      <c r="ROH842" s="14"/>
      <c r="ROI842" s="14"/>
      <c r="ROJ842" s="14"/>
      <c r="ROK842" s="14"/>
      <c r="ROL842" s="14"/>
      <c r="ROM842" s="14"/>
      <c r="RON842" s="14"/>
      <c r="ROO842" s="14"/>
      <c r="ROP842" s="14"/>
      <c r="ROQ842" s="14"/>
      <c r="ROR842" s="14"/>
      <c r="ROS842" s="14"/>
      <c r="ROT842" s="14"/>
      <c r="ROU842" s="14"/>
      <c r="ROV842" s="14"/>
      <c r="ROW842" s="14"/>
      <c r="ROX842" s="14"/>
      <c r="ROY842" s="14"/>
      <c r="ROZ842" s="14"/>
      <c r="RPA842" s="14"/>
      <c r="RPB842" s="14"/>
      <c r="RPC842" s="14"/>
      <c r="RPD842" s="14"/>
      <c r="RPE842" s="14"/>
      <c r="RPF842" s="14"/>
      <c r="RPG842" s="14"/>
      <c r="RPH842" s="14"/>
      <c r="RPI842" s="14"/>
      <c r="RPJ842" s="14"/>
      <c r="RPK842" s="14"/>
      <c r="RPL842" s="14"/>
      <c r="RPM842" s="14"/>
      <c r="RPN842" s="14"/>
      <c r="RPO842" s="14"/>
      <c r="RPP842" s="14"/>
      <c r="RPQ842" s="14"/>
      <c r="RPR842" s="14"/>
      <c r="RPS842" s="14"/>
      <c r="RPT842" s="14"/>
      <c r="RPU842" s="14"/>
      <c r="RPV842" s="14"/>
      <c r="RPW842" s="14"/>
      <c r="RPX842" s="14"/>
      <c r="RPY842" s="14"/>
      <c r="RPZ842" s="14"/>
      <c r="RQA842" s="14"/>
      <c r="RQB842" s="14"/>
      <c r="RQC842" s="14"/>
      <c r="RQD842" s="14"/>
      <c r="RQE842" s="14"/>
      <c r="RQF842" s="14"/>
      <c r="RQG842" s="14"/>
      <c r="RQH842" s="14"/>
      <c r="RQI842" s="14"/>
      <c r="RQJ842" s="14"/>
      <c r="RQK842" s="14"/>
      <c r="RQL842" s="14"/>
      <c r="RQM842" s="14"/>
      <c r="RQN842" s="14"/>
      <c r="RQO842" s="14"/>
      <c r="RQP842" s="14"/>
      <c r="RQQ842" s="14"/>
      <c r="RQR842" s="14"/>
      <c r="RQS842" s="14"/>
      <c r="RQT842" s="14"/>
      <c r="RQU842" s="14"/>
      <c r="RQV842" s="14"/>
      <c r="RQW842" s="14"/>
      <c r="RQX842" s="14"/>
      <c r="RQY842" s="14"/>
      <c r="RQZ842" s="14"/>
      <c r="RRA842" s="14"/>
      <c r="RRB842" s="14"/>
      <c r="RRC842" s="14"/>
      <c r="RRD842" s="14"/>
      <c r="RRE842" s="14"/>
      <c r="RRF842" s="14"/>
      <c r="RRG842" s="14"/>
      <c r="RRH842" s="14"/>
      <c r="RRI842" s="14"/>
      <c r="RRJ842" s="14"/>
      <c r="RRK842" s="14"/>
      <c r="RRL842" s="14"/>
      <c r="RRM842" s="14"/>
      <c r="RRN842" s="14"/>
      <c r="RRO842" s="14"/>
      <c r="RRP842" s="14"/>
      <c r="RRQ842" s="14"/>
      <c r="RRR842" s="14"/>
      <c r="RRS842" s="14"/>
      <c r="RRT842" s="14"/>
      <c r="RRU842" s="14"/>
      <c r="RRV842" s="14"/>
      <c r="RRW842" s="14"/>
      <c r="RRX842" s="14"/>
      <c r="RRY842" s="14"/>
      <c r="RRZ842" s="14"/>
      <c r="RSA842" s="14"/>
      <c r="RSB842" s="14"/>
      <c r="RSC842" s="14"/>
      <c r="RSD842" s="14"/>
      <c r="RSE842" s="14"/>
      <c r="RSF842" s="14"/>
      <c r="RSG842" s="14"/>
      <c r="RSH842" s="14"/>
      <c r="RSI842" s="14"/>
      <c r="RSJ842" s="14"/>
      <c r="RSK842" s="14"/>
      <c r="RSL842" s="14"/>
      <c r="RSM842" s="14"/>
      <c r="RSN842" s="14"/>
      <c r="RSO842" s="14"/>
      <c r="RSP842" s="14"/>
      <c r="RSQ842" s="14"/>
      <c r="RSR842" s="14"/>
      <c r="RSS842" s="14"/>
      <c r="RST842" s="14"/>
      <c r="RSU842" s="14"/>
      <c r="RSV842" s="14"/>
      <c r="RSW842" s="14"/>
      <c r="RSX842" s="14"/>
      <c r="RSY842" s="14"/>
      <c r="RSZ842" s="14"/>
      <c r="RTA842" s="14"/>
      <c r="RTB842" s="14"/>
      <c r="RTC842" s="14"/>
      <c r="RTD842" s="14"/>
      <c r="RTE842" s="14"/>
      <c r="RTF842" s="14"/>
      <c r="RTG842" s="14"/>
      <c r="RTH842" s="14"/>
      <c r="RTI842" s="14"/>
      <c r="RTJ842" s="14"/>
      <c r="RTK842" s="14"/>
      <c r="RTL842" s="14"/>
      <c r="RTM842" s="14"/>
      <c r="RTN842" s="14"/>
      <c r="RTO842" s="14"/>
      <c r="RTP842" s="14"/>
      <c r="RTQ842" s="14"/>
      <c r="RTR842" s="14"/>
      <c r="RTS842" s="14"/>
      <c r="RTT842" s="14"/>
      <c r="RTU842" s="14"/>
      <c r="RTV842" s="14"/>
      <c r="RTW842" s="14"/>
      <c r="RTX842" s="14"/>
      <c r="RTY842" s="14"/>
      <c r="RTZ842" s="14"/>
      <c r="RUA842" s="14"/>
      <c r="RUB842" s="14"/>
      <c r="RUC842" s="14"/>
      <c r="RUD842" s="14"/>
      <c r="RUE842" s="14"/>
      <c r="RUF842" s="14"/>
      <c r="RUG842" s="14"/>
      <c r="RUH842" s="14"/>
      <c r="RUI842" s="14"/>
      <c r="RUJ842" s="14"/>
      <c r="RUK842" s="14"/>
      <c r="RUL842" s="14"/>
      <c r="RUM842" s="14"/>
      <c r="RUN842" s="14"/>
      <c r="RUO842" s="14"/>
      <c r="RUP842" s="14"/>
      <c r="RUQ842" s="14"/>
      <c r="RUR842" s="14"/>
      <c r="RUS842" s="14"/>
      <c r="RUT842" s="14"/>
      <c r="RUU842" s="14"/>
      <c r="RUV842" s="14"/>
      <c r="RUW842" s="14"/>
      <c r="RUX842" s="14"/>
      <c r="RUY842" s="14"/>
      <c r="RUZ842" s="14"/>
      <c r="RVA842" s="14"/>
      <c r="RVB842" s="14"/>
      <c r="RVC842" s="14"/>
      <c r="RVD842" s="14"/>
      <c r="RVE842" s="14"/>
      <c r="RVF842" s="14"/>
      <c r="RVG842" s="14"/>
      <c r="RVH842" s="14"/>
      <c r="RVI842" s="14"/>
      <c r="RVJ842" s="14"/>
      <c r="RVK842" s="14"/>
      <c r="RVL842" s="14"/>
      <c r="RVM842" s="14"/>
      <c r="RVN842" s="14"/>
      <c r="RVO842" s="14"/>
      <c r="RVP842" s="14"/>
      <c r="RVQ842" s="14"/>
      <c r="RVR842" s="14"/>
      <c r="RVS842" s="14"/>
      <c r="RVT842" s="14"/>
      <c r="RVU842" s="14"/>
      <c r="RVV842" s="14"/>
      <c r="RVW842" s="14"/>
      <c r="RVX842" s="14"/>
      <c r="RVY842" s="14"/>
      <c r="RVZ842" s="14"/>
      <c r="RWA842" s="14"/>
      <c r="RWB842" s="14"/>
      <c r="RWC842" s="14"/>
      <c r="RWD842" s="14"/>
      <c r="RWE842" s="14"/>
      <c r="RWF842" s="14"/>
      <c r="RWG842" s="14"/>
      <c r="RWH842" s="14"/>
      <c r="RWI842" s="14"/>
      <c r="RWJ842" s="14"/>
      <c r="RWK842" s="14"/>
      <c r="RWL842" s="14"/>
      <c r="RWM842" s="14"/>
      <c r="RWN842" s="14"/>
      <c r="RWO842" s="14"/>
      <c r="RWP842" s="14"/>
      <c r="RWQ842" s="14"/>
      <c r="RWR842" s="14"/>
      <c r="RWS842" s="14"/>
      <c r="RWT842" s="14"/>
      <c r="RWU842" s="14"/>
      <c r="RWV842" s="14"/>
      <c r="RWW842" s="14"/>
      <c r="RWX842" s="14"/>
      <c r="RWY842" s="14"/>
      <c r="RWZ842" s="14"/>
      <c r="RXA842" s="14"/>
      <c r="RXB842" s="14"/>
      <c r="RXC842" s="14"/>
      <c r="RXD842" s="14"/>
      <c r="RXE842" s="14"/>
      <c r="RXF842" s="14"/>
      <c r="RXG842" s="14"/>
      <c r="RXH842" s="14"/>
      <c r="RXI842" s="14"/>
      <c r="RXJ842" s="14"/>
      <c r="RXK842" s="14"/>
      <c r="RXL842" s="14"/>
      <c r="RXM842" s="14"/>
      <c r="RXN842" s="14"/>
      <c r="RXO842" s="14"/>
      <c r="RXP842" s="14"/>
      <c r="RXQ842" s="14"/>
      <c r="RXR842" s="14"/>
      <c r="RXS842" s="14"/>
      <c r="RXT842" s="14"/>
      <c r="RXU842" s="14"/>
      <c r="RXV842" s="14"/>
      <c r="RXW842" s="14"/>
      <c r="RXX842" s="14"/>
      <c r="RXY842" s="14"/>
      <c r="RXZ842" s="14"/>
      <c r="RYA842" s="14"/>
      <c r="RYB842" s="14"/>
      <c r="RYC842" s="14"/>
      <c r="RYD842" s="14"/>
      <c r="RYE842" s="14"/>
      <c r="RYF842" s="14"/>
      <c r="RYG842" s="14"/>
      <c r="RYH842" s="14"/>
      <c r="RYI842" s="14"/>
      <c r="RYJ842" s="14"/>
      <c r="RYK842" s="14"/>
      <c r="RYL842" s="14"/>
      <c r="RYM842" s="14"/>
      <c r="RYN842" s="14"/>
      <c r="RYO842" s="14"/>
      <c r="RYP842" s="14"/>
      <c r="RYQ842" s="14"/>
      <c r="RYR842" s="14"/>
      <c r="RYS842" s="14"/>
      <c r="RYT842" s="14"/>
      <c r="RYU842" s="14"/>
      <c r="RYV842" s="14"/>
      <c r="RYW842" s="14"/>
      <c r="RYX842" s="14"/>
      <c r="RYY842" s="14"/>
      <c r="RYZ842" s="14"/>
      <c r="RZA842" s="14"/>
      <c r="RZB842" s="14"/>
      <c r="RZC842" s="14"/>
      <c r="RZD842" s="14"/>
      <c r="RZE842" s="14"/>
      <c r="RZF842" s="14"/>
      <c r="RZG842" s="14"/>
      <c r="RZH842" s="14"/>
      <c r="RZI842" s="14"/>
      <c r="RZJ842" s="14"/>
      <c r="RZK842" s="14"/>
      <c r="RZL842" s="14"/>
      <c r="RZM842" s="14"/>
      <c r="RZN842" s="14"/>
      <c r="RZO842" s="14"/>
      <c r="RZP842" s="14"/>
      <c r="RZQ842" s="14"/>
      <c r="RZR842" s="14"/>
      <c r="RZS842" s="14"/>
      <c r="RZT842" s="14"/>
      <c r="RZU842" s="14"/>
      <c r="RZV842" s="14"/>
      <c r="RZW842" s="14"/>
      <c r="RZX842" s="14"/>
      <c r="RZY842" s="14"/>
      <c r="RZZ842" s="14"/>
      <c r="SAA842" s="14"/>
      <c r="SAB842" s="14"/>
      <c r="SAC842" s="14"/>
      <c r="SAD842" s="14"/>
      <c r="SAE842" s="14"/>
      <c r="SAF842" s="14"/>
      <c r="SAG842" s="14"/>
      <c r="SAH842" s="14"/>
      <c r="SAI842" s="14"/>
      <c r="SAJ842" s="14"/>
      <c r="SAK842" s="14"/>
      <c r="SAL842" s="14"/>
      <c r="SAM842" s="14"/>
      <c r="SAN842" s="14"/>
      <c r="SAO842" s="14"/>
      <c r="SAP842" s="14"/>
      <c r="SAQ842" s="14"/>
      <c r="SAR842" s="14"/>
      <c r="SAS842" s="14"/>
      <c r="SAT842" s="14"/>
      <c r="SAU842" s="14"/>
      <c r="SAV842" s="14"/>
      <c r="SAW842" s="14"/>
      <c r="SAX842" s="14"/>
      <c r="SAY842" s="14"/>
      <c r="SAZ842" s="14"/>
      <c r="SBA842" s="14"/>
      <c r="SBB842" s="14"/>
      <c r="SBC842" s="14"/>
      <c r="SBD842" s="14"/>
      <c r="SBE842" s="14"/>
      <c r="SBF842" s="14"/>
      <c r="SBG842" s="14"/>
      <c r="SBH842" s="14"/>
      <c r="SBI842" s="14"/>
      <c r="SBJ842" s="14"/>
      <c r="SBK842" s="14"/>
      <c r="SBL842" s="14"/>
      <c r="SBM842" s="14"/>
      <c r="SBN842" s="14"/>
      <c r="SBO842" s="14"/>
      <c r="SBP842" s="14"/>
      <c r="SBQ842" s="14"/>
      <c r="SBR842" s="14"/>
      <c r="SBS842" s="14"/>
      <c r="SBT842" s="14"/>
      <c r="SBU842" s="14"/>
      <c r="SBV842" s="14"/>
      <c r="SBW842" s="14"/>
      <c r="SBX842" s="14"/>
      <c r="SBY842" s="14"/>
      <c r="SBZ842" s="14"/>
      <c r="SCA842" s="14"/>
      <c r="SCB842" s="14"/>
      <c r="SCC842" s="14"/>
      <c r="SCD842" s="14"/>
      <c r="SCE842" s="14"/>
      <c r="SCF842" s="14"/>
      <c r="SCG842" s="14"/>
      <c r="SCH842" s="14"/>
      <c r="SCI842" s="14"/>
      <c r="SCJ842" s="14"/>
      <c r="SCK842" s="14"/>
      <c r="SCL842" s="14"/>
      <c r="SCM842" s="14"/>
      <c r="SCN842" s="14"/>
      <c r="SCO842" s="14"/>
      <c r="SCP842" s="14"/>
      <c r="SCQ842" s="14"/>
      <c r="SCR842" s="14"/>
      <c r="SCS842" s="14"/>
      <c r="SCT842" s="14"/>
      <c r="SCU842" s="14"/>
      <c r="SCV842" s="14"/>
      <c r="SCW842" s="14"/>
      <c r="SCX842" s="14"/>
      <c r="SCY842" s="14"/>
      <c r="SCZ842" s="14"/>
      <c r="SDA842" s="14"/>
      <c r="SDB842" s="14"/>
      <c r="SDC842" s="14"/>
      <c r="SDD842" s="14"/>
      <c r="SDE842" s="14"/>
      <c r="SDF842" s="14"/>
      <c r="SDG842" s="14"/>
      <c r="SDH842" s="14"/>
      <c r="SDI842" s="14"/>
      <c r="SDJ842" s="14"/>
      <c r="SDK842" s="14"/>
      <c r="SDL842" s="14"/>
      <c r="SDM842" s="14"/>
      <c r="SDN842" s="14"/>
      <c r="SDO842" s="14"/>
      <c r="SDP842" s="14"/>
      <c r="SDQ842" s="14"/>
      <c r="SDR842" s="14"/>
      <c r="SDS842" s="14"/>
      <c r="SDT842" s="14"/>
      <c r="SDU842" s="14"/>
      <c r="SDV842" s="14"/>
      <c r="SDW842" s="14"/>
      <c r="SDX842" s="14"/>
      <c r="SDY842" s="14"/>
      <c r="SDZ842" s="14"/>
      <c r="SEA842" s="14"/>
      <c r="SEB842" s="14"/>
      <c r="SEC842" s="14"/>
      <c r="SED842" s="14"/>
      <c r="SEE842" s="14"/>
      <c r="SEF842" s="14"/>
      <c r="SEG842" s="14"/>
      <c r="SEH842" s="14"/>
      <c r="SEI842" s="14"/>
      <c r="SEJ842" s="14"/>
      <c r="SEK842" s="14"/>
      <c r="SEL842" s="14"/>
      <c r="SEM842" s="14"/>
      <c r="SEN842" s="14"/>
      <c r="SEO842" s="14"/>
      <c r="SEP842" s="14"/>
      <c r="SEQ842" s="14"/>
      <c r="SER842" s="14"/>
      <c r="SES842" s="14"/>
      <c r="SET842" s="14"/>
      <c r="SEU842" s="14"/>
      <c r="SEV842" s="14"/>
      <c r="SEW842" s="14"/>
      <c r="SEX842" s="14"/>
      <c r="SEY842" s="14"/>
      <c r="SEZ842" s="14"/>
      <c r="SFA842" s="14"/>
      <c r="SFB842" s="14"/>
      <c r="SFC842" s="14"/>
      <c r="SFD842" s="14"/>
      <c r="SFE842" s="14"/>
      <c r="SFF842" s="14"/>
      <c r="SFG842" s="14"/>
      <c r="SFH842" s="14"/>
      <c r="SFI842" s="14"/>
      <c r="SFJ842" s="14"/>
      <c r="SFK842" s="14"/>
      <c r="SFL842" s="14"/>
      <c r="SFM842" s="14"/>
      <c r="SFN842" s="14"/>
      <c r="SFO842" s="14"/>
      <c r="SFP842" s="14"/>
      <c r="SFQ842" s="14"/>
      <c r="SFR842" s="14"/>
      <c r="SFS842" s="14"/>
      <c r="SFT842" s="14"/>
      <c r="SFU842" s="14"/>
      <c r="SFV842" s="14"/>
      <c r="SFW842" s="14"/>
      <c r="SFX842" s="14"/>
      <c r="SFY842" s="14"/>
      <c r="SFZ842" s="14"/>
      <c r="SGA842" s="14"/>
      <c r="SGB842" s="14"/>
      <c r="SGC842" s="14"/>
      <c r="SGD842" s="14"/>
      <c r="SGE842" s="14"/>
      <c r="SGF842" s="14"/>
      <c r="SGG842" s="14"/>
      <c r="SGH842" s="14"/>
      <c r="SGI842" s="14"/>
      <c r="SGJ842" s="14"/>
      <c r="SGK842" s="14"/>
      <c r="SGL842" s="14"/>
      <c r="SGM842" s="14"/>
      <c r="SGN842" s="14"/>
      <c r="SGO842" s="14"/>
      <c r="SGP842" s="14"/>
      <c r="SGQ842" s="14"/>
      <c r="SGR842" s="14"/>
      <c r="SGS842" s="14"/>
      <c r="SGT842" s="14"/>
      <c r="SGU842" s="14"/>
      <c r="SGV842" s="14"/>
      <c r="SGW842" s="14"/>
      <c r="SGX842" s="14"/>
      <c r="SGY842" s="14"/>
      <c r="SGZ842" s="14"/>
      <c r="SHA842" s="14"/>
      <c r="SHB842" s="14"/>
      <c r="SHC842" s="14"/>
      <c r="SHD842" s="14"/>
      <c r="SHE842" s="14"/>
      <c r="SHF842" s="14"/>
      <c r="SHG842" s="14"/>
      <c r="SHH842" s="14"/>
      <c r="SHI842" s="14"/>
      <c r="SHJ842" s="14"/>
      <c r="SHK842" s="14"/>
      <c r="SHL842" s="14"/>
      <c r="SHM842" s="14"/>
      <c r="SHN842" s="14"/>
      <c r="SHO842" s="14"/>
      <c r="SHP842" s="14"/>
      <c r="SHQ842" s="14"/>
      <c r="SHR842" s="14"/>
      <c r="SHS842" s="14"/>
      <c r="SHT842" s="14"/>
      <c r="SHU842" s="14"/>
      <c r="SHV842" s="14"/>
      <c r="SHW842" s="14"/>
      <c r="SHX842" s="14"/>
      <c r="SHY842" s="14"/>
      <c r="SHZ842" s="14"/>
      <c r="SIA842" s="14"/>
      <c r="SIB842" s="14"/>
      <c r="SIC842" s="14"/>
      <c r="SID842" s="14"/>
      <c r="SIE842" s="14"/>
      <c r="SIF842" s="14"/>
      <c r="SIG842" s="14"/>
      <c r="SIH842" s="14"/>
      <c r="SII842" s="14"/>
      <c r="SIJ842" s="14"/>
      <c r="SIK842" s="14"/>
      <c r="SIL842" s="14"/>
      <c r="SIM842" s="14"/>
      <c r="SIN842" s="14"/>
      <c r="SIO842" s="14"/>
      <c r="SIP842" s="14"/>
      <c r="SIQ842" s="14"/>
      <c r="SIR842" s="14"/>
      <c r="SIS842" s="14"/>
      <c r="SIT842" s="14"/>
      <c r="SIU842" s="14"/>
      <c r="SIV842" s="14"/>
      <c r="SIW842" s="14"/>
      <c r="SIX842" s="14"/>
      <c r="SIY842" s="14"/>
      <c r="SIZ842" s="14"/>
      <c r="SJA842" s="14"/>
      <c r="SJB842" s="14"/>
      <c r="SJC842" s="14"/>
      <c r="SJD842" s="14"/>
      <c r="SJE842" s="14"/>
      <c r="SJF842" s="14"/>
      <c r="SJG842" s="14"/>
      <c r="SJH842" s="14"/>
      <c r="SJI842" s="14"/>
      <c r="SJJ842" s="14"/>
      <c r="SJK842" s="14"/>
      <c r="SJL842" s="14"/>
      <c r="SJM842" s="14"/>
      <c r="SJN842" s="14"/>
      <c r="SJO842" s="14"/>
      <c r="SJP842" s="14"/>
      <c r="SJQ842" s="14"/>
      <c r="SJR842" s="14"/>
      <c r="SJS842" s="14"/>
      <c r="SJT842" s="14"/>
      <c r="SJU842" s="14"/>
      <c r="SJV842" s="14"/>
      <c r="SJW842" s="14"/>
      <c r="SJX842" s="14"/>
      <c r="SJY842" s="14"/>
      <c r="SJZ842" s="14"/>
      <c r="SKA842" s="14"/>
      <c r="SKB842" s="14"/>
      <c r="SKC842" s="14"/>
      <c r="SKD842" s="14"/>
      <c r="SKE842" s="14"/>
      <c r="SKF842" s="14"/>
      <c r="SKG842" s="14"/>
      <c r="SKH842" s="14"/>
      <c r="SKI842" s="14"/>
      <c r="SKJ842" s="14"/>
      <c r="SKK842" s="14"/>
      <c r="SKL842" s="14"/>
      <c r="SKM842" s="14"/>
      <c r="SKN842" s="14"/>
      <c r="SKO842" s="14"/>
      <c r="SKP842" s="14"/>
      <c r="SKQ842" s="14"/>
      <c r="SKR842" s="14"/>
      <c r="SKS842" s="14"/>
      <c r="SKT842" s="14"/>
      <c r="SKU842" s="14"/>
      <c r="SKV842" s="14"/>
      <c r="SKW842" s="14"/>
      <c r="SKX842" s="14"/>
      <c r="SKY842" s="14"/>
      <c r="SKZ842" s="14"/>
      <c r="SLA842" s="14"/>
      <c r="SLB842" s="14"/>
      <c r="SLC842" s="14"/>
      <c r="SLD842" s="14"/>
      <c r="SLE842" s="14"/>
      <c r="SLF842" s="14"/>
      <c r="SLG842" s="14"/>
      <c r="SLH842" s="14"/>
      <c r="SLI842" s="14"/>
      <c r="SLJ842" s="14"/>
      <c r="SLK842" s="14"/>
      <c r="SLL842" s="14"/>
      <c r="SLM842" s="14"/>
      <c r="SLN842" s="14"/>
      <c r="SLO842" s="14"/>
      <c r="SLP842" s="14"/>
      <c r="SLQ842" s="14"/>
      <c r="SLR842" s="14"/>
      <c r="SLS842" s="14"/>
      <c r="SLT842" s="14"/>
      <c r="SLU842" s="14"/>
      <c r="SLV842" s="14"/>
      <c r="SLW842" s="14"/>
      <c r="SLX842" s="14"/>
      <c r="SLY842" s="14"/>
      <c r="SLZ842" s="14"/>
      <c r="SMA842" s="14"/>
      <c r="SMB842" s="14"/>
      <c r="SMC842" s="14"/>
      <c r="SMD842" s="14"/>
      <c r="SME842" s="14"/>
      <c r="SMF842" s="14"/>
      <c r="SMG842" s="14"/>
      <c r="SMH842" s="14"/>
      <c r="SMI842" s="14"/>
      <c r="SMJ842" s="14"/>
      <c r="SMK842" s="14"/>
      <c r="SML842" s="14"/>
      <c r="SMM842" s="14"/>
      <c r="SMN842" s="14"/>
      <c r="SMO842" s="14"/>
      <c r="SMP842" s="14"/>
      <c r="SMQ842" s="14"/>
      <c r="SMR842" s="14"/>
      <c r="SMS842" s="14"/>
      <c r="SMT842" s="14"/>
      <c r="SMU842" s="14"/>
      <c r="SMV842" s="14"/>
      <c r="SMW842" s="14"/>
      <c r="SMX842" s="14"/>
      <c r="SMY842" s="14"/>
      <c r="SMZ842" s="14"/>
      <c r="SNA842" s="14"/>
      <c r="SNB842" s="14"/>
      <c r="SNC842" s="14"/>
      <c r="SND842" s="14"/>
      <c r="SNE842" s="14"/>
      <c r="SNF842" s="14"/>
      <c r="SNG842" s="14"/>
      <c r="SNH842" s="14"/>
      <c r="SNI842" s="14"/>
      <c r="SNJ842" s="14"/>
      <c r="SNK842" s="14"/>
      <c r="SNL842" s="14"/>
      <c r="SNM842" s="14"/>
      <c r="SNN842" s="14"/>
      <c r="SNO842" s="14"/>
      <c r="SNP842" s="14"/>
      <c r="SNQ842" s="14"/>
      <c r="SNR842" s="14"/>
      <c r="SNS842" s="14"/>
      <c r="SNT842" s="14"/>
      <c r="SNU842" s="14"/>
      <c r="SNV842" s="14"/>
      <c r="SNW842" s="14"/>
      <c r="SNX842" s="14"/>
      <c r="SNY842" s="14"/>
      <c r="SNZ842" s="14"/>
      <c r="SOA842" s="14"/>
      <c r="SOB842" s="14"/>
      <c r="SOC842" s="14"/>
      <c r="SOD842" s="14"/>
      <c r="SOE842" s="14"/>
      <c r="SOF842" s="14"/>
      <c r="SOG842" s="14"/>
      <c r="SOH842" s="14"/>
      <c r="SOI842" s="14"/>
      <c r="SOJ842" s="14"/>
      <c r="SOK842" s="14"/>
      <c r="SOL842" s="14"/>
      <c r="SOM842" s="14"/>
      <c r="SON842" s="14"/>
      <c r="SOO842" s="14"/>
      <c r="SOP842" s="14"/>
      <c r="SOQ842" s="14"/>
      <c r="SOR842" s="14"/>
      <c r="SOS842" s="14"/>
      <c r="SOT842" s="14"/>
      <c r="SOU842" s="14"/>
      <c r="SOV842" s="14"/>
      <c r="SOW842" s="14"/>
      <c r="SOX842" s="14"/>
      <c r="SOY842" s="14"/>
      <c r="SOZ842" s="14"/>
      <c r="SPA842" s="14"/>
      <c r="SPB842" s="14"/>
      <c r="SPC842" s="14"/>
      <c r="SPD842" s="14"/>
      <c r="SPE842" s="14"/>
      <c r="SPF842" s="14"/>
      <c r="SPG842" s="14"/>
      <c r="SPH842" s="14"/>
      <c r="SPI842" s="14"/>
      <c r="SPJ842" s="14"/>
      <c r="SPK842" s="14"/>
      <c r="SPL842" s="14"/>
      <c r="SPM842" s="14"/>
      <c r="SPN842" s="14"/>
      <c r="SPO842" s="14"/>
      <c r="SPP842" s="14"/>
      <c r="SPQ842" s="14"/>
      <c r="SPR842" s="14"/>
      <c r="SPS842" s="14"/>
      <c r="SPT842" s="14"/>
      <c r="SPU842" s="14"/>
      <c r="SPV842" s="14"/>
      <c r="SPW842" s="14"/>
      <c r="SPX842" s="14"/>
      <c r="SPY842" s="14"/>
      <c r="SPZ842" s="14"/>
      <c r="SQA842" s="14"/>
      <c r="SQB842" s="14"/>
      <c r="SQC842" s="14"/>
      <c r="SQD842" s="14"/>
      <c r="SQE842" s="14"/>
      <c r="SQF842" s="14"/>
      <c r="SQG842" s="14"/>
      <c r="SQH842" s="14"/>
      <c r="SQI842" s="14"/>
      <c r="SQJ842" s="14"/>
      <c r="SQK842" s="14"/>
      <c r="SQL842" s="14"/>
      <c r="SQM842" s="14"/>
      <c r="SQN842" s="14"/>
      <c r="SQO842" s="14"/>
      <c r="SQP842" s="14"/>
      <c r="SQQ842" s="14"/>
      <c r="SQR842" s="14"/>
      <c r="SQS842" s="14"/>
      <c r="SQT842" s="14"/>
      <c r="SQU842" s="14"/>
      <c r="SQV842" s="14"/>
      <c r="SQW842" s="14"/>
      <c r="SQX842" s="14"/>
      <c r="SQY842" s="14"/>
      <c r="SQZ842" s="14"/>
      <c r="SRA842" s="14"/>
      <c r="SRB842" s="14"/>
      <c r="SRC842" s="14"/>
      <c r="SRD842" s="14"/>
      <c r="SRE842" s="14"/>
      <c r="SRF842" s="14"/>
      <c r="SRG842" s="14"/>
      <c r="SRH842" s="14"/>
      <c r="SRI842" s="14"/>
      <c r="SRJ842" s="14"/>
      <c r="SRK842" s="14"/>
      <c r="SRL842" s="14"/>
      <c r="SRM842" s="14"/>
      <c r="SRN842" s="14"/>
      <c r="SRO842" s="14"/>
      <c r="SRP842" s="14"/>
      <c r="SRQ842" s="14"/>
      <c r="SRR842" s="14"/>
      <c r="SRS842" s="14"/>
      <c r="SRT842" s="14"/>
      <c r="SRU842" s="14"/>
      <c r="SRV842" s="14"/>
      <c r="SRW842" s="14"/>
      <c r="SRX842" s="14"/>
      <c r="SRY842" s="14"/>
      <c r="SRZ842" s="14"/>
      <c r="SSA842" s="14"/>
      <c r="SSB842" s="14"/>
      <c r="SSC842" s="14"/>
      <c r="SSD842" s="14"/>
      <c r="SSE842" s="14"/>
      <c r="SSF842" s="14"/>
      <c r="SSG842" s="14"/>
      <c r="SSH842" s="14"/>
      <c r="SSI842" s="14"/>
      <c r="SSJ842" s="14"/>
      <c r="SSK842" s="14"/>
      <c r="SSL842" s="14"/>
      <c r="SSM842" s="14"/>
      <c r="SSN842" s="14"/>
      <c r="SSO842" s="14"/>
      <c r="SSP842" s="14"/>
      <c r="SSQ842" s="14"/>
      <c r="SSR842" s="14"/>
      <c r="SSS842" s="14"/>
      <c r="SST842" s="14"/>
      <c r="SSU842" s="14"/>
      <c r="SSV842" s="14"/>
      <c r="SSW842" s="14"/>
      <c r="SSX842" s="14"/>
      <c r="SSY842" s="14"/>
      <c r="SSZ842" s="14"/>
      <c r="STA842" s="14"/>
      <c r="STB842" s="14"/>
      <c r="STC842" s="14"/>
      <c r="STD842" s="14"/>
      <c r="STE842" s="14"/>
      <c r="STF842" s="14"/>
      <c r="STG842" s="14"/>
      <c r="STH842" s="14"/>
      <c r="STI842" s="14"/>
      <c r="STJ842" s="14"/>
      <c r="STK842" s="14"/>
      <c r="STL842" s="14"/>
      <c r="STM842" s="14"/>
      <c r="STN842" s="14"/>
      <c r="STO842" s="14"/>
      <c r="STP842" s="14"/>
      <c r="STQ842" s="14"/>
      <c r="STR842" s="14"/>
      <c r="STS842" s="14"/>
      <c r="STT842" s="14"/>
      <c r="STU842" s="14"/>
      <c r="STV842" s="14"/>
      <c r="STW842" s="14"/>
      <c r="STX842" s="14"/>
      <c r="STY842" s="14"/>
      <c r="STZ842" s="14"/>
      <c r="SUA842" s="14"/>
      <c r="SUB842" s="14"/>
      <c r="SUC842" s="14"/>
      <c r="SUD842" s="14"/>
      <c r="SUE842" s="14"/>
      <c r="SUF842" s="14"/>
      <c r="SUG842" s="14"/>
      <c r="SUH842" s="14"/>
      <c r="SUI842" s="14"/>
      <c r="SUJ842" s="14"/>
      <c r="SUK842" s="14"/>
      <c r="SUL842" s="14"/>
      <c r="SUM842" s="14"/>
      <c r="SUN842" s="14"/>
      <c r="SUO842" s="14"/>
      <c r="SUP842" s="14"/>
      <c r="SUQ842" s="14"/>
      <c r="SUR842" s="14"/>
      <c r="SUS842" s="14"/>
      <c r="SUT842" s="14"/>
      <c r="SUU842" s="14"/>
      <c r="SUV842" s="14"/>
      <c r="SUW842" s="14"/>
      <c r="SUX842" s="14"/>
      <c r="SUY842" s="14"/>
      <c r="SUZ842" s="14"/>
      <c r="SVA842" s="14"/>
      <c r="SVB842" s="14"/>
      <c r="SVC842" s="14"/>
      <c r="SVD842" s="14"/>
      <c r="SVE842" s="14"/>
      <c r="SVF842" s="14"/>
      <c r="SVG842" s="14"/>
      <c r="SVH842" s="14"/>
      <c r="SVI842" s="14"/>
      <c r="SVJ842" s="14"/>
      <c r="SVK842" s="14"/>
      <c r="SVL842" s="14"/>
      <c r="SVM842" s="14"/>
      <c r="SVN842" s="14"/>
      <c r="SVO842" s="14"/>
      <c r="SVP842" s="14"/>
      <c r="SVQ842" s="14"/>
      <c r="SVR842" s="14"/>
      <c r="SVS842" s="14"/>
      <c r="SVT842" s="14"/>
      <c r="SVU842" s="14"/>
      <c r="SVV842" s="14"/>
      <c r="SVW842" s="14"/>
      <c r="SVX842" s="14"/>
      <c r="SVY842" s="14"/>
      <c r="SVZ842" s="14"/>
      <c r="SWA842" s="14"/>
      <c r="SWB842" s="14"/>
      <c r="SWC842" s="14"/>
      <c r="SWD842" s="14"/>
      <c r="SWE842" s="14"/>
      <c r="SWF842" s="14"/>
      <c r="SWG842" s="14"/>
      <c r="SWH842" s="14"/>
      <c r="SWI842" s="14"/>
      <c r="SWJ842" s="14"/>
      <c r="SWK842" s="14"/>
      <c r="SWL842" s="14"/>
      <c r="SWM842" s="14"/>
      <c r="SWN842" s="14"/>
      <c r="SWO842" s="14"/>
      <c r="SWP842" s="14"/>
      <c r="SWQ842" s="14"/>
      <c r="SWR842" s="14"/>
      <c r="SWS842" s="14"/>
      <c r="SWT842" s="14"/>
      <c r="SWU842" s="14"/>
      <c r="SWV842" s="14"/>
      <c r="SWW842" s="14"/>
      <c r="SWX842" s="14"/>
      <c r="SWY842" s="14"/>
      <c r="SWZ842" s="14"/>
      <c r="SXA842" s="14"/>
      <c r="SXB842" s="14"/>
      <c r="SXC842" s="14"/>
      <c r="SXD842" s="14"/>
      <c r="SXE842" s="14"/>
      <c r="SXF842" s="14"/>
      <c r="SXG842" s="14"/>
      <c r="SXH842" s="14"/>
      <c r="SXI842" s="14"/>
      <c r="SXJ842" s="14"/>
      <c r="SXK842" s="14"/>
      <c r="SXL842" s="14"/>
      <c r="SXM842" s="14"/>
      <c r="SXN842" s="14"/>
      <c r="SXO842" s="14"/>
      <c r="SXP842" s="14"/>
      <c r="SXQ842" s="14"/>
      <c r="SXR842" s="14"/>
      <c r="SXS842" s="14"/>
      <c r="SXT842" s="14"/>
      <c r="SXU842" s="14"/>
      <c r="SXV842" s="14"/>
      <c r="SXW842" s="14"/>
      <c r="SXX842" s="14"/>
      <c r="SXY842" s="14"/>
      <c r="SXZ842" s="14"/>
      <c r="SYA842" s="14"/>
      <c r="SYB842" s="14"/>
      <c r="SYC842" s="14"/>
      <c r="SYD842" s="14"/>
      <c r="SYE842" s="14"/>
      <c r="SYF842" s="14"/>
      <c r="SYG842" s="14"/>
      <c r="SYH842" s="14"/>
      <c r="SYI842" s="14"/>
      <c r="SYJ842" s="14"/>
      <c r="SYK842" s="14"/>
      <c r="SYL842" s="14"/>
      <c r="SYM842" s="14"/>
      <c r="SYN842" s="14"/>
      <c r="SYO842" s="14"/>
      <c r="SYP842" s="14"/>
      <c r="SYQ842" s="14"/>
      <c r="SYR842" s="14"/>
      <c r="SYS842" s="14"/>
      <c r="SYT842" s="14"/>
      <c r="SYU842" s="14"/>
      <c r="SYV842" s="14"/>
      <c r="SYW842" s="14"/>
      <c r="SYX842" s="14"/>
      <c r="SYY842" s="14"/>
      <c r="SYZ842" s="14"/>
      <c r="SZA842" s="14"/>
      <c r="SZB842" s="14"/>
      <c r="SZC842" s="14"/>
      <c r="SZD842" s="14"/>
      <c r="SZE842" s="14"/>
      <c r="SZF842" s="14"/>
      <c r="SZG842" s="14"/>
      <c r="SZH842" s="14"/>
      <c r="SZI842" s="14"/>
      <c r="SZJ842" s="14"/>
      <c r="SZK842" s="14"/>
      <c r="SZL842" s="14"/>
      <c r="SZM842" s="14"/>
      <c r="SZN842" s="14"/>
      <c r="SZO842" s="14"/>
      <c r="SZP842" s="14"/>
      <c r="SZQ842" s="14"/>
      <c r="SZR842" s="14"/>
      <c r="SZS842" s="14"/>
      <c r="SZT842" s="14"/>
      <c r="SZU842" s="14"/>
      <c r="SZV842" s="14"/>
      <c r="SZW842" s="14"/>
      <c r="SZX842" s="14"/>
      <c r="SZY842" s="14"/>
      <c r="SZZ842" s="14"/>
      <c r="TAA842" s="14"/>
      <c r="TAB842" s="14"/>
      <c r="TAC842" s="14"/>
      <c r="TAD842" s="14"/>
      <c r="TAE842" s="14"/>
      <c r="TAF842" s="14"/>
      <c r="TAG842" s="14"/>
      <c r="TAH842" s="14"/>
      <c r="TAI842" s="14"/>
      <c r="TAJ842" s="14"/>
      <c r="TAK842" s="14"/>
      <c r="TAL842" s="14"/>
      <c r="TAM842" s="14"/>
      <c r="TAN842" s="14"/>
      <c r="TAO842" s="14"/>
      <c r="TAP842" s="14"/>
      <c r="TAQ842" s="14"/>
      <c r="TAR842" s="14"/>
      <c r="TAS842" s="14"/>
      <c r="TAT842" s="14"/>
      <c r="TAU842" s="14"/>
      <c r="TAV842" s="14"/>
      <c r="TAW842" s="14"/>
      <c r="TAX842" s="14"/>
      <c r="TAY842" s="14"/>
      <c r="TAZ842" s="14"/>
      <c r="TBA842" s="14"/>
      <c r="TBB842" s="14"/>
      <c r="TBC842" s="14"/>
      <c r="TBD842" s="14"/>
      <c r="TBE842" s="14"/>
      <c r="TBF842" s="14"/>
      <c r="TBG842" s="14"/>
      <c r="TBH842" s="14"/>
      <c r="TBI842" s="14"/>
      <c r="TBJ842" s="14"/>
      <c r="TBK842" s="14"/>
      <c r="TBL842" s="14"/>
      <c r="TBM842" s="14"/>
      <c r="TBN842" s="14"/>
      <c r="TBO842" s="14"/>
      <c r="TBP842" s="14"/>
      <c r="TBQ842" s="14"/>
      <c r="TBR842" s="14"/>
      <c r="TBS842" s="14"/>
      <c r="TBT842" s="14"/>
      <c r="TBU842" s="14"/>
      <c r="TBV842" s="14"/>
      <c r="TBW842" s="14"/>
      <c r="TBX842" s="14"/>
      <c r="TBY842" s="14"/>
      <c r="TBZ842" s="14"/>
      <c r="TCA842" s="14"/>
      <c r="TCB842" s="14"/>
      <c r="TCC842" s="14"/>
      <c r="TCD842" s="14"/>
      <c r="TCE842" s="14"/>
      <c r="TCF842" s="14"/>
      <c r="TCG842" s="14"/>
      <c r="TCH842" s="14"/>
      <c r="TCI842" s="14"/>
      <c r="TCJ842" s="14"/>
      <c r="TCK842" s="14"/>
      <c r="TCL842" s="14"/>
      <c r="TCM842" s="14"/>
      <c r="TCN842" s="14"/>
      <c r="TCO842" s="14"/>
      <c r="TCP842" s="14"/>
      <c r="TCQ842" s="14"/>
      <c r="TCR842" s="14"/>
      <c r="TCS842" s="14"/>
      <c r="TCT842" s="14"/>
      <c r="TCU842" s="14"/>
      <c r="TCV842" s="14"/>
      <c r="TCW842" s="14"/>
      <c r="TCX842" s="14"/>
      <c r="TCY842" s="14"/>
      <c r="TCZ842" s="14"/>
      <c r="TDA842" s="14"/>
      <c r="TDB842" s="14"/>
      <c r="TDC842" s="14"/>
      <c r="TDD842" s="14"/>
      <c r="TDE842" s="14"/>
      <c r="TDF842" s="14"/>
      <c r="TDG842" s="14"/>
      <c r="TDH842" s="14"/>
      <c r="TDI842" s="14"/>
      <c r="TDJ842" s="14"/>
      <c r="TDK842" s="14"/>
      <c r="TDL842" s="14"/>
      <c r="TDM842" s="14"/>
      <c r="TDN842" s="14"/>
      <c r="TDO842" s="14"/>
      <c r="TDP842" s="14"/>
      <c r="TDQ842" s="14"/>
      <c r="TDR842" s="14"/>
      <c r="TDS842" s="14"/>
      <c r="TDT842" s="14"/>
      <c r="TDU842" s="14"/>
      <c r="TDV842" s="14"/>
      <c r="TDW842" s="14"/>
      <c r="TDX842" s="14"/>
      <c r="TDY842" s="14"/>
      <c r="TDZ842" s="14"/>
      <c r="TEA842" s="14"/>
      <c r="TEB842" s="14"/>
      <c r="TEC842" s="14"/>
      <c r="TED842" s="14"/>
      <c r="TEE842" s="14"/>
      <c r="TEF842" s="14"/>
      <c r="TEG842" s="14"/>
      <c r="TEH842" s="14"/>
      <c r="TEI842" s="14"/>
      <c r="TEJ842" s="14"/>
      <c r="TEK842" s="14"/>
      <c r="TEL842" s="14"/>
      <c r="TEM842" s="14"/>
      <c r="TEN842" s="14"/>
      <c r="TEO842" s="14"/>
      <c r="TEP842" s="14"/>
      <c r="TEQ842" s="14"/>
      <c r="TER842" s="14"/>
      <c r="TES842" s="14"/>
      <c r="TET842" s="14"/>
      <c r="TEU842" s="14"/>
      <c r="TEV842" s="14"/>
      <c r="TEW842" s="14"/>
      <c r="TEX842" s="14"/>
      <c r="TEY842" s="14"/>
      <c r="TEZ842" s="14"/>
      <c r="TFA842" s="14"/>
      <c r="TFB842" s="14"/>
      <c r="TFC842" s="14"/>
      <c r="TFD842" s="14"/>
      <c r="TFE842" s="14"/>
      <c r="TFF842" s="14"/>
      <c r="TFG842" s="14"/>
      <c r="TFH842" s="14"/>
      <c r="TFI842" s="14"/>
      <c r="TFJ842" s="14"/>
      <c r="TFK842" s="14"/>
      <c r="TFL842" s="14"/>
      <c r="TFM842" s="14"/>
      <c r="TFN842" s="14"/>
      <c r="TFO842" s="14"/>
      <c r="TFP842" s="14"/>
      <c r="TFQ842" s="14"/>
      <c r="TFR842" s="14"/>
      <c r="TFS842" s="14"/>
      <c r="TFT842" s="14"/>
      <c r="TFU842" s="14"/>
      <c r="TFV842" s="14"/>
      <c r="TFW842" s="14"/>
      <c r="TFX842" s="14"/>
      <c r="TFY842" s="14"/>
      <c r="TFZ842" s="14"/>
      <c r="TGA842" s="14"/>
      <c r="TGB842" s="14"/>
      <c r="TGC842" s="14"/>
      <c r="TGD842" s="14"/>
      <c r="TGE842" s="14"/>
      <c r="TGF842" s="14"/>
      <c r="TGG842" s="14"/>
      <c r="TGH842" s="14"/>
      <c r="TGI842" s="14"/>
      <c r="TGJ842" s="14"/>
      <c r="TGK842" s="14"/>
      <c r="TGL842" s="14"/>
      <c r="TGM842" s="14"/>
      <c r="TGN842" s="14"/>
      <c r="TGO842" s="14"/>
      <c r="TGP842" s="14"/>
      <c r="TGQ842" s="14"/>
      <c r="TGR842" s="14"/>
      <c r="TGS842" s="14"/>
      <c r="TGT842" s="14"/>
      <c r="TGU842" s="14"/>
      <c r="TGV842" s="14"/>
      <c r="TGW842" s="14"/>
      <c r="TGX842" s="14"/>
      <c r="TGY842" s="14"/>
      <c r="TGZ842" s="14"/>
      <c r="THA842" s="14"/>
      <c r="THB842" s="14"/>
      <c r="THC842" s="14"/>
      <c r="THD842" s="14"/>
      <c r="THE842" s="14"/>
      <c r="THF842" s="14"/>
      <c r="THG842" s="14"/>
      <c r="THH842" s="14"/>
      <c r="THI842" s="14"/>
      <c r="THJ842" s="14"/>
      <c r="THK842" s="14"/>
      <c r="THL842" s="14"/>
      <c r="THM842" s="14"/>
      <c r="THN842" s="14"/>
      <c r="THO842" s="14"/>
      <c r="THP842" s="14"/>
      <c r="THQ842" s="14"/>
      <c r="THR842" s="14"/>
      <c r="THS842" s="14"/>
      <c r="THT842" s="14"/>
      <c r="THU842" s="14"/>
      <c r="THV842" s="14"/>
      <c r="THW842" s="14"/>
      <c r="THX842" s="14"/>
      <c r="THY842" s="14"/>
      <c r="THZ842" s="14"/>
      <c r="TIA842" s="14"/>
      <c r="TIB842" s="14"/>
      <c r="TIC842" s="14"/>
      <c r="TID842" s="14"/>
      <c r="TIE842" s="14"/>
      <c r="TIF842" s="14"/>
      <c r="TIG842" s="14"/>
      <c r="TIH842" s="14"/>
      <c r="TII842" s="14"/>
      <c r="TIJ842" s="14"/>
      <c r="TIK842" s="14"/>
      <c r="TIL842" s="14"/>
      <c r="TIM842" s="14"/>
      <c r="TIN842" s="14"/>
      <c r="TIO842" s="14"/>
      <c r="TIP842" s="14"/>
      <c r="TIQ842" s="14"/>
      <c r="TIR842" s="14"/>
      <c r="TIS842" s="14"/>
      <c r="TIT842" s="14"/>
      <c r="TIU842" s="14"/>
      <c r="TIV842" s="14"/>
      <c r="TIW842" s="14"/>
      <c r="TIX842" s="14"/>
      <c r="TIY842" s="14"/>
      <c r="TIZ842" s="14"/>
      <c r="TJA842" s="14"/>
      <c r="TJB842" s="14"/>
      <c r="TJC842" s="14"/>
      <c r="TJD842" s="14"/>
      <c r="TJE842" s="14"/>
      <c r="TJF842" s="14"/>
      <c r="TJG842" s="14"/>
      <c r="TJH842" s="14"/>
      <c r="TJI842" s="14"/>
      <c r="TJJ842" s="14"/>
      <c r="TJK842" s="14"/>
      <c r="TJL842" s="14"/>
      <c r="TJM842" s="14"/>
      <c r="TJN842" s="14"/>
      <c r="TJO842" s="14"/>
      <c r="TJP842" s="14"/>
      <c r="TJQ842" s="14"/>
      <c r="TJR842" s="14"/>
      <c r="TJS842" s="14"/>
      <c r="TJT842" s="14"/>
      <c r="TJU842" s="14"/>
      <c r="TJV842" s="14"/>
      <c r="TJW842" s="14"/>
      <c r="TJX842" s="14"/>
      <c r="TJY842" s="14"/>
      <c r="TJZ842" s="14"/>
      <c r="TKA842" s="14"/>
      <c r="TKB842" s="14"/>
      <c r="TKC842" s="14"/>
      <c r="TKD842" s="14"/>
      <c r="TKE842" s="14"/>
      <c r="TKF842" s="14"/>
      <c r="TKG842" s="14"/>
      <c r="TKH842" s="14"/>
      <c r="TKI842" s="14"/>
      <c r="TKJ842" s="14"/>
      <c r="TKK842" s="14"/>
      <c r="TKL842" s="14"/>
      <c r="TKM842" s="14"/>
      <c r="TKN842" s="14"/>
      <c r="TKO842" s="14"/>
      <c r="TKP842" s="14"/>
      <c r="TKQ842" s="14"/>
      <c r="TKR842" s="14"/>
      <c r="TKS842" s="14"/>
      <c r="TKT842" s="14"/>
      <c r="TKU842" s="14"/>
      <c r="TKV842" s="14"/>
      <c r="TKW842" s="14"/>
      <c r="TKX842" s="14"/>
      <c r="TKY842" s="14"/>
      <c r="TKZ842" s="14"/>
      <c r="TLA842" s="14"/>
      <c r="TLB842" s="14"/>
      <c r="TLC842" s="14"/>
      <c r="TLD842" s="14"/>
      <c r="TLE842" s="14"/>
      <c r="TLF842" s="14"/>
      <c r="TLG842" s="14"/>
      <c r="TLH842" s="14"/>
      <c r="TLI842" s="14"/>
      <c r="TLJ842" s="14"/>
      <c r="TLK842" s="14"/>
      <c r="TLL842" s="14"/>
      <c r="TLM842" s="14"/>
      <c r="TLN842" s="14"/>
      <c r="TLO842" s="14"/>
      <c r="TLP842" s="14"/>
      <c r="TLQ842" s="14"/>
      <c r="TLR842" s="14"/>
      <c r="TLS842" s="14"/>
      <c r="TLT842" s="14"/>
      <c r="TLU842" s="14"/>
      <c r="TLV842" s="14"/>
      <c r="TLW842" s="14"/>
      <c r="TLX842" s="14"/>
      <c r="TLY842" s="14"/>
      <c r="TLZ842" s="14"/>
      <c r="TMA842" s="14"/>
      <c r="TMB842" s="14"/>
      <c r="TMC842" s="14"/>
      <c r="TMD842" s="14"/>
      <c r="TME842" s="14"/>
      <c r="TMF842" s="14"/>
      <c r="TMG842" s="14"/>
      <c r="TMH842" s="14"/>
      <c r="TMI842" s="14"/>
      <c r="TMJ842" s="14"/>
      <c r="TMK842" s="14"/>
      <c r="TML842" s="14"/>
      <c r="TMM842" s="14"/>
      <c r="TMN842" s="14"/>
      <c r="TMO842" s="14"/>
      <c r="TMP842" s="14"/>
      <c r="TMQ842" s="14"/>
      <c r="TMR842" s="14"/>
      <c r="TMS842" s="14"/>
      <c r="TMT842" s="14"/>
      <c r="TMU842" s="14"/>
      <c r="TMV842" s="14"/>
      <c r="TMW842" s="14"/>
      <c r="TMX842" s="14"/>
      <c r="TMY842" s="14"/>
      <c r="TMZ842" s="14"/>
      <c r="TNA842" s="14"/>
      <c r="TNB842" s="14"/>
      <c r="TNC842" s="14"/>
      <c r="TND842" s="14"/>
      <c r="TNE842" s="14"/>
      <c r="TNF842" s="14"/>
      <c r="TNG842" s="14"/>
      <c r="TNH842" s="14"/>
      <c r="TNI842" s="14"/>
      <c r="TNJ842" s="14"/>
      <c r="TNK842" s="14"/>
      <c r="TNL842" s="14"/>
      <c r="TNM842" s="14"/>
      <c r="TNN842" s="14"/>
      <c r="TNO842" s="14"/>
      <c r="TNP842" s="14"/>
      <c r="TNQ842" s="14"/>
      <c r="TNR842" s="14"/>
      <c r="TNS842" s="14"/>
      <c r="TNT842" s="14"/>
      <c r="TNU842" s="14"/>
      <c r="TNV842" s="14"/>
      <c r="TNW842" s="14"/>
      <c r="TNX842" s="14"/>
      <c r="TNY842" s="14"/>
      <c r="TNZ842" s="14"/>
      <c r="TOA842" s="14"/>
      <c r="TOB842" s="14"/>
      <c r="TOC842" s="14"/>
      <c r="TOD842" s="14"/>
      <c r="TOE842" s="14"/>
      <c r="TOF842" s="14"/>
      <c r="TOG842" s="14"/>
      <c r="TOH842" s="14"/>
      <c r="TOI842" s="14"/>
      <c r="TOJ842" s="14"/>
      <c r="TOK842" s="14"/>
      <c r="TOL842" s="14"/>
      <c r="TOM842" s="14"/>
      <c r="TON842" s="14"/>
      <c r="TOO842" s="14"/>
      <c r="TOP842" s="14"/>
      <c r="TOQ842" s="14"/>
      <c r="TOR842" s="14"/>
      <c r="TOS842" s="14"/>
      <c r="TOT842" s="14"/>
      <c r="TOU842" s="14"/>
      <c r="TOV842" s="14"/>
      <c r="TOW842" s="14"/>
      <c r="TOX842" s="14"/>
      <c r="TOY842" s="14"/>
      <c r="TOZ842" s="14"/>
      <c r="TPA842" s="14"/>
      <c r="TPB842" s="14"/>
      <c r="TPC842" s="14"/>
      <c r="TPD842" s="14"/>
      <c r="TPE842" s="14"/>
      <c r="TPF842" s="14"/>
      <c r="TPG842" s="14"/>
      <c r="TPH842" s="14"/>
      <c r="TPI842" s="14"/>
      <c r="TPJ842" s="14"/>
      <c r="TPK842" s="14"/>
      <c r="TPL842" s="14"/>
      <c r="TPM842" s="14"/>
      <c r="TPN842" s="14"/>
      <c r="TPO842" s="14"/>
      <c r="TPP842" s="14"/>
      <c r="TPQ842" s="14"/>
      <c r="TPR842" s="14"/>
      <c r="TPS842" s="14"/>
      <c r="TPT842" s="14"/>
      <c r="TPU842" s="14"/>
      <c r="TPV842" s="14"/>
      <c r="TPW842" s="14"/>
      <c r="TPX842" s="14"/>
      <c r="TPY842" s="14"/>
      <c r="TPZ842" s="14"/>
      <c r="TQA842" s="14"/>
      <c r="TQB842" s="14"/>
      <c r="TQC842" s="14"/>
      <c r="TQD842" s="14"/>
      <c r="TQE842" s="14"/>
      <c r="TQF842" s="14"/>
      <c r="TQG842" s="14"/>
      <c r="TQH842" s="14"/>
      <c r="TQI842" s="14"/>
      <c r="TQJ842" s="14"/>
      <c r="TQK842" s="14"/>
      <c r="TQL842" s="14"/>
      <c r="TQM842" s="14"/>
      <c r="TQN842" s="14"/>
      <c r="TQO842" s="14"/>
      <c r="TQP842" s="14"/>
      <c r="TQQ842" s="14"/>
      <c r="TQR842" s="14"/>
      <c r="TQS842" s="14"/>
      <c r="TQT842" s="14"/>
      <c r="TQU842" s="14"/>
      <c r="TQV842" s="14"/>
      <c r="TQW842" s="14"/>
      <c r="TQX842" s="14"/>
      <c r="TQY842" s="14"/>
      <c r="TQZ842" s="14"/>
      <c r="TRA842" s="14"/>
      <c r="TRB842" s="14"/>
      <c r="TRC842" s="14"/>
      <c r="TRD842" s="14"/>
      <c r="TRE842" s="14"/>
      <c r="TRF842" s="14"/>
      <c r="TRG842" s="14"/>
      <c r="TRH842" s="14"/>
      <c r="TRI842" s="14"/>
      <c r="TRJ842" s="14"/>
      <c r="TRK842" s="14"/>
      <c r="TRL842" s="14"/>
      <c r="TRM842" s="14"/>
      <c r="TRN842" s="14"/>
      <c r="TRO842" s="14"/>
      <c r="TRP842" s="14"/>
      <c r="TRQ842" s="14"/>
      <c r="TRR842" s="14"/>
      <c r="TRS842" s="14"/>
      <c r="TRT842" s="14"/>
      <c r="TRU842" s="14"/>
      <c r="TRV842" s="14"/>
      <c r="TRW842" s="14"/>
      <c r="TRX842" s="14"/>
      <c r="TRY842" s="14"/>
      <c r="TRZ842" s="14"/>
      <c r="TSA842" s="14"/>
      <c r="TSB842" s="14"/>
      <c r="TSC842" s="14"/>
      <c r="TSD842" s="14"/>
      <c r="TSE842" s="14"/>
      <c r="TSF842" s="14"/>
      <c r="TSG842" s="14"/>
      <c r="TSH842" s="14"/>
      <c r="TSI842" s="14"/>
      <c r="TSJ842" s="14"/>
      <c r="TSK842" s="14"/>
      <c r="TSL842" s="14"/>
      <c r="TSM842" s="14"/>
      <c r="TSN842" s="14"/>
      <c r="TSO842" s="14"/>
      <c r="TSP842" s="14"/>
      <c r="TSQ842" s="14"/>
      <c r="TSR842" s="14"/>
      <c r="TSS842" s="14"/>
      <c r="TST842" s="14"/>
      <c r="TSU842" s="14"/>
      <c r="TSV842" s="14"/>
      <c r="TSW842" s="14"/>
      <c r="TSX842" s="14"/>
      <c r="TSY842" s="14"/>
      <c r="TSZ842" s="14"/>
      <c r="TTA842" s="14"/>
      <c r="TTB842" s="14"/>
      <c r="TTC842" s="14"/>
      <c r="TTD842" s="14"/>
      <c r="TTE842" s="14"/>
      <c r="TTF842" s="14"/>
      <c r="TTG842" s="14"/>
      <c r="TTH842" s="14"/>
      <c r="TTI842" s="14"/>
      <c r="TTJ842" s="14"/>
      <c r="TTK842" s="14"/>
      <c r="TTL842" s="14"/>
      <c r="TTM842" s="14"/>
      <c r="TTN842" s="14"/>
      <c r="TTO842" s="14"/>
      <c r="TTP842" s="14"/>
      <c r="TTQ842" s="14"/>
      <c r="TTR842" s="14"/>
      <c r="TTS842" s="14"/>
      <c r="TTT842" s="14"/>
      <c r="TTU842" s="14"/>
      <c r="TTV842" s="14"/>
      <c r="TTW842" s="14"/>
      <c r="TTX842" s="14"/>
      <c r="TTY842" s="14"/>
      <c r="TTZ842" s="14"/>
      <c r="TUA842" s="14"/>
      <c r="TUB842" s="14"/>
      <c r="TUC842" s="14"/>
      <c r="TUD842" s="14"/>
      <c r="TUE842" s="14"/>
      <c r="TUF842" s="14"/>
      <c r="TUG842" s="14"/>
      <c r="TUH842" s="14"/>
      <c r="TUI842" s="14"/>
      <c r="TUJ842" s="14"/>
      <c r="TUK842" s="14"/>
      <c r="TUL842" s="14"/>
      <c r="TUM842" s="14"/>
      <c r="TUN842" s="14"/>
      <c r="TUO842" s="14"/>
      <c r="TUP842" s="14"/>
      <c r="TUQ842" s="14"/>
      <c r="TUR842" s="14"/>
      <c r="TUS842" s="14"/>
      <c r="TUT842" s="14"/>
      <c r="TUU842" s="14"/>
      <c r="TUV842" s="14"/>
      <c r="TUW842" s="14"/>
      <c r="TUX842" s="14"/>
      <c r="TUY842" s="14"/>
      <c r="TUZ842" s="14"/>
      <c r="TVA842" s="14"/>
      <c r="TVB842" s="14"/>
      <c r="TVC842" s="14"/>
      <c r="TVD842" s="14"/>
      <c r="TVE842" s="14"/>
      <c r="TVF842" s="14"/>
      <c r="TVG842" s="14"/>
      <c r="TVH842" s="14"/>
      <c r="TVI842" s="14"/>
      <c r="TVJ842" s="14"/>
      <c r="TVK842" s="14"/>
      <c r="TVL842" s="14"/>
      <c r="TVM842" s="14"/>
      <c r="TVN842" s="14"/>
      <c r="TVO842" s="14"/>
      <c r="TVP842" s="14"/>
      <c r="TVQ842" s="14"/>
      <c r="TVR842" s="14"/>
      <c r="TVS842" s="14"/>
      <c r="TVT842" s="14"/>
      <c r="TVU842" s="14"/>
      <c r="TVV842" s="14"/>
      <c r="TVW842" s="14"/>
      <c r="TVX842" s="14"/>
      <c r="TVY842" s="14"/>
      <c r="TVZ842" s="14"/>
      <c r="TWA842" s="14"/>
      <c r="TWB842" s="14"/>
      <c r="TWC842" s="14"/>
      <c r="TWD842" s="14"/>
      <c r="TWE842" s="14"/>
      <c r="TWF842" s="14"/>
      <c r="TWG842" s="14"/>
      <c r="TWH842" s="14"/>
      <c r="TWI842" s="14"/>
      <c r="TWJ842" s="14"/>
      <c r="TWK842" s="14"/>
      <c r="TWL842" s="14"/>
      <c r="TWM842" s="14"/>
      <c r="TWN842" s="14"/>
      <c r="TWO842" s="14"/>
      <c r="TWP842" s="14"/>
      <c r="TWQ842" s="14"/>
      <c r="TWR842" s="14"/>
      <c r="TWS842" s="14"/>
      <c r="TWT842" s="14"/>
      <c r="TWU842" s="14"/>
      <c r="TWV842" s="14"/>
      <c r="TWW842" s="14"/>
      <c r="TWX842" s="14"/>
      <c r="TWY842" s="14"/>
      <c r="TWZ842" s="14"/>
      <c r="TXA842" s="14"/>
      <c r="TXB842" s="14"/>
      <c r="TXC842" s="14"/>
      <c r="TXD842" s="14"/>
      <c r="TXE842" s="14"/>
      <c r="TXF842" s="14"/>
      <c r="TXG842" s="14"/>
      <c r="TXH842" s="14"/>
      <c r="TXI842" s="14"/>
      <c r="TXJ842" s="14"/>
      <c r="TXK842" s="14"/>
      <c r="TXL842" s="14"/>
      <c r="TXM842" s="14"/>
      <c r="TXN842" s="14"/>
      <c r="TXO842" s="14"/>
      <c r="TXP842" s="14"/>
      <c r="TXQ842" s="14"/>
      <c r="TXR842" s="14"/>
      <c r="TXS842" s="14"/>
      <c r="TXT842" s="14"/>
      <c r="TXU842" s="14"/>
      <c r="TXV842" s="14"/>
      <c r="TXW842" s="14"/>
      <c r="TXX842" s="14"/>
      <c r="TXY842" s="14"/>
      <c r="TXZ842" s="14"/>
      <c r="TYA842" s="14"/>
      <c r="TYB842" s="14"/>
      <c r="TYC842" s="14"/>
      <c r="TYD842" s="14"/>
      <c r="TYE842" s="14"/>
      <c r="TYF842" s="14"/>
      <c r="TYG842" s="14"/>
      <c r="TYH842" s="14"/>
      <c r="TYI842" s="14"/>
      <c r="TYJ842" s="14"/>
      <c r="TYK842" s="14"/>
      <c r="TYL842" s="14"/>
      <c r="TYM842" s="14"/>
      <c r="TYN842" s="14"/>
      <c r="TYO842" s="14"/>
      <c r="TYP842" s="14"/>
      <c r="TYQ842" s="14"/>
      <c r="TYR842" s="14"/>
      <c r="TYS842" s="14"/>
      <c r="TYT842" s="14"/>
      <c r="TYU842" s="14"/>
      <c r="TYV842" s="14"/>
      <c r="TYW842" s="14"/>
      <c r="TYX842" s="14"/>
      <c r="TYY842" s="14"/>
      <c r="TYZ842" s="14"/>
      <c r="TZA842" s="14"/>
      <c r="TZB842" s="14"/>
      <c r="TZC842" s="14"/>
      <c r="TZD842" s="14"/>
      <c r="TZE842" s="14"/>
      <c r="TZF842" s="14"/>
      <c r="TZG842" s="14"/>
      <c r="TZH842" s="14"/>
      <c r="TZI842" s="14"/>
      <c r="TZJ842" s="14"/>
      <c r="TZK842" s="14"/>
      <c r="TZL842" s="14"/>
      <c r="TZM842" s="14"/>
      <c r="TZN842" s="14"/>
      <c r="TZO842" s="14"/>
      <c r="TZP842" s="14"/>
      <c r="TZQ842" s="14"/>
      <c r="TZR842" s="14"/>
      <c r="TZS842" s="14"/>
      <c r="TZT842" s="14"/>
      <c r="TZU842" s="14"/>
      <c r="TZV842" s="14"/>
      <c r="TZW842" s="14"/>
      <c r="TZX842" s="14"/>
      <c r="TZY842" s="14"/>
      <c r="TZZ842" s="14"/>
      <c r="UAA842" s="14"/>
      <c r="UAB842" s="14"/>
      <c r="UAC842" s="14"/>
      <c r="UAD842" s="14"/>
      <c r="UAE842" s="14"/>
      <c r="UAF842" s="14"/>
      <c r="UAG842" s="14"/>
      <c r="UAH842" s="14"/>
      <c r="UAI842" s="14"/>
      <c r="UAJ842" s="14"/>
      <c r="UAK842" s="14"/>
      <c r="UAL842" s="14"/>
      <c r="UAM842" s="14"/>
      <c r="UAN842" s="14"/>
      <c r="UAO842" s="14"/>
      <c r="UAP842" s="14"/>
      <c r="UAQ842" s="14"/>
      <c r="UAR842" s="14"/>
      <c r="UAS842" s="14"/>
      <c r="UAT842" s="14"/>
      <c r="UAU842" s="14"/>
      <c r="UAV842" s="14"/>
      <c r="UAW842" s="14"/>
      <c r="UAX842" s="14"/>
      <c r="UAY842" s="14"/>
      <c r="UAZ842" s="14"/>
      <c r="UBA842" s="14"/>
      <c r="UBB842" s="14"/>
      <c r="UBC842" s="14"/>
      <c r="UBD842" s="14"/>
      <c r="UBE842" s="14"/>
      <c r="UBF842" s="14"/>
      <c r="UBG842" s="14"/>
      <c r="UBH842" s="14"/>
      <c r="UBI842" s="14"/>
      <c r="UBJ842" s="14"/>
      <c r="UBK842" s="14"/>
      <c r="UBL842" s="14"/>
      <c r="UBM842" s="14"/>
      <c r="UBN842" s="14"/>
      <c r="UBO842" s="14"/>
      <c r="UBP842" s="14"/>
      <c r="UBQ842" s="14"/>
      <c r="UBR842" s="14"/>
      <c r="UBS842" s="14"/>
      <c r="UBT842" s="14"/>
      <c r="UBU842" s="14"/>
      <c r="UBV842" s="14"/>
      <c r="UBW842" s="14"/>
      <c r="UBX842" s="14"/>
      <c r="UBY842" s="14"/>
      <c r="UBZ842" s="14"/>
      <c r="UCA842" s="14"/>
      <c r="UCB842" s="14"/>
      <c r="UCC842" s="14"/>
      <c r="UCD842" s="14"/>
      <c r="UCE842" s="14"/>
      <c r="UCF842" s="14"/>
      <c r="UCG842" s="14"/>
      <c r="UCH842" s="14"/>
      <c r="UCI842" s="14"/>
      <c r="UCJ842" s="14"/>
      <c r="UCK842" s="14"/>
      <c r="UCL842" s="14"/>
      <c r="UCM842" s="14"/>
      <c r="UCN842" s="14"/>
      <c r="UCO842" s="14"/>
      <c r="UCP842" s="14"/>
      <c r="UCQ842" s="14"/>
      <c r="UCR842" s="14"/>
      <c r="UCS842" s="14"/>
      <c r="UCT842" s="14"/>
      <c r="UCU842" s="14"/>
      <c r="UCV842" s="14"/>
      <c r="UCW842" s="14"/>
      <c r="UCX842" s="14"/>
      <c r="UCY842" s="14"/>
      <c r="UCZ842" s="14"/>
      <c r="UDA842" s="14"/>
      <c r="UDB842" s="14"/>
      <c r="UDC842" s="14"/>
      <c r="UDD842" s="14"/>
      <c r="UDE842" s="14"/>
      <c r="UDF842" s="14"/>
      <c r="UDG842" s="14"/>
      <c r="UDH842" s="14"/>
      <c r="UDI842" s="14"/>
      <c r="UDJ842" s="14"/>
      <c r="UDK842" s="14"/>
      <c r="UDL842" s="14"/>
      <c r="UDM842" s="14"/>
      <c r="UDN842" s="14"/>
      <c r="UDO842" s="14"/>
      <c r="UDP842" s="14"/>
      <c r="UDQ842" s="14"/>
      <c r="UDR842" s="14"/>
      <c r="UDS842" s="14"/>
      <c r="UDT842" s="14"/>
      <c r="UDU842" s="14"/>
      <c r="UDV842" s="14"/>
      <c r="UDW842" s="14"/>
      <c r="UDX842" s="14"/>
      <c r="UDY842" s="14"/>
      <c r="UDZ842" s="14"/>
      <c r="UEA842" s="14"/>
      <c r="UEB842" s="14"/>
      <c r="UEC842" s="14"/>
      <c r="UED842" s="14"/>
      <c r="UEE842" s="14"/>
      <c r="UEF842" s="14"/>
      <c r="UEG842" s="14"/>
      <c r="UEH842" s="14"/>
      <c r="UEI842" s="14"/>
      <c r="UEJ842" s="14"/>
      <c r="UEK842" s="14"/>
      <c r="UEL842" s="14"/>
      <c r="UEM842" s="14"/>
      <c r="UEN842" s="14"/>
      <c r="UEO842" s="14"/>
      <c r="UEP842" s="14"/>
      <c r="UEQ842" s="14"/>
      <c r="UER842" s="14"/>
      <c r="UES842" s="14"/>
      <c r="UET842" s="14"/>
      <c r="UEU842" s="14"/>
      <c r="UEV842" s="14"/>
      <c r="UEW842" s="14"/>
      <c r="UEX842" s="14"/>
      <c r="UEY842" s="14"/>
      <c r="UEZ842" s="14"/>
      <c r="UFA842" s="14"/>
      <c r="UFB842" s="14"/>
      <c r="UFC842" s="14"/>
      <c r="UFD842" s="14"/>
      <c r="UFE842" s="14"/>
      <c r="UFF842" s="14"/>
      <c r="UFG842" s="14"/>
      <c r="UFH842" s="14"/>
      <c r="UFI842" s="14"/>
      <c r="UFJ842" s="14"/>
      <c r="UFK842" s="14"/>
      <c r="UFL842" s="14"/>
      <c r="UFM842" s="14"/>
      <c r="UFN842" s="14"/>
      <c r="UFO842" s="14"/>
      <c r="UFP842" s="14"/>
      <c r="UFQ842" s="14"/>
      <c r="UFR842" s="14"/>
      <c r="UFS842" s="14"/>
      <c r="UFT842" s="14"/>
      <c r="UFU842" s="14"/>
      <c r="UFV842" s="14"/>
      <c r="UFW842" s="14"/>
      <c r="UFX842" s="14"/>
      <c r="UFY842" s="14"/>
      <c r="UFZ842" s="14"/>
      <c r="UGA842" s="14"/>
      <c r="UGB842" s="14"/>
      <c r="UGC842" s="14"/>
      <c r="UGD842" s="14"/>
      <c r="UGE842" s="14"/>
      <c r="UGF842" s="14"/>
      <c r="UGG842" s="14"/>
      <c r="UGH842" s="14"/>
      <c r="UGI842" s="14"/>
      <c r="UGJ842" s="14"/>
      <c r="UGK842" s="14"/>
      <c r="UGL842" s="14"/>
      <c r="UGM842" s="14"/>
      <c r="UGN842" s="14"/>
      <c r="UGO842" s="14"/>
      <c r="UGP842" s="14"/>
      <c r="UGQ842" s="14"/>
      <c r="UGR842" s="14"/>
      <c r="UGS842" s="14"/>
      <c r="UGT842" s="14"/>
      <c r="UGU842" s="14"/>
      <c r="UGV842" s="14"/>
      <c r="UGW842" s="14"/>
      <c r="UGX842" s="14"/>
      <c r="UGY842" s="14"/>
      <c r="UGZ842" s="14"/>
      <c r="UHA842" s="14"/>
      <c r="UHB842" s="14"/>
      <c r="UHC842" s="14"/>
      <c r="UHD842" s="14"/>
      <c r="UHE842" s="14"/>
      <c r="UHF842" s="14"/>
      <c r="UHG842" s="14"/>
      <c r="UHH842" s="14"/>
      <c r="UHI842" s="14"/>
      <c r="UHJ842" s="14"/>
      <c r="UHK842" s="14"/>
      <c r="UHL842" s="14"/>
      <c r="UHM842" s="14"/>
      <c r="UHN842" s="14"/>
      <c r="UHO842" s="14"/>
      <c r="UHP842" s="14"/>
      <c r="UHQ842" s="14"/>
      <c r="UHR842" s="14"/>
      <c r="UHS842" s="14"/>
      <c r="UHT842" s="14"/>
      <c r="UHU842" s="14"/>
      <c r="UHV842" s="14"/>
      <c r="UHW842" s="14"/>
      <c r="UHX842" s="14"/>
      <c r="UHY842" s="14"/>
      <c r="UHZ842" s="14"/>
      <c r="UIA842" s="14"/>
      <c r="UIB842" s="14"/>
      <c r="UIC842" s="14"/>
      <c r="UID842" s="14"/>
      <c r="UIE842" s="14"/>
      <c r="UIF842" s="14"/>
      <c r="UIG842" s="14"/>
      <c r="UIH842" s="14"/>
      <c r="UII842" s="14"/>
      <c r="UIJ842" s="14"/>
      <c r="UIK842" s="14"/>
      <c r="UIL842" s="14"/>
      <c r="UIM842" s="14"/>
      <c r="UIN842" s="14"/>
      <c r="UIO842" s="14"/>
      <c r="UIP842" s="14"/>
      <c r="UIQ842" s="14"/>
      <c r="UIR842" s="14"/>
      <c r="UIS842" s="14"/>
      <c r="UIT842" s="14"/>
      <c r="UIU842" s="14"/>
      <c r="UIV842" s="14"/>
      <c r="UIW842" s="14"/>
      <c r="UIX842" s="14"/>
      <c r="UIY842" s="14"/>
      <c r="UIZ842" s="14"/>
      <c r="UJA842" s="14"/>
      <c r="UJB842" s="14"/>
      <c r="UJC842" s="14"/>
      <c r="UJD842" s="14"/>
      <c r="UJE842" s="14"/>
      <c r="UJF842" s="14"/>
      <c r="UJG842" s="14"/>
      <c r="UJH842" s="14"/>
      <c r="UJI842" s="14"/>
      <c r="UJJ842" s="14"/>
      <c r="UJK842" s="14"/>
      <c r="UJL842" s="14"/>
      <c r="UJM842" s="14"/>
      <c r="UJN842" s="14"/>
      <c r="UJO842" s="14"/>
      <c r="UJP842" s="14"/>
      <c r="UJQ842" s="14"/>
      <c r="UJR842" s="14"/>
      <c r="UJS842" s="14"/>
      <c r="UJT842" s="14"/>
      <c r="UJU842" s="14"/>
      <c r="UJV842" s="14"/>
      <c r="UJW842" s="14"/>
      <c r="UJX842" s="14"/>
      <c r="UJY842" s="14"/>
      <c r="UJZ842" s="14"/>
      <c r="UKA842" s="14"/>
      <c r="UKB842" s="14"/>
      <c r="UKC842" s="14"/>
      <c r="UKD842" s="14"/>
      <c r="UKE842" s="14"/>
      <c r="UKF842" s="14"/>
      <c r="UKG842" s="14"/>
      <c r="UKH842" s="14"/>
      <c r="UKI842" s="14"/>
      <c r="UKJ842" s="14"/>
      <c r="UKK842" s="14"/>
      <c r="UKL842" s="14"/>
      <c r="UKM842" s="14"/>
      <c r="UKN842" s="14"/>
      <c r="UKO842" s="14"/>
      <c r="UKP842" s="14"/>
      <c r="UKQ842" s="14"/>
      <c r="UKR842" s="14"/>
      <c r="UKS842" s="14"/>
      <c r="UKT842" s="14"/>
      <c r="UKU842" s="14"/>
      <c r="UKV842" s="14"/>
      <c r="UKW842" s="14"/>
      <c r="UKX842" s="14"/>
      <c r="UKY842" s="14"/>
      <c r="UKZ842" s="14"/>
      <c r="ULA842" s="14"/>
      <c r="ULB842" s="14"/>
      <c r="ULC842" s="14"/>
      <c r="ULD842" s="14"/>
      <c r="ULE842" s="14"/>
      <c r="ULF842" s="14"/>
      <c r="ULG842" s="14"/>
      <c r="ULH842" s="14"/>
      <c r="ULI842" s="14"/>
      <c r="ULJ842" s="14"/>
      <c r="ULK842" s="14"/>
      <c r="ULL842" s="14"/>
      <c r="ULM842" s="14"/>
      <c r="ULN842" s="14"/>
      <c r="ULO842" s="14"/>
      <c r="ULP842" s="14"/>
      <c r="ULQ842" s="14"/>
      <c r="ULR842" s="14"/>
      <c r="ULS842" s="14"/>
      <c r="ULT842" s="14"/>
      <c r="ULU842" s="14"/>
      <c r="ULV842" s="14"/>
      <c r="ULW842" s="14"/>
      <c r="ULX842" s="14"/>
      <c r="ULY842" s="14"/>
      <c r="ULZ842" s="14"/>
      <c r="UMA842" s="14"/>
      <c r="UMB842" s="14"/>
      <c r="UMC842" s="14"/>
      <c r="UMD842" s="14"/>
      <c r="UME842" s="14"/>
      <c r="UMF842" s="14"/>
      <c r="UMG842" s="14"/>
      <c r="UMH842" s="14"/>
      <c r="UMI842" s="14"/>
      <c r="UMJ842" s="14"/>
      <c r="UMK842" s="14"/>
      <c r="UML842" s="14"/>
      <c r="UMM842" s="14"/>
      <c r="UMN842" s="14"/>
      <c r="UMO842" s="14"/>
      <c r="UMP842" s="14"/>
      <c r="UMQ842" s="14"/>
      <c r="UMR842" s="14"/>
      <c r="UMS842" s="14"/>
      <c r="UMT842" s="14"/>
      <c r="UMU842" s="14"/>
      <c r="UMV842" s="14"/>
      <c r="UMW842" s="14"/>
      <c r="UMX842" s="14"/>
      <c r="UMY842" s="14"/>
      <c r="UMZ842" s="14"/>
      <c r="UNA842" s="14"/>
      <c r="UNB842" s="14"/>
      <c r="UNC842" s="14"/>
      <c r="UND842" s="14"/>
      <c r="UNE842" s="14"/>
      <c r="UNF842" s="14"/>
      <c r="UNG842" s="14"/>
      <c r="UNH842" s="14"/>
      <c r="UNI842" s="14"/>
      <c r="UNJ842" s="14"/>
      <c r="UNK842" s="14"/>
      <c r="UNL842" s="14"/>
      <c r="UNM842" s="14"/>
      <c r="UNN842" s="14"/>
      <c r="UNO842" s="14"/>
      <c r="UNP842" s="14"/>
      <c r="UNQ842" s="14"/>
      <c r="UNR842" s="14"/>
      <c r="UNS842" s="14"/>
      <c r="UNT842" s="14"/>
      <c r="UNU842" s="14"/>
      <c r="UNV842" s="14"/>
      <c r="UNW842" s="14"/>
      <c r="UNX842" s="14"/>
      <c r="UNY842" s="14"/>
      <c r="UNZ842" s="14"/>
      <c r="UOA842" s="14"/>
      <c r="UOB842" s="14"/>
      <c r="UOC842" s="14"/>
      <c r="UOD842" s="14"/>
      <c r="UOE842" s="14"/>
      <c r="UOF842" s="14"/>
      <c r="UOG842" s="14"/>
      <c r="UOH842" s="14"/>
      <c r="UOI842" s="14"/>
      <c r="UOJ842" s="14"/>
      <c r="UOK842" s="14"/>
      <c r="UOL842" s="14"/>
      <c r="UOM842" s="14"/>
      <c r="UON842" s="14"/>
      <c r="UOO842" s="14"/>
      <c r="UOP842" s="14"/>
      <c r="UOQ842" s="14"/>
      <c r="UOR842" s="14"/>
      <c r="UOS842" s="14"/>
      <c r="UOT842" s="14"/>
      <c r="UOU842" s="14"/>
      <c r="UOV842" s="14"/>
      <c r="UOW842" s="14"/>
      <c r="UOX842" s="14"/>
      <c r="UOY842" s="14"/>
      <c r="UOZ842" s="14"/>
      <c r="UPA842" s="14"/>
      <c r="UPB842" s="14"/>
      <c r="UPC842" s="14"/>
      <c r="UPD842" s="14"/>
      <c r="UPE842" s="14"/>
      <c r="UPF842" s="14"/>
      <c r="UPG842" s="14"/>
      <c r="UPH842" s="14"/>
      <c r="UPI842" s="14"/>
      <c r="UPJ842" s="14"/>
      <c r="UPK842" s="14"/>
      <c r="UPL842" s="14"/>
      <c r="UPM842" s="14"/>
      <c r="UPN842" s="14"/>
      <c r="UPO842" s="14"/>
      <c r="UPP842" s="14"/>
      <c r="UPQ842" s="14"/>
      <c r="UPR842" s="14"/>
      <c r="UPS842" s="14"/>
      <c r="UPT842" s="14"/>
      <c r="UPU842" s="14"/>
      <c r="UPV842" s="14"/>
      <c r="UPW842" s="14"/>
      <c r="UPX842" s="14"/>
      <c r="UPY842" s="14"/>
      <c r="UPZ842" s="14"/>
      <c r="UQA842" s="14"/>
      <c r="UQB842" s="14"/>
      <c r="UQC842" s="14"/>
      <c r="UQD842" s="14"/>
      <c r="UQE842" s="14"/>
      <c r="UQF842" s="14"/>
      <c r="UQG842" s="14"/>
      <c r="UQH842" s="14"/>
      <c r="UQI842" s="14"/>
      <c r="UQJ842" s="14"/>
      <c r="UQK842" s="14"/>
      <c r="UQL842" s="14"/>
      <c r="UQM842" s="14"/>
      <c r="UQN842" s="14"/>
      <c r="UQO842" s="14"/>
      <c r="UQP842" s="14"/>
      <c r="UQQ842" s="14"/>
      <c r="UQR842" s="14"/>
      <c r="UQS842" s="14"/>
      <c r="UQT842" s="14"/>
      <c r="UQU842" s="14"/>
      <c r="UQV842" s="14"/>
      <c r="UQW842" s="14"/>
      <c r="UQX842" s="14"/>
      <c r="UQY842" s="14"/>
      <c r="UQZ842" s="14"/>
      <c r="URA842" s="14"/>
      <c r="URB842" s="14"/>
      <c r="URC842" s="14"/>
      <c r="URD842" s="14"/>
      <c r="URE842" s="14"/>
      <c r="URF842" s="14"/>
      <c r="URG842" s="14"/>
      <c r="URH842" s="14"/>
      <c r="URI842" s="14"/>
      <c r="URJ842" s="14"/>
      <c r="URK842" s="14"/>
      <c r="URL842" s="14"/>
      <c r="URM842" s="14"/>
      <c r="URN842" s="14"/>
      <c r="URO842" s="14"/>
      <c r="URP842" s="14"/>
      <c r="URQ842" s="14"/>
      <c r="URR842" s="14"/>
      <c r="URS842" s="14"/>
      <c r="URT842" s="14"/>
      <c r="URU842" s="14"/>
      <c r="URV842" s="14"/>
      <c r="URW842" s="14"/>
      <c r="URX842" s="14"/>
      <c r="URY842" s="14"/>
      <c r="URZ842" s="14"/>
      <c r="USA842" s="14"/>
      <c r="USB842" s="14"/>
      <c r="USC842" s="14"/>
      <c r="USD842" s="14"/>
      <c r="USE842" s="14"/>
      <c r="USF842" s="14"/>
      <c r="USG842" s="14"/>
      <c r="USH842" s="14"/>
      <c r="USI842" s="14"/>
      <c r="USJ842" s="14"/>
      <c r="USK842" s="14"/>
      <c r="USL842" s="14"/>
      <c r="USM842" s="14"/>
      <c r="USN842" s="14"/>
      <c r="USO842" s="14"/>
      <c r="USP842" s="14"/>
      <c r="USQ842" s="14"/>
      <c r="USR842" s="14"/>
      <c r="USS842" s="14"/>
      <c r="UST842" s="14"/>
      <c r="USU842" s="14"/>
      <c r="USV842" s="14"/>
      <c r="USW842" s="14"/>
      <c r="USX842" s="14"/>
      <c r="USY842" s="14"/>
      <c r="USZ842" s="14"/>
      <c r="UTA842" s="14"/>
      <c r="UTB842" s="14"/>
      <c r="UTC842" s="14"/>
      <c r="UTD842" s="14"/>
      <c r="UTE842" s="14"/>
      <c r="UTF842" s="14"/>
      <c r="UTG842" s="14"/>
      <c r="UTH842" s="14"/>
      <c r="UTI842" s="14"/>
      <c r="UTJ842" s="14"/>
      <c r="UTK842" s="14"/>
      <c r="UTL842" s="14"/>
      <c r="UTM842" s="14"/>
      <c r="UTN842" s="14"/>
      <c r="UTO842" s="14"/>
      <c r="UTP842" s="14"/>
      <c r="UTQ842" s="14"/>
      <c r="UTR842" s="14"/>
      <c r="UTS842" s="14"/>
      <c r="UTT842" s="14"/>
      <c r="UTU842" s="14"/>
      <c r="UTV842" s="14"/>
      <c r="UTW842" s="14"/>
      <c r="UTX842" s="14"/>
      <c r="UTY842" s="14"/>
      <c r="UTZ842" s="14"/>
      <c r="UUA842" s="14"/>
      <c r="UUB842" s="14"/>
      <c r="UUC842" s="14"/>
      <c r="UUD842" s="14"/>
      <c r="UUE842" s="14"/>
      <c r="UUF842" s="14"/>
      <c r="UUG842" s="14"/>
      <c r="UUH842" s="14"/>
      <c r="UUI842" s="14"/>
      <c r="UUJ842" s="14"/>
      <c r="UUK842" s="14"/>
      <c r="UUL842" s="14"/>
      <c r="UUM842" s="14"/>
      <c r="UUN842" s="14"/>
      <c r="UUO842" s="14"/>
      <c r="UUP842" s="14"/>
      <c r="UUQ842" s="14"/>
      <c r="UUR842" s="14"/>
      <c r="UUS842" s="14"/>
      <c r="UUT842" s="14"/>
      <c r="UUU842" s="14"/>
      <c r="UUV842" s="14"/>
      <c r="UUW842" s="14"/>
      <c r="UUX842" s="14"/>
      <c r="UUY842" s="14"/>
      <c r="UUZ842" s="14"/>
      <c r="UVA842" s="14"/>
      <c r="UVB842" s="14"/>
      <c r="UVC842" s="14"/>
      <c r="UVD842" s="14"/>
      <c r="UVE842" s="14"/>
      <c r="UVF842" s="14"/>
      <c r="UVG842" s="14"/>
      <c r="UVH842" s="14"/>
      <c r="UVI842" s="14"/>
      <c r="UVJ842" s="14"/>
      <c r="UVK842" s="14"/>
      <c r="UVL842" s="14"/>
      <c r="UVM842" s="14"/>
      <c r="UVN842" s="14"/>
      <c r="UVO842" s="14"/>
      <c r="UVP842" s="14"/>
      <c r="UVQ842" s="14"/>
      <c r="UVR842" s="14"/>
      <c r="UVS842" s="14"/>
      <c r="UVT842" s="14"/>
      <c r="UVU842" s="14"/>
      <c r="UVV842" s="14"/>
      <c r="UVW842" s="14"/>
      <c r="UVX842" s="14"/>
      <c r="UVY842" s="14"/>
      <c r="UVZ842" s="14"/>
      <c r="UWA842" s="14"/>
      <c r="UWB842" s="14"/>
      <c r="UWC842" s="14"/>
      <c r="UWD842" s="14"/>
      <c r="UWE842" s="14"/>
      <c r="UWF842" s="14"/>
      <c r="UWG842" s="14"/>
      <c r="UWH842" s="14"/>
      <c r="UWI842" s="14"/>
      <c r="UWJ842" s="14"/>
      <c r="UWK842" s="14"/>
      <c r="UWL842" s="14"/>
      <c r="UWM842" s="14"/>
      <c r="UWN842" s="14"/>
      <c r="UWO842" s="14"/>
      <c r="UWP842" s="14"/>
      <c r="UWQ842" s="14"/>
      <c r="UWR842" s="14"/>
      <c r="UWS842" s="14"/>
      <c r="UWT842" s="14"/>
      <c r="UWU842" s="14"/>
      <c r="UWV842" s="14"/>
      <c r="UWW842" s="14"/>
      <c r="UWX842" s="14"/>
      <c r="UWY842" s="14"/>
      <c r="UWZ842" s="14"/>
      <c r="UXA842" s="14"/>
      <c r="UXB842" s="14"/>
      <c r="UXC842" s="14"/>
      <c r="UXD842" s="14"/>
      <c r="UXE842" s="14"/>
      <c r="UXF842" s="14"/>
      <c r="UXG842" s="14"/>
      <c r="UXH842" s="14"/>
      <c r="UXI842" s="14"/>
      <c r="UXJ842" s="14"/>
      <c r="UXK842" s="14"/>
      <c r="UXL842" s="14"/>
      <c r="UXM842" s="14"/>
      <c r="UXN842" s="14"/>
      <c r="UXO842" s="14"/>
      <c r="UXP842" s="14"/>
      <c r="UXQ842" s="14"/>
      <c r="UXR842" s="14"/>
      <c r="UXS842" s="14"/>
      <c r="UXT842" s="14"/>
      <c r="UXU842" s="14"/>
      <c r="UXV842" s="14"/>
      <c r="UXW842" s="14"/>
      <c r="UXX842" s="14"/>
      <c r="UXY842" s="14"/>
      <c r="UXZ842" s="14"/>
      <c r="UYA842" s="14"/>
      <c r="UYB842" s="14"/>
      <c r="UYC842" s="14"/>
      <c r="UYD842" s="14"/>
      <c r="UYE842" s="14"/>
      <c r="UYF842" s="14"/>
      <c r="UYG842" s="14"/>
      <c r="UYH842" s="14"/>
      <c r="UYI842" s="14"/>
      <c r="UYJ842" s="14"/>
      <c r="UYK842" s="14"/>
      <c r="UYL842" s="14"/>
      <c r="UYM842" s="14"/>
      <c r="UYN842" s="14"/>
      <c r="UYO842" s="14"/>
      <c r="UYP842" s="14"/>
      <c r="UYQ842" s="14"/>
      <c r="UYR842" s="14"/>
      <c r="UYS842" s="14"/>
      <c r="UYT842" s="14"/>
      <c r="UYU842" s="14"/>
      <c r="UYV842" s="14"/>
      <c r="UYW842" s="14"/>
      <c r="UYX842" s="14"/>
      <c r="UYY842" s="14"/>
      <c r="UYZ842" s="14"/>
      <c r="UZA842" s="14"/>
      <c r="UZB842" s="14"/>
      <c r="UZC842" s="14"/>
      <c r="UZD842" s="14"/>
      <c r="UZE842" s="14"/>
      <c r="UZF842" s="14"/>
      <c r="UZG842" s="14"/>
      <c r="UZH842" s="14"/>
      <c r="UZI842" s="14"/>
      <c r="UZJ842" s="14"/>
      <c r="UZK842" s="14"/>
      <c r="UZL842" s="14"/>
      <c r="UZM842" s="14"/>
      <c r="UZN842" s="14"/>
      <c r="UZO842" s="14"/>
      <c r="UZP842" s="14"/>
      <c r="UZQ842" s="14"/>
      <c r="UZR842" s="14"/>
      <c r="UZS842" s="14"/>
      <c r="UZT842" s="14"/>
      <c r="UZU842" s="14"/>
      <c r="UZV842" s="14"/>
      <c r="UZW842" s="14"/>
      <c r="UZX842" s="14"/>
      <c r="UZY842" s="14"/>
      <c r="UZZ842" s="14"/>
      <c r="VAA842" s="14"/>
      <c r="VAB842" s="14"/>
      <c r="VAC842" s="14"/>
      <c r="VAD842" s="14"/>
      <c r="VAE842" s="14"/>
      <c r="VAF842" s="14"/>
      <c r="VAG842" s="14"/>
      <c r="VAH842" s="14"/>
      <c r="VAI842" s="14"/>
      <c r="VAJ842" s="14"/>
      <c r="VAK842" s="14"/>
      <c r="VAL842" s="14"/>
      <c r="VAM842" s="14"/>
      <c r="VAN842" s="14"/>
      <c r="VAO842" s="14"/>
      <c r="VAP842" s="14"/>
      <c r="VAQ842" s="14"/>
      <c r="VAR842" s="14"/>
      <c r="VAS842" s="14"/>
      <c r="VAT842" s="14"/>
      <c r="VAU842" s="14"/>
      <c r="VAV842" s="14"/>
      <c r="VAW842" s="14"/>
      <c r="VAX842" s="14"/>
      <c r="VAY842" s="14"/>
      <c r="VAZ842" s="14"/>
      <c r="VBA842" s="14"/>
      <c r="VBB842" s="14"/>
      <c r="VBC842" s="14"/>
      <c r="VBD842" s="14"/>
      <c r="VBE842" s="14"/>
      <c r="VBF842" s="14"/>
      <c r="VBG842" s="14"/>
      <c r="VBH842" s="14"/>
      <c r="VBI842" s="14"/>
      <c r="VBJ842" s="14"/>
      <c r="VBK842" s="14"/>
      <c r="VBL842" s="14"/>
      <c r="VBM842" s="14"/>
      <c r="VBN842" s="14"/>
      <c r="VBO842" s="14"/>
      <c r="VBP842" s="14"/>
      <c r="VBQ842" s="14"/>
      <c r="VBR842" s="14"/>
      <c r="VBS842" s="14"/>
      <c r="VBT842" s="14"/>
      <c r="VBU842" s="14"/>
      <c r="VBV842" s="14"/>
      <c r="VBW842" s="14"/>
      <c r="VBX842" s="14"/>
      <c r="VBY842" s="14"/>
      <c r="VBZ842" s="14"/>
      <c r="VCA842" s="14"/>
      <c r="VCB842" s="14"/>
      <c r="VCC842" s="14"/>
      <c r="VCD842" s="14"/>
      <c r="VCE842" s="14"/>
      <c r="VCF842" s="14"/>
      <c r="VCG842" s="14"/>
      <c r="VCH842" s="14"/>
      <c r="VCI842" s="14"/>
      <c r="VCJ842" s="14"/>
      <c r="VCK842" s="14"/>
      <c r="VCL842" s="14"/>
      <c r="VCM842" s="14"/>
      <c r="VCN842" s="14"/>
      <c r="VCO842" s="14"/>
      <c r="VCP842" s="14"/>
      <c r="VCQ842" s="14"/>
      <c r="VCR842" s="14"/>
      <c r="VCS842" s="14"/>
      <c r="VCT842" s="14"/>
      <c r="VCU842" s="14"/>
      <c r="VCV842" s="14"/>
      <c r="VCW842" s="14"/>
      <c r="VCX842" s="14"/>
      <c r="VCY842" s="14"/>
      <c r="VCZ842" s="14"/>
      <c r="VDA842" s="14"/>
      <c r="VDB842" s="14"/>
      <c r="VDC842" s="14"/>
      <c r="VDD842" s="14"/>
      <c r="VDE842" s="14"/>
      <c r="VDF842" s="14"/>
      <c r="VDG842" s="14"/>
      <c r="VDH842" s="14"/>
      <c r="VDI842" s="14"/>
      <c r="VDJ842" s="14"/>
      <c r="VDK842" s="14"/>
      <c r="VDL842" s="14"/>
      <c r="VDM842" s="14"/>
      <c r="VDN842" s="14"/>
      <c r="VDO842" s="14"/>
      <c r="VDP842" s="14"/>
      <c r="VDQ842" s="14"/>
      <c r="VDR842" s="14"/>
      <c r="VDS842" s="14"/>
      <c r="VDT842" s="14"/>
      <c r="VDU842" s="14"/>
      <c r="VDV842" s="14"/>
      <c r="VDW842" s="14"/>
      <c r="VDX842" s="14"/>
      <c r="VDY842" s="14"/>
      <c r="VDZ842" s="14"/>
      <c r="VEA842" s="14"/>
      <c r="VEB842" s="14"/>
      <c r="VEC842" s="14"/>
      <c r="VED842" s="14"/>
      <c r="VEE842" s="14"/>
      <c r="VEF842" s="14"/>
      <c r="VEG842" s="14"/>
      <c r="VEH842" s="14"/>
      <c r="VEI842" s="14"/>
      <c r="VEJ842" s="14"/>
      <c r="VEK842" s="14"/>
      <c r="VEL842" s="14"/>
      <c r="VEM842" s="14"/>
      <c r="VEN842" s="14"/>
      <c r="VEO842" s="14"/>
      <c r="VEP842" s="14"/>
      <c r="VEQ842" s="14"/>
      <c r="VER842" s="14"/>
      <c r="VES842" s="14"/>
      <c r="VET842" s="14"/>
      <c r="VEU842" s="14"/>
      <c r="VEV842" s="14"/>
      <c r="VEW842" s="14"/>
      <c r="VEX842" s="14"/>
      <c r="VEY842" s="14"/>
      <c r="VEZ842" s="14"/>
      <c r="VFA842" s="14"/>
      <c r="VFB842" s="14"/>
      <c r="VFC842" s="14"/>
      <c r="VFD842" s="14"/>
      <c r="VFE842" s="14"/>
      <c r="VFF842" s="14"/>
      <c r="VFG842" s="14"/>
      <c r="VFH842" s="14"/>
      <c r="VFI842" s="14"/>
      <c r="VFJ842" s="14"/>
      <c r="VFK842" s="14"/>
      <c r="VFL842" s="14"/>
      <c r="VFM842" s="14"/>
      <c r="VFN842" s="14"/>
      <c r="VFO842" s="14"/>
      <c r="VFP842" s="14"/>
      <c r="VFQ842" s="14"/>
      <c r="VFR842" s="14"/>
      <c r="VFS842" s="14"/>
      <c r="VFT842" s="14"/>
      <c r="VFU842" s="14"/>
      <c r="VFV842" s="14"/>
      <c r="VFW842" s="14"/>
      <c r="VFX842" s="14"/>
      <c r="VFY842" s="14"/>
      <c r="VFZ842" s="14"/>
      <c r="VGA842" s="14"/>
      <c r="VGB842" s="14"/>
      <c r="VGC842" s="14"/>
      <c r="VGD842" s="14"/>
      <c r="VGE842" s="14"/>
      <c r="VGF842" s="14"/>
      <c r="VGG842" s="14"/>
      <c r="VGH842" s="14"/>
      <c r="VGI842" s="14"/>
      <c r="VGJ842" s="14"/>
      <c r="VGK842" s="14"/>
      <c r="VGL842" s="14"/>
      <c r="VGM842" s="14"/>
      <c r="VGN842" s="14"/>
      <c r="VGO842" s="14"/>
      <c r="VGP842" s="14"/>
      <c r="VGQ842" s="14"/>
      <c r="VGR842" s="14"/>
      <c r="VGS842" s="14"/>
      <c r="VGT842" s="14"/>
      <c r="VGU842" s="14"/>
      <c r="VGV842" s="14"/>
      <c r="VGW842" s="14"/>
      <c r="VGX842" s="14"/>
      <c r="VGY842" s="14"/>
      <c r="VGZ842" s="14"/>
      <c r="VHA842" s="14"/>
      <c r="VHB842" s="14"/>
      <c r="VHC842" s="14"/>
      <c r="VHD842" s="14"/>
      <c r="VHE842" s="14"/>
      <c r="VHF842" s="14"/>
      <c r="VHG842" s="14"/>
      <c r="VHH842" s="14"/>
      <c r="VHI842" s="14"/>
      <c r="VHJ842" s="14"/>
      <c r="VHK842" s="14"/>
      <c r="VHL842" s="14"/>
      <c r="VHM842" s="14"/>
      <c r="VHN842" s="14"/>
      <c r="VHO842" s="14"/>
      <c r="VHP842" s="14"/>
      <c r="VHQ842" s="14"/>
      <c r="VHR842" s="14"/>
      <c r="VHS842" s="14"/>
      <c r="VHT842" s="14"/>
      <c r="VHU842" s="14"/>
      <c r="VHV842" s="14"/>
      <c r="VHW842" s="14"/>
      <c r="VHX842" s="14"/>
      <c r="VHY842" s="14"/>
      <c r="VHZ842" s="14"/>
      <c r="VIA842" s="14"/>
      <c r="VIB842" s="14"/>
      <c r="VIC842" s="14"/>
      <c r="VID842" s="14"/>
      <c r="VIE842" s="14"/>
      <c r="VIF842" s="14"/>
      <c r="VIG842" s="14"/>
      <c r="VIH842" s="14"/>
      <c r="VII842" s="14"/>
      <c r="VIJ842" s="14"/>
      <c r="VIK842" s="14"/>
      <c r="VIL842" s="14"/>
      <c r="VIM842" s="14"/>
      <c r="VIN842" s="14"/>
      <c r="VIO842" s="14"/>
      <c r="VIP842" s="14"/>
      <c r="VIQ842" s="14"/>
      <c r="VIR842" s="14"/>
      <c r="VIS842" s="14"/>
      <c r="VIT842" s="14"/>
      <c r="VIU842" s="14"/>
      <c r="VIV842" s="14"/>
      <c r="VIW842" s="14"/>
      <c r="VIX842" s="14"/>
      <c r="VIY842" s="14"/>
      <c r="VIZ842" s="14"/>
      <c r="VJA842" s="14"/>
      <c r="VJB842" s="14"/>
      <c r="VJC842" s="14"/>
      <c r="VJD842" s="14"/>
      <c r="VJE842" s="14"/>
      <c r="VJF842" s="14"/>
      <c r="VJG842" s="14"/>
      <c r="VJH842" s="14"/>
      <c r="VJI842" s="14"/>
      <c r="VJJ842" s="14"/>
      <c r="VJK842" s="14"/>
      <c r="VJL842" s="14"/>
      <c r="VJM842" s="14"/>
      <c r="VJN842" s="14"/>
      <c r="VJO842" s="14"/>
      <c r="VJP842" s="14"/>
      <c r="VJQ842" s="14"/>
      <c r="VJR842" s="14"/>
      <c r="VJS842" s="14"/>
      <c r="VJT842" s="14"/>
      <c r="VJU842" s="14"/>
      <c r="VJV842" s="14"/>
      <c r="VJW842" s="14"/>
      <c r="VJX842" s="14"/>
      <c r="VJY842" s="14"/>
      <c r="VJZ842" s="14"/>
      <c r="VKA842" s="14"/>
      <c r="VKB842" s="14"/>
      <c r="VKC842" s="14"/>
      <c r="VKD842" s="14"/>
      <c r="VKE842" s="14"/>
      <c r="VKF842" s="14"/>
      <c r="VKG842" s="14"/>
      <c r="VKH842" s="14"/>
      <c r="VKI842" s="14"/>
      <c r="VKJ842" s="14"/>
      <c r="VKK842" s="14"/>
      <c r="VKL842" s="14"/>
      <c r="VKM842" s="14"/>
      <c r="VKN842" s="14"/>
      <c r="VKO842" s="14"/>
      <c r="VKP842" s="14"/>
      <c r="VKQ842" s="14"/>
      <c r="VKR842" s="14"/>
      <c r="VKS842" s="14"/>
      <c r="VKT842" s="14"/>
      <c r="VKU842" s="14"/>
      <c r="VKV842" s="14"/>
      <c r="VKW842" s="14"/>
      <c r="VKX842" s="14"/>
      <c r="VKY842" s="14"/>
      <c r="VKZ842" s="14"/>
      <c r="VLA842" s="14"/>
      <c r="VLB842" s="14"/>
      <c r="VLC842" s="14"/>
      <c r="VLD842" s="14"/>
      <c r="VLE842" s="14"/>
      <c r="VLF842" s="14"/>
      <c r="VLG842" s="14"/>
      <c r="VLH842" s="14"/>
      <c r="VLI842" s="14"/>
      <c r="VLJ842" s="14"/>
      <c r="VLK842" s="14"/>
      <c r="VLL842" s="14"/>
      <c r="VLM842" s="14"/>
      <c r="VLN842" s="14"/>
      <c r="VLO842" s="14"/>
      <c r="VLP842" s="14"/>
      <c r="VLQ842" s="14"/>
      <c r="VLR842" s="14"/>
      <c r="VLS842" s="14"/>
      <c r="VLT842" s="14"/>
      <c r="VLU842" s="14"/>
      <c r="VLV842" s="14"/>
      <c r="VLW842" s="14"/>
      <c r="VLX842" s="14"/>
      <c r="VLY842" s="14"/>
      <c r="VLZ842" s="14"/>
      <c r="VMA842" s="14"/>
      <c r="VMB842" s="14"/>
      <c r="VMC842" s="14"/>
      <c r="VMD842" s="14"/>
      <c r="VME842" s="14"/>
      <c r="VMF842" s="14"/>
      <c r="VMG842" s="14"/>
      <c r="VMH842" s="14"/>
      <c r="VMI842" s="14"/>
      <c r="VMJ842" s="14"/>
      <c r="VMK842" s="14"/>
      <c r="VML842" s="14"/>
      <c r="VMM842" s="14"/>
      <c r="VMN842" s="14"/>
      <c r="VMO842" s="14"/>
      <c r="VMP842" s="14"/>
      <c r="VMQ842" s="14"/>
      <c r="VMR842" s="14"/>
      <c r="VMS842" s="14"/>
      <c r="VMT842" s="14"/>
      <c r="VMU842" s="14"/>
      <c r="VMV842" s="14"/>
      <c r="VMW842" s="14"/>
      <c r="VMX842" s="14"/>
      <c r="VMY842" s="14"/>
      <c r="VMZ842" s="14"/>
      <c r="VNA842" s="14"/>
      <c r="VNB842" s="14"/>
      <c r="VNC842" s="14"/>
      <c r="VND842" s="14"/>
      <c r="VNE842" s="14"/>
      <c r="VNF842" s="14"/>
      <c r="VNG842" s="14"/>
      <c r="VNH842" s="14"/>
      <c r="VNI842" s="14"/>
      <c r="VNJ842" s="14"/>
      <c r="VNK842" s="14"/>
      <c r="VNL842" s="14"/>
      <c r="VNM842" s="14"/>
      <c r="VNN842" s="14"/>
      <c r="VNO842" s="14"/>
      <c r="VNP842" s="14"/>
      <c r="VNQ842" s="14"/>
      <c r="VNR842" s="14"/>
      <c r="VNS842" s="14"/>
      <c r="VNT842" s="14"/>
      <c r="VNU842" s="14"/>
      <c r="VNV842" s="14"/>
      <c r="VNW842" s="14"/>
      <c r="VNX842" s="14"/>
      <c r="VNY842" s="14"/>
      <c r="VNZ842" s="14"/>
      <c r="VOA842" s="14"/>
      <c r="VOB842" s="14"/>
      <c r="VOC842" s="14"/>
      <c r="VOD842" s="14"/>
      <c r="VOE842" s="14"/>
      <c r="VOF842" s="14"/>
      <c r="VOG842" s="14"/>
      <c r="VOH842" s="14"/>
      <c r="VOI842" s="14"/>
      <c r="VOJ842" s="14"/>
      <c r="VOK842" s="14"/>
      <c r="VOL842" s="14"/>
      <c r="VOM842" s="14"/>
      <c r="VON842" s="14"/>
      <c r="VOO842" s="14"/>
      <c r="VOP842" s="14"/>
      <c r="VOQ842" s="14"/>
      <c r="VOR842" s="14"/>
      <c r="VOS842" s="14"/>
      <c r="VOT842" s="14"/>
      <c r="VOU842" s="14"/>
      <c r="VOV842" s="14"/>
      <c r="VOW842" s="14"/>
      <c r="VOX842" s="14"/>
      <c r="VOY842" s="14"/>
      <c r="VOZ842" s="14"/>
      <c r="VPA842" s="14"/>
      <c r="VPB842" s="14"/>
      <c r="VPC842" s="14"/>
      <c r="VPD842" s="14"/>
      <c r="VPE842" s="14"/>
      <c r="VPF842" s="14"/>
      <c r="VPG842" s="14"/>
      <c r="VPH842" s="14"/>
      <c r="VPI842" s="14"/>
      <c r="VPJ842" s="14"/>
      <c r="VPK842" s="14"/>
      <c r="VPL842" s="14"/>
      <c r="VPM842" s="14"/>
      <c r="VPN842" s="14"/>
      <c r="VPO842" s="14"/>
      <c r="VPP842" s="14"/>
      <c r="VPQ842" s="14"/>
      <c r="VPR842" s="14"/>
      <c r="VPS842" s="14"/>
      <c r="VPT842" s="14"/>
      <c r="VPU842" s="14"/>
      <c r="VPV842" s="14"/>
      <c r="VPW842" s="14"/>
      <c r="VPX842" s="14"/>
      <c r="VPY842" s="14"/>
      <c r="VPZ842" s="14"/>
      <c r="VQA842" s="14"/>
      <c r="VQB842" s="14"/>
      <c r="VQC842" s="14"/>
      <c r="VQD842" s="14"/>
      <c r="VQE842" s="14"/>
      <c r="VQF842" s="14"/>
      <c r="VQG842" s="14"/>
      <c r="VQH842" s="14"/>
      <c r="VQI842" s="14"/>
      <c r="VQJ842" s="14"/>
      <c r="VQK842" s="14"/>
      <c r="VQL842" s="14"/>
      <c r="VQM842" s="14"/>
      <c r="VQN842" s="14"/>
      <c r="VQO842" s="14"/>
      <c r="VQP842" s="14"/>
      <c r="VQQ842" s="14"/>
      <c r="VQR842" s="14"/>
      <c r="VQS842" s="14"/>
      <c r="VQT842" s="14"/>
      <c r="VQU842" s="14"/>
      <c r="VQV842" s="14"/>
      <c r="VQW842" s="14"/>
      <c r="VQX842" s="14"/>
      <c r="VQY842" s="14"/>
      <c r="VQZ842" s="14"/>
      <c r="VRA842" s="14"/>
      <c r="VRB842" s="14"/>
      <c r="VRC842" s="14"/>
      <c r="VRD842" s="14"/>
      <c r="VRE842" s="14"/>
      <c r="VRF842" s="14"/>
      <c r="VRG842" s="14"/>
      <c r="VRH842" s="14"/>
      <c r="VRI842" s="14"/>
      <c r="VRJ842" s="14"/>
      <c r="VRK842" s="14"/>
      <c r="VRL842" s="14"/>
      <c r="VRM842" s="14"/>
      <c r="VRN842" s="14"/>
      <c r="VRO842" s="14"/>
      <c r="VRP842" s="14"/>
      <c r="VRQ842" s="14"/>
      <c r="VRR842" s="14"/>
      <c r="VRS842" s="14"/>
      <c r="VRT842" s="14"/>
      <c r="VRU842" s="14"/>
      <c r="VRV842" s="14"/>
      <c r="VRW842" s="14"/>
      <c r="VRX842" s="14"/>
      <c r="VRY842" s="14"/>
      <c r="VRZ842" s="14"/>
      <c r="VSA842" s="14"/>
      <c r="VSB842" s="14"/>
      <c r="VSC842" s="14"/>
      <c r="VSD842" s="14"/>
      <c r="VSE842" s="14"/>
      <c r="VSF842" s="14"/>
      <c r="VSG842" s="14"/>
      <c r="VSH842" s="14"/>
      <c r="VSI842" s="14"/>
      <c r="VSJ842" s="14"/>
      <c r="VSK842" s="14"/>
      <c r="VSL842" s="14"/>
      <c r="VSM842" s="14"/>
      <c r="VSN842" s="14"/>
      <c r="VSO842" s="14"/>
      <c r="VSP842" s="14"/>
      <c r="VSQ842" s="14"/>
      <c r="VSR842" s="14"/>
      <c r="VSS842" s="14"/>
      <c r="VST842" s="14"/>
      <c r="VSU842" s="14"/>
      <c r="VSV842" s="14"/>
      <c r="VSW842" s="14"/>
      <c r="VSX842" s="14"/>
      <c r="VSY842" s="14"/>
      <c r="VSZ842" s="14"/>
      <c r="VTA842" s="14"/>
      <c r="VTB842" s="14"/>
      <c r="VTC842" s="14"/>
      <c r="VTD842" s="14"/>
      <c r="VTE842" s="14"/>
      <c r="VTF842" s="14"/>
      <c r="VTG842" s="14"/>
      <c r="VTH842" s="14"/>
      <c r="VTI842" s="14"/>
      <c r="VTJ842" s="14"/>
      <c r="VTK842" s="14"/>
      <c r="VTL842" s="14"/>
      <c r="VTM842" s="14"/>
      <c r="VTN842" s="14"/>
      <c r="VTO842" s="14"/>
      <c r="VTP842" s="14"/>
      <c r="VTQ842" s="14"/>
      <c r="VTR842" s="14"/>
      <c r="VTS842" s="14"/>
      <c r="VTT842" s="14"/>
      <c r="VTU842" s="14"/>
      <c r="VTV842" s="14"/>
      <c r="VTW842" s="14"/>
      <c r="VTX842" s="14"/>
      <c r="VTY842" s="14"/>
      <c r="VTZ842" s="14"/>
      <c r="VUA842" s="14"/>
      <c r="VUB842" s="14"/>
      <c r="VUC842" s="14"/>
      <c r="VUD842" s="14"/>
      <c r="VUE842" s="14"/>
      <c r="VUF842" s="14"/>
      <c r="VUG842" s="14"/>
      <c r="VUH842" s="14"/>
      <c r="VUI842" s="14"/>
      <c r="VUJ842" s="14"/>
      <c r="VUK842" s="14"/>
      <c r="VUL842" s="14"/>
      <c r="VUM842" s="14"/>
      <c r="VUN842" s="14"/>
      <c r="VUO842" s="14"/>
      <c r="VUP842" s="14"/>
      <c r="VUQ842" s="14"/>
      <c r="VUR842" s="14"/>
      <c r="VUS842" s="14"/>
      <c r="VUT842" s="14"/>
      <c r="VUU842" s="14"/>
      <c r="VUV842" s="14"/>
      <c r="VUW842" s="14"/>
      <c r="VUX842" s="14"/>
      <c r="VUY842" s="14"/>
      <c r="VUZ842" s="14"/>
      <c r="VVA842" s="14"/>
      <c r="VVB842" s="14"/>
      <c r="VVC842" s="14"/>
      <c r="VVD842" s="14"/>
      <c r="VVE842" s="14"/>
      <c r="VVF842" s="14"/>
      <c r="VVG842" s="14"/>
      <c r="VVH842" s="14"/>
      <c r="VVI842" s="14"/>
      <c r="VVJ842" s="14"/>
      <c r="VVK842" s="14"/>
      <c r="VVL842" s="14"/>
      <c r="VVM842" s="14"/>
      <c r="VVN842" s="14"/>
      <c r="VVO842" s="14"/>
      <c r="VVP842" s="14"/>
      <c r="VVQ842" s="14"/>
      <c r="VVR842" s="14"/>
      <c r="VVS842" s="14"/>
      <c r="VVT842" s="14"/>
      <c r="VVU842" s="14"/>
      <c r="VVV842" s="14"/>
      <c r="VVW842" s="14"/>
      <c r="VVX842" s="14"/>
      <c r="VVY842" s="14"/>
      <c r="VVZ842" s="14"/>
      <c r="VWA842" s="14"/>
      <c r="VWB842" s="14"/>
      <c r="VWC842" s="14"/>
      <c r="VWD842" s="14"/>
      <c r="VWE842" s="14"/>
      <c r="VWF842" s="14"/>
      <c r="VWG842" s="14"/>
      <c r="VWH842" s="14"/>
      <c r="VWI842" s="14"/>
      <c r="VWJ842" s="14"/>
      <c r="VWK842" s="14"/>
      <c r="VWL842" s="14"/>
      <c r="VWM842" s="14"/>
      <c r="VWN842" s="14"/>
      <c r="VWO842" s="14"/>
      <c r="VWP842" s="14"/>
      <c r="VWQ842" s="14"/>
      <c r="VWR842" s="14"/>
      <c r="VWS842" s="14"/>
      <c r="VWT842" s="14"/>
      <c r="VWU842" s="14"/>
      <c r="VWV842" s="14"/>
      <c r="VWW842" s="14"/>
      <c r="VWX842" s="14"/>
      <c r="VWY842" s="14"/>
      <c r="VWZ842" s="14"/>
      <c r="VXA842" s="14"/>
      <c r="VXB842" s="14"/>
      <c r="VXC842" s="14"/>
      <c r="VXD842" s="14"/>
      <c r="VXE842" s="14"/>
      <c r="VXF842" s="14"/>
      <c r="VXG842" s="14"/>
      <c r="VXH842" s="14"/>
      <c r="VXI842" s="14"/>
      <c r="VXJ842" s="14"/>
      <c r="VXK842" s="14"/>
      <c r="VXL842" s="14"/>
      <c r="VXM842" s="14"/>
      <c r="VXN842" s="14"/>
      <c r="VXO842" s="14"/>
      <c r="VXP842" s="14"/>
      <c r="VXQ842" s="14"/>
      <c r="VXR842" s="14"/>
      <c r="VXS842" s="14"/>
      <c r="VXT842" s="14"/>
      <c r="VXU842" s="14"/>
      <c r="VXV842" s="14"/>
      <c r="VXW842" s="14"/>
      <c r="VXX842" s="14"/>
      <c r="VXY842" s="14"/>
      <c r="VXZ842" s="14"/>
      <c r="VYA842" s="14"/>
      <c r="VYB842" s="14"/>
      <c r="VYC842" s="14"/>
      <c r="VYD842" s="14"/>
      <c r="VYE842" s="14"/>
      <c r="VYF842" s="14"/>
      <c r="VYG842" s="14"/>
      <c r="VYH842" s="14"/>
      <c r="VYI842" s="14"/>
      <c r="VYJ842" s="14"/>
      <c r="VYK842" s="14"/>
      <c r="VYL842" s="14"/>
      <c r="VYM842" s="14"/>
      <c r="VYN842" s="14"/>
      <c r="VYO842" s="14"/>
      <c r="VYP842" s="14"/>
      <c r="VYQ842" s="14"/>
      <c r="VYR842" s="14"/>
      <c r="VYS842" s="14"/>
      <c r="VYT842" s="14"/>
      <c r="VYU842" s="14"/>
      <c r="VYV842" s="14"/>
      <c r="VYW842" s="14"/>
      <c r="VYX842" s="14"/>
      <c r="VYY842" s="14"/>
      <c r="VYZ842" s="14"/>
      <c r="VZA842" s="14"/>
      <c r="VZB842" s="14"/>
      <c r="VZC842" s="14"/>
      <c r="VZD842" s="14"/>
      <c r="VZE842" s="14"/>
      <c r="VZF842" s="14"/>
      <c r="VZG842" s="14"/>
      <c r="VZH842" s="14"/>
      <c r="VZI842" s="14"/>
      <c r="VZJ842" s="14"/>
      <c r="VZK842" s="14"/>
      <c r="VZL842" s="14"/>
      <c r="VZM842" s="14"/>
      <c r="VZN842" s="14"/>
      <c r="VZO842" s="14"/>
      <c r="VZP842" s="14"/>
      <c r="VZQ842" s="14"/>
      <c r="VZR842" s="14"/>
      <c r="VZS842" s="14"/>
      <c r="VZT842" s="14"/>
      <c r="VZU842" s="14"/>
      <c r="VZV842" s="14"/>
      <c r="VZW842" s="14"/>
      <c r="VZX842" s="14"/>
      <c r="VZY842" s="14"/>
      <c r="VZZ842" s="14"/>
      <c r="WAA842" s="14"/>
      <c r="WAB842" s="14"/>
      <c r="WAC842" s="14"/>
      <c r="WAD842" s="14"/>
      <c r="WAE842" s="14"/>
      <c r="WAF842" s="14"/>
      <c r="WAG842" s="14"/>
      <c r="WAH842" s="14"/>
      <c r="WAI842" s="14"/>
      <c r="WAJ842" s="14"/>
      <c r="WAK842" s="14"/>
      <c r="WAL842" s="14"/>
      <c r="WAM842" s="14"/>
      <c r="WAN842" s="14"/>
      <c r="WAO842" s="14"/>
      <c r="WAP842" s="14"/>
      <c r="WAQ842" s="14"/>
      <c r="WAR842" s="14"/>
      <c r="WAS842" s="14"/>
      <c r="WAT842" s="14"/>
      <c r="WAU842" s="14"/>
      <c r="WAV842" s="14"/>
      <c r="WAW842" s="14"/>
      <c r="WAX842" s="14"/>
      <c r="WAY842" s="14"/>
      <c r="WAZ842" s="14"/>
      <c r="WBA842" s="14"/>
      <c r="WBB842" s="14"/>
      <c r="WBC842" s="14"/>
      <c r="WBD842" s="14"/>
      <c r="WBE842" s="14"/>
      <c r="WBF842" s="14"/>
      <c r="WBG842" s="14"/>
      <c r="WBH842" s="14"/>
      <c r="WBI842" s="14"/>
      <c r="WBJ842" s="14"/>
      <c r="WBK842" s="14"/>
      <c r="WBL842" s="14"/>
      <c r="WBM842" s="14"/>
      <c r="WBN842" s="14"/>
      <c r="WBO842" s="14"/>
      <c r="WBP842" s="14"/>
      <c r="WBQ842" s="14"/>
      <c r="WBR842" s="14"/>
      <c r="WBS842" s="14"/>
      <c r="WBT842" s="14"/>
      <c r="WBU842" s="14"/>
      <c r="WBV842" s="14"/>
      <c r="WBW842" s="14"/>
      <c r="WBX842" s="14"/>
      <c r="WBY842" s="14"/>
      <c r="WBZ842" s="14"/>
      <c r="WCA842" s="14"/>
      <c r="WCB842" s="14"/>
      <c r="WCC842" s="14"/>
      <c r="WCD842" s="14"/>
      <c r="WCE842" s="14"/>
      <c r="WCF842" s="14"/>
      <c r="WCG842" s="14"/>
      <c r="WCH842" s="14"/>
      <c r="WCI842" s="14"/>
      <c r="WCJ842" s="14"/>
      <c r="WCK842" s="14"/>
      <c r="WCL842" s="14"/>
      <c r="WCM842" s="14"/>
      <c r="WCN842" s="14"/>
      <c r="WCO842" s="14"/>
      <c r="WCP842" s="14"/>
      <c r="WCQ842" s="14"/>
      <c r="WCR842" s="14"/>
      <c r="WCS842" s="14"/>
      <c r="WCT842" s="14"/>
      <c r="WCU842" s="14"/>
      <c r="WCV842" s="14"/>
      <c r="WCW842" s="14"/>
      <c r="WCX842" s="14"/>
      <c r="WCY842" s="14"/>
      <c r="WCZ842" s="14"/>
      <c r="WDA842" s="14"/>
      <c r="WDB842" s="14"/>
      <c r="WDC842" s="14"/>
      <c r="WDD842" s="14"/>
      <c r="WDE842" s="14"/>
      <c r="WDF842" s="14"/>
      <c r="WDG842" s="14"/>
      <c r="WDH842" s="14"/>
      <c r="WDI842" s="14"/>
      <c r="WDJ842" s="14"/>
      <c r="WDK842" s="14"/>
      <c r="WDL842" s="14"/>
      <c r="WDM842" s="14"/>
      <c r="WDN842" s="14"/>
      <c r="WDO842" s="14"/>
      <c r="WDP842" s="14"/>
      <c r="WDQ842" s="14"/>
      <c r="WDR842" s="14"/>
      <c r="WDS842" s="14"/>
      <c r="WDT842" s="14"/>
      <c r="WDU842" s="14"/>
      <c r="WDV842" s="14"/>
      <c r="WDW842" s="14"/>
      <c r="WDX842" s="14"/>
      <c r="WDY842" s="14"/>
      <c r="WDZ842" s="14"/>
      <c r="WEA842" s="14"/>
      <c r="WEB842" s="14"/>
      <c r="WEC842" s="14"/>
      <c r="WED842" s="14"/>
      <c r="WEE842" s="14"/>
      <c r="WEF842" s="14"/>
      <c r="WEG842" s="14"/>
      <c r="WEH842" s="14"/>
      <c r="WEI842" s="14"/>
      <c r="WEJ842" s="14"/>
      <c r="WEK842" s="14"/>
      <c r="WEL842" s="14"/>
      <c r="WEM842" s="14"/>
      <c r="WEN842" s="14"/>
      <c r="WEO842" s="14"/>
      <c r="WEP842" s="14"/>
      <c r="WEQ842" s="14"/>
      <c r="WER842" s="14"/>
      <c r="WES842" s="14"/>
      <c r="WET842" s="14"/>
      <c r="WEU842" s="14"/>
      <c r="WEV842" s="14"/>
      <c r="WEW842" s="14"/>
      <c r="WEX842" s="14"/>
      <c r="WEY842" s="14"/>
      <c r="WEZ842" s="14"/>
      <c r="WFA842" s="14"/>
      <c r="WFB842" s="14"/>
      <c r="WFC842" s="14"/>
      <c r="WFD842" s="14"/>
      <c r="WFE842" s="14"/>
      <c r="WFF842" s="14"/>
      <c r="WFG842" s="14"/>
      <c r="WFH842" s="14"/>
      <c r="WFI842" s="14"/>
      <c r="WFJ842" s="14"/>
      <c r="WFK842" s="14"/>
      <c r="WFL842" s="14"/>
      <c r="WFM842" s="14"/>
      <c r="WFN842" s="14"/>
      <c r="WFO842" s="14"/>
      <c r="WFP842" s="14"/>
      <c r="WFQ842" s="14"/>
      <c r="WFR842" s="14"/>
      <c r="WFS842" s="14"/>
      <c r="WFT842" s="14"/>
      <c r="WFU842" s="14"/>
      <c r="WFV842" s="14"/>
      <c r="WFW842" s="14"/>
      <c r="WFX842" s="14"/>
      <c r="WFY842" s="14"/>
      <c r="WFZ842" s="14"/>
      <c r="WGA842" s="14"/>
      <c r="WGB842" s="14"/>
      <c r="WGC842" s="14"/>
      <c r="WGD842" s="14"/>
      <c r="WGE842" s="14"/>
      <c r="WGF842" s="14"/>
      <c r="WGG842" s="14"/>
      <c r="WGH842" s="14"/>
      <c r="WGI842" s="14"/>
      <c r="WGJ842" s="14"/>
      <c r="WGK842" s="14"/>
      <c r="WGL842" s="14"/>
      <c r="WGM842" s="14"/>
      <c r="WGN842" s="14"/>
      <c r="WGO842" s="14"/>
      <c r="WGP842" s="14"/>
      <c r="WGQ842" s="14"/>
      <c r="WGR842" s="14"/>
      <c r="WGS842" s="14"/>
      <c r="WGT842" s="14"/>
      <c r="WGU842" s="14"/>
      <c r="WGV842" s="14"/>
      <c r="WGW842" s="14"/>
      <c r="WGX842" s="14"/>
      <c r="WGY842" s="14"/>
      <c r="WGZ842" s="14"/>
      <c r="WHA842" s="14"/>
      <c r="WHB842" s="14"/>
      <c r="WHC842" s="14"/>
      <c r="WHD842" s="14"/>
      <c r="WHE842" s="14"/>
      <c r="WHF842" s="14"/>
      <c r="WHG842" s="14"/>
      <c r="WHH842" s="14"/>
      <c r="WHI842" s="14"/>
      <c r="WHJ842" s="14"/>
      <c r="WHK842" s="14"/>
      <c r="WHL842" s="14"/>
      <c r="WHM842" s="14"/>
      <c r="WHN842" s="14"/>
      <c r="WHO842" s="14"/>
      <c r="WHP842" s="14"/>
      <c r="WHQ842" s="14"/>
      <c r="WHR842" s="14"/>
      <c r="WHS842" s="14"/>
      <c r="WHT842" s="14"/>
      <c r="WHU842" s="14"/>
      <c r="WHV842" s="14"/>
      <c r="WHW842" s="14"/>
      <c r="WHX842" s="14"/>
      <c r="WHY842" s="14"/>
      <c r="WHZ842" s="14"/>
      <c r="WIA842" s="14"/>
      <c r="WIB842" s="14"/>
      <c r="WIC842" s="14"/>
      <c r="WID842" s="14"/>
      <c r="WIE842" s="14"/>
      <c r="WIF842" s="14"/>
      <c r="WIG842" s="14"/>
      <c r="WIH842" s="14"/>
      <c r="WII842" s="14"/>
      <c r="WIJ842" s="14"/>
      <c r="WIK842" s="14"/>
      <c r="WIL842" s="14"/>
      <c r="WIM842" s="14"/>
      <c r="WIN842" s="14"/>
      <c r="WIO842" s="14"/>
      <c r="WIP842" s="14"/>
      <c r="WIQ842" s="14"/>
      <c r="WIR842" s="14"/>
      <c r="WIS842" s="14"/>
      <c r="WIT842" s="14"/>
      <c r="WIU842" s="14"/>
      <c r="WIV842" s="14"/>
      <c r="WIW842" s="14"/>
      <c r="WIX842" s="14"/>
      <c r="WIY842" s="14"/>
      <c r="WIZ842" s="14"/>
      <c r="WJA842" s="14"/>
      <c r="WJB842" s="14"/>
      <c r="WJC842" s="14"/>
      <c r="WJD842" s="14"/>
      <c r="WJE842" s="14"/>
      <c r="WJF842" s="14"/>
      <c r="WJG842" s="14"/>
      <c r="WJH842" s="14"/>
      <c r="WJI842" s="14"/>
      <c r="WJJ842" s="14"/>
      <c r="WJK842" s="14"/>
      <c r="WJL842" s="14"/>
      <c r="WJM842" s="14"/>
      <c r="WJN842" s="14"/>
      <c r="WJO842" s="14"/>
      <c r="WJP842" s="14"/>
      <c r="WJQ842" s="14"/>
      <c r="WJR842" s="14"/>
      <c r="WJS842" s="14"/>
      <c r="WJT842" s="14"/>
      <c r="WJU842" s="14"/>
      <c r="WJV842" s="14"/>
      <c r="WJW842" s="14"/>
      <c r="WJX842" s="14"/>
      <c r="WJY842" s="14"/>
      <c r="WJZ842" s="14"/>
      <c r="WKA842" s="14"/>
      <c r="WKB842" s="14"/>
      <c r="WKC842" s="14"/>
      <c r="WKD842" s="14"/>
      <c r="WKE842" s="14"/>
      <c r="WKF842" s="14"/>
      <c r="WKG842" s="14"/>
      <c r="WKH842" s="14"/>
      <c r="WKI842" s="14"/>
      <c r="WKJ842" s="14"/>
      <c r="WKK842" s="14"/>
      <c r="WKL842" s="14"/>
      <c r="WKM842" s="14"/>
      <c r="WKN842" s="14"/>
      <c r="WKO842" s="14"/>
      <c r="WKP842" s="14"/>
      <c r="WKQ842" s="14"/>
      <c r="WKR842" s="14"/>
      <c r="WKS842" s="14"/>
      <c r="WKT842" s="14"/>
      <c r="WKU842" s="14"/>
      <c r="WKV842" s="14"/>
      <c r="WKW842" s="14"/>
      <c r="WKX842" s="14"/>
      <c r="WKY842" s="14"/>
      <c r="WKZ842" s="14"/>
      <c r="WLA842" s="14"/>
      <c r="WLB842" s="14"/>
      <c r="WLC842" s="14"/>
      <c r="WLD842" s="14"/>
      <c r="WLE842" s="14"/>
      <c r="WLF842" s="14"/>
      <c r="WLG842" s="14"/>
      <c r="WLH842" s="14"/>
      <c r="WLI842" s="14"/>
      <c r="WLJ842" s="14"/>
      <c r="WLK842" s="14"/>
      <c r="WLL842" s="14"/>
      <c r="WLM842" s="14"/>
      <c r="WLN842" s="14"/>
      <c r="WLO842" s="14"/>
      <c r="WLP842" s="14"/>
      <c r="WLQ842" s="14"/>
      <c r="WLR842" s="14"/>
      <c r="WLS842" s="14"/>
      <c r="WLT842" s="14"/>
      <c r="WLU842" s="14"/>
      <c r="WLV842" s="14"/>
      <c r="WLW842" s="14"/>
      <c r="WLX842" s="14"/>
      <c r="WLY842" s="14"/>
      <c r="WLZ842" s="14"/>
      <c r="WMA842" s="14"/>
      <c r="WMB842" s="14"/>
      <c r="WMC842" s="14"/>
      <c r="WMD842" s="14"/>
      <c r="WME842" s="14"/>
      <c r="WMF842" s="14"/>
      <c r="WMG842" s="14"/>
      <c r="WMH842" s="14"/>
      <c r="WMI842" s="14"/>
      <c r="WMJ842" s="14"/>
      <c r="WMK842" s="14"/>
      <c r="WML842" s="14"/>
      <c r="WMM842" s="14"/>
      <c r="WMN842" s="14"/>
      <c r="WMO842" s="14"/>
      <c r="WMP842" s="14"/>
      <c r="WMQ842" s="14"/>
      <c r="WMR842" s="14"/>
      <c r="WMS842" s="14"/>
      <c r="WMT842" s="14"/>
      <c r="WMU842" s="14"/>
      <c r="WMV842" s="14"/>
      <c r="WMW842" s="14"/>
      <c r="WMX842" s="14"/>
      <c r="WMY842" s="14"/>
      <c r="WMZ842" s="14"/>
      <c r="WNA842" s="14"/>
      <c r="WNB842" s="14"/>
      <c r="WNC842" s="14"/>
      <c r="WND842" s="14"/>
      <c r="WNE842" s="14"/>
      <c r="WNF842" s="14"/>
      <c r="WNG842" s="14"/>
      <c r="WNH842" s="14"/>
      <c r="WNI842" s="14"/>
      <c r="WNJ842" s="14"/>
      <c r="WNK842" s="14"/>
      <c r="WNL842" s="14"/>
      <c r="WNM842" s="14"/>
      <c r="WNN842" s="14"/>
      <c r="WNO842" s="14"/>
      <c r="WNP842" s="14"/>
      <c r="WNQ842" s="14"/>
      <c r="WNR842" s="14"/>
      <c r="WNS842" s="14"/>
      <c r="WNT842" s="14"/>
      <c r="WNU842" s="14"/>
      <c r="WNV842" s="14"/>
      <c r="WNW842" s="14"/>
      <c r="WNX842" s="14"/>
      <c r="WNY842" s="14"/>
      <c r="WNZ842" s="14"/>
      <c r="WOA842" s="14"/>
      <c r="WOB842" s="14"/>
      <c r="WOC842" s="14"/>
      <c r="WOD842" s="14"/>
      <c r="WOE842" s="14"/>
      <c r="WOF842" s="14"/>
      <c r="WOG842" s="14"/>
      <c r="WOH842" s="14"/>
      <c r="WOI842" s="14"/>
      <c r="WOJ842" s="14"/>
      <c r="WOK842" s="14"/>
      <c r="WOL842" s="14"/>
      <c r="WOM842" s="14"/>
      <c r="WON842" s="14"/>
      <c r="WOO842" s="14"/>
      <c r="WOP842" s="14"/>
      <c r="WOQ842" s="14"/>
      <c r="WOR842" s="14"/>
      <c r="WOS842" s="14"/>
      <c r="WOT842" s="14"/>
      <c r="WOU842" s="14"/>
      <c r="WOV842" s="14"/>
      <c r="WOW842" s="14"/>
      <c r="WOX842" s="14"/>
      <c r="WOY842" s="14"/>
      <c r="WOZ842" s="14"/>
      <c r="WPA842" s="14"/>
      <c r="WPB842" s="14"/>
      <c r="WPC842" s="14"/>
      <c r="WPD842" s="14"/>
      <c r="WPE842" s="14"/>
      <c r="WPF842" s="14"/>
      <c r="WPG842" s="14"/>
      <c r="WPH842" s="14"/>
      <c r="WPI842" s="14"/>
      <c r="WPJ842" s="14"/>
      <c r="WPK842" s="14"/>
      <c r="WPL842" s="14"/>
      <c r="WPM842" s="14"/>
      <c r="WPN842" s="14"/>
      <c r="WPO842" s="14"/>
      <c r="WPP842" s="14"/>
      <c r="WPQ842" s="14"/>
      <c r="WPR842" s="14"/>
      <c r="WPS842" s="14"/>
      <c r="WPT842" s="14"/>
      <c r="WPU842" s="14"/>
      <c r="WPV842" s="14"/>
      <c r="WPW842" s="14"/>
      <c r="WPX842" s="14"/>
      <c r="WPY842" s="14"/>
      <c r="WPZ842" s="14"/>
      <c r="WQA842" s="14"/>
      <c r="WQB842" s="14"/>
      <c r="WQC842" s="14"/>
      <c r="WQD842" s="14"/>
      <c r="WQE842" s="14"/>
      <c r="WQF842" s="14"/>
      <c r="WQG842" s="14"/>
      <c r="WQH842" s="14"/>
      <c r="WQI842" s="14"/>
      <c r="WQJ842" s="14"/>
      <c r="WQK842" s="14"/>
      <c r="WQL842" s="14"/>
      <c r="WQM842" s="14"/>
      <c r="WQN842" s="14"/>
      <c r="WQO842" s="14"/>
      <c r="WQP842" s="14"/>
      <c r="WQQ842" s="14"/>
      <c r="WQR842" s="14"/>
      <c r="WQS842" s="14"/>
      <c r="WQT842" s="14"/>
      <c r="WQU842" s="14"/>
      <c r="WQV842" s="14"/>
      <c r="WQW842" s="14"/>
      <c r="WQX842" s="14"/>
      <c r="WQY842" s="14"/>
      <c r="WQZ842" s="14"/>
      <c r="WRA842" s="14"/>
      <c r="WRB842" s="14"/>
      <c r="WRC842" s="14"/>
      <c r="WRD842" s="14"/>
      <c r="WRE842" s="14"/>
      <c r="WRF842" s="14"/>
      <c r="WRG842" s="14"/>
      <c r="WRH842" s="14"/>
      <c r="WRI842" s="14"/>
      <c r="WRJ842" s="14"/>
      <c r="WRK842" s="14"/>
      <c r="WRL842" s="14"/>
      <c r="WRM842" s="14"/>
      <c r="WRN842" s="14"/>
      <c r="WRO842" s="14"/>
      <c r="WRP842" s="14"/>
      <c r="WRQ842" s="14"/>
      <c r="WRR842" s="14"/>
      <c r="WRS842" s="14"/>
      <c r="WRT842" s="14"/>
      <c r="WRU842" s="14"/>
      <c r="WRV842" s="14"/>
      <c r="WRW842" s="14"/>
      <c r="WRX842" s="14"/>
      <c r="WRY842" s="14"/>
      <c r="WRZ842" s="14"/>
      <c r="WSA842" s="14"/>
      <c r="WSB842" s="14"/>
      <c r="WSC842" s="14"/>
      <c r="WSD842" s="14"/>
      <c r="WSE842" s="14"/>
      <c r="WSF842" s="14"/>
      <c r="WSG842" s="14"/>
      <c r="WSH842" s="14"/>
      <c r="WSI842" s="14"/>
      <c r="WSJ842" s="14"/>
      <c r="WSK842" s="14"/>
      <c r="WSL842" s="14"/>
      <c r="WSM842" s="14"/>
      <c r="WSN842" s="14"/>
      <c r="WSO842" s="14"/>
      <c r="WSP842" s="14"/>
      <c r="WSQ842" s="14"/>
      <c r="WSR842" s="14"/>
      <c r="WSS842" s="14"/>
      <c r="WST842" s="14"/>
      <c r="WSU842" s="14"/>
      <c r="WSV842" s="14"/>
      <c r="WSW842" s="14"/>
      <c r="WSX842" s="14"/>
      <c r="WSY842" s="14"/>
      <c r="WSZ842" s="14"/>
      <c r="WTA842" s="14"/>
      <c r="WTB842" s="14"/>
      <c r="WTC842" s="14"/>
      <c r="WTD842" s="14"/>
      <c r="WTE842" s="14"/>
      <c r="WTF842" s="14"/>
      <c r="WTG842" s="14"/>
      <c r="WTH842" s="14"/>
      <c r="WTI842" s="14"/>
      <c r="WTJ842" s="14"/>
      <c r="WTK842" s="14"/>
      <c r="WTL842" s="14"/>
      <c r="WTM842" s="14"/>
      <c r="WTN842" s="14"/>
      <c r="WTO842" s="14"/>
      <c r="WTP842" s="14"/>
      <c r="WTQ842" s="14"/>
      <c r="WTR842" s="14"/>
      <c r="WTS842" s="14"/>
      <c r="WTT842" s="14"/>
      <c r="WTU842" s="14"/>
      <c r="WTV842" s="14"/>
      <c r="WTW842" s="14"/>
      <c r="WTX842" s="14"/>
      <c r="WTY842" s="14"/>
      <c r="WTZ842" s="14"/>
      <c r="WUA842" s="14"/>
      <c r="WUB842" s="14"/>
      <c r="WUC842" s="14"/>
      <c r="WUD842" s="14"/>
      <c r="WUE842" s="14"/>
      <c r="WUF842" s="14"/>
      <c r="WUG842" s="14"/>
      <c r="WUH842" s="14"/>
      <c r="WUI842" s="14"/>
      <c r="WUJ842" s="14"/>
      <c r="WUK842" s="14"/>
      <c r="WUL842" s="14"/>
      <c r="WUM842" s="14"/>
      <c r="WUN842" s="14"/>
      <c r="WUO842" s="14"/>
      <c r="WUP842" s="14"/>
      <c r="WUQ842" s="14"/>
      <c r="WUR842" s="14"/>
      <c r="WUS842" s="14"/>
      <c r="WUT842" s="14"/>
      <c r="WUU842" s="14"/>
      <c r="WUV842" s="14"/>
      <c r="WUW842" s="14"/>
      <c r="WUX842" s="14"/>
      <c r="WUY842" s="14"/>
      <c r="WUZ842" s="14"/>
      <c r="WVA842" s="14"/>
      <c r="WVB842" s="14"/>
      <c r="WVC842" s="14"/>
      <c r="WVD842" s="14"/>
      <c r="WVE842" s="14"/>
      <c r="WVF842" s="14"/>
      <c r="WVG842" s="14"/>
      <c r="WVH842" s="14"/>
      <c r="WVI842" s="14"/>
      <c r="WVJ842" s="14"/>
      <c r="WVK842" s="14"/>
      <c r="WVL842" s="14"/>
      <c r="WVM842" s="14"/>
      <c r="WVN842" s="14"/>
      <c r="WVO842" s="14"/>
      <c r="WVP842" s="14"/>
      <c r="WVQ842" s="14"/>
      <c r="WVR842" s="14"/>
      <c r="WVS842" s="14"/>
      <c r="WVT842" s="14"/>
      <c r="WVU842" s="14"/>
      <c r="WVV842" s="14"/>
      <c r="WVW842" s="14"/>
      <c r="WVX842" s="14"/>
      <c r="WVY842" s="14"/>
      <c r="WVZ842" s="14"/>
      <c r="WWA842" s="14"/>
      <c r="WWB842" s="14"/>
      <c r="WWC842" s="14"/>
      <c r="WWD842" s="14"/>
      <c r="WWE842" s="14"/>
      <c r="WWF842" s="14"/>
      <c r="WWG842" s="14"/>
      <c r="WWH842" s="14"/>
      <c r="WWI842" s="14"/>
      <c r="WWJ842" s="14"/>
      <c r="WWK842" s="14"/>
      <c r="WWL842" s="14"/>
      <c r="WWM842" s="14"/>
      <c r="WWN842" s="14"/>
      <c r="WWO842" s="14"/>
      <c r="WWP842" s="14"/>
      <c r="WWQ842" s="14"/>
      <c r="WWR842" s="14"/>
      <c r="WWS842" s="14"/>
      <c r="WWT842" s="14"/>
      <c r="WWU842" s="14"/>
      <c r="WWV842" s="14"/>
      <c r="WWW842" s="14"/>
      <c r="WWX842" s="14"/>
      <c r="WWY842" s="14"/>
      <c r="WWZ842" s="14"/>
      <c r="WXA842" s="14"/>
      <c r="WXB842" s="14"/>
      <c r="WXC842" s="14"/>
      <c r="WXD842" s="14"/>
      <c r="WXE842" s="14"/>
      <c r="WXF842" s="14"/>
      <c r="WXG842" s="14"/>
      <c r="WXH842" s="14"/>
      <c r="WXI842" s="14"/>
      <c r="WXJ842" s="14"/>
      <c r="WXK842" s="14"/>
      <c r="WXL842" s="14"/>
      <c r="WXM842" s="14"/>
      <c r="WXN842" s="14"/>
      <c r="WXO842" s="14"/>
      <c r="WXP842" s="14"/>
      <c r="WXQ842" s="14"/>
      <c r="WXR842" s="14"/>
      <c r="WXS842" s="14"/>
      <c r="WXT842" s="14"/>
      <c r="WXU842" s="14"/>
      <c r="WXV842" s="14"/>
      <c r="WXW842" s="14"/>
      <c r="WXX842" s="14"/>
      <c r="WXY842" s="14"/>
      <c r="WXZ842" s="14"/>
      <c r="WYA842" s="14"/>
      <c r="WYB842" s="14"/>
      <c r="WYC842" s="14"/>
      <c r="WYD842" s="14"/>
      <c r="WYE842" s="14"/>
      <c r="WYF842" s="14"/>
      <c r="WYG842" s="14"/>
      <c r="WYH842" s="14"/>
      <c r="WYI842" s="14"/>
      <c r="WYJ842" s="14"/>
      <c r="WYK842" s="14"/>
      <c r="WYL842" s="14"/>
      <c r="WYM842" s="14"/>
      <c r="WYN842" s="14"/>
      <c r="WYO842" s="14"/>
      <c r="WYP842" s="14"/>
      <c r="WYQ842" s="14"/>
      <c r="WYR842" s="14"/>
      <c r="WYS842" s="14"/>
      <c r="WYT842" s="14"/>
      <c r="WYU842" s="14"/>
      <c r="WYV842" s="14"/>
      <c r="WYW842" s="14"/>
      <c r="WYX842" s="14"/>
      <c r="WYY842" s="14"/>
      <c r="WYZ842" s="14"/>
      <c r="WZA842" s="14"/>
      <c r="WZB842" s="14"/>
      <c r="WZC842" s="14"/>
      <c r="WZD842" s="14"/>
      <c r="WZE842" s="14"/>
      <c r="WZF842" s="14"/>
      <c r="WZG842" s="14"/>
      <c r="WZH842" s="14"/>
      <c r="WZI842" s="14"/>
      <c r="WZJ842" s="14"/>
      <c r="WZK842" s="14"/>
      <c r="WZL842" s="14"/>
      <c r="WZM842" s="14"/>
      <c r="WZN842" s="14"/>
      <c r="WZO842" s="14"/>
      <c r="WZP842" s="14"/>
      <c r="WZQ842" s="14"/>
      <c r="WZR842" s="14"/>
      <c r="WZS842" s="14"/>
      <c r="WZT842" s="14"/>
      <c r="WZU842" s="14"/>
      <c r="WZV842" s="14"/>
      <c r="WZW842" s="14"/>
      <c r="WZX842" s="14"/>
      <c r="WZY842" s="14"/>
      <c r="WZZ842" s="14"/>
      <c r="XAA842" s="14"/>
      <c r="XAB842" s="14"/>
      <c r="XAC842" s="14"/>
      <c r="XAD842" s="14"/>
      <c r="XAE842" s="14"/>
      <c r="XAF842" s="14"/>
      <c r="XAG842" s="14"/>
      <c r="XAH842" s="14"/>
      <c r="XAI842" s="14"/>
      <c r="XAJ842" s="14"/>
      <c r="XAK842" s="14"/>
      <c r="XAL842" s="14"/>
      <c r="XAM842" s="14"/>
      <c r="XAN842" s="14"/>
      <c r="XAO842" s="14"/>
      <c r="XAP842" s="14"/>
      <c r="XAQ842" s="14"/>
      <c r="XAR842" s="14"/>
      <c r="XAS842" s="14"/>
      <c r="XAT842" s="14"/>
      <c r="XAU842" s="14"/>
      <c r="XAV842" s="14"/>
      <c r="XAW842" s="14"/>
      <c r="XAX842" s="14"/>
      <c r="XAY842" s="14"/>
      <c r="XAZ842" s="14"/>
      <c r="XBA842" s="14"/>
      <c r="XBB842" s="14"/>
      <c r="XBC842" s="14"/>
      <c r="XBD842" s="14"/>
      <c r="XBE842" s="14"/>
      <c r="XBF842" s="14"/>
      <c r="XBG842" s="14"/>
      <c r="XBH842" s="14"/>
      <c r="XBI842" s="14"/>
      <c r="XBJ842" s="14"/>
      <c r="XBK842" s="14"/>
      <c r="XBL842" s="14"/>
      <c r="XBM842" s="14"/>
      <c r="XBN842" s="14"/>
      <c r="XBO842" s="14"/>
      <c r="XBP842" s="14"/>
      <c r="XBQ842" s="14"/>
      <c r="XBR842" s="14"/>
      <c r="XBS842" s="14"/>
      <c r="XBT842" s="14"/>
      <c r="XBU842" s="14"/>
      <c r="XBV842" s="14"/>
      <c r="XBW842" s="14"/>
      <c r="XBX842" s="14"/>
      <c r="XBY842" s="14"/>
      <c r="XBZ842" s="14"/>
      <c r="XCA842" s="14"/>
      <c r="XCB842" s="14"/>
      <c r="XCC842" s="14"/>
      <c r="XCD842" s="14"/>
      <c r="XCE842" s="14"/>
      <c r="XCF842" s="14"/>
      <c r="XCG842" s="14"/>
      <c r="XCH842" s="14"/>
      <c r="XCI842" s="14"/>
      <c r="XCJ842" s="14"/>
      <c r="XCK842" s="14"/>
      <c r="XCL842" s="14"/>
      <c r="XCM842" s="14"/>
      <c r="XCN842" s="14"/>
      <c r="XCO842" s="14"/>
      <c r="XCP842" s="14"/>
      <c r="XCQ842" s="14"/>
      <c r="XCR842" s="14"/>
      <c r="XCS842" s="14"/>
      <c r="XCT842" s="14"/>
      <c r="XCU842" s="14"/>
      <c r="XCV842" s="14"/>
      <c r="XCW842" s="14"/>
      <c r="XCX842" s="14"/>
      <c r="XCY842" s="14"/>
      <c r="XCZ842" s="14"/>
      <c r="XDA842" s="14"/>
      <c r="XDB842" s="14"/>
      <c r="XDC842" s="14"/>
      <c r="XDD842" s="14"/>
      <c r="XDE842" s="14"/>
      <c r="XDF842" s="14"/>
      <c r="XDG842" s="14"/>
      <c r="XDH842" s="14"/>
      <c r="XDI842" s="14"/>
      <c r="XDJ842" s="14"/>
      <c r="XDK842" s="14"/>
      <c r="XDL842" s="14"/>
      <c r="XDM842" s="14"/>
      <c r="XDN842" s="14"/>
      <c r="XDO842" s="14"/>
      <c r="XDP842" s="14"/>
      <c r="XDQ842" s="14"/>
      <c r="XDR842" s="14"/>
      <c r="XDS842" s="14"/>
      <c r="XDT842" s="14"/>
      <c r="XDU842" s="14"/>
      <c r="XDV842" s="14"/>
      <c r="XDW842" s="14"/>
      <c r="XDX842" s="14"/>
      <c r="XDY842" s="14"/>
      <c r="XDZ842" s="14"/>
      <c r="XEA842" s="14"/>
      <c r="XEB842" s="14"/>
      <c r="XEC842" s="14"/>
      <c r="XED842" s="14"/>
      <c r="XEE842" s="14"/>
      <c r="XEF842" s="14"/>
      <c r="XEG842" s="14"/>
      <c r="XEH842" s="14"/>
      <c r="XEI842" s="14"/>
      <c r="XEJ842" s="14"/>
      <c r="XEK842" s="14"/>
      <c r="XEL842" s="14"/>
      <c r="XEM842" s="14"/>
      <c r="XEN842" s="14"/>
      <c r="XEO842" s="14"/>
      <c r="XEP842" s="14"/>
      <c r="XEQ842" s="14"/>
      <c r="XER842" s="14"/>
      <c r="XES842" s="14"/>
      <c r="XET842" s="14"/>
      <c r="XEU842" s="14"/>
      <c r="XEV842" s="14"/>
      <c r="XEW842" s="14"/>
      <c r="XEX842" s="14"/>
      <c r="XEY842" s="14"/>
      <c r="XEZ842" s="14"/>
    </row>
    <row r="843" spans="1:16380" ht="22.5" hidden="1" customHeight="1" x14ac:dyDescent="0.25">
      <c r="A843" s="83" t="str">
        <f t="shared" si="221"/>
        <v>790.</v>
      </c>
      <c r="B843" s="26">
        <v>1549</v>
      </c>
      <c r="C843" s="47" t="s">
        <v>347</v>
      </c>
      <c r="D843" s="26">
        <v>1968</v>
      </c>
      <c r="E843" s="83" t="s">
        <v>2957</v>
      </c>
      <c r="F843" s="83" t="s">
        <v>2959</v>
      </c>
      <c r="G843" s="26">
        <v>2</v>
      </c>
      <c r="H843" s="26">
        <v>1</v>
      </c>
      <c r="I843" s="178">
        <v>366</v>
      </c>
      <c r="J843" s="176">
        <v>334.4</v>
      </c>
      <c r="K843" s="178">
        <v>334.4</v>
      </c>
      <c r="L843" s="187">
        <v>11</v>
      </c>
      <c r="M843" s="186">
        <f t="shared" si="224"/>
        <v>3907018</v>
      </c>
      <c r="N843" s="186"/>
      <c r="O843" s="186"/>
      <c r="P843" s="186"/>
      <c r="Q843" s="176">
        <f t="shared" si="225"/>
        <v>3907018</v>
      </c>
      <c r="R843" s="186">
        <v>491576</v>
      </c>
      <c r="S843" s="187"/>
      <c r="T843" s="186"/>
      <c r="U843" s="186">
        <v>454</v>
      </c>
      <c r="V843" s="186">
        <f>U843*7523</f>
        <v>3415442</v>
      </c>
      <c r="W843" s="186"/>
      <c r="X843" s="186"/>
      <c r="Y843" s="186"/>
      <c r="Z843" s="186"/>
      <c r="AA843" s="186"/>
      <c r="AB843" s="186"/>
      <c r="AC843" s="178"/>
      <c r="AD843" s="178"/>
      <c r="AE843" s="186"/>
      <c r="AF843" s="186"/>
      <c r="AG843" s="317">
        <v>2025</v>
      </c>
      <c r="AH843" s="158"/>
      <c r="AI843" s="175"/>
      <c r="AJ843" s="162"/>
      <c r="AK843" s="15">
        <f t="shared" si="207"/>
        <v>790</v>
      </c>
      <c r="AL843" s="15" t="s">
        <v>155</v>
      </c>
      <c r="AM843" s="15" t="str">
        <f t="shared" si="208"/>
        <v>790.</v>
      </c>
      <c r="AN843" s="179"/>
      <c r="AO843" s="22"/>
      <c r="AP843" s="16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4"/>
      <c r="FP843" s="14"/>
      <c r="FQ843" s="14"/>
      <c r="FR843" s="14"/>
      <c r="FS843" s="14"/>
      <c r="FT843" s="14"/>
      <c r="FU843" s="14"/>
      <c r="FV843" s="14"/>
      <c r="FW843" s="14"/>
      <c r="FX843" s="14"/>
      <c r="FY843" s="14"/>
      <c r="FZ843" s="14"/>
      <c r="GA843" s="14"/>
      <c r="GB843" s="14"/>
      <c r="GC843" s="14"/>
      <c r="GD843" s="14"/>
      <c r="GE843" s="14"/>
      <c r="GF843" s="14"/>
      <c r="GG843" s="14"/>
      <c r="GH843" s="14"/>
      <c r="GI843" s="14"/>
      <c r="GJ843" s="14"/>
      <c r="GK843" s="14"/>
      <c r="GL843" s="14"/>
      <c r="GM843" s="14"/>
      <c r="GN843" s="14"/>
      <c r="GO843" s="14"/>
      <c r="GP843" s="14"/>
      <c r="GQ843" s="14"/>
      <c r="GR843" s="14"/>
      <c r="GS843" s="14"/>
      <c r="GT843" s="14"/>
      <c r="GU843" s="14"/>
      <c r="GV843" s="14"/>
      <c r="GW843" s="14"/>
      <c r="GX843" s="14"/>
      <c r="GY843" s="14"/>
      <c r="GZ843" s="14"/>
      <c r="HA843" s="14"/>
      <c r="HB843" s="14"/>
      <c r="HC843" s="14"/>
      <c r="HD843" s="14"/>
      <c r="HE843" s="14"/>
      <c r="HF843" s="14"/>
      <c r="HG843" s="14"/>
      <c r="HH843" s="14"/>
      <c r="HI843" s="14"/>
      <c r="HJ843" s="14"/>
      <c r="HK843" s="14"/>
      <c r="HL843" s="14"/>
      <c r="HM843" s="14"/>
      <c r="HN843" s="14"/>
      <c r="HO843" s="14"/>
      <c r="HP843" s="14"/>
      <c r="HQ843" s="14"/>
      <c r="HR843" s="14"/>
      <c r="HS843" s="14"/>
      <c r="HT843" s="14"/>
      <c r="HU843" s="14"/>
      <c r="HV843" s="14"/>
      <c r="HW843" s="14"/>
      <c r="HX843" s="14"/>
      <c r="HY843" s="14"/>
      <c r="HZ843" s="14"/>
      <c r="IA843" s="14"/>
      <c r="IB843" s="14"/>
      <c r="IC843" s="14"/>
      <c r="ID843" s="14"/>
      <c r="IE843" s="14"/>
      <c r="IF843" s="14"/>
      <c r="IG843" s="14"/>
      <c r="IH843" s="14"/>
      <c r="II843" s="14"/>
      <c r="IJ843" s="14"/>
      <c r="IK843" s="14"/>
      <c r="IL843" s="14"/>
      <c r="IM843" s="14"/>
      <c r="IN843" s="14"/>
      <c r="IO843" s="14"/>
      <c r="IP843" s="14"/>
      <c r="IQ843" s="14"/>
      <c r="IR843" s="14"/>
      <c r="IS843" s="14"/>
      <c r="IT843" s="14"/>
      <c r="IU843" s="14"/>
      <c r="IV843" s="14"/>
      <c r="IW843" s="14"/>
      <c r="IX843" s="14"/>
      <c r="IY843" s="14"/>
      <c r="IZ843" s="14"/>
      <c r="JA843" s="14"/>
      <c r="JB843" s="14"/>
      <c r="JC843" s="14"/>
      <c r="JD843" s="14"/>
      <c r="JE843" s="14"/>
      <c r="JF843" s="14"/>
      <c r="JG843" s="14"/>
      <c r="JH843" s="14"/>
      <c r="JI843" s="14"/>
      <c r="JJ843" s="14"/>
      <c r="JK843" s="14"/>
      <c r="JL843" s="14"/>
      <c r="JM843" s="14"/>
      <c r="JN843" s="14"/>
      <c r="JO843" s="14"/>
      <c r="JP843" s="14"/>
      <c r="JQ843" s="14"/>
      <c r="JR843" s="14"/>
      <c r="JS843" s="14"/>
      <c r="JT843" s="14"/>
      <c r="JU843" s="14"/>
      <c r="JV843" s="14"/>
      <c r="JW843" s="14"/>
      <c r="JX843" s="14"/>
      <c r="JY843" s="14"/>
      <c r="JZ843" s="14"/>
      <c r="KA843" s="14"/>
      <c r="KB843" s="14"/>
      <c r="KC843" s="14"/>
      <c r="KD843" s="14"/>
      <c r="KE843" s="14"/>
      <c r="KF843" s="14"/>
      <c r="KG843" s="14"/>
      <c r="KH843" s="14"/>
      <c r="KI843" s="14"/>
      <c r="KJ843" s="14"/>
      <c r="KK843" s="14"/>
      <c r="KL843" s="14"/>
      <c r="KM843" s="14"/>
      <c r="KN843" s="14"/>
      <c r="KO843" s="14"/>
      <c r="KP843" s="14"/>
      <c r="KQ843" s="14"/>
      <c r="KR843" s="14"/>
      <c r="KS843" s="14"/>
      <c r="KT843" s="14"/>
      <c r="KU843" s="14"/>
      <c r="KV843" s="14"/>
      <c r="KW843" s="14"/>
      <c r="KX843" s="14"/>
      <c r="KY843" s="14"/>
      <c r="KZ843" s="14"/>
      <c r="LA843" s="14"/>
      <c r="LB843" s="14"/>
      <c r="LC843" s="14"/>
      <c r="LD843" s="14"/>
      <c r="LE843" s="14"/>
      <c r="LF843" s="14"/>
      <c r="LG843" s="14"/>
      <c r="LH843" s="14"/>
      <c r="LI843" s="14"/>
      <c r="LJ843" s="14"/>
      <c r="LK843" s="14"/>
      <c r="LL843" s="14"/>
      <c r="LM843" s="14"/>
      <c r="LN843" s="14"/>
      <c r="LO843" s="14"/>
      <c r="LP843" s="14"/>
      <c r="LQ843" s="14"/>
      <c r="LR843" s="14"/>
      <c r="LS843" s="14"/>
      <c r="LT843" s="14"/>
      <c r="LU843" s="14"/>
      <c r="LV843" s="14"/>
      <c r="LW843" s="14"/>
      <c r="LX843" s="14"/>
      <c r="LY843" s="14"/>
      <c r="LZ843" s="14"/>
      <c r="MA843" s="14"/>
      <c r="MB843" s="14"/>
      <c r="MC843" s="14"/>
      <c r="MD843" s="14"/>
      <c r="ME843" s="14"/>
      <c r="MF843" s="14"/>
      <c r="MG843" s="14"/>
      <c r="MH843" s="14"/>
      <c r="MI843" s="14"/>
      <c r="MJ843" s="14"/>
      <c r="MK843" s="14"/>
      <c r="ML843" s="14"/>
      <c r="MM843" s="14"/>
      <c r="MN843" s="14"/>
      <c r="MO843" s="14"/>
      <c r="MP843" s="14"/>
      <c r="MQ843" s="14"/>
      <c r="MR843" s="14"/>
      <c r="MS843" s="14"/>
      <c r="MT843" s="14"/>
      <c r="MU843" s="14"/>
      <c r="MV843" s="14"/>
      <c r="MW843" s="14"/>
      <c r="MX843" s="14"/>
      <c r="MY843" s="14"/>
      <c r="MZ843" s="14"/>
      <c r="NA843" s="14"/>
      <c r="NB843" s="14"/>
      <c r="NC843" s="14"/>
      <c r="ND843" s="14"/>
      <c r="NE843" s="14"/>
      <c r="NF843" s="14"/>
      <c r="NG843" s="14"/>
      <c r="NH843" s="14"/>
      <c r="NI843" s="14"/>
      <c r="NJ843" s="14"/>
      <c r="NK843" s="14"/>
      <c r="NL843" s="14"/>
      <c r="NM843" s="14"/>
      <c r="NN843" s="14"/>
      <c r="NO843" s="14"/>
      <c r="NP843" s="14"/>
      <c r="NQ843" s="14"/>
      <c r="NR843" s="14"/>
      <c r="NS843" s="14"/>
      <c r="NT843" s="14"/>
      <c r="NU843" s="14"/>
      <c r="NV843" s="14"/>
      <c r="NW843" s="14"/>
      <c r="NX843" s="14"/>
      <c r="NY843" s="14"/>
      <c r="NZ843" s="14"/>
      <c r="OA843" s="14"/>
      <c r="OB843" s="14"/>
      <c r="OC843" s="14"/>
      <c r="OD843" s="14"/>
      <c r="OE843" s="14"/>
      <c r="OF843" s="14"/>
      <c r="OG843" s="14"/>
      <c r="OH843" s="14"/>
      <c r="OI843" s="14"/>
      <c r="OJ843" s="14"/>
      <c r="OK843" s="14"/>
      <c r="OL843" s="14"/>
      <c r="OM843" s="14"/>
      <c r="ON843" s="14"/>
      <c r="OO843" s="14"/>
      <c r="OP843" s="14"/>
      <c r="OQ843" s="14"/>
      <c r="OR843" s="14"/>
      <c r="OS843" s="14"/>
      <c r="OT843" s="14"/>
      <c r="OU843" s="14"/>
      <c r="OV843" s="14"/>
      <c r="OW843" s="14"/>
      <c r="OX843" s="14"/>
      <c r="OY843" s="14"/>
      <c r="OZ843" s="14"/>
      <c r="PA843" s="14"/>
      <c r="PB843" s="14"/>
      <c r="PC843" s="14"/>
      <c r="PD843" s="14"/>
      <c r="PE843" s="14"/>
      <c r="PF843" s="14"/>
      <c r="PG843" s="14"/>
      <c r="PH843" s="14"/>
      <c r="PI843" s="14"/>
      <c r="PJ843" s="14"/>
      <c r="PK843" s="14"/>
      <c r="PL843" s="14"/>
      <c r="PM843" s="14"/>
      <c r="PN843" s="14"/>
      <c r="PO843" s="14"/>
      <c r="PP843" s="14"/>
      <c r="PQ843" s="14"/>
      <c r="PR843" s="14"/>
      <c r="PS843" s="14"/>
      <c r="PT843" s="14"/>
      <c r="PU843" s="14"/>
      <c r="PV843" s="14"/>
      <c r="PW843" s="14"/>
      <c r="PX843" s="14"/>
      <c r="PY843" s="14"/>
      <c r="PZ843" s="14"/>
      <c r="QA843" s="14"/>
      <c r="QB843" s="14"/>
      <c r="QC843" s="14"/>
      <c r="QD843" s="14"/>
      <c r="QE843" s="14"/>
      <c r="QF843" s="14"/>
      <c r="QG843" s="14"/>
      <c r="QH843" s="14"/>
      <c r="QI843" s="14"/>
      <c r="QJ843" s="14"/>
      <c r="QK843" s="14"/>
      <c r="QL843" s="14"/>
      <c r="QM843" s="14"/>
      <c r="QN843" s="14"/>
      <c r="QO843" s="14"/>
      <c r="QP843" s="14"/>
      <c r="QQ843" s="14"/>
      <c r="QR843" s="14"/>
      <c r="QS843" s="14"/>
      <c r="QT843" s="14"/>
      <c r="QU843" s="14"/>
      <c r="QV843" s="14"/>
      <c r="QW843" s="14"/>
      <c r="QX843" s="14"/>
      <c r="QY843" s="14"/>
      <c r="QZ843" s="14"/>
      <c r="RA843" s="14"/>
      <c r="RB843" s="14"/>
      <c r="RC843" s="14"/>
      <c r="RD843" s="14"/>
      <c r="RE843" s="14"/>
      <c r="RF843" s="14"/>
      <c r="RG843" s="14"/>
      <c r="RH843" s="14"/>
      <c r="RI843" s="14"/>
      <c r="RJ843" s="14"/>
      <c r="RK843" s="14"/>
      <c r="RL843" s="14"/>
      <c r="RM843" s="14"/>
      <c r="RN843" s="14"/>
      <c r="RO843" s="14"/>
      <c r="RP843" s="14"/>
      <c r="RQ843" s="14"/>
      <c r="RR843" s="14"/>
      <c r="RS843" s="14"/>
      <c r="RT843" s="14"/>
      <c r="RU843" s="14"/>
      <c r="RV843" s="14"/>
      <c r="RW843" s="14"/>
      <c r="RX843" s="14"/>
      <c r="RY843" s="14"/>
      <c r="RZ843" s="14"/>
      <c r="SA843" s="14"/>
      <c r="SB843" s="14"/>
      <c r="SC843" s="14"/>
      <c r="SD843" s="14"/>
      <c r="SE843" s="14"/>
      <c r="SF843" s="14"/>
      <c r="SG843" s="14"/>
      <c r="SH843" s="14"/>
      <c r="SI843" s="14"/>
      <c r="SJ843" s="14"/>
      <c r="SK843" s="14"/>
      <c r="SL843" s="14"/>
      <c r="SM843" s="14"/>
      <c r="SN843" s="14"/>
      <c r="SO843" s="14"/>
      <c r="SP843" s="14"/>
      <c r="SQ843" s="14"/>
      <c r="SR843" s="14"/>
      <c r="SS843" s="14"/>
      <c r="ST843" s="14"/>
      <c r="SU843" s="14"/>
      <c r="SV843" s="14"/>
      <c r="SW843" s="14"/>
      <c r="SX843" s="14"/>
      <c r="SY843" s="14"/>
      <c r="SZ843" s="14"/>
      <c r="TA843" s="14"/>
      <c r="TB843" s="14"/>
      <c r="TC843" s="14"/>
      <c r="TD843" s="14"/>
      <c r="TE843" s="14"/>
      <c r="TF843" s="14"/>
      <c r="TG843" s="14"/>
      <c r="TH843" s="14"/>
      <c r="TI843" s="14"/>
      <c r="TJ843" s="14"/>
      <c r="TK843" s="14"/>
      <c r="TL843" s="14"/>
      <c r="TM843" s="14"/>
      <c r="TN843" s="14"/>
      <c r="TO843" s="14"/>
      <c r="TP843" s="14"/>
      <c r="TQ843" s="14"/>
      <c r="TR843" s="14"/>
      <c r="TS843" s="14"/>
      <c r="TT843" s="14"/>
      <c r="TU843" s="14"/>
      <c r="TV843" s="14"/>
      <c r="TW843" s="14"/>
      <c r="TX843" s="14"/>
      <c r="TY843" s="14"/>
      <c r="TZ843" s="14"/>
      <c r="UA843" s="14"/>
      <c r="UB843" s="14"/>
      <c r="UC843" s="14"/>
      <c r="UD843" s="14"/>
      <c r="UE843" s="14"/>
      <c r="UF843" s="14"/>
      <c r="UG843" s="14"/>
      <c r="UH843" s="14"/>
      <c r="UI843" s="14"/>
      <c r="UJ843" s="14"/>
      <c r="UK843" s="14"/>
      <c r="UL843" s="14"/>
      <c r="UM843" s="14"/>
      <c r="UN843" s="14"/>
      <c r="UO843" s="14"/>
      <c r="UP843" s="14"/>
      <c r="UQ843" s="14"/>
      <c r="UR843" s="14"/>
      <c r="US843" s="14"/>
      <c r="UT843" s="14"/>
      <c r="UU843" s="14"/>
      <c r="UV843" s="14"/>
      <c r="UW843" s="14"/>
      <c r="UX843" s="14"/>
      <c r="UY843" s="14"/>
      <c r="UZ843" s="14"/>
      <c r="VA843" s="14"/>
      <c r="VB843" s="14"/>
      <c r="VC843" s="14"/>
      <c r="VD843" s="14"/>
      <c r="VE843" s="14"/>
      <c r="VF843" s="14"/>
      <c r="VG843" s="14"/>
      <c r="VH843" s="14"/>
      <c r="VI843" s="14"/>
      <c r="VJ843" s="14"/>
      <c r="VK843" s="14"/>
      <c r="VL843" s="14"/>
      <c r="VM843" s="14"/>
      <c r="VN843" s="14"/>
      <c r="VO843" s="14"/>
      <c r="VP843" s="14"/>
      <c r="VQ843" s="14"/>
      <c r="VR843" s="14"/>
      <c r="VS843" s="14"/>
      <c r="VT843" s="14"/>
      <c r="VU843" s="14"/>
      <c r="VV843" s="14"/>
      <c r="VW843" s="14"/>
      <c r="VX843" s="14"/>
      <c r="VY843" s="14"/>
      <c r="VZ843" s="14"/>
      <c r="WA843" s="14"/>
      <c r="WB843" s="14"/>
      <c r="WC843" s="14"/>
      <c r="WD843" s="14"/>
      <c r="WE843" s="14"/>
      <c r="WF843" s="14"/>
      <c r="WG843" s="14"/>
      <c r="WH843" s="14"/>
      <c r="WI843" s="14"/>
      <c r="WJ843" s="14"/>
      <c r="WK843" s="14"/>
      <c r="WL843" s="14"/>
      <c r="WM843" s="14"/>
      <c r="WN843" s="14"/>
      <c r="WO843" s="14"/>
      <c r="WP843" s="14"/>
      <c r="WQ843" s="14"/>
      <c r="WR843" s="14"/>
      <c r="WS843" s="14"/>
      <c r="WT843" s="14"/>
      <c r="WU843" s="14"/>
      <c r="WV843" s="14"/>
      <c r="WW843" s="14"/>
      <c r="WX843" s="14"/>
      <c r="WY843" s="14"/>
      <c r="WZ843" s="14"/>
      <c r="XA843" s="14"/>
      <c r="XB843" s="14"/>
      <c r="XC843" s="14"/>
      <c r="XD843" s="14"/>
      <c r="XE843" s="14"/>
      <c r="XF843" s="14"/>
      <c r="XG843" s="14"/>
      <c r="XH843" s="14"/>
      <c r="XI843" s="14"/>
      <c r="XJ843" s="14"/>
      <c r="XK843" s="14"/>
      <c r="XL843" s="14"/>
      <c r="XM843" s="14"/>
      <c r="XN843" s="14"/>
      <c r="XO843" s="14"/>
      <c r="XP843" s="14"/>
      <c r="XQ843" s="14"/>
      <c r="XR843" s="14"/>
      <c r="XS843" s="14"/>
      <c r="XT843" s="14"/>
      <c r="XU843" s="14"/>
      <c r="XV843" s="14"/>
      <c r="XW843" s="14"/>
      <c r="XX843" s="14"/>
      <c r="XY843" s="14"/>
      <c r="XZ843" s="14"/>
      <c r="YA843" s="14"/>
      <c r="YB843" s="14"/>
      <c r="YC843" s="14"/>
      <c r="YD843" s="14"/>
      <c r="YE843" s="14"/>
      <c r="YF843" s="14"/>
      <c r="YG843" s="14"/>
      <c r="YH843" s="14"/>
      <c r="YI843" s="14"/>
      <c r="YJ843" s="14"/>
      <c r="YK843" s="14"/>
      <c r="YL843" s="14"/>
      <c r="YM843" s="14"/>
      <c r="YN843" s="14"/>
      <c r="YO843" s="14"/>
      <c r="YP843" s="14"/>
      <c r="YQ843" s="14"/>
      <c r="YR843" s="14"/>
      <c r="YS843" s="14"/>
      <c r="YT843" s="14"/>
      <c r="YU843" s="14"/>
      <c r="YV843" s="14"/>
      <c r="YW843" s="14"/>
      <c r="YX843" s="14"/>
      <c r="YY843" s="14"/>
      <c r="YZ843" s="14"/>
      <c r="ZA843" s="14"/>
      <c r="ZB843" s="14"/>
      <c r="ZC843" s="14"/>
      <c r="ZD843" s="14"/>
      <c r="ZE843" s="14"/>
      <c r="ZF843" s="14"/>
      <c r="ZG843" s="14"/>
      <c r="ZH843" s="14"/>
      <c r="ZI843" s="14"/>
      <c r="ZJ843" s="14"/>
      <c r="ZK843" s="14"/>
      <c r="ZL843" s="14"/>
      <c r="ZM843" s="14"/>
      <c r="ZN843" s="14"/>
      <c r="ZO843" s="14"/>
      <c r="ZP843" s="14"/>
      <c r="ZQ843" s="14"/>
      <c r="ZR843" s="14"/>
      <c r="ZS843" s="14"/>
      <c r="ZT843" s="14"/>
      <c r="ZU843" s="14"/>
      <c r="ZV843" s="14"/>
      <c r="ZW843" s="14"/>
      <c r="ZX843" s="14"/>
      <c r="ZY843" s="14"/>
      <c r="ZZ843" s="14"/>
      <c r="AAA843" s="14"/>
      <c r="AAB843" s="14"/>
      <c r="AAC843" s="14"/>
      <c r="AAD843" s="14"/>
      <c r="AAE843" s="14"/>
      <c r="AAF843" s="14"/>
      <c r="AAG843" s="14"/>
      <c r="AAH843" s="14"/>
      <c r="AAI843" s="14"/>
      <c r="AAJ843" s="14"/>
      <c r="AAK843" s="14"/>
      <c r="AAL843" s="14"/>
      <c r="AAM843" s="14"/>
      <c r="AAN843" s="14"/>
      <c r="AAO843" s="14"/>
      <c r="AAP843" s="14"/>
      <c r="AAQ843" s="14"/>
      <c r="AAR843" s="14"/>
      <c r="AAS843" s="14"/>
      <c r="AAT843" s="14"/>
      <c r="AAU843" s="14"/>
      <c r="AAV843" s="14"/>
      <c r="AAW843" s="14"/>
      <c r="AAX843" s="14"/>
      <c r="AAY843" s="14"/>
      <c r="AAZ843" s="14"/>
      <c r="ABA843" s="14"/>
      <c r="ABB843" s="14"/>
      <c r="ABC843" s="14"/>
      <c r="ABD843" s="14"/>
      <c r="ABE843" s="14"/>
      <c r="ABF843" s="14"/>
      <c r="ABG843" s="14"/>
      <c r="ABH843" s="14"/>
      <c r="ABI843" s="14"/>
      <c r="ABJ843" s="14"/>
      <c r="ABK843" s="14"/>
      <c r="ABL843" s="14"/>
      <c r="ABM843" s="14"/>
      <c r="ABN843" s="14"/>
      <c r="ABO843" s="14"/>
      <c r="ABP843" s="14"/>
      <c r="ABQ843" s="14"/>
      <c r="ABR843" s="14"/>
      <c r="ABS843" s="14"/>
      <c r="ABT843" s="14"/>
      <c r="ABU843" s="14"/>
      <c r="ABV843" s="14"/>
      <c r="ABW843" s="14"/>
      <c r="ABX843" s="14"/>
      <c r="ABY843" s="14"/>
      <c r="ABZ843" s="14"/>
      <c r="ACA843" s="14"/>
      <c r="ACB843" s="14"/>
      <c r="ACC843" s="14"/>
      <c r="ACD843" s="14"/>
      <c r="ACE843" s="14"/>
      <c r="ACF843" s="14"/>
      <c r="ACG843" s="14"/>
      <c r="ACH843" s="14"/>
      <c r="ACI843" s="14"/>
      <c r="ACJ843" s="14"/>
      <c r="ACK843" s="14"/>
      <c r="ACL843" s="14"/>
      <c r="ACM843" s="14"/>
      <c r="ACN843" s="14"/>
      <c r="ACO843" s="14"/>
      <c r="ACP843" s="14"/>
      <c r="ACQ843" s="14"/>
      <c r="ACR843" s="14"/>
      <c r="ACS843" s="14"/>
      <c r="ACT843" s="14"/>
      <c r="ACU843" s="14"/>
      <c r="ACV843" s="14"/>
      <c r="ACW843" s="14"/>
      <c r="ACX843" s="14"/>
      <c r="ACY843" s="14"/>
      <c r="ACZ843" s="14"/>
      <c r="ADA843" s="14"/>
      <c r="ADB843" s="14"/>
      <c r="ADC843" s="14"/>
      <c r="ADD843" s="14"/>
      <c r="ADE843" s="14"/>
      <c r="ADF843" s="14"/>
      <c r="ADG843" s="14"/>
      <c r="ADH843" s="14"/>
      <c r="ADI843" s="14"/>
      <c r="ADJ843" s="14"/>
      <c r="ADK843" s="14"/>
      <c r="ADL843" s="14"/>
      <c r="ADM843" s="14"/>
      <c r="ADN843" s="14"/>
      <c r="ADO843" s="14"/>
      <c r="ADP843" s="14"/>
      <c r="ADQ843" s="14"/>
      <c r="ADR843" s="14"/>
      <c r="ADS843" s="14"/>
      <c r="ADT843" s="14"/>
      <c r="ADU843" s="14"/>
      <c r="ADV843" s="14"/>
      <c r="ADW843" s="14"/>
      <c r="ADX843" s="14"/>
      <c r="ADY843" s="14"/>
      <c r="ADZ843" s="14"/>
      <c r="AEA843" s="14"/>
      <c r="AEB843" s="14"/>
      <c r="AEC843" s="14"/>
      <c r="AED843" s="14"/>
      <c r="AEE843" s="14"/>
      <c r="AEF843" s="14"/>
      <c r="AEG843" s="14"/>
      <c r="AEH843" s="14"/>
      <c r="AEI843" s="14"/>
      <c r="AEJ843" s="14"/>
      <c r="AEK843" s="14"/>
      <c r="AEL843" s="14"/>
      <c r="AEM843" s="14"/>
      <c r="AEN843" s="14"/>
      <c r="AEO843" s="14"/>
      <c r="AEP843" s="14"/>
      <c r="AEQ843" s="14"/>
      <c r="AER843" s="14"/>
      <c r="AES843" s="14"/>
      <c r="AET843" s="14"/>
      <c r="AEU843" s="14"/>
      <c r="AEV843" s="14"/>
      <c r="AEW843" s="14"/>
      <c r="AEX843" s="14"/>
      <c r="AEY843" s="14"/>
      <c r="AEZ843" s="14"/>
      <c r="AFA843" s="14"/>
      <c r="AFB843" s="14"/>
      <c r="AFC843" s="14"/>
      <c r="AFD843" s="14"/>
      <c r="AFE843" s="14"/>
      <c r="AFF843" s="14"/>
      <c r="AFG843" s="14"/>
      <c r="AFH843" s="14"/>
      <c r="AFI843" s="14"/>
      <c r="AFJ843" s="14"/>
      <c r="AFK843" s="14"/>
      <c r="AFL843" s="14"/>
      <c r="AFM843" s="14"/>
      <c r="AFN843" s="14"/>
      <c r="AFO843" s="14"/>
      <c r="AFP843" s="14"/>
      <c r="AFQ843" s="14"/>
      <c r="AFR843" s="14"/>
      <c r="AFS843" s="14"/>
      <c r="AFT843" s="14"/>
      <c r="AFU843" s="14"/>
      <c r="AFV843" s="14"/>
      <c r="AFW843" s="14"/>
      <c r="AFX843" s="14"/>
      <c r="AFY843" s="14"/>
      <c r="AFZ843" s="14"/>
      <c r="AGA843" s="14"/>
      <c r="AGB843" s="14"/>
      <c r="AGC843" s="14"/>
      <c r="AGD843" s="14"/>
      <c r="AGE843" s="14"/>
      <c r="AGF843" s="14"/>
      <c r="AGG843" s="14"/>
      <c r="AGH843" s="14"/>
      <c r="AGI843" s="14"/>
      <c r="AGJ843" s="14"/>
      <c r="AGK843" s="14"/>
      <c r="AGL843" s="14"/>
      <c r="AGM843" s="14"/>
      <c r="AGN843" s="14"/>
      <c r="AGO843" s="14"/>
      <c r="AGP843" s="14"/>
      <c r="AGQ843" s="14"/>
      <c r="AGR843" s="14"/>
      <c r="AGS843" s="14"/>
      <c r="AGT843" s="14"/>
      <c r="AGU843" s="14"/>
      <c r="AGV843" s="14"/>
      <c r="AGW843" s="14"/>
      <c r="AGX843" s="14"/>
      <c r="AGY843" s="14"/>
      <c r="AGZ843" s="14"/>
      <c r="AHA843" s="14"/>
      <c r="AHB843" s="14"/>
      <c r="AHC843" s="14"/>
      <c r="AHD843" s="14"/>
      <c r="AHE843" s="14"/>
      <c r="AHF843" s="14"/>
      <c r="AHG843" s="14"/>
      <c r="AHH843" s="14"/>
      <c r="AHI843" s="14"/>
      <c r="AHJ843" s="14"/>
      <c r="AHK843" s="14"/>
      <c r="AHL843" s="14"/>
      <c r="AHM843" s="14"/>
      <c r="AHN843" s="14"/>
      <c r="AHO843" s="14"/>
      <c r="AHP843" s="14"/>
      <c r="AHQ843" s="14"/>
      <c r="AHR843" s="14"/>
      <c r="AHS843" s="14"/>
      <c r="AHT843" s="14"/>
      <c r="AHU843" s="14"/>
      <c r="AHV843" s="14"/>
      <c r="AHW843" s="14"/>
      <c r="AHX843" s="14"/>
      <c r="AHY843" s="14"/>
      <c r="AHZ843" s="14"/>
      <c r="AIA843" s="14"/>
      <c r="AIB843" s="14"/>
      <c r="AIC843" s="14"/>
      <c r="AID843" s="14"/>
      <c r="AIE843" s="14"/>
      <c r="AIF843" s="14"/>
      <c r="AIG843" s="14"/>
      <c r="AIH843" s="14"/>
      <c r="AII843" s="14"/>
      <c r="AIJ843" s="14"/>
      <c r="AIK843" s="14"/>
      <c r="AIL843" s="14"/>
      <c r="AIM843" s="14"/>
      <c r="AIN843" s="14"/>
      <c r="AIO843" s="14"/>
      <c r="AIP843" s="14"/>
      <c r="AIQ843" s="14"/>
      <c r="AIR843" s="14"/>
      <c r="AIS843" s="14"/>
      <c r="AIT843" s="14"/>
      <c r="AIU843" s="14"/>
      <c r="AIV843" s="14"/>
      <c r="AIW843" s="14"/>
      <c r="AIX843" s="14"/>
      <c r="AIY843" s="14"/>
      <c r="AIZ843" s="14"/>
      <c r="AJA843" s="14"/>
      <c r="AJB843" s="14"/>
      <c r="AJC843" s="14"/>
      <c r="AJD843" s="14"/>
      <c r="AJE843" s="14"/>
      <c r="AJF843" s="14"/>
      <c r="AJG843" s="14"/>
      <c r="AJH843" s="14"/>
      <c r="AJI843" s="14"/>
      <c r="AJJ843" s="14"/>
      <c r="AJK843" s="14"/>
      <c r="AJL843" s="14"/>
      <c r="AJM843" s="14"/>
      <c r="AJN843" s="14"/>
      <c r="AJO843" s="14"/>
      <c r="AJP843" s="14"/>
      <c r="AJQ843" s="14"/>
      <c r="AJR843" s="14"/>
      <c r="AJS843" s="14"/>
      <c r="AJT843" s="14"/>
      <c r="AJU843" s="14"/>
      <c r="AJV843" s="14"/>
      <c r="AJW843" s="14"/>
      <c r="AJX843" s="14"/>
      <c r="AJY843" s="14"/>
      <c r="AJZ843" s="14"/>
      <c r="AKA843" s="14"/>
      <c r="AKB843" s="14"/>
      <c r="AKC843" s="14"/>
      <c r="AKD843" s="14"/>
      <c r="AKE843" s="14"/>
      <c r="AKF843" s="14"/>
      <c r="AKG843" s="14"/>
      <c r="AKH843" s="14"/>
      <c r="AKI843" s="14"/>
      <c r="AKJ843" s="14"/>
      <c r="AKK843" s="14"/>
      <c r="AKL843" s="14"/>
      <c r="AKM843" s="14"/>
      <c r="AKN843" s="14"/>
      <c r="AKO843" s="14"/>
      <c r="AKP843" s="14"/>
      <c r="AKQ843" s="14"/>
      <c r="AKR843" s="14"/>
      <c r="AKS843" s="14"/>
      <c r="AKT843" s="14"/>
      <c r="AKU843" s="14"/>
      <c r="AKV843" s="14"/>
      <c r="AKW843" s="14"/>
      <c r="AKX843" s="14"/>
      <c r="AKY843" s="14"/>
      <c r="AKZ843" s="14"/>
      <c r="ALA843" s="14"/>
      <c r="ALB843" s="14"/>
      <c r="ALC843" s="14"/>
      <c r="ALD843" s="14"/>
      <c r="ALE843" s="14"/>
      <c r="ALF843" s="14"/>
      <c r="ALG843" s="14"/>
      <c r="ALH843" s="14"/>
      <c r="ALI843" s="14"/>
      <c r="ALJ843" s="14"/>
      <c r="ALK843" s="14"/>
      <c r="ALL843" s="14"/>
      <c r="ALM843" s="14"/>
      <c r="ALN843" s="14"/>
      <c r="ALO843" s="14"/>
      <c r="ALP843" s="14"/>
      <c r="ALQ843" s="14"/>
      <c r="ALR843" s="14"/>
      <c r="ALS843" s="14"/>
      <c r="ALT843" s="14"/>
      <c r="ALU843" s="14"/>
      <c r="ALV843" s="14"/>
      <c r="ALW843" s="14"/>
      <c r="ALX843" s="14"/>
      <c r="ALY843" s="14"/>
      <c r="ALZ843" s="14"/>
      <c r="AMA843" s="14"/>
      <c r="AMB843" s="14"/>
      <c r="AMC843" s="14"/>
      <c r="AMD843" s="14"/>
      <c r="AME843" s="14"/>
      <c r="AMF843" s="14"/>
      <c r="AMG843" s="14"/>
      <c r="AMH843" s="14"/>
      <c r="AMI843" s="14"/>
      <c r="AMJ843" s="14"/>
      <c r="AMK843" s="14"/>
      <c r="AML843" s="14"/>
      <c r="AMM843" s="14"/>
      <c r="AMN843" s="14"/>
      <c r="AMO843" s="14"/>
      <c r="AMP843" s="14"/>
      <c r="AMQ843" s="14"/>
      <c r="AMR843" s="14"/>
      <c r="AMS843" s="14"/>
      <c r="AMT843" s="14"/>
      <c r="AMU843" s="14"/>
      <c r="AMV843" s="14"/>
      <c r="AMW843" s="14"/>
      <c r="AMX843" s="14"/>
      <c r="AMY843" s="14"/>
      <c r="AMZ843" s="14"/>
      <c r="ANA843" s="14"/>
      <c r="ANB843" s="14"/>
      <c r="ANC843" s="14"/>
      <c r="AND843" s="14"/>
      <c r="ANE843" s="14"/>
      <c r="ANF843" s="14"/>
      <c r="ANG843" s="14"/>
      <c r="ANH843" s="14"/>
      <c r="ANI843" s="14"/>
      <c r="ANJ843" s="14"/>
      <c r="ANK843" s="14"/>
      <c r="ANL843" s="14"/>
      <c r="ANM843" s="14"/>
      <c r="ANN843" s="14"/>
      <c r="ANO843" s="14"/>
      <c r="ANP843" s="14"/>
      <c r="ANQ843" s="14"/>
      <c r="ANR843" s="14"/>
      <c r="ANS843" s="14"/>
      <c r="ANT843" s="14"/>
      <c r="ANU843" s="14"/>
      <c r="ANV843" s="14"/>
      <c r="ANW843" s="14"/>
      <c r="ANX843" s="14"/>
      <c r="ANY843" s="14"/>
      <c r="ANZ843" s="14"/>
      <c r="AOA843" s="14"/>
      <c r="AOB843" s="14"/>
      <c r="AOC843" s="14"/>
      <c r="AOD843" s="14"/>
      <c r="AOE843" s="14"/>
      <c r="AOF843" s="14"/>
      <c r="AOG843" s="14"/>
      <c r="AOH843" s="14"/>
      <c r="AOI843" s="14"/>
      <c r="AOJ843" s="14"/>
      <c r="AOK843" s="14"/>
      <c r="AOL843" s="14"/>
      <c r="AOM843" s="14"/>
      <c r="AON843" s="14"/>
      <c r="AOO843" s="14"/>
      <c r="AOP843" s="14"/>
      <c r="AOQ843" s="14"/>
      <c r="AOR843" s="14"/>
      <c r="AOS843" s="14"/>
      <c r="AOT843" s="14"/>
      <c r="AOU843" s="14"/>
      <c r="AOV843" s="14"/>
      <c r="AOW843" s="14"/>
      <c r="AOX843" s="14"/>
      <c r="AOY843" s="14"/>
      <c r="AOZ843" s="14"/>
      <c r="APA843" s="14"/>
      <c r="APB843" s="14"/>
      <c r="APC843" s="14"/>
      <c r="APD843" s="14"/>
      <c r="APE843" s="14"/>
      <c r="APF843" s="14"/>
      <c r="APG843" s="14"/>
      <c r="APH843" s="14"/>
      <c r="API843" s="14"/>
      <c r="APJ843" s="14"/>
      <c r="APK843" s="14"/>
      <c r="APL843" s="14"/>
      <c r="APM843" s="14"/>
      <c r="APN843" s="14"/>
      <c r="APO843" s="14"/>
      <c r="APP843" s="14"/>
      <c r="APQ843" s="14"/>
      <c r="APR843" s="14"/>
      <c r="APS843" s="14"/>
      <c r="APT843" s="14"/>
      <c r="APU843" s="14"/>
      <c r="APV843" s="14"/>
      <c r="APW843" s="14"/>
      <c r="APX843" s="14"/>
      <c r="APY843" s="14"/>
      <c r="APZ843" s="14"/>
      <c r="AQA843" s="14"/>
      <c r="AQB843" s="14"/>
      <c r="AQC843" s="14"/>
      <c r="AQD843" s="14"/>
      <c r="AQE843" s="14"/>
      <c r="AQF843" s="14"/>
      <c r="AQG843" s="14"/>
      <c r="AQH843" s="14"/>
      <c r="AQI843" s="14"/>
      <c r="AQJ843" s="14"/>
      <c r="AQK843" s="14"/>
      <c r="AQL843" s="14"/>
      <c r="AQM843" s="14"/>
      <c r="AQN843" s="14"/>
      <c r="AQO843" s="14"/>
      <c r="AQP843" s="14"/>
      <c r="AQQ843" s="14"/>
      <c r="AQR843" s="14"/>
      <c r="AQS843" s="14"/>
      <c r="AQT843" s="14"/>
      <c r="AQU843" s="14"/>
      <c r="AQV843" s="14"/>
      <c r="AQW843" s="14"/>
      <c r="AQX843" s="14"/>
      <c r="AQY843" s="14"/>
      <c r="AQZ843" s="14"/>
      <c r="ARA843" s="14"/>
      <c r="ARB843" s="14"/>
      <c r="ARC843" s="14"/>
      <c r="ARD843" s="14"/>
      <c r="ARE843" s="14"/>
      <c r="ARF843" s="14"/>
      <c r="ARG843" s="14"/>
      <c r="ARH843" s="14"/>
      <c r="ARI843" s="14"/>
      <c r="ARJ843" s="14"/>
      <c r="ARK843" s="14"/>
      <c r="ARL843" s="14"/>
      <c r="ARM843" s="14"/>
      <c r="ARN843" s="14"/>
      <c r="ARO843" s="14"/>
      <c r="ARP843" s="14"/>
      <c r="ARQ843" s="14"/>
      <c r="ARR843" s="14"/>
      <c r="ARS843" s="14"/>
      <c r="ART843" s="14"/>
      <c r="ARU843" s="14"/>
      <c r="ARV843" s="14"/>
      <c r="ARW843" s="14"/>
      <c r="ARX843" s="14"/>
      <c r="ARY843" s="14"/>
      <c r="ARZ843" s="14"/>
      <c r="ASA843" s="14"/>
      <c r="ASB843" s="14"/>
      <c r="ASC843" s="14"/>
      <c r="ASD843" s="14"/>
      <c r="ASE843" s="14"/>
      <c r="ASF843" s="14"/>
      <c r="ASG843" s="14"/>
      <c r="ASH843" s="14"/>
      <c r="ASI843" s="14"/>
      <c r="ASJ843" s="14"/>
      <c r="ASK843" s="14"/>
      <c r="ASL843" s="14"/>
      <c r="ASM843" s="14"/>
      <c r="ASN843" s="14"/>
      <c r="ASO843" s="14"/>
      <c r="ASP843" s="14"/>
      <c r="ASQ843" s="14"/>
      <c r="ASR843" s="14"/>
      <c r="ASS843" s="14"/>
      <c r="AST843" s="14"/>
      <c r="ASU843" s="14"/>
      <c r="ASV843" s="14"/>
      <c r="ASW843" s="14"/>
      <c r="ASX843" s="14"/>
      <c r="ASY843" s="14"/>
      <c r="ASZ843" s="14"/>
      <c r="ATA843" s="14"/>
      <c r="ATB843" s="14"/>
      <c r="ATC843" s="14"/>
      <c r="ATD843" s="14"/>
      <c r="ATE843" s="14"/>
      <c r="ATF843" s="14"/>
      <c r="ATG843" s="14"/>
      <c r="ATH843" s="14"/>
      <c r="ATI843" s="14"/>
      <c r="ATJ843" s="14"/>
      <c r="ATK843" s="14"/>
      <c r="ATL843" s="14"/>
      <c r="ATM843" s="14"/>
      <c r="ATN843" s="14"/>
      <c r="ATO843" s="14"/>
      <c r="ATP843" s="14"/>
      <c r="ATQ843" s="14"/>
      <c r="ATR843" s="14"/>
      <c r="ATS843" s="14"/>
      <c r="ATT843" s="14"/>
      <c r="ATU843" s="14"/>
      <c r="ATV843" s="14"/>
      <c r="ATW843" s="14"/>
      <c r="ATX843" s="14"/>
      <c r="ATY843" s="14"/>
      <c r="ATZ843" s="14"/>
      <c r="AUA843" s="14"/>
      <c r="AUB843" s="14"/>
      <c r="AUC843" s="14"/>
      <c r="AUD843" s="14"/>
      <c r="AUE843" s="14"/>
      <c r="AUF843" s="14"/>
      <c r="AUG843" s="14"/>
      <c r="AUH843" s="14"/>
      <c r="AUI843" s="14"/>
      <c r="AUJ843" s="14"/>
      <c r="AUK843" s="14"/>
      <c r="AUL843" s="14"/>
      <c r="AUM843" s="14"/>
      <c r="AUN843" s="14"/>
      <c r="AUO843" s="14"/>
      <c r="AUP843" s="14"/>
      <c r="AUQ843" s="14"/>
      <c r="AUR843" s="14"/>
      <c r="AUS843" s="14"/>
      <c r="AUT843" s="14"/>
      <c r="AUU843" s="14"/>
      <c r="AUV843" s="14"/>
      <c r="AUW843" s="14"/>
      <c r="AUX843" s="14"/>
      <c r="AUY843" s="14"/>
      <c r="AUZ843" s="14"/>
      <c r="AVA843" s="14"/>
      <c r="AVB843" s="14"/>
      <c r="AVC843" s="14"/>
      <c r="AVD843" s="14"/>
      <c r="AVE843" s="14"/>
      <c r="AVF843" s="14"/>
      <c r="AVG843" s="14"/>
      <c r="AVH843" s="14"/>
      <c r="AVI843" s="14"/>
      <c r="AVJ843" s="14"/>
      <c r="AVK843" s="14"/>
      <c r="AVL843" s="14"/>
      <c r="AVM843" s="14"/>
      <c r="AVN843" s="14"/>
      <c r="AVO843" s="14"/>
      <c r="AVP843" s="14"/>
      <c r="AVQ843" s="14"/>
      <c r="AVR843" s="14"/>
      <c r="AVS843" s="14"/>
      <c r="AVT843" s="14"/>
      <c r="AVU843" s="14"/>
      <c r="AVV843" s="14"/>
      <c r="AVW843" s="14"/>
      <c r="AVX843" s="14"/>
      <c r="AVY843" s="14"/>
      <c r="AVZ843" s="14"/>
      <c r="AWA843" s="14"/>
      <c r="AWB843" s="14"/>
      <c r="AWC843" s="14"/>
      <c r="AWD843" s="14"/>
      <c r="AWE843" s="14"/>
      <c r="AWF843" s="14"/>
      <c r="AWG843" s="14"/>
      <c r="AWH843" s="14"/>
      <c r="AWI843" s="14"/>
      <c r="AWJ843" s="14"/>
      <c r="AWK843" s="14"/>
      <c r="AWL843" s="14"/>
      <c r="AWM843" s="14"/>
      <c r="AWN843" s="14"/>
      <c r="AWO843" s="14"/>
      <c r="AWP843" s="14"/>
      <c r="AWQ843" s="14"/>
      <c r="AWR843" s="14"/>
      <c r="AWS843" s="14"/>
      <c r="AWT843" s="14"/>
      <c r="AWU843" s="14"/>
      <c r="AWV843" s="14"/>
      <c r="AWW843" s="14"/>
      <c r="AWX843" s="14"/>
      <c r="AWY843" s="14"/>
      <c r="AWZ843" s="14"/>
      <c r="AXA843" s="14"/>
      <c r="AXB843" s="14"/>
      <c r="AXC843" s="14"/>
      <c r="AXD843" s="14"/>
      <c r="AXE843" s="14"/>
      <c r="AXF843" s="14"/>
      <c r="AXG843" s="14"/>
      <c r="AXH843" s="14"/>
      <c r="AXI843" s="14"/>
      <c r="AXJ843" s="14"/>
      <c r="AXK843" s="14"/>
      <c r="AXL843" s="14"/>
      <c r="AXM843" s="14"/>
      <c r="AXN843" s="14"/>
      <c r="AXO843" s="14"/>
      <c r="AXP843" s="14"/>
      <c r="AXQ843" s="14"/>
      <c r="AXR843" s="14"/>
      <c r="AXS843" s="14"/>
      <c r="AXT843" s="14"/>
      <c r="AXU843" s="14"/>
      <c r="AXV843" s="14"/>
      <c r="AXW843" s="14"/>
      <c r="AXX843" s="14"/>
      <c r="AXY843" s="14"/>
      <c r="AXZ843" s="14"/>
      <c r="AYA843" s="14"/>
      <c r="AYB843" s="14"/>
      <c r="AYC843" s="14"/>
      <c r="AYD843" s="14"/>
      <c r="AYE843" s="14"/>
      <c r="AYF843" s="14"/>
      <c r="AYG843" s="14"/>
      <c r="AYH843" s="14"/>
      <c r="AYI843" s="14"/>
      <c r="AYJ843" s="14"/>
      <c r="AYK843" s="14"/>
      <c r="AYL843" s="14"/>
      <c r="AYM843" s="14"/>
      <c r="AYN843" s="14"/>
      <c r="AYO843" s="14"/>
      <c r="AYP843" s="14"/>
      <c r="AYQ843" s="14"/>
      <c r="AYR843" s="14"/>
      <c r="AYS843" s="14"/>
      <c r="AYT843" s="14"/>
      <c r="AYU843" s="14"/>
      <c r="AYV843" s="14"/>
      <c r="AYW843" s="14"/>
      <c r="AYX843" s="14"/>
      <c r="AYY843" s="14"/>
      <c r="AYZ843" s="14"/>
      <c r="AZA843" s="14"/>
      <c r="AZB843" s="14"/>
      <c r="AZC843" s="14"/>
      <c r="AZD843" s="14"/>
      <c r="AZE843" s="14"/>
      <c r="AZF843" s="14"/>
      <c r="AZG843" s="14"/>
      <c r="AZH843" s="14"/>
      <c r="AZI843" s="14"/>
      <c r="AZJ843" s="14"/>
      <c r="AZK843" s="14"/>
      <c r="AZL843" s="14"/>
      <c r="AZM843" s="14"/>
      <c r="AZN843" s="14"/>
      <c r="AZO843" s="14"/>
      <c r="AZP843" s="14"/>
      <c r="AZQ843" s="14"/>
      <c r="AZR843" s="14"/>
      <c r="AZS843" s="14"/>
      <c r="AZT843" s="14"/>
      <c r="AZU843" s="14"/>
      <c r="AZV843" s="14"/>
      <c r="AZW843" s="14"/>
      <c r="AZX843" s="14"/>
      <c r="AZY843" s="14"/>
      <c r="AZZ843" s="14"/>
      <c r="BAA843" s="14"/>
      <c r="BAB843" s="14"/>
      <c r="BAC843" s="14"/>
      <c r="BAD843" s="14"/>
      <c r="BAE843" s="14"/>
      <c r="BAF843" s="14"/>
      <c r="BAG843" s="14"/>
      <c r="BAH843" s="14"/>
      <c r="BAI843" s="14"/>
      <c r="BAJ843" s="14"/>
      <c r="BAK843" s="14"/>
      <c r="BAL843" s="14"/>
      <c r="BAM843" s="14"/>
      <c r="BAN843" s="14"/>
      <c r="BAO843" s="14"/>
      <c r="BAP843" s="14"/>
      <c r="BAQ843" s="14"/>
      <c r="BAR843" s="14"/>
      <c r="BAS843" s="14"/>
      <c r="BAT843" s="14"/>
      <c r="BAU843" s="14"/>
      <c r="BAV843" s="14"/>
      <c r="BAW843" s="14"/>
      <c r="BAX843" s="14"/>
      <c r="BAY843" s="14"/>
      <c r="BAZ843" s="14"/>
      <c r="BBA843" s="14"/>
      <c r="BBB843" s="14"/>
      <c r="BBC843" s="14"/>
      <c r="BBD843" s="14"/>
      <c r="BBE843" s="14"/>
      <c r="BBF843" s="14"/>
      <c r="BBG843" s="14"/>
      <c r="BBH843" s="14"/>
      <c r="BBI843" s="14"/>
      <c r="BBJ843" s="14"/>
      <c r="BBK843" s="14"/>
      <c r="BBL843" s="14"/>
      <c r="BBM843" s="14"/>
      <c r="BBN843" s="14"/>
      <c r="BBO843" s="14"/>
      <c r="BBP843" s="14"/>
      <c r="BBQ843" s="14"/>
      <c r="BBR843" s="14"/>
      <c r="BBS843" s="14"/>
      <c r="BBT843" s="14"/>
      <c r="BBU843" s="14"/>
      <c r="BBV843" s="14"/>
      <c r="BBW843" s="14"/>
      <c r="BBX843" s="14"/>
      <c r="BBY843" s="14"/>
      <c r="BBZ843" s="14"/>
      <c r="BCA843" s="14"/>
      <c r="BCB843" s="14"/>
      <c r="BCC843" s="14"/>
      <c r="BCD843" s="14"/>
      <c r="BCE843" s="14"/>
      <c r="BCF843" s="14"/>
      <c r="BCG843" s="14"/>
      <c r="BCH843" s="14"/>
      <c r="BCI843" s="14"/>
      <c r="BCJ843" s="14"/>
      <c r="BCK843" s="14"/>
      <c r="BCL843" s="14"/>
      <c r="BCM843" s="14"/>
      <c r="BCN843" s="14"/>
      <c r="BCO843" s="14"/>
      <c r="BCP843" s="14"/>
      <c r="BCQ843" s="14"/>
      <c r="BCR843" s="14"/>
      <c r="BCS843" s="14"/>
      <c r="BCT843" s="14"/>
      <c r="BCU843" s="14"/>
      <c r="BCV843" s="14"/>
      <c r="BCW843" s="14"/>
      <c r="BCX843" s="14"/>
      <c r="BCY843" s="14"/>
      <c r="BCZ843" s="14"/>
      <c r="BDA843" s="14"/>
      <c r="BDB843" s="14"/>
      <c r="BDC843" s="14"/>
      <c r="BDD843" s="14"/>
      <c r="BDE843" s="14"/>
      <c r="BDF843" s="14"/>
      <c r="BDG843" s="14"/>
      <c r="BDH843" s="14"/>
      <c r="BDI843" s="14"/>
      <c r="BDJ843" s="14"/>
      <c r="BDK843" s="14"/>
      <c r="BDL843" s="14"/>
      <c r="BDM843" s="14"/>
      <c r="BDN843" s="14"/>
      <c r="BDO843" s="14"/>
      <c r="BDP843" s="14"/>
      <c r="BDQ843" s="14"/>
      <c r="BDR843" s="14"/>
      <c r="BDS843" s="14"/>
      <c r="BDT843" s="14"/>
      <c r="BDU843" s="14"/>
      <c r="BDV843" s="14"/>
      <c r="BDW843" s="14"/>
      <c r="BDX843" s="14"/>
      <c r="BDY843" s="14"/>
      <c r="BDZ843" s="14"/>
      <c r="BEA843" s="14"/>
      <c r="BEB843" s="14"/>
      <c r="BEC843" s="14"/>
      <c r="BED843" s="14"/>
      <c r="BEE843" s="14"/>
      <c r="BEF843" s="14"/>
      <c r="BEG843" s="14"/>
      <c r="BEH843" s="14"/>
      <c r="BEI843" s="14"/>
      <c r="BEJ843" s="14"/>
      <c r="BEK843" s="14"/>
      <c r="BEL843" s="14"/>
      <c r="BEM843" s="14"/>
      <c r="BEN843" s="14"/>
      <c r="BEO843" s="14"/>
      <c r="BEP843" s="14"/>
      <c r="BEQ843" s="14"/>
      <c r="BER843" s="14"/>
      <c r="BES843" s="14"/>
      <c r="BET843" s="14"/>
      <c r="BEU843" s="14"/>
      <c r="BEV843" s="14"/>
      <c r="BEW843" s="14"/>
      <c r="BEX843" s="14"/>
      <c r="BEY843" s="14"/>
      <c r="BEZ843" s="14"/>
      <c r="BFA843" s="14"/>
      <c r="BFB843" s="14"/>
      <c r="BFC843" s="14"/>
      <c r="BFD843" s="14"/>
      <c r="BFE843" s="14"/>
      <c r="BFF843" s="14"/>
      <c r="BFG843" s="14"/>
      <c r="BFH843" s="14"/>
      <c r="BFI843" s="14"/>
      <c r="BFJ843" s="14"/>
      <c r="BFK843" s="14"/>
      <c r="BFL843" s="14"/>
      <c r="BFM843" s="14"/>
      <c r="BFN843" s="14"/>
      <c r="BFO843" s="14"/>
      <c r="BFP843" s="14"/>
      <c r="BFQ843" s="14"/>
      <c r="BFR843" s="14"/>
      <c r="BFS843" s="14"/>
      <c r="BFT843" s="14"/>
      <c r="BFU843" s="14"/>
      <c r="BFV843" s="14"/>
      <c r="BFW843" s="14"/>
      <c r="BFX843" s="14"/>
      <c r="BFY843" s="14"/>
      <c r="BFZ843" s="14"/>
      <c r="BGA843" s="14"/>
      <c r="BGB843" s="14"/>
      <c r="BGC843" s="14"/>
      <c r="BGD843" s="14"/>
      <c r="BGE843" s="14"/>
      <c r="BGF843" s="14"/>
      <c r="BGG843" s="14"/>
      <c r="BGH843" s="14"/>
      <c r="BGI843" s="14"/>
      <c r="BGJ843" s="14"/>
      <c r="BGK843" s="14"/>
      <c r="BGL843" s="14"/>
      <c r="BGM843" s="14"/>
      <c r="BGN843" s="14"/>
      <c r="BGO843" s="14"/>
      <c r="BGP843" s="14"/>
      <c r="BGQ843" s="14"/>
      <c r="BGR843" s="14"/>
      <c r="BGS843" s="14"/>
      <c r="BGT843" s="14"/>
      <c r="BGU843" s="14"/>
      <c r="BGV843" s="14"/>
      <c r="BGW843" s="14"/>
      <c r="BGX843" s="14"/>
      <c r="BGY843" s="14"/>
      <c r="BGZ843" s="14"/>
      <c r="BHA843" s="14"/>
      <c r="BHB843" s="14"/>
      <c r="BHC843" s="14"/>
      <c r="BHD843" s="14"/>
      <c r="BHE843" s="14"/>
      <c r="BHF843" s="14"/>
      <c r="BHG843" s="14"/>
      <c r="BHH843" s="14"/>
      <c r="BHI843" s="14"/>
      <c r="BHJ843" s="14"/>
      <c r="BHK843" s="14"/>
      <c r="BHL843" s="14"/>
      <c r="BHM843" s="14"/>
      <c r="BHN843" s="14"/>
      <c r="BHO843" s="14"/>
      <c r="BHP843" s="14"/>
      <c r="BHQ843" s="14"/>
      <c r="BHR843" s="14"/>
      <c r="BHS843" s="14"/>
      <c r="BHT843" s="14"/>
      <c r="BHU843" s="14"/>
      <c r="BHV843" s="14"/>
      <c r="BHW843" s="14"/>
      <c r="BHX843" s="14"/>
      <c r="BHY843" s="14"/>
      <c r="BHZ843" s="14"/>
      <c r="BIA843" s="14"/>
      <c r="BIB843" s="14"/>
      <c r="BIC843" s="14"/>
      <c r="BID843" s="14"/>
      <c r="BIE843" s="14"/>
      <c r="BIF843" s="14"/>
      <c r="BIG843" s="14"/>
      <c r="BIH843" s="14"/>
      <c r="BII843" s="14"/>
      <c r="BIJ843" s="14"/>
      <c r="BIK843" s="14"/>
      <c r="BIL843" s="14"/>
      <c r="BIM843" s="14"/>
      <c r="BIN843" s="14"/>
      <c r="BIO843" s="14"/>
      <c r="BIP843" s="14"/>
      <c r="BIQ843" s="14"/>
      <c r="BIR843" s="14"/>
      <c r="BIS843" s="14"/>
      <c r="BIT843" s="14"/>
      <c r="BIU843" s="14"/>
      <c r="BIV843" s="14"/>
      <c r="BIW843" s="14"/>
      <c r="BIX843" s="14"/>
      <c r="BIY843" s="14"/>
      <c r="BIZ843" s="14"/>
      <c r="BJA843" s="14"/>
      <c r="BJB843" s="14"/>
      <c r="BJC843" s="14"/>
      <c r="BJD843" s="14"/>
      <c r="BJE843" s="14"/>
      <c r="BJF843" s="14"/>
      <c r="BJG843" s="14"/>
      <c r="BJH843" s="14"/>
      <c r="BJI843" s="14"/>
      <c r="BJJ843" s="14"/>
      <c r="BJK843" s="14"/>
      <c r="BJL843" s="14"/>
      <c r="BJM843" s="14"/>
      <c r="BJN843" s="14"/>
      <c r="BJO843" s="14"/>
      <c r="BJP843" s="14"/>
      <c r="BJQ843" s="14"/>
      <c r="BJR843" s="14"/>
      <c r="BJS843" s="14"/>
      <c r="BJT843" s="14"/>
      <c r="BJU843" s="14"/>
      <c r="BJV843" s="14"/>
      <c r="BJW843" s="14"/>
      <c r="BJX843" s="14"/>
      <c r="BJY843" s="14"/>
      <c r="BJZ843" s="14"/>
      <c r="BKA843" s="14"/>
      <c r="BKB843" s="14"/>
      <c r="BKC843" s="14"/>
      <c r="BKD843" s="14"/>
      <c r="BKE843" s="14"/>
      <c r="BKF843" s="14"/>
      <c r="BKG843" s="14"/>
      <c r="BKH843" s="14"/>
      <c r="BKI843" s="14"/>
      <c r="BKJ843" s="14"/>
      <c r="BKK843" s="14"/>
      <c r="BKL843" s="14"/>
      <c r="BKM843" s="14"/>
      <c r="BKN843" s="14"/>
      <c r="BKO843" s="14"/>
      <c r="BKP843" s="14"/>
      <c r="BKQ843" s="14"/>
      <c r="BKR843" s="14"/>
      <c r="BKS843" s="14"/>
      <c r="BKT843" s="14"/>
      <c r="BKU843" s="14"/>
      <c r="BKV843" s="14"/>
      <c r="BKW843" s="14"/>
      <c r="BKX843" s="14"/>
      <c r="BKY843" s="14"/>
      <c r="BKZ843" s="14"/>
      <c r="BLA843" s="14"/>
      <c r="BLB843" s="14"/>
      <c r="BLC843" s="14"/>
      <c r="BLD843" s="14"/>
      <c r="BLE843" s="14"/>
      <c r="BLF843" s="14"/>
      <c r="BLG843" s="14"/>
      <c r="BLH843" s="14"/>
      <c r="BLI843" s="14"/>
      <c r="BLJ843" s="14"/>
      <c r="BLK843" s="14"/>
      <c r="BLL843" s="14"/>
      <c r="BLM843" s="14"/>
      <c r="BLN843" s="14"/>
      <c r="BLO843" s="14"/>
      <c r="BLP843" s="14"/>
      <c r="BLQ843" s="14"/>
      <c r="BLR843" s="14"/>
      <c r="BLS843" s="14"/>
      <c r="BLT843" s="14"/>
      <c r="BLU843" s="14"/>
      <c r="BLV843" s="14"/>
      <c r="BLW843" s="14"/>
      <c r="BLX843" s="14"/>
      <c r="BLY843" s="14"/>
      <c r="BLZ843" s="14"/>
      <c r="BMA843" s="14"/>
      <c r="BMB843" s="14"/>
      <c r="BMC843" s="14"/>
      <c r="BMD843" s="14"/>
      <c r="BME843" s="14"/>
      <c r="BMF843" s="14"/>
      <c r="BMG843" s="14"/>
      <c r="BMH843" s="14"/>
      <c r="BMI843" s="14"/>
      <c r="BMJ843" s="14"/>
      <c r="BMK843" s="14"/>
      <c r="BML843" s="14"/>
      <c r="BMM843" s="14"/>
      <c r="BMN843" s="14"/>
      <c r="BMO843" s="14"/>
      <c r="BMP843" s="14"/>
      <c r="BMQ843" s="14"/>
      <c r="BMR843" s="14"/>
      <c r="BMS843" s="14"/>
      <c r="BMT843" s="14"/>
      <c r="BMU843" s="14"/>
      <c r="BMV843" s="14"/>
      <c r="BMW843" s="14"/>
      <c r="BMX843" s="14"/>
      <c r="BMY843" s="14"/>
      <c r="BMZ843" s="14"/>
      <c r="BNA843" s="14"/>
      <c r="BNB843" s="14"/>
      <c r="BNC843" s="14"/>
      <c r="BND843" s="14"/>
      <c r="BNE843" s="14"/>
      <c r="BNF843" s="14"/>
      <c r="BNG843" s="14"/>
      <c r="BNH843" s="14"/>
      <c r="BNI843" s="14"/>
      <c r="BNJ843" s="14"/>
      <c r="BNK843" s="14"/>
      <c r="BNL843" s="14"/>
      <c r="BNM843" s="14"/>
      <c r="BNN843" s="14"/>
      <c r="BNO843" s="14"/>
      <c r="BNP843" s="14"/>
      <c r="BNQ843" s="14"/>
      <c r="BNR843" s="14"/>
      <c r="BNS843" s="14"/>
      <c r="BNT843" s="14"/>
      <c r="BNU843" s="14"/>
      <c r="BNV843" s="14"/>
      <c r="BNW843" s="14"/>
      <c r="BNX843" s="14"/>
      <c r="BNY843" s="14"/>
      <c r="BNZ843" s="14"/>
      <c r="BOA843" s="14"/>
      <c r="BOB843" s="14"/>
      <c r="BOC843" s="14"/>
      <c r="BOD843" s="14"/>
      <c r="BOE843" s="14"/>
      <c r="BOF843" s="14"/>
      <c r="BOG843" s="14"/>
      <c r="BOH843" s="14"/>
      <c r="BOI843" s="14"/>
      <c r="BOJ843" s="14"/>
      <c r="BOK843" s="14"/>
      <c r="BOL843" s="14"/>
      <c r="BOM843" s="14"/>
      <c r="BON843" s="14"/>
      <c r="BOO843" s="14"/>
      <c r="BOP843" s="14"/>
      <c r="BOQ843" s="14"/>
      <c r="BOR843" s="14"/>
      <c r="BOS843" s="14"/>
      <c r="BOT843" s="14"/>
      <c r="BOU843" s="14"/>
      <c r="BOV843" s="14"/>
      <c r="BOW843" s="14"/>
      <c r="BOX843" s="14"/>
      <c r="BOY843" s="14"/>
      <c r="BOZ843" s="14"/>
      <c r="BPA843" s="14"/>
      <c r="BPB843" s="14"/>
      <c r="BPC843" s="14"/>
      <c r="BPD843" s="14"/>
      <c r="BPE843" s="14"/>
      <c r="BPF843" s="14"/>
      <c r="BPG843" s="14"/>
      <c r="BPH843" s="14"/>
      <c r="BPI843" s="14"/>
      <c r="BPJ843" s="14"/>
      <c r="BPK843" s="14"/>
      <c r="BPL843" s="14"/>
      <c r="BPM843" s="14"/>
      <c r="BPN843" s="14"/>
      <c r="BPO843" s="14"/>
      <c r="BPP843" s="14"/>
      <c r="BPQ843" s="14"/>
      <c r="BPR843" s="14"/>
      <c r="BPS843" s="14"/>
      <c r="BPT843" s="14"/>
      <c r="BPU843" s="14"/>
      <c r="BPV843" s="14"/>
      <c r="BPW843" s="14"/>
      <c r="BPX843" s="14"/>
      <c r="BPY843" s="14"/>
      <c r="BPZ843" s="14"/>
      <c r="BQA843" s="14"/>
      <c r="BQB843" s="14"/>
      <c r="BQC843" s="14"/>
      <c r="BQD843" s="14"/>
      <c r="BQE843" s="14"/>
      <c r="BQF843" s="14"/>
      <c r="BQG843" s="14"/>
      <c r="BQH843" s="14"/>
      <c r="BQI843" s="14"/>
      <c r="BQJ843" s="14"/>
      <c r="BQK843" s="14"/>
      <c r="BQL843" s="14"/>
      <c r="BQM843" s="14"/>
      <c r="BQN843" s="14"/>
      <c r="BQO843" s="14"/>
      <c r="BQP843" s="14"/>
      <c r="BQQ843" s="14"/>
      <c r="BQR843" s="14"/>
      <c r="BQS843" s="14"/>
      <c r="BQT843" s="14"/>
      <c r="BQU843" s="14"/>
      <c r="BQV843" s="14"/>
      <c r="BQW843" s="14"/>
      <c r="BQX843" s="14"/>
      <c r="BQY843" s="14"/>
      <c r="BQZ843" s="14"/>
      <c r="BRA843" s="14"/>
      <c r="BRB843" s="14"/>
      <c r="BRC843" s="14"/>
      <c r="BRD843" s="14"/>
      <c r="BRE843" s="14"/>
      <c r="BRF843" s="14"/>
      <c r="BRG843" s="14"/>
      <c r="BRH843" s="14"/>
      <c r="BRI843" s="14"/>
      <c r="BRJ843" s="14"/>
      <c r="BRK843" s="14"/>
      <c r="BRL843" s="14"/>
      <c r="BRM843" s="14"/>
      <c r="BRN843" s="14"/>
      <c r="BRO843" s="14"/>
      <c r="BRP843" s="14"/>
      <c r="BRQ843" s="14"/>
      <c r="BRR843" s="14"/>
      <c r="BRS843" s="14"/>
      <c r="BRT843" s="14"/>
      <c r="BRU843" s="14"/>
      <c r="BRV843" s="14"/>
      <c r="BRW843" s="14"/>
      <c r="BRX843" s="14"/>
      <c r="BRY843" s="14"/>
      <c r="BRZ843" s="14"/>
      <c r="BSA843" s="14"/>
      <c r="BSB843" s="14"/>
      <c r="BSC843" s="14"/>
      <c r="BSD843" s="14"/>
      <c r="BSE843" s="14"/>
      <c r="BSF843" s="14"/>
      <c r="BSG843" s="14"/>
      <c r="BSH843" s="14"/>
      <c r="BSI843" s="14"/>
      <c r="BSJ843" s="14"/>
      <c r="BSK843" s="14"/>
      <c r="BSL843" s="14"/>
      <c r="BSM843" s="14"/>
      <c r="BSN843" s="14"/>
      <c r="BSO843" s="14"/>
      <c r="BSP843" s="14"/>
      <c r="BSQ843" s="14"/>
      <c r="BSR843" s="14"/>
      <c r="BSS843" s="14"/>
      <c r="BST843" s="14"/>
      <c r="BSU843" s="14"/>
      <c r="BSV843" s="14"/>
      <c r="BSW843" s="14"/>
      <c r="BSX843" s="14"/>
      <c r="BSY843" s="14"/>
      <c r="BSZ843" s="14"/>
      <c r="BTA843" s="14"/>
      <c r="BTB843" s="14"/>
      <c r="BTC843" s="14"/>
      <c r="BTD843" s="14"/>
      <c r="BTE843" s="14"/>
      <c r="BTF843" s="14"/>
      <c r="BTG843" s="14"/>
      <c r="BTH843" s="14"/>
      <c r="BTI843" s="14"/>
      <c r="BTJ843" s="14"/>
      <c r="BTK843" s="14"/>
      <c r="BTL843" s="14"/>
      <c r="BTM843" s="14"/>
      <c r="BTN843" s="14"/>
      <c r="BTO843" s="14"/>
      <c r="BTP843" s="14"/>
      <c r="BTQ843" s="14"/>
      <c r="BTR843" s="14"/>
      <c r="BTS843" s="14"/>
      <c r="BTT843" s="14"/>
      <c r="BTU843" s="14"/>
      <c r="BTV843" s="14"/>
      <c r="BTW843" s="14"/>
      <c r="BTX843" s="14"/>
      <c r="BTY843" s="14"/>
      <c r="BTZ843" s="14"/>
      <c r="BUA843" s="14"/>
      <c r="BUB843" s="14"/>
      <c r="BUC843" s="14"/>
      <c r="BUD843" s="14"/>
      <c r="BUE843" s="14"/>
      <c r="BUF843" s="14"/>
      <c r="BUG843" s="14"/>
      <c r="BUH843" s="14"/>
      <c r="BUI843" s="14"/>
      <c r="BUJ843" s="14"/>
      <c r="BUK843" s="14"/>
      <c r="BUL843" s="14"/>
      <c r="BUM843" s="14"/>
      <c r="BUN843" s="14"/>
      <c r="BUO843" s="14"/>
      <c r="BUP843" s="14"/>
      <c r="BUQ843" s="14"/>
      <c r="BUR843" s="14"/>
      <c r="BUS843" s="14"/>
      <c r="BUT843" s="14"/>
      <c r="BUU843" s="14"/>
      <c r="BUV843" s="14"/>
      <c r="BUW843" s="14"/>
      <c r="BUX843" s="14"/>
      <c r="BUY843" s="14"/>
      <c r="BUZ843" s="14"/>
      <c r="BVA843" s="14"/>
      <c r="BVB843" s="14"/>
      <c r="BVC843" s="14"/>
      <c r="BVD843" s="14"/>
      <c r="BVE843" s="14"/>
      <c r="BVF843" s="14"/>
      <c r="BVG843" s="14"/>
      <c r="BVH843" s="14"/>
      <c r="BVI843" s="14"/>
      <c r="BVJ843" s="14"/>
      <c r="BVK843" s="14"/>
      <c r="BVL843" s="14"/>
      <c r="BVM843" s="14"/>
      <c r="BVN843" s="14"/>
      <c r="BVO843" s="14"/>
      <c r="BVP843" s="14"/>
      <c r="BVQ843" s="14"/>
      <c r="BVR843" s="14"/>
      <c r="BVS843" s="14"/>
      <c r="BVT843" s="14"/>
      <c r="BVU843" s="14"/>
      <c r="BVV843" s="14"/>
      <c r="BVW843" s="14"/>
      <c r="BVX843" s="14"/>
      <c r="BVY843" s="14"/>
      <c r="BVZ843" s="14"/>
      <c r="BWA843" s="14"/>
      <c r="BWB843" s="14"/>
      <c r="BWC843" s="14"/>
      <c r="BWD843" s="14"/>
      <c r="BWE843" s="14"/>
      <c r="BWF843" s="14"/>
      <c r="BWG843" s="14"/>
      <c r="BWH843" s="14"/>
      <c r="BWI843" s="14"/>
      <c r="BWJ843" s="14"/>
      <c r="BWK843" s="14"/>
      <c r="BWL843" s="14"/>
      <c r="BWM843" s="14"/>
      <c r="BWN843" s="14"/>
      <c r="BWO843" s="14"/>
      <c r="BWP843" s="14"/>
      <c r="BWQ843" s="14"/>
      <c r="BWR843" s="14"/>
      <c r="BWS843" s="14"/>
      <c r="BWT843" s="14"/>
      <c r="BWU843" s="14"/>
      <c r="BWV843" s="14"/>
      <c r="BWW843" s="14"/>
      <c r="BWX843" s="14"/>
      <c r="BWY843" s="14"/>
      <c r="BWZ843" s="14"/>
      <c r="BXA843" s="14"/>
      <c r="BXB843" s="14"/>
      <c r="BXC843" s="14"/>
      <c r="BXD843" s="14"/>
      <c r="BXE843" s="14"/>
      <c r="BXF843" s="14"/>
      <c r="BXG843" s="14"/>
      <c r="BXH843" s="14"/>
      <c r="BXI843" s="14"/>
      <c r="BXJ843" s="14"/>
      <c r="BXK843" s="14"/>
      <c r="BXL843" s="14"/>
      <c r="BXM843" s="14"/>
      <c r="BXN843" s="14"/>
      <c r="BXO843" s="14"/>
      <c r="BXP843" s="14"/>
      <c r="BXQ843" s="14"/>
      <c r="BXR843" s="14"/>
      <c r="BXS843" s="14"/>
      <c r="BXT843" s="14"/>
      <c r="BXU843" s="14"/>
      <c r="BXV843" s="14"/>
      <c r="BXW843" s="14"/>
      <c r="BXX843" s="14"/>
      <c r="BXY843" s="14"/>
      <c r="BXZ843" s="14"/>
      <c r="BYA843" s="14"/>
      <c r="BYB843" s="14"/>
      <c r="BYC843" s="14"/>
      <c r="BYD843" s="14"/>
      <c r="BYE843" s="14"/>
      <c r="BYF843" s="14"/>
      <c r="BYG843" s="14"/>
      <c r="BYH843" s="14"/>
      <c r="BYI843" s="14"/>
      <c r="BYJ843" s="14"/>
      <c r="BYK843" s="14"/>
      <c r="BYL843" s="14"/>
      <c r="BYM843" s="14"/>
      <c r="BYN843" s="14"/>
      <c r="BYO843" s="14"/>
      <c r="BYP843" s="14"/>
      <c r="BYQ843" s="14"/>
      <c r="BYR843" s="14"/>
      <c r="BYS843" s="14"/>
      <c r="BYT843" s="14"/>
      <c r="BYU843" s="14"/>
      <c r="BYV843" s="14"/>
      <c r="BYW843" s="14"/>
      <c r="BYX843" s="14"/>
      <c r="BYY843" s="14"/>
      <c r="BYZ843" s="14"/>
      <c r="BZA843" s="14"/>
      <c r="BZB843" s="14"/>
      <c r="BZC843" s="14"/>
      <c r="BZD843" s="14"/>
      <c r="BZE843" s="14"/>
      <c r="BZF843" s="14"/>
      <c r="BZG843" s="14"/>
      <c r="BZH843" s="14"/>
      <c r="BZI843" s="14"/>
      <c r="BZJ843" s="14"/>
      <c r="BZK843" s="14"/>
      <c r="BZL843" s="14"/>
      <c r="BZM843" s="14"/>
      <c r="BZN843" s="14"/>
      <c r="BZO843" s="14"/>
      <c r="BZP843" s="14"/>
      <c r="BZQ843" s="14"/>
      <c r="BZR843" s="14"/>
      <c r="BZS843" s="14"/>
      <c r="BZT843" s="14"/>
      <c r="BZU843" s="14"/>
      <c r="BZV843" s="14"/>
      <c r="BZW843" s="14"/>
      <c r="BZX843" s="14"/>
      <c r="BZY843" s="14"/>
      <c r="BZZ843" s="14"/>
      <c r="CAA843" s="14"/>
      <c r="CAB843" s="14"/>
      <c r="CAC843" s="14"/>
      <c r="CAD843" s="14"/>
      <c r="CAE843" s="14"/>
      <c r="CAF843" s="14"/>
      <c r="CAG843" s="14"/>
      <c r="CAH843" s="14"/>
      <c r="CAI843" s="14"/>
      <c r="CAJ843" s="14"/>
      <c r="CAK843" s="14"/>
      <c r="CAL843" s="14"/>
      <c r="CAM843" s="14"/>
      <c r="CAN843" s="14"/>
      <c r="CAO843" s="14"/>
      <c r="CAP843" s="14"/>
      <c r="CAQ843" s="14"/>
      <c r="CAR843" s="14"/>
      <c r="CAS843" s="14"/>
      <c r="CAT843" s="14"/>
      <c r="CAU843" s="14"/>
      <c r="CAV843" s="14"/>
      <c r="CAW843" s="14"/>
      <c r="CAX843" s="14"/>
      <c r="CAY843" s="14"/>
      <c r="CAZ843" s="14"/>
      <c r="CBA843" s="14"/>
      <c r="CBB843" s="14"/>
      <c r="CBC843" s="14"/>
      <c r="CBD843" s="14"/>
      <c r="CBE843" s="14"/>
      <c r="CBF843" s="14"/>
      <c r="CBG843" s="14"/>
      <c r="CBH843" s="14"/>
      <c r="CBI843" s="14"/>
      <c r="CBJ843" s="14"/>
      <c r="CBK843" s="14"/>
      <c r="CBL843" s="14"/>
      <c r="CBM843" s="14"/>
      <c r="CBN843" s="14"/>
      <c r="CBO843" s="14"/>
      <c r="CBP843" s="14"/>
      <c r="CBQ843" s="14"/>
      <c r="CBR843" s="14"/>
      <c r="CBS843" s="14"/>
      <c r="CBT843" s="14"/>
      <c r="CBU843" s="14"/>
      <c r="CBV843" s="14"/>
      <c r="CBW843" s="14"/>
      <c r="CBX843" s="14"/>
      <c r="CBY843" s="14"/>
      <c r="CBZ843" s="14"/>
      <c r="CCA843" s="14"/>
      <c r="CCB843" s="14"/>
      <c r="CCC843" s="14"/>
      <c r="CCD843" s="14"/>
      <c r="CCE843" s="14"/>
      <c r="CCF843" s="14"/>
      <c r="CCG843" s="14"/>
      <c r="CCH843" s="14"/>
      <c r="CCI843" s="14"/>
      <c r="CCJ843" s="14"/>
      <c r="CCK843" s="14"/>
      <c r="CCL843" s="14"/>
      <c r="CCM843" s="14"/>
      <c r="CCN843" s="14"/>
      <c r="CCO843" s="14"/>
      <c r="CCP843" s="14"/>
      <c r="CCQ843" s="14"/>
      <c r="CCR843" s="14"/>
      <c r="CCS843" s="14"/>
      <c r="CCT843" s="14"/>
      <c r="CCU843" s="14"/>
      <c r="CCV843" s="14"/>
      <c r="CCW843" s="14"/>
      <c r="CCX843" s="14"/>
      <c r="CCY843" s="14"/>
      <c r="CCZ843" s="14"/>
      <c r="CDA843" s="14"/>
      <c r="CDB843" s="14"/>
      <c r="CDC843" s="14"/>
      <c r="CDD843" s="14"/>
      <c r="CDE843" s="14"/>
      <c r="CDF843" s="14"/>
      <c r="CDG843" s="14"/>
      <c r="CDH843" s="14"/>
      <c r="CDI843" s="14"/>
      <c r="CDJ843" s="14"/>
      <c r="CDK843" s="14"/>
      <c r="CDL843" s="14"/>
      <c r="CDM843" s="14"/>
      <c r="CDN843" s="14"/>
      <c r="CDO843" s="14"/>
      <c r="CDP843" s="14"/>
      <c r="CDQ843" s="14"/>
      <c r="CDR843" s="14"/>
      <c r="CDS843" s="14"/>
      <c r="CDT843" s="14"/>
      <c r="CDU843" s="14"/>
      <c r="CDV843" s="14"/>
      <c r="CDW843" s="14"/>
      <c r="CDX843" s="14"/>
      <c r="CDY843" s="14"/>
      <c r="CDZ843" s="14"/>
      <c r="CEA843" s="14"/>
      <c r="CEB843" s="14"/>
      <c r="CEC843" s="14"/>
      <c r="CED843" s="14"/>
      <c r="CEE843" s="14"/>
      <c r="CEF843" s="14"/>
      <c r="CEG843" s="14"/>
      <c r="CEH843" s="14"/>
      <c r="CEI843" s="14"/>
      <c r="CEJ843" s="14"/>
      <c r="CEK843" s="14"/>
      <c r="CEL843" s="14"/>
      <c r="CEM843" s="14"/>
      <c r="CEN843" s="14"/>
      <c r="CEO843" s="14"/>
      <c r="CEP843" s="14"/>
      <c r="CEQ843" s="14"/>
      <c r="CER843" s="14"/>
      <c r="CES843" s="14"/>
      <c r="CET843" s="14"/>
      <c r="CEU843" s="14"/>
      <c r="CEV843" s="14"/>
      <c r="CEW843" s="14"/>
      <c r="CEX843" s="14"/>
      <c r="CEY843" s="14"/>
      <c r="CEZ843" s="14"/>
      <c r="CFA843" s="14"/>
      <c r="CFB843" s="14"/>
      <c r="CFC843" s="14"/>
      <c r="CFD843" s="14"/>
      <c r="CFE843" s="14"/>
      <c r="CFF843" s="14"/>
      <c r="CFG843" s="14"/>
      <c r="CFH843" s="14"/>
      <c r="CFI843" s="14"/>
      <c r="CFJ843" s="14"/>
      <c r="CFK843" s="14"/>
      <c r="CFL843" s="14"/>
      <c r="CFM843" s="14"/>
      <c r="CFN843" s="14"/>
      <c r="CFO843" s="14"/>
      <c r="CFP843" s="14"/>
      <c r="CFQ843" s="14"/>
      <c r="CFR843" s="14"/>
      <c r="CFS843" s="14"/>
      <c r="CFT843" s="14"/>
      <c r="CFU843" s="14"/>
      <c r="CFV843" s="14"/>
      <c r="CFW843" s="14"/>
      <c r="CFX843" s="14"/>
      <c r="CFY843" s="14"/>
      <c r="CFZ843" s="14"/>
      <c r="CGA843" s="14"/>
      <c r="CGB843" s="14"/>
      <c r="CGC843" s="14"/>
      <c r="CGD843" s="14"/>
      <c r="CGE843" s="14"/>
      <c r="CGF843" s="14"/>
      <c r="CGG843" s="14"/>
      <c r="CGH843" s="14"/>
      <c r="CGI843" s="14"/>
      <c r="CGJ843" s="14"/>
      <c r="CGK843" s="14"/>
      <c r="CGL843" s="14"/>
      <c r="CGM843" s="14"/>
      <c r="CGN843" s="14"/>
      <c r="CGO843" s="14"/>
      <c r="CGP843" s="14"/>
      <c r="CGQ843" s="14"/>
      <c r="CGR843" s="14"/>
      <c r="CGS843" s="14"/>
      <c r="CGT843" s="14"/>
      <c r="CGU843" s="14"/>
      <c r="CGV843" s="14"/>
      <c r="CGW843" s="14"/>
      <c r="CGX843" s="14"/>
      <c r="CGY843" s="14"/>
      <c r="CGZ843" s="14"/>
      <c r="CHA843" s="14"/>
      <c r="CHB843" s="14"/>
      <c r="CHC843" s="14"/>
      <c r="CHD843" s="14"/>
      <c r="CHE843" s="14"/>
      <c r="CHF843" s="14"/>
      <c r="CHG843" s="14"/>
      <c r="CHH843" s="14"/>
      <c r="CHI843" s="14"/>
      <c r="CHJ843" s="14"/>
      <c r="CHK843" s="14"/>
      <c r="CHL843" s="14"/>
      <c r="CHM843" s="14"/>
      <c r="CHN843" s="14"/>
      <c r="CHO843" s="14"/>
      <c r="CHP843" s="14"/>
      <c r="CHQ843" s="14"/>
      <c r="CHR843" s="14"/>
      <c r="CHS843" s="14"/>
      <c r="CHT843" s="14"/>
      <c r="CHU843" s="14"/>
      <c r="CHV843" s="14"/>
      <c r="CHW843" s="14"/>
      <c r="CHX843" s="14"/>
      <c r="CHY843" s="14"/>
      <c r="CHZ843" s="14"/>
      <c r="CIA843" s="14"/>
      <c r="CIB843" s="14"/>
      <c r="CIC843" s="14"/>
      <c r="CID843" s="14"/>
      <c r="CIE843" s="14"/>
      <c r="CIF843" s="14"/>
      <c r="CIG843" s="14"/>
      <c r="CIH843" s="14"/>
      <c r="CII843" s="14"/>
      <c r="CIJ843" s="14"/>
      <c r="CIK843" s="14"/>
      <c r="CIL843" s="14"/>
      <c r="CIM843" s="14"/>
      <c r="CIN843" s="14"/>
      <c r="CIO843" s="14"/>
      <c r="CIP843" s="14"/>
      <c r="CIQ843" s="14"/>
      <c r="CIR843" s="14"/>
      <c r="CIS843" s="14"/>
      <c r="CIT843" s="14"/>
      <c r="CIU843" s="14"/>
      <c r="CIV843" s="14"/>
      <c r="CIW843" s="14"/>
      <c r="CIX843" s="14"/>
      <c r="CIY843" s="14"/>
      <c r="CIZ843" s="14"/>
      <c r="CJA843" s="14"/>
      <c r="CJB843" s="14"/>
      <c r="CJC843" s="14"/>
      <c r="CJD843" s="14"/>
      <c r="CJE843" s="14"/>
      <c r="CJF843" s="14"/>
      <c r="CJG843" s="14"/>
      <c r="CJH843" s="14"/>
      <c r="CJI843" s="14"/>
      <c r="CJJ843" s="14"/>
      <c r="CJK843" s="14"/>
      <c r="CJL843" s="14"/>
      <c r="CJM843" s="14"/>
      <c r="CJN843" s="14"/>
      <c r="CJO843" s="14"/>
      <c r="CJP843" s="14"/>
      <c r="CJQ843" s="14"/>
      <c r="CJR843" s="14"/>
      <c r="CJS843" s="14"/>
      <c r="CJT843" s="14"/>
      <c r="CJU843" s="14"/>
      <c r="CJV843" s="14"/>
      <c r="CJW843" s="14"/>
      <c r="CJX843" s="14"/>
      <c r="CJY843" s="14"/>
      <c r="CJZ843" s="14"/>
      <c r="CKA843" s="14"/>
      <c r="CKB843" s="14"/>
      <c r="CKC843" s="14"/>
      <c r="CKD843" s="14"/>
      <c r="CKE843" s="14"/>
      <c r="CKF843" s="14"/>
      <c r="CKG843" s="14"/>
      <c r="CKH843" s="14"/>
      <c r="CKI843" s="14"/>
      <c r="CKJ843" s="14"/>
      <c r="CKK843" s="14"/>
      <c r="CKL843" s="14"/>
      <c r="CKM843" s="14"/>
      <c r="CKN843" s="14"/>
      <c r="CKO843" s="14"/>
      <c r="CKP843" s="14"/>
      <c r="CKQ843" s="14"/>
      <c r="CKR843" s="14"/>
      <c r="CKS843" s="14"/>
      <c r="CKT843" s="14"/>
      <c r="CKU843" s="14"/>
      <c r="CKV843" s="14"/>
      <c r="CKW843" s="14"/>
      <c r="CKX843" s="14"/>
      <c r="CKY843" s="14"/>
      <c r="CKZ843" s="14"/>
      <c r="CLA843" s="14"/>
      <c r="CLB843" s="14"/>
      <c r="CLC843" s="14"/>
      <c r="CLD843" s="14"/>
      <c r="CLE843" s="14"/>
      <c r="CLF843" s="14"/>
      <c r="CLG843" s="14"/>
      <c r="CLH843" s="14"/>
      <c r="CLI843" s="14"/>
      <c r="CLJ843" s="14"/>
      <c r="CLK843" s="14"/>
      <c r="CLL843" s="14"/>
      <c r="CLM843" s="14"/>
      <c r="CLN843" s="14"/>
      <c r="CLO843" s="14"/>
      <c r="CLP843" s="14"/>
      <c r="CLQ843" s="14"/>
      <c r="CLR843" s="14"/>
      <c r="CLS843" s="14"/>
      <c r="CLT843" s="14"/>
      <c r="CLU843" s="14"/>
      <c r="CLV843" s="14"/>
      <c r="CLW843" s="14"/>
      <c r="CLX843" s="14"/>
      <c r="CLY843" s="14"/>
      <c r="CLZ843" s="14"/>
      <c r="CMA843" s="14"/>
      <c r="CMB843" s="14"/>
      <c r="CMC843" s="14"/>
      <c r="CMD843" s="14"/>
      <c r="CME843" s="14"/>
      <c r="CMF843" s="14"/>
      <c r="CMG843" s="14"/>
      <c r="CMH843" s="14"/>
      <c r="CMI843" s="14"/>
      <c r="CMJ843" s="14"/>
      <c r="CMK843" s="14"/>
      <c r="CML843" s="14"/>
      <c r="CMM843" s="14"/>
      <c r="CMN843" s="14"/>
      <c r="CMO843" s="14"/>
      <c r="CMP843" s="14"/>
      <c r="CMQ843" s="14"/>
      <c r="CMR843" s="14"/>
      <c r="CMS843" s="14"/>
      <c r="CMT843" s="14"/>
      <c r="CMU843" s="14"/>
      <c r="CMV843" s="14"/>
      <c r="CMW843" s="14"/>
      <c r="CMX843" s="14"/>
      <c r="CMY843" s="14"/>
      <c r="CMZ843" s="14"/>
      <c r="CNA843" s="14"/>
      <c r="CNB843" s="14"/>
      <c r="CNC843" s="14"/>
      <c r="CND843" s="14"/>
      <c r="CNE843" s="14"/>
      <c r="CNF843" s="14"/>
      <c r="CNG843" s="14"/>
      <c r="CNH843" s="14"/>
      <c r="CNI843" s="14"/>
      <c r="CNJ843" s="14"/>
      <c r="CNK843" s="14"/>
      <c r="CNL843" s="14"/>
      <c r="CNM843" s="14"/>
      <c r="CNN843" s="14"/>
      <c r="CNO843" s="14"/>
      <c r="CNP843" s="14"/>
      <c r="CNQ843" s="14"/>
      <c r="CNR843" s="14"/>
      <c r="CNS843" s="14"/>
      <c r="CNT843" s="14"/>
      <c r="CNU843" s="14"/>
      <c r="CNV843" s="14"/>
      <c r="CNW843" s="14"/>
      <c r="CNX843" s="14"/>
      <c r="CNY843" s="14"/>
      <c r="CNZ843" s="14"/>
      <c r="COA843" s="14"/>
      <c r="COB843" s="14"/>
      <c r="COC843" s="14"/>
      <c r="COD843" s="14"/>
      <c r="COE843" s="14"/>
      <c r="COF843" s="14"/>
      <c r="COG843" s="14"/>
      <c r="COH843" s="14"/>
      <c r="COI843" s="14"/>
      <c r="COJ843" s="14"/>
      <c r="COK843" s="14"/>
      <c r="COL843" s="14"/>
      <c r="COM843" s="14"/>
      <c r="CON843" s="14"/>
      <c r="COO843" s="14"/>
      <c r="COP843" s="14"/>
      <c r="COQ843" s="14"/>
      <c r="COR843" s="14"/>
      <c r="COS843" s="14"/>
      <c r="COT843" s="14"/>
      <c r="COU843" s="14"/>
      <c r="COV843" s="14"/>
      <c r="COW843" s="14"/>
      <c r="COX843" s="14"/>
      <c r="COY843" s="14"/>
      <c r="COZ843" s="14"/>
      <c r="CPA843" s="14"/>
      <c r="CPB843" s="14"/>
      <c r="CPC843" s="14"/>
      <c r="CPD843" s="14"/>
      <c r="CPE843" s="14"/>
      <c r="CPF843" s="14"/>
      <c r="CPG843" s="14"/>
      <c r="CPH843" s="14"/>
      <c r="CPI843" s="14"/>
      <c r="CPJ843" s="14"/>
      <c r="CPK843" s="14"/>
      <c r="CPL843" s="14"/>
      <c r="CPM843" s="14"/>
      <c r="CPN843" s="14"/>
      <c r="CPO843" s="14"/>
      <c r="CPP843" s="14"/>
      <c r="CPQ843" s="14"/>
      <c r="CPR843" s="14"/>
      <c r="CPS843" s="14"/>
      <c r="CPT843" s="14"/>
      <c r="CPU843" s="14"/>
      <c r="CPV843" s="14"/>
      <c r="CPW843" s="14"/>
      <c r="CPX843" s="14"/>
      <c r="CPY843" s="14"/>
      <c r="CPZ843" s="14"/>
      <c r="CQA843" s="14"/>
      <c r="CQB843" s="14"/>
      <c r="CQC843" s="14"/>
      <c r="CQD843" s="14"/>
      <c r="CQE843" s="14"/>
      <c r="CQF843" s="14"/>
      <c r="CQG843" s="14"/>
      <c r="CQH843" s="14"/>
      <c r="CQI843" s="14"/>
      <c r="CQJ843" s="14"/>
      <c r="CQK843" s="14"/>
      <c r="CQL843" s="14"/>
      <c r="CQM843" s="14"/>
      <c r="CQN843" s="14"/>
      <c r="CQO843" s="14"/>
      <c r="CQP843" s="14"/>
      <c r="CQQ843" s="14"/>
      <c r="CQR843" s="14"/>
      <c r="CQS843" s="14"/>
      <c r="CQT843" s="14"/>
      <c r="CQU843" s="14"/>
      <c r="CQV843" s="14"/>
      <c r="CQW843" s="14"/>
      <c r="CQX843" s="14"/>
      <c r="CQY843" s="14"/>
      <c r="CQZ843" s="14"/>
      <c r="CRA843" s="14"/>
      <c r="CRB843" s="14"/>
      <c r="CRC843" s="14"/>
      <c r="CRD843" s="14"/>
      <c r="CRE843" s="14"/>
      <c r="CRF843" s="14"/>
      <c r="CRG843" s="14"/>
      <c r="CRH843" s="14"/>
      <c r="CRI843" s="14"/>
      <c r="CRJ843" s="14"/>
      <c r="CRK843" s="14"/>
      <c r="CRL843" s="14"/>
      <c r="CRM843" s="14"/>
      <c r="CRN843" s="14"/>
      <c r="CRO843" s="14"/>
      <c r="CRP843" s="14"/>
      <c r="CRQ843" s="14"/>
      <c r="CRR843" s="14"/>
      <c r="CRS843" s="14"/>
      <c r="CRT843" s="14"/>
      <c r="CRU843" s="14"/>
      <c r="CRV843" s="14"/>
      <c r="CRW843" s="14"/>
      <c r="CRX843" s="14"/>
      <c r="CRY843" s="14"/>
      <c r="CRZ843" s="14"/>
      <c r="CSA843" s="14"/>
      <c r="CSB843" s="14"/>
      <c r="CSC843" s="14"/>
      <c r="CSD843" s="14"/>
      <c r="CSE843" s="14"/>
      <c r="CSF843" s="14"/>
      <c r="CSG843" s="14"/>
      <c r="CSH843" s="14"/>
      <c r="CSI843" s="14"/>
      <c r="CSJ843" s="14"/>
      <c r="CSK843" s="14"/>
      <c r="CSL843" s="14"/>
      <c r="CSM843" s="14"/>
      <c r="CSN843" s="14"/>
      <c r="CSO843" s="14"/>
      <c r="CSP843" s="14"/>
      <c r="CSQ843" s="14"/>
      <c r="CSR843" s="14"/>
      <c r="CSS843" s="14"/>
      <c r="CST843" s="14"/>
      <c r="CSU843" s="14"/>
      <c r="CSV843" s="14"/>
      <c r="CSW843" s="14"/>
      <c r="CSX843" s="14"/>
      <c r="CSY843" s="14"/>
      <c r="CSZ843" s="14"/>
      <c r="CTA843" s="14"/>
      <c r="CTB843" s="14"/>
      <c r="CTC843" s="14"/>
      <c r="CTD843" s="14"/>
      <c r="CTE843" s="14"/>
      <c r="CTF843" s="14"/>
      <c r="CTG843" s="14"/>
      <c r="CTH843" s="14"/>
      <c r="CTI843" s="14"/>
      <c r="CTJ843" s="14"/>
      <c r="CTK843" s="14"/>
      <c r="CTL843" s="14"/>
      <c r="CTM843" s="14"/>
      <c r="CTN843" s="14"/>
      <c r="CTO843" s="14"/>
      <c r="CTP843" s="14"/>
      <c r="CTQ843" s="14"/>
      <c r="CTR843" s="14"/>
      <c r="CTS843" s="14"/>
      <c r="CTT843" s="14"/>
      <c r="CTU843" s="14"/>
      <c r="CTV843" s="14"/>
      <c r="CTW843" s="14"/>
      <c r="CTX843" s="14"/>
      <c r="CTY843" s="14"/>
      <c r="CTZ843" s="14"/>
      <c r="CUA843" s="14"/>
      <c r="CUB843" s="14"/>
      <c r="CUC843" s="14"/>
      <c r="CUD843" s="14"/>
      <c r="CUE843" s="14"/>
      <c r="CUF843" s="14"/>
      <c r="CUG843" s="14"/>
      <c r="CUH843" s="14"/>
      <c r="CUI843" s="14"/>
      <c r="CUJ843" s="14"/>
      <c r="CUK843" s="14"/>
      <c r="CUL843" s="14"/>
      <c r="CUM843" s="14"/>
      <c r="CUN843" s="14"/>
      <c r="CUO843" s="14"/>
      <c r="CUP843" s="14"/>
      <c r="CUQ843" s="14"/>
      <c r="CUR843" s="14"/>
      <c r="CUS843" s="14"/>
      <c r="CUT843" s="14"/>
      <c r="CUU843" s="14"/>
      <c r="CUV843" s="14"/>
      <c r="CUW843" s="14"/>
      <c r="CUX843" s="14"/>
      <c r="CUY843" s="14"/>
      <c r="CUZ843" s="14"/>
      <c r="CVA843" s="14"/>
      <c r="CVB843" s="14"/>
      <c r="CVC843" s="14"/>
      <c r="CVD843" s="14"/>
      <c r="CVE843" s="14"/>
      <c r="CVF843" s="14"/>
      <c r="CVG843" s="14"/>
      <c r="CVH843" s="14"/>
      <c r="CVI843" s="14"/>
      <c r="CVJ843" s="14"/>
      <c r="CVK843" s="14"/>
      <c r="CVL843" s="14"/>
      <c r="CVM843" s="14"/>
      <c r="CVN843" s="14"/>
      <c r="CVO843" s="14"/>
      <c r="CVP843" s="14"/>
      <c r="CVQ843" s="14"/>
      <c r="CVR843" s="14"/>
      <c r="CVS843" s="14"/>
      <c r="CVT843" s="14"/>
      <c r="CVU843" s="14"/>
      <c r="CVV843" s="14"/>
      <c r="CVW843" s="14"/>
      <c r="CVX843" s="14"/>
      <c r="CVY843" s="14"/>
      <c r="CVZ843" s="14"/>
      <c r="CWA843" s="14"/>
      <c r="CWB843" s="14"/>
      <c r="CWC843" s="14"/>
      <c r="CWD843" s="14"/>
      <c r="CWE843" s="14"/>
      <c r="CWF843" s="14"/>
      <c r="CWG843" s="14"/>
      <c r="CWH843" s="14"/>
      <c r="CWI843" s="14"/>
      <c r="CWJ843" s="14"/>
      <c r="CWK843" s="14"/>
      <c r="CWL843" s="14"/>
      <c r="CWM843" s="14"/>
      <c r="CWN843" s="14"/>
      <c r="CWO843" s="14"/>
      <c r="CWP843" s="14"/>
      <c r="CWQ843" s="14"/>
      <c r="CWR843" s="14"/>
      <c r="CWS843" s="14"/>
      <c r="CWT843" s="14"/>
      <c r="CWU843" s="14"/>
      <c r="CWV843" s="14"/>
      <c r="CWW843" s="14"/>
      <c r="CWX843" s="14"/>
      <c r="CWY843" s="14"/>
      <c r="CWZ843" s="14"/>
      <c r="CXA843" s="14"/>
      <c r="CXB843" s="14"/>
      <c r="CXC843" s="14"/>
      <c r="CXD843" s="14"/>
      <c r="CXE843" s="14"/>
      <c r="CXF843" s="14"/>
      <c r="CXG843" s="14"/>
      <c r="CXH843" s="14"/>
      <c r="CXI843" s="14"/>
      <c r="CXJ843" s="14"/>
      <c r="CXK843" s="14"/>
      <c r="CXL843" s="14"/>
      <c r="CXM843" s="14"/>
      <c r="CXN843" s="14"/>
      <c r="CXO843" s="14"/>
      <c r="CXP843" s="14"/>
      <c r="CXQ843" s="14"/>
      <c r="CXR843" s="14"/>
      <c r="CXS843" s="14"/>
      <c r="CXT843" s="14"/>
      <c r="CXU843" s="14"/>
      <c r="CXV843" s="14"/>
      <c r="CXW843" s="14"/>
      <c r="CXX843" s="14"/>
      <c r="CXY843" s="14"/>
      <c r="CXZ843" s="14"/>
      <c r="CYA843" s="14"/>
      <c r="CYB843" s="14"/>
      <c r="CYC843" s="14"/>
      <c r="CYD843" s="14"/>
      <c r="CYE843" s="14"/>
      <c r="CYF843" s="14"/>
      <c r="CYG843" s="14"/>
      <c r="CYH843" s="14"/>
      <c r="CYI843" s="14"/>
      <c r="CYJ843" s="14"/>
      <c r="CYK843" s="14"/>
      <c r="CYL843" s="14"/>
      <c r="CYM843" s="14"/>
      <c r="CYN843" s="14"/>
      <c r="CYO843" s="14"/>
      <c r="CYP843" s="14"/>
      <c r="CYQ843" s="14"/>
      <c r="CYR843" s="14"/>
      <c r="CYS843" s="14"/>
      <c r="CYT843" s="14"/>
      <c r="CYU843" s="14"/>
      <c r="CYV843" s="14"/>
      <c r="CYW843" s="14"/>
      <c r="CYX843" s="14"/>
      <c r="CYY843" s="14"/>
      <c r="CYZ843" s="14"/>
      <c r="CZA843" s="14"/>
      <c r="CZB843" s="14"/>
      <c r="CZC843" s="14"/>
      <c r="CZD843" s="14"/>
      <c r="CZE843" s="14"/>
      <c r="CZF843" s="14"/>
      <c r="CZG843" s="14"/>
      <c r="CZH843" s="14"/>
      <c r="CZI843" s="14"/>
      <c r="CZJ843" s="14"/>
      <c r="CZK843" s="14"/>
      <c r="CZL843" s="14"/>
      <c r="CZM843" s="14"/>
      <c r="CZN843" s="14"/>
      <c r="CZO843" s="14"/>
      <c r="CZP843" s="14"/>
      <c r="CZQ843" s="14"/>
      <c r="CZR843" s="14"/>
      <c r="CZS843" s="14"/>
      <c r="CZT843" s="14"/>
      <c r="CZU843" s="14"/>
      <c r="CZV843" s="14"/>
      <c r="CZW843" s="14"/>
      <c r="CZX843" s="14"/>
      <c r="CZY843" s="14"/>
      <c r="CZZ843" s="14"/>
      <c r="DAA843" s="14"/>
      <c r="DAB843" s="14"/>
      <c r="DAC843" s="14"/>
      <c r="DAD843" s="14"/>
      <c r="DAE843" s="14"/>
      <c r="DAF843" s="14"/>
      <c r="DAG843" s="14"/>
      <c r="DAH843" s="14"/>
      <c r="DAI843" s="14"/>
      <c r="DAJ843" s="14"/>
      <c r="DAK843" s="14"/>
      <c r="DAL843" s="14"/>
      <c r="DAM843" s="14"/>
      <c r="DAN843" s="14"/>
      <c r="DAO843" s="14"/>
      <c r="DAP843" s="14"/>
      <c r="DAQ843" s="14"/>
      <c r="DAR843" s="14"/>
      <c r="DAS843" s="14"/>
      <c r="DAT843" s="14"/>
      <c r="DAU843" s="14"/>
      <c r="DAV843" s="14"/>
      <c r="DAW843" s="14"/>
      <c r="DAX843" s="14"/>
      <c r="DAY843" s="14"/>
      <c r="DAZ843" s="14"/>
      <c r="DBA843" s="14"/>
      <c r="DBB843" s="14"/>
      <c r="DBC843" s="14"/>
      <c r="DBD843" s="14"/>
      <c r="DBE843" s="14"/>
      <c r="DBF843" s="14"/>
      <c r="DBG843" s="14"/>
      <c r="DBH843" s="14"/>
      <c r="DBI843" s="14"/>
      <c r="DBJ843" s="14"/>
      <c r="DBK843" s="14"/>
      <c r="DBL843" s="14"/>
      <c r="DBM843" s="14"/>
      <c r="DBN843" s="14"/>
      <c r="DBO843" s="14"/>
      <c r="DBP843" s="14"/>
      <c r="DBQ843" s="14"/>
      <c r="DBR843" s="14"/>
      <c r="DBS843" s="14"/>
      <c r="DBT843" s="14"/>
      <c r="DBU843" s="14"/>
      <c r="DBV843" s="14"/>
      <c r="DBW843" s="14"/>
      <c r="DBX843" s="14"/>
      <c r="DBY843" s="14"/>
      <c r="DBZ843" s="14"/>
      <c r="DCA843" s="14"/>
      <c r="DCB843" s="14"/>
      <c r="DCC843" s="14"/>
      <c r="DCD843" s="14"/>
      <c r="DCE843" s="14"/>
      <c r="DCF843" s="14"/>
      <c r="DCG843" s="14"/>
      <c r="DCH843" s="14"/>
      <c r="DCI843" s="14"/>
      <c r="DCJ843" s="14"/>
      <c r="DCK843" s="14"/>
      <c r="DCL843" s="14"/>
      <c r="DCM843" s="14"/>
      <c r="DCN843" s="14"/>
      <c r="DCO843" s="14"/>
      <c r="DCP843" s="14"/>
      <c r="DCQ843" s="14"/>
      <c r="DCR843" s="14"/>
      <c r="DCS843" s="14"/>
      <c r="DCT843" s="14"/>
      <c r="DCU843" s="14"/>
      <c r="DCV843" s="14"/>
      <c r="DCW843" s="14"/>
      <c r="DCX843" s="14"/>
      <c r="DCY843" s="14"/>
      <c r="DCZ843" s="14"/>
      <c r="DDA843" s="14"/>
      <c r="DDB843" s="14"/>
      <c r="DDC843" s="14"/>
      <c r="DDD843" s="14"/>
      <c r="DDE843" s="14"/>
      <c r="DDF843" s="14"/>
      <c r="DDG843" s="14"/>
      <c r="DDH843" s="14"/>
      <c r="DDI843" s="14"/>
      <c r="DDJ843" s="14"/>
      <c r="DDK843" s="14"/>
      <c r="DDL843" s="14"/>
      <c r="DDM843" s="14"/>
      <c r="DDN843" s="14"/>
      <c r="DDO843" s="14"/>
      <c r="DDP843" s="14"/>
      <c r="DDQ843" s="14"/>
      <c r="DDR843" s="14"/>
      <c r="DDS843" s="14"/>
      <c r="DDT843" s="14"/>
      <c r="DDU843" s="14"/>
      <c r="DDV843" s="14"/>
      <c r="DDW843" s="14"/>
      <c r="DDX843" s="14"/>
      <c r="DDY843" s="14"/>
      <c r="DDZ843" s="14"/>
      <c r="DEA843" s="14"/>
      <c r="DEB843" s="14"/>
      <c r="DEC843" s="14"/>
      <c r="DED843" s="14"/>
      <c r="DEE843" s="14"/>
      <c r="DEF843" s="14"/>
      <c r="DEG843" s="14"/>
      <c r="DEH843" s="14"/>
      <c r="DEI843" s="14"/>
      <c r="DEJ843" s="14"/>
      <c r="DEK843" s="14"/>
      <c r="DEL843" s="14"/>
      <c r="DEM843" s="14"/>
      <c r="DEN843" s="14"/>
      <c r="DEO843" s="14"/>
      <c r="DEP843" s="14"/>
      <c r="DEQ843" s="14"/>
      <c r="DER843" s="14"/>
      <c r="DES843" s="14"/>
      <c r="DET843" s="14"/>
      <c r="DEU843" s="14"/>
      <c r="DEV843" s="14"/>
      <c r="DEW843" s="14"/>
      <c r="DEX843" s="14"/>
      <c r="DEY843" s="14"/>
      <c r="DEZ843" s="14"/>
      <c r="DFA843" s="14"/>
      <c r="DFB843" s="14"/>
      <c r="DFC843" s="14"/>
      <c r="DFD843" s="14"/>
      <c r="DFE843" s="14"/>
      <c r="DFF843" s="14"/>
      <c r="DFG843" s="14"/>
      <c r="DFH843" s="14"/>
      <c r="DFI843" s="14"/>
      <c r="DFJ843" s="14"/>
      <c r="DFK843" s="14"/>
      <c r="DFL843" s="14"/>
      <c r="DFM843" s="14"/>
      <c r="DFN843" s="14"/>
      <c r="DFO843" s="14"/>
      <c r="DFP843" s="14"/>
      <c r="DFQ843" s="14"/>
      <c r="DFR843" s="14"/>
      <c r="DFS843" s="14"/>
      <c r="DFT843" s="14"/>
      <c r="DFU843" s="14"/>
      <c r="DFV843" s="14"/>
      <c r="DFW843" s="14"/>
      <c r="DFX843" s="14"/>
      <c r="DFY843" s="14"/>
      <c r="DFZ843" s="14"/>
      <c r="DGA843" s="14"/>
      <c r="DGB843" s="14"/>
      <c r="DGC843" s="14"/>
      <c r="DGD843" s="14"/>
      <c r="DGE843" s="14"/>
      <c r="DGF843" s="14"/>
      <c r="DGG843" s="14"/>
      <c r="DGH843" s="14"/>
      <c r="DGI843" s="14"/>
      <c r="DGJ843" s="14"/>
      <c r="DGK843" s="14"/>
      <c r="DGL843" s="14"/>
      <c r="DGM843" s="14"/>
      <c r="DGN843" s="14"/>
      <c r="DGO843" s="14"/>
      <c r="DGP843" s="14"/>
      <c r="DGQ843" s="14"/>
      <c r="DGR843" s="14"/>
      <c r="DGS843" s="14"/>
      <c r="DGT843" s="14"/>
      <c r="DGU843" s="14"/>
      <c r="DGV843" s="14"/>
      <c r="DGW843" s="14"/>
      <c r="DGX843" s="14"/>
      <c r="DGY843" s="14"/>
      <c r="DGZ843" s="14"/>
      <c r="DHA843" s="14"/>
      <c r="DHB843" s="14"/>
      <c r="DHC843" s="14"/>
      <c r="DHD843" s="14"/>
      <c r="DHE843" s="14"/>
      <c r="DHF843" s="14"/>
      <c r="DHG843" s="14"/>
      <c r="DHH843" s="14"/>
      <c r="DHI843" s="14"/>
      <c r="DHJ843" s="14"/>
      <c r="DHK843" s="14"/>
      <c r="DHL843" s="14"/>
      <c r="DHM843" s="14"/>
      <c r="DHN843" s="14"/>
      <c r="DHO843" s="14"/>
      <c r="DHP843" s="14"/>
      <c r="DHQ843" s="14"/>
      <c r="DHR843" s="14"/>
      <c r="DHS843" s="14"/>
      <c r="DHT843" s="14"/>
      <c r="DHU843" s="14"/>
      <c r="DHV843" s="14"/>
      <c r="DHW843" s="14"/>
      <c r="DHX843" s="14"/>
      <c r="DHY843" s="14"/>
      <c r="DHZ843" s="14"/>
      <c r="DIA843" s="14"/>
      <c r="DIB843" s="14"/>
      <c r="DIC843" s="14"/>
      <c r="DID843" s="14"/>
      <c r="DIE843" s="14"/>
      <c r="DIF843" s="14"/>
      <c r="DIG843" s="14"/>
      <c r="DIH843" s="14"/>
      <c r="DII843" s="14"/>
      <c r="DIJ843" s="14"/>
      <c r="DIK843" s="14"/>
      <c r="DIL843" s="14"/>
      <c r="DIM843" s="14"/>
      <c r="DIN843" s="14"/>
      <c r="DIO843" s="14"/>
      <c r="DIP843" s="14"/>
      <c r="DIQ843" s="14"/>
      <c r="DIR843" s="14"/>
      <c r="DIS843" s="14"/>
      <c r="DIT843" s="14"/>
      <c r="DIU843" s="14"/>
      <c r="DIV843" s="14"/>
      <c r="DIW843" s="14"/>
      <c r="DIX843" s="14"/>
      <c r="DIY843" s="14"/>
      <c r="DIZ843" s="14"/>
      <c r="DJA843" s="14"/>
      <c r="DJB843" s="14"/>
      <c r="DJC843" s="14"/>
      <c r="DJD843" s="14"/>
      <c r="DJE843" s="14"/>
      <c r="DJF843" s="14"/>
      <c r="DJG843" s="14"/>
      <c r="DJH843" s="14"/>
      <c r="DJI843" s="14"/>
      <c r="DJJ843" s="14"/>
      <c r="DJK843" s="14"/>
      <c r="DJL843" s="14"/>
      <c r="DJM843" s="14"/>
      <c r="DJN843" s="14"/>
      <c r="DJO843" s="14"/>
      <c r="DJP843" s="14"/>
      <c r="DJQ843" s="14"/>
      <c r="DJR843" s="14"/>
      <c r="DJS843" s="14"/>
      <c r="DJT843" s="14"/>
      <c r="DJU843" s="14"/>
      <c r="DJV843" s="14"/>
      <c r="DJW843" s="14"/>
      <c r="DJX843" s="14"/>
      <c r="DJY843" s="14"/>
      <c r="DJZ843" s="14"/>
      <c r="DKA843" s="14"/>
      <c r="DKB843" s="14"/>
      <c r="DKC843" s="14"/>
      <c r="DKD843" s="14"/>
      <c r="DKE843" s="14"/>
      <c r="DKF843" s="14"/>
      <c r="DKG843" s="14"/>
      <c r="DKH843" s="14"/>
      <c r="DKI843" s="14"/>
      <c r="DKJ843" s="14"/>
      <c r="DKK843" s="14"/>
      <c r="DKL843" s="14"/>
      <c r="DKM843" s="14"/>
      <c r="DKN843" s="14"/>
      <c r="DKO843" s="14"/>
      <c r="DKP843" s="14"/>
      <c r="DKQ843" s="14"/>
      <c r="DKR843" s="14"/>
      <c r="DKS843" s="14"/>
      <c r="DKT843" s="14"/>
      <c r="DKU843" s="14"/>
      <c r="DKV843" s="14"/>
      <c r="DKW843" s="14"/>
      <c r="DKX843" s="14"/>
      <c r="DKY843" s="14"/>
      <c r="DKZ843" s="14"/>
      <c r="DLA843" s="14"/>
      <c r="DLB843" s="14"/>
      <c r="DLC843" s="14"/>
      <c r="DLD843" s="14"/>
      <c r="DLE843" s="14"/>
      <c r="DLF843" s="14"/>
      <c r="DLG843" s="14"/>
      <c r="DLH843" s="14"/>
      <c r="DLI843" s="14"/>
      <c r="DLJ843" s="14"/>
      <c r="DLK843" s="14"/>
      <c r="DLL843" s="14"/>
      <c r="DLM843" s="14"/>
      <c r="DLN843" s="14"/>
      <c r="DLO843" s="14"/>
      <c r="DLP843" s="14"/>
      <c r="DLQ843" s="14"/>
      <c r="DLR843" s="14"/>
      <c r="DLS843" s="14"/>
      <c r="DLT843" s="14"/>
      <c r="DLU843" s="14"/>
      <c r="DLV843" s="14"/>
      <c r="DLW843" s="14"/>
      <c r="DLX843" s="14"/>
      <c r="DLY843" s="14"/>
      <c r="DLZ843" s="14"/>
      <c r="DMA843" s="14"/>
      <c r="DMB843" s="14"/>
      <c r="DMC843" s="14"/>
      <c r="DMD843" s="14"/>
      <c r="DME843" s="14"/>
      <c r="DMF843" s="14"/>
      <c r="DMG843" s="14"/>
      <c r="DMH843" s="14"/>
      <c r="DMI843" s="14"/>
      <c r="DMJ843" s="14"/>
      <c r="DMK843" s="14"/>
      <c r="DML843" s="14"/>
      <c r="DMM843" s="14"/>
      <c r="DMN843" s="14"/>
      <c r="DMO843" s="14"/>
      <c r="DMP843" s="14"/>
      <c r="DMQ843" s="14"/>
      <c r="DMR843" s="14"/>
      <c r="DMS843" s="14"/>
      <c r="DMT843" s="14"/>
      <c r="DMU843" s="14"/>
      <c r="DMV843" s="14"/>
      <c r="DMW843" s="14"/>
      <c r="DMX843" s="14"/>
      <c r="DMY843" s="14"/>
      <c r="DMZ843" s="14"/>
      <c r="DNA843" s="14"/>
      <c r="DNB843" s="14"/>
      <c r="DNC843" s="14"/>
      <c r="DND843" s="14"/>
      <c r="DNE843" s="14"/>
      <c r="DNF843" s="14"/>
      <c r="DNG843" s="14"/>
      <c r="DNH843" s="14"/>
      <c r="DNI843" s="14"/>
      <c r="DNJ843" s="14"/>
      <c r="DNK843" s="14"/>
      <c r="DNL843" s="14"/>
      <c r="DNM843" s="14"/>
      <c r="DNN843" s="14"/>
      <c r="DNO843" s="14"/>
      <c r="DNP843" s="14"/>
      <c r="DNQ843" s="14"/>
      <c r="DNR843" s="14"/>
      <c r="DNS843" s="14"/>
      <c r="DNT843" s="14"/>
      <c r="DNU843" s="14"/>
      <c r="DNV843" s="14"/>
      <c r="DNW843" s="14"/>
      <c r="DNX843" s="14"/>
      <c r="DNY843" s="14"/>
      <c r="DNZ843" s="14"/>
      <c r="DOA843" s="14"/>
      <c r="DOB843" s="14"/>
      <c r="DOC843" s="14"/>
      <c r="DOD843" s="14"/>
      <c r="DOE843" s="14"/>
      <c r="DOF843" s="14"/>
      <c r="DOG843" s="14"/>
      <c r="DOH843" s="14"/>
      <c r="DOI843" s="14"/>
      <c r="DOJ843" s="14"/>
      <c r="DOK843" s="14"/>
      <c r="DOL843" s="14"/>
      <c r="DOM843" s="14"/>
      <c r="DON843" s="14"/>
      <c r="DOO843" s="14"/>
      <c r="DOP843" s="14"/>
      <c r="DOQ843" s="14"/>
      <c r="DOR843" s="14"/>
      <c r="DOS843" s="14"/>
      <c r="DOT843" s="14"/>
      <c r="DOU843" s="14"/>
      <c r="DOV843" s="14"/>
      <c r="DOW843" s="14"/>
      <c r="DOX843" s="14"/>
      <c r="DOY843" s="14"/>
      <c r="DOZ843" s="14"/>
      <c r="DPA843" s="14"/>
      <c r="DPB843" s="14"/>
      <c r="DPC843" s="14"/>
      <c r="DPD843" s="14"/>
      <c r="DPE843" s="14"/>
      <c r="DPF843" s="14"/>
      <c r="DPG843" s="14"/>
      <c r="DPH843" s="14"/>
      <c r="DPI843" s="14"/>
      <c r="DPJ843" s="14"/>
      <c r="DPK843" s="14"/>
      <c r="DPL843" s="14"/>
      <c r="DPM843" s="14"/>
      <c r="DPN843" s="14"/>
      <c r="DPO843" s="14"/>
      <c r="DPP843" s="14"/>
      <c r="DPQ843" s="14"/>
      <c r="DPR843" s="14"/>
      <c r="DPS843" s="14"/>
      <c r="DPT843" s="14"/>
      <c r="DPU843" s="14"/>
      <c r="DPV843" s="14"/>
      <c r="DPW843" s="14"/>
      <c r="DPX843" s="14"/>
      <c r="DPY843" s="14"/>
      <c r="DPZ843" s="14"/>
      <c r="DQA843" s="14"/>
      <c r="DQB843" s="14"/>
      <c r="DQC843" s="14"/>
      <c r="DQD843" s="14"/>
      <c r="DQE843" s="14"/>
      <c r="DQF843" s="14"/>
      <c r="DQG843" s="14"/>
      <c r="DQH843" s="14"/>
      <c r="DQI843" s="14"/>
      <c r="DQJ843" s="14"/>
      <c r="DQK843" s="14"/>
      <c r="DQL843" s="14"/>
      <c r="DQM843" s="14"/>
      <c r="DQN843" s="14"/>
      <c r="DQO843" s="14"/>
      <c r="DQP843" s="14"/>
      <c r="DQQ843" s="14"/>
      <c r="DQR843" s="14"/>
      <c r="DQS843" s="14"/>
      <c r="DQT843" s="14"/>
      <c r="DQU843" s="14"/>
      <c r="DQV843" s="14"/>
      <c r="DQW843" s="14"/>
      <c r="DQX843" s="14"/>
      <c r="DQY843" s="14"/>
      <c r="DQZ843" s="14"/>
      <c r="DRA843" s="14"/>
      <c r="DRB843" s="14"/>
      <c r="DRC843" s="14"/>
      <c r="DRD843" s="14"/>
      <c r="DRE843" s="14"/>
      <c r="DRF843" s="14"/>
      <c r="DRG843" s="14"/>
      <c r="DRH843" s="14"/>
      <c r="DRI843" s="14"/>
      <c r="DRJ843" s="14"/>
      <c r="DRK843" s="14"/>
      <c r="DRL843" s="14"/>
      <c r="DRM843" s="14"/>
      <c r="DRN843" s="14"/>
      <c r="DRO843" s="14"/>
      <c r="DRP843" s="14"/>
      <c r="DRQ843" s="14"/>
      <c r="DRR843" s="14"/>
      <c r="DRS843" s="14"/>
      <c r="DRT843" s="14"/>
      <c r="DRU843" s="14"/>
      <c r="DRV843" s="14"/>
      <c r="DRW843" s="14"/>
      <c r="DRX843" s="14"/>
      <c r="DRY843" s="14"/>
      <c r="DRZ843" s="14"/>
      <c r="DSA843" s="14"/>
      <c r="DSB843" s="14"/>
      <c r="DSC843" s="14"/>
      <c r="DSD843" s="14"/>
      <c r="DSE843" s="14"/>
      <c r="DSF843" s="14"/>
      <c r="DSG843" s="14"/>
      <c r="DSH843" s="14"/>
      <c r="DSI843" s="14"/>
      <c r="DSJ843" s="14"/>
      <c r="DSK843" s="14"/>
      <c r="DSL843" s="14"/>
      <c r="DSM843" s="14"/>
      <c r="DSN843" s="14"/>
      <c r="DSO843" s="14"/>
      <c r="DSP843" s="14"/>
      <c r="DSQ843" s="14"/>
      <c r="DSR843" s="14"/>
      <c r="DSS843" s="14"/>
      <c r="DST843" s="14"/>
      <c r="DSU843" s="14"/>
      <c r="DSV843" s="14"/>
      <c r="DSW843" s="14"/>
      <c r="DSX843" s="14"/>
      <c r="DSY843" s="14"/>
      <c r="DSZ843" s="14"/>
      <c r="DTA843" s="14"/>
      <c r="DTB843" s="14"/>
      <c r="DTC843" s="14"/>
      <c r="DTD843" s="14"/>
      <c r="DTE843" s="14"/>
      <c r="DTF843" s="14"/>
      <c r="DTG843" s="14"/>
      <c r="DTH843" s="14"/>
      <c r="DTI843" s="14"/>
      <c r="DTJ843" s="14"/>
      <c r="DTK843" s="14"/>
      <c r="DTL843" s="14"/>
      <c r="DTM843" s="14"/>
      <c r="DTN843" s="14"/>
      <c r="DTO843" s="14"/>
      <c r="DTP843" s="14"/>
      <c r="DTQ843" s="14"/>
      <c r="DTR843" s="14"/>
      <c r="DTS843" s="14"/>
      <c r="DTT843" s="14"/>
      <c r="DTU843" s="14"/>
      <c r="DTV843" s="14"/>
      <c r="DTW843" s="14"/>
      <c r="DTX843" s="14"/>
      <c r="DTY843" s="14"/>
      <c r="DTZ843" s="14"/>
      <c r="DUA843" s="14"/>
      <c r="DUB843" s="14"/>
      <c r="DUC843" s="14"/>
      <c r="DUD843" s="14"/>
      <c r="DUE843" s="14"/>
      <c r="DUF843" s="14"/>
      <c r="DUG843" s="14"/>
      <c r="DUH843" s="14"/>
      <c r="DUI843" s="14"/>
      <c r="DUJ843" s="14"/>
      <c r="DUK843" s="14"/>
      <c r="DUL843" s="14"/>
      <c r="DUM843" s="14"/>
      <c r="DUN843" s="14"/>
      <c r="DUO843" s="14"/>
      <c r="DUP843" s="14"/>
      <c r="DUQ843" s="14"/>
      <c r="DUR843" s="14"/>
      <c r="DUS843" s="14"/>
      <c r="DUT843" s="14"/>
      <c r="DUU843" s="14"/>
      <c r="DUV843" s="14"/>
      <c r="DUW843" s="14"/>
      <c r="DUX843" s="14"/>
      <c r="DUY843" s="14"/>
      <c r="DUZ843" s="14"/>
      <c r="DVA843" s="14"/>
      <c r="DVB843" s="14"/>
      <c r="DVC843" s="14"/>
      <c r="DVD843" s="14"/>
      <c r="DVE843" s="14"/>
      <c r="DVF843" s="14"/>
      <c r="DVG843" s="14"/>
      <c r="DVH843" s="14"/>
      <c r="DVI843" s="14"/>
      <c r="DVJ843" s="14"/>
      <c r="DVK843" s="14"/>
      <c r="DVL843" s="14"/>
      <c r="DVM843" s="14"/>
      <c r="DVN843" s="14"/>
      <c r="DVO843" s="14"/>
      <c r="DVP843" s="14"/>
      <c r="DVQ843" s="14"/>
      <c r="DVR843" s="14"/>
      <c r="DVS843" s="14"/>
      <c r="DVT843" s="14"/>
      <c r="DVU843" s="14"/>
      <c r="DVV843" s="14"/>
      <c r="DVW843" s="14"/>
      <c r="DVX843" s="14"/>
      <c r="DVY843" s="14"/>
      <c r="DVZ843" s="14"/>
      <c r="DWA843" s="14"/>
      <c r="DWB843" s="14"/>
      <c r="DWC843" s="14"/>
      <c r="DWD843" s="14"/>
      <c r="DWE843" s="14"/>
      <c r="DWF843" s="14"/>
      <c r="DWG843" s="14"/>
      <c r="DWH843" s="14"/>
      <c r="DWI843" s="14"/>
      <c r="DWJ843" s="14"/>
      <c r="DWK843" s="14"/>
      <c r="DWL843" s="14"/>
      <c r="DWM843" s="14"/>
      <c r="DWN843" s="14"/>
      <c r="DWO843" s="14"/>
      <c r="DWP843" s="14"/>
      <c r="DWQ843" s="14"/>
      <c r="DWR843" s="14"/>
      <c r="DWS843" s="14"/>
      <c r="DWT843" s="14"/>
      <c r="DWU843" s="14"/>
      <c r="DWV843" s="14"/>
      <c r="DWW843" s="14"/>
      <c r="DWX843" s="14"/>
      <c r="DWY843" s="14"/>
      <c r="DWZ843" s="14"/>
      <c r="DXA843" s="14"/>
      <c r="DXB843" s="14"/>
      <c r="DXC843" s="14"/>
      <c r="DXD843" s="14"/>
      <c r="DXE843" s="14"/>
      <c r="DXF843" s="14"/>
      <c r="DXG843" s="14"/>
      <c r="DXH843" s="14"/>
      <c r="DXI843" s="14"/>
      <c r="DXJ843" s="14"/>
      <c r="DXK843" s="14"/>
      <c r="DXL843" s="14"/>
      <c r="DXM843" s="14"/>
      <c r="DXN843" s="14"/>
      <c r="DXO843" s="14"/>
      <c r="DXP843" s="14"/>
      <c r="DXQ843" s="14"/>
      <c r="DXR843" s="14"/>
      <c r="DXS843" s="14"/>
      <c r="DXT843" s="14"/>
      <c r="DXU843" s="14"/>
      <c r="DXV843" s="14"/>
      <c r="DXW843" s="14"/>
      <c r="DXX843" s="14"/>
      <c r="DXY843" s="14"/>
      <c r="DXZ843" s="14"/>
      <c r="DYA843" s="14"/>
      <c r="DYB843" s="14"/>
      <c r="DYC843" s="14"/>
      <c r="DYD843" s="14"/>
      <c r="DYE843" s="14"/>
      <c r="DYF843" s="14"/>
      <c r="DYG843" s="14"/>
      <c r="DYH843" s="14"/>
      <c r="DYI843" s="14"/>
      <c r="DYJ843" s="14"/>
      <c r="DYK843" s="14"/>
      <c r="DYL843" s="14"/>
      <c r="DYM843" s="14"/>
      <c r="DYN843" s="14"/>
      <c r="DYO843" s="14"/>
      <c r="DYP843" s="14"/>
      <c r="DYQ843" s="14"/>
      <c r="DYR843" s="14"/>
      <c r="DYS843" s="14"/>
      <c r="DYT843" s="14"/>
      <c r="DYU843" s="14"/>
      <c r="DYV843" s="14"/>
      <c r="DYW843" s="14"/>
      <c r="DYX843" s="14"/>
      <c r="DYY843" s="14"/>
      <c r="DYZ843" s="14"/>
      <c r="DZA843" s="14"/>
      <c r="DZB843" s="14"/>
      <c r="DZC843" s="14"/>
      <c r="DZD843" s="14"/>
      <c r="DZE843" s="14"/>
      <c r="DZF843" s="14"/>
      <c r="DZG843" s="14"/>
      <c r="DZH843" s="14"/>
      <c r="DZI843" s="14"/>
      <c r="DZJ843" s="14"/>
      <c r="DZK843" s="14"/>
      <c r="DZL843" s="14"/>
      <c r="DZM843" s="14"/>
      <c r="DZN843" s="14"/>
      <c r="DZO843" s="14"/>
      <c r="DZP843" s="14"/>
      <c r="DZQ843" s="14"/>
      <c r="DZR843" s="14"/>
      <c r="DZS843" s="14"/>
      <c r="DZT843" s="14"/>
      <c r="DZU843" s="14"/>
      <c r="DZV843" s="14"/>
      <c r="DZW843" s="14"/>
      <c r="DZX843" s="14"/>
      <c r="DZY843" s="14"/>
      <c r="DZZ843" s="14"/>
      <c r="EAA843" s="14"/>
      <c r="EAB843" s="14"/>
      <c r="EAC843" s="14"/>
      <c r="EAD843" s="14"/>
      <c r="EAE843" s="14"/>
      <c r="EAF843" s="14"/>
      <c r="EAG843" s="14"/>
      <c r="EAH843" s="14"/>
      <c r="EAI843" s="14"/>
      <c r="EAJ843" s="14"/>
      <c r="EAK843" s="14"/>
      <c r="EAL843" s="14"/>
      <c r="EAM843" s="14"/>
      <c r="EAN843" s="14"/>
      <c r="EAO843" s="14"/>
      <c r="EAP843" s="14"/>
      <c r="EAQ843" s="14"/>
      <c r="EAR843" s="14"/>
      <c r="EAS843" s="14"/>
      <c r="EAT843" s="14"/>
      <c r="EAU843" s="14"/>
      <c r="EAV843" s="14"/>
      <c r="EAW843" s="14"/>
      <c r="EAX843" s="14"/>
      <c r="EAY843" s="14"/>
      <c r="EAZ843" s="14"/>
      <c r="EBA843" s="14"/>
      <c r="EBB843" s="14"/>
      <c r="EBC843" s="14"/>
      <c r="EBD843" s="14"/>
      <c r="EBE843" s="14"/>
      <c r="EBF843" s="14"/>
      <c r="EBG843" s="14"/>
      <c r="EBH843" s="14"/>
      <c r="EBI843" s="14"/>
      <c r="EBJ843" s="14"/>
      <c r="EBK843" s="14"/>
      <c r="EBL843" s="14"/>
      <c r="EBM843" s="14"/>
      <c r="EBN843" s="14"/>
      <c r="EBO843" s="14"/>
      <c r="EBP843" s="14"/>
      <c r="EBQ843" s="14"/>
      <c r="EBR843" s="14"/>
      <c r="EBS843" s="14"/>
      <c r="EBT843" s="14"/>
      <c r="EBU843" s="14"/>
      <c r="EBV843" s="14"/>
      <c r="EBW843" s="14"/>
      <c r="EBX843" s="14"/>
      <c r="EBY843" s="14"/>
      <c r="EBZ843" s="14"/>
      <c r="ECA843" s="14"/>
      <c r="ECB843" s="14"/>
      <c r="ECC843" s="14"/>
      <c r="ECD843" s="14"/>
      <c r="ECE843" s="14"/>
      <c r="ECF843" s="14"/>
      <c r="ECG843" s="14"/>
      <c r="ECH843" s="14"/>
      <c r="ECI843" s="14"/>
      <c r="ECJ843" s="14"/>
      <c r="ECK843" s="14"/>
      <c r="ECL843" s="14"/>
      <c r="ECM843" s="14"/>
      <c r="ECN843" s="14"/>
      <c r="ECO843" s="14"/>
      <c r="ECP843" s="14"/>
      <c r="ECQ843" s="14"/>
      <c r="ECR843" s="14"/>
      <c r="ECS843" s="14"/>
      <c r="ECT843" s="14"/>
      <c r="ECU843" s="14"/>
      <c r="ECV843" s="14"/>
      <c r="ECW843" s="14"/>
      <c r="ECX843" s="14"/>
      <c r="ECY843" s="14"/>
      <c r="ECZ843" s="14"/>
      <c r="EDA843" s="14"/>
      <c r="EDB843" s="14"/>
      <c r="EDC843" s="14"/>
      <c r="EDD843" s="14"/>
      <c r="EDE843" s="14"/>
      <c r="EDF843" s="14"/>
      <c r="EDG843" s="14"/>
      <c r="EDH843" s="14"/>
      <c r="EDI843" s="14"/>
      <c r="EDJ843" s="14"/>
      <c r="EDK843" s="14"/>
      <c r="EDL843" s="14"/>
      <c r="EDM843" s="14"/>
      <c r="EDN843" s="14"/>
      <c r="EDO843" s="14"/>
      <c r="EDP843" s="14"/>
      <c r="EDQ843" s="14"/>
      <c r="EDR843" s="14"/>
      <c r="EDS843" s="14"/>
      <c r="EDT843" s="14"/>
      <c r="EDU843" s="14"/>
      <c r="EDV843" s="14"/>
      <c r="EDW843" s="14"/>
      <c r="EDX843" s="14"/>
      <c r="EDY843" s="14"/>
      <c r="EDZ843" s="14"/>
      <c r="EEA843" s="14"/>
      <c r="EEB843" s="14"/>
      <c r="EEC843" s="14"/>
      <c r="EED843" s="14"/>
      <c r="EEE843" s="14"/>
      <c r="EEF843" s="14"/>
      <c r="EEG843" s="14"/>
      <c r="EEH843" s="14"/>
      <c r="EEI843" s="14"/>
      <c r="EEJ843" s="14"/>
      <c r="EEK843" s="14"/>
      <c r="EEL843" s="14"/>
      <c r="EEM843" s="14"/>
      <c r="EEN843" s="14"/>
      <c r="EEO843" s="14"/>
      <c r="EEP843" s="14"/>
      <c r="EEQ843" s="14"/>
      <c r="EER843" s="14"/>
      <c r="EES843" s="14"/>
      <c r="EET843" s="14"/>
      <c r="EEU843" s="14"/>
      <c r="EEV843" s="14"/>
      <c r="EEW843" s="14"/>
      <c r="EEX843" s="14"/>
      <c r="EEY843" s="14"/>
      <c r="EEZ843" s="14"/>
      <c r="EFA843" s="14"/>
      <c r="EFB843" s="14"/>
      <c r="EFC843" s="14"/>
      <c r="EFD843" s="14"/>
      <c r="EFE843" s="14"/>
      <c r="EFF843" s="14"/>
      <c r="EFG843" s="14"/>
      <c r="EFH843" s="14"/>
      <c r="EFI843" s="14"/>
      <c r="EFJ843" s="14"/>
      <c r="EFK843" s="14"/>
      <c r="EFL843" s="14"/>
      <c r="EFM843" s="14"/>
      <c r="EFN843" s="14"/>
      <c r="EFO843" s="14"/>
      <c r="EFP843" s="14"/>
      <c r="EFQ843" s="14"/>
      <c r="EFR843" s="14"/>
      <c r="EFS843" s="14"/>
      <c r="EFT843" s="14"/>
      <c r="EFU843" s="14"/>
      <c r="EFV843" s="14"/>
      <c r="EFW843" s="14"/>
      <c r="EFX843" s="14"/>
      <c r="EFY843" s="14"/>
      <c r="EFZ843" s="14"/>
      <c r="EGA843" s="14"/>
      <c r="EGB843" s="14"/>
      <c r="EGC843" s="14"/>
      <c r="EGD843" s="14"/>
      <c r="EGE843" s="14"/>
      <c r="EGF843" s="14"/>
      <c r="EGG843" s="14"/>
      <c r="EGH843" s="14"/>
      <c r="EGI843" s="14"/>
      <c r="EGJ843" s="14"/>
      <c r="EGK843" s="14"/>
      <c r="EGL843" s="14"/>
      <c r="EGM843" s="14"/>
      <c r="EGN843" s="14"/>
      <c r="EGO843" s="14"/>
      <c r="EGP843" s="14"/>
      <c r="EGQ843" s="14"/>
      <c r="EGR843" s="14"/>
      <c r="EGS843" s="14"/>
      <c r="EGT843" s="14"/>
      <c r="EGU843" s="14"/>
      <c r="EGV843" s="14"/>
      <c r="EGW843" s="14"/>
      <c r="EGX843" s="14"/>
      <c r="EGY843" s="14"/>
      <c r="EGZ843" s="14"/>
      <c r="EHA843" s="14"/>
      <c r="EHB843" s="14"/>
      <c r="EHC843" s="14"/>
      <c r="EHD843" s="14"/>
      <c r="EHE843" s="14"/>
      <c r="EHF843" s="14"/>
      <c r="EHG843" s="14"/>
      <c r="EHH843" s="14"/>
      <c r="EHI843" s="14"/>
      <c r="EHJ843" s="14"/>
      <c r="EHK843" s="14"/>
      <c r="EHL843" s="14"/>
      <c r="EHM843" s="14"/>
      <c r="EHN843" s="14"/>
      <c r="EHO843" s="14"/>
      <c r="EHP843" s="14"/>
      <c r="EHQ843" s="14"/>
      <c r="EHR843" s="14"/>
      <c r="EHS843" s="14"/>
      <c r="EHT843" s="14"/>
      <c r="EHU843" s="14"/>
      <c r="EHV843" s="14"/>
      <c r="EHW843" s="14"/>
      <c r="EHX843" s="14"/>
      <c r="EHY843" s="14"/>
      <c r="EHZ843" s="14"/>
      <c r="EIA843" s="14"/>
      <c r="EIB843" s="14"/>
      <c r="EIC843" s="14"/>
      <c r="EID843" s="14"/>
      <c r="EIE843" s="14"/>
      <c r="EIF843" s="14"/>
      <c r="EIG843" s="14"/>
      <c r="EIH843" s="14"/>
      <c r="EII843" s="14"/>
      <c r="EIJ843" s="14"/>
      <c r="EIK843" s="14"/>
      <c r="EIL843" s="14"/>
      <c r="EIM843" s="14"/>
      <c r="EIN843" s="14"/>
      <c r="EIO843" s="14"/>
      <c r="EIP843" s="14"/>
      <c r="EIQ843" s="14"/>
      <c r="EIR843" s="14"/>
      <c r="EIS843" s="14"/>
      <c r="EIT843" s="14"/>
      <c r="EIU843" s="14"/>
      <c r="EIV843" s="14"/>
      <c r="EIW843" s="14"/>
      <c r="EIX843" s="14"/>
      <c r="EIY843" s="14"/>
      <c r="EIZ843" s="14"/>
      <c r="EJA843" s="14"/>
      <c r="EJB843" s="14"/>
      <c r="EJC843" s="14"/>
      <c r="EJD843" s="14"/>
      <c r="EJE843" s="14"/>
      <c r="EJF843" s="14"/>
      <c r="EJG843" s="14"/>
      <c r="EJH843" s="14"/>
      <c r="EJI843" s="14"/>
      <c r="EJJ843" s="14"/>
      <c r="EJK843" s="14"/>
      <c r="EJL843" s="14"/>
      <c r="EJM843" s="14"/>
      <c r="EJN843" s="14"/>
      <c r="EJO843" s="14"/>
      <c r="EJP843" s="14"/>
      <c r="EJQ843" s="14"/>
      <c r="EJR843" s="14"/>
      <c r="EJS843" s="14"/>
      <c r="EJT843" s="14"/>
      <c r="EJU843" s="14"/>
      <c r="EJV843" s="14"/>
      <c r="EJW843" s="14"/>
      <c r="EJX843" s="14"/>
      <c r="EJY843" s="14"/>
      <c r="EJZ843" s="14"/>
      <c r="EKA843" s="14"/>
      <c r="EKB843" s="14"/>
      <c r="EKC843" s="14"/>
      <c r="EKD843" s="14"/>
      <c r="EKE843" s="14"/>
      <c r="EKF843" s="14"/>
      <c r="EKG843" s="14"/>
      <c r="EKH843" s="14"/>
      <c r="EKI843" s="14"/>
      <c r="EKJ843" s="14"/>
      <c r="EKK843" s="14"/>
      <c r="EKL843" s="14"/>
      <c r="EKM843" s="14"/>
      <c r="EKN843" s="14"/>
      <c r="EKO843" s="14"/>
      <c r="EKP843" s="14"/>
      <c r="EKQ843" s="14"/>
      <c r="EKR843" s="14"/>
      <c r="EKS843" s="14"/>
      <c r="EKT843" s="14"/>
      <c r="EKU843" s="14"/>
      <c r="EKV843" s="14"/>
      <c r="EKW843" s="14"/>
      <c r="EKX843" s="14"/>
      <c r="EKY843" s="14"/>
      <c r="EKZ843" s="14"/>
      <c r="ELA843" s="14"/>
      <c r="ELB843" s="14"/>
      <c r="ELC843" s="14"/>
      <c r="ELD843" s="14"/>
      <c r="ELE843" s="14"/>
      <c r="ELF843" s="14"/>
      <c r="ELG843" s="14"/>
      <c r="ELH843" s="14"/>
      <c r="ELI843" s="14"/>
      <c r="ELJ843" s="14"/>
      <c r="ELK843" s="14"/>
      <c r="ELL843" s="14"/>
      <c r="ELM843" s="14"/>
      <c r="ELN843" s="14"/>
      <c r="ELO843" s="14"/>
      <c r="ELP843" s="14"/>
      <c r="ELQ843" s="14"/>
      <c r="ELR843" s="14"/>
      <c r="ELS843" s="14"/>
      <c r="ELT843" s="14"/>
      <c r="ELU843" s="14"/>
      <c r="ELV843" s="14"/>
      <c r="ELW843" s="14"/>
      <c r="ELX843" s="14"/>
      <c r="ELY843" s="14"/>
      <c r="ELZ843" s="14"/>
      <c r="EMA843" s="14"/>
      <c r="EMB843" s="14"/>
      <c r="EMC843" s="14"/>
      <c r="EMD843" s="14"/>
      <c r="EME843" s="14"/>
      <c r="EMF843" s="14"/>
      <c r="EMG843" s="14"/>
      <c r="EMH843" s="14"/>
      <c r="EMI843" s="14"/>
      <c r="EMJ843" s="14"/>
      <c r="EMK843" s="14"/>
      <c r="EML843" s="14"/>
      <c r="EMM843" s="14"/>
      <c r="EMN843" s="14"/>
      <c r="EMO843" s="14"/>
      <c r="EMP843" s="14"/>
      <c r="EMQ843" s="14"/>
      <c r="EMR843" s="14"/>
      <c r="EMS843" s="14"/>
      <c r="EMT843" s="14"/>
      <c r="EMU843" s="14"/>
      <c r="EMV843" s="14"/>
      <c r="EMW843" s="14"/>
      <c r="EMX843" s="14"/>
      <c r="EMY843" s="14"/>
      <c r="EMZ843" s="14"/>
      <c r="ENA843" s="14"/>
      <c r="ENB843" s="14"/>
      <c r="ENC843" s="14"/>
      <c r="END843" s="14"/>
      <c r="ENE843" s="14"/>
      <c r="ENF843" s="14"/>
      <c r="ENG843" s="14"/>
      <c r="ENH843" s="14"/>
      <c r="ENI843" s="14"/>
      <c r="ENJ843" s="14"/>
      <c r="ENK843" s="14"/>
      <c r="ENL843" s="14"/>
      <c r="ENM843" s="14"/>
      <c r="ENN843" s="14"/>
      <c r="ENO843" s="14"/>
      <c r="ENP843" s="14"/>
      <c r="ENQ843" s="14"/>
      <c r="ENR843" s="14"/>
      <c r="ENS843" s="14"/>
      <c r="ENT843" s="14"/>
      <c r="ENU843" s="14"/>
      <c r="ENV843" s="14"/>
      <c r="ENW843" s="14"/>
      <c r="ENX843" s="14"/>
      <c r="ENY843" s="14"/>
      <c r="ENZ843" s="14"/>
      <c r="EOA843" s="14"/>
      <c r="EOB843" s="14"/>
      <c r="EOC843" s="14"/>
      <c r="EOD843" s="14"/>
      <c r="EOE843" s="14"/>
      <c r="EOF843" s="14"/>
      <c r="EOG843" s="14"/>
      <c r="EOH843" s="14"/>
      <c r="EOI843" s="14"/>
      <c r="EOJ843" s="14"/>
      <c r="EOK843" s="14"/>
      <c r="EOL843" s="14"/>
      <c r="EOM843" s="14"/>
      <c r="EON843" s="14"/>
      <c r="EOO843" s="14"/>
      <c r="EOP843" s="14"/>
      <c r="EOQ843" s="14"/>
      <c r="EOR843" s="14"/>
      <c r="EOS843" s="14"/>
      <c r="EOT843" s="14"/>
      <c r="EOU843" s="14"/>
      <c r="EOV843" s="14"/>
      <c r="EOW843" s="14"/>
      <c r="EOX843" s="14"/>
      <c r="EOY843" s="14"/>
      <c r="EOZ843" s="14"/>
      <c r="EPA843" s="14"/>
      <c r="EPB843" s="14"/>
      <c r="EPC843" s="14"/>
      <c r="EPD843" s="14"/>
      <c r="EPE843" s="14"/>
      <c r="EPF843" s="14"/>
      <c r="EPG843" s="14"/>
      <c r="EPH843" s="14"/>
      <c r="EPI843" s="14"/>
      <c r="EPJ843" s="14"/>
      <c r="EPK843" s="14"/>
      <c r="EPL843" s="14"/>
      <c r="EPM843" s="14"/>
      <c r="EPN843" s="14"/>
      <c r="EPO843" s="14"/>
      <c r="EPP843" s="14"/>
      <c r="EPQ843" s="14"/>
      <c r="EPR843" s="14"/>
      <c r="EPS843" s="14"/>
      <c r="EPT843" s="14"/>
      <c r="EPU843" s="14"/>
      <c r="EPV843" s="14"/>
      <c r="EPW843" s="14"/>
      <c r="EPX843" s="14"/>
      <c r="EPY843" s="14"/>
      <c r="EPZ843" s="14"/>
      <c r="EQA843" s="14"/>
      <c r="EQB843" s="14"/>
      <c r="EQC843" s="14"/>
      <c r="EQD843" s="14"/>
      <c r="EQE843" s="14"/>
      <c r="EQF843" s="14"/>
      <c r="EQG843" s="14"/>
      <c r="EQH843" s="14"/>
      <c r="EQI843" s="14"/>
      <c r="EQJ843" s="14"/>
      <c r="EQK843" s="14"/>
      <c r="EQL843" s="14"/>
      <c r="EQM843" s="14"/>
      <c r="EQN843" s="14"/>
      <c r="EQO843" s="14"/>
      <c r="EQP843" s="14"/>
      <c r="EQQ843" s="14"/>
      <c r="EQR843" s="14"/>
      <c r="EQS843" s="14"/>
      <c r="EQT843" s="14"/>
      <c r="EQU843" s="14"/>
      <c r="EQV843" s="14"/>
      <c r="EQW843" s="14"/>
      <c r="EQX843" s="14"/>
      <c r="EQY843" s="14"/>
      <c r="EQZ843" s="14"/>
      <c r="ERA843" s="14"/>
      <c r="ERB843" s="14"/>
      <c r="ERC843" s="14"/>
      <c r="ERD843" s="14"/>
      <c r="ERE843" s="14"/>
      <c r="ERF843" s="14"/>
      <c r="ERG843" s="14"/>
      <c r="ERH843" s="14"/>
      <c r="ERI843" s="14"/>
      <c r="ERJ843" s="14"/>
      <c r="ERK843" s="14"/>
      <c r="ERL843" s="14"/>
      <c r="ERM843" s="14"/>
      <c r="ERN843" s="14"/>
      <c r="ERO843" s="14"/>
      <c r="ERP843" s="14"/>
      <c r="ERQ843" s="14"/>
      <c r="ERR843" s="14"/>
      <c r="ERS843" s="14"/>
      <c r="ERT843" s="14"/>
      <c r="ERU843" s="14"/>
      <c r="ERV843" s="14"/>
      <c r="ERW843" s="14"/>
      <c r="ERX843" s="14"/>
      <c r="ERY843" s="14"/>
      <c r="ERZ843" s="14"/>
      <c r="ESA843" s="14"/>
      <c r="ESB843" s="14"/>
      <c r="ESC843" s="14"/>
      <c r="ESD843" s="14"/>
      <c r="ESE843" s="14"/>
      <c r="ESF843" s="14"/>
      <c r="ESG843" s="14"/>
      <c r="ESH843" s="14"/>
      <c r="ESI843" s="14"/>
      <c r="ESJ843" s="14"/>
      <c r="ESK843" s="14"/>
      <c r="ESL843" s="14"/>
      <c r="ESM843" s="14"/>
      <c r="ESN843" s="14"/>
      <c r="ESO843" s="14"/>
      <c r="ESP843" s="14"/>
      <c r="ESQ843" s="14"/>
      <c r="ESR843" s="14"/>
      <c r="ESS843" s="14"/>
      <c r="EST843" s="14"/>
      <c r="ESU843" s="14"/>
      <c r="ESV843" s="14"/>
      <c r="ESW843" s="14"/>
      <c r="ESX843" s="14"/>
      <c r="ESY843" s="14"/>
      <c r="ESZ843" s="14"/>
      <c r="ETA843" s="14"/>
      <c r="ETB843" s="14"/>
      <c r="ETC843" s="14"/>
      <c r="ETD843" s="14"/>
      <c r="ETE843" s="14"/>
      <c r="ETF843" s="14"/>
      <c r="ETG843" s="14"/>
      <c r="ETH843" s="14"/>
      <c r="ETI843" s="14"/>
      <c r="ETJ843" s="14"/>
      <c r="ETK843" s="14"/>
      <c r="ETL843" s="14"/>
      <c r="ETM843" s="14"/>
      <c r="ETN843" s="14"/>
      <c r="ETO843" s="14"/>
      <c r="ETP843" s="14"/>
      <c r="ETQ843" s="14"/>
      <c r="ETR843" s="14"/>
      <c r="ETS843" s="14"/>
      <c r="ETT843" s="14"/>
      <c r="ETU843" s="14"/>
      <c r="ETV843" s="14"/>
      <c r="ETW843" s="14"/>
      <c r="ETX843" s="14"/>
      <c r="ETY843" s="14"/>
      <c r="ETZ843" s="14"/>
      <c r="EUA843" s="14"/>
      <c r="EUB843" s="14"/>
      <c r="EUC843" s="14"/>
      <c r="EUD843" s="14"/>
      <c r="EUE843" s="14"/>
      <c r="EUF843" s="14"/>
      <c r="EUG843" s="14"/>
      <c r="EUH843" s="14"/>
      <c r="EUI843" s="14"/>
      <c r="EUJ843" s="14"/>
      <c r="EUK843" s="14"/>
      <c r="EUL843" s="14"/>
      <c r="EUM843" s="14"/>
      <c r="EUN843" s="14"/>
      <c r="EUO843" s="14"/>
      <c r="EUP843" s="14"/>
      <c r="EUQ843" s="14"/>
      <c r="EUR843" s="14"/>
      <c r="EUS843" s="14"/>
      <c r="EUT843" s="14"/>
      <c r="EUU843" s="14"/>
      <c r="EUV843" s="14"/>
      <c r="EUW843" s="14"/>
      <c r="EUX843" s="14"/>
      <c r="EUY843" s="14"/>
      <c r="EUZ843" s="14"/>
      <c r="EVA843" s="14"/>
      <c r="EVB843" s="14"/>
      <c r="EVC843" s="14"/>
      <c r="EVD843" s="14"/>
      <c r="EVE843" s="14"/>
      <c r="EVF843" s="14"/>
      <c r="EVG843" s="14"/>
      <c r="EVH843" s="14"/>
      <c r="EVI843" s="14"/>
      <c r="EVJ843" s="14"/>
      <c r="EVK843" s="14"/>
      <c r="EVL843" s="14"/>
      <c r="EVM843" s="14"/>
      <c r="EVN843" s="14"/>
      <c r="EVO843" s="14"/>
      <c r="EVP843" s="14"/>
      <c r="EVQ843" s="14"/>
      <c r="EVR843" s="14"/>
      <c r="EVS843" s="14"/>
      <c r="EVT843" s="14"/>
      <c r="EVU843" s="14"/>
      <c r="EVV843" s="14"/>
      <c r="EVW843" s="14"/>
      <c r="EVX843" s="14"/>
      <c r="EVY843" s="14"/>
      <c r="EVZ843" s="14"/>
      <c r="EWA843" s="14"/>
      <c r="EWB843" s="14"/>
      <c r="EWC843" s="14"/>
      <c r="EWD843" s="14"/>
      <c r="EWE843" s="14"/>
      <c r="EWF843" s="14"/>
      <c r="EWG843" s="14"/>
      <c r="EWH843" s="14"/>
      <c r="EWI843" s="14"/>
      <c r="EWJ843" s="14"/>
      <c r="EWK843" s="14"/>
      <c r="EWL843" s="14"/>
      <c r="EWM843" s="14"/>
      <c r="EWN843" s="14"/>
      <c r="EWO843" s="14"/>
      <c r="EWP843" s="14"/>
      <c r="EWQ843" s="14"/>
      <c r="EWR843" s="14"/>
      <c r="EWS843" s="14"/>
      <c r="EWT843" s="14"/>
      <c r="EWU843" s="14"/>
      <c r="EWV843" s="14"/>
      <c r="EWW843" s="14"/>
      <c r="EWX843" s="14"/>
      <c r="EWY843" s="14"/>
      <c r="EWZ843" s="14"/>
      <c r="EXA843" s="14"/>
      <c r="EXB843" s="14"/>
      <c r="EXC843" s="14"/>
      <c r="EXD843" s="14"/>
      <c r="EXE843" s="14"/>
      <c r="EXF843" s="14"/>
      <c r="EXG843" s="14"/>
      <c r="EXH843" s="14"/>
      <c r="EXI843" s="14"/>
      <c r="EXJ843" s="14"/>
      <c r="EXK843" s="14"/>
      <c r="EXL843" s="14"/>
      <c r="EXM843" s="14"/>
      <c r="EXN843" s="14"/>
      <c r="EXO843" s="14"/>
      <c r="EXP843" s="14"/>
      <c r="EXQ843" s="14"/>
      <c r="EXR843" s="14"/>
      <c r="EXS843" s="14"/>
      <c r="EXT843" s="14"/>
      <c r="EXU843" s="14"/>
      <c r="EXV843" s="14"/>
      <c r="EXW843" s="14"/>
      <c r="EXX843" s="14"/>
      <c r="EXY843" s="14"/>
      <c r="EXZ843" s="14"/>
      <c r="EYA843" s="14"/>
      <c r="EYB843" s="14"/>
      <c r="EYC843" s="14"/>
      <c r="EYD843" s="14"/>
      <c r="EYE843" s="14"/>
      <c r="EYF843" s="14"/>
      <c r="EYG843" s="14"/>
      <c r="EYH843" s="14"/>
      <c r="EYI843" s="14"/>
      <c r="EYJ843" s="14"/>
      <c r="EYK843" s="14"/>
      <c r="EYL843" s="14"/>
      <c r="EYM843" s="14"/>
      <c r="EYN843" s="14"/>
      <c r="EYO843" s="14"/>
      <c r="EYP843" s="14"/>
      <c r="EYQ843" s="14"/>
      <c r="EYR843" s="14"/>
      <c r="EYS843" s="14"/>
      <c r="EYT843" s="14"/>
      <c r="EYU843" s="14"/>
      <c r="EYV843" s="14"/>
      <c r="EYW843" s="14"/>
      <c r="EYX843" s="14"/>
      <c r="EYY843" s="14"/>
      <c r="EYZ843" s="14"/>
      <c r="EZA843" s="14"/>
      <c r="EZB843" s="14"/>
      <c r="EZC843" s="14"/>
      <c r="EZD843" s="14"/>
      <c r="EZE843" s="14"/>
      <c r="EZF843" s="14"/>
      <c r="EZG843" s="14"/>
      <c r="EZH843" s="14"/>
      <c r="EZI843" s="14"/>
      <c r="EZJ843" s="14"/>
      <c r="EZK843" s="14"/>
      <c r="EZL843" s="14"/>
      <c r="EZM843" s="14"/>
      <c r="EZN843" s="14"/>
      <c r="EZO843" s="14"/>
      <c r="EZP843" s="14"/>
      <c r="EZQ843" s="14"/>
      <c r="EZR843" s="14"/>
      <c r="EZS843" s="14"/>
      <c r="EZT843" s="14"/>
      <c r="EZU843" s="14"/>
      <c r="EZV843" s="14"/>
      <c r="EZW843" s="14"/>
      <c r="EZX843" s="14"/>
      <c r="EZY843" s="14"/>
      <c r="EZZ843" s="14"/>
      <c r="FAA843" s="14"/>
      <c r="FAB843" s="14"/>
      <c r="FAC843" s="14"/>
      <c r="FAD843" s="14"/>
      <c r="FAE843" s="14"/>
      <c r="FAF843" s="14"/>
      <c r="FAG843" s="14"/>
      <c r="FAH843" s="14"/>
      <c r="FAI843" s="14"/>
      <c r="FAJ843" s="14"/>
      <c r="FAK843" s="14"/>
      <c r="FAL843" s="14"/>
      <c r="FAM843" s="14"/>
      <c r="FAN843" s="14"/>
      <c r="FAO843" s="14"/>
      <c r="FAP843" s="14"/>
      <c r="FAQ843" s="14"/>
      <c r="FAR843" s="14"/>
      <c r="FAS843" s="14"/>
      <c r="FAT843" s="14"/>
      <c r="FAU843" s="14"/>
      <c r="FAV843" s="14"/>
      <c r="FAW843" s="14"/>
      <c r="FAX843" s="14"/>
      <c r="FAY843" s="14"/>
      <c r="FAZ843" s="14"/>
      <c r="FBA843" s="14"/>
      <c r="FBB843" s="14"/>
      <c r="FBC843" s="14"/>
      <c r="FBD843" s="14"/>
      <c r="FBE843" s="14"/>
      <c r="FBF843" s="14"/>
      <c r="FBG843" s="14"/>
      <c r="FBH843" s="14"/>
      <c r="FBI843" s="14"/>
      <c r="FBJ843" s="14"/>
      <c r="FBK843" s="14"/>
      <c r="FBL843" s="14"/>
      <c r="FBM843" s="14"/>
      <c r="FBN843" s="14"/>
      <c r="FBO843" s="14"/>
      <c r="FBP843" s="14"/>
      <c r="FBQ843" s="14"/>
      <c r="FBR843" s="14"/>
      <c r="FBS843" s="14"/>
      <c r="FBT843" s="14"/>
      <c r="FBU843" s="14"/>
      <c r="FBV843" s="14"/>
      <c r="FBW843" s="14"/>
      <c r="FBX843" s="14"/>
      <c r="FBY843" s="14"/>
      <c r="FBZ843" s="14"/>
      <c r="FCA843" s="14"/>
      <c r="FCB843" s="14"/>
      <c r="FCC843" s="14"/>
      <c r="FCD843" s="14"/>
      <c r="FCE843" s="14"/>
      <c r="FCF843" s="14"/>
      <c r="FCG843" s="14"/>
      <c r="FCH843" s="14"/>
      <c r="FCI843" s="14"/>
      <c r="FCJ843" s="14"/>
      <c r="FCK843" s="14"/>
      <c r="FCL843" s="14"/>
      <c r="FCM843" s="14"/>
      <c r="FCN843" s="14"/>
      <c r="FCO843" s="14"/>
      <c r="FCP843" s="14"/>
      <c r="FCQ843" s="14"/>
      <c r="FCR843" s="14"/>
      <c r="FCS843" s="14"/>
      <c r="FCT843" s="14"/>
      <c r="FCU843" s="14"/>
      <c r="FCV843" s="14"/>
      <c r="FCW843" s="14"/>
      <c r="FCX843" s="14"/>
      <c r="FCY843" s="14"/>
      <c r="FCZ843" s="14"/>
      <c r="FDA843" s="14"/>
      <c r="FDB843" s="14"/>
      <c r="FDC843" s="14"/>
      <c r="FDD843" s="14"/>
      <c r="FDE843" s="14"/>
      <c r="FDF843" s="14"/>
      <c r="FDG843" s="14"/>
      <c r="FDH843" s="14"/>
      <c r="FDI843" s="14"/>
      <c r="FDJ843" s="14"/>
      <c r="FDK843" s="14"/>
      <c r="FDL843" s="14"/>
      <c r="FDM843" s="14"/>
      <c r="FDN843" s="14"/>
      <c r="FDO843" s="14"/>
      <c r="FDP843" s="14"/>
      <c r="FDQ843" s="14"/>
      <c r="FDR843" s="14"/>
      <c r="FDS843" s="14"/>
      <c r="FDT843" s="14"/>
      <c r="FDU843" s="14"/>
      <c r="FDV843" s="14"/>
      <c r="FDW843" s="14"/>
      <c r="FDX843" s="14"/>
      <c r="FDY843" s="14"/>
      <c r="FDZ843" s="14"/>
      <c r="FEA843" s="14"/>
      <c r="FEB843" s="14"/>
      <c r="FEC843" s="14"/>
      <c r="FED843" s="14"/>
      <c r="FEE843" s="14"/>
      <c r="FEF843" s="14"/>
      <c r="FEG843" s="14"/>
      <c r="FEH843" s="14"/>
      <c r="FEI843" s="14"/>
      <c r="FEJ843" s="14"/>
      <c r="FEK843" s="14"/>
      <c r="FEL843" s="14"/>
      <c r="FEM843" s="14"/>
      <c r="FEN843" s="14"/>
      <c r="FEO843" s="14"/>
      <c r="FEP843" s="14"/>
      <c r="FEQ843" s="14"/>
      <c r="FER843" s="14"/>
      <c r="FES843" s="14"/>
      <c r="FET843" s="14"/>
      <c r="FEU843" s="14"/>
      <c r="FEV843" s="14"/>
      <c r="FEW843" s="14"/>
      <c r="FEX843" s="14"/>
      <c r="FEY843" s="14"/>
      <c r="FEZ843" s="14"/>
      <c r="FFA843" s="14"/>
      <c r="FFB843" s="14"/>
      <c r="FFC843" s="14"/>
      <c r="FFD843" s="14"/>
      <c r="FFE843" s="14"/>
      <c r="FFF843" s="14"/>
      <c r="FFG843" s="14"/>
      <c r="FFH843" s="14"/>
      <c r="FFI843" s="14"/>
      <c r="FFJ843" s="14"/>
      <c r="FFK843" s="14"/>
      <c r="FFL843" s="14"/>
      <c r="FFM843" s="14"/>
      <c r="FFN843" s="14"/>
      <c r="FFO843" s="14"/>
      <c r="FFP843" s="14"/>
      <c r="FFQ843" s="14"/>
      <c r="FFR843" s="14"/>
      <c r="FFS843" s="14"/>
      <c r="FFT843" s="14"/>
      <c r="FFU843" s="14"/>
      <c r="FFV843" s="14"/>
      <c r="FFW843" s="14"/>
      <c r="FFX843" s="14"/>
      <c r="FFY843" s="14"/>
      <c r="FFZ843" s="14"/>
      <c r="FGA843" s="14"/>
      <c r="FGB843" s="14"/>
      <c r="FGC843" s="14"/>
      <c r="FGD843" s="14"/>
      <c r="FGE843" s="14"/>
      <c r="FGF843" s="14"/>
      <c r="FGG843" s="14"/>
      <c r="FGH843" s="14"/>
      <c r="FGI843" s="14"/>
      <c r="FGJ843" s="14"/>
      <c r="FGK843" s="14"/>
      <c r="FGL843" s="14"/>
      <c r="FGM843" s="14"/>
      <c r="FGN843" s="14"/>
      <c r="FGO843" s="14"/>
      <c r="FGP843" s="14"/>
      <c r="FGQ843" s="14"/>
      <c r="FGR843" s="14"/>
      <c r="FGS843" s="14"/>
      <c r="FGT843" s="14"/>
      <c r="FGU843" s="14"/>
      <c r="FGV843" s="14"/>
      <c r="FGW843" s="14"/>
      <c r="FGX843" s="14"/>
      <c r="FGY843" s="14"/>
      <c r="FGZ843" s="14"/>
      <c r="FHA843" s="14"/>
      <c r="FHB843" s="14"/>
      <c r="FHC843" s="14"/>
      <c r="FHD843" s="14"/>
      <c r="FHE843" s="14"/>
      <c r="FHF843" s="14"/>
      <c r="FHG843" s="14"/>
      <c r="FHH843" s="14"/>
      <c r="FHI843" s="14"/>
      <c r="FHJ843" s="14"/>
      <c r="FHK843" s="14"/>
      <c r="FHL843" s="14"/>
      <c r="FHM843" s="14"/>
      <c r="FHN843" s="14"/>
      <c r="FHO843" s="14"/>
      <c r="FHP843" s="14"/>
      <c r="FHQ843" s="14"/>
      <c r="FHR843" s="14"/>
      <c r="FHS843" s="14"/>
      <c r="FHT843" s="14"/>
      <c r="FHU843" s="14"/>
      <c r="FHV843" s="14"/>
      <c r="FHW843" s="14"/>
      <c r="FHX843" s="14"/>
      <c r="FHY843" s="14"/>
      <c r="FHZ843" s="14"/>
      <c r="FIA843" s="14"/>
      <c r="FIB843" s="14"/>
      <c r="FIC843" s="14"/>
      <c r="FID843" s="14"/>
      <c r="FIE843" s="14"/>
      <c r="FIF843" s="14"/>
      <c r="FIG843" s="14"/>
      <c r="FIH843" s="14"/>
      <c r="FII843" s="14"/>
      <c r="FIJ843" s="14"/>
      <c r="FIK843" s="14"/>
      <c r="FIL843" s="14"/>
      <c r="FIM843" s="14"/>
      <c r="FIN843" s="14"/>
      <c r="FIO843" s="14"/>
      <c r="FIP843" s="14"/>
      <c r="FIQ843" s="14"/>
      <c r="FIR843" s="14"/>
      <c r="FIS843" s="14"/>
      <c r="FIT843" s="14"/>
      <c r="FIU843" s="14"/>
      <c r="FIV843" s="14"/>
      <c r="FIW843" s="14"/>
      <c r="FIX843" s="14"/>
      <c r="FIY843" s="14"/>
      <c r="FIZ843" s="14"/>
      <c r="FJA843" s="14"/>
      <c r="FJB843" s="14"/>
      <c r="FJC843" s="14"/>
      <c r="FJD843" s="14"/>
      <c r="FJE843" s="14"/>
      <c r="FJF843" s="14"/>
      <c r="FJG843" s="14"/>
      <c r="FJH843" s="14"/>
      <c r="FJI843" s="14"/>
      <c r="FJJ843" s="14"/>
      <c r="FJK843" s="14"/>
      <c r="FJL843" s="14"/>
      <c r="FJM843" s="14"/>
      <c r="FJN843" s="14"/>
      <c r="FJO843" s="14"/>
      <c r="FJP843" s="14"/>
      <c r="FJQ843" s="14"/>
      <c r="FJR843" s="14"/>
      <c r="FJS843" s="14"/>
      <c r="FJT843" s="14"/>
      <c r="FJU843" s="14"/>
      <c r="FJV843" s="14"/>
      <c r="FJW843" s="14"/>
      <c r="FJX843" s="14"/>
      <c r="FJY843" s="14"/>
      <c r="FJZ843" s="14"/>
      <c r="FKA843" s="14"/>
      <c r="FKB843" s="14"/>
      <c r="FKC843" s="14"/>
      <c r="FKD843" s="14"/>
      <c r="FKE843" s="14"/>
      <c r="FKF843" s="14"/>
      <c r="FKG843" s="14"/>
      <c r="FKH843" s="14"/>
      <c r="FKI843" s="14"/>
      <c r="FKJ843" s="14"/>
      <c r="FKK843" s="14"/>
      <c r="FKL843" s="14"/>
      <c r="FKM843" s="14"/>
      <c r="FKN843" s="14"/>
      <c r="FKO843" s="14"/>
      <c r="FKP843" s="14"/>
      <c r="FKQ843" s="14"/>
      <c r="FKR843" s="14"/>
      <c r="FKS843" s="14"/>
      <c r="FKT843" s="14"/>
      <c r="FKU843" s="14"/>
      <c r="FKV843" s="14"/>
      <c r="FKW843" s="14"/>
      <c r="FKX843" s="14"/>
      <c r="FKY843" s="14"/>
      <c r="FKZ843" s="14"/>
      <c r="FLA843" s="14"/>
      <c r="FLB843" s="14"/>
      <c r="FLC843" s="14"/>
      <c r="FLD843" s="14"/>
      <c r="FLE843" s="14"/>
      <c r="FLF843" s="14"/>
      <c r="FLG843" s="14"/>
      <c r="FLH843" s="14"/>
      <c r="FLI843" s="14"/>
      <c r="FLJ843" s="14"/>
      <c r="FLK843" s="14"/>
      <c r="FLL843" s="14"/>
      <c r="FLM843" s="14"/>
      <c r="FLN843" s="14"/>
      <c r="FLO843" s="14"/>
      <c r="FLP843" s="14"/>
      <c r="FLQ843" s="14"/>
      <c r="FLR843" s="14"/>
      <c r="FLS843" s="14"/>
      <c r="FLT843" s="14"/>
      <c r="FLU843" s="14"/>
      <c r="FLV843" s="14"/>
      <c r="FLW843" s="14"/>
      <c r="FLX843" s="14"/>
      <c r="FLY843" s="14"/>
      <c r="FLZ843" s="14"/>
      <c r="FMA843" s="14"/>
      <c r="FMB843" s="14"/>
      <c r="FMC843" s="14"/>
      <c r="FMD843" s="14"/>
      <c r="FME843" s="14"/>
      <c r="FMF843" s="14"/>
      <c r="FMG843" s="14"/>
      <c r="FMH843" s="14"/>
      <c r="FMI843" s="14"/>
      <c r="FMJ843" s="14"/>
      <c r="FMK843" s="14"/>
      <c r="FML843" s="14"/>
      <c r="FMM843" s="14"/>
      <c r="FMN843" s="14"/>
      <c r="FMO843" s="14"/>
      <c r="FMP843" s="14"/>
      <c r="FMQ843" s="14"/>
      <c r="FMR843" s="14"/>
      <c r="FMS843" s="14"/>
      <c r="FMT843" s="14"/>
      <c r="FMU843" s="14"/>
      <c r="FMV843" s="14"/>
      <c r="FMW843" s="14"/>
      <c r="FMX843" s="14"/>
      <c r="FMY843" s="14"/>
      <c r="FMZ843" s="14"/>
      <c r="FNA843" s="14"/>
      <c r="FNB843" s="14"/>
      <c r="FNC843" s="14"/>
      <c r="FND843" s="14"/>
      <c r="FNE843" s="14"/>
      <c r="FNF843" s="14"/>
      <c r="FNG843" s="14"/>
      <c r="FNH843" s="14"/>
      <c r="FNI843" s="14"/>
      <c r="FNJ843" s="14"/>
      <c r="FNK843" s="14"/>
      <c r="FNL843" s="14"/>
      <c r="FNM843" s="14"/>
      <c r="FNN843" s="14"/>
      <c r="FNO843" s="14"/>
      <c r="FNP843" s="14"/>
      <c r="FNQ843" s="14"/>
      <c r="FNR843" s="14"/>
      <c r="FNS843" s="14"/>
      <c r="FNT843" s="14"/>
      <c r="FNU843" s="14"/>
      <c r="FNV843" s="14"/>
      <c r="FNW843" s="14"/>
      <c r="FNX843" s="14"/>
      <c r="FNY843" s="14"/>
      <c r="FNZ843" s="14"/>
      <c r="FOA843" s="14"/>
      <c r="FOB843" s="14"/>
      <c r="FOC843" s="14"/>
      <c r="FOD843" s="14"/>
      <c r="FOE843" s="14"/>
      <c r="FOF843" s="14"/>
      <c r="FOG843" s="14"/>
      <c r="FOH843" s="14"/>
      <c r="FOI843" s="14"/>
      <c r="FOJ843" s="14"/>
      <c r="FOK843" s="14"/>
      <c r="FOL843" s="14"/>
      <c r="FOM843" s="14"/>
      <c r="FON843" s="14"/>
      <c r="FOO843" s="14"/>
      <c r="FOP843" s="14"/>
      <c r="FOQ843" s="14"/>
      <c r="FOR843" s="14"/>
      <c r="FOS843" s="14"/>
      <c r="FOT843" s="14"/>
      <c r="FOU843" s="14"/>
      <c r="FOV843" s="14"/>
      <c r="FOW843" s="14"/>
      <c r="FOX843" s="14"/>
      <c r="FOY843" s="14"/>
      <c r="FOZ843" s="14"/>
      <c r="FPA843" s="14"/>
      <c r="FPB843" s="14"/>
      <c r="FPC843" s="14"/>
      <c r="FPD843" s="14"/>
      <c r="FPE843" s="14"/>
      <c r="FPF843" s="14"/>
      <c r="FPG843" s="14"/>
      <c r="FPH843" s="14"/>
      <c r="FPI843" s="14"/>
      <c r="FPJ843" s="14"/>
      <c r="FPK843" s="14"/>
      <c r="FPL843" s="14"/>
      <c r="FPM843" s="14"/>
      <c r="FPN843" s="14"/>
      <c r="FPO843" s="14"/>
      <c r="FPP843" s="14"/>
      <c r="FPQ843" s="14"/>
      <c r="FPR843" s="14"/>
      <c r="FPS843" s="14"/>
      <c r="FPT843" s="14"/>
      <c r="FPU843" s="14"/>
      <c r="FPV843" s="14"/>
      <c r="FPW843" s="14"/>
      <c r="FPX843" s="14"/>
      <c r="FPY843" s="14"/>
      <c r="FPZ843" s="14"/>
      <c r="FQA843" s="14"/>
      <c r="FQB843" s="14"/>
      <c r="FQC843" s="14"/>
      <c r="FQD843" s="14"/>
      <c r="FQE843" s="14"/>
      <c r="FQF843" s="14"/>
      <c r="FQG843" s="14"/>
      <c r="FQH843" s="14"/>
      <c r="FQI843" s="14"/>
      <c r="FQJ843" s="14"/>
      <c r="FQK843" s="14"/>
      <c r="FQL843" s="14"/>
      <c r="FQM843" s="14"/>
      <c r="FQN843" s="14"/>
      <c r="FQO843" s="14"/>
      <c r="FQP843" s="14"/>
      <c r="FQQ843" s="14"/>
      <c r="FQR843" s="14"/>
      <c r="FQS843" s="14"/>
      <c r="FQT843" s="14"/>
      <c r="FQU843" s="14"/>
      <c r="FQV843" s="14"/>
      <c r="FQW843" s="14"/>
      <c r="FQX843" s="14"/>
      <c r="FQY843" s="14"/>
      <c r="FQZ843" s="14"/>
      <c r="FRA843" s="14"/>
      <c r="FRB843" s="14"/>
      <c r="FRC843" s="14"/>
      <c r="FRD843" s="14"/>
      <c r="FRE843" s="14"/>
      <c r="FRF843" s="14"/>
      <c r="FRG843" s="14"/>
      <c r="FRH843" s="14"/>
      <c r="FRI843" s="14"/>
      <c r="FRJ843" s="14"/>
      <c r="FRK843" s="14"/>
      <c r="FRL843" s="14"/>
      <c r="FRM843" s="14"/>
      <c r="FRN843" s="14"/>
      <c r="FRO843" s="14"/>
      <c r="FRP843" s="14"/>
      <c r="FRQ843" s="14"/>
      <c r="FRR843" s="14"/>
      <c r="FRS843" s="14"/>
      <c r="FRT843" s="14"/>
      <c r="FRU843" s="14"/>
      <c r="FRV843" s="14"/>
      <c r="FRW843" s="14"/>
      <c r="FRX843" s="14"/>
      <c r="FRY843" s="14"/>
      <c r="FRZ843" s="14"/>
      <c r="FSA843" s="14"/>
      <c r="FSB843" s="14"/>
      <c r="FSC843" s="14"/>
      <c r="FSD843" s="14"/>
      <c r="FSE843" s="14"/>
      <c r="FSF843" s="14"/>
      <c r="FSG843" s="14"/>
      <c r="FSH843" s="14"/>
      <c r="FSI843" s="14"/>
      <c r="FSJ843" s="14"/>
      <c r="FSK843" s="14"/>
      <c r="FSL843" s="14"/>
      <c r="FSM843" s="14"/>
      <c r="FSN843" s="14"/>
      <c r="FSO843" s="14"/>
      <c r="FSP843" s="14"/>
      <c r="FSQ843" s="14"/>
      <c r="FSR843" s="14"/>
      <c r="FSS843" s="14"/>
      <c r="FST843" s="14"/>
      <c r="FSU843" s="14"/>
      <c r="FSV843" s="14"/>
      <c r="FSW843" s="14"/>
      <c r="FSX843" s="14"/>
      <c r="FSY843" s="14"/>
      <c r="FSZ843" s="14"/>
      <c r="FTA843" s="14"/>
      <c r="FTB843" s="14"/>
      <c r="FTC843" s="14"/>
      <c r="FTD843" s="14"/>
      <c r="FTE843" s="14"/>
      <c r="FTF843" s="14"/>
      <c r="FTG843" s="14"/>
      <c r="FTH843" s="14"/>
      <c r="FTI843" s="14"/>
      <c r="FTJ843" s="14"/>
      <c r="FTK843" s="14"/>
      <c r="FTL843" s="14"/>
      <c r="FTM843" s="14"/>
      <c r="FTN843" s="14"/>
      <c r="FTO843" s="14"/>
      <c r="FTP843" s="14"/>
      <c r="FTQ843" s="14"/>
      <c r="FTR843" s="14"/>
      <c r="FTS843" s="14"/>
      <c r="FTT843" s="14"/>
      <c r="FTU843" s="14"/>
      <c r="FTV843" s="14"/>
      <c r="FTW843" s="14"/>
      <c r="FTX843" s="14"/>
      <c r="FTY843" s="14"/>
      <c r="FTZ843" s="14"/>
      <c r="FUA843" s="14"/>
      <c r="FUB843" s="14"/>
      <c r="FUC843" s="14"/>
      <c r="FUD843" s="14"/>
      <c r="FUE843" s="14"/>
      <c r="FUF843" s="14"/>
      <c r="FUG843" s="14"/>
      <c r="FUH843" s="14"/>
      <c r="FUI843" s="14"/>
      <c r="FUJ843" s="14"/>
      <c r="FUK843" s="14"/>
      <c r="FUL843" s="14"/>
      <c r="FUM843" s="14"/>
      <c r="FUN843" s="14"/>
      <c r="FUO843" s="14"/>
      <c r="FUP843" s="14"/>
      <c r="FUQ843" s="14"/>
      <c r="FUR843" s="14"/>
      <c r="FUS843" s="14"/>
      <c r="FUT843" s="14"/>
      <c r="FUU843" s="14"/>
      <c r="FUV843" s="14"/>
      <c r="FUW843" s="14"/>
      <c r="FUX843" s="14"/>
      <c r="FUY843" s="14"/>
      <c r="FUZ843" s="14"/>
      <c r="FVA843" s="14"/>
      <c r="FVB843" s="14"/>
      <c r="FVC843" s="14"/>
      <c r="FVD843" s="14"/>
      <c r="FVE843" s="14"/>
      <c r="FVF843" s="14"/>
      <c r="FVG843" s="14"/>
      <c r="FVH843" s="14"/>
      <c r="FVI843" s="14"/>
      <c r="FVJ843" s="14"/>
      <c r="FVK843" s="14"/>
      <c r="FVL843" s="14"/>
      <c r="FVM843" s="14"/>
      <c r="FVN843" s="14"/>
      <c r="FVO843" s="14"/>
      <c r="FVP843" s="14"/>
      <c r="FVQ843" s="14"/>
      <c r="FVR843" s="14"/>
      <c r="FVS843" s="14"/>
      <c r="FVT843" s="14"/>
      <c r="FVU843" s="14"/>
      <c r="FVV843" s="14"/>
      <c r="FVW843" s="14"/>
      <c r="FVX843" s="14"/>
      <c r="FVY843" s="14"/>
      <c r="FVZ843" s="14"/>
      <c r="FWA843" s="14"/>
      <c r="FWB843" s="14"/>
      <c r="FWC843" s="14"/>
      <c r="FWD843" s="14"/>
      <c r="FWE843" s="14"/>
      <c r="FWF843" s="14"/>
      <c r="FWG843" s="14"/>
      <c r="FWH843" s="14"/>
      <c r="FWI843" s="14"/>
      <c r="FWJ843" s="14"/>
      <c r="FWK843" s="14"/>
      <c r="FWL843" s="14"/>
      <c r="FWM843" s="14"/>
      <c r="FWN843" s="14"/>
      <c r="FWO843" s="14"/>
      <c r="FWP843" s="14"/>
      <c r="FWQ843" s="14"/>
      <c r="FWR843" s="14"/>
      <c r="FWS843" s="14"/>
      <c r="FWT843" s="14"/>
      <c r="FWU843" s="14"/>
      <c r="FWV843" s="14"/>
      <c r="FWW843" s="14"/>
      <c r="FWX843" s="14"/>
      <c r="FWY843" s="14"/>
      <c r="FWZ843" s="14"/>
      <c r="FXA843" s="14"/>
      <c r="FXB843" s="14"/>
      <c r="FXC843" s="14"/>
      <c r="FXD843" s="14"/>
      <c r="FXE843" s="14"/>
      <c r="FXF843" s="14"/>
      <c r="FXG843" s="14"/>
      <c r="FXH843" s="14"/>
      <c r="FXI843" s="14"/>
      <c r="FXJ843" s="14"/>
      <c r="FXK843" s="14"/>
      <c r="FXL843" s="14"/>
      <c r="FXM843" s="14"/>
      <c r="FXN843" s="14"/>
      <c r="FXO843" s="14"/>
      <c r="FXP843" s="14"/>
      <c r="FXQ843" s="14"/>
      <c r="FXR843" s="14"/>
      <c r="FXS843" s="14"/>
      <c r="FXT843" s="14"/>
      <c r="FXU843" s="14"/>
      <c r="FXV843" s="14"/>
      <c r="FXW843" s="14"/>
      <c r="FXX843" s="14"/>
      <c r="FXY843" s="14"/>
      <c r="FXZ843" s="14"/>
      <c r="FYA843" s="14"/>
      <c r="FYB843" s="14"/>
      <c r="FYC843" s="14"/>
      <c r="FYD843" s="14"/>
      <c r="FYE843" s="14"/>
      <c r="FYF843" s="14"/>
      <c r="FYG843" s="14"/>
      <c r="FYH843" s="14"/>
      <c r="FYI843" s="14"/>
      <c r="FYJ843" s="14"/>
      <c r="FYK843" s="14"/>
      <c r="FYL843" s="14"/>
      <c r="FYM843" s="14"/>
      <c r="FYN843" s="14"/>
      <c r="FYO843" s="14"/>
      <c r="FYP843" s="14"/>
      <c r="FYQ843" s="14"/>
      <c r="FYR843" s="14"/>
      <c r="FYS843" s="14"/>
      <c r="FYT843" s="14"/>
      <c r="FYU843" s="14"/>
      <c r="FYV843" s="14"/>
      <c r="FYW843" s="14"/>
      <c r="FYX843" s="14"/>
      <c r="FYY843" s="14"/>
      <c r="FYZ843" s="14"/>
      <c r="FZA843" s="14"/>
      <c r="FZB843" s="14"/>
      <c r="FZC843" s="14"/>
      <c r="FZD843" s="14"/>
      <c r="FZE843" s="14"/>
      <c r="FZF843" s="14"/>
      <c r="FZG843" s="14"/>
      <c r="FZH843" s="14"/>
      <c r="FZI843" s="14"/>
      <c r="FZJ843" s="14"/>
      <c r="FZK843" s="14"/>
      <c r="FZL843" s="14"/>
      <c r="FZM843" s="14"/>
      <c r="FZN843" s="14"/>
      <c r="FZO843" s="14"/>
      <c r="FZP843" s="14"/>
      <c r="FZQ843" s="14"/>
      <c r="FZR843" s="14"/>
      <c r="FZS843" s="14"/>
      <c r="FZT843" s="14"/>
      <c r="FZU843" s="14"/>
      <c r="FZV843" s="14"/>
      <c r="FZW843" s="14"/>
      <c r="FZX843" s="14"/>
      <c r="FZY843" s="14"/>
      <c r="FZZ843" s="14"/>
      <c r="GAA843" s="14"/>
      <c r="GAB843" s="14"/>
      <c r="GAC843" s="14"/>
      <c r="GAD843" s="14"/>
      <c r="GAE843" s="14"/>
      <c r="GAF843" s="14"/>
      <c r="GAG843" s="14"/>
      <c r="GAH843" s="14"/>
      <c r="GAI843" s="14"/>
      <c r="GAJ843" s="14"/>
      <c r="GAK843" s="14"/>
      <c r="GAL843" s="14"/>
      <c r="GAM843" s="14"/>
      <c r="GAN843" s="14"/>
      <c r="GAO843" s="14"/>
      <c r="GAP843" s="14"/>
      <c r="GAQ843" s="14"/>
      <c r="GAR843" s="14"/>
      <c r="GAS843" s="14"/>
      <c r="GAT843" s="14"/>
      <c r="GAU843" s="14"/>
      <c r="GAV843" s="14"/>
      <c r="GAW843" s="14"/>
      <c r="GAX843" s="14"/>
      <c r="GAY843" s="14"/>
      <c r="GAZ843" s="14"/>
      <c r="GBA843" s="14"/>
      <c r="GBB843" s="14"/>
      <c r="GBC843" s="14"/>
      <c r="GBD843" s="14"/>
      <c r="GBE843" s="14"/>
      <c r="GBF843" s="14"/>
      <c r="GBG843" s="14"/>
      <c r="GBH843" s="14"/>
      <c r="GBI843" s="14"/>
      <c r="GBJ843" s="14"/>
      <c r="GBK843" s="14"/>
      <c r="GBL843" s="14"/>
      <c r="GBM843" s="14"/>
      <c r="GBN843" s="14"/>
      <c r="GBO843" s="14"/>
      <c r="GBP843" s="14"/>
      <c r="GBQ843" s="14"/>
      <c r="GBR843" s="14"/>
      <c r="GBS843" s="14"/>
      <c r="GBT843" s="14"/>
      <c r="GBU843" s="14"/>
      <c r="GBV843" s="14"/>
      <c r="GBW843" s="14"/>
      <c r="GBX843" s="14"/>
      <c r="GBY843" s="14"/>
      <c r="GBZ843" s="14"/>
      <c r="GCA843" s="14"/>
      <c r="GCB843" s="14"/>
      <c r="GCC843" s="14"/>
      <c r="GCD843" s="14"/>
      <c r="GCE843" s="14"/>
      <c r="GCF843" s="14"/>
      <c r="GCG843" s="14"/>
      <c r="GCH843" s="14"/>
      <c r="GCI843" s="14"/>
      <c r="GCJ843" s="14"/>
      <c r="GCK843" s="14"/>
      <c r="GCL843" s="14"/>
      <c r="GCM843" s="14"/>
      <c r="GCN843" s="14"/>
      <c r="GCO843" s="14"/>
      <c r="GCP843" s="14"/>
      <c r="GCQ843" s="14"/>
      <c r="GCR843" s="14"/>
      <c r="GCS843" s="14"/>
      <c r="GCT843" s="14"/>
      <c r="GCU843" s="14"/>
      <c r="GCV843" s="14"/>
      <c r="GCW843" s="14"/>
      <c r="GCX843" s="14"/>
      <c r="GCY843" s="14"/>
      <c r="GCZ843" s="14"/>
      <c r="GDA843" s="14"/>
      <c r="GDB843" s="14"/>
      <c r="GDC843" s="14"/>
      <c r="GDD843" s="14"/>
      <c r="GDE843" s="14"/>
      <c r="GDF843" s="14"/>
      <c r="GDG843" s="14"/>
      <c r="GDH843" s="14"/>
      <c r="GDI843" s="14"/>
      <c r="GDJ843" s="14"/>
      <c r="GDK843" s="14"/>
      <c r="GDL843" s="14"/>
      <c r="GDM843" s="14"/>
      <c r="GDN843" s="14"/>
      <c r="GDO843" s="14"/>
      <c r="GDP843" s="14"/>
      <c r="GDQ843" s="14"/>
      <c r="GDR843" s="14"/>
      <c r="GDS843" s="14"/>
      <c r="GDT843" s="14"/>
      <c r="GDU843" s="14"/>
      <c r="GDV843" s="14"/>
      <c r="GDW843" s="14"/>
      <c r="GDX843" s="14"/>
      <c r="GDY843" s="14"/>
      <c r="GDZ843" s="14"/>
      <c r="GEA843" s="14"/>
      <c r="GEB843" s="14"/>
      <c r="GEC843" s="14"/>
      <c r="GED843" s="14"/>
      <c r="GEE843" s="14"/>
      <c r="GEF843" s="14"/>
      <c r="GEG843" s="14"/>
      <c r="GEH843" s="14"/>
      <c r="GEI843" s="14"/>
      <c r="GEJ843" s="14"/>
      <c r="GEK843" s="14"/>
      <c r="GEL843" s="14"/>
      <c r="GEM843" s="14"/>
      <c r="GEN843" s="14"/>
      <c r="GEO843" s="14"/>
      <c r="GEP843" s="14"/>
      <c r="GEQ843" s="14"/>
      <c r="GER843" s="14"/>
      <c r="GES843" s="14"/>
      <c r="GET843" s="14"/>
      <c r="GEU843" s="14"/>
      <c r="GEV843" s="14"/>
      <c r="GEW843" s="14"/>
      <c r="GEX843" s="14"/>
      <c r="GEY843" s="14"/>
      <c r="GEZ843" s="14"/>
      <c r="GFA843" s="14"/>
      <c r="GFB843" s="14"/>
      <c r="GFC843" s="14"/>
      <c r="GFD843" s="14"/>
      <c r="GFE843" s="14"/>
      <c r="GFF843" s="14"/>
      <c r="GFG843" s="14"/>
      <c r="GFH843" s="14"/>
      <c r="GFI843" s="14"/>
      <c r="GFJ843" s="14"/>
      <c r="GFK843" s="14"/>
      <c r="GFL843" s="14"/>
      <c r="GFM843" s="14"/>
      <c r="GFN843" s="14"/>
      <c r="GFO843" s="14"/>
      <c r="GFP843" s="14"/>
      <c r="GFQ843" s="14"/>
      <c r="GFR843" s="14"/>
      <c r="GFS843" s="14"/>
      <c r="GFT843" s="14"/>
      <c r="GFU843" s="14"/>
      <c r="GFV843" s="14"/>
      <c r="GFW843" s="14"/>
      <c r="GFX843" s="14"/>
      <c r="GFY843" s="14"/>
      <c r="GFZ843" s="14"/>
      <c r="GGA843" s="14"/>
      <c r="GGB843" s="14"/>
      <c r="GGC843" s="14"/>
      <c r="GGD843" s="14"/>
      <c r="GGE843" s="14"/>
      <c r="GGF843" s="14"/>
      <c r="GGG843" s="14"/>
      <c r="GGH843" s="14"/>
      <c r="GGI843" s="14"/>
      <c r="GGJ843" s="14"/>
      <c r="GGK843" s="14"/>
      <c r="GGL843" s="14"/>
      <c r="GGM843" s="14"/>
      <c r="GGN843" s="14"/>
      <c r="GGO843" s="14"/>
      <c r="GGP843" s="14"/>
      <c r="GGQ843" s="14"/>
      <c r="GGR843" s="14"/>
      <c r="GGS843" s="14"/>
      <c r="GGT843" s="14"/>
      <c r="GGU843" s="14"/>
      <c r="GGV843" s="14"/>
      <c r="GGW843" s="14"/>
      <c r="GGX843" s="14"/>
      <c r="GGY843" s="14"/>
      <c r="GGZ843" s="14"/>
      <c r="GHA843" s="14"/>
      <c r="GHB843" s="14"/>
      <c r="GHC843" s="14"/>
      <c r="GHD843" s="14"/>
      <c r="GHE843" s="14"/>
      <c r="GHF843" s="14"/>
      <c r="GHG843" s="14"/>
      <c r="GHH843" s="14"/>
      <c r="GHI843" s="14"/>
      <c r="GHJ843" s="14"/>
      <c r="GHK843" s="14"/>
      <c r="GHL843" s="14"/>
      <c r="GHM843" s="14"/>
      <c r="GHN843" s="14"/>
      <c r="GHO843" s="14"/>
      <c r="GHP843" s="14"/>
      <c r="GHQ843" s="14"/>
      <c r="GHR843" s="14"/>
      <c r="GHS843" s="14"/>
      <c r="GHT843" s="14"/>
      <c r="GHU843" s="14"/>
      <c r="GHV843" s="14"/>
      <c r="GHW843" s="14"/>
      <c r="GHX843" s="14"/>
      <c r="GHY843" s="14"/>
      <c r="GHZ843" s="14"/>
      <c r="GIA843" s="14"/>
      <c r="GIB843" s="14"/>
      <c r="GIC843" s="14"/>
      <c r="GID843" s="14"/>
      <c r="GIE843" s="14"/>
      <c r="GIF843" s="14"/>
      <c r="GIG843" s="14"/>
      <c r="GIH843" s="14"/>
      <c r="GII843" s="14"/>
      <c r="GIJ843" s="14"/>
      <c r="GIK843" s="14"/>
      <c r="GIL843" s="14"/>
      <c r="GIM843" s="14"/>
      <c r="GIN843" s="14"/>
      <c r="GIO843" s="14"/>
      <c r="GIP843" s="14"/>
      <c r="GIQ843" s="14"/>
      <c r="GIR843" s="14"/>
      <c r="GIS843" s="14"/>
      <c r="GIT843" s="14"/>
      <c r="GIU843" s="14"/>
      <c r="GIV843" s="14"/>
      <c r="GIW843" s="14"/>
      <c r="GIX843" s="14"/>
      <c r="GIY843" s="14"/>
      <c r="GIZ843" s="14"/>
      <c r="GJA843" s="14"/>
      <c r="GJB843" s="14"/>
      <c r="GJC843" s="14"/>
      <c r="GJD843" s="14"/>
      <c r="GJE843" s="14"/>
      <c r="GJF843" s="14"/>
      <c r="GJG843" s="14"/>
      <c r="GJH843" s="14"/>
      <c r="GJI843" s="14"/>
      <c r="GJJ843" s="14"/>
      <c r="GJK843" s="14"/>
      <c r="GJL843" s="14"/>
      <c r="GJM843" s="14"/>
      <c r="GJN843" s="14"/>
      <c r="GJO843" s="14"/>
      <c r="GJP843" s="14"/>
      <c r="GJQ843" s="14"/>
      <c r="GJR843" s="14"/>
      <c r="GJS843" s="14"/>
      <c r="GJT843" s="14"/>
      <c r="GJU843" s="14"/>
      <c r="GJV843" s="14"/>
      <c r="GJW843" s="14"/>
      <c r="GJX843" s="14"/>
      <c r="GJY843" s="14"/>
      <c r="GJZ843" s="14"/>
      <c r="GKA843" s="14"/>
      <c r="GKB843" s="14"/>
      <c r="GKC843" s="14"/>
      <c r="GKD843" s="14"/>
      <c r="GKE843" s="14"/>
      <c r="GKF843" s="14"/>
      <c r="GKG843" s="14"/>
      <c r="GKH843" s="14"/>
      <c r="GKI843" s="14"/>
      <c r="GKJ843" s="14"/>
      <c r="GKK843" s="14"/>
      <c r="GKL843" s="14"/>
      <c r="GKM843" s="14"/>
      <c r="GKN843" s="14"/>
      <c r="GKO843" s="14"/>
      <c r="GKP843" s="14"/>
      <c r="GKQ843" s="14"/>
      <c r="GKR843" s="14"/>
      <c r="GKS843" s="14"/>
      <c r="GKT843" s="14"/>
      <c r="GKU843" s="14"/>
      <c r="GKV843" s="14"/>
      <c r="GKW843" s="14"/>
      <c r="GKX843" s="14"/>
      <c r="GKY843" s="14"/>
      <c r="GKZ843" s="14"/>
      <c r="GLA843" s="14"/>
      <c r="GLB843" s="14"/>
      <c r="GLC843" s="14"/>
      <c r="GLD843" s="14"/>
      <c r="GLE843" s="14"/>
      <c r="GLF843" s="14"/>
      <c r="GLG843" s="14"/>
      <c r="GLH843" s="14"/>
      <c r="GLI843" s="14"/>
      <c r="GLJ843" s="14"/>
      <c r="GLK843" s="14"/>
      <c r="GLL843" s="14"/>
      <c r="GLM843" s="14"/>
      <c r="GLN843" s="14"/>
      <c r="GLO843" s="14"/>
      <c r="GLP843" s="14"/>
      <c r="GLQ843" s="14"/>
      <c r="GLR843" s="14"/>
      <c r="GLS843" s="14"/>
      <c r="GLT843" s="14"/>
      <c r="GLU843" s="14"/>
      <c r="GLV843" s="14"/>
      <c r="GLW843" s="14"/>
      <c r="GLX843" s="14"/>
      <c r="GLY843" s="14"/>
      <c r="GLZ843" s="14"/>
      <c r="GMA843" s="14"/>
      <c r="GMB843" s="14"/>
      <c r="GMC843" s="14"/>
      <c r="GMD843" s="14"/>
      <c r="GME843" s="14"/>
      <c r="GMF843" s="14"/>
      <c r="GMG843" s="14"/>
      <c r="GMH843" s="14"/>
      <c r="GMI843" s="14"/>
      <c r="GMJ843" s="14"/>
      <c r="GMK843" s="14"/>
      <c r="GML843" s="14"/>
      <c r="GMM843" s="14"/>
      <c r="GMN843" s="14"/>
      <c r="GMO843" s="14"/>
      <c r="GMP843" s="14"/>
      <c r="GMQ843" s="14"/>
      <c r="GMR843" s="14"/>
      <c r="GMS843" s="14"/>
      <c r="GMT843" s="14"/>
      <c r="GMU843" s="14"/>
      <c r="GMV843" s="14"/>
      <c r="GMW843" s="14"/>
      <c r="GMX843" s="14"/>
      <c r="GMY843" s="14"/>
      <c r="GMZ843" s="14"/>
      <c r="GNA843" s="14"/>
      <c r="GNB843" s="14"/>
      <c r="GNC843" s="14"/>
      <c r="GND843" s="14"/>
      <c r="GNE843" s="14"/>
      <c r="GNF843" s="14"/>
      <c r="GNG843" s="14"/>
      <c r="GNH843" s="14"/>
      <c r="GNI843" s="14"/>
      <c r="GNJ843" s="14"/>
      <c r="GNK843" s="14"/>
      <c r="GNL843" s="14"/>
      <c r="GNM843" s="14"/>
      <c r="GNN843" s="14"/>
      <c r="GNO843" s="14"/>
      <c r="GNP843" s="14"/>
      <c r="GNQ843" s="14"/>
      <c r="GNR843" s="14"/>
      <c r="GNS843" s="14"/>
      <c r="GNT843" s="14"/>
      <c r="GNU843" s="14"/>
      <c r="GNV843" s="14"/>
      <c r="GNW843" s="14"/>
      <c r="GNX843" s="14"/>
      <c r="GNY843" s="14"/>
      <c r="GNZ843" s="14"/>
      <c r="GOA843" s="14"/>
      <c r="GOB843" s="14"/>
      <c r="GOC843" s="14"/>
      <c r="GOD843" s="14"/>
      <c r="GOE843" s="14"/>
      <c r="GOF843" s="14"/>
      <c r="GOG843" s="14"/>
      <c r="GOH843" s="14"/>
      <c r="GOI843" s="14"/>
      <c r="GOJ843" s="14"/>
      <c r="GOK843" s="14"/>
      <c r="GOL843" s="14"/>
      <c r="GOM843" s="14"/>
      <c r="GON843" s="14"/>
      <c r="GOO843" s="14"/>
      <c r="GOP843" s="14"/>
      <c r="GOQ843" s="14"/>
      <c r="GOR843" s="14"/>
      <c r="GOS843" s="14"/>
      <c r="GOT843" s="14"/>
      <c r="GOU843" s="14"/>
      <c r="GOV843" s="14"/>
      <c r="GOW843" s="14"/>
      <c r="GOX843" s="14"/>
      <c r="GOY843" s="14"/>
      <c r="GOZ843" s="14"/>
      <c r="GPA843" s="14"/>
      <c r="GPB843" s="14"/>
      <c r="GPC843" s="14"/>
      <c r="GPD843" s="14"/>
      <c r="GPE843" s="14"/>
      <c r="GPF843" s="14"/>
      <c r="GPG843" s="14"/>
      <c r="GPH843" s="14"/>
      <c r="GPI843" s="14"/>
      <c r="GPJ843" s="14"/>
      <c r="GPK843" s="14"/>
      <c r="GPL843" s="14"/>
      <c r="GPM843" s="14"/>
      <c r="GPN843" s="14"/>
      <c r="GPO843" s="14"/>
      <c r="GPP843" s="14"/>
      <c r="GPQ843" s="14"/>
      <c r="GPR843" s="14"/>
      <c r="GPS843" s="14"/>
      <c r="GPT843" s="14"/>
      <c r="GPU843" s="14"/>
      <c r="GPV843" s="14"/>
      <c r="GPW843" s="14"/>
      <c r="GPX843" s="14"/>
      <c r="GPY843" s="14"/>
      <c r="GPZ843" s="14"/>
      <c r="GQA843" s="14"/>
      <c r="GQB843" s="14"/>
      <c r="GQC843" s="14"/>
      <c r="GQD843" s="14"/>
      <c r="GQE843" s="14"/>
      <c r="GQF843" s="14"/>
      <c r="GQG843" s="14"/>
      <c r="GQH843" s="14"/>
      <c r="GQI843" s="14"/>
      <c r="GQJ843" s="14"/>
      <c r="GQK843" s="14"/>
      <c r="GQL843" s="14"/>
      <c r="GQM843" s="14"/>
      <c r="GQN843" s="14"/>
      <c r="GQO843" s="14"/>
      <c r="GQP843" s="14"/>
      <c r="GQQ843" s="14"/>
      <c r="GQR843" s="14"/>
      <c r="GQS843" s="14"/>
      <c r="GQT843" s="14"/>
      <c r="GQU843" s="14"/>
      <c r="GQV843" s="14"/>
      <c r="GQW843" s="14"/>
      <c r="GQX843" s="14"/>
      <c r="GQY843" s="14"/>
      <c r="GQZ843" s="14"/>
      <c r="GRA843" s="14"/>
      <c r="GRB843" s="14"/>
      <c r="GRC843" s="14"/>
      <c r="GRD843" s="14"/>
      <c r="GRE843" s="14"/>
      <c r="GRF843" s="14"/>
      <c r="GRG843" s="14"/>
      <c r="GRH843" s="14"/>
      <c r="GRI843" s="14"/>
      <c r="GRJ843" s="14"/>
      <c r="GRK843" s="14"/>
      <c r="GRL843" s="14"/>
      <c r="GRM843" s="14"/>
      <c r="GRN843" s="14"/>
      <c r="GRO843" s="14"/>
      <c r="GRP843" s="14"/>
      <c r="GRQ843" s="14"/>
      <c r="GRR843" s="14"/>
      <c r="GRS843" s="14"/>
      <c r="GRT843" s="14"/>
      <c r="GRU843" s="14"/>
      <c r="GRV843" s="14"/>
      <c r="GRW843" s="14"/>
      <c r="GRX843" s="14"/>
      <c r="GRY843" s="14"/>
      <c r="GRZ843" s="14"/>
      <c r="GSA843" s="14"/>
      <c r="GSB843" s="14"/>
      <c r="GSC843" s="14"/>
      <c r="GSD843" s="14"/>
      <c r="GSE843" s="14"/>
      <c r="GSF843" s="14"/>
      <c r="GSG843" s="14"/>
      <c r="GSH843" s="14"/>
      <c r="GSI843" s="14"/>
      <c r="GSJ843" s="14"/>
      <c r="GSK843" s="14"/>
      <c r="GSL843" s="14"/>
      <c r="GSM843" s="14"/>
      <c r="GSN843" s="14"/>
      <c r="GSO843" s="14"/>
      <c r="GSP843" s="14"/>
      <c r="GSQ843" s="14"/>
      <c r="GSR843" s="14"/>
      <c r="GSS843" s="14"/>
      <c r="GST843" s="14"/>
      <c r="GSU843" s="14"/>
      <c r="GSV843" s="14"/>
      <c r="GSW843" s="14"/>
      <c r="GSX843" s="14"/>
      <c r="GSY843" s="14"/>
      <c r="GSZ843" s="14"/>
      <c r="GTA843" s="14"/>
      <c r="GTB843" s="14"/>
      <c r="GTC843" s="14"/>
      <c r="GTD843" s="14"/>
      <c r="GTE843" s="14"/>
      <c r="GTF843" s="14"/>
      <c r="GTG843" s="14"/>
      <c r="GTH843" s="14"/>
      <c r="GTI843" s="14"/>
      <c r="GTJ843" s="14"/>
      <c r="GTK843" s="14"/>
      <c r="GTL843" s="14"/>
      <c r="GTM843" s="14"/>
      <c r="GTN843" s="14"/>
      <c r="GTO843" s="14"/>
      <c r="GTP843" s="14"/>
      <c r="GTQ843" s="14"/>
      <c r="GTR843" s="14"/>
      <c r="GTS843" s="14"/>
      <c r="GTT843" s="14"/>
      <c r="GTU843" s="14"/>
      <c r="GTV843" s="14"/>
      <c r="GTW843" s="14"/>
      <c r="GTX843" s="14"/>
      <c r="GTY843" s="14"/>
      <c r="GTZ843" s="14"/>
      <c r="GUA843" s="14"/>
      <c r="GUB843" s="14"/>
      <c r="GUC843" s="14"/>
      <c r="GUD843" s="14"/>
      <c r="GUE843" s="14"/>
      <c r="GUF843" s="14"/>
      <c r="GUG843" s="14"/>
      <c r="GUH843" s="14"/>
      <c r="GUI843" s="14"/>
      <c r="GUJ843" s="14"/>
      <c r="GUK843" s="14"/>
      <c r="GUL843" s="14"/>
      <c r="GUM843" s="14"/>
      <c r="GUN843" s="14"/>
      <c r="GUO843" s="14"/>
      <c r="GUP843" s="14"/>
      <c r="GUQ843" s="14"/>
      <c r="GUR843" s="14"/>
      <c r="GUS843" s="14"/>
      <c r="GUT843" s="14"/>
      <c r="GUU843" s="14"/>
      <c r="GUV843" s="14"/>
      <c r="GUW843" s="14"/>
      <c r="GUX843" s="14"/>
      <c r="GUY843" s="14"/>
      <c r="GUZ843" s="14"/>
      <c r="GVA843" s="14"/>
      <c r="GVB843" s="14"/>
      <c r="GVC843" s="14"/>
      <c r="GVD843" s="14"/>
      <c r="GVE843" s="14"/>
      <c r="GVF843" s="14"/>
      <c r="GVG843" s="14"/>
      <c r="GVH843" s="14"/>
      <c r="GVI843" s="14"/>
      <c r="GVJ843" s="14"/>
      <c r="GVK843" s="14"/>
      <c r="GVL843" s="14"/>
      <c r="GVM843" s="14"/>
      <c r="GVN843" s="14"/>
      <c r="GVO843" s="14"/>
      <c r="GVP843" s="14"/>
      <c r="GVQ843" s="14"/>
      <c r="GVR843" s="14"/>
      <c r="GVS843" s="14"/>
      <c r="GVT843" s="14"/>
      <c r="GVU843" s="14"/>
      <c r="GVV843" s="14"/>
      <c r="GVW843" s="14"/>
      <c r="GVX843" s="14"/>
      <c r="GVY843" s="14"/>
      <c r="GVZ843" s="14"/>
      <c r="GWA843" s="14"/>
      <c r="GWB843" s="14"/>
      <c r="GWC843" s="14"/>
      <c r="GWD843" s="14"/>
      <c r="GWE843" s="14"/>
      <c r="GWF843" s="14"/>
      <c r="GWG843" s="14"/>
      <c r="GWH843" s="14"/>
      <c r="GWI843" s="14"/>
      <c r="GWJ843" s="14"/>
      <c r="GWK843" s="14"/>
      <c r="GWL843" s="14"/>
      <c r="GWM843" s="14"/>
      <c r="GWN843" s="14"/>
      <c r="GWO843" s="14"/>
      <c r="GWP843" s="14"/>
      <c r="GWQ843" s="14"/>
      <c r="GWR843" s="14"/>
      <c r="GWS843" s="14"/>
      <c r="GWT843" s="14"/>
      <c r="GWU843" s="14"/>
      <c r="GWV843" s="14"/>
      <c r="GWW843" s="14"/>
      <c r="GWX843" s="14"/>
      <c r="GWY843" s="14"/>
      <c r="GWZ843" s="14"/>
      <c r="GXA843" s="14"/>
      <c r="GXB843" s="14"/>
      <c r="GXC843" s="14"/>
      <c r="GXD843" s="14"/>
      <c r="GXE843" s="14"/>
      <c r="GXF843" s="14"/>
      <c r="GXG843" s="14"/>
      <c r="GXH843" s="14"/>
      <c r="GXI843" s="14"/>
      <c r="GXJ843" s="14"/>
      <c r="GXK843" s="14"/>
      <c r="GXL843" s="14"/>
      <c r="GXM843" s="14"/>
      <c r="GXN843" s="14"/>
      <c r="GXO843" s="14"/>
      <c r="GXP843" s="14"/>
      <c r="GXQ843" s="14"/>
      <c r="GXR843" s="14"/>
      <c r="GXS843" s="14"/>
      <c r="GXT843" s="14"/>
      <c r="GXU843" s="14"/>
      <c r="GXV843" s="14"/>
      <c r="GXW843" s="14"/>
      <c r="GXX843" s="14"/>
      <c r="GXY843" s="14"/>
      <c r="GXZ843" s="14"/>
      <c r="GYA843" s="14"/>
      <c r="GYB843" s="14"/>
      <c r="GYC843" s="14"/>
      <c r="GYD843" s="14"/>
      <c r="GYE843" s="14"/>
      <c r="GYF843" s="14"/>
      <c r="GYG843" s="14"/>
      <c r="GYH843" s="14"/>
      <c r="GYI843" s="14"/>
      <c r="GYJ843" s="14"/>
      <c r="GYK843" s="14"/>
      <c r="GYL843" s="14"/>
      <c r="GYM843" s="14"/>
      <c r="GYN843" s="14"/>
      <c r="GYO843" s="14"/>
      <c r="GYP843" s="14"/>
      <c r="GYQ843" s="14"/>
      <c r="GYR843" s="14"/>
      <c r="GYS843" s="14"/>
      <c r="GYT843" s="14"/>
      <c r="GYU843" s="14"/>
      <c r="GYV843" s="14"/>
      <c r="GYW843" s="14"/>
      <c r="GYX843" s="14"/>
      <c r="GYY843" s="14"/>
      <c r="GYZ843" s="14"/>
      <c r="GZA843" s="14"/>
      <c r="GZB843" s="14"/>
      <c r="GZC843" s="14"/>
      <c r="GZD843" s="14"/>
      <c r="GZE843" s="14"/>
      <c r="GZF843" s="14"/>
      <c r="GZG843" s="14"/>
      <c r="GZH843" s="14"/>
      <c r="GZI843" s="14"/>
      <c r="GZJ843" s="14"/>
      <c r="GZK843" s="14"/>
      <c r="GZL843" s="14"/>
      <c r="GZM843" s="14"/>
      <c r="GZN843" s="14"/>
      <c r="GZO843" s="14"/>
      <c r="GZP843" s="14"/>
      <c r="GZQ843" s="14"/>
      <c r="GZR843" s="14"/>
      <c r="GZS843" s="14"/>
      <c r="GZT843" s="14"/>
      <c r="GZU843" s="14"/>
      <c r="GZV843" s="14"/>
      <c r="GZW843" s="14"/>
      <c r="GZX843" s="14"/>
      <c r="GZY843" s="14"/>
      <c r="GZZ843" s="14"/>
      <c r="HAA843" s="14"/>
      <c r="HAB843" s="14"/>
      <c r="HAC843" s="14"/>
      <c r="HAD843" s="14"/>
      <c r="HAE843" s="14"/>
      <c r="HAF843" s="14"/>
      <c r="HAG843" s="14"/>
      <c r="HAH843" s="14"/>
      <c r="HAI843" s="14"/>
      <c r="HAJ843" s="14"/>
      <c r="HAK843" s="14"/>
      <c r="HAL843" s="14"/>
      <c r="HAM843" s="14"/>
      <c r="HAN843" s="14"/>
      <c r="HAO843" s="14"/>
      <c r="HAP843" s="14"/>
      <c r="HAQ843" s="14"/>
      <c r="HAR843" s="14"/>
      <c r="HAS843" s="14"/>
      <c r="HAT843" s="14"/>
      <c r="HAU843" s="14"/>
      <c r="HAV843" s="14"/>
      <c r="HAW843" s="14"/>
      <c r="HAX843" s="14"/>
      <c r="HAY843" s="14"/>
      <c r="HAZ843" s="14"/>
      <c r="HBA843" s="14"/>
      <c r="HBB843" s="14"/>
      <c r="HBC843" s="14"/>
      <c r="HBD843" s="14"/>
      <c r="HBE843" s="14"/>
      <c r="HBF843" s="14"/>
      <c r="HBG843" s="14"/>
      <c r="HBH843" s="14"/>
      <c r="HBI843" s="14"/>
      <c r="HBJ843" s="14"/>
      <c r="HBK843" s="14"/>
      <c r="HBL843" s="14"/>
      <c r="HBM843" s="14"/>
      <c r="HBN843" s="14"/>
      <c r="HBO843" s="14"/>
      <c r="HBP843" s="14"/>
      <c r="HBQ843" s="14"/>
      <c r="HBR843" s="14"/>
      <c r="HBS843" s="14"/>
      <c r="HBT843" s="14"/>
      <c r="HBU843" s="14"/>
      <c r="HBV843" s="14"/>
      <c r="HBW843" s="14"/>
      <c r="HBX843" s="14"/>
      <c r="HBY843" s="14"/>
      <c r="HBZ843" s="14"/>
      <c r="HCA843" s="14"/>
      <c r="HCB843" s="14"/>
      <c r="HCC843" s="14"/>
      <c r="HCD843" s="14"/>
      <c r="HCE843" s="14"/>
      <c r="HCF843" s="14"/>
      <c r="HCG843" s="14"/>
      <c r="HCH843" s="14"/>
      <c r="HCI843" s="14"/>
      <c r="HCJ843" s="14"/>
      <c r="HCK843" s="14"/>
      <c r="HCL843" s="14"/>
      <c r="HCM843" s="14"/>
      <c r="HCN843" s="14"/>
      <c r="HCO843" s="14"/>
      <c r="HCP843" s="14"/>
      <c r="HCQ843" s="14"/>
      <c r="HCR843" s="14"/>
      <c r="HCS843" s="14"/>
      <c r="HCT843" s="14"/>
      <c r="HCU843" s="14"/>
      <c r="HCV843" s="14"/>
      <c r="HCW843" s="14"/>
      <c r="HCX843" s="14"/>
      <c r="HCY843" s="14"/>
      <c r="HCZ843" s="14"/>
      <c r="HDA843" s="14"/>
      <c r="HDB843" s="14"/>
      <c r="HDC843" s="14"/>
      <c r="HDD843" s="14"/>
      <c r="HDE843" s="14"/>
      <c r="HDF843" s="14"/>
      <c r="HDG843" s="14"/>
      <c r="HDH843" s="14"/>
      <c r="HDI843" s="14"/>
      <c r="HDJ843" s="14"/>
      <c r="HDK843" s="14"/>
      <c r="HDL843" s="14"/>
      <c r="HDM843" s="14"/>
      <c r="HDN843" s="14"/>
      <c r="HDO843" s="14"/>
      <c r="HDP843" s="14"/>
      <c r="HDQ843" s="14"/>
      <c r="HDR843" s="14"/>
      <c r="HDS843" s="14"/>
      <c r="HDT843" s="14"/>
      <c r="HDU843" s="14"/>
      <c r="HDV843" s="14"/>
      <c r="HDW843" s="14"/>
      <c r="HDX843" s="14"/>
      <c r="HDY843" s="14"/>
      <c r="HDZ843" s="14"/>
      <c r="HEA843" s="14"/>
      <c r="HEB843" s="14"/>
      <c r="HEC843" s="14"/>
      <c r="HED843" s="14"/>
      <c r="HEE843" s="14"/>
      <c r="HEF843" s="14"/>
      <c r="HEG843" s="14"/>
      <c r="HEH843" s="14"/>
      <c r="HEI843" s="14"/>
      <c r="HEJ843" s="14"/>
      <c r="HEK843" s="14"/>
      <c r="HEL843" s="14"/>
      <c r="HEM843" s="14"/>
      <c r="HEN843" s="14"/>
      <c r="HEO843" s="14"/>
      <c r="HEP843" s="14"/>
      <c r="HEQ843" s="14"/>
      <c r="HER843" s="14"/>
      <c r="HES843" s="14"/>
      <c r="HET843" s="14"/>
      <c r="HEU843" s="14"/>
      <c r="HEV843" s="14"/>
      <c r="HEW843" s="14"/>
      <c r="HEX843" s="14"/>
      <c r="HEY843" s="14"/>
      <c r="HEZ843" s="14"/>
      <c r="HFA843" s="14"/>
      <c r="HFB843" s="14"/>
      <c r="HFC843" s="14"/>
      <c r="HFD843" s="14"/>
      <c r="HFE843" s="14"/>
      <c r="HFF843" s="14"/>
      <c r="HFG843" s="14"/>
      <c r="HFH843" s="14"/>
      <c r="HFI843" s="14"/>
      <c r="HFJ843" s="14"/>
      <c r="HFK843" s="14"/>
      <c r="HFL843" s="14"/>
      <c r="HFM843" s="14"/>
      <c r="HFN843" s="14"/>
      <c r="HFO843" s="14"/>
      <c r="HFP843" s="14"/>
      <c r="HFQ843" s="14"/>
      <c r="HFR843" s="14"/>
      <c r="HFS843" s="14"/>
      <c r="HFT843" s="14"/>
      <c r="HFU843" s="14"/>
      <c r="HFV843" s="14"/>
      <c r="HFW843" s="14"/>
      <c r="HFX843" s="14"/>
      <c r="HFY843" s="14"/>
      <c r="HFZ843" s="14"/>
      <c r="HGA843" s="14"/>
      <c r="HGB843" s="14"/>
      <c r="HGC843" s="14"/>
      <c r="HGD843" s="14"/>
      <c r="HGE843" s="14"/>
      <c r="HGF843" s="14"/>
      <c r="HGG843" s="14"/>
      <c r="HGH843" s="14"/>
      <c r="HGI843" s="14"/>
      <c r="HGJ843" s="14"/>
      <c r="HGK843" s="14"/>
      <c r="HGL843" s="14"/>
      <c r="HGM843" s="14"/>
      <c r="HGN843" s="14"/>
      <c r="HGO843" s="14"/>
      <c r="HGP843" s="14"/>
      <c r="HGQ843" s="14"/>
      <c r="HGR843" s="14"/>
      <c r="HGS843" s="14"/>
      <c r="HGT843" s="14"/>
      <c r="HGU843" s="14"/>
      <c r="HGV843" s="14"/>
      <c r="HGW843" s="14"/>
      <c r="HGX843" s="14"/>
      <c r="HGY843" s="14"/>
      <c r="HGZ843" s="14"/>
      <c r="HHA843" s="14"/>
      <c r="HHB843" s="14"/>
      <c r="HHC843" s="14"/>
      <c r="HHD843" s="14"/>
      <c r="HHE843" s="14"/>
      <c r="HHF843" s="14"/>
      <c r="HHG843" s="14"/>
      <c r="HHH843" s="14"/>
      <c r="HHI843" s="14"/>
      <c r="HHJ843" s="14"/>
      <c r="HHK843" s="14"/>
      <c r="HHL843" s="14"/>
      <c r="HHM843" s="14"/>
      <c r="HHN843" s="14"/>
      <c r="HHO843" s="14"/>
      <c r="HHP843" s="14"/>
      <c r="HHQ843" s="14"/>
      <c r="HHR843" s="14"/>
      <c r="HHS843" s="14"/>
      <c r="HHT843" s="14"/>
      <c r="HHU843" s="14"/>
      <c r="HHV843" s="14"/>
      <c r="HHW843" s="14"/>
      <c r="HHX843" s="14"/>
      <c r="HHY843" s="14"/>
      <c r="HHZ843" s="14"/>
      <c r="HIA843" s="14"/>
      <c r="HIB843" s="14"/>
      <c r="HIC843" s="14"/>
      <c r="HID843" s="14"/>
      <c r="HIE843" s="14"/>
      <c r="HIF843" s="14"/>
      <c r="HIG843" s="14"/>
      <c r="HIH843" s="14"/>
      <c r="HII843" s="14"/>
      <c r="HIJ843" s="14"/>
      <c r="HIK843" s="14"/>
      <c r="HIL843" s="14"/>
      <c r="HIM843" s="14"/>
      <c r="HIN843" s="14"/>
      <c r="HIO843" s="14"/>
      <c r="HIP843" s="14"/>
      <c r="HIQ843" s="14"/>
      <c r="HIR843" s="14"/>
      <c r="HIS843" s="14"/>
      <c r="HIT843" s="14"/>
      <c r="HIU843" s="14"/>
      <c r="HIV843" s="14"/>
      <c r="HIW843" s="14"/>
      <c r="HIX843" s="14"/>
      <c r="HIY843" s="14"/>
      <c r="HIZ843" s="14"/>
      <c r="HJA843" s="14"/>
      <c r="HJB843" s="14"/>
      <c r="HJC843" s="14"/>
      <c r="HJD843" s="14"/>
      <c r="HJE843" s="14"/>
      <c r="HJF843" s="14"/>
      <c r="HJG843" s="14"/>
      <c r="HJH843" s="14"/>
      <c r="HJI843" s="14"/>
      <c r="HJJ843" s="14"/>
      <c r="HJK843" s="14"/>
      <c r="HJL843" s="14"/>
      <c r="HJM843" s="14"/>
      <c r="HJN843" s="14"/>
      <c r="HJO843" s="14"/>
      <c r="HJP843" s="14"/>
      <c r="HJQ843" s="14"/>
      <c r="HJR843" s="14"/>
      <c r="HJS843" s="14"/>
      <c r="HJT843" s="14"/>
      <c r="HJU843" s="14"/>
      <c r="HJV843" s="14"/>
      <c r="HJW843" s="14"/>
      <c r="HJX843" s="14"/>
      <c r="HJY843" s="14"/>
      <c r="HJZ843" s="14"/>
      <c r="HKA843" s="14"/>
      <c r="HKB843" s="14"/>
      <c r="HKC843" s="14"/>
      <c r="HKD843" s="14"/>
      <c r="HKE843" s="14"/>
      <c r="HKF843" s="14"/>
      <c r="HKG843" s="14"/>
      <c r="HKH843" s="14"/>
      <c r="HKI843" s="14"/>
      <c r="HKJ843" s="14"/>
      <c r="HKK843" s="14"/>
      <c r="HKL843" s="14"/>
      <c r="HKM843" s="14"/>
      <c r="HKN843" s="14"/>
      <c r="HKO843" s="14"/>
      <c r="HKP843" s="14"/>
      <c r="HKQ843" s="14"/>
      <c r="HKR843" s="14"/>
      <c r="HKS843" s="14"/>
      <c r="HKT843" s="14"/>
      <c r="HKU843" s="14"/>
      <c r="HKV843" s="14"/>
      <c r="HKW843" s="14"/>
      <c r="HKX843" s="14"/>
      <c r="HKY843" s="14"/>
      <c r="HKZ843" s="14"/>
      <c r="HLA843" s="14"/>
      <c r="HLB843" s="14"/>
      <c r="HLC843" s="14"/>
      <c r="HLD843" s="14"/>
      <c r="HLE843" s="14"/>
      <c r="HLF843" s="14"/>
      <c r="HLG843" s="14"/>
      <c r="HLH843" s="14"/>
      <c r="HLI843" s="14"/>
      <c r="HLJ843" s="14"/>
      <c r="HLK843" s="14"/>
      <c r="HLL843" s="14"/>
      <c r="HLM843" s="14"/>
      <c r="HLN843" s="14"/>
      <c r="HLO843" s="14"/>
      <c r="HLP843" s="14"/>
      <c r="HLQ843" s="14"/>
      <c r="HLR843" s="14"/>
      <c r="HLS843" s="14"/>
      <c r="HLT843" s="14"/>
      <c r="HLU843" s="14"/>
      <c r="HLV843" s="14"/>
      <c r="HLW843" s="14"/>
      <c r="HLX843" s="14"/>
      <c r="HLY843" s="14"/>
      <c r="HLZ843" s="14"/>
      <c r="HMA843" s="14"/>
      <c r="HMB843" s="14"/>
      <c r="HMC843" s="14"/>
      <c r="HMD843" s="14"/>
      <c r="HME843" s="14"/>
      <c r="HMF843" s="14"/>
      <c r="HMG843" s="14"/>
      <c r="HMH843" s="14"/>
      <c r="HMI843" s="14"/>
      <c r="HMJ843" s="14"/>
      <c r="HMK843" s="14"/>
      <c r="HML843" s="14"/>
      <c r="HMM843" s="14"/>
      <c r="HMN843" s="14"/>
      <c r="HMO843" s="14"/>
      <c r="HMP843" s="14"/>
      <c r="HMQ843" s="14"/>
      <c r="HMR843" s="14"/>
      <c r="HMS843" s="14"/>
      <c r="HMT843" s="14"/>
      <c r="HMU843" s="14"/>
      <c r="HMV843" s="14"/>
      <c r="HMW843" s="14"/>
      <c r="HMX843" s="14"/>
      <c r="HMY843" s="14"/>
      <c r="HMZ843" s="14"/>
      <c r="HNA843" s="14"/>
      <c r="HNB843" s="14"/>
      <c r="HNC843" s="14"/>
      <c r="HND843" s="14"/>
      <c r="HNE843" s="14"/>
      <c r="HNF843" s="14"/>
      <c r="HNG843" s="14"/>
      <c r="HNH843" s="14"/>
      <c r="HNI843" s="14"/>
      <c r="HNJ843" s="14"/>
      <c r="HNK843" s="14"/>
      <c r="HNL843" s="14"/>
      <c r="HNM843" s="14"/>
      <c r="HNN843" s="14"/>
      <c r="HNO843" s="14"/>
      <c r="HNP843" s="14"/>
      <c r="HNQ843" s="14"/>
      <c r="HNR843" s="14"/>
      <c r="HNS843" s="14"/>
      <c r="HNT843" s="14"/>
      <c r="HNU843" s="14"/>
      <c r="HNV843" s="14"/>
      <c r="HNW843" s="14"/>
      <c r="HNX843" s="14"/>
      <c r="HNY843" s="14"/>
      <c r="HNZ843" s="14"/>
      <c r="HOA843" s="14"/>
      <c r="HOB843" s="14"/>
      <c r="HOC843" s="14"/>
      <c r="HOD843" s="14"/>
      <c r="HOE843" s="14"/>
      <c r="HOF843" s="14"/>
      <c r="HOG843" s="14"/>
      <c r="HOH843" s="14"/>
      <c r="HOI843" s="14"/>
      <c r="HOJ843" s="14"/>
      <c r="HOK843" s="14"/>
      <c r="HOL843" s="14"/>
      <c r="HOM843" s="14"/>
      <c r="HON843" s="14"/>
      <c r="HOO843" s="14"/>
      <c r="HOP843" s="14"/>
      <c r="HOQ843" s="14"/>
      <c r="HOR843" s="14"/>
      <c r="HOS843" s="14"/>
      <c r="HOT843" s="14"/>
      <c r="HOU843" s="14"/>
      <c r="HOV843" s="14"/>
      <c r="HOW843" s="14"/>
      <c r="HOX843" s="14"/>
      <c r="HOY843" s="14"/>
      <c r="HOZ843" s="14"/>
      <c r="HPA843" s="14"/>
      <c r="HPB843" s="14"/>
      <c r="HPC843" s="14"/>
      <c r="HPD843" s="14"/>
      <c r="HPE843" s="14"/>
      <c r="HPF843" s="14"/>
      <c r="HPG843" s="14"/>
      <c r="HPH843" s="14"/>
      <c r="HPI843" s="14"/>
      <c r="HPJ843" s="14"/>
      <c r="HPK843" s="14"/>
      <c r="HPL843" s="14"/>
      <c r="HPM843" s="14"/>
      <c r="HPN843" s="14"/>
      <c r="HPO843" s="14"/>
      <c r="HPP843" s="14"/>
      <c r="HPQ843" s="14"/>
      <c r="HPR843" s="14"/>
      <c r="HPS843" s="14"/>
      <c r="HPT843" s="14"/>
      <c r="HPU843" s="14"/>
      <c r="HPV843" s="14"/>
      <c r="HPW843" s="14"/>
      <c r="HPX843" s="14"/>
      <c r="HPY843" s="14"/>
      <c r="HPZ843" s="14"/>
      <c r="HQA843" s="14"/>
      <c r="HQB843" s="14"/>
      <c r="HQC843" s="14"/>
      <c r="HQD843" s="14"/>
      <c r="HQE843" s="14"/>
      <c r="HQF843" s="14"/>
      <c r="HQG843" s="14"/>
      <c r="HQH843" s="14"/>
      <c r="HQI843" s="14"/>
      <c r="HQJ843" s="14"/>
      <c r="HQK843" s="14"/>
      <c r="HQL843" s="14"/>
      <c r="HQM843" s="14"/>
      <c r="HQN843" s="14"/>
      <c r="HQO843" s="14"/>
      <c r="HQP843" s="14"/>
      <c r="HQQ843" s="14"/>
      <c r="HQR843" s="14"/>
      <c r="HQS843" s="14"/>
      <c r="HQT843" s="14"/>
      <c r="HQU843" s="14"/>
      <c r="HQV843" s="14"/>
      <c r="HQW843" s="14"/>
      <c r="HQX843" s="14"/>
      <c r="HQY843" s="14"/>
      <c r="HQZ843" s="14"/>
      <c r="HRA843" s="14"/>
      <c r="HRB843" s="14"/>
      <c r="HRC843" s="14"/>
      <c r="HRD843" s="14"/>
      <c r="HRE843" s="14"/>
      <c r="HRF843" s="14"/>
      <c r="HRG843" s="14"/>
      <c r="HRH843" s="14"/>
      <c r="HRI843" s="14"/>
      <c r="HRJ843" s="14"/>
      <c r="HRK843" s="14"/>
      <c r="HRL843" s="14"/>
      <c r="HRM843" s="14"/>
      <c r="HRN843" s="14"/>
      <c r="HRO843" s="14"/>
      <c r="HRP843" s="14"/>
      <c r="HRQ843" s="14"/>
      <c r="HRR843" s="14"/>
      <c r="HRS843" s="14"/>
      <c r="HRT843" s="14"/>
      <c r="HRU843" s="14"/>
      <c r="HRV843" s="14"/>
      <c r="HRW843" s="14"/>
      <c r="HRX843" s="14"/>
      <c r="HRY843" s="14"/>
      <c r="HRZ843" s="14"/>
      <c r="HSA843" s="14"/>
      <c r="HSB843" s="14"/>
      <c r="HSC843" s="14"/>
      <c r="HSD843" s="14"/>
      <c r="HSE843" s="14"/>
      <c r="HSF843" s="14"/>
      <c r="HSG843" s="14"/>
      <c r="HSH843" s="14"/>
      <c r="HSI843" s="14"/>
      <c r="HSJ843" s="14"/>
      <c r="HSK843" s="14"/>
      <c r="HSL843" s="14"/>
      <c r="HSM843" s="14"/>
      <c r="HSN843" s="14"/>
      <c r="HSO843" s="14"/>
      <c r="HSP843" s="14"/>
      <c r="HSQ843" s="14"/>
      <c r="HSR843" s="14"/>
      <c r="HSS843" s="14"/>
      <c r="HST843" s="14"/>
      <c r="HSU843" s="14"/>
      <c r="HSV843" s="14"/>
      <c r="HSW843" s="14"/>
      <c r="HSX843" s="14"/>
      <c r="HSY843" s="14"/>
      <c r="HSZ843" s="14"/>
      <c r="HTA843" s="14"/>
      <c r="HTB843" s="14"/>
      <c r="HTC843" s="14"/>
      <c r="HTD843" s="14"/>
      <c r="HTE843" s="14"/>
      <c r="HTF843" s="14"/>
      <c r="HTG843" s="14"/>
      <c r="HTH843" s="14"/>
      <c r="HTI843" s="14"/>
      <c r="HTJ843" s="14"/>
      <c r="HTK843" s="14"/>
      <c r="HTL843" s="14"/>
      <c r="HTM843" s="14"/>
      <c r="HTN843" s="14"/>
      <c r="HTO843" s="14"/>
      <c r="HTP843" s="14"/>
      <c r="HTQ843" s="14"/>
      <c r="HTR843" s="14"/>
      <c r="HTS843" s="14"/>
      <c r="HTT843" s="14"/>
      <c r="HTU843" s="14"/>
      <c r="HTV843" s="14"/>
      <c r="HTW843" s="14"/>
      <c r="HTX843" s="14"/>
      <c r="HTY843" s="14"/>
      <c r="HTZ843" s="14"/>
      <c r="HUA843" s="14"/>
      <c r="HUB843" s="14"/>
      <c r="HUC843" s="14"/>
      <c r="HUD843" s="14"/>
      <c r="HUE843" s="14"/>
      <c r="HUF843" s="14"/>
      <c r="HUG843" s="14"/>
      <c r="HUH843" s="14"/>
      <c r="HUI843" s="14"/>
      <c r="HUJ843" s="14"/>
      <c r="HUK843" s="14"/>
      <c r="HUL843" s="14"/>
      <c r="HUM843" s="14"/>
      <c r="HUN843" s="14"/>
      <c r="HUO843" s="14"/>
      <c r="HUP843" s="14"/>
      <c r="HUQ843" s="14"/>
      <c r="HUR843" s="14"/>
      <c r="HUS843" s="14"/>
      <c r="HUT843" s="14"/>
      <c r="HUU843" s="14"/>
      <c r="HUV843" s="14"/>
      <c r="HUW843" s="14"/>
      <c r="HUX843" s="14"/>
      <c r="HUY843" s="14"/>
      <c r="HUZ843" s="14"/>
      <c r="HVA843" s="14"/>
      <c r="HVB843" s="14"/>
      <c r="HVC843" s="14"/>
      <c r="HVD843" s="14"/>
      <c r="HVE843" s="14"/>
      <c r="HVF843" s="14"/>
      <c r="HVG843" s="14"/>
      <c r="HVH843" s="14"/>
      <c r="HVI843" s="14"/>
      <c r="HVJ843" s="14"/>
      <c r="HVK843" s="14"/>
      <c r="HVL843" s="14"/>
      <c r="HVM843" s="14"/>
      <c r="HVN843" s="14"/>
      <c r="HVO843" s="14"/>
      <c r="HVP843" s="14"/>
      <c r="HVQ843" s="14"/>
      <c r="HVR843" s="14"/>
      <c r="HVS843" s="14"/>
      <c r="HVT843" s="14"/>
      <c r="HVU843" s="14"/>
      <c r="HVV843" s="14"/>
      <c r="HVW843" s="14"/>
      <c r="HVX843" s="14"/>
      <c r="HVY843" s="14"/>
      <c r="HVZ843" s="14"/>
      <c r="HWA843" s="14"/>
      <c r="HWB843" s="14"/>
      <c r="HWC843" s="14"/>
      <c r="HWD843" s="14"/>
      <c r="HWE843" s="14"/>
      <c r="HWF843" s="14"/>
      <c r="HWG843" s="14"/>
      <c r="HWH843" s="14"/>
      <c r="HWI843" s="14"/>
      <c r="HWJ843" s="14"/>
      <c r="HWK843" s="14"/>
      <c r="HWL843" s="14"/>
      <c r="HWM843" s="14"/>
      <c r="HWN843" s="14"/>
      <c r="HWO843" s="14"/>
      <c r="HWP843" s="14"/>
      <c r="HWQ843" s="14"/>
      <c r="HWR843" s="14"/>
      <c r="HWS843" s="14"/>
      <c r="HWT843" s="14"/>
      <c r="HWU843" s="14"/>
      <c r="HWV843" s="14"/>
      <c r="HWW843" s="14"/>
      <c r="HWX843" s="14"/>
      <c r="HWY843" s="14"/>
      <c r="HWZ843" s="14"/>
      <c r="HXA843" s="14"/>
      <c r="HXB843" s="14"/>
      <c r="HXC843" s="14"/>
      <c r="HXD843" s="14"/>
      <c r="HXE843" s="14"/>
      <c r="HXF843" s="14"/>
      <c r="HXG843" s="14"/>
      <c r="HXH843" s="14"/>
      <c r="HXI843" s="14"/>
      <c r="HXJ843" s="14"/>
      <c r="HXK843" s="14"/>
      <c r="HXL843" s="14"/>
      <c r="HXM843" s="14"/>
      <c r="HXN843" s="14"/>
      <c r="HXO843" s="14"/>
      <c r="HXP843" s="14"/>
      <c r="HXQ843" s="14"/>
      <c r="HXR843" s="14"/>
      <c r="HXS843" s="14"/>
      <c r="HXT843" s="14"/>
      <c r="HXU843" s="14"/>
      <c r="HXV843" s="14"/>
      <c r="HXW843" s="14"/>
      <c r="HXX843" s="14"/>
      <c r="HXY843" s="14"/>
      <c r="HXZ843" s="14"/>
      <c r="HYA843" s="14"/>
      <c r="HYB843" s="14"/>
      <c r="HYC843" s="14"/>
      <c r="HYD843" s="14"/>
      <c r="HYE843" s="14"/>
      <c r="HYF843" s="14"/>
      <c r="HYG843" s="14"/>
      <c r="HYH843" s="14"/>
      <c r="HYI843" s="14"/>
      <c r="HYJ843" s="14"/>
      <c r="HYK843" s="14"/>
      <c r="HYL843" s="14"/>
      <c r="HYM843" s="14"/>
      <c r="HYN843" s="14"/>
      <c r="HYO843" s="14"/>
      <c r="HYP843" s="14"/>
      <c r="HYQ843" s="14"/>
      <c r="HYR843" s="14"/>
      <c r="HYS843" s="14"/>
      <c r="HYT843" s="14"/>
      <c r="HYU843" s="14"/>
      <c r="HYV843" s="14"/>
      <c r="HYW843" s="14"/>
      <c r="HYX843" s="14"/>
      <c r="HYY843" s="14"/>
      <c r="HYZ843" s="14"/>
      <c r="HZA843" s="14"/>
      <c r="HZB843" s="14"/>
      <c r="HZC843" s="14"/>
      <c r="HZD843" s="14"/>
      <c r="HZE843" s="14"/>
      <c r="HZF843" s="14"/>
      <c r="HZG843" s="14"/>
      <c r="HZH843" s="14"/>
      <c r="HZI843" s="14"/>
      <c r="HZJ843" s="14"/>
      <c r="HZK843" s="14"/>
      <c r="HZL843" s="14"/>
      <c r="HZM843" s="14"/>
      <c r="HZN843" s="14"/>
      <c r="HZO843" s="14"/>
      <c r="HZP843" s="14"/>
      <c r="HZQ843" s="14"/>
      <c r="HZR843" s="14"/>
      <c r="HZS843" s="14"/>
      <c r="HZT843" s="14"/>
      <c r="HZU843" s="14"/>
      <c r="HZV843" s="14"/>
      <c r="HZW843" s="14"/>
      <c r="HZX843" s="14"/>
      <c r="HZY843" s="14"/>
      <c r="HZZ843" s="14"/>
      <c r="IAA843" s="14"/>
      <c r="IAB843" s="14"/>
      <c r="IAC843" s="14"/>
      <c r="IAD843" s="14"/>
      <c r="IAE843" s="14"/>
      <c r="IAF843" s="14"/>
      <c r="IAG843" s="14"/>
      <c r="IAH843" s="14"/>
      <c r="IAI843" s="14"/>
      <c r="IAJ843" s="14"/>
      <c r="IAK843" s="14"/>
      <c r="IAL843" s="14"/>
      <c r="IAM843" s="14"/>
      <c r="IAN843" s="14"/>
      <c r="IAO843" s="14"/>
      <c r="IAP843" s="14"/>
      <c r="IAQ843" s="14"/>
      <c r="IAR843" s="14"/>
      <c r="IAS843" s="14"/>
      <c r="IAT843" s="14"/>
      <c r="IAU843" s="14"/>
      <c r="IAV843" s="14"/>
      <c r="IAW843" s="14"/>
      <c r="IAX843" s="14"/>
      <c r="IAY843" s="14"/>
      <c r="IAZ843" s="14"/>
      <c r="IBA843" s="14"/>
      <c r="IBB843" s="14"/>
      <c r="IBC843" s="14"/>
      <c r="IBD843" s="14"/>
      <c r="IBE843" s="14"/>
      <c r="IBF843" s="14"/>
      <c r="IBG843" s="14"/>
      <c r="IBH843" s="14"/>
      <c r="IBI843" s="14"/>
      <c r="IBJ843" s="14"/>
      <c r="IBK843" s="14"/>
      <c r="IBL843" s="14"/>
      <c r="IBM843" s="14"/>
      <c r="IBN843" s="14"/>
      <c r="IBO843" s="14"/>
      <c r="IBP843" s="14"/>
      <c r="IBQ843" s="14"/>
      <c r="IBR843" s="14"/>
      <c r="IBS843" s="14"/>
      <c r="IBT843" s="14"/>
      <c r="IBU843" s="14"/>
      <c r="IBV843" s="14"/>
      <c r="IBW843" s="14"/>
      <c r="IBX843" s="14"/>
      <c r="IBY843" s="14"/>
      <c r="IBZ843" s="14"/>
      <c r="ICA843" s="14"/>
      <c r="ICB843" s="14"/>
      <c r="ICC843" s="14"/>
      <c r="ICD843" s="14"/>
      <c r="ICE843" s="14"/>
      <c r="ICF843" s="14"/>
      <c r="ICG843" s="14"/>
      <c r="ICH843" s="14"/>
      <c r="ICI843" s="14"/>
      <c r="ICJ843" s="14"/>
      <c r="ICK843" s="14"/>
      <c r="ICL843" s="14"/>
      <c r="ICM843" s="14"/>
      <c r="ICN843" s="14"/>
      <c r="ICO843" s="14"/>
      <c r="ICP843" s="14"/>
      <c r="ICQ843" s="14"/>
      <c r="ICR843" s="14"/>
      <c r="ICS843" s="14"/>
      <c r="ICT843" s="14"/>
      <c r="ICU843" s="14"/>
      <c r="ICV843" s="14"/>
      <c r="ICW843" s="14"/>
      <c r="ICX843" s="14"/>
      <c r="ICY843" s="14"/>
      <c r="ICZ843" s="14"/>
      <c r="IDA843" s="14"/>
      <c r="IDB843" s="14"/>
      <c r="IDC843" s="14"/>
      <c r="IDD843" s="14"/>
      <c r="IDE843" s="14"/>
      <c r="IDF843" s="14"/>
      <c r="IDG843" s="14"/>
      <c r="IDH843" s="14"/>
      <c r="IDI843" s="14"/>
      <c r="IDJ843" s="14"/>
      <c r="IDK843" s="14"/>
      <c r="IDL843" s="14"/>
      <c r="IDM843" s="14"/>
      <c r="IDN843" s="14"/>
      <c r="IDO843" s="14"/>
      <c r="IDP843" s="14"/>
      <c r="IDQ843" s="14"/>
      <c r="IDR843" s="14"/>
      <c r="IDS843" s="14"/>
      <c r="IDT843" s="14"/>
      <c r="IDU843" s="14"/>
      <c r="IDV843" s="14"/>
      <c r="IDW843" s="14"/>
      <c r="IDX843" s="14"/>
      <c r="IDY843" s="14"/>
      <c r="IDZ843" s="14"/>
      <c r="IEA843" s="14"/>
      <c r="IEB843" s="14"/>
      <c r="IEC843" s="14"/>
      <c r="IED843" s="14"/>
      <c r="IEE843" s="14"/>
      <c r="IEF843" s="14"/>
      <c r="IEG843" s="14"/>
      <c r="IEH843" s="14"/>
      <c r="IEI843" s="14"/>
      <c r="IEJ843" s="14"/>
      <c r="IEK843" s="14"/>
      <c r="IEL843" s="14"/>
      <c r="IEM843" s="14"/>
      <c r="IEN843" s="14"/>
      <c r="IEO843" s="14"/>
      <c r="IEP843" s="14"/>
      <c r="IEQ843" s="14"/>
      <c r="IER843" s="14"/>
      <c r="IES843" s="14"/>
      <c r="IET843" s="14"/>
      <c r="IEU843" s="14"/>
      <c r="IEV843" s="14"/>
      <c r="IEW843" s="14"/>
      <c r="IEX843" s="14"/>
      <c r="IEY843" s="14"/>
      <c r="IEZ843" s="14"/>
      <c r="IFA843" s="14"/>
      <c r="IFB843" s="14"/>
      <c r="IFC843" s="14"/>
      <c r="IFD843" s="14"/>
      <c r="IFE843" s="14"/>
      <c r="IFF843" s="14"/>
      <c r="IFG843" s="14"/>
      <c r="IFH843" s="14"/>
      <c r="IFI843" s="14"/>
      <c r="IFJ843" s="14"/>
      <c r="IFK843" s="14"/>
      <c r="IFL843" s="14"/>
      <c r="IFM843" s="14"/>
      <c r="IFN843" s="14"/>
      <c r="IFO843" s="14"/>
      <c r="IFP843" s="14"/>
      <c r="IFQ843" s="14"/>
      <c r="IFR843" s="14"/>
      <c r="IFS843" s="14"/>
      <c r="IFT843" s="14"/>
      <c r="IFU843" s="14"/>
      <c r="IFV843" s="14"/>
      <c r="IFW843" s="14"/>
      <c r="IFX843" s="14"/>
      <c r="IFY843" s="14"/>
      <c r="IFZ843" s="14"/>
      <c r="IGA843" s="14"/>
      <c r="IGB843" s="14"/>
      <c r="IGC843" s="14"/>
      <c r="IGD843" s="14"/>
      <c r="IGE843" s="14"/>
      <c r="IGF843" s="14"/>
      <c r="IGG843" s="14"/>
      <c r="IGH843" s="14"/>
      <c r="IGI843" s="14"/>
      <c r="IGJ843" s="14"/>
      <c r="IGK843" s="14"/>
      <c r="IGL843" s="14"/>
      <c r="IGM843" s="14"/>
      <c r="IGN843" s="14"/>
      <c r="IGO843" s="14"/>
      <c r="IGP843" s="14"/>
      <c r="IGQ843" s="14"/>
      <c r="IGR843" s="14"/>
      <c r="IGS843" s="14"/>
      <c r="IGT843" s="14"/>
      <c r="IGU843" s="14"/>
      <c r="IGV843" s="14"/>
      <c r="IGW843" s="14"/>
      <c r="IGX843" s="14"/>
      <c r="IGY843" s="14"/>
      <c r="IGZ843" s="14"/>
      <c r="IHA843" s="14"/>
      <c r="IHB843" s="14"/>
      <c r="IHC843" s="14"/>
      <c r="IHD843" s="14"/>
      <c r="IHE843" s="14"/>
      <c r="IHF843" s="14"/>
      <c r="IHG843" s="14"/>
      <c r="IHH843" s="14"/>
      <c r="IHI843" s="14"/>
      <c r="IHJ843" s="14"/>
      <c r="IHK843" s="14"/>
      <c r="IHL843" s="14"/>
      <c r="IHM843" s="14"/>
      <c r="IHN843" s="14"/>
      <c r="IHO843" s="14"/>
      <c r="IHP843" s="14"/>
      <c r="IHQ843" s="14"/>
      <c r="IHR843" s="14"/>
      <c r="IHS843" s="14"/>
      <c r="IHT843" s="14"/>
      <c r="IHU843" s="14"/>
      <c r="IHV843" s="14"/>
      <c r="IHW843" s="14"/>
      <c r="IHX843" s="14"/>
      <c r="IHY843" s="14"/>
      <c r="IHZ843" s="14"/>
      <c r="IIA843" s="14"/>
      <c r="IIB843" s="14"/>
      <c r="IIC843" s="14"/>
      <c r="IID843" s="14"/>
      <c r="IIE843" s="14"/>
      <c r="IIF843" s="14"/>
      <c r="IIG843" s="14"/>
      <c r="IIH843" s="14"/>
      <c r="III843" s="14"/>
      <c r="IIJ843" s="14"/>
      <c r="IIK843" s="14"/>
      <c r="IIL843" s="14"/>
      <c r="IIM843" s="14"/>
      <c r="IIN843" s="14"/>
      <c r="IIO843" s="14"/>
      <c r="IIP843" s="14"/>
      <c r="IIQ843" s="14"/>
      <c r="IIR843" s="14"/>
      <c r="IIS843" s="14"/>
      <c r="IIT843" s="14"/>
      <c r="IIU843" s="14"/>
      <c r="IIV843" s="14"/>
      <c r="IIW843" s="14"/>
      <c r="IIX843" s="14"/>
      <c r="IIY843" s="14"/>
      <c r="IIZ843" s="14"/>
      <c r="IJA843" s="14"/>
      <c r="IJB843" s="14"/>
      <c r="IJC843" s="14"/>
      <c r="IJD843" s="14"/>
      <c r="IJE843" s="14"/>
      <c r="IJF843" s="14"/>
      <c r="IJG843" s="14"/>
      <c r="IJH843" s="14"/>
      <c r="IJI843" s="14"/>
      <c r="IJJ843" s="14"/>
      <c r="IJK843" s="14"/>
      <c r="IJL843" s="14"/>
      <c r="IJM843" s="14"/>
      <c r="IJN843" s="14"/>
      <c r="IJO843" s="14"/>
      <c r="IJP843" s="14"/>
      <c r="IJQ843" s="14"/>
      <c r="IJR843" s="14"/>
      <c r="IJS843" s="14"/>
      <c r="IJT843" s="14"/>
      <c r="IJU843" s="14"/>
      <c r="IJV843" s="14"/>
      <c r="IJW843" s="14"/>
      <c r="IJX843" s="14"/>
      <c r="IJY843" s="14"/>
      <c r="IJZ843" s="14"/>
      <c r="IKA843" s="14"/>
      <c r="IKB843" s="14"/>
      <c r="IKC843" s="14"/>
      <c r="IKD843" s="14"/>
      <c r="IKE843" s="14"/>
      <c r="IKF843" s="14"/>
      <c r="IKG843" s="14"/>
      <c r="IKH843" s="14"/>
      <c r="IKI843" s="14"/>
      <c r="IKJ843" s="14"/>
      <c r="IKK843" s="14"/>
      <c r="IKL843" s="14"/>
      <c r="IKM843" s="14"/>
      <c r="IKN843" s="14"/>
      <c r="IKO843" s="14"/>
      <c r="IKP843" s="14"/>
      <c r="IKQ843" s="14"/>
      <c r="IKR843" s="14"/>
      <c r="IKS843" s="14"/>
      <c r="IKT843" s="14"/>
      <c r="IKU843" s="14"/>
      <c r="IKV843" s="14"/>
      <c r="IKW843" s="14"/>
      <c r="IKX843" s="14"/>
      <c r="IKY843" s="14"/>
      <c r="IKZ843" s="14"/>
      <c r="ILA843" s="14"/>
      <c r="ILB843" s="14"/>
      <c r="ILC843" s="14"/>
      <c r="ILD843" s="14"/>
      <c r="ILE843" s="14"/>
      <c r="ILF843" s="14"/>
      <c r="ILG843" s="14"/>
      <c r="ILH843" s="14"/>
      <c r="ILI843" s="14"/>
      <c r="ILJ843" s="14"/>
      <c r="ILK843" s="14"/>
      <c r="ILL843" s="14"/>
      <c r="ILM843" s="14"/>
      <c r="ILN843" s="14"/>
      <c r="ILO843" s="14"/>
      <c r="ILP843" s="14"/>
      <c r="ILQ843" s="14"/>
      <c r="ILR843" s="14"/>
      <c r="ILS843" s="14"/>
      <c r="ILT843" s="14"/>
      <c r="ILU843" s="14"/>
      <c r="ILV843" s="14"/>
      <c r="ILW843" s="14"/>
      <c r="ILX843" s="14"/>
      <c r="ILY843" s="14"/>
      <c r="ILZ843" s="14"/>
      <c r="IMA843" s="14"/>
      <c r="IMB843" s="14"/>
      <c r="IMC843" s="14"/>
      <c r="IMD843" s="14"/>
      <c r="IME843" s="14"/>
      <c r="IMF843" s="14"/>
      <c r="IMG843" s="14"/>
      <c r="IMH843" s="14"/>
      <c r="IMI843" s="14"/>
      <c r="IMJ843" s="14"/>
      <c r="IMK843" s="14"/>
      <c r="IML843" s="14"/>
      <c r="IMM843" s="14"/>
      <c r="IMN843" s="14"/>
      <c r="IMO843" s="14"/>
      <c r="IMP843" s="14"/>
      <c r="IMQ843" s="14"/>
      <c r="IMR843" s="14"/>
      <c r="IMS843" s="14"/>
      <c r="IMT843" s="14"/>
      <c r="IMU843" s="14"/>
      <c r="IMV843" s="14"/>
      <c r="IMW843" s="14"/>
      <c r="IMX843" s="14"/>
      <c r="IMY843" s="14"/>
      <c r="IMZ843" s="14"/>
      <c r="INA843" s="14"/>
      <c r="INB843" s="14"/>
      <c r="INC843" s="14"/>
      <c r="IND843" s="14"/>
      <c r="INE843" s="14"/>
      <c r="INF843" s="14"/>
      <c r="ING843" s="14"/>
      <c r="INH843" s="14"/>
      <c r="INI843" s="14"/>
      <c r="INJ843" s="14"/>
      <c r="INK843" s="14"/>
      <c r="INL843" s="14"/>
      <c r="INM843" s="14"/>
      <c r="INN843" s="14"/>
      <c r="INO843" s="14"/>
      <c r="INP843" s="14"/>
      <c r="INQ843" s="14"/>
      <c r="INR843" s="14"/>
      <c r="INS843" s="14"/>
      <c r="INT843" s="14"/>
      <c r="INU843" s="14"/>
      <c r="INV843" s="14"/>
      <c r="INW843" s="14"/>
      <c r="INX843" s="14"/>
      <c r="INY843" s="14"/>
      <c r="INZ843" s="14"/>
      <c r="IOA843" s="14"/>
      <c r="IOB843" s="14"/>
      <c r="IOC843" s="14"/>
      <c r="IOD843" s="14"/>
      <c r="IOE843" s="14"/>
      <c r="IOF843" s="14"/>
      <c r="IOG843" s="14"/>
      <c r="IOH843" s="14"/>
      <c r="IOI843" s="14"/>
      <c r="IOJ843" s="14"/>
      <c r="IOK843" s="14"/>
      <c r="IOL843" s="14"/>
      <c r="IOM843" s="14"/>
      <c r="ION843" s="14"/>
      <c r="IOO843" s="14"/>
      <c r="IOP843" s="14"/>
      <c r="IOQ843" s="14"/>
      <c r="IOR843" s="14"/>
      <c r="IOS843" s="14"/>
      <c r="IOT843" s="14"/>
      <c r="IOU843" s="14"/>
      <c r="IOV843" s="14"/>
      <c r="IOW843" s="14"/>
      <c r="IOX843" s="14"/>
      <c r="IOY843" s="14"/>
      <c r="IOZ843" s="14"/>
      <c r="IPA843" s="14"/>
      <c r="IPB843" s="14"/>
      <c r="IPC843" s="14"/>
      <c r="IPD843" s="14"/>
      <c r="IPE843" s="14"/>
      <c r="IPF843" s="14"/>
      <c r="IPG843" s="14"/>
      <c r="IPH843" s="14"/>
      <c r="IPI843" s="14"/>
      <c r="IPJ843" s="14"/>
      <c r="IPK843" s="14"/>
      <c r="IPL843" s="14"/>
      <c r="IPM843" s="14"/>
      <c r="IPN843" s="14"/>
      <c r="IPO843" s="14"/>
      <c r="IPP843" s="14"/>
      <c r="IPQ843" s="14"/>
      <c r="IPR843" s="14"/>
      <c r="IPS843" s="14"/>
      <c r="IPT843" s="14"/>
      <c r="IPU843" s="14"/>
      <c r="IPV843" s="14"/>
      <c r="IPW843" s="14"/>
      <c r="IPX843" s="14"/>
      <c r="IPY843" s="14"/>
      <c r="IPZ843" s="14"/>
      <c r="IQA843" s="14"/>
      <c r="IQB843" s="14"/>
      <c r="IQC843" s="14"/>
      <c r="IQD843" s="14"/>
      <c r="IQE843" s="14"/>
      <c r="IQF843" s="14"/>
      <c r="IQG843" s="14"/>
      <c r="IQH843" s="14"/>
      <c r="IQI843" s="14"/>
      <c r="IQJ843" s="14"/>
      <c r="IQK843" s="14"/>
      <c r="IQL843" s="14"/>
      <c r="IQM843" s="14"/>
      <c r="IQN843" s="14"/>
      <c r="IQO843" s="14"/>
      <c r="IQP843" s="14"/>
      <c r="IQQ843" s="14"/>
      <c r="IQR843" s="14"/>
      <c r="IQS843" s="14"/>
      <c r="IQT843" s="14"/>
      <c r="IQU843" s="14"/>
      <c r="IQV843" s="14"/>
      <c r="IQW843" s="14"/>
      <c r="IQX843" s="14"/>
      <c r="IQY843" s="14"/>
      <c r="IQZ843" s="14"/>
      <c r="IRA843" s="14"/>
      <c r="IRB843" s="14"/>
      <c r="IRC843" s="14"/>
      <c r="IRD843" s="14"/>
      <c r="IRE843" s="14"/>
      <c r="IRF843" s="14"/>
      <c r="IRG843" s="14"/>
      <c r="IRH843" s="14"/>
      <c r="IRI843" s="14"/>
      <c r="IRJ843" s="14"/>
      <c r="IRK843" s="14"/>
      <c r="IRL843" s="14"/>
      <c r="IRM843" s="14"/>
      <c r="IRN843" s="14"/>
      <c r="IRO843" s="14"/>
      <c r="IRP843" s="14"/>
      <c r="IRQ843" s="14"/>
      <c r="IRR843" s="14"/>
      <c r="IRS843" s="14"/>
      <c r="IRT843" s="14"/>
      <c r="IRU843" s="14"/>
      <c r="IRV843" s="14"/>
      <c r="IRW843" s="14"/>
      <c r="IRX843" s="14"/>
      <c r="IRY843" s="14"/>
      <c r="IRZ843" s="14"/>
      <c r="ISA843" s="14"/>
      <c r="ISB843" s="14"/>
      <c r="ISC843" s="14"/>
      <c r="ISD843" s="14"/>
      <c r="ISE843" s="14"/>
      <c r="ISF843" s="14"/>
      <c r="ISG843" s="14"/>
      <c r="ISH843" s="14"/>
      <c r="ISI843" s="14"/>
      <c r="ISJ843" s="14"/>
      <c r="ISK843" s="14"/>
      <c r="ISL843" s="14"/>
      <c r="ISM843" s="14"/>
      <c r="ISN843" s="14"/>
      <c r="ISO843" s="14"/>
      <c r="ISP843" s="14"/>
      <c r="ISQ843" s="14"/>
      <c r="ISR843" s="14"/>
      <c r="ISS843" s="14"/>
      <c r="IST843" s="14"/>
      <c r="ISU843" s="14"/>
      <c r="ISV843" s="14"/>
      <c r="ISW843" s="14"/>
      <c r="ISX843" s="14"/>
      <c r="ISY843" s="14"/>
      <c r="ISZ843" s="14"/>
      <c r="ITA843" s="14"/>
      <c r="ITB843" s="14"/>
      <c r="ITC843" s="14"/>
      <c r="ITD843" s="14"/>
      <c r="ITE843" s="14"/>
      <c r="ITF843" s="14"/>
      <c r="ITG843" s="14"/>
      <c r="ITH843" s="14"/>
      <c r="ITI843" s="14"/>
      <c r="ITJ843" s="14"/>
      <c r="ITK843" s="14"/>
      <c r="ITL843" s="14"/>
      <c r="ITM843" s="14"/>
      <c r="ITN843" s="14"/>
      <c r="ITO843" s="14"/>
      <c r="ITP843" s="14"/>
      <c r="ITQ843" s="14"/>
      <c r="ITR843" s="14"/>
      <c r="ITS843" s="14"/>
      <c r="ITT843" s="14"/>
      <c r="ITU843" s="14"/>
      <c r="ITV843" s="14"/>
      <c r="ITW843" s="14"/>
      <c r="ITX843" s="14"/>
      <c r="ITY843" s="14"/>
      <c r="ITZ843" s="14"/>
      <c r="IUA843" s="14"/>
      <c r="IUB843" s="14"/>
      <c r="IUC843" s="14"/>
      <c r="IUD843" s="14"/>
      <c r="IUE843" s="14"/>
      <c r="IUF843" s="14"/>
      <c r="IUG843" s="14"/>
      <c r="IUH843" s="14"/>
      <c r="IUI843" s="14"/>
      <c r="IUJ843" s="14"/>
      <c r="IUK843" s="14"/>
      <c r="IUL843" s="14"/>
      <c r="IUM843" s="14"/>
      <c r="IUN843" s="14"/>
      <c r="IUO843" s="14"/>
      <c r="IUP843" s="14"/>
      <c r="IUQ843" s="14"/>
      <c r="IUR843" s="14"/>
      <c r="IUS843" s="14"/>
      <c r="IUT843" s="14"/>
      <c r="IUU843" s="14"/>
      <c r="IUV843" s="14"/>
      <c r="IUW843" s="14"/>
      <c r="IUX843" s="14"/>
      <c r="IUY843" s="14"/>
      <c r="IUZ843" s="14"/>
      <c r="IVA843" s="14"/>
      <c r="IVB843" s="14"/>
      <c r="IVC843" s="14"/>
      <c r="IVD843" s="14"/>
      <c r="IVE843" s="14"/>
      <c r="IVF843" s="14"/>
      <c r="IVG843" s="14"/>
      <c r="IVH843" s="14"/>
      <c r="IVI843" s="14"/>
      <c r="IVJ843" s="14"/>
      <c r="IVK843" s="14"/>
      <c r="IVL843" s="14"/>
      <c r="IVM843" s="14"/>
      <c r="IVN843" s="14"/>
      <c r="IVO843" s="14"/>
      <c r="IVP843" s="14"/>
      <c r="IVQ843" s="14"/>
      <c r="IVR843" s="14"/>
      <c r="IVS843" s="14"/>
      <c r="IVT843" s="14"/>
      <c r="IVU843" s="14"/>
      <c r="IVV843" s="14"/>
      <c r="IVW843" s="14"/>
      <c r="IVX843" s="14"/>
      <c r="IVY843" s="14"/>
      <c r="IVZ843" s="14"/>
      <c r="IWA843" s="14"/>
      <c r="IWB843" s="14"/>
      <c r="IWC843" s="14"/>
      <c r="IWD843" s="14"/>
      <c r="IWE843" s="14"/>
      <c r="IWF843" s="14"/>
      <c r="IWG843" s="14"/>
      <c r="IWH843" s="14"/>
      <c r="IWI843" s="14"/>
      <c r="IWJ843" s="14"/>
      <c r="IWK843" s="14"/>
      <c r="IWL843" s="14"/>
      <c r="IWM843" s="14"/>
      <c r="IWN843" s="14"/>
      <c r="IWO843" s="14"/>
      <c r="IWP843" s="14"/>
      <c r="IWQ843" s="14"/>
      <c r="IWR843" s="14"/>
      <c r="IWS843" s="14"/>
      <c r="IWT843" s="14"/>
      <c r="IWU843" s="14"/>
      <c r="IWV843" s="14"/>
      <c r="IWW843" s="14"/>
      <c r="IWX843" s="14"/>
      <c r="IWY843" s="14"/>
      <c r="IWZ843" s="14"/>
      <c r="IXA843" s="14"/>
      <c r="IXB843" s="14"/>
      <c r="IXC843" s="14"/>
      <c r="IXD843" s="14"/>
      <c r="IXE843" s="14"/>
      <c r="IXF843" s="14"/>
      <c r="IXG843" s="14"/>
      <c r="IXH843" s="14"/>
      <c r="IXI843" s="14"/>
      <c r="IXJ843" s="14"/>
      <c r="IXK843" s="14"/>
      <c r="IXL843" s="14"/>
      <c r="IXM843" s="14"/>
      <c r="IXN843" s="14"/>
      <c r="IXO843" s="14"/>
      <c r="IXP843" s="14"/>
      <c r="IXQ843" s="14"/>
      <c r="IXR843" s="14"/>
      <c r="IXS843" s="14"/>
      <c r="IXT843" s="14"/>
      <c r="IXU843" s="14"/>
      <c r="IXV843" s="14"/>
      <c r="IXW843" s="14"/>
      <c r="IXX843" s="14"/>
      <c r="IXY843" s="14"/>
      <c r="IXZ843" s="14"/>
      <c r="IYA843" s="14"/>
      <c r="IYB843" s="14"/>
      <c r="IYC843" s="14"/>
      <c r="IYD843" s="14"/>
      <c r="IYE843" s="14"/>
      <c r="IYF843" s="14"/>
      <c r="IYG843" s="14"/>
      <c r="IYH843" s="14"/>
      <c r="IYI843" s="14"/>
      <c r="IYJ843" s="14"/>
      <c r="IYK843" s="14"/>
      <c r="IYL843" s="14"/>
      <c r="IYM843" s="14"/>
      <c r="IYN843" s="14"/>
      <c r="IYO843" s="14"/>
      <c r="IYP843" s="14"/>
      <c r="IYQ843" s="14"/>
      <c r="IYR843" s="14"/>
      <c r="IYS843" s="14"/>
      <c r="IYT843" s="14"/>
      <c r="IYU843" s="14"/>
      <c r="IYV843" s="14"/>
      <c r="IYW843" s="14"/>
      <c r="IYX843" s="14"/>
      <c r="IYY843" s="14"/>
      <c r="IYZ843" s="14"/>
      <c r="IZA843" s="14"/>
      <c r="IZB843" s="14"/>
      <c r="IZC843" s="14"/>
      <c r="IZD843" s="14"/>
      <c r="IZE843" s="14"/>
      <c r="IZF843" s="14"/>
      <c r="IZG843" s="14"/>
      <c r="IZH843" s="14"/>
      <c r="IZI843" s="14"/>
      <c r="IZJ843" s="14"/>
      <c r="IZK843" s="14"/>
      <c r="IZL843" s="14"/>
      <c r="IZM843" s="14"/>
      <c r="IZN843" s="14"/>
      <c r="IZO843" s="14"/>
      <c r="IZP843" s="14"/>
      <c r="IZQ843" s="14"/>
      <c r="IZR843" s="14"/>
      <c r="IZS843" s="14"/>
      <c r="IZT843" s="14"/>
      <c r="IZU843" s="14"/>
      <c r="IZV843" s="14"/>
      <c r="IZW843" s="14"/>
      <c r="IZX843" s="14"/>
      <c r="IZY843" s="14"/>
      <c r="IZZ843" s="14"/>
      <c r="JAA843" s="14"/>
      <c r="JAB843" s="14"/>
      <c r="JAC843" s="14"/>
      <c r="JAD843" s="14"/>
      <c r="JAE843" s="14"/>
      <c r="JAF843" s="14"/>
      <c r="JAG843" s="14"/>
      <c r="JAH843" s="14"/>
      <c r="JAI843" s="14"/>
      <c r="JAJ843" s="14"/>
      <c r="JAK843" s="14"/>
      <c r="JAL843" s="14"/>
      <c r="JAM843" s="14"/>
      <c r="JAN843" s="14"/>
      <c r="JAO843" s="14"/>
      <c r="JAP843" s="14"/>
      <c r="JAQ843" s="14"/>
      <c r="JAR843" s="14"/>
      <c r="JAS843" s="14"/>
      <c r="JAT843" s="14"/>
      <c r="JAU843" s="14"/>
      <c r="JAV843" s="14"/>
      <c r="JAW843" s="14"/>
      <c r="JAX843" s="14"/>
      <c r="JAY843" s="14"/>
      <c r="JAZ843" s="14"/>
      <c r="JBA843" s="14"/>
      <c r="JBB843" s="14"/>
      <c r="JBC843" s="14"/>
      <c r="JBD843" s="14"/>
      <c r="JBE843" s="14"/>
      <c r="JBF843" s="14"/>
      <c r="JBG843" s="14"/>
      <c r="JBH843" s="14"/>
      <c r="JBI843" s="14"/>
      <c r="JBJ843" s="14"/>
      <c r="JBK843" s="14"/>
      <c r="JBL843" s="14"/>
      <c r="JBM843" s="14"/>
      <c r="JBN843" s="14"/>
      <c r="JBO843" s="14"/>
      <c r="JBP843" s="14"/>
      <c r="JBQ843" s="14"/>
      <c r="JBR843" s="14"/>
      <c r="JBS843" s="14"/>
      <c r="JBT843" s="14"/>
      <c r="JBU843" s="14"/>
      <c r="JBV843" s="14"/>
      <c r="JBW843" s="14"/>
      <c r="JBX843" s="14"/>
      <c r="JBY843" s="14"/>
      <c r="JBZ843" s="14"/>
      <c r="JCA843" s="14"/>
      <c r="JCB843" s="14"/>
      <c r="JCC843" s="14"/>
      <c r="JCD843" s="14"/>
      <c r="JCE843" s="14"/>
      <c r="JCF843" s="14"/>
      <c r="JCG843" s="14"/>
      <c r="JCH843" s="14"/>
      <c r="JCI843" s="14"/>
      <c r="JCJ843" s="14"/>
      <c r="JCK843" s="14"/>
      <c r="JCL843" s="14"/>
      <c r="JCM843" s="14"/>
      <c r="JCN843" s="14"/>
      <c r="JCO843" s="14"/>
      <c r="JCP843" s="14"/>
      <c r="JCQ843" s="14"/>
      <c r="JCR843" s="14"/>
      <c r="JCS843" s="14"/>
      <c r="JCT843" s="14"/>
      <c r="JCU843" s="14"/>
      <c r="JCV843" s="14"/>
      <c r="JCW843" s="14"/>
      <c r="JCX843" s="14"/>
      <c r="JCY843" s="14"/>
      <c r="JCZ843" s="14"/>
      <c r="JDA843" s="14"/>
      <c r="JDB843" s="14"/>
      <c r="JDC843" s="14"/>
      <c r="JDD843" s="14"/>
      <c r="JDE843" s="14"/>
      <c r="JDF843" s="14"/>
      <c r="JDG843" s="14"/>
      <c r="JDH843" s="14"/>
      <c r="JDI843" s="14"/>
      <c r="JDJ843" s="14"/>
      <c r="JDK843" s="14"/>
      <c r="JDL843" s="14"/>
      <c r="JDM843" s="14"/>
      <c r="JDN843" s="14"/>
      <c r="JDO843" s="14"/>
      <c r="JDP843" s="14"/>
      <c r="JDQ843" s="14"/>
      <c r="JDR843" s="14"/>
      <c r="JDS843" s="14"/>
      <c r="JDT843" s="14"/>
      <c r="JDU843" s="14"/>
      <c r="JDV843" s="14"/>
      <c r="JDW843" s="14"/>
      <c r="JDX843" s="14"/>
      <c r="JDY843" s="14"/>
      <c r="JDZ843" s="14"/>
      <c r="JEA843" s="14"/>
      <c r="JEB843" s="14"/>
      <c r="JEC843" s="14"/>
      <c r="JED843" s="14"/>
      <c r="JEE843" s="14"/>
      <c r="JEF843" s="14"/>
      <c r="JEG843" s="14"/>
      <c r="JEH843" s="14"/>
      <c r="JEI843" s="14"/>
      <c r="JEJ843" s="14"/>
      <c r="JEK843" s="14"/>
      <c r="JEL843" s="14"/>
      <c r="JEM843" s="14"/>
      <c r="JEN843" s="14"/>
      <c r="JEO843" s="14"/>
      <c r="JEP843" s="14"/>
      <c r="JEQ843" s="14"/>
      <c r="JER843" s="14"/>
      <c r="JES843" s="14"/>
      <c r="JET843" s="14"/>
      <c r="JEU843" s="14"/>
      <c r="JEV843" s="14"/>
      <c r="JEW843" s="14"/>
      <c r="JEX843" s="14"/>
      <c r="JEY843" s="14"/>
      <c r="JEZ843" s="14"/>
      <c r="JFA843" s="14"/>
      <c r="JFB843" s="14"/>
      <c r="JFC843" s="14"/>
      <c r="JFD843" s="14"/>
      <c r="JFE843" s="14"/>
      <c r="JFF843" s="14"/>
      <c r="JFG843" s="14"/>
      <c r="JFH843" s="14"/>
      <c r="JFI843" s="14"/>
      <c r="JFJ843" s="14"/>
      <c r="JFK843" s="14"/>
      <c r="JFL843" s="14"/>
      <c r="JFM843" s="14"/>
      <c r="JFN843" s="14"/>
      <c r="JFO843" s="14"/>
      <c r="JFP843" s="14"/>
      <c r="JFQ843" s="14"/>
      <c r="JFR843" s="14"/>
      <c r="JFS843" s="14"/>
      <c r="JFT843" s="14"/>
      <c r="JFU843" s="14"/>
      <c r="JFV843" s="14"/>
      <c r="JFW843" s="14"/>
      <c r="JFX843" s="14"/>
      <c r="JFY843" s="14"/>
      <c r="JFZ843" s="14"/>
      <c r="JGA843" s="14"/>
      <c r="JGB843" s="14"/>
      <c r="JGC843" s="14"/>
      <c r="JGD843" s="14"/>
      <c r="JGE843" s="14"/>
      <c r="JGF843" s="14"/>
      <c r="JGG843" s="14"/>
      <c r="JGH843" s="14"/>
      <c r="JGI843" s="14"/>
      <c r="JGJ843" s="14"/>
      <c r="JGK843" s="14"/>
      <c r="JGL843" s="14"/>
      <c r="JGM843" s="14"/>
      <c r="JGN843" s="14"/>
      <c r="JGO843" s="14"/>
      <c r="JGP843" s="14"/>
      <c r="JGQ843" s="14"/>
      <c r="JGR843" s="14"/>
      <c r="JGS843" s="14"/>
      <c r="JGT843" s="14"/>
      <c r="JGU843" s="14"/>
      <c r="JGV843" s="14"/>
      <c r="JGW843" s="14"/>
      <c r="JGX843" s="14"/>
      <c r="JGY843" s="14"/>
      <c r="JGZ843" s="14"/>
      <c r="JHA843" s="14"/>
      <c r="JHB843" s="14"/>
      <c r="JHC843" s="14"/>
      <c r="JHD843" s="14"/>
      <c r="JHE843" s="14"/>
      <c r="JHF843" s="14"/>
      <c r="JHG843" s="14"/>
      <c r="JHH843" s="14"/>
      <c r="JHI843" s="14"/>
      <c r="JHJ843" s="14"/>
      <c r="JHK843" s="14"/>
      <c r="JHL843" s="14"/>
      <c r="JHM843" s="14"/>
      <c r="JHN843" s="14"/>
      <c r="JHO843" s="14"/>
      <c r="JHP843" s="14"/>
      <c r="JHQ843" s="14"/>
      <c r="JHR843" s="14"/>
      <c r="JHS843" s="14"/>
      <c r="JHT843" s="14"/>
      <c r="JHU843" s="14"/>
      <c r="JHV843" s="14"/>
      <c r="JHW843" s="14"/>
      <c r="JHX843" s="14"/>
      <c r="JHY843" s="14"/>
      <c r="JHZ843" s="14"/>
      <c r="JIA843" s="14"/>
      <c r="JIB843" s="14"/>
      <c r="JIC843" s="14"/>
      <c r="JID843" s="14"/>
      <c r="JIE843" s="14"/>
      <c r="JIF843" s="14"/>
      <c r="JIG843" s="14"/>
      <c r="JIH843" s="14"/>
      <c r="JII843" s="14"/>
      <c r="JIJ843" s="14"/>
      <c r="JIK843" s="14"/>
      <c r="JIL843" s="14"/>
      <c r="JIM843" s="14"/>
      <c r="JIN843" s="14"/>
      <c r="JIO843" s="14"/>
      <c r="JIP843" s="14"/>
      <c r="JIQ843" s="14"/>
      <c r="JIR843" s="14"/>
      <c r="JIS843" s="14"/>
      <c r="JIT843" s="14"/>
      <c r="JIU843" s="14"/>
      <c r="JIV843" s="14"/>
      <c r="JIW843" s="14"/>
      <c r="JIX843" s="14"/>
      <c r="JIY843" s="14"/>
      <c r="JIZ843" s="14"/>
      <c r="JJA843" s="14"/>
      <c r="JJB843" s="14"/>
      <c r="JJC843" s="14"/>
      <c r="JJD843" s="14"/>
      <c r="JJE843" s="14"/>
      <c r="JJF843" s="14"/>
      <c r="JJG843" s="14"/>
      <c r="JJH843" s="14"/>
      <c r="JJI843" s="14"/>
      <c r="JJJ843" s="14"/>
      <c r="JJK843" s="14"/>
      <c r="JJL843" s="14"/>
      <c r="JJM843" s="14"/>
      <c r="JJN843" s="14"/>
      <c r="JJO843" s="14"/>
      <c r="JJP843" s="14"/>
      <c r="JJQ843" s="14"/>
      <c r="JJR843" s="14"/>
      <c r="JJS843" s="14"/>
      <c r="JJT843" s="14"/>
      <c r="JJU843" s="14"/>
      <c r="JJV843" s="14"/>
      <c r="JJW843" s="14"/>
      <c r="JJX843" s="14"/>
      <c r="JJY843" s="14"/>
      <c r="JJZ843" s="14"/>
      <c r="JKA843" s="14"/>
      <c r="JKB843" s="14"/>
      <c r="JKC843" s="14"/>
      <c r="JKD843" s="14"/>
      <c r="JKE843" s="14"/>
      <c r="JKF843" s="14"/>
      <c r="JKG843" s="14"/>
      <c r="JKH843" s="14"/>
      <c r="JKI843" s="14"/>
      <c r="JKJ843" s="14"/>
      <c r="JKK843" s="14"/>
      <c r="JKL843" s="14"/>
      <c r="JKM843" s="14"/>
      <c r="JKN843" s="14"/>
      <c r="JKO843" s="14"/>
      <c r="JKP843" s="14"/>
      <c r="JKQ843" s="14"/>
      <c r="JKR843" s="14"/>
      <c r="JKS843" s="14"/>
      <c r="JKT843" s="14"/>
      <c r="JKU843" s="14"/>
      <c r="JKV843" s="14"/>
      <c r="JKW843" s="14"/>
      <c r="JKX843" s="14"/>
      <c r="JKY843" s="14"/>
      <c r="JKZ843" s="14"/>
      <c r="JLA843" s="14"/>
      <c r="JLB843" s="14"/>
      <c r="JLC843" s="14"/>
      <c r="JLD843" s="14"/>
      <c r="JLE843" s="14"/>
      <c r="JLF843" s="14"/>
      <c r="JLG843" s="14"/>
      <c r="JLH843" s="14"/>
      <c r="JLI843" s="14"/>
      <c r="JLJ843" s="14"/>
      <c r="JLK843" s="14"/>
      <c r="JLL843" s="14"/>
      <c r="JLM843" s="14"/>
      <c r="JLN843" s="14"/>
      <c r="JLO843" s="14"/>
      <c r="JLP843" s="14"/>
      <c r="JLQ843" s="14"/>
      <c r="JLR843" s="14"/>
      <c r="JLS843" s="14"/>
      <c r="JLT843" s="14"/>
      <c r="JLU843" s="14"/>
      <c r="JLV843" s="14"/>
      <c r="JLW843" s="14"/>
      <c r="JLX843" s="14"/>
      <c r="JLY843" s="14"/>
      <c r="JLZ843" s="14"/>
      <c r="JMA843" s="14"/>
      <c r="JMB843" s="14"/>
      <c r="JMC843" s="14"/>
      <c r="JMD843" s="14"/>
      <c r="JME843" s="14"/>
      <c r="JMF843" s="14"/>
      <c r="JMG843" s="14"/>
      <c r="JMH843" s="14"/>
      <c r="JMI843" s="14"/>
      <c r="JMJ843" s="14"/>
      <c r="JMK843" s="14"/>
      <c r="JML843" s="14"/>
      <c r="JMM843" s="14"/>
      <c r="JMN843" s="14"/>
      <c r="JMO843" s="14"/>
      <c r="JMP843" s="14"/>
      <c r="JMQ843" s="14"/>
      <c r="JMR843" s="14"/>
      <c r="JMS843" s="14"/>
      <c r="JMT843" s="14"/>
      <c r="JMU843" s="14"/>
      <c r="JMV843" s="14"/>
      <c r="JMW843" s="14"/>
      <c r="JMX843" s="14"/>
      <c r="JMY843" s="14"/>
      <c r="JMZ843" s="14"/>
      <c r="JNA843" s="14"/>
      <c r="JNB843" s="14"/>
      <c r="JNC843" s="14"/>
      <c r="JND843" s="14"/>
      <c r="JNE843" s="14"/>
      <c r="JNF843" s="14"/>
      <c r="JNG843" s="14"/>
      <c r="JNH843" s="14"/>
      <c r="JNI843" s="14"/>
      <c r="JNJ843" s="14"/>
      <c r="JNK843" s="14"/>
      <c r="JNL843" s="14"/>
      <c r="JNM843" s="14"/>
      <c r="JNN843" s="14"/>
      <c r="JNO843" s="14"/>
      <c r="JNP843" s="14"/>
      <c r="JNQ843" s="14"/>
      <c r="JNR843" s="14"/>
      <c r="JNS843" s="14"/>
      <c r="JNT843" s="14"/>
      <c r="JNU843" s="14"/>
      <c r="JNV843" s="14"/>
      <c r="JNW843" s="14"/>
      <c r="JNX843" s="14"/>
      <c r="JNY843" s="14"/>
      <c r="JNZ843" s="14"/>
      <c r="JOA843" s="14"/>
      <c r="JOB843" s="14"/>
      <c r="JOC843" s="14"/>
      <c r="JOD843" s="14"/>
      <c r="JOE843" s="14"/>
      <c r="JOF843" s="14"/>
      <c r="JOG843" s="14"/>
      <c r="JOH843" s="14"/>
      <c r="JOI843" s="14"/>
      <c r="JOJ843" s="14"/>
      <c r="JOK843" s="14"/>
      <c r="JOL843" s="14"/>
      <c r="JOM843" s="14"/>
      <c r="JON843" s="14"/>
      <c r="JOO843" s="14"/>
      <c r="JOP843" s="14"/>
      <c r="JOQ843" s="14"/>
      <c r="JOR843" s="14"/>
      <c r="JOS843" s="14"/>
      <c r="JOT843" s="14"/>
      <c r="JOU843" s="14"/>
      <c r="JOV843" s="14"/>
      <c r="JOW843" s="14"/>
      <c r="JOX843" s="14"/>
      <c r="JOY843" s="14"/>
      <c r="JOZ843" s="14"/>
      <c r="JPA843" s="14"/>
      <c r="JPB843" s="14"/>
      <c r="JPC843" s="14"/>
      <c r="JPD843" s="14"/>
      <c r="JPE843" s="14"/>
      <c r="JPF843" s="14"/>
      <c r="JPG843" s="14"/>
      <c r="JPH843" s="14"/>
      <c r="JPI843" s="14"/>
      <c r="JPJ843" s="14"/>
      <c r="JPK843" s="14"/>
      <c r="JPL843" s="14"/>
      <c r="JPM843" s="14"/>
      <c r="JPN843" s="14"/>
      <c r="JPO843" s="14"/>
      <c r="JPP843" s="14"/>
      <c r="JPQ843" s="14"/>
      <c r="JPR843" s="14"/>
      <c r="JPS843" s="14"/>
      <c r="JPT843" s="14"/>
      <c r="JPU843" s="14"/>
      <c r="JPV843" s="14"/>
      <c r="JPW843" s="14"/>
      <c r="JPX843" s="14"/>
      <c r="JPY843" s="14"/>
      <c r="JPZ843" s="14"/>
      <c r="JQA843" s="14"/>
      <c r="JQB843" s="14"/>
      <c r="JQC843" s="14"/>
      <c r="JQD843" s="14"/>
      <c r="JQE843" s="14"/>
      <c r="JQF843" s="14"/>
      <c r="JQG843" s="14"/>
      <c r="JQH843" s="14"/>
      <c r="JQI843" s="14"/>
      <c r="JQJ843" s="14"/>
      <c r="JQK843" s="14"/>
      <c r="JQL843" s="14"/>
      <c r="JQM843" s="14"/>
      <c r="JQN843" s="14"/>
      <c r="JQO843" s="14"/>
      <c r="JQP843" s="14"/>
      <c r="JQQ843" s="14"/>
      <c r="JQR843" s="14"/>
      <c r="JQS843" s="14"/>
      <c r="JQT843" s="14"/>
      <c r="JQU843" s="14"/>
      <c r="JQV843" s="14"/>
      <c r="JQW843" s="14"/>
      <c r="JQX843" s="14"/>
      <c r="JQY843" s="14"/>
      <c r="JQZ843" s="14"/>
      <c r="JRA843" s="14"/>
      <c r="JRB843" s="14"/>
      <c r="JRC843" s="14"/>
      <c r="JRD843" s="14"/>
      <c r="JRE843" s="14"/>
      <c r="JRF843" s="14"/>
      <c r="JRG843" s="14"/>
      <c r="JRH843" s="14"/>
      <c r="JRI843" s="14"/>
      <c r="JRJ843" s="14"/>
      <c r="JRK843" s="14"/>
      <c r="JRL843" s="14"/>
      <c r="JRM843" s="14"/>
      <c r="JRN843" s="14"/>
      <c r="JRO843" s="14"/>
      <c r="JRP843" s="14"/>
      <c r="JRQ843" s="14"/>
      <c r="JRR843" s="14"/>
      <c r="JRS843" s="14"/>
      <c r="JRT843" s="14"/>
      <c r="JRU843" s="14"/>
      <c r="JRV843" s="14"/>
      <c r="JRW843" s="14"/>
      <c r="JRX843" s="14"/>
      <c r="JRY843" s="14"/>
      <c r="JRZ843" s="14"/>
      <c r="JSA843" s="14"/>
      <c r="JSB843" s="14"/>
      <c r="JSC843" s="14"/>
      <c r="JSD843" s="14"/>
      <c r="JSE843" s="14"/>
      <c r="JSF843" s="14"/>
      <c r="JSG843" s="14"/>
      <c r="JSH843" s="14"/>
      <c r="JSI843" s="14"/>
      <c r="JSJ843" s="14"/>
      <c r="JSK843" s="14"/>
      <c r="JSL843" s="14"/>
      <c r="JSM843" s="14"/>
      <c r="JSN843" s="14"/>
      <c r="JSO843" s="14"/>
      <c r="JSP843" s="14"/>
      <c r="JSQ843" s="14"/>
      <c r="JSR843" s="14"/>
      <c r="JSS843" s="14"/>
      <c r="JST843" s="14"/>
      <c r="JSU843" s="14"/>
      <c r="JSV843" s="14"/>
      <c r="JSW843" s="14"/>
      <c r="JSX843" s="14"/>
      <c r="JSY843" s="14"/>
      <c r="JSZ843" s="14"/>
      <c r="JTA843" s="14"/>
      <c r="JTB843" s="14"/>
      <c r="JTC843" s="14"/>
      <c r="JTD843" s="14"/>
      <c r="JTE843" s="14"/>
      <c r="JTF843" s="14"/>
      <c r="JTG843" s="14"/>
      <c r="JTH843" s="14"/>
      <c r="JTI843" s="14"/>
      <c r="JTJ843" s="14"/>
      <c r="JTK843" s="14"/>
      <c r="JTL843" s="14"/>
      <c r="JTM843" s="14"/>
      <c r="JTN843" s="14"/>
      <c r="JTO843" s="14"/>
      <c r="JTP843" s="14"/>
      <c r="JTQ843" s="14"/>
      <c r="JTR843" s="14"/>
      <c r="JTS843" s="14"/>
      <c r="JTT843" s="14"/>
      <c r="JTU843" s="14"/>
      <c r="JTV843" s="14"/>
      <c r="JTW843" s="14"/>
      <c r="JTX843" s="14"/>
      <c r="JTY843" s="14"/>
      <c r="JTZ843" s="14"/>
      <c r="JUA843" s="14"/>
      <c r="JUB843" s="14"/>
      <c r="JUC843" s="14"/>
      <c r="JUD843" s="14"/>
      <c r="JUE843" s="14"/>
      <c r="JUF843" s="14"/>
      <c r="JUG843" s="14"/>
      <c r="JUH843" s="14"/>
      <c r="JUI843" s="14"/>
      <c r="JUJ843" s="14"/>
      <c r="JUK843" s="14"/>
      <c r="JUL843" s="14"/>
      <c r="JUM843" s="14"/>
      <c r="JUN843" s="14"/>
      <c r="JUO843" s="14"/>
      <c r="JUP843" s="14"/>
      <c r="JUQ843" s="14"/>
      <c r="JUR843" s="14"/>
      <c r="JUS843" s="14"/>
      <c r="JUT843" s="14"/>
      <c r="JUU843" s="14"/>
      <c r="JUV843" s="14"/>
      <c r="JUW843" s="14"/>
      <c r="JUX843" s="14"/>
      <c r="JUY843" s="14"/>
      <c r="JUZ843" s="14"/>
      <c r="JVA843" s="14"/>
      <c r="JVB843" s="14"/>
      <c r="JVC843" s="14"/>
      <c r="JVD843" s="14"/>
      <c r="JVE843" s="14"/>
      <c r="JVF843" s="14"/>
      <c r="JVG843" s="14"/>
      <c r="JVH843" s="14"/>
      <c r="JVI843" s="14"/>
      <c r="JVJ843" s="14"/>
      <c r="JVK843" s="14"/>
      <c r="JVL843" s="14"/>
      <c r="JVM843" s="14"/>
      <c r="JVN843" s="14"/>
      <c r="JVO843" s="14"/>
      <c r="JVP843" s="14"/>
      <c r="JVQ843" s="14"/>
      <c r="JVR843" s="14"/>
      <c r="JVS843" s="14"/>
      <c r="JVT843" s="14"/>
      <c r="JVU843" s="14"/>
      <c r="JVV843" s="14"/>
      <c r="JVW843" s="14"/>
      <c r="JVX843" s="14"/>
      <c r="JVY843" s="14"/>
      <c r="JVZ843" s="14"/>
      <c r="JWA843" s="14"/>
      <c r="JWB843" s="14"/>
      <c r="JWC843" s="14"/>
      <c r="JWD843" s="14"/>
      <c r="JWE843" s="14"/>
      <c r="JWF843" s="14"/>
      <c r="JWG843" s="14"/>
      <c r="JWH843" s="14"/>
      <c r="JWI843" s="14"/>
      <c r="JWJ843" s="14"/>
      <c r="JWK843" s="14"/>
      <c r="JWL843" s="14"/>
      <c r="JWM843" s="14"/>
      <c r="JWN843" s="14"/>
      <c r="JWO843" s="14"/>
      <c r="JWP843" s="14"/>
      <c r="JWQ843" s="14"/>
      <c r="JWR843" s="14"/>
      <c r="JWS843" s="14"/>
      <c r="JWT843" s="14"/>
      <c r="JWU843" s="14"/>
      <c r="JWV843" s="14"/>
      <c r="JWW843" s="14"/>
      <c r="JWX843" s="14"/>
      <c r="JWY843" s="14"/>
      <c r="JWZ843" s="14"/>
      <c r="JXA843" s="14"/>
      <c r="JXB843" s="14"/>
      <c r="JXC843" s="14"/>
      <c r="JXD843" s="14"/>
      <c r="JXE843" s="14"/>
      <c r="JXF843" s="14"/>
      <c r="JXG843" s="14"/>
      <c r="JXH843" s="14"/>
      <c r="JXI843" s="14"/>
      <c r="JXJ843" s="14"/>
      <c r="JXK843" s="14"/>
      <c r="JXL843" s="14"/>
      <c r="JXM843" s="14"/>
      <c r="JXN843" s="14"/>
      <c r="JXO843" s="14"/>
      <c r="JXP843" s="14"/>
      <c r="JXQ843" s="14"/>
      <c r="JXR843" s="14"/>
      <c r="JXS843" s="14"/>
      <c r="JXT843" s="14"/>
      <c r="JXU843" s="14"/>
      <c r="JXV843" s="14"/>
      <c r="JXW843" s="14"/>
      <c r="JXX843" s="14"/>
      <c r="JXY843" s="14"/>
      <c r="JXZ843" s="14"/>
      <c r="JYA843" s="14"/>
      <c r="JYB843" s="14"/>
      <c r="JYC843" s="14"/>
      <c r="JYD843" s="14"/>
      <c r="JYE843" s="14"/>
      <c r="JYF843" s="14"/>
      <c r="JYG843" s="14"/>
      <c r="JYH843" s="14"/>
      <c r="JYI843" s="14"/>
      <c r="JYJ843" s="14"/>
      <c r="JYK843" s="14"/>
      <c r="JYL843" s="14"/>
      <c r="JYM843" s="14"/>
      <c r="JYN843" s="14"/>
      <c r="JYO843" s="14"/>
      <c r="JYP843" s="14"/>
      <c r="JYQ843" s="14"/>
      <c r="JYR843" s="14"/>
      <c r="JYS843" s="14"/>
      <c r="JYT843" s="14"/>
      <c r="JYU843" s="14"/>
      <c r="JYV843" s="14"/>
      <c r="JYW843" s="14"/>
      <c r="JYX843" s="14"/>
      <c r="JYY843" s="14"/>
      <c r="JYZ843" s="14"/>
      <c r="JZA843" s="14"/>
      <c r="JZB843" s="14"/>
      <c r="JZC843" s="14"/>
      <c r="JZD843" s="14"/>
      <c r="JZE843" s="14"/>
      <c r="JZF843" s="14"/>
      <c r="JZG843" s="14"/>
      <c r="JZH843" s="14"/>
      <c r="JZI843" s="14"/>
      <c r="JZJ843" s="14"/>
      <c r="JZK843" s="14"/>
      <c r="JZL843" s="14"/>
      <c r="JZM843" s="14"/>
      <c r="JZN843" s="14"/>
      <c r="JZO843" s="14"/>
      <c r="JZP843" s="14"/>
      <c r="JZQ843" s="14"/>
      <c r="JZR843" s="14"/>
      <c r="JZS843" s="14"/>
      <c r="JZT843" s="14"/>
      <c r="JZU843" s="14"/>
      <c r="JZV843" s="14"/>
      <c r="JZW843" s="14"/>
      <c r="JZX843" s="14"/>
      <c r="JZY843" s="14"/>
      <c r="JZZ843" s="14"/>
      <c r="KAA843" s="14"/>
      <c r="KAB843" s="14"/>
      <c r="KAC843" s="14"/>
      <c r="KAD843" s="14"/>
      <c r="KAE843" s="14"/>
      <c r="KAF843" s="14"/>
      <c r="KAG843" s="14"/>
      <c r="KAH843" s="14"/>
      <c r="KAI843" s="14"/>
      <c r="KAJ843" s="14"/>
      <c r="KAK843" s="14"/>
      <c r="KAL843" s="14"/>
      <c r="KAM843" s="14"/>
      <c r="KAN843" s="14"/>
      <c r="KAO843" s="14"/>
      <c r="KAP843" s="14"/>
      <c r="KAQ843" s="14"/>
      <c r="KAR843" s="14"/>
      <c r="KAS843" s="14"/>
      <c r="KAT843" s="14"/>
      <c r="KAU843" s="14"/>
      <c r="KAV843" s="14"/>
      <c r="KAW843" s="14"/>
      <c r="KAX843" s="14"/>
      <c r="KAY843" s="14"/>
      <c r="KAZ843" s="14"/>
      <c r="KBA843" s="14"/>
      <c r="KBB843" s="14"/>
      <c r="KBC843" s="14"/>
      <c r="KBD843" s="14"/>
      <c r="KBE843" s="14"/>
      <c r="KBF843" s="14"/>
      <c r="KBG843" s="14"/>
      <c r="KBH843" s="14"/>
      <c r="KBI843" s="14"/>
      <c r="KBJ843" s="14"/>
      <c r="KBK843" s="14"/>
      <c r="KBL843" s="14"/>
      <c r="KBM843" s="14"/>
      <c r="KBN843" s="14"/>
      <c r="KBO843" s="14"/>
      <c r="KBP843" s="14"/>
      <c r="KBQ843" s="14"/>
      <c r="KBR843" s="14"/>
      <c r="KBS843" s="14"/>
      <c r="KBT843" s="14"/>
      <c r="KBU843" s="14"/>
      <c r="KBV843" s="14"/>
      <c r="KBW843" s="14"/>
      <c r="KBX843" s="14"/>
      <c r="KBY843" s="14"/>
      <c r="KBZ843" s="14"/>
      <c r="KCA843" s="14"/>
      <c r="KCB843" s="14"/>
      <c r="KCC843" s="14"/>
      <c r="KCD843" s="14"/>
      <c r="KCE843" s="14"/>
      <c r="KCF843" s="14"/>
      <c r="KCG843" s="14"/>
      <c r="KCH843" s="14"/>
      <c r="KCI843" s="14"/>
      <c r="KCJ843" s="14"/>
      <c r="KCK843" s="14"/>
      <c r="KCL843" s="14"/>
      <c r="KCM843" s="14"/>
      <c r="KCN843" s="14"/>
      <c r="KCO843" s="14"/>
      <c r="KCP843" s="14"/>
      <c r="KCQ843" s="14"/>
      <c r="KCR843" s="14"/>
      <c r="KCS843" s="14"/>
      <c r="KCT843" s="14"/>
      <c r="KCU843" s="14"/>
      <c r="KCV843" s="14"/>
      <c r="KCW843" s="14"/>
      <c r="KCX843" s="14"/>
      <c r="KCY843" s="14"/>
      <c r="KCZ843" s="14"/>
      <c r="KDA843" s="14"/>
      <c r="KDB843" s="14"/>
      <c r="KDC843" s="14"/>
      <c r="KDD843" s="14"/>
      <c r="KDE843" s="14"/>
      <c r="KDF843" s="14"/>
      <c r="KDG843" s="14"/>
      <c r="KDH843" s="14"/>
      <c r="KDI843" s="14"/>
      <c r="KDJ843" s="14"/>
      <c r="KDK843" s="14"/>
      <c r="KDL843" s="14"/>
      <c r="KDM843" s="14"/>
      <c r="KDN843" s="14"/>
      <c r="KDO843" s="14"/>
      <c r="KDP843" s="14"/>
      <c r="KDQ843" s="14"/>
      <c r="KDR843" s="14"/>
      <c r="KDS843" s="14"/>
      <c r="KDT843" s="14"/>
      <c r="KDU843" s="14"/>
      <c r="KDV843" s="14"/>
      <c r="KDW843" s="14"/>
      <c r="KDX843" s="14"/>
      <c r="KDY843" s="14"/>
      <c r="KDZ843" s="14"/>
      <c r="KEA843" s="14"/>
      <c r="KEB843" s="14"/>
      <c r="KEC843" s="14"/>
      <c r="KED843" s="14"/>
      <c r="KEE843" s="14"/>
      <c r="KEF843" s="14"/>
      <c r="KEG843" s="14"/>
      <c r="KEH843" s="14"/>
      <c r="KEI843" s="14"/>
      <c r="KEJ843" s="14"/>
      <c r="KEK843" s="14"/>
      <c r="KEL843" s="14"/>
      <c r="KEM843" s="14"/>
      <c r="KEN843" s="14"/>
      <c r="KEO843" s="14"/>
      <c r="KEP843" s="14"/>
      <c r="KEQ843" s="14"/>
      <c r="KER843" s="14"/>
      <c r="KES843" s="14"/>
      <c r="KET843" s="14"/>
      <c r="KEU843" s="14"/>
      <c r="KEV843" s="14"/>
      <c r="KEW843" s="14"/>
      <c r="KEX843" s="14"/>
      <c r="KEY843" s="14"/>
      <c r="KEZ843" s="14"/>
      <c r="KFA843" s="14"/>
      <c r="KFB843" s="14"/>
      <c r="KFC843" s="14"/>
      <c r="KFD843" s="14"/>
      <c r="KFE843" s="14"/>
      <c r="KFF843" s="14"/>
      <c r="KFG843" s="14"/>
      <c r="KFH843" s="14"/>
      <c r="KFI843" s="14"/>
      <c r="KFJ843" s="14"/>
      <c r="KFK843" s="14"/>
      <c r="KFL843" s="14"/>
      <c r="KFM843" s="14"/>
      <c r="KFN843" s="14"/>
      <c r="KFO843" s="14"/>
      <c r="KFP843" s="14"/>
      <c r="KFQ843" s="14"/>
      <c r="KFR843" s="14"/>
      <c r="KFS843" s="14"/>
      <c r="KFT843" s="14"/>
      <c r="KFU843" s="14"/>
      <c r="KFV843" s="14"/>
      <c r="KFW843" s="14"/>
      <c r="KFX843" s="14"/>
      <c r="KFY843" s="14"/>
      <c r="KFZ843" s="14"/>
      <c r="KGA843" s="14"/>
      <c r="KGB843" s="14"/>
      <c r="KGC843" s="14"/>
      <c r="KGD843" s="14"/>
      <c r="KGE843" s="14"/>
      <c r="KGF843" s="14"/>
      <c r="KGG843" s="14"/>
      <c r="KGH843" s="14"/>
      <c r="KGI843" s="14"/>
      <c r="KGJ843" s="14"/>
      <c r="KGK843" s="14"/>
      <c r="KGL843" s="14"/>
      <c r="KGM843" s="14"/>
      <c r="KGN843" s="14"/>
      <c r="KGO843" s="14"/>
      <c r="KGP843" s="14"/>
      <c r="KGQ843" s="14"/>
      <c r="KGR843" s="14"/>
      <c r="KGS843" s="14"/>
      <c r="KGT843" s="14"/>
      <c r="KGU843" s="14"/>
      <c r="KGV843" s="14"/>
      <c r="KGW843" s="14"/>
      <c r="KGX843" s="14"/>
      <c r="KGY843" s="14"/>
      <c r="KGZ843" s="14"/>
      <c r="KHA843" s="14"/>
      <c r="KHB843" s="14"/>
      <c r="KHC843" s="14"/>
      <c r="KHD843" s="14"/>
      <c r="KHE843" s="14"/>
      <c r="KHF843" s="14"/>
      <c r="KHG843" s="14"/>
      <c r="KHH843" s="14"/>
      <c r="KHI843" s="14"/>
      <c r="KHJ843" s="14"/>
      <c r="KHK843" s="14"/>
      <c r="KHL843" s="14"/>
      <c r="KHM843" s="14"/>
      <c r="KHN843" s="14"/>
      <c r="KHO843" s="14"/>
      <c r="KHP843" s="14"/>
      <c r="KHQ843" s="14"/>
      <c r="KHR843" s="14"/>
      <c r="KHS843" s="14"/>
      <c r="KHT843" s="14"/>
      <c r="KHU843" s="14"/>
      <c r="KHV843" s="14"/>
      <c r="KHW843" s="14"/>
      <c r="KHX843" s="14"/>
      <c r="KHY843" s="14"/>
      <c r="KHZ843" s="14"/>
      <c r="KIA843" s="14"/>
      <c r="KIB843" s="14"/>
      <c r="KIC843" s="14"/>
      <c r="KID843" s="14"/>
      <c r="KIE843" s="14"/>
      <c r="KIF843" s="14"/>
      <c r="KIG843" s="14"/>
      <c r="KIH843" s="14"/>
      <c r="KII843" s="14"/>
      <c r="KIJ843" s="14"/>
      <c r="KIK843" s="14"/>
      <c r="KIL843" s="14"/>
      <c r="KIM843" s="14"/>
      <c r="KIN843" s="14"/>
      <c r="KIO843" s="14"/>
      <c r="KIP843" s="14"/>
      <c r="KIQ843" s="14"/>
      <c r="KIR843" s="14"/>
      <c r="KIS843" s="14"/>
      <c r="KIT843" s="14"/>
      <c r="KIU843" s="14"/>
      <c r="KIV843" s="14"/>
      <c r="KIW843" s="14"/>
      <c r="KIX843" s="14"/>
      <c r="KIY843" s="14"/>
      <c r="KIZ843" s="14"/>
      <c r="KJA843" s="14"/>
      <c r="KJB843" s="14"/>
      <c r="KJC843" s="14"/>
      <c r="KJD843" s="14"/>
      <c r="KJE843" s="14"/>
      <c r="KJF843" s="14"/>
      <c r="KJG843" s="14"/>
      <c r="KJH843" s="14"/>
      <c r="KJI843" s="14"/>
      <c r="KJJ843" s="14"/>
      <c r="KJK843" s="14"/>
      <c r="KJL843" s="14"/>
      <c r="KJM843" s="14"/>
      <c r="KJN843" s="14"/>
      <c r="KJO843" s="14"/>
      <c r="KJP843" s="14"/>
      <c r="KJQ843" s="14"/>
      <c r="KJR843" s="14"/>
      <c r="KJS843" s="14"/>
      <c r="KJT843" s="14"/>
      <c r="KJU843" s="14"/>
      <c r="KJV843" s="14"/>
      <c r="KJW843" s="14"/>
      <c r="KJX843" s="14"/>
      <c r="KJY843" s="14"/>
      <c r="KJZ843" s="14"/>
      <c r="KKA843" s="14"/>
      <c r="KKB843" s="14"/>
      <c r="KKC843" s="14"/>
      <c r="KKD843" s="14"/>
      <c r="KKE843" s="14"/>
      <c r="KKF843" s="14"/>
      <c r="KKG843" s="14"/>
      <c r="KKH843" s="14"/>
      <c r="KKI843" s="14"/>
      <c r="KKJ843" s="14"/>
      <c r="KKK843" s="14"/>
      <c r="KKL843" s="14"/>
      <c r="KKM843" s="14"/>
      <c r="KKN843" s="14"/>
      <c r="KKO843" s="14"/>
      <c r="KKP843" s="14"/>
      <c r="KKQ843" s="14"/>
      <c r="KKR843" s="14"/>
      <c r="KKS843" s="14"/>
      <c r="KKT843" s="14"/>
      <c r="KKU843" s="14"/>
      <c r="KKV843" s="14"/>
      <c r="KKW843" s="14"/>
      <c r="KKX843" s="14"/>
      <c r="KKY843" s="14"/>
      <c r="KKZ843" s="14"/>
      <c r="KLA843" s="14"/>
      <c r="KLB843" s="14"/>
      <c r="KLC843" s="14"/>
      <c r="KLD843" s="14"/>
      <c r="KLE843" s="14"/>
      <c r="KLF843" s="14"/>
      <c r="KLG843" s="14"/>
      <c r="KLH843" s="14"/>
      <c r="KLI843" s="14"/>
      <c r="KLJ843" s="14"/>
      <c r="KLK843" s="14"/>
      <c r="KLL843" s="14"/>
      <c r="KLM843" s="14"/>
      <c r="KLN843" s="14"/>
      <c r="KLO843" s="14"/>
      <c r="KLP843" s="14"/>
      <c r="KLQ843" s="14"/>
      <c r="KLR843" s="14"/>
      <c r="KLS843" s="14"/>
      <c r="KLT843" s="14"/>
      <c r="KLU843" s="14"/>
      <c r="KLV843" s="14"/>
      <c r="KLW843" s="14"/>
      <c r="KLX843" s="14"/>
      <c r="KLY843" s="14"/>
      <c r="KLZ843" s="14"/>
      <c r="KMA843" s="14"/>
      <c r="KMB843" s="14"/>
      <c r="KMC843" s="14"/>
      <c r="KMD843" s="14"/>
      <c r="KME843" s="14"/>
      <c r="KMF843" s="14"/>
      <c r="KMG843" s="14"/>
      <c r="KMH843" s="14"/>
      <c r="KMI843" s="14"/>
      <c r="KMJ843" s="14"/>
      <c r="KMK843" s="14"/>
      <c r="KML843" s="14"/>
      <c r="KMM843" s="14"/>
      <c r="KMN843" s="14"/>
      <c r="KMO843" s="14"/>
      <c r="KMP843" s="14"/>
      <c r="KMQ843" s="14"/>
      <c r="KMR843" s="14"/>
      <c r="KMS843" s="14"/>
      <c r="KMT843" s="14"/>
      <c r="KMU843" s="14"/>
      <c r="KMV843" s="14"/>
      <c r="KMW843" s="14"/>
      <c r="KMX843" s="14"/>
      <c r="KMY843" s="14"/>
      <c r="KMZ843" s="14"/>
      <c r="KNA843" s="14"/>
      <c r="KNB843" s="14"/>
      <c r="KNC843" s="14"/>
      <c r="KND843" s="14"/>
      <c r="KNE843" s="14"/>
      <c r="KNF843" s="14"/>
      <c r="KNG843" s="14"/>
      <c r="KNH843" s="14"/>
      <c r="KNI843" s="14"/>
      <c r="KNJ843" s="14"/>
      <c r="KNK843" s="14"/>
      <c r="KNL843" s="14"/>
      <c r="KNM843" s="14"/>
      <c r="KNN843" s="14"/>
      <c r="KNO843" s="14"/>
      <c r="KNP843" s="14"/>
      <c r="KNQ843" s="14"/>
      <c r="KNR843" s="14"/>
      <c r="KNS843" s="14"/>
      <c r="KNT843" s="14"/>
      <c r="KNU843" s="14"/>
      <c r="KNV843" s="14"/>
      <c r="KNW843" s="14"/>
      <c r="KNX843" s="14"/>
      <c r="KNY843" s="14"/>
      <c r="KNZ843" s="14"/>
      <c r="KOA843" s="14"/>
      <c r="KOB843" s="14"/>
      <c r="KOC843" s="14"/>
      <c r="KOD843" s="14"/>
      <c r="KOE843" s="14"/>
      <c r="KOF843" s="14"/>
      <c r="KOG843" s="14"/>
      <c r="KOH843" s="14"/>
      <c r="KOI843" s="14"/>
      <c r="KOJ843" s="14"/>
      <c r="KOK843" s="14"/>
      <c r="KOL843" s="14"/>
      <c r="KOM843" s="14"/>
      <c r="KON843" s="14"/>
      <c r="KOO843" s="14"/>
      <c r="KOP843" s="14"/>
      <c r="KOQ843" s="14"/>
      <c r="KOR843" s="14"/>
      <c r="KOS843" s="14"/>
      <c r="KOT843" s="14"/>
      <c r="KOU843" s="14"/>
      <c r="KOV843" s="14"/>
      <c r="KOW843" s="14"/>
      <c r="KOX843" s="14"/>
      <c r="KOY843" s="14"/>
      <c r="KOZ843" s="14"/>
      <c r="KPA843" s="14"/>
      <c r="KPB843" s="14"/>
      <c r="KPC843" s="14"/>
      <c r="KPD843" s="14"/>
      <c r="KPE843" s="14"/>
      <c r="KPF843" s="14"/>
      <c r="KPG843" s="14"/>
      <c r="KPH843" s="14"/>
      <c r="KPI843" s="14"/>
      <c r="KPJ843" s="14"/>
      <c r="KPK843" s="14"/>
      <c r="KPL843" s="14"/>
      <c r="KPM843" s="14"/>
      <c r="KPN843" s="14"/>
      <c r="KPO843" s="14"/>
      <c r="KPP843" s="14"/>
      <c r="KPQ843" s="14"/>
      <c r="KPR843" s="14"/>
      <c r="KPS843" s="14"/>
      <c r="KPT843" s="14"/>
      <c r="KPU843" s="14"/>
      <c r="KPV843" s="14"/>
      <c r="KPW843" s="14"/>
      <c r="KPX843" s="14"/>
      <c r="KPY843" s="14"/>
      <c r="KPZ843" s="14"/>
      <c r="KQA843" s="14"/>
      <c r="KQB843" s="14"/>
      <c r="KQC843" s="14"/>
      <c r="KQD843" s="14"/>
      <c r="KQE843" s="14"/>
      <c r="KQF843" s="14"/>
      <c r="KQG843" s="14"/>
      <c r="KQH843" s="14"/>
      <c r="KQI843" s="14"/>
      <c r="KQJ843" s="14"/>
      <c r="KQK843" s="14"/>
      <c r="KQL843" s="14"/>
      <c r="KQM843" s="14"/>
      <c r="KQN843" s="14"/>
      <c r="KQO843" s="14"/>
      <c r="KQP843" s="14"/>
      <c r="KQQ843" s="14"/>
      <c r="KQR843" s="14"/>
      <c r="KQS843" s="14"/>
      <c r="KQT843" s="14"/>
      <c r="KQU843" s="14"/>
      <c r="KQV843" s="14"/>
      <c r="KQW843" s="14"/>
      <c r="KQX843" s="14"/>
      <c r="KQY843" s="14"/>
      <c r="KQZ843" s="14"/>
      <c r="KRA843" s="14"/>
      <c r="KRB843" s="14"/>
      <c r="KRC843" s="14"/>
      <c r="KRD843" s="14"/>
      <c r="KRE843" s="14"/>
      <c r="KRF843" s="14"/>
      <c r="KRG843" s="14"/>
      <c r="KRH843" s="14"/>
      <c r="KRI843" s="14"/>
      <c r="KRJ843" s="14"/>
      <c r="KRK843" s="14"/>
      <c r="KRL843" s="14"/>
      <c r="KRM843" s="14"/>
      <c r="KRN843" s="14"/>
      <c r="KRO843" s="14"/>
      <c r="KRP843" s="14"/>
      <c r="KRQ843" s="14"/>
      <c r="KRR843" s="14"/>
      <c r="KRS843" s="14"/>
      <c r="KRT843" s="14"/>
      <c r="KRU843" s="14"/>
      <c r="KRV843" s="14"/>
      <c r="KRW843" s="14"/>
      <c r="KRX843" s="14"/>
      <c r="KRY843" s="14"/>
      <c r="KRZ843" s="14"/>
      <c r="KSA843" s="14"/>
      <c r="KSB843" s="14"/>
      <c r="KSC843" s="14"/>
      <c r="KSD843" s="14"/>
      <c r="KSE843" s="14"/>
      <c r="KSF843" s="14"/>
      <c r="KSG843" s="14"/>
      <c r="KSH843" s="14"/>
      <c r="KSI843" s="14"/>
      <c r="KSJ843" s="14"/>
      <c r="KSK843" s="14"/>
      <c r="KSL843" s="14"/>
      <c r="KSM843" s="14"/>
      <c r="KSN843" s="14"/>
      <c r="KSO843" s="14"/>
      <c r="KSP843" s="14"/>
      <c r="KSQ843" s="14"/>
      <c r="KSR843" s="14"/>
      <c r="KSS843" s="14"/>
      <c r="KST843" s="14"/>
      <c r="KSU843" s="14"/>
      <c r="KSV843" s="14"/>
      <c r="KSW843" s="14"/>
      <c r="KSX843" s="14"/>
      <c r="KSY843" s="14"/>
      <c r="KSZ843" s="14"/>
      <c r="KTA843" s="14"/>
      <c r="KTB843" s="14"/>
      <c r="KTC843" s="14"/>
      <c r="KTD843" s="14"/>
      <c r="KTE843" s="14"/>
      <c r="KTF843" s="14"/>
      <c r="KTG843" s="14"/>
      <c r="KTH843" s="14"/>
      <c r="KTI843" s="14"/>
      <c r="KTJ843" s="14"/>
      <c r="KTK843" s="14"/>
      <c r="KTL843" s="14"/>
      <c r="KTM843" s="14"/>
      <c r="KTN843" s="14"/>
      <c r="KTO843" s="14"/>
      <c r="KTP843" s="14"/>
      <c r="KTQ843" s="14"/>
      <c r="KTR843" s="14"/>
      <c r="KTS843" s="14"/>
      <c r="KTT843" s="14"/>
      <c r="KTU843" s="14"/>
      <c r="KTV843" s="14"/>
      <c r="KTW843" s="14"/>
      <c r="KTX843" s="14"/>
      <c r="KTY843" s="14"/>
      <c r="KTZ843" s="14"/>
      <c r="KUA843" s="14"/>
      <c r="KUB843" s="14"/>
      <c r="KUC843" s="14"/>
      <c r="KUD843" s="14"/>
      <c r="KUE843" s="14"/>
      <c r="KUF843" s="14"/>
      <c r="KUG843" s="14"/>
      <c r="KUH843" s="14"/>
      <c r="KUI843" s="14"/>
      <c r="KUJ843" s="14"/>
      <c r="KUK843" s="14"/>
      <c r="KUL843" s="14"/>
      <c r="KUM843" s="14"/>
      <c r="KUN843" s="14"/>
      <c r="KUO843" s="14"/>
      <c r="KUP843" s="14"/>
      <c r="KUQ843" s="14"/>
      <c r="KUR843" s="14"/>
      <c r="KUS843" s="14"/>
      <c r="KUT843" s="14"/>
      <c r="KUU843" s="14"/>
      <c r="KUV843" s="14"/>
      <c r="KUW843" s="14"/>
      <c r="KUX843" s="14"/>
      <c r="KUY843" s="14"/>
      <c r="KUZ843" s="14"/>
      <c r="KVA843" s="14"/>
      <c r="KVB843" s="14"/>
      <c r="KVC843" s="14"/>
      <c r="KVD843" s="14"/>
      <c r="KVE843" s="14"/>
      <c r="KVF843" s="14"/>
      <c r="KVG843" s="14"/>
      <c r="KVH843" s="14"/>
      <c r="KVI843" s="14"/>
      <c r="KVJ843" s="14"/>
      <c r="KVK843" s="14"/>
      <c r="KVL843" s="14"/>
      <c r="KVM843" s="14"/>
      <c r="KVN843" s="14"/>
      <c r="KVO843" s="14"/>
      <c r="KVP843" s="14"/>
      <c r="KVQ843" s="14"/>
      <c r="KVR843" s="14"/>
      <c r="KVS843" s="14"/>
      <c r="KVT843" s="14"/>
      <c r="KVU843" s="14"/>
      <c r="KVV843" s="14"/>
      <c r="KVW843" s="14"/>
      <c r="KVX843" s="14"/>
      <c r="KVY843" s="14"/>
      <c r="KVZ843" s="14"/>
      <c r="KWA843" s="14"/>
      <c r="KWB843" s="14"/>
      <c r="KWC843" s="14"/>
      <c r="KWD843" s="14"/>
      <c r="KWE843" s="14"/>
      <c r="KWF843" s="14"/>
      <c r="KWG843" s="14"/>
      <c r="KWH843" s="14"/>
      <c r="KWI843" s="14"/>
      <c r="KWJ843" s="14"/>
      <c r="KWK843" s="14"/>
      <c r="KWL843" s="14"/>
      <c r="KWM843" s="14"/>
      <c r="KWN843" s="14"/>
      <c r="KWO843" s="14"/>
      <c r="KWP843" s="14"/>
      <c r="KWQ843" s="14"/>
      <c r="KWR843" s="14"/>
      <c r="KWS843" s="14"/>
      <c r="KWT843" s="14"/>
      <c r="KWU843" s="14"/>
      <c r="KWV843" s="14"/>
      <c r="KWW843" s="14"/>
      <c r="KWX843" s="14"/>
      <c r="KWY843" s="14"/>
      <c r="KWZ843" s="14"/>
      <c r="KXA843" s="14"/>
      <c r="KXB843" s="14"/>
      <c r="KXC843" s="14"/>
      <c r="KXD843" s="14"/>
      <c r="KXE843" s="14"/>
      <c r="KXF843" s="14"/>
      <c r="KXG843" s="14"/>
      <c r="KXH843" s="14"/>
      <c r="KXI843" s="14"/>
      <c r="KXJ843" s="14"/>
      <c r="KXK843" s="14"/>
      <c r="KXL843" s="14"/>
      <c r="KXM843" s="14"/>
      <c r="KXN843" s="14"/>
      <c r="KXO843" s="14"/>
      <c r="KXP843" s="14"/>
      <c r="KXQ843" s="14"/>
      <c r="KXR843" s="14"/>
      <c r="KXS843" s="14"/>
      <c r="KXT843" s="14"/>
      <c r="KXU843" s="14"/>
      <c r="KXV843" s="14"/>
      <c r="KXW843" s="14"/>
      <c r="KXX843" s="14"/>
      <c r="KXY843" s="14"/>
      <c r="KXZ843" s="14"/>
      <c r="KYA843" s="14"/>
      <c r="KYB843" s="14"/>
      <c r="KYC843" s="14"/>
      <c r="KYD843" s="14"/>
      <c r="KYE843" s="14"/>
      <c r="KYF843" s="14"/>
      <c r="KYG843" s="14"/>
      <c r="KYH843" s="14"/>
      <c r="KYI843" s="14"/>
      <c r="KYJ843" s="14"/>
      <c r="KYK843" s="14"/>
      <c r="KYL843" s="14"/>
      <c r="KYM843" s="14"/>
      <c r="KYN843" s="14"/>
      <c r="KYO843" s="14"/>
      <c r="KYP843" s="14"/>
      <c r="KYQ843" s="14"/>
      <c r="KYR843" s="14"/>
      <c r="KYS843" s="14"/>
      <c r="KYT843" s="14"/>
      <c r="KYU843" s="14"/>
      <c r="KYV843" s="14"/>
      <c r="KYW843" s="14"/>
      <c r="KYX843" s="14"/>
      <c r="KYY843" s="14"/>
      <c r="KYZ843" s="14"/>
      <c r="KZA843" s="14"/>
      <c r="KZB843" s="14"/>
      <c r="KZC843" s="14"/>
      <c r="KZD843" s="14"/>
      <c r="KZE843" s="14"/>
      <c r="KZF843" s="14"/>
      <c r="KZG843" s="14"/>
      <c r="KZH843" s="14"/>
      <c r="KZI843" s="14"/>
      <c r="KZJ843" s="14"/>
      <c r="KZK843" s="14"/>
      <c r="KZL843" s="14"/>
      <c r="KZM843" s="14"/>
      <c r="KZN843" s="14"/>
      <c r="KZO843" s="14"/>
      <c r="KZP843" s="14"/>
      <c r="KZQ843" s="14"/>
      <c r="KZR843" s="14"/>
      <c r="KZS843" s="14"/>
      <c r="KZT843" s="14"/>
      <c r="KZU843" s="14"/>
      <c r="KZV843" s="14"/>
      <c r="KZW843" s="14"/>
      <c r="KZX843" s="14"/>
      <c r="KZY843" s="14"/>
      <c r="KZZ843" s="14"/>
      <c r="LAA843" s="14"/>
      <c r="LAB843" s="14"/>
      <c r="LAC843" s="14"/>
      <c r="LAD843" s="14"/>
      <c r="LAE843" s="14"/>
      <c r="LAF843" s="14"/>
      <c r="LAG843" s="14"/>
      <c r="LAH843" s="14"/>
      <c r="LAI843" s="14"/>
      <c r="LAJ843" s="14"/>
      <c r="LAK843" s="14"/>
      <c r="LAL843" s="14"/>
      <c r="LAM843" s="14"/>
      <c r="LAN843" s="14"/>
      <c r="LAO843" s="14"/>
      <c r="LAP843" s="14"/>
      <c r="LAQ843" s="14"/>
      <c r="LAR843" s="14"/>
      <c r="LAS843" s="14"/>
      <c r="LAT843" s="14"/>
      <c r="LAU843" s="14"/>
      <c r="LAV843" s="14"/>
      <c r="LAW843" s="14"/>
      <c r="LAX843" s="14"/>
      <c r="LAY843" s="14"/>
      <c r="LAZ843" s="14"/>
      <c r="LBA843" s="14"/>
      <c r="LBB843" s="14"/>
      <c r="LBC843" s="14"/>
      <c r="LBD843" s="14"/>
      <c r="LBE843" s="14"/>
      <c r="LBF843" s="14"/>
      <c r="LBG843" s="14"/>
      <c r="LBH843" s="14"/>
      <c r="LBI843" s="14"/>
      <c r="LBJ843" s="14"/>
      <c r="LBK843" s="14"/>
      <c r="LBL843" s="14"/>
      <c r="LBM843" s="14"/>
      <c r="LBN843" s="14"/>
      <c r="LBO843" s="14"/>
      <c r="LBP843" s="14"/>
      <c r="LBQ843" s="14"/>
      <c r="LBR843" s="14"/>
      <c r="LBS843" s="14"/>
      <c r="LBT843" s="14"/>
      <c r="LBU843" s="14"/>
      <c r="LBV843" s="14"/>
      <c r="LBW843" s="14"/>
      <c r="LBX843" s="14"/>
      <c r="LBY843" s="14"/>
      <c r="LBZ843" s="14"/>
      <c r="LCA843" s="14"/>
      <c r="LCB843" s="14"/>
      <c r="LCC843" s="14"/>
      <c r="LCD843" s="14"/>
      <c r="LCE843" s="14"/>
      <c r="LCF843" s="14"/>
      <c r="LCG843" s="14"/>
      <c r="LCH843" s="14"/>
      <c r="LCI843" s="14"/>
      <c r="LCJ843" s="14"/>
      <c r="LCK843" s="14"/>
      <c r="LCL843" s="14"/>
      <c r="LCM843" s="14"/>
      <c r="LCN843" s="14"/>
      <c r="LCO843" s="14"/>
      <c r="LCP843" s="14"/>
      <c r="LCQ843" s="14"/>
      <c r="LCR843" s="14"/>
      <c r="LCS843" s="14"/>
      <c r="LCT843" s="14"/>
      <c r="LCU843" s="14"/>
      <c r="LCV843" s="14"/>
      <c r="LCW843" s="14"/>
      <c r="LCX843" s="14"/>
      <c r="LCY843" s="14"/>
      <c r="LCZ843" s="14"/>
      <c r="LDA843" s="14"/>
      <c r="LDB843" s="14"/>
      <c r="LDC843" s="14"/>
      <c r="LDD843" s="14"/>
      <c r="LDE843" s="14"/>
      <c r="LDF843" s="14"/>
      <c r="LDG843" s="14"/>
      <c r="LDH843" s="14"/>
      <c r="LDI843" s="14"/>
      <c r="LDJ843" s="14"/>
      <c r="LDK843" s="14"/>
      <c r="LDL843" s="14"/>
      <c r="LDM843" s="14"/>
      <c r="LDN843" s="14"/>
      <c r="LDO843" s="14"/>
      <c r="LDP843" s="14"/>
      <c r="LDQ843" s="14"/>
      <c r="LDR843" s="14"/>
      <c r="LDS843" s="14"/>
      <c r="LDT843" s="14"/>
      <c r="LDU843" s="14"/>
      <c r="LDV843" s="14"/>
      <c r="LDW843" s="14"/>
      <c r="LDX843" s="14"/>
      <c r="LDY843" s="14"/>
      <c r="LDZ843" s="14"/>
      <c r="LEA843" s="14"/>
      <c r="LEB843" s="14"/>
      <c r="LEC843" s="14"/>
      <c r="LED843" s="14"/>
      <c r="LEE843" s="14"/>
      <c r="LEF843" s="14"/>
      <c r="LEG843" s="14"/>
      <c r="LEH843" s="14"/>
      <c r="LEI843" s="14"/>
      <c r="LEJ843" s="14"/>
      <c r="LEK843" s="14"/>
      <c r="LEL843" s="14"/>
      <c r="LEM843" s="14"/>
      <c r="LEN843" s="14"/>
      <c r="LEO843" s="14"/>
      <c r="LEP843" s="14"/>
      <c r="LEQ843" s="14"/>
      <c r="LER843" s="14"/>
      <c r="LES843" s="14"/>
      <c r="LET843" s="14"/>
      <c r="LEU843" s="14"/>
      <c r="LEV843" s="14"/>
      <c r="LEW843" s="14"/>
      <c r="LEX843" s="14"/>
      <c r="LEY843" s="14"/>
      <c r="LEZ843" s="14"/>
      <c r="LFA843" s="14"/>
      <c r="LFB843" s="14"/>
      <c r="LFC843" s="14"/>
      <c r="LFD843" s="14"/>
      <c r="LFE843" s="14"/>
      <c r="LFF843" s="14"/>
      <c r="LFG843" s="14"/>
      <c r="LFH843" s="14"/>
      <c r="LFI843" s="14"/>
      <c r="LFJ843" s="14"/>
      <c r="LFK843" s="14"/>
      <c r="LFL843" s="14"/>
      <c r="LFM843" s="14"/>
      <c r="LFN843" s="14"/>
      <c r="LFO843" s="14"/>
      <c r="LFP843" s="14"/>
      <c r="LFQ843" s="14"/>
      <c r="LFR843" s="14"/>
      <c r="LFS843" s="14"/>
      <c r="LFT843" s="14"/>
      <c r="LFU843" s="14"/>
      <c r="LFV843" s="14"/>
      <c r="LFW843" s="14"/>
      <c r="LFX843" s="14"/>
      <c r="LFY843" s="14"/>
      <c r="LFZ843" s="14"/>
      <c r="LGA843" s="14"/>
      <c r="LGB843" s="14"/>
      <c r="LGC843" s="14"/>
      <c r="LGD843" s="14"/>
      <c r="LGE843" s="14"/>
      <c r="LGF843" s="14"/>
      <c r="LGG843" s="14"/>
      <c r="LGH843" s="14"/>
      <c r="LGI843" s="14"/>
      <c r="LGJ843" s="14"/>
      <c r="LGK843" s="14"/>
      <c r="LGL843" s="14"/>
      <c r="LGM843" s="14"/>
      <c r="LGN843" s="14"/>
      <c r="LGO843" s="14"/>
      <c r="LGP843" s="14"/>
      <c r="LGQ843" s="14"/>
      <c r="LGR843" s="14"/>
      <c r="LGS843" s="14"/>
      <c r="LGT843" s="14"/>
      <c r="LGU843" s="14"/>
      <c r="LGV843" s="14"/>
      <c r="LGW843" s="14"/>
      <c r="LGX843" s="14"/>
      <c r="LGY843" s="14"/>
      <c r="LGZ843" s="14"/>
      <c r="LHA843" s="14"/>
      <c r="LHB843" s="14"/>
      <c r="LHC843" s="14"/>
      <c r="LHD843" s="14"/>
      <c r="LHE843" s="14"/>
      <c r="LHF843" s="14"/>
      <c r="LHG843" s="14"/>
      <c r="LHH843" s="14"/>
      <c r="LHI843" s="14"/>
      <c r="LHJ843" s="14"/>
      <c r="LHK843" s="14"/>
      <c r="LHL843" s="14"/>
      <c r="LHM843" s="14"/>
      <c r="LHN843" s="14"/>
      <c r="LHO843" s="14"/>
      <c r="LHP843" s="14"/>
      <c r="LHQ843" s="14"/>
      <c r="LHR843" s="14"/>
      <c r="LHS843" s="14"/>
      <c r="LHT843" s="14"/>
      <c r="LHU843" s="14"/>
      <c r="LHV843" s="14"/>
      <c r="LHW843" s="14"/>
      <c r="LHX843" s="14"/>
      <c r="LHY843" s="14"/>
      <c r="LHZ843" s="14"/>
      <c r="LIA843" s="14"/>
      <c r="LIB843" s="14"/>
      <c r="LIC843" s="14"/>
      <c r="LID843" s="14"/>
      <c r="LIE843" s="14"/>
      <c r="LIF843" s="14"/>
      <c r="LIG843" s="14"/>
      <c r="LIH843" s="14"/>
      <c r="LII843" s="14"/>
      <c r="LIJ843" s="14"/>
      <c r="LIK843" s="14"/>
      <c r="LIL843" s="14"/>
      <c r="LIM843" s="14"/>
      <c r="LIN843" s="14"/>
      <c r="LIO843" s="14"/>
      <c r="LIP843" s="14"/>
      <c r="LIQ843" s="14"/>
      <c r="LIR843" s="14"/>
      <c r="LIS843" s="14"/>
      <c r="LIT843" s="14"/>
      <c r="LIU843" s="14"/>
      <c r="LIV843" s="14"/>
      <c r="LIW843" s="14"/>
      <c r="LIX843" s="14"/>
      <c r="LIY843" s="14"/>
      <c r="LIZ843" s="14"/>
      <c r="LJA843" s="14"/>
      <c r="LJB843" s="14"/>
      <c r="LJC843" s="14"/>
      <c r="LJD843" s="14"/>
      <c r="LJE843" s="14"/>
      <c r="LJF843" s="14"/>
      <c r="LJG843" s="14"/>
      <c r="LJH843" s="14"/>
      <c r="LJI843" s="14"/>
      <c r="LJJ843" s="14"/>
      <c r="LJK843" s="14"/>
      <c r="LJL843" s="14"/>
      <c r="LJM843" s="14"/>
      <c r="LJN843" s="14"/>
      <c r="LJO843" s="14"/>
      <c r="LJP843" s="14"/>
      <c r="LJQ843" s="14"/>
      <c r="LJR843" s="14"/>
      <c r="LJS843" s="14"/>
      <c r="LJT843" s="14"/>
      <c r="LJU843" s="14"/>
      <c r="LJV843" s="14"/>
      <c r="LJW843" s="14"/>
      <c r="LJX843" s="14"/>
      <c r="LJY843" s="14"/>
      <c r="LJZ843" s="14"/>
      <c r="LKA843" s="14"/>
      <c r="LKB843" s="14"/>
      <c r="LKC843" s="14"/>
      <c r="LKD843" s="14"/>
      <c r="LKE843" s="14"/>
      <c r="LKF843" s="14"/>
      <c r="LKG843" s="14"/>
      <c r="LKH843" s="14"/>
      <c r="LKI843" s="14"/>
      <c r="LKJ843" s="14"/>
      <c r="LKK843" s="14"/>
      <c r="LKL843" s="14"/>
      <c r="LKM843" s="14"/>
      <c r="LKN843" s="14"/>
      <c r="LKO843" s="14"/>
      <c r="LKP843" s="14"/>
      <c r="LKQ843" s="14"/>
      <c r="LKR843" s="14"/>
      <c r="LKS843" s="14"/>
      <c r="LKT843" s="14"/>
      <c r="LKU843" s="14"/>
      <c r="LKV843" s="14"/>
      <c r="LKW843" s="14"/>
      <c r="LKX843" s="14"/>
      <c r="LKY843" s="14"/>
      <c r="LKZ843" s="14"/>
      <c r="LLA843" s="14"/>
      <c r="LLB843" s="14"/>
      <c r="LLC843" s="14"/>
      <c r="LLD843" s="14"/>
      <c r="LLE843" s="14"/>
      <c r="LLF843" s="14"/>
      <c r="LLG843" s="14"/>
      <c r="LLH843" s="14"/>
      <c r="LLI843" s="14"/>
      <c r="LLJ843" s="14"/>
      <c r="LLK843" s="14"/>
      <c r="LLL843" s="14"/>
      <c r="LLM843" s="14"/>
      <c r="LLN843" s="14"/>
      <c r="LLO843" s="14"/>
      <c r="LLP843" s="14"/>
      <c r="LLQ843" s="14"/>
      <c r="LLR843" s="14"/>
      <c r="LLS843" s="14"/>
      <c r="LLT843" s="14"/>
      <c r="LLU843" s="14"/>
      <c r="LLV843" s="14"/>
      <c r="LLW843" s="14"/>
      <c r="LLX843" s="14"/>
      <c r="LLY843" s="14"/>
      <c r="LLZ843" s="14"/>
      <c r="LMA843" s="14"/>
      <c r="LMB843" s="14"/>
      <c r="LMC843" s="14"/>
      <c r="LMD843" s="14"/>
      <c r="LME843" s="14"/>
      <c r="LMF843" s="14"/>
      <c r="LMG843" s="14"/>
      <c r="LMH843" s="14"/>
      <c r="LMI843" s="14"/>
      <c r="LMJ843" s="14"/>
      <c r="LMK843" s="14"/>
      <c r="LML843" s="14"/>
      <c r="LMM843" s="14"/>
      <c r="LMN843" s="14"/>
      <c r="LMO843" s="14"/>
      <c r="LMP843" s="14"/>
      <c r="LMQ843" s="14"/>
      <c r="LMR843" s="14"/>
      <c r="LMS843" s="14"/>
      <c r="LMT843" s="14"/>
      <c r="LMU843" s="14"/>
      <c r="LMV843" s="14"/>
      <c r="LMW843" s="14"/>
      <c r="LMX843" s="14"/>
      <c r="LMY843" s="14"/>
      <c r="LMZ843" s="14"/>
      <c r="LNA843" s="14"/>
      <c r="LNB843" s="14"/>
      <c r="LNC843" s="14"/>
      <c r="LND843" s="14"/>
      <c r="LNE843" s="14"/>
      <c r="LNF843" s="14"/>
      <c r="LNG843" s="14"/>
      <c r="LNH843" s="14"/>
      <c r="LNI843" s="14"/>
      <c r="LNJ843" s="14"/>
      <c r="LNK843" s="14"/>
      <c r="LNL843" s="14"/>
      <c r="LNM843" s="14"/>
      <c r="LNN843" s="14"/>
      <c r="LNO843" s="14"/>
      <c r="LNP843" s="14"/>
      <c r="LNQ843" s="14"/>
      <c r="LNR843" s="14"/>
      <c r="LNS843" s="14"/>
      <c r="LNT843" s="14"/>
      <c r="LNU843" s="14"/>
      <c r="LNV843" s="14"/>
      <c r="LNW843" s="14"/>
      <c r="LNX843" s="14"/>
      <c r="LNY843" s="14"/>
      <c r="LNZ843" s="14"/>
      <c r="LOA843" s="14"/>
      <c r="LOB843" s="14"/>
      <c r="LOC843" s="14"/>
      <c r="LOD843" s="14"/>
      <c r="LOE843" s="14"/>
      <c r="LOF843" s="14"/>
      <c r="LOG843" s="14"/>
      <c r="LOH843" s="14"/>
      <c r="LOI843" s="14"/>
      <c r="LOJ843" s="14"/>
      <c r="LOK843" s="14"/>
      <c r="LOL843" s="14"/>
      <c r="LOM843" s="14"/>
      <c r="LON843" s="14"/>
      <c r="LOO843" s="14"/>
      <c r="LOP843" s="14"/>
      <c r="LOQ843" s="14"/>
      <c r="LOR843" s="14"/>
      <c r="LOS843" s="14"/>
      <c r="LOT843" s="14"/>
      <c r="LOU843" s="14"/>
      <c r="LOV843" s="14"/>
      <c r="LOW843" s="14"/>
      <c r="LOX843" s="14"/>
      <c r="LOY843" s="14"/>
      <c r="LOZ843" s="14"/>
      <c r="LPA843" s="14"/>
      <c r="LPB843" s="14"/>
      <c r="LPC843" s="14"/>
      <c r="LPD843" s="14"/>
      <c r="LPE843" s="14"/>
      <c r="LPF843" s="14"/>
      <c r="LPG843" s="14"/>
      <c r="LPH843" s="14"/>
      <c r="LPI843" s="14"/>
      <c r="LPJ843" s="14"/>
      <c r="LPK843" s="14"/>
      <c r="LPL843" s="14"/>
      <c r="LPM843" s="14"/>
      <c r="LPN843" s="14"/>
      <c r="LPO843" s="14"/>
      <c r="LPP843" s="14"/>
      <c r="LPQ843" s="14"/>
      <c r="LPR843" s="14"/>
      <c r="LPS843" s="14"/>
      <c r="LPT843" s="14"/>
      <c r="LPU843" s="14"/>
      <c r="LPV843" s="14"/>
      <c r="LPW843" s="14"/>
      <c r="LPX843" s="14"/>
      <c r="LPY843" s="14"/>
      <c r="LPZ843" s="14"/>
      <c r="LQA843" s="14"/>
      <c r="LQB843" s="14"/>
      <c r="LQC843" s="14"/>
      <c r="LQD843" s="14"/>
      <c r="LQE843" s="14"/>
      <c r="LQF843" s="14"/>
      <c r="LQG843" s="14"/>
      <c r="LQH843" s="14"/>
      <c r="LQI843" s="14"/>
      <c r="LQJ843" s="14"/>
      <c r="LQK843" s="14"/>
      <c r="LQL843" s="14"/>
      <c r="LQM843" s="14"/>
      <c r="LQN843" s="14"/>
      <c r="LQO843" s="14"/>
      <c r="LQP843" s="14"/>
      <c r="LQQ843" s="14"/>
      <c r="LQR843" s="14"/>
      <c r="LQS843" s="14"/>
      <c r="LQT843" s="14"/>
      <c r="LQU843" s="14"/>
      <c r="LQV843" s="14"/>
      <c r="LQW843" s="14"/>
      <c r="LQX843" s="14"/>
      <c r="LQY843" s="14"/>
      <c r="LQZ843" s="14"/>
      <c r="LRA843" s="14"/>
      <c r="LRB843" s="14"/>
      <c r="LRC843" s="14"/>
      <c r="LRD843" s="14"/>
      <c r="LRE843" s="14"/>
      <c r="LRF843" s="14"/>
      <c r="LRG843" s="14"/>
      <c r="LRH843" s="14"/>
      <c r="LRI843" s="14"/>
      <c r="LRJ843" s="14"/>
      <c r="LRK843" s="14"/>
      <c r="LRL843" s="14"/>
      <c r="LRM843" s="14"/>
      <c r="LRN843" s="14"/>
      <c r="LRO843" s="14"/>
      <c r="LRP843" s="14"/>
      <c r="LRQ843" s="14"/>
      <c r="LRR843" s="14"/>
      <c r="LRS843" s="14"/>
      <c r="LRT843" s="14"/>
      <c r="LRU843" s="14"/>
      <c r="LRV843" s="14"/>
      <c r="LRW843" s="14"/>
      <c r="LRX843" s="14"/>
      <c r="LRY843" s="14"/>
      <c r="LRZ843" s="14"/>
      <c r="LSA843" s="14"/>
      <c r="LSB843" s="14"/>
      <c r="LSC843" s="14"/>
      <c r="LSD843" s="14"/>
      <c r="LSE843" s="14"/>
      <c r="LSF843" s="14"/>
      <c r="LSG843" s="14"/>
      <c r="LSH843" s="14"/>
      <c r="LSI843" s="14"/>
      <c r="LSJ843" s="14"/>
      <c r="LSK843" s="14"/>
      <c r="LSL843" s="14"/>
      <c r="LSM843" s="14"/>
      <c r="LSN843" s="14"/>
      <c r="LSO843" s="14"/>
      <c r="LSP843" s="14"/>
      <c r="LSQ843" s="14"/>
      <c r="LSR843" s="14"/>
      <c r="LSS843" s="14"/>
      <c r="LST843" s="14"/>
      <c r="LSU843" s="14"/>
      <c r="LSV843" s="14"/>
      <c r="LSW843" s="14"/>
      <c r="LSX843" s="14"/>
      <c r="LSY843" s="14"/>
      <c r="LSZ843" s="14"/>
      <c r="LTA843" s="14"/>
      <c r="LTB843" s="14"/>
      <c r="LTC843" s="14"/>
      <c r="LTD843" s="14"/>
      <c r="LTE843" s="14"/>
      <c r="LTF843" s="14"/>
      <c r="LTG843" s="14"/>
      <c r="LTH843" s="14"/>
      <c r="LTI843" s="14"/>
      <c r="LTJ843" s="14"/>
      <c r="LTK843" s="14"/>
      <c r="LTL843" s="14"/>
      <c r="LTM843" s="14"/>
      <c r="LTN843" s="14"/>
      <c r="LTO843" s="14"/>
      <c r="LTP843" s="14"/>
      <c r="LTQ843" s="14"/>
      <c r="LTR843" s="14"/>
      <c r="LTS843" s="14"/>
      <c r="LTT843" s="14"/>
      <c r="LTU843" s="14"/>
      <c r="LTV843" s="14"/>
      <c r="LTW843" s="14"/>
      <c r="LTX843" s="14"/>
      <c r="LTY843" s="14"/>
      <c r="LTZ843" s="14"/>
      <c r="LUA843" s="14"/>
      <c r="LUB843" s="14"/>
      <c r="LUC843" s="14"/>
      <c r="LUD843" s="14"/>
      <c r="LUE843" s="14"/>
      <c r="LUF843" s="14"/>
      <c r="LUG843" s="14"/>
      <c r="LUH843" s="14"/>
      <c r="LUI843" s="14"/>
      <c r="LUJ843" s="14"/>
      <c r="LUK843" s="14"/>
      <c r="LUL843" s="14"/>
      <c r="LUM843" s="14"/>
      <c r="LUN843" s="14"/>
      <c r="LUO843" s="14"/>
      <c r="LUP843" s="14"/>
      <c r="LUQ843" s="14"/>
      <c r="LUR843" s="14"/>
      <c r="LUS843" s="14"/>
      <c r="LUT843" s="14"/>
      <c r="LUU843" s="14"/>
      <c r="LUV843" s="14"/>
      <c r="LUW843" s="14"/>
      <c r="LUX843" s="14"/>
      <c r="LUY843" s="14"/>
      <c r="LUZ843" s="14"/>
      <c r="LVA843" s="14"/>
      <c r="LVB843" s="14"/>
      <c r="LVC843" s="14"/>
      <c r="LVD843" s="14"/>
      <c r="LVE843" s="14"/>
      <c r="LVF843" s="14"/>
      <c r="LVG843" s="14"/>
      <c r="LVH843" s="14"/>
      <c r="LVI843" s="14"/>
      <c r="LVJ843" s="14"/>
      <c r="LVK843" s="14"/>
      <c r="LVL843" s="14"/>
      <c r="LVM843" s="14"/>
      <c r="LVN843" s="14"/>
      <c r="LVO843" s="14"/>
      <c r="LVP843" s="14"/>
      <c r="LVQ843" s="14"/>
      <c r="LVR843" s="14"/>
      <c r="LVS843" s="14"/>
      <c r="LVT843" s="14"/>
      <c r="LVU843" s="14"/>
      <c r="LVV843" s="14"/>
      <c r="LVW843" s="14"/>
      <c r="LVX843" s="14"/>
      <c r="LVY843" s="14"/>
      <c r="LVZ843" s="14"/>
      <c r="LWA843" s="14"/>
      <c r="LWB843" s="14"/>
      <c r="LWC843" s="14"/>
      <c r="LWD843" s="14"/>
      <c r="LWE843" s="14"/>
      <c r="LWF843" s="14"/>
      <c r="LWG843" s="14"/>
      <c r="LWH843" s="14"/>
      <c r="LWI843" s="14"/>
      <c r="LWJ843" s="14"/>
      <c r="LWK843" s="14"/>
      <c r="LWL843" s="14"/>
      <c r="LWM843" s="14"/>
      <c r="LWN843" s="14"/>
      <c r="LWO843" s="14"/>
      <c r="LWP843" s="14"/>
      <c r="LWQ843" s="14"/>
      <c r="LWR843" s="14"/>
      <c r="LWS843" s="14"/>
      <c r="LWT843" s="14"/>
      <c r="LWU843" s="14"/>
      <c r="LWV843" s="14"/>
      <c r="LWW843" s="14"/>
      <c r="LWX843" s="14"/>
      <c r="LWY843" s="14"/>
      <c r="LWZ843" s="14"/>
      <c r="LXA843" s="14"/>
      <c r="LXB843" s="14"/>
      <c r="LXC843" s="14"/>
      <c r="LXD843" s="14"/>
      <c r="LXE843" s="14"/>
      <c r="LXF843" s="14"/>
      <c r="LXG843" s="14"/>
      <c r="LXH843" s="14"/>
      <c r="LXI843" s="14"/>
      <c r="LXJ843" s="14"/>
      <c r="LXK843" s="14"/>
      <c r="LXL843" s="14"/>
      <c r="LXM843" s="14"/>
      <c r="LXN843" s="14"/>
      <c r="LXO843" s="14"/>
      <c r="LXP843" s="14"/>
      <c r="LXQ843" s="14"/>
      <c r="LXR843" s="14"/>
      <c r="LXS843" s="14"/>
      <c r="LXT843" s="14"/>
      <c r="LXU843" s="14"/>
      <c r="LXV843" s="14"/>
      <c r="LXW843" s="14"/>
      <c r="LXX843" s="14"/>
      <c r="LXY843" s="14"/>
      <c r="LXZ843" s="14"/>
      <c r="LYA843" s="14"/>
      <c r="LYB843" s="14"/>
      <c r="LYC843" s="14"/>
      <c r="LYD843" s="14"/>
      <c r="LYE843" s="14"/>
      <c r="LYF843" s="14"/>
      <c r="LYG843" s="14"/>
      <c r="LYH843" s="14"/>
      <c r="LYI843" s="14"/>
      <c r="LYJ843" s="14"/>
      <c r="LYK843" s="14"/>
      <c r="LYL843" s="14"/>
      <c r="LYM843" s="14"/>
      <c r="LYN843" s="14"/>
      <c r="LYO843" s="14"/>
      <c r="LYP843" s="14"/>
      <c r="LYQ843" s="14"/>
      <c r="LYR843" s="14"/>
      <c r="LYS843" s="14"/>
      <c r="LYT843" s="14"/>
      <c r="LYU843" s="14"/>
      <c r="LYV843" s="14"/>
      <c r="LYW843" s="14"/>
      <c r="LYX843" s="14"/>
      <c r="LYY843" s="14"/>
      <c r="LYZ843" s="14"/>
      <c r="LZA843" s="14"/>
      <c r="LZB843" s="14"/>
      <c r="LZC843" s="14"/>
      <c r="LZD843" s="14"/>
      <c r="LZE843" s="14"/>
      <c r="LZF843" s="14"/>
      <c r="LZG843" s="14"/>
      <c r="LZH843" s="14"/>
      <c r="LZI843" s="14"/>
      <c r="LZJ843" s="14"/>
      <c r="LZK843" s="14"/>
      <c r="LZL843" s="14"/>
      <c r="LZM843" s="14"/>
      <c r="LZN843" s="14"/>
      <c r="LZO843" s="14"/>
      <c r="LZP843" s="14"/>
      <c r="LZQ843" s="14"/>
      <c r="LZR843" s="14"/>
      <c r="LZS843" s="14"/>
      <c r="LZT843" s="14"/>
      <c r="LZU843" s="14"/>
      <c r="LZV843" s="14"/>
      <c r="LZW843" s="14"/>
      <c r="LZX843" s="14"/>
      <c r="LZY843" s="14"/>
      <c r="LZZ843" s="14"/>
      <c r="MAA843" s="14"/>
      <c r="MAB843" s="14"/>
      <c r="MAC843" s="14"/>
      <c r="MAD843" s="14"/>
      <c r="MAE843" s="14"/>
      <c r="MAF843" s="14"/>
      <c r="MAG843" s="14"/>
      <c r="MAH843" s="14"/>
      <c r="MAI843" s="14"/>
      <c r="MAJ843" s="14"/>
      <c r="MAK843" s="14"/>
      <c r="MAL843" s="14"/>
      <c r="MAM843" s="14"/>
      <c r="MAN843" s="14"/>
      <c r="MAO843" s="14"/>
      <c r="MAP843" s="14"/>
      <c r="MAQ843" s="14"/>
      <c r="MAR843" s="14"/>
      <c r="MAS843" s="14"/>
      <c r="MAT843" s="14"/>
      <c r="MAU843" s="14"/>
      <c r="MAV843" s="14"/>
      <c r="MAW843" s="14"/>
      <c r="MAX843" s="14"/>
      <c r="MAY843" s="14"/>
      <c r="MAZ843" s="14"/>
      <c r="MBA843" s="14"/>
      <c r="MBB843" s="14"/>
      <c r="MBC843" s="14"/>
      <c r="MBD843" s="14"/>
      <c r="MBE843" s="14"/>
      <c r="MBF843" s="14"/>
      <c r="MBG843" s="14"/>
      <c r="MBH843" s="14"/>
      <c r="MBI843" s="14"/>
      <c r="MBJ843" s="14"/>
      <c r="MBK843" s="14"/>
      <c r="MBL843" s="14"/>
      <c r="MBM843" s="14"/>
      <c r="MBN843" s="14"/>
      <c r="MBO843" s="14"/>
      <c r="MBP843" s="14"/>
      <c r="MBQ843" s="14"/>
      <c r="MBR843" s="14"/>
      <c r="MBS843" s="14"/>
      <c r="MBT843" s="14"/>
      <c r="MBU843" s="14"/>
      <c r="MBV843" s="14"/>
      <c r="MBW843" s="14"/>
      <c r="MBX843" s="14"/>
      <c r="MBY843" s="14"/>
      <c r="MBZ843" s="14"/>
      <c r="MCA843" s="14"/>
      <c r="MCB843" s="14"/>
      <c r="MCC843" s="14"/>
      <c r="MCD843" s="14"/>
      <c r="MCE843" s="14"/>
      <c r="MCF843" s="14"/>
      <c r="MCG843" s="14"/>
      <c r="MCH843" s="14"/>
      <c r="MCI843" s="14"/>
      <c r="MCJ843" s="14"/>
      <c r="MCK843" s="14"/>
      <c r="MCL843" s="14"/>
      <c r="MCM843" s="14"/>
      <c r="MCN843" s="14"/>
      <c r="MCO843" s="14"/>
      <c r="MCP843" s="14"/>
      <c r="MCQ843" s="14"/>
      <c r="MCR843" s="14"/>
      <c r="MCS843" s="14"/>
      <c r="MCT843" s="14"/>
      <c r="MCU843" s="14"/>
      <c r="MCV843" s="14"/>
      <c r="MCW843" s="14"/>
      <c r="MCX843" s="14"/>
      <c r="MCY843" s="14"/>
      <c r="MCZ843" s="14"/>
      <c r="MDA843" s="14"/>
      <c r="MDB843" s="14"/>
      <c r="MDC843" s="14"/>
      <c r="MDD843" s="14"/>
      <c r="MDE843" s="14"/>
      <c r="MDF843" s="14"/>
      <c r="MDG843" s="14"/>
      <c r="MDH843" s="14"/>
      <c r="MDI843" s="14"/>
      <c r="MDJ843" s="14"/>
      <c r="MDK843" s="14"/>
      <c r="MDL843" s="14"/>
      <c r="MDM843" s="14"/>
      <c r="MDN843" s="14"/>
      <c r="MDO843" s="14"/>
      <c r="MDP843" s="14"/>
      <c r="MDQ843" s="14"/>
      <c r="MDR843" s="14"/>
      <c r="MDS843" s="14"/>
      <c r="MDT843" s="14"/>
      <c r="MDU843" s="14"/>
      <c r="MDV843" s="14"/>
      <c r="MDW843" s="14"/>
      <c r="MDX843" s="14"/>
      <c r="MDY843" s="14"/>
      <c r="MDZ843" s="14"/>
      <c r="MEA843" s="14"/>
      <c r="MEB843" s="14"/>
      <c r="MEC843" s="14"/>
      <c r="MED843" s="14"/>
      <c r="MEE843" s="14"/>
      <c r="MEF843" s="14"/>
      <c r="MEG843" s="14"/>
      <c r="MEH843" s="14"/>
      <c r="MEI843" s="14"/>
      <c r="MEJ843" s="14"/>
      <c r="MEK843" s="14"/>
      <c r="MEL843" s="14"/>
      <c r="MEM843" s="14"/>
      <c r="MEN843" s="14"/>
      <c r="MEO843" s="14"/>
      <c r="MEP843" s="14"/>
      <c r="MEQ843" s="14"/>
      <c r="MER843" s="14"/>
      <c r="MES843" s="14"/>
      <c r="MET843" s="14"/>
      <c r="MEU843" s="14"/>
      <c r="MEV843" s="14"/>
      <c r="MEW843" s="14"/>
      <c r="MEX843" s="14"/>
      <c r="MEY843" s="14"/>
      <c r="MEZ843" s="14"/>
      <c r="MFA843" s="14"/>
      <c r="MFB843" s="14"/>
      <c r="MFC843" s="14"/>
      <c r="MFD843" s="14"/>
      <c r="MFE843" s="14"/>
      <c r="MFF843" s="14"/>
      <c r="MFG843" s="14"/>
      <c r="MFH843" s="14"/>
      <c r="MFI843" s="14"/>
      <c r="MFJ843" s="14"/>
      <c r="MFK843" s="14"/>
      <c r="MFL843" s="14"/>
      <c r="MFM843" s="14"/>
      <c r="MFN843" s="14"/>
      <c r="MFO843" s="14"/>
      <c r="MFP843" s="14"/>
      <c r="MFQ843" s="14"/>
      <c r="MFR843" s="14"/>
      <c r="MFS843" s="14"/>
      <c r="MFT843" s="14"/>
      <c r="MFU843" s="14"/>
      <c r="MFV843" s="14"/>
      <c r="MFW843" s="14"/>
      <c r="MFX843" s="14"/>
      <c r="MFY843" s="14"/>
      <c r="MFZ843" s="14"/>
      <c r="MGA843" s="14"/>
      <c r="MGB843" s="14"/>
      <c r="MGC843" s="14"/>
      <c r="MGD843" s="14"/>
      <c r="MGE843" s="14"/>
      <c r="MGF843" s="14"/>
      <c r="MGG843" s="14"/>
      <c r="MGH843" s="14"/>
      <c r="MGI843" s="14"/>
      <c r="MGJ843" s="14"/>
      <c r="MGK843" s="14"/>
      <c r="MGL843" s="14"/>
      <c r="MGM843" s="14"/>
      <c r="MGN843" s="14"/>
      <c r="MGO843" s="14"/>
      <c r="MGP843" s="14"/>
      <c r="MGQ843" s="14"/>
      <c r="MGR843" s="14"/>
      <c r="MGS843" s="14"/>
      <c r="MGT843" s="14"/>
      <c r="MGU843" s="14"/>
      <c r="MGV843" s="14"/>
      <c r="MGW843" s="14"/>
      <c r="MGX843" s="14"/>
      <c r="MGY843" s="14"/>
      <c r="MGZ843" s="14"/>
      <c r="MHA843" s="14"/>
      <c r="MHB843" s="14"/>
      <c r="MHC843" s="14"/>
      <c r="MHD843" s="14"/>
      <c r="MHE843" s="14"/>
      <c r="MHF843" s="14"/>
      <c r="MHG843" s="14"/>
      <c r="MHH843" s="14"/>
      <c r="MHI843" s="14"/>
      <c r="MHJ843" s="14"/>
      <c r="MHK843" s="14"/>
      <c r="MHL843" s="14"/>
      <c r="MHM843" s="14"/>
      <c r="MHN843" s="14"/>
      <c r="MHO843" s="14"/>
      <c r="MHP843" s="14"/>
      <c r="MHQ843" s="14"/>
      <c r="MHR843" s="14"/>
      <c r="MHS843" s="14"/>
      <c r="MHT843" s="14"/>
      <c r="MHU843" s="14"/>
      <c r="MHV843" s="14"/>
      <c r="MHW843" s="14"/>
      <c r="MHX843" s="14"/>
      <c r="MHY843" s="14"/>
      <c r="MHZ843" s="14"/>
      <c r="MIA843" s="14"/>
      <c r="MIB843" s="14"/>
      <c r="MIC843" s="14"/>
      <c r="MID843" s="14"/>
      <c r="MIE843" s="14"/>
      <c r="MIF843" s="14"/>
      <c r="MIG843" s="14"/>
      <c r="MIH843" s="14"/>
      <c r="MII843" s="14"/>
      <c r="MIJ843" s="14"/>
      <c r="MIK843" s="14"/>
      <c r="MIL843" s="14"/>
      <c r="MIM843" s="14"/>
      <c r="MIN843" s="14"/>
      <c r="MIO843" s="14"/>
      <c r="MIP843" s="14"/>
      <c r="MIQ843" s="14"/>
      <c r="MIR843" s="14"/>
      <c r="MIS843" s="14"/>
      <c r="MIT843" s="14"/>
      <c r="MIU843" s="14"/>
      <c r="MIV843" s="14"/>
      <c r="MIW843" s="14"/>
      <c r="MIX843" s="14"/>
      <c r="MIY843" s="14"/>
      <c r="MIZ843" s="14"/>
      <c r="MJA843" s="14"/>
      <c r="MJB843" s="14"/>
      <c r="MJC843" s="14"/>
      <c r="MJD843" s="14"/>
      <c r="MJE843" s="14"/>
      <c r="MJF843" s="14"/>
      <c r="MJG843" s="14"/>
      <c r="MJH843" s="14"/>
      <c r="MJI843" s="14"/>
      <c r="MJJ843" s="14"/>
      <c r="MJK843" s="14"/>
      <c r="MJL843" s="14"/>
      <c r="MJM843" s="14"/>
      <c r="MJN843" s="14"/>
      <c r="MJO843" s="14"/>
      <c r="MJP843" s="14"/>
      <c r="MJQ843" s="14"/>
      <c r="MJR843" s="14"/>
      <c r="MJS843" s="14"/>
      <c r="MJT843" s="14"/>
      <c r="MJU843" s="14"/>
      <c r="MJV843" s="14"/>
      <c r="MJW843" s="14"/>
      <c r="MJX843" s="14"/>
      <c r="MJY843" s="14"/>
      <c r="MJZ843" s="14"/>
      <c r="MKA843" s="14"/>
      <c r="MKB843" s="14"/>
      <c r="MKC843" s="14"/>
      <c r="MKD843" s="14"/>
      <c r="MKE843" s="14"/>
      <c r="MKF843" s="14"/>
      <c r="MKG843" s="14"/>
      <c r="MKH843" s="14"/>
      <c r="MKI843" s="14"/>
      <c r="MKJ843" s="14"/>
      <c r="MKK843" s="14"/>
      <c r="MKL843" s="14"/>
      <c r="MKM843" s="14"/>
      <c r="MKN843" s="14"/>
      <c r="MKO843" s="14"/>
      <c r="MKP843" s="14"/>
      <c r="MKQ843" s="14"/>
      <c r="MKR843" s="14"/>
      <c r="MKS843" s="14"/>
      <c r="MKT843" s="14"/>
      <c r="MKU843" s="14"/>
      <c r="MKV843" s="14"/>
      <c r="MKW843" s="14"/>
      <c r="MKX843" s="14"/>
      <c r="MKY843" s="14"/>
      <c r="MKZ843" s="14"/>
      <c r="MLA843" s="14"/>
      <c r="MLB843" s="14"/>
      <c r="MLC843" s="14"/>
      <c r="MLD843" s="14"/>
      <c r="MLE843" s="14"/>
      <c r="MLF843" s="14"/>
      <c r="MLG843" s="14"/>
      <c r="MLH843" s="14"/>
      <c r="MLI843" s="14"/>
      <c r="MLJ843" s="14"/>
      <c r="MLK843" s="14"/>
      <c r="MLL843" s="14"/>
      <c r="MLM843" s="14"/>
      <c r="MLN843" s="14"/>
      <c r="MLO843" s="14"/>
      <c r="MLP843" s="14"/>
      <c r="MLQ843" s="14"/>
      <c r="MLR843" s="14"/>
      <c r="MLS843" s="14"/>
      <c r="MLT843" s="14"/>
      <c r="MLU843" s="14"/>
      <c r="MLV843" s="14"/>
      <c r="MLW843" s="14"/>
      <c r="MLX843" s="14"/>
      <c r="MLY843" s="14"/>
      <c r="MLZ843" s="14"/>
      <c r="MMA843" s="14"/>
      <c r="MMB843" s="14"/>
      <c r="MMC843" s="14"/>
      <c r="MMD843" s="14"/>
      <c r="MME843" s="14"/>
      <c r="MMF843" s="14"/>
      <c r="MMG843" s="14"/>
      <c r="MMH843" s="14"/>
      <c r="MMI843" s="14"/>
      <c r="MMJ843" s="14"/>
      <c r="MMK843" s="14"/>
      <c r="MML843" s="14"/>
      <c r="MMM843" s="14"/>
      <c r="MMN843" s="14"/>
      <c r="MMO843" s="14"/>
      <c r="MMP843" s="14"/>
      <c r="MMQ843" s="14"/>
      <c r="MMR843" s="14"/>
      <c r="MMS843" s="14"/>
      <c r="MMT843" s="14"/>
      <c r="MMU843" s="14"/>
      <c r="MMV843" s="14"/>
      <c r="MMW843" s="14"/>
      <c r="MMX843" s="14"/>
      <c r="MMY843" s="14"/>
      <c r="MMZ843" s="14"/>
      <c r="MNA843" s="14"/>
      <c r="MNB843" s="14"/>
      <c r="MNC843" s="14"/>
      <c r="MND843" s="14"/>
      <c r="MNE843" s="14"/>
      <c r="MNF843" s="14"/>
      <c r="MNG843" s="14"/>
      <c r="MNH843" s="14"/>
      <c r="MNI843" s="14"/>
      <c r="MNJ843" s="14"/>
      <c r="MNK843" s="14"/>
      <c r="MNL843" s="14"/>
      <c r="MNM843" s="14"/>
      <c r="MNN843" s="14"/>
      <c r="MNO843" s="14"/>
      <c r="MNP843" s="14"/>
      <c r="MNQ843" s="14"/>
      <c r="MNR843" s="14"/>
      <c r="MNS843" s="14"/>
      <c r="MNT843" s="14"/>
      <c r="MNU843" s="14"/>
      <c r="MNV843" s="14"/>
      <c r="MNW843" s="14"/>
      <c r="MNX843" s="14"/>
      <c r="MNY843" s="14"/>
      <c r="MNZ843" s="14"/>
      <c r="MOA843" s="14"/>
      <c r="MOB843" s="14"/>
      <c r="MOC843" s="14"/>
      <c r="MOD843" s="14"/>
      <c r="MOE843" s="14"/>
      <c r="MOF843" s="14"/>
      <c r="MOG843" s="14"/>
      <c r="MOH843" s="14"/>
      <c r="MOI843" s="14"/>
      <c r="MOJ843" s="14"/>
      <c r="MOK843" s="14"/>
      <c r="MOL843" s="14"/>
      <c r="MOM843" s="14"/>
      <c r="MON843" s="14"/>
      <c r="MOO843" s="14"/>
      <c r="MOP843" s="14"/>
      <c r="MOQ843" s="14"/>
      <c r="MOR843" s="14"/>
      <c r="MOS843" s="14"/>
      <c r="MOT843" s="14"/>
      <c r="MOU843" s="14"/>
      <c r="MOV843" s="14"/>
      <c r="MOW843" s="14"/>
      <c r="MOX843" s="14"/>
      <c r="MOY843" s="14"/>
      <c r="MOZ843" s="14"/>
      <c r="MPA843" s="14"/>
      <c r="MPB843" s="14"/>
      <c r="MPC843" s="14"/>
      <c r="MPD843" s="14"/>
      <c r="MPE843" s="14"/>
      <c r="MPF843" s="14"/>
      <c r="MPG843" s="14"/>
      <c r="MPH843" s="14"/>
      <c r="MPI843" s="14"/>
      <c r="MPJ843" s="14"/>
      <c r="MPK843" s="14"/>
      <c r="MPL843" s="14"/>
      <c r="MPM843" s="14"/>
      <c r="MPN843" s="14"/>
      <c r="MPO843" s="14"/>
      <c r="MPP843" s="14"/>
      <c r="MPQ843" s="14"/>
      <c r="MPR843" s="14"/>
      <c r="MPS843" s="14"/>
      <c r="MPT843" s="14"/>
      <c r="MPU843" s="14"/>
      <c r="MPV843" s="14"/>
      <c r="MPW843" s="14"/>
      <c r="MPX843" s="14"/>
      <c r="MPY843" s="14"/>
      <c r="MPZ843" s="14"/>
      <c r="MQA843" s="14"/>
      <c r="MQB843" s="14"/>
      <c r="MQC843" s="14"/>
      <c r="MQD843" s="14"/>
      <c r="MQE843" s="14"/>
      <c r="MQF843" s="14"/>
      <c r="MQG843" s="14"/>
      <c r="MQH843" s="14"/>
      <c r="MQI843" s="14"/>
      <c r="MQJ843" s="14"/>
      <c r="MQK843" s="14"/>
      <c r="MQL843" s="14"/>
      <c r="MQM843" s="14"/>
      <c r="MQN843" s="14"/>
      <c r="MQO843" s="14"/>
      <c r="MQP843" s="14"/>
      <c r="MQQ843" s="14"/>
      <c r="MQR843" s="14"/>
      <c r="MQS843" s="14"/>
      <c r="MQT843" s="14"/>
      <c r="MQU843" s="14"/>
      <c r="MQV843" s="14"/>
      <c r="MQW843" s="14"/>
      <c r="MQX843" s="14"/>
      <c r="MQY843" s="14"/>
      <c r="MQZ843" s="14"/>
      <c r="MRA843" s="14"/>
      <c r="MRB843" s="14"/>
      <c r="MRC843" s="14"/>
      <c r="MRD843" s="14"/>
      <c r="MRE843" s="14"/>
      <c r="MRF843" s="14"/>
      <c r="MRG843" s="14"/>
      <c r="MRH843" s="14"/>
      <c r="MRI843" s="14"/>
      <c r="MRJ843" s="14"/>
      <c r="MRK843" s="14"/>
      <c r="MRL843" s="14"/>
      <c r="MRM843" s="14"/>
      <c r="MRN843" s="14"/>
      <c r="MRO843" s="14"/>
      <c r="MRP843" s="14"/>
      <c r="MRQ843" s="14"/>
      <c r="MRR843" s="14"/>
      <c r="MRS843" s="14"/>
      <c r="MRT843" s="14"/>
      <c r="MRU843" s="14"/>
      <c r="MRV843" s="14"/>
      <c r="MRW843" s="14"/>
      <c r="MRX843" s="14"/>
      <c r="MRY843" s="14"/>
      <c r="MRZ843" s="14"/>
      <c r="MSA843" s="14"/>
      <c r="MSB843" s="14"/>
      <c r="MSC843" s="14"/>
      <c r="MSD843" s="14"/>
      <c r="MSE843" s="14"/>
      <c r="MSF843" s="14"/>
      <c r="MSG843" s="14"/>
      <c r="MSH843" s="14"/>
      <c r="MSI843" s="14"/>
      <c r="MSJ843" s="14"/>
      <c r="MSK843" s="14"/>
      <c r="MSL843" s="14"/>
      <c r="MSM843" s="14"/>
      <c r="MSN843" s="14"/>
      <c r="MSO843" s="14"/>
      <c r="MSP843" s="14"/>
      <c r="MSQ843" s="14"/>
      <c r="MSR843" s="14"/>
      <c r="MSS843" s="14"/>
      <c r="MST843" s="14"/>
      <c r="MSU843" s="14"/>
      <c r="MSV843" s="14"/>
      <c r="MSW843" s="14"/>
      <c r="MSX843" s="14"/>
      <c r="MSY843" s="14"/>
      <c r="MSZ843" s="14"/>
      <c r="MTA843" s="14"/>
      <c r="MTB843" s="14"/>
      <c r="MTC843" s="14"/>
      <c r="MTD843" s="14"/>
      <c r="MTE843" s="14"/>
      <c r="MTF843" s="14"/>
      <c r="MTG843" s="14"/>
      <c r="MTH843" s="14"/>
      <c r="MTI843" s="14"/>
      <c r="MTJ843" s="14"/>
      <c r="MTK843" s="14"/>
      <c r="MTL843" s="14"/>
      <c r="MTM843" s="14"/>
      <c r="MTN843" s="14"/>
      <c r="MTO843" s="14"/>
      <c r="MTP843" s="14"/>
      <c r="MTQ843" s="14"/>
      <c r="MTR843" s="14"/>
      <c r="MTS843" s="14"/>
      <c r="MTT843" s="14"/>
      <c r="MTU843" s="14"/>
      <c r="MTV843" s="14"/>
      <c r="MTW843" s="14"/>
      <c r="MTX843" s="14"/>
      <c r="MTY843" s="14"/>
      <c r="MTZ843" s="14"/>
      <c r="MUA843" s="14"/>
      <c r="MUB843" s="14"/>
      <c r="MUC843" s="14"/>
      <c r="MUD843" s="14"/>
      <c r="MUE843" s="14"/>
      <c r="MUF843" s="14"/>
      <c r="MUG843" s="14"/>
      <c r="MUH843" s="14"/>
      <c r="MUI843" s="14"/>
      <c r="MUJ843" s="14"/>
      <c r="MUK843" s="14"/>
      <c r="MUL843" s="14"/>
      <c r="MUM843" s="14"/>
      <c r="MUN843" s="14"/>
      <c r="MUO843" s="14"/>
      <c r="MUP843" s="14"/>
      <c r="MUQ843" s="14"/>
      <c r="MUR843" s="14"/>
      <c r="MUS843" s="14"/>
      <c r="MUT843" s="14"/>
      <c r="MUU843" s="14"/>
      <c r="MUV843" s="14"/>
      <c r="MUW843" s="14"/>
      <c r="MUX843" s="14"/>
      <c r="MUY843" s="14"/>
      <c r="MUZ843" s="14"/>
      <c r="MVA843" s="14"/>
      <c r="MVB843" s="14"/>
      <c r="MVC843" s="14"/>
      <c r="MVD843" s="14"/>
      <c r="MVE843" s="14"/>
      <c r="MVF843" s="14"/>
      <c r="MVG843" s="14"/>
      <c r="MVH843" s="14"/>
      <c r="MVI843" s="14"/>
      <c r="MVJ843" s="14"/>
      <c r="MVK843" s="14"/>
      <c r="MVL843" s="14"/>
      <c r="MVM843" s="14"/>
      <c r="MVN843" s="14"/>
      <c r="MVO843" s="14"/>
      <c r="MVP843" s="14"/>
      <c r="MVQ843" s="14"/>
      <c r="MVR843" s="14"/>
      <c r="MVS843" s="14"/>
      <c r="MVT843" s="14"/>
      <c r="MVU843" s="14"/>
      <c r="MVV843" s="14"/>
      <c r="MVW843" s="14"/>
      <c r="MVX843" s="14"/>
      <c r="MVY843" s="14"/>
      <c r="MVZ843" s="14"/>
      <c r="MWA843" s="14"/>
      <c r="MWB843" s="14"/>
      <c r="MWC843" s="14"/>
      <c r="MWD843" s="14"/>
      <c r="MWE843" s="14"/>
      <c r="MWF843" s="14"/>
      <c r="MWG843" s="14"/>
      <c r="MWH843" s="14"/>
      <c r="MWI843" s="14"/>
      <c r="MWJ843" s="14"/>
      <c r="MWK843" s="14"/>
      <c r="MWL843" s="14"/>
      <c r="MWM843" s="14"/>
      <c r="MWN843" s="14"/>
      <c r="MWO843" s="14"/>
      <c r="MWP843" s="14"/>
      <c r="MWQ843" s="14"/>
      <c r="MWR843" s="14"/>
      <c r="MWS843" s="14"/>
      <c r="MWT843" s="14"/>
      <c r="MWU843" s="14"/>
      <c r="MWV843" s="14"/>
      <c r="MWW843" s="14"/>
      <c r="MWX843" s="14"/>
      <c r="MWY843" s="14"/>
      <c r="MWZ843" s="14"/>
      <c r="MXA843" s="14"/>
      <c r="MXB843" s="14"/>
      <c r="MXC843" s="14"/>
      <c r="MXD843" s="14"/>
      <c r="MXE843" s="14"/>
      <c r="MXF843" s="14"/>
      <c r="MXG843" s="14"/>
      <c r="MXH843" s="14"/>
      <c r="MXI843" s="14"/>
      <c r="MXJ843" s="14"/>
      <c r="MXK843" s="14"/>
      <c r="MXL843" s="14"/>
      <c r="MXM843" s="14"/>
      <c r="MXN843" s="14"/>
      <c r="MXO843" s="14"/>
      <c r="MXP843" s="14"/>
      <c r="MXQ843" s="14"/>
      <c r="MXR843" s="14"/>
      <c r="MXS843" s="14"/>
      <c r="MXT843" s="14"/>
      <c r="MXU843" s="14"/>
      <c r="MXV843" s="14"/>
      <c r="MXW843" s="14"/>
      <c r="MXX843" s="14"/>
      <c r="MXY843" s="14"/>
      <c r="MXZ843" s="14"/>
      <c r="MYA843" s="14"/>
      <c r="MYB843" s="14"/>
      <c r="MYC843" s="14"/>
      <c r="MYD843" s="14"/>
      <c r="MYE843" s="14"/>
      <c r="MYF843" s="14"/>
      <c r="MYG843" s="14"/>
      <c r="MYH843" s="14"/>
      <c r="MYI843" s="14"/>
      <c r="MYJ843" s="14"/>
      <c r="MYK843" s="14"/>
      <c r="MYL843" s="14"/>
      <c r="MYM843" s="14"/>
      <c r="MYN843" s="14"/>
      <c r="MYO843" s="14"/>
      <c r="MYP843" s="14"/>
      <c r="MYQ843" s="14"/>
      <c r="MYR843" s="14"/>
      <c r="MYS843" s="14"/>
      <c r="MYT843" s="14"/>
      <c r="MYU843" s="14"/>
      <c r="MYV843" s="14"/>
      <c r="MYW843" s="14"/>
      <c r="MYX843" s="14"/>
      <c r="MYY843" s="14"/>
      <c r="MYZ843" s="14"/>
      <c r="MZA843" s="14"/>
      <c r="MZB843" s="14"/>
      <c r="MZC843" s="14"/>
      <c r="MZD843" s="14"/>
      <c r="MZE843" s="14"/>
      <c r="MZF843" s="14"/>
      <c r="MZG843" s="14"/>
      <c r="MZH843" s="14"/>
      <c r="MZI843" s="14"/>
      <c r="MZJ843" s="14"/>
      <c r="MZK843" s="14"/>
      <c r="MZL843" s="14"/>
      <c r="MZM843" s="14"/>
      <c r="MZN843" s="14"/>
      <c r="MZO843" s="14"/>
      <c r="MZP843" s="14"/>
      <c r="MZQ843" s="14"/>
      <c r="MZR843" s="14"/>
      <c r="MZS843" s="14"/>
      <c r="MZT843" s="14"/>
      <c r="MZU843" s="14"/>
      <c r="MZV843" s="14"/>
      <c r="MZW843" s="14"/>
      <c r="MZX843" s="14"/>
      <c r="MZY843" s="14"/>
      <c r="MZZ843" s="14"/>
      <c r="NAA843" s="14"/>
      <c r="NAB843" s="14"/>
      <c r="NAC843" s="14"/>
      <c r="NAD843" s="14"/>
      <c r="NAE843" s="14"/>
      <c r="NAF843" s="14"/>
      <c r="NAG843" s="14"/>
      <c r="NAH843" s="14"/>
      <c r="NAI843" s="14"/>
      <c r="NAJ843" s="14"/>
      <c r="NAK843" s="14"/>
      <c r="NAL843" s="14"/>
      <c r="NAM843" s="14"/>
      <c r="NAN843" s="14"/>
      <c r="NAO843" s="14"/>
      <c r="NAP843" s="14"/>
      <c r="NAQ843" s="14"/>
      <c r="NAR843" s="14"/>
      <c r="NAS843" s="14"/>
      <c r="NAT843" s="14"/>
      <c r="NAU843" s="14"/>
      <c r="NAV843" s="14"/>
      <c r="NAW843" s="14"/>
      <c r="NAX843" s="14"/>
      <c r="NAY843" s="14"/>
      <c r="NAZ843" s="14"/>
      <c r="NBA843" s="14"/>
      <c r="NBB843" s="14"/>
      <c r="NBC843" s="14"/>
      <c r="NBD843" s="14"/>
      <c r="NBE843" s="14"/>
      <c r="NBF843" s="14"/>
      <c r="NBG843" s="14"/>
      <c r="NBH843" s="14"/>
      <c r="NBI843" s="14"/>
      <c r="NBJ843" s="14"/>
      <c r="NBK843" s="14"/>
      <c r="NBL843" s="14"/>
      <c r="NBM843" s="14"/>
      <c r="NBN843" s="14"/>
      <c r="NBO843" s="14"/>
      <c r="NBP843" s="14"/>
      <c r="NBQ843" s="14"/>
      <c r="NBR843" s="14"/>
      <c r="NBS843" s="14"/>
      <c r="NBT843" s="14"/>
      <c r="NBU843" s="14"/>
      <c r="NBV843" s="14"/>
      <c r="NBW843" s="14"/>
      <c r="NBX843" s="14"/>
      <c r="NBY843" s="14"/>
      <c r="NBZ843" s="14"/>
      <c r="NCA843" s="14"/>
      <c r="NCB843" s="14"/>
      <c r="NCC843" s="14"/>
      <c r="NCD843" s="14"/>
      <c r="NCE843" s="14"/>
      <c r="NCF843" s="14"/>
      <c r="NCG843" s="14"/>
      <c r="NCH843" s="14"/>
      <c r="NCI843" s="14"/>
      <c r="NCJ843" s="14"/>
      <c r="NCK843" s="14"/>
      <c r="NCL843" s="14"/>
      <c r="NCM843" s="14"/>
      <c r="NCN843" s="14"/>
      <c r="NCO843" s="14"/>
      <c r="NCP843" s="14"/>
      <c r="NCQ843" s="14"/>
      <c r="NCR843" s="14"/>
      <c r="NCS843" s="14"/>
      <c r="NCT843" s="14"/>
      <c r="NCU843" s="14"/>
      <c r="NCV843" s="14"/>
      <c r="NCW843" s="14"/>
      <c r="NCX843" s="14"/>
      <c r="NCY843" s="14"/>
      <c r="NCZ843" s="14"/>
      <c r="NDA843" s="14"/>
      <c r="NDB843" s="14"/>
      <c r="NDC843" s="14"/>
      <c r="NDD843" s="14"/>
      <c r="NDE843" s="14"/>
      <c r="NDF843" s="14"/>
      <c r="NDG843" s="14"/>
      <c r="NDH843" s="14"/>
      <c r="NDI843" s="14"/>
      <c r="NDJ843" s="14"/>
      <c r="NDK843" s="14"/>
      <c r="NDL843" s="14"/>
      <c r="NDM843" s="14"/>
      <c r="NDN843" s="14"/>
      <c r="NDO843" s="14"/>
      <c r="NDP843" s="14"/>
      <c r="NDQ843" s="14"/>
      <c r="NDR843" s="14"/>
      <c r="NDS843" s="14"/>
      <c r="NDT843" s="14"/>
      <c r="NDU843" s="14"/>
      <c r="NDV843" s="14"/>
      <c r="NDW843" s="14"/>
      <c r="NDX843" s="14"/>
      <c r="NDY843" s="14"/>
      <c r="NDZ843" s="14"/>
      <c r="NEA843" s="14"/>
      <c r="NEB843" s="14"/>
      <c r="NEC843" s="14"/>
      <c r="NED843" s="14"/>
      <c r="NEE843" s="14"/>
      <c r="NEF843" s="14"/>
      <c r="NEG843" s="14"/>
      <c r="NEH843" s="14"/>
      <c r="NEI843" s="14"/>
      <c r="NEJ843" s="14"/>
      <c r="NEK843" s="14"/>
      <c r="NEL843" s="14"/>
      <c r="NEM843" s="14"/>
      <c r="NEN843" s="14"/>
      <c r="NEO843" s="14"/>
      <c r="NEP843" s="14"/>
      <c r="NEQ843" s="14"/>
      <c r="NER843" s="14"/>
      <c r="NES843" s="14"/>
      <c r="NET843" s="14"/>
      <c r="NEU843" s="14"/>
      <c r="NEV843" s="14"/>
      <c r="NEW843" s="14"/>
      <c r="NEX843" s="14"/>
      <c r="NEY843" s="14"/>
      <c r="NEZ843" s="14"/>
      <c r="NFA843" s="14"/>
      <c r="NFB843" s="14"/>
      <c r="NFC843" s="14"/>
      <c r="NFD843" s="14"/>
      <c r="NFE843" s="14"/>
      <c r="NFF843" s="14"/>
      <c r="NFG843" s="14"/>
      <c r="NFH843" s="14"/>
      <c r="NFI843" s="14"/>
      <c r="NFJ843" s="14"/>
      <c r="NFK843" s="14"/>
      <c r="NFL843" s="14"/>
      <c r="NFM843" s="14"/>
      <c r="NFN843" s="14"/>
      <c r="NFO843" s="14"/>
      <c r="NFP843" s="14"/>
      <c r="NFQ843" s="14"/>
      <c r="NFR843" s="14"/>
      <c r="NFS843" s="14"/>
      <c r="NFT843" s="14"/>
      <c r="NFU843" s="14"/>
      <c r="NFV843" s="14"/>
      <c r="NFW843" s="14"/>
      <c r="NFX843" s="14"/>
      <c r="NFY843" s="14"/>
      <c r="NFZ843" s="14"/>
      <c r="NGA843" s="14"/>
      <c r="NGB843" s="14"/>
      <c r="NGC843" s="14"/>
      <c r="NGD843" s="14"/>
      <c r="NGE843" s="14"/>
      <c r="NGF843" s="14"/>
      <c r="NGG843" s="14"/>
      <c r="NGH843" s="14"/>
      <c r="NGI843" s="14"/>
      <c r="NGJ843" s="14"/>
      <c r="NGK843" s="14"/>
      <c r="NGL843" s="14"/>
      <c r="NGM843" s="14"/>
      <c r="NGN843" s="14"/>
      <c r="NGO843" s="14"/>
      <c r="NGP843" s="14"/>
      <c r="NGQ843" s="14"/>
      <c r="NGR843" s="14"/>
      <c r="NGS843" s="14"/>
      <c r="NGT843" s="14"/>
      <c r="NGU843" s="14"/>
      <c r="NGV843" s="14"/>
      <c r="NGW843" s="14"/>
      <c r="NGX843" s="14"/>
      <c r="NGY843" s="14"/>
      <c r="NGZ843" s="14"/>
      <c r="NHA843" s="14"/>
      <c r="NHB843" s="14"/>
      <c r="NHC843" s="14"/>
      <c r="NHD843" s="14"/>
      <c r="NHE843" s="14"/>
      <c r="NHF843" s="14"/>
      <c r="NHG843" s="14"/>
      <c r="NHH843" s="14"/>
      <c r="NHI843" s="14"/>
      <c r="NHJ843" s="14"/>
      <c r="NHK843" s="14"/>
      <c r="NHL843" s="14"/>
      <c r="NHM843" s="14"/>
      <c r="NHN843" s="14"/>
      <c r="NHO843" s="14"/>
      <c r="NHP843" s="14"/>
      <c r="NHQ843" s="14"/>
      <c r="NHR843" s="14"/>
      <c r="NHS843" s="14"/>
      <c r="NHT843" s="14"/>
      <c r="NHU843" s="14"/>
      <c r="NHV843" s="14"/>
      <c r="NHW843" s="14"/>
      <c r="NHX843" s="14"/>
      <c r="NHY843" s="14"/>
      <c r="NHZ843" s="14"/>
      <c r="NIA843" s="14"/>
      <c r="NIB843" s="14"/>
      <c r="NIC843" s="14"/>
      <c r="NID843" s="14"/>
      <c r="NIE843" s="14"/>
      <c r="NIF843" s="14"/>
      <c r="NIG843" s="14"/>
      <c r="NIH843" s="14"/>
      <c r="NII843" s="14"/>
      <c r="NIJ843" s="14"/>
      <c r="NIK843" s="14"/>
      <c r="NIL843" s="14"/>
      <c r="NIM843" s="14"/>
      <c r="NIN843" s="14"/>
      <c r="NIO843" s="14"/>
      <c r="NIP843" s="14"/>
      <c r="NIQ843" s="14"/>
      <c r="NIR843" s="14"/>
      <c r="NIS843" s="14"/>
      <c r="NIT843" s="14"/>
      <c r="NIU843" s="14"/>
      <c r="NIV843" s="14"/>
      <c r="NIW843" s="14"/>
      <c r="NIX843" s="14"/>
      <c r="NIY843" s="14"/>
      <c r="NIZ843" s="14"/>
      <c r="NJA843" s="14"/>
      <c r="NJB843" s="14"/>
      <c r="NJC843" s="14"/>
      <c r="NJD843" s="14"/>
      <c r="NJE843" s="14"/>
      <c r="NJF843" s="14"/>
      <c r="NJG843" s="14"/>
      <c r="NJH843" s="14"/>
      <c r="NJI843" s="14"/>
      <c r="NJJ843" s="14"/>
      <c r="NJK843" s="14"/>
      <c r="NJL843" s="14"/>
      <c r="NJM843" s="14"/>
      <c r="NJN843" s="14"/>
      <c r="NJO843" s="14"/>
      <c r="NJP843" s="14"/>
      <c r="NJQ843" s="14"/>
      <c r="NJR843" s="14"/>
      <c r="NJS843" s="14"/>
      <c r="NJT843" s="14"/>
      <c r="NJU843" s="14"/>
      <c r="NJV843" s="14"/>
      <c r="NJW843" s="14"/>
      <c r="NJX843" s="14"/>
      <c r="NJY843" s="14"/>
      <c r="NJZ843" s="14"/>
      <c r="NKA843" s="14"/>
      <c r="NKB843" s="14"/>
      <c r="NKC843" s="14"/>
      <c r="NKD843" s="14"/>
      <c r="NKE843" s="14"/>
      <c r="NKF843" s="14"/>
      <c r="NKG843" s="14"/>
      <c r="NKH843" s="14"/>
      <c r="NKI843" s="14"/>
      <c r="NKJ843" s="14"/>
      <c r="NKK843" s="14"/>
      <c r="NKL843" s="14"/>
      <c r="NKM843" s="14"/>
      <c r="NKN843" s="14"/>
      <c r="NKO843" s="14"/>
      <c r="NKP843" s="14"/>
      <c r="NKQ843" s="14"/>
      <c r="NKR843" s="14"/>
      <c r="NKS843" s="14"/>
      <c r="NKT843" s="14"/>
      <c r="NKU843" s="14"/>
      <c r="NKV843" s="14"/>
      <c r="NKW843" s="14"/>
      <c r="NKX843" s="14"/>
      <c r="NKY843" s="14"/>
      <c r="NKZ843" s="14"/>
      <c r="NLA843" s="14"/>
      <c r="NLB843" s="14"/>
      <c r="NLC843" s="14"/>
      <c r="NLD843" s="14"/>
      <c r="NLE843" s="14"/>
      <c r="NLF843" s="14"/>
      <c r="NLG843" s="14"/>
      <c r="NLH843" s="14"/>
      <c r="NLI843" s="14"/>
      <c r="NLJ843" s="14"/>
      <c r="NLK843" s="14"/>
      <c r="NLL843" s="14"/>
      <c r="NLM843" s="14"/>
      <c r="NLN843" s="14"/>
      <c r="NLO843" s="14"/>
      <c r="NLP843" s="14"/>
      <c r="NLQ843" s="14"/>
      <c r="NLR843" s="14"/>
      <c r="NLS843" s="14"/>
      <c r="NLT843" s="14"/>
      <c r="NLU843" s="14"/>
      <c r="NLV843" s="14"/>
      <c r="NLW843" s="14"/>
      <c r="NLX843" s="14"/>
      <c r="NLY843" s="14"/>
      <c r="NLZ843" s="14"/>
      <c r="NMA843" s="14"/>
      <c r="NMB843" s="14"/>
      <c r="NMC843" s="14"/>
      <c r="NMD843" s="14"/>
      <c r="NME843" s="14"/>
      <c r="NMF843" s="14"/>
      <c r="NMG843" s="14"/>
      <c r="NMH843" s="14"/>
      <c r="NMI843" s="14"/>
      <c r="NMJ843" s="14"/>
      <c r="NMK843" s="14"/>
      <c r="NML843" s="14"/>
      <c r="NMM843" s="14"/>
      <c r="NMN843" s="14"/>
      <c r="NMO843" s="14"/>
      <c r="NMP843" s="14"/>
      <c r="NMQ843" s="14"/>
      <c r="NMR843" s="14"/>
      <c r="NMS843" s="14"/>
      <c r="NMT843" s="14"/>
      <c r="NMU843" s="14"/>
      <c r="NMV843" s="14"/>
      <c r="NMW843" s="14"/>
      <c r="NMX843" s="14"/>
      <c r="NMY843" s="14"/>
      <c r="NMZ843" s="14"/>
      <c r="NNA843" s="14"/>
      <c r="NNB843" s="14"/>
      <c r="NNC843" s="14"/>
      <c r="NND843" s="14"/>
      <c r="NNE843" s="14"/>
      <c r="NNF843" s="14"/>
      <c r="NNG843" s="14"/>
      <c r="NNH843" s="14"/>
      <c r="NNI843" s="14"/>
      <c r="NNJ843" s="14"/>
      <c r="NNK843" s="14"/>
      <c r="NNL843" s="14"/>
      <c r="NNM843" s="14"/>
      <c r="NNN843" s="14"/>
      <c r="NNO843" s="14"/>
      <c r="NNP843" s="14"/>
      <c r="NNQ843" s="14"/>
      <c r="NNR843" s="14"/>
      <c r="NNS843" s="14"/>
      <c r="NNT843" s="14"/>
      <c r="NNU843" s="14"/>
      <c r="NNV843" s="14"/>
      <c r="NNW843" s="14"/>
      <c r="NNX843" s="14"/>
      <c r="NNY843" s="14"/>
      <c r="NNZ843" s="14"/>
      <c r="NOA843" s="14"/>
      <c r="NOB843" s="14"/>
      <c r="NOC843" s="14"/>
      <c r="NOD843" s="14"/>
      <c r="NOE843" s="14"/>
      <c r="NOF843" s="14"/>
      <c r="NOG843" s="14"/>
      <c r="NOH843" s="14"/>
      <c r="NOI843" s="14"/>
      <c r="NOJ843" s="14"/>
      <c r="NOK843" s="14"/>
      <c r="NOL843" s="14"/>
      <c r="NOM843" s="14"/>
      <c r="NON843" s="14"/>
      <c r="NOO843" s="14"/>
      <c r="NOP843" s="14"/>
      <c r="NOQ843" s="14"/>
      <c r="NOR843" s="14"/>
      <c r="NOS843" s="14"/>
      <c r="NOT843" s="14"/>
      <c r="NOU843" s="14"/>
      <c r="NOV843" s="14"/>
      <c r="NOW843" s="14"/>
      <c r="NOX843" s="14"/>
      <c r="NOY843" s="14"/>
      <c r="NOZ843" s="14"/>
      <c r="NPA843" s="14"/>
      <c r="NPB843" s="14"/>
      <c r="NPC843" s="14"/>
      <c r="NPD843" s="14"/>
      <c r="NPE843" s="14"/>
      <c r="NPF843" s="14"/>
      <c r="NPG843" s="14"/>
      <c r="NPH843" s="14"/>
      <c r="NPI843" s="14"/>
      <c r="NPJ843" s="14"/>
      <c r="NPK843" s="14"/>
      <c r="NPL843" s="14"/>
      <c r="NPM843" s="14"/>
      <c r="NPN843" s="14"/>
      <c r="NPO843" s="14"/>
      <c r="NPP843" s="14"/>
      <c r="NPQ843" s="14"/>
      <c r="NPR843" s="14"/>
      <c r="NPS843" s="14"/>
      <c r="NPT843" s="14"/>
      <c r="NPU843" s="14"/>
      <c r="NPV843" s="14"/>
      <c r="NPW843" s="14"/>
      <c r="NPX843" s="14"/>
      <c r="NPY843" s="14"/>
      <c r="NPZ843" s="14"/>
      <c r="NQA843" s="14"/>
      <c r="NQB843" s="14"/>
      <c r="NQC843" s="14"/>
      <c r="NQD843" s="14"/>
      <c r="NQE843" s="14"/>
      <c r="NQF843" s="14"/>
      <c r="NQG843" s="14"/>
      <c r="NQH843" s="14"/>
      <c r="NQI843" s="14"/>
      <c r="NQJ843" s="14"/>
      <c r="NQK843" s="14"/>
      <c r="NQL843" s="14"/>
      <c r="NQM843" s="14"/>
      <c r="NQN843" s="14"/>
      <c r="NQO843" s="14"/>
      <c r="NQP843" s="14"/>
      <c r="NQQ843" s="14"/>
      <c r="NQR843" s="14"/>
      <c r="NQS843" s="14"/>
      <c r="NQT843" s="14"/>
      <c r="NQU843" s="14"/>
      <c r="NQV843" s="14"/>
      <c r="NQW843" s="14"/>
      <c r="NQX843" s="14"/>
      <c r="NQY843" s="14"/>
      <c r="NQZ843" s="14"/>
      <c r="NRA843" s="14"/>
      <c r="NRB843" s="14"/>
      <c r="NRC843" s="14"/>
      <c r="NRD843" s="14"/>
      <c r="NRE843" s="14"/>
      <c r="NRF843" s="14"/>
      <c r="NRG843" s="14"/>
      <c r="NRH843" s="14"/>
      <c r="NRI843" s="14"/>
      <c r="NRJ843" s="14"/>
      <c r="NRK843" s="14"/>
      <c r="NRL843" s="14"/>
      <c r="NRM843" s="14"/>
      <c r="NRN843" s="14"/>
      <c r="NRO843" s="14"/>
      <c r="NRP843" s="14"/>
      <c r="NRQ843" s="14"/>
      <c r="NRR843" s="14"/>
      <c r="NRS843" s="14"/>
      <c r="NRT843" s="14"/>
      <c r="NRU843" s="14"/>
      <c r="NRV843" s="14"/>
      <c r="NRW843" s="14"/>
      <c r="NRX843" s="14"/>
      <c r="NRY843" s="14"/>
      <c r="NRZ843" s="14"/>
      <c r="NSA843" s="14"/>
      <c r="NSB843" s="14"/>
      <c r="NSC843" s="14"/>
      <c r="NSD843" s="14"/>
      <c r="NSE843" s="14"/>
      <c r="NSF843" s="14"/>
      <c r="NSG843" s="14"/>
      <c r="NSH843" s="14"/>
      <c r="NSI843" s="14"/>
      <c r="NSJ843" s="14"/>
      <c r="NSK843" s="14"/>
      <c r="NSL843" s="14"/>
      <c r="NSM843" s="14"/>
      <c r="NSN843" s="14"/>
      <c r="NSO843" s="14"/>
      <c r="NSP843" s="14"/>
      <c r="NSQ843" s="14"/>
      <c r="NSR843" s="14"/>
      <c r="NSS843" s="14"/>
      <c r="NST843" s="14"/>
      <c r="NSU843" s="14"/>
      <c r="NSV843" s="14"/>
      <c r="NSW843" s="14"/>
      <c r="NSX843" s="14"/>
      <c r="NSY843" s="14"/>
      <c r="NSZ843" s="14"/>
      <c r="NTA843" s="14"/>
      <c r="NTB843" s="14"/>
      <c r="NTC843" s="14"/>
      <c r="NTD843" s="14"/>
      <c r="NTE843" s="14"/>
      <c r="NTF843" s="14"/>
      <c r="NTG843" s="14"/>
      <c r="NTH843" s="14"/>
      <c r="NTI843" s="14"/>
      <c r="NTJ843" s="14"/>
      <c r="NTK843" s="14"/>
      <c r="NTL843" s="14"/>
      <c r="NTM843" s="14"/>
      <c r="NTN843" s="14"/>
      <c r="NTO843" s="14"/>
      <c r="NTP843" s="14"/>
      <c r="NTQ843" s="14"/>
      <c r="NTR843" s="14"/>
      <c r="NTS843" s="14"/>
      <c r="NTT843" s="14"/>
      <c r="NTU843" s="14"/>
      <c r="NTV843" s="14"/>
      <c r="NTW843" s="14"/>
      <c r="NTX843" s="14"/>
      <c r="NTY843" s="14"/>
      <c r="NTZ843" s="14"/>
      <c r="NUA843" s="14"/>
      <c r="NUB843" s="14"/>
      <c r="NUC843" s="14"/>
      <c r="NUD843" s="14"/>
      <c r="NUE843" s="14"/>
      <c r="NUF843" s="14"/>
      <c r="NUG843" s="14"/>
      <c r="NUH843" s="14"/>
      <c r="NUI843" s="14"/>
      <c r="NUJ843" s="14"/>
      <c r="NUK843" s="14"/>
      <c r="NUL843" s="14"/>
      <c r="NUM843" s="14"/>
      <c r="NUN843" s="14"/>
      <c r="NUO843" s="14"/>
      <c r="NUP843" s="14"/>
      <c r="NUQ843" s="14"/>
      <c r="NUR843" s="14"/>
      <c r="NUS843" s="14"/>
      <c r="NUT843" s="14"/>
      <c r="NUU843" s="14"/>
      <c r="NUV843" s="14"/>
      <c r="NUW843" s="14"/>
      <c r="NUX843" s="14"/>
      <c r="NUY843" s="14"/>
      <c r="NUZ843" s="14"/>
      <c r="NVA843" s="14"/>
      <c r="NVB843" s="14"/>
      <c r="NVC843" s="14"/>
      <c r="NVD843" s="14"/>
      <c r="NVE843" s="14"/>
      <c r="NVF843" s="14"/>
      <c r="NVG843" s="14"/>
      <c r="NVH843" s="14"/>
      <c r="NVI843" s="14"/>
      <c r="NVJ843" s="14"/>
      <c r="NVK843" s="14"/>
      <c r="NVL843" s="14"/>
      <c r="NVM843" s="14"/>
      <c r="NVN843" s="14"/>
      <c r="NVO843" s="14"/>
      <c r="NVP843" s="14"/>
      <c r="NVQ843" s="14"/>
      <c r="NVR843" s="14"/>
      <c r="NVS843" s="14"/>
      <c r="NVT843" s="14"/>
      <c r="NVU843" s="14"/>
      <c r="NVV843" s="14"/>
      <c r="NVW843" s="14"/>
      <c r="NVX843" s="14"/>
      <c r="NVY843" s="14"/>
      <c r="NVZ843" s="14"/>
      <c r="NWA843" s="14"/>
      <c r="NWB843" s="14"/>
      <c r="NWC843" s="14"/>
      <c r="NWD843" s="14"/>
      <c r="NWE843" s="14"/>
      <c r="NWF843" s="14"/>
      <c r="NWG843" s="14"/>
      <c r="NWH843" s="14"/>
      <c r="NWI843" s="14"/>
      <c r="NWJ843" s="14"/>
      <c r="NWK843" s="14"/>
      <c r="NWL843" s="14"/>
      <c r="NWM843" s="14"/>
      <c r="NWN843" s="14"/>
      <c r="NWO843" s="14"/>
      <c r="NWP843" s="14"/>
      <c r="NWQ843" s="14"/>
      <c r="NWR843" s="14"/>
      <c r="NWS843" s="14"/>
      <c r="NWT843" s="14"/>
      <c r="NWU843" s="14"/>
      <c r="NWV843" s="14"/>
      <c r="NWW843" s="14"/>
      <c r="NWX843" s="14"/>
      <c r="NWY843" s="14"/>
      <c r="NWZ843" s="14"/>
      <c r="NXA843" s="14"/>
      <c r="NXB843" s="14"/>
      <c r="NXC843" s="14"/>
      <c r="NXD843" s="14"/>
      <c r="NXE843" s="14"/>
      <c r="NXF843" s="14"/>
      <c r="NXG843" s="14"/>
      <c r="NXH843" s="14"/>
      <c r="NXI843" s="14"/>
      <c r="NXJ843" s="14"/>
      <c r="NXK843" s="14"/>
      <c r="NXL843" s="14"/>
      <c r="NXM843" s="14"/>
      <c r="NXN843" s="14"/>
      <c r="NXO843" s="14"/>
      <c r="NXP843" s="14"/>
      <c r="NXQ843" s="14"/>
      <c r="NXR843" s="14"/>
      <c r="NXS843" s="14"/>
      <c r="NXT843" s="14"/>
      <c r="NXU843" s="14"/>
      <c r="NXV843" s="14"/>
      <c r="NXW843" s="14"/>
      <c r="NXX843" s="14"/>
      <c r="NXY843" s="14"/>
      <c r="NXZ843" s="14"/>
      <c r="NYA843" s="14"/>
      <c r="NYB843" s="14"/>
      <c r="NYC843" s="14"/>
      <c r="NYD843" s="14"/>
      <c r="NYE843" s="14"/>
      <c r="NYF843" s="14"/>
      <c r="NYG843" s="14"/>
      <c r="NYH843" s="14"/>
      <c r="NYI843" s="14"/>
      <c r="NYJ843" s="14"/>
      <c r="NYK843" s="14"/>
      <c r="NYL843" s="14"/>
      <c r="NYM843" s="14"/>
      <c r="NYN843" s="14"/>
      <c r="NYO843" s="14"/>
      <c r="NYP843" s="14"/>
      <c r="NYQ843" s="14"/>
      <c r="NYR843" s="14"/>
      <c r="NYS843" s="14"/>
      <c r="NYT843" s="14"/>
      <c r="NYU843" s="14"/>
      <c r="NYV843" s="14"/>
      <c r="NYW843" s="14"/>
      <c r="NYX843" s="14"/>
      <c r="NYY843" s="14"/>
      <c r="NYZ843" s="14"/>
      <c r="NZA843" s="14"/>
      <c r="NZB843" s="14"/>
      <c r="NZC843" s="14"/>
      <c r="NZD843" s="14"/>
      <c r="NZE843" s="14"/>
      <c r="NZF843" s="14"/>
      <c r="NZG843" s="14"/>
      <c r="NZH843" s="14"/>
      <c r="NZI843" s="14"/>
      <c r="NZJ843" s="14"/>
      <c r="NZK843" s="14"/>
      <c r="NZL843" s="14"/>
      <c r="NZM843" s="14"/>
      <c r="NZN843" s="14"/>
      <c r="NZO843" s="14"/>
      <c r="NZP843" s="14"/>
      <c r="NZQ843" s="14"/>
      <c r="NZR843" s="14"/>
      <c r="NZS843" s="14"/>
      <c r="NZT843" s="14"/>
      <c r="NZU843" s="14"/>
      <c r="NZV843" s="14"/>
      <c r="NZW843" s="14"/>
      <c r="NZX843" s="14"/>
      <c r="NZY843" s="14"/>
      <c r="NZZ843" s="14"/>
      <c r="OAA843" s="14"/>
      <c r="OAB843" s="14"/>
      <c r="OAC843" s="14"/>
      <c r="OAD843" s="14"/>
      <c r="OAE843" s="14"/>
      <c r="OAF843" s="14"/>
      <c r="OAG843" s="14"/>
      <c r="OAH843" s="14"/>
      <c r="OAI843" s="14"/>
      <c r="OAJ843" s="14"/>
      <c r="OAK843" s="14"/>
      <c r="OAL843" s="14"/>
      <c r="OAM843" s="14"/>
      <c r="OAN843" s="14"/>
      <c r="OAO843" s="14"/>
      <c r="OAP843" s="14"/>
      <c r="OAQ843" s="14"/>
      <c r="OAR843" s="14"/>
      <c r="OAS843" s="14"/>
      <c r="OAT843" s="14"/>
      <c r="OAU843" s="14"/>
      <c r="OAV843" s="14"/>
      <c r="OAW843" s="14"/>
      <c r="OAX843" s="14"/>
      <c r="OAY843" s="14"/>
      <c r="OAZ843" s="14"/>
      <c r="OBA843" s="14"/>
      <c r="OBB843" s="14"/>
      <c r="OBC843" s="14"/>
      <c r="OBD843" s="14"/>
      <c r="OBE843" s="14"/>
      <c r="OBF843" s="14"/>
      <c r="OBG843" s="14"/>
      <c r="OBH843" s="14"/>
      <c r="OBI843" s="14"/>
      <c r="OBJ843" s="14"/>
      <c r="OBK843" s="14"/>
      <c r="OBL843" s="14"/>
      <c r="OBM843" s="14"/>
      <c r="OBN843" s="14"/>
      <c r="OBO843" s="14"/>
      <c r="OBP843" s="14"/>
      <c r="OBQ843" s="14"/>
      <c r="OBR843" s="14"/>
      <c r="OBS843" s="14"/>
      <c r="OBT843" s="14"/>
      <c r="OBU843" s="14"/>
      <c r="OBV843" s="14"/>
      <c r="OBW843" s="14"/>
      <c r="OBX843" s="14"/>
      <c r="OBY843" s="14"/>
      <c r="OBZ843" s="14"/>
      <c r="OCA843" s="14"/>
      <c r="OCB843" s="14"/>
      <c r="OCC843" s="14"/>
      <c r="OCD843" s="14"/>
      <c r="OCE843" s="14"/>
      <c r="OCF843" s="14"/>
      <c r="OCG843" s="14"/>
      <c r="OCH843" s="14"/>
      <c r="OCI843" s="14"/>
      <c r="OCJ843" s="14"/>
      <c r="OCK843" s="14"/>
      <c r="OCL843" s="14"/>
      <c r="OCM843" s="14"/>
      <c r="OCN843" s="14"/>
      <c r="OCO843" s="14"/>
      <c r="OCP843" s="14"/>
      <c r="OCQ843" s="14"/>
      <c r="OCR843" s="14"/>
      <c r="OCS843" s="14"/>
      <c r="OCT843" s="14"/>
      <c r="OCU843" s="14"/>
      <c r="OCV843" s="14"/>
      <c r="OCW843" s="14"/>
      <c r="OCX843" s="14"/>
      <c r="OCY843" s="14"/>
      <c r="OCZ843" s="14"/>
      <c r="ODA843" s="14"/>
      <c r="ODB843" s="14"/>
      <c r="ODC843" s="14"/>
      <c r="ODD843" s="14"/>
      <c r="ODE843" s="14"/>
      <c r="ODF843" s="14"/>
      <c r="ODG843" s="14"/>
      <c r="ODH843" s="14"/>
      <c r="ODI843" s="14"/>
      <c r="ODJ843" s="14"/>
      <c r="ODK843" s="14"/>
      <c r="ODL843" s="14"/>
      <c r="ODM843" s="14"/>
      <c r="ODN843" s="14"/>
      <c r="ODO843" s="14"/>
      <c r="ODP843" s="14"/>
      <c r="ODQ843" s="14"/>
      <c r="ODR843" s="14"/>
      <c r="ODS843" s="14"/>
      <c r="ODT843" s="14"/>
      <c r="ODU843" s="14"/>
      <c r="ODV843" s="14"/>
      <c r="ODW843" s="14"/>
      <c r="ODX843" s="14"/>
      <c r="ODY843" s="14"/>
      <c r="ODZ843" s="14"/>
      <c r="OEA843" s="14"/>
      <c r="OEB843" s="14"/>
      <c r="OEC843" s="14"/>
      <c r="OED843" s="14"/>
      <c r="OEE843" s="14"/>
      <c r="OEF843" s="14"/>
      <c r="OEG843" s="14"/>
      <c r="OEH843" s="14"/>
      <c r="OEI843" s="14"/>
      <c r="OEJ843" s="14"/>
      <c r="OEK843" s="14"/>
      <c r="OEL843" s="14"/>
      <c r="OEM843" s="14"/>
      <c r="OEN843" s="14"/>
      <c r="OEO843" s="14"/>
      <c r="OEP843" s="14"/>
      <c r="OEQ843" s="14"/>
      <c r="OER843" s="14"/>
      <c r="OES843" s="14"/>
      <c r="OET843" s="14"/>
      <c r="OEU843" s="14"/>
      <c r="OEV843" s="14"/>
      <c r="OEW843" s="14"/>
      <c r="OEX843" s="14"/>
      <c r="OEY843" s="14"/>
      <c r="OEZ843" s="14"/>
      <c r="OFA843" s="14"/>
      <c r="OFB843" s="14"/>
      <c r="OFC843" s="14"/>
      <c r="OFD843" s="14"/>
      <c r="OFE843" s="14"/>
      <c r="OFF843" s="14"/>
      <c r="OFG843" s="14"/>
      <c r="OFH843" s="14"/>
      <c r="OFI843" s="14"/>
      <c r="OFJ843" s="14"/>
      <c r="OFK843" s="14"/>
      <c r="OFL843" s="14"/>
      <c r="OFM843" s="14"/>
      <c r="OFN843" s="14"/>
      <c r="OFO843" s="14"/>
      <c r="OFP843" s="14"/>
      <c r="OFQ843" s="14"/>
      <c r="OFR843" s="14"/>
      <c r="OFS843" s="14"/>
      <c r="OFT843" s="14"/>
      <c r="OFU843" s="14"/>
      <c r="OFV843" s="14"/>
      <c r="OFW843" s="14"/>
      <c r="OFX843" s="14"/>
      <c r="OFY843" s="14"/>
      <c r="OFZ843" s="14"/>
      <c r="OGA843" s="14"/>
      <c r="OGB843" s="14"/>
      <c r="OGC843" s="14"/>
      <c r="OGD843" s="14"/>
      <c r="OGE843" s="14"/>
      <c r="OGF843" s="14"/>
      <c r="OGG843" s="14"/>
      <c r="OGH843" s="14"/>
      <c r="OGI843" s="14"/>
      <c r="OGJ843" s="14"/>
      <c r="OGK843" s="14"/>
      <c r="OGL843" s="14"/>
      <c r="OGM843" s="14"/>
      <c r="OGN843" s="14"/>
      <c r="OGO843" s="14"/>
      <c r="OGP843" s="14"/>
      <c r="OGQ843" s="14"/>
      <c r="OGR843" s="14"/>
      <c r="OGS843" s="14"/>
      <c r="OGT843" s="14"/>
      <c r="OGU843" s="14"/>
      <c r="OGV843" s="14"/>
      <c r="OGW843" s="14"/>
      <c r="OGX843" s="14"/>
      <c r="OGY843" s="14"/>
      <c r="OGZ843" s="14"/>
      <c r="OHA843" s="14"/>
      <c r="OHB843" s="14"/>
      <c r="OHC843" s="14"/>
      <c r="OHD843" s="14"/>
      <c r="OHE843" s="14"/>
      <c r="OHF843" s="14"/>
      <c r="OHG843" s="14"/>
      <c r="OHH843" s="14"/>
      <c r="OHI843" s="14"/>
      <c r="OHJ843" s="14"/>
      <c r="OHK843" s="14"/>
      <c r="OHL843" s="14"/>
      <c r="OHM843" s="14"/>
      <c r="OHN843" s="14"/>
      <c r="OHO843" s="14"/>
      <c r="OHP843" s="14"/>
      <c r="OHQ843" s="14"/>
      <c r="OHR843" s="14"/>
      <c r="OHS843" s="14"/>
      <c r="OHT843" s="14"/>
      <c r="OHU843" s="14"/>
      <c r="OHV843" s="14"/>
      <c r="OHW843" s="14"/>
      <c r="OHX843" s="14"/>
      <c r="OHY843" s="14"/>
      <c r="OHZ843" s="14"/>
      <c r="OIA843" s="14"/>
      <c r="OIB843" s="14"/>
      <c r="OIC843" s="14"/>
      <c r="OID843" s="14"/>
      <c r="OIE843" s="14"/>
      <c r="OIF843" s="14"/>
      <c r="OIG843" s="14"/>
      <c r="OIH843" s="14"/>
      <c r="OII843" s="14"/>
      <c r="OIJ843" s="14"/>
      <c r="OIK843" s="14"/>
      <c r="OIL843" s="14"/>
      <c r="OIM843" s="14"/>
      <c r="OIN843" s="14"/>
      <c r="OIO843" s="14"/>
      <c r="OIP843" s="14"/>
      <c r="OIQ843" s="14"/>
      <c r="OIR843" s="14"/>
      <c r="OIS843" s="14"/>
      <c r="OIT843" s="14"/>
      <c r="OIU843" s="14"/>
      <c r="OIV843" s="14"/>
      <c r="OIW843" s="14"/>
      <c r="OIX843" s="14"/>
      <c r="OIY843" s="14"/>
      <c r="OIZ843" s="14"/>
      <c r="OJA843" s="14"/>
      <c r="OJB843" s="14"/>
      <c r="OJC843" s="14"/>
      <c r="OJD843" s="14"/>
      <c r="OJE843" s="14"/>
      <c r="OJF843" s="14"/>
      <c r="OJG843" s="14"/>
      <c r="OJH843" s="14"/>
      <c r="OJI843" s="14"/>
      <c r="OJJ843" s="14"/>
      <c r="OJK843" s="14"/>
      <c r="OJL843" s="14"/>
      <c r="OJM843" s="14"/>
      <c r="OJN843" s="14"/>
      <c r="OJO843" s="14"/>
      <c r="OJP843" s="14"/>
      <c r="OJQ843" s="14"/>
      <c r="OJR843" s="14"/>
      <c r="OJS843" s="14"/>
      <c r="OJT843" s="14"/>
      <c r="OJU843" s="14"/>
      <c r="OJV843" s="14"/>
      <c r="OJW843" s="14"/>
      <c r="OJX843" s="14"/>
      <c r="OJY843" s="14"/>
      <c r="OJZ843" s="14"/>
      <c r="OKA843" s="14"/>
      <c r="OKB843" s="14"/>
      <c r="OKC843" s="14"/>
      <c r="OKD843" s="14"/>
      <c r="OKE843" s="14"/>
      <c r="OKF843" s="14"/>
      <c r="OKG843" s="14"/>
      <c r="OKH843" s="14"/>
      <c r="OKI843" s="14"/>
      <c r="OKJ843" s="14"/>
      <c r="OKK843" s="14"/>
      <c r="OKL843" s="14"/>
      <c r="OKM843" s="14"/>
      <c r="OKN843" s="14"/>
      <c r="OKO843" s="14"/>
      <c r="OKP843" s="14"/>
      <c r="OKQ843" s="14"/>
      <c r="OKR843" s="14"/>
      <c r="OKS843" s="14"/>
      <c r="OKT843" s="14"/>
      <c r="OKU843" s="14"/>
      <c r="OKV843" s="14"/>
      <c r="OKW843" s="14"/>
      <c r="OKX843" s="14"/>
      <c r="OKY843" s="14"/>
      <c r="OKZ843" s="14"/>
      <c r="OLA843" s="14"/>
      <c r="OLB843" s="14"/>
      <c r="OLC843" s="14"/>
      <c r="OLD843" s="14"/>
      <c r="OLE843" s="14"/>
      <c r="OLF843" s="14"/>
      <c r="OLG843" s="14"/>
      <c r="OLH843" s="14"/>
      <c r="OLI843" s="14"/>
      <c r="OLJ843" s="14"/>
      <c r="OLK843" s="14"/>
      <c r="OLL843" s="14"/>
      <c r="OLM843" s="14"/>
      <c r="OLN843" s="14"/>
      <c r="OLO843" s="14"/>
      <c r="OLP843" s="14"/>
      <c r="OLQ843" s="14"/>
      <c r="OLR843" s="14"/>
      <c r="OLS843" s="14"/>
      <c r="OLT843" s="14"/>
      <c r="OLU843" s="14"/>
      <c r="OLV843" s="14"/>
      <c r="OLW843" s="14"/>
      <c r="OLX843" s="14"/>
      <c r="OLY843" s="14"/>
      <c r="OLZ843" s="14"/>
      <c r="OMA843" s="14"/>
      <c r="OMB843" s="14"/>
      <c r="OMC843" s="14"/>
      <c r="OMD843" s="14"/>
      <c r="OME843" s="14"/>
      <c r="OMF843" s="14"/>
      <c r="OMG843" s="14"/>
      <c r="OMH843" s="14"/>
      <c r="OMI843" s="14"/>
      <c r="OMJ843" s="14"/>
      <c r="OMK843" s="14"/>
      <c r="OML843" s="14"/>
      <c r="OMM843" s="14"/>
      <c r="OMN843" s="14"/>
      <c r="OMO843" s="14"/>
      <c r="OMP843" s="14"/>
      <c r="OMQ843" s="14"/>
      <c r="OMR843" s="14"/>
      <c r="OMS843" s="14"/>
      <c r="OMT843" s="14"/>
      <c r="OMU843" s="14"/>
      <c r="OMV843" s="14"/>
      <c r="OMW843" s="14"/>
      <c r="OMX843" s="14"/>
      <c r="OMY843" s="14"/>
      <c r="OMZ843" s="14"/>
      <c r="ONA843" s="14"/>
      <c r="ONB843" s="14"/>
      <c r="ONC843" s="14"/>
      <c r="OND843" s="14"/>
      <c r="ONE843" s="14"/>
      <c r="ONF843" s="14"/>
      <c r="ONG843" s="14"/>
      <c r="ONH843" s="14"/>
      <c r="ONI843" s="14"/>
      <c r="ONJ843" s="14"/>
      <c r="ONK843" s="14"/>
      <c r="ONL843" s="14"/>
      <c r="ONM843" s="14"/>
      <c r="ONN843" s="14"/>
      <c r="ONO843" s="14"/>
      <c r="ONP843" s="14"/>
      <c r="ONQ843" s="14"/>
      <c r="ONR843" s="14"/>
      <c r="ONS843" s="14"/>
      <c r="ONT843" s="14"/>
      <c r="ONU843" s="14"/>
      <c r="ONV843" s="14"/>
      <c r="ONW843" s="14"/>
      <c r="ONX843" s="14"/>
      <c r="ONY843" s="14"/>
      <c r="ONZ843" s="14"/>
      <c r="OOA843" s="14"/>
      <c r="OOB843" s="14"/>
      <c r="OOC843" s="14"/>
      <c r="OOD843" s="14"/>
      <c r="OOE843" s="14"/>
      <c r="OOF843" s="14"/>
      <c r="OOG843" s="14"/>
      <c r="OOH843" s="14"/>
      <c r="OOI843" s="14"/>
      <c r="OOJ843" s="14"/>
      <c r="OOK843" s="14"/>
      <c r="OOL843" s="14"/>
      <c r="OOM843" s="14"/>
      <c r="OON843" s="14"/>
      <c r="OOO843" s="14"/>
      <c r="OOP843" s="14"/>
      <c r="OOQ843" s="14"/>
      <c r="OOR843" s="14"/>
      <c r="OOS843" s="14"/>
      <c r="OOT843" s="14"/>
      <c r="OOU843" s="14"/>
      <c r="OOV843" s="14"/>
      <c r="OOW843" s="14"/>
      <c r="OOX843" s="14"/>
      <c r="OOY843" s="14"/>
      <c r="OOZ843" s="14"/>
      <c r="OPA843" s="14"/>
      <c r="OPB843" s="14"/>
      <c r="OPC843" s="14"/>
      <c r="OPD843" s="14"/>
      <c r="OPE843" s="14"/>
      <c r="OPF843" s="14"/>
      <c r="OPG843" s="14"/>
      <c r="OPH843" s="14"/>
      <c r="OPI843" s="14"/>
      <c r="OPJ843" s="14"/>
      <c r="OPK843" s="14"/>
      <c r="OPL843" s="14"/>
      <c r="OPM843" s="14"/>
      <c r="OPN843" s="14"/>
      <c r="OPO843" s="14"/>
      <c r="OPP843" s="14"/>
      <c r="OPQ843" s="14"/>
      <c r="OPR843" s="14"/>
      <c r="OPS843" s="14"/>
      <c r="OPT843" s="14"/>
      <c r="OPU843" s="14"/>
      <c r="OPV843" s="14"/>
      <c r="OPW843" s="14"/>
      <c r="OPX843" s="14"/>
      <c r="OPY843" s="14"/>
      <c r="OPZ843" s="14"/>
      <c r="OQA843" s="14"/>
      <c r="OQB843" s="14"/>
      <c r="OQC843" s="14"/>
      <c r="OQD843" s="14"/>
      <c r="OQE843" s="14"/>
      <c r="OQF843" s="14"/>
      <c r="OQG843" s="14"/>
      <c r="OQH843" s="14"/>
      <c r="OQI843" s="14"/>
      <c r="OQJ843" s="14"/>
      <c r="OQK843" s="14"/>
      <c r="OQL843" s="14"/>
      <c r="OQM843" s="14"/>
      <c r="OQN843" s="14"/>
      <c r="OQO843" s="14"/>
      <c r="OQP843" s="14"/>
      <c r="OQQ843" s="14"/>
      <c r="OQR843" s="14"/>
      <c r="OQS843" s="14"/>
      <c r="OQT843" s="14"/>
      <c r="OQU843" s="14"/>
      <c r="OQV843" s="14"/>
      <c r="OQW843" s="14"/>
      <c r="OQX843" s="14"/>
      <c r="OQY843" s="14"/>
      <c r="OQZ843" s="14"/>
      <c r="ORA843" s="14"/>
      <c r="ORB843" s="14"/>
      <c r="ORC843" s="14"/>
      <c r="ORD843" s="14"/>
      <c r="ORE843" s="14"/>
      <c r="ORF843" s="14"/>
      <c r="ORG843" s="14"/>
      <c r="ORH843" s="14"/>
      <c r="ORI843" s="14"/>
      <c r="ORJ843" s="14"/>
      <c r="ORK843" s="14"/>
      <c r="ORL843" s="14"/>
      <c r="ORM843" s="14"/>
      <c r="ORN843" s="14"/>
      <c r="ORO843" s="14"/>
      <c r="ORP843" s="14"/>
      <c r="ORQ843" s="14"/>
      <c r="ORR843" s="14"/>
      <c r="ORS843" s="14"/>
      <c r="ORT843" s="14"/>
      <c r="ORU843" s="14"/>
      <c r="ORV843" s="14"/>
      <c r="ORW843" s="14"/>
      <c r="ORX843" s="14"/>
      <c r="ORY843" s="14"/>
      <c r="ORZ843" s="14"/>
      <c r="OSA843" s="14"/>
      <c r="OSB843" s="14"/>
      <c r="OSC843" s="14"/>
      <c r="OSD843" s="14"/>
      <c r="OSE843" s="14"/>
      <c r="OSF843" s="14"/>
      <c r="OSG843" s="14"/>
      <c r="OSH843" s="14"/>
      <c r="OSI843" s="14"/>
      <c r="OSJ843" s="14"/>
      <c r="OSK843" s="14"/>
      <c r="OSL843" s="14"/>
      <c r="OSM843" s="14"/>
      <c r="OSN843" s="14"/>
      <c r="OSO843" s="14"/>
      <c r="OSP843" s="14"/>
      <c r="OSQ843" s="14"/>
      <c r="OSR843" s="14"/>
      <c r="OSS843" s="14"/>
      <c r="OST843" s="14"/>
      <c r="OSU843" s="14"/>
      <c r="OSV843" s="14"/>
      <c r="OSW843" s="14"/>
      <c r="OSX843" s="14"/>
      <c r="OSY843" s="14"/>
      <c r="OSZ843" s="14"/>
      <c r="OTA843" s="14"/>
      <c r="OTB843" s="14"/>
      <c r="OTC843" s="14"/>
      <c r="OTD843" s="14"/>
      <c r="OTE843" s="14"/>
      <c r="OTF843" s="14"/>
      <c r="OTG843" s="14"/>
      <c r="OTH843" s="14"/>
      <c r="OTI843" s="14"/>
      <c r="OTJ843" s="14"/>
      <c r="OTK843" s="14"/>
      <c r="OTL843" s="14"/>
      <c r="OTM843" s="14"/>
      <c r="OTN843" s="14"/>
      <c r="OTO843" s="14"/>
      <c r="OTP843" s="14"/>
      <c r="OTQ843" s="14"/>
      <c r="OTR843" s="14"/>
      <c r="OTS843" s="14"/>
      <c r="OTT843" s="14"/>
      <c r="OTU843" s="14"/>
      <c r="OTV843" s="14"/>
      <c r="OTW843" s="14"/>
      <c r="OTX843" s="14"/>
      <c r="OTY843" s="14"/>
      <c r="OTZ843" s="14"/>
      <c r="OUA843" s="14"/>
      <c r="OUB843" s="14"/>
      <c r="OUC843" s="14"/>
      <c r="OUD843" s="14"/>
      <c r="OUE843" s="14"/>
      <c r="OUF843" s="14"/>
      <c r="OUG843" s="14"/>
      <c r="OUH843" s="14"/>
      <c r="OUI843" s="14"/>
      <c r="OUJ843" s="14"/>
      <c r="OUK843" s="14"/>
      <c r="OUL843" s="14"/>
      <c r="OUM843" s="14"/>
      <c r="OUN843" s="14"/>
      <c r="OUO843" s="14"/>
      <c r="OUP843" s="14"/>
      <c r="OUQ843" s="14"/>
      <c r="OUR843" s="14"/>
      <c r="OUS843" s="14"/>
      <c r="OUT843" s="14"/>
      <c r="OUU843" s="14"/>
      <c r="OUV843" s="14"/>
      <c r="OUW843" s="14"/>
      <c r="OUX843" s="14"/>
      <c r="OUY843" s="14"/>
      <c r="OUZ843" s="14"/>
      <c r="OVA843" s="14"/>
      <c r="OVB843" s="14"/>
      <c r="OVC843" s="14"/>
      <c r="OVD843" s="14"/>
      <c r="OVE843" s="14"/>
      <c r="OVF843" s="14"/>
      <c r="OVG843" s="14"/>
      <c r="OVH843" s="14"/>
      <c r="OVI843" s="14"/>
      <c r="OVJ843" s="14"/>
      <c r="OVK843" s="14"/>
      <c r="OVL843" s="14"/>
      <c r="OVM843" s="14"/>
      <c r="OVN843" s="14"/>
      <c r="OVO843" s="14"/>
      <c r="OVP843" s="14"/>
      <c r="OVQ843" s="14"/>
      <c r="OVR843" s="14"/>
      <c r="OVS843" s="14"/>
      <c r="OVT843" s="14"/>
      <c r="OVU843" s="14"/>
      <c r="OVV843" s="14"/>
      <c r="OVW843" s="14"/>
      <c r="OVX843" s="14"/>
      <c r="OVY843" s="14"/>
      <c r="OVZ843" s="14"/>
      <c r="OWA843" s="14"/>
      <c r="OWB843" s="14"/>
      <c r="OWC843" s="14"/>
      <c r="OWD843" s="14"/>
      <c r="OWE843" s="14"/>
      <c r="OWF843" s="14"/>
      <c r="OWG843" s="14"/>
      <c r="OWH843" s="14"/>
      <c r="OWI843" s="14"/>
      <c r="OWJ843" s="14"/>
      <c r="OWK843" s="14"/>
      <c r="OWL843" s="14"/>
      <c r="OWM843" s="14"/>
      <c r="OWN843" s="14"/>
      <c r="OWO843" s="14"/>
      <c r="OWP843" s="14"/>
      <c r="OWQ843" s="14"/>
      <c r="OWR843" s="14"/>
      <c r="OWS843" s="14"/>
      <c r="OWT843" s="14"/>
      <c r="OWU843" s="14"/>
      <c r="OWV843" s="14"/>
      <c r="OWW843" s="14"/>
      <c r="OWX843" s="14"/>
      <c r="OWY843" s="14"/>
      <c r="OWZ843" s="14"/>
      <c r="OXA843" s="14"/>
      <c r="OXB843" s="14"/>
      <c r="OXC843" s="14"/>
      <c r="OXD843" s="14"/>
      <c r="OXE843" s="14"/>
      <c r="OXF843" s="14"/>
      <c r="OXG843" s="14"/>
      <c r="OXH843" s="14"/>
      <c r="OXI843" s="14"/>
      <c r="OXJ843" s="14"/>
      <c r="OXK843" s="14"/>
      <c r="OXL843" s="14"/>
      <c r="OXM843" s="14"/>
      <c r="OXN843" s="14"/>
      <c r="OXO843" s="14"/>
      <c r="OXP843" s="14"/>
      <c r="OXQ843" s="14"/>
      <c r="OXR843" s="14"/>
      <c r="OXS843" s="14"/>
      <c r="OXT843" s="14"/>
      <c r="OXU843" s="14"/>
      <c r="OXV843" s="14"/>
      <c r="OXW843" s="14"/>
      <c r="OXX843" s="14"/>
      <c r="OXY843" s="14"/>
      <c r="OXZ843" s="14"/>
      <c r="OYA843" s="14"/>
      <c r="OYB843" s="14"/>
      <c r="OYC843" s="14"/>
      <c r="OYD843" s="14"/>
      <c r="OYE843" s="14"/>
      <c r="OYF843" s="14"/>
      <c r="OYG843" s="14"/>
      <c r="OYH843" s="14"/>
      <c r="OYI843" s="14"/>
      <c r="OYJ843" s="14"/>
      <c r="OYK843" s="14"/>
      <c r="OYL843" s="14"/>
      <c r="OYM843" s="14"/>
      <c r="OYN843" s="14"/>
      <c r="OYO843" s="14"/>
      <c r="OYP843" s="14"/>
      <c r="OYQ843" s="14"/>
      <c r="OYR843" s="14"/>
      <c r="OYS843" s="14"/>
      <c r="OYT843" s="14"/>
      <c r="OYU843" s="14"/>
      <c r="OYV843" s="14"/>
      <c r="OYW843" s="14"/>
      <c r="OYX843" s="14"/>
      <c r="OYY843" s="14"/>
      <c r="OYZ843" s="14"/>
      <c r="OZA843" s="14"/>
      <c r="OZB843" s="14"/>
      <c r="OZC843" s="14"/>
      <c r="OZD843" s="14"/>
      <c r="OZE843" s="14"/>
      <c r="OZF843" s="14"/>
      <c r="OZG843" s="14"/>
      <c r="OZH843" s="14"/>
      <c r="OZI843" s="14"/>
      <c r="OZJ843" s="14"/>
      <c r="OZK843" s="14"/>
      <c r="OZL843" s="14"/>
      <c r="OZM843" s="14"/>
      <c r="OZN843" s="14"/>
      <c r="OZO843" s="14"/>
      <c r="OZP843" s="14"/>
      <c r="OZQ843" s="14"/>
      <c r="OZR843" s="14"/>
      <c r="OZS843" s="14"/>
      <c r="OZT843" s="14"/>
      <c r="OZU843" s="14"/>
      <c r="OZV843" s="14"/>
      <c r="OZW843" s="14"/>
      <c r="OZX843" s="14"/>
      <c r="OZY843" s="14"/>
      <c r="OZZ843" s="14"/>
      <c r="PAA843" s="14"/>
      <c r="PAB843" s="14"/>
      <c r="PAC843" s="14"/>
      <c r="PAD843" s="14"/>
      <c r="PAE843" s="14"/>
      <c r="PAF843" s="14"/>
      <c r="PAG843" s="14"/>
      <c r="PAH843" s="14"/>
      <c r="PAI843" s="14"/>
      <c r="PAJ843" s="14"/>
      <c r="PAK843" s="14"/>
      <c r="PAL843" s="14"/>
      <c r="PAM843" s="14"/>
      <c r="PAN843" s="14"/>
      <c r="PAO843" s="14"/>
      <c r="PAP843" s="14"/>
      <c r="PAQ843" s="14"/>
      <c r="PAR843" s="14"/>
      <c r="PAS843" s="14"/>
      <c r="PAT843" s="14"/>
      <c r="PAU843" s="14"/>
      <c r="PAV843" s="14"/>
      <c r="PAW843" s="14"/>
      <c r="PAX843" s="14"/>
      <c r="PAY843" s="14"/>
      <c r="PAZ843" s="14"/>
      <c r="PBA843" s="14"/>
      <c r="PBB843" s="14"/>
      <c r="PBC843" s="14"/>
      <c r="PBD843" s="14"/>
      <c r="PBE843" s="14"/>
      <c r="PBF843" s="14"/>
      <c r="PBG843" s="14"/>
      <c r="PBH843" s="14"/>
      <c r="PBI843" s="14"/>
      <c r="PBJ843" s="14"/>
      <c r="PBK843" s="14"/>
      <c r="PBL843" s="14"/>
      <c r="PBM843" s="14"/>
      <c r="PBN843" s="14"/>
      <c r="PBO843" s="14"/>
      <c r="PBP843" s="14"/>
      <c r="PBQ843" s="14"/>
      <c r="PBR843" s="14"/>
      <c r="PBS843" s="14"/>
      <c r="PBT843" s="14"/>
      <c r="PBU843" s="14"/>
      <c r="PBV843" s="14"/>
      <c r="PBW843" s="14"/>
      <c r="PBX843" s="14"/>
      <c r="PBY843" s="14"/>
      <c r="PBZ843" s="14"/>
      <c r="PCA843" s="14"/>
      <c r="PCB843" s="14"/>
      <c r="PCC843" s="14"/>
      <c r="PCD843" s="14"/>
      <c r="PCE843" s="14"/>
      <c r="PCF843" s="14"/>
      <c r="PCG843" s="14"/>
      <c r="PCH843" s="14"/>
      <c r="PCI843" s="14"/>
      <c r="PCJ843" s="14"/>
      <c r="PCK843" s="14"/>
      <c r="PCL843" s="14"/>
      <c r="PCM843" s="14"/>
      <c r="PCN843" s="14"/>
      <c r="PCO843" s="14"/>
      <c r="PCP843" s="14"/>
      <c r="PCQ843" s="14"/>
      <c r="PCR843" s="14"/>
      <c r="PCS843" s="14"/>
      <c r="PCT843" s="14"/>
      <c r="PCU843" s="14"/>
      <c r="PCV843" s="14"/>
      <c r="PCW843" s="14"/>
      <c r="PCX843" s="14"/>
      <c r="PCY843" s="14"/>
      <c r="PCZ843" s="14"/>
      <c r="PDA843" s="14"/>
      <c r="PDB843" s="14"/>
      <c r="PDC843" s="14"/>
      <c r="PDD843" s="14"/>
      <c r="PDE843" s="14"/>
      <c r="PDF843" s="14"/>
      <c r="PDG843" s="14"/>
      <c r="PDH843" s="14"/>
      <c r="PDI843" s="14"/>
      <c r="PDJ843" s="14"/>
      <c r="PDK843" s="14"/>
      <c r="PDL843" s="14"/>
      <c r="PDM843" s="14"/>
      <c r="PDN843" s="14"/>
      <c r="PDO843" s="14"/>
      <c r="PDP843" s="14"/>
      <c r="PDQ843" s="14"/>
      <c r="PDR843" s="14"/>
      <c r="PDS843" s="14"/>
      <c r="PDT843" s="14"/>
      <c r="PDU843" s="14"/>
      <c r="PDV843" s="14"/>
      <c r="PDW843" s="14"/>
      <c r="PDX843" s="14"/>
      <c r="PDY843" s="14"/>
      <c r="PDZ843" s="14"/>
      <c r="PEA843" s="14"/>
      <c r="PEB843" s="14"/>
      <c r="PEC843" s="14"/>
      <c r="PED843" s="14"/>
      <c r="PEE843" s="14"/>
      <c r="PEF843" s="14"/>
      <c r="PEG843" s="14"/>
      <c r="PEH843" s="14"/>
      <c r="PEI843" s="14"/>
      <c r="PEJ843" s="14"/>
      <c r="PEK843" s="14"/>
      <c r="PEL843" s="14"/>
      <c r="PEM843" s="14"/>
      <c r="PEN843" s="14"/>
      <c r="PEO843" s="14"/>
      <c r="PEP843" s="14"/>
      <c r="PEQ843" s="14"/>
      <c r="PER843" s="14"/>
      <c r="PES843" s="14"/>
      <c r="PET843" s="14"/>
      <c r="PEU843" s="14"/>
      <c r="PEV843" s="14"/>
      <c r="PEW843" s="14"/>
      <c r="PEX843" s="14"/>
      <c r="PEY843" s="14"/>
      <c r="PEZ843" s="14"/>
      <c r="PFA843" s="14"/>
      <c r="PFB843" s="14"/>
      <c r="PFC843" s="14"/>
      <c r="PFD843" s="14"/>
      <c r="PFE843" s="14"/>
      <c r="PFF843" s="14"/>
      <c r="PFG843" s="14"/>
      <c r="PFH843" s="14"/>
      <c r="PFI843" s="14"/>
      <c r="PFJ843" s="14"/>
      <c r="PFK843" s="14"/>
      <c r="PFL843" s="14"/>
      <c r="PFM843" s="14"/>
      <c r="PFN843" s="14"/>
      <c r="PFO843" s="14"/>
      <c r="PFP843" s="14"/>
      <c r="PFQ843" s="14"/>
      <c r="PFR843" s="14"/>
      <c r="PFS843" s="14"/>
      <c r="PFT843" s="14"/>
      <c r="PFU843" s="14"/>
      <c r="PFV843" s="14"/>
      <c r="PFW843" s="14"/>
      <c r="PFX843" s="14"/>
      <c r="PFY843" s="14"/>
      <c r="PFZ843" s="14"/>
      <c r="PGA843" s="14"/>
      <c r="PGB843" s="14"/>
      <c r="PGC843" s="14"/>
      <c r="PGD843" s="14"/>
      <c r="PGE843" s="14"/>
      <c r="PGF843" s="14"/>
      <c r="PGG843" s="14"/>
      <c r="PGH843" s="14"/>
      <c r="PGI843" s="14"/>
      <c r="PGJ843" s="14"/>
      <c r="PGK843" s="14"/>
      <c r="PGL843" s="14"/>
      <c r="PGM843" s="14"/>
      <c r="PGN843" s="14"/>
      <c r="PGO843" s="14"/>
      <c r="PGP843" s="14"/>
      <c r="PGQ843" s="14"/>
      <c r="PGR843" s="14"/>
      <c r="PGS843" s="14"/>
      <c r="PGT843" s="14"/>
      <c r="PGU843" s="14"/>
      <c r="PGV843" s="14"/>
      <c r="PGW843" s="14"/>
      <c r="PGX843" s="14"/>
      <c r="PGY843" s="14"/>
      <c r="PGZ843" s="14"/>
      <c r="PHA843" s="14"/>
      <c r="PHB843" s="14"/>
      <c r="PHC843" s="14"/>
      <c r="PHD843" s="14"/>
      <c r="PHE843" s="14"/>
      <c r="PHF843" s="14"/>
      <c r="PHG843" s="14"/>
      <c r="PHH843" s="14"/>
      <c r="PHI843" s="14"/>
      <c r="PHJ843" s="14"/>
      <c r="PHK843" s="14"/>
      <c r="PHL843" s="14"/>
      <c r="PHM843" s="14"/>
      <c r="PHN843" s="14"/>
      <c r="PHO843" s="14"/>
      <c r="PHP843" s="14"/>
      <c r="PHQ843" s="14"/>
      <c r="PHR843" s="14"/>
      <c r="PHS843" s="14"/>
      <c r="PHT843" s="14"/>
      <c r="PHU843" s="14"/>
      <c r="PHV843" s="14"/>
      <c r="PHW843" s="14"/>
      <c r="PHX843" s="14"/>
      <c r="PHY843" s="14"/>
      <c r="PHZ843" s="14"/>
      <c r="PIA843" s="14"/>
      <c r="PIB843" s="14"/>
      <c r="PIC843" s="14"/>
      <c r="PID843" s="14"/>
      <c r="PIE843" s="14"/>
      <c r="PIF843" s="14"/>
      <c r="PIG843" s="14"/>
      <c r="PIH843" s="14"/>
      <c r="PII843" s="14"/>
      <c r="PIJ843" s="14"/>
      <c r="PIK843" s="14"/>
      <c r="PIL843" s="14"/>
      <c r="PIM843" s="14"/>
      <c r="PIN843" s="14"/>
      <c r="PIO843" s="14"/>
      <c r="PIP843" s="14"/>
      <c r="PIQ843" s="14"/>
      <c r="PIR843" s="14"/>
      <c r="PIS843" s="14"/>
      <c r="PIT843" s="14"/>
      <c r="PIU843" s="14"/>
      <c r="PIV843" s="14"/>
      <c r="PIW843" s="14"/>
      <c r="PIX843" s="14"/>
      <c r="PIY843" s="14"/>
      <c r="PIZ843" s="14"/>
      <c r="PJA843" s="14"/>
      <c r="PJB843" s="14"/>
      <c r="PJC843" s="14"/>
      <c r="PJD843" s="14"/>
      <c r="PJE843" s="14"/>
      <c r="PJF843" s="14"/>
      <c r="PJG843" s="14"/>
      <c r="PJH843" s="14"/>
      <c r="PJI843" s="14"/>
      <c r="PJJ843" s="14"/>
      <c r="PJK843" s="14"/>
      <c r="PJL843" s="14"/>
      <c r="PJM843" s="14"/>
      <c r="PJN843" s="14"/>
      <c r="PJO843" s="14"/>
      <c r="PJP843" s="14"/>
      <c r="PJQ843" s="14"/>
      <c r="PJR843" s="14"/>
      <c r="PJS843" s="14"/>
      <c r="PJT843" s="14"/>
      <c r="PJU843" s="14"/>
      <c r="PJV843" s="14"/>
      <c r="PJW843" s="14"/>
      <c r="PJX843" s="14"/>
      <c r="PJY843" s="14"/>
      <c r="PJZ843" s="14"/>
      <c r="PKA843" s="14"/>
      <c r="PKB843" s="14"/>
      <c r="PKC843" s="14"/>
      <c r="PKD843" s="14"/>
      <c r="PKE843" s="14"/>
      <c r="PKF843" s="14"/>
      <c r="PKG843" s="14"/>
      <c r="PKH843" s="14"/>
      <c r="PKI843" s="14"/>
      <c r="PKJ843" s="14"/>
      <c r="PKK843" s="14"/>
      <c r="PKL843" s="14"/>
      <c r="PKM843" s="14"/>
      <c r="PKN843" s="14"/>
      <c r="PKO843" s="14"/>
      <c r="PKP843" s="14"/>
      <c r="PKQ843" s="14"/>
      <c r="PKR843" s="14"/>
      <c r="PKS843" s="14"/>
      <c r="PKT843" s="14"/>
      <c r="PKU843" s="14"/>
      <c r="PKV843" s="14"/>
      <c r="PKW843" s="14"/>
      <c r="PKX843" s="14"/>
      <c r="PKY843" s="14"/>
      <c r="PKZ843" s="14"/>
      <c r="PLA843" s="14"/>
      <c r="PLB843" s="14"/>
      <c r="PLC843" s="14"/>
      <c r="PLD843" s="14"/>
      <c r="PLE843" s="14"/>
      <c r="PLF843" s="14"/>
      <c r="PLG843" s="14"/>
      <c r="PLH843" s="14"/>
      <c r="PLI843" s="14"/>
      <c r="PLJ843" s="14"/>
      <c r="PLK843" s="14"/>
      <c r="PLL843" s="14"/>
      <c r="PLM843" s="14"/>
      <c r="PLN843" s="14"/>
      <c r="PLO843" s="14"/>
      <c r="PLP843" s="14"/>
      <c r="PLQ843" s="14"/>
      <c r="PLR843" s="14"/>
      <c r="PLS843" s="14"/>
      <c r="PLT843" s="14"/>
      <c r="PLU843" s="14"/>
      <c r="PLV843" s="14"/>
      <c r="PLW843" s="14"/>
      <c r="PLX843" s="14"/>
      <c r="PLY843" s="14"/>
      <c r="PLZ843" s="14"/>
      <c r="PMA843" s="14"/>
      <c r="PMB843" s="14"/>
      <c r="PMC843" s="14"/>
      <c r="PMD843" s="14"/>
      <c r="PME843" s="14"/>
      <c r="PMF843" s="14"/>
      <c r="PMG843" s="14"/>
      <c r="PMH843" s="14"/>
      <c r="PMI843" s="14"/>
      <c r="PMJ843" s="14"/>
      <c r="PMK843" s="14"/>
      <c r="PML843" s="14"/>
      <c r="PMM843" s="14"/>
      <c r="PMN843" s="14"/>
      <c r="PMO843" s="14"/>
      <c r="PMP843" s="14"/>
      <c r="PMQ843" s="14"/>
      <c r="PMR843" s="14"/>
      <c r="PMS843" s="14"/>
      <c r="PMT843" s="14"/>
      <c r="PMU843" s="14"/>
      <c r="PMV843" s="14"/>
      <c r="PMW843" s="14"/>
      <c r="PMX843" s="14"/>
      <c r="PMY843" s="14"/>
      <c r="PMZ843" s="14"/>
      <c r="PNA843" s="14"/>
      <c r="PNB843" s="14"/>
      <c r="PNC843" s="14"/>
      <c r="PND843" s="14"/>
      <c r="PNE843" s="14"/>
      <c r="PNF843" s="14"/>
      <c r="PNG843" s="14"/>
      <c r="PNH843" s="14"/>
      <c r="PNI843" s="14"/>
      <c r="PNJ843" s="14"/>
      <c r="PNK843" s="14"/>
      <c r="PNL843" s="14"/>
      <c r="PNM843" s="14"/>
      <c r="PNN843" s="14"/>
      <c r="PNO843" s="14"/>
      <c r="PNP843" s="14"/>
      <c r="PNQ843" s="14"/>
      <c r="PNR843" s="14"/>
      <c r="PNS843" s="14"/>
      <c r="PNT843" s="14"/>
      <c r="PNU843" s="14"/>
      <c r="PNV843" s="14"/>
      <c r="PNW843" s="14"/>
      <c r="PNX843" s="14"/>
      <c r="PNY843" s="14"/>
      <c r="PNZ843" s="14"/>
      <c r="POA843" s="14"/>
      <c r="POB843" s="14"/>
      <c r="POC843" s="14"/>
      <c r="POD843" s="14"/>
      <c r="POE843" s="14"/>
      <c r="POF843" s="14"/>
      <c r="POG843" s="14"/>
      <c r="POH843" s="14"/>
      <c r="POI843" s="14"/>
      <c r="POJ843" s="14"/>
      <c r="POK843" s="14"/>
      <c r="POL843" s="14"/>
      <c r="POM843" s="14"/>
      <c r="PON843" s="14"/>
      <c r="POO843" s="14"/>
      <c r="POP843" s="14"/>
      <c r="POQ843" s="14"/>
      <c r="POR843" s="14"/>
      <c r="POS843" s="14"/>
      <c r="POT843" s="14"/>
      <c r="POU843" s="14"/>
      <c r="POV843" s="14"/>
      <c r="POW843" s="14"/>
      <c r="POX843" s="14"/>
      <c r="POY843" s="14"/>
      <c r="POZ843" s="14"/>
      <c r="PPA843" s="14"/>
      <c r="PPB843" s="14"/>
      <c r="PPC843" s="14"/>
      <c r="PPD843" s="14"/>
      <c r="PPE843" s="14"/>
      <c r="PPF843" s="14"/>
      <c r="PPG843" s="14"/>
      <c r="PPH843" s="14"/>
      <c r="PPI843" s="14"/>
      <c r="PPJ843" s="14"/>
      <c r="PPK843" s="14"/>
      <c r="PPL843" s="14"/>
      <c r="PPM843" s="14"/>
      <c r="PPN843" s="14"/>
      <c r="PPO843" s="14"/>
      <c r="PPP843" s="14"/>
      <c r="PPQ843" s="14"/>
      <c r="PPR843" s="14"/>
      <c r="PPS843" s="14"/>
      <c r="PPT843" s="14"/>
      <c r="PPU843" s="14"/>
      <c r="PPV843" s="14"/>
      <c r="PPW843" s="14"/>
      <c r="PPX843" s="14"/>
      <c r="PPY843" s="14"/>
      <c r="PPZ843" s="14"/>
      <c r="PQA843" s="14"/>
      <c r="PQB843" s="14"/>
      <c r="PQC843" s="14"/>
      <c r="PQD843" s="14"/>
      <c r="PQE843" s="14"/>
      <c r="PQF843" s="14"/>
      <c r="PQG843" s="14"/>
      <c r="PQH843" s="14"/>
      <c r="PQI843" s="14"/>
      <c r="PQJ843" s="14"/>
      <c r="PQK843" s="14"/>
      <c r="PQL843" s="14"/>
      <c r="PQM843" s="14"/>
      <c r="PQN843" s="14"/>
      <c r="PQO843" s="14"/>
      <c r="PQP843" s="14"/>
      <c r="PQQ843" s="14"/>
      <c r="PQR843" s="14"/>
      <c r="PQS843" s="14"/>
      <c r="PQT843" s="14"/>
      <c r="PQU843" s="14"/>
      <c r="PQV843" s="14"/>
      <c r="PQW843" s="14"/>
      <c r="PQX843" s="14"/>
      <c r="PQY843" s="14"/>
      <c r="PQZ843" s="14"/>
      <c r="PRA843" s="14"/>
      <c r="PRB843" s="14"/>
      <c r="PRC843" s="14"/>
      <c r="PRD843" s="14"/>
      <c r="PRE843" s="14"/>
      <c r="PRF843" s="14"/>
      <c r="PRG843" s="14"/>
      <c r="PRH843" s="14"/>
      <c r="PRI843" s="14"/>
      <c r="PRJ843" s="14"/>
      <c r="PRK843" s="14"/>
      <c r="PRL843" s="14"/>
      <c r="PRM843" s="14"/>
      <c r="PRN843" s="14"/>
      <c r="PRO843" s="14"/>
      <c r="PRP843" s="14"/>
      <c r="PRQ843" s="14"/>
      <c r="PRR843" s="14"/>
      <c r="PRS843" s="14"/>
      <c r="PRT843" s="14"/>
      <c r="PRU843" s="14"/>
      <c r="PRV843" s="14"/>
      <c r="PRW843" s="14"/>
      <c r="PRX843" s="14"/>
      <c r="PRY843" s="14"/>
      <c r="PRZ843" s="14"/>
      <c r="PSA843" s="14"/>
      <c r="PSB843" s="14"/>
      <c r="PSC843" s="14"/>
      <c r="PSD843" s="14"/>
      <c r="PSE843" s="14"/>
      <c r="PSF843" s="14"/>
      <c r="PSG843" s="14"/>
      <c r="PSH843" s="14"/>
      <c r="PSI843" s="14"/>
      <c r="PSJ843" s="14"/>
      <c r="PSK843" s="14"/>
      <c r="PSL843" s="14"/>
      <c r="PSM843" s="14"/>
      <c r="PSN843" s="14"/>
      <c r="PSO843" s="14"/>
      <c r="PSP843" s="14"/>
      <c r="PSQ843" s="14"/>
      <c r="PSR843" s="14"/>
      <c r="PSS843" s="14"/>
      <c r="PST843" s="14"/>
      <c r="PSU843" s="14"/>
      <c r="PSV843" s="14"/>
      <c r="PSW843" s="14"/>
      <c r="PSX843" s="14"/>
      <c r="PSY843" s="14"/>
      <c r="PSZ843" s="14"/>
      <c r="PTA843" s="14"/>
      <c r="PTB843" s="14"/>
      <c r="PTC843" s="14"/>
      <c r="PTD843" s="14"/>
      <c r="PTE843" s="14"/>
      <c r="PTF843" s="14"/>
      <c r="PTG843" s="14"/>
      <c r="PTH843" s="14"/>
      <c r="PTI843" s="14"/>
      <c r="PTJ843" s="14"/>
      <c r="PTK843" s="14"/>
      <c r="PTL843" s="14"/>
      <c r="PTM843" s="14"/>
      <c r="PTN843" s="14"/>
      <c r="PTO843" s="14"/>
      <c r="PTP843" s="14"/>
      <c r="PTQ843" s="14"/>
      <c r="PTR843" s="14"/>
      <c r="PTS843" s="14"/>
      <c r="PTT843" s="14"/>
      <c r="PTU843" s="14"/>
      <c r="PTV843" s="14"/>
      <c r="PTW843" s="14"/>
      <c r="PTX843" s="14"/>
      <c r="PTY843" s="14"/>
      <c r="PTZ843" s="14"/>
      <c r="PUA843" s="14"/>
      <c r="PUB843" s="14"/>
      <c r="PUC843" s="14"/>
      <c r="PUD843" s="14"/>
      <c r="PUE843" s="14"/>
      <c r="PUF843" s="14"/>
      <c r="PUG843" s="14"/>
      <c r="PUH843" s="14"/>
      <c r="PUI843" s="14"/>
      <c r="PUJ843" s="14"/>
      <c r="PUK843" s="14"/>
      <c r="PUL843" s="14"/>
      <c r="PUM843" s="14"/>
      <c r="PUN843" s="14"/>
      <c r="PUO843" s="14"/>
      <c r="PUP843" s="14"/>
      <c r="PUQ843" s="14"/>
      <c r="PUR843" s="14"/>
      <c r="PUS843" s="14"/>
      <c r="PUT843" s="14"/>
      <c r="PUU843" s="14"/>
      <c r="PUV843" s="14"/>
      <c r="PUW843" s="14"/>
      <c r="PUX843" s="14"/>
      <c r="PUY843" s="14"/>
      <c r="PUZ843" s="14"/>
      <c r="PVA843" s="14"/>
      <c r="PVB843" s="14"/>
      <c r="PVC843" s="14"/>
      <c r="PVD843" s="14"/>
      <c r="PVE843" s="14"/>
      <c r="PVF843" s="14"/>
      <c r="PVG843" s="14"/>
      <c r="PVH843" s="14"/>
      <c r="PVI843" s="14"/>
      <c r="PVJ843" s="14"/>
      <c r="PVK843" s="14"/>
      <c r="PVL843" s="14"/>
      <c r="PVM843" s="14"/>
      <c r="PVN843" s="14"/>
      <c r="PVO843" s="14"/>
      <c r="PVP843" s="14"/>
      <c r="PVQ843" s="14"/>
      <c r="PVR843" s="14"/>
      <c r="PVS843" s="14"/>
      <c r="PVT843" s="14"/>
      <c r="PVU843" s="14"/>
      <c r="PVV843" s="14"/>
      <c r="PVW843" s="14"/>
      <c r="PVX843" s="14"/>
      <c r="PVY843" s="14"/>
      <c r="PVZ843" s="14"/>
      <c r="PWA843" s="14"/>
      <c r="PWB843" s="14"/>
      <c r="PWC843" s="14"/>
      <c r="PWD843" s="14"/>
      <c r="PWE843" s="14"/>
      <c r="PWF843" s="14"/>
      <c r="PWG843" s="14"/>
      <c r="PWH843" s="14"/>
      <c r="PWI843" s="14"/>
      <c r="PWJ843" s="14"/>
      <c r="PWK843" s="14"/>
      <c r="PWL843" s="14"/>
      <c r="PWM843" s="14"/>
      <c r="PWN843" s="14"/>
      <c r="PWO843" s="14"/>
      <c r="PWP843" s="14"/>
      <c r="PWQ843" s="14"/>
      <c r="PWR843" s="14"/>
      <c r="PWS843" s="14"/>
      <c r="PWT843" s="14"/>
      <c r="PWU843" s="14"/>
      <c r="PWV843" s="14"/>
      <c r="PWW843" s="14"/>
      <c r="PWX843" s="14"/>
      <c r="PWY843" s="14"/>
      <c r="PWZ843" s="14"/>
      <c r="PXA843" s="14"/>
      <c r="PXB843" s="14"/>
      <c r="PXC843" s="14"/>
      <c r="PXD843" s="14"/>
      <c r="PXE843" s="14"/>
      <c r="PXF843" s="14"/>
      <c r="PXG843" s="14"/>
      <c r="PXH843" s="14"/>
      <c r="PXI843" s="14"/>
      <c r="PXJ843" s="14"/>
      <c r="PXK843" s="14"/>
      <c r="PXL843" s="14"/>
      <c r="PXM843" s="14"/>
      <c r="PXN843" s="14"/>
      <c r="PXO843" s="14"/>
      <c r="PXP843" s="14"/>
      <c r="PXQ843" s="14"/>
      <c r="PXR843" s="14"/>
      <c r="PXS843" s="14"/>
      <c r="PXT843" s="14"/>
      <c r="PXU843" s="14"/>
      <c r="PXV843" s="14"/>
      <c r="PXW843" s="14"/>
      <c r="PXX843" s="14"/>
      <c r="PXY843" s="14"/>
      <c r="PXZ843" s="14"/>
      <c r="PYA843" s="14"/>
      <c r="PYB843" s="14"/>
      <c r="PYC843" s="14"/>
      <c r="PYD843" s="14"/>
      <c r="PYE843" s="14"/>
      <c r="PYF843" s="14"/>
      <c r="PYG843" s="14"/>
      <c r="PYH843" s="14"/>
      <c r="PYI843" s="14"/>
      <c r="PYJ843" s="14"/>
      <c r="PYK843" s="14"/>
      <c r="PYL843" s="14"/>
      <c r="PYM843" s="14"/>
      <c r="PYN843" s="14"/>
      <c r="PYO843" s="14"/>
      <c r="PYP843" s="14"/>
      <c r="PYQ843" s="14"/>
      <c r="PYR843" s="14"/>
      <c r="PYS843" s="14"/>
      <c r="PYT843" s="14"/>
      <c r="PYU843" s="14"/>
      <c r="PYV843" s="14"/>
      <c r="PYW843" s="14"/>
      <c r="PYX843" s="14"/>
      <c r="PYY843" s="14"/>
      <c r="PYZ843" s="14"/>
      <c r="PZA843" s="14"/>
      <c r="PZB843" s="14"/>
      <c r="PZC843" s="14"/>
      <c r="PZD843" s="14"/>
      <c r="PZE843" s="14"/>
      <c r="PZF843" s="14"/>
      <c r="PZG843" s="14"/>
      <c r="PZH843" s="14"/>
      <c r="PZI843" s="14"/>
      <c r="PZJ843" s="14"/>
      <c r="PZK843" s="14"/>
      <c r="PZL843" s="14"/>
      <c r="PZM843" s="14"/>
      <c r="PZN843" s="14"/>
      <c r="PZO843" s="14"/>
      <c r="PZP843" s="14"/>
      <c r="PZQ843" s="14"/>
      <c r="PZR843" s="14"/>
      <c r="PZS843" s="14"/>
      <c r="PZT843" s="14"/>
      <c r="PZU843" s="14"/>
      <c r="PZV843" s="14"/>
      <c r="PZW843" s="14"/>
      <c r="PZX843" s="14"/>
      <c r="PZY843" s="14"/>
      <c r="PZZ843" s="14"/>
      <c r="QAA843" s="14"/>
      <c r="QAB843" s="14"/>
      <c r="QAC843" s="14"/>
      <c r="QAD843" s="14"/>
      <c r="QAE843" s="14"/>
      <c r="QAF843" s="14"/>
      <c r="QAG843" s="14"/>
      <c r="QAH843" s="14"/>
      <c r="QAI843" s="14"/>
      <c r="QAJ843" s="14"/>
      <c r="QAK843" s="14"/>
      <c r="QAL843" s="14"/>
      <c r="QAM843" s="14"/>
      <c r="QAN843" s="14"/>
      <c r="QAO843" s="14"/>
      <c r="QAP843" s="14"/>
      <c r="QAQ843" s="14"/>
      <c r="QAR843" s="14"/>
      <c r="QAS843" s="14"/>
      <c r="QAT843" s="14"/>
      <c r="QAU843" s="14"/>
      <c r="QAV843" s="14"/>
      <c r="QAW843" s="14"/>
      <c r="QAX843" s="14"/>
      <c r="QAY843" s="14"/>
      <c r="QAZ843" s="14"/>
      <c r="QBA843" s="14"/>
      <c r="QBB843" s="14"/>
      <c r="QBC843" s="14"/>
      <c r="QBD843" s="14"/>
      <c r="QBE843" s="14"/>
      <c r="QBF843" s="14"/>
      <c r="QBG843" s="14"/>
      <c r="QBH843" s="14"/>
      <c r="QBI843" s="14"/>
      <c r="QBJ843" s="14"/>
      <c r="QBK843" s="14"/>
      <c r="QBL843" s="14"/>
      <c r="QBM843" s="14"/>
      <c r="QBN843" s="14"/>
      <c r="QBO843" s="14"/>
      <c r="QBP843" s="14"/>
      <c r="QBQ843" s="14"/>
      <c r="QBR843" s="14"/>
      <c r="QBS843" s="14"/>
      <c r="QBT843" s="14"/>
      <c r="QBU843" s="14"/>
      <c r="QBV843" s="14"/>
      <c r="QBW843" s="14"/>
      <c r="QBX843" s="14"/>
      <c r="QBY843" s="14"/>
      <c r="QBZ843" s="14"/>
      <c r="QCA843" s="14"/>
      <c r="QCB843" s="14"/>
      <c r="QCC843" s="14"/>
      <c r="QCD843" s="14"/>
      <c r="QCE843" s="14"/>
      <c r="QCF843" s="14"/>
      <c r="QCG843" s="14"/>
      <c r="QCH843" s="14"/>
      <c r="QCI843" s="14"/>
      <c r="QCJ843" s="14"/>
      <c r="QCK843" s="14"/>
      <c r="QCL843" s="14"/>
      <c r="QCM843" s="14"/>
      <c r="QCN843" s="14"/>
      <c r="QCO843" s="14"/>
      <c r="QCP843" s="14"/>
      <c r="QCQ843" s="14"/>
      <c r="QCR843" s="14"/>
      <c r="QCS843" s="14"/>
      <c r="QCT843" s="14"/>
      <c r="QCU843" s="14"/>
      <c r="QCV843" s="14"/>
      <c r="QCW843" s="14"/>
      <c r="QCX843" s="14"/>
      <c r="QCY843" s="14"/>
      <c r="QCZ843" s="14"/>
      <c r="QDA843" s="14"/>
      <c r="QDB843" s="14"/>
      <c r="QDC843" s="14"/>
      <c r="QDD843" s="14"/>
      <c r="QDE843" s="14"/>
      <c r="QDF843" s="14"/>
      <c r="QDG843" s="14"/>
      <c r="QDH843" s="14"/>
      <c r="QDI843" s="14"/>
      <c r="QDJ843" s="14"/>
      <c r="QDK843" s="14"/>
      <c r="QDL843" s="14"/>
      <c r="QDM843" s="14"/>
      <c r="QDN843" s="14"/>
      <c r="QDO843" s="14"/>
      <c r="QDP843" s="14"/>
      <c r="QDQ843" s="14"/>
      <c r="QDR843" s="14"/>
      <c r="QDS843" s="14"/>
      <c r="QDT843" s="14"/>
      <c r="QDU843" s="14"/>
      <c r="QDV843" s="14"/>
      <c r="QDW843" s="14"/>
      <c r="QDX843" s="14"/>
      <c r="QDY843" s="14"/>
      <c r="QDZ843" s="14"/>
      <c r="QEA843" s="14"/>
      <c r="QEB843" s="14"/>
      <c r="QEC843" s="14"/>
      <c r="QED843" s="14"/>
      <c r="QEE843" s="14"/>
      <c r="QEF843" s="14"/>
      <c r="QEG843" s="14"/>
      <c r="QEH843" s="14"/>
      <c r="QEI843" s="14"/>
      <c r="QEJ843" s="14"/>
      <c r="QEK843" s="14"/>
      <c r="QEL843" s="14"/>
      <c r="QEM843" s="14"/>
      <c r="QEN843" s="14"/>
      <c r="QEO843" s="14"/>
      <c r="QEP843" s="14"/>
      <c r="QEQ843" s="14"/>
      <c r="QER843" s="14"/>
      <c r="QES843" s="14"/>
      <c r="QET843" s="14"/>
      <c r="QEU843" s="14"/>
      <c r="QEV843" s="14"/>
      <c r="QEW843" s="14"/>
      <c r="QEX843" s="14"/>
      <c r="QEY843" s="14"/>
      <c r="QEZ843" s="14"/>
      <c r="QFA843" s="14"/>
      <c r="QFB843" s="14"/>
      <c r="QFC843" s="14"/>
      <c r="QFD843" s="14"/>
      <c r="QFE843" s="14"/>
      <c r="QFF843" s="14"/>
      <c r="QFG843" s="14"/>
      <c r="QFH843" s="14"/>
      <c r="QFI843" s="14"/>
      <c r="QFJ843" s="14"/>
      <c r="QFK843" s="14"/>
      <c r="QFL843" s="14"/>
      <c r="QFM843" s="14"/>
      <c r="QFN843" s="14"/>
      <c r="QFO843" s="14"/>
      <c r="QFP843" s="14"/>
      <c r="QFQ843" s="14"/>
      <c r="QFR843" s="14"/>
      <c r="QFS843" s="14"/>
      <c r="QFT843" s="14"/>
      <c r="QFU843" s="14"/>
      <c r="QFV843" s="14"/>
      <c r="QFW843" s="14"/>
      <c r="QFX843" s="14"/>
      <c r="QFY843" s="14"/>
      <c r="QFZ843" s="14"/>
      <c r="QGA843" s="14"/>
      <c r="QGB843" s="14"/>
      <c r="QGC843" s="14"/>
      <c r="QGD843" s="14"/>
      <c r="QGE843" s="14"/>
      <c r="QGF843" s="14"/>
      <c r="QGG843" s="14"/>
      <c r="QGH843" s="14"/>
      <c r="QGI843" s="14"/>
      <c r="QGJ843" s="14"/>
      <c r="QGK843" s="14"/>
      <c r="QGL843" s="14"/>
      <c r="QGM843" s="14"/>
      <c r="QGN843" s="14"/>
      <c r="QGO843" s="14"/>
      <c r="QGP843" s="14"/>
      <c r="QGQ843" s="14"/>
      <c r="QGR843" s="14"/>
      <c r="QGS843" s="14"/>
      <c r="QGT843" s="14"/>
      <c r="QGU843" s="14"/>
      <c r="QGV843" s="14"/>
      <c r="QGW843" s="14"/>
      <c r="QGX843" s="14"/>
      <c r="QGY843" s="14"/>
      <c r="QGZ843" s="14"/>
      <c r="QHA843" s="14"/>
      <c r="QHB843" s="14"/>
      <c r="QHC843" s="14"/>
      <c r="QHD843" s="14"/>
      <c r="QHE843" s="14"/>
      <c r="QHF843" s="14"/>
      <c r="QHG843" s="14"/>
      <c r="QHH843" s="14"/>
      <c r="QHI843" s="14"/>
      <c r="QHJ843" s="14"/>
      <c r="QHK843" s="14"/>
      <c r="QHL843" s="14"/>
      <c r="QHM843" s="14"/>
      <c r="QHN843" s="14"/>
      <c r="QHO843" s="14"/>
      <c r="QHP843" s="14"/>
      <c r="QHQ843" s="14"/>
      <c r="QHR843" s="14"/>
      <c r="QHS843" s="14"/>
      <c r="QHT843" s="14"/>
      <c r="QHU843" s="14"/>
      <c r="QHV843" s="14"/>
      <c r="QHW843" s="14"/>
      <c r="QHX843" s="14"/>
      <c r="QHY843" s="14"/>
      <c r="QHZ843" s="14"/>
      <c r="QIA843" s="14"/>
      <c r="QIB843" s="14"/>
      <c r="QIC843" s="14"/>
      <c r="QID843" s="14"/>
      <c r="QIE843" s="14"/>
      <c r="QIF843" s="14"/>
      <c r="QIG843" s="14"/>
      <c r="QIH843" s="14"/>
      <c r="QII843" s="14"/>
      <c r="QIJ843" s="14"/>
      <c r="QIK843" s="14"/>
      <c r="QIL843" s="14"/>
      <c r="QIM843" s="14"/>
      <c r="QIN843" s="14"/>
      <c r="QIO843" s="14"/>
      <c r="QIP843" s="14"/>
      <c r="QIQ843" s="14"/>
      <c r="QIR843" s="14"/>
      <c r="QIS843" s="14"/>
      <c r="QIT843" s="14"/>
      <c r="QIU843" s="14"/>
      <c r="QIV843" s="14"/>
      <c r="QIW843" s="14"/>
      <c r="QIX843" s="14"/>
      <c r="QIY843" s="14"/>
      <c r="QIZ843" s="14"/>
      <c r="QJA843" s="14"/>
      <c r="QJB843" s="14"/>
      <c r="QJC843" s="14"/>
      <c r="QJD843" s="14"/>
      <c r="QJE843" s="14"/>
      <c r="QJF843" s="14"/>
      <c r="QJG843" s="14"/>
      <c r="QJH843" s="14"/>
      <c r="QJI843" s="14"/>
      <c r="QJJ843" s="14"/>
      <c r="QJK843" s="14"/>
      <c r="QJL843" s="14"/>
      <c r="QJM843" s="14"/>
      <c r="QJN843" s="14"/>
      <c r="QJO843" s="14"/>
      <c r="QJP843" s="14"/>
      <c r="QJQ843" s="14"/>
      <c r="QJR843" s="14"/>
      <c r="QJS843" s="14"/>
      <c r="QJT843" s="14"/>
      <c r="QJU843" s="14"/>
      <c r="QJV843" s="14"/>
      <c r="QJW843" s="14"/>
      <c r="QJX843" s="14"/>
      <c r="QJY843" s="14"/>
      <c r="QJZ843" s="14"/>
      <c r="QKA843" s="14"/>
      <c r="QKB843" s="14"/>
      <c r="QKC843" s="14"/>
      <c r="QKD843" s="14"/>
      <c r="QKE843" s="14"/>
      <c r="QKF843" s="14"/>
      <c r="QKG843" s="14"/>
      <c r="QKH843" s="14"/>
      <c r="QKI843" s="14"/>
      <c r="QKJ843" s="14"/>
      <c r="QKK843" s="14"/>
      <c r="QKL843" s="14"/>
      <c r="QKM843" s="14"/>
      <c r="QKN843" s="14"/>
      <c r="QKO843" s="14"/>
      <c r="QKP843" s="14"/>
      <c r="QKQ843" s="14"/>
      <c r="QKR843" s="14"/>
      <c r="QKS843" s="14"/>
      <c r="QKT843" s="14"/>
      <c r="QKU843" s="14"/>
      <c r="QKV843" s="14"/>
      <c r="QKW843" s="14"/>
      <c r="QKX843" s="14"/>
      <c r="QKY843" s="14"/>
      <c r="QKZ843" s="14"/>
      <c r="QLA843" s="14"/>
      <c r="QLB843" s="14"/>
      <c r="QLC843" s="14"/>
      <c r="QLD843" s="14"/>
      <c r="QLE843" s="14"/>
      <c r="QLF843" s="14"/>
      <c r="QLG843" s="14"/>
      <c r="QLH843" s="14"/>
      <c r="QLI843" s="14"/>
      <c r="QLJ843" s="14"/>
      <c r="QLK843" s="14"/>
      <c r="QLL843" s="14"/>
      <c r="QLM843" s="14"/>
      <c r="QLN843" s="14"/>
      <c r="QLO843" s="14"/>
      <c r="QLP843" s="14"/>
      <c r="QLQ843" s="14"/>
      <c r="QLR843" s="14"/>
      <c r="QLS843" s="14"/>
      <c r="QLT843" s="14"/>
      <c r="QLU843" s="14"/>
      <c r="QLV843" s="14"/>
      <c r="QLW843" s="14"/>
      <c r="QLX843" s="14"/>
      <c r="QLY843" s="14"/>
      <c r="QLZ843" s="14"/>
      <c r="QMA843" s="14"/>
      <c r="QMB843" s="14"/>
      <c r="QMC843" s="14"/>
      <c r="QMD843" s="14"/>
      <c r="QME843" s="14"/>
      <c r="QMF843" s="14"/>
      <c r="QMG843" s="14"/>
      <c r="QMH843" s="14"/>
      <c r="QMI843" s="14"/>
      <c r="QMJ843" s="14"/>
      <c r="QMK843" s="14"/>
      <c r="QML843" s="14"/>
      <c r="QMM843" s="14"/>
      <c r="QMN843" s="14"/>
      <c r="QMO843" s="14"/>
      <c r="QMP843" s="14"/>
      <c r="QMQ843" s="14"/>
      <c r="QMR843" s="14"/>
      <c r="QMS843" s="14"/>
      <c r="QMT843" s="14"/>
      <c r="QMU843" s="14"/>
      <c r="QMV843" s="14"/>
      <c r="QMW843" s="14"/>
      <c r="QMX843" s="14"/>
      <c r="QMY843" s="14"/>
      <c r="QMZ843" s="14"/>
      <c r="QNA843" s="14"/>
      <c r="QNB843" s="14"/>
      <c r="QNC843" s="14"/>
      <c r="QND843" s="14"/>
      <c r="QNE843" s="14"/>
      <c r="QNF843" s="14"/>
      <c r="QNG843" s="14"/>
      <c r="QNH843" s="14"/>
      <c r="QNI843" s="14"/>
      <c r="QNJ843" s="14"/>
      <c r="QNK843" s="14"/>
      <c r="QNL843" s="14"/>
      <c r="QNM843" s="14"/>
      <c r="QNN843" s="14"/>
      <c r="QNO843" s="14"/>
      <c r="QNP843" s="14"/>
      <c r="QNQ843" s="14"/>
      <c r="QNR843" s="14"/>
      <c r="QNS843" s="14"/>
      <c r="QNT843" s="14"/>
      <c r="QNU843" s="14"/>
      <c r="QNV843" s="14"/>
      <c r="QNW843" s="14"/>
      <c r="QNX843" s="14"/>
      <c r="QNY843" s="14"/>
      <c r="QNZ843" s="14"/>
      <c r="QOA843" s="14"/>
      <c r="QOB843" s="14"/>
      <c r="QOC843" s="14"/>
      <c r="QOD843" s="14"/>
      <c r="QOE843" s="14"/>
      <c r="QOF843" s="14"/>
      <c r="QOG843" s="14"/>
      <c r="QOH843" s="14"/>
      <c r="QOI843" s="14"/>
      <c r="QOJ843" s="14"/>
      <c r="QOK843" s="14"/>
      <c r="QOL843" s="14"/>
      <c r="QOM843" s="14"/>
      <c r="QON843" s="14"/>
      <c r="QOO843" s="14"/>
      <c r="QOP843" s="14"/>
      <c r="QOQ843" s="14"/>
      <c r="QOR843" s="14"/>
      <c r="QOS843" s="14"/>
      <c r="QOT843" s="14"/>
      <c r="QOU843" s="14"/>
      <c r="QOV843" s="14"/>
      <c r="QOW843" s="14"/>
      <c r="QOX843" s="14"/>
      <c r="QOY843" s="14"/>
      <c r="QOZ843" s="14"/>
      <c r="QPA843" s="14"/>
      <c r="QPB843" s="14"/>
      <c r="QPC843" s="14"/>
      <c r="QPD843" s="14"/>
      <c r="QPE843" s="14"/>
      <c r="QPF843" s="14"/>
      <c r="QPG843" s="14"/>
      <c r="QPH843" s="14"/>
      <c r="QPI843" s="14"/>
      <c r="QPJ843" s="14"/>
      <c r="QPK843" s="14"/>
      <c r="QPL843" s="14"/>
      <c r="QPM843" s="14"/>
      <c r="QPN843" s="14"/>
      <c r="QPO843" s="14"/>
      <c r="QPP843" s="14"/>
      <c r="QPQ843" s="14"/>
      <c r="QPR843" s="14"/>
      <c r="QPS843" s="14"/>
      <c r="QPT843" s="14"/>
      <c r="QPU843" s="14"/>
      <c r="QPV843" s="14"/>
      <c r="QPW843" s="14"/>
      <c r="QPX843" s="14"/>
      <c r="QPY843" s="14"/>
      <c r="QPZ843" s="14"/>
      <c r="QQA843" s="14"/>
      <c r="QQB843" s="14"/>
      <c r="QQC843" s="14"/>
      <c r="QQD843" s="14"/>
      <c r="QQE843" s="14"/>
      <c r="QQF843" s="14"/>
      <c r="QQG843" s="14"/>
      <c r="QQH843" s="14"/>
      <c r="QQI843" s="14"/>
      <c r="QQJ843" s="14"/>
      <c r="QQK843" s="14"/>
      <c r="QQL843" s="14"/>
      <c r="QQM843" s="14"/>
      <c r="QQN843" s="14"/>
      <c r="QQO843" s="14"/>
      <c r="QQP843" s="14"/>
      <c r="QQQ843" s="14"/>
      <c r="QQR843" s="14"/>
      <c r="QQS843" s="14"/>
      <c r="QQT843" s="14"/>
      <c r="QQU843" s="14"/>
      <c r="QQV843" s="14"/>
      <c r="QQW843" s="14"/>
      <c r="QQX843" s="14"/>
      <c r="QQY843" s="14"/>
      <c r="QQZ843" s="14"/>
      <c r="QRA843" s="14"/>
      <c r="QRB843" s="14"/>
      <c r="QRC843" s="14"/>
      <c r="QRD843" s="14"/>
      <c r="QRE843" s="14"/>
      <c r="QRF843" s="14"/>
      <c r="QRG843" s="14"/>
      <c r="QRH843" s="14"/>
      <c r="QRI843" s="14"/>
      <c r="QRJ843" s="14"/>
      <c r="QRK843" s="14"/>
      <c r="QRL843" s="14"/>
      <c r="QRM843" s="14"/>
      <c r="QRN843" s="14"/>
      <c r="QRO843" s="14"/>
      <c r="QRP843" s="14"/>
      <c r="QRQ843" s="14"/>
      <c r="QRR843" s="14"/>
      <c r="QRS843" s="14"/>
      <c r="QRT843" s="14"/>
      <c r="QRU843" s="14"/>
      <c r="QRV843" s="14"/>
      <c r="QRW843" s="14"/>
      <c r="QRX843" s="14"/>
      <c r="QRY843" s="14"/>
      <c r="QRZ843" s="14"/>
      <c r="QSA843" s="14"/>
      <c r="QSB843" s="14"/>
      <c r="QSC843" s="14"/>
      <c r="QSD843" s="14"/>
      <c r="QSE843" s="14"/>
      <c r="QSF843" s="14"/>
      <c r="QSG843" s="14"/>
      <c r="QSH843" s="14"/>
      <c r="QSI843" s="14"/>
      <c r="QSJ843" s="14"/>
      <c r="QSK843" s="14"/>
      <c r="QSL843" s="14"/>
      <c r="QSM843" s="14"/>
      <c r="QSN843" s="14"/>
      <c r="QSO843" s="14"/>
      <c r="QSP843" s="14"/>
      <c r="QSQ843" s="14"/>
      <c r="QSR843" s="14"/>
      <c r="QSS843" s="14"/>
      <c r="QST843" s="14"/>
      <c r="QSU843" s="14"/>
      <c r="QSV843" s="14"/>
      <c r="QSW843" s="14"/>
      <c r="QSX843" s="14"/>
      <c r="QSY843" s="14"/>
      <c r="QSZ843" s="14"/>
      <c r="QTA843" s="14"/>
      <c r="QTB843" s="14"/>
      <c r="QTC843" s="14"/>
      <c r="QTD843" s="14"/>
      <c r="QTE843" s="14"/>
      <c r="QTF843" s="14"/>
      <c r="QTG843" s="14"/>
      <c r="QTH843" s="14"/>
      <c r="QTI843" s="14"/>
      <c r="QTJ843" s="14"/>
      <c r="QTK843" s="14"/>
      <c r="QTL843" s="14"/>
      <c r="QTM843" s="14"/>
      <c r="QTN843" s="14"/>
      <c r="QTO843" s="14"/>
      <c r="QTP843" s="14"/>
      <c r="QTQ843" s="14"/>
      <c r="QTR843" s="14"/>
      <c r="QTS843" s="14"/>
      <c r="QTT843" s="14"/>
      <c r="QTU843" s="14"/>
      <c r="QTV843" s="14"/>
      <c r="QTW843" s="14"/>
      <c r="QTX843" s="14"/>
      <c r="QTY843" s="14"/>
      <c r="QTZ843" s="14"/>
      <c r="QUA843" s="14"/>
      <c r="QUB843" s="14"/>
      <c r="QUC843" s="14"/>
      <c r="QUD843" s="14"/>
      <c r="QUE843" s="14"/>
      <c r="QUF843" s="14"/>
      <c r="QUG843" s="14"/>
      <c r="QUH843" s="14"/>
      <c r="QUI843" s="14"/>
      <c r="QUJ843" s="14"/>
      <c r="QUK843" s="14"/>
      <c r="QUL843" s="14"/>
      <c r="QUM843" s="14"/>
      <c r="QUN843" s="14"/>
      <c r="QUO843" s="14"/>
      <c r="QUP843" s="14"/>
      <c r="QUQ843" s="14"/>
      <c r="QUR843" s="14"/>
      <c r="QUS843" s="14"/>
      <c r="QUT843" s="14"/>
      <c r="QUU843" s="14"/>
      <c r="QUV843" s="14"/>
      <c r="QUW843" s="14"/>
      <c r="QUX843" s="14"/>
      <c r="QUY843" s="14"/>
      <c r="QUZ843" s="14"/>
      <c r="QVA843" s="14"/>
      <c r="QVB843" s="14"/>
      <c r="QVC843" s="14"/>
      <c r="QVD843" s="14"/>
      <c r="QVE843" s="14"/>
      <c r="QVF843" s="14"/>
      <c r="QVG843" s="14"/>
      <c r="QVH843" s="14"/>
      <c r="QVI843" s="14"/>
      <c r="QVJ843" s="14"/>
      <c r="QVK843" s="14"/>
      <c r="QVL843" s="14"/>
      <c r="QVM843" s="14"/>
      <c r="QVN843" s="14"/>
      <c r="QVO843" s="14"/>
      <c r="QVP843" s="14"/>
      <c r="QVQ843" s="14"/>
      <c r="QVR843" s="14"/>
      <c r="QVS843" s="14"/>
      <c r="QVT843" s="14"/>
      <c r="QVU843" s="14"/>
      <c r="QVV843" s="14"/>
      <c r="QVW843" s="14"/>
      <c r="QVX843" s="14"/>
      <c r="QVY843" s="14"/>
      <c r="QVZ843" s="14"/>
      <c r="QWA843" s="14"/>
      <c r="QWB843" s="14"/>
      <c r="QWC843" s="14"/>
      <c r="QWD843" s="14"/>
      <c r="QWE843" s="14"/>
      <c r="QWF843" s="14"/>
      <c r="QWG843" s="14"/>
      <c r="QWH843" s="14"/>
      <c r="QWI843" s="14"/>
      <c r="QWJ843" s="14"/>
      <c r="QWK843" s="14"/>
      <c r="QWL843" s="14"/>
      <c r="QWM843" s="14"/>
      <c r="QWN843" s="14"/>
      <c r="QWO843" s="14"/>
      <c r="QWP843" s="14"/>
      <c r="QWQ843" s="14"/>
      <c r="QWR843" s="14"/>
      <c r="QWS843" s="14"/>
      <c r="QWT843" s="14"/>
      <c r="QWU843" s="14"/>
      <c r="QWV843" s="14"/>
      <c r="QWW843" s="14"/>
      <c r="QWX843" s="14"/>
      <c r="QWY843" s="14"/>
      <c r="QWZ843" s="14"/>
      <c r="QXA843" s="14"/>
      <c r="QXB843" s="14"/>
      <c r="QXC843" s="14"/>
      <c r="QXD843" s="14"/>
      <c r="QXE843" s="14"/>
      <c r="QXF843" s="14"/>
      <c r="QXG843" s="14"/>
      <c r="QXH843" s="14"/>
      <c r="QXI843" s="14"/>
      <c r="QXJ843" s="14"/>
      <c r="QXK843" s="14"/>
      <c r="QXL843" s="14"/>
      <c r="QXM843" s="14"/>
      <c r="QXN843" s="14"/>
      <c r="QXO843" s="14"/>
      <c r="QXP843" s="14"/>
      <c r="QXQ843" s="14"/>
      <c r="QXR843" s="14"/>
      <c r="QXS843" s="14"/>
      <c r="QXT843" s="14"/>
      <c r="QXU843" s="14"/>
      <c r="QXV843" s="14"/>
      <c r="QXW843" s="14"/>
      <c r="QXX843" s="14"/>
      <c r="QXY843" s="14"/>
      <c r="QXZ843" s="14"/>
      <c r="QYA843" s="14"/>
      <c r="QYB843" s="14"/>
      <c r="QYC843" s="14"/>
      <c r="QYD843" s="14"/>
      <c r="QYE843" s="14"/>
      <c r="QYF843" s="14"/>
      <c r="QYG843" s="14"/>
      <c r="QYH843" s="14"/>
      <c r="QYI843" s="14"/>
      <c r="QYJ843" s="14"/>
      <c r="QYK843" s="14"/>
      <c r="QYL843" s="14"/>
      <c r="QYM843" s="14"/>
      <c r="QYN843" s="14"/>
      <c r="QYO843" s="14"/>
      <c r="QYP843" s="14"/>
      <c r="QYQ843" s="14"/>
      <c r="QYR843" s="14"/>
      <c r="QYS843" s="14"/>
      <c r="QYT843" s="14"/>
      <c r="QYU843" s="14"/>
      <c r="QYV843" s="14"/>
      <c r="QYW843" s="14"/>
      <c r="QYX843" s="14"/>
      <c r="QYY843" s="14"/>
      <c r="QYZ843" s="14"/>
      <c r="QZA843" s="14"/>
      <c r="QZB843" s="14"/>
      <c r="QZC843" s="14"/>
      <c r="QZD843" s="14"/>
      <c r="QZE843" s="14"/>
      <c r="QZF843" s="14"/>
      <c r="QZG843" s="14"/>
      <c r="QZH843" s="14"/>
      <c r="QZI843" s="14"/>
      <c r="QZJ843" s="14"/>
      <c r="QZK843" s="14"/>
      <c r="QZL843" s="14"/>
      <c r="QZM843" s="14"/>
      <c r="QZN843" s="14"/>
      <c r="QZO843" s="14"/>
      <c r="QZP843" s="14"/>
      <c r="QZQ843" s="14"/>
      <c r="QZR843" s="14"/>
      <c r="QZS843" s="14"/>
      <c r="QZT843" s="14"/>
      <c r="QZU843" s="14"/>
      <c r="QZV843" s="14"/>
      <c r="QZW843" s="14"/>
      <c r="QZX843" s="14"/>
      <c r="QZY843" s="14"/>
      <c r="QZZ843" s="14"/>
      <c r="RAA843" s="14"/>
      <c r="RAB843" s="14"/>
      <c r="RAC843" s="14"/>
      <c r="RAD843" s="14"/>
      <c r="RAE843" s="14"/>
      <c r="RAF843" s="14"/>
      <c r="RAG843" s="14"/>
      <c r="RAH843" s="14"/>
      <c r="RAI843" s="14"/>
      <c r="RAJ843" s="14"/>
      <c r="RAK843" s="14"/>
      <c r="RAL843" s="14"/>
      <c r="RAM843" s="14"/>
      <c r="RAN843" s="14"/>
      <c r="RAO843" s="14"/>
      <c r="RAP843" s="14"/>
      <c r="RAQ843" s="14"/>
      <c r="RAR843" s="14"/>
      <c r="RAS843" s="14"/>
      <c r="RAT843" s="14"/>
      <c r="RAU843" s="14"/>
      <c r="RAV843" s="14"/>
      <c r="RAW843" s="14"/>
      <c r="RAX843" s="14"/>
      <c r="RAY843" s="14"/>
      <c r="RAZ843" s="14"/>
      <c r="RBA843" s="14"/>
      <c r="RBB843" s="14"/>
      <c r="RBC843" s="14"/>
      <c r="RBD843" s="14"/>
      <c r="RBE843" s="14"/>
      <c r="RBF843" s="14"/>
      <c r="RBG843" s="14"/>
      <c r="RBH843" s="14"/>
      <c r="RBI843" s="14"/>
      <c r="RBJ843" s="14"/>
      <c r="RBK843" s="14"/>
      <c r="RBL843" s="14"/>
      <c r="RBM843" s="14"/>
      <c r="RBN843" s="14"/>
      <c r="RBO843" s="14"/>
      <c r="RBP843" s="14"/>
      <c r="RBQ843" s="14"/>
      <c r="RBR843" s="14"/>
      <c r="RBS843" s="14"/>
      <c r="RBT843" s="14"/>
      <c r="RBU843" s="14"/>
      <c r="RBV843" s="14"/>
      <c r="RBW843" s="14"/>
      <c r="RBX843" s="14"/>
      <c r="RBY843" s="14"/>
      <c r="RBZ843" s="14"/>
      <c r="RCA843" s="14"/>
      <c r="RCB843" s="14"/>
      <c r="RCC843" s="14"/>
      <c r="RCD843" s="14"/>
      <c r="RCE843" s="14"/>
      <c r="RCF843" s="14"/>
      <c r="RCG843" s="14"/>
      <c r="RCH843" s="14"/>
      <c r="RCI843" s="14"/>
      <c r="RCJ843" s="14"/>
      <c r="RCK843" s="14"/>
      <c r="RCL843" s="14"/>
      <c r="RCM843" s="14"/>
      <c r="RCN843" s="14"/>
      <c r="RCO843" s="14"/>
      <c r="RCP843" s="14"/>
      <c r="RCQ843" s="14"/>
      <c r="RCR843" s="14"/>
      <c r="RCS843" s="14"/>
      <c r="RCT843" s="14"/>
      <c r="RCU843" s="14"/>
      <c r="RCV843" s="14"/>
      <c r="RCW843" s="14"/>
      <c r="RCX843" s="14"/>
      <c r="RCY843" s="14"/>
      <c r="RCZ843" s="14"/>
      <c r="RDA843" s="14"/>
      <c r="RDB843" s="14"/>
      <c r="RDC843" s="14"/>
      <c r="RDD843" s="14"/>
      <c r="RDE843" s="14"/>
      <c r="RDF843" s="14"/>
      <c r="RDG843" s="14"/>
      <c r="RDH843" s="14"/>
      <c r="RDI843" s="14"/>
      <c r="RDJ843" s="14"/>
      <c r="RDK843" s="14"/>
      <c r="RDL843" s="14"/>
      <c r="RDM843" s="14"/>
      <c r="RDN843" s="14"/>
      <c r="RDO843" s="14"/>
      <c r="RDP843" s="14"/>
      <c r="RDQ843" s="14"/>
      <c r="RDR843" s="14"/>
      <c r="RDS843" s="14"/>
      <c r="RDT843" s="14"/>
      <c r="RDU843" s="14"/>
      <c r="RDV843" s="14"/>
      <c r="RDW843" s="14"/>
      <c r="RDX843" s="14"/>
      <c r="RDY843" s="14"/>
      <c r="RDZ843" s="14"/>
      <c r="REA843" s="14"/>
      <c r="REB843" s="14"/>
      <c r="REC843" s="14"/>
      <c r="RED843" s="14"/>
      <c r="REE843" s="14"/>
      <c r="REF843" s="14"/>
      <c r="REG843" s="14"/>
      <c r="REH843" s="14"/>
      <c r="REI843" s="14"/>
      <c r="REJ843" s="14"/>
      <c r="REK843" s="14"/>
      <c r="REL843" s="14"/>
      <c r="REM843" s="14"/>
      <c r="REN843" s="14"/>
      <c r="REO843" s="14"/>
      <c r="REP843" s="14"/>
      <c r="REQ843" s="14"/>
      <c r="RER843" s="14"/>
      <c r="RES843" s="14"/>
      <c r="RET843" s="14"/>
      <c r="REU843" s="14"/>
      <c r="REV843" s="14"/>
      <c r="REW843" s="14"/>
      <c r="REX843" s="14"/>
      <c r="REY843" s="14"/>
      <c r="REZ843" s="14"/>
      <c r="RFA843" s="14"/>
      <c r="RFB843" s="14"/>
      <c r="RFC843" s="14"/>
      <c r="RFD843" s="14"/>
      <c r="RFE843" s="14"/>
      <c r="RFF843" s="14"/>
      <c r="RFG843" s="14"/>
      <c r="RFH843" s="14"/>
      <c r="RFI843" s="14"/>
      <c r="RFJ843" s="14"/>
      <c r="RFK843" s="14"/>
      <c r="RFL843" s="14"/>
      <c r="RFM843" s="14"/>
      <c r="RFN843" s="14"/>
      <c r="RFO843" s="14"/>
      <c r="RFP843" s="14"/>
      <c r="RFQ843" s="14"/>
      <c r="RFR843" s="14"/>
      <c r="RFS843" s="14"/>
      <c r="RFT843" s="14"/>
      <c r="RFU843" s="14"/>
      <c r="RFV843" s="14"/>
      <c r="RFW843" s="14"/>
      <c r="RFX843" s="14"/>
      <c r="RFY843" s="14"/>
      <c r="RFZ843" s="14"/>
      <c r="RGA843" s="14"/>
      <c r="RGB843" s="14"/>
      <c r="RGC843" s="14"/>
      <c r="RGD843" s="14"/>
      <c r="RGE843" s="14"/>
      <c r="RGF843" s="14"/>
      <c r="RGG843" s="14"/>
      <c r="RGH843" s="14"/>
      <c r="RGI843" s="14"/>
      <c r="RGJ843" s="14"/>
      <c r="RGK843" s="14"/>
      <c r="RGL843" s="14"/>
      <c r="RGM843" s="14"/>
      <c r="RGN843" s="14"/>
      <c r="RGO843" s="14"/>
      <c r="RGP843" s="14"/>
      <c r="RGQ843" s="14"/>
      <c r="RGR843" s="14"/>
      <c r="RGS843" s="14"/>
      <c r="RGT843" s="14"/>
      <c r="RGU843" s="14"/>
      <c r="RGV843" s="14"/>
      <c r="RGW843" s="14"/>
      <c r="RGX843" s="14"/>
      <c r="RGY843" s="14"/>
      <c r="RGZ843" s="14"/>
      <c r="RHA843" s="14"/>
      <c r="RHB843" s="14"/>
      <c r="RHC843" s="14"/>
      <c r="RHD843" s="14"/>
      <c r="RHE843" s="14"/>
      <c r="RHF843" s="14"/>
      <c r="RHG843" s="14"/>
      <c r="RHH843" s="14"/>
      <c r="RHI843" s="14"/>
      <c r="RHJ843" s="14"/>
      <c r="RHK843" s="14"/>
      <c r="RHL843" s="14"/>
      <c r="RHM843" s="14"/>
      <c r="RHN843" s="14"/>
      <c r="RHO843" s="14"/>
      <c r="RHP843" s="14"/>
      <c r="RHQ843" s="14"/>
      <c r="RHR843" s="14"/>
      <c r="RHS843" s="14"/>
      <c r="RHT843" s="14"/>
      <c r="RHU843" s="14"/>
      <c r="RHV843" s="14"/>
      <c r="RHW843" s="14"/>
      <c r="RHX843" s="14"/>
      <c r="RHY843" s="14"/>
      <c r="RHZ843" s="14"/>
      <c r="RIA843" s="14"/>
      <c r="RIB843" s="14"/>
      <c r="RIC843" s="14"/>
      <c r="RID843" s="14"/>
      <c r="RIE843" s="14"/>
      <c r="RIF843" s="14"/>
      <c r="RIG843" s="14"/>
      <c r="RIH843" s="14"/>
      <c r="RII843" s="14"/>
      <c r="RIJ843" s="14"/>
      <c r="RIK843" s="14"/>
      <c r="RIL843" s="14"/>
      <c r="RIM843" s="14"/>
      <c r="RIN843" s="14"/>
      <c r="RIO843" s="14"/>
      <c r="RIP843" s="14"/>
      <c r="RIQ843" s="14"/>
      <c r="RIR843" s="14"/>
      <c r="RIS843" s="14"/>
      <c r="RIT843" s="14"/>
      <c r="RIU843" s="14"/>
      <c r="RIV843" s="14"/>
      <c r="RIW843" s="14"/>
      <c r="RIX843" s="14"/>
      <c r="RIY843" s="14"/>
      <c r="RIZ843" s="14"/>
      <c r="RJA843" s="14"/>
      <c r="RJB843" s="14"/>
      <c r="RJC843" s="14"/>
      <c r="RJD843" s="14"/>
      <c r="RJE843" s="14"/>
      <c r="RJF843" s="14"/>
      <c r="RJG843" s="14"/>
      <c r="RJH843" s="14"/>
      <c r="RJI843" s="14"/>
      <c r="RJJ843" s="14"/>
      <c r="RJK843" s="14"/>
      <c r="RJL843" s="14"/>
      <c r="RJM843" s="14"/>
      <c r="RJN843" s="14"/>
      <c r="RJO843" s="14"/>
      <c r="RJP843" s="14"/>
      <c r="RJQ843" s="14"/>
      <c r="RJR843" s="14"/>
      <c r="RJS843" s="14"/>
      <c r="RJT843" s="14"/>
      <c r="RJU843" s="14"/>
      <c r="RJV843" s="14"/>
      <c r="RJW843" s="14"/>
      <c r="RJX843" s="14"/>
      <c r="RJY843" s="14"/>
      <c r="RJZ843" s="14"/>
      <c r="RKA843" s="14"/>
      <c r="RKB843" s="14"/>
      <c r="RKC843" s="14"/>
      <c r="RKD843" s="14"/>
      <c r="RKE843" s="14"/>
      <c r="RKF843" s="14"/>
      <c r="RKG843" s="14"/>
      <c r="RKH843" s="14"/>
      <c r="RKI843" s="14"/>
      <c r="RKJ843" s="14"/>
      <c r="RKK843" s="14"/>
      <c r="RKL843" s="14"/>
      <c r="RKM843" s="14"/>
      <c r="RKN843" s="14"/>
      <c r="RKO843" s="14"/>
      <c r="RKP843" s="14"/>
      <c r="RKQ843" s="14"/>
      <c r="RKR843" s="14"/>
      <c r="RKS843" s="14"/>
      <c r="RKT843" s="14"/>
      <c r="RKU843" s="14"/>
      <c r="RKV843" s="14"/>
      <c r="RKW843" s="14"/>
      <c r="RKX843" s="14"/>
      <c r="RKY843" s="14"/>
      <c r="RKZ843" s="14"/>
      <c r="RLA843" s="14"/>
      <c r="RLB843" s="14"/>
      <c r="RLC843" s="14"/>
      <c r="RLD843" s="14"/>
      <c r="RLE843" s="14"/>
      <c r="RLF843" s="14"/>
      <c r="RLG843" s="14"/>
      <c r="RLH843" s="14"/>
      <c r="RLI843" s="14"/>
      <c r="RLJ843" s="14"/>
      <c r="RLK843" s="14"/>
      <c r="RLL843" s="14"/>
      <c r="RLM843" s="14"/>
      <c r="RLN843" s="14"/>
      <c r="RLO843" s="14"/>
      <c r="RLP843" s="14"/>
      <c r="RLQ843" s="14"/>
      <c r="RLR843" s="14"/>
      <c r="RLS843" s="14"/>
      <c r="RLT843" s="14"/>
      <c r="RLU843" s="14"/>
      <c r="RLV843" s="14"/>
      <c r="RLW843" s="14"/>
      <c r="RLX843" s="14"/>
      <c r="RLY843" s="14"/>
      <c r="RLZ843" s="14"/>
      <c r="RMA843" s="14"/>
      <c r="RMB843" s="14"/>
      <c r="RMC843" s="14"/>
      <c r="RMD843" s="14"/>
      <c r="RME843" s="14"/>
      <c r="RMF843" s="14"/>
      <c r="RMG843" s="14"/>
      <c r="RMH843" s="14"/>
      <c r="RMI843" s="14"/>
      <c r="RMJ843" s="14"/>
      <c r="RMK843" s="14"/>
      <c r="RML843" s="14"/>
      <c r="RMM843" s="14"/>
      <c r="RMN843" s="14"/>
      <c r="RMO843" s="14"/>
      <c r="RMP843" s="14"/>
      <c r="RMQ843" s="14"/>
      <c r="RMR843" s="14"/>
      <c r="RMS843" s="14"/>
      <c r="RMT843" s="14"/>
      <c r="RMU843" s="14"/>
      <c r="RMV843" s="14"/>
      <c r="RMW843" s="14"/>
      <c r="RMX843" s="14"/>
      <c r="RMY843" s="14"/>
      <c r="RMZ843" s="14"/>
      <c r="RNA843" s="14"/>
      <c r="RNB843" s="14"/>
      <c r="RNC843" s="14"/>
      <c r="RND843" s="14"/>
      <c r="RNE843" s="14"/>
      <c r="RNF843" s="14"/>
      <c r="RNG843" s="14"/>
      <c r="RNH843" s="14"/>
      <c r="RNI843" s="14"/>
      <c r="RNJ843" s="14"/>
      <c r="RNK843" s="14"/>
      <c r="RNL843" s="14"/>
      <c r="RNM843" s="14"/>
      <c r="RNN843" s="14"/>
      <c r="RNO843" s="14"/>
      <c r="RNP843" s="14"/>
      <c r="RNQ843" s="14"/>
      <c r="RNR843" s="14"/>
      <c r="RNS843" s="14"/>
      <c r="RNT843" s="14"/>
      <c r="RNU843" s="14"/>
      <c r="RNV843" s="14"/>
      <c r="RNW843" s="14"/>
      <c r="RNX843" s="14"/>
      <c r="RNY843" s="14"/>
      <c r="RNZ843" s="14"/>
      <c r="ROA843" s="14"/>
      <c r="ROB843" s="14"/>
      <c r="ROC843" s="14"/>
      <c r="ROD843" s="14"/>
      <c r="ROE843" s="14"/>
      <c r="ROF843" s="14"/>
      <c r="ROG843" s="14"/>
      <c r="ROH843" s="14"/>
      <c r="ROI843" s="14"/>
      <c r="ROJ843" s="14"/>
      <c r="ROK843" s="14"/>
      <c r="ROL843" s="14"/>
      <c r="ROM843" s="14"/>
      <c r="RON843" s="14"/>
      <c r="ROO843" s="14"/>
      <c r="ROP843" s="14"/>
      <c r="ROQ843" s="14"/>
      <c r="ROR843" s="14"/>
      <c r="ROS843" s="14"/>
      <c r="ROT843" s="14"/>
      <c r="ROU843" s="14"/>
      <c r="ROV843" s="14"/>
      <c r="ROW843" s="14"/>
      <c r="ROX843" s="14"/>
      <c r="ROY843" s="14"/>
      <c r="ROZ843" s="14"/>
      <c r="RPA843" s="14"/>
      <c r="RPB843" s="14"/>
      <c r="RPC843" s="14"/>
      <c r="RPD843" s="14"/>
      <c r="RPE843" s="14"/>
      <c r="RPF843" s="14"/>
      <c r="RPG843" s="14"/>
      <c r="RPH843" s="14"/>
      <c r="RPI843" s="14"/>
      <c r="RPJ843" s="14"/>
      <c r="RPK843" s="14"/>
      <c r="RPL843" s="14"/>
      <c r="RPM843" s="14"/>
      <c r="RPN843" s="14"/>
      <c r="RPO843" s="14"/>
      <c r="RPP843" s="14"/>
      <c r="RPQ843" s="14"/>
      <c r="RPR843" s="14"/>
      <c r="RPS843" s="14"/>
      <c r="RPT843" s="14"/>
      <c r="RPU843" s="14"/>
      <c r="RPV843" s="14"/>
      <c r="RPW843" s="14"/>
      <c r="RPX843" s="14"/>
      <c r="RPY843" s="14"/>
      <c r="RPZ843" s="14"/>
      <c r="RQA843" s="14"/>
      <c r="RQB843" s="14"/>
      <c r="RQC843" s="14"/>
      <c r="RQD843" s="14"/>
      <c r="RQE843" s="14"/>
      <c r="RQF843" s="14"/>
      <c r="RQG843" s="14"/>
      <c r="RQH843" s="14"/>
      <c r="RQI843" s="14"/>
      <c r="RQJ843" s="14"/>
      <c r="RQK843" s="14"/>
      <c r="RQL843" s="14"/>
      <c r="RQM843" s="14"/>
      <c r="RQN843" s="14"/>
      <c r="RQO843" s="14"/>
      <c r="RQP843" s="14"/>
      <c r="RQQ843" s="14"/>
      <c r="RQR843" s="14"/>
      <c r="RQS843" s="14"/>
      <c r="RQT843" s="14"/>
      <c r="RQU843" s="14"/>
      <c r="RQV843" s="14"/>
      <c r="RQW843" s="14"/>
      <c r="RQX843" s="14"/>
      <c r="RQY843" s="14"/>
      <c r="RQZ843" s="14"/>
      <c r="RRA843" s="14"/>
      <c r="RRB843" s="14"/>
      <c r="RRC843" s="14"/>
      <c r="RRD843" s="14"/>
      <c r="RRE843" s="14"/>
      <c r="RRF843" s="14"/>
      <c r="RRG843" s="14"/>
      <c r="RRH843" s="14"/>
      <c r="RRI843" s="14"/>
      <c r="RRJ843" s="14"/>
      <c r="RRK843" s="14"/>
      <c r="RRL843" s="14"/>
      <c r="RRM843" s="14"/>
      <c r="RRN843" s="14"/>
      <c r="RRO843" s="14"/>
      <c r="RRP843" s="14"/>
      <c r="RRQ843" s="14"/>
      <c r="RRR843" s="14"/>
      <c r="RRS843" s="14"/>
      <c r="RRT843" s="14"/>
      <c r="RRU843" s="14"/>
      <c r="RRV843" s="14"/>
      <c r="RRW843" s="14"/>
      <c r="RRX843" s="14"/>
      <c r="RRY843" s="14"/>
      <c r="RRZ843" s="14"/>
      <c r="RSA843" s="14"/>
      <c r="RSB843" s="14"/>
      <c r="RSC843" s="14"/>
      <c r="RSD843" s="14"/>
      <c r="RSE843" s="14"/>
      <c r="RSF843" s="14"/>
      <c r="RSG843" s="14"/>
      <c r="RSH843" s="14"/>
      <c r="RSI843" s="14"/>
      <c r="RSJ843" s="14"/>
      <c r="RSK843" s="14"/>
      <c r="RSL843" s="14"/>
      <c r="RSM843" s="14"/>
      <c r="RSN843" s="14"/>
      <c r="RSO843" s="14"/>
      <c r="RSP843" s="14"/>
      <c r="RSQ843" s="14"/>
      <c r="RSR843" s="14"/>
      <c r="RSS843" s="14"/>
      <c r="RST843" s="14"/>
      <c r="RSU843" s="14"/>
      <c r="RSV843" s="14"/>
      <c r="RSW843" s="14"/>
      <c r="RSX843" s="14"/>
      <c r="RSY843" s="14"/>
      <c r="RSZ843" s="14"/>
      <c r="RTA843" s="14"/>
      <c r="RTB843" s="14"/>
      <c r="RTC843" s="14"/>
      <c r="RTD843" s="14"/>
      <c r="RTE843" s="14"/>
      <c r="RTF843" s="14"/>
      <c r="RTG843" s="14"/>
      <c r="RTH843" s="14"/>
      <c r="RTI843" s="14"/>
      <c r="RTJ843" s="14"/>
      <c r="RTK843" s="14"/>
      <c r="RTL843" s="14"/>
      <c r="RTM843" s="14"/>
      <c r="RTN843" s="14"/>
      <c r="RTO843" s="14"/>
      <c r="RTP843" s="14"/>
      <c r="RTQ843" s="14"/>
      <c r="RTR843" s="14"/>
      <c r="RTS843" s="14"/>
      <c r="RTT843" s="14"/>
      <c r="RTU843" s="14"/>
      <c r="RTV843" s="14"/>
      <c r="RTW843" s="14"/>
      <c r="RTX843" s="14"/>
      <c r="RTY843" s="14"/>
      <c r="RTZ843" s="14"/>
      <c r="RUA843" s="14"/>
      <c r="RUB843" s="14"/>
      <c r="RUC843" s="14"/>
      <c r="RUD843" s="14"/>
      <c r="RUE843" s="14"/>
      <c r="RUF843" s="14"/>
      <c r="RUG843" s="14"/>
      <c r="RUH843" s="14"/>
      <c r="RUI843" s="14"/>
      <c r="RUJ843" s="14"/>
      <c r="RUK843" s="14"/>
      <c r="RUL843" s="14"/>
      <c r="RUM843" s="14"/>
      <c r="RUN843" s="14"/>
      <c r="RUO843" s="14"/>
      <c r="RUP843" s="14"/>
      <c r="RUQ843" s="14"/>
      <c r="RUR843" s="14"/>
      <c r="RUS843" s="14"/>
      <c r="RUT843" s="14"/>
      <c r="RUU843" s="14"/>
      <c r="RUV843" s="14"/>
      <c r="RUW843" s="14"/>
      <c r="RUX843" s="14"/>
      <c r="RUY843" s="14"/>
      <c r="RUZ843" s="14"/>
      <c r="RVA843" s="14"/>
      <c r="RVB843" s="14"/>
      <c r="RVC843" s="14"/>
      <c r="RVD843" s="14"/>
      <c r="RVE843" s="14"/>
      <c r="RVF843" s="14"/>
      <c r="RVG843" s="14"/>
      <c r="RVH843" s="14"/>
      <c r="RVI843" s="14"/>
      <c r="RVJ843" s="14"/>
      <c r="RVK843" s="14"/>
      <c r="RVL843" s="14"/>
      <c r="RVM843" s="14"/>
      <c r="RVN843" s="14"/>
      <c r="RVO843" s="14"/>
      <c r="RVP843" s="14"/>
      <c r="RVQ843" s="14"/>
      <c r="RVR843" s="14"/>
      <c r="RVS843" s="14"/>
      <c r="RVT843" s="14"/>
      <c r="RVU843" s="14"/>
      <c r="RVV843" s="14"/>
      <c r="RVW843" s="14"/>
      <c r="RVX843" s="14"/>
      <c r="RVY843" s="14"/>
      <c r="RVZ843" s="14"/>
      <c r="RWA843" s="14"/>
      <c r="RWB843" s="14"/>
      <c r="RWC843" s="14"/>
      <c r="RWD843" s="14"/>
      <c r="RWE843" s="14"/>
      <c r="RWF843" s="14"/>
      <c r="RWG843" s="14"/>
      <c r="RWH843" s="14"/>
      <c r="RWI843" s="14"/>
      <c r="RWJ843" s="14"/>
      <c r="RWK843" s="14"/>
      <c r="RWL843" s="14"/>
      <c r="RWM843" s="14"/>
      <c r="RWN843" s="14"/>
      <c r="RWO843" s="14"/>
      <c r="RWP843" s="14"/>
      <c r="RWQ843" s="14"/>
      <c r="RWR843" s="14"/>
      <c r="RWS843" s="14"/>
      <c r="RWT843" s="14"/>
      <c r="RWU843" s="14"/>
      <c r="RWV843" s="14"/>
      <c r="RWW843" s="14"/>
      <c r="RWX843" s="14"/>
      <c r="RWY843" s="14"/>
      <c r="RWZ843" s="14"/>
      <c r="RXA843" s="14"/>
      <c r="RXB843" s="14"/>
      <c r="RXC843" s="14"/>
      <c r="RXD843" s="14"/>
      <c r="RXE843" s="14"/>
      <c r="RXF843" s="14"/>
      <c r="RXG843" s="14"/>
      <c r="RXH843" s="14"/>
      <c r="RXI843" s="14"/>
      <c r="RXJ843" s="14"/>
      <c r="RXK843" s="14"/>
      <c r="RXL843" s="14"/>
      <c r="RXM843" s="14"/>
      <c r="RXN843" s="14"/>
      <c r="RXO843" s="14"/>
      <c r="RXP843" s="14"/>
      <c r="RXQ843" s="14"/>
      <c r="RXR843" s="14"/>
      <c r="RXS843" s="14"/>
      <c r="RXT843" s="14"/>
      <c r="RXU843" s="14"/>
      <c r="RXV843" s="14"/>
      <c r="RXW843" s="14"/>
      <c r="RXX843" s="14"/>
      <c r="RXY843" s="14"/>
      <c r="RXZ843" s="14"/>
      <c r="RYA843" s="14"/>
      <c r="RYB843" s="14"/>
      <c r="RYC843" s="14"/>
      <c r="RYD843" s="14"/>
      <c r="RYE843" s="14"/>
      <c r="RYF843" s="14"/>
      <c r="RYG843" s="14"/>
      <c r="RYH843" s="14"/>
      <c r="RYI843" s="14"/>
      <c r="RYJ843" s="14"/>
      <c r="RYK843" s="14"/>
      <c r="RYL843" s="14"/>
      <c r="RYM843" s="14"/>
      <c r="RYN843" s="14"/>
      <c r="RYO843" s="14"/>
      <c r="RYP843" s="14"/>
      <c r="RYQ843" s="14"/>
      <c r="RYR843" s="14"/>
      <c r="RYS843" s="14"/>
      <c r="RYT843" s="14"/>
      <c r="RYU843" s="14"/>
      <c r="RYV843" s="14"/>
      <c r="RYW843" s="14"/>
      <c r="RYX843" s="14"/>
      <c r="RYY843" s="14"/>
      <c r="RYZ843" s="14"/>
      <c r="RZA843" s="14"/>
      <c r="RZB843" s="14"/>
      <c r="RZC843" s="14"/>
      <c r="RZD843" s="14"/>
      <c r="RZE843" s="14"/>
      <c r="RZF843" s="14"/>
      <c r="RZG843" s="14"/>
      <c r="RZH843" s="14"/>
      <c r="RZI843" s="14"/>
      <c r="RZJ843" s="14"/>
      <c r="RZK843" s="14"/>
      <c r="RZL843" s="14"/>
      <c r="RZM843" s="14"/>
      <c r="RZN843" s="14"/>
      <c r="RZO843" s="14"/>
      <c r="RZP843" s="14"/>
      <c r="RZQ843" s="14"/>
      <c r="RZR843" s="14"/>
      <c r="RZS843" s="14"/>
      <c r="RZT843" s="14"/>
      <c r="RZU843" s="14"/>
      <c r="RZV843" s="14"/>
      <c r="RZW843" s="14"/>
      <c r="RZX843" s="14"/>
      <c r="RZY843" s="14"/>
      <c r="RZZ843" s="14"/>
      <c r="SAA843" s="14"/>
      <c r="SAB843" s="14"/>
      <c r="SAC843" s="14"/>
      <c r="SAD843" s="14"/>
      <c r="SAE843" s="14"/>
      <c r="SAF843" s="14"/>
      <c r="SAG843" s="14"/>
      <c r="SAH843" s="14"/>
      <c r="SAI843" s="14"/>
      <c r="SAJ843" s="14"/>
      <c r="SAK843" s="14"/>
      <c r="SAL843" s="14"/>
      <c r="SAM843" s="14"/>
      <c r="SAN843" s="14"/>
      <c r="SAO843" s="14"/>
      <c r="SAP843" s="14"/>
      <c r="SAQ843" s="14"/>
      <c r="SAR843" s="14"/>
      <c r="SAS843" s="14"/>
      <c r="SAT843" s="14"/>
      <c r="SAU843" s="14"/>
      <c r="SAV843" s="14"/>
      <c r="SAW843" s="14"/>
      <c r="SAX843" s="14"/>
      <c r="SAY843" s="14"/>
      <c r="SAZ843" s="14"/>
      <c r="SBA843" s="14"/>
      <c r="SBB843" s="14"/>
      <c r="SBC843" s="14"/>
      <c r="SBD843" s="14"/>
      <c r="SBE843" s="14"/>
      <c r="SBF843" s="14"/>
      <c r="SBG843" s="14"/>
      <c r="SBH843" s="14"/>
      <c r="SBI843" s="14"/>
      <c r="SBJ843" s="14"/>
      <c r="SBK843" s="14"/>
      <c r="SBL843" s="14"/>
      <c r="SBM843" s="14"/>
      <c r="SBN843" s="14"/>
      <c r="SBO843" s="14"/>
      <c r="SBP843" s="14"/>
      <c r="SBQ843" s="14"/>
      <c r="SBR843" s="14"/>
      <c r="SBS843" s="14"/>
      <c r="SBT843" s="14"/>
      <c r="SBU843" s="14"/>
      <c r="SBV843" s="14"/>
      <c r="SBW843" s="14"/>
      <c r="SBX843" s="14"/>
      <c r="SBY843" s="14"/>
      <c r="SBZ843" s="14"/>
      <c r="SCA843" s="14"/>
      <c r="SCB843" s="14"/>
      <c r="SCC843" s="14"/>
      <c r="SCD843" s="14"/>
      <c r="SCE843" s="14"/>
      <c r="SCF843" s="14"/>
      <c r="SCG843" s="14"/>
      <c r="SCH843" s="14"/>
      <c r="SCI843" s="14"/>
      <c r="SCJ843" s="14"/>
      <c r="SCK843" s="14"/>
      <c r="SCL843" s="14"/>
      <c r="SCM843" s="14"/>
      <c r="SCN843" s="14"/>
      <c r="SCO843" s="14"/>
      <c r="SCP843" s="14"/>
      <c r="SCQ843" s="14"/>
      <c r="SCR843" s="14"/>
      <c r="SCS843" s="14"/>
      <c r="SCT843" s="14"/>
      <c r="SCU843" s="14"/>
      <c r="SCV843" s="14"/>
      <c r="SCW843" s="14"/>
      <c r="SCX843" s="14"/>
      <c r="SCY843" s="14"/>
      <c r="SCZ843" s="14"/>
      <c r="SDA843" s="14"/>
      <c r="SDB843" s="14"/>
      <c r="SDC843" s="14"/>
      <c r="SDD843" s="14"/>
      <c r="SDE843" s="14"/>
      <c r="SDF843" s="14"/>
      <c r="SDG843" s="14"/>
      <c r="SDH843" s="14"/>
      <c r="SDI843" s="14"/>
      <c r="SDJ843" s="14"/>
      <c r="SDK843" s="14"/>
      <c r="SDL843" s="14"/>
      <c r="SDM843" s="14"/>
      <c r="SDN843" s="14"/>
      <c r="SDO843" s="14"/>
      <c r="SDP843" s="14"/>
      <c r="SDQ843" s="14"/>
      <c r="SDR843" s="14"/>
      <c r="SDS843" s="14"/>
      <c r="SDT843" s="14"/>
      <c r="SDU843" s="14"/>
      <c r="SDV843" s="14"/>
      <c r="SDW843" s="14"/>
      <c r="SDX843" s="14"/>
      <c r="SDY843" s="14"/>
      <c r="SDZ843" s="14"/>
      <c r="SEA843" s="14"/>
      <c r="SEB843" s="14"/>
      <c r="SEC843" s="14"/>
      <c r="SED843" s="14"/>
      <c r="SEE843" s="14"/>
      <c r="SEF843" s="14"/>
      <c r="SEG843" s="14"/>
      <c r="SEH843" s="14"/>
      <c r="SEI843" s="14"/>
      <c r="SEJ843" s="14"/>
      <c r="SEK843" s="14"/>
      <c r="SEL843" s="14"/>
      <c r="SEM843" s="14"/>
      <c r="SEN843" s="14"/>
      <c r="SEO843" s="14"/>
      <c r="SEP843" s="14"/>
      <c r="SEQ843" s="14"/>
      <c r="SER843" s="14"/>
      <c r="SES843" s="14"/>
      <c r="SET843" s="14"/>
      <c r="SEU843" s="14"/>
      <c r="SEV843" s="14"/>
      <c r="SEW843" s="14"/>
      <c r="SEX843" s="14"/>
      <c r="SEY843" s="14"/>
      <c r="SEZ843" s="14"/>
      <c r="SFA843" s="14"/>
      <c r="SFB843" s="14"/>
      <c r="SFC843" s="14"/>
      <c r="SFD843" s="14"/>
      <c r="SFE843" s="14"/>
      <c r="SFF843" s="14"/>
      <c r="SFG843" s="14"/>
      <c r="SFH843" s="14"/>
      <c r="SFI843" s="14"/>
      <c r="SFJ843" s="14"/>
      <c r="SFK843" s="14"/>
      <c r="SFL843" s="14"/>
      <c r="SFM843" s="14"/>
      <c r="SFN843" s="14"/>
      <c r="SFO843" s="14"/>
      <c r="SFP843" s="14"/>
      <c r="SFQ843" s="14"/>
      <c r="SFR843" s="14"/>
      <c r="SFS843" s="14"/>
      <c r="SFT843" s="14"/>
      <c r="SFU843" s="14"/>
      <c r="SFV843" s="14"/>
      <c r="SFW843" s="14"/>
      <c r="SFX843" s="14"/>
      <c r="SFY843" s="14"/>
      <c r="SFZ843" s="14"/>
      <c r="SGA843" s="14"/>
      <c r="SGB843" s="14"/>
      <c r="SGC843" s="14"/>
      <c r="SGD843" s="14"/>
      <c r="SGE843" s="14"/>
      <c r="SGF843" s="14"/>
      <c r="SGG843" s="14"/>
      <c r="SGH843" s="14"/>
      <c r="SGI843" s="14"/>
      <c r="SGJ843" s="14"/>
      <c r="SGK843" s="14"/>
      <c r="SGL843" s="14"/>
      <c r="SGM843" s="14"/>
      <c r="SGN843" s="14"/>
      <c r="SGO843" s="14"/>
      <c r="SGP843" s="14"/>
      <c r="SGQ843" s="14"/>
      <c r="SGR843" s="14"/>
      <c r="SGS843" s="14"/>
      <c r="SGT843" s="14"/>
      <c r="SGU843" s="14"/>
      <c r="SGV843" s="14"/>
      <c r="SGW843" s="14"/>
      <c r="SGX843" s="14"/>
      <c r="SGY843" s="14"/>
      <c r="SGZ843" s="14"/>
      <c r="SHA843" s="14"/>
      <c r="SHB843" s="14"/>
      <c r="SHC843" s="14"/>
      <c r="SHD843" s="14"/>
      <c r="SHE843" s="14"/>
      <c r="SHF843" s="14"/>
      <c r="SHG843" s="14"/>
      <c r="SHH843" s="14"/>
      <c r="SHI843" s="14"/>
      <c r="SHJ843" s="14"/>
      <c r="SHK843" s="14"/>
      <c r="SHL843" s="14"/>
      <c r="SHM843" s="14"/>
      <c r="SHN843" s="14"/>
      <c r="SHO843" s="14"/>
      <c r="SHP843" s="14"/>
      <c r="SHQ843" s="14"/>
      <c r="SHR843" s="14"/>
      <c r="SHS843" s="14"/>
      <c r="SHT843" s="14"/>
      <c r="SHU843" s="14"/>
      <c r="SHV843" s="14"/>
      <c r="SHW843" s="14"/>
      <c r="SHX843" s="14"/>
      <c r="SHY843" s="14"/>
      <c r="SHZ843" s="14"/>
      <c r="SIA843" s="14"/>
      <c r="SIB843" s="14"/>
      <c r="SIC843" s="14"/>
      <c r="SID843" s="14"/>
      <c r="SIE843" s="14"/>
      <c r="SIF843" s="14"/>
      <c r="SIG843" s="14"/>
      <c r="SIH843" s="14"/>
      <c r="SII843" s="14"/>
      <c r="SIJ843" s="14"/>
      <c r="SIK843" s="14"/>
      <c r="SIL843" s="14"/>
      <c r="SIM843" s="14"/>
      <c r="SIN843" s="14"/>
      <c r="SIO843" s="14"/>
      <c r="SIP843" s="14"/>
      <c r="SIQ843" s="14"/>
      <c r="SIR843" s="14"/>
      <c r="SIS843" s="14"/>
      <c r="SIT843" s="14"/>
      <c r="SIU843" s="14"/>
      <c r="SIV843" s="14"/>
      <c r="SIW843" s="14"/>
      <c r="SIX843" s="14"/>
      <c r="SIY843" s="14"/>
      <c r="SIZ843" s="14"/>
      <c r="SJA843" s="14"/>
      <c r="SJB843" s="14"/>
      <c r="SJC843" s="14"/>
      <c r="SJD843" s="14"/>
      <c r="SJE843" s="14"/>
      <c r="SJF843" s="14"/>
      <c r="SJG843" s="14"/>
      <c r="SJH843" s="14"/>
      <c r="SJI843" s="14"/>
      <c r="SJJ843" s="14"/>
      <c r="SJK843" s="14"/>
      <c r="SJL843" s="14"/>
      <c r="SJM843" s="14"/>
      <c r="SJN843" s="14"/>
      <c r="SJO843" s="14"/>
      <c r="SJP843" s="14"/>
      <c r="SJQ843" s="14"/>
      <c r="SJR843" s="14"/>
      <c r="SJS843" s="14"/>
      <c r="SJT843" s="14"/>
      <c r="SJU843" s="14"/>
      <c r="SJV843" s="14"/>
      <c r="SJW843" s="14"/>
      <c r="SJX843" s="14"/>
      <c r="SJY843" s="14"/>
      <c r="SJZ843" s="14"/>
      <c r="SKA843" s="14"/>
      <c r="SKB843" s="14"/>
      <c r="SKC843" s="14"/>
      <c r="SKD843" s="14"/>
      <c r="SKE843" s="14"/>
      <c r="SKF843" s="14"/>
      <c r="SKG843" s="14"/>
      <c r="SKH843" s="14"/>
      <c r="SKI843" s="14"/>
      <c r="SKJ843" s="14"/>
      <c r="SKK843" s="14"/>
      <c r="SKL843" s="14"/>
      <c r="SKM843" s="14"/>
      <c r="SKN843" s="14"/>
      <c r="SKO843" s="14"/>
      <c r="SKP843" s="14"/>
      <c r="SKQ843" s="14"/>
      <c r="SKR843" s="14"/>
      <c r="SKS843" s="14"/>
      <c r="SKT843" s="14"/>
      <c r="SKU843" s="14"/>
      <c r="SKV843" s="14"/>
      <c r="SKW843" s="14"/>
      <c r="SKX843" s="14"/>
      <c r="SKY843" s="14"/>
      <c r="SKZ843" s="14"/>
      <c r="SLA843" s="14"/>
      <c r="SLB843" s="14"/>
      <c r="SLC843" s="14"/>
      <c r="SLD843" s="14"/>
      <c r="SLE843" s="14"/>
      <c r="SLF843" s="14"/>
      <c r="SLG843" s="14"/>
      <c r="SLH843" s="14"/>
      <c r="SLI843" s="14"/>
      <c r="SLJ843" s="14"/>
      <c r="SLK843" s="14"/>
      <c r="SLL843" s="14"/>
      <c r="SLM843" s="14"/>
      <c r="SLN843" s="14"/>
      <c r="SLO843" s="14"/>
      <c r="SLP843" s="14"/>
      <c r="SLQ843" s="14"/>
      <c r="SLR843" s="14"/>
      <c r="SLS843" s="14"/>
      <c r="SLT843" s="14"/>
      <c r="SLU843" s="14"/>
      <c r="SLV843" s="14"/>
      <c r="SLW843" s="14"/>
      <c r="SLX843" s="14"/>
      <c r="SLY843" s="14"/>
      <c r="SLZ843" s="14"/>
      <c r="SMA843" s="14"/>
      <c r="SMB843" s="14"/>
      <c r="SMC843" s="14"/>
      <c r="SMD843" s="14"/>
      <c r="SME843" s="14"/>
      <c r="SMF843" s="14"/>
      <c r="SMG843" s="14"/>
      <c r="SMH843" s="14"/>
      <c r="SMI843" s="14"/>
      <c r="SMJ843" s="14"/>
      <c r="SMK843" s="14"/>
      <c r="SML843" s="14"/>
      <c r="SMM843" s="14"/>
      <c r="SMN843" s="14"/>
      <c r="SMO843" s="14"/>
      <c r="SMP843" s="14"/>
      <c r="SMQ843" s="14"/>
      <c r="SMR843" s="14"/>
      <c r="SMS843" s="14"/>
      <c r="SMT843" s="14"/>
      <c r="SMU843" s="14"/>
      <c r="SMV843" s="14"/>
      <c r="SMW843" s="14"/>
      <c r="SMX843" s="14"/>
      <c r="SMY843" s="14"/>
      <c r="SMZ843" s="14"/>
      <c r="SNA843" s="14"/>
      <c r="SNB843" s="14"/>
      <c r="SNC843" s="14"/>
      <c r="SND843" s="14"/>
      <c r="SNE843" s="14"/>
      <c r="SNF843" s="14"/>
      <c r="SNG843" s="14"/>
      <c r="SNH843" s="14"/>
      <c r="SNI843" s="14"/>
      <c r="SNJ843" s="14"/>
      <c r="SNK843" s="14"/>
      <c r="SNL843" s="14"/>
      <c r="SNM843" s="14"/>
      <c r="SNN843" s="14"/>
      <c r="SNO843" s="14"/>
      <c r="SNP843" s="14"/>
      <c r="SNQ843" s="14"/>
      <c r="SNR843" s="14"/>
      <c r="SNS843" s="14"/>
      <c r="SNT843" s="14"/>
      <c r="SNU843" s="14"/>
      <c r="SNV843" s="14"/>
      <c r="SNW843" s="14"/>
      <c r="SNX843" s="14"/>
      <c r="SNY843" s="14"/>
      <c r="SNZ843" s="14"/>
      <c r="SOA843" s="14"/>
      <c r="SOB843" s="14"/>
      <c r="SOC843" s="14"/>
      <c r="SOD843" s="14"/>
      <c r="SOE843" s="14"/>
      <c r="SOF843" s="14"/>
      <c r="SOG843" s="14"/>
      <c r="SOH843" s="14"/>
      <c r="SOI843" s="14"/>
      <c r="SOJ843" s="14"/>
      <c r="SOK843" s="14"/>
      <c r="SOL843" s="14"/>
      <c r="SOM843" s="14"/>
      <c r="SON843" s="14"/>
      <c r="SOO843" s="14"/>
      <c r="SOP843" s="14"/>
      <c r="SOQ843" s="14"/>
      <c r="SOR843" s="14"/>
      <c r="SOS843" s="14"/>
      <c r="SOT843" s="14"/>
      <c r="SOU843" s="14"/>
      <c r="SOV843" s="14"/>
      <c r="SOW843" s="14"/>
      <c r="SOX843" s="14"/>
      <c r="SOY843" s="14"/>
      <c r="SOZ843" s="14"/>
      <c r="SPA843" s="14"/>
      <c r="SPB843" s="14"/>
      <c r="SPC843" s="14"/>
      <c r="SPD843" s="14"/>
      <c r="SPE843" s="14"/>
      <c r="SPF843" s="14"/>
      <c r="SPG843" s="14"/>
      <c r="SPH843" s="14"/>
      <c r="SPI843" s="14"/>
      <c r="SPJ843" s="14"/>
      <c r="SPK843" s="14"/>
      <c r="SPL843" s="14"/>
      <c r="SPM843" s="14"/>
      <c r="SPN843" s="14"/>
      <c r="SPO843" s="14"/>
      <c r="SPP843" s="14"/>
      <c r="SPQ843" s="14"/>
      <c r="SPR843" s="14"/>
      <c r="SPS843" s="14"/>
      <c r="SPT843" s="14"/>
      <c r="SPU843" s="14"/>
      <c r="SPV843" s="14"/>
      <c r="SPW843" s="14"/>
      <c r="SPX843" s="14"/>
      <c r="SPY843" s="14"/>
      <c r="SPZ843" s="14"/>
      <c r="SQA843" s="14"/>
      <c r="SQB843" s="14"/>
      <c r="SQC843" s="14"/>
      <c r="SQD843" s="14"/>
      <c r="SQE843" s="14"/>
      <c r="SQF843" s="14"/>
      <c r="SQG843" s="14"/>
      <c r="SQH843" s="14"/>
      <c r="SQI843" s="14"/>
      <c r="SQJ843" s="14"/>
      <c r="SQK843" s="14"/>
      <c r="SQL843" s="14"/>
      <c r="SQM843" s="14"/>
      <c r="SQN843" s="14"/>
      <c r="SQO843" s="14"/>
      <c r="SQP843" s="14"/>
      <c r="SQQ843" s="14"/>
      <c r="SQR843" s="14"/>
      <c r="SQS843" s="14"/>
      <c r="SQT843" s="14"/>
      <c r="SQU843" s="14"/>
      <c r="SQV843" s="14"/>
      <c r="SQW843" s="14"/>
      <c r="SQX843" s="14"/>
      <c r="SQY843" s="14"/>
      <c r="SQZ843" s="14"/>
      <c r="SRA843" s="14"/>
      <c r="SRB843" s="14"/>
      <c r="SRC843" s="14"/>
      <c r="SRD843" s="14"/>
      <c r="SRE843" s="14"/>
      <c r="SRF843" s="14"/>
      <c r="SRG843" s="14"/>
      <c r="SRH843" s="14"/>
      <c r="SRI843" s="14"/>
      <c r="SRJ843" s="14"/>
      <c r="SRK843" s="14"/>
      <c r="SRL843" s="14"/>
      <c r="SRM843" s="14"/>
      <c r="SRN843" s="14"/>
      <c r="SRO843" s="14"/>
      <c r="SRP843" s="14"/>
      <c r="SRQ843" s="14"/>
      <c r="SRR843" s="14"/>
      <c r="SRS843" s="14"/>
      <c r="SRT843" s="14"/>
      <c r="SRU843" s="14"/>
      <c r="SRV843" s="14"/>
      <c r="SRW843" s="14"/>
      <c r="SRX843" s="14"/>
      <c r="SRY843" s="14"/>
      <c r="SRZ843" s="14"/>
      <c r="SSA843" s="14"/>
      <c r="SSB843" s="14"/>
      <c r="SSC843" s="14"/>
      <c r="SSD843" s="14"/>
      <c r="SSE843" s="14"/>
      <c r="SSF843" s="14"/>
      <c r="SSG843" s="14"/>
      <c r="SSH843" s="14"/>
      <c r="SSI843" s="14"/>
      <c r="SSJ843" s="14"/>
      <c r="SSK843" s="14"/>
      <c r="SSL843" s="14"/>
      <c r="SSM843" s="14"/>
      <c r="SSN843" s="14"/>
      <c r="SSO843" s="14"/>
      <c r="SSP843" s="14"/>
      <c r="SSQ843" s="14"/>
      <c r="SSR843" s="14"/>
      <c r="SSS843" s="14"/>
      <c r="SST843" s="14"/>
      <c r="SSU843" s="14"/>
      <c r="SSV843" s="14"/>
      <c r="SSW843" s="14"/>
      <c r="SSX843" s="14"/>
      <c r="SSY843" s="14"/>
      <c r="SSZ843" s="14"/>
      <c r="STA843" s="14"/>
      <c r="STB843" s="14"/>
      <c r="STC843" s="14"/>
      <c r="STD843" s="14"/>
      <c r="STE843" s="14"/>
      <c r="STF843" s="14"/>
      <c r="STG843" s="14"/>
      <c r="STH843" s="14"/>
      <c r="STI843" s="14"/>
      <c r="STJ843" s="14"/>
      <c r="STK843" s="14"/>
      <c r="STL843" s="14"/>
      <c r="STM843" s="14"/>
      <c r="STN843" s="14"/>
      <c r="STO843" s="14"/>
      <c r="STP843" s="14"/>
      <c r="STQ843" s="14"/>
      <c r="STR843" s="14"/>
      <c r="STS843" s="14"/>
      <c r="STT843" s="14"/>
      <c r="STU843" s="14"/>
      <c r="STV843" s="14"/>
      <c r="STW843" s="14"/>
      <c r="STX843" s="14"/>
      <c r="STY843" s="14"/>
      <c r="STZ843" s="14"/>
      <c r="SUA843" s="14"/>
      <c r="SUB843" s="14"/>
      <c r="SUC843" s="14"/>
      <c r="SUD843" s="14"/>
      <c r="SUE843" s="14"/>
      <c r="SUF843" s="14"/>
      <c r="SUG843" s="14"/>
      <c r="SUH843" s="14"/>
      <c r="SUI843" s="14"/>
      <c r="SUJ843" s="14"/>
      <c r="SUK843" s="14"/>
      <c r="SUL843" s="14"/>
      <c r="SUM843" s="14"/>
      <c r="SUN843" s="14"/>
      <c r="SUO843" s="14"/>
      <c r="SUP843" s="14"/>
      <c r="SUQ843" s="14"/>
      <c r="SUR843" s="14"/>
      <c r="SUS843" s="14"/>
      <c r="SUT843" s="14"/>
      <c r="SUU843" s="14"/>
      <c r="SUV843" s="14"/>
      <c r="SUW843" s="14"/>
      <c r="SUX843" s="14"/>
      <c r="SUY843" s="14"/>
      <c r="SUZ843" s="14"/>
      <c r="SVA843" s="14"/>
      <c r="SVB843" s="14"/>
      <c r="SVC843" s="14"/>
      <c r="SVD843" s="14"/>
      <c r="SVE843" s="14"/>
      <c r="SVF843" s="14"/>
      <c r="SVG843" s="14"/>
      <c r="SVH843" s="14"/>
      <c r="SVI843" s="14"/>
      <c r="SVJ843" s="14"/>
      <c r="SVK843" s="14"/>
      <c r="SVL843" s="14"/>
      <c r="SVM843" s="14"/>
      <c r="SVN843" s="14"/>
      <c r="SVO843" s="14"/>
      <c r="SVP843" s="14"/>
      <c r="SVQ843" s="14"/>
      <c r="SVR843" s="14"/>
      <c r="SVS843" s="14"/>
      <c r="SVT843" s="14"/>
      <c r="SVU843" s="14"/>
      <c r="SVV843" s="14"/>
      <c r="SVW843" s="14"/>
      <c r="SVX843" s="14"/>
      <c r="SVY843" s="14"/>
      <c r="SVZ843" s="14"/>
      <c r="SWA843" s="14"/>
      <c r="SWB843" s="14"/>
      <c r="SWC843" s="14"/>
      <c r="SWD843" s="14"/>
      <c r="SWE843" s="14"/>
      <c r="SWF843" s="14"/>
      <c r="SWG843" s="14"/>
      <c r="SWH843" s="14"/>
      <c r="SWI843" s="14"/>
      <c r="SWJ843" s="14"/>
      <c r="SWK843" s="14"/>
      <c r="SWL843" s="14"/>
      <c r="SWM843" s="14"/>
      <c r="SWN843" s="14"/>
      <c r="SWO843" s="14"/>
      <c r="SWP843" s="14"/>
      <c r="SWQ843" s="14"/>
      <c r="SWR843" s="14"/>
      <c r="SWS843" s="14"/>
      <c r="SWT843" s="14"/>
      <c r="SWU843" s="14"/>
      <c r="SWV843" s="14"/>
      <c r="SWW843" s="14"/>
      <c r="SWX843" s="14"/>
      <c r="SWY843" s="14"/>
      <c r="SWZ843" s="14"/>
      <c r="SXA843" s="14"/>
      <c r="SXB843" s="14"/>
      <c r="SXC843" s="14"/>
      <c r="SXD843" s="14"/>
      <c r="SXE843" s="14"/>
      <c r="SXF843" s="14"/>
      <c r="SXG843" s="14"/>
      <c r="SXH843" s="14"/>
      <c r="SXI843" s="14"/>
      <c r="SXJ843" s="14"/>
      <c r="SXK843" s="14"/>
      <c r="SXL843" s="14"/>
      <c r="SXM843" s="14"/>
      <c r="SXN843" s="14"/>
      <c r="SXO843" s="14"/>
      <c r="SXP843" s="14"/>
      <c r="SXQ843" s="14"/>
      <c r="SXR843" s="14"/>
      <c r="SXS843" s="14"/>
      <c r="SXT843" s="14"/>
      <c r="SXU843" s="14"/>
      <c r="SXV843" s="14"/>
      <c r="SXW843" s="14"/>
      <c r="SXX843" s="14"/>
      <c r="SXY843" s="14"/>
      <c r="SXZ843" s="14"/>
      <c r="SYA843" s="14"/>
      <c r="SYB843" s="14"/>
      <c r="SYC843" s="14"/>
      <c r="SYD843" s="14"/>
      <c r="SYE843" s="14"/>
      <c r="SYF843" s="14"/>
      <c r="SYG843" s="14"/>
      <c r="SYH843" s="14"/>
      <c r="SYI843" s="14"/>
      <c r="SYJ843" s="14"/>
      <c r="SYK843" s="14"/>
      <c r="SYL843" s="14"/>
      <c r="SYM843" s="14"/>
      <c r="SYN843" s="14"/>
      <c r="SYO843" s="14"/>
      <c r="SYP843" s="14"/>
      <c r="SYQ843" s="14"/>
      <c r="SYR843" s="14"/>
      <c r="SYS843" s="14"/>
      <c r="SYT843" s="14"/>
      <c r="SYU843" s="14"/>
      <c r="SYV843" s="14"/>
      <c r="SYW843" s="14"/>
      <c r="SYX843" s="14"/>
      <c r="SYY843" s="14"/>
      <c r="SYZ843" s="14"/>
      <c r="SZA843" s="14"/>
      <c r="SZB843" s="14"/>
      <c r="SZC843" s="14"/>
      <c r="SZD843" s="14"/>
      <c r="SZE843" s="14"/>
      <c r="SZF843" s="14"/>
      <c r="SZG843" s="14"/>
      <c r="SZH843" s="14"/>
      <c r="SZI843" s="14"/>
      <c r="SZJ843" s="14"/>
      <c r="SZK843" s="14"/>
      <c r="SZL843" s="14"/>
      <c r="SZM843" s="14"/>
      <c r="SZN843" s="14"/>
      <c r="SZO843" s="14"/>
      <c r="SZP843" s="14"/>
      <c r="SZQ843" s="14"/>
      <c r="SZR843" s="14"/>
      <c r="SZS843" s="14"/>
      <c r="SZT843" s="14"/>
      <c r="SZU843" s="14"/>
      <c r="SZV843" s="14"/>
      <c r="SZW843" s="14"/>
      <c r="SZX843" s="14"/>
      <c r="SZY843" s="14"/>
      <c r="SZZ843" s="14"/>
      <c r="TAA843" s="14"/>
      <c r="TAB843" s="14"/>
      <c r="TAC843" s="14"/>
      <c r="TAD843" s="14"/>
      <c r="TAE843" s="14"/>
      <c r="TAF843" s="14"/>
      <c r="TAG843" s="14"/>
      <c r="TAH843" s="14"/>
      <c r="TAI843" s="14"/>
      <c r="TAJ843" s="14"/>
      <c r="TAK843" s="14"/>
      <c r="TAL843" s="14"/>
      <c r="TAM843" s="14"/>
      <c r="TAN843" s="14"/>
      <c r="TAO843" s="14"/>
      <c r="TAP843" s="14"/>
      <c r="TAQ843" s="14"/>
      <c r="TAR843" s="14"/>
      <c r="TAS843" s="14"/>
      <c r="TAT843" s="14"/>
      <c r="TAU843" s="14"/>
      <c r="TAV843" s="14"/>
      <c r="TAW843" s="14"/>
      <c r="TAX843" s="14"/>
      <c r="TAY843" s="14"/>
      <c r="TAZ843" s="14"/>
      <c r="TBA843" s="14"/>
      <c r="TBB843" s="14"/>
      <c r="TBC843" s="14"/>
      <c r="TBD843" s="14"/>
      <c r="TBE843" s="14"/>
      <c r="TBF843" s="14"/>
      <c r="TBG843" s="14"/>
      <c r="TBH843" s="14"/>
      <c r="TBI843" s="14"/>
      <c r="TBJ843" s="14"/>
      <c r="TBK843" s="14"/>
      <c r="TBL843" s="14"/>
      <c r="TBM843" s="14"/>
      <c r="TBN843" s="14"/>
      <c r="TBO843" s="14"/>
      <c r="TBP843" s="14"/>
      <c r="TBQ843" s="14"/>
      <c r="TBR843" s="14"/>
      <c r="TBS843" s="14"/>
      <c r="TBT843" s="14"/>
      <c r="TBU843" s="14"/>
      <c r="TBV843" s="14"/>
      <c r="TBW843" s="14"/>
      <c r="TBX843" s="14"/>
      <c r="TBY843" s="14"/>
      <c r="TBZ843" s="14"/>
      <c r="TCA843" s="14"/>
      <c r="TCB843" s="14"/>
      <c r="TCC843" s="14"/>
      <c r="TCD843" s="14"/>
      <c r="TCE843" s="14"/>
      <c r="TCF843" s="14"/>
      <c r="TCG843" s="14"/>
      <c r="TCH843" s="14"/>
      <c r="TCI843" s="14"/>
      <c r="TCJ843" s="14"/>
      <c r="TCK843" s="14"/>
      <c r="TCL843" s="14"/>
      <c r="TCM843" s="14"/>
      <c r="TCN843" s="14"/>
      <c r="TCO843" s="14"/>
      <c r="TCP843" s="14"/>
      <c r="TCQ843" s="14"/>
      <c r="TCR843" s="14"/>
      <c r="TCS843" s="14"/>
      <c r="TCT843" s="14"/>
      <c r="TCU843" s="14"/>
      <c r="TCV843" s="14"/>
      <c r="TCW843" s="14"/>
      <c r="TCX843" s="14"/>
      <c r="TCY843" s="14"/>
      <c r="TCZ843" s="14"/>
      <c r="TDA843" s="14"/>
      <c r="TDB843" s="14"/>
      <c r="TDC843" s="14"/>
      <c r="TDD843" s="14"/>
      <c r="TDE843" s="14"/>
      <c r="TDF843" s="14"/>
      <c r="TDG843" s="14"/>
      <c r="TDH843" s="14"/>
      <c r="TDI843" s="14"/>
      <c r="TDJ843" s="14"/>
      <c r="TDK843" s="14"/>
      <c r="TDL843" s="14"/>
      <c r="TDM843" s="14"/>
      <c r="TDN843" s="14"/>
      <c r="TDO843" s="14"/>
      <c r="TDP843" s="14"/>
      <c r="TDQ843" s="14"/>
      <c r="TDR843" s="14"/>
      <c r="TDS843" s="14"/>
      <c r="TDT843" s="14"/>
      <c r="TDU843" s="14"/>
      <c r="TDV843" s="14"/>
      <c r="TDW843" s="14"/>
      <c r="TDX843" s="14"/>
      <c r="TDY843" s="14"/>
      <c r="TDZ843" s="14"/>
      <c r="TEA843" s="14"/>
      <c r="TEB843" s="14"/>
      <c r="TEC843" s="14"/>
      <c r="TED843" s="14"/>
      <c r="TEE843" s="14"/>
      <c r="TEF843" s="14"/>
      <c r="TEG843" s="14"/>
      <c r="TEH843" s="14"/>
      <c r="TEI843" s="14"/>
      <c r="TEJ843" s="14"/>
      <c r="TEK843" s="14"/>
      <c r="TEL843" s="14"/>
      <c r="TEM843" s="14"/>
      <c r="TEN843" s="14"/>
      <c r="TEO843" s="14"/>
      <c r="TEP843" s="14"/>
      <c r="TEQ843" s="14"/>
      <c r="TER843" s="14"/>
      <c r="TES843" s="14"/>
      <c r="TET843" s="14"/>
      <c r="TEU843" s="14"/>
      <c r="TEV843" s="14"/>
      <c r="TEW843" s="14"/>
      <c r="TEX843" s="14"/>
      <c r="TEY843" s="14"/>
      <c r="TEZ843" s="14"/>
      <c r="TFA843" s="14"/>
      <c r="TFB843" s="14"/>
      <c r="TFC843" s="14"/>
      <c r="TFD843" s="14"/>
      <c r="TFE843" s="14"/>
      <c r="TFF843" s="14"/>
      <c r="TFG843" s="14"/>
      <c r="TFH843" s="14"/>
      <c r="TFI843" s="14"/>
      <c r="TFJ843" s="14"/>
      <c r="TFK843" s="14"/>
      <c r="TFL843" s="14"/>
      <c r="TFM843" s="14"/>
      <c r="TFN843" s="14"/>
      <c r="TFO843" s="14"/>
      <c r="TFP843" s="14"/>
      <c r="TFQ843" s="14"/>
      <c r="TFR843" s="14"/>
      <c r="TFS843" s="14"/>
      <c r="TFT843" s="14"/>
      <c r="TFU843" s="14"/>
      <c r="TFV843" s="14"/>
      <c r="TFW843" s="14"/>
      <c r="TFX843" s="14"/>
      <c r="TFY843" s="14"/>
      <c r="TFZ843" s="14"/>
      <c r="TGA843" s="14"/>
      <c r="TGB843" s="14"/>
      <c r="TGC843" s="14"/>
      <c r="TGD843" s="14"/>
      <c r="TGE843" s="14"/>
      <c r="TGF843" s="14"/>
      <c r="TGG843" s="14"/>
      <c r="TGH843" s="14"/>
      <c r="TGI843" s="14"/>
      <c r="TGJ843" s="14"/>
      <c r="TGK843" s="14"/>
      <c r="TGL843" s="14"/>
      <c r="TGM843" s="14"/>
      <c r="TGN843" s="14"/>
      <c r="TGO843" s="14"/>
      <c r="TGP843" s="14"/>
      <c r="TGQ843" s="14"/>
      <c r="TGR843" s="14"/>
      <c r="TGS843" s="14"/>
      <c r="TGT843" s="14"/>
      <c r="TGU843" s="14"/>
      <c r="TGV843" s="14"/>
      <c r="TGW843" s="14"/>
      <c r="TGX843" s="14"/>
      <c r="TGY843" s="14"/>
      <c r="TGZ843" s="14"/>
      <c r="THA843" s="14"/>
      <c r="THB843" s="14"/>
      <c r="THC843" s="14"/>
      <c r="THD843" s="14"/>
      <c r="THE843" s="14"/>
      <c r="THF843" s="14"/>
      <c r="THG843" s="14"/>
      <c r="THH843" s="14"/>
      <c r="THI843" s="14"/>
      <c r="THJ843" s="14"/>
      <c r="THK843" s="14"/>
      <c r="THL843" s="14"/>
      <c r="THM843" s="14"/>
      <c r="THN843" s="14"/>
      <c r="THO843" s="14"/>
      <c r="THP843" s="14"/>
      <c r="THQ843" s="14"/>
      <c r="THR843" s="14"/>
      <c r="THS843" s="14"/>
      <c r="THT843" s="14"/>
      <c r="THU843" s="14"/>
      <c r="THV843" s="14"/>
      <c r="THW843" s="14"/>
      <c r="THX843" s="14"/>
      <c r="THY843" s="14"/>
      <c r="THZ843" s="14"/>
      <c r="TIA843" s="14"/>
      <c r="TIB843" s="14"/>
      <c r="TIC843" s="14"/>
      <c r="TID843" s="14"/>
      <c r="TIE843" s="14"/>
      <c r="TIF843" s="14"/>
      <c r="TIG843" s="14"/>
      <c r="TIH843" s="14"/>
      <c r="TII843" s="14"/>
      <c r="TIJ843" s="14"/>
      <c r="TIK843" s="14"/>
      <c r="TIL843" s="14"/>
      <c r="TIM843" s="14"/>
      <c r="TIN843" s="14"/>
      <c r="TIO843" s="14"/>
      <c r="TIP843" s="14"/>
      <c r="TIQ843" s="14"/>
      <c r="TIR843" s="14"/>
      <c r="TIS843" s="14"/>
      <c r="TIT843" s="14"/>
      <c r="TIU843" s="14"/>
      <c r="TIV843" s="14"/>
      <c r="TIW843" s="14"/>
      <c r="TIX843" s="14"/>
      <c r="TIY843" s="14"/>
      <c r="TIZ843" s="14"/>
      <c r="TJA843" s="14"/>
      <c r="TJB843" s="14"/>
      <c r="TJC843" s="14"/>
      <c r="TJD843" s="14"/>
      <c r="TJE843" s="14"/>
      <c r="TJF843" s="14"/>
      <c r="TJG843" s="14"/>
      <c r="TJH843" s="14"/>
      <c r="TJI843" s="14"/>
      <c r="TJJ843" s="14"/>
      <c r="TJK843" s="14"/>
      <c r="TJL843" s="14"/>
      <c r="TJM843" s="14"/>
      <c r="TJN843" s="14"/>
      <c r="TJO843" s="14"/>
      <c r="TJP843" s="14"/>
      <c r="TJQ843" s="14"/>
      <c r="TJR843" s="14"/>
      <c r="TJS843" s="14"/>
      <c r="TJT843" s="14"/>
      <c r="TJU843" s="14"/>
      <c r="TJV843" s="14"/>
      <c r="TJW843" s="14"/>
      <c r="TJX843" s="14"/>
      <c r="TJY843" s="14"/>
      <c r="TJZ843" s="14"/>
      <c r="TKA843" s="14"/>
      <c r="TKB843" s="14"/>
      <c r="TKC843" s="14"/>
      <c r="TKD843" s="14"/>
      <c r="TKE843" s="14"/>
      <c r="TKF843" s="14"/>
      <c r="TKG843" s="14"/>
      <c r="TKH843" s="14"/>
      <c r="TKI843" s="14"/>
      <c r="TKJ843" s="14"/>
      <c r="TKK843" s="14"/>
      <c r="TKL843" s="14"/>
      <c r="TKM843" s="14"/>
      <c r="TKN843" s="14"/>
      <c r="TKO843" s="14"/>
      <c r="TKP843" s="14"/>
      <c r="TKQ843" s="14"/>
      <c r="TKR843" s="14"/>
      <c r="TKS843" s="14"/>
      <c r="TKT843" s="14"/>
      <c r="TKU843" s="14"/>
      <c r="TKV843" s="14"/>
      <c r="TKW843" s="14"/>
      <c r="TKX843" s="14"/>
      <c r="TKY843" s="14"/>
      <c r="TKZ843" s="14"/>
      <c r="TLA843" s="14"/>
      <c r="TLB843" s="14"/>
      <c r="TLC843" s="14"/>
      <c r="TLD843" s="14"/>
      <c r="TLE843" s="14"/>
      <c r="TLF843" s="14"/>
      <c r="TLG843" s="14"/>
      <c r="TLH843" s="14"/>
      <c r="TLI843" s="14"/>
      <c r="TLJ843" s="14"/>
      <c r="TLK843" s="14"/>
      <c r="TLL843" s="14"/>
      <c r="TLM843" s="14"/>
      <c r="TLN843" s="14"/>
      <c r="TLO843" s="14"/>
      <c r="TLP843" s="14"/>
      <c r="TLQ843" s="14"/>
      <c r="TLR843" s="14"/>
      <c r="TLS843" s="14"/>
      <c r="TLT843" s="14"/>
      <c r="TLU843" s="14"/>
      <c r="TLV843" s="14"/>
      <c r="TLW843" s="14"/>
      <c r="TLX843" s="14"/>
      <c r="TLY843" s="14"/>
      <c r="TLZ843" s="14"/>
      <c r="TMA843" s="14"/>
      <c r="TMB843" s="14"/>
      <c r="TMC843" s="14"/>
      <c r="TMD843" s="14"/>
      <c r="TME843" s="14"/>
      <c r="TMF843" s="14"/>
      <c r="TMG843" s="14"/>
      <c r="TMH843" s="14"/>
      <c r="TMI843" s="14"/>
      <c r="TMJ843" s="14"/>
      <c r="TMK843" s="14"/>
      <c r="TML843" s="14"/>
      <c r="TMM843" s="14"/>
      <c r="TMN843" s="14"/>
      <c r="TMO843" s="14"/>
      <c r="TMP843" s="14"/>
      <c r="TMQ843" s="14"/>
      <c r="TMR843" s="14"/>
      <c r="TMS843" s="14"/>
      <c r="TMT843" s="14"/>
      <c r="TMU843" s="14"/>
      <c r="TMV843" s="14"/>
      <c r="TMW843" s="14"/>
      <c r="TMX843" s="14"/>
      <c r="TMY843" s="14"/>
      <c r="TMZ843" s="14"/>
      <c r="TNA843" s="14"/>
      <c r="TNB843" s="14"/>
      <c r="TNC843" s="14"/>
      <c r="TND843" s="14"/>
      <c r="TNE843" s="14"/>
      <c r="TNF843" s="14"/>
      <c r="TNG843" s="14"/>
      <c r="TNH843" s="14"/>
      <c r="TNI843" s="14"/>
      <c r="TNJ843" s="14"/>
      <c r="TNK843" s="14"/>
      <c r="TNL843" s="14"/>
      <c r="TNM843" s="14"/>
      <c r="TNN843" s="14"/>
      <c r="TNO843" s="14"/>
      <c r="TNP843" s="14"/>
      <c r="TNQ843" s="14"/>
      <c r="TNR843" s="14"/>
      <c r="TNS843" s="14"/>
      <c r="TNT843" s="14"/>
      <c r="TNU843" s="14"/>
      <c r="TNV843" s="14"/>
      <c r="TNW843" s="14"/>
      <c r="TNX843" s="14"/>
      <c r="TNY843" s="14"/>
      <c r="TNZ843" s="14"/>
      <c r="TOA843" s="14"/>
      <c r="TOB843" s="14"/>
      <c r="TOC843" s="14"/>
      <c r="TOD843" s="14"/>
      <c r="TOE843" s="14"/>
      <c r="TOF843" s="14"/>
      <c r="TOG843" s="14"/>
      <c r="TOH843" s="14"/>
      <c r="TOI843" s="14"/>
      <c r="TOJ843" s="14"/>
      <c r="TOK843" s="14"/>
      <c r="TOL843" s="14"/>
      <c r="TOM843" s="14"/>
      <c r="TON843" s="14"/>
      <c r="TOO843" s="14"/>
      <c r="TOP843" s="14"/>
      <c r="TOQ843" s="14"/>
      <c r="TOR843" s="14"/>
      <c r="TOS843" s="14"/>
      <c r="TOT843" s="14"/>
      <c r="TOU843" s="14"/>
      <c r="TOV843" s="14"/>
      <c r="TOW843" s="14"/>
      <c r="TOX843" s="14"/>
      <c r="TOY843" s="14"/>
      <c r="TOZ843" s="14"/>
      <c r="TPA843" s="14"/>
      <c r="TPB843" s="14"/>
      <c r="TPC843" s="14"/>
      <c r="TPD843" s="14"/>
      <c r="TPE843" s="14"/>
      <c r="TPF843" s="14"/>
      <c r="TPG843" s="14"/>
      <c r="TPH843" s="14"/>
      <c r="TPI843" s="14"/>
      <c r="TPJ843" s="14"/>
      <c r="TPK843" s="14"/>
      <c r="TPL843" s="14"/>
      <c r="TPM843" s="14"/>
      <c r="TPN843" s="14"/>
      <c r="TPO843" s="14"/>
      <c r="TPP843" s="14"/>
      <c r="TPQ843" s="14"/>
      <c r="TPR843" s="14"/>
      <c r="TPS843" s="14"/>
      <c r="TPT843" s="14"/>
      <c r="TPU843" s="14"/>
      <c r="TPV843" s="14"/>
      <c r="TPW843" s="14"/>
      <c r="TPX843" s="14"/>
      <c r="TPY843" s="14"/>
      <c r="TPZ843" s="14"/>
      <c r="TQA843" s="14"/>
      <c r="TQB843" s="14"/>
      <c r="TQC843" s="14"/>
      <c r="TQD843" s="14"/>
      <c r="TQE843" s="14"/>
      <c r="TQF843" s="14"/>
      <c r="TQG843" s="14"/>
      <c r="TQH843" s="14"/>
      <c r="TQI843" s="14"/>
      <c r="TQJ843" s="14"/>
      <c r="TQK843" s="14"/>
      <c r="TQL843" s="14"/>
      <c r="TQM843" s="14"/>
      <c r="TQN843" s="14"/>
      <c r="TQO843" s="14"/>
      <c r="TQP843" s="14"/>
      <c r="TQQ843" s="14"/>
      <c r="TQR843" s="14"/>
      <c r="TQS843" s="14"/>
      <c r="TQT843" s="14"/>
      <c r="TQU843" s="14"/>
      <c r="TQV843" s="14"/>
      <c r="TQW843" s="14"/>
      <c r="TQX843" s="14"/>
      <c r="TQY843" s="14"/>
      <c r="TQZ843" s="14"/>
      <c r="TRA843" s="14"/>
      <c r="TRB843" s="14"/>
      <c r="TRC843" s="14"/>
      <c r="TRD843" s="14"/>
      <c r="TRE843" s="14"/>
      <c r="TRF843" s="14"/>
      <c r="TRG843" s="14"/>
      <c r="TRH843" s="14"/>
      <c r="TRI843" s="14"/>
      <c r="TRJ843" s="14"/>
      <c r="TRK843" s="14"/>
      <c r="TRL843" s="14"/>
      <c r="TRM843" s="14"/>
      <c r="TRN843" s="14"/>
      <c r="TRO843" s="14"/>
      <c r="TRP843" s="14"/>
      <c r="TRQ843" s="14"/>
      <c r="TRR843" s="14"/>
      <c r="TRS843" s="14"/>
      <c r="TRT843" s="14"/>
      <c r="TRU843" s="14"/>
      <c r="TRV843" s="14"/>
      <c r="TRW843" s="14"/>
      <c r="TRX843" s="14"/>
      <c r="TRY843" s="14"/>
      <c r="TRZ843" s="14"/>
      <c r="TSA843" s="14"/>
      <c r="TSB843" s="14"/>
      <c r="TSC843" s="14"/>
      <c r="TSD843" s="14"/>
      <c r="TSE843" s="14"/>
      <c r="TSF843" s="14"/>
      <c r="TSG843" s="14"/>
      <c r="TSH843" s="14"/>
      <c r="TSI843" s="14"/>
      <c r="TSJ843" s="14"/>
      <c r="TSK843" s="14"/>
      <c r="TSL843" s="14"/>
      <c r="TSM843" s="14"/>
      <c r="TSN843" s="14"/>
      <c r="TSO843" s="14"/>
      <c r="TSP843" s="14"/>
      <c r="TSQ843" s="14"/>
      <c r="TSR843" s="14"/>
      <c r="TSS843" s="14"/>
      <c r="TST843" s="14"/>
      <c r="TSU843" s="14"/>
      <c r="TSV843" s="14"/>
      <c r="TSW843" s="14"/>
      <c r="TSX843" s="14"/>
      <c r="TSY843" s="14"/>
      <c r="TSZ843" s="14"/>
      <c r="TTA843" s="14"/>
      <c r="TTB843" s="14"/>
      <c r="TTC843" s="14"/>
      <c r="TTD843" s="14"/>
      <c r="TTE843" s="14"/>
      <c r="TTF843" s="14"/>
      <c r="TTG843" s="14"/>
      <c r="TTH843" s="14"/>
      <c r="TTI843" s="14"/>
      <c r="TTJ843" s="14"/>
      <c r="TTK843" s="14"/>
      <c r="TTL843" s="14"/>
      <c r="TTM843" s="14"/>
      <c r="TTN843" s="14"/>
      <c r="TTO843" s="14"/>
      <c r="TTP843" s="14"/>
      <c r="TTQ843" s="14"/>
      <c r="TTR843" s="14"/>
      <c r="TTS843" s="14"/>
      <c r="TTT843" s="14"/>
      <c r="TTU843" s="14"/>
      <c r="TTV843" s="14"/>
      <c r="TTW843" s="14"/>
      <c r="TTX843" s="14"/>
      <c r="TTY843" s="14"/>
      <c r="TTZ843" s="14"/>
      <c r="TUA843" s="14"/>
      <c r="TUB843" s="14"/>
      <c r="TUC843" s="14"/>
      <c r="TUD843" s="14"/>
      <c r="TUE843" s="14"/>
      <c r="TUF843" s="14"/>
      <c r="TUG843" s="14"/>
      <c r="TUH843" s="14"/>
      <c r="TUI843" s="14"/>
      <c r="TUJ843" s="14"/>
      <c r="TUK843" s="14"/>
      <c r="TUL843" s="14"/>
      <c r="TUM843" s="14"/>
      <c r="TUN843" s="14"/>
      <c r="TUO843" s="14"/>
      <c r="TUP843" s="14"/>
      <c r="TUQ843" s="14"/>
      <c r="TUR843" s="14"/>
      <c r="TUS843" s="14"/>
      <c r="TUT843" s="14"/>
      <c r="TUU843" s="14"/>
      <c r="TUV843" s="14"/>
      <c r="TUW843" s="14"/>
      <c r="TUX843" s="14"/>
      <c r="TUY843" s="14"/>
      <c r="TUZ843" s="14"/>
      <c r="TVA843" s="14"/>
      <c r="TVB843" s="14"/>
      <c r="TVC843" s="14"/>
      <c r="TVD843" s="14"/>
      <c r="TVE843" s="14"/>
      <c r="TVF843" s="14"/>
      <c r="TVG843" s="14"/>
      <c r="TVH843" s="14"/>
      <c r="TVI843" s="14"/>
      <c r="TVJ843" s="14"/>
      <c r="TVK843" s="14"/>
      <c r="TVL843" s="14"/>
      <c r="TVM843" s="14"/>
      <c r="TVN843" s="14"/>
      <c r="TVO843" s="14"/>
      <c r="TVP843" s="14"/>
      <c r="TVQ843" s="14"/>
      <c r="TVR843" s="14"/>
      <c r="TVS843" s="14"/>
      <c r="TVT843" s="14"/>
      <c r="TVU843" s="14"/>
      <c r="TVV843" s="14"/>
      <c r="TVW843" s="14"/>
      <c r="TVX843" s="14"/>
      <c r="TVY843" s="14"/>
      <c r="TVZ843" s="14"/>
      <c r="TWA843" s="14"/>
      <c r="TWB843" s="14"/>
      <c r="TWC843" s="14"/>
      <c r="TWD843" s="14"/>
      <c r="TWE843" s="14"/>
      <c r="TWF843" s="14"/>
      <c r="TWG843" s="14"/>
      <c r="TWH843" s="14"/>
      <c r="TWI843" s="14"/>
      <c r="TWJ843" s="14"/>
      <c r="TWK843" s="14"/>
      <c r="TWL843" s="14"/>
      <c r="TWM843" s="14"/>
      <c r="TWN843" s="14"/>
      <c r="TWO843" s="14"/>
      <c r="TWP843" s="14"/>
      <c r="TWQ843" s="14"/>
      <c r="TWR843" s="14"/>
      <c r="TWS843" s="14"/>
      <c r="TWT843" s="14"/>
      <c r="TWU843" s="14"/>
      <c r="TWV843" s="14"/>
      <c r="TWW843" s="14"/>
      <c r="TWX843" s="14"/>
      <c r="TWY843" s="14"/>
      <c r="TWZ843" s="14"/>
      <c r="TXA843" s="14"/>
      <c r="TXB843" s="14"/>
      <c r="TXC843" s="14"/>
      <c r="TXD843" s="14"/>
      <c r="TXE843" s="14"/>
      <c r="TXF843" s="14"/>
      <c r="TXG843" s="14"/>
      <c r="TXH843" s="14"/>
      <c r="TXI843" s="14"/>
      <c r="TXJ843" s="14"/>
      <c r="TXK843" s="14"/>
      <c r="TXL843" s="14"/>
      <c r="TXM843" s="14"/>
      <c r="TXN843" s="14"/>
      <c r="TXO843" s="14"/>
      <c r="TXP843" s="14"/>
      <c r="TXQ843" s="14"/>
      <c r="TXR843" s="14"/>
      <c r="TXS843" s="14"/>
      <c r="TXT843" s="14"/>
      <c r="TXU843" s="14"/>
      <c r="TXV843" s="14"/>
      <c r="TXW843" s="14"/>
      <c r="TXX843" s="14"/>
      <c r="TXY843" s="14"/>
      <c r="TXZ843" s="14"/>
      <c r="TYA843" s="14"/>
      <c r="TYB843" s="14"/>
      <c r="TYC843" s="14"/>
      <c r="TYD843" s="14"/>
      <c r="TYE843" s="14"/>
      <c r="TYF843" s="14"/>
      <c r="TYG843" s="14"/>
      <c r="TYH843" s="14"/>
      <c r="TYI843" s="14"/>
      <c r="TYJ843" s="14"/>
      <c r="TYK843" s="14"/>
      <c r="TYL843" s="14"/>
      <c r="TYM843" s="14"/>
      <c r="TYN843" s="14"/>
      <c r="TYO843" s="14"/>
      <c r="TYP843" s="14"/>
      <c r="TYQ843" s="14"/>
      <c r="TYR843" s="14"/>
      <c r="TYS843" s="14"/>
      <c r="TYT843" s="14"/>
      <c r="TYU843" s="14"/>
      <c r="TYV843" s="14"/>
      <c r="TYW843" s="14"/>
      <c r="TYX843" s="14"/>
      <c r="TYY843" s="14"/>
      <c r="TYZ843" s="14"/>
      <c r="TZA843" s="14"/>
      <c r="TZB843" s="14"/>
      <c r="TZC843" s="14"/>
      <c r="TZD843" s="14"/>
      <c r="TZE843" s="14"/>
      <c r="TZF843" s="14"/>
      <c r="TZG843" s="14"/>
      <c r="TZH843" s="14"/>
      <c r="TZI843" s="14"/>
      <c r="TZJ843" s="14"/>
      <c r="TZK843" s="14"/>
      <c r="TZL843" s="14"/>
      <c r="TZM843" s="14"/>
      <c r="TZN843" s="14"/>
      <c r="TZO843" s="14"/>
      <c r="TZP843" s="14"/>
      <c r="TZQ843" s="14"/>
      <c r="TZR843" s="14"/>
      <c r="TZS843" s="14"/>
      <c r="TZT843" s="14"/>
      <c r="TZU843" s="14"/>
      <c r="TZV843" s="14"/>
      <c r="TZW843" s="14"/>
      <c r="TZX843" s="14"/>
      <c r="TZY843" s="14"/>
      <c r="TZZ843" s="14"/>
      <c r="UAA843" s="14"/>
      <c r="UAB843" s="14"/>
      <c r="UAC843" s="14"/>
      <c r="UAD843" s="14"/>
      <c r="UAE843" s="14"/>
      <c r="UAF843" s="14"/>
      <c r="UAG843" s="14"/>
      <c r="UAH843" s="14"/>
      <c r="UAI843" s="14"/>
      <c r="UAJ843" s="14"/>
      <c r="UAK843" s="14"/>
      <c r="UAL843" s="14"/>
      <c r="UAM843" s="14"/>
      <c r="UAN843" s="14"/>
      <c r="UAO843" s="14"/>
      <c r="UAP843" s="14"/>
      <c r="UAQ843" s="14"/>
      <c r="UAR843" s="14"/>
      <c r="UAS843" s="14"/>
      <c r="UAT843" s="14"/>
      <c r="UAU843" s="14"/>
      <c r="UAV843" s="14"/>
      <c r="UAW843" s="14"/>
      <c r="UAX843" s="14"/>
      <c r="UAY843" s="14"/>
      <c r="UAZ843" s="14"/>
      <c r="UBA843" s="14"/>
      <c r="UBB843" s="14"/>
      <c r="UBC843" s="14"/>
      <c r="UBD843" s="14"/>
      <c r="UBE843" s="14"/>
      <c r="UBF843" s="14"/>
      <c r="UBG843" s="14"/>
      <c r="UBH843" s="14"/>
      <c r="UBI843" s="14"/>
      <c r="UBJ843" s="14"/>
      <c r="UBK843" s="14"/>
      <c r="UBL843" s="14"/>
      <c r="UBM843" s="14"/>
      <c r="UBN843" s="14"/>
      <c r="UBO843" s="14"/>
      <c r="UBP843" s="14"/>
      <c r="UBQ843" s="14"/>
      <c r="UBR843" s="14"/>
      <c r="UBS843" s="14"/>
      <c r="UBT843" s="14"/>
      <c r="UBU843" s="14"/>
      <c r="UBV843" s="14"/>
      <c r="UBW843" s="14"/>
      <c r="UBX843" s="14"/>
      <c r="UBY843" s="14"/>
      <c r="UBZ843" s="14"/>
      <c r="UCA843" s="14"/>
      <c r="UCB843" s="14"/>
      <c r="UCC843" s="14"/>
      <c r="UCD843" s="14"/>
      <c r="UCE843" s="14"/>
      <c r="UCF843" s="14"/>
      <c r="UCG843" s="14"/>
      <c r="UCH843" s="14"/>
      <c r="UCI843" s="14"/>
      <c r="UCJ843" s="14"/>
      <c r="UCK843" s="14"/>
      <c r="UCL843" s="14"/>
      <c r="UCM843" s="14"/>
      <c r="UCN843" s="14"/>
      <c r="UCO843" s="14"/>
      <c r="UCP843" s="14"/>
      <c r="UCQ843" s="14"/>
      <c r="UCR843" s="14"/>
      <c r="UCS843" s="14"/>
      <c r="UCT843" s="14"/>
      <c r="UCU843" s="14"/>
      <c r="UCV843" s="14"/>
      <c r="UCW843" s="14"/>
      <c r="UCX843" s="14"/>
      <c r="UCY843" s="14"/>
      <c r="UCZ843" s="14"/>
      <c r="UDA843" s="14"/>
      <c r="UDB843" s="14"/>
      <c r="UDC843" s="14"/>
      <c r="UDD843" s="14"/>
      <c r="UDE843" s="14"/>
      <c r="UDF843" s="14"/>
      <c r="UDG843" s="14"/>
      <c r="UDH843" s="14"/>
      <c r="UDI843" s="14"/>
      <c r="UDJ843" s="14"/>
      <c r="UDK843" s="14"/>
      <c r="UDL843" s="14"/>
      <c r="UDM843" s="14"/>
      <c r="UDN843" s="14"/>
      <c r="UDO843" s="14"/>
      <c r="UDP843" s="14"/>
      <c r="UDQ843" s="14"/>
      <c r="UDR843" s="14"/>
      <c r="UDS843" s="14"/>
      <c r="UDT843" s="14"/>
      <c r="UDU843" s="14"/>
      <c r="UDV843" s="14"/>
      <c r="UDW843" s="14"/>
      <c r="UDX843" s="14"/>
      <c r="UDY843" s="14"/>
      <c r="UDZ843" s="14"/>
      <c r="UEA843" s="14"/>
      <c r="UEB843" s="14"/>
      <c r="UEC843" s="14"/>
      <c r="UED843" s="14"/>
      <c r="UEE843" s="14"/>
      <c r="UEF843" s="14"/>
      <c r="UEG843" s="14"/>
      <c r="UEH843" s="14"/>
      <c r="UEI843" s="14"/>
      <c r="UEJ843" s="14"/>
      <c r="UEK843" s="14"/>
      <c r="UEL843" s="14"/>
      <c r="UEM843" s="14"/>
      <c r="UEN843" s="14"/>
      <c r="UEO843" s="14"/>
      <c r="UEP843" s="14"/>
      <c r="UEQ843" s="14"/>
      <c r="UER843" s="14"/>
      <c r="UES843" s="14"/>
      <c r="UET843" s="14"/>
      <c r="UEU843" s="14"/>
      <c r="UEV843" s="14"/>
      <c r="UEW843" s="14"/>
      <c r="UEX843" s="14"/>
      <c r="UEY843" s="14"/>
      <c r="UEZ843" s="14"/>
      <c r="UFA843" s="14"/>
      <c r="UFB843" s="14"/>
      <c r="UFC843" s="14"/>
      <c r="UFD843" s="14"/>
      <c r="UFE843" s="14"/>
      <c r="UFF843" s="14"/>
      <c r="UFG843" s="14"/>
      <c r="UFH843" s="14"/>
      <c r="UFI843" s="14"/>
      <c r="UFJ843" s="14"/>
      <c r="UFK843" s="14"/>
      <c r="UFL843" s="14"/>
      <c r="UFM843" s="14"/>
      <c r="UFN843" s="14"/>
      <c r="UFO843" s="14"/>
      <c r="UFP843" s="14"/>
      <c r="UFQ843" s="14"/>
      <c r="UFR843" s="14"/>
      <c r="UFS843" s="14"/>
      <c r="UFT843" s="14"/>
      <c r="UFU843" s="14"/>
      <c r="UFV843" s="14"/>
      <c r="UFW843" s="14"/>
      <c r="UFX843" s="14"/>
      <c r="UFY843" s="14"/>
      <c r="UFZ843" s="14"/>
      <c r="UGA843" s="14"/>
      <c r="UGB843" s="14"/>
      <c r="UGC843" s="14"/>
      <c r="UGD843" s="14"/>
      <c r="UGE843" s="14"/>
      <c r="UGF843" s="14"/>
      <c r="UGG843" s="14"/>
      <c r="UGH843" s="14"/>
      <c r="UGI843" s="14"/>
      <c r="UGJ843" s="14"/>
      <c r="UGK843" s="14"/>
      <c r="UGL843" s="14"/>
      <c r="UGM843" s="14"/>
      <c r="UGN843" s="14"/>
      <c r="UGO843" s="14"/>
      <c r="UGP843" s="14"/>
      <c r="UGQ843" s="14"/>
      <c r="UGR843" s="14"/>
      <c r="UGS843" s="14"/>
      <c r="UGT843" s="14"/>
      <c r="UGU843" s="14"/>
      <c r="UGV843" s="14"/>
      <c r="UGW843" s="14"/>
      <c r="UGX843" s="14"/>
      <c r="UGY843" s="14"/>
      <c r="UGZ843" s="14"/>
      <c r="UHA843" s="14"/>
      <c r="UHB843" s="14"/>
      <c r="UHC843" s="14"/>
      <c r="UHD843" s="14"/>
      <c r="UHE843" s="14"/>
      <c r="UHF843" s="14"/>
      <c r="UHG843" s="14"/>
      <c r="UHH843" s="14"/>
      <c r="UHI843" s="14"/>
      <c r="UHJ843" s="14"/>
      <c r="UHK843" s="14"/>
      <c r="UHL843" s="14"/>
      <c r="UHM843" s="14"/>
      <c r="UHN843" s="14"/>
      <c r="UHO843" s="14"/>
      <c r="UHP843" s="14"/>
      <c r="UHQ843" s="14"/>
      <c r="UHR843" s="14"/>
      <c r="UHS843" s="14"/>
      <c r="UHT843" s="14"/>
      <c r="UHU843" s="14"/>
      <c r="UHV843" s="14"/>
      <c r="UHW843" s="14"/>
      <c r="UHX843" s="14"/>
      <c r="UHY843" s="14"/>
      <c r="UHZ843" s="14"/>
      <c r="UIA843" s="14"/>
      <c r="UIB843" s="14"/>
      <c r="UIC843" s="14"/>
      <c r="UID843" s="14"/>
      <c r="UIE843" s="14"/>
      <c r="UIF843" s="14"/>
      <c r="UIG843" s="14"/>
      <c r="UIH843" s="14"/>
      <c r="UII843" s="14"/>
      <c r="UIJ843" s="14"/>
      <c r="UIK843" s="14"/>
      <c r="UIL843" s="14"/>
      <c r="UIM843" s="14"/>
      <c r="UIN843" s="14"/>
      <c r="UIO843" s="14"/>
      <c r="UIP843" s="14"/>
      <c r="UIQ843" s="14"/>
      <c r="UIR843" s="14"/>
      <c r="UIS843" s="14"/>
      <c r="UIT843" s="14"/>
      <c r="UIU843" s="14"/>
      <c r="UIV843" s="14"/>
      <c r="UIW843" s="14"/>
      <c r="UIX843" s="14"/>
      <c r="UIY843" s="14"/>
      <c r="UIZ843" s="14"/>
      <c r="UJA843" s="14"/>
      <c r="UJB843" s="14"/>
      <c r="UJC843" s="14"/>
      <c r="UJD843" s="14"/>
      <c r="UJE843" s="14"/>
      <c r="UJF843" s="14"/>
      <c r="UJG843" s="14"/>
      <c r="UJH843" s="14"/>
      <c r="UJI843" s="14"/>
      <c r="UJJ843" s="14"/>
      <c r="UJK843" s="14"/>
      <c r="UJL843" s="14"/>
      <c r="UJM843" s="14"/>
      <c r="UJN843" s="14"/>
      <c r="UJO843" s="14"/>
      <c r="UJP843" s="14"/>
      <c r="UJQ843" s="14"/>
      <c r="UJR843" s="14"/>
      <c r="UJS843" s="14"/>
      <c r="UJT843" s="14"/>
      <c r="UJU843" s="14"/>
      <c r="UJV843" s="14"/>
      <c r="UJW843" s="14"/>
      <c r="UJX843" s="14"/>
      <c r="UJY843" s="14"/>
      <c r="UJZ843" s="14"/>
      <c r="UKA843" s="14"/>
      <c r="UKB843" s="14"/>
      <c r="UKC843" s="14"/>
      <c r="UKD843" s="14"/>
      <c r="UKE843" s="14"/>
      <c r="UKF843" s="14"/>
      <c r="UKG843" s="14"/>
      <c r="UKH843" s="14"/>
      <c r="UKI843" s="14"/>
      <c r="UKJ843" s="14"/>
      <c r="UKK843" s="14"/>
      <c r="UKL843" s="14"/>
      <c r="UKM843" s="14"/>
      <c r="UKN843" s="14"/>
      <c r="UKO843" s="14"/>
      <c r="UKP843" s="14"/>
      <c r="UKQ843" s="14"/>
      <c r="UKR843" s="14"/>
      <c r="UKS843" s="14"/>
      <c r="UKT843" s="14"/>
      <c r="UKU843" s="14"/>
      <c r="UKV843" s="14"/>
      <c r="UKW843" s="14"/>
      <c r="UKX843" s="14"/>
      <c r="UKY843" s="14"/>
      <c r="UKZ843" s="14"/>
      <c r="ULA843" s="14"/>
      <c r="ULB843" s="14"/>
      <c r="ULC843" s="14"/>
      <c r="ULD843" s="14"/>
      <c r="ULE843" s="14"/>
      <c r="ULF843" s="14"/>
      <c r="ULG843" s="14"/>
      <c r="ULH843" s="14"/>
      <c r="ULI843" s="14"/>
      <c r="ULJ843" s="14"/>
      <c r="ULK843" s="14"/>
      <c r="ULL843" s="14"/>
      <c r="ULM843" s="14"/>
      <c r="ULN843" s="14"/>
      <c r="ULO843" s="14"/>
      <c r="ULP843" s="14"/>
      <c r="ULQ843" s="14"/>
      <c r="ULR843" s="14"/>
      <c r="ULS843" s="14"/>
      <c r="ULT843" s="14"/>
      <c r="ULU843" s="14"/>
      <c r="ULV843" s="14"/>
      <c r="ULW843" s="14"/>
      <c r="ULX843" s="14"/>
      <c r="ULY843" s="14"/>
      <c r="ULZ843" s="14"/>
      <c r="UMA843" s="14"/>
      <c r="UMB843" s="14"/>
      <c r="UMC843" s="14"/>
      <c r="UMD843" s="14"/>
      <c r="UME843" s="14"/>
      <c r="UMF843" s="14"/>
      <c r="UMG843" s="14"/>
      <c r="UMH843" s="14"/>
      <c r="UMI843" s="14"/>
      <c r="UMJ843" s="14"/>
      <c r="UMK843" s="14"/>
      <c r="UML843" s="14"/>
      <c r="UMM843" s="14"/>
      <c r="UMN843" s="14"/>
      <c r="UMO843" s="14"/>
      <c r="UMP843" s="14"/>
      <c r="UMQ843" s="14"/>
      <c r="UMR843" s="14"/>
      <c r="UMS843" s="14"/>
      <c r="UMT843" s="14"/>
      <c r="UMU843" s="14"/>
      <c r="UMV843" s="14"/>
      <c r="UMW843" s="14"/>
      <c r="UMX843" s="14"/>
      <c r="UMY843" s="14"/>
      <c r="UMZ843" s="14"/>
      <c r="UNA843" s="14"/>
      <c r="UNB843" s="14"/>
      <c r="UNC843" s="14"/>
      <c r="UND843" s="14"/>
      <c r="UNE843" s="14"/>
      <c r="UNF843" s="14"/>
      <c r="UNG843" s="14"/>
      <c r="UNH843" s="14"/>
      <c r="UNI843" s="14"/>
      <c r="UNJ843" s="14"/>
      <c r="UNK843" s="14"/>
      <c r="UNL843" s="14"/>
      <c r="UNM843" s="14"/>
      <c r="UNN843" s="14"/>
      <c r="UNO843" s="14"/>
      <c r="UNP843" s="14"/>
      <c r="UNQ843" s="14"/>
      <c r="UNR843" s="14"/>
      <c r="UNS843" s="14"/>
      <c r="UNT843" s="14"/>
      <c r="UNU843" s="14"/>
      <c r="UNV843" s="14"/>
      <c r="UNW843" s="14"/>
      <c r="UNX843" s="14"/>
      <c r="UNY843" s="14"/>
      <c r="UNZ843" s="14"/>
      <c r="UOA843" s="14"/>
      <c r="UOB843" s="14"/>
      <c r="UOC843" s="14"/>
      <c r="UOD843" s="14"/>
      <c r="UOE843" s="14"/>
      <c r="UOF843" s="14"/>
      <c r="UOG843" s="14"/>
      <c r="UOH843" s="14"/>
      <c r="UOI843" s="14"/>
      <c r="UOJ843" s="14"/>
      <c r="UOK843" s="14"/>
      <c r="UOL843" s="14"/>
      <c r="UOM843" s="14"/>
      <c r="UON843" s="14"/>
      <c r="UOO843" s="14"/>
      <c r="UOP843" s="14"/>
      <c r="UOQ843" s="14"/>
      <c r="UOR843" s="14"/>
      <c r="UOS843" s="14"/>
      <c r="UOT843" s="14"/>
      <c r="UOU843" s="14"/>
      <c r="UOV843" s="14"/>
      <c r="UOW843" s="14"/>
      <c r="UOX843" s="14"/>
      <c r="UOY843" s="14"/>
      <c r="UOZ843" s="14"/>
      <c r="UPA843" s="14"/>
      <c r="UPB843" s="14"/>
      <c r="UPC843" s="14"/>
      <c r="UPD843" s="14"/>
      <c r="UPE843" s="14"/>
      <c r="UPF843" s="14"/>
      <c r="UPG843" s="14"/>
      <c r="UPH843" s="14"/>
      <c r="UPI843" s="14"/>
      <c r="UPJ843" s="14"/>
      <c r="UPK843" s="14"/>
      <c r="UPL843" s="14"/>
      <c r="UPM843" s="14"/>
      <c r="UPN843" s="14"/>
      <c r="UPO843" s="14"/>
      <c r="UPP843" s="14"/>
      <c r="UPQ843" s="14"/>
      <c r="UPR843" s="14"/>
      <c r="UPS843" s="14"/>
      <c r="UPT843" s="14"/>
      <c r="UPU843" s="14"/>
      <c r="UPV843" s="14"/>
      <c r="UPW843" s="14"/>
      <c r="UPX843" s="14"/>
      <c r="UPY843" s="14"/>
      <c r="UPZ843" s="14"/>
      <c r="UQA843" s="14"/>
      <c r="UQB843" s="14"/>
      <c r="UQC843" s="14"/>
      <c r="UQD843" s="14"/>
      <c r="UQE843" s="14"/>
      <c r="UQF843" s="14"/>
      <c r="UQG843" s="14"/>
      <c r="UQH843" s="14"/>
      <c r="UQI843" s="14"/>
      <c r="UQJ843" s="14"/>
      <c r="UQK843" s="14"/>
      <c r="UQL843" s="14"/>
      <c r="UQM843" s="14"/>
      <c r="UQN843" s="14"/>
      <c r="UQO843" s="14"/>
      <c r="UQP843" s="14"/>
      <c r="UQQ843" s="14"/>
      <c r="UQR843" s="14"/>
      <c r="UQS843" s="14"/>
      <c r="UQT843" s="14"/>
      <c r="UQU843" s="14"/>
      <c r="UQV843" s="14"/>
      <c r="UQW843" s="14"/>
      <c r="UQX843" s="14"/>
      <c r="UQY843" s="14"/>
      <c r="UQZ843" s="14"/>
      <c r="URA843" s="14"/>
      <c r="URB843" s="14"/>
      <c r="URC843" s="14"/>
      <c r="URD843" s="14"/>
      <c r="URE843" s="14"/>
      <c r="URF843" s="14"/>
      <c r="URG843" s="14"/>
      <c r="URH843" s="14"/>
      <c r="URI843" s="14"/>
      <c r="URJ843" s="14"/>
      <c r="URK843" s="14"/>
      <c r="URL843" s="14"/>
      <c r="URM843" s="14"/>
      <c r="URN843" s="14"/>
      <c r="URO843" s="14"/>
      <c r="URP843" s="14"/>
      <c r="URQ843" s="14"/>
      <c r="URR843" s="14"/>
      <c r="URS843" s="14"/>
      <c r="URT843" s="14"/>
      <c r="URU843" s="14"/>
      <c r="URV843" s="14"/>
      <c r="URW843" s="14"/>
      <c r="URX843" s="14"/>
      <c r="URY843" s="14"/>
      <c r="URZ843" s="14"/>
      <c r="USA843" s="14"/>
      <c r="USB843" s="14"/>
      <c r="USC843" s="14"/>
      <c r="USD843" s="14"/>
      <c r="USE843" s="14"/>
      <c r="USF843" s="14"/>
      <c r="USG843" s="14"/>
      <c r="USH843" s="14"/>
      <c r="USI843" s="14"/>
      <c r="USJ843" s="14"/>
      <c r="USK843" s="14"/>
      <c r="USL843" s="14"/>
      <c r="USM843" s="14"/>
      <c r="USN843" s="14"/>
      <c r="USO843" s="14"/>
      <c r="USP843" s="14"/>
      <c r="USQ843" s="14"/>
      <c r="USR843" s="14"/>
      <c r="USS843" s="14"/>
      <c r="UST843" s="14"/>
      <c r="USU843" s="14"/>
      <c r="USV843" s="14"/>
      <c r="USW843" s="14"/>
      <c r="USX843" s="14"/>
      <c r="USY843" s="14"/>
      <c r="USZ843" s="14"/>
      <c r="UTA843" s="14"/>
      <c r="UTB843" s="14"/>
      <c r="UTC843" s="14"/>
      <c r="UTD843" s="14"/>
      <c r="UTE843" s="14"/>
      <c r="UTF843" s="14"/>
      <c r="UTG843" s="14"/>
      <c r="UTH843" s="14"/>
      <c r="UTI843" s="14"/>
      <c r="UTJ843" s="14"/>
      <c r="UTK843" s="14"/>
      <c r="UTL843" s="14"/>
      <c r="UTM843" s="14"/>
      <c r="UTN843" s="14"/>
      <c r="UTO843" s="14"/>
      <c r="UTP843" s="14"/>
      <c r="UTQ843" s="14"/>
      <c r="UTR843" s="14"/>
      <c r="UTS843" s="14"/>
      <c r="UTT843" s="14"/>
      <c r="UTU843" s="14"/>
      <c r="UTV843" s="14"/>
      <c r="UTW843" s="14"/>
      <c r="UTX843" s="14"/>
      <c r="UTY843" s="14"/>
      <c r="UTZ843" s="14"/>
      <c r="UUA843" s="14"/>
      <c r="UUB843" s="14"/>
      <c r="UUC843" s="14"/>
      <c r="UUD843" s="14"/>
      <c r="UUE843" s="14"/>
      <c r="UUF843" s="14"/>
      <c r="UUG843" s="14"/>
      <c r="UUH843" s="14"/>
      <c r="UUI843" s="14"/>
      <c r="UUJ843" s="14"/>
      <c r="UUK843" s="14"/>
      <c r="UUL843" s="14"/>
      <c r="UUM843" s="14"/>
      <c r="UUN843" s="14"/>
      <c r="UUO843" s="14"/>
      <c r="UUP843" s="14"/>
      <c r="UUQ843" s="14"/>
      <c r="UUR843" s="14"/>
      <c r="UUS843" s="14"/>
      <c r="UUT843" s="14"/>
      <c r="UUU843" s="14"/>
      <c r="UUV843" s="14"/>
      <c r="UUW843" s="14"/>
      <c r="UUX843" s="14"/>
      <c r="UUY843" s="14"/>
      <c r="UUZ843" s="14"/>
      <c r="UVA843" s="14"/>
      <c r="UVB843" s="14"/>
      <c r="UVC843" s="14"/>
      <c r="UVD843" s="14"/>
      <c r="UVE843" s="14"/>
      <c r="UVF843" s="14"/>
      <c r="UVG843" s="14"/>
      <c r="UVH843" s="14"/>
      <c r="UVI843" s="14"/>
      <c r="UVJ843" s="14"/>
      <c r="UVK843" s="14"/>
      <c r="UVL843" s="14"/>
      <c r="UVM843" s="14"/>
      <c r="UVN843" s="14"/>
      <c r="UVO843" s="14"/>
      <c r="UVP843" s="14"/>
      <c r="UVQ843" s="14"/>
      <c r="UVR843" s="14"/>
      <c r="UVS843" s="14"/>
      <c r="UVT843" s="14"/>
      <c r="UVU843" s="14"/>
      <c r="UVV843" s="14"/>
      <c r="UVW843" s="14"/>
      <c r="UVX843" s="14"/>
      <c r="UVY843" s="14"/>
      <c r="UVZ843" s="14"/>
      <c r="UWA843" s="14"/>
      <c r="UWB843" s="14"/>
      <c r="UWC843" s="14"/>
      <c r="UWD843" s="14"/>
      <c r="UWE843" s="14"/>
      <c r="UWF843" s="14"/>
      <c r="UWG843" s="14"/>
      <c r="UWH843" s="14"/>
      <c r="UWI843" s="14"/>
      <c r="UWJ843" s="14"/>
      <c r="UWK843" s="14"/>
      <c r="UWL843" s="14"/>
      <c r="UWM843" s="14"/>
      <c r="UWN843" s="14"/>
      <c r="UWO843" s="14"/>
      <c r="UWP843" s="14"/>
      <c r="UWQ843" s="14"/>
      <c r="UWR843" s="14"/>
      <c r="UWS843" s="14"/>
      <c r="UWT843" s="14"/>
      <c r="UWU843" s="14"/>
      <c r="UWV843" s="14"/>
      <c r="UWW843" s="14"/>
      <c r="UWX843" s="14"/>
      <c r="UWY843" s="14"/>
      <c r="UWZ843" s="14"/>
      <c r="UXA843" s="14"/>
      <c r="UXB843" s="14"/>
      <c r="UXC843" s="14"/>
      <c r="UXD843" s="14"/>
      <c r="UXE843" s="14"/>
      <c r="UXF843" s="14"/>
      <c r="UXG843" s="14"/>
      <c r="UXH843" s="14"/>
      <c r="UXI843" s="14"/>
      <c r="UXJ843" s="14"/>
      <c r="UXK843" s="14"/>
      <c r="UXL843" s="14"/>
      <c r="UXM843" s="14"/>
      <c r="UXN843" s="14"/>
      <c r="UXO843" s="14"/>
      <c r="UXP843" s="14"/>
      <c r="UXQ843" s="14"/>
      <c r="UXR843" s="14"/>
      <c r="UXS843" s="14"/>
      <c r="UXT843" s="14"/>
      <c r="UXU843" s="14"/>
      <c r="UXV843" s="14"/>
      <c r="UXW843" s="14"/>
      <c r="UXX843" s="14"/>
      <c r="UXY843" s="14"/>
      <c r="UXZ843" s="14"/>
      <c r="UYA843" s="14"/>
      <c r="UYB843" s="14"/>
      <c r="UYC843" s="14"/>
      <c r="UYD843" s="14"/>
      <c r="UYE843" s="14"/>
      <c r="UYF843" s="14"/>
      <c r="UYG843" s="14"/>
      <c r="UYH843" s="14"/>
      <c r="UYI843" s="14"/>
      <c r="UYJ843" s="14"/>
      <c r="UYK843" s="14"/>
      <c r="UYL843" s="14"/>
      <c r="UYM843" s="14"/>
      <c r="UYN843" s="14"/>
      <c r="UYO843" s="14"/>
      <c r="UYP843" s="14"/>
      <c r="UYQ843" s="14"/>
      <c r="UYR843" s="14"/>
      <c r="UYS843" s="14"/>
      <c r="UYT843" s="14"/>
      <c r="UYU843" s="14"/>
      <c r="UYV843" s="14"/>
      <c r="UYW843" s="14"/>
      <c r="UYX843" s="14"/>
      <c r="UYY843" s="14"/>
      <c r="UYZ843" s="14"/>
      <c r="UZA843" s="14"/>
      <c r="UZB843" s="14"/>
      <c r="UZC843" s="14"/>
      <c r="UZD843" s="14"/>
      <c r="UZE843" s="14"/>
      <c r="UZF843" s="14"/>
      <c r="UZG843" s="14"/>
      <c r="UZH843" s="14"/>
      <c r="UZI843" s="14"/>
      <c r="UZJ843" s="14"/>
      <c r="UZK843" s="14"/>
      <c r="UZL843" s="14"/>
      <c r="UZM843" s="14"/>
      <c r="UZN843" s="14"/>
      <c r="UZO843" s="14"/>
      <c r="UZP843" s="14"/>
      <c r="UZQ843" s="14"/>
      <c r="UZR843" s="14"/>
      <c r="UZS843" s="14"/>
      <c r="UZT843" s="14"/>
      <c r="UZU843" s="14"/>
      <c r="UZV843" s="14"/>
      <c r="UZW843" s="14"/>
      <c r="UZX843" s="14"/>
      <c r="UZY843" s="14"/>
      <c r="UZZ843" s="14"/>
      <c r="VAA843" s="14"/>
      <c r="VAB843" s="14"/>
      <c r="VAC843" s="14"/>
      <c r="VAD843" s="14"/>
      <c r="VAE843" s="14"/>
      <c r="VAF843" s="14"/>
      <c r="VAG843" s="14"/>
      <c r="VAH843" s="14"/>
      <c r="VAI843" s="14"/>
      <c r="VAJ843" s="14"/>
      <c r="VAK843" s="14"/>
      <c r="VAL843" s="14"/>
      <c r="VAM843" s="14"/>
      <c r="VAN843" s="14"/>
      <c r="VAO843" s="14"/>
      <c r="VAP843" s="14"/>
      <c r="VAQ843" s="14"/>
      <c r="VAR843" s="14"/>
      <c r="VAS843" s="14"/>
      <c r="VAT843" s="14"/>
      <c r="VAU843" s="14"/>
      <c r="VAV843" s="14"/>
      <c r="VAW843" s="14"/>
      <c r="VAX843" s="14"/>
      <c r="VAY843" s="14"/>
      <c r="VAZ843" s="14"/>
      <c r="VBA843" s="14"/>
      <c r="VBB843" s="14"/>
      <c r="VBC843" s="14"/>
      <c r="VBD843" s="14"/>
      <c r="VBE843" s="14"/>
      <c r="VBF843" s="14"/>
      <c r="VBG843" s="14"/>
      <c r="VBH843" s="14"/>
      <c r="VBI843" s="14"/>
      <c r="VBJ843" s="14"/>
      <c r="VBK843" s="14"/>
      <c r="VBL843" s="14"/>
      <c r="VBM843" s="14"/>
      <c r="VBN843" s="14"/>
      <c r="VBO843" s="14"/>
      <c r="VBP843" s="14"/>
      <c r="VBQ843" s="14"/>
      <c r="VBR843" s="14"/>
      <c r="VBS843" s="14"/>
      <c r="VBT843" s="14"/>
      <c r="VBU843" s="14"/>
      <c r="VBV843" s="14"/>
      <c r="VBW843" s="14"/>
      <c r="VBX843" s="14"/>
      <c r="VBY843" s="14"/>
      <c r="VBZ843" s="14"/>
      <c r="VCA843" s="14"/>
      <c r="VCB843" s="14"/>
      <c r="VCC843" s="14"/>
      <c r="VCD843" s="14"/>
      <c r="VCE843" s="14"/>
      <c r="VCF843" s="14"/>
      <c r="VCG843" s="14"/>
      <c r="VCH843" s="14"/>
      <c r="VCI843" s="14"/>
      <c r="VCJ843" s="14"/>
      <c r="VCK843" s="14"/>
      <c r="VCL843" s="14"/>
      <c r="VCM843" s="14"/>
      <c r="VCN843" s="14"/>
      <c r="VCO843" s="14"/>
      <c r="VCP843" s="14"/>
      <c r="VCQ843" s="14"/>
      <c r="VCR843" s="14"/>
      <c r="VCS843" s="14"/>
      <c r="VCT843" s="14"/>
      <c r="VCU843" s="14"/>
      <c r="VCV843" s="14"/>
      <c r="VCW843" s="14"/>
      <c r="VCX843" s="14"/>
      <c r="VCY843" s="14"/>
      <c r="VCZ843" s="14"/>
      <c r="VDA843" s="14"/>
      <c r="VDB843" s="14"/>
      <c r="VDC843" s="14"/>
      <c r="VDD843" s="14"/>
      <c r="VDE843" s="14"/>
      <c r="VDF843" s="14"/>
      <c r="VDG843" s="14"/>
      <c r="VDH843" s="14"/>
      <c r="VDI843" s="14"/>
      <c r="VDJ843" s="14"/>
      <c r="VDK843" s="14"/>
      <c r="VDL843" s="14"/>
      <c r="VDM843" s="14"/>
      <c r="VDN843" s="14"/>
      <c r="VDO843" s="14"/>
      <c r="VDP843" s="14"/>
      <c r="VDQ843" s="14"/>
      <c r="VDR843" s="14"/>
      <c r="VDS843" s="14"/>
      <c r="VDT843" s="14"/>
      <c r="VDU843" s="14"/>
      <c r="VDV843" s="14"/>
      <c r="VDW843" s="14"/>
      <c r="VDX843" s="14"/>
      <c r="VDY843" s="14"/>
      <c r="VDZ843" s="14"/>
      <c r="VEA843" s="14"/>
      <c r="VEB843" s="14"/>
      <c r="VEC843" s="14"/>
      <c r="VED843" s="14"/>
      <c r="VEE843" s="14"/>
      <c r="VEF843" s="14"/>
      <c r="VEG843" s="14"/>
      <c r="VEH843" s="14"/>
      <c r="VEI843" s="14"/>
      <c r="VEJ843" s="14"/>
      <c r="VEK843" s="14"/>
      <c r="VEL843" s="14"/>
      <c r="VEM843" s="14"/>
      <c r="VEN843" s="14"/>
      <c r="VEO843" s="14"/>
      <c r="VEP843" s="14"/>
      <c r="VEQ843" s="14"/>
      <c r="VER843" s="14"/>
      <c r="VES843" s="14"/>
      <c r="VET843" s="14"/>
      <c r="VEU843" s="14"/>
      <c r="VEV843" s="14"/>
      <c r="VEW843" s="14"/>
      <c r="VEX843" s="14"/>
      <c r="VEY843" s="14"/>
      <c r="VEZ843" s="14"/>
      <c r="VFA843" s="14"/>
      <c r="VFB843" s="14"/>
      <c r="VFC843" s="14"/>
      <c r="VFD843" s="14"/>
      <c r="VFE843" s="14"/>
      <c r="VFF843" s="14"/>
      <c r="VFG843" s="14"/>
      <c r="VFH843" s="14"/>
      <c r="VFI843" s="14"/>
      <c r="VFJ843" s="14"/>
      <c r="VFK843" s="14"/>
      <c r="VFL843" s="14"/>
      <c r="VFM843" s="14"/>
      <c r="VFN843" s="14"/>
      <c r="VFO843" s="14"/>
      <c r="VFP843" s="14"/>
      <c r="VFQ843" s="14"/>
      <c r="VFR843" s="14"/>
      <c r="VFS843" s="14"/>
      <c r="VFT843" s="14"/>
      <c r="VFU843" s="14"/>
      <c r="VFV843" s="14"/>
      <c r="VFW843" s="14"/>
      <c r="VFX843" s="14"/>
      <c r="VFY843" s="14"/>
      <c r="VFZ843" s="14"/>
      <c r="VGA843" s="14"/>
      <c r="VGB843" s="14"/>
      <c r="VGC843" s="14"/>
      <c r="VGD843" s="14"/>
      <c r="VGE843" s="14"/>
      <c r="VGF843" s="14"/>
      <c r="VGG843" s="14"/>
      <c r="VGH843" s="14"/>
      <c r="VGI843" s="14"/>
      <c r="VGJ843" s="14"/>
      <c r="VGK843" s="14"/>
      <c r="VGL843" s="14"/>
      <c r="VGM843" s="14"/>
      <c r="VGN843" s="14"/>
      <c r="VGO843" s="14"/>
      <c r="VGP843" s="14"/>
      <c r="VGQ843" s="14"/>
      <c r="VGR843" s="14"/>
      <c r="VGS843" s="14"/>
      <c r="VGT843" s="14"/>
      <c r="VGU843" s="14"/>
      <c r="VGV843" s="14"/>
      <c r="VGW843" s="14"/>
      <c r="VGX843" s="14"/>
      <c r="VGY843" s="14"/>
      <c r="VGZ843" s="14"/>
      <c r="VHA843" s="14"/>
      <c r="VHB843" s="14"/>
      <c r="VHC843" s="14"/>
      <c r="VHD843" s="14"/>
      <c r="VHE843" s="14"/>
      <c r="VHF843" s="14"/>
      <c r="VHG843" s="14"/>
      <c r="VHH843" s="14"/>
      <c r="VHI843" s="14"/>
      <c r="VHJ843" s="14"/>
      <c r="VHK843" s="14"/>
      <c r="VHL843" s="14"/>
      <c r="VHM843" s="14"/>
      <c r="VHN843" s="14"/>
      <c r="VHO843" s="14"/>
      <c r="VHP843" s="14"/>
      <c r="VHQ843" s="14"/>
      <c r="VHR843" s="14"/>
      <c r="VHS843" s="14"/>
      <c r="VHT843" s="14"/>
      <c r="VHU843" s="14"/>
      <c r="VHV843" s="14"/>
      <c r="VHW843" s="14"/>
      <c r="VHX843" s="14"/>
      <c r="VHY843" s="14"/>
      <c r="VHZ843" s="14"/>
      <c r="VIA843" s="14"/>
      <c r="VIB843" s="14"/>
      <c r="VIC843" s="14"/>
      <c r="VID843" s="14"/>
      <c r="VIE843" s="14"/>
      <c r="VIF843" s="14"/>
      <c r="VIG843" s="14"/>
      <c r="VIH843" s="14"/>
      <c r="VII843" s="14"/>
      <c r="VIJ843" s="14"/>
      <c r="VIK843" s="14"/>
      <c r="VIL843" s="14"/>
      <c r="VIM843" s="14"/>
      <c r="VIN843" s="14"/>
      <c r="VIO843" s="14"/>
      <c r="VIP843" s="14"/>
      <c r="VIQ843" s="14"/>
      <c r="VIR843" s="14"/>
      <c r="VIS843" s="14"/>
      <c r="VIT843" s="14"/>
      <c r="VIU843" s="14"/>
      <c r="VIV843" s="14"/>
      <c r="VIW843" s="14"/>
      <c r="VIX843" s="14"/>
      <c r="VIY843" s="14"/>
      <c r="VIZ843" s="14"/>
      <c r="VJA843" s="14"/>
      <c r="VJB843" s="14"/>
      <c r="VJC843" s="14"/>
      <c r="VJD843" s="14"/>
      <c r="VJE843" s="14"/>
      <c r="VJF843" s="14"/>
      <c r="VJG843" s="14"/>
      <c r="VJH843" s="14"/>
      <c r="VJI843" s="14"/>
      <c r="VJJ843" s="14"/>
      <c r="VJK843" s="14"/>
      <c r="VJL843" s="14"/>
      <c r="VJM843" s="14"/>
      <c r="VJN843" s="14"/>
      <c r="VJO843" s="14"/>
      <c r="VJP843" s="14"/>
      <c r="VJQ843" s="14"/>
      <c r="VJR843" s="14"/>
      <c r="VJS843" s="14"/>
      <c r="VJT843" s="14"/>
      <c r="VJU843" s="14"/>
      <c r="VJV843" s="14"/>
      <c r="VJW843" s="14"/>
      <c r="VJX843" s="14"/>
      <c r="VJY843" s="14"/>
      <c r="VJZ843" s="14"/>
      <c r="VKA843" s="14"/>
      <c r="VKB843" s="14"/>
      <c r="VKC843" s="14"/>
      <c r="VKD843" s="14"/>
      <c r="VKE843" s="14"/>
      <c r="VKF843" s="14"/>
      <c r="VKG843" s="14"/>
      <c r="VKH843" s="14"/>
      <c r="VKI843" s="14"/>
      <c r="VKJ843" s="14"/>
      <c r="VKK843" s="14"/>
      <c r="VKL843" s="14"/>
      <c r="VKM843" s="14"/>
      <c r="VKN843" s="14"/>
      <c r="VKO843" s="14"/>
      <c r="VKP843" s="14"/>
      <c r="VKQ843" s="14"/>
      <c r="VKR843" s="14"/>
      <c r="VKS843" s="14"/>
      <c r="VKT843" s="14"/>
      <c r="VKU843" s="14"/>
      <c r="VKV843" s="14"/>
      <c r="VKW843" s="14"/>
      <c r="VKX843" s="14"/>
      <c r="VKY843" s="14"/>
      <c r="VKZ843" s="14"/>
      <c r="VLA843" s="14"/>
      <c r="VLB843" s="14"/>
      <c r="VLC843" s="14"/>
      <c r="VLD843" s="14"/>
      <c r="VLE843" s="14"/>
      <c r="VLF843" s="14"/>
      <c r="VLG843" s="14"/>
      <c r="VLH843" s="14"/>
      <c r="VLI843" s="14"/>
      <c r="VLJ843" s="14"/>
      <c r="VLK843" s="14"/>
      <c r="VLL843" s="14"/>
      <c r="VLM843" s="14"/>
      <c r="VLN843" s="14"/>
      <c r="VLO843" s="14"/>
      <c r="VLP843" s="14"/>
      <c r="VLQ843" s="14"/>
      <c r="VLR843" s="14"/>
      <c r="VLS843" s="14"/>
      <c r="VLT843" s="14"/>
      <c r="VLU843" s="14"/>
      <c r="VLV843" s="14"/>
      <c r="VLW843" s="14"/>
      <c r="VLX843" s="14"/>
      <c r="VLY843" s="14"/>
      <c r="VLZ843" s="14"/>
      <c r="VMA843" s="14"/>
      <c r="VMB843" s="14"/>
      <c r="VMC843" s="14"/>
      <c r="VMD843" s="14"/>
      <c r="VME843" s="14"/>
      <c r="VMF843" s="14"/>
      <c r="VMG843" s="14"/>
      <c r="VMH843" s="14"/>
      <c r="VMI843" s="14"/>
      <c r="VMJ843" s="14"/>
      <c r="VMK843" s="14"/>
      <c r="VML843" s="14"/>
      <c r="VMM843" s="14"/>
      <c r="VMN843" s="14"/>
      <c r="VMO843" s="14"/>
      <c r="VMP843" s="14"/>
      <c r="VMQ843" s="14"/>
      <c r="VMR843" s="14"/>
      <c r="VMS843" s="14"/>
      <c r="VMT843" s="14"/>
      <c r="VMU843" s="14"/>
      <c r="VMV843" s="14"/>
      <c r="VMW843" s="14"/>
      <c r="VMX843" s="14"/>
      <c r="VMY843" s="14"/>
      <c r="VMZ843" s="14"/>
      <c r="VNA843" s="14"/>
      <c r="VNB843" s="14"/>
      <c r="VNC843" s="14"/>
      <c r="VND843" s="14"/>
      <c r="VNE843" s="14"/>
      <c r="VNF843" s="14"/>
      <c r="VNG843" s="14"/>
      <c r="VNH843" s="14"/>
      <c r="VNI843" s="14"/>
      <c r="VNJ843" s="14"/>
      <c r="VNK843" s="14"/>
      <c r="VNL843" s="14"/>
      <c r="VNM843" s="14"/>
      <c r="VNN843" s="14"/>
      <c r="VNO843" s="14"/>
      <c r="VNP843" s="14"/>
      <c r="VNQ843" s="14"/>
      <c r="VNR843" s="14"/>
      <c r="VNS843" s="14"/>
      <c r="VNT843" s="14"/>
      <c r="VNU843" s="14"/>
      <c r="VNV843" s="14"/>
      <c r="VNW843" s="14"/>
      <c r="VNX843" s="14"/>
      <c r="VNY843" s="14"/>
      <c r="VNZ843" s="14"/>
      <c r="VOA843" s="14"/>
      <c r="VOB843" s="14"/>
      <c r="VOC843" s="14"/>
      <c r="VOD843" s="14"/>
      <c r="VOE843" s="14"/>
      <c r="VOF843" s="14"/>
      <c r="VOG843" s="14"/>
      <c r="VOH843" s="14"/>
      <c r="VOI843" s="14"/>
      <c r="VOJ843" s="14"/>
      <c r="VOK843" s="14"/>
      <c r="VOL843" s="14"/>
      <c r="VOM843" s="14"/>
      <c r="VON843" s="14"/>
      <c r="VOO843" s="14"/>
      <c r="VOP843" s="14"/>
      <c r="VOQ843" s="14"/>
      <c r="VOR843" s="14"/>
      <c r="VOS843" s="14"/>
      <c r="VOT843" s="14"/>
      <c r="VOU843" s="14"/>
      <c r="VOV843" s="14"/>
      <c r="VOW843" s="14"/>
      <c r="VOX843" s="14"/>
      <c r="VOY843" s="14"/>
      <c r="VOZ843" s="14"/>
      <c r="VPA843" s="14"/>
      <c r="VPB843" s="14"/>
      <c r="VPC843" s="14"/>
      <c r="VPD843" s="14"/>
      <c r="VPE843" s="14"/>
      <c r="VPF843" s="14"/>
      <c r="VPG843" s="14"/>
      <c r="VPH843" s="14"/>
      <c r="VPI843" s="14"/>
      <c r="VPJ843" s="14"/>
      <c r="VPK843" s="14"/>
      <c r="VPL843" s="14"/>
      <c r="VPM843" s="14"/>
      <c r="VPN843" s="14"/>
      <c r="VPO843" s="14"/>
      <c r="VPP843" s="14"/>
      <c r="VPQ843" s="14"/>
      <c r="VPR843" s="14"/>
      <c r="VPS843" s="14"/>
      <c r="VPT843" s="14"/>
      <c r="VPU843" s="14"/>
      <c r="VPV843" s="14"/>
      <c r="VPW843" s="14"/>
      <c r="VPX843" s="14"/>
      <c r="VPY843" s="14"/>
      <c r="VPZ843" s="14"/>
      <c r="VQA843" s="14"/>
      <c r="VQB843" s="14"/>
      <c r="VQC843" s="14"/>
      <c r="VQD843" s="14"/>
      <c r="VQE843" s="14"/>
      <c r="VQF843" s="14"/>
      <c r="VQG843" s="14"/>
      <c r="VQH843" s="14"/>
      <c r="VQI843" s="14"/>
      <c r="VQJ843" s="14"/>
      <c r="VQK843" s="14"/>
      <c r="VQL843" s="14"/>
      <c r="VQM843" s="14"/>
      <c r="VQN843" s="14"/>
      <c r="VQO843" s="14"/>
      <c r="VQP843" s="14"/>
      <c r="VQQ843" s="14"/>
      <c r="VQR843" s="14"/>
      <c r="VQS843" s="14"/>
      <c r="VQT843" s="14"/>
      <c r="VQU843" s="14"/>
      <c r="VQV843" s="14"/>
      <c r="VQW843" s="14"/>
      <c r="VQX843" s="14"/>
      <c r="VQY843" s="14"/>
      <c r="VQZ843" s="14"/>
      <c r="VRA843" s="14"/>
      <c r="VRB843" s="14"/>
      <c r="VRC843" s="14"/>
      <c r="VRD843" s="14"/>
      <c r="VRE843" s="14"/>
      <c r="VRF843" s="14"/>
      <c r="VRG843" s="14"/>
      <c r="VRH843" s="14"/>
      <c r="VRI843" s="14"/>
      <c r="VRJ843" s="14"/>
      <c r="VRK843" s="14"/>
      <c r="VRL843" s="14"/>
      <c r="VRM843" s="14"/>
      <c r="VRN843" s="14"/>
      <c r="VRO843" s="14"/>
      <c r="VRP843" s="14"/>
      <c r="VRQ843" s="14"/>
      <c r="VRR843" s="14"/>
      <c r="VRS843" s="14"/>
      <c r="VRT843" s="14"/>
      <c r="VRU843" s="14"/>
      <c r="VRV843" s="14"/>
      <c r="VRW843" s="14"/>
      <c r="VRX843" s="14"/>
      <c r="VRY843" s="14"/>
      <c r="VRZ843" s="14"/>
      <c r="VSA843" s="14"/>
      <c r="VSB843" s="14"/>
      <c r="VSC843" s="14"/>
      <c r="VSD843" s="14"/>
      <c r="VSE843" s="14"/>
      <c r="VSF843" s="14"/>
      <c r="VSG843" s="14"/>
      <c r="VSH843" s="14"/>
      <c r="VSI843" s="14"/>
      <c r="VSJ843" s="14"/>
      <c r="VSK843" s="14"/>
      <c r="VSL843" s="14"/>
      <c r="VSM843" s="14"/>
      <c r="VSN843" s="14"/>
      <c r="VSO843" s="14"/>
      <c r="VSP843" s="14"/>
      <c r="VSQ843" s="14"/>
      <c r="VSR843" s="14"/>
      <c r="VSS843" s="14"/>
      <c r="VST843" s="14"/>
      <c r="VSU843" s="14"/>
      <c r="VSV843" s="14"/>
      <c r="VSW843" s="14"/>
      <c r="VSX843" s="14"/>
      <c r="VSY843" s="14"/>
      <c r="VSZ843" s="14"/>
      <c r="VTA843" s="14"/>
      <c r="VTB843" s="14"/>
      <c r="VTC843" s="14"/>
      <c r="VTD843" s="14"/>
      <c r="VTE843" s="14"/>
      <c r="VTF843" s="14"/>
      <c r="VTG843" s="14"/>
      <c r="VTH843" s="14"/>
      <c r="VTI843" s="14"/>
      <c r="VTJ843" s="14"/>
      <c r="VTK843" s="14"/>
      <c r="VTL843" s="14"/>
      <c r="VTM843" s="14"/>
      <c r="VTN843" s="14"/>
      <c r="VTO843" s="14"/>
      <c r="VTP843" s="14"/>
      <c r="VTQ843" s="14"/>
      <c r="VTR843" s="14"/>
      <c r="VTS843" s="14"/>
      <c r="VTT843" s="14"/>
      <c r="VTU843" s="14"/>
      <c r="VTV843" s="14"/>
      <c r="VTW843" s="14"/>
      <c r="VTX843" s="14"/>
      <c r="VTY843" s="14"/>
      <c r="VTZ843" s="14"/>
      <c r="VUA843" s="14"/>
      <c r="VUB843" s="14"/>
      <c r="VUC843" s="14"/>
      <c r="VUD843" s="14"/>
      <c r="VUE843" s="14"/>
      <c r="VUF843" s="14"/>
      <c r="VUG843" s="14"/>
      <c r="VUH843" s="14"/>
      <c r="VUI843" s="14"/>
      <c r="VUJ843" s="14"/>
      <c r="VUK843" s="14"/>
      <c r="VUL843" s="14"/>
      <c r="VUM843" s="14"/>
      <c r="VUN843" s="14"/>
      <c r="VUO843" s="14"/>
      <c r="VUP843" s="14"/>
      <c r="VUQ843" s="14"/>
      <c r="VUR843" s="14"/>
      <c r="VUS843" s="14"/>
      <c r="VUT843" s="14"/>
      <c r="VUU843" s="14"/>
      <c r="VUV843" s="14"/>
      <c r="VUW843" s="14"/>
      <c r="VUX843" s="14"/>
      <c r="VUY843" s="14"/>
      <c r="VUZ843" s="14"/>
      <c r="VVA843" s="14"/>
      <c r="VVB843" s="14"/>
      <c r="VVC843" s="14"/>
      <c r="VVD843" s="14"/>
      <c r="VVE843" s="14"/>
      <c r="VVF843" s="14"/>
      <c r="VVG843" s="14"/>
      <c r="VVH843" s="14"/>
      <c r="VVI843" s="14"/>
      <c r="VVJ843" s="14"/>
      <c r="VVK843" s="14"/>
      <c r="VVL843" s="14"/>
      <c r="VVM843" s="14"/>
      <c r="VVN843" s="14"/>
      <c r="VVO843" s="14"/>
      <c r="VVP843" s="14"/>
      <c r="VVQ843" s="14"/>
      <c r="VVR843" s="14"/>
      <c r="VVS843" s="14"/>
      <c r="VVT843" s="14"/>
      <c r="VVU843" s="14"/>
      <c r="VVV843" s="14"/>
      <c r="VVW843" s="14"/>
      <c r="VVX843" s="14"/>
      <c r="VVY843" s="14"/>
      <c r="VVZ843" s="14"/>
      <c r="VWA843" s="14"/>
      <c r="VWB843" s="14"/>
      <c r="VWC843" s="14"/>
      <c r="VWD843" s="14"/>
      <c r="VWE843" s="14"/>
      <c r="VWF843" s="14"/>
      <c r="VWG843" s="14"/>
      <c r="VWH843" s="14"/>
      <c r="VWI843" s="14"/>
      <c r="VWJ843" s="14"/>
      <c r="VWK843" s="14"/>
      <c r="VWL843" s="14"/>
      <c r="VWM843" s="14"/>
      <c r="VWN843" s="14"/>
      <c r="VWO843" s="14"/>
      <c r="VWP843" s="14"/>
      <c r="VWQ843" s="14"/>
      <c r="VWR843" s="14"/>
      <c r="VWS843" s="14"/>
      <c r="VWT843" s="14"/>
      <c r="VWU843" s="14"/>
      <c r="VWV843" s="14"/>
      <c r="VWW843" s="14"/>
      <c r="VWX843" s="14"/>
      <c r="VWY843" s="14"/>
      <c r="VWZ843" s="14"/>
      <c r="VXA843" s="14"/>
      <c r="VXB843" s="14"/>
      <c r="VXC843" s="14"/>
      <c r="VXD843" s="14"/>
      <c r="VXE843" s="14"/>
      <c r="VXF843" s="14"/>
      <c r="VXG843" s="14"/>
      <c r="VXH843" s="14"/>
      <c r="VXI843" s="14"/>
      <c r="VXJ843" s="14"/>
      <c r="VXK843" s="14"/>
      <c r="VXL843" s="14"/>
      <c r="VXM843" s="14"/>
      <c r="VXN843" s="14"/>
      <c r="VXO843" s="14"/>
      <c r="VXP843" s="14"/>
      <c r="VXQ843" s="14"/>
      <c r="VXR843" s="14"/>
      <c r="VXS843" s="14"/>
      <c r="VXT843" s="14"/>
      <c r="VXU843" s="14"/>
      <c r="VXV843" s="14"/>
      <c r="VXW843" s="14"/>
      <c r="VXX843" s="14"/>
      <c r="VXY843" s="14"/>
      <c r="VXZ843" s="14"/>
      <c r="VYA843" s="14"/>
      <c r="VYB843" s="14"/>
      <c r="VYC843" s="14"/>
      <c r="VYD843" s="14"/>
      <c r="VYE843" s="14"/>
      <c r="VYF843" s="14"/>
      <c r="VYG843" s="14"/>
      <c r="VYH843" s="14"/>
      <c r="VYI843" s="14"/>
      <c r="VYJ843" s="14"/>
      <c r="VYK843" s="14"/>
      <c r="VYL843" s="14"/>
      <c r="VYM843" s="14"/>
      <c r="VYN843" s="14"/>
      <c r="VYO843" s="14"/>
      <c r="VYP843" s="14"/>
      <c r="VYQ843" s="14"/>
      <c r="VYR843" s="14"/>
      <c r="VYS843" s="14"/>
      <c r="VYT843" s="14"/>
      <c r="VYU843" s="14"/>
      <c r="VYV843" s="14"/>
      <c r="VYW843" s="14"/>
      <c r="VYX843" s="14"/>
      <c r="VYY843" s="14"/>
      <c r="VYZ843" s="14"/>
      <c r="VZA843" s="14"/>
      <c r="VZB843" s="14"/>
      <c r="VZC843" s="14"/>
      <c r="VZD843" s="14"/>
      <c r="VZE843" s="14"/>
      <c r="VZF843" s="14"/>
      <c r="VZG843" s="14"/>
      <c r="VZH843" s="14"/>
      <c r="VZI843" s="14"/>
      <c r="VZJ843" s="14"/>
      <c r="VZK843" s="14"/>
      <c r="VZL843" s="14"/>
      <c r="VZM843" s="14"/>
      <c r="VZN843" s="14"/>
      <c r="VZO843" s="14"/>
      <c r="VZP843" s="14"/>
      <c r="VZQ843" s="14"/>
      <c r="VZR843" s="14"/>
      <c r="VZS843" s="14"/>
      <c r="VZT843" s="14"/>
      <c r="VZU843" s="14"/>
      <c r="VZV843" s="14"/>
      <c r="VZW843" s="14"/>
      <c r="VZX843" s="14"/>
      <c r="VZY843" s="14"/>
      <c r="VZZ843" s="14"/>
      <c r="WAA843" s="14"/>
      <c r="WAB843" s="14"/>
      <c r="WAC843" s="14"/>
      <c r="WAD843" s="14"/>
      <c r="WAE843" s="14"/>
      <c r="WAF843" s="14"/>
      <c r="WAG843" s="14"/>
      <c r="WAH843" s="14"/>
      <c r="WAI843" s="14"/>
      <c r="WAJ843" s="14"/>
      <c r="WAK843" s="14"/>
      <c r="WAL843" s="14"/>
      <c r="WAM843" s="14"/>
      <c r="WAN843" s="14"/>
      <c r="WAO843" s="14"/>
      <c r="WAP843" s="14"/>
      <c r="WAQ843" s="14"/>
      <c r="WAR843" s="14"/>
      <c r="WAS843" s="14"/>
      <c r="WAT843" s="14"/>
      <c r="WAU843" s="14"/>
      <c r="WAV843" s="14"/>
      <c r="WAW843" s="14"/>
      <c r="WAX843" s="14"/>
      <c r="WAY843" s="14"/>
      <c r="WAZ843" s="14"/>
      <c r="WBA843" s="14"/>
      <c r="WBB843" s="14"/>
      <c r="WBC843" s="14"/>
      <c r="WBD843" s="14"/>
      <c r="WBE843" s="14"/>
      <c r="WBF843" s="14"/>
      <c r="WBG843" s="14"/>
      <c r="WBH843" s="14"/>
      <c r="WBI843" s="14"/>
      <c r="WBJ843" s="14"/>
      <c r="WBK843" s="14"/>
      <c r="WBL843" s="14"/>
      <c r="WBM843" s="14"/>
      <c r="WBN843" s="14"/>
      <c r="WBO843" s="14"/>
      <c r="WBP843" s="14"/>
      <c r="WBQ843" s="14"/>
      <c r="WBR843" s="14"/>
      <c r="WBS843" s="14"/>
      <c r="WBT843" s="14"/>
      <c r="WBU843" s="14"/>
      <c r="WBV843" s="14"/>
      <c r="WBW843" s="14"/>
      <c r="WBX843" s="14"/>
      <c r="WBY843" s="14"/>
      <c r="WBZ843" s="14"/>
      <c r="WCA843" s="14"/>
      <c r="WCB843" s="14"/>
      <c r="WCC843" s="14"/>
      <c r="WCD843" s="14"/>
      <c r="WCE843" s="14"/>
      <c r="WCF843" s="14"/>
      <c r="WCG843" s="14"/>
      <c r="WCH843" s="14"/>
      <c r="WCI843" s="14"/>
      <c r="WCJ843" s="14"/>
      <c r="WCK843" s="14"/>
      <c r="WCL843" s="14"/>
      <c r="WCM843" s="14"/>
      <c r="WCN843" s="14"/>
      <c r="WCO843" s="14"/>
      <c r="WCP843" s="14"/>
      <c r="WCQ843" s="14"/>
      <c r="WCR843" s="14"/>
      <c r="WCS843" s="14"/>
      <c r="WCT843" s="14"/>
      <c r="WCU843" s="14"/>
      <c r="WCV843" s="14"/>
      <c r="WCW843" s="14"/>
      <c r="WCX843" s="14"/>
      <c r="WCY843" s="14"/>
      <c r="WCZ843" s="14"/>
      <c r="WDA843" s="14"/>
      <c r="WDB843" s="14"/>
      <c r="WDC843" s="14"/>
      <c r="WDD843" s="14"/>
      <c r="WDE843" s="14"/>
      <c r="WDF843" s="14"/>
      <c r="WDG843" s="14"/>
      <c r="WDH843" s="14"/>
      <c r="WDI843" s="14"/>
      <c r="WDJ843" s="14"/>
      <c r="WDK843" s="14"/>
      <c r="WDL843" s="14"/>
      <c r="WDM843" s="14"/>
      <c r="WDN843" s="14"/>
      <c r="WDO843" s="14"/>
      <c r="WDP843" s="14"/>
      <c r="WDQ843" s="14"/>
      <c r="WDR843" s="14"/>
      <c r="WDS843" s="14"/>
      <c r="WDT843" s="14"/>
      <c r="WDU843" s="14"/>
      <c r="WDV843" s="14"/>
      <c r="WDW843" s="14"/>
      <c r="WDX843" s="14"/>
      <c r="WDY843" s="14"/>
      <c r="WDZ843" s="14"/>
      <c r="WEA843" s="14"/>
      <c r="WEB843" s="14"/>
      <c r="WEC843" s="14"/>
      <c r="WED843" s="14"/>
      <c r="WEE843" s="14"/>
      <c r="WEF843" s="14"/>
      <c r="WEG843" s="14"/>
      <c r="WEH843" s="14"/>
      <c r="WEI843" s="14"/>
      <c r="WEJ843" s="14"/>
      <c r="WEK843" s="14"/>
      <c r="WEL843" s="14"/>
      <c r="WEM843" s="14"/>
      <c r="WEN843" s="14"/>
      <c r="WEO843" s="14"/>
      <c r="WEP843" s="14"/>
      <c r="WEQ843" s="14"/>
      <c r="WER843" s="14"/>
      <c r="WES843" s="14"/>
      <c r="WET843" s="14"/>
      <c r="WEU843" s="14"/>
      <c r="WEV843" s="14"/>
      <c r="WEW843" s="14"/>
      <c r="WEX843" s="14"/>
      <c r="WEY843" s="14"/>
      <c r="WEZ843" s="14"/>
      <c r="WFA843" s="14"/>
      <c r="WFB843" s="14"/>
      <c r="WFC843" s="14"/>
      <c r="WFD843" s="14"/>
      <c r="WFE843" s="14"/>
      <c r="WFF843" s="14"/>
      <c r="WFG843" s="14"/>
      <c r="WFH843" s="14"/>
      <c r="WFI843" s="14"/>
      <c r="WFJ843" s="14"/>
      <c r="WFK843" s="14"/>
      <c r="WFL843" s="14"/>
      <c r="WFM843" s="14"/>
      <c r="WFN843" s="14"/>
      <c r="WFO843" s="14"/>
      <c r="WFP843" s="14"/>
      <c r="WFQ843" s="14"/>
      <c r="WFR843" s="14"/>
      <c r="WFS843" s="14"/>
      <c r="WFT843" s="14"/>
      <c r="WFU843" s="14"/>
      <c r="WFV843" s="14"/>
      <c r="WFW843" s="14"/>
      <c r="WFX843" s="14"/>
      <c r="WFY843" s="14"/>
      <c r="WFZ843" s="14"/>
      <c r="WGA843" s="14"/>
      <c r="WGB843" s="14"/>
      <c r="WGC843" s="14"/>
      <c r="WGD843" s="14"/>
      <c r="WGE843" s="14"/>
      <c r="WGF843" s="14"/>
      <c r="WGG843" s="14"/>
      <c r="WGH843" s="14"/>
      <c r="WGI843" s="14"/>
      <c r="WGJ843" s="14"/>
      <c r="WGK843" s="14"/>
      <c r="WGL843" s="14"/>
      <c r="WGM843" s="14"/>
      <c r="WGN843" s="14"/>
      <c r="WGO843" s="14"/>
      <c r="WGP843" s="14"/>
      <c r="WGQ843" s="14"/>
      <c r="WGR843" s="14"/>
      <c r="WGS843" s="14"/>
      <c r="WGT843" s="14"/>
      <c r="WGU843" s="14"/>
      <c r="WGV843" s="14"/>
      <c r="WGW843" s="14"/>
      <c r="WGX843" s="14"/>
      <c r="WGY843" s="14"/>
      <c r="WGZ843" s="14"/>
      <c r="WHA843" s="14"/>
      <c r="WHB843" s="14"/>
      <c r="WHC843" s="14"/>
      <c r="WHD843" s="14"/>
      <c r="WHE843" s="14"/>
      <c r="WHF843" s="14"/>
      <c r="WHG843" s="14"/>
      <c r="WHH843" s="14"/>
      <c r="WHI843" s="14"/>
      <c r="WHJ843" s="14"/>
      <c r="WHK843" s="14"/>
      <c r="WHL843" s="14"/>
      <c r="WHM843" s="14"/>
      <c r="WHN843" s="14"/>
      <c r="WHO843" s="14"/>
      <c r="WHP843" s="14"/>
      <c r="WHQ843" s="14"/>
      <c r="WHR843" s="14"/>
      <c r="WHS843" s="14"/>
      <c r="WHT843" s="14"/>
      <c r="WHU843" s="14"/>
      <c r="WHV843" s="14"/>
      <c r="WHW843" s="14"/>
      <c r="WHX843" s="14"/>
      <c r="WHY843" s="14"/>
      <c r="WHZ843" s="14"/>
      <c r="WIA843" s="14"/>
      <c r="WIB843" s="14"/>
      <c r="WIC843" s="14"/>
      <c r="WID843" s="14"/>
      <c r="WIE843" s="14"/>
      <c r="WIF843" s="14"/>
      <c r="WIG843" s="14"/>
      <c r="WIH843" s="14"/>
      <c r="WII843" s="14"/>
      <c r="WIJ843" s="14"/>
      <c r="WIK843" s="14"/>
      <c r="WIL843" s="14"/>
      <c r="WIM843" s="14"/>
      <c r="WIN843" s="14"/>
      <c r="WIO843" s="14"/>
      <c r="WIP843" s="14"/>
      <c r="WIQ843" s="14"/>
      <c r="WIR843" s="14"/>
      <c r="WIS843" s="14"/>
      <c r="WIT843" s="14"/>
      <c r="WIU843" s="14"/>
      <c r="WIV843" s="14"/>
      <c r="WIW843" s="14"/>
      <c r="WIX843" s="14"/>
      <c r="WIY843" s="14"/>
      <c r="WIZ843" s="14"/>
      <c r="WJA843" s="14"/>
      <c r="WJB843" s="14"/>
      <c r="WJC843" s="14"/>
      <c r="WJD843" s="14"/>
      <c r="WJE843" s="14"/>
      <c r="WJF843" s="14"/>
      <c r="WJG843" s="14"/>
      <c r="WJH843" s="14"/>
      <c r="WJI843" s="14"/>
      <c r="WJJ843" s="14"/>
      <c r="WJK843" s="14"/>
      <c r="WJL843" s="14"/>
      <c r="WJM843" s="14"/>
      <c r="WJN843" s="14"/>
      <c r="WJO843" s="14"/>
      <c r="WJP843" s="14"/>
      <c r="WJQ843" s="14"/>
      <c r="WJR843" s="14"/>
      <c r="WJS843" s="14"/>
      <c r="WJT843" s="14"/>
      <c r="WJU843" s="14"/>
      <c r="WJV843" s="14"/>
      <c r="WJW843" s="14"/>
      <c r="WJX843" s="14"/>
      <c r="WJY843" s="14"/>
      <c r="WJZ843" s="14"/>
      <c r="WKA843" s="14"/>
      <c r="WKB843" s="14"/>
      <c r="WKC843" s="14"/>
      <c r="WKD843" s="14"/>
      <c r="WKE843" s="14"/>
      <c r="WKF843" s="14"/>
      <c r="WKG843" s="14"/>
      <c r="WKH843" s="14"/>
      <c r="WKI843" s="14"/>
      <c r="WKJ843" s="14"/>
      <c r="WKK843" s="14"/>
      <c r="WKL843" s="14"/>
      <c r="WKM843" s="14"/>
      <c r="WKN843" s="14"/>
      <c r="WKO843" s="14"/>
      <c r="WKP843" s="14"/>
      <c r="WKQ843" s="14"/>
      <c r="WKR843" s="14"/>
      <c r="WKS843" s="14"/>
      <c r="WKT843" s="14"/>
      <c r="WKU843" s="14"/>
      <c r="WKV843" s="14"/>
      <c r="WKW843" s="14"/>
      <c r="WKX843" s="14"/>
      <c r="WKY843" s="14"/>
      <c r="WKZ843" s="14"/>
      <c r="WLA843" s="14"/>
      <c r="WLB843" s="14"/>
      <c r="WLC843" s="14"/>
      <c r="WLD843" s="14"/>
      <c r="WLE843" s="14"/>
      <c r="WLF843" s="14"/>
      <c r="WLG843" s="14"/>
      <c r="WLH843" s="14"/>
      <c r="WLI843" s="14"/>
      <c r="WLJ843" s="14"/>
      <c r="WLK843" s="14"/>
      <c r="WLL843" s="14"/>
      <c r="WLM843" s="14"/>
      <c r="WLN843" s="14"/>
      <c r="WLO843" s="14"/>
      <c r="WLP843" s="14"/>
      <c r="WLQ843" s="14"/>
      <c r="WLR843" s="14"/>
      <c r="WLS843" s="14"/>
      <c r="WLT843" s="14"/>
      <c r="WLU843" s="14"/>
      <c r="WLV843" s="14"/>
      <c r="WLW843" s="14"/>
      <c r="WLX843" s="14"/>
      <c r="WLY843" s="14"/>
      <c r="WLZ843" s="14"/>
      <c r="WMA843" s="14"/>
      <c r="WMB843" s="14"/>
      <c r="WMC843" s="14"/>
      <c r="WMD843" s="14"/>
      <c r="WME843" s="14"/>
      <c r="WMF843" s="14"/>
      <c r="WMG843" s="14"/>
      <c r="WMH843" s="14"/>
      <c r="WMI843" s="14"/>
      <c r="WMJ843" s="14"/>
      <c r="WMK843" s="14"/>
      <c r="WML843" s="14"/>
      <c r="WMM843" s="14"/>
      <c r="WMN843" s="14"/>
      <c r="WMO843" s="14"/>
      <c r="WMP843" s="14"/>
      <c r="WMQ843" s="14"/>
      <c r="WMR843" s="14"/>
      <c r="WMS843" s="14"/>
      <c r="WMT843" s="14"/>
      <c r="WMU843" s="14"/>
      <c r="WMV843" s="14"/>
      <c r="WMW843" s="14"/>
      <c r="WMX843" s="14"/>
      <c r="WMY843" s="14"/>
      <c r="WMZ843" s="14"/>
      <c r="WNA843" s="14"/>
      <c r="WNB843" s="14"/>
      <c r="WNC843" s="14"/>
      <c r="WND843" s="14"/>
      <c r="WNE843" s="14"/>
      <c r="WNF843" s="14"/>
      <c r="WNG843" s="14"/>
      <c r="WNH843" s="14"/>
      <c r="WNI843" s="14"/>
      <c r="WNJ843" s="14"/>
      <c r="WNK843" s="14"/>
      <c r="WNL843" s="14"/>
      <c r="WNM843" s="14"/>
      <c r="WNN843" s="14"/>
      <c r="WNO843" s="14"/>
      <c r="WNP843" s="14"/>
      <c r="WNQ843" s="14"/>
      <c r="WNR843" s="14"/>
      <c r="WNS843" s="14"/>
      <c r="WNT843" s="14"/>
      <c r="WNU843" s="14"/>
      <c r="WNV843" s="14"/>
      <c r="WNW843" s="14"/>
      <c r="WNX843" s="14"/>
      <c r="WNY843" s="14"/>
      <c r="WNZ843" s="14"/>
      <c r="WOA843" s="14"/>
      <c r="WOB843" s="14"/>
      <c r="WOC843" s="14"/>
      <c r="WOD843" s="14"/>
      <c r="WOE843" s="14"/>
      <c r="WOF843" s="14"/>
      <c r="WOG843" s="14"/>
      <c r="WOH843" s="14"/>
      <c r="WOI843" s="14"/>
      <c r="WOJ843" s="14"/>
      <c r="WOK843" s="14"/>
      <c r="WOL843" s="14"/>
      <c r="WOM843" s="14"/>
      <c r="WON843" s="14"/>
      <c r="WOO843" s="14"/>
      <c r="WOP843" s="14"/>
      <c r="WOQ843" s="14"/>
      <c r="WOR843" s="14"/>
      <c r="WOS843" s="14"/>
      <c r="WOT843" s="14"/>
      <c r="WOU843" s="14"/>
      <c r="WOV843" s="14"/>
      <c r="WOW843" s="14"/>
      <c r="WOX843" s="14"/>
      <c r="WOY843" s="14"/>
      <c r="WOZ843" s="14"/>
      <c r="WPA843" s="14"/>
      <c r="WPB843" s="14"/>
      <c r="WPC843" s="14"/>
      <c r="WPD843" s="14"/>
      <c r="WPE843" s="14"/>
      <c r="WPF843" s="14"/>
      <c r="WPG843" s="14"/>
      <c r="WPH843" s="14"/>
      <c r="WPI843" s="14"/>
      <c r="WPJ843" s="14"/>
      <c r="WPK843" s="14"/>
      <c r="WPL843" s="14"/>
      <c r="WPM843" s="14"/>
      <c r="WPN843" s="14"/>
      <c r="WPO843" s="14"/>
      <c r="WPP843" s="14"/>
      <c r="WPQ843" s="14"/>
      <c r="WPR843" s="14"/>
      <c r="WPS843" s="14"/>
      <c r="WPT843" s="14"/>
      <c r="WPU843" s="14"/>
      <c r="WPV843" s="14"/>
      <c r="WPW843" s="14"/>
      <c r="WPX843" s="14"/>
      <c r="WPY843" s="14"/>
      <c r="WPZ843" s="14"/>
      <c r="WQA843" s="14"/>
      <c r="WQB843" s="14"/>
      <c r="WQC843" s="14"/>
      <c r="WQD843" s="14"/>
      <c r="WQE843" s="14"/>
      <c r="WQF843" s="14"/>
      <c r="WQG843" s="14"/>
      <c r="WQH843" s="14"/>
      <c r="WQI843" s="14"/>
      <c r="WQJ843" s="14"/>
      <c r="WQK843" s="14"/>
      <c r="WQL843" s="14"/>
      <c r="WQM843" s="14"/>
      <c r="WQN843" s="14"/>
      <c r="WQO843" s="14"/>
      <c r="WQP843" s="14"/>
      <c r="WQQ843" s="14"/>
      <c r="WQR843" s="14"/>
      <c r="WQS843" s="14"/>
      <c r="WQT843" s="14"/>
      <c r="WQU843" s="14"/>
      <c r="WQV843" s="14"/>
      <c r="WQW843" s="14"/>
      <c r="WQX843" s="14"/>
      <c r="WQY843" s="14"/>
      <c r="WQZ843" s="14"/>
      <c r="WRA843" s="14"/>
      <c r="WRB843" s="14"/>
      <c r="WRC843" s="14"/>
      <c r="WRD843" s="14"/>
      <c r="WRE843" s="14"/>
      <c r="WRF843" s="14"/>
      <c r="WRG843" s="14"/>
      <c r="WRH843" s="14"/>
      <c r="WRI843" s="14"/>
      <c r="WRJ843" s="14"/>
      <c r="WRK843" s="14"/>
      <c r="WRL843" s="14"/>
      <c r="WRM843" s="14"/>
      <c r="WRN843" s="14"/>
      <c r="WRO843" s="14"/>
      <c r="WRP843" s="14"/>
      <c r="WRQ843" s="14"/>
      <c r="WRR843" s="14"/>
      <c r="WRS843" s="14"/>
      <c r="WRT843" s="14"/>
      <c r="WRU843" s="14"/>
      <c r="WRV843" s="14"/>
      <c r="WRW843" s="14"/>
      <c r="WRX843" s="14"/>
      <c r="WRY843" s="14"/>
      <c r="WRZ843" s="14"/>
      <c r="WSA843" s="14"/>
      <c r="WSB843" s="14"/>
      <c r="WSC843" s="14"/>
      <c r="WSD843" s="14"/>
      <c r="WSE843" s="14"/>
      <c r="WSF843" s="14"/>
      <c r="WSG843" s="14"/>
      <c r="WSH843" s="14"/>
      <c r="WSI843" s="14"/>
      <c r="WSJ843" s="14"/>
      <c r="WSK843" s="14"/>
      <c r="WSL843" s="14"/>
      <c r="WSM843" s="14"/>
      <c r="WSN843" s="14"/>
      <c r="WSO843" s="14"/>
      <c r="WSP843" s="14"/>
      <c r="WSQ843" s="14"/>
      <c r="WSR843" s="14"/>
      <c r="WSS843" s="14"/>
      <c r="WST843" s="14"/>
      <c r="WSU843" s="14"/>
      <c r="WSV843" s="14"/>
      <c r="WSW843" s="14"/>
      <c r="WSX843" s="14"/>
      <c r="WSY843" s="14"/>
      <c r="WSZ843" s="14"/>
      <c r="WTA843" s="14"/>
      <c r="WTB843" s="14"/>
      <c r="WTC843" s="14"/>
      <c r="WTD843" s="14"/>
      <c r="WTE843" s="14"/>
      <c r="WTF843" s="14"/>
      <c r="WTG843" s="14"/>
      <c r="WTH843" s="14"/>
      <c r="WTI843" s="14"/>
      <c r="WTJ843" s="14"/>
      <c r="WTK843" s="14"/>
      <c r="WTL843" s="14"/>
      <c r="WTM843" s="14"/>
      <c r="WTN843" s="14"/>
      <c r="WTO843" s="14"/>
      <c r="WTP843" s="14"/>
      <c r="WTQ843" s="14"/>
      <c r="WTR843" s="14"/>
      <c r="WTS843" s="14"/>
      <c r="WTT843" s="14"/>
      <c r="WTU843" s="14"/>
      <c r="WTV843" s="14"/>
      <c r="WTW843" s="14"/>
      <c r="WTX843" s="14"/>
      <c r="WTY843" s="14"/>
      <c r="WTZ843" s="14"/>
      <c r="WUA843" s="14"/>
      <c r="WUB843" s="14"/>
      <c r="WUC843" s="14"/>
      <c r="WUD843" s="14"/>
      <c r="WUE843" s="14"/>
      <c r="WUF843" s="14"/>
      <c r="WUG843" s="14"/>
      <c r="WUH843" s="14"/>
      <c r="WUI843" s="14"/>
      <c r="WUJ843" s="14"/>
      <c r="WUK843" s="14"/>
      <c r="WUL843" s="14"/>
      <c r="WUM843" s="14"/>
      <c r="WUN843" s="14"/>
      <c r="WUO843" s="14"/>
      <c r="WUP843" s="14"/>
      <c r="WUQ843" s="14"/>
      <c r="WUR843" s="14"/>
      <c r="WUS843" s="14"/>
      <c r="WUT843" s="14"/>
      <c r="WUU843" s="14"/>
      <c r="WUV843" s="14"/>
      <c r="WUW843" s="14"/>
      <c r="WUX843" s="14"/>
      <c r="WUY843" s="14"/>
      <c r="WUZ843" s="14"/>
      <c r="WVA843" s="14"/>
      <c r="WVB843" s="14"/>
      <c r="WVC843" s="14"/>
      <c r="WVD843" s="14"/>
      <c r="WVE843" s="14"/>
      <c r="WVF843" s="14"/>
      <c r="WVG843" s="14"/>
      <c r="WVH843" s="14"/>
      <c r="WVI843" s="14"/>
      <c r="WVJ843" s="14"/>
      <c r="WVK843" s="14"/>
      <c r="WVL843" s="14"/>
      <c r="WVM843" s="14"/>
      <c r="WVN843" s="14"/>
      <c r="WVO843" s="14"/>
      <c r="WVP843" s="14"/>
      <c r="WVQ843" s="14"/>
      <c r="WVR843" s="14"/>
      <c r="WVS843" s="14"/>
      <c r="WVT843" s="14"/>
      <c r="WVU843" s="14"/>
      <c r="WVV843" s="14"/>
      <c r="WVW843" s="14"/>
      <c r="WVX843" s="14"/>
      <c r="WVY843" s="14"/>
      <c r="WVZ843" s="14"/>
      <c r="WWA843" s="14"/>
      <c r="WWB843" s="14"/>
      <c r="WWC843" s="14"/>
      <c r="WWD843" s="14"/>
      <c r="WWE843" s="14"/>
      <c r="WWF843" s="14"/>
      <c r="WWG843" s="14"/>
      <c r="WWH843" s="14"/>
      <c r="WWI843" s="14"/>
      <c r="WWJ843" s="14"/>
      <c r="WWK843" s="14"/>
      <c r="WWL843" s="14"/>
      <c r="WWM843" s="14"/>
      <c r="WWN843" s="14"/>
      <c r="WWO843" s="14"/>
      <c r="WWP843" s="14"/>
      <c r="WWQ843" s="14"/>
      <c r="WWR843" s="14"/>
      <c r="WWS843" s="14"/>
      <c r="WWT843" s="14"/>
      <c r="WWU843" s="14"/>
      <c r="WWV843" s="14"/>
      <c r="WWW843" s="14"/>
      <c r="WWX843" s="14"/>
      <c r="WWY843" s="14"/>
      <c r="WWZ843" s="14"/>
      <c r="WXA843" s="14"/>
      <c r="WXB843" s="14"/>
      <c r="WXC843" s="14"/>
      <c r="WXD843" s="14"/>
      <c r="WXE843" s="14"/>
      <c r="WXF843" s="14"/>
      <c r="WXG843" s="14"/>
      <c r="WXH843" s="14"/>
      <c r="WXI843" s="14"/>
      <c r="WXJ843" s="14"/>
      <c r="WXK843" s="14"/>
      <c r="WXL843" s="14"/>
      <c r="WXM843" s="14"/>
      <c r="WXN843" s="14"/>
      <c r="WXO843" s="14"/>
      <c r="WXP843" s="14"/>
      <c r="WXQ843" s="14"/>
      <c r="WXR843" s="14"/>
      <c r="WXS843" s="14"/>
      <c r="WXT843" s="14"/>
      <c r="WXU843" s="14"/>
      <c r="WXV843" s="14"/>
      <c r="WXW843" s="14"/>
      <c r="WXX843" s="14"/>
      <c r="WXY843" s="14"/>
      <c r="WXZ843" s="14"/>
      <c r="WYA843" s="14"/>
      <c r="WYB843" s="14"/>
      <c r="WYC843" s="14"/>
      <c r="WYD843" s="14"/>
      <c r="WYE843" s="14"/>
      <c r="WYF843" s="14"/>
      <c r="WYG843" s="14"/>
      <c r="WYH843" s="14"/>
      <c r="WYI843" s="14"/>
      <c r="WYJ843" s="14"/>
      <c r="WYK843" s="14"/>
      <c r="WYL843" s="14"/>
      <c r="WYM843" s="14"/>
      <c r="WYN843" s="14"/>
      <c r="WYO843" s="14"/>
      <c r="WYP843" s="14"/>
      <c r="WYQ843" s="14"/>
      <c r="WYR843" s="14"/>
      <c r="WYS843" s="14"/>
      <c r="WYT843" s="14"/>
      <c r="WYU843" s="14"/>
      <c r="WYV843" s="14"/>
      <c r="WYW843" s="14"/>
      <c r="WYX843" s="14"/>
      <c r="WYY843" s="14"/>
      <c r="WYZ843" s="14"/>
      <c r="WZA843" s="14"/>
      <c r="WZB843" s="14"/>
      <c r="WZC843" s="14"/>
      <c r="WZD843" s="14"/>
      <c r="WZE843" s="14"/>
      <c r="WZF843" s="14"/>
      <c r="WZG843" s="14"/>
      <c r="WZH843" s="14"/>
      <c r="WZI843" s="14"/>
      <c r="WZJ843" s="14"/>
      <c r="WZK843" s="14"/>
      <c r="WZL843" s="14"/>
      <c r="WZM843" s="14"/>
      <c r="WZN843" s="14"/>
      <c r="WZO843" s="14"/>
      <c r="WZP843" s="14"/>
      <c r="WZQ843" s="14"/>
      <c r="WZR843" s="14"/>
      <c r="WZS843" s="14"/>
      <c r="WZT843" s="14"/>
      <c r="WZU843" s="14"/>
      <c r="WZV843" s="14"/>
      <c r="WZW843" s="14"/>
      <c r="WZX843" s="14"/>
      <c r="WZY843" s="14"/>
      <c r="WZZ843" s="14"/>
      <c r="XAA843" s="14"/>
      <c r="XAB843" s="14"/>
      <c r="XAC843" s="14"/>
      <c r="XAD843" s="14"/>
      <c r="XAE843" s="14"/>
      <c r="XAF843" s="14"/>
      <c r="XAG843" s="14"/>
      <c r="XAH843" s="14"/>
      <c r="XAI843" s="14"/>
      <c r="XAJ843" s="14"/>
      <c r="XAK843" s="14"/>
      <c r="XAL843" s="14"/>
      <c r="XAM843" s="14"/>
      <c r="XAN843" s="14"/>
      <c r="XAO843" s="14"/>
      <c r="XAP843" s="14"/>
      <c r="XAQ843" s="14"/>
      <c r="XAR843" s="14"/>
      <c r="XAS843" s="14"/>
      <c r="XAT843" s="14"/>
      <c r="XAU843" s="14"/>
      <c r="XAV843" s="14"/>
      <c r="XAW843" s="14"/>
      <c r="XAX843" s="14"/>
      <c r="XAY843" s="14"/>
      <c r="XAZ843" s="14"/>
      <c r="XBA843" s="14"/>
      <c r="XBB843" s="14"/>
      <c r="XBC843" s="14"/>
      <c r="XBD843" s="14"/>
      <c r="XBE843" s="14"/>
      <c r="XBF843" s="14"/>
      <c r="XBG843" s="14"/>
      <c r="XBH843" s="14"/>
      <c r="XBI843" s="14"/>
      <c r="XBJ843" s="14"/>
      <c r="XBK843" s="14"/>
      <c r="XBL843" s="14"/>
      <c r="XBM843" s="14"/>
      <c r="XBN843" s="14"/>
      <c r="XBO843" s="14"/>
      <c r="XBP843" s="14"/>
      <c r="XBQ843" s="14"/>
      <c r="XBR843" s="14"/>
      <c r="XBS843" s="14"/>
      <c r="XBT843" s="14"/>
      <c r="XBU843" s="14"/>
      <c r="XBV843" s="14"/>
      <c r="XBW843" s="14"/>
      <c r="XBX843" s="14"/>
      <c r="XBY843" s="14"/>
      <c r="XBZ843" s="14"/>
      <c r="XCA843" s="14"/>
      <c r="XCB843" s="14"/>
      <c r="XCC843" s="14"/>
      <c r="XCD843" s="14"/>
      <c r="XCE843" s="14"/>
      <c r="XCF843" s="14"/>
      <c r="XCG843" s="14"/>
      <c r="XCH843" s="14"/>
      <c r="XCI843" s="14"/>
      <c r="XCJ843" s="14"/>
      <c r="XCK843" s="14"/>
      <c r="XCL843" s="14"/>
      <c r="XCM843" s="14"/>
      <c r="XCN843" s="14"/>
      <c r="XCO843" s="14"/>
      <c r="XCP843" s="14"/>
      <c r="XCQ843" s="14"/>
      <c r="XCR843" s="14"/>
      <c r="XCS843" s="14"/>
      <c r="XCT843" s="14"/>
      <c r="XCU843" s="14"/>
      <c r="XCV843" s="14"/>
      <c r="XCW843" s="14"/>
      <c r="XCX843" s="14"/>
      <c r="XCY843" s="14"/>
      <c r="XCZ843" s="14"/>
      <c r="XDA843" s="14"/>
      <c r="XDB843" s="14"/>
      <c r="XDC843" s="14"/>
      <c r="XDD843" s="14"/>
      <c r="XDE843" s="14"/>
      <c r="XDF843" s="14"/>
      <c r="XDG843" s="14"/>
      <c r="XDH843" s="14"/>
      <c r="XDI843" s="14"/>
      <c r="XDJ843" s="14"/>
      <c r="XDK843" s="14"/>
      <c r="XDL843" s="14"/>
      <c r="XDM843" s="14"/>
      <c r="XDN843" s="14"/>
      <c r="XDO843" s="14"/>
      <c r="XDP843" s="14"/>
      <c r="XDQ843" s="14"/>
      <c r="XDR843" s="14"/>
      <c r="XDS843" s="14"/>
      <c r="XDT843" s="14"/>
      <c r="XDU843" s="14"/>
      <c r="XDV843" s="14"/>
      <c r="XDW843" s="14"/>
      <c r="XDX843" s="14"/>
      <c r="XDY843" s="14"/>
      <c r="XDZ843" s="14"/>
      <c r="XEA843" s="14"/>
      <c r="XEB843" s="14"/>
      <c r="XEC843" s="14"/>
      <c r="XED843" s="14"/>
      <c r="XEE843" s="14"/>
      <c r="XEF843" s="14"/>
      <c r="XEG843" s="14"/>
      <c r="XEH843" s="14"/>
      <c r="XEI843" s="14"/>
      <c r="XEJ843" s="14"/>
      <c r="XEK843" s="14"/>
      <c r="XEL843" s="14"/>
      <c r="XEM843" s="14"/>
      <c r="XEN843" s="14"/>
      <c r="XEO843" s="14"/>
      <c r="XEP843" s="14"/>
      <c r="XEQ843" s="14"/>
      <c r="XER843" s="14"/>
      <c r="XES843" s="14"/>
      <c r="XET843" s="14"/>
      <c r="XEU843" s="14"/>
      <c r="XEV843" s="14"/>
      <c r="XEW843" s="14"/>
      <c r="XEX843" s="14"/>
      <c r="XEY843" s="14"/>
      <c r="XEZ843" s="14"/>
    </row>
    <row r="844" spans="1:16380" ht="22.5" hidden="1" customHeight="1" x14ac:dyDescent="0.25">
      <c r="A844" s="83" t="str">
        <f t="shared" si="221"/>
        <v>791.</v>
      </c>
      <c r="B844" s="26">
        <v>1620</v>
      </c>
      <c r="C844" s="191" t="s">
        <v>2943</v>
      </c>
      <c r="D844" s="26">
        <v>1973</v>
      </c>
      <c r="E844" s="83" t="s">
        <v>2957</v>
      </c>
      <c r="F844" s="83" t="s">
        <v>2959</v>
      </c>
      <c r="G844" s="26">
        <v>2</v>
      </c>
      <c r="H844" s="26">
        <v>2</v>
      </c>
      <c r="I844" s="178">
        <v>771.1</v>
      </c>
      <c r="J844" s="176">
        <v>726.3</v>
      </c>
      <c r="K844" s="178">
        <v>726.3</v>
      </c>
      <c r="L844" s="187">
        <v>18</v>
      </c>
      <c r="M844" s="186">
        <f t="shared" si="224"/>
        <v>1764987.2000000002</v>
      </c>
      <c r="N844" s="186"/>
      <c r="O844" s="186"/>
      <c r="P844" s="186"/>
      <c r="Q844" s="176">
        <f t="shared" si="225"/>
        <v>1764987.2000000002</v>
      </c>
      <c r="R844" s="186"/>
      <c r="S844" s="187"/>
      <c r="T844" s="186"/>
      <c r="U844" s="186">
        <v>497.6</v>
      </c>
      <c r="V844" s="186">
        <f>U844*3547</f>
        <v>1764987.2000000002</v>
      </c>
      <c r="W844" s="186"/>
      <c r="X844" s="186"/>
      <c r="Y844" s="186"/>
      <c r="Z844" s="186"/>
      <c r="AA844" s="186"/>
      <c r="AB844" s="186"/>
      <c r="AC844" s="178"/>
      <c r="AD844" s="178"/>
      <c r="AE844" s="186"/>
      <c r="AF844" s="186"/>
      <c r="AG844" s="317">
        <v>2025</v>
      </c>
      <c r="AH844" s="158"/>
      <c r="AI844" s="175"/>
      <c r="AJ844" s="162"/>
      <c r="AK844" s="15">
        <f t="shared" si="207"/>
        <v>791</v>
      </c>
      <c r="AL844" s="15" t="s">
        <v>155</v>
      </c>
      <c r="AM844" s="15" t="str">
        <f t="shared" si="208"/>
        <v>791.</v>
      </c>
      <c r="AN844" s="179"/>
      <c r="AO844" s="22"/>
      <c r="AP844" s="16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  <c r="FS844" s="14"/>
      <c r="FT844" s="14"/>
      <c r="FU844" s="14"/>
      <c r="FV844" s="14"/>
      <c r="FW844" s="14"/>
      <c r="FX844" s="14"/>
      <c r="FY844" s="14"/>
      <c r="FZ844" s="14"/>
      <c r="GA844" s="14"/>
      <c r="GB844" s="14"/>
      <c r="GC844" s="14"/>
      <c r="GD844" s="14"/>
      <c r="GE844" s="14"/>
      <c r="GF844" s="14"/>
      <c r="GG844" s="14"/>
      <c r="GH844" s="14"/>
      <c r="GI844" s="14"/>
      <c r="GJ844" s="14"/>
      <c r="GK844" s="14"/>
      <c r="GL844" s="14"/>
      <c r="GM844" s="14"/>
      <c r="GN844" s="14"/>
      <c r="GO844" s="14"/>
      <c r="GP844" s="14"/>
      <c r="GQ844" s="14"/>
      <c r="GR844" s="14"/>
      <c r="GS844" s="14"/>
      <c r="GT844" s="14"/>
      <c r="GU844" s="14"/>
      <c r="GV844" s="14"/>
      <c r="GW844" s="14"/>
      <c r="GX844" s="14"/>
      <c r="GY844" s="14"/>
      <c r="GZ844" s="14"/>
      <c r="HA844" s="14"/>
      <c r="HB844" s="14"/>
      <c r="HC844" s="14"/>
      <c r="HD844" s="14"/>
      <c r="HE844" s="14"/>
      <c r="HF844" s="14"/>
      <c r="HG844" s="14"/>
      <c r="HH844" s="14"/>
      <c r="HI844" s="14"/>
      <c r="HJ844" s="14"/>
      <c r="HK844" s="14"/>
      <c r="HL844" s="14"/>
      <c r="HM844" s="14"/>
      <c r="HN844" s="14"/>
      <c r="HO844" s="14"/>
      <c r="HP844" s="14"/>
      <c r="HQ844" s="14"/>
      <c r="HR844" s="14"/>
      <c r="HS844" s="14"/>
      <c r="HT844" s="14"/>
      <c r="HU844" s="14"/>
      <c r="HV844" s="14"/>
      <c r="HW844" s="14"/>
      <c r="HX844" s="14"/>
      <c r="HY844" s="14"/>
      <c r="HZ844" s="14"/>
      <c r="IA844" s="14"/>
      <c r="IB844" s="14"/>
      <c r="IC844" s="14"/>
      <c r="ID844" s="14"/>
      <c r="IE844" s="14"/>
      <c r="IF844" s="14"/>
      <c r="IG844" s="14"/>
      <c r="IH844" s="14"/>
      <c r="II844" s="14"/>
      <c r="IJ844" s="14"/>
      <c r="IK844" s="14"/>
      <c r="IL844" s="14"/>
      <c r="IM844" s="14"/>
      <c r="IN844" s="14"/>
      <c r="IO844" s="14"/>
      <c r="IP844" s="14"/>
      <c r="IQ844" s="14"/>
      <c r="IR844" s="14"/>
      <c r="IS844" s="14"/>
      <c r="IT844" s="14"/>
      <c r="IU844" s="14"/>
      <c r="IV844" s="14"/>
      <c r="IW844" s="14"/>
      <c r="IX844" s="14"/>
      <c r="IY844" s="14"/>
      <c r="IZ844" s="14"/>
      <c r="JA844" s="14"/>
      <c r="JB844" s="14"/>
      <c r="JC844" s="14"/>
      <c r="JD844" s="14"/>
      <c r="JE844" s="14"/>
      <c r="JF844" s="14"/>
      <c r="JG844" s="14"/>
      <c r="JH844" s="14"/>
      <c r="JI844" s="14"/>
      <c r="JJ844" s="14"/>
      <c r="JK844" s="14"/>
      <c r="JL844" s="14"/>
      <c r="JM844" s="14"/>
      <c r="JN844" s="14"/>
      <c r="JO844" s="14"/>
      <c r="JP844" s="14"/>
      <c r="JQ844" s="14"/>
      <c r="JR844" s="14"/>
      <c r="JS844" s="14"/>
      <c r="JT844" s="14"/>
      <c r="JU844" s="14"/>
      <c r="JV844" s="14"/>
      <c r="JW844" s="14"/>
      <c r="JX844" s="14"/>
      <c r="JY844" s="14"/>
      <c r="JZ844" s="14"/>
      <c r="KA844" s="14"/>
      <c r="KB844" s="14"/>
      <c r="KC844" s="14"/>
      <c r="KD844" s="14"/>
      <c r="KE844" s="14"/>
      <c r="KF844" s="14"/>
      <c r="KG844" s="14"/>
      <c r="KH844" s="14"/>
      <c r="KI844" s="14"/>
      <c r="KJ844" s="14"/>
      <c r="KK844" s="14"/>
      <c r="KL844" s="14"/>
      <c r="KM844" s="14"/>
      <c r="KN844" s="14"/>
      <c r="KO844" s="14"/>
      <c r="KP844" s="14"/>
      <c r="KQ844" s="14"/>
      <c r="KR844" s="14"/>
      <c r="KS844" s="14"/>
      <c r="KT844" s="14"/>
      <c r="KU844" s="14"/>
      <c r="KV844" s="14"/>
      <c r="KW844" s="14"/>
      <c r="KX844" s="14"/>
      <c r="KY844" s="14"/>
      <c r="KZ844" s="14"/>
      <c r="LA844" s="14"/>
      <c r="LB844" s="14"/>
      <c r="LC844" s="14"/>
      <c r="LD844" s="14"/>
      <c r="LE844" s="14"/>
      <c r="LF844" s="14"/>
      <c r="LG844" s="14"/>
      <c r="LH844" s="14"/>
      <c r="LI844" s="14"/>
      <c r="LJ844" s="14"/>
      <c r="LK844" s="14"/>
      <c r="LL844" s="14"/>
      <c r="LM844" s="14"/>
      <c r="LN844" s="14"/>
      <c r="LO844" s="14"/>
      <c r="LP844" s="14"/>
      <c r="LQ844" s="14"/>
      <c r="LR844" s="14"/>
      <c r="LS844" s="14"/>
      <c r="LT844" s="14"/>
      <c r="LU844" s="14"/>
      <c r="LV844" s="14"/>
      <c r="LW844" s="14"/>
      <c r="LX844" s="14"/>
      <c r="LY844" s="14"/>
      <c r="LZ844" s="14"/>
      <c r="MA844" s="14"/>
      <c r="MB844" s="14"/>
      <c r="MC844" s="14"/>
      <c r="MD844" s="14"/>
      <c r="ME844" s="14"/>
      <c r="MF844" s="14"/>
      <c r="MG844" s="14"/>
      <c r="MH844" s="14"/>
      <c r="MI844" s="14"/>
      <c r="MJ844" s="14"/>
      <c r="MK844" s="14"/>
      <c r="ML844" s="14"/>
      <c r="MM844" s="14"/>
      <c r="MN844" s="14"/>
      <c r="MO844" s="14"/>
      <c r="MP844" s="14"/>
      <c r="MQ844" s="14"/>
      <c r="MR844" s="14"/>
      <c r="MS844" s="14"/>
      <c r="MT844" s="14"/>
      <c r="MU844" s="14"/>
      <c r="MV844" s="14"/>
      <c r="MW844" s="14"/>
      <c r="MX844" s="14"/>
      <c r="MY844" s="14"/>
      <c r="MZ844" s="14"/>
      <c r="NA844" s="14"/>
      <c r="NB844" s="14"/>
      <c r="NC844" s="14"/>
      <c r="ND844" s="14"/>
      <c r="NE844" s="14"/>
      <c r="NF844" s="14"/>
      <c r="NG844" s="14"/>
      <c r="NH844" s="14"/>
      <c r="NI844" s="14"/>
      <c r="NJ844" s="14"/>
      <c r="NK844" s="14"/>
      <c r="NL844" s="14"/>
      <c r="NM844" s="14"/>
      <c r="NN844" s="14"/>
      <c r="NO844" s="14"/>
      <c r="NP844" s="14"/>
      <c r="NQ844" s="14"/>
      <c r="NR844" s="14"/>
      <c r="NS844" s="14"/>
      <c r="NT844" s="14"/>
      <c r="NU844" s="14"/>
      <c r="NV844" s="14"/>
      <c r="NW844" s="14"/>
      <c r="NX844" s="14"/>
      <c r="NY844" s="14"/>
      <c r="NZ844" s="14"/>
      <c r="OA844" s="14"/>
      <c r="OB844" s="14"/>
      <c r="OC844" s="14"/>
      <c r="OD844" s="14"/>
      <c r="OE844" s="14"/>
      <c r="OF844" s="14"/>
      <c r="OG844" s="14"/>
      <c r="OH844" s="14"/>
      <c r="OI844" s="14"/>
      <c r="OJ844" s="14"/>
      <c r="OK844" s="14"/>
      <c r="OL844" s="14"/>
      <c r="OM844" s="14"/>
      <c r="ON844" s="14"/>
      <c r="OO844" s="14"/>
      <c r="OP844" s="14"/>
      <c r="OQ844" s="14"/>
      <c r="OR844" s="14"/>
      <c r="OS844" s="14"/>
      <c r="OT844" s="14"/>
      <c r="OU844" s="14"/>
      <c r="OV844" s="14"/>
      <c r="OW844" s="14"/>
      <c r="OX844" s="14"/>
      <c r="OY844" s="14"/>
      <c r="OZ844" s="14"/>
      <c r="PA844" s="14"/>
      <c r="PB844" s="14"/>
      <c r="PC844" s="14"/>
      <c r="PD844" s="14"/>
      <c r="PE844" s="14"/>
      <c r="PF844" s="14"/>
      <c r="PG844" s="14"/>
      <c r="PH844" s="14"/>
      <c r="PI844" s="14"/>
      <c r="PJ844" s="14"/>
      <c r="PK844" s="14"/>
      <c r="PL844" s="14"/>
      <c r="PM844" s="14"/>
      <c r="PN844" s="14"/>
      <c r="PO844" s="14"/>
      <c r="PP844" s="14"/>
      <c r="PQ844" s="14"/>
      <c r="PR844" s="14"/>
      <c r="PS844" s="14"/>
      <c r="PT844" s="14"/>
      <c r="PU844" s="14"/>
      <c r="PV844" s="14"/>
      <c r="PW844" s="14"/>
      <c r="PX844" s="14"/>
      <c r="PY844" s="14"/>
      <c r="PZ844" s="14"/>
      <c r="QA844" s="14"/>
      <c r="QB844" s="14"/>
      <c r="QC844" s="14"/>
      <c r="QD844" s="14"/>
      <c r="QE844" s="14"/>
      <c r="QF844" s="14"/>
      <c r="QG844" s="14"/>
      <c r="QH844" s="14"/>
      <c r="QI844" s="14"/>
      <c r="QJ844" s="14"/>
      <c r="QK844" s="14"/>
      <c r="QL844" s="14"/>
      <c r="QM844" s="14"/>
      <c r="QN844" s="14"/>
      <c r="QO844" s="14"/>
      <c r="QP844" s="14"/>
      <c r="QQ844" s="14"/>
      <c r="QR844" s="14"/>
      <c r="QS844" s="14"/>
      <c r="QT844" s="14"/>
      <c r="QU844" s="14"/>
      <c r="QV844" s="14"/>
      <c r="QW844" s="14"/>
      <c r="QX844" s="14"/>
      <c r="QY844" s="14"/>
      <c r="QZ844" s="14"/>
      <c r="RA844" s="14"/>
      <c r="RB844" s="14"/>
      <c r="RC844" s="14"/>
      <c r="RD844" s="14"/>
      <c r="RE844" s="14"/>
      <c r="RF844" s="14"/>
      <c r="RG844" s="14"/>
      <c r="RH844" s="14"/>
      <c r="RI844" s="14"/>
      <c r="RJ844" s="14"/>
      <c r="RK844" s="14"/>
      <c r="RL844" s="14"/>
      <c r="RM844" s="14"/>
      <c r="RN844" s="14"/>
      <c r="RO844" s="14"/>
      <c r="RP844" s="14"/>
      <c r="RQ844" s="14"/>
      <c r="RR844" s="14"/>
      <c r="RS844" s="14"/>
      <c r="RT844" s="14"/>
      <c r="RU844" s="14"/>
      <c r="RV844" s="14"/>
      <c r="RW844" s="14"/>
      <c r="RX844" s="14"/>
      <c r="RY844" s="14"/>
      <c r="RZ844" s="14"/>
      <c r="SA844" s="14"/>
      <c r="SB844" s="14"/>
      <c r="SC844" s="14"/>
      <c r="SD844" s="14"/>
      <c r="SE844" s="14"/>
      <c r="SF844" s="14"/>
      <c r="SG844" s="14"/>
      <c r="SH844" s="14"/>
      <c r="SI844" s="14"/>
      <c r="SJ844" s="14"/>
      <c r="SK844" s="14"/>
      <c r="SL844" s="14"/>
      <c r="SM844" s="14"/>
      <c r="SN844" s="14"/>
      <c r="SO844" s="14"/>
      <c r="SP844" s="14"/>
      <c r="SQ844" s="14"/>
      <c r="SR844" s="14"/>
      <c r="SS844" s="14"/>
      <c r="ST844" s="14"/>
      <c r="SU844" s="14"/>
      <c r="SV844" s="14"/>
      <c r="SW844" s="14"/>
      <c r="SX844" s="14"/>
      <c r="SY844" s="14"/>
      <c r="SZ844" s="14"/>
      <c r="TA844" s="14"/>
      <c r="TB844" s="14"/>
      <c r="TC844" s="14"/>
      <c r="TD844" s="14"/>
      <c r="TE844" s="14"/>
      <c r="TF844" s="14"/>
      <c r="TG844" s="14"/>
      <c r="TH844" s="14"/>
      <c r="TI844" s="14"/>
      <c r="TJ844" s="14"/>
      <c r="TK844" s="14"/>
      <c r="TL844" s="14"/>
      <c r="TM844" s="14"/>
      <c r="TN844" s="14"/>
      <c r="TO844" s="14"/>
      <c r="TP844" s="14"/>
      <c r="TQ844" s="14"/>
      <c r="TR844" s="14"/>
      <c r="TS844" s="14"/>
      <c r="TT844" s="14"/>
      <c r="TU844" s="14"/>
      <c r="TV844" s="14"/>
      <c r="TW844" s="14"/>
      <c r="TX844" s="14"/>
      <c r="TY844" s="14"/>
      <c r="TZ844" s="14"/>
      <c r="UA844" s="14"/>
      <c r="UB844" s="14"/>
      <c r="UC844" s="14"/>
      <c r="UD844" s="14"/>
      <c r="UE844" s="14"/>
      <c r="UF844" s="14"/>
      <c r="UG844" s="14"/>
      <c r="UH844" s="14"/>
      <c r="UI844" s="14"/>
      <c r="UJ844" s="14"/>
      <c r="UK844" s="14"/>
      <c r="UL844" s="14"/>
      <c r="UM844" s="14"/>
      <c r="UN844" s="14"/>
      <c r="UO844" s="14"/>
      <c r="UP844" s="14"/>
      <c r="UQ844" s="14"/>
      <c r="UR844" s="14"/>
      <c r="US844" s="14"/>
      <c r="UT844" s="14"/>
      <c r="UU844" s="14"/>
      <c r="UV844" s="14"/>
      <c r="UW844" s="14"/>
      <c r="UX844" s="14"/>
      <c r="UY844" s="14"/>
      <c r="UZ844" s="14"/>
      <c r="VA844" s="14"/>
      <c r="VB844" s="14"/>
      <c r="VC844" s="14"/>
      <c r="VD844" s="14"/>
      <c r="VE844" s="14"/>
      <c r="VF844" s="14"/>
      <c r="VG844" s="14"/>
      <c r="VH844" s="14"/>
      <c r="VI844" s="14"/>
      <c r="VJ844" s="14"/>
      <c r="VK844" s="14"/>
      <c r="VL844" s="14"/>
      <c r="VM844" s="14"/>
      <c r="VN844" s="14"/>
      <c r="VO844" s="14"/>
      <c r="VP844" s="14"/>
      <c r="VQ844" s="14"/>
      <c r="VR844" s="14"/>
      <c r="VS844" s="14"/>
      <c r="VT844" s="14"/>
      <c r="VU844" s="14"/>
      <c r="VV844" s="14"/>
      <c r="VW844" s="14"/>
      <c r="VX844" s="14"/>
      <c r="VY844" s="14"/>
      <c r="VZ844" s="14"/>
      <c r="WA844" s="14"/>
      <c r="WB844" s="14"/>
      <c r="WC844" s="14"/>
      <c r="WD844" s="14"/>
      <c r="WE844" s="14"/>
      <c r="WF844" s="14"/>
      <c r="WG844" s="14"/>
      <c r="WH844" s="14"/>
      <c r="WI844" s="14"/>
      <c r="WJ844" s="14"/>
      <c r="WK844" s="14"/>
      <c r="WL844" s="14"/>
      <c r="WM844" s="14"/>
      <c r="WN844" s="14"/>
      <c r="WO844" s="14"/>
      <c r="WP844" s="14"/>
      <c r="WQ844" s="14"/>
      <c r="WR844" s="14"/>
      <c r="WS844" s="14"/>
      <c r="WT844" s="14"/>
      <c r="WU844" s="14"/>
      <c r="WV844" s="14"/>
      <c r="WW844" s="14"/>
      <c r="WX844" s="14"/>
      <c r="WY844" s="14"/>
      <c r="WZ844" s="14"/>
      <c r="XA844" s="14"/>
      <c r="XB844" s="14"/>
      <c r="XC844" s="14"/>
      <c r="XD844" s="14"/>
      <c r="XE844" s="14"/>
      <c r="XF844" s="14"/>
      <c r="XG844" s="14"/>
      <c r="XH844" s="14"/>
      <c r="XI844" s="14"/>
      <c r="XJ844" s="14"/>
      <c r="XK844" s="14"/>
      <c r="XL844" s="14"/>
      <c r="XM844" s="14"/>
      <c r="XN844" s="14"/>
      <c r="XO844" s="14"/>
      <c r="XP844" s="14"/>
      <c r="XQ844" s="14"/>
      <c r="XR844" s="14"/>
      <c r="XS844" s="14"/>
      <c r="XT844" s="14"/>
      <c r="XU844" s="14"/>
      <c r="XV844" s="14"/>
      <c r="XW844" s="14"/>
      <c r="XX844" s="14"/>
      <c r="XY844" s="14"/>
      <c r="XZ844" s="14"/>
      <c r="YA844" s="14"/>
      <c r="YB844" s="14"/>
      <c r="YC844" s="14"/>
      <c r="YD844" s="14"/>
      <c r="YE844" s="14"/>
      <c r="YF844" s="14"/>
      <c r="YG844" s="14"/>
      <c r="YH844" s="14"/>
      <c r="YI844" s="14"/>
      <c r="YJ844" s="14"/>
      <c r="YK844" s="14"/>
      <c r="YL844" s="14"/>
      <c r="YM844" s="14"/>
      <c r="YN844" s="14"/>
      <c r="YO844" s="14"/>
      <c r="YP844" s="14"/>
      <c r="YQ844" s="14"/>
      <c r="YR844" s="14"/>
      <c r="YS844" s="14"/>
      <c r="YT844" s="14"/>
      <c r="YU844" s="14"/>
      <c r="YV844" s="14"/>
      <c r="YW844" s="14"/>
      <c r="YX844" s="14"/>
      <c r="YY844" s="14"/>
      <c r="YZ844" s="14"/>
      <c r="ZA844" s="14"/>
      <c r="ZB844" s="14"/>
      <c r="ZC844" s="14"/>
      <c r="ZD844" s="14"/>
      <c r="ZE844" s="14"/>
      <c r="ZF844" s="14"/>
      <c r="ZG844" s="14"/>
      <c r="ZH844" s="14"/>
      <c r="ZI844" s="14"/>
      <c r="ZJ844" s="14"/>
      <c r="ZK844" s="14"/>
      <c r="ZL844" s="14"/>
      <c r="ZM844" s="14"/>
      <c r="ZN844" s="14"/>
      <c r="ZO844" s="14"/>
      <c r="ZP844" s="14"/>
      <c r="ZQ844" s="14"/>
      <c r="ZR844" s="14"/>
      <c r="ZS844" s="14"/>
      <c r="ZT844" s="14"/>
      <c r="ZU844" s="14"/>
      <c r="ZV844" s="14"/>
      <c r="ZW844" s="14"/>
      <c r="ZX844" s="14"/>
      <c r="ZY844" s="14"/>
      <c r="ZZ844" s="14"/>
      <c r="AAA844" s="14"/>
      <c r="AAB844" s="14"/>
      <c r="AAC844" s="14"/>
      <c r="AAD844" s="14"/>
      <c r="AAE844" s="14"/>
      <c r="AAF844" s="14"/>
      <c r="AAG844" s="14"/>
      <c r="AAH844" s="14"/>
      <c r="AAI844" s="14"/>
      <c r="AAJ844" s="14"/>
      <c r="AAK844" s="14"/>
      <c r="AAL844" s="14"/>
      <c r="AAM844" s="14"/>
      <c r="AAN844" s="14"/>
      <c r="AAO844" s="14"/>
      <c r="AAP844" s="14"/>
      <c r="AAQ844" s="14"/>
      <c r="AAR844" s="14"/>
      <c r="AAS844" s="14"/>
      <c r="AAT844" s="14"/>
      <c r="AAU844" s="14"/>
      <c r="AAV844" s="14"/>
      <c r="AAW844" s="14"/>
      <c r="AAX844" s="14"/>
      <c r="AAY844" s="14"/>
      <c r="AAZ844" s="14"/>
      <c r="ABA844" s="14"/>
      <c r="ABB844" s="14"/>
      <c r="ABC844" s="14"/>
      <c r="ABD844" s="14"/>
      <c r="ABE844" s="14"/>
      <c r="ABF844" s="14"/>
      <c r="ABG844" s="14"/>
      <c r="ABH844" s="14"/>
      <c r="ABI844" s="14"/>
      <c r="ABJ844" s="14"/>
      <c r="ABK844" s="14"/>
      <c r="ABL844" s="14"/>
      <c r="ABM844" s="14"/>
      <c r="ABN844" s="14"/>
      <c r="ABO844" s="14"/>
      <c r="ABP844" s="14"/>
      <c r="ABQ844" s="14"/>
      <c r="ABR844" s="14"/>
      <c r="ABS844" s="14"/>
      <c r="ABT844" s="14"/>
      <c r="ABU844" s="14"/>
      <c r="ABV844" s="14"/>
      <c r="ABW844" s="14"/>
      <c r="ABX844" s="14"/>
      <c r="ABY844" s="14"/>
      <c r="ABZ844" s="14"/>
      <c r="ACA844" s="14"/>
      <c r="ACB844" s="14"/>
      <c r="ACC844" s="14"/>
      <c r="ACD844" s="14"/>
      <c r="ACE844" s="14"/>
      <c r="ACF844" s="14"/>
      <c r="ACG844" s="14"/>
      <c r="ACH844" s="14"/>
      <c r="ACI844" s="14"/>
      <c r="ACJ844" s="14"/>
      <c r="ACK844" s="14"/>
      <c r="ACL844" s="14"/>
      <c r="ACM844" s="14"/>
      <c r="ACN844" s="14"/>
      <c r="ACO844" s="14"/>
      <c r="ACP844" s="14"/>
      <c r="ACQ844" s="14"/>
      <c r="ACR844" s="14"/>
      <c r="ACS844" s="14"/>
      <c r="ACT844" s="14"/>
      <c r="ACU844" s="14"/>
      <c r="ACV844" s="14"/>
      <c r="ACW844" s="14"/>
      <c r="ACX844" s="14"/>
      <c r="ACY844" s="14"/>
      <c r="ACZ844" s="14"/>
      <c r="ADA844" s="14"/>
      <c r="ADB844" s="14"/>
      <c r="ADC844" s="14"/>
      <c r="ADD844" s="14"/>
      <c r="ADE844" s="14"/>
      <c r="ADF844" s="14"/>
      <c r="ADG844" s="14"/>
      <c r="ADH844" s="14"/>
      <c r="ADI844" s="14"/>
      <c r="ADJ844" s="14"/>
      <c r="ADK844" s="14"/>
      <c r="ADL844" s="14"/>
      <c r="ADM844" s="14"/>
      <c r="ADN844" s="14"/>
      <c r="ADO844" s="14"/>
      <c r="ADP844" s="14"/>
      <c r="ADQ844" s="14"/>
      <c r="ADR844" s="14"/>
      <c r="ADS844" s="14"/>
      <c r="ADT844" s="14"/>
      <c r="ADU844" s="14"/>
      <c r="ADV844" s="14"/>
      <c r="ADW844" s="14"/>
      <c r="ADX844" s="14"/>
      <c r="ADY844" s="14"/>
      <c r="ADZ844" s="14"/>
      <c r="AEA844" s="14"/>
      <c r="AEB844" s="14"/>
      <c r="AEC844" s="14"/>
      <c r="AED844" s="14"/>
      <c r="AEE844" s="14"/>
      <c r="AEF844" s="14"/>
      <c r="AEG844" s="14"/>
      <c r="AEH844" s="14"/>
      <c r="AEI844" s="14"/>
      <c r="AEJ844" s="14"/>
      <c r="AEK844" s="14"/>
      <c r="AEL844" s="14"/>
      <c r="AEM844" s="14"/>
      <c r="AEN844" s="14"/>
      <c r="AEO844" s="14"/>
      <c r="AEP844" s="14"/>
      <c r="AEQ844" s="14"/>
      <c r="AER844" s="14"/>
      <c r="AES844" s="14"/>
      <c r="AET844" s="14"/>
      <c r="AEU844" s="14"/>
      <c r="AEV844" s="14"/>
      <c r="AEW844" s="14"/>
      <c r="AEX844" s="14"/>
      <c r="AEY844" s="14"/>
      <c r="AEZ844" s="14"/>
      <c r="AFA844" s="14"/>
      <c r="AFB844" s="14"/>
      <c r="AFC844" s="14"/>
      <c r="AFD844" s="14"/>
      <c r="AFE844" s="14"/>
      <c r="AFF844" s="14"/>
      <c r="AFG844" s="14"/>
      <c r="AFH844" s="14"/>
      <c r="AFI844" s="14"/>
      <c r="AFJ844" s="14"/>
      <c r="AFK844" s="14"/>
      <c r="AFL844" s="14"/>
      <c r="AFM844" s="14"/>
      <c r="AFN844" s="14"/>
      <c r="AFO844" s="14"/>
      <c r="AFP844" s="14"/>
      <c r="AFQ844" s="14"/>
      <c r="AFR844" s="14"/>
      <c r="AFS844" s="14"/>
      <c r="AFT844" s="14"/>
      <c r="AFU844" s="14"/>
      <c r="AFV844" s="14"/>
      <c r="AFW844" s="14"/>
      <c r="AFX844" s="14"/>
      <c r="AFY844" s="14"/>
      <c r="AFZ844" s="14"/>
      <c r="AGA844" s="14"/>
      <c r="AGB844" s="14"/>
      <c r="AGC844" s="14"/>
      <c r="AGD844" s="14"/>
      <c r="AGE844" s="14"/>
      <c r="AGF844" s="14"/>
      <c r="AGG844" s="14"/>
      <c r="AGH844" s="14"/>
      <c r="AGI844" s="14"/>
      <c r="AGJ844" s="14"/>
      <c r="AGK844" s="14"/>
      <c r="AGL844" s="14"/>
      <c r="AGM844" s="14"/>
      <c r="AGN844" s="14"/>
      <c r="AGO844" s="14"/>
      <c r="AGP844" s="14"/>
      <c r="AGQ844" s="14"/>
      <c r="AGR844" s="14"/>
      <c r="AGS844" s="14"/>
      <c r="AGT844" s="14"/>
      <c r="AGU844" s="14"/>
      <c r="AGV844" s="14"/>
      <c r="AGW844" s="14"/>
      <c r="AGX844" s="14"/>
      <c r="AGY844" s="14"/>
      <c r="AGZ844" s="14"/>
      <c r="AHA844" s="14"/>
      <c r="AHB844" s="14"/>
      <c r="AHC844" s="14"/>
      <c r="AHD844" s="14"/>
      <c r="AHE844" s="14"/>
      <c r="AHF844" s="14"/>
      <c r="AHG844" s="14"/>
      <c r="AHH844" s="14"/>
      <c r="AHI844" s="14"/>
      <c r="AHJ844" s="14"/>
      <c r="AHK844" s="14"/>
      <c r="AHL844" s="14"/>
      <c r="AHM844" s="14"/>
      <c r="AHN844" s="14"/>
      <c r="AHO844" s="14"/>
      <c r="AHP844" s="14"/>
      <c r="AHQ844" s="14"/>
      <c r="AHR844" s="14"/>
      <c r="AHS844" s="14"/>
      <c r="AHT844" s="14"/>
      <c r="AHU844" s="14"/>
      <c r="AHV844" s="14"/>
      <c r="AHW844" s="14"/>
      <c r="AHX844" s="14"/>
      <c r="AHY844" s="14"/>
      <c r="AHZ844" s="14"/>
      <c r="AIA844" s="14"/>
      <c r="AIB844" s="14"/>
      <c r="AIC844" s="14"/>
      <c r="AID844" s="14"/>
      <c r="AIE844" s="14"/>
      <c r="AIF844" s="14"/>
      <c r="AIG844" s="14"/>
      <c r="AIH844" s="14"/>
      <c r="AII844" s="14"/>
      <c r="AIJ844" s="14"/>
      <c r="AIK844" s="14"/>
      <c r="AIL844" s="14"/>
      <c r="AIM844" s="14"/>
      <c r="AIN844" s="14"/>
      <c r="AIO844" s="14"/>
      <c r="AIP844" s="14"/>
      <c r="AIQ844" s="14"/>
      <c r="AIR844" s="14"/>
      <c r="AIS844" s="14"/>
      <c r="AIT844" s="14"/>
      <c r="AIU844" s="14"/>
      <c r="AIV844" s="14"/>
      <c r="AIW844" s="14"/>
      <c r="AIX844" s="14"/>
      <c r="AIY844" s="14"/>
      <c r="AIZ844" s="14"/>
      <c r="AJA844" s="14"/>
      <c r="AJB844" s="14"/>
      <c r="AJC844" s="14"/>
      <c r="AJD844" s="14"/>
      <c r="AJE844" s="14"/>
      <c r="AJF844" s="14"/>
      <c r="AJG844" s="14"/>
      <c r="AJH844" s="14"/>
      <c r="AJI844" s="14"/>
      <c r="AJJ844" s="14"/>
      <c r="AJK844" s="14"/>
      <c r="AJL844" s="14"/>
      <c r="AJM844" s="14"/>
      <c r="AJN844" s="14"/>
      <c r="AJO844" s="14"/>
      <c r="AJP844" s="14"/>
      <c r="AJQ844" s="14"/>
      <c r="AJR844" s="14"/>
      <c r="AJS844" s="14"/>
      <c r="AJT844" s="14"/>
      <c r="AJU844" s="14"/>
      <c r="AJV844" s="14"/>
      <c r="AJW844" s="14"/>
      <c r="AJX844" s="14"/>
      <c r="AJY844" s="14"/>
      <c r="AJZ844" s="14"/>
      <c r="AKA844" s="14"/>
      <c r="AKB844" s="14"/>
      <c r="AKC844" s="14"/>
      <c r="AKD844" s="14"/>
      <c r="AKE844" s="14"/>
      <c r="AKF844" s="14"/>
      <c r="AKG844" s="14"/>
      <c r="AKH844" s="14"/>
      <c r="AKI844" s="14"/>
      <c r="AKJ844" s="14"/>
      <c r="AKK844" s="14"/>
      <c r="AKL844" s="14"/>
      <c r="AKM844" s="14"/>
      <c r="AKN844" s="14"/>
      <c r="AKO844" s="14"/>
      <c r="AKP844" s="14"/>
      <c r="AKQ844" s="14"/>
      <c r="AKR844" s="14"/>
      <c r="AKS844" s="14"/>
      <c r="AKT844" s="14"/>
      <c r="AKU844" s="14"/>
      <c r="AKV844" s="14"/>
      <c r="AKW844" s="14"/>
      <c r="AKX844" s="14"/>
      <c r="AKY844" s="14"/>
      <c r="AKZ844" s="14"/>
      <c r="ALA844" s="14"/>
      <c r="ALB844" s="14"/>
      <c r="ALC844" s="14"/>
      <c r="ALD844" s="14"/>
      <c r="ALE844" s="14"/>
      <c r="ALF844" s="14"/>
      <c r="ALG844" s="14"/>
      <c r="ALH844" s="14"/>
      <c r="ALI844" s="14"/>
      <c r="ALJ844" s="14"/>
      <c r="ALK844" s="14"/>
      <c r="ALL844" s="14"/>
      <c r="ALM844" s="14"/>
      <c r="ALN844" s="14"/>
      <c r="ALO844" s="14"/>
      <c r="ALP844" s="14"/>
      <c r="ALQ844" s="14"/>
      <c r="ALR844" s="14"/>
      <c r="ALS844" s="14"/>
      <c r="ALT844" s="14"/>
      <c r="ALU844" s="14"/>
      <c r="ALV844" s="14"/>
      <c r="ALW844" s="14"/>
      <c r="ALX844" s="14"/>
      <c r="ALY844" s="14"/>
      <c r="ALZ844" s="14"/>
      <c r="AMA844" s="14"/>
      <c r="AMB844" s="14"/>
      <c r="AMC844" s="14"/>
      <c r="AMD844" s="14"/>
      <c r="AME844" s="14"/>
      <c r="AMF844" s="14"/>
      <c r="AMG844" s="14"/>
      <c r="AMH844" s="14"/>
      <c r="AMI844" s="14"/>
      <c r="AMJ844" s="14"/>
      <c r="AMK844" s="14"/>
      <c r="AML844" s="14"/>
      <c r="AMM844" s="14"/>
      <c r="AMN844" s="14"/>
      <c r="AMO844" s="14"/>
      <c r="AMP844" s="14"/>
      <c r="AMQ844" s="14"/>
      <c r="AMR844" s="14"/>
      <c r="AMS844" s="14"/>
      <c r="AMT844" s="14"/>
      <c r="AMU844" s="14"/>
      <c r="AMV844" s="14"/>
      <c r="AMW844" s="14"/>
      <c r="AMX844" s="14"/>
      <c r="AMY844" s="14"/>
      <c r="AMZ844" s="14"/>
      <c r="ANA844" s="14"/>
      <c r="ANB844" s="14"/>
      <c r="ANC844" s="14"/>
      <c r="AND844" s="14"/>
      <c r="ANE844" s="14"/>
      <c r="ANF844" s="14"/>
      <c r="ANG844" s="14"/>
      <c r="ANH844" s="14"/>
      <c r="ANI844" s="14"/>
      <c r="ANJ844" s="14"/>
      <c r="ANK844" s="14"/>
      <c r="ANL844" s="14"/>
      <c r="ANM844" s="14"/>
      <c r="ANN844" s="14"/>
      <c r="ANO844" s="14"/>
      <c r="ANP844" s="14"/>
      <c r="ANQ844" s="14"/>
      <c r="ANR844" s="14"/>
      <c r="ANS844" s="14"/>
      <c r="ANT844" s="14"/>
      <c r="ANU844" s="14"/>
      <c r="ANV844" s="14"/>
      <c r="ANW844" s="14"/>
      <c r="ANX844" s="14"/>
      <c r="ANY844" s="14"/>
      <c r="ANZ844" s="14"/>
      <c r="AOA844" s="14"/>
      <c r="AOB844" s="14"/>
      <c r="AOC844" s="14"/>
      <c r="AOD844" s="14"/>
      <c r="AOE844" s="14"/>
      <c r="AOF844" s="14"/>
      <c r="AOG844" s="14"/>
      <c r="AOH844" s="14"/>
      <c r="AOI844" s="14"/>
      <c r="AOJ844" s="14"/>
      <c r="AOK844" s="14"/>
      <c r="AOL844" s="14"/>
      <c r="AOM844" s="14"/>
      <c r="AON844" s="14"/>
      <c r="AOO844" s="14"/>
      <c r="AOP844" s="14"/>
      <c r="AOQ844" s="14"/>
      <c r="AOR844" s="14"/>
      <c r="AOS844" s="14"/>
      <c r="AOT844" s="14"/>
      <c r="AOU844" s="14"/>
      <c r="AOV844" s="14"/>
      <c r="AOW844" s="14"/>
      <c r="AOX844" s="14"/>
      <c r="AOY844" s="14"/>
      <c r="AOZ844" s="14"/>
      <c r="APA844" s="14"/>
      <c r="APB844" s="14"/>
      <c r="APC844" s="14"/>
      <c r="APD844" s="14"/>
      <c r="APE844" s="14"/>
      <c r="APF844" s="14"/>
      <c r="APG844" s="14"/>
      <c r="APH844" s="14"/>
      <c r="API844" s="14"/>
      <c r="APJ844" s="14"/>
      <c r="APK844" s="14"/>
      <c r="APL844" s="14"/>
      <c r="APM844" s="14"/>
      <c r="APN844" s="14"/>
      <c r="APO844" s="14"/>
      <c r="APP844" s="14"/>
      <c r="APQ844" s="14"/>
      <c r="APR844" s="14"/>
      <c r="APS844" s="14"/>
      <c r="APT844" s="14"/>
      <c r="APU844" s="14"/>
      <c r="APV844" s="14"/>
      <c r="APW844" s="14"/>
      <c r="APX844" s="14"/>
      <c r="APY844" s="14"/>
      <c r="APZ844" s="14"/>
      <c r="AQA844" s="14"/>
      <c r="AQB844" s="14"/>
      <c r="AQC844" s="14"/>
      <c r="AQD844" s="14"/>
      <c r="AQE844" s="14"/>
      <c r="AQF844" s="14"/>
      <c r="AQG844" s="14"/>
      <c r="AQH844" s="14"/>
      <c r="AQI844" s="14"/>
      <c r="AQJ844" s="14"/>
      <c r="AQK844" s="14"/>
      <c r="AQL844" s="14"/>
      <c r="AQM844" s="14"/>
      <c r="AQN844" s="14"/>
      <c r="AQO844" s="14"/>
      <c r="AQP844" s="14"/>
      <c r="AQQ844" s="14"/>
      <c r="AQR844" s="14"/>
      <c r="AQS844" s="14"/>
      <c r="AQT844" s="14"/>
      <c r="AQU844" s="14"/>
      <c r="AQV844" s="14"/>
      <c r="AQW844" s="14"/>
      <c r="AQX844" s="14"/>
      <c r="AQY844" s="14"/>
      <c r="AQZ844" s="14"/>
      <c r="ARA844" s="14"/>
      <c r="ARB844" s="14"/>
      <c r="ARC844" s="14"/>
      <c r="ARD844" s="14"/>
      <c r="ARE844" s="14"/>
      <c r="ARF844" s="14"/>
      <c r="ARG844" s="14"/>
      <c r="ARH844" s="14"/>
      <c r="ARI844" s="14"/>
      <c r="ARJ844" s="14"/>
      <c r="ARK844" s="14"/>
      <c r="ARL844" s="14"/>
      <c r="ARM844" s="14"/>
      <c r="ARN844" s="14"/>
      <c r="ARO844" s="14"/>
      <c r="ARP844" s="14"/>
      <c r="ARQ844" s="14"/>
      <c r="ARR844" s="14"/>
      <c r="ARS844" s="14"/>
      <c r="ART844" s="14"/>
      <c r="ARU844" s="14"/>
      <c r="ARV844" s="14"/>
      <c r="ARW844" s="14"/>
      <c r="ARX844" s="14"/>
      <c r="ARY844" s="14"/>
      <c r="ARZ844" s="14"/>
      <c r="ASA844" s="14"/>
      <c r="ASB844" s="14"/>
      <c r="ASC844" s="14"/>
      <c r="ASD844" s="14"/>
      <c r="ASE844" s="14"/>
      <c r="ASF844" s="14"/>
      <c r="ASG844" s="14"/>
      <c r="ASH844" s="14"/>
      <c r="ASI844" s="14"/>
      <c r="ASJ844" s="14"/>
      <c r="ASK844" s="14"/>
      <c r="ASL844" s="14"/>
      <c r="ASM844" s="14"/>
      <c r="ASN844" s="14"/>
      <c r="ASO844" s="14"/>
      <c r="ASP844" s="14"/>
      <c r="ASQ844" s="14"/>
      <c r="ASR844" s="14"/>
      <c r="ASS844" s="14"/>
      <c r="AST844" s="14"/>
      <c r="ASU844" s="14"/>
      <c r="ASV844" s="14"/>
      <c r="ASW844" s="14"/>
      <c r="ASX844" s="14"/>
      <c r="ASY844" s="14"/>
      <c r="ASZ844" s="14"/>
      <c r="ATA844" s="14"/>
      <c r="ATB844" s="14"/>
      <c r="ATC844" s="14"/>
      <c r="ATD844" s="14"/>
      <c r="ATE844" s="14"/>
      <c r="ATF844" s="14"/>
      <c r="ATG844" s="14"/>
      <c r="ATH844" s="14"/>
      <c r="ATI844" s="14"/>
      <c r="ATJ844" s="14"/>
      <c r="ATK844" s="14"/>
      <c r="ATL844" s="14"/>
      <c r="ATM844" s="14"/>
      <c r="ATN844" s="14"/>
      <c r="ATO844" s="14"/>
      <c r="ATP844" s="14"/>
      <c r="ATQ844" s="14"/>
      <c r="ATR844" s="14"/>
      <c r="ATS844" s="14"/>
      <c r="ATT844" s="14"/>
      <c r="ATU844" s="14"/>
      <c r="ATV844" s="14"/>
      <c r="ATW844" s="14"/>
      <c r="ATX844" s="14"/>
      <c r="ATY844" s="14"/>
      <c r="ATZ844" s="14"/>
      <c r="AUA844" s="14"/>
      <c r="AUB844" s="14"/>
      <c r="AUC844" s="14"/>
      <c r="AUD844" s="14"/>
      <c r="AUE844" s="14"/>
      <c r="AUF844" s="14"/>
      <c r="AUG844" s="14"/>
      <c r="AUH844" s="14"/>
      <c r="AUI844" s="14"/>
      <c r="AUJ844" s="14"/>
      <c r="AUK844" s="14"/>
      <c r="AUL844" s="14"/>
      <c r="AUM844" s="14"/>
      <c r="AUN844" s="14"/>
      <c r="AUO844" s="14"/>
      <c r="AUP844" s="14"/>
      <c r="AUQ844" s="14"/>
      <c r="AUR844" s="14"/>
      <c r="AUS844" s="14"/>
      <c r="AUT844" s="14"/>
      <c r="AUU844" s="14"/>
      <c r="AUV844" s="14"/>
      <c r="AUW844" s="14"/>
      <c r="AUX844" s="14"/>
      <c r="AUY844" s="14"/>
      <c r="AUZ844" s="14"/>
      <c r="AVA844" s="14"/>
      <c r="AVB844" s="14"/>
      <c r="AVC844" s="14"/>
      <c r="AVD844" s="14"/>
      <c r="AVE844" s="14"/>
      <c r="AVF844" s="14"/>
      <c r="AVG844" s="14"/>
      <c r="AVH844" s="14"/>
      <c r="AVI844" s="14"/>
      <c r="AVJ844" s="14"/>
      <c r="AVK844" s="14"/>
      <c r="AVL844" s="14"/>
      <c r="AVM844" s="14"/>
      <c r="AVN844" s="14"/>
      <c r="AVO844" s="14"/>
      <c r="AVP844" s="14"/>
      <c r="AVQ844" s="14"/>
      <c r="AVR844" s="14"/>
      <c r="AVS844" s="14"/>
      <c r="AVT844" s="14"/>
      <c r="AVU844" s="14"/>
      <c r="AVV844" s="14"/>
      <c r="AVW844" s="14"/>
      <c r="AVX844" s="14"/>
      <c r="AVY844" s="14"/>
      <c r="AVZ844" s="14"/>
      <c r="AWA844" s="14"/>
      <c r="AWB844" s="14"/>
      <c r="AWC844" s="14"/>
      <c r="AWD844" s="14"/>
      <c r="AWE844" s="14"/>
      <c r="AWF844" s="14"/>
      <c r="AWG844" s="14"/>
      <c r="AWH844" s="14"/>
      <c r="AWI844" s="14"/>
      <c r="AWJ844" s="14"/>
      <c r="AWK844" s="14"/>
      <c r="AWL844" s="14"/>
      <c r="AWM844" s="14"/>
      <c r="AWN844" s="14"/>
      <c r="AWO844" s="14"/>
      <c r="AWP844" s="14"/>
      <c r="AWQ844" s="14"/>
      <c r="AWR844" s="14"/>
      <c r="AWS844" s="14"/>
      <c r="AWT844" s="14"/>
      <c r="AWU844" s="14"/>
      <c r="AWV844" s="14"/>
      <c r="AWW844" s="14"/>
      <c r="AWX844" s="14"/>
      <c r="AWY844" s="14"/>
      <c r="AWZ844" s="14"/>
      <c r="AXA844" s="14"/>
      <c r="AXB844" s="14"/>
      <c r="AXC844" s="14"/>
      <c r="AXD844" s="14"/>
      <c r="AXE844" s="14"/>
      <c r="AXF844" s="14"/>
      <c r="AXG844" s="14"/>
      <c r="AXH844" s="14"/>
      <c r="AXI844" s="14"/>
      <c r="AXJ844" s="14"/>
      <c r="AXK844" s="14"/>
      <c r="AXL844" s="14"/>
      <c r="AXM844" s="14"/>
      <c r="AXN844" s="14"/>
      <c r="AXO844" s="14"/>
      <c r="AXP844" s="14"/>
      <c r="AXQ844" s="14"/>
      <c r="AXR844" s="14"/>
      <c r="AXS844" s="14"/>
      <c r="AXT844" s="14"/>
      <c r="AXU844" s="14"/>
      <c r="AXV844" s="14"/>
      <c r="AXW844" s="14"/>
      <c r="AXX844" s="14"/>
      <c r="AXY844" s="14"/>
      <c r="AXZ844" s="14"/>
      <c r="AYA844" s="14"/>
      <c r="AYB844" s="14"/>
      <c r="AYC844" s="14"/>
      <c r="AYD844" s="14"/>
      <c r="AYE844" s="14"/>
      <c r="AYF844" s="14"/>
      <c r="AYG844" s="14"/>
      <c r="AYH844" s="14"/>
      <c r="AYI844" s="14"/>
      <c r="AYJ844" s="14"/>
      <c r="AYK844" s="14"/>
      <c r="AYL844" s="14"/>
      <c r="AYM844" s="14"/>
      <c r="AYN844" s="14"/>
      <c r="AYO844" s="14"/>
      <c r="AYP844" s="14"/>
      <c r="AYQ844" s="14"/>
      <c r="AYR844" s="14"/>
      <c r="AYS844" s="14"/>
      <c r="AYT844" s="14"/>
      <c r="AYU844" s="14"/>
      <c r="AYV844" s="14"/>
      <c r="AYW844" s="14"/>
      <c r="AYX844" s="14"/>
      <c r="AYY844" s="14"/>
      <c r="AYZ844" s="14"/>
      <c r="AZA844" s="14"/>
      <c r="AZB844" s="14"/>
      <c r="AZC844" s="14"/>
      <c r="AZD844" s="14"/>
      <c r="AZE844" s="14"/>
      <c r="AZF844" s="14"/>
      <c r="AZG844" s="14"/>
      <c r="AZH844" s="14"/>
      <c r="AZI844" s="14"/>
      <c r="AZJ844" s="14"/>
      <c r="AZK844" s="14"/>
      <c r="AZL844" s="14"/>
      <c r="AZM844" s="14"/>
      <c r="AZN844" s="14"/>
      <c r="AZO844" s="14"/>
      <c r="AZP844" s="14"/>
      <c r="AZQ844" s="14"/>
      <c r="AZR844" s="14"/>
      <c r="AZS844" s="14"/>
      <c r="AZT844" s="14"/>
      <c r="AZU844" s="14"/>
      <c r="AZV844" s="14"/>
      <c r="AZW844" s="14"/>
      <c r="AZX844" s="14"/>
      <c r="AZY844" s="14"/>
      <c r="AZZ844" s="14"/>
      <c r="BAA844" s="14"/>
      <c r="BAB844" s="14"/>
      <c r="BAC844" s="14"/>
      <c r="BAD844" s="14"/>
      <c r="BAE844" s="14"/>
      <c r="BAF844" s="14"/>
      <c r="BAG844" s="14"/>
      <c r="BAH844" s="14"/>
      <c r="BAI844" s="14"/>
      <c r="BAJ844" s="14"/>
      <c r="BAK844" s="14"/>
      <c r="BAL844" s="14"/>
      <c r="BAM844" s="14"/>
      <c r="BAN844" s="14"/>
      <c r="BAO844" s="14"/>
      <c r="BAP844" s="14"/>
      <c r="BAQ844" s="14"/>
      <c r="BAR844" s="14"/>
      <c r="BAS844" s="14"/>
      <c r="BAT844" s="14"/>
      <c r="BAU844" s="14"/>
      <c r="BAV844" s="14"/>
      <c r="BAW844" s="14"/>
      <c r="BAX844" s="14"/>
      <c r="BAY844" s="14"/>
      <c r="BAZ844" s="14"/>
      <c r="BBA844" s="14"/>
      <c r="BBB844" s="14"/>
      <c r="BBC844" s="14"/>
      <c r="BBD844" s="14"/>
      <c r="BBE844" s="14"/>
      <c r="BBF844" s="14"/>
      <c r="BBG844" s="14"/>
      <c r="BBH844" s="14"/>
      <c r="BBI844" s="14"/>
      <c r="BBJ844" s="14"/>
      <c r="BBK844" s="14"/>
      <c r="BBL844" s="14"/>
      <c r="BBM844" s="14"/>
      <c r="BBN844" s="14"/>
      <c r="BBO844" s="14"/>
      <c r="BBP844" s="14"/>
      <c r="BBQ844" s="14"/>
      <c r="BBR844" s="14"/>
      <c r="BBS844" s="14"/>
      <c r="BBT844" s="14"/>
      <c r="BBU844" s="14"/>
      <c r="BBV844" s="14"/>
      <c r="BBW844" s="14"/>
      <c r="BBX844" s="14"/>
      <c r="BBY844" s="14"/>
      <c r="BBZ844" s="14"/>
      <c r="BCA844" s="14"/>
      <c r="BCB844" s="14"/>
      <c r="BCC844" s="14"/>
      <c r="BCD844" s="14"/>
      <c r="BCE844" s="14"/>
      <c r="BCF844" s="14"/>
      <c r="BCG844" s="14"/>
      <c r="BCH844" s="14"/>
      <c r="BCI844" s="14"/>
      <c r="BCJ844" s="14"/>
      <c r="BCK844" s="14"/>
      <c r="BCL844" s="14"/>
      <c r="BCM844" s="14"/>
      <c r="BCN844" s="14"/>
      <c r="BCO844" s="14"/>
      <c r="BCP844" s="14"/>
      <c r="BCQ844" s="14"/>
      <c r="BCR844" s="14"/>
      <c r="BCS844" s="14"/>
      <c r="BCT844" s="14"/>
      <c r="BCU844" s="14"/>
      <c r="BCV844" s="14"/>
      <c r="BCW844" s="14"/>
      <c r="BCX844" s="14"/>
      <c r="BCY844" s="14"/>
      <c r="BCZ844" s="14"/>
      <c r="BDA844" s="14"/>
      <c r="BDB844" s="14"/>
      <c r="BDC844" s="14"/>
      <c r="BDD844" s="14"/>
      <c r="BDE844" s="14"/>
      <c r="BDF844" s="14"/>
      <c r="BDG844" s="14"/>
      <c r="BDH844" s="14"/>
      <c r="BDI844" s="14"/>
      <c r="BDJ844" s="14"/>
      <c r="BDK844" s="14"/>
      <c r="BDL844" s="14"/>
      <c r="BDM844" s="14"/>
      <c r="BDN844" s="14"/>
      <c r="BDO844" s="14"/>
      <c r="BDP844" s="14"/>
      <c r="BDQ844" s="14"/>
      <c r="BDR844" s="14"/>
      <c r="BDS844" s="14"/>
      <c r="BDT844" s="14"/>
      <c r="BDU844" s="14"/>
      <c r="BDV844" s="14"/>
      <c r="BDW844" s="14"/>
      <c r="BDX844" s="14"/>
      <c r="BDY844" s="14"/>
      <c r="BDZ844" s="14"/>
      <c r="BEA844" s="14"/>
      <c r="BEB844" s="14"/>
      <c r="BEC844" s="14"/>
      <c r="BED844" s="14"/>
      <c r="BEE844" s="14"/>
      <c r="BEF844" s="14"/>
      <c r="BEG844" s="14"/>
      <c r="BEH844" s="14"/>
      <c r="BEI844" s="14"/>
      <c r="BEJ844" s="14"/>
      <c r="BEK844" s="14"/>
      <c r="BEL844" s="14"/>
      <c r="BEM844" s="14"/>
      <c r="BEN844" s="14"/>
      <c r="BEO844" s="14"/>
      <c r="BEP844" s="14"/>
      <c r="BEQ844" s="14"/>
      <c r="BER844" s="14"/>
      <c r="BES844" s="14"/>
      <c r="BET844" s="14"/>
      <c r="BEU844" s="14"/>
      <c r="BEV844" s="14"/>
      <c r="BEW844" s="14"/>
      <c r="BEX844" s="14"/>
      <c r="BEY844" s="14"/>
      <c r="BEZ844" s="14"/>
      <c r="BFA844" s="14"/>
      <c r="BFB844" s="14"/>
      <c r="BFC844" s="14"/>
      <c r="BFD844" s="14"/>
      <c r="BFE844" s="14"/>
      <c r="BFF844" s="14"/>
      <c r="BFG844" s="14"/>
      <c r="BFH844" s="14"/>
      <c r="BFI844" s="14"/>
      <c r="BFJ844" s="14"/>
      <c r="BFK844" s="14"/>
      <c r="BFL844" s="14"/>
      <c r="BFM844" s="14"/>
      <c r="BFN844" s="14"/>
      <c r="BFO844" s="14"/>
      <c r="BFP844" s="14"/>
      <c r="BFQ844" s="14"/>
      <c r="BFR844" s="14"/>
      <c r="BFS844" s="14"/>
      <c r="BFT844" s="14"/>
      <c r="BFU844" s="14"/>
      <c r="BFV844" s="14"/>
      <c r="BFW844" s="14"/>
      <c r="BFX844" s="14"/>
      <c r="BFY844" s="14"/>
      <c r="BFZ844" s="14"/>
      <c r="BGA844" s="14"/>
      <c r="BGB844" s="14"/>
      <c r="BGC844" s="14"/>
      <c r="BGD844" s="14"/>
      <c r="BGE844" s="14"/>
      <c r="BGF844" s="14"/>
      <c r="BGG844" s="14"/>
      <c r="BGH844" s="14"/>
      <c r="BGI844" s="14"/>
      <c r="BGJ844" s="14"/>
      <c r="BGK844" s="14"/>
      <c r="BGL844" s="14"/>
      <c r="BGM844" s="14"/>
      <c r="BGN844" s="14"/>
      <c r="BGO844" s="14"/>
      <c r="BGP844" s="14"/>
      <c r="BGQ844" s="14"/>
      <c r="BGR844" s="14"/>
      <c r="BGS844" s="14"/>
      <c r="BGT844" s="14"/>
      <c r="BGU844" s="14"/>
      <c r="BGV844" s="14"/>
      <c r="BGW844" s="14"/>
      <c r="BGX844" s="14"/>
      <c r="BGY844" s="14"/>
      <c r="BGZ844" s="14"/>
      <c r="BHA844" s="14"/>
      <c r="BHB844" s="14"/>
      <c r="BHC844" s="14"/>
      <c r="BHD844" s="14"/>
      <c r="BHE844" s="14"/>
      <c r="BHF844" s="14"/>
      <c r="BHG844" s="14"/>
      <c r="BHH844" s="14"/>
      <c r="BHI844" s="14"/>
      <c r="BHJ844" s="14"/>
      <c r="BHK844" s="14"/>
      <c r="BHL844" s="14"/>
      <c r="BHM844" s="14"/>
      <c r="BHN844" s="14"/>
      <c r="BHO844" s="14"/>
      <c r="BHP844" s="14"/>
      <c r="BHQ844" s="14"/>
      <c r="BHR844" s="14"/>
      <c r="BHS844" s="14"/>
      <c r="BHT844" s="14"/>
      <c r="BHU844" s="14"/>
      <c r="BHV844" s="14"/>
      <c r="BHW844" s="14"/>
      <c r="BHX844" s="14"/>
      <c r="BHY844" s="14"/>
      <c r="BHZ844" s="14"/>
      <c r="BIA844" s="14"/>
      <c r="BIB844" s="14"/>
      <c r="BIC844" s="14"/>
      <c r="BID844" s="14"/>
      <c r="BIE844" s="14"/>
      <c r="BIF844" s="14"/>
      <c r="BIG844" s="14"/>
      <c r="BIH844" s="14"/>
      <c r="BII844" s="14"/>
      <c r="BIJ844" s="14"/>
      <c r="BIK844" s="14"/>
      <c r="BIL844" s="14"/>
      <c r="BIM844" s="14"/>
      <c r="BIN844" s="14"/>
      <c r="BIO844" s="14"/>
      <c r="BIP844" s="14"/>
      <c r="BIQ844" s="14"/>
      <c r="BIR844" s="14"/>
      <c r="BIS844" s="14"/>
      <c r="BIT844" s="14"/>
      <c r="BIU844" s="14"/>
      <c r="BIV844" s="14"/>
      <c r="BIW844" s="14"/>
      <c r="BIX844" s="14"/>
      <c r="BIY844" s="14"/>
      <c r="BIZ844" s="14"/>
      <c r="BJA844" s="14"/>
      <c r="BJB844" s="14"/>
      <c r="BJC844" s="14"/>
      <c r="BJD844" s="14"/>
      <c r="BJE844" s="14"/>
      <c r="BJF844" s="14"/>
      <c r="BJG844" s="14"/>
      <c r="BJH844" s="14"/>
      <c r="BJI844" s="14"/>
      <c r="BJJ844" s="14"/>
      <c r="BJK844" s="14"/>
      <c r="BJL844" s="14"/>
      <c r="BJM844" s="14"/>
      <c r="BJN844" s="14"/>
      <c r="BJO844" s="14"/>
      <c r="BJP844" s="14"/>
      <c r="BJQ844" s="14"/>
      <c r="BJR844" s="14"/>
      <c r="BJS844" s="14"/>
      <c r="BJT844" s="14"/>
      <c r="BJU844" s="14"/>
      <c r="BJV844" s="14"/>
      <c r="BJW844" s="14"/>
      <c r="BJX844" s="14"/>
      <c r="BJY844" s="14"/>
      <c r="BJZ844" s="14"/>
      <c r="BKA844" s="14"/>
      <c r="BKB844" s="14"/>
      <c r="BKC844" s="14"/>
      <c r="BKD844" s="14"/>
      <c r="BKE844" s="14"/>
      <c r="BKF844" s="14"/>
      <c r="BKG844" s="14"/>
      <c r="BKH844" s="14"/>
      <c r="BKI844" s="14"/>
      <c r="BKJ844" s="14"/>
      <c r="BKK844" s="14"/>
      <c r="BKL844" s="14"/>
      <c r="BKM844" s="14"/>
      <c r="BKN844" s="14"/>
      <c r="BKO844" s="14"/>
      <c r="BKP844" s="14"/>
      <c r="BKQ844" s="14"/>
      <c r="BKR844" s="14"/>
      <c r="BKS844" s="14"/>
      <c r="BKT844" s="14"/>
      <c r="BKU844" s="14"/>
      <c r="BKV844" s="14"/>
      <c r="BKW844" s="14"/>
      <c r="BKX844" s="14"/>
      <c r="BKY844" s="14"/>
      <c r="BKZ844" s="14"/>
      <c r="BLA844" s="14"/>
      <c r="BLB844" s="14"/>
      <c r="BLC844" s="14"/>
      <c r="BLD844" s="14"/>
      <c r="BLE844" s="14"/>
      <c r="BLF844" s="14"/>
      <c r="BLG844" s="14"/>
      <c r="BLH844" s="14"/>
      <c r="BLI844" s="14"/>
      <c r="BLJ844" s="14"/>
      <c r="BLK844" s="14"/>
      <c r="BLL844" s="14"/>
      <c r="BLM844" s="14"/>
      <c r="BLN844" s="14"/>
      <c r="BLO844" s="14"/>
      <c r="BLP844" s="14"/>
      <c r="BLQ844" s="14"/>
      <c r="BLR844" s="14"/>
      <c r="BLS844" s="14"/>
      <c r="BLT844" s="14"/>
      <c r="BLU844" s="14"/>
      <c r="BLV844" s="14"/>
      <c r="BLW844" s="14"/>
      <c r="BLX844" s="14"/>
      <c r="BLY844" s="14"/>
      <c r="BLZ844" s="14"/>
      <c r="BMA844" s="14"/>
      <c r="BMB844" s="14"/>
      <c r="BMC844" s="14"/>
      <c r="BMD844" s="14"/>
      <c r="BME844" s="14"/>
      <c r="BMF844" s="14"/>
      <c r="BMG844" s="14"/>
      <c r="BMH844" s="14"/>
      <c r="BMI844" s="14"/>
      <c r="BMJ844" s="14"/>
      <c r="BMK844" s="14"/>
      <c r="BML844" s="14"/>
      <c r="BMM844" s="14"/>
      <c r="BMN844" s="14"/>
      <c r="BMO844" s="14"/>
      <c r="BMP844" s="14"/>
      <c r="BMQ844" s="14"/>
      <c r="BMR844" s="14"/>
      <c r="BMS844" s="14"/>
      <c r="BMT844" s="14"/>
      <c r="BMU844" s="14"/>
      <c r="BMV844" s="14"/>
      <c r="BMW844" s="14"/>
      <c r="BMX844" s="14"/>
      <c r="BMY844" s="14"/>
      <c r="BMZ844" s="14"/>
      <c r="BNA844" s="14"/>
      <c r="BNB844" s="14"/>
      <c r="BNC844" s="14"/>
      <c r="BND844" s="14"/>
      <c r="BNE844" s="14"/>
      <c r="BNF844" s="14"/>
      <c r="BNG844" s="14"/>
      <c r="BNH844" s="14"/>
      <c r="BNI844" s="14"/>
      <c r="BNJ844" s="14"/>
      <c r="BNK844" s="14"/>
      <c r="BNL844" s="14"/>
      <c r="BNM844" s="14"/>
      <c r="BNN844" s="14"/>
      <c r="BNO844" s="14"/>
      <c r="BNP844" s="14"/>
      <c r="BNQ844" s="14"/>
      <c r="BNR844" s="14"/>
      <c r="BNS844" s="14"/>
      <c r="BNT844" s="14"/>
      <c r="BNU844" s="14"/>
      <c r="BNV844" s="14"/>
      <c r="BNW844" s="14"/>
      <c r="BNX844" s="14"/>
      <c r="BNY844" s="14"/>
      <c r="BNZ844" s="14"/>
      <c r="BOA844" s="14"/>
      <c r="BOB844" s="14"/>
      <c r="BOC844" s="14"/>
      <c r="BOD844" s="14"/>
      <c r="BOE844" s="14"/>
      <c r="BOF844" s="14"/>
      <c r="BOG844" s="14"/>
      <c r="BOH844" s="14"/>
      <c r="BOI844" s="14"/>
      <c r="BOJ844" s="14"/>
      <c r="BOK844" s="14"/>
      <c r="BOL844" s="14"/>
      <c r="BOM844" s="14"/>
      <c r="BON844" s="14"/>
      <c r="BOO844" s="14"/>
      <c r="BOP844" s="14"/>
      <c r="BOQ844" s="14"/>
      <c r="BOR844" s="14"/>
      <c r="BOS844" s="14"/>
      <c r="BOT844" s="14"/>
      <c r="BOU844" s="14"/>
      <c r="BOV844" s="14"/>
      <c r="BOW844" s="14"/>
      <c r="BOX844" s="14"/>
      <c r="BOY844" s="14"/>
      <c r="BOZ844" s="14"/>
      <c r="BPA844" s="14"/>
      <c r="BPB844" s="14"/>
      <c r="BPC844" s="14"/>
      <c r="BPD844" s="14"/>
      <c r="BPE844" s="14"/>
      <c r="BPF844" s="14"/>
      <c r="BPG844" s="14"/>
      <c r="BPH844" s="14"/>
      <c r="BPI844" s="14"/>
      <c r="BPJ844" s="14"/>
      <c r="BPK844" s="14"/>
      <c r="BPL844" s="14"/>
      <c r="BPM844" s="14"/>
      <c r="BPN844" s="14"/>
      <c r="BPO844" s="14"/>
      <c r="BPP844" s="14"/>
      <c r="BPQ844" s="14"/>
      <c r="BPR844" s="14"/>
      <c r="BPS844" s="14"/>
      <c r="BPT844" s="14"/>
      <c r="BPU844" s="14"/>
      <c r="BPV844" s="14"/>
      <c r="BPW844" s="14"/>
      <c r="BPX844" s="14"/>
      <c r="BPY844" s="14"/>
      <c r="BPZ844" s="14"/>
      <c r="BQA844" s="14"/>
      <c r="BQB844" s="14"/>
      <c r="BQC844" s="14"/>
      <c r="BQD844" s="14"/>
      <c r="BQE844" s="14"/>
      <c r="BQF844" s="14"/>
      <c r="BQG844" s="14"/>
      <c r="BQH844" s="14"/>
      <c r="BQI844" s="14"/>
      <c r="BQJ844" s="14"/>
      <c r="BQK844" s="14"/>
      <c r="BQL844" s="14"/>
      <c r="BQM844" s="14"/>
      <c r="BQN844" s="14"/>
      <c r="BQO844" s="14"/>
      <c r="BQP844" s="14"/>
      <c r="BQQ844" s="14"/>
      <c r="BQR844" s="14"/>
      <c r="BQS844" s="14"/>
      <c r="BQT844" s="14"/>
      <c r="BQU844" s="14"/>
      <c r="BQV844" s="14"/>
      <c r="BQW844" s="14"/>
      <c r="BQX844" s="14"/>
      <c r="BQY844" s="14"/>
      <c r="BQZ844" s="14"/>
      <c r="BRA844" s="14"/>
      <c r="BRB844" s="14"/>
      <c r="BRC844" s="14"/>
      <c r="BRD844" s="14"/>
      <c r="BRE844" s="14"/>
      <c r="BRF844" s="14"/>
      <c r="BRG844" s="14"/>
      <c r="BRH844" s="14"/>
      <c r="BRI844" s="14"/>
      <c r="BRJ844" s="14"/>
      <c r="BRK844" s="14"/>
      <c r="BRL844" s="14"/>
      <c r="BRM844" s="14"/>
      <c r="BRN844" s="14"/>
      <c r="BRO844" s="14"/>
      <c r="BRP844" s="14"/>
      <c r="BRQ844" s="14"/>
      <c r="BRR844" s="14"/>
      <c r="BRS844" s="14"/>
      <c r="BRT844" s="14"/>
      <c r="BRU844" s="14"/>
      <c r="BRV844" s="14"/>
      <c r="BRW844" s="14"/>
      <c r="BRX844" s="14"/>
      <c r="BRY844" s="14"/>
      <c r="BRZ844" s="14"/>
      <c r="BSA844" s="14"/>
      <c r="BSB844" s="14"/>
      <c r="BSC844" s="14"/>
      <c r="BSD844" s="14"/>
      <c r="BSE844" s="14"/>
      <c r="BSF844" s="14"/>
      <c r="BSG844" s="14"/>
      <c r="BSH844" s="14"/>
      <c r="BSI844" s="14"/>
      <c r="BSJ844" s="14"/>
      <c r="BSK844" s="14"/>
      <c r="BSL844" s="14"/>
      <c r="BSM844" s="14"/>
      <c r="BSN844" s="14"/>
      <c r="BSO844" s="14"/>
      <c r="BSP844" s="14"/>
      <c r="BSQ844" s="14"/>
      <c r="BSR844" s="14"/>
      <c r="BSS844" s="14"/>
      <c r="BST844" s="14"/>
      <c r="BSU844" s="14"/>
      <c r="BSV844" s="14"/>
      <c r="BSW844" s="14"/>
      <c r="BSX844" s="14"/>
      <c r="BSY844" s="14"/>
      <c r="BSZ844" s="14"/>
      <c r="BTA844" s="14"/>
      <c r="BTB844" s="14"/>
      <c r="BTC844" s="14"/>
      <c r="BTD844" s="14"/>
      <c r="BTE844" s="14"/>
      <c r="BTF844" s="14"/>
      <c r="BTG844" s="14"/>
      <c r="BTH844" s="14"/>
      <c r="BTI844" s="14"/>
      <c r="BTJ844" s="14"/>
      <c r="BTK844" s="14"/>
      <c r="BTL844" s="14"/>
      <c r="BTM844" s="14"/>
      <c r="BTN844" s="14"/>
      <c r="BTO844" s="14"/>
      <c r="BTP844" s="14"/>
      <c r="BTQ844" s="14"/>
      <c r="BTR844" s="14"/>
      <c r="BTS844" s="14"/>
      <c r="BTT844" s="14"/>
      <c r="BTU844" s="14"/>
      <c r="BTV844" s="14"/>
      <c r="BTW844" s="14"/>
      <c r="BTX844" s="14"/>
      <c r="BTY844" s="14"/>
      <c r="BTZ844" s="14"/>
      <c r="BUA844" s="14"/>
      <c r="BUB844" s="14"/>
      <c r="BUC844" s="14"/>
      <c r="BUD844" s="14"/>
      <c r="BUE844" s="14"/>
      <c r="BUF844" s="14"/>
      <c r="BUG844" s="14"/>
      <c r="BUH844" s="14"/>
      <c r="BUI844" s="14"/>
      <c r="BUJ844" s="14"/>
      <c r="BUK844" s="14"/>
      <c r="BUL844" s="14"/>
      <c r="BUM844" s="14"/>
      <c r="BUN844" s="14"/>
      <c r="BUO844" s="14"/>
      <c r="BUP844" s="14"/>
      <c r="BUQ844" s="14"/>
      <c r="BUR844" s="14"/>
      <c r="BUS844" s="14"/>
      <c r="BUT844" s="14"/>
      <c r="BUU844" s="14"/>
      <c r="BUV844" s="14"/>
      <c r="BUW844" s="14"/>
      <c r="BUX844" s="14"/>
      <c r="BUY844" s="14"/>
      <c r="BUZ844" s="14"/>
      <c r="BVA844" s="14"/>
      <c r="BVB844" s="14"/>
      <c r="BVC844" s="14"/>
      <c r="BVD844" s="14"/>
      <c r="BVE844" s="14"/>
      <c r="BVF844" s="14"/>
      <c r="BVG844" s="14"/>
      <c r="BVH844" s="14"/>
      <c r="BVI844" s="14"/>
      <c r="BVJ844" s="14"/>
      <c r="BVK844" s="14"/>
      <c r="BVL844" s="14"/>
      <c r="BVM844" s="14"/>
      <c r="BVN844" s="14"/>
      <c r="BVO844" s="14"/>
      <c r="BVP844" s="14"/>
      <c r="BVQ844" s="14"/>
      <c r="BVR844" s="14"/>
      <c r="BVS844" s="14"/>
      <c r="BVT844" s="14"/>
      <c r="BVU844" s="14"/>
      <c r="BVV844" s="14"/>
      <c r="BVW844" s="14"/>
      <c r="BVX844" s="14"/>
      <c r="BVY844" s="14"/>
      <c r="BVZ844" s="14"/>
      <c r="BWA844" s="14"/>
      <c r="BWB844" s="14"/>
      <c r="BWC844" s="14"/>
      <c r="BWD844" s="14"/>
      <c r="BWE844" s="14"/>
      <c r="BWF844" s="14"/>
      <c r="BWG844" s="14"/>
      <c r="BWH844" s="14"/>
      <c r="BWI844" s="14"/>
      <c r="BWJ844" s="14"/>
      <c r="BWK844" s="14"/>
      <c r="BWL844" s="14"/>
      <c r="BWM844" s="14"/>
      <c r="BWN844" s="14"/>
      <c r="BWO844" s="14"/>
      <c r="BWP844" s="14"/>
      <c r="BWQ844" s="14"/>
      <c r="BWR844" s="14"/>
      <c r="BWS844" s="14"/>
      <c r="BWT844" s="14"/>
      <c r="BWU844" s="14"/>
      <c r="BWV844" s="14"/>
      <c r="BWW844" s="14"/>
      <c r="BWX844" s="14"/>
      <c r="BWY844" s="14"/>
      <c r="BWZ844" s="14"/>
      <c r="BXA844" s="14"/>
      <c r="BXB844" s="14"/>
      <c r="BXC844" s="14"/>
      <c r="BXD844" s="14"/>
      <c r="BXE844" s="14"/>
      <c r="BXF844" s="14"/>
      <c r="BXG844" s="14"/>
      <c r="BXH844" s="14"/>
      <c r="BXI844" s="14"/>
      <c r="BXJ844" s="14"/>
      <c r="BXK844" s="14"/>
      <c r="BXL844" s="14"/>
      <c r="BXM844" s="14"/>
      <c r="BXN844" s="14"/>
      <c r="BXO844" s="14"/>
      <c r="BXP844" s="14"/>
      <c r="BXQ844" s="14"/>
      <c r="BXR844" s="14"/>
      <c r="BXS844" s="14"/>
      <c r="BXT844" s="14"/>
      <c r="BXU844" s="14"/>
      <c r="BXV844" s="14"/>
      <c r="BXW844" s="14"/>
      <c r="BXX844" s="14"/>
      <c r="BXY844" s="14"/>
      <c r="BXZ844" s="14"/>
      <c r="BYA844" s="14"/>
      <c r="BYB844" s="14"/>
      <c r="BYC844" s="14"/>
      <c r="BYD844" s="14"/>
      <c r="BYE844" s="14"/>
      <c r="BYF844" s="14"/>
      <c r="BYG844" s="14"/>
      <c r="BYH844" s="14"/>
      <c r="BYI844" s="14"/>
      <c r="BYJ844" s="14"/>
      <c r="BYK844" s="14"/>
      <c r="BYL844" s="14"/>
      <c r="BYM844" s="14"/>
      <c r="BYN844" s="14"/>
      <c r="BYO844" s="14"/>
      <c r="BYP844" s="14"/>
      <c r="BYQ844" s="14"/>
      <c r="BYR844" s="14"/>
      <c r="BYS844" s="14"/>
      <c r="BYT844" s="14"/>
      <c r="BYU844" s="14"/>
      <c r="BYV844" s="14"/>
      <c r="BYW844" s="14"/>
      <c r="BYX844" s="14"/>
      <c r="BYY844" s="14"/>
      <c r="BYZ844" s="14"/>
      <c r="BZA844" s="14"/>
      <c r="BZB844" s="14"/>
      <c r="BZC844" s="14"/>
      <c r="BZD844" s="14"/>
      <c r="BZE844" s="14"/>
      <c r="BZF844" s="14"/>
      <c r="BZG844" s="14"/>
      <c r="BZH844" s="14"/>
      <c r="BZI844" s="14"/>
      <c r="BZJ844" s="14"/>
      <c r="BZK844" s="14"/>
      <c r="BZL844" s="14"/>
      <c r="BZM844" s="14"/>
      <c r="BZN844" s="14"/>
      <c r="BZO844" s="14"/>
      <c r="BZP844" s="14"/>
      <c r="BZQ844" s="14"/>
      <c r="BZR844" s="14"/>
      <c r="BZS844" s="14"/>
      <c r="BZT844" s="14"/>
      <c r="BZU844" s="14"/>
      <c r="BZV844" s="14"/>
      <c r="BZW844" s="14"/>
      <c r="BZX844" s="14"/>
      <c r="BZY844" s="14"/>
      <c r="BZZ844" s="14"/>
      <c r="CAA844" s="14"/>
      <c r="CAB844" s="14"/>
      <c r="CAC844" s="14"/>
      <c r="CAD844" s="14"/>
      <c r="CAE844" s="14"/>
      <c r="CAF844" s="14"/>
      <c r="CAG844" s="14"/>
      <c r="CAH844" s="14"/>
      <c r="CAI844" s="14"/>
      <c r="CAJ844" s="14"/>
      <c r="CAK844" s="14"/>
      <c r="CAL844" s="14"/>
      <c r="CAM844" s="14"/>
      <c r="CAN844" s="14"/>
      <c r="CAO844" s="14"/>
      <c r="CAP844" s="14"/>
      <c r="CAQ844" s="14"/>
      <c r="CAR844" s="14"/>
      <c r="CAS844" s="14"/>
      <c r="CAT844" s="14"/>
      <c r="CAU844" s="14"/>
      <c r="CAV844" s="14"/>
      <c r="CAW844" s="14"/>
      <c r="CAX844" s="14"/>
      <c r="CAY844" s="14"/>
      <c r="CAZ844" s="14"/>
      <c r="CBA844" s="14"/>
      <c r="CBB844" s="14"/>
      <c r="CBC844" s="14"/>
      <c r="CBD844" s="14"/>
      <c r="CBE844" s="14"/>
      <c r="CBF844" s="14"/>
      <c r="CBG844" s="14"/>
      <c r="CBH844" s="14"/>
      <c r="CBI844" s="14"/>
      <c r="CBJ844" s="14"/>
      <c r="CBK844" s="14"/>
      <c r="CBL844" s="14"/>
      <c r="CBM844" s="14"/>
      <c r="CBN844" s="14"/>
      <c r="CBO844" s="14"/>
      <c r="CBP844" s="14"/>
      <c r="CBQ844" s="14"/>
      <c r="CBR844" s="14"/>
      <c r="CBS844" s="14"/>
      <c r="CBT844" s="14"/>
      <c r="CBU844" s="14"/>
      <c r="CBV844" s="14"/>
      <c r="CBW844" s="14"/>
      <c r="CBX844" s="14"/>
      <c r="CBY844" s="14"/>
      <c r="CBZ844" s="14"/>
      <c r="CCA844" s="14"/>
      <c r="CCB844" s="14"/>
      <c r="CCC844" s="14"/>
      <c r="CCD844" s="14"/>
      <c r="CCE844" s="14"/>
      <c r="CCF844" s="14"/>
      <c r="CCG844" s="14"/>
      <c r="CCH844" s="14"/>
      <c r="CCI844" s="14"/>
      <c r="CCJ844" s="14"/>
      <c r="CCK844" s="14"/>
      <c r="CCL844" s="14"/>
      <c r="CCM844" s="14"/>
      <c r="CCN844" s="14"/>
      <c r="CCO844" s="14"/>
      <c r="CCP844" s="14"/>
      <c r="CCQ844" s="14"/>
      <c r="CCR844" s="14"/>
      <c r="CCS844" s="14"/>
      <c r="CCT844" s="14"/>
      <c r="CCU844" s="14"/>
      <c r="CCV844" s="14"/>
      <c r="CCW844" s="14"/>
      <c r="CCX844" s="14"/>
      <c r="CCY844" s="14"/>
      <c r="CCZ844" s="14"/>
      <c r="CDA844" s="14"/>
      <c r="CDB844" s="14"/>
      <c r="CDC844" s="14"/>
      <c r="CDD844" s="14"/>
      <c r="CDE844" s="14"/>
      <c r="CDF844" s="14"/>
      <c r="CDG844" s="14"/>
      <c r="CDH844" s="14"/>
      <c r="CDI844" s="14"/>
      <c r="CDJ844" s="14"/>
      <c r="CDK844" s="14"/>
      <c r="CDL844" s="14"/>
      <c r="CDM844" s="14"/>
      <c r="CDN844" s="14"/>
      <c r="CDO844" s="14"/>
      <c r="CDP844" s="14"/>
      <c r="CDQ844" s="14"/>
      <c r="CDR844" s="14"/>
      <c r="CDS844" s="14"/>
      <c r="CDT844" s="14"/>
      <c r="CDU844" s="14"/>
      <c r="CDV844" s="14"/>
      <c r="CDW844" s="14"/>
      <c r="CDX844" s="14"/>
      <c r="CDY844" s="14"/>
      <c r="CDZ844" s="14"/>
      <c r="CEA844" s="14"/>
      <c r="CEB844" s="14"/>
      <c r="CEC844" s="14"/>
      <c r="CED844" s="14"/>
      <c r="CEE844" s="14"/>
      <c r="CEF844" s="14"/>
      <c r="CEG844" s="14"/>
      <c r="CEH844" s="14"/>
      <c r="CEI844" s="14"/>
      <c r="CEJ844" s="14"/>
      <c r="CEK844" s="14"/>
      <c r="CEL844" s="14"/>
      <c r="CEM844" s="14"/>
      <c r="CEN844" s="14"/>
      <c r="CEO844" s="14"/>
      <c r="CEP844" s="14"/>
      <c r="CEQ844" s="14"/>
      <c r="CER844" s="14"/>
      <c r="CES844" s="14"/>
      <c r="CET844" s="14"/>
      <c r="CEU844" s="14"/>
      <c r="CEV844" s="14"/>
      <c r="CEW844" s="14"/>
      <c r="CEX844" s="14"/>
      <c r="CEY844" s="14"/>
      <c r="CEZ844" s="14"/>
      <c r="CFA844" s="14"/>
      <c r="CFB844" s="14"/>
      <c r="CFC844" s="14"/>
      <c r="CFD844" s="14"/>
      <c r="CFE844" s="14"/>
      <c r="CFF844" s="14"/>
      <c r="CFG844" s="14"/>
      <c r="CFH844" s="14"/>
      <c r="CFI844" s="14"/>
      <c r="CFJ844" s="14"/>
      <c r="CFK844" s="14"/>
      <c r="CFL844" s="14"/>
      <c r="CFM844" s="14"/>
      <c r="CFN844" s="14"/>
      <c r="CFO844" s="14"/>
      <c r="CFP844" s="14"/>
      <c r="CFQ844" s="14"/>
      <c r="CFR844" s="14"/>
      <c r="CFS844" s="14"/>
      <c r="CFT844" s="14"/>
      <c r="CFU844" s="14"/>
      <c r="CFV844" s="14"/>
      <c r="CFW844" s="14"/>
      <c r="CFX844" s="14"/>
      <c r="CFY844" s="14"/>
      <c r="CFZ844" s="14"/>
      <c r="CGA844" s="14"/>
      <c r="CGB844" s="14"/>
      <c r="CGC844" s="14"/>
      <c r="CGD844" s="14"/>
      <c r="CGE844" s="14"/>
      <c r="CGF844" s="14"/>
      <c r="CGG844" s="14"/>
      <c r="CGH844" s="14"/>
      <c r="CGI844" s="14"/>
      <c r="CGJ844" s="14"/>
      <c r="CGK844" s="14"/>
      <c r="CGL844" s="14"/>
      <c r="CGM844" s="14"/>
      <c r="CGN844" s="14"/>
      <c r="CGO844" s="14"/>
      <c r="CGP844" s="14"/>
      <c r="CGQ844" s="14"/>
      <c r="CGR844" s="14"/>
      <c r="CGS844" s="14"/>
      <c r="CGT844" s="14"/>
      <c r="CGU844" s="14"/>
      <c r="CGV844" s="14"/>
      <c r="CGW844" s="14"/>
      <c r="CGX844" s="14"/>
      <c r="CGY844" s="14"/>
      <c r="CGZ844" s="14"/>
      <c r="CHA844" s="14"/>
      <c r="CHB844" s="14"/>
      <c r="CHC844" s="14"/>
      <c r="CHD844" s="14"/>
      <c r="CHE844" s="14"/>
      <c r="CHF844" s="14"/>
      <c r="CHG844" s="14"/>
      <c r="CHH844" s="14"/>
      <c r="CHI844" s="14"/>
      <c r="CHJ844" s="14"/>
      <c r="CHK844" s="14"/>
      <c r="CHL844" s="14"/>
      <c r="CHM844" s="14"/>
      <c r="CHN844" s="14"/>
      <c r="CHO844" s="14"/>
      <c r="CHP844" s="14"/>
      <c r="CHQ844" s="14"/>
      <c r="CHR844" s="14"/>
      <c r="CHS844" s="14"/>
      <c r="CHT844" s="14"/>
      <c r="CHU844" s="14"/>
      <c r="CHV844" s="14"/>
      <c r="CHW844" s="14"/>
      <c r="CHX844" s="14"/>
      <c r="CHY844" s="14"/>
      <c r="CHZ844" s="14"/>
      <c r="CIA844" s="14"/>
      <c r="CIB844" s="14"/>
      <c r="CIC844" s="14"/>
      <c r="CID844" s="14"/>
      <c r="CIE844" s="14"/>
      <c r="CIF844" s="14"/>
      <c r="CIG844" s="14"/>
      <c r="CIH844" s="14"/>
      <c r="CII844" s="14"/>
      <c r="CIJ844" s="14"/>
      <c r="CIK844" s="14"/>
      <c r="CIL844" s="14"/>
      <c r="CIM844" s="14"/>
      <c r="CIN844" s="14"/>
      <c r="CIO844" s="14"/>
      <c r="CIP844" s="14"/>
      <c r="CIQ844" s="14"/>
      <c r="CIR844" s="14"/>
      <c r="CIS844" s="14"/>
      <c r="CIT844" s="14"/>
      <c r="CIU844" s="14"/>
      <c r="CIV844" s="14"/>
      <c r="CIW844" s="14"/>
      <c r="CIX844" s="14"/>
      <c r="CIY844" s="14"/>
      <c r="CIZ844" s="14"/>
      <c r="CJA844" s="14"/>
      <c r="CJB844" s="14"/>
      <c r="CJC844" s="14"/>
      <c r="CJD844" s="14"/>
      <c r="CJE844" s="14"/>
      <c r="CJF844" s="14"/>
      <c r="CJG844" s="14"/>
      <c r="CJH844" s="14"/>
      <c r="CJI844" s="14"/>
      <c r="CJJ844" s="14"/>
      <c r="CJK844" s="14"/>
      <c r="CJL844" s="14"/>
      <c r="CJM844" s="14"/>
      <c r="CJN844" s="14"/>
      <c r="CJO844" s="14"/>
      <c r="CJP844" s="14"/>
      <c r="CJQ844" s="14"/>
      <c r="CJR844" s="14"/>
      <c r="CJS844" s="14"/>
      <c r="CJT844" s="14"/>
      <c r="CJU844" s="14"/>
      <c r="CJV844" s="14"/>
      <c r="CJW844" s="14"/>
      <c r="CJX844" s="14"/>
      <c r="CJY844" s="14"/>
      <c r="CJZ844" s="14"/>
      <c r="CKA844" s="14"/>
      <c r="CKB844" s="14"/>
      <c r="CKC844" s="14"/>
      <c r="CKD844" s="14"/>
      <c r="CKE844" s="14"/>
      <c r="CKF844" s="14"/>
      <c r="CKG844" s="14"/>
      <c r="CKH844" s="14"/>
      <c r="CKI844" s="14"/>
      <c r="CKJ844" s="14"/>
      <c r="CKK844" s="14"/>
      <c r="CKL844" s="14"/>
      <c r="CKM844" s="14"/>
      <c r="CKN844" s="14"/>
      <c r="CKO844" s="14"/>
      <c r="CKP844" s="14"/>
      <c r="CKQ844" s="14"/>
      <c r="CKR844" s="14"/>
      <c r="CKS844" s="14"/>
      <c r="CKT844" s="14"/>
      <c r="CKU844" s="14"/>
      <c r="CKV844" s="14"/>
      <c r="CKW844" s="14"/>
      <c r="CKX844" s="14"/>
      <c r="CKY844" s="14"/>
      <c r="CKZ844" s="14"/>
      <c r="CLA844" s="14"/>
      <c r="CLB844" s="14"/>
      <c r="CLC844" s="14"/>
      <c r="CLD844" s="14"/>
      <c r="CLE844" s="14"/>
      <c r="CLF844" s="14"/>
      <c r="CLG844" s="14"/>
      <c r="CLH844" s="14"/>
      <c r="CLI844" s="14"/>
      <c r="CLJ844" s="14"/>
      <c r="CLK844" s="14"/>
      <c r="CLL844" s="14"/>
      <c r="CLM844" s="14"/>
      <c r="CLN844" s="14"/>
      <c r="CLO844" s="14"/>
      <c r="CLP844" s="14"/>
      <c r="CLQ844" s="14"/>
      <c r="CLR844" s="14"/>
      <c r="CLS844" s="14"/>
      <c r="CLT844" s="14"/>
      <c r="CLU844" s="14"/>
      <c r="CLV844" s="14"/>
      <c r="CLW844" s="14"/>
      <c r="CLX844" s="14"/>
      <c r="CLY844" s="14"/>
      <c r="CLZ844" s="14"/>
      <c r="CMA844" s="14"/>
      <c r="CMB844" s="14"/>
      <c r="CMC844" s="14"/>
      <c r="CMD844" s="14"/>
      <c r="CME844" s="14"/>
      <c r="CMF844" s="14"/>
      <c r="CMG844" s="14"/>
      <c r="CMH844" s="14"/>
      <c r="CMI844" s="14"/>
      <c r="CMJ844" s="14"/>
      <c r="CMK844" s="14"/>
      <c r="CML844" s="14"/>
      <c r="CMM844" s="14"/>
      <c r="CMN844" s="14"/>
      <c r="CMO844" s="14"/>
      <c r="CMP844" s="14"/>
      <c r="CMQ844" s="14"/>
      <c r="CMR844" s="14"/>
      <c r="CMS844" s="14"/>
      <c r="CMT844" s="14"/>
      <c r="CMU844" s="14"/>
      <c r="CMV844" s="14"/>
      <c r="CMW844" s="14"/>
      <c r="CMX844" s="14"/>
      <c r="CMY844" s="14"/>
      <c r="CMZ844" s="14"/>
      <c r="CNA844" s="14"/>
      <c r="CNB844" s="14"/>
      <c r="CNC844" s="14"/>
      <c r="CND844" s="14"/>
      <c r="CNE844" s="14"/>
      <c r="CNF844" s="14"/>
      <c r="CNG844" s="14"/>
      <c r="CNH844" s="14"/>
      <c r="CNI844" s="14"/>
      <c r="CNJ844" s="14"/>
      <c r="CNK844" s="14"/>
      <c r="CNL844" s="14"/>
      <c r="CNM844" s="14"/>
      <c r="CNN844" s="14"/>
      <c r="CNO844" s="14"/>
      <c r="CNP844" s="14"/>
      <c r="CNQ844" s="14"/>
      <c r="CNR844" s="14"/>
      <c r="CNS844" s="14"/>
      <c r="CNT844" s="14"/>
      <c r="CNU844" s="14"/>
      <c r="CNV844" s="14"/>
      <c r="CNW844" s="14"/>
      <c r="CNX844" s="14"/>
      <c r="CNY844" s="14"/>
      <c r="CNZ844" s="14"/>
      <c r="COA844" s="14"/>
      <c r="COB844" s="14"/>
      <c r="COC844" s="14"/>
      <c r="COD844" s="14"/>
      <c r="COE844" s="14"/>
      <c r="COF844" s="14"/>
      <c r="COG844" s="14"/>
      <c r="COH844" s="14"/>
      <c r="COI844" s="14"/>
      <c r="COJ844" s="14"/>
      <c r="COK844" s="14"/>
      <c r="COL844" s="14"/>
      <c r="COM844" s="14"/>
      <c r="CON844" s="14"/>
      <c r="COO844" s="14"/>
      <c r="COP844" s="14"/>
      <c r="COQ844" s="14"/>
      <c r="COR844" s="14"/>
      <c r="COS844" s="14"/>
      <c r="COT844" s="14"/>
      <c r="COU844" s="14"/>
      <c r="COV844" s="14"/>
      <c r="COW844" s="14"/>
      <c r="COX844" s="14"/>
      <c r="COY844" s="14"/>
      <c r="COZ844" s="14"/>
      <c r="CPA844" s="14"/>
      <c r="CPB844" s="14"/>
      <c r="CPC844" s="14"/>
      <c r="CPD844" s="14"/>
      <c r="CPE844" s="14"/>
      <c r="CPF844" s="14"/>
      <c r="CPG844" s="14"/>
      <c r="CPH844" s="14"/>
      <c r="CPI844" s="14"/>
      <c r="CPJ844" s="14"/>
      <c r="CPK844" s="14"/>
      <c r="CPL844" s="14"/>
      <c r="CPM844" s="14"/>
      <c r="CPN844" s="14"/>
      <c r="CPO844" s="14"/>
      <c r="CPP844" s="14"/>
      <c r="CPQ844" s="14"/>
      <c r="CPR844" s="14"/>
      <c r="CPS844" s="14"/>
      <c r="CPT844" s="14"/>
      <c r="CPU844" s="14"/>
      <c r="CPV844" s="14"/>
      <c r="CPW844" s="14"/>
      <c r="CPX844" s="14"/>
      <c r="CPY844" s="14"/>
      <c r="CPZ844" s="14"/>
      <c r="CQA844" s="14"/>
      <c r="CQB844" s="14"/>
      <c r="CQC844" s="14"/>
      <c r="CQD844" s="14"/>
      <c r="CQE844" s="14"/>
      <c r="CQF844" s="14"/>
      <c r="CQG844" s="14"/>
      <c r="CQH844" s="14"/>
      <c r="CQI844" s="14"/>
      <c r="CQJ844" s="14"/>
      <c r="CQK844" s="14"/>
      <c r="CQL844" s="14"/>
      <c r="CQM844" s="14"/>
      <c r="CQN844" s="14"/>
      <c r="CQO844" s="14"/>
      <c r="CQP844" s="14"/>
      <c r="CQQ844" s="14"/>
      <c r="CQR844" s="14"/>
      <c r="CQS844" s="14"/>
      <c r="CQT844" s="14"/>
      <c r="CQU844" s="14"/>
      <c r="CQV844" s="14"/>
      <c r="CQW844" s="14"/>
      <c r="CQX844" s="14"/>
      <c r="CQY844" s="14"/>
      <c r="CQZ844" s="14"/>
      <c r="CRA844" s="14"/>
      <c r="CRB844" s="14"/>
      <c r="CRC844" s="14"/>
      <c r="CRD844" s="14"/>
      <c r="CRE844" s="14"/>
      <c r="CRF844" s="14"/>
      <c r="CRG844" s="14"/>
      <c r="CRH844" s="14"/>
      <c r="CRI844" s="14"/>
      <c r="CRJ844" s="14"/>
      <c r="CRK844" s="14"/>
      <c r="CRL844" s="14"/>
      <c r="CRM844" s="14"/>
      <c r="CRN844" s="14"/>
      <c r="CRO844" s="14"/>
      <c r="CRP844" s="14"/>
      <c r="CRQ844" s="14"/>
      <c r="CRR844" s="14"/>
      <c r="CRS844" s="14"/>
      <c r="CRT844" s="14"/>
      <c r="CRU844" s="14"/>
      <c r="CRV844" s="14"/>
      <c r="CRW844" s="14"/>
      <c r="CRX844" s="14"/>
      <c r="CRY844" s="14"/>
      <c r="CRZ844" s="14"/>
      <c r="CSA844" s="14"/>
      <c r="CSB844" s="14"/>
      <c r="CSC844" s="14"/>
      <c r="CSD844" s="14"/>
      <c r="CSE844" s="14"/>
      <c r="CSF844" s="14"/>
      <c r="CSG844" s="14"/>
      <c r="CSH844" s="14"/>
      <c r="CSI844" s="14"/>
      <c r="CSJ844" s="14"/>
      <c r="CSK844" s="14"/>
      <c r="CSL844" s="14"/>
      <c r="CSM844" s="14"/>
      <c r="CSN844" s="14"/>
      <c r="CSO844" s="14"/>
      <c r="CSP844" s="14"/>
      <c r="CSQ844" s="14"/>
      <c r="CSR844" s="14"/>
      <c r="CSS844" s="14"/>
      <c r="CST844" s="14"/>
      <c r="CSU844" s="14"/>
      <c r="CSV844" s="14"/>
      <c r="CSW844" s="14"/>
      <c r="CSX844" s="14"/>
      <c r="CSY844" s="14"/>
      <c r="CSZ844" s="14"/>
      <c r="CTA844" s="14"/>
      <c r="CTB844" s="14"/>
      <c r="CTC844" s="14"/>
      <c r="CTD844" s="14"/>
      <c r="CTE844" s="14"/>
      <c r="CTF844" s="14"/>
      <c r="CTG844" s="14"/>
      <c r="CTH844" s="14"/>
      <c r="CTI844" s="14"/>
      <c r="CTJ844" s="14"/>
      <c r="CTK844" s="14"/>
      <c r="CTL844" s="14"/>
      <c r="CTM844" s="14"/>
      <c r="CTN844" s="14"/>
      <c r="CTO844" s="14"/>
      <c r="CTP844" s="14"/>
      <c r="CTQ844" s="14"/>
      <c r="CTR844" s="14"/>
      <c r="CTS844" s="14"/>
      <c r="CTT844" s="14"/>
      <c r="CTU844" s="14"/>
      <c r="CTV844" s="14"/>
      <c r="CTW844" s="14"/>
      <c r="CTX844" s="14"/>
      <c r="CTY844" s="14"/>
      <c r="CTZ844" s="14"/>
      <c r="CUA844" s="14"/>
      <c r="CUB844" s="14"/>
      <c r="CUC844" s="14"/>
      <c r="CUD844" s="14"/>
      <c r="CUE844" s="14"/>
      <c r="CUF844" s="14"/>
      <c r="CUG844" s="14"/>
      <c r="CUH844" s="14"/>
      <c r="CUI844" s="14"/>
      <c r="CUJ844" s="14"/>
      <c r="CUK844" s="14"/>
      <c r="CUL844" s="14"/>
      <c r="CUM844" s="14"/>
      <c r="CUN844" s="14"/>
      <c r="CUO844" s="14"/>
      <c r="CUP844" s="14"/>
      <c r="CUQ844" s="14"/>
      <c r="CUR844" s="14"/>
      <c r="CUS844" s="14"/>
      <c r="CUT844" s="14"/>
      <c r="CUU844" s="14"/>
      <c r="CUV844" s="14"/>
      <c r="CUW844" s="14"/>
      <c r="CUX844" s="14"/>
      <c r="CUY844" s="14"/>
      <c r="CUZ844" s="14"/>
      <c r="CVA844" s="14"/>
      <c r="CVB844" s="14"/>
      <c r="CVC844" s="14"/>
      <c r="CVD844" s="14"/>
      <c r="CVE844" s="14"/>
      <c r="CVF844" s="14"/>
      <c r="CVG844" s="14"/>
      <c r="CVH844" s="14"/>
      <c r="CVI844" s="14"/>
      <c r="CVJ844" s="14"/>
      <c r="CVK844" s="14"/>
      <c r="CVL844" s="14"/>
      <c r="CVM844" s="14"/>
      <c r="CVN844" s="14"/>
      <c r="CVO844" s="14"/>
      <c r="CVP844" s="14"/>
      <c r="CVQ844" s="14"/>
      <c r="CVR844" s="14"/>
      <c r="CVS844" s="14"/>
      <c r="CVT844" s="14"/>
      <c r="CVU844" s="14"/>
      <c r="CVV844" s="14"/>
      <c r="CVW844" s="14"/>
      <c r="CVX844" s="14"/>
      <c r="CVY844" s="14"/>
      <c r="CVZ844" s="14"/>
      <c r="CWA844" s="14"/>
      <c r="CWB844" s="14"/>
      <c r="CWC844" s="14"/>
      <c r="CWD844" s="14"/>
      <c r="CWE844" s="14"/>
      <c r="CWF844" s="14"/>
      <c r="CWG844" s="14"/>
      <c r="CWH844" s="14"/>
      <c r="CWI844" s="14"/>
      <c r="CWJ844" s="14"/>
      <c r="CWK844" s="14"/>
      <c r="CWL844" s="14"/>
      <c r="CWM844" s="14"/>
      <c r="CWN844" s="14"/>
      <c r="CWO844" s="14"/>
      <c r="CWP844" s="14"/>
      <c r="CWQ844" s="14"/>
      <c r="CWR844" s="14"/>
      <c r="CWS844" s="14"/>
      <c r="CWT844" s="14"/>
      <c r="CWU844" s="14"/>
      <c r="CWV844" s="14"/>
      <c r="CWW844" s="14"/>
      <c r="CWX844" s="14"/>
      <c r="CWY844" s="14"/>
      <c r="CWZ844" s="14"/>
      <c r="CXA844" s="14"/>
      <c r="CXB844" s="14"/>
      <c r="CXC844" s="14"/>
      <c r="CXD844" s="14"/>
      <c r="CXE844" s="14"/>
      <c r="CXF844" s="14"/>
      <c r="CXG844" s="14"/>
      <c r="CXH844" s="14"/>
      <c r="CXI844" s="14"/>
      <c r="CXJ844" s="14"/>
      <c r="CXK844" s="14"/>
      <c r="CXL844" s="14"/>
      <c r="CXM844" s="14"/>
      <c r="CXN844" s="14"/>
      <c r="CXO844" s="14"/>
      <c r="CXP844" s="14"/>
      <c r="CXQ844" s="14"/>
      <c r="CXR844" s="14"/>
      <c r="CXS844" s="14"/>
      <c r="CXT844" s="14"/>
      <c r="CXU844" s="14"/>
      <c r="CXV844" s="14"/>
      <c r="CXW844" s="14"/>
      <c r="CXX844" s="14"/>
      <c r="CXY844" s="14"/>
      <c r="CXZ844" s="14"/>
      <c r="CYA844" s="14"/>
      <c r="CYB844" s="14"/>
      <c r="CYC844" s="14"/>
      <c r="CYD844" s="14"/>
      <c r="CYE844" s="14"/>
      <c r="CYF844" s="14"/>
      <c r="CYG844" s="14"/>
      <c r="CYH844" s="14"/>
      <c r="CYI844" s="14"/>
      <c r="CYJ844" s="14"/>
      <c r="CYK844" s="14"/>
      <c r="CYL844" s="14"/>
      <c r="CYM844" s="14"/>
      <c r="CYN844" s="14"/>
      <c r="CYO844" s="14"/>
      <c r="CYP844" s="14"/>
      <c r="CYQ844" s="14"/>
      <c r="CYR844" s="14"/>
      <c r="CYS844" s="14"/>
      <c r="CYT844" s="14"/>
      <c r="CYU844" s="14"/>
      <c r="CYV844" s="14"/>
      <c r="CYW844" s="14"/>
      <c r="CYX844" s="14"/>
      <c r="CYY844" s="14"/>
      <c r="CYZ844" s="14"/>
      <c r="CZA844" s="14"/>
      <c r="CZB844" s="14"/>
      <c r="CZC844" s="14"/>
      <c r="CZD844" s="14"/>
      <c r="CZE844" s="14"/>
      <c r="CZF844" s="14"/>
      <c r="CZG844" s="14"/>
      <c r="CZH844" s="14"/>
      <c r="CZI844" s="14"/>
      <c r="CZJ844" s="14"/>
      <c r="CZK844" s="14"/>
      <c r="CZL844" s="14"/>
      <c r="CZM844" s="14"/>
      <c r="CZN844" s="14"/>
      <c r="CZO844" s="14"/>
      <c r="CZP844" s="14"/>
      <c r="CZQ844" s="14"/>
      <c r="CZR844" s="14"/>
      <c r="CZS844" s="14"/>
      <c r="CZT844" s="14"/>
      <c r="CZU844" s="14"/>
      <c r="CZV844" s="14"/>
      <c r="CZW844" s="14"/>
      <c r="CZX844" s="14"/>
      <c r="CZY844" s="14"/>
      <c r="CZZ844" s="14"/>
      <c r="DAA844" s="14"/>
      <c r="DAB844" s="14"/>
      <c r="DAC844" s="14"/>
      <c r="DAD844" s="14"/>
      <c r="DAE844" s="14"/>
      <c r="DAF844" s="14"/>
      <c r="DAG844" s="14"/>
      <c r="DAH844" s="14"/>
      <c r="DAI844" s="14"/>
      <c r="DAJ844" s="14"/>
      <c r="DAK844" s="14"/>
      <c r="DAL844" s="14"/>
      <c r="DAM844" s="14"/>
      <c r="DAN844" s="14"/>
      <c r="DAO844" s="14"/>
      <c r="DAP844" s="14"/>
      <c r="DAQ844" s="14"/>
      <c r="DAR844" s="14"/>
      <c r="DAS844" s="14"/>
      <c r="DAT844" s="14"/>
      <c r="DAU844" s="14"/>
      <c r="DAV844" s="14"/>
      <c r="DAW844" s="14"/>
      <c r="DAX844" s="14"/>
      <c r="DAY844" s="14"/>
      <c r="DAZ844" s="14"/>
      <c r="DBA844" s="14"/>
      <c r="DBB844" s="14"/>
      <c r="DBC844" s="14"/>
      <c r="DBD844" s="14"/>
      <c r="DBE844" s="14"/>
      <c r="DBF844" s="14"/>
      <c r="DBG844" s="14"/>
      <c r="DBH844" s="14"/>
      <c r="DBI844" s="14"/>
      <c r="DBJ844" s="14"/>
      <c r="DBK844" s="14"/>
      <c r="DBL844" s="14"/>
      <c r="DBM844" s="14"/>
      <c r="DBN844" s="14"/>
      <c r="DBO844" s="14"/>
      <c r="DBP844" s="14"/>
      <c r="DBQ844" s="14"/>
      <c r="DBR844" s="14"/>
      <c r="DBS844" s="14"/>
      <c r="DBT844" s="14"/>
      <c r="DBU844" s="14"/>
      <c r="DBV844" s="14"/>
      <c r="DBW844" s="14"/>
      <c r="DBX844" s="14"/>
      <c r="DBY844" s="14"/>
      <c r="DBZ844" s="14"/>
      <c r="DCA844" s="14"/>
      <c r="DCB844" s="14"/>
      <c r="DCC844" s="14"/>
      <c r="DCD844" s="14"/>
      <c r="DCE844" s="14"/>
      <c r="DCF844" s="14"/>
      <c r="DCG844" s="14"/>
      <c r="DCH844" s="14"/>
      <c r="DCI844" s="14"/>
      <c r="DCJ844" s="14"/>
      <c r="DCK844" s="14"/>
      <c r="DCL844" s="14"/>
      <c r="DCM844" s="14"/>
      <c r="DCN844" s="14"/>
      <c r="DCO844" s="14"/>
      <c r="DCP844" s="14"/>
      <c r="DCQ844" s="14"/>
      <c r="DCR844" s="14"/>
      <c r="DCS844" s="14"/>
      <c r="DCT844" s="14"/>
      <c r="DCU844" s="14"/>
      <c r="DCV844" s="14"/>
      <c r="DCW844" s="14"/>
      <c r="DCX844" s="14"/>
      <c r="DCY844" s="14"/>
      <c r="DCZ844" s="14"/>
      <c r="DDA844" s="14"/>
      <c r="DDB844" s="14"/>
      <c r="DDC844" s="14"/>
      <c r="DDD844" s="14"/>
      <c r="DDE844" s="14"/>
      <c r="DDF844" s="14"/>
      <c r="DDG844" s="14"/>
      <c r="DDH844" s="14"/>
      <c r="DDI844" s="14"/>
      <c r="DDJ844" s="14"/>
      <c r="DDK844" s="14"/>
      <c r="DDL844" s="14"/>
      <c r="DDM844" s="14"/>
      <c r="DDN844" s="14"/>
      <c r="DDO844" s="14"/>
      <c r="DDP844" s="14"/>
      <c r="DDQ844" s="14"/>
      <c r="DDR844" s="14"/>
      <c r="DDS844" s="14"/>
      <c r="DDT844" s="14"/>
      <c r="DDU844" s="14"/>
      <c r="DDV844" s="14"/>
      <c r="DDW844" s="14"/>
      <c r="DDX844" s="14"/>
      <c r="DDY844" s="14"/>
      <c r="DDZ844" s="14"/>
      <c r="DEA844" s="14"/>
      <c r="DEB844" s="14"/>
      <c r="DEC844" s="14"/>
      <c r="DED844" s="14"/>
      <c r="DEE844" s="14"/>
      <c r="DEF844" s="14"/>
      <c r="DEG844" s="14"/>
      <c r="DEH844" s="14"/>
      <c r="DEI844" s="14"/>
      <c r="DEJ844" s="14"/>
      <c r="DEK844" s="14"/>
      <c r="DEL844" s="14"/>
      <c r="DEM844" s="14"/>
      <c r="DEN844" s="14"/>
      <c r="DEO844" s="14"/>
      <c r="DEP844" s="14"/>
      <c r="DEQ844" s="14"/>
      <c r="DER844" s="14"/>
      <c r="DES844" s="14"/>
      <c r="DET844" s="14"/>
      <c r="DEU844" s="14"/>
      <c r="DEV844" s="14"/>
      <c r="DEW844" s="14"/>
      <c r="DEX844" s="14"/>
      <c r="DEY844" s="14"/>
      <c r="DEZ844" s="14"/>
      <c r="DFA844" s="14"/>
      <c r="DFB844" s="14"/>
      <c r="DFC844" s="14"/>
      <c r="DFD844" s="14"/>
      <c r="DFE844" s="14"/>
      <c r="DFF844" s="14"/>
      <c r="DFG844" s="14"/>
      <c r="DFH844" s="14"/>
      <c r="DFI844" s="14"/>
      <c r="DFJ844" s="14"/>
      <c r="DFK844" s="14"/>
      <c r="DFL844" s="14"/>
      <c r="DFM844" s="14"/>
      <c r="DFN844" s="14"/>
      <c r="DFO844" s="14"/>
      <c r="DFP844" s="14"/>
      <c r="DFQ844" s="14"/>
      <c r="DFR844" s="14"/>
      <c r="DFS844" s="14"/>
      <c r="DFT844" s="14"/>
      <c r="DFU844" s="14"/>
      <c r="DFV844" s="14"/>
      <c r="DFW844" s="14"/>
      <c r="DFX844" s="14"/>
      <c r="DFY844" s="14"/>
      <c r="DFZ844" s="14"/>
      <c r="DGA844" s="14"/>
      <c r="DGB844" s="14"/>
      <c r="DGC844" s="14"/>
      <c r="DGD844" s="14"/>
      <c r="DGE844" s="14"/>
      <c r="DGF844" s="14"/>
      <c r="DGG844" s="14"/>
      <c r="DGH844" s="14"/>
      <c r="DGI844" s="14"/>
      <c r="DGJ844" s="14"/>
      <c r="DGK844" s="14"/>
      <c r="DGL844" s="14"/>
      <c r="DGM844" s="14"/>
      <c r="DGN844" s="14"/>
      <c r="DGO844" s="14"/>
      <c r="DGP844" s="14"/>
      <c r="DGQ844" s="14"/>
      <c r="DGR844" s="14"/>
      <c r="DGS844" s="14"/>
      <c r="DGT844" s="14"/>
      <c r="DGU844" s="14"/>
      <c r="DGV844" s="14"/>
      <c r="DGW844" s="14"/>
      <c r="DGX844" s="14"/>
      <c r="DGY844" s="14"/>
      <c r="DGZ844" s="14"/>
      <c r="DHA844" s="14"/>
      <c r="DHB844" s="14"/>
      <c r="DHC844" s="14"/>
      <c r="DHD844" s="14"/>
      <c r="DHE844" s="14"/>
      <c r="DHF844" s="14"/>
      <c r="DHG844" s="14"/>
      <c r="DHH844" s="14"/>
      <c r="DHI844" s="14"/>
      <c r="DHJ844" s="14"/>
      <c r="DHK844" s="14"/>
      <c r="DHL844" s="14"/>
      <c r="DHM844" s="14"/>
      <c r="DHN844" s="14"/>
      <c r="DHO844" s="14"/>
      <c r="DHP844" s="14"/>
      <c r="DHQ844" s="14"/>
      <c r="DHR844" s="14"/>
      <c r="DHS844" s="14"/>
      <c r="DHT844" s="14"/>
      <c r="DHU844" s="14"/>
      <c r="DHV844" s="14"/>
      <c r="DHW844" s="14"/>
      <c r="DHX844" s="14"/>
      <c r="DHY844" s="14"/>
      <c r="DHZ844" s="14"/>
      <c r="DIA844" s="14"/>
      <c r="DIB844" s="14"/>
      <c r="DIC844" s="14"/>
      <c r="DID844" s="14"/>
      <c r="DIE844" s="14"/>
      <c r="DIF844" s="14"/>
      <c r="DIG844" s="14"/>
      <c r="DIH844" s="14"/>
      <c r="DII844" s="14"/>
      <c r="DIJ844" s="14"/>
      <c r="DIK844" s="14"/>
      <c r="DIL844" s="14"/>
      <c r="DIM844" s="14"/>
      <c r="DIN844" s="14"/>
      <c r="DIO844" s="14"/>
      <c r="DIP844" s="14"/>
      <c r="DIQ844" s="14"/>
      <c r="DIR844" s="14"/>
      <c r="DIS844" s="14"/>
      <c r="DIT844" s="14"/>
      <c r="DIU844" s="14"/>
      <c r="DIV844" s="14"/>
      <c r="DIW844" s="14"/>
      <c r="DIX844" s="14"/>
      <c r="DIY844" s="14"/>
      <c r="DIZ844" s="14"/>
      <c r="DJA844" s="14"/>
      <c r="DJB844" s="14"/>
      <c r="DJC844" s="14"/>
      <c r="DJD844" s="14"/>
      <c r="DJE844" s="14"/>
      <c r="DJF844" s="14"/>
      <c r="DJG844" s="14"/>
      <c r="DJH844" s="14"/>
      <c r="DJI844" s="14"/>
      <c r="DJJ844" s="14"/>
      <c r="DJK844" s="14"/>
      <c r="DJL844" s="14"/>
      <c r="DJM844" s="14"/>
      <c r="DJN844" s="14"/>
      <c r="DJO844" s="14"/>
      <c r="DJP844" s="14"/>
      <c r="DJQ844" s="14"/>
      <c r="DJR844" s="14"/>
      <c r="DJS844" s="14"/>
      <c r="DJT844" s="14"/>
      <c r="DJU844" s="14"/>
      <c r="DJV844" s="14"/>
      <c r="DJW844" s="14"/>
      <c r="DJX844" s="14"/>
      <c r="DJY844" s="14"/>
      <c r="DJZ844" s="14"/>
      <c r="DKA844" s="14"/>
      <c r="DKB844" s="14"/>
      <c r="DKC844" s="14"/>
      <c r="DKD844" s="14"/>
      <c r="DKE844" s="14"/>
      <c r="DKF844" s="14"/>
      <c r="DKG844" s="14"/>
      <c r="DKH844" s="14"/>
      <c r="DKI844" s="14"/>
      <c r="DKJ844" s="14"/>
      <c r="DKK844" s="14"/>
      <c r="DKL844" s="14"/>
      <c r="DKM844" s="14"/>
      <c r="DKN844" s="14"/>
      <c r="DKO844" s="14"/>
      <c r="DKP844" s="14"/>
      <c r="DKQ844" s="14"/>
      <c r="DKR844" s="14"/>
      <c r="DKS844" s="14"/>
      <c r="DKT844" s="14"/>
      <c r="DKU844" s="14"/>
      <c r="DKV844" s="14"/>
      <c r="DKW844" s="14"/>
      <c r="DKX844" s="14"/>
      <c r="DKY844" s="14"/>
      <c r="DKZ844" s="14"/>
      <c r="DLA844" s="14"/>
      <c r="DLB844" s="14"/>
      <c r="DLC844" s="14"/>
      <c r="DLD844" s="14"/>
      <c r="DLE844" s="14"/>
      <c r="DLF844" s="14"/>
      <c r="DLG844" s="14"/>
      <c r="DLH844" s="14"/>
      <c r="DLI844" s="14"/>
      <c r="DLJ844" s="14"/>
      <c r="DLK844" s="14"/>
      <c r="DLL844" s="14"/>
      <c r="DLM844" s="14"/>
      <c r="DLN844" s="14"/>
      <c r="DLO844" s="14"/>
      <c r="DLP844" s="14"/>
      <c r="DLQ844" s="14"/>
      <c r="DLR844" s="14"/>
      <c r="DLS844" s="14"/>
      <c r="DLT844" s="14"/>
      <c r="DLU844" s="14"/>
      <c r="DLV844" s="14"/>
      <c r="DLW844" s="14"/>
      <c r="DLX844" s="14"/>
      <c r="DLY844" s="14"/>
      <c r="DLZ844" s="14"/>
      <c r="DMA844" s="14"/>
      <c r="DMB844" s="14"/>
      <c r="DMC844" s="14"/>
      <c r="DMD844" s="14"/>
      <c r="DME844" s="14"/>
      <c r="DMF844" s="14"/>
      <c r="DMG844" s="14"/>
      <c r="DMH844" s="14"/>
      <c r="DMI844" s="14"/>
      <c r="DMJ844" s="14"/>
      <c r="DMK844" s="14"/>
      <c r="DML844" s="14"/>
      <c r="DMM844" s="14"/>
      <c r="DMN844" s="14"/>
      <c r="DMO844" s="14"/>
      <c r="DMP844" s="14"/>
      <c r="DMQ844" s="14"/>
      <c r="DMR844" s="14"/>
      <c r="DMS844" s="14"/>
      <c r="DMT844" s="14"/>
      <c r="DMU844" s="14"/>
      <c r="DMV844" s="14"/>
      <c r="DMW844" s="14"/>
      <c r="DMX844" s="14"/>
      <c r="DMY844" s="14"/>
      <c r="DMZ844" s="14"/>
      <c r="DNA844" s="14"/>
      <c r="DNB844" s="14"/>
      <c r="DNC844" s="14"/>
      <c r="DND844" s="14"/>
      <c r="DNE844" s="14"/>
      <c r="DNF844" s="14"/>
      <c r="DNG844" s="14"/>
      <c r="DNH844" s="14"/>
      <c r="DNI844" s="14"/>
      <c r="DNJ844" s="14"/>
      <c r="DNK844" s="14"/>
      <c r="DNL844" s="14"/>
      <c r="DNM844" s="14"/>
      <c r="DNN844" s="14"/>
      <c r="DNO844" s="14"/>
      <c r="DNP844" s="14"/>
      <c r="DNQ844" s="14"/>
      <c r="DNR844" s="14"/>
      <c r="DNS844" s="14"/>
      <c r="DNT844" s="14"/>
      <c r="DNU844" s="14"/>
      <c r="DNV844" s="14"/>
      <c r="DNW844" s="14"/>
      <c r="DNX844" s="14"/>
      <c r="DNY844" s="14"/>
      <c r="DNZ844" s="14"/>
      <c r="DOA844" s="14"/>
      <c r="DOB844" s="14"/>
      <c r="DOC844" s="14"/>
      <c r="DOD844" s="14"/>
      <c r="DOE844" s="14"/>
      <c r="DOF844" s="14"/>
      <c r="DOG844" s="14"/>
      <c r="DOH844" s="14"/>
      <c r="DOI844" s="14"/>
      <c r="DOJ844" s="14"/>
      <c r="DOK844" s="14"/>
      <c r="DOL844" s="14"/>
      <c r="DOM844" s="14"/>
      <c r="DON844" s="14"/>
      <c r="DOO844" s="14"/>
      <c r="DOP844" s="14"/>
      <c r="DOQ844" s="14"/>
      <c r="DOR844" s="14"/>
      <c r="DOS844" s="14"/>
      <c r="DOT844" s="14"/>
      <c r="DOU844" s="14"/>
      <c r="DOV844" s="14"/>
      <c r="DOW844" s="14"/>
      <c r="DOX844" s="14"/>
      <c r="DOY844" s="14"/>
      <c r="DOZ844" s="14"/>
      <c r="DPA844" s="14"/>
      <c r="DPB844" s="14"/>
      <c r="DPC844" s="14"/>
      <c r="DPD844" s="14"/>
      <c r="DPE844" s="14"/>
      <c r="DPF844" s="14"/>
      <c r="DPG844" s="14"/>
      <c r="DPH844" s="14"/>
      <c r="DPI844" s="14"/>
      <c r="DPJ844" s="14"/>
      <c r="DPK844" s="14"/>
      <c r="DPL844" s="14"/>
      <c r="DPM844" s="14"/>
      <c r="DPN844" s="14"/>
      <c r="DPO844" s="14"/>
      <c r="DPP844" s="14"/>
      <c r="DPQ844" s="14"/>
      <c r="DPR844" s="14"/>
      <c r="DPS844" s="14"/>
      <c r="DPT844" s="14"/>
      <c r="DPU844" s="14"/>
      <c r="DPV844" s="14"/>
      <c r="DPW844" s="14"/>
      <c r="DPX844" s="14"/>
      <c r="DPY844" s="14"/>
      <c r="DPZ844" s="14"/>
      <c r="DQA844" s="14"/>
      <c r="DQB844" s="14"/>
      <c r="DQC844" s="14"/>
      <c r="DQD844" s="14"/>
      <c r="DQE844" s="14"/>
      <c r="DQF844" s="14"/>
      <c r="DQG844" s="14"/>
      <c r="DQH844" s="14"/>
      <c r="DQI844" s="14"/>
      <c r="DQJ844" s="14"/>
      <c r="DQK844" s="14"/>
      <c r="DQL844" s="14"/>
      <c r="DQM844" s="14"/>
      <c r="DQN844" s="14"/>
      <c r="DQO844" s="14"/>
      <c r="DQP844" s="14"/>
      <c r="DQQ844" s="14"/>
      <c r="DQR844" s="14"/>
      <c r="DQS844" s="14"/>
      <c r="DQT844" s="14"/>
      <c r="DQU844" s="14"/>
      <c r="DQV844" s="14"/>
      <c r="DQW844" s="14"/>
      <c r="DQX844" s="14"/>
      <c r="DQY844" s="14"/>
      <c r="DQZ844" s="14"/>
      <c r="DRA844" s="14"/>
      <c r="DRB844" s="14"/>
      <c r="DRC844" s="14"/>
      <c r="DRD844" s="14"/>
      <c r="DRE844" s="14"/>
      <c r="DRF844" s="14"/>
      <c r="DRG844" s="14"/>
      <c r="DRH844" s="14"/>
      <c r="DRI844" s="14"/>
      <c r="DRJ844" s="14"/>
      <c r="DRK844" s="14"/>
      <c r="DRL844" s="14"/>
      <c r="DRM844" s="14"/>
      <c r="DRN844" s="14"/>
      <c r="DRO844" s="14"/>
      <c r="DRP844" s="14"/>
      <c r="DRQ844" s="14"/>
      <c r="DRR844" s="14"/>
      <c r="DRS844" s="14"/>
      <c r="DRT844" s="14"/>
      <c r="DRU844" s="14"/>
      <c r="DRV844" s="14"/>
      <c r="DRW844" s="14"/>
      <c r="DRX844" s="14"/>
      <c r="DRY844" s="14"/>
      <c r="DRZ844" s="14"/>
      <c r="DSA844" s="14"/>
      <c r="DSB844" s="14"/>
      <c r="DSC844" s="14"/>
      <c r="DSD844" s="14"/>
      <c r="DSE844" s="14"/>
      <c r="DSF844" s="14"/>
      <c r="DSG844" s="14"/>
      <c r="DSH844" s="14"/>
      <c r="DSI844" s="14"/>
      <c r="DSJ844" s="14"/>
      <c r="DSK844" s="14"/>
      <c r="DSL844" s="14"/>
      <c r="DSM844" s="14"/>
      <c r="DSN844" s="14"/>
      <c r="DSO844" s="14"/>
      <c r="DSP844" s="14"/>
      <c r="DSQ844" s="14"/>
      <c r="DSR844" s="14"/>
      <c r="DSS844" s="14"/>
      <c r="DST844" s="14"/>
      <c r="DSU844" s="14"/>
      <c r="DSV844" s="14"/>
      <c r="DSW844" s="14"/>
      <c r="DSX844" s="14"/>
      <c r="DSY844" s="14"/>
      <c r="DSZ844" s="14"/>
      <c r="DTA844" s="14"/>
      <c r="DTB844" s="14"/>
      <c r="DTC844" s="14"/>
      <c r="DTD844" s="14"/>
      <c r="DTE844" s="14"/>
      <c r="DTF844" s="14"/>
      <c r="DTG844" s="14"/>
      <c r="DTH844" s="14"/>
      <c r="DTI844" s="14"/>
      <c r="DTJ844" s="14"/>
      <c r="DTK844" s="14"/>
      <c r="DTL844" s="14"/>
      <c r="DTM844" s="14"/>
      <c r="DTN844" s="14"/>
      <c r="DTO844" s="14"/>
      <c r="DTP844" s="14"/>
      <c r="DTQ844" s="14"/>
      <c r="DTR844" s="14"/>
      <c r="DTS844" s="14"/>
      <c r="DTT844" s="14"/>
      <c r="DTU844" s="14"/>
      <c r="DTV844" s="14"/>
      <c r="DTW844" s="14"/>
      <c r="DTX844" s="14"/>
      <c r="DTY844" s="14"/>
      <c r="DTZ844" s="14"/>
      <c r="DUA844" s="14"/>
      <c r="DUB844" s="14"/>
      <c r="DUC844" s="14"/>
      <c r="DUD844" s="14"/>
      <c r="DUE844" s="14"/>
      <c r="DUF844" s="14"/>
      <c r="DUG844" s="14"/>
      <c r="DUH844" s="14"/>
      <c r="DUI844" s="14"/>
      <c r="DUJ844" s="14"/>
      <c r="DUK844" s="14"/>
      <c r="DUL844" s="14"/>
      <c r="DUM844" s="14"/>
      <c r="DUN844" s="14"/>
      <c r="DUO844" s="14"/>
      <c r="DUP844" s="14"/>
      <c r="DUQ844" s="14"/>
      <c r="DUR844" s="14"/>
      <c r="DUS844" s="14"/>
      <c r="DUT844" s="14"/>
      <c r="DUU844" s="14"/>
      <c r="DUV844" s="14"/>
      <c r="DUW844" s="14"/>
      <c r="DUX844" s="14"/>
      <c r="DUY844" s="14"/>
      <c r="DUZ844" s="14"/>
      <c r="DVA844" s="14"/>
      <c r="DVB844" s="14"/>
      <c r="DVC844" s="14"/>
      <c r="DVD844" s="14"/>
      <c r="DVE844" s="14"/>
      <c r="DVF844" s="14"/>
      <c r="DVG844" s="14"/>
      <c r="DVH844" s="14"/>
      <c r="DVI844" s="14"/>
      <c r="DVJ844" s="14"/>
      <c r="DVK844" s="14"/>
      <c r="DVL844" s="14"/>
      <c r="DVM844" s="14"/>
      <c r="DVN844" s="14"/>
      <c r="DVO844" s="14"/>
      <c r="DVP844" s="14"/>
      <c r="DVQ844" s="14"/>
      <c r="DVR844" s="14"/>
      <c r="DVS844" s="14"/>
      <c r="DVT844" s="14"/>
      <c r="DVU844" s="14"/>
      <c r="DVV844" s="14"/>
      <c r="DVW844" s="14"/>
      <c r="DVX844" s="14"/>
      <c r="DVY844" s="14"/>
      <c r="DVZ844" s="14"/>
      <c r="DWA844" s="14"/>
      <c r="DWB844" s="14"/>
      <c r="DWC844" s="14"/>
      <c r="DWD844" s="14"/>
      <c r="DWE844" s="14"/>
      <c r="DWF844" s="14"/>
      <c r="DWG844" s="14"/>
      <c r="DWH844" s="14"/>
      <c r="DWI844" s="14"/>
      <c r="DWJ844" s="14"/>
      <c r="DWK844" s="14"/>
      <c r="DWL844" s="14"/>
      <c r="DWM844" s="14"/>
      <c r="DWN844" s="14"/>
      <c r="DWO844" s="14"/>
      <c r="DWP844" s="14"/>
      <c r="DWQ844" s="14"/>
      <c r="DWR844" s="14"/>
      <c r="DWS844" s="14"/>
      <c r="DWT844" s="14"/>
      <c r="DWU844" s="14"/>
      <c r="DWV844" s="14"/>
      <c r="DWW844" s="14"/>
      <c r="DWX844" s="14"/>
      <c r="DWY844" s="14"/>
      <c r="DWZ844" s="14"/>
      <c r="DXA844" s="14"/>
      <c r="DXB844" s="14"/>
      <c r="DXC844" s="14"/>
      <c r="DXD844" s="14"/>
      <c r="DXE844" s="14"/>
      <c r="DXF844" s="14"/>
      <c r="DXG844" s="14"/>
      <c r="DXH844" s="14"/>
      <c r="DXI844" s="14"/>
      <c r="DXJ844" s="14"/>
      <c r="DXK844" s="14"/>
      <c r="DXL844" s="14"/>
      <c r="DXM844" s="14"/>
      <c r="DXN844" s="14"/>
      <c r="DXO844" s="14"/>
      <c r="DXP844" s="14"/>
      <c r="DXQ844" s="14"/>
      <c r="DXR844" s="14"/>
      <c r="DXS844" s="14"/>
      <c r="DXT844" s="14"/>
      <c r="DXU844" s="14"/>
      <c r="DXV844" s="14"/>
      <c r="DXW844" s="14"/>
      <c r="DXX844" s="14"/>
      <c r="DXY844" s="14"/>
      <c r="DXZ844" s="14"/>
      <c r="DYA844" s="14"/>
      <c r="DYB844" s="14"/>
      <c r="DYC844" s="14"/>
      <c r="DYD844" s="14"/>
      <c r="DYE844" s="14"/>
      <c r="DYF844" s="14"/>
      <c r="DYG844" s="14"/>
      <c r="DYH844" s="14"/>
      <c r="DYI844" s="14"/>
      <c r="DYJ844" s="14"/>
      <c r="DYK844" s="14"/>
      <c r="DYL844" s="14"/>
      <c r="DYM844" s="14"/>
      <c r="DYN844" s="14"/>
      <c r="DYO844" s="14"/>
      <c r="DYP844" s="14"/>
      <c r="DYQ844" s="14"/>
      <c r="DYR844" s="14"/>
      <c r="DYS844" s="14"/>
      <c r="DYT844" s="14"/>
      <c r="DYU844" s="14"/>
      <c r="DYV844" s="14"/>
      <c r="DYW844" s="14"/>
      <c r="DYX844" s="14"/>
      <c r="DYY844" s="14"/>
      <c r="DYZ844" s="14"/>
      <c r="DZA844" s="14"/>
      <c r="DZB844" s="14"/>
      <c r="DZC844" s="14"/>
      <c r="DZD844" s="14"/>
      <c r="DZE844" s="14"/>
      <c r="DZF844" s="14"/>
      <c r="DZG844" s="14"/>
      <c r="DZH844" s="14"/>
      <c r="DZI844" s="14"/>
      <c r="DZJ844" s="14"/>
      <c r="DZK844" s="14"/>
      <c r="DZL844" s="14"/>
      <c r="DZM844" s="14"/>
      <c r="DZN844" s="14"/>
      <c r="DZO844" s="14"/>
      <c r="DZP844" s="14"/>
      <c r="DZQ844" s="14"/>
      <c r="DZR844" s="14"/>
      <c r="DZS844" s="14"/>
      <c r="DZT844" s="14"/>
      <c r="DZU844" s="14"/>
      <c r="DZV844" s="14"/>
      <c r="DZW844" s="14"/>
      <c r="DZX844" s="14"/>
      <c r="DZY844" s="14"/>
      <c r="DZZ844" s="14"/>
      <c r="EAA844" s="14"/>
      <c r="EAB844" s="14"/>
      <c r="EAC844" s="14"/>
      <c r="EAD844" s="14"/>
      <c r="EAE844" s="14"/>
      <c r="EAF844" s="14"/>
      <c r="EAG844" s="14"/>
      <c r="EAH844" s="14"/>
      <c r="EAI844" s="14"/>
      <c r="EAJ844" s="14"/>
      <c r="EAK844" s="14"/>
      <c r="EAL844" s="14"/>
      <c r="EAM844" s="14"/>
      <c r="EAN844" s="14"/>
      <c r="EAO844" s="14"/>
      <c r="EAP844" s="14"/>
      <c r="EAQ844" s="14"/>
      <c r="EAR844" s="14"/>
      <c r="EAS844" s="14"/>
      <c r="EAT844" s="14"/>
      <c r="EAU844" s="14"/>
      <c r="EAV844" s="14"/>
      <c r="EAW844" s="14"/>
      <c r="EAX844" s="14"/>
      <c r="EAY844" s="14"/>
      <c r="EAZ844" s="14"/>
      <c r="EBA844" s="14"/>
      <c r="EBB844" s="14"/>
      <c r="EBC844" s="14"/>
      <c r="EBD844" s="14"/>
      <c r="EBE844" s="14"/>
      <c r="EBF844" s="14"/>
      <c r="EBG844" s="14"/>
      <c r="EBH844" s="14"/>
      <c r="EBI844" s="14"/>
      <c r="EBJ844" s="14"/>
      <c r="EBK844" s="14"/>
      <c r="EBL844" s="14"/>
      <c r="EBM844" s="14"/>
      <c r="EBN844" s="14"/>
      <c r="EBO844" s="14"/>
      <c r="EBP844" s="14"/>
      <c r="EBQ844" s="14"/>
      <c r="EBR844" s="14"/>
      <c r="EBS844" s="14"/>
      <c r="EBT844" s="14"/>
      <c r="EBU844" s="14"/>
      <c r="EBV844" s="14"/>
      <c r="EBW844" s="14"/>
      <c r="EBX844" s="14"/>
      <c r="EBY844" s="14"/>
      <c r="EBZ844" s="14"/>
      <c r="ECA844" s="14"/>
      <c r="ECB844" s="14"/>
      <c r="ECC844" s="14"/>
      <c r="ECD844" s="14"/>
      <c r="ECE844" s="14"/>
      <c r="ECF844" s="14"/>
      <c r="ECG844" s="14"/>
      <c r="ECH844" s="14"/>
      <c r="ECI844" s="14"/>
      <c r="ECJ844" s="14"/>
      <c r="ECK844" s="14"/>
      <c r="ECL844" s="14"/>
      <c r="ECM844" s="14"/>
      <c r="ECN844" s="14"/>
      <c r="ECO844" s="14"/>
      <c r="ECP844" s="14"/>
      <c r="ECQ844" s="14"/>
      <c r="ECR844" s="14"/>
      <c r="ECS844" s="14"/>
      <c r="ECT844" s="14"/>
      <c r="ECU844" s="14"/>
      <c r="ECV844" s="14"/>
      <c r="ECW844" s="14"/>
      <c r="ECX844" s="14"/>
      <c r="ECY844" s="14"/>
      <c r="ECZ844" s="14"/>
      <c r="EDA844" s="14"/>
      <c r="EDB844" s="14"/>
      <c r="EDC844" s="14"/>
      <c r="EDD844" s="14"/>
      <c r="EDE844" s="14"/>
      <c r="EDF844" s="14"/>
      <c r="EDG844" s="14"/>
      <c r="EDH844" s="14"/>
      <c r="EDI844" s="14"/>
      <c r="EDJ844" s="14"/>
      <c r="EDK844" s="14"/>
      <c r="EDL844" s="14"/>
      <c r="EDM844" s="14"/>
      <c r="EDN844" s="14"/>
      <c r="EDO844" s="14"/>
      <c r="EDP844" s="14"/>
      <c r="EDQ844" s="14"/>
      <c r="EDR844" s="14"/>
      <c r="EDS844" s="14"/>
      <c r="EDT844" s="14"/>
      <c r="EDU844" s="14"/>
      <c r="EDV844" s="14"/>
      <c r="EDW844" s="14"/>
      <c r="EDX844" s="14"/>
      <c r="EDY844" s="14"/>
      <c r="EDZ844" s="14"/>
      <c r="EEA844" s="14"/>
      <c r="EEB844" s="14"/>
      <c r="EEC844" s="14"/>
      <c r="EED844" s="14"/>
      <c r="EEE844" s="14"/>
      <c r="EEF844" s="14"/>
      <c r="EEG844" s="14"/>
      <c r="EEH844" s="14"/>
      <c r="EEI844" s="14"/>
      <c r="EEJ844" s="14"/>
      <c r="EEK844" s="14"/>
      <c r="EEL844" s="14"/>
      <c r="EEM844" s="14"/>
      <c r="EEN844" s="14"/>
      <c r="EEO844" s="14"/>
      <c r="EEP844" s="14"/>
      <c r="EEQ844" s="14"/>
      <c r="EER844" s="14"/>
      <c r="EES844" s="14"/>
      <c r="EET844" s="14"/>
      <c r="EEU844" s="14"/>
      <c r="EEV844" s="14"/>
      <c r="EEW844" s="14"/>
      <c r="EEX844" s="14"/>
      <c r="EEY844" s="14"/>
      <c r="EEZ844" s="14"/>
      <c r="EFA844" s="14"/>
      <c r="EFB844" s="14"/>
      <c r="EFC844" s="14"/>
      <c r="EFD844" s="14"/>
      <c r="EFE844" s="14"/>
      <c r="EFF844" s="14"/>
      <c r="EFG844" s="14"/>
      <c r="EFH844" s="14"/>
      <c r="EFI844" s="14"/>
      <c r="EFJ844" s="14"/>
      <c r="EFK844" s="14"/>
      <c r="EFL844" s="14"/>
      <c r="EFM844" s="14"/>
      <c r="EFN844" s="14"/>
      <c r="EFO844" s="14"/>
      <c r="EFP844" s="14"/>
      <c r="EFQ844" s="14"/>
      <c r="EFR844" s="14"/>
      <c r="EFS844" s="14"/>
      <c r="EFT844" s="14"/>
      <c r="EFU844" s="14"/>
      <c r="EFV844" s="14"/>
      <c r="EFW844" s="14"/>
      <c r="EFX844" s="14"/>
      <c r="EFY844" s="14"/>
      <c r="EFZ844" s="14"/>
      <c r="EGA844" s="14"/>
      <c r="EGB844" s="14"/>
      <c r="EGC844" s="14"/>
      <c r="EGD844" s="14"/>
      <c r="EGE844" s="14"/>
      <c r="EGF844" s="14"/>
      <c r="EGG844" s="14"/>
      <c r="EGH844" s="14"/>
      <c r="EGI844" s="14"/>
      <c r="EGJ844" s="14"/>
      <c r="EGK844" s="14"/>
      <c r="EGL844" s="14"/>
      <c r="EGM844" s="14"/>
      <c r="EGN844" s="14"/>
      <c r="EGO844" s="14"/>
      <c r="EGP844" s="14"/>
      <c r="EGQ844" s="14"/>
      <c r="EGR844" s="14"/>
      <c r="EGS844" s="14"/>
      <c r="EGT844" s="14"/>
      <c r="EGU844" s="14"/>
      <c r="EGV844" s="14"/>
      <c r="EGW844" s="14"/>
      <c r="EGX844" s="14"/>
      <c r="EGY844" s="14"/>
      <c r="EGZ844" s="14"/>
      <c r="EHA844" s="14"/>
      <c r="EHB844" s="14"/>
      <c r="EHC844" s="14"/>
      <c r="EHD844" s="14"/>
      <c r="EHE844" s="14"/>
      <c r="EHF844" s="14"/>
      <c r="EHG844" s="14"/>
      <c r="EHH844" s="14"/>
      <c r="EHI844" s="14"/>
      <c r="EHJ844" s="14"/>
      <c r="EHK844" s="14"/>
      <c r="EHL844" s="14"/>
      <c r="EHM844" s="14"/>
      <c r="EHN844" s="14"/>
      <c r="EHO844" s="14"/>
      <c r="EHP844" s="14"/>
      <c r="EHQ844" s="14"/>
      <c r="EHR844" s="14"/>
      <c r="EHS844" s="14"/>
      <c r="EHT844" s="14"/>
      <c r="EHU844" s="14"/>
      <c r="EHV844" s="14"/>
      <c r="EHW844" s="14"/>
      <c r="EHX844" s="14"/>
      <c r="EHY844" s="14"/>
      <c r="EHZ844" s="14"/>
      <c r="EIA844" s="14"/>
      <c r="EIB844" s="14"/>
      <c r="EIC844" s="14"/>
      <c r="EID844" s="14"/>
      <c r="EIE844" s="14"/>
      <c r="EIF844" s="14"/>
      <c r="EIG844" s="14"/>
      <c r="EIH844" s="14"/>
      <c r="EII844" s="14"/>
      <c r="EIJ844" s="14"/>
      <c r="EIK844" s="14"/>
      <c r="EIL844" s="14"/>
      <c r="EIM844" s="14"/>
      <c r="EIN844" s="14"/>
      <c r="EIO844" s="14"/>
      <c r="EIP844" s="14"/>
      <c r="EIQ844" s="14"/>
      <c r="EIR844" s="14"/>
      <c r="EIS844" s="14"/>
      <c r="EIT844" s="14"/>
      <c r="EIU844" s="14"/>
      <c r="EIV844" s="14"/>
      <c r="EIW844" s="14"/>
      <c r="EIX844" s="14"/>
      <c r="EIY844" s="14"/>
      <c r="EIZ844" s="14"/>
      <c r="EJA844" s="14"/>
      <c r="EJB844" s="14"/>
      <c r="EJC844" s="14"/>
      <c r="EJD844" s="14"/>
      <c r="EJE844" s="14"/>
      <c r="EJF844" s="14"/>
      <c r="EJG844" s="14"/>
      <c r="EJH844" s="14"/>
      <c r="EJI844" s="14"/>
      <c r="EJJ844" s="14"/>
      <c r="EJK844" s="14"/>
      <c r="EJL844" s="14"/>
      <c r="EJM844" s="14"/>
      <c r="EJN844" s="14"/>
      <c r="EJO844" s="14"/>
      <c r="EJP844" s="14"/>
      <c r="EJQ844" s="14"/>
      <c r="EJR844" s="14"/>
      <c r="EJS844" s="14"/>
      <c r="EJT844" s="14"/>
      <c r="EJU844" s="14"/>
      <c r="EJV844" s="14"/>
      <c r="EJW844" s="14"/>
      <c r="EJX844" s="14"/>
      <c r="EJY844" s="14"/>
      <c r="EJZ844" s="14"/>
      <c r="EKA844" s="14"/>
      <c r="EKB844" s="14"/>
      <c r="EKC844" s="14"/>
      <c r="EKD844" s="14"/>
      <c r="EKE844" s="14"/>
      <c r="EKF844" s="14"/>
      <c r="EKG844" s="14"/>
      <c r="EKH844" s="14"/>
      <c r="EKI844" s="14"/>
      <c r="EKJ844" s="14"/>
      <c r="EKK844" s="14"/>
      <c r="EKL844" s="14"/>
      <c r="EKM844" s="14"/>
      <c r="EKN844" s="14"/>
      <c r="EKO844" s="14"/>
      <c r="EKP844" s="14"/>
      <c r="EKQ844" s="14"/>
      <c r="EKR844" s="14"/>
      <c r="EKS844" s="14"/>
      <c r="EKT844" s="14"/>
      <c r="EKU844" s="14"/>
      <c r="EKV844" s="14"/>
      <c r="EKW844" s="14"/>
      <c r="EKX844" s="14"/>
      <c r="EKY844" s="14"/>
      <c r="EKZ844" s="14"/>
      <c r="ELA844" s="14"/>
      <c r="ELB844" s="14"/>
      <c r="ELC844" s="14"/>
      <c r="ELD844" s="14"/>
      <c r="ELE844" s="14"/>
      <c r="ELF844" s="14"/>
      <c r="ELG844" s="14"/>
      <c r="ELH844" s="14"/>
      <c r="ELI844" s="14"/>
      <c r="ELJ844" s="14"/>
      <c r="ELK844" s="14"/>
      <c r="ELL844" s="14"/>
      <c r="ELM844" s="14"/>
      <c r="ELN844" s="14"/>
      <c r="ELO844" s="14"/>
      <c r="ELP844" s="14"/>
      <c r="ELQ844" s="14"/>
      <c r="ELR844" s="14"/>
      <c r="ELS844" s="14"/>
      <c r="ELT844" s="14"/>
      <c r="ELU844" s="14"/>
      <c r="ELV844" s="14"/>
      <c r="ELW844" s="14"/>
      <c r="ELX844" s="14"/>
      <c r="ELY844" s="14"/>
      <c r="ELZ844" s="14"/>
      <c r="EMA844" s="14"/>
      <c r="EMB844" s="14"/>
      <c r="EMC844" s="14"/>
      <c r="EMD844" s="14"/>
      <c r="EME844" s="14"/>
      <c r="EMF844" s="14"/>
      <c r="EMG844" s="14"/>
      <c r="EMH844" s="14"/>
      <c r="EMI844" s="14"/>
      <c r="EMJ844" s="14"/>
      <c r="EMK844" s="14"/>
      <c r="EML844" s="14"/>
      <c r="EMM844" s="14"/>
      <c r="EMN844" s="14"/>
      <c r="EMO844" s="14"/>
      <c r="EMP844" s="14"/>
      <c r="EMQ844" s="14"/>
      <c r="EMR844" s="14"/>
      <c r="EMS844" s="14"/>
      <c r="EMT844" s="14"/>
      <c r="EMU844" s="14"/>
      <c r="EMV844" s="14"/>
      <c r="EMW844" s="14"/>
      <c r="EMX844" s="14"/>
      <c r="EMY844" s="14"/>
      <c r="EMZ844" s="14"/>
      <c r="ENA844" s="14"/>
      <c r="ENB844" s="14"/>
      <c r="ENC844" s="14"/>
      <c r="END844" s="14"/>
      <c r="ENE844" s="14"/>
      <c r="ENF844" s="14"/>
      <c r="ENG844" s="14"/>
      <c r="ENH844" s="14"/>
      <c r="ENI844" s="14"/>
      <c r="ENJ844" s="14"/>
      <c r="ENK844" s="14"/>
      <c r="ENL844" s="14"/>
      <c r="ENM844" s="14"/>
      <c r="ENN844" s="14"/>
      <c r="ENO844" s="14"/>
      <c r="ENP844" s="14"/>
      <c r="ENQ844" s="14"/>
      <c r="ENR844" s="14"/>
      <c r="ENS844" s="14"/>
      <c r="ENT844" s="14"/>
      <c r="ENU844" s="14"/>
      <c r="ENV844" s="14"/>
      <c r="ENW844" s="14"/>
      <c r="ENX844" s="14"/>
      <c r="ENY844" s="14"/>
      <c r="ENZ844" s="14"/>
      <c r="EOA844" s="14"/>
      <c r="EOB844" s="14"/>
      <c r="EOC844" s="14"/>
      <c r="EOD844" s="14"/>
      <c r="EOE844" s="14"/>
      <c r="EOF844" s="14"/>
      <c r="EOG844" s="14"/>
      <c r="EOH844" s="14"/>
      <c r="EOI844" s="14"/>
      <c r="EOJ844" s="14"/>
      <c r="EOK844" s="14"/>
      <c r="EOL844" s="14"/>
      <c r="EOM844" s="14"/>
      <c r="EON844" s="14"/>
      <c r="EOO844" s="14"/>
      <c r="EOP844" s="14"/>
      <c r="EOQ844" s="14"/>
      <c r="EOR844" s="14"/>
      <c r="EOS844" s="14"/>
      <c r="EOT844" s="14"/>
      <c r="EOU844" s="14"/>
      <c r="EOV844" s="14"/>
      <c r="EOW844" s="14"/>
      <c r="EOX844" s="14"/>
      <c r="EOY844" s="14"/>
      <c r="EOZ844" s="14"/>
      <c r="EPA844" s="14"/>
      <c r="EPB844" s="14"/>
      <c r="EPC844" s="14"/>
      <c r="EPD844" s="14"/>
      <c r="EPE844" s="14"/>
      <c r="EPF844" s="14"/>
      <c r="EPG844" s="14"/>
      <c r="EPH844" s="14"/>
      <c r="EPI844" s="14"/>
      <c r="EPJ844" s="14"/>
      <c r="EPK844" s="14"/>
      <c r="EPL844" s="14"/>
      <c r="EPM844" s="14"/>
      <c r="EPN844" s="14"/>
      <c r="EPO844" s="14"/>
      <c r="EPP844" s="14"/>
      <c r="EPQ844" s="14"/>
      <c r="EPR844" s="14"/>
      <c r="EPS844" s="14"/>
      <c r="EPT844" s="14"/>
      <c r="EPU844" s="14"/>
      <c r="EPV844" s="14"/>
      <c r="EPW844" s="14"/>
      <c r="EPX844" s="14"/>
      <c r="EPY844" s="14"/>
      <c r="EPZ844" s="14"/>
      <c r="EQA844" s="14"/>
      <c r="EQB844" s="14"/>
      <c r="EQC844" s="14"/>
      <c r="EQD844" s="14"/>
      <c r="EQE844" s="14"/>
      <c r="EQF844" s="14"/>
      <c r="EQG844" s="14"/>
      <c r="EQH844" s="14"/>
      <c r="EQI844" s="14"/>
      <c r="EQJ844" s="14"/>
      <c r="EQK844" s="14"/>
      <c r="EQL844" s="14"/>
      <c r="EQM844" s="14"/>
      <c r="EQN844" s="14"/>
      <c r="EQO844" s="14"/>
      <c r="EQP844" s="14"/>
      <c r="EQQ844" s="14"/>
      <c r="EQR844" s="14"/>
      <c r="EQS844" s="14"/>
      <c r="EQT844" s="14"/>
      <c r="EQU844" s="14"/>
      <c r="EQV844" s="14"/>
      <c r="EQW844" s="14"/>
      <c r="EQX844" s="14"/>
      <c r="EQY844" s="14"/>
      <c r="EQZ844" s="14"/>
      <c r="ERA844" s="14"/>
      <c r="ERB844" s="14"/>
      <c r="ERC844" s="14"/>
      <c r="ERD844" s="14"/>
      <c r="ERE844" s="14"/>
      <c r="ERF844" s="14"/>
      <c r="ERG844" s="14"/>
      <c r="ERH844" s="14"/>
      <c r="ERI844" s="14"/>
      <c r="ERJ844" s="14"/>
      <c r="ERK844" s="14"/>
      <c r="ERL844" s="14"/>
      <c r="ERM844" s="14"/>
      <c r="ERN844" s="14"/>
      <c r="ERO844" s="14"/>
      <c r="ERP844" s="14"/>
      <c r="ERQ844" s="14"/>
      <c r="ERR844" s="14"/>
      <c r="ERS844" s="14"/>
      <c r="ERT844" s="14"/>
      <c r="ERU844" s="14"/>
      <c r="ERV844" s="14"/>
      <c r="ERW844" s="14"/>
      <c r="ERX844" s="14"/>
      <c r="ERY844" s="14"/>
      <c r="ERZ844" s="14"/>
      <c r="ESA844" s="14"/>
      <c r="ESB844" s="14"/>
      <c r="ESC844" s="14"/>
      <c r="ESD844" s="14"/>
      <c r="ESE844" s="14"/>
      <c r="ESF844" s="14"/>
      <c r="ESG844" s="14"/>
      <c r="ESH844" s="14"/>
      <c r="ESI844" s="14"/>
      <c r="ESJ844" s="14"/>
      <c r="ESK844" s="14"/>
      <c r="ESL844" s="14"/>
      <c r="ESM844" s="14"/>
      <c r="ESN844" s="14"/>
      <c r="ESO844" s="14"/>
      <c r="ESP844" s="14"/>
      <c r="ESQ844" s="14"/>
      <c r="ESR844" s="14"/>
      <c r="ESS844" s="14"/>
      <c r="EST844" s="14"/>
      <c r="ESU844" s="14"/>
      <c r="ESV844" s="14"/>
      <c r="ESW844" s="14"/>
      <c r="ESX844" s="14"/>
      <c r="ESY844" s="14"/>
      <c r="ESZ844" s="14"/>
      <c r="ETA844" s="14"/>
      <c r="ETB844" s="14"/>
      <c r="ETC844" s="14"/>
      <c r="ETD844" s="14"/>
      <c r="ETE844" s="14"/>
      <c r="ETF844" s="14"/>
      <c r="ETG844" s="14"/>
      <c r="ETH844" s="14"/>
      <c r="ETI844" s="14"/>
      <c r="ETJ844" s="14"/>
      <c r="ETK844" s="14"/>
      <c r="ETL844" s="14"/>
      <c r="ETM844" s="14"/>
      <c r="ETN844" s="14"/>
      <c r="ETO844" s="14"/>
      <c r="ETP844" s="14"/>
      <c r="ETQ844" s="14"/>
      <c r="ETR844" s="14"/>
      <c r="ETS844" s="14"/>
      <c r="ETT844" s="14"/>
      <c r="ETU844" s="14"/>
      <c r="ETV844" s="14"/>
      <c r="ETW844" s="14"/>
      <c r="ETX844" s="14"/>
      <c r="ETY844" s="14"/>
      <c r="ETZ844" s="14"/>
      <c r="EUA844" s="14"/>
      <c r="EUB844" s="14"/>
      <c r="EUC844" s="14"/>
      <c r="EUD844" s="14"/>
      <c r="EUE844" s="14"/>
      <c r="EUF844" s="14"/>
      <c r="EUG844" s="14"/>
      <c r="EUH844" s="14"/>
      <c r="EUI844" s="14"/>
      <c r="EUJ844" s="14"/>
      <c r="EUK844" s="14"/>
      <c r="EUL844" s="14"/>
      <c r="EUM844" s="14"/>
      <c r="EUN844" s="14"/>
      <c r="EUO844" s="14"/>
      <c r="EUP844" s="14"/>
      <c r="EUQ844" s="14"/>
      <c r="EUR844" s="14"/>
      <c r="EUS844" s="14"/>
      <c r="EUT844" s="14"/>
      <c r="EUU844" s="14"/>
      <c r="EUV844" s="14"/>
      <c r="EUW844" s="14"/>
      <c r="EUX844" s="14"/>
      <c r="EUY844" s="14"/>
      <c r="EUZ844" s="14"/>
      <c r="EVA844" s="14"/>
      <c r="EVB844" s="14"/>
      <c r="EVC844" s="14"/>
      <c r="EVD844" s="14"/>
      <c r="EVE844" s="14"/>
      <c r="EVF844" s="14"/>
      <c r="EVG844" s="14"/>
      <c r="EVH844" s="14"/>
      <c r="EVI844" s="14"/>
      <c r="EVJ844" s="14"/>
      <c r="EVK844" s="14"/>
      <c r="EVL844" s="14"/>
      <c r="EVM844" s="14"/>
      <c r="EVN844" s="14"/>
      <c r="EVO844" s="14"/>
      <c r="EVP844" s="14"/>
      <c r="EVQ844" s="14"/>
      <c r="EVR844" s="14"/>
      <c r="EVS844" s="14"/>
      <c r="EVT844" s="14"/>
      <c r="EVU844" s="14"/>
      <c r="EVV844" s="14"/>
      <c r="EVW844" s="14"/>
      <c r="EVX844" s="14"/>
      <c r="EVY844" s="14"/>
      <c r="EVZ844" s="14"/>
      <c r="EWA844" s="14"/>
      <c r="EWB844" s="14"/>
      <c r="EWC844" s="14"/>
      <c r="EWD844" s="14"/>
      <c r="EWE844" s="14"/>
      <c r="EWF844" s="14"/>
      <c r="EWG844" s="14"/>
      <c r="EWH844" s="14"/>
      <c r="EWI844" s="14"/>
      <c r="EWJ844" s="14"/>
      <c r="EWK844" s="14"/>
      <c r="EWL844" s="14"/>
      <c r="EWM844" s="14"/>
      <c r="EWN844" s="14"/>
      <c r="EWO844" s="14"/>
      <c r="EWP844" s="14"/>
      <c r="EWQ844" s="14"/>
      <c r="EWR844" s="14"/>
      <c r="EWS844" s="14"/>
      <c r="EWT844" s="14"/>
      <c r="EWU844" s="14"/>
      <c r="EWV844" s="14"/>
      <c r="EWW844" s="14"/>
      <c r="EWX844" s="14"/>
      <c r="EWY844" s="14"/>
      <c r="EWZ844" s="14"/>
      <c r="EXA844" s="14"/>
      <c r="EXB844" s="14"/>
      <c r="EXC844" s="14"/>
      <c r="EXD844" s="14"/>
      <c r="EXE844" s="14"/>
      <c r="EXF844" s="14"/>
      <c r="EXG844" s="14"/>
      <c r="EXH844" s="14"/>
      <c r="EXI844" s="14"/>
      <c r="EXJ844" s="14"/>
      <c r="EXK844" s="14"/>
      <c r="EXL844" s="14"/>
      <c r="EXM844" s="14"/>
      <c r="EXN844" s="14"/>
      <c r="EXO844" s="14"/>
      <c r="EXP844" s="14"/>
      <c r="EXQ844" s="14"/>
      <c r="EXR844" s="14"/>
      <c r="EXS844" s="14"/>
      <c r="EXT844" s="14"/>
      <c r="EXU844" s="14"/>
      <c r="EXV844" s="14"/>
      <c r="EXW844" s="14"/>
      <c r="EXX844" s="14"/>
      <c r="EXY844" s="14"/>
      <c r="EXZ844" s="14"/>
      <c r="EYA844" s="14"/>
      <c r="EYB844" s="14"/>
      <c r="EYC844" s="14"/>
      <c r="EYD844" s="14"/>
      <c r="EYE844" s="14"/>
      <c r="EYF844" s="14"/>
      <c r="EYG844" s="14"/>
      <c r="EYH844" s="14"/>
      <c r="EYI844" s="14"/>
      <c r="EYJ844" s="14"/>
      <c r="EYK844" s="14"/>
      <c r="EYL844" s="14"/>
      <c r="EYM844" s="14"/>
      <c r="EYN844" s="14"/>
      <c r="EYO844" s="14"/>
      <c r="EYP844" s="14"/>
      <c r="EYQ844" s="14"/>
      <c r="EYR844" s="14"/>
      <c r="EYS844" s="14"/>
      <c r="EYT844" s="14"/>
      <c r="EYU844" s="14"/>
      <c r="EYV844" s="14"/>
      <c r="EYW844" s="14"/>
      <c r="EYX844" s="14"/>
      <c r="EYY844" s="14"/>
      <c r="EYZ844" s="14"/>
      <c r="EZA844" s="14"/>
      <c r="EZB844" s="14"/>
      <c r="EZC844" s="14"/>
      <c r="EZD844" s="14"/>
      <c r="EZE844" s="14"/>
      <c r="EZF844" s="14"/>
      <c r="EZG844" s="14"/>
      <c r="EZH844" s="14"/>
      <c r="EZI844" s="14"/>
      <c r="EZJ844" s="14"/>
      <c r="EZK844" s="14"/>
      <c r="EZL844" s="14"/>
      <c r="EZM844" s="14"/>
      <c r="EZN844" s="14"/>
      <c r="EZO844" s="14"/>
      <c r="EZP844" s="14"/>
      <c r="EZQ844" s="14"/>
      <c r="EZR844" s="14"/>
      <c r="EZS844" s="14"/>
      <c r="EZT844" s="14"/>
      <c r="EZU844" s="14"/>
      <c r="EZV844" s="14"/>
      <c r="EZW844" s="14"/>
      <c r="EZX844" s="14"/>
      <c r="EZY844" s="14"/>
      <c r="EZZ844" s="14"/>
      <c r="FAA844" s="14"/>
      <c r="FAB844" s="14"/>
      <c r="FAC844" s="14"/>
      <c r="FAD844" s="14"/>
      <c r="FAE844" s="14"/>
      <c r="FAF844" s="14"/>
      <c r="FAG844" s="14"/>
      <c r="FAH844" s="14"/>
      <c r="FAI844" s="14"/>
      <c r="FAJ844" s="14"/>
      <c r="FAK844" s="14"/>
      <c r="FAL844" s="14"/>
      <c r="FAM844" s="14"/>
      <c r="FAN844" s="14"/>
      <c r="FAO844" s="14"/>
      <c r="FAP844" s="14"/>
      <c r="FAQ844" s="14"/>
      <c r="FAR844" s="14"/>
      <c r="FAS844" s="14"/>
      <c r="FAT844" s="14"/>
      <c r="FAU844" s="14"/>
      <c r="FAV844" s="14"/>
      <c r="FAW844" s="14"/>
      <c r="FAX844" s="14"/>
      <c r="FAY844" s="14"/>
      <c r="FAZ844" s="14"/>
      <c r="FBA844" s="14"/>
      <c r="FBB844" s="14"/>
      <c r="FBC844" s="14"/>
      <c r="FBD844" s="14"/>
      <c r="FBE844" s="14"/>
      <c r="FBF844" s="14"/>
      <c r="FBG844" s="14"/>
      <c r="FBH844" s="14"/>
      <c r="FBI844" s="14"/>
      <c r="FBJ844" s="14"/>
      <c r="FBK844" s="14"/>
      <c r="FBL844" s="14"/>
      <c r="FBM844" s="14"/>
      <c r="FBN844" s="14"/>
      <c r="FBO844" s="14"/>
      <c r="FBP844" s="14"/>
      <c r="FBQ844" s="14"/>
      <c r="FBR844" s="14"/>
      <c r="FBS844" s="14"/>
      <c r="FBT844" s="14"/>
      <c r="FBU844" s="14"/>
      <c r="FBV844" s="14"/>
      <c r="FBW844" s="14"/>
      <c r="FBX844" s="14"/>
      <c r="FBY844" s="14"/>
      <c r="FBZ844" s="14"/>
      <c r="FCA844" s="14"/>
      <c r="FCB844" s="14"/>
      <c r="FCC844" s="14"/>
      <c r="FCD844" s="14"/>
      <c r="FCE844" s="14"/>
      <c r="FCF844" s="14"/>
      <c r="FCG844" s="14"/>
      <c r="FCH844" s="14"/>
      <c r="FCI844" s="14"/>
      <c r="FCJ844" s="14"/>
      <c r="FCK844" s="14"/>
      <c r="FCL844" s="14"/>
      <c r="FCM844" s="14"/>
      <c r="FCN844" s="14"/>
      <c r="FCO844" s="14"/>
      <c r="FCP844" s="14"/>
      <c r="FCQ844" s="14"/>
      <c r="FCR844" s="14"/>
      <c r="FCS844" s="14"/>
      <c r="FCT844" s="14"/>
      <c r="FCU844" s="14"/>
      <c r="FCV844" s="14"/>
      <c r="FCW844" s="14"/>
      <c r="FCX844" s="14"/>
      <c r="FCY844" s="14"/>
      <c r="FCZ844" s="14"/>
      <c r="FDA844" s="14"/>
      <c r="FDB844" s="14"/>
      <c r="FDC844" s="14"/>
      <c r="FDD844" s="14"/>
      <c r="FDE844" s="14"/>
      <c r="FDF844" s="14"/>
      <c r="FDG844" s="14"/>
      <c r="FDH844" s="14"/>
      <c r="FDI844" s="14"/>
      <c r="FDJ844" s="14"/>
      <c r="FDK844" s="14"/>
      <c r="FDL844" s="14"/>
      <c r="FDM844" s="14"/>
      <c r="FDN844" s="14"/>
      <c r="FDO844" s="14"/>
      <c r="FDP844" s="14"/>
      <c r="FDQ844" s="14"/>
      <c r="FDR844" s="14"/>
      <c r="FDS844" s="14"/>
      <c r="FDT844" s="14"/>
      <c r="FDU844" s="14"/>
      <c r="FDV844" s="14"/>
      <c r="FDW844" s="14"/>
      <c r="FDX844" s="14"/>
      <c r="FDY844" s="14"/>
      <c r="FDZ844" s="14"/>
      <c r="FEA844" s="14"/>
      <c r="FEB844" s="14"/>
      <c r="FEC844" s="14"/>
      <c r="FED844" s="14"/>
      <c r="FEE844" s="14"/>
      <c r="FEF844" s="14"/>
      <c r="FEG844" s="14"/>
      <c r="FEH844" s="14"/>
      <c r="FEI844" s="14"/>
      <c r="FEJ844" s="14"/>
      <c r="FEK844" s="14"/>
      <c r="FEL844" s="14"/>
      <c r="FEM844" s="14"/>
      <c r="FEN844" s="14"/>
      <c r="FEO844" s="14"/>
      <c r="FEP844" s="14"/>
      <c r="FEQ844" s="14"/>
      <c r="FER844" s="14"/>
      <c r="FES844" s="14"/>
      <c r="FET844" s="14"/>
      <c r="FEU844" s="14"/>
      <c r="FEV844" s="14"/>
      <c r="FEW844" s="14"/>
      <c r="FEX844" s="14"/>
      <c r="FEY844" s="14"/>
      <c r="FEZ844" s="14"/>
      <c r="FFA844" s="14"/>
      <c r="FFB844" s="14"/>
      <c r="FFC844" s="14"/>
      <c r="FFD844" s="14"/>
      <c r="FFE844" s="14"/>
      <c r="FFF844" s="14"/>
      <c r="FFG844" s="14"/>
      <c r="FFH844" s="14"/>
      <c r="FFI844" s="14"/>
      <c r="FFJ844" s="14"/>
      <c r="FFK844" s="14"/>
      <c r="FFL844" s="14"/>
      <c r="FFM844" s="14"/>
      <c r="FFN844" s="14"/>
      <c r="FFO844" s="14"/>
      <c r="FFP844" s="14"/>
      <c r="FFQ844" s="14"/>
      <c r="FFR844" s="14"/>
      <c r="FFS844" s="14"/>
      <c r="FFT844" s="14"/>
      <c r="FFU844" s="14"/>
      <c r="FFV844" s="14"/>
      <c r="FFW844" s="14"/>
      <c r="FFX844" s="14"/>
      <c r="FFY844" s="14"/>
      <c r="FFZ844" s="14"/>
      <c r="FGA844" s="14"/>
      <c r="FGB844" s="14"/>
      <c r="FGC844" s="14"/>
      <c r="FGD844" s="14"/>
      <c r="FGE844" s="14"/>
      <c r="FGF844" s="14"/>
      <c r="FGG844" s="14"/>
      <c r="FGH844" s="14"/>
      <c r="FGI844" s="14"/>
      <c r="FGJ844" s="14"/>
      <c r="FGK844" s="14"/>
      <c r="FGL844" s="14"/>
      <c r="FGM844" s="14"/>
      <c r="FGN844" s="14"/>
      <c r="FGO844" s="14"/>
      <c r="FGP844" s="14"/>
      <c r="FGQ844" s="14"/>
      <c r="FGR844" s="14"/>
      <c r="FGS844" s="14"/>
      <c r="FGT844" s="14"/>
      <c r="FGU844" s="14"/>
      <c r="FGV844" s="14"/>
      <c r="FGW844" s="14"/>
      <c r="FGX844" s="14"/>
      <c r="FGY844" s="14"/>
      <c r="FGZ844" s="14"/>
      <c r="FHA844" s="14"/>
      <c r="FHB844" s="14"/>
      <c r="FHC844" s="14"/>
      <c r="FHD844" s="14"/>
      <c r="FHE844" s="14"/>
      <c r="FHF844" s="14"/>
      <c r="FHG844" s="14"/>
      <c r="FHH844" s="14"/>
      <c r="FHI844" s="14"/>
      <c r="FHJ844" s="14"/>
      <c r="FHK844" s="14"/>
      <c r="FHL844" s="14"/>
      <c r="FHM844" s="14"/>
      <c r="FHN844" s="14"/>
      <c r="FHO844" s="14"/>
      <c r="FHP844" s="14"/>
      <c r="FHQ844" s="14"/>
      <c r="FHR844" s="14"/>
      <c r="FHS844" s="14"/>
      <c r="FHT844" s="14"/>
      <c r="FHU844" s="14"/>
      <c r="FHV844" s="14"/>
      <c r="FHW844" s="14"/>
      <c r="FHX844" s="14"/>
      <c r="FHY844" s="14"/>
      <c r="FHZ844" s="14"/>
      <c r="FIA844" s="14"/>
      <c r="FIB844" s="14"/>
      <c r="FIC844" s="14"/>
      <c r="FID844" s="14"/>
      <c r="FIE844" s="14"/>
      <c r="FIF844" s="14"/>
      <c r="FIG844" s="14"/>
      <c r="FIH844" s="14"/>
      <c r="FII844" s="14"/>
      <c r="FIJ844" s="14"/>
      <c r="FIK844" s="14"/>
      <c r="FIL844" s="14"/>
      <c r="FIM844" s="14"/>
      <c r="FIN844" s="14"/>
      <c r="FIO844" s="14"/>
      <c r="FIP844" s="14"/>
      <c r="FIQ844" s="14"/>
      <c r="FIR844" s="14"/>
      <c r="FIS844" s="14"/>
      <c r="FIT844" s="14"/>
      <c r="FIU844" s="14"/>
      <c r="FIV844" s="14"/>
      <c r="FIW844" s="14"/>
      <c r="FIX844" s="14"/>
      <c r="FIY844" s="14"/>
      <c r="FIZ844" s="14"/>
      <c r="FJA844" s="14"/>
      <c r="FJB844" s="14"/>
      <c r="FJC844" s="14"/>
      <c r="FJD844" s="14"/>
      <c r="FJE844" s="14"/>
      <c r="FJF844" s="14"/>
      <c r="FJG844" s="14"/>
      <c r="FJH844" s="14"/>
      <c r="FJI844" s="14"/>
      <c r="FJJ844" s="14"/>
      <c r="FJK844" s="14"/>
      <c r="FJL844" s="14"/>
      <c r="FJM844" s="14"/>
      <c r="FJN844" s="14"/>
      <c r="FJO844" s="14"/>
      <c r="FJP844" s="14"/>
      <c r="FJQ844" s="14"/>
      <c r="FJR844" s="14"/>
      <c r="FJS844" s="14"/>
      <c r="FJT844" s="14"/>
      <c r="FJU844" s="14"/>
      <c r="FJV844" s="14"/>
      <c r="FJW844" s="14"/>
      <c r="FJX844" s="14"/>
      <c r="FJY844" s="14"/>
      <c r="FJZ844" s="14"/>
      <c r="FKA844" s="14"/>
      <c r="FKB844" s="14"/>
      <c r="FKC844" s="14"/>
      <c r="FKD844" s="14"/>
      <c r="FKE844" s="14"/>
      <c r="FKF844" s="14"/>
      <c r="FKG844" s="14"/>
      <c r="FKH844" s="14"/>
      <c r="FKI844" s="14"/>
      <c r="FKJ844" s="14"/>
      <c r="FKK844" s="14"/>
      <c r="FKL844" s="14"/>
      <c r="FKM844" s="14"/>
      <c r="FKN844" s="14"/>
      <c r="FKO844" s="14"/>
      <c r="FKP844" s="14"/>
      <c r="FKQ844" s="14"/>
      <c r="FKR844" s="14"/>
      <c r="FKS844" s="14"/>
      <c r="FKT844" s="14"/>
      <c r="FKU844" s="14"/>
      <c r="FKV844" s="14"/>
      <c r="FKW844" s="14"/>
      <c r="FKX844" s="14"/>
      <c r="FKY844" s="14"/>
      <c r="FKZ844" s="14"/>
      <c r="FLA844" s="14"/>
      <c r="FLB844" s="14"/>
      <c r="FLC844" s="14"/>
      <c r="FLD844" s="14"/>
      <c r="FLE844" s="14"/>
      <c r="FLF844" s="14"/>
      <c r="FLG844" s="14"/>
      <c r="FLH844" s="14"/>
      <c r="FLI844" s="14"/>
      <c r="FLJ844" s="14"/>
      <c r="FLK844" s="14"/>
      <c r="FLL844" s="14"/>
      <c r="FLM844" s="14"/>
      <c r="FLN844" s="14"/>
      <c r="FLO844" s="14"/>
      <c r="FLP844" s="14"/>
      <c r="FLQ844" s="14"/>
      <c r="FLR844" s="14"/>
      <c r="FLS844" s="14"/>
      <c r="FLT844" s="14"/>
      <c r="FLU844" s="14"/>
      <c r="FLV844" s="14"/>
      <c r="FLW844" s="14"/>
      <c r="FLX844" s="14"/>
      <c r="FLY844" s="14"/>
      <c r="FLZ844" s="14"/>
      <c r="FMA844" s="14"/>
      <c r="FMB844" s="14"/>
      <c r="FMC844" s="14"/>
      <c r="FMD844" s="14"/>
      <c r="FME844" s="14"/>
      <c r="FMF844" s="14"/>
      <c r="FMG844" s="14"/>
      <c r="FMH844" s="14"/>
      <c r="FMI844" s="14"/>
      <c r="FMJ844" s="14"/>
      <c r="FMK844" s="14"/>
      <c r="FML844" s="14"/>
      <c r="FMM844" s="14"/>
      <c r="FMN844" s="14"/>
      <c r="FMO844" s="14"/>
      <c r="FMP844" s="14"/>
      <c r="FMQ844" s="14"/>
      <c r="FMR844" s="14"/>
      <c r="FMS844" s="14"/>
      <c r="FMT844" s="14"/>
      <c r="FMU844" s="14"/>
      <c r="FMV844" s="14"/>
      <c r="FMW844" s="14"/>
      <c r="FMX844" s="14"/>
      <c r="FMY844" s="14"/>
      <c r="FMZ844" s="14"/>
      <c r="FNA844" s="14"/>
      <c r="FNB844" s="14"/>
      <c r="FNC844" s="14"/>
      <c r="FND844" s="14"/>
      <c r="FNE844" s="14"/>
      <c r="FNF844" s="14"/>
      <c r="FNG844" s="14"/>
      <c r="FNH844" s="14"/>
      <c r="FNI844" s="14"/>
      <c r="FNJ844" s="14"/>
      <c r="FNK844" s="14"/>
      <c r="FNL844" s="14"/>
      <c r="FNM844" s="14"/>
      <c r="FNN844" s="14"/>
      <c r="FNO844" s="14"/>
      <c r="FNP844" s="14"/>
      <c r="FNQ844" s="14"/>
      <c r="FNR844" s="14"/>
      <c r="FNS844" s="14"/>
      <c r="FNT844" s="14"/>
      <c r="FNU844" s="14"/>
      <c r="FNV844" s="14"/>
      <c r="FNW844" s="14"/>
      <c r="FNX844" s="14"/>
      <c r="FNY844" s="14"/>
      <c r="FNZ844" s="14"/>
      <c r="FOA844" s="14"/>
      <c r="FOB844" s="14"/>
      <c r="FOC844" s="14"/>
      <c r="FOD844" s="14"/>
      <c r="FOE844" s="14"/>
      <c r="FOF844" s="14"/>
      <c r="FOG844" s="14"/>
      <c r="FOH844" s="14"/>
      <c r="FOI844" s="14"/>
      <c r="FOJ844" s="14"/>
      <c r="FOK844" s="14"/>
      <c r="FOL844" s="14"/>
      <c r="FOM844" s="14"/>
      <c r="FON844" s="14"/>
      <c r="FOO844" s="14"/>
      <c r="FOP844" s="14"/>
      <c r="FOQ844" s="14"/>
      <c r="FOR844" s="14"/>
      <c r="FOS844" s="14"/>
      <c r="FOT844" s="14"/>
      <c r="FOU844" s="14"/>
      <c r="FOV844" s="14"/>
      <c r="FOW844" s="14"/>
      <c r="FOX844" s="14"/>
      <c r="FOY844" s="14"/>
      <c r="FOZ844" s="14"/>
      <c r="FPA844" s="14"/>
      <c r="FPB844" s="14"/>
      <c r="FPC844" s="14"/>
      <c r="FPD844" s="14"/>
      <c r="FPE844" s="14"/>
      <c r="FPF844" s="14"/>
      <c r="FPG844" s="14"/>
      <c r="FPH844" s="14"/>
      <c r="FPI844" s="14"/>
      <c r="FPJ844" s="14"/>
      <c r="FPK844" s="14"/>
      <c r="FPL844" s="14"/>
      <c r="FPM844" s="14"/>
      <c r="FPN844" s="14"/>
      <c r="FPO844" s="14"/>
      <c r="FPP844" s="14"/>
      <c r="FPQ844" s="14"/>
      <c r="FPR844" s="14"/>
      <c r="FPS844" s="14"/>
      <c r="FPT844" s="14"/>
      <c r="FPU844" s="14"/>
      <c r="FPV844" s="14"/>
      <c r="FPW844" s="14"/>
      <c r="FPX844" s="14"/>
      <c r="FPY844" s="14"/>
      <c r="FPZ844" s="14"/>
      <c r="FQA844" s="14"/>
      <c r="FQB844" s="14"/>
      <c r="FQC844" s="14"/>
      <c r="FQD844" s="14"/>
      <c r="FQE844" s="14"/>
      <c r="FQF844" s="14"/>
      <c r="FQG844" s="14"/>
      <c r="FQH844" s="14"/>
      <c r="FQI844" s="14"/>
      <c r="FQJ844" s="14"/>
      <c r="FQK844" s="14"/>
      <c r="FQL844" s="14"/>
      <c r="FQM844" s="14"/>
      <c r="FQN844" s="14"/>
      <c r="FQO844" s="14"/>
      <c r="FQP844" s="14"/>
      <c r="FQQ844" s="14"/>
      <c r="FQR844" s="14"/>
      <c r="FQS844" s="14"/>
      <c r="FQT844" s="14"/>
      <c r="FQU844" s="14"/>
      <c r="FQV844" s="14"/>
      <c r="FQW844" s="14"/>
      <c r="FQX844" s="14"/>
      <c r="FQY844" s="14"/>
      <c r="FQZ844" s="14"/>
      <c r="FRA844" s="14"/>
      <c r="FRB844" s="14"/>
      <c r="FRC844" s="14"/>
      <c r="FRD844" s="14"/>
      <c r="FRE844" s="14"/>
      <c r="FRF844" s="14"/>
      <c r="FRG844" s="14"/>
      <c r="FRH844" s="14"/>
      <c r="FRI844" s="14"/>
      <c r="FRJ844" s="14"/>
      <c r="FRK844" s="14"/>
      <c r="FRL844" s="14"/>
      <c r="FRM844" s="14"/>
      <c r="FRN844" s="14"/>
      <c r="FRO844" s="14"/>
      <c r="FRP844" s="14"/>
      <c r="FRQ844" s="14"/>
      <c r="FRR844" s="14"/>
      <c r="FRS844" s="14"/>
      <c r="FRT844" s="14"/>
      <c r="FRU844" s="14"/>
      <c r="FRV844" s="14"/>
      <c r="FRW844" s="14"/>
      <c r="FRX844" s="14"/>
      <c r="FRY844" s="14"/>
      <c r="FRZ844" s="14"/>
      <c r="FSA844" s="14"/>
      <c r="FSB844" s="14"/>
      <c r="FSC844" s="14"/>
      <c r="FSD844" s="14"/>
      <c r="FSE844" s="14"/>
      <c r="FSF844" s="14"/>
      <c r="FSG844" s="14"/>
      <c r="FSH844" s="14"/>
      <c r="FSI844" s="14"/>
      <c r="FSJ844" s="14"/>
      <c r="FSK844" s="14"/>
      <c r="FSL844" s="14"/>
      <c r="FSM844" s="14"/>
      <c r="FSN844" s="14"/>
      <c r="FSO844" s="14"/>
      <c r="FSP844" s="14"/>
      <c r="FSQ844" s="14"/>
      <c r="FSR844" s="14"/>
      <c r="FSS844" s="14"/>
      <c r="FST844" s="14"/>
      <c r="FSU844" s="14"/>
      <c r="FSV844" s="14"/>
      <c r="FSW844" s="14"/>
      <c r="FSX844" s="14"/>
      <c r="FSY844" s="14"/>
      <c r="FSZ844" s="14"/>
      <c r="FTA844" s="14"/>
      <c r="FTB844" s="14"/>
      <c r="FTC844" s="14"/>
      <c r="FTD844" s="14"/>
      <c r="FTE844" s="14"/>
      <c r="FTF844" s="14"/>
      <c r="FTG844" s="14"/>
      <c r="FTH844" s="14"/>
      <c r="FTI844" s="14"/>
      <c r="FTJ844" s="14"/>
      <c r="FTK844" s="14"/>
      <c r="FTL844" s="14"/>
      <c r="FTM844" s="14"/>
      <c r="FTN844" s="14"/>
      <c r="FTO844" s="14"/>
      <c r="FTP844" s="14"/>
      <c r="FTQ844" s="14"/>
      <c r="FTR844" s="14"/>
      <c r="FTS844" s="14"/>
      <c r="FTT844" s="14"/>
      <c r="FTU844" s="14"/>
      <c r="FTV844" s="14"/>
      <c r="FTW844" s="14"/>
      <c r="FTX844" s="14"/>
      <c r="FTY844" s="14"/>
      <c r="FTZ844" s="14"/>
      <c r="FUA844" s="14"/>
      <c r="FUB844" s="14"/>
      <c r="FUC844" s="14"/>
      <c r="FUD844" s="14"/>
      <c r="FUE844" s="14"/>
      <c r="FUF844" s="14"/>
      <c r="FUG844" s="14"/>
      <c r="FUH844" s="14"/>
      <c r="FUI844" s="14"/>
      <c r="FUJ844" s="14"/>
      <c r="FUK844" s="14"/>
      <c r="FUL844" s="14"/>
      <c r="FUM844" s="14"/>
      <c r="FUN844" s="14"/>
      <c r="FUO844" s="14"/>
      <c r="FUP844" s="14"/>
      <c r="FUQ844" s="14"/>
      <c r="FUR844" s="14"/>
      <c r="FUS844" s="14"/>
      <c r="FUT844" s="14"/>
      <c r="FUU844" s="14"/>
      <c r="FUV844" s="14"/>
      <c r="FUW844" s="14"/>
      <c r="FUX844" s="14"/>
      <c r="FUY844" s="14"/>
      <c r="FUZ844" s="14"/>
      <c r="FVA844" s="14"/>
      <c r="FVB844" s="14"/>
      <c r="FVC844" s="14"/>
      <c r="FVD844" s="14"/>
      <c r="FVE844" s="14"/>
      <c r="FVF844" s="14"/>
      <c r="FVG844" s="14"/>
      <c r="FVH844" s="14"/>
      <c r="FVI844" s="14"/>
      <c r="FVJ844" s="14"/>
      <c r="FVK844" s="14"/>
      <c r="FVL844" s="14"/>
      <c r="FVM844" s="14"/>
      <c r="FVN844" s="14"/>
      <c r="FVO844" s="14"/>
      <c r="FVP844" s="14"/>
      <c r="FVQ844" s="14"/>
      <c r="FVR844" s="14"/>
      <c r="FVS844" s="14"/>
      <c r="FVT844" s="14"/>
      <c r="FVU844" s="14"/>
      <c r="FVV844" s="14"/>
      <c r="FVW844" s="14"/>
      <c r="FVX844" s="14"/>
      <c r="FVY844" s="14"/>
      <c r="FVZ844" s="14"/>
      <c r="FWA844" s="14"/>
      <c r="FWB844" s="14"/>
      <c r="FWC844" s="14"/>
      <c r="FWD844" s="14"/>
      <c r="FWE844" s="14"/>
      <c r="FWF844" s="14"/>
      <c r="FWG844" s="14"/>
      <c r="FWH844" s="14"/>
      <c r="FWI844" s="14"/>
      <c r="FWJ844" s="14"/>
      <c r="FWK844" s="14"/>
      <c r="FWL844" s="14"/>
      <c r="FWM844" s="14"/>
      <c r="FWN844" s="14"/>
      <c r="FWO844" s="14"/>
      <c r="FWP844" s="14"/>
      <c r="FWQ844" s="14"/>
      <c r="FWR844" s="14"/>
      <c r="FWS844" s="14"/>
      <c r="FWT844" s="14"/>
      <c r="FWU844" s="14"/>
      <c r="FWV844" s="14"/>
      <c r="FWW844" s="14"/>
      <c r="FWX844" s="14"/>
      <c r="FWY844" s="14"/>
      <c r="FWZ844" s="14"/>
      <c r="FXA844" s="14"/>
      <c r="FXB844" s="14"/>
      <c r="FXC844" s="14"/>
      <c r="FXD844" s="14"/>
      <c r="FXE844" s="14"/>
      <c r="FXF844" s="14"/>
      <c r="FXG844" s="14"/>
      <c r="FXH844" s="14"/>
      <c r="FXI844" s="14"/>
      <c r="FXJ844" s="14"/>
      <c r="FXK844" s="14"/>
      <c r="FXL844" s="14"/>
      <c r="FXM844" s="14"/>
      <c r="FXN844" s="14"/>
      <c r="FXO844" s="14"/>
      <c r="FXP844" s="14"/>
      <c r="FXQ844" s="14"/>
      <c r="FXR844" s="14"/>
      <c r="FXS844" s="14"/>
      <c r="FXT844" s="14"/>
      <c r="FXU844" s="14"/>
      <c r="FXV844" s="14"/>
      <c r="FXW844" s="14"/>
      <c r="FXX844" s="14"/>
      <c r="FXY844" s="14"/>
      <c r="FXZ844" s="14"/>
      <c r="FYA844" s="14"/>
      <c r="FYB844" s="14"/>
      <c r="FYC844" s="14"/>
      <c r="FYD844" s="14"/>
      <c r="FYE844" s="14"/>
      <c r="FYF844" s="14"/>
      <c r="FYG844" s="14"/>
      <c r="FYH844" s="14"/>
      <c r="FYI844" s="14"/>
      <c r="FYJ844" s="14"/>
      <c r="FYK844" s="14"/>
      <c r="FYL844" s="14"/>
      <c r="FYM844" s="14"/>
      <c r="FYN844" s="14"/>
      <c r="FYO844" s="14"/>
      <c r="FYP844" s="14"/>
      <c r="FYQ844" s="14"/>
      <c r="FYR844" s="14"/>
      <c r="FYS844" s="14"/>
      <c r="FYT844" s="14"/>
      <c r="FYU844" s="14"/>
      <c r="FYV844" s="14"/>
      <c r="FYW844" s="14"/>
      <c r="FYX844" s="14"/>
      <c r="FYY844" s="14"/>
      <c r="FYZ844" s="14"/>
      <c r="FZA844" s="14"/>
      <c r="FZB844" s="14"/>
      <c r="FZC844" s="14"/>
      <c r="FZD844" s="14"/>
      <c r="FZE844" s="14"/>
      <c r="FZF844" s="14"/>
      <c r="FZG844" s="14"/>
      <c r="FZH844" s="14"/>
      <c r="FZI844" s="14"/>
      <c r="FZJ844" s="14"/>
      <c r="FZK844" s="14"/>
      <c r="FZL844" s="14"/>
      <c r="FZM844" s="14"/>
      <c r="FZN844" s="14"/>
      <c r="FZO844" s="14"/>
      <c r="FZP844" s="14"/>
      <c r="FZQ844" s="14"/>
      <c r="FZR844" s="14"/>
      <c r="FZS844" s="14"/>
      <c r="FZT844" s="14"/>
      <c r="FZU844" s="14"/>
      <c r="FZV844" s="14"/>
      <c r="FZW844" s="14"/>
      <c r="FZX844" s="14"/>
      <c r="FZY844" s="14"/>
      <c r="FZZ844" s="14"/>
      <c r="GAA844" s="14"/>
      <c r="GAB844" s="14"/>
      <c r="GAC844" s="14"/>
      <c r="GAD844" s="14"/>
      <c r="GAE844" s="14"/>
      <c r="GAF844" s="14"/>
      <c r="GAG844" s="14"/>
      <c r="GAH844" s="14"/>
      <c r="GAI844" s="14"/>
      <c r="GAJ844" s="14"/>
      <c r="GAK844" s="14"/>
      <c r="GAL844" s="14"/>
      <c r="GAM844" s="14"/>
      <c r="GAN844" s="14"/>
      <c r="GAO844" s="14"/>
      <c r="GAP844" s="14"/>
      <c r="GAQ844" s="14"/>
      <c r="GAR844" s="14"/>
      <c r="GAS844" s="14"/>
      <c r="GAT844" s="14"/>
      <c r="GAU844" s="14"/>
      <c r="GAV844" s="14"/>
      <c r="GAW844" s="14"/>
      <c r="GAX844" s="14"/>
      <c r="GAY844" s="14"/>
      <c r="GAZ844" s="14"/>
      <c r="GBA844" s="14"/>
      <c r="GBB844" s="14"/>
      <c r="GBC844" s="14"/>
      <c r="GBD844" s="14"/>
      <c r="GBE844" s="14"/>
      <c r="GBF844" s="14"/>
      <c r="GBG844" s="14"/>
      <c r="GBH844" s="14"/>
      <c r="GBI844" s="14"/>
      <c r="GBJ844" s="14"/>
      <c r="GBK844" s="14"/>
      <c r="GBL844" s="14"/>
      <c r="GBM844" s="14"/>
      <c r="GBN844" s="14"/>
      <c r="GBO844" s="14"/>
      <c r="GBP844" s="14"/>
      <c r="GBQ844" s="14"/>
      <c r="GBR844" s="14"/>
      <c r="GBS844" s="14"/>
      <c r="GBT844" s="14"/>
      <c r="GBU844" s="14"/>
      <c r="GBV844" s="14"/>
      <c r="GBW844" s="14"/>
      <c r="GBX844" s="14"/>
      <c r="GBY844" s="14"/>
      <c r="GBZ844" s="14"/>
      <c r="GCA844" s="14"/>
      <c r="GCB844" s="14"/>
      <c r="GCC844" s="14"/>
      <c r="GCD844" s="14"/>
      <c r="GCE844" s="14"/>
      <c r="GCF844" s="14"/>
      <c r="GCG844" s="14"/>
      <c r="GCH844" s="14"/>
      <c r="GCI844" s="14"/>
      <c r="GCJ844" s="14"/>
      <c r="GCK844" s="14"/>
      <c r="GCL844" s="14"/>
      <c r="GCM844" s="14"/>
      <c r="GCN844" s="14"/>
      <c r="GCO844" s="14"/>
      <c r="GCP844" s="14"/>
      <c r="GCQ844" s="14"/>
      <c r="GCR844" s="14"/>
      <c r="GCS844" s="14"/>
      <c r="GCT844" s="14"/>
      <c r="GCU844" s="14"/>
      <c r="GCV844" s="14"/>
      <c r="GCW844" s="14"/>
      <c r="GCX844" s="14"/>
      <c r="GCY844" s="14"/>
      <c r="GCZ844" s="14"/>
      <c r="GDA844" s="14"/>
      <c r="GDB844" s="14"/>
      <c r="GDC844" s="14"/>
      <c r="GDD844" s="14"/>
      <c r="GDE844" s="14"/>
      <c r="GDF844" s="14"/>
      <c r="GDG844" s="14"/>
      <c r="GDH844" s="14"/>
      <c r="GDI844" s="14"/>
      <c r="GDJ844" s="14"/>
      <c r="GDK844" s="14"/>
      <c r="GDL844" s="14"/>
      <c r="GDM844" s="14"/>
      <c r="GDN844" s="14"/>
      <c r="GDO844" s="14"/>
      <c r="GDP844" s="14"/>
      <c r="GDQ844" s="14"/>
      <c r="GDR844" s="14"/>
      <c r="GDS844" s="14"/>
      <c r="GDT844" s="14"/>
      <c r="GDU844" s="14"/>
      <c r="GDV844" s="14"/>
      <c r="GDW844" s="14"/>
      <c r="GDX844" s="14"/>
      <c r="GDY844" s="14"/>
      <c r="GDZ844" s="14"/>
      <c r="GEA844" s="14"/>
      <c r="GEB844" s="14"/>
      <c r="GEC844" s="14"/>
      <c r="GED844" s="14"/>
      <c r="GEE844" s="14"/>
      <c r="GEF844" s="14"/>
      <c r="GEG844" s="14"/>
      <c r="GEH844" s="14"/>
      <c r="GEI844" s="14"/>
      <c r="GEJ844" s="14"/>
      <c r="GEK844" s="14"/>
      <c r="GEL844" s="14"/>
      <c r="GEM844" s="14"/>
      <c r="GEN844" s="14"/>
      <c r="GEO844" s="14"/>
      <c r="GEP844" s="14"/>
      <c r="GEQ844" s="14"/>
      <c r="GER844" s="14"/>
      <c r="GES844" s="14"/>
      <c r="GET844" s="14"/>
      <c r="GEU844" s="14"/>
      <c r="GEV844" s="14"/>
      <c r="GEW844" s="14"/>
      <c r="GEX844" s="14"/>
      <c r="GEY844" s="14"/>
      <c r="GEZ844" s="14"/>
      <c r="GFA844" s="14"/>
      <c r="GFB844" s="14"/>
      <c r="GFC844" s="14"/>
      <c r="GFD844" s="14"/>
      <c r="GFE844" s="14"/>
      <c r="GFF844" s="14"/>
      <c r="GFG844" s="14"/>
      <c r="GFH844" s="14"/>
      <c r="GFI844" s="14"/>
      <c r="GFJ844" s="14"/>
      <c r="GFK844" s="14"/>
      <c r="GFL844" s="14"/>
      <c r="GFM844" s="14"/>
      <c r="GFN844" s="14"/>
      <c r="GFO844" s="14"/>
      <c r="GFP844" s="14"/>
      <c r="GFQ844" s="14"/>
      <c r="GFR844" s="14"/>
      <c r="GFS844" s="14"/>
      <c r="GFT844" s="14"/>
      <c r="GFU844" s="14"/>
      <c r="GFV844" s="14"/>
      <c r="GFW844" s="14"/>
      <c r="GFX844" s="14"/>
      <c r="GFY844" s="14"/>
      <c r="GFZ844" s="14"/>
      <c r="GGA844" s="14"/>
      <c r="GGB844" s="14"/>
      <c r="GGC844" s="14"/>
      <c r="GGD844" s="14"/>
      <c r="GGE844" s="14"/>
      <c r="GGF844" s="14"/>
      <c r="GGG844" s="14"/>
      <c r="GGH844" s="14"/>
      <c r="GGI844" s="14"/>
      <c r="GGJ844" s="14"/>
      <c r="GGK844" s="14"/>
      <c r="GGL844" s="14"/>
      <c r="GGM844" s="14"/>
      <c r="GGN844" s="14"/>
      <c r="GGO844" s="14"/>
      <c r="GGP844" s="14"/>
      <c r="GGQ844" s="14"/>
      <c r="GGR844" s="14"/>
      <c r="GGS844" s="14"/>
      <c r="GGT844" s="14"/>
      <c r="GGU844" s="14"/>
      <c r="GGV844" s="14"/>
      <c r="GGW844" s="14"/>
      <c r="GGX844" s="14"/>
      <c r="GGY844" s="14"/>
      <c r="GGZ844" s="14"/>
      <c r="GHA844" s="14"/>
      <c r="GHB844" s="14"/>
      <c r="GHC844" s="14"/>
      <c r="GHD844" s="14"/>
      <c r="GHE844" s="14"/>
      <c r="GHF844" s="14"/>
      <c r="GHG844" s="14"/>
      <c r="GHH844" s="14"/>
      <c r="GHI844" s="14"/>
      <c r="GHJ844" s="14"/>
      <c r="GHK844" s="14"/>
      <c r="GHL844" s="14"/>
      <c r="GHM844" s="14"/>
      <c r="GHN844" s="14"/>
      <c r="GHO844" s="14"/>
      <c r="GHP844" s="14"/>
      <c r="GHQ844" s="14"/>
      <c r="GHR844" s="14"/>
      <c r="GHS844" s="14"/>
      <c r="GHT844" s="14"/>
      <c r="GHU844" s="14"/>
      <c r="GHV844" s="14"/>
      <c r="GHW844" s="14"/>
      <c r="GHX844" s="14"/>
      <c r="GHY844" s="14"/>
      <c r="GHZ844" s="14"/>
      <c r="GIA844" s="14"/>
      <c r="GIB844" s="14"/>
      <c r="GIC844" s="14"/>
      <c r="GID844" s="14"/>
      <c r="GIE844" s="14"/>
      <c r="GIF844" s="14"/>
      <c r="GIG844" s="14"/>
      <c r="GIH844" s="14"/>
      <c r="GII844" s="14"/>
      <c r="GIJ844" s="14"/>
      <c r="GIK844" s="14"/>
      <c r="GIL844" s="14"/>
      <c r="GIM844" s="14"/>
      <c r="GIN844" s="14"/>
      <c r="GIO844" s="14"/>
      <c r="GIP844" s="14"/>
      <c r="GIQ844" s="14"/>
      <c r="GIR844" s="14"/>
      <c r="GIS844" s="14"/>
      <c r="GIT844" s="14"/>
      <c r="GIU844" s="14"/>
      <c r="GIV844" s="14"/>
      <c r="GIW844" s="14"/>
      <c r="GIX844" s="14"/>
      <c r="GIY844" s="14"/>
      <c r="GIZ844" s="14"/>
      <c r="GJA844" s="14"/>
      <c r="GJB844" s="14"/>
      <c r="GJC844" s="14"/>
      <c r="GJD844" s="14"/>
      <c r="GJE844" s="14"/>
      <c r="GJF844" s="14"/>
      <c r="GJG844" s="14"/>
      <c r="GJH844" s="14"/>
      <c r="GJI844" s="14"/>
      <c r="GJJ844" s="14"/>
      <c r="GJK844" s="14"/>
      <c r="GJL844" s="14"/>
      <c r="GJM844" s="14"/>
      <c r="GJN844" s="14"/>
      <c r="GJO844" s="14"/>
      <c r="GJP844" s="14"/>
      <c r="GJQ844" s="14"/>
      <c r="GJR844" s="14"/>
      <c r="GJS844" s="14"/>
      <c r="GJT844" s="14"/>
      <c r="GJU844" s="14"/>
      <c r="GJV844" s="14"/>
      <c r="GJW844" s="14"/>
      <c r="GJX844" s="14"/>
      <c r="GJY844" s="14"/>
      <c r="GJZ844" s="14"/>
      <c r="GKA844" s="14"/>
      <c r="GKB844" s="14"/>
      <c r="GKC844" s="14"/>
      <c r="GKD844" s="14"/>
      <c r="GKE844" s="14"/>
      <c r="GKF844" s="14"/>
      <c r="GKG844" s="14"/>
      <c r="GKH844" s="14"/>
      <c r="GKI844" s="14"/>
      <c r="GKJ844" s="14"/>
      <c r="GKK844" s="14"/>
      <c r="GKL844" s="14"/>
      <c r="GKM844" s="14"/>
      <c r="GKN844" s="14"/>
      <c r="GKO844" s="14"/>
      <c r="GKP844" s="14"/>
      <c r="GKQ844" s="14"/>
      <c r="GKR844" s="14"/>
      <c r="GKS844" s="14"/>
      <c r="GKT844" s="14"/>
      <c r="GKU844" s="14"/>
      <c r="GKV844" s="14"/>
      <c r="GKW844" s="14"/>
      <c r="GKX844" s="14"/>
      <c r="GKY844" s="14"/>
      <c r="GKZ844" s="14"/>
      <c r="GLA844" s="14"/>
      <c r="GLB844" s="14"/>
      <c r="GLC844" s="14"/>
      <c r="GLD844" s="14"/>
      <c r="GLE844" s="14"/>
      <c r="GLF844" s="14"/>
      <c r="GLG844" s="14"/>
      <c r="GLH844" s="14"/>
      <c r="GLI844" s="14"/>
      <c r="GLJ844" s="14"/>
      <c r="GLK844" s="14"/>
      <c r="GLL844" s="14"/>
      <c r="GLM844" s="14"/>
      <c r="GLN844" s="14"/>
      <c r="GLO844" s="14"/>
      <c r="GLP844" s="14"/>
      <c r="GLQ844" s="14"/>
      <c r="GLR844" s="14"/>
      <c r="GLS844" s="14"/>
      <c r="GLT844" s="14"/>
      <c r="GLU844" s="14"/>
      <c r="GLV844" s="14"/>
      <c r="GLW844" s="14"/>
      <c r="GLX844" s="14"/>
      <c r="GLY844" s="14"/>
      <c r="GLZ844" s="14"/>
      <c r="GMA844" s="14"/>
      <c r="GMB844" s="14"/>
      <c r="GMC844" s="14"/>
      <c r="GMD844" s="14"/>
      <c r="GME844" s="14"/>
      <c r="GMF844" s="14"/>
      <c r="GMG844" s="14"/>
      <c r="GMH844" s="14"/>
      <c r="GMI844" s="14"/>
      <c r="GMJ844" s="14"/>
      <c r="GMK844" s="14"/>
      <c r="GML844" s="14"/>
      <c r="GMM844" s="14"/>
      <c r="GMN844" s="14"/>
      <c r="GMO844" s="14"/>
      <c r="GMP844" s="14"/>
      <c r="GMQ844" s="14"/>
      <c r="GMR844" s="14"/>
      <c r="GMS844" s="14"/>
      <c r="GMT844" s="14"/>
      <c r="GMU844" s="14"/>
      <c r="GMV844" s="14"/>
      <c r="GMW844" s="14"/>
      <c r="GMX844" s="14"/>
      <c r="GMY844" s="14"/>
      <c r="GMZ844" s="14"/>
      <c r="GNA844" s="14"/>
      <c r="GNB844" s="14"/>
      <c r="GNC844" s="14"/>
      <c r="GND844" s="14"/>
      <c r="GNE844" s="14"/>
      <c r="GNF844" s="14"/>
      <c r="GNG844" s="14"/>
      <c r="GNH844" s="14"/>
      <c r="GNI844" s="14"/>
      <c r="GNJ844" s="14"/>
      <c r="GNK844" s="14"/>
      <c r="GNL844" s="14"/>
      <c r="GNM844" s="14"/>
      <c r="GNN844" s="14"/>
      <c r="GNO844" s="14"/>
      <c r="GNP844" s="14"/>
      <c r="GNQ844" s="14"/>
      <c r="GNR844" s="14"/>
      <c r="GNS844" s="14"/>
      <c r="GNT844" s="14"/>
      <c r="GNU844" s="14"/>
      <c r="GNV844" s="14"/>
      <c r="GNW844" s="14"/>
      <c r="GNX844" s="14"/>
      <c r="GNY844" s="14"/>
      <c r="GNZ844" s="14"/>
      <c r="GOA844" s="14"/>
      <c r="GOB844" s="14"/>
      <c r="GOC844" s="14"/>
      <c r="GOD844" s="14"/>
      <c r="GOE844" s="14"/>
      <c r="GOF844" s="14"/>
      <c r="GOG844" s="14"/>
      <c r="GOH844" s="14"/>
      <c r="GOI844" s="14"/>
      <c r="GOJ844" s="14"/>
      <c r="GOK844" s="14"/>
      <c r="GOL844" s="14"/>
      <c r="GOM844" s="14"/>
      <c r="GON844" s="14"/>
      <c r="GOO844" s="14"/>
      <c r="GOP844" s="14"/>
      <c r="GOQ844" s="14"/>
      <c r="GOR844" s="14"/>
      <c r="GOS844" s="14"/>
      <c r="GOT844" s="14"/>
      <c r="GOU844" s="14"/>
      <c r="GOV844" s="14"/>
      <c r="GOW844" s="14"/>
      <c r="GOX844" s="14"/>
      <c r="GOY844" s="14"/>
      <c r="GOZ844" s="14"/>
      <c r="GPA844" s="14"/>
      <c r="GPB844" s="14"/>
      <c r="GPC844" s="14"/>
      <c r="GPD844" s="14"/>
      <c r="GPE844" s="14"/>
      <c r="GPF844" s="14"/>
      <c r="GPG844" s="14"/>
      <c r="GPH844" s="14"/>
      <c r="GPI844" s="14"/>
      <c r="GPJ844" s="14"/>
      <c r="GPK844" s="14"/>
      <c r="GPL844" s="14"/>
      <c r="GPM844" s="14"/>
      <c r="GPN844" s="14"/>
      <c r="GPO844" s="14"/>
      <c r="GPP844" s="14"/>
      <c r="GPQ844" s="14"/>
      <c r="GPR844" s="14"/>
      <c r="GPS844" s="14"/>
      <c r="GPT844" s="14"/>
      <c r="GPU844" s="14"/>
      <c r="GPV844" s="14"/>
      <c r="GPW844" s="14"/>
      <c r="GPX844" s="14"/>
      <c r="GPY844" s="14"/>
      <c r="GPZ844" s="14"/>
      <c r="GQA844" s="14"/>
      <c r="GQB844" s="14"/>
      <c r="GQC844" s="14"/>
      <c r="GQD844" s="14"/>
      <c r="GQE844" s="14"/>
      <c r="GQF844" s="14"/>
      <c r="GQG844" s="14"/>
      <c r="GQH844" s="14"/>
      <c r="GQI844" s="14"/>
      <c r="GQJ844" s="14"/>
      <c r="GQK844" s="14"/>
      <c r="GQL844" s="14"/>
      <c r="GQM844" s="14"/>
      <c r="GQN844" s="14"/>
      <c r="GQO844" s="14"/>
      <c r="GQP844" s="14"/>
      <c r="GQQ844" s="14"/>
      <c r="GQR844" s="14"/>
      <c r="GQS844" s="14"/>
      <c r="GQT844" s="14"/>
      <c r="GQU844" s="14"/>
      <c r="GQV844" s="14"/>
      <c r="GQW844" s="14"/>
      <c r="GQX844" s="14"/>
      <c r="GQY844" s="14"/>
      <c r="GQZ844" s="14"/>
      <c r="GRA844" s="14"/>
      <c r="GRB844" s="14"/>
      <c r="GRC844" s="14"/>
      <c r="GRD844" s="14"/>
      <c r="GRE844" s="14"/>
      <c r="GRF844" s="14"/>
      <c r="GRG844" s="14"/>
      <c r="GRH844" s="14"/>
      <c r="GRI844" s="14"/>
      <c r="GRJ844" s="14"/>
      <c r="GRK844" s="14"/>
      <c r="GRL844" s="14"/>
      <c r="GRM844" s="14"/>
      <c r="GRN844" s="14"/>
      <c r="GRO844" s="14"/>
      <c r="GRP844" s="14"/>
      <c r="GRQ844" s="14"/>
      <c r="GRR844" s="14"/>
      <c r="GRS844" s="14"/>
      <c r="GRT844" s="14"/>
      <c r="GRU844" s="14"/>
      <c r="GRV844" s="14"/>
      <c r="GRW844" s="14"/>
      <c r="GRX844" s="14"/>
      <c r="GRY844" s="14"/>
      <c r="GRZ844" s="14"/>
      <c r="GSA844" s="14"/>
      <c r="GSB844" s="14"/>
      <c r="GSC844" s="14"/>
      <c r="GSD844" s="14"/>
      <c r="GSE844" s="14"/>
      <c r="GSF844" s="14"/>
      <c r="GSG844" s="14"/>
      <c r="GSH844" s="14"/>
      <c r="GSI844" s="14"/>
      <c r="GSJ844" s="14"/>
      <c r="GSK844" s="14"/>
      <c r="GSL844" s="14"/>
      <c r="GSM844" s="14"/>
      <c r="GSN844" s="14"/>
      <c r="GSO844" s="14"/>
      <c r="GSP844" s="14"/>
      <c r="GSQ844" s="14"/>
      <c r="GSR844" s="14"/>
      <c r="GSS844" s="14"/>
      <c r="GST844" s="14"/>
      <c r="GSU844" s="14"/>
      <c r="GSV844" s="14"/>
      <c r="GSW844" s="14"/>
      <c r="GSX844" s="14"/>
      <c r="GSY844" s="14"/>
      <c r="GSZ844" s="14"/>
      <c r="GTA844" s="14"/>
      <c r="GTB844" s="14"/>
      <c r="GTC844" s="14"/>
      <c r="GTD844" s="14"/>
      <c r="GTE844" s="14"/>
      <c r="GTF844" s="14"/>
      <c r="GTG844" s="14"/>
      <c r="GTH844" s="14"/>
      <c r="GTI844" s="14"/>
      <c r="GTJ844" s="14"/>
      <c r="GTK844" s="14"/>
      <c r="GTL844" s="14"/>
      <c r="GTM844" s="14"/>
      <c r="GTN844" s="14"/>
      <c r="GTO844" s="14"/>
      <c r="GTP844" s="14"/>
      <c r="GTQ844" s="14"/>
      <c r="GTR844" s="14"/>
      <c r="GTS844" s="14"/>
      <c r="GTT844" s="14"/>
      <c r="GTU844" s="14"/>
      <c r="GTV844" s="14"/>
      <c r="GTW844" s="14"/>
      <c r="GTX844" s="14"/>
      <c r="GTY844" s="14"/>
      <c r="GTZ844" s="14"/>
      <c r="GUA844" s="14"/>
      <c r="GUB844" s="14"/>
      <c r="GUC844" s="14"/>
      <c r="GUD844" s="14"/>
      <c r="GUE844" s="14"/>
      <c r="GUF844" s="14"/>
      <c r="GUG844" s="14"/>
      <c r="GUH844" s="14"/>
      <c r="GUI844" s="14"/>
      <c r="GUJ844" s="14"/>
      <c r="GUK844" s="14"/>
      <c r="GUL844" s="14"/>
      <c r="GUM844" s="14"/>
      <c r="GUN844" s="14"/>
      <c r="GUO844" s="14"/>
      <c r="GUP844" s="14"/>
      <c r="GUQ844" s="14"/>
      <c r="GUR844" s="14"/>
      <c r="GUS844" s="14"/>
      <c r="GUT844" s="14"/>
      <c r="GUU844" s="14"/>
      <c r="GUV844" s="14"/>
      <c r="GUW844" s="14"/>
      <c r="GUX844" s="14"/>
      <c r="GUY844" s="14"/>
      <c r="GUZ844" s="14"/>
      <c r="GVA844" s="14"/>
      <c r="GVB844" s="14"/>
      <c r="GVC844" s="14"/>
      <c r="GVD844" s="14"/>
      <c r="GVE844" s="14"/>
      <c r="GVF844" s="14"/>
      <c r="GVG844" s="14"/>
      <c r="GVH844" s="14"/>
      <c r="GVI844" s="14"/>
      <c r="GVJ844" s="14"/>
      <c r="GVK844" s="14"/>
      <c r="GVL844" s="14"/>
      <c r="GVM844" s="14"/>
      <c r="GVN844" s="14"/>
      <c r="GVO844" s="14"/>
      <c r="GVP844" s="14"/>
      <c r="GVQ844" s="14"/>
      <c r="GVR844" s="14"/>
      <c r="GVS844" s="14"/>
      <c r="GVT844" s="14"/>
      <c r="GVU844" s="14"/>
      <c r="GVV844" s="14"/>
      <c r="GVW844" s="14"/>
      <c r="GVX844" s="14"/>
      <c r="GVY844" s="14"/>
      <c r="GVZ844" s="14"/>
      <c r="GWA844" s="14"/>
      <c r="GWB844" s="14"/>
      <c r="GWC844" s="14"/>
      <c r="GWD844" s="14"/>
      <c r="GWE844" s="14"/>
      <c r="GWF844" s="14"/>
      <c r="GWG844" s="14"/>
      <c r="GWH844" s="14"/>
      <c r="GWI844" s="14"/>
      <c r="GWJ844" s="14"/>
      <c r="GWK844" s="14"/>
      <c r="GWL844" s="14"/>
      <c r="GWM844" s="14"/>
      <c r="GWN844" s="14"/>
      <c r="GWO844" s="14"/>
      <c r="GWP844" s="14"/>
      <c r="GWQ844" s="14"/>
      <c r="GWR844" s="14"/>
      <c r="GWS844" s="14"/>
      <c r="GWT844" s="14"/>
      <c r="GWU844" s="14"/>
      <c r="GWV844" s="14"/>
      <c r="GWW844" s="14"/>
      <c r="GWX844" s="14"/>
      <c r="GWY844" s="14"/>
      <c r="GWZ844" s="14"/>
      <c r="GXA844" s="14"/>
      <c r="GXB844" s="14"/>
      <c r="GXC844" s="14"/>
      <c r="GXD844" s="14"/>
      <c r="GXE844" s="14"/>
      <c r="GXF844" s="14"/>
      <c r="GXG844" s="14"/>
      <c r="GXH844" s="14"/>
      <c r="GXI844" s="14"/>
      <c r="GXJ844" s="14"/>
      <c r="GXK844" s="14"/>
      <c r="GXL844" s="14"/>
      <c r="GXM844" s="14"/>
      <c r="GXN844" s="14"/>
      <c r="GXO844" s="14"/>
      <c r="GXP844" s="14"/>
      <c r="GXQ844" s="14"/>
      <c r="GXR844" s="14"/>
      <c r="GXS844" s="14"/>
      <c r="GXT844" s="14"/>
      <c r="GXU844" s="14"/>
      <c r="GXV844" s="14"/>
      <c r="GXW844" s="14"/>
      <c r="GXX844" s="14"/>
      <c r="GXY844" s="14"/>
      <c r="GXZ844" s="14"/>
      <c r="GYA844" s="14"/>
      <c r="GYB844" s="14"/>
      <c r="GYC844" s="14"/>
      <c r="GYD844" s="14"/>
      <c r="GYE844" s="14"/>
      <c r="GYF844" s="14"/>
      <c r="GYG844" s="14"/>
      <c r="GYH844" s="14"/>
      <c r="GYI844" s="14"/>
      <c r="GYJ844" s="14"/>
      <c r="GYK844" s="14"/>
      <c r="GYL844" s="14"/>
      <c r="GYM844" s="14"/>
      <c r="GYN844" s="14"/>
      <c r="GYO844" s="14"/>
      <c r="GYP844" s="14"/>
      <c r="GYQ844" s="14"/>
      <c r="GYR844" s="14"/>
      <c r="GYS844" s="14"/>
      <c r="GYT844" s="14"/>
      <c r="GYU844" s="14"/>
      <c r="GYV844" s="14"/>
      <c r="GYW844" s="14"/>
      <c r="GYX844" s="14"/>
      <c r="GYY844" s="14"/>
      <c r="GYZ844" s="14"/>
      <c r="GZA844" s="14"/>
      <c r="GZB844" s="14"/>
      <c r="GZC844" s="14"/>
      <c r="GZD844" s="14"/>
      <c r="GZE844" s="14"/>
      <c r="GZF844" s="14"/>
      <c r="GZG844" s="14"/>
      <c r="GZH844" s="14"/>
      <c r="GZI844" s="14"/>
      <c r="GZJ844" s="14"/>
      <c r="GZK844" s="14"/>
      <c r="GZL844" s="14"/>
      <c r="GZM844" s="14"/>
      <c r="GZN844" s="14"/>
      <c r="GZO844" s="14"/>
      <c r="GZP844" s="14"/>
      <c r="GZQ844" s="14"/>
      <c r="GZR844" s="14"/>
      <c r="GZS844" s="14"/>
      <c r="GZT844" s="14"/>
      <c r="GZU844" s="14"/>
      <c r="GZV844" s="14"/>
      <c r="GZW844" s="14"/>
      <c r="GZX844" s="14"/>
      <c r="GZY844" s="14"/>
      <c r="GZZ844" s="14"/>
      <c r="HAA844" s="14"/>
      <c r="HAB844" s="14"/>
      <c r="HAC844" s="14"/>
      <c r="HAD844" s="14"/>
      <c r="HAE844" s="14"/>
      <c r="HAF844" s="14"/>
      <c r="HAG844" s="14"/>
      <c r="HAH844" s="14"/>
      <c r="HAI844" s="14"/>
      <c r="HAJ844" s="14"/>
      <c r="HAK844" s="14"/>
      <c r="HAL844" s="14"/>
      <c r="HAM844" s="14"/>
      <c r="HAN844" s="14"/>
      <c r="HAO844" s="14"/>
      <c r="HAP844" s="14"/>
      <c r="HAQ844" s="14"/>
      <c r="HAR844" s="14"/>
      <c r="HAS844" s="14"/>
      <c r="HAT844" s="14"/>
      <c r="HAU844" s="14"/>
      <c r="HAV844" s="14"/>
      <c r="HAW844" s="14"/>
      <c r="HAX844" s="14"/>
      <c r="HAY844" s="14"/>
      <c r="HAZ844" s="14"/>
      <c r="HBA844" s="14"/>
      <c r="HBB844" s="14"/>
      <c r="HBC844" s="14"/>
      <c r="HBD844" s="14"/>
      <c r="HBE844" s="14"/>
      <c r="HBF844" s="14"/>
      <c r="HBG844" s="14"/>
      <c r="HBH844" s="14"/>
      <c r="HBI844" s="14"/>
      <c r="HBJ844" s="14"/>
      <c r="HBK844" s="14"/>
      <c r="HBL844" s="14"/>
      <c r="HBM844" s="14"/>
      <c r="HBN844" s="14"/>
      <c r="HBO844" s="14"/>
      <c r="HBP844" s="14"/>
      <c r="HBQ844" s="14"/>
      <c r="HBR844" s="14"/>
      <c r="HBS844" s="14"/>
      <c r="HBT844" s="14"/>
      <c r="HBU844" s="14"/>
      <c r="HBV844" s="14"/>
      <c r="HBW844" s="14"/>
      <c r="HBX844" s="14"/>
      <c r="HBY844" s="14"/>
      <c r="HBZ844" s="14"/>
      <c r="HCA844" s="14"/>
      <c r="HCB844" s="14"/>
      <c r="HCC844" s="14"/>
      <c r="HCD844" s="14"/>
      <c r="HCE844" s="14"/>
      <c r="HCF844" s="14"/>
      <c r="HCG844" s="14"/>
      <c r="HCH844" s="14"/>
      <c r="HCI844" s="14"/>
      <c r="HCJ844" s="14"/>
      <c r="HCK844" s="14"/>
      <c r="HCL844" s="14"/>
      <c r="HCM844" s="14"/>
      <c r="HCN844" s="14"/>
      <c r="HCO844" s="14"/>
      <c r="HCP844" s="14"/>
      <c r="HCQ844" s="14"/>
      <c r="HCR844" s="14"/>
      <c r="HCS844" s="14"/>
      <c r="HCT844" s="14"/>
      <c r="HCU844" s="14"/>
      <c r="HCV844" s="14"/>
      <c r="HCW844" s="14"/>
      <c r="HCX844" s="14"/>
      <c r="HCY844" s="14"/>
      <c r="HCZ844" s="14"/>
      <c r="HDA844" s="14"/>
      <c r="HDB844" s="14"/>
      <c r="HDC844" s="14"/>
      <c r="HDD844" s="14"/>
      <c r="HDE844" s="14"/>
      <c r="HDF844" s="14"/>
      <c r="HDG844" s="14"/>
      <c r="HDH844" s="14"/>
      <c r="HDI844" s="14"/>
      <c r="HDJ844" s="14"/>
      <c r="HDK844" s="14"/>
      <c r="HDL844" s="14"/>
      <c r="HDM844" s="14"/>
      <c r="HDN844" s="14"/>
      <c r="HDO844" s="14"/>
      <c r="HDP844" s="14"/>
      <c r="HDQ844" s="14"/>
      <c r="HDR844" s="14"/>
      <c r="HDS844" s="14"/>
      <c r="HDT844" s="14"/>
      <c r="HDU844" s="14"/>
      <c r="HDV844" s="14"/>
      <c r="HDW844" s="14"/>
      <c r="HDX844" s="14"/>
      <c r="HDY844" s="14"/>
      <c r="HDZ844" s="14"/>
      <c r="HEA844" s="14"/>
      <c r="HEB844" s="14"/>
      <c r="HEC844" s="14"/>
      <c r="HED844" s="14"/>
      <c r="HEE844" s="14"/>
      <c r="HEF844" s="14"/>
      <c r="HEG844" s="14"/>
      <c r="HEH844" s="14"/>
      <c r="HEI844" s="14"/>
      <c r="HEJ844" s="14"/>
      <c r="HEK844" s="14"/>
      <c r="HEL844" s="14"/>
      <c r="HEM844" s="14"/>
      <c r="HEN844" s="14"/>
      <c r="HEO844" s="14"/>
      <c r="HEP844" s="14"/>
      <c r="HEQ844" s="14"/>
      <c r="HER844" s="14"/>
      <c r="HES844" s="14"/>
      <c r="HET844" s="14"/>
      <c r="HEU844" s="14"/>
      <c r="HEV844" s="14"/>
      <c r="HEW844" s="14"/>
      <c r="HEX844" s="14"/>
      <c r="HEY844" s="14"/>
      <c r="HEZ844" s="14"/>
      <c r="HFA844" s="14"/>
      <c r="HFB844" s="14"/>
      <c r="HFC844" s="14"/>
      <c r="HFD844" s="14"/>
      <c r="HFE844" s="14"/>
      <c r="HFF844" s="14"/>
      <c r="HFG844" s="14"/>
      <c r="HFH844" s="14"/>
      <c r="HFI844" s="14"/>
      <c r="HFJ844" s="14"/>
      <c r="HFK844" s="14"/>
      <c r="HFL844" s="14"/>
      <c r="HFM844" s="14"/>
      <c r="HFN844" s="14"/>
      <c r="HFO844" s="14"/>
      <c r="HFP844" s="14"/>
      <c r="HFQ844" s="14"/>
      <c r="HFR844" s="14"/>
      <c r="HFS844" s="14"/>
      <c r="HFT844" s="14"/>
      <c r="HFU844" s="14"/>
      <c r="HFV844" s="14"/>
      <c r="HFW844" s="14"/>
      <c r="HFX844" s="14"/>
      <c r="HFY844" s="14"/>
      <c r="HFZ844" s="14"/>
      <c r="HGA844" s="14"/>
      <c r="HGB844" s="14"/>
      <c r="HGC844" s="14"/>
      <c r="HGD844" s="14"/>
      <c r="HGE844" s="14"/>
      <c r="HGF844" s="14"/>
      <c r="HGG844" s="14"/>
      <c r="HGH844" s="14"/>
      <c r="HGI844" s="14"/>
      <c r="HGJ844" s="14"/>
      <c r="HGK844" s="14"/>
      <c r="HGL844" s="14"/>
      <c r="HGM844" s="14"/>
      <c r="HGN844" s="14"/>
      <c r="HGO844" s="14"/>
      <c r="HGP844" s="14"/>
      <c r="HGQ844" s="14"/>
      <c r="HGR844" s="14"/>
      <c r="HGS844" s="14"/>
      <c r="HGT844" s="14"/>
      <c r="HGU844" s="14"/>
      <c r="HGV844" s="14"/>
      <c r="HGW844" s="14"/>
      <c r="HGX844" s="14"/>
      <c r="HGY844" s="14"/>
      <c r="HGZ844" s="14"/>
      <c r="HHA844" s="14"/>
      <c r="HHB844" s="14"/>
      <c r="HHC844" s="14"/>
      <c r="HHD844" s="14"/>
      <c r="HHE844" s="14"/>
      <c r="HHF844" s="14"/>
      <c r="HHG844" s="14"/>
      <c r="HHH844" s="14"/>
      <c r="HHI844" s="14"/>
      <c r="HHJ844" s="14"/>
      <c r="HHK844" s="14"/>
      <c r="HHL844" s="14"/>
      <c r="HHM844" s="14"/>
      <c r="HHN844" s="14"/>
      <c r="HHO844" s="14"/>
      <c r="HHP844" s="14"/>
      <c r="HHQ844" s="14"/>
      <c r="HHR844" s="14"/>
      <c r="HHS844" s="14"/>
      <c r="HHT844" s="14"/>
      <c r="HHU844" s="14"/>
      <c r="HHV844" s="14"/>
      <c r="HHW844" s="14"/>
      <c r="HHX844" s="14"/>
      <c r="HHY844" s="14"/>
      <c r="HHZ844" s="14"/>
      <c r="HIA844" s="14"/>
      <c r="HIB844" s="14"/>
      <c r="HIC844" s="14"/>
      <c r="HID844" s="14"/>
      <c r="HIE844" s="14"/>
      <c r="HIF844" s="14"/>
      <c r="HIG844" s="14"/>
      <c r="HIH844" s="14"/>
      <c r="HII844" s="14"/>
      <c r="HIJ844" s="14"/>
      <c r="HIK844" s="14"/>
      <c r="HIL844" s="14"/>
      <c r="HIM844" s="14"/>
      <c r="HIN844" s="14"/>
      <c r="HIO844" s="14"/>
      <c r="HIP844" s="14"/>
      <c r="HIQ844" s="14"/>
      <c r="HIR844" s="14"/>
      <c r="HIS844" s="14"/>
      <c r="HIT844" s="14"/>
      <c r="HIU844" s="14"/>
      <c r="HIV844" s="14"/>
      <c r="HIW844" s="14"/>
      <c r="HIX844" s="14"/>
      <c r="HIY844" s="14"/>
      <c r="HIZ844" s="14"/>
      <c r="HJA844" s="14"/>
      <c r="HJB844" s="14"/>
      <c r="HJC844" s="14"/>
      <c r="HJD844" s="14"/>
      <c r="HJE844" s="14"/>
      <c r="HJF844" s="14"/>
      <c r="HJG844" s="14"/>
      <c r="HJH844" s="14"/>
      <c r="HJI844" s="14"/>
      <c r="HJJ844" s="14"/>
      <c r="HJK844" s="14"/>
      <c r="HJL844" s="14"/>
      <c r="HJM844" s="14"/>
      <c r="HJN844" s="14"/>
      <c r="HJO844" s="14"/>
      <c r="HJP844" s="14"/>
      <c r="HJQ844" s="14"/>
      <c r="HJR844" s="14"/>
      <c r="HJS844" s="14"/>
      <c r="HJT844" s="14"/>
      <c r="HJU844" s="14"/>
      <c r="HJV844" s="14"/>
      <c r="HJW844" s="14"/>
      <c r="HJX844" s="14"/>
      <c r="HJY844" s="14"/>
      <c r="HJZ844" s="14"/>
      <c r="HKA844" s="14"/>
      <c r="HKB844" s="14"/>
      <c r="HKC844" s="14"/>
      <c r="HKD844" s="14"/>
      <c r="HKE844" s="14"/>
      <c r="HKF844" s="14"/>
      <c r="HKG844" s="14"/>
      <c r="HKH844" s="14"/>
      <c r="HKI844" s="14"/>
      <c r="HKJ844" s="14"/>
      <c r="HKK844" s="14"/>
      <c r="HKL844" s="14"/>
      <c r="HKM844" s="14"/>
      <c r="HKN844" s="14"/>
      <c r="HKO844" s="14"/>
      <c r="HKP844" s="14"/>
      <c r="HKQ844" s="14"/>
      <c r="HKR844" s="14"/>
      <c r="HKS844" s="14"/>
      <c r="HKT844" s="14"/>
      <c r="HKU844" s="14"/>
      <c r="HKV844" s="14"/>
      <c r="HKW844" s="14"/>
      <c r="HKX844" s="14"/>
      <c r="HKY844" s="14"/>
      <c r="HKZ844" s="14"/>
      <c r="HLA844" s="14"/>
      <c r="HLB844" s="14"/>
      <c r="HLC844" s="14"/>
      <c r="HLD844" s="14"/>
      <c r="HLE844" s="14"/>
      <c r="HLF844" s="14"/>
      <c r="HLG844" s="14"/>
      <c r="HLH844" s="14"/>
      <c r="HLI844" s="14"/>
      <c r="HLJ844" s="14"/>
      <c r="HLK844" s="14"/>
      <c r="HLL844" s="14"/>
      <c r="HLM844" s="14"/>
      <c r="HLN844" s="14"/>
      <c r="HLO844" s="14"/>
      <c r="HLP844" s="14"/>
      <c r="HLQ844" s="14"/>
      <c r="HLR844" s="14"/>
      <c r="HLS844" s="14"/>
      <c r="HLT844" s="14"/>
      <c r="HLU844" s="14"/>
      <c r="HLV844" s="14"/>
      <c r="HLW844" s="14"/>
      <c r="HLX844" s="14"/>
      <c r="HLY844" s="14"/>
      <c r="HLZ844" s="14"/>
      <c r="HMA844" s="14"/>
      <c r="HMB844" s="14"/>
      <c r="HMC844" s="14"/>
      <c r="HMD844" s="14"/>
      <c r="HME844" s="14"/>
      <c r="HMF844" s="14"/>
      <c r="HMG844" s="14"/>
      <c r="HMH844" s="14"/>
      <c r="HMI844" s="14"/>
      <c r="HMJ844" s="14"/>
      <c r="HMK844" s="14"/>
      <c r="HML844" s="14"/>
      <c r="HMM844" s="14"/>
      <c r="HMN844" s="14"/>
      <c r="HMO844" s="14"/>
      <c r="HMP844" s="14"/>
      <c r="HMQ844" s="14"/>
      <c r="HMR844" s="14"/>
      <c r="HMS844" s="14"/>
      <c r="HMT844" s="14"/>
      <c r="HMU844" s="14"/>
      <c r="HMV844" s="14"/>
      <c r="HMW844" s="14"/>
      <c r="HMX844" s="14"/>
      <c r="HMY844" s="14"/>
      <c r="HMZ844" s="14"/>
      <c r="HNA844" s="14"/>
      <c r="HNB844" s="14"/>
      <c r="HNC844" s="14"/>
      <c r="HND844" s="14"/>
      <c r="HNE844" s="14"/>
      <c r="HNF844" s="14"/>
      <c r="HNG844" s="14"/>
      <c r="HNH844" s="14"/>
      <c r="HNI844" s="14"/>
      <c r="HNJ844" s="14"/>
      <c r="HNK844" s="14"/>
      <c r="HNL844" s="14"/>
      <c r="HNM844" s="14"/>
      <c r="HNN844" s="14"/>
      <c r="HNO844" s="14"/>
      <c r="HNP844" s="14"/>
      <c r="HNQ844" s="14"/>
      <c r="HNR844" s="14"/>
      <c r="HNS844" s="14"/>
      <c r="HNT844" s="14"/>
      <c r="HNU844" s="14"/>
      <c r="HNV844" s="14"/>
      <c r="HNW844" s="14"/>
      <c r="HNX844" s="14"/>
      <c r="HNY844" s="14"/>
      <c r="HNZ844" s="14"/>
      <c r="HOA844" s="14"/>
      <c r="HOB844" s="14"/>
      <c r="HOC844" s="14"/>
      <c r="HOD844" s="14"/>
      <c r="HOE844" s="14"/>
      <c r="HOF844" s="14"/>
      <c r="HOG844" s="14"/>
      <c r="HOH844" s="14"/>
      <c r="HOI844" s="14"/>
      <c r="HOJ844" s="14"/>
      <c r="HOK844" s="14"/>
      <c r="HOL844" s="14"/>
      <c r="HOM844" s="14"/>
      <c r="HON844" s="14"/>
      <c r="HOO844" s="14"/>
      <c r="HOP844" s="14"/>
      <c r="HOQ844" s="14"/>
      <c r="HOR844" s="14"/>
      <c r="HOS844" s="14"/>
      <c r="HOT844" s="14"/>
      <c r="HOU844" s="14"/>
      <c r="HOV844" s="14"/>
      <c r="HOW844" s="14"/>
      <c r="HOX844" s="14"/>
      <c r="HOY844" s="14"/>
      <c r="HOZ844" s="14"/>
      <c r="HPA844" s="14"/>
      <c r="HPB844" s="14"/>
      <c r="HPC844" s="14"/>
      <c r="HPD844" s="14"/>
      <c r="HPE844" s="14"/>
      <c r="HPF844" s="14"/>
      <c r="HPG844" s="14"/>
      <c r="HPH844" s="14"/>
      <c r="HPI844" s="14"/>
      <c r="HPJ844" s="14"/>
      <c r="HPK844" s="14"/>
      <c r="HPL844" s="14"/>
      <c r="HPM844" s="14"/>
      <c r="HPN844" s="14"/>
      <c r="HPO844" s="14"/>
      <c r="HPP844" s="14"/>
      <c r="HPQ844" s="14"/>
      <c r="HPR844" s="14"/>
      <c r="HPS844" s="14"/>
      <c r="HPT844" s="14"/>
      <c r="HPU844" s="14"/>
      <c r="HPV844" s="14"/>
      <c r="HPW844" s="14"/>
      <c r="HPX844" s="14"/>
      <c r="HPY844" s="14"/>
      <c r="HPZ844" s="14"/>
      <c r="HQA844" s="14"/>
      <c r="HQB844" s="14"/>
      <c r="HQC844" s="14"/>
      <c r="HQD844" s="14"/>
      <c r="HQE844" s="14"/>
      <c r="HQF844" s="14"/>
      <c r="HQG844" s="14"/>
      <c r="HQH844" s="14"/>
      <c r="HQI844" s="14"/>
      <c r="HQJ844" s="14"/>
      <c r="HQK844" s="14"/>
      <c r="HQL844" s="14"/>
      <c r="HQM844" s="14"/>
      <c r="HQN844" s="14"/>
      <c r="HQO844" s="14"/>
      <c r="HQP844" s="14"/>
      <c r="HQQ844" s="14"/>
      <c r="HQR844" s="14"/>
      <c r="HQS844" s="14"/>
      <c r="HQT844" s="14"/>
      <c r="HQU844" s="14"/>
      <c r="HQV844" s="14"/>
      <c r="HQW844" s="14"/>
      <c r="HQX844" s="14"/>
      <c r="HQY844" s="14"/>
      <c r="HQZ844" s="14"/>
      <c r="HRA844" s="14"/>
      <c r="HRB844" s="14"/>
      <c r="HRC844" s="14"/>
      <c r="HRD844" s="14"/>
      <c r="HRE844" s="14"/>
      <c r="HRF844" s="14"/>
      <c r="HRG844" s="14"/>
      <c r="HRH844" s="14"/>
      <c r="HRI844" s="14"/>
      <c r="HRJ844" s="14"/>
      <c r="HRK844" s="14"/>
      <c r="HRL844" s="14"/>
      <c r="HRM844" s="14"/>
      <c r="HRN844" s="14"/>
      <c r="HRO844" s="14"/>
      <c r="HRP844" s="14"/>
      <c r="HRQ844" s="14"/>
      <c r="HRR844" s="14"/>
      <c r="HRS844" s="14"/>
      <c r="HRT844" s="14"/>
      <c r="HRU844" s="14"/>
      <c r="HRV844" s="14"/>
      <c r="HRW844" s="14"/>
      <c r="HRX844" s="14"/>
      <c r="HRY844" s="14"/>
      <c r="HRZ844" s="14"/>
      <c r="HSA844" s="14"/>
      <c r="HSB844" s="14"/>
      <c r="HSC844" s="14"/>
      <c r="HSD844" s="14"/>
      <c r="HSE844" s="14"/>
      <c r="HSF844" s="14"/>
      <c r="HSG844" s="14"/>
      <c r="HSH844" s="14"/>
      <c r="HSI844" s="14"/>
      <c r="HSJ844" s="14"/>
      <c r="HSK844" s="14"/>
      <c r="HSL844" s="14"/>
      <c r="HSM844" s="14"/>
      <c r="HSN844" s="14"/>
      <c r="HSO844" s="14"/>
      <c r="HSP844" s="14"/>
      <c r="HSQ844" s="14"/>
      <c r="HSR844" s="14"/>
      <c r="HSS844" s="14"/>
      <c r="HST844" s="14"/>
      <c r="HSU844" s="14"/>
      <c r="HSV844" s="14"/>
      <c r="HSW844" s="14"/>
      <c r="HSX844" s="14"/>
      <c r="HSY844" s="14"/>
      <c r="HSZ844" s="14"/>
      <c r="HTA844" s="14"/>
      <c r="HTB844" s="14"/>
      <c r="HTC844" s="14"/>
      <c r="HTD844" s="14"/>
      <c r="HTE844" s="14"/>
      <c r="HTF844" s="14"/>
      <c r="HTG844" s="14"/>
      <c r="HTH844" s="14"/>
      <c r="HTI844" s="14"/>
      <c r="HTJ844" s="14"/>
      <c r="HTK844" s="14"/>
      <c r="HTL844" s="14"/>
      <c r="HTM844" s="14"/>
      <c r="HTN844" s="14"/>
      <c r="HTO844" s="14"/>
      <c r="HTP844" s="14"/>
      <c r="HTQ844" s="14"/>
      <c r="HTR844" s="14"/>
      <c r="HTS844" s="14"/>
      <c r="HTT844" s="14"/>
      <c r="HTU844" s="14"/>
      <c r="HTV844" s="14"/>
      <c r="HTW844" s="14"/>
      <c r="HTX844" s="14"/>
      <c r="HTY844" s="14"/>
      <c r="HTZ844" s="14"/>
      <c r="HUA844" s="14"/>
      <c r="HUB844" s="14"/>
      <c r="HUC844" s="14"/>
      <c r="HUD844" s="14"/>
      <c r="HUE844" s="14"/>
      <c r="HUF844" s="14"/>
      <c r="HUG844" s="14"/>
      <c r="HUH844" s="14"/>
      <c r="HUI844" s="14"/>
      <c r="HUJ844" s="14"/>
      <c r="HUK844" s="14"/>
      <c r="HUL844" s="14"/>
      <c r="HUM844" s="14"/>
      <c r="HUN844" s="14"/>
      <c r="HUO844" s="14"/>
      <c r="HUP844" s="14"/>
      <c r="HUQ844" s="14"/>
      <c r="HUR844" s="14"/>
      <c r="HUS844" s="14"/>
      <c r="HUT844" s="14"/>
      <c r="HUU844" s="14"/>
      <c r="HUV844" s="14"/>
      <c r="HUW844" s="14"/>
      <c r="HUX844" s="14"/>
      <c r="HUY844" s="14"/>
      <c r="HUZ844" s="14"/>
      <c r="HVA844" s="14"/>
      <c r="HVB844" s="14"/>
      <c r="HVC844" s="14"/>
      <c r="HVD844" s="14"/>
      <c r="HVE844" s="14"/>
      <c r="HVF844" s="14"/>
      <c r="HVG844" s="14"/>
      <c r="HVH844" s="14"/>
      <c r="HVI844" s="14"/>
      <c r="HVJ844" s="14"/>
      <c r="HVK844" s="14"/>
      <c r="HVL844" s="14"/>
      <c r="HVM844" s="14"/>
      <c r="HVN844" s="14"/>
      <c r="HVO844" s="14"/>
      <c r="HVP844" s="14"/>
      <c r="HVQ844" s="14"/>
      <c r="HVR844" s="14"/>
      <c r="HVS844" s="14"/>
      <c r="HVT844" s="14"/>
      <c r="HVU844" s="14"/>
      <c r="HVV844" s="14"/>
      <c r="HVW844" s="14"/>
      <c r="HVX844" s="14"/>
      <c r="HVY844" s="14"/>
      <c r="HVZ844" s="14"/>
      <c r="HWA844" s="14"/>
      <c r="HWB844" s="14"/>
      <c r="HWC844" s="14"/>
      <c r="HWD844" s="14"/>
      <c r="HWE844" s="14"/>
      <c r="HWF844" s="14"/>
      <c r="HWG844" s="14"/>
      <c r="HWH844" s="14"/>
      <c r="HWI844" s="14"/>
      <c r="HWJ844" s="14"/>
      <c r="HWK844" s="14"/>
      <c r="HWL844" s="14"/>
      <c r="HWM844" s="14"/>
      <c r="HWN844" s="14"/>
      <c r="HWO844" s="14"/>
      <c r="HWP844" s="14"/>
      <c r="HWQ844" s="14"/>
      <c r="HWR844" s="14"/>
      <c r="HWS844" s="14"/>
      <c r="HWT844" s="14"/>
      <c r="HWU844" s="14"/>
      <c r="HWV844" s="14"/>
      <c r="HWW844" s="14"/>
      <c r="HWX844" s="14"/>
      <c r="HWY844" s="14"/>
      <c r="HWZ844" s="14"/>
      <c r="HXA844" s="14"/>
      <c r="HXB844" s="14"/>
      <c r="HXC844" s="14"/>
      <c r="HXD844" s="14"/>
      <c r="HXE844" s="14"/>
      <c r="HXF844" s="14"/>
      <c r="HXG844" s="14"/>
      <c r="HXH844" s="14"/>
      <c r="HXI844" s="14"/>
      <c r="HXJ844" s="14"/>
      <c r="HXK844" s="14"/>
      <c r="HXL844" s="14"/>
      <c r="HXM844" s="14"/>
      <c r="HXN844" s="14"/>
      <c r="HXO844" s="14"/>
      <c r="HXP844" s="14"/>
      <c r="HXQ844" s="14"/>
      <c r="HXR844" s="14"/>
      <c r="HXS844" s="14"/>
      <c r="HXT844" s="14"/>
      <c r="HXU844" s="14"/>
      <c r="HXV844" s="14"/>
      <c r="HXW844" s="14"/>
      <c r="HXX844" s="14"/>
      <c r="HXY844" s="14"/>
      <c r="HXZ844" s="14"/>
      <c r="HYA844" s="14"/>
      <c r="HYB844" s="14"/>
      <c r="HYC844" s="14"/>
      <c r="HYD844" s="14"/>
      <c r="HYE844" s="14"/>
      <c r="HYF844" s="14"/>
      <c r="HYG844" s="14"/>
      <c r="HYH844" s="14"/>
      <c r="HYI844" s="14"/>
      <c r="HYJ844" s="14"/>
      <c r="HYK844" s="14"/>
      <c r="HYL844" s="14"/>
      <c r="HYM844" s="14"/>
      <c r="HYN844" s="14"/>
      <c r="HYO844" s="14"/>
      <c r="HYP844" s="14"/>
      <c r="HYQ844" s="14"/>
      <c r="HYR844" s="14"/>
      <c r="HYS844" s="14"/>
      <c r="HYT844" s="14"/>
      <c r="HYU844" s="14"/>
      <c r="HYV844" s="14"/>
      <c r="HYW844" s="14"/>
      <c r="HYX844" s="14"/>
      <c r="HYY844" s="14"/>
      <c r="HYZ844" s="14"/>
      <c r="HZA844" s="14"/>
      <c r="HZB844" s="14"/>
      <c r="HZC844" s="14"/>
      <c r="HZD844" s="14"/>
      <c r="HZE844" s="14"/>
      <c r="HZF844" s="14"/>
      <c r="HZG844" s="14"/>
      <c r="HZH844" s="14"/>
      <c r="HZI844" s="14"/>
      <c r="HZJ844" s="14"/>
      <c r="HZK844" s="14"/>
      <c r="HZL844" s="14"/>
      <c r="HZM844" s="14"/>
      <c r="HZN844" s="14"/>
      <c r="HZO844" s="14"/>
      <c r="HZP844" s="14"/>
      <c r="HZQ844" s="14"/>
      <c r="HZR844" s="14"/>
      <c r="HZS844" s="14"/>
      <c r="HZT844" s="14"/>
      <c r="HZU844" s="14"/>
      <c r="HZV844" s="14"/>
      <c r="HZW844" s="14"/>
      <c r="HZX844" s="14"/>
      <c r="HZY844" s="14"/>
      <c r="HZZ844" s="14"/>
      <c r="IAA844" s="14"/>
      <c r="IAB844" s="14"/>
      <c r="IAC844" s="14"/>
      <c r="IAD844" s="14"/>
      <c r="IAE844" s="14"/>
      <c r="IAF844" s="14"/>
      <c r="IAG844" s="14"/>
      <c r="IAH844" s="14"/>
      <c r="IAI844" s="14"/>
      <c r="IAJ844" s="14"/>
      <c r="IAK844" s="14"/>
      <c r="IAL844" s="14"/>
      <c r="IAM844" s="14"/>
      <c r="IAN844" s="14"/>
      <c r="IAO844" s="14"/>
      <c r="IAP844" s="14"/>
      <c r="IAQ844" s="14"/>
      <c r="IAR844" s="14"/>
      <c r="IAS844" s="14"/>
      <c r="IAT844" s="14"/>
      <c r="IAU844" s="14"/>
      <c r="IAV844" s="14"/>
      <c r="IAW844" s="14"/>
      <c r="IAX844" s="14"/>
      <c r="IAY844" s="14"/>
      <c r="IAZ844" s="14"/>
      <c r="IBA844" s="14"/>
      <c r="IBB844" s="14"/>
      <c r="IBC844" s="14"/>
      <c r="IBD844" s="14"/>
      <c r="IBE844" s="14"/>
      <c r="IBF844" s="14"/>
      <c r="IBG844" s="14"/>
      <c r="IBH844" s="14"/>
      <c r="IBI844" s="14"/>
      <c r="IBJ844" s="14"/>
      <c r="IBK844" s="14"/>
      <c r="IBL844" s="14"/>
      <c r="IBM844" s="14"/>
      <c r="IBN844" s="14"/>
      <c r="IBO844" s="14"/>
      <c r="IBP844" s="14"/>
      <c r="IBQ844" s="14"/>
      <c r="IBR844" s="14"/>
      <c r="IBS844" s="14"/>
      <c r="IBT844" s="14"/>
      <c r="IBU844" s="14"/>
      <c r="IBV844" s="14"/>
      <c r="IBW844" s="14"/>
      <c r="IBX844" s="14"/>
      <c r="IBY844" s="14"/>
      <c r="IBZ844" s="14"/>
      <c r="ICA844" s="14"/>
      <c r="ICB844" s="14"/>
      <c r="ICC844" s="14"/>
      <c r="ICD844" s="14"/>
      <c r="ICE844" s="14"/>
      <c r="ICF844" s="14"/>
      <c r="ICG844" s="14"/>
      <c r="ICH844" s="14"/>
      <c r="ICI844" s="14"/>
      <c r="ICJ844" s="14"/>
      <c r="ICK844" s="14"/>
      <c r="ICL844" s="14"/>
      <c r="ICM844" s="14"/>
      <c r="ICN844" s="14"/>
      <c r="ICO844" s="14"/>
      <c r="ICP844" s="14"/>
      <c r="ICQ844" s="14"/>
      <c r="ICR844" s="14"/>
      <c r="ICS844" s="14"/>
      <c r="ICT844" s="14"/>
      <c r="ICU844" s="14"/>
      <c r="ICV844" s="14"/>
      <c r="ICW844" s="14"/>
      <c r="ICX844" s="14"/>
      <c r="ICY844" s="14"/>
      <c r="ICZ844" s="14"/>
      <c r="IDA844" s="14"/>
      <c r="IDB844" s="14"/>
      <c r="IDC844" s="14"/>
      <c r="IDD844" s="14"/>
      <c r="IDE844" s="14"/>
      <c r="IDF844" s="14"/>
      <c r="IDG844" s="14"/>
      <c r="IDH844" s="14"/>
      <c r="IDI844" s="14"/>
      <c r="IDJ844" s="14"/>
      <c r="IDK844" s="14"/>
      <c r="IDL844" s="14"/>
      <c r="IDM844" s="14"/>
      <c r="IDN844" s="14"/>
      <c r="IDO844" s="14"/>
      <c r="IDP844" s="14"/>
      <c r="IDQ844" s="14"/>
      <c r="IDR844" s="14"/>
      <c r="IDS844" s="14"/>
      <c r="IDT844" s="14"/>
      <c r="IDU844" s="14"/>
      <c r="IDV844" s="14"/>
      <c r="IDW844" s="14"/>
      <c r="IDX844" s="14"/>
      <c r="IDY844" s="14"/>
      <c r="IDZ844" s="14"/>
      <c r="IEA844" s="14"/>
      <c r="IEB844" s="14"/>
      <c r="IEC844" s="14"/>
      <c r="IED844" s="14"/>
      <c r="IEE844" s="14"/>
      <c r="IEF844" s="14"/>
      <c r="IEG844" s="14"/>
      <c r="IEH844" s="14"/>
      <c r="IEI844" s="14"/>
      <c r="IEJ844" s="14"/>
      <c r="IEK844" s="14"/>
      <c r="IEL844" s="14"/>
      <c r="IEM844" s="14"/>
      <c r="IEN844" s="14"/>
      <c r="IEO844" s="14"/>
      <c r="IEP844" s="14"/>
      <c r="IEQ844" s="14"/>
      <c r="IER844" s="14"/>
      <c r="IES844" s="14"/>
      <c r="IET844" s="14"/>
      <c r="IEU844" s="14"/>
      <c r="IEV844" s="14"/>
      <c r="IEW844" s="14"/>
      <c r="IEX844" s="14"/>
      <c r="IEY844" s="14"/>
      <c r="IEZ844" s="14"/>
      <c r="IFA844" s="14"/>
      <c r="IFB844" s="14"/>
      <c r="IFC844" s="14"/>
      <c r="IFD844" s="14"/>
      <c r="IFE844" s="14"/>
      <c r="IFF844" s="14"/>
      <c r="IFG844" s="14"/>
      <c r="IFH844" s="14"/>
      <c r="IFI844" s="14"/>
      <c r="IFJ844" s="14"/>
      <c r="IFK844" s="14"/>
      <c r="IFL844" s="14"/>
      <c r="IFM844" s="14"/>
      <c r="IFN844" s="14"/>
      <c r="IFO844" s="14"/>
      <c r="IFP844" s="14"/>
      <c r="IFQ844" s="14"/>
      <c r="IFR844" s="14"/>
      <c r="IFS844" s="14"/>
      <c r="IFT844" s="14"/>
      <c r="IFU844" s="14"/>
      <c r="IFV844" s="14"/>
      <c r="IFW844" s="14"/>
      <c r="IFX844" s="14"/>
      <c r="IFY844" s="14"/>
      <c r="IFZ844" s="14"/>
      <c r="IGA844" s="14"/>
      <c r="IGB844" s="14"/>
      <c r="IGC844" s="14"/>
      <c r="IGD844" s="14"/>
      <c r="IGE844" s="14"/>
      <c r="IGF844" s="14"/>
      <c r="IGG844" s="14"/>
      <c r="IGH844" s="14"/>
      <c r="IGI844" s="14"/>
      <c r="IGJ844" s="14"/>
      <c r="IGK844" s="14"/>
      <c r="IGL844" s="14"/>
      <c r="IGM844" s="14"/>
      <c r="IGN844" s="14"/>
      <c r="IGO844" s="14"/>
      <c r="IGP844" s="14"/>
      <c r="IGQ844" s="14"/>
      <c r="IGR844" s="14"/>
      <c r="IGS844" s="14"/>
      <c r="IGT844" s="14"/>
      <c r="IGU844" s="14"/>
      <c r="IGV844" s="14"/>
      <c r="IGW844" s="14"/>
      <c r="IGX844" s="14"/>
      <c r="IGY844" s="14"/>
      <c r="IGZ844" s="14"/>
      <c r="IHA844" s="14"/>
      <c r="IHB844" s="14"/>
      <c r="IHC844" s="14"/>
      <c r="IHD844" s="14"/>
      <c r="IHE844" s="14"/>
      <c r="IHF844" s="14"/>
      <c r="IHG844" s="14"/>
      <c r="IHH844" s="14"/>
      <c r="IHI844" s="14"/>
      <c r="IHJ844" s="14"/>
      <c r="IHK844" s="14"/>
      <c r="IHL844" s="14"/>
      <c r="IHM844" s="14"/>
      <c r="IHN844" s="14"/>
      <c r="IHO844" s="14"/>
      <c r="IHP844" s="14"/>
      <c r="IHQ844" s="14"/>
      <c r="IHR844" s="14"/>
      <c r="IHS844" s="14"/>
      <c r="IHT844" s="14"/>
      <c r="IHU844" s="14"/>
      <c r="IHV844" s="14"/>
      <c r="IHW844" s="14"/>
      <c r="IHX844" s="14"/>
      <c r="IHY844" s="14"/>
      <c r="IHZ844" s="14"/>
      <c r="IIA844" s="14"/>
      <c r="IIB844" s="14"/>
      <c r="IIC844" s="14"/>
      <c r="IID844" s="14"/>
      <c r="IIE844" s="14"/>
      <c r="IIF844" s="14"/>
      <c r="IIG844" s="14"/>
      <c r="IIH844" s="14"/>
      <c r="III844" s="14"/>
      <c r="IIJ844" s="14"/>
      <c r="IIK844" s="14"/>
      <c r="IIL844" s="14"/>
      <c r="IIM844" s="14"/>
      <c r="IIN844" s="14"/>
      <c r="IIO844" s="14"/>
      <c r="IIP844" s="14"/>
      <c r="IIQ844" s="14"/>
      <c r="IIR844" s="14"/>
      <c r="IIS844" s="14"/>
      <c r="IIT844" s="14"/>
      <c r="IIU844" s="14"/>
      <c r="IIV844" s="14"/>
      <c r="IIW844" s="14"/>
      <c r="IIX844" s="14"/>
      <c r="IIY844" s="14"/>
      <c r="IIZ844" s="14"/>
      <c r="IJA844" s="14"/>
      <c r="IJB844" s="14"/>
      <c r="IJC844" s="14"/>
      <c r="IJD844" s="14"/>
      <c r="IJE844" s="14"/>
      <c r="IJF844" s="14"/>
      <c r="IJG844" s="14"/>
      <c r="IJH844" s="14"/>
      <c r="IJI844" s="14"/>
      <c r="IJJ844" s="14"/>
      <c r="IJK844" s="14"/>
      <c r="IJL844" s="14"/>
      <c r="IJM844" s="14"/>
      <c r="IJN844" s="14"/>
      <c r="IJO844" s="14"/>
      <c r="IJP844" s="14"/>
      <c r="IJQ844" s="14"/>
      <c r="IJR844" s="14"/>
      <c r="IJS844" s="14"/>
      <c r="IJT844" s="14"/>
      <c r="IJU844" s="14"/>
      <c r="IJV844" s="14"/>
      <c r="IJW844" s="14"/>
      <c r="IJX844" s="14"/>
      <c r="IJY844" s="14"/>
      <c r="IJZ844" s="14"/>
      <c r="IKA844" s="14"/>
      <c r="IKB844" s="14"/>
      <c r="IKC844" s="14"/>
      <c r="IKD844" s="14"/>
      <c r="IKE844" s="14"/>
      <c r="IKF844" s="14"/>
      <c r="IKG844" s="14"/>
      <c r="IKH844" s="14"/>
      <c r="IKI844" s="14"/>
      <c r="IKJ844" s="14"/>
      <c r="IKK844" s="14"/>
      <c r="IKL844" s="14"/>
      <c r="IKM844" s="14"/>
      <c r="IKN844" s="14"/>
      <c r="IKO844" s="14"/>
      <c r="IKP844" s="14"/>
      <c r="IKQ844" s="14"/>
      <c r="IKR844" s="14"/>
      <c r="IKS844" s="14"/>
      <c r="IKT844" s="14"/>
      <c r="IKU844" s="14"/>
      <c r="IKV844" s="14"/>
      <c r="IKW844" s="14"/>
      <c r="IKX844" s="14"/>
      <c r="IKY844" s="14"/>
      <c r="IKZ844" s="14"/>
      <c r="ILA844" s="14"/>
      <c r="ILB844" s="14"/>
      <c r="ILC844" s="14"/>
      <c r="ILD844" s="14"/>
      <c r="ILE844" s="14"/>
      <c r="ILF844" s="14"/>
      <c r="ILG844" s="14"/>
      <c r="ILH844" s="14"/>
      <c r="ILI844" s="14"/>
      <c r="ILJ844" s="14"/>
      <c r="ILK844" s="14"/>
      <c r="ILL844" s="14"/>
      <c r="ILM844" s="14"/>
      <c r="ILN844" s="14"/>
      <c r="ILO844" s="14"/>
      <c r="ILP844" s="14"/>
      <c r="ILQ844" s="14"/>
      <c r="ILR844" s="14"/>
      <c r="ILS844" s="14"/>
      <c r="ILT844" s="14"/>
      <c r="ILU844" s="14"/>
      <c r="ILV844" s="14"/>
      <c r="ILW844" s="14"/>
      <c r="ILX844" s="14"/>
      <c r="ILY844" s="14"/>
      <c r="ILZ844" s="14"/>
      <c r="IMA844" s="14"/>
      <c r="IMB844" s="14"/>
      <c r="IMC844" s="14"/>
      <c r="IMD844" s="14"/>
      <c r="IME844" s="14"/>
      <c r="IMF844" s="14"/>
      <c r="IMG844" s="14"/>
      <c r="IMH844" s="14"/>
      <c r="IMI844" s="14"/>
      <c r="IMJ844" s="14"/>
      <c r="IMK844" s="14"/>
      <c r="IML844" s="14"/>
      <c r="IMM844" s="14"/>
      <c r="IMN844" s="14"/>
      <c r="IMO844" s="14"/>
      <c r="IMP844" s="14"/>
      <c r="IMQ844" s="14"/>
      <c r="IMR844" s="14"/>
      <c r="IMS844" s="14"/>
      <c r="IMT844" s="14"/>
      <c r="IMU844" s="14"/>
      <c r="IMV844" s="14"/>
      <c r="IMW844" s="14"/>
      <c r="IMX844" s="14"/>
      <c r="IMY844" s="14"/>
      <c r="IMZ844" s="14"/>
      <c r="INA844" s="14"/>
      <c r="INB844" s="14"/>
      <c r="INC844" s="14"/>
      <c r="IND844" s="14"/>
      <c r="INE844" s="14"/>
      <c r="INF844" s="14"/>
      <c r="ING844" s="14"/>
      <c r="INH844" s="14"/>
      <c r="INI844" s="14"/>
      <c r="INJ844" s="14"/>
      <c r="INK844" s="14"/>
      <c r="INL844" s="14"/>
      <c r="INM844" s="14"/>
      <c r="INN844" s="14"/>
      <c r="INO844" s="14"/>
      <c r="INP844" s="14"/>
      <c r="INQ844" s="14"/>
      <c r="INR844" s="14"/>
      <c r="INS844" s="14"/>
      <c r="INT844" s="14"/>
      <c r="INU844" s="14"/>
      <c r="INV844" s="14"/>
      <c r="INW844" s="14"/>
      <c r="INX844" s="14"/>
      <c r="INY844" s="14"/>
      <c r="INZ844" s="14"/>
      <c r="IOA844" s="14"/>
      <c r="IOB844" s="14"/>
      <c r="IOC844" s="14"/>
      <c r="IOD844" s="14"/>
      <c r="IOE844" s="14"/>
      <c r="IOF844" s="14"/>
      <c r="IOG844" s="14"/>
      <c r="IOH844" s="14"/>
      <c r="IOI844" s="14"/>
      <c r="IOJ844" s="14"/>
      <c r="IOK844" s="14"/>
      <c r="IOL844" s="14"/>
      <c r="IOM844" s="14"/>
      <c r="ION844" s="14"/>
      <c r="IOO844" s="14"/>
      <c r="IOP844" s="14"/>
      <c r="IOQ844" s="14"/>
      <c r="IOR844" s="14"/>
      <c r="IOS844" s="14"/>
      <c r="IOT844" s="14"/>
      <c r="IOU844" s="14"/>
      <c r="IOV844" s="14"/>
      <c r="IOW844" s="14"/>
      <c r="IOX844" s="14"/>
      <c r="IOY844" s="14"/>
      <c r="IOZ844" s="14"/>
      <c r="IPA844" s="14"/>
      <c r="IPB844" s="14"/>
      <c r="IPC844" s="14"/>
      <c r="IPD844" s="14"/>
      <c r="IPE844" s="14"/>
      <c r="IPF844" s="14"/>
      <c r="IPG844" s="14"/>
      <c r="IPH844" s="14"/>
      <c r="IPI844" s="14"/>
      <c r="IPJ844" s="14"/>
      <c r="IPK844" s="14"/>
      <c r="IPL844" s="14"/>
      <c r="IPM844" s="14"/>
      <c r="IPN844" s="14"/>
      <c r="IPO844" s="14"/>
      <c r="IPP844" s="14"/>
      <c r="IPQ844" s="14"/>
      <c r="IPR844" s="14"/>
      <c r="IPS844" s="14"/>
      <c r="IPT844" s="14"/>
      <c r="IPU844" s="14"/>
      <c r="IPV844" s="14"/>
      <c r="IPW844" s="14"/>
      <c r="IPX844" s="14"/>
      <c r="IPY844" s="14"/>
      <c r="IPZ844" s="14"/>
      <c r="IQA844" s="14"/>
      <c r="IQB844" s="14"/>
      <c r="IQC844" s="14"/>
      <c r="IQD844" s="14"/>
      <c r="IQE844" s="14"/>
      <c r="IQF844" s="14"/>
      <c r="IQG844" s="14"/>
      <c r="IQH844" s="14"/>
      <c r="IQI844" s="14"/>
      <c r="IQJ844" s="14"/>
      <c r="IQK844" s="14"/>
      <c r="IQL844" s="14"/>
      <c r="IQM844" s="14"/>
      <c r="IQN844" s="14"/>
      <c r="IQO844" s="14"/>
      <c r="IQP844" s="14"/>
      <c r="IQQ844" s="14"/>
      <c r="IQR844" s="14"/>
      <c r="IQS844" s="14"/>
      <c r="IQT844" s="14"/>
      <c r="IQU844" s="14"/>
      <c r="IQV844" s="14"/>
      <c r="IQW844" s="14"/>
      <c r="IQX844" s="14"/>
      <c r="IQY844" s="14"/>
      <c r="IQZ844" s="14"/>
      <c r="IRA844" s="14"/>
      <c r="IRB844" s="14"/>
      <c r="IRC844" s="14"/>
      <c r="IRD844" s="14"/>
      <c r="IRE844" s="14"/>
      <c r="IRF844" s="14"/>
      <c r="IRG844" s="14"/>
      <c r="IRH844" s="14"/>
      <c r="IRI844" s="14"/>
      <c r="IRJ844" s="14"/>
      <c r="IRK844" s="14"/>
      <c r="IRL844" s="14"/>
      <c r="IRM844" s="14"/>
      <c r="IRN844" s="14"/>
      <c r="IRO844" s="14"/>
      <c r="IRP844" s="14"/>
      <c r="IRQ844" s="14"/>
      <c r="IRR844" s="14"/>
      <c r="IRS844" s="14"/>
      <c r="IRT844" s="14"/>
      <c r="IRU844" s="14"/>
      <c r="IRV844" s="14"/>
      <c r="IRW844" s="14"/>
      <c r="IRX844" s="14"/>
      <c r="IRY844" s="14"/>
      <c r="IRZ844" s="14"/>
      <c r="ISA844" s="14"/>
      <c r="ISB844" s="14"/>
      <c r="ISC844" s="14"/>
      <c r="ISD844" s="14"/>
      <c r="ISE844" s="14"/>
      <c r="ISF844" s="14"/>
      <c r="ISG844" s="14"/>
      <c r="ISH844" s="14"/>
      <c r="ISI844" s="14"/>
      <c r="ISJ844" s="14"/>
      <c r="ISK844" s="14"/>
      <c r="ISL844" s="14"/>
      <c r="ISM844" s="14"/>
      <c r="ISN844" s="14"/>
      <c r="ISO844" s="14"/>
      <c r="ISP844" s="14"/>
      <c r="ISQ844" s="14"/>
      <c r="ISR844" s="14"/>
      <c r="ISS844" s="14"/>
      <c r="IST844" s="14"/>
      <c r="ISU844" s="14"/>
      <c r="ISV844" s="14"/>
      <c r="ISW844" s="14"/>
      <c r="ISX844" s="14"/>
      <c r="ISY844" s="14"/>
      <c r="ISZ844" s="14"/>
      <c r="ITA844" s="14"/>
      <c r="ITB844" s="14"/>
      <c r="ITC844" s="14"/>
      <c r="ITD844" s="14"/>
      <c r="ITE844" s="14"/>
      <c r="ITF844" s="14"/>
      <c r="ITG844" s="14"/>
      <c r="ITH844" s="14"/>
      <c r="ITI844" s="14"/>
      <c r="ITJ844" s="14"/>
      <c r="ITK844" s="14"/>
      <c r="ITL844" s="14"/>
      <c r="ITM844" s="14"/>
      <c r="ITN844" s="14"/>
      <c r="ITO844" s="14"/>
      <c r="ITP844" s="14"/>
      <c r="ITQ844" s="14"/>
      <c r="ITR844" s="14"/>
      <c r="ITS844" s="14"/>
      <c r="ITT844" s="14"/>
      <c r="ITU844" s="14"/>
      <c r="ITV844" s="14"/>
      <c r="ITW844" s="14"/>
      <c r="ITX844" s="14"/>
      <c r="ITY844" s="14"/>
      <c r="ITZ844" s="14"/>
      <c r="IUA844" s="14"/>
      <c r="IUB844" s="14"/>
      <c r="IUC844" s="14"/>
      <c r="IUD844" s="14"/>
      <c r="IUE844" s="14"/>
      <c r="IUF844" s="14"/>
      <c r="IUG844" s="14"/>
      <c r="IUH844" s="14"/>
      <c r="IUI844" s="14"/>
      <c r="IUJ844" s="14"/>
      <c r="IUK844" s="14"/>
      <c r="IUL844" s="14"/>
      <c r="IUM844" s="14"/>
      <c r="IUN844" s="14"/>
      <c r="IUO844" s="14"/>
      <c r="IUP844" s="14"/>
      <c r="IUQ844" s="14"/>
      <c r="IUR844" s="14"/>
      <c r="IUS844" s="14"/>
      <c r="IUT844" s="14"/>
      <c r="IUU844" s="14"/>
      <c r="IUV844" s="14"/>
      <c r="IUW844" s="14"/>
      <c r="IUX844" s="14"/>
      <c r="IUY844" s="14"/>
      <c r="IUZ844" s="14"/>
      <c r="IVA844" s="14"/>
      <c r="IVB844" s="14"/>
      <c r="IVC844" s="14"/>
      <c r="IVD844" s="14"/>
      <c r="IVE844" s="14"/>
      <c r="IVF844" s="14"/>
      <c r="IVG844" s="14"/>
      <c r="IVH844" s="14"/>
      <c r="IVI844" s="14"/>
      <c r="IVJ844" s="14"/>
      <c r="IVK844" s="14"/>
      <c r="IVL844" s="14"/>
      <c r="IVM844" s="14"/>
      <c r="IVN844" s="14"/>
      <c r="IVO844" s="14"/>
      <c r="IVP844" s="14"/>
      <c r="IVQ844" s="14"/>
      <c r="IVR844" s="14"/>
      <c r="IVS844" s="14"/>
      <c r="IVT844" s="14"/>
      <c r="IVU844" s="14"/>
      <c r="IVV844" s="14"/>
      <c r="IVW844" s="14"/>
      <c r="IVX844" s="14"/>
      <c r="IVY844" s="14"/>
      <c r="IVZ844" s="14"/>
      <c r="IWA844" s="14"/>
      <c r="IWB844" s="14"/>
      <c r="IWC844" s="14"/>
      <c r="IWD844" s="14"/>
      <c r="IWE844" s="14"/>
      <c r="IWF844" s="14"/>
      <c r="IWG844" s="14"/>
      <c r="IWH844" s="14"/>
      <c r="IWI844" s="14"/>
      <c r="IWJ844" s="14"/>
      <c r="IWK844" s="14"/>
      <c r="IWL844" s="14"/>
      <c r="IWM844" s="14"/>
      <c r="IWN844" s="14"/>
      <c r="IWO844" s="14"/>
      <c r="IWP844" s="14"/>
      <c r="IWQ844" s="14"/>
      <c r="IWR844" s="14"/>
      <c r="IWS844" s="14"/>
      <c r="IWT844" s="14"/>
      <c r="IWU844" s="14"/>
      <c r="IWV844" s="14"/>
      <c r="IWW844" s="14"/>
      <c r="IWX844" s="14"/>
      <c r="IWY844" s="14"/>
      <c r="IWZ844" s="14"/>
      <c r="IXA844" s="14"/>
      <c r="IXB844" s="14"/>
      <c r="IXC844" s="14"/>
      <c r="IXD844" s="14"/>
      <c r="IXE844" s="14"/>
      <c r="IXF844" s="14"/>
      <c r="IXG844" s="14"/>
      <c r="IXH844" s="14"/>
      <c r="IXI844" s="14"/>
      <c r="IXJ844" s="14"/>
      <c r="IXK844" s="14"/>
      <c r="IXL844" s="14"/>
      <c r="IXM844" s="14"/>
      <c r="IXN844" s="14"/>
      <c r="IXO844" s="14"/>
      <c r="IXP844" s="14"/>
      <c r="IXQ844" s="14"/>
      <c r="IXR844" s="14"/>
      <c r="IXS844" s="14"/>
      <c r="IXT844" s="14"/>
      <c r="IXU844" s="14"/>
      <c r="IXV844" s="14"/>
      <c r="IXW844" s="14"/>
      <c r="IXX844" s="14"/>
      <c r="IXY844" s="14"/>
      <c r="IXZ844" s="14"/>
      <c r="IYA844" s="14"/>
      <c r="IYB844" s="14"/>
      <c r="IYC844" s="14"/>
      <c r="IYD844" s="14"/>
      <c r="IYE844" s="14"/>
      <c r="IYF844" s="14"/>
      <c r="IYG844" s="14"/>
      <c r="IYH844" s="14"/>
      <c r="IYI844" s="14"/>
      <c r="IYJ844" s="14"/>
      <c r="IYK844" s="14"/>
      <c r="IYL844" s="14"/>
      <c r="IYM844" s="14"/>
      <c r="IYN844" s="14"/>
      <c r="IYO844" s="14"/>
      <c r="IYP844" s="14"/>
      <c r="IYQ844" s="14"/>
      <c r="IYR844" s="14"/>
      <c r="IYS844" s="14"/>
      <c r="IYT844" s="14"/>
      <c r="IYU844" s="14"/>
      <c r="IYV844" s="14"/>
      <c r="IYW844" s="14"/>
      <c r="IYX844" s="14"/>
      <c r="IYY844" s="14"/>
      <c r="IYZ844" s="14"/>
      <c r="IZA844" s="14"/>
      <c r="IZB844" s="14"/>
      <c r="IZC844" s="14"/>
      <c r="IZD844" s="14"/>
      <c r="IZE844" s="14"/>
      <c r="IZF844" s="14"/>
      <c r="IZG844" s="14"/>
      <c r="IZH844" s="14"/>
      <c r="IZI844" s="14"/>
      <c r="IZJ844" s="14"/>
      <c r="IZK844" s="14"/>
      <c r="IZL844" s="14"/>
      <c r="IZM844" s="14"/>
      <c r="IZN844" s="14"/>
      <c r="IZO844" s="14"/>
      <c r="IZP844" s="14"/>
      <c r="IZQ844" s="14"/>
      <c r="IZR844" s="14"/>
      <c r="IZS844" s="14"/>
      <c r="IZT844" s="14"/>
      <c r="IZU844" s="14"/>
      <c r="IZV844" s="14"/>
      <c r="IZW844" s="14"/>
      <c r="IZX844" s="14"/>
      <c r="IZY844" s="14"/>
      <c r="IZZ844" s="14"/>
      <c r="JAA844" s="14"/>
      <c r="JAB844" s="14"/>
      <c r="JAC844" s="14"/>
      <c r="JAD844" s="14"/>
      <c r="JAE844" s="14"/>
      <c r="JAF844" s="14"/>
      <c r="JAG844" s="14"/>
      <c r="JAH844" s="14"/>
      <c r="JAI844" s="14"/>
      <c r="JAJ844" s="14"/>
      <c r="JAK844" s="14"/>
      <c r="JAL844" s="14"/>
      <c r="JAM844" s="14"/>
      <c r="JAN844" s="14"/>
      <c r="JAO844" s="14"/>
      <c r="JAP844" s="14"/>
      <c r="JAQ844" s="14"/>
      <c r="JAR844" s="14"/>
      <c r="JAS844" s="14"/>
      <c r="JAT844" s="14"/>
      <c r="JAU844" s="14"/>
      <c r="JAV844" s="14"/>
      <c r="JAW844" s="14"/>
      <c r="JAX844" s="14"/>
      <c r="JAY844" s="14"/>
      <c r="JAZ844" s="14"/>
      <c r="JBA844" s="14"/>
      <c r="JBB844" s="14"/>
      <c r="JBC844" s="14"/>
      <c r="JBD844" s="14"/>
      <c r="JBE844" s="14"/>
      <c r="JBF844" s="14"/>
      <c r="JBG844" s="14"/>
      <c r="JBH844" s="14"/>
      <c r="JBI844" s="14"/>
      <c r="JBJ844" s="14"/>
      <c r="JBK844" s="14"/>
      <c r="JBL844" s="14"/>
      <c r="JBM844" s="14"/>
      <c r="JBN844" s="14"/>
      <c r="JBO844" s="14"/>
      <c r="JBP844" s="14"/>
      <c r="JBQ844" s="14"/>
      <c r="JBR844" s="14"/>
      <c r="JBS844" s="14"/>
      <c r="JBT844" s="14"/>
      <c r="JBU844" s="14"/>
      <c r="JBV844" s="14"/>
      <c r="JBW844" s="14"/>
      <c r="JBX844" s="14"/>
      <c r="JBY844" s="14"/>
      <c r="JBZ844" s="14"/>
      <c r="JCA844" s="14"/>
      <c r="JCB844" s="14"/>
      <c r="JCC844" s="14"/>
      <c r="JCD844" s="14"/>
      <c r="JCE844" s="14"/>
      <c r="JCF844" s="14"/>
      <c r="JCG844" s="14"/>
      <c r="JCH844" s="14"/>
      <c r="JCI844" s="14"/>
      <c r="JCJ844" s="14"/>
      <c r="JCK844" s="14"/>
      <c r="JCL844" s="14"/>
      <c r="JCM844" s="14"/>
      <c r="JCN844" s="14"/>
      <c r="JCO844" s="14"/>
      <c r="JCP844" s="14"/>
      <c r="JCQ844" s="14"/>
      <c r="JCR844" s="14"/>
      <c r="JCS844" s="14"/>
      <c r="JCT844" s="14"/>
      <c r="JCU844" s="14"/>
      <c r="JCV844" s="14"/>
      <c r="JCW844" s="14"/>
      <c r="JCX844" s="14"/>
      <c r="JCY844" s="14"/>
      <c r="JCZ844" s="14"/>
      <c r="JDA844" s="14"/>
      <c r="JDB844" s="14"/>
      <c r="JDC844" s="14"/>
      <c r="JDD844" s="14"/>
      <c r="JDE844" s="14"/>
      <c r="JDF844" s="14"/>
      <c r="JDG844" s="14"/>
      <c r="JDH844" s="14"/>
      <c r="JDI844" s="14"/>
      <c r="JDJ844" s="14"/>
      <c r="JDK844" s="14"/>
      <c r="JDL844" s="14"/>
      <c r="JDM844" s="14"/>
      <c r="JDN844" s="14"/>
      <c r="JDO844" s="14"/>
      <c r="JDP844" s="14"/>
      <c r="JDQ844" s="14"/>
      <c r="JDR844" s="14"/>
      <c r="JDS844" s="14"/>
      <c r="JDT844" s="14"/>
      <c r="JDU844" s="14"/>
      <c r="JDV844" s="14"/>
      <c r="JDW844" s="14"/>
      <c r="JDX844" s="14"/>
      <c r="JDY844" s="14"/>
      <c r="JDZ844" s="14"/>
      <c r="JEA844" s="14"/>
      <c r="JEB844" s="14"/>
      <c r="JEC844" s="14"/>
      <c r="JED844" s="14"/>
      <c r="JEE844" s="14"/>
      <c r="JEF844" s="14"/>
      <c r="JEG844" s="14"/>
      <c r="JEH844" s="14"/>
      <c r="JEI844" s="14"/>
      <c r="JEJ844" s="14"/>
      <c r="JEK844" s="14"/>
      <c r="JEL844" s="14"/>
      <c r="JEM844" s="14"/>
      <c r="JEN844" s="14"/>
      <c r="JEO844" s="14"/>
      <c r="JEP844" s="14"/>
      <c r="JEQ844" s="14"/>
      <c r="JER844" s="14"/>
      <c r="JES844" s="14"/>
      <c r="JET844" s="14"/>
      <c r="JEU844" s="14"/>
      <c r="JEV844" s="14"/>
      <c r="JEW844" s="14"/>
      <c r="JEX844" s="14"/>
      <c r="JEY844" s="14"/>
      <c r="JEZ844" s="14"/>
      <c r="JFA844" s="14"/>
      <c r="JFB844" s="14"/>
      <c r="JFC844" s="14"/>
      <c r="JFD844" s="14"/>
      <c r="JFE844" s="14"/>
      <c r="JFF844" s="14"/>
      <c r="JFG844" s="14"/>
      <c r="JFH844" s="14"/>
      <c r="JFI844" s="14"/>
      <c r="JFJ844" s="14"/>
      <c r="JFK844" s="14"/>
      <c r="JFL844" s="14"/>
      <c r="JFM844" s="14"/>
      <c r="JFN844" s="14"/>
      <c r="JFO844" s="14"/>
      <c r="JFP844" s="14"/>
      <c r="JFQ844" s="14"/>
      <c r="JFR844" s="14"/>
      <c r="JFS844" s="14"/>
      <c r="JFT844" s="14"/>
      <c r="JFU844" s="14"/>
      <c r="JFV844" s="14"/>
      <c r="JFW844" s="14"/>
      <c r="JFX844" s="14"/>
      <c r="JFY844" s="14"/>
      <c r="JFZ844" s="14"/>
      <c r="JGA844" s="14"/>
      <c r="JGB844" s="14"/>
      <c r="JGC844" s="14"/>
      <c r="JGD844" s="14"/>
      <c r="JGE844" s="14"/>
      <c r="JGF844" s="14"/>
      <c r="JGG844" s="14"/>
      <c r="JGH844" s="14"/>
      <c r="JGI844" s="14"/>
      <c r="JGJ844" s="14"/>
      <c r="JGK844" s="14"/>
      <c r="JGL844" s="14"/>
      <c r="JGM844" s="14"/>
      <c r="JGN844" s="14"/>
      <c r="JGO844" s="14"/>
      <c r="JGP844" s="14"/>
      <c r="JGQ844" s="14"/>
      <c r="JGR844" s="14"/>
      <c r="JGS844" s="14"/>
      <c r="JGT844" s="14"/>
      <c r="JGU844" s="14"/>
      <c r="JGV844" s="14"/>
      <c r="JGW844" s="14"/>
      <c r="JGX844" s="14"/>
      <c r="JGY844" s="14"/>
      <c r="JGZ844" s="14"/>
      <c r="JHA844" s="14"/>
      <c r="JHB844" s="14"/>
      <c r="JHC844" s="14"/>
      <c r="JHD844" s="14"/>
      <c r="JHE844" s="14"/>
      <c r="JHF844" s="14"/>
      <c r="JHG844" s="14"/>
      <c r="JHH844" s="14"/>
      <c r="JHI844" s="14"/>
      <c r="JHJ844" s="14"/>
      <c r="JHK844" s="14"/>
      <c r="JHL844" s="14"/>
      <c r="JHM844" s="14"/>
      <c r="JHN844" s="14"/>
      <c r="JHO844" s="14"/>
      <c r="JHP844" s="14"/>
      <c r="JHQ844" s="14"/>
      <c r="JHR844" s="14"/>
      <c r="JHS844" s="14"/>
      <c r="JHT844" s="14"/>
      <c r="JHU844" s="14"/>
      <c r="JHV844" s="14"/>
      <c r="JHW844" s="14"/>
      <c r="JHX844" s="14"/>
      <c r="JHY844" s="14"/>
      <c r="JHZ844" s="14"/>
      <c r="JIA844" s="14"/>
      <c r="JIB844" s="14"/>
      <c r="JIC844" s="14"/>
      <c r="JID844" s="14"/>
      <c r="JIE844" s="14"/>
      <c r="JIF844" s="14"/>
      <c r="JIG844" s="14"/>
      <c r="JIH844" s="14"/>
      <c r="JII844" s="14"/>
      <c r="JIJ844" s="14"/>
      <c r="JIK844" s="14"/>
      <c r="JIL844" s="14"/>
      <c r="JIM844" s="14"/>
      <c r="JIN844" s="14"/>
      <c r="JIO844" s="14"/>
      <c r="JIP844" s="14"/>
      <c r="JIQ844" s="14"/>
      <c r="JIR844" s="14"/>
      <c r="JIS844" s="14"/>
      <c r="JIT844" s="14"/>
      <c r="JIU844" s="14"/>
      <c r="JIV844" s="14"/>
      <c r="JIW844" s="14"/>
      <c r="JIX844" s="14"/>
      <c r="JIY844" s="14"/>
      <c r="JIZ844" s="14"/>
      <c r="JJA844" s="14"/>
      <c r="JJB844" s="14"/>
      <c r="JJC844" s="14"/>
      <c r="JJD844" s="14"/>
      <c r="JJE844" s="14"/>
      <c r="JJF844" s="14"/>
      <c r="JJG844" s="14"/>
      <c r="JJH844" s="14"/>
      <c r="JJI844" s="14"/>
      <c r="JJJ844" s="14"/>
      <c r="JJK844" s="14"/>
      <c r="JJL844" s="14"/>
      <c r="JJM844" s="14"/>
      <c r="JJN844" s="14"/>
      <c r="JJO844" s="14"/>
      <c r="JJP844" s="14"/>
      <c r="JJQ844" s="14"/>
      <c r="JJR844" s="14"/>
      <c r="JJS844" s="14"/>
      <c r="JJT844" s="14"/>
      <c r="JJU844" s="14"/>
      <c r="JJV844" s="14"/>
      <c r="JJW844" s="14"/>
      <c r="JJX844" s="14"/>
      <c r="JJY844" s="14"/>
      <c r="JJZ844" s="14"/>
      <c r="JKA844" s="14"/>
      <c r="JKB844" s="14"/>
      <c r="JKC844" s="14"/>
      <c r="JKD844" s="14"/>
      <c r="JKE844" s="14"/>
      <c r="JKF844" s="14"/>
      <c r="JKG844" s="14"/>
      <c r="JKH844" s="14"/>
      <c r="JKI844" s="14"/>
      <c r="JKJ844" s="14"/>
      <c r="JKK844" s="14"/>
      <c r="JKL844" s="14"/>
      <c r="JKM844" s="14"/>
      <c r="JKN844" s="14"/>
      <c r="JKO844" s="14"/>
      <c r="JKP844" s="14"/>
      <c r="JKQ844" s="14"/>
      <c r="JKR844" s="14"/>
      <c r="JKS844" s="14"/>
      <c r="JKT844" s="14"/>
      <c r="JKU844" s="14"/>
      <c r="JKV844" s="14"/>
      <c r="JKW844" s="14"/>
      <c r="JKX844" s="14"/>
      <c r="JKY844" s="14"/>
      <c r="JKZ844" s="14"/>
      <c r="JLA844" s="14"/>
      <c r="JLB844" s="14"/>
      <c r="JLC844" s="14"/>
      <c r="JLD844" s="14"/>
      <c r="JLE844" s="14"/>
      <c r="JLF844" s="14"/>
      <c r="JLG844" s="14"/>
      <c r="JLH844" s="14"/>
      <c r="JLI844" s="14"/>
      <c r="JLJ844" s="14"/>
      <c r="JLK844" s="14"/>
      <c r="JLL844" s="14"/>
      <c r="JLM844" s="14"/>
      <c r="JLN844" s="14"/>
      <c r="JLO844" s="14"/>
      <c r="JLP844" s="14"/>
      <c r="JLQ844" s="14"/>
      <c r="JLR844" s="14"/>
      <c r="JLS844" s="14"/>
      <c r="JLT844" s="14"/>
      <c r="JLU844" s="14"/>
      <c r="JLV844" s="14"/>
      <c r="JLW844" s="14"/>
      <c r="JLX844" s="14"/>
      <c r="JLY844" s="14"/>
      <c r="JLZ844" s="14"/>
      <c r="JMA844" s="14"/>
      <c r="JMB844" s="14"/>
      <c r="JMC844" s="14"/>
      <c r="JMD844" s="14"/>
      <c r="JME844" s="14"/>
      <c r="JMF844" s="14"/>
      <c r="JMG844" s="14"/>
      <c r="JMH844" s="14"/>
      <c r="JMI844" s="14"/>
      <c r="JMJ844" s="14"/>
      <c r="JMK844" s="14"/>
      <c r="JML844" s="14"/>
      <c r="JMM844" s="14"/>
      <c r="JMN844" s="14"/>
      <c r="JMO844" s="14"/>
      <c r="JMP844" s="14"/>
      <c r="JMQ844" s="14"/>
      <c r="JMR844" s="14"/>
      <c r="JMS844" s="14"/>
      <c r="JMT844" s="14"/>
      <c r="JMU844" s="14"/>
      <c r="JMV844" s="14"/>
      <c r="JMW844" s="14"/>
      <c r="JMX844" s="14"/>
      <c r="JMY844" s="14"/>
      <c r="JMZ844" s="14"/>
      <c r="JNA844" s="14"/>
      <c r="JNB844" s="14"/>
      <c r="JNC844" s="14"/>
      <c r="JND844" s="14"/>
      <c r="JNE844" s="14"/>
      <c r="JNF844" s="14"/>
      <c r="JNG844" s="14"/>
      <c r="JNH844" s="14"/>
      <c r="JNI844" s="14"/>
      <c r="JNJ844" s="14"/>
      <c r="JNK844" s="14"/>
      <c r="JNL844" s="14"/>
      <c r="JNM844" s="14"/>
      <c r="JNN844" s="14"/>
      <c r="JNO844" s="14"/>
      <c r="JNP844" s="14"/>
      <c r="JNQ844" s="14"/>
      <c r="JNR844" s="14"/>
      <c r="JNS844" s="14"/>
      <c r="JNT844" s="14"/>
      <c r="JNU844" s="14"/>
      <c r="JNV844" s="14"/>
      <c r="JNW844" s="14"/>
      <c r="JNX844" s="14"/>
      <c r="JNY844" s="14"/>
      <c r="JNZ844" s="14"/>
      <c r="JOA844" s="14"/>
      <c r="JOB844" s="14"/>
      <c r="JOC844" s="14"/>
      <c r="JOD844" s="14"/>
      <c r="JOE844" s="14"/>
      <c r="JOF844" s="14"/>
      <c r="JOG844" s="14"/>
      <c r="JOH844" s="14"/>
      <c r="JOI844" s="14"/>
      <c r="JOJ844" s="14"/>
      <c r="JOK844" s="14"/>
      <c r="JOL844" s="14"/>
      <c r="JOM844" s="14"/>
      <c r="JON844" s="14"/>
      <c r="JOO844" s="14"/>
      <c r="JOP844" s="14"/>
      <c r="JOQ844" s="14"/>
      <c r="JOR844" s="14"/>
      <c r="JOS844" s="14"/>
      <c r="JOT844" s="14"/>
      <c r="JOU844" s="14"/>
      <c r="JOV844" s="14"/>
      <c r="JOW844" s="14"/>
      <c r="JOX844" s="14"/>
      <c r="JOY844" s="14"/>
      <c r="JOZ844" s="14"/>
      <c r="JPA844" s="14"/>
      <c r="JPB844" s="14"/>
      <c r="JPC844" s="14"/>
      <c r="JPD844" s="14"/>
      <c r="JPE844" s="14"/>
      <c r="JPF844" s="14"/>
      <c r="JPG844" s="14"/>
      <c r="JPH844" s="14"/>
      <c r="JPI844" s="14"/>
      <c r="JPJ844" s="14"/>
      <c r="JPK844" s="14"/>
      <c r="JPL844" s="14"/>
      <c r="JPM844" s="14"/>
      <c r="JPN844" s="14"/>
      <c r="JPO844" s="14"/>
      <c r="JPP844" s="14"/>
      <c r="JPQ844" s="14"/>
      <c r="JPR844" s="14"/>
      <c r="JPS844" s="14"/>
      <c r="JPT844" s="14"/>
      <c r="JPU844" s="14"/>
      <c r="JPV844" s="14"/>
      <c r="JPW844" s="14"/>
      <c r="JPX844" s="14"/>
      <c r="JPY844" s="14"/>
      <c r="JPZ844" s="14"/>
      <c r="JQA844" s="14"/>
      <c r="JQB844" s="14"/>
      <c r="JQC844" s="14"/>
      <c r="JQD844" s="14"/>
      <c r="JQE844" s="14"/>
      <c r="JQF844" s="14"/>
      <c r="JQG844" s="14"/>
      <c r="JQH844" s="14"/>
      <c r="JQI844" s="14"/>
      <c r="JQJ844" s="14"/>
      <c r="JQK844" s="14"/>
      <c r="JQL844" s="14"/>
      <c r="JQM844" s="14"/>
      <c r="JQN844" s="14"/>
      <c r="JQO844" s="14"/>
      <c r="JQP844" s="14"/>
      <c r="JQQ844" s="14"/>
      <c r="JQR844" s="14"/>
      <c r="JQS844" s="14"/>
      <c r="JQT844" s="14"/>
      <c r="JQU844" s="14"/>
      <c r="JQV844" s="14"/>
      <c r="JQW844" s="14"/>
      <c r="JQX844" s="14"/>
      <c r="JQY844" s="14"/>
      <c r="JQZ844" s="14"/>
      <c r="JRA844" s="14"/>
      <c r="JRB844" s="14"/>
      <c r="JRC844" s="14"/>
      <c r="JRD844" s="14"/>
      <c r="JRE844" s="14"/>
      <c r="JRF844" s="14"/>
      <c r="JRG844" s="14"/>
      <c r="JRH844" s="14"/>
      <c r="JRI844" s="14"/>
      <c r="JRJ844" s="14"/>
      <c r="JRK844" s="14"/>
      <c r="JRL844" s="14"/>
      <c r="JRM844" s="14"/>
      <c r="JRN844" s="14"/>
      <c r="JRO844" s="14"/>
      <c r="JRP844" s="14"/>
      <c r="JRQ844" s="14"/>
      <c r="JRR844" s="14"/>
      <c r="JRS844" s="14"/>
      <c r="JRT844" s="14"/>
      <c r="JRU844" s="14"/>
      <c r="JRV844" s="14"/>
      <c r="JRW844" s="14"/>
      <c r="JRX844" s="14"/>
      <c r="JRY844" s="14"/>
      <c r="JRZ844" s="14"/>
      <c r="JSA844" s="14"/>
      <c r="JSB844" s="14"/>
      <c r="JSC844" s="14"/>
      <c r="JSD844" s="14"/>
      <c r="JSE844" s="14"/>
      <c r="JSF844" s="14"/>
      <c r="JSG844" s="14"/>
      <c r="JSH844" s="14"/>
      <c r="JSI844" s="14"/>
      <c r="JSJ844" s="14"/>
      <c r="JSK844" s="14"/>
      <c r="JSL844" s="14"/>
      <c r="JSM844" s="14"/>
      <c r="JSN844" s="14"/>
      <c r="JSO844" s="14"/>
      <c r="JSP844" s="14"/>
      <c r="JSQ844" s="14"/>
      <c r="JSR844" s="14"/>
      <c r="JSS844" s="14"/>
      <c r="JST844" s="14"/>
      <c r="JSU844" s="14"/>
      <c r="JSV844" s="14"/>
      <c r="JSW844" s="14"/>
      <c r="JSX844" s="14"/>
      <c r="JSY844" s="14"/>
      <c r="JSZ844" s="14"/>
      <c r="JTA844" s="14"/>
      <c r="JTB844" s="14"/>
      <c r="JTC844" s="14"/>
      <c r="JTD844" s="14"/>
      <c r="JTE844" s="14"/>
      <c r="JTF844" s="14"/>
      <c r="JTG844" s="14"/>
      <c r="JTH844" s="14"/>
      <c r="JTI844" s="14"/>
      <c r="JTJ844" s="14"/>
      <c r="JTK844" s="14"/>
      <c r="JTL844" s="14"/>
      <c r="JTM844" s="14"/>
      <c r="JTN844" s="14"/>
      <c r="JTO844" s="14"/>
      <c r="JTP844" s="14"/>
      <c r="JTQ844" s="14"/>
      <c r="JTR844" s="14"/>
      <c r="JTS844" s="14"/>
      <c r="JTT844" s="14"/>
      <c r="JTU844" s="14"/>
      <c r="JTV844" s="14"/>
      <c r="JTW844" s="14"/>
      <c r="JTX844" s="14"/>
      <c r="JTY844" s="14"/>
      <c r="JTZ844" s="14"/>
      <c r="JUA844" s="14"/>
      <c r="JUB844" s="14"/>
      <c r="JUC844" s="14"/>
      <c r="JUD844" s="14"/>
      <c r="JUE844" s="14"/>
      <c r="JUF844" s="14"/>
      <c r="JUG844" s="14"/>
      <c r="JUH844" s="14"/>
      <c r="JUI844" s="14"/>
      <c r="JUJ844" s="14"/>
      <c r="JUK844" s="14"/>
      <c r="JUL844" s="14"/>
      <c r="JUM844" s="14"/>
      <c r="JUN844" s="14"/>
      <c r="JUO844" s="14"/>
      <c r="JUP844" s="14"/>
      <c r="JUQ844" s="14"/>
      <c r="JUR844" s="14"/>
      <c r="JUS844" s="14"/>
      <c r="JUT844" s="14"/>
      <c r="JUU844" s="14"/>
      <c r="JUV844" s="14"/>
      <c r="JUW844" s="14"/>
      <c r="JUX844" s="14"/>
      <c r="JUY844" s="14"/>
      <c r="JUZ844" s="14"/>
      <c r="JVA844" s="14"/>
      <c r="JVB844" s="14"/>
      <c r="JVC844" s="14"/>
      <c r="JVD844" s="14"/>
      <c r="JVE844" s="14"/>
      <c r="JVF844" s="14"/>
      <c r="JVG844" s="14"/>
      <c r="JVH844" s="14"/>
      <c r="JVI844" s="14"/>
      <c r="JVJ844" s="14"/>
      <c r="JVK844" s="14"/>
      <c r="JVL844" s="14"/>
      <c r="JVM844" s="14"/>
      <c r="JVN844" s="14"/>
      <c r="JVO844" s="14"/>
      <c r="JVP844" s="14"/>
      <c r="JVQ844" s="14"/>
      <c r="JVR844" s="14"/>
      <c r="JVS844" s="14"/>
      <c r="JVT844" s="14"/>
      <c r="JVU844" s="14"/>
      <c r="JVV844" s="14"/>
      <c r="JVW844" s="14"/>
      <c r="JVX844" s="14"/>
      <c r="JVY844" s="14"/>
      <c r="JVZ844" s="14"/>
      <c r="JWA844" s="14"/>
      <c r="JWB844" s="14"/>
      <c r="JWC844" s="14"/>
      <c r="JWD844" s="14"/>
      <c r="JWE844" s="14"/>
      <c r="JWF844" s="14"/>
      <c r="JWG844" s="14"/>
      <c r="JWH844" s="14"/>
      <c r="JWI844" s="14"/>
      <c r="JWJ844" s="14"/>
      <c r="JWK844" s="14"/>
      <c r="JWL844" s="14"/>
      <c r="JWM844" s="14"/>
      <c r="JWN844" s="14"/>
      <c r="JWO844" s="14"/>
      <c r="JWP844" s="14"/>
      <c r="JWQ844" s="14"/>
      <c r="JWR844" s="14"/>
      <c r="JWS844" s="14"/>
      <c r="JWT844" s="14"/>
      <c r="JWU844" s="14"/>
      <c r="JWV844" s="14"/>
      <c r="JWW844" s="14"/>
      <c r="JWX844" s="14"/>
      <c r="JWY844" s="14"/>
      <c r="JWZ844" s="14"/>
      <c r="JXA844" s="14"/>
      <c r="JXB844" s="14"/>
      <c r="JXC844" s="14"/>
      <c r="JXD844" s="14"/>
      <c r="JXE844" s="14"/>
      <c r="JXF844" s="14"/>
      <c r="JXG844" s="14"/>
      <c r="JXH844" s="14"/>
      <c r="JXI844" s="14"/>
      <c r="JXJ844" s="14"/>
      <c r="JXK844" s="14"/>
      <c r="JXL844" s="14"/>
      <c r="JXM844" s="14"/>
      <c r="JXN844" s="14"/>
      <c r="JXO844" s="14"/>
      <c r="JXP844" s="14"/>
      <c r="JXQ844" s="14"/>
      <c r="JXR844" s="14"/>
      <c r="JXS844" s="14"/>
      <c r="JXT844" s="14"/>
      <c r="JXU844" s="14"/>
      <c r="JXV844" s="14"/>
      <c r="JXW844" s="14"/>
      <c r="JXX844" s="14"/>
      <c r="JXY844" s="14"/>
      <c r="JXZ844" s="14"/>
      <c r="JYA844" s="14"/>
      <c r="JYB844" s="14"/>
      <c r="JYC844" s="14"/>
      <c r="JYD844" s="14"/>
      <c r="JYE844" s="14"/>
      <c r="JYF844" s="14"/>
      <c r="JYG844" s="14"/>
      <c r="JYH844" s="14"/>
      <c r="JYI844" s="14"/>
      <c r="JYJ844" s="14"/>
      <c r="JYK844" s="14"/>
      <c r="JYL844" s="14"/>
      <c r="JYM844" s="14"/>
      <c r="JYN844" s="14"/>
      <c r="JYO844" s="14"/>
      <c r="JYP844" s="14"/>
      <c r="JYQ844" s="14"/>
      <c r="JYR844" s="14"/>
      <c r="JYS844" s="14"/>
      <c r="JYT844" s="14"/>
      <c r="JYU844" s="14"/>
      <c r="JYV844" s="14"/>
      <c r="JYW844" s="14"/>
      <c r="JYX844" s="14"/>
      <c r="JYY844" s="14"/>
      <c r="JYZ844" s="14"/>
      <c r="JZA844" s="14"/>
      <c r="JZB844" s="14"/>
      <c r="JZC844" s="14"/>
      <c r="JZD844" s="14"/>
      <c r="JZE844" s="14"/>
      <c r="JZF844" s="14"/>
      <c r="JZG844" s="14"/>
      <c r="JZH844" s="14"/>
      <c r="JZI844" s="14"/>
      <c r="JZJ844" s="14"/>
      <c r="JZK844" s="14"/>
      <c r="JZL844" s="14"/>
      <c r="JZM844" s="14"/>
      <c r="JZN844" s="14"/>
      <c r="JZO844" s="14"/>
      <c r="JZP844" s="14"/>
      <c r="JZQ844" s="14"/>
      <c r="JZR844" s="14"/>
      <c r="JZS844" s="14"/>
      <c r="JZT844" s="14"/>
      <c r="JZU844" s="14"/>
      <c r="JZV844" s="14"/>
      <c r="JZW844" s="14"/>
      <c r="JZX844" s="14"/>
      <c r="JZY844" s="14"/>
      <c r="JZZ844" s="14"/>
      <c r="KAA844" s="14"/>
      <c r="KAB844" s="14"/>
      <c r="KAC844" s="14"/>
      <c r="KAD844" s="14"/>
      <c r="KAE844" s="14"/>
      <c r="KAF844" s="14"/>
      <c r="KAG844" s="14"/>
      <c r="KAH844" s="14"/>
      <c r="KAI844" s="14"/>
      <c r="KAJ844" s="14"/>
      <c r="KAK844" s="14"/>
      <c r="KAL844" s="14"/>
      <c r="KAM844" s="14"/>
      <c r="KAN844" s="14"/>
      <c r="KAO844" s="14"/>
      <c r="KAP844" s="14"/>
      <c r="KAQ844" s="14"/>
      <c r="KAR844" s="14"/>
      <c r="KAS844" s="14"/>
      <c r="KAT844" s="14"/>
      <c r="KAU844" s="14"/>
      <c r="KAV844" s="14"/>
      <c r="KAW844" s="14"/>
      <c r="KAX844" s="14"/>
      <c r="KAY844" s="14"/>
      <c r="KAZ844" s="14"/>
      <c r="KBA844" s="14"/>
      <c r="KBB844" s="14"/>
      <c r="KBC844" s="14"/>
      <c r="KBD844" s="14"/>
      <c r="KBE844" s="14"/>
      <c r="KBF844" s="14"/>
      <c r="KBG844" s="14"/>
      <c r="KBH844" s="14"/>
      <c r="KBI844" s="14"/>
      <c r="KBJ844" s="14"/>
      <c r="KBK844" s="14"/>
      <c r="KBL844" s="14"/>
      <c r="KBM844" s="14"/>
      <c r="KBN844" s="14"/>
      <c r="KBO844" s="14"/>
      <c r="KBP844" s="14"/>
      <c r="KBQ844" s="14"/>
      <c r="KBR844" s="14"/>
      <c r="KBS844" s="14"/>
      <c r="KBT844" s="14"/>
      <c r="KBU844" s="14"/>
      <c r="KBV844" s="14"/>
      <c r="KBW844" s="14"/>
      <c r="KBX844" s="14"/>
      <c r="KBY844" s="14"/>
      <c r="KBZ844" s="14"/>
      <c r="KCA844" s="14"/>
      <c r="KCB844" s="14"/>
      <c r="KCC844" s="14"/>
      <c r="KCD844" s="14"/>
      <c r="KCE844" s="14"/>
      <c r="KCF844" s="14"/>
      <c r="KCG844" s="14"/>
      <c r="KCH844" s="14"/>
      <c r="KCI844" s="14"/>
      <c r="KCJ844" s="14"/>
      <c r="KCK844" s="14"/>
      <c r="KCL844" s="14"/>
      <c r="KCM844" s="14"/>
      <c r="KCN844" s="14"/>
      <c r="KCO844" s="14"/>
      <c r="KCP844" s="14"/>
      <c r="KCQ844" s="14"/>
      <c r="KCR844" s="14"/>
      <c r="KCS844" s="14"/>
      <c r="KCT844" s="14"/>
      <c r="KCU844" s="14"/>
      <c r="KCV844" s="14"/>
      <c r="KCW844" s="14"/>
      <c r="KCX844" s="14"/>
      <c r="KCY844" s="14"/>
      <c r="KCZ844" s="14"/>
      <c r="KDA844" s="14"/>
      <c r="KDB844" s="14"/>
      <c r="KDC844" s="14"/>
      <c r="KDD844" s="14"/>
      <c r="KDE844" s="14"/>
      <c r="KDF844" s="14"/>
      <c r="KDG844" s="14"/>
      <c r="KDH844" s="14"/>
      <c r="KDI844" s="14"/>
      <c r="KDJ844" s="14"/>
      <c r="KDK844" s="14"/>
      <c r="KDL844" s="14"/>
      <c r="KDM844" s="14"/>
      <c r="KDN844" s="14"/>
      <c r="KDO844" s="14"/>
      <c r="KDP844" s="14"/>
      <c r="KDQ844" s="14"/>
      <c r="KDR844" s="14"/>
      <c r="KDS844" s="14"/>
      <c r="KDT844" s="14"/>
      <c r="KDU844" s="14"/>
      <c r="KDV844" s="14"/>
      <c r="KDW844" s="14"/>
      <c r="KDX844" s="14"/>
      <c r="KDY844" s="14"/>
      <c r="KDZ844" s="14"/>
      <c r="KEA844" s="14"/>
      <c r="KEB844" s="14"/>
      <c r="KEC844" s="14"/>
      <c r="KED844" s="14"/>
      <c r="KEE844" s="14"/>
      <c r="KEF844" s="14"/>
      <c r="KEG844" s="14"/>
      <c r="KEH844" s="14"/>
      <c r="KEI844" s="14"/>
      <c r="KEJ844" s="14"/>
      <c r="KEK844" s="14"/>
      <c r="KEL844" s="14"/>
      <c r="KEM844" s="14"/>
      <c r="KEN844" s="14"/>
      <c r="KEO844" s="14"/>
      <c r="KEP844" s="14"/>
      <c r="KEQ844" s="14"/>
      <c r="KER844" s="14"/>
      <c r="KES844" s="14"/>
      <c r="KET844" s="14"/>
      <c r="KEU844" s="14"/>
      <c r="KEV844" s="14"/>
      <c r="KEW844" s="14"/>
      <c r="KEX844" s="14"/>
      <c r="KEY844" s="14"/>
      <c r="KEZ844" s="14"/>
      <c r="KFA844" s="14"/>
      <c r="KFB844" s="14"/>
      <c r="KFC844" s="14"/>
      <c r="KFD844" s="14"/>
      <c r="KFE844" s="14"/>
      <c r="KFF844" s="14"/>
      <c r="KFG844" s="14"/>
      <c r="KFH844" s="14"/>
      <c r="KFI844" s="14"/>
      <c r="KFJ844" s="14"/>
      <c r="KFK844" s="14"/>
      <c r="KFL844" s="14"/>
      <c r="KFM844" s="14"/>
      <c r="KFN844" s="14"/>
      <c r="KFO844" s="14"/>
      <c r="KFP844" s="14"/>
      <c r="KFQ844" s="14"/>
      <c r="KFR844" s="14"/>
      <c r="KFS844" s="14"/>
      <c r="KFT844" s="14"/>
      <c r="KFU844" s="14"/>
      <c r="KFV844" s="14"/>
      <c r="KFW844" s="14"/>
      <c r="KFX844" s="14"/>
      <c r="KFY844" s="14"/>
      <c r="KFZ844" s="14"/>
      <c r="KGA844" s="14"/>
      <c r="KGB844" s="14"/>
      <c r="KGC844" s="14"/>
      <c r="KGD844" s="14"/>
      <c r="KGE844" s="14"/>
      <c r="KGF844" s="14"/>
      <c r="KGG844" s="14"/>
      <c r="KGH844" s="14"/>
      <c r="KGI844" s="14"/>
      <c r="KGJ844" s="14"/>
      <c r="KGK844" s="14"/>
      <c r="KGL844" s="14"/>
      <c r="KGM844" s="14"/>
      <c r="KGN844" s="14"/>
      <c r="KGO844" s="14"/>
      <c r="KGP844" s="14"/>
      <c r="KGQ844" s="14"/>
      <c r="KGR844" s="14"/>
      <c r="KGS844" s="14"/>
      <c r="KGT844" s="14"/>
      <c r="KGU844" s="14"/>
      <c r="KGV844" s="14"/>
      <c r="KGW844" s="14"/>
      <c r="KGX844" s="14"/>
      <c r="KGY844" s="14"/>
      <c r="KGZ844" s="14"/>
      <c r="KHA844" s="14"/>
      <c r="KHB844" s="14"/>
      <c r="KHC844" s="14"/>
      <c r="KHD844" s="14"/>
      <c r="KHE844" s="14"/>
      <c r="KHF844" s="14"/>
      <c r="KHG844" s="14"/>
      <c r="KHH844" s="14"/>
      <c r="KHI844" s="14"/>
      <c r="KHJ844" s="14"/>
      <c r="KHK844" s="14"/>
      <c r="KHL844" s="14"/>
      <c r="KHM844" s="14"/>
      <c r="KHN844" s="14"/>
      <c r="KHO844" s="14"/>
      <c r="KHP844" s="14"/>
      <c r="KHQ844" s="14"/>
      <c r="KHR844" s="14"/>
      <c r="KHS844" s="14"/>
      <c r="KHT844" s="14"/>
      <c r="KHU844" s="14"/>
      <c r="KHV844" s="14"/>
      <c r="KHW844" s="14"/>
      <c r="KHX844" s="14"/>
      <c r="KHY844" s="14"/>
      <c r="KHZ844" s="14"/>
      <c r="KIA844" s="14"/>
      <c r="KIB844" s="14"/>
      <c r="KIC844" s="14"/>
      <c r="KID844" s="14"/>
      <c r="KIE844" s="14"/>
      <c r="KIF844" s="14"/>
      <c r="KIG844" s="14"/>
      <c r="KIH844" s="14"/>
      <c r="KII844" s="14"/>
      <c r="KIJ844" s="14"/>
      <c r="KIK844" s="14"/>
      <c r="KIL844" s="14"/>
      <c r="KIM844" s="14"/>
      <c r="KIN844" s="14"/>
      <c r="KIO844" s="14"/>
      <c r="KIP844" s="14"/>
      <c r="KIQ844" s="14"/>
      <c r="KIR844" s="14"/>
      <c r="KIS844" s="14"/>
      <c r="KIT844" s="14"/>
      <c r="KIU844" s="14"/>
      <c r="KIV844" s="14"/>
      <c r="KIW844" s="14"/>
      <c r="KIX844" s="14"/>
      <c r="KIY844" s="14"/>
      <c r="KIZ844" s="14"/>
      <c r="KJA844" s="14"/>
      <c r="KJB844" s="14"/>
      <c r="KJC844" s="14"/>
      <c r="KJD844" s="14"/>
      <c r="KJE844" s="14"/>
      <c r="KJF844" s="14"/>
      <c r="KJG844" s="14"/>
      <c r="KJH844" s="14"/>
      <c r="KJI844" s="14"/>
      <c r="KJJ844" s="14"/>
      <c r="KJK844" s="14"/>
      <c r="KJL844" s="14"/>
      <c r="KJM844" s="14"/>
      <c r="KJN844" s="14"/>
      <c r="KJO844" s="14"/>
      <c r="KJP844" s="14"/>
      <c r="KJQ844" s="14"/>
      <c r="KJR844" s="14"/>
      <c r="KJS844" s="14"/>
      <c r="KJT844" s="14"/>
      <c r="KJU844" s="14"/>
      <c r="KJV844" s="14"/>
      <c r="KJW844" s="14"/>
      <c r="KJX844" s="14"/>
      <c r="KJY844" s="14"/>
      <c r="KJZ844" s="14"/>
      <c r="KKA844" s="14"/>
      <c r="KKB844" s="14"/>
      <c r="KKC844" s="14"/>
      <c r="KKD844" s="14"/>
      <c r="KKE844" s="14"/>
      <c r="KKF844" s="14"/>
      <c r="KKG844" s="14"/>
      <c r="KKH844" s="14"/>
      <c r="KKI844" s="14"/>
      <c r="KKJ844" s="14"/>
      <c r="KKK844" s="14"/>
      <c r="KKL844" s="14"/>
      <c r="KKM844" s="14"/>
      <c r="KKN844" s="14"/>
      <c r="KKO844" s="14"/>
      <c r="KKP844" s="14"/>
      <c r="KKQ844" s="14"/>
      <c r="KKR844" s="14"/>
      <c r="KKS844" s="14"/>
      <c r="KKT844" s="14"/>
      <c r="KKU844" s="14"/>
      <c r="KKV844" s="14"/>
      <c r="KKW844" s="14"/>
      <c r="KKX844" s="14"/>
      <c r="KKY844" s="14"/>
      <c r="KKZ844" s="14"/>
      <c r="KLA844" s="14"/>
      <c r="KLB844" s="14"/>
      <c r="KLC844" s="14"/>
      <c r="KLD844" s="14"/>
      <c r="KLE844" s="14"/>
      <c r="KLF844" s="14"/>
      <c r="KLG844" s="14"/>
      <c r="KLH844" s="14"/>
      <c r="KLI844" s="14"/>
      <c r="KLJ844" s="14"/>
      <c r="KLK844" s="14"/>
      <c r="KLL844" s="14"/>
      <c r="KLM844" s="14"/>
      <c r="KLN844" s="14"/>
      <c r="KLO844" s="14"/>
      <c r="KLP844" s="14"/>
      <c r="KLQ844" s="14"/>
      <c r="KLR844" s="14"/>
      <c r="KLS844" s="14"/>
      <c r="KLT844" s="14"/>
      <c r="KLU844" s="14"/>
      <c r="KLV844" s="14"/>
      <c r="KLW844" s="14"/>
      <c r="KLX844" s="14"/>
      <c r="KLY844" s="14"/>
      <c r="KLZ844" s="14"/>
      <c r="KMA844" s="14"/>
      <c r="KMB844" s="14"/>
      <c r="KMC844" s="14"/>
      <c r="KMD844" s="14"/>
      <c r="KME844" s="14"/>
      <c r="KMF844" s="14"/>
      <c r="KMG844" s="14"/>
      <c r="KMH844" s="14"/>
      <c r="KMI844" s="14"/>
      <c r="KMJ844" s="14"/>
      <c r="KMK844" s="14"/>
      <c r="KML844" s="14"/>
      <c r="KMM844" s="14"/>
      <c r="KMN844" s="14"/>
      <c r="KMO844" s="14"/>
      <c r="KMP844" s="14"/>
      <c r="KMQ844" s="14"/>
      <c r="KMR844" s="14"/>
      <c r="KMS844" s="14"/>
      <c r="KMT844" s="14"/>
      <c r="KMU844" s="14"/>
      <c r="KMV844" s="14"/>
      <c r="KMW844" s="14"/>
      <c r="KMX844" s="14"/>
      <c r="KMY844" s="14"/>
      <c r="KMZ844" s="14"/>
      <c r="KNA844" s="14"/>
      <c r="KNB844" s="14"/>
      <c r="KNC844" s="14"/>
      <c r="KND844" s="14"/>
      <c r="KNE844" s="14"/>
      <c r="KNF844" s="14"/>
      <c r="KNG844" s="14"/>
      <c r="KNH844" s="14"/>
      <c r="KNI844" s="14"/>
      <c r="KNJ844" s="14"/>
      <c r="KNK844" s="14"/>
      <c r="KNL844" s="14"/>
      <c r="KNM844" s="14"/>
      <c r="KNN844" s="14"/>
      <c r="KNO844" s="14"/>
      <c r="KNP844" s="14"/>
      <c r="KNQ844" s="14"/>
      <c r="KNR844" s="14"/>
      <c r="KNS844" s="14"/>
      <c r="KNT844" s="14"/>
      <c r="KNU844" s="14"/>
      <c r="KNV844" s="14"/>
      <c r="KNW844" s="14"/>
      <c r="KNX844" s="14"/>
      <c r="KNY844" s="14"/>
      <c r="KNZ844" s="14"/>
      <c r="KOA844" s="14"/>
      <c r="KOB844" s="14"/>
      <c r="KOC844" s="14"/>
      <c r="KOD844" s="14"/>
      <c r="KOE844" s="14"/>
      <c r="KOF844" s="14"/>
      <c r="KOG844" s="14"/>
      <c r="KOH844" s="14"/>
      <c r="KOI844" s="14"/>
      <c r="KOJ844" s="14"/>
      <c r="KOK844" s="14"/>
      <c r="KOL844" s="14"/>
      <c r="KOM844" s="14"/>
      <c r="KON844" s="14"/>
      <c r="KOO844" s="14"/>
      <c r="KOP844" s="14"/>
      <c r="KOQ844" s="14"/>
      <c r="KOR844" s="14"/>
      <c r="KOS844" s="14"/>
      <c r="KOT844" s="14"/>
      <c r="KOU844" s="14"/>
      <c r="KOV844" s="14"/>
      <c r="KOW844" s="14"/>
      <c r="KOX844" s="14"/>
      <c r="KOY844" s="14"/>
      <c r="KOZ844" s="14"/>
      <c r="KPA844" s="14"/>
      <c r="KPB844" s="14"/>
      <c r="KPC844" s="14"/>
      <c r="KPD844" s="14"/>
      <c r="KPE844" s="14"/>
      <c r="KPF844" s="14"/>
      <c r="KPG844" s="14"/>
      <c r="KPH844" s="14"/>
      <c r="KPI844" s="14"/>
      <c r="KPJ844" s="14"/>
      <c r="KPK844" s="14"/>
      <c r="KPL844" s="14"/>
      <c r="KPM844" s="14"/>
      <c r="KPN844" s="14"/>
      <c r="KPO844" s="14"/>
      <c r="KPP844" s="14"/>
      <c r="KPQ844" s="14"/>
      <c r="KPR844" s="14"/>
      <c r="KPS844" s="14"/>
      <c r="KPT844" s="14"/>
      <c r="KPU844" s="14"/>
      <c r="KPV844" s="14"/>
      <c r="KPW844" s="14"/>
      <c r="KPX844" s="14"/>
      <c r="KPY844" s="14"/>
      <c r="KPZ844" s="14"/>
      <c r="KQA844" s="14"/>
      <c r="KQB844" s="14"/>
      <c r="KQC844" s="14"/>
      <c r="KQD844" s="14"/>
      <c r="KQE844" s="14"/>
      <c r="KQF844" s="14"/>
      <c r="KQG844" s="14"/>
      <c r="KQH844" s="14"/>
      <c r="KQI844" s="14"/>
      <c r="KQJ844" s="14"/>
      <c r="KQK844" s="14"/>
      <c r="KQL844" s="14"/>
      <c r="KQM844" s="14"/>
      <c r="KQN844" s="14"/>
      <c r="KQO844" s="14"/>
      <c r="KQP844" s="14"/>
      <c r="KQQ844" s="14"/>
      <c r="KQR844" s="14"/>
      <c r="KQS844" s="14"/>
      <c r="KQT844" s="14"/>
      <c r="KQU844" s="14"/>
      <c r="KQV844" s="14"/>
      <c r="KQW844" s="14"/>
      <c r="KQX844" s="14"/>
      <c r="KQY844" s="14"/>
      <c r="KQZ844" s="14"/>
      <c r="KRA844" s="14"/>
      <c r="KRB844" s="14"/>
      <c r="KRC844" s="14"/>
      <c r="KRD844" s="14"/>
      <c r="KRE844" s="14"/>
      <c r="KRF844" s="14"/>
      <c r="KRG844" s="14"/>
      <c r="KRH844" s="14"/>
      <c r="KRI844" s="14"/>
      <c r="KRJ844" s="14"/>
      <c r="KRK844" s="14"/>
      <c r="KRL844" s="14"/>
      <c r="KRM844" s="14"/>
      <c r="KRN844" s="14"/>
      <c r="KRO844" s="14"/>
      <c r="KRP844" s="14"/>
      <c r="KRQ844" s="14"/>
      <c r="KRR844" s="14"/>
      <c r="KRS844" s="14"/>
      <c r="KRT844" s="14"/>
      <c r="KRU844" s="14"/>
      <c r="KRV844" s="14"/>
      <c r="KRW844" s="14"/>
      <c r="KRX844" s="14"/>
      <c r="KRY844" s="14"/>
      <c r="KRZ844" s="14"/>
      <c r="KSA844" s="14"/>
      <c r="KSB844" s="14"/>
      <c r="KSC844" s="14"/>
      <c r="KSD844" s="14"/>
      <c r="KSE844" s="14"/>
      <c r="KSF844" s="14"/>
      <c r="KSG844" s="14"/>
      <c r="KSH844" s="14"/>
      <c r="KSI844" s="14"/>
      <c r="KSJ844" s="14"/>
      <c r="KSK844" s="14"/>
      <c r="KSL844" s="14"/>
      <c r="KSM844" s="14"/>
      <c r="KSN844" s="14"/>
      <c r="KSO844" s="14"/>
      <c r="KSP844" s="14"/>
      <c r="KSQ844" s="14"/>
      <c r="KSR844" s="14"/>
      <c r="KSS844" s="14"/>
      <c r="KST844" s="14"/>
      <c r="KSU844" s="14"/>
      <c r="KSV844" s="14"/>
      <c r="KSW844" s="14"/>
      <c r="KSX844" s="14"/>
      <c r="KSY844" s="14"/>
      <c r="KSZ844" s="14"/>
      <c r="KTA844" s="14"/>
      <c r="KTB844" s="14"/>
      <c r="KTC844" s="14"/>
      <c r="KTD844" s="14"/>
      <c r="KTE844" s="14"/>
      <c r="KTF844" s="14"/>
      <c r="KTG844" s="14"/>
      <c r="KTH844" s="14"/>
      <c r="KTI844" s="14"/>
      <c r="KTJ844" s="14"/>
      <c r="KTK844" s="14"/>
      <c r="KTL844" s="14"/>
      <c r="KTM844" s="14"/>
      <c r="KTN844" s="14"/>
      <c r="KTO844" s="14"/>
      <c r="KTP844" s="14"/>
      <c r="KTQ844" s="14"/>
      <c r="KTR844" s="14"/>
      <c r="KTS844" s="14"/>
      <c r="KTT844" s="14"/>
      <c r="KTU844" s="14"/>
      <c r="KTV844" s="14"/>
      <c r="KTW844" s="14"/>
      <c r="KTX844" s="14"/>
      <c r="KTY844" s="14"/>
      <c r="KTZ844" s="14"/>
      <c r="KUA844" s="14"/>
      <c r="KUB844" s="14"/>
      <c r="KUC844" s="14"/>
      <c r="KUD844" s="14"/>
      <c r="KUE844" s="14"/>
      <c r="KUF844" s="14"/>
      <c r="KUG844" s="14"/>
      <c r="KUH844" s="14"/>
      <c r="KUI844" s="14"/>
      <c r="KUJ844" s="14"/>
      <c r="KUK844" s="14"/>
      <c r="KUL844" s="14"/>
      <c r="KUM844" s="14"/>
      <c r="KUN844" s="14"/>
      <c r="KUO844" s="14"/>
      <c r="KUP844" s="14"/>
      <c r="KUQ844" s="14"/>
      <c r="KUR844" s="14"/>
      <c r="KUS844" s="14"/>
      <c r="KUT844" s="14"/>
      <c r="KUU844" s="14"/>
      <c r="KUV844" s="14"/>
      <c r="KUW844" s="14"/>
      <c r="KUX844" s="14"/>
      <c r="KUY844" s="14"/>
      <c r="KUZ844" s="14"/>
      <c r="KVA844" s="14"/>
      <c r="KVB844" s="14"/>
      <c r="KVC844" s="14"/>
      <c r="KVD844" s="14"/>
      <c r="KVE844" s="14"/>
      <c r="KVF844" s="14"/>
      <c r="KVG844" s="14"/>
      <c r="KVH844" s="14"/>
      <c r="KVI844" s="14"/>
      <c r="KVJ844" s="14"/>
      <c r="KVK844" s="14"/>
      <c r="KVL844" s="14"/>
      <c r="KVM844" s="14"/>
      <c r="KVN844" s="14"/>
      <c r="KVO844" s="14"/>
      <c r="KVP844" s="14"/>
      <c r="KVQ844" s="14"/>
      <c r="KVR844" s="14"/>
      <c r="KVS844" s="14"/>
      <c r="KVT844" s="14"/>
      <c r="KVU844" s="14"/>
      <c r="KVV844" s="14"/>
      <c r="KVW844" s="14"/>
      <c r="KVX844" s="14"/>
      <c r="KVY844" s="14"/>
      <c r="KVZ844" s="14"/>
      <c r="KWA844" s="14"/>
      <c r="KWB844" s="14"/>
      <c r="KWC844" s="14"/>
      <c r="KWD844" s="14"/>
      <c r="KWE844" s="14"/>
      <c r="KWF844" s="14"/>
      <c r="KWG844" s="14"/>
      <c r="KWH844" s="14"/>
      <c r="KWI844" s="14"/>
      <c r="KWJ844" s="14"/>
      <c r="KWK844" s="14"/>
      <c r="KWL844" s="14"/>
      <c r="KWM844" s="14"/>
      <c r="KWN844" s="14"/>
      <c r="KWO844" s="14"/>
      <c r="KWP844" s="14"/>
      <c r="KWQ844" s="14"/>
      <c r="KWR844" s="14"/>
      <c r="KWS844" s="14"/>
      <c r="KWT844" s="14"/>
      <c r="KWU844" s="14"/>
      <c r="KWV844" s="14"/>
      <c r="KWW844" s="14"/>
      <c r="KWX844" s="14"/>
      <c r="KWY844" s="14"/>
      <c r="KWZ844" s="14"/>
      <c r="KXA844" s="14"/>
      <c r="KXB844" s="14"/>
      <c r="KXC844" s="14"/>
      <c r="KXD844" s="14"/>
      <c r="KXE844" s="14"/>
      <c r="KXF844" s="14"/>
      <c r="KXG844" s="14"/>
      <c r="KXH844" s="14"/>
      <c r="KXI844" s="14"/>
      <c r="KXJ844" s="14"/>
      <c r="KXK844" s="14"/>
      <c r="KXL844" s="14"/>
      <c r="KXM844" s="14"/>
      <c r="KXN844" s="14"/>
      <c r="KXO844" s="14"/>
      <c r="KXP844" s="14"/>
      <c r="KXQ844" s="14"/>
      <c r="KXR844" s="14"/>
      <c r="KXS844" s="14"/>
      <c r="KXT844" s="14"/>
      <c r="KXU844" s="14"/>
      <c r="KXV844" s="14"/>
      <c r="KXW844" s="14"/>
      <c r="KXX844" s="14"/>
      <c r="KXY844" s="14"/>
      <c r="KXZ844" s="14"/>
      <c r="KYA844" s="14"/>
      <c r="KYB844" s="14"/>
      <c r="KYC844" s="14"/>
      <c r="KYD844" s="14"/>
      <c r="KYE844" s="14"/>
      <c r="KYF844" s="14"/>
      <c r="KYG844" s="14"/>
      <c r="KYH844" s="14"/>
      <c r="KYI844" s="14"/>
      <c r="KYJ844" s="14"/>
      <c r="KYK844" s="14"/>
      <c r="KYL844" s="14"/>
      <c r="KYM844" s="14"/>
      <c r="KYN844" s="14"/>
      <c r="KYO844" s="14"/>
      <c r="KYP844" s="14"/>
      <c r="KYQ844" s="14"/>
      <c r="KYR844" s="14"/>
      <c r="KYS844" s="14"/>
      <c r="KYT844" s="14"/>
      <c r="KYU844" s="14"/>
      <c r="KYV844" s="14"/>
      <c r="KYW844" s="14"/>
      <c r="KYX844" s="14"/>
      <c r="KYY844" s="14"/>
      <c r="KYZ844" s="14"/>
      <c r="KZA844" s="14"/>
      <c r="KZB844" s="14"/>
      <c r="KZC844" s="14"/>
      <c r="KZD844" s="14"/>
      <c r="KZE844" s="14"/>
      <c r="KZF844" s="14"/>
      <c r="KZG844" s="14"/>
      <c r="KZH844" s="14"/>
      <c r="KZI844" s="14"/>
      <c r="KZJ844" s="14"/>
      <c r="KZK844" s="14"/>
      <c r="KZL844" s="14"/>
      <c r="KZM844" s="14"/>
      <c r="KZN844" s="14"/>
      <c r="KZO844" s="14"/>
      <c r="KZP844" s="14"/>
      <c r="KZQ844" s="14"/>
      <c r="KZR844" s="14"/>
      <c r="KZS844" s="14"/>
      <c r="KZT844" s="14"/>
      <c r="KZU844" s="14"/>
      <c r="KZV844" s="14"/>
      <c r="KZW844" s="14"/>
      <c r="KZX844" s="14"/>
      <c r="KZY844" s="14"/>
      <c r="KZZ844" s="14"/>
      <c r="LAA844" s="14"/>
      <c r="LAB844" s="14"/>
      <c r="LAC844" s="14"/>
      <c r="LAD844" s="14"/>
      <c r="LAE844" s="14"/>
      <c r="LAF844" s="14"/>
      <c r="LAG844" s="14"/>
      <c r="LAH844" s="14"/>
      <c r="LAI844" s="14"/>
      <c r="LAJ844" s="14"/>
      <c r="LAK844" s="14"/>
      <c r="LAL844" s="14"/>
      <c r="LAM844" s="14"/>
      <c r="LAN844" s="14"/>
      <c r="LAO844" s="14"/>
      <c r="LAP844" s="14"/>
      <c r="LAQ844" s="14"/>
      <c r="LAR844" s="14"/>
      <c r="LAS844" s="14"/>
      <c r="LAT844" s="14"/>
      <c r="LAU844" s="14"/>
      <c r="LAV844" s="14"/>
      <c r="LAW844" s="14"/>
      <c r="LAX844" s="14"/>
      <c r="LAY844" s="14"/>
      <c r="LAZ844" s="14"/>
      <c r="LBA844" s="14"/>
      <c r="LBB844" s="14"/>
      <c r="LBC844" s="14"/>
      <c r="LBD844" s="14"/>
      <c r="LBE844" s="14"/>
      <c r="LBF844" s="14"/>
      <c r="LBG844" s="14"/>
      <c r="LBH844" s="14"/>
      <c r="LBI844" s="14"/>
      <c r="LBJ844" s="14"/>
      <c r="LBK844" s="14"/>
      <c r="LBL844" s="14"/>
      <c r="LBM844" s="14"/>
      <c r="LBN844" s="14"/>
      <c r="LBO844" s="14"/>
      <c r="LBP844" s="14"/>
      <c r="LBQ844" s="14"/>
      <c r="LBR844" s="14"/>
      <c r="LBS844" s="14"/>
      <c r="LBT844" s="14"/>
      <c r="LBU844" s="14"/>
      <c r="LBV844" s="14"/>
      <c r="LBW844" s="14"/>
      <c r="LBX844" s="14"/>
      <c r="LBY844" s="14"/>
      <c r="LBZ844" s="14"/>
      <c r="LCA844" s="14"/>
      <c r="LCB844" s="14"/>
      <c r="LCC844" s="14"/>
      <c r="LCD844" s="14"/>
      <c r="LCE844" s="14"/>
      <c r="LCF844" s="14"/>
      <c r="LCG844" s="14"/>
      <c r="LCH844" s="14"/>
      <c r="LCI844" s="14"/>
      <c r="LCJ844" s="14"/>
      <c r="LCK844" s="14"/>
      <c r="LCL844" s="14"/>
      <c r="LCM844" s="14"/>
      <c r="LCN844" s="14"/>
      <c r="LCO844" s="14"/>
      <c r="LCP844" s="14"/>
      <c r="LCQ844" s="14"/>
      <c r="LCR844" s="14"/>
      <c r="LCS844" s="14"/>
      <c r="LCT844" s="14"/>
      <c r="LCU844" s="14"/>
      <c r="LCV844" s="14"/>
      <c r="LCW844" s="14"/>
      <c r="LCX844" s="14"/>
      <c r="LCY844" s="14"/>
      <c r="LCZ844" s="14"/>
      <c r="LDA844" s="14"/>
      <c r="LDB844" s="14"/>
      <c r="LDC844" s="14"/>
      <c r="LDD844" s="14"/>
      <c r="LDE844" s="14"/>
      <c r="LDF844" s="14"/>
      <c r="LDG844" s="14"/>
      <c r="LDH844" s="14"/>
      <c r="LDI844" s="14"/>
      <c r="LDJ844" s="14"/>
      <c r="LDK844" s="14"/>
      <c r="LDL844" s="14"/>
      <c r="LDM844" s="14"/>
      <c r="LDN844" s="14"/>
      <c r="LDO844" s="14"/>
      <c r="LDP844" s="14"/>
      <c r="LDQ844" s="14"/>
      <c r="LDR844" s="14"/>
      <c r="LDS844" s="14"/>
      <c r="LDT844" s="14"/>
      <c r="LDU844" s="14"/>
      <c r="LDV844" s="14"/>
      <c r="LDW844" s="14"/>
      <c r="LDX844" s="14"/>
      <c r="LDY844" s="14"/>
      <c r="LDZ844" s="14"/>
      <c r="LEA844" s="14"/>
      <c r="LEB844" s="14"/>
      <c r="LEC844" s="14"/>
      <c r="LED844" s="14"/>
      <c r="LEE844" s="14"/>
      <c r="LEF844" s="14"/>
      <c r="LEG844" s="14"/>
      <c r="LEH844" s="14"/>
      <c r="LEI844" s="14"/>
      <c r="LEJ844" s="14"/>
      <c r="LEK844" s="14"/>
      <c r="LEL844" s="14"/>
      <c r="LEM844" s="14"/>
      <c r="LEN844" s="14"/>
      <c r="LEO844" s="14"/>
      <c r="LEP844" s="14"/>
      <c r="LEQ844" s="14"/>
      <c r="LER844" s="14"/>
      <c r="LES844" s="14"/>
      <c r="LET844" s="14"/>
      <c r="LEU844" s="14"/>
      <c r="LEV844" s="14"/>
      <c r="LEW844" s="14"/>
      <c r="LEX844" s="14"/>
      <c r="LEY844" s="14"/>
      <c r="LEZ844" s="14"/>
      <c r="LFA844" s="14"/>
      <c r="LFB844" s="14"/>
      <c r="LFC844" s="14"/>
      <c r="LFD844" s="14"/>
      <c r="LFE844" s="14"/>
      <c r="LFF844" s="14"/>
      <c r="LFG844" s="14"/>
      <c r="LFH844" s="14"/>
      <c r="LFI844" s="14"/>
      <c r="LFJ844" s="14"/>
      <c r="LFK844" s="14"/>
      <c r="LFL844" s="14"/>
      <c r="LFM844" s="14"/>
      <c r="LFN844" s="14"/>
      <c r="LFO844" s="14"/>
      <c r="LFP844" s="14"/>
      <c r="LFQ844" s="14"/>
      <c r="LFR844" s="14"/>
      <c r="LFS844" s="14"/>
      <c r="LFT844" s="14"/>
      <c r="LFU844" s="14"/>
      <c r="LFV844" s="14"/>
      <c r="LFW844" s="14"/>
      <c r="LFX844" s="14"/>
      <c r="LFY844" s="14"/>
      <c r="LFZ844" s="14"/>
      <c r="LGA844" s="14"/>
      <c r="LGB844" s="14"/>
      <c r="LGC844" s="14"/>
      <c r="LGD844" s="14"/>
      <c r="LGE844" s="14"/>
      <c r="LGF844" s="14"/>
      <c r="LGG844" s="14"/>
      <c r="LGH844" s="14"/>
      <c r="LGI844" s="14"/>
      <c r="LGJ844" s="14"/>
      <c r="LGK844" s="14"/>
      <c r="LGL844" s="14"/>
      <c r="LGM844" s="14"/>
      <c r="LGN844" s="14"/>
      <c r="LGO844" s="14"/>
      <c r="LGP844" s="14"/>
      <c r="LGQ844" s="14"/>
      <c r="LGR844" s="14"/>
      <c r="LGS844" s="14"/>
      <c r="LGT844" s="14"/>
      <c r="LGU844" s="14"/>
      <c r="LGV844" s="14"/>
      <c r="LGW844" s="14"/>
      <c r="LGX844" s="14"/>
      <c r="LGY844" s="14"/>
      <c r="LGZ844" s="14"/>
      <c r="LHA844" s="14"/>
      <c r="LHB844" s="14"/>
      <c r="LHC844" s="14"/>
      <c r="LHD844" s="14"/>
      <c r="LHE844" s="14"/>
      <c r="LHF844" s="14"/>
      <c r="LHG844" s="14"/>
      <c r="LHH844" s="14"/>
      <c r="LHI844" s="14"/>
      <c r="LHJ844" s="14"/>
      <c r="LHK844" s="14"/>
      <c r="LHL844" s="14"/>
      <c r="LHM844" s="14"/>
      <c r="LHN844" s="14"/>
      <c r="LHO844" s="14"/>
      <c r="LHP844" s="14"/>
      <c r="LHQ844" s="14"/>
      <c r="LHR844" s="14"/>
      <c r="LHS844" s="14"/>
      <c r="LHT844" s="14"/>
      <c r="LHU844" s="14"/>
      <c r="LHV844" s="14"/>
      <c r="LHW844" s="14"/>
      <c r="LHX844" s="14"/>
      <c r="LHY844" s="14"/>
      <c r="LHZ844" s="14"/>
      <c r="LIA844" s="14"/>
      <c r="LIB844" s="14"/>
      <c r="LIC844" s="14"/>
      <c r="LID844" s="14"/>
      <c r="LIE844" s="14"/>
      <c r="LIF844" s="14"/>
      <c r="LIG844" s="14"/>
      <c r="LIH844" s="14"/>
      <c r="LII844" s="14"/>
      <c r="LIJ844" s="14"/>
      <c r="LIK844" s="14"/>
      <c r="LIL844" s="14"/>
      <c r="LIM844" s="14"/>
      <c r="LIN844" s="14"/>
      <c r="LIO844" s="14"/>
      <c r="LIP844" s="14"/>
      <c r="LIQ844" s="14"/>
      <c r="LIR844" s="14"/>
      <c r="LIS844" s="14"/>
      <c r="LIT844" s="14"/>
      <c r="LIU844" s="14"/>
      <c r="LIV844" s="14"/>
      <c r="LIW844" s="14"/>
      <c r="LIX844" s="14"/>
      <c r="LIY844" s="14"/>
      <c r="LIZ844" s="14"/>
      <c r="LJA844" s="14"/>
      <c r="LJB844" s="14"/>
      <c r="LJC844" s="14"/>
      <c r="LJD844" s="14"/>
      <c r="LJE844" s="14"/>
      <c r="LJF844" s="14"/>
      <c r="LJG844" s="14"/>
      <c r="LJH844" s="14"/>
      <c r="LJI844" s="14"/>
      <c r="LJJ844" s="14"/>
      <c r="LJK844" s="14"/>
      <c r="LJL844" s="14"/>
      <c r="LJM844" s="14"/>
      <c r="LJN844" s="14"/>
      <c r="LJO844" s="14"/>
      <c r="LJP844" s="14"/>
      <c r="LJQ844" s="14"/>
      <c r="LJR844" s="14"/>
      <c r="LJS844" s="14"/>
      <c r="LJT844" s="14"/>
      <c r="LJU844" s="14"/>
      <c r="LJV844" s="14"/>
      <c r="LJW844" s="14"/>
      <c r="LJX844" s="14"/>
      <c r="LJY844" s="14"/>
      <c r="LJZ844" s="14"/>
      <c r="LKA844" s="14"/>
      <c r="LKB844" s="14"/>
      <c r="LKC844" s="14"/>
      <c r="LKD844" s="14"/>
      <c r="LKE844" s="14"/>
      <c r="LKF844" s="14"/>
      <c r="LKG844" s="14"/>
      <c r="LKH844" s="14"/>
      <c r="LKI844" s="14"/>
      <c r="LKJ844" s="14"/>
      <c r="LKK844" s="14"/>
      <c r="LKL844" s="14"/>
      <c r="LKM844" s="14"/>
      <c r="LKN844" s="14"/>
      <c r="LKO844" s="14"/>
      <c r="LKP844" s="14"/>
      <c r="LKQ844" s="14"/>
      <c r="LKR844" s="14"/>
      <c r="LKS844" s="14"/>
      <c r="LKT844" s="14"/>
      <c r="LKU844" s="14"/>
      <c r="LKV844" s="14"/>
      <c r="LKW844" s="14"/>
      <c r="LKX844" s="14"/>
      <c r="LKY844" s="14"/>
      <c r="LKZ844" s="14"/>
      <c r="LLA844" s="14"/>
      <c r="LLB844" s="14"/>
      <c r="LLC844" s="14"/>
      <c r="LLD844" s="14"/>
      <c r="LLE844" s="14"/>
      <c r="LLF844" s="14"/>
      <c r="LLG844" s="14"/>
      <c r="LLH844" s="14"/>
      <c r="LLI844" s="14"/>
      <c r="LLJ844" s="14"/>
      <c r="LLK844" s="14"/>
      <c r="LLL844" s="14"/>
      <c r="LLM844" s="14"/>
      <c r="LLN844" s="14"/>
      <c r="LLO844" s="14"/>
      <c r="LLP844" s="14"/>
      <c r="LLQ844" s="14"/>
      <c r="LLR844" s="14"/>
      <c r="LLS844" s="14"/>
      <c r="LLT844" s="14"/>
      <c r="LLU844" s="14"/>
      <c r="LLV844" s="14"/>
      <c r="LLW844" s="14"/>
      <c r="LLX844" s="14"/>
      <c r="LLY844" s="14"/>
      <c r="LLZ844" s="14"/>
      <c r="LMA844" s="14"/>
      <c r="LMB844" s="14"/>
      <c r="LMC844" s="14"/>
      <c r="LMD844" s="14"/>
      <c r="LME844" s="14"/>
      <c r="LMF844" s="14"/>
      <c r="LMG844" s="14"/>
      <c r="LMH844" s="14"/>
      <c r="LMI844" s="14"/>
      <c r="LMJ844" s="14"/>
      <c r="LMK844" s="14"/>
      <c r="LML844" s="14"/>
      <c r="LMM844" s="14"/>
      <c r="LMN844" s="14"/>
      <c r="LMO844" s="14"/>
      <c r="LMP844" s="14"/>
      <c r="LMQ844" s="14"/>
      <c r="LMR844" s="14"/>
      <c r="LMS844" s="14"/>
      <c r="LMT844" s="14"/>
      <c r="LMU844" s="14"/>
      <c r="LMV844" s="14"/>
      <c r="LMW844" s="14"/>
      <c r="LMX844" s="14"/>
      <c r="LMY844" s="14"/>
      <c r="LMZ844" s="14"/>
      <c r="LNA844" s="14"/>
      <c r="LNB844" s="14"/>
      <c r="LNC844" s="14"/>
      <c r="LND844" s="14"/>
      <c r="LNE844" s="14"/>
      <c r="LNF844" s="14"/>
      <c r="LNG844" s="14"/>
      <c r="LNH844" s="14"/>
      <c r="LNI844" s="14"/>
      <c r="LNJ844" s="14"/>
      <c r="LNK844" s="14"/>
      <c r="LNL844" s="14"/>
      <c r="LNM844" s="14"/>
      <c r="LNN844" s="14"/>
      <c r="LNO844" s="14"/>
      <c r="LNP844" s="14"/>
      <c r="LNQ844" s="14"/>
      <c r="LNR844" s="14"/>
      <c r="LNS844" s="14"/>
      <c r="LNT844" s="14"/>
      <c r="LNU844" s="14"/>
      <c r="LNV844" s="14"/>
      <c r="LNW844" s="14"/>
      <c r="LNX844" s="14"/>
      <c r="LNY844" s="14"/>
      <c r="LNZ844" s="14"/>
      <c r="LOA844" s="14"/>
      <c r="LOB844" s="14"/>
      <c r="LOC844" s="14"/>
      <c r="LOD844" s="14"/>
      <c r="LOE844" s="14"/>
      <c r="LOF844" s="14"/>
      <c r="LOG844" s="14"/>
      <c r="LOH844" s="14"/>
      <c r="LOI844" s="14"/>
      <c r="LOJ844" s="14"/>
      <c r="LOK844" s="14"/>
      <c r="LOL844" s="14"/>
      <c r="LOM844" s="14"/>
      <c r="LON844" s="14"/>
      <c r="LOO844" s="14"/>
      <c r="LOP844" s="14"/>
      <c r="LOQ844" s="14"/>
      <c r="LOR844" s="14"/>
      <c r="LOS844" s="14"/>
      <c r="LOT844" s="14"/>
      <c r="LOU844" s="14"/>
      <c r="LOV844" s="14"/>
      <c r="LOW844" s="14"/>
      <c r="LOX844" s="14"/>
      <c r="LOY844" s="14"/>
      <c r="LOZ844" s="14"/>
      <c r="LPA844" s="14"/>
      <c r="LPB844" s="14"/>
      <c r="LPC844" s="14"/>
      <c r="LPD844" s="14"/>
      <c r="LPE844" s="14"/>
      <c r="LPF844" s="14"/>
      <c r="LPG844" s="14"/>
      <c r="LPH844" s="14"/>
      <c r="LPI844" s="14"/>
      <c r="LPJ844" s="14"/>
      <c r="LPK844" s="14"/>
      <c r="LPL844" s="14"/>
      <c r="LPM844" s="14"/>
      <c r="LPN844" s="14"/>
      <c r="LPO844" s="14"/>
      <c r="LPP844" s="14"/>
      <c r="LPQ844" s="14"/>
      <c r="LPR844" s="14"/>
      <c r="LPS844" s="14"/>
      <c r="LPT844" s="14"/>
      <c r="LPU844" s="14"/>
      <c r="LPV844" s="14"/>
      <c r="LPW844" s="14"/>
      <c r="LPX844" s="14"/>
      <c r="LPY844" s="14"/>
      <c r="LPZ844" s="14"/>
      <c r="LQA844" s="14"/>
      <c r="LQB844" s="14"/>
      <c r="LQC844" s="14"/>
      <c r="LQD844" s="14"/>
      <c r="LQE844" s="14"/>
      <c r="LQF844" s="14"/>
      <c r="LQG844" s="14"/>
      <c r="LQH844" s="14"/>
      <c r="LQI844" s="14"/>
      <c r="LQJ844" s="14"/>
      <c r="LQK844" s="14"/>
      <c r="LQL844" s="14"/>
      <c r="LQM844" s="14"/>
      <c r="LQN844" s="14"/>
      <c r="LQO844" s="14"/>
      <c r="LQP844" s="14"/>
      <c r="LQQ844" s="14"/>
      <c r="LQR844" s="14"/>
      <c r="LQS844" s="14"/>
      <c r="LQT844" s="14"/>
      <c r="LQU844" s="14"/>
      <c r="LQV844" s="14"/>
      <c r="LQW844" s="14"/>
      <c r="LQX844" s="14"/>
      <c r="LQY844" s="14"/>
      <c r="LQZ844" s="14"/>
      <c r="LRA844" s="14"/>
      <c r="LRB844" s="14"/>
      <c r="LRC844" s="14"/>
      <c r="LRD844" s="14"/>
      <c r="LRE844" s="14"/>
      <c r="LRF844" s="14"/>
      <c r="LRG844" s="14"/>
      <c r="LRH844" s="14"/>
      <c r="LRI844" s="14"/>
      <c r="LRJ844" s="14"/>
      <c r="LRK844" s="14"/>
      <c r="LRL844" s="14"/>
      <c r="LRM844" s="14"/>
      <c r="LRN844" s="14"/>
      <c r="LRO844" s="14"/>
      <c r="LRP844" s="14"/>
      <c r="LRQ844" s="14"/>
      <c r="LRR844" s="14"/>
      <c r="LRS844" s="14"/>
      <c r="LRT844" s="14"/>
      <c r="LRU844" s="14"/>
      <c r="LRV844" s="14"/>
      <c r="LRW844" s="14"/>
      <c r="LRX844" s="14"/>
      <c r="LRY844" s="14"/>
      <c r="LRZ844" s="14"/>
      <c r="LSA844" s="14"/>
      <c r="LSB844" s="14"/>
      <c r="LSC844" s="14"/>
      <c r="LSD844" s="14"/>
      <c r="LSE844" s="14"/>
      <c r="LSF844" s="14"/>
      <c r="LSG844" s="14"/>
      <c r="LSH844" s="14"/>
      <c r="LSI844" s="14"/>
      <c r="LSJ844" s="14"/>
      <c r="LSK844" s="14"/>
      <c r="LSL844" s="14"/>
      <c r="LSM844" s="14"/>
      <c r="LSN844" s="14"/>
      <c r="LSO844" s="14"/>
      <c r="LSP844" s="14"/>
      <c r="LSQ844" s="14"/>
      <c r="LSR844" s="14"/>
      <c r="LSS844" s="14"/>
      <c r="LST844" s="14"/>
      <c r="LSU844" s="14"/>
      <c r="LSV844" s="14"/>
      <c r="LSW844" s="14"/>
      <c r="LSX844" s="14"/>
      <c r="LSY844" s="14"/>
      <c r="LSZ844" s="14"/>
      <c r="LTA844" s="14"/>
      <c r="LTB844" s="14"/>
      <c r="LTC844" s="14"/>
      <c r="LTD844" s="14"/>
      <c r="LTE844" s="14"/>
      <c r="LTF844" s="14"/>
      <c r="LTG844" s="14"/>
      <c r="LTH844" s="14"/>
      <c r="LTI844" s="14"/>
      <c r="LTJ844" s="14"/>
      <c r="LTK844" s="14"/>
      <c r="LTL844" s="14"/>
      <c r="LTM844" s="14"/>
      <c r="LTN844" s="14"/>
      <c r="LTO844" s="14"/>
      <c r="LTP844" s="14"/>
      <c r="LTQ844" s="14"/>
      <c r="LTR844" s="14"/>
      <c r="LTS844" s="14"/>
      <c r="LTT844" s="14"/>
      <c r="LTU844" s="14"/>
      <c r="LTV844" s="14"/>
      <c r="LTW844" s="14"/>
      <c r="LTX844" s="14"/>
      <c r="LTY844" s="14"/>
      <c r="LTZ844" s="14"/>
      <c r="LUA844" s="14"/>
      <c r="LUB844" s="14"/>
      <c r="LUC844" s="14"/>
      <c r="LUD844" s="14"/>
      <c r="LUE844" s="14"/>
      <c r="LUF844" s="14"/>
      <c r="LUG844" s="14"/>
      <c r="LUH844" s="14"/>
      <c r="LUI844" s="14"/>
      <c r="LUJ844" s="14"/>
      <c r="LUK844" s="14"/>
      <c r="LUL844" s="14"/>
      <c r="LUM844" s="14"/>
      <c r="LUN844" s="14"/>
      <c r="LUO844" s="14"/>
      <c r="LUP844" s="14"/>
      <c r="LUQ844" s="14"/>
      <c r="LUR844" s="14"/>
      <c r="LUS844" s="14"/>
      <c r="LUT844" s="14"/>
      <c r="LUU844" s="14"/>
      <c r="LUV844" s="14"/>
      <c r="LUW844" s="14"/>
      <c r="LUX844" s="14"/>
      <c r="LUY844" s="14"/>
      <c r="LUZ844" s="14"/>
      <c r="LVA844" s="14"/>
      <c r="LVB844" s="14"/>
      <c r="LVC844" s="14"/>
      <c r="LVD844" s="14"/>
      <c r="LVE844" s="14"/>
      <c r="LVF844" s="14"/>
      <c r="LVG844" s="14"/>
      <c r="LVH844" s="14"/>
      <c r="LVI844" s="14"/>
      <c r="LVJ844" s="14"/>
      <c r="LVK844" s="14"/>
      <c r="LVL844" s="14"/>
      <c r="LVM844" s="14"/>
      <c r="LVN844" s="14"/>
      <c r="LVO844" s="14"/>
      <c r="LVP844" s="14"/>
      <c r="LVQ844" s="14"/>
      <c r="LVR844" s="14"/>
      <c r="LVS844" s="14"/>
      <c r="LVT844" s="14"/>
      <c r="LVU844" s="14"/>
      <c r="LVV844" s="14"/>
      <c r="LVW844" s="14"/>
      <c r="LVX844" s="14"/>
      <c r="LVY844" s="14"/>
      <c r="LVZ844" s="14"/>
      <c r="LWA844" s="14"/>
      <c r="LWB844" s="14"/>
      <c r="LWC844" s="14"/>
      <c r="LWD844" s="14"/>
      <c r="LWE844" s="14"/>
      <c r="LWF844" s="14"/>
      <c r="LWG844" s="14"/>
      <c r="LWH844" s="14"/>
      <c r="LWI844" s="14"/>
      <c r="LWJ844" s="14"/>
      <c r="LWK844" s="14"/>
      <c r="LWL844" s="14"/>
      <c r="LWM844" s="14"/>
      <c r="LWN844" s="14"/>
      <c r="LWO844" s="14"/>
      <c r="LWP844" s="14"/>
      <c r="LWQ844" s="14"/>
      <c r="LWR844" s="14"/>
      <c r="LWS844" s="14"/>
      <c r="LWT844" s="14"/>
      <c r="LWU844" s="14"/>
      <c r="LWV844" s="14"/>
      <c r="LWW844" s="14"/>
      <c r="LWX844" s="14"/>
      <c r="LWY844" s="14"/>
      <c r="LWZ844" s="14"/>
      <c r="LXA844" s="14"/>
      <c r="LXB844" s="14"/>
      <c r="LXC844" s="14"/>
      <c r="LXD844" s="14"/>
      <c r="LXE844" s="14"/>
      <c r="LXF844" s="14"/>
      <c r="LXG844" s="14"/>
      <c r="LXH844" s="14"/>
      <c r="LXI844" s="14"/>
      <c r="LXJ844" s="14"/>
      <c r="LXK844" s="14"/>
      <c r="LXL844" s="14"/>
      <c r="LXM844" s="14"/>
      <c r="LXN844" s="14"/>
      <c r="LXO844" s="14"/>
      <c r="LXP844" s="14"/>
      <c r="LXQ844" s="14"/>
      <c r="LXR844" s="14"/>
      <c r="LXS844" s="14"/>
      <c r="LXT844" s="14"/>
      <c r="LXU844" s="14"/>
      <c r="LXV844" s="14"/>
      <c r="LXW844" s="14"/>
      <c r="LXX844" s="14"/>
      <c r="LXY844" s="14"/>
      <c r="LXZ844" s="14"/>
      <c r="LYA844" s="14"/>
      <c r="LYB844" s="14"/>
      <c r="LYC844" s="14"/>
      <c r="LYD844" s="14"/>
      <c r="LYE844" s="14"/>
      <c r="LYF844" s="14"/>
      <c r="LYG844" s="14"/>
      <c r="LYH844" s="14"/>
      <c r="LYI844" s="14"/>
      <c r="LYJ844" s="14"/>
      <c r="LYK844" s="14"/>
      <c r="LYL844" s="14"/>
      <c r="LYM844" s="14"/>
      <c r="LYN844" s="14"/>
      <c r="LYO844" s="14"/>
      <c r="LYP844" s="14"/>
      <c r="LYQ844" s="14"/>
      <c r="LYR844" s="14"/>
      <c r="LYS844" s="14"/>
      <c r="LYT844" s="14"/>
      <c r="LYU844" s="14"/>
      <c r="LYV844" s="14"/>
      <c r="LYW844" s="14"/>
      <c r="LYX844" s="14"/>
      <c r="LYY844" s="14"/>
      <c r="LYZ844" s="14"/>
      <c r="LZA844" s="14"/>
      <c r="LZB844" s="14"/>
      <c r="LZC844" s="14"/>
      <c r="LZD844" s="14"/>
      <c r="LZE844" s="14"/>
      <c r="LZF844" s="14"/>
      <c r="LZG844" s="14"/>
      <c r="LZH844" s="14"/>
      <c r="LZI844" s="14"/>
      <c r="LZJ844" s="14"/>
      <c r="LZK844" s="14"/>
      <c r="LZL844" s="14"/>
      <c r="LZM844" s="14"/>
      <c r="LZN844" s="14"/>
      <c r="LZO844" s="14"/>
      <c r="LZP844" s="14"/>
      <c r="LZQ844" s="14"/>
      <c r="LZR844" s="14"/>
      <c r="LZS844" s="14"/>
      <c r="LZT844" s="14"/>
      <c r="LZU844" s="14"/>
      <c r="LZV844" s="14"/>
      <c r="LZW844" s="14"/>
      <c r="LZX844" s="14"/>
      <c r="LZY844" s="14"/>
      <c r="LZZ844" s="14"/>
      <c r="MAA844" s="14"/>
      <c r="MAB844" s="14"/>
      <c r="MAC844" s="14"/>
      <c r="MAD844" s="14"/>
      <c r="MAE844" s="14"/>
      <c r="MAF844" s="14"/>
      <c r="MAG844" s="14"/>
      <c r="MAH844" s="14"/>
      <c r="MAI844" s="14"/>
      <c r="MAJ844" s="14"/>
      <c r="MAK844" s="14"/>
      <c r="MAL844" s="14"/>
      <c r="MAM844" s="14"/>
      <c r="MAN844" s="14"/>
      <c r="MAO844" s="14"/>
      <c r="MAP844" s="14"/>
      <c r="MAQ844" s="14"/>
      <c r="MAR844" s="14"/>
      <c r="MAS844" s="14"/>
      <c r="MAT844" s="14"/>
      <c r="MAU844" s="14"/>
      <c r="MAV844" s="14"/>
      <c r="MAW844" s="14"/>
      <c r="MAX844" s="14"/>
      <c r="MAY844" s="14"/>
      <c r="MAZ844" s="14"/>
      <c r="MBA844" s="14"/>
      <c r="MBB844" s="14"/>
      <c r="MBC844" s="14"/>
      <c r="MBD844" s="14"/>
      <c r="MBE844" s="14"/>
      <c r="MBF844" s="14"/>
      <c r="MBG844" s="14"/>
      <c r="MBH844" s="14"/>
      <c r="MBI844" s="14"/>
      <c r="MBJ844" s="14"/>
      <c r="MBK844" s="14"/>
      <c r="MBL844" s="14"/>
      <c r="MBM844" s="14"/>
      <c r="MBN844" s="14"/>
      <c r="MBO844" s="14"/>
      <c r="MBP844" s="14"/>
      <c r="MBQ844" s="14"/>
      <c r="MBR844" s="14"/>
      <c r="MBS844" s="14"/>
      <c r="MBT844" s="14"/>
      <c r="MBU844" s="14"/>
      <c r="MBV844" s="14"/>
      <c r="MBW844" s="14"/>
      <c r="MBX844" s="14"/>
      <c r="MBY844" s="14"/>
      <c r="MBZ844" s="14"/>
      <c r="MCA844" s="14"/>
      <c r="MCB844" s="14"/>
      <c r="MCC844" s="14"/>
      <c r="MCD844" s="14"/>
      <c r="MCE844" s="14"/>
      <c r="MCF844" s="14"/>
      <c r="MCG844" s="14"/>
      <c r="MCH844" s="14"/>
      <c r="MCI844" s="14"/>
      <c r="MCJ844" s="14"/>
      <c r="MCK844" s="14"/>
      <c r="MCL844" s="14"/>
      <c r="MCM844" s="14"/>
      <c r="MCN844" s="14"/>
      <c r="MCO844" s="14"/>
      <c r="MCP844" s="14"/>
      <c r="MCQ844" s="14"/>
      <c r="MCR844" s="14"/>
      <c r="MCS844" s="14"/>
      <c r="MCT844" s="14"/>
      <c r="MCU844" s="14"/>
      <c r="MCV844" s="14"/>
      <c r="MCW844" s="14"/>
      <c r="MCX844" s="14"/>
      <c r="MCY844" s="14"/>
      <c r="MCZ844" s="14"/>
      <c r="MDA844" s="14"/>
      <c r="MDB844" s="14"/>
      <c r="MDC844" s="14"/>
      <c r="MDD844" s="14"/>
      <c r="MDE844" s="14"/>
      <c r="MDF844" s="14"/>
      <c r="MDG844" s="14"/>
      <c r="MDH844" s="14"/>
      <c r="MDI844" s="14"/>
      <c r="MDJ844" s="14"/>
      <c r="MDK844" s="14"/>
      <c r="MDL844" s="14"/>
      <c r="MDM844" s="14"/>
      <c r="MDN844" s="14"/>
      <c r="MDO844" s="14"/>
      <c r="MDP844" s="14"/>
      <c r="MDQ844" s="14"/>
      <c r="MDR844" s="14"/>
      <c r="MDS844" s="14"/>
      <c r="MDT844" s="14"/>
      <c r="MDU844" s="14"/>
      <c r="MDV844" s="14"/>
      <c r="MDW844" s="14"/>
      <c r="MDX844" s="14"/>
      <c r="MDY844" s="14"/>
      <c r="MDZ844" s="14"/>
      <c r="MEA844" s="14"/>
      <c r="MEB844" s="14"/>
      <c r="MEC844" s="14"/>
      <c r="MED844" s="14"/>
      <c r="MEE844" s="14"/>
      <c r="MEF844" s="14"/>
      <c r="MEG844" s="14"/>
      <c r="MEH844" s="14"/>
      <c r="MEI844" s="14"/>
      <c r="MEJ844" s="14"/>
      <c r="MEK844" s="14"/>
      <c r="MEL844" s="14"/>
      <c r="MEM844" s="14"/>
      <c r="MEN844" s="14"/>
      <c r="MEO844" s="14"/>
      <c r="MEP844" s="14"/>
      <c r="MEQ844" s="14"/>
      <c r="MER844" s="14"/>
      <c r="MES844" s="14"/>
      <c r="MET844" s="14"/>
      <c r="MEU844" s="14"/>
      <c r="MEV844" s="14"/>
      <c r="MEW844" s="14"/>
      <c r="MEX844" s="14"/>
      <c r="MEY844" s="14"/>
      <c r="MEZ844" s="14"/>
      <c r="MFA844" s="14"/>
      <c r="MFB844" s="14"/>
      <c r="MFC844" s="14"/>
      <c r="MFD844" s="14"/>
      <c r="MFE844" s="14"/>
      <c r="MFF844" s="14"/>
      <c r="MFG844" s="14"/>
      <c r="MFH844" s="14"/>
      <c r="MFI844" s="14"/>
      <c r="MFJ844" s="14"/>
      <c r="MFK844" s="14"/>
      <c r="MFL844" s="14"/>
      <c r="MFM844" s="14"/>
      <c r="MFN844" s="14"/>
      <c r="MFO844" s="14"/>
      <c r="MFP844" s="14"/>
      <c r="MFQ844" s="14"/>
      <c r="MFR844" s="14"/>
      <c r="MFS844" s="14"/>
      <c r="MFT844" s="14"/>
      <c r="MFU844" s="14"/>
      <c r="MFV844" s="14"/>
      <c r="MFW844" s="14"/>
      <c r="MFX844" s="14"/>
      <c r="MFY844" s="14"/>
      <c r="MFZ844" s="14"/>
      <c r="MGA844" s="14"/>
      <c r="MGB844" s="14"/>
      <c r="MGC844" s="14"/>
      <c r="MGD844" s="14"/>
      <c r="MGE844" s="14"/>
      <c r="MGF844" s="14"/>
      <c r="MGG844" s="14"/>
      <c r="MGH844" s="14"/>
      <c r="MGI844" s="14"/>
      <c r="MGJ844" s="14"/>
      <c r="MGK844" s="14"/>
      <c r="MGL844" s="14"/>
      <c r="MGM844" s="14"/>
      <c r="MGN844" s="14"/>
      <c r="MGO844" s="14"/>
      <c r="MGP844" s="14"/>
      <c r="MGQ844" s="14"/>
      <c r="MGR844" s="14"/>
      <c r="MGS844" s="14"/>
      <c r="MGT844" s="14"/>
      <c r="MGU844" s="14"/>
      <c r="MGV844" s="14"/>
      <c r="MGW844" s="14"/>
      <c r="MGX844" s="14"/>
      <c r="MGY844" s="14"/>
      <c r="MGZ844" s="14"/>
      <c r="MHA844" s="14"/>
      <c r="MHB844" s="14"/>
      <c r="MHC844" s="14"/>
      <c r="MHD844" s="14"/>
      <c r="MHE844" s="14"/>
      <c r="MHF844" s="14"/>
      <c r="MHG844" s="14"/>
      <c r="MHH844" s="14"/>
      <c r="MHI844" s="14"/>
      <c r="MHJ844" s="14"/>
      <c r="MHK844" s="14"/>
      <c r="MHL844" s="14"/>
      <c r="MHM844" s="14"/>
      <c r="MHN844" s="14"/>
      <c r="MHO844" s="14"/>
      <c r="MHP844" s="14"/>
      <c r="MHQ844" s="14"/>
      <c r="MHR844" s="14"/>
      <c r="MHS844" s="14"/>
      <c r="MHT844" s="14"/>
      <c r="MHU844" s="14"/>
      <c r="MHV844" s="14"/>
      <c r="MHW844" s="14"/>
      <c r="MHX844" s="14"/>
      <c r="MHY844" s="14"/>
      <c r="MHZ844" s="14"/>
      <c r="MIA844" s="14"/>
      <c r="MIB844" s="14"/>
      <c r="MIC844" s="14"/>
      <c r="MID844" s="14"/>
      <c r="MIE844" s="14"/>
      <c r="MIF844" s="14"/>
      <c r="MIG844" s="14"/>
      <c r="MIH844" s="14"/>
      <c r="MII844" s="14"/>
      <c r="MIJ844" s="14"/>
      <c r="MIK844" s="14"/>
      <c r="MIL844" s="14"/>
      <c r="MIM844" s="14"/>
      <c r="MIN844" s="14"/>
      <c r="MIO844" s="14"/>
      <c r="MIP844" s="14"/>
      <c r="MIQ844" s="14"/>
      <c r="MIR844" s="14"/>
      <c r="MIS844" s="14"/>
      <c r="MIT844" s="14"/>
      <c r="MIU844" s="14"/>
      <c r="MIV844" s="14"/>
      <c r="MIW844" s="14"/>
      <c r="MIX844" s="14"/>
      <c r="MIY844" s="14"/>
      <c r="MIZ844" s="14"/>
      <c r="MJA844" s="14"/>
      <c r="MJB844" s="14"/>
      <c r="MJC844" s="14"/>
      <c r="MJD844" s="14"/>
      <c r="MJE844" s="14"/>
      <c r="MJF844" s="14"/>
      <c r="MJG844" s="14"/>
      <c r="MJH844" s="14"/>
      <c r="MJI844" s="14"/>
      <c r="MJJ844" s="14"/>
      <c r="MJK844" s="14"/>
      <c r="MJL844" s="14"/>
      <c r="MJM844" s="14"/>
      <c r="MJN844" s="14"/>
      <c r="MJO844" s="14"/>
      <c r="MJP844" s="14"/>
      <c r="MJQ844" s="14"/>
      <c r="MJR844" s="14"/>
      <c r="MJS844" s="14"/>
      <c r="MJT844" s="14"/>
      <c r="MJU844" s="14"/>
      <c r="MJV844" s="14"/>
      <c r="MJW844" s="14"/>
      <c r="MJX844" s="14"/>
      <c r="MJY844" s="14"/>
      <c r="MJZ844" s="14"/>
      <c r="MKA844" s="14"/>
      <c r="MKB844" s="14"/>
      <c r="MKC844" s="14"/>
      <c r="MKD844" s="14"/>
      <c r="MKE844" s="14"/>
      <c r="MKF844" s="14"/>
      <c r="MKG844" s="14"/>
      <c r="MKH844" s="14"/>
      <c r="MKI844" s="14"/>
      <c r="MKJ844" s="14"/>
      <c r="MKK844" s="14"/>
      <c r="MKL844" s="14"/>
      <c r="MKM844" s="14"/>
      <c r="MKN844" s="14"/>
      <c r="MKO844" s="14"/>
      <c r="MKP844" s="14"/>
      <c r="MKQ844" s="14"/>
      <c r="MKR844" s="14"/>
      <c r="MKS844" s="14"/>
      <c r="MKT844" s="14"/>
      <c r="MKU844" s="14"/>
      <c r="MKV844" s="14"/>
      <c r="MKW844" s="14"/>
      <c r="MKX844" s="14"/>
      <c r="MKY844" s="14"/>
      <c r="MKZ844" s="14"/>
      <c r="MLA844" s="14"/>
      <c r="MLB844" s="14"/>
      <c r="MLC844" s="14"/>
      <c r="MLD844" s="14"/>
      <c r="MLE844" s="14"/>
      <c r="MLF844" s="14"/>
      <c r="MLG844" s="14"/>
      <c r="MLH844" s="14"/>
      <c r="MLI844" s="14"/>
      <c r="MLJ844" s="14"/>
      <c r="MLK844" s="14"/>
      <c r="MLL844" s="14"/>
      <c r="MLM844" s="14"/>
      <c r="MLN844" s="14"/>
      <c r="MLO844" s="14"/>
      <c r="MLP844" s="14"/>
      <c r="MLQ844" s="14"/>
      <c r="MLR844" s="14"/>
      <c r="MLS844" s="14"/>
      <c r="MLT844" s="14"/>
      <c r="MLU844" s="14"/>
      <c r="MLV844" s="14"/>
      <c r="MLW844" s="14"/>
      <c r="MLX844" s="14"/>
      <c r="MLY844" s="14"/>
      <c r="MLZ844" s="14"/>
      <c r="MMA844" s="14"/>
      <c r="MMB844" s="14"/>
      <c r="MMC844" s="14"/>
      <c r="MMD844" s="14"/>
      <c r="MME844" s="14"/>
      <c r="MMF844" s="14"/>
      <c r="MMG844" s="14"/>
      <c r="MMH844" s="14"/>
      <c r="MMI844" s="14"/>
      <c r="MMJ844" s="14"/>
      <c r="MMK844" s="14"/>
      <c r="MML844" s="14"/>
      <c r="MMM844" s="14"/>
      <c r="MMN844" s="14"/>
      <c r="MMO844" s="14"/>
      <c r="MMP844" s="14"/>
      <c r="MMQ844" s="14"/>
      <c r="MMR844" s="14"/>
      <c r="MMS844" s="14"/>
      <c r="MMT844" s="14"/>
      <c r="MMU844" s="14"/>
      <c r="MMV844" s="14"/>
      <c r="MMW844" s="14"/>
      <c r="MMX844" s="14"/>
      <c r="MMY844" s="14"/>
      <c r="MMZ844" s="14"/>
      <c r="MNA844" s="14"/>
      <c r="MNB844" s="14"/>
      <c r="MNC844" s="14"/>
      <c r="MND844" s="14"/>
      <c r="MNE844" s="14"/>
      <c r="MNF844" s="14"/>
      <c r="MNG844" s="14"/>
      <c r="MNH844" s="14"/>
      <c r="MNI844" s="14"/>
      <c r="MNJ844" s="14"/>
      <c r="MNK844" s="14"/>
      <c r="MNL844" s="14"/>
      <c r="MNM844" s="14"/>
      <c r="MNN844" s="14"/>
      <c r="MNO844" s="14"/>
      <c r="MNP844" s="14"/>
      <c r="MNQ844" s="14"/>
      <c r="MNR844" s="14"/>
      <c r="MNS844" s="14"/>
      <c r="MNT844" s="14"/>
      <c r="MNU844" s="14"/>
      <c r="MNV844" s="14"/>
      <c r="MNW844" s="14"/>
      <c r="MNX844" s="14"/>
      <c r="MNY844" s="14"/>
      <c r="MNZ844" s="14"/>
      <c r="MOA844" s="14"/>
      <c r="MOB844" s="14"/>
      <c r="MOC844" s="14"/>
      <c r="MOD844" s="14"/>
      <c r="MOE844" s="14"/>
      <c r="MOF844" s="14"/>
      <c r="MOG844" s="14"/>
      <c r="MOH844" s="14"/>
      <c r="MOI844" s="14"/>
      <c r="MOJ844" s="14"/>
      <c r="MOK844" s="14"/>
      <c r="MOL844" s="14"/>
      <c r="MOM844" s="14"/>
      <c r="MON844" s="14"/>
      <c r="MOO844" s="14"/>
      <c r="MOP844" s="14"/>
      <c r="MOQ844" s="14"/>
      <c r="MOR844" s="14"/>
      <c r="MOS844" s="14"/>
      <c r="MOT844" s="14"/>
      <c r="MOU844" s="14"/>
      <c r="MOV844" s="14"/>
      <c r="MOW844" s="14"/>
      <c r="MOX844" s="14"/>
      <c r="MOY844" s="14"/>
      <c r="MOZ844" s="14"/>
      <c r="MPA844" s="14"/>
      <c r="MPB844" s="14"/>
      <c r="MPC844" s="14"/>
      <c r="MPD844" s="14"/>
      <c r="MPE844" s="14"/>
      <c r="MPF844" s="14"/>
      <c r="MPG844" s="14"/>
      <c r="MPH844" s="14"/>
      <c r="MPI844" s="14"/>
      <c r="MPJ844" s="14"/>
      <c r="MPK844" s="14"/>
      <c r="MPL844" s="14"/>
      <c r="MPM844" s="14"/>
      <c r="MPN844" s="14"/>
      <c r="MPO844" s="14"/>
      <c r="MPP844" s="14"/>
      <c r="MPQ844" s="14"/>
      <c r="MPR844" s="14"/>
      <c r="MPS844" s="14"/>
      <c r="MPT844" s="14"/>
      <c r="MPU844" s="14"/>
      <c r="MPV844" s="14"/>
      <c r="MPW844" s="14"/>
      <c r="MPX844" s="14"/>
      <c r="MPY844" s="14"/>
      <c r="MPZ844" s="14"/>
      <c r="MQA844" s="14"/>
      <c r="MQB844" s="14"/>
      <c r="MQC844" s="14"/>
      <c r="MQD844" s="14"/>
      <c r="MQE844" s="14"/>
      <c r="MQF844" s="14"/>
      <c r="MQG844" s="14"/>
      <c r="MQH844" s="14"/>
      <c r="MQI844" s="14"/>
      <c r="MQJ844" s="14"/>
      <c r="MQK844" s="14"/>
      <c r="MQL844" s="14"/>
      <c r="MQM844" s="14"/>
      <c r="MQN844" s="14"/>
      <c r="MQO844" s="14"/>
      <c r="MQP844" s="14"/>
      <c r="MQQ844" s="14"/>
      <c r="MQR844" s="14"/>
      <c r="MQS844" s="14"/>
      <c r="MQT844" s="14"/>
      <c r="MQU844" s="14"/>
      <c r="MQV844" s="14"/>
      <c r="MQW844" s="14"/>
      <c r="MQX844" s="14"/>
      <c r="MQY844" s="14"/>
      <c r="MQZ844" s="14"/>
      <c r="MRA844" s="14"/>
      <c r="MRB844" s="14"/>
      <c r="MRC844" s="14"/>
      <c r="MRD844" s="14"/>
      <c r="MRE844" s="14"/>
      <c r="MRF844" s="14"/>
      <c r="MRG844" s="14"/>
      <c r="MRH844" s="14"/>
      <c r="MRI844" s="14"/>
      <c r="MRJ844" s="14"/>
      <c r="MRK844" s="14"/>
      <c r="MRL844" s="14"/>
      <c r="MRM844" s="14"/>
      <c r="MRN844" s="14"/>
      <c r="MRO844" s="14"/>
      <c r="MRP844" s="14"/>
      <c r="MRQ844" s="14"/>
      <c r="MRR844" s="14"/>
      <c r="MRS844" s="14"/>
      <c r="MRT844" s="14"/>
      <c r="MRU844" s="14"/>
      <c r="MRV844" s="14"/>
      <c r="MRW844" s="14"/>
      <c r="MRX844" s="14"/>
      <c r="MRY844" s="14"/>
      <c r="MRZ844" s="14"/>
      <c r="MSA844" s="14"/>
      <c r="MSB844" s="14"/>
      <c r="MSC844" s="14"/>
      <c r="MSD844" s="14"/>
      <c r="MSE844" s="14"/>
      <c r="MSF844" s="14"/>
      <c r="MSG844" s="14"/>
      <c r="MSH844" s="14"/>
      <c r="MSI844" s="14"/>
      <c r="MSJ844" s="14"/>
      <c r="MSK844" s="14"/>
      <c r="MSL844" s="14"/>
      <c r="MSM844" s="14"/>
      <c r="MSN844" s="14"/>
      <c r="MSO844" s="14"/>
      <c r="MSP844" s="14"/>
      <c r="MSQ844" s="14"/>
      <c r="MSR844" s="14"/>
      <c r="MSS844" s="14"/>
      <c r="MST844" s="14"/>
      <c r="MSU844" s="14"/>
      <c r="MSV844" s="14"/>
      <c r="MSW844" s="14"/>
      <c r="MSX844" s="14"/>
      <c r="MSY844" s="14"/>
      <c r="MSZ844" s="14"/>
      <c r="MTA844" s="14"/>
      <c r="MTB844" s="14"/>
      <c r="MTC844" s="14"/>
      <c r="MTD844" s="14"/>
      <c r="MTE844" s="14"/>
      <c r="MTF844" s="14"/>
      <c r="MTG844" s="14"/>
      <c r="MTH844" s="14"/>
      <c r="MTI844" s="14"/>
      <c r="MTJ844" s="14"/>
      <c r="MTK844" s="14"/>
      <c r="MTL844" s="14"/>
      <c r="MTM844" s="14"/>
      <c r="MTN844" s="14"/>
      <c r="MTO844" s="14"/>
      <c r="MTP844" s="14"/>
      <c r="MTQ844" s="14"/>
      <c r="MTR844" s="14"/>
      <c r="MTS844" s="14"/>
      <c r="MTT844" s="14"/>
      <c r="MTU844" s="14"/>
      <c r="MTV844" s="14"/>
      <c r="MTW844" s="14"/>
      <c r="MTX844" s="14"/>
      <c r="MTY844" s="14"/>
      <c r="MTZ844" s="14"/>
      <c r="MUA844" s="14"/>
      <c r="MUB844" s="14"/>
      <c r="MUC844" s="14"/>
      <c r="MUD844" s="14"/>
      <c r="MUE844" s="14"/>
      <c r="MUF844" s="14"/>
      <c r="MUG844" s="14"/>
      <c r="MUH844" s="14"/>
      <c r="MUI844" s="14"/>
      <c r="MUJ844" s="14"/>
      <c r="MUK844" s="14"/>
      <c r="MUL844" s="14"/>
      <c r="MUM844" s="14"/>
      <c r="MUN844" s="14"/>
      <c r="MUO844" s="14"/>
      <c r="MUP844" s="14"/>
      <c r="MUQ844" s="14"/>
      <c r="MUR844" s="14"/>
      <c r="MUS844" s="14"/>
      <c r="MUT844" s="14"/>
      <c r="MUU844" s="14"/>
      <c r="MUV844" s="14"/>
      <c r="MUW844" s="14"/>
      <c r="MUX844" s="14"/>
      <c r="MUY844" s="14"/>
      <c r="MUZ844" s="14"/>
      <c r="MVA844" s="14"/>
      <c r="MVB844" s="14"/>
      <c r="MVC844" s="14"/>
      <c r="MVD844" s="14"/>
      <c r="MVE844" s="14"/>
      <c r="MVF844" s="14"/>
      <c r="MVG844" s="14"/>
      <c r="MVH844" s="14"/>
      <c r="MVI844" s="14"/>
      <c r="MVJ844" s="14"/>
      <c r="MVK844" s="14"/>
      <c r="MVL844" s="14"/>
      <c r="MVM844" s="14"/>
      <c r="MVN844" s="14"/>
      <c r="MVO844" s="14"/>
      <c r="MVP844" s="14"/>
      <c r="MVQ844" s="14"/>
      <c r="MVR844" s="14"/>
      <c r="MVS844" s="14"/>
      <c r="MVT844" s="14"/>
      <c r="MVU844" s="14"/>
      <c r="MVV844" s="14"/>
      <c r="MVW844" s="14"/>
      <c r="MVX844" s="14"/>
      <c r="MVY844" s="14"/>
      <c r="MVZ844" s="14"/>
      <c r="MWA844" s="14"/>
      <c r="MWB844" s="14"/>
      <c r="MWC844" s="14"/>
      <c r="MWD844" s="14"/>
      <c r="MWE844" s="14"/>
      <c r="MWF844" s="14"/>
      <c r="MWG844" s="14"/>
      <c r="MWH844" s="14"/>
      <c r="MWI844" s="14"/>
      <c r="MWJ844" s="14"/>
      <c r="MWK844" s="14"/>
      <c r="MWL844" s="14"/>
      <c r="MWM844" s="14"/>
      <c r="MWN844" s="14"/>
      <c r="MWO844" s="14"/>
      <c r="MWP844" s="14"/>
      <c r="MWQ844" s="14"/>
      <c r="MWR844" s="14"/>
      <c r="MWS844" s="14"/>
      <c r="MWT844" s="14"/>
      <c r="MWU844" s="14"/>
      <c r="MWV844" s="14"/>
      <c r="MWW844" s="14"/>
      <c r="MWX844" s="14"/>
      <c r="MWY844" s="14"/>
      <c r="MWZ844" s="14"/>
      <c r="MXA844" s="14"/>
      <c r="MXB844" s="14"/>
      <c r="MXC844" s="14"/>
      <c r="MXD844" s="14"/>
      <c r="MXE844" s="14"/>
      <c r="MXF844" s="14"/>
      <c r="MXG844" s="14"/>
      <c r="MXH844" s="14"/>
      <c r="MXI844" s="14"/>
      <c r="MXJ844" s="14"/>
      <c r="MXK844" s="14"/>
      <c r="MXL844" s="14"/>
      <c r="MXM844" s="14"/>
      <c r="MXN844" s="14"/>
      <c r="MXO844" s="14"/>
      <c r="MXP844" s="14"/>
      <c r="MXQ844" s="14"/>
      <c r="MXR844" s="14"/>
      <c r="MXS844" s="14"/>
      <c r="MXT844" s="14"/>
      <c r="MXU844" s="14"/>
      <c r="MXV844" s="14"/>
      <c r="MXW844" s="14"/>
      <c r="MXX844" s="14"/>
      <c r="MXY844" s="14"/>
      <c r="MXZ844" s="14"/>
      <c r="MYA844" s="14"/>
      <c r="MYB844" s="14"/>
      <c r="MYC844" s="14"/>
      <c r="MYD844" s="14"/>
      <c r="MYE844" s="14"/>
      <c r="MYF844" s="14"/>
      <c r="MYG844" s="14"/>
      <c r="MYH844" s="14"/>
      <c r="MYI844" s="14"/>
      <c r="MYJ844" s="14"/>
      <c r="MYK844" s="14"/>
      <c r="MYL844" s="14"/>
      <c r="MYM844" s="14"/>
      <c r="MYN844" s="14"/>
      <c r="MYO844" s="14"/>
      <c r="MYP844" s="14"/>
      <c r="MYQ844" s="14"/>
      <c r="MYR844" s="14"/>
      <c r="MYS844" s="14"/>
      <c r="MYT844" s="14"/>
      <c r="MYU844" s="14"/>
      <c r="MYV844" s="14"/>
      <c r="MYW844" s="14"/>
      <c r="MYX844" s="14"/>
      <c r="MYY844" s="14"/>
      <c r="MYZ844" s="14"/>
      <c r="MZA844" s="14"/>
      <c r="MZB844" s="14"/>
      <c r="MZC844" s="14"/>
      <c r="MZD844" s="14"/>
      <c r="MZE844" s="14"/>
      <c r="MZF844" s="14"/>
      <c r="MZG844" s="14"/>
      <c r="MZH844" s="14"/>
      <c r="MZI844" s="14"/>
      <c r="MZJ844" s="14"/>
      <c r="MZK844" s="14"/>
      <c r="MZL844" s="14"/>
      <c r="MZM844" s="14"/>
      <c r="MZN844" s="14"/>
      <c r="MZO844" s="14"/>
      <c r="MZP844" s="14"/>
      <c r="MZQ844" s="14"/>
      <c r="MZR844" s="14"/>
      <c r="MZS844" s="14"/>
      <c r="MZT844" s="14"/>
      <c r="MZU844" s="14"/>
      <c r="MZV844" s="14"/>
      <c r="MZW844" s="14"/>
      <c r="MZX844" s="14"/>
      <c r="MZY844" s="14"/>
      <c r="MZZ844" s="14"/>
      <c r="NAA844" s="14"/>
      <c r="NAB844" s="14"/>
      <c r="NAC844" s="14"/>
      <c r="NAD844" s="14"/>
      <c r="NAE844" s="14"/>
      <c r="NAF844" s="14"/>
      <c r="NAG844" s="14"/>
      <c r="NAH844" s="14"/>
      <c r="NAI844" s="14"/>
      <c r="NAJ844" s="14"/>
      <c r="NAK844" s="14"/>
      <c r="NAL844" s="14"/>
      <c r="NAM844" s="14"/>
      <c r="NAN844" s="14"/>
      <c r="NAO844" s="14"/>
      <c r="NAP844" s="14"/>
      <c r="NAQ844" s="14"/>
      <c r="NAR844" s="14"/>
      <c r="NAS844" s="14"/>
      <c r="NAT844" s="14"/>
      <c r="NAU844" s="14"/>
      <c r="NAV844" s="14"/>
      <c r="NAW844" s="14"/>
      <c r="NAX844" s="14"/>
      <c r="NAY844" s="14"/>
      <c r="NAZ844" s="14"/>
      <c r="NBA844" s="14"/>
      <c r="NBB844" s="14"/>
      <c r="NBC844" s="14"/>
      <c r="NBD844" s="14"/>
      <c r="NBE844" s="14"/>
      <c r="NBF844" s="14"/>
      <c r="NBG844" s="14"/>
      <c r="NBH844" s="14"/>
      <c r="NBI844" s="14"/>
      <c r="NBJ844" s="14"/>
      <c r="NBK844" s="14"/>
      <c r="NBL844" s="14"/>
      <c r="NBM844" s="14"/>
      <c r="NBN844" s="14"/>
      <c r="NBO844" s="14"/>
      <c r="NBP844" s="14"/>
      <c r="NBQ844" s="14"/>
      <c r="NBR844" s="14"/>
      <c r="NBS844" s="14"/>
      <c r="NBT844" s="14"/>
      <c r="NBU844" s="14"/>
      <c r="NBV844" s="14"/>
      <c r="NBW844" s="14"/>
      <c r="NBX844" s="14"/>
      <c r="NBY844" s="14"/>
      <c r="NBZ844" s="14"/>
      <c r="NCA844" s="14"/>
      <c r="NCB844" s="14"/>
      <c r="NCC844" s="14"/>
      <c r="NCD844" s="14"/>
      <c r="NCE844" s="14"/>
      <c r="NCF844" s="14"/>
      <c r="NCG844" s="14"/>
      <c r="NCH844" s="14"/>
      <c r="NCI844" s="14"/>
      <c r="NCJ844" s="14"/>
      <c r="NCK844" s="14"/>
      <c r="NCL844" s="14"/>
      <c r="NCM844" s="14"/>
      <c r="NCN844" s="14"/>
      <c r="NCO844" s="14"/>
      <c r="NCP844" s="14"/>
      <c r="NCQ844" s="14"/>
      <c r="NCR844" s="14"/>
      <c r="NCS844" s="14"/>
      <c r="NCT844" s="14"/>
      <c r="NCU844" s="14"/>
      <c r="NCV844" s="14"/>
      <c r="NCW844" s="14"/>
      <c r="NCX844" s="14"/>
      <c r="NCY844" s="14"/>
      <c r="NCZ844" s="14"/>
      <c r="NDA844" s="14"/>
      <c r="NDB844" s="14"/>
      <c r="NDC844" s="14"/>
      <c r="NDD844" s="14"/>
      <c r="NDE844" s="14"/>
      <c r="NDF844" s="14"/>
      <c r="NDG844" s="14"/>
      <c r="NDH844" s="14"/>
      <c r="NDI844" s="14"/>
      <c r="NDJ844" s="14"/>
      <c r="NDK844" s="14"/>
      <c r="NDL844" s="14"/>
      <c r="NDM844" s="14"/>
      <c r="NDN844" s="14"/>
      <c r="NDO844" s="14"/>
      <c r="NDP844" s="14"/>
      <c r="NDQ844" s="14"/>
      <c r="NDR844" s="14"/>
      <c r="NDS844" s="14"/>
      <c r="NDT844" s="14"/>
      <c r="NDU844" s="14"/>
      <c r="NDV844" s="14"/>
      <c r="NDW844" s="14"/>
      <c r="NDX844" s="14"/>
      <c r="NDY844" s="14"/>
      <c r="NDZ844" s="14"/>
      <c r="NEA844" s="14"/>
      <c r="NEB844" s="14"/>
      <c r="NEC844" s="14"/>
      <c r="NED844" s="14"/>
      <c r="NEE844" s="14"/>
      <c r="NEF844" s="14"/>
      <c r="NEG844" s="14"/>
      <c r="NEH844" s="14"/>
      <c r="NEI844" s="14"/>
      <c r="NEJ844" s="14"/>
      <c r="NEK844" s="14"/>
      <c r="NEL844" s="14"/>
      <c r="NEM844" s="14"/>
      <c r="NEN844" s="14"/>
      <c r="NEO844" s="14"/>
      <c r="NEP844" s="14"/>
      <c r="NEQ844" s="14"/>
      <c r="NER844" s="14"/>
      <c r="NES844" s="14"/>
      <c r="NET844" s="14"/>
      <c r="NEU844" s="14"/>
      <c r="NEV844" s="14"/>
      <c r="NEW844" s="14"/>
      <c r="NEX844" s="14"/>
      <c r="NEY844" s="14"/>
      <c r="NEZ844" s="14"/>
      <c r="NFA844" s="14"/>
      <c r="NFB844" s="14"/>
      <c r="NFC844" s="14"/>
      <c r="NFD844" s="14"/>
      <c r="NFE844" s="14"/>
      <c r="NFF844" s="14"/>
      <c r="NFG844" s="14"/>
      <c r="NFH844" s="14"/>
      <c r="NFI844" s="14"/>
      <c r="NFJ844" s="14"/>
      <c r="NFK844" s="14"/>
      <c r="NFL844" s="14"/>
      <c r="NFM844" s="14"/>
      <c r="NFN844" s="14"/>
      <c r="NFO844" s="14"/>
      <c r="NFP844" s="14"/>
      <c r="NFQ844" s="14"/>
      <c r="NFR844" s="14"/>
      <c r="NFS844" s="14"/>
      <c r="NFT844" s="14"/>
      <c r="NFU844" s="14"/>
      <c r="NFV844" s="14"/>
      <c r="NFW844" s="14"/>
      <c r="NFX844" s="14"/>
      <c r="NFY844" s="14"/>
      <c r="NFZ844" s="14"/>
      <c r="NGA844" s="14"/>
      <c r="NGB844" s="14"/>
      <c r="NGC844" s="14"/>
      <c r="NGD844" s="14"/>
      <c r="NGE844" s="14"/>
      <c r="NGF844" s="14"/>
      <c r="NGG844" s="14"/>
      <c r="NGH844" s="14"/>
      <c r="NGI844" s="14"/>
      <c r="NGJ844" s="14"/>
      <c r="NGK844" s="14"/>
      <c r="NGL844" s="14"/>
      <c r="NGM844" s="14"/>
      <c r="NGN844" s="14"/>
      <c r="NGO844" s="14"/>
      <c r="NGP844" s="14"/>
      <c r="NGQ844" s="14"/>
      <c r="NGR844" s="14"/>
      <c r="NGS844" s="14"/>
      <c r="NGT844" s="14"/>
      <c r="NGU844" s="14"/>
      <c r="NGV844" s="14"/>
      <c r="NGW844" s="14"/>
      <c r="NGX844" s="14"/>
      <c r="NGY844" s="14"/>
      <c r="NGZ844" s="14"/>
      <c r="NHA844" s="14"/>
      <c r="NHB844" s="14"/>
      <c r="NHC844" s="14"/>
      <c r="NHD844" s="14"/>
      <c r="NHE844" s="14"/>
      <c r="NHF844" s="14"/>
      <c r="NHG844" s="14"/>
      <c r="NHH844" s="14"/>
      <c r="NHI844" s="14"/>
      <c r="NHJ844" s="14"/>
      <c r="NHK844" s="14"/>
      <c r="NHL844" s="14"/>
      <c r="NHM844" s="14"/>
      <c r="NHN844" s="14"/>
      <c r="NHO844" s="14"/>
      <c r="NHP844" s="14"/>
      <c r="NHQ844" s="14"/>
      <c r="NHR844" s="14"/>
      <c r="NHS844" s="14"/>
      <c r="NHT844" s="14"/>
      <c r="NHU844" s="14"/>
      <c r="NHV844" s="14"/>
      <c r="NHW844" s="14"/>
      <c r="NHX844" s="14"/>
      <c r="NHY844" s="14"/>
      <c r="NHZ844" s="14"/>
      <c r="NIA844" s="14"/>
      <c r="NIB844" s="14"/>
      <c r="NIC844" s="14"/>
      <c r="NID844" s="14"/>
      <c r="NIE844" s="14"/>
      <c r="NIF844" s="14"/>
      <c r="NIG844" s="14"/>
      <c r="NIH844" s="14"/>
      <c r="NII844" s="14"/>
      <c r="NIJ844" s="14"/>
      <c r="NIK844" s="14"/>
      <c r="NIL844" s="14"/>
      <c r="NIM844" s="14"/>
      <c r="NIN844" s="14"/>
      <c r="NIO844" s="14"/>
      <c r="NIP844" s="14"/>
      <c r="NIQ844" s="14"/>
      <c r="NIR844" s="14"/>
      <c r="NIS844" s="14"/>
      <c r="NIT844" s="14"/>
      <c r="NIU844" s="14"/>
      <c r="NIV844" s="14"/>
      <c r="NIW844" s="14"/>
      <c r="NIX844" s="14"/>
      <c r="NIY844" s="14"/>
      <c r="NIZ844" s="14"/>
      <c r="NJA844" s="14"/>
      <c r="NJB844" s="14"/>
      <c r="NJC844" s="14"/>
      <c r="NJD844" s="14"/>
      <c r="NJE844" s="14"/>
      <c r="NJF844" s="14"/>
      <c r="NJG844" s="14"/>
      <c r="NJH844" s="14"/>
      <c r="NJI844" s="14"/>
      <c r="NJJ844" s="14"/>
      <c r="NJK844" s="14"/>
      <c r="NJL844" s="14"/>
      <c r="NJM844" s="14"/>
      <c r="NJN844" s="14"/>
      <c r="NJO844" s="14"/>
      <c r="NJP844" s="14"/>
      <c r="NJQ844" s="14"/>
      <c r="NJR844" s="14"/>
      <c r="NJS844" s="14"/>
      <c r="NJT844" s="14"/>
      <c r="NJU844" s="14"/>
      <c r="NJV844" s="14"/>
      <c r="NJW844" s="14"/>
      <c r="NJX844" s="14"/>
      <c r="NJY844" s="14"/>
      <c r="NJZ844" s="14"/>
      <c r="NKA844" s="14"/>
      <c r="NKB844" s="14"/>
      <c r="NKC844" s="14"/>
      <c r="NKD844" s="14"/>
      <c r="NKE844" s="14"/>
      <c r="NKF844" s="14"/>
      <c r="NKG844" s="14"/>
      <c r="NKH844" s="14"/>
      <c r="NKI844" s="14"/>
      <c r="NKJ844" s="14"/>
      <c r="NKK844" s="14"/>
      <c r="NKL844" s="14"/>
      <c r="NKM844" s="14"/>
      <c r="NKN844" s="14"/>
      <c r="NKO844" s="14"/>
      <c r="NKP844" s="14"/>
      <c r="NKQ844" s="14"/>
      <c r="NKR844" s="14"/>
      <c r="NKS844" s="14"/>
      <c r="NKT844" s="14"/>
      <c r="NKU844" s="14"/>
      <c r="NKV844" s="14"/>
      <c r="NKW844" s="14"/>
      <c r="NKX844" s="14"/>
      <c r="NKY844" s="14"/>
      <c r="NKZ844" s="14"/>
      <c r="NLA844" s="14"/>
      <c r="NLB844" s="14"/>
      <c r="NLC844" s="14"/>
      <c r="NLD844" s="14"/>
      <c r="NLE844" s="14"/>
      <c r="NLF844" s="14"/>
      <c r="NLG844" s="14"/>
      <c r="NLH844" s="14"/>
      <c r="NLI844" s="14"/>
      <c r="NLJ844" s="14"/>
      <c r="NLK844" s="14"/>
      <c r="NLL844" s="14"/>
      <c r="NLM844" s="14"/>
      <c r="NLN844" s="14"/>
      <c r="NLO844" s="14"/>
      <c r="NLP844" s="14"/>
      <c r="NLQ844" s="14"/>
      <c r="NLR844" s="14"/>
      <c r="NLS844" s="14"/>
      <c r="NLT844" s="14"/>
      <c r="NLU844" s="14"/>
      <c r="NLV844" s="14"/>
      <c r="NLW844" s="14"/>
      <c r="NLX844" s="14"/>
      <c r="NLY844" s="14"/>
      <c r="NLZ844" s="14"/>
      <c r="NMA844" s="14"/>
      <c r="NMB844" s="14"/>
      <c r="NMC844" s="14"/>
      <c r="NMD844" s="14"/>
      <c r="NME844" s="14"/>
      <c r="NMF844" s="14"/>
      <c r="NMG844" s="14"/>
      <c r="NMH844" s="14"/>
      <c r="NMI844" s="14"/>
      <c r="NMJ844" s="14"/>
      <c r="NMK844" s="14"/>
      <c r="NML844" s="14"/>
      <c r="NMM844" s="14"/>
      <c r="NMN844" s="14"/>
      <c r="NMO844" s="14"/>
      <c r="NMP844" s="14"/>
      <c r="NMQ844" s="14"/>
      <c r="NMR844" s="14"/>
      <c r="NMS844" s="14"/>
      <c r="NMT844" s="14"/>
      <c r="NMU844" s="14"/>
      <c r="NMV844" s="14"/>
      <c r="NMW844" s="14"/>
      <c r="NMX844" s="14"/>
      <c r="NMY844" s="14"/>
      <c r="NMZ844" s="14"/>
      <c r="NNA844" s="14"/>
      <c r="NNB844" s="14"/>
      <c r="NNC844" s="14"/>
      <c r="NND844" s="14"/>
      <c r="NNE844" s="14"/>
      <c r="NNF844" s="14"/>
      <c r="NNG844" s="14"/>
      <c r="NNH844" s="14"/>
      <c r="NNI844" s="14"/>
      <c r="NNJ844" s="14"/>
      <c r="NNK844" s="14"/>
      <c r="NNL844" s="14"/>
      <c r="NNM844" s="14"/>
      <c r="NNN844" s="14"/>
      <c r="NNO844" s="14"/>
      <c r="NNP844" s="14"/>
      <c r="NNQ844" s="14"/>
      <c r="NNR844" s="14"/>
      <c r="NNS844" s="14"/>
      <c r="NNT844" s="14"/>
      <c r="NNU844" s="14"/>
      <c r="NNV844" s="14"/>
      <c r="NNW844" s="14"/>
      <c r="NNX844" s="14"/>
      <c r="NNY844" s="14"/>
      <c r="NNZ844" s="14"/>
      <c r="NOA844" s="14"/>
      <c r="NOB844" s="14"/>
      <c r="NOC844" s="14"/>
      <c r="NOD844" s="14"/>
      <c r="NOE844" s="14"/>
      <c r="NOF844" s="14"/>
      <c r="NOG844" s="14"/>
      <c r="NOH844" s="14"/>
      <c r="NOI844" s="14"/>
      <c r="NOJ844" s="14"/>
      <c r="NOK844" s="14"/>
      <c r="NOL844" s="14"/>
      <c r="NOM844" s="14"/>
      <c r="NON844" s="14"/>
      <c r="NOO844" s="14"/>
      <c r="NOP844" s="14"/>
      <c r="NOQ844" s="14"/>
      <c r="NOR844" s="14"/>
      <c r="NOS844" s="14"/>
      <c r="NOT844" s="14"/>
      <c r="NOU844" s="14"/>
      <c r="NOV844" s="14"/>
      <c r="NOW844" s="14"/>
      <c r="NOX844" s="14"/>
      <c r="NOY844" s="14"/>
      <c r="NOZ844" s="14"/>
      <c r="NPA844" s="14"/>
      <c r="NPB844" s="14"/>
      <c r="NPC844" s="14"/>
      <c r="NPD844" s="14"/>
      <c r="NPE844" s="14"/>
      <c r="NPF844" s="14"/>
      <c r="NPG844" s="14"/>
      <c r="NPH844" s="14"/>
      <c r="NPI844" s="14"/>
      <c r="NPJ844" s="14"/>
      <c r="NPK844" s="14"/>
      <c r="NPL844" s="14"/>
      <c r="NPM844" s="14"/>
      <c r="NPN844" s="14"/>
      <c r="NPO844" s="14"/>
      <c r="NPP844" s="14"/>
      <c r="NPQ844" s="14"/>
      <c r="NPR844" s="14"/>
      <c r="NPS844" s="14"/>
      <c r="NPT844" s="14"/>
      <c r="NPU844" s="14"/>
      <c r="NPV844" s="14"/>
      <c r="NPW844" s="14"/>
      <c r="NPX844" s="14"/>
      <c r="NPY844" s="14"/>
      <c r="NPZ844" s="14"/>
      <c r="NQA844" s="14"/>
      <c r="NQB844" s="14"/>
      <c r="NQC844" s="14"/>
      <c r="NQD844" s="14"/>
      <c r="NQE844" s="14"/>
      <c r="NQF844" s="14"/>
      <c r="NQG844" s="14"/>
      <c r="NQH844" s="14"/>
      <c r="NQI844" s="14"/>
      <c r="NQJ844" s="14"/>
      <c r="NQK844" s="14"/>
      <c r="NQL844" s="14"/>
      <c r="NQM844" s="14"/>
      <c r="NQN844" s="14"/>
      <c r="NQO844" s="14"/>
      <c r="NQP844" s="14"/>
      <c r="NQQ844" s="14"/>
      <c r="NQR844" s="14"/>
      <c r="NQS844" s="14"/>
      <c r="NQT844" s="14"/>
      <c r="NQU844" s="14"/>
      <c r="NQV844" s="14"/>
      <c r="NQW844" s="14"/>
      <c r="NQX844" s="14"/>
      <c r="NQY844" s="14"/>
      <c r="NQZ844" s="14"/>
      <c r="NRA844" s="14"/>
      <c r="NRB844" s="14"/>
      <c r="NRC844" s="14"/>
      <c r="NRD844" s="14"/>
      <c r="NRE844" s="14"/>
      <c r="NRF844" s="14"/>
      <c r="NRG844" s="14"/>
      <c r="NRH844" s="14"/>
      <c r="NRI844" s="14"/>
      <c r="NRJ844" s="14"/>
      <c r="NRK844" s="14"/>
      <c r="NRL844" s="14"/>
      <c r="NRM844" s="14"/>
      <c r="NRN844" s="14"/>
      <c r="NRO844" s="14"/>
      <c r="NRP844" s="14"/>
      <c r="NRQ844" s="14"/>
      <c r="NRR844" s="14"/>
      <c r="NRS844" s="14"/>
      <c r="NRT844" s="14"/>
      <c r="NRU844" s="14"/>
      <c r="NRV844" s="14"/>
      <c r="NRW844" s="14"/>
      <c r="NRX844" s="14"/>
      <c r="NRY844" s="14"/>
      <c r="NRZ844" s="14"/>
      <c r="NSA844" s="14"/>
      <c r="NSB844" s="14"/>
      <c r="NSC844" s="14"/>
      <c r="NSD844" s="14"/>
      <c r="NSE844" s="14"/>
      <c r="NSF844" s="14"/>
      <c r="NSG844" s="14"/>
      <c r="NSH844" s="14"/>
      <c r="NSI844" s="14"/>
      <c r="NSJ844" s="14"/>
      <c r="NSK844" s="14"/>
      <c r="NSL844" s="14"/>
      <c r="NSM844" s="14"/>
      <c r="NSN844" s="14"/>
      <c r="NSO844" s="14"/>
      <c r="NSP844" s="14"/>
      <c r="NSQ844" s="14"/>
      <c r="NSR844" s="14"/>
      <c r="NSS844" s="14"/>
      <c r="NST844" s="14"/>
      <c r="NSU844" s="14"/>
      <c r="NSV844" s="14"/>
      <c r="NSW844" s="14"/>
      <c r="NSX844" s="14"/>
      <c r="NSY844" s="14"/>
      <c r="NSZ844" s="14"/>
      <c r="NTA844" s="14"/>
      <c r="NTB844" s="14"/>
      <c r="NTC844" s="14"/>
      <c r="NTD844" s="14"/>
      <c r="NTE844" s="14"/>
      <c r="NTF844" s="14"/>
      <c r="NTG844" s="14"/>
      <c r="NTH844" s="14"/>
      <c r="NTI844" s="14"/>
      <c r="NTJ844" s="14"/>
      <c r="NTK844" s="14"/>
      <c r="NTL844" s="14"/>
      <c r="NTM844" s="14"/>
      <c r="NTN844" s="14"/>
      <c r="NTO844" s="14"/>
      <c r="NTP844" s="14"/>
      <c r="NTQ844" s="14"/>
      <c r="NTR844" s="14"/>
      <c r="NTS844" s="14"/>
      <c r="NTT844" s="14"/>
      <c r="NTU844" s="14"/>
      <c r="NTV844" s="14"/>
      <c r="NTW844" s="14"/>
      <c r="NTX844" s="14"/>
      <c r="NTY844" s="14"/>
      <c r="NTZ844" s="14"/>
      <c r="NUA844" s="14"/>
      <c r="NUB844" s="14"/>
      <c r="NUC844" s="14"/>
      <c r="NUD844" s="14"/>
      <c r="NUE844" s="14"/>
      <c r="NUF844" s="14"/>
      <c r="NUG844" s="14"/>
      <c r="NUH844" s="14"/>
      <c r="NUI844" s="14"/>
      <c r="NUJ844" s="14"/>
      <c r="NUK844" s="14"/>
      <c r="NUL844" s="14"/>
      <c r="NUM844" s="14"/>
      <c r="NUN844" s="14"/>
      <c r="NUO844" s="14"/>
      <c r="NUP844" s="14"/>
      <c r="NUQ844" s="14"/>
      <c r="NUR844" s="14"/>
      <c r="NUS844" s="14"/>
      <c r="NUT844" s="14"/>
      <c r="NUU844" s="14"/>
      <c r="NUV844" s="14"/>
      <c r="NUW844" s="14"/>
      <c r="NUX844" s="14"/>
      <c r="NUY844" s="14"/>
      <c r="NUZ844" s="14"/>
      <c r="NVA844" s="14"/>
      <c r="NVB844" s="14"/>
      <c r="NVC844" s="14"/>
      <c r="NVD844" s="14"/>
      <c r="NVE844" s="14"/>
      <c r="NVF844" s="14"/>
      <c r="NVG844" s="14"/>
      <c r="NVH844" s="14"/>
      <c r="NVI844" s="14"/>
      <c r="NVJ844" s="14"/>
      <c r="NVK844" s="14"/>
      <c r="NVL844" s="14"/>
      <c r="NVM844" s="14"/>
      <c r="NVN844" s="14"/>
      <c r="NVO844" s="14"/>
      <c r="NVP844" s="14"/>
      <c r="NVQ844" s="14"/>
      <c r="NVR844" s="14"/>
      <c r="NVS844" s="14"/>
      <c r="NVT844" s="14"/>
      <c r="NVU844" s="14"/>
      <c r="NVV844" s="14"/>
      <c r="NVW844" s="14"/>
      <c r="NVX844" s="14"/>
      <c r="NVY844" s="14"/>
      <c r="NVZ844" s="14"/>
      <c r="NWA844" s="14"/>
      <c r="NWB844" s="14"/>
      <c r="NWC844" s="14"/>
      <c r="NWD844" s="14"/>
      <c r="NWE844" s="14"/>
      <c r="NWF844" s="14"/>
      <c r="NWG844" s="14"/>
      <c r="NWH844" s="14"/>
      <c r="NWI844" s="14"/>
      <c r="NWJ844" s="14"/>
      <c r="NWK844" s="14"/>
      <c r="NWL844" s="14"/>
      <c r="NWM844" s="14"/>
      <c r="NWN844" s="14"/>
      <c r="NWO844" s="14"/>
      <c r="NWP844" s="14"/>
      <c r="NWQ844" s="14"/>
      <c r="NWR844" s="14"/>
      <c r="NWS844" s="14"/>
      <c r="NWT844" s="14"/>
      <c r="NWU844" s="14"/>
      <c r="NWV844" s="14"/>
      <c r="NWW844" s="14"/>
      <c r="NWX844" s="14"/>
      <c r="NWY844" s="14"/>
      <c r="NWZ844" s="14"/>
      <c r="NXA844" s="14"/>
      <c r="NXB844" s="14"/>
      <c r="NXC844" s="14"/>
      <c r="NXD844" s="14"/>
      <c r="NXE844" s="14"/>
      <c r="NXF844" s="14"/>
      <c r="NXG844" s="14"/>
      <c r="NXH844" s="14"/>
      <c r="NXI844" s="14"/>
      <c r="NXJ844" s="14"/>
      <c r="NXK844" s="14"/>
      <c r="NXL844" s="14"/>
      <c r="NXM844" s="14"/>
      <c r="NXN844" s="14"/>
      <c r="NXO844" s="14"/>
      <c r="NXP844" s="14"/>
      <c r="NXQ844" s="14"/>
      <c r="NXR844" s="14"/>
      <c r="NXS844" s="14"/>
      <c r="NXT844" s="14"/>
      <c r="NXU844" s="14"/>
      <c r="NXV844" s="14"/>
      <c r="NXW844" s="14"/>
      <c r="NXX844" s="14"/>
      <c r="NXY844" s="14"/>
      <c r="NXZ844" s="14"/>
      <c r="NYA844" s="14"/>
      <c r="NYB844" s="14"/>
      <c r="NYC844" s="14"/>
      <c r="NYD844" s="14"/>
      <c r="NYE844" s="14"/>
      <c r="NYF844" s="14"/>
      <c r="NYG844" s="14"/>
      <c r="NYH844" s="14"/>
      <c r="NYI844" s="14"/>
      <c r="NYJ844" s="14"/>
      <c r="NYK844" s="14"/>
      <c r="NYL844" s="14"/>
      <c r="NYM844" s="14"/>
      <c r="NYN844" s="14"/>
      <c r="NYO844" s="14"/>
      <c r="NYP844" s="14"/>
      <c r="NYQ844" s="14"/>
      <c r="NYR844" s="14"/>
      <c r="NYS844" s="14"/>
      <c r="NYT844" s="14"/>
      <c r="NYU844" s="14"/>
      <c r="NYV844" s="14"/>
      <c r="NYW844" s="14"/>
      <c r="NYX844" s="14"/>
      <c r="NYY844" s="14"/>
      <c r="NYZ844" s="14"/>
      <c r="NZA844" s="14"/>
      <c r="NZB844" s="14"/>
      <c r="NZC844" s="14"/>
      <c r="NZD844" s="14"/>
      <c r="NZE844" s="14"/>
      <c r="NZF844" s="14"/>
      <c r="NZG844" s="14"/>
      <c r="NZH844" s="14"/>
      <c r="NZI844" s="14"/>
      <c r="NZJ844" s="14"/>
      <c r="NZK844" s="14"/>
      <c r="NZL844" s="14"/>
      <c r="NZM844" s="14"/>
      <c r="NZN844" s="14"/>
      <c r="NZO844" s="14"/>
      <c r="NZP844" s="14"/>
      <c r="NZQ844" s="14"/>
      <c r="NZR844" s="14"/>
      <c r="NZS844" s="14"/>
      <c r="NZT844" s="14"/>
      <c r="NZU844" s="14"/>
      <c r="NZV844" s="14"/>
      <c r="NZW844" s="14"/>
      <c r="NZX844" s="14"/>
      <c r="NZY844" s="14"/>
      <c r="NZZ844" s="14"/>
      <c r="OAA844" s="14"/>
      <c r="OAB844" s="14"/>
      <c r="OAC844" s="14"/>
      <c r="OAD844" s="14"/>
      <c r="OAE844" s="14"/>
      <c r="OAF844" s="14"/>
      <c r="OAG844" s="14"/>
      <c r="OAH844" s="14"/>
      <c r="OAI844" s="14"/>
      <c r="OAJ844" s="14"/>
      <c r="OAK844" s="14"/>
      <c r="OAL844" s="14"/>
      <c r="OAM844" s="14"/>
      <c r="OAN844" s="14"/>
      <c r="OAO844" s="14"/>
      <c r="OAP844" s="14"/>
      <c r="OAQ844" s="14"/>
      <c r="OAR844" s="14"/>
      <c r="OAS844" s="14"/>
      <c r="OAT844" s="14"/>
      <c r="OAU844" s="14"/>
      <c r="OAV844" s="14"/>
      <c r="OAW844" s="14"/>
      <c r="OAX844" s="14"/>
      <c r="OAY844" s="14"/>
      <c r="OAZ844" s="14"/>
      <c r="OBA844" s="14"/>
      <c r="OBB844" s="14"/>
      <c r="OBC844" s="14"/>
      <c r="OBD844" s="14"/>
      <c r="OBE844" s="14"/>
      <c r="OBF844" s="14"/>
      <c r="OBG844" s="14"/>
      <c r="OBH844" s="14"/>
      <c r="OBI844" s="14"/>
      <c r="OBJ844" s="14"/>
      <c r="OBK844" s="14"/>
      <c r="OBL844" s="14"/>
      <c r="OBM844" s="14"/>
      <c r="OBN844" s="14"/>
      <c r="OBO844" s="14"/>
      <c r="OBP844" s="14"/>
      <c r="OBQ844" s="14"/>
      <c r="OBR844" s="14"/>
      <c r="OBS844" s="14"/>
      <c r="OBT844" s="14"/>
      <c r="OBU844" s="14"/>
      <c r="OBV844" s="14"/>
      <c r="OBW844" s="14"/>
      <c r="OBX844" s="14"/>
      <c r="OBY844" s="14"/>
      <c r="OBZ844" s="14"/>
      <c r="OCA844" s="14"/>
      <c r="OCB844" s="14"/>
      <c r="OCC844" s="14"/>
      <c r="OCD844" s="14"/>
      <c r="OCE844" s="14"/>
      <c r="OCF844" s="14"/>
      <c r="OCG844" s="14"/>
      <c r="OCH844" s="14"/>
      <c r="OCI844" s="14"/>
      <c r="OCJ844" s="14"/>
      <c r="OCK844" s="14"/>
      <c r="OCL844" s="14"/>
      <c r="OCM844" s="14"/>
      <c r="OCN844" s="14"/>
      <c r="OCO844" s="14"/>
      <c r="OCP844" s="14"/>
      <c r="OCQ844" s="14"/>
      <c r="OCR844" s="14"/>
      <c r="OCS844" s="14"/>
      <c r="OCT844" s="14"/>
      <c r="OCU844" s="14"/>
      <c r="OCV844" s="14"/>
      <c r="OCW844" s="14"/>
      <c r="OCX844" s="14"/>
      <c r="OCY844" s="14"/>
      <c r="OCZ844" s="14"/>
      <c r="ODA844" s="14"/>
      <c r="ODB844" s="14"/>
      <c r="ODC844" s="14"/>
      <c r="ODD844" s="14"/>
      <c r="ODE844" s="14"/>
      <c r="ODF844" s="14"/>
      <c r="ODG844" s="14"/>
      <c r="ODH844" s="14"/>
      <c r="ODI844" s="14"/>
      <c r="ODJ844" s="14"/>
      <c r="ODK844" s="14"/>
      <c r="ODL844" s="14"/>
      <c r="ODM844" s="14"/>
      <c r="ODN844" s="14"/>
      <c r="ODO844" s="14"/>
      <c r="ODP844" s="14"/>
      <c r="ODQ844" s="14"/>
      <c r="ODR844" s="14"/>
      <c r="ODS844" s="14"/>
      <c r="ODT844" s="14"/>
      <c r="ODU844" s="14"/>
      <c r="ODV844" s="14"/>
      <c r="ODW844" s="14"/>
      <c r="ODX844" s="14"/>
      <c r="ODY844" s="14"/>
      <c r="ODZ844" s="14"/>
      <c r="OEA844" s="14"/>
      <c r="OEB844" s="14"/>
      <c r="OEC844" s="14"/>
      <c r="OED844" s="14"/>
      <c r="OEE844" s="14"/>
      <c r="OEF844" s="14"/>
      <c r="OEG844" s="14"/>
      <c r="OEH844" s="14"/>
      <c r="OEI844" s="14"/>
      <c r="OEJ844" s="14"/>
      <c r="OEK844" s="14"/>
      <c r="OEL844" s="14"/>
      <c r="OEM844" s="14"/>
      <c r="OEN844" s="14"/>
      <c r="OEO844" s="14"/>
      <c r="OEP844" s="14"/>
      <c r="OEQ844" s="14"/>
      <c r="OER844" s="14"/>
      <c r="OES844" s="14"/>
      <c r="OET844" s="14"/>
      <c r="OEU844" s="14"/>
      <c r="OEV844" s="14"/>
      <c r="OEW844" s="14"/>
      <c r="OEX844" s="14"/>
      <c r="OEY844" s="14"/>
      <c r="OEZ844" s="14"/>
      <c r="OFA844" s="14"/>
      <c r="OFB844" s="14"/>
      <c r="OFC844" s="14"/>
      <c r="OFD844" s="14"/>
      <c r="OFE844" s="14"/>
      <c r="OFF844" s="14"/>
      <c r="OFG844" s="14"/>
      <c r="OFH844" s="14"/>
      <c r="OFI844" s="14"/>
      <c r="OFJ844" s="14"/>
      <c r="OFK844" s="14"/>
      <c r="OFL844" s="14"/>
      <c r="OFM844" s="14"/>
      <c r="OFN844" s="14"/>
      <c r="OFO844" s="14"/>
      <c r="OFP844" s="14"/>
      <c r="OFQ844" s="14"/>
      <c r="OFR844" s="14"/>
      <c r="OFS844" s="14"/>
      <c r="OFT844" s="14"/>
      <c r="OFU844" s="14"/>
      <c r="OFV844" s="14"/>
      <c r="OFW844" s="14"/>
      <c r="OFX844" s="14"/>
      <c r="OFY844" s="14"/>
      <c r="OFZ844" s="14"/>
      <c r="OGA844" s="14"/>
      <c r="OGB844" s="14"/>
      <c r="OGC844" s="14"/>
      <c r="OGD844" s="14"/>
      <c r="OGE844" s="14"/>
      <c r="OGF844" s="14"/>
      <c r="OGG844" s="14"/>
      <c r="OGH844" s="14"/>
      <c r="OGI844" s="14"/>
      <c r="OGJ844" s="14"/>
      <c r="OGK844" s="14"/>
      <c r="OGL844" s="14"/>
      <c r="OGM844" s="14"/>
      <c r="OGN844" s="14"/>
      <c r="OGO844" s="14"/>
      <c r="OGP844" s="14"/>
      <c r="OGQ844" s="14"/>
      <c r="OGR844" s="14"/>
      <c r="OGS844" s="14"/>
      <c r="OGT844" s="14"/>
      <c r="OGU844" s="14"/>
      <c r="OGV844" s="14"/>
      <c r="OGW844" s="14"/>
      <c r="OGX844" s="14"/>
      <c r="OGY844" s="14"/>
      <c r="OGZ844" s="14"/>
      <c r="OHA844" s="14"/>
      <c r="OHB844" s="14"/>
      <c r="OHC844" s="14"/>
      <c r="OHD844" s="14"/>
      <c r="OHE844" s="14"/>
      <c r="OHF844" s="14"/>
      <c r="OHG844" s="14"/>
      <c r="OHH844" s="14"/>
      <c r="OHI844" s="14"/>
      <c r="OHJ844" s="14"/>
      <c r="OHK844" s="14"/>
      <c r="OHL844" s="14"/>
      <c r="OHM844" s="14"/>
      <c r="OHN844" s="14"/>
      <c r="OHO844" s="14"/>
      <c r="OHP844" s="14"/>
      <c r="OHQ844" s="14"/>
      <c r="OHR844" s="14"/>
      <c r="OHS844" s="14"/>
      <c r="OHT844" s="14"/>
      <c r="OHU844" s="14"/>
      <c r="OHV844" s="14"/>
      <c r="OHW844" s="14"/>
      <c r="OHX844" s="14"/>
      <c r="OHY844" s="14"/>
      <c r="OHZ844" s="14"/>
      <c r="OIA844" s="14"/>
      <c r="OIB844" s="14"/>
      <c r="OIC844" s="14"/>
      <c r="OID844" s="14"/>
      <c r="OIE844" s="14"/>
      <c r="OIF844" s="14"/>
      <c r="OIG844" s="14"/>
      <c r="OIH844" s="14"/>
      <c r="OII844" s="14"/>
      <c r="OIJ844" s="14"/>
      <c r="OIK844" s="14"/>
      <c r="OIL844" s="14"/>
      <c r="OIM844" s="14"/>
      <c r="OIN844" s="14"/>
      <c r="OIO844" s="14"/>
      <c r="OIP844" s="14"/>
      <c r="OIQ844" s="14"/>
      <c r="OIR844" s="14"/>
      <c r="OIS844" s="14"/>
      <c r="OIT844" s="14"/>
      <c r="OIU844" s="14"/>
      <c r="OIV844" s="14"/>
      <c r="OIW844" s="14"/>
      <c r="OIX844" s="14"/>
      <c r="OIY844" s="14"/>
      <c r="OIZ844" s="14"/>
      <c r="OJA844" s="14"/>
      <c r="OJB844" s="14"/>
      <c r="OJC844" s="14"/>
      <c r="OJD844" s="14"/>
      <c r="OJE844" s="14"/>
      <c r="OJF844" s="14"/>
      <c r="OJG844" s="14"/>
      <c r="OJH844" s="14"/>
      <c r="OJI844" s="14"/>
      <c r="OJJ844" s="14"/>
      <c r="OJK844" s="14"/>
      <c r="OJL844" s="14"/>
      <c r="OJM844" s="14"/>
      <c r="OJN844" s="14"/>
      <c r="OJO844" s="14"/>
      <c r="OJP844" s="14"/>
      <c r="OJQ844" s="14"/>
      <c r="OJR844" s="14"/>
      <c r="OJS844" s="14"/>
      <c r="OJT844" s="14"/>
      <c r="OJU844" s="14"/>
      <c r="OJV844" s="14"/>
      <c r="OJW844" s="14"/>
      <c r="OJX844" s="14"/>
      <c r="OJY844" s="14"/>
      <c r="OJZ844" s="14"/>
      <c r="OKA844" s="14"/>
      <c r="OKB844" s="14"/>
      <c r="OKC844" s="14"/>
      <c r="OKD844" s="14"/>
      <c r="OKE844" s="14"/>
      <c r="OKF844" s="14"/>
      <c r="OKG844" s="14"/>
      <c r="OKH844" s="14"/>
      <c r="OKI844" s="14"/>
      <c r="OKJ844" s="14"/>
      <c r="OKK844" s="14"/>
      <c r="OKL844" s="14"/>
      <c r="OKM844" s="14"/>
      <c r="OKN844" s="14"/>
      <c r="OKO844" s="14"/>
      <c r="OKP844" s="14"/>
      <c r="OKQ844" s="14"/>
      <c r="OKR844" s="14"/>
      <c r="OKS844" s="14"/>
      <c r="OKT844" s="14"/>
      <c r="OKU844" s="14"/>
      <c r="OKV844" s="14"/>
      <c r="OKW844" s="14"/>
      <c r="OKX844" s="14"/>
      <c r="OKY844" s="14"/>
      <c r="OKZ844" s="14"/>
      <c r="OLA844" s="14"/>
      <c r="OLB844" s="14"/>
      <c r="OLC844" s="14"/>
      <c r="OLD844" s="14"/>
      <c r="OLE844" s="14"/>
      <c r="OLF844" s="14"/>
      <c r="OLG844" s="14"/>
      <c r="OLH844" s="14"/>
      <c r="OLI844" s="14"/>
      <c r="OLJ844" s="14"/>
      <c r="OLK844" s="14"/>
      <c r="OLL844" s="14"/>
      <c r="OLM844" s="14"/>
      <c r="OLN844" s="14"/>
      <c r="OLO844" s="14"/>
      <c r="OLP844" s="14"/>
      <c r="OLQ844" s="14"/>
      <c r="OLR844" s="14"/>
      <c r="OLS844" s="14"/>
      <c r="OLT844" s="14"/>
      <c r="OLU844" s="14"/>
      <c r="OLV844" s="14"/>
      <c r="OLW844" s="14"/>
      <c r="OLX844" s="14"/>
      <c r="OLY844" s="14"/>
      <c r="OLZ844" s="14"/>
      <c r="OMA844" s="14"/>
      <c r="OMB844" s="14"/>
      <c r="OMC844" s="14"/>
      <c r="OMD844" s="14"/>
      <c r="OME844" s="14"/>
      <c r="OMF844" s="14"/>
      <c r="OMG844" s="14"/>
      <c r="OMH844" s="14"/>
      <c r="OMI844" s="14"/>
      <c r="OMJ844" s="14"/>
      <c r="OMK844" s="14"/>
      <c r="OML844" s="14"/>
      <c r="OMM844" s="14"/>
      <c r="OMN844" s="14"/>
      <c r="OMO844" s="14"/>
      <c r="OMP844" s="14"/>
      <c r="OMQ844" s="14"/>
      <c r="OMR844" s="14"/>
      <c r="OMS844" s="14"/>
      <c r="OMT844" s="14"/>
      <c r="OMU844" s="14"/>
      <c r="OMV844" s="14"/>
      <c r="OMW844" s="14"/>
      <c r="OMX844" s="14"/>
      <c r="OMY844" s="14"/>
      <c r="OMZ844" s="14"/>
      <c r="ONA844" s="14"/>
      <c r="ONB844" s="14"/>
      <c r="ONC844" s="14"/>
      <c r="OND844" s="14"/>
      <c r="ONE844" s="14"/>
      <c r="ONF844" s="14"/>
      <c r="ONG844" s="14"/>
      <c r="ONH844" s="14"/>
      <c r="ONI844" s="14"/>
      <c r="ONJ844" s="14"/>
      <c r="ONK844" s="14"/>
      <c r="ONL844" s="14"/>
      <c r="ONM844" s="14"/>
      <c r="ONN844" s="14"/>
      <c r="ONO844" s="14"/>
      <c r="ONP844" s="14"/>
      <c r="ONQ844" s="14"/>
      <c r="ONR844" s="14"/>
      <c r="ONS844" s="14"/>
      <c r="ONT844" s="14"/>
      <c r="ONU844" s="14"/>
      <c r="ONV844" s="14"/>
      <c r="ONW844" s="14"/>
      <c r="ONX844" s="14"/>
      <c r="ONY844" s="14"/>
      <c r="ONZ844" s="14"/>
      <c r="OOA844" s="14"/>
      <c r="OOB844" s="14"/>
      <c r="OOC844" s="14"/>
      <c r="OOD844" s="14"/>
      <c r="OOE844" s="14"/>
      <c r="OOF844" s="14"/>
      <c r="OOG844" s="14"/>
      <c r="OOH844" s="14"/>
      <c r="OOI844" s="14"/>
      <c r="OOJ844" s="14"/>
      <c r="OOK844" s="14"/>
      <c r="OOL844" s="14"/>
      <c r="OOM844" s="14"/>
      <c r="OON844" s="14"/>
      <c r="OOO844" s="14"/>
      <c r="OOP844" s="14"/>
      <c r="OOQ844" s="14"/>
      <c r="OOR844" s="14"/>
      <c r="OOS844" s="14"/>
      <c r="OOT844" s="14"/>
      <c r="OOU844" s="14"/>
      <c r="OOV844" s="14"/>
      <c r="OOW844" s="14"/>
      <c r="OOX844" s="14"/>
      <c r="OOY844" s="14"/>
      <c r="OOZ844" s="14"/>
      <c r="OPA844" s="14"/>
      <c r="OPB844" s="14"/>
      <c r="OPC844" s="14"/>
      <c r="OPD844" s="14"/>
      <c r="OPE844" s="14"/>
      <c r="OPF844" s="14"/>
      <c r="OPG844" s="14"/>
      <c r="OPH844" s="14"/>
      <c r="OPI844" s="14"/>
      <c r="OPJ844" s="14"/>
      <c r="OPK844" s="14"/>
      <c r="OPL844" s="14"/>
      <c r="OPM844" s="14"/>
      <c r="OPN844" s="14"/>
      <c r="OPO844" s="14"/>
      <c r="OPP844" s="14"/>
      <c r="OPQ844" s="14"/>
      <c r="OPR844" s="14"/>
      <c r="OPS844" s="14"/>
      <c r="OPT844" s="14"/>
      <c r="OPU844" s="14"/>
      <c r="OPV844" s="14"/>
      <c r="OPW844" s="14"/>
      <c r="OPX844" s="14"/>
      <c r="OPY844" s="14"/>
      <c r="OPZ844" s="14"/>
      <c r="OQA844" s="14"/>
      <c r="OQB844" s="14"/>
      <c r="OQC844" s="14"/>
      <c r="OQD844" s="14"/>
      <c r="OQE844" s="14"/>
      <c r="OQF844" s="14"/>
      <c r="OQG844" s="14"/>
      <c r="OQH844" s="14"/>
      <c r="OQI844" s="14"/>
      <c r="OQJ844" s="14"/>
      <c r="OQK844" s="14"/>
      <c r="OQL844" s="14"/>
      <c r="OQM844" s="14"/>
      <c r="OQN844" s="14"/>
      <c r="OQO844" s="14"/>
      <c r="OQP844" s="14"/>
      <c r="OQQ844" s="14"/>
      <c r="OQR844" s="14"/>
      <c r="OQS844" s="14"/>
      <c r="OQT844" s="14"/>
      <c r="OQU844" s="14"/>
      <c r="OQV844" s="14"/>
      <c r="OQW844" s="14"/>
      <c r="OQX844" s="14"/>
      <c r="OQY844" s="14"/>
      <c r="OQZ844" s="14"/>
      <c r="ORA844" s="14"/>
      <c r="ORB844" s="14"/>
      <c r="ORC844" s="14"/>
      <c r="ORD844" s="14"/>
      <c r="ORE844" s="14"/>
      <c r="ORF844" s="14"/>
      <c r="ORG844" s="14"/>
      <c r="ORH844" s="14"/>
      <c r="ORI844" s="14"/>
      <c r="ORJ844" s="14"/>
      <c r="ORK844" s="14"/>
      <c r="ORL844" s="14"/>
      <c r="ORM844" s="14"/>
      <c r="ORN844" s="14"/>
      <c r="ORO844" s="14"/>
      <c r="ORP844" s="14"/>
      <c r="ORQ844" s="14"/>
      <c r="ORR844" s="14"/>
      <c r="ORS844" s="14"/>
      <c r="ORT844" s="14"/>
      <c r="ORU844" s="14"/>
      <c r="ORV844" s="14"/>
      <c r="ORW844" s="14"/>
      <c r="ORX844" s="14"/>
      <c r="ORY844" s="14"/>
      <c r="ORZ844" s="14"/>
      <c r="OSA844" s="14"/>
      <c r="OSB844" s="14"/>
      <c r="OSC844" s="14"/>
      <c r="OSD844" s="14"/>
      <c r="OSE844" s="14"/>
      <c r="OSF844" s="14"/>
      <c r="OSG844" s="14"/>
      <c r="OSH844" s="14"/>
      <c r="OSI844" s="14"/>
      <c r="OSJ844" s="14"/>
      <c r="OSK844" s="14"/>
      <c r="OSL844" s="14"/>
      <c r="OSM844" s="14"/>
      <c r="OSN844" s="14"/>
      <c r="OSO844" s="14"/>
      <c r="OSP844" s="14"/>
      <c r="OSQ844" s="14"/>
      <c r="OSR844" s="14"/>
      <c r="OSS844" s="14"/>
      <c r="OST844" s="14"/>
      <c r="OSU844" s="14"/>
      <c r="OSV844" s="14"/>
      <c r="OSW844" s="14"/>
      <c r="OSX844" s="14"/>
      <c r="OSY844" s="14"/>
      <c r="OSZ844" s="14"/>
      <c r="OTA844" s="14"/>
      <c r="OTB844" s="14"/>
      <c r="OTC844" s="14"/>
      <c r="OTD844" s="14"/>
      <c r="OTE844" s="14"/>
      <c r="OTF844" s="14"/>
      <c r="OTG844" s="14"/>
      <c r="OTH844" s="14"/>
      <c r="OTI844" s="14"/>
      <c r="OTJ844" s="14"/>
      <c r="OTK844" s="14"/>
      <c r="OTL844" s="14"/>
      <c r="OTM844" s="14"/>
      <c r="OTN844" s="14"/>
      <c r="OTO844" s="14"/>
      <c r="OTP844" s="14"/>
      <c r="OTQ844" s="14"/>
      <c r="OTR844" s="14"/>
      <c r="OTS844" s="14"/>
      <c r="OTT844" s="14"/>
      <c r="OTU844" s="14"/>
      <c r="OTV844" s="14"/>
      <c r="OTW844" s="14"/>
      <c r="OTX844" s="14"/>
      <c r="OTY844" s="14"/>
      <c r="OTZ844" s="14"/>
      <c r="OUA844" s="14"/>
      <c r="OUB844" s="14"/>
      <c r="OUC844" s="14"/>
      <c r="OUD844" s="14"/>
      <c r="OUE844" s="14"/>
      <c r="OUF844" s="14"/>
      <c r="OUG844" s="14"/>
      <c r="OUH844" s="14"/>
      <c r="OUI844" s="14"/>
      <c r="OUJ844" s="14"/>
      <c r="OUK844" s="14"/>
      <c r="OUL844" s="14"/>
      <c r="OUM844" s="14"/>
      <c r="OUN844" s="14"/>
      <c r="OUO844" s="14"/>
      <c r="OUP844" s="14"/>
      <c r="OUQ844" s="14"/>
      <c r="OUR844" s="14"/>
      <c r="OUS844" s="14"/>
      <c r="OUT844" s="14"/>
      <c r="OUU844" s="14"/>
      <c r="OUV844" s="14"/>
      <c r="OUW844" s="14"/>
      <c r="OUX844" s="14"/>
      <c r="OUY844" s="14"/>
      <c r="OUZ844" s="14"/>
      <c r="OVA844" s="14"/>
      <c r="OVB844" s="14"/>
      <c r="OVC844" s="14"/>
      <c r="OVD844" s="14"/>
      <c r="OVE844" s="14"/>
      <c r="OVF844" s="14"/>
      <c r="OVG844" s="14"/>
      <c r="OVH844" s="14"/>
      <c r="OVI844" s="14"/>
      <c r="OVJ844" s="14"/>
      <c r="OVK844" s="14"/>
      <c r="OVL844" s="14"/>
      <c r="OVM844" s="14"/>
      <c r="OVN844" s="14"/>
      <c r="OVO844" s="14"/>
      <c r="OVP844" s="14"/>
      <c r="OVQ844" s="14"/>
      <c r="OVR844" s="14"/>
      <c r="OVS844" s="14"/>
      <c r="OVT844" s="14"/>
      <c r="OVU844" s="14"/>
      <c r="OVV844" s="14"/>
      <c r="OVW844" s="14"/>
      <c r="OVX844" s="14"/>
      <c r="OVY844" s="14"/>
      <c r="OVZ844" s="14"/>
      <c r="OWA844" s="14"/>
      <c r="OWB844" s="14"/>
      <c r="OWC844" s="14"/>
      <c r="OWD844" s="14"/>
      <c r="OWE844" s="14"/>
      <c r="OWF844" s="14"/>
      <c r="OWG844" s="14"/>
      <c r="OWH844" s="14"/>
      <c r="OWI844" s="14"/>
      <c r="OWJ844" s="14"/>
      <c r="OWK844" s="14"/>
      <c r="OWL844" s="14"/>
      <c r="OWM844" s="14"/>
      <c r="OWN844" s="14"/>
      <c r="OWO844" s="14"/>
      <c r="OWP844" s="14"/>
      <c r="OWQ844" s="14"/>
      <c r="OWR844" s="14"/>
      <c r="OWS844" s="14"/>
      <c r="OWT844" s="14"/>
      <c r="OWU844" s="14"/>
      <c r="OWV844" s="14"/>
      <c r="OWW844" s="14"/>
      <c r="OWX844" s="14"/>
      <c r="OWY844" s="14"/>
      <c r="OWZ844" s="14"/>
      <c r="OXA844" s="14"/>
      <c r="OXB844" s="14"/>
      <c r="OXC844" s="14"/>
      <c r="OXD844" s="14"/>
      <c r="OXE844" s="14"/>
      <c r="OXF844" s="14"/>
      <c r="OXG844" s="14"/>
      <c r="OXH844" s="14"/>
      <c r="OXI844" s="14"/>
      <c r="OXJ844" s="14"/>
      <c r="OXK844" s="14"/>
      <c r="OXL844" s="14"/>
      <c r="OXM844" s="14"/>
      <c r="OXN844" s="14"/>
      <c r="OXO844" s="14"/>
      <c r="OXP844" s="14"/>
      <c r="OXQ844" s="14"/>
      <c r="OXR844" s="14"/>
      <c r="OXS844" s="14"/>
      <c r="OXT844" s="14"/>
      <c r="OXU844" s="14"/>
      <c r="OXV844" s="14"/>
      <c r="OXW844" s="14"/>
      <c r="OXX844" s="14"/>
      <c r="OXY844" s="14"/>
      <c r="OXZ844" s="14"/>
      <c r="OYA844" s="14"/>
      <c r="OYB844" s="14"/>
      <c r="OYC844" s="14"/>
      <c r="OYD844" s="14"/>
      <c r="OYE844" s="14"/>
      <c r="OYF844" s="14"/>
      <c r="OYG844" s="14"/>
      <c r="OYH844" s="14"/>
      <c r="OYI844" s="14"/>
      <c r="OYJ844" s="14"/>
      <c r="OYK844" s="14"/>
      <c r="OYL844" s="14"/>
      <c r="OYM844" s="14"/>
      <c r="OYN844" s="14"/>
      <c r="OYO844" s="14"/>
      <c r="OYP844" s="14"/>
      <c r="OYQ844" s="14"/>
      <c r="OYR844" s="14"/>
      <c r="OYS844" s="14"/>
      <c r="OYT844" s="14"/>
      <c r="OYU844" s="14"/>
      <c r="OYV844" s="14"/>
      <c r="OYW844" s="14"/>
      <c r="OYX844" s="14"/>
      <c r="OYY844" s="14"/>
      <c r="OYZ844" s="14"/>
      <c r="OZA844" s="14"/>
      <c r="OZB844" s="14"/>
      <c r="OZC844" s="14"/>
      <c r="OZD844" s="14"/>
      <c r="OZE844" s="14"/>
      <c r="OZF844" s="14"/>
      <c r="OZG844" s="14"/>
      <c r="OZH844" s="14"/>
      <c r="OZI844" s="14"/>
      <c r="OZJ844" s="14"/>
      <c r="OZK844" s="14"/>
      <c r="OZL844" s="14"/>
      <c r="OZM844" s="14"/>
      <c r="OZN844" s="14"/>
      <c r="OZO844" s="14"/>
      <c r="OZP844" s="14"/>
      <c r="OZQ844" s="14"/>
      <c r="OZR844" s="14"/>
      <c r="OZS844" s="14"/>
      <c r="OZT844" s="14"/>
      <c r="OZU844" s="14"/>
      <c r="OZV844" s="14"/>
      <c r="OZW844" s="14"/>
      <c r="OZX844" s="14"/>
      <c r="OZY844" s="14"/>
      <c r="OZZ844" s="14"/>
      <c r="PAA844" s="14"/>
      <c r="PAB844" s="14"/>
      <c r="PAC844" s="14"/>
      <c r="PAD844" s="14"/>
      <c r="PAE844" s="14"/>
      <c r="PAF844" s="14"/>
      <c r="PAG844" s="14"/>
      <c r="PAH844" s="14"/>
      <c r="PAI844" s="14"/>
      <c r="PAJ844" s="14"/>
      <c r="PAK844" s="14"/>
      <c r="PAL844" s="14"/>
      <c r="PAM844" s="14"/>
      <c r="PAN844" s="14"/>
      <c r="PAO844" s="14"/>
      <c r="PAP844" s="14"/>
      <c r="PAQ844" s="14"/>
      <c r="PAR844" s="14"/>
      <c r="PAS844" s="14"/>
      <c r="PAT844" s="14"/>
      <c r="PAU844" s="14"/>
      <c r="PAV844" s="14"/>
      <c r="PAW844" s="14"/>
      <c r="PAX844" s="14"/>
      <c r="PAY844" s="14"/>
      <c r="PAZ844" s="14"/>
      <c r="PBA844" s="14"/>
      <c r="PBB844" s="14"/>
      <c r="PBC844" s="14"/>
      <c r="PBD844" s="14"/>
      <c r="PBE844" s="14"/>
      <c r="PBF844" s="14"/>
      <c r="PBG844" s="14"/>
      <c r="PBH844" s="14"/>
      <c r="PBI844" s="14"/>
      <c r="PBJ844" s="14"/>
      <c r="PBK844" s="14"/>
      <c r="PBL844" s="14"/>
      <c r="PBM844" s="14"/>
      <c r="PBN844" s="14"/>
      <c r="PBO844" s="14"/>
      <c r="PBP844" s="14"/>
      <c r="PBQ844" s="14"/>
      <c r="PBR844" s="14"/>
      <c r="PBS844" s="14"/>
      <c r="PBT844" s="14"/>
      <c r="PBU844" s="14"/>
      <c r="PBV844" s="14"/>
      <c r="PBW844" s="14"/>
      <c r="PBX844" s="14"/>
      <c r="PBY844" s="14"/>
      <c r="PBZ844" s="14"/>
      <c r="PCA844" s="14"/>
      <c r="PCB844" s="14"/>
      <c r="PCC844" s="14"/>
      <c r="PCD844" s="14"/>
      <c r="PCE844" s="14"/>
      <c r="PCF844" s="14"/>
      <c r="PCG844" s="14"/>
      <c r="PCH844" s="14"/>
      <c r="PCI844" s="14"/>
      <c r="PCJ844" s="14"/>
      <c r="PCK844" s="14"/>
      <c r="PCL844" s="14"/>
      <c r="PCM844" s="14"/>
      <c r="PCN844" s="14"/>
      <c r="PCO844" s="14"/>
      <c r="PCP844" s="14"/>
      <c r="PCQ844" s="14"/>
      <c r="PCR844" s="14"/>
      <c r="PCS844" s="14"/>
      <c r="PCT844" s="14"/>
      <c r="PCU844" s="14"/>
      <c r="PCV844" s="14"/>
      <c r="PCW844" s="14"/>
      <c r="PCX844" s="14"/>
      <c r="PCY844" s="14"/>
      <c r="PCZ844" s="14"/>
      <c r="PDA844" s="14"/>
      <c r="PDB844" s="14"/>
      <c r="PDC844" s="14"/>
      <c r="PDD844" s="14"/>
      <c r="PDE844" s="14"/>
      <c r="PDF844" s="14"/>
      <c r="PDG844" s="14"/>
      <c r="PDH844" s="14"/>
      <c r="PDI844" s="14"/>
      <c r="PDJ844" s="14"/>
      <c r="PDK844" s="14"/>
      <c r="PDL844" s="14"/>
      <c r="PDM844" s="14"/>
      <c r="PDN844" s="14"/>
      <c r="PDO844" s="14"/>
      <c r="PDP844" s="14"/>
      <c r="PDQ844" s="14"/>
      <c r="PDR844" s="14"/>
      <c r="PDS844" s="14"/>
      <c r="PDT844" s="14"/>
      <c r="PDU844" s="14"/>
      <c r="PDV844" s="14"/>
      <c r="PDW844" s="14"/>
      <c r="PDX844" s="14"/>
      <c r="PDY844" s="14"/>
      <c r="PDZ844" s="14"/>
      <c r="PEA844" s="14"/>
      <c r="PEB844" s="14"/>
      <c r="PEC844" s="14"/>
      <c r="PED844" s="14"/>
      <c r="PEE844" s="14"/>
      <c r="PEF844" s="14"/>
      <c r="PEG844" s="14"/>
      <c r="PEH844" s="14"/>
      <c r="PEI844" s="14"/>
      <c r="PEJ844" s="14"/>
      <c r="PEK844" s="14"/>
      <c r="PEL844" s="14"/>
      <c r="PEM844" s="14"/>
      <c r="PEN844" s="14"/>
      <c r="PEO844" s="14"/>
      <c r="PEP844" s="14"/>
      <c r="PEQ844" s="14"/>
      <c r="PER844" s="14"/>
      <c r="PES844" s="14"/>
      <c r="PET844" s="14"/>
      <c r="PEU844" s="14"/>
      <c r="PEV844" s="14"/>
      <c r="PEW844" s="14"/>
      <c r="PEX844" s="14"/>
      <c r="PEY844" s="14"/>
      <c r="PEZ844" s="14"/>
      <c r="PFA844" s="14"/>
      <c r="PFB844" s="14"/>
      <c r="PFC844" s="14"/>
      <c r="PFD844" s="14"/>
      <c r="PFE844" s="14"/>
      <c r="PFF844" s="14"/>
      <c r="PFG844" s="14"/>
      <c r="PFH844" s="14"/>
      <c r="PFI844" s="14"/>
      <c r="PFJ844" s="14"/>
      <c r="PFK844" s="14"/>
      <c r="PFL844" s="14"/>
      <c r="PFM844" s="14"/>
      <c r="PFN844" s="14"/>
      <c r="PFO844" s="14"/>
      <c r="PFP844" s="14"/>
      <c r="PFQ844" s="14"/>
      <c r="PFR844" s="14"/>
      <c r="PFS844" s="14"/>
      <c r="PFT844" s="14"/>
      <c r="PFU844" s="14"/>
      <c r="PFV844" s="14"/>
      <c r="PFW844" s="14"/>
      <c r="PFX844" s="14"/>
      <c r="PFY844" s="14"/>
      <c r="PFZ844" s="14"/>
      <c r="PGA844" s="14"/>
      <c r="PGB844" s="14"/>
      <c r="PGC844" s="14"/>
      <c r="PGD844" s="14"/>
      <c r="PGE844" s="14"/>
      <c r="PGF844" s="14"/>
      <c r="PGG844" s="14"/>
      <c r="PGH844" s="14"/>
      <c r="PGI844" s="14"/>
      <c r="PGJ844" s="14"/>
      <c r="PGK844" s="14"/>
      <c r="PGL844" s="14"/>
      <c r="PGM844" s="14"/>
      <c r="PGN844" s="14"/>
      <c r="PGO844" s="14"/>
      <c r="PGP844" s="14"/>
      <c r="PGQ844" s="14"/>
      <c r="PGR844" s="14"/>
      <c r="PGS844" s="14"/>
      <c r="PGT844" s="14"/>
      <c r="PGU844" s="14"/>
      <c r="PGV844" s="14"/>
      <c r="PGW844" s="14"/>
      <c r="PGX844" s="14"/>
      <c r="PGY844" s="14"/>
      <c r="PGZ844" s="14"/>
      <c r="PHA844" s="14"/>
      <c r="PHB844" s="14"/>
      <c r="PHC844" s="14"/>
      <c r="PHD844" s="14"/>
      <c r="PHE844" s="14"/>
      <c r="PHF844" s="14"/>
      <c r="PHG844" s="14"/>
      <c r="PHH844" s="14"/>
      <c r="PHI844" s="14"/>
      <c r="PHJ844" s="14"/>
      <c r="PHK844" s="14"/>
      <c r="PHL844" s="14"/>
      <c r="PHM844" s="14"/>
      <c r="PHN844" s="14"/>
      <c r="PHO844" s="14"/>
      <c r="PHP844" s="14"/>
      <c r="PHQ844" s="14"/>
      <c r="PHR844" s="14"/>
      <c r="PHS844" s="14"/>
      <c r="PHT844" s="14"/>
      <c r="PHU844" s="14"/>
      <c r="PHV844" s="14"/>
      <c r="PHW844" s="14"/>
      <c r="PHX844" s="14"/>
      <c r="PHY844" s="14"/>
      <c r="PHZ844" s="14"/>
      <c r="PIA844" s="14"/>
      <c r="PIB844" s="14"/>
      <c r="PIC844" s="14"/>
      <c r="PID844" s="14"/>
      <c r="PIE844" s="14"/>
      <c r="PIF844" s="14"/>
      <c r="PIG844" s="14"/>
      <c r="PIH844" s="14"/>
      <c r="PII844" s="14"/>
      <c r="PIJ844" s="14"/>
      <c r="PIK844" s="14"/>
      <c r="PIL844" s="14"/>
      <c r="PIM844" s="14"/>
      <c r="PIN844" s="14"/>
      <c r="PIO844" s="14"/>
      <c r="PIP844" s="14"/>
      <c r="PIQ844" s="14"/>
      <c r="PIR844" s="14"/>
      <c r="PIS844" s="14"/>
      <c r="PIT844" s="14"/>
      <c r="PIU844" s="14"/>
      <c r="PIV844" s="14"/>
      <c r="PIW844" s="14"/>
      <c r="PIX844" s="14"/>
      <c r="PIY844" s="14"/>
      <c r="PIZ844" s="14"/>
      <c r="PJA844" s="14"/>
      <c r="PJB844" s="14"/>
      <c r="PJC844" s="14"/>
      <c r="PJD844" s="14"/>
      <c r="PJE844" s="14"/>
      <c r="PJF844" s="14"/>
      <c r="PJG844" s="14"/>
      <c r="PJH844" s="14"/>
      <c r="PJI844" s="14"/>
      <c r="PJJ844" s="14"/>
      <c r="PJK844" s="14"/>
      <c r="PJL844" s="14"/>
      <c r="PJM844" s="14"/>
      <c r="PJN844" s="14"/>
      <c r="PJO844" s="14"/>
      <c r="PJP844" s="14"/>
      <c r="PJQ844" s="14"/>
      <c r="PJR844" s="14"/>
      <c r="PJS844" s="14"/>
      <c r="PJT844" s="14"/>
      <c r="PJU844" s="14"/>
      <c r="PJV844" s="14"/>
      <c r="PJW844" s="14"/>
      <c r="PJX844" s="14"/>
      <c r="PJY844" s="14"/>
      <c r="PJZ844" s="14"/>
      <c r="PKA844" s="14"/>
      <c r="PKB844" s="14"/>
      <c r="PKC844" s="14"/>
      <c r="PKD844" s="14"/>
      <c r="PKE844" s="14"/>
      <c r="PKF844" s="14"/>
      <c r="PKG844" s="14"/>
      <c r="PKH844" s="14"/>
      <c r="PKI844" s="14"/>
      <c r="PKJ844" s="14"/>
      <c r="PKK844" s="14"/>
      <c r="PKL844" s="14"/>
      <c r="PKM844" s="14"/>
      <c r="PKN844" s="14"/>
      <c r="PKO844" s="14"/>
      <c r="PKP844" s="14"/>
      <c r="PKQ844" s="14"/>
      <c r="PKR844" s="14"/>
      <c r="PKS844" s="14"/>
      <c r="PKT844" s="14"/>
      <c r="PKU844" s="14"/>
      <c r="PKV844" s="14"/>
      <c r="PKW844" s="14"/>
      <c r="PKX844" s="14"/>
      <c r="PKY844" s="14"/>
      <c r="PKZ844" s="14"/>
      <c r="PLA844" s="14"/>
      <c r="PLB844" s="14"/>
      <c r="PLC844" s="14"/>
      <c r="PLD844" s="14"/>
      <c r="PLE844" s="14"/>
      <c r="PLF844" s="14"/>
      <c r="PLG844" s="14"/>
      <c r="PLH844" s="14"/>
      <c r="PLI844" s="14"/>
      <c r="PLJ844" s="14"/>
      <c r="PLK844" s="14"/>
      <c r="PLL844" s="14"/>
      <c r="PLM844" s="14"/>
      <c r="PLN844" s="14"/>
      <c r="PLO844" s="14"/>
      <c r="PLP844" s="14"/>
      <c r="PLQ844" s="14"/>
      <c r="PLR844" s="14"/>
      <c r="PLS844" s="14"/>
      <c r="PLT844" s="14"/>
      <c r="PLU844" s="14"/>
      <c r="PLV844" s="14"/>
      <c r="PLW844" s="14"/>
      <c r="PLX844" s="14"/>
      <c r="PLY844" s="14"/>
      <c r="PLZ844" s="14"/>
      <c r="PMA844" s="14"/>
      <c r="PMB844" s="14"/>
      <c r="PMC844" s="14"/>
      <c r="PMD844" s="14"/>
      <c r="PME844" s="14"/>
      <c r="PMF844" s="14"/>
      <c r="PMG844" s="14"/>
      <c r="PMH844" s="14"/>
      <c r="PMI844" s="14"/>
      <c r="PMJ844" s="14"/>
      <c r="PMK844" s="14"/>
      <c r="PML844" s="14"/>
      <c r="PMM844" s="14"/>
      <c r="PMN844" s="14"/>
      <c r="PMO844" s="14"/>
      <c r="PMP844" s="14"/>
      <c r="PMQ844" s="14"/>
      <c r="PMR844" s="14"/>
      <c r="PMS844" s="14"/>
      <c r="PMT844" s="14"/>
      <c r="PMU844" s="14"/>
      <c r="PMV844" s="14"/>
      <c r="PMW844" s="14"/>
      <c r="PMX844" s="14"/>
      <c r="PMY844" s="14"/>
      <c r="PMZ844" s="14"/>
      <c r="PNA844" s="14"/>
      <c r="PNB844" s="14"/>
      <c r="PNC844" s="14"/>
      <c r="PND844" s="14"/>
      <c r="PNE844" s="14"/>
      <c r="PNF844" s="14"/>
      <c r="PNG844" s="14"/>
      <c r="PNH844" s="14"/>
      <c r="PNI844" s="14"/>
      <c r="PNJ844" s="14"/>
      <c r="PNK844" s="14"/>
      <c r="PNL844" s="14"/>
      <c r="PNM844" s="14"/>
      <c r="PNN844" s="14"/>
      <c r="PNO844" s="14"/>
      <c r="PNP844" s="14"/>
      <c r="PNQ844" s="14"/>
      <c r="PNR844" s="14"/>
      <c r="PNS844" s="14"/>
      <c r="PNT844" s="14"/>
      <c r="PNU844" s="14"/>
      <c r="PNV844" s="14"/>
      <c r="PNW844" s="14"/>
      <c r="PNX844" s="14"/>
      <c r="PNY844" s="14"/>
      <c r="PNZ844" s="14"/>
      <c r="POA844" s="14"/>
      <c r="POB844" s="14"/>
      <c r="POC844" s="14"/>
      <c r="POD844" s="14"/>
      <c r="POE844" s="14"/>
      <c r="POF844" s="14"/>
      <c r="POG844" s="14"/>
      <c r="POH844" s="14"/>
      <c r="POI844" s="14"/>
      <c r="POJ844" s="14"/>
      <c r="POK844" s="14"/>
      <c r="POL844" s="14"/>
      <c r="POM844" s="14"/>
      <c r="PON844" s="14"/>
      <c r="POO844" s="14"/>
      <c r="POP844" s="14"/>
      <c r="POQ844" s="14"/>
      <c r="POR844" s="14"/>
      <c r="POS844" s="14"/>
      <c r="POT844" s="14"/>
      <c r="POU844" s="14"/>
      <c r="POV844" s="14"/>
      <c r="POW844" s="14"/>
      <c r="POX844" s="14"/>
      <c r="POY844" s="14"/>
      <c r="POZ844" s="14"/>
      <c r="PPA844" s="14"/>
      <c r="PPB844" s="14"/>
      <c r="PPC844" s="14"/>
      <c r="PPD844" s="14"/>
      <c r="PPE844" s="14"/>
      <c r="PPF844" s="14"/>
      <c r="PPG844" s="14"/>
      <c r="PPH844" s="14"/>
      <c r="PPI844" s="14"/>
      <c r="PPJ844" s="14"/>
      <c r="PPK844" s="14"/>
      <c r="PPL844" s="14"/>
      <c r="PPM844" s="14"/>
      <c r="PPN844" s="14"/>
      <c r="PPO844" s="14"/>
      <c r="PPP844" s="14"/>
      <c r="PPQ844" s="14"/>
      <c r="PPR844" s="14"/>
      <c r="PPS844" s="14"/>
      <c r="PPT844" s="14"/>
      <c r="PPU844" s="14"/>
      <c r="PPV844" s="14"/>
      <c r="PPW844" s="14"/>
      <c r="PPX844" s="14"/>
      <c r="PPY844" s="14"/>
      <c r="PPZ844" s="14"/>
      <c r="PQA844" s="14"/>
      <c r="PQB844" s="14"/>
      <c r="PQC844" s="14"/>
      <c r="PQD844" s="14"/>
      <c r="PQE844" s="14"/>
      <c r="PQF844" s="14"/>
      <c r="PQG844" s="14"/>
      <c r="PQH844" s="14"/>
      <c r="PQI844" s="14"/>
      <c r="PQJ844" s="14"/>
      <c r="PQK844" s="14"/>
      <c r="PQL844" s="14"/>
      <c r="PQM844" s="14"/>
      <c r="PQN844" s="14"/>
      <c r="PQO844" s="14"/>
      <c r="PQP844" s="14"/>
      <c r="PQQ844" s="14"/>
      <c r="PQR844" s="14"/>
      <c r="PQS844" s="14"/>
      <c r="PQT844" s="14"/>
      <c r="PQU844" s="14"/>
      <c r="PQV844" s="14"/>
      <c r="PQW844" s="14"/>
      <c r="PQX844" s="14"/>
      <c r="PQY844" s="14"/>
      <c r="PQZ844" s="14"/>
      <c r="PRA844" s="14"/>
      <c r="PRB844" s="14"/>
      <c r="PRC844" s="14"/>
      <c r="PRD844" s="14"/>
      <c r="PRE844" s="14"/>
      <c r="PRF844" s="14"/>
      <c r="PRG844" s="14"/>
      <c r="PRH844" s="14"/>
      <c r="PRI844" s="14"/>
      <c r="PRJ844" s="14"/>
      <c r="PRK844" s="14"/>
      <c r="PRL844" s="14"/>
      <c r="PRM844" s="14"/>
      <c r="PRN844" s="14"/>
      <c r="PRO844" s="14"/>
      <c r="PRP844" s="14"/>
      <c r="PRQ844" s="14"/>
      <c r="PRR844" s="14"/>
      <c r="PRS844" s="14"/>
      <c r="PRT844" s="14"/>
      <c r="PRU844" s="14"/>
      <c r="PRV844" s="14"/>
      <c r="PRW844" s="14"/>
      <c r="PRX844" s="14"/>
      <c r="PRY844" s="14"/>
      <c r="PRZ844" s="14"/>
      <c r="PSA844" s="14"/>
      <c r="PSB844" s="14"/>
      <c r="PSC844" s="14"/>
      <c r="PSD844" s="14"/>
      <c r="PSE844" s="14"/>
      <c r="PSF844" s="14"/>
      <c r="PSG844" s="14"/>
      <c r="PSH844" s="14"/>
      <c r="PSI844" s="14"/>
      <c r="PSJ844" s="14"/>
      <c r="PSK844" s="14"/>
      <c r="PSL844" s="14"/>
      <c r="PSM844" s="14"/>
      <c r="PSN844" s="14"/>
      <c r="PSO844" s="14"/>
      <c r="PSP844" s="14"/>
      <c r="PSQ844" s="14"/>
      <c r="PSR844" s="14"/>
      <c r="PSS844" s="14"/>
      <c r="PST844" s="14"/>
      <c r="PSU844" s="14"/>
      <c r="PSV844" s="14"/>
      <c r="PSW844" s="14"/>
      <c r="PSX844" s="14"/>
      <c r="PSY844" s="14"/>
      <c r="PSZ844" s="14"/>
      <c r="PTA844" s="14"/>
      <c r="PTB844" s="14"/>
      <c r="PTC844" s="14"/>
      <c r="PTD844" s="14"/>
      <c r="PTE844" s="14"/>
      <c r="PTF844" s="14"/>
      <c r="PTG844" s="14"/>
      <c r="PTH844" s="14"/>
      <c r="PTI844" s="14"/>
      <c r="PTJ844" s="14"/>
      <c r="PTK844" s="14"/>
      <c r="PTL844" s="14"/>
      <c r="PTM844" s="14"/>
      <c r="PTN844" s="14"/>
      <c r="PTO844" s="14"/>
      <c r="PTP844" s="14"/>
      <c r="PTQ844" s="14"/>
      <c r="PTR844" s="14"/>
      <c r="PTS844" s="14"/>
      <c r="PTT844" s="14"/>
      <c r="PTU844" s="14"/>
      <c r="PTV844" s="14"/>
      <c r="PTW844" s="14"/>
      <c r="PTX844" s="14"/>
      <c r="PTY844" s="14"/>
      <c r="PTZ844" s="14"/>
      <c r="PUA844" s="14"/>
      <c r="PUB844" s="14"/>
      <c r="PUC844" s="14"/>
      <c r="PUD844" s="14"/>
      <c r="PUE844" s="14"/>
      <c r="PUF844" s="14"/>
      <c r="PUG844" s="14"/>
      <c r="PUH844" s="14"/>
      <c r="PUI844" s="14"/>
      <c r="PUJ844" s="14"/>
      <c r="PUK844" s="14"/>
      <c r="PUL844" s="14"/>
      <c r="PUM844" s="14"/>
      <c r="PUN844" s="14"/>
      <c r="PUO844" s="14"/>
      <c r="PUP844" s="14"/>
      <c r="PUQ844" s="14"/>
      <c r="PUR844" s="14"/>
      <c r="PUS844" s="14"/>
      <c r="PUT844" s="14"/>
      <c r="PUU844" s="14"/>
      <c r="PUV844" s="14"/>
      <c r="PUW844" s="14"/>
      <c r="PUX844" s="14"/>
      <c r="PUY844" s="14"/>
      <c r="PUZ844" s="14"/>
      <c r="PVA844" s="14"/>
      <c r="PVB844" s="14"/>
      <c r="PVC844" s="14"/>
      <c r="PVD844" s="14"/>
      <c r="PVE844" s="14"/>
      <c r="PVF844" s="14"/>
      <c r="PVG844" s="14"/>
      <c r="PVH844" s="14"/>
      <c r="PVI844" s="14"/>
      <c r="PVJ844" s="14"/>
      <c r="PVK844" s="14"/>
      <c r="PVL844" s="14"/>
      <c r="PVM844" s="14"/>
      <c r="PVN844" s="14"/>
      <c r="PVO844" s="14"/>
      <c r="PVP844" s="14"/>
      <c r="PVQ844" s="14"/>
      <c r="PVR844" s="14"/>
      <c r="PVS844" s="14"/>
      <c r="PVT844" s="14"/>
      <c r="PVU844" s="14"/>
      <c r="PVV844" s="14"/>
      <c r="PVW844" s="14"/>
      <c r="PVX844" s="14"/>
      <c r="PVY844" s="14"/>
      <c r="PVZ844" s="14"/>
      <c r="PWA844" s="14"/>
      <c r="PWB844" s="14"/>
      <c r="PWC844" s="14"/>
      <c r="PWD844" s="14"/>
      <c r="PWE844" s="14"/>
      <c r="PWF844" s="14"/>
      <c r="PWG844" s="14"/>
      <c r="PWH844" s="14"/>
      <c r="PWI844" s="14"/>
      <c r="PWJ844" s="14"/>
      <c r="PWK844" s="14"/>
      <c r="PWL844" s="14"/>
      <c r="PWM844" s="14"/>
      <c r="PWN844" s="14"/>
      <c r="PWO844" s="14"/>
      <c r="PWP844" s="14"/>
      <c r="PWQ844" s="14"/>
      <c r="PWR844" s="14"/>
      <c r="PWS844" s="14"/>
      <c r="PWT844" s="14"/>
      <c r="PWU844" s="14"/>
      <c r="PWV844" s="14"/>
      <c r="PWW844" s="14"/>
      <c r="PWX844" s="14"/>
      <c r="PWY844" s="14"/>
      <c r="PWZ844" s="14"/>
      <c r="PXA844" s="14"/>
      <c r="PXB844" s="14"/>
      <c r="PXC844" s="14"/>
      <c r="PXD844" s="14"/>
      <c r="PXE844" s="14"/>
      <c r="PXF844" s="14"/>
      <c r="PXG844" s="14"/>
      <c r="PXH844" s="14"/>
      <c r="PXI844" s="14"/>
      <c r="PXJ844" s="14"/>
      <c r="PXK844" s="14"/>
      <c r="PXL844" s="14"/>
      <c r="PXM844" s="14"/>
      <c r="PXN844" s="14"/>
      <c r="PXO844" s="14"/>
      <c r="PXP844" s="14"/>
      <c r="PXQ844" s="14"/>
      <c r="PXR844" s="14"/>
      <c r="PXS844" s="14"/>
      <c r="PXT844" s="14"/>
      <c r="PXU844" s="14"/>
      <c r="PXV844" s="14"/>
      <c r="PXW844" s="14"/>
      <c r="PXX844" s="14"/>
      <c r="PXY844" s="14"/>
      <c r="PXZ844" s="14"/>
      <c r="PYA844" s="14"/>
      <c r="PYB844" s="14"/>
      <c r="PYC844" s="14"/>
      <c r="PYD844" s="14"/>
      <c r="PYE844" s="14"/>
      <c r="PYF844" s="14"/>
      <c r="PYG844" s="14"/>
      <c r="PYH844" s="14"/>
      <c r="PYI844" s="14"/>
      <c r="PYJ844" s="14"/>
      <c r="PYK844" s="14"/>
      <c r="PYL844" s="14"/>
      <c r="PYM844" s="14"/>
      <c r="PYN844" s="14"/>
      <c r="PYO844" s="14"/>
      <c r="PYP844" s="14"/>
      <c r="PYQ844" s="14"/>
      <c r="PYR844" s="14"/>
      <c r="PYS844" s="14"/>
      <c r="PYT844" s="14"/>
      <c r="PYU844" s="14"/>
      <c r="PYV844" s="14"/>
      <c r="PYW844" s="14"/>
      <c r="PYX844" s="14"/>
      <c r="PYY844" s="14"/>
      <c r="PYZ844" s="14"/>
      <c r="PZA844" s="14"/>
      <c r="PZB844" s="14"/>
      <c r="PZC844" s="14"/>
      <c r="PZD844" s="14"/>
      <c r="PZE844" s="14"/>
      <c r="PZF844" s="14"/>
      <c r="PZG844" s="14"/>
      <c r="PZH844" s="14"/>
      <c r="PZI844" s="14"/>
      <c r="PZJ844" s="14"/>
      <c r="PZK844" s="14"/>
      <c r="PZL844" s="14"/>
      <c r="PZM844" s="14"/>
      <c r="PZN844" s="14"/>
      <c r="PZO844" s="14"/>
      <c r="PZP844" s="14"/>
      <c r="PZQ844" s="14"/>
      <c r="PZR844" s="14"/>
      <c r="PZS844" s="14"/>
      <c r="PZT844" s="14"/>
      <c r="PZU844" s="14"/>
      <c r="PZV844" s="14"/>
      <c r="PZW844" s="14"/>
      <c r="PZX844" s="14"/>
      <c r="PZY844" s="14"/>
      <c r="PZZ844" s="14"/>
      <c r="QAA844" s="14"/>
      <c r="QAB844" s="14"/>
      <c r="QAC844" s="14"/>
      <c r="QAD844" s="14"/>
      <c r="QAE844" s="14"/>
      <c r="QAF844" s="14"/>
      <c r="QAG844" s="14"/>
      <c r="QAH844" s="14"/>
      <c r="QAI844" s="14"/>
      <c r="QAJ844" s="14"/>
      <c r="QAK844" s="14"/>
      <c r="QAL844" s="14"/>
      <c r="QAM844" s="14"/>
      <c r="QAN844" s="14"/>
      <c r="QAO844" s="14"/>
      <c r="QAP844" s="14"/>
      <c r="QAQ844" s="14"/>
      <c r="QAR844" s="14"/>
      <c r="QAS844" s="14"/>
      <c r="QAT844" s="14"/>
      <c r="QAU844" s="14"/>
      <c r="QAV844" s="14"/>
      <c r="QAW844" s="14"/>
      <c r="QAX844" s="14"/>
      <c r="QAY844" s="14"/>
      <c r="QAZ844" s="14"/>
      <c r="QBA844" s="14"/>
      <c r="QBB844" s="14"/>
      <c r="QBC844" s="14"/>
      <c r="QBD844" s="14"/>
      <c r="QBE844" s="14"/>
      <c r="QBF844" s="14"/>
      <c r="QBG844" s="14"/>
      <c r="QBH844" s="14"/>
      <c r="QBI844" s="14"/>
      <c r="QBJ844" s="14"/>
      <c r="QBK844" s="14"/>
      <c r="QBL844" s="14"/>
      <c r="QBM844" s="14"/>
      <c r="QBN844" s="14"/>
      <c r="QBO844" s="14"/>
      <c r="QBP844" s="14"/>
      <c r="QBQ844" s="14"/>
      <c r="QBR844" s="14"/>
      <c r="QBS844" s="14"/>
      <c r="QBT844" s="14"/>
      <c r="QBU844" s="14"/>
      <c r="QBV844" s="14"/>
      <c r="QBW844" s="14"/>
      <c r="QBX844" s="14"/>
      <c r="QBY844" s="14"/>
      <c r="QBZ844" s="14"/>
      <c r="QCA844" s="14"/>
      <c r="QCB844" s="14"/>
      <c r="QCC844" s="14"/>
      <c r="QCD844" s="14"/>
      <c r="QCE844" s="14"/>
      <c r="QCF844" s="14"/>
      <c r="QCG844" s="14"/>
      <c r="QCH844" s="14"/>
      <c r="QCI844" s="14"/>
      <c r="QCJ844" s="14"/>
      <c r="QCK844" s="14"/>
      <c r="QCL844" s="14"/>
      <c r="QCM844" s="14"/>
      <c r="QCN844" s="14"/>
      <c r="QCO844" s="14"/>
      <c r="QCP844" s="14"/>
      <c r="QCQ844" s="14"/>
      <c r="QCR844" s="14"/>
      <c r="QCS844" s="14"/>
      <c r="QCT844" s="14"/>
      <c r="QCU844" s="14"/>
      <c r="QCV844" s="14"/>
      <c r="QCW844" s="14"/>
      <c r="QCX844" s="14"/>
      <c r="QCY844" s="14"/>
      <c r="QCZ844" s="14"/>
      <c r="QDA844" s="14"/>
      <c r="QDB844" s="14"/>
      <c r="QDC844" s="14"/>
      <c r="QDD844" s="14"/>
      <c r="QDE844" s="14"/>
      <c r="QDF844" s="14"/>
      <c r="QDG844" s="14"/>
      <c r="QDH844" s="14"/>
      <c r="QDI844" s="14"/>
      <c r="QDJ844" s="14"/>
      <c r="QDK844" s="14"/>
      <c r="QDL844" s="14"/>
      <c r="QDM844" s="14"/>
      <c r="QDN844" s="14"/>
      <c r="QDO844" s="14"/>
      <c r="QDP844" s="14"/>
      <c r="QDQ844" s="14"/>
      <c r="QDR844" s="14"/>
      <c r="QDS844" s="14"/>
      <c r="QDT844" s="14"/>
      <c r="QDU844" s="14"/>
      <c r="QDV844" s="14"/>
      <c r="QDW844" s="14"/>
      <c r="QDX844" s="14"/>
      <c r="QDY844" s="14"/>
      <c r="QDZ844" s="14"/>
      <c r="QEA844" s="14"/>
      <c r="QEB844" s="14"/>
      <c r="QEC844" s="14"/>
      <c r="QED844" s="14"/>
      <c r="QEE844" s="14"/>
      <c r="QEF844" s="14"/>
      <c r="QEG844" s="14"/>
      <c r="QEH844" s="14"/>
      <c r="QEI844" s="14"/>
      <c r="QEJ844" s="14"/>
      <c r="QEK844" s="14"/>
      <c r="QEL844" s="14"/>
      <c r="QEM844" s="14"/>
      <c r="QEN844" s="14"/>
      <c r="QEO844" s="14"/>
      <c r="QEP844" s="14"/>
      <c r="QEQ844" s="14"/>
      <c r="QER844" s="14"/>
      <c r="QES844" s="14"/>
      <c r="QET844" s="14"/>
      <c r="QEU844" s="14"/>
      <c r="QEV844" s="14"/>
      <c r="QEW844" s="14"/>
      <c r="QEX844" s="14"/>
      <c r="QEY844" s="14"/>
      <c r="QEZ844" s="14"/>
      <c r="QFA844" s="14"/>
      <c r="QFB844" s="14"/>
      <c r="QFC844" s="14"/>
      <c r="QFD844" s="14"/>
      <c r="QFE844" s="14"/>
      <c r="QFF844" s="14"/>
      <c r="QFG844" s="14"/>
      <c r="QFH844" s="14"/>
      <c r="QFI844" s="14"/>
      <c r="QFJ844" s="14"/>
      <c r="QFK844" s="14"/>
      <c r="QFL844" s="14"/>
      <c r="QFM844" s="14"/>
      <c r="QFN844" s="14"/>
      <c r="QFO844" s="14"/>
      <c r="QFP844" s="14"/>
      <c r="QFQ844" s="14"/>
      <c r="QFR844" s="14"/>
      <c r="QFS844" s="14"/>
      <c r="QFT844" s="14"/>
      <c r="QFU844" s="14"/>
      <c r="QFV844" s="14"/>
      <c r="QFW844" s="14"/>
      <c r="QFX844" s="14"/>
      <c r="QFY844" s="14"/>
      <c r="QFZ844" s="14"/>
      <c r="QGA844" s="14"/>
      <c r="QGB844" s="14"/>
      <c r="QGC844" s="14"/>
      <c r="QGD844" s="14"/>
      <c r="QGE844" s="14"/>
      <c r="QGF844" s="14"/>
      <c r="QGG844" s="14"/>
      <c r="QGH844" s="14"/>
      <c r="QGI844" s="14"/>
      <c r="QGJ844" s="14"/>
      <c r="QGK844" s="14"/>
      <c r="QGL844" s="14"/>
      <c r="QGM844" s="14"/>
      <c r="QGN844" s="14"/>
      <c r="QGO844" s="14"/>
      <c r="QGP844" s="14"/>
      <c r="QGQ844" s="14"/>
      <c r="QGR844" s="14"/>
      <c r="QGS844" s="14"/>
      <c r="QGT844" s="14"/>
      <c r="QGU844" s="14"/>
      <c r="QGV844" s="14"/>
      <c r="QGW844" s="14"/>
      <c r="QGX844" s="14"/>
      <c r="QGY844" s="14"/>
      <c r="QGZ844" s="14"/>
      <c r="QHA844" s="14"/>
      <c r="QHB844" s="14"/>
      <c r="QHC844" s="14"/>
      <c r="QHD844" s="14"/>
      <c r="QHE844" s="14"/>
      <c r="QHF844" s="14"/>
      <c r="QHG844" s="14"/>
      <c r="QHH844" s="14"/>
      <c r="QHI844" s="14"/>
      <c r="QHJ844" s="14"/>
      <c r="QHK844" s="14"/>
      <c r="QHL844" s="14"/>
      <c r="QHM844" s="14"/>
      <c r="QHN844" s="14"/>
      <c r="QHO844" s="14"/>
      <c r="QHP844" s="14"/>
      <c r="QHQ844" s="14"/>
      <c r="QHR844" s="14"/>
      <c r="QHS844" s="14"/>
      <c r="QHT844" s="14"/>
      <c r="QHU844" s="14"/>
      <c r="QHV844" s="14"/>
      <c r="QHW844" s="14"/>
      <c r="QHX844" s="14"/>
      <c r="QHY844" s="14"/>
      <c r="QHZ844" s="14"/>
      <c r="QIA844" s="14"/>
      <c r="QIB844" s="14"/>
      <c r="QIC844" s="14"/>
      <c r="QID844" s="14"/>
      <c r="QIE844" s="14"/>
      <c r="QIF844" s="14"/>
      <c r="QIG844" s="14"/>
      <c r="QIH844" s="14"/>
      <c r="QII844" s="14"/>
      <c r="QIJ844" s="14"/>
      <c r="QIK844" s="14"/>
      <c r="QIL844" s="14"/>
      <c r="QIM844" s="14"/>
      <c r="QIN844" s="14"/>
      <c r="QIO844" s="14"/>
      <c r="QIP844" s="14"/>
      <c r="QIQ844" s="14"/>
      <c r="QIR844" s="14"/>
      <c r="QIS844" s="14"/>
      <c r="QIT844" s="14"/>
      <c r="QIU844" s="14"/>
      <c r="QIV844" s="14"/>
      <c r="QIW844" s="14"/>
      <c r="QIX844" s="14"/>
      <c r="QIY844" s="14"/>
      <c r="QIZ844" s="14"/>
      <c r="QJA844" s="14"/>
      <c r="QJB844" s="14"/>
      <c r="QJC844" s="14"/>
      <c r="QJD844" s="14"/>
      <c r="QJE844" s="14"/>
      <c r="QJF844" s="14"/>
      <c r="QJG844" s="14"/>
      <c r="QJH844" s="14"/>
      <c r="QJI844" s="14"/>
      <c r="QJJ844" s="14"/>
      <c r="QJK844" s="14"/>
      <c r="QJL844" s="14"/>
      <c r="QJM844" s="14"/>
      <c r="QJN844" s="14"/>
      <c r="QJO844" s="14"/>
      <c r="QJP844" s="14"/>
      <c r="QJQ844" s="14"/>
      <c r="QJR844" s="14"/>
      <c r="QJS844" s="14"/>
      <c r="QJT844" s="14"/>
      <c r="QJU844" s="14"/>
      <c r="QJV844" s="14"/>
      <c r="QJW844" s="14"/>
      <c r="QJX844" s="14"/>
      <c r="QJY844" s="14"/>
      <c r="QJZ844" s="14"/>
      <c r="QKA844" s="14"/>
      <c r="QKB844" s="14"/>
      <c r="QKC844" s="14"/>
      <c r="QKD844" s="14"/>
      <c r="QKE844" s="14"/>
      <c r="QKF844" s="14"/>
      <c r="QKG844" s="14"/>
      <c r="QKH844" s="14"/>
      <c r="QKI844" s="14"/>
      <c r="QKJ844" s="14"/>
      <c r="QKK844" s="14"/>
      <c r="QKL844" s="14"/>
      <c r="QKM844" s="14"/>
      <c r="QKN844" s="14"/>
      <c r="QKO844" s="14"/>
      <c r="QKP844" s="14"/>
      <c r="QKQ844" s="14"/>
      <c r="QKR844" s="14"/>
      <c r="QKS844" s="14"/>
      <c r="QKT844" s="14"/>
      <c r="QKU844" s="14"/>
      <c r="QKV844" s="14"/>
      <c r="QKW844" s="14"/>
      <c r="QKX844" s="14"/>
      <c r="QKY844" s="14"/>
      <c r="QKZ844" s="14"/>
      <c r="QLA844" s="14"/>
      <c r="QLB844" s="14"/>
      <c r="QLC844" s="14"/>
      <c r="QLD844" s="14"/>
      <c r="QLE844" s="14"/>
      <c r="QLF844" s="14"/>
      <c r="QLG844" s="14"/>
      <c r="QLH844" s="14"/>
      <c r="QLI844" s="14"/>
      <c r="QLJ844" s="14"/>
      <c r="QLK844" s="14"/>
      <c r="QLL844" s="14"/>
      <c r="QLM844" s="14"/>
      <c r="QLN844" s="14"/>
      <c r="QLO844" s="14"/>
      <c r="QLP844" s="14"/>
      <c r="QLQ844" s="14"/>
      <c r="QLR844" s="14"/>
      <c r="QLS844" s="14"/>
      <c r="QLT844" s="14"/>
      <c r="QLU844" s="14"/>
      <c r="QLV844" s="14"/>
      <c r="QLW844" s="14"/>
      <c r="QLX844" s="14"/>
      <c r="QLY844" s="14"/>
      <c r="QLZ844" s="14"/>
      <c r="QMA844" s="14"/>
      <c r="QMB844" s="14"/>
      <c r="QMC844" s="14"/>
      <c r="QMD844" s="14"/>
      <c r="QME844" s="14"/>
      <c r="QMF844" s="14"/>
      <c r="QMG844" s="14"/>
      <c r="QMH844" s="14"/>
      <c r="QMI844" s="14"/>
      <c r="QMJ844" s="14"/>
      <c r="QMK844" s="14"/>
      <c r="QML844" s="14"/>
      <c r="QMM844" s="14"/>
      <c r="QMN844" s="14"/>
      <c r="QMO844" s="14"/>
      <c r="QMP844" s="14"/>
      <c r="QMQ844" s="14"/>
      <c r="QMR844" s="14"/>
      <c r="QMS844" s="14"/>
      <c r="QMT844" s="14"/>
      <c r="QMU844" s="14"/>
      <c r="QMV844" s="14"/>
      <c r="QMW844" s="14"/>
      <c r="QMX844" s="14"/>
      <c r="QMY844" s="14"/>
      <c r="QMZ844" s="14"/>
      <c r="QNA844" s="14"/>
      <c r="QNB844" s="14"/>
      <c r="QNC844" s="14"/>
      <c r="QND844" s="14"/>
      <c r="QNE844" s="14"/>
      <c r="QNF844" s="14"/>
      <c r="QNG844" s="14"/>
      <c r="QNH844" s="14"/>
      <c r="QNI844" s="14"/>
      <c r="QNJ844" s="14"/>
      <c r="QNK844" s="14"/>
      <c r="QNL844" s="14"/>
      <c r="QNM844" s="14"/>
      <c r="QNN844" s="14"/>
      <c r="QNO844" s="14"/>
      <c r="QNP844" s="14"/>
      <c r="QNQ844" s="14"/>
      <c r="QNR844" s="14"/>
      <c r="QNS844" s="14"/>
      <c r="QNT844" s="14"/>
      <c r="QNU844" s="14"/>
      <c r="QNV844" s="14"/>
      <c r="QNW844" s="14"/>
      <c r="QNX844" s="14"/>
      <c r="QNY844" s="14"/>
      <c r="QNZ844" s="14"/>
      <c r="QOA844" s="14"/>
      <c r="QOB844" s="14"/>
      <c r="QOC844" s="14"/>
      <c r="QOD844" s="14"/>
      <c r="QOE844" s="14"/>
      <c r="QOF844" s="14"/>
      <c r="QOG844" s="14"/>
      <c r="QOH844" s="14"/>
      <c r="QOI844" s="14"/>
      <c r="QOJ844" s="14"/>
      <c r="QOK844" s="14"/>
      <c r="QOL844" s="14"/>
      <c r="QOM844" s="14"/>
      <c r="QON844" s="14"/>
      <c r="QOO844" s="14"/>
      <c r="QOP844" s="14"/>
      <c r="QOQ844" s="14"/>
      <c r="QOR844" s="14"/>
      <c r="QOS844" s="14"/>
      <c r="QOT844" s="14"/>
      <c r="QOU844" s="14"/>
      <c r="QOV844" s="14"/>
      <c r="QOW844" s="14"/>
      <c r="QOX844" s="14"/>
      <c r="QOY844" s="14"/>
      <c r="QOZ844" s="14"/>
      <c r="QPA844" s="14"/>
      <c r="QPB844" s="14"/>
      <c r="QPC844" s="14"/>
      <c r="QPD844" s="14"/>
      <c r="QPE844" s="14"/>
      <c r="QPF844" s="14"/>
      <c r="QPG844" s="14"/>
      <c r="QPH844" s="14"/>
      <c r="QPI844" s="14"/>
      <c r="QPJ844" s="14"/>
      <c r="QPK844" s="14"/>
      <c r="QPL844" s="14"/>
      <c r="QPM844" s="14"/>
      <c r="QPN844" s="14"/>
      <c r="QPO844" s="14"/>
      <c r="QPP844" s="14"/>
      <c r="QPQ844" s="14"/>
      <c r="QPR844" s="14"/>
      <c r="QPS844" s="14"/>
      <c r="QPT844" s="14"/>
      <c r="QPU844" s="14"/>
      <c r="QPV844" s="14"/>
      <c r="QPW844" s="14"/>
      <c r="QPX844" s="14"/>
      <c r="QPY844" s="14"/>
      <c r="QPZ844" s="14"/>
      <c r="QQA844" s="14"/>
      <c r="QQB844" s="14"/>
      <c r="QQC844" s="14"/>
      <c r="QQD844" s="14"/>
      <c r="QQE844" s="14"/>
      <c r="QQF844" s="14"/>
      <c r="QQG844" s="14"/>
      <c r="QQH844" s="14"/>
      <c r="QQI844" s="14"/>
      <c r="QQJ844" s="14"/>
      <c r="QQK844" s="14"/>
      <c r="QQL844" s="14"/>
      <c r="QQM844" s="14"/>
      <c r="QQN844" s="14"/>
      <c r="QQO844" s="14"/>
      <c r="QQP844" s="14"/>
      <c r="QQQ844" s="14"/>
      <c r="QQR844" s="14"/>
      <c r="QQS844" s="14"/>
      <c r="QQT844" s="14"/>
      <c r="QQU844" s="14"/>
      <c r="QQV844" s="14"/>
      <c r="QQW844" s="14"/>
      <c r="QQX844" s="14"/>
      <c r="QQY844" s="14"/>
      <c r="QQZ844" s="14"/>
      <c r="QRA844" s="14"/>
      <c r="QRB844" s="14"/>
      <c r="QRC844" s="14"/>
      <c r="QRD844" s="14"/>
      <c r="QRE844" s="14"/>
      <c r="QRF844" s="14"/>
      <c r="QRG844" s="14"/>
      <c r="QRH844" s="14"/>
      <c r="QRI844" s="14"/>
      <c r="QRJ844" s="14"/>
      <c r="QRK844" s="14"/>
      <c r="QRL844" s="14"/>
      <c r="QRM844" s="14"/>
      <c r="QRN844" s="14"/>
      <c r="QRO844" s="14"/>
      <c r="QRP844" s="14"/>
      <c r="QRQ844" s="14"/>
      <c r="QRR844" s="14"/>
      <c r="QRS844" s="14"/>
      <c r="QRT844" s="14"/>
      <c r="QRU844" s="14"/>
      <c r="QRV844" s="14"/>
      <c r="QRW844" s="14"/>
      <c r="QRX844" s="14"/>
      <c r="QRY844" s="14"/>
      <c r="QRZ844" s="14"/>
      <c r="QSA844" s="14"/>
      <c r="QSB844" s="14"/>
      <c r="QSC844" s="14"/>
      <c r="QSD844" s="14"/>
      <c r="QSE844" s="14"/>
      <c r="QSF844" s="14"/>
      <c r="QSG844" s="14"/>
      <c r="QSH844" s="14"/>
      <c r="QSI844" s="14"/>
      <c r="QSJ844" s="14"/>
      <c r="QSK844" s="14"/>
      <c r="QSL844" s="14"/>
      <c r="QSM844" s="14"/>
      <c r="QSN844" s="14"/>
      <c r="QSO844" s="14"/>
      <c r="QSP844" s="14"/>
      <c r="QSQ844" s="14"/>
      <c r="QSR844" s="14"/>
      <c r="QSS844" s="14"/>
      <c r="QST844" s="14"/>
      <c r="QSU844" s="14"/>
      <c r="QSV844" s="14"/>
      <c r="QSW844" s="14"/>
      <c r="QSX844" s="14"/>
      <c r="QSY844" s="14"/>
      <c r="QSZ844" s="14"/>
      <c r="QTA844" s="14"/>
      <c r="QTB844" s="14"/>
      <c r="QTC844" s="14"/>
      <c r="QTD844" s="14"/>
      <c r="QTE844" s="14"/>
      <c r="QTF844" s="14"/>
      <c r="QTG844" s="14"/>
      <c r="QTH844" s="14"/>
      <c r="QTI844" s="14"/>
      <c r="QTJ844" s="14"/>
      <c r="QTK844" s="14"/>
      <c r="QTL844" s="14"/>
      <c r="QTM844" s="14"/>
      <c r="QTN844" s="14"/>
      <c r="QTO844" s="14"/>
      <c r="QTP844" s="14"/>
      <c r="QTQ844" s="14"/>
      <c r="QTR844" s="14"/>
      <c r="QTS844" s="14"/>
      <c r="QTT844" s="14"/>
      <c r="QTU844" s="14"/>
      <c r="QTV844" s="14"/>
      <c r="QTW844" s="14"/>
      <c r="QTX844" s="14"/>
      <c r="QTY844" s="14"/>
      <c r="QTZ844" s="14"/>
      <c r="QUA844" s="14"/>
      <c r="QUB844" s="14"/>
      <c r="QUC844" s="14"/>
      <c r="QUD844" s="14"/>
      <c r="QUE844" s="14"/>
      <c r="QUF844" s="14"/>
      <c r="QUG844" s="14"/>
      <c r="QUH844" s="14"/>
      <c r="QUI844" s="14"/>
      <c r="QUJ844" s="14"/>
      <c r="QUK844" s="14"/>
      <c r="QUL844" s="14"/>
      <c r="QUM844" s="14"/>
      <c r="QUN844" s="14"/>
      <c r="QUO844" s="14"/>
      <c r="QUP844" s="14"/>
      <c r="QUQ844" s="14"/>
      <c r="QUR844" s="14"/>
      <c r="QUS844" s="14"/>
      <c r="QUT844" s="14"/>
      <c r="QUU844" s="14"/>
      <c r="QUV844" s="14"/>
      <c r="QUW844" s="14"/>
      <c r="QUX844" s="14"/>
      <c r="QUY844" s="14"/>
      <c r="QUZ844" s="14"/>
      <c r="QVA844" s="14"/>
      <c r="QVB844" s="14"/>
      <c r="QVC844" s="14"/>
      <c r="QVD844" s="14"/>
      <c r="QVE844" s="14"/>
      <c r="QVF844" s="14"/>
      <c r="QVG844" s="14"/>
      <c r="QVH844" s="14"/>
      <c r="QVI844" s="14"/>
      <c r="QVJ844" s="14"/>
      <c r="QVK844" s="14"/>
      <c r="QVL844" s="14"/>
      <c r="QVM844" s="14"/>
      <c r="QVN844" s="14"/>
      <c r="QVO844" s="14"/>
      <c r="QVP844" s="14"/>
      <c r="QVQ844" s="14"/>
      <c r="QVR844" s="14"/>
      <c r="QVS844" s="14"/>
      <c r="QVT844" s="14"/>
      <c r="QVU844" s="14"/>
      <c r="QVV844" s="14"/>
      <c r="QVW844" s="14"/>
      <c r="QVX844" s="14"/>
      <c r="QVY844" s="14"/>
      <c r="QVZ844" s="14"/>
      <c r="QWA844" s="14"/>
      <c r="QWB844" s="14"/>
      <c r="QWC844" s="14"/>
      <c r="QWD844" s="14"/>
      <c r="QWE844" s="14"/>
      <c r="QWF844" s="14"/>
      <c r="QWG844" s="14"/>
      <c r="QWH844" s="14"/>
      <c r="QWI844" s="14"/>
      <c r="QWJ844" s="14"/>
      <c r="QWK844" s="14"/>
      <c r="QWL844" s="14"/>
      <c r="QWM844" s="14"/>
      <c r="QWN844" s="14"/>
      <c r="QWO844" s="14"/>
      <c r="QWP844" s="14"/>
      <c r="QWQ844" s="14"/>
      <c r="QWR844" s="14"/>
      <c r="QWS844" s="14"/>
      <c r="QWT844" s="14"/>
      <c r="QWU844" s="14"/>
      <c r="QWV844" s="14"/>
      <c r="QWW844" s="14"/>
      <c r="QWX844" s="14"/>
      <c r="QWY844" s="14"/>
      <c r="QWZ844" s="14"/>
      <c r="QXA844" s="14"/>
      <c r="QXB844" s="14"/>
      <c r="QXC844" s="14"/>
      <c r="QXD844" s="14"/>
      <c r="QXE844" s="14"/>
      <c r="QXF844" s="14"/>
      <c r="QXG844" s="14"/>
      <c r="QXH844" s="14"/>
      <c r="QXI844" s="14"/>
      <c r="QXJ844" s="14"/>
      <c r="QXK844" s="14"/>
      <c r="QXL844" s="14"/>
      <c r="QXM844" s="14"/>
      <c r="QXN844" s="14"/>
      <c r="QXO844" s="14"/>
      <c r="QXP844" s="14"/>
      <c r="QXQ844" s="14"/>
      <c r="QXR844" s="14"/>
      <c r="QXS844" s="14"/>
      <c r="QXT844" s="14"/>
      <c r="QXU844" s="14"/>
      <c r="QXV844" s="14"/>
      <c r="QXW844" s="14"/>
      <c r="QXX844" s="14"/>
      <c r="QXY844" s="14"/>
      <c r="QXZ844" s="14"/>
      <c r="QYA844" s="14"/>
      <c r="QYB844" s="14"/>
      <c r="QYC844" s="14"/>
      <c r="QYD844" s="14"/>
      <c r="QYE844" s="14"/>
      <c r="QYF844" s="14"/>
      <c r="QYG844" s="14"/>
      <c r="QYH844" s="14"/>
      <c r="QYI844" s="14"/>
      <c r="QYJ844" s="14"/>
      <c r="QYK844" s="14"/>
      <c r="QYL844" s="14"/>
      <c r="QYM844" s="14"/>
      <c r="QYN844" s="14"/>
      <c r="QYO844" s="14"/>
      <c r="QYP844" s="14"/>
      <c r="QYQ844" s="14"/>
      <c r="QYR844" s="14"/>
      <c r="QYS844" s="14"/>
      <c r="QYT844" s="14"/>
      <c r="QYU844" s="14"/>
      <c r="QYV844" s="14"/>
      <c r="QYW844" s="14"/>
      <c r="QYX844" s="14"/>
      <c r="QYY844" s="14"/>
      <c r="QYZ844" s="14"/>
      <c r="QZA844" s="14"/>
      <c r="QZB844" s="14"/>
      <c r="QZC844" s="14"/>
      <c r="QZD844" s="14"/>
      <c r="QZE844" s="14"/>
      <c r="QZF844" s="14"/>
      <c r="QZG844" s="14"/>
      <c r="QZH844" s="14"/>
      <c r="QZI844" s="14"/>
      <c r="QZJ844" s="14"/>
      <c r="QZK844" s="14"/>
      <c r="QZL844" s="14"/>
      <c r="QZM844" s="14"/>
      <c r="QZN844" s="14"/>
      <c r="QZO844" s="14"/>
      <c r="QZP844" s="14"/>
      <c r="QZQ844" s="14"/>
      <c r="QZR844" s="14"/>
      <c r="QZS844" s="14"/>
      <c r="QZT844" s="14"/>
      <c r="QZU844" s="14"/>
      <c r="QZV844" s="14"/>
      <c r="QZW844" s="14"/>
      <c r="QZX844" s="14"/>
      <c r="QZY844" s="14"/>
      <c r="QZZ844" s="14"/>
      <c r="RAA844" s="14"/>
      <c r="RAB844" s="14"/>
      <c r="RAC844" s="14"/>
      <c r="RAD844" s="14"/>
      <c r="RAE844" s="14"/>
      <c r="RAF844" s="14"/>
      <c r="RAG844" s="14"/>
      <c r="RAH844" s="14"/>
      <c r="RAI844" s="14"/>
      <c r="RAJ844" s="14"/>
      <c r="RAK844" s="14"/>
      <c r="RAL844" s="14"/>
      <c r="RAM844" s="14"/>
      <c r="RAN844" s="14"/>
      <c r="RAO844" s="14"/>
      <c r="RAP844" s="14"/>
      <c r="RAQ844" s="14"/>
      <c r="RAR844" s="14"/>
      <c r="RAS844" s="14"/>
      <c r="RAT844" s="14"/>
      <c r="RAU844" s="14"/>
      <c r="RAV844" s="14"/>
      <c r="RAW844" s="14"/>
      <c r="RAX844" s="14"/>
      <c r="RAY844" s="14"/>
      <c r="RAZ844" s="14"/>
      <c r="RBA844" s="14"/>
      <c r="RBB844" s="14"/>
      <c r="RBC844" s="14"/>
      <c r="RBD844" s="14"/>
      <c r="RBE844" s="14"/>
      <c r="RBF844" s="14"/>
      <c r="RBG844" s="14"/>
      <c r="RBH844" s="14"/>
      <c r="RBI844" s="14"/>
      <c r="RBJ844" s="14"/>
      <c r="RBK844" s="14"/>
      <c r="RBL844" s="14"/>
      <c r="RBM844" s="14"/>
      <c r="RBN844" s="14"/>
      <c r="RBO844" s="14"/>
      <c r="RBP844" s="14"/>
      <c r="RBQ844" s="14"/>
      <c r="RBR844" s="14"/>
      <c r="RBS844" s="14"/>
      <c r="RBT844" s="14"/>
      <c r="RBU844" s="14"/>
      <c r="RBV844" s="14"/>
      <c r="RBW844" s="14"/>
      <c r="RBX844" s="14"/>
      <c r="RBY844" s="14"/>
      <c r="RBZ844" s="14"/>
      <c r="RCA844" s="14"/>
      <c r="RCB844" s="14"/>
      <c r="RCC844" s="14"/>
      <c r="RCD844" s="14"/>
      <c r="RCE844" s="14"/>
      <c r="RCF844" s="14"/>
      <c r="RCG844" s="14"/>
      <c r="RCH844" s="14"/>
      <c r="RCI844" s="14"/>
      <c r="RCJ844" s="14"/>
      <c r="RCK844" s="14"/>
      <c r="RCL844" s="14"/>
      <c r="RCM844" s="14"/>
      <c r="RCN844" s="14"/>
      <c r="RCO844" s="14"/>
      <c r="RCP844" s="14"/>
      <c r="RCQ844" s="14"/>
      <c r="RCR844" s="14"/>
      <c r="RCS844" s="14"/>
      <c r="RCT844" s="14"/>
      <c r="RCU844" s="14"/>
      <c r="RCV844" s="14"/>
      <c r="RCW844" s="14"/>
      <c r="RCX844" s="14"/>
      <c r="RCY844" s="14"/>
      <c r="RCZ844" s="14"/>
      <c r="RDA844" s="14"/>
      <c r="RDB844" s="14"/>
      <c r="RDC844" s="14"/>
      <c r="RDD844" s="14"/>
      <c r="RDE844" s="14"/>
      <c r="RDF844" s="14"/>
      <c r="RDG844" s="14"/>
      <c r="RDH844" s="14"/>
      <c r="RDI844" s="14"/>
      <c r="RDJ844" s="14"/>
      <c r="RDK844" s="14"/>
      <c r="RDL844" s="14"/>
      <c r="RDM844" s="14"/>
      <c r="RDN844" s="14"/>
      <c r="RDO844" s="14"/>
      <c r="RDP844" s="14"/>
      <c r="RDQ844" s="14"/>
      <c r="RDR844" s="14"/>
      <c r="RDS844" s="14"/>
      <c r="RDT844" s="14"/>
      <c r="RDU844" s="14"/>
      <c r="RDV844" s="14"/>
      <c r="RDW844" s="14"/>
      <c r="RDX844" s="14"/>
      <c r="RDY844" s="14"/>
      <c r="RDZ844" s="14"/>
      <c r="REA844" s="14"/>
      <c r="REB844" s="14"/>
      <c r="REC844" s="14"/>
      <c r="RED844" s="14"/>
      <c r="REE844" s="14"/>
      <c r="REF844" s="14"/>
      <c r="REG844" s="14"/>
      <c r="REH844" s="14"/>
      <c r="REI844" s="14"/>
      <c r="REJ844" s="14"/>
      <c r="REK844" s="14"/>
      <c r="REL844" s="14"/>
      <c r="REM844" s="14"/>
      <c r="REN844" s="14"/>
      <c r="REO844" s="14"/>
      <c r="REP844" s="14"/>
      <c r="REQ844" s="14"/>
      <c r="RER844" s="14"/>
      <c r="RES844" s="14"/>
      <c r="RET844" s="14"/>
      <c r="REU844" s="14"/>
      <c r="REV844" s="14"/>
      <c r="REW844" s="14"/>
      <c r="REX844" s="14"/>
      <c r="REY844" s="14"/>
      <c r="REZ844" s="14"/>
      <c r="RFA844" s="14"/>
      <c r="RFB844" s="14"/>
      <c r="RFC844" s="14"/>
      <c r="RFD844" s="14"/>
      <c r="RFE844" s="14"/>
      <c r="RFF844" s="14"/>
      <c r="RFG844" s="14"/>
      <c r="RFH844" s="14"/>
      <c r="RFI844" s="14"/>
      <c r="RFJ844" s="14"/>
      <c r="RFK844" s="14"/>
      <c r="RFL844" s="14"/>
      <c r="RFM844" s="14"/>
      <c r="RFN844" s="14"/>
      <c r="RFO844" s="14"/>
      <c r="RFP844" s="14"/>
      <c r="RFQ844" s="14"/>
      <c r="RFR844" s="14"/>
      <c r="RFS844" s="14"/>
      <c r="RFT844" s="14"/>
      <c r="RFU844" s="14"/>
      <c r="RFV844" s="14"/>
      <c r="RFW844" s="14"/>
      <c r="RFX844" s="14"/>
      <c r="RFY844" s="14"/>
      <c r="RFZ844" s="14"/>
      <c r="RGA844" s="14"/>
      <c r="RGB844" s="14"/>
      <c r="RGC844" s="14"/>
      <c r="RGD844" s="14"/>
      <c r="RGE844" s="14"/>
      <c r="RGF844" s="14"/>
      <c r="RGG844" s="14"/>
      <c r="RGH844" s="14"/>
      <c r="RGI844" s="14"/>
      <c r="RGJ844" s="14"/>
      <c r="RGK844" s="14"/>
      <c r="RGL844" s="14"/>
      <c r="RGM844" s="14"/>
      <c r="RGN844" s="14"/>
      <c r="RGO844" s="14"/>
      <c r="RGP844" s="14"/>
      <c r="RGQ844" s="14"/>
      <c r="RGR844" s="14"/>
      <c r="RGS844" s="14"/>
      <c r="RGT844" s="14"/>
      <c r="RGU844" s="14"/>
      <c r="RGV844" s="14"/>
      <c r="RGW844" s="14"/>
      <c r="RGX844" s="14"/>
      <c r="RGY844" s="14"/>
      <c r="RGZ844" s="14"/>
      <c r="RHA844" s="14"/>
      <c r="RHB844" s="14"/>
      <c r="RHC844" s="14"/>
      <c r="RHD844" s="14"/>
      <c r="RHE844" s="14"/>
      <c r="RHF844" s="14"/>
      <c r="RHG844" s="14"/>
      <c r="RHH844" s="14"/>
      <c r="RHI844" s="14"/>
      <c r="RHJ844" s="14"/>
      <c r="RHK844" s="14"/>
      <c r="RHL844" s="14"/>
      <c r="RHM844" s="14"/>
      <c r="RHN844" s="14"/>
      <c r="RHO844" s="14"/>
      <c r="RHP844" s="14"/>
      <c r="RHQ844" s="14"/>
      <c r="RHR844" s="14"/>
      <c r="RHS844" s="14"/>
      <c r="RHT844" s="14"/>
      <c r="RHU844" s="14"/>
      <c r="RHV844" s="14"/>
      <c r="RHW844" s="14"/>
      <c r="RHX844" s="14"/>
      <c r="RHY844" s="14"/>
      <c r="RHZ844" s="14"/>
      <c r="RIA844" s="14"/>
      <c r="RIB844" s="14"/>
      <c r="RIC844" s="14"/>
      <c r="RID844" s="14"/>
      <c r="RIE844" s="14"/>
      <c r="RIF844" s="14"/>
      <c r="RIG844" s="14"/>
      <c r="RIH844" s="14"/>
      <c r="RII844" s="14"/>
      <c r="RIJ844" s="14"/>
      <c r="RIK844" s="14"/>
      <c r="RIL844" s="14"/>
      <c r="RIM844" s="14"/>
      <c r="RIN844" s="14"/>
      <c r="RIO844" s="14"/>
      <c r="RIP844" s="14"/>
      <c r="RIQ844" s="14"/>
      <c r="RIR844" s="14"/>
      <c r="RIS844" s="14"/>
      <c r="RIT844" s="14"/>
      <c r="RIU844" s="14"/>
      <c r="RIV844" s="14"/>
      <c r="RIW844" s="14"/>
      <c r="RIX844" s="14"/>
      <c r="RIY844" s="14"/>
      <c r="RIZ844" s="14"/>
      <c r="RJA844" s="14"/>
      <c r="RJB844" s="14"/>
      <c r="RJC844" s="14"/>
      <c r="RJD844" s="14"/>
      <c r="RJE844" s="14"/>
      <c r="RJF844" s="14"/>
      <c r="RJG844" s="14"/>
      <c r="RJH844" s="14"/>
      <c r="RJI844" s="14"/>
      <c r="RJJ844" s="14"/>
      <c r="RJK844" s="14"/>
      <c r="RJL844" s="14"/>
      <c r="RJM844" s="14"/>
      <c r="RJN844" s="14"/>
      <c r="RJO844" s="14"/>
      <c r="RJP844" s="14"/>
      <c r="RJQ844" s="14"/>
      <c r="RJR844" s="14"/>
      <c r="RJS844" s="14"/>
      <c r="RJT844" s="14"/>
      <c r="RJU844" s="14"/>
      <c r="RJV844" s="14"/>
      <c r="RJW844" s="14"/>
      <c r="RJX844" s="14"/>
      <c r="RJY844" s="14"/>
      <c r="RJZ844" s="14"/>
      <c r="RKA844" s="14"/>
      <c r="RKB844" s="14"/>
      <c r="RKC844" s="14"/>
      <c r="RKD844" s="14"/>
      <c r="RKE844" s="14"/>
      <c r="RKF844" s="14"/>
      <c r="RKG844" s="14"/>
      <c r="RKH844" s="14"/>
      <c r="RKI844" s="14"/>
      <c r="RKJ844" s="14"/>
      <c r="RKK844" s="14"/>
      <c r="RKL844" s="14"/>
      <c r="RKM844" s="14"/>
      <c r="RKN844" s="14"/>
      <c r="RKO844" s="14"/>
      <c r="RKP844" s="14"/>
      <c r="RKQ844" s="14"/>
      <c r="RKR844" s="14"/>
      <c r="RKS844" s="14"/>
      <c r="RKT844" s="14"/>
      <c r="RKU844" s="14"/>
      <c r="RKV844" s="14"/>
      <c r="RKW844" s="14"/>
      <c r="RKX844" s="14"/>
      <c r="RKY844" s="14"/>
      <c r="RKZ844" s="14"/>
      <c r="RLA844" s="14"/>
      <c r="RLB844" s="14"/>
      <c r="RLC844" s="14"/>
      <c r="RLD844" s="14"/>
      <c r="RLE844" s="14"/>
      <c r="RLF844" s="14"/>
      <c r="RLG844" s="14"/>
      <c r="RLH844" s="14"/>
      <c r="RLI844" s="14"/>
      <c r="RLJ844" s="14"/>
      <c r="RLK844" s="14"/>
      <c r="RLL844" s="14"/>
      <c r="RLM844" s="14"/>
      <c r="RLN844" s="14"/>
      <c r="RLO844" s="14"/>
      <c r="RLP844" s="14"/>
      <c r="RLQ844" s="14"/>
      <c r="RLR844" s="14"/>
      <c r="RLS844" s="14"/>
      <c r="RLT844" s="14"/>
      <c r="RLU844" s="14"/>
      <c r="RLV844" s="14"/>
      <c r="RLW844" s="14"/>
      <c r="RLX844" s="14"/>
      <c r="RLY844" s="14"/>
      <c r="RLZ844" s="14"/>
      <c r="RMA844" s="14"/>
      <c r="RMB844" s="14"/>
      <c r="RMC844" s="14"/>
      <c r="RMD844" s="14"/>
      <c r="RME844" s="14"/>
      <c r="RMF844" s="14"/>
      <c r="RMG844" s="14"/>
      <c r="RMH844" s="14"/>
      <c r="RMI844" s="14"/>
      <c r="RMJ844" s="14"/>
      <c r="RMK844" s="14"/>
      <c r="RML844" s="14"/>
      <c r="RMM844" s="14"/>
      <c r="RMN844" s="14"/>
      <c r="RMO844" s="14"/>
      <c r="RMP844" s="14"/>
      <c r="RMQ844" s="14"/>
      <c r="RMR844" s="14"/>
      <c r="RMS844" s="14"/>
      <c r="RMT844" s="14"/>
      <c r="RMU844" s="14"/>
      <c r="RMV844" s="14"/>
      <c r="RMW844" s="14"/>
      <c r="RMX844" s="14"/>
      <c r="RMY844" s="14"/>
      <c r="RMZ844" s="14"/>
      <c r="RNA844" s="14"/>
      <c r="RNB844" s="14"/>
      <c r="RNC844" s="14"/>
      <c r="RND844" s="14"/>
      <c r="RNE844" s="14"/>
      <c r="RNF844" s="14"/>
      <c r="RNG844" s="14"/>
      <c r="RNH844" s="14"/>
      <c r="RNI844" s="14"/>
      <c r="RNJ844" s="14"/>
      <c r="RNK844" s="14"/>
      <c r="RNL844" s="14"/>
      <c r="RNM844" s="14"/>
      <c r="RNN844" s="14"/>
      <c r="RNO844" s="14"/>
      <c r="RNP844" s="14"/>
      <c r="RNQ844" s="14"/>
      <c r="RNR844" s="14"/>
      <c r="RNS844" s="14"/>
      <c r="RNT844" s="14"/>
      <c r="RNU844" s="14"/>
      <c r="RNV844" s="14"/>
      <c r="RNW844" s="14"/>
      <c r="RNX844" s="14"/>
      <c r="RNY844" s="14"/>
      <c r="RNZ844" s="14"/>
      <c r="ROA844" s="14"/>
      <c r="ROB844" s="14"/>
      <c r="ROC844" s="14"/>
      <c r="ROD844" s="14"/>
      <c r="ROE844" s="14"/>
      <c r="ROF844" s="14"/>
      <c r="ROG844" s="14"/>
      <c r="ROH844" s="14"/>
      <c r="ROI844" s="14"/>
      <c r="ROJ844" s="14"/>
      <c r="ROK844" s="14"/>
      <c r="ROL844" s="14"/>
      <c r="ROM844" s="14"/>
      <c r="RON844" s="14"/>
      <c r="ROO844" s="14"/>
      <c r="ROP844" s="14"/>
      <c r="ROQ844" s="14"/>
      <c r="ROR844" s="14"/>
      <c r="ROS844" s="14"/>
      <c r="ROT844" s="14"/>
      <c r="ROU844" s="14"/>
      <c r="ROV844" s="14"/>
      <c r="ROW844" s="14"/>
      <c r="ROX844" s="14"/>
      <c r="ROY844" s="14"/>
      <c r="ROZ844" s="14"/>
      <c r="RPA844" s="14"/>
      <c r="RPB844" s="14"/>
      <c r="RPC844" s="14"/>
      <c r="RPD844" s="14"/>
      <c r="RPE844" s="14"/>
      <c r="RPF844" s="14"/>
      <c r="RPG844" s="14"/>
      <c r="RPH844" s="14"/>
      <c r="RPI844" s="14"/>
      <c r="RPJ844" s="14"/>
      <c r="RPK844" s="14"/>
      <c r="RPL844" s="14"/>
      <c r="RPM844" s="14"/>
      <c r="RPN844" s="14"/>
      <c r="RPO844" s="14"/>
      <c r="RPP844" s="14"/>
      <c r="RPQ844" s="14"/>
      <c r="RPR844" s="14"/>
      <c r="RPS844" s="14"/>
      <c r="RPT844" s="14"/>
      <c r="RPU844" s="14"/>
      <c r="RPV844" s="14"/>
      <c r="RPW844" s="14"/>
      <c r="RPX844" s="14"/>
      <c r="RPY844" s="14"/>
      <c r="RPZ844" s="14"/>
      <c r="RQA844" s="14"/>
      <c r="RQB844" s="14"/>
      <c r="RQC844" s="14"/>
      <c r="RQD844" s="14"/>
      <c r="RQE844" s="14"/>
      <c r="RQF844" s="14"/>
      <c r="RQG844" s="14"/>
      <c r="RQH844" s="14"/>
      <c r="RQI844" s="14"/>
      <c r="RQJ844" s="14"/>
      <c r="RQK844" s="14"/>
      <c r="RQL844" s="14"/>
      <c r="RQM844" s="14"/>
      <c r="RQN844" s="14"/>
      <c r="RQO844" s="14"/>
      <c r="RQP844" s="14"/>
      <c r="RQQ844" s="14"/>
      <c r="RQR844" s="14"/>
      <c r="RQS844" s="14"/>
      <c r="RQT844" s="14"/>
      <c r="RQU844" s="14"/>
      <c r="RQV844" s="14"/>
      <c r="RQW844" s="14"/>
      <c r="RQX844" s="14"/>
      <c r="RQY844" s="14"/>
      <c r="RQZ844" s="14"/>
      <c r="RRA844" s="14"/>
      <c r="RRB844" s="14"/>
      <c r="RRC844" s="14"/>
      <c r="RRD844" s="14"/>
      <c r="RRE844" s="14"/>
      <c r="RRF844" s="14"/>
      <c r="RRG844" s="14"/>
      <c r="RRH844" s="14"/>
      <c r="RRI844" s="14"/>
      <c r="RRJ844" s="14"/>
      <c r="RRK844" s="14"/>
      <c r="RRL844" s="14"/>
      <c r="RRM844" s="14"/>
      <c r="RRN844" s="14"/>
      <c r="RRO844" s="14"/>
      <c r="RRP844" s="14"/>
      <c r="RRQ844" s="14"/>
      <c r="RRR844" s="14"/>
      <c r="RRS844" s="14"/>
      <c r="RRT844" s="14"/>
      <c r="RRU844" s="14"/>
      <c r="RRV844" s="14"/>
      <c r="RRW844" s="14"/>
      <c r="RRX844" s="14"/>
      <c r="RRY844" s="14"/>
      <c r="RRZ844" s="14"/>
      <c r="RSA844" s="14"/>
      <c r="RSB844" s="14"/>
      <c r="RSC844" s="14"/>
      <c r="RSD844" s="14"/>
      <c r="RSE844" s="14"/>
      <c r="RSF844" s="14"/>
      <c r="RSG844" s="14"/>
      <c r="RSH844" s="14"/>
      <c r="RSI844" s="14"/>
      <c r="RSJ844" s="14"/>
      <c r="RSK844" s="14"/>
      <c r="RSL844" s="14"/>
      <c r="RSM844" s="14"/>
      <c r="RSN844" s="14"/>
      <c r="RSO844" s="14"/>
      <c r="RSP844" s="14"/>
      <c r="RSQ844" s="14"/>
      <c r="RSR844" s="14"/>
      <c r="RSS844" s="14"/>
      <c r="RST844" s="14"/>
      <c r="RSU844" s="14"/>
      <c r="RSV844" s="14"/>
      <c r="RSW844" s="14"/>
      <c r="RSX844" s="14"/>
      <c r="RSY844" s="14"/>
      <c r="RSZ844" s="14"/>
      <c r="RTA844" s="14"/>
      <c r="RTB844" s="14"/>
      <c r="RTC844" s="14"/>
      <c r="RTD844" s="14"/>
      <c r="RTE844" s="14"/>
      <c r="RTF844" s="14"/>
      <c r="RTG844" s="14"/>
      <c r="RTH844" s="14"/>
      <c r="RTI844" s="14"/>
      <c r="RTJ844" s="14"/>
      <c r="RTK844" s="14"/>
      <c r="RTL844" s="14"/>
      <c r="RTM844" s="14"/>
      <c r="RTN844" s="14"/>
      <c r="RTO844" s="14"/>
      <c r="RTP844" s="14"/>
      <c r="RTQ844" s="14"/>
      <c r="RTR844" s="14"/>
      <c r="RTS844" s="14"/>
      <c r="RTT844" s="14"/>
      <c r="RTU844" s="14"/>
      <c r="RTV844" s="14"/>
      <c r="RTW844" s="14"/>
      <c r="RTX844" s="14"/>
      <c r="RTY844" s="14"/>
      <c r="RTZ844" s="14"/>
      <c r="RUA844" s="14"/>
      <c r="RUB844" s="14"/>
      <c r="RUC844" s="14"/>
      <c r="RUD844" s="14"/>
      <c r="RUE844" s="14"/>
      <c r="RUF844" s="14"/>
      <c r="RUG844" s="14"/>
      <c r="RUH844" s="14"/>
      <c r="RUI844" s="14"/>
      <c r="RUJ844" s="14"/>
      <c r="RUK844" s="14"/>
      <c r="RUL844" s="14"/>
      <c r="RUM844" s="14"/>
      <c r="RUN844" s="14"/>
      <c r="RUO844" s="14"/>
      <c r="RUP844" s="14"/>
      <c r="RUQ844" s="14"/>
      <c r="RUR844" s="14"/>
      <c r="RUS844" s="14"/>
      <c r="RUT844" s="14"/>
      <c r="RUU844" s="14"/>
      <c r="RUV844" s="14"/>
      <c r="RUW844" s="14"/>
      <c r="RUX844" s="14"/>
      <c r="RUY844" s="14"/>
      <c r="RUZ844" s="14"/>
      <c r="RVA844" s="14"/>
      <c r="RVB844" s="14"/>
      <c r="RVC844" s="14"/>
      <c r="RVD844" s="14"/>
      <c r="RVE844" s="14"/>
      <c r="RVF844" s="14"/>
      <c r="RVG844" s="14"/>
      <c r="RVH844" s="14"/>
      <c r="RVI844" s="14"/>
      <c r="RVJ844" s="14"/>
      <c r="RVK844" s="14"/>
      <c r="RVL844" s="14"/>
      <c r="RVM844" s="14"/>
      <c r="RVN844" s="14"/>
      <c r="RVO844" s="14"/>
      <c r="RVP844" s="14"/>
      <c r="RVQ844" s="14"/>
      <c r="RVR844" s="14"/>
      <c r="RVS844" s="14"/>
      <c r="RVT844" s="14"/>
      <c r="RVU844" s="14"/>
      <c r="RVV844" s="14"/>
      <c r="RVW844" s="14"/>
      <c r="RVX844" s="14"/>
      <c r="RVY844" s="14"/>
      <c r="RVZ844" s="14"/>
      <c r="RWA844" s="14"/>
      <c r="RWB844" s="14"/>
      <c r="RWC844" s="14"/>
      <c r="RWD844" s="14"/>
      <c r="RWE844" s="14"/>
      <c r="RWF844" s="14"/>
      <c r="RWG844" s="14"/>
      <c r="RWH844" s="14"/>
      <c r="RWI844" s="14"/>
      <c r="RWJ844" s="14"/>
      <c r="RWK844" s="14"/>
      <c r="RWL844" s="14"/>
      <c r="RWM844" s="14"/>
      <c r="RWN844" s="14"/>
      <c r="RWO844" s="14"/>
      <c r="RWP844" s="14"/>
      <c r="RWQ844" s="14"/>
      <c r="RWR844" s="14"/>
      <c r="RWS844" s="14"/>
      <c r="RWT844" s="14"/>
      <c r="RWU844" s="14"/>
      <c r="RWV844" s="14"/>
      <c r="RWW844" s="14"/>
      <c r="RWX844" s="14"/>
      <c r="RWY844" s="14"/>
      <c r="RWZ844" s="14"/>
      <c r="RXA844" s="14"/>
      <c r="RXB844" s="14"/>
      <c r="RXC844" s="14"/>
      <c r="RXD844" s="14"/>
      <c r="RXE844" s="14"/>
      <c r="RXF844" s="14"/>
      <c r="RXG844" s="14"/>
      <c r="RXH844" s="14"/>
      <c r="RXI844" s="14"/>
      <c r="RXJ844" s="14"/>
      <c r="RXK844" s="14"/>
      <c r="RXL844" s="14"/>
      <c r="RXM844" s="14"/>
      <c r="RXN844" s="14"/>
      <c r="RXO844" s="14"/>
      <c r="RXP844" s="14"/>
      <c r="RXQ844" s="14"/>
      <c r="RXR844" s="14"/>
      <c r="RXS844" s="14"/>
      <c r="RXT844" s="14"/>
      <c r="RXU844" s="14"/>
      <c r="RXV844" s="14"/>
      <c r="RXW844" s="14"/>
      <c r="RXX844" s="14"/>
      <c r="RXY844" s="14"/>
      <c r="RXZ844" s="14"/>
      <c r="RYA844" s="14"/>
      <c r="RYB844" s="14"/>
      <c r="RYC844" s="14"/>
      <c r="RYD844" s="14"/>
      <c r="RYE844" s="14"/>
      <c r="RYF844" s="14"/>
      <c r="RYG844" s="14"/>
      <c r="RYH844" s="14"/>
      <c r="RYI844" s="14"/>
      <c r="RYJ844" s="14"/>
      <c r="RYK844" s="14"/>
      <c r="RYL844" s="14"/>
      <c r="RYM844" s="14"/>
      <c r="RYN844" s="14"/>
      <c r="RYO844" s="14"/>
      <c r="RYP844" s="14"/>
      <c r="RYQ844" s="14"/>
      <c r="RYR844" s="14"/>
      <c r="RYS844" s="14"/>
      <c r="RYT844" s="14"/>
      <c r="RYU844" s="14"/>
      <c r="RYV844" s="14"/>
      <c r="RYW844" s="14"/>
      <c r="RYX844" s="14"/>
      <c r="RYY844" s="14"/>
      <c r="RYZ844" s="14"/>
      <c r="RZA844" s="14"/>
      <c r="RZB844" s="14"/>
      <c r="RZC844" s="14"/>
      <c r="RZD844" s="14"/>
      <c r="RZE844" s="14"/>
      <c r="RZF844" s="14"/>
      <c r="RZG844" s="14"/>
      <c r="RZH844" s="14"/>
      <c r="RZI844" s="14"/>
      <c r="RZJ844" s="14"/>
      <c r="RZK844" s="14"/>
      <c r="RZL844" s="14"/>
      <c r="RZM844" s="14"/>
      <c r="RZN844" s="14"/>
      <c r="RZO844" s="14"/>
      <c r="RZP844" s="14"/>
      <c r="RZQ844" s="14"/>
      <c r="RZR844" s="14"/>
      <c r="RZS844" s="14"/>
      <c r="RZT844" s="14"/>
      <c r="RZU844" s="14"/>
      <c r="RZV844" s="14"/>
      <c r="RZW844" s="14"/>
      <c r="RZX844" s="14"/>
      <c r="RZY844" s="14"/>
      <c r="RZZ844" s="14"/>
      <c r="SAA844" s="14"/>
      <c r="SAB844" s="14"/>
      <c r="SAC844" s="14"/>
      <c r="SAD844" s="14"/>
      <c r="SAE844" s="14"/>
      <c r="SAF844" s="14"/>
      <c r="SAG844" s="14"/>
      <c r="SAH844" s="14"/>
      <c r="SAI844" s="14"/>
      <c r="SAJ844" s="14"/>
      <c r="SAK844" s="14"/>
      <c r="SAL844" s="14"/>
      <c r="SAM844" s="14"/>
      <c r="SAN844" s="14"/>
      <c r="SAO844" s="14"/>
      <c r="SAP844" s="14"/>
      <c r="SAQ844" s="14"/>
      <c r="SAR844" s="14"/>
      <c r="SAS844" s="14"/>
      <c r="SAT844" s="14"/>
      <c r="SAU844" s="14"/>
      <c r="SAV844" s="14"/>
      <c r="SAW844" s="14"/>
      <c r="SAX844" s="14"/>
      <c r="SAY844" s="14"/>
      <c r="SAZ844" s="14"/>
      <c r="SBA844" s="14"/>
      <c r="SBB844" s="14"/>
      <c r="SBC844" s="14"/>
      <c r="SBD844" s="14"/>
      <c r="SBE844" s="14"/>
      <c r="SBF844" s="14"/>
      <c r="SBG844" s="14"/>
      <c r="SBH844" s="14"/>
      <c r="SBI844" s="14"/>
      <c r="SBJ844" s="14"/>
      <c r="SBK844" s="14"/>
      <c r="SBL844" s="14"/>
      <c r="SBM844" s="14"/>
      <c r="SBN844" s="14"/>
      <c r="SBO844" s="14"/>
      <c r="SBP844" s="14"/>
      <c r="SBQ844" s="14"/>
      <c r="SBR844" s="14"/>
      <c r="SBS844" s="14"/>
      <c r="SBT844" s="14"/>
      <c r="SBU844" s="14"/>
      <c r="SBV844" s="14"/>
      <c r="SBW844" s="14"/>
      <c r="SBX844" s="14"/>
      <c r="SBY844" s="14"/>
      <c r="SBZ844" s="14"/>
      <c r="SCA844" s="14"/>
      <c r="SCB844" s="14"/>
      <c r="SCC844" s="14"/>
      <c r="SCD844" s="14"/>
      <c r="SCE844" s="14"/>
      <c r="SCF844" s="14"/>
      <c r="SCG844" s="14"/>
      <c r="SCH844" s="14"/>
      <c r="SCI844" s="14"/>
      <c r="SCJ844" s="14"/>
      <c r="SCK844" s="14"/>
      <c r="SCL844" s="14"/>
      <c r="SCM844" s="14"/>
      <c r="SCN844" s="14"/>
      <c r="SCO844" s="14"/>
      <c r="SCP844" s="14"/>
      <c r="SCQ844" s="14"/>
      <c r="SCR844" s="14"/>
      <c r="SCS844" s="14"/>
      <c r="SCT844" s="14"/>
      <c r="SCU844" s="14"/>
      <c r="SCV844" s="14"/>
      <c r="SCW844" s="14"/>
      <c r="SCX844" s="14"/>
      <c r="SCY844" s="14"/>
      <c r="SCZ844" s="14"/>
      <c r="SDA844" s="14"/>
      <c r="SDB844" s="14"/>
      <c r="SDC844" s="14"/>
      <c r="SDD844" s="14"/>
      <c r="SDE844" s="14"/>
      <c r="SDF844" s="14"/>
      <c r="SDG844" s="14"/>
      <c r="SDH844" s="14"/>
      <c r="SDI844" s="14"/>
      <c r="SDJ844" s="14"/>
      <c r="SDK844" s="14"/>
      <c r="SDL844" s="14"/>
      <c r="SDM844" s="14"/>
      <c r="SDN844" s="14"/>
      <c r="SDO844" s="14"/>
      <c r="SDP844" s="14"/>
      <c r="SDQ844" s="14"/>
      <c r="SDR844" s="14"/>
      <c r="SDS844" s="14"/>
      <c r="SDT844" s="14"/>
      <c r="SDU844" s="14"/>
      <c r="SDV844" s="14"/>
      <c r="SDW844" s="14"/>
      <c r="SDX844" s="14"/>
      <c r="SDY844" s="14"/>
      <c r="SDZ844" s="14"/>
      <c r="SEA844" s="14"/>
      <c r="SEB844" s="14"/>
      <c r="SEC844" s="14"/>
      <c r="SED844" s="14"/>
      <c r="SEE844" s="14"/>
      <c r="SEF844" s="14"/>
      <c r="SEG844" s="14"/>
      <c r="SEH844" s="14"/>
      <c r="SEI844" s="14"/>
      <c r="SEJ844" s="14"/>
      <c r="SEK844" s="14"/>
      <c r="SEL844" s="14"/>
      <c r="SEM844" s="14"/>
      <c r="SEN844" s="14"/>
      <c r="SEO844" s="14"/>
      <c r="SEP844" s="14"/>
      <c r="SEQ844" s="14"/>
      <c r="SER844" s="14"/>
      <c r="SES844" s="14"/>
      <c r="SET844" s="14"/>
      <c r="SEU844" s="14"/>
      <c r="SEV844" s="14"/>
      <c r="SEW844" s="14"/>
      <c r="SEX844" s="14"/>
      <c r="SEY844" s="14"/>
      <c r="SEZ844" s="14"/>
      <c r="SFA844" s="14"/>
      <c r="SFB844" s="14"/>
      <c r="SFC844" s="14"/>
      <c r="SFD844" s="14"/>
      <c r="SFE844" s="14"/>
      <c r="SFF844" s="14"/>
      <c r="SFG844" s="14"/>
      <c r="SFH844" s="14"/>
      <c r="SFI844" s="14"/>
      <c r="SFJ844" s="14"/>
      <c r="SFK844" s="14"/>
      <c r="SFL844" s="14"/>
      <c r="SFM844" s="14"/>
      <c r="SFN844" s="14"/>
      <c r="SFO844" s="14"/>
      <c r="SFP844" s="14"/>
      <c r="SFQ844" s="14"/>
      <c r="SFR844" s="14"/>
      <c r="SFS844" s="14"/>
      <c r="SFT844" s="14"/>
      <c r="SFU844" s="14"/>
      <c r="SFV844" s="14"/>
      <c r="SFW844" s="14"/>
      <c r="SFX844" s="14"/>
      <c r="SFY844" s="14"/>
      <c r="SFZ844" s="14"/>
      <c r="SGA844" s="14"/>
      <c r="SGB844" s="14"/>
      <c r="SGC844" s="14"/>
      <c r="SGD844" s="14"/>
      <c r="SGE844" s="14"/>
      <c r="SGF844" s="14"/>
      <c r="SGG844" s="14"/>
      <c r="SGH844" s="14"/>
      <c r="SGI844" s="14"/>
      <c r="SGJ844" s="14"/>
      <c r="SGK844" s="14"/>
      <c r="SGL844" s="14"/>
      <c r="SGM844" s="14"/>
      <c r="SGN844" s="14"/>
      <c r="SGO844" s="14"/>
      <c r="SGP844" s="14"/>
      <c r="SGQ844" s="14"/>
      <c r="SGR844" s="14"/>
      <c r="SGS844" s="14"/>
      <c r="SGT844" s="14"/>
      <c r="SGU844" s="14"/>
      <c r="SGV844" s="14"/>
      <c r="SGW844" s="14"/>
      <c r="SGX844" s="14"/>
      <c r="SGY844" s="14"/>
      <c r="SGZ844" s="14"/>
      <c r="SHA844" s="14"/>
      <c r="SHB844" s="14"/>
      <c r="SHC844" s="14"/>
      <c r="SHD844" s="14"/>
      <c r="SHE844" s="14"/>
      <c r="SHF844" s="14"/>
      <c r="SHG844" s="14"/>
      <c r="SHH844" s="14"/>
      <c r="SHI844" s="14"/>
      <c r="SHJ844" s="14"/>
      <c r="SHK844" s="14"/>
      <c r="SHL844" s="14"/>
      <c r="SHM844" s="14"/>
      <c r="SHN844" s="14"/>
      <c r="SHO844" s="14"/>
      <c r="SHP844" s="14"/>
      <c r="SHQ844" s="14"/>
      <c r="SHR844" s="14"/>
      <c r="SHS844" s="14"/>
      <c r="SHT844" s="14"/>
      <c r="SHU844" s="14"/>
      <c r="SHV844" s="14"/>
      <c r="SHW844" s="14"/>
      <c r="SHX844" s="14"/>
      <c r="SHY844" s="14"/>
      <c r="SHZ844" s="14"/>
      <c r="SIA844" s="14"/>
      <c r="SIB844" s="14"/>
      <c r="SIC844" s="14"/>
      <c r="SID844" s="14"/>
      <c r="SIE844" s="14"/>
      <c r="SIF844" s="14"/>
      <c r="SIG844" s="14"/>
      <c r="SIH844" s="14"/>
      <c r="SII844" s="14"/>
      <c r="SIJ844" s="14"/>
      <c r="SIK844" s="14"/>
      <c r="SIL844" s="14"/>
      <c r="SIM844" s="14"/>
      <c r="SIN844" s="14"/>
      <c r="SIO844" s="14"/>
      <c r="SIP844" s="14"/>
      <c r="SIQ844" s="14"/>
      <c r="SIR844" s="14"/>
      <c r="SIS844" s="14"/>
      <c r="SIT844" s="14"/>
      <c r="SIU844" s="14"/>
      <c r="SIV844" s="14"/>
      <c r="SIW844" s="14"/>
      <c r="SIX844" s="14"/>
      <c r="SIY844" s="14"/>
      <c r="SIZ844" s="14"/>
      <c r="SJA844" s="14"/>
      <c r="SJB844" s="14"/>
      <c r="SJC844" s="14"/>
      <c r="SJD844" s="14"/>
      <c r="SJE844" s="14"/>
      <c r="SJF844" s="14"/>
      <c r="SJG844" s="14"/>
      <c r="SJH844" s="14"/>
      <c r="SJI844" s="14"/>
      <c r="SJJ844" s="14"/>
      <c r="SJK844" s="14"/>
      <c r="SJL844" s="14"/>
      <c r="SJM844" s="14"/>
      <c r="SJN844" s="14"/>
      <c r="SJO844" s="14"/>
      <c r="SJP844" s="14"/>
      <c r="SJQ844" s="14"/>
      <c r="SJR844" s="14"/>
      <c r="SJS844" s="14"/>
      <c r="SJT844" s="14"/>
      <c r="SJU844" s="14"/>
      <c r="SJV844" s="14"/>
      <c r="SJW844" s="14"/>
      <c r="SJX844" s="14"/>
      <c r="SJY844" s="14"/>
      <c r="SJZ844" s="14"/>
      <c r="SKA844" s="14"/>
      <c r="SKB844" s="14"/>
      <c r="SKC844" s="14"/>
      <c r="SKD844" s="14"/>
      <c r="SKE844" s="14"/>
      <c r="SKF844" s="14"/>
      <c r="SKG844" s="14"/>
      <c r="SKH844" s="14"/>
      <c r="SKI844" s="14"/>
      <c r="SKJ844" s="14"/>
      <c r="SKK844" s="14"/>
      <c r="SKL844" s="14"/>
      <c r="SKM844" s="14"/>
      <c r="SKN844" s="14"/>
      <c r="SKO844" s="14"/>
      <c r="SKP844" s="14"/>
      <c r="SKQ844" s="14"/>
      <c r="SKR844" s="14"/>
      <c r="SKS844" s="14"/>
      <c r="SKT844" s="14"/>
      <c r="SKU844" s="14"/>
      <c r="SKV844" s="14"/>
      <c r="SKW844" s="14"/>
      <c r="SKX844" s="14"/>
      <c r="SKY844" s="14"/>
      <c r="SKZ844" s="14"/>
      <c r="SLA844" s="14"/>
      <c r="SLB844" s="14"/>
      <c r="SLC844" s="14"/>
      <c r="SLD844" s="14"/>
      <c r="SLE844" s="14"/>
      <c r="SLF844" s="14"/>
      <c r="SLG844" s="14"/>
      <c r="SLH844" s="14"/>
      <c r="SLI844" s="14"/>
      <c r="SLJ844" s="14"/>
      <c r="SLK844" s="14"/>
      <c r="SLL844" s="14"/>
      <c r="SLM844" s="14"/>
      <c r="SLN844" s="14"/>
      <c r="SLO844" s="14"/>
      <c r="SLP844" s="14"/>
      <c r="SLQ844" s="14"/>
      <c r="SLR844" s="14"/>
      <c r="SLS844" s="14"/>
      <c r="SLT844" s="14"/>
      <c r="SLU844" s="14"/>
      <c r="SLV844" s="14"/>
      <c r="SLW844" s="14"/>
      <c r="SLX844" s="14"/>
      <c r="SLY844" s="14"/>
      <c r="SLZ844" s="14"/>
      <c r="SMA844" s="14"/>
      <c r="SMB844" s="14"/>
      <c r="SMC844" s="14"/>
      <c r="SMD844" s="14"/>
      <c r="SME844" s="14"/>
      <c r="SMF844" s="14"/>
      <c r="SMG844" s="14"/>
      <c r="SMH844" s="14"/>
      <c r="SMI844" s="14"/>
      <c r="SMJ844" s="14"/>
      <c r="SMK844" s="14"/>
      <c r="SML844" s="14"/>
      <c r="SMM844" s="14"/>
      <c r="SMN844" s="14"/>
      <c r="SMO844" s="14"/>
      <c r="SMP844" s="14"/>
      <c r="SMQ844" s="14"/>
      <c r="SMR844" s="14"/>
      <c r="SMS844" s="14"/>
      <c r="SMT844" s="14"/>
      <c r="SMU844" s="14"/>
      <c r="SMV844" s="14"/>
      <c r="SMW844" s="14"/>
      <c r="SMX844" s="14"/>
      <c r="SMY844" s="14"/>
      <c r="SMZ844" s="14"/>
      <c r="SNA844" s="14"/>
      <c r="SNB844" s="14"/>
      <c r="SNC844" s="14"/>
      <c r="SND844" s="14"/>
      <c r="SNE844" s="14"/>
      <c r="SNF844" s="14"/>
      <c r="SNG844" s="14"/>
      <c r="SNH844" s="14"/>
      <c r="SNI844" s="14"/>
      <c r="SNJ844" s="14"/>
      <c r="SNK844" s="14"/>
      <c r="SNL844" s="14"/>
      <c r="SNM844" s="14"/>
      <c r="SNN844" s="14"/>
      <c r="SNO844" s="14"/>
      <c r="SNP844" s="14"/>
      <c r="SNQ844" s="14"/>
      <c r="SNR844" s="14"/>
      <c r="SNS844" s="14"/>
      <c r="SNT844" s="14"/>
      <c r="SNU844" s="14"/>
      <c r="SNV844" s="14"/>
      <c r="SNW844" s="14"/>
      <c r="SNX844" s="14"/>
      <c r="SNY844" s="14"/>
      <c r="SNZ844" s="14"/>
      <c r="SOA844" s="14"/>
      <c r="SOB844" s="14"/>
      <c r="SOC844" s="14"/>
      <c r="SOD844" s="14"/>
      <c r="SOE844" s="14"/>
      <c r="SOF844" s="14"/>
      <c r="SOG844" s="14"/>
      <c r="SOH844" s="14"/>
      <c r="SOI844" s="14"/>
      <c r="SOJ844" s="14"/>
      <c r="SOK844" s="14"/>
      <c r="SOL844" s="14"/>
      <c r="SOM844" s="14"/>
      <c r="SON844" s="14"/>
      <c r="SOO844" s="14"/>
      <c r="SOP844" s="14"/>
      <c r="SOQ844" s="14"/>
      <c r="SOR844" s="14"/>
      <c r="SOS844" s="14"/>
      <c r="SOT844" s="14"/>
      <c r="SOU844" s="14"/>
      <c r="SOV844" s="14"/>
      <c r="SOW844" s="14"/>
      <c r="SOX844" s="14"/>
      <c r="SOY844" s="14"/>
      <c r="SOZ844" s="14"/>
      <c r="SPA844" s="14"/>
      <c r="SPB844" s="14"/>
      <c r="SPC844" s="14"/>
      <c r="SPD844" s="14"/>
      <c r="SPE844" s="14"/>
      <c r="SPF844" s="14"/>
      <c r="SPG844" s="14"/>
      <c r="SPH844" s="14"/>
      <c r="SPI844" s="14"/>
      <c r="SPJ844" s="14"/>
      <c r="SPK844" s="14"/>
      <c r="SPL844" s="14"/>
      <c r="SPM844" s="14"/>
      <c r="SPN844" s="14"/>
      <c r="SPO844" s="14"/>
      <c r="SPP844" s="14"/>
      <c r="SPQ844" s="14"/>
      <c r="SPR844" s="14"/>
      <c r="SPS844" s="14"/>
      <c r="SPT844" s="14"/>
      <c r="SPU844" s="14"/>
      <c r="SPV844" s="14"/>
      <c r="SPW844" s="14"/>
      <c r="SPX844" s="14"/>
      <c r="SPY844" s="14"/>
      <c r="SPZ844" s="14"/>
      <c r="SQA844" s="14"/>
      <c r="SQB844" s="14"/>
      <c r="SQC844" s="14"/>
      <c r="SQD844" s="14"/>
      <c r="SQE844" s="14"/>
      <c r="SQF844" s="14"/>
      <c r="SQG844" s="14"/>
      <c r="SQH844" s="14"/>
      <c r="SQI844" s="14"/>
      <c r="SQJ844" s="14"/>
      <c r="SQK844" s="14"/>
      <c r="SQL844" s="14"/>
      <c r="SQM844" s="14"/>
      <c r="SQN844" s="14"/>
      <c r="SQO844" s="14"/>
      <c r="SQP844" s="14"/>
      <c r="SQQ844" s="14"/>
      <c r="SQR844" s="14"/>
      <c r="SQS844" s="14"/>
      <c r="SQT844" s="14"/>
      <c r="SQU844" s="14"/>
      <c r="SQV844" s="14"/>
      <c r="SQW844" s="14"/>
      <c r="SQX844" s="14"/>
      <c r="SQY844" s="14"/>
      <c r="SQZ844" s="14"/>
      <c r="SRA844" s="14"/>
      <c r="SRB844" s="14"/>
      <c r="SRC844" s="14"/>
      <c r="SRD844" s="14"/>
      <c r="SRE844" s="14"/>
      <c r="SRF844" s="14"/>
      <c r="SRG844" s="14"/>
      <c r="SRH844" s="14"/>
      <c r="SRI844" s="14"/>
      <c r="SRJ844" s="14"/>
      <c r="SRK844" s="14"/>
      <c r="SRL844" s="14"/>
      <c r="SRM844" s="14"/>
      <c r="SRN844" s="14"/>
      <c r="SRO844" s="14"/>
      <c r="SRP844" s="14"/>
      <c r="SRQ844" s="14"/>
      <c r="SRR844" s="14"/>
      <c r="SRS844" s="14"/>
      <c r="SRT844" s="14"/>
      <c r="SRU844" s="14"/>
      <c r="SRV844" s="14"/>
      <c r="SRW844" s="14"/>
      <c r="SRX844" s="14"/>
      <c r="SRY844" s="14"/>
      <c r="SRZ844" s="14"/>
      <c r="SSA844" s="14"/>
      <c r="SSB844" s="14"/>
      <c r="SSC844" s="14"/>
      <c r="SSD844" s="14"/>
      <c r="SSE844" s="14"/>
      <c r="SSF844" s="14"/>
      <c r="SSG844" s="14"/>
      <c r="SSH844" s="14"/>
      <c r="SSI844" s="14"/>
      <c r="SSJ844" s="14"/>
      <c r="SSK844" s="14"/>
      <c r="SSL844" s="14"/>
      <c r="SSM844" s="14"/>
      <c r="SSN844" s="14"/>
      <c r="SSO844" s="14"/>
      <c r="SSP844" s="14"/>
      <c r="SSQ844" s="14"/>
      <c r="SSR844" s="14"/>
      <c r="SSS844" s="14"/>
      <c r="SST844" s="14"/>
      <c r="SSU844" s="14"/>
      <c r="SSV844" s="14"/>
      <c r="SSW844" s="14"/>
      <c r="SSX844" s="14"/>
      <c r="SSY844" s="14"/>
      <c r="SSZ844" s="14"/>
      <c r="STA844" s="14"/>
      <c r="STB844" s="14"/>
      <c r="STC844" s="14"/>
      <c r="STD844" s="14"/>
      <c r="STE844" s="14"/>
      <c r="STF844" s="14"/>
      <c r="STG844" s="14"/>
      <c r="STH844" s="14"/>
      <c r="STI844" s="14"/>
      <c r="STJ844" s="14"/>
      <c r="STK844" s="14"/>
      <c r="STL844" s="14"/>
      <c r="STM844" s="14"/>
      <c r="STN844" s="14"/>
      <c r="STO844" s="14"/>
      <c r="STP844" s="14"/>
      <c r="STQ844" s="14"/>
      <c r="STR844" s="14"/>
      <c r="STS844" s="14"/>
      <c r="STT844" s="14"/>
      <c r="STU844" s="14"/>
      <c r="STV844" s="14"/>
      <c r="STW844" s="14"/>
      <c r="STX844" s="14"/>
      <c r="STY844" s="14"/>
      <c r="STZ844" s="14"/>
      <c r="SUA844" s="14"/>
      <c r="SUB844" s="14"/>
      <c r="SUC844" s="14"/>
      <c r="SUD844" s="14"/>
      <c r="SUE844" s="14"/>
      <c r="SUF844" s="14"/>
      <c r="SUG844" s="14"/>
      <c r="SUH844" s="14"/>
      <c r="SUI844" s="14"/>
      <c r="SUJ844" s="14"/>
      <c r="SUK844" s="14"/>
      <c r="SUL844" s="14"/>
      <c r="SUM844" s="14"/>
      <c r="SUN844" s="14"/>
      <c r="SUO844" s="14"/>
      <c r="SUP844" s="14"/>
      <c r="SUQ844" s="14"/>
      <c r="SUR844" s="14"/>
      <c r="SUS844" s="14"/>
      <c r="SUT844" s="14"/>
      <c r="SUU844" s="14"/>
      <c r="SUV844" s="14"/>
      <c r="SUW844" s="14"/>
      <c r="SUX844" s="14"/>
      <c r="SUY844" s="14"/>
      <c r="SUZ844" s="14"/>
      <c r="SVA844" s="14"/>
      <c r="SVB844" s="14"/>
      <c r="SVC844" s="14"/>
      <c r="SVD844" s="14"/>
      <c r="SVE844" s="14"/>
      <c r="SVF844" s="14"/>
      <c r="SVG844" s="14"/>
      <c r="SVH844" s="14"/>
      <c r="SVI844" s="14"/>
      <c r="SVJ844" s="14"/>
      <c r="SVK844" s="14"/>
      <c r="SVL844" s="14"/>
      <c r="SVM844" s="14"/>
      <c r="SVN844" s="14"/>
      <c r="SVO844" s="14"/>
      <c r="SVP844" s="14"/>
      <c r="SVQ844" s="14"/>
      <c r="SVR844" s="14"/>
      <c r="SVS844" s="14"/>
      <c r="SVT844" s="14"/>
      <c r="SVU844" s="14"/>
      <c r="SVV844" s="14"/>
      <c r="SVW844" s="14"/>
      <c r="SVX844" s="14"/>
      <c r="SVY844" s="14"/>
      <c r="SVZ844" s="14"/>
      <c r="SWA844" s="14"/>
      <c r="SWB844" s="14"/>
      <c r="SWC844" s="14"/>
      <c r="SWD844" s="14"/>
      <c r="SWE844" s="14"/>
      <c r="SWF844" s="14"/>
      <c r="SWG844" s="14"/>
      <c r="SWH844" s="14"/>
      <c r="SWI844" s="14"/>
      <c r="SWJ844" s="14"/>
      <c r="SWK844" s="14"/>
      <c r="SWL844" s="14"/>
      <c r="SWM844" s="14"/>
      <c r="SWN844" s="14"/>
      <c r="SWO844" s="14"/>
      <c r="SWP844" s="14"/>
      <c r="SWQ844" s="14"/>
      <c r="SWR844" s="14"/>
      <c r="SWS844" s="14"/>
      <c r="SWT844" s="14"/>
      <c r="SWU844" s="14"/>
      <c r="SWV844" s="14"/>
      <c r="SWW844" s="14"/>
      <c r="SWX844" s="14"/>
      <c r="SWY844" s="14"/>
      <c r="SWZ844" s="14"/>
      <c r="SXA844" s="14"/>
      <c r="SXB844" s="14"/>
      <c r="SXC844" s="14"/>
      <c r="SXD844" s="14"/>
      <c r="SXE844" s="14"/>
      <c r="SXF844" s="14"/>
      <c r="SXG844" s="14"/>
      <c r="SXH844" s="14"/>
      <c r="SXI844" s="14"/>
      <c r="SXJ844" s="14"/>
      <c r="SXK844" s="14"/>
      <c r="SXL844" s="14"/>
      <c r="SXM844" s="14"/>
      <c r="SXN844" s="14"/>
      <c r="SXO844" s="14"/>
      <c r="SXP844" s="14"/>
      <c r="SXQ844" s="14"/>
      <c r="SXR844" s="14"/>
      <c r="SXS844" s="14"/>
      <c r="SXT844" s="14"/>
      <c r="SXU844" s="14"/>
      <c r="SXV844" s="14"/>
      <c r="SXW844" s="14"/>
      <c r="SXX844" s="14"/>
      <c r="SXY844" s="14"/>
      <c r="SXZ844" s="14"/>
      <c r="SYA844" s="14"/>
      <c r="SYB844" s="14"/>
      <c r="SYC844" s="14"/>
      <c r="SYD844" s="14"/>
      <c r="SYE844" s="14"/>
      <c r="SYF844" s="14"/>
      <c r="SYG844" s="14"/>
      <c r="SYH844" s="14"/>
      <c r="SYI844" s="14"/>
      <c r="SYJ844" s="14"/>
      <c r="SYK844" s="14"/>
      <c r="SYL844" s="14"/>
      <c r="SYM844" s="14"/>
      <c r="SYN844" s="14"/>
      <c r="SYO844" s="14"/>
      <c r="SYP844" s="14"/>
      <c r="SYQ844" s="14"/>
      <c r="SYR844" s="14"/>
      <c r="SYS844" s="14"/>
      <c r="SYT844" s="14"/>
      <c r="SYU844" s="14"/>
      <c r="SYV844" s="14"/>
      <c r="SYW844" s="14"/>
      <c r="SYX844" s="14"/>
      <c r="SYY844" s="14"/>
      <c r="SYZ844" s="14"/>
      <c r="SZA844" s="14"/>
      <c r="SZB844" s="14"/>
      <c r="SZC844" s="14"/>
      <c r="SZD844" s="14"/>
      <c r="SZE844" s="14"/>
      <c r="SZF844" s="14"/>
      <c r="SZG844" s="14"/>
      <c r="SZH844" s="14"/>
      <c r="SZI844" s="14"/>
      <c r="SZJ844" s="14"/>
      <c r="SZK844" s="14"/>
      <c r="SZL844" s="14"/>
      <c r="SZM844" s="14"/>
      <c r="SZN844" s="14"/>
      <c r="SZO844" s="14"/>
      <c r="SZP844" s="14"/>
      <c r="SZQ844" s="14"/>
      <c r="SZR844" s="14"/>
      <c r="SZS844" s="14"/>
      <c r="SZT844" s="14"/>
      <c r="SZU844" s="14"/>
      <c r="SZV844" s="14"/>
      <c r="SZW844" s="14"/>
      <c r="SZX844" s="14"/>
      <c r="SZY844" s="14"/>
      <c r="SZZ844" s="14"/>
      <c r="TAA844" s="14"/>
      <c r="TAB844" s="14"/>
      <c r="TAC844" s="14"/>
      <c r="TAD844" s="14"/>
      <c r="TAE844" s="14"/>
      <c r="TAF844" s="14"/>
      <c r="TAG844" s="14"/>
      <c r="TAH844" s="14"/>
      <c r="TAI844" s="14"/>
      <c r="TAJ844" s="14"/>
      <c r="TAK844" s="14"/>
      <c r="TAL844" s="14"/>
      <c r="TAM844" s="14"/>
      <c r="TAN844" s="14"/>
      <c r="TAO844" s="14"/>
      <c r="TAP844" s="14"/>
      <c r="TAQ844" s="14"/>
      <c r="TAR844" s="14"/>
      <c r="TAS844" s="14"/>
      <c r="TAT844" s="14"/>
      <c r="TAU844" s="14"/>
      <c r="TAV844" s="14"/>
      <c r="TAW844" s="14"/>
      <c r="TAX844" s="14"/>
      <c r="TAY844" s="14"/>
      <c r="TAZ844" s="14"/>
      <c r="TBA844" s="14"/>
      <c r="TBB844" s="14"/>
      <c r="TBC844" s="14"/>
      <c r="TBD844" s="14"/>
      <c r="TBE844" s="14"/>
      <c r="TBF844" s="14"/>
      <c r="TBG844" s="14"/>
      <c r="TBH844" s="14"/>
      <c r="TBI844" s="14"/>
      <c r="TBJ844" s="14"/>
      <c r="TBK844" s="14"/>
      <c r="TBL844" s="14"/>
      <c r="TBM844" s="14"/>
      <c r="TBN844" s="14"/>
      <c r="TBO844" s="14"/>
      <c r="TBP844" s="14"/>
      <c r="TBQ844" s="14"/>
      <c r="TBR844" s="14"/>
      <c r="TBS844" s="14"/>
      <c r="TBT844" s="14"/>
      <c r="TBU844" s="14"/>
      <c r="TBV844" s="14"/>
      <c r="TBW844" s="14"/>
      <c r="TBX844" s="14"/>
      <c r="TBY844" s="14"/>
      <c r="TBZ844" s="14"/>
      <c r="TCA844" s="14"/>
      <c r="TCB844" s="14"/>
      <c r="TCC844" s="14"/>
      <c r="TCD844" s="14"/>
      <c r="TCE844" s="14"/>
      <c r="TCF844" s="14"/>
      <c r="TCG844" s="14"/>
      <c r="TCH844" s="14"/>
      <c r="TCI844" s="14"/>
      <c r="TCJ844" s="14"/>
      <c r="TCK844" s="14"/>
      <c r="TCL844" s="14"/>
      <c r="TCM844" s="14"/>
      <c r="TCN844" s="14"/>
      <c r="TCO844" s="14"/>
      <c r="TCP844" s="14"/>
      <c r="TCQ844" s="14"/>
      <c r="TCR844" s="14"/>
      <c r="TCS844" s="14"/>
      <c r="TCT844" s="14"/>
      <c r="TCU844" s="14"/>
      <c r="TCV844" s="14"/>
      <c r="TCW844" s="14"/>
      <c r="TCX844" s="14"/>
      <c r="TCY844" s="14"/>
      <c r="TCZ844" s="14"/>
      <c r="TDA844" s="14"/>
      <c r="TDB844" s="14"/>
      <c r="TDC844" s="14"/>
      <c r="TDD844" s="14"/>
      <c r="TDE844" s="14"/>
      <c r="TDF844" s="14"/>
      <c r="TDG844" s="14"/>
      <c r="TDH844" s="14"/>
      <c r="TDI844" s="14"/>
      <c r="TDJ844" s="14"/>
      <c r="TDK844" s="14"/>
      <c r="TDL844" s="14"/>
      <c r="TDM844" s="14"/>
      <c r="TDN844" s="14"/>
      <c r="TDO844" s="14"/>
      <c r="TDP844" s="14"/>
      <c r="TDQ844" s="14"/>
      <c r="TDR844" s="14"/>
      <c r="TDS844" s="14"/>
      <c r="TDT844" s="14"/>
      <c r="TDU844" s="14"/>
      <c r="TDV844" s="14"/>
      <c r="TDW844" s="14"/>
      <c r="TDX844" s="14"/>
      <c r="TDY844" s="14"/>
      <c r="TDZ844" s="14"/>
      <c r="TEA844" s="14"/>
      <c r="TEB844" s="14"/>
      <c r="TEC844" s="14"/>
      <c r="TED844" s="14"/>
      <c r="TEE844" s="14"/>
      <c r="TEF844" s="14"/>
      <c r="TEG844" s="14"/>
      <c r="TEH844" s="14"/>
      <c r="TEI844" s="14"/>
      <c r="TEJ844" s="14"/>
      <c r="TEK844" s="14"/>
      <c r="TEL844" s="14"/>
      <c r="TEM844" s="14"/>
      <c r="TEN844" s="14"/>
      <c r="TEO844" s="14"/>
      <c r="TEP844" s="14"/>
      <c r="TEQ844" s="14"/>
      <c r="TER844" s="14"/>
      <c r="TES844" s="14"/>
      <c r="TET844" s="14"/>
      <c r="TEU844" s="14"/>
      <c r="TEV844" s="14"/>
      <c r="TEW844" s="14"/>
      <c r="TEX844" s="14"/>
      <c r="TEY844" s="14"/>
      <c r="TEZ844" s="14"/>
      <c r="TFA844" s="14"/>
      <c r="TFB844" s="14"/>
      <c r="TFC844" s="14"/>
      <c r="TFD844" s="14"/>
      <c r="TFE844" s="14"/>
      <c r="TFF844" s="14"/>
      <c r="TFG844" s="14"/>
      <c r="TFH844" s="14"/>
      <c r="TFI844" s="14"/>
      <c r="TFJ844" s="14"/>
      <c r="TFK844" s="14"/>
      <c r="TFL844" s="14"/>
      <c r="TFM844" s="14"/>
      <c r="TFN844" s="14"/>
      <c r="TFO844" s="14"/>
      <c r="TFP844" s="14"/>
      <c r="TFQ844" s="14"/>
      <c r="TFR844" s="14"/>
      <c r="TFS844" s="14"/>
      <c r="TFT844" s="14"/>
      <c r="TFU844" s="14"/>
      <c r="TFV844" s="14"/>
      <c r="TFW844" s="14"/>
      <c r="TFX844" s="14"/>
      <c r="TFY844" s="14"/>
      <c r="TFZ844" s="14"/>
      <c r="TGA844" s="14"/>
      <c r="TGB844" s="14"/>
      <c r="TGC844" s="14"/>
      <c r="TGD844" s="14"/>
      <c r="TGE844" s="14"/>
      <c r="TGF844" s="14"/>
      <c r="TGG844" s="14"/>
      <c r="TGH844" s="14"/>
      <c r="TGI844" s="14"/>
      <c r="TGJ844" s="14"/>
      <c r="TGK844" s="14"/>
      <c r="TGL844" s="14"/>
      <c r="TGM844" s="14"/>
      <c r="TGN844" s="14"/>
      <c r="TGO844" s="14"/>
      <c r="TGP844" s="14"/>
      <c r="TGQ844" s="14"/>
      <c r="TGR844" s="14"/>
      <c r="TGS844" s="14"/>
      <c r="TGT844" s="14"/>
      <c r="TGU844" s="14"/>
      <c r="TGV844" s="14"/>
      <c r="TGW844" s="14"/>
      <c r="TGX844" s="14"/>
      <c r="TGY844" s="14"/>
      <c r="TGZ844" s="14"/>
      <c r="THA844" s="14"/>
      <c r="THB844" s="14"/>
      <c r="THC844" s="14"/>
      <c r="THD844" s="14"/>
      <c r="THE844" s="14"/>
      <c r="THF844" s="14"/>
      <c r="THG844" s="14"/>
      <c r="THH844" s="14"/>
      <c r="THI844" s="14"/>
      <c r="THJ844" s="14"/>
      <c r="THK844" s="14"/>
      <c r="THL844" s="14"/>
      <c r="THM844" s="14"/>
      <c r="THN844" s="14"/>
      <c r="THO844" s="14"/>
      <c r="THP844" s="14"/>
      <c r="THQ844" s="14"/>
      <c r="THR844" s="14"/>
      <c r="THS844" s="14"/>
      <c r="THT844" s="14"/>
      <c r="THU844" s="14"/>
      <c r="THV844" s="14"/>
      <c r="THW844" s="14"/>
      <c r="THX844" s="14"/>
      <c r="THY844" s="14"/>
      <c r="THZ844" s="14"/>
      <c r="TIA844" s="14"/>
      <c r="TIB844" s="14"/>
      <c r="TIC844" s="14"/>
      <c r="TID844" s="14"/>
      <c r="TIE844" s="14"/>
      <c r="TIF844" s="14"/>
      <c r="TIG844" s="14"/>
      <c r="TIH844" s="14"/>
      <c r="TII844" s="14"/>
      <c r="TIJ844" s="14"/>
      <c r="TIK844" s="14"/>
      <c r="TIL844" s="14"/>
      <c r="TIM844" s="14"/>
      <c r="TIN844" s="14"/>
      <c r="TIO844" s="14"/>
      <c r="TIP844" s="14"/>
      <c r="TIQ844" s="14"/>
      <c r="TIR844" s="14"/>
      <c r="TIS844" s="14"/>
      <c r="TIT844" s="14"/>
      <c r="TIU844" s="14"/>
      <c r="TIV844" s="14"/>
      <c r="TIW844" s="14"/>
      <c r="TIX844" s="14"/>
      <c r="TIY844" s="14"/>
      <c r="TIZ844" s="14"/>
      <c r="TJA844" s="14"/>
      <c r="TJB844" s="14"/>
      <c r="TJC844" s="14"/>
      <c r="TJD844" s="14"/>
      <c r="TJE844" s="14"/>
      <c r="TJF844" s="14"/>
      <c r="TJG844" s="14"/>
      <c r="TJH844" s="14"/>
      <c r="TJI844" s="14"/>
      <c r="TJJ844" s="14"/>
      <c r="TJK844" s="14"/>
      <c r="TJL844" s="14"/>
      <c r="TJM844" s="14"/>
      <c r="TJN844" s="14"/>
      <c r="TJO844" s="14"/>
      <c r="TJP844" s="14"/>
      <c r="TJQ844" s="14"/>
      <c r="TJR844" s="14"/>
      <c r="TJS844" s="14"/>
      <c r="TJT844" s="14"/>
      <c r="TJU844" s="14"/>
      <c r="TJV844" s="14"/>
      <c r="TJW844" s="14"/>
      <c r="TJX844" s="14"/>
      <c r="TJY844" s="14"/>
      <c r="TJZ844" s="14"/>
      <c r="TKA844" s="14"/>
      <c r="TKB844" s="14"/>
      <c r="TKC844" s="14"/>
      <c r="TKD844" s="14"/>
      <c r="TKE844" s="14"/>
      <c r="TKF844" s="14"/>
      <c r="TKG844" s="14"/>
      <c r="TKH844" s="14"/>
      <c r="TKI844" s="14"/>
      <c r="TKJ844" s="14"/>
      <c r="TKK844" s="14"/>
      <c r="TKL844" s="14"/>
      <c r="TKM844" s="14"/>
      <c r="TKN844" s="14"/>
      <c r="TKO844" s="14"/>
      <c r="TKP844" s="14"/>
      <c r="TKQ844" s="14"/>
      <c r="TKR844" s="14"/>
      <c r="TKS844" s="14"/>
      <c r="TKT844" s="14"/>
      <c r="TKU844" s="14"/>
      <c r="TKV844" s="14"/>
      <c r="TKW844" s="14"/>
      <c r="TKX844" s="14"/>
      <c r="TKY844" s="14"/>
      <c r="TKZ844" s="14"/>
      <c r="TLA844" s="14"/>
      <c r="TLB844" s="14"/>
      <c r="TLC844" s="14"/>
      <c r="TLD844" s="14"/>
      <c r="TLE844" s="14"/>
      <c r="TLF844" s="14"/>
      <c r="TLG844" s="14"/>
      <c r="TLH844" s="14"/>
      <c r="TLI844" s="14"/>
      <c r="TLJ844" s="14"/>
      <c r="TLK844" s="14"/>
      <c r="TLL844" s="14"/>
      <c r="TLM844" s="14"/>
      <c r="TLN844" s="14"/>
      <c r="TLO844" s="14"/>
      <c r="TLP844" s="14"/>
      <c r="TLQ844" s="14"/>
      <c r="TLR844" s="14"/>
      <c r="TLS844" s="14"/>
      <c r="TLT844" s="14"/>
      <c r="TLU844" s="14"/>
      <c r="TLV844" s="14"/>
      <c r="TLW844" s="14"/>
      <c r="TLX844" s="14"/>
      <c r="TLY844" s="14"/>
      <c r="TLZ844" s="14"/>
      <c r="TMA844" s="14"/>
      <c r="TMB844" s="14"/>
      <c r="TMC844" s="14"/>
      <c r="TMD844" s="14"/>
      <c r="TME844" s="14"/>
      <c r="TMF844" s="14"/>
      <c r="TMG844" s="14"/>
      <c r="TMH844" s="14"/>
      <c r="TMI844" s="14"/>
      <c r="TMJ844" s="14"/>
      <c r="TMK844" s="14"/>
      <c r="TML844" s="14"/>
      <c r="TMM844" s="14"/>
      <c r="TMN844" s="14"/>
      <c r="TMO844" s="14"/>
      <c r="TMP844" s="14"/>
      <c r="TMQ844" s="14"/>
      <c r="TMR844" s="14"/>
      <c r="TMS844" s="14"/>
      <c r="TMT844" s="14"/>
      <c r="TMU844" s="14"/>
      <c r="TMV844" s="14"/>
      <c r="TMW844" s="14"/>
      <c r="TMX844" s="14"/>
      <c r="TMY844" s="14"/>
      <c r="TMZ844" s="14"/>
      <c r="TNA844" s="14"/>
      <c r="TNB844" s="14"/>
      <c r="TNC844" s="14"/>
      <c r="TND844" s="14"/>
      <c r="TNE844" s="14"/>
      <c r="TNF844" s="14"/>
      <c r="TNG844" s="14"/>
      <c r="TNH844" s="14"/>
      <c r="TNI844" s="14"/>
      <c r="TNJ844" s="14"/>
      <c r="TNK844" s="14"/>
      <c r="TNL844" s="14"/>
      <c r="TNM844" s="14"/>
      <c r="TNN844" s="14"/>
      <c r="TNO844" s="14"/>
      <c r="TNP844" s="14"/>
      <c r="TNQ844" s="14"/>
      <c r="TNR844" s="14"/>
      <c r="TNS844" s="14"/>
      <c r="TNT844" s="14"/>
      <c r="TNU844" s="14"/>
      <c r="TNV844" s="14"/>
      <c r="TNW844" s="14"/>
      <c r="TNX844" s="14"/>
      <c r="TNY844" s="14"/>
      <c r="TNZ844" s="14"/>
      <c r="TOA844" s="14"/>
      <c r="TOB844" s="14"/>
      <c r="TOC844" s="14"/>
      <c r="TOD844" s="14"/>
      <c r="TOE844" s="14"/>
      <c r="TOF844" s="14"/>
      <c r="TOG844" s="14"/>
      <c r="TOH844" s="14"/>
      <c r="TOI844" s="14"/>
      <c r="TOJ844" s="14"/>
      <c r="TOK844" s="14"/>
      <c r="TOL844" s="14"/>
      <c r="TOM844" s="14"/>
      <c r="TON844" s="14"/>
      <c r="TOO844" s="14"/>
      <c r="TOP844" s="14"/>
      <c r="TOQ844" s="14"/>
      <c r="TOR844" s="14"/>
      <c r="TOS844" s="14"/>
      <c r="TOT844" s="14"/>
      <c r="TOU844" s="14"/>
      <c r="TOV844" s="14"/>
      <c r="TOW844" s="14"/>
      <c r="TOX844" s="14"/>
      <c r="TOY844" s="14"/>
      <c r="TOZ844" s="14"/>
      <c r="TPA844" s="14"/>
      <c r="TPB844" s="14"/>
      <c r="TPC844" s="14"/>
      <c r="TPD844" s="14"/>
      <c r="TPE844" s="14"/>
      <c r="TPF844" s="14"/>
      <c r="TPG844" s="14"/>
      <c r="TPH844" s="14"/>
      <c r="TPI844" s="14"/>
      <c r="TPJ844" s="14"/>
      <c r="TPK844" s="14"/>
      <c r="TPL844" s="14"/>
      <c r="TPM844" s="14"/>
      <c r="TPN844" s="14"/>
      <c r="TPO844" s="14"/>
      <c r="TPP844" s="14"/>
      <c r="TPQ844" s="14"/>
      <c r="TPR844" s="14"/>
      <c r="TPS844" s="14"/>
      <c r="TPT844" s="14"/>
      <c r="TPU844" s="14"/>
      <c r="TPV844" s="14"/>
      <c r="TPW844" s="14"/>
      <c r="TPX844" s="14"/>
      <c r="TPY844" s="14"/>
      <c r="TPZ844" s="14"/>
      <c r="TQA844" s="14"/>
      <c r="TQB844" s="14"/>
      <c r="TQC844" s="14"/>
      <c r="TQD844" s="14"/>
      <c r="TQE844" s="14"/>
      <c r="TQF844" s="14"/>
      <c r="TQG844" s="14"/>
      <c r="TQH844" s="14"/>
      <c r="TQI844" s="14"/>
      <c r="TQJ844" s="14"/>
      <c r="TQK844" s="14"/>
      <c r="TQL844" s="14"/>
      <c r="TQM844" s="14"/>
      <c r="TQN844" s="14"/>
      <c r="TQO844" s="14"/>
      <c r="TQP844" s="14"/>
      <c r="TQQ844" s="14"/>
      <c r="TQR844" s="14"/>
      <c r="TQS844" s="14"/>
      <c r="TQT844" s="14"/>
      <c r="TQU844" s="14"/>
      <c r="TQV844" s="14"/>
      <c r="TQW844" s="14"/>
      <c r="TQX844" s="14"/>
      <c r="TQY844" s="14"/>
      <c r="TQZ844" s="14"/>
      <c r="TRA844" s="14"/>
      <c r="TRB844" s="14"/>
      <c r="TRC844" s="14"/>
      <c r="TRD844" s="14"/>
      <c r="TRE844" s="14"/>
      <c r="TRF844" s="14"/>
      <c r="TRG844" s="14"/>
      <c r="TRH844" s="14"/>
      <c r="TRI844" s="14"/>
      <c r="TRJ844" s="14"/>
      <c r="TRK844" s="14"/>
      <c r="TRL844" s="14"/>
      <c r="TRM844" s="14"/>
      <c r="TRN844" s="14"/>
      <c r="TRO844" s="14"/>
      <c r="TRP844" s="14"/>
      <c r="TRQ844" s="14"/>
      <c r="TRR844" s="14"/>
      <c r="TRS844" s="14"/>
      <c r="TRT844" s="14"/>
      <c r="TRU844" s="14"/>
      <c r="TRV844" s="14"/>
      <c r="TRW844" s="14"/>
      <c r="TRX844" s="14"/>
      <c r="TRY844" s="14"/>
      <c r="TRZ844" s="14"/>
      <c r="TSA844" s="14"/>
      <c r="TSB844" s="14"/>
      <c r="TSC844" s="14"/>
      <c r="TSD844" s="14"/>
      <c r="TSE844" s="14"/>
      <c r="TSF844" s="14"/>
      <c r="TSG844" s="14"/>
      <c r="TSH844" s="14"/>
      <c r="TSI844" s="14"/>
      <c r="TSJ844" s="14"/>
      <c r="TSK844" s="14"/>
      <c r="TSL844" s="14"/>
      <c r="TSM844" s="14"/>
      <c r="TSN844" s="14"/>
      <c r="TSO844" s="14"/>
      <c r="TSP844" s="14"/>
      <c r="TSQ844" s="14"/>
      <c r="TSR844" s="14"/>
      <c r="TSS844" s="14"/>
      <c r="TST844" s="14"/>
      <c r="TSU844" s="14"/>
      <c r="TSV844" s="14"/>
      <c r="TSW844" s="14"/>
      <c r="TSX844" s="14"/>
      <c r="TSY844" s="14"/>
      <c r="TSZ844" s="14"/>
      <c r="TTA844" s="14"/>
      <c r="TTB844" s="14"/>
      <c r="TTC844" s="14"/>
      <c r="TTD844" s="14"/>
      <c r="TTE844" s="14"/>
      <c r="TTF844" s="14"/>
      <c r="TTG844" s="14"/>
      <c r="TTH844" s="14"/>
      <c r="TTI844" s="14"/>
      <c r="TTJ844" s="14"/>
      <c r="TTK844" s="14"/>
      <c r="TTL844" s="14"/>
      <c r="TTM844" s="14"/>
      <c r="TTN844" s="14"/>
      <c r="TTO844" s="14"/>
      <c r="TTP844" s="14"/>
      <c r="TTQ844" s="14"/>
      <c r="TTR844" s="14"/>
      <c r="TTS844" s="14"/>
      <c r="TTT844" s="14"/>
      <c r="TTU844" s="14"/>
      <c r="TTV844" s="14"/>
      <c r="TTW844" s="14"/>
      <c r="TTX844" s="14"/>
      <c r="TTY844" s="14"/>
      <c r="TTZ844" s="14"/>
      <c r="TUA844" s="14"/>
      <c r="TUB844" s="14"/>
      <c r="TUC844" s="14"/>
      <c r="TUD844" s="14"/>
      <c r="TUE844" s="14"/>
      <c r="TUF844" s="14"/>
      <c r="TUG844" s="14"/>
      <c r="TUH844" s="14"/>
      <c r="TUI844" s="14"/>
      <c r="TUJ844" s="14"/>
      <c r="TUK844" s="14"/>
      <c r="TUL844" s="14"/>
      <c r="TUM844" s="14"/>
      <c r="TUN844" s="14"/>
      <c r="TUO844" s="14"/>
      <c r="TUP844" s="14"/>
      <c r="TUQ844" s="14"/>
      <c r="TUR844" s="14"/>
      <c r="TUS844" s="14"/>
      <c r="TUT844" s="14"/>
      <c r="TUU844" s="14"/>
      <c r="TUV844" s="14"/>
      <c r="TUW844" s="14"/>
      <c r="TUX844" s="14"/>
      <c r="TUY844" s="14"/>
      <c r="TUZ844" s="14"/>
      <c r="TVA844" s="14"/>
      <c r="TVB844" s="14"/>
      <c r="TVC844" s="14"/>
      <c r="TVD844" s="14"/>
      <c r="TVE844" s="14"/>
      <c r="TVF844" s="14"/>
      <c r="TVG844" s="14"/>
      <c r="TVH844" s="14"/>
      <c r="TVI844" s="14"/>
      <c r="TVJ844" s="14"/>
      <c r="TVK844" s="14"/>
      <c r="TVL844" s="14"/>
      <c r="TVM844" s="14"/>
      <c r="TVN844" s="14"/>
      <c r="TVO844" s="14"/>
      <c r="TVP844" s="14"/>
      <c r="TVQ844" s="14"/>
      <c r="TVR844" s="14"/>
      <c r="TVS844" s="14"/>
      <c r="TVT844" s="14"/>
      <c r="TVU844" s="14"/>
      <c r="TVV844" s="14"/>
      <c r="TVW844" s="14"/>
      <c r="TVX844" s="14"/>
      <c r="TVY844" s="14"/>
      <c r="TVZ844" s="14"/>
      <c r="TWA844" s="14"/>
      <c r="TWB844" s="14"/>
      <c r="TWC844" s="14"/>
      <c r="TWD844" s="14"/>
      <c r="TWE844" s="14"/>
      <c r="TWF844" s="14"/>
      <c r="TWG844" s="14"/>
      <c r="TWH844" s="14"/>
      <c r="TWI844" s="14"/>
      <c r="TWJ844" s="14"/>
      <c r="TWK844" s="14"/>
      <c r="TWL844" s="14"/>
      <c r="TWM844" s="14"/>
      <c r="TWN844" s="14"/>
      <c r="TWO844" s="14"/>
      <c r="TWP844" s="14"/>
      <c r="TWQ844" s="14"/>
      <c r="TWR844" s="14"/>
      <c r="TWS844" s="14"/>
      <c r="TWT844" s="14"/>
      <c r="TWU844" s="14"/>
      <c r="TWV844" s="14"/>
      <c r="TWW844" s="14"/>
      <c r="TWX844" s="14"/>
      <c r="TWY844" s="14"/>
      <c r="TWZ844" s="14"/>
      <c r="TXA844" s="14"/>
      <c r="TXB844" s="14"/>
      <c r="TXC844" s="14"/>
      <c r="TXD844" s="14"/>
      <c r="TXE844" s="14"/>
      <c r="TXF844" s="14"/>
      <c r="TXG844" s="14"/>
      <c r="TXH844" s="14"/>
      <c r="TXI844" s="14"/>
      <c r="TXJ844" s="14"/>
      <c r="TXK844" s="14"/>
      <c r="TXL844" s="14"/>
      <c r="TXM844" s="14"/>
      <c r="TXN844" s="14"/>
      <c r="TXO844" s="14"/>
      <c r="TXP844" s="14"/>
      <c r="TXQ844" s="14"/>
      <c r="TXR844" s="14"/>
      <c r="TXS844" s="14"/>
      <c r="TXT844" s="14"/>
      <c r="TXU844" s="14"/>
      <c r="TXV844" s="14"/>
      <c r="TXW844" s="14"/>
      <c r="TXX844" s="14"/>
      <c r="TXY844" s="14"/>
      <c r="TXZ844" s="14"/>
      <c r="TYA844" s="14"/>
      <c r="TYB844" s="14"/>
      <c r="TYC844" s="14"/>
      <c r="TYD844" s="14"/>
      <c r="TYE844" s="14"/>
      <c r="TYF844" s="14"/>
      <c r="TYG844" s="14"/>
      <c r="TYH844" s="14"/>
      <c r="TYI844" s="14"/>
      <c r="TYJ844" s="14"/>
      <c r="TYK844" s="14"/>
      <c r="TYL844" s="14"/>
      <c r="TYM844" s="14"/>
      <c r="TYN844" s="14"/>
      <c r="TYO844" s="14"/>
      <c r="TYP844" s="14"/>
      <c r="TYQ844" s="14"/>
      <c r="TYR844" s="14"/>
      <c r="TYS844" s="14"/>
      <c r="TYT844" s="14"/>
      <c r="TYU844" s="14"/>
      <c r="TYV844" s="14"/>
      <c r="TYW844" s="14"/>
      <c r="TYX844" s="14"/>
      <c r="TYY844" s="14"/>
      <c r="TYZ844" s="14"/>
      <c r="TZA844" s="14"/>
      <c r="TZB844" s="14"/>
      <c r="TZC844" s="14"/>
      <c r="TZD844" s="14"/>
      <c r="TZE844" s="14"/>
      <c r="TZF844" s="14"/>
      <c r="TZG844" s="14"/>
      <c r="TZH844" s="14"/>
      <c r="TZI844" s="14"/>
      <c r="TZJ844" s="14"/>
      <c r="TZK844" s="14"/>
      <c r="TZL844" s="14"/>
      <c r="TZM844" s="14"/>
      <c r="TZN844" s="14"/>
      <c r="TZO844" s="14"/>
      <c r="TZP844" s="14"/>
      <c r="TZQ844" s="14"/>
      <c r="TZR844" s="14"/>
      <c r="TZS844" s="14"/>
      <c r="TZT844" s="14"/>
      <c r="TZU844" s="14"/>
      <c r="TZV844" s="14"/>
      <c r="TZW844" s="14"/>
      <c r="TZX844" s="14"/>
      <c r="TZY844" s="14"/>
      <c r="TZZ844" s="14"/>
      <c r="UAA844" s="14"/>
      <c r="UAB844" s="14"/>
      <c r="UAC844" s="14"/>
      <c r="UAD844" s="14"/>
      <c r="UAE844" s="14"/>
      <c r="UAF844" s="14"/>
      <c r="UAG844" s="14"/>
      <c r="UAH844" s="14"/>
      <c r="UAI844" s="14"/>
      <c r="UAJ844" s="14"/>
      <c r="UAK844" s="14"/>
      <c r="UAL844" s="14"/>
      <c r="UAM844" s="14"/>
      <c r="UAN844" s="14"/>
      <c r="UAO844" s="14"/>
      <c r="UAP844" s="14"/>
      <c r="UAQ844" s="14"/>
      <c r="UAR844" s="14"/>
      <c r="UAS844" s="14"/>
      <c r="UAT844" s="14"/>
      <c r="UAU844" s="14"/>
      <c r="UAV844" s="14"/>
      <c r="UAW844" s="14"/>
      <c r="UAX844" s="14"/>
      <c r="UAY844" s="14"/>
      <c r="UAZ844" s="14"/>
      <c r="UBA844" s="14"/>
      <c r="UBB844" s="14"/>
      <c r="UBC844" s="14"/>
      <c r="UBD844" s="14"/>
      <c r="UBE844" s="14"/>
      <c r="UBF844" s="14"/>
      <c r="UBG844" s="14"/>
      <c r="UBH844" s="14"/>
      <c r="UBI844" s="14"/>
      <c r="UBJ844" s="14"/>
      <c r="UBK844" s="14"/>
      <c r="UBL844" s="14"/>
      <c r="UBM844" s="14"/>
      <c r="UBN844" s="14"/>
      <c r="UBO844" s="14"/>
      <c r="UBP844" s="14"/>
      <c r="UBQ844" s="14"/>
      <c r="UBR844" s="14"/>
      <c r="UBS844" s="14"/>
      <c r="UBT844" s="14"/>
      <c r="UBU844" s="14"/>
      <c r="UBV844" s="14"/>
      <c r="UBW844" s="14"/>
      <c r="UBX844" s="14"/>
      <c r="UBY844" s="14"/>
      <c r="UBZ844" s="14"/>
      <c r="UCA844" s="14"/>
      <c r="UCB844" s="14"/>
      <c r="UCC844" s="14"/>
      <c r="UCD844" s="14"/>
      <c r="UCE844" s="14"/>
      <c r="UCF844" s="14"/>
      <c r="UCG844" s="14"/>
      <c r="UCH844" s="14"/>
      <c r="UCI844" s="14"/>
      <c r="UCJ844" s="14"/>
      <c r="UCK844" s="14"/>
      <c r="UCL844" s="14"/>
      <c r="UCM844" s="14"/>
      <c r="UCN844" s="14"/>
      <c r="UCO844" s="14"/>
      <c r="UCP844" s="14"/>
      <c r="UCQ844" s="14"/>
      <c r="UCR844" s="14"/>
      <c r="UCS844" s="14"/>
      <c r="UCT844" s="14"/>
      <c r="UCU844" s="14"/>
      <c r="UCV844" s="14"/>
      <c r="UCW844" s="14"/>
      <c r="UCX844" s="14"/>
      <c r="UCY844" s="14"/>
      <c r="UCZ844" s="14"/>
      <c r="UDA844" s="14"/>
      <c r="UDB844" s="14"/>
      <c r="UDC844" s="14"/>
      <c r="UDD844" s="14"/>
      <c r="UDE844" s="14"/>
      <c r="UDF844" s="14"/>
      <c r="UDG844" s="14"/>
      <c r="UDH844" s="14"/>
      <c r="UDI844" s="14"/>
      <c r="UDJ844" s="14"/>
      <c r="UDK844" s="14"/>
      <c r="UDL844" s="14"/>
      <c r="UDM844" s="14"/>
      <c r="UDN844" s="14"/>
      <c r="UDO844" s="14"/>
      <c r="UDP844" s="14"/>
      <c r="UDQ844" s="14"/>
      <c r="UDR844" s="14"/>
      <c r="UDS844" s="14"/>
      <c r="UDT844" s="14"/>
      <c r="UDU844" s="14"/>
      <c r="UDV844" s="14"/>
      <c r="UDW844" s="14"/>
      <c r="UDX844" s="14"/>
      <c r="UDY844" s="14"/>
      <c r="UDZ844" s="14"/>
      <c r="UEA844" s="14"/>
      <c r="UEB844" s="14"/>
      <c r="UEC844" s="14"/>
      <c r="UED844" s="14"/>
      <c r="UEE844" s="14"/>
      <c r="UEF844" s="14"/>
      <c r="UEG844" s="14"/>
      <c r="UEH844" s="14"/>
      <c r="UEI844" s="14"/>
      <c r="UEJ844" s="14"/>
      <c r="UEK844" s="14"/>
      <c r="UEL844" s="14"/>
      <c r="UEM844" s="14"/>
      <c r="UEN844" s="14"/>
      <c r="UEO844" s="14"/>
      <c r="UEP844" s="14"/>
      <c r="UEQ844" s="14"/>
      <c r="UER844" s="14"/>
      <c r="UES844" s="14"/>
      <c r="UET844" s="14"/>
      <c r="UEU844" s="14"/>
      <c r="UEV844" s="14"/>
      <c r="UEW844" s="14"/>
      <c r="UEX844" s="14"/>
      <c r="UEY844" s="14"/>
      <c r="UEZ844" s="14"/>
      <c r="UFA844" s="14"/>
      <c r="UFB844" s="14"/>
      <c r="UFC844" s="14"/>
      <c r="UFD844" s="14"/>
      <c r="UFE844" s="14"/>
      <c r="UFF844" s="14"/>
      <c r="UFG844" s="14"/>
      <c r="UFH844" s="14"/>
      <c r="UFI844" s="14"/>
      <c r="UFJ844" s="14"/>
      <c r="UFK844" s="14"/>
      <c r="UFL844" s="14"/>
      <c r="UFM844" s="14"/>
      <c r="UFN844" s="14"/>
      <c r="UFO844" s="14"/>
      <c r="UFP844" s="14"/>
      <c r="UFQ844" s="14"/>
      <c r="UFR844" s="14"/>
      <c r="UFS844" s="14"/>
      <c r="UFT844" s="14"/>
      <c r="UFU844" s="14"/>
      <c r="UFV844" s="14"/>
      <c r="UFW844" s="14"/>
      <c r="UFX844" s="14"/>
      <c r="UFY844" s="14"/>
      <c r="UFZ844" s="14"/>
      <c r="UGA844" s="14"/>
      <c r="UGB844" s="14"/>
      <c r="UGC844" s="14"/>
      <c r="UGD844" s="14"/>
      <c r="UGE844" s="14"/>
      <c r="UGF844" s="14"/>
      <c r="UGG844" s="14"/>
      <c r="UGH844" s="14"/>
      <c r="UGI844" s="14"/>
      <c r="UGJ844" s="14"/>
      <c r="UGK844" s="14"/>
      <c r="UGL844" s="14"/>
      <c r="UGM844" s="14"/>
      <c r="UGN844" s="14"/>
      <c r="UGO844" s="14"/>
      <c r="UGP844" s="14"/>
      <c r="UGQ844" s="14"/>
      <c r="UGR844" s="14"/>
      <c r="UGS844" s="14"/>
      <c r="UGT844" s="14"/>
      <c r="UGU844" s="14"/>
      <c r="UGV844" s="14"/>
      <c r="UGW844" s="14"/>
      <c r="UGX844" s="14"/>
      <c r="UGY844" s="14"/>
      <c r="UGZ844" s="14"/>
      <c r="UHA844" s="14"/>
      <c r="UHB844" s="14"/>
      <c r="UHC844" s="14"/>
      <c r="UHD844" s="14"/>
      <c r="UHE844" s="14"/>
      <c r="UHF844" s="14"/>
      <c r="UHG844" s="14"/>
      <c r="UHH844" s="14"/>
      <c r="UHI844" s="14"/>
      <c r="UHJ844" s="14"/>
      <c r="UHK844" s="14"/>
      <c r="UHL844" s="14"/>
      <c r="UHM844" s="14"/>
      <c r="UHN844" s="14"/>
      <c r="UHO844" s="14"/>
      <c r="UHP844" s="14"/>
      <c r="UHQ844" s="14"/>
      <c r="UHR844" s="14"/>
      <c r="UHS844" s="14"/>
      <c r="UHT844" s="14"/>
      <c r="UHU844" s="14"/>
      <c r="UHV844" s="14"/>
      <c r="UHW844" s="14"/>
      <c r="UHX844" s="14"/>
      <c r="UHY844" s="14"/>
      <c r="UHZ844" s="14"/>
      <c r="UIA844" s="14"/>
      <c r="UIB844" s="14"/>
      <c r="UIC844" s="14"/>
      <c r="UID844" s="14"/>
      <c r="UIE844" s="14"/>
      <c r="UIF844" s="14"/>
      <c r="UIG844" s="14"/>
      <c r="UIH844" s="14"/>
      <c r="UII844" s="14"/>
      <c r="UIJ844" s="14"/>
      <c r="UIK844" s="14"/>
      <c r="UIL844" s="14"/>
      <c r="UIM844" s="14"/>
      <c r="UIN844" s="14"/>
      <c r="UIO844" s="14"/>
      <c r="UIP844" s="14"/>
      <c r="UIQ844" s="14"/>
      <c r="UIR844" s="14"/>
      <c r="UIS844" s="14"/>
      <c r="UIT844" s="14"/>
      <c r="UIU844" s="14"/>
      <c r="UIV844" s="14"/>
      <c r="UIW844" s="14"/>
      <c r="UIX844" s="14"/>
      <c r="UIY844" s="14"/>
      <c r="UIZ844" s="14"/>
      <c r="UJA844" s="14"/>
      <c r="UJB844" s="14"/>
      <c r="UJC844" s="14"/>
      <c r="UJD844" s="14"/>
      <c r="UJE844" s="14"/>
      <c r="UJF844" s="14"/>
      <c r="UJG844" s="14"/>
      <c r="UJH844" s="14"/>
      <c r="UJI844" s="14"/>
      <c r="UJJ844" s="14"/>
      <c r="UJK844" s="14"/>
      <c r="UJL844" s="14"/>
      <c r="UJM844" s="14"/>
      <c r="UJN844" s="14"/>
      <c r="UJO844" s="14"/>
      <c r="UJP844" s="14"/>
      <c r="UJQ844" s="14"/>
      <c r="UJR844" s="14"/>
      <c r="UJS844" s="14"/>
      <c r="UJT844" s="14"/>
      <c r="UJU844" s="14"/>
      <c r="UJV844" s="14"/>
      <c r="UJW844" s="14"/>
      <c r="UJX844" s="14"/>
      <c r="UJY844" s="14"/>
      <c r="UJZ844" s="14"/>
      <c r="UKA844" s="14"/>
      <c r="UKB844" s="14"/>
      <c r="UKC844" s="14"/>
      <c r="UKD844" s="14"/>
      <c r="UKE844" s="14"/>
      <c r="UKF844" s="14"/>
      <c r="UKG844" s="14"/>
      <c r="UKH844" s="14"/>
      <c r="UKI844" s="14"/>
      <c r="UKJ844" s="14"/>
      <c r="UKK844" s="14"/>
      <c r="UKL844" s="14"/>
      <c r="UKM844" s="14"/>
      <c r="UKN844" s="14"/>
      <c r="UKO844" s="14"/>
      <c r="UKP844" s="14"/>
      <c r="UKQ844" s="14"/>
      <c r="UKR844" s="14"/>
      <c r="UKS844" s="14"/>
      <c r="UKT844" s="14"/>
      <c r="UKU844" s="14"/>
      <c r="UKV844" s="14"/>
      <c r="UKW844" s="14"/>
      <c r="UKX844" s="14"/>
      <c r="UKY844" s="14"/>
      <c r="UKZ844" s="14"/>
      <c r="ULA844" s="14"/>
      <c r="ULB844" s="14"/>
      <c r="ULC844" s="14"/>
      <c r="ULD844" s="14"/>
      <c r="ULE844" s="14"/>
      <c r="ULF844" s="14"/>
      <c r="ULG844" s="14"/>
      <c r="ULH844" s="14"/>
      <c r="ULI844" s="14"/>
      <c r="ULJ844" s="14"/>
      <c r="ULK844" s="14"/>
      <c r="ULL844" s="14"/>
      <c r="ULM844" s="14"/>
      <c r="ULN844" s="14"/>
      <c r="ULO844" s="14"/>
      <c r="ULP844" s="14"/>
      <c r="ULQ844" s="14"/>
      <c r="ULR844" s="14"/>
      <c r="ULS844" s="14"/>
      <c r="ULT844" s="14"/>
      <c r="ULU844" s="14"/>
      <c r="ULV844" s="14"/>
      <c r="ULW844" s="14"/>
      <c r="ULX844" s="14"/>
      <c r="ULY844" s="14"/>
      <c r="ULZ844" s="14"/>
      <c r="UMA844" s="14"/>
      <c r="UMB844" s="14"/>
      <c r="UMC844" s="14"/>
      <c r="UMD844" s="14"/>
      <c r="UME844" s="14"/>
      <c r="UMF844" s="14"/>
      <c r="UMG844" s="14"/>
      <c r="UMH844" s="14"/>
      <c r="UMI844" s="14"/>
      <c r="UMJ844" s="14"/>
      <c r="UMK844" s="14"/>
      <c r="UML844" s="14"/>
      <c r="UMM844" s="14"/>
      <c r="UMN844" s="14"/>
      <c r="UMO844" s="14"/>
      <c r="UMP844" s="14"/>
      <c r="UMQ844" s="14"/>
      <c r="UMR844" s="14"/>
      <c r="UMS844" s="14"/>
      <c r="UMT844" s="14"/>
      <c r="UMU844" s="14"/>
      <c r="UMV844" s="14"/>
      <c r="UMW844" s="14"/>
      <c r="UMX844" s="14"/>
      <c r="UMY844" s="14"/>
      <c r="UMZ844" s="14"/>
      <c r="UNA844" s="14"/>
      <c r="UNB844" s="14"/>
      <c r="UNC844" s="14"/>
      <c r="UND844" s="14"/>
      <c r="UNE844" s="14"/>
      <c r="UNF844" s="14"/>
      <c r="UNG844" s="14"/>
      <c r="UNH844" s="14"/>
      <c r="UNI844" s="14"/>
      <c r="UNJ844" s="14"/>
      <c r="UNK844" s="14"/>
      <c r="UNL844" s="14"/>
      <c r="UNM844" s="14"/>
      <c r="UNN844" s="14"/>
      <c r="UNO844" s="14"/>
      <c r="UNP844" s="14"/>
      <c r="UNQ844" s="14"/>
      <c r="UNR844" s="14"/>
      <c r="UNS844" s="14"/>
      <c r="UNT844" s="14"/>
      <c r="UNU844" s="14"/>
      <c r="UNV844" s="14"/>
      <c r="UNW844" s="14"/>
      <c r="UNX844" s="14"/>
      <c r="UNY844" s="14"/>
      <c r="UNZ844" s="14"/>
      <c r="UOA844" s="14"/>
      <c r="UOB844" s="14"/>
      <c r="UOC844" s="14"/>
      <c r="UOD844" s="14"/>
      <c r="UOE844" s="14"/>
      <c r="UOF844" s="14"/>
      <c r="UOG844" s="14"/>
      <c r="UOH844" s="14"/>
      <c r="UOI844" s="14"/>
      <c r="UOJ844" s="14"/>
      <c r="UOK844" s="14"/>
      <c r="UOL844" s="14"/>
      <c r="UOM844" s="14"/>
      <c r="UON844" s="14"/>
      <c r="UOO844" s="14"/>
      <c r="UOP844" s="14"/>
      <c r="UOQ844" s="14"/>
      <c r="UOR844" s="14"/>
      <c r="UOS844" s="14"/>
      <c r="UOT844" s="14"/>
      <c r="UOU844" s="14"/>
      <c r="UOV844" s="14"/>
      <c r="UOW844" s="14"/>
      <c r="UOX844" s="14"/>
      <c r="UOY844" s="14"/>
      <c r="UOZ844" s="14"/>
      <c r="UPA844" s="14"/>
      <c r="UPB844" s="14"/>
      <c r="UPC844" s="14"/>
      <c r="UPD844" s="14"/>
      <c r="UPE844" s="14"/>
      <c r="UPF844" s="14"/>
      <c r="UPG844" s="14"/>
      <c r="UPH844" s="14"/>
      <c r="UPI844" s="14"/>
      <c r="UPJ844" s="14"/>
      <c r="UPK844" s="14"/>
      <c r="UPL844" s="14"/>
      <c r="UPM844" s="14"/>
      <c r="UPN844" s="14"/>
      <c r="UPO844" s="14"/>
      <c r="UPP844" s="14"/>
      <c r="UPQ844" s="14"/>
      <c r="UPR844" s="14"/>
      <c r="UPS844" s="14"/>
      <c r="UPT844" s="14"/>
      <c r="UPU844" s="14"/>
      <c r="UPV844" s="14"/>
      <c r="UPW844" s="14"/>
      <c r="UPX844" s="14"/>
      <c r="UPY844" s="14"/>
      <c r="UPZ844" s="14"/>
      <c r="UQA844" s="14"/>
      <c r="UQB844" s="14"/>
      <c r="UQC844" s="14"/>
      <c r="UQD844" s="14"/>
      <c r="UQE844" s="14"/>
      <c r="UQF844" s="14"/>
      <c r="UQG844" s="14"/>
      <c r="UQH844" s="14"/>
      <c r="UQI844" s="14"/>
      <c r="UQJ844" s="14"/>
      <c r="UQK844" s="14"/>
      <c r="UQL844" s="14"/>
      <c r="UQM844" s="14"/>
      <c r="UQN844" s="14"/>
      <c r="UQO844" s="14"/>
      <c r="UQP844" s="14"/>
      <c r="UQQ844" s="14"/>
      <c r="UQR844" s="14"/>
      <c r="UQS844" s="14"/>
      <c r="UQT844" s="14"/>
      <c r="UQU844" s="14"/>
      <c r="UQV844" s="14"/>
      <c r="UQW844" s="14"/>
      <c r="UQX844" s="14"/>
      <c r="UQY844" s="14"/>
      <c r="UQZ844" s="14"/>
      <c r="URA844" s="14"/>
      <c r="URB844" s="14"/>
      <c r="URC844" s="14"/>
      <c r="URD844" s="14"/>
      <c r="URE844" s="14"/>
      <c r="URF844" s="14"/>
      <c r="URG844" s="14"/>
      <c r="URH844" s="14"/>
      <c r="URI844" s="14"/>
      <c r="URJ844" s="14"/>
      <c r="URK844" s="14"/>
      <c r="URL844" s="14"/>
      <c r="URM844" s="14"/>
      <c r="URN844" s="14"/>
      <c r="URO844" s="14"/>
      <c r="URP844" s="14"/>
      <c r="URQ844" s="14"/>
      <c r="URR844" s="14"/>
      <c r="URS844" s="14"/>
      <c r="URT844" s="14"/>
      <c r="URU844" s="14"/>
      <c r="URV844" s="14"/>
      <c r="URW844" s="14"/>
      <c r="URX844" s="14"/>
      <c r="URY844" s="14"/>
      <c r="URZ844" s="14"/>
      <c r="USA844" s="14"/>
      <c r="USB844" s="14"/>
      <c r="USC844" s="14"/>
      <c r="USD844" s="14"/>
      <c r="USE844" s="14"/>
      <c r="USF844" s="14"/>
      <c r="USG844" s="14"/>
      <c r="USH844" s="14"/>
      <c r="USI844" s="14"/>
      <c r="USJ844" s="14"/>
      <c r="USK844" s="14"/>
      <c r="USL844" s="14"/>
      <c r="USM844" s="14"/>
      <c r="USN844" s="14"/>
      <c r="USO844" s="14"/>
      <c r="USP844" s="14"/>
      <c r="USQ844" s="14"/>
      <c r="USR844" s="14"/>
      <c r="USS844" s="14"/>
      <c r="UST844" s="14"/>
      <c r="USU844" s="14"/>
      <c r="USV844" s="14"/>
      <c r="USW844" s="14"/>
      <c r="USX844" s="14"/>
      <c r="USY844" s="14"/>
      <c r="USZ844" s="14"/>
      <c r="UTA844" s="14"/>
      <c r="UTB844" s="14"/>
      <c r="UTC844" s="14"/>
      <c r="UTD844" s="14"/>
      <c r="UTE844" s="14"/>
      <c r="UTF844" s="14"/>
      <c r="UTG844" s="14"/>
      <c r="UTH844" s="14"/>
      <c r="UTI844" s="14"/>
      <c r="UTJ844" s="14"/>
      <c r="UTK844" s="14"/>
      <c r="UTL844" s="14"/>
      <c r="UTM844" s="14"/>
      <c r="UTN844" s="14"/>
      <c r="UTO844" s="14"/>
      <c r="UTP844" s="14"/>
      <c r="UTQ844" s="14"/>
      <c r="UTR844" s="14"/>
      <c r="UTS844" s="14"/>
      <c r="UTT844" s="14"/>
      <c r="UTU844" s="14"/>
      <c r="UTV844" s="14"/>
      <c r="UTW844" s="14"/>
      <c r="UTX844" s="14"/>
      <c r="UTY844" s="14"/>
      <c r="UTZ844" s="14"/>
      <c r="UUA844" s="14"/>
      <c r="UUB844" s="14"/>
      <c r="UUC844" s="14"/>
      <c r="UUD844" s="14"/>
      <c r="UUE844" s="14"/>
      <c r="UUF844" s="14"/>
      <c r="UUG844" s="14"/>
      <c r="UUH844" s="14"/>
      <c r="UUI844" s="14"/>
      <c r="UUJ844" s="14"/>
      <c r="UUK844" s="14"/>
      <c r="UUL844" s="14"/>
      <c r="UUM844" s="14"/>
      <c r="UUN844" s="14"/>
      <c r="UUO844" s="14"/>
      <c r="UUP844" s="14"/>
      <c r="UUQ844" s="14"/>
      <c r="UUR844" s="14"/>
      <c r="UUS844" s="14"/>
      <c r="UUT844" s="14"/>
      <c r="UUU844" s="14"/>
      <c r="UUV844" s="14"/>
      <c r="UUW844" s="14"/>
      <c r="UUX844" s="14"/>
      <c r="UUY844" s="14"/>
      <c r="UUZ844" s="14"/>
      <c r="UVA844" s="14"/>
      <c r="UVB844" s="14"/>
      <c r="UVC844" s="14"/>
      <c r="UVD844" s="14"/>
      <c r="UVE844" s="14"/>
      <c r="UVF844" s="14"/>
      <c r="UVG844" s="14"/>
      <c r="UVH844" s="14"/>
      <c r="UVI844" s="14"/>
      <c r="UVJ844" s="14"/>
      <c r="UVK844" s="14"/>
      <c r="UVL844" s="14"/>
      <c r="UVM844" s="14"/>
      <c r="UVN844" s="14"/>
      <c r="UVO844" s="14"/>
      <c r="UVP844" s="14"/>
      <c r="UVQ844" s="14"/>
      <c r="UVR844" s="14"/>
      <c r="UVS844" s="14"/>
      <c r="UVT844" s="14"/>
      <c r="UVU844" s="14"/>
      <c r="UVV844" s="14"/>
      <c r="UVW844" s="14"/>
      <c r="UVX844" s="14"/>
      <c r="UVY844" s="14"/>
      <c r="UVZ844" s="14"/>
      <c r="UWA844" s="14"/>
      <c r="UWB844" s="14"/>
      <c r="UWC844" s="14"/>
      <c r="UWD844" s="14"/>
      <c r="UWE844" s="14"/>
      <c r="UWF844" s="14"/>
      <c r="UWG844" s="14"/>
      <c r="UWH844" s="14"/>
      <c r="UWI844" s="14"/>
      <c r="UWJ844" s="14"/>
      <c r="UWK844" s="14"/>
      <c r="UWL844" s="14"/>
      <c r="UWM844" s="14"/>
      <c r="UWN844" s="14"/>
      <c r="UWO844" s="14"/>
      <c r="UWP844" s="14"/>
      <c r="UWQ844" s="14"/>
      <c r="UWR844" s="14"/>
      <c r="UWS844" s="14"/>
      <c r="UWT844" s="14"/>
      <c r="UWU844" s="14"/>
      <c r="UWV844" s="14"/>
      <c r="UWW844" s="14"/>
      <c r="UWX844" s="14"/>
      <c r="UWY844" s="14"/>
      <c r="UWZ844" s="14"/>
      <c r="UXA844" s="14"/>
      <c r="UXB844" s="14"/>
      <c r="UXC844" s="14"/>
      <c r="UXD844" s="14"/>
      <c r="UXE844" s="14"/>
      <c r="UXF844" s="14"/>
      <c r="UXG844" s="14"/>
      <c r="UXH844" s="14"/>
      <c r="UXI844" s="14"/>
      <c r="UXJ844" s="14"/>
      <c r="UXK844" s="14"/>
      <c r="UXL844" s="14"/>
      <c r="UXM844" s="14"/>
      <c r="UXN844" s="14"/>
      <c r="UXO844" s="14"/>
      <c r="UXP844" s="14"/>
      <c r="UXQ844" s="14"/>
      <c r="UXR844" s="14"/>
      <c r="UXS844" s="14"/>
      <c r="UXT844" s="14"/>
      <c r="UXU844" s="14"/>
      <c r="UXV844" s="14"/>
      <c r="UXW844" s="14"/>
      <c r="UXX844" s="14"/>
      <c r="UXY844" s="14"/>
      <c r="UXZ844" s="14"/>
      <c r="UYA844" s="14"/>
      <c r="UYB844" s="14"/>
      <c r="UYC844" s="14"/>
      <c r="UYD844" s="14"/>
      <c r="UYE844" s="14"/>
      <c r="UYF844" s="14"/>
      <c r="UYG844" s="14"/>
      <c r="UYH844" s="14"/>
      <c r="UYI844" s="14"/>
      <c r="UYJ844" s="14"/>
      <c r="UYK844" s="14"/>
      <c r="UYL844" s="14"/>
      <c r="UYM844" s="14"/>
      <c r="UYN844" s="14"/>
      <c r="UYO844" s="14"/>
      <c r="UYP844" s="14"/>
      <c r="UYQ844" s="14"/>
      <c r="UYR844" s="14"/>
      <c r="UYS844" s="14"/>
      <c r="UYT844" s="14"/>
      <c r="UYU844" s="14"/>
      <c r="UYV844" s="14"/>
      <c r="UYW844" s="14"/>
      <c r="UYX844" s="14"/>
      <c r="UYY844" s="14"/>
      <c r="UYZ844" s="14"/>
      <c r="UZA844" s="14"/>
      <c r="UZB844" s="14"/>
      <c r="UZC844" s="14"/>
      <c r="UZD844" s="14"/>
      <c r="UZE844" s="14"/>
      <c r="UZF844" s="14"/>
      <c r="UZG844" s="14"/>
      <c r="UZH844" s="14"/>
      <c r="UZI844" s="14"/>
      <c r="UZJ844" s="14"/>
      <c r="UZK844" s="14"/>
      <c r="UZL844" s="14"/>
      <c r="UZM844" s="14"/>
      <c r="UZN844" s="14"/>
      <c r="UZO844" s="14"/>
      <c r="UZP844" s="14"/>
      <c r="UZQ844" s="14"/>
      <c r="UZR844" s="14"/>
      <c r="UZS844" s="14"/>
      <c r="UZT844" s="14"/>
      <c r="UZU844" s="14"/>
      <c r="UZV844" s="14"/>
      <c r="UZW844" s="14"/>
      <c r="UZX844" s="14"/>
      <c r="UZY844" s="14"/>
      <c r="UZZ844" s="14"/>
      <c r="VAA844" s="14"/>
      <c r="VAB844" s="14"/>
      <c r="VAC844" s="14"/>
      <c r="VAD844" s="14"/>
      <c r="VAE844" s="14"/>
      <c r="VAF844" s="14"/>
      <c r="VAG844" s="14"/>
      <c r="VAH844" s="14"/>
      <c r="VAI844" s="14"/>
      <c r="VAJ844" s="14"/>
      <c r="VAK844" s="14"/>
      <c r="VAL844" s="14"/>
      <c r="VAM844" s="14"/>
      <c r="VAN844" s="14"/>
      <c r="VAO844" s="14"/>
      <c r="VAP844" s="14"/>
      <c r="VAQ844" s="14"/>
      <c r="VAR844" s="14"/>
      <c r="VAS844" s="14"/>
      <c r="VAT844" s="14"/>
      <c r="VAU844" s="14"/>
      <c r="VAV844" s="14"/>
      <c r="VAW844" s="14"/>
      <c r="VAX844" s="14"/>
      <c r="VAY844" s="14"/>
      <c r="VAZ844" s="14"/>
      <c r="VBA844" s="14"/>
      <c r="VBB844" s="14"/>
      <c r="VBC844" s="14"/>
      <c r="VBD844" s="14"/>
      <c r="VBE844" s="14"/>
      <c r="VBF844" s="14"/>
      <c r="VBG844" s="14"/>
      <c r="VBH844" s="14"/>
      <c r="VBI844" s="14"/>
      <c r="VBJ844" s="14"/>
      <c r="VBK844" s="14"/>
      <c r="VBL844" s="14"/>
      <c r="VBM844" s="14"/>
      <c r="VBN844" s="14"/>
      <c r="VBO844" s="14"/>
      <c r="VBP844" s="14"/>
      <c r="VBQ844" s="14"/>
      <c r="VBR844" s="14"/>
      <c r="VBS844" s="14"/>
      <c r="VBT844" s="14"/>
      <c r="VBU844" s="14"/>
      <c r="VBV844" s="14"/>
      <c r="VBW844" s="14"/>
      <c r="VBX844" s="14"/>
      <c r="VBY844" s="14"/>
      <c r="VBZ844" s="14"/>
      <c r="VCA844" s="14"/>
      <c r="VCB844" s="14"/>
      <c r="VCC844" s="14"/>
      <c r="VCD844" s="14"/>
      <c r="VCE844" s="14"/>
      <c r="VCF844" s="14"/>
      <c r="VCG844" s="14"/>
      <c r="VCH844" s="14"/>
      <c r="VCI844" s="14"/>
      <c r="VCJ844" s="14"/>
      <c r="VCK844" s="14"/>
      <c r="VCL844" s="14"/>
      <c r="VCM844" s="14"/>
      <c r="VCN844" s="14"/>
      <c r="VCO844" s="14"/>
      <c r="VCP844" s="14"/>
      <c r="VCQ844" s="14"/>
      <c r="VCR844" s="14"/>
      <c r="VCS844" s="14"/>
      <c r="VCT844" s="14"/>
      <c r="VCU844" s="14"/>
      <c r="VCV844" s="14"/>
      <c r="VCW844" s="14"/>
      <c r="VCX844" s="14"/>
      <c r="VCY844" s="14"/>
      <c r="VCZ844" s="14"/>
      <c r="VDA844" s="14"/>
      <c r="VDB844" s="14"/>
      <c r="VDC844" s="14"/>
      <c r="VDD844" s="14"/>
      <c r="VDE844" s="14"/>
      <c r="VDF844" s="14"/>
      <c r="VDG844" s="14"/>
      <c r="VDH844" s="14"/>
      <c r="VDI844" s="14"/>
      <c r="VDJ844" s="14"/>
      <c r="VDK844" s="14"/>
      <c r="VDL844" s="14"/>
      <c r="VDM844" s="14"/>
      <c r="VDN844" s="14"/>
      <c r="VDO844" s="14"/>
      <c r="VDP844" s="14"/>
      <c r="VDQ844" s="14"/>
      <c r="VDR844" s="14"/>
      <c r="VDS844" s="14"/>
      <c r="VDT844" s="14"/>
      <c r="VDU844" s="14"/>
      <c r="VDV844" s="14"/>
      <c r="VDW844" s="14"/>
      <c r="VDX844" s="14"/>
      <c r="VDY844" s="14"/>
      <c r="VDZ844" s="14"/>
      <c r="VEA844" s="14"/>
      <c r="VEB844" s="14"/>
      <c r="VEC844" s="14"/>
      <c r="VED844" s="14"/>
      <c r="VEE844" s="14"/>
      <c r="VEF844" s="14"/>
      <c r="VEG844" s="14"/>
      <c r="VEH844" s="14"/>
      <c r="VEI844" s="14"/>
      <c r="VEJ844" s="14"/>
      <c r="VEK844" s="14"/>
      <c r="VEL844" s="14"/>
      <c r="VEM844" s="14"/>
      <c r="VEN844" s="14"/>
      <c r="VEO844" s="14"/>
      <c r="VEP844" s="14"/>
      <c r="VEQ844" s="14"/>
      <c r="VER844" s="14"/>
      <c r="VES844" s="14"/>
      <c r="VET844" s="14"/>
      <c r="VEU844" s="14"/>
      <c r="VEV844" s="14"/>
      <c r="VEW844" s="14"/>
      <c r="VEX844" s="14"/>
      <c r="VEY844" s="14"/>
      <c r="VEZ844" s="14"/>
      <c r="VFA844" s="14"/>
      <c r="VFB844" s="14"/>
      <c r="VFC844" s="14"/>
      <c r="VFD844" s="14"/>
      <c r="VFE844" s="14"/>
      <c r="VFF844" s="14"/>
      <c r="VFG844" s="14"/>
      <c r="VFH844" s="14"/>
      <c r="VFI844" s="14"/>
      <c r="VFJ844" s="14"/>
      <c r="VFK844" s="14"/>
      <c r="VFL844" s="14"/>
      <c r="VFM844" s="14"/>
      <c r="VFN844" s="14"/>
      <c r="VFO844" s="14"/>
      <c r="VFP844" s="14"/>
      <c r="VFQ844" s="14"/>
      <c r="VFR844" s="14"/>
      <c r="VFS844" s="14"/>
      <c r="VFT844" s="14"/>
      <c r="VFU844" s="14"/>
      <c r="VFV844" s="14"/>
      <c r="VFW844" s="14"/>
      <c r="VFX844" s="14"/>
      <c r="VFY844" s="14"/>
      <c r="VFZ844" s="14"/>
      <c r="VGA844" s="14"/>
      <c r="VGB844" s="14"/>
      <c r="VGC844" s="14"/>
      <c r="VGD844" s="14"/>
      <c r="VGE844" s="14"/>
      <c r="VGF844" s="14"/>
      <c r="VGG844" s="14"/>
      <c r="VGH844" s="14"/>
      <c r="VGI844" s="14"/>
      <c r="VGJ844" s="14"/>
      <c r="VGK844" s="14"/>
      <c r="VGL844" s="14"/>
      <c r="VGM844" s="14"/>
      <c r="VGN844" s="14"/>
      <c r="VGO844" s="14"/>
      <c r="VGP844" s="14"/>
      <c r="VGQ844" s="14"/>
      <c r="VGR844" s="14"/>
      <c r="VGS844" s="14"/>
      <c r="VGT844" s="14"/>
      <c r="VGU844" s="14"/>
      <c r="VGV844" s="14"/>
      <c r="VGW844" s="14"/>
      <c r="VGX844" s="14"/>
      <c r="VGY844" s="14"/>
      <c r="VGZ844" s="14"/>
      <c r="VHA844" s="14"/>
      <c r="VHB844" s="14"/>
      <c r="VHC844" s="14"/>
      <c r="VHD844" s="14"/>
      <c r="VHE844" s="14"/>
      <c r="VHF844" s="14"/>
      <c r="VHG844" s="14"/>
      <c r="VHH844" s="14"/>
      <c r="VHI844" s="14"/>
      <c r="VHJ844" s="14"/>
      <c r="VHK844" s="14"/>
      <c r="VHL844" s="14"/>
      <c r="VHM844" s="14"/>
      <c r="VHN844" s="14"/>
      <c r="VHO844" s="14"/>
      <c r="VHP844" s="14"/>
      <c r="VHQ844" s="14"/>
      <c r="VHR844" s="14"/>
      <c r="VHS844" s="14"/>
      <c r="VHT844" s="14"/>
      <c r="VHU844" s="14"/>
      <c r="VHV844" s="14"/>
      <c r="VHW844" s="14"/>
      <c r="VHX844" s="14"/>
      <c r="VHY844" s="14"/>
      <c r="VHZ844" s="14"/>
      <c r="VIA844" s="14"/>
      <c r="VIB844" s="14"/>
      <c r="VIC844" s="14"/>
      <c r="VID844" s="14"/>
      <c r="VIE844" s="14"/>
      <c r="VIF844" s="14"/>
      <c r="VIG844" s="14"/>
      <c r="VIH844" s="14"/>
      <c r="VII844" s="14"/>
      <c r="VIJ844" s="14"/>
      <c r="VIK844" s="14"/>
      <c r="VIL844" s="14"/>
      <c r="VIM844" s="14"/>
      <c r="VIN844" s="14"/>
      <c r="VIO844" s="14"/>
      <c r="VIP844" s="14"/>
      <c r="VIQ844" s="14"/>
      <c r="VIR844" s="14"/>
      <c r="VIS844" s="14"/>
      <c r="VIT844" s="14"/>
      <c r="VIU844" s="14"/>
      <c r="VIV844" s="14"/>
      <c r="VIW844" s="14"/>
      <c r="VIX844" s="14"/>
      <c r="VIY844" s="14"/>
      <c r="VIZ844" s="14"/>
      <c r="VJA844" s="14"/>
      <c r="VJB844" s="14"/>
      <c r="VJC844" s="14"/>
      <c r="VJD844" s="14"/>
      <c r="VJE844" s="14"/>
      <c r="VJF844" s="14"/>
      <c r="VJG844" s="14"/>
      <c r="VJH844" s="14"/>
      <c r="VJI844" s="14"/>
      <c r="VJJ844" s="14"/>
      <c r="VJK844" s="14"/>
      <c r="VJL844" s="14"/>
      <c r="VJM844" s="14"/>
      <c r="VJN844" s="14"/>
      <c r="VJO844" s="14"/>
      <c r="VJP844" s="14"/>
      <c r="VJQ844" s="14"/>
      <c r="VJR844" s="14"/>
      <c r="VJS844" s="14"/>
      <c r="VJT844" s="14"/>
      <c r="VJU844" s="14"/>
      <c r="VJV844" s="14"/>
      <c r="VJW844" s="14"/>
      <c r="VJX844" s="14"/>
      <c r="VJY844" s="14"/>
      <c r="VJZ844" s="14"/>
      <c r="VKA844" s="14"/>
      <c r="VKB844" s="14"/>
      <c r="VKC844" s="14"/>
      <c r="VKD844" s="14"/>
      <c r="VKE844" s="14"/>
      <c r="VKF844" s="14"/>
      <c r="VKG844" s="14"/>
      <c r="VKH844" s="14"/>
      <c r="VKI844" s="14"/>
      <c r="VKJ844" s="14"/>
      <c r="VKK844" s="14"/>
      <c r="VKL844" s="14"/>
      <c r="VKM844" s="14"/>
      <c r="VKN844" s="14"/>
      <c r="VKO844" s="14"/>
      <c r="VKP844" s="14"/>
      <c r="VKQ844" s="14"/>
      <c r="VKR844" s="14"/>
      <c r="VKS844" s="14"/>
      <c r="VKT844" s="14"/>
      <c r="VKU844" s="14"/>
      <c r="VKV844" s="14"/>
      <c r="VKW844" s="14"/>
      <c r="VKX844" s="14"/>
      <c r="VKY844" s="14"/>
      <c r="VKZ844" s="14"/>
      <c r="VLA844" s="14"/>
      <c r="VLB844" s="14"/>
      <c r="VLC844" s="14"/>
      <c r="VLD844" s="14"/>
      <c r="VLE844" s="14"/>
      <c r="VLF844" s="14"/>
      <c r="VLG844" s="14"/>
      <c r="VLH844" s="14"/>
      <c r="VLI844" s="14"/>
      <c r="VLJ844" s="14"/>
      <c r="VLK844" s="14"/>
      <c r="VLL844" s="14"/>
      <c r="VLM844" s="14"/>
      <c r="VLN844" s="14"/>
      <c r="VLO844" s="14"/>
      <c r="VLP844" s="14"/>
      <c r="VLQ844" s="14"/>
      <c r="VLR844" s="14"/>
      <c r="VLS844" s="14"/>
      <c r="VLT844" s="14"/>
      <c r="VLU844" s="14"/>
      <c r="VLV844" s="14"/>
      <c r="VLW844" s="14"/>
      <c r="VLX844" s="14"/>
      <c r="VLY844" s="14"/>
      <c r="VLZ844" s="14"/>
      <c r="VMA844" s="14"/>
      <c r="VMB844" s="14"/>
      <c r="VMC844" s="14"/>
      <c r="VMD844" s="14"/>
      <c r="VME844" s="14"/>
      <c r="VMF844" s="14"/>
      <c r="VMG844" s="14"/>
      <c r="VMH844" s="14"/>
      <c r="VMI844" s="14"/>
      <c r="VMJ844" s="14"/>
      <c r="VMK844" s="14"/>
      <c r="VML844" s="14"/>
      <c r="VMM844" s="14"/>
      <c r="VMN844" s="14"/>
      <c r="VMO844" s="14"/>
      <c r="VMP844" s="14"/>
      <c r="VMQ844" s="14"/>
      <c r="VMR844" s="14"/>
      <c r="VMS844" s="14"/>
      <c r="VMT844" s="14"/>
      <c r="VMU844" s="14"/>
      <c r="VMV844" s="14"/>
      <c r="VMW844" s="14"/>
      <c r="VMX844" s="14"/>
      <c r="VMY844" s="14"/>
      <c r="VMZ844" s="14"/>
      <c r="VNA844" s="14"/>
      <c r="VNB844" s="14"/>
      <c r="VNC844" s="14"/>
      <c r="VND844" s="14"/>
      <c r="VNE844" s="14"/>
      <c r="VNF844" s="14"/>
      <c r="VNG844" s="14"/>
      <c r="VNH844" s="14"/>
      <c r="VNI844" s="14"/>
      <c r="VNJ844" s="14"/>
      <c r="VNK844" s="14"/>
      <c r="VNL844" s="14"/>
      <c r="VNM844" s="14"/>
      <c r="VNN844" s="14"/>
      <c r="VNO844" s="14"/>
      <c r="VNP844" s="14"/>
      <c r="VNQ844" s="14"/>
      <c r="VNR844" s="14"/>
      <c r="VNS844" s="14"/>
      <c r="VNT844" s="14"/>
      <c r="VNU844" s="14"/>
      <c r="VNV844" s="14"/>
      <c r="VNW844" s="14"/>
      <c r="VNX844" s="14"/>
      <c r="VNY844" s="14"/>
      <c r="VNZ844" s="14"/>
      <c r="VOA844" s="14"/>
      <c r="VOB844" s="14"/>
      <c r="VOC844" s="14"/>
      <c r="VOD844" s="14"/>
      <c r="VOE844" s="14"/>
      <c r="VOF844" s="14"/>
      <c r="VOG844" s="14"/>
      <c r="VOH844" s="14"/>
      <c r="VOI844" s="14"/>
      <c r="VOJ844" s="14"/>
      <c r="VOK844" s="14"/>
      <c r="VOL844" s="14"/>
      <c r="VOM844" s="14"/>
      <c r="VON844" s="14"/>
      <c r="VOO844" s="14"/>
      <c r="VOP844" s="14"/>
      <c r="VOQ844" s="14"/>
      <c r="VOR844" s="14"/>
      <c r="VOS844" s="14"/>
      <c r="VOT844" s="14"/>
      <c r="VOU844" s="14"/>
      <c r="VOV844" s="14"/>
      <c r="VOW844" s="14"/>
      <c r="VOX844" s="14"/>
      <c r="VOY844" s="14"/>
      <c r="VOZ844" s="14"/>
      <c r="VPA844" s="14"/>
      <c r="VPB844" s="14"/>
      <c r="VPC844" s="14"/>
      <c r="VPD844" s="14"/>
      <c r="VPE844" s="14"/>
      <c r="VPF844" s="14"/>
      <c r="VPG844" s="14"/>
      <c r="VPH844" s="14"/>
      <c r="VPI844" s="14"/>
      <c r="VPJ844" s="14"/>
      <c r="VPK844" s="14"/>
      <c r="VPL844" s="14"/>
      <c r="VPM844" s="14"/>
      <c r="VPN844" s="14"/>
      <c r="VPO844" s="14"/>
      <c r="VPP844" s="14"/>
      <c r="VPQ844" s="14"/>
      <c r="VPR844" s="14"/>
      <c r="VPS844" s="14"/>
      <c r="VPT844" s="14"/>
      <c r="VPU844" s="14"/>
      <c r="VPV844" s="14"/>
      <c r="VPW844" s="14"/>
      <c r="VPX844" s="14"/>
      <c r="VPY844" s="14"/>
      <c r="VPZ844" s="14"/>
      <c r="VQA844" s="14"/>
      <c r="VQB844" s="14"/>
      <c r="VQC844" s="14"/>
      <c r="VQD844" s="14"/>
      <c r="VQE844" s="14"/>
      <c r="VQF844" s="14"/>
      <c r="VQG844" s="14"/>
      <c r="VQH844" s="14"/>
      <c r="VQI844" s="14"/>
      <c r="VQJ844" s="14"/>
      <c r="VQK844" s="14"/>
      <c r="VQL844" s="14"/>
      <c r="VQM844" s="14"/>
      <c r="VQN844" s="14"/>
      <c r="VQO844" s="14"/>
      <c r="VQP844" s="14"/>
      <c r="VQQ844" s="14"/>
      <c r="VQR844" s="14"/>
      <c r="VQS844" s="14"/>
      <c r="VQT844" s="14"/>
      <c r="VQU844" s="14"/>
      <c r="VQV844" s="14"/>
      <c r="VQW844" s="14"/>
      <c r="VQX844" s="14"/>
      <c r="VQY844" s="14"/>
      <c r="VQZ844" s="14"/>
      <c r="VRA844" s="14"/>
      <c r="VRB844" s="14"/>
      <c r="VRC844" s="14"/>
      <c r="VRD844" s="14"/>
      <c r="VRE844" s="14"/>
      <c r="VRF844" s="14"/>
      <c r="VRG844" s="14"/>
      <c r="VRH844" s="14"/>
      <c r="VRI844" s="14"/>
      <c r="VRJ844" s="14"/>
      <c r="VRK844" s="14"/>
      <c r="VRL844" s="14"/>
      <c r="VRM844" s="14"/>
      <c r="VRN844" s="14"/>
      <c r="VRO844" s="14"/>
      <c r="VRP844" s="14"/>
      <c r="VRQ844" s="14"/>
      <c r="VRR844" s="14"/>
      <c r="VRS844" s="14"/>
      <c r="VRT844" s="14"/>
      <c r="VRU844" s="14"/>
      <c r="VRV844" s="14"/>
      <c r="VRW844" s="14"/>
      <c r="VRX844" s="14"/>
      <c r="VRY844" s="14"/>
      <c r="VRZ844" s="14"/>
      <c r="VSA844" s="14"/>
      <c r="VSB844" s="14"/>
      <c r="VSC844" s="14"/>
      <c r="VSD844" s="14"/>
      <c r="VSE844" s="14"/>
      <c r="VSF844" s="14"/>
      <c r="VSG844" s="14"/>
      <c r="VSH844" s="14"/>
      <c r="VSI844" s="14"/>
      <c r="VSJ844" s="14"/>
      <c r="VSK844" s="14"/>
      <c r="VSL844" s="14"/>
      <c r="VSM844" s="14"/>
      <c r="VSN844" s="14"/>
      <c r="VSO844" s="14"/>
      <c r="VSP844" s="14"/>
      <c r="VSQ844" s="14"/>
      <c r="VSR844" s="14"/>
      <c r="VSS844" s="14"/>
      <c r="VST844" s="14"/>
      <c r="VSU844" s="14"/>
      <c r="VSV844" s="14"/>
      <c r="VSW844" s="14"/>
      <c r="VSX844" s="14"/>
      <c r="VSY844" s="14"/>
      <c r="VSZ844" s="14"/>
      <c r="VTA844" s="14"/>
      <c r="VTB844" s="14"/>
      <c r="VTC844" s="14"/>
      <c r="VTD844" s="14"/>
      <c r="VTE844" s="14"/>
      <c r="VTF844" s="14"/>
      <c r="VTG844" s="14"/>
      <c r="VTH844" s="14"/>
      <c r="VTI844" s="14"/>
      <c r="VTJ844" s="14"/>
      <c r="VTK844" s="14"/>
      <c r="VTL844" s="14"/>
      <c r="VTM844" s="14"/>
      <c r="VTN844" s="14"/>
      <c r="VTO844" s="14"/>
      <c r="VTP844" s="14"/>
      <c r="VTQ844" s="14"/>
      <c r="VTR844" s="14"/>
      <c r="VTS844" s="14"/>
      <c r="VTT844" s="14"/>
      <c r="VTU844" s="14"/>
      <c r="VTV844" s="14"/>
      <c r="VTW844" s="14"/>
      <c r="VTX844" s="14"/>
      <c r="VTY844" s="14"/>
      <c r="VTZ844" s="14"/>
      <c r="VUA844" s="14"/>
      <c r="VUB844" s="14"/>
      <c r="VUC844" s="14"/>
      <c r="VUD844" s="14"/>
      <c r="VUE844" s="14"/>
      <c r="VUF844" s="14"/>
      <c r="VUG844" s="14"/>
      <c r="VUH844" s="14"/>
      <c r="VUI844" s="14"/>
      <c r="VUJ844" s="14"/>
      <c r="VUK844" s="14"/>
      <c r="VUL844" s="14"/>
      <c r="VUM844" s="14"/>
      <c r="VUN844" s="14"/>
      <c r="VUO844" s="14"/>
      <c r="VUP844" s="14"/>
      <c r="VUQ844" s="14"/>
      <c r="VUR844" s="14"/>
      <c r="VUS844" s="14"/>
      <c r="VUT844" s="14"/>
      <c r="VUU844" s="14"/>
      <c r="VUV844" s="14"/>
      <c r="VUW844" s="14"/>
      <c r="VUX844" s="14"/>
      <c r="VUY844" s="14"/>
      <c r="VUZ844" s="14"/>
      <c r="VVA844" s="14"/>
      <c r="VVB844" s="14"/>
      <c r="VVC844" s="14"/>
      <c r="VVD844" s="14"/>
      <c r="VVE844" s="14"/>
      <c r="VVF844" s="14"/>
      <c r="VVG844" s="14"/>
      <c r="VVH844" s="14"/>
      <c r="VVI844" s="14"/>
      <c r="VVJ844" s="14"/>
      <c r="VVK844" s="14"/>
      <c r="VVL844" s="14"/>
      <c r="VVM844" s="14"/>
      <c r="VVN844" s="14"/>
      <c r="VVO844" s="14"/>
      <c r="VVP844" s="14"/>
      <c r="VVQ844" s="14"/>
      <c r="VVR844" s="14"/>
      <c r="VVS844" s="14"/>
      <c r="VVT844" s="14"/>
      <c r="VVU844" s="14"/>
      <c r="VVV844" s="14"/>
      <c r="VVW844" s="14"/>
      <c r="VVX844" s="14"/>
      <c r="VVY844" s="14"/>
      <c r="VVZ844" s="14"/>
      <c r="VWA844" s="14"/>
      <c r="VWB844" s="14"/>
      <c r="VWC844" s="14"/>
      <c r="VWD844" s="14"/>
      <c r="VWE844" s="14"/>
      <c r="VWF844" s="14"/>
      <c r="VWG844" s="14"/>
      <c r="VWH844" s="14"/>
      <c r="VWI844" s="14"/>
      <c r="VWJ844" s="14"/>
      <c r="VWK844" s="14"/>
      <c r="VWL844" s="14"/>
      <c r="VWM844" s="14"/>
      <c r="VWN844" s="14"/>
      <c r="VWO844" s="14"/>
      <c r="VWP844" s="14"/>
      <c r="VWQ844" s="14"/>
      <c r="VWR844" s="14"/>
      <c r="VWS844" s="14"/>
      <c r="VWT844" s="14"/>
      <c r="VWU844" s="14"/>
      <c r="VWV844" s="14"/>
      <c r="VWW844" s="14"/>
      <c r="VWX844" s="14"/>
      <c r="VWY844" s="14"/>
      <c r="VWZ844" s="14"/>
      <c r="VXA844" s="14"/>
      <c r="VXB844" s="14"/>
      <c r="VXC844" s="14"/>
      <c r="VXD844" s="14"/>
      <c r="VXE844" s="14"/>
      <c r="VXF844" s="14"/>
      <c r="VXG844" s="14"/>
      <c r="VXH844" s="14"/>
      <c r="VXI844" s="14"/>
      <c r="VXJ844" s="14"/>
      <c r="VXK844" s="14"/>
      <c r="VXL844" s="14"/>
      <c r="VXM844" s="14"/>
      <c r="VXN844" s="14"/>
      <c r="VXO844" s="14"/>
      <c r="VXP844" s="14"/>
      <c r="VXQ844" s="14"/>
      <c r="VXR844" s="14"/>
      <c r="VXS844" s="14"/>
      <c r="VXT844" s="14"/>
      <c r="VXU844" s="14"/>
      <c r="VXV844" s="14"/>
      <c r="VXW844" s="14"/>
      <c r="VXX844" s="14"/>
      <c r="VXY844" s="14"/>
      <c r="VXZ844" s="14"/>
      <c r="VYA844" s="14"/>
      <c r="VYB844" s="14"/>
      <c r="VYC844" s="14"/>
      <c r="VYD844" s="14"/>
      <c r="VYE844" s="14"/>
      <c r="VYF844" s="14"/>
      <c r="VYG844" s="14"/>
      <c r="VYH844" s="14"/>
      <c r="VYI844" s="14"/>
      <c r="VYJ844" s="14"/>
      <c r="VYK844" s="14"/>
      <c r="VYL844" s="14"/>
      <c r="VYM844" s="14"/>
      <c r="VYN844" s="14"/>
      <c r="VYO844" s="14"/>
      <c r="VYP844" s="14"/>
      <c r="VYQ844" s="14"/>
      <c r="VYR844" s="14"/>
      <c r="VYS844" s="14"/>
      <c r="VYT844" s="14"/>
      <c r="VYU844" s="14"/>
      <c r="VYV844" s="14"/>
      <c r="VYW844" s="14"/>
      <c r="VYX844" s="14"/>
      <c r="VYY844" s="14"/>
      <c r="VYZ844" s="14"/>
      <c r="VZA844" s="14"/>
      <c r="VZB844" s="14"/>
      <c r="VZC844" s="14"/>
      <c r="VZD844" s="14"/>
      <c r="VZE844" s="14"/>
      <c r="VZF844" s="14"/>
      <c r="VZG844" s="14"/>
      <c r="VZH844" s="14"/>
      <c r="VZI844" s="14"/>
      <c r="VZJ844" s="14"/>
      <c r="VZK844" s="14"/>
      <c r="VZL844" s="14"/>
      <c r="VZM844" s="14"/>
      <c r="VZN844" s="14"/>
      <c r="VZO844" s="14"/>
      <c r="VZP844" s="14"/>
      <c r="VZQ844" s="14"/>
      <c r="VZR844" s="14"/>
      <c r="VZS844" s="14"/>
      <c r="VZT844" s="14"/>
      <c r="VZU844" s="14"/>
      <c r="VZV844" s="14"/>
      <c r="VZW844" s="14"/>
      <c r="VZX844" s="14"/>
      <c r="VZY844" s="14"/>
      <c r="VZZ844" s="14"/>
      <c r="WAA844" s="14"/>
      <c r="WAB844" s="14"/>
      <c r="WAC844" s="14"/>
      <c r="WAD844" s="14"/>
      <c r="WAE844" s="14"/>
      <c r="WAF844" s="14"/>
      <c r="WAG844" s="14"/>
      <c r="WAH844" s="14"/>
      <c r="WAI844" s="14"/>
      <c r="WAJ844" s="14"/>
      <c r="WAK844" s="14"/>
      <c r="WAL844" s="14"/>
      <c r="WAM844" s="14"/>
      <c r="WAN844" s="14"/>
      <c r="WAO844" s="14"/>
      <c r="WAP844" s="14"/>
      <c r="WAQ844" s="14"/>
      <c r="WAR844" s="14"/>
      <c r="WAS844" s="14"/>
      <c r="WAT844" s="14"/>
      <c r="WAU844" s="14"/>
      <c r="WAV844" s="14"/>
      <c r="WAW844" s="14"/>
      <c r="WAX844" s="14"/>
      <c r="WAY844" s="14"/>
      <c r="WAZ844" s="14"/>
      <c r="WBA844" s="14"/>
      <c r="WBB844" s="14"/>
      <c r="WBC844" s="14"/>
      <c r="WBD844" s="14"/>
      <c r="WBE844" s="14"/>
      <c r="WBF844" s="14"/>
      <c r="WBG844" s="14"/>
      <c r="WBH844" s="14"/>
      <c r="WBI844" s="14"/>
      <c r="WBJ844" s="14"/>
      <c r="WBK844" s="14"/>
      <c r="WBL844" s="14"/>
      <c r="WBM844" s="14"/>
      <c r="WBN844" s="14"/>
      <c r="WBO844" s="14"/>
      <c r="WBP844" s="14"/>
      <c r="WBQ844" s="14"/>
      <c r="WBR844" s="14"/>
      <c r="WBS844" s="14"/>
      <c r="WBT844" s="14"/>
      <c r="WBU844" s="14"/>
      <c r="WBV844" s="14"/>
      <c r="WBW844" s="14"/>
      <c r="WBX844" s="14"/>
      <c r="WBY844" s="14"/>
      <c r="WBZ844" s="14"/>
      <c r="WCA844" s="14"/>
      <c r="WCB844" s="14"/>
      <c r="WCC844" s="14"/>
      <c r="WCD844" s="14"/>
      <c r="WCE844" s="14"/>
      <c r="WCF844" s="14"/>
      <c r="WCG844" s="14"/>
      <c r="WCH844" s="14"/>
      <c r="WCI844" s="14"/>
      <c r="WCJ844" s="14"/>
      <c r="WCK844" s="14"/>
      <c r="WCL844" s="14"/>
      <c r="WCM844" s="14"/>
      <c r="WCN844" s="14"/>
      <c r="WCO844" s="14"/>
      <c r="WCP844" s="14"/>
      <c r="WCQ844" s="14"/>
      <c r="WCR844" s="14"/>
      <c r="WCS844" s="14"/>
      <c r="WCT844" s="14"/>
      <c r="WCU844" s="14"/>
      <c r="WCV844" s="14"/>
      <c r="WCW844" s="14"/>
      <c r="WCX844" s="14"/>
      <c r="WCY844" s="14"/>
      <c r="WCZ844" s="14"/>
      <c r="WDA844" s="14"/>
      <c r="WDB844" s="14"/>
      <c r="WDC844" s="14"/>
      <c r="WDD844" s="14"/>
      <c r="WDE844" s="14"/>
      <c r="WDF844" s="14"/>
      <c r="WDG844" s="14"/>
      <c r="WDH844" s="14"/>
      <c r="WDI844" s="14"/>
      <c r="WDJ844" s="14"/>
      <c r="WDK844" s="14"/>
      <c r="WDL844" s="14"/>
      <c r="WDM844" s="14"/>
      <c r="WDN844" s="14"/>
      <c r="WDO844" s="14"/>
      <c r="WDP844" s="14"/>
      <c r="WDQ844" s="14"/>
      <c r="WDR844" s="14"/>
      <c r="WDS844" s="14"/>
      <c r="WDT844" s="14"/>
      <c r="WDU844" s="14"/>
      <c r="WDV844" s="14"/>
      <c r="WDW844" s="14"/>
      <c r="WDX844" s="14"/>
      <c r="WDY844" s="14"/>
      <c r="WDZ844" s="14"/>
      <c r="WEA844" s="14"/>
      <c r="WEB844" s="14"/>
      <c r="WEC844" s="14"/>
      <c r="WED844" s="14"/>
      <c r="WEE844" s="14"/>
      <c r="WEF844" s="14"/>
      <c r="WEG844" s="14"/>
      <c r="WEH844" s="14"/>
      <c r="WEI844" s="14"/>
      <c r="WEJ844" s="14"/>
      <c r="WEK844" s="14"/>
      <c r="WEL844" s="14"/>
      <c r="WEM844" s="14"/>
      <c r="WEN844" s="14"/>
      <c r="WEO844" s="14"/>
      <c r="WEP844" s="14"/>
      <c r="WEQ844" s="14"/>
      <c r="WER844" s="14"/>
      <c r="WES844" s="14"/>
      <c r="WET844" s="14"/>
      <c r="WEU844" s="14"/>
      <c r="WEV844" s="14"/>
      <c r="WEW844" s="14"/>
      <c r="WEX844" s="14"/>
      <c r="WEY844" s="14"/>
      <c r="WEZ844" s="14"/>
      <c r="WFA844" s="14"/>
      <c r="WFB844" s="14"/>
      <c r="WFC844" s="14"/>
      <c r="WFD844" s="14"/>
      <c r="WFE844" s="14"/>
      <c r="WFF844" s="14"/>
      <c r="WFG844" s="14"/>
      <c r="WFH844" s="14"/>
      <c r="WFI844" s="14"/>
      <c r="WFJ844" s="14"/>
      <c r="WFK844" s="14"/>
      <c r="WFL844" s="14"/>
      <c r="WFM844" s="14"/>
      <c r="WFN844" s="14"/>
      <c r="WFO844" s="14"/>
      <c r="WFP844" s="14"/>
      <c r="WFQ844" s="14"/>
      <c r="WFR844" s="14"/>
      <c r="WFS844" s="14"/>
      <c r="WFT844" s="14"/>
      <c r="WFU844" s="14"/>
      <c r="WFV844" s="14"/>
      <c r="WFW844" s="14"/>
      <c r="WFX844" s="14"/>
      <c r="WFY844" s="14"/>
      <c r="WFZ844" s="14"/>
      <c r="WGA844" s="14"/>
      <c r="WGB844" s="14"/>
      <c r="WGC844" s="14"/>
      <c r="WGD844" s="14"/>
      <c r="WGE844" s="14"/>
      <c r="WGF844" s="14"/>
      <c r="WGG844" s="14"/>
      <c r="WGH844" s="14"/>
      <c r="WGI844" s="14"/>
      <c r="WGJ844" s="14"/>
      <c r="WGK844" s="14"/>
      <c r="WGL844" s="14"/>
      <c r="WGM844" s="14"/>
      <c r="WGN844" s="14"/>
      <c r="WGO844" s="14"/>
      <c r="WGP844" s="14"/>
      <c r="WGQ844" s="14"/>
      <c r="WGR844" s="14"/>
      <c r="WGS844" s="14"/>
      <c r="WGT844" s="14"/>
      <c r="WGU844" s="14"/>
      <c r="WGV844" s="14"/>
      <c r="WGW844" s="14"/>
      <c r="WGX844" s="14"/>
      <c r="WGY844" s="14"/>
      <c r="WGZ844" s="14"/>
      <c r="WHA844" s="14"/>
      <c r="WHB844" s="14"/>
      <c r="WHC844" s="14"/>
      <c r="WHD844" s="14"/>
      <c r="WHE844" s="14"/>
      <c r="WHF844" s="14"/>
      <c r="WHG844" s="14"/>
      <c r="WHH844" s="14"/>
      <c r="WHI844" s="14"/>
      <c r="WHJ844" s="14"/>
      <c r="WHK844" s="14"/>
      <c r="WHL844" s="14"/>
      <c r="WHM844" s="14"/>
      <c r="WHN844" s="14"/>
      <c r="WHO844" s="14"/>
      <c r="WHP844" s="14"/>
      <c r="WHQ844" s="14"/>
      <c r="WHR844" s="14"/>
      <c r="WHS844" s="14"/>
      <c r="WHT844" s="14"/>
      <c r="WHU844" s="14"/>
      <c r="WHV844" s="14"/>
      <c r="WHW844" s="14"/>
      <c r="WHX844" s="14"/>
      <c r="WHY844" s="14"/>
      <c r="WHZ844" s="14"/>
      <c r="WIA844" s="14"/>
      <c r="WIB844" s="14"/>
      <c r="WIC844" s="14"/>
      <c r="WID844" s="14"/>
      <c r="WIE844" s="14"/>
      <c r="WIF844" s="14"/>
      <c r="WIG844" s="14"/>
      <c r="WIH844" s="14"/>
      <c r="WII844" s="14"/>
      <c r="WIJ844" s="14"/>
      <c r="WIK844" s="14"/>
      <c r="WIL844" s="14"/>
      <c r="WIM844" s="14"/>
      <c r="WIN844" s="14"/>
      <c r="WIO844" s="14"/>
      <c r="WIP844" s="14"/>
      <c r="WIQ844" s="14"/>
      <c r="WIR844" s="14"/>
      <c r="WIS844" s="14"/>
      <c r="WIT844" s="14"/>
      <c r="WIU844" s="14"/>
      <c r="WIV844" s="14"/>
      <c r="WIW844" s="14"/>
      <c r="WIX844" s="14"/>
      <c r="WIY844" s="14"/>
      <c r="WIZ844" s="14"/>
      <c r="WJA844" s="14"/>
      <c r="WJB844" s="14"/>
      <c r="WJC844" s="14"/>
      <c r="WJD844" s="14"/>
      <c r="WJE844" s="14"/>
      <c r="WJF844" s="14"/>
      <c r="WJG844" s="14"/>
      <c r="WJH844" s="14"/>
      <c r="WJI844" s="14"/>
      <c r="WJJ844" s="14"/>
      <c r="WJK844" s="14"/>
      <c r="WJL844" s="14"/>
      <c r="WJM844" s="14"/>
      <c r="WJN844" s="14"/>
      <c r="WJO844" s="14"/>
      <c r="WJP844" s="14"/>
      <c r="WJQ844" s="14"/>
      <c r="WJR844" s="14"/>
      <c r="WJS844" s="14"/>
      <c r="WJT844" s="14"/>
      <c r="WJU844" s="14"/>
      <c r="WJV844" s="14"/>
      <c r="WJW844" s="14"/>
      <c r="WJX844" s="14"/>
      <c r="WJY844" s="14"/>
      <c r="WJZ844" s="14"/>
      <c r="WKA844" s="14"/>
      <c r="WKB844" s="14"/>
      <c r="WKC844" s="14"/>
      <c r="WKD844" s="14"/>
      <c r="WKE844" s="14"/>
      <c r="WKF844" s="14"/>
      <c r="WKG844" s="14"/>
      <c r="WKH844" s="14"/>
      <c r="WKI844" s="14"/>
      <c r="WKJ844" s="14"/>
      <c r="WKK844" s="14"/>
      <c r="WKL844" s="14"/>
      <c r="WKM844" s="14"/>
      <c r="WKN844" s="14"/>
      <c r="WKO844" s="14"/>
      <c r="WKP844" s="14"/>
      <c r="WKQ844" s="14"/>
      <c r="WKR844" s="14"/>
      <c r="WKS844" s="14"/>
      <c r="WKT844" s="14"/>
      <c r="WKU844" s="14"/>
      <c r="WKV844" s="14"/>
      <c r="WKW844" s="14"/>
      <c r="WKX844" s="14"/>
      <c r="WKY844" s="14"/>
      <c r="WKZ844" s="14"/>
      <c r="WLA844" s="14"/>
      <c r="WLB844" s="14"/>
      <c r="WLC844" s="14"/>
      <c r="WLD844" s="14"/>
      <c r="WLE844" s="14"/>
      <c r="WLF844" s="14"/>
      <c r="WLG844" s="14"/>
      <c r="WLH844" s="14"/>
      <c r="WLI844" s="14"/>
      <c r="WLJ844" s="14"/>
      <c r="WLK844" s="14"/>
      <c r="WLL844" s="14"/>
      <c r="WLM844" s="14"/>
      <c r="WLN844" s="14"/>
      <c r="WLO844" s="14"/>
      <c r="WLP844" s="14"/>
      <c r="WLQ844" s="14"/>
      <c r="WLR844" s="14"/>
      <c r="WLS844" s="14"/>
      <c r="WLT844" s="14"/>
      <c r="WLU844" s="14"/>
      <c r="WLV844" s="14"/>
      <c r="WLW844" s="14"/>
      <c r="WLX844" s="14"/>
      <c r="WLY844" s="14"/>
      <c r="WLZ844" s="14"/>
      <c r="WMA844" s="14"/>
      <c r="WMB844" s="14"/>
      <c r="WMC844" s="14"/>
      <c r="WMD844" s="14"/>
      <c r="WME844" s="14"/>
      <c r="WMF844" s="14"/>
      <c r="WMG844" s="14"/>
      <c r="WMH844" s="14"/>
      <c r="WMI844" s="14"/>
      <c r="WMJ844" s="14"/>
      <c r="WMK844" s="14"/>
      <c r="WML844" s="14"/>
      <c r="WMM844" s="14"/>
      <c r="WMN844" s="14"/>
      <c r="WMO844" s="14"/>
      <c r="WMP844" s="14"/>
      <c r="WMQ844" s="14"/>
      <c r="WMR844" s="14"/>
      <c r="WMS844" s="14"/>
      <c r="WMT844" s="14"/>
      <c r="WMU844" s="14"/>
      <c r="WMV844" s="14"/>
      <c r="WMW844" s="14"/>
      <c r="WMX844" s="14"/>
      <c r="WMY844" s="14"/>
      <c r="WMZ844" s="14"/>
      <c r="WNA844" s="14"/>
      <c r="WNB844" s="14"/>
      <c r="WNC844" s="14"/>
      <c r="WND844" s="14"/>
      <c r="WNE844" s="14"/>
      <c r="WNF844" s="14"/>
      <c r="WNG844" s="14"/>
      <c r="WNH844" s="14"/>
      <c r="WNI844" s="14"/>
      <c r="WNJ844" s="14"/>
      <c r="WNK844" s="14"/>
      <c r="WNL844" s="14"/>
      <c r="WNM844" s="14"/>
      <c r="WNN844" s="14"/>
      <c r="WNO844" s="14"/>
      <c r="WNP844" s="14"/>
      <c r="WNQ844" s="14"/>
      <c r="WNR844" s="14"/>
      <c r="WNS844" s="14"/>
      <c r="WNT844" s="14"/>
      <c r="WNU844" s="14"/>
      <c r="WNV844" s="14"/>
      <c r="WNW844" s="14"/>
      <c r="WNX844" s="14"/>
      <c r="WNY844" s="14"/>
      <c r="WNZ844" s="14"/>
      <c r="WOA844" s="14"/>
      <c r="WOB844" s="14"/>
      <c r="WOC844" s="14"/>
      <c r="WOD844" s="14"/>
      <c r="WOE844" s="14"/>
      <c r="WOF844" s="14"/>
      <c r="WOG844" s="14"/>
      <c r="WOH844" s="14"/>
      <c r="WOI844" s="14"/>
      <c r="WOJ844" s="14"/>
      <c r="WOK844" s="14"/>
      <c r="WOL844" s="14"/>
      <c r="WOM844" s="14"/>
      <c r="WON844" s="14"/>
      <c r="WOO844" s="14"/>
      <c r="WOP844" s="14"/>
      <c r="WOQ844" s="14"/>
      <c r="WOR844" s="14"/>
      <c r="WOS844" s="14"/>
      <c r="WOT844" s="14"/>
      <c r="WOU844" s="14"/>
      <c r="WOV844" s="14"/>
      <c r="WOW844" s="14"/>
      <c r="WOX844" s="14"/>
      <c r="WOY844" s="14"/>
      <c r="WOZ844" s="14"/>
      <c r="WPA844" s="14"/>
      <c r="WPB844" s="14"/>
      <c r="WPC844" s="14"/>
      <c r="WPD844" s="14"/>
      <c r="WPE844" s="14"/>
      <c r="WPF844" s="14"/>
      <c r="WPG844" s="14"/>
      <c r="WPH844" s="14"/>
      <c r="WPI844" s="14"/>
      <c r="WPJ844" s="14"/>
      <c r="WPK844" s="14"/>
      <c r="WPL844" s="14"/>
      <c r="WPM844" s="14"/>
      <c r="WPN844" s="14"/>
      <c r="WPO844" s="14"/>
      <c r="WPP844" s="14"/>
      <c r="WPQ844" s="14"/>
      <c r="WPR844" s="14"/>
      <c r="WPS844" s="14"/>
      <c r="WPT844" s="14"/>
      <c r="WPU844" s="14"/>
      <c r="WPV844" s="14"/>
      <c r="WPW844" s="14"/>
      <c r="WPX844" s="14"/>
      <c r="WPY844" s="14"/>
      <c r="WPZ844" s="14"/>
      <c r="WQA844" s="14"/>
      <c r="WQB844" s="14"/>
      <c r="WQC844" s="14"/>
      <c r="WQD844" s="14"/>
      <c r="WQE844" s="14"/>
      <c r="WQF844" s="14"/>
      <c r="WQG844" s="14"/>
      <c r="WQH844" s="14"/>
      <c r="WQI844" s="14"/>
      <c r="WQJ844" s="14"/>
      <c r="WQK844" s="14"/>
      <c r="WQL844" s="14"/>
      <c r="WQM844" s="14"/>
      <c r="WQN844" s="14"/>
      <c r="WQO844" s="14"/>
      <c r="WQP844" s="14"/>
      <c r="WQQ844" s="14"/>
      <c r="WQR844" s="14"/>
      <c r="WQS844" s="14"/>
      <c r="WQT844" s="14"/>
      <c r="WQU844" s="14"/>
      <c r="WQV844" s="14"/>
      <c r="WQW844" s="14"/>
      <c r="WQX844" s="14"/>
      <c r="WQY844" s="14"/>
      <c r="WQZ844" s="14"/>
      <c r="WRA844" s="14"/>
      <c r="WRB844" s="14"/>
      <c r="WRC844" s="14"/>
      <c r="WRD844" s="14"/>
      <c r="WRE844" s="14"/>
      <c r="WRF844" s="14"/>
      <c r="WRG844" s="14"/>
      <c r="WRH844" s="14"/>
      <c r="WRI844" s="14"/>
      <c r="WRJ844" s="14"/>
      <c r="WRK844" s="14"/>
      <c r="WRL844" s="14"/>
      <c r="WRM844" s="14"/>
      <c r="WRN844" s="14"/>
      <c r="WRO844" s="14"/>
      <c r="WRP844" s="14"/>
      <c r="WRQ844" s="14"/>
      <c r="WRR844" s="14"/>
      <c r="WRS844" s="14"/>
      <c r="WRT844" s="14"/>
      <c r="WRU844" s="14"/>
      <c r="WRV844" s="14"/>
      <c r="WRW844" s="14"/>
      <c r="WRX844" s="14"/>
      <c r="WRY844" s="14"/>
      <c r="WRZ844" s="14"/>
      <c r="WSA844" s="14"/>
      <c r="WSB844" s="14"/>
      <c r="WSC844" s="14"/>
      <c r="WSD844" s="14"/>
      <c r="WSE844" s="14"/>
      <c r="WSF844" s="14"/>
      <c r="WSG844" s="14"/>
      <c r="WSH844" s="14"/>
      <c r="WSI844" s="14"/>
      <c r="WSJ844" s="14"/>
      <c r="WSK844" s="14"/>
      <c r="WSL844" s="14"/>
      <c r="WSM844" s="14"/>
      <c r="WSN844" s="14"/>
      <c r="WSO844" s="14"/>
      <c r="WSP844" s="14"/>
      <c r="WSQ844" s="14"/>
      <c r="WSR844" s="14"/>
      <c r="WSS844" s="14"/>
      <c r="WST844" s="14"/>
      <c r="WSU844" s="14"/>
      <c r="WSV844" s="14"/>
      <c r="WSW844" s="14"/>
      <c r="WSX844" s="14"/>
      <c r="WSY844" s="14"/>
      <c r="WSZ844" s="14"/>
      <c r="WTA844" s="14"/>
      <c r="WTB844" s="14"/>
      <c r="WTC844" s="14"/>
      <c r="WTD844" s="14"/>
      <c r="WTE844" s="14"/>
      <c r="WTF844" s="14"/>
      <c r="WTG844" s="14"/>
      <c r="WTH844" s="14"/>
      <c r="WTI844" s="14"/>
      <c r="WTJ844" s="14"/>
      <c r="WTK844" s="14"/>
      <c r="WTL844" s="14"/>
      <c r="WTM844" s="14"/>
      <c r="WTN844" s="14"/>
      <c r="WTO844" s="14"/>
      <c r="WTP844" s="14"/>
      <c r="WTQ844" s="14"/>
      <c r="WTR844" s="14"/>
      <c r="WTS844" s="14"/>
      <c r="WTT844" s="14"/>
      <c r="WTU844" s="14"/>
      <c r="WTV844" s="14"/>
      <c r="WTW844" s="14"/>
      <c r="WTX844" s="14"/>
      <c r="WTY844" s="14"/>
      <c r="WTZ844" s="14"/>
      <c r="WUA844" s="14"/>
      <c r="WUB844" s="14"/>
      <c r="WUC844" s="14"/>
      <c r="WUD844" s="14"/>
      <c r="WUE844" s="14"/>
      <c r="WUF844" s="14"/>
      <c r="WUG844" s="14"/>
      <c r="WUH844" s="14"/>
      <c r="WUI844" s="14"/>
      <c r="WUJ844" s="14"/>
      <c r="WUK844" s="14"/>
      <c r="WUL844" s="14"/>
      <c r="WUM844" s="14"/>
      <c r="WUN844" s="14"/>
      <c r="WUO844" s="14"/>
      <c r="WUP844" s="14"/>
      <c r="WUQ844" s="14"/>
      <c r="WUR844" s="14"/>
      <c r="WUS844" s="14"/>
      <c r="WUT844" s="14"/>
      <c r="WUU844" s="14"/>
      <c r="WUV844" s="14"/>
      <c r="WUW844" s="14"/>
      <c r="WUX844" s="14"/>
      <c r="WUY844" s="14"/>
      <c r="WUZ844" s="14"/>
      <c r="WVA844" s="14"/>
      <c r="WVB844" s="14"/>
      <c r="WVC844" s="14"/>
      <c r="WVD844" s="14"/>
      <c r="WVE844" s="14"/>
      <c r="WVF844" s="14"/>
      <c r="WVG844" s="14"/>
      <c r="WVH844" s="14"/>
      <c r="WVI844" s="14"/>
      <c r="WVJ844" s="14"/>
      <c r="WVK844" s="14"/>
      <c r="WVL844" s="14"/>
      <c r="WVM844" s="14"/>
      <c r="WVN844" s="14"/>
      <c r="WVO844" s="14"/>
      <c r="WVP844" s="14"/>
      <c r="WVQ844" s="14"/>
      <c r="WVR844" s="14"/>
      <c r="WVS844" s="14"/>
      <c r="WVT844" s="14"/>
      <c r="WVU844" s="14"/>
      <c r="WVV844" s="14"/>
      <c r="WVW844" s="14"/>
      <c r="WVX844" s="14"/>
      <c r="WVY844" s="14"/>
      <c r="WVZ844" s="14"/>
      <c r="WWA844" s="14"/>
      <c r="WWB844" s="14"/>
      <c r="WWC844" s="14"/>
      <c r="WWD844" s="14"/>
      <c r="WWE844" s="14"/>
      <c r="WWF844" s="14"/>
      <c r="WWG844" s="14"/>
      <c r="WWH844" s="14"/>
      <c r="WWI844" s="14"/>
      <c r="WWJ844" s="14"/>
      <c r="WWK844" s="14"/>
      <c r="WWL844" s="14"/>
      <c r="WWM844" s="14"/>
      <c r="WWN844" s="14"/>
      <c r="WWO844" s="14"/>
      <c r="WWP844" s="14"/>
      <c r="WWQ844" s="14"/>
      <c r="WWR844" s="14"/>
      <c r="WWS844" s="14"/>
      <c r="WWT844" s="14"/>
      <c r="WWU844" s="14"/>
      <c r="WWV844" s="14"/>
      <c r="WWW844" s="14"/>
      <c r="WWX844" s="14"/>
      <c r="WWY844" s="14"/>
      <c r="WWZ844" s="14"/>
      <c r="WXA844" s="14"/>
      <c r="WXB844" s="14"/>
      <c r="WXC844" s="14"/>
      <c r="WXD844" s="14"/>
      <c r="WXE844" s="14"/>
      <c r="WXF844" s="14"/>
      <c r="WXG844" s="14"/>
      <c r="WXH844" s="14"/>
      <c r="WXI844" s="14"/>
      <c r="WXJ844" s="14"/>
      <c r="WXK844" s="14"/>
      <c r="WXL844" s="14"/>
      <c r="WXM844" s="14"/>
      <c r="WXN844" s="14"/>
      <c r="WXO844" s="14"/>
      <c r="WXP844" s="14"/>
      <c r="WXQ844" s="14"/>
      <c r="WXR844" s="14"/>
      <c r="WXS844" s="14"/>
      <c r="WXT844" s="14"/>
      <c r="WXU844" s="14"/>
      <c r="WXV844" s="14"/>
      <c r="WXW844" s="14"/>
      <c r="WXX844" s="14"/>
      <c r="WXY844" s="14"/>
      <c r="WXZ844" s="14"/>
      <c r="WYA844" s="14"/>
      <c r="WYB844" s="14"/>
      <c r="WYC844" s="14"/>
      <c r="WYD844" s="14"/>
      <c r="WYE844" s="14"/>
      <c r="WYF844" s="14"/>
      <c r="WYG844" s="14"/>
      <c r="WYH844" s="14"/>
      <c r="WYI844" s="14"/>
      <c r="WYJ844" s="14"/>
      <c r="WYK844" s="14"/>
      <c r="WYL844" s="14"/>
      <c r="WYM844" s="14"/>
      <c r="WYN844" s="14"/>
      <c r="WYO844" s="14"/>
      <c r="WYP844" s="14"/>
      <c r="WYQ844" s="14"/>
      <c r="WYR844" s="14"/>
      <c r="WYS844" s="14"/>
      <c r="WYT844" s="14"/>
      <c r="WYU844" s="14"/>
      <c r="WYV844" s="14"/>
      <c r="WYW844" s="14"/>
      <c r="WYX844" s="14"/>
      <c r="WYY844" s="14"/>
      <c r="WYZ844" s="14"/>
      <c r="WZA844" s="14"/>
      <c r="WZB844" s="14"/>
      <c r="WZC844" s="14"/>
      <c r="WZD844" s="14"/>
      <c r="WZE844" s="14"/>
      <c r="WZF844" s="14"/>
      <c r="WZG844" s="14"/>
      <c r="WZH844" s="14"/>
      <c r="WZI844" s="14"/>
      <c r="WZJ844" s="14"/>
      <c r="WZK844" s="14"/>
      <c r="WZL844" s="14"/>
      <c r="WZM844" s="14"/>
      <c r="WZN844" s="14"/>
      <c r="WZO844" s="14"/>
      <c r="WZP844" s="14"/>
      <c r="WZQ844" s="14"/>
      <c r="WZR844" s="14"/>
      <c r="WZS844" s="14"/>
      <c r="WZT844" s="14"/>
      <c r="WZU844" s="14"/>
      <c r="WZV844" s="14"/>
      <c r="WZW844" s="14"/>
      <c r="WZX844" s="14"/>
      <c r="WZY844" s="14"/>
      <c r="WZZ844" s="14"/>
      <c r="XAA844" s="14"/>
      <c r="XAB844" s="14"/>
      <c r="XAC844" s="14"/>
      <c r="XAD844" s="14"/>
      <c r="XAE844" s="14"/>
      <c r="XAF844" s="14"/>
      <c r="XAG844" s="14"/>
      <c r="XAH844" s="14"/>
      <c r="XAI844" s="14"/>
      <c r="XAJ844" s="14"/>
      <c r="XAK844" s="14"/>
      <c r="XAL844" s="14"/>
      <c r="XAM844" s="14"/>
      <c r="XAN844" s="14"/>
      <c r="XAO844" s="14"/>
      <c r="XAP844" s="14"/>
      <c r="XAQ844" s="14"/>
      <c r="XAR844" s="14"/>
      <c r="XAS844" s="14"/>
      <c r="XAT844" s="14"/>
      <c r="XAU844" s="14"/>
      <c r="XAV844" s="14"/>
      <c r="XAW844" s="14"/>
      <c r="XAX844" s="14"/>
      <c r="XAY844" s="14"/>
      <c r="XAZ844" s="14"/>
      <c r="XBA844" s="14"/>
      <c r="XBB844" s="14"/>
      <c r="XBC844" s="14"/>
      <c r="XBD844" s="14"/>
      <c r="XBE844" s="14"/>
      <c r="XBF844" s="14"/>
      <c r="XBG844" s="14"/>
      <c r="XBH844" s="14"/>
      <c r="XBI844" s="14"/>
      <c r="XBJ844" s="14"/>
      <c r="XBK844" s="14"/>
      <c r="XBL844" s="14"/>
      <c r="XBM844" s="14"/>
      <c r="XBN844" s="14"/>
      <c r="XBO844" s="14"/>
      <c r="XBP844" s="14"/>
      <c r="XBQ844" s="14"/>
      <c r="XBR844" s="14"/>
      <c r="XBS844" s="14"/>
      <c r="XBT844" s="14"/>
      <c r="XBU844" s="14"/>
      <c r="XBV844" s="14"/>
      <c r="XBW844" s="14"/>
      <c r="XBX844" s="14"/>
      <c r="XBY844" s="14"/>
      <c r="XBZ844" s="14"/>
      <c r="XCA844" s="14"/>
      <c r="XCB844" s="14"/>
      <c r="XCC844" s="14"/>
      <c r="XCD844" s="14"/>
      <c r="XCE844" s="14"/>
      <c r="XCF844" s="14"/>
      <c r="XCG844" s="14"/>
      <c r="XCH844" s="14"/>
      <c r="XCI844" s="14"/>
      <c r="XCJ844" s="14"/>
      <c r="XCK844" s="14"/>
      <c r="XCL844" s="14"/>
      <c r="XCM844" s="14"/>
      <c r="XCN844" s="14"/>
      <c r="XCO844" s="14"/>
      <c r="XCP844" s="14"/>
      <c r="XCQ844" s="14"/>
      <c r="XCR844" s="14"/>
      <c r="XCS844" s="14"/>
      <c r="XCT844" s="14"/>
      <c r="XCU844" s="14"/>
      <c r="XCV844" s="14"/>
      <c r="XCW844" s="14"/>
      <c r="XCX844" s="14"/>
      <c r="XCY844" s="14"/>
      <c r="XCZ844" s="14"/>
      <c r="XDA844" s="14"/>
      <c r="XDB844" s="14"/>
      <c r="XDC844" s="14"/>
      <c r="XDD844" s="14"/>
      <c r="XDE844" s="14"/>
      <c r="XDF844" s="14"/>
      <c r="XDG844" s="14"/>
      <c r="XDH844" s="14"/>
      <c r="XDI844" s="14"/>
      <c r="XDJ844" s="14"/>
      <c r="XDK844" s="14"/>
      <c r="XDL844" s="14"/>
      <c r="XDM844" s="14"/>
      <c r="XDN844" s="14"/>
      <c r="XDO844" s="14"/>
      <c r="XDP844" s="14"/>
      <c r="XDQ844" s="14"/>
      <c r="XDR844" s="14"/>
      <c r="XDS844" s="14"/>
      <c r="XDT844" s="14"/>
      <c r="XDU844" s="14"/>
      <c r="XDV844" s="14"/>
      <c r="XDW844" s="14"/>
      <c r="XDX844" s="14"/>
      <c r="XDY844" s="14"/>
      <c r="XDZ844" s="14"/>
      <c r="XEA844" s="14"/>
      <c r="XEB844" s="14"/>
      <c r="XEC844" s="14"/>
      <c r="XED844" s="14"/>
      <c r="XEE844" s="14"/>
      <c r="XEF844" s="14"/>
      <c r="XEG844" s="14"/>
      <c r="XEH844" s="14"/>
      <c r="XEI844" s="14"/>
      <c r="XEJ844" s="14"/>
      <c r="XEK844" s="14"/>
      <c r="XEL844" s="14"/>
      <c r="XEM844" s="14"/>
      <c r="XEN844" s="14"/>
      <c r="XEO844" s="14"/>
      <c r="XEP844" s="14"/>
      <c r="XEQ844" s="14"/>
      <c r="XER844" s="14"/>
      <c r="XES844" s="14"/>
      <c r="XET844" s="14"/>
      <c r="XEU844" s="14"/>
      <c r="XEV844" s="14"/>
      <c r="XEW844" s="14"/>
      <c r="XEX844" s="14"/>
      <c r="XEY844" s="14"/>
      <c r="XEZ844" s="14"/>
    </row>
    <row r="845" spans="1:16380" ht="22.5" hidden="1" customHeight="1" x14ac:dyDescent="0.25">
      <c r="A845" s="83" t="str">
        <f t="shared" si="221"/>
        <v>792.</v>
      </c>
      <c r="B845" s="26">
        <v>1621</v>
      </c>
      <c r="C845" s="191" t="s">
        <v>361</v>
      </c>
      <c r="D845" s="26">
        <v>1968</v>
      </c>
      <c r="E845" s="83" t="s">
        <v>2957</v>
      </c>
      <c r="F845" s="83" t="s">
        <v>2959</v>
      </c>
      <c r="G845" s="26">
        <v>2</v>
      </c>
      <c r="H845" s="26">
        <v>1</v>
      </c>
      <c r="I845" s="178">
        <v>363.9</v>
      </c>
      <c r="J845" s="176">
        <v>333.3</v>
      </c>
      <c r="K845" s="178">
        <v>333.3</v>
      </c>
      <c r="L845" s="187">
        <v>16</v>
      </c>
      <c r="M845" s="186">
        <f t="shared" si="224"/>
        <v>3058542.3000000003</v>
      </c>
      <c r="N845" s="186"/>
      <c r="O845" s="186"/>
      <c r="P845" s="186"/>
      <c r="Q845" s="176">
        <f t="shared" si="225"/>
        <v>3058542.3000000003</v>
      </c>
      <c r="R845" s="186">
        <v>454832</v>
      </c>
      <c r="S845" s="187"/>
      <c r="T845" s="186"/>
      <c r="U845" s="186">
        <v>346.1</v>
      </c>
      <c r="V845" s="186">
        <f>U845*7523</f>
        <v>2603710.3000000003</v>
      </c>
      <c r="W845" s="186"/>
      <c r="X845" s="186"/>
      <c r="Y845" s="186"/>
      <c r="Z845" s="186"/>
      <c r="AA845" s="186"/>
      <c r="AB845" s="186"/>
      <c r="AC845" s="178"/>
      <c r="AD845" s="178"/>
      <c r="AE845" s="186"/>
      <c r="AF845" s="186"/>
      <c r="AG845" s="317">
        <v>2025</v>
      </c>
      <c r="AH845" s="158"/>
      <c r="AI845" s="175"/>
      <c r="AJ845" s="162"/>
      <c r="AK845" s="15">
        <f t="shared" si="207"/>
        <v>792</v>
      </c>
      <c r="AL845" s="15" t="s">
        <v>155</v>
      </c>
      <c r="AM845" s="15" t="str">
        <f t="shared" si="208"/>
        <v>792.</v>
      </c>
      <c r="AN845" s="179"/>
      <c r="AO845" s="22"/>
      <c r="AP845" s="16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  <c r="FS845" s="14"/>
      <c r="FT845" s="14"/>
      <c r="FU845" s="14"/>
      <c r="FV845" s="14"/>
      <c r="FW845" s="14"/>
      <c r="FX845" s="14"/>
      <c r="FY845" s="14"/>
      <c r="FZ845" s="14"/>
      <c r="GA845" s="14"/>
      <c r="GB845" s="14"/>
      <c r="GC845" s="14"/>
      <c r="GD845" s="14"/>
      <c r="GE845" s="14"/>
      <c r="GF845" s="14"/>
      <c r="GG845" s="14"/>
      <c r="GH845" s="14"/>
      <c r="GI845" s="14"/>
      <c r="GJ845" s="14"/>
      <c r="GK845" s="14"/>
      <c r="GL845" s="14"/>
      <c r="GM845" s="14"/>
      <c r="GN845" s="14"/>
      <c r="GO845" s="14"/>
      <c r="GP845" s="14"/>
      <c r="GQ845" s="14"/>
      <c r="GR845" s="14"/>
      <c r="GS845" s="14"/>
      <c r="GT845" s="14"/>
      <c r="GU845" s="14"/>
      <c r="GV845" s="14"/>
      <c r="GW845" s="14"/>
      <c r="GX845" s="14"/>
      <c r="GY845" s="14"/>
      <c r="GZ845" s="14"/>
      <c r="HA845" s="14"/>
      <c r="HB845" s="14"/>
      <c r="HC845" s="14"/>
      <c r="HD845" s="14"/>
      <c r="HE845" s="14"/>
      <c r="HF845" s="14"/>
      <c r="HG845" s="14"/>
      <c r="HH845" s="14"/>
      <c r="HI845" s="14"/>
      <c r="HJ845" s="14"/>
      <c r="HK845" s="14"/>
      <c r="HL845" s="14"/>
      <c r="HM845" s="14"/>
      <c r="HN845" s="14"/>
      <c r="HO845" s="14"/>
      <c r="HP845" s="14"/>
      <c r="HQ845" s="14"/>
      <c r="HR845" s="14"/>
      <c r="HS845" s="14"/>
      <c r="HT845" s="14"/>
      <c r="HU845" s="14"/>
      <c r="HV845" s="14"/>
      <c r="HW845" s="14"/>
      <c r="HX845" s="14"/>
      <c r="HY845" s="14"/>
      <c r="HZ845" s="14"/>
      <c r="IA845" s="14"/>
      <c r="IB845" s="14"/>
      <c r="IC845" s="14"/>
      <c r="ID845" s="14"/>
      <c r="IE845" s="14"/>
      <c r="IF845" s="14"/>
      <c r="IG845" s="14"/>
      <c r="IH845" s="14"/>
      <c r="II845" s="14"/>
      <c r="IJ845" s="14"/>
      <c r="IK845" s="14"/>
      <c r="IL845" s="14"/>
      <c r="IM845" s="14"/>
      <c r="IN845" s="14"/>
      <c r="IO845" s="14"/>
      <c r="IP845" s="14"/>
      <c r="IQ845" s="14"/>
      <c r="IR845" s="14"/>
      <c r="IS845" s="14"/>
      <c r="IT845" s="14"/>
      <c r="IU845" s="14"/>
      <c r="IV845" s="14"/>
      <c r="IW845" s="14"/>
      <c r="IX845" s="14"/>
      <c r="IY845" s="14"/>
      <c r="IZ845" s="14"/>
      <c r="JA845" s="14"/>
      <c r="JB845" s="14"/>
      <c r="JC845" s="14"/>
      <c r="JD845" s="14"/>
      <c r="JE845" s="14"/>
      <c r="JF845" s="14"/>
      <c r="JG845" s="14"/>
      <c r="JH845" s="14"/>
      <c r="JI845" s="14"/>
      <c r="JJ845" s="14"/>
      <c r="JK845" s="14"/>
      <c r="JL845" s="14"/>
      <c r="JM845" s="14"/>
      <c r="JN845" s="14"/>
      <c r="JO845" s="14"/>
      <c r="JP845" s="14"/>
      <c r="JQ845" s="14"/>
      <c r="JR845" s="14"/>
      <c r="JS845" s="14"/>
      <c r="JT845" s="14"/>
      <c r="JU845" s="14"/>
      <c r="JV845" s="14"/>
      <c r="JW845" s="14"/>
      <c r="JX845" s="14"/>
      <c r="JY845" s="14"/>
      <c r="JZ845" s="14"/>
      <c r="KA845" s="14"/>
      <c r="KB845" s="14"/>
      <c r="KC845" s="14"/>
      <c r="KD845" s="14"/>
      <c r="KE845" s="14"/>
      <c r="KF845" s="14"/>
      <c r="KG845" s="14"/>
      <c r="KH845" s="14"/>
      <c r="KI845" s="14"/>
      <c r="KJ845" s="14"/>
      <c r="KK845" s="14"/>
      <c r="KL845" s="14"/>
      <c r="KM845" s="14"/>
      <c r="KN845" s="14"/>
      <c r="KO845" s="14"/>
      <c r="KP845" s="14"/>
      <c r="KQ845" s="14"/>
      <c r="KR845" s="14"/>
      <c r="KS845" s="14"/>
      <c r="KT845" s="14"/>
      <c r="KU845" s="14"/>
      <c r="KV845" s="14"/>
      <c r="KW845" s="14"/>
      <c r="KX845" s="14"/>
      <c r="KY845" s="14"/>
      <c r="KZ845" s="14"/>
      <c r="LA845" s="14"/>
      <c r="LB845" s="14"/>
      <c r="LC845" s="14"/>
      <c r="LD845" s="14"/>
      <c r="LE845" s="14"/>
      <c r="LF845" s="14"/>
      <c r="LG845" s="14"/>
      <c r="LH845" s="14"/>
      <c r="LI845" s="14"/>
      <c r="LJ845" s="14"/>
      <c r="LK845" s="14"/>
      <c r="LL845" s="14"/>
      <c r="LM845" s="14"/>
      <c r="LN845" s="14"/>
      <c r="LO845" s="14"/>
      <c r="LP845" s="14"/>
      <c r="LQ845" s="14"/>
      <c r="LR845" s="14"/>
      <c r="LS845" s="14"/>
      <c r="LT845" s="14"/>
      <c r="LU845" s="14"/>
      <c r="LV845" s="14"/>
      <c r="LW845" s="14"/>
      <c r="LX845" s="14"/>
      <c r="LY845" s="14"/>
      <c r="LZ845" s="14"/>
      <c r="MA845" s="14"/>
      <c r="MB845" s="14"/>
      <c r="MC845" s="14"/>
      <c r="MD845" s="14"/>
      <c r="ME845" s="14"/>
      <c r="MF845" s="14"/>
      <c r="MG845" s="14"/>
      <c r="MH845" s="14"/>
      <c r="MI845" s="14"/>
      <c r="MJ845" s="14"/>
      <c r="MK845" s="14"/>
      <c r="ML845" s="14"/>
      <c r="MM845" s="14"/>
      <c r="MN845" s="14"/>
      <c r="MO845" s="14"/>
      <c r="MP845" s="14"/>
      <c r="MQ845" s="14"/>
      <c r="MR845" s="14"/>
      <c r="MS845" s="14"/>
      <c r="MT845" s="14"/>
      <c r="MU845" s="14"/>
      <c r="MV845" s="14"/>
      <c r="MW845" s="14"/>
      <c r="MX845" s="14"/>
      <c r="MY845" s="14"/>
      <c r="MZ845" s="14"/>
      <c r="NA845" s="14"/>
      <c r="NB845" s="14"/>
      <c r="NC845" s="14"/>
      <c r="ND845" s="14"/>
      <c r="NE845" s="14"/>
      <c r="NF845" s="14"/>
      <c r="NG845" s="14"/>
      <c r="NH845" s="14"/>
      <c r="NI845" s="14"/>
      <c r="NJ845" s="14"/>
      <c r="NK845" s="14"/>
      <c r="NL845" s="14"/>
      <c r="NM845" s="14"/>
      <c r="NN845" s="14"/>
      <c r="NO845" s="14"/>
      <c r="NP845" s="14"/>
      <c r="NQ845" s="14"/>
      <c r="NR845" s="14"/>
      <c r="NS845" s="14"/>
      <c r="NT845" s="14"/>
      <c r="NU845" s="14"/>
      <c r="NV845" s="14"/>
      <c r="NW845" s="14"/>
      <c r="NX845" s="14"/>
      <c r="NY845" s="14"/>
      <c r="NZ845" s="14"/>
      <c r="OA845" s="14"/>
      <c r="OB845" s="14"/>
      <c r="OC845" s="14"/>
      <c r="OD845" s="14"/>
      <c r="OE845" s="14"/>
      <c r="OF845" s="14"/>
      <c r="OG845" s="14"/>
      <c r="OH845" s="14"/>
      <c r="OI845" s="14"/>
      <c r="OJ845" s="14"/>
      <c r="OK845" s="14"/>
      <c r="OL845" s="14"/>
      <c r="OM845" s="14"/>
      <c r="ON845" s="14"/>
      <c r="OO845" s="14"/>
      <c r="OP845" s="14"/>
      <c r="OQ845" s="14"/>
      <c r="OR845" s="14"/>
      <c r="OS845" s="14"/>
      <c r="OT845" s="14"/>
      <c r="OU845" s="14"/>
      <c r="OV845" s="14"/>
      <c r="OW845" s="14"/>
      <c r="OX845" s="14"/>
      <c r="OY845" s="14"/>
      <c r="OZ845" s="14"/>
      <c r="PA845" s="14"/>
      <c r="PB845" s="14"/>
      <c r="PC845" s="14"/>
      <c r="PD845" s="14"/>
      <c r="PE845" s="14"/>
      <c r="PF845" s="14"/>
      <c r="PG845" s="14"/>
      <c r="PH845" s="14"/>
      <c r="PI845" s="14"/>
      <c r="PJ845" s="14"/>
      <c r="PK845" s="14"/>
      <c r="PL845" s="14"/>
      <c r="PM845" s="14"/>
      <c r="PN845" s="14"/>
      <c r="PO845" s="14"/>
      <c r="PP845" s="14"/>
      <c r="PQ845" s="14"/>
      <c r="PR845" s="14"/>
      <c r="PS845" s="14"/>
      <c r="PT845" s="14"/>
      <c r="PU845" s="14"/>
      <c r="PV845" s="14"/>
      <c r="PW845" s="14"/>
      <c r="PX845" s="14"/>
      <c r="PY845" s="14"/>
      <c r="PZ845" s="14"/>
      <c r="QA845" s="14"/>
      <c r="QB845" s="14"/>
      <c r="QC845" s="14"/>
      <c r="QD845" s="14"/>
      <c r="QE845" s="14"/>
      <c r="QF845" s="14"/>
      <c r="QG845" s="14"/>
      <c r="QH845" s="14"/>
      <c r="QI845" s="14"/>
      <c r="QJ845" s="14"/>
      <c r="QK845" s="14"/>
      <c r="QL845" s="14"/>
      <c r="QM845" s="14"/>
      <c r="QN845" s="14"/>
      <c r="QO845" s="14"/>
      <c r="QP845" s="14"/>
      <c r="QQ845" s="14"/>
      <c r="QR845" s="14"/>
      <c r="QS845" s="14"/>
      <c r="QT845" s="14"/>
      <c r="QU845" s="14"/>
      <c r="QV845" s="14"/>
      <c r="QW845" s="14"/>
      <c r="QX845" s="14"/>
      <c r="QY845" s="14"/>
      <c r="QZ845" s="14"/>
      <c r="RA845" s="14"/>
      <c r="RB845" s="14"/>
      <c r="RC845" s="14"/>
      <c r="RD845" s="14"/>
      <c r="RE845" s="14"/>
      <c r="RF845" s="14"/>
      <c r="RG845" s="14"/>
      <c r="RH845" s="14"/>
      <c r="RI845" s="14"/>
      <c r="RJ845" s="14"/>
      <c r="RK845" s="14"/>
      <c r="RL845" s="14"/>
      <c r="RM845" s="14"/>
      <c r="RN845" s="14"/>
      <c r="RO845" s="14"/>
      <c r="RP845" s="14"/>
      <c r="RQ845" s="14"/>
      <c r="RR845" s="14"/>
      <c r="RS845" s="14"/>
      <c r="RT845" s="14"/>
      <c r="RU845" s="14"/>
      <c r="RV845" s="14"/>
      <c r="RW845" s="14"/>
      <c r="RX845" s="14"/>
      <c r="RY845" s="14"/>
      <c r="RZ845" s="14"/>
      <c r="SA845" s="14"/>
      <c r="SB845" s="14"/>
      <c r="SC845" s="14"/>
      <c r="SD845" s="14"/>
      <c r="SE845" s="14"/>
      <c r="SF845" s="14"/>
      <c r="SG845" s="14"/>
      <c r="SH845" s="14"/>
      <c r="SI845" s="14"/>
      <c r="SJ845" s="14"/>
      <c r="SK845" s="14"/>
      <c r="SL845" s="14"/>
      <c r="SM845" s="14"/>
      <c r="SN845" s="14"/>
      <c r="SO845" s="14"/>
      <c r="SP845" s="14"/>
      <c r="SQ845" s="14"/>
      <c r="SR845" s="14"/>
      <c r="SS845" s="14"/>
      <c r="ST845" s="14"/>
      <c r="SU845" s="14"/>
      <c r="SV845" s="14"/>
      <c r="SW845" s="14"/>
      <c r="SX845" s="14"/>
      <c r="SY845" s="14"/>
      <c r="SZ845" s="14"/>
      <c r="TA845" s="14"/>
      <c r="TB845" s="14"/>
      <c r="TC845" s="14"/>
      <c r="TD845" s="14"/>
      <c r="TE845" s="14"/>
      <c r="TF845" s="14"/>
      <c r="TG845" s="14"/>
      <c r="TH845" s="14"/>
      <c r="TI845" s="14"/>
      <c r="TJ845" s="14"/>
      <c r="TK845" s="14"/>
      <c r="TL845" s="14"/>
      <c r="TM845" s="14"/>
      <c r="TN845" s="14"/>
      <c r="TO845" s="14"/>
      <c r="TP845" s="14"/>
      <c r="TQ845" s="14"/>
      <c r="TR845" s="14"/>
      <c r="TS845" s="14"/>
      <c r="TT845" s="14"/>
      <c r="TU845" s="14"/>
      <c r="TV845" s="14"/>
      <c r="TW845" s="14"/>
      <c r="TX845" s="14"/>
      <c r="TY845" s="14"/>
      <c r="TZ845" s="14"/>
      <c r="UA845" s="14"/>
      <c r="UB845" s="14"/>
      <c r="UC845" s="14"/>
      <c r="UD845" s="14"/>
      <c r="UE845" s="14"/>
      <c r="UF845" s="14"/>
      <c r="UG845" s="14"/>
      <c r="UH845" s="14"/>
      <c r="UI845" s="14"/>
      <c r="UJ845" s="14"/>
      <c r="UK845" s="14"/>
      <c r="UL845" s="14"/>
      <c r="UM845" s="14"/>
      <c r="UN845" s="14"/>
      <c r="UO845" s="14"/>
      <c r="UP845" s="14"/>
      <c r="UQ845" s="14"/>
      <c r="UR845" s="14"/>
      <c r="US845" s="14"/>
      <c r="UT845" s="14"/>
      <c r="UU845" s="14"/>
      <c r="UV845" s="14"/>
      <c r="UW845" s="14"/>
      <c r="UX845" s="14"/>
      <c r="UY845" s="14"/>
      <c r="UZ845" s="14"/>
      <c r="VA845" s="14"/>
      <c r="VB845" s="14"/>
      <c r="VC845" s="14"/>
      <c r="VD845" s="14"/>
      <c r="VE845" s="14"/>
      <c r="VF845" s="14"/>
      <c r="VG845" s="14"/>
      <c r="VH845" s="14"/>
      <c r="VI845" s="14"/>
      <c r="VJ845" s="14"/>
      <c r="VK845" s="14"/>
      <c r="VL845" s="14"/>
      <c r="VM845" s="14"/>
      <c r="VN845" s="14"/>
      <c r="VO845" s="14"/>
      <c r="VP845" s="14"/>
      <c r="VQ845" s="14"/>
      <c r="VR845" s="14"/>
      <c r="VS845" s="14"/>
      <c r="VT845" s="14"/>
      <c r="VU845" s="14"/>
      <c r="VV845" s="14"/>
      <c r="VW845" s="14"/>
      <c r="VX845" s="14"/>
      <c r="VY845" s="14"/>
      <c r="VZ845" s="14"/>
      <c r="WA845" s="14"/>
      <c r="WB845" s="14"/>
      <c r="WC845" s="14"/>
      <c r="WD845" s="14"/>
      <c r="WE845" s="14"/>
      <c r="WF845" s="14"/>
      <c r="WG845" s="14"/>
      <c r="WH845" s="14"/>
      <c r="WI845" s="14"/>
      <c r="WJ845" s="14"/>
      <c r="WK845" s="14"/>
      <c r="WL845" s="14"/>
      <c r="WM845" s="14"/>
      <c r="WN845" s="14"/>
      <c r="WO845" s="14"/>
      <c r="WP845" s="14"/>
      <c r="WQ845" s="14"/>
      <c r="WR845" s="14"/>
      <c r="WS845" s="14"/>
      <c r="WT845" s="14"/>
      <c r="WU845" s="14"/>
      <c r="WV845" s="14"/>
      <c r="WW845" s="14"/>
      <c r="WX845" s="14"/>
      <c r="WY845" s="14"/>
      <c r="WZ845" s="14"/>
      <c r="XA845" s="14"/>
      <c r="XB845" s="14"/>
      <c r="XC845" s="14"/>
      <c r="XD845" s="14"/>
      <c r="XE845" s="14"/>
      <c r="XF845" s="14"/>
      <c r="XG845" s="14"/>
      <c r="XH845" s="14"/>
      <c r="XI845" s="14"/>
      <c r="XJ845" s="14"/>
      <c r="XK845" s="14"/>
      <c r="XL845" s="14"/>
      <c r="XM845" s="14"/>
      <c r="XN845" s="14"/>
      <c r="XO845" s="14"/>
      <c r="XP845" s="14"/>
      <c r="XQ845" s="14"/>
      <c r="XR845" s="14"/>
      <c r="XS845" s="14"/>
      <c r="XT845" s="14"/>
      <c r="XU845" s="14"/>
      <c r="XV845" s="14"/>
      <c r="XW845" s="14"/>
      <c r="XX845" s="14"/>
      <c r="XY845" s="14"/>
      <c r="XZ845" s="14"/>
      <c r="YA845" s="14"/>
      <c r="YB845" s="14"/>
      <c r="YC845" s="14"/>
      <c r="YD845" s="14"/>
      <c r="YE845" s="14"/>
      <c r="YF845" s="14"/>
      <c r="YG845" s="14"/>
      <c r="YH845" s="14"/>
      <c r="YI845" s="14"/>
      <c r="YJ845" s="14"/>
      <c r="YK845" s="14"/>
      <c r="YL845" s="14"/>
      <c r="YM845" s="14"/>
      <c r="YN845" s="14"/>
      <c r="YO845" s="14"/>
      <c r="YP845" s="14"/>
      <c r="YQ845" s="14"/>
      <c r="YR845" s="14"/>
      <c r="YS845" s="14"/>
      <c r="YT845" s="14"/>
      <c r="YU845" s="14"/>
      <c r="YV845" s="14"/>
      <c r="YW845" s="14"/>
      <c r="YX845" s="14"/>
      <c r="YY845" s="14"/>
      <c r="YZ845" s="14"/>
      <c r="ZA845" s="14"/>
      <c r="ZB845" s="14"/>
      <c r="ZC845" s="14"/>
      <c r="ZD845" s="14"/>
      <c r="ZE845" s="14"/>
      <c r="ZF845" s="14"/>
      <c r="ZG845" s="14"/>
      <c r="ZH845" s="14"/>
      <c r="ZI845" s="14"/>
      <c r="ZJ845" s="14"/>
      <c r="ZK845" s="14"/>
      <c r="ZL845" s="14"/>
      <c r="ZM845" s="14"/>
      <c r="ZN845" s="14"/>
      <c r="ZO845" s="14"/>
      <c r="ZP845" s="14"/>
      <c r="ZQ845" s="14"/>
      <c r="ZR845" s="14"/>
      <c r="ZS845" s="14"/>
      <c r="ZT845" s="14"/>
      <c r="ZU845" s="14"/>
      <c r="ZV845" s="14"/>
      <c r="ZW845" s="14"/>
      <c r="ZX845" s="14"/>
      <c r="ZY845" s="14"/>
      <c r="ZZ845" s="14"/>
      <c r="AAA845" s="14"/>
      <c r="AAB845" s="14"/>
      <c r="AAC845" s="14"/>
      <c r="AAD845" s="14"/>
      <c r="AAE845" s="14"/>
      <c r="AAF845" s="14"/>
      <c r="AAG845" s="14"/>
      <c r="AAH845" s="14"/>
      <c r="AAI845" s="14"/>
      <c r="AAJ845" s="14"/>
      <c r="AAK845" s="14"/>
      <c r="AAL845" s="14"/>
      <c r="AAM845" s="14"/>
      <c r="AAN845" s="14"/>
      <c r="AAO845" s="14"/>
      <c r="AAP845" s="14"/>
      <c r="AAQ845" s="14"/>
      <c r="AAR845" s="14"/>
      <c r="AAS845" s="14"/>
      <c r="AAT845" s="14"/>
      <c r="AAU845" s="14"/>
      <c r="AAV845" s="14"/>
      <c r="AAW845" s="14"/>
      <c r="AAX845" s="14"/>
      <c r="AAY845" s="14"/>
      <c r="AAZ845" s="14"/>
      <c r="ABA845" s="14"/>
      <c r="ABB845" s="14"/>
      <c r="ABC845" s="14"/>
      <c r="ABD845" s="14"/>
      <c r="ABE845" s="14"/>
      <c r="ABF845" s="14"/>
      <c r="ABG845" s="14"/>
      <c r="ABH845" s="14"/>
      <c r="ABI845" s="14"/>
      <c r="ABJ845" s="14"/>
      <c r="ABK845" s="14"/>
      <c r="ABL845" s="14"/>
      <c r="ABM845" s="14"/>
      <c r="ABN845" s="14"/>
      <c r="ABO845" s="14"/>
      <c r="ABP845" s="14"/>
      <c r="ABQ845" s="14"/>
      <c r="ABR845" s="14"/>
      <c r="ABS845" s="14"/>
      <c r="ABT845" s="14"/>
      <c r="ABU845" s="14"/>
      <c r="ABV845" s="14"/>
      <c r="ABW845" s="14"/>
      <c r="ABX845" s="14"/>
      <c r="ABY845" s="14"/>
      <c r="ABZ845" s="14"/>
      <c r="ACA845" s="14"/>
      <c r="ACB845" s="14"/>
      <c r="ACC845" s="14"/>
      <c r="ACD845" s="14"/>
      <c r="ACE845" s="14"/>
      <c r="ACF845" s="14"/>
      <c r="ACG845" s="14"/>
      <c r="ACH845" s="14"/>
      <c r="ACI845" s="14"/>
      <c r="ACJ845" s="14"/>
      <c r="ACK845" s="14"/>
      <c r="ACL845" s="14"/>
      <c r="ACM845" s="14"/>
      <c r="ACN845" s="14"/>
      <c r="ACO845" s="14"/>
      <c r="ACP845" s="14"/>
      <c r="ACQ845" s="14"/>
      <c r="ACR845" s="14"/>
      <c r="ACS845" s="14"/>
      <c r="ACT845" s="14"/>
      <c r="ACU845" s="14"/>
      <c r="ACV845" s="14"/>
      <c r="ACW845" s="14"/>
      <c r="ACX845" s="14"/>
      <c r="ACY845" s="14"/>
      <c r="ACZ845" s="14"/>
      <c r="ADA845" s="14"/>
      <c r="ADB845" s="14"/>
      <c r="ADC845" s="14"/>
      <c r="ADD845" s="14"/>
      <c r="ADE845" s="14"/>
      <c r="ADF845" s="14"/>
      <c r="ADG845" s="14"/>
      <c r="ADH845" s="14"/>
      <c r="ADI845" s="14"/>
      <c r="ADJ845" s="14"/>
      <c r="ADK845" s="14"/>
      <c r="ADL845" s="14"/>
      <c r="ADM845" s="14"/>
      <c r="ADN845" s="14"/>
      <c r="ADO845" s="14"/>
      <c r="ADP845" s="14"/>
      <c r="ADQ845" s="14"/>
      <c r="ADR845" s="14"/>
      <c r="ADS845" s="14"/>
      <c r="ADT845" s="14"/>
      <c r="ADU845" s="14"/>
      <c r="ADV845" s="14"/>
      <c r="ADW845" s="14"/>
      <c r="ADX845" s="14"/>
      <c r="ADY845" s="14"/>
      <c r="ADZ845" s="14"/>
      <c r="AEA845" s="14"/>
      <c r="AEB845" s="14"/>
      <c r="AEC845" s="14"/>
      <c r="AED845" s="14"/>
      <c r="AEE845" s="14"/>
      <c r="AEF845" s="14"/>
      <c r="AEG845" s="14"/>
      <c r="AEH845" s="14"/>
      <c r="AEI845" s="14"/>
      <c r="AEJ845" s="14"/>
      <c r="AEK845" s="14"/>
      <c r="AEL845" s="14"/>
      <c r="AEM845" s="14"/>
      <c r="AEN845" s="14"/>
      <c r="AEO845" s="14"/>
      <c r="AEP845" s="14"/>
      <c r="AEQ845" s="14"/>
      <c r="AER845" s="14"/>
      <c r="AES845" s="14"/>
      <c r="AET845" s="14"/>
      <c r="AEU845" s="14"/>
      <c r="AEV845" s="14"/>
      <c r="AEW845" s="14"/>
      <c r="AEX845" s="14"/>
      <c r="AEY845" s="14"/>
      <c r="AEZ845" s="14"/>
      <c r="AFA845" s="14"/>
      <c r="AFB845" s="14"/>
      <c r="AFC845" s="14"/>
      <c r="AFD845" s="14"/>
      <c r="AFE845" s="14"/>
      <c r="AFF845" s="14"/>
      <c r="AFG845" s="14"/>
      <c r="AFH845" s="14"/>
      <c r="AFI845" s="14"/>
      <c r="AFJ845" s="14"/>
      <c r="AFK845" s="14"/>
      <c r="AFL845" s="14"/>
      <c r="AFM845" s="14"/>
      <c r="AFN845" s="14"/>
      <c r="AFO845" s="14"/>
      <c r="AFP845" s="14"/>
      <c r="AFQ845" s="14"/>
      <c r="AFR845" s="14"/>
      <c r="AFS845" s="14"/>
      <c r="AFT845" s="14"/>
      <c r="AFU845" s="14"/>
      <c r="AFV845" s="14"/>
      <c r="AFW845" s="14"/>
      <c r="AFX845" s="14"/>
      <c r="AFY845" s="14"/>
      <c r="AFZ845" s="14"/>
      <c r="AGA845" s="14"/>
      <c r="AGB845" s="14"/>
      <c r="AGC845" s="14"/>
      <c r="AGD845" s="14"/>
      <c r="AGE845" s="14"/>
      <c r="AGF845" s="14"/>
      <c r="AGG845" s="14"/>
      <c r="AGH845" s="14"/>
      <c r="AGI845" s="14"/>
      <c r="AGJ845" s="14"/>
      <c r="AGK845" s="14"/>
      <c r="AGL845" s="14"/>
      <c r="AGM845" s="14"/>
      <c r="AGN845" s="14"/>
      <c r="AGO845" s="14"/>
      <c r="AGP845" s="14"/>
      <c r="AGQ845" s="14"/>
      <c r="AGR845" s="14"/>
      <c r="AGS845" s="14"/>
      <c r="AGT845" s="14"/>
      <c r="AGU845" s="14"/>
      <c r="AGV845" s="14"/>
      <c r="AGW845" s="14"/>
      <c r="AGX845" s="14"/>
      <c r="AGY845" s="14"/>
      <c r="AGZ845" s="14"/>
      <c r="AHA845" s="14"/>
      <c r="AHB845" s="14"/>
      <c r="AHC845" s="14"/>
      <c r="AHD845" s="14"/>
      <c r="AHE845" s="14"/>
      <c r="AHF845" s="14"/>
      <c r="AHG845" s="14"/>
      <c r="AHH845" s="14"/>
      <c r="AHI845" s="14"/>
      <c r="AHJ845" s="14"/>
      <c r="AHK845" s="14"/>
      <c r="AHL845" s="14"/>
      <c r="AHM845" s="14"/>
      <c r="AHN845" s="14"/>
      <c r="AHO845" s="14"/>
      <c r="AHP845" s="14"/>
      <c r="AHQ845" s="14"/>
      <c r="AHR845" s="14"/>
      <c r="AHS845" s="14"/>
      <c r="AHT845" s="14"/>
      <c r="AHU845" s="14"/>
      <c r="AHV845" s="14"/>
      <c r="AHW845" s="14"/>
      <c r="AHX845" s="14"/>
      <c r="AHY845" s="14"/>
      <c r="AHZ845" s="14"/>
      <c r="AIA845" s="14"/>
      <c r="AIB845" s="14"/>
      <c r="AIC845" s="14"/>
      <c r="AID845" s="14"/>
      <c r="AIE845" s="14"/>
      <c r="AIF845" s="14"/>
      <c r="AIG845" s="14"/>
      <c r="AIH845" s="14"/>
      <c r="AII845" s="14"/>
      <c r="AIJ845" s="14"/>
      <c r="AIK845" s="14"/>
      <c r="AIL845" s="14"/>
      <c r="AIM845" s="14"/>
      <c r="AIN845" s="14"/>
      <c r="AIO845" s="14"/>
      <c r="AIP845" s="14"/>
      <c r="AIQ845" s="14"/>
      <c r="AIR845" s="14"/>
      <c r="AIS845" s="14"/>
      <c r="AIT845" s="14"/>
      <c r="AIU845" s="14"/>
      <c r="AIV845" s="14"/>
      <c r="AIW845" s="14"/>
      <c r="AIX845" s="14"/>
      <c r="AIY845" s="14"/>
      <c r="AIZ845" s="14"/>
      <c r="AJA845" s="14"/>
      <c r="AJB845" s="14"/>
      <c r="AJC845" s="14"/>
      <c r="AJD845" s="14"/>
      <c r="AJE845" s="14"/>
      <c r="AJF845" s="14"/>
      <c r="AJG845" s="14"/>
      <c r="AJH845" s="14"/>
      <c r="AJI845" s="14"/>
      <c r="AJJ845" s="14"/>
      <c r="AJK845" s="14"/>
      <c r="AJL845" s="14"/>
      <c r="AJM845" s="14"/>
      <c r="AJN845" s="14"/>
      <c r="AJO845" s="14"/>
      <c r="AJP845" s="14"/>
      <c r="AJQ845" s="14"/>
      <c r="AJR845" s="14"/>
      <c r="AJS845" s="14"/>
      <c r="AJT845" s="14"/>
      <c r="AJU845" s="14"/>
      <c r="AJV845" s="14"/>
      <c r="AJW845" s="14"/>
      <c r="AJX845" s="14"/>
      <c r="AJY845" s="14"/>
      <c r="AJZ845" s="14"/>
      <c r="AKA845" s="14"/>
      <c r="AKB845" s="14"/>
      <c r="AKC845" s="14"/>
      <c r="AKD845" s="14"/>
      <c r="AKE845" s="14"/>
      <c r="AKF845" s="14"/>
      <c r="AKG845" s="14"/>
      <c r="AKH845" s="14"/>
      <c r="AKI845" s="14"/>
      <c r="AKJ845" s="14"/>
      <c r="AKK845" s="14"/>
      <c r="AKL845" s="14"/>
      <c r="AKM845" s="14"/>
      <c r="AKN845" s="14"/>
      <c r="AKO845" s="14"/>
      <c r="AKP845" s="14"/>
      <c r="AKQ845" s="14"/>
      <c r="AKR845" s="14"/>
      <c r="AKS845" s="14"/>
      <c r="AKT845" s="14"/>
      <c r="AKU845" s="14"/>
      <c r="AKV845" s="14"/>
      <c r="AKW845" s="14"/>
      <c r="AKX845" s="14"/>
      <c r="AKY845" s="14"/>
      <c r="AKZ845" s="14"/>
      <c r="ALA845" s="14"/>
      <c r="ALB845" s="14"/>
      <c r="ALC845" s="14"/>
      <c r="ALD845" s="14"/>
      <c r="ALE845" s="14"/>
      <c r="ALF845" s="14"/>
      <c r="ALG845" s="14"/>
      <c r="ALH845" s="14"/>
      <c r="ALI845" s="14"/>
      <c r="ALJ845" s="14"/>
      <c r="ALK845" s="14"/>
      <c r="ALL845" s="14"/>
      <c r="ALM845" s="14"/>
      <c r="ALN845" s="14"/>
      <c r="ALO845" s="14"/>
      <c r="ALP845" s="14"/>
      <c r="ALQ845" s="14"/>
      <c r="ALR845" s="14"/>
      <c r="ALS845" s="14"/>
      <c r="ALT845" s="14"/>
      <c r="ALU845" s="14"/>
      <c r="ALV845" s="14"/>
      <c r="ALW845" s="14"/>
      <c r="ALX845" s="14"/>
      <c r="ALY845" s="14"/>
      <c r="ALZ845" s="14"/>
      <c r="AMA845" s="14"/>
      <c r="AMB845" s="14"/>
      <c r="AMC845" s="14"/>
      <c r="AMD845" s="14"/>
      <c r="AME845" s="14"/>
      <c r="AMF845" s="14"/>
      <c r="AMG845" s="14"/>
      <c r="AMH845" s="14"/>
      <c r="AMI845" s="14"/>
      <c r="AMJ845" s="14"/>
      <c r="AMK845" s="14"/>
      <c r="AML845" s="14"/>
      <c r="AMM845" s="14"/>
      <c r="AMN845" s="14"/>
      <c r="AMO845" s="14"/>
      <c r="AMP845" s="14"/>
      <c r="AMQ845" s="14"/>
      <c r="AMR845" s="14"/>
      <c r="AMS845" s="14"/>
      <c r="AMT845" s="14"/>
      <c r="AMU845" s="14"/>
      <c r="AMV845" s="14"/>
      <c r="AMW845" s="14"/>
      <c r="AMX845" s="14"/>
      <c r="AMY845" s="14"/>
      <c r="AMZ845" s="14"/>
      <c r="ANA845" s="14"/>
      <c r="ANB845" s="14"/>
      <c r="ANC845" s="14"/>
      <c r="AND845" s="14"/>
      <c r="ANE845" s="14"/>
      <c r="ANF845" s="14"/>
      <c r="ANG845" s="14"/>
      <c r="ANH845" s="14"/>
      <c r="ANI845" s="14"/>
      <c r="ANJ845" s="14"/>
      <c r="ANK845" s="14"/>
      <c r="ANL845" s="14"/>
      <c r="ANM845" s="14"/>
      <c r="ANN845" s="14"/>
      <c r="ANO845" s="14"/>
      <c r="ANP845" s="14"/>
      <c r="ANQ845" s="14"/>
      <c r="ANR845" s="14"/>
      <c r="ANS845" s="14"/>
      <c r="ANT845" s="14"/>
      <c r="ANU845" s="14"/>
      <c r="ANV845" s="14"/>
      <c r="ANW845" s="14"/>
      <c r="ANX845" s="14"/>
      <c r="ANY845" s="14"/>
      <c r="ANZ845" s="14"/>
      <c r="AOA845" s="14"/>
      <c r="AOB845" s="14"/>
      <c r="AOC845" s="14"/>
      <c r="AOD845" s="14"/>
      <c r="AOE845" s="14"/>
      <c r="AOF845" s="14"/>
      <c r="AOG845" s="14"/>
      <c r="AOH845" s="14"/>
      <c r="AOI845" s="14"/>
      <c r="AOJ845" s="14"/>
      <c r="AOK845" s="14"/>
      <c r="AOL845" s="14"/>
      <c r="AOM845" s="14"/>
      <c r="AON845" s="14"/>
      <c r="AOO845" s="14"/>
      <c r="AOP845" s="14"/>
      <c r="AOQ845" s="14"/>
      <c r="AOR845" s="14"/>
      <c r="AOS845" s="14"/>
      <c r="AOT845" s="14"/>
      <c r="AOU845" s="14"/>
      <c r="AOV845" s="14"/>
      <c r="AOW845" s="14"/>
      <c r="AOX845" s="14"/>
      <c r="AOY845" s="14"/>
      <c r="AOZ845" s="14"/>
      <c r="APA845" s="14"/>
      <c r="APB845" s="14"/>
      <c r="APC845" s="14"/>
      <c r="APD845" s="14"/>
      <c r="APE845" s="14"/>
      <c r="APF845" s="14"/>
      <c r="APG845" s="14"/>
      <c r="APH845" s="14"/>
      <c r="API845" s="14"/>
      <c r="APJ845" s="14"/>
      <c r="APK845" s="14"/>
      <c r="APL845" s="14"/>
      <c r="APM845" s="14"/>
      <c r="APN845" s="14"/>
      <c r="APO845" s="14"/>
      <c r="APP845" s="14"/>
      <c r="APQ845" s="14"/>
      <c r="APR845" s="14"/>
      <c r="APS845" s="14"/>
      <c r="APT845" s="14"/>
      <c r="APU845" s="14"/>
      <c r="APV845" s="14"/>
      <c r="APW845" s="14"/>
      <c r="APX845" s="14"/>
      <c r="APY845" s="14"/>
      <c r="APZ845" s="14"/>
      <c r="AQA845" s="14"/>
      <c r="AQB845" s="14"/>
      <c r="AQC845" s="14"/>
      <c r="AQD845" s="14"/>
      <c r="AQE845" s="14"/>
      <c r="AQF845" s="14"/>
      <c r="AQG845" s="14"/>
      <c r="AQH845" s="14"/>
      <c r="AQI845" s="14"/>
      <c r="AQJ845" s="14"/>
      <c r="AQK845" s="14"/>
      <c r="AQL845" s="14"/>
      <c r="AQM845" s="14"/>
      <c r="AQN845" s="14"/>
      <c r="AQO845" s="14"/>
      <c r="AQP845" s="14"/>
      <c r="AQQ845" s="14"/>
      <c r="AQR845" s="14"/>
      <c r="AQS845" s="14"/>
      <c r="AQT845" s="14"/>
      <c r="AQU845" s="14"/>
      <c r="AQV845" s="14"/>
      <c r="AQW845" s="14"/>
      <c r="AQX845" s="14"/>
      <c r="AQY845" s="14"/>
      <c r="AQZ845" s="14"/>
      <c r="ARA845" s="14"/>
      <c r="ARB845" s="14"/>
      <c r="ARC845" s="14"/>
      <c r="ARD845" s="14"/>
      <c r="ARE845" s="14"/>
      <c r="ARF845" s="14"/>
      <c r="ARG845" s="14"/>
      <c r="ARH845" s="14"/>
      <c r="ARI845" s="14"/>
      <c r="ARJ845" s="14"/>
      <c r="ARK845" s="14"/>
      <c r="ARL845" s="14"/>
      <c r="ARM845" s="14"/>
      <c r="ARN845" s="14"/>
      <c r="ARO845" s="14"/>
      <c r="ARP845" s="14"/>
      <c r="ARQ845" s="14"/>
      <c r="ARR845" s="14"/>
      <c r="ARS845" s="14"/>
      <c r="ART845" s="14"/>
      <c r="ARU845" s="14"/>
      <c r="ARV845" s="14"/>
      <c r="ARW845" s="14"/>
      <c r="ARX845" s="14"/>
      <c r="ARY845" s="14"/>
      <c r="ARZ845" s="14"/>
      <c r="ASA845" s="14"/>
      <c r="ASB845" s="14"/>
      <c r="ASC845" s="14"/>
      <c r="ASD845" s="14"/>
      <c r="ASE845" s="14"/>
      <c r="ASF845" s="14"/>
      <c r="ASG845" s="14"/>
      <c r="ASH845" s="14"/>
      <c r="ASI845" s="14"/>
      <c r="ASJ845" s="14"/>
      <c r="ASK845" s="14"/>
      <c r="ASL845" s="14"/>
      <c r="ASM845" s="14"/>
      <c r="ASN845" s="14"/>
      <c r="ASO845" s="14"/>
      <c r="ASP845" s="14"/>
      <c r="ASQ845" s="14"/>
      <c r="ASR845" s="14"/>
      <c r="ASS845" s="14"/>
      <c r="AST845" s="14"/>
      <c r="ASU845" s="14"/>
      <c r="ASV845" s="14"/>
      <c r="ASW845" s="14"/>
      <c r="ASX845" s="14"/>
      <c r="ASY845" s="14"/>
      <c r="ASZ845" s="14"/>
      <c r="ATA845" s="14"/>
      <c r="ATB845" s="14"/>
      <c r="ATC845" s="14"/>
      <c r="ATD845" s="14"/>
      <c r="ATE845" s="14"/>
      <c r="ATF845" s="14"/>
      <c r="ATG845" s="14"/>
      <c r="ATH845" s="14"/>
      <c r="ATI845" s="14"/>
      <c r="ATJ845" s="14"/>
      <c r="ATK845" s="14"/>
      <c r="ATL845" s="14"/>
      <c r="ATM845" s="14"/>
      <c r="ATN845" s="14"/>
      <c r="ATO845" s="14"/>
      <c r="ATP845" s="14"/>
      <c r="ATQ845" s="14"/>
      <c r="ATR845" s="14"/>
      <c r="ATS845" s="14"/>
      <c r="ATT845" s="14"/>
      <c r="ATU845" s="14"/>
      <c r="ATV845" s="14"/>
      <c r="ATW845" s="14"/>
      <c r="ATX845" s="14"/>
      <c r="ATY845" s="14"/>
      <c r="ATZ845" s="14"/>
      <c r="AUA845" s="14"/>
      <c r="AUB845" s="14"/>
      <c r="AUC845" s="14"/>
      <c r="AUD845" s="14"/>
      <c r="AUE845" s="14"/>
      <c r="AUF845" s="14"/>
      <c r="AUG845" s="14"/>
      <c r="AUH845" s="14"/>
      <c r="AUI845" s="14"/>
      <c r="AUJ845" s="14"/>
      <c r="AUK845" s="14"/>
      <c r="AUL845" s="14"/>
      <c r="AUM845" s="14"/>
      <c r="AUN845" s="14"/>
      <c r="AUO845" s="14"/>
      <c r="AUP845" s="14"/>
      <c r="AUQ845" s="14"/>
      <c r="AUR845" s="14"/>
      <c r="AUS845" s="14"/>
      <c r="AUT845" s="14"/>
      <c r="AUU845" s="14"/>
      <c r="AUV845" s="14"/>
      <c r="AUW845" s="14"/>
      <c r="AUX845" s="14"/>
      <c r="AUY845" s="14"/>
      <c r="AUZ845" s="14"/>
      <c r="AVA845" s="14"/>
      <c r="AVB845" s="14"/>
      <c r="AVC845" s="14"/>
      <c r="AVD845" s="14"/>
      <c r="AVE845" s="14"/>
      <c r="AVF845" s="14"/>
      <c r="AVG845" s="14"/>
      <c r="AVH845" s="14"/>
      <c r="AVI845" s="14"/>
      <c r="AVJ845" s="14"/>
      <c r="AVK845" s="14"/>
      <c r="AVL845" s="14"/>
      <c r="AVM845" s="14"/>
      <c r="AVN845" s="14"/>
      <c r="AVO845" s="14"/>
      <c r="AVP845" s="14"/>
      <c r="AVQ845" s="14"/>
      <c r="AVR845" s="14"/>
      <c r="AVS845" s="14"/>
      <c r="AVT845" s="14"/>
      <c r="AVU845" s="14"/>
      <c r="AVV845" s="14"/>
      <c r="AVW845" s="14"/>
      <c r="AVX845" s="14"/>
      <c r="AVY845" s="14"/>
      <c r="AVZ845" s="14"/>
      <c r="AWA845" s="14"/>
      <c r="AWB845" s="14"/>
      <c r="AWC845" s="14"/>
      <c r="AWD845" s="14"/>
      <c r="AWE845" s="14"/>
      <c r="AWF845" s="14"/>
      <c r="AWG845" s="14"/>
      <c r="AWH845" s="14"/>
      <c r="AWI845" s="14"/>
      <c r="AWJ845" s="14"/>
      <c r="AWK845" s="14"/>
      <c r="AWL845" s="14"/>
      <c r="AWM845" s="14"/>
      <c r="AWN845" s="14"/>
      <c r="AWO845" s="14"/>
      <c r="AWP845" s="14"/>
      <c r="AWQ845" s="14"/>
      <c r="AWR845" s="14"/>
      <c r="AWS845" s="14"/>
      <c r="AWT845" s="14"/>
      <c r="AWU845" s="14"/>
      <c r="AWV845" s="14"/>
      <c r="AWW845" s="14"/>
      <c r="AWX845" s="14"/>
      <c r="AWY845" s="14"/>
      <c r="AWZ845" s="14"/>
      <c r="AXA845" s="14"/>
      <c r="AXB845" s="14"/>
      <c r="AXC845" s="14"/>
      <c r="AXD845" s="14"/>
      <c r="AXE845" s="14"/>
      <c r="AXF845" s="14"/>
      <c r="AXG845" s="14"/>
      <c r="AXH845" s="14"/>
      <c r="AXI845" s="14"/>
      <c r="AXJ845" s="14"/>
      <c r="AXK845" s="14"/>
      <c r="AXL845" s="14"/>
      <c r="AXM845" s="14"/>
      <c r="AXN845" s="14"/>
      <c r="AXO845" s="14"/>
      <c r="AXP845" s="14"/>
      <c r="AXQ845" s="14"/>
      <c r="AXR845" s="14"/>
      <c r="AXS845" s="14"/>
      <c r="AXT845" s="14"/>
      <c r="AXU845" s="14"/>
      <c r="AXV845" s="14"/>
      <c r="AXW845" s="14"/>
      <c r="AXX845" s="14"/>
      <c r="AXY845" s="14"/>
      <c r="AXZ845" s="14"/>
      <c r="AYA845" s="14"/>
      <c r="AYB845" s="14"/>
      <c r="AYC845" s="14"/>
      <c r="AYD845" s="14"/>
      <c r="AYE845" s="14"/>
      <c r="AYF845" s="14"/>
      <c r="AYG845" s="14"/>
      <c r="AYH845" s="14"/>
      <c r="AYI845" s="14"/>
      <c r="AYJ845" s="14"/>
      <c r="AYK845" s="14"/>
      <c r="AYL845" s="14"/>
      <c r="AYM845" s="14"/>
      <c r="AYN845" s="14"/>
      <c r="AYO845" s="14"/>
      <c r="AYP845" s="14"/>
      <c r="AYQ845" s="14"/>
      <c r="AYR845" s="14"/>
      <c r="AYS845" s="14"/>
      <c r="AYT845" s="14"/>
      <c r="AYU845" s="14"/>
      <c r="AYV845" s="14"/>
      <c r="AYW845" s="14"/>
      <c r="AYX845" s="14"/>
      <c r="AYY845" s="14"/>
      <c r="AYZ845" s="14"/>
      <c r="AZA845" s="14"/>
      <c r="AZB845" s="14"/>
      <c r="AZC845" s="14"/>
      <c r="AZD845" s="14"/>
      <c r="AZE845" s="14"/>
      <c r="AZF845" s="14"/>
      <c r="AZG845" s="14"/>
      <c r="AZH845" s="14"/>
      <c r="AZI845" s="14"/>
      <c r="AZJ845" s="14"/>
      <c r="AZK845" s="14"/>
      <c r="AZL845" s="14"/>
      <c r="AZM845" s="14"/>
      <c r="AZN845" s="14"/>
      <c r="AZO845" s="14"/>
      <c r="AZP845" s="14"/>
      <c r="AZQ845" s="14"/>
      <c r="AZR845" s="14"/>
      <c r="AZS845" s="14"/>
      <c r="AZT845" s="14"/>
      <c r="AZU845" s="14"/>
      <c r="AZV845" s="14"/>
      <c r="AZW845" s="14"/>
      <c r="AZX845" s="14"/>
      <c r="AZY845" s="14"/>
      <c r="AZZ845" s="14"/>
      <c r="BAA845" s="14"/>
      <c r="BAB845" s="14"/>
      <c r="BAC845" s="14"/>
      <c r="BAD845" s="14"/>
      <c r="BAE845" s="14"/>
      <c r="BAF845" s="14"/>
      <c r="BAG845" s="14"/>
      <c r="BAH845" s="14"/>
      <c r="BAI845" s="14"/>
      <c r="BAJ845" s="14"/>
      <c r="BAK845" s="14"/>
      <c r="BAL845" s="14"/>
      <c r="BAM845" s="14"/>
      <c r="BAN845" s="14"/>
      <c r="BAO845" s="14"/>
      <c r="BAP845" s="14"/>
      <c r="BAQ845" s="14"/>
      <c r="BAR845" s="14"/>
      <c r="BAS845" s="14"/>
      <c r="BAT845" s="14"/>
      <c r="BAU845" s="14"/>
      <c r="BAV845" s="14"/>
      <c r="BAW845" s="14"/>
      <c r="BAX845" s="14"/>
      <c r="BAY845" s="14"/>
      <c r="BAZ845" s="14"/>
      <c r="BBA845" s="14"/>
      <c r="BBB845" s="14"/>
      <c r="BBC845" s="14"/>
      <c r="BBD845" s="14"/>
      <c r="BBE845" s="14"/>
      <c r="BBF845" s="14"/>
      <c r="BBG845" s="14"/>
      <c r="BBH845" s="14"/>
      <c r="BBI845" s="14"/>
      <c r="BBJ845" s="14"/>
      <c r="BBK845" s="14"/>
      <c r="BBL845" s="14"/>
      <c r="BBM845" s="14"/>
      <c r="BBN845" s="14"/>
      <c r="BBO845" s="14"/>
      <c r="BBP845" s="14"/>
      <c r="BBQ845" s="14"/>
      <c r="BBR845" s="14"/>
      <c r="BBS845" s="14"/>
      <c r="BBT845" s="14"/>
      <c r="BBU845" s="14"/>
      <c r="BBV845" s="14"/>
      <c r="BBW845" s="14"/>
      <c r="BBX845" s="14"/>
      <c r="BBY845" s="14"/>
      <c r="BBZ845" s="14"/>
      <c r="BCA845" s="14"/>
      <c r="BCB845" s="14"/>
      <c r="BCC845" s="14"/>
      <c r="BCD845" s="14"/>
      <c r="BCE845" s="14"/>
      <c r="BCF845" s="14"/>
      <c r="BCG845" s="14"/>
      <c r="BCH845" s="14"/>
      <c r="BCI845" s="14"/>
      <c r="BCJ845" s="14"/>
      <c r="BCK845" s="14"/>
      <c r="BCL845" s="14"/>
      <c r="BCM845" s="14"/>
      <c r="BCN845" s="14"/>
      <c r="BCO845" s="14"/>
      <c r="BCP845" s="14"/>
      <c r="BCQ845" s="14"/>
      <c r="BCR845" s="14"/>
      <c r="BCS845" s="14"/>
      <c r="BCT845" s="14"/>
      <c r="BCU845" s="14"/>
      <c r="BCV845" s="14"/>
      <c r="BCW845" s="14"/>
      <c r="BCX845" s="14"/>
      <c r="BCY845" s="14"/>
      <c r="BCZ845" s="14"/>
      <c r="BDA845" s="14"/>
      <c r="BDB845" s="14"/>
      <c r="BDC845" s="14"/>
      <c r="BDD845" s="14"/>
      <c r="BDE845" s="14"/>
      <c r="BDF845" s="14"/>
      <c r="BDG845" s="14"/>
      <c r="BDH845" s="14"/>
      <c r="BDI845" s="14"/>
      <c r="BDJ845" s="14"/>
      <c r="BDK845" s="14"/>
      <c r="BDL845" s="14"/>
      <c r="BDM845" s="14"/>
      <c r="BDN845" s="14"/>
      <c r="BDO845" s="14"/>
      <c r="BDP845" s="14"/>
      <c r="BDQ845" s="14"/>
      <c r="BDR845" s="14"/>
      <c r="BDS845" s="14"/>
      <c r="BDT845" s="14"/>
      <c r="BDU845" s="14"/>
      <c r="BDV845" s="14"/>
      <c r="BDW845" s="14"/>
      <c r="BDX845" s="14"/>
      <c r="BDY845" s="14"/>
      <c r="BDZ845" s="14"/>
      <c r="BEA845" s="14"/>
      <c r="BEB845" s="14"/>
      <c r="BEC845" s="14"/>
      <c r="BED845" s="14"/>
      <c r="BEE845" s="14"/>
      <c r="BEF845" s="14"/>
      <c r="BEG845" s="14"/>
      <c r="BEH845" s="14"/>
      <c r="BEI845" s="14"/>
      <c r="BEJ845" s="14"/>
      <c r="BEK845" s="14"/>
      <c r="BEL845" s="14"/>
      <c r="BEM845" s="14"/>
      <c r="BEN845" s="14"/>
      <c r="BEO845" s="14"/>
      <c r="BEP845" s="14"/>
      <c r="BEQ845" s="14"/>
      <c r="BER845" s="14"/>
      <c r="BES845" s="14"/>
      <c r="BET845" s="14"/>
      <c r="BEU845" s="14"/>
      <c r="BEV845" s="14"/>
      <c r="BEW845" s="14"/>
      <c r="BEX845" s="14"/>
      <c r="BEY845" s="14"/>
      <c r="BEZ845" s="14"/>
      <c r="BFA845" s="14"/>
      <c r="BFB845" s="14"/>
      <c r="BFC845" s="14"/>
      <c r="BFD845" s="14"/>
      <c r="BFE845" s="14"/>
      <c r="BFF845" s="14"/>
      <c r="BFG845" s="14"/>
      <c r="BFH845" s="14"/>
      <c r="BFI845" s="14"/>
      <c r="BFJ845" s="14"/>
      <c r="BFK845" s="14"/>
      <c r="BFL845" s="14"/>
      <c r="BFM845" s="14"/>
      <c r="BFN845" s="14"/>
      <c r="BFO845" s="14"/>
      <c r="BFP845" s="14"/>
      <c r="BFQ845" s="14"/>
      <c r="BFR845" s="14"/>
      <c r="BFS845" s="14"/>
      <c r="BFT845" s="14"/>
      <c r="BFU845" s="14"/>
      <c r="BFV845" s="14"/>
      <c r="BFW845" s="14"/>
      <c r="BFX845" s="14"/>
      <c r="BFY845" s="14"/>
      <c r="BFZ845" s="14"/>
      <c r="BGA845" s="14"/>
      <c r="BGB845" s="14"/>
      <c r="BGC845" s="14"/>
      <c r="BGD845" s="14"/>
      <c r="BGE845" s="14"/>
      <c r="BGF845" s="14"/>
      <c r="BGG845" s="14"/>
      <c r="BGH845" s="14"/>
      <c r="BGI845" s="14"/>
      <c r="BGJ845" s="14"/>
      <c r="BGK845" s="14"/>
      <c r="BGL845" s="14"/>
      <c r="BGM845" s="14"/>
      <c r="BGN845" s="14"/>
      <c r="BGO845" s="14"/>
      <c r="BGP845" s="14"/>
      <c r="BGQ845" s="14"/>
      <c r="BGR845" s="14"/>
      <c r="BGS845" s="14"/>
      <c r="BGT845" s="14"/>
      <c r="BGU845" s="14"/>
      <c r="BGV845" s="14"/>
      <c r="BGW845" s="14"/>
      <c r="BGX845" s="14"/>
      <c r="BGY845" s="14"/>
      <c r="BGZ845" s="14"/>
      <c r="BHA845" s="14"/>
      <c r="BHB845" s="14"/>
      <c r="BHC845" s="14"/>
      <c r="BHD845" s="14"/>
      <c r="BHE845" s="14"/>
      <c r="BHF845" s="14"/>
      <c r="BHG845" s="14"/>
      <c r="BHH845" s="14"/>
      <c r="BHI845" s="14"/>
      <c r="BHJ845" s="14"/>
      <c r="BHK845" s="14"/>
      <c r="BHL845" s="14"/>
      <c r="BHM845" s="14"/>
      <c r="BHN845" s="14"/>
      <c r="BHO845" s="14"/>
      <c r="BHP845" s="14"/>
      <c r="BHQ845" s="14"/>
      <c r="BHR845" s="14"/>
      <c r="BHS845" s="14"/>
      <c r="BHT845" s="14"/>
      <c r="BHU845" s="14"/>
      <c r="BHV845" s="14"/>
      <c r="BHW845" s="14"/>
      <c r="BHX845" s="14"/>
      <c r="BHY845" s="14"/>
      <c r="BHZ845" s="14"/>
      <c r="BIA845" s="14"/>
      <c r="BIB845" s="14"/>
      <c r="BIC845" s="14"/>
      <c r="BID845" s="14"/>
      <c r="BIE845" s="14"/>
      <c r="BIF845" s="14"/>
      <c r="BIG845" s="14"/>
      <c r="BIH845" s="14"/>
      <c r="BII845" s="14"/>
      <c r="BIJ845" s="14"/>
      <c r="BIK845" s="14"/>
      <c r="BIL845" s="14"/>
      <c r="BIM845" s="14"/>
      <c r="BIN845" s="14"/>
      <c r="BIO845" s="14"/>
      <c r="BIP845" s="14"/>
      <c r="BIQ845" s="14"/>
      <c r="BIR845" s="14"/>
      <c r="BIS845" s="14"/>
      <c r="BIT845" s="14"/>
      <c r="BIU845" s="14"/>
      <c r="BIV845" s="14"/>
      <c r="BIW845" s="14"/>
      <c r="BIX845" s="14"/>
      <c r="BIY845" s="14"/>
      <c r="BIZ845" s="14"/>
      <c r="BJA845" s="14"/>
      <c r="BJB845" s="14"/>
      <c r="BJC845" s="14"/>
      <c r="BJD845" s="14"/>
      <c r="BJE845" s="14"/>
      <c r="BJF845" s="14"/>
      <c r="BJG845" s="14"/>
      <c r="BJH845" s="14"/>
      <c r="BJI845" s="14"/>
      <c r="BJJ845" s="14"/>
      <c r="BJK845" s="14"/>
      <c r="BJL845" s="14"/>
      <c r="BJM845" s="14"/>
      <c r="BJN845" s="14"/>
      <c r="BJO845" s="14"/>
      <c r="BJP845" s="14"/>
      <c r="BJQ845" s="14"/>
      <c r="BJR845" s="14"/>
      <c r="BJS845" s="14"/>
      <c r="BJT845" s="14"/>
      <c r="BJU845" s="14"/>
      <c r="BJV845" s="14"/>
      <c r="BJW845" s="14"/>
      <c r="BJX845" s="14"/>
      <c r="BJY845" s="14"/>
      <c r="BJZ845" s="14"/>
      <c r="BKA845" s="14"/>
      <c r="BKB845" s="14"/>
      <c r="BKC845" s="14"/>
      <c r="BKD845" s="14"/>
      <c r="BKE845" s="14"/>
      <c r="BKF845" s="14"/>
      <c r="BKG845" s="14"/>
      <c r="BKH845" s="14"/>
      <c r="BKI845" s="14"/>
      <c r="BKJ845" s="14"/>
      <c r="BKK845" s="14"/>
      <c r="BKL845" s="14"/>
      <c r="BKM845" s="14"/>
      <c r="BKN845" s="14"/>
      <c r="BKO845" s="14"/>
      <c r="BKP845" s="14"/>
      <c r="BKQ845" s="14"/>
      <c r="BKR845" s="14"/>
      <c r="BKS845" s="14"/>
      <c r="BKT845" s="14"/>
      <c r="BKU845" s="14"/>
      <c r="BKV845" s="14"/>
      <c r="BKW845" s="14"/>
      <c r="BKX845" s="14"/>
      <c r="BKY845" s="14"/>
      <c r="BKZ845" s="14"/>
      <c r="BLA845" s="14"/>
      <c r="BLB845" s="14"/>
      <c r="BLC845" s="14"/>
      <c r="BLD845" s="14"/>
      <c r="BLE845" s="14"/>
      <c r="BLF845" s="14"/>
      <c r="BLG845" s="14"/>
      <c r="BLH845" s="14"/>
      <c r="BLI845" s="14"/>
      <c r="BLJ845" s="14"/>
      <c r="BLK845" s="14"/>
      <c r="BLL845" s="14"/>
      <c r="BLM845" s="14"/>
      <c r="BLN845" s="14"/>
      <c r="BLO845" s="14"/>
      <c r="BLP845" s="14"/>
      <c r="BLQ845" s="14"/>
      <c r="BLR845" s="14"/>
      <c r="BLS845" s="14"/>
      <c r="BLT845" s="14"/>
      <c r="BLU845" s="14"/>
      <c r="BLV845" s="14"/>
      <c r="BLW845" s="14"/>
      <c r="BLX845" s="14"/>
      <c r="BLY845" s="14"/>
      <c r="BLZ845" s="14"/>
      <c r="BMA845" s="14"/>
      <c r="BMB845" s="14"/>
      <c r="BMC845" s="14"/>
      <c r="BMD845" s="14"/>
      <c r="BME845" s="14"/>
      <c r="BMF845" s="14"/>
      <c r="BMG845" s="14"/>
      <c r="BMH845" s="14"/>
      <c r="BMI845" s="14"/>
      <c r="BMJ845" s="14"/>
      <c r="BMK845" s="14"/>
      <c r="BML845" s="14"/>
      <c r="BMM845" s="14"/>
      <c r="BMN845" s="14"/>
      <c r="BMO845" s="14"/>
      <c r="BMP845" s="14"/>
      <c r="BMQ845" s="14"/>
      <c r="BMR845" s="14"/>
      <c r="BMS845" s="14"/>
      <c r="BMT845" s="14"/>
      <c r="BMU845" s="14"/>
      <c r="BMV845" s="14"/>
      <c r="BMW845" s="14"/>
      <c r="BMX845" s="14"/>
      <c r="BMY845" s="14"/>
      <c r="BMZ845" s="14"/>
      <c r="BNA845" s="14"/>
      <c r="BNB845" s="14"/>
      <c r="BNC845" s="14"/>
      <c r="BND845" s="14"/>
      <c r="BNE845" s="14"/>
      <c r="BNF845" s="14"/>
      <c r="BNG845" s="14"/>
      <c r="BNH845" s="14"/>
      <c r="BNI845" s="14"/>
      <c r="BNJ845" s="14"/>
      <c r="BNK845" s="14"/>
      <c r="BNL845" s="14"/>
      <c r="BNM845" s="14"/>
      <c r="BNN845" s="14"/>
      <c r="BNO845" s="14"/>
      <c r="BNP845" s="14"/>
      <c r="BNQ845" s="14"/>
      <c r="BNR845" s="14"/>
      <c r="BNS845" s="14"/>
      <c r="BNT845" s="14"/>
      <c r="BNU845" s="14"/>
      <c r="BNV845" s="14"/>
      <c r="BNW845" s="14"/>
      <c r="BNX845" s="14"/>
      <c r="BNY845" s="14"/>
      <c r="BNZ845" s="14"/>
      <c r="BOA845" s="14"/>
      <c r="BOB845" s="14"/>
      <c r="BOC845" s="14"/>
      <c r="BOD845" s="14"/>
      <c r="BOE845" s="14"/>
      <c r="BOF845" s="14"/>
      <c r="BOG845" s="14"/>
      <c r="BOH845" s="14"/>
      <c r="BOI845" s="14"/>
      <c r="BOJ845" s="14"/>
      <c r="BOK845" s="14"/>
      <c r="BOL845" s="14"/>
      <c r="BOM845" s="14"/>
      <c r="BON845" s="14"/>
      <c r="BOO845" s="14"/>
      <c r="BOP845" s="14"/>
      <c r="BOQ845" s="14"/>
      <c r="BOR845" s="14"/>
      <c r="BOS845" s="14"/>
      <c r="BOT845" s="14"/>
      <c r="BOU845" s="14"/>
      <c r="BOV845" s="14"/>
      <c r="BOW845" s="14"/>
      <c r="BOX845" s="14"/>
      <c r="BOY845" s="14"/>
      <c r="BOZ845" s="14"/>
      <c r="BPA845" s="14"/>
      <c r="BPB845" s="14"/>
      <c r="BPC845" s="14"/>
      <c r="BPD845" s="14"/>
      <c r="BPE845" s="14"/>
      <c r="BPF845" s="14"/>
      <c r="BPG845" s="14"/>
      <c r="BPH845" s="14"/>
      <c r="BPI845" s="14"/>
      <c r="BPJ845" s="14"/>
      <c r="BPK845" s="14"/>
      <c r="BPL845" s="14"/>
      <c r="BPM845" s="14"/>
      <c r="BPN845" s="14"/>
      <c r="BPO845" s="14"/>
      <c r="BPP845" s="14"/>
      <c r="BPQ845" s="14"/>
      <c r="BPR845" s="14"/>
      <c r="BPS845" s="14"/>
      <c r="BPT845" s="14"/>
      <c r="BPU845" s="14"/>
      <c r="BPV845" s="14"/>
      <c r="BPW845" s="14"/>
      <c r="BPX845" s="14"/>
      <c r="BPY845" s="14"/>
      <c r="BPZ845" s="14"/>
      <c r="BQA845" s="14"/>
      <c r="BQB845" s="14"/>
      <c r="BQC845" s="14"/>
      <c r="BQD845" s="14"/>
      <c r="BQE845" s="14"/>
      <c r="BQF845" s="14"/>
      <c r="BQG845" s="14"/>
      <c r="BQH845" s="14"/>
      <c r="BQI845" s="14"/>
      <c r="BQJ845" s="14"/>
      <c r="BQK845" s="14"/>
      <c r="BQL845" s="14"/>
      <c r="BQM845" s="14"/>
      <c r="BQN845" s="14"/>
      <c r="BQO845" s="14"/>
      <c r="BQP845" s="14"/>
      <c r="BQQ845" s="14"/>
      <c r="BQR845" s="14"/>
      <c r="BQS845" s="14"/>
      <c r="BQT845" s="14"/>
      <c r="BQU845" s="14"/>
      <c r="BQV845" s="14"/>
      <c r="BQW845" s="14"/>
      <c r="BQX845" s="14"/>
      <c r="BQY845" s="14"/>
      <c r="BQZ845" s="14"/>
      <c r="BRA845" s="14"/>
      <c r="BRB845" s="14"/>
      <c r="BRC845" s="14"/>
      <c r="BRD845" s="14"/>
      <c r="BRE845" s="14"/>
      <c r="BRF845" s="14"/>
      <c r="BRG845" s="14"/>
      <c r="BRH845" s="14"/>
      <c r="BRI845" s="14"/>
      <c r="BRJ845" s="14"/>
      <c r="BRK845" s="14"/>
      <c r="BRL845" s="14"/>
      <c r="BRM845" s="14"/>
      <c r="BRN845" s="14"/>
      <c r="BRO845" s="14"/>
      <c r="BRP845" s="14"/>
      <c r="BRQ845" s="14"/>
      <c r="BRR845" s="14"/>
      <c r="BRS845" s="14"/>
      <c r="BRT845" s="14"/>
      <c r="BRU845" s="14"/>
      <c r="BRV845" s="14"/>
      <c r="BRW845" s="14"/>
      <c r="BRX845" s="14"/>
      <c r="BRY845" s="14"/>
      <c r="BRZ845" s="14"/>
      <c r="BSA845" s="14"/>
      <c r="BSB845" s="14"/>
      <c r="BSC845" s="14"/>
      <c r="BSD845" s="14"/>
      <c r="BSE845" s="14"/>
      <c r="BSF845" s="14"/>
      <c r="BSG845" s="14"/>
      <c r="BSH845" s="14"/>
      <c r="BSI845" s="14"/>
      <c r="BSJ845" s="14"/>
      <c r="BSK845" s="14"/>
      <c r="BSL845" s="14"/>
      <c r="BSM845" s="14"/>
      <c r="BSN845" s="14"/>
      <c r="BSO845" s="14"/>
      <c r="BSP845" s="14"/>
      <c r="BSQ845" s="14"/>
      <c r="BSR845" s="14"/>
      <c r="BSS845" s="14"/>
      <c r="BST845" s="14"/>
      <c r="BSU845" s="14"/>
      <c r="BSV845" s="14"/>
      <c r="BSW845" s="14"/>
      <c r="BSX845" s="14"/>
      <c r="BSY845" s="14"/>
      <c r="BSZ845" s="14"/>
      <c r="BTA845" s="14"/>
      <c r="BTB845" s="14"/>
      <c r="BTC845" s="14"/>
      <c r="BTD845" s="14"/>
      <c r="BTE845" s="14"/>
      <c r="BTF845" s="14"/>
      <c r="BTG845" s="14"/>
      <c r="BTH845" s="14"/>
      <c r="BTI845" s="14"/>
      <c r="BTJ845" s="14"/>
      <c r="BTK845" s="14"/>
      <c r="BTL845" s="14"/>
      <c r="BTM845" s="14"/>
      <c r="BTN845" s="14"/>
      <c r="BTO845" s="14"/>
      <c r="BTP845" s="14"/>
      <c r="BTQ845" s="14"/>
      <c r="BTR845" s="14"/>
      <c r="BTS845" s="14"/>
      <c r="BTT845" s="14"/>
      <c r="BTU845" s="14"/>
      <c r="BTV845" s="14"/>
      <c r="BTW845" s="14"/>
      <c r="BTX845" s="14"/>
      <c r="BTY845" s="14"/>
      <c r="BTZ845" s="14"/>
      <c r="BUA845" s="14"/>
      <c r="BUB845" s="14"/>
      <c r="BUC845" s="14"/>
      <c r="BUD845" s="14"/>
      <c r="BUE845" s="14"/>
      <c r="BUF845" s="14"/>
      <c r="BUG845" s="14"/>
      <c r="BUH845" s="14"/>
      <c r="BUI845" s="14"/>
      <c r="BUJ845" s="14"/>
      <c r="BUK845" s="14"/>
      <c r="BUL845" s="14"/>
      <c r="BUM845" s="14"/>
      <c r="BUN845" s="14"/>
      <c r="BUO845" s="14"/>
      <c r="BUP845" s="14"/>
      <c r="BUQ845" s="14"/>
      <c r="BUR845" s="14"/>
      <c r="BUS845" s="14"/>
      <c r="BUT845" s="14"/>
      <c r="BUU845" s="14"/>
      <c r="BUV845" s="14"/>
      <c r="BUW845" s="14"/>
      <c r="BUX845" s="14"/>
      <c r="BUY845" s="14"/>
      <c r="BUZ845" s="14"/>
      <c r="BVA845" s="14"/>
      <c r="BVB845" s="14"/>
      <c r="BVC845" s="14"/>
      <c r="BVD845" s="14"/>
      <c r="BVE845" s="14"/>
      <c r="BVF845" s="14"/>
      <c r="BVG845" s="14"/>
      <c r="BVH845" s="14"/>
      <c r="BVI845" s="14"/>
      <c r="BVJ845" s="14"/>
      <c r="BVK845" s="14"/>
      <c r="BVL845" s="14"/>
      <c r="BVM845" s="14"/>
      <c r="BVN845" s="14"/>
      <c r="BVO845" s="14"/>
      <c r="BVP845" s="14"/>
      <c r="BVQ845" s="14"/>
      <c r="BVR845" s="14"/>
      <c r="BVS845" s="14"/>
      <c r="BVT845" s="14"/>
      <c r="BVU845" s="14"/>
      <c r="BVV845" s="14"/>
      <c r="BVW845" s="14"/>
      <c r="BVX845" s="14"/>
      <c r="BVY845" s="14"/>
      <c r="BVZ845" s="14"/>
      <c r="BWA845" s="14"/>
      <c r="BWB845" s="14"/>
      <c r="BWC845" s="14"/>
      <c r="BWD845" s="14"/>
      <c r="BWE845" s="14"/>
      <c r="BWF845" s="14"/>
      <c r="BWG845" s="14"/>
      <c r="BWH845" s="14"/>
      <c r="BWI845" s="14"/>
      <c r="BWJ845" s="14"/>
      <c r="BWK845" s="14"/>
      <c r="BWL845" s="14"/>
      <c r="BWM845" s="14"/>
      <c r="BWN845" s="14"/>
      <c r="BWO845" s="14"/>
      <c r="BWP845" s="14"/>
      <c r="BWQ845" s="14"/>
      <c r="BWR845" s="14"/>
      <c r="BWS845" s="14"/>
      <c r="BWT845" s="14"/>
      <c r="BWU845" s="14"/>
      <c r="BWV845" s="14"/>
      <c r="BWW845" s="14"/>
      <c r="BWX845" s="14"/>
      <c r="BWY845" s="14"/>
      <c r="BWZ845" s="14"/>
      <c r="BXA845" s="14"/>
      <c r="BXB845" s="14"/>
      <c r="BXC845" s="14"/>
      <c r="BXD845" s="14"/>
      <c r="BXE845" s="14"/>
      <c r="BXF845" s="14"/>
      <c r="BXG845" s="14"/>
      <c r="BXH845" s="14"/>
      <c r="BXI845" s="14"/>
      <c r="BXJ845" s="14"/>
      <c r="BXK845" s="14"/>
      <c r="BXL845" s="14"/>
      <c r="BXM845" s="14"/>
      <c r="BXN845" s="14"/>
      <c r="BXO845" s="14"/>
      <c r="BXP845" s="14"/>
      <c r="BXQ845" s="14"/>
      <c r="BXR845" s="14"/>
      <c r="BXS845" s="14"/>
      <c r="BXT845" s="14"/>
      <c r="BXU845" s="14"/>
      <c r="BXV845" s="14"/>
      <c r="BXW845" s="14"/>
      <c r="BXX845" s="14"/>
      <c r="BXY845" s="14"/>
      <c r="BXZ845" s="14"/>
      <c r="BYA845" s="14"/>
      <c r="BYB845" s="14"/>
      <c r="BYC845" s="14"/>
      <c r="BYD845" s="14"/>
      <c r="BYE845" s="14"/>
      <c r="BYF845" s="14"/>
      <c r="BYG845" s="14"/>
      <c r="BYH845" s="14"/>
      <c r="BYI845" s="14"/>
      <c r="BYJ845" s="14"/>
      <c r="BYK845" s="14"/>
      <c r="BYL845" s="14"/>
      <c r="BYM845" s="14"/>
      <c r="BYN845" s="14"/>
      <c r="BYO845" s="14"/>
      <c r="BYP845" s="14"/>
      <c r="BYQ845" s="14"/>
      <c r="BYR845" s="14"/>
      <c r="BYS845" s="14"/>
      <c r="BYT845" s="14"/>
      <c r="BYU845" s="14"/>
      <c r="BYV845" s="14"/>
      <c r="BYW845" s="14"/>
      <c r="BYX845" s="14"/>
      <c r="BYY845" s="14"/>
      <c r="BYZ845" s="14"/>
      <c r="BZA845" s="14"/>
      <c r="BZB845" s="14"/>
      <c r="BZC845" s="14"/>
      <c r="BZD845" s="14"/>
      <c r="BZE845" s="14"/>
      <c r="BZF845" s="14"/>
      <c r="BZG845" s="14"/>
      <c r="BZH845" s="14"/>
      <c r="BZI845" s="14"/>
      <c r="BZJ845" s="14"/>
      <c r="BZK845" s="14"/>
      <c r="BZL845" s="14"/>
      <c r="BZM845" s="14"/>
      <c r="BZN845" s="14"/>
      <c r="BZO845" s="14"/>
      <c r="BZP845" s="14"/>
      <c r="BZQ845" s="14"/>
      <c r="BZR845" s="14"/>
      <c r="BZS845" s="14"/>
      <c r="BZT845" s="14"/>
      <c r="BZU845" s="14"/>
      <c r="BZV845" s="14"/>
      <c r="BZW845" s="14"/>
      <c r="BZX845" s="14"/>
      <c r="BZY845" s="14"/>
      <c r="BZZ845" s="14"/>
      <c r="CAA845" s="14"/>
      <c r="CAB845" s="14"/>
      <c r="CAC845" s="14"/>
      <c r="CAD845" s="14"/>
      <c r="CAE845" s="14"/>
      <c r="CAF845" s="14"/>
      <c r="CAG845" s="14"/>
      <c r="CAH845" s="14"/>
      <c r="CAI845" s="14"/>
      <c r="CAJ845" s="14"/>
      <c r="CAK845" s="14"/>
      <c r="CAL845" s="14"/>
      <c r="CAM845" s="14"/>
      <c r="CAN845" s="14"/>
      <c r="CAO845" s="14"/>
      <c r="CAP845" s="14"/>
      <c r="CAQ845" s="14"/>
      <c r="CAR845" s="14"/>
      <c r="CAS845" s="14"/>
      <c r="CAT845" s="14"/>
      <c r="CAU845" s="14"/>
      <c r="CAV845" s="14"/>
      <c r="CAW845" s="14"/>
      <c r="CAX845" s="14"/>
      <c r="CAY845" s="14"/>
      <c r="CAZ845" s="14"/>
      <c r="CBA845" s="14"/>
      <c r="CBB845" s="14"/>
      <c r="CBC845" s="14"/>
      <c r="CBD845" s="14"/>
      <c r="CBE845" s="14"/>
      <c r="CBF845" s="14"/>
      <c r="CBG845" s="14"/>
      <c r="CBH845" s="14"/>
      <c r="CBI845" s="14"/>
      <c r="CBJ845" s="14"/>
      <c r="CBK845" s="14"/>
      <c r="CBL845" s="14"/>
      <c r="CBM845" s="14"/>
      <c r="CBN845" s="14"/>
      <c r="CBO845" s="14"/>
      <c r="CBP845" s="14"/>
      <c r="CBQ845" s="14"/>
      <c r="CBR845" s="14"/>
      <c r="CBS845" s="14"/>
      <c r="CBT845" s="14"/>
      <c r="CBU845" s="14"/>
      <c r="CBV845" s="14"/>
      <c r="CBW845" s="14"/>
      <c r="CBX845" s="14"/>
      <c r="CBY845" s="14"/>
      <c r="CBZ845" s="14"/>
      <c r="CCA845" s="14"/>
      <c r="CCB845" s="14"/>
      <c r="CCC845" s="14"/>
      <c r="CCD845" s="14"/>
      <c r="CCE845" s="14"/>
      <c r="CCF845" s="14"/>
      <c r="CCG845" s="14"/>
      <c r="CCH845" s="14"/>
      <c r="CCI845" s="14"/>
      <c r="CCJ845" s="14"/>
      <c r="CCK845" s="14"/>
      <c r="CCL845" s="14"/>
      <c r="CCM845" s="14"/>
      <c r="CCN845" s="14"/>
      <c r="CCO845" s="14"/>
      <c r="CCP845" s="14"/>
      <c r="CCQ845" s="14"/>
      <c r="CCR845" s="14"/>
      <c r="CCS845" s="14"/>
      <c r="CCT845" s="14"/>
      <c r="CCU845" s="14"/>
      <c r="CCV845" s="14"/>
      <c r="CCW845" s="14"/>
      <c r="CCX845" s="14"/>
      <c r="CCY845" s="14"/>
      <c r="CCZ845" s="14"/>
      <c r="CDA845" s="14"/>
      <c r="CDB845" s="14"/>
      <c r="CDC845" s="14"/>
      <c r="CDD845" s="14"/>
      <c r="CDE845" s="14"/>
      <c r="CDF845" s="14"/>
      <c r="CDG845" s="14"/>
      <c r="CDH845" s="14"/>
      <c r="CDI845" s="14"/>
      <c r="CDJ845" s="14"/>
      <c r="CDK845" s="14"/>
      <c r="CDL845" s="14"/>
      <c r="CDM845" s="14"/>
      <c r="CDN845" s="14"/>
      <c r="CDO845" s="14"/>
      <c r="CDP845" s="14"/>
      <c r="CDQ845" s="14"/>
      <c r="CDR845" s="14"/>
      <c r="CDS845" s="14"/>
      <c r="CDT845" s="14"/>
      <c r="CDU845" s="14"/>
      <c r="CDV845" s="14"/>
      <c r="CDW845" s="14"/>
      <c r="CDX845" s="14"/>
      <c r="CDY845" s="14"/>
      <c r="CDZ845" s="14"/>
      <c r="CEA845" s="14"/>
      <c r="CEB845" s="14"/>
      <c r="CEC845" s="14"/>
      <c r="CED845" s="14"/>
      <c r="CEE845" s="14"/>
      <c r="CEF845" s="14"/>
      <c r="CEG845" s="14"/>
      <c r="CEH845" s="14"/>
      <c r="CEI845" s="14"/>
      <c r="CEJ845" s="14"/>
      <c r="CEK845" s="14"/>
      <c r="CEL845" s="14"/>
      <c r="CEM845" s="14"/>
      <c r="CEN845" s="14"/>
      <c r="CEO845" s="14"/>
      <c r="CEP845" s="14"/>
      <c r="CEQ845" s="14"/>
      <c r="CER845" s="14"/>
      <c r="CES845" s="14"/>
      <c r="CET845" s="14"/>
      <c r="CEU845" s="14"/>
      <c r="CEV845" s="14"/>
      <c r="CEW845" s="14"/>
      <c r="CEX845" s="14"/>
      <c r="CEY845" s="14"/>
      <c r="CEZ845" s="14"/>
      <c r="CFA845" s="14"/>
      <c r="CFB845" s="14"/>
      <c r="CFC845" s="14"/>
      <c r="CFD845" s="14"/>
      <c r="CFE845" s="14"/>
      <c r="CFF845" s="14"/>
      <c r="CFG845" s="14"/>
      <c r="CFH845" s="14"/>
      <c r="CFI845" s="14"/>
      <c r="CFJ845" s="14"/>
      <c r="CFK845" s="14"/>
      <c r="CFL845" s="14"/>
      <c r="CFM845" s="14"/>
      <c r="CFN845" s="14"/>
      <c r="CFO845" s="14"/>
      <c r="CFP845" s="14"/>
      <c r="CFQ845" s="14"/>
      <c r="CFR845" s="14"/>
      <c r="CFS845" s="14"/>
      <c r="CFT845" s="14"/>
      <c r="CFU845" s="14"/>
      <c r="CFV845" s="14"/>
      <c r="CFW845" s="14"/>
      <c r="CFX845" s="14"/>
      <c r="CFY845" s="14"/>
      <c r="CFZ845" s="14"/>
      <c r="CGA845" s="14"/>
      <c r="CGB845" s="14"/>
      <c r="CGC845" s="14"/>
      <c r="CGD845" s="14"/>
      <c r="CGE845" s="14"/>
      <c r="CGF845" s="14"/>
      <c r="CGG845" s="14"/>
      <c r="CGH845" s="14"/>
      <c r="CGI845" s="14"/>
      <c r="CGJ845" s="14"/>
      <c r="CGK845" s="14"/>
      <c r="CGL845" s="14"/>
      <c r="CGM845" s="14"/>
      <c r="CGN845" s="14"/>
      <c r="CGO845" s="14"/>
      <c r="CGP845" s="14"/>
      <c r="CGQ845" s="14"/>
      <c r="CGR845" s="14"/>
      <c r="CGS845" s="14"/>
      <c r="CGT845" s="14"/>
      <c r="CGU845" s="14"/>
      <c r="CGV845" s="14"/>
      <c r="CGW845" s="14"/>
      <c r="CGX845" s="14"/>
      <c r="CGY845" s="14"/>
      <c r="CGZ845" s="14"/>
      <c r="CHA845" s="14"/>
      <c r="CHB845" s="14"/>
      <c r="CHC845" s="14"/>
      <c r="CHD845" s="14"/>
      <c r="CHE845" s="14"/>
      <c r="CHF845" s="14"/>
      <c r="CHG845" s="14"/>
      <c r="CHH845" s="14"/>
      <c r="CHI845" s="14"/>
      <c r="CHJ845" s="14"/>
      <c r="CHK845" s="14"/>
      <c r="CHL845" s="14"/>
      <c r="CHM845" s="14"/>
      <c r="CHN845" s="14"/>
      <c r="CHO845" s="14"/>
      <c r="CHP845" s="14"/>
      <c r="CHQ845" s="14"/>
      <c r="CHR845" s="14"/>
      <c r="CHS845" s="14"/>
      <c r="CHT845" s="14"/>
      <c r="CHU845" s="14"/>
      <c r="CHV845" s="14"/>
      <c r="CHW845" s="14"/>
      <c r="CHX845" s="14"/>
      <c r="CHY845" s="14"/>
      <c r="CHZ845" s="14"/>
      <c r="CIA845" s="14"/>
      <c r="CIB845" s="14"/>
      <c r="CIC845" s="14"/>
      <c r="CID845" s="14"/>
      <c r="CIE845" s="14"/>
      <c r="CIF845" s="14"/>
      <c r="CIG845" s="14"/>
      <c r="CIH845" s="14"/>
      <c r="CII845" s="14"/>
      <c r="CIJ845" s="14"/>
      <c r="CIK845" s="14"/>
      <c r="CIL845" s="14"/>
      <c r="CIM845" s="14"/>
      <c r="CIN845" s="14"/>
      <c r="CIO845" s="14"/>
      <c r="CIP845" s="14"/>
      <c r="CIQ845" s="14"/>
      <c r="CIR845" s="14"/>
      <c r="CIS845" s="14"/>
      <c r="CIT845" s="14"/>
      <c r="CIU845" s="14"/>
      <c r="CIV845" s="14"/>
      <c r="CIW845" s="14"/>
      <c r="CIX845" s="14"/>
      <c r="CIY845" s="14"/>
      <c r="CIZ845" s="14"/>
      <c r="CJA845" s="14"/>
      <c r="CJB845" s="14"/>
      <c r="CJC845" s="14"/>
      <c r="CJD845" s="14"/>
      <c r="CJE845" s="14"/>
      <c r="CJF845" s="14"/>
      <c r="CJG845" s="14"/>
      <c r="CJH845" s="14"/>
      <c r="CJI845" s="14"/>
      <c r="CJJ845" s="14"/>
      <c r="CJK845" s="14"/>
      <c r="CJL845" s="14"/>
      <c r="CJM845" s="14"/>
      <c r="CJN845" s="14"/>
      <c r="CJO845" s="14"/>
      <c r="CJP845" s="14"/>
      <c r="CJQ845" s="14"/>
      <c r="CJR845" s="14"/>
      <c r="CJS845" s="14"/>
      <c r="CJT845" s="14"/>
      <c r="CJU845" s="14"/>
      <c r="CJV845" s="14"/>
      <c r="CJW845" s="14"/>
      <c r="CJX845" s="14"/>
      <c r="CJY845" s="14"/>
      <c r="CJZ845" s="14"/>
      <c r="CKA845" s="14"/>
      <c r="CKB845" s="14"/>
      <c r="CKC845" s="14"/>
      <c r="CKD845" s="14"/>
      <c r="CKE845" s="14"/>
      <c r="CKF845" s="14"/>
      <c r="CKG845" s="14"/>
      <c r="CKH845" s="14"/>
      <c r="CKI845" s="14"/>
      <c r="CKJ845" s="14"/>
      <c r="CKK845" s="14"/>
      <c r="CKL845" s="14"/>
      <c r="CKM845" s="14"/>
      <c r="CKN845" s="14"/>
      <c r="CKO845" s="14"/>
      <c r="CKP845" s="14"/>
      <c r="CKQ845" s="14"/>
      <c r="CKR845" s="14"/>
      <c r="CKS845" s="14"/>
      <c r="CKT845" s="14"/>
      <c r="CKU845" s="14"/>
      <c r="CKV845" s="14"/>
      <c r="CKW845" s="14"/>
      <c r="CKX845" s="14"/>
      <c r="CKY845" s="14"/>
      <c r="CKZ845" s="14"/>
      <c r="CLA845" s="14"/>
      <c r="CLB845" s="14"/>
      <c r="CLC845" s="14"/>
      <c r="CLD845" s="14"/>
      <c r="CLE845" s="14"/>
      <c r="CLF845" s="14"/>
      <c r="CLG845" s="14"/>
      <c r="CLH845" s="14"/>
      <c r="CLI845" s="14"/>
      <c r="CLJ845" s="14"/>
      <c r="CLK845" s="14"/>
      <c r="CLL845" s="14"/>
      <c r="CLM845" s="14"/>
      <c r="CLN845" s="14"/>
      <c r="CLO845" s="14"/>
      <c r="CLP845" s="14"/>
      <c r="CLQ845" s="14"/>
      <c r="CLR845" s="14"/>
      <c r="CLS845" s="14"/>
      <c r="CLT845" s="14"/>
      <c r="CLU845" s="14"/>
      <c r="CLV845" s="14"/>
      <c r="CLW845" s="14"/>
      <c r="CLX845" s="14"/>
      <c r="CLY845" s="14"/>
      <c r="CLZ845" s="14"/>
      <c r="CMA845" s="14"/>
      <c r="CMB845" s="14"/>
      <c r="CMC845" s="14"/>
      <c r="CMD845" s="14"/>
      <c r="CME845" s="14"/>
      <c r="CMF845" s="14"/>
      <c r="CMG845" s="14"/>
      <c r="CMH845" s="14"/>
      <c r="CMI845" s="14"/>
      <c r="CMJ845" s="14"/>
      <c r="CMK845" s="14"/>
      <c r="CML845" s="14"/>
      <c r="CMM845" s="14"/>
      <c r="CMN845" s="14"/>
      <c r="CMO845" s="14"/>
      <c r="CMP845" s="14"/>
      <c r="CMQ845" s="14"/>
      <c r="CMR845" s="14"/>
      <c r="CMS845" s="14"/>
      <c r="CMT845" s="14"/>
      <c r="CMU845" s="14"/>
      <c r="CMV845" s="14"/>
      <c r="CMW845" s="14"/>
      <c r="CMX845" s="14"/>
      <c r="CMY845" s="14"/>
      <c r="CMZ845" s="14"/>
      <c r="CNA845" s="14"/>
      <c r="CNB845" s="14"/>
      <c r="CNC845" s="14"/>
      <c r="CND845" s="14"/>
      <c r="CNE845" s="14"/>
      <c r="CNF845" s="14"/>
      <c r="CNG845" s="14"/>
      <c r="CNH845" s="14"/>
      <c r="CNI845" s="14"/>
      <c r="CNJ845" s="14"/>
      <c r="CNK845" s="14"/>
      <c r="CNL845" s="14"/>
      <c r="CNM845" s="14"/>
      <c r="CNN845" s="14"/>
      <c r="CNO845" s="14"/>
      <c r="CNP845" s="14"/>
      <c r="CNQ845" s="14"/>
      <c r="CNR845" s="14"/>
      <c r="CNS845" s="14"/>
      <c r="CNT845" s="14"/>
      <c r="CNU845" s="14"/>
      <c r="CNV845" s="14"/>
      <c r="CNW845" s="14"/>
      <c r="CNX845" s="14"/>
      <c r="CNY845" s="14"/>
      <c r="CNZ845" s="14"/>
      <c r="COA845" s="14"/>
      <c r="COB845" s="14"/>
      <c r="COC845" s="14"/>
      <c r="COD845" s="14"/>
      <c r="COE845" s="14"/>
      <c r="COF845" s="14"/>
      <c r="COG845" s="14"/>
      <c r="COH845" s="14"/>
      <c r="COI845" s="14"/>
      <c r="COJ845" s="14"/>
      <c r="COK845" s="14"/>
      <c r="COL845" s="14"/>
      <c r="COM845" s="14"/>
      <c r="CON845" s="14"/>
      <c r="COO845" s="14"/>
      <c r="COP845" s="14"/>
      <c r="COQ845" s="14"/>
      <c r="COR845" s="14"/>
      <c r="COS845" s="14"/>
      <c r="COT845" s="14"/>
      <c r="COU845" s="14"/>
      <c r="COV845" s="14"/>
      <c r="COW845" s="14"/>
      <c r="COX845" s="14"/>
      <c r="COY845" s="14"/>
      <c r="COZ845" s="14"/>
      <c r="CPA845" s="14"/>
      <c r="CPB845" s="14"/>
      <c r="CPC845" s="14"/>
      <c r="CPD845" s="14"/>
      <c r="CPE845" s="14"/>
      <c r="CPF845" s="14"/>
      <c r="CPG845" s="14"/>
      <c r="CPH845" s="14"/>
      <c r="CPI845" s="14"/>
      <c r="CPJ845" s="14"/>
      <c r="CPK845" s="14"/>
      <c r="CPL845" s="14"/>
      <c r="CPM845" s="14"/>
      <c r="CPN845" s="14"/>
      <c r="CPO845" s="14"/>
      <c r="CPP845" s="14"/>
      <c r="CPQ845" s="14"/>
      <c r="CPR845" s="14"/>
      <c r="CPS845" s="14"/>
      <c r="CPT845" s="14"/>
      <c r="CPU845" s="14"/>
      <c r="CPV845" s="14"/>
      <c r="CPW845" s="14"/>
      <c r="CPX845" s="14"/>
      <c r="CPY845" s="14"/>
      <c r="CPZ845" s="14"/>
      <c r="CQA845" s="14"/>
      <c r="CQB845" s="14"/>
      <c r="CQC845" s="14"/>
      <c r="CQD845" s="14"/>
      <c r="CQE845" s="14"/>
      <c r="CQF845" s="14"/>
      <c r="CQG845" s="14"/>
      <c r="CQH845" s="14"/>
      <c r="CQI845" s="14"/>
      <c r="CQJ845" s="14"/>
      <c r="CQK845" s="14"/>
      <c r="CQL845" s="14"/>
      <c r="CQM845" s="14"/>
      <c r="CQN845" s="14"/>
      <c r="CQO845" s="14"/>
      <c r="CQP845" s="14"/>
      <c r="CQQ845" s="14"/>
      <c r="CQR845" s="14"/>
      <c r="CQS845" s="14"/>
      <c r="CQT845" s="14"/>
      <c r="CQU845" s="14"/>
      <c r="CQV845" s="14"/>
      <c r="CQW845" s="14"/>
      <c r="CQX845" s="14"/>
      <c r="CQY845" s="14"/>
      <c r="CQZ845" s="14"/>
      <c r="CRA845" s="14"/>
      <c r="CRB845" s="14"/>
      <c r="CRC845" s="14"/>
      <c r="CRD845" s="14"/>
      <c r="CRE845" s="14"/>
      <c r="CRF845" s="14"/>
      <c r="CRG845" s="14"/>
      <c r="CRH845" s="14"/>
      <c r="CRI845" s="14"/>
      <c r="CRJ845" s="14"/>
      <c r="CRK845" s="14"/>
      <c r="CRL845" s="14"/>
      <c r="CRM845" s="14"/>
      <c r="CRN845" s="14"/>
      <c r="CRO845" s="14"/>
      <c r="CRP845" s="14"/>
      <c r="CRQ845" s="14"/>
      <c r="CRR845" s="14"/>
      <c r="CRS845" s="14"/>
      <c r="CRT845" s="14"/>
      <c r="CRU845" s="14"/>
      <c r="CRV845" s="14"/>
      <c r="CRW845" s="14"/>
      <c r="CRX845" s="14"/>
      <c r="CRY845" s="14"/>
      <c r="CRZ845" s="14"/>
      <c r="CSA845" s="14"/>
      <c r="CSB845" s="14"/>
      <c r="CSC845" s="14"/>
      <c r="CSD845" s="14"/>
      <c r="CSE845" s="14"/>
      <c r="CSF845" s="14"/>
      <c r="CSG845" s="14"/>
      <c r="CSH845" s="14"/>
      <c r="CSI845" s="14"/>
      <c r="CSJ845" s="14"/>
      <c r="CSK845" s="14"/>
      <c r="CSL845" s="14"/>
      <c r="CSM845" s="14"/>
      <c r="CSN845" s="14"/>
      <c r="CSO845" s="14"/>
      <c r="CSP845" s="14"/>
      <c r="CSQ845" s="14"/>
      <c r="CSR845" s="14"/>
      <c r="CSS845" s="14"/>
      <c r="CST845" s="14"/>
      <c r="CSU845" s="14"/>
      <c r="CSV845" s="14"/>
      <c r="CSW845" s="14"/>
      <c r="CSX845" s="14"/>
      <c r="CSY845" s="14"/>
      <c r="CSZ845" s="14"/>
      <c r="CTA845" s="14"/>
      <c r="CTB845" s="14"/>
      <c r="CTC845" s="14"/>
      <c r="CTD845" s="14"/>
      <c r="CTE845" s="14"/>
      <c r="CTF845" s="14"/>
      <c r="CTG845" s="14"/>
      <c r="CTH845" s="14"/>
      <c r="CTI845" s="14"/>
      <c r="CTJ845" s="14"/>
      <c r="CTK845" s="14"/>
      <c r="CTL845" s="14"/>
      <c r="CTM845" s="14"/>
      <c r="CTN845" s="14"/>
      <c r="CTO845" s="14"/>
      <c r="CTP845" s="14"/>
      <c r="CTQ845" s="14"/>
      <c r="CTR845" s="14"/>
      <c r="CTS845" s="14"/>
      <c r="CTT845" s="14"/>
      <c r="CTU845" s="14"/>
      <c r="CTV845" s="14"/>
      <c r="CTW845" s="14"/>
      <c r="CTX845" s="14"/>
      <c r="CTY845" s="14"/>
      <c r="CTZ845" s="14"/>
      <c r="CUA845" s="14"/>
      <c r="CUB845" s="14"/>
      <c r="CUC845" s="14"/>
      <c r="CUD845" s="14"/>
      <c r="CUE845" s="14"/>
      <c r="CUF845" s="14"/>
      <c r="CUG845" s="14"/>
      <c r="CUH845" s="14"/>
      <c r="CUI845" s="14"/>
      <c r="CUJ845" s="14"/>
      <c r="CUK845" s="14"/>
      <c r="CUL845" s="14"/>
      <c r="CUM845" s="14"/>
      <c r="CUN845" s="14"/>
      <c r="CUO845" s="14"/>
      <c r="CUP845" s="14"/>
      <c r="CUQ845" s="14"/>
      <c r="CUR845" s="14"/>
      <c r="CUS845" s="14"/>
      <c r="CUT845" s="14"/>
      <c r="CUU845" s="14"/>
      <c r="CUV845" s="14"/>
      <c r="CUW845" s="14"/>
      <c r="CUX845" s="14"/>
      <c r="CUY845" s="14"/>
      <c r="CUZ845" s="14"/>
      <c r="CVA845" s="14"/>
      <c r="CVB845" s="14"/>
      <c r="CVC845" s="14"/>
      <c r="CVD845" s="14"/>
      <c r="CVE845" s="14"/>
      <c r="CVF845" s="14"/>
      <c r="CVG845" s="14"/>
      <c r="CVH845" s="14"/>
      <c r="CVI845" s="14"/>
      <c r="CVJ845" s="14"/>
      <c r="CVK845" s="14"/>
      <c r="CVL845" s="14"/>
      <c r="CVM845" s="14"/>
      <c r="CVN845" s="14"/>
      <c r="CVO845" s="14"/>
      <c r="CVP845" s="14"/>
      <c r="CVQ845" s="14"/>
      <c r="CVR845" s="14"/>
      <c r="CVS845" s="14"/>
      <c r="CVT845" s="14"/>
      <c r="CVU845" s="14"/>
      <c r="CVV845" s="14"/>
      <c r="CVW845" s="14"/>
      <c r="CVX845" s="14"/>
      <c r="CVY845" s="14"/>
      <c r="CVZ845" s="14"/>
      <c r="CWA845" s="14"/>
      <c r="CWB845" s="14"/>
      <c r="CWC845" s="14"/>
      <c r="CWD845" s="14"/>
      <c r="CWE845" s="14"/>
      <c r="CWF845" s="14"/>
      <c r="CWG845" s="14"/>
      <c r="CWH845" s="14"/>
      <c r="CWI845" s="14"/>
      <c r="CWJ845" s="14"/>
      <c r="CWK845" s="14"/>
      <c r="CWL845" s="14"/>
      <c r="CWM845" s="14"/>
      <c r="CWN845" s="14"/>
      <c r="CWO845" s="14"/>
      <c r="CWP845" s="14"/>
      <c r="CWQ845" s="14"/>
      <c r="CWR845" s="14"/>
      <c r="CWS845" s="14"/>
      <c r="CWT845" s="14"/>
      <c r="CWU845" s="14"/>
      <c r="CWV845" s="14"/>
      <c r="CWW845" s="14"/>
      <c r="CWX845" s="14"/>
      <c r="CWY845" s="14"/>
      <c r="CWZ845" s="14"/>
      <c r="CXA845" s="14"/>
      <c r="CXB845" s="14"/>
      <c r="CXC845" s="14"/>
      <c r="CXD845" s="14"/>
      <c r="CXE845" s="14"/>
      <c r="CXF845" s="14"/>
      <c r="CXG845" s="14"/>
      <c r="CXH845" s="14"/>
      <c r="CXI845" s="14"/>
      <c r="CXJ845" s="14"/>
      <c r="CXK845" s="14"/>
      <c r="CXL845" s="14"/>
      <c r="CXM845" s="14"/>
      <c r="CXN845" s="14"/>
      <c r="CXO845" s="14"/>
      <c r="CXP845" s="14"/>
      <c r="CXQ845" s="14"/>
      <c r="CXR845" s="14"/>
      <c r="CXS845" s="14"/>
      <c r="CXT845" s="14"/>
      <c r="CXU845" s="14"/>
      <c r="CXV845" s="14"/>
      <c r="CXW845" s="14"/>
      <c r="CXX845" s="14"/>
      <c r="CXY845" s="14"/>
      <c r="CXZ845" s="14"/>
      <c r="CYA845" s="14"/>
      <c r="CYB845" s="14"/>
      <c r="CYC845" s="14"/>
      <c r="CYD845" s="14"/>
      <c r="CYE845" s="14"/>
      <c r="CYF845" s="14"/>
      <c r="CYG845" s="14"/>
      <c r="CYH845" s="14"/>
      <c r="CYI845" s="14"/>
      <c r="CYJ845" s="14"/>
      <c r="CYK845" s="14"/>
      <c r="CYL845" s="14"/>
      <c r="CYM845" s="14"/>
      <c r="CYN845" s="14"/>
      <c r="CYO845" s="14"/>
      <c r="CYP845" s="14"/>
      <c r="CYQ845" s="14"/>
      <c r="CYR845" s="14"/>
      <c r="CYS845" s="14"/>
      <c r="CYT845" s="14"/>
      <c r="CYU845" s="14"/>
      <c r="CYV845" s="14"/>
      <c r="CYW845" s="14"/>
      <c r="CYX845" s="14"/>
      <c r="CYY845" s="14"/>
      <c r="CYZ845" s="14"/>
      <c r="CZA845" s="14"/>
      <c r="CZB845" s="14"/>
      <c r="CZC845" s="14"/>
      <c r="CZD845" s="14"/>
      <c r="CZE845" s="14"/>
      <c r="CZF845" s="14"/>
      <c r="CZG845" s="14"/>
      <c r="CZH845" s="14"/>
      <c r="CZI845" s="14"/>
      <c r="CZJ845" s="14"/>
      <c r="CZK845" s="14"/>
      <c r="CZL845" s="14"/>
      <c r="CZM845" s="14"/>
      <c r="CZN845" s="14"/>
      <c r="CZO845" s="14"/>
      <c r="CZP845" s="14"/>
      <c r="CZQ845" s="14"/>
      <c r="CZR845" s="14"/>
      <c r="CZS845" s="14"/>
      <c r="CZT845" s="14"/>
      <c r="CZU845" s="14"/>
      <c r="CZV845" s="14"/>
      <c r="CZW845" s="14"/>
      <c r="CZX845" s="14"/>
      <c r="CZY845" s="14"/>
      <c r="CZZ845" s="14"/>
      <c r="DAA845" s="14"/>
      <c r="DAB845" s="14"/>
      <c r="DAC845" s="14"/>
      <c r="DAD845" s="14"/>
      <c r="DAE845" s="14"/>
      <c r="DAF845" s="14"/>
      <c r="DAG845" s="14"/>
      <c r="DAH845" s="14"/>
      <c r="DAI845" s="14"/>
      <c r="DAJ845" s="14"/>
      <c r="DAK845" s="14"/>
      <c r="DAL845" s="14"/>
      <c r="DAM845" s="14"/>
      <c r="DAN845" s="14"/>
      <c r="DAO845" s="14"/>
      <c r="DAP845" s="14"/>
      <c r="DAQ845" s="14"/>
      <c r="DAR845" s="14"/>
      <c r="DAS845" s="14"/>
      <c r="DAT845" s="14"/>
      <c r="DAU845" s="14"/>
      <c r="DAV845" s="14"/>
      <c r="DAW845" s="14"/>
      <c r="DAX845" s="14"/>
      <c r="DAY845" s="14"/>
      <c r="DAZ845" s="14"/>
      <c r="DBA845" s="14"/>
      <c r="DBB845" s="14"/>
      <c r="DBC845" s="14"/>
      <c r="DBD845" s="14"/>
      <c r="DBE845" s="14"/>
      <c r="DBF845" s="14"/>
      <c r="DBG845" s="14"/>
      <c r="DBH845" s="14"/>
      <c r="DBI845" s="14"/>
      <c r="DBJ845" s="14"/>
      <c r="DBK845" s="14"/>
      <c r="DBL845" s="14"/>
      <c r="DBM845" s="14"/>
      <c r="DBN845" s="14"/>
      <c r="DBO845" s="14"/>
      <c r="DBP845" s="14"/>
      <c r="DBQ845" s="14"/>
      <c r="DBR845" s="14"/>
      <c r="DBS845" s="14"/>
      <c r="DBT845" s="14"/>
      <c r="DBU845" s="14"/>
      <c r="DBV845" s="14"/>
      <c r="DBW845" s="14"/>
      <c r="DBX845" s="14"/>
      <c r="DBY845" s="14"/>
      <c r="DBZ845" s="14"/>
      <c r="DCA845" s="14"/>
      <c r="DCB845" s="14"/>
      <c r="DCC845" s="14"/>
      <c r="DCD845" s="14"/>
      <c r="DCE845" s="14"/>
      <c r="DCF845" s="14"/>
      <c r="DCG845" s="14"/>
      <c r="DCH845" s="14"/>
      <c r="DCI845" s="14"/>
      <c r="DCJ845" s="14"/>
      <c r="DCK845" s="14"/>
      <c r="DCL845" s="14"/>
      <c r="DCM845" s="14"/>
      <c r="DCN845" s="14"/>
      <c r="DCO845" s="14"/>
      <c r="DCP845" s="14"/>
      <c r="DCQ845" s="14"/>
      <c r="DCR845" s="14"/>
      <c r="DCS845" s="14"/>
      <c r="DCT845" s="14"/>
      <c r="DCU845" s="14"/>
      <c r="DCV845" s="14"/>
      <c r="DCW845" s="14"/>
      <c r="DCX845" s="14"/>
      <c r="DCY845" s="14"/>
      <c r="DCZ845" s="14"/>
      <c r="DDA845" s="14"/>
      <c r="DDB845" s="14"/>
      <c r="DDC845" s="14"/>
      <c r="DDD845" s="14"/>
      <c r="DDE845" s="14"/>
      <c r="DDF845" s="14"/>
      <c r="DDG845" s="14"/>
      <c r="DDH845" s="14"/>
      <c r="DDI845" s="14"/>
      <c r="DDJ845" s="14"/>
      <c r="DDK845" s="14"/>
      <c r="DDL845" s="14"/>
      <c r="DDM845" s="14"/>
      <c r="DDN845" s="14"/>
      <c r="DDO845" s="14"/>
      <c r="DDP845" s="14"/>
      <c r="DDQ845" s="14"/>
      <c r="DDR845" s="14"/>
      <c r="DDS845" s="14"/>
      <c r="DDT845" s="14"/>
      <c r="DDU845" s="14"/>
      <c r="DDV845" s="14"/>
      <c r="DDW845" s="14"/>
      <c r="DDX845" s="14"/>
      <c r="DDY845" s="14"/>
      <c r="DDZ845" s="14"/>
      <c r="DEA845" s="14"/>
      <c r="DEB845" s="14"/>
      <c r="DEC845" s="14"/>
      <c r="DED845" s="14"/>
      <c r="DEE845" s="14"/>
      <c r="DEF845" s="14"/>
      <c r="DEG845" s="14"/>
      <c r="DEH845" s="14"/>
      <c r="DEI845" s="14"/>
      <c r="DEJ845" s="14"/>
      <c r="DEK845" s="14"/>
      <c r="DEL845" s="14"/>
      <c r="DEM845" s="14"/>
      <c r="DEN845" s="14"/>
      <c r="DEO845" s="14"/>
      <c r="DEP845" s="14"/>
      <c r="DEQ845" s="14"/>
      <c r="DER845" s="14"/>
      <c r="DES845" s="14"/>
      <c r="DET845" s="14"/>
      <c r="DEU845" s="14"/>
      <c r="DEV845" s="14"/>
      <c r="DEW845" s="14"/>
      <c r="DEX845" s="14"/>
      <c r="DEY845" s="14"/>
      <c r="DEZ845" s="14"/>
      <c r="DFA845" s="14"/>
      <c r="DFB845" s="14"/>
      <c r="DFC845" s="14"/>
      <c r="DFD845" s="14"/>
      <c r="DFE845" s="14"/>
      <c r="DFF845" s="14"/>
      <c r="DFG845" s="14"/>
      <c r="DFH845" s="14"/>
      <c r="DFI845" s="14"/>
      <c r="DFJ845" s="14"/>
      <c r="DFK845" s="14"/>
      <c r="DFL845" s="14"/>
      <c r="DFM845" s="14"/>
      <c r="DFN845" s="14"/>
      <c r="DFO845" s="14"/>
      <c r="DFP845" s="14"/>
      <c r="DFQ845" s="14"/>
      <c r="DFR845" s="14"/>
      <c r="DFS845" s="14"/>
      <c r="DFT845" s="14"/>
      <c r="DFU845" s="14"/>
      <c r="DFV845" s="14"/>
      <c r="DFW845" s="14"/>
      <c r="DFX845" s="14"/>
      <c r="DFY845" s="14"/>
      <c r="DFZ845" s="14"/>
      <c r="DGA845" s="14"/>
      <c r="DGB845" s="14"/>
      <c r="DGC845" s="14"/>
      <c r="DGD845" s="14"/>
      <c r="DGE845" s="14"/>
      <c r="DGF845" s="14"/>
      <c r="DGG845" s="14"/>
      <c r="DGH845" s="14"/>
      <c r="DGI845" s="14"/>
      <c r="DGJ845" s="14"/>
      <c r="DGK845" s="14"/>
      <c r="DGL845" s="14"/>
      <c r="DGM845" s="14"/>
      <c r="DGN845" s="14"/>
      <c r="DGO845" s="14"/>
      <c r="DGP845" s="14"/>
      <c r="DGQ845" s="14"/>
      <c r="DGR845" s="14"/>
      <c r="DGS845" s="14"/>
      <c r="DGT845" s="14"/>
      <c r="DGU845" s="14"/>
      <c r="DGV845" s="14"/>
      <c r="DGW845" s="14"/>
      <c r="DGX845" s="14"/>
      <c r="DGY845" s="14"/>
      <c r="DGZ845" s="14"/>
      <c r="DHA845" s="14"/>
      <c r="DHB845" s="14"/>
      <c r="DHC845" s="14"/>
      <c r="DHD845" s="14"/>
      <c r="DHE845" s="14"/>
      <c r="DHF845" s="14"/>
      <c r="DHG845" s="14"/>
      <c r="DHH845" s="14"/>
      <c r="DHI845" s="14"/>
      <c r="DHJ845" s="14"/>
      <c r="DHK845" s="14"/>
      <c r="DHL845" s="14"/>
      <c r="DHM845" s="14"/>
      <c r="DHN845" s="14"/>
      <c r="DHO845" s="14"/>
      <c r="DHP845" s="14"/>
      <c r="DHQ845" s="14"/>
      <c r="DHR845" s="14"/>
      <c r="DHS845" s="14"/>
      <c r="DHT845" s="14"/>
      <c r="DHU845" s="14"/>
      <c r="DHV845" s="14"/>
      <c r="DHW845" s="14"/>
      <c r="DHX845" s="14"/>
      <c r="DHY845" s="14"/>
      <c r="DHZ845" s="14"/>
      <c r="DIA845" s="14"/>
      <c r="DIB845" s="14"/>
      <c r="DIC845" s="14"/>
      <c r="DID845" s="14"/>
      <c r="DIE845" s="14"/>
      <c r="DIF845" s="14"/>
      <c r="DIG845" s="14"/>
      <c r="DIH845" s="14"/>
      <c r="DII845" s="14"/>
      <c r="DIJ845" s="14"/>
      <c r="DIK845" s="14"/>
      <c r="DIL845" s="14"/>
      <c r="DIM845" s="14"/>
      <c r="DIN845" s="14"/>
      <c r="DIO845" s="14"/>
      <c r="DIP845" s="14"/>
      <c r="DIQ845" s="14"/>
      <c r="DIR845" s="14"/>
      <c r="DIS845" s="14"/>
      <c r="DIT845" s="14"/>
      <c r="DIU845" s="14"/>
      <c r="DIV845" s="14"/>
      <c r="DIW845" s="14"/>
      <c r="DIX845" s="14"/>
      <c r="DIY845" s="14"/>
      <c r="DIZ845" s="14"/>
      <c r="DJA845" s="14"/>
      <c r="DJB845" s="14"/>
      <c r="DJC845" s="14"/>
      <c r="DJD845" s="14"/>
      <c r="DJE845" s="14"/>
      <c r="DJF845" s="14"/>
      <c r="DJG845" s="14"/>
      <c r="DJH845" s="14"/>
      <c r="DJI845" s="14"/>
      <c r="DJJ845" s="14"/>
      <c r="DJK845" s="14"/>
      <c r="DJL845" s="14"/>
      <c r="DJM845" s="14"/>
      <c r="DJN845" s="14"/>
      <c r="DJO845" s="14"/>
      <c r="DJP845" s="14"/>
      <c r="DJQ845" s="14"/>
      <c r="DJR845" s="14"/>
      <c r="DJS845" s="14"/>
      <c r="DJT845" s="14"/>
      <c r="DJU845" s="14"/>
      <c r="DJV845" s="14"/>
      <c r="DJW845" s="14"/>
      <c r="DJX845" s="14"/>
      <c r="DJY845" s="14"/>
      <c r="DJZ845" s="14"/>
      <c r="DKA845" s="14"/>
      <c r="DKB845" s="14"/>
      <c r="DKC845" s="14"/>
      <c r="DKD845" s="14"/>
      <c r="DKE845" s="14"/>
      <c r="DKF845" s="14"/>
      <c r="DKG845" s="14"/>
      <c r="DKH845" s="14"/>
      <c r="DKI845" s="14"/>
      <c r="DKJ845" s="14"/>
      <c r="DKK845" s="14"/>
      <c r="DKL845" s="14"/>
      <c r="DKM845" s="14"/>
      <c r="DKN845" s="14"/>
      <c r="DKO845" s="14"/>
      <c r="DKP845" s="14"/>
      <c r="DKQ845" s="14"/>
      <c r="DKR845" s="14"/>
      <c r="DKS845" s="14"/>
      <c r="DKT845" s="14"/>
      <c r="DKU845" s="14"/>
      <c r="DKV845" s="14"/>
      <c r="DKW845" s="14"/>
      <c r="DKX845" s="14"/>
      <c r="DKY845" s="14"/>
      <c r="DKZ845" s="14"/>
      <c r="DLA845" s="14"/>
      <c r="DLB845" s="14"/>
      <c r="DLC845" s="14"/>
      <c r="DLD845" s="14"/>
      <c r="DLE845" s="14"/>
      <c r="DLF845" s="14"/>
      <c r="DLG845" s="14"/>
      <c r="DLH845" s="14"/>
      <c r="DLI845" s="14"/>
      <c r="DLJ845" s="14"/>
      <c r="DLK845" s="14"/>
      <c r="DLL845" s="14"/>
      <c r="DLM845" s="14"/>
      <c r="DLN845" s="14"/>
      <c r="DLO845" s="14"/>
      <c r="DLP845" s="14"/>
      <c r="DLQ845" s="14"/>
      <c r="DLR845" s="14"/>
      <c r="DLS845" s="14"/>
      <c r="DLT845" s="14"/>
      <c r="DLU845" s="14"/>
      <c r="DLV845" s="14"/>
      <c r="DLW845" s="14"/>
      <c r="DLX845" s="14"/>
      <c r="DLY845" s="14"/>
      <c r="DLZ845" s="14"/>
      <c r="DMA845" s="14"/>
      <c r="DMB845" s="14"/>
      <c r="DMC845" s="14"/>
      <c r="DMD845" s="14"/>
      <c r="DME845" s="14"/>
      <c r="DMF845" s="14"/>
      <c r="DMG845" s="14"/>
      <c r="DMH845" s="14"/>
      <c r="DMI845" s="14"/>
      <c r="DMJ845" s="14"/>
      <c r="DMK845" s="14"/>
      <c r="DML845" s="14"/>
      <c r="DMM845" s="14"/>
      <c r="DMN845" s="14"/>
      <c r="DMO845" s="14"/>
      <c r="DMP845" s="14"/>
      <c r="DMQ845" s="14"/>
      <c r="DMR845" s="14"/>
      <c r="DMS845" s="14"/>
      <c r="DMT845" s="14"/>
      <c r="DMU845" s="14"/>
      <c r="DMV845" s="14"/>
      <c r="DMW845" s="14"/>
      <c r="DMX845" s="14"/>
      <c r="DMY845" s="14"/>
      <c r="DMZ845" s="14"/>
      <c r="DNA845" s="14"/>
      <c r="DNB845" s="14"/>
      <c r="DNC845" s="14"/>
      <c r="DND845" s="14"/>
      <c r="DNE845" s="14"/>
      <c r="DNF845" s="14"/>
      <c r="DNG845" s="14"/>
      <c r="DNH845" s="14"/>
      <c r="DNI845" s="14"/>
      <c r="DNJ845" s="14"/>
      <c r="DNK845" s="14"/>
      <c r="DNL845" s="14"/>
      <c r="DNM845" s="14"/>
      <c r="DNN845" s="14"/>
      <c r="DNO845" s="14"/>
      <c r="DNP845" s="14"/>
      <c r="DNQ845" s="14"/>
      <c r="DNR845" s="14"/>
      <c r="DNS845" s="14"/>
      <c r="DNT845" s="14"/>
      <c r="DNU845" s="14"/>
      <c r="DNV845" s="14"/>
      <c r="DNW845" s="14"/>
      <c r="DNX845" s="14"/>
      <c r="DNY845" s="14"/>
      <c r="DNZ845" s="14"/>
      <c r="DOA845" s="14"/>
      <c r="DOB845" s="14"/>
      <c r="DOC845" s="14"/>
      <c r="DOD845" s="14"/>
      <c r="DOE845" s="14"/>
      <c r="DOF845" s="14"/>
      <c r="DOG845" s="14"/>
      <c r="DOH845" s="14"/>
      <c r="DOI845" s="14"/>
      <c r="DOJ845" s="14"/>
      <c r="DOK845" s="14"/>
      <c r="DOL845" s="14"/>
      <c r="DOM845" s="14"/>
      <c r="DON845" s="14"/>
      <c r="DOO845" s="14"/>
      <c r="DOP845" s="14"/>
      <c r="DOQ845" s="14"/>
      <c r="DOR845" s="14"/>
      <c r="DOS845" s="14"/>
      <c r="DOT845" s="14"/>
      <c r="DOU845" s="14"/>
      <c r="DOV845" s="14"/>
      <c r="DOW845" s="14"/>
      <c r="DOX845" s="14"/>
      <c r="DOY845" s="14"/>
      <c r="DOZ845" s="14"/>
      <c r="DPA845" s="14"/>
      <c r="DPB845" s="14"/>
      <c r="DPC845" s="14"/>
      <c r="DPD845" s="14"/>
      <c r="DPE845" s="14"/>
      <c r="DPF845" s="14"/>
      <c r="DPG845" s="14"/>
      <c r="DPH845" s="14"/>
      <c r="DPI845" s="14"/>
      <c r="DPJ845" s="14"/>
      <c r="DPK845" s="14"/>
      <c r="DPL845" s="14"/>
      <c r="DPM845" s="14"/>
      <c r="DPN845" s="14"/>
      <c r="DPO845" s="14"/>
      <c r="DPP845" s="14"/>
      <c r="DPQ845" s="14"/>
      <c r="DPR845" s="14"/>
      <c r="DPS845" s="14"/>
      <c r="DPT845" s="14"/>
      <c r="DPU845" s="14"/>
      <c r="DPV845" s="14"/>
      <c r="DPW845" s="14"/>
      <c r="DPX845" s="14"/>
      <c r="DPY845" s="14"/>
      <c r="DPZ845" s="14"/>
      <c r="DQA845" s="14"/>
      <c r="DQB845" s="14"/>
      <c r="DQC845" s="14"/>
      <c r="DQD845" s="14"/>
      <c r="DQE845" s="14"/>
      <c r="DQF845" s="14"/>
      <c r="DQG845" s="14"/>
      <c r="DQH845" s="14"/>
      <c r="DQI845" s="14"/>
      <c r="DQJ845" s="14"/>
      <c r="DQK845" s="14"/>
      <c r="DQL845" s="14"/>
      <c r="DQM845" s="14"/>
      <c r="DQN845" s="14"/>
      <c r="DQO845" s="14"/>
      <c r="DQP845" s="14"/>
      <c r="DQQ845" s="14"/>
      <c r="DQR845" s="14"/>
      <c r="DQS845" s="14"/>
      <c r="DQT845" s="14"/>
      <c r="DQU845" s="14"/>
      <c r="DQV845" s="14"/>
      <c r="DQW845" s="14"/>
      <c r="DQX845" s="14"/>
      <c r="DQY845" s="14"/>
      <c r="DQZ845" s="14"/>
      <c r="DRA845" s="14"/>
      <c r="DRB845" s="14"/>
      <c r="DRC845" s="14"/>
      <c r="DRD845" s="14"/>
      <c r="DRE845" s="14"/>
      <c r="DRF845" s="14"/>
      <c r="DRG845" s="14"/>
      <c r="DRH845" s="14"/>
      <c r="DRI845" s="14"/>
      <c r="DRJ845" s="14"/>
      <c r="DRK845" s="14"/>
      <c r="DRL845" s="14"/>
      <c r="DRM845" s="14"/>
      <c r="DRN845" s="14"/>
      <c r="DRO845" s="14"/>
      <c r="DRP845" s="14"/>
      <c r="DRQ845" s="14"/>
      <c r="DRR845" s="14"/>
      <c r="DRS845" s="14"/>
      <c r="DRT845" s="14"/>
      <c r="DRU845" s="14"/>
      <c r="DRV845" s="14"/>
      <c r="DRW845" s="14"/>
      <c r="DRX845" s="14"/>
      <c r="DRY845" s="14"/>
      <c r="DRZ845" s="14"/>
      <c r="DSA845" s="14"/>
      <c r="DSB845" s="14"/>
      <c r="DSC845" s="14"/>
      <c r="DSD845" s="14"/>
      <c r="DSE845" s="14"/>
      <c r="DSF845" s="14"/>
      <c r="DSG845" s="14"/>
      <c r="DSH845" s="14"/>
      <c r="DSI845" s="14"/>
      <c r="DSJ845" s="14"/>
      <c r="DSK845" s="14"/>
      <c r="DSL845" s="14"/>
      <c r="DSM845" s="14"/>
      <c r="DSN845" s="14"/>
      <c r="DSO845" s="14"/>
      <c r="DSP845" s="14"/>
      <c r="DSQ845" s="14"/>
      <c r="DSR845" s="14"/>
      <c r="DSS845" s="14"/>
      <c r="DST845" s="14"/>
      <c r="DSU845" s="14"/>
      <c r="DSV845" s="14"/>
      <c r="DSW845" s="14"/>
      <c r="DSX845" s="14"/>
      <c r="DSY845" s="14"/>
      <c r="DSZ845" s="14"/>
      <c r="DTA845" s="14"/>
      <c r="DTB845" s="14"/>
      <c r="DTC845" s="14"/>
      <c r="DTD845" s="14"/>
      <c r="DTE845" s="14"/>
      <c r="DTF845" s="14"/>
      <c r="DTG845" s="14"/>
      <c r="DTH845" s="14"/>
      <c r="DTI845" s="14"/>
      <c r="DTJ845" s="14"/>
      <c r="DTK845" s="14"/>
      <c r="DTL845" s="14"/>
      <c r="DTM845" s="14"/>
      <c r="DTN845" s="14"/>
      <c r="DTO845" s="14"/>
      <c r="DTP845" s="14"/>
      <c r="DTQ845" s="14"/>
      <c r="DTR845" s="14"/>
      <c r="DTS845" s="14"/>
      <c r="DTT845" s="14"/>
      <c r="DTU845" s="14"/>
      <c r="DTV845" s="14"/>
      <c r="DTW845" s="14"/>
      <c r="DTX845" s="14"/>
      <c r="DTY845" s="14"/>
      <c r="DTZ845" s="14"/>
      <c r="DUA845" s="14"/>
      <c r="DUB845" s="14"/>
      <c r="DUC845" s="14"/>
      <c r="DUD845" s="14"/>
      <c r="DUE845" s="14"/>
      <c r="DUF845" s="14"/>
      <c r="DUG845" s="14"/>
      <c r="DUH845" s="14"/>
      <c r="DUI845" s="14"/>
      <c r="DUJ845" s="14"/>
      <c r="DUK845" s="14"/>
      <c r="DUL845" s="14"/>
      <c r="DUM845" s="14"/>
      <c r="DUN845" s="14"/>
      <c r="DUO845" s="14"/>
      <c r="DUP845" s="14"/>
      <c r="DUQ845" s="14"/>
      <c r="DUR845" s="14"/>
      <c r="DUS845" s="14"/>
      <c r="DUT845" s="14"/>
      <c r="DUU845" s="14"/>
      <c r="DUV845" s="14"/>
      <c r="DUW845" s="14"/>
      <c r="DUX845" s="14"/>
      <c r="DUY845" s="14"/>
      <c r="DUZ845" s="14"/>
      <c r="DVA845" s="14"/>
      <c r="DVB845" s="14"/>
      <c r="DVC845" s="14"/>
      <c r="DVD845" s="14"/>
      <c r="DVE845" s="14"/>
      <c r="DVF845" s="14"/>
      <c r="DVG845" s="14"/>
      <c r="DVH845" s="14"/>
      <c r="DVI845" s="14"/>
      <c r="DVJ845" s="14"/>
      <c r="DVK845" s="14"/>
      <c r="DVL845" s="14"/>
      <c r="DVM845" s="14"/>
      <c r="DVN845" s="14"/>
      <c r="DVO845" s="14"/>
      <c r="DVP845" s="14"/>
      <c r="DVQ845" s="14"/>
      <c r="DVR845" s="14"/>
      <c r="DVS845" s="14"/>
      <c r="DVT845" s="14"/>
      <c r="DVU845" s="14"/>
      <c r="DVV845" s="14"/>
      <c r="DVW845" s="14"/>
      <c r="DVX845" s="14"/>
      <c r="DVY845" s="14"/>
      <c r="DVZ845" s="14"/>
      <c r="DWA845" s="14"/>
      <c r="DWB845" s="14"/>
      <c r="DWC845" s="14"/>
      <c r="DWD845" s="14"/>
      <c r="DWE845" s="14"/>
      <c r="DWF845" s="14"/>
      <c r="DWG845" s="14"/>
      <c r="DWH845" s="14"/>
      <c r="DWI845" s="14"/>
      <c r="DWJ845" s="14"/>
      <c r="DWK845" s="14"/>
      <c r="DWL845" s="14"/>
      <c r="DWM845" s="14"/>
      <c r="DWN845" s="14"/>
      <c r="DWO845" s="14"/>
      <c r="DWP845" s="14"/>
      <c r="DWQ845" s="14"/>
      <c r="DWR845" s="14"/>
      <c r="DWS845" s="14"/>
      <c r="DWT845" s="14"/>
      <c r="DWU845" s="14"/>
      <c r="DWV845" s="14"/>
      <c r="DWW845" s="14"/>
      <c r="DWX845" s="14"/>
      <c r="DWY845" s="14"/>
      <c r="DWZ845" s="14"/>
      <c r="DXA845" s="14"/>
      <c r="DXB845" s="14"/>
      <c r="DXC845" s="14"/>
      <c r="DXD845" s="14"/>
      <c r="DXE845" s="14"/>
      <c r="DXF845" s="14"/>
      <c r="DXG845" s="14"/>
      <c r="DXH845" s="14"/>
      <c r="DXI845" s="14"/>
      <c r="DXJ845" s="14"/>
      <c r="DXK845" s="14"/>
      <c r="DXL845" s="14"/>
      <c r="DXM845" s="14"/>
      <c r="DXN845" s="14"/>
      <c r="DXO845" s="14"/>
      <c r="DXP845" s="14"/>
      <c r="DXQ845" s="14"/>
      <c r="DXR845" s="14"/>
      <c r="DXS845" s="14"/>
      <c r="DXT845" s="14"/>
      <c r="DXU845" s="14"/>
      <c r="DXV845" s="14"/>
      <c r="DXW845" s="14"/>
      <c r="DXX845" s="14"/>
      <c r="DXY845" s="14"/>
      <c r="DXZ845" s="14"/>
      <c r="DYA845" s="14"/>
      <c r="DYB845" s="14"/>
      <c r="DYC845" s="14"/>
      <c r="DYD845" s="14"/>
      <c r="DYE845" s="14"/>
      <c r="DYF845" s="14"/>
      <c r="DYG845" s="14"/>
      <c r="DYH845" s="14"/>
      <c r="DYI845" s="14"/>
      <c r="DYJ845" s="14"/>
      <c r="DYK845" s="14"/>
      <c r="DYL845" s="14"/>
      <c r="DYM845" s="14"/>
      <c r="DYN845" s="14"/>
      <c r="DYO845" s="14"/>
      <c r="DYP845" s="14"/>
      <c r="DYQ845" s="14"/>
      <c r="DYR845" s="14"/>
      <c r="DYS845" s="14"/>
      <c r="DYT845" s="14"/>
      <c r="DYU845" s="14"/>
      <c r="DYV845" s="14"/>
      <c r="DYW845" s="14"/>
      <c r="DYX845" s="14"/>
      <c r="DYY845" s="14"/>
      <c r="DYZ845" s="14"/>
      <c r="DZA845" s="14"/>
      <c r="DZB845" s="14"/>
      <c r="DZC845" s="14"/>
      <c r="DZD845" s="14"/>
      <c r="DZE845" s="14"/>
      <c r="DZF845" s="14"/>
      <c r="DZG845" s="14"/>
      <c r="DZH845" s="14"/>
      <c r="DZI845" s="14"/>
      <c r="DZJ845" s="14"/>
      <c r="DZK845" s="14"/>
      <c r="DZL845" s="14"/>
      <c r="DZM845" s="14"/>
      <c r="DZN845" s="14"/>
      <c r="DZO845" s="14"/>
      <c r="DZP845" s="14"/>
      <c r="DZQ845" s="14"/>
      <c r="DZR845" s="14"/>
      <c r="DZS845" s="14"/>
      <c r="DZT845" s="14"/>
      <c r="DZU845" s="14"/>
      <c r="DZV845" s="14"/>
      <c r="DZW845" s="14"/>
      <c r="DZX845" s="14"/>
      <c r="DZY845" s="14"/>
      <c r="DZZ845" s="14"/>
      <c r="EAA845" s="14"/>
      <c r="EAB845" s="14"/>
      <c r="EAC845" s="14"/>
      <c r="EAD845" s="14"/>
      <c r="EAE845" s="14"/>
      <c r="EAF845" s="14"/>
      <c r="EAG845" s="14"/>
      <c r="EAH845" s="14"/>
      <c r="EAI845" s="14"/>
      <c r="EAJ845" s="14"/>
      <c r="EAK845" s="14"/>
      <c r="EAL845" s="14"/>
      <c r="EAM845" s="14"/>
      <c r="EAN845" s="14"/>
      <c r="EAO845" s="14"/>
      <c r="EAP845" s="14"/>
      <c r="EAQ845" s="14"/>
      <c r="EAR845" s="14"/>
      <c r="EAS845" s="14"/>
      <c r="EAT845" s="14"/>
      <c r="EAU845" s="14"/>
      <c r="EAV845" s="14"/>
      <c r="EAW845" s="14"/>
      <c r="EAX845" s="14"/>
      <c r="EAY845" s="14"/>
      <c r="EAZ845" s="14"/>
      <c r="EBA845" s="14"/>
      <c r="EBB845" s="14"/>
      <c r="EBC845" s="14"/>
      <c r="EBD845" s="14"/>
      <c r="EBE845" s="14"/>
      <c r="EBF845" s="14"/>
      <c r="EBG845" s="14"/>
      <c r="EBH845" s="14"/>
      <c r="EBI845" s="14"/>
      <c r="EBJ845" s="14"/>
      <c r="EBK845" s="14"/>
      <c r="EBL845" s="14"/>
      <c r="EBM845" s="14"/>
      <c r="EBN845" s="14"/>
      <c r="EBO845" s="14"/>
      <c r="EBP845" s="14"/>
      <c r="EBQ845" s="14"/>
      <c r="EBR845" s="14"/>
      <c r="EBS845" s="14"/>
      <c r="EBT845" s="14"/>
      <c r="EBU845" s="14"/>
      <c r="EBV845" s="14"/>
      <c r="EBW845" s="14"/>
      <c r="EBX845" s="14"/>
      <c r="EBY845" s="14"/>
      <c r="EBZ845" s="14"/>
      <c r="ECA845" s="14"/>
      <c r="ECB845" s="14"/>
      <c r="ECC845" s="14"/>
      <c r="ECD845" s="14"/>
      <c r="ECE845" s="14"/>
      <c r="ECF845" s="14"/>
      <c r="ECG845" s="14"/>
      <c r="ECH845" s="14"/>
      <c r="ECI845" s="14"/>
      <c r="ECJ845" s="14"/>
      <c r="ECK845" s="14"/>
      <c r="ECL845" s="14"/>
      <c r="ECM845" s="14"/>
      <c r="ECN845" s="14"/>
      <c r="ECO845" s="14"/>
      <c r="ECP845" s="14"/>
      <c r="ECQ845" s="14"/>
      <c r="ECR845" s="14"/>
      <c r="ECS845" s="14"/>
      <c r="ECT845" s="14"/>
      <c r="ECU845" s="14"/>
      <c r="ECV845" s="14"/>
      <c r="ECW845" s="14"/>
      <c r="ECX845" s="14"/>
      <c r="ECY845" s="14"/>
      <c r="ECZ845" s="14"/>
      <c r="EDA845" s="14"/>
      <c r="EDB845" s="14"/>
      <c r="EDC845" s="14"/>
      <c r="EDD845" s="14"/>
      <c r="EDE845" s="14"/>
      <c r="EDF845" s="14"/>
      <c r="EDG845" s="14"/>
      <c r="EDH845" s="14"/>
      <c r="EDI845" s="14"/>
      <c r="EDJ845" s="14"/>
      <c r="EDK845" s="14"/>
      <c r="EDL845" s="14"/>
      <c r="EDM845" s="14"/>
      <c r="EDN845" s="14"/>
      <c r="EDO845" s="14"/>
      <c r="EDP845" s="14"/>
      <c r="EDQ845" s="14"/>
      <c r="EDR845" s="14"/>
      <c r="EDS845" s="14"/>
      <c r="EDT845" s="14"/>
      <c r="EDU845" s="14"/>
      <c r="EDV845" s="14"/>
      <c r="EDW845" s="14"/>
      <c r="EDX845" s="14"/>
      <c r="EDY845" s="14"/>
      <c r="EDZ845" s="14"/>
      <c r="EEA845" s="14"/>
      <c r="EEB845" s="14"/>
      <c r="EEC845" s="14"/>
      <c r="EED845" s="14"/>
      <c r="EEE845" s="14"/>
      <c r="EEF845" s="14"/>
      <c r="EEG845" s="14"/>
      <c r="EEH845" s="14"/>
      <c r="EEI845" s="14"/>
      <c r="EEJ845" s="14"/>
      <c r="EEK845" s="14"/>
      <c r="EEL845" s="14"/>
      <c r="EEM845" s="14"/>
      <c r="EEN845" s="14"/>
      <c r="EEO845" s="14"/>
      <c r="EEP845" s="14"/>
      <c r="EEQ845" s="14"/>
      <c r="EER845" s="14"/>
      <c r="EES845" s="14"/>
      <c r="EET845" s="14"/>
      <c r="EEU845" s="14"/>
      <c r="EEV845" s="14"/>
      <c r="EEW845" s="14"/>
      <c r="EEX845" s="14"/>
      <c r="EEY845" s="14"/>
      <c r="EEZ845" s="14"/>
      <c r="EFA845" s="14"/>
      <c r="EFB845" s="14"/>
      <c r="EFC845" s="14"/>
      <c r="EFD845" s="14"/>
      <c r="EFE845" s="14"/>
      <c r="EFF845" s="14"/>
      <c r="EFG845" s="14"/>
      <c r="EFH845" s="14"/>
      <c r="EFI845" s="14"/>
      <c r="EFJ845" s="14"/>
      <c r="EFK845" s="14"/>
      <c r="EFL845" s="14"/>
      <c r="EFM845" s="14"/>
      <c r="EFN845" s="14"/>
      <c r="EFO845" s="14"/>
      <c r="EFP845" s="14"/>
      <c r="EFQ845" s="14"/>
      <c r="EFR845" s="14"/>
      <c r="EFS845" s="14"/>
      <c r="EFT845" s="14"/>
      <c r="EFU845" s="14"/>
      <c r="EFV845" s="14"/>
      <c r="EFW845" s="14"/>
      <c r="EFX845" s="14"/>
      <c r="EFY845" s="14"/>
      <c r="EFZ845" s="14"/>
      <c r="EGA845" s="14"/>
      <c r="EGB845" s="14"/>
      <c r="EGC845" s="14"/>
      <c r="EGD845" s="14"/>
      <c r="EGE845" s="14"/>
      <c r="EGF845" s="14"/>
      <c r="EGG845" s="14"/>
      <c r="EGH845" s="14"/>
      <c r="EGI845" s="14"/>
      <c r="EGJ845" s="14"/>
      <c r="EGK845" s="14"/>
      <c r="EGL845" s="14"/>
      <c r="EGM845" s="14"/>
      <c r="EGN845" s="14"/>
      <c r="EGO845" s="14"/>
      <c r="EGP845" s="14"/>
      <c r="EGQ845" s="14"/>
      <c r="EGR845" s="14"/>
      <c r="EGS845" s="14"/>
      <c r="EGT845" s="14"/>
      <c r="EGU845" s="14"/>
      <c r="EGV845" s="14"/>
      <c r="EGW845" s="14"/>
      <c r="EGX845" s="14"/>
      <c r="EGY845" s="14"/>
      <c r="EGZ845" s="14"/>
      <c r="EHA845" s="14"/>
      <c r="EHB845" s="14"/>
      <c r="EHC845" s="14"/>
      <c r="EHD845" s="14"/>
      <c r="EHE845" s="14"/>
      <c r="EHF845" s="14"/>
      <c r="EHG845" s="14"/>
      <c r="EHH845" s="14"/>
      <c r="EHI845" s="14"/>
      <c r="EHJ845" s="14"/>
      <c r="EHK845" s="14"/>
      <c r="EHL845" s="14"/>
      <c r="EHM845" s="14"/>
      <c r="EHN845" s="14"/>
      <c r="EHO845" s="14"/>
      <c r="EHP845" s="14"/>
      <c r="EHQ845" s="14"/>
      <c r="EHR845" s="14"/>
      <c r="EHS845" s="14"/>
      <c r="EHT845" s="14"/>
      <c r="EHU845" s="14"/>
      <c r="EHV845" s="14"/>
      <c r="EHW845" s="14"/>
      <c r="EHX845" s="14"/>
      <c r="EHY845" s="14"/>
      <c r="EHZ845" s="14"/>
      <c r="EIA845" s="14"/>
      <c r="EIB845" s="14"/>
      <c r="EIC845" s="14"/>
      <c r="EID845" s="14"/>
      <c r="EIE845" s="14"/>
      <c r="EIF845" s="14"/>
      <c r="EIG845" s="14"/>
      <c r="EIH845" s="14"/>
      <c r="EII845" s="14"/>
      <c r="EIJ845" s="14"/>
      <c r="EIK845" s="14"/>
      <c r="EIL845" s="14"/>
      <c r="EIM845" s="14"/>
      <c r="EIN845" s="14"/>
      <c r="EIO845" s="14"/>
      <c r="EIP845" s="14"/>
      <c r="EIQ845" s="14"/>
      <c r="EIR845" s="14"/>
      <c r="EIS845" s="14"/>
      <c r="EIT845" s="14"/>
      <c r="EIU845" s="14"/>
      <c r="EIV845" s="14"/>
      <c r="EIW845" s="14"/>
      <c r="EIX845" s="14"/>
      <c r="EIY845" s="14"/>
      <c r="EIZ845" s="14"/>
      <c r="EJA845" s="14"/>
      <c r="EJB845" s="14"/>
      <c r="EJC845" s="14"/>
      <c r="EJD845" s="14"/>
      <c r="EJE845" s="14"/>
      <c r="EJF845" s="14"/>
      <c r="EJG845" s="14"/>
      <c r="EJH845" s="14"/>
      <c r="EJI845" s="14"/>
      <c r="EJJ845" s="14"/>
      <c r="EJK845" s="14"/>
      <c r="EJL845" s="14"/>
      <c r="EJM845" s="14"/>
      <c r="EJN845" s="14"/>
      <c r="EJO845" s="14"/>
      <c r="EJP845" s="14"/>
      <c r="EJQ845" s="14"/>
      <c r="EJR845" s="14"/>
      <c r="EJS845" s="14"/>
      <c r="EJT845" s="14"/>
      <c r="EJU845" s="14"/>
      <c r="EJV845" s="14"/>
      <c r="EJW845" s="14"/>
      <c r="EJX845" s="14"/>
      <c r="EJY845" s="14"/>
      <c r="EJZ845" s="14"/>
      <c r="EKA845" s="14"/>
      <c r="EKB845" s="14"/>
      <c r="EKC845" s="14"/>
      <c r="EKD845" s="14"/>
      <c r="EKE845" s="14"/>
      <c r="EKF845" s="14"/>
      <c r="EKG845" s="14"/>
      <c r="EKH845" s="14"/>
      <c r="EKI845" s="14"/>
      <c r="EKJ845" s="14"/>
      <c r="EKK845" s="14"/>
      <c r="EKL845" s="14"/>
      <c r="EKM845" s="14"/>
      <c r="EKN845" s="14"/>
      <c r="EKO845" s="14"/>
      <c r="EKP845" s="14"/>
      <c r="EKQ845" s="14"/>
      <c r="EKR845" s="14"/>
      <c r="EKS845" s="14"/>
      <c r="EKT845" s="14"/>
      <c r="EKU845" s="14"/>
      <c r="EKV845" s="14"/>
      <c r="EKW845" s="14"/>
      <c r="EKX845" s="14"/>
      <c r="EKY845" s="14"/>
      <c r="EKZ845" s="14"/>
      <c r="ELA845" s="14"/>
      <c r="ELB845" s="14"/>
      <c r="ELC845" s="14"/>
      <c r="ELD845" s="14"/>
      <c r="ELE845" s="14"/>
      <c r="ELF845" s="14"/>
      <c r="ELG845" s="14"/>
      <c r="ELH845" s="14"/>
      <c r="ELI845" s="14"/>
      <c r="ELJ845" s="14"/>
      <c r="ELK845" s="14"/>
      <c r="ELL845" s="14"/>
      <c r="ELM845" s="14"/>
      <c r="ELN845" s="14"/>
      <c r="ELO845" s="14"/>
      <c r="ELP845" s="14"/>
      <c r="ELQ845" s="14"/>
      <c r="ELR845" s="14"/>
      <c r="ELS845" s="14"/>
      <c r="ELT845" s="14"/>
      <c r="ELU845" s="14"/>
      <c r="ELV845" s="14"/>
      <c r="ELW845" s="14"/>
      <c r="ELX845" s="14"/>
      <c r="ELY845" s="14"/>
      <c r="ELZ845" s="14"/>
      <c r="EMA845" s="14"/>
      <c r="EMB845" s="14"/>
      <c r="EMC845" s="14"/>
      <c r="EMD845" s="14"/>
      <c r="EME845" s="14"/>
      <c r="EMF845" s="14"/>
      <c r="EMG845" s="14"/>
      <c r="EMH845" s="14"/>
      <c r="EMI845" s="14"/>
      <c r="EMJ845" s="14"/>
      <c r="EMK845" s="14"/>
      <c r="EML845" s="14"/>
      <c r="EMM845" s="14"/>
      <c r="EMN845" s="14"/>
      <c r="EMO845" s="14"/>
      <c r="EMP845" s="14"/>
      <c r="EMQ845" s="14"/>
      <c r="EMR845" s="14"/>
      <c r="EMS845" s="14"/>
      <c r="EMT845" s="14"/>
      <c r="EMU845" s="14"/>
      <c r="EMV845" s="14"/>
      <c r="EMW845" s="14"/>
      <c r="EMX845" s="14"/>
      <c r="EMY845" s="14"/>
      <c r="EMZ845" s="14"/>
      <c r="ENA845" s="14"/>
      <c r="ENB845" s="14"/>
      <c r="ENC845" s="14"/>
      <c r="END845" s="14"/>
      <c r="ENE845" s="14"/>
      <c r="ENF845" s="14"/>
      <c r="ENG845" s="14"/>
      <c r="ENH845" s="14"/>
      <c r="ENI845" s="14"/>
      <c r="ENJ845" s="14"/>
      <c r="ENK845" s="14"/>
      <c r="ENL845" s="14"/>
      <c r="ENM845" s="14"/>
      <c r="ENN845" s="14"/>
      <c r="ENO845" s="14"/>
      <c r="ENP845" s="14"/>
      <c r="ENQ845" s="14"/>
      <c r="ENR845" s="14"/>
      <c r="ENS845" s="14"/>
      <c r="ENT845" s="14"/>
      <c r="ENU845" s="14"/>
      <c r="ENV845" s="14"/>
      <c r="ENW845" s="14"/>
      <c r="ENX845" s="14"/>
      <c r="ENY845" s="14"/>
      <c r="ENZ845" s="14"/>
      <c r="EOA845" s="14"/>
      <c r="EOB845" s="14"/>
      <c r="EOC845" s="14"/>
      <c r="EOD845" s="14"/>
      <c r="EOE845" s="14"/>
      <c r="EOF845" s="14"/>
      <c r="EOG845" s="14"/>
      <c r="EOH845" s="14"/>
      <c r="EOI845" s="14"/>
      <c r="EOJ845" s="14"/>
      <c r="EOK845" s="14"/>
      <c r="EOL845" s="14"/>
      <c r="EOM845" s="14"/>
      <c r="EON845" s="14"/>
      <c r="EOO845" s="14"/>
      <c r="EOP845" s="14"/>
      <c r="EOQ845" s="14"/>
      <c r="EOR845" s="14"/>
      <c r="EOS845" s="14"/>
      <c r="EOT845" s="14"/>
      <c r="EOU845" s="14"/>
      <c r="EOV845" s="14"/>
      <c r="EOW845" s="14"/>
      <c r="EOX845" s="14"/>
      <c r="EOY845" s="14"/>
      <c r="EOZ845" s="14"/>
      <c r="EPA845" s="14"/>
      <c r="EPB845" s="14"/>
      <c r="EPC845" s="14"/>
      <c r="EPD845" s="14"/>
      <c r="EPE845" s="14"/>
      <c r="EPF845" s="14"/>
      <c r="EPG845" s="14"/>
      <c r="EPH845" s="14"/>
      <c r="EPI845" s="14"/>
      <c r="EPJ845" s="14"/>
      <c r="EPK845" s="14"/>
      <c r="EPL845" s="14"/>
      <c r="EPM845" s="14"/>
      <c r="EPN845" s="14"/>
      <c r="EPO845" s="14"/>
      <c r="EPP845" s="14"/>
      <c r="EPQ845" s="14"/>
      <c r="EPR845" s="14"/>
      <c r="EPS845" s="14"/>
      <c r="EPT845" s="14"/>
      <c r="EPU845" s="14"/>
      <c r="EPV845" s="14"/>
      <c r="EPW845" s="14"/>
      <c r="EPX845" s="14"/>
      <c r="EPY845" s="14"/>
      <c r="EPZ845" s="14"/>
      <c r="EQA845" s="14"/>
      <c r="EQB845" s="14"/>
      <c r="EQC845" s="14"/>
      <c r="EQD845" s="14"/>
      <c r="EQE845" s="14"/>
      <c r="EQF845" s="14"/>
      <c r="EQG845" s="14"/>
      <c r="EQH845" s="14"/>
      <c r="EQI845" s="14"/>
      <c r="EQJ845" s="14"/>
      <c r="EQK845" s="14"/>
      <c r="EQL845" s="14"/>
      <c r="EQM845" s="14"/>
      <c r="EQN845" s="14"/>
      <c r="EQO845" s="14"/>
      <c r="EQP845" s="14"/>
      <c r="EQQ845" s="14"/>
      <c r="EQR845" s="14"/>
      <c r="EQS845" s="14"/>
      <c r="EQT845" s="14"/>
      <c r="EQU845" s="14"/>
      <c r="EQV845" s="14"/>
      <c r="EQW845" s="14"/>
      <c r="EQX845" s="14"/>
      <c r="EQY845" s="14"/>
      <c r="EQZ845" s="14"/>
      <c r="ERA845" s="14"/>
      <c r="ERB845" s="14"/>
      <c r="ERC845" s="14"/>
      <c r="ERD845" s="14"/>
      <c r="ERE845" s="14"/>
      <c r="ERF845" s="14"/>
      <c r="ERG845" s="14"/>
      <c r="ERH845" s="14"/>
      <c r="ERI845" s="14"/>
      <c r="ERJ845" s="14"/>
      <c r="ERK845" s="14"/>
      <c r="ERL845" s="14"/>
      <c r="ERM845" s="14"/>
      <c r="ERN845" s="14"/>
      <c r="ERO845" s="14"/>
      <c r="ERP845" s="14"/>
      <c r="ERQ845" s="14"/>
      <c r="ERR845" s="14"/>
      <c r="ERS845" s="14"/>
      <c r="ERT845" s="14"/>
      <c r="ERU845" s="14"/>
      <c r="ERV845" s="14"/>
      <c r="ERW845" s="14"/>
      <c r="ERX845" s="14"/>
      <c r="ERY845" s="14"/>
      <c r="ERZ845" s="14"/>
      <c r="ESA845" s="14"/>
      <c r="ESB845" s="14"/>
      <c r="ESC845" s="14"/>
      <c r="ESD845" s="14"/>
      <c r="ESE845" s="14"/>
      <c r="ESF845" s="14"/>
      <c r="ESG845" s="14"/>
      <c r="ESH845" s="14"/>
      <c r="ESI845" s="14"/>
      <c r="ESJ845" s="14"/>
      <c r="ESK845" s="14"/>
      <c r="ESL845" s="14"/>
      <c r="ESM845" s="14"/>
      <c r="ESN845" s="14"/>
      <c r="ESO845" s="14"/>
      <c r="ESP845" s="14"/>
      <c r="ESQ845" s="14"/>
      <c r="ESR845" s="14"/>
      <c r="ESS845" s="14"/>
      <c r="EST845" s="14"/>
      <c r="ESU845" s="14"/>
      <c r="ESV845" s="14"/>
      <c r="ESW845" s="14"/>
      <c r="ESX845" s="14"/>
      <c r="ESY845" s="14"/>
      <c r="ESZ845" s="14"/>
      <c r="ETA845" s="14"/>
      <c r="ETB845" s="14"/>
      <c r="ETC845" s="14"/>
      <c r="ETD845" s="14"/>
      <c r="ETE845" s="14"/>
      <c r="ETF845" s="14"/>
      <c r="ETG845" s="14"/>
      <c r="ETH845" s="14"/>
      <c r="ETI845" s="14"/>
      <c r="ETJ845" s="14"/>
      <c r="ETK845" s="14"/>
      <c r="ETL845" s="14"/>
      <c r="ETM845" s="14"/>
      <c r="ETN845" s="14"/>
      <c r="ETO845" s="14"/>
      <c r="ETP845" s="14"/>
      <c r="ETQ845" s="14"/>
      <c r="ETR845" s="14"/>
      <c r="ETS845" s="14"/>
      <c r="ETT845" s="14"/>
      <c r="ETU845" s="14"/>
      <c r="ETV845" s="14"/>
      <c r="ETW845" s="14"/>
      <c r="ETX845" s="14"/>
      <c r="ETY845" s="14"/>
      <c r="ETZ845" s="14"/>
      <c r="EUA845" s="14"/>
      <c r="EUB845" s="14"/>
      <c r="EUC845" s="14"/>
      <c r="EUD845" s="14"/>
      <c r="EUE845" s="14"/>
      <c r="EUF845" s="14"/>
      <c r="EUG845" s="14"/>
      <c r="EUH845" s="14"/>
      <c r="EUI845" s="14"/>
      <c r="EUJ845" s="14"/>
      <c r="EUK845" s="14"/>
      <c r="EUL845" s="14"/>
      <c r="EUM845" s="14"/>
      <c r="EUN845" s="14"/>
      <c r="EUO845" s="14"/>
      <c r="EUP845" s="14"/>
      <c r="EUQ845" s="14"/>
      <c r="EUR845" s="14"/>
      <c r="EUS845" s="14"/>
      <c r="EUT845" s="14"/>
      <c r="EUU845" s="14"/>
      <c r="EUV845" s="14"/>
      <c r="EUW845" s="14"/>
      <c r="EUX845" s="14"/>
      <c r="EUY845" s="14"/>
      <c r="EUZ845" s="14"/>
      <c r="EVA845" s="14"/>
      <c r="EVB845" s="14"/>
      <c r="EVC845" s="14"/>
      <c r="EVD845" s="14"/>
      <c r="EVE845" s="14"/>
      <c r="EVF845" s="14"/>
      <c r="EVG845" s="14"/>
      <c r="EVH845" s="14"/>
      <c r="EVI845" s="14"/>
      <c r="EVJ845" s="14"/>
      <c r="EVK845" s="14"/>
      <c r="EVL845" s="14"/>
      <c r="EVM845" s="14"/>
      <c r="EVN845" s="14"/>
      <c r="EVO845" s="14"/>
      <c r="EVP845" s="14"/>
      <c r="EVQ845" s="14"/>
      <c r="EVR845" s="14"/>
      <c r="EVS845" s="14"/>
      <c r="EVT845" s="14"/>
      <c r="EVU845" s="14"/>
      <c r="EVV845" s="14"/>
      <c r="EVW845" s="14"/>
      <c r="EVX845" s="14"/>
      <c r="EVY845" s="14"/>
      <c r="EVZ845" s="14"/>
      <c r="EWA845" s="14"/>
      <c r="EWB845" s="14"/>
      <c r="EWC845" s="14"/>
      <c r="EWD845" s="14"/>
      <c r="EWE845" s="14"/>
      <c r="EWF845" s="14"/>
      <c r="EWG845" s="14"/>
      <c r="EWH845" s="14"/>
      <c r="EWI845" s="14"/>
      <c r="EWJ845" s="14"/>
      <c r="EWK845" s="14"/>
      <c r="EWL845" s="14"/>
      <c r="EWM845" s="14"/>
      <c r="EWN845" s="14"/>
      <c r="EWO845" s="14"/>
      <c r="EWP845" s="14"/>
      <c r="EWQ845" s="14"/>
      <c r="EWR845" s="14"/>
      <c r="EWS845" s="14"/>
      <c r="EWT845" s="14"/>
      <c r="EWU845" s="14"/>
      <c r="EWV845" s="14"/>
      <c r="EWW845" s="14"/>
      <c r="EWX845" s="14"/>
      <c r="EWY845" s="14"/>
      <c r="EWZ845" s="14"/>
      <c r="EXA845" s="14"/>
      <c r="EXB845" s="14"/>
      <c r="EXC845" s="14"/>
      <c r="EXD845" s="14"/>
      <c r="EXE845" s="14"/>
      <c r="EXF845" s="14"/>
      <c r="EXG845" s="14"/>
      <c r="EXH845" s="14"/>
      <c r="EXI845" s="14"/>
      <c r="EXJ845" s="14"/>
      <c r="EXK845" s="14"/>
      <c r="EXL845" s="14"/>
      <c r="EXM845" s="14"/>
      <c r="EXN845" s="14"/>
      <c r="EXO845" s="14"/>
      <c r="EXP845" s="14"/>
      <c r="EXQ845" s="14"/>
      <c r="EXR845" s="14"/>
      <c r="EXS845" s="14"/>
      <c r="EXT845" s="14"/>
      <c r="EXU845" s="14"/>
      <c r="EXV845" s="14"/>
      <c r="EXW845" s="14"/>
      <c r="EXX845" s="14"/>
      <c r="EXY845" s="14"/>
      <c r="EXZ845" s="14"/>
      <c r="EYA845" s="14"/>
      <c r="EYB845" s="14"/>
      <c r="EYC845" s="14"/>
      <c r="EYD845" s="14"/>
      <c r="EYE845" s="14"/>
      <c r="EYF845" s="14"/>
      <c r="EYG845" s="14"/>
      <c r="EYH845" s="14"/>
      <c r="EYI845" s="14"/>
      <c r="EYJ845" s="14"/>
      <c r="EYK845" s="14"/>
      <c r="EYL845" s="14"/>
      <c r="EYM845" s="14"/>
      <c r="EYN845" s="14"/>
      <c r="EYO845" s="14"/>
      <c r="EYP845" s="14"/>
      <c r="EYQ845" s="14"/>
      <c r="EYR845" s="14"/>
      <c r="EYS845" s="14"/>
      <c r="EYT845" s="14"/>
      <c r="EYU845" s="14"/>
      <c r="EYV845" s="14"/>
      <c r="EYW845" s="14"/>
      <c r="EYX845" s="14"/>
      <c r="EYY845" s="14"/>
      <c r="EYZ845" s="14"/>
      <c r="EZA845" s="14"/>
      <c r="EZB845" s="14"/>
      <c r="EZC845" s="14"/>
      <c r="EZD845" s="14"/>
      <c r="EZE845" s="14"/>
      <c r="EZF845" s="14"/>
      <c r="EZG845" s="14"/>
      <c r="EZH845" s="14"/>
      <c r="EZI845" s="14"/>
      <c r="EZJ845" s="14"/>
      <c r="EZK845" s="14"/>
      <c r="EZL845" s="14"/>
      <c r="EZM845" s="14"/>
      <c r="EZN845" s="14"/>
      <c r="EZO845" s="14"/>
      <c r="EZP845" s="14"/>
      <c r="EZQ845" s="14"/>
      <c r="EZR845" s="14"/>
      <c r="EZS845" s="14"/>
      <c r="EZT845" s="14"/>
      <c r="EZU845" s="14"/>
      <c r="EZV845" s="14"/>
      <c r="EZW845" s="14"/>
      <c r="EZX845" s="14"/>
      <c r="EZY845" s="14"/>
      <c r="EZZ845" s="14"/>
      <c r="FAA845" s="14"/>
      <c r="FAB845" s="14"/>
      <c r="FAC845" s="14"/>
      <c r="FAD845" s="14"/>
      <c r="FAE845" s="14"/>
      <c r="FAF845" s="14"/>
      <c r="FAG845" s="14"/>
      <c r="FAH845" s="14"/>
      <c r="FAI845" s="14"/>
      <c r="FAJ845" s="14"/>
      <c r="FAK845" s="14"/>
      <c r="FAL845" s="14"/>
      <c r="FAM845" s="14"/>
      <c r="FAN845" s="14"/>
      <c r="FAO845" s="14"/>
      <c r="FAP845" s="14"/>
      <c r="FAQ845" s="14"/>
      <c r="FAR845" s="14"/>
      <c r="FAS845" s="14"/>
      <c r="FAT845" s="14"/>
      <c r="FAU845" s="14"/>
      <c r="FAV845" s="14"/>
      <c r="FAW845" s="14"/>
      <c r="FAX845" s="14"/>
      <c r="FAY845" s="14"/>
      <c r="FAZ845" s="14"/>
      <c r="FBA845" s="14"/>
      <c r="FBB845" s="14"/>
      <c r="FBC845" s="14"/>
      <c r="FBD845" s="14"/>
      <c r="FBE845" s="14"/>
      <c r="FBF845" s="14"/>
      <c r="FBG845" s="14"/>
      <c r="FBH845" s="14"/>
      <c r="FBI845" s="14"/>
      <c r="FBJ845" s="14"/>
      <c r="FBK845" s="14"/>
      <c r="FBL845" s="14"/>
      <c r="FBM845" s="14"/>
      <c r="FBN845" s="14"/>
      <c r="FBO845" s="14"/>
      <c r="FBP845" s="14"/>
      <c r="FBQ845" s="14"/>
      <c r="FBR845" s="14"/>
      <c r="FBS845" s="14"/>
      <c r="FBT845" s="14"/>
      <c r="FBU845" s="14"/>
      <c r="FBV845" s="14"/>
      <c r="FBW845" s="14"/>
      <c r="FBX845" s="14"/>
      <c r="FBY845" s="14"/>
      <c r="FBZ845" s="14"/>
      <c r="FCA845" s="14"/>
      <c r="FCB845" s="14"/>
      <c r="FCC845" s="14"/>
      <c r="FCD845" s="14"/>
      <c r="FCE845" s="14"/>
      <c r="FCF845" s="14"/>
      <c r="FCG845" s="14"/>
      <c r="FCH845" s="14"/>
      <c r="FCI845" s="14"/>
      <c r="FCJ845" s="14"/>
      <c r="FCK845" s="14"/>
      <c r="FCL845" s="14"/>
      <c r="FCM845" s="14"/>
      <c r="FCN845" s="14"/>
      <c r="FCO845" s="14"/>
      <c r="FCP845" s="14"/>
      <c r="FCQ845" s="14"/>
      <c r="FCR845" s="14"/>
      <c r="FCS845" s="14"/>
      <c r="FCT845" s="14"/>
      <c r="FCU845" s="14"/>
      <c r="FCV845" s="14"/>
      <c r="FCW845" s="14"/>
      <c r="FCX845" s="14"/>
      <c r="FCY845" s="14"/>
      <c r="FCZ845" s="14"/>
      <c r="FDA845" s="14"/>
      <c r="FDB845" s="14"/>
      <c r="FDC845" s="14"/>
      <c r="FDD845" s="14"/>
      <c r="FDE845" s="14"/>
      <c r="FDF845" s="14"/>
      <c r="FDG845" s="14"/>
      <c r="FDH845" s="14"/>
      <c r="FDI845" s="14"/>
      <c r="FDJ845" s="14"/>
      <c r="FDK845" s="14"/>
      <c r="FDL845" s="14"/>
      <c r="FDM845" s="14"/>
      <c r="FDN845" s="14"/>
      <c r="FDO845" s="14"/>
      <c r="FDP845" s="14"/>
      <c r="FDQ845" s="14"/>
      <c r="FDR845" s="14"/>
      <c r="FDS845" s="14"/>
      <c r="FDT845" s="14"/>
      <c r="FDU845" s="14"/>
      <c r="FDV845" s="14"/>
      <c r="FDW845" s="14"/>
      <c r="FDX845" s="14"/>
      <c r="FDY845" s="14"/>
      <c r="FDZ845" s="14"/>
      <c r="FEA845" s="14"/>
      <c r="FEB845" s="14"/>
      <c r="FEC845" s="14"/>
      <c r="FED845" s="14"/>
      <c r="FEE845" s="14"/>
      <c r="FEF845" s="14"/>
      <c r="FEG845" s="14"/>
      <c r="FEH845" s="14"/>
      <c r="FEI845" s="14"/>
      <c r="FEJ845" s="14"/>
      <c r="FEK845" s="14"/>
      <c r="FEL845" s="14"/>
      <c r="FEM845" s="14"/>
      <c r="FEN845" s="14"/>
      <c r="FEO845" s="14"/>
      <c r="FEP845" s="14"/>
      <c r="FEQ845" s="14"/>
      <c r="FER845" s="14"/>
      <c r="FES845" s="14"/>
      <c r="FET845" s="14"/>
      <c r="FEU845" s="14"/>
      <c r="FEV845" s="14"/>
      <c r="FEW845" s="14"/>
      <c r="FEX845" s="14"/>
      <c r="FEY845" s="14"/>
      <c r="FEZ845" s="14"/>
      <c r="FFA845" s="14"/>
      <c r="FFB845" s="14"/>
      <c r="FFC845" s="14"/>
      <c r="FFD845" s="14"/>
      <c r="FFE845" s="14"/>
      <c r="FFF845" s="14"/>
      <c r="FFG845" s="14"/>
      <c r="FFH845" s="14"/>
      <c r="FFI845" s="14"/>
      <c r="FFJ845" s="14"/>
      <c r="FFK845" s="14"/>
      <c r="FFL845" s="14"/>
      <c r="FFM845" s="14"/>
      <c r="FFN845" s="14"/>
      <c r="FFO845" s="14"/>
      <c r="FFP845" s="14"/>
      <c r="FFQ845" s="14"/>
      <c r="FFR845" s="14"/>
      <c r="FFS845" s="14"/>
      <c r="FFT845" s="14"/>
      <c r="FFU845" s="14"/>
      <c r="FFV845" s="14"/>
      <c r="FFW845" s="14"/>
      <c r="FFX845" s="14"/>
      <c r="FFY845" s="14"/>
      <c r="FFZ845" s="14"/>
      <c r="FGA845" s="14"/>
      <c r="FGB845" s="14"/>
      <c r="FGC845" s="14"/>
      <c r="FGD845" s="14"/>
      <c r="FGE845" s="14"/>
      <c r="FGF845" s="14"/>
      <c r="FGG845" s="14"/>
      <c r="FGH845" s="14"/>
      <c r="FGI845" s="14"/>
      <c r="FGJ845" s="14"/>
      <c r="FGK845" s="14"/>
      <c r="FGL845" s="14"/>
      <c r="FGM845" s="14"/>
      <c r="FGN845" s="14"/>
      <c r="FGO845" s="14"/>
      <c r="FGP845" s="14"/>
      <c r="FGQ845" s="14"/>
      <c r="FGR845" s="14"/>
      <c r="FGS845" s="14"/>
      <c r="FGT845" s="14"/>
      <c r="FGU845" s="14"/>
      <c r="FGV845" s="14"/>
      <c r="FGW845" s="14"/>
      <c r="FGX845" s="14"/>
      <c r="FGY845" s="14"/>
      <c r="FGZ845" s="14"/>
      <c r="FHA845" s="14"/>
      <c r="FHB845" s="14"/>
      <c r="FHC845" s="14"/>
      <c r="FHD845" s="14"/>
      <c r="FHE845" s="14"/>
      <c r="FHF845" s="14"/>
      <c r="FHG845" s="14"/>
      <c r="FHH845" s="14"/>
      <c r="FHI845" s="14"/>
      <c r="FHJ845" s="14"/>
      <c r="FHK845" s="14"/>
      <c r="FHL845" s="14"/>
      <c r="FHM845" s="14"/>
      <c r="FHN845" s="14"/>
      <c r="FHO845" s="14"/>
      <c r="FHP845" s="14"/>
      <c r="FHQ845" s="14"/>
      <c r="FHR845" s="14"/>
      <c r="FHS845" s="14"/>
      <c r="FHT845" s="14"/>
      <c r="FHU845" s="14"/>
      <c r="FHV845" s="14"/>
      <c r="FHW845" s="14"/>
      <c r="FHX845" s="14"/>
      <c r="FHY845" s="14"/>
      <c r="FHZ845" s="14"/>
      <c r="FIA845" s="14"/>
      <c r="FIB845" s="14"/>
      <c r="FIC845" s="14"/>
      <c r="FID845" s="14"/>
      <c r="FIE845" s="14"/>
      <c r="FIF845" s="14"/>
      <c r="FIG845" s="14"/>
      <c r="FIH845" s="14"/>
      <c r="FII845" s="14"/>
      <c r="FIJ845" s="14"/>
      <c r="FIK845" s="14"/>
      <c r="FIL845" s="14"/>
      <c r="FIM845" s="14"/>
      <c r="FIN845" s="14"/>
      <c r="FIO845" s="14"/>
      <c r="FIP845" s="14"/>
      <c r="FIQ845" s="14"/>
      <c r="FIR845" s="14"/>
      <c r="FIS845" s="14"/>
      <c r="FIT845" s="14"/>
      <c r="FIU845" s="14"/>
      <c r="FIV845" s="14"/>
      <c r="FIW845" s="14"/>
      <c r="FIX845" s="14"/>
      <c r="FIY845" s="14"/>
      <c r="FIZ845" s="14"/>
      <c r="FJA845" s="14"/>
      <c r="FJB845" s="14"/>
      <c r="FJC845" s="14"/>
      <c r="FJD845" s="14"/>
      <c r="FJE845" s="14"/>
      <c r="FJF845" s="14"/>
      <c r="FJG845" s="14"/>
      <c r="FJH845" s="14"/>
      <c r="FJI845" s="14"/>
      <c r="FJJ845" s="14"/>
      <c r="FJK845" s="14"/>
      <c r="FJL845" s="14"/>
      <c r="FJM845" s="14"/>
      <c r="FJN845" s="14"/>
      <c r="FJO845" s="14"/>
      <c r="FJP845" s="14"/>
      <c r="FJQ845" s="14"/>
      <c r="FJR845" s="14"/>
      <c r="FJS845" s="14"/>
      <c r="FJT845" s="14"/>
      <c r="FJU845" s="14"/>
      <c r="FJV845" s="14"/>
      <c r="FJW845" s="14"/>
      <c r="FJX845" s="14"/>
      <c r="FJY845" s="14"/>
      <c r="FJZ845" s="14"/>
      <c r="FKA845" s="14"/>
      <c r="FKB845" s="14"/>
      <c r="FKC845" s="14"/>
      <c r="FKD845" s="14"/>
      <c r="FKE845" s="14"/>
      <c r="FKF845" s="14"/>
      <c r="FKG845" s="14"/>
      <c r="FKH845" s="14"/>
      <c r="FKI845" s="14"/>
      <c r="FKJ845" s="14"/>
      <c r="FKK845" s="14"/>
      <c r="FKL845" s="14"/>
      <c r="FKM845" s="14"/>
      <c r="FKN845" s="14"/>
      <c r="FKO845" s="14"/>
      <c r="FKP845" s="14"/>
      <c r="FKQ845" s="14"/>
      <c r="FKR845" s="14"/>
      <c r="FKS845" s="14"/>
      <c r="FKT845" s="14"/>
      <c r="FKU845" s="14"/>
      <c r="FKV845" s="14"/>
      <c r="FKW845" s="14"/>
      <c r="FKX845" s="14"/>
      <c r="FKY845" s="14"/>
      <c r="FKZ845" s="14"/>
      <c r="FLA845" s="14"/>
      <c r="FLB845" s="14"/>
      <c r="FLC845" s="14"/>
      <c r="FLD845" s="14"/>
      <c r="FLE845" s="14"/>
      <c r="FLF845" s="14"/>
      <c r="FLG845" s="14"/>
      <c r="FLH845" s="14"/>
      <c r="FLI845" s="14"/>
      <c r="FLJ845" s="14"/>
      <c r="FLK845" s="14"/>
      <c r="FLL845" s="14"/>
      <c r="FLM845" s="14"/>
      <c r="FLN845" s="14"/>
      <c r="FLO845" s="14"/>
      <c r="FLP845" s="14"/>
      <c r="FLQ845" s="14"/>
      <c r="FLR845" s="14"/>
      <c r="FLS845" s="14"/>
      <c r="FLT845" s="14"/>
      <c r="FLU845" s="14"/>
      <c r="FLV845" s="14"/>
      <c r="FLW845" s="14"/>
      <c r="FLX845" s="14"/>
      <c r="FLY845" s="14"/>
      <c r="FLZ845" s="14"/>
      <c r="FMA845" s="14"/>
      <c r="FMB845" s="14"/>
      <c r="FMC845" s="14"/>
      <c r="FMD845" s="14"/>
      <c r="FME845" s="14"/>
      <c r="FMF845" s="14"/>
      <c r="FMG845" s="14"/>
      <c r="FMH845" s="14"/>
      <c r="FMI845" s="14"/>
      <c r="FMJ845" s="14"/>
      <c r="FMK845" s="14"/>
      <c r="FML845" s="14"/>
      <c r="FMM845" s="14"/>
      <c r="FMN845" s="14"/>
      <c r="FMO845" s="14"/>
      <c r="FMP845" s="14"/>
      <c r="FMQ845" s="14"/>
      <c r="FMR845" s="14"/>
      <c r="FMS845" s="14"/>
      <c r="FMT845" s="14"/>
      <c r="FMU845" s="14"/>
      <c r="FMV845" s="14"/>
      <c r="FMW845" s="14"/>
      <c r="FMX845" s="14"/>
      <c r="FMY845" s="14"/>
      <c r="FMZ845" s="14"/>
      <c r="FNA845" s="14"/>
      <c r="FNB845" s="14"/>
      <c r="FNC845" s="14"/>
      <c r="FND845" s="14"/>
      <c r="FNE845" s="14"/>
      <c r="FNF845" s="14"/>
      <c r="FNG845" s="14"/>
      <c r="FNH845" s="14"/>
      <c r="FNI845" s="14"/>
      <c r="FNJ845" s="14"/>
      <c r="FNK845" s="14"/>
      <c r="FNL845" s="14"/>
      <c r="FNM845" s="14"/>
      <c r="FNN845" s="14"/>
      <c r="FNO845" s="14"/>
      <c r="FNP845" s="14"/>
      <c r="FNQ845" s="14"/>
      <c r="FNR845" s="14"/>
      <c r="FNS845" s="14"/>
      <c r="FNT845" s="14"/>
      <c r="FNU845" s="14"/>
      <c r="FNV845" s="14"/>
      <c r="FNW845" s="14"/>
      <c r="FNX845" s="14"/>
      <c r="FNY845" s="14"/>
      <c r="FNZ845" s="14"/>
      <c r="FOA845" s="14"/>
      <c r="FOB845" s="14"/>
      <c r="FOC845" s="14"/>
      <c r="FOD845" s="14"/>
      <c r="FOE845" s="14"/>
      <c r="FOF845" s="14"/>
      <c r="FOG845" s="14"/>
      <c r="FOH845" s="14"/>
      <c r="FOI845" s="14"/>
      <c r="FOJ845" s="14"/>
      <c r="FOK845" s="14"/>
      <c r="FOL845" s="14"/>
      <c r="FOM845" s="14"/>
      <c r="FON845" s="14"/>
      <c r="FOO845" s="14"/>
      <c r="FOP845" s="14"/>
      <c r="FOQ845" s="14"/>
      <c r="FOR845" s="14"/>
      <c r="FOS845" s="14"/>
      <c r="FOT845" s="14"/>
      <c r="FOU845" s="14"/>
      <c r="FOV845" s="14"/>
      <c r="FOW845" s="14"/>
      <c r="FOX845" s="14"/>
      <c r="FOY845" s="14"/>
      <c r="FOZ845" s="14"/>
      <c r="FPA845" s="14"/>
      <c r="FPB845" s="14"/>
      <c r="FPC845" s="14"/>
      <c r="FPD845" s="14"/>
      <c r="FPE845" s="14"/>
      <c r="FPF845" s="14"/>
      <c r="FPG845" s="14"/>
      <c r="FPH845" s="14"/>
      <c r="FPI845" s="14"/>
      <c r="FPJ845" s="14"/>
      <c r="FPK845" s="14"/>
      <c r="FPL845" s="14"/>
      <c r="FPM845" s="14"/>
      <c r="FPN845" s="14"/>
      <c r="FPO845" s="14"/>
      <c r="FPP845" s="14"/>
      <c r="FPQ845" s="14"/>
      <c r="FPR845" s="14"/>
      <c r="FPS845" s="14"/>
      <c r="FPT845" s="14"/>
      <c r="FPU845" s="14"/>
      <c r="FPV845" s="14"/>
      <c r="FPW845" s="14"/>
      <c r="FPX845" s="14"/>
      <c r="FPY845" s="14"/>
      <c r="FPZ845" s="14"/>
      <c r="FQA845" s="14"/>
      <c r="FQB845" s="14"/>
      <c r="FQC845" s="14"/>
      <c r="FQD845" s="14"/>
      <c r="FQE845" s="14"/>
      <c r="FQF845" s="14"/>
      <c r="FQG845" s="14"/>
      <c r="FQH845" s="14"/>
      <c r="FQI845" s="14"/>
      <c r="FQJ845" s="14"/>
      <c r="FQK845" s="14"/>
      <c r="FQL845" s="14"/>
      <c r="FQM845" s="14"/>
      <c r="FQN845" s="14"/>
      <c r="FQO845" s="14"/>
      <c r="FQP845" s="14"/>
      <c r="FQQ845" s="14"/>
      <c r="FQR845" s="14"/>
      <c r="FQS845" s="14"/>
      <c r="FQT845" s="14"/>
      <c r="FQU845" s="14"/>
      <c r="FQV845" s="14"/>
      <c r="FQW845" s="14"/>
      <c r="FQX845" s="14"/>
      <c r="FQY845" s="14"/>
      <c r="FQZ845" s="14"/>
      <c r="FRA845" s="14"/>
      <c r="FRB845" s="14"/>
      <c r="FRC845" s="14"/>
      <c r="FRD845" s="14"/>
      <c r="FRE845" s="14"/>
      <c r="FRF845" s="14"/>
      <c r="FRG845" s="14"/>
      <c r="FRH845" s="14"/>
      <c r="FRI845" s="14"/>
      <c r="FRJ845" s="14"/>
      <c r="FRK845" s="14"/>
      <c r="FRL845" s="14"/>
      <c r="FRM845" s="14"/>
      <c r="FRN845" s="14"/>
      <c r="FRO845" s="14"/>
      <c r="FRP845" s="14"/>
      <c r="FRQ845" s="14"/>
      <c r="FRR845" s="14"/>
      <c r="FRS845" s="14"/>
      <c r="FRT845" s="14"/>
      <c r="FRU845" s="14"/>
      <c r="FRV845" s="14"/>
      <c r="FRW845" s="14"/>
      <c r="FRX845" s="14"/>
      <c r="FRY845" s="14"/>
      <c r="FRZ845" s="14"/>
      <c r="FSA845" s="14"/>
      <c r="FSB845" s="14"/>
      <c r="FSC845" s="14"/>
      <c r="FSD845" s="14"/>
      <c r="FSE845" s="14"/>
      <c r="FSF845" s="14"/>
      <c r="FSG845" s="14"/>
      <c r="FSH845" s="14"/>
      <c r="FSI845" s="14"/>
      <c r="FSJ845" s="14"/>
      <c r="FSK845" s="14"/>
      <c r="FSL845" s="14"/>
      <c r="FSM845" s="14"/>
      <c r="FSN845" s="14"/>
      <c r="FSO845" s="14"/>
      <c r="FSP845" s="14"/>
      <c r="FSQ845" s="14"/>
      <c r="FSR845" s="14"/>
      <c r="FSS845" s="14"/>
      <c r="FST845" s="14"/>
      <c r="FSU845" s="14"/>
      <c r="FSV845" s="14"/>
      <c r="FSW845" s="14"/>
      <c r="FSX845" s="14"/>
      <c r="FSY845" s="14"/>
      <c r="FSZ845" s="14"/>
      <c r="FTA845" s="14"/>
      <c r="FTB845" s="14"/>
      <c r="FTC845" s="14"/>
      <c r="FTD845" s="14"/>
      <c r="FTE845" s="14"/>
      <c r="FTF845" s="14"/>
      <c r="FTG845" s="14"/>
      <c r="FTH845" s="14"/>
      <c r="FTI845" s="14"/>
      <c r="FTJ845" s="14"/>
      <c r="FTK845" s="14"/>
      <c r="FTL845" s="14"/>
      <c r="FTM845" s="14"/>
      <c r="FTN845" s="14"/>
      <c r="FTO845" s="14"/>
      <c r="FTP845" s="14"/>
      <c r="FTQ845" s="14"/>
      <c r="FTR845" s="14"/>
      <c r="FTS845" s="14"/>
      <c r="FTT845" s="14"/>
      <c r="FTU845" s="14"/>
      <c r="FTV845" s="14"/>
      <c r="FTW845" s="14"/>
      <c r="FTX845" s="14"/>
      <c r="FTY845" s="14"/>
      <c r="FTZ845" s="14"/>
      <c r="FUA845" s="14"/>
      <c r="FUB845" s="14"/>
      <c r="FUC845" s="14"/>
      <c r="FUD845" s="14"/>
      <c r="FUE845" s="14"/>
      <c r="FUF845" s="14"/>
      <c r="FUG845" s="14"/>
      <c r="FUH845" s="14"/>
      <c r="FUI845" s="14"/>
      <c r="FUJ845" s="14"/>
      <c r="FUK845" s="14"/>
      <c r="FUL845" s="14"/>
      <c r="FUM845" s="14"/>
      <c r="FUN845" s="14"/>
      <c r="FUO845" s="14"/>
      <c r="FUP845" s="14"/>
      <c r="FUQ845" s="14"/>
      <c r="FUR845" s="14"/>
      <c r="FUS845" s="14"/>
      <c r="FUT845" s="14"/>
      <c r="FUU845" s="14"/>
      <c r="FUV845" s="14"/>
      <c r="FUW845" s="14"/>
      <c r="FUX845" s="14"/>
      <c r="FUY845" s="14"/>
      <c r="FUZ845" s="14"/>
      <c r="FVA845" s="14"/>
      <c r="FVB845" s="14"/>
      <c r="FVC845" s="14"/>
      <c r="FVD845" s="14"/>
      <c r="FVE845" s="14"/>
      <c r="FVF845" s="14"/>
      <c r="FVG845" s="14"/>
      <c r="FVH845" s="14"/>
      <c r="FVI845" s="14"/>
      <c r="FVJ845" s="14"/>
      <c r="FVK845" s="14"/>
      <c r="FVL845" s="14"/>
      <c r="FVM845" s="14"/>
      <c r="FVN845" s="14"/>
      <c r="FVO845" s="14"/>
      <c r="FVP845" s="14"/>
      <c r="FVQ845" s="14"/>
      <c r="FVR845" s="14"/>
      <c r="FVS845" s="14"/>
      <c r="FVT845" s="14"/>
      <c r="FVU845" s="14"/>
      <c r="FVV845" s="14"/>
      <c r="FVW845" s="14"/>
      <c r="FVX845" s="14"/>
      <c r="FVY845" s="14"/>
      <c r="FVZ845" s="14"/>
      <c r="FWA845" s="14"/>
      <c r="FWB845" s="14"/>
      <c r="FWC845" s="14"/>
      <c r="FWD845" s="14"/>
      <c r="FWE845" s="14"/>
      <c r="FWF845" s="14"/>
      <c r="FWG845" s="14"/>
      <c r="FWH845" s="14"/>
      <c r="FWI845" s="14"/>
      <c r="FWJ845" s="14"/>
      <c r="FWK845" s="14"/>
      <c r="FWL845" s="14"/>
      <c r="FWM845" s="14"/>
      <c r="FWN845" s="14"/>
      <c r="FWO845" s="14"/>
      <c r="FWP845" s="14"/>
      <c r="FWQ845" s="14"/>
      <c r="FWR845" s="14"/>
      <c r="FWS845" s="14"/>
      <c r="FWT845" s="14"/>
      <c r="FWU845" s="14"/>
      <c r="FWV845" s="14"/>
      <c r="FWW845" s="14"/>
      <c r="FWX845" s="14"/>
      <c r="FWY845" s="14"/>
      <c r="FWZ845" s="14"/>
      <c r="FXA845" s="14"/>
      <c r="FXB845" s="14"/>
      <c r="FXC845" s="14"/>
      <c r="FXD845" s="14"/>
      <c r="FXE845" s="14"/>
      <c r="FXF845" s="14"/>
      <c r="FXG845" s="14"/>
      <c r="FXH845" s="14"/>
      <c r="FXI845" s="14"/>
      <c r="FXJ845" s="14"/>
      <c r="FXK845" s="14"/>
      <c r="FXL845" s="14"/>
      <c r="FXM845" s="14"/>
      <c r="FXN845" s="14"/>
      <c r="FXO845" s="14"/>
      <c r="FXP845" s="14"/>
      <c r="FXQ845" s="14"/>
      <c r="FXR845" s="14"/>
      <c r="FXS845" s="14"/>
      <c r="FXT845" s="14"/>
      <c r="FXU845" s="14"/>
      <c r="FXV845" s="14"/>
      <c r="FXW845" s="14"/>
      <c r="FXX845" s="14"/>
      <c r="FXY845" s="14"/>
      <c r="FXZ845" s="14"/>
      <c r="FYA845" s="14"/>
      <c r="FYB845" s="14"/>
      <c r="FYC845" s="14"/>
      <c r="FYD845" s="14"/>
      <c r="FYE845" s="14"/>
      <c r="FYF845" s="14"/>
      <c r="FYG845" s="14"/>
      <c r="FYH845" s="14"/>
      <c r="FYI845" s="14"/>
      <c r="FYJ845" s="14"/>
      <c r="FYK845" s="14"/>
      <c r="FYL845" s="14"/>
      <c r="FYM845" s="14"/>
      <c r="FYN845" s="14"/>
      <c r="FYO845" s="14"/>
      <c r="FYP845" s="14"/>
      <c r="FYQ845" s="14"/>
      <c r="FYR845" s="14"/>
      <c r="FYS845" s="14"/>
      <c r="FYT845" s="14"/>
      <c r="FYU845" s="14"/>
      <c r="FYV845" s="14"/>
      <c r="FYW845" s="14"/>
      <c r="FYX845" s="14"/>
      <c r="FYY845" s="14"/>
      <c r="FYZ845" s="14"/>
      <c r="FZA845" s="14"/>
      <c r="FZB845" s="14"/>
      <c r="FZC845" s="14"/>
      <c r="FZD845" s="14"/>
      <c r="FZE845" s="14"/>
      <c r="FZF845" s="14"/>
      <c r="FZG845" s="14"/>
      <c r="FZH845" s="14"/>
      <c r="FZI845" s="14"/>
      <c r="FZJ845" s="14"/>
      <c r="FZK845" s="14"/>
      <c r="FZL845" s="14"/>
      <c r="FZM845" s="14"/>
      <c r="FZN845" s="14"/>
      <c r="FZO845" s="14"/>
      <c r="FZP845" s="14"/>
      <c r="FZQ845" s="14"/>
      <c r="FZR845" s="14"/>
      <c r="FZS845" s="14"/>
      <c r="FZT845" s="14"/>
      <c r="FZU845" s="14"/>
      <c r="FZV845" s="14"/>
      <c r="FZW845" s="14"/>
      <c r="FZX845" s="14"/>
      <c r="FZY845" s="14"/>
      <c r="FZZ845" s="14"/>
      <c r="GAA845" s="14"/>
      <c r="GAB845" s="14"/>
      <c r="GAC845" s="14"/>
      <c r="GAD845" s="14"/>
      <c r="GAE845" s="14"/>
      <c r="GAF845" s="14"/>
      <c r="GAG845" s="14"/>
      <c r="GAH845" s="14"/>
      <c r="GAI845" s="14"/>
      <c r="GAJ845" s="14"/>
      <c r="GAK845" s="14"/>
      <c r="GAL845" s="14"/>
      <c r="GAM845" s="14"/>
      <c r="GAN845" s="14"/>
      <c r="GAO845" s="14"/>
      <c r="GAP845" s="14"/>
      <c r="GAQ845" s="14"/>
      <c r="GAR845" s="14"/>
      <c r="GAS845" s="14"/>
      <c r="GAT845" s="14"/>
      <c r="GAU845" s="14"/>
      <c r="GAV845" s="14"/>
      <c r="GAW845" s="14"/>
      <c r="GAX845" s="14"/>
      <c r="GAY845" s="14"/>
      <c r="GAZ845" s="14"/>
      <c r="GBA845" s="14"/>
      <c r="GBB845" s="14"/>
      <c r="GBC845" s="14"/>
      <c r="GBD845" s="14"/>
      <c r="GBE845" s="14"/>
      <c r="GBF845" s="14"/>
      <c r="GBG845" s="14"/>
      <c r="GBH845" s="14"/>
      <c r="GBI845" s="14"/>
      <c r="GBJ845" s="14"/>
      <c r="GBK845" s="14"/>
      <c r="GBL845" s="14"/>
      <c r="GBM845" s="14"/>
      <c r="GBN845" s="14"/>
      <c r="GBO845" s="14"/>
      <c r="GBP845" s="14"/>
      <c r="GBQ845" s="14"/>
      <c r="GBR845" s="14"/>
      <c r="GBS845" s="14"/>
      <c r="GBT845" s="14"/>
      <c r="GBU845" s="14"/>
      <c r="GBV845" s="14"/>
      <c r="GBW845" s="14"/>
      <c r="GBX845" s="14"/>
      <c r="GBY845" s="14"/>
      <c r="GBZ845" s="14"/>
      <c r="GCA845" s="14"/>
      <c r="GCB845" s="14"/>
      <c r="GCC845" s="14"/>
      <c r="GCD845" s="14"/>
      <c r="GCE845" s="14"/>
      <c r="GCF845" s="14"/>
      <c r="GCG845" s="14"/>
      <c r="GCH845" s="14"/>
      <c r="GCI845" s="14"/>
      <c r="GCJ845" s="14"/>
      <c r="GCK845" s="14"/>
      <c r="GCL845" s="14"/>
      <c r="GCM845" s="14"/>
      <c r="GCN845" s="14"/>
      <c r="GCO845" s="14"/>
      <c r="GCP845" s="14"/>
      <c r="GCQ845" s="14"/>
      <c r="GCR845" s="14"/>
      <c r="GCS845" s="14"/>
      <c r="GCT845" s="14"/>
      <c r="GCU845" s="14"/>
      <c r="GCV845" s="14"/>
      <c r="GCW845" s="14"/>
      <c r="GCX845" s="14"/>
      <c r="GCY845" s="14"/>
      <c r="GCZ845" s="14"/>
      <c r="GDA845" s="14"/>
      <c r="GDB845" s="14"/>
      <c r="GDC845" s="14"/>
      <c r="GDD845" s="14"/>
      <c r="GDE845" s="14"/>
      <c r="GDF845" s="14"/>
      <c r="GDG845" s="14"/>
      <c r="GDH845" s="14"/>
      <c r="GDI845" s="14"/>
      <c r="GDJ845" s="14"/>
      <c r="GDK845" s="14"/>
      <c r="GDL845" s="14"/>
      <c r="GDM845" s="14"/>
      <c r="GDN845" s="14"/>
      <c r="GDO845" s="14"/>
      <c r="GDP845" s="14"/>
      <c r="GDQ845" s="14"/>
      <c r="GDR845" s="14"/>
      <c r="GDS845" s="14"/>
      <c r="GDT845" s="14"/>
      <c r="GDU845" s="14"/>
      <c r="GDV845" s="14"/>
      <c r="GDW845" s="14"/>
      <c r="GDX845" s="14"/>
      <c r="GDY845" s="14"/>
      <c r="GDZ845" s="14"/>
      <c r="GEA845" s="14"/>
      <c r="GEB845" s="14"/>
      <c r="GEC845" s="14"/>
      <c r="GED845" s="14"/>
      <c r="GEE845" s="14"/>
      <c r="GEF845" s="14"/>
      <c r="GEG845" s="14"/>
      <c r="GEH845" s="14"/>
      <c r="GEI845" s="14"/>
      <c r="GEJ845" s="14"/>
      <c r="GEK845" s="14"/>
      <c r="GEL845" s="14"/>
      <c r="GEM845" s="14"/>
      <c r="GEN845" s="14"/>
      <c r="GEO845" s="14"/>
      <c r="GEP845" s="14"/>
      <c r="GEQ845" s="14"/>
      <c r="GER845" s="14"/>
      <c r="GES845" s="14"/>
      <c r="GET845" s="14"/>
      <c r="GEU845" s="14"/>
      <c r="GEV845" s="14"/>
      <c r="GEW845" s="14"/>
      <c r="GEX845" s="14"/>
      <c r="GEY845" s="14"/>
      <c r="GEZ845" s="14"/>
      <c r="GFA845" s="14"/>
      <c r="GFB845" s="14"/>
      <c r="GFC845" s="14"/>
      <c r="GFD845" s="14"/>
      <c r="GFE845" s="14"/>
      <c r="GFF845" s="14"/>
      <c r="GFG845" s="14"/>
      <c r="GFH845" s="14"/>
      <c r="GFI845" s="14"/>
      <c r="GFJ845" s="14"/>
      <c r="GFK845" s="14"/>
      <c r="GFL845" s="14"/>
      <c r="GFM845" s="14"/>
      <c r="GFN845" s="14"/>
      <c r="GFO845" s="14"/>
      <c r="GFP845" s="14"/>
      <c r="GFQ845" s="14"/>
      <c r="GFR845" s="14"/>
      <c r="GFS845" s="14"/>
      <c r="GFT845" s="14"/>
      <c r="GFU845" s="14"/>
      <c r="GFV845" s="14"/>
      <c r="GFW845" s="14"/>
      <c r="GFX845" s="14"/>
      <c r="GFY845" s="14"/>
      <c r="GFZ845" s="14"/>
      <c r="GGA845" s="14"/>
      <c r="GGB845" s="14"/>
      <c r="GGC845" s="14"/>
      <c r="GGD845" s="14"/>
      <c r="GGE845" s="14"/>
      <c r="GGF845" s="14"/>
      <c r="GGG845" s="14"/>
      <c r="GGH845" s="14"/>
      <c r="GGI845" s="14"/>
      <c r="GGJ845" s="14"/>
      <c r="GGK845" s="14"/>
      <c r="GGL845" s="14"/>
      <c r="GGM845" s="14"/>
      <c r="GGN845" s="14"/>
      <c r="GGO845" s="14"/>
      <c r="GGP845" s="14"/>
      <c r="GGQ845" s="14"/>
      <c r="GGR845" s="14"/>
      <c r="GGS845" s="14"/>
      <c r="GGT845" s="14"/>
      <c r="GGU845" s="14"/>
      <c r="GGV845" s="14"/>
      <c r="GGW845" s="14"/>
      <c r="GGX845" s="14"/>
      <c r="GGY845" s="14"/>
      <c r="GGZ845" s="14"/>
      <c r="GHA845" s="14"/>
      <c r="GHB845" s="14"/>
      <c r="GHC845" s="14"/>
      <c r="GHD845" s="14"/>
      <c r="GHE845" s="14"/>
      <c r="GHF845" s="14"/>
      <c r="GHG845" s="14"/>
      <c r="GHH845" s="14"/>
      <c r="GHI845" s="14"/>
      <c r="GHJ845" s="14"/>
      <c r="GHK845" s="14"/>
      <c r="GHL845" s="14"/>
      <c r="GHM845" s="14"/>
      <c r="GHN845" s="14"/>
      <c r="GHO845" s="14"/>
      <c r="GHP845" s="14"/>
      <c r="GHQ845" s="14"/>
      <c r="GHR845" s="14"/>
      <c r="GHS845" s="14"/>
      <c r="GHT845" s="14"/>
      <c r="GHU845" s="14"/>
      <c r="GHV845" s="14"/>
      <c r="GHW845" s="14"/>
      <c r="GHX845" s="14"/>
      <c r="GHY845" s="14"/>
      <c r="GHZ845" s="14"/>
      <c r="GIA845" s="14"/>
      <c r="GIB845" s="14"/>
      <c r="GIC845" s="14"/>
      <c r="GID845" s="14"/>
      <c r="GIE845" s="14"/>
      <c r="GIF845" s="14"/>
      <c r="GIG845" s="14"/>
      <c r="GIH845" s="14"/>
      <c r="GII845" s="14"/>
      <c r="GIJ845" s="14"/>
      <c r="GIK845" s="14"/>
      <c r="GIL845" s="14"/>
      <c r="GIM845" s="14"/>
      <c r="GIN845" s="14"/>
      <c r="GIO845" s="14"/>
      <c r="GIP845" s="14"/>
      <c r="GIQ845" s="14"/>
      <c r="GIR845" s="14"/>
      <c r="GIS845" s="14"/>
      <c r="GIT845" s="14"/>
      <c r="GIU845" s="14"/>
      <c r="GIV845" s="14"/>
      <c r="GIW845" s="14"/>
      <c r="GIX845" s="14"/>
      <c r="GIY845" s="14"/>
      <c r="GIZ845" s="14"/>
      <c r="GJA845" s="14"/>
      <c r="GJB845" s="14"/>
      <c r="GJC845" s="14"/>
      <c r="GJD845" s="14"/>
      <c r="GJE845" s="14"/>
      <c r="GJF845" s="14"/>
      <c r="GJG845" s="14"/>
      <c r="GJH845" s="14"/>
      <c r="GJI845" s="14"/>
      <c r="GJJ845" s="14"/>
      <c r="GJK845" s="14"/>
      <c r="GJL845" s="14"/>
      <c r="GJM845" s="14"/>
      <c r="GJN845" s="14"/>
      <c r="GJO845" s="14"/>
      <c r="GJP845" s="14"/>
      <c r="GJQ845" s="14"/>
      <c r="GJR845" s="14"/>
      <c r="GJS845" s="14"/>
      <c r="GJT845" s="14"/>
      <c r="GJU845" s="14"/>
      <c r="GJV845" s="14"/>
      <c r="GJW845" s="14"/>
      <c r="GJX845" s="14"/>
      <c r="GJY845" s="14"/>
      <c r="GJZ845" s="14"/>
      <c r="GKA845" s="14"/>
      <c r="GKB845" s="14"/>
      <c r="GKC845" s="14"/>
      <c r="GKD845" s="14"/>
      <c r="GKE845" s="14"/>
      <c r="GKF845" s="14"/>
      <c r="GKG845" s="14"/>
      <c r="GKH845" s="14"/>
      <c r="GKI845" s="14"/>
      <c r="GKJ845" s="14"/>
      <c r="GKK845" s="14"/>
      <c r="GKL845" s="14"/>
      <c r="GKM845" s="14"/>
      <c r="GKN845" s="14"/>
      <c r="GKO845" s="14"/>
      <c r="GKP845" s="14"/>
      <c r="GKQ845" s="14"/>
      <c r="GKR845" s="14"/>
      <c r="GKS845" s="14"/>
      <c r="GKT845" s="14"/>
      <c r="GKU845" s="14"/>
      <c r="GKV845" s="14"/>
      <c r="GKW845" s="14"/>
      <c r="GKX845" s="14"/>
      <c r="GKY845" s="14"/>
      <c r="GKZ845" s="14"/>
      <c r="GLA845" s="14"/>
      <c r="GLB845" s="14"/>
      <c r="GLC845" s="14"/>
      <c r="GLD845" s="14"/>
      <c r="GLE845" s="14"/>
      <c r="GLF845" s="14"/>
      <c r="GLG845" s="14"/>
      <c r="GLH845" s="14"/>
      <c r="GLI845" s="14"/>
      <c r="GLJ845" s="14"/>
      <c r="GLK845" s="14"/>
      <c r="GLL845" s="14"/>
      <c r="GLM845" s="14"/>
      <c r="GLN845" s="14"/>
      <c r="GLO845" s="14"/>
      <c r="GLP845" s="14"/>
      <c r="GLQ845" s="14"/>
      <c r="GLR845" s="14"/>
      <c r="GLS845" s="14"/>
      <c r="GLT845" s="14"/>
      <c r="GLU845" s="14"/>
      <c r="GLV845" s="14"/>
      <c r="GLW845" s="14"/>
      <c r="GLX845" s="14"/>
      <c r="GLY845" s="14"/>
      <c r="GLZ845" s="14"/>
      <c r="GMA845" s="14"/>
      <c r="GMB845" s="14"/>
      <c r="GMC845" s="14"/>
      <c r="GMD845" s="14"/>
      <c r="GME845" s="14"/>
      <c r="GMF845" s="14"/>
      <c r="GMG845" s="14"/>
      <c r="GMH845" s="14"/>
      <c r="GMI845" s="14"/>
      <c r="GMJ845" s="14"/>
      <c r="GMK845" s="14"/>
      <c r="GML845" s="14"/>
      <c r="GMM845" s="14"/>
      <c r="GMN845" s="14"/>
      <c r="GMO845" s="14"/>
      <c r="GMP845" s="14"/>
      <c r="GMQ845" s="14"/>
      <c r="GMR845" s="14"/>
      <c r="GMS845" s="14"/>
      <c r="GMT845" s="14"/>
      <c r="GMU845" s="14"/>
      <c r="GMV845" s="14"/>
      <c r="GMW845" s="14"/>
      <c r="GMX845" s="14"/>
      <c r="GMY845" s="14"/>
      <c r="GMZ845" s="14"/>
      <c r="GNA845" s="14"/>
      <c r="GNB845" s="14"/>
      <c r="GNC845" s="14"/>
      <c r="GND845" s="14"/>
      <c r="GNE845" s="14"/>
      <c r="GNF845" s="14"/>
      <c r="GNG845" s="14"/>
      <c r="GNH845" s="14"/>
      <c r="GNI845" s="14"/>
      <c r="GNJ845" s="14"/>
      <c r="GNK845" s="14"/>
      <c r="GNL845" s="14"/>
      <c r="GNM845" s="14"/>
      <c r="GNN845" s="14"/>
      <c r="GNO845" s="14"/>
      <c r="GNP845" s="14"/>
      <c r="GNQ845" s="14"/>
      <c r="GNR845" s="14"/>
      <c r="GNS845" s="14"/>
      <c r="GNT845" s="14"/>
      <c r="GNU845" s="14"/>
      <c r="GNV845" s="14"/>
      <c r="GNW845" s="14"/>
      <c r="GNX845" s="14"/>
      <c r="GNY845" s="14"/>
      <c r="GNZ845" s="14"/>
      <c r="GOA845" s="14"/>
      <c r="GOB845" s="14"/>
      <c r="GOC845" s="14"/>
      <c r="GOD845" s="14"/>
      <c r="GOE845" s="14"/>
      <c r="GOF845" s="14"/>
      <c r="GOG845" s="14"/>
      <c r="GOH845" s="14"/>
      <c r="GOI845" s="14"/>
      <c r="GOJ845" s="14"/>
      <c r="GOK845" s="14"/>
      <c r="GOL845" s="14"/>
      <c r="GOM845" s="14"/>
      <c r="GON845" s="14"/>
      <c r="GOO845" s="14"/>
      <c r="GOP845" s="14"/>
      <c r="GOQ845" s="14"/>
      <c r="GOR845" s="14"/>
      <c r="GOS845" s="14"/>
      <c r="GOT845" s="14"/>
      <c r="GOU845" s="14"/>
      <c r="GOV845" s="14"/>
      <c r="GOW845" s="14"/>
      <c r="GOX845" s="14"/>
      <c r="GOY845" s="14"/>
      <c r="GOZ845" s="14"/>
      <c r="GPA845" s="14"/>
      <c r="GPB845" s="14"/>
      <c r="GPC845" s="14"/>
      <c r="GPD845" s="14"/>
      <c r="GPE845" s="14"/>
      <c r="GPF845" s="14"/>
      <c r="GPG845" s="14"/>
      <c r="GPH845" s="14"/>
      <c r="GPI845" s="14"/>
      <c r="GPJ845" s="14"/>
      <c r="GPK845" s="14"/>
      <c r="GPL845" s="14"/>
      <c r="GPM845" s="14"/>
      <c r="GPN845" s="14"/>
      <c r="GPO845" s="14"/>
      <c r="GPP845" s="14"/>
      <c r="GPQ845" s="14"/>
      <c r="GPR845" s="14"/>
      <c r="GPS845" s="14"/>
      <c r="GPT845" s="14"/>
      <c r="GPU845" s="14"/>
      <c r="GPV845" s="14"/>
      <c r="GPW845" s="14"/>
      <c r="GPX845" s="14"/>
      <c r="GPY845" s="14"/>
      <c r="GPZ845" s="14"/>
      <c r="GQA845" s="14"/>
      <c r="GQB845" s="14"/>
      <c r="GQC845" s="14"/>
      <c r="GQD845" s="14"/>
      <c r="GQE845" s="14"/>
      <c r="GQF845" s="14"/>
      <c r="GQG845" s="14"/>
      <c r="GQH845" s="14"/>
      <c r="GQI845" s="14"/>
      <c r="GQJ845" s="14"/>
      <c r="GQK845" s="14"/>
      <c r="GQL845" s="14"/>
      <c r="GQM845" s="14"/>
      <c r="GQN845" s="14"/>
      <c r="GQO845" s="14"/>
      <c r="GQP845" s="14"/>
      <c r="GQQ845" s="14"/>
      <c r="GQR845" s="14"/>
      <c r="GQS845" s="14"/>
      <c r="GQT845" s="14"/>
      <c r="GQU845" s="14"/>
      <c r="GQV845" s="14"/>
      <c r="GQW845" s="14"/>
      <c r="GQX845" s="14"/>
      <c r="GQY845" s="14"/>
      <c r="GQZ845" s="14"/>
      <c r="GRA845" s="14"/>
      <c r="GRB845" s="14"/>
      <c r="GRC845" s="14"/>
      <c r="GRD845" s="14"/>
      <c r="GRE845" s="14"/>
      <c r="GRF845" s="14"/>
      <c r="GRG845" s="14"/>
      <c r="GRH845" s="14"/>
      <c r="GRI845" s="14"/>
      <c r="GRJ845" s="14"/>
      <c r="GRK845" s="14"/>
      <c r="GRL845" s="14"/>
      <c r="GRM845" s="14"/>
      <c r="GRN845" s="14"/>
      <c r="GRO845" s="14"/>
      <c r="GRP845" s="14"/>
      <c r="GRQ845" s="14"/>
      <c r="GRR845" s="14"/>
      <c r="GRS845" s="14"/>
      <c r="GRT845" s="14"/>
      <c r="GRU845" s="14"/>
      <c r="GRV845" s="14"/>
      <c r="GRW845" s="14"/>
      <c r="GRX845" s="14"/>
      <c r="GRY845" s="14"/>
      <c r="GRZ845" s="14"/>
      <c r="GSA845" s="14"/>
      <c r="GSB845" s="14"/>
      <c r="GSC845" s="14"/>
      <c r="GSD845" s="14"/>
      <c r="GSE845" s="14"/>
      <c r="GSF845" s="14"/>
      <c r="GSG845" s="14"/>
      <c r="GSH845" s="14"/>
      <c r="GSI845" s="14"/>
      <c r="GSJ845" s="14"/>
      <c r="GSK845" s="14"/>
      <c r="GSL845" s="14"/>
      <c r="GSM845" s="14"/>
      <c r="GSN845" s="14"/>
      <c r="GSO845" s="14"/>
      <c r="GSP845" s="14"/>
      <c r="GSQ845" s="14"/>
      <c r="GSR845" s="14"/>
      <c r="GSS845" s="14"/>
      <c r="GST845" s="14"/>
      <c r="GSU845" s="14"/>
      <c r="GSV845" s="14"/>
      <c r="GSW845" s="14"/>
      <c r="GSX845" s="14"/>
      <c r="GSY845" s="14"/>
      <c r="GSZ845" s="14"/>
      <c r="GTA845" s="14"/>
      <c r="GTB845" s="14"/>
      <c r="GTC845" s="14"/>
      <c r="GTD845" s="14"/>
      <c r="GTE845" s="14"/>
      <c r="GTF845" s="14"/>
      <c r="GTG845" s="14"/>
      <c r="GTH845" s="14"/>
      <c r="GTI845" s="14"/>
      <c r="GTJ845" s="14"/>
      <c r="GTK845" s="14"/>
      <c r="GTL845" s="14"/>
      <c r="GTM845" s="14"/>
      <c r="GTN845" s="14"/>
      <c r="GTO845" s="14"/>
      <c r="GTP845" s="14"/>
      <c r="GTQ845" s="14"/>
      <c r="GTR845" s="14"/>
      <c r="GTS845" s="14"/>
      <c r="GTT845" s="14"/>
      <c r="GTU845" s="14"/>
      <c r="GTV845" s="14"/>
      <c r="GTW845" s="14"/>
      <c r="GTX845" s="14"/>
      <c r="GTY845" s="14"/>
      <c r="GTZ845" s="14"/>
      <c r="GUA845" s="14"/>
      <c r="GUB845" s="14"/>
      <c r="GUC845" s="14"/>
      <c r="GUD845" s="14"/>
      <c r="GUE845" s="14"/>
      <c r="GUF845" s="14"/>
      <c r="GUG845" s="14"/>
      <c r="GUH845" s="14"/>
      <c r="GUI845" s="14"/>
      <c r="GUJ845" s="14"/>
      <c r="GUK845" s="14"/>
      <c r="GUL845" s="14"/>
      <c r="GUM845" s="14"/>
      <c r="GUN845" s="14"/>
      <c r="GUO845" s="14"/>
      <c r="GUP845" s="14"/>
      <c r="GUQ845" s="14"/>
      <c r="GUR845" s="14"/>
      <c r="GUS845" s="14"/>
      <c r="GUT845" s="14"/>
      <c r="GUU845" s="14"/>
      <c r="GUV845" s="14"/>
      <c r="GUW845" s="14"/>
      <c r="GUX845" s="14"/>
      <c r="GUY845" s="14"/>
      <c r="GUZ845" s="14"/>
      <c r="GVA845" s="14"/>
      <c r="GVB845" s="14"/>
      <c r="GVC845" s="14"/>
      <c r="GVD845" s="14"/>
      <c r="GVE845" s="14"/>
      <c r="GVF845" s="14"/>
      <c r="GVG845" s="14"/>
      <c r="GVH845" s="14"/>
      <c r="GVI845" s="14"/>
      <c r="GVJ845" s="14"/>
      <c r="GVK845" s="14"/>
      <c r="GVL845" s="14"/>
      <c r="GVM845" s="14"/>
      <c r="GVN845" s="14"/>
      <c r="GVO845" s="14"/>
      <c r="GVP845" s="14"/>
      <c r="GVQ845" s="14"/>
      <c r="GVR845" s="14"/>
      <c r="GVS845" s="14"/>
      <c r="GVT845" s="14"/>
      <c r="GVU845" s="14"/>
      <c r="GVV845" s="14"/>
      <c r="GVW845" s="14"/>
      <c r="GVX845" s="14"/>
      <c r="GVY845" s="14"/>
      <c r="GVZ845" s="14"/>
      <c r="GWA845" s="14"/>
      <c r="GWB845" s="14"/>
      <c r="GWC845" s="14"/>
      <c r="GWD845" s="14"/>
      <c r="GWE845" s="14"/>
      <c r="GWF845" s="14"/>
      <c r="GWG845" s="14"/>
      <c r="GWH845" s="14"/>
      <c r="GWI845" s="14"/>
      <c r="GWJ845" s="14"/>
      <c r="GWK845" s="14"/>
      <c r="GWL845" s="14"/>
      <c r="GWM845" s="14"/>
      <c r="GWN845" s="14"/>
      <c r="GWO845" s="14"/>
      <c r="GWP845" s="14"/>
      <c r="GWQ845" s="14"/>
      <c r="GWR845" s="14"/>
      <c r="GWS845" s="14"/>
      <c r="GWT845" s="14"/>
      <c r="GWU845" s="14"/>
      <c r="GWV845" s="14"/>
      <c r="GWW845" s="14"/>
      <c r="GWX845" s="14"/>
      <c r="GWY845" s="14"/>
      <c r="GWZ845" s="14"/>
      <c r="GXA845" s="14"/>
      <c r="GXB845" s="14"/>
      <c r="GXC845" s="14"/>
      <c r="GXD845" s="14"/>
      <c r="GXE845" s="14"/>
      <c r="GXF845" s="14"/>
      <c r="GXG845" s="14"/>
      <c r="GXH845" s="14"/>
      <c r="GXI845" s="14"/>
      <c r="GXJ845" s="14"/>
      <c r="GXK845" s="14"/>
      <c r="GXL845" s="14"/>
      <c r="GXM845" s="14"/>
      <c r="GXN845" s="14"/>
      <c r="GXO845" s="14"/>
      <c r="GXP845" s="14"/>
      <c r="GXQ845" s="14"/>
      <c r="GXR845" s="14"/>
      <c r="GXS845" s="14"/>
      <c r="GXT845" s="14"/>
      <c r="GXU845" s="14"/>
      <c r="GXV845" s="14"/>
      <c r="GXW845" s="14"/>
      <c r="GXX845" s="14"/>
      <c r="GXY845" s="14"/>
      <c r="GXZ845" s="14"/>
      <c r="GYA845" s="14"/>
      <c r="GYB845" s="14"/>
      <c r="GYC845" s="14"/>
      <c r="GYD845" s="14"/>
      <c r="GYE845" s="14"/>
      <c r="GYF845" s="14"/>
      <c r="GYG845" s="14"/>
      <c r="GYH845" s="14"/>
      <c r="GYI845" s="14"/>
      <c r="GYJ845" s="14"/>
      <c r="GYK845" s="14"/>
      <c r="GYL845" s="14"/>
      <c r="GYM845" s="14"/>
      <c r="GYN845" s="14"/>
      <c r="GYO845" s="14"/>
      <c r="GYP845" s="14"/>
      <c r="GYQ845" s="14"/>
      <c r="GYR845" s="14"/>
      <c r="GYS845" s="14"/>
      <c r="GYT845" s="14"/>
      <c r="GYU845" s="14"/>
      <c r="GYV845" s="14"/>
      <c r="GYW845" s="14"/>
      <c r="GYX845" s="14"/>
      <c r="GYY845" s="14"/>
      <c r="GYZ845" s="14"/>
      <c r="GZA845" s="14"/>
      <c r="GZB845" s="14"/>
      <c r="GZC845" s="14"/>
      <c r="GZD845" s="14"/>
      <c r="GZE845" s="14"/>
      <c r="GZF845" s="14"/>
      <c r="GZG845" s="14"/>
      <c r="GZH845" s="14"/>
      <c r="GZI845" s="14"/>
      <c r="GZJ845" s="14"/>
      <c r="GZK845" s="14"/>
      <c r="GZL845" s="14"/>
      <c r="GZM845" s="14"/>
      <c r="GZN845" s="14"/>
      <c r="GZO845" s="14"/>
      <c r="GZP845" s="14"/>
      <c r="GZQ845" s="14"/>
      <c r="GZR845" s="14"/>
      <c r="GZS845" s="14"/>
      <c r="GZT845" s="14"/>
      <c r="GZU845" s="14"/>
      <c r="GZV845" s="14"/>
      <c r="GZW845" s="14"/>
      <c r="GZX845" s="14"/>
      <c r="GZY845" s="14"/>
      <c r="GZZ845" s="14"/>
      <c r="HAA845" s="14"/>
      <c r="HAB845" s="14"/>
      <c r="HAC845" s="14"/>
      <c r="HAD845" s="14"/>
      <c r="HAE845" s="14"/>
      <c r="HAF845" s="14"/>
      <c r="HAG845" s="14"/>
      <c r="HAH845" s="14"/>
      <c r="HAI845" s="14"/>
      <c r="HAJ845" s="14"/>
      <c r="HAK845" s="14"/>
      <c r="HAL845" s="14"/>
      <c r="HAM845" s="14"/>
      <c r="HAN845" s="14"/>
      <c r="HAO845" s="14"/>
      <c r="HAP845" s="14"/>
      <c r="HAQ845" s="14"/>
      <c r="HAR845" s="14"/>
      <c r="HAS845" s="14"/>
      <c r="HAT845" s="14"/>
      <c r="HAU845" s="14"/>
      <c r="HAV845" s="14"/>
      <c r="HAW845" s="14"/>
      <c r="HAX845" s="14"/>
      <c r="HAY845" s="14"/>
      <c r="HAZ845" s="14"/>
      <c r="HBA845" s="14"/>
      <c r="HBB845" s="14"/>
      <c r="HBC845" s="14"/>
      <c r="HBD845" s="14"/>
      <c r="HBE845" s="14"/>
      <c r="HBF845" s="14"/>
      <c r="HBG845" s="14"/>
      <c r="HBH845" s="14"/>
      <c r="HBI845" s="14"/>
      <c r="HBJ845" s="14"/>
      <c r="HBK845" s="14"/>
      <c r="HBL845" s="14"/>
      <c r="HBM845" s="14"/>
      <c r="HBN845" s="14"/>
      <c r="HBO845" s="14"/>
      <c r="HBP845" s="14"/>
      <c r="HBQ845" s="14"/>
      <c r="HBR845" s="14"/>
      <c r="HBS845" s="14"/>
      <c r="HBT845" s="14"/>
      <c r="HBU845" s="14"/>
      <c r="HBV845" s="14"/>
      <c r="HBW845" s="14"/>
      <c r="HBX845" s="14"/>
      <c r="HBY845" s="14"/>
      <c r="HBZ845" s="14"/>
      <c r="HCA845" s="14"/>
      <c r="HCB845" s="14"/>
      <c r="HCC845" s="14"/>
      <c r="HCD845" s="14"/>
      <c r="HCE845" s="14"/>
      <c r="HCF845" s="14"/>
      <c r="HCG845" s="14"/>
      <c r="HCH845" s="14"/>
      <c r="HCI845" s="14"/>
      <c r="HCJ845" s="14"/>
      <c r="HCK845" s="14"/>
      <c r="HCL845" s="14"/>
      <c r="HCM845" s="14"/>
      <c r="HCN845" s="14"/>
      <c r="HCO845" s="14"/>
      <c r="HCP845" s="14"/>
      <c r="HCQ845" s="14"/>
      <c r="HCR845" s="14"/>
      <c r="HCS845" s="14"/>
      <c r="HCT845" s="14"/>
      <c r="HCU845" s="14"/>
      <c r="HCV845" s="14"/>
      <c r="HCW845" s="14"/>
      <c r="HCX845" s="14"/>
      <c r="HCY845" s="14"/>
      <c r="HCZ845" s="14"/>
      <c r="HDA845" s="14"/>
      <c r="HDB845" s="14"/>
      <c r="HDC845" s="14"/>
      <c r="HDD845" s="14"/>
      <c r="HDE845" s="14"/>
      <c r="HDF845" s="14"/>
      <c r="HDG845" s="14"/>
      <c r="HDH845" s="14"/>
      <c r="HDI845" s="14"/>
      <c r="HDJ845" s="14"/>
      <c r="HDK845" s="14"/>
      <c r="HDL845" s="14"/>
      <c r="HDM845" s="14"/>
      <c r="HDN845" s="14"/>
      <c r="HDO845" s="14"/>
      <c r="HDP845" s="14"/>
      <c r="HDQ845" s="14"/>
      <c r="HDR845" s="14"/>
      <c r="HDS845" s="14"/>
      <c r="HDT845" s="14"/>
      <c r="HDU845" s="14"/>
      <c r="HDV845" s="14"/>
      <c r="HDW845" s="14"/>
      <c r="HDX845" s="14"/>
      <c r="HDY845" s="14"/>
      <c r="HDZ845" s="14"/>
      <c r="HEA845" s="14"/>
      <c r="HEB845" s="14"/>
      <c r="HEC845" s="14"/>
      <c r="HED845" s="14"/>
      <c r="HEE845" s="14"/>
      <c r="HEF845" s="14"/>
      <c r="HEG845" s="14"/>
      <c r="HEH845" s="14"/>
      <c r="HEI845" s="14"/>
      <c r="HEJ845" s="14"/>
      <c r="HEK845" s="14"/>
      <c r="HEL845" s="14"/>
      <c r="HEM845" s="14"/>
      <c r="HEN845" s="14"/>
      <c r="HEO845" s="14"/>
      <c r="HEP845" s="14"/>
      <c r="HEQ845" s="14"/>
      <c r="HER845" s="14"/>
      <c r="HES845" s="14"/>
      <c r="HET845" s="14"/>
      <c r="HEU845" s="14"/>
      <c r="HEV845" s="14"/>
      <c r="HEW845" s="14"/>
      <c r="HEX845" s="14"/>
      <c r="HEY845" s="14"/>
      <c r="HEZ845" s="14"/>
      <c r="HFA845" s="14"/>
      <c r="HFB845" s="14"/>
      <c r="HFC845" s="14"/>
      <c r="HFD845" s="14"/>
      <c r="HFE845" s="14"/>
      <c r="HFF845" s="14"/>
      <c r="HFG845" s="14"/>
      <c r="HFH845" s="14"/>
      <c r="HFI845" s="14"/>
      <c r="HFJ845" s="14"/>
      <c r="HFK845" s="14"/>
      <c r="HFL845" s="14"/>
      <c r="HFM845" s="14"/>
      <c r="HFN845" s="14"/>
      <c r="HFO845" s="14"/>
      <c r="HFP845" s="14"/>
      <c r="HFQ845" s="14"/>
      <c r="HFR845" s="14"/>
      <c r="HFS845" s="14"/>
      <c r="HFT845" s="14"/>
      <c r="HFU845" s="14"/>
      <c r="HFV845" s="14"/>
      <c r="HFW845" s="14"/>
      <c r="HFX845" s="14"/>
      <c r="HFY845" s="14"/>
      <c r="HFZ845" s="14"/>
      <c r="HGA845" s="14"/>
      <c r="HGB845" s="14"/>
      <c r="HGC845" s="14"/>
      <c r="HGD845" s="14"/>
      <c r="HGE845" s="14"/>
      <c r="HGF845" s="14"/>
      <c r="HGG845" s="14"/>
      <c r="HGH845" s="14"/>
      <c r="HGI845" s="14"/>
      <c r="HGJ845" s="14"/>
      <c r="HGK845" s="14"/>
      <c r="HGL845" s="14"/>
      <c r="HGM845" s="14"/>
      <c r="HGN845" s="14"/>
      <c r="HGO845" s="14"/>
      <c r="HGP845" s="14"/>
      <c r="HGQ845" s="14"/>
      <c r="HGR845" s="14"/>
      <c r="HGS845" s="14"/>
      <c r="HGT845" s="14"/>
      <c r="HGU845" s="14"/>
      <c r="HGV845" s="14"/>
      <c r="HGW845" s="14"/>
      <c r="HGX845" s="14"/>
      <c r="HGY845" s="14"/>
      <c r="HGZ845" s="14"/>
      <c r="HHA845" s="14"/>
      <c r="HHB845" s="14"/>
      <c r="HHC845" s="14"/>
      <c r="HHD845" s="14"/>
      <c r="HHE845" s="14"/>
      <c r="HHF845" s="14"/>
      <c r="HHG845" s="14"/>
      <c r="HHH845" s="14"/>
      <c r="HHI845" s="14"/>
      <c r="HHJ845" s="14"/>
      <c r="HHK845" s="14"/>
      <c r="HHL845" s="14"/>
      <c r="HHM845" s="14"/>
      <c r="HHN845" s="14"/>
      <c r="HHO845" s="14"/>
      <c r="HHP845" s="14"/>
      <c r="HHQ845" s="14"/>
      <c r="HHR845" s="14"/>
      <c r="HHS845" s="14"/>
      <c r="HHT845" s="14"/>
      <c r="HHU845" s="14"/>
      <c r="HHV845" s="14"/>
      <c r="HHW845" s="14"/>
      <c r="HHX845" s="14"/>
      <c r="HHY845" s="14"/>
      <c r="HHZ845" s="14"/>
      <c r="HIA845" s="14"/>
      <c r="HIB845" s="14"/>
      <c r="HIC845" s="14"/>
      <c r="HID845" s="14"/>
      <c r="HIE845" s="14"/>
      <c r="HIF845" s="14"/>
      <c r="HIG845" s="14"/>
      <c r="HIH845" s="14"/>
      <c r="HII845" s="14"/>
      <c r="HIJ845" s="14"/>
      <c r="HIK845" s="14"/>
      <c r="HIL845" s="14"/>
      <c r="HIM845" s="14"/>
      <c r="HIN845" s="14"/>
      <c r="HIO845" s="14"/>
      <c r="HIP845" s="14"/>
      <c r="HIQ845" s="14"/>
      <c r="HIR845" s="14"/>
      <c r="HIS845" s="14"/>
      <c r="HIT845" s="14"/>
      <c r="HIU845" s="14"/>
      <c r="HIV845" s="14"/>
      <c r="HIW845" s="14"/>
      <c r="HIX845" s="14"/>
      <c r="HIY845" s="14"/>
      <c r="HIZ845" s="14"/>
      <c r="HJA845" s="14"/>
      <c r="HJB845" s="14"/>
      <c r="HJC845" s="14"/>
      <c r="HJD845" s="14"/>
      <c r="HJE845" s="14"/>
      <c r="HJF845" s="14"/>
      <c r="HJG845" s="14"/>
      <c r="HJH845" s="14"/>
      <c r="HJI845" s="14"/>
      <c r="HJJ845" s="14"/>
      <c r="HJK845" s="14"/>
      <c r="HJL845" s="14"/>
      <c r="HJM845" s="14"/>
      <c r="HJN845" s="14"/>
      <c r="HJO845" s="14"/>
      <c r="HJP845" s="14"/>
      <c r="HJQ845" s="14"/>
      <c r="HJR845" s="14"/>
      <c r="HJS845" s="14"/>
      <c r="HJT845" s="14"/>
      <c r="HJU845" s="14"/>
      <c r="HJV845" s="14"/>
      <c r="HJW845" s="14"/>
      <c r="HJX845" s="14"/>
      <c r="HJY845" s="14"/>
      <c r="HJZ845" s="14"/>
      <c r="HKA845" s="14"/>
      <c r="HKB845" s="14"/>
      <c r="HKC845" s="14"/>
      <c r="HKD845" s="14"/>
      <c r="HKE845" s="14"/>
      <c r="HKF845" s="14"/>
      <c r="HKG845" s="14"/>
      <c r="HKH845" s="14"/>
      <c r="HKI845" s="14"/>
      <c r="HKJ845" s="14"/>
      <c r="HKK845" s="14"/>
      <c r="HKL845" s="14"/>
      <c r="HKM845" s="14"/>
      <c r="HKN845" s="14"/>
      <c r="HKO845" s="14"/>
      <c r="HKP845" s="14"/>
      <c r="HKQ845" s="14"/>
      <c r="HKR845" s="14"/>
      <c r="HKS845" s="14"/>
      <c r="HKT845" s="14"/>
      <c r="HKU845" s="14"/>
      <c r="HKV845" s="14"/>
      <c r="HKW845" s="14"/>
      <c r="HKX845" s="14"/>
      <c r="HKY845" s="14"/>
      <c r="HKZ845" s="14"/>
      <c r="HLA845" s="14"/>
      <c r="HLB845" s="14"/>
      <c r="HLC845" s="14"/>
      <c r="HLD845" s="14"/>
      <c r="HLE845" s="14"/>
      <c r="HLF845" s="14"/>
      <c r="HLG845" s="14"/>
      <c r="HLH845" s="14"/>
      <c r="HLI845" s="14"/>
      <c r="HLJ845" s="14"/>
      <c r="HLK845" s="14"/>
      <c r="HLL845" s="14"/>
      <c r="HLM845" s="14"/>
      <c r="HLN845" s="14"/>
      <c r="HLO845" s="14"/>
      <c r="HLP845" s="14"/>
      <c r="HLQ845" s="14"/>
      <c r="HLR845" s="14"/>
      <c r="HLS845" s="14"/>
      <c r="HLT845" s="14"/>
      <c r="HLU845" s="14"/>
      <c r="HLV845" s="14"/>
      <c r="HLW845" s="14"/>
      <c r="HLX845" s="14"/>
      <c r="HLY845" s="14"/>
      <c r="HLZ845" s="14"/>
      <c r="HMA845" s="14"/>
      <c r="HMB845" s="14"/>
      <c r="HMC845" s="14"/>
      <c r="HMD845" s="14"/>
      <c r="HME845" s="14"/>
      <c r="HMF845" s="14"/>
      <c r="HMG845" s="14"/>
      <c r="HMH845" s="14"/>
      <c r="HMI845" s="14"/>
      <c r="HMJ845" s="14"/>
      <c r="HMK845" s="14"/>
      <c r="HML845" s="14"/>
      <c r="HMM845" s="14"/>
      <c r="HMN845" s="14"/>
      <c r="HMO845" s="14"/>
      <c r="HMP845" s="14"/>
      <c r="HMQ845" s="14"/>
      <c r="HMR845" s="14"/>
      <c r="HMS845" s="14"/>
      <c r="HMT845" s="14"/>
      <c r="HMU845" s="14"/>
      <c r="HMV845" s="14"/>
      <c r="HMW845" s="14"/>
      <c r="HMX845" s="14"/>
      <c r="HMY845" s="14"/>
      <c r="HMZ845" s="14"/>
      <c r="HNA845" s="14"/>
      <c r="HNB845" s="14"/>
      <c r="HNC845" s="14"/>
      <c r="HND845" s="14"/>
      <c r="HNE845" s="14"/>
      <c r="HNF845" s="14"/>
      <c r="HNG845" s="14"/>
      <c r="HNH845" s="14"/>
      <c r="HNI845" s="14"/>
      <c r="HNJ845" s="14"/>
      <c r="HNK845" s="14"/>
      <c r="HNL845" s="14"/>
      <c r="HNM845" s="14"/>
      <c r="HNN845" s="14"/>
      <c r="HNO845" s="14"/>
      <c r="HNP845" s="14"/>
      <c r="HNQ845" s="14"/>
      <c r="HNR845" s="14"/>
      <c r="HNS845" s="14"/>
      <c r="HNT845" s="14"/>
      <c r="HNU845" s="14"/>
      <c r="HNV845" s="14"/>
      <c r="HNW845" s="14"/>
      <c r="HNX845" s="14"/>
      <c r="HNY845" s="14"/>
      <c r="HNZ845" s="14"/>
      <c r="HOA845" s="14"/>
      <c r="HOB845" s="14"/>
      <c r="HOC845" s="14"/>
      <c r="HOD845" s="14"/>
      <c r="HOE845" s="14"/>
      <c r="HOF845" s="14"/>
      <c r="HOG845" s="14"/>
      <c r="HOH845" s="14"/>
      <c r="HOI845" s="14"/>
      <c r="HOJ845" s="14"/>
      <c r="HOK845" s="14"/>
      <c r="HOL845" s="14"/>
      <c r="HOM845" s="14"/>
      <c r="HON845" s="14"/>
      <c r="HOO845" s="14"/>
      <c r="HOP845" s="14"/>
      <c r="HOQ845" s="14"/>
      <c r="HOR845" s="14"/>
      <c r="HOS845" s="14"/>
      <c r="HOT845" s="14"/>
      <c r="HOU845" s="14"/>
      <c r="HOV845" s="14"/>
      <c r="HOW845" s="14"/>
      <c r="HOX845" s="14"/>
      <c r="HOY845" s="14"/>
      <c r="HOZ845" s="14"/>
      <c r="HPA845" s="14"/>
      <c r="HPB845" s="14"/>
      <c r="HPC845" s="14"/>
      <c r="HPD845" s="14"/>
      <c r="HPE845" s="14"/>
      <c r="HPF845" s="14"/>
      <c r="HPG845" s="14"/>
      <c r="HPH845" s="14"/>
      <c r="HPI845" s="14"/>
      <c r="HPJ845" s="14"/>
      <c r="HPK845" s="14"/>
      <c r="HPL845" s="14"/>
      <c r="HPM845" s="14"/>
      <c r="HPN845" s="14"/>
      <c r="HPO845" s="14"/>
      <c r="HPP845" s="14"/>
      <c r="HPQ845" s="14"/>
      <c r="HPR845" s="14"/>
      <c r="HPS845" s="14"/>
      <c r="HPT845" s="14"/>
      <c r="HPU845" s="14"/>
      <c r="HPV845" s="14"/>
      <c r="HPW845" s="14"/>
      <c r="HPX845" s="14"/>
      <c r="HPY845" s="14"/>
      <c r="HPZ845" s="14"/>
      <c r="HQA845" s="14"/>
      <c r="HQB845" s="14"/>
      <c r="HQC845" s="14"/>
      <c r="HQD845" s="14"/>
      <c r="HQE845" s="14"/>
      <c r="HQF845" s="14"/>
      <c r="HQG845" s="14"/>
      <c r="HQH845" s="14"/>
      <c r="HQI845" s="14"/>
      <c r="HQJ845" s="14"/>
      <c r="HQK845" s="14"/>
      <c r="HQL845" s="14"/>
      <c r="HQM845" s="14"/>
      <c r="HQN845" s="14"/>
      <c r="HQO845" s="14"/>
      <c r="HQP845" s="14"/>
      <c r="HQQ845" s="14"/>
      <c r="HQR845" s="14"/>
      <c r="HQS845" s="14"/>
      <c r="HQT845" s="14"/>
      <c r="HQU845" s="14"/>
      <c r="HQV845" s="14"/>
      <c r="HQW845" s="14"/>
      <c r="HQX845" s="14"/>
      <c r="HQY845" s="14"/>
      <c r="HQZ845" s="14"/>
      <c r="HRA845" s="14"/>
      <c r="HRB845" s="14"/>
      <c r="HRC845" s="14"/>
      <c r="HRD845" s="14"/>
      <c r="HRE845" s="14"/>
      <c r="HRF845" s="14"/>
      <c r="HRG845" s="14"/>
      <c r="HRH845" s="14"/>
      <c r="HRI845" s="14"/>
      <c r="HRJ845" s="14"/>
      <c r="HRK845" s="14"/>
      <c r="HRL845" s="14"/>
      <c r="HRM845" s="14"/>
      <c r="HRN845" s="14"/>
      <c r="HRO845" s="14"/>
      <c r="HRP845" s="14"/>
      <c r="HRQ845" s="14"/>
      <c r="HRR845" s="14"/>
      <c r="HRS845" s="14"/>
      <c r="HRT845" s="14"/>
      <c r="HRU845" s="14"/>
      <c r="HRV845" s="14"/>
      <c r="HRW845" s="14"/>
      <c r="HRX845" s="14"/>
      <c r="HRY845" s="14"/>
      <c r="HRZ845" s="14"/>
      <c r="HSA845" s="14"/>
      <c r="HSB845" s="14"/>
      <c r="HSC845" s="14"/>
      <c r="HSD845" s="14"/>
      <c r="HSE845" s="14"/>
      <c r="HSF845" s="14"/>
      <c r="HSG845" s="14"/>
      <c r="HSH845" s="14"/>
      <c r="HSI845" s="14"/>
      <c r="HSJ845" s="14"/>
      <c r="HSK845" s="14"/>
      <c r="HSL845" s="14"/>
      <c r="HSM845" s="14"/>
      <c r="HSN845" s="14"/>
      <c r="HSO845" s="14"/>
      <c r="HSP845" s="14"/>
      <c r="HSQ845" s="14"/>
      <c r="HSR845" s="14"/>
      <c r="HSS845" s="14"/>
      <c r="HST845" s="14"/>
      <c r="HSU845" s="14"/>
      <c r="HSV845" s="14"/>
      <c r="HSW845" s="14"/>
      <c r="HSX845" s="14"/>
      <c r="HSY845" s="14"/>
      <c r="HSZ845" s="14"/>
      <c r="HTA845" s="14"/>
      <c r="HTB845" s="14"/>
      <c r="HTC845" s="14"/>
      <c r="HTD845" s="14"/>
      <c r="HTE845" s="14"/>
      <c r="HTF845" s="14"/>
      <c r="HTG845" s="14"/>
      <c r="HTH845" s="14"/>
      <c r="HTI845" s="14"/>
      <c r="HTJ845" s="14"/>
      <c r="HTK845" s="14"/>
      <c r="HTL845" s="14"/>
      <c r="HTM845" s="14"/>
      <c r="HTN845" s="14"/>
      <c r="HTO845" s="14"/>
      <c r="HTP845" s="14"/>
      <c r="HTQ845" s="14"/>
      <c r="HTR845" s="14"/>
      <c r="HTS845" s="14"/>
      <c r="HTT845" s="14"/>
      <c r="HTU845" s="14"/>
      <c r="HTV845" s="14"/>
      <c r="HTW845" s="14"/>
      <c r="HTX845" s="14"/>
      <c r="HTY845" s="14"/>
      <c r="HTZ845" s="14"/>
      <c r="HUA845" s="14"/>
      <c r="HUB845" s="14"/>
      <c r="HUC845" s="14"/>
      <c r="HUD845" s="14"/>
      <c r="HUE845" s="14"/>
      <c r="HUF845" s="14"/>
      <c r="HUG845" s="14"/>
      <c r="HUH845" s="14"/>
      <c r="HUI845" s="14"/>
      <c r="HUJ845" s="14"/>
      <c r="HUK845" s="14"/>
      <c r="HUL845" s="14"/>
      <c r="HUM845" s="14"/>
      <c r="HUN845" s="14"/>
      <c r="HUO845" s="14"/>
      <c r="HUP845" s="14"/>
      <c r="HUQ845" s="14"/>
      <c r="HUR845" s="14"/>
      <c r="HUS845" s="14"/>
      <c r="HUT845" s="14"/>
      <c r="HUU845" s="14"/>
      <c r="HUV845" s="14"/>
      <c r="HUW845" s="14"/>
      <c r="HUX845" s="14"/>
      <c r="HUY845" s="14"/>
      <c r="HUZ845" s="14"/>
      <c r="HVA845" s="14"/>
      <c r="HVB845" s="14"/>
      <c r="HVC845" s="14"/>
      <c r="HVD845" s="14"/>
      <c r="HVE845" s="14"/>
      <c r="HVF845" s="14"/>
      <c r="HVG845" s="14"/>
      <c r="HVH845" s="14"/>
      <c r="HVI845" s="14"/>
      <c r="HVJ845" s="14"/>
      <c r="HVK845" s="14"/>
      <c r="HVL845" s="14"/>
      <c r="HVM845" s="14"/>
      <c r="HVN845" s="14"/>
      <c r="HVO845" s="14"/>
      <c r="HVP845" s="14"/>
      <c r="HVQ845" s="14"/>
      <c r="HVR845" s="14"/>
      <c r="HVS845" s="14"/>
      <c r="HVT845" s="14"/>
      <c r="HVU845" s="14"/>
      <c r="HVV845" s="14"/>
      <c r="HVW845" s="14"/>
      <c r="HVX845" s="14"/>
      <c r="HVY845" s="14"/>
      <c r="HVZ845" s="14"/>
      <c r="HWA845" s="14"/>
      <c r="HWB845" s="14"/>
      <c r="HWC845" s="14"/>
      <c r="HWD845" s="14"/>
      <c r="HWE845" s="14"/>
      <c r="HWF845" s="14"/>
      <c r="HWG845" s="14"/>
      <c r="HWH845" s="14"/>
      <c r="HWI845" s="14"/>
      <c r="HWJ845" s="14"/>
      <c r="HWK845" s="14"/>
      <c r="HWL845" s="14"/>
      <c r="HWM845" s="14"/>
      <c r="HWN845" s="14"/>
      <c r="HWO845" s="14"/>
      <c r="HWP845" s="14"/>
      <c r="HWQ845" s="14"/>
      <c r="HWR845" s="14"/>
      <c r="HWS845" s="14"/>
      <c r="HWT845" s="14"/>
      <c r="HWU845" s="14"/>
      <c r="HWV845" s="14"/>
      <c r="HWW845" s="14"/>
      <c r="HWX845" s="14"/>
      <c r="HWY845" s="14"/>
      <c r="HWZ845" s="14"/>
      <c r="HXA845" s="14"/>
      <c r="HXB845" s="14"/>
      <c r="HXC845" s="14"/>
      <c r="HXD845" s="14"/>
      <c r="HXE845" s="14"/>
      <c r="HXF845" s="14"/>
      <c r="HXG845" s="14"/>
      <c r="HXH845" s="14"/>
      <c r="HXI845" s="14"/>
      <c r="HXJ845" s="14"/>
      <c r="HXK845" s="14"/>
      <c r="HXL845" s="14"/>
      <c r="HXM845" s="14"/>
      <c r="HXN845" s="14"/>
      <c r="HXO845" s="14"/>
      <c r="HXP845" s="14"/>
      <c r="HXQ845" s="14"/>
      <c r="HXR845" s="14"/>
      <c r="HXS845" s="14"/>
      <c r="HXT845" s="14"/>
      <c r="HXU845" s="14"/>
      <c r="HXV845" s="14"/>
      <c r="HXW845" s="14"/>
      <c r="HXX845" s="14"/>
      <c r="HXY845" s="14"/>
      <c r="HXZ845" s="14"/>
      <c r="HYA845" s="14"/>
      <c r="HYB845" s="14"/>
      <c r="HYC845" s="14"/>
      <c r="HYD845" s="14"/>
      <c r="HYE845" s="14"/>
      <c r="HYF845" s="14"/>
      <c r="HYG845" s="14"/>
      <c r="HYH845" s="14"/>
      <c r="HYI845" s="14"/>
      <c r="HYJ845" s="14"/>
      <c r="HYK845" s="14"/>
      <c r="HYL845" s="14"/>
      <c r="HYM845" s="14"/>
      <c r="HYN845" s="14"/>
      <c r="HYO845" s="14"/>
      <c r="HYP845" s="14"/>
      <c r="HYQ845" s="14"/>
      <c r="HYR845" s="14"/>
      <c r="HYS845" s="14"/>
      <c r="HYT845" s="14"/>
      <c r="HYU845" s="14"/>
      <c r="HYV845" s="14"/>
      <c r="HYW845" s="14"/>
      <c r="HYX845" s="14"/>
      <c r="HYY845" s="14"/>
      <c r="HYZ845" s="14"/>
      <c r="HZA845" s="14"/>
      <c r="HZB845" s="14"/>
      <c r="HZC845" s="14"/>
      <c r="HZD845" s="14"/>
      <c r="HZE845" s="14"/>
      <c r="HZF845" s="14"/>
      <c r="HZG845" s="14"/>
      <c r="HZH845" s="14"/>
      <c r="HZI845" s="14"/>
      <c r="HZJ845" s="14"/>
      <c r="HZK845" s="14"/>
      <c r="HZL845" s="14"/>
      <c r="HZM845" s="14"/>
      <c r="HZN845" s="14"/>
      <c r="HZO845" s="14"/>
      <c r="HZP845" s="14"/>
      <c r="HZQ845" s="14"/>
      <c r="HZR845" s="14"/>
      <c r="HZS845" s="14"/>
      <c r="HZT845" s="14"/>
      <c r="HZU845" s="14"/>
      <c r="HZV845" s="14"/>
      <c r="HZW845" s="14"/>
      <c r="HZX845" s="14"/>
      <c r="HZY845" s="14"/>
      <c r="HZZ845" s="14"/>
      <c r="IAA845" s="14"/>
      <c r="IAB845" s="14"/>
      <c r="IAC845" s="14"/>
      <c r="IAD845" s="14"/>
      <c r="IAE845" s="14"/>
      <c r="IAF845" s="14"/>
      <c r="IAG845" s="14"/>
      <c r="IAH845" s="14"/>
      <c r="IAI845" s="14"/>
      <c r="IAJ845" s="14"/>
      <c r="IAK845" s="14"/>
      <c r="IAL845" s="14"/>
      <c r="IAM845" s="14"/>
      <c r="IAN845" s="14"/>
      <c r="IAO845" s="14"/>
      <c r="IAP845" s="14"/>
      <c r="IAQ845" s="14"/>
      <c r="IAR845" s="14"/>
      <c r="IAS845" s="14"/>
      <c r="IAT845" s="14"/>
      <c r="IAU845" s="14"/>
      <c r="IAV845" s="14"/>
      <c r="IAW845" s="14"/>
      <c r="IAX845" s="14"/>
      <c r="IAY845" s="14"/>
      <c r="IAZ845" s="14"/>
      <c r="IBA845" s="14"/>
      <c r="IBB845" s="14"/>
      <c r="IBC845" s="14"/>
      <c r="IBD845" s="14"/>
      <c r="IBE845" s="14"/>
      <c r="IBF845" s="14"/>
      <c r="IBG845" s="14"/>
      <c r="IBH845" s="14"/>
      <c r="IBI845" s="14"/>
      <c r="IBJ845" s="14"/>
      <c r="IBK845" s="14"/>
      <c r="IBL845" s="14"/>
      <c r="IBM845" s="14"/>
      <c r="IBN845" s="14"/>
      <c r="IBO845" s="14"/>
      <c r="IBP845" s="14"/>
      <c r="IBQ845" s="14"/>
      <c r="IBR845" s="14"/>
      <c r="IBS845" s="14"/>
      <c r="IBT845" s="14"/>
      <c r="IBU845" s="14"/>
      <c r="IBV845" s="14"/>
      <c r="IBW845" s="14"/>
      <c r="IBX845" s="14"/>
      <c r="IBY845" s="14"/>
      <c r="IBZ845" s="14"/>
      <c r="ICA845" s="14"/>
      <c r="ICB845" s="14"/>
      <c r="ICC845" s="14"/>
      <c r="ICD845" s="14"/>
      <c r="ICE845" s="14"/>
      <c r="ICF845" s="14"/>
      <c r="ICG845" s="14"/>
      <c r="ICH845" s="14"/>
      <c r="ICI845" s="14"/>
      <c r="ICJ845" s="14"/>
      <c r="ICK845" s="14"/>
      <c r="ICL845" s="14"/>
      <c r="ICM845" s="14"/>
      <c r="ICN845" s="14"/>
      <c r="ICO845" s="14"/>
      <c r="ICP845" s="14"/>
      <c r="ICQ845" s="14"/>
      <c r="ICR845" s="14"/>
      <c r="ICS845" s="14"/>
      <c r="ICT845" s="14"/>
      <c r="ICU845" s="14"/>
      <c r="ICV845" s="14"/>
      <c r="ICW845" s="14"/>
      <c r="ICX845" s="14"/>
      <c r="ICY845" s="14"/>
      <c r="ICZ845" s="14"/>
      <c r="IDA845" s="14"/>
      <c r="IDB845" s="14"/>
      <c r="IDC845" s="14"/>
      <c r="IDD845" s="14"/>
      <c r="IDE845" s="14"/>
      <c r="IDF845" s="14"/>
      <c r="IDG845" s="14"/>
      <c r="IDH845" s="14"/>
      <c r="IDI845" s="14"/>
      <c r="IDJ845" s="14"/>
      <c r="IDK845" s="14"/>
      <c r="IDL845" s="14"/>
      <c r="IDM845" s="14"/>
      <c r="IDN845" s="14"/>
      <c r="IDO845" s="14"/>
      <c r="IDP845" s="14"/>
      <c r="IDQ845" s="14"/>
      <c r="IDR845" s="14"/>
      <c r="IDS845" s="14"/>
      <c r="IDT845" s="14"/>
      <c r="IDU845" s="14"/>
      <c r="IDV845" s="14"/>
      <c r="IDW845" s="14"/>
      <c r="IDX845" s="14"/>
      <c r="IDY845" s="14"/>
      <c r="IDZ845" s="14"/>
      <c r="IEA845" s="14"/>
      <c r="IEB845" s="14"/>
      <c r="IEC845" s="14"/>
      <c r="IED845" s="14"/>
      <c r="IEE845" s="14"/>
      <c r="IEF845" s="14"/>
      <c r="IEG845" s="14"/>
      <c r="IEH845" s="14"/>
      <c r="IEI845" s="14"/>
      <c r="IEJ845" s="14"/>
      <c r="IEK845" s="14"/>
      <c r="IEL845" s="14"/>
      <c r="IEM845" s="14"/>
      <c r="IEN845" s="14"/>
      <c r="IEO845" s="14"/>
      <c r="IEP845" s="14"/>
      <c r="IEQ845" s="14"/>
      <c r="IER845" s="14"/>
      <c r="IES845" s="14"/>
      <c r="IET845" s="14"/>
      <c r="IEU845" s="14"/>
      <c r="IEV845" s="14"/>
      <c r="IEW845" s="14"/>
      <c r="IEX845" s="14"/>
      <c r="IEY845" s="14"/>
      <c r="IEZ845" s="14"/>
      <c r="IFA845" s="14"/>
      <c r="IFB845" s="14"/>
      <c r="IFC845" s="14"/>
      <c r="IFD845" s="14"/>
      <c r="IFE845" s="14"/>
      <c r="IFF845" s="14"/>
      <c r="IFG845" s="14"/>
      <c r="IFH845" s="14"/>
      <c r="IFI845" s="14"/>
      <c r="IFJ845" s="14"/>
      <c r="IFK845" s="14"/>
      <c r="IFL845" s="14"/>
      <c r="IFM845" s="14"/>
      <c r="IFN845" s="14"/>
      <c r="IFO845" s="14"/>
      <c r="IFP845" s="14"/>
      <c r="IFQ845" s="14"/>
      <c r="IFR845" s="14"/>
      <c r="IFS845" s="14"/>
      <c r="IFT845" s="14"/>
      <c r="IFU845" s="14"/>
      <c r="IFV845" s="14"/>
      <c r="IFW845" s="14"/>
      <c r="IFX845" s="14"/>
      <c r="IFY845" s="14"/>
      <c r="IFZ845" s="14"/>
      <c r="IGA845" s="14"/>
      <c r="IGB845" s="14"/>
      <c r="IGC845" s="14"/>
      <c r="IGD845" s="14"/>
      <c r="IGE845" s="14"/>
      <c r="IGF845" s="14"/>
      <c r="IGG845" s="14"/>
      <c r="IGH845" s="14"/>
      <c r="IGI845" s="14"/>
      <c r="IGJ845" s="14"/>
      <c r="IGK845" s="14"/>
      <c r="IGL845" s="14"/>
      <c r="IGM845" s="14"/>
      <c r="IGN845" s="14"/>
      <c r="IGO845" s="14"/>
      <c r="IGP845" s="14"/>
      <c r="IGQ845" s="14"/>
      <c r="IGR845" s="14"/>
      <c r="IGS845" s="14"/>
      <c r="IGT845" s="14"/>
      <c r="IGU845" s="14"/>
      <c r="IGV845" s="14"/>
      <c r="IGW845" s="14"/>
      <c r="IGX845" s="14"/>
      <c r="IGY845" s="14"/>
      <c r="IGZ845" s="14"/>
      <c r="IHA845" s="14"/>
      <c r="IHB845" s="14"/>
      <c r="IHC845" s="14"/>
      <c r="IHD845" s="14"/>
      <c r="IHE845" s="14"/>
      <c r="IHF845" s="14"/>
      <c r="IHG845" s="14"/>
      <c r="IHH845" s="14"/>
      <c r="IHI845" s="14"/>
      <c r="IHJ845" s="14"/>
      <c r="IHK845" s="14"/>
      <c r="IHL845" s="14"/>
      <c r="IHM845" s="14"/>
      <c r="IHN845" s="14"/>
      <c r="IHO845" s="14"/>
      <c r="IHP845" s="14"/>
      <c r="IHQ845" s="14"/>
      <c r="IHR845" s="14"/>
      <c r="IHS845" s="14"/>
      <c r="IHT845" s="14"/>
      <c r="IHU845" s="14"/>
      <c r="IHV845" s="14"/>
      <c r="IHW845" s="14"/>
      <c r="IHX845" s="14"/>
      <c r="IHY845" s="14"/>
      <c r="IHZ845" s="14"/>
      <c r="IIA845" s="14"/>
      <c r="IIB845" s="14"/>
      <c r="IIC845" s="14"/>
      <c r="IID845" s="14"/>
      <c r="IIE845" s="14"/>
      <c r="IIF845" s="14"/>
      <c r="IIG845" s="14"/>
      <c r="IIH845" s="14"/>
      <c r="III845" s="14"/>
      <c r="IIJ845" s="14"/>
      <c r="IIK845" s="14"/>
      <c r="IIL845" s="14"/>
      <c r="IIM845" s="14"/>
      <c r="IIN845" s="14"/>
      <c r="IIO845" s="14"/>
      <c r="IIP845" s="14"/>
      <c r="IIQ845" s="14"/>
      <c r="IIR845" s="14"/>
      <c r="IIS845" s="14"/>
      <c r="IIT845" s="14"/>
      <c r="IIU845" s="14"/>
      <c r="IIV845" s="14"/>
      <c r="IIW845" s="14"/>
      <c r="IIX845" s="14"/>
      <c r="IIY845" s="14"/>
      <c r="IIZ845" s="14"/>
      <c r="IJA845" s="14"/>
      <c r="IJB845" s="14"/>
      <c r="IJC845" s="14"/>
      <c r="IJD845" s="14"/>
      <c r="IJE845" s="14"/>
      <c r="IJF845" s="14"/>
      <c r="IJG845" s="14"/>
      <c r="IJH845" s="14"/>
      <c r="IJI845" s="14"/>
      <c r="IJJ845" s="14"/>
      <c r="IJK845" s="14"/>
      <c r="IJL845" s="14"/>
      <c r="IJM845" s="14"/>
      <c r="IJN845" s="14"/>
      <c r="IJO845" s="14"/>
      <c r="IJP845" s="14"/>
      <c r="IJQ845" s="14"/>
      <c r="IJR845" s="14"/>
      <c r="IJS845" s="14"/>
      <c r="IJT845" s="14"/>
      <c r="IJU845" s="14"/>
      <c r="IJV845" s="14"/>
      <c r="IJW845" s="14"/>
      <c r="IJX845" s="14"/>
      <c r="IJY845" s="14"/>
      <c r="IJZ845" s="14"/>
      <c r="IKA845" s="14"/>
      <c r="IKB845" s="14"/>
      <c r="IKC845" s="14"/>
      <c r="IKD845" s="14"/>
      <c r="IKE845" s="14"/>
      <c r="IKF845" s="14"/>
      <c r="IKG845" s="14"/>
      <c r="IKH845" s="14"/>
      <c r="IKI845" s="14"/>
      <c r="IKJ845" s="14"/>
      <c r="IKK845" s="14"/>
      <c r="IKL845" s="14"/>
      <c r="IKM845" s="14"/>
      <c r="IKN845" s="14"/>
      <c r="IKO845" s="14"/>
      <c r="IKP845" s="14"/>
      <c r="IKQ845" s="14"/>
      <c r="IKR845" s="14"/>
      <c r="IKS845" s="14"/>
      <c r="IKT845" s="14"/>
      <c r="IKU845" s="14"/>
      <c r="IKV845" s="14"/>
      <c r="IKW845" s="14"/>
      <c r="IKX845" s="14"/>
      <c r="IKY845" s="14"/>
      <c r="IKZ845" s="14"/>
      <c r="ILA845" s="14"/>
      <c r="ILB845" s="14"/>
      <c r="ILC845" s="14"/>
      <c r="ILD845" s="14"/>
      <c r="ILE845" s="14"/>
      <c r="ILF845" s="14"/>
      <c r="ILG845" s="14"/>
      <c r="ILH845" s="14"/>
      <c r="ILI845" s="14"/>
      <c r="ILJ845" s="14"/>
      <c r="ILK845" s="14"/>
      <c r="ILL845" s="14"/>
      <c r="ILM845" s="14"/>
      <c r="ILN845" s="14"/>
      <c r="ILO845" s="14"/>
      <c r="ILP845" s="14"/>
      <c r="ILQ845" s="14"/>
      <c r="ILR845" s="14"/>
      <c r="ILS845" s="14"/>
      <c r="ILT845" s="14"/>
      <c r="ILU845" s="14"/>
      <c r="ILV845" s="14"/>
      <c r="ILW845" s="14"/>
      <c r="ILX845" s="14"/>
      <c r="ILY845" s="14"/>
      <c r="ILZ845" s="14"/>
      <c r="IMA845" s="14"/>
      <c r="IMB845" s="14"/>
      <c r="IMC845" s="14"/>
      <c r="IMD845" s="14"/>
      <c r="IME845" s="14"/>
      <c r="IMF845" s="14"/>
      <c r="IMG845" s="14"/>
      <c r="IMH845" s="14"/>
      <c r="IMI845" s="14"/>
      <c r="IMJ845" s="14"/>
      <c r="IMK845" s="14"/>
      <c r="IML845" s="14"/>
      <c r="IMM845" s="14"/>
      <c r="IMN845" s="14"/>
      <c r="IMO845" s="14"/>
      <c r="IMP845" s="14"/>
      <c r="IMQ845" s="14"/>
      <c r="IMR845" s="14"/>
      <c r="IMS845" s="14"/>
      <c r="IMT845" s="14"/>
      <c r="IMU845" s="14"/>
      <c r="IMV845" s="14"/>
      <c r="IMW845" s="14"/>
      <c r="IMX845" s="14"/>
      <c r="IMY845" s="14"/>
      <c r="IMZ845" s="14"/>
      <c r="INA845" s="14"/>
      <c r="INB845" s="14"/>
      <c r="INC845" s="14"/>
      <c r="IND845" s="14"/>
      <c r="INE845" s="14"/>
      <c r="INF845" s="14"/>
      <c r="ING845" s="14"/>
      <c r="INH845" s="14"/>
      <c r="INI845" s="14"/>
      <c r="INJ845" s="14"/>
      <c r="INK845" s="14"/>
      <c r="INL845" s="14"/>
      <c r="INM845" s="14"/>
      <c r="INN845" s="14"/>
      <c r="INO845" s="14"/>
      <c r="INP845" s="14"/>
      <c r="INQ845" s="14"/>
      <c r="INR845" s="14"/>
      <c r="INS845" s="14"/>
      <c r="INT845" s="14"/>
      <c r="INU845" s="14"/>
      <c r="INV845" s="14"/>
      <c r="INW845" s="14"/>
      <c r="INX845" s="14"/>
      <c r="INY845" s="14"/>
      <c r="INZ845" s="14"/>
      <c r="IOA845" s="14"/>
      <c r="IOB845" s="14"/>
      <c r="IOC845" s="14"/>
      <c r="IOD845" s="14"/>
      <c r="IOE845" s="14"/>
      <c r="IOF845" s="14"/>
      <c r="IOG845" s="14"/>
      <c r="IOH845" s="14"/>
      <c r="IOI845" s="14"/>
      <c r="IOJ845" s="14"/>
      <c r="IOK845" s="14"/>
      <c r="IOL845" s="14"/>
      <c r="IOM845" s="14"/>
      <c r="ION845" s="14"/>
      <c r="IOO845" s="14"/>
      <c r="IOP845" s="14"/>
      <c r="IOQ845" s="14"/>
      <c r="IOR845" s="14"/>
      <c r="IOS845" s="14"/>
      <c r="IOT845" s="14"/>
      <c r="IOU845" s="14"/>
      <c r="IOV845" s="14"/>
      <c r="IOW845" s="14"/>
      <c r="IOX845" s="14"/>
      <c r="IOY845" s="14"/>
      <c r="IOZ845" s="14"/>
      <c r="IPA845" s="14"/>
      <c r="IPB845" s="14"/>
      <c r="IPC845" s="14"/>
      <c r="IPD845" s="14"/>
      <c r="IPE845" s="14"/>
      <c r="IPF845" s="14"/>
      <c r="IPG845" s="14"/>
      <c r="IPH845" s="14"/>
      <c r="IPI845" s="14"/>
      <c r="IPJ845" s="14"/>
      <c r="IPK845" s="14"/>
      <c r="IPL845" s="14"/>
      <c r="IPM845" s="14"/>
      <c r="IPN845" s="14"/>
      <c r="IPO845" s="14"/>
      <c r="IPP845" s="14"/>
      <c r="IPQ845" s="14"/>
      <c r="IPR845" s="14"/>
      <c r="IPS845" s="14"/>
      <c r="IPT845" s="14"/>
      <c r="IPU845" s="14"/>
      <c r="IPV845" s="14"/>
      <c r="IPW845" s="14"/>
      <c r="IPX845" s="14"/>
      <c r="IPY845" s="14"/>
      <c r="IPZ845" s="14"/>
      <c r="IQA845" s="14"/>
      <c r="IQB845" s="14"/>
      <c r="IQC845" s="14"/>
      <c r="IQD845" s="14"/>
      <c r="IQE845" s="14"/>
      <c r="IQF845" s="14"/>
      <c r="IQG845" s="14"/>
      <c r="IQH845" s="14"/>
      <c r="IQI845" s="14"/>
      <c r="IQJ845" s="14"/>
      <c r="IQK845" s="14"/>
      <c r="IQL845" s="14"/>
      <c r="IQM845" s="14"/>
      <c r="IQN845" s="14"/>
      <c r="IQO845" s="14"/>
      <c r="IQP845" s="14"/>
      <c r="IQQ845" s="14"/>
      <c r="IQR845" s="14"/>
      <c r="IQS845" s="14"/>
      <c r="IQT845" s="14"/>
      <c r="IQU845" s="14"/>
      <c r="IQV845" s="14"/>
      <c r="IQW845" s="14"/>
      <c r="IQX845" s="14"/>
      <c r="IQY845" s="14"/>
      <c r="IQZ845" s="14"/>
      <c r="IRA845" s="14"/>
      <c r="IRB845" s="14"/>
      <c r="IRC845" s="14"/>
      <c r="IRD845" s="14"/>
      <c r="IRE845" s="14"/>
      <c r="IRF845" s="14"/>
      <c r="IRG845" s="14"/>
      <c r="IRH845" s="14"/>
      <c r="IRI845" s="14"/>
      <c r="IRJ845" s="14"/>
      <c r="IRK845" s="14"/>
      <c r="IRL845" s="14"/>
      <c r="IRM845" s="14"/>
      <c r="IRN845" s="14"/>
      <c r="IRO845" s="14"/>
      <c r="IRP845" s="14"/>
      <c r="IRQ845" s="14"/>
      <c r="IRR845" s="14"/>
      <c r="IRS845" s="14"/>
      <c r="IRT845" s="14"/>
      <c r="IRU845" s="14"/>
      <c r="IRV845" s="14"/>
      <c r="IRW845" s="14"/>
      <c r="IRX845" s="14"/>
      <c r="IRY845" s="14"/>
      <c r="IRZ845" s="14"/>
      <c r="ISA845" s="14"/>
      <c r="ISB845" s="14"/>
      <c r="ISC845" s="14"/>
      <c r="ISD845" s="14"/>
      <c r="ISE845" s="14"/>
      <c r="ISF845" s="14"/>
      <c r="ISG845" s="14"/>
      <c r="ISH845" s="14"/>
      <c r="ISI845" s="14"/>
      <c r="ISJ845" s="14"/>
      <c r="ISK845" s="14"/>
      <c r="ISL845" s="14"/>
      <c r="ISM845" s="14"/>
      <c r="ISN845" s="14"/>
      <c r="ISO845" s="14"/>
      <c r="ISP845" s="14"/>
      <c r="ISQ845" s="14"/>
      <c r="ISR845" s="14"/>
      <c r="ISS845" s="14"/>
      <c r="IST845" s="14"/>
      <c r="ISU845" s="14"/>
      <c r="ISV845" s="14"/>
      <c r="ISW845" s="14"/>
      <c r="ISX845" s="14"/>
      <c r="ISY845" s="14"/>
      <c r="ISZ845" s="14"/>
      <c r="ITA845" s="14"/>
      <c r="ITB845" s="14"/>
      <c r="ITC845" s="14"/>
      <c r="ITD845" s="14"/>
      <c r="ITE845" s="14"/>
      <c r="ITF845" s="14"/>
      <c r="ITG845" s="14"/>
      <c r="ITH845" s="14"/>
      <c r="ITI845" s="14"/>
      <c r="ITJ845" s="14"/>
      <c r="ITK845" s="14"/>
      <c r="ITL845" s="14"/>
      <c r="ITM845" s="14"/>
      <c r="ITN845" s="14"/>
      <c r="ITO845" s="14"/>
      <c r="ITP845" s="14"/>
      <c r="ITQ845" s="14"/>
      <c r="ITR845" s="14"/>
      <c r="ITS845" s="14"/>
      <c r="ITT845" s="14"/>
      <c r="ITU845" s="14"/>
      <c r="ITV845" s="14"/>
      <c r="ITW845" s="14"/>
      <c r="ITX845" s="14"/>
      <c r="ITY845" s="14"/>
      <c r="ITZ845" s="14"/>
      <c r="IUA845" s="14"/>
      <c r="IUB845" s="14"/>
      <c r="IUC845" s="14"/>
      <c r="IUD845" s="14"/>
      <c r="IUE845" s="14"/>
      <c r="IUF845" s="14"/>
      <c r="IUG845" s="14"/>
      <c r="IUH845" s="14"/>
      <c r="IUI845" s="14"/>
      <c r="IUJ845" s="14"/>
      <c r="IUK845" s="14"/>
      <c r="IUL845" s="14"/>
      <c r="IUM845" s="14"/>
      <c r="IUN845" s="14"/>
      <c r="IUO845" s="14"/>
      <c r="IUP845" s="14"/>
      <c r="IUQ845" s="14"/>
      <c r="IUR845" s="14"/>
      <c r="IUS845" s="14"/>
      <c r="IUT845" s="14"/>
      <c r="IUU845" s="14"/>
      <c r="IUV845" s="14"/>
      <c r="IUW845" s="14"/>
      <c r="IUX845" s="14"/>
      <c r="IUY845" s="14"/>
      <c r="IUZ845" s="14"/>
      <c r="IVA845" s="14"/>
      <c r="IVB845" s="14"/>
      <c r="IVC845" s="14"/>
      <c r="IVD845" s="14"/>
      <c r="IVE845" s="14"/>
      <c r="IVF845" s="14"/>
      <c r="IVG845" s="14"/>
      <c r="IVH845" s="14"/>
      <c r="IVI845" s="14"/>
      <c r="IVJ845" s="14"/>
      <c r="IVK845" s="14"/>
      <c r="IVL845" s="14"/>
      <c r="IVM845" s="14"/>
      <c r="IVN845" s="14"/>
      <c r="IVO845" s="14"/>
      <c r="IVP845" s="14"/>
      <c r="IVQ845" s="14"/>
      <c r="IVR845" s="14"/>
      <c r="IVS845" s="14"/>
      <c r="IVT845" s="14"/>
      <c r="IVU845" s="14"/>
      <c r="IVV845" s="14"/>
      <c r="IVW845" s="14"/>
      <c r="IVX845" s="14"/>
      <c r="IVY845" s="14"/>
      <c r="IVZ845" s="14"/>
      <c r="IWA845" s="14"/>
      <c r="IWB845" s="14"/>
      <c r="IWC845" s="14"/>
      <c r="IWD845" s="14"/>
      <c r="IWE845" s="14"/>
      <c r="IWF845" s="14"/>
      <c r="IWG845" s="14"/>
      <c r="IWH845" s="14"/>
      <c r="IWI845" s="14"/>
      <c r="IWJ845" s="14"/>
      <c r="IWK845" s="14"/>
      <c r="IWL845" s="14"/>
      <c r="IWM845" s="14"/>
      <c r="IWN845" s="14"/>
      <c r="IWO845" s="14"/>
      <c r="IWP845" s="14"/>
      <c r="IWQ845" s="14"/>
      <c r="IWR845" s="14"/>
      <c r="IWS845" s="14"/>
      <c r="IWT845" s="14"/>
      <c r="IWU845" s="14"/>
      <c r="IWV845" s="14"/>
      <c r="IWW845" s="14"/>
      <c r="IWX845" s="14"/>
      <c r="IWY845" s="14"/>
      <c r="IWZ845" s="14"/>
      <c r="IXA845" s="14"/>
      <c r="IXB845" s="14"/>
      <c r="IXC845" s="14"/>
      <c r="IXD845" s="14"/>
      <c r="IXE845" s="14"/>
      <c r="IXF845" s="14"/>
      <c r="IXG845" s="14"/>
      <c r="IXH845" s="14"/>
      <c r="IXI845" s="14"/>
      <c r="IXJ845" s="14"/>
      <c r="IXK845" s="14"/>
      <c r="IXL845" s="14"/>
      <c r="IXM845" s="14"/>
      <c r="IXN845" s="14"/>
      <c r="IXO845" s="14"/>
      <c r="IXP845" s="14"/>
      <c r="IXQ845" s="14"/>
      <c r="IXR845" s="14"/>
      <c r="IXS845" s="14"/>
      <c r="IXT845" s="14"/>
      <c r="IXU845" s="14"/>
      <c r="IXV845" s="14"/>
      <c r="IXW845" s="14"/>
      <c r="IXX845" s="14"/>
      <c r="IXY845" s="14"/>
      <c r="IXZ845" s="14"/>
      <c r="IYA845" s="14"/>
      <c r="IYB845" s="14"/>
      <c r="IYC845" s="14"/>
      <c r="IYD845" s="14"/>
      <c r="IYE845" s="14"/>
      <c r="IYF845" s="14"/>
      <c r="IYG845" s="14"/>
      <c r="IYH845" s="14"/>
      <c r="IYI845" s="14"/>
      <c r="IYJ845" s="14"/>
      <c r="IYK845" s="14"/>
      <c r="IYL845" s="14"/>
      <c r="IYM845" s="14"/>
      <c r="IYN845" s="14"/>
      <c r="IYO845" s="14"/>
      <c r="IYP845" s="14"/>
      <c r="IYQ845" s="14"/>
      <c r="IYR845" s="14"/>
      <c r="IYS845" s="14"/>
      <c r="IYT845" s="14"/>
      <c r="IYU845" s="14"/>
      <c r="IYV845" s="14"/>
      <c r="IYW845" s="14"/>
      <c r="IYX845" s="14"/>
      <c r="IYY845" s="14"/>
      <c r="IYZ845" s="14"/>
      <c r="IZA845" s="14"/>
      <c r="IZB845" s="14"/>
      <c r="IZC845" s="14"/>
      <c r="IZD845" s="14"/>
      <c r="IZE845" s="14"/>
      <c r="IZF845" s="14"/>
      <c r="IZG845" s="14"/>
      <c r="IZH845" s="14"/>
      <c r="IZI845" s="14"/>
      <c r="IZJ845" s="14"/>
      <c r="IZK845" s="14"/>
      <c r="IZL845" s="14"/>
      <c r="IZM845" s="14"/>
      <c r="IZN845" s="14"/>
      <c r="IZO845" s="14"/>
      <c r="IZP845" s="14"/>
      <c r="IZQ845" s="14"/>
      <c r="IZR845" s="14"/>
      <c r="IZS845" s="14"/>
      <c r="IZT845" s="14"/>
      <c r="IZU845" s="14"/>
      <c r="IZV845" s="14"/>
      <c r="IZW845" s="14"/>
      <c r="IZX845" s="14"/>
      <c r="IZY845" s="14"/>
      <c r="IZZ845" s="14"/>
      <c r="JAA845" s="14"/>
      <c r="JAB845" s="14"/>
      <c r="JAC845" s="14"/>
      <c r="JAD845" s="14"/>
      <c r="JAE845" s="14"/>
      <c r="JAF845" s="14"/>
      <c r="JAG845" s="14"/>
      <c r="JAH845" s="14"/>
      <c r="JAI845" s="14"/>
      <c r="JAJ845" s="14"/>
      <c r="JAK845" s="14"/>
      <c r="JAL845" s="14"/>
      <c r="JAM845" s="14"/>
      <c r="JAN845" s="14"/>
      <c r="JAO845" s="14"/>
      <c r="JAP845" s="14"/>
      <c r="JAQ845" s="14"/>
      <c r="JAR845" s="14"/>
      <c r="JAS845" s="14"/>
      <c r="JAT845" s="14"/>
      <c r="JAU845" s="14"/>
      <c r="JAV845" s="14"/>
      <c r="JAW845" s="14"/>
      <c r="JAX845" s="14"/>
      <c r="JAY845" s="14"/>
      <c r="JAZ845" s="14"/>
      <c r="JBA845" s="14"/>
      <c r="JBB845" s="14"/>
      <c r="JBC845" s="14"/>
      <c r="JBD845" s="14"/>
      <c r="JBE845" s="14"/>
      <c r="JBF845" s="14"/>
      <c r="JBG845" s="14"/>
      <c r="JBH845" s="14"/>
      <c r="JBI845" s="14"/>
      <c r="JBJ845" s="14"/>
      <c r="JBK845" s="14"/>
      <c r="JBL845" s="14"/>
      <c r="JBM845" s="14"/>
      <c r="JBN845" s="14"/>
      <c r="JBO845" s="14"/>
      <c r="JBP845" s="14"/>
      <c r="JBQ845" s="14"/>
      <c r="JBR845" s="14"/>
      <c r="JBS845" s="14"/>
      <c r="JBT845" s="14"/>
      <c r="JBU845" s="14"/>
      <c r="JBV845" s="14"/>
      <c r="JBW845" s="14"/>
      <c r="JBX845" s="14"/>
      <c r="JBY845" s="14"/>
      <c r="JBZ845" s="14"/>
      <c r="JCA845" s="14"/>
      <c r="JCB845" s="14"/>
      <c r="JCC845" s="14"/>
      <c r="JCD845" s="14"/>
      <c r="JCE845" s="14"/>
      <c r="JCF845" s="14"/>
      <c r="JCG845" s="14"/>
      <c r="JCH845" s="14"/>
      <c r="JCI845" s="14"/>
      <c r="JCJ845" s="14"/>
      <c r="JCK845" s="14"/>
      <c r="JCL845" s="14"/>
      <c r="JCM845" s="14"/>
      <c r="JCN845" s="14"/>
      <c r="JCO845" s="14"/>
      <c r="JCP845" s="14"/>
      <c r="JCQ845" s="14"/>
      <c r="JCR845" s="14"/>
      <c r="JCS845" s="14"/>
      <c r="JCT845" s="14"/>
      <c r="JCU845" s="14"/>
      <c r="JCV845" s="14"/>
      <c r="JCW845" s="14"/>
      <c r="JCX845" s="14"/>
      <c r="JCY845" s="14"/>
      <c r="JCZ845" s="14"/>
      <c r="JDA845" s="14"/>
      <c r="JDB845" s="14"/>
      <c r="JDC845" s="14"/>
      <c r="JDD845" s="14"/>
      <c r="JDE845" s="14"/>
      <c r="JDF845" s="14"/>
      <c r="JDG845" s="14"/>
      <c r="JDH845" s="14"/>
      <c r="JDI845" s="14"/>
      <c r="JDJ845" s="14"/>
      <c r="JDK845" s="14"/>
      <c r="JDL845" s="14"/>
      <c r="JDM845" s="14"/>
      <c r="JDN845" s="14"/>
      <c r="JDO845" s="14"/>
      <c r="JDP845" s="14"/>
      <c r="JDQ845" s="14"/>
      <c r="JDR845" s="14"/>
      <c r="JDS845" s="14"/>
      <c r="JDT845" s="14"/>
      <c r="JDU845" s="14"/>
      <c r="JDV845" s="14"/>
      <c r="JDW845" s="14"/>
      <c r="JDX845" s="14"/>
      <c r="JDY845" s="14"/>
      <c r="JDZ845" s="14"/>
      <c r="JEA845" s="14"/>
      <c r="JEB845" s="14"/>
      <c r="JEC845" s="14"/>
      <c r="JED845" s="14"/>
      <c r="JEE845" s="14"/>
      <c r="JEF845" s="14"/>
      <c r="JEG845" s="14"/>
      <c r="JEH845" s="14"/>
      <c r="JEI845" s="14"/>
      <c r="JEJ845" s="14"/>
      <c r="JEK845" s="14"/>
      <c r="JEL845" s="14"/>
      <c r="JEM845" s="14"/>
      <c r="JEN845" s="14"/>
      <c r="JEO845" s="14"/>
      <c r="JEP845" s="14"/>
      <c r="JEQ845" s="14"/>
      <c r="JER845" s="14"/>
      <c r="JES845" s="14"/>
      <c r="JET845" s="14"/>
      <c r="JEU845" s="14"/>
      <c r="JEV845" s="14"/>
      <c r="JEW845" s="14"/>
      <c r="JEX845" s="14"/>
      <c r="JEY845" s="14"/>
      <c r="JEZ845" s="14"/>
      <c r="JFA845" s="14"/>
      <c r="JFB845" s="14"/>
      <c r="JFC845" s="14"/>
      <c r="JFD845" s="14"/>
      <c r="JFE845" s="14"/>
      <c r="JFF845" s="14"/>
      <c r="JFG845" s="14"/>
      <c r="JFH845" s="14"/>
      <c r="JFI845" s="14"/>
      <c r="JFJ845" s="14"/>
      <c r="JFK845" s="14"/>
      <c r="JFL845" s="14"/>
      <c r="JFM845" s="14"/>
      <c r="JFN845" s="14"/>
      <c r="JFO845" s="14"/>
      <c r="JFP845" s="14"/>
      <c r="JFQ845" s="14"/>
      <c r="JFR845" s="14"/>
      <c r="JFS845" s="14"/>
      <c r="JFT845" s="14"/>
      <c r="JFU845" s="14"/>
      <c r="JFV845" s="14"/>
      <c r="JFW845" s="14"/>
      <c r="JFX845" s="14"/>
      <c r="JFY845" s="14"/>
      <c r="JFZ845" s="14"/>
      <c r="JGA845" s="14"/>
      <c r="JGB845" s="14"/>
      <c r="JGC845" s="14"/>
      <c r="JGD845" s="14"/>
      <c r="JGE845" s="14"/>
      <c r="JGF845" s="14"/>
      <c r="JGG845" s="14"/>
      <c r="JGH845" s="14"/>
      <c r="JGI845" s="14"/>
      <c r="JGJ845" s="14"/>
      <c r="JGK845" s="14"/>
      <c r="JGL845" s="14"/>
      <c r="JGM845" s="14"/>
      <c r="JGN845" s="14"/>
      <c r="JGO845" s="14"/>
      <c r="JGP845" s="14"/>
      <c r="JGQ845" s="14"/>
      <c r="JGR845" s="14"/>
      <c r="JGS845" s="14"/>
      <c r="JGT845" s="14"/>
      <c r="JGU845" s="14"/>
      <c r="JGV845" s="14"/>
      <c r="JGW845" s="14"/>
      <c r="JGX845" s="14"/>
      <c r="JGY845" s="14"/>
      <c r="JGZ845" s="14"/>
      <c r="JHA845" s="14"/>
      <c r="JHB845" s="14"/>
      <c r="JHC845" s="14"/>
      <c r="JHD845" s="14"/>
      <c r="JHE845" s="14"/>
      <c r="JHF845" s="14"/>
      <c r="JHG845" s="14"/>
      <c r="JHH845" s="14"/>
      <c r="JHI845" s="14"/>
      <c r="JHJ845" s="14"/>
      <c r="JHK845" s="14"/>
      <c r="JHL845" s="14"/>
      <c r="JHM845" s="14"/>
      <c r="JHN845" s="14"/>
      <c r="JHO845" s="14"/>
      <c r="JHP845" s="14"/>
      <c r="JHQ845" s="14"/>
      <c r="JHR845" s="14"/>
      <c r="JHS845" s="14"/>
      <c r="JHT845" s="14"/>
      <c r="JHU845" s="14"/>
      <c r="JHV845" s="14"/>
      <c r="JHW845" s="14"/>
      <c r="JHX845" s="14"/>
      <c r="JHY845" s="14"/>
      <c r="JHZ845" s="14"/>
      <c r="JIA845" s="14"/>
      <c r="JIB845" s="14"/>
      <c r="JIC845" s="14"/>
      <c r="JID845" s="14"/>
      <c r="JIE845" s="14"/>
      <c r="JIF845" s="14"/>
      <c r="JIG845" s="14"/>
      <c r="JIH845" s="14"/>
      <c r="JII845" s="14"/>
      <c r="JIJ845" s="14"/>
      <c r="JIK845" s="14"/>
      <c r="JIL845" s="14"/>
      <c r="JIM845" s="14"/>
      <c r="JIN845" s="14"/>
      <c r="JIO845" s="14"/>
      <c r="JIP845" s="14"/>
      <c r="JIQ845" s="14"/>
      <c r="JIR845" s="14"/>
      <c r="JIS845" s="14"/>
      <c r="JIT845" s="14"/>
      <c r="JIU845" s="14"/>
      <c r="JIV845" s="14"/>
      <c r="JIW845" s="14"/>
      <c r="JIX845" s="14"/>
      <c r="JIY845" s="14"/>
      <c r="JIZ845" s="14"/>
      <c r="JJA845" s="14"/>
      <c r="JJB845" s="14"/>
      <c r="JJC845" s="14"/>
      <c r="JJD845" s="14"/>
      <c r="JJE845" s="14"/>
      <c r="JJF845" s="14"/>
      <c r="JJG845" s="14"/>
      <c r="JJH845" s="14"/>
      <c r="JJI845" s="14"/>
      <c r="JJJ845" s="14"/>
      <c r="JJK845" s="14"/>
      <c r="JJL845" s="14"/>
      <c r="JJM845" s="14"/>
      <c r="JJN845" s="14"/>
      <c r="JJO845" s="14"/>
      <c r="JJP845" s="14"/>
      <c r="JJQ845" s="14"/>
      <c r="JJR845" s="14"/>
      <c r="JJS845" s="14"/>
      <c r="JJT845" s="14"/>
      <c r="JJU845" s="14"/>
      <c r="JJV845" s="14"/>
      <c r="JJW845" s="14"/>
      <c r="JJX845" s="14"/>
      <c r="JJY845" s="14"/>
      <c r="JJZ845" s="14"/>
      <c r="JKA845" s="14"/>
      <c r="JKB845" s="14"/>
      <c r="JKC845" s="14"/>
      <c r="JKD845" s="14"/>
      <c r="JKE845" s="14"/>
      <c r="JKF845" s="14"/>
      <c r="JKG845" s="14"/>
      <c r="JKH845" s="14"/>
      <c r="JKI845" s="14"/>
      <c r="JKJ845" s="14"/>
      <c r="JKK845" s="14"/>
      <c r="JKL845" s="14"/>
      <c r="JKM845" s="14"/>
      <c r="JKN845" s="14"/>
      <c r="JKO845" s="14"/>
      <c r="JKP845" s="14"/>
      <c r="JKQ845" s="14"/>
      <c r="JKR845" s="14"/>
      <c r="JKS845" s="14"/>
      <c r="JKT845" s="14"/>
      <c r="JKU845" s="14"/>
      <c r="JKV845" s="14"/>
      <c r="JKW845" s="14"/>
      <c r="JKX845" s="14"/>
      <c r="JKY845" s="14"/>
      <c r="JKZ845" s="14"/>
      <c r="JLA845" s="14"/>
      <c r="JLB845" s="14"/>
      <c r="JLC845" s="14"/>
      <c r="JLD845" s="14"/>
      <c r="JLE845" s="14"/>
      <c r="JLF845" s="14"/>
      <c r="JLG845" s="14"/>
      <c r="JLH845" s="14"/>
      <c r="JLI845" s="14"/>
      <c r="JLJ845" s="14"/>
      <c r="JLK845" s="14"/>
      <c r="JLL845" s="14"/>
      <c r="JLM845" s="14"/>
      <c r="JLN845" s="14"/>
      <c r="JLO845" s="14"/>
      <c r="JLP845" s="14"/>
      <c r="JLQ845" s="14"/>
      <c r="JLR845" s="14"/>
      <c r="JLS845" s="14"/>
      <c r="JLT845" s="14"/>
      <c r="JLU845" s="14"/>
      <c r="JLV845" s="14"/>
      <c r="JLW845" s="14"/>
      <c r="JLX845" s="14"/>
      <c r="JLY845" s="14"/>
      <c r="JLZ845" s="14"/>
      <c r="JMA845" s="14"/>
      <c r="JMB845" s="14"/>
      <c r="JMC845" s="14"/>
      <c r="JMD845" s="14"/>
      <c r="JME845" s="14"/>
      <c r="JMF845" s="14"/>
      <c r="JMG845" s="14"/>
      <c r="JMH845" s="14"/>
      <c r="JMI845" s="14"/>
      <c r="JMJ845" s="14"/>
      <c r="JMK845" s="14"/>
      <c r="JML845" s="14"/>
      <c r="JMM845" s="14"/>
      <c r="JMN845" s="14"/>
      <c r="JMO845" s="14"/>
      <c r="JMP845" s="14"/>
      <c r="JMQ845" s="14"/>
      <c r="JMR845" s="14"/>
      <c r="JMS845" s="14"/>
      <c r="JMT845" s="14"/>
      <c r="JMU845" s="14"/>
      <c r="JMV845" s="14"/>
      <c r="JMW845" s="14"/>
      <c r="JMX845" s="14"/>
      <c r="JMY845" s="14"/>
      <c r="JMZ845" s="14"/>
      <c r="JNA845" s="14"/>
      <c r="JNB845" s="14"/>
      <c r="JNC845" s="14"/>
      <c r="JND845" s="14"/>
      <c r="JNE845" s="14"/>
      <c r="JNF845" s="14"/>
      <c r="JNG845" s="14"/>
      <c r="JNH845" s="14"/>
      <c r="JNI845" s="14"/>
      <c r="JNJ845" s="14"/>
      <c r="JNK845" s="14"/>
      <c r="JNL845" s="14"/>
      <c r="JNM845" s="14"/>
      <c r="JNN845" s="14"/>
      <c r="JNO845" s="14"/>
      <c r="JNP845" s="14"/>
      <c r="JNQ845" s="14"/>
      <c r="JNR845" s="14"/>
      <c r="JNS845" s="14"/>
      <c r="JNT845" s="14"/>
      <c r="JNU845" s="14"/>
      <c r="JNV845" s="14"/>
      <c r="JNW845" s="14"/>
      <c r="JNX845" s="14"/>
      <c r="JNY845" s="14"/>
      <c r="JNZ845" s="14"/>
      <c r="JOA845" s="14"/>
      <c r="JOB845" s="14"/>
      <c r="JOC845" s="14"/>
      <c r="JOD845" s="14"/>
      <c r="JOE845" s="14"/>
      <c r="JOF845" s="14"/>
      <c r="JOG845" s="14"/>
      <c r="JOH845" s="14"/>
      <c r="JOI845" s="14"/>
      <c r="JOJ845" s="14"/>
      <c r="JOK845" s="14"/>
      <c r="JOL845" s="14"/>
      <c r="JOM845" s="14"/>
      <c r="JON845" s="14"/>
      <c r="JOO845" s="14"/>
      <c r="JOP845" s="14"/>
      <c r="JOQ845" s="14"/>
      <c r="JOR845" s="14"/>
      <c r="JOS845" s="14"/>
      <c r="JOT845" s="14"/>
      <c r="JOU845" s="14"/>
      <c r="JOV845" s="14"/>
      <c r="JOW845" s="14"/>
      <c r="JOX845" s="14"/>
      <c r="JOY845" s="14"/>
      <c r="JOZ845" s="14"/>
      <c r="JPA845" s="14"/>
      <c r="JPB845" s="14"/>
      <c r="JPC845" s="14"/>
      <c r="JPD845" s="14"/>
      <c r="JPE845" s="14"/>
      <c r="JPF845" s="14"/>
      <c r="JPG845" s="14"/>
      <c r="JPH845" s="14"/>
      <c r="JPI845" s="14"/>
      <c r="JPJ845" s="14"/>
      <c r="JPK845" s="14"/>
      <c r="JPL845" s="14"/>
      <c r="JPM845" s="14"/>
      <c r="JPN845" s="14"/>
      <c r="JPO845" s="14"/>
      <c r="JPP845" s="14"/>
      <c r="JPQ845" s="14"/>
      <c r="JPR845" s="14"/>
      <c r="JPS845" s="14"/>
      <c r="JPT845" s="14"/>
      <c r="JPU845" s="14"/>
      <c r="JPV845" s="14"/>
      <c r="JPW845" s="14"/>
      <c r="JPX845" s="14"/>
      <c r="JPY845" s="14"/>
      <c r="JPZ845" s="14"/>
      <c r="JQA845" s="14"/>
      <c r="JQB845" s="14"/>
      <c r="JQC845" s="14"/>
      <c r="JQD845" s="14"/>
      <c r="JQE845" s="14"/>
      <c r="JQF845" s="14"/>
      <c r="JQG845" s="14"/>
      <c r="JQH845" s="14"/>
      <c r="JQI845" s="14"/>
      <c r="JQJ845" s="14"/>
      <c r="JQK845" s="14"/>
      <c r="JQL845" s="14"/>
      <c r="JQM845" s="14"/>
      <c r="JQN845" s="14"/>
      <c r="JQO845" s="14"/>
      <c r="JQP845" s="14"/>
      <c r="JQQ845" s="14"/>
      <c r="JQR845" s="14"/>
      <c r="JQS845" s="14"/>
      <c r="JQT845" s="14"/>
      <c r="JQU845" s="14"/>
      <c r="JQV845" s="14"/>
      <c r="JQW845" s="14"/>
      <c r="JQX845" s="14"/>
      <c r="JQY845" s="14"/>
      <c r="JQZ845" s="14"/>
      <c r="JRA845" s="14"/>
      <c r="JRB845" s="14"/>
      <c r="JRC845" s="14"/>
      <c r="JRD845" s="14"/>
      <c r="JRE845" s="14"/>
      <c r="JRF845" s="14"/>
      <c r="JRG845" s="14"/>
      <c r="JRH845" s="14"/>
      <c r="JRI845" s="14"/>
      <c r="JRJ845" s="14"/>
      <c r="JRK845" s="14"/>
      <c r="JRL845" s="14"/>
      <c r="JRM845" s="14"/>
      <c r="JRN845" s="14"/>
      <c r="JRO845" s="14"/>
      <c r="JRP845" s="14"/>
      <c r="JRQ845" s="14"/>
      <c r="JRR845" s="14"/>
      <c r="JRS845" s="14"/>
      <c r="JRT845" s="14"/>
      <c r="JRU845" s="14"/>
      <c r="JRV845" s="14"/>
      <c r="JRW845" s="14"/>
      <c r="JRX845" s="14"/>
      <c r="JRY845" s="14"/>
      <c r="JRZ845" s="14"/>
      <c r="JSA845" s="14"/>
      <c r="JSB845" s="14"/>
      <c r="JSC845" s="14"/>
      <c r="JSD845" s="14"/>
      <c r="JSE845" s="14"/>
      <c r="JSF845" s="14"/>
      <c r="JSG845" s="14"/>
      <c r="JSH845" s="14"/>
      <c r="JSI845" s="14"/>
      <c r="JSJ845" s="14"/>
      <c r="JSK845" s="14"/>
      <c r="JSL845" s="14"/>
      <c r="JSM845" s="14"/>
      <c r="JSN845" s="14"/>
      <c r="JSO845" s="14"/>
      <c r="JSP845" s="14"/>
      <c r="JSQ845" s="14"/>
      <c r="JSR845" s="14"/>
      <c r="JSS845" s="14"/>
      <c r="JST845" s="14"/>
      <c r="JSU845" s="14"/>
      <c r="JSV845" s="14"/>
      <c r="JSW845" s="14"/>
      <c r="JSX845" s="14"/>
      <c r="JSY845" s="14"/>
      <c r="JSZ845" s="14"/>
      <c r="JTA845" s="14"/>
      <c r="JTB845" s="14"/>
      <c r="JTC845" s="14"/>
      <c r="JTD845" s="14"/>
      <c r="JTE845" s="14"/>
      <c r="JTF845" s="14"/>
      <c r="JTG845" s="14"/>
      <c r="JTH845" s="14"/>
      <c r="JTI845" s="14"/>
      <c r="JTJ845" s="14"/>
      <c r="JTK845" s="14"/>
      <c r="JTL845" s="14"/>
      <c r="JTM845" s="14"/>
      <c r="JTN845" s="14"/>
      <c r="JTO845" s="14"/>
      <c r="JTP845" s="14"/>
      <c r="JTQ845" s="14"/>
      <c r="JTR845" s="14"/>
      <c r="JTS845" s="14"/>
      <c r="JTT845" s="14"/>
      <c r="JTU845" s="14"/>
      <c r="JTV845" s="14"/>
      <c r="JTW845" s="14"/>
      <c r="JTX845" s="14"/>
      <c r="JTY845" s="14"/>
      <c r="JTZ845" s="14"/>
      <c r="JUA845" s="14"/>
      <c r="JUB845" s="14"/>
      <c r="JUC845" s="14"/>
      <c r="JUD845" s="14"/>
      <c r="JUE845" s="14"/>
      <c r="JUF845" s="14"/>
      <c r="JUG845" s="14"/>
      <c r="JUH845" s="14"/>
      <c r="JUI845" s="14"/>
      <c r="JUJ845" s="14"/>
      <c r="JUK845" s="14"/>
      <c r="JUL845" s="14"/>
      <c r="JUM845" s="14"/>
      <c r="JUN845" s="14"/>
      <c r="JUO845" s="14"/>
      <c r="JUP845" s="14"/>
      <c r="JUQ845" s="14"/>
      <c r="JUR845" s="14"/>
      <c r="JUS845" s="14"/>
      <c r="JUT845" s="14"/>
      <c r="JUU845" s="14"/>
      <c r="JUV845" s="14"/>
      <c r="JUW845" s="14"/>
      <c r="JUX845" s="14"/>
      <c r="JUY845" s="14"/>
      <c r="JUZ845" s="14"/>
      <c r="JVA845" s="14"/>
      <c r="JVB845" s="14"/>
      <c r="JVC845" s="14"/>
      <c r="JVD845" s="14"/>
      <c r="JVE845" s="14"/>
      <c r="JVF845" s="14"/>
      <c r="JVG845" s="14"/>
      <c r="JVH845" s="14"/>
      <c r="JVI845" s="14"/>
      <c r="JVJ845" s="14"/>
      <c r="JVK845" s="14"/>
      <c r="JVL845" s="14"/>
      <c r="JVM845" s="14"/>
      <c r="JVN845" s="14"/>
      <c r="JVO845" s="14"/>
      <c r="JVP845" s="14"/>
      <c r="JVQ845" s="14"/>
      <c r="JVR845" s="14"/>
      <c r="JVS845" s="14"/>
      <c r="JVT845" s="14"/>
      <c r="JVU845" s="14"/>
      <c r="JVV845" s="14"/>
      <c r="JVW845" s="14"/>
      <c r="JVX845" s="14"/>
      <c r="JVY845" s="14"/>
      <c r="JVZ845" s="14"/>
      <c r="JWA845" s="14"/>
      <c r="JWB845" s="14"/>
      <c r="JWC845" s="14"/>
      <c r="JWD845" s="14"/>
      <c r="JWE845" s="14"/>
      <c r="JWF845" s="14"/>
      <c r="JWG845" s="14"/>
      <c r="JWH845" s="14"/>
      <c r="JWI845" s="14"/>
      <c r="JWJ845" s="14"/>
      <c r="JWK845" s="14"/>
      <c r="JWL845" s="14"/>
      <c r="JWM845" s="14"/>
      <c r="JWN845" s="14"/>
      <c r="JWO845" s="14"/>
      <c r="JWP845" s="14"/>
      <c r="JWQ845" s="14"/>
      <c r="JWR845" s="14"/>
      <c r="JWS845" s="14"/>
      <c r="JWT845" s="14"/>
      <c r="JWU845" s="14"/>
      <c r="JWV845" s="14"/>
      <c r="JWW845" s="14"/>
      <c r="JWX845" s="14"/>
      <c r="JWY845" s="14"/>
      <c r="JWZ845" s="14"/>
      <c r="JXA845" s="14"/>
      <c r="JXB845" s="14"/>
      <c r="JXC845" s="14"/>
      <c r="JXD845" s="14"/>
      <c r="JXE845" s="14"/>
      <c r="JXF845" s="14"/>
      <c r="JXG845" s="14"/>
      <c r="JXH845" s="14"/>
      <c r="JXI845" s="14"/>
      <c r="JXJ845" s="14"/>
      <c r="JXK845" s="14"/>
      <c r="JXL845" s="14"/>
      <c r="JXM845" s="14"/>
      <c r="JXN845" s="14"/>
      <c r="JXO845" s="14"/>
      <c r="JXP845" s="14"/>
      <c r="JXQ845" s="14"/>
      <c r="JXR845" s="14"/>
      <c r="JXS845" s="14"/>
      <c r="JXT845" s="14"/>
      <c r="JXU845" s="14"/>
      <c r="JXV845" s="14"/>
      <c r="JXW845" s="14"/>
      <c r="JXX845" s="14"/>
      <c r="JXY845" s="14"/>
      <c r="JXZ845" s="14"/>
      <c r="JYA845" s="14"/>
      <c r="JYB845" s="14"/>
      <c r="JYC845" s="14"/>
      <c r="JYD845" s="14"/>
      <c r="JYE845" s="14"/>
      <c r="JYF845" s="14"/>
      <c r="JYG845" s="14"/>
      <c r="JYH845" s="14"/>
      <c r="JYI845" s="14"/>
      <c r="JYJ845" s="14"/>
      <c r="JYK845" s="14"/>
      <c r="JYL845" s="14"/>
      <c r="JYM845" s="14"/>
      <c r="JYN845" s="14"/>
      <c r="JYO845" s="14"/>
      <c r="JYP845" s="14"/>
      <c r="JYQ845" s="14"/>
      <c r="JYR845" s="14"/>
      <c r="JYS845" s="14"/>
      <c r="JYT845" s="14"/>
      <c r="JYU845" s="14"/>
      <c r="JYV845" s="14"/>
      <c r="JYW845" s="14"/>
      <c r="JYX845" s="14"/>
      <c r="JYY845" s="14"/>
      <c r="JYZ845" s="14"/>
      <c r="JZA845" s="14"/>
      <c r="JZB845" s="14"/>
      <c r="JZC845" s="14"/>
      <c r="JZD845" s="14"/>
      <c r="JZE845" s="14"/>
      <c r="JZF845" s="14"/>
      <c r="JZG845" s="14"/>
      <c r="JZH845" s="14"/>
      <c r="JZI845" s="14"/>
      <c r="JZJ845" s="14"/>
      <c r="JZK845" s="14"/>
      <c r="JZL845" s="14"/>
      <c r="JZM845" s="14"/>
      <c r="JZN845" s="14"/>
      <c r="JZO845" s="14"/>
      <c r="JZP845" s="14"/>
      <c r="JZQ845" s="14"/>
      <c r="JZR845" s="14"/>
      <c r="JZS845" s="14"/>
      <c r="JZT845" s="14"/>
      <c r="JZU845" s="14"/>
      <c r="JZV845" s="14"/>
      <c r="JZW845" s="14"/>
      <c r="JZX845" s="14"/>
      <c r="JZY845" s="14"/>
      <c r="JZZ845" s="14"/>
      <c r="KAA845" s="14"/>
      <c r="KAB845" s="14"/>
      <c r="KAC845" s="14"/>
      <c r="KAD845" s="14"/>
      <c r="KAE845" s="14"/>
      <c r="KAF845" s="14"/>
      <c r="KAG845" s="14"/>
      <c r="KAH845" s="14"/>
      <c r="KAI845" s="14"/>
      <c r="KAJ845" s="14"/>
      <c r="KAK845" s="14"/>
      <c r="KAL845" s="14"/>
      <c r="KAM845" s="14"/>
      <c r="KAN845" s="14"/>
      <c r="KAO845" s="14"/>
      <c r="KAP845" s="14"/>
      <c r="KAQ845" s="14"/>
      <c r="KAR845" s="14"/>
      <c r="KAS845" s="14"/>
      <c r="KAT845" s="14"/>
      <c r="KAU845" s="14"/>
      <c r="KAV845" s="14"/>
      <c r="KAW845" s="14"/>
      <c r="KAX845" s="14"/>
      <c r="KAY845" s="14"/>
      <c r="KAZ845" s="14"/>
      <c r="KBA845" s="14"/>
      <c r="KBB845" s="14"/>
      <c r="KBC845" s="14"/>
      <c r="KBD845" s="14"/>
      <c r="KBE845" s="14"/>
      <c r="KBF845" s="14"/>
      <c r="KBG845" s="14"/>
      <c r="KBH845" s="14"/>
      <c r="KBI845" s="14"/>
      <c r="KBJ845" s="14"/>
      <c r="KBK845" s="14"/>
      <c r="KBL845" s="14"/>
      <c r="KBM845" s="14"/>
      <c r="KBN845" s="14"/>
      <c r="KBO845" s="14"/>
      <c r="KBP845" s="14"/>
      <c r="KBQ845" s="14"/>
      <c r="KBR845" s="14"/>
      <c r="KBS845" s="14"/>
      <c r="KBT845" s="14"/>
      <c r="KBU845" s="14"/>
      <c r="KBV845" s="14"/>
      <c r="KBW845" s="14"/>
      <c r="KBX845" s="14"/>
      <c r="KBY845" s="14"/>
      <c r="KBZ845" s="14"/>
      <c r="KCA845" s="14"/>
      <c r="KCB845" s="14"/>
      <c r="KCC845" s="14"/>
      <c r="KCD845" s="14"/>
      <c r="KCE845" s="14"/>
      <c r="KCF845" s="14"/>
      <c r="KCG845" s="14"/>
      <c r="KCH845" s="14"/>
      <c r="KCI845" s="14"/>
      <c r="KCJ845" s="14"/>
      <c r="KCK845" s="14"/>
      <c r="KCL845" s="14"/>
      <c r="KCM845" s="14"/>
      <c r="KCN845" s="14"/>
      <c r="KCO845" s="14"/>
      <c r="KCP845" s="14"/>
      <c r="KCQ845" s="14"/>
      <c r="KCR845" s="14"/>
      <c r="KCS845" s="14"/>
      <c r="KCT845" s="14"/>
      <c r="KCU845" s="14"/>
      <c r="KCV845" s="14"/>
      <c r="KCW845" s="14"/>
      <c r="KCX845" s="14"/>
      <c r="KCY845" s="14"/>
      <c r="KCZ845" s="14"/>
      <c r="KDA845" s="14"/>
      <c r="KDB845" s="14"/>
      <c r="KDC845" s="14"/>
      <c r="KDD845" s="14"/>
      <c r="KDE845" s="14"/>
      <c r="KDF845" s="14"/>
      <c r="KDG845" s="14"/>
      <c r="KDH845" s="14"/>
      <c r="KDI845" s="14"/>
      <c r="KDJ845" s="14"/>
      <c r="KDK845" s="14"/>
      <c r="KDL845" s="14"/>
      <c r="KDM845" s="14"/>
      <c r="KDN845" s="14"/>
      <c r="KDO845" s="14"/>
      <c r="KDP845" s="14"/>
      <c r="KDQ845" s="14"/>
      <c r="KDR845" s="14"/>
      <c r="KDS845" s="14"/>
      <c r="KDT845" s="14"/>
      <c r="KDU845" s="14"/>
      <c r="KDV845" s="14"/>
      <c r="KDW845" s="14"/>
      <c r="KDX845" s="14"/>
      <c r="KDY845" s="14"/>
      <c r="KDZ845" s="14"/>
      <c r="KEA845" s="14"/>
      <c r="KEB845" s="14"/>
      <c r="KEC845" s="14"/>
      <c r="KED845" s="14"/>
      <c r="KEE845" s="14"/>
      <c r="KEF845" s="14"/>
      <c r="KEG845" s="14"/>
      <c r="KEH845" s="14"/>
      <c r="KEI845" s="14"/>
      <c r="KEJ845" s="14"/>
      <c r="KEK845" s="14"/>
      <c r="KEL845" s="14"/>
      <c r="KEM845" s="14"/>
      <c r="KEN845" s="14"/>
      <c r="KEO845" s="14"/>
      <c r="KEP845" s="14"/>
      <c r="KEQ845" s="14"/>
      <c r="KER845" s="14"/>
      <c r="KES845" s="14"/>
      <c r="KET845" s="14"/>
      <c r="KEU845" s="14"/>
      <c r="KEV845" s="14"/>
      <c r="KEW845" s="14"/>
      <c r="KEX845" s="14"/>
      <c r="KEY845" s="14"/>
      <c r="KEZ845" s="14"/>
      <c r="KFA845" s="14"/>
      <c r="KFB845" s="14"/>
      <c r="KFC845" s="14"/>
      <c r="KFD845" s="14"/>
      <c r="KFE845" s="14"/>
      <c r="KFF845" s="14"/>
      <c r="KFG845" s="14"/>
      <c r="KFH845" s="14"/>
      <c r="KFI845" s="14"/>
      <c r="KFJ845" s="14"/>
      <c r="KFK845" s="14"/>
      <c r="KFL845" s="14"/>
      <c r="KFM845" s="14"/>
      <c r="KFN845" s="14"/>
      <c r="KFO845" s="14"/>
      <c r="KFP845" s="14"/>
      <c r="KFQ845" s="14"/>
      <c r="KFR845" s="14"/>
      <c r="KFS845" s="14"/>
      <c r="KFT845" s="14"/>
      <c r="KFU845" s="14"/>
      <c r="KFV845" s="14"/>
      <c r="KFW845" s="14"/>
      <c r="KFX845" s="14"/>
      <c r="KFY845" s="14"/>
      <c r="KFZ845" s="14"/>
      <c r="KGA845" s="14"/>
      <c r="KGB845" s="14"/>
      <c r="KGC845" s="14"/>
      <c r="KGD845" s="14"/>
      <c r="KGE845" s="14"/>
      <c r="KGF845" s="14"/>
      <c r="KGG845" s="14"/>
      <c r="KGH845" s="14"/>
      <c r="KGI845" s="14"/>
      <c r="KGJ845" s="14"/>
      <c r="KGK845" s="14"/>
      <c r="KGL845" s="14"/>
      <c r="KGM845" s="14"/>
      <c r="KGN845" s="14"/>
      <c r="KGO845" s="14"/>
      <c r="KGP845" s="14"/>
      <c r="KGQ845" s="14"/>
      <c r="KGR845" s="14"/>
      <c r="KGS845" s="14"/>
      <c r="KGT845" s="14"/>
      <c r="KGU845" s="14"/>
      <c r="KGV845" s="14"/>
      <c r="KGW845" s="14"/>
      <c r="KGX845" s="14"/>
      <c r="KGY845" s="14"/>
      <c r="KGZ845" s="14"/>
      <c r="KHA845" s="14"/>
      <c r="KHB845" s="14"/>
      <c r="KHC845" s="14"/>
      <c r="KHD845" s="14"/>
      <c r="KHE845" s="14"/>
      <c r="KHF845" s="14"/>
      <c r="KHG845" s="14"/>
      <c r="KHH845" s="14"/>
      <c r="KHI845" s="14"/>
      <c r="KHJ845" s="14"/>
      <c r="KHK845" s="14"/>
      <c r="KHL845" s="14"/>
      <c r="KHM845" s="14"/>
      <c r="KHN845" s="14"/>
      <c r="KHO845" s="14"/>
      <c r="KHP845" s="14"/>
      <c r="KHQ845" s="14"/>
      <c r="KHR845" s="14"/>
      <c r="KHS845" s="14"/>
      <c r="KHT845" s="14"/>
      <c r="KHU845" s="14"/>
      <c r="KHV845" s="14"/>
      <c r="KHW845" s="14"/>
      <c r="KHX845" s="14"/>
      <c r="KHY845" s="14"/>
      <c r="KHZ845" s="14"/>
      <c r="KIA845" s="14"/>
      <c r="KIB845" s="14"/>
      <c r="KIC845" s="14"/>
      <c r="KID845" s="14"/>
      <c r="KIE845" s="14"/>
      <c r="KIF845" s="14"/>
      <c r="KIG845" s="14"/>
      <c r="KIH845" s="14"/>
      <c r="KII845" s="14"/>
      <c r="KIJ845" s="14"/>
      <c r="KIK845" s="14"/>
      <c r="KIL845" s="14"/>
      <c r="KIM845" s="14"/>
      <c r="KIN845" s="14"/>
      <c r="KIO845" s="14"/>
      <c r="KIP845" s="14"/>
      <c r="KIQ845" s="14"/>
      <c r="KIR845" s="14"/>
      <c r="KIS845" s="14"/>
      <c r="KIT845" s="14"/>
      <c r="KIU845" s="14"/>
      <c r="KIV845" s="14"/>
      <c r="KIW845" s="14"/>
      <c r="KIX845" s="14"/>
      <c r="KIY845" s="14"/>
      <c r="KIZ845" s="14"/>
      <c r="KJA845" s="14"/>
      <c r="KJB845" s="14"/>
      <c r="KJC845" s="14"/>
      <c r="KJD845" s="14"/>
      <c r="KJE845" s="14"/>
      <c r="KJF845" s="14"/>
      <c r="KJG845" s="14"/>
      <c r="KJH845" s="14"/>
      <c r="KJI845" s="14"/>
      <c r="KJJ845" s="14"/>
      <c r="KJK845" s="14"/>
      <c r="KJL845" s="14"/>
      <c r="KJM845" s="14"/>
      <c r="KJN845" s="14"/>
      <c r="KJO845" s="14"/>
      <c r="KJP845" s="14"/>
      <c r="KJQ845" s="14"/>
      <c r="KJR845" s="14"/>
      <c r="KJS845" s="14"/>
      <c r="KJT845" s="14"/>
      <c r="KJU845" s="14"/>
      <c r="KJV845" s="14"/>
      <c r="KJW845" s="14"/>
      <c r="KJX845" s="14"/>
      <c r="KJY845" s="14"/>
      <c r="KJZ845" s="14"/>
      <c r="KKA845" s="14"/>
      <c r="KKB845" s="14"/>
      <c r="KKC845" s="14"/>
      <c r="KKD845" s="14"/>
      <c r="KKE845" s="14"/>
      <c r="KKF845" s="14"/>
      <c r="KKG845" s="14"/>
      <c r="KKH845" s="14"/>
      <c r="KKI845" s="14"/>
      <c r="KKJ845" s="14"/>
      <c r="KKK845" s="14"/>
      <c r="KKL845" s="14"/>
      <c r="KKM845" s="14"/>
      <c r="KKN845" s="14"/>
      <c r="KKO845" s="14"/>
      <c r="KKP845" s="14"/>
      <c r="KKQ845" s="14"/>
      <c r="KKR845" s="14"/>
      <c r="KKS845" s="14"/>
      <c r="KKT845" s="14"/>
      <c r="KKU845" s="14"/>
      <c r="KKV845" s="14"/>
      <c r="KKW845" s="14"/>
      <c r="KKX845" s="14"/>
      <c r="KKY845" s="14"/>
      <c r="KKZ845" s="14"/>
      <c r="KLA845" s="14"/>
      <c r="KLB845" s="14"/>
      <c r="KLC845" s="14"/>
      <c r="KLD845" s="14"/>
      <c r="KLE845" s="14"/>
      <c r="KLF845" s="14"/>
      <c r="KLG845" s="14"/>
      <c r="KLH845" s="14"/>
      <c r="KLI845" s="14"/>
      <c r="KLJ845" s="14"/>
      <c r="KLK845" s="14"/>
      <c r="KLL845" s="14"/>
      <c r="KLM845" s="14"/>
      <c r="KLN845" s="14"/>
      <c r="KLO845" s="14"/>
      <c r="KLP845" s="14"/>
      <c r="KLQ845" s="14"/>
      <c r="KLR845" s="14"/>
      <c r="KLS845" s="14"/>
      <c r="KLT845" s="14"/>
      <c r="KLU845" s="14"/>
      <c r="KLV845" s="14"/>
      <c r="KLW845" s="14"/>
      <c r="KLX845" s="14"/>
      <c r="KLY845" s="14"/>
      <c r="KLZ845" s="14"/>
      <c r="KMA845" s="14"/>
      <c r="KMB845" s="14"/>
      <c r="KMC845" s="14"/>
      <c r="KMD845" s="14"/>
      <c r="KME845" s="14"/>
      <c r="KMF845" s="14"/>
      <c r="KMG845" s="14"/>
      <c r="KMH845" s="14"/>
      <c r="KMI845" s="14"/>
      <c r="KMJ845" s="14"/>
      <c r="KMK845" s="14"/>
      <c r="KML845" s="14"/>
      <c r="KMM845" s="14"/>
      <c r="KMN845" s="14"/>
      <c r="KMO845" s="14"/>
      <c r="KMP845" s="14"/>
      <c r="KMQ845" s="14"/>
      <c r="KMR845" s="14"/>
      <c r="KMS845" s="14"/>
      <c r="KMT845" s="14"/>
      <c r="KMU845" s="14"/>
      <c r="KMV845" s="14"/>
      <c r="KMW845" s="14"/>
      <c r="KMX845" s="14"/>
      <c r="KMY845" s="14"/>
      <c r="KMZ845" s="14"/>
      <c r="KNA845" s="14"/>
      <c r="KNB845" s="14"/>
      <c r="KNC845" s="14"/>
      <c r="KND845" s="14"/>
      <c r="KNE845" s="14"/>
      <c r="KNF845" s="14"/>
      <c r="KNG845" s="14"/>
      <c r="KNH845" s="14"/>
      <c r="KNI845" s="14"/>
      <c r="KNJ845" s="14"/>
      <c r="KNK845" s="14"/>
      <c r="KNL845" s="14"/>
      <c r="KNM845" s="14"/>
      <c r="KNN845" s="14"/>
      <c r="KNO845" s="14"/>
      <c r="KNP845" s="14"/>
      <c r="KNQ845" s="14"/>
      <c r="KNR845" s="14"/>
      <c r="KNS845" s="14"/>
      <c r="KNT845" s="14"/>
      <c r="KNU845" s="14"/>
      <c r="KNV845" s="14"/>
      <c r="KNW845" s="14"/>
      <c r="KNX845" s="14"/>
      <c r="KNY845" s="14"/>
      <c r="KNZ845" s="14"/>
      <c r="KOA845" s="14"/>
      <c r="KOB845" s="14"/>
      <c r="KOC845" s="14"/>
      <c r="KOD845" s="14"/>
      <c r="KOE845" s="14"/>
      <c r="KOF845" s="14"/>
      <c r="KOG845" s="14"/>
      <c r="KOH845" s="14"/>
      <c r="KOI845" s="14"/>
      <c r="KOJ845" s="14"/>
      <c r="KOK845" s="14"/>
      <c r="KOL845" s="14"/>
      <c r="KOM845" s="14"/>
      <c r="KON845" s="14"/>
      <c r="KOO845" s="14"/>
      <c r="KOP845" s="14"/>
      <c r="KOQ845" s="14"/>
      <c r="KOR845" s="14"/>
      <c r="KOS845" s="14"/>
      <c r="KOT845" s="14"/>
      <c r="KOU845" s="14"/>
      <c r="KOV845" s="14"/>
      <c r="KOW845" s="14"/>
      <c r="KOX845" s="14"/>
      <c r="KOY845" s="14"/>
      <c r="KOZ845" s="14"/>
      <c r="KPA845" s="14"/>
      <c r="KPB845" s="14"/>
      <c r="KPC845" s="14"/>
      <c r="KPD845" s="14"/>
      <c r="KPE845" s="14"/>
      <c r="KPF845" s="14"/>
      <c r="KPG845" s="14"/>
      <c r="KPH845" s="14"/>
      <c r="KPI845" s="14"/>
      <c r="KPJ845" s="14"/>
      <c r="KPK845" s="14"/>
      <c r="KPL845" s="14"/>
      <c r="KPM845" s="14"/>
      <c r="KPN845" s="14"/>
      <c r="KPO845" s="14"/>
      <c r="KPP845" s="14"/>
      <c r="KPQ845" s="14"/>
      <c r="KPR845" s="14"/>
      <c r="KPS845" s="14"/>
      <c r="KPT845" s="14"/>
      <c r="KPU845" s="14"/>
      <c r="KPV845" s="14"/>
      <c r="KPW845" s="14"/>
      <c r="KPX845" s="14"/>
      <c r="KPY845" s="14"/>
      <c r="KPZ845" s="14"/>
      <c r="KQA845" s="14"/>
      <c r="KQB845" s="14"/>
      <c r="KQC845" s="14"/>
      <c r="KQD845" s="14"/>
      <c r="KQE845" s="14"/>
      <c r="KQF845" s="14"/>
      <c r="KQG845" s="14"/>
      <c r="KQH845" s="14"/>
      <c r="KQI845" s="14"/>
      <c r="KQJ845" s="14"/>
      <c r="KQK845" s="14"/>
      <c r="KQL845" s="14"/>
      <c r="KQM845" s="14"/>
      <c r="KQN845" s="14"/>
      <c r="KQO845" s="14"/>
      <c r="KQP845" s="14"/>
      <c r="KQQ845" s="14"/>
      <c r="KQR845" s="14"/>
      <c r="KQS845" s="14"/>
      <c r="KQT845" s="14"/>
      <c r="KQU845" s="14"/>
      <c r="KQV845" s="14"/>
      <c r="KQW845" s="14"/>
      <c r="KQX845" s="14"/>
      <c r="KQY845" s="14"/>
      <c r="KQZ845" s="14"/>
      <c r="KRA845" s="14"/>
      <c r="KRB845" s="14"/>
      <c r="KRC845" s="14"/>
      <c r="KRD845" s="14"/>
      <c r="KRE845" s="14"/>
      <c r="KRF845" s="14"/>
      <c r="KRG845" s="14"/>
      <c r="KRH845" s="14"/>
      <c r="KRI845" s="14"/>
      <c r="KRJ845" s="14"/>
      <c r="KRK845" s="14"/>
      <c r="KRL845" s="14"/>
      <c r="KRM845" s="14"/>
      <c r="KRN845" s="14"/>
      <c r="KRO845" s="14"/>
      <c r="KRP845" s="14"/>
      <c r="KRQ845" s="14"/>
      <c r="KRR845" s="14"/>
      <c r="KRS845" s="14"/>
      <c r="KRT845" s="14"/>
      <c r="KRU845" s="14"/>
      <c r="KRV845" s="14"/>
      <c r="KRW845" s="14"/>
      <c r="KRX845" s="14"/>
      <c r="KRY845" s="14"/>
      <c r="KRZ845" s="14"/>
      <c r="KSA845" s="14"/>
      <c r="KSB845" s="14"/>
      <c r="KSC845" s="14"/>
      <c r="KSD845" s="14"/>
      <c r="KSE845" s="14"/>
      <c r="KSF845" s="14"/>
      <c r="KSG845" s="14"/>
      <c r="KSH845" s="14"/>
      <c r="KSI845" s="14"/>
      <c r="KSJ845" s="14"/>
      <c r="KSK845" s="14"/>
      <c r="KSL845" s="14"/>
      <c r="KSM845" s="14"/>
      <c r="KSN845" s="14"/>
      <c r="KSO845" s="14"/>
      <c r="KSP845" s="14"/>
      <c r="KSQ845" s="14"/>
      <c r="KSR845" s="14"/>
      <c r="KSS845" s="14"/>
      <c r="KST845" s="14"/>
      <c r="KSU845" s="14"/>
      <c r="KSV845" s="14"/>
      <c r="KSW845" s="14"/>
      <c r="KSX845" s="14"/>
      <c r="KSY845" s="14"/>
      <c r="KSZ845" s="14"/>
      <c r="KTA845" s="14"/>
      <c r="KTB845" s="14"/>
      <c r="KTC845" s="14"/>
      <c r="KTD845" s="14"/>
      <c r="KTE845" s="14"/>
      <c r="KTF845" s="14"/>
      <c r="KTG845" s="14"/>
      <c r="KTH845" s="14"/>
      <c r="KTI845" s="14"/>
      <c r="KTJ845" s="14"/>
      <c r="KTK845" s="14"/>
      <c r="KTL845" s="14"/>
      <c r="KTM845" s="14"/>
      <c r="KTN845" s="14"/>
      <c r="KTO845" s="14"/>
      <c r="KTP845" s="14"/>
      <c r="KTQ845" s="14"/>
      <c r="KTR845" s="14"/>
      <c r="KTS845" s="14"/>
      <c r="KTT845" s="14"/>
      <c r="KTU845" s="14"/>
      <c r="KTV845" s="14"/>
      <c r="KTW845" s="14"/>
      <c r="KTX845" s="14"/>
      <c r="KTY845" s="14"/>
      <c r="KTZ845" s="14"/>
      <c r="KUA845" s="14"/>
      <c r="KUB845" s="14"/>
      <c r="KUC845" s="14"/>
      <c r="KUD845" s="14"/>
      <c r="KUE845" s="14"/>
      <c r="KUF845" s="14"/>
      <c r="KUG845" s="14"/>
      <c r="KUH845" s="14"/>
      <c r="KUI845" s="14"/>
      <c r="KUJ845" s="14"/>
      <c r="KUK845" s="14"/>
      <c r="KUL845" s="14"/>
      <c r="KUM845" s="14"/>
      <c r="KUN845" s="14"/>
      <c r="KUO845" s="14"/>
      <c r="KUP845" s="14"/>
      <c r="KUQ845" s="14"/>
      <c r="KUR845" s="14"/>
      <c r="KUS845" s="14"/>
      <c r="KUT845" s="14"/>
      <c r="KUU845" s="14"/>
      <c r="KUV845" s="14"/>
      <c r="KUW845" s="14"/>
      <c r="KUX845" s="14"/>
      <c r="KUY845" s="14"/>
      <c r="KUZ845" s="14"/>
      <c r="KVA845" s="14"/>
      <c r="KVB845" s="14"/>
      <c r="KVC845" s="14"/>
      <c r="KVD845" s="14"/>
      <c r="KVE845" s="14"/>
      <c r="KVF845" s="14"/>
      <c r="KVG845" s="14"/>
      <c r="KVH845" s="14"/>
      <c r="KVI845" s="14"/>
      <c r="KVJ845" s="14"/>
      <c r="KVK845" s="14"/>
      <c r="KVL845" s="14"/>
      <c r="KVM845" s="14"/>
      <c r="KVN845" s="14"/>
      <c r="KVO845" s="14"/>
      <c r="KVP845" s="14"/>
      <c r="KVQ845" s="14"/>
      <c r="KVR845" s="14"/>
      <c r="KVS845" s="14"/>
      <c r="KVT845" s="14"/>
      <c r="KVU845" s="14"/>
      <c r="KVV845" s="14"/>
      <c r="KVW845" s="14"/>
      <c r="KVX845" s="14"/>
      <c r="KVY845" s="14"/>
      <c r="KVZ845" s="14"/>
      <c r="KWA845" s="14"/>
      <c r="KWB845" s="14"/>
      <c r="KWC845" s="14"/>
      <c r="KWD845" s="14"/>
      <c r="KWE845" s="14"/>
      <c r="KWF845" s="14"/>
      <c r="KWG845" s="14"/>
      <c r="KWH845" s="14"/>
      <c r="KWI845" s="14"/>
      <c r="KWJ845" s="14"/>
      <c r="KWK845" s="14"/>
      <c r="KWL845" s="14"/>
      <c r="KWM845" s="14"/>
      <c r="KWN845" s="14"/>
      <c r="KWO845" s="14"/>
      <c r="KWP845" s="14"/>
      <c r="KWQ845" s="14"/>
      <c r="KWR845" s="14"/>
      <c r="KWS845" s="14"/>
      <c r="KWT845" s="14"/>
      <c r="KWU845" s="14"/>
      <c r="KWV845" s="14"/>
      <c r="KWW845" s="14"/>
      <c r="KWX845" s="14"/>
      <c r="KWY845" s="14"/>
      <c r="KWZ845" s="14"/>
      <c r="KXA845" s="14"/>
      <c r="KXB845" s="14"/>
      <c r="KXC845" s="14"/>
      <c r="KXD845" s="14"/>
      <c r="KXE845" s="14"/>
      <c r="KXF845" s="14"/>
      <c r="KXG845" s="14"/>
      <c r="KXH845" s="14"/>
      <c r="KXI845" s="14"/>
      <c r="KXJ845" s="14"/>
      <c r="KXK845" s="14"/>
      <c r="KXL845" s="14"/>
      <c r="KXM845" s="14"/>
      <c r="KXN845" s="14"/>
      <c r="KXO845" s="14"/>
      <c r="KXP845" s="14"/>
      <c r="KXQ845" s="14"/>
      <c r="KXR845" s="14"/>
      <c r="KXS845" s="14"/>
      <c r="KXT845" s="14"/>
      <c r="KXU845" s="14"/>
      <c r="KXV845" s="14"/>
      <c r="KXW845" s="14"/>
      <c r="KXX845" s="14"/>
      <c r="KXY845" s="14"/>
      <c r="KXZ845" s="14"/>
      <c r="KYA845" s="14"/>
      <c r="KYB845" s="14"/>
      <c r="KYC845" s="14"/>
      <c r="KYD845" s="14"/>
      <c r="KYE845" s="14"/>
      <c r="KYF845" s="14"/>
      <c r="KYG845" s="14"/>
      <c r="KYH845" s="14"/>
      <c r="KYI845" s="14"/>
      <c r="KYJ845" s="14"/>
      <c r="KYK845" s="14"/>
      <c r="KYL845" s="14"/>
      <c r="KYM845" s="14"/>
      <c r="KYN845" s="14"/>
      <c r="KYO845" s="14"/>
      <c r="KYP845" s="14"/>
      <c r="KYQ845" s="14"/>
      <c r="KYR845" s="14"/>
      <c r="KYS845" s="14"/>
      <c r="KYT845" s="14"/>
      <c r="KYU845" s="14"/>
      <c r="KYV845" s="14"/>
      <c r="KYW845" s="14"/>
      <c r="KYX845" s="14"/>
      <c r="KYY845" s="14"/>
      <c r="KYZ845" s="14"/>
      <c r="KZA845" s="14"/>
      <c r="KZB845" s="14"/>
      <c r="KZC845" s="14"/>
      <c r="KZD845" s="14"/>
      <c r="KZE845" s="14"/>
      <c r="KZF845" s="14"/>
      <c r="KZG845" s="14"/>
      <c r="KZH845" s="14"/>
      <c r="KZI845" s="14"/>
      <c r="KZJ845" s="14"/>
      <c r="KZK845" s="14"/>
      <c r="KZL845" s="14"/>
      <c r="KZM845" s="14"/>
      <c r="KZN845" s="14"/>
      <c r="KZO845" s="14"/>
      <c r="KZP845" s="14"/>
      <c r="KZQ845" s="14"/>
      <c r="KZR845" s="14"/>
      <c r="KZS845" s="14"/>
      <c r="KZT845" s="14"/>
      <c r="KZU845" s="14"/>
      <c r="KZV845" s="14"/>
      <c r="KZW845" s="14"/>
      <c r="KZX845" s="14"/>
      <c r="KZY845" s="14"/>
      <c r="KZZ845" s="14"/>
      <c r="LAA845" s="14"/>
      <c r="LAB845" s="14"/>
      <c r="LAC845" s="14"/>
      <c r="LAD845" s="14"/>
      <c r="LAE845" s="14"/>
      <c r="LAF845" s="14"/>
      <c r="LAG845" s="14"/>
      <c r="LAH845" s="14"/>
      <c r="LAI845" s="14"/>
      <c r="LAJ845" s="14"/>
      <c r="LAK845" s="14"/>
      <c r="LAL845" s="14"/>
      <c r="LAM845" s="14"/>
      <c r="LAN845" s="14"/>
      <c r="LAO845" s="14"/>
      <c r="LAP845" s="14"/>
      <c r="LAQ845" s="14"/>
      <c r="LAR845" s="14"/>
      <c r="LAS845" s="14"/>
      <c r="LAT845" s="14"/>
      <c r="LAU845" s="14"/>
      <c r="LAV845" s="14"/>
      <c r="LAW845" s="14"/>
      <c r="LAX845" s="14"/>
      <c r="LAY845" s="14"/>
      <c r="LAZ845" s="14"/>
      <c r="LBA845" s="14"/>
      <c r="LBB845" s="14"/>
      <c r="LBC845" s="14"/>
      <c r="LBD845" s="14"/>
      <c r="LBE845" s="14"/>
      <c r="LBF845" s="14"/>
      <c r="LBG845" s="14"/>
      <c r="LBH845" s="14"/>
      <c r="LBI845" s="14"/>
      <c r="LBJ845" s="14"/>
      <c r="LBK845" s="14"/>
      <c r="LBL845" s="14"/>
      <c r="LBM845" s="14"/>
      <c r="LBN845" s="14"/>
      <c r="LBO845" s="14"/>
      <c r="LBP845" s="14"/>
      <c r="LBQ845" s="14"/>
      <c r="LBR845" s="14"/>
      <c r="LBS845" s="14"/>
      <c r="LBT845" s="14"/>
      <c r="LBU845" s="14"/>
      <c r="LBV845" s="14"/>
      <c r="LBW845" s="14"/>
      <c r="LBX845" s="14"/>
      <c r="LBY845" s="14"/>
      <c r="LBZ845" s="14"/>
      <c r="LCA845" s="14"/>
      <c r="LCB845" s="14"/>
      <c r="LCC845" s="14"/>
      <c r="LCD845" s="14"/>
      <c r="LCE845" s="14"/>
      <c r="LCF845" s="14"/>
      <c r="LCG845" s="14"/>
      <c r="LCH845" s="14"/>
      <c r="LCI845" s="14"/>
      <c r="LCJ845" s="14"/>
      <c r="LCK845" s="14"/>
      <c r="LCL845" s="14"/>
      <c r="LCM845" s="14"/>
      <c r="LCN845" s="14"/>
      <c r="LCO845" s="14"/>
      <c r="LCP845" s="14"/>
      <c r="LCQ845" s="14"/>
      <c r="LCR845" s="14"/>
      <c r="LCS845" s="14"/>
      <c r="LCT845" s="14"/>
      <c r="LCU845" s="14"/>
      <c r="LCV845" s="14"/>
      <c r="LCW845" s="14"/>
      <c r="LCX845" s="14"/>
      <c r="LCY845" s="14"/>
      <c r="LCZ845" s="14"/>
      <c r="LDA845" s="14"/>
      <c r="LDB845" s="14"/>
      <c r="LDC845" s="14"/>
      <c r="LDD845" s="14"/>
      <c r="LDE845" s="14"/>
      <c r="LDF845" s="14"/>
      <c r="LDG845" s="14"/>
      <c r="LDH845" s="14"/>
      <c r="LDI845" s="14"/>
      <c r="LDJ845" s="14"/>
      <c r="LDK845" s="14"/>
      <c r="LDL845" s="14"/>
      <c r="LDM845" s="14"/>
      <c r="LDN845" s="14"/>
      <c r="LDO845" s="14"/>
      <c r="LDP845" s="14"/>
      <c r="LDQ845" s="14"/>
      <c r="LDR845" s="14"/>
      <c r="LDS845" s="14"/>
      <c r="LDT845" s="14"/>
      <c r="LDU845" s="14"/>
      <c r="LDV845" s="14"/>
      <c r="LDW845" s="14"/>
      <c r="LDX845" s="14"/>
      <c r="LDY845" s="14"/>
      <c r="LDZ845" s="14"/>
      <c r="LEA845" s="14"/>
      <c r="LEB845" s="14"/>
      <c r="LEC845" s="14"/>
      <c r="LED845" s="14"/>
      <c r="LEE845" s="14"/>
      <c r="LEF845" s="14"/>
      <c r="LEG845" s="14"/>
      <c r="LEH845" s="14"/>
      <c r="LEI845" s="14"/>
      <c r="LEJ845" s="14"/>
      <c r="LEK845" s="14"/>
      <c r="LEL845" s="14"/>
      <c r="LEM845" s="14"/>
      <c r="LEN845" s="14"/>
      <c r="LEO845" s="14"/>
      <c r="LEP845" s="14"/>
      <c r="LEQ845" s="14"/>
      <c r="LER845" s="14"/>
      <c r="LES845" s="14"/>
      <c r="LET845" s="14"/>
      <c r="LEU845" s="14"/>
      <c r="LEV845" s="14"/>
      <c r="LEW845" s="14"/>
      <c r="LEX845" s="14"/>
      <c r="LEY845" s="14"/>
      <c r="LEZ845" s="14"/>
      <c r="LFA845" s="14"/>
      <c r="LFB845" s="14"/>
      <c r="LFC845" s="14"/>
      <c r="LFD845" s="14"/>
      <c r="LFE845" s="14"/>
      <c r="LFF845" s="14"/>
      <c r="LFG845" s="14"/>
      <c r="LFH845" s="14"/>
      <c r="LFI845" s="14"/>
      <c r="LFJ845" s="14"/>
      <c r="LFK845" s="14"/>
      <c r="LFL845" s="14"/>
      <c r="LFM845" s="14"/>
      <c r="LFN845" s="14"/>
      <c r="LFO845" s="14"/>
      <c r="LFP845" s="14"/>
      <c r="LFQ845" s="14"/>
      <c r="LFR845" s="14"/>
      <c r="LFS845" s="14"/>
      <c r="LFT845" s="14"/>
      <c r="LFU845" s="14"/>
      <c r="LFV845" s="14"/>
      <c r="LFW845" s="14"/>
      <c r="LFX845" s="14"/>
      <c r="LFY845" s="14"/>
      <c r="LFZ845" s="14"/>
      <c r="LGA845" s="14"/>
      <c r="LGB845" s="14"/>
      <c r="LGC845" s="14"/>
      <c r="LGD845" s="14"/>
      <c r="LGE845" s="14"/>
      <c r="LGF845" s="14"/>
      <c r="LGG845" s="14"/>
      <c r="LGH845" s="14"/>
      <c r="LGI845" s="14"/>
      <c r="LGJ845" s="14"/>
      <c r="LGK845" s="14"/>
      <c r="LGL845" s="14"/>
      <c r="LGM845" s="14"/>
      <c r="LGN845" s="14"/>
      <c r="LGO845" s="14"/>
      <c r="LGP845" s="14"/>
      <c r="LGQ845" s="14"/>
      <c r="LGR845" s="14"/>
      <c r="LGS845" s="14"/>
      <c r="LGT845" s="14"/>
      <c r="LGU845" s="14"/>
      <c r="LGV845" s="14"/>
      <c r="LGW845" s="14"/>
      <c r="LGX845" s="14"/>
      <c r="LGY845" s="14"/>
      <c r="LGZ845" s="14"/>
      <c r="LHA845" s="14"/>
      <c r="LHB845" s="14"/>
      <c r="LHC845" s="14"/>
      <c r="LHD845" s="14"/>
      <c r="LHE845" s="14"/>
      <c r="LHF845" s="14"/>
      <c r="LHG845" s="14"/>
      <c r="LHH845" s="14"/>
      <c r="LHI845" s="14"/>
      <c r="LHJ845" s="14"/>
      <c r="LHK845" s="14"/>
      <c r="LHL845" s="14"/>
      <c r="LHM845" s="14"/>
      <c r="LHN845" s="14"/>
      <c r="LHO845" s="14"/>
      <c r="LHP845" s="14"/>
      <c r="LHQ845" s="14"/>
      <c r="LHR845" s="14"/>
      <c r="LHS845" s="14"/>
      <c r="LHT845" s="14"/>
      <c r="LHU845" s="14"/>
      <c r="LHV845" s="14"/>
      <c r="LHW845" s="14"/>
      <c r="LHX845" s="14"/>
      <c r="LHY845" s="14"/>
      <c r="LHZ845" s="14"/>
      <c r="LIA845" s="14"/>
      <c r="LIB845" s="14"/>
      <c r="LIC845" s="14"/>
      <c r="LID845" s="14"/>
      <c r="LIE845" s="14"/>
      <c r="LIF845" s="14"/>
      <c r="LIG845" s="14"/>
      <c r="LIH845" s="14"/>
      <c r="LII845" s="14"/>
      <c r="LIJ845" s="14"/>
      <c r="LIK845" s="14"/>
      <c r="LIL845" s="14"/>
      <c r="LIM845" s="14"/>
      <c r="LIN845" s="14"/>
      <c r="LIO845" s="14"/>
      <c r="LIP845" s="14"/>
      <c r="LIQ845" s="14"/>
      <c r="LIR845" s="14"/>
      <c r="LIS845" s="14"/>
      <c r="LIT845" s="14"/>
      <c r="LIU845" s="14"/>
      <c r="LIV845" s="14"/>
      <c r="LIW845" s="14"/>
      <c r="LIX845" s="14"/>
      <c r="LIY845" s="14"/>
      <c r="LIZ845" s="14"/>
      <c r="LJA845" s="14"/>
      <c r="LJB845" s="14"/>
      <c r="LJC845" s="14"/>
      <c r="LJD845" s="14"/>
      <c r="LJE845" s="14"/>
      <c r="LJF845" s="14"/>
      <c r="LJG845" s="14"/>
      <c r="LJH845" s="14"/>
      <c r="LJI845" s="14"/>
      <c r="LJJ845" s="14"/>
      <c r="LJK845" s="14"/>
      <c r="LJL845" s="14"/>
      <c r="LJM845" s="14"/>
      <c r="LJN845" s="14"/>
      <c r="LJO845" s="14"/>
      <c r="LJP845" s="14"/>
      <c r="LJQ845" s="14"/>
      <c r="LJR845" s="14"/>
      <c r="LJS845" s="14"/>
      <c r="LJT845" s="14"/>
      <c r="LJU845" s="14"/>
      <c r="LJV845" s="14"/>
      <c r="LJW845" s="14"/>
      <c r="LJX845" s="14"/>
      <c r="LJY845" s="14"/>
      <c r="LJZ845" s="14"/>
      <c r="LKA845" s="14"/>
      <c r="LKB845" s="14"/>
      <c r="LKC845" s="14"/>
      <c r="LKD845" s="14"/>
      <c r="LKE845" s="14"/>
      <c r="LKF845" s="14"/>
      <c r="LKG845" s="14"/>
      <c r="LKH845" s="14"/>
      <c r="LKI845" s="14"/>
      <c r="LKJ845" s="14"/>
      <c r="LKK845" s="14"/>
      <c r="LKL845" s="14"/>
      <c r="LKM845" s="14"/>
      <c r="LKN845" s="14"/>
      <c r="LKO845" s="14"/>
      <c r="LKP845" s="14"/>
      <c r="LKQ845" s="14"/>
      <c r="LKR845" s="14"/>
      <c r="LKS845" s="14"/>
      <c r="LKT845" s="14"/>
      <c r="LKU845" s="14"/>
      <c r="LKV845" s="14"/>
      <c r="LKW845" s="14"/>
      <c r="LKX845" s="14"/>
      <c r="LKY845" s="14"/>
      <c r="LKZ845" s="14"/>
      <c r="LLA845" s="14"/>
      <c r="LLB845" s="14"/>
      <c r="LLC845" s="14"/>
      <c r="LLD845" s="14"/>
      <c r="LLE845" s="14"/>
      <c r="LLF845" s="14"/>
      <c r="LLG845" s="14"/>
      <c r="LLH845" s="14"/>
      <c r="LLI845" s="14"/>
      <c r="LLJ845" s="14"/>
      <c r="LLK845" s="14"/>
      <c r="LLL845" s="14"/>
      <c r="LLM845" s="14"/>
      <c r="LLN845" s="14"/>
      <c r="LLO845" s="14"/>
      <c r="LLP845" s="14"/>
      <c r="LLQ845" s="14"/>
      <c r="LLR845" s="14"/>
      <c r="LLS845" s="14"/>
      <c r="LLT845" s="14"/>
      <c r="LLU845" s="14"/>
      <c r="LLV845" s="14"/>
      <c r="LLW845" s="14"/>
      <c r="LLX845" s="14"/>
      <c r="LLY845" s="14"/>
      <c r="LLZ845" s="14"/>
      <c r="LMA845" s="14"/>
      <c r="LMB845" s="14"/>
      <c r="LMC845" s="14"/>
      <c r="LMD845" s="14"/>
      <c r="LME845" s="14"/>
      <c r="LMF845" s="14"/>
      <c r="LMG845" s="14"/>
      <c r="LMH845" s="14"/>
      <c r="LMI845" s="14"/>
      <c r="LMJ845" s="14"/>
      <c r="LMK845" s="14"/>
      <c r="LML845" s="14"/>
      <c r="LMM845" s="14"/>
      <c r="LMN845" s="14"/>
      <c r="LMO845" s="14"/>
      <c r="LMP845" s="14"/>
      <c r="LMQ845" s="14"/>
      <c r="LMR845" s="14"/>
      <c r="LMS845" s="14"/>
      <c r="LMT845" s="14"/>
      <c r="LMU845" s="14"/>
      <c r="LMV845" s="14"/>
      <c r="LMW845" s="14"/>
      <c r="LMX845" s="14"/>
      <c r="LMY845" s="14"/>
      <c r="LMZ845" s="14"/>
      <c r="LNA845" s="14"/>
      <c r="LNB845" s="14"/>
      <c r="LNC845" s="14"/>
      <c r="LND845" s="14"/>
      <c r="LNE845" s="14"/>
      <c r="LNF845" s="14"/>
      <c r="LNG845" s="14"/>
      <c r="LNH845" s="14"/>
      <c r="LNI845" s="14"/>
      <c r="LNJ845" s="14"/>
      <c r="LNK845" s="14"/>
      <c r="LNL845" s="14"/>
      <c r="LNM845" s="14"/>
      <c r="LNN845" s="14"/>
      <c r="LNO845" s="14"/>
      <c r="LNP845" s="14"/>
      <c r="LNQ845" s="14"/>
      <c r="LNR845" s="14"/>
      <c r="LNS845" s="14"/>
      <c r="LNT845" s="14"/>
      <c r="LNU845" s="14"/>
      <c r="LNV845" s="14"/>
      <c r="LNW845" s="14"/>
      <c r="LNX845" s="14"/>
      <c r="LNY845" s="14"/>
      <c r="LNZ845" s="14"/>
      <c r="LOA845" s="14"/>
      <c r="LOB845" s="14"/>
      <c r="LOC845" s="14"/>
      <c r="LOD845" s="14"/>
      <c r="LOE845" s="14"/>
      <c r="LOF845" s="14"/>
      <c r="LOG845" s="14"/>
      <c r="LOH845" s="14"/>
      <c r="LOI845" s="14"/>
      <c r="LOJ845" s="14"/>
      <c r="LOK845" s="14"/>
      <c r="LOL845" s="14"/>
      <c r="LOM845" s="14"/>
      <c r="LON845" s="14"/>
      <c r="LOO845" s="14"/>
      <c r="LOP845" s="14"/>
      <c r="LOQ845" s="14"/>
      <c r="LOR845" s="14"/>
      <c r="LOS845" s="14"/>
      <c r="LOT845" s="14"/>
      <c r="LOU845" s="14"/>
      <c r="LOV845" s="14"/>
      <c r="LOW845" s="14"/>
      <c r="LOX845" s="14"/>
      <c r="LOY845" s="14"/>
      <c r="LOZ845" s="14"/>
      <c r="LPA845" s="14"/>
      <c r="LPB845" s="14"/>
      <c r="LPC845" s="14"/>
      <c r="LPD845" s="14"/>
      <c r="LPE845" s="14"/>
      <c r="LPF845" s="14"/>
      <c r="LPG845" s="14"/>
      <c r="LPH845" s="14"/>
      <c r="LPI845" s="14"/>
      <c r="LPJ845" s="14"/>
      <c r="LPK845" s="14"/>
      <c r="LPL845" s="14"/>
      <c r="LPM845" s="14"/>
      <c r="LPN845" s="14"/>
      <c r="LPO845" s="14"/>
      <c r="LPP845" s="14"/>
      <c r="LPQ845" s="14"/>
      <c r="LPR845" s="14"/>
      <c r="LPS845" s="14"/>
      <c r="LPT845" s="14"/>
      <c r="LPU845" s="14"/>
      <c r="LPV845" s="14"/>
      <c r="LPW845" s="14"/>
      <c r="LPX845" s="14"/>
      <c r="LPY845" s="14"/>
      <c r="LPZ845" s="14"/>
      <c r="LQA845" s="14"/>
      <c r="LQB845" s="14"/>
      <c r="LQC845" s="14"/>
      <c r="LQD845" s="14"/>
      <c r="LQE845" s="14"/>
      <c r="LQF845" s="14"/>
      <c r="LQG845" s="14"/>
      <c r="LQH845" s="14"/>
      <c r="LQI845" s="14"/>
      <c r="LQJ845" s="14"/>
      <c r="LQK845" s="14"/>
      <c r="LQL845" s="14"/>
      <c r="LQM845" s="14"/>
      <c r="LQN845" s="14"/>
      <c r="LQO845" s="14"/>
      <c r="LQP845" s="14"/>
      <c r="LQQ845" s="14"/>
      <c r="LQR845" s="14"/>
      <c r="LQS845" s="14"/>
      <c r="LQT845" s="14"/>
      <c r="LQU845" s="14"/>
      <c r="LQV845" s="14"/>
      <c r="LQW845" s="14"/>
      <c r="LQX845" s="14"/>
      <c r="LQY845" s="14"/>
      <c r="LQZ845" s="14"/>
      <c r="LRA845" s="14"/>
      <c r="LRB845" s="14"/>
      <c r="LRC845" s="14"/>
      <c r="LRD845" s="14"/>
      <c r="LRE845" s="14"/>
      <c r="LRF845" s="14"/>
      <c r="LRG845" s="14"/>
      <c r="LRH845" s="14"/>
      <c r="LRI845" s="14"/>
      <c r="LRJ845" s="14"/>
      <c r="LRK845" s="14"/>
      <c r="LRL845" s="14"/>
      <c r="LRM845" s="14"/>
      <c r="LRN845" s="14"/>
      <c r="LRO845" s="14"/>
      <c r="LRP845" s="14"/>
      <c r="LRQ845" s="14"/>
      <c r="LRR845" s="14"/>
      <c r="LRS845" s="14"/>
      <c r="LRT845" s="14"/>
      <c r="LRU845" s="14"/>
      <c r="LRV845" s="14"/>
      <c r="LRW845" s="14"/>
      <c r="LRX845" s="14"/>
      <c r="LRY845" s="14"/>
      <c r="LRZ845" s="14"/>
      <c r="LSA845" s="14"/>
      <c r="LSB845" s="14"/>
      <c r="LSC845" s="14"/>
      <c r="LSD845" s="14"/>
      <c r="LSE845" s="14"/>
      <c r="LSF845" s="14"/>
      <c r="LSG845" s="14"/>
      <c r="LSH845" s="14"/>
      <c r="LSI845" s="14"/>
      <c r="LSJ845" s="14"/>
      <c r="LSK845" s="14"/>
      <c r="LSL845" s="14"/>
      <c r="LSM845" s="14"/>
      <c r="LSN845" s="14"/>
      <c r="LSO845" s="14"/>
      <c r="LSP845" s="14"/>
      <c r="LSQ845" s="14"/>
      <c r="LSR845" s="14"/>
      <c r="LSS845" s="14"/>
      <c r="LST845" s="14"/>
      <c r="LSU845" s="14"/>
      <c r="LSV845" s="14"/>
      <c r="LSW845" s="14"/>
      <c r="LSX845" s="14"/>
      <c r="LSY845" s="14"/>
      <c r="LSZ845" s="14"/>
      <c r="LTA845" s="14"/>
      <c r="LTB845" s="14"/>
      <c r="LTC845" s="14"/>
      <c r="LTD845" s="14"/>
      <c r="LTE845" s="14"/>
      <c r="LTF845" s="14"/>
      <c r="LTG845" s="14"/>
      <c r="LTH845" s="14"/>
      <c r="LTI845" s="14"/>
      <c r="LTJ845" s="14"/>
      <c r="LTK845" s="14"/>
      <c r="LTL845" s="14"/>
      <c r="LTM845" s="14"/>
      <c r="LTN845" s="14"/>
      <c r="LTO845" s="14"/>
      <c r="LTP845" s="14"/>
      <c r="LTQ845" s="14"/>
      <c r="LTR845" s="14"/>
      <c r="LTS845" s="14"/>
      <c r="LTT845" s="14"/>
      <c r="LTU845" s="14"/>
      <c r="LTV845" s="14"/>
      <c r="LTW845" s="14"/>
      <c r="LTX845" s="14"/>
      <c r="LTY845" s="14"/>
      <c r="LTZ845" s="14"/>
      <c r="LUA845" s="14"/>
      <c r="LUB845" s="14"/>
      <c r="LUC845" s="14"/>
      <c r="LUD845" s="14"/>
      <c r="LUE845" s="14"/>
      <c r="LUF845" s="14"/>
      <c r="LUG845" s="14"/>
      <c r="LUH845" s="14"/>
      <c r="LUI845" s="14"/>
      <c r="LUJ845" s="14"/>
      <c r="LUK845" s="14"/>
      <c r="LUL845" s="14"/>
      <c r="LUM845" s="14"/>
      <c r="LUN845" s="14"/>
      <c r="LUO845" s="14"/>
      <c r="LUP845" s="14"/>
      <c r="LUQ845" s="14"/>
      <c r="LUR845" s="14"/>
      <c r="LUS845" s="14"/>
      <c r="LUT845" s="14"/>
      <c r="LUU845" s="14"/>
      <c r="LUV845" s="14"/>
      <c r="LUW845" s="14"/>
      <c r="LUX845" s="14"/>
      <c r="LUY845" s="14"/>
      <c r="LUZ845" s="14"/>
      <c r="LVA845" s="14"/>
      <c r="LVB845" s="14"/>
      <c r="LVC845" s="14"/>
      <c r="LVD845" s="14"/>
      <c r="LVE845" s="14"/>
      <c r="LVF845" s="14"/>
      <c r="LVG845" s="14"/>
      <c r="LVH845" s="14"/>
      <c r="LVI845" s="14"/>
      <c r="LVJ845" s="14"/>
      <c r="LVK845" s="14"/>
      <c r="LVL845" s="14"/>
      <c r="LVM845" s="14"/>
      <c r="LVN845" s="14"/>
      <c r="LVO845" s="14"/>
      <c r="LVP845" s="14"/>
      <c r="LVQ845" s="14"/>
      <c r="LVR845" s="14"/>
      <c r="LVS845" s="14"/>
      <c r="LVT845" s="14"/>
      <c r="LVU845" s="14"/>
      <c r="LVV845" s="14"/>
      <c r="LVW845" s="14"/>
      <c r="LVX845" s="14"/>
      <c r="LVY845" s="14"/>
      <c r="LVZ845" s="14"/>
      <c r="LWA845" s="14"/>
      <c r="LWB845" s="14"/>
      <c r="LWC845" s="14"/>
      <c r="LWD845" s="14"/>
      <c r="LWE845" s="14"/>
      <c r="LWF845" s="14"/>
      <c r="LWG845" s="14"/>
      <c r="LWH845" s="14"/>
      <c r="LWI845" s="14"/>
      <c r="LWJ845" s="14"/>
      <c r="LWK845" s="14"/>
      <c r="LWL845" s="14"/>
      <c r="LWM845" s="14"/>
      <c r="LWN845" s="14"/>
      <c r="LWO845" s="14"/>
      <c r="LWP845" s="14"/>
      <c r="LWQ845" s="14"/>
      <c r="LWR845" s="14"/>
      <c r="LWS845" s="14"/>
      <c r="LWT845" s="14"/>
      <c r="LWU845" s="14"/>
      <c r="LWV845" s="14"/>
      <c r="LWW845" s="14"/>
      <c r="LWX845" s="14"/>
      <c r="LWY845" s="14"/>
      <c r="LWZ845" s="14"/>
      <c r="LXA845" s="14"/>
      <c r="LXB845" s="14"/>
      <c r="LXC845" s="14"/>
      <c r="LXD845" s="14"/>
      <c r="LXE845" s="14"/>
      <c r="LXF845" s="14"/>
      <c r="LXG845" s="14"/>
      <c r="LXH845" s="14"/>
      <c r="LXI845" s="14"/>
      <c r="LXJ845" s="14"/>
      <c r="LXK845" s="14"/>
      <c r="LXL845" s="14"/>
      <c r="LXM845" s="14"/>
      <c r="LXN845" s="14"/>
      <c r="LXO845" s="14"/>
      <c r="LXP845" s="14"/>
      <c r="LXQ845" s="14"/>
      <c r="LXR845" s="14"/>
      <c r="LXS845" s="14"/>
      <c r="LXT845" s="14"/>
      <c r="LXU845" s="14"/>
      <c r="LXV845" s="14"/>
      <c r="LXW845" s="14"/>
      <c r="LXX845" s="14"/>
      <c r="LXY845" s="14"/>
      <c r="LXZ845" s="14"/>
      <c r="LYA845" s="14"/>
      <c r="LYB845" s="14"/>
      <c r="LYC845" s="14"/>
      <c r="LYD845" s="14"/>
      <c r="LYE845" s="14"/>
      <c r="LYF845" s="14"/>
      <c r="LYG845" s="14"/>
      <c r="LYH845" s="14"/>
      <c r="LYI845" s="14"/>
      <c r="LYJ845" s="14"/>
      <c r="LYK845" s="14"/>
      <c r="LYL845" s="14"/>
      <c r="LYM845" s="14"/>
      <c r="LYN845" s="14"/>
      <c r="LYO845" s="14"/>
      <c r="LYP845" s="14"/>
      <c r="LYQ845" s="14"/>
      <c r="LYR845" s="14"/>
      <c r="LYS845" s="14"/>
      <c r="LYT845" s="14"/>
      <c r="LYU845" s="14"/>
      <c r="LYV845" s="14"/>
      <c r="LYW845" s="14"/>
      <c r="LYX845" s="14"/>
      <c r="LYY845" s="14"/>
      <c r="LYZ845" s="14"/>
      <c r="LZA845" s="14"/>
      <c r="LZB845" s="14"/>
      <c r="LZC845" s="14"/>
      <c r="LZD845" s="14"/>
      <c r="LZE845" s="14"/>
      <c r="LZF845" s="14"/>
      <c r="LZG845" s="14"/>
      <c r="LZH845" s="14"/>
      <c r="LZI845" s="14"/>
      <c r="LZJ845" s="14"/>
      <c r="LZK845" s="14"/>
      <c r="LZL845" s="14"/>
      <c r="LZM845" s="14"/>
      <c r="LZN845" s="14"/>
      <c r="LZO845" s="14"/>
      <c r="LZP845" s="14"/>
      <c r="LZQ845" s="14"/>
      <c r="LZR845" s="14"/>
      <c r="LZS845" s="14"/>
      <c r="LZT845" s="14"/>
      <c r="LZU845" s="14"/>
      <c r="LZV845" s="14"/>
      <c r="LZW845" s="14"/>
      <c r="LZX845" s="14"/>
      <c r="LZY845" s="14"/>
      <c r="LZZ845" s="14"/>
      <c r="MAA845" s="14"/>
      <c r="MAB845" s="14"/>
      <c r="MAC845" s="14"/>
      <c r="MAD845" s="14"/>
      <c r="MAE845" s="14"/>
      <c r="MAF845" s="14"/>
      <c r="MAG845" s="14"/>
      <c r="MAH845" s="14"/>
      <c r="MAI845" s="14"/>
      <c r="MAJ845" s="14"/>
      <c r="MAK845" s="14"/>
      <c r="MAL845" s="14"/>
      <c r="MAM845" s="14"/>
      <c r="MAN845" s="14"/>
      <c r="MAO845" s="14"/>
      <c r="MAP845" s="14"/>
      <c r="MAQ845" s="14"/>
      <c r="MAR845" s="14"/>
      <c r="MAS845" s="14"/>
      <c r="MAT845" s="14"/>
      <c r="MAU845" s="14"/>
      <c r="MAV845" s="14"/>
      <c r="MAW845" s="14"/>
      <c r="MAX845" s="14"/>
      <c r="MAY845" s="14"/>
      <c r="MAZ845" s="14"/>
      <c r="MBA845" s="14"/>
      <c r="MBB845" s="14"/>
      <c r="MBC845" s="14"/>
      <c r="MBD845" s="14"/>
      <c r="MBE845" s="14"/>
      <c r="MBF845" s="14"/>
      <c r="MBG845" s="14"/>
      <c r="MBH845" s="14"/>
      <c r="MBI845" s="14"/>
      <c r="MBJ845" s="14"/>
      <c r="MBK845" s="14"/>
      <c r="MBL845" s="14"/>
      <c r="MBM845" s="14"/>
      <c r="MBN845" s="14"/>
      <c r="MBO845" s="14"/>
      <c r="MBP845" s="14"/>
      <c r="MBQ845" s="14"/>
      <c r="MBR845" s="14"/>
      <c r="MBS845" s="14"/>
      <c r="MBT845" s="14"/>
      <c r="MBU845" s="14"/>
      <c r="MBV845" s="14"/>
      <c r="MBW845" s="14"/>
      <c r="MBX845" s="14"/>
      <c r="MBY845" s="14"/>
      <c r="MBZ845" s="14"/>
      <c r="MCA845" s="14"/>
      <c r="MCB845" s="14"/>
      <c r="MCC845" s="14"/>
      <c r="MCD845" s="14"/>
      <c r="MCE845" s="14"/>
      <c r="MCF845" s="14"/>
      <c r="MCG845" s="14"/>
      <c r="MCH845" s="14"/>
      <c r="MCI845" s="14"/>
      <c r="MCJ845" s="14"/>
      <c r="MCK845" s="14"/>
      <c r="MCL845" s="14"/>
      <c r="MCM845" s="14"/>
      <c r="MCN845" s="14"/>
      <c r="MCO845" s="14"/>
      <c r="MCP845" s="14"/>
      <c r="MCQ845" s="14"/>
      <c r="MCR845" s="14"/>
      <c r="MCS845" s="14"/>
      <c r="MCT845" s="14"/>
      <c r="MCU845" s="14"/>
      <c r="MCV845" s="14"/>
      <c r="MCW845" s="14"/>
      <c r="MCX845" s="14"/>
      <c r="MCY845" s="14"/>
      <c r="MCZ845" s="14"/>
      <c r="MDA845" s="14"/>
      <c r="MDB845" s="14"/>
      <c r="MDC845" s="14"/>
      <c r="MDD845" s="14"/>
      <c r="MDE845" s="14"/>
      <c r="MDF845" s="14"/>
      <c r="MDG845" s="14"/>
      <c r="MDH845" s="14"/>
      <c r="MDI845" s="14"/>
      <c r="MDJ845" s="14"/>
      <c r="MDK845" s="14"/>
      <c r="MDL845" s="14"/>
      <c r="MDM845" s="14"/>
      <c r="MDN845" s="14"/>
      <c r="MDO845" s="14"/>
      <c r="MDP845" s="14"/>
      <c r="MDQ845" s="14"/>
      <c r="MDR845" s="14"/>
      <c r="MDS845" s="14"/>
      <c r="MDT845" s="14"/>
      <c r="MDU845" s="14"/>
      <c r="MDV845" s="14"/>
      <c r="MDW845" s="14"/>
      <c r="MDX845" s="14"/>
      <c r="MDY845" s="14"/>
      <c r="MDZ845" s="14"/>
      <c r="MEA845" s="14"/>
      <c r="MEB845" s="14"/>
      <c r="MEC845" s="14"/>
      <c r="MED845" s="14"/>
      <c r="MEE845" s="14"/>
      <c r="MEF845" s="14"/>
      <c r="MEG845" s="14"/>
      <c r="MEH845" s="14"/>
      <c r="MEI845" s="14"/>
      <c r="MEJ845" s="14"/>
      <c r="MEK845" s="14"/>
      <c r="MEL845" s="14"/>
      <c r="MEM845" s="14"/>
      <c r="MEN845" s="14"/>
      <c r="MEO845" s="14"/>
      <c r="MEP845" s="14"/>
      <c r="MEQ845" s="14"/>
      <c r="MER845" s="14"/>
      <c r="MES845" s="14"/>
      <c r="MET845" s="14"/>
      <c r="MEU845" s="14"/>
      <c r="MEV845" s="14"/>
      <c r="MEW845" s="14"/>
      <c r="MEX845" s="14"/>
      <c r="MEY845" s="14"/>
      <c r="MEZ845" s="14"/>
      <c r="MFA845" s="14"/>
      <c r="MFB845" s="14"/>
      <c r="MFC845" s="14"/>
      <c r="MFD845" s="14"/>
      <c r="MFE845" s="14"/>
      <c r="MFF845" s="14"/>
      <c r="MFG845" s="14"/>
      <c r="MFH845" s="14"/>
      <c r="MFI845" s="14"/>
      <c r="MFJ845" s="14"/>
      <c r="MFK845" s="14"/>
      <c r="MFL845" s="14"/>
      <c r="MFM845" s="14"/>
      <c r="MFN845" s="14"/>
      <c r="MFO845" s="14"/>
      <c r="MFP845" s="14"/>
      <c r="MFQ845" s="14"/>
      <c r="MFR845" s="14"/>
      <c r="MFS845" s="14"/>
      <c r="MFT845" s="14"/>
      <c r="MFU845" s="14"/>
      <c r="MFV845" s="14"/>
      <c r="MFW845" s="14"/>
      <c r="MFX845" s="14"/>
      <c r="MFY845" s="14"/>
      <c r="MFZ845" s="14"/>
      <c r="MGA845" s="14"/>
      <c r="MGB845" s="14"/>
      <c r="MGC845" s="14"/>
      <c r="MGD845" s="14"/>
      <c r="MGE845" s="14"/>
      <c r="MGF845" s="14"/>
      <c r="MGG845" s="14"/>
      <c r="MGH845" s="14"/>
      <c r="MGI845" s="14"/>
      <c r="MGJ845" s="14"/>
      <c r="MGK845" s="14"/>
      <c r="MGL845" s="14"/>
      <c r="MGM845" s="14"/>
      <c r="MGN845" s="14"/>
      <c r="MGO845" s="14"/>
      <c r="MGP845" s="14"/>
      <c r="MGQ845" s="14"/>
      <c r="MGR845" s="14"/>
      <c r="MGS845" s="14"/>
      <c r="MGT845" s="14"/>
      <c r="MGU845" s="14"/>
      <c r="MGV845" s="14"/>
      <c r="MGW845" s="14"/>
      <c r="MGX845" s="14"/>
      <c r="MGY845" s="14"/>
      <c r="MGZ845" s="14"/>
      <c r="MHA845" s="14"/>
      <c r="MHB845" s="14"/>
      <c r="MHC845" s="14"/>
      <c r="MHD845" s="14"/>
      <c r="MHE845" s="14"/>
      <c r="MHF845" s="14"/>
      <c r="MHG845" s="14"/>
      <c r="MHH845" s="14"/>
      <c r="MHI845" s="14"/>
      <c r="MHJ845" s="14"/>
      <c r="MHK845" s="14"/>
      <c r="MHL845" s="14"/>
      <c r="MHM845" s="14"/>
      <c r="MHN845" s="14"/>
      <c r="MHO845" s="14"/>
      <c r="MHP845" s="14"/>
      <c r="MHQ845" s="14"/>
      <c r="MHR845" s="14"/>
      <c r="MHS845" s="14"/>
      <c r="MHT845" s="14"/>
      <c r="MHU845" s="14"/>
      <c r="MHV845" s="14"/>
      <c r="MHW845" s="14"/>
      <c r="MHX845" s="14"/>
      <c r="MHY845" s="14"/>
      <c r="MHZ845" s="14"/>
      <c r="MIA845" s="14"/>
      <c r="MIB845" s="14"/>
      <c r="MIC845" s="14"/>
      <c r="MID845" s="14"/>
      <c r="MIE845" s="14"/>
      <c r="MIF845" s="14"/>
      <c r="MIG845" s="14"/>
      <c r="MIH845" s="14"/>
      <c r="MII845" s="14"/>
      <c r="MIJ845" s="14"/>
      <c r="MIK845" s="14"/>
      <c r="MIL845" s="14"/>
      <c r="MIM845" s="14"/>
      <c r="MIN845" s="14"/>
      <c r="MIO845" s="14"/>
      <c r="MIP845" s="14"/>
      <c r="MIQ845" s="14"/>
      <c r="MIR845" s="14"/>
      <c r="MIS845" s="14"/>
      <c r="MIT845" s="14"/>
      <c r="MIU845" s="14"/>
      <c r="MIV845" s="14"/>
      <c r="MIW845" s="14"/>
      <c r="MIX845" s="14"/>
      <c r="MIY845" s="14"/>
      <c r="MIZ845" s="14"/>
      <c r="MJA845" s="14"/>
      <c r="MJB845" s="14"/>
      <c r="MJC845" s="14"/>
      <c r="MJD845" s="14"/>
      <c r="MJE845" s="14"/>
      <c r="MJF845" s="14"/>
      <c r="MJG845" s="14"/>
      <c r="MJH845" s="14"/>
      <c r="MJI845" s="14"/>
      <c r="MJJ845" s="14"/>
      <c r="MJK845" s="14"/>
      <c r="MJL845" s="14"/>
      <c r="MJM845" s="14"/>
      <c r="MJN845" s="14"/>
      <c r="MJO845" s="14"/>
      <c r="MJP845" s="14"/>
      <c r="MJQ845" s="14"/>
      <c r="MJR845" s="14"/>
      <c r="MJS845" s="14"/>
      <c r="MJT845" s="14"/>
      <c r="MJU845" s="14"/>
      <c r="MJV845" s="14"/>
      <c r="MJW845" s="14"/>
      <c r="MJX845" s="14"/>
      <c r="MJY845" s="14"/>
      <c r="MJZ845" s="14"/>
      <c r="MKA845" s="14"/>
      <c r="MKB845" s="14"/>
      <c r="MKC845" s="14"/>
      <c r="MKD845" s="14"/>
      <c r="MKE845" s="14"/>
      <c r="MKF845" s="14"/>
      <c r="MKG845" s="14"/>
      <c r="MKH845" s="14"/>
      <c r="MKI845" s="14"/>
      <c r="MKJ845" s="14"/>
      <c r="MKK845" s="14"/>
      <c r="MKL845" s="14"/>
      <c r="MKM845" s="14"/>
      <c r="MKN845" s="14"/>
      <c r="MKO845" s="14"/>
      <c r="MKP845" s="14"/>
      <c r="MKQ845" s="14"/>
      <c r="MKR845" s="14"/>
      <c r="MKS845" s="14"/>
      <c r="MKT845" s="14"/>
      <c r="MKU845" s="14"/>
      <c r="MKV845" s="14"/>
      <c r="MKW845" s="14"/>
      <c r="MKX845" s="14"/>
      <c r="MKY845" s="14"/>
      <c r="MKZ845" s="14"/>
      <c r="MLA845" s="14"/>
      <c r="MLB845" s="14"/>
      <c r="MLC845" s="14"/>
      <c r="MLD845" s="14"/>
      <c r="MLE845" s="14"/>
      <c r="MLF845" s="14"/>
      <c r="MLG845" s="14"/>
      <c r="MLH845" s="14"/>
      <c r="MLI845" s="14"/>
      <c r="MLJ845" s="14"/>
      <c r="MLK845" s="14"/>
      <c r="MLL845" s="14"/>
      <c r="MLM845" s="14"/>
      <c r="MLN845" s="14"/>
      <c r="MLO845" s="14"/>
      <c r="MLP845" s="14"/>
      <c r="MLQ845" s="14"/>
      <c r="MLR845" s="14"/>
      <c r="MLS845" s="14"/>
      <c r="MLT845" s="14"/>
      <c r="MLU845" s="14"/>
      <c r="MLV845" s="14"/>
      <c r="MLW845" s="14"/>
      <c r="MLX845" s="14"/>
      <c r="MLY845" s="14"/>
      <c r="MLZ845" s="14"/>
      <c r="MMA845" s="14"/>
      <c r="MMB845" s="14"/>
      <c r="MMC845" s="14"/>
      <c r="MMD845" s="14"/>
      <c r="MME845" s="14"/>
      <c r="MMF845" s="14"/>
      <c r="MMG845" s="14"/>
      <c r="MMH845" s="14"/>
      <c r="MMI845" s="14"/>
      <c r="MMJ845" s="14"/>
      <c r="MMK845" s="14"/>
      <c r="MML845" s="14"/>
      <c r="MMM845" s="14"/>
      <c r="MMN845" s="14"/>
      <c r="MMO845" s="14"/>
      <c r="MMP845" s="14"/>
      <c r="MMQ845" s="14"/>
      <c r="MMR845" s="14"/>
      <c r="MMS845" s="14"/>
      <c r="MMT845" s="14"/>
      <c r="MMU845" s="14"/>
      <c r="MMV845" s="14"/>
      <c r="MMW845" s="14"/>
      <c r="MMX845" s="14"/>
      <c r="MMY845" s="14"/>
      <c r="MMZ845" s="14"/>
      <c r="MNA845" s="14"/>
      <c r="MNB845" s="14"/>
      <c r="MNC845" s="14"/>
      <c r="MND845" s="14"/>
      <c r="MNE845" s="14"/>
      <c r="MNF845" s="14"/>
      <c r="MNG845" s="14"/>
      <c r="MNH845" s="14"/>
      <c r="MNI845" s="14"/>
      <c r="MNJ845" s="14"/>
      <c r="MNK845" s="14"/>
      <c r="MNL845" s="14"/>
      <c r="MNM845" s="14"/>
      <c r="MNN845" s="14"/>
      <c r="MNO845" s="14"/>
      <c r="MNP845" s="14"/>
      <c r="MNQ845" s="14"/>
      <c r="MNR845" s="14"/>
      <c r="MNS845" s="14"/>
      <c r="MNT845" s="14"/>
      <c r="MNU845" s="14"/>
      <c r="MNV845" s="14"/>
      <c r="MNW845" s="14"/>
      <c r="MNX845" s="14"/>
      <c r="MNY845" s="14"/>
      <c r="MNZ845" s="14"/>
      <c r="MOA845" s="14"/>
      <c r="MOB845" s="14"/>
      <c r="MOC845" s="14"/>
      <c r="MOD845" s="14"/>
      <c r="MOE845" s="14"/>
      <c r="MOF845" s="14"/>
      <c r="MOG845" s="14"/>
      <c r="MOH845" s="14"/>
      <c r="MOI845" s="14"/>
      <c r="MOJ845" s="14"/>
      <c r="MOK845" s="14"/>
      <c r="MOL845" s="14"/>
      <c r="MOM845" s="14"/>
      <c r="MON845" s="14"/>
      <c r="MOO845" s="14"/>
      <c r="MOP845" s="14"/>
      <c r="MOQ845" s="14"/>
      <c r="MOR845" s="14"/>
      <c r="MOS845" s="14"/>
      <c r="MOT845" s="14"/>
      <c r="MOU845" s="14"/>
      <c r="MOV845" s="14"/>
      <c r="MOW845" s="14"/>
      <c r="MOX845" s="14"/>
      <c r="MOY845" s="14"/>
      <c r="MOZ845" s="14"/>
      <c r="MPA845" s="14"/>
      <c r="MPB845" s="14"/>
      <c r="MPC845" s="14"/>
      <c r="MPD845" s="14"/>
      <c r="MPE845" s="14"/>
      <c r="MPF845" s="14"/>
      <c r="MPG845" s="14"/>
      <c r="MPH845" s="14"/>
      <c r="MPI845" s="14"/>
      <c r="MPJ845" s="14"/>
      <c r="MPK845" s="14"/>
      <c r="MPL845" s="14"/>
      <c r="MPM845" s="14"/>
      <c r="MPN845" s="14"/>
      <c r="MPO845" s="14"/>
      <c r="MPP845" s="14"/>
      <c r="MPQ845" s="14"/>
      <c r="MPR845" s="14"/>
      <c r="MPS845" s="14"/>
      <c r="MPT845" s="14"/>
      <c r="MPU845" s="14"/>
      <c r="MPV845" s="14"/>
      <c r="MPW845" s="14"/>
      <c r="MPX845" s="14"/>
      <c r="MPY845" s="14"/>
      <c r="MPZ845" s="14"/>
      <c r="MQA845" s="14"/>
      <c r="MQB845" s="14"/>
      <c r="MQC845" s="14"/>
      <c r="MQD845" s="14"/>
      <c r="MQE845" s="14"/>
      <c r="MQF845" s="14"/>
      <c r="MQG845" s="14"/>
      <c r="MQH845" s="14"/>
      <c r="MQI845" s="14"/>
      <c r="MQJ845" s="14"/>
      <c r="MQK845" s="14"/>
      <c r="MQL845" s="14"/>
      <c r="MQM845" s="14"/>
      <c r="MQN845" s="14"/>
      <c r="MQO845" s="14"/>
      <c r="MQP845" s="14"/>
      <c r="MQQ845" s="14"/>
      <c r="MQR845" s="14"/>
      <c r="MQS845" s="14"/>
      <c r="MQT845" s="14"/>
      <c r="MQU845" s="14"/>
      <c r="MQV845" s="14"/>
      <c r="MQW845" s="14"/>
      <c r="MQX845" s="14"/>
      <c r="MQY845" s="14"/>
      <c r="MQZ845" s="14"/>
      <c r="MRA845" s="14"/>
      <c r="MRB845" s="14"/>
      <c r="MRC845" s="14"/>
      <c r="MRD845" s="14"/>
      <c r="MRE845" s="14"/>
      <c r="MRF845" s="14"/>
      <c r="MRG845" s="14"/>
      <c r="MRH845" s="14"/>
      <c r="MRI845" s="14"/>
      <c r="MRJ845" s="14"/>
      <c r="MRK845" s="14"/>
      <c r="MRL845" s="14"/>
      <c r="MRM845" s="14"/>
      <c r="MRN845" s="14"/>
      <c r="MRO845" s="14"/>
      <c r="MRP845" s="14"/>
      <c r="MRQ845" s="14"/>
      <c r="MRR845" s="14"/>
      <c r="MRS845" s="14"/>
      <c r="MRT845" s="14"/>
      <c r="MRU845" s="14"/>
      <c r="MRV845" s="14"/>
      <c r="MRW845" s="14"/>
      <c r="MRX845" s="14"/>
      <c r="MRY845" s="14"/>
      <c r="MRZ845" s="14"/>
      <c r="MSA845" s="14"/>
      <c r="MSB845" s="14"/>
      <c r="MSC845" s="14"/>
      <c r="MSD845" s="14"/>
      <c r="MSE845" s="14"/>
      <c r="MSF845" s="14"/>
      <c r="MSG845" s="14"/>
      <c r="MSH845" s="14"/>
      <c r="MSI845" s="14"/>
      <c r="MSJ845" s="14"/>
      <c r="MSK845" s="14"/>
      <c r="MSL845" s="14"/>
      <c r="MSM845" s="14"/>
      <c r="MSN845" s="14"/>
      <c r="MSO845" s="14"/>
      <c r="MSP845" s="14"/>
      <c r="MSQ845" s="14"/>
      <c r="MSR845" s="14"/>
      <c r="MSS845" s="14"/>
      <c r="MST845" s="14"/>
      <c r="MSU845" s="14"/>
      <c r="MSV845" s="14"/>
      <c r="MSW845" s="14"/>
      <c r="MSX845" s="14"/>
      <c r="MSY845" s="14"/>
      <c r="MSZ845" s="14"/>
      <c r="MTA845" s="14"/>
      <c r="MTB845" s="14"/>
      <c r="MTC845" s="14"/>
      <c r="MTD845" s="14"/>
      <c r="MTE845" s="14"/>
      <c r="MTF845" s="14"/>
      <c r="MTG845" s="14"/>
      <c r="MTH845" s="14"/>
      <c r="MTI845" s="14"/>
      <c r="MTJ845" s="14"/>
      <c r="MTK845" s="14"/>
      <c r="MTL845" s="14"/>
      <c r="MTM845" s="14"/>
      <c r="MTN845" s="14"/>
      <c r="MTO845" s="14"/>
      <c r="MTP845" s="14"/>
      <c r="MTQ845" s="14"/>
      <c r="MTR845" s="14"/>
      <c r="MTS845" s="14"/>
      <c r="MTT845" s="14"/>
      <c r="MTU845" s="14"/>
      <c r="MTV845" s="14"/>
      <c r="MTW845" s="14"/>
      <c r="MTX845" s="14"/>
      <c r="MTY845" s="14"/>
      <c r="MTZ845" s="14"/>
      <c r="MUA845" s="14"/>
      <c r="MUB845" s="14"/>
      <c r="MUC845" s="14"/>
      <c r="MUD845" s="14"/>
      <c r="MUE845" s="14"/>
      <c r="MUF845" s="14"/>
      <c r="MUG845" s="14"/>
      <c r="MUH845" s="14"/>
      <c r="MUI845" s="14"/>
      <c r="MUJ845" s="14"/>
      <c r="MUK845" s="14"/>
      <c r="MUL845" s="14"/>
      <c r="MUM845" s="14"/>
      <c r="MUN845" s="14"/>
      <c r="MUO845" s="14"/>
      <c r="MUP845" s="14"/>
      <c r="MUQ845" s="14"/>
      <c r="MUR845" s="14"/>
      <c r="MUS845" s="14"/>
      <c r="MUT845" s="14"/>
      <c r="MUU845" s="14"/>
      <c r="MUV845" s="14"/>
      <c r="MUW845" s="14"/>
      <c r="MUX845" s="14"/>
      <c r="MUY845" s="14"/>
      <c r="MUZ845" s="14"/>
      <c r="MVA845" s="14"/>
      <c r="MVB845" s="14"/>
      <c r="MVC845" s="14"/>
      <c r="MVD845" s="14"/>
      <c r="MVE845" s="14"/>
      <c r="MVF845" s="14"/>
      <c r="MVG845" s="14"/>
      <c r="MVH845" s="14"/>
      <c r="MVI845" s="14"/>
      <c r="MVJ845" s="14"/>
      <c r="MVK845" s="14"/>
      <c r="MVL845" s="14"/>
      <c r="MVM845" s="14"/>
      <c r="MVN845" s="14"/>
      <c r="MVO845" s="14"/>
      <c r="MVP845" s="14"/>
      <c r="MVQ845" s="14"/>
      <c r="MVR845" s="14"/>
      <c r="MVS845" s="14"/>
      <c r="MVT845" s="14"/>
      <c r="MVU845" s="14"/>
      <c r="MVV845" s="14"/>
      <c r="MVW845" s="14"/>
      <c r="MVX845" s="14"/>
      <c r="MVY845" s="14"/>
      <c r="MVZ845" s="14"/>
      <c r="MWA845" s="14"/>
      <c r="MWB845" s="14"/>
      <c r="MWC845" s="14"/>
      <c r="MWD845" s="14"/>
      <c r="MWE845" s="14"/>
      <c r="MWF845" s="14"/>
      <c r="MWG845" s="14"/>
      <c r="MWH845" s="14"/>
      <c r="MWI845" s="14"/>
      <c r="MWJ845" s="14"/>
      <c r="MWK845" s="14"/>
      <c r="MWL845" s="14"/>
      <c r="MWM845" s="14"/>
      <c r="MWN845" s="14"/>
      <c r="MWO845" s="14"/>
      <c r="MWP845" s="14"/>
      <c r="MWQ845" s="14"/>
      <c r="MWR845" s="14"/>
      <c r="MWS845" s="14"/>
      <c r="MWT845" s="14"/>
      <c r="MWU845" s="14"/>
      <c r="MWV845" s="14"/>
      <c r="MWW845" s="14"/>
      <c r="MWX845" s="14"/>
      <c r="MWY845" s="14"/>
      <c r="MWZ845" s="14"/>
      <c r="MXA845" s="14"/>
      <c r="MXB845" s="14"/>
      <c r="MXC845" s="14"/>
      <c r="MXD845" s="14"/>
      <c r="MXE845" s="14"/>
      <c r="MXF845" s="14"/>
      <c r="MXG845" s="14"/>
      <c r="MXH845" s="14"/>
      <c r="MXI845" s="14"/>
      <c r="MXJ845" s="14"/>
      <c r="MXK845" s="14"/>
      <c r="MXL845" s="14"/>
      <c r="MXM845" s="14"/>
      <c r="MXN845" s="14"/>
      <c r="MXO845" s="14"/>
      <c r="MXP845" s="14"/>
      <c r="MXQ845" s="14"/>
      <c r="MXR845" s="14"/>
      <c r="MXS845" s="14"/>
      <c r="MXT845" s="14"/>
      <c r="MXU845" s="14"/>
      <c r="MXV845" s="14"/>
      <c r="MXW845" s="14"/>
      <c r="MXX845" s="14"/>
      <c r="MXY845" s="14"/>
      <c r="MXZ845" s="14"/>
      <c r="MYA845" s="14"/>
      <c r="MYB845" s="14"/>
      <c r="MYC845" s="14"/>
      <c r="MYD845" s="14"/>
      <c r="MYE845" s="14"/>
      <c r="MYF845" s="14"/>
      <c r="MYG845" s="14"/>
      <c r="MYH845" s="14"/>
      <c r="MYI845" s="14"/>
      <c r="MYJ845" s="14"/>
      <c r="MYK845" s="14"/>
      <c r="MYL845" s="14"/>
      <c r="MYM845" s="14"/>
      <c r="MYN845" s="14"/>
      <c r="MYO845" s="14"/>
      <c r="MYP845" s="14"/>
      <c r="MYQ845" s="14"/>
      <c r="MYR845" s="14"/>
      <c r="MYS845" s="14"/>
      <c r="MYT845" s="14"/>
      <c r="MYU845" s="14"/>
      <c r="MYV845" s="14"/>
      <c r="MYW845" s="14"/>
      <c r="MYX845" s="14"/>
      <c r="MYY845" s="14"/>
      <c r="MYZ845" s="14"/>
      <c r="MZA845" s="14"/>
      <c r="MZB845" s="14"/>
      <c r="MZC845" s="14"/>
      <c r="MZD845" s="14"/>
      <c r="MZE845" s="14"/>
      <c r="MZF845" s="14"/>
      <c r="MZG845" s="14"/>
      <c r="MZH845" s="14"/>
      <c r="MZI845" s="14"/>
      <c r="MZJ845" s="14"/>
      <c r="MZK845" s="14"/>
      <c r="MZL845" s="14"/>
      <c r="MZM845" s="14"/>
      <c r="MZN845" s="14"/>
      <c r="MZO845" s="14"/>
      <c r="MZP845" s="14"/>
      <c r="MZQ845" s="14"/>
      <c r="MZR845" s="14"/>
      <c r="MZS845" s="14"/>
      <c r="MZT845" s="14"/>
      <c r="MZU845" s="14"/>
      <c r="MZV845" s="14"/>
      <c r="MZW845" s="14"/>
      <c r="MZX845" s="14"/>
      <c r="MZY845" s="14"/>
      <c r="MZZ845" s="14"/>
      <c r="NAA845" s="14"/>
      <c r="NAB845" s="14"/>
      <c r="NAC845" s="14"/>
      <c r="NAD845" s="14"/>
      <c r="NAE845" s="14"/>
      <c r="NAF845" s="14"/>
      <c r="NAG845" s="14"/>
      <c r="NAH845" s="14"/>
      <c r="NAI845" s="14"/>
      <c r="NAJ845" s="14"/>
      <c r="NAK845" s="14"/>
      <c r="NAL845" s="14"/>
      <c r="NAM845" s="14"/>
      <c r="NAN845" s="14"/>
      <c r="NAO845" s="14"/>
      <c r="NAP845" s="14"/>
      <c r="NAQ845" s="14"/>
      <c r="NAR845" s="14"/>
      <c r="NAS845" s="14"/>
      <c r="NAT845" s="14"/>
      <c r="NAU845" s="14"/>
      <c r="NAV845" s="14"/>
      <c r="NAW845" s="14"/>
      <c r="NAX845" s="14"/>
      <c r="NAY845" s="14"/>
      <c r="NAZ845" s="14"/>
      <c r="NBA845" s="14"/>
      <c r="NBB845" s="14"/>
      <c r="NBC845" s="14"/>
      <c r="NBD845" s="14"/>
      <c r="NBE845" s="14"/>
      <c r="NBF845" s="14"/>
      <c r="NBG845" s="14"/>
      <c r="NBH845" s="14"/>
      <c r="NBI845" s="14"/>
      <c r="NBJ845" s="14"/>
      <c r="NBK845" s="14"/>
      <c r="NBL845" s="14"/>
      <c r="NBM845" s="14"/>
      <c r="NBN845" s="14"/>
      <c r="NBO845" s="14"/>
      <c r="NBP845" s="14"/>
      <c r="NBQ845" s="14"/>
      <c r="NBR845" s="14"/>
      <c r="NBS845" s="14"/>
      <c r="NBT845" s="14"/>
      <c r="NBU845" s="14"/>
      <c r="NBV845" s="14"/>
      <c r="NBW845" s="14"/>
      <c r="NBX845" s="14"/>
      <c r="NBY845" s="14"/>
      <c r="NBZ845" s="14"/>
      <c r="NCA845" s="14"/>
      <c r="NCB845" s="14"/>
      <c r="NCC845" s="14"/>
      <c r="NCD845" s="14"/>
      <c r="NCE845" s="14"/>
      <c r="NCF845" s="14"/>
      <c r="NCG845" s="14"/>
      <c r="NCH845" s="14"/>
      <c r="NCI845" s="14"/>
      <c r="NCJ845" s="14"/>
      <c r="NCK845" s="14"/>
      <c r="NCL845" s="14"/>
      <c r="NCM845" s="14"/>
      <c r="NCN845" s="14"/>
      <c r="NCO845" s="14"/>
      <c r="NCP845" s="14"/>
      <c r="NCQ845" s="14"/>
      <c r="NCR845" s="14"/>
      <c r="NCS845" s="14"/>
      <c r="NCT845" s="14"/>
      <c r="NCU845" s="14"/>
      <c r="NCV845" s="14"/>
      <c r="NCW845" s="14"/>
      <c r="NCX845" s="14"/>
      <c r="NCY845" s="14"/>
      <c r="NCZ845" s="14"/>
      <c r="NDA845" s="14"/>
      <c r="NDB845" s="14"/>
      <c r="NDC845" s="14"/>
      <c r="NDD845" s="14"/>
      <c r="NDE845" s="14"/>
      <c r="NDF845" s="14"/>
      <c r="NDG845" s="14"/>
      <c r="NDH845" s="14"/>
      <c r="NDI845" s="14"/>
      <c r="NDJ845" s="14"/>
      <c r="NDK845" s="14"/>
      <c r="NDL845" s="14"/>
      <c r="NDM845" s="14"/>
      <c r="NDN845" s="14"/>
      <c r="NDO845" s="14"/>
      <c r="NDP845" s="14"/>
      <c r="NDQ845" s="14"/>
      <c r="NDR845" s="14"/>
      <c r="NDS845" s="14"/>
      <c r="NDT845" s="14"/>
      <c r="NDU845" s="14"/>
      <c r="NDV845" s="14"/>
      <c r="NDW845" s="14"/>
      <c r="NDX845" s="14"/>
      <c r="NDY845" s="14"/>
      <c r="NDZ845" s="14"/>
      <c r="NEA845" s="14"/>
      <c r="NEB845" s="14"/>
      <c r="NEC845" s="14"/>
      <c r="NED845" s="14"/>
      <c r="NEE845" s="14"/>
      <c r="NEF845" s="14"/>
      <c r="NEG845" s="14"/>
      <c r="NEH845" s="14"/>
      <c r="NEI845" s="14"/>
      <c r="NEJ845" s="14"/>
      <c r="NEK845" s="14"/>
      <c r="NEL845" s="14"/>
      <c r="NEM845" s="14"/>
      <c r="NEN845" s="14"/>
      <c r="NEO845" s="14"/>
      <c r="NEP845" s="14"/>
      <c r="NEQ845" s="14"/>
      <c r="NER845" s="14"/>
      <c r="NES845" s="14"/>
      <c r="NET845" s="14"/>
      <c r="NEU845" s="14"/>
      <c r="NEV845" s="14"/>
      <c r="NEW845" s="14"/>
      <c r="NEX845" s="14"/>
      <c r="NEY845" s="14"/>
      <c r="NEZ845" s="14"/>
      <c r="NFA845" s="14"/>
      <c r="NFB845" s="14"/>
      <c r="NFC845" s="14"/>
      <c r="NFD845" s="14"/>
      <c r="NFE845" s="14"/>
      <c r="NFF845" s="14"/>
      <c r="NFG845" s="14"/>
      <c r="NFH845" s="14"/>
      <c r="NFI845" s="14"/>
      <c r="NFJ845" s="14"/>
      <c r="NFK845" s="14"/>
      <c r="NFL845" s="14"/>
      <c r="NFM845" s="14"/>
      <c r="NFN845" s="14"/>
      <c r="NFO845" s="14"/>
      <c r="NFP845" s="14"/>
      <c r="NFQ845" s="14"/>
      <c r="NFR845" s="14"/>
      <c r="NFS845" s="14"/>
      <c r="NFT845" s="14"/>
      <c r="NFU845" s="14"/>
      <c r="NFV845" s="14"/>
      <c r="NFW845" s="14"/>
      <c r="NFX845" s="14"/>
      <c r="NFY845" s="14"/>
      <c r="NFZ845" s="14"/>
      <c r="NGA845" s="14"/>
      <c r="NGB845" s="14"/>
      <c r="NGC845" s="14"/>
      <c r="NGD845" s="14"/>
      <c r="NGE845" s="14"/>
      <c r="NGF845" s="14"/>
      <c r="NGG845" s="14"/>
      <c r="NGH845" s="14"/>
      <c r="NGI845" s="14"/>
      <c r="NGJ845" s="14"/>
      <c r="NGK845" s="14"/>
      <c r="NGL845" s="14"/>
      <c r="NGM845" s="14"/>
      <c r="NGN845" s="14"/>
      <c r="NGO845" s="14"/>
      <c r="NGP845" s="14"/>
      <c r="NGQ845" s="14"/>
      <c r="NGR845" s="14"/>
      <c r="NGS845" s="14"/>
      <c r="NGT845" s="14"/>
      <c r="NGU845" s="14"/>
      <c r="NGV845" s="14"/>
      <c r="NGW845" s="14"/>
      <c r="NGX845" s="14"/>
      <c r="NGY845" s="14"/>
      <c r="NGZ845" s="14"/>
      <c r="NHA845" s="14"/>
      <c r="NHB845" s="14"/>
      <c r="NHC845" s="14"/>
      <c r="NHD845" s="14"/>
      <c r="NHE845" s="14"/>
      <c r="NHF845" s="14"/>
      <c r="NHG845" s="14"/>
      <c r="NHH845" s="14"/>
      <c r="NHI845" s="14"/>
      <c r="NHJ845" s="14"/>
      <c r="NHK845" s="14"/>
      <c r="NHL845" s="14"/>
      <c r="NHM845" s="14"/>
      <c r="NHN845" s="14"/>
      <c r="NHO845" s="14"/>
      <c r="NHP845" s="14"/>
      <c r="NHQ845" s="14"/>
      <c r="NHR845" s="14"/>
      <c r="NHS845" s="14"/>
      <c r="NHT845" s="14"/>
      <c r="NHU845" s="14"/>
      <c r="NHV845" s="14"/>
      <c r="NHW845" s="14"/>
      <c r="NHX845" s="14"/>
      <c r="NHY845" s="14"/>
      <c r="NHZ845" s="14"/>
      <c r="NIA845" s="14"/>
      <c r="NIB845" s="14"/>
      <c r="NIC845" s="14"/>
      <c r="NID845" s="14"/>
      <c r="NIE845" s="14"/>
      <c r="NIF845" s="14"/>
      <c r="NIG845" s="14"/>
      <c r="NIH845" s="14"/>
      <c r="NII845" s="14"/>
      <c r="NIJ845" s="14"/>
      <c r="NIK845" s="14"/>
      <c r="NIL845" s="14"/>
      <c r="NIM845" s="14"/>
      <c r="NIN845" s="14"/>
      <c r="NIO845" s="14"/>
      <c r="NIP845" s="14"/>
      <c r="NIQ845" s="14"/>
      <c r="NIR845" s="14"/>
      <c r="NIS845" s="14"/>
      <c r="NIT845" s="14"/>
      <c r="NIU845" s="14"/>
      <c r="NIV845" s="14"/>
      <c r="NIW845" s="14"/>
      <c r="NIX845" s="14"/>
      <c r="NIY845" s="14"/>
      <c r="NIZ845" s="14"/>
      <c r="NJA845" s="14"/>
      <c r="NJB845" s="14"/>
      <c r="NJC845" s="14"/>
      <c r="NJD845" s="14"/>
      <c r="NJE845" s="14"/>
      <c r="NJF845" s="14"/>
      <c r="NJG845" s="14"/>
      <c r="NJH845" s="14"/>
      <c r="NJI845" s="14"/>
      <c r="NJJ845" s="14"/>
      <c r="NJK845" s="14"/>
      <c r="NJL845" s="14"/>
      <c r="NJM845" s="14"/>
      <c r="NJN845" s="14"/>
      <c r="NJO845" s="14"/>
      <c r="NJP845" s="14"/>
      <c r="NJQ845" s="14"/>
      <c r="NJR845" s="14"/>
      <c r="NJS845" s="14"/>
      <c r="NJT845" s="14"/>
      <c r="NJU845" s="14"/>
      <c r="NJV845" s="14"/>
      <c r="NJW845" s="14"/>
      <c r="NJX845" s="14"/>
      <c r="NJY845" s="14"/>
      <c r="NJZ845" s="14"/>
      <c r="NKA845" s="14"/>
      <c r="NKB845" s="14"/>
      <c r="NKC845" s="14"/>
      <c r="NKD845" s="14"/>
      <c r="NKE845" s="14"/>
      <c r="NKF845" s="14"/>
      <c r="NKG845" s="14"/>
      <c r="NKH845" s="14"/>
      <c r="NKI845" s="14"/>
      <c r="NKJ845" s="14"/>
      <c r="NKK845" s="14"/>
      <c r="NKL845" s="14"/>
      <c r="NKM845" s="14"/>
      <c r="NKN845" s="14"/>
      <c r="NKO845" s="14"/>
      <c r="NKP845" s="14"/>
      <c r="NKQ845" s="14"/>
      <c r="NKR845" s="14"/>
      <c r="NKS845" s="14"/>
      <c r="NKT845" s="14"/>
      <c r="NKU845" s="14"/>
      <c r="NKV845" s="14"/>
      <c r="NKW845" s="14"/>
      <c r="NKX845" s="14"/>
      <c r="NKY845" s="14"/>
      <c r="NKZ845" s="14"/>
      <c r="NLA845" s="14"/>
      <c r="NLB845" s="14"/>
      <c r="NLC845" s="14"/>
      <c r="NLD845" s="14"/>
      <c r="NLE845" s="14"/>
      <c r="NLF845" s="14"/>
      <c r="NLG845" s="14"/>
      <c r="NLH845" s="14"/>
      <c r="NLI845" s="14"/>
      <c r="NLJ845" s="14"/>
      <c r="NLK845" s="14"/>
      <c r="NLL845" s="14"/>
      <c r="NLM845" s="14"/>
      <c r="NLN845" s="14"/>
      <c r="NLO845" s="14"/>
      <c r="NLP845" s="14"/>
      <c r="NLQ845" s="14"/>
      <c r="NLR845" s="14"/>
      <c r="NLS845" s="14"/>
      <c r="NLT845" s="14"/>
      <c r="NLU845" s="14"/>
      <c r="NLV845" s="14"/>
      <c r="NLW845" s="14"/>
      <c r="NLX845" s="14"/>
      <c r="NLY845" s="14"/>
      <c r="NLZ845" s="14"/>
      <c r="NMA845" s="14"/>
      <c r="NMB845" s="14"/>
      <c r="NMC845" s="14"/>
      <c r="NMD845" s="14"/>
      <c r="NME845" s="14"/>
      <c r="NMF845" s="14"/>
      <c r="NMG845" s="14"/>
      <c r="NMH845" s="14"/>
      <c r="NMI845" s="14"/>
      <c r="NMJ845" s="14"/>
      <c r="NMK845" s="14"/>
      <c r="NML845" s="14"/>
      <c r="NMM845" s="14"/>
      <c r="NMN845" s="14"/>
      <c r="NMO845" s="14"/>
      <c r="NMP845" s="14"/>
      <c r="NMQ845" s="14"/>
      <c r="NMR845" s="14"/>
      <c r="NMS845" s="14"/>
      <c r="NMT845" s="14"/>
      <c r="NMU845" s="14"/>
      <c r="NMV845" s="14"/>
      <c r="NMW845" s="14"/>
      <c r="NMX845" s="14"/>
      <c r="NMY845" s="14"/>
      <c r="NMZ845" s="14"/>
      <c r="NNA845" s="14"/>
      <c r="NNB845" s="14"/>
      <c r="NNC845" s="14"/>
      <c r="NND845" s="14"/>
      <c r="NNE845" s="14"/>
      <c r="NNF845" s="14"/>
      <c r="NNG845" s="14"/>
      <c r="NNH845" s="14"/>
      <c r="NNI845" s="14"/>
      <c r="NNJ845" s="14"/>
      <c r="NNK845" s="14"/>
      <c r="NNL845" s="14"/>
      <c r="NNM845" s="14"/>
      <c r="NNN845" s="14"/>
      <c r="NNO845" s="14"/>
      <c r="NNP845" s="14"/>
      <c r="NNQ845" s="14"/>
      <c r="NNR845" s="14"/>
      <c r="NNS845" s="14"/>
      <c r="NNT845" s="14"/>
      <c r="NNU845" s="14"/>
      <c r="NNV845" s="14"/>
      <c r="NNW845" s="14"/>
      <c r="NNX845" s="14"/>
      <c r="NNY845" s="14"/>
      <c r="NNZ845" s="14"/>
      <c r="NOA845" s="14"/>
      <c r="NOB845" s="14"/>
      <c r="NOC845" s="14"/>
      <c r="NOD845" s="14"/>
      <c r="NOE845" s="14"/>
      <c r="NOF845" s="14"/>
      <c r="NOG845" s="14"/>
      <c r="NOH845" s="14"/>
      <c r="NOI845" s="14"/>
      <c r="NOJ845" s="14"/>
      <c r="NOK845" s="14"/>
      <c r="NOL845" s="14"/>
      <c r="NOM845" s="14"/>
      <c r="NON845" s="14"/>
      <c r="NOO845" s="14"/>
      <c r="NOP845" s="14"/>
      <c r="NOQ845" s="14"/>
      <c r="NOR845" s="14"/>
      <c r="NOS845" s="14"/>
      <c r="NOT845" s="14"/>
      <c r="NOU845" s="14"/>
      <c r="NOV845" s="14"/>
      <c r="NOW845" s="14"/>
      <c r="NOX845" s="14"/>
      <c r="NOY845" s="14"/>
      <c r="NOZ845" s="14"/>
      <c r="NPA845" s="14"/>
      <c r="NPB845" s="14"/>
      <c r="NPC845" s="14"/>
      <c r="NPD845" s="14"/>
      <c r="NPE845" s="14"/>
      <c r="NPF845" s="14"/>
      <c r="NPG845" s="14"/>
      <c r="NPH845" s="14"/>
      <c r="NPI845" s="14"/>
      <c r="NPJ845" s="14"/>
      <c r="NPK845" s="14"/>
      <c r="NPL845" s="14"/>
      <c r="NPM845" s="14"/>
      <c r="NPN845" s="14"/>
      <c r="NPO845" s="14"/>
      <c r="NPP845" s="14"/>
      <c r="NPQ845" s="14"/>
      <c r="NPR845" s="14"/>
      <c r="NPS845" s="14"/>
      <c r="NPT845" s="14"/>
      <c r="NPU845" s="14"/>
      <c r="NPV845" s="14"/>
      <c r="NPW845" s="14"/>
      <c r="NPX845" s="14"/>
      <c r="NPY845" s="14"/>
      <c r="NPZ845" s="14"/>
      <c r="NQA845" s="14"/>
      <c r="NQB845" s="14"/>
      <c r="NQC845" s="14"/>
      <c r="NQD845" s="14"/>
      <c r="NQE845" s="14"/>
      <c r="NQF845" s="14"/>
      <c r="NQG845" s="14"/>
      <c r="NQH845" s="14"/>
      <c r="NQI845" s="14"/>
      <c r="NQJ845" s="14"/>
      <c r="NQK845" s="14"/>
      <c r="NQL845" s="14"/>
      <c r="NQM845" s="14"/>
      <c r="NQN845" s="14"/>
      <c r="NQO845" s="14"/>
      <c r="NQP845" s="14"/>
      <c r="NQQ845" s="14"/>
      <c r="NQR845" s="14"/>
      <c r="NQS845" s="14"/>
      <c r="NQT845" s="14"/>
      <c r="NQU845" s="14"/>
      <c r="NQV845" s="14"/>
      <c r="NQW845" s="14"/>
      <c r="NQX845" s="14"/>
      <c r="NQY845" s="14"/>
      <c r="NQZ845" s="14"/>
      <c r="NRA845" s="14"/>
      <c r="NRB845" s="14"/>
      <c r="NRC845" s="14"/>
      <c r="NRD845" s="14"/>
      <c r="NRE845" s="14"/>
      <c r="NRF845" s="14"/>
      <c r="NRG845" s="14"/>
      <c r="NRH845" s="14"/>
      <c r="NRI845" s="14"/>
      <c r="NRJ845" s="14"/>
      <c r="NRK845" s="14"/>
      <c r="NRL845" s="14"/>
      <c r="NRM845" s="14"/>
      <c r="NRN845" s="14"/>
      <c r="NRO845" s="14"/>
      <c r="NRP845" s="14"/>
      <c r="NRQ845" s="14"/>
      <c r="NRR845" s="14"/>
      <c r="NRS845" s="14"/>
      <c r="NRT845" s="14"/>
      <c r="NRU845" s="14"/>
      <c r="NRV845" s="14"/>
      <c r="NRW845" s="14"/>
      <c r="NRX845" s="14"/>
      <c r="NRY845" s="14"/>
      <c r="NRZ845" s="14"/>
      <c r="NSA845" s="14"/>
      <c r="NSB845" s="14"/>
      <c r="NSC845" s="14"/>
      <c r="NSD845" s="14"/>
      <c r="NSE845" s="14"/>
      <c r="NSF845" s="14"/>
      <c r="NSG845" s="14"/>
      <c r="NSH845" s="14"/>
      <c r="NSI845" s="14"/>
      <c r="NSJ845" s="14"/>
      <c r="NSK845" s="14"/>
      <c r="NSL845" s="14"/>
      <c r="NSM845" s="14"/>
      <c r="NSN845" s="14"/>
      <c r="NSO845" s="14"/>
      <c r="NSP845" s="14"/>
      <c r="NSQ845" s="14"/>
      <c r="NSR845" s="14"/>
      <c r="NSS845" s="14"/>
      <c r="NST845" s="14"/>
      <c r="NSU845" s="14"/>
      <c r="NSV845" s="14"/>
      <c r="NSW845" s="14"/>
      <c r="NSX845" s="14"/>
      <c r="NSY845" s="14"/>
      <c r="NSZ845" s="14"/>
      <c r="NTA845" s="14"/>
      <c r="NTB845" s="14"/>
      <c r="NTC845" s="14"/>
      <c r="NTD845" s="14"/>
      <c r="NTE845" s="14"/>
      <c r="NTF845" s="14"/>
      <c r="NTG845" s="14"/>
      <c r="NTH845" s="14"/>
      <c r="NTI845" s="14"/>
      <c r="NTJ845" s="14"/>
      <c r="NTK845" s="14"/>
      <c r="NTL845" s="14"/>
      <c r="NTM845" s="14"/>
      <c r="NTN845" s="14"/>
      <c r="NTO845" s="14"/>
      <c r="NTP845" s="14"/>
      <c r="NTQ845" s="14"/>
      <c r="NTR845" s="14"/>
      <c r="NTS845" s="14"/>
      <c r="NTT845" s="14"/>
      <c r="NTU845" s="14"/>
      <c r="NTV845" s="14"/>
      <c r="NTW845" s="14"/>
      <c r="NTX845" s="14"/>
      <c r="NTY845" s="14"/>
      <c r="NTZ845" s="14"/>
      <c r="NUA845" s="14"/>
      <c r="NUB845" s="14"/>
      <c r="NUC845" s="14"/>
      <c r="NUD845" s="14"/>
      <c r="NUE845" s="14"/>
      <c r="NUF845" s="14"/>
      <c r="NUG845" s="14"/>
      <c r="NUH845" s="14"/>
      <c r="NUI845" s="14"/>
      <c r="NUJ845" s="14"/>
      <c r="NUK845" s="14"/>
      <c r="NUL845" s="14"/>
      <c r="NUM845" s="14"/>
      <c r="NUN845" s="14"/>
      <c r="NUO845" s="14"/>
      <c r="NUP845" s="14"/>
      <c r="NUQ845" s="14"/>
      <c r="NUR845" s="14"/>
      <c r="NUS845" s="14"/>
      <c r="NUT845" s="14"/>
      <c r="NUU845" s="14"/>
      <c r="NUV845" s="14"/>
      <c r="NUW845" s="14"/>
      <c r="NUX845" s="14"/>
      <c r="NUY845" s="14"/>
      <c r="NUZ845" s="14"/>
      <c r="NVA845" s="14"/>
      <c r="NVB845" s="14"/>
      <c r="NVC845" s="14"/>
      <c r="NVD845" s="14"/>
      <c r="NVE845" s="14"/>
      <c r="NVF845" s="14"/>
      <c r="NVG845" s="14"/>
      <c r="NVH845" s="14"/>
      <c r="NVI845" s="14"/>
      <c r="NVJ845" s="14"/>
      <c r="NVK845" s="14"/>
      <c r="NVL845" s="14"/>
      <c r="NVM845" s="14"/>
      <c r="NVN845" s="14"/>
      <c r="NVO845" s="14"/>
      <c r="NVP845" s="14"/>
      <c r="NVQ845" s="14"/>
      <c r="NVR845" s="14"/>
      <c r="NVS845" s="14"/>
      <c r="NVT845" s="14"/>
      <c r="NVU845" s="14"/>
      <c r="NVV845" s="14"/>
      <c r="NVW845" s="14"/>
      <c r="NVX845" s="14"/>
      <c r="NVY845" s="14"/>
      <c r="NVZ845" s="14"/>
      <c r="NWA845" s="14"/>
      <c r="NWB845" s="14"/>
      <c r="NWC845" s="14"/>
      <c r="NWD845" s="14"/>
      <c r="NWE845" s="14"/>
      <c r="NWF845" s="14"/>
      <c r="NWG845" s="14"/>
      <c r="NWH845" s="14"/>
      <c r="NWI845" s="14"/>
      <c r="NWJ845" s="14"/>
      <c r="NWK845" s="14"/>
      <c r="NWL845" s="14"/>
      <c r="NWM845" s="14"/>
      <c r="NWN845" s="14"/>
      <c r="NWO845" s="14"/>
      <c r="NWP845" s="14"/>
      <c r="NWQ845" s="14"/>
      <c r="NWR845" s="14"/>
      <c r="NWS845" s="14"/>
      <c r="NWT845" s="14"/>
      <c r="NWU845" s="14"/>
      <c r="NWV845" s="14"/>
      <c r="NWW845" s="14"/>
      <c r="NWX845" s="14"/>
      <c r="NWY845" s="14"/>
      <c r="NWZ845" s="14"/>
      <c r="NXA845" s="14"/>
      <c r="NXB845" s="14"/>
      <c r="NXC845" s="14"/>
      <c r="NXD845" s="14"/>
      <c r="NXE845" s="14"/>
      <c r="NXF845" s="14"/>
      <c r="NXG845" s="14"/>
      <c r="NXH845" s="14"/>
      <c r="NXI845" s="14"/>
      <c r="NXJ845" s="14"/>
      <c r="NXK845" s="14"/>
      <c r="NXL845" s="14"/>
      <c r="NXM845" s="14"/>
      <c r="NXN845" s="14"/>
      <c r="NXO845" s="14"/>
      <c r="NXP845" s="14"/>
      <c r="NXQ845" s="14"/>
      <c r="NXR845" s="14"/>
      <c r="NXS845" s="14"/>
      <c r="NXT845" s="14"/>
      <c r="NXU845" s="14"/>
      <c r="NXV845" s="14"/>
      <c r="NXW845" s="14"/>
      <c r="NXX845" s="14"/>
      <c r="NXY845" s="14"/>
      <c r="NXZ845" s="14"/>
      <c r="NYA845" s="14"/>
      <c r="NYB845" s="14"/>
      <c r="NYC845" s="14"/>
      <c r="NYD845" s="14"/>
      <c r="NYE845" s="14"/>
      <c r="NYF845" s="14"/>
      <c r="NYG845" s="14"/>
      <c r="NYH845" s="14"/>
      <c r="NYI845" s="14"/>
      <c r="NYJ845" s="14"/>
      <c r="NYK845" s="14"/>
      <c r="NYL845" s="14"/>
      <c r="NYM845" s="14"/>
      <c r="NYN845" s="14"/>
      <c r="NYO845" s="14"/>
      <c r="NYP845" s="14"/>
      <c r="NYQ845" s="14"/>
      <c r="NYR845" s="14"/>
      <c r="NYS845" s="14"/>
      <c r="NYT845" s="14"/>
      <c r="NYU845" s="14"/>
      <c r="NYV845" s="14"/>
      <c r="NYW845" s="14"/>
      <c r="NYX845" s="14"/>
      <c r="NYY845" s="14"/>
      <c r="NYZ845" s="14"/>
      <c r="NZA845" s="14"/>
      <c r="NZB845" s="14"/>
      <c r="NZC845" s="14"/>
      <c r="NZD845" s="14"/>
      <c r="NZE845" s="14"/>
      <c r="NZF845" s="14"/>
      <c r="NZG845" s="14"/>
      <c r="NZH845" s="14"/>
      <c r="NZI845" s="14"/>
      <c r="NZJ845" s="14"/>
      <c r="NZK845" s="14"/>
      <c r="NZL845" s="14"/>
      <c r="NZM845" s="14"/>
      <c r="NZN845" s="14"/>
      <c r="NZO845" s="14"/>
      <c r="NZP845" s="14"/>
      <c r="NZQ845" s="14"/>
      <c r="NZR845" s="14"/>
      <c r="NZS845" s="14"/>
      <c r="NZT845" s="14"/>
      <c r="NZU845" s="14"/>
      <c r="NZV845" s="14"/>
      <c r="NZW845" s="14"/>
      <c r="NZX845" s="14"/>
      <c r="NZY845" s="14"/>
      <c r="NZZ845" s="14"/>
      <c r="OAA845" s="14"/>
      <c r="OAB845" s="14"/>
      <c r="OAC845" s="14"/>
      <c r="OAD845" s="14"/>
      <c r="OAE845" s="14"/>
      <c r="OAF845" s="14"/>
      <c r="OAG845" s="14"/>
      <c r="OAH845" s="14"/>
      <c r="OAI845" s="14"/>
      <c r="OAJ845" s="14"/>
      <c r="OAK845" s="14"/>
      <c r="OAL845" s="14"/>
      <c r="OAM845" s="14"/>
      <c r="OAN845" s="14"/>
      <c r="OAO845" s="14"/>
      <c r="OAP845" s="14"/>
      <c r="OAQ845" s="14"/>
      <c r="OAR845" s="14"/>
      <c r="OAS845" s="14"/>
      <c r="OAT845" s="14"/>
      <c r="OAU845" s="14"/>
      <c r="OAV845" s="14"/>
      <c r="OAW845" s="14"/>
      <c r="OAX845" s="14"/>
      <c r="OAY845" s="14"/>
      <c r="OAZ845" s="14"/>
      <c r="OBA845" s="14"/>
      <c r="OBB845" s="14"/>
      <c r="OBC845" s="14"/>
      <c r="OBD845" s="14"/>
      <c r="OBE845" s="14"/>
      <c r="OBF845" s="14"/>
      <c r="OBG845" s="14"/>
      <c r="OBH845" s="14"/>
      <c r="OBI845" s="14"/>
      <c r="OBJ845" s="14"/>
      <c r="OBK845" s="14"/>
      <c r="OBL845" s="14"/>
      <c r="OBM845" s="14"/>
      <c r="OBN845" s="14"/>
      <c r="OBO845" s="14"/>
      <c r="OBP845" s="14"/>
      <c r="OBQ845" s="14"/>
      <c r="OBR845" s="14"/>
      <c r="OBS845" s="14"/>
      <c r="OBT845" s="14"/>
      <c r="OBU845" s="14"/>
      <c r="OBV845" s="14"/>
      <c r="OBW845" s="14"/>
      <c r="OBX845" s="14"/>
      <c r="OBY845" s="14"/>
      <c r="OBZ845" s="14"/>
      <c r="OCA845" s="14"/>
      <c r="OCB845" s="14"/>
      <c r="OCC845" s="14"/>
      <c r="OCD845" s="14"/>
      <c r="OCE845" s="14"/>
      <c r="OCF845" s="14"/>
      <c r="OCG845" s="14"/>
      <c r="OCH845" s="14"/>
      <c r="OCI845" s="14"/>
      <c r="OCJ845" s="14"/>
      <c r="OCK845" s="14"/>
      <c r="OCL845" s="14"/>
      <c r="OCM845" s="14"/>
      <c r="OCN845" s="14"/>
      <c r="OCO845" s="14"/>
      <c r="OCP845" s="14"/>
      <c r="OCQ845" s="14"/>
      <c r="OCR845" s="14"/>
      <c r="OCS845" s="14"/>
      <c r="OCT845" s="14"/>
      <c r="OCU845" s="14"/>
      <c r="OCV845" s="14"/>
      <c r="OCW845" s="14"/>
      <c r="OCX845" s="14"/>
      <c r="OCY845" s="14"/>
      <c r="OCZ845" s="14"/>
      <c r="ODA845" s="14"/>
      <c r="ODB845" s="14"/>
      <c r="ODC845" s="14"/>
      <c r="ODD845" s="14"/>
      <c r="ODE845" s="14"/>
      <c r="ODF845" s="14"/>
      <c r="ODG845" s="14"/>
      <c r="ODH845" s="14"/>
      <c r="ODI845" s="14"/>
      <c r="ODJ845" s="14"/>
      <c r="ODK845" s="14"/>
      <c r="ODL845" s="14"/>
      <c r="ODM845" s="14"/>
      <c r="ODN845" s="14"/>
      <c r="ODO845" s="14"/>
      <c r="ODP845" s="14"/>
      <c r="ODQ845" s="14"/>
      <c r="ODR845" s="14"/>
      <c r="ODS845" s="14"/>
      <c r="ODT845" s="14"/>
      <c r="ODU845" s="14"/>
      <c r="ODV845" s="14"/>
      <c r="ODW845" s="14"/>
      <c r="ODX845" s="14"/>
      <c r="ODY845" s="14"/>
      <c r="ODZ845" s="14"/>
      <c r="OEA845" s="14"/>
      <c r="OEB845" s="14"/>
      <c r="OEC845" s="14"/>
      <c r="OED845" s="14"/>
      <c r="OEE845" s="14"/>
      <c r="OEF845" s="14"/>
      <c r="OEG845" s="14"/>
      <c r="OEH845" s="14"/>
      <c r="OEI845" s="14"/>
      <c r="OEJ845" s="14"/>
      <c r="OEK845" s="14"/>
      <c r="OEL845" s="14"/>
      <c r="OEM845" s="14"/>
      <c r="OEN845" s="14"/>
      <c r="OEO845" s="14"/>
      <c r="OEP845" s="14"/>
      <c r="OEQ845" s="14"/>
      <c r="OER845" s="14"/>
      <c r="OES845" s="14"/>
      <c r="OET845" s="14"/>
      <c r="OEU845" s="14"/>
      <c r="OEV845" s="14"/>
      <c r="OEW845" s="14"/>
      <c r="OEX845" s="14"/>
      <c r="OEY845" s="14"/>
      <c r="OEZ845" s="14"/>
      <c r="OFA845" s="14"/>
      <c r="OFB845" s="14"/>
      <c r="OFC845" s="14"/>
      <c r="OFD845" s="14"/>
      <c r="OFE845" s="14"/>
      <c r="OFF845" s="14"/>
      <c r="OFG845" s="14"/>
      <c r="OFH845" s="14"/>
      <c r="OFI845" s="14"/>
      <c r="OFJ845" s="14"/>
      <c r="OFK845" s="14"/>
      <c r="OFL845" s="14"/>
      <c r="OFM845" s="14"/>
      <c r="OFN845" s="14"/>
      <c r="OFO845" s="14"/>
      <c r="OFP845" s="14"/>
      <c r="OFQ845" s="14"/>
      <c r="OFR845" s="14"/>
      <c r="OFS845" s="14"/>
      <c r="OFT845" s="14"/>
      <c r="OFU845" s="14"/>
      <c r="OFV845" s="14"/>
      <c r="OFW845" s="14"/>
      <c r="OFX845" s="14"/>
      <c r="OFY845" s="14"/>
      <c r="OFZ845" s="14"/>
      <c r="OGA845" s="14"/>
      <c r="OGB845" s="14"/>
      <c r="OGC845" s="14"/>
      <c r="OGD845" s="14"/>
      <c r="OGE845" s="14"/>
      <c r="OGF845" s="14"/>
      <c r="OGG845" s="14"/>
      <c r="OGH845" s="14"/>
      <c r="OGI845" s="14"/>
      <c r="OGJ845" s="14"/>
      <c r="OGK845" s="14"/>
      <c r="OGL845" s="14"/>
      <c r="OGM845" s="14"/>
      <c r="OGN845" s="14"/>
      <c r="OGO845" s="14"/>
      <c r="OGP845" s="14"/>
      <c r="OGQ845" s="14"/>
      <c r="OGR845" s="14"/>
      <c r="OGS845" s="14"/>
      <c r="OGT845" s="14"/>
      <c r="OGU845" s="14"/>
      <c r="OGV845" s="14"/>
      <c r="OGW845" s="14"/>
      <c r="OGX845" s="14"/>
      <c r="OGY845" s="14"/>
      <c r="OGZ845" s="14"/>
      <c r="OHA845" s="14"/>
      <c r="OHB845" s="14"/>
      <c r="OHC845" s="14"/>
      <c r="OHD845" s="14"/>
      <c r="OHE845" s="14"/>
      <c r="OHF845" s="14"/>
      <c r="OHG845" s="14"/>
      <c r="OHH845" s="14"/>
      <c r="OHI845" s="14"/>
      <c r="OHJ845" s="14"/>
      <c r="OHK845" s="14"/>
      <c r="OHL845" s="14"/>
      <c r="OHM845" s="14"/>
      <c r="OHN845" s="14"/>
      <c r="OHO845" s="14"/>
      <c r="OHP845" s="14"/>
      <c r="OHQ845" s="14"/>
      <c r="OHR845" s="14"/>
      <c r="OHS845" s="14"/>
      <c r="OHT845" s="14"/>
      <c r="OHU845" s="14"/>
      <c r="OHV845" s="14"/>
      <c r="OHW845" s="14"/>
      <c r="OHX845" s="14"/>
      <c r="OHY845" s="14"/>
      <c r="OHZ845" s="14"/>
      <c r="OIA845" s="14"/>
      <c r="OIB845" s="14"/>
      <c r="OIC845" s="14"/>
      <c r="OID845" s="14"/>
      <c r="OIE845" s="14"/>
      <c r="OIF845" s="14"/>
      <c r="OIG845" s="14"/>
      <c r="OIH845" s="14"/>
      <c r="OII845" s="14"/>
      <c r="OIJ845" s="14"/>
      <c r="OIK845" s="14"/>
      <c r="OIL845" s="14"/>
      <c r="OIM845" s="14"/>
      <c r="OIN845" s="14"/>
      <c r="OIO845" s="14"/>
      <c r="OIP845" s="14"/>
      <c r="OIQ845" s="14"/>
      <c r="OIR845" s="14"/>
      <c r="OIS845" s="14"/>
      <c r="OIT845" s="14"/>
      <c r="OIU845" s="14"/>
      <c r="OIV845" s="14"/>
      <c r="OIW845" s="14"/>
      <c r="OIX845" s="14"/>
      <c r="OIY845" s="14"/>
      <c r="OIZ845" s="14"/>
      <c r="OJA845" s="14"/>
      <c r="OJB845" s="14"/>
      <c r="OJC845" s="14"/>
      <c r="OJD845" s="14"/>
      <c r="OJE845" s="14"/>
      <c r="OJF845" s="14"/>
      <c r="OJG845" s="14"/>
      <c r="OJH845" s="14"/>
      <c r="OJI845" s="14"/>
      <c r="OJJ845" s="14"/>
      <c r="OJK845" s="14"/>
      <c r="OJL845" s="14"/>
      <c r="OJM845" s="14"/>
      <c r="OJN845" s="14"/>
      <c r="OJO845" s="14"/>
      <c r="OJP845" s="14"/>
      <c r="OJQ845" s="14"/>
      <c r="OJR845" s="14"/>
      <c r="OJS845" s="14"/>
      <c r="OJT845" s="14"/>
      <c r="OJU845" s="14"/>
      <c r="OJV845" s="14"/>
      <c r="OJW845" s="14"/>
      <c r="OJX845" s="14"/>
      <c r="OJY845" s="14"/>
      <c r="OJZ845" s="14"/>
      <c r="OKA845" s="14"/>
      <c r="OKB845" s="14"/>
      <c r="OKC845" s="14"/>
      <c r="OKD845" s="14"/>
      <c r="OKE845" s="14"/>
      <c r="OKF845" s="14"/>
      <c r="OKG845" s="14"/>
      <c r="OKH845" s="14"/>
      <c r="OKI845" s="14"/>
      <c r="OKJ845" s="14"/>
      <c r="OKK845" s="14"/>
      <c r="OKL845" s="14"/>
      <c r="OKM845" s="14"/>
      <c r="OKN845" s="14"/>
      <c r="OKO845" s="14"/>
      <c r="OKP845" s="14"/>
      <c r="OKQ845" s="14"/>
      <c r="OKR845" s="14"/>
      <c r="OKS845" s="14"/>
      <c r="OKT845" s="14"/>
      <c r="OKU845" s="14"/>
      <c r="OKV845" s="14"/>
      <c r="OKW845" s="14"/>
      <c r="OKX845" s="14"/>
      <c r="OKY845" s="14"/>
      <c r="OKZ845" s="14"/>
      <c r="OLA845" s="14"/>
      <c r="OLB845" s="14"/>
      <c r="OLC845" s="14"/>
      <c r="OLD845" s="14"/>
      <c r="OLE845" s="14"/>
      <c r="OLF845" s="14"/>
      <c r="OLG845" s="14"/>
      <c r="OLH845" s="14"/>
      <c r="OLI845" s="14"/>
      <c r="OLJ845" s="14"/>
      <c r="OLK845" s="14"/>
      <c r="OLL845" s="14"/>
      <c r="OLM845" s="14"/>
      <c r="OLN845" s="14"/>
      <c r="OLO845" s="14"/>
      <c r="OLP845" s="14"/>
      <c r="OLQ845" s="14"/>
      <c r="OLR845" s="14"/>
      <c r="OLS845" s="14"/>
      <c r="OLT845" s="14"/>
      <c r="OLU845" s="14"/>
      <c r="OLV845" s="14"/>
      <c r="OLW845" s="14"/>
      <c r="OLX845" s="14"/>
      <c r="OLY845" s="14"/>
      <c r="OLZ845" s="14"/>
      <c r="OMA845" s="14"/>
      <c r="OMB845" s="14"/>
      <c r="OMC845" s="14"/>
      <c r="OMD845" s="14"/>
      <c r="OME845" s="14"/>
      <c r="OMF845" s="14"/>
      <c r="OMG845" s="14"/>
      <c r="OMH845" s="14"/>
      <c r="OMI845" s="14"/>
      <c r="OMJ845" s="14"/>
      <c r="OMK845" s="14"/>
      <c r="OML845" s="14"/>
      <c r="OMM845" s="14"/>
      <c r="OMN845" s="14"/>
      <c r="OMO845" s="14"/>
      <c r="OMP845" s="14"/>
      <c r="OMQ845" s="14"/>
      <c r="OMR845" s="14"/>
      <c r="OMS845" s="14"/>
      <c r="OMT845" s="14"/>
      <c r="OMU845" s="14"/>
      <c r="OMV845" s="14"/>
      <c r="OMW845" s="14"/>
      <c r="OMX845" s="14"/>
      <c r="OMY845" s="14"/>
      <c r="OMZ845" s="14"/>
      <c r="ONA845" s="14"/>
      <c r="ONB845" s="14"/>
      <c r="ONC845" s="14"/>
      <c r="OND845" s="14"/>
      <c r="ONE845" s="14"/>
      <c r="ONF845" s="14"/>
      <c r="ONG845" s="14"/>
      <c r="ONH845" s="14"/>
      <c r="ONI845" s="14"/>
      <c r="ONJ845" s="14"/>
      <c r="ONK845" s="14"/>
      <c r="ONL845" s="14"/>
      <c r="ONM845" s="14"/>
      <c r="ONN845" s="14"/>
      <c r="ONO845" s="14"/>
      <c r="ONP845" s="14"/>
      <c r="ONQ845" s="14"/>
      <c r="ONR845" s="14"/>
      <c r="ONS845" s="14"/>
      <c r="ONT845" s="14"/>
      <c r="ONU845" s="14"/>
      <c r="ONV845" s="14"/>
      <c r="ONW845" s="14"/>
      <c r="ONX845" s="14"/>
      <c r="ONY845" s="14"/>
      <c r="ONZ845" s="14"/>
      <c r="OOA845" s="14"/>
      <c r="OOB845" s="14"/>
      <c r="OOC845" s="14"/>
      <c r="OOD845" s="14"/>
      <c r="OOE845" s="14"/>
      <c r="OOF845" s="14"/>
      <c r="OOG845" s="14"/>
      <c r="OOH845" s="14"/>
      <c r="OOI845" s="14"/>
      <c r="OOJ845" s="14"/>
      <c r="OOK845" s="14"/>
      <c r="OOL845" s="14"/>
      <c r="OOM845" s="14"/>
      <c r="OON845" s="14"/>
      <c r="OOO845" s="14"/>
      <c r="OOP845" s="14"/>
      <c r="OOQ845" s="14"/>
      <c r="OOR845" s="14"/>
      <c r="OOS845" s="14"/>
      <c r="OOT845" s="14"/>
      <c r="OOU845" s="14"/>
      <c r="OOV845" s="14"/>
      <c r="OOW845" s="14"/>
      <c r="OOX845" s="14"/>
      <c r="OOY845" s="14"/>
      <c r="OOZ845" s="14"/>
      <c r="OPA845" s="14"/>
      <c r="OPB845" s="14"/>
      <c r="OPC845" s="14"/>
      <c r="OPD845" s="14"/>
      <c r="OPE845" s="14"/>
      <c r="OPF845" s="14"/>
      <c r="OPG845" s="14"/>
      <c r="OPH845" s="14"/>
      <c r="OPI845" s="14"/>
      <c r="OPJ845" s="14"/>
      <c r="OPK845" s="14"/>
      <c r="OPL845" s="14"/>
      <c r="OPM845" s="14"/>
      <c r="OPN845" s="14"/>
      <c r="OPO845" s="14"/>
      <c r="OPP845" s="14"/>
      <c r="OPQ845" s="14"/>
      <c r="OPR845" s="14"/>
      <c r="OPS845" s="14"/>
      <c r="OPT845" s="14"/>
      <c r="OPU845" s="14"/>
      <c r="OPV845" s="14"/>
      <c r="OPW845" s="14"/>
      <c r="OPX845" s="14"/>
      <c r="OPY845" s="14"/>
      <c r="OPZ845" s="14"/>
      <c r="OQA845" s="14"/>
      <c r="OQB845" s="14"/>
      <c r="OQC845" s="14"/>
      <c r="OQD845" s="14"/>
      <c r="OQE845" s="14"/>
      <c r="OQF845" s="14"/>
      <c r="OQG845" s="14"/>
      <c r="OQH845" s="14"/>
      <c r="OQI845" s="14"/>
      <c r="OQJ845" s="14"/>
      <c r="OQK845" s="14"/>
      <c r="OQL845" s="14"/>
      <c r="OQM845" s="14"/>
      <c r="OQN845" s="14"/>
      <c r="OQO845" s="14"/>
      <c r="OQP845" s="14"/>
      <c r="OQQ845" s="14"/>
      <c r="OQR845" s="14"/>
      <c r="OQS845" s="14"/>
      <c r="OQT845" s="14"/>
      <c r="OQU845" s="14"/>
      <c r="OQV845" s="14"/>
      <c r="OQW845" s="14"/>
      <c r="OQX845" s="14"/>
      <c r="OQY845" s="14"/>
      <c r="OQZ845" s="14"/>
      <c r="ORA845" s="14"/>
      <c r="ORB845" s="14"/>
      <c r="ORC845" s="14"/>
      <c r="ORD845" s="14"/>
      <c r="ORE845" s="14"/>
      <c r="ORF845" s="14"/>
      <c r="ORG845" s="14"/>
      <c r="ORH845" s="14"/>
      <c r="ORI845" s="14"/>
      <c r="ORJ845" s="14"/>
      <c r="ORK845" s="14"/>
      <c r="ORL845" s="14"/>
      <c r="ORM845" s="14"/>
      <c r="ORN845" s="14"/>
      <c r="ORO845" s="14"/>
      <c r="ORP845" s="14"/>
      <c r="ORQ845" s="14"/>
      <c r="ORR845" s="14"/>
      <c r="ORS845" s="14"/>
      <c r="ORT845" s="14"/>
      <c r="ORU845" s="14"/>
      <c r="ORV845" s="14"/>
      <c r="ORW845" s="14"/>
      <c r="ORX845" s="14"/>
      <c r="ORY845" s="14"/>
      <c r="ORZ845" s="14"/>
      <c r="OSA845" s="14"/>
      <c r="OSB845" s="14"/>
      <c r="OSC845" s="14"/>
      <c r="OSD845" s="14"/>
      <c r="OSE845" s="14"/>
      <c r="OSF845" s="14"/>
      <c r="OSG845" s="14"/>
      <c r="OSH845" s="14"/>
      <c r="OSI845" s="14"/>
      <c r="OSJ845" s="14"/>
      <c r="OSK845" s="14"/>
      <c r="OSL845" s="14"/>
      <c r="OSM845" s="14"/>
      <c r="OSN845" s="14"/>
      <c r="OSO845" s="14"/>
      <c r="OSP845" s="14"/>
      <c r="OSQ845" s="14"/>
      <c r="OSR845" s="14"/>
      <c r="OSS845" s="14"/>
      <c r="OST845" s="14"/>
      <c r="OSU845" s="14"/>
      <c r="OSV845" s="14"/>
      <c r="OSW845" s="14"/>
      <c r="OSX845" s="14"/>
      <c r="OSY845" s="14"/>
      <c r="OSZ845" s="14"/>
      <c r="OTA845" s="14"/>
      <c r="OTB845" s="14"/>
      <c r="OTC845" s="14"/>
      <c r="OTD845" s="14"/>
      <c r="OTE845" s="14"/>
      <c r="OTF845" s="14"/>
      <c r="OTG845" s="14"/>
      <c r="OTH845" s="14"/>
      <c r="OTI845" s="14"/>
      <c r="OTJ845" s="14"/>
      <c r="OTK845" s="14"/>
      <c r="OTL845" s="14"/>
      <c r="OTM845" s="14"/>
      <c r="OTN845" s="14"/>
      <c r="OTO845" s="14"/>
      <c r="OTP845" s="14"/>
      <c r="OTQ845" s="14"/>
      <c r="OTR845" s="14"/>
      <c r="OTS845" s="14"/>
      <c r="OTT845" s="14"/>
      <c r="OTU845" s="14"/>
      <c r="OTV845" s="14"/>
      <c r="OTW845" s="14"/>
      <c r="OTX845" s="14"/>
      <c r="OTY845" s="14"/>
      <c r="OTZ845" s="14"/>
      <c r="OUA845" s="14"/>
      <c r="OUB845" s="14"/>
      <c r="OUC845" s="14"/>
      <c r="OUD845" s="14"/>
      <c r="OUE845" s="14"/>
      <c r="OUF845" s="14"/>
      <c r="OUG845" s="14"/>
      <c r="OUH845" s="14"/>
      <c r="OUI845" s="14"/>
      <c r="OUJ845" s="14"/>
      <c r="OUK845" s="14"/>
      <c r="OUL845" s="14"/>
      <c r="OUM845" s="14"/>
      <c r="OUN845" s="14"/>
      <c r="OUO845" s="14"/>
      <c r="OUP845" s="14"/>
      <c r="OUQ845" s="14"/>
      <c r="OUR845" s="14"/>
      <c r="OUS845" s="14"/>
      <c r="OUT845" s="14"/>
      <c r="OUU845" s="14"/>
      <c r="OUV845" s="14"/>
      <c r="OUW845" s="14"/>
      <c r="OUX845" s="14"/>
      <c r="OUY845" s="14"/>
      <c r="OUZ845" s="14"/>
      <c r="OVA845" s="14"/>
      <c r="OVB845" s="14"/>
      <c r="OVC845" s="14"/>
      <c r="OVD845" s="14"/>
      <c r="OVE845" s="14"/>
      <c r="OVF845" s="14"/>
      <c r="OVG845" s="14"/>
      <c r="OVH845" s="14"/>
      <c r="OVI845" s="14"/>
      <c r="OVJ845" s="14"/>
      <c r="OVK845" s="14"/>
      <c r="OVL845" s="14"/>
      <c r="OVM845" s="14"/>
      <c r="OVN845" s="14"/>
      <c r="OVO845" s="14"/>
      <c r="OVP845" s="14"/>
      <c r="OVQ845" s="14"/>
      <c r="OVR845" s="14"/>
      <c r="OVS845" s="14"/>
      <c r="OVT845" s="14"/>
      <c r="OVU845" s="14"/>
      <c r="OVV845" s="14"/>
      <c r="OVW845" s="14"/>
      <c r="OVX845" s="14"/>
      <c r="OVY845" s="14"/>
      <c r="OVZ845" s="14"/>
      <c r="OWA845" s="14"/>
      <c r="OWB845" s="14"/>
      <c r="OWC845" s="14"/>
      <c r="OWD845" s="14"/>
      <c r="OWE845" s="14"/>
      <c r="OWF845" s="14"/>
      <c r="OWG845" s="14"/>
      <c r="OWH845" s="14"/>
      <c r="OWI845" s="14"/>
      <c r="OWJ845" s="14"/>
      <c r="OWK845" s="14"/>
      <c r="OWL845" s="14"/>
      <c r="OWM845" s="14"/>
      <c r="OWN845" s="14"/>
      <c r="OWO845" s="14"/>
      <c r="OWP845" s="14"/>
      <c r="OWQ845" s="14"/>
      <c r="OWR845" s="14"/>
      <c r="OWS845" s="14"/>
      <c r="OWT845" s="14"/>
      <c r="OWU845" s="14"/>
      <c r="OWV845" s="14"/>
      <c r="OWW845" s="14"/>
      <c r="OWX845" s="14"/>
      <c r="OWY845" s="14"/>
      <c r="OWZ845" s="14"/>
      <c r="OXA845" s="14"/>
      <c r="OXB845" s="14"/>
      <c r="OXC845" s="14"/>
      <c r="OXD845" s="14"/>
      <c r="OXE845" s="14"/>
      <c r="OXF845" s="14"/>
      <c r="OXG845" s="14"/>
      <c r="OXH845" s="14"/>
      <c r="OXI845" s="14"/>
      <c r="OXJ845" s="14"/>
      <c r="OXK845" s="14"/>
      <c r="OXL845" s="14"/>
      <c r="OXM845" s="14"/>
      <c r="OXN845" s="14"/>
      <c r="OXO845" s="14"/>
      <c r="OXP845" s="14"/>
      <c r="OXQ845" s="14"/>
      <c r="OXR845" s="14"/>
      <c r="OXS845" s="14"/>
      <c r="OXT845" s="14"/>
      <c r="OXU845" s="14"/>
      <c r="OXV845" s="14"/>
      <c r="OXW845" s="14"/>
      <c r="OXX845" s="14"/>
      <c r="OXY845" s="14"/>
      <c r="OXZ845" s="14"/>
      <c r="OYA845" s="14"/>
      <c r="OYB845" s="14"/>
      <c r="OYC845" s="14"/>
      <c r="OYD845" s="14"/>
      <c r="OYE845" s="14"/>
      <c r="OYF845" s="14"/>
      <c r="OYG845" s="14"/>
      <c r="OYH845" s="14"/>
      <c r="OYI845" s="14"/>
      <c r="OYJ845" s="14"/>
      <c r="OYK845" s="14"/>
      <c r="OYL845" s="14"/>
      <c r="OYM845" s="14"/>
      <c r="OYN845" s="14"/>
      <c r="OYO845" s="14"/>
      <c r="OYP845" s="14"/>
      <c r="OYQ845" s="14"/>
      <c r="OYR845" s="14"/>
      <c r="OYS845" s="14"/>
      <c r="OYT845" s="14"/>
      <c r="OYU845" s="14"/>
      <c r="OYV845" s="14"/>
      <c r="OYW845" s="14"/>
      <c r="OYX845" s="14"/>
      <c r="OYY845" s="14"/>
      <c r="OYZ845" s="14"/>
      <c r="OZA845" s="14"/>
      <c r="OZB845" s="14"/>
      <c r="OZC845" s="14"/>
      <c r="OZD845" s="14"/>
      <c r="OZE845" s="14"/>
      <c r="OZF845" s="14"/>
      <c r="OZG845" s="14"/>
      <c r="OZH845" s="14"/>
      <c r="OZI845" s="14"/>
      <c r="OZJ845" s="14"/>
      <c r="OZK845" s="14"/>
      <c r="OZL845" s="14"/>
      <c r="OZM845" s="14"/>
      <c r="OZN845" s="14"/>
      <c r="OZO845" s="14"/>
      <c r="OZP845" s="14"/>
      <c r="OZQ845" s="14"/>
      <c r="OZR845" s="14"/>
      <c r="OZS845" s="14"/>
      <c r="OZT845" s="14"/>
      <c r="OZU845" s="14"/>
      <c r="OZV845" s="14"/>
      <c r="OZW845" s="14"/>
      <c r="OZX845" s="14"/>
      <c r="OZY845" s="14"/>
      <c r="OZZ845" s="14"/>
      <c r="PAA845" s="14"/>
      <c r="PAB845" s="14"/>
      <c r="PAC845" s="14"/>
      <c r="PAD845" s="14"/>
      <c r="PAE845" s="14"/>
      <c r="PAF845" s="14"/>
      <c r="PAG845" s="14"/>
      <c r="PAH845" s="14"/>
      <c r="PAI845" s="14"/>
      <c r="PAJ845" s="14"/>
      <c r="PAK845" s="14"/>
      <c r="PAL845" s="14"/>
      <c r="PAM845" s="14"/>
      <c r="PAN845" s="14"/>
      <c r="PAO845" s="14"/>
      <c r="PAP845" s="14"/>
      <c r="PAQ845" s="14"/>
      <c r="PAR845" s="14"/>
      <c r="PAS845" s="14"/>
      <c r="PAT845" s="14"/>
      <c r="PAU845" s="14"/>
      <c r="PAV845" s="14"/>
      <c r="PAW845" s="14"/>
      <c r="PAX845" s="14"/>
      <c r="PAY845" s="14"/>
      <c r="PAZ845" s="14"/>
      <c r="PBA845" s="14"/>
      <c r="PBB845" s="14"/>
      <c r="PBC845" s="14"/>
      <c r="PBD845" s="14"/>
      <c r="PBE845" s="14"/>
      <c r="PBF845" s="14"/>
      <c r="PBG845" s="14"/>
      <c r="PBH845" s="14"/>
      <c r="PBI845" s="14"/>
      <c r="PBJ845" s="14"/>
      <c r="PBK845" s="14"/>
      <c r="PBL845" s="14"/>
      <c r="PBM845" s="14"/>
      <c r="PBN845" s="14"/>
      <c r="PBO845" s="14"/>
      <c r="PBP845" s="14"/>
      <c r="PBQ845" s="14"/>
      <c r="PBR845" s="14"/>
      <c r="PBS845" s="14"/>
      <c r="PBT845" s="14"/>
      <c r="PBU845" s="14"/>
      <c r="PBV845" s="14"/>
      <c r="PBW845" s="14"/>
      <c r="PBX845" s="14"/>
      <c r="PBY845" s="14"/>
      <c r="PBZ845" s="14"/>
      <c r="PCA845" s="14"/>
      <c r="PCB845" s="14"/>
      <c r="PCC845" s="14"/>
      <c r="PCD845" s="14"/>
      <c r="PCE845" s="14"/>
      <c r="PCF845" s="14"/>
      <c r="PCG845" s="14"/>
      <c r="PCH845" s="14"/>
      <c r="PCI845" s="14"/>
      <c r="PCJ845" s="14"/>
      <c r="PCK845" s="14"/>
      <c r="PCL845" s="14"/>
      <c r="PCM845" s="14"/>
      <c r="PCN845" s="14"/>
      <c r="PCO845" s="14"/>
      <c r="PCP845" s="14"/>
      <c r="PCQ845" s="14"/>
      <c r="PCR845" s="14"/>
      <c r="PCS845" s="14"/>
      <c r="PCT845" s="14"/>
      <c r="PCU845" s="14"/>
      <c r="PCV845" s="14"/>
      <c r="PCW845" s="14"/>
      <c r="PCX845" s="14"/>
      <c r="PCY845" s="14"/>
      <c r="PCZ845" s="14"/>
      <c r="PDA845" s="14"/>
      <c r="PDB845" s="14"/>
      <c r="PDC845" s="14"/>
      <c r="PDD845" s="14"/>
      <c r="PDE845" s="14"/>
      <c r="PDF845" s="14"/>
      <c r="PDG845" s="14"/>
      <c r="PDH845" s="14"/>
      <c r="PDI845" s="14"/>
      <c r="PDJ845" s="14"/>
      <c r="PDK845" s="14"/>
      <c r="PDL845" s="14"/>
      <c r="PDM845" s="14"/>
      <c r="PDN845" s="14"/>
      <c r="PDO845" s="14"/>
      <c r="PDP845" s="14"/>
      <c r="PDQ845" s="14"/>
      <c r="PDR845" s="14"/>
      <c r="PDS845" s="14"/>
      <c r="PDT845" s="14"/>
      <c r="PDU845" s="14"/>
      <c r="PDV845" s="14"/>
      <c r="PDW845" s="14"/>
      <c r="PDX845" s="14"/>
      <c r="PDY845" s="14"/>
      <c r="PDZ845" s="14"/>
      <c r="PEA845" s="14"/>
      <c r="PEB845" s="14"/>
      <c r="PEC845" s="14"/>
      <c r="PED845" s="14"/>
      <c r="PEE845" s="14"/>
      <c r="PEF845" s="14"/>
      <c r="PEG845" s="14"/>
      <c r="PEH845" s="14"/>
      <c r="PEI845" s="14"/>
      <c r="PEJ845" s="14"/>
      <c r="PEK845" s="14"/>
      <c r="PEL845" s="14"/>
      <c r="PEM845" s="14"/>
      <c r="PEN845" s="14"/>
      <c r="PEO845" s="14"/>
      <c r="PEP845" s="14"/>
      <c r="PEQ845" s="14"/>
      <c r="PER845" s="14"/>
      <c r="PES845" s="14"/>
      <c r="PET845" s="14"/>
      <c r="PEU845" s="14"/>
      <c r="PEV845" s="14"/>
      <c r="PEW845" s="14"/>
      <c r="PEX845" s="14"/>
      <c r="PEY845" s="14"/>
      <c r="PEZ845" s="14"/>
      <c r="PFA845" s="14"/>
      <c r="PFB845" s="14"/>
      <c r="PFC845" s="14"/>
      <c r="PFD845" s="14"/>
      <c r="PFE845" s="14"/>
      <c r="PFF845" s="14"/>
      <c r="PFG845" s="14"/>
      <c r="PFH845" s="14"/>
      <c r="PFI845" s="14"/>
      <c r="PFJ845" s="14"/>
      <c r="PFK845" s="14"/>
      <c r="PFL845" s="14"/>
      <c r="PFM845" s="14"/>
      <c r="PFN845" s="14"/>
      <c r="PFO845" s="14"/>
      <c r="PFP845" s="14"/>
      <c r="PFQ845" s="14"/>
      <c r="PFR845" s="14"/>
      <c r="PFS845" s="14"/>
      <c r="PFT845" s="14"/>
      <c r="PFU845" s="14"/>
      <c r="PFV845" s="14"/>
      <c r="PFW845" s="14"/>
      <c r="PFX845" s="14"/>
      <c r="PFY845" s="14"/>
      <c r="PFZ845" s="14"/>
      <c r="PGA845" s="14"/>
      <c r="PGB845" s="14"/>
      <c r="PGC845" s="14"/>
      <c r="PGD845" s="14"/>
      <c r="PGE845" s="14"/>
      <c r="PGF845" s="14"/>
      <c r="PGG845" s="14"/>
      <c r="PGH845" s="14"/>
      <c r="PGI845" s="14"/>
      <c r="PGJ845" s="14"/>
      <c r="PGK845" s="14"/>
      <c r="PGL845" s="14"/>
      <c r="PGM845" s="14"/>
      <c r="PGN845" s="14"/>
      <c r="PGO845" s="14"/>
      <c r="PGP845" s="14"/>
      <c r="PGQ845" s="14"/>
      <c r="PGR845" s="14"/>
      <c r="PGS845" s="14"/>
      <c r="PGT845" s="14"/>
      <c r="PGU845" s="14"/>
      <c r="PGV845" s="14"/>
      <c r="PGW845" s="14"/>
      <c r="PGX845" s="14"/>
      <c r="PGY845" s="14"/>
      <c r="PGZ845" s="14"/>
      <c r="PHA845" s="14"/>
      <c r="PHB845" s="14"/>
      <c r="PHC845" s="14"/>
      <c r="PHD845" s="14"/>
      <c r="PHE845" s="14"/>
      <c r="PHF845" s="14"/>
      <c r="PHG845" s="14"/>
      <c r="PHH845" s="14"/>
      <c r="PHI845" s="14"/>
      <c r="PHJ845" s="14"/>
      <c r="PHK845" s="14"/>
      <c r="PHL845" s="14"/>
      <c r="PHM845" s="14"/>
      <c r="PHN845" s="14"/>
      <c r="PHO845" s="14"/>
      <c r="PHP845" s="14"/>
      <c r="PHQ845" s="14"/>
      <c r="PHR845" s="14"/>
      <c r="PHS845" s="14"/>
      <c r="PHT845" s="14"/>
      <c r="PHU845" s="14"/>
      <c r="PHV845" s="14"/>
      <c r="PHW845" s="14"/>
      <c r="PHX845" s="14"/>
      <c r="PHY845" s="14"/>
      <c r="PHZ845" s="14"/>
      <c r="PIA845" s="14"/>
      <c r="PIB845" s="14"/>
      <c r="PIC845" s="14"/>
      <c r="PID845" s="14"/>
      <c r="PIE845" s="14"/>
      <c r="PIF845" s="14"/>
      <c r="PIG845" s="14"/>
      <c r="PIH845" s="14"/>
      <c r="PII845" s="14"/>
      <c r="PIJ845" s="14"/>
      <c r="PIK845" s="14"/>
      <c r="PIL845" s="14"/>
      <c r="PIM845" s="14"/>
      <c r="PIN845" s="14"/>
      <c r="PIO845" s="14"/>
      <c r="PIP845" s="14"/>
      <c r="PIQ845" s="14"/>
      <c r="PIR845" s="14"/>
      <c r="PIS845" s="14"/>
      <c r="PIT845" s="14"/>
      <c r="PIU845" s="14"/>
      <c r="PIV845" s="14"/>
      <c r="PIW845" s="14"/>
      <c r="PIX845" s="14"/>
      <c r="PIY845" s="14"/>
      <c r="PIZ845" s="14"/>
      <c r="PJA845" s="14"/>
      <c r="PJB845" s="14"/>
      <c r="PJC845" s="14"/>
      <c r="PJD845" s="14"/>
      <c r="PJE845" s="14"/>
      <c r="PJF845" s="14"/>
      <c r="PJG845" s="14"/>
      <c r="PJH845" s="14"/>
      <c r="PJI845" s="14"/>
      <c r="PJJ845" s="14"/>
      <c r="PJK845" s="14"/>
      <c r="PJL845" s="14"/>
      <c r="PJM845" s="14"/>
      <c r="PJN845" s="14"/>
      <c r="PJO845" s="14"/>
      <c r="PJP845" s="14"/>
      <c r="PJQ845" s="14"/>
      <c r="PJR845" s="14"/>
      <c r="PJS845" s="14"/>
      <c r="PJT845" s="14"/>
      <c r="PJU845" s="14"/>
      <c r="PJV845" s="14"/>
      <c r="PJW845" s="14"/>
      <c r="PJX845" s="14"/>
      <c r="PJY845" s="14"/>
      <c r="PJZ845" s="14"/>
      <c r="PKA845" s="14"/>
      <c r="PKB845" s="14"/>
      <c r="PKC845" s="14"/>
      <c r="PKD845" s="14"/>
      <c r="PKE845" s="14"/>
      <c r="PKF845" s="14"/>
      <c r="PKG845" s="14"/>
      <c r="PKH845" s="14"/>
      <c r="PKI845" s="14"/>
      <c r="PKJ845" s="14"/>
      <c r="PKK845" s="14"/>
      <c r="PKL845" s="14"/>
      <c r="PKM845" s="14"/>
      <c r="PKN845" s="14"/>
      <c r="PKO845" s="14"/>
      <c r="PKP845" s="14"/>
      <c r="PKQ845" s="14"/>
      <c r="PKR845" s="14"/>
      <c r="PKS845" s="14"/>
      <c r="PKT845" s="14"/>
      <c r="PKU845" s="14"/>
      <c r="PKV845" s="14"/>
      <c r="PKW845" s="14"/>
      <c r="PKX845" s="14"/>
      <c r="PKY845" s="14"/>
      <c r="PKZ845" s="14"/>
      <c r="PLA845" s="14"/>
      <c r="PLB845" s="14"/>
      <c r="PLC845" s="14"/>
      <c r="PLD845" s="14"/>
      <c r="PLE845" s="14"/>
      <c r="PLF845" s="14"/>
      <c r="PLG845" s="14"/>
      <c r="PLH845" s="14"/>
      <c r="PLI845" s="14"/>
      <c r="PLJ845" s="14"/>
      <c r="PLK845" s="14"/>
      <c r="PLL845" s="14"/>
      <c r="PLM845" s="14"/>
      <c r="PLN845" s="14"/>
      <c r="PLO845" s="14"/>
      <c r="PLP845" s="14"/>
      <c r="PLQ845" s="14"/>
      <c r="PLR845" s="14"/>
      <c r="PLS845" s="14"/>
      <c r="PLT845" s="14"/>
      <c r="PLU845" s="14"/>
      <c r="PLV845" s="14"/>
      <c r="PLW845" s="14"/>
      <c r="PLX845" s="14"/>
      <c r="PLY845" s="14"/>
      <c r="PLZ845" s="14"/>
      <c r="PMA845" s="14"/>
      <c r="PMB845" s="14"/>
      <c r="PMC845" s="14"/>
      <c r="PMD845" s="14"/>
      <c r="PME845" s="14"/>
      <c r="PMF845" s="14"/>
      <c r="PMG845" s="14"/>
      <c r="PMH845" s="14"/>
      <c r="PMI845" s="14"/>
      <c r="PMJ845" s="14"/>
      <c r="PMK845" s="14"/>
      <c r="PML845" s="14"/>
      <c r="PMM845" s="14"/>
      <c r="PMN845" s="14"/>
      <c r="PMO845" s="14"/>
      <c r="PMP845" s="14"/>
      <c r="PMQ845" s="14"/>
      <c r="PMR845" s="14"/>
      <c r="PMS845" s="14"/>
      <c r="PMT845" s="14"/>
      <c r="PMU845" s="14"/>
      <c r="PMV845" s="14"/>
      <c r="PMW845" s="14"/>
      <c r="PMX845" s="14"/>
      <c r="PMY845" s="14"/>
      <c r="PMZ845" s="14"/>
      <c r="PNA845" s="14"/>
      <c r="PNB845" s="14"/>
      <c r="PNC845" s="14"/>
      <c r="PND845" s="14"/>
      <c r="PNE845" s="14"/>
      <c r="PNF845" s="14"/>
      <c r="PNG845" s="14"/>
      <c r="PNH845" s="14"/>
      <c r="PNI845" s="14"/>
      <c r="PNJ845" s="14"/>
      <c r="PNK845" s="14"/>
      <c r="PNL845" s="14"/>
      <c r="PNM845" s="14"/>
      <c r="PNN845" s="14"/>
      <c r="PNO845" s="14"/>
      <c r="PNP845" s="14"/>
      <c r="PNQ845" s="14"/>
      <c r="PNR845" s="14"/>
      <c r="PNS845" s="14"/>
      <c r="PNT845" s="14"/>
      <c r="PNU845" s="14"/>
      <c r="PNV845" s="14"/>
      <c r="PNW845" s="14"/>
      <c r="PNX845" s="14"/>
      <c r="PNY845" s="14"/>
      <c r="PNZ845" s="14"/>
      <c r="POA845" s="14"/>
      <c r="POB845" s="14"/>
      <c r="POC845" s="14"/>
      <c r="POD845" s="14"/>
      <c r="POE845" s="14"/>
      <c r="POF845" s="14"/>
      <c r="POG845" s="14"/>
      <c r="POH845" s="14"/>
      <c r="POI845" s="14"/>
      <c r="POJ845" s="14"/>
      <c r="POK845" s="14"/>
      <c r="POL845" s="14"/>
      <c r="POM845" s="14"/>
      <c r="PON845" s="14"/>
      <c r="POO845" s="14"/>
      <c r="POP845" s="14"/>
      <c r="POQ845" s="14"/>
      <c r="POR845" s="14"/>
      <c r="POS845" s="14"/>
      <c r="POT845" s="14"/>
      <c r="POU845" s="14"/>
      <c r="POV845" s="14"/>
      <c r="POW845" s="14"/>
      <c r="POX845" s="14"/>
      <c r="POY845" s="14"/>
      <c r="POZ845" s="14"/>
      <c r="PPA845" s="14"/>
      <c r="PPB845" s="14"/>
      <c r="PPC845" s="14"/>
      <c r="PPD845" s="14"/>
      <c r="PPE845" s="14"/>
      <c r="PPF845" s="14"/>
      <c r="PPG845" s="14"/>
      <c r="PPH845" s="14"/>
      <c r="PPI845" s="14"/>
      <c r="PPJ845" s="14"/>
      <c r="PPK845" s="14"/>
      <c r="PPL845" s="14"/>
      <c r="PPM845" s="14"/>
      <c r="PPN845" s="14"/>
      <c r="PPO845" s="14"/>
      <c r="PPP845" s="14"/>
      <c r="PPQ845" s="14"/>
      <c r="PPR845" s="14"/>
      <c r="PPS845" s="14"/>
      <c r="PPT845" s="14"/>
      <c r="PPU845" s="14"/>
      <c r="PPV845" s="14"/>
      <c r="PPW845" s="14"/>
      <c r="PPX845" s="14"/>
      <c r="PPY845" s="14"/>
      <c r="PPZ845" s="14"/>
      <c r="PQA845" s="14"/>
      <c r="PQB845" s="14"/>
      <c r="PQC845" s="14"/>
      <c r="PQD845" s="14"/>
      <c r="PQE845" s="14"/>
      <c r="PQF845" s="14"/>
      <c r="PQG845" s="14"/>
      <c r="PQH845" s="14"/>
      <c r="PQI845" s="14"/>
      <c r="PQJ845" s="14"/>
      <c r="PQK845" s="14"/>
      <c r="PQL845" s="14"/>
      <c r="PQM845" s="14"/>
      <c r="PQN845" s="14"/>
      <c r="PQO845" s="14"/>
      <c r="PQP845" s="14"/>
      <c r="PQQ845" s="14"/>
      <c r="PQR845" s="14"/>
      <c r="PQS845" s="14"/>
      <c r="PQT845" s="14"/>
      <c r="PQU845" s="14"/>
      <c r="PQV845" s="14"/>
      <c r="PQW845" s="14"/>
      <c r="PQX845" s="14"/>
      <c r="PQY845" s="14"/>
      <c r="PQZ845" s="14"/>
      <c r="PRA845" s="14"/>
      <c r="PRB845" s="14"/>
      <c r="PRC845" s="14"/>
      <c r="PRD845" s="14"/>
      <c r="PRE845" s="14"/>
      <c r="PRF845" s="14"/>
      <c r="PRG845" s="14"/>
      <c r="PRH845" s="14"/>
      <c r="PRI845" s="14"/>
      <c r="PRJ845" s="14"/>
      <c r="PRK845" s="14"/>
      <c r="PRL845" s="14"/>
      <c r="PRM845" s="14"/>
      <c r="PRN845" s="14"/>
      <c r="PRO845" s="14"/>
      <c r="PRP845" s="14"/>
      <c r="PRQ845" s="14"/>
      <c r="PRR845" s="14"/>
      <c r="PRS845" s="14"/>
      <c r="PRT845" s="14"/>
      <c r="PRU845" s="14"/>
      <c r="PRV845" s="14"/>
      <c r="PRW845" s="14"/>
      <c r="PRX845" s="14"/>
      <c r="PRY845" s="14"/>
      <c r="PRZ845" s="14"/>
      <c r="PSA845" s="14"/>
      <c r="PSB845" s="14"/>
      <c r="PSC845" s="14"/>
      <c r="PSD845" s="14"/>
      <c r="PSE845" s="14"/>
      <c r="PSF845" s="14"/>
      <c r="PSG845" s="14"/>
      <c r="PSH845" s="14"/>
      <c r="PSI845" s="14"/>
      <c r="PSJ845" s="14"/>
      <c r="PSK845" s="14"/>
      <c r="PSL845" s="14"/>
      <c r="PSM845" s="14"/>
      <c r="PSN845" s="14"/>
      <c r="PSO845" s="14"/>
      <c r="PSP845" s="14"/>
      <c r="PSQ845" s="14"/>
      <c r="PSR845" s="14"/>
      <c r="PSS845" s="14"/>
      <c r="PST845" s="14"/>
      <c r="PSU845" s="14"/>
      <c r="PSV845" s="14"/>
      <c r="PSW845" s="14"/>
      <c r="PSX845" s="14"/>
      <c r="PSY845" s="14"/>
      <c r="PSZ845" s="14"/>
      <c r="PTA845" s="14"/>
      <c r="PTB845" s="14"/>
      <c r="PTC845" s="14"/>
      <c r="PTD845" s="14"/>
      <c r="PTE845" s="14"/>
      <c r="PTF845" s="14"/>
      <c r="PTG845" s="14"/>
      <c r="PTH845" s="14"/>
      <c r="PTI845" s="14"/>
      <c r="PTJ845" s="14"/>
      <c r="PTK845" s="14"/>
      <c r="PTL845" s="14"/>
      <c r="PTM845" s="14"/>
      <c r="PTN845" s="14"/>
      <c r="PTO845" s="14"/>
      <c r="PTP845" s="14"/>
      <c r="PTQ845" s="14"/>
      <c r="PTR845" s="14"/>
      <c r="PTS845" s="14"/>
      <c r="PTT845" s="14"/>
      <c r="PTU845" s="14"/>
      <c r="PTV845" s="14"/>
      <c r="PTW845" s="14"/>
      <c r="PTX845" s="14"/>
      <c r="PTY845" s="14"/>
      <c r="PTZ845" s="14"/>
      <c r="PUA845" s="14"/>
      <c r="PUB845" s="14"/>
      <c r="PUC845" s="14"/>
      <c r="PUD845" s="14"/>
      <c r="PUE845" s="14"/>
      <c r="PUF845" s="14"/>
      <c r="PUG845" s="14"/>
      <c r="PUH845" s="14"/>
      <c r="PUI845" s="14"/>
      <c r="PUJ845" s="14"/>
      <c r="PUK845" s="14"/>
      <c r="PUL845" s="14"/>
      <c r="PUM845" s="14"/>
      <c r="PUN845" s="14"/>
      <c r="PUO845" s="14"/>
      <c r="PUP845" s="14"/>
      <c r="PUQ845" s="14"/>
      <c r="PUR845" s="14"/>
      <c r="PUS845" s="14"/>
      <c r="PUT845" s="14"/>
      <c r="PUU845" s="14"/>
      <c r="PUV845" s="14"/>
      <c r="PUW845" s="14"/>
      <c r="PUX845" s="14"/>
      <c r="PUY845" s="14"/>
      <c r="PUZ845" s="14"/>
      <c r="PVA845" s="14"/>
      <c r="PVB845" s="14"/>
      <c r="PVC845" s="14"/>
      <c r="PVD845" s="14"/>
      <c r="PVE845" s="14"/>
      <c r="PVF845" s="14"/>
      <c r="PVG845" s="14"/>
      <c r="PVH845" s="14"/>
      <c r="PVI845" s="14"/>
      <c r="PVJ845" s="14"/>
      <c r="PVK845" s="14"/>
      <c r="PVL845" s="14"/>
      <c r="PVM845" s="14"/>
      <c r="PVN845" s="14"/>
      <c r="PVO845" s="14"/>
      <c r="PVP845" s="14"/>
      <c r="PVQ845" s="14"/>
      <c r="PVR845" s="14"/>
      <c r="PVS845" s="14"/>
      <c r="PVT845" s="14"/>
      <c r="PVU845" s="14"/>
      <c r="PVV845" s="14"/>
      <c r="PVW845" s="14"/>
      <c r="PVX845" s="14"/>
      <c r="PVY845" s="14"/>
      <c r="PVZ845" s="14"/>
      <c r="PWA845" s="14"/>
      <c r="PWB845" s="14"/>
      <c r="PWC845" s="14"/>
      <c r="PWD845" s="14"/>
      <c r="PWE845" s="14"/>
      <c r="PWF845" s="14"/>
      <c r="PWG845" s="14"/>
      <c r="PWH845" s="14"/>
      <c r="PWI845" s="14"/>
      <c r="PWJ845" s="14"/>
      <c r="PWK845" s="14"/>
      <c r="PWL845" s="14"/>
      <c r="PWM845" s="14"/>
      <c r="PWN845" s="14"/>
      <c r="PWO845" s="14"/>
      <c r="PWP845" s="14"/>
      <c r="PWQ845" s="14"/>
      <c r="PWR845" s="14"/>
      <c r="PWS845" s="14"/>
      <c r="PWT845" s="14"/>
      <c r="PWU845" s="14"/>
      <c r="PWV845" s="14"/>
      <c r="PWW845" s="14"/>
      <c r="PWX845" s="14"/>
      <c r="PWY845" s="14"/>
      <c r="PWZ845" s="14"/>
      <c r="PXA845" s="14"/>
      <c r="PXB845" s="14"/>
      <c r="PXC845" s="14"/>
      <c r="PXD845" s="14"/>
      <c r="PXE845" s="14"/>
      <c r="PXF845" s="14"/>
      <c r="PXG845" s="14"/>
      <c r="PXH845" s="14"/>
      <c r="PXI845" s="14"/>
      <c r="PXJ845" s="14"/>
      <c r="PXK845" s="14"/>
      <c r="PXL845" s="14"/>
      <c r="PXM845" s="14"/>
      <c r="PXN845" s="14"/>
      <c r="PXO845" s="14"/>
      <c r="PXP845" s="14"/>
      <c r="PXQ845" s="14"/>
      <c r="PXR845" s="14"/>
      <c r="PXS845" s="14"/>
      <c r="PXT845" s="14"/>
      <c r="PXU845" s="14"/>
      <c r="PXV845" s="14"/>
      <c r="PXW845" s="14"/>
      <c r="PXX845" s="14"/>
      <c r="PXY845" s="14"/>
      <c r="PXZ845" s="14"/>
      <c r="PYA845" s="14"/>
      <c r="PYB845" s="14"/>
      <c r="PYC845" s="14"/>
      <c r="PYD845" s="14"/>
      <c r="PYE845" s="14"/>
      <c r="PYF845" s="14"/>
      <c r="PYG845" s="14"/>
      <c r="PYH845" s="14"/>
      <c r="PYI845" s="14"/>
      <c r="PYJ845" s="14"/>
      <c r="PYK845" s="14"/>
      <c r="PYL845" s="14"/>
      <c r="PYM845" s="14"/>
      <c r="PYN845" s="14"/>
      <c r="PYO845" s="14"/>
      <c r="PYP845" s="14"/>
      <c r="PYQ845" s="14"/>
      <c r="PYR845" s="14"/>
      <c r="PYS845" s="14"/>
      <c r="PYT845" s="14"/>
      <c r="PYU845" s="14"/>
      <c r="PYV845" s="14"/>
      <c r="PYW845" s="14"/>
      <c r="PYX845" s="14"/>
      <c r="PYY845" s="14"/>
      <c r="PYZ845" s="14"/>
      <c r="PZA845" s="14"/>
      <c r="PZB845" s="14"/>
      <c r="PZC845" s="14"/>
      <c r="PZD845" s="14"/>
      <c r="PZE845" s="14"/>
      <c r="PZF845" s="14"/>
      <c r="PZG845" s="14"/>
      <c r="PZH845" s="14"/>
      <c r="PZI845" s="14"/>
      <c r="PZJ845" s="14"/>
      <c r="PZK845" s="14"/>
      <c r="PZL845" s="14"/>
      <c r="PZM845" s="14"/>
      <c r="PZN845" s="14"/>
      <c r="PZO845" s="14"/>
      <c r="PZP845" s="14"/>
      <c r="PZQ845" s="14"/>
      <c r="PZR845" s="14"/>
      <c r="PZS845" s="14"/>
      <c r="PZT845" s="14"/>
      <c r="PZU845" s="14"/>
      <c r="PZV845" s="14"/>
      <c r="PZW845" s="14"/>
      <c r="PZX845" s="14"/>
      <c r="PZY845" s="14"/>
      <c r="PZZ845" s="14"/>
      <c r="QAA845" s="14"/>
      <c r="QAB845" s="14"/>
      <c r="QAC845" s="14"/>
      <c r="QAD845" s="14"/>
      <c r="QAE845" s="14"/>
      <c r="QAF845" s="14"/>
      <c r="QAG845" s="14"/>
      <c r="QAH845" s="14"/>
      <c r="QAI845" s="14"/>
      <c r="QAJ845" s="14"/>
      <c r="QAK845" s="14"/>
      <c r="QAL845" s="14"/>
      <c r="QAM845" s="14"/>
      <c r="QAN845" s="14"/>
      <c r="QAO845" s="14"/>
      <c r="QAP845" s="14"/>
      <c r="QAQ845" s="14"/>
      <c r="QAR845" s="14"/>
      <c r="QAS845" s="14"/>
      <c r="QAT845" s="14"/>
      <c r="QAU845" s="14"/>
      <c r="QAV845" s="14"/>
      <c r="QAW845" s="14"/>
      <c r="QAX845" s="14"/>
      <c r="QAY845" s="14"/>
      <c r="QAZ845" s="14"/>
      <c r="QBA845" s="14"/>
      <c r="QBB845" s="14"/>
      <c r="QBC845" s="14"/>
      <c r="QBD845" s="14"/>
      <c r="QBE845" s="14"/>
      <c r="QBF845" s="14"/>
      <c r="QBG845" s="14"/>
      <c r="QBH845" s="14"/>
      <c r="QBI845" s="14"/>
      <c r="QBJ845" s="14"/>
      <c r="QBK845" s="14"/>
      <c r="QBL845" s="14"/>
      <c r="QBM845" s="14"/>
      <c r="QBN845" s="14"/>
      <c r="QBO845" s="14"/>
      <c r="QBP845" s="14"/>
      <c r="QBQ845" s="14"/>
      <c r="QBR845" s="14"/>
      <c r="QBS845" s="14"/>
      <c r="QBT845" s="14"/>
      <c r="QBU845" s="14"/>
      <c r="QBV845" s="14"/>
      <c r="QBW845" s="14"/>
      <c r="QBX845" s="14"/>
      <c r="QBY845" s="14"/>
      <c r="QBZ845" s="14"/>
      <c r="QCA845" s="14"/>
      <c r="QCB845" s="14"/>
      <c r="QCC845" s="14"/>
      <c r="QCD845" s="14"/>
      <c r="QCE845" s="14"/>
      <c r="QCF845" s="14"/>
      <c r="QCG845" s="14"/>
      <c r="QCH845" s="14"/>
      <c r="QCI845" s="14"/>
      <c r="QCJ845" s="14"/>
      <c r="QCK845" s="14"/>
      <c r="QCL845" s="14"/>
      <c r="QCM845" s="14"/>
      <c r="QCN845" s="14"/>
      <c r="QCO845" s="14"/>
      <c r="QCP845" s="14"/>
      <c r="QCQ845" s="14"/>
      <c r="QCR845" s="14"/>
      <c r="QCS845" s="14"/>
      <c r="QCT845" s="14"/>
      <c r="QCU845" s="14"/>
      <c r="QCV845" s="14"/>
      <c r="QCW845" s="14"/>
      <c r="QCX845" s="14"/>
      <c r="QCY845" s="14"/>
      <c r="QCZ845" s="14"/>
      <c r="QDA845" s="14"/>
      <c r="QDB845" s="14"/>
      <c r="QDC845" s="14"/>
      <c r="QDD845" s="14"/>
      <c r="QDE845" s="14"/>
      <c r="QDF845" s="14"/>
      <c r="QDG845" s="14"/>
      <c r="QDH845" s="14"/>
      <c r="QDI845" s="14"/>
      <c r="QDJ845" s="14"/>
      <c r="QDK845" s="14"/>
      <c r="QDL845" s="14"/>
      <c r="QDM845" s="14"/>
      <c r="QDN845" s="14"/>
      <c r="QDO845" s="14"/>
      <c r="QDP845" s="14"/>
      <c r="QDQ845" s="14"/>
      <c r="QDR845" s="14"/>
      <c r="QDS845" s="14"/>
      <c r="QDT845" s="14"/>
      <c r="QDU845" s="14"/>
      <c r="QDV845" s="14"/>
      <c r="QDW845" s="14"/>
      <c r="QDX845" s="14"/>
      <c r="QDY845" s="14"/>
      <c r="QDZ845" s="14"/>
      <c r="QEA845" s="14"/>
      <c r="QEB845" s="14"/>
      <c r="QEC845" s="14"/>
      <c r="QED845" s="14"/>
      <c r="QEE845" s="14"/>
      <c r="QEF845" s="14"/>
      <c r="QEG845" s="14"/>
      <c r="QEH845" s="14"/>
      <c r="QEI845" s="14"/>
      <c r="QEJ845" s="14"/>
      <c r="QEK845" s="14"/>
      <c r="QEL845" s="14"/>
      <c r="QEM845" s="14"/>
      <c r="QEN845" s="14"/>
      <c r="QEO845" s="14"/>
      <c r="QEP845" s="14"/>
      <c r="QEQ845" s="14"/>
      <c r="QER845" s="14"/>
      <c r="QES845" s="14"/>
      <c r="QET845" s="14"/>
      <c r="QEU845" s="14"/>
      <c r="QEV845" s="14"/>
      <c r="QEW845" s="14"/>
      <c r="QEX845" s="14"/>
      <c r="QEY845" s="14"/>
      <c r="QEZ845" s="14"/>
      <c r="QFA845" s="14"/>
      <c r="QFB845" s="14"/>
      <c r="QFC845" s="14"/>
      <c r="QFD845" s="14"/>
      <c r="QFE845" s="14"/>
      <c r="QFF845" s="14"/>
      <c r="QFG845" s="14"/>
      <c r="QFH845" s="14"/>
      <c r="QFI845" s="14"/>
      <c r="QFJ845" s="14"/>
      <c r="QFK845" s="14"/>
      <c r="QFL845" s="14"/>
      <c r="QFM845" s="14"/>
      <c r="QFN845" s="14"/>
      <c r="QFO845" s="14"/>
      <c r="QFP845" s="14"/>
      <c r="QFQ845" s="14"/>
      <c r="QFR845" s="14"/>
      <c r="QFS845" s="14"/>
      <c r="QFT845" s="14"/>
      <c r="QFU845" s="14"/>
      <c r="QFV845" s="14"/>
      <c r="QFW845" s="14"/>
      <c r="QFX845" s="14"/>
      <c r="QFY845" s="14"/>
      <c r="QFZ845" s="14"/>
      <c r="QGA845" s="14"/>
      <c r="QGB845" s="14"/>
      <c r="QGC845" s="14"/>
      <c r="QGD845" s="14"/>
      <c r="QGE845" s="14"/>
      <c r="QGF845" s="14"/>
      <c r="QGG845" s="14"/>
      <c r="QGH845" s="14"/>
      <c r="QGI845" s="14"/>
      <c r="QGJ845" s="14"/>
      <c r="QGK845" s="14"/>
      <c r="QGL845" s="14"/>
      <c r="QGM845" s="14"/>
      <c r="QGN845" s="14"/>
      <c r="QGO845" s="14"/>
      <c r="QGP845" s="14"/>
      <c r="QGQ845" s="14"/>
      <c r="QGR845" s="14"/>
      <c r="QGS845" s="14"/>
      <c r="QGT845" s="14"/>
      <c r="QGU845" s="14"/>
      <c r="QGV845" s="14"/>
      <c r="QGW845" s="14"/>
      <c r="QGX845" s="14"/>
      <c r="QGY845" s="14"/>
      <c r="QGZ845" s="14"/>
      <c r="QHA845" s="14"/>
      <c r="QHB845" s="14"/>
      <c r="QHC845" s="14"/>
      <c r="QHD845" s="14"/>
      <c r="QHE845" s="14"/>
      <c r="QHF845" s="14"/>
      <c r="QHG845" s="14"/>
      <c r="QHH845" s="14"/>
      <c r="QHI845" s="14"/>
      <c r="QHJ845" s="14"/>
      <c r="QHK845" s="14"/>
      <c r="QHL845" s="14"/>
      <c r="QHM845" s="14"/>
      <c r="QHN845" s="14"/>
      <c r="QHO845" s="14"/>
      <c r="QHP845" s="14"/>
      <c r="QHQ845" s="14"/>
      <c r="QHR845" s="14"/>
      <c r="QHS845" s="14"/>
      <c r="QHT845" s="14"/>
      <c r="QHU845" s="14"/>
      <c r="QHV845" s="14"/>
      <c r="QHW845" s="14"/>
      <c r="QHX845" s="14"/>
      <c r="QHY845" s="14"/>
      <c r="QHZ845" s="14"/>
      <c r="QIA845" s="14"/>
      <c r="QIB845" s="14"/>
      <c r="QIC845" s="14"/>
      <c r="QID845" s="14"/>
      <c r="QIE845" s="14"/>
      <c r="QIF845" s="14"/>
      <c r="QIG845" s="14"/>
      <c r="QIH845" s="14"/>
      <c r="QII845" s="14"/>
      <c r="QIJ845" s="14"/>
      <c r="QIK845" s="14"/>
      <c r="QIL845" s="14"/>
      <c r="QIM845" s="14"/>
      <c r="QIN845" s="14"/>
      <c r="QIO845" s="14"/>
      <c r="QIP845" s="14"/>
      <c r="QIQ845" s="14"/>
      <c r="QIR845" s="14"/>
      <c r="QIS845" s="14"/>
      <c r="QIT845" s="14"/>
      <c r="QIU845" s="14"/>
      <c r="QIV845" s="14"/>
      <c r="QIW845" s="14"/>
      <c r="QIX845" s="14"/>
      <c r="QIY845" s="14"/>
      <c r="QIZ845" s="14"/>
      <c r="QJA845" s="14"/>
      <c r="QJB845" s="14"/>
      <c r="QJC845" s="14"/>
      <c r="QJD845" s="14"/>
      <c r="QJE845" s="14"/>
      <c r="QJF845" s="14"/>
      <c r="QJG845" s="14"/>
      <c r="QJH845" s="14"/>
      <c r="QJI845" s="14"/>
      <c r="QJJ845" s="14"/>
      <c r="QJK845" s="14"/>
      <c r="QJL845" s="14"/>
      <c r="QJM845" s="14"/>
      <c r="QJN845" s="14"/>
      <c r="QJO845" s="14"/>
      <c r="QJP845" s="14"/>
      <c r="QJQ845" s="14"/>
      <c r="QJR845" s="14"/>
      <c r="QJS845" s="14"/>
      <c r="QJT845" s="14"/>
      <c r="QJU845" s="14"/>
      <c r="QJV845" s="14"/>
      <c r="QJW845" s="14"/>
      <c r="QJX845" s="14"/>
      <c r="QJY845" s="14"/>
      <c r="QJZ845" s="14"/>
      <c r="QKA845" s="14"/>
      <c r="QKB845" s="14"/>
      <c r="QKC845" s="14"/>
      <c r="QKD845" s="14"/>
      <c r="QKE845" s="14"/>
      <c r="QKF845" s="14"/>
      <c r="QKG845" s="14"/>
      <c r="QKH845" s="14"/>
      <c r="QKI845" s="14"/>
      <c r="QKJ845" s="14"/>
      <c r="QKK845" s="14"/>
      <c r="QKL845" s="14"/>
      <c r="QKM845" s="14"/>
      <c r="QKN845" s="14"/>
      <c r="QKO845" s="14"/>
      <c r="QKP845" s="14"/>
      <c r="QKQ845" s="14"/>
      <c r="QKR845" s="14"/>
      <c r="QKS845" s="14"/>
      <c r="QKT845" s="14"/>
      <c r="QKU845" s="14"/>
      <c r="QKV845" s="14"/>
      <c r="QKW845" s="14"/>
      <c r="QKX845" s="14"/>
      <c r="QKY845" s="14"/>
      <c r="QKZ845" s="14"/>
      <c r="QLA845" s="14"/>
      <c r="QLB845" s="14"/>
      <c r="QLC845" s="14"/>
      <c r="QLD845" s="14"/>
      <c r="QLE845" s="14"/>
      <c r="QLF845" s="14"/>
      <c r="QLG845" s="14"/>
      <c r="QLH845" s="14"/>
      <c r="QLI845" s="14"/>
      <c r="QLJ845" s="14"/>
      <c r="QLK845" s="14"/>
      <c r="QLL845" s="14"/>
      <c r="QLM845" s="14"/>
      <c r="QLN845" s="14"/>
      <c r="QLO845" s="14"/>
      <c r="QLP845" s="14"/>
      <c r="QLQ845" s="14"/>
      <c r="QLR845" s="14"/>
      <c r="QLS845" s="14"/>
      <c r="QLT845" s="14"/>
      <c r="QLU845" s="14"/>
      <c r="QLV845" s="14"/>
      <c r="QLW845" s="14"/>
      <c r="QLX845" s="14"/>
      <c r="QLY845" s="14"/>
      <c r="QLZ845" s="14"/>
      <c r="QMA845" s="14"/>
      <c r="QMB845" s="14"/>
      <c r="QMC845" s="14"/>
      <c r="QMD845" s="14"/>
      <c r="QME845" s="14"/>
      <c r="QMF845" s="14"/>
      <c r="QMG845" s="14"/>
      <c r="QMH845" s="14"/>
      <c r="QMI845" s="14"/>
      <c r="QMJ845" s="14"/>
      <c r="QMK845" s="14"/>
      <c r="QML845" s="14"/>
      <c r="QMM845" s="14"/>
      <c r="QMN845" s="14"/>
      <c r="QMO845" s="14"/>
      <c r="QMP845" s="14"/>
      <c r="QMQ845" s="14"/>
      <c r="QMR845" s="14"/>
      <c r="QMS845" s="14"/>
      <c r="QMT845" s="14"/>
      <c r="QMU845" s="14"/>
      <c r="QMV845" s="14"/>
      <c r="QMW845" s="14"/>
      <c r="QMX845" s="14"/>
      <c r="QMY845" s="14"/>
      <c r="QMZ845" s="14"/>
      <c r="QNA845" s="14"/>
      <c r="QNB845" s="14"/>
      <c r="QNC845" s="14"/>
      <c r="QND845" s="14"/>
      <c r="QNE845" s="14"/>
      <c r="QNF845" s="14"/>
      <c r="QNG845" s="14"/>
      <c r="QNH845" s="14"/>
      <c r="QNI845" s="14"/>
      <c r="QNJ845" s="14"/>
      <c r="QNK845" s="14"/>
      <c r="QNL845" s="14"/>
      <c r="QNM845" s="14"/>
      <c r="QNN845" s="14"/>
      <c r="QNO845" s="14"/>
      <c r="QNP845" s="14"/>
      <c r="QNQ845" s="14"/>
      <c r="QNR845" s="14"/>
      <c r="QNS845" s="14"/>
      <c r="QNT845" s="14"/>
      <c r="QNU845" s="14"/>
      <c r="QNV845" s="14"/>
      <c r="QNW845" s="14"/>
      <c r="QNX845" s="14"/>
      <c r="QNY845" s="14"/>
      <c r="QNZ845" s="14"/>
      <c r="QOA845" s="14"/>
      <c r="QOB845" s="14"/>
      <c r="QOC845" s="14"/>
      <c r="QOD845" s="14"/>
      <c r="QOE845" s="14"/>
      <c r="QOF845" s="14"/>
      <c r="QOG845" s="14"/>
      <c r="QOH845" s="14"/>
      <c r="QOI845" s="14"/>
      <c r="QOJ845" s="14"/>
      <c r="QOK845" s="14"/>
      <c r="QOL845" s="14"/>
      <c r="QOM845" s="14"/>
      <c r="QON845" s="14"/>
      <c r="QOO845" s="14"/>
      <c r="QOP845" s="14"/>
      <c r="QOQ845" s="14"/>
      <c r="QOR845" s="14"/>
      <c r="QOS845" s="14"/>
      <c r="QOT845" s="14"/>
      <c r="QOU845" s="14"/>
      <c r="QOV845" s="14"/>
      <c r="QOW845" s="14"/>
      <c r="QOX845" s="14"/>
      <c r="QOY845" s="14"/>
      <c r="QOZ845" s="14"/>
      <c r="QPA845" s="14"/>
      <c r="QPB845" s="14"/>
      <c r="QPC845" s="14"/>
      <c r="QPD845" s="14"/>
      <c r="QPE845" s="14"/>
      <c r="QPF845" s="14"/>
      <c r="QPG845" s="14"/>
      <c r="QPH845" s="14"/>
      <c r="QPI845" s="14"/>
      <c r="QPJ845" s="14"/>
      <c r="QPK845" s="14"/>
      <c r="QPL845" s="14"/>
      <c r="QPM845" s="14"/>
      <c r="QPN845" s="14"/>
      <c r="QPO845" s="14"/>
      <c r="QPP845" s="14"/>
      <c r="QPQ845" s="14"/>
      <c r="QPR845" s="14"/>
      <c r="QPS845" s="14"/>
      <c r="QPT845" s="14"/>
      <c r="QPU845" s="14"/>
      <c r="QPV845" s="14"/>
      <c r="QPW845" s="14"/>
      <c r="QPX845" s="14"/>
      <c r="QPY845" s="14"/>
      <c r="QPZ845" s="14"/>
      <c r="QQA845" s="14"/>
      <c r="QQB845" s="14"/>
      <c r="QQC845" s="14"/>
      <c r="QQD845" s="14"/>
      <c r="QQE845" s="14"/>
      <c r="QQF845" s="14"/>
      <c r="QQG845" s="14"/>
      <c r="QQH845" s="14"/>
      <c r="QQI845" s="14"/>
      <c r="QQJ845" s="14"/>
      <c r="QQK845" s="14"/>
      <c r="QQL845" s="14"/>
      <c r="QQM845" s="14"/>
      <c r="QQN845" s="14"/>
      <c r="QQO845" s="14"/>
      <c r="QQP845" s="14"/>
      <c r="QQQ845" s="14"/>
      <c r="QQR845" s="14"/>
      <c r="QQS845" s="14"/>
      <c r="QQT845" s="14"/>
      <c r="QQU845" s="14"/>
      <c r="QQV845" s="14"/>
      <c r="QQW845" s="14"/>
      <c r="QQX845" s="14"/>
      <c r="QQY845" s="14"/>
      <c r="QQZ845" s="14"/>
      <c r="QRA845" s="14"/>
      <c r="QRB845" s="14"/>
      <c r="QRC845" s="14"/>
      <c r="QRD845" s="14"/>
      <c r="QRE845" s="14"/>
      <c r="QRF845" s="14"/>
      <c r="QRG845" s="14"/>
      <c r="QRH845" s="14"/>
      <c r="QRI845" s="14"/>
      <c r="QRJ845" s="14"/>
      <c r="QRK845" s="14"/>
      <c r="QRL845" s="14"/>
      <c r="QRM845" s="14"/>
      <c r="QRN845" s="14"/>
      <c r="QRO845" s="14"/>
      <c r="QRP845" s="14"/>
      <c r="QRQ845" s="14"/>
      <c r="QRR845" s="14"/>
      <c r="QRS845" s="14"/>
      <c r="QRT845" s="14"/>
      <c r="QRU845" s="14"/>
      <c r="QRV845" s="14"/>
      <c r="QRW845" s="14"/>
      <c r="QRX845" s="14"/>
      <c r="QRY845" s="14"/>
      <c r="QRZ845" s="14"/>
      <c r="QSA845" s="14"/>
      <c r="QSB845" s="14"/>
      <c r="QSC845" s="14"/>
      <c r="QSD845" s="14"/>
      <c r="QSE845" s="14"/>
      <c r="QSF845" s="14"/>
      <c r="QSG845" s="14"/>
      <c r="QSH845" s="14"/>
      <c r="QSI845" s="14"/>
      <c r="QSJ845" s="14"/>
      <c r="QSK845" s="14"/>
      <c r="QSL845" s="14"/>
      <c r="QSM845" s="14"/>
      <c r="QSN845" s="14"/>
      <c r="QSO845" s="14"/>
      <c r="QSP845" s="14"/>
      <c r="QSQ845" s="14"/>
      <c r="QSR845" s="14"/>
      <c r="QSS845" s="14"/>
      <c r="QST845" s="14"/>
      <c r="QSU845" s="14"/>
      <c r="QSV845" s="14"/>
      <c r="QSW845" s="14"/>
      <c r="QSX845" s="14"/>
      <c r="QSY845" s="14"/>
      <c r="QSZ845" s="14"/>
      <c r="QTA845" s="14"/>
      <c r="QTB845" s="14"/>
      <c r="QTC845" s="14"/>
      <c r="QTD845" s="14"/>
      <c r="QTE845" s="14"/>
      <c r="QTF845" s="14"/>
      <c r="QTG845" s="14"/>
      <c r="QTH845" s="14"/>
      <c r="QTI845" s="14"/>
      <c r="QTJ845" s="14"/>
      <c r="QTK845" s="14"/>
      <c r="QTL845" s="14"/>
      <c r="QTM845" s="14"/>
      <c r="QTN845" s="14"/>
      <c r="QTO845" s="14"/>
      <c r="QTP845" s="14"/>
      <c r="QTQ845" s="14"/>
      <c r="QTR845" s="14"/>
      <c r="QTS845" s="14"/>
      <c r="QTT845" s="14"/>
      <c r="QTU845" s="14"/>
      <c r="QTV845" s="14"/>
      <c r="QTW845" s="14"/>
      <c r="QTX845" s="14"/>
      <c r="QTY845" s="14"/>
      <c r="QTZ845" s="14"/>
      <c r="QUA845" s="14"/>
      <c r="QUB845" s="14"/>
      <c r="QUC845" s="14"/>
      <c r="QUD845" s="14"/>
      <c r="QUE845" s="14"/>
      <c r="QUF845" s="14"/>
      <c r="QUG845" s="14"/>
      <c r="QUH845" s="14"/>
      <c r="QUI845" s="14"/>
      <c r="QUJ845" s="14"/>
      <c r="QUK845" s="14"/>
      <c r="QUL845" s="14"/>
      <c r="QUM845" s="14"/>
      <c r="QUN845" s="14"/>
      <c r="QUO845" s="14"/>
      <c r="QUP845" s="14"/>
      <c r="QUQ845" s="14"/>
      <c r="QUR845" s="14"/>
      <c r="QUS845" s="14"/>
      <c r="QUT845" s="14"/>
      <c r="QUU845" s="14"/>
      <c r="QUV845" s="14"/>
      <c r="QUW845" s="14"/>
      <c r="QUX845" s="14"/>
      <c r="QUY845" s="14"/>
      <c r="QUZ845" s="14"/>
      <c r="QVA845" s="14"/>
      <c r="QVB845" s="14"/>
      <c r="QVC845" s="14"/>
      <c r="QVD845" s="14"/>
      <c r="QVE845" s="14"/>
      <c r="QVF845" s="14"/>
      <c r="QVG845" s="14"/>
      <c r="QVH845" s="14"/>
      <c r="QVI845" s="14"/>
      <c r="QVJ845" s="14"/>
      <c r="QVK845" s="14"/>
      <c r="QVL845" s="14"/>
      <c r="QVM845" s="14"/>
      <c r="QVN845" s="14"/>
      <c r="QVO845" s="14"/>
      <c r="QVP845" s="14"/>
      <c r="QVQ845" s="14"/>
      <c r="QVR845" s="14"/>
      <c r="QVS845" s="14"/>
      <c r="QVT845" s="14"/>
      <c r="QVU845" s="14"/>
      <c r="QVV845" s="14"/>
      <c r="QVW845" s="14"/>
      <c r="QVX845" s="14"/>
      <c r="QVY845" s="14"/>
      <c r="QVZ845" s="14"/>
      <c r="QWA845" s="14"/>
      <c r="QWB845" s="14"/>
      <c r="QWC845" s="14"/>
      <c r="QWD845" s="14"/>
      <c r="QWE845" s="14"/>
      <c r="QWF845" s="14"/>
      <c r="QWG845" s="14"/>
      <c r="QWH845" s="14"/>
      <c r="QWI845" s="14"/>
      <c r="QWJ845" s="14"/>
      <c r="QWK845" s="14"/>
      <c r="QWL845" s="14"/>
      <c r="QWM845" s="14"/>
      <c r="QWN845" s="14"/>
      <c r="QWO845" s="14"/>
      <c r="QWP845" s="14"/>
      <c r="QWQ845" s="14"/>
      <c r="QWR845" s="14"/>
      <c r="QWS845" s="14"/>
      <c r="QWT845" s="14"/>
      <c r="QWU845" s="14"/>
      <c r="QWV845" s="14"/>
      <c r="QWW845" s="14"/>
      <c r="QWX845" s="14"/>
      <c r="QWY845" s="14"/>
      <c r="QWZ845" s="14"/>
      <c r="QXA845" s="14"/>
      <c r="QXB845" s="14"/>
      <c r="QXC845" s="14"/>
      <c r="QXD845" s="14"/>
      <c r="QXE845" s="14"/>
      <c r="QXF845" s="14"/>
      <c r="QXG845" s="14"/>
      <c r="QXH845" s="14"/>
      <c r="QXI845" s="14"/>
      <c r="QXJ845" s="14"/>
      <c r="QXK845" s="14"/>
      <c r="QXL845" s="14"/>
      <c r="QXM845" s="14"/>
      <c r="QXN845" s="14"/>
      <c r="QXO845" s="14"/>
      <c r="QXP845" s="14"/>
      <c r="QXQ845" s="14"/>
      <c r="QXR845" s="14"/>
      <c r="QXS845" s="14"/>
      <c r="QXT845" s="14"/>
      <c r="QXU845" s="14"/>
      <c r="QXV845" s="14"/>
      <c r="QXW845" s="14"/>
      <c r="QXX845" s="14"/>
      <c r="QXY845" s="14"/>
      <c r="QXZ845" s="14"/>
      <c r="QYA845" s="14"/>
      <c r="QYB845" s="14"/>
      <c r="QYC845" s="14"/>
      <c r="QYD845" s="14"/>
      <c r="QYE845" s="14"/>
      <c r="QYF845" s="14"/>
      <c r="QYG845" s="14"/>
      <c r="QYH845" s="14"/>
      <c r="QYI845" s="14"/>
      <c r="QYJ845" s="14"/>
      <c r="QYK845" s="14"/>
      <c r="QYL845" s="14"/>
      <c r="QYM845" s="14"/>
      <c r="QYN845" s="14"/>
      <c r="QYO845" s="14"/>
      <c r="QYP845" s="14"/>
      <c r="QYQ845" s="14"/>
      <c r="QYR845" s="14"/>
      <c r="QYS845" s="14"/>
      <c r="QYT845" s="14"/>
      <c r="QYU845" s="14"/>
      <c r="QYV845" s="14"/>
      <c r="QYW845" s="14"/>
      <c r="QYX845" s="14"/>
      <c r="QYY845" s="14"/>
      <c r="QYZ845" s="14"/>
      <c r="QZA845" s="14"/>
      <c r="QZB845" s="14"/>
      <c r="QZC845" s="14"/>
      <c r="QZD845" s="14"/>
      <c r="QZE845" s="14"/>
      <c r="QZF845" s="14"/>
      <c r="QZG845" s="14"/>
      <c r="QZH845" s="14"/>
      <c r="QZI845" s="14"/>
      <c r="QZJ845" s="14"/>
      <c r="QZK845" s="14"/>
      <c r="QZL845" s="14"/>
      <c r="QZM845" s="14"/>
      <c r="QZN845" s="14"/>
      <c r="QZO845" s="14"/>
      <c r="QZP845" s="14"/>
      <c r="QZQ845" s="14"/>
      <c r="QZR845" s="14"/>
      <c r="QZS845" s="14"/>
      <c r="QZT845" s="14"/>
      <c r="QZU845" s="14"/>
      <c r="QZV845" s="14"/>
      <c r="QZW845" s="14"/>
      <c r="QZX845" s="14"/>
      <c r="QZY845" s="14"/>
      <c r="QZZ845" s="14"/>
      <c r="RAA845" s="14"/>
      <c r="RAB845" s="14"/>
      <c r="RAC845" s="14"/>
      <c r="RAD845" s="14"/>
      <c r="RAE845" s="14"/>
      <c r="RAF845" s="14"/>
      <c r="RAG845" s="14"/>
      <c r="RAH845" s="14"/>
      <c r="RAI845" s="14"/>
      <c r="RAJ845" s="14"/>
      <c r="RAK845" s="14"/>
      <c r="RAL845" s="14"/>
      <c r="RAM845" s="14"/>
      <c r="RAN845" s="14"/>
      <c r="RAO845" s="14"/>
      <c r="RAP845" s="14"/>
      <c r="RAQ845" s="14"/>
      <c r="RAR845" s="14"/>
      <c r="RAS845" s="14"/>
      <c r="RAT845" s="14"/>
      <c r="RAU845" s="14"/>
      <c r="RAV845" s="14"/>
      <c r="RAW845" s="14"/>
      <c r="RAX845" s="14"/>
      <c r="RAY845" s="14"/>
      <c r="RAZ845" s="14"/>
      <c r="RBA845" s="14"/>
      <c r="RBB845" s="14"/>
      <c r="RBC845" s="14"/>
      <c r="RBD845" s="14"/>
      <c r="RBE845" s="14"/>
      <c r="RBF845" s="14"/>
      <c r="RBG845" s="14"/>
      <c r="RBH845" s="14"/>
      <c r="RBI845" s="14"/>
      <c r="RBJ845" s="14"/>
      <c r="RBK845" s="14"/>
      <c r="RBL845" s="14"/>
      <c r="RBM845" s="14"/>
      <c r="RBN845" s="14"/>
      <c r="RBO845" s="14"/>
      <c r="RBP845" s="14"/>
      <c r="RBQ845" s="14"/>
      <c r="RBR845" s="14"/>
      <c r="RBS845" s="14"/>
      <c r="RBT845" s="14"/>
      <c r="RBU845" s="14"/>
      <c r="RBV845" s="14"/>
      <c r="RBW845" s="14"/>
      <c r="RBX845" s="14"/>
      <c r="RBY845" s="14"/>
      <c r="RBZ845" s="14"/>
      <c r="RCA845" s="14"/>
      <c r="RCB845" s="14"/>
      <c r="RCC845" s="14"/>
      <c r="RCD845" s="14"/>
      <c r="RCE845" s="14"/>
      <c r="RCF845" s="14"/>
      <c r="RCG845" s="14"/>
      <c r="RCH845" s="14"/>
      <c r="RCI845" s="14"/>
      <c r="RCJ845" s="14"/>
      <c r="RCK845" s="14"/>
      <c r="RCL845" s="14"/>
      <c r="RCM845" s="14"/>
      <c r="RCN845" s="14"/>
      <c r="RCO845" s="14"/>
      <c r="RCP845" s="14"/>
      <c r="RCQ845" s="14"/>
      <c r="RCR845" s="14"/>
      <c r="RCS845" s="14"/>
      <c r="RCT845" s="14"/>
      <c r="RCU845" s="14"/>
      <c r="RCV845" s="14"/>
      <c r="RCW845" s="14"/>
      <c r="RCX845" s="14"/>
      <c r="RCY845" s="14"/>
      <c r="RCZ845" s="14"/>
      <c r="RDA845" s="14"/>
      <c r="RDB845" s="14"/>
      <c r="RDC845" s="14"/>
      <c r="RDD845" s="14"/>
      <c r="RDE845" s="14"/>
      <c r="RDF845" s="14"/>
      <c r="RDG845" s="14"/>
      <c r="RDH845" s="14"/>
      <c r="RDI845" s="14"/>
      <c r="RDJ845" s="14"/>
      <c r="RDK845" s="14"/>
      <c r="RDL845" s="14"/>
      <c r="RDM845" s="14"/>
      <c r="RDN845" s="14"/>
      <c r="RDO845" s="14"/>
      <c r="RDP845" s="14"/>
      <c r="RDQ845" s="14"/>
      <c r="RDR845" s="14"/>
      <c r="RDS845" s="14"/>
      <c r="RDT845" s="14"/>
      <c r="RDU845" s="14"/>
      <c r="RDV845" s="14"/>
      <c r="RDW845" s="14"/>
      <c r="RDX845" s="14"/>
      <c r="RDY845" s="14"/>
      <c r="RDZ845" s="14"/>
      <c r="REA845" s="14"/>
      <c r="REB845" s="14"/>
      <c r="REC845" s="14"/>
      <c r="RED845" s="14"/>
      <c r="REE845" s="14"/>
      <c r="REF845" s="14"/>
      <c r="REG845" s="14"/>
      <c r="REH845" s="14"/>
      <c r="REI845" s="14"/>
      <c r="REJ845" s="14"/>
      <c r="REK845" s="14"/>
      <c r="REL845" s="14"/>
      <c r="REM845" s="14"/>
      <c r="REN845" s="14"/>
      <c r="REO845" s="14"/>
      <c r="REP845" s="14"/>
      <c r="REQ845" s="14"/>
      <c r="RER845" s="14"/>
      <c r="RES845" s="14"/>
      <c r="RET845" s="14"/>
      <c r="REU845" s="14"/>
      <c r="REV845" s="14"/>
      <c r="REW845" s="14"/>
      <c r="REX845" s="14"/>
      <c r="REY845" s="14"/>
      <c r="REZ845" s="14"/>
      <c r="RFA845" s="14"/>
      <c r="RFB845" s="14"/>
      <c r="RFC845" s="14"/>
      <c r="RFD845" s="14"/>
      <c r="RFE845" s="14"/>
      <c r="RFF845" s="14"/>
      <c r="RFG845" s="14"/>
      <c r="RFH845" s="14"/>
      <c r="RFI845" s="14"/>
      <c r="RFJ845" s="14"/>
      <c r="RFK845" s="14"/>
      <c r="RFL845" s="14"/>
      <c r="RFM845" s="14"/>
      <c r="RFN845" s="14"/>
      <c r="RFO845" s="14"/>
      <c r="RFP845" s="14"/>
      <c r="RFQ845" s="14"/>
      <c r="RFR845" s="14"/>
      <c r="RFS845" s="14"/>
      <c r="RFT845" s="14"/>
      <c r="RFU845" s="14"/>
      <c r="RFV845" s="14"/>
      <c r="RFW845" s="14"/>
      <c r="RFX845" s="14"/>
      <c r="RFY845" s="14"/>
      <c r="RFZ845" s="14"/>
      <c r="RGA845" s="14"/>
      <c r="RGB845" s="14"/>
      <c r="RGC845" s="14"/>
      <c r="RGD845" s="14"/>
      <c r="RGE845" s="14"/>
      <c r="RGF845" s="14"/>
      <c r="RGG845" s="14"/>
      <c r="RGH845" s="14"/>
      <c r="RGI845" s="14"/>
      <c r="RGJ845" s="14"/>
      <c r="RGK845" s="14"/>
      <c r="RGL845" s="14"/>
      <c r="RGM845" s="14"/>
      <c r="RGN845" s="14"/>
      <c r="RGO845" s="14"/>
      <c r="RGP845" s="14"/>
      <c r="RGQ845" s="14"/>
      <c r="RGR845" s="14"/>
      <c r="RGS845" s="14"/>
      <c r="RGT845" s="14"/>
      <c r="RGU845" s="14"/>
      <c r="RGV845" s="14"/>
      <c r="RGW845" s="14"/>
      <c r="RGX845" s="14"/>
      <c r="RGY845" s="14"/>
      <c r="RGZ845" s="14"/>
      <c r="RHA845" s="14"/>
      <c r="RHB845" s="14"/>
      <c r="RHC845" s="14"/>
      <c r="RHD845" s="14"/>
      <c r="RHE845" s="14"/>
      <c r="RHF845" s="14"/>
      <c r="RHG845" s="14"/>
      <c r="RHH845" s="14"/>
      <c r="RHI845" s="14"/>
      <c r="RHJ845" s="14"/>
      <c r="RHK845" s="14"/>
      <c r="RHL845" s="14"/>
      <c r="RHM845" s="14"/>
      <c r="RHN845" s="14"/>
      <c r="RHO845" s="14"/>
      <c r="RHP845" s="14"/>
      <c r="RHQ845" s="14"/>
      <c r="RHR845" s="14"/>
      <c r="RHS845" s="14"/>
      <c r="RHT845" s="14"/>
      <c r="RHU845" s="14"/>
      <c r="RHV845" s="14"/>
      <c r="RHW845" s="14"/>
      <c r="RHX845" s="14"/>
      <c r="RHY845" s="14"/>
      <c r="RHZ845" s="14"/>
      <c r="RIA845" s="14"/>
      <c r="RIB845" s="14"/>
      <c r="RIC845" s="14"/>
      <c r="RID845" s="14"/>
      <c r="RIE845" s="14"/>
      <c r="RIF845" s="14"/>
      <c r="RIG845" s="14"/>
      <c r="RIH845" s="14"/>
      <c r="RII845" s="14"/>
      <c r="RIJ845" s="14"/>
      <c r="RIK845" s="14"/>
      <c r="RIL845" s="14"/>
      <c r="RIM845" s="14"/>
      <c r="RIN845" s="14"/>
      <c r="RIO845" s="14"/>
      <c r="RIP845" s="14"/>
      <c r="RIQ845" s="14"/>
      <c r="RIR845" s="14"/>
      <c r="RIS845" s="14"/>
      <c r="RIT845" s="14"/>
      <c r="RIU845" s="14"/>
      <c r="RIV845" s="14"/>
      <c r="RIW845" s="14"/>
      <c r="RIX845" s="14"/>
      <c r="RIY845" s="14"/>
      <c r="RIZ845" s="14"/>
      <c r="RJA845" s="14"/>
      <c r="RJB845" s="14"/>
      <c r="RJC845" s="14"/>
      <c r="RJD845" s="14"/>
      <c r="RJE845" s="14"/>
      <c r="RJF845" s="14"/>
      <c r="RJG845" s="14"/>
      <c r="RJH845" s="14"/>
      <c r="RJI845" s="14"/>
      <c r="RJJ845" s="14"/>
      <c r="RJK845" s="14"/>
      <c r="RJL845" s="14"/>
      <c r="RJM845" s="14"/>
      <c r="RJN845" s="14"/>
      <c r="RJO845" s="14"/>
      <c r="RJP845" s="14"/>
      <c r="RJQ845" s="14"/>
      <c r="RJR845" s="14"/>
      <c r="RJS845" s="14"/>
      <c r="RJT845" s="14"/>
      <c r="RJU845" s="14"/>
      <c r="RJV845" s="14"/>
      <c r="RJW845" s="14"/>
      <c r="RJX845" s="14"/>
      <c r="RJY845" s="14"/>
      <c r="RJZ845" s="14"/>
      <c r="RKA845" s="14"/>
      <c r="RKB845" s="14"/>
      <c r="RKC845" s="14"/>
      <c r="RKD845" s="14"/>
      <c r="RKE845" s="14"/>
      <c r="RKF845" s="14"/>
      <c r="RKG845" s="14"/>
      <c r="RKH845" s="14"/>
      <c r="RKI845" s="14"/>
      <c r="RKJ845" s="14"/>
      <c r="RKK845" s="14"/>
      <c r="RKL845" s="14"/>
      <c r="RKM845" s="14"/>
      <c r="RKN845" s="14"/>
      <c r="RKO845" s="14"/>
      <c r="RKP845" s="14"/>
      <c r="RKQ845" s="14"/>
      <c r="RKR845" s="14"/>
      <c r="RKS845" s="14"/>
      <c r="RKT845" s="14"/>
      <c r="RKU845" s="14"/>
      <c r="RKV845" s="14"/>
      <c r="RKW845" s="14"/>
      <c r="RKX845" s="14"/>
      <c r="RKY845" s="14"/>
      <c r="RKZ845" s="14"/>
      <c r="RLA845" s="14"/>
      <c r="RLB845" s="14"/>
      <c r="RLC845" s="14"/>
      <c r="RLD845" s="14"/>
      <c r="RLE845" s="14"/>
      <c r="RLF845" s="14"/>
      <c r="RLG845" s="14"/>
      <c r="RLH845" s="14"/>
      <c r="RLI845" s="14"/>
      <c r="RLJ845" s="14"/>
      <c r="RLK845" s="14"/>
      <c r="RLL845" s="14"/>
      <c r="RLM845" s="14"/>
      <c r="RLN845" s="14"/>
      <c r="RLO845" s="14"/>
      <c r="RLP845" s="14"/>
      <c r="RLQ845" s="14"/>
      <c r="RLR845" s="14"/>
      <c r="RLS845" s="14"/>
      <c r="RLT845" s="14"/>
      <c r="RLU845" s="14"/>
      <c r="RLV845" s="14"/>
      <c r="RLW845" s="14"/>
      <c r="RLX845" s="14"/>
      <c r="RLY845" s="14"/>
      <c r="RLZ845" s="14"/>
      <c r="RMA845" s="14"/>
      <c r="RMB845" s="14"/>
      <c r="RMC845" s="14"/>
      <c r="RMD845" s="14"/>
      <c r="RME845" s="14"/>
      <c r="RMF845" s="14"/>
      <c r="RMG845" s="14"/>
      <c r="RMH845" s="14"/>
      <c r="RMI845" s="14"/>
      <c r="RMJ845" s="14"/>
      <c r="RMK845" s="14"/>
      <c r="RML845" s="14"/>
      <c r="RMM845" s="14"/>
      <c r="RMN845" s="14"/>
      <c r="RMO845" s="14"/>
      <c r="RMP845" s="14"/>
      <c r="RMQ845" s="14"/>
      <c r="RMR845" s="14"/>
      <c r="RMS845" s="14"/>
      <c r="RMT845" s="14"/>
      <c r="RMU845" s="14"/>
      <c r="RMV845" s="14"/>
      <c r="RMW845" s="14"/>
      <c r="RMX845" s="14"/>
      <c r="RMY845" s="14"/>
      <c r="RMZ845" s="14"/>
      <c r="RNA845" s="14"/>
      <c r="RNB845" s="14"/>
      <c r="RNC845" s="14"/>
      <c r="RND845" s="14"/>
      <c r="RNE845" s="14"/>
      <c r="RNF845" s="14"/>
      <c r="RNG845" s="14"/>
      <c r="RNH845" s="14"/>
      <c r="RNI845" s="14"/>
      <c r="RNJ845" s="14"/>
      <c r="RNK845" s="14"/>
      <c r="RNL845" s="14"/>
      <c r="RNM845" s="14"/>
      <c r="RNN845" s="14"/>
      <c r="RNO845" s="14"/>
      <c r="RNP845" s="14"/>
      <c r="RNQ845" s="14"/>
      <c r="RNR845" s="14"/>
      <c r="RNS845" s="14"/>
      <c r="RNT845" s="14"/>
      <c r="RNU845" s="14"/>
      <c r="RNV845" s="14"/>
      <c r="RNW845" s="14"/>
      <c r="RNX845" s="14"/>
      <c r="RNY845" s="14"/>
      <c r="RNZ845" s="14"/>
      <c r="ROA845" s="14"/>
      <c r="ROB845" s="14"/>
      <c r="ROC845" s="14"/>
      <c r="ROD845" s="14"/>
      <c r="ROE845" s="14"/>
      <c r="ROF845" s="14"/>
      <c r="ROG845" s="14"/>
      <c r="ROH845" s="14"/>
      <c r="ROI845" s="14"/>
      <c r="ROJ845" s="14"/>
      <c r="ROK845" s="14"/>
      <c r="ROL845" s="14"/>
      <c r="ROM845" s="14"/>
      <c r="RON845" s="14"/>
      <c r="ROO845" s="14"/>
      <c r="ROP845" s="14"/>
      <c r="ROQ845" s="14"/>
      <c r="ROR845" s="14"/>
      <c r="ROS845" s="14"/>
      <c r="ROT845" s="14"/>
      <c r="ROU845" s="14"/>
      <c r="ROV845" s="14"/>
      <c r="ROW845" s="14"/>
      <c r="ROX845" s="14"/>
      <c r="ROY845" s="14"/>
      <c r="ROZ845" s="14"/>
      <c r="RPA845" s="14"/>
      <c r="RPB845" s="14"/>
      <c r="RPC845" s="14"/>
      <c r="RPD845" s="14"/>
      <c r="RPE845" s="14"/>
      <c r="RPF845" s="14"/>
      <c r="RPG845" s="14"/>
      <c r="RPH845" s="14"/>
      <c r="RPI845" s="14"/>
      <c r="RPJ845" s="14"/>
      <c r="RPK845" s="14"/>
      <c r="RPL845" s="14"/>
      <c r="RPM845" s="14"/>
      <c r="RPN845" s="14"/>
      <c r="RPO845" s="14"/>
      <c r="RPP845" s="14"/>
      <c r="RPQ845" s="14"/>
      <c r="RPR845" s="14"/>
      <c r="RPS845" s="14"/>
      <c r="RPT845" s="14"/>
      <c r="RPU845" s="14"/>
      <c r="RPV845" s="14"/>
      <c r="RPW845" s="14"/>
      <c r="RPX845" s="14"/>
      <c r="RPY845" s="14"/>
      <c r="RPZ845" s="14"/>
      <c r="RQA845" s="14"/>
      <c r="RQB845" s="14"/>
      <c r="RQC845" s="14"/>
      <c r="RQD845" s="14"/>
      <c r="RQE845" s="14"/>
      <c r="RQF845" s="14"/>
      <c r="RQG845" s="14"/>
      <c r="RQH845" s="14"/>
      <c r="RQI845" s="14"/>
      <c r="RQJ845" s="14"/>
      <c r="RQK845" s="14"/>
      <c r="RQL845" s="14"/>
      <c r="RQM845" s="14"/>
      <c r="RQN845" s="14"/>
      <c r="RQO845" s="14"/>
      <c r="RQP845" s="14"/>
      <c r="RQQ845" s="14"/>
      <c r="RQR845" s="14"/>
      <c r="RQS845" s="14"/>
      <c r="RQT845" s="14"/>
      <c r="RQU845" s="14"/>
      <c r="RQV845" s="14"/>
      <c r="RQW845" s="14"/>
      <c r="RQX845" s="14"/>
      <c r="RQY845" s="14"/>
      <c r="RQZ845" s="14"/>
      <c r="RRA845" s="14"/>
      <c r="RRB845" s="14"/>
      <c r="RRC845" s="14"/>
      <c r="RRD845" s="14"/>
      <c r="RRE845" s="14"/>
      <c r="RRF845" s="14"/>
      <c r="RRG845" s="14"/>
      <c r="RRH845" s="14"/>
      <c r="RRI845" s="14"/>
      <c r="RRJ845" s="14"/>
      <c r="RRK845" s="14"/>
      <c r="RRL845" s="14"/>
      <c r="RRM845" s="14"/>
      <c r="RRN845" s="14"/>
      <c r="RRO845" s="14"/>
      <c r="RRP845" s="14"/>
      <c r="RRQ845" s="14"/>
      <c r="RRR845" s="14"/>
      <c r="RRS845" s="14"/>
      <c r="RRT845" s="14"/>
      <c r="RRU845" s="14"/>
      <c r="RRV845" s="14"/>
      <c r="RRW845" s="14"/>
      <c r="RRX845" s="14"/>
      <c r="RRY845" s="14"/>
      <c r="RRZ845" s="14"/>
      <c r="RSA845" s="14"/>
      <c r="RSB845" s="14"/>
      <c r="RSC845" s="14"/>
      <c r="RSD845" s="14"/>
      <c r="RSE845" s="14"/>
      <c r="RSF845" s="14"/>
      <c r="RSG845" s="14"/>
      <c r="RSH845" s="14"/>
      <c r="RSI845" s="14"/>
      <c r="RSJ845" s="14"/>
      <c r="RSK845" s="14"/>
      <c r="RSL845" s="14"/>
      <c r="RSM845" s="14"/>
      <c r="RSN845" s="14"/>
      <c r="RSO845" s="14"/>
      <c r="RSP845" s="14"/>
      <c r="RSQ845" s="14"/>
      <c r="RSR845" s="14"/>
      <c r="RSS845" s="14"/>
      <c r="RST845" s="14"/>
      <c r="RSU845" s="14"/>
      <c r="RSV845" s="14"/>
      <c r="RSW845" s="14"/>
      <c r="RSX845" s="14"/>
      <c r="RSY845" s="14"/>
      <c r="RSZ845" s="14"/>
      <c r="RTA845" s="14"/>
      <c r="RTB845" s="14"/>
      <c r="RTC845" s="14"/>
      <c r="RTD845" s="14"/>
      <c r="RTE845" s="14"/>
      <c r="RTF845" s="14"/>
      <c r="RTG845" s="14"/>
      <c r="RTH845" s="14"/>
      <c r="RTI845" s="14"/>
      <c r="RTJ845" s="14"/>
      <c r="RTK845" s="14"/>
      <c r="RTL845" s="14"/>
      <c r="RTM845" s="14"/>
      <c r="RTN845" s="14"/>
      <c r="RTO845" s="14"/>
      <c r="RTP845" s="14"/>
      <c r="RTQ845" s="14"/>
      <c r="RTR845" s="14"/>
      <c r="RTS845" s="14"/>
      <c r="RTT845" s="14"/>
      <c r="RTU845" s="14"/>
      <c r="RTV845" s="14"/>
      <c r="RTW845" s="14"/>
      <c r="RTX845" s="14"/>
      <c r="RTY845" s="14"/>
      <c r="RTZ845" s="14"/>
      <c r="RUA845" s="14"/>
      <c r="RUB845" s="14"/>
      <c r="RUC845" s="14"/>
      <c r="RUD845" s="14"/>
      <c r="RUE845" s="14"/>
      <c r="RUF845" s="14"/>
      <c r="RUG845" s="14"/>
      <c r="RUH845" s="14"/>
      <c r="RUI845" s="14"/>
      <c r="RUJ845" s="14"/>
      <c r="RUK845" s="14"/>
      <c r="RUL845" s="14"/>
      <c r="RUM845" s="14"/>
      <c r="RUN845" s="14"/>
      <c r="RUO845" s="14"/>
      <c r="RUP845" s="14"/>
      <c r="RUQ845" s="14"/>
      <c r="RUR845" s="14"/>
      <c r="RUS845" s="14"/>
      <c r="RUT845" s="14"/>
      <c r="RUU845" s="14"/>
      <c r="RUV845" s="14"/>
      <c r="RUW845" s="14"/>
      <c r="RUX845" s="14"/>
      <c r="RUY845" s="14"/>
      <c r="RUZ845" s="14"/>
      <c r="RVA845" s="14"/>
      <c r="RVB845" s="14"/>
      <c r="RVC845" s="14"/>
      <c r="RVD845" s="14"/>
      <c r="RVE845" s="14"/>
      <c r="RVF845" s="14"/>
      <c r="RVG845" s="14"/>
      <c r="RVH845" s="14"/>
      <c r="RVI845" s="14"/>
      <c r="RVJ845" s="14"/>
      <c r="RVK845" s="14"/>
      <c r="RVL845" s="14"/>
      <c r="RVM845" s="14"/>
      <c r="RVN845" s="14"/>
      <c r="RVO845" s="14"/>
      <c r="RVP845" s="14"/>
      <c r="RVQ845" s="14"/>
      <c r="RVR845" s="14"/>
      <c r="RVS845" s="14"/>
      <c r="RVT845" s="14"/>
      <c r="RVU845" s="14"/>
      <c r="RVV845" s="14"/>
      <c r="RVW845" s="14"/>
      <c r="RVX845" s="14"/>
      <c r="RVY845" s="14"/>
      <c r="RVZ845" s="14"/>
      <c r="RWA845" s="14"/>
      <c r="RWB845" s="14"/>
      <c r="RWC845" s="14"/>
      <c r="RWD845" s="14"/>
      <c r="RWE845" s="14"/>
      <c r="RWF845" s="14"/>
      <c r="RWG845" s="14"/>
      <c r="RWH845" s="14"/>
      <c r="RWI845" s="14"/>
      <c r="RWJ845" s="14"/>
      <c r="RWK845" s="14"/>
      <c r="RWL845" s="14"/>
      <c r="RWM845" s="14"/>
      <c r="RWN845" s="14"/>
      <c r="RWO845" s="14"/>
      <c r="RWP845" s="14"/>
      <c r="RWQ845" s="14"/>
      <c r="RWR845" s="14"/>
      <c r="RWS845" s="14"/>
      <c r="RWT845" s="14"/>
      <c r="RWU845" s="14"/>
      <c r="RWV845" s="14"/>
      <c r="RWW845" s="14"/>
      <c r="RWX845" s="14"/>
      <c r="RWY845" s="14"/>
      <c r="RWZ845" s="14"/>
      <c r="RXA845" s="14"/>
      <c r="RXB845" s="14"/>
      <c r="RXC845" s="14"/>
      <c r="RXD845" s="14"/>
      <c r="RXE845" s="14"/>
      <c r="RXF845" s="14"/>
      <c r="RXG845" s="14"/>
      <c r="RXH845" s="14"/>
      <c r="RXI845" s="14"/>
      <c r="RXJ845" s="14"/>
      <c r="RXK845" s="14"/>
      <c r="RXL845" s="14"/>
      <c r="RXM845" s="14"/>
      <c r="RXN845" s="14"/>
      <c r="RXO845" s="14"/>
      <c r="RXP845" s="14"/>
      <c r="RXQ845" s="14"/>
      <c r="RXR845" s="14"/>
      <c r="RXS845" s="14"/>
      <c r="RXT845" s="14"/>
      <c r="RXU845" s="14"/>
      <c r="RXV845" s="14"/>
      <c r="RXW845" s="14"/>
      <c r="RXX845" s="14"/>
      <c r="RXY845" s="14"/>
      <c r="RXZ845" s="14"/>
      <c r="RYA845" s="14"/>
      <c r="RYB845" s="14"/>
      <c r="RYC845" s="14"/>
      <c r="RYD845" s="14"/>
      <c r="RYE845" s="14"/>
      <c r="RYF845" s="14"/>
      <c r="RYG845" s="14"/>
      <c r="RYH845" s="14"/>
      <c r="RYI845" s="14"/>
      <c r="RYJ845" s="14"/>
      <c r="RYK845" s="14"/>
      <c r="RYL845" s="14"/>
      <c r="RYM845" s="14"/>
      <c r="RYN845" s="14"/>
      <c r="RYO845" s="14"/>
      <c r="RYP845" s="14"/>
      <c r="RYQ845" s="14"/>
      <c r="RYR845" s="14"/>
      <c r="RYS845" s="14"/>
      <c r="RYT845" s="14"/>
      <c r="RYU845" s="14"/>
      <c r="RYV845" s="14"/>
      <c r="RYW845" s="14"/>
      <c r="RYX845" s="14"/>
      <c r="RYY845" s="14"/>
      <c r="RYZ845" s="14"/>
      <c r="RZA845" s="14"/>
      <c r="RZB845" s="14"/>
      <c r="RZC845" s="14"/>
      <c r="RZD845" s="14"/>
      <c r="RZE845" s="14"/>
      <c r="RZF845" s="14"/>
      <c r="RZG845" s="14"/>
      <c r="RZH845" s="14"/>
      <c r="RZI845" s="14"/>
      <c r="RZJ845" s="14"/>
      <c r="RZK845" s="14"/>
      <c r="RZL845" s="14"/>
      <c r="RZM845" s="14"/>
      <c r="RZN845" s="14"/>
      <c r="RZO845" s="14"/>
      <c r="RZP845" s="14"/>
      <c r="RZQ845" s="14"/>
      <c r="RZR845" s="14"/>
      <c r="RZS845" s="14"/>
      <c r="RZT845" s="14"/>
      <c r="RZU845" s="14"/>
      <c r="RZV845" s="14"/>
      <c r="RZW845" s="14"/>
      <c r="RZX845" s="14"/>
      <c r="RZY845" s="14"/>
      <c r="RZZ845" s="14"/>
      <c r="SAA845" s="14"/>
      <c r="SAB845" s="14"/>
      <c r="SAC845" s="14"/>
      <c r="SAD845" s="14"/>
      <c r="SAE845" s="14"/>
      <c r="SAF845" s="14"/>
      <c r="SAG845" s="14"/>
      <c r="SAH845" s="14"/>
      <c r="SAI845" s="14"/>
      <c r="SAJ845" s="14"/>
      <c r="SAK845" s="14"/>
      <c r="SAL845" s="14"/>
      <c r="SAM845" s="14"/>
      <c r="SAN845" s="14"/>
      <c r="SAO845" s="14"/>
      <c r="SAP845" s="14"/>
      <c r="SAQ845" s="14"/>
      <c r="SAR845" s="14"/>
      <c r="SAS845" s="14"/>
      <c r="SAT845" s="14"/>
      <c r="SAU845" s="14"/>
      <c r="SAV845" s="14"/>
      <c r="SAW845" s="14"/>
      <c r="SAX845" s="14"/>
      <c r="SAY845" s="14"/>
      <c r="SAZ845" s="14"/>
      <c r="SBA845" s="14"/>
      <c r="SBB845" s="14"/>
      <c r="SBC845" s="14"/>
      <c r="SBD845" s="14"/>
      <c r="SBE845" s="14"/>
      <c r="SBF845" s="14"/>
      <c r="SBG845" s="14"/>
      <c r="SBH845" s="14"/>
      <c r="SBI845" s="14"/>
      <c r="SBJ845" s="14"/>
      <c r="SBK845" s="14"/>
      <c r="SBL845" s="14"/>
      <c r="SBM845" s="14"/>
      <c r="SBN845" s="14"/>
      <c r="SBO845" s="14"/>
      <c r="SBP845" s="14"/>
      <c r="SBQ845" s="14"/>
      <c r="SBR845" s="14"/>
      <c r="SBS845" s="14"/>
      <c r="SBT845" s="14"/>
      <c r="SBU845" s="14"/>
      <c r="SBV845" s="14"/>
      <c r="SBW845" s="14"/>
      <c r="SBX845" s="14"/>
      <c r="SBY845" s="14"/>
      <c r="SBZ845" s="14"/>
      <c r="SCA845" s="14"/>
      <c r="SCB845" s="14"/>
      <c r="SCC845" s="14"/>
      <c r="SCD845" s="14"/>
      <c r="SCE845" s="14"/>
      <c r="SCF845" s="14"/>
      <c r="SCG845" s="14"/>
      <c r="SCH845" s="14"/>
      <c r="SCI845" s="14"/>
      <c r="SCJ845" s="14"/>
      <c r="SCK845" s="14"/>
      <c r="SCL845" s="14"/>
      <c r="SCM845" s="14"/>
      <c r="SCN845" s="14"/>
      <c r="SCO845" s="14"/>
      <c r="SCP845" s="14"/>
      <c r="SCQ845" s="14"/>
      <c r="SCR845" s="14"/>
      <c r="SCS845" s="14"/>
      <c r="SCT845" s="14"/>
      <c r="SCU845" s="14"/>
      <c r="SCV845" s="14"/>
      <c r="SCW845" s="14"/>
      <c r="SCX845" s="14"/>
      <c r="SCY845" s="14"/>
      <c r="SCZ845" s="14"/>
      <c r="SDA845" s="14"/>
      <c r="SDB845" s="14"/>
      <c r="SDC845" s="14"/>
      <c r="SDD845" s="14"/>
      <c r="SDE845" s="14"/>
      <c r="SDF845" s="14"/>
      <c r="SDG845" s="14"/>
      <c r="SDH845" s="14"/>
      <c r="SDI845" s="14"/>
      <c r="SDJ845" s="14"/>
      <c r="SDK845" s="14"/>
      <c r="SDL845" s="14"/>
      <c r="SDM845" s="14"/>
      <c r="SDN845" s="14"/>
      <c r="SDO845" s="14"/>
      <c r="SDP845" s="14"/>
      <c r="SDQ845" s="14"/>
      <c r="SDR845" s="14"/>
      <c r="SDS845" s="14"/>
      <c r="SDT845" s="14"/>
      <c r="SDU845" s="14"/>
      <c r="SDV845" s="14"/>
      <c r="SDW845" s="14"/>
      <c r="SDX845" s="14"/>
      <c r="SDY845" s="14"/>
      <c r="SDZ845" s="14"/>
      <c r="SEA845" s="14"/>
      <c r="SEB845" s="14"/>
      <c r="SEC845" s="14"/>
      <c r="SED845" s="14"/>
      <c r="SEE845" s="14"/>
      <c r="SEF845" s="14"/>
      <c r="SEG845" s="14"/>
      <c r="SEH845" s="14"/>
      <c r="SEI845" s="14"/>
      <c r="SEJ845" s="14"/>
      <c r="SEK845" s="14"/>
      <c r="SEL845" s="14"/>
      <c r="SEM845" s="14"/>
      <c r="SEN845" s="14"/>
      <c r="SEO845" s="14"/>
      <c r="SEP845" s="14"/>
      <c r="SEQ845" s="14"/>
      <c r="SER845" s="14"/>
      <c r="SES845" s="14"/>
      <c r="SET845" s="14"/>
      <c r="SEU845" s="14"/>
      <c r="SEV845" s="14"/>
      <c r="SEW845" s="14"/>
      <c r="SEX845" s="14"/>
      <c r="SEY845" s="14"/>
      <c r="SEZ845" s="14"/>
      <c r="SFA845" s="14"/>
      <c r="SFB845" s="14"/>
      <c r="SFC845" s="14"/>
      <c r="SFD845" s="14"/>
      <c r="SFE845" s="14"/>
      <c r="SFF845" s="14"/>
      <c r="SFG845" s="14"/>
      <c r="SFH845" s="14"/>
      <c r="SFI845" s="14"/>
      <c r="SFJ845" s="14"/>
      <c r="SFK845" s="14"/>
      <c r="SFL845" s="14"/>
      <c r="SFM845" s="14"/>
      <c r="SFN845" s="14"/>
      <c r="SFO845" s="14"/>
      <c r="SFP845" s="14"/>
      <c r="SFQ845" s="14"/>
      <c r="SFR845" s="14"/>
      <c r="SFS845" s="14"/>
      <c r="SFT845" s="14"/>
      <c r="SFU845" s="14"/>
      <c r="SFV845" s="14"/>
      <c r="SFW845" s="14"/>
      <c r="SFX845" s="14"/>
      <c r="SFY845" s="14"/>
      <c r="SFZ845" s="14"/>
      <c r="SGA845" s="14"/>
      <c r="SGB845" s="14"/>
      <c r="SGC845" s="14"/>
      <c r="SGD845" s="14"/>
      <c r="SGE845" s="14"/>
      <c r="SGF845" s="14"/>
      <c r="SGG845" s="14"/>
      <c r="SGH845" s="14"/>
      <c r="SGI845" s="14"/>
      <c r="SGJ845" s="14"/>
      <c r="SGK845" s="14"/>
      <c r="SGL845" s="14"/>
      <c r="SGM845" s="14"/>
      <c r="SGN845" s="14"/>
      <c r="SGO845" s="14"/>
      <c r="SGP845" s="14"/>
      <c r="SGQ845" s="14"/>
      <c r="SGR845" s="14"/>
      <c r="SGS845" s="14"/>
      <c r="SGT845" s="14"/>
      <c r="SGU845" s="14"/>
      <c r="SGV845" s="14"/>
      <c r="SGW845" s="14"/>
      <c r="SGX845" s="14"/>
      <c r="SGY845" s="14"/>
      <c r="SGZ845" s="14"/>
      <c r="SHA845" s="14"/>
      <c r="SHB845" s="14"/>
      <c r="SHC845" s="14"/>
      <c r="SHD845" s="14"/>
      <c r="SHE845" s="14"/>
      <c r="SHF845" s="14"/>
      <c r="SHG845" s="14"/>
      <c r="SHH845" s="14"/>
      <c r="SHI845" s="14"/>
      <c r="SHJ845" s="14"/>
      <c r="SHK845" s="14"/>
      <c r="SHL845" s="14"/>
      <c r="SHM845" s="14"/>
      <c r="SHN845" s="14"/>
      <c r="SHO845" s="14"/>
      <c r="SHP845" s="14"/>
      <c r="SHQ845" s="14"/>
      <c r="SHR845" s="14"/>
      <c r="SHS845" s="14"/>
      <c r="SHT845" s="14"/>
      <c r="SHU845" s="14"/>
      <c r="SHV845" s="14"/>
      <c r="SHW845" s="14"/>
      <c r="SHX845" s="14"/>
      <c r="SHY845" s="14"/>
      <c r="SHZ845" s="14"/>
      <c r="SIA845" s="14"/>
      <c r="SIB845" s="14"/>
      <c r="SIC845" s="14"/>
      <c r="SID845" s="14"/>
      <c r="SIE845" s="14"/>
      <c r="SIF845" s="14"/>
      <c r="SIG845" s="14"/>
      <c r="SIH845" s="14"/>
      <c r="SII845" s="14"/>
      <c r="SIJ845" s="14"/>
      <c r="SIK845" s="14"/>
      <c r="SIL845" s="14"/>
      <c r="SIM845" s="14"/>
      <c r="SIN845" s="14"/>
      <c r="SIO845" s="14"/>
      <c r="SIP845" s="14"/>
      <c r="SIQ845" s="14"/>
      <c r="SIR845" s="14"/>
      <c r="SIS845" s="14"/>
      <c r="SIT845" s="14"/>
      <c r="SIU845" s="14"/>
      <c r="SIV845" s="14"/>
      <c r="SIW845" s="14"/>
      <c r="SIX845" s="14"/>
      <c r="SIY845" s="14"/>
      <c r="SIZ845" s="14"/>
      <c r="SJA845" s="14"/>
      <c r="SJB845" s="14"/>
      <c r="SJC845" s="14"/>
      <c r="SJD845" s="14"/>
      <c r="SJE845" s="14"/>
      <c r="SJF845" s="14"/>
      <c r="SJG845" s="14"/>
      <c r="SJH845" s="14"/>
      <c r="SJI845" s="14"/>
      <c r="SJJ845" s="14"/>
      <c r="SJK845" s="14"/>
      <c r="SJL845" s="14"/>
      <c r="SJM845" s="14"/>
      <c r="SJN845" s="14"/>
      <c r="SJO845" s="14"/>
      <c r="SJP845" s="14"/>
      <c r="SJQ845" s="14"/>
      <c r="SJR845" s="14"/>
      <c r="SJS845" s="14"/>
      <c r="SJT845" s="14"/>
      <c r="SJU845" s="14"/>
      <c r="SJV845" s="14"/>
      <c r="SJW845" s="14"/>
      <c r="SJX845" s="14"/>
      <c r="SJY845" s="14"/>
      <c r="SJZ845" s="14"/>
      <c r="SKA845" s="14"/>
      <c r="SKB845" s="14"/>
      <c r="SKC845" s="14"/>
      <c r="SKD845" s="14"/>
      <c r="SKE845" s="14"/>
      <c r="SKF845" s="14"/>
      <c r="SKG845" s="14"/>
      <c r="SKH845" s="14"/>
      <c r="SKI845" s="14"/>
      <c r="SKJ845" s="14"/>
      <c r="SKK845" s="14"/>
      <c r="SKL845" s="14"/>
      <c r="SKM845" s="14"/>
      <c r="SKN845" s="14"/>
      <c r="SKO845" s="14"/>
      <c r="SKP845" s="14"/>
      <c r="SKQ845" s="14"/>
      <c r="SKR845" s="14"/>
      <c r="SKS845" s="14"/>
      <c r="SKT845" s="14"/>
      <c r="SKU845" s="14"/>
      <c r="SKV845" s="14"/>
      <c r="SKW845" s="14"/>
      <c r="SKX845" s="14"/>
      <c r="SKY845" s="14"/>
      <c r="SKZ845" s="14"/>
      <c r="SLA845" s="14"/>
      <c r="SLB845" s="14"/>
      <c r="SLC845" s="14"/>
      <c r="SLD845" s="14"/>
      <c r="SLE845" s="14"/>
      <c r="SLF845" s="14"/>
      <c r="SLG845" s="14"/>
      <c r="SLH845" s="14"/>
      <c r="SLI845" s="14"/>
      <c r="SLJ845" s="14"/>
      <c r="SLK845" s="14"/>
      <c r="SLL845" s="14"/>
      <c r="SLM845" s="14"/>
      <c r="SLN845" s="14"/>
      <c r="SLO845" s="14"/>
      <c r="SLP845" s="14"/>
      <c r="SLQ845" s="14"/>
      <c r="SLR845" s="14"/>
      <c r="SLS845" s="14"/>
      <c r="SLT845" s="14"/>
      <c r="SLU845" s="14"/>
      <c r="SLV845" s="14"/>
      <c r="SLW845" s="14"/>
      <c r="SLX845" s="14"/>
      <c r="SLY845" s="14"/>
      <c r="SLZ845" s="14"/>
      <c r="SMA845" s="14"/>
      <c r="SMB845" s="14"/>
      <c r="SMC845" s="14"/>
      <c r="SMD845" s="14"/>
      <c r="SME845" s="14"/>
      <c r="SMF845" s="14"/>
      <c r="SMG845" s="14"/>
      <c r="SMH845" s="14"/>
      <c r="SMI845" s="14"/>
      <c r="SMJ845" s="14"/>
      <c r="SMK845" s="14"/>
      <c r="SML845" s="14"/>
      <c r="SMM845" s="14"/>
      <c r="SMN845" s="14"/>
      <c r="SMO845" s="14"/>
      <c r="SMP845" s="14"/>
      <c r="SMQ845" s="14"/>
      <c r="SMR845" s="14"/>
      <c r="SMS845" s="14"/>
      <c r="SMT845" s="14"/>
      <c r="SMU845" s="14"/>
      <c r="SMV845" s="14"/>
      <c r="SMW845" s="14"/>
      <c r="SMX845" s="14"/>
      <c r="SMY845" s="14"/>
      <c r="SMZ845" s="14"/>
      <c r="SNA845" s="14"/>
      <c r="SNB845" s="14"/>
      <c r="SNC845" s="14"/>
      <c r="SND845" s="14"/>
      <c r="SNE845" s="14"/>
      <c r="SNF845" s="14"/>
      <c r="SNG845" s="14"/>
      <c r="SNH845" s="14"/>
      <c r="SNI845" s="14"/>
      <c r="SNJ845" s="14"/>
      <c r="SNK845" s="14"/>
      <c r="SNL845" s="14"/>
      <c r="SNM845" s="14"/>
      <c r="SNN845" s="14"/>
      <c r="SNO845" s="14"/>
      <c r="SNP845" s="14"/>
      <c r="SNQ845" s="14"/>
      <c r="SNR845" s="14"/>
      <c r="SNS845" s="14"/>
      <c r="SNT845" s="14"/>
      <c r="SNU845" s="14"/>
      <c r="SNV845" s="14"/>
      <c r="SNW845" s="14"/>
      <c r="SNX845" s="14"/>
      <c r="SNY845" s="14"/>
      <c r="SNZ845" s="14"/>
      <c r="SOA845" s="14"/>
      <c r="SOB845" s="14"/>
      <c r="SOC845" s="14"/>
      <c r="SOD845" s="14"/>
      <c r="SOE845" s="14"/>
      <c r="SOF845" s="14"/>
      <c r="SOG845" s="14"/>
      <c r="SOH845" s="14"/>
      <c r="SOI845" s="14"/>
      <c r="SOJ845" s="14"/>
      <c r="SOK845" s="14"/>
      <c r="SOL845" s="14"/>
      <c r="SOM845" s="14"/>
      <c r="SON845" s="14"/>
      <c r="SOO845" s="14"/>
      <c r="SOP845" s="14"/>
      <c r="SOQ845" s="14"/>
      <c r="SOR845" s="14"/>
      <c r="SOS845" s="14"/>
      <c r="SOT845" s="14"/>
      <c r="SOU845" s="14"/>
      <c r="SOV845" s="14"/>
      <c r="SOW845" s="14"/>
      <c r="SOX845" s="14"/>
      <c r="SOY845" s="14"/>
      <c r="SOZ845" s="14"/>
      <c r="SPA845" s="14"/>
      <c r="SPB845" s="14"/>
      <c r="SPC845" s="14"/>
      <c r="SPD845" s="14"/>
      <c r="SPE845" s="14"/>
      <c r="SPF845" s="14"/>
      <c r="SPG845" s="14"/>
      <c r="SPH845" s="14"/>
      <c r="SPI845" s="14"/>
      <c r="SPJ845" s="14"/>
      <c r="SPK845" s="14"/>
      <c r="SPL845" s="14"/>
      <c r="SPM845" s="14"/>
      <c r="SPN845" s="14"/>
      <c r="SPO845" s="14"/>
      <c r="SPP845" s="14"/>
      <c r="SPQ845" s="14"/>
      <c r="SPR845" s="14"/>
      <c r="SPS845" s="14"/>
      <c r="SPT845" s="14"/>
      <c r="SPU845" s="14"/>
      <c r="SPV845" s="14"/>
      <c r="SPW845" s="14"/>
      <c r="SPX845" s="14"/>
      <c r="SPY845" s="14"/>
      <c r="SPZ845" s="14"/>
      <c r="SQA845" s="14"/>
      <c r="SQB845" s="14"/>
      <c r="SQC845" s="14"/>
      <c r="SQD845" s="14"/>
      <c r="SQE845" s="14"/>
      <c r="SQF845" s="14"/>
      <c r="SQG845" s="14"/>
      <c r="SQH845" s="14"/>
      <c r="SQI845" s="14"/>
      <c r="SQJ845" s="14"/>
      <c r="SQK845" s="14"/>
      <c r="SQL845" s="14"/>
      <c r="SQM845" s="14"/>
      <c r="SQN845" s="14"/>
      <c r="SQO845" s="14"/>
      <c r="SQP845" s="14"/>
      <c r="SQQ845" s="14"/>
      <c r="SQR845" s="14"/>
      <c r="SQS845" s="14"/>
      <c r="SQT845" s="14"/>
      <c r="SQU845" s="14"/>
      <c r="SQV845" s="14"/>
      <c r="SQW845" s="14"/>
      <c r="SQX845" s="14"/>
      <c r="SQY845" s="14"/>
      <c r="SQZ845" s="14"/>
      <c r="SRA845" s="14"/>
      <c r="SRB845" s="14"/>
      <c r="SRC845" s="14"/>
      <c r="SRD845" s="14"/>
      <c r="SRE845" s="14"/>
      <c r="SRF845" s="14"/>
      <c r="SRG845" s="14"/>
      <c r="SRH845" s="14"/>
      <c r="SRI845" s="14"/>
      <c r="SRJ845" s="14"/>
      <c r="SRK845" s="14"/>
      <c r="SRL845" s="14"/>
      <c r="SRM845" s="14"/>
      <c r="SRN845" s="14"/>
      <c r="SRO845" s="14"/>
      <c r="SRP845" s="14"/>
      <c r="SRQ845" s="14"/>
      <c r="SRR845" s="14"/>
      <c r="SRS845" s="14"/>
      <c r="SRT845" s="14"/>
      <c r="SRU845" s="14"/>
      <c r="SRV845" s="14"/>
      <c r="SRW845" s="14"/>
      <c r="SRX845" s="14"/>
      <c r="SRY845" s="14"/>
      <c r="SRZ845" s="14"/>
      <c r="SSA845" s="14"/>
      <c r="SSB845" s="14"/>
      <c r="SSC845" s="14"/>
      <c r="SSD845" s="14"/>
      <c r="SSE845" s="14"/>
      <c r="SSF845" s="14"/>
      <c r="SSG845" s="14"/>
      <c r="SSH845" s="14"/>
      <c r="SSI845" s="14"/>
      <c r="SSJ845" s="14"/>
      <c r="SSK845" s="14"/>
      <c r="SSL845" s="14"/>
      <c r="SSM845" s="14"/>
      <c r="SSN845" s="14"/>
      <c r="SSO845" s="14"/>
      <c r="SSP845" s="14"/>
      <c r="SSQ845" s="14"/>
      <c r="SSR845" s="14"/>
      <c r="SSS845" s="14"/>
      <c r="SST845" s="14"/>
      <c r="SSU845" s="14"/>
      <c r="SSV845" s="14"/>
      <c r="SSW845" s="14"/>
      <c r="SSX845" s="14"/>
      <c r="SSY845" s="14"/>
      <c r="SSZ845" s="14"/>
      <c r="STA845" s="14"/>
      <c r="STB845" s="14"/>
      <c r="STC845" s="14"/>
      <c r="STD845" s="14"/>
      <c r="STE845" s="14"/>
      <c r="STF845" s="14"/>
      <c r="STG845" s="14"/>
      <c r="STH845" s="14"/>
      <c r="STI845" s="14"/>
      <c r="STJ845" s="14"/>
      <c r="STK845" s="14"/>
      <c r="STL845" s="14"/>
      <c r="STM845" s="14"/>
      <c r="STN845" s="14"/>
      <c r="STO845" s="14"/>
      <c r="STP845" s="14"/>
      <c r="STQ845" s="14"/>
      <c r="STR845" s="14"/>
      <c r="STS845" s="14"/>
      <c r="STT845" s="14"/>
      <c r="STU845" s="14"/>
      <c r="STV845" s="14"/>
      <c r="STW845" s="14"/>
      <c r="STX845" s="14"/>
      <c r="STY845" s="14"/>
      <c r="STZ845" s="14"/>
      <c r="SUA845" s="14"/>
      <c r="SUB845" s="14"/>
      <c r="SUC845" s="14"/>
      <c r="SUD845" s="14"/>
      <c r="SUE845" s="14"/>
      <c r="SUF845" s="14"/>
      <c r="SUG845" s="14"/>
      <c r="SUH845" s="14"/>
      <c r="SUI845" s="14"/>
      <c r="SUJ845" s="14"/>
      <c r="SUK845" s="14"/>
      <c r="SUL845" s="14"/>
      <c r="SUM845" s="14"/>
      <c r="SUN845" s="14"/>
      <c r="SUO845" s="14"/>
      <c r="SUP845" s="14"/>
      <c r="SUQ845" s="14"/>
      <c r="SUR845" s="14"/>
      <c r="SUS845" s="14"/>
      <c r="SUT845" s="14"/>
      <c r="SUU845" s="14"/>
      <c r="SUV845" s="14"/>
      <c r="SUW845" s="14"/>
      <c r="SUX845" s="14"/>
      <c r="SUY845" s="14"/>
      <c r="SUZ845" s="14"/>
      <c r="SVA845" s="14"/>
      <c r="SVB845" s="14"/>
      <c r="SVC845" s="14"/>
      <c r="SVD845" s="14"/>
      <c r="SVE845" s="14"/>
      <c r="SVF845" s="14"/>
      <c r="SVG845" s="14"/>
      <c r="SVH845" s="14"/>
      <c r="SVI845" s="14"/>
      <c r="SVJ845" s="14"/>
      <c r="SVK845" s="14"/>
      <c r="SVL845" s="14"/>
      <c r="SVM845" s="14"/>
      <c r="SVN845" s="14"/>
      <c r="SVO845" s="14"/>
      <c r="SVP845" s="14"/>
      <c r="SVQ845" s="14"/>
      <c r="SVR845" s="14"/>
      <c r="SVS845" s="14"/>
      <c r="SVT845" s="14"/>
      <c r="SVU845" s="14"/>
      <c r="SVV845" s="14"/>
      <c r="SVW845" s="14"/>
      <c r="SVX845" s="14"/>
      <c r="SVY845" s="14"/>
      <c r="SVZ845" s="14"/>
      <c r="SWA845" s="14"/>
      <c r="SWB845" s="14"/>
      <c r="SWC845" s="14"/>
      <c r="SWD845" s="14"/>
      <c r="SWE845" s="14"/>
      <c r="SWF845" s="14"/>
      <c r="SWG845" s="14"/>
      <c r="SWH845" s="14"/>
      <c r="SWI845" s="14"/>
      <c r="SWJ845" s="14"/>
      <c r="SWK845" s="14"/>
      <c r="SWL845" s="14"/>
      <c r="SWM845" s="14"/>
      <c r="SWN845" s="14"/>
      <c r="SWO845" s="14"/>
      <c r="SWP845" s="14"/>
      <c r="SWQ845" s="14"/>
      <c r="SWR845" s="14"/>
      <c r="SWS845" s="14"/>
      <c r="SWT845" s="14"/>
      <c r="SWU845" s="14"/>
      <c r="SWV845" s="14"/>
      <c r="SWW845" s="14"/>
      <c r="SWX845" s="14"/>
      <c r="SWY845" s="14"/>
      <c r="SWZ845" s="14"/>
      <c r="SXA845" s="14"/>
      <c r="SXB845" s="14"/>
      <c r="SXC845" s="14"/>
      <c r="SXD845" s="14"/>
      <c r="SXE845" s="14"/>
      <c r="SXF845" s="14"/>
      <c r="SXG845" s="14"/>
      <c r="SXH845" s="14"/>
      <c r="SXI845" s="14"/>
      <c r="SXJ845" s="14"/>
      <c r="SXK845" s="14"/>
      <c r="SXL845" s="14"/>
      <c r="SXM845" s="14"/>
      <c r="SXN845" s="14"/>
      <c r="SXO845" s="14"/>
      <c r="SXP845" s="14"/>
      <c r="SXQ845" s="14"/>
      <c r="SXR845" s="14"/>
      <c r="SXS845" s="14"/>
      <c r="SXT845" s="14"/>
      <c r="SXU845" s="14"/>
      <c r="SXV845" s="14"/>
      <c r="SXW845" s="14"/>
      <c r="SXX845" s="14"/>
      <c r="SXY845" s="14"/>
      <c r="SXZ845" s="14"/>
      <c r="SYA845" s="14"/>
      <c r="SYB845" s="14"/>
      <c r="SYC845" s="14"/>
      <c r="SYD845" s="14"/>
      <c r="SYE845" s="14"/>
      <c r="SYF845" s="14"/>
      <c r="SYG845" s="14"/>
      <c r="SYH845" s="14"/>
      <c r="SYI845" s="14"/>
      <c r="SYJ845" s="14"/>
      <c r="SYK845" s="14"/>
      <c r="SYL845" s="14"/>
      <c r="SYM845" s="14"/>
      <c r="SYN845" s="14"/>
      <c r="SYO845" s="14"/>
      <c r="SYP845" s="14"/>
      <c r="SYQ845" s="14"/>
      <c r="SYR845" s="14"/>
      <c r="SYS845" s="14"/>
      <c r="SYT845" s="14"/>
      <c r="SYU845" s="14"/>
      <c r="SYV845" s="14"/>
      <c r="SYW845" s="14"/>
      <c r="SYX845" s="14"/>
      <c r="SYY845" s="14"/>
      <c r="SYZ845" s="14"/>
      <c r="SZA845" s="14"/>
      <c r="SZB845" s="14"/>
      <c r="SZC845" s="14"/>
      <c r="SZD845" s="14"/>
      <c r="SZE845" s="14"/>
      <c r="SZF845" s="14"/>
      <c r="SZG845" s="14"/>
      <c r="SZH845" s="14"/>
      <c r="SZI845" s="14"/>
      <c r="SZJ845" s="14"/>
      <c r="SZK845" s="14"/>
      <c r="SZL845" s="14"/>
      <c r="SZM845" s="14"/>
      <c r="SZN845" s="14"/>
      <c r="SZO845" s="14"/>
      <c r="SZP845" s="14"/>
      <c r="SZQ845" s="14"/>
      <c r="SZR845" s="14"/>
      <c r="SZS845" s="14"/>
      <c r="SZT845" s="14"/>
      <c r="SZU845" s="14"/>
      <c r="SZV845" s="14"/>
      <c r="SZW845" s="14"/>
      <c r="SZX845" s="14"/>
      <c r="SZY845" s="14"/>
      <c r="SZZ845" s="14"/>
      <c r="TAA845" s="14"/>
      <c r="TAB845" s="14"/>
      <c r="TAC845" s="14"/>
      <c r="TAD845" s="14"/>
      <c r="TAE845" s="14"/>
      <c r="TAF845" s="14"/>
      <c r="TAG845" s="14"/>
      <c r="TAH845" s="14"/>
      <c r="TAI845" s="14"/>
      <c r="TAJ845" s="14"/>
      <c r="TAK845" s="14"/>
      <c r="TAL845" s="14"/>
      <c r="TAM845" s="14"/>
      <c r="TAN845" s="14"/>
      <c r="TAO845" s="14"/>
      <c r="TAP845" s="14"/>
      <c r="TAQ845" s="14"/>
      <c r="TAR845" s="14"/>
      <c r="TAS845" s="14"/>
      <c r="TAT845" s="14"/>
      <c r="TAU845" s="14"/>
      <c r="TAV845" s="14"/>
      <c r="TAW845" s="14"/>
      <c r="TAX845" s="14"/>
      <c r="TAY845" s="14"/>
      <c r="TAZ845" s="14"/>
      <c r="TBA845" s="14"/>
      <c r="TBB845" s="14"/>
      <c r="TBC845" s="14"/>
      <c r="TBD845" s="14"/>
      <c r="TBE845" s="14"/>
      <c r="TBF845" s="14"/>
      <c r="TBG845" s="14"/>
      <c r="TBH845" s="14"/>
      <c r="TBI845" s="14"/>
      <c r="TBJ845" s="14"/>
      <c r="TBK845" s="14"/>
      <c r="TBL845" s="14"/>
      <c r="TBM845" s="14"/>
      <c r="TBN845" s="14"/>
      <c r="TBO845" s="14"/>
      <c r="TBP845" s="14"/>
      <c r="TBQ845" s="14"/>
      <c r="TBR845" s="14"/>
      <c r="TBS845" s="14"/>
      <c r="TBT845" s="14"/>
      <c r="TBU845" s="14"/>
      <c r="TBV845" s="14"/>
      <c r="TBW845" s="14"/>
      <c r="TBX845" s="14"/>
      <c r="TBY845" s="14"/>
      <c r="TBZ845" s="14"/>
      <c r="TCA845" s="14"/>
      <c r="TCB845" s="14"/>
      <c r="TCC845" s="14"/>
      <c r="TCD845" s="14"/>
      <c r="TCE845" s="14"/>
      <c r="TCF845" s="14"/>
      <c r="TCG845" s="14"/>
      <c r="TCH845" s="14"/>
      <c r="TCI845" s="14"/>
      <c r="TCJ845" s="14"/>
      <c r="TCK845" s="14"/>
      <c r="TCL845" s="14"/>
      <c r="TCM845" s="14"/>
      <c r="TCN845" s="14"/>
      <c r="TCO845" s="14"/>
      <c r="TCP845" s="14"/>
      <c r="TCQ845" s="14"/>
      <c r="TCR845" s="14"/>
      <c r="TCS845" s="14"/>
      <c r="TCT845" s="14"/>
      <c r="TCU845" s="14"/>
      <c r="TCV845" s="14"/>
      <c r="TCW845" s="14"/>
      <c r="TCX845" s="14"/>
      <c r="TCY845" s="14"/>
      <c r="TCZ845" s="14"/>
      <c r="TDA845" s="14"/>
      <c r="TDB845" s="14"/>
      <c r="TDC845" s="14"/>
      <c r="TDD845" s="14"/>
      <c r="TDE845" s="14"/>
      <c r="TDF845" s="14"/>
      <c r="TDG845" s="14"/>
      <c r="TDH845" s="14"/>
      <c r="TDI845" s="14"/>
      <c r="TDJ845" s="14"/>
      <c r="TDK845" s="14"/>
      <c r="TDL845" s="14"/>
      <c r="TDM845" s="14"/>
      <c r="TDN845" s="14"/>
      <c r="TDO845" s="14"/>
      <c r="TDP845" s="14"/>
      <c r="TDQ845" s="14"/>
      <c r="TDR845" s="14"/>
      <c r="TDS845" s="14"/>
      <c r="TDT845" s="14"/>
      <c r="TDU845" s="14"/>
      <c r="TDV845" s="14"/>
      <c r="TDW845" s="14"/>
      <c r="TDX845" s="14"/>
      <c r="TDY845" s="14"/>
      <c r="TDZ845" s="14"/>
      <c r="TEA845" s="14"/>
      <c r="TEB845" s="14"/>
      <c r="TEC845" s="14"/>
      <c r="TED845" s="14"/>
      <c r="TEE845" s="14"/>
      <c r="TEF845" s="14"/>
      <c r="TEG845" s="14"/>
      <c r="TEH845" s="14"/>
      <c r="TEI845" s="14"/>
      <c r="TEJ845" s="14"/>
      <c r="TEK845" s="14"/>
      <c r="TEL845" s="14"/>
      <c r="TEM845" s="14"/>
      <c r="TEN845" s="14"/>
      <c r="TEO845" s="14"/>
      <c r="TEP845" s="14"/>
      <c r="TEQ845" s="14"/>
      <c r="TER845" s="14"/>
      <c r="TES845" s="14"/>
      <c r="TET845" s="14"/>
      <c r="TEU845" s="14"/>
      <c r="TEV845" s="14"/>
      <c r="TEW845" s="14"/>
      <c r="TEX845" s="14"/>
      <c r="TEY845" s="14"/>
      <c r="TEZ845" s="14"/>
      <c r="TFA845" s="14"/>
      <c r="TFB845" s="14"/>
      <c r="TFC845" s="14"/>
      <c r="TFD845" s="14"/>
      <c r="TFE845" s="14"/>
      <c r="TFF845" s="14"/>
      <c r="TFG845" s="14"/>
      <c r="TFH845" s="14"/>
      <c r="TFI845" s="14"/>
      <c r="TFJ845" s="14"/>
      <c r="TFK845" s="14"/>
      <c r="TFL845" s="14"/>
      <c r="TFM845" s="14"/>
      <c r="TFN845" s="14"/>
      <c r="TFO845" s="14"/>
      <c r="TFP845" s="14"/>
      <c r="TFQ845" s="14"/>
      <c r="TFR845" s="14"/>
      <c r="TFS845" s="14"/>
      <c r="TFT845" s="14"/>
      <c r="TFU845" s="14"/>
      <c r="TFV845" s="14"/>
      <c r="TFW845" s="14"/>
      <c r="TFX845" s="14"/>
      <c r="TFY845" s="14"/>
      <c r="TFZ845" s="14"/>
      <c r="TGA845" s="14"/>
      <c r="TGB845" s="14"/>
      <c r="TGC845" s="14"/>
      <c r="TGD845" s="14"/>
      <c r="TGE845" s="14"/>
      <c r="TGF845" s="14"/>
      <c r="TGG845" s="14"/>
      <c r="TGH845" s="14"/>
      <c r="TGI845" s="14"/>
      <c r="TGJ845" s="14"/>
      <c r="TGK845" s="14"/>
      <c r="TGL845" s="14"/>
      <c r="TGM845" s="14"/>
      <c r="TGN845" s="14"/>
      <c r="TGO845" s="14"/>
      <c r="TGP845" s="14"/>
      <c r="TGQ845" s="14"/>
      <c r="TGR845" s="14"/>
      <c r="TGS845" s="14"/>
      <c r="TGT845" s="14"/>
      <c r="TGU845" s="14"/>
      <c r="TGV845" s="14"/>
      <c r="TGW845" s="14"/>
      <c r="TGX845" s="14"/>
      <c r="TGY845" s="14"/>
      <c r="TGZ845" s="14"/>
      <c r="THA845" s="14"/>
      <c r="THB845" s="14"/>
      <c r="THC845" s="14"/>
      <c r="THD845" s="14"/>
      <c r="THE845" s="14"/>
      <c r="THF845" s="14"/>
      <c r="THG845" s="14"/>
      <c r="THH845" s="14"/>
      <c r="THI845" s="14"/>
      <c r="THJ845" s="14"/>
      <c r="THK845" s="14"/>
      <c r="THL845" s="14"/>
      <c r="THM845" s="14"/>
      <c r="THN845" s="14"/>
      <c r="THO845" s="14"/>
      <c r="THP845" s="14"/>
      <c r="THQ845" s="14"/>
      <c r="THR845" s="14"/>
      <c r="THS845" s="14"/>
      <c r="THT845" s="14"/>
      <c r="THU845" s="14"/>
      <c r="THV845" s="14"/>
      <c r="THW845" s="14"/>
      <c r="THX845" s="14"/>
      <c r="THY845" s="14"/>
      <c r="THZ845" s="14"/>
      <c r="TIA845" s="14"/>
      <c r="TIB845" s="14"/>
      <c r="TIC845" s="14"/>
      <c r="TID845" s="14"/>
      <c r="TIE845" s="14"/>
      <c r="TIF845" s="14"/>
      <c r="TIG845" s="14"/>
      <c r="TIH845" s="14"/>
      <c r="TII845" s="14"/>
      <c r="TIJ845" s="14"/>
      <c r="TIK845" s="14"/>
      <c r="TIL845" s="14"/>
      <c r="TIM845" s="14"/>
      <c r="TIN845" s="14"/>
      <c r="TIO845" s="14"/>
      <c r="TIP845" s="14"/>
      <c r="TIQ845" s="14"/>
      <c r="TIR845" s="14"/>
      <c r="TIS845" s="14"/>
      <c r="TIT845" s="14"/>
      <c r="TIU845" s="14"/>
      <c r="TIV845" s="14"/>
      <c r="TIW845" s="14"/>
      <c r="TIX845" s="14"/>
      <c r="TIY845" s="14"/>
      <c r="TIZ845" s="14"/>
      <c r="TJA845" s="14"/>
      <c r="TJB845" s="14"/>
      <c r="TJC845" s="14"/>
      <c r="TJD845" s="14"/>
      <c r="TJE845" s="14"/>
      <c r="TJF845" s="14"/>
      <c r="TJG845" s="14"/>
      <c r="TJH845" s="14"/>
      <c r="TJI845" s="14"/>
      <c r="TJJ845" s="14"/>
      <c r="TJK845" s="14"/>
      <c r="TJL845" s="14"/>
      <c r="TJM845" s="14"/>
      <c r="TJN845" s="14"/>
      <c r="TJO845" s="14"/>
      <c r="TJP845" s="14"/>
      <c r="TJQ845" s="14"/>
      <c r="TJR845" s="14"/>
      <c r="TJS845" s="14"/>
      <c r="TJT845" s="14"/>
      <c r="TJU845" s="14"/>
      <c r="TJV845" s="14"/>
      <c r="TJW845" s="14"/>
      <c r="TJX845" s="14"/>
      <c r="TJY845" s="14"/>
      <c r="TJZ845" s="14"/>
      <c r="TKA845" s="14"/>
      <c r="TKB845" s="14"/>
      <c r="TKC845" s="14"/>
      <c r="TKD845" s="14"/>
      <c r="TKE845" s="14"/>
      <c r="TKF845" s="14"/>
      <c r="TKG845" s="14"/>
      <c r="TKH845" s="14"/>
      <c r="TKI845" s="14"/>
      <c r="TKJ845" s="14"/>
      <c r="TKK845" s="14"/>
      <c r="TKL845" s="14"/>
      <c r="TKM845" s="14"/>
      <c r="TKN845" s="14"/>
      <c r="TKO845" s="14"/>
      <c r="TKP845" s="14"/>
      <c r="TKQ845" s="14"/>
      <c r="TKR845" s="14"/>
      <c r="TKS845" s="14"/>
      <c r="TKT845" s="14"/>
      <c r="TKU845" s="14"/>
      <c r="TKV845" s="14"/>
      <c r="TKW845" s="14"/>
      <c r="TKX845" s="14"/>
      <c r="TKY845" s="14"/>
      <c r="TKZ845" s="14"/>
      <c r="TLA845" s="14"/>
      <c r="TLB845" s="14"/>
      <c r="TLC845" s="14"/>
      <c r="TLD845" s="14"/>
      <c r="TLE845" s="14"/>
      <c r="TLF845" s="14"/>
      <c r="TLG845" s="14"/>
      <c r="TLH845" s="14"/>
      <c r="TLI845" s="14"/>
      <c r="TLJ845" s="14"/>
      <c r="TLK845" s="14"/>
      <c r="TLL845" s="14"/>
      <c r="TLM845" s="14"/>
      <c r="TLN845" s="14"/>
      <c r="TLO845" s="14"/>
      <c r="TLP845" s="14"/>
      <c r="TLQ845" s="14"/>
      <c r="TLR845" s="14"/>
      <c r="TLS845" s="14"/>
      <c r="TLT845" s="14"/>
      <c r="TLU845" s="14"/>
      <c r="TLV845" s="14"/>
      <c r="TLW845" s="14"/>
      <c r="TLX845" s="14"/>
      <c r="TLY845" s="14"/>
      <c r="TLZ845" s="14"/>
      <c r="TMA845" s="14"/>
      <c r="TMB845" s="14"/>
      <c r="TMC845" s="14"/>
      <c r="TMD845" s="14"/>
      <c r="TME845" s="14"/>
      <c r="TMF845" s="14"/>
      <c r="TMG845" s="14"/>
      <c r="TMH845" s="14"/>
      <c r="TMI845" s="14"/>
      <c r="TMJ845" s="14"/>
      <c r="TMK845" s="14"/>
      <c r="TML845" s="14"/>
      <c r="TMM845" s="14"/>
      <c r="TMN845" s="14"/>
      <c r="TMO845" s="14"/>
      <c r="TMP845" s="14"/>
      <c r="TMQ845" s="14"/>
      <c r="TMR845" s="14"/>
      <c r="TMS845" s="14"/>
      <c r="TMT845" s="14"/>
      <c r="TMU845" s="14"/>
      <c r="TMV845" s="14"/>
      <c r="TMW845" s="14"/>
      <c r="TMX845" s="14"/>
      <c r="TMY845" s="14"/>
      <c r="TMZ845" s="14"/>
      <c r="TNA845" s="14"/>
      <c r="TNB845" s="14"/>
      <c r="TNC845" s="14"/>
      <c r="TND845" s="14"/>
      <c r="TNE845" s="14"/>
      <c r="TNF845" s="14"/>
      <c r="TNG845" s="14"/>
      <c r="TNH845" s="14"/>
      <c r="TNI845" s="14"/>
      <c r="TNJ845" s="14"/>
      <c r="TNK845" s="14"/>
      <c r="TNL845" s="14"/>
      <c r="TNM845" s="14"/>
      <c r="TNN845" s="14"/>
      <c r="TNO845" s="14"/>
      <c r="TNP845" s="14"/>
      <c r="TNQ845" s="14"/>
      <c r="TNR845" s="14"/>
      <c r="TNS845" s="14"/>
      <c r="TNT845" s="14"/>
      <c r="TNU845" s="14"/>
      <c r="TNV845" s="14"/>
      <c r="TNW845" s="14"/>
      <c r="TNX845" s="14"/>
      <c r="TNY845" s="14"/>
      <c r="TNZ845" s="14"/>
      <c r="TOA845" s="14"/>
      <c r="TOB845" s="14"/>
      <c r="TOC845" s="14"/>
      <c r="TOD845" s="14"/>
      <c r="TOE845" s="14"/>
      <c r="TOF845" s="14"/>
      <c r="TOG845" s="14"/>
      <c r="TOH845" s="14"/>
      <c r="TOI845" s="14"/>
      <c r="TOJ845" s="14"/>
      <c r="TOK845" s="14"/>
      <c r="TOL845" s="14"/>
      <c r="TOM845" s="14"/>
      <c r="TON845" s="14"/>
      <c r="TOO845" s="14"/>
      <c r="TOP845" s="14"/>
      <c r="TOQ845" s="14"/>
      <c r="TOR845" s="14"/>
      <c r="TOS845" s="14"/>
      <c r="TOT845" s="14"/>
      <c r="TOU845" s="14"/>
      <c r="TOV845" s="14"/>
      <c r="TOW845" s="14"/>
      <c r="TOX845" s="14"/>
      <c r="TOY845" s="14"/>
      <c r="TOZ845" s="14"/>
      <c r="TPA845" s="14"/>
      <c r="TPB845" s="14"/>
      <c r="TPC845" s="14"/>
      <c r="TPD845" s="14"/>
      <c r="TPE845" s="14"/>
      <c r="TPF845" s="14"/>
      <c r="TPG845" s="14"/>
      <c r="TPH845" s="14"/>
      <c r="TPI845" s="14"/>
      <c r="TPJ845" s="14"/>
      <c r="TPK845" s="14"/>
      <c r="TPL845" s="14"/>
      <c r="TPM845" s="14"/>
      <c r="TPN845" s="14"/>
      <c r="TPO845" s="14"/>
      <c r="TPP845" s="14"/>
      <c r="TPQ845" s="14"/>
      <c r="TPR845" s="14"/>
      <c r="TPS845" s="14"/>
      <c r="TPT845" s="14"/>
      <c r="TPU845" s="14"/>
      <c r="TPV845" s="14"/>
      <c r="TPW845" s="14"/>
      <c r="TPX845" s="14"/>
      <c r="TPY845" s="14"/>
      <c r="TPZ845" s="14"/>
      <c r="TQA845" s="14"/>
      <c r="TQB845" s="14"/>
      <c r="TQC845" s="14"/>
      <c r="TQD845" s="14"/>
      <c r="TQE845" s="14"/>
      <c r="TQF845" s="14"/>
      <c r="TQG845" s="14"/>
      <c r="TQH845" s="14"/>
      <c r="TQI845" s="14"/>
      <c r="TQJ845" s="14"/>
      <c r="TQK845" s="14"/>
      <c r="TQL845" s="14"/>
      <c r="TQM845" s="14"/>
      <c r="TQN845" s="14"/>
      <c r="TQO845" s="14"/>
      <c r="TQP845" s="14"/>
      <c r="TQQ845" s="14"/>
      <c r="TQR845" s="14"/>
      <c r="TQS845" s="14"/>
      <c r="TQT845" s="14"/>
      <c r="TQU845" s="14"/>
      <c r="TQV845" s="14"/>
      <c r="TQW845" s="14"/>
      <c r="TQX845" s="14"/>
      <c r="TQY845" s="14"/>
      <c r="TQZ845" s="14"/>
      <c r="TRA845" s="14"/>
      <c r="TRB845" s="14"/>
      <c r="TRC845" s="14"/>
      <c r="TRD845" s="14"/>
      <c r="TRE845" s="14"/>
      <c r="TRF845" s="14"/>
      <c r="TRG845" s="14"/>
      <c r="TRH845" s="14"/>
      <c r="TRI845" s="14"/>
      <c r="TRJ845" s="14"/>
      <c r="TRK845" s="14"/>
      <c r="TRL845" s="14"/>
      <c r="TRM845" s="14"/>
      <c r="TRN845" s="14"/>
      <c r="TRO845" s="14"/>
      <c r="TRP845" s="14"/>
      <c r="TRQ845" s="14"/>
      <c r="TRR845" s="14"/>
      <c r="TRS845" s="14"/>
      <c r="TRT845" s="14"/>
      <c r="TRU845" s="14"/>
      <c r="TRV845" s="14"/>
      <c r="TRW845" s="14"/>
      <c r="TRX845" s="14"/>
      <c r="TRY845" s="14"/>
      <c r="TRZ845" s="14"/>
      <c r="TSA845" s="14"/>
      <c r="TSB845" s="14"/>
      <c r="TSC845" s="14"/>
      <c r="TSD845" s="14"/>
      <c r="TSE845" s="14"/>
      <c r="TSF845" s="14"/>
      <c r="TSG845" s="14"/>
      <c r="TSH845" s="14"/>
      <c r="TSI845" s="14"/>
      <c r="TSJ845" s="14"/>
      <c r="TSK845" s="14"/>
      <c r="TSL845" s="14"/>
      <c r="TSM845" s="14"/>
      <c r="TSN845" s="14"/>
      <c r="TSO845" s="14"/>
      <c r="TSP845" s="14"/>
      <c r="TSQ845" s="14"/>
      <c r="TSR845" s="14"/>
      <c r="TSS845" s="14"/>
      <c r="TST845" s="14"/>
      <c r="TSU845" s="14"/>
      <c r="TSV845" s="14"/>
      <c r="TSW845" s="14"/>
      <c r="TSX845" s="14"/>
      <c r="TSY845" s="14"/>
      <c r="TSZ845" s="14"/>
      <c r="TTA845" s="14"/>
      <c r="TTB845" s="14"/>
      <c r="TTC845" s="14"/>
      <c r="TTD845" s="14"/>
      <c r="TTE845" s="14"/>
      <c r="TTF845" s="14"/>
      <c r="TTG845" s="14"/>
      <c r="TTH845" s="14"/>
      <c r="TTI845" s="14"/>
      <c r="TTJ845" s="14"/>
      <c r="TTK845" s="14"/>
      <c r="TTL845" s="14"/>
      <c r="TTM845" s="14"/>
      <c r="TTN845" s="14"/>
      <c r="TTO845" s="14"/>
      <c r="TTP845" s="14"/>
      <c r="TTQ845" s="14"/>
      <c r="TTR845" s="14"/>
      <c r="TTS845" s="14"/>
      <c r="TTT845" s="14"/>
      <c r="TTU845" s="14"/>
      <c r="TTV845" s="14"/>
      <c r="TTW845" s="14"/>
      <c r="TTX845" s="14"/>
      <c r="TTY845" s="14"/>
      <c r="TTZ845" s="14"/>
      <c r="TUA845" s="14"/>
      <c r="TUB845" s="14"/>
      <c r="TUC845" s="14"/>
      <c r="TUD845" s="14"/>
      <c r="TUE845" s="14"/>
      <c r="TUF845" s="14"/>
      <c r="TUG845" s="14"/>
      <c r="TUH845" s="14"/>
      <c r="TUI845" s="14"/>
      <c r="TUJ845" s="14"/>
      <c r="TUK845" s="14"/>
      <c r="TUL845" s="14"/>
      <c r="TUM845" s="14"/>
      <c r="TUN845" s="14"/>
      <c r="TUO845" s="14"/>
      <c r="TUP845" s="14"/>
      <c r="TUQ845" s="14"/>
      <c r="TUR845" s="14"/>
      <c r="TUS845" s="14"/>
      <c r="TUT845" s="14"/>
      <c r="TUU845" s="14"/>
      <c r="TUV845" s="14"/>
      <c r="TUW845" s="14"/>
      <c r="TUX845" s="14"/>
      <c r="TUY845" s="14"/>
      <c r="TUZ845" s="14"/>
      <c r="TVA845" s="14"/>
      <c r="TVB845" s="14"/>
      <c r="TVC845" s="14"/>
      <c r="TVD845" s="14"/>
      <c r="TVE845" s="14"/>
      <c r="TVF845" s="14"/>
      <c r="TVG845" s="14"/>
      <c r="TVH845" s="14"/>
      <c r="TVI845" s="14"/>
      <c r="TVJ845" s="14"/>
      <c r="TVK845" s="14"/>
      <c r="TVL845" s="14"/>
      <c r="TVM845" s="14"/>
      <c r="TVN845" s="14"/>
      <c r="TVO845" s="14"/>
      <c r="TVP845" s="14"/>
      <c r="TVQ845" s="14"/>
      <c r="TVR845" s="14"/>
      <c r="TVS845" s="14"/>
      <c r="TVT845" s="14"/>
      <c r="TVU845" s="14"/>
      <c r="TVV845" s="14"/>
      <c r="TVW845" s="14"/>
      <c r="TVX845" s="14"/>
      <c r="TVY845" s="14"/>
      <c r="TVZ845" s="14"/>
      <c r="TWA845" s="14"/>
      <c r="TWB845" s="14"/>
      <c r="TWC845" s="14"/>
      <c r="TWD845" s="14"/>
      <c r="TWE845" s="14"/>
      <c r="TWF845" s="14"/>
      <c r="TWG845" s="14"/>
      <c r="TWH845" s="14"/>
      <c r="TWI845" s="14"/>
      <c r="TWJ845" s="14"/>
      <c r="TWK845" s="14"/>
      <c r="TWL845" s="14"/>
      <c r="TWM845" s="14"/>
      <c r="TWN845" s="14"/>
      <c r="TWO845" s="14"/>
      <c r="TWP845" s="14"/>
      <c r="TWQ845" s="14"/>
      <c r="TWR845" s="14"/>
      <c r="TWS845" s="14"/>
      <c r="TWT845" s="14"/>
      <c r="TWU845" s="14"/>
      <c r="TWV845" s="14"/>
      <c r="TWW845" s="14"/>
      <c r="TWX845" s="14"/>
      <c r="TWY845" s="14"/>
      <c r="TWZ845" s="14"/>
      <c r="TXA845" s="14"/>
      <c r="TXB845" s="14"/>
      <c r="TXC845" s="14"/>
      <c r="TXD845" s="14"/>
      <c r="TXE845" s="14"/>
      <c r="TXF845" s="14"/>
      <c r="TXG845" s="14"/>
      <c r="TXH845" s="14"/>
      <c r="TXI845" s="14"/>
      <c r="TXJ845" s="14"/>
      <c r="TXK845" s="14"/>
      <c r="TXL845" s="14"/>
      <c r="TXM845" s="14"/>
      <c r="TXN845" s="14"/>
      <c r="TXO845" s="14"/>
      <c r="TXP845" s="14"/>
      <c r="TXQ845" s="14"/>
      <c r="TXR845" s="14"/>
      <c r="TXS845" s="14"/>
      <c r="TXT845" s="14"/>
      <c r="TXU845" s="14"/>
      <c r="TXV845" s="14"/>
      <c r="TXW845" s="14"/>
      <c r="TXX845" s="14"/>
      <c r="TXY845" s="14"/>
      <c r="TXZ845" s="14"/>
      <c r="TYA845" s="14"/>
      <c r="TYB845" s="14"/>
      <c r="TYC845" s="14"/>
      <c r="TYD845" s="14"/>
      <c r="TYE845" s="14"/>
      <c r="TYF845" s="14"/>
      <c r="TYG845" s="14"/>
      <c r="TYH845" s="14"/>
      <c r="TYI845" s="14"/>
      <c r="TYJ845" s="14"/>
      <c r="TYK845" s="14"/>
      <c r="TYL845" s="14"/>
      <c r="TYM845" s="14"/>
      <c r="TYN845" s="14"/>
      <c r="TYO845" s="14"/>
      <c r="TYP845" s="14"/>
      <c r="TYQ845" s="14"/>
      <c r="TYR845" s="14"/>
      <c r="TYS845" s="14"/>
      <c r="TYT845" s="14"/>
      <c r="TYU845" s="14"/>
      <c r="TYV845" s="14"/>
      <c r="TYW845" s="14"/>
      <c r="TYX845" s="14"/>
      <c r="TYY845" s="14"/>
      <c r="TYZ845" s="14"/>
      <c r="TZA845" s="14"/>
      <c r="TZB845" s="14"/>
      <c r="TZC845" s="14"/>
      <c r="TZD845" s="14"/>
      <c r="TZE845" s="14"/>
      <c r="TZF845" s="14"/>
      <c r="TZG845" s="14"/>
      <c r="TZH845" s="14"/>
      <c r="TZI845" s="14"/>
      <c r="TZJ845" s="14"/>
      <c r="TZK845" s="14"/>
      <c r="TZL845" s="14"/>
      <c r="TZM845" s="14"/>
      <c r="TZN845" s="14"/>
      <c r="TZO845" s="14"/>
      <c r="TZP845" s="14"/>
      <c r="TZQ845" s="14"/>
      <c r="TZR845" s="14"/>
      <c r="TZS845" s="14"/>
      <c r="TZT845" s="14"/>
      <c r="TZU845" s="14"/>
      <c r="TZV845" s="14"/>
      <c r="TZW845" s="14"/>
      <c r="TZX845" s="14"/>
      <c r="TZY845" s="14"/>
      <c r="TZZ845" s="14"/>
      <c r="UAA845" s="14"/>
      <c r="UAB845" s="14"/>
      <c r="UAC845" s="14"/>
      <c r="UAD845" s="14"/>
      <c r="UAE845" s="14"/>
      <c r="UAF845" s="14"/>
      <c r="UAG845" s="14"/>
      <c r="UAH845" s="14"/>
      <c r="UAI845" s="14"/>
      <c r="UAJ845" s="14"/>
      <c r="UAK845" s="14"/>
      <c r="UAL845" s="14"/>
      <c r="UAM845" s="14"/>
      <c r="UAN845" s="14"/>
      <c r="UAO845" s="14"/>
      <c r="UAP845" s="14"/>
      <c r="UAQ845" s="14"/>
      <c r="UAR845" s="14"/>
      <c r="UAS845" s="14"/>
      <c r="UAT845" s="14"/>
      <c r="UAU845" s="14"/>
      <c r="UAV845" s="14"/>
      <c r="UAW845" s="14"/>
      <c r="UAX845" s="14"/>
      <c r="UAY845" s="14"/>
      <c r="UAZ845" s="14"/>
      <c r="UBA845" s="14"/>
      <c r="UBB845" s="14"/>
      <c r="UBC845" s="14"/>
      <c r="UBD845" s="14"/>
      <c r="UBE845" s="14"/>
      <c r="UBF845" s="14"/>
      <c r="UBG845" s="14"/>
      <c r="UBH845" s="14"/>
      <c r="UBI845" s="14"/>
      <c r="UBJ845" s="14"/>
      <c r="UBK845" s="14"/>
      <c r="UBL845" s="14"/>
      <c r="UBM845" s="14"/>
      <c r="UBN845" s="14"/>
      <c r="UBO845" s="14"/>
      <c r="UBP845" s="14"/>
      <c r="UBQ845" s="14"/>
      <c r="UBR845" s="14"/>
      <c r="UBS845" s="14"/>
      <c r="UBT845" s="14"/>
      <c r="UBU845" s="14"/>
      <c r="UBV845" s="14"/>
      <c r="UBW845" s="14"/>
      <c r="UBX845" s="14"/>
      <c r="UBY845" s="14"/>
      <c r="UBZ845" s="14"/>
      <c r="UCA845" s="14"/>
      <c r="UCB845" s="14"/>
      <c r="UCC845" s="14"/>
      <c r="UCD845" s="14"/>
      <c r="UCE845" s="14"/>
      <c r="UCF845" s="14"/>
      <c r="UCG845" s="14"/>
      <c r="UCH845" s="14"/>
      <c r="UCI845" s="14"/>
      <c r="UCJ845" s="14"/>
      <c r="UCK845" s="14"/>
      <c r="UCL845" s="14"/>
      <c r="UCM845" s="14"/>
      <c r="UCN845" s="14"/>
      <c r="UCO845" s="14"/>
      <c r="UCP845" s="14"/>
      <c r="UCQ845" s="14"/>
      <c r="UCR845" s="14"/>
      <c r="UCS845" s="14"/>
      <c r="UCT845" s="14"/>
      <c r="UCU845" s="14"/>
      <c r="UCV845" s="14"/>
      <c r="UCW845" s="14"/>
      <c r="UCX845" s="14"/>
      <c r="UCY845" s="14"/>
      <c r="UCZ845" s="14"/>
      <c r="UDA845" s="14"/>
      <c r="UDB845" s="14"/>
      <c r="UDC845" s="14"/>
      <c r="UDD845" s="14"/>
      <c r="UDE845" s="14"/>
      <c r="UDF845" s="14"/>
      <c r="UDG845" s="14"/>
      <c r="UDH845" s="14"/>
      <c r="UDI845" s="14"/>
      <c r="UDJ845" s="14"/>
      <c r="UDK845" s="14"/>
      <c r="UDL845" s="14"/>
      <c r="UDM845" s="14"/>
      <c r="UDN845" s="14"/>
      <c r="UDO845" s="14"/>
      <c r="UDP845" s="14"/>
      <c r="UDQ845" s="14"/>
      <c r="UDR845" s="14"/>
      <c r="UDS845" s="14"/>
      <c r="UDT845" s="14"/>
      <c r="UDU845" s="14"/>
      <c r="UDV845" s="14"/>
      <c r="UDW845" s="14"/>
      <c r="UDX845" s="14"/>
      <c r="UDY845" s="14"/>
      <c r="UDZ845" s="14"/>
      <c r="UEA845" s="14"/>
      <c r="UEB845" s="14"/>
      <c r="UEC845" s="14"/>
      <c r="UED845" s="14"/>
      <c r="UEE845" s="14"/>
      <c r="UEF845" s="14"/>
      <c r="UEG845" s="14"/>
      <c r="UEH845" s="14"/>
      <c r="UEI845" s="14"/>
      <c r="UEJ845" s="14"/>
      <c r="UEK845" s="14"/>
      <c r="UEL845" s="14"/>
      <c r="UEM845" s="14"/>
      <c r="UEN845" s="14"/>
      <c r="UEO845" s="14"/>
      <c r="UEP845" s="14"/>
      <c r="UEQ845" s="14"/>
      <c r="UER845" s="14"/>
      <c r="UES845" s="14"/>
      <c r="UET845" s="14"/>
      <c r="UEU845" s="14"/>
      <c r="UEV845" s="14"/>
      <c r="UEW845" s="14"/>
      <c r="UEX845" s="14"/>
      <c r="UEY845" s="14"/>
      <c r="UEZ845" s="14"/>
      <c r="UFA845" s="14"/>
      <c r="UFB845" s="14"/>
      <c r="UFC845" s="14"/>
      <c r="UFD845" s="14"/>
      <c r="UFE845" s="14"/>
      <c r="UFF845" s="14"/>
      <c r="UFG845" s="14"/>
      <c r="UFH845" s="14"/>
      <c r="UFI845" s="14"/>
      <c r="UFJ845" s="14"/>
      <c r="UFK845" s="14"/>
      <c r="UFL845" s="14"/>
      <c r="UFM845" s="14"/>
      <c r="UFN845" s="14"/>
      <c r="UFO845" s="14"/>
      <c r="UFP845" s="14"/>
      <c r="UFQ845" s="14"/>
      <c r="UFR845" s="14"/>
      <c r="UFS845" s="14"/>
      <c r="UFT845" s="14"/>
      <c r="UFU845" s="14"/>
      <c r="UFV845" s="14"/>
      <c r="UFW845" s="14"/>
      <c r="UFX845" s="14"/>
      <c r="UFY845" s="14"/>
      <c r="UFZ845" s="14"/>
      <c r="UGA845" s="14"/>
      <c r="UGB845" s="14"/>
      <c r="UGC845" s="14"/>
      <c r="UGD845" s="14"/>
      <c r="UGE845" s="14"/>
      <c r="UGF845" s="14"/>
      <c r="UGG845" s="14"/>
      <c r="UGH845" s="14"/>
      <c r="UGI845" s="14"/>
      <c r="UGJ845" s="14"/>
      <c r="UGK845" s="14"/>
      <c r="UGL845" s="14"/>
      <c r="UGM845" s="14"/>
      <c r="UGN845" s="14"/>
      <c r="UGO845" s="14"/>
      <c r="UGP845" s="14"/>
      <c r="UGQ845" s="14"/>
      <c r="UGR845" s="14"/>
      <c r="UGS845" s="14"/>
      <c r="UGT845" s="14"/>
      <c r="UGU845" s="14"/>
      <c r="UGV845" s="14"/>
      <c r="UGW845" s="14"/>
      <c r="UGX845" s="14"/>
      <c r="UGY845" s="14"/>
      <c r="UGZ845" s="14"/>
      <c r="UHA845" s="14"/>
      <c r="UHB845" s="14"/>
      <c r="UHC845" s="14"/>
      <c r="UHD845" s="14"/>
      <c r="UHE845" s="14"/>
      <c r="UHF845" s="14"/>
      <c r="UHG845" s="14"/>
      <c r="UHH845" s="14"/>
      <c r="UHI845" s="14"/>
      <c r="UHJ845" s="14"/>
      <c r="UHK845" s="14"/>
      <c r="UHL845" s="14"/>
      <c r="UHM845" s="14"/>
      <c r="UHN845" s="14"/>
      <c r="UHO845" s="14"/>
      <c r="UHP845" s="14"/>
      <c r="UHQ845" s="14"/>
      <c r="UHR845" s="14"/>
      <c r="UHS845" s="14"/>
      <c r="UHT845" s="14"/>
      <c r="UHU845" s="14"/>
      <c r="UHV845" s="14"/>
      <c r="UHW845" s="14"/>
      <c r="UHX845" s="14"/>
      <c r="UHY845" s="14"/>
      <c r="UHZ845" s="14"/>
      <c r="UIA845" s="14"/>
      <c r="UIB845" s="14"/>
      <c r="UIC845" s="14"/>
      <c r="UID845" s="14"/>
      <c r="UIE845" s="14"/>
      <c r="UIF845" s="14"/>
      <c r="UIG845" s="14"/>
      <c r="UIH845" s="14"/>
      <c r="UII845" s="14"/>
      <c r="UIJ845" s="14"/>
      <c r="UIK845" s="14"/>
      <c r="UIL845" s="14"/>
      <c r="UIM845" s="14"/>
      <c r="UIN845" s="14"/>
      <c r="UIO845" s="14"/>
      <c r="UIP845" s="14"/>
      <c r="UIQ845" s="14"/>
      <c r="UIR845" s="14"/>
      <c r="UIS845" s="14"/>
      <c r="UIT845" s="14"/>
      <c r="UIU845" s="14"/>
      <c r="UIV845" s="14"/>
      <c r="UIW845" s="14"/>
      <c r="UIX845" s="14"/>
      <c r="UIY845" s="14"/>
      <c r="UIZ845" s="14"/>
      <c r="UJA845" s="14"/>
      <c r="UJB845" s="14"/>
      <c r="UJC845" s="14"/>
      <c r="UJD845" s="14"/>
      <c r="UJE845" s="14"/>
      <c r="UJF845" s="14"/>
      <c r="UJG845" s="14"/>
      <c r="UJH845" s="14"/>
      <c r="UJI845" s="14"/>
      <c r="UJJ845" s="14"/>
      <c r="UJK845" s="14"/>
      <c r="UJL845" s="14"/>
      <c r="UJM845" s="14"/>
      <c r="UJN845" s="14"/>
      <c r="UJO845" s="14"/>
      <c r="UJP845" s="14"/>
      <c r="UJQ845" s="14"/>
      <c r="UJR845" s="14"/>
      <c r="UJS845" s="14"/>
      <c r="UJT845" s="14"/>
      <c r="UJU845" s="14"/>
      <c r="UJV845" s="14"/>
      <c r="UJW845" s="14"/>
      <c r="UJX845" s="14"/>
      <c r="UJY845" s="14"/>
      <c r="UJZ845" s="14"/>
      <c r="UKA845" s="14"/>
      <c r="UKB845" s="14"/>
      <c r="UKC845" s="14"/>
      <c r="UKD845" s="14"/>
      <c r="UKE845" s="14"/>
      <c r="UKF845" s="14"/>
      <c r="UKG845" s="14"/>
      <c r="UKH845" s="14"/>
      <c r="UKI845" s="14"/>
      <c r="UKJ845" s="14"/>
      <c r="UKK845" s="14"/>
      <c r="UKL845" s="14"/>
      <c r="UKM845" s="14"/>
      <c r="UKN845" s="14"/>
      <c r="UKO845" s="14"/>
      <c r="UKP845" s="14"/>
      <c r="UKQ845" s="14"/>
      <c r="UKR845" s="14"/>
      <c r="UKS845" s="14"/>
      <c r="UKT845" s="14"/>
      <c r="UKU845" s="14"/>
      <c r="UKV845" s="14"/>
      <c r="UKW845" s="14"/>
      <c r="UKX845" s="14"/>
      <c r="UKY845" s="14"/>
      <c r="UKZ845" s="14"/>
      <c r="ULA845" s="14"/>
      <c r="ULB845" s="14"/>
      <c r="ULC845" s="14"/>
      <c r="ULD845" s="14"/>
      <c r="ULE845" s="14"/>
      <c r="ULF845" s="14"/>
      <c r="ULG845" s="14"/>
      <c r="ULH845" s="14"/>
      <c r="ULI845" s="14"/>
      <c r="ULJ845" s="14"/>
      <c r="ULK845" s="14"/>
      <c r="ULL845" s="14"/>
      <c r="ULM845" s="14"/>
      <c r="ULN845" s="14"/>
      <c r="ULO845" s="14"/>
      <c r="ULP845" s="14"/>
      <c r="ULQ845" s="14"/>
      <c r="ULR845" s="14"/>
      <c r="ULS845" s="14"/>
      <c r="ULT845" s="14"/>
      <c r="ULU845" s="14"/>
      <c r="ULV845" s="14"/>
      <c r="ULW845" s="14"/>
      <c r="ULX845" s="14"/>
      <c r="ULY845" s="14"/>
      <c r="ULZ845" s="14"/>
      <c r="UMA845" s="14"/>
      <c r="UMB845" s="14"/>
      <c r="UMC845" s="14"/>
      <c r="UMD845" s="14"/>
      <c r="UME845" s="14"/>
      <c r="UMF845" s="14"/>
      <c r="UMG845" s="14"/>
      <c r="UMH845" s="14"/>
      <c r="UMI845" s="14"/>
      <c r="UMJ845" s="14"/>
      <c r="UMK845" s="14"/>
      <c r="UML845" s="14"/>
      <c r="UMM845" s="14"/>
      <c r="UMN845" s="14"/>
      <c r="UMO845" s="14"/>
      <c r="UMP845" s="14"/>
      <c r="UMQ845" s="14"/>
      <c r="UMR845" s="14"/>
      <c r="UMS845" s="14"/>
      <c r="UMT845" s="14"/>
      <c r="UMU845" s="14"/>
      <c r="UMV845" s="14"/>
      <c r="UMW845" s="14"/>
      <c r="UMX845" s="14"/>
      <c r="UMY845" s="14"/>
      <c r="UMZ845" s="14"/>
      <c r="UNA845" s="14"/>
      <c r="UNB845" s="14"/>
      <c r="UNC845" s="14"/>
      <c r="UND845" s="14"/>
      <c r="UNE845" s="14"/>
      <c r="UNF845" s="14"/>
      <c r="UNG845" s="14"/>
      <c r="UNH845" s="14"/>
      <c r="UNI845" s="14"/>
      <c r="UNJ845" s="14"/>
      <c r="UNK845" s="14"/>
      <c r="UNL845" s="14"/>
      <c r="UNM845" s="14"/>
      <c r="UNN845" s="14"/>
      <c r="UNO845" s="14"/>
      <c r="UNP845" s="14"/>
      <c r="UNQ845" s="14"/>
      <c r="UNR845" s="14"/>
      <c r="UNS845" s="14"/>
      <c r="UNT845" s="14"/>
      <c r="UNU845" s="14"/>
      <c r="UNV845" s="14"/>
      <c r="UNW845" s="14"/>
      <c r="UNX845" s="14"/>
      <c r="UNY845" s="14"/>
      <c r="UNZ845" s="14"/>
      <c r="UOA845" s="14"/>
      <c r="UOB845" s="14"/>
      <c r="UOC845" s="14"/>
      <c r="UOD845" s="14"/>
      <c r="UOE845" s="14"/>
      <c r="UOF845" s="14"/>
      <c r="UOG845" s="14"/>
      <c r="UOH845" s="14"/>
      <c r="UOI845" s="14"/>
      <c r="UOJ845" s="14"/>
      <c r="UOK845" s="14"/>
      <c r="UOL845" s="14"/>
      <c r="UOM845" s="14"/>
      <c r="UON845" s="14"/>
      <c r="UOO845" s="14"/>
      <c r="UOP845" s="14"/>
      <c r="UOQ845" s="14"/>
      <c r="UOR845" s="14"/>
      <c r="UOS845" s="14"/>
      <c r="UOT845" s="14"/>
      <c r="UOU845" s="14"/>
      <c r="UOV845" s="14"/>
      <c r="UOW845" s="14"/>
      <c r="UOX845" s="14"/>
      <c r="UOY845" s="14"/>
      <c r="UOZ845" s="14"/>
      <c r="UPA845" s="14"/>
      <c r="UPB845" s="14"/>
      <c r="UPC845" s="14"/>
      <c r="UPD845" s="14"/>
      <c r="UPE845" s="14"/>
      <c r="UPF845" s="14"/>
      <c r="UPG845" s="14"/>
      <c r="UPH845" s="14"/>
      <c r="UPI845" s="14"/>
      <c r="UPJ845" s="14"/>
      <c r="UPK845" s="14"/>
      <c r="UPL845" s="14"/>
      <c r="UPM845" s="14"/>
      <c r="UPN845" s="14"/>
      <c r="UPO845" s="14"/>
      <c r="UPP845" s="14"/>
      <c r="UPQ845" s="14"/>
      <c r="UPR845" s="14"/>
      <c r="UPS845" s="14"/>
      <c r="UPT845" s="14"/>
      <c r="UPU845" s="14"/>
      <c r="UPV845" s="14"/>
      <c r="UPW845" s="14"/>
      <c r="UPX845" s="14"/>
      <c r="UPY845" s="14"/>
      <c r="UPZ845" s="14"/>
      <c r="UQA845" s="14"/>
      <c r="UQB845" s="14"/>
      <c r="UQC845" s="14"/>
      <c r="UQD845" s="14"/>
      <c r="UQE845" s="14"/>
      <c r="UQF845" s="14"/>
      <c r="UQG845" s="14"/>
      <c r="UQH845" s="14"/>
      <c r="UQI845" s="14"/>
      <c r="UQJ845" s="14"/>
      <c r="UQK845" s="14"/>
      <c r="UQL845" s="14"/>
      <c r="UQM845" s="14"/>
      <c r="UQN845" s="14"/>
      <c r="UQO845" s="14"/>
      <c r="UQP845" s="14"/>
      <c r="UQQ845" s="14"/>
      <c r="UQR845" s="14"/>
      <c r="UQS845" s="14"/>
      <c r="UQT845" s="14"/>
      <c r="UQU845" s="14"/>
      <c r="UQV845" s="14"/>
      <c r="UQW845" s="14"/>
      <c r="UQX845" s="14"/>
      <c r="UQY845" s="14"/>
      <c r="UQZ845" s="14"/>
      <c r="URA845" s="14"/>
      <c r="URB845" s="14"/>
      <c r="URC845" s="14"/>
      <c r="URD845" s="14"/>
      <c r="URE845" s="14"/>
      <c r="URF845" s="14"/>
      <c r="URG845" s="14"/>
      <c r="URH845" s="14"/>
      <c r="URI845" s="14"/>
      <c r="URJ845" s="14"/>
      <c r="URK845" s="14"/>
      <c r="URL845" s="14"/>
      <c r="URM845" s="14"/>
      <c r="URN845" s="14"/>
      <c r="URO845" s="14"/>
      <c r="URP845" s="14"/>
      <c r="URQ845" s="14"/>
      <c r="URR845" s="14"/>
      <c r="URS845" s="14"/>
      <c r="URT845" s="14"/>
      <c r="URU845" s="14"/>
      <c r="URV845" s="14"/>
      <c r="URW845" s="14"/>
      <c r="URX845" s="14"/>
      <c r="URY845" s="14"/>
      <c r="URZ845" s="14"/>
      <c r="USA845" s="14"/>
      <c r="USB845" s="14"/>
      <c r="USC845" s="14"/>
      <c r="USD845" s="14"/>
      <c r="USE845" s="14"/>
      <c r="USF845" s="14"/>
      <c r="USG845" s="14"/>
      <c r="USH845" s="14"/>
      <c r="USI845" s="14"/>
      <c r="USJ845" s="14"/>
      <c r="USK845" s="14"/>
      <c r="USL845" s="14"/>
      <c r="USM845" s="14"/>
      <c r="USN845" s="14"/>
      <c r="USO845" s="14"/>
      <c r="USP845" s="14"/>
      <c r="USQ845" s="14"/>
      <c r="USR845" s="14"/>
      <c r="USS845" s="14"/>
      <c r="UST845" s="14"/>
      <c r="USU845" s="14"/>
      <c r="USV845" s="14"/>
      <c r="USW845" s="14"/>
      <c r="USX845" s="14"/>
      <c r="USY845" s="14"/>
      <c r="USZ845" s="14"/>
      <c r="UTA845" s="14"/>
      <c r="UTB845" s="14"/>
      <c r="UTC845" s="14"/>
      <c r="UTD845" s="14"/>
      <c r="UTE845" s="14"/>
      <c r="UTF845" s="14"/>
      <c r="UTG845" s="14"/>
      <c r="UTH845" s="14"/>
      <c r="UTI845" s="14"/>
      <c r="UTJ845" s="14"/>
      <c r="UTK845" s="14"/>
      <c r="UTL845" s="14"/>
      <c r="UTM845" s="14"/>
      <c r="UTN845" s="14"/>
      <c r="UTO845" s="14"/>
      <c r="UTP845" s="14"/>
      <c r="UTQ845" s="14"/>
      <c r="UTR845" s="14"/>
      <c r="UTS845" s="14"/>
      <c r="UTT845" s="14"/>
      <c r="UTU845" s="14"/>
      <c r="UTV845" s="14"/>
      <c r="UTW845" s="14"/>
      <c r="UTX845" s="14"/>
      <c r="UTY845" s="14"/>
      <c r="UTZ845" s="14"/>
      <c r="UUA845" s="14"/>
      <c r="UUB845" s="14"/>
      <c r="UUC845" s="14"/>
      <c r="UUD845" s="14"/>
      <c r="UUE845" s="14"/>
      <c r="UUF845" s="14"/>
      <c r="UUG845" s="14"/>
      <c r="UUH845" s="14"/>
      <c r="UUI845" s="14"/>
      <c r="UUJ845" s="14"/>
      <c r="UUK845" s="14"/>
      <c r="UUL845" s="14"/>
      <c r="UUM845" s="14"/>
      <c r="UUN845" s="14"/>
      <c r="UUO845" s="14"/>
      <c r="UUP845" s="14"/>
      <c r="UUQ845" s="14"/>
      <c r="UUR845" s="14"/>
      <c r="UUS845" s="14"/>
      <c r="UUT845" s="14"/>
      <c r="UUU845" s="14"/>
      <c r="UUV845" s="14"/>
      <c r="UUW845" s="14"/>
      <c r="UUX845" s="14"/>
      <c r="UUY845" s="14"/>
      <c r="UUZ845" s="14"/>
      <c r="UVA845" s="14"/>
      <c r="UVB845" s="14"/>
      <c r="UVC845" s="14"/>
      <c r="UVD845" s="14"/>
      <c r="UVE845" s="14"/>
      <c r="UVF845" s="14"/>
      <c r="UVG845" s="14"/>
      <c r="UVH845" s="14"/>
      <c r="UVI845" s="14"/>
      <c r="UVJ845" s="14"/>
      <c r="UVK845" s="14"/>
      <c r="UVL845" s="14"/>
      <c r="UVM845" s="14"/>
      <c r="UVN845" s="14"/>
      <c r="UVO845" s="14"/>
      <c r="UVP845" s="14"/>
      <c r="UVQ845" s="14"/>
      <c r="UVR845" s="14"/>
      <c r="UVS845" s="14"/>
      <c r="UVT845" s="14"/>
      <c r="UVU845" s="14"/>
      <c r="UVV845" s="14"/>
      <c r="UVW845" s="14"/>
      <c r="UVX845" s="14"/>
      <c r="UVY845" s="14"/>
      <c r="UVZ845" s="14"/>
      <c r="UWA845" s="14"/>
      <c r="UWB845" s="14"/>
      <c r="UWC845" s="14"/>
      <c r="UWD845" s="14"/>
      <c r="UWE845" s="14"/>
      <c r="UWF845" s="14"/>
      <c r="UWG845" s="14"/>
      <c r="UWH845" s="14"/>
      <c r="UWI845" s="14"/>
      <c r="UWJ845" s="14"/>
      <c r="UWK845" s="14"/>
      <c r="UWL845" s="14"/>
      <c r="UWM845" s="14"/>
      <c r="UWN845" s="14"/>
      <c r="UWO845" s="14"/>
      <c r="UWP845" s="14"/>
      <c r="UWQ845" s="14"/>
      <c r="UWR845" s="14"/>
      <c r="UWS845" s="14"/>
      <c r="UWT845" s="14"/>
      <c r="UWU845" s="14"/>
      <c r="UWV845" s="14"/>
      <c r="UWW845" s="14"/>
      <c r="UWX845" s="14"/>
      <c r="UWY845" s="14"/>
      <c r="UWZ845" s="14"/>
      <c r="UXA845" s="14"/>
      <c r="UXB845" s="14"/>
      <c r="UXC845" s="14"/>
      <c r="UXD845" s="14"/>
      <c r="UXE845" s="14"/>
      <c r="UXF845" s="14"/>
      <c r="UXG845" s="14"/>
      <c r="UXH845" s="14"/>
      <c r="UXI845" s="14"/>
      <c r="UXJ845" s="14"/>
      <c r="UXK845" s="14"/>
      <c r="UXL845" s="14"/>
      <c r="UXM845" s="14"/>
      <c r="UXN845" s="14"/>
      <c r="UXO845" s="14"/>
      <c r="UXP845" s="14"/>
      <c r="UXQ845" s="14"/>
      <c r="UXR845" s="14"/>
      <c r="UXS845" s="14"/>
      <c r="UXT845" s="14"/>
      <c r="UXU845" s="14"/>
      <c r="UXV845" s="14"/>
      <c r="UXW845" s="14"/>
      <c r="UXX845" s="14"/>
      <c r="UXY845" s="14"/>
      <c r="UXZ845" s="14"/>
      <c r="UYA845" s="14"/>
      <c r="UYB845" s="14"/>
      <c r="UYC845" s="14"/>
      <c r="UYD845" s="14"/>
      <c r="UYE845" s="14"/>
      <c r="UYF845" s="14"/>
      <c r="UYG845" s="14"/>
      <c r="UYH845" s="14"/>
      <c r="UYI845" s="14"/>
      <c r="UYJ845" s="14"/>
      <c r="UYK845" s="14"/>
      <c r="UYL845" s="14"/>
      <c r="UYM845" s="14"/>
      <c r="UYN845" s="14"/>
      <c r="UYO845" s="14"/>
      <c r="UYP845" s="14"/>
      <c r="UYQ845" s="14"/>
      <c r="UYR845" s="14"/>
      <c r="UYS845" s="14"/>
      <c r="UYT845" s="14"/>
      <c r="UYU845" s="14"/>
      <c r="UYV845" s="14"/>
      <c r="UYW845" s="14"/>
      <c r="UYX845" s="14"/>
      <c r="UYY845" s="14"/>
      <c r="UYZ845" s="14"/>
      <c r="UZA845" s="14"/>
      <c r="UZB845" s="14"/>
      <c r="UZC845" s="14"/>
      <c r="UZD845" s="14"/>
      <c r="UZE845" s="14"/>
      <c r="UZF845" s="14"/>
      <c r="UZG845" s="14"/>
      <c r="UZH845" s="14"/>
      <c r="UZI845" s="14"/>
      <c r="UZJ845" s="14"/>
      <c r="UZK845" s="14"/>
      <c r="UZL845" s="14"/>
      <c r="UZM845" s="14"/>
      <c r="UZN845" s="14"/>
      <c r="UZO845" s="14"/>
      <c r="UZP845" s="14"/>
      <c r="UZQ845" s="14"/>
      <c r="UZR845" s="14"/>
      <c r="UZS845" s="14"/>
      <c r="UZT845" s="14"/>
      <c r="UZU845" s="14"/>
      <c r="UZV845" s="14"/>
      <c r="UZW845" s="14"/>
      <c r="UZX845" s="14"/>
      <c r="UZY845" s="14"/>
      <c r="UZZ845" s="14"/>
      <c r="VAA845" s="14"/>
      <c r="VAB845" s="14"/>
      <c r="VAC845" s="14"/>
      <c r="VAD845" s="14"/>
      <c r="VAE845" s="14"/>
      <c r="VAF845" s="14"/>
      <c r="VAG845" s="14"/>
      <c r="VAH845" s="14"/>
      <c r="VAI845" s="14"/>
      <c r="VAJ845" s="14"/>
      <c r="VAK845" s="14"/>
      <c r="VAL845" s="14"/>
      <c r="VAM845" s="14"/>
      <c r="VAN845" s="14"/>
      <c r="VAO845" s="14"/>
      <c r="VAP845" s="14"/>
      <c r="VAQ845" s="14"/>
      <c r="VAR845" s="14"/>
      <c r="VAS845" s="14"/>
      <c r="VAT845" s="14"/>
      <c r="VAU845" s="14"/>
      <c r="VAV845" s="14"/>
      <c r="VAW845" s="14"/>
      <c r="VAX845" s="14"/>
      <c r="VAY845" s="14"/>
      <c r="VAZ845" s="14"/>
      <c r="VBA845" s="14"/>
      <c r="VBB845" s="14"/>
      <c r="VBC845" s="14"/>
      <c r="VBD845" s="14"/>
      <c r="VBE845" s="14"/>
      <c r="VBF845" s="14"/>
      <c r="VBG845" s="14"/>
      <c r="VBH845" s="14"/>
      <c r="VBI845" s="14"/>
      <c r="VBJ845" s="14"/>
      <c r="VBK845" s="14"/>
      <c r="VBL845" s="14"/>
      <c r="VBM845" s="14"/>
      <c r="VBN845" s="14"/>
      <c r="VBO845" s="14"/>
      <c r="VBP845" s="14"/>
      <c r="VBQ845" s="14"/>
      <c r="VBR845" s="14"/>
      <c r="VBS845" s="14"/>
      <c r="VBT845" s="14"/>
      <c r="VBU845" s="14"/>
      <c r="VBV845" s="14"/>
      <c r="VBW845" s="14"/>
      <c r="VBX845" s="14"/>
      <c r="VBY845" s="14"/>
      <c r="VBZ845" s="14"/>
      <c r="VCA845" s="14"/>
      <c r="VCB845" s="14"/>
      <c r="VCC845" s="14"/>
      <c r="VCD845" s="14"/>
      <c r="VCE845" s="14"/>
      <c r="VCF845" s="14"/>
      <c r="VCG845" s="14"/>
      <c r="VCH845" s="14"/>
      <c r="VCI845" s="14"/>
      <c r="VCJ845" s="14"/>
      <c r="VCK845" s="14"/>
      <c r="VCL845" s="14"/>
      <c r="VCM845" s="14"/>
      <c r="VCN845" s="14"/>
      <c r="VCO845" s="14"/>
      <c r="VCP845" s="14"/>
      <c r="VCQ845" s="14"/>
      <c r="VCR845" s="14"/>
      <c r="VCS845" s="14"/>
      <c r="VCT845" s="14"/>
      <c r="VCU845" s="14"/>
      <c r="VCV845" s="14"/>
      <c r="VCW845" s="14"/>
      <c r="VCX845" s="14"/>
      <c r="VCY845" s="14"/>
      <c r="VCZ845" s="14"/>
      <c r="VDA845" s="14"/>
      <c r="VDB845" s="14"/>
      <c r="VDC845" s="14"/>
      <c r="VDD845" s="14"/>
      <c r="VDE845" s="14"/>
      <c r="VDF845" s="14"/>
      <c r="VDG845" s="14"/>
      <c r="VDH845" s="14"/>
      <c r="VDI845" s="14"/>
      <c r="VDJ845" s="14"/>
      <c r="VDK845" s="14"/>
      <c r="VDL845" s="14"/>
      <c r="VDM845" s="14"/>
      <c r="VDN845" s="14"/>
      <c r="VDO845" s="14"/>
      <c r="VDP845" s="14"/>
      <c r="VDQ845" s="14"/>
      <c r="VDR845" s="14"/>
      <c r="VDS845" s="14"/>
      <c r="VDT845" s="14"/>
      <c r="VDU845" s="14"/>
      <c r="VDV845" s="14"/>
      <c r="VDW845" s="14"/>
      <c r="VDX845" s="14"/>
      <c r="VDY845" s="14"/>
      <c r="VDZ845" s="14"/>
      <c r="VEA845" s="14"/>
      <c r="VEB845" s="14"/>
      <c r="VEC845" s="14"/>
      <c r="VED845" s="14"/>
      <c r="VEE845" s="14"/>
      <c r="VEF845" s="14"/>
      <c r="VEG845" s="14"/>
      <c r="VEH845" s="14"/>
      <c r="VEI845" s="14"/>
      <c r="VEJ845" s="14"/>
      <c r="VEK845" s="14"/>
      <c r="VEL845" s="14"/>
      <c r="VEM845" s="14"/>
      <c r="VEN845" s="14"/>
      <c r="VEO845" s="14"/>
      <c r="VEP845" s="14"/>
      <c r="VEQ845" s="14"/>
      <c r="VER845" s="14"/>
      <c r="VES845" s="14"/>
      <c r="VET845" s="14"/>
      <c r="VEU845" s="14"/>
      <c r="VEV845" s="14"/>
      <c r="VEW845" s="14"/>
      <c r="VEX845" s="14"/>
      <c r="VEY845" s="14"/>
      <c r="VEZ845" s="14"/>
      <c r="VFA845" s="14"/>
      <c r="VFB845" s="14"/>
      <c r="VFC845" s="14"/>
      <c r="VFD845" s="14"/>
      <c r="VFE845" s="14"/>
      <c r="VFF845" s="14"/>
      <c r="VFG845" s="14"/>
      <c r="VFH845" s="14"/>
      <c r="VFI845" s="14"/>
      <c r="VFJ845" s="14"/>
      <c r="VFK845" s="14"/>
      <c r="VFL845" s="14"/>
      <c r="VFM845" s="14"/>
      <c r="VFN845" s="14"/>
      <c r="VFO845" s="14"/>
      <c r="VFP845" s="14"/>
      <c r="VFQ845" s="14"/>
      <c r="VFR845" s="14"/>
      <c r="VFS845" s="14"/>
      <c r="VFT845" s="14"/>
      <c r="VFU845" s="14"/>
      <c r="VFV845" s="14"/>
      <c r="VFW845" s="14"/>
      <c r="VFX845" s="14"/>
      <c r="VFY845" s="14"/>
      <c r="VFZ845" s="14"/>
      <c r="VGA845" s="14"/>
      <c r="VGB845" s="14"/>
      <c r="VGC845" s="14"/>
      <c r="VGD845" s="14"/>
      <c r="VGE845" s="14"/>
      <c r="VGF845" s="14"/>
      <c r="VGG845" s="14"/>
      <c r="VGH845" s="14"/>
      <c r="VGI845" s="14"/>
      <c r="VGJ845" s="14"/>
      <c r="VGK845" s="14"/>
      <c r="VGL845" s="14"/>
      <c r="VGM845" s="14"/>
      <c r="VGN845" s="14"/>
      <c r="VGO845" s="14"/>
      <c r="VGP845" s="14"/>
      <c r="VGQ845" s="14"/>
      <c r="VGR845" s="14"/>
      <c r="VGS845" s="14"/>
      <c r="VGT845" s="14"/>
      <c r="VGU845" s="14"/>
      <c r="VGV845" s="14"/>
      <c r="VGW845" s="14"/>
      <c r="VGX845" s="14"/>
      <c r="VGY845" s="14"/>
      <c r="VGZ845" s="14"/>
      <c r="VHA845" s="14"/>
      <c r="VHB845" s="14"/>
      <c r="VHC845" s="14"/>
      <c r="VHD845" s="14"/>
      <c r="VHE845" s="14"/>
      <c r="VHF845" s="14"/>
      <c r="VHG845" s="14"/>
      <c r="VHH845" s="14"/>
      <c r="VHI845" s="14"/>
      <c r="VHJ845" s="14"/>
      <c r="VHK845" s="14"/>
      <c r="VHL845" s="14"/>
      <c r="VHM845" s="14"/>
      <c r="VHN845" s="14"/>
      <c r="VHO845" s="14"/>
      <c r="VHP845" s="14"/>
      <c r="VHQ845" s="14"/>
      <c r="VHR845" s="14"/>
      <c r="VHS845" s="14"/>
      <c r="VHT845" s="14"/>
      <c r="VHU845" s="14"/>
      <c r="VHV845" s="14"/>
      <c r="VHW845" s="14"/>
      <c r="VHX845" s="14"/>
      <c r="VHY845" s="14"/>
      <c r="VHZ845" s="14"/>
      <c r="VIA845" s="14"/>
      <c r="VIB845" s="14"/>
      <c r="VIC845" s="14"/>
      <c r="VID845" s="14"/>
      <c r="VIE845" s="14"/>
      <c r="VIF845" s="14"/>
      <c r="VIG845" s="14"/>
      <c r="VIH845" s="14"/>
      <c r="VII845" s="14"/>
      <c r="VIJ845" s="14"/>
      <c r="VIK845" s="14"/>
      <c r="VIL845" s="14"/>
      <c r="VIM845" s="14"/>
      <c r="VIN845" s="14"/>
      <c r="VIO845" s="14"/>
      <c r="VIP845" s="14"/>
      <c r="VIQ845" s="14"/>
      <c r="VIR845" s="14"/>
      <c r="VIS845" s="14"/>
      <c r="VIT845" s="14"/>
      <c r="VIU845" s="14"/>
      <c r="VIV845" s="14"/>
      <c r="VIW845" s="14"/>
      <c r="VIX845" s="14"/>
      <c r="VIY845" s="14"/>
      <c r="VIZ845" s="14"/>
      <c r="VJA845" s="14"/>
      <c r="VJB845" s="14"/>
      <c r="VJC845" s="14"/>
      <c r="VJD845" s="14"/>
      <c r="VJE845" s="14"/>
      <c r="VJF845" s="14"/>
      <c r="VJG845" s="14"/>
      <c r="VJH845" s="14"/>
      <c r="VJI845" s="14"/>
      <c r="VJJ845" s="14"/>
      <c r="VJK845" s="14"/>
      <c r="VJL845" s="14"/>
      <c r="VJM845" s="14"/>
      <c r="VJN845" s="14"/>
      <c r="VJO845" s="14"/>
      <c r="VJP845" s="14"/>
      <c r="VJQ845" s="14"/>
      <c r="VJR845" s="14"/>
      <c r="VJS845" s="14"/>
      <c r="VJT845" s="14"/>
      <c r="VJU845" s="14"/>
      <c r="VJV845" s="14"/>
      <c r="VJW845" s="14"/>
      <c r="VJX845" s="14"/>
      <c r="VJY845" s="14"/>
      <c r="VJZ845" s="14"/>
      <c r="VKA845" s="14"/>
      <c r="VKB845" s="14"/>
      <c r="VKC845" s="14"/>
      <c r="VKD845" s="14"/>
      <c r="VKE845" s="14"/>
      <c r="VKF845" s="14"/>
      <c r="VKG845" s="14"/>
      <c r="VKH845" s="14"/>
      <c r="VKI845" s="14"/>
      <c r="VKJ845" s="14"/>
      <c r="VKK845" s="14"/>
      <c r="VKL845" s="14"/>
      <c r="VKM845" s="14"/>
      <c r="VKN845" s="14"/>
      <c r="VKO845" s="14"/>
      <c r="VKP845" s="14"/>
      <c r="VKQ845" s="14"/>
      <c r="VKR845" s="14"/>
      <c r="VKS845" s="14"/>
      <c r="VKT845" s="14"/>
      <c r="VKU845" s="14"/>
      <c r="VKV845" s="14"/>
      <c r="VKW845" s="14"/>
      <c r="VKX845" s="14"/>
      <c r="VKY845" s="14"/>
      <c r="VKZ845" s="14"/>
      <c r="VLA845" s="14"/>
      <c r="VLB845" s="14"/>
      <c r="VLC845" s="14"/>
      <c r="VLD845" s="14"/>
      <c r="VLE845" s="14"/>
      <c r="VLF845" s="14"/>
      <c r="VLG845" s="14"/>
      <c r="VLH845" s="14"/>
      <c r="VLI845" s="14"/>
      <c r="VLJ845" s="14"/>
      <c r="VLK845" s="14"/>
      <c r="VLL845" s="14"/>
      <c r="VLM845" s="14"/>
      <c r="VLN845" s="14"/>
      <c r="VLO845" s="14"/>
      <c r="VLP845" s="14"/>
      <c r="VLQ845" s="14"/>
      <c r="VLR845" s="14"/>
      <c r="VLS845" s="14"/>
      <c r="VLT845" s="14"/>
      <c r="VLU845" s="14"/>
      <c r="VLV845" s="14"/>
      <c r="VLW845" s="14"/>
      <c r="VLX845" s="14"/>
      <c r="VLY845" s="14"/>
      <c r="VLZ845" s="14"/>
      <c r="VMA845" s="14"/>
      <c r="VMB845" s="14"/>
      <c r="VMC845" s="14"/>
      <c r="VMD845" s="14"/>
      <c r="VME845" s="14"/>
      <c r="VMF845" s="14"/>
      <c r="VMG845" s="14"/>
      <c r="VMH845" s="14"/>
      <c r="VMI845" s="14"/>
      <c r="VMJ845" s="14"/>
      <c r="VMK845" s="14"/>
      <c r="VML845" s="14"/>
      <c r="VMM845" s="14"/>
      <c r="VMN845" s="14"/>
      <c r="VMO845" s="14"/>
      <c r="VMP845" s="14"/>
      <c r="VMQ845" s="14"/>
      <c r="VMR845" s="14"/>
      <c r="VMS845" s="14"/>
      <c r="VMT845" s="14"/>
      <c r="VMU845" s="14"/>
      <c r="VMV845" s="14"/>
      <c r="VMW845" s="14"/>
      <c r="VMX845" s="14"/>
      <c r="VMY845" s="14"/>
      <c r="VMZ845" s="14"/>
      <c r="VNA845" s="14"/>
      <c r="VNB845" s="14"/>
      <c r="VNC845" s="14"/>
      <c r="VND845" s="14"/>
      <c r="VNE845" s="14"/>
      <c r="VNF845" s="14"/>
      <c r="VNG845" s="14"/>
      <c r="VNH845" s="14"/>
      <c r="VNI845" s="14"/>
      <c r="VNJ845" s="14"/>
      <c r="VNK845" s="14"/>
      <c r="VNL845" s="14"/>
      <c r="VNM845" s="14"/>
      <c r="VNN845" s="14"/>
      <c r="VNO845" s="14"/>
      <c r="VNP845" s="14"/>
      <c r="VNQ845" s="14"/>
      <c r="VNR845" s="14"/>
      <c r="VNS845" s="14"/>
      <c r="VNT845" s="14"/>
      <c r="VNU845" s="14"/>
      <c r="VNV845" s="14"/>
      <c r="VNW845" s="14"/>
      <c r="VNX845" s="14"/>
      <c r="VNY845" s="14"/>
      <c r="VNZ845" s="14"/>
      <c r="VOA845" s="14"/>
      <c r="VOB845" s="14"/>
      <c r="VOC845" s="14"/>
      <c r="VOD845" s="14"/>
      <c r="VOE845" s="14"/>
      <c r="VOF845" s="14"/>
      <c r="VOG845" s="14"/>
      <c r="VOH845" s="14"/>
      <c r="VOI845" s="14"/>
      <c r="VOJ845" s="14"/>
      <c r="VOK845" s="14"/>
      <c r="VOL845" s="14"/>
      <c r="VOM845" s="14"/>
      <c r="VON845" s="14"/>
      <c r="VOO845" s="14"/>
      <c r="VOP845" s="14"/>
      <c r="VOQ845" s="14"/>
      <c r="VOR845" s="14"/>
      <c r="VOS845" s="14"/>
      <c r="VOT845" s="14"/>
      <c r="VOU845" s="14"/>
      <c r="VOV845" s="14"/>
      <c r="VOW845" s="14"/>
      <c r="VOX845" s="14"/>
      <c r="VOY845" s="14"/>
      <c r="VOZ845" s="14"/>
      <c r="VPA845" s="14"/>
      <c r="VPB845" s="14"/>
      <c r="VPC845" s="14"/>
      <c r="VPD845" s="14"/>
      <c r="VPE845" s="14"/>
      <c r="VPF845" s="14"/>
      <c r="VPG845" s="14"/>
      <c r="VPH845" s="14"/>
      <c r="VPI845" s="14"/>
      <c r="VPJ845" s="14"/>
      <c r="VPK845" s="14"/>
      <c r="VPL845" s="14"/>
      <c r="VPM845" s="14"/>
      <c r="VPN845" s="14"/>
      <c r="VPO845" s="14"/>
      <c r="VPP845" s="14"/>
      <c r="VPQ845" s="14"/>
      <c r="VPR845" s="14"/>
      <c r="VPS845" s="14"/>
      <c r="VPT845" s="14"/>
      <c r="VPU845" s="14"/>
      <c r="VPV845" s="14"/>
      <c r="VPW845" s="14"/>
      <c r="VPX845" s="14"/>
      <c r="VPY845" s="14"/>
      <c r="VPZ845" s="14"/>
      <c r="VQA845" s="14"/>
      <c r="VQB845" s="14"/>
      <c r="VQC845" s="14"/>
      <c r="VQD845" s="14"/>
      <c r="VQE845" s="14"/>
      <c r="VQF845" s="14"/>
      <c r="VQG845" s="14"/>
      <c r="VQH845" s="14"/>
      <c r="VQI845" s="14"/>
      <c r="VQJ845" s="14"/>
      <c r="VQK845" s="14"/>
      <c r="VQL845" s="14"/>
      <c r="VQM845" s="14"/>
      <c r="VQN845" s="14"/>
      <c r="VQO845" s="14"/>
      <c r="VQP845" s="14"/>
      <c r="VQQ845" s="14"/>
      <c r="VQR845" s="14"/>
      <c r="VQS845" s="14"/>
      <c r="VQT845" s="14"/>
      <c r="VQU845" s="14"/>
      <c r="VQV845" s="14"/>
      <c r="VQW845" s="14"/>
      <c r="VQX845" s="14"/>
      <c r="VQY845" s="14"/>
      <c r="VQZ845" s="14"/>
      <c r="VRA845" s="14"/>
      <c r="VRB845" s="14"/>
      <c r="VRC845" s="14"/>
      <c r="VRD845" s="14"/>
      <c r="VRE845" s="14"/>
      <c r="VRF845" s="14"/>
      <c r="VRG845" s="14"/>
      <c r="VRH845" s="14"/>
      <c r="VRI845" s="14"/>
      <c r="VRJ845" s="14"/>
      <c r="VRK845" s="14"/>
      <c r="VRL845" s="14"/>
      <c r="VRM845" s="14"/>
      <c r="VRN845" s="14"/>
      <c r="VRO845" s="14"/>
      <c r="VRP845" s="14"/>
      <c r="VRQ845" s="14"/>
      <c r="VRR845" s="14"/>
      <c r="VRS845" s="14"/>
      <c r="VRT845" s="14"/>
      <c r="VRU845" s="14"/>
      <c r="VRV845" s="14"/>
      <c r="VRW845" s="14"/>
      <c r="VRX845" s="14"/>
      <c r="VRY845" s="14"/>
      <c r="VRZ845" s="14"/>
      <c r="VSA845" s="14"/>
      <c r="VSB845" s="14"/>
      <c r="VSC845" s="14"/>
      <c r="VSD845" s="14"/>
      <c r="VSE845" s="14"/>
      <c r="VSF845" s="14"/>
      <c r="VSG845" s="14"/>
      <c r="VSH845" s="14"/>
      <c r="VSI845" s="14"/>
      <c r="VSJ845" s="14"/>
      <c r="VSK845" s="14"/>
      <c r="VSL845" s="14"/>
      <c r="VSM845" s="14"/>
      <c r="VSN845" s="14"/>
      <c r="VSO845" s="14"/>
      <c r="VSP845" s="14"/>
      <c r="VSQ845" s="14"/>
      <c r="VSR845" s="14"/>
      <c r="VSS845" s="14"/>
      <c r="VST845" s="14"/>
      <c r="VSU845" s="14"/>
      <c r="VSV845" s="14"/>
      <c r="VSW845" s="14"/>
      <c r="VSX845" s="14"/>
      <c r="VSY845" s="14"/>
      <c r="VSZ845" s="14"/>
      <c r="VTA845" s="14"/>
      <c r="VTB845" s="14"/>
      <c r="VTC845" s="14"/>
      <c r="VTD845" s="14"/>
      <c r="VTE845" s="14"/>
      <c r="VTF845" s="14"/>
      <c r="VTG845" s="14"/>
      <c r="VTH845" s="14"/>
      <c r="VTI845" s="14"/>
      <c r="VTJ845" s="14"/>
      <c r="VTK845" s="14"/>
      <c r="VTL845" s="14"/>
      <c r="VTM845" s="14"/>
      <c r="VTN845" s="14"/>
      <c r="VTO845" s="14"/>
      <c r="VTP845" s="14"/>
      <c r="VTQ845" s="14"/>
      <c r="VTR845" s="14"/>
      <c r="VTS845" s="14"/>
      <c r="VTT845" s="14"/>
      <c r="VTU845" s="14"/>
      <c r="VTV845" s="14"/>
      <c r="VTW845" s="14"/>
      <c r="VTX845" s="14"/>
      <c r="VTY845" s="14"/>
      <c r="VTZ845" s="14"/>
      <c r="VUA845" s="14"/>
      <c r="VUB845" s="14"/>
      <c r="VUC845" s="14"/>
      <c r="VUD845" s="14"/>
      <c r="VUE845" s="14"/>
      <c r="VUF845" s="14"/>
      <c r="VUG845" s="14"/>
      <c r="VUH845" s="14"/>
      <c r="VUI845" s="14"/>
      <c r="VUJ845" s="14"/>
      <c r="VUK845" s="14"/>
      <c r="VUL845" s="14"/>
      <c r="VUM845" s="14"/>
      <c r="VUN845" s="14"/>
      <c r="VUO845" s="14"/>
      <c r="VUP845" s="14"/>
      <c r="VUQ845" s="14"/>
      <c r="VUR845" s="14"/>
      <c r="VUS845" s="14"/>
      <c r="VUT845" s="14"/>
      <c r="VUU845" s="14"/>
      <c r="VUV845" s="14"/>
      <c r="VUW845" s="14"/>
      <c r="VUX845" s="14"/>
      <c r="VUY845" s="14"/>
      <c r="VUZ845" s="14"/>
      <c r="VVA845" s="14"/>
      <c r="VVB845" s="14"/>
      <c r="VVC845" s="14"/>
      <c r="VVD845" s="14"/>
      <c r="VVE845" s="14"/>
      <c r="VVF845" s="14"/>
      <c r="VVG845" s="14"/>
      <c r="VVH845" s="14"/>
      <c r="VVI845" s="14"/>
      <c r="VVJ845" s="14"/>
      <c r="VVK845" s="14"/>
      <c r="VVL845" s="14"/>
      <c r="VVM845" s="14"/>
      <c r="VVN845" s="14"/>
      <c r="VVO845" s="14"/>
      <c r="VVP845" s="14"/>
      <c r="VVQ845" s="14"/>
      <c r="VVR845" s="14"/>
      <c r="VVS845" s="14"/>
      <c r="VVT845" s="14"/>
      <c r="VVU845" s="14"/>
      <c r="VVV845" s="14"/>
      <c r="VVW845" s="14"/>
      <c r="VVX845" s="14"/>
      <c r="VVY845" s="14"/>
      <c r="VVZ845" s="14"/>
      <c r="VWA845" s="14"/>
      <c r="VWB845" s="14"/>
      <c r="VWC845" s="14"/>
      <c r="VWD845" s="14"/>
      <c r="VWE845" s="14"/>
      <c r="VWF845" s="14"/>
      <c r="VWG845" s="14"/>
      <c r="VWH845" s="14"/>
      <c r="VWI845" s="14"/>
      <c r="VWJ845" s="14"/>
      <c r="VWK845" s="14"/>
      <c r="VWL845" s="14"/>
      <c r="VWM845" s="14"/>
      <c r="VWN845" s="14"/>
      <c r="VWO845" s="14"/>
      <c r="VWP845" s="14"/>
      <c r="VWQ845" s="14"/>
      <c r="VWR845" s="14"/>
      <c r="VWS845" s="14"/>
      <c r="VWT845" s="14"/>
      <c r="VWU845" s="14"/>
      <c r="VWV845" s="14"/>
      <c r="VWW845" s="14"/>
      <c r="VWX845" s="14"/>
      <c r="VWY845" s="14"/>
      <c r="VWZ845" s="14"/>
      <c r="VXA845" s="14"/>
      <c r="VXB845" s="14"/>
      <c r="VXC845" s="14"/>
      <c r="VXD845" s="14"/>
      <c r="VXE845" s="14"/>
      <c r="VXF845" s="14"/>
      <c r="VXG845" s="14"/>
      <c r="VXH845" s="14"/>
      <c r="VXI845" s="14"/>
      <c r="VXJ845" s="14"/>
      <c r="VXK845" s="14"/>
      <c r="VXL845" s="14"/>
      <c r="VXM845" s="14"/>
      <c r="VXN845" s="14"/>
      <c r="VXO845" s="14"/>
      <c r="VXP845" s="14"/>
      <c r="VXQ845" s="14"/>
      <c r="VXR845" s="14"/>
      <c r="VXS845" s="14"/>
      <c r="VXT845" s="14"/>
      <c r="VXU845" s="14"/>
      <c r="VXV845" s="14"/>
      <c r="VXW845" s="14"/>
      <c r="VXX845" s="14"/>
      <c r="VXY845" s="14"/>
      <c r="VXZ845" s="14"/>
      <c r="VYA845" s="14"/>
      <c r="VYB845" s="14"/>
      <c r="VYC845" s="14"/>
      <c r="VYD845" s="14"/>
      <c r="VYE845" s="14"/>
      <c r="VYF845" s="14"/>
      <c r="VYG845" s="14"/>
      <c r="VYH845" s="14"/>
      <c r="VYI845" s="14"/>
      <c r="VYJ845" s="14"/>
      <c r="VYK845" s="14"/>
      <c r="VYL845" s="14"/>
      <c r="VYM845" s="14"/>
      <c r="VYN845" s="14"/>
      <c r="VYO845" s="14"/>
      <c r="VYP845" s="14"/>
      <c r="VYQ845" s="14"/>
      <c r="VYR845" s="14"/>
      <c r="VYS845" s="14"/>
      <c r="VYT845" s="14"/>
      <c r="VYU845" s="14"/>
      <c r="VYV845" s="14"/>
      <c r="VYW845" s="14"/>
      <c r="VYX845" s="14"/>
      <c r="VYY845" s="14"/>
      <c r="VYZ845" s="14"/>
      <c r="VZA845" s="14"/>
      <c r="VZB845" s="14"/>
      <c r="VZC845" s="14"/>
      <c r="VZD845" s="14"/>
      <c r="VZE845" s="14"/>
      <c r="VZF845" s="14"/>
      <c r="VZG845" s="14"/>
      <c r="VZH845" s="14"/>
      <c r="VZI845" s="14"/>
      <c r="VZJ845" s="14"/>
      <c r="VZK845" s="14"/>
      <c r="VZL845" s="14"/>
      <c r="VZM845" s="14"/>
      <c r="VZN845" s="14"/>
      <c r="VZO845" s="14"/>
      <c r="VZP845" s="14"/>
      <c r="VZQ845" s="14"/>
      <c r="VZR845" s="14"/>
      <c r="VZS845" s="14"/>
      <c r="VZT845" s="14"/>
      <c r="VZU845" s="14"/>
      <c r="VZV845" s="14"/>
      <c r="VZW845" s="14"/>
      <c r="VZX845" s="14"/>
      <c r="VZY845" s="14"/>
      <c r="VZZ845" s="14"/>
      <c r="WAA845" s="14"/>
      <c r="WAB845" s="14"/>
      <c r="WAC845" s="14"/>
      <c r="WAD845" s="14"/>
      <c r="WAE845" s="14"/>
      <c r="WAF845" s="14"/>
      <c r="WAG845" s="14"/>
      <c r="WAH845" s="14"/>
      <c r="WAI845" s="14"/>
      <c r="WAJ845" s="14"/>
      <c r="WAK845" s="14"/>
      <c r="WAL845" s="14"/>
      <c r="WAM845" s="14"/>
      <c r="WAN845" s="14"/>
      <c r="WAO845" s="14"/>
      <c r="WAP845" s="14"/>
      <c r="WAQ845" s="14"/>
      <c r="WAR845" s="14"/>
      <c r="WAS845" s="14"/>
      <c r="WAT845" s="14"/>
      <c r="WAU845" s="14"/>
      <c r="WAV845" s="14"/>
      <c r="WAW845" s="14"/>
      <c r="WAX845" s="14"/>
      <c r="WAY845" s="14"/>
      <c r="WAZ845" s="14"/>
      <c r="WBA845" s="14"/>
      <c r="WBB845" s="14"/>
      <c r="WBC845" s="14"/>
      <c r="WBD845" s="14"/>
      <c r="WBE845" s="14"/>
      <c r="WBF845" s="14"/>
      <c r="WBG845" s="14"/>
      <c r="WBH845" s="14"/>
      <c r="WBI845" s="14"/>
      <c r="WBJ845" s="14"/>
      <c r="WBK845" s="14"/>
      <c r="WBL845" s="14"/>
      <c r="WBM845" s="14"/>
      <c r="WBN845" s="14"/>
      <c r="WBO845" s="14"/>
      <c r="WBP845" s="14"/>
      <c r="WBQ845" s="14"/>
      <c r="WBR845" s="14"/>
      <c r="WBS845" s="14"/>
      <c r="WBT845" s="14"/>
      <c r="WBU845" s="14"/>
      <c r="WBV845" s="14"/>
      <c r="WBW845" s="14"/>
      <c r="WBX845" s="14"/>
      <c r="WBY845" s="14"/>
      <c r="WBZ845" s="14"/>
      <c r="WCA845" s="14"/>
      <c r="WCB845" s="14"/>
      <c r="WCC845" s="14"/>
      <c r="WCD845" s="14"/>
      <c r="WCE845" s="14"/>
      <c r="WCF845" s="14"/>
      <c r="WCG845" s="14"/>
      <c r="WCH845" s="14"/>
      <c r="WCI845" s="14"/>
      <c r="WCJ845" s="14"/>
      <c r="WCK845" s="14"/>
      <c r="WCL845" s="14"/>
      <c r="WCM845" s="14"/>
      <c r="WCN845" s="14"/>
      <c r="WCO845" s="14"/>
      <c r="WCP845" s="14"/>
      <c r="WCQ845" s="14"/>
      <c r="WCR845" s="14"/>
      <c r="WCS845" s="14"/>
      <c r="WCT845" s="14"/>
      <c r="WCU845" s="14"/>
      <c r="WCV845" s="14"/>
      <c r="WCW845" s="14"/>
      <c r="WCX845" s="14"/>
      <c r="WCY845" s="14"/>
      <c r="WCZ845" s="14"/>
      <c r="WDA845" s="14"/>
      <c r="WDB845" s="14"/>
      <c r="WDC845" s="14"/>
      <c r="WDD845" s="14"/>
      <c r="WDE845" s="14"/>
      <c r="WDF845" s="14"/>
      <c r="WDG845" s="14"/>
      <c r="WDH845" s="14"/>
      <c r="WDI845" s="14"/>
      <c r="WDJ845" s="14"/>
      <c r="WDK845" s="14"/>
      <c r="WDL845" s="14"/>
      <c r="WDM845" s="14"/>
      <c r="WDN845" s="14"/>
      <c r="WDO845" s="14"/>
      <c r="WDP845" s="14"/>
      <c r="WDQ845" s="14"/>
      <c r="WDR845" s="14"/>
      <c r="WDS845" s="14"/>
      <c r="WDT845" s="14"/>
      <c r="WDU845" s="14"/>
      <c r="WDV845" s="14"/>
      <c r="WDW845" s="14"/>
      <c r="WDX845" s="14"/>
      <c r="WDY845" s="14"/>
      <c r="WDZ845" s="14"/>
      <c r="WEA845" s="14"/>
      <c r="WEB845" s="14"/>
      <c r="WEC845" s="14"/>
      <c r="WED845" s="14"/>
      <c r="WEE845" s="14"/>
      <c r="WEF845" s="14"/>
      <c r="WEG845" s="14"/>
      <c r="WEH845" s="14"/>
      <c r="WEI845" s="14"/>
      <c r="WEJ845" s="14"/>
      <c r="WEK845" s="14"/>
      <c r="WEL845" s="14"/>
      <c r="WEM845" s="14"/>
      <c r="WEN845" s="14"/>
      <c r="WEO845" s="14"/>
      <c r="WEP845" s="14"/>
      <c r="WEQ845" s="14"/>
      <c r="WER845" s="14"/>
      <c r="WES845" s="14"/>
      <c r="WET845" s="14"/>
      <c r="WEU845" s="14"/>
      <c r="WEV845" s="14"/>
      <c r="WEW845" s="14"/>
      <c r="WEX845" s="14"/>
      <c r="WEY845" s="14"/>
      <c r="WEZ845" s="14"/>
      <c r="WFA845" s="14"/>
      <c r="WFB845" s="14"/>
      <c r="WFC845" s="14"/>
      <c r="WFD845" s="14"/>
      <c r="WFE845" s="14"/>
      <c r="WFF845" s="14"/>
      <c r="WFG845" s="14"/>
      <c r="WFH845" s="14"/>
      <c r="WFI845" s="14"/>
      <c r="WFJ845" s="14"/>
      <c r="WFK845" s="14"/>
      <c r="WFL845" s="14"/>
      <c r="WFM845" s="14"/>
      <c r="WFN845" s="14"/>
      <c r="WFO845" s="14"/>
      <c r="WFP845" s="14"/>
      <c r="WFQ845" s="14"/>
      <c r="WFR845" s="14"/>
      <c r="WFS845" s="14"/>
      <c r="WFT845" s="14"/>
      <c r="WFU845" s="14"/>
      <c r="WFV845" s="14"/>
      <c r="WFW845" s="14"/>
      <c r="WFX845" s="14"/>
      <c r="WFY845" s="14"/>
      <c r="WFZ845" s="14"/>
      <c r="WGA845" s="14"/>
      <c r="WGB845" s="14"/>
      <c r="WGC845" s="14"/>
      <c r="WGD845" s="14"/>
      <c r="WGE845" s="14"/>
      <c r="WGF845" s="14"/>
      <c r="WGG845" s="14"/>
      <c r="WGH845" s="14"/>
      <c r="WGI845" s="14"/>
      <c r="WGJ845" s="14"/>
      <c r="WGK845" s="14"/>
      <c r="WGL845" s="14"/>
      <c r="WGM845" s="14"/>
      <c r="WGN845" s="14"/>
      <c r="WGO845" s="14"/>
      <c r="WGP845" s="14"/>
      <c r="WGQ845" s="14"/>
      <c r="WGR845" s="14"/>
      <c r="WGS845" s="14"/>
      <c r="WGT845" s="14"/>
      <c r="WGU845" s="14"/>
      <c r="WGV845" s="14"/>
      <c r="WGW845" s="14"/>
      <c r="WGX845" s="14"/>
      <c r="WGY845" s="14"/>
      <c r="WGZ845" s="14"/>
      <c r="WHA845" s="14"/>
      <c r="WHB845" s="14"/>
      <c r="WHC845" s="14"/>
      <c r="WHD845" s="14"/>
      <c r="WHE845" s="14"/>
      <c r="WHF845" s="14"/>
      <c r="WHG845" s="14"/>
      <c r="WHH845" s="14"/>
      <c r="WHI845" s="14"/>
      <c r="WHJ845" s="14"/>
      <c r="WHK845" s="14"/>
      <c r="WHL845" s="14"/>
      <c r="WHM845" s="14"/>
      <c r="WHN845" s="14"/>
      <c r="WHO845" s="14"/>
      <c r="WHP845" s="14"/>
      <c r="WHQ845" s="14"/>
      <c r="WHR845" s="14"/>
      <c r="WHS845" s="14"/>
      <c r="WHT845" s="14"/>
      <c r="WHU845" s="14"/>
      <c r="WHV845" s="14"/>
      <c r="WHW845" s="14"/>
      <c r="WHX845" s="14"/>
      <c r="WHY845" s="14"/>
      <c r="WHZ845" s="14"/>
      <c r="WIA845" s="14"/>
      <c r="WIB845" s="14"/>
      <c r="WIC845" s="14"/>
      <c r="WID845" s="14"/>
      <c r="WIE845" s="14"/>
      <c r="WIF845" s="14"/>
      <c r="WIG845" s="14"/>
      <c r="WIH845" s="14"/>
      <c r="WII845" s="14"/>
      <c r="WIJ845" s="14"/>
      <c r="WIK845" s="14"/>
      <c r="WIL845" s="14"/>
      <c r="WIM845" s="14"/>
      <c r="WIN845" s="14"/>
      <c r="WIO845" s="14"/>
      <c r="WIP845" s="14"/>
      <c r="WIQ845" s="14"/>
      <c r="WIR845" s="14"/>
      <c r="WIS845" s="14"/>
      <c r="WIT845" s="14"/>
      <c r="WIU845" s="14"/>
      <c r="WIV845" s="14"/>
      <c r="WIW845" s="14"/>
      <c r="WIX845" s="14"/>
      <c r="WIY845" s="14"/>
      <c r="WIZ845" s="14"/>
      <c r="WJA845" s="14"/>
      <c r="WJB845" s="14"/>
      <c r="WJC845" s="14"/>
      <c r="WJD845" s="14"/>
      <c r="WJE845" s="14"/>
      <c r="WJF845" s="14"/>
      <c r="WJG845" s="14"/>
      <c r="WJH845" s="14"/>
      <c r="WJI845" s="14"/>
      <c r="WJJ845" s="14"/>
      <c r="WJK845" s="14"/>
      <c r="WJL845" s="14"/>
      <c r="WJM845" s="14"/>
      <c r="WJN845" s="14"/>
      <c r="WJO845" s="14"/>
      <c r="WJP845" s="14"/>
      <c r="WJQ845" s="14"/>
      <c r="WJR845" s="14"/>
      <c r="WJS845" s="14"/>
      <c r="WJT845" s="14"/>
      <c r="WJU845" s="14"/>
      <c r="WJV845" s="14"/>
      <c r="WJW845" s="14"/>
      <c r="WJX845" s="14"/>
      <c r="WJY845" s="14"/>
      <c r="WJZ845" s="14"/>
      <c r="WKA845" s="14"/>
      <c r="WKB845" s="14"/>
      <c r="WKC845" s="14"/>
      <c r="WKD845" s="14"/>
      <c r="WKE845" s="14"/>
      <c r="WKF845" s="14"/>
      <c r="WKG845" s="14"/>
      <c r="WKH845" s="14"/>
      <c r="WKI845" s="14"/>
      <c r="WKJ845" s="14"/>
      <c r="WKK845" s="14"/>
      <c r="WKL845" s="14"/>
      <c r="WKM845" s="14"/>
      <c r="WKN845" s="14"/>
      <c r="WKO845" s="14"/>
      <c r="WKP845" s="14"/>
      <c r="WKQ845" s="14"/>
      <c r="WKR845" s="14"/>
      <c r="WKS845" s="14"/>
      <c r="WKT845" s="14"/>
      <c r="WKU845" s="14"/>
      <c r="WKV845" s="14"/>
      <c r="WKW845" s="14"/>
      <c r="WKX845" s="14"/>
      <c r="WKY845" s="14"/>
      <c r="WKZ845" s="14"/>
      <c r="WLA845" s="14"/>
      <c r="WLB845" s="14"/>
      <c r="WLC845" s="14"/>
      <c r="WLD845" s="14"/>
      <c r="WLE845" s="14"/>
      <c r="WLF845" s="14"/>
      <c r="WLG845" s="14"/>
      <c r="WLH845" s="14"/>
      <c r="WLI845" s="14"/>
      <c r="WLJ845" s="14"/>
      <c r="WLK845" s="14"/>
      <c r="WLL845" s="14"/>
      <c r="WLM845" s="14"/>
      <c r="WLN845" s="14"/>
      <c r="WLO845" s="14"/>
      <c r="WLP845" s="14"/>
      <c r="WLQ845" s="14"/>
      <c r="WLR845" s="14"/>
      <c r="WLS845" s="14"/>
      <c r="WLT845" s="14"/>
      <c r="WLU845" s="14"/>
      <c r="WLV845" s="14"/>
      <c r="WLW845" s="14"/>
      <c r="WLX845" s="14"/>
      <c r="WLY845" s="14"/>
      <c r="WLZ845" s="14"/>
      <c r="WMA845" s="14"/>
      <c r="WMB845" s="14"/>
      <c r="WMC845" s="14"/>
      <c r="WMD845" s="14"/>
      <c r="WME845" s="14"/>
      <c r="WMF845" s="14"/>
      <c r="WMG845" s="14"/>
      <c r="WMH845" s="14"/>
      <c r="WMI845" s="14"/>
      <c r="WMJ845" s="14"/>
      <c r="WMK845" s="14"/>
      <c r="WML845" s="14"/>
      <c r="WMM845" s="14"/>
      <c r="WMN845" s="14"/>
      <c r="WMO845" s="14"/>
      <c r="WMP845" s="14"/>
      <c r="WMQ845" s="14"/>
      <c r="WMR845" s="14"/>
      <c r="WMS845" s="14"/>
      <c r="WMT845" s="14"/>
      <c r="WMU845" s="14"/>
      <c r="WMV845" s="14"/>
      <c r="WMW845" s="14"/>
      <c r="WMX845" s="14"/>
      <c r="WMY845" s="14"/>
      <c r="WMZ845" s="14"/>
      <c r="WNA845" s="14"/>
      <c r="WNB845" s="14"/>
      <c r="WNC845" s="14"/>
      <c r="WND845" s="14"/>
      <c r="WNE845" s="14"/>
      <c r="WNF845" s="14"/>
      <c r="WNG845" s="14"/>
      <c r="WNH845" s="14"/>
      <c r="WNI845" s="14"/>
      <c r="WNJ845" s="14"/>
      <c r="WNK845" s="14"/>
      <c r="WNL845" s="14"/>
      <c r="WNM845" s="14"/>
      <c r="WNN845" s="14"/>
      <c r="WNO845" s="14"/>
      <c r="WNP845" s="14"/>
      <c r="WNQ845" s="14"/>
      <c r="WNR845" s="14"/>
      <c r="WNS845" s="14"/>
      <c r="WNT845" s="14"/>
      <c r="WNU845" s="14"/>
      <c r="WNV845" s="14"/>
      <c r="WNW845" s="14"/>
      <c r="WNX845" s="14"/>
      <c r="WNY845" s="14"/>
      <c r="WNZ845" s="14"/>
      <c r="WOA845" s="14"/>
      <c r="WOB845" s="14"/>
      <c r="WOC845" s="14"/>
      <c r="WOD845" s="14"/>
      <c r="WOE845" s="14"/>
      <c r="WOF845" s="14"/>
      <c r="WOG845" s="14"/>
      <c r="WOH845" s="14"/>
      <c r="WOI845" s="14"/>
      <c r="WOJ845" s="14"/>
      <c r="WOK845" s="14"/>
      <c r="WOL845" s="14"/>
      <c r="WOM845" s="14"/>
      <c r="WON845" s="14"/>
      <c r="WOO845" s="14"/>
      <c r="WOP845" s="14"/>
      <c r="WOQ845" s="14"/>
      <c r="WOR845" s="14"/>
      <c r="WOS845" s="14"/>
      <c r="WOT845" s="14"/>
      <c r="WOU845" s="14"/>
      <c r="WOV845" s="14"/>
      <c r="WOW845" s="14"/>
      <c r="WOX845" s="14"/>
      <c r="WOY845" s="14"/>
      <c r="WOZ845" s="14"/>
      <c r="WPA845" s="14"/>
      <c r="WPB845" s="14"/>
      <c r="WPC845" s="14"/>
      <c r="WPD845" s="14"/>
      <c r="WPE845" s="14"/>
      <c r="WPF845" s="14"/>
      <c r="WPG845" s="14"/>
      <c r="WPH845" s="14"/>
      <c r="WPI845" s="14"/>
      <c r="WPJ845" s="14"/>
      <c r="WPK845" s="14"/>
      <c r="WPL845" s="14"/>
      <c r="WPM845" s="14"/>
      <c r="WPN845" s="14"/>
      <c r="WPO845" s="14"/>
      <c r="WPP845" s="14"/>
      <c r="WPQ845" s="14"/>
      <c r="WPR845" s="14"/>
      <c r="WPS845" s="14"/>
      <c r="WPT845" s="14"/>
      <c r="WPU845" s="14"/>
      <c r="WPV845" s="14"/>
      <c r="WPW845" s="14"/>
      <c r="WPX845" s="14"/>
      <c r="WPY845" s="14"/>
      <c r="WPZ845" s="14"/>
      <c r="WQA845" s="14"/>
      <c r="WQB845" s="14"/>
      <c r="WQC845" s="14"/>
      <c r="WQD845" s="14"/>
      <c r="WQE845" s="14"/>
      <c r="WQF845" s="14"/>
      <c r="WQG845" s="14"/>
      <c r="WQH845" s="14"/>
      <c r="WQI845" s="14"/>
      <c r="WQJ845" s="14"/>
      <c r="WQK845" s="14"/>
      <c r="WQL845" s="14"/>
      <c r="WQM845" s="14"/>
      <c r="WQN845" s="14"/>
      <c r="WQO845" s="14"/>
      <c r="WQP845" s="14"/>
      <c r="WQQ845" s="14"/>
      <c r="WQR845" s="14"/>
      <c r="WQS845" s="14"/>
      <c r="WQT845" s="14"/>
      <c r="WQU845" s="14"/>
      <c r="WQV845" s="14"/>
      <c r="WQW845" s="14"/>
      <c r="WQX845" s="14"/>
      <c r="WQY845" s="14"/>
      <c r="WQZ845" s="14"/>
      <c r="WRA845" s="14"/>
      <c r="WRB845" s="14"/>
      <c r="WRC845" s="14"/>
      <c r="WRD845" s="14"/>
      <c r="WRE845" s="14"/>
      <c r="WRF845" s="14"/>
      <c r="WRG845" s="14"/>
      <c r="WRH845" s="14"/>
      <c r="WRI845" s="14"/>
      <c r="WRJ845" s="14"/>
      <c r="WRK845" s="14"/>
      <c r="WRL845" s="14"/>
      <c r="WRM845" s="14"/>
      <c r="WRN845" s="14"/>
      <c r="WRO845" s="14"/>
      <c r="WRP845" s="14"/>
      <c r="WRQ845" s="14"/>
      <c r="WRR845" s="14"/>
      <c r="WRS845" s="14"/>
      <c r="WRT845" s="14"/>
      <c r="WRU845" s="14"/>
      <c r="WRV845" s="14"/>
      <c r="WRW845" s="14"/>
      <c r="WRX845" s="14"/>
      <c r="WRY845" s="14"/>
      <c r="WRZ845" s="14"/>
      <c r="WSA845" s="14"/>
      <c r="WSB845" s="14"/>
      <c r="WSC845" s="14"/>
      <c r="WSD845" s="14"/>
      <c r="WSE845" s="14"/>
      <c r="WSF845" s="14"/>
      <c r="WSG845" s="14"/>
      <c r="WSH845" s="14"/>
      <c r="WSI845" s="14"/>
      <c r="WSJ845" s="14"/>
      <c r="WSK845" s="14"/>
      <c r="WSL845" s="14"/>
      <c r="WSM845" s="14"/>
      <c r="WSN845" s="14"/>
      <c r="WSO845" s="14"/>
      <c r="WSP845" s="14"/>
      <c r="WSQ845" s="14"/>
      <c r="WSR845" s="14"/>
      <c r="WSS845" s="14"/>
      <c r="WST845" s="14"/>
      <c r="WSU845" s="14"/>
      <c r="WSV845" s="14"/>
      <c r="WSW845" s="14"/>
      <c r="WSX845" s="14"/>
      <c r="WSY845" s="14"/>
      <c r="WSZ845" s="14"/>
      <c r="WTA845" s="14"/>
      <c r="WTB845" s="14"/>
      <c r="WTC845" s="14"/>
      <c r="WTD845" s="14"/>
      <c r="WTE845" s="14"/>
      <c r="WTF845" s="14"/>
      <c r="WTG845" s="14"/>
      <c r="WTH845" s="14"/>
      <c r="WTI845" s="14"/>
      <c r="WTJ845" s="14"/>
      <c r="WTK845" s="14"/>
      <c r="WTL845" s="14"/>
      <c r="WTM845" s="14"/>
      <c r="WTN845" s="14"/>
      <c r="WTO845" s="14"/>
      <c r="WTP845" s="14"/>
      <c r="WTQ845" s="14"/>
      <c r="WTR845" s="14"/>
      <c r="WTS845" s="14"/>
      <c r="WTT845" s="14"/>
      <c r="WTU845" s="14"/>
      <c r="WTV845" s="14"/>
      <c r="WTW845" s="14"/>
      <c r="WTX845" s="14"/>
      <c r="WTY845" s="14"/>
      <c r="WTZ845" s="14"/>
      <c r="WUA845" s="14"/>
      <c r="WUB845" s="14"/>
      <c r="WUC845" s="14"/>
      <c r="WUD845" s="14"/>
      <c r="WUE845" s="14"/>
      <c r="WUF845" s="14"/>
      <c r="WUG845" s="14"/>
      <c r="WUH845" s="14"/>
      <c r="WUI845" s="14"/>
      <c r="WUJ845" s="14"/>
      <c r="WUK845" s="14"/>
      <c r="WUL845" s="14"/>
      <c r="WUM845" s="14"/>
      <c r="WUN845" s="14"/>
      <c r="WUO845" s="14"/>
      <c r="WUP845" s="14"/>
      <c r="WUQ845" s="14"/>
      <c r="WUR845" s="14"/>
      <c r="WUS845" s="14"/>
      <c r="WUT845" s="14"/>
      <c r="WUU845" s="14"/>
      <c r="WUV845" s="14"/>
      <c r="WUW845" s="14"/>
      <c r="WUX845" s="14"/>
      <c r="WUY845" s="14"/>
      <c r="WUZ845" s="14"/>
      <c r="WVA845" s="14"/>
      <c r="WVB845" s="14"/>
      <c r="WVC845" s="14"/>
      <c r="WVD845" s="14"/>
      <c r="WVE845" s="14"/>
      <c r="WVF845" s="14"/>
      <c r="WVG845" s="14"/>
      <c r="WVH845" s="14"/>
      <c r="WVI845" s="14"/>
      <c r="WVJ845" s="14"/>
      <c r="WVK845" s="14"/>
      <c r="WVL845" s="14"/>
      <c r="WVM845" s="14"/>
      <c r="WVN845" s="14"/>
      <c r="WVO845" s="14"/>
      <c r="WVP845" s="14"/>
      <c r="WVQ845" s="14"/>
      <c r="WVR845" s="14"/>
      <c r="WVS845" s="14"/>
      <c r="WVT845" s="14"/>
      <c r="WVU845" s="14"/>
      <c r="WVV845" s="14"/>
      <c r="WVW845" s="14"/>
      <c r="WVX845" s="14"/>
      <c r="WVY845" s="14"/>
      <c r="WVZ845" s="14"/>
      <c r="WWA845" s="14"/>
      <c r="WWB845" s="14"/>
      <c r="WWC845" s="14"/>
      <c r="WWD845" s="14"/>
      <c r="WWE845" s="14"/>
      <c r="WWF845" s="14"/>
      <c r="WWG845" s="14"/>
      <c r="WWH845" s="14"/>
      <c r="WWI845" s="14"/>
      <c r="WWJ845" s="14"/>
      <c r="WWK845" s="14"/>
      <c r="WWL845" s="14"/>
      <c r="WWM845" s="14"/>
      <c r="WWN845" s="14"/>
      <c r="WWO845" s="14"/>
      <c r="WWP845" s="14"/>
      <c r="WWQ845" s="14"/>
      <c r="WWR845" s="14"/>
      <c r="WWS845" s="14"/>
      <c r="WWT845" s="14"/>
      <c r="WWU845" s="14"/>
      <c r="WWV845" s="14"/>
      <c r="WWW845" s="14"/>
      <c r="WWX845" s="14"/>
      <c r="WWY845" s="14"/>
      <c r="WWZ845" s="14"/>
      <c r="WXA845" s="14"/>
      <c r="WXB845" s="14"/>
      <c r="WXC845" s="14"/>
      <c r="WXD845" s="14"/>
      <c r="WXE845" s="14"/>
      <c r="WXF845" s="14"/>
      <c r="WXG845" s="14"/>
      <c r="WXH845" s="14"/>
      <c r="WXI845" s="14"/>
      <c r="WXJ845" s="14"/>
      <c r="WXK845" s="14"/>
      <c r="WXL845" s="14"/>
      <c r="WXM845" s="14"/>
      <c r="WXN845" s="14"/>
      <c r="WXO845" s="14"/>
      <c r="WXP845" s="14"/>
      <c r="WXQ845" s="14"/>
      <c r="WXR845" s="14"/>
      <c r="WXS845" s="14"/>
      <c r="WXT845" s="14"/>
      <c r="WXU845" s="14"/>
      <c r="WXV845" s="14"/>
      <c r="WXW845" s="14"/>
      <c r="WXX845" s="14"/>
      <c r="WXY845" s="14"/>
      <c r="WXZ845" s="14"/>
      <c r="WYA845" s="14"/>
      <c r="WYB845" s="14"/>
      <c r="WYC845" s="14"/>
      <c r="WYD845" s="14"/>
      <c r="WYE845" s="14"/>
      <c r="WYF845" s="14"/>
      <c r="WYG845" s="14"/>
      <c r="WYH845" s="14"/>
      <c r="WYI845" s="14"/>
      <c r="WYJ845" s="14"/>
      <c r="WYK845" s="14"/>
      <c r="WYL845" s="14"/>
      <c r="WYM845" s="14"/>
      <c r="WYN845" s="14"/>
      <c r="WYO845" s="14"/>
      <c r="WYP845" s="14"/>
      <c r="WYQ845" s="14"/>
      <c r="WYR845" s="14"/>
      <c r="WYS845" s="14"/>
      <c r="WYT845" s="14"/>
      <c r="WYU845" s="14"/>
      <c r="WYV845" s="14"/>
      <c r="WYW845" s="14"/>
      <c r="WYX845" s="14"/>
      <c r="WYY845" s="14"/>
      <c r="WYZ845" s="14"/>
      <c r="WZA845" s="14"/>
      <c r="WZB845" s="14"/>
      <c r="WZC845" s="14"/>
      <c r="WZD845" s="14"/>
      <c r="WZE845" s="14"/>
      <c r="WZF845" s="14"/>
      <c r="WZG845" s="14"/>
      <c r="WZH845" s="14"/>
      <c r="WZI845" s="14"/>
      <c r="WZJ845" s="14"/>
      <c r="WZK845" s="14"/>
      <c r="WZL845" s="14"/>
      <c r="WZM845" s="14"/>
      <c r="WZN845" s="14"/>
      <c r="WZO845" s="14"/>
      <c r="WZP845" s="14"/>
      <c r="WZQ845" s="14"/>
      <c r="WZR845" s="14"/>
      <c r="WZS845" s="14"/>
      <c r="WZT845" s="14"/>
      <c r="WZU845" s="14"/>
      <c r="WZV845" s="14"/>
      <c r="WZW845" s="14"/>
      <c r="WZX845" s="14"/>
      <c r="WZY845" s="14"/>
      <c r="WZZ845" s="14"/>
      <c r="XAA845" s="14"/>
      <c r="XAB845" s="14"/>
      <c r="XAC845" s="14"/>
      <c r="XAD845" s="14"/>
      <c r="XAE845" s="14"/>
      <c r="XAF845" s="14"/>
      <c r="XAG845" s="14"/>
      <c r="XAH845" s="14"/>
      <c r="XAI845" s="14"/>
      <c r="XAJ845" s="14"/>
      <c r="XAK845" s="14"/>
      <c r="XAL845" s="14"/>
      <c r="XAM845" s="14"/>
      <c r="XAN845" s="14"/>
      <c r="XAO845" s="14"/>
      <c r="XAP845" s="14"/>
      <c r="XAQ845" s="14"/>
      <c r="XAR845" s="14"/>
      <c r="XAS845" s="14"/>
      <c r="XAT845" s="14"/>
      <c r="XAU845" s="14"/>
      <c r="XAV845" s="14"/>
      <c r="XAW845" s="14"/>
      <c r="XAX845" s="14"/>
      <c r="XAY845" s="14"/>
      <c r="XAZ845" s="14"/>
      <c r="XBA845" s="14"/>
      <c r="XBB845" s="14"/>
      <c r="XBC845" s="14"/>
      <c r="XBD845" s="14"/>
      <c r="XBE845" s="14"/>
      <c r="XBF845" s="14"/>
      <c r="XBG845" s="14"/>
      <c r="XBH845" s="14"/>
      <c r="XBI845" s="14"/>
      <c r="XBJ845" s="14"/>
      <c r="XBK845" s="14"/>
      <c r="XBL845" s="14"/>
      <c r="XBM845" s="14"/>
      <c r="XBN845" s="14"/>
      <c r="XBO845" s="14"/>
      <c r="XBP845" s="14"/>
      <c r="XBQ845" s="14"/>
      <c r="XBR845" s="14"/>
      <c r="XBS845" s="14"/>
      <c r="XBT845" s="14"/>
      <c r="XBU845" s="14"/>
      <c r="XBV845" s="14"/>
      <c r="XBW845" s="14"/>
      <c r="XBX845" s="14"/>
      <c r="XBY845" s="14"/>
      <c r="XBZ845" s="14"/>
      <c r="XCA845" s="14"/>
      <c r="XCB845" s="14"/>
      <c r="XCC845" s="14"/>
      <c r="XCD845" s="14"/>
      <c r="XCE845" s="14"/>
      <c r="XCF845" s="14"/>
      <c r="XCG845" s="14"/>
      <c r="XCH845" s="14"/>
      <c r="XCI845" s="14"/>
      <c r="XCJ845" s="14"/>
      <c r="XCK845" s="14"/>
      <c r="XCL845" s="14"/>
      <c r="XCM845" s="14"/>
      <c r="XCN845" s="14"/>
      <c r="XCO845" s="14"/>
      <c r="XCP845" s="14"/>
      <c r="XCQ845" s="14"/>
      <c r="XCR845" s="14"/>
      <c r="XCS845" s="14"/>
      <c r="XCT845" s="14"/>
      <c r="XCU845" s="14"/>
      <c r="XCV845" s="14"/>
      <c r="XCW845" s="14"/>
      <c r="XCX845" s="14"/>
      <c r="XCY845" s="14"/>
      <c r="XCZ845" s="14"/>
      <c r="XDA845" s="14"/>
      <c r="XDB845" s="14"/>
      <c r="XDC845" s="14"/>
      <c r="XDD845" s="14"/>
      <c r="XDE845" s="14"/>
      <c r="XDF845" s="14"/>
      <c r="XDG845" s="14"/>
      <c r="XDH845" s="14"/>
      <c r="XDI845" s="14"/>
      <c r="XDJ845" s="14"/>
      <c r="XDK845" s="14"/>
      <c r="XDL845" s="14"/>
      <c r="XDM845" s="14"/>
      <c r="XDN845" s="14"/>
      <c r="XDO845" s="14"/>
      <c r="XDP845" s="14"/>
      <c r="XDQ845" s="14"/>
      <c r="XDR845" s="14"/>
      <c r="XDS845" s="14"/>
      <c r="XDT845" s="14"/>
      <c r="XDU845" s="14"/>
      <c r="XDV845" s="14"/>
      <c r="XDW845" s="14"/>
      <c r="XDX845" s="14"/>
      <c r="XDY845" s="14"/>
      <c r="XDZ845" s="14"/>
      <c r="XEA845" s="14"/>
      <c r="XEB845" s="14"/>
      <c r="XEC845" s="14"/>
      <c r="XED845" s="14"/>
      <c r="XEE845" s="14"/>
      <c r="XEF845" s="14"/>
      <c r="XEG845" s="14"/>
      <c r="XEH845" s="14"/>
      <c r="XEI845" s="14"/>
      <c r="XEJ845" s="14"/>
      <c r="XEK845" s="14"/>
      <c r="XEL845" s="14"/>
      <c r="XEM845" s="14"/>
      <c r="XEN845" s="14"/>
      <c r="XEO845" s="14"/>
      <c r="XEP845" s="14"/>
      <c r="XEQ845" s="14"/>
      <c r="XER845" s="14"/>
      <c r="XES845" s="14"/>
      <c r="XET845" s="14"/>
      <c r="XEU845" s="14"/>
      <c r="XEV845" s="14"/>
      <c r="XEW845" s="14"/>
      <c r="XEX845" s="14"/>
      <c r="XEY845" s="14"/>
      <c r="XEZ845" s="14"/>
    </row>
    <row r="846" spans="1:16380" ht="22.5" hidden="1" customHeight="1" x14ac:dyDescent="0.25">
      <c r="A846" s="83" t="str">
        <f t="shared" si="221"/>
        <v>793.</v>
      </c>
      <c r="B846" s="26">
        <v>1625</v>
      </c>
      <c r="C846" s="191" t="s">
        <v>362</v>
      </c>
      <c r="D846" s="26">
        <v>1969</v>
      </c>
      <c r="E846" s="83" t="s">
        <v>2957</v>
      </c>
      <c r="F846" s="83" t="s">
        <v>2959</v>
      </c>
      <c r="G846" s="26">
        <v>2</v>
      </c>
      <c r="H846" s="26">
        <v>2</v>
      </c>
      <c r="I846" s="178">
        <v>575.9</v>
      </c>
      <c r="J846" s="176">
        <v>535.29999999999995</v>
      </c>
      <c r="K846" s="178">
        <v>535.29999999999995</v>
      </c>
      <c r="L846" s="187">
        <v>26</v>
      </c>
      <c r="M846" s="186">
        <f t="shared" si="224"/>
        <v>1571159.7000000002</v>
      </c>
      <c r="N846" s="186"/>
      <c r="O846" s="186"/>
      <c r="P846" s="186"/>
      <c r="Q846" s="176">
        <f t="shared" si="225"/>
        <v>1571159.7000000002</v>
      </c>
      <c r="R846" s="186">
        <v>191022</v>
      </c>
      <c r="S846" s="187"/>
      <c r="T846" s="186"/>
      <c r="U846" s="186">
        <v>389.1</v>
      </c>
      <c r="V846" s="186">
        <f>U846*3547</f>
        <v>1380137.7000000002</v>
      </c>
      <c r="W846" s="186"/>
      <c r="X846" s="186"/>
      <c r="Y846" s="186"/>
      <c r="Z846" s="186"/>
      <c r="AA846" s="186"/>
      <c r="AB846" s="186"/>
      <c r="AC846" s="178"/>
      <c r="AD846" s="178"/>
      <c r="AE846" s="186"/>
      <c r="AF846" s="186"/>
      <c r="AG846" s="317">
        <v>2025</v>
      </c>
      <c r="AH846" s="158"/>
      <c r="AI846" s="175"/>
      <c r="AJ846" s="162"/>
      <c r="AK846" s="15">
        <f t="shared" si="207"/>
        <v>793</v>
      </c>
      <c r="AL846" s="15" t="s">
        <v>155</v>
      </c>
      <c r="AM846" s="15" t="str">
        <f t="shared" si="208"/>
        <v>793.</v>
      </c>
      <c r="AN846" s="179"/>
      <c r="AO846" s="22"/>
      <c r="AP846" s="16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  <c r="FS846" s="14"/>
      <c r="FT846" s="14"/>
      <c r="FU846" s="14"/>
      <c r="FV846" s="14"/>
      <c r="FW846" s="14"/>
      <c r="FX846" s="14"/>
      <c r="FY846" s="14"/>
      <c r="FZ846" s="14"/>
      <c r="GA846" s="14"/>
      <c r="GB846" s="14"/>
      <c r="GC846" s="14"/>
      <c r="GD846" s="14"/>
      <c r="GE846" s="14"/>
      <c r="GF846" s="14"/>
      <c r="GG846" s="14"/>
      <c r="GH846" s="14"/>
      <c r="GI846" s="14"/>
      <c r="GJ846" s="14"/>
      <c r="GK846" s="14"/>
      <c r="GL846" s="14"/>
      <c r="GM846" s="14"/>
      <c r="GN846" s="14"/>
      <c r="GO846" s="14"/>
      <c r="GP846" s="14"/>
      <c r="GQ846" s="14"/>
      <c r="GR846" s="14"/>
      <c r="GS846" s="14"/>
      <c r="GT846" s="14"/>
      <c r="GU846" s="14"/>
      <c r="GV846" s="14"/>
      <c r="GW846" s="14"/>
      <c r="GX846" s="14"/>
      <c r="GY846" s="14"/>
      <c r="GZ846" s="14"/>
      <c r="HA846" s="14"/>
      <c r="HB846" s="14"/>
      <c r="HC846" s="14"/>
      <c r="HD846" s="14"/>
      <c r="HE846" s="14"/>
      <c r="HF846" s="14"/>
      <c r="HG846" s="14"/>
      <c r="HH846" s="14"/>
      <c r="HI846" s="14"/>
      <c r="HJ846" s="14"/>
      <c r="HK846" s="14"/>
      <c r="HL846" s="14"/>
      <c r="HM846" s="14"/>
      <c r="HN846" s="14"/>
      <c r="HO846" s="14"/>
      <c r="HP846" s="14"/>
      <c r="HQ846" s="14"/>
      <c r="HR846" s="14"/>
      <c r="HS846" s="14"/>
      <c r="HT846" s="14"/>
      <c r="HU846" s="14"/>
      <c r="HV846" s="14"/>
      <c r="HW846" s="14"/>
      <c r="HX846" s="14"/>
      <c r="HY846" s="14"/>
      <c r="HZ846" s="14"/>
      <c r="IA846" s="14"/>
      <c r="IB846" s="14"/>
      <c r="IC846" s="14"/>
      <c r="ID846" s="14"/>
      <c r="IE846" s="14"/>
      <c r="IF846" s="14"/>
      <c r="IG846" s="14"/>
      <c r="IH846" s="14"/>
      <c r="II846" s="14"/>
      <c r="IJ846" s="14"/>
      <c r="IK846" s="14"/>
      <c r="IL846" s="14"/>
      <c r="IM846" s="14"/>
      <c r="IN846" s="14"/>
      <c r="IO846" s="14"/>
      <c r="IP846" s="14"/>
      <c r="IQ846" s="14"/>
      <c r="IR846" s="14"/>
      <c r="IS846" s="14"/>
      <c r="IT846" s="14"/>
      <c r="IU846" s="14"/>
      <c r="IV846" s="14"/>
      <c r="IW846" s="14"/>
      <c r="IX846" s="14"/>
      <c r="IY846" s="14"/>
      <c r="IZ846" s="14"/>
      <c r="JA846" s="14"/>
      <c r="JB846" s="14"/>
      <c r="JC846" s="14"/>
      <c r="JD846" s="14"/>
      <c r="JE846" s="14"/>
      <c r="JF846" s="14"/>
      <c r="JG846" s="14"/>
      <c r="JH846" s="14"/>
      <c r="JI846" s="14"/>
      <c r="JJ846" s="14"/>
      <c r="JK846" s="14"/>
      <c r="JL846" s="14"/>
      <c r="JM846" s="14"/>
      <c r="JN846" s="14"/>
      <c r="JO846" s="14"/>
      <c r="JP846" s="14"/>
      <c r="JQ846" s="14"/>
      <c r="JR846" s="14"/>
      <c r="JS846" s="14"/>
      <c r="JT846" s="14"/>
      <c r="JU846" s="14"/>
      <c r="JV846" s="14"/>
      <c r="JW846" s="14"/>
      <c r="JX846" s="14"/>
      <c r="JY846" s="14"/>
      <c r="JZ846" s="14"/>
      <c r="KA846" s="14"/>
      <c r="KB846" s="14"/>
      <c r="KC846" s="14"/>
      <c r="KD846" s="14"/>
      <c r="KE846" s="14"/>
      <c r="KF846" s="14"/>
      <c r="KG846" s="14"/>
      <c r="KH846" s="14"/>
      <c r="KI846" s="14"/>
      <c r="KJ846" s="14"/>
      <c r="KK846" s="14"/>
      <c r="KL846" s="14"/>
      <c r="KM846" s="14"/>
      <c r="KN846" s="14"/>
      <c r="KO846" s="14"/>
      <c r="KP846" s="14"/>
      <c r="KQ846" s="14"/>
      <c r="KR846" s="14"/>
      <c r="KS846" s="14"/>
      <c r="KT846" s="14"/>
      <c r="KU846" s="14"/>
      <c r="KV846" s="14"/>
      <c r="KW846" s="14"/>
      <c r="KX846" s="14"/>
      <c r="KY846" s="14"/>
      <c r="KZ846" s="14"/>
      <c r="LA846" s="14"/>
      <c r="LB846" s="14"/>
      <c r="LC846" s="14"/>
      <c r="LD846" s="14"/>
      <c r="LE846" s="14"/>
      <c r="LF846" s="14"/>
      <c r="LG846" s="14"/>
      <c r="LH846" s="14"/>
      <c r="LI846" s="14"/>
      <c r="LJ846" s="14"/>
      <c r="LK846" s="14"/>
      <c r="LL846" s="14"/>
      <c r="LM846" s="14"/>
      <c r="LN846" s="14"/>
      <c r="LO846" s="14"/>
      <c r="LP846" s="14"/>
      <c r="LQ846" s="14"/>
      <c r="LR846" s="14"/>
      <c r="LS846" s="14"/>
      <c r="LT846" s="14"/>
      <c r="LU846" s="14"/>
      <c r="LV846" s="14"/>
      <c r="LW846" s="14"/>
      <c r="LX846" s="14"/>
      <c r="LY846" s="14"/>
      <c r="LZ846" s="14"/>
      <c r="MA846" s="14"/>
      <c r="MB846" s="14"/>
      <c r="MC846" s="14"/>
      <c r="MD846" s="14"/>
      <c r="ME846" s="14"/>
      <c r="MF846" s="14"/>
      <c r="MG846" s="14"/>
      <c r="MH846" s="14"/>
      <c r="MI846" s="14"/>
      <c r="MJ846" s="14"/>
      <c r="MK846" s="14"/>
      <c r="ML846" s="14"/>
      <c r="MM846" s="14"/>
      <c r="MN846" s="14"/>
      <c r="MO846" s="14"/>
      <c r="MP846" s="14"/>
      <c r="MQ846" s="14"/>
      <c r="MR846" s="14"/>
      <c r="MS846" s="14"/>
      <c r="MT846" s="14"/>
      <c r="MU846" s="14"/>
      <c r="MV846" s="14"/>
      <c r="MW846" s="14"/>
      <c r="MX846" s="14"/>
      <c r="MY846" s="14"/>
      <c r="MZ846" s="14"/>
      <c r="NA846" s="14"/>
      <c r="NB846" s="14"/>
      <c r="NC846" s="14"/>
      <c r="ND846" s="14"/>
      <c r="NE846" s="14"/>
      <c r="NF846" s="14"/>
      <c r="NG846" s="14"/>
      <c r="NH846" s="14"/>
      <c r="NI846" s="14"/>
      <c r="NJ846" s="14"/>
      <c r="NK846" s="14"/>
      <c r="NL846" s="14"/>
      <c r="NM846" s="14"/>
      <c r="NN846" s="14"/>
      <c r="NO846" s="14"/>
      <c r="NP846" s="14"/>
      <c r="NQ846" s="14"/>
      <c r="NR846" s="14"/>
      <c r="NS846" s="14"/>
      <c r="NT846" s="14"/>
      <c r="NU846" s="14"/>
      <c r="NV846" s="14"/>
      <c r="NW846" s="14"/>
      <c r="NX846" s="14"/>
      <c r="NY846" s="14"/>
      <c r="NZ846" s="14"/>
      <c r="OA846" s="14"/>
      <c r="OB846" s="14"/>
      <c r="OC846" s="14"/>
      <c r="OD846" s="14"/>
      <c r="OE846" s="14"/>
      <c r="OF846" s="14"/>
      <c r="OG846" s="14"/>
      <c r="OH846" s="14"/>
      <c r="OI846" s="14"/>
      <c r="OJ846" s="14"/>
      <c r="OK846" s="14"/>
      <c r="OL846" s="14"/>
      <c r="OM846" s="14"/>
      <c r="ON846" s="14"/>
      <c r="OO846" s="14"/>
      <c r="OP846" s="14"/>
      <c r="OQ846" s="14"/>
      <c r="OR846" s="14"/>
      <c r="OS846" s="14"/>
      <c r="OT846" s="14"/>
      <c r="OU846" s="14"/>
      <c r="OV846" s="14"/>
      <c r="OW846" s="14"/>
      <c r="OX846" s="14"/>
      <c r="OY846" s="14"/>
      <c r="OZ846" s="14"/>
      <c r="PA846" s="14"/>
      <c r="PB846" s="14"/>
      <c r="PC846" s="14"/>
      <c r="PD846" s="14"/>
      <c r="PE846" s="14"/>
      <c r="PF846" s="14"/>
      <c r="PG846" s="14"/>
      <c r="PH846" s="14"/>
      <c r="PI846" s="14"/>
      <c r="PJ846" s="14"/>
      <c r="PK846" s="14"/>
      <c r="PL846" s="14"/>
      <c r="PM846" s="14"/>
      <c r="PN846" s="14"/>
      <c r="PO846" s="14"/>
      <c r="PP846" s="14"/>
      <c r="PQ846" s="14"/>
      <c r="PR846" s="14"/>
      <c r="PS846" s="14"/>
      <c r="PT846" s="14"/>
      <c r="PU846" s="14"/>
      <c r="PV846" s="14"/>
      <c r="PW846" s="14"/>
      <c r="PX846" s="14"/>
      <c r="PY846" s="14"/>
      <c r="PZ846" s="14"/>
      <c r="QA846" s="14"/>
      <c r="QB846" s="14"/>
      <c r="QC846" s="14"/>
      <c r="QD846" s="14"/>
      <c r="QE846" s="14"/>
      <c r="QF846" s="14"/>
      <c r="QG846" s="14"/>
      <c r="QH846" s="14"/>
      <c r="QI846" s="14"/>
      <c r="QJ846" s="14"/>
      <c r="QK846" s="14"/>
      <c r="QL846" s="14"/>
      <c r="QM846" s="14"/>
      <c r="QN846" s="14"/>
      <c r="QO846" s="14"/>
      <c r="QP846" s="14"/>
      <c r="QQ846" s="14"/>
      <c r="QR846" s="14"/>
      <c r="QS846" s="14"/>
      <c r="QT846" s="14"/>
      <c r="QU846" s="14"/>
      <c r="QV846" s="14"/>
      <c r="QW846" s="14"/>
      <c r="QX846" s="14"/>
      <c r="QY846" s="14"/>
      <c r="QZ846" s="14"/>
      <c r="RA846" s="14"/>
      <c r="RB846" s="14"/>
      <c r="RC846" s="14"/>
      <c r="RD846" s="14"/>
      <c r="RE846" s="14"/>
      <c r="RF846" s="14"/>
      <c r="RG846" s="14"/>
      <c r="RH846" s="14"/>
      <c r="RI846" s="14"/>
      <c r="RJ846" s="14"/>
      <c r="RK846" s="14"/>
      <c r="RL846" s="14"/>
      <c r="RM846" s="14"/>
      <c r="RN846" s="14"/>
      <c r="RO846" s="14"/>
      <c r="RP846" s="14"/>
      <c r="RQ846" s="14"/>
      <c r="RR846" s="14"/>
      <c r="RS846" s="14"/>
      <c r="RT846" s="14"/>
      <c r="RU846" s="14"/>
      <c r="RV846" s="14"/>
      <c r="RW846" s="14"/>
      <c r="RX846" s="14"/>
      <c r="RY846" s="14"/>
      <c r="RZ846" s="14"/>
      <c r="SA846" s="14"/>
      <c r="SB846" s="14"/>
      <c r="SC846" s="14"/>
      <c r="SD846" s="14"/>
      <c r="SE846" s="14"/>
      <c r="SF846" s="14"/>
      <c r="SG846" s="14"/>
      <c r="SH846" s="14"/>
      <c r="SI846" s="14"/>
      <c r="SJ846" s="14"/>
      <c r="SK846" s="14"/>
      <c r="SL846" s="14"/>
      <c r="SM846" s="14"/>
      <c r="SN846" s="14"/>
      <c r="SO846" s="14"/>
      <c r="SP846" s="14"/>
      <c r="SQ846" s="14"/>
      <c r="SR846" s="14"/>
      <c r="SS846" s="14"/>
      <c r="ST846" s="14"/>
      <c r="SU846" s="14"/>
      <c r="SV846" s="14"/>
      <c r="SW846" s="14"/>
      <c r="SX846" s="14"/>
      <c r="SY846" s="14"/>
      <c r="SZ846" s="14"/>
      <c r="TA846" s="14"/>
      <c r="TB846" s="14"/>
      <c r="TC846" s="14"/>
      <c r="TD846" s="14"/>
      <c r="TE846" s="14"/>
      <c r="TF846" s="14"/>
      <c r="TG846" s="14"/>
      <c r="TH846" s="14"/>
      <c r="TI846" s="14"/>
      <c r="TJ846" s="14"/>
      <c r="TK846" s="14"/>
      <c r="TL846" s="14"/>
      <c r="TM846" s="14"/>
      <c r="TN846" s="14"/>
      <c r="TO846" s="14"/>
      <c r="TP846" s="14"/>
      <c r="TQ846" s="14"/>
      <c r="TR846" s="14"/>
      <c r="TS846" s="14"/>
      <c r="TT846" s="14"/>
      <c r="TU846" s="14"/>
      <c r="TV846" s="14"/>
      <c r="TW846" s="14"/>
      <c r="TX846" s="14"/>
      <c r="TY846" s="14"/>
      <c r="TZ846" s="14"/>
      <c r="UA846" s="14"/>
      <c r="UB846" s="14"/>
      <c r="UC846" s="14"/>
      <c r="UD846" s="14"/>
      <c r="UE846" s="14"/>
      <c r="UF846" s="14"/>
      <c r="UG846" s="14"/>
      <c r="UH846" s="14"/>
      <c r="UI846" s="14"/>
      <c r="UJ846" s="14"/>
      <c r="UK846" s="14"/>
      <c r="UL846" s="14"/>
      <c r="UM846" s="14"/>
      <c r="UN846" s="14"/>
      <c r="UO846" s="14"/>
      <c r="UP846" s="14"/>
      <c r="UQ846" s="14"/>
      <c r="UR846" s="14"/>
      <c r="US846" s="14"/>
      <c r="UT846" s="14"/>
      <c r="UU846" s="14"/>
      <c r="UV846" s="14"/>
      <c r="UW846" s="14"/>
      <c r="UX846" s="14"/>
      <c r="UY846" s="14"/>
      <c r="UZ846" s="14"/>
      <c r="VA846" s="14"/>
      <c r="VB846" s="14"/>
      <c r="VC846" s="14"/>
      <c r="VD846" s="14"/>
      <c r="VE846" s="14"/>
      <c r="VF846" s="14"/>
      <c r="VG846" s="14"/>
      <c r="VH846" s="14"/>
      <c r="VI846" s="14"/>
      <c r="VJ846" s="14"/>
      <c r="VK846" s="14"/>
      <c r="VL846" s="14"/>
      <c r="VM846" s="14"/>
      <c r="VN846" s="14"/>
      <c r="VO846" s="14"/>
      <c r="VP846" s="14"/>
      <c r="VQ846" s="14"/>
      <c r="VR846" s="14"/>
      <c r="VS846" s="14"/>
      <c r="VT846" s="14"/>
      <c r="VU846" s="14"/>
      <c r="VV846" s="14"/>
      <c r="VW846" s="14"/>
      <c r="VX846" s="14"/>
      <c r="VY846" s="14"/>
      <c r="VZ846" s="14"/>
      <c r="WA846" s="14"/>
      <c r="WB846" s="14"/>
      <c r="WC846" s="14"/>
      <c r="WD846" s="14"/>
      <c r="WE846" s="14"/>
      <c r="WF846" s="14"/>
      <c r="WG846" s="14"/>
      <c r="WH846" s="14"/>
      <c r="WI846" s="14"/>
      <c r="WJ846" s="14"/>
      <c r="WK846" s="14"/>
      <c r="WL846" s="14"/>
      <c r="WM846" s="14"/>
      <c r="WN846" s="14"/>
      <c r="WO846" s="14"/>
      <c r="WP846" s="14"/>
      <c r="WQ846" s="14"/>
      <c r="WR846" s="14"/>
      <c r="WS846" s="14"/>
      <c r="WT846" s="14"/>
      <c r="WU846" s="14"/>
      <c r="WV846" s="14"/>
      <c r="WW846" s="14"/>
      <c r="WX846" s="14"/>
      <c r="WY846" s="14"/>
      <c r="WZ846" s="14"/>
      <c r="XA846" s="14"/>
      <c r="XB846" s="14"/>
      <c r="XC846" s="14"/>
      <c r="XD846" s="14"/>
      <c r="XE846" s="14"/>
      <c r="XF846" s="14"/>
      <c r="XG846" s="14"/>
      <c r="XH846" s="14"/>
      <c r="XI846" s="14"/>
      <c r="XJ846" s="14"/>
      <c r="XK846" s="14"/>
      <c r="XL846" s="14"/>
      <c r="XM846" s="14"/>
      <c r="XN846" s="14"/>
      <c r="XO846" s="14"/>
      <c r="XP846" s="14"/>
      <c r="XQ846" s="14"/>
      <c r="XR846" s="14"/>
      <c r="XS846" s="14"/>
      <c r="XT846" s="14"/>
      <c r="XU846" s="14"/>
      <c r="XV846" s="14"/>
      <c r="XW846" s="14"/>
      <c r="XX846" s="14"/>
      <c r="XY846" s="14"/>
      <c r="XZ846" s="14"/>
      <c r="YA846" s="14"/>
      <c r="YB846" s="14"/>
      <c r="YC846" s="14"/>
      <c r="YD846" s="14"/>
      <c r="YE846" s="14"/>
      <c r="YF846" s="14"/>
      <c r="YG846" s="14"/>
      <c r="YH846" s="14"/>
      <c r="YI846" s="14"/>
      <c r="YJ846" s="14"/>
      <c r="YK846" s="14"/>
      <c r="YL846" s="14"/>
      <c r="YM846" s="14"/>
      <c r="YN846" s="14"/>
      <c r="YO846" s="14"/>
      <c r="YP846" s="14"/>
      <c r="YQ846" s="14"/>
      <c r="YR846" s="14"/>
      <c r="YS846" s="14"/>
      <c r="YT846" s="14"/>
      <c r="YU846" s="14"/>
      <c r="YV846" s="14"/>
      <c r="YW846" s="14"/>
      <c r="YX846" s="14"/>
      <c r="YY846" s="14"/>
      <c r="YZ846" s="14"/>
      <c r="ZA846" s="14"/>
      <c r="ZB846" s="14"/>
      <c r="ZC846" s="14"/>
      <c r="ZD846" s="14"/>
      <c r="ZE846" s="14"/>
      <c r="ZF846" s="14"/>
      <c r="ZG846" s="14"/>
      <c r="ZH846" s="14"/>
      <c r="ZI846" s="14"/>
      <c r="ZJ846" s="14"/>
      <c r="ZK846" s="14"/>
      <c r="ZL846" s="14"/>
      <c r="ZM846" s="14"/>
      <c r="ZN846" s="14"/>
      <c r="ZO846" s="14"/>
      <c r="ZP846" s="14"/>
      <c r="ZQ846" s="14"/>
      <c r="ZR846" s="14"/>
      <c r="ZS846" s="14"/>
      <c r="ZT846" s="14"/>
      <c r="ZU846" s="14"/>
      <c r="ZV846" s="14"/>
      <c r="ZW846" s="14"/>
      <c r="ZX846" s="14"/>
      <c r="ZY846" s="14"/>
      <c r="ZZ846" s="14"/>
      <c r="AAA846" s="14"/>
      <c r="AAB846" s="14"/>
      <c r="AAC846" s="14"/>
      <c r="AAD846" s="14"/>
      <c r="AAE846" s="14"/>
      <c r="AAF846" s="14"/>
      <c r="AAG846" s="14"/>
      <c r="AAH846" s="14"/>
      <c r="AAI846" s="14"/>
      <c r="AAJ846" s="14"/>
      <c r="AAK846" s="14"/>
      <c r="AAL846" s="14"/>
      <c r="AAM846" s="14"/>
      <c r="AAN846" s="14"/>
      <c r="AAO846" s="14"/>
      <c r="AAP846" s="14"/>
      <c r="AAQ846" s="14"/>
      <c r="AAR846" s="14"/>
      <c r="AAS846" s="14"/>
      <c r="AAT846" s="14"/>
      <c r="AAU846" s="14"/>
      <c r="AAV846" s="14"/>
      <c r="AAW846" s="14"/>
      <c r="AAX846" s="14"/>
      <c r="AAY846" s="14"/>
      <c r="AAZ846" s="14"/>
      <c r="ABA846" s="14"/>
      <c r="ABB846" s="14"/>
      <c r="ABC846" s="14"/>
      <c r="ABD846" s="14"/>
      <c r="ABE846" s="14"/>
      <c r="ABF846" s="14"/>
      <c r="ABG846" s="14"/>
      <c r="ABH846" s="14"/>
      <c r="ABI846" s="14"/>
      <c r="ABJ846" s="14"/>
      <c r="ABK846" s="14"/>
      <c r="ABL846" s="14"/>
      <c r="ABM846" s="14"/>
      <c r="ABN846" s="14"/>
      <c r="ABO846" s="14"/>
      <c r="ABP846" s="14"/>
      <c r="ABQ846" s="14"/>
      <c r="ABR846" s="14"/>
      <c r="ABS846" s="14"/>
      <c r="ABT846" s="14"/>
      <c r="ABU846" s="14"/>
      <c r="ABV846" s="14"/>
      <c r="ABW846" s="14"/>
      <c r="ABX846" s="14"/>
      <c r="ABY846" s="14"/>
      <c r="ABZ846" s="14"/>
      <c r="ACA846" s="14"/>
      <c r="ACB846" s="14"/>
      <c r="ACC846" s="14"/>
      <c r="ACD846" s="14"/>
      <c r="ACE846" s="14"/>
      <c r="ACF846" s="14"/>
      <c r="ACG846" s="14"/>
      <c r="ACH846" s="14"/>
      <c r="ACI846" s="14"/>
      <c r="ACJ846" s="14"/>
      <c r="ACK846" s="14"/>
      <c r="ACL846" s="14"/>
      <c r="ACM846" s="14"/>
      <c r="ACN846" s="14"/>
      <c r="ACO846" s="14"/>
      <c r="ACP846" s="14"/>
      <c r="ACQ846" s="14"/>
      <c r="ACR846" s="14"/>
      <c r="ACS846" s="14"/>
      <c r="ACT846" s="14"/>
      <c r="ACU846" s="14"/>
      <c r="ACV846" s="14"/>
      <c r="ACW846" s="14"/>
      <c r="ACX846" s="14"/>
      <c r="ACY846" s="14"/>
      <c r="ACZ846" s="14"/>
      <c r="ADA846" s="14"/>
      <c r="ADB846" s="14"/>
      <c r="ADC846" s="14"/>
      <c r="ADD846" s="14"/>
      <c r="ADE846" s="14"/>
      <c r="ADF846" s="14"/>
      <c r="ADG846" s="14"/>
      <c r="ADH846" s="14"/>
      <c r="ADI846" s="14"/>
      <c r="ADJ846" s="14"/>
      <c r="ADK846" s="14"/>
      <c r="ADL846" s="14"/>
      <c r="ADM846" s="14"/>
      <c r="ADN846" s="14"/>
      <c r="ADO846" s="14"/>
      <c r="ADP846" s="14"/>
      <c r="ADQ846" s="14"/>
      <c r="ADR846" s="14"/>
      <c r="ADS846" s="14"/>
      <c r="ADT846" s="14"/>
      <c r="ADU846" s="14"/>
      <c r="ADV846" s="14"/>
      <c r="ADW846" s="14"/>
      <c r="ADX846" s="14"/>
      <c r="ADY846" s="14"/>
      <c r="ADZ846" s="14"/>
      <c r="AEA846" s="14"/>
      <c r="AEB846" s="14"/>
      <c r="AEC846" s="14"/>
      <c r="AED846" s="14"/>
      <c r="AEE846" s="14"/>
      <c r="AEF846" s="14"/>
      <c r="AEG846" s="14"/>
      <c r="AEH846" s="14"/>
      <c r="AEI846" s="14"/>
      <c r="AEJ846" s="14"/>
      <c r="AEK846" s="14"/>
      <c r="AEL846" s="14"/>
      <c r="AEM846" s="14"/>
      <c r="AEN846" s="14"/>
      <c r="AEO846" s="14"/>
      <c r="AEP846" s="14"/>
      <c r="AEQ846" s="14"/>
      <c r="AER846" s="14"/>
      <c r="AES846" s="14"/>
      <c r="AET846" s="14"/>
      <c r="AEU846" s="14"/>
      <c r="AEV846" s="14"/>
      <c r="AEW846" s="14"/>
      <c r="AEX846" s="14"/>
      <c r="AEY846" s="14"/>
      <c r="AEZ846" s="14"/>
      <c r="AFA846" s="14"/>
      <c r="AFB846" s="14"/>
      <c r="AFC846" s="14"/>
      <c r="AFD846" s="14"/>
      <c r="AFE846" s="14"/>
      <c r="AFF846" s="14"/>
      <c r="AFG846" s="14"/>
      <c r="AFH846" s="14"/>
      <c r="AFI846" s="14"/>
      <c r="AFJ846" s="14"/>
      <c r="AFK846" s="14"/>
      <c r="AFL846" s="14"/>
      <c r="AFM846" s="14"/>
      <c r="AFN846" s="14"/>
      <c r="AFO846" s="14"/>
      <c r="AFP846" s="14"/>
      <c r="AFQ846" s="14"/>
      <c r="AFR846" s="14"/>
      <c r="AFS846" s="14"/>
      <c r="AFT846" s="14"/>
      <c r="AFU846" s="14"/>
      <c r="AFV846" s="14"/>
      <c r="AFW846" s="14"/>
      <c r="AFX846" s="14"/>
      <c r="AFY846" s="14"/>
      <c r="AFZ846" s="14"/>
      <c r="AGA846" s="14"/>
      <c r="AGB846" s="14"/>
      <c r="AGC846" s="14"/>
      <c r="AGD846" s="14"/>
      <c r="AGE846" s="14"/>
      <c r="AGF846" s="14"/>
      <c r="AGG846" s="14"/>
      <c r="AGH846" s="14"/>
      <c r="AGI846" s="14"/>
      <c r="AGJ846" s="14"/>
      <c r="AGK846" s="14"/>
      <c r="AGL846" s="14"/>
      <c r="AGM846" s="14"/>
      <c r="AGN846" s="14"/>
      <c r="AGO846" s="14"/>
      <c r="AGP846" s="14"/>
      <c r="AGQ846" s="14"/>
      <c r="AGR846" s="14"/>
      <c r="AGS846" s="14"/>
      <c r="AGT846" s="14"/>
      <c r="AGU846" s="14"/>
      <c r="AGV846" s="14"/>
      <c r="AGW846" s="14"/>
      <c r="AGX846" s="14"/>
      <c r="AGY846" s="14"/>
      <c r="AGZ846" s="14"/>
      <c r="AHA846" s="14"/>
      <c r="AHB846" s="14"/>
      <c r="AHC846" s="14"/>
      <c r="AHD846" s="14"/>
      <c r="AHE846" s="14"/>
      <c r="AHF846" s="14"/>
      <c r="AHG846" s="14"/>
      <c r="AHH846" s="14"/>
      <c r="AHI846" s="14"/>
      <c r="AHJ846" s="14"/>
      <c r="AHK846" s="14"/>
      <c r="AHL846" s="14"/>
      <c r="AHM846" s="14"/>
      <c r="AHN846" s="14"/>
      <c r="AHO846" s="14"/>
      <c r="AHP846" s="14"/>
      <c r="AHQ846" s="14"/>
      <c r="AHR846" s="14"/>
      <c r="AHS846" s="14"/>
      <c r="AHT846" s="14"/>
      <c r="AHU846" s="14"/>
      <c r="AHV846" s="14"/>
      <c r="AHW846" s="14"/>
      <c r="AHX846" s="14"/>
      <c r="AHY846" s="14"/>
      <c r="AHZ846" s="14"/>
      <c r="AIA846" s="14"/>
      <c r="AIB846" s="14"/>
      <c r="AIC846" s="14"/>
      <c r="AID846" s="14"/>
      <c r="AIE846" s="14"/>
      <c r="AIF846" s="14"/>
      <c r="AIG846" s="14"/>
      <c r="AIH846" s="14"/>
      <c r="AII846" s="14"/>
      <c r="AIJ846" s="14"/>
      <c r="AIK846" s="14"/>
      <c r="AIL846" s="14"/>
      <c r="AIM846" s="14"/>
      <c r="AIN846" s="14"/>
      <c r="AIO846" s="14"/>
      <c r="AIP846" s="14"/>
      <c r="AIQ846" s="14"/>
      <c r="AIR846" s="14"/>
      <c r="AIS846" s="14"/>
      <c r="AIT846" s="14"/>
      <c r="AIU846" s="14"/>
      <c r="AIV846" s="14"/>
      <c r="AIW846" s="14"/>
      <c r="AIX846" s="14"/>
      <c r="AIY846" s="14"/>
      <c r="AIZ846" s="14"/>
      <c r="AJA846" s="14"/>
      <c r="AJB846" s="14"/>
      <c r="AJC846" s="14"/>
      <c r="AJD846" s="14"/>
      <c r="AJE846" s="14"/>
      <c r="AJF846" s="14"/>
      <c r="AJG846" s="14"/>
      <c r="AJH846" s="14"/>
      <c r="AJI846" s="14"/>
      <c r="AJJ846" s="14"/>
      <c r="AJK846" s="14"/>
      <c r="AJL846" s="14"/>
      <c r="AJM846" s="14"/>
      <c r="AJN846" s="14"/>
      <c r="AJO846" s="14"/>
      <c r="AJP846" s="14"/>
      <c r="AJQ846" s="14"/>
      <c r="AJR846" s="14"/>
      <c r="AJS846" s="14"/>
      <c r="AJT846" s="14"/>
      <c r="AJU846" s="14"/>
      <c r="AJV846" s="14"/>
      <c r="AJW846" s="14"/>
      <c r="AJX846" s="14"/>
      <c r="AJY846" s="14"/>
      <c r="AJZ846" s="14"/>
      <c r="AKA846" s="14"/>
      <c r="AKB846" s="14"/>
      <c r="AKC846" s="14"/>
      <c r="AKD846" s="14"/>
      <c r="AKE846" s="14"/>
      <c r="AKF846" s="14"/>
      <c r="AKG846" s="14"/>
      <c r="AKH846" s="14"/>
      <c r="AKI846" s="14"/>
      <c r="AKJ846" s="14"/>
      <c r="AKK846" s="14"/>
      <c r="AKL846" s="14"/>
      <c r="AKM846" s="14"/>
      <c r="AKN846" s="14"/>
      <c r="AKO846" s="14"/>
      <c r="AKP846" s="14"/>
      <c r="AKQ846" s="14"/>
      <c r="AKR846" s="14"/>
      <c r="AKS846" s="14"/>
      <c r="AKT846" s="14"/>
      <c r="AKU846" s="14"/>
      <c r="AKV846" s="14"/>
      <c r="AKW846" s="14"/>
      <c r="AKX846" s="14"/>
      <c r="AKY846" s="14"/>
      <c r="AKZ846" s="14"/>
      <c r="ALA846" s="14"/>
      <c r="ALB846" s="14"/>
      <c r="ALC846" s="14"/>
      <c r="ALD846" s="14"/>
      <c r="ALE846" s="14"/>
      <c r="ALF846" s="14"/>
      <c r="ALG846" s="14"/>
      <c r="ALH846" s="14"/>
      <c r="ALI846" s="14"/>
      <c r="ALJ846" s="14"/>
      <c r="ALK846" s="14"/>
      <c r="ALL846" s="14"/>
      <c r="ALM846" s="14"/>
      <c r="ALN846" s="14"/>
      <c r="ALO846" s="14"/>
      <c r="ALP846" s="14"/>
      <c r="ALQ846" s="14"/>
      <c r="ALR846" s="14"/>
      <c r="ALS846" s="14"/>
      <c r="ALT846" s="14"/>
      <c r="ALU846" s="14"/>
      <c r="ALV846" s="14"/>
      <c r="ALW846" s="14"/>
      <c r="ALX846" s="14"/>
      <c r="ALY846" s="14"/>
      <c r="ALZ846" s="14"/>
      <c r="AMA846" s="14"/>
      <c r="AMB846" s="14"/>
      <c r="AMC846" s="14"/>
      <c r="AMD846" s="14"/>
      <c r="AME846" s="14"/>
      <c r="AMF846" s="14"/>
      <c r="AMG846" s="14"/>
      <c r="AMH846" s="14"/>
      <c r="AMI846" s="14"/>
      <c r="AMJ846" s="14"/>
      <c r="AMK846" s="14"/>
      <c r="AML846" s="14"/>
      <c r="AMM846" s="14"/>
      <c r="AMN846" s="14"/>
      <c r="AMO846" s="14"/>
      <c r="AMP846" s="14"/>
      <c r="AMQ846" s="14"/>
      <c r="AMR846" s="14"/>
      <c r="AMS846" s="14"/>
      <c r="AMT846" s="14"/>
      <c r="AMU846" s="14"/>
      <c r="AMV846" s="14"/>
      <c r="AMW846" s="14"/>
      <c r="AMX846" s="14"/>
      <c r="AMY846" s="14"/>
      <c r="AMZ846" s="14"/>
      <c r="ANA846" s="14"/>
      <c r="ANB846" s="14"/>
      <c r="ANC846" s="14"/>
      <c r="AND846" s="14"/>
      <c r="ANE846" s="14"/>
      <c r="ANF846" s="14"/>
      <c r="ANG846" s="14"/>
      <c r="ANH846" s="14"/>
      <c r="ANI846" s="14"/>
      <c r="ANJ846" s="14"/>
      <c r="ANK846" s="14"/>
      <c r="ANL846" s="14"/>
      <c r="ANM846" s="14"/>
      <c r="ANN846" s="14"/>
      <c r="ANO846" s="14"/>
      <c r="ANP846" s="14"/>
      <c r="ANQ846" s="14"/>
      <c r="ANR846" s="14"/>
      <c r="ANS846" s="14"/>
      <c r="ANT846" s="14"/>
      <c r="ANU846" s="14"/>
      <c r="ANV846" s="14"/>
      <c r="ANW846" s="14"/>
      <c r="ANX846" s="14"/>
      <c r="ANY846" s="14"/>
      <c r="ANZ846" s="14"/>
      <c r="AOA846" s="14"/>
      <c r="AOB846" s="14"/>
      <c r="AOC846" s="14"/>
      <c r="AOD846" s="14"/>
      <c r="AOE846" s="14"/>
      <c r="AOF846" s="14"/>
      <c r="AOG846" s="14"/>
      <c r="AOH846" s="14"/>
      <c r="AOI846" s="14"/>
      <c r="AOJ846" s="14"/>
      <c r="AOK846" s="14"/>
      <c r="AOL846" s="14"/>
      <c r="AOM846" s="14"/>
      <c r="AON846" s="14"/>
      <c r="AOO846" s="14"/>
      <c r="AOP846" s="14"/>
      <c r="AOQ846" s="14"/>
      <c r="AOR846" s="14"/>
      <c r="AOS846" s="14"/>
      <c r="AOT846" s="14"/>
      <c r="AOU846" s="14"/>
      <c r="AOV846" s="14"/>
      <c r="AOW846" s="14"/>
      <c r="AOX846" s="14"/>
      <c r="AOY846" s="14"/>
      <c r="AOZ846" s="14"/>
      <c r="APA846" s="14"/>
      <c r="APB846" s="14"/>
      <c r="APC846" s="14"/>
      <c r="APD846" s="14"/>
      <c r="APE846" s="14"/>
      <c r="APF846" s="14"/>
      <c r="APG846" s="14"/>
      <c r="APH846" s="14"/>
      <c r="API846" s="14"/>
      <c r="APJ846" s="14"/>
      <c r="APK846" s="14"/>
      <c r="APL846" s="14"/>
      <c r="APM846" s="14"/>
      <c r="APN846" s="14"/>
      <c r="APO846" s="14"/>
      <c r="APP846" s="14"/>
      <c r="APQ846" s="14"/>
      <c r="APR846" s="14"/>
      <c r="APS846" s="14"/>
      <c r="APT846" s="14"/>
      <c r="APU846" s="14"/>
      <c r="APV846" s="14"/>
      <c r="APW846" s="14"/>
      <c r="APX846" s="14"/>
      <c r="APY846" s="14"/>
      <c r="APZ846" s="14"/>
      <c r="AQA846" s="14"/>
      <c r="AQB846" s="14"/>
      <c r="AQC846" s="14"/>
      <c r="AQD846" s="14"/>
      <c r="AQE846" s="14"/>
      <c r="AQF846" s="14"/>
      <c r="AQG846" s="14"/>
      <c r="AQH846" s="14"/>
      <c r="AQI846" s="14"/>
      <c r="AQJ846" s="14"/>
      <c r="AQK846" s="14"/>
      <c r="AQL846" s="14"/>
      <c r="AQM846" s="14"/>
      <c r="AQN846" s="14"/>
      <c r="AQO846" s="14"/>
      <c r="AQP846" s="14"/>
      <c r="AQQ846" s="14"/>
      <c r="AQR846" s="14"/>
      <c r="AQS846" s="14"/>
      <c r="AQT846" s="14"/>
      <c r="AQU846" s="14"/>
      <c r="AQV846" s="14"/>
      <c r="AQW846" s="14"/>
      <c r="AQX846" s="14"/>
      <c r="AQY846" s="14"/>
      <c r="AQZ846" s="14"/>
      <c r="ARA846" s="14"/>
      <c r="ARB846" s="14"/>
      <c r="ARC846" s="14"/>
      <c r="ARD846" s="14"/>
      <c r="ARE846" s="14"/>
      <c r="ARF846" s="14"/>
      <c r="ARG846" s="14"/>
      <c r="ARH846" s="14"/>
      <c r="ARI846" s="14"/>
      <c r="ARJ846" s="14"/>
      <c r="ARK846" s="14"/>
      <c r="ARL846" s="14"/>
      <c r="ARM846" s="14"/>
      <c r="ARN846" s="14"/>
      <c r="ARO846" s="14"/>
      <c r="ARP846" s="14"/>
      <c r="ARQ846" s="14"/>
      <c r="ARR846" s="14"/>
      <c r="ARS846" s="14"/>
      <c r="ART846" s="14"/>
      <c r="ARU846" s="14"/>
      <c r="ARV846" s="14"/>
      <c r="ARW846" s="14"/>
      <c r="ARX846" s="14"/>
      <c r="ARY846" s="14"/>
      <c r="ARZ846" s="14"/>
      <c r="ASA846" s="14"/>
      <c r="ASB846" s="14"/>
      <c r="ASC846" s="14"/>
      <c r="ASD846" s="14"/>
      <c r="ASE846" s="14"/>
      <c r="ASF846" s="14"/>
      <c r="ASG846" s="14"/>
      <c r="ASH846" s="14"/>
      <c r="ASI846" s="14"/>
      <c r="ASJ846" s="14"/>
      <c r="ASK846" s="14"/>
      <c r="ASL846" s="14"/>
      <c r="ASM846" s="14"/>
      <c r="ASN846" s="14"/>
      <c r="ASO846" s="14"/>
      <c r="ASP846" s="14"/>
      <c r="ASQ846" s="14"/>
      <c r="ASR846" s="14"/>
      <c r="ASS846" s="14"/>
      <c r="AST846" s="14"/>
      <c r="ASU846" s="14"/>
      <c r="ASV846" s="14"/>
      <c r="ASW846" s="14"/>
      <c r="ASX846" s="14"/>
      <c r="ASY846" s="14"/>
      <c r="ASZ846" s="14"/>
      <c r="ATA846" s="14"/>
      <c r="ATB846" s="14"/>
      <c r="ATC846" s="14"/>
      <c r="ATD846" s="14"/>
      <c r="ATE846" s="14"/>
      <c r="ATF846" s="14"/>
      <c r="ATG846" s="14"/>
      <c r="ATH846" s="14"/>
      <c r="ATI846" s="14"/>
      <c r="ATJ846" s="14"/>
      <c r="ATK846" s="14"/>
      <c r="ATL846" s="14"/>
      <c r="ATM846" s="14"/>
      <c r="ATN846" s="14"/>
      <c r="ATO846" s="14"/>
      <c r="ATP846" s="14"/>
      <c r="ATQ846" s="14"/>
      <c r="ATR846" s="14"/>
      <c r="ATS846" s="14"/>
      <c r="ATT846" s="14"/>
      <c r="ATU846" s="14"/>
      <c r="ATV846" s="14"/>
      <c r="ATW846" s="14"/>
      <c r="ATX846" s="14"/>
      <c r="ATY846" s="14"/>
      <c r="ATZ846" s="14"/>
      <c r="AUA846" s="14"/>
      <c r="AUB846" s="14"/>
      <c r="AUC846" s="14"/>
      <c r="AUD846" s="14"/>
      <c r="AUE846" s="14"/>
      <c r="AUF846" s="14"/>
      <c r="AUG846" s="14"/>
      <c r="AUH846" s="14"/>
      <c r="AUI846" s="14"/>
      <c r="AUJ846" s="14"/>
      <c r="AUK846" s="14"/>
      <c r="AUL846" s="14"/>
      <c r="AUM846" s="14"/>
      <c r="AUN846" s="14"/>
      <c r="AUO846" s="14"/>
      <c r="AUP846" s="14"/>
      <c r="AUQ846" s="14"/>
      <c r="AUR846" s="14"/>
      <c r="AUS846" s="14"/>
      <c r="AUT846" s="14"/>
      <c r="AUU846" s="14"/>
      <c r="AUV846" s="14"/>
      <c r="AUW846" s="14"/>
      <c r="AUX846" s="14"/>
      <c r="AUY846" s="14"/>
      <c r="AUZ846" s="14"/>
      <c r="AVA846" s="14"/>
      <c r="AVB846" s="14"/>
      <c r="AVC846" s="14"/>
      <c r="AVD846" s="14"/>
      <c r="AVE846" s="14"/>
      <c r="AVF846" s="14"/>
      <c r="AVG846" s="14"/>
      <c r="AVH846" s="14"/>
      <c r="AVI846" s="14"/>
      <c r="AVJ846" s="14"/>
      <c r="AVK846" s="14"/>
      <c r="AVL846" s="14"/>
      <c r="AVM846" s="14"/>
      <c r="AVN846" s="14"/>
      <c r="AVO846" s="14"/>
      <c r="AVP846" s="14"/>
      <c r="AVQ846" s="14"/>
      <c r="AVR846" s="14"/>
      <c r="AVS846" s="14"/>
      <c r="AVT846" s="14"/>
      <c r="AVU846" s="14"/>
      <c r="AVV846" s="14"/>
      <c r="AVW846" s="14"/>
      <c r="AVX846" s="14"/>
      <c r="AVY846" s="14"/>
      <c r="AVZ846" s="14"/>
      <c r="AWA846" s="14"/>
      <c r="AWB846" s="14"/>
      <c r="AWC846" s="14"/>
      <c r="AWD846" s="14"/>
      <c r="AWE846" s="14"/>
      <c r="AWF846" s="14"/>
      <c r="AWG846" s="14"/>
      <c r="AWH846" s="14"/>
      <c r="AWI846" s="14"/>
      <c r="AWJ846" s="14"/>
      <c r="AWK846" s="14"/>
      <c r="AWL846" s="14"/>
      <c r="AWM846" s="14"/>
      <c r="AWN846" s="14"/>
      <c r="AWO846" s="14"/>
      <c r="AWP846" s="14"/>
      <c r="AWQ846" s="14"/>
      <c r="AWR846" s="14"/>
      <c r="AWS846" s="14"/>
      <c r="AWT846" s="14"/>
      <c r="AWU846" s="14"/>
      <c r="AWV846" s="14"/>
      <c r="AWW846" s="14"/>
      <c r="AWX846" s="14"/>
      <c r="AWY846" s="14"/>
      <c r="AWZ846" s="14"/>
      <c r="AXA846" s="14"/>
      <c r="AXB846" s="14"/>
      <c r="AXC846" s="14"/>
      <c r="AXD846" s="14"/>
      <c r="AXE846" s="14"/>
      <c r="AXF846" s="14"/>
      <c r="AXG846" s="14"/>
      <c r="AXH846" s="14"/>
      <c r="AXI846" s="14"/>
      <c r="AXJ846" s="14"/>
      <c r="AXK846" s="14"/>
      <c r="AXL846" s="14"/>
      <c r="AXM846" s="14"/>
      <c r="AXN846" s="14"/>
      <c r="AXO846" s="14"/>
      <c r="AXP846" s="14"/>
      <c r="AXQ846" s="14"/>
      <c r="AXR846" s="14"/>
      <c r="AXS846" s="14"/>
      <c r="AXT846" s="14"/>
      <c r="AXU846" s="14"/>
      <c r="AXV846" s="14"/>
      <c r="AXW846" s="14"/>
      <c r="AXX846" s="14"/>
      <c r="AXY846" s="14"/>
      <c r="AXZ846" s="14"/>
      <c r="AYA846" s="14"/>
      <c r="AYB846" s="14"/>
      <c r="AYC846" s="14"/>
      <c r="AYD846" s="14"/>
      <c r="AYE846" s="14"/>
      <c r="AYF846" s="14"/>
      <c r="AYG846" s="14"/>
      <c r="AYH846" s="14"/>
      <c r="AYI846" s="14"/>
      <c r="AYJ846" s="14"/>
      <c r="AYK846" s="14"/>
      <c r="AYL846" s="14"/>
      <c r="AYM846" s="14"/>
      <c r="AYN846" s="14"/>
      <c r="AYO846" s="14"/>
      <c r="AYP846" s="14"/>
      <c r="AYQ846" s="14"/>
      <c r="AYR846" s="14"/>
      <c r="AYS846" s="14"/>
      <c r="AYT846" s="14"/>
      <c r="AYU846" s="14"/>
      <c r="AYV846" s="14"/>
      <c r="AYW846" s="14"/>
      <c r="AYX846" s="14"/>
      <c r="AYY846" s="14"/>
      <c r="AYZ846" s="14"/>
      <c r="AZA846" s="14"/>
      <c r="AZB846" s="14"/>
      <c r="AZC846" s="14"/>
      <c r="AZD846" s="14"/>
      <c r="AZE846" s="14"/>
      <c r="AZF846" s="14"/>
      <c r="AZG846" s="14"/>
      <c r="AZH846" s="14"/>
      <c r="AZI846" s="14"/>
      <c r="AZJ846" s="14"/>
      <c r="AZK846" s="14"/>
      <c r="AZL846" s="14"/>
      <c r="AZM846" s="14"/>
      <c r="AZN846" s="14"/>
      <c r="AZO846" s="14"/>
      <c r="AZP846" s="14"/>
      <c r="AZQ846" s="14"/>
      <c r="AZR846" s="14"/>
      <c r="AZS846" s="14"/>
      <c r="AZT846" s="14"/>
      <c r="AZU846" s="14"/>
      <c r="AZV846" s="14"/>
      <c r="AZW846" s="14"/>
      <c r="AZX846" s="14"/>
      <c r="AZY846" s="14"/>
      <c r="AZZ846" s="14"/>
      <c r="BAA846" s="14"/>
      <c r="BAB846" s="14"/>
      <c r="BAC846" s="14"/>
      <c r="BAD846" s="14"/>
      <c r="BAE846" s="14"/>
      <c r="BAF846" s="14"/>
      <c r="BAG846" s="14"/>
      <c r="BAH846" s="14"/>
      <c r="BAI846" s="14"/>
      <c r="BAJ846" s="14"/>
      <c r="BAK846" s="14"/>
      <c r="BAL846" s="14"/>
      <c r="BAM846" s="14"/>
      <c r="BAN846" s="14"/>
      <c r="BAO846" s="14"/>
      <c r="BAP846" s="14"/>
      <c r="BAQ846" s="14"/>
      <c r="BAR846" s="14"/>
      <c r="BAS846" s="14"/>
      <c r="BAT846" s="14"/>
      <c r="BAU846" s="14"/>
      <c r="BAV846" s="14"/>
      <c r="BAW846" s="14"/>
      <c r="BAX846" s="14"/>
      <c r="BAY846" s="14"/>
      <c r="BAZ846" s="14"/>
      <c r="BBA846" s="14"/>
      <c r="BBB846" s="14"/>
      <c r="BBC846" s="14"/>
      <c r="BBD846" s="14"/>
      <c r="BBE846" s="14"/>
      <c r="BBF846" s="14"/>
      <c r="BBG846" s="14"/>
      <c r="BBH846" s="14"/>
      <c r="BBI846" s="14"/>
      <c r="BBJ846" s="14"/>
      <c r="BBK846" s="14"/>
      <c r="BBL846" s="14"/>
      <c r="BBM846" s="14"/>
      <c r="BBN846" s="14"/>
      <c r="BBO846" s="14"/>
      <c r="BBP846" s="14"/>
      <c r="BBQ846" s="14"/>
      <c r="BBR846" s="14"/>
      <c r="BBS846" s="14"/>
      <c r="BBT846" s="14"/>
      <c r="BBU846" s="14"/>
      <c r="BBV846" s="14"/>
      <c r="BBW846" s="14"/>
      <c r="BBX846" s="14"/>
      <c r="BBY846" s="14"/>
      <c r="BBZ846" s="14"/>
      <c r="BCA846" s="14"/>
      <c r="BCB846" s="14"/>
      <c r="BCC846" s="14"/>
      <c r="BCD846" s="14"/>
      <c r="BCE846" s="14"/>
      <c r="BCF846" s="14"/>
      <c r="BCG846" s="14"/>
      <c r="BCH846" s="14"/>
      <c r="BCI846" s="14"/>
      <c r="BCJ846" s="14"/>
      <c r="BCK846" s="14"/>
      <c r="BCL846" s="14"/>
      <c r="BCM846" s="14"/>
      <c r="BCN846" s="14"/>
      <c r="BCO846" s="14"/>
      <c r="BCP846" s="14"/>
      <c r="BCQ846" s="14"/>
      <c r="BCR846" s="14"/>
      <c r="BCS846" s="14"/>
      <c r="BCT846" s="14"/>
      <c r="BCU846" s="14"/>
      <c r="BCV846" s="14"/>
      <c r="BCW846" s="14"/>
      <c r="BCX846" s="14"/>
      <c r="BCY846" s="14"/>
      <c r="BCZ846" s="14"/>
      <c r="BDA846" s="14"/>
      <c r="BDB846" s="14"/>
      <c r="BDC846" s="14"/>
      <c r="BDD846" s="14"/>
      <c r="BDE846" s="14"/>
      <c r="BDF846" s="14"/>
      <c r="BDG846" s="14"/>
      <c r="BDH846" s="14"/>
      <c r="BDI846" s="14"/>
      <c r="BDJ846" s="14"/>
      <c r="BDK846" s="14"/>
      <c r="BDL846" s="14"/>
      <c r="BDM846" s="14"/>
      <c r="BDN846" s="14"/>
      <c r="BDO846" s="14"/>
      <c r="BDP846" s="14"/>
      <c r="BDQ846" s="14"/>
      <c r="BDR846" s="14"/>
      <c r="BDS846" s="14"/>
      <c r="BDT846" s="14"/>
      <c r="BDU846" s="14"/>
      <c r="BDV846" s="14"/>
      <c r="BDW846" s="14"/>
      <c r="BDX846" s="14"/>
      <c r="BDY846" s="14"/>
      <c r="BDZ846" s="14"/>
      <c r="BEA846" s="14"/>
      <c r="BEB846" s="14"/>
      <c r="BEC846" s="14"/>
      <c r="BED846" s="14"/>
      <c r="BEE846" s="14"/>
      <c r="BEF846" s="14"/>
      <c r="BEG846" s="14"/>
      <c r="BEH846" s="14"/>
      <c r="BEI846" s="14"/>
      <c r="BEJ846" s="14"/>
      <c r="BEK846" s="14"/>
      <c r="BEL846" s="14"/>
      <c r="BEM846" s="14"/>
      <c r="BEN846" s="14"/>
      <c r="BEO846" s="14"/>
      <c r="BEP846" s="14"/>
      <c r="BEQ846" s="14"/>
      <c r="BER846" s="14"/>
      <c r="BES846" s="14"/>
      <c r="BET846" s="14"/>
      <c r="BEU846" s="14"/>
      <c r="BEV846" s="14"/>
      <c r="BEW846" s="14"/>
      <c r="BEX846" s="14"/>
      <c r="BEY846" s="14"/>
      <c r="BEZ846" s="14"/>
      <c r="BFA846" s="14"/>
      <c r="BFB846" s="14"/>
      <c r="BFC846" s="14"/>
      <c r="BFD846" s="14"/>
      <c r="BFE846" s="14"/>
      <c r="BFF846" s="14"/>
      <c r="BFG846" s="14"/>
      <c r="BFH846" s="14"/>
      <c r="BFI846" s="14"/>
      <c r="BFJ846" s="14"/>
      <c r="BFK846" s="14"/>
      <c r="BFL846" s="14"/>
      <c r="BFM846" s="14"/>
      <c r="BFN846" s="14"/>
      <c r="BFO846" s="14"/>
      <c r="BFP846" s="14"/>
      <c r="BFQ846" s="14"/>
      <c r="BFR846" s="14"/>
      <c r="BFS846" s="14"/>
      <c r="BFT846" s="14"/>
      <c r="BFU846" s="14"/>
      <c r="BFV846" s="14"/>
      <c r="BFW846" s="14"/>
      <c r="BFX846" s="14"/>
      <c r="BFY846" s="14"/>
      <c r="BFZ846" s="14"/>
      <c r="BGA846" s="14"/>
      <c r="BGB846" s="14"/>
      <c r="BGC846" s="14"/>
      <c r="BGD846" s="14"/>
      <c r="BGE846" s="14"/>
      <c r="BGF846" s="14"/>
      <c r="BGG846" s="14"/>
      <c r="BGH846" s="14"/>
      <c r="BGI846" s="14"/>
      <c r="BGJ846" s="14"/>
      <c r="BGK846" s="14"/>
      <c r="BGL846" s="14"/>
      <c r="BGM846" s="14"/>
      <c r="BGN846" s="14"/>
      <c r="BGO846" s="14"/>
      <c r="BGP846" s="14"/>
      <c r="BGQ846" s="14"/>
      <c r="BGR846" s="14"/>
      <c r="BGS846" s="14"/>
      <c r="BGT846" s="14"/>
      <c r="BGU846" s="14"/>
      <c r="BGV846" s="14"/>
      <c r="BGW846" s="14"/>
      <c r="BGX846" s="14"/>
      <c r="BGY846" s="14"/>
      <c r="BGZ846" s="14"/>
      <c r="BHA846" s="14"/>
      <c r="BHB846" s="14"/>
      <c r="BHC846" s="14"/>
      <c r="BHD846" s="14"/>
      <c r="BHE846" s="14"/>
      <c r="BHF846" s="14"/>
      <c r="BHG846" s="14"/>
      <c r="BHH846" s="14"/>
      <c r="BHI846" s="14"/>
      <c r="BHJ846" s="14"/>
      <c r="BHK846" s="14"/>
      <c r="BHL846" s="14"/>
      <c r="BHM846" s="14"/>
      <c r="BHN846" s="14"/>
      <c r="BHO846" s="14"/>
      <c r="BHP846" s="14"/>
      <c r="BHQ846" s="14"/>
      <c r="BHR846" s="14"/>
      <c r="BHS846" s="14"/>
      <c r="BHT846" s="14"/>
      <c r="BHU846" s="14"/>
      <c r="BHV846" s="14"/>
      <c r="BHW846" s="14"/>
      <c r="BHX846" s="14"/>
      <c r="BHY846" s="14"/>
      <c r="BHZ846" s="14"/>
      <c r="BIA846" s="14"/>
      <c r="BIB846" s="14"/>
      <c r="BIC846" s="14"/>
      <c r="BID846" s="14"/>
      <c r="BIE846" s="14"/>
      <c r="BIF846" s="14"/>
      <c r="BIG846" s="14"/>
      <c r="BIH846" s="14"/>
      <c r="BII846" s="14"/>
      <c r="BIJ846" s="14"/>
      <c r="BIK846" s="14"/>
      <c r="BIL846" s="14"/>
      <c r="BIM846" s="14"/>
      <c r="BIN846" s="14"/>
      <c r="BIO846" s="14"/>
      <c r="BIP846" s="14"/>
      <c r="BIQ846" s="14"/>
      <c r="BIR846" s="14"/>
      <c r="BIS846" s="14"/>
      <c r="BIT846" s="14"/>
      <c r="BIU846" s="14"/>
      <c r="BIV846" s="14"/>
      <c r="BIW846" s="14"/>
      <c r="BIX846" s="14"/>
      <c r="BIY846" s="14"/>
      <c r="BIZ846" s="14"/>
      <c r="BJA846" s="14"/>
      <c r="BJB846" s="14"/>
      <c r="BJC846" s="14"/>
      <c r="BJD846" s="14"/>
      <c r="BJE846" s="14"/>
      <c r="BJF846" s="14"/>
      <c r="BJG846" s="14"/>
      <c r="BJH846" s="14"/>
      <c r="BJI846" s="14"/>
      <c r="BJJ846" s="14"/>
      <c r="BJK846" s="14"/>
      <c r="BJL846" s="14"/>
      <c r="BJM846" s="14"/>
      <c r="BJN846" s="14"/>
      <c r="BJO846" s="14"/>
      <c r="BJP846" s="14"/>
      <c r="BJQ846" s="14"/>
      <c r="BJR846" s="14"/>
      <c r="BJS846" s="14"/>
      <c r="BJT846" s="14"/>
      <c r="BJU846" s="14"/>
      <c r="BJV846" s="14"/>
      <c r="BJW846" s="14"/>
      <c r="BJX846" s="14"/>
      <c r="BJY846" s="14"/>
      <c r="BJZ846" s="14"/>
      <c r="BKA846" s="14"/>
      <c r="BKB846" s="14"/>
      <c r="BKC846" s="14"/>
      <c r="BKD846" s="14"/>
      <c r="BKE846" s="14"/>
      <c r="BKF846" s="14"/>
      <c r="BKG846" s="14"/>
      <c r="BKH846" s="14"/>
      <c r="BKI846" s="14"/>
      <c r="BKJ846" s="14"/>
      <c r="BKK846" s="14"/>
      <c r="BKL846" s="14"/>
      <c r="BKM846" s="14"/>
      <c r="BKN846" s="14"/>
      <c r="BKO846" s="14"/>
      <c r="BKP846" s="14"/>
      <c r="BKQ846" s="14"/>
      <c r="BKR846" s="14"/>
      <c r="BKS846" s="14"/>
      <c r="BKT846" s="14"/>
      <c r="BKU846" s="14"/>
      <c r="BKV846" s="14"/>
      <c r="BKW846" s="14"/>
      <c r="BKX846" s="14"/>
      <c r="BKY846" s="14"/>
      <c r="BKZ846" s="14"/>
      <c r="BLA846" s="14"/>
      <c r="BLB846" s="14"/>
      <c r="BLC846" s="14"/>
      <c r="BLD846" s="14"/>
      <c r="BLE846" s="14"/>
      <c r="BLF846" s="14"/>
      <c r="BLG846" s="14"/>
      <c r="BLH846" s="14"/>
      <c r="BLI846" s="14"/>
      <c r="BLJ846" s="14"/>
      <c r="BLK846" s="14"/>
      <c r="BLL846" s="14"/>
      <c r="BLM846" s="14"/>
      <c r="BLN846" s="14"/>
      <c r="BLO846" s="14"/>
      <c r="BLP846" s="14"/>
      <c r="BLQ846" s="14"/>
      <c r="BLR846" s="14"/>
      <c r="BLS846" s="14"/>
      <c r="BLT846" s="14"/>
      <c r="BLU846" s="14"/>
      <c r="BLV846" s="14"/>
      <c r="BLW846" s="14"/>
      <c r="BLX846" s="14"/>
      <c r="BLY846" s="14"/>
      <c r="BLZ846" s="14"/>
      <c r="BMA846" s="14"/>
      <c r="BMB846" s="14"/>
      <c r="BMC846" s="14"/>
      <c r="BMD846" s="14"/>
      <c r="BME846" s="14"/>
      <c r="BMF846" s="14"/>
      <c r="BMG846" s="14"/>
      <c r="BMH846" s="14"/>
      <c r="BMI846" s="14"/>
      <c r="BMJ846" s="14"/>
      <c r="BMK846" s="14"/>
      <c r="BML846" s="14"/>
      <c r="BMM846" s="14"/>
      <c r="BMN846" s="14"/>
      <c r="BMO846" s="14"/>
      <c r="BMP846" s="14"/>
      <c r="BMQ846" s="14"/>
      <c r="BMR846" s="14"/>
      <c r="BMS846" s="14"/>
      <c r="BMT846" s="14"/>
      <c r="BMU846" s="14"/>
      <c r="BMV846" s="14"/>
      <c r="BMW846" s="14"/>
      <c r="BMX846" s="14"/>
      <c r="BMY846" s="14"/>
      <c r="BMZ846" s="14"/>
      <c r="BNA846" s="14"/>
      <c r="BNB846" s="14"/>
      <c r="BNC846" s="14"/>
      <c r="BND846" s="14"/>
      <c r="BNE846" s="14"/>
      <c r="BNF846" s="14"/>
      <c r="BNG846" s="14"/>
      <c r="BNH846" s="14"/>
      <c r="BNI846" s="14"/>
      <c r="BNJ846" s="14"/>
      <c r="BNK846" s="14"/>
      <c r="BNL846" s="14"/>
      <c r="BNM846" s="14"/>
      <c r="BNN846" s="14"/>
      <c r="BNO846" s="14"/>
      <c r="BNP846" s="14"/>
      <c r="BNQ846" s="14"/>
      <c r="BNR846" s="14"/>
      <c r="BNS846" s="14"/>
      <c r="BNT846" s="14"/>
      <c r="BNU846" s="14"/>
      <c r="BNV846" s="14"/>
      <c r="BNW846" s="14"/>
      <c r="BNX846" s="14"/>
      <c r="BNY846" s="14"/>
      <c r="BNZ846" s="14"/>
      <c r="BOA846" s="14"/>
      <c r="BOB846" s="14"/>
      <c r="BOC846" s="14"/>
      <c r="BOD846" s="14"/>
      <c r="BOE846" s="14"/>
      <c r="BOF846" s="14"/>
      <c r="BOG846" s="14"/>
      <c r="BOH846" s="14"/>
      <c r="BOI846" s="14"/>
      <c r="BOJ846" s="14"/>
      <c r="BOK846" s="14"/>
      <c r="BOL846" s="14"/>
      <c r="BOM846" s="14"/>
      <c r="BON846" s="14"/>
      <c r="BOO846" s="14"/>
      <c r="BOP846" s="14"/>
      <c r="BOQ846" s="14"/>
      <c r="BOR846" s="14"/>
      <c r="BOS846" s="14"/>
      <c r="BOT846" s="14"/>
      <c r="BOU846" s="14"/>
      <c r="BOV846" s="14"/>
      <c r="BOW846" s="14"/>
      <c r="BOX846" s="14"/>
      <c r="BOY846" s="14"/>
      <c r="BOZ846" s="14"/>
      <c r="BPA846" s="14"/>
      <c r="BPB846" s="14"/>
      <c r="BPC846" s="14"/>
      <c r="BPD846" s="14"/>
      <c r="BPE846" s="14"/>
      <c r="BPF846" s="14"/>
      <c r="BPG846" s="14"/>
      <c r="BPH846" s="14"/>
      <c r="BPI846" s="14"/>
      <c r="BPJ846" s="14"/>
      <c r="BPK846" s="14"/>
      <c r="BPL846" s="14"/>
      <c r="BPM846" s="14"/>
      <c r="BPN846" s="14"/>
      <c r="BPO846" s="14"/>
      <c r="BPP846" s="14"/>
      <c r="BPQ846" s="14"/>
      <c r="BPR846" s="14"/>
      <c r="BPS846" s="14"/>
      <c r="BPT846" s="14"/>
      <c r="BPU846" s="14"/>
      <c r="BPV846" s="14"/>
      <c r="BPW846" s="14"/>
      <c r="BPX846" s="14"/>
      <c r="BPY846" s="14"/>
      <c r="BPZ846" s="14"/>
      <c r="BQA846" s="14"/>
      <c r="BQB846" s="14"/>
      <c r="BQC846" s="14"/>
      <c r="BQD846" s="14"/>
      <c r="BQE846" s="14"/>
      <c r="BQF846" s="14"/>
      <c r="BQG846" s="14"/>
      <c r="BQH846" s="14"/>
      <c r="BQI846" s="14"/>
      <c r="BQJ846" s="14"/>
      <c r="BQK846" s="14"/>
      <c r="BQL846" s="14"/>
      <c r="BQM846" s="14"/>
      <c r="BQN846" s="14"/>
      <c r="BQO846" s="14"/>
      <c r="BQP846" s="14"/>
      <c r="BQQ846" s="14"/>
      <c r="BQR846" s="14"/>
      <c r="BQS846" s="14"/>
      <c r="BQT846" s="14"/>
      <c r="BQU846" s="14"/>
      <c r="BQV846" s="14"/>
      <c r="BQW846" s="14"/>
      <c r="BQX846" s="14"/>
      <c r="BQY846" s="14"/>
      <c r="BQZ846" s="14"/>
      <c r="BRA846" s="14"/>
      <c r="BRB846" s="14"/>
      <c r="BRC846" s="14"/>
      <c r="BRD846" s="14"/>
      <c r="BRE846" s="14"/>
      <c r="BRF846" s="14"/>
      <c r="BRG846" s="14"/>
      <c r="BRH846" s="14"/>
      <c r="BRI846" s="14"/>
      <c r="BRJ846" s="14"/>
      <c r="BRK846" s="14"/>
      <c r="BRL846" s="14"/>
      <c r="BRM846" s="14"/>
      <c r="BRN846" s="14"/>
      <c r="BRO846" s="14"/>
      <c r="BRP846" s="14"/>
      <c r="BRQ846" s="14"/>
      <c r="BRR846" s="14"/>
      <c r="BRS846" s="14"/>
      <c r="BRT846" s="14"/>
      <c r="BRU846" s="14"/>
      <c r="BRV846" s="14"/>
      <c r="BRW846" s="14"/>
      <c r="BRX846" s="14"/>
      <c r="BRY846" s="14"/>
      <c r="BRZ846" s="14"/>
      <c r="BSA846" s="14"/>
      <c r="BSB846" s="14"/>
      <c r="BSC846" s="14"/>
      <c r="BSD846" s="14"/>
      <c r="BSE846" s="14"/>
      <c r="BSF846" s="14"/>
      <c r="BSG846" s="14"/>
      <c r="BSH846" s="14"/>
      <c r="BSI846" s="14"/>
      <c r="BSJ846" s="14"/>
      <c r="BSK846" s="14"/>
      <c r="BSL846" s="14"/>
      <c r="BSM846" s="14"/>
      <c r="BSN846" s="14"/>
      <c r="BSO846" s="14"/>
      <c r="BSP846" s="14"/>
      <c r="BSQ846" s="14"/>
      <c r="BSR846" s="14"/>
      <c r="BSS846" s="14"/>
      <c r="BST846" s="14"/>
      <c r="BSU846" s="14"/>
      <c r="BSV846" s="14"/>
      <c r="BSW846" s="14"/>
      <c r="BSX846" s="14"/>
      <c r="BSY846" s="14"/>
      <c r="BSZ846" s="14"/>
      <c r="BTA846" s="14"/>
      <c r="BTB846" s="14"/>
      <c r="BTC846" s="14"/>
      <c r="BTD846" s="14"/>
      <c r="BTE846" s="14"/>
      <c r="BTF846" s="14"/>
      <c r="BTG846" s="14"/>
      <c r="BTH846" s="14"/>
      <c r="BTI846" s="14"/>
      <c r="BTJ846" s="14"/>
      <c r="BTK846" s="14"/>
      <c r="BTL846" s="14"/>
      <c r="BTM846" s="14"/>
      <c r="BTN846" s="14"/>
      <c r="BTO846" s="14"/>
      <c r="BTP846" s="14"/>
      <c r="BTQ846" s="14"/>
      <c r="BTR846" s="14"/>
      <c r="BTS846" s="14"/>
      <c r="BTT846" s="14"/>
      <c r="BTU846" s="14"/>
      <c r="BTV846" s="14"/>
      <c r="BTW846" s="14"/>
      <c r="BTX846" s="14"/>
      <c r="BTY846" s="14"/>
      <c r="BTZ846" s="14"/>
      <c r="BUA846" s="14"/>
      <c r="BUB846" s="14"/>
      <c r="BUC846" s="14"/>
      <c r="BUD846" s="14"/>
      <c r="BUE846" s="14"/>
      <c r="BUF846" s="14"/>
      <c r="BUG846" s="14"/>
      <c r="BUH846" s="14"/>
      <c r="BUI846" s="14"/>
      <c r="BUJ846" s="14"/>
      <c r="BUK846" s="14"/>
      <c r="BUL846" s="14"/>
      <c r="BUM846" s="14"/>
      <c r="BUN846" s="14"/>
      <c r="BUO846" s="14"/>
      <c r="BUP846" s="14"/>
      <c r="BUQ846" s="14"/>
      <c r="BUR846" s="14"/>
      <c r="BUS846" s="14"/>
      <c r="BUT846" s="14"/>
      <c r="BUU846" s="14"/>
      <c r="BUV846" s="14"/>
      <c r="BUW846" s="14"/>
      <c r="BUX846" s="14"/>
      <c r="BUY846" s="14"/>
      <c r="BUZ846" s="14"/>
      <c r="BVA846" s="14"/>
      <c r="BVB846" s="14"/>
      <c r="BVC846" s="14"/>
      <c r="BVD846" s="14"/>
      <c r="BVE846" s="14"/>
      <c r="BVF846" s="14"/>
      <c r="BVG846" s="14"/>
      <c r="BVH846" s="14"/>
      <c r="BVI846" s="14"/>
      <c r="BVJ846" s="14"/>
      <c r="BVK846" s="14"/>
      <c r="BVL846" s="14"/>
      <c r="BVM846" s="14"/>
      <c r="BVN846" s="14"/>
      <c r="BVO846" s="14"/>
      <c r="BVP846" s="14"/>
      <c r="BVQ846" s="14"/>
      <c r="BVR846" s="14"/>
      <c r="BVS846" s="14"/>
      <c r="BVT846" s="14"/>
      <c r="BVU846" s="14"/>
      <c r="BVV846" s="14"/>
      <c r="BVW846" s="14"/>
      <c r="BVX846" s="14"/>
      <c r="BVY846" s="14"/>
      <c r="BVZ846" s="14"/>
      <c r="BWA846" s="14"/>
      <c r="BWB846" s="14"/>
      <c r="BWC846" s="14"/>
      <c r="BWD846" s="14"/>
      <c r="BWE846" s="14"/>
      <c r="BWF846" s="14"/>
      <c r="BWG846" s="14"/>
      <c r="BWH846" s="14"/>
      <c r="BWI846" s="14"/>
      <c r="BWJ846" s="14"/>
      <c r="BWK846" s="14"/>
      <c r="BWL846" s="14"/>
      <c r="BWM846" s="14"/>
      <c r="BWN846" s="14"/>
      <c r="BWO846" s="14"/>
      <c r="BWP846" s="14"/>
      <c r="BWQ846" s="14"/>
      <c r="BWR846" s="14"/>
      <c r="BWS846" s="14"/>
      <c r="BWT846" s="14"/>
      <c r="BWU846" s="14"/>
      <c r="BWV846" s="14"/>
      <c r="BWW846" s="14"/>
      <c r="BWX846" s="14"/>
      <c r="BWY846" s="14"/>
      <c r="BWZ846" s="14"/>
      <c r="BXA846" s="14"/>
      <c r="BXB846" s="14"/>
      <c r="BXC846" s="14"/>
      <c r="BXD846" s="14"/>
      <c r="BXE846" s="14"/>
      <c r="BXF846" s="14"/>
      <c r="BXG846" s="14"/>
      <c r="BXH846" s="14"/>
      <c r="BXI846" s="14"/>
      <c r="BXJ846" s="14"/>
      <c r="BXK846" s="14"/>
      <c r="BXL846" s="14"/>
      <c r="BXM846" s="14"/>
      <c r="BXN846" s="14"/>
      <c r="BXO846" s="14"/>
      <c r="BXP846" s="14"/>
      <c r="BXQ846" s="14"/>
      <c r="BXR846" s="14"/>
      <c r="BXS846" s="14"/>
      <c r="BXT846" s="14"/>
      <c r="BXU846" s="14"/>
      <c r="BXV846" s="14"/>
      <c r="BXW846" s="14"/>
      <c r="BXX846" s="14"/>
      <c r="BXY846" s="14"/>
      <c r="BXZ846" s="14"/>
      <c r="BYA846" s="14"/>
      <c r="BYB846" s="14"/>
      <c r="BYC846" s="14"/>
      <c r="BYD846" s="14"/>
      <c r="BYE846" s="14"/>
      <c r="BYF846" s="14"/>
      <c r="BYG846" s="14"/>
      <c r="BYH846" s="14"/>
      <c r="BYI846" s="14"/>
      <c r="BYJ846" s="14"/>
      <c r="BYK846" s="14"/>
      <c r="BYL846" s="14"/>
      <c r="BYM846" s="14"/>
      <c r="BYN846" s="14"/>
      <c r="BYO846" s="14"/>
      <c r="BYP846" s="14"/>
      <c r="BYQ846" s="14"/>
      <c r="BYR846" s="14"/>
      <c r="BYS846" s="14"/>
      <c r="BYT846" s="14"/>
      <c r="BYU846" s="14"/>
      <c r="BYV846" s="14"/>
      <c r="BYW846" s="14"/>
      <c r="BYX846" s="14"/>
      <c r="BYY846" s="14"/>
      <c r="BYZ846" s="14"/>
      <c r="BZA846" s="14"/>
      <c r="BZB846" s="14"/>
      <c r="BZC846" s="14"/>
      <c r="BZD846" s="14"/>
      <c r="BZE846" s="14"/>
      <c r="BZF846" s="14"/>
      <c r="BZG846" s="14"/>
      <c r="BZH846" s="14"/>
      <c r="BZI846" s="14"/>
      <c r="BZJ846" s="14"/>
      <c r="BZK846" s="14"/>
      <c r="BZL846" s="14"/>
      <c r="BZM846" s="14"/>
      <c r="BZN846" s="14"/>
      <c r="BZO846" s="14"/>
      <c r="BZP846" s="14"/>
      <c r="BZQ846" s="14"/>
      <c r="BZR846" s="14"/>
      <c r="BZS846" s="14"/>
      <c r="BZT846" s="14"/>
      <c r="BZU846" s="14"/>
      <c r="BZV846" s="14"/>
      <c r="BZW846" s="14"/>
      <c r="BZX846" s="14"/>
      <c r="BZY846" s="14"/>
      <c r="BZZ846" s="14"/>
      <c r="CAA846" s="14"/>
      <c r="CAB846" s="14"/>
      <c r="CAC846" s="14"/>
      <c r="CAD846" s="14"/>
      <c r="CAE846" s="14"/>
      <c r="CAF846" s="14"/>
      <c r="CAG846" s="14"/>
      <c r="CAH846" s="14"/>
      <c r="CAI846" s="14"/>
      <c r="CAJ846" s="14"/>
      <c r="CAK846" s="14"/>
      <c r="CAL846" s="14"/>
      <c r="CAM846" s="14"/>
      <c r="CAN846" s="14"/>
      <c r="CAO846" s="14"/>
      <c r="CAP846" s="14"/>
      <c r="CAQ846" s="14"/>
      <c r="CAR846" s="14"/>
      <c r="CAS846" s="14"/>
      <c r="CAT846" s="14"/>
      <c r="CAU846" s="14"/>
      <c r="CAV846" s="14"/>
      <c r="CAW846" s="14"/>
      <c r="CAX846" s="14"/>
      <c r="CAY846" s="14"/>
      <c r="CAZ846" s="14"/>
      <c r="CBA846" s="14"/>
      <c r="CBB846" s="14"/>
      <c r="CBC846" s="14"/>
      <c r="CBD846" s="14"/>
      <c r="CBE846" s="14"/>
      <c r="CBF846" s="14"/>
      <c r="CBG846" s="14"/>
      <c r="CBH846" s="14"/>
      <c r="CBI846" s="14"/>
      <c r="CBJ846" s="14"/>
      <c r="CBK846" s="14"/>
      <c r="CBL846" s="14"/>
      <c r="CBM846" s="14"/>
      <c r="CBN846" s="14"/>
      <c r="CBO846" s="14"/>
      <c r="CBP846" s="14"/>
      <c r="CBQ846" s="14"/>
      <c r="CBR846" s="14"/>
      <c r="CBS846" s="14"/>
      <c r="CBT846" s="14"/>
      <c r="CBU846" s="14"/>
      <c r="CBV846" s="14"/>
      <c r="CBW846" s="14"/>
      <c r="CBX846" s="14"/>
      <c r="CBY846" s="14"/>
      <c r="CBZ846" s="14"/>
      <c r="CCA846" s="14"/>
      <c r="CCB846" s="14"/>
      <c r="CCC846" s="14"/>
      <c r="CCD846" s="14"/>
      <c r="CCE846" s="14"/>
      <c r="CCF846" s="14"/>
      <c r="CCG846" s="14"/>
      <c r="CCH846" s="14"/>
      <c r="CCI846" s="14"/>
      <c r="CCJ846" s="14"/>
      <c r="CCK846" s="14"/>
      <c r="CCL846" s="14"/>
      <c r="CCM846" s="14"/>
      <c r="CCN846" s="14"/>
      <c r="CCO846" s="14"/>
      <c r="CCP846" s="14"/>
      <c r="CCQ846" s="14"/>
      <c r="CCR846" s="14"/>
      <c r="CCS846" s="14"/>
      <c r="CCT846" s="14"/>
      <c r="CCU846" s="14"/>
      <c r="CCV846" s="14"/>
      <c r="CCW846" s="14"/>
      <c r="CCX846" s="14"/>
      <c r="CCY846" s="14"/>
      <c r="CCZ846" s="14"/>
      <c r="CDA846" s="14"/>
      <c r="CDB846" s="14"/>
      <c r="CDC846" s="14"/>
      <c r="CDD846" s="14"/>
      <c r="CDE846" s="14"/>
      <c r="CDF846" s="14"/>
      <c r="CDG846" s="14"/>
      <c r="CDH846" s="14"/>
      <c r="CDI846" s="14"/>
      <c r="CDJ846" s="14"/>
      <c r="CDK846" s="14"/>
      <c r="CDL846" s="14"/>
      <c r="CDM846" s="14"/>
      <c r="CDN846" s="14"/>
      <c r="CDO846" s="14"/>
      <c r="CDP846" s="14"/>
      <c r="CDQ846" s="14"/>
      <c r="CDR846" s="14"/>
      <c r="CDS846" s="14"/>
      <c r="CDT846" s="14"/>
      <c r="CDU846" s="14"/>
      <c r="CDV846" s="14"/>
      <c r="CDW846" s="14"/>
      <c r="CDX846" s="14"/>
      <c r="CDY846" s="14"/>
      <c r="CDZ846" s="14"/>
      <c r="CEA846" s="14"/>
      <c r="CEB846" s="14"/>
      <c r="CEC846" s="14"/>
      <c r="CED846" s="14"/>
      <c r="CEE846" s="14"/>
      <c r="CEF846" s="14"/>
      <c r="CEG846" s="14"/>
      <c r="CEH846" s="14"/>
      <c r="CEI846" s="14"/>
      <c r="CEJ846" s="14"/>
      <c r="CEK846" s="14"/>
      <c r="CEL846" s="14"/>
      <c r="CEM846" s="14"/>
      <c r="CEN846" s="14"/>
      <c r="CEO846" s="14"/>
      <c r="CEP846" s="14"/>
      <c r="CEQ846" s="14"/>
      <c r="CER846" s="14"/>
      <c r="CES846" s="14"/>
      <c r="CET846" s="14"/>
      <c r="CEU846" s="14"/>
      <c r="CEV846" s="14"/>
      <c r="CEW846" s="14"/>
      <c r="CEX846" s="14"/>
      <c r="CEY846" s="14"/>
      <c r="CEZ846" s="14"/>
      <c r="CFA846" s="14"/>
      <c r="CFB846" s="14"/>
      <c r="CFC846" s="14"/>
      <c r="CFD846" s="14"/>
      <c r="CFE846" s="14"/>
      <c r="CFF846" s="14"/>
      <c r="CFG846" s="14"/>
      <c r="CFH846" s="14"/>
      <c r="CFI846" s="14"/>
      <c r="CFJ846" s="14"/>
      <c r="CFK846" s="14"/>
      <c r="CFL846" s="14"/>
      <c r="CFM846" s="14"/>
      <c r="CFN846" s="14"/>
      <c r="CFO846" s="14"/>
      <c r="CFP846" s="14"/>
      <c r="CFQ846" s="14"/>
      <c r="CFR846" s="14"/>
      <c r="CFS846" s="14"/>
      <c r="CFT846" s="14"/>
      <c r="CFU846" s="14"/>
      <c r="CFV846" s="14"/>
      <c r="CFW846" s="14"/>
      <c r="CFX846" s="14"/>
      <c r="CFY846" s="14"/>
      <c r="CFZ846" s="14"/>
      <c r="CGA846" s="14"/>
      <c r="CGB846" s="14"/>
      <c r="CGC846" s="14"/>
      <c r="CGD846" s="14"/>
      <c r="CGE846" s="14"/>
      <c r="CGF846" s="14"/>
      <c r="CGG846" s="14"/>
      <c r="CGH846" s="14"/>
      <c r="CGI846" s="14"/>
      <c r="CGJ846" s="14"/>
      <c r="CGK846" s="14"/>
      <c r="CGL846" s="14"/>
      <c r="CGM846" s="14"/>
      <c r="CGN846" s="14"/>
      <c r="CGO846" s="14"/>
      <c r="CGP846" s="14"/>
      <c r="CGQ846" s="14"/>
      <c r="CGR846" s="14"/>
      <c r="CGS846" s="14"/>
      <c r="CGT846" s="14"/>
      <c r="CGU846" s="14"/>
      <c r="CGV846" s="14"/>
      <c r="CGW846" s="14"/>
      <c r="CGX846" s="14"/>
      <c r="CGY846" s="14"/>
      <c r="CGZ846" s="14"/>
      <c r="CHA846" s="14"/>
      <c r="CHB846" s="14"/>
      <c r="CHC846" s="14"/>
      <c r="CHD846" s="14"/>
      <c r="CHE846" s="14"/>
      <c r="CHF846" s="14"/>
      <c r="CHG846" s="14"/>
      <c r="CHH846" s="14"/>
      <c r="CHI846" s="14"/>
      <c r="CHJ846" s="14"/>
      <c r="CHK846" s="14"/>
      <c r="CHL846" s="14"/>
      <c r="CHM846" s="14"/>
      <c r="CHN846" s="14"/>
      <c r="CHO846" s="14"/>
      <c r="CHP846" s="14"/>
      <c r="CHQ846" s="14"/>
      <c r="CHR846" s="14"/>
      <c r="CHS846" s="14"/>
      <c r="CHT846" s="14"/>
      <c r="CHU846" s="14"/>
      <c r="CHV846" s="14"/>
      <c r="CHW846" s="14"/>
      <c r="CHX846" s="14"/>
      <c r="CHY846" s="14"/>
      <c r="CHZ846" s="14"/>
      <c r="CIA846" s="14"/>
      <c r="CIB846" s="14"/>
      <c r="CIC846" s="14"/>
      <c r="CID846" s="14"/>
      <c r="CIE846" s="14"/>
      <c r="CIF846" s="14"/>
      <c r="CIG846" s="14"/>
      <c r="CIH846" s="14"/>
      <c r="CII846" s="14"/>
      <c r="CIJ846" s="14"/>
      <c r="CIK846" s="14"/>
      <c r="CIL846" s="14"/>
      <c r="CIM846" s="14"/>
      <c r="CIN846" s="14"/>
      <c r="CIO846" s="14"/>
      <c r="CIP846" s="14"/>
      <c r="CIQ846" s="14"/>
      <c r="CIR846" s="14"/>
      <c r="CIS846" s="14"/>
      <c r="CIT846" s="14"/>
      <c r="CIU846" s="14"/>
      <c r="CIV846" s="14"/>
      <c r="CIW846" s="14"/>
      <c r="CIX846" s="14"/>
      <c r="CIY846" s="14"/>
      <c r="CIZ846" s="14"/>
      <c r="CJA846" s="14"/>
      <c r="CJB846" s="14"/>
      <c r="CJC846" s="14"/>
      <c r="CJD846" s="14"/>
      <c r="CJE846" s="14"/>
      <c r="CJF846" s="14"/>
      <c r="CJG846" s="14"/>
      <c r="CJH846" s="14"/>
      <c r="CJI846" s="14"/>
      <c r="CJJ846" s="14"/>
      <c r="CJK846" s="14"/>
      <c r="CJL846" s="14"/>
      <c r="CJM846" s="14"/>
      <c r="CJN846" s="14"/>
      <c r="CJO846" s="14"/>
      <c r="CJP846" s="14"/>
      <c r="CJQ846" s="14"/>
      <c r="CJR846" s="14"/>
      <c r="CJS846" s="14"/>
      <c r="CJT846" s="14"/>
      <c r="CJU846" s="14"/>
      <c r="CJV846" s="14"/>
      <c r="CJW846" s="14"/>
      <c r="CJX846" s="14"/>
      <c r="CJY846" s="14"/>
      <c r="CJZ846" s="14"/>
      <c r="CKA846" s="14"/>
      <c r="CKB846" s="14"/>
      <c r="CKC846" s="14"/>
      <c r="CKD846" s="14"/>
      <c r="CKE846" s="14"/>
      <c r="CKF846" s="14"/>
      <c r="CKG846" s="14"/>
      <c r="CKH846" s="14"/>
      <c r="CKI846" s="14"/>
      <c r="CKJ846" s="14"/>
      <c r="CKK846" s="14"/>
      <c r="CKL846" s="14"/>
      <c r="CKM846" s="14"/>
      <c r="CKN846" s="14"/>
      <c r="CKO846" s="14"/>
      <c r="CKP846" s="14"/>
      <c r="CKQ846" s="14"/>
      <c r="CKR846" s="14"/>
      <c r="CKS846" s="14"/>
      <c r="CKT846" s="14"/>
      <c r="CKU846" s="14"/>
      <c r="CKV846" s="14"/>
      <c r="CKW846" s="14"/>
      <c r="CKX846" s="14"/>
      <c r="CKY846" s="14"/>
      <c r="CKZ846" s="14"/>
      <c r="CLA846" s="14"/>
      <c r="CLB846" s="14"/>
      <c r="CLC846" s="14"/>
      <c r="CLD846" s="14"/>
      <c r="CLE846" s="14"/>
      <c r="CLF846" s="14"/>
      <c r="CLG846" s="14"/>
      <c r="CLH846" s="14"/>
      <c r="CLI846" s="14"/>
      <c r="CLJ846" s="14"/>
      <c r="CLK846" s="14"/>
      <c r="CLL846" s="14"/>
      <c r="CLM846" s="14"/>
      <c r="CLN846" s="14"/>
      <c r="CLO846" s="14"/>
      <c r="CLP846" s="14"/>
      <c r="CLQ846" s="14"/>
      <c r="CLR846" s="14"/>
      <c r="CLS846" s="14"/>
      <c r="CLT846" s="14"/>
      <c r="CLU846" s="14"/>
      <c r="CLV846" s="14"/>
      <c r="CLW846" s="14"/>
      <c r="CLX846" s="14"/>
      <c r="CLY846" s="14"/>
      <c r="CLZ846" s="14"/>
      <c r="CMA846" s="14"/>
      <c r="CMB846" s="14"/>
      <c r="CMC846" s="14"/>
      <c r="CMD846" s="14"/>
      <c r="CME846" s="14"/>
      <c r="CMF846" s="14"/>
      <c r="CMG846" s="14"/>
      <c r="CMH846" s="14"/>
      <c r="CMI846" s="14"/>
      <c r="CMJ846" s="14"/>
      <c r="CMK846" s="14"/>
      <c r="CML846" s="14"/>
      <c r="CMM846" s="14"/>
      <c r="CMN846" s="14"/>
      <c r="CMO846" s="14"/>
      <c r="CMP846" s="14"/>
      <c r="CMQ846" s="14"/>
      <c r="CMR846" s="14"/>
      <c r="CMS846" s="14"/>
      <c r="CMT846" s="14"/>
      <c r="CMU846" s="14"/>
      <c r="CMV846" s="14"/>
      <c r="CMW846" s="14"/>
      <c r="CMX846" s="14"/>
      <c r="CMY846" s="14"/>
      <c r="CMZ846" s="14"/>
      <c r="CNA846" s="14"/>
      <c r="CNB846" s="14"/>
      <c r="CNC846" s="14"/>
      <c r="CND846" s="14"/>
      <c r="CNE846" s="14"/>
      <c r="CNF846" s="14"/>
      <c r="CNG846" s="14"/>
      <c r="CNH846" s="14"/>
      <c r="CNI846" s="14"/>
      <c r="CNJ846" s="14"/>
      <c r="CNK846" s="14"/>
      <c r="CNL846" s="14"/>
      <c r="CNM846" s="14"/>
      <c r="CNN846" s="14"/>
      <c r="CNO846" s="14"/>
      <c r="CNP846" s="14"/>
      <c r="CNQ846" s="14"/>
      <c r="CNR846" s="14"/>
      <c r="CNS846" s="14"/>
      <c r="CNT846" s="14"/>
      <c r="CNU846" s="14"/>
      <c r="CNV846" s="14"/>
      <c r="CNW846" s="14"/>
      <c r="CNX846" s="14"/>
      <c r="CNY846" s="14"/>
      <c r="CNZ846" s="14"/>
      <c r="COA846" s="14"/>
      <c r="COB846" s="14"/>
      <c r="COC846" s="14"/>
      <c r="COD846" s="14"/>
      <c r="COE846" s="14"/>
      <c r="COF846" s="14"/>
      <c r="COG846" s="14"/>
      <c r="COH846" s="14"/>
      <c r="COI846" s="14"/>
      <c r="COJ846" s="14"/>
      <c r="COK846" s="14"/>
      <c r="COL846" s="14"/>
      <c r="COM846" s="14"/>
      <c r="CON846" s="14"/>
      <c r="COO846" s="14"/>
      <c r="COP846" s="14"/>
      <c r="COQ846" s="14"/>
      <c r="COR846" s="14"/>
      <c r="COS846" s="14"/>
      <c r="COT846" s="14"/>
      <c r="COU846" s="14"/>
      <c r="COV846" s="14"/>
      <c r="COW846" s="14"/>
      <c r="COX846" s="14"/>
      <c r="COY846" s="14"/>
      <c r="COZ846" s="14"/>
      <c r="CPA846" s="14"/>
      <c r="CPB846" s="14"/>
      <c r="CPC846" s="14"/>
      <c r="CPD846" s="14"/>
      <c r="CPE846" s="14"/>
      <c r="CPF846" s="14"/>
      <c r="CPG846" s="14"/>
      <c r="CPH846" s="14"/>
      <c r="CPI846" s="14"/>
      <c r="CPJ846" s="14"/>
      <c r="CPK846" s="14"/>
      <c r="CPL846" s="14"/>
      <c r="CPM846" s="14"/>
      <c r="CPN846" s="14"/>
      <c r="CPO846" s="14"/>
      <c r="CPP846" s="14"/>
      <c r="CPQ846" s="14"/>
      <c r="CPR846" s="14"/>
      <c r="CPS846" s="14"/>
      <c r="CPT846" s="14"/>
      <c r="CPU846" s="14"/>
      <c r="CPV846" s="14"/>
      <c r="CPW846" s="14"/>
      <c r="CPX846" s="14"/>
      <c r="CPY846" s="14"/>
      <c r="CPZ846" s="14"/>
      <c r="CQA846" s="14"/>
      <c r="CQB846" s="14"/>
      <c r="CQC846" s="14"/>
      <c r="CQD846" s="14"/>
      <c r="CQE846" s="14"/>
      <c r="CQF846" s="14"/>
      <c r="CQG846" s="14"/>
      <c r="CQH846" s="14"/>
      <c r="CQI846" s="14"/>
      <c r="CQJ846" s="14"/>
      <c r="CQK846" s="14"/>
      <c r="CQL846" s="14"/>
      <c r="CQM846" s="14"/>
      <c r="CQN846" s="14"/>
      <c r="CQO846" s="14"/>
      <c r="CQP846" s="14"/>
      <c r="CQQ846" s="14"/>
      <c r="CQR846" s="14"/>
      <c r="CQS846" s="14"/>
      <c r="CQT846" s="14"/>
      <c r="CQU846" s="14"/>
      <c r="CQV846" s="14"/>
      <c r="CQW846" s="14"/>
      <c r="CQX846" s="14"/>
      <c r="CQY846" s="14"/>
      <c r="CQZ846" s="14"/>
      <c r="CRA846" s="14"/>
      <c r="CRB846" s="14"/>
      <c r="CRC846" s="14"/>
      <c r="CRD846" s="14"/>
      <c r="CRE846" s="14"/>
      <c r="CRF846" s="14"/>
      <c r="CRG846" s="14"/>
      <c r="CRH846" s="14"/>
      <c r="CRI846" s="14"/>
      <c r="CRJ846" s="14"/>
      <c r="CRK846" s="14"/>
      <c r="CRL846" s="14"/>
      <c r="CRM846" s="14"/>
      <c r="CRN846" s="14"/>
      <c r="CRO846" s="14"/>
      <c r="CRP846" s="14"/>
      <c r="CRQ846" s="14"/>
      <c r="CRR846" s="14"/>
      <c r="CRS846" s="14"/>
      <c r="CRT846" s="14"/>
      <c r="CRU846" s="14"/>
      <c r="CRV846" s="14"/>
      <c r="CRW846" s="14"/>
      <c r="CRX846" s="14"/>
      <c r="CRY846" s="14"/>
      <c r="CRZ846" s="14"/>
      <c r="CSA846" s="14"/>
      <c r="CSB846" s="14"/>
      <c r="CSC846" s="14"/>
      <c r="CSD846" s="14"/>
      <c r="CSE846" s="14"/>
      <c r="CSF846" s="14"/>
      <c r="CSG846" s="14"/>
      <c r="CSH846" s="14"/>
      <c r="CSI846" s="14"/>
      <c r="CSJ846" s="14"/>
      <c r="CSK846" s="14"/>
      <c r="CSL846" s="14"/>
      <c r="CSM846" s="14"/>
      <c r="CSN846" s="14"/>
      <c r="CSO846" s="14"/>
      <c r="CSP846" s="14"/>
      <c r="CSQ846" s="14"/>
      <c r="CSR846" s="14"/>
      <c r="CSS846" s="14"/>
      <c r="CST846" s="14"/>
      <c r="CSU846" s="14"/>
      <c r="CSV846" s="14"/>
      <c r="CSW846" s="14"/>
      <c r="CSX846" s="14"/>
      <c r="CSY846" s="14"/>
      <c r="CSZ846" s="14"/>
      <c r="CTA846" s="14"/>
      <c r="CTB846" s="14"/>
      <c r="CTC846" s="14"/>
      <c r="CTD846" s="14"/>
      <c r="CTE846" s="14"/>
      <c r="CTF846" s="14"/>
      <c r="CTG846" s="14"/>
      <c r="CTH846" s="14"/>
      <c r="CTI846" s="14"/>
      <c r="CTJ846" s="14"/>
      <c r="CTK846" s="14"/>
      <c r="CTL846" s="14"/>
      <c r="CTM846" s="14"/>
      <c r="CTN846" s="14"/>
      <c r="CTO846" s="14"/>
      <c r="CTP846" s="14"/>
      <c r="CTQ846" s="14"/>
      <c r="CTR846" s="14"/>
      <c r="CTS846" s="14"/>
      <c r="CTT846" s="14"/>
      <c r="CTU846" s="14"/>
      <c r="CTV846" s="14"/>
      <c r="CTW846" s="14"/>
      <c r="CTX846" s="14"/>
      <c r="CTY846" s="14"/>
      <c r="CTZ846" s="14"/>
      <c r="CUA846" s="14"/>
      <c r="CUB846" s="14"/>
      <c r="CUC846" s="14"/>
      <c r="CUD846" s="14"/>
      <c r="CUE846" s="14"/>
      <c r="CUF846" s="14"/>
      <c r="CUG846" s="14"/>
      <c r="CUH846" s="14"/>
      <c r="CUI846" s="14"/>
      <c r="CUJ846" s="14"/>
      <c r="CUK846" s="14"/>
      <c r="CUL846" s="14"/>
      <c r="CUM846" s="14"/>
      <c r="CUN846" s="14"/>
      <c r="CUO846" s="14"/>
      <c r="CUP846" s="14"/>
      <c r="CUQ846" s="14"/>
      <c r="CUR846" s="14"/>
      <c r="CUS846" s="14"/>
      <c r="CUT846" s="14"/>
      <c r="CUU846" s="14"/>
      <c r="CUV846" s="14"/>
      <c r="CUW846" s="14"/>
      <c r="CUX846" s="14"/>
      <c r="CUY846" s="14"/>
      <c r="CUZ846" s="14"/>
      <c r="CVA846" s="14"/>
      <c r="CVB846" s="14"/>
      <c r="CVC846" s="14"/>
      <c r="CVD846" s="14"/>
      <c r="CVE846" s="14"/>
      <c r="CVF846" s="14"/>
      <c r="CVG846" s="14"/>
      <c r="CVH846" s="14"/>
      <c r="CVI846" s="14"/>
      <c r="CVJ846" s="14"/>
      <c r="CVK846" s="14"/>
      <c r="CVL846" s="14"/>
      <c r="CVM846" s="14"/>
      <c r="CVN846" s="14"/>
      <c r="CVO846" s="14"/>
      <c r="CVP846" s="14"/>
      <c r="CVQ846" s="14"/>
      <c r="CVR846" s="14"/>
      <c r="CVS846" s="14"/>
      <c r="CVT846" s="14"/>
      <c r="CVU846" s="14"/>
      <c r="CVV846" s="14"/>
      <c r="CVW846" s="14"/>
      <c r="CVX846" s="14"/>
      <c r="CVY846" s="14"/>
      <c r="CVZ846" s="14"/>
      <c r="CWA846" s="14"/>
      <c r="CWB846" s="14"/>
      <c r="CWC846" s="14"/>
      <c r="CWD846" s="14"/>
      <c r="CWE846" s="14"/>
      <c r="CWF846" s="14"/>
      <c r="CWG846" s="14"/>
      <c r="CWH846" s="14"/>
      <c r="CWI846" s="14"/>
      <c r="CWJ846" s="14"/>
      <c r="CWK846" s="14"/>
      <c r="CWL846" s="14"/>
      <c r="CWM846" s="14"/>
      <c r="CWN846" s="14"/>
      <c r="CWO846" s="14"/>
      <c r="CWP846" s="14"/>
      <c r="CWQ846" s="14"/>
      <c r="CWR846" s="14"/>
      <c r="CWS846" s="14"/>
      <c r="CWT846" s="14"/>
      <c r="CWU846" s="14"/>
      <c r="CWV846" s="14"/>
      <c r="CWW846" s="14"/>
      <c r="CWX846" s="14"/>
      <c r="CWY846" s="14"/>
      <c r="CWZ846" s="14"/>
      <c r="CXA846" s="14"/>
      <c r="CXB846" s="14"/>
      <c r="CXC846" s="14"/>
      <c r="CXD846" s="14"/>
      <c r="CXE846" s="14"/>
      <c r="CXF846" s="14"/>
      <c r="CXG846" s="14"/>
      <c r="CXH846" s="14"/>
      <c r="CXI846" s="14"/>
      <c r="CXJ846" s="14"/>
      <c r="CXK846" s="14"/>
      <c r="CXL846" s="14"/>
      <c r="CXM846" s="14"/>
      <c r="CXN846" s="14"/>
      <c r="CXO846" s="14"/>
      <c r="CXP846" s="14"/>
      <c r="CXQ846" s="14"/>
      <c r="CXR846" s="14"/>
      <c r="CXS846" s="14"/>
      <c r="CXT846" s="14"/>
      <c r="CXU846" s="14"/>
      <c r="CXV846" s="14"/>
      <c r="CXW846" s="14"/>
      <c r="CXX846" s="14"/>
      <c r="CXY846" s="14"/>
      <c r="CXZ846" s="14"/>
      <c r="CYA846" s="14"/>
      <c r="CYB846" s="14"/>
      <c r="CYC846" s="14"/>
      <c r="CYD846" s="14"/>
      <c r="CYE846" s="14"/>
      <c r="CYF846" s="14"/>
      <c r="CYG846" s="14"/>
      <c r="CYH846" s="14"/>
      <c r="CYI846" s="14"/>
      <c r="CYJ846" s="14"/>
      <c r="CYK846" s="14"/>
      <c r="CYL846" s="14"/>
      <c r="CYM846" s="14"/>
      <c r="CYN846" s="14"/>
      <c r="CYO846" s="14"/>
      <c r="CYP846" s="14"/>
      <c r="CYQ846" s="14"/>
      <c r="CYR846" s="14"/>
      <c r="CYS846" s="14"/>
      <c r="CYT846" s="14"/>
      <c r="CYU846" s="14"/>
      <c r="CYV846" s="14"/>
      <c r="CYW846" s="14"/>
      <c r="CYX846" s="14"/>
      <c r="CYY846" s="14"/>
      <c r="CYZ846" s="14"/>
      <c r="CZA846" s="14"/>
      <c r="CZB846" s="14"/>
      <c r="CZC846" s="14"/>
      <c r="CZD846" s="14"/>
      <c r="CZE846" s="14"/>
      <c r="CZF846" s="14"/>
      <c r="CZG846" s="14"/>
      <c r="CZH846" s="14"/>
      <c r="CZI846" s="14"/>
      <c r="CZJ846" s="14"/>
      <c r="CZK846" s="14"/>
      <c r="CZL846" s="14"/>
      <c r="CZM846" s="14"/>
      <c r="CZN846" s="14"/>
      <c r="CZO846" s="14"/>
      <c r="CZP846" s="14"/>
      <c r="CZQ846" s="14"/>
      <c r="CZR846" s="14"/>
      <c r="CZS846" s="14"/>
      <c r="CZT846" s="14"/>
      <c r="CZU846" s="14"/>
      <c r="CZV846" s="14"/>
      <c r="CZW846" s="14"/>
      <c r="CZX846" s="14"/>
      <c r="CZY846" s="14"/>
      <c r="CZZ846" s="14"/>
      <c r="DAA846" s="14"/>
      <c r="DAB846" s="14"/>
      <c r="DAC846" s="14"/>
      <c r="DAD846" s="14"/>
      <c r="DAE846" s="14"/>
      <c r="DAF846" s="14"/>
      <c r="DAG846" s="14"/>
      <c r="DAH846" s="14"/>
      <c r="DAI846" s="14"/>
      <c r="DAJ846" s="14"/>
      <c r="DAK846" s="14"/>
      <c r="DAL846" s="14"/>
      <c r="DAM846" s="14"/>
      <c r="DAN846" s="14"/>
      <c r="DAO846" s="14"/>
      <c r="DAP846" s="14"/>
      <c r="DAQ846" s="14"/>
      <c r="DAR846" s="14"/>
      <c r="DAS846" s="14"/>
      <c r="DAT846" s="14"/>
      <c r="DAU846" s="14"/>
      <c r="DAV846" s="14"/>
      <c r="DAW846" s="14"/>
      <c r="DAX846" s="14"/>
      <c r="DAY846" s="14"/>
      <c r="DAZ846" s="14"/>
      <c r="DBA846" s="14"/>
      <c r="DBB846" s="14"/>
      <c r="DBC846" s="14"/>
      <c r="DBD846" s="14"/>
      <c r="DBE846" s="14"/>
      <c r="DBF846" s="14"/>
      <c r="DBG846" s="14"/>
      <c r="DBH846" s="14"/>
      <c r="DBI846" s="14"/>
      <c r="DBJ846" s="14"/>
      <c r="DBK846" s="14"/>
      <c r="DBL846" s="14"/>
      <c r="DBM846" s="14"/>
      <c r="DBN846" s="14"/>
      <c r="DBO846" s="14"/>
      <c r="DBP846" s="14"/>
      <c r="DBQ846" s="14"/>
      <c r="DBR846" s="14"/>
      <c r="DBS846" s="14"/>
      <c r="DBT846" s="14"/>
      <c r="DBU846" s="14"/>
      <c r="DBV846" s="14"/>
      <c r="DBW846" s="14"/>
      <c r="DBX846" s="14"/>
      <c r="DBY846" s="14"/>
      <c r="DBZ846" s="14"/>
      <c r="DCA846" s="14"/>
      <c r="DCB846" s="14"/>
      <c r="DCC846" s="14"/>
      <c r="DCD846" s="14"/>
      <c r="DCE846" s="14"/>
      <c r="DCF846" s="14"/>
      <c r="DCG846" s="14"/>
      <c r="DCH846" s="14"/>
      <c r="DCI846" s="14"/>
      <c r="DCJ846" s="14"/>
      <c r="DCK846" s="14"/>
      <c r="DCL846" s="14"/>
      <c r="DCM846" s="14"/>
      <c r="DCN846" s="14"/>
      <c r="DCO846" s="14"/>
      <c r="DCP846" s="14"/>
      <c r="DCQ846" s="14"/>
      <c r="DCR846" s="14"/>
      <c r="DCS846" s="14"/>
      <c r="DCT846" s="14"/>
      <c r="DCU846" s="14"/>
      <c r="DCV846" s="14"/>
      <c r="DCW846" s="14"/>
      <c r="DCX846" s="14"/>
      <c r="DCY846" s="14"/>
      <c r="DCZ846" s="14"/>
      <c r="DDA846" s="14"/>
      <c r="DDB846" s="14"/>
      <c r="DDC846" s="14"/>
      <c r="DDD846" s="14"/>
      <c r="DDE846" s="14"/>
      <c r="DDF846" s="14"/>
      <c r="DDG846" s="14"/>
      <c r="DDH846" s="14"/>
      <c r="DDI846" s="14"/>
      <c r="DDJ846" s="14"/>
      <c r="DDK846" s="14"/>
      <c r="DDL846" s="14"/>
      <c r="DDM846" s="14"/>
      <c r="DDN846" s="14"/>
      <c r="DDO846" s="14"/>
      <c r="DDP846" s="14"/>
      <c r="DDQ846" s="14"/>
      <c r="DDR846" s="14"/>
      <c r="DDS846" s="14"/>
      <c r="DDT846" s="14"/>
      <c r="DDU846" s="14"/>
      <c r="DDV846" s="14"/>
      <c r="DDW846" s="14"/>
      <c r="DDX846" s="14"/>
      <c r="DDY846" s="14"/>
      <c r="DDZ846" s="14"/>
      <c r="DEA846" s="14"/>
      <c r="DEB846" s="14"/>
      <c r="DEC846" s="14"/>
      <c r="DED846" s="14"/>
      <c r="DEE846" s="14"/>
      <c r="DEF846" s="14"/>
      <c r="DEG846" s="14"/>
      <c r="DEH846" s="14"/>
      <c r="DEI846" s="14"/>
      <c r="DEJ846" s="14"/>
      <c r="DEK846" s="14"/>
      <c r="DEL846" s="14"/>
      <c r="DEM846" s="14"/>
      <c r="DEN846" s="14"/>
      <c r="DEO846" s="14"/>
      <c r="DEP846" s="14"/>
      <c r="DEQ846" s="14"/>
      <c r="DER846" s="14"/>
      <c r="DES846" s="14"/>
      <c r="DET846" s="14"/>
      <c r="DEU846" s="14"/>
      <c r="DEV846" s="14"/>
      <c r="DEW846" s="14"/>
      <c r="DEX846" s="14"/>
      <c r="DEY846" s="14"/>
      <c r="DEZ846" s="14"/>
      <c r="DFA846" s="14"/>
      <c r="DFB846" s="14"/>
      <c r="DFC846" s="14"/>
      <c r="DFD846" s="14"/>
      <c r="DFE846" s="14"/>
      <c r="DFF846" s="14"/>
      <c r="DFG846" s="14"/>
      <c r="DFH846" s="14"/>
      <c r="DFI846" s="14"/>
      <c r="DFJ846" s="14"/>
      <c r="DFK846" s="14"/>
      <c r="DFL846" s="14"/>
      <c r="DFM846" s="14"/>
      <c r="DFN846" s="14"/>
      <c r="DFO846" s="14"/>
      <c r="DFP846" s="14"/>
      <c r="DFQ846" s="14"/>
      <c r="DFR846" s="14"/>
      <c r="DFS846" s="14"/>
      <c r="DFT846" s="14"/>
      <c r="DFU846" s="14"/>
      <c r="DFV846" s="14"/>
      <c r="DFW846" s="14"/>
      <c r="DFX846" s="14"/>
      <c r="DFY846" s="14"/>
      <c r="DFZ846" s="14"/>
      <c r="DGA846" s="14"/>
      <c r="DGB846" s="14"/>
      <c r="DGC846" s="14"/>
      <c r="DGD846" s="14"/>
      <c r="DGE846" s="14"/>
      <c r="DGF846" s="14"/>
      <c r="DGG846" s="14"/>
      <c r="DGH846" s="14"/>
      <c r="DGI846" s="14"/>
      <c r="DGJ846" s="14"/>
      <c r="DGK846" s="14"/>
      <c r="DGL846" s="14"/>
      <c r="DGM846" s="14"/>
      <c r="DGN846" s="14"/>
      <c r="DGO846" s="14"/>
      <c r="DGP846" s="14"/>
      <c r="DGQ846" s="14"/>
      <c r="DGR846" s="14"/>
      <c r="DGS846" s="14"/>
      <c r="DGT846" s="14"/>
      <c r="DGU846" s="14"/>
      <c r="DGV846" s="14"/>
      <c r="DGW846" s="14"/>
      <c r="DGX846" s="14"/>
      <c r="DGY846" s="14"/>
      <c r="DGZ846" s="14"/>
      <c r="DHA846" s="14"/>
      <c r="DHB846" s="14"/>
      <c r="DHC846" s="14"/>
      <c r="DHD846" s="14"/>
      <c r="DHE846" s="14"/>
      <c r="DHF846" s="14"/>
      <c r="DHG846" s="14"/>
      <c r="DHH846" s="14"/>
      <c r="DHI846" s="14"/>
      <c r="DHJ846" s="14"/>
      <c r="DHK846" s="14"/>
      <c r="DHL846" s="14"/>
      <c r="DHM846" s="14"/>
      <c r="DHN846" s="14"/>
      <c r="DHO846" s="14"/>
      <c r="DHP846" s="14"/>
      <c r="DHQ846" s="14"/>
      <c r="DHR846" s="14"/>
      <c r="DHS846" s="14"/>
      <c r="DHT846" s="14"/>
      <c r="DHU846" s="14"/>
      <c r="DHV846" s="14"/>
      <c r="DHW846" s="14"/>
      <c r="DHX846" s="14"/>
      <c r="DHY846" s="14"/>
      <c r="DHZ846" s="14"/>
      <c r="DIA846" s="14"/>
      <c r="DIB846" s="14"/>
      <c r="DIC846" s="14"/>
      <c r="DID846" s="14"/>
      <c r="DIE846" s="14"/>
      <c r="DIF846" s="14"/>
      <c r="DIG846" s="14"/>
      <c r="DIH846" s="14"/>
      <c r="DII846" s="14"/>
      <c r="DIJ846" s="14"/>
      <c r="DIK846" s="14"/>
      <c r="DIL846" s="14"/>
      <c r="DIM846" s="14"/>
      <c r="DIN846" s="14"/>
      <c r="DIO846" s="14"/>
      <c r="DIP846" s="14"/>
      <c r="DIQ846" s="14"/>
      <c r="DIR846" s="14"/>
      <c r="DIS846" s="14"/>
      <c r="DIT846" s="14"/>
      <c r="DIU846" s="14"/>
      <c r="DIV846" s="14"/>
      <c r="DIW846" s="14"/>
      <c r="DIX846" s="14"/>
      <c r="DIY846" s="14"/>
      <c r="DIZ846" s="14"/>
      <c r="DJA846" s="14"/>
      <c r="DJB846" s="14"/>
      <c r="DJC846" s="14"/>
      <c r="DJD846" s="14"/>
      <c r="DJE846" s="14"/>
      <c r="DJF846" s="14"/>
      <c r="DJG846" s="14"/>
      <c r="DJH846" s="14"/>
      <c r="DJI846" s="14"/>
      <c r="DJJ846" s="14"/>
      <c r="DJK846" s="14"/>
      <c r="DJL846" s="14"/>
      <c r="DJM846" s="14"/>
      <c r="DJN846" s="14"/>
      <c r="DJO846" s="14"/>
      <c r="DJP846" s="14"/>
      <c r="DJQ846" s="14"/>
      <c r="DJR846" s="14"/>
      <c r="DJS846" s="14"/>
      <c r="DJT846" s="14"/>
      <c r="DJU846" s="14"/>
      <c r="DJV846" s="14"/>
      <c r="DJW846" s="14"/>
      <c r="DJX846" s="14"/>
      <c r="DJY846" s="14"/>
      <c r="DJZ846" s="14"/>
      <c r="DKA846" s="14"/>
      <c r="DKB846" s="14"/>
      <c r="DKC846" s="14"/>
      <c r="DKD846" s="14"/>
      <c r="DKE846" s="14"/>
      <c r="DKF846" s="14"/>
      <c r="DKG846" s="14"/>
      <c r="DKH846" s="14"/>
      <c r="DKI846" s="14"/>
      <c r="DKJ846" s="14"/>
      <c r="DKK846" s="14"/>
      <c r="DKL846" s="14"/>
      <c r="DKM846" s="14"/>
      <c r="DKN846" s="14"/>
      <c r="DKO846" s="14"/>
      <c r="DKP846" s="14"/>
      <c r="DKQ846" s="14"/>
      <c r="DKR846" s="14"/>
      <c r="DKS846" s="14"/>
      <c r="DKT846" s="14"/>
      <c r="DKU846" s="14"/>
      <c r="DKV846" s="14"/>
      <c r="DKW846" s="14"/>
      <c r="DKX846" s="14"/>
      <c r="DKY846" s="14"/>
      <c r="DKZ846" s="14"/>
      <c r="DLA846" s="14"/>
      <c r="DLB846" s="14"/>
      <c r="DLC846" s="14"/>
      <c r="DLD846" s="14"/>
      <c r="DLE846" s="14"/>
      <c r="DLF846" s="14"/>
      <c r="DLG846" s="14"/>
      <c r="DLH846" s="14"/>
      <c r="DLI846" s="14"/>
      <c r="DLJ846" s="14"/>
      <c r="DLK846" s="14"/>
      <c r="DLL846" s="14"/>
      <c r="DLM846" s="14"/>
      <c r="DLN846" s="14"/>
      <c r="DLO846" s="14"/>
      <c r="DLP846" s="14"/>
      <c r="DLQ846" s="14"/>
      <c r="DLR846" s="14"/>
      <c r="DLS846" s="14"/>
      <c r="DLT846" s="14"/>
      <c r="DLU846" s="14"/>
      <c r="DLV846" s="14"/>
      <c r="DLW846" s="14"/>
      <c r="DLX846" s="14"/>
      <c r="DLY846" s="14"/>
      <c r="DLZ846" s="14"/>
      <c r="DMA846" s="14"/>
      <c r="DMB846" s="14"/>
      <c r="DMC846" s="14"/>
      <c r="DMD846" s="14"/>
      <c r="DME846" s="14"/>
      <c r="DMF846" s="14"/>
      <c r="DMG846" s="14"/>
      <c r="DMH846" s="14"/>
      <c r="DMI846" s="14"/>
      <c r="DMJ846" s="14"/>
      <c r="DMK846" s="14"/>
      <c r="DML846" s="14"/>
      <c r="DMM846" s="14"/>
      <c r="DMN846" s="14"/>
      <c r="DMO846" s="14"/>
      <c r="DMP846" s="14"/>
      <c r="DMQ846" s="14"/>
      <c r="DMR846" s="14"/>
      <c r="DMS846" s="14"/>
      <c r="DMT846" s="14"/>
      <c r="DMU846" s="14"/>
      <c r="DMV846" s="14"/>
      <c r="DMW846" s="14"/>
      <c r="DMX846" s="14"/>
      <c r="DMY846" s="14"/>
      <c r="DMZ846" s="14"/>
      <c r="DNA846" s="14"/>
      <c r="DNB846" s="14"/>
      <c r="DNC846" s="14"/>
      <c r="DND846" s="14"/>
      <c r="DNE846" s="14"/>
      <c r="DNF846" s="14"/>
      <c r="DNG846" s="14"/>
      <c r="DNH846" s="14"/>
      <c r="DNI846" s="14"/>
      <c r="DNJ846" s="14"/>
      <c r="DNK846" s="14"/>
      <c r="DNL846" s="14"/>
      <c r="DNM846" s="14"/>
      <c r="DNN846" s="14"/>
      <c r="DNO846" s="14"/>
      <c r="DNP846" s="14"/>
      <c r="DNQ846" s="14"/>
      <c r="DNR846" s="14"/>
      <c r="DNS846" s="14"/>
      <c r="DNT846" s="14"/>
      <c r="DNU846" s="14"/>
      <c r="DNV846" s="14"/>
      <c r="DNW846" s="14"/>
      <c r="DNX846" s="14"/>
      <c r="DNY846" s="14"/>
      <c r="DNZ846" s="14"/>
      <c r="DOA846" s="14"/>
      <c r="DOB846" s="14"/>
      <c r="DOC846" s="14"/>
      <c r="DOD846" s="14"/>
      <c r="DOE846" s="14"/>
      <c r="DOF846" s="14"/>
      <c r="DOG846" s="14"/>
      <c r="DOH846" s="14"/>
      <c r="DOI846" s="14"/>
      <c r="DOJ846" s="14"/>
      <c r="DOK846" s="14"/>
      <c r="DOL846" s="14"/>
      <c r="DOM846" s="14"/>
      <c r="DON846" s="14"/>
      <c r="DOO846" s="14"/>
      <c r="DOP846" s="14"/>
      <c r="DOQ846" s="14"/>
      <c r="DOR846" s="14"/>
      <c r="DOS846" s="14"/>
      <c r="DOT846" s="14"/>
      <c r="DOU846" s="14"/>
      <c r="DOV846" s="14"/>
      <c r="DOW846" s="14"/>
      <c r="DOX846" s="14"/>
      <c r="DOY846" s="14"/>
      <c r="DOZ846" s="14"/>
      <c r="DPA846" s="14"/>
      <c r="DPB846" s="14"/>
      <c r="DPC846" s="14"/>
      <c r="DPD846" s="14"/>
      <c r="DPE846" s="14"/>
      <c r="DPF846" s="14"/>
      <c r="DPG846" s="14"/>
      <c r="DPH846" s="14"/>
      <c r="DPI846" s="14"/>
      <c r="DPJ846" s="14"/>
      <c r="DPK846" s="14"/>
      <c r="DPL846" s="14"/>
      <c r="DPM846" s="14"/>
      <c r="DPN846" s="14"/>
      <c r="DPO846" s="14"/>
      <c r="DPP846" s="14"/>
      <c r="DPQ846" s="14"/>
      <c r="DPR846" s="14"/>
      <c r="DPS846" s="14"/>
      <c r="DPT846" s="14"/>
      <c r="DPU846" s="14"/>
      <c r="DPV846" s="14"/>
      <c r="DPW846" s="14"/>
      <c r="DPX846" s="14"/>
      <c r="DPY846" s="14"/>
      <c r="DPZ846" s="14"/>
      <c r="DQA846" s="14"/>
      <c r="DQB846" s="14"/>
      <c r="DQC846" s="14"/>
      <c r="DQD846" s="14"/>
      <c r="DQE846" s="14"/>
      <c r="DQF846" s="14"/>
      <c r="DQG846" s="14"/>
      <c r="DQH846" s="14"/>
      <c r="DQI846" s="14"/>
      <c r="DQJ846" s="14"/>
      <c r="DQK846" s="14"/>
      <c r="DQL846" s="14"/>
      <c r="DQM846" s="14"/>
      <c r="DQN846" s="14"/>
      <c r="DQO846" s="14"/>
      <c r="DQP846" s="14"/>
      <c r="DQQ846" s="14"/>
      <c r="DQR846" s="14"/>
      <c r="DQS846" s="14"/>
      <c r="DQT846" s="14"/>
      <c r="DQU846" s="14"/>
      <c r="DQV846" s="14"/>
      <c r="DQW846" s="14"/>
      <c r="DQX846" s="14"/>
      <c r="DQY846" s="14"/>
      <c r="DQZ846" s="14"/>
      <c r="DRA846" s="14"/>
      <c r="DRB846" s="14"/>
      <c r="DRC846" s="14"/>
      <c r="DRD846" s="14"/>
      <c r="DRE846" s="14"/>
      <c r="DRF846" s="14"/>
      <c r="DRG846" s="14"/>
      <c r="DRH846" s="14"/>
      <c r="DRI846" s="14"/>
      <c r="DRJ846" s="14"/>
      <c r="DRK846" s="14"/>
      <c r="DRL846" s="14"/>
      <c r="DRM846" s="14"/>
      <c r="DRN846" s="14"/>
      <c r="DRO846" s="14"/>
      <c r="DRP846" s="14"/>
      <c r="DRQ846" s="14"/>
      <c r="DRR846" s="14"/>
      <c r="DRS846" s="14"/>
      <c r="DRT846" s="14"/>
      <c r="DRU846" s="14"/>
      <c r="DRV846" s="14"/>
      <c r="DRW846" s="14"/>
      <c r="DRX846" s="14"/>
      <c r="DRY846" s="14"/>
      <c r="DRZ846" s="14"/>
      <c r="DSA846" s="14"/>
      <c r="DSB846" s="14"/>
      <c r="DSC846" s="14"/>
      <c r="DSD846" s="14"/>
      <c r="DSE846" s="14"/>
      <c r="DSF846" s="14"/>
      <c r="DSG846" s="14"/>
      <c r="DSH846" s="14"/>
      <c r="DSI846" s="14"/>
      <c r="DSJ846" s="14"/>
      <c r="DSK846" s="14"/>
      <c r="DSL846" s="14"/>
      <c r="DSM846" s="14"/>
      <c r="DSN846" s="14"/>
      <c r="DSO846" s="14"/>
      <c r="DSP846" s="14"/>
      <c r="DSQ846" s="14"/>
      <c r="DSR846" s="14"/>
      <c r="DSS846" s="14"/>
      <c r="DST846" s="14"/>
      <c r="DSU846" s="14"/>
      <c r="DSV846" s="14"/>
      <c r="DSW846" s="14"/>
      <c r="DSX846" s="14"/>
      <c r="DSY846" s="14"/>
      <c r="DSZ846" s="14"/>
      <c r="DTA846" s="14"/>
      <c r="DTB846" s="14"/>
      <c r="DTC846" s="14"/>
      <c r="DTD846" s="14"/>
      <c r="DTE846" s="14"/>
      <c r="DTF846" s="14"/>
      <c r="DTG846" s="14"/>
      <c r="DTH846" s="14"/>
      <c r="DTI846" s="14"/>
      <c r="DTJ846" s="14"/>
      <c r="DTK846" s="14"/>
      <c r="DTL846" s="14"/>
      <c r="DTM846" s="14"/>
      <c r="DTN846" s="14"/>
      <c r="DTO846" s="14"/>
      <c r="DTP846" s="14"/>
      <c r="DTQ846" s="14"/>
      <c r="DTR846" s="14"/>
      <c r="DTS846" s="14"/>
      <c r="DTT846" s="14"/>
      <c r="DTU846" s="14"/>
      <c r="DTV846" s="14"/>
      <c r="DTW846" s="14"/>
      <c r="DTX846" s="14"/>
      <c r="DTY846" s="14"/>
      <c r="DTZ846" s="14"/>
      <c r="DUA846" s="14"/>
      <c r="DUB846" s="14"/>
      <c r="DUC846" s="14"/>
      <c r="DUD846" s="14"/>
      <c r="DUE846" s="14"/>
      <c r="DUF846" s="14"/>
      <c r="DUG846" s="14"/>
      <c r="DUH846" s="14"/>
      <c r="DUI846" s="14"/>
      <c r="DUJ846" s="14"/>
      <c r="DUK846" s="14"/>
      <c r="DUL846" s="14"/>
      <c r="DUM846" s="14"/>
      <c r="DUN846" s="14"/>
      <c r="DUO846" s="14"/>
      <c r="DUP846" s="14"/>
      <c r="DUQ846" s="14"/>
      <c r="DUR846" s="14"/>
      <c r="DUS846" s="14"/>
      <c r="DUT846" s="14"/>
      <c r="DUU846" s="14"/>
      <c r="DUV846" s="14"/>
      <c r="DUW846" s="14"/>
      <c r="DUX846" s="14"/>
      <c r="DUY846" s="14"/>
      <c r="DUZ846" s="14"/>
      <c r="DVA846" s="14"/>
      <c r="DVB846" s="14"/>
      <c r="DVC846" s="14"/>
      <c r="DVD846" s="14"/>
      <c r="DVE846" s="14"/>
      <c r="DVF846" s="14"/>
      <c r="DVG846" s="14"/>
      <c r="DVH846" s="14"/>
      <c r="DVI846" s="14"/>
      <c r="DVJ846" s="14"/>
      <c r="DVK846" s="14"/>
      <c r="DVL846" s="14"/>
      <c r="DVM846" s="14"/>
      <c r="DVN846" s="14"/>
      <c r="DVO846" s="14"/>
      <c r="DVP846" s="14"/>
      <c r="DVQ846" s="14"/>
      <c r="DVR846" s="14"/>
      <c r="DVS846" s="14"/>
      <c r="DVT846" s="14"/>
      <c r="DVU846" s="14"/>
      <c r="DVV846" s="14"/>
      <c r="DVW846" s="14"/>
      <c r="DVX846" s="14"/>
      <c r="DVY846" s="14"/>
      <c r="DVZ846" s="14"/>
      <c r="DWA846" s="14"/>
      <c r="DWB846" s="14"/>
      <c r="DWC846" s="14"/>
      <c r="DWD846" s="14"/>
      <c r="DWE846" s="14"/>
      <c r="DWF846" s="14"/>
      <c r="DWG846" s="14"/>
      <c r="DWH846" s="14"/>
      <c r="DWI846" s="14"/>
      <c r="DWJ846" s="14"/>
      <c r="DWK846" s="14"/>
      <c r="DWL846" s="14"/>
      <c r="DWM846" s="14"/>
      <c r="DWN846" s="14"/>
      <c r="DWO846" s="14"/>
      <c r="DWP846" s="14"/>
      <c r="DWQ846" s="14"/>
      <c r="DWR846" s="14"/>
      <c r="DWS846" s="14"/>
      <c r="DWT846" s="14"/>
      <c r="DWU846" s="14"/>
      <c r="DWV846" s="14"/>
      <c r="DWW846" s="14"/>
      <c r="DWX846" s="14"/>
      <c r="DWY846" s="14"/>
      <c r="DWZ846" s="14"/>
      <c r="DXA846" s="14"/>
      <c r="DXB846" s="14"/>
      <c r="DXC846" s="14"/>
      <c r="DXD846" s="14"/>
      <c r="DXE846" s="14"/>
      <c r="DXF846" s="14"/>
      <c r="DXG846" s="14"/>
      <c r="DXH846" s="14"/>
      <c r="DXI846" s="14"/>
      <c r="DXJ846" s="14"/>
      <c r="DXK846" s="14"/>
      <c r="DXL846" s="14"/>
      <c r="DXM846" s="14"/>
      <c r="DXN846" s="14"/>
      <c r="DXO846" s="14"/>
      <c r="DXP846" s="14"/>
      <c r="DXQ846" s="14"/>
      <c r="DXR846" s="14"/>
      <c r="DXS846" s="14"/>
      <c r="DXT846" s="14"/>
      <c r="DXU846" s="14"/>
      <c r="DXV846" s="14"/>
      <c r="DXW846" s="14"/>
      <c r="DXX846" s="14"/>
      <c r="DXY846" s="14"/>
      <c r="DXZ846" s="14"/>
      <c r="DYA846" s="14"/>
      <c r="DYB846" s="14"/>
      <c r="DYC846" s="14"/>
      <c r="DYD846" s="14"/>
      <c r="DYE846" s="14"/>
      <c r="DYF846" s="14"/>
      <c r="DYG846" s="14"/>
      <c r="DYH846" s="14"/>
      <c r="DYI846" s="14"/>
      <c r="DYJ846" s="14"/>
      <c r="DYK846" s="14"/>
      <c r="DYL846" s="14"/>
      <c r="DYM846" s="14"/>
      <c r="DYN846" s="14"/>
      <c r="DYO846" s="14"/>
      <c r="DYP846" s="14"/>
      <c r="DYQ846" s="14"/>
      <c r="DYR846" s="14"/>
      <c r="DYS846" s="14"/>
      <c r="DYT846" s="14"/>
      <c r="DYU846" s="14"/>
      <c r="DYV846" s="14"/>
      <c r="DYW846" s="14"/>
      <c r="DYX846" s="14"/>
      <c r="DYY846" s="14"/>
      <c r="DYZ846" s="14"/>
      <c r="DZA846" s="14"/>
      <c r="DZB846" s="14"/>
      <c r="DZC846" s="14"/>
      <c r="DZD846" s="14"/>
      <c r="DZE846" s="14"/>
      <c r="DZF846" s="14"/>
      <c r="DZG846" s="14"/>
      <c r="DZH846" s="14"/>
      <c r="DZI846" s="14"/>
      <c r="DZJ846" s="14"/>
      <c r="DZK846" s="14"/>
      <c r="DZL846" s="14"/>
      <c r="DZM846" s="14"/>
      <c r="DZN846" s="14"/>
      <c r="DZO846" s="14"/>
      <c r="DZP846" s="14"/>
      <c r="DZQ846" s="14"/>
      <c r="DZR846" s="14"/>
      <c r="DZS846" s="14"/>
      <c r="DZT846" s="14"/>
      <c r="DZU846" s="14"/>
      <c r="DZV846" s="14"/>
      <c r="DZW846" s="14"/>
      <c r="DZX846" s="14"/>
      <c r="DZY846" s="14"/>
      <c r="DZZ846" s="14"/>
      <c r="EAA846" s="14"/>
      <c r="EAB846" s="14"/>
      <c r="EAC846" s="14"/>
      <c r="EAD846" s="14"/>
      <c r="EAE846" s="14"/>
      <c r="EAF846" s="14"/>
      <c r="EAG846" s="14"/>
      <c r="EAH846" s="14"/>
      <c r="EAI846" s="14"/>
      <c r="EAJ846" s="14"/>
      <c r="EAK846" s="14"/>
      <c r="EAL846" s="14"/>
      <c r="EAM846" s="14"/>
      <c r="EAN846" s="14"/>
      <c r="EAO846" s="14"/>
      <c r="EAP846" s="14"/>
      <c r="EAQ846" s="14"/>
      <c r="EAR846" s="14"/>
      <c r="EAS846" s="14"/>
      <c r="EAT846" s="14"/>
      <c r="EAU846" s="14"/>
      <c r="EAV846" s="14"/>
      <c r="EAW846" s="14"/>
      <c r="EAX846" s="14"/>
      <c r="EAY846" s="14"/>
      <c r="EAZ846" s="14"/>
      <c r="EBA846" s="14"/>
      <c r="EBB846" s="14"/>
      <c r="EBC846" s="14"/>
      <c r="EBD846" s="14"/>
      <c r="EBE846" s="14"/>
      <c r="EBF846" s="14"/>
      <c r="EBG846" s="14"/>
      <c r="EBH846" s="14"/>
      <c r="EBI846" s="14"/>
      <c r="EBJ846" s="14"/>
      <c r="EBK846" s="14"/>
      <c r="EBL846" s="14"/>
      <c r="EBM846" s="14"/>
      <c r="EBN846" s="14"/>
      <c r="EBO846" s="14"/>
      <c r="EBP846" s="14"/>
      <c r="EBQ846" s="14"/>
      <c r="EBR846" s="14"/>
      <c r="EBS846" s="14"/>
      <c r="EBT846" s="14"/>
      <c r="EBU846" s="14"/>
      <c r="EBV846" s="14"/>
      <c r="EBW846" s="14"/>
      <c r="EBX846" s="14"/>
      <c r="EBY846" s="14"/>
      <c r="EBZ846" s="14"/>
      <c r="ECA846" s="14"/>
      <c r="ECB846" s="14"/>
      <c r="ECC846" s="14"/>
      <c r="ECD846" s="14"/>
      <c r="ECE846" s="14"/>
      <c r="ECF846" s="14"/>
      <c r="ECG846" s="14"/>
      <c r="ECH846" s="14"/>
      <c r="ECI846" s="14"/>
      <c r="ECJ846" s="14"/>
      <c r="ECK846" s="14"/>
      <c r="ECL846" s="14"/>
      <c r="ECM846" s="14"/>
      <c r="ECN846" s="14"/>
      <c r="ECO846" s="14"/>
      <c r="ECP846" s="14"/>
      <c r="ECQ846" s="14"/>
      <c r="ECR846" s="14"/>
      <c r="ECS846" s="14"/>
      <c r="ECT846" s="14"/>
      <c r="ECU846" s="14"/>
      <c r="ECV846" s="14"/>
      <c r="ECW846" s="14"/>
      <c r="ECX846" s="14"/>
      <c r="ECY846" s="14"/>
      <c r="ECZ846" s="14"/>
      <c r="EDA846" s="14"/>
      <c r="EDB846" s="14"/>
      <c r="EDC846" s="14"/>
      <c r="EDD846" s="14"/>
      <c r="EDE846" s="14"/>
      <c r="EDF846" s="14"/>
      <c r="EDG846" s="14"/>
      <c r="EDH846" s="14"/>
      <c r="EDI846" s="14"/>
      <c r="EDJ846" s="14"/>
      <c r="EDK846" s="14"/>
      <c r="EDL846" s="14"/>
      <c r="EDM846" s="14"/>
      <c r="EDN846" s="14"/>
      <c r="EDO846" s="14"/>
      <c r="EDP846" s="14"/>
      <c r="EDQ846" s="14"/>
      <c r="EDR846" s="14"/>
      <c r="EDS846" s="14"/>
      <c r="EDT846" s="14"/>
      <c r="EDU846" s="14"/>
      <c r="EDV846" s="14"/>
      <c r="EDW846" s="14"/>
      <c r="EDX846" s="14"/>
      <c r="EDY846" s="14"/>
      <c r="EDZ846" s="14"/>
      <c r="EEA846" s="14"/>
      <c r="EEB846" s="14"/>
      <c r="EEC846" s="14"/>
      <c r="EED846" s="14"/>
      <c r="EEE846" s="14"/>
      <c r="EEF846" s="14"/>
      <c r="EEG846" s="14"/>
      <c r="EEH846" s="14"/>
      <c r="EEI846" s="14"/>
      <c r="EEJ846" s="14"/>
      <c r="EEK846" s="14"/>
      <c r="EEL846" s="14"/>
      <c r="EEM846" s="14"/>
      <c r="EEN846" s="14"/>
      <c r="EEO846" s="14"/>
      <c r="EEP846" s="14"/>
      <c r="EEQ846" s="14"/>
      <c r="EER846" s="14"/>
      <c r="EES846" s="14"/>
      <c r="EET846" s="14"/>
      <c r="EEU846" s="14"/>
      <c r="EEV846" s="14"/>
      <c r="EEW846" s="14"/>
      <c r="EEX846" s="14"/>
      <c r="EEY846" s="14"/>
      <c r="EEZ846" s="14"/>
      <c r="EFA846" s="14"/>
      <c r="EFB846" s="14"/>
      <c r="EFC846" s="14"/>
      <c r="EFD846" s="14"/>
      <c r="EFE846" s="14"/>
      <c r="EFF846" s="14"/>
      <c r="EFG846" s="14"/>
      <c r="EFH846" s="14"/>
      <c r="EFI846" s="14"/>
      <c r="EFJ846" s="14"/>
      <c r="EFK846" s="14"/>
      <c r="EFL846" s="14"/>
      <c r="EFM846" s="14"/>
      <c r="EFN846" s="14"/>
      <c r="EFO846" s="14"/>
      <c r="EFP846" s="14"/>
      <c r="EFQ846" s="14"/>
      <c r="EFR846" s="14"/>
      <c r="EFS846" s="14"/>
      <c r="EFT846" s="14"/>
      <c r="EFU846" s="14"/>
      <c r="EFV846" s="14"/>
      <c r="EFW846" s="14"/>
      <c r="EFX846" s="14"/>
      <c r="EFY846" s="14"/>
      <c r="EFZ846" s="14"/>
      <c r="EGA846" s="14"/>
      <c r="EGB846" s="14"/>
      <c r="EGC846" s="14"/>
      <c r="EGD846" s="14"/>
      <c r="EGE846" s="14"/>
      <c r="EGF846" s="14"/>
      <c r="EGG846" s="14"/>
      <c r="EGH846" s="14"/>
      <c r="EGI846" s="14"/>
      <c r="EGJ846" s="14"/>
      <c r="EGK846" s="14"/>
      <c r="EGL846" s="14"/>
      <c r="EGM846" s="14"/>
      <c r="EGN846" s="14"/>
      <c r="EGO846" s="14"/>
      <c r="EGP846" s="14"/>
      <c r="EGQ846" s="14"/>
      <c r="EGR846" s="14"/>
      <c r="EGS846" s="14"/>
      <c r="EGT846" s="14"/>
      <c r="EGU846" s="14"/>
      <c r="EGV846" s="14"/>
      <c r="EGW846" s="14"/>
      <c r="EGX846" s="14"/>
      <c r="EGY846" s="14"/>
      <c r="EGZ846" s="14"/>
      <c r="EHA846" s="14"/>
      <c r="EHB846" s="14"/>
      <c r="EHC846" s="14"/>
      <c r="EHD846" s="14"/>
      <c r="EHE846" s="14"/>
      <c r="EHF846" s="14"/>
      <c r="EHG846" s="14"/>
      <c r="EHH846" s="14"/>
      <c r="EHI846" s="14"/>
      <c r="EHJ846" s="14"/>
      <c r="EHK846" s="14"/>
      <c r="EHL846" s="14"/>
      <c r="EHM846" s="14"/>
      <c r="EHN846" s="14"/>
      <c r="EHO846" s="14"/>
      <c r="EHP846" s="14"/>
      <c r="EHQ846" s="14"/>
      <c r="EHR846" s="14"/>
      <c r="EHS846" s="14"/>
      <c r="EHT846" s="14"/>
      <c r="EHU846" s="14"/>
      <c r="EHV846" s="14"/>
      <c r="EHW846" s="14"/>
      <c r="EHX846" s="14"/>
      <c r="EHY846" s="14"/>
      <c r="EHZ846" s="14"/>
      <c r="EIA846" s="14"/>
      <c r="EIB846" s="14"/>
      <c r="EIC846" s="14"/>
      <c r="EID846" s="14"/>
      <c r="EIE846" s="14"/>
      <c r="EIF846" s="14"/>
      <c r="EIG846" s="14"/>
      <c r="EIH846" s="14"/>
      <c r="EII846" s="14"/>
      <c r="EIJ846" s="14"/>
      <c r="EIK846" s="14"/>
      <c r="EIL846" s="14"/>
      <c r="EIM846" s="14"/>
      <c r="EIN846" s="14"/>
      <c r="EIO846" s="14"/>
      <c r="EIP846" s="14"/>
      <c r="EIQ846" s="14"/>
      <c r="EIR846" s="14"/>
      <c r="EIS846" s="14"/>
      <c r="EIT846" s="14"/>
      <c r="EIU846" s="14"/>
      <c r="EIV846" s="14"/>
      <c r="EIW846" s="14"/>
      <c r="EIX846" s="14"/>
      <c r="EIY846" s="14"/>
      <c r="EIZ846" s="14"/>
      <c r="EJA846" s="14"/>
      <c r="EJB846" s="14"/>
      <c r="EJC846" s="14"/>
      <c r="EJD846" s="14"/>
      <c r="EJE846" s="14"/>
      <c r="EJF846" s="14"/>
      <c r="EJG846" s="14"/>
      <c r="EJH846" s="14"/>
      <c r="EJI846" s="14"/>
      <c r="EJJ846" s="14"/>
      <c r="EJK846" s="14"/>
      <c r="EJL846" s="14"/>
      <c r="EJM846" s="14"/>
      <c r="EJN846" s="14"/>
      <c r="EJO846" s="14"/>
      <c r="EJP846" s="14"/>
      <c r="EJQ846" s="14"/>
      <c r="EJR846" s="14"/>
      <c r="EJS846" s="14"/>
      <c r="EJT846" s="14"/>
      <c r="EJU846" s="14"/>
      <c r="EJV846" s="14"/>
      <c r="EJW846" s="14"/>
      <c r="EJX846" s="14"/>
      <c r="EJY846" s="14"/>
      <c r="EJZ846" s="14"/>
      <c r="EKA846" s="14"/>
      <c r="EKB846" s="14"/>
      <c r="EKC846" s="14"/>
      <c r="EKD846" s="14"/>
      <c r="EKE846" s="14"/>
      <c r="EKF846" s="14"/>
      <c r="EKG846" s="14"/>
      <c r="EKH846" s="14"/>
      <c r="EKI846" s="14"/>
      <c r="EKJ846" s="14"/>
      <c r="EKK846" s="14"/>
      <c r="EKL846" s="14"/>
      <c r="EKM846" s="14"/>
      <c r="EKN846" s="14"/>
      <c r="EKO846" s="14"/>
      <c r="EKP846" s="14"/>
      <c r="EKQ846" s="14"/>
      <c r="EKR846" s="14"/>
      <c r="EKS846" s="14"/>
      <c r="EKT846" s="14"/>
      <c r="EKU846" s="14"/>
      <c r="EKV846" s="14"/>
      <c r="EKW846" s="14"/>
      <c r="EKX846" s="14"/>
      <c r="EKY846" s="14"/>
      <c r="EKZ846" s="14"/>
      <c r="ELA846" s="14"/>
      <c r="ELB846" s="14"/>
      <c r="ELC846" s="14"/>
      <c r="ELD846" s="14"/>
      <c r="ELE846" s="14"/>
      <c r="ELF846" s="14"/>
      <c r="ELG846" s="14"/>
      <c r="ELH846" s="14"/>
      <c r="ELI846" s="14"/>
      <c r="ELJ846" s="14"/>
      <c r="ELK846" s="14"/>
      <c r="ELL846" s="14"/>
      <c r="ELM846" s="14"/>
      <c r="ELN846" s="14"/>
      <c r="ELO846" s="14"/>
      <c r="ELP846" s="14"/>
      <c r="ELQ846" s="14"/>
      <c r="ELR846" s="14"/>
      <c r="ELS846" s="14"/>
      <c r="ELT846" s="14"/>
      <c r="ELU846" s="14"/>
      <c r="ELV846" s="14"/>
      <c r="ELW846" s="14"/>
      <c r="ELX846" s="14"/>
      <c r="ELY846" s="14"/>
      <c r="ELZ846" s="14"/>
      <c r="EMA846" s="14"/>
      <c r="EMB846" s="14"/>
      <c r="EMC846" s="14"/>
      <c r="EMD846" s="14"/>
      <c r="EME846" s="14"/>
      <c r="EMF846" s="14"/>
      <c r="EMG846" s="14"/>
      <c r="EMH846" s="14"/>
      <c r="EMI846" s="14"/>
      <c r="EMJ846" s="14"/>
      <c r="EMK846" s="14"/>
      <c r="EML846" s="14"/>
      <c r="EMM846" s="14"/>
      <c r="EMN846" s="14"/>
      <c r="EMO846" s="14"/>
      <c r="EMP846" s="14"/>
      <c r="EMQ846" s="14"/>
      <c r="EMR846" s="14"/>
      <c r="EMS846" s="14"/>
      <c r="EMT846" s="14"/>
      <c r="EMU846" s="14"/>
      <c r="EMV846" s="14"/>
      <c r="EMW846" s="14"/>
      <c r="EMX846" s="14"/>
      <c r="EMY846" s="14"/>
      <c r="EMZ846" s="14"/>
      <c r="ENA846" s="14"/>
      <c r="ENB846" s="14"/>
      <c r="ENC846" s="14"/>
      <c r="END846" s="14"/>
      <c r="ENE846" s="14"/>
      <c r="ENF846" s="14"/>
      <c r="ENG846" s="14"/>
      <c r="ENH846" s="14"/>
      <c r="ENI846" s="14"/>
      <c r="ENJ846" s="14"/>
      <c r="ENK846" s="14"/>
      <c r="ENL846" s="14"/>
      <c r="ENM846" s="14"/>
      <c r="ENN846" s="14"/>
      <c r="ENO846" s="14"/>
      <c r="ENP846" s="14"/>
      <c r="ENQ846" s="14"/>
      <c r="ENR846" s="14"/>
      <c r="ENS846" s="14"/>
      <c r="ENT846" s="14"/>
      <c r="ENU846" s="14"/>
      <c r="ENV846" s="14"/>
      <c r="ENW846" s="14"/>
      <c r="ENX846" s="14"/>
      <c r="ENY846" s="14"/>
      <c r="ENZ846" s="14"/>
      <c r="EOA846" s="14"/>
      <c r="EOB846" s="14"/>
      <c r="EOC846" s="14"/>
      <c r="EOD846" s="14"/>
      <c r="EOE846" s="14"/>
      <c r="EOF846" s="14"/>
      <c r="EOG846" s="14"/>
      <c r="EOH846" s="14"/>
      <c r="EOI846" s="14"/>
      <c r="EOJ846" s="14"/>
      <c r="EOK846" s="14"/>
      <c r="EOL846" s="14"/>
      <c r="EOM846" s="14"/>
      <c r="EON846" s="14"/>
      <c r="EOO846" s="14"/>
      <c r="EOP846" s="14"/>
      <c r="EOQ846" s="14"/>
      <c r="EOR846" s="14"/>
      <c r="EOS846" s="14"/>
      <c r="EOT846" s="14"/>
      <c r="EOU846" s="14"/>
      <c r="EOV846" s="14"/>
      <c r="EOW846" s="14"/>
      <c r="EOX846" s="14"/>
      <c r="EOY846" s="14"/>
      <c r="EOZ846" s="14"/>
      <c r="EPA846" s="14"/>
      <c r="EPB846" s="14"/>
      <c r="EPC846" s="14"/>
      <c r="EPD846" s="14"/>
      <c r="EPE846" s="14"/>
      <c r="EPF846" s="14"/>
      <c r="EPG846" s="14"/>
      <c r="EPH846" s="14"/>
      <c r="EPI846" s="14"/>
      <c r="EPJ846" s="14"/>
      <c r="EPK846" s="14"/>
      <c r="EPL846" s="14"/>
      <c r="EPM846" s="14"/>
      <c r="EPN846" s="14"/>
      <c r="EPO846" s="14"/>
      <c r="EPP846" s="14"/>
      <c r="EPQ846" s="14"/>
      <c r="EPR846" s="14"/>
      <c r="EPS846" s="14"/>
      <c r="EPT846" s="14"/>
      <c r="EPU846" s="14"/>
      <c r="EPV846" s="14"/>
      <c r="EPW846" s="14"/>
      <c r="EPX846" s="14"/>
      <c r="EPY846" s="14"/>
      <c r="EPZ846" s="14"/>
      <c r="EQA846" s="14"/>
      <c r="EQB846" s="14"/>
      <c r="EQC846" s="14"/>
      <c r="EQD846" s="14"/>
      <c r="EQE846" s="14"/>
      <c r="EQF846" s="14"/>
      <c r="EQG846" s="14"/>
      <c r="EQH846" s="14"/>
      <c r="EQI846" s="14"/>
      <c r="EQJ846" s="14"/>
      <c r="EQK846" s="14"/>
      <c r="EQL846" s="14"/>
      <c r="EQM846" s="14"/>
      <c r="EQN846" s="14"/>
      <c r="EQO846" s="14"/>
      <c r="EQP846" s="14"/>
      <c r="EQQ846" s="14"/>
      <c r="EQR846" s="14"/>
      <c r="EQS846" s="14"/>
      <c r="EQT846" s="14"/>
      <c r="EQU846" s="14"/>
      <c r="EQV846" s="14"/>
      <c r="EQW846" s="14"/>
      <c r="EQX846" s="14"/>
      <c r="EQY846" s="14"/>
      <c r="EQZ846" s="14"/>
      <c r="ERA846" s="14"/>
      <c r="ERB846" s="14"/>
      <c r="ERC846" s="14"/>
      <c r="ERD846" s="14"/>
      <c r="ERE846" s="14"/>
      <c r="ERF846" s="14"/>
      <c r="ERG846" s="14"/>
      <c r="ERH846" s="14"/>
      <c r="ERI846" s="14"/>
      <c r="ERJ846" s="14"/>
      <c r="ERK846" s="14"/>
      <c r="ERL846" s="14"/>
      <c r="ERM846" s="14"/>
      <c r="ERN846" s="14"/>
      <c r="ERO846" s="14"/>
      <c r="ERP846" s="14"/>
      <c r="ERQ846" s="14"/>
      <c r="ERR846" s="14"/>
      <c r="ERS846" s="14"/>
      <c r="ERT846" s="14"/>
      <c r="ERU846" s="14"/>
      <c r="ERV846" s="14"/>
      <c r="ERW846" s="14"/>
      <c r="ERX846" s="14"/>
      <c r="ERY846" s="14"/>
      <c r="ERZ846" s="14"/>
      <c r="ESA846" s="14"/>
      <c r="ESB846" s="14"/>
      <c r="ESC846" s="14"/>
      <c r="ESD846" s="14"/>
      <c r="ESE846" s="14"/>
      <c r="ESF846" s="14"/>
      <c r="ESG846" s="14"/>
      <c r="ESH846" s="14"/>
      <c r="ESI846" s="14"/>
      <c r="ESJ846" s="14"/>
      <c r="ESK846" s="14"/>
      <c r="ESL846" s="14"/>
      <c r="ESM846" s="14"/>
      <c r="ESN846" s="14"/>
      <c r="ESO846" s="14"/>
      <c r="ESP846" s="14"/>
      <c r="ESQ846" s="14"/>
      <c r="ESR846" s="14"/>
      <c r="ESS846" s="14"/>
      <c r="EST846" s="14"/>
      <c r="ESU846" s="14"/>
      <c r="ESV846" s="14"/>
      <c r="ESW846" s="14"/>
      <c r="ESX846" s="14"/>
      <c r="ESY846" s="14"/>
      <c r="ESZ846" s="14"/>
      <c r="ETA846" s="14"/>
      <c r="ETB846" s="14"/>
      <c r="ETC846" s="14"/>
      <c r="ETD846" s="14"/>
      <c r="ETE846" s="14"/>
      <c r="ETF846" s="14"/>
      <c r="ETG846" s="14"/>
      <c r="ETH846" s="14"/>
      <c r="ETI846" s="14"/>
      <c r="ETJ846" s="14"/>
      <c r="ETK846" s="14"/>
      <c r="ETL846" s="14"/>
      <c r="ETM846" s="14"/>
      <c r="ETN846" s="14"/>
      <c r="ETO846" s="14"/>
      <c r="ETP846" s="14"/>
      <c r="ETQ846" s="14"/>
      <c r="ETR846" s="14"/>
      <c r="ETS846" s="14"/>
      <c r="ETT846" s="14"/>
      <c r="ETU846" s="14"/>
      <c r="ETV846" s="14"/>
      <c r="ETW846" s="14"/>
      <c r="ETX846" s="14"/>
      <c r="ETY846" s="14"/>
      <c r="ETZ846" s="14"/>
      <c r="EUA846" s="14"/>
      <c r="EUB846" s="14"/>
      <c r="EUC846" s="14"/>
      <c r="EUD846" s="14"/>
      <c r="EUE846" s="14"/>
      <c r="EUF846" s="14"/>
      <c r="EUG846" s="14"/>
      <c r="EUH846" s="14"/>
      <c r="EUI846" s="14"/>
      <c r="EUJ846" s="14"/>
      <c r="EUK846" s="14"/>
      <c r="EUL846" s="14"/>
      <c r="EUM846" s="14"/>
      <c r="EUN846" s="14"/>
      <c r="EUO846" s="14"/>
      <c r="EUP846" s="14"/>
      <c r="EUQ846" s="14"/>
      <c r="EUR846" s="14"/>
      <c r="EUS846" s="14"/>
      <c r="EUT846" s="14"/>
      <c r="EUU846" s="14"/>
      <c r="EUV846" s="14"/>
      <c r="EUW846" s="14"/>
      <c r="EUX846" s="14"/>
      <c r="EUY846" s="14"/>
      <c r="EUZ846" s="14"/>
      <c r="EVA846" s="14"/>
      <c r="EVB846" s="14"/>
      <c r="EVC846" s="14"/>
      <c r="EVD846" s="14"/>
      <c r="EVE846" s="14"/>
      <c r="EVF846" s="14"/>
      <c r="EVG846" s="14"/>
      <c r="EVH846" s="14"/>
      <c r="EVI846" s="14"/>
      <c r="EVJ846" s="14"/>
      <c r="EVK846" s="14"/>
      <c r="EVL846" s="14"/>
      <c r="EVM846" s="14"/>
      <c r="EVN846" s="14"/>
      <c r="EVO846" s="14"/>
      <c r="EVP846" s="14"/>
      <c r="EVQ846" s="14"/>
      <c r="EVR846" s="14"/>
      <c r="EVS846" s="14"/>
      <c r="EVT846" s="14"/>
      <c r="EVU846" s="14"/>
      <c r="EVV846" s="14"/>
      <c r="EVW846" s="14"/>
      <c r="EVX846" s="14"/>
      <c r="EVY846" s="14"/>
      <c r="EVZ846" s="14"/>
      <c r="EWA846" s="14"/>
      <c r="EWB846" s="14"/>
      <c r="EWC846" s="14"/>
      <c r="EWD846" s="14"/>
      <c r="EWE846" s="14"/>
      <c r="EWF846" s="14"/>
      <c r="EWG846" s="14"/>
      <c r="EWH846" s="14"/>
      <c r="EWI846" s="14"/>
      <c r="EWJ846" s="14"/>
      <c r="EWK846" s="14"/>
      <c r="EWL846" s="14"/>
      <c r="EWM846" s="14"/>
      <c r="EWN846" s="14"/>
      <c r="EWO846" s="14"/>
      <c r="EWP846" s="14"/>
      <c r="EWQ846" s="14"/>
      <c r="EWR846" s="14"/>
      <c r="EWS846" s="14"/>
      <c r="EWT846" s="14"/>
      <c r="EWU846" s="14"/>
      <c r="EWV846" s="14"/>
      <c r="EWW846" s="14"/>
      <c r="EWX846" s="14"/>
      <c r="EWY846" s="14"/>
      <c r="EWZ846" s="14"/>
      <c r="EXA846" s="14"/>
      <c r="EXB846" s="14"/>
      <c r="EXC846" s="14"/>
      <c r="EXD846" s="14"/>
      <c r="EXE846" s="14"/>
      <c r="EXF846" s="14"/>
      <c r="EXG846" s="14"/>
      <c r="EXH846" s="14"/>
      <c r="EXI846" s="14"/>
      <c r="EXJ846" s="14"/>
      <c r="EXK846" s="14"/>
      <c r="EXL846" s="14"/>
      <c r="EXM846" s="14"/>
      <c r="EXN846" s="14"/>
      <c r="EXO846" s="14"/>
      <c r="EXP846" s="14"/>
      <c r="EXQ846" s="14"/>
      <c r="EXR846" s="14"/>
      <c r="EXS846" s="14"/>
      <c r="EXT846" s="14"/>
      <c r="EXU846" s="14"/>
      <c r="EXV846" s="14"/>
      <c r="EXW846" s="14"/>
      <c r="EXX846" s="14"/>
      <c r="EXY846" s="14"/>
      <c r="EXZ846" s="14"/>
      <c r="EYA846" s="14"/>
      <c r="EYB846" s="14"/>
      <c r="EYC846" s="14"/>
      <c r="EYD846" s="14"/>
      <c r="EYE846" s="14"/>
      <c r="EYF846" s="14"/>
      <c r="EYG846" s="14"/>
      <c r="EYH846" s="14"/>
      <c r="EYI846" s="14"/>
      <c r="EYJ846" s="14"/>
      <c r="EYK846" s="14"/>
      <c r="EYL846" s="14"/>
      <c r="EYM846" s="14"/>
      <c r="EYN846" s="14"/>
      <c r="EYO846" s="14"/>
      <c r="EYP846" s="14"/>
      <c r="EYQ846" s="14"/>
      <c r="EYR846" s="14"/>
      <c r="EYS846" s="14"/>
      <c r="EYT846" s="14"/>
      <c r="EYU846" s="14"/>
      <c r="EYV846" s="14"/>
      <c r="EYW846" s="14"/>
      <c r="EYX846" s="14"/>
      <c r="EYY846" s="14"/>
      <c r="EYZ846" s="14"/>
      <c r="EZA846" s="14"/>
      <c r="EZB846" s="14"/>
      <c r="EZC846" s="14"/>
      <c r="EZD846" s="14"/>
      <c r="EZE846" s="14"/>
      <c r="EZF846" s="14"/>
      <c r="EZG846" s="14"/>
      <c r="EZH846" s="14"/>
      <c r="EZI846" s="14"/>
      <c r="EZJ846" s="14"/>
      <c r="EZK846" s="14"/>
      <c r="EZL846" s="14"/>
      <c r="EZM846" s="14"/>
      <c r="EZN846" s="14"/>
      <c r="EZO846" s="14"/>
      <c r="EZP846" s="14"/>
      <c r="EZQ846" s="14"/>
      <c r="EZR846" s="14"/>
      <c r="EZS846" s="14"/>
      <c r="EZT846" s="14"/>
      <c r="EZU846" s="14"/>
      <c r="EZV846" s="14"/>
      <c r="EZW846" s="14"/>
      <c r="EZX846" s="14"/>
      <c r="EZY846" s="14"/>
      <c r="EZZ846" s="14"/>
      <c r="FAA846" s="14"/>
      <c r="FAB846" s="14"/>
      <c r="FAC846" s="14"/>
      <c r="FAD846" s="14"/>
      <c r="FAE846" s="14"/>
      <c r="FAF846" s="14"/>
      <c r="FAG846" s="14"/>
      <c r="FAH846" s="14"/>
      <c r="FAI846" s="14"/>
      <c r="FAJ846" s="14"/>
      <c r="FAK846" s="14"/>
      <c r="FAL846" s="14"/>
      <c r="FAM846" s="14"/>
      <c r="FAN846" s="14"/>
      <c r="FAO846" s="14"/>
      <c r="FAP846" s="14"/>
      <c r="FAQ846" s="14"/>
      <c r="FAR846" s="14"/>
      <c r="FAS846" s="14"/>
      <c r="FAT846" s="14"/>
      <c r="FAU846" s="14"/>
      <c r="FAV846" s="14"/>
      <c r="FAW846" s="14"/>
      <c r="FAX846" s="14"/>
      <c r="FAY846" s="14"/>
      <c r="FAZ846" s="14"/>
      <c r="FBA846" s="14"/>
      <c r="FBB846" s="14"/>
      <c r="FBC846" s="14"/>
      <c r="FBD846" s="14"/>
      <c r="FBE846" s="14"/>
      <c r="FBF846" s="14"/>
      <c r="FBG846" s="14"/>
      <c r="FBH846" s="14"/>
      <c r="FBI846" s="14"/>
      <c r="FBJ846" s="14"/>
      <c r="FBK846" s="14"/>
      <c r="FBL846" s="14"/>
      <c r="FBM846" s="14"/>
      <c r="FBN846" s="14"/>
      <c r="FBO846" s="14"/>
      <c r="FBP846" s="14"/>
      <c r="FBQ846" s="14"/>
      <c r="FBR846" s="14"/>
      <c r="FBS846" s="14"/>
      <c r="FBT846" s="14"/>
      <c r="FBU846" s="14"/>
      <c r="FBV846" s="14"/>
      <c r="FBW846" s="14"/>
      <c r="FBX846" s="14"/>
      <c r="FBY846" s="14"/>
      <c r="FBZ846" s="14"/>
      <c r="FCA846" s="14"/>
      <c r="FCB846" s="14"/>
      <c r="FCC846" s="14"/>
      <c r="FCD846" s="14"/>
      <c r="FCE846" s="14"/>
      <c r="FCF846" s="14"/>
      <c r="FCG846" s="14"/>
      <c r="FCH846" s="14"/>
      <c r="FCI846" s="14"/>
      <c r="FCJ846" s="14"/>
      <c r="FCK846" s="14"/>
      <c r="FCL846" s="14"/>
      <c r="FCM846" s="14"/>
      <c r="FCN846" s="14"/>
      <c r="FCO846" s="14"/>
      <c r="FCP846" s="14"/>
      <c r="FCQ846" s="14"/>
      <c r="FCR846" s="14"/>
      <c r="FCS846" s="14"/>
      <c r="FCT846" s="14"/>
      <c r="FCU846" s="14"/>
      <c r="FCV846" s="14"/>
      <c r="FCW846" s="14"/>
      <c r="FCX846" s="14"/>
      <c r="FCY846" s="14"/>
      <c r="FCZ846" s="14"/>
      <c r="FDA846" s="14"/>
      <c r="FDB846" s="14"/>
      <c r="FDC846" s="14"/>
      <c r="FDD846" s="14"/>
      <c r="FDE846" s="14"/>
      <c r="FDF846" s="14"/>
      <c r="FDG846" s="14"/>
      <c r="FDH846" s="14"/>
      <c r="FDI846" s="14"/>
      <c r="FDJ846" s="14"/>
      <c r="FDK846" s="14"/>
      <c r="FDL846" s="14"/>
      <c r="FDM846" s="14"/>
      <c r="FDN846" s="14"/>
      <c r="FDO846" s="14"/>
      <c r="FDP846" s="14"/>
      <c r="FDQ846" s="14"/>
      <c r="FDR846" s="14"/>
      <c r="FDS846" s="14"/>
      <c r="FDT846" s="14"/>
      <c r="FDU846" s="14"/>
      <c r="FDV846" s="14"/>
      <c r="FDW846" s="14"/>
      <c r="FDX846" s="14"/>
      <c r="FDY846" s="14"/>
      <c r="FDZ846" s="14"/>
      <c r="FEA846" s="14"/>
      <c r="FEB846" s="14"/>
      <c r="FEC846" s="14"/>
      <c r="FED846" s="14"/>
      <c r="FEE846" s="14"/>
      <c r="FEF846" s="14"/>
      <c r="FEG846" s="14"/>
      <c r="FEH846" s="14"/>
      <c r="FEI846" s="14"/>
      <c r="FEJ846" s="14"/>
      <c r="FEK846" s="14"/>
      <c r="FEL846" s="14"/>
      <c r="FEM846" s="14"/>
      <c r="FEN846" s="14"/>
      <c r="FEO846" s="14"/>
      <c r="FEP846" s="14"/>
      <c r="FEQ846" s="14"/>
      <c r="FER846" s="14"/>
      <c r="FES846" s="14"/>
      <c r="FET846" s="14"/>
      <c r="FEU846" s="14"/>
      <c r="FEV846" s="14"/>
      <c r="FEW846" s="14"/>
      <c r="FEX846" s="14"/>
      <c r="FEY846" s="14"/>
      <c r="FEZ846" s="14"/>
      <c r="FFA846" s="14"/>
      <c r="FFB846" s="14"/>
      <c r="FFC846" s="14"/>
      <c r="FFD846" s="14"/>
      <c r="FFE846" s="14"/>
      <c r="FFF846" s="14"/>
      <c r="FFG846" s="14"/>
      <c r="FFH846" s="14"/>
      <c r="FFI846" s="14"/>
      <c r="FFJ846" s="14"/>
      <c r="FFK846" s="14"/>
      <c r="FFL846" s="14"/>
      <c r="FFM846" s="14"/>
      <c r="FFN846" s="14"/>
      <c r="FFO846" s="14"/>
      <c r="FFP846" s="14"/>
      <c r="FFQ846" s="14"/>
      <c r="FFR846" s="14"/>
      <c r="FFS846" s="14"/>
      <c r="FFT846" s="14"/>
      <c r="FFU846" s="14"/>
      <c r="FFV846" s="14"/>
      <c r="FFW846" s="14"/>
      <c r="FFX846" s="14"/>
      <c r="FFY846" s="14"/>
      <c r="FFZ846" s="14"/>
      <c r="FGA846" s="14"/>
      <c r="FGB846" s="14"/>
      <c r="FGC846" s="14"/>
      <c r="FGD846" s="14"/>
      <c r="FGE846" s="14"/>
      <c r="FGF846" s="14"/>
      <c r="FGG846" s="14"/>
      <c r="FGH846" s="14"/>
      <c r="FGI846" s="14"/>
      <c r="FGJ846" s="14"/>
      <c r="FGK846" s="14"/>
      <c r="FGL846" s="14"/>
      <c r="FGM846" s="14"/>
      <c r="FGN846" s="14"/>
      <c r="FGO846" s="14"/>
      <c r="FGP846" s="14"/>
      <c r="FGQ846" s="14"/>
      <c r="FGR846" s="14"/>
      <c r="FGS846" s="14"/>
      <c r="FGT846" s="14"/>
      <c r="FGU846" s="14"/>
      <c r="FGV846" s="14"/>
      <c r="FGW846" s="14"/>
      <c r="FGX846" s="14"/>
      <c r="FGY846" s="14"/>
      <c r="FGZ846" s="14"/>
      <c r="FHA846" s="14"/>
      <c r="FHB846" s="14"/>
      <c r="FHC846" s="14"/>
      <c r="FHD846" s="14"/>
      <c r="FHE846" s="14"/>
      <c r="FHF846" s="14"/>
      <c r="FHG846" s="14"/>
      <c r="FHH846" s="14"/>
      <c r="FHI846" s="14"/>
      <c r="FHJ846" s="14"/>
      <c r="FHK846" s="14"/>
      <c r="FHL846" s="14"/>
      <c r="FHM846" s="14"/>
      <c r="FHN846" s="14"/>
      <c r="FHO846" s="14"/>
      <c r="FHP846" s="14"/>
      <c r="FHQ846" s="14"/>
      <c r="FHR846" s="14"/>
      <c r="FHS846" s="14"/>
      <c r="FHT846" s="14"/>
      <c r="FHU846" s="14"/>
      <c r="FHV846" s="14"/>
      <c r="FHW846" s="14"/>
      <c r="FHX846" s="14"/>
      <c r="FHY846" s="14"/>
      <c r="FHZ846" s="14"/>
      <c r="FIA846" s="14"/>
      <c r="FIB846" s="14"/>
      <c r="FIC846" s="14"/>
      <c r="FID846" s="14"/>
      <c r="FIE846" s="14"/>
      <c r="FIF846" s="14"/>
      <c r="FIG846" s="14"/>
      <c r="FIH846" s="14"/>
      <c r="FII846" s="14"/>
      <c r="FIJ846" s="14"/>
      <c r="FIK846" s="14"/>
      <c r="FIL846" s="14"/>
      <c r="FIM846" s="14"/>
      <c r="FIN846" s="14"/>
      <c r="FIO846" s="14"/>
      <c r="FIP846" s="14"/>
      <c r="FIQ846" s="14"/>
      <c r="FIR846" s="14"/>
      <c r="FIS846" s="14"/>
      <c r="FIT846" s="14"/>
      <c r="FIU846" s="14"/>
      <c r="FIV846" s="14"/>
      <c r="FIW846" s="14"/>
      <c r="FIX846" s="14"/>
      <c r="FIY846" s="14"/>
      <c r="FIZ846" s="14"/>
      <c r="FJA846" s="14"/>
      <c r="FJB846" s="14"/>
      <c r="FJC846" s="14"/>
      <c r="FJD846" s="14"/>
      <c r="FJE846" s="14"/>
      <c r="FJF846" s="14"/>
      <c r="FJG846" s="14"/>
      <c r="FJH846" s="14"/>
      <c r="FJI846" s="14"/>
      <c r="FJJ846" s="14"/>
      <c r="FJK846" s="14"/>
      <c r="FJL846" s="14"/>
      <c r="FJM846" s="14"/>
      <c r="FJN846" s="14"/>
      <c r="FJO846" s="14"/>
      <c r="FJP846" s="14"/>
      <c r="FJQ846" s="14"/>
      <c r="FJR846" s="14"/>
      <c r="FJS846" s="14"/>
      <c r="FJT846" s="14"/>
      <c r="FJU846" s="14"/>
      <c r="FJV846" s="14"/>
      <c r="FJW846" s="14"/>
      <c r="FJX846" s="14"/>
      <c r="FJY846" s="14"/>
      <c r="FJZ846" s="14"/>
      <c r="FKA846" s="14"/>
      <c r="FKB846" s="14"/>
      <c r="FKC846" s="14"/>
      <c r="FKD846" s="14"/>
      <c r="FKE846" s="14"/>
      <c r="FKF846" s="14"/>
      <c r="FKG846" s="14"/>
      <c r="FKH846" s="14"/>
      <c r="FKI846" s="14"/>
      <c r="FKJ846" s="14"/>
      <c r="FKK846" s="14"/>
      <c r="FKL846" s="14"/>
      <c r="FKM846" s="14"/>
      <c r="FKN846" s="14"/>
      <c r="FKO846" s="14"/>
      <c r="FKP846" s="14"/>
      <c r="FKQ846" s="14"/>
      <c r="FKR846" s="14"/>
      <c r="FKS846" s="14"/>
      <c r="FKT846" s="14"/>
      <c r="FKU846" s="14"/>
      <c r="FKV846" s="14"/>
      <c r="FKW846" s="14"/>
      <c r="FKX846" s="14"/>
      <c r="FKY846" s="14"/>
      <c r="FKZ846" s="14"/>
      <c r="FLA846" s="14"/>
      <c r="FLB846" s="14"/>
      <c r="FLC846" s="14"/>
      <c r="FLD846" s="14"/>
      <c r="FLE846" s="14"/>
      <c r="FLF846" s="14"/>
      <c r="FLG846" s="14"/>
      <c r="FLH846" s="14"/>
      <c r="FLI846" s="14"/>
      <c r="FLJ846" s="14"/>
      <c r="FLK846" s="14"/>
      <c r="FLL846" s="14"/>
      <c r="FLM846" s="14"/>
      <c r="FLN846" s="14"/>
      <c r="FLO846" s="14"/>
      <c r="FLP846" s="14"/>
      <c r="FLQ846" s="14"/>
      <c r="FLR846" s="14"/>
      <c r="FLS846" s="14"/>
      <c r="FLT846" s="14"/>
      <c r="FLU846" s="14"/>
      <c r="FLV846" s="14"/>
      <c r="FLW846" s="14"/>
      <c r="FLX846" s="14"/>
      <c r="FLY846" s="14"/>
      <c r="FLZ846" s="14"/>
      <c r="FMA846" s="14"/>
      <c r="FMB846" s="14"/>
      <c r="FMC846" s="14"/>
      <c r="FMD846" s="14"/>
      <c r="FME846" s="14"/>
      <c r="FMF846" s="14"/>
      <c r="FMG846" s="14"/>
      <c r="FMH846" s="14"/>
      <c r="FMI846" s="14"/>
      <c r="FMJ846" s="14"/>
      <c r="FMK846" s="14"/>
      <c r="FML846" s="14"/>
      <c r="FMM846" s="14"/>
      <c r="FMN846" s="14"/>
      <c r="FMO846" s="14"/>
      <c r="FMP846" s="14"/>
      <c r="FMQ846" s="14"/>
      <c r="FMR846" s="14"/>
      <c r="FMS846" s="14"/>
      <c r="FMT846" s="14"/>
      <c r="FMU846" s="14"/>
      <c r="FMV846" s="14"/>
      <c r="FMW846" s="14"/>
      <c r="FMX846" s="14"/>
      <c r="FMY846" s="14"/>
      <c r="FMZ846" s="14"/>
      <c r="FNA846" s="14"/>
      <c r="FNB846" s="14"/>
      <c r="FNC846" s="14"/>
      <c r="FND846" s="14"/>
      <c r="FNE846" s="14"/>
      <c r="FNF846" s="14"/>
      <c r="FNG846" s="14"/>
      <c r="FNH846" s="14"/>
      <c r="FNI846" s="14"/>
      <c r="FNJ846" s="14"/>
      <c r="FNK846" s="14"/>
      <c r="FNL846" s="14"/>
      <c r="FNM846" s="14"/>
      <c r="FNN846" s="14"/>
      <c r="FNO846" s="14"/>
      <c r="FNP846" s="14"/>
      <c r="FNQ846" s="14"/>
      <c r="FNR846" s="14"/>
      <c r="FNS846" s="14"/>
      <c r="FNT846" s="14"/>
      <c r="FNU846" s="14"/>
      <c r="FNV846" s="14"/>
      <c r="FNW846" s="14"/>
      <c r="FNX846" s="14"/>
      <c r="FNY846" s="14"/>
      <c r="FNZ846" s="14"/>
      <c r="FOA846" s="14"/>
      <c r="FOB846" s="14"/>
      <c r="FOC846" s="14"/>
      <c r="FOD846" s="14"/>
      <c r="FOE846" s="14"/>
      <c r="FOF846" s="14"/>
      <c r="FOG846" s="14"/>
      <c r="FOH846" s="14"/>
      <c r="FOI846" s="14"/>
      <c r="FOJ846" s="14"/>
      <c r="FOK846" s="14"/>
      <c r="FOL846" s="14"/>
      <c r="FOM846" s="14"/>
      <c r="FON846" s="14"/>
      <c r="FOO846" s="14"/>
      <c r="FOP846" s="14"/>
      <c r="FOQ846" s="14"/>
      <c r="FOR846" s="14"/>
      <c r="FOS846" s="14"/>
      <c r="FOT846" s="14"/>
      <c r="FOU846" s="14"/>
      <c r="FOV846" s="14"/>
      <c r="FOW846" s="14"/>
      <c r="FOX846" s="14"/>
      <c r="FOY846" s="14"/>
      <c r="FOZ846" s="14"/>
      <c r="FPA846" s="14"/>
      <c r="FPB846" s="14"/>
      <c r="FPC846" s="14"/>
      <c r="FPD846" s="14"/>
      <c r="FPE846" s="14"/>
      <c r="FPF846" s="14"/>
      <c r="FPG846" s="14"/>
      <c r="FPH846" s="14"/>
      <c r="FPI846" s="14"/>
      <c r="FPJ846" s="14"/>
      <c r="FPK846" s="14"/>
      <c r="FPL846" s="14"/>
      <c r="FPM846" s="14"/>
      <c r="FPN846" s="14"/>
      <c r="FPO846" s="14"/>
      <c r="FPP846" s="14"/>
      <c r="FPQ846" s="14"/>
      <c r="FPR846" s="14"/>
      <c r="FPS846" s="14"/>
      <c r="FPT846" s="14"/>
      <c r="FPU846" s="14"/>
      <c r="FPV846" s="14"/>
      <c r="FPW846" s="14"/>
      <c r="FPX846" s="14"/>
      <c r="FPY846" s="14"/>
      <c r="FPZ846" s="14"/>
      <c r="FQA846" s="14"/>
      <c r="FQB846" s="14"/>
      <c r="FQC846" s="14"/>
      <c r="FQD846" s="14"/>
      <c r="FQE846" s="14"/>
      <c r="FQF846" s="14"/>
      <c r="FQG846" s="14"/>
      <c r="FQH846" s="14"/>
      <c r="FQI846" s="14"/>
      <c r="FQJ846" s="14"/>
      <c r="FQK846" s="14"/>
      <c r="FQL846" s="14"/>
      <c r="FQM846" s="14"/>
      <c r="FQN846" s="14"/>
      <c r="FQO846" s="14"/>
      <c r="FQP846" s="14"/>
      <c r="FQQ846" s="14"/>
      <c r="FQR846" s="14"/>
      <c r="FQS846" s="14"/>
      <c r="FQT846" s="14"/>
      <c r="FQU846" s="14"/>
      <c r="FQV846" s="14"/>
      <c r="FQW846" s="14"/>
      <c r="FQX846" s="14"/>
      <c r="FQY846" s="14"/>
      <c r="FQZ846" s="14"/>
      <c r="FRA846" s="14"/>
      <c r="FRB846" s="14"/>
      <c r="FRC846" s="14"/>
      <c r="FRD846" s="14"/>
      <c r="FRE846" s="14"/>
      <c r="FRF846" s="14"/>
      <c r="FRG846" s="14"/>
      <c r="FRH846" s="14"/>
      <c r="FRI846" s="14"/>
      <c r="FRJ846" s="14"/>
      <c r="FRK846" s="14"/>
      <c r="FRL846" s="14"/>
      <c r="FRM846" s="14"/>
      <c r="FRN846" s="14"/>
      <c r="FRO846" s="14"/>
      <c r="FRP846" s="14"/>
      <c r="FRQ846" s="14"/>
      <c r="FRR846" s="14"/>
      <c r="FRS846" s="14"/>
      <c r="FRT846" s="14"/>
      <c r="FRU846" s="14"/>
      <c r="FRV846" s="14"/>
      <c r="FRW846" s="14"/>
      <c r="FRX846" s="14"/>
      <c r="FRY846" s="14"/>
      <c r="FRZ846" s="14"/>
      <c r="FSA846" s="14"/>
      <c r="FSB846" s="14"/>
      <c r="FSC846" s="14"/>
      <c r="FSD846" s="14"/>
      <c r="FSE846" s="14"/>
      <c r="FSF846" s="14"/>
      <c r="FSG846" s="14"/>
      <c r="FSH846" s="14"/>
      <c r="FSI846" s="14"/>
      <c r="FSJ846" s="14"/>
      <c r="FSK846" s="14"/>
      <c r="FSL846" s="14"/>
      <c r="FSM846" s="14"/>
      <c r="FSN846" s="14"/>
      <c r="FSO846" s="14"/>
      <c r="FSP846" s="14"/>
      <c r="FSQ846" s="14"/>
      <c r="FSR846" s="14"/>
      <c r="FSS846" s="14"/>
      <c r="FST846" s="14"/>
      <c r="FSU846" s="14"/>
      <c r="FSV846" s="14"/>
      <c r="FSW846" s="14"/>
      <c r="FSX846" s="14"/>
      <c r="FSY846" s="14"/>
      <c r="FSZ846" s="14"/>
      <c r="FTA846" s="14"/>
      <c r="FTB846" s="14"/>
      <c r="FTC846" s="14"/>
      <c r="FTD846" s="14"/>
      <c r="FTE846" s="14"/>
      <c r="FTF846" s="14"/>
      <c r="FTG846" s="14"/>
      <c r="FTH846" s="14"/>
      <c r="FTI846" s="14"/>
      <c r="FTJ846" s="14"/>
      <c r="FTK846" s="14"/>
      <c r="FTL846" s="14"/>
      <c r="FTM846" s="14"/>
      <c r="FTN846" s="14"/>
      <c r="FTO846" s="14"/>
      <c r="FTP846" s="14"/>
      <c r="FTQ846" s="14"/>
      <c r="FTR846" s="14"/>
      <c r="FTS846" s="14"/>
      <c r="FTT846" s="14"/>
      <c r="FTU846" s="14"/>
      <c r="FTV846" s="14"/>
      <c r="FTW846" s="14"/>
      <c r="FTX846" s="14"/>
      <c r="FTY846" s="14"/>
      <c r="FTZ846" s="14"/>
      <c r="FUA846" s="14"/>
      <c r="FUB846" s="14"/>
      <c r="FUC846" s="14"/>
      <c r="FUD846" s="14"/>
      <c r="FUE846" s="14"/>
      <c r="FUF846" s="14"/>
      <c r="FUG846" s="14"/>
      <c r="FUH846" s="14"/>
      <c r="FUI846" s="14"/>
      <c r="FUJ846" s="14"/>
      <c r="FUK846" s="14"/>
      <c r="FUL846" s="14"/>
      <c r="FUM846" s="14"/>
      <c r="FUN846" s="14"/>
      <c r="FUO846" s="14"/>
      <c r="FUP846" s="14"/>
      <c r="FUQ846" s="14"/>
      <c r="FUR846" s="14"/>
      <c r="FUS846" s="14"/>
      <c r="FUT846" s="14"/>
      <c r="FUU846" s="14"/>
      <c r="FUV846" s="14"/>
      <c r="FUW846" s="14"/>
      <c r="FUX846" s="14"/>
      <c r="FUY846" s="14"/>
      <c r="FUZ846" s="14"/>
      <c r="FVA846" s="14"/>
      <c r="FVB846" s="14"/>
      <c r="FVC846" s="14"/>
      <c r="FVD846" s="14"/>
      <c r="FVE846" s="14"/>
      <c r="FVF846" s="14"/>
      <c r="FVG846" s="14"/>
      <c r="FVH846" s="14"/>
      <c r="FVI846" s="14"/>
      <c r="FVJ846" s="14"/>
      <c r="FVK846" s="14"/>
      <c r="FVL846" s="14"/>
      <c r="FVM846" s="14"/>
      <c r="FVN846" s="14"/>
      <c r="FVO846" s="14"/>
      <c r="FVP846" s="14"/>
      <c r="FVQ846" s="14"/>
      <c r="FVR846" s="14"/>
      <c r="FVS846" s="14"/>
      <c r="FVT846" s="14"/>
      <c r="FVU846" s="14"/>
      <c r="FVV846" s="14"/>
      <c r="FVW846" s="14"/>
      <c r="FVX846" s="14"/>
      <c r="FVY846" s="14"/>
      <c r="FVZ846" s="14"/>
      <c r="FWA846" s="14"/>
      <c r="FWB846" s="14"/>
      <c r="FWC846" s="14"/>
      <c r="FWD846" s="14"/>
      <c r="FWE846" s="14"/>
      <c r="FWF846" s="14"/>
      <c r="FWG846" s="14"/>
      <c r="FWH846" s="14"/>
      <c r="FWI846" s="14"/>
      <c r="FWJ846" s="14"/>
      <c r="FWK846" s="14"/>
      <c r="FWL846" s="14"/>
      <c r="FWM846" s="14"/>
      <c r="FWN846" s="14"/>
      <c r="FWO846" s="14"/>
      <c r="FWP846" s="14"/>
      <c r="FWQ846" s="14"/>
      <c r="FWR846" s="14"/>
      <c r="FWS846" s="14"/>
      <c r="FWT846" s="14"/>
      <c r="FWU846" s="14"/>
      <c r="FWV846" s="14"/>
      <c r="FWW846" s="14"/>
      <c r="FWX846" s="14"/>
      <c r="FWY846" s="14"/>
      <c r="FWZ846" s="14"/>
      <c r="FXA846" s="14"/>
      <c r="FXB846" s="14"/>
      <c r="FXC846" s="14"/>
      <c r="FXD846" s="14"/>
      <c r="FXE846" s="14"/>
      <c r="FXF846" s="14"/>
      <c r="FXG846" s="14"/>
      <c r="FXH846" s="14"/>
      <c r="FXI846" s="14"/>
      <c r="FXJ846" s="14"/>
      <c r="FXK846" s="14"/>
      <c r="FXL846" s="14"/>
      <c r="FXM846" s="14"/>
      <c r="FXN846" s="14"/>
      <c r="FXO846" s="14"/>
      <c r="FXP846" s="14"/>
      <c r="FXQ846" s="14"/>
      <c r="FXR846" s="14"/>
      <c r="FXS846" s="14"/>
      <c r="FXT846" s="14"/>
      <c r="FXU846" s="14"/>
      <c r="FXV846" s="14"/>
      <c r="FXW846" s="14"/>
      <c r="FXX846" s="14"/>
      <c r="FXY846" s="14"/>
      <c r="FXZ846" s="14"/>
      <c r="FYA846" s="14"/>
      <c r="FYB846" s="14"/>
      <c r="FYC846" s="14"/>
      <c r="FYD846" s="14"/>
      <c r="FYE846" s="14"/>
      <c r="FYF846" s="14"/>
      <c r="FYG846" s="14"/>
      <c r="FYH846" s="14"/>
      <c r="FYI846" s="14"/>
      <c r="FYJ846" s="14"/>
      <c r="FYK846" s="14"/>
      <c r="FYL846" s="14"/>
      <c r="FYM846" s="14"/>
      <c r="FYN846" s="14"/>
      <c r="FYO846" s="14"/>
      <c r="FYP846" s="14"/>
      <c r="FYQ846" s="14"/>
      <c r="FYR846" s="14"/>
      <c r="FYS846" s="14"/>
      <c r="FYT846" s="14"/>
      <c r="FYU846" s="14"/>
      <c r="FYV846" s="14"/>
      <c r="FYW846" s="14"/>
      <c r="FYX846" s="14"/>
      <c r="FYY846" s="14"/>
      <c r="FYZ846" s="14"/>
      <c r="FZA846" s="14"/>
      <c r="FZB846" s="14"/>
      <c r="FZC846" s="14"/>
      <c r="FZD846" s="14"/>
      <c r="FZE846" s="14"/>
      <c r="FZF846" s="14"/>
      <c r="FZG846" s="14"/>
      <c r="FZH846" s="14"/>
      <c r="FZI846" s="14"/>
      <c r="FZJ846" s="14"/>
      <c r="FZK846" s="14"/>
      <c r="FZL846" s="14"/>
      <c r="FZM846" s="14"/>
      <c r="FZN846" s="14"/>
      <c r="FZO846" s="14"/>
      <c r="FZP846" s="14"/>
      <c r="FZQ846" s="14"/>
      <c r="FZR846" s="14"/>
      <c r="FZS846" s="14"/>
      <c r="FZT846" s="14"/>
      <c r="FZU846" s="14"/>
      <c r="FZV846" s="14"/>
      <c r="FZW846" s="14"/>
      <c r="FZX846" s="14"/>
      <c r="FZY846" s="14"/>
      <c r="FZZ846" s="14"/>
      <c r="GAA846" s="14"/>
      <c r="GAB846" s="14"/>
      <c r="GAC846" s="14"/>
      <c r="GAD846" s="14"/>
      <c r="GAE846" s="14"/>
      <c r="GAF846" s="14"/>
      <c r="GAG846" s="14"/>
      <c r="GAH846" s="14"/>
      <c r="GAI846" s="14"/>
      <c r="GAJ846" s="14"/>
      <c r="GAK846" s="14"/>
      <c r="GAL846" s="14"/>
      <c r="GAM846" s="14"/>
      <c r="GAN846" s="14"/>
      <c r="GAO846" s="14"/>
      <c r="GAP846" s="14"/>
      <c r="GAQ846" s="14"/>
      <c r="GAR846" s="14"/>
      <c r="GAS846" s="14"/>
      <c r="GAT846" s="14"/>
      <c r="GAU846" s="14"/>
      <c r="GAV846" s="14"/>
      <c r="GAW846" s="14"/>
      <c r="GAX846" s="14"/>
      <c r="GAY846" s="14"/>
      <c r="GAZ846" s="14"/>
      <c r="GBA846" s="14"/>
      <c r="GBB846" s="14"/>
      <c r="GBC846" s="14"/>
      <c r="GBD846" s="14"/>
      <c r="GBE846" s="14"/>
      <c r="GBF846" s="14"/>
      <c r="GBG846" s="14"/>
      <c r="GBH846" s="14"/>
      <c r="GBI846" s="14"/>
      <c r="GBJ846" s="14"/>
      <c r="GBK846" s="14"/>
      <c r="GBL846" s="14"/>
      <c r="GBM846" s="14"/>
      <c r="GBN846" s="14"/>
      <c r="GBO846" s="14"/>
      <c r="GBP846" s="14"/>
      <c r="GBQ846" s="14"/>
      <c r="GBR846" s="14"/>
      <c r="GBS846" s="14"/>
      <c r="GBT846" s="14"/>
      <c r="GBU846" s="14"/>
      <c r="GBV846" s="14"/>
      <c r="GBW846" s="14"/>
      <c r="GBX846" s="14"/>
      <c r="GBY846" s="14"/>
      <c r="GBZ846" s="14"/>
      <c r="GCA846" s="14"/>
      <c r="GCB846" s="14"/>
      <c r="GCC846" s="14"/>
      <c r="GCD846" s="14"/>
      <c r="GCE846" s="14"/>
      <c r="GCF846" s="14"/>
      <c r="GCG846" s="14"/>
      <c r="GCH846" s="14"/>
      <c r="GCI846" s="14"/>
      <c r="GCJ846" s="14"/>
      <c r="GCK846" s="14"/>
      <c r="GCL846" s="14"/>
      <c r="GCM846" s="14"/>
      <c r="GCN846" s="14"/>
      <c r="GCO846" s="14"/>
      <c r="GCP846" s="14"/>
      <c r="GCQ846" s="14"/>
      <c r="GCR846" s="14"/>
      <c r="GCS846" s="14"/>
      <c r="GCT846" s="14"/>
      <c r="GCU846" s="14"/>
      <c r="GCV846" s="14"/>
      <c r="GCW846" s="14"/>
      <c r="GCX846" s="14"/>
      <c r="GCY846" s="14"/>
      <c r="GCZ846" s="14"/>
      <c r="GDA846" s="14"/>
      <c r="GDB846" s="14"/>
      <c r="GDC846" s="14"/>
      <c r="GDD846" s="14"/>
      <c r="GDE846" s="14"/>
      <c r="GDF846" s="14"/>
      <c r="GDG846" s="14"/>
      <c r="GDH846" s="14"/>
      <c r="GDI846" s="14"/>
      <c r="GDJ846" s="14"/>
      <c r="GDK846" s="14"/>
      <c r="GDL846" s="14"/>
      <c r="GDM846" s="14"/>
      <c r="GDN846" s="14"/>
      <c r="GDO846" s="14"/>
      <c r="GDP846" s="14"/>
      <c r="GDQ846" s="14"/>
      <c r="GDR846" s="14"/>
      <c r="GDS846" s="14"/>
      <c r="GDT846" s="14"/>
      <c r="GDU846" s="14"/>
      <c r="GDV846" s="14"/>
      <c r="GDW846" s="14"/>
      <c r="GDX846" s="14"/>
      <c r="GDY846" s="14"/>
      <c r="GDZ846" s="14"/>
      <c r="GEA846" s="14"/>
      <c r="GEB846" s="14"/>
      <c r="GEC846" s="14"/>
      <c r="GED846" s="14"/>
      <c r="GEE846" s="14"/>
      <c r="GEF846" s="14"/>
      <c r="GEG846" s="14"/>
      <c r="GEH846" s="14"/>
      <c r="GEI846" s="14"/>
      <c r="GEJ846" s="14"/>
      <c r="GEK846" s="14"/>
      <c r="GEL846" s="14"/>
      <c r="GEM846" s="14"/>
      <c r="GEN846" s="14"/>
      <c r="GEO846" s="14"/>
      <c r="GEP846" s="14"/>
      <c r="GEQ846" s="14"/>
      <c r="GER846" s="14"/>
      <c r="GES846" s="14"/>
      <c r="GET846" s="14"/>
      <c r="GEU846" s="14"/>
      <c r="GEV846" s="14"/>
      <c r="GEW846" s="14"/>
      <c r="GEX846" s="14"/>
      <c r="GEY846" s="14"/>
      <c r="GEZ846" s="14"/>
      <c r="GFA846" s="14"/>
      <c r="GFB846" s="14"/>
      <c r="GFC846" s="14"/>
      <c r="GFD846" s="14"/>
      <c r="GFE846" s="14"/>
      <c r="GFF846" s="14"/>
      <c r="GFG846" s="14"/>
      <c r="GFH846" s="14"/>
      <c r="GFI846" s="14"/>
      <c r="GFJ846" s="14"/>
      <c r="GFK846" s="14"/>
      <c r="GFL846" s="14"/>
      <c r="GFM846" s="14"/>
      <c r="GFN846" s="14"/>
      <c r="GFO846" s="14"/>
      <c r="GFP846" s="14"/>
      <c r="GFQ846" s="14"/>
      <c r="GFR846" s="14"/>
      <c r="GFS846" s="14"/>
      <c r="GFT846" s="14"/>
      <c r="GFU846" s="14"/>
      <c r="GFV846" s="14"/>
      <c r="GFW846" s="14"/>
      <c r="GFX846" s="14"/>
      <c r="GFY846" s="14"/>
      <c r="GFZ846" s="14"/>
      <c r="GGA846" s="14"/>
      <c r="GGB846" s="14"/>
      <c r="GGC846" s="14"/>
      <c r="GGD846" s="14"/>
      <c r="GGE846" s="14"/>
      <c r="GGF846" s="14"/>
      <c r="GGG846" s="14"/>
      <c r="GGH846" s="14"/>
      <c r="GGI846" s="14"/>
      <c r="GGJ846" s="14"/>
      <c r="GGK846" s="14"/>
      <c r="GGL846" s="14"/>
      <c r="GGM846" s="14"/>
      <c r="GGN846" s="14"/>
      <c r="GGO846" s="14"/>
      <c r="GGP846" s="14"/>
      <c r="GGQ846" s="14"/>
      <c r="GGR846" s="14"/>
      <c r="GGS846" s="14"/>
      <c r="GGT846" s="14"/>
      <c r="GGU846" s="14"/>
      <c r="GGV846" s="14"/>
      <c r="GGW846" s="14"/>
      <c r="GGX846" s="14"/>
      <c r="GGY846" s="14"/>
      <c r="GGZ846" s="14"/>
      <c r="GHA846" s="14"/>
      <c r="GHB846" s="14"/>
      <c r="GHC846" s="14"/>
      <c r="GHD846" s="14"/>
      <c r="GHE846" s="14"/>
      <c r="GHF846" s="14"/>
      <c r="GHG846" s="14"/>
      <c r="GHH846" s="14"/>
      <c r="GHI846" s="14"/>
      <c r="GHJ846" s="14"/>
      <c r="GHK846" s="14"/>
      <c r="GHL846" s="14"/>
      <c r="GHM846" s="14"/>
      <c r="GHN846" s="14"/>
      <c r="GHO846" s="14"/>
      <c r="GHP846" s="14"/>
      <c r="GHQ846" s="14"/>
      <c r="GHR846" s="14"/>
      <c r="GHS846" s="14"/>
      <c r="GHT846" s="14"/>
      <c r="GHU846" s="14"/>
      <c r="GHV846" s="14"/>
      <c r="GHW846" s="14"/>
      <c r="GHX846" s="14"/>
      <c r="GHY846" s="14"/>
      <c r="GHZ846" s="14"/>
      <c r="GIA846" s="14"/>
      <c r="GIB846" s="14"/>
      <c r="GIC846" s="14"/>
      <c r="GID846" s="14"/>
      <c r="GIE846" s="14"/>
      <c r="GIF846" s="14"/>
      <c r="GIG846" s="14"/>
      <c r="GIH846" s="14"/>
      <c r="GII846" s="14"/>
      <c r="GIJ846" s="14"/>
      <c r="GIK846" s="14"/>
      <c r="GIL846" s="14"/>
      <c r="GIM846" s="14"/>
      <c r="GIN846" s="14"/>
      <c r="GIO846" s="14"/>
      <c r="GIP846" s="14"/>
      <c r="GIQ846" s="14"/>
      <c r="GIR846" s="14"/>
      <c r="GIS846" s="14"/>
      <c r="GIT846" s="14"/>
      <c r="GIU846" s="14"/>
      <c r="GIV846" s="14"/>
      <c r="GIW846" s="14"/>
      <c r="GIX846" s="14"/>
      <c r="GIY846" s="14"/>
      <c r="GIZ846" s="14"/>
      <c r="GJA846" s="14"/>
      <c r="GJB846" s="14"/>
      <c r="GJC846" s="14"/>
      <c r="GJD846" s="14"/>
      <c r="GJE846" s="14"/>
      <c r="GJF846" s="14"/>
      <c r="GJG846" s="14"/>
      <c r="GJH846" s="14"/>
      <c r="GJI846" s="14"/>
      <c r="GJJ846" s="14"/>
      <c r="GJK846" s="14"/>
      <c r="GJL846" s="14"/>
      <c r="GJM846" s="14"/>
      <c r="GJN846" s="14"/>
      <c r="GJO846" s="14"/>
      <c r="GJP846" s="14"/>
      <c r="GJQ846" s="14"/>
      <c r="GJR846" s="14"/>
      <c r="GJS846" s="14"/>
      <c r="GJT846" s="14"/>
      <c r="GJU846" s="14"/>
      <c r="GJV846" s="14"/>
      <c r="GJW846" s="14"/>
      <c r="GJX846" s="14"/>
      <c r="GJY846" s="14"/>
      <c r="GJZ846" s="14"/>
      <c r="GKA846" s="14"/>
      <c r="GKB846" s="14"/>
      <c r="GKC846" s="14"/>
      <c r="GKD846" s="14"/>
      <c r="GKE846" s="14"/>
      <c r="GKF846" s="14"/>
      <c r="GKG846" s="14"/>
      <c r="GKH846" s="14"/>
      <c r="GKI846" s="14"/>
      <c r="GKJ846" s="14"/>
      <c r="GKK846" s="14"/>
      <c r="GKL846" s="14"/>
      <c r="GKM846" s="14"/>
      <c r="GKN846" s="14"/>
      <c r="GKO846" s="14"/>
      <c r="GKP846" s="14"/>
      <c r="GKQ846" s="14"/>
      <c r="GKR846" s="14"/>
      <c r="GKS846" s="14"/>
      <c r="GKT846" s="14"/>
      <c r="GKU846" s="14"/>
      <c r="GKV846" s="14"/>
      <c r="GKW846" s="14"/>
      <c r="GKX846" s="14"/>
      <c r="GKY846" s="14"/>
      <c r="GKZ846" s="14"/>
      <c r="GLA846" s="14"/>
      <c r="GLB846" s="14"/>
      <c r="GLC846" s="14"/>
      <c r="GLD846" s="14"/>
      <c r="GLE846" s="14"/>
      <c r="GLF846" s="14"/>
      <c r="GLG846" s="14"/>
      <c r="GLH846" s="14"/>
      <c r="GLI846" s="14"/>
      <c r="GLJ846" s="14"/>
      <c r="GLK846" s="14"/>
      <c r="GLL846" s="14"/>
      <c r="GLM846" s="14"/>
      <c r="GLN846" s="14"/>
      <c r="GLO846" s="14"/>
      <c r="GLP846" s="14"/>
      <c r="GLQ846" s="14"/>
      <c r="GLR846" s="14"/>
      <c r="GLS846" s="14"/>
      <c r="GLT846" s="14"/>
      <c r="GLU846" s="14"/>
      <c r="GLV846" s="14"/>
      <c r="GLW846" s="14"/>
      <c r="GLX846" s="14"/>
      <c r="GLY846" s="14"/>
      <c r="GLZ846" s="14"/>
      <c r="GMA846" s="14"/>
      <c r="GMB846" s="14"/>
      <c r="GMC846" s="14"/>
      <c r="GMD846" s="14"/>
      <c r="GME846" s="14"/>
      <c r="GMF846" s="14"/>
      <c r="GMG846" s="14"/>
      <c r="GMH846" s="14"/>
      <c r="GMI846" s="14"/>
      <c r="GMJ846" s="14"/>
      <c r="GMK846" s="14"/>
      <c r="GML846" s="14"/>
      <c r="GMM846" s="14"/>
      <c r="GMN846" s="14"/>
      <c r="GMO846" s="14"/>
      <c r="GMP846" s="14"/>
      <c r="GMQ846" s="14"/>
      <c r="GMR846" s="14"/>
      <c r="GMS846" s="14"/>
      <c r="GMT846" s="14"/>
      <c r="GMU846" s="14"/>
      <c r="GMV846" s="14"/>
      <c r="GMW846" s="14"/>
      <c r="GMX846" s="14"/>
      <c r="GMY846" s="14"/>
      <c r="GMZ846" s="14"/>
      <c r="GNA846" s="14"/>
      <c r="GNB846" s="14"/>
      <c r="GNC846" s="14"/>
      <c r="GND846" s="14"/>
      <c r="GNE846" s="14"/>
      <c r="GNF846" s="14"/>
      <c r="GNG846" s="14"/>
      <c r="GNH846" s="14"/>
      <c r="GNI846" s="14"/>
      <c r="GNJ846" s="14"/>
      <c r="GNK846" s="14"/>
      <c r="GNL846" s="14"/>
      <c r="GNM846" s="14"/>
      <c r="GNN846" s="14"/>
      <c r="GNO846" s="14"/>
      <c r="GNP846" s="14"/>
      <c r="GNQ846" s="14"/>
      <c r="GNR846" s="14"/>
      <c r="GNS846" s="14"/>
      <c r="GNT846" s="14"/>
      <c r="GNU846" s="14"/>
      <c r="GNV846" s="14"/>
      <c r="GNW846" s="14"/>
      <c r="GNX846" s="14"/>
      <c r="GNY846" s="14"/>
      <c r="GNZ846" s="14"/>
      <c r="GOA846" s="14"/>
      <c r="GOB846" s="14"/>
      <c r="GOC846" s="14"/>
      <c r="GOD846" s="14"/>
      <c r="GOE846" s="14"/>
      <c r="GOF846" s="14"/>
      <c r="GOG846" s="14"/>
      <c r="GOH846" s="14"/>
      <c r="GOI846" s="14"/>
      <c r="GOJ846" s="14"/>
      <c r="GOK846" s="14"/>
      <c r="GOL846" s="14"/>
      <c r="GOM846" s="14"/>
      <c r="GON846" s="14"/>
      <c r="GOO846" s="14"/>
      <c r="GOP846" s="14"/>
      <c r="GOQ846" s="14"/>
      <c r="GOR846" s="14"/>
      <c r="GOS846" s="14"/>
      <c r="GOT846" s="14"/>
      <c r="GOU846" s="14"/>
      <c r="GOV846" s="14"/>
      <c r="GOW846" s="14"/>
      <c r="GOX846" s="14"/>
      <c r="GOY846" s="14"/>
      <c r="GOZ846" s="14"/>
      <c r="GPA846" s="14"/>
      <c r="GPB846" s="14"/>
      <c r="GPC846" s="14"/>
      <c r="GPD846" s="14"/>
      <c r="GPE846" s="14"/>
      <c r="GPF846" s="14"/>
      <c r="GPG846" s="14"/>
      <c r="GPH846" s="14"/>
      <c r="GPI846" s="14"/>
      <c r="GPJ846" s="14"/>
      <c r="GPK846" s="14"/>
      <c r="GPL846" s="14"/>
      <c r="GPM846" s="14"/>
      <c r="GPN846" s="14"/>
      <c r="GPO846" s="14"/>
      <c r="GPP846" s="14"/>
      <c r="GPQ846" s="14"/>
      <c r="GPR846" s="14"/>
      <c r="GPS846" s="14"/>
      <c r="GPT846" s="14"/>
      <c r="GPU846" s="14"/>
      <c r="GPV846" s="14"/>
      <c r="GPW846" s="14"/>
      <c r="GPX846" s="14"/>
      <c r="GPY846" s="14"/>
      <c r="GPZ846" s="14"/>
      <c r="GQA846" s="14"/>
      <c r="GQB846" s="14"/>
      <c r="GQC846" s="14"/>
      <c r="GQD846" s="14"/>
      <c r="GQE846" s="14"/>
      <c r="GQF846" s="14"/>
      <c r="GQG846" s="14"/>
      <c r="GQH846" s="14"/>
      <c r="GQI846" s="14"/>
      <c r="GQJ846" s="14"/>
      <c r="GQK846" s="14"/>
      <c r="GQL846" s="14"/>
      <c r="GQM846" s="14"/>
      <c r="GQN846" s="14"/>
      <c r="GQO846" s="14"/>
      <c r="GQP846" s="14"/>
      <c r="GQQ846" s="14"/>
      <c r="GQR846" s="14"/>
      <c r="GQS846" s="14"/>
      <c r="GQT846" s="14"/>
      <c r="GQU846" s="14"/>
      <c r="GQV846" s="14"/>
      <c r="GQW846" s="14"/>
      <c r="GQX846" s="14"/>
      <c r="GQY846" s="14"/>
      <c r="GQZ846" s="14"/>
      <c r="GRA846" s="14"/>
      <c r="GRB846" s="14"/>
      <c r="GRC846" s="14"/>
      <c r="GRD846" s="14"/>
      <c r="GRE846" s="14"/>
      <c r="GRF846" s="14"/>
      <c r="GRG846" s="14"/>
      <c r="GRH846" s="14"/>
      <c r="GRI846" s="14"/>
      <c r="GRJ846" s="14"/>
      <c r="GRK846" s="14"/>
      <c r="GRL846" s="14"/>
      <c r="GRM846" s="14"/>
      <c r="GRN846" s="14"/>
      <c r="GRO846" s="14"/>
      <c r="GRP846" s="14"/>
      <c r="GRQ846" s="14"/>
      <c r="GRR846" s="14"/>
      <c r="GRS846" s="14"/>
      <c r="GRT846" s="14"/>
      <c r="GRU846" s="14"/>
      <c r="GRV846" s="14"/>
      <c r="GRW846" s="14"/>
      <c r="GRX846" s="14"/>
      <c r="GRY846" s="14"/>
      <c r="GRZ846" s="14"/>
      <c r="GSA846" s="14"/>
      <c r="GSB846" s="14"/>
      <c r="GSC846" s="14"/>
      <c r="GSD846" s="14"/>
      <c r="GSE846" s="14"/>
      <c r="GSF846" s="14"/>
      <c r="GSG846" s="14"/>
      <c r="GSH846" s="14"/>
      <c r="GSI846" s="14"/>
      <c r="GSJ846" s="14"/>
      <c r="GSK846" s="14"/>
      <c r="GSL846" s="14"/>
      <c r="GSM846" s="14"/>
      <c r="GSN846" s="14"/>
      <c r="GSO846" s="14"/>
      <c r="GSP846" s="14"/>
      <c r="GSQ846" s="14"/>
      <c r="GSR846" s="14"/>
      <c r="GSS846" s="14"/>
      <c r="GST846" s="14"/>
      <c r="GSU846" s="14"/>
      <c r="GSV846" s="14"/>
      <c r="GSW846" s="14"/>
      <c r="GSX846" s="14"/>
      <c r="GSY846" s="14"/>
      <c r="GSZ846" s="14"/>
      <c r="GTA846" s="14"/>
      <c r="GTB846" s="14"/>
      <c r="GTC846" s="14"/>
      <c r="GTD846" s="14"/>
      <c r="GTE846" s="14"/>
      <c r="GTF846" s="14"/>
      <c r="GTG846" s="14"/>
      <c r="GTH846" s="14"/>
      <c r="GTI846" s="14"/>
      <c r="GTJ846" s="14"/>
      <c r="GTK846" s="14"/>
      <c r="GTL846" s="14"/>
      <c r="GTM846" s="14"/>
      <c r="GTN846" s="14"/>
      <c r="GTO846" s="14"/>
      <c r="GTP846" s="14"/>
      <c r="GTQ846" s="14"/>
      <c r="GTR846" s="14"/>
      <c r="GTS846" s="14"/>
      <c r="GTT846" s="14"/>
      <c r="GTU846" s="14"/>
      <c r="GTV846" s="14"/>
      <c r="GTW846" s="14"/>
      <c r="GTX846" s="14"/>
      <c r="GTY846" s="14"/>
      <c r="GTZ846" s="14"/>
      <c r="GUA846" s="14"/>
      <c r="GUB846" s="14"/>
      <c r="GUC846" s="14"/>
      <c r="GUD846" s="14"/>
      <c r="GUE846" s="14"/>
      <c r="GUF846" s="14"/>
      <c r="GUG846" s="14"/>
      <c r="GUH846" s="14"/>
      <c r="GUI846" s="14"/>
      <c r="GUJ846" s="14"/>
      <c r="GUK846" s="14"/>
      <c r="GUL846" s="14"/>
      <c r="GUM846" s="14"/>
      <c r="GUN846" s="14"/>
      <c r="GUO846" s="14"/>
      <c r="GUP846" s="14"/>
      <c r="GUQ846" s="14"/>
      <c r="GUR846" s="14"/>
      <c r="GUS846" s="14"/>
      <c r="GUT846" s="14"/>
      <c r="GUU846" s="14"/>
      <c r="GUV846" s="14"/>
      <c r="GUW846" s="14"/>
      <c r="GUX846" s="14"/>
      <c r="GUY846" s="14"/>
      <c r="GUZ846" s="14"/>
      <c r="GVA846" s="14"/>
      <c r="GVB846" s="14"/>
      <c r="GVC846" s="14"/>
      <c r="GVD846" s="14"/>
      <c r="GVE846" s="14"/>
      <c r="GVF846" s="14"/>
      <c r="GVG846" s="14"/>
      <c r="GVH846" s="14"/>
      <c r="GVI846" s="14"/>
      <c r="GVJ846" s="14"/>
      <c r="GVK846" s="14"/>
      <c r="GVL846" s="14"/>
      <c r="GVM846" s="14"/>
      <c r="GVN846" s="14"/>
      <c r="GVO846" s="14"/>
      <c r="GVP846" s="14"/>
      <c r="GVQ846" s="14"/>
      <c r="GVR846" s="14"/>
      <c r="GVS846" s="14"/>
      <c r="GVT846" s="14"/>
      <c r="GVU846" s="14"/>
      <c r="GVV846" s="14"/>
      <c r="GVW846" s="14"/>
      <c r="GVX846" s="14"/>
      <c r="GVY846" s="14"/>
      <c r="GVZ846" s="14"/>
      <c r="GWA846" s="14"/>
      <c r="GWB846" s="14"/>
      <c r="GWC846" s="14"/>
      <c r="GWD846" s="14"/>
      <c r="GWE846" s="14"/>
      <c r="GWF846" s="14"/>
      <c r="GWG846" s="14"/>
      <c r="GWH846" s="14"/>
      <c r="GWI846" s="14"/>
      <c r="GWJ846" s="14"/>
      <c r="GWK846" s="14"/>
      <c r="GWL846" s="14"/>
      <c r="GWM846" s="14"/>
      <c r="GWN846" s="14"/>
      <c r="GWO846" s="14"/>
      <c r="GWP846" s="14"/>
      <c r="GWQ846" s="14"/>
      <c r="GWR846" s="14"/>
      <c r="GWS846" s="14"/>
      <c r="GWT846" s="14"/>
      <c r="GWU846" s="14"/>
      <c r="GWV846" s="14"/>
      <c r="GWW846" s="14"/>
      <c r="GWX846" s="14"/>
      <c r="GWY846" s="14"/>
      <c r="GWZ846" s="14"/>
      <c r="GXA846" s="14"/>
      <c r="GXB846" s="14"/>
      <c r="GXC846" s="14"/>
      <c r="GXD846" s="14"/>
      <c r="GXE846" s="14"/>
      <c r="GXF846" s="14"/>
      <c r="GXG846" s="14"/>
      <c r="GXH846" s="14"/>
      <c r="GXI846" s="14"/>
      <c r="GXJ846" s="14"/>
      <c r="GXK846" s="14"/>
      <c r="GXL846" s="14"/>
      <c r="GXM846" s="14"/>
      <c r="GXN846" s="14"/>
      <c r="GXO846" s="14"/>
      <c r="GXP846" s="14"/>
      <c r="GXQ846" s="14"/>
      <c r="GXR846" s="14"/>
      <c r="GXS846" s="14"/>
      <c r="GXT846" s="14"/>
      <c r="GXU846" s="14"/>
      <c r="GXV846" s="14"/>
      <c r="GXW846" s="14"/>
      <c r="GXX846" s="14"/>
      <c r="GXY846" s="14"/>
      <c r="GXZ846" s="14"/>
      <c r="GYA846" s="14"/>
      <c r="GYB846" s="14"/>
      <c r="GYC846" s="14"/>
      <c r="GYD846" s="14"/>
      <c r="GYE846" s="14"/>
      <c r="GYF846" s="14"/>
      <c r="GYG846" s="14"/>
      <c r="GYH846" s="14"/>
      <c r="GYI846" s="14"/>
      <c r="GYJ846" s="14"/>
      <c r="GYK846" s="14"/>
      <c r="GYL846" s="14"/>
      <c r="GYM846" s="14"/>
      <c r="GYN846" s="14"/>
      <c r="GYO846" s="14"/>
      <c r="GYP846" s="14"/>
      <c r="GYQ846" s="14"/>
      <c r="GYR846" s="14"/>
      <c r="GYS846" s="14"/>
      <c r="GYT846" s="14"/>
      <c r="GYU846" s="14"/>
      <c r="GYV846" s="14"/>
      <c r="GYW846" s="14"/>
      <c r="GYX846" s="14"/>
      <c r="GYY846" s="14"/>
      <c r="GYZ846" s="14"/>
      <c r="GZA846" s="14"/>
      <c r="GZB846" s="14"/>
      <c r="GZC846" s="14"/>
      <c r="GZD846" s="14"/>
      <c r="GZE846" s="14"/>
      <c r="GZF846" s="14"/>
      <c r="GZG846" s="14"/>
      <c r="GZH846" s="14"/>
      <c r="GZI846" s="14"/>
      <c r="GZJ846" s="14"/>
      <c r="GZK846" s="14"/>
      <c r="GZL846" s="14"/>
      <c r="GZM846" s="14"/>
      <c r="GZN846" s="14"/>
      <c r="GZO846" s="14"/>
      <c r="GZP846" s="14"/>
      <c r="GZQ846" s="14"/>
      <c r="GZR846" s="14"/>
      <c r="GZS846" s="14"/>
      <c r="GZT846" s="14"/>
      <c r="GZU846" s="14"/>
      <c r="GZV846" s="14"/>
      <c r="GZW846" s="14"/>
      <c r="GZX846" s="14"/>
      <c r="GZY846" s="14"/>
      <c r="GZZ846" s="14"/>
      <c r="HAA846" s="14"/>
      <c r="HAB846" s="14"/>
      <c r="HAC846" s="14"/>
      <c r="HAD846" s="14"/>
      <c r="HAE846" s="14"/>
      <c r="HAF846" s="14"/>
      <c r="HAG846" s="14"/>
      <c r="HAH846" s="14"/>
      <c r="HAI846" s="14"/>
      <c r="HAJ846" s="14"/>
      <c r="HAK846" s="14"/>
      <c r="HAL846" s="14"/>
      <c r="HAM846" s="14"/>
      <c r="HAN846" s="14"/>
      <c r="HAO846" s="14"/>
      <c r="HAP846" s="14"/>
      <c r="HAQ846" s="14"/>
      <c r="HAR846" s="14"/>
      <c r="HAS846" s="14"/>
      <c r="HAT846" s="14"/>
      <c r="HAU846" s="14"/>
      <c r="HAV846" s="14"/>
      <c r="HAW846" s="14"/>
      <c r="HAX846" s="14"/>
      <c r="HAY846" s="14"/>
      <c r="HAZ846" s="14"/>
      <c r="HBA846" s="14"/>
      <c r="HBB846" s="14"/>
      <c r="HBC846" s="14"/>
      <c r="HBD846" s="14"/>
      <c r="HBE846" s="14"/>
      <c r="HBF846" s="14"/>
      <c r="HBG846" s="14"/>
      <c r="HBH846" s="14"/>
      <c r="HBI846" s="14"/>
      <c r="HBJ846" s="14"/>
      <c r="HBK846" s="14"/>
      <c r="HBL846" s="14"/>
      <c r="HBM846" s="14"/>
      <c r="HBN846" s="14"/>
      <c r="HBO846" s="14"/>
      <c r="HBP846" s="14"/>
      <c r="HBQ846" s="14"/>
      <c r="HBR846" s="14"/>
      <c r="HBS846" s="14"/>
      <c r="HBT846" s="14"/>
      <c r="HBU846" s="14"/>
      <c r="HBV846" s="14"/>
      <c r="HBW846" s="14"/>
      <c r="HBX846" s="14"/>
      <c r="HBY846" s="14"/>
      <c r="HBZ846" s="14"/>
      <c r="HCA846" s="14"/>
      <c r="HCB846" s="14"/>
      <c r="HCC846" s="14"/>
      <c r="HCD846" s="14"/>
      <c r="HCE846" s="14"/>
      <c r="HCF846" s="14"/>
      <c r="HCG846" s="14"/>
      <c r="HCH846" s="14"/>
      <c r="HCI846" s="14"/>
      <c r="HCJ846" s="14"/>
      <c r="HCK846" s="14"/>
      <c r="HCL846" s="14"/>
      <c r="HCM846" s="14"/>
      <c r="HCN846" s="14"/>
      <c r="HCO846" s="14"/>
      <c r="HCP846" s="14"/>
      <c r="HCQ846" s="14"/>
      <c r="HCR846" s="14"/>
      <c r="HCS846" s="14"/>
      <c r="HCT846" s="14"/>
      <c r="HCU846" s="14"/>
      <c r="HCV846" s="14"/>
      <c r="HCW846" s="14"/>
      <c r="HCX846" s="14"/>
      <c r="HCY846" s="14"/>
      <c r="HCZ846" s="14"/>
      <c r="HDA846" s="14"/>
      <c r="HDB846" s="14"/>
      <c r="HDC846" s="14"/>
      <c r="HDD846" s="14"/>
      <c r="HDE846" s="14"/>
      <c r="HDF846" s="14"/>
      <c r="HDG846" s="14"/>
      <c r="HDH846" s="14"/>
      <c r="HDI846" s="14"/>
      <c r="HDJ846" s="14"/>
      <c r="HDK846" s="14"/>
      <c r="HDL846" s="14"/>
      <c r="HDM846" s="14"/>
      <c r="HDN846" s="14"/>
      <c r="HDO846" s="14"/>
      <c r="HDP846" s="14"/>
      <c r="HDQ846" s="14"/>
      <c r="HDR846" s="14"/>
      <c r="HDS846" s="14"/>
      <c r="HDT846" s="14"/>
      <c r="HDU846" s="14"/>
      <c r="HDV846" s="14"/>
      <c r="HDW846" s="14"/>
      <c r="HDX846" s="14"/>
      <c r="HDY846" s="14"/>
      <c r="HDZ846" s="14"/>
      <c r="HEA846" s="14"/>
      <c r="HEB846" s="14"/>
      <c r="HEC846" s="14"/>
      <c r="HED846" s="14"/>
      <c r="HEE846" s="14"/>
      <c r="HEF846" s="14"/>
      <c r="HEG846" s="14"/>
      <c r="HEH846" s="14"/>
      <c r="HEI846" s="14"/>
      <c r="HEJ846" s="14"/>
      <c r="HEK846" s="14"/>
      <c r="HEL846" s="14"/>
      <c r="HEM846" s="14"/>
      <c r="HEN846" s="14"/>
      <c r="HEO846" s="14"/>
      <c r="HEP846" s="14"/>
      <c r="HEQ846" s="14"/>
      <c r="HER846" s="14"/>
      <c r="HES846" s="14"/>
      <c r="HET846" s="14"/>
      <c r="HEU846" s="14"/>
      <c r="HEV846" s="14"/>
      <c r="HEW846" s="14"/>
      <c r="HEX846" s="14"/>
      <c r="HEY846" s="14"/>
      <c r="HEZ846" s="14"/>
      <c r="HFA846" s="14"/>
      <c r="HFB846" s="14"/>
      <c r="HFC846" s="14"/>
      <c r="HFD846" s="14"/>
      <c r="HFE846" s="14"/>
      <c r="HFF846" s="14"/>
      <c r="HFG846" s="14"/>
      <c r="HFH846" s="14"/>
      <c r="HFI846" s="14"/>
      <c r="HFJ846" s="14"/>
      <c r="HFK846" s="14"/>
      <c r="HFL846" s="14"/>
      <c r="HFM846" s="14"/>
      <c r="HFN846" s="14"/>
      <c r="HFO846" s="14"/>
      <c r="HFP846" s="14"/>
      <c r="HFQ846" s="14"/>
      <c r="HFR846" s="14"/>
      <c r="HFS846" s="14"/>
      <c r="HFT846" s="14"/>
      <c r="HFU846" s="14"/>
      <c r="HFV846" s="14"/>
      <c r="HFW846" s="14"/>
      <c r="HFX846" s="14"/>
      <c r="HFY846" s="14"/>
      <c r="HFZ846" s="14"/>
      <c r="HGA846" s="14"/>
      <c r="HGB846" s="14"/>
      <c r="HGC846" s="14"/>
      <c r="HGD846" s="14"/>
      <c r="HGE846" s="14"/>
      <c r="HGF846" s="14"/>
      <c r="HGG846" s="14"/>
      <c r="HGH846" s="14"/>
      <c r="HGI846" s="14"/>
      <c r="HGJ846" s="14"/>
      <c r="HGK846" s="14"/>
      <c r="HGL846" s="14"/>
      <c r="HGM846" s="14"/>
      <c r="HGN846" s="14"/>
      <c r="HGO846" s="14"/>
      <c r="HGP846" s="14"/>
      <c r="HGQ846" s="14"/>
      <c r="HGR846" s="14"/>
      <c r="HGS846" s="14"/>
      <c r="HGT846" s="14"/>
      <c r="HGU846" s="14"/>
      <c r="HGV846" s="14"/>
      <c r="HGW846" s="14"/>
      <c r="HGX846" s="14"/>
      <c r="HGY846" s="14"/>
      <c r="HGZ846" s="14"/>
      <c r="HHA846" s="14"/>
      <c r="HHB846" s="14"/>
      <c r="HHC846" s="14"/>
      <c r="HHD846" s="14"/>
      <c r="HHE846" s="14"/>
      <c r="HHF846" s="14"/>
      <c r="HHG846" s="14"/>
      <c r="HHH846" s="14"/>
      <c r="HHI846" s="14"/>
      <c r="HHJ846" s="14"/>
      <c r="HHK846" s="14"/>
      <c r="HHL846" s="14"/>
      <c r="HHM846" s="14"/>
      <c r="HHN846" s="14"/>
      <c r="HHO846" s="14"/>
      <c r="HHP846" s="14"/>
      <c r="HHQ846" s="14"/>
      <c r="HHR846" s="14"/>
      <c r="HHS846" s="14"/>
      <c r="HHT846" s="14"/>
      <c r="HHU846" s="14"/>
      <c r="HHV846" s="14"/>
      <c r="HHW846" s="14"/>
      <c r="HHX846" s="14"/>
      <c r="HHY846" s="14"/>
      <c r="HHZ846" s="14"/>
      <c r="HIA846" s="14"/>
      <c r="HIB846" s="14"/>
      <c r="HIC846" s="14"/>
      <c r="HID846" s="14"/>
      <c r="HIE846" s="14"/>
      <c r="HIF846" s="14"/>
      <c r="HIG846" s="14"/>
      <c r="HIH846" s="14"/>
      <c r="HII846" s="14"/>
      <c r="HIJ846" s="14"/>
      <c r="HIK846" s="14"/>
      <c r="HIL846" s="14"/>
      <c r="HIM846" s="14"/>
      <c r="HIN846" s="14"/>
      <c r="HIO846" s="14"/>
      <c r="HIP846" s="14"/>
      <c r="HIQ846" s="14"/>
      <c r="HIR846" s="14"/>
      <c r="HIS846" s="14"/>
      <c r="HIT846" s="14"/>
      <c r="HIU846" s="14"/>
      <c r="HIV846" s="14"/>
      <c r="HIW846" s="14"/>
      <c r="HIX846" s="14"/>
      <c r="HIY846" s="14"/>
      <c r="HIZ846" s="14"/>
      <c r="HJA846" s="14"/>
      <c r="HJB846" s="14"/>
      <c r="HJC846" s="14"/>
      <c r="HJD846" s="14"/>
      <c r="HJE846" s="14"/>
      <c r="HJF846" s="14"/>
      <c r="HJG846" s="14"/>
      <c r="HJH846" s="14"/>
      <c r="HJI846" s="14"/>
      <c r="HJJ846" s="14"/>
      <c r="HJK846" s="14"/>
      <c r="HJL846" s="14"/>
      <c r="HJM846" s="14"/>
      <c r="HJN846" s="14"/>
      <c r="HJO846" s="14"/>
      <c r="HJP846" s="14"/>
      <c r="HJQ846" s="14"/>
      <c r="HJR846" s="14"/>
      <c r="HJS846" s="14"/>
      <c r="HJT846" s="14"/>
      <c r="HJU846" s="14"/>
      <c r="HJV846" s="14"/>
      <c r="HJW846" s="14"/>
      <c r="HJX846" s="14"/>
      <c r="HJY846" s="14"/>
      <c r="HJZ846" s="14"/>
      <c r="HKA846" s="14"/>
      <c r="HKB846" s="14"/>
      <c r="HKC846" s="14"/>
      <c r="HKD846" s="14"/>
      <c r="HKE846" s="14"/>
      <c r="HKF846" s="14"/>
      <c r="HKG846" s="14"/>
      <c r="HKH846" s="14"/>
      <c r="HKI846" s="14"/>
      <c r="HKJ846" s="14"/>
      <c r="HKK846" s="14"/>
      <c r="HKL846" s="14"/>
      <c r="HKM846" s="14"/>
      <c r="HKN846" s="14"/>
      <c r="HKO846" s="14"/>
      <c r="HKP846" s="14"/>
      <c r="HKQ846" s="14"/>
      <c r="HKR846" s="14"/>
      <c r="HKS846" s="14"/>
      <c r="HKT846" s="14"/>
      <c r="HKU846" s="14"/>
      <c r="HKV846" s="14"/>
      <c r="HKW846" s="14"/>
      <c r="HKX846" s="14"/>
      <c r="HKY846" s="14"/>
      <c r="HKZ846" s="14"/>
      <c r="HLA846" s="14"/>
      <c r="HLB846" s="14"/>
      <c r="HLC846" s="14"/>
      <c r="HLD846" s="14"/>
      <c r="HLE846" s="14"/>
      <c r="HLF846" s="14"/>
      <c r="HLG846" s="14"/>
      <c r="HLH846" s="14"/>
      <c r="HLI846" s="14"/>
      <c r="HLJ846" s="14"/>
      <c r="HLK846" s="14"/>
      <c r="HLL846" s="14"/>
      <c r="HLM846" s="14"/>
      <c r="HLN846" s="14"/>
      <c r="HLO846" s="14"/>
      <c r="HLP846" s="14"/>
      <c r="HLQ846" s="14"/>
      <c r="HLR846" s="14"/>
      <c r="HLS846" s="14"/>
      <c r="HLT846" s="14"/>
      <c r="HLU846" s="14"/>
      <c r="HLV846" s="14"/>
      <c r="HLW846" s="14"/>
      <c r="HLX846" s="14"/>
      <c r="HLY846" s="14"/>
      <c r="HLZ846" s="14"/>
      <c r="HMA846" s="14"/>
      <c r="HMB846" s="14"/>
      <c r="HMC846" s="14"/>
      <c r="HMD846" s="14"/>
      <c r="HME846" s="14"/>
      <c r="HMF846" s="14"/>
      <c r="HMG846" s="14"/>
      <c r="HMH846" s="14"/>
      <c r="HMI846" s="14"/>
      <c r="HMJ846" s="14"/>
      <c r="HMK846" s="14"/>
      <c r="HML846" s="14"/>
      <c r="HMM846" s="14"/>
      <c r="HMN846" s="14"/>
      <c r="HMO846" s="14"/>
      <c r="HMP846" s="14"/>
      <c r="HMQ846" s="14"/>
      <c r="HMR846" s="14"/>
      <c r="HMS846" s="14"/>
      <c r="HMT846" s="14"/>
      <c r="HMU846" s="14"/>
      <c r="HMV846" s="14"/>
      <c r="HMW846" s="14"/>
      <c r="HMX846" s="14"/>
      <c r="HMY846" s="14"/>
      <c r="HMZ846" s="14"/>
      <c r="HNA846" s="14"/>
      <c r="HNB846" s="14"/>
      <c r="HNC846" s="14"/>
      <c r="HND846" s="14"/>
      <c r="HNE846" s="14"/>
      <c r="HNF846" s="14"/>
      <c r="HNG846" s="14"/>
      <c r="HNH846" s="14"/>
      <c r="HNI846" s="14"/>
      <c r="HNJ846" s="14"/>
      <c r="HNK846" s="14"/>
      <c r="HNL846" s="14"/>
      <c r="HNM846" s="14"/>
      <c r="HNN846" s="14"/>
      <c r="HNO846" s="14"/>
      <c r="HNP846" s="14"/>
      <c r="HNQ846" s="14"/>
      <c r="HNR846" s="14"/>
      <c r="HNS846" s="14"/>
      <c r="HNT846" s="14"/>
      <c r="HNU846" s="14"/>
      <c r="HNV846" s="14"/>
      <c r="HNW846" s="14"/>
      <c r="HNX846" s="14"/>
      <c r="HNY846" s="14"/>
      <c r="HNZ846" s="14"/>
      <c r="HOA846" s="14"/>
      <c r="HOB846" s="14"/>
      <c r="HOC846" s="14"/>
      <c r="HOD846" s="14"/>
      <c r="HOE846" s="14"/>
      <c r="HOF846" s="14"/>
      <c r="HOG846" s="14"/>
      <c r="HOH846" s="14"/>
      <c r="HOI846" s="14"/>
      <c r="HOJ846" s="14"/>
      <c r="HOK846" s="14"/>
      <c r="HOL846" s="14"/>
      <c r="HOM846" s="14"/>
      <c r="HON846" s="14"/>
      <c r="HOO846" s="14"/>
      <c r="HOP846" s="14"/>
      <c r="HOQ846" s="14"/>
      <c r="HOR846" s="14"/>
      <c r="HOS846" s="14"/>
      <c r="HOT846" s="14"/>
      <c r="HOU846" s="14"/>
      <c r="HOV846" s="14"/>
      <c r="HOW846" s="14"/>
      <c r="HOX846" s="14"/>
      <c r="HOY846" s="14"/>
      <c r="HOZ846" s="14"/>
      <c r="HPA846" s="14"/>
      <c r="HPB846" s="14"/>
      <c r="HPC846" s="14"/>
      <c r="HPD846" s="14"/>
      <c r="HPE846" s="14"/>
      <c r="HPF846" s="14"/>
      <c r="HPG846" s="14"/>
      <c r="HPH846" s="14"/>
      <c r="HPI846" s="14"/>
      <c r="HPJ846" s="14"/>
      <c r="HPK846" s="14"/>
      <c r="HPL846" s="14"/>
      <c r="HPM846" s="14"/>
      <c r="HPN846" s="14"/>
      <c r="HPO846" s="14"/>
      <c r="HPP846" s="14"/>
      <c r="HPQ846" s="14"/>
      <c r="HPR846" s="14"/>
      <c r="HPS846" s="14"/>
      <c r="HPT846" s="14"/>
      <c r="HPU846" s="14"/>
      <c r="HPV846" s="14"/>
      <c r="HPW846" s="14"/>
      <c r="HPX846" s="14"/>
      <c r="HPY846" s="14"/>
      <c r="HPZ846" s="14"/>
      <c r="HQA846" s="14"/>
      <c r="HQB846" s="14"/>
      <c r="HQC846" s="14"/>
      <c r="HQD846" s="14"/>
      <c r="HQE846" s="14"/>
      <c r="HQF846" s="14"/>
      <c r="HQG846" s="14"/>
      <c r="HQH846" s="14"/>
      <c r="HQI846" s="14"/>
      <c r="HQJ846" s="14"/>
      <c r="HQK846" s="14"/>
      <c r="HQL846" s="14"/>
      <c r="HQM846" s="14"/>
      <c r="HQN846" s="14"/>
      <c r="HQO846" s="14"/>
      <c r="HQP846" s="14"/>
      <c r="HQQ846" s="14"/>
      <c r="HQR846" s="14"/>
      <c r="HQS846" s="14"/>
      <c r="HQT846" s="14"/>
      <c r="HQU846" s="14"/>
      <c r="HQV846" s="14"/>
      <c r="HQW846" s="14"/>
      <c r="HQX846" s="14"/>
      <c r="HQY846" s="14"/>
      <c r="HQZ846" s="14"/>
      <c r="HRA846" s="14"/>
      <c r="HRB846" s="14"/>
      <c r="HRC846" s="14"/>
      <c r="HRD846" s="14"/>
      <c r="HRE846" s="14"/>
      <c r="HRF846" s="14"/>
      <c r="HRG846" s="14"/>
      <c r="HRH846" s="14"/>
      <c r="HRI846" s="14"/>
      <c r="HRJ846" s="14"/>
      <c r="HRK846" s="14"/>
      <c r="HRL846" s="14"/>
      <c r="HRM846" s="14"/>
      <c r="HRN846" s="14"/>
      <c r="HRO846" s="14"/>
      <c r="HRP846" s="14"/>
      <c r="HRQ846" s="14"/>
      <c r="HRR846" s="14"/>
      <c r="HRS846" s="14"/>
      <c r="HRT846" s="14"/>
      <c r="HRU846" s="14"/>
      <c r="HRV846" s="14"/>
      <c r="HRW846" s="14"/>
      <c r="HRX846" s="14"/>
      <c r="HRY846" s="14"/>
      <c r="HRZ846" s="14"/>
      <c r="HSA846" s="14"/>
      <c r="HSB846" s="14"/>
      <c r="HSC846" s="14"/>
      <c r="HSD846" s="14"/>
      <c r="HSE846" s="14"/>
      <c r="HSF846" s="14"/>
      <c r="HSG846" s="14"/>
      <c r="HSH846" s="14"/>
      <c r="HSI846" s="14"/>
      <c r="HSJ846" s="14"/>
      <c r="HSK846" s="14"/>
      <c r="HSL846" s="14"/>
      <c r="HSM846" s="14"/>
      <c r="HSN846" s="14"/>
      <c r="HSO846" s="14"/>
      <c r="HSP846" s="14"/>
      <c r="HSQ846" s="14"/>
      <c r="HSR846" s="14"/>
      <c r="HSS846" s="14"/>
      <c r="HST846" s="14"/>
      <c r="HSU846" s="14"/>
      <c r="HSV846" s="14"/>
      <c r="HSW846" s="14"/>
      <c r="HSX846" s="14"/>
      <c r="HSY846" s="14"/>
      <c r="HSZ846" s="14"/>
      <c r="HTA846" s="14"/>
      <c r="HTB846" s="14"/>
      <c r="HTC846" s="14"/>
      <c r="HTD846" s="14"/>
      <c r="HTE846" s="14"/>
      <c r="HTF846" s="14"/>
      <c r="HTG846" s="14"/>
      <c r="HTH846" s="14"/>
      <c r="HTI846" s="14"/>
      <c r="HTJ846" s="14"/>
      <c r="HTK846" s="14"/>
      <c r="HTL846" s="14"/>
      <c r="HTM846" s="14"/>
      <c r="HTN846" s="14"/>
      <c r="HTO846" s="14"/>
      <c r="HTP846" s="14"/>
      <c r="HTQ846" s="14"/>
      <c r="HTR846" s="14"/>
      <c r="HTS846" s="14"/>
      <c r="HTT846" s="14"/>
      <c r="HTU846" s="14"/>
      <c r="HTV846" s="14"/>
      <c r="HTW846" s="14"/>
      <c r="HTX846" s="14"/>
      <c r="HTY846" s="14"/>
      <c r="HTZ846" s="14"/>
      <c r="HUA846" s="14"/>
      <c r="HUB846" s="14"/>
      <c r="HUC846" s="14"/>
      <c r="HUD846" s="14"/>
      <c r="HUE846" s="14"/>
      <c r="HUF846" s="14"/>
      <c r="HUG846" s="14"/>
      <c r="HUH846" s="14"/>
      <c r="HUI846" s="14"/>
      <c r="HUJ846" s="14"/>
      <c r="HUK846" s="14"/>
      <c r="HUL846" s="14"/>
      <c r="HUM846" s="14"/>
      <c r="HUN846" s="14"/>
      <c r="HUO846" s="14"/>
      <c r="HUP846" s="14"/>
      <c r="HUQ846" s="14"/>
      <c r="HUR846" s="14"/>
      <c r="HUS846" s="14"/>
      <c r="HUT846" s="14"/>
      <c r="HUU846" s="14"/>
      <c r="HUV846" s="14"/>
      <c r="HUW846" s="14"/>
      <c r="HUX846" s="14"/>
      <c r="HUY846" s="14"/>
      <c r="HUZ846" s="14"/>
      <c r="HVA846" s="14"/>
      <c r="HVB846" s="14"/>
      <c r="HVC846" s="14"/>
      <c r="HVD846" s="14"/>
      <c r="HVE846" s="14"/>
      <c r="HVF846" s="14"/>
      <c r="HVG846" s="14"/>
      <c r="HVH846" s="14"/>
      <c r="HVI846" s="14"/>
      <c r="HVJ846" s="14"/>
      <c r="HVK846" s="14"/>
      <c r="HVL846" s="14"/>
      <c r="HVM846" s="14"/>
      <c r="HVN846" s="14"/>
      <c r="HVO846" s="14"/>
      <c r="HVP846" s="14"/>
      <c r="HVQ846" s="14"/>
      <c r="HVR846" s="14"/>
      <c r="HVS846" s="14"/>
      <c r="HVT846" s="14"/>
      <c r="HVU846" s="14"/>
      <c r="HVV846" s="14"/>
      <c r="HVW846" s="14"/>
      <c r="HVX846" s="14"/>
      <c r="HVY846" s="14"/>
      <c r="HVZ846" s="14"/>
      <c r="HWA846" s="14"/>
      <c r="HWB846" s="14"/>
      <c r="HWC846" s="14"/>
      <c r="HWD846" s="14"/>
      <c r="HWE846" s="14"/>
      <c r="HWF846" s="14"/>
      <c r="HWG846" s="14"/>
      <c r="HWH846" s="14"/>
      <c r="HWI846" s="14"/>
      <c r="HWJ846" s="14"/>
      <c r="HWK846" s="14"/>
      <c r="HWL846" s="14"/>
      <c r="HWM846" s="14"/>
      <c r="HWN846" s="14"/>
      <c r="HWO846" s="14"/>
      <c r="HWP846" s="14"/>
      <c r="HWQ846" s="14"/>
      <c r="HWR846" s="14"/>
      <c r="HWS846" s="14"/>
      <c r="HWT846" s="14"/>
      <c r="HWU846" s="14"/>
      <c r="HWV846" s="14"/>
      <c r="HWW846" s="14"/>
      <c r="HWX846" s="14"/>
      <c r="HWY846" s="14"/>
      <c r="HWZ846" s="14"/>
      <c r="HXA846" s="14"/>
      <c r="HXB846" s="14"/>
      <c r="HXC846" s="14"/>
      <c r="HXD846" s="14"/>
      <c r="HXE846" s="14"/>
      <c r="HXF846" s="14"/>
      <c r="HXG846" s="14"/>
      <c r="HXH846" s="14"/>
      <c r="HXI846" s="14"/>
      <c r="HXJ846" s="14"/>
      <c r="HXK846" s="14"/>
      <c r="HXL846" s="14"/>
      <c r="HXM846" s="14"/>
      <c r="HXN846" s="14"/>
      <c r="HXO846" s="14"/>
      <c r="HXP846" s="14"/>
      <c r="HXQ846" s="14"/>
      <c r="HXR846" s="14"/>
      <c r="HXS846" s="14"/>
      <c r="HXT846" s="14"/>
      <c r="HXU846" s="14"/>
      <c r="HXV846" s="14"/>
      <c r="HXW846" s="14"/>
      <c r="HXX846" s="14"/>
      <c r="HXY846" s="14"/>
      <c r="HXZ846" s="14"/>
      <c r="HYA846" s="14"/>
      <c r="HYB846" s="14"/>
      <c r="HYC846" s="14"/>
      <c r="HYD846" s="14"/>
      <c r="HYE846" s="14"/>
      <c r="HYF846" s="14"/>
      <c r="HYG846" s="14"/>
      <c r="HYH846" s="14"/>
      <c r="HYI846" s="14"/>
      <c r="HYJ846" s="14"/>
      <c r="HYK846" s="14"/>
      <c r="HYL846" s="14"/>
      <c r="HYM846" s="14"/>
      <c r="HYN846" s="14"/>
      <c r="HYO846" s="14"/>
      <c r="HYP846" s="14"/>
      <c r="HYQ846" s="14"/>
      <c r="HYR846" s="14"/>
      <c r="HYS846" s="14"/>
      <c r="HYT846" s="14"/>
      <c r="HYU846" s="14"/>
      <c r="HYV846" s="14"/>
      <c r="HYW846" s="14"/>
      <c r="HYX846" s="14"/>
      <c r="HYY846" s="14"/>
      <c r="HYZ846" s="14"/>
      <c r="HZA846" s="14"/>
      <c r="HZB846" s="14"/>
      <c r="HZC846" s="14"/>
      <c r="HZD846" s="14"/>
      <c r="HZE846" s="14"/>
      <c r="HZF846" s="14"/>
      <c r="HZG846" s="14"/>
      <c r="HZH846" s="14"/>
      <c r="HZI846" s="14"/>
      <c r="HZJ846" s="14"/>
      <c r="HZK846" s="14"/>
      <c r="HZL846" s="14"/>
      <c r="HZM846" s="14"/>
      <c r="HZN846" s="14"/>
      <c r="HZO846" s="14"/>
      <c r="HZP846" s="14"/>
      <c r="HZQ846" s="14"/>
      <c r="HZR846" s="14"/>
      <c r="HZS846" s="14"/>
      <c r="HZT846" s="14"/>
      <c r="HZU846" s="14"/>
      <c r="HZV846" s="14"/>
      <c r="HZW846" s="14"/>
      <c r="HZX846" s="14"/>
      <c r="HZY846" s="14"/>
      <c r="HZZ846" s="14"/>
      <c r="IAA846" s="14"/>
      <c r="IAB846" s="14"/>
      <c r="IAC846" s="14"/>
      <c r="IAD846" s="14"/>
      <c r="IAE846" s="14"/>
      <c r="IAF846" s="14"/>
      <c r="IAG846" s="14"/>
      <c r="IAH846" s="14"/>
      <c r="IAI846" s="14"/>
      <c r="IAJ846" s="14"/>
      <c r="IAK846" s="14"/>
      <c r="IAL846" s="14"/>
      <c r="IAM846" s="14"/>
      <c r="IAN846" s="14"/>
      <c r="IAO846" s="14"/>
      <c r="IAP846" s="14"/>
      <c r="IAQ846" s="14"/>
      <c r="IAR846" s="14"/>
      <c r="IAS846" s="14"/>
      <c r="IAT846" s="14"/>
      <c r="IAU846" s="14"/>
      <c r="IAV846" s="14"/>
      <c r="IAW846" s="14"/>
      <c r="IAX846" s="14"/>
      <c r="IAY846" s="14"/>
      <c r="IAZ846" s="14"/>
      <c r="IBA846" s="14"/>
      <c r="IBB846" s="14"/>
      <c r="IBC846" s="14"/>
      <c r="IBD846" s="14"/>
      <c r="IBE846" s="14"/>
      <c r="IBF846" s="14"/>
      <c r="IBG846" s="14"/>
      <c r="IBH846" s="14"/>
      <c r="IBI846" s="14"/>
      <c r="IBJ846" s="14"/>
      <c r="IBK846" s="14"/>
      <c r="IBL846" s="14"/>
      <c r="IBM846" s="14"/>
      <c r="IBN846" s="14"/>
      <c r="IBO846" s="14"/>
      <c r="IBP846" s="14"/>
      <c r="IBQ846" s="14"/>
      <c r="IBR846" s="14"/>
      <c r="IBS846" s="14"/>
      <c r="IBT846" s="14"/>
      <c r="IBU846" s="14"/>
      <c r="IBV846" s="14"/>
      <c r="IBW846" s="14"/>
      <c r="IBX846" s="14"/>
      <c r="IBY846" s="14"/>
      <c r="IBZ846" s="14"/>
      <c r="ICA846" s="14"/>
      <c r="ICB846" s="14"/>
      <c r="ICC846" s="14"/>
      <c r="ICD846" s="14"/>
      <c r="ICE846" s="14"/>
      <c r="ICF846" s="14"/>
      <c r="ICG846" s="14"/>
      <c r="ICH846" s="14"/>
      <c r="ICI846" s="14"/>
      <c r="ICJ846" s="14"/>
      <c r="ICK846" s="14"/>
      <c r="ICL846" s="14"/>
      <c r="ICM846" s="14"/>
      <c r="ICN846" s="14"/>
      <c r="ICO846" s="14"/>
      <c r="ICP846" s="14"/>
      <c r="ICQ846" s="14"/>
      <c r="ICR846" s="14"/>
      <c r="ICS846" s="14"/>
      <c r="ICT846" s="14"/>
      <c r="ICU846" s="14"/>
      <c r="ICV846" s="14"/>
      <c r="ICW846" s="14"/>
      <c r="ICX846" s="14"/>
      <c r="ICY846" s="14"/>
      <c r="ICZ846" s="14"/>
      <c r="IDA846" s="14"/>
      <c r="IDB846" s="14"/>
      <c r="IDC846" s="14"/>
      <c r="IDD846" s="14"/>
      <c r="IDE846" s="14"/>
      <c r="IDF846" s="14"/>
      <c r="IDG846" s="14"/>
      <c r="IDH846" s="14"/>
      <c r="IDI846" s="14"/>
      <c r="IDJ846" s="14"/>
      <c r="IDK846" s="14"/>
      <c r="IDL846" s="14"/>
      <c r="IDM846" s="14"/>
      <c r="IDN846" s="14"/>
      <c r="IDO846" s="14"/>
      <c r="IDP846" s="14"/>
      <c r="IDQ846" s="14"/>
      <c r="IDR846" s="14"/>
      <c r="IDS846" s="14"/>
      <c r="IDT846" s="14"/>
      <c r="IDU846" s="14"/>
      <c r="IDV846" s="14"/>
      <c r="IDW846" s="14"/>
      <c r="IDX846" s="14"/>
      <c r="IDY846" s="14"/>
      <c r="IDZ846" s="14"/>
      <c r="IEA846" s="14"/>
      <c r="IEB846" s="14"/>
      <c r="IEC846" s="14"/>
      <c r="IED846" s="14"/>
      <c r="IEE846" s="14"/>
      <c r="IEF846" s="14"/>
      <c r="IEG846" s="14"/>
      <c r="IEH846" s="14"/>
      <c r="IEI846" s="14"/>
      <c r="IEJ846" s="14"/>
      <c r="IEK846" s="14"/>
      <c r="IEL846" s="14"/>
      <c r="IEM846" s="14"/>
      <c r="IEN846" s="14"/>
      <c r="IEO846" s="14"/>
      <c r="IEP846" s="14"/>
      <c r="IEQ846" s="14"/>
      <c r="IER846" s="14"/>
      <c r="IES846" s="14"/>
      <c r="IET846" s="14"/>
      <c r="IEU846" s="14"/>
      <c r="IEV846" s="14"/>
      <c r="IEW846" s="14"/>
      <c r="IEX846" s="14"/>
      <c r="IEY846" s="14"/>
      <c r="IEZ846" s="14"/>
      <c r="IFA846" s="14"/>
      <c r="IFB846" s="14"/>
      <c r="IFC846" s="14"/>
      <c r="IFD846" s="14"/>
      <c r="IFE846" s="14"/>
      <c r="IFF846" s="14"/>
      <c r="IFG846" s="14"/>
      <c r="IFH846" s="14"/>
      <c r="IFI846" s="14"/>
      <c r="IFJ846" s="14"/>
      <c r="IFK846" s="14"/>
      <c r="IFL846" s="14"/>
      <c r="IFM846" s="14"/>
      <c r="IFN846" s="14"/>
      <c r="IFO846" s="14"/>
      <c r="IFP846" s="14"/>
      <c r="IFQ846" s="14"/>
      <c r="IFR846" s="14"/>
      <c r="IFS846" s="14"/>
      <c r="IFT846" s="14"/>
      <c r="IFU846" s="14"/>
      <c r="IFV846" s="14"/>
      <c r="IFW846" s="14"/>
      <c r="IFX846" s="14"/>
      <c r="IFY846" s="14"/>
      <c r="IFZ846" s="14"/>
      <c r="IGA846" s="14"/>
      <c r="IGB846" s="14"/>
      <c r="IGC846" s="14"/>
      <c r="IGD846" s="14"/>
      <c r="IGE846" s="14"/>
      <c r="IGF846" s="14"/>
      <c r="IGG846" s="14"/>
      <c r="IGH846" s="14"/>
      <c r="IGI846" s="14"/>
      <c r="IGJ846" s="14"/>
      <c r="IGK846" s="14"/>
      <c r="IGL846" s="14"/>
      <c r="IGM846" s="14"/>
      <c r="IGN846" s="14"/>
      <c r="IGO846" s="14"/>
      <c r="IGP846" s="14"/>
      <c r="IGQ846" s="14"/>
      <c r="IGR846" s="14"/>
      <c r="IGS846" s="14"/>
      <c r="IGT846" s="14"/>
      <c r="IGU846" s="14"/>
      <c r="IGV846" s="14"/>
      <c r="IGW846" s="14"/>
      <c r="IGX846" s="14"/>
      <c r="IGY846" s="14"/>
      <c r="IGZ846" s="14"/>
      <c r="IHA846" s="14"/>
      <c r="IHB846" s="14"/>
      <c r="IHC846" s="14"/>
      <c r="IHD846" s="14"/>
      <c r="IHE846" s="14"/>
      <c r="IHF846" s="14"/>
      <c r="IHG846" s="14"/>
      <c r="IHH846" s="14"/>
      <c r="IHI846" s="14"/>
      <c r="IHJ846" s="14"/>
      <c r="IHK846" s="14"/>
      <c r="IHL846" s="14"/>
      <c r="IHM846" s="14"/>
      <c r="IHN846" s="14"/>
      <c r="IHO846" s="14"/>
      <c r="IHP846" s="14"/>
      <c r="IHQ846" s="14"/>
      <c r="IHR846" s="14"/>
      <c r="IHS846" s="14"/>
      <c r="IHT846" s="14"/>
      <c r="IHU846" s="14"/>
      <c r="IHV846" s="14"/>
      <c r="IHW846" s="14"/>
      <c r="IHX846" s="14"/>
      <c r="IHY846" s="14"/>
      <c r="IHZ846" s="14"/>
      <c r="IIA846" s="14"/>
      <c r="IIB846" s="14"/>
      <c r="IIC846" s="14"/>
      <c r="IID846" s="14"/>
      <c r="IIE846" s="14"/>
      <c r="IIF846" s="14"/>
      <c r="IIG846" s="14"/>
      <c r="IIH846" s="14"/>
      <c r="III846" s="14"/>
      <c r="IIJ846" s="14"/>
      <c r="IIK846" s="14"/>
      <c r="IIL846" s="14"/>
      <c r="IIM846" s="14"/>
      <c r="IIN846" s="14"/>
      <c r="IIO846" s="14"/>
      <c r="IIP846" s="14"/>
      <c r="IIQ846" s="14"/>
      <c r="IIR846" s="14"/>
      <c r="IIS846" s="14"/>
      <c r="IIT846" s="14"/>
      <c r="IIU846" s="14"/>
      <c r="IIV846" s="14"/>
      <c r="IIW846" s="14"/>
      <c r="IIX846" s="14"/>
      <c r="IIY846" s="14"/>
      <c r="IIZ846" s="14"/>
      <c r="IJA846" s="14"/>
      <c r="IJB846" s="14"/>
      <c r="IJC846" s="14"/>
      <c r="IJD846" s="14"/>
      <c r="IJE846" s="14"/>
      <c r="IJF846" s="14"/>
      <c r="IJG846" s="14"/>
      <c r="IJH846" s="14"/>
      <c r="IJI846" s="14"/>
      <c r="IJJ846" s="14"/>
      <c r="IJK846" s="14"/>
      <c r="IJL846" s="14"/>
      <c r="IJM846" s="14"/>
      <c r="IJN846" s="14"/>
      <c r="IJO846" s="14"/>
      <c r="IJP846" s="14"/>
      <c r="IJQ846" s="14"/>
      <c r="IJR846" s="14"/>
      <c r="IJS846" s="14"/>
      <c r="IJT846" s="14"/>
      <c r="IJU846" s="14"/>
      <c r="IJV846" s="14"/>
      <c r="IJW846" s="14"/>
      <c r="IJX846" s="14"/>
      <c r="IJY846" s="14"/>
      <c r="IJZ846" s="14"/>
      <c r="IKA846" s="14"/>
      <c r="IKB846" s="14"/>
      <c r="IKC846" s="14"/>
      <c r="IKD846" s="14"/>
      <c r="IKE846" s="14"/>
      <c r="IKF846" s="14"/>
      <c r="IKG846" s="14"/>
      <c r="IKH846" s="14"/>
      <c r="IKI846" s="14"/>
      <c r="IKJ846" s="14"/>
      <c r="IKK846" s="14"/>
      <c r="IKL846" s="14"/>
      <c r="IKM846" s="14"/>
      <c r="IKN846" s="14"/>
      <c r="IKO846" s="14"/>
      <c r="IKP846" s="14"/>
      <c r="IKQ846" s="14"/>
      <c r="IKR846" s="14"/>
      <c r="IKS846" s="14"/>
      <c r="IKT846" s="14"/>
      <c r="IKU846" s="14"/>
      <c r="IKV846" s="14"/>
      <c r="IKW846" s="14"/>
      <c r="IKX846" s="14"/>
      <c r="IKY846" s="14"/>
      <c r="IKZ846" s="14"/>
      <c r="ILA846" s="14"/>
      <c r="ILB846" s="14"/>
      <c r="ILC846" s="14"/>
      <c r="ILD846" s="14"/>
      <c r="ILE846" s="14"/>
      <c r="ILF846" s="14"/>
      <c r="ILG846" s="14"/>
      <c r="ILH846" s="14"/>
      <c r="ILI846" s="14"/>
      <c r="ILJ846" s="14"/>
      <c r="ILK846" s="14"/>
      <c r="ILL846" s="14"/>
      <c r="ILM846" s="14"/>
      <c r="ILN846" s="14"/>
      <c r="ILO846" s="14"/>
      <c r="ILP846" s="14"/>
      <c r="ILQ846" s="14"/>
      <c r="ILR846" s="14"/>
      <c r="ILS846" s="14"/>
      <c r="ILT846" s="14"/>
      <c r="ILU846" s="14"/>
      <c r="ILV846" s="14"/>
      <c r="ILW846" s="14"/>
      <c r="ILX846" s="14"/>
      <c r="ILY846" s="14"/>
      <c r="ILZ846" s="14"/>
      <c r="IMA846" s="14"/>
      <c r="IMB846" s="14"/>
      <c r="IMC846" s="14"/>
      <c r="IMD846" s="14"/>
      <c r="IME846" s="14"/>
      <c r="IMF846" s="14"/>
      <c r="IMG846" s="14"/>
      <c r="IMH846" s="14"/>
      <c r="IMI846" s="14"/>
      <c r="IMJ846" s="14"/>
      <c r="IMK846" s="14"/>
      <c r="IML846" s="14"/>
      <c r="IMM846" s="14"/>
      <c r="IMN846" s="14"/>
      <c r="IMO846" s="14"/>
      <c r="IMP846" s="14"/>
      <c r="IMQ846" s="14"/>
      <c r="IMR846" s="14"/>
      <c r="IMS846" s="14"/>
      <c r="IMT846" s="14"/>
      <c r="IMU846" s="14"/>
      <c r="IMV846" s="14"/>
      <c r="IMW846" s="14"/>
      <c r="IMX846" s="14"/>
      <c r="IMY846" s="14"/>
      <c r="IMZ846" s="14"/>
      <c r="INA846" s="14"/>
      <c r="INB846" s="14"/>
      <c r="INC846" s="14"/>
      <c r="IND846" s="14"/>
      <c r="INE846" s="14"/>
      <c r="INF846" s="14"/>
      <c r="ING846" s="14"/>
      <c r="INH846" s="14"/>
      <c r="INI846" s="14"/>
      <c r="INJ846" s="14"/>
      <c r="INK846" s="14"/>
      <c r="INL846" s="14"/>
      <c r="INM846" s="14"/>
      <c r="INN846" s="14"/>
      <c r="INO846" s="14"/>
      <c r="INP846" s="14"/>
      <c r="INQ846" s="14"/>
      <c r="INR846" s="14"/>
      <c r="INS846" s="14"/>
      <c r="INT846" s="14"/>
      <c r="INU846" s="14"/>
      <c r="INV846" s="14"/>
      <c r="INW846" s="14"/>
      <c r="INX846" s="14"/>
      <c r="INY846" s="14"/>
      <c r="INZ846" s="14"/>
      <c r="IOA846" s="14"/>
      <c r="IOB846" s="14"/>
      <c r="IOC846" s="14"/>
      <c r="IOD846" s="14"/>
      <c r="IOE846" s="14"/>
      <c r="IOF846" s="14"/>
      <c r="IOG846" s="14"/>
      <c r="IOH846" s="14"/>
      <c r="IOI846" s="14"/>
      <c r="IOJ846" s="14"/>
      <c r="IOK846" s="14"/>
      <c r="IOL846" s="14"/>
      <c r="IOM846" s="14"/>
      <c r="ION846" s="14"/>
      <c r="IOO846" s="14"/>
      <c r="IOP846" s="14"/>
      <c r="IOQ846" s="14"/>
      <c r="IOR846" s="14"/>
      <c r="IOS846" s="14"/>
      <c r="IOT846" s="14"/>
      <c r="IOU846" s="14"/>
      <c r="IOV846" s="14"/>
      <c r="IOW846" s="14"/>
      <c r="IOX846" s="14"/>
      <c r="IOY846" s="14"/>
      <c r="IOZ846" s="14"/>
      <c r="IPA846" s="14"/>
      <c r="IPB846" s="14"/>
      <c r="IPC846" s="14"/>
      <c r="IPD846" s="14"/>
      <c r="IPE846" s="14"/>
      <c r="IPF846" s="14"/>
      <c r="IPG846" s="14"/>
      <c r="IPH846" s="14"/>
      <c r="IPI846" s="14"/>
      <c r="IPJ846" s="14"/>
      <c r="IPK846" s="14"/>
      <c r="IPL846" s="14"/>
      <c r="IPM846" s="14"/>
      <c r="IPN846" s="14"/>
      <c r="IPO846" s="14"/>
      <c r="IPP846" s="14"/>
      <c r="IPQ846" s="14"/>
      <c r="IPR846" s="14"/>
      <c r="IPS846" s="14"/>
      <c r="IPT846" s="14"/>
      <c r="IPU846" s="14"/>
      <c r="IPV846" s="14"/>
      <c r="IPW846" s="14"/>
      <c r="IPX846" s="14"/>
      <c r="IPY846" s="14"/>
      <c r="IPZ846" s="14"/>
      <c r="IQA846" s="14"/>
      <c r="IQB846" s="14"/>
      <c r="IQC846" s="14"/>
      <c r="IQD846" s="14"/>
      <c r="IQE846" s="14"/>
      <c r="IQF846" s="14"/>
      <c r="IQG846" s="14"/>
      <c r="IQH846" s="14"/>
      <c r="IQI846" s="14"/>
      <c r="IQJ846" s="14"/>
      <c r="IQK846" s="14"/>
      <c r="IQL846" s="14"/>
      <c r="IQM846" s="14"/>
      <c r="IQN846" s="14"/>
      <c r="IQO846" s="14"/>
      <c r="IQP846" s="14"/>
      <c r="IQQ846" s="14"/>
      <c r="IQR846" s="14"/>
      <c r="IQS846" s="14"/>
      <c r="IQT846" s="14"/>
      <c r="IQU846" s="14"/>
      <c r="IQV846" s="14"/>
      <c r="IQW846" s="14"/>
      <c r="IQX846" s="14"/>
      <c r="IQY846" s="14"/>
      <c r="IQZ846" s="14"/>
      <c r="IRA846" s="14"/>
      <c r="IRB846" s="14"/>
      <c r="IRC846" s="14"/>
      <c r="IRD846" s="14"/>
      <c r="IRE846" s="14"/>
      <c r="IRF846" s="14"/>
      <c r="IRG846" s="14"/>
      <c r="IRH846" s="14"/>
      <c r="IRI846" s="14"/>
      <c r="IRJ846" s="14"/>
      <c r="IRK846" s="14"/>
      <c r="IRL846" s="14"/>
      <c r="IRM846" s="14"/>
      <c r="IRN846" s="14"/>
      <c r="IRO846" s="14"/>
      <c r="IRP846" s="14"/>
      <c r="IRQ846" s="14"/>
      <c r="IRR846" s="14"/>
      <c r="IRS846" s="14"/>
      <c r="IRT846" s="14"/>
      <c r="IRU846" s="14"/>
      <c r="IRV846" s="14"/>
      <c r="IRW846" s="14"/>
      <c r="IRX846" s="14"/>
      <c r="IRY846" s="14"/>
      <c r="IRZ846" s="14"/>
      <c r="ISA846" s="14"/>
      <c r="ISB846" s="14"/>
      <c r="ISC846" s="14"/>
      <c r="ISD846" s="14"/>
      <c r="ISE846" s="14"/>
      <c r="ISF846" s="14"/>
      <c r="ISG846" s="14"/>
      <c r="ISH846" s="14"/>
      <c r="ISI846" s="14"/>
      <c r="ISJ846" s="14"/>
      <c r="ISK846" s="14"/>
      <c r="ISL846" s="14"/>
      <c r="ISM846" s="14"/>
      <c r="ISN846" s="14"/>
      <c r="ISO846" s="14"/>
      <c r="ISP846" s="14"/>
      <c r="ISQ846" s="14"/>
      <c r="ISR846" s="14"/>
      <c r="ISS846" s="14"/>
      <c r="IST846" s="14"/>
      <c r="ISU846" s="14"/>
      <c r="ISV846" s="14"/>
      <c r="ISW846" s="14"/>
      <c r="ISX846" s="14"/>
      <c r="ISY846" s="14"/>
      <c r="ISZ846" s="14"/>
      <c r="ITA846" s="14"/>
      <c r="ITB846" s="14"/>
      <c r="ITC846" s="14"/>
      <c r="ITD846" s="14"/>
      <c r="ITE846" s="14"/>
      <c r="ITF846" s="14"/>
      <c r="ITG846" s="14"/>
      <c r="ITH846" s="14"/>
      <c r="ITI846" s="14"/>
      <c r="ITJ846" s="14"/>
      <c r="ITK846" s="14"/>
      <c r="ITL846" s="14"/>
      <c r="ITM846" s="14"/>
      <c r="ITN846" s="14"/>
      <c r="ITO846" s="14"/>
      <c r="ITP846" s="14"/>
      <c r="ITQ846" s="14"/>
      <c r="ITR846" s="14"/>
      <c r="ITS846" s="14"/>
      <c r="ITT846" s="14"/>
      <c r="ITU846" s="14"/>
      <c r="ITV846" s="14"/>
      <c r="ITW846" s="14"/>
      <c r="ITX846" s="14"/>
      <c r="ITY846" s="14"/>
      <c r="ITZ846" s="14"/>
      <c r="IUA846" s="14"/>
      <c r="IUB846" s="14"/>
      <c r="IUC846" s="14"/>
      <c r="IUD846" s="14"/>
      <c r="IUE846" s="14"/>
      <c r="IUF846" s="14"/>
      <c r="IUG846" s="14"/>
      <c r="IUH846" s="14"/>
      <c r="IUI846" s="14"/>
      <c r="IUJ846" s="14"/>
      <c r="IUK846" s="14"/>
      <c r="IUL846" s="14"/>
      <c r="IUM846" s="14"/>
      <c r="IUN846" s="14"/>
      <c r="IUO846" s="14"/>
      <c r="IUP846" s="14"/>
      <c r="IUQ846" s="14"/>
      <c r="IUR846" s="14"/>
      <c r="IUS846" s="14"/>
      <c r="IUT846" s="14"/>
      <c r="IUU846" s="14"/>
      <c r="IUV846" s="14"/>
      <c r="IUW846" s="14"/>
      <c r="IUX846" s="14"/>
      <c r="IUY846" s="14"/>
      <c r="IUZ846" s="14"/>
      <c r="IVA846" s="14"/>
      <c r="IVB846" s="14"/>
      <c r="IVC846" s="14"/>
      <c r="IVD846" s="14"/>
      <c r="IVE846" s="14"/>
      <c r="IVF846" s="14"/>
      <c r="IVG846" s="14"/>
      <c r="IVH846" s="14"/>
      <c r="IVI846" s="14"/>
      <c r="IVJ846" s="14"/>
      <c r="IVK846" s="14"/>
      <c r="IVL846" s="14"/>
      <c r="IVM846" s="14"/>
      <c r="IVN846" s="14"/>
      <c r="IVO846" s="14"/>
      <c r="IVP846" s="14"/>
      <c r="IVQ846" s="14"/>
      <c r="IVR846" s="14"/>
      <c r="IVS846" s="14"/>
      <c r="IVT846" s="14"/>
      <c r="IVU846" s="14"/>
      <c r="IVV846" s="14"/>
      <c r="IVW846" s="14"/>
      <c r="IVX846" s="14"/>
      <c r="IVY846" s="14"/>
      <c r="IVZ846" s="14"/>
      <c r="IWA846" s="14"/>
      <c r="IWB846" s="14"/>
      <c r="IWC846" s="14"/>
      <c r="IWD846" s="14"/>
      <c r="IWE846" s="14"/>
      <c r="IWF846" s="14"/>
      <c r="IWG846" s="14"/>
      <c r="IWH846" s="14"/>
      <c r="IWI846" s="14"/>
      <c r="IWJ846" s="14"/>
      <c r="IWK846" s="14"/>
      <c r="IWL846" s="14"/>
      <c r="IWM846" s="14"/>
      <c r="IWN846" s="14"/>
      <c r="IWO846" s="14"/>
      <c r="IWP846" s="14"/>
      <c r="IWQ846" s="14"/>
      <c r="IWR846" s="14"/>
      <c r="IWS846" s="14"/>
      <c r="IWT846" s="14"/>
      <c r="IWU846" s="14"/>
      <c r="IWV846" s="14"/>
      <c r="IWW846" s="14"/>
      <c r="IWX846" s="14"/>
      <c r="IWY846" s="14"/>
      <c r="IWZ846" s="14"/>
      <c r="IXA846" s="14"/>
      <c r="IXB846" s="14"/>
      <c r="IXC846" s="14"/>
      <c r="IXD846" s="14"/>
      <c r="IXE846" s="14"/>
      <c r="IXF846" s="14"/>
      <c r="IXG846" s="14"/>
      <c r="IXH846" s="14"/>
      <c r="IXI846" s="14"/>
      <c r="IXJ846" s="14"/>
      <c r="IXK846" s="14"/>
      <c r="IXL846" s="14"/>
      <c r="IXM846" s="14"/>
      <c r="IXN846" s="14"/>
      <c r="IXO846" s="14"/>
      <c r="IXP846" s="14"/>
      <c r="IXQ846" s="14"/>
      <c r="IXR846" s="14"/>
      <c r="IXS846" s="14"/>
      <c r="IXT846" s="14"/>
      <c r="IXU846" s="14"/>
      <c r="IXV846" s="14"/>
      <c r="IXW846" s="14"/>
      <c r="IXX846" s="14"/>
      <c r="IXY846" s="14"/>
      <c r="IXZ846" s="14"/>
      <c r="IYA846" s="14"/>
      <c r="IYB846" s="14"/>
      <c r="IYC846" s="14"/>
      <c r="IYD846" s="14"/>
      <c r="IYE846" s="14"/>
      <c r="IYF846" s="14"/>
      <c r="IYG846" s="14"/>
      <c r="IYH846" s="14"/>
      <c r="IYI846" s="14"/>
      <c r="IYJ846" s="14"/>
      <c r="IYK846" s="14"/>
      <c r="IYL846" s="14"/>
      <c r="IYM846" s="14"/>
      <c r="IYN846" s="14"/>
      <c r="IYO846" s="14"/>
      <c r="IYP846" s="14"/>
      <c r="IYQ846" s="14"/>
      <c r="IYR846" s="14"/>
      <c r="IYS846" s="14"/>
      <c r="IYT846" s="14"/>
      <c r="IYU846" s="14"/>
      <c r="IYV846" s="14"/>
      <c r="IYW846" s="14"/>
      <c r="IYX846" s="14"/>
      <c r="IYY846" s="14"/>
      <c r="IYZ846" s="14"/>
      <c r="IZA846" s="14"/>
      <c r="IZB846" s="14"/>
      <c r="IZC846" s="14"/>
      <c r="IZD846" s="14"/>
      <c r="IZE846" s="14"/>
      <c r="IZF846" s="14"/>
      <c r="IZG846" s="14"/>
      <c r="IZH846" s="14"/>
      <c r="IZI846" s="14"/>
      <c r="IZJ846" s="14"/>
      <c r="IZK846" s="14"/>
      <c r="IZL846" s="14"/>
      <c r="IZM846" s="14"/>
      <c r="IZN846" s="14"/>
      <c r="IZO846" s="14"/>
      <c r="IZP846" s="14"/>
      <c r="IZQ846" s="14"/>
      <c r="IZR846" s="14"/>
      <c r="IZS846" s="14"/>
      <c r="IZT846" s="14"/>
      <c r="IZU846" s="14"/>
      <c r="IZV846" s="14"/>
      <c r="IZW846" s="14"/>
      <c r="IZX846" s="14"/>
      <c r="IZY846" s="14"/>
      <c r="IZZ846" s="14"/>
      <c r="JAA846" s="14"/>
      <c r="JAB846" s="14"/>
      <c r="JAC846" s="14"/>
      <c r="JAD846" s="14"/>
      <c r="JAE846" s="14"/>
      <c r="JAF846" s="14"/>
      <c r="JAG846" s="14"/>
      <c r="JAH846" s="14"/>
      <c r="JAI846" s="14"/>
      <c r="JAJ846" s="14"/>
      <c r="JAK846" s="14"/>
      <c r="JAL846" s="14"/>
      <c r="JAM846" s="14"/>
      <c r="JAN846" s="14"/>
      <c r="JAO846" s="14"/>
      <c r="JAP846" s="14"/>
      <c r="JAQ846" s="14"/>
      <c r="JAR846" s="14"/>
      <c r="JAS846" s="14"/>
      <c r="JAT846" s="14"/>
      <c r="JAU846" s="14"/>
      <c r="JAV846" s="14"/>
      <c r="JAW846" s="14"/>
      <c r="JAX846" s="14"/>
      <c r="JAY846" s="14"/>
      <c r="JAZ846" s="14"/>
      <c r="JBA846" s="14"/>
      <c r="JBB846" s="14"/>
      <c r="JBC846" s="14"/>
      <c r="JBD846" s="14"/>
      <c r="JBE846" s="14"/>
      <c r="JBF846" s="14"/>
      <c r="JBG846" s="14"/>
      <c r="JBH846" s="14"/>
      <c r="JBI846" s="14"/>
      <c r="JBJ846" s="14"/>
      <c r="JBK846" s="14"/>
      <c r="JBL846" s="14"/>
      <c r="JBM846" s="14"/>
      <c r="JBN846" s="14"/>
      <c r="JBO846" s="14"/>
      <c r="JBP846" s="14"/>
      <c r="JBQ846" s="14"/>
      <c r="JBR846" s="14"/>
      <c r="JBS846" s="14"/>
      <c r="JBT846" s="14"/>
      <c r="JBU846" s="14"/>
      <c r="JBV846" s="14"/>
      <c r="JBW846" s="14"/>
      <c r="JBX846" s="14"/>
      <c r="JBY846" s="14"/>
      <c r="JBZ846" s="14"/>
      <c r="JCA846" s="14"/>
      <c r="JCB846" s="14"/>
      <c r="JCC846" s="14"/>
      <c r="JCD846" s="14"/>
      <c r="JCE846" s="14"/>
      <c r="JCF846" s="14"/>
      <c r="JCG846" s="14"/>
      <c r="JCH846" s="14"/>
      <c r="JCI846" s="14"/>
      <c r="JCJ846" s="14"/>
      <c r="JCK846" s="14"/>
      <c r="JCL846" s="14"/>
      <c r="JCM846" s="14"/>
      <c r="JCN846" s="14"/>
      <c r="JCO846" s="14"/>
      <c r="JCP846" s="14"/>
      <c r="JCQ846" s="14"/>
      <c r="JCR846" s="14"/>
      <c r="JCS846" s="14"/>
      <c r="JCT846" s="14"/>
      <c r="JCU846" s="14"/>
      <c r="JCV846" s="14"/>
      <c r="JCW846" s="14"/>
      <c r="JCX846" s="14"/>
      <c r="JCY846" s="14"/>
      <c r="JCZ846" s="14"/>
      <c r="JDA846" s="14"/>
      <c r="JDB846" s="14"/>
      <c r="JDC846" s="14"/>
      <c r="JDD846" s="14"/>
      <c r="JDE846" s="14"/>
      <c r="JDF846" s="14"/>
      <c r="JDG846" s="14"/>
      <c r="JDH846" s="14"/>
      <c r="JDI846" s="14"/>
      <c r="JDJ846" s="14"/>
      <c r="JDK846" s="14"/>
      <c r="JDL846" s="14"/>
      <c r="JDM846" s="14"/>
      <c r="JDN846" s="14"/>
      <c r="JDO846" s="14"/>
      <c r="JDP846" s="14"/>
      <c r="JDQ846" s="14"/>
      <c r="JDR846" s="14"/>
      <c r="JDS846" s="14"/>
      <c r="JDT846" s="14"/>
      <c r="JDU846" s="14"/>
      <c r="JDV846" s="14"/>
      <c r="JDW846" s="14"/>
      <c r="JDX846" s="14"/>
      <c r="JDY846" s="14"/>
      <c r="JDZ846" s="14"/>
      <c r="JEA846" s="14"/>
      <c r="JEB846" s="14"/>
      <c r="JEC846" s="14"/>
      <c r="JED846" s="14"/>
      <c r="JEE846" s="14"/>
      <c r="JEF846" s="14"/>
      <c r="JEG846" s="14"/>
      <c r="JEH846" s="14"/>
      <c r="JEI846" s="14"/>
      <c r="JEJ846" s="14"/>
      <c r="JEK846" s="14"/>
      <c r="JEL846" s="14"/>
      <c r="JEM846" s="14"/>
      <c r="JEN846" s="14"/>
      <c r="JEO846" s="14"/>
      <c r="JEP846" s="14"/>
      <c r="JEQ846" s="14"/>
      <c r="JER846" s="14"/>
      <c r="JES846" s="14"/>
      <c r="JET846" s="14"/>
      <c r="JEU846" s="14"/>
      <c r="JEV846" s="14"/>
      <c r="JEW846" s="14"/>
      <c r="JEX846" s="14"/>
      <c r="JEY846" s="14"/>
      <c r="JEZ846" s="14"/>
      <c r="JFA846" s="14"/>
      <c r="JFB846" s="14"/>
      <c r="JFC846" s="14"/>
      <c r="JFD846" s="14"/>
      <c r="JFE846" s="14"/>
      <c r="JFF846" s="14"/>
      <c r="JFG846" s="14"/>
      <c r="JFH846" s="14"/>
      <c r="JFI846" s="14"/>
      <c r="JFJ846" s="14"/>
      <c r="JFK846" s="14"/>
      <c r="JFL846" s="14"/>
      <c r="JFM846" s="14"/>
      <c r="JFN846" s="14"/>
      <c r="JFO846" s="14"/>
      <c r="JFP846" s="14"/>
      <c r="JFQ846" s="14"/>
      <c r="JFR846" s="14"/>
      <c r="JFS846" s="14"/>
      <c r="JFT846" s="14"/>
      <c r="JFU846" s="14"/>
      <c r="JFV846" s="14"/>
      <c r="JFW846" s="14"/>
      <c r="JFX846" s="14"/>
      <c r="JFY846" s="14"/>
      <c r="JFZ846" s="14"/>
      <c r="JGA846" s="14"/>
      <c r="JGB846" s="14"/>
      <c r="JGC846" s="14"/>
      <c r="JGD846" s="14"/>
      <c r="JGE846" s="14"/>
      <c r="JGF846" s="14"/>
      <c r="JGG846" s="14"/>
      <c r="JGH846" s="14"/>
      <c r="JGI846" s="14"/>
      <c r="JGJ846" s="14"/>
      <c r="JGK846" s="14"/>
      <c r="JGL846" s="14"/>
      <c r="JGM846" s="14"/>
      <c r="JGN846" s="14"/>
      <c r="JGO846" s="14"/>
      <c r="JGP846" s="14"/>
      <c r="JGQ846" s="14"/>
      <c r="JGR846" s="14"/>
      <c r="JGS846" s="14"/>
      <c r="JGT846" s="14"/>
      <c r="JGU846" s="14"/>
      <c r="JGV846" s="14"/>
      <c r="JGW846" s="14"/>
      <c r="JGX846" s="14"/>
      <c r="JGY846" s="14"/>
      <c r="JGZ846" s="14"/>
      <c r="JHA846" s="14"/>
      <c r="JHB846" s="14"/>
      <c r="JHC846" s="14"/>
      <c r="JHD846" s="14"/>
      <c r="JHE846" s="14"/>
      <c r="JHF846" s="14"/>
      <c r="JHG846" s="14"/>
      <c r="JHH846" s="14"/>
      <c r="JHI846" s="14"/>
      <c r="JHJ846" s="14"/>
      <c r="JHK846" s="14"/>
      <c r="JHL846" s="14"/>
      <c r="JHM846" s="14"/>
      <c r="JHN846" s="14"/>
      <c r="JHO846" s="14"/>
      <c r="JHP846" s="14"/>
      <c r="JHQ846" s="14"/>
      <c r="JHR846" s="14"/>
      <c r="JHS846" s="14"/>
      <c r="JHT846" s="14"/>
      <c r="JHU846" s="14"/>
      <c r="JHV846" s="14"/>
      <c r="JHW846" s="14"/>
      <c r="JHX846" s="14"/>
      <c r="JHY846" s="14"/>
      <c r="JHZ846" s="14"/>
      <c r="JIA846" s="14"/>
      <c r="JIB846" s="14"/>
      <c r="JIC846" s="14"/>
      <c r="JID846" s="14"/>
      <c r="JIE846" s="14"/>
      <c r="JIF846" s="14"/>
      <c r="JIG846" s="14"/>
      <c r="JIH846" s="14"/>
      <c r="JII846" s="14"/>
      <c r="JIJ846" s="14"/>
      <c r="JIK846" s="14"/>
      <c r="JIL846" s="14"/>
      <c r="JIM846" s="14"/>
      <c r="JIN846" s="14"/>
      <c r="JIO846" s="14"/>
      <c r="JIP846" s="14"/>
      <c r="JIQ846" s="14"/>
      <c r="JIR846" s="14"/>
      <c r="JIS846" s="14"/>
      <c r="JIT846" s="14"/>
      <c r="JIU846" s="14"/>
      <c r="JIV846" s="14"/>
      <c r="JIW846" s="14"/>
      <c r="JIX846" s="14"/>
      <c r="JIY846" s="14"/>
      <c r="JIZ846" s="14"/>
      <c r="JJA846" s="14"/>
      <c r="JJB846" s="14"/>
      <c r="JJC846" s="14"/>
      <c r="JJD846" s="14"/>
      <c r="JJE846" s="14"/>
      <c r="JJF846" s="14"/>
      <c r="JJG846" s="14"/>
      <c r="JJH846" s="14"/>
      <c r="JJI846" s="14"/>
      <c r="JJJ846" s="14"/>
      <c r="JJK846" s="14"/>
      <c r="JJL846" s="14"/>
      <c r="JJM846" s="14"/>
      <c r="JJN846" s="14"/>
      <c r="JJO846" s="14"/>
      <c r="JJP846" s="14"/>
      <c r="JJQ846" s="14"/>
      <c r="JJR846" s="14"/>
      <c r="JJS846" s="14"/>
      <c r="JJT846" s="14"/>
      <c r="JJU846" s="14"/>
      <c r="JJV846" s="14"/>
      <c r="JJW846" s="14"/>
      <c r="JJX846" s="14"/>
      <c r="JJY846" s="14"/>
      <c r="JJZ846" s="14"/>
      <c r="JKA846" s="14"/>
      <c r="JKB846" s="14"/>
      <c r="JKC846" s="14"/>
      <c r="JKD846" s="14"/>
      <c r="JKE846" s="14"/>
      <c r="JKF846" s="14"/>
      <c r="JKG846" s="14"/>
      <c r="JKH846" s="14"/>
      <c r="JKI846" s="14"/>
      <c r="JKJ846" s="14"/>
      <c r="JKK846" s="14"/>
      <c r="JKL846" s="14"/>
      <c r="JKM846" s="14"/>
      <c r="JKN846" s="14"/>
      <c r="JKO846" s="14"/>
      <c r="JKP846" s="14"/>
      <c r="JKQ846" s="14"/>
      <c r="JKR846" s="14"/>
      <c r="JKS846" s="14"/>
      <c r="JKT846" s="14"/>
      <c r="JKU846" s="14"/>
      <c r="JKV846" s="14"/>
      <c r="JKW846" s="14"/>
      <c r="JKX846" s="14"/>
      <c r="JKY846" s="14"/>
      <c r="JKZ846" s="14"/>
      <c r="JLA846" s="14"/>
      <c r="JLB846" s="14"/>
      <c r="JLC846" s="14"/>
      <c r="JLD846" s="14"/>
      <c r="JLE846" s="14"/>
      <c r="JLF846" s="14"/>
      <c r="JLG846" s="14"/>
      <c r="JLH846" s="14"/>
      <c r="JLI846" s="14"/>
      <c r="JLJ846" s="14"/>
      <c r="JLK846" s="14"/>
      <c r="JLL846" s="14"/>
      <c r="JLM846" s="14"/>
      <c r="JLN846" s="14"/>
      <c r="JLO846" s="14"/>
      <c r="JLP846" s="14"/>
      <c r="JLQ846" s="14"/>
      <c r="JLR846" s="14"/>
      <c r="JLS846" s="14"/>
      <c r="JLT846" s="14"/>
      <c r="JLU846" s="14"/>
      <c r="JLV846" s="14"/>
      <c r="JLW846" s="14"/>
      <c r="JLX846" s="14"/>
      <c r="JLY846" s="14"/>
      <c r="JLZ846" s="14"/>
      <c r="JMA846" s="14"/>
      <c r="JMB846" s="14"/>
      <c r="JMC846" s="14"/>
      <c r="JMD846" s="14"/>
      <c r="JME846" s="14"/>
      <c r="JMF846" s="14"/>
      <c r="JMG846" s="14"/>
      <c r="JMH846" s="14"/>
      <c r="JMI846" s="14"/>
      <c r="JMJ846" s="14"/>
      <c r="JMK846" s="14"/>
      <c r="JML846" s="14"/>
      <c r="JMM846" s="14"/>
      <c r="JMN846" s="14"/>
      <c r="JMO846" s="14"/>
      <c r="JMP846" s="14"/>
      <c r="JMQ846" s="14"/>
      <c r="JMR846" s="14"/>
      <c r="JMS846" s="14"/>
      <c r="JMT846" s="14"/>
      <c r="JMU846" s="14"/>
      <c r="JMV846" s="14"/>
      <c r="JMW846" s="14"/>
      <c r="JMX846" s="14"/>
      <c r="JMY846" s="14"/>
      <c r="JMZ846" s="14"/>
      <c r="JNA846" s="14"/>
      <c r="JNB846" s="14"/>
      <c r="JNC846" s="14"/>
      <c r="JND846" s="14"/>
      <c r="JNE846" s="14"/>
      <c r="JNF846" s="14"/>
      <c r="JNG846" s="14"/>
      <c r="JNH846" s="14"/>
      <c r="JNI846" s="14"/>
      <c r="JNJ846" s="14"/>
      <c r="JNK846" s="14"/>
      <c r="JNL846" s="14"/>
      <c r="JNM846" s="14"/>
      <c r="JNN846" s="14"/>
      <c r="JNO846" s="14"/>
      <c r="JNP846" s="14"/>
      <c r="JNQ846" s="14"/>
      <c r="JNR846" s="14"/>
      <c r="JNS846" s="14"/>
      <c r="JNT846" s="14"/>
      <c r="JNU846" s="14"/>
      <c r="JNV846" s="14"/>
      <c r="JNW846" s="14"/>
      <c r="JNX846" s="14"/>
      <c r="JNY846" s="14"/>
      <c r="JNZ846" s="14"/>
      <c r="JOA846" s="14"/>
      <c r="JOB846" s="14"/>
      <c r="JOC846" s="14"/>
      <c r="JOD846" s="14"/>
      <c r="JOE846" s="14"/>
      <c r="JOF846" s="14"/>
      <c r="JOG846" s="14"/>
      <c r="JOH846" s="14"/>
      <c r="JOI846" s="14"/>
      <c r="JOJ846" s="14"/>
      <c r="JOK846" s="14"/>
      <c r="JOL846" s="14"/>
      <c r="JOM846" s="14"/>
      <c r="JON846" s="14"/>
      <c r="JOO846" s="14"/>
      <c r="JOP846" s="14"/>
      <c r="JOQ846" s="14"/>
      <c r="JOR846" s="14"/>
      <c r="JOS846" s="14"/>
      <c r="JOT846" s="14"/>
      <c r="JOU846" s="14"/>
      <c r="JOV846" s="14"/>
      <c r="JOW846" s="14"/>
      <c r="JOX846" s="14"/>
      <c r="JOY846" s="14"/>
      <c r="JOZ846" s="14"/>
      <c r="JPA846" s="14"/>
      <c r="JPB846" s="14"/>
      <c r="JPC846" s="14"/>
      <c r="JPD846" s="14"/>
      <c r="JPE846" s="14"/>
      <c r="JPF846" s="14"/>
      <c r="JPG846" s="14"/>
      <c r="JPH846" s="14"/>
      <c r="JPI846" s="14"/>
      <c r="JPJ846" s="14"/>
      <c r="JPK846" s="14"/>
      <c r="JPL846" s="14"/>
      <c r="JPM846" s="14"/>
      <c r="JPN846" s="14"/>
      <c r="JPO846" s="14"/>
      <c r="JPP846" s="14"/>
      <c r="JPQ846" s="14"/>
      <c r="JPR846" s="14"/>
      <c r="JPS846" s="14"/>
      <c r="JPT846" s="14"/>
      <c r="JPU846" s="14"/>
      <c r="JPV846" s="14"/>
      <c r="JPW846" s="14"/>
      <c r="JPX846" s="14"/>
      <c r="JPY846" s="14"/>
      <c r="JPZ846" s="14"/>
      <c r="JQA846" s="14"/>
      <c r="JQB846" s="14"/>
      <c r="JQC846" s="14"/>
      <c r="JQD846" s="14"/>
      <c r="JQE846" s="14"/>
      <c r="JQF846" s="14"/>
      <c r="JQG846" s="14"/>
      <c r="JQH846" s="14"/>
      <c r="JQI846" s="14"/>
      <c r="JQJ846" s="14"/>
      <c r="JQK846" s="14"/>
      <c r="JQL846" s="14"/>
      <c r="JQM846" s="14"/>
      <c r="JQN846" s="14"/>
      <c r="JQO846" s="14"/>
      <c r="JQP846" s="14"/>
      <c r="JQQ846" s="14"/>
      <c r="JQR846" s="14"/>
      <c r="JQS846" s="14"/>
      <c r="JQT846" s="14"/>
      <c r="JQU846" s="14"/>
      <c r="JQV846" s="14"/>
      <c r="JQW846" s="14"/>
      <c r="JQX846" s="14"/>
      <c r="JQY846" s="14"/>
      <c r="JQZ846" s="14"/>
      <c r="JRA846" s="14"/>
      <c r="JRB846" s="14"/>
      <c r="JRC846" s="14"/>
      <c r="JRD846" s="14"/>
      <c r="JRE846" s="14"/>
      <c r="JRF846" s="14"/>
      <c r="JRG846" s="14"/>
      <c r="JRH846" s="14"/>
      <c r="JRI846" s="14"/>
      <c r="JRJ846" s="14"/>
      <c r="JRK846" s="14"/>
      <c r="JRL846" s="14"/>
      <c r="JRM846" s="14"/>
      <c r="JRN846" s="14"/>
      <c r="JRO846" s="14"/>
      <c r="JRP846" s="14"/>
      <c r="JRQ846" s="14"/>
      <c r="JRR846" s="14"/>
      <c r="JRS846" s="14"/>
      <c r="JRT846" s="14"/>
      <c r="JRU846" s="14"/>
      <c r="JRV846" s="14"/>
      <c r="JRW846" s="14"/>
      <c r="JRX846" s="14"/>
      <c r="JRY846" s="14"/>
      <c r="JRZ846" s="14"/>
      <c r="JSA846" s="14"/>
      <c r="JSB846" s="14"/>
      <c r="JSC846" s="14"/>
      <c r="JSD846" s="14"/>
      <c r="JSE846" s="14"/>
      <c r="JSF846" s="14"/>
      <c r="JSG846" s="14"/>
      <c r="JSH846" s="14"/>
      <c r="JSI846" s="14"/>
      <c r="JSJ846" s="14"/>
      <c r="JSK846" s="14"/>
      <c r="JSL846" s="14"/>
      <c r="JSM846" s="14"/>
      <c r="JSN846" s="14"/>
      <c r="JSO846" s="14"/>
      <c r="JSP846" s="14"/>
      <c r="JSQ846" s="14"/>
      <c r="JSR846" s="14"/>
      <c r="JSS846" s="14"/>
      <c r="JST846" s="14"/>
      <c r="JSU846" s="14"/>
      <c r="JSV846" s="14"/>
      <c r="JSW846" s="14"/>
      <c r="JSX846" s="14"/>
      <c r="JSY846" s="14"/>
      <c r="JSZ846" s="14"/>
      <c r="JTA846" s="14"/>
      <c r="JTB846" s="14"/>
      <c r="JTC846" s="14"/>
      <c r="JTD846" s="14"/>
      <c r="JTE846" s="14"/>
      <c r="JTF846" s="14"/>
      <c r="JTG846" s="14"/>
      <c r="JTH846" s="14"/>
      <c r="JTI846" s="14"/>
      <c r="JTJ846" s="14"/>
      <c r="JTK846" s="14"/>
      <c r="JTL846" s="14"/>
      <c r="JTM846" s="14"/>
      <c r="JTN846" s="14"/>
      <c r="JTO846" s="14"/>
      <c r="JTP846" s="14"/>
      <c r="JTQ846" s="14"/>
      <c r="JTR846" s="14"/>
      <c r="JTS846" s="14"/>
      <c r="JTT846" s="14"/>
      <c r="JTU846" s="14"/>
      <c r="JTV846" s="14"/>
      <c r="JTW846" s="14"/>
      <c r="JTX846" s="14"/>
      <c r="JTY846" s="14"/>
      <c r="JTZ846" s="14"/>
      <c r="JUA846" s="14"/>
      <c r="JUB846" s="14"/>
      <c r="JUC846" s="14"/>
      <c r="JUD846" s="14"/>
      <c r="JUE846" s="14"/>
      <c r="JUF846" s="14"/>
      <c r="JUG846" s="14"/>
      <c r="JUH846" s="14"/>
      <c r="JUI846" s="14"/>
      <c r="JUJ846" s="14"/>
      <c r="JUK846" s="14"/>
      <c r="JUL846" s="14"/>
      <c r="JUM846" s="14"/>
      <c r="JUN846" s="14"/>
      <c r="JUO846" s="14"/>
      <c r="JUP846" s="14"/>
      <c r="JUQ846" s="14"/>
      <c r="JUR846" s="14"/>
      <c r="JUS846" s="14"/>
      <c r="JUT846" s="14"/>
      <c r="JUU846" s="14"/>
      <c r="JUV846" s="14"/>
      <c r="JUW846" s="14"/>
      <c r="JUX846" s="14"/>
      <c r="JUY846" s="14"/>
      <c r="JUZ846" s="14"/>
      <c r="JVA846" s="14"/>
      <c r="JVB846" s="14"/>
      <c r="JVC846" s="14"/>
      <c r="JVD846" s="14"/>
      <c r="JVE846" s="14"/>
      <c r="JVF846" s="14"/>
      <c r="JVG846" s="14"/>
      <c r="JVH846" s="14"/>
      <c r="JVI846" s="14"/>
      <c r="JVJ846" s="14"/>
      <c r="JVK846" s="14"/>
      <c r="JVL846" s="14"/>
      <c r="JVM846" s="14"/>
      <c r="JVN846" s="14"/>
      <c r="JVO846" s="14"/>
      <c r="JVP846" s="14"/>
      <c r="JVQ846" s="14"/>
      <c r="JVR846" s="14"/>
      <c r="JVS846" s="14"/>
      <c r="JVT846" s="14"/>
      <c r="JVU846" s="14"/>
      <c r="JVV846" s="14"/>
      <c r="JVW846" s="14"/>
      <c r="JVX846" s="14"/>
      <c r="JVY846" s="14"/>
      <c r="JVZ846" s="14"/>
      <c r="JWA846" s="14"/>
      <c r="JWB846" s="14"/>
      <c r="JWC846" s="14"/>
      <c r="JWD846" s="14"/>
      <c r="JWE846" s="14"/>
      <c r="JWF846" s="14"/>
      <c r="JWG846" s="14"/>
      <c r="JWH846" s="14"/>
      <c r="JWI846" s="14"/>
      <c r="JWJ846" s="14"/>
      <c r="JWK846" s="14"/>
      <c r="JWL846" s="14"/>
      <c r="JWM846" s="14"/>
      <c r="JWN846" s="14"/>
      <c r="JWO846" s="14"/>
      <c r="JWP846" s="14"/>
      <c r="JWQ846" s="14"/>
      <c r="JWR846" s="14"/>
      <c r="JWS846" s="14"/>
      <c r="JWT846" s="14"/>
      <c r="JWU846" s="14"/>
      <c r="JWV846" s="14"/>
      <c r="JWW846" s="14"/>
      <c r="JWX846" s="14"/>
      <c r="JWY846" s="14"/>
      <c r="JWZ846" s="14"/>
      <c r="JXA846" s="14"/>
      <c r="JXB846" s="14"/>
      <c r="JXC846" s="14"/>
      <c r="JXD846" s="14"/>
      <c r="JXE846" s="14"/>
      <c r="JXF846" s="14"/>
      <c r="JXG846" s="14"/>
      <c r="JXH846" s="14"/>
      <c r="JXI846" s="14"/>
      <c r="JXJ846" s="14"/>
      <c r="JXK846" s="14"/>
      <c r="JXL846" s="14"/>
      <c r="JXM846" s="14"/>
      <c r="JXN846" s="14"/>
      <c r="JXO846" s="14"/>
      <c r="JXP846" s="14"/>
      <c r="JXQ846" s="14"/>
      <c r="JXR846" s="14"/>
      <c r="JXS846" s="14"/>
      <c r="JXT846" s="14"/>
      <c r="JXU846" s="14"/>
      <c r="JXV846" s="14"/>
      <c r="JXW846" s="14"/>
      <c r="JXX846" s="14"/>
      <c r="JXY846" s="14"/>
      <c r="JXZ846" s="14"/>
      <c r="JYA846" s="14"/>
      <c r="JYB846" s="14"/>
      <c r="JYC846" s="14"/>
      <c r="JYD846" s="14"/>
      <c r="JYE846" s="14"/>
      <c r="JYF846" s="14"/>
      <c r="JYG846" s="14"/>
      <c r="JYH846" s="14"/>
      <c r="JYI846" s="14"/>
      <c r="JYJ846" s="14"/>
      <c r="JYK846" s="14"/>
      <c r="JYL846" s="14"/>
      <c r="JYM846" s="14"/>
      <c r="JYN846" s="14"/>
      <c r="JYO846" s="14"/>
      <c r="JYP846" s="14"/>
      <c r="JYQ846" s="14"/>
      <c r="JYR846" s="14"/>
      <c r="JYS846" s="14"/>
      <c r="JYT846" s="14"/>
      <c r="JYU846" s="14"/>
      <c r="JYV846" s="14"/>
      <c r="JYW846" s="14"/>
      <c r="JYX846" s="14"/>
      <c r="JYY846" s="14"/>
      <c r="JYZ846" s="14"/>
      <c r="JZA846" s="14"/>
      <c r="JZB846" s="14"/>
      <c r="JZC846" s="14"/>
      <c r="JZD846" s="14"/>
      <c r="JZE846" s="14"/>
      <c r="JZF846" s="14"/>
      <c r="JZG846" s="14"/>
      <c r="JZH846" s="14"/>
      <c r="JZI846" s="14"/>
      <c r="JZJ846" s="14"/>
      <c r="JZK846" s="14"/>
      <c r="JZL846" s="14"/>
      <c r="JZM846" s="14"/>
      <c r="JZN846" s="14"/>
      <c r="JZO846" s="14"/>
      <c r="JZP846" s="14"/>
      <c r="JZQ846" s="14"/>
      <c r="JZR846" s="14"/>
      <c r="JZS846" s="14"/>
      <c r="JZT846" s="14"/>
      <c r="JZU846" s="14"/>
      <c r="JZV846" s="14"/>
      <c r="JZW846" s="14"/>
      <c r="JZX846" s="14"/>
      <c r="JZY846" s="14"/>
      <c r="JZZ846" s="14"/>
      <c r="KAA846" s="14"/>
      <c r="KAB846" s="14"/>
      <c r="KAC846" s="14"/>
      <c r="KAD846" s="14"/>
      <c r="KAE846" s="14"/>
      <c r="KAF846" s="14"/>
      <c r="KAG846" s="14"/>
      <c r="KAH846" s="14"/>
      <c r="KAI846" s="14"/>
      <c r="KAJ846" s="14"/>
      <c r="KAK846" s="14"/>
      <c r="KAL846" s="14"/>
      <c r="KAM846" s="14"/>
      <c r="KAN846" s="14"/>
      <c r="KAO846" s="14"/>
      <c r="KAP846" s="14"/>
      <c r="KAQ846" s="14"/>
      <c r="KAR846" s="14"/>
      <c r="KAS846" s="14"/>
      <c r="KAT846" s="14"/>
      <c r="KAU846" s="14"/>
      <c r="KAV846" s="14"/>
      <c r="KAW846" s="14"/>
      <c r="KAX846" s="14"/>
      <c r="KAY846" s="14"/>
      <c r="KAZ846" s="14"/>
      <c r="KBA846" s="14"/>
      <c r="KBB846" s="14"/>
      <c r="KBC846" s="14"/>
      <c r="KBD846" s="14"/>
      <c r="KBE846" s="14"/>
      <c r="KBF846" s="14"/>
      <c r="KBG846" s="14"/>
      <c r="KBH846" s="14"/>
      <c r="KBI846" s="14"/>
      <c r="KBJ846" s="14"/>
      <c r="KBK846" s="14"/>
      <c r="KBL846" s="14"/>
      <c r="KBM846" s="14"/>
      <c r="KBN846" s="14"/>
      <c r="KBO846" s="14"/>
      <c r="KBP846" s="14"/>
      <c r="KBQ846" s="14"/>
      <c r="KBR846" s="14"/>
      <c r="KBS846" s="14"/>
      <c r="KBT846" s="14"/>
      <c r="KBU846" s="14"/>
      <c r="KBV846" s="14"/>
      <c r="KBW846" s="14"/>
      <c r="KBX846" s="14"/>
      <c r="KBY846" s="14"/>
      <c r="KBZ846" s="14"/>
      <c r="KCA846" s="14"/>
      <c r="KCB846" s="14"/>
      <c r="KCC846" s="14"/>
      <c r="KCD846" s="14"/>
      <c r="KCE846" s="14"/>
      <c r="KCF846" s="14"/>
      <c r="KCG846" s="14"/>
      <c r="KCH846" s="14"/>
      <c r="KCI846" s="14"/>
      <c r="KCJ846" s="14"/>
      <c r="KCK846" s="14"/>
      <c r="KCL846" s="14"/>
      <c r="KCM846" s="14"/>
      <c r="KCN846" s="14"/>
      <c r="KCO846" s="14"/>
      <c r="KCP846" s="14"/>
      <c r="KCQ846" s="14"/>
      <c r="KCR846" s="14"/>
      <c r="KCS846" s="14"/>
      <c r="KCT846" s="14"/>
      <c r="KCU846" s="14"/>
      <c r="KCV846" s="14"/>
      <c r="KCW846" s="14"/>
      <c r="KCX846" s="14"/>
      <c r="KCY846" s="14"/>
      <c r="KCZ846" s="14"/>
      <c r="KDA846" s="14"/>
      <c r="KDB846" s="14"/>
      <c r="KDC846" s="14"/>
      <c r="KDD846" s="14"/>
      <c r="KDE846" s="14"/>
      <c r="KDF846" s="14"/>
      <c r="KDG846" s="14"/>
      <c r="KDH846" s="14"/>
      <c r="KDI846" s="14"/>
      <c r="KDJ846" s="14"/>
      <c r="KDK846" s="14"/>
      <c r="KDL846" s="14"/>
      <c r="KDM846" s="14"/>
      <c r="KDN846" s="14"/>
      <c r="KDO846" s="14"/>
      <c r="KDP846" s="14"/>
      <c r="KDQ846" s="14"/>
      <c r="KDR846" s="14"/>
      <c r="KDS846" s="14"/>
      <c r="KDT846" s="14"/>
      <c r="KDU846" s="14"/>
      <c r="KDV846" s="14"/>
      <c r="KDW846" s="14"/>
      <c r="KDX846" s="14"/>
      <c r="KDY846" s="14"/>
      <c r="KDZ846" s="14"/>
      <c r="KEA846" s="14"/>
      <c r="KEB846" s="14"/>
      <c r="KEC846" s="14"/>
      <c r="KED846" s="14"/>
      <c r="KEE846" s="14"/>
      <c r="KEF846" s="14"/>
      <c r="KEG846" s="14"/>
      <c r="KEH846" s="14"/>
      <c r="KEI846" s="14"/>
      <c r="KEJ846" s="14"/>
      <c r="KEK846" s="14"/>
      <c r="KEL846" s="14"/>
      <c r="KEM846" s="14"/>
      <c r="KEN846" s="14"/>
      <c r="KEO846" s="14"/>
      <c r="KEP846" s="14"/>
      <c r="KEQ846" s="14"/>
      <c r="KER846" s="14"/>
      <c r="KES846" s="14"/>
      <c r="KET846" s="14"/>
      <c r="KEU846" s="14"/>
      <c r="KEV846" s="14"/>
      <c r="KEW846" s="14"/>
      <c r="KEX846" s="14"/>
      <c r="KEY846" s="14"/>
      <c r="KEZ846" s="14"/>
      <c r="KFA846" s="14"/>
      <c r="KFB846" s="14"/>
      <c r="KFC846" s="14"/>
      <c r="KFD846" s="14"/>
      <c r="KFE846" s="14"/>
      <c r="KFF846" s="14"/>
      <c r="KFG846" s="14"/>
      <c r="KFH846" s="14"/>
      <c r="KFI846" s="14"/>
      <c r="KFJ846" s="14"/>
      <c r="KFK846" s="14"/>
      <c r="KFL846" s="14"/>
      <c r="KFM846" s="14"/>
      <c r="KFN846" s="14"/>
      <c r="KFO846" s="14"/>
      <c r="KFP846" s="14"/>
      <c r="KFQ846" s="14"/>
      <c r="KFR846" s="14"/>
      <c r="KFS846" s="14"/>
      <c r="KFT846" s="14"/>
      <c r="KFU846" s="14"/>
      <c r="KFV846" s="14"/>
      <c r="KFW846" s="14"/>
      <c r="KFX846" s="14"/>
      <c r="KFY846" s="14"/>
      <c r="KFZ846" s="14"/>
      <c r="KGA846" s="14"/>
      <c r="KGB846" s="14"/>
      <c r="KGC846" s="14"/>
      <c r="KGD846" s="14"/>
      <c r="KGE846" s="14"/>
      <c r="KGF846" s="14"/>
      <c r="KGG846" s="14"/>
      <c r="KGH846" s="14"/>
      <c r="KGI846" s="14"/>
      <c r="KGJ846" s="14"/>
      <c r="KGK846" s="14"/>
      <c r="KGL846" s="14"/>
      <c r="KGM846" s="14"/>
      <c r="KGN846" s="14"/>
      <c r="KGO846" s="14"/>
      <c r="KGP846" s="14"/>
      <c r="KGQ846" s="14"/>
      <c r="KGR846" s="14"/>
      <c r="KGS846" s="14"/>
      <c r="KGT846" s="14"/>
      <c r="KGU846" s="14"/>
      <c r="KGV846" s="14"/>
      <c r="KGW846" s="14"/>
      <c r="KGX846" s="14"/>
      <c r="KGY846" s="14"/>
      <c r="KGZ846" s="14"/>
      <c r="KHA846" s="14"/>
      <c r="KHB846" s="14"/>
      <c r="KHC846" s="14"/>
      <c r="KHD846" s="14"/>
      <c r="KHE846" s="14"/>
      <c r="KHF846" s="14"/>
      <c r="KHG846" s="14"/>
      <c r="KHH846" s="14"/>
      <c r="KHI846" s="14"/>
      <c r="KHJ846" s="14"/>
      <c r="KHK846" s="14"/>
      <c r="KHL846" s="14"/>
      <c r="KHM846" s="14"/>
      <c r="KHN846" s="14"/>
      <c r="KHO846" s="14"/>
      <c r="KHP846" s="14"/>
      <c r="KHQ846" s="14"/>
      <c r="KHR846" s="14"/>
      <c r="KHS846" s="14"/>
      <c r="KHT846" s="14"/>
      <c r="KHU846" s="14"/>
      <c r="KHV846" s="14"/>
      <c r="KHW846" s="14"/>
      <c r="KHX846" s="14"/>
      <c r="KHY846" s="14"/>
      <c r="KHZ846" s="14"/>
      <c r="KIA846" s="14"/>
      <c r="KIB846" s="14"/>
      <c r="KIC846" s="14"/>
      <c r="KID846" s="14"/>
      <c r="KIE846" s="14"/>
      <c r="KIF846" s="14"/>
      <c r="KIG846" s="14"/>
      <c r="KIH846" s="14"/>
      <c r="KII846" s="14"/>
      <c r="KIJ846" s="14"/>
      <c r="KIK846" s="14"/>
      <c r="KIL846" s="14"/>
      <c r="KIM846" s="14"/>
      <c r="KIN846" s="14"/>
      <c r="KIO846" s="14"/>
      <c r="KIP846" s="14"/>
      <c r="KIQ846" s="14"/>
      <c r="KIR846" s="14"/>
      <c r="KIS846" s="14"/>
      <c r="KIT846" s="14"/>
      <c r="KIU846" s="14"/>
      <c r="KIV846" s="14"/>
      <c r="KIW846" s="14"/>
      <c r="KIX846" s="14"/>
      <c r="KIY846" s="14"/>
      <c r="KIZ846" s="14"/>
      <c r="KJA846" s="14"/>
      <c r="KJB846" s="14"/>
      <c r="KJC846" s="14"/>
      <c r="KJD846" s="14"/>
      <c r="KJE846" s="14"/>
      <c r="KJF846" s="14"/>
      <c r="KJG846" s="14"/>
      <c r="KJH846" s="14"/>
      <c r="KJI846" s="14"/>
      <c r="KJJ846" s="14"/>
      <c r="KJK846" s="14"/>
      <c r="KJL846" s="14"/>
      <c r="KJM846" s="14"/>
      <c r="KJN846" s="14"/>
      <c r="KJO846" s="14"/>
      <c r="KJP846" s="14"/>
      <c r="KJQ846" s="14"/>
      <c r="KJR846" s="14"/>
      <c r="KJS846" s="14"/>
      <c r="KJT846" s="14"/>
      <c r="KJU846" s="14"/>
      <c r="KJV846" s="14"/>
      <c r="KJW846" s="14"/>
      <c r="KJX846" s="14"/>
      <c r="KJY846" s="14"/>
      <c r="KJZ846" s="14"/>
      <c r="KKA846" s="14"/>
      <c r="KKB846" s="14"/>
      <c r="KKC846" s="14"/>
      <c r="KKD846" s="14"/>
      <c r="KKE846" s="14"/>
      <c r="KKF846" s="14"/>
      <c r="KKG846" s="14"/>
      <c r="KKH846" s="14"/>
      <c r="KKI846" s="14"/>
      <c r="KKJ846" s="14"/>
      <c r="KKK846" s="14"/>
      <c r="KKL846" s="14"/>
      <c r="KKM846" s="14"/>
      <c r="KKN846" s="14"/>
      <c r="KKO846" s="14"/>
      <c r="KKP846" s="14"/>
      <c r="KKQ846" s="14"/>
      <c r="KKR846" s="14"/>
      <c r="KKS846" s="14"/>
      <c r="KKT846" s="14"/>
      <c r="KKU846" s="14"/>
      <c r="KKV846" s="14"/>
      <c r="KKW846" s="14"/>
      <c r="KKX846" s="14"/>
      <c r="KKY846" s="14"/>
      <c r="KKZ846" s="14"/>
      <c r="KLA846" s="14"/>
      <c r="KLB846" s="14"/>
      <c r="KLC846" s="14"/>
      <c r="KLD846" s="14"/>
      <c r="KLE846" s="14"/>
      <c r="KLF846" s="14"/>
      <c r="KLG846" s="14"/>
      <c r="KLH846" s="14"/>
      <c r="KLI846" s="14"/>
      <c r="KLJ846" s="14"/>
      <c r="KLK846" s="14"/>
      <c r="KLL846" s="14"/>
      <c r="KLM846" s="14"/>
      <c r="KLN846" s="14"/>
      <c r="KLO846" s="14"/>
      <c r="KLP846" s="14"/>
      <c r="KLQ846" s="14"/>
      <c r="KLR846" s="14"/>
      <c r="KLS846" s="14"/>
      <c r="KLT846" s="14"/>
      <c r="KLU846" s="14"/>
      <c r="KLV846" s="14"/>
      <c r="KLW846" s="14"/>
      <c r="KLX846" s="14"/>
      <c r="KLY846" s="14"/>
      <c r="KLZ846" s="14"/>
      <c r="KMA846" s="14"/>
      <c r="KMB846" s="14"/>
      <c r="KMC846" s="14"/>
      <c r="KMD846" s="14"/>
      <c r="KME846" s="14"/>
      <c r="KMF846" s="14"/>
      <c r="KMG846" s="14"/>
      <c r="KMH846" s="14"/>
      <c r="KMI846" s="14"/>
      <c r="KMJ846" s="14"/>
      <c r="KMK846" s="14"/>
      <c r="KML846" s="14"/>
      <c r="KMM846" s="14"/>
      <c r="KMN846" s="14"/>
      <c r="KMO846" s="14"/>
      <c r="KMP846" s="14"/>
      <c r="KMQ846" s="14"/>
      <c r="KMR846" s="14"/>
      <c r="KMS846" s="14"/>
      <c r="KMT846" s="14"/>
      <c r="KMU846" s="14"/>
      <c r="KMV846" s="14"/>
      <c r="KMW846" s="14"/>
      <c r="KMX846" s="14"/>
      <c r="KMY846" s="14"/>
      <c r="KMZ846" s="14"/>
      <c r="KNA846" s="14"/>
      <c r="KNB846" s="14"/>
      <c r="KNC846" s="14"/>
      <c r="KND846" s="14"/>
      <c r="KNE846" s="14"/>
      <c r="KNF846" s="14"/>
      <c r="KNG846" s="14"/>
      <c r="KNH846" s="14"/>
      <c r="KNI846" s="14"/>
      <c r="KNJ846" s="14"/>
      <c r="KNK846" s="14"/>
      <c r="KNL846" s="14"/>
      <c r="KNM846" s="14"/>
      <c r="KNN846" s="14"/>
      <c r="KNO846" s="14"/>
      <c r="KNP846" s="14"/>
      <c r="KNQ846" s="14"/>
      <c r="KNR846" s="14"/>
      <c r="KNS846" s="14"/>
      <c r="KNT846" s="14"/>
      <c r="KNU846" s="14"/>
      <c r="KNV846" s="14"/>
      <c r="KNW846" s="14"/>
      <c r="KNX846" s="14"/>
      <c r="KNY846" s="14"/>
      <c r="KNZ846" s="14"/>
      <c r="KOA846" s="14"/>
      <c r="KOB846" s="14"/>
      <c r="KOC846" s="14"/>
      <c r="KOD846" s="14"/>
      <c r="KOE846" s="14"/>
      <c r="KOF846" s="14"/>
      <c r="KOG846" s="14"/>
      <c r="KOH846" s="14"/>
      <c r="KOI846" s="14"/>
      <c r="KOJ846" s="14"/>
      <c r="KOK846" s="14"/>
      <c r="KOL846" s="14"/>
      <c r="KOM846" s="14"/>
      <c r="KON846" s="14"/>
      <c r="KOO846" s="14"/>
      <c r="KOP846" s="14"/>
      <c r="KOQ846" s="14"/>
      <c r="KOR846" s="14"/>
      <c r="KOS846" s="14"/>
      <c r="KOT846" s="14"/>
      <c r="KOU846" s="14"/>
      <c r="KOV846" s="14"/>
      <c r="KOW846" s="14"/>
      <c r="KOX846" s="14"/>
      <c r="KOY846" s="14"/>
      <c r="KOZ846" s="14"/>
      <c r="KPA846" s="14"/>
      <c r="KPB846" s="14"/>
      <c r="KPC846" s="14"/>
      <c r="KPD846" s="14"/>
      <c r="KPE846" s="14"/>
      <c r="KPF846" s="14"/>
      <c r="KPG846" s="14"/>
      <c r="KPH846" s="14"/>
      <c r="KPI846" s="14"/>
      <c r="KPJ846" s="14"/>
      <c r="KPK846" s="14"/>
      <c r="KPL846" s="14"/>
      <c r="KPM846" s="14"/>
      <c r="KPN846" s="14"/>
      <c r="KPO846" s="14"/>
      <c r="KPP846" s="14"/>
      <c r="KPQ846" s="14"/>
      <c r="KPR846" s="14"/>
      <c r="KPS846" s="14"/>
      <c r="KPT846" s="14"/>
      <c r="KPU846" s="14"/>
      <c r="KPV846" s="14"/>
      <c r="KPW846" s="14"/>
      <c r="KPX846" s="14"/>
      <c r="KPY846" s="14"/>
      <c r="KPZ846" s="14"/>
      <c r="KQA846" s="14"/>
      <c r="KQB846" s="14"/>
      <c r="KQC846" s="14"/>
      <c r="KQD846" s="14"/>
      <c r="KQE846" s="14"/>
      <c r="KQF846" s="14"/>
      <c r="KQG846" s="14"/>
      <c r="KQH846" s="14"/>
      <c r="KQI846" s="14"/>
      <c r="KQJ846" s="14"/>
      <c r="KQK846" s="14"/>
      <c r="KQL846" s="14"/>
      <c r="KQM846" s="14"/>
      <c r="KQN846" s="14"/>
      <c r="KQO846" s="14"/>
      <c r="KQP846" s="14"/>
      <c r="KQQ846" s="14"/>
      <c r="KQR846" s="14"/>
      <c r="KQS846" s="14"/>
      <c r="KQT846" s="14"/>
      <c r="KQU846" s="14"/>
      <c r="KQV846" s="14"/>
      <c r="KQW846" s="14"/>
      <c r="KQX846" s="14"/>
      <c r="KQY846" s="14"/>
      <c r="KQZ846" s="14"/>
      <c r="KRA846" s="14"/>
      <c r="KRB846" s="14"/>
      <c r="KRC846" s="14"/>
      <c r="KRD846" s="14"/>
      <c r="KRE846" s="14"/>
      <c r="KRF846" s="14"/>
      <c r="KRG846" s="14"/>
      <c r="KRH846" s="14"/>
      <c r="KRI846" s="14"/>
      <c r="KRJ846" s="14"/>
      <c r="KRK846" s="14"/>
      <c r="KRL846" s="14"/>
      <c r="KRM846" s="14"/>
      <c r="KRN846" s="14"/>
      <c r="KRO846" s="14"/>
      <c r="KRP846" s="14"/>
      <c r="KRQ846" s="14"/>
      <c r="KRR846" s="14"/>
      <c r="KRS846" s="14"/>
      <c r="KRT846" s="14"/>
      <c r="KRU846" s="14"/>
      <c r="KRV846" s="14"/>
      <c r="KRW846" s="14"/>
      <c r="KRX846" s="14"/>
      <c r="KRY846" s="14"/>
      <c r="KRZ846" s="14"/>
      <c r="KSA846" s="14"/>
      <c r="KSB846" s="14"/>
      <c r="KSC846" s="14"/>
      <c r="KSD846" s="14"/>
      <c r="KSE846" s="14"/>
      <c r="KSF846" s="14"/>
      <c r="KSG846" s="14"/>
      <c r="KSH846" s="14"/>
      <c r="KSI846" s="14"/>
      <c r="KSJ846" s="14"/>
      <c r="KSK846" s="14"/>
      <c r="KSL846" s="14"/>
      <c r="KSM846" s="14"/>
      <c r="KSN846" s="14"/>
      <c r="KSO846" s="14"/>
      <c r="KSP846" s="14"/>
      <c r="KSQ846" s="14"/>
      <c r="KSR846" s="14"/>
      <c r="KSS846" s="14"/>
      <c r="KST846" s="14"/>
      <c r="KSU846" s="14"/>
      <c r="KSV846" s="14"/>
      <c r="KSW846" s="14"/>
      <c r="KSX846" s="14"/>
      <c r="KSY846" s="14"/>
      <c r="KSZ846" s="14"/>
      <c r="KTA846" s="14"/>
      <c r="KTB846" s="14"/>
      <c r="KTC846" s="14"/>
      <c r="KTD846" s="14"/>
      <c r="KTE846" s="14"/>
      <c r="KTF846" s="14"/>
      <c r="KTG846" s="14"/>
      <c r="KTH846" s="14"/>
      <c r="KTI846" s="14"/>
      <c r="KTJ846" s="14"/>
      <c r="KTK846" s="14"/>
      <c r="KTL846" s="14"/>
      <c r="KTM846" s="14"/>
      <c r="KTN846" s="14"/>
      <c r="KTO846" s="14"/>
      <c r="KTP846" s="14"/>
      <c r="KTQ846" s="14"/>
      <c r="KTR846" s="14"/>
      <c r="KTS846" s="14"/>
      <c r="KTT846" s="14"/>
      <c r="KTU846" s="14"/>
      <c r="KTV846" s="14"/>
      <c r="KTW846" s="14"/>
      <c r="KTX846" s="14"/>
      <c r="KTY846" s="14"/>
      <c r="KTZ846" s="14"/>
      <c r="KUA846" s="14"/>
      <c r="KUB846" s="14"/>
      <c r="KUC846" s="14"/>
      <c r="KUD846" s="14"/>
      <c r="KUE846" s="14"/>
      <c r="KUF846" s="14"/>
      <c r="KUG846" s="14"/>
      <c r="KUH846" s="14"/>
      <c r="KUI846" s="14"/>
      <c r="KUJ846" s="14"/>
      <c r="KUK846" s="14"/>
      <c r="KUL846" s="14"/>
      <c r="KUM846" s="14"/>
      <c r="KUN846" s="14"/>
      <c r="KUO846" s="14"/>
      <c r="KUP846" s="14"/>
      <c r="KUQ846" s="14"/>
      <c r="KUR846" s="14"/>
      <c r="KUS846" s="14"/>
      <c r="KUT846" s="14"/>
      <c r="KUU846" s="14"/>
      <c r="KUV846" s="14"/>
      <c r="KUW846" s="14"/>
      <c r="KUX846" s="14"/>
      <c r="KUY846" s="14"/>
      <c r="KUZ846" s="14"/>
      <c r="KVA846" s="14"/>
      <c r="KVB846" s="14"/>
      <c r="KVC846" s="14"/>
      <c r="KVD846" s="14"/>
      <c r="KVE846" s="14"/>
      <c r="KVF846" s="14"/>
      <c r="KVG846" s="14"/>
      <c r="KVH846" s="14"/>
      <c r="KVI846" s="14"/>
      <c r="KVJ846" s="14"/>
      <c r="KVK846" s="14"/>
      <c r="KVL846" s="14"/>
      <c r="KVM846" s="14"/>
      <c r="KVN846" s="14"/>
      <c r="KVO846" s="14"/>
      <c r="KVP846" s="14"/>
      <c r="KVQ846" s="14"/>
      <c r="KVR846" s="14"/>
      <c r="KVS846" s="14"/>
      <c r="KVT846" s="14"/>
      <c r="KVU846" s="14"/>
      <c r="KVV846" s="14"/>
      <c r="KVW846" s="14"/>
      <c r="KVX846" s="14"/>
      <c r="KVY846" s="14"/>
      <c r="KVZ846" s="14"/>
      <c r="KWA846" s="14"/>
      <c r="KWB846" s="14"/>
      <c r="KWC846" s="14"/>
      <c r="KWD846" s="14"/>
      <c r="KWE846" s="14"/>
      <c r="KWF846" s="14"/>
      <c r="KWG846" s="14"/>
      <c r="KWH846" s="14"/>
      <c r="KWI846" s="14"/>
      <c r="KWJ846" s="14"/>
      <c r="KWK846" s="14"/>
      <c r="KWL846" s="14"/>
      <c r="KWM846" s="14"/>
      <c r="KWN846" s="14"/>
      <c r="KWO846" s="14"/>
      <c r="KWP846" s="14"/>
      <c r="KWQ846" s="14"/>
      <c r="KWR846" s="14"/>
      <c r="KWS846" s="14"/>
      <c r="KWT846" s="14"/>
      <c r="KWU846" s="14"/>
      <c r="KWV846" s="14"/>
      <c r="KWW846" s="14"/>
      <c r="KWX846" s="14"/>
      <c r="KWY846" s="14"/>
      <c r="KWZ846" s="14"/>
      <c r="KXA846" s="14"/>
      <c r="KXB846" s="14"/>
      <c r="KXC846" s="14"/>
      <c r="KXD846" s="14"/>
      <c r="KXE846" s="14"/>
      <c r="KXF846" s="14"/>
      <c r="KXG846" s="14"/>
      <c r="KXH846" s="14"/>
      <c r="KXI846" s="14"/>
      <c r="KXJ846" s="14"/>
      <c r="KXK846" s="14"/>
      <c r="KXL846" s="14"/>
      <c r="KXM846" s="14"/>
      <c r="KXN846" s="14"/>
      <c r="KXO846" s="14"/>
      <c r="KXP846" s="14"/>
      <c r="KXQ846" s="14"/>
      <c r="KXR846" s="14"/>
      <c r="KXS846" s="14"/>
      <c r="KXT846" s="14"/>
      <c r="KXU846" s="14"/>
      <c r="KXV846" s="14"/>
      <c r="KXW846" s="14"/>
      <c r="KXX846" s="14"/>
      <c r="KXY846" s="14"/>
      <c r="KXZ846" s="14"/>
      <c r="KYA846" s="14"/>
      <c r="KYB846" s="14"/>
      <c r="KYC846" s="14"/>
      <c r="KYD846" s="14"/>
      <c r="KYE846" s="14"/>
      <c r="KYF846" s="14"/>
      <c r="KYG846" s="14"/>
      <c r="KYH846" s="14"/>
      <c r="KYI846" s="14"/>
      <c r="KYJ846" s="14"/>
      <c r="KYK846" s="14"/>
      <c r="KYL846" s="14"/>
      <c r="KYM846" s="14"/>
      <c r="KYN846" s="14"/>
      <c r="KYO846" s="14"/>
      <c r="KYP846" s="14"/>
      <c r="KYQ846" s="14"/>
      <c r="KYR846" s="14"/>
      <c r="KYS846" s="14"/>
      <c r="KYT846" s="14"/>
      <c r="KYU846" s="14"/>
      <c r="KYV846" s="14"/>
      <c r="KYW846" s="14"/>
      <c r="KYX846" s="14"/>
      <c r="KYY846" s="14"/>
      <c r="KYZ846" s="14"/>
      <c r="KZA846" s="14"/>
      <c r="KZB846" s="14"/>
      <c r="KZC846" s="14"/>
      <c r="KZD846" s="14"/>
      <c r="KZE846" s="14"/>
      <c r="KZF846" s="14"/>
      <c r="KZG846" s="14"/>
      <c r="KZH846" s="14"/>
      <c r="KZI846" s="14"/>
      <c r="KZJ846" s="14"/>
      <c r="KZK846" s="14"/>
      <c r="KZL846" s="14"/>
      <c r="KZM846" s="14"/>
      <c r="KZN846" s="14"/>
      <c r="KZO846" s="14"/>
      <c r="KZP846" s="14"/>
      <c r="KZQ846" s="14"/>
      <c r="KZR846" s="14"/>
      <c r="KZS846" s="14"/>
      <c r="KZT846" s="14"/>
      <c r="KZU846" s="14"/>
      <c r="KZV846" s="14"/>
      <c r="KZW846" s="14"/>
      <c r="KZX846" s="14"/>
      <c r="KZY846" s="14"/>
      <c r="KZZ846" s="14"/>
      <c r="LAA846" s="14"/>
      <c r="LAB846" s="14"/>
      <c r="LAC846" s="14"/>
      <c r="LAD846" s="14"/>
      <c r="LAE846" s="14"/>
      <c r="LAF846" s="14"/>
      <c r="LAG846" s="14"/>
      <c r="LAH846" s="14"/>
      <c r="LAI846" s="14"/>
      <c r="LAJ846" s="14"/>
      <c r="LAK846" s="14"/>
      <c r="LAL846" s="14"/>
      <c r="LAM846" s="14"/>
      <c r="LAN846" s="14"/>
      <c r="LAO846" s="14"/>
      <c r="LAP846" s="14"/>
      <c r="LAQ846" s="14"/>
      <c r="LAR846" s="14"/>
      <c r="LAS846" s="14"/>
      <c r="LAT846" s="14"/>
      <c r="LAU846" s="14"/>
      <c r="LAV846" s="14"/>
      <c r="LAW846" s="14"/>
      <c r="LAX846" s="14"/>
      <c r="LAY846" s="14"/>
      <c r="LAZ846" s="14"/>
      <c r="LBA846" s="14"/>
      <c r="LBB846" s="14"/>
      <c r="LBC846" s="14"/>
      <c r="LBD846" s="14"/>
      <c r="LBE846" s="14"/>
      <c r="LBF846" s="14"/>
      <c r="LBG846" s="14"/>
      <c r="LBH846" s="14"/>
      <c r="LBI846" s="14"/>
      <c r="LBJ846" s="14"/>
      <c r="LBK846" s="14"/>
      <c r="LBL846" s="14"/>
      <c r="LBM846" s="14"/>
      <c r="LBN846" s="14"/>
      <c r="LBO846" s="14"/>
      <c r="LBP846" s="14"/>
      <c r="LBQ846" s="14"/>
      <c r="LBR846" s="14"/>
      <c r="LBS846" s="14"/>
      <c r="LBT846" s="14"/>
      <c r="LBU846" s="14"/>
      <c r="LBV846" s="14"/>
      <c r="LBW846" s="14"/>
      <c r="LBX846" s="14"/>
      <c r="LBY846" s="14"/>
      <c r="LBZ846" s="14"/>
      <c r="LCA846" s="14"/>
      <c r="LCB846" s="14"/>
      <c r="LCC846" s="14"/>
      <c r="LCD846" s="14"/>
      <c r="LCE846" s="14"/>
      <c r="LCF846" s="14"/>
      <c r="LCG846" s="14"/>
      <c r="LCH846" s="14"/>
      <c r="LCI846" s="14"/>
      <c r="LCJ846" s="14"/>
      <c r="LCK846" s="14"/>
      <c r="LCL846" s="14"/>
      <c r="LCM846" s="14"/>
      <c r="LCN846" s="14"/>
      <c r="LCO846" s="14"/>
      <c r="LCP846" s="14"/>
      <c r="LCQ846" s="14"/>
      <c r="LCR846" s="14"/>
      <c r="LCS846" s="14"/>
      <c r="LCT846" s="14"/>
      <c r="LCU846" s="14"/>
      <c r="LCV846" s="14"/>
      <c r="LCW846" s="14"/>
      <c r="LCX846" s="14"/>
      <c r="LCY846" s="14"/>
      <c r="LCZ846" s="14"/>
      <c r="LDA846" s="14"/>
      <c r="LDB846" s="14"/>
      <c r="LDC846" s="14"/>
      <c r="LDD846" s="14"/>
      <c r="LDE846" s="14"/>
      <c r="LDF846" s="14"/>
      <c r="LDG846" s="14"/>
      <c r="LDH846" s="14"/>
      <c r="LDI846" s="14"/>
      <c r="LDJ846" s="14"/>
      <c r="LDK846" s="14"/>
      <c r="LDL846" s="14"/>
      <c r="LDM846" s="14"/>
      <c r="LDN846" s="14"/>
      <c r="LDO846" s="14"/>
      <c r="LDP846" s="14"/>
      <c r="LDQ846" s="14"/>
      <c r="LDR846" s="14"/>
      <c r="LDS846" s="14"/>
      <c r="LDT846" s="14"/>
      <c r="LDU846" s="14"/>
      <c r="LDV846" s="14"/>
      <c r="LDW846" s="14"/>
      <c r="LDX846" s="14"/>
      <c r="LDY846" s="14"/>
      <c r="LDZ846" s="14"/>
      <c r="LEA846" s="14"/>
      <c r="LEB846" s="14"/>
      <c r="LEC846" s="14"/>
      <c r="LED846" s="14"/>
      <c r="LEE846" s="14"/>
      <c r="LEF846" s="14"/>
      <c r="LEG846" s="14"/>
      <c r="LEH846" s="14"/>
      <c r="LEI846" s="14"/>
      <c r="LEJ846" s="14"/>
      <c r="LEK846" s="14"/>
      <c r="LEL846" s="14"/>
      <c r="LEM846" s="14"/>
      <c r="LEN846" s="14"/>
      <c r="LEO846" s="14"/>
      <c r="LEP846" s="14"/>
      <c r="LEQ846" s="14"/>
      <c r="LER846" s="14"/>
      <c r="LES846" s="14"/>
      <c r="LET846" s="14"/>
      <c r="LEU846" s="14"/>
      <c r="LEV846" s="14"/>
      <c r="LEW846" s="14"/>
      <c r="LEX846" s="14"/>
      <c r="LEY846" s="14"/>
      <c r="LEZ846" s="14"/>
      <c r="LFA846" s="14"/>
      <c r="LFB846" s="14"/>
      <c r="LFC846" s="14"/>
      <c r="LFD846" s="14"/>
      <c r="LFE846" s="14"/>
      <c r="LFF846" s="14"/>
      <c r="LFG846" s="14"/>
      <c r="LFH846" s="14"/>
      <c r="LFI846" s="14"/>
      <c r="LFJ846" s="14"/>
      <c r="LFK846" s="14"/>
      <c r="LFL846" s="14"/>
      <c r="LFM846" s="14"/>
      <c r="LFN846" s="14"/>
      <c r="LFO846" s="14"/>
      <c r="LFP846" s="14"/>
      <c r="LFQ846" s="14"/>
      <c r="LFR846" s="14"/>
      <c r="LFS846" s="14"/>
      <c r="LFT846" s="14"/>
      <c r="LFU846" s="14"/>
      <c r="LFV846" s="14"/>
      <c r="LFW846" s="14"/>
      <c r="LFX846" s="14"/>
      <c r="LFY846" s="14"/>
      <c r="LFZ846" s="14"/>
      <c r="LGA846" s="14"/>
      <c r="LGB846" s="14"/>
      <c r="LGC846" s="14"/>
      <c r="LGD846" s="14"/>
      <c r="LGE846" s="14"/>
      <c r="LGF846" s="14"/>
      <c r="LGG846" s="14"/>
      <c r="LGH846" s="14"/>
      <c r="LGI846" s="14"/>
      <c r="LGJ846" s="14"/>
      <c r="LGK846" s="14"/>
      <c r="LGL846" s="14"/>
      <c r="LGM846" s="14"/>
      <c r="LGN846" s="14"/>
      <c r="LGO846" s="14"/>
      <c r="LGP846" s="14"/>
      <c r="LGQ846" s="14"/>
      <c r="LGR846" s="14"/>
      <c r="LGS846" s="14"/>
      <c r="LGT846" s="14"/>
      <c r="LGU846" s="14"/>
      <c r="LGV846" s="14"/>
      <c r="LGW846" s="14"/>
      <c r="LGX846" s="14"/>
      <c r="LGY846" s="14"/>
      <c r="LGZ846" s="14"/>
      <c r="LHA846" s="14"/>
      <c r="LHB846" s="14"/>
      <c r="LHC846" s="14"/>
      <c r="LHD846" s="14"/>
      <c r="LHE846" s="14"/>
      <c r="LHF846" s="14"/>
      <c r="LHG846" s="14"/>
      <c r="LHH846" s="14"/>
      <c r="LHI846" s="14"/>
      <c r="LHJ846" s="14"/>
      <c r="LHK846" s="14"/>
      <c r="LHL846" s="14"/>
      <c r="LHM846" s="14"/>
      <c r="LHN846" s="14"/>
      <c r="LHO846" s="14"/>
      <c r="LHP846" s="14"/>
      <c r="LHQ846" s="14"/>
      <c r="LHR846" s="14"/>
      <c r="LHS846" s="14"/>
      <c r="LHT846" s="14"/>
      <c r="LHU846" s="14"/>
      <c r="LHV846" s="14"/>
      <c r="LHW846" s="14"/>
      <c r="LHX846" s="14"/>
      <c r="LHY846" s="14"/>
      <c r="LHZ846" s="14"/>
      <c r="LIA846" s="14"/>
      <c r="LIB846" s="14"/>
      <c r="LIC846" s="14"/>
      <c r="LID846" s="14"/>
      <c r="LIE846" s="14"/>
      <c r="LIF846" s="14"/>
      <c r="LIG846" s="14"/>
      <c r="LIH846" s="14"/>
      <c r="LII846" s="14"/>
      <c r="LIJ846" s="14"/>
      <c r="LIK846" s="14"/>
      <c r="LIL846" s="14"/>
      <c r="LIM846" s="14"/>
      <c r="LIN846" s="14"/>
      <c r="LIO846" s="14"/>
      <c r="LIP846" s="14"/>
      <c r="LIQ846" s="14"/>
      <c r="LIR846" s="14"/>
      <c r="LIS846" s="14"/>
      <c r="LIT846" s="14"/>
      <c r="LIU846" s="14"/>
      <c r="LIV846" s="14"/>
      <c r="LIW846" s="14"/>
      <c r="LIX846" s="14"/>
      <c r="LIY846" s="14"/>
      <c r="LIZ846" s="14"/>
      <c r="LJA846" s="14"/>
      <c r="LJB846" s="14"/>
      <c r="LJC846" s="14"/>
      <c r="LJD846" s="14"/>
      <c r="LJE846" s="14"/>
      <c r="LJF846" s="14"/>
      <c r="LJG846" s="14"/>
      <c r="LJH846" s="14"/>
      <c r="LJI846" s="14"/>
      <c r="LJJ846" s="14"/>
      <c r="LJK846" s="14"/>
      <c r="LJL846" s="14"/>
      <c r="LJM846" s="14"/>
      <c r="LJN846" s="14"/>
      <c r="LJO846" s="14"/>
      <c r="LJP846" s="14"/>
      <c r="LJQ846" s="14"/>
      <c r="LJR846" s="14"/>
      <c r="LJS846" s="14"/>
      <c r="LJT846" s="14"/>
      <c r="LJU846" s="14"/>
      <c r="LJV846" s="14"/>
      <c r="LJW846" s="14"/>
      <c r="LJX846" s="14"/>
      <c r="LJY846" s="14"/>
      <c r="LJZ846" s="14"/>
      <c r="LKA846" s="14"/>
      <c r="LKB846" s="14"/>
      <c r="LKC846" s="14"/>
      <c r="LKD846" s="14"/>
      <c r="LKE846" s="14"/>
      <c r="LKF846" s="14"/>
      <c r="LKG846" s="14"/>
      <c r="LKH846" s="14"/>
      <c r="LKI846" s="14"/>
      <c r="LKJ846" s="14"/>
      <c r="LKK846" s="14"/>
      <c r="LKL846" s="14"/>
      <c r="LKM846" s="14"/>
      <c r="LKN846" s="14"/>
      <c r="LKO846" s="14"/>
      <c r="LKP846" s="14"/>
      <c r="LKQ846" s="14"/>
      <c r="LKR846" s="14"/>
      <c r="LKS846" s="14"/>
      <c r="LKT846" s="14"/>
      <c r="LKU846" s="14"/>
      <c r="LKV846" s="14"/>
      <c r="LKW846" s="14"/>
      <c r="LKX846" s="14"/>
      <c r="LKY846" s="14"/>
      <c r="LKZ846" s="14"/>
      <c r="LLA846" s="14"/>
      <c r="LLB846" s="14"/>
      <c r="LLC846" s="14"/>
      <c r="LLD846" s="14"/>
      <c r="LLE846" s="14"/>
      <c r="LLF846" s="14"/>
      <c r="LLG846" s="14"/>
      <c r="LLH846" s="14"/>
      <c r="LLI846" s="14"/>
      <c r="LLJ846" s="14"/>
      <c r="LLK846" s="14"/>
      <c r="LLL846" s="14"/>
      <c r="LLM846" s="14"/>
      <c r="LLN846" s="14"/>
      <c r="LLO846" s="14"/>
      <c r="LLP846" s="14"/>
      <c r="LLQ846" s="14"/>
      <c r="LLR846" s="14"/>
      <c r="LLS846" s="14"/>
      <c r="LLT846" s="14"/>
      <c r="LLU846" s="14"/>
      <c r="LLV846" s="14"/>
      <c r="LLW846" s="14"/>
      <c r="LLX846" s="14"/>
      <c r="LLY846" s="14"/>
      <c r="LLZ846" s="14"/>
      <c r="LMA846" s="14"/>
      <c r="LMB846" s="14"/>
      <c r="LMC846" s="14"/>
      <c r="LMD846" s="14"/>
      <c r="LME846" s="14"/>
      <c r="LMF846" s="14"/>
      <c r="LMG846" s="14"/>
      <c r="LMH846" s="14"/>
      <c r="LMI846" s="14"/>
      <c r="LMJ846" s="14"/>
      <c r="LMK846" s="14"/>
      <c r="LML846" s="14"/>
      <c r="LMM846" s="14"/>
      <c r="LMN846" s="14"/>
      <c r="LMO846" s="14"/>
      <c r="LMP846" s="14"/>
      <c r="LMQ846" s="14"/>
      <c r="LMR846" s="14"/>
      <c r="LMS846" s="14"/>
      <c r="LMT846" s="14"/>
      <c r="LMU846" s="14"/>
      <c r="LMV846" s="14"/>
      <c r="LMW846" s="14"/>
      <c r="LMX846" s="14"/>
      <c r="LMY846" s="14"/>
      <c r="LMZ846" s="14"/>
      <c r="LNA846" s="14"/>
      <c r="LNB846" s="14"/>
      <c r="LNC846" s="14"/>
      <c r="LND846" s="14"/>
      <c r="LNE846" s="14"/>
      <c r="LNF846" s="14"/>
      <c r="LNG846" s="14"/>
      <c r="LNH846" s="14"/>
      <c r="LNI846" s="14"/>
      <c r="LNJ846" s="14"/>
      <c r="LNK846" s="14"/>
      <c r="LNL846" s="14"/>
      <c r="LNM846" s="14"/>
      <c r="LNN846" s="14"/>
      <c r="LNO846" s="14"/>
      <c r="LNP846" s="14"/>
      <c r="LNQ846" s="14"/>
      <c r="LNR846" s="14"/>
      <c r="LNS846" s="14"/>
      <c r="LNT846" s="14"/>
      <c r="LNU846" s="14"/>
      <c r="LNV846" s="14"/>
      <c r="LNW846" s="14"/>
      <c r="LNX846" s="14"/>
      <c r="LNY846" s="14"/>
      <c r="LNZ846" s="14"/>
      <c r="LOA846" s="14"/>
      <c r="LOB846" s="14"/>
      <c r="LOC846" s="14"/>
      <c r="LOD846" s="14"/>
      <c r="LOE846" s="14"/>
      <c r="LOF846" s="14"/>
      <c r="LOG846" s="14"/>
      <c r="LOH846" s="14"/>
      <c r="LOI846" s="14"/>
      <c r="LOJ846" s="14"/>
      <c r="LOK846" s="14"/>
      <c r="LOL846" s="14"/>
      <c r="LOM846" s="14"/>
      <c r="LON846" s="14"/>
      <c r="LOO846" s="14"/>
      <c r="LOP846" s="14"/>
      <c r="LOQ846" s="14"/>
      <c r="LOR846" s="14"/>
      <c r="LOS846" s="14"/>
      <c r="LOT846" s="14"/>
      <c r="LOU846" s="14"/>
      <c r="LOV846" s="14"/>
      <c r="LOW846" s="14"/>
      <c r="LOX846" s="14"/>
      <c r="LOY846" s="14"/>
      <c r="LOZ846" s="14"/>
      <c r="LPA846" s="14"/>
      <c r="LPB846" s="14"/>
      <c r="LPC846" s="14"/>
      <c r="LPD846" s="14"/>
      <c r="LPE846" s="14"/>
      <c r="LPF846" s="14"/>
      <c r="LPG846" s="14"/>
      <c r="LPH846" s="14"/>
      <c r="LPI846" s="14"/>
      <c r="LPJ846" s="14"/>
      <c r="LPK846" s="14"/>
      <c r="LPL846" s="14"/>
      <c r="LPM846" s="14"/>
      <c r="LPN846" s="14"/>
      <c r="LPO846" s="14"/>
      <c r="LPP846" s="14"/>
      <c r="LPQ846" s="14"/>
      <c r="LPR846" s="14"/>
      <c r="LPS846" s="14"/>
      <c r="LPT846" s="14"/>
      <c r="LPU846" s="14"/>
      <c r="LPV846" s="14"/>
      <c r="LPW846" s="14"/>
      <c r="LPX846" s="14"/>
      <c r="LPY846" s="14"/>
      <c r="LPZ846" s="14"/>
      <c r="LQA846" s="14"/>
      <c r="LQB846" s="14"/>
      <c r="LQC846" s="14"/>
      <c r="LQD846" s="14"/>
      <c r="LQE846" s="14"/>
      <c r="LQF846" s="14"/>
      <c r="LQG846" s="14"/>
      <c r="LQH846" s="14"/>
      <c r="LQI846" s="14"/>
      <c r="LQJ846" s="14"/>
      <c r="LQK846" s="14"/>
      <c r="LQL846" s="14"/>
      <c r="LQM846" s="14"/>
      <c r="LQN846" s="14"/>
      <c r="LQO846" s="14"/>
      <c r="LQP846" s="14"/>
      <c r="LQQ846" s="14"/>
      <c r="LQR846" s="14"/>
      <c r="LQS846" s="14"/>
      <c r="LQT846" s="14"/>
      <c r="LQU846" s="14"/>
      <c r="LQV846" s="14"/>
      <c r="LQW846" s="14"/>
      <c r="LQX846" s="14"/>
      <c r="LQY846" s="14"/>
      <c r="LQZ846" s="14"/>
      <c r="LRA846" s="14"/>
      <c r="LRB846" s="14"/>
      <c r="LRC846" s="14"/>
      <c r="LRD846" s="14"/>
      <c r="LRE846" s="14"/>
      <c r="LRF846" s="14"/>
      <c r="LRG846" s="14"/>
      <c r="LRH846" s="14"/>
      <c r="LRI846" s="14"/>
      <c r="LRJ846" s="14"/>
      <c r="LRK846" s="14"/>
      <c r="LRL846" s="14"/>
      <c r="LRM846" s="14"/>
      <c r="LRN846" s="14"/>
      <c r="LRO846" s="14"/>
      <c r="LRP846" s="14"/>
      <c r="LRQ846" s="14"/>
      <c r="LRR846" s="14"/>
      <c r="LRS846" s="14"/>
      <c r="LRT846" s="14"/>
      <c r="LRU846" s="14"/>
      <c r="LRV846" s="14"/>
      <c r="LRW846" s="14"/>
      <c r="LRX846" s="14"/>
      <c r="LRY846" s="14"/>
      <c r="LRZ846" s="14"/>
      <c r="LSA846" s="14"/>
      <c r="LSB846" s="14"/>
      <c r="LSC846" s="14"/>
      <c r="LSD846" s="14"/>
      <c r="LSE846" s="14"/>
      <c r="LSF846" s="14"/>
      <c r="LSG846" s="14"/>
      <c r="LSH846" s="14"/>
      <c r="LSI846" s="14"/>
      <c r="LSJ846" s="14"/>
      <c r="LSK846" s="14"/>
      <c r="LSL846" s="14"/>
      <c r="LSM846" s="14"/>
      <c r="LSN846" s="14"/>
      <c r="LSO846" s="14"/>
      <c r="LSP846" s="14"/>
      <c r="LSQ846" s="14"/>
      <c r="LSR846" s="14"/>
      <c r="LSS846" s="14"/>
      <c r="LST846" s="14"/>
      <c r="LSU846" s="14"/>
      <c r="LSV846" s="14"/>
      <c r="LSW846" s="14"/>
      <c r="LSX846" s="14"/>
      <c r="LSY846" s="14"/>
      <c r="LSZ846" s="14"/>
      <c r="LTA846" s="14"/>
      <c r="LTB846" s="14"/>
      <c r="LTC846" s="14"/>
      <c r="LTD846" s="14"/>
      <c r="LTE846" s="14"/>
      <c r="LTF846" s="14"/>
      <c r="LTG846" s="14"/>
      <c r="LTH846" s="14"/>
      <c r="LTI846" s="14"/>
      <c r="LTJ846" s="14"/>
      <c r="LTK846" s="14"/>
      <c r="LTL846" s="14"/>
      <c r="LTM846" s="14"/>
      <c r="LTN846" s="14"/>
      <c r="LTO846" s="14"/>
      <c r="LTP846" s="14"/>
      <c r="LTQ846" s="14"/>
      <c r="LTR846" s="14"/>
      <c r="LTS846" s="14"/>
      <c r="LTT846" s="14"/>
      <c r="LTU846" s="14"/>
      <c r="LTV846" s="14"/>
      <c r="LTW846" s="14"/>
      <c r="LTX846" s="14"/>
      <c r="LTY846" s="14"/>
      <c r="LTZ846" s="14"/>
      <c r="LUA846" s="14"/>
      <c r="LUB846" s="14"/>
      <c r="LUC846" s="14"/>
      <c r="LUD846" s="14"/>
      <c r="LUE846" s="14"/>
      <c r="LUF846" s="14"/>
      <c r="LUG846" s="14"/>
      <c r="LUH846" s="14"/>
      <c r="LUI846" s="14"/>
      <c r="LUJ846" s="14"/>
      <c r="LUK846" s="14"/>
      <c r="LUL846" s="14"/>
      <c r="LUM846" s="14"/>
      <c r="LUN846" s="14"/>
      <c r="LUO846" s="14"/>
      <c r="LUP846" s="14"/>
      <c r="LUQ846" s="14"/>
      <c r="LUR846" s="14"/>
      <c r="LUS846" s="14"/>
      <c r="LUT846" s="14"/>
      <c r="LUU846" s="14"/>
      <c r="LUV846" s="14"/>
      <c r="LUW846" s="14"/>
      <c r="LUX846" s="14"/>
      <c r="LUY846" s="14"/>
      <c r="LUZ846" s="14"/>
      <c r="LVA846" s="14"/>
      <c r="LVB846" s="14"/>
      <c r="LVC846" s="14"/>
      <c r="LVD846" s="14"/>
      <c r="LVE846" s="14"/>
      <c r="LVF846" s="14"/>
      <c r="LVG846" s="14"/>
      <c r="LVH846" s="14"/>
      <c r="LVI846" s="14"/>
      <c r="LVJ846" s="14"/>
      <c r="LVK846" s="14"/>
      <c r="LVL846" s="14"/>
      <c r="LVM846" s="14"/>
      <c r="LVN846" s="14"/>
      <c r="LVO846" s="14"/>
      <c r="LVP846" s="14"/>
      <c r="LVQ846" s="14"/>
      <c r="LVR846" s="14"/>
      <c r="LVS846" s="14"/>
      <c r="LVT846" s="14"/>
      <c r="LVU846" s="14"/>
      <c r="LVV846" s="14"/>
      <c r="LVW846" s="14"/>
      <c r="LVX846" s="14"/>
      <c r="LVY846" s="14"/>
      <c r="LVZ846" s="14"/>
      <c r="LWA846" s="14"/>
      <c r="LWB846" s="14"/>
      <c r="LWC846" s="14"/>
      <c r="LWD846" s="14"/>
      <c r="LWE846" s="14"/>
      <c r="LWF846" s="14"/>
      <c r="LWG846" s="14"/>
      <c r="LWH846" s="14"/>
      <c r="LWI846" s="14"/>
      <c r="LWJ846" s="14"/>
      <c r="LWK846" s="14"/>
      <c r="LWL846" s="14"/>
      <c r="LWM846" s="14"/>
      <c r="LWN846" s="14"/>
      <c r="LWO846" s="14"/>
      <c r="LWP846" s="14"/>
      <c r="LWQ846" s="14"/>
      <c r="LWR846" s="14"/>
      <c r="LWS846" s="14"/>
      <c r="LWT846" s="14"/>
      <c r="LWU846" s="14"/>
      <c r="LWV846" s="14"/>
      <c r="LWW846" s="14"/>
      <c r="LWX846" s="14"/>
      <c r="LWY846" s="14"/>
      <c r="LWZ846" s="14"/>
      <c r="LXA846" s="14"/>
      <c r="LXB846" s="14"/>
      <c r="LXC846" s="14"/>
      <c r="LXD846" s="14"/>
      <c r="LXE846" s="14"/>
      <c r="LXF846" s="14"/>
      <c r="LXG846" s="14"/>
      <c r="LXH846" s="14"/>
      <c r="LXI846" s="14"/>
      <c r="LXJ846" s="14"/>
      <c r="LXK846" s="14"/>
      <c r="LXL846" s="14"/>
      <c r="LXM846" s="14"/>
      <c r="LXN846" s="14"/>
      <c r="LXO846" s="14"/>
      <c r="LXP846" s="14"/>
      <c r="LXQ846" s="14"/>
      <c r="LXR846" s="14"/>
      <c r="LXS846" s="14"/>
      <c r="LXT846" s="14"/>
      <c r="LXU846" s="14"/>
      <c r="LXV846" s="14"/>
      <c r="LXW846" s="14"/>
      <c r="LXX846" s="14"/>
      <c r="LXY846" s="14"/>
      <c r="LXZ846" s="14"/>
      <c r="LYA846" s="14"/>
      <c r="LYB846" s="14"/>
      <c r="LYC846" s="14"/>
      <c r="LYD846" s="14"/>
      <c r="LYE846" s="14"/>
      <c r="LYF846" s="14"/>
      <c r="LYG846" s="14"/>
      <c r="LYH846" s="14"/>
      <c r="LYI846" s="14"/>
      <c r="LYJ846" s="14"/>
      <c r="LYK846" s="14"/>
      <c r="LYL846" s="14"/>
      <c r="LYM846" s="14"/>
      <c r="LYN846" s="14"/>
      <c r="LYO846" s="14"/>
      <c r="LYP846" s="14"/>
      <c r="LYQ846" s="14"/>
      <c r="LYR846" s="14"/>
      <c r="LYS846" s="14"/>
      <c r="LYT846" s="14"/>
      <c r="LYU846" s="14"/>
      <c r="LYV846" s="14"/>
      <c r="LYW846" s="14"/>
      <c r="LYX846" s="14"/>
      <c r="LYY846" s="14"/>
      <c r="LYZ846" s="14"/>
      <c r="LZA846" s="14"/>
      <c r="LZB846" s="14"/>
      <c r="LZC846" s="14"/>
      <c r="LZD846" s="14"/>
      <c r="LZE846" s="14"/>
      <c r="LZF846" s="14"/>
      <c r="LZG846" s="14"/>
      <c r="LZH846" s="14"/>
      <c r="LZI846" s="14"/>
      <c r="LZJ846" s="14"/>
      <c r="LZK846" s="14"/>
      <c r="LZL846" s="14"/>
      <c r="LZM846" s="14"/>
      <c r="LZN846" s="14"/>
      <c r="LZO846" s="14"/>
      <c r="LZP846" s="14"/>
      <c r="LZQ846" s="14"/>
      <c r="LZR846" s="14"/>
      <c r="LZS846" s="14"/>
      <c r="LZT846" s="14"/>
      <c r="LZU846" s="14"/>
      <c r="LZV846" s="14"/>
      <c r="LZW846" s="14"/>
      <c r="LZX846" s="14"/>
      <c r="LZY846" s="14"/>
      <c r="LZZ846" s="14"/>
      <c r="MAA846" s="14"/>
      <c r="MAB846" s="14"/>
      <c r="MAC846" s="14"/>
      <c r="MAD846" s="14"/>
      <c r="MAE846" s="14"/>
      <c r="MAF846" s="14"/>
      <c r="MAG846" s="14"/>
      <c r="MAH846" s="14"/>
      <c r="MAI846" s="14"/>
      <c r="MAJ846" s="14"/>
      <c r="MAK846" s="14"/>
      <c r="MAL846" s="14"/>
      <c r="MAM846" s="14"/>
      <c r="MAN846" s="14"/>
      <c r="MAO846" s="14"/>
      <c r="MAP846" s="14"/>
      <c r="MAQ846" s="14"/>
      <c r="MAR846" s="14"/>
      <c r="MAS846" s="14"/>
      <c r="MAT846" s="14"/>
      <c r="MAU846" s="14"/>
      <c r="MAV846" s="14"/>
      <c r="MAW846" s="14"/>
      <c r="MAX846" s="14"/>
      <c r="MAY846" s="14"/>
      <c r="MAZ846" s="14"/>
      <c r="MBA846" s="14"/>
      <c r="MBB846" s="14"/>
      <c r="MBC846" s="14"/>
      <c r="MBD846" s="14"/>
      <c r="MBE846" s="14"/>
      <c r="MBF846" s="14"/>
      <c r="MBG846" s="14"/>
      <c r="MBH846" s="14"/>
      <c r="MBI846" s="14"/>
      <c r="MBJ846" s="14"/>
      <c r="MBK846" s="14"/>
      <c r="MBL846" s="14"/>
      <c r="MBM846" s="14"/>
      <c r="MBN846" s="14"/>
      <c r="MBO846" s="14"/>
      <c r="MBP846" s="14"/>
      <c r="MBQ846" s="14"/>
      <c r="MBR846" s="14"/>
      <c r="MBS846" s="14"/>
      <c r="MBT846" s="14"/>
      <c r="MBU846" s="14"/>
      <c r="MBV846" s="14"/>
      <c r="MBW846" s="14"/>
      <c r="MBX846" s="14"/>
      <c r="MBY846" s="14"/>
      <c r="MBZ846" s="14"/>
      <c r="MCA846" s="14"/>
      <c r="MCB846" s="14"/>
      <c r="MCC846" s="14"/>
      <c r="MCD846" s="14"/>
      <c r="MCE846" s="14"/>
      <c r="MCF846" s="14"/>
      <c r="MCG846" s="14"/>
      <c r="MCH846" s="14"/>
      <c r="MCI846" s="14"/>
      <c r="MCJ846" s="14"/>
      <c r="MCK846" s="14"/>
      <c r="MCL846" s="14"/>
      <c r="MCM846" s="14"/>
      <c r="MCN846" s="14"/>
      <c r="MCO846" s="14"/>
      <c r="MCP846" s="14"/>
      <c r="MCQ846" s="14"/>
      <c r="MCR846" s="14"/>
      <c r="MCS846" s="14"/>
      <c r="MCT846" s="14"/>
      <c r="MCU846" s="14"/>
      <c r="MCV846" s="14"/>
      <c r="MCW846" s="14"/>
      <c r="MCX846" s="14"/>
      <c r="MCY846" s="14"/>
      <c r="MCZ846" s="14"/>
      <c r="MDA846" s="14"/>
      <c r="MDB846" s="14"/>
      <c r="MDC846" s="14"/>
      <c r="MDD846" s="14"/>
      <c r="MDE846" s="14"/>
      <c r="MDF846" s="14"/>
      <c r="MDG846" s="14"/>
      <c r="MDH846" s="14"/>
      <c r="MDI846" s="14"/>
      <c r="MDJ846" s="14"/>
      <c r="MDK846" s="14"/>
      <c r="MDL846" s="14"/>
      <c r="MDM846" s="14"/>
      <c r="MDN846" s="14"/>
      <c r="MDO846" s="14"/>
      <c r="MDP846" s="14"/>
      <c r="MDQ846" s="14"/>
      <c r="MDR846" s="14"/>
      <c r="MDS846" s="14"/>
      <c r="MDT846" s="14"/>
      <c r="MDU846" s="14"/>
      <c r="MDV846" s="14"/>
      <c r="MDW846" s="14"/>
      <c r="MDX846" s="14"/>
      <c r="MDY846" s="14"/>
      <c r="MDZ846" s="14"/>
      <c r="MEA846" s="14"/>
      <c r="MEB846" s="14"/>
      <c r="MEC846" s="14"/>
      <c r="MED846" s="14"/>
      <c r="MEE846" s="14"/>
      <c r="MEF846" s="14"/>
      <c r="MEG846" s="14"/>
      <c r="MEH846" s="14"/>
      <c r="MEI846" s="14"/>
      <c r="MEJ846" s="14"/>
      <c r="MEK846" s="14"/>
      <c r="MEL846" s="14"/>
      <c r="MEM846" s="14"/>
      <c r="MEN846" s="14"/>
      <c r="MEO846" s="14"/>
      <c r="MEP846" s="14"/>
      <c r="MEQ846" s="14"/>
      <c r="MER846" s="14"/>
      <c r="MES846" s="14"/>
      <c r="MET846" s="14"/>
      <c r="MEU846" s="14"/>
      <c r="MEV846" s="14"/>
      <c r="MEW846" s="14"/>
      <c r="MEX846" s="14"/>
      <c r="MEY846" s="14"/>
      <c r="MEZ846" s="14"/>
      <c r="MFA846" s="14"/>
      <c r="MFB846" s="14"/>
      <c r="MFC846" s="14"/>
      <c r="MFD846" s="14"/>
      <c r="MFE846" s="14"/>
      <c r="MFF846" s="14"/>
      <c r="MFG846" s="14"/>
      <c r="MFH846" s="14"/>
      <c r="MFI846" s="14"/>
      <c r="MFJ846" s="14"/>
      <c r="MFK846" s="14"/>
      <c r="MFL846" s="14"/>
      <c r="MFM846" s="14"/>
      <c r="MFN846" s="14"/>
      <c r="MFO846" s="14"/>
      <c r="MFP846" s="14"/>
      <c r="MFQ846" s="14"/>
      <c r="MFR846" s="14"/>
      <c r="MFS846" s="14"/>
      <c r="MFT846" s="14"/>
      <c r="MFU846" s="14"/>
      <c r="MFV846" s="14"/>
      <c r="MFW846" s="14"/>
      <c r="MFX846" s="14"/>
      <c r="MFY846" s="14"/>
      <c r="MFZ846" s="14"/>
      <c r="MGA846" s="14"/>
      <c r="MGB846" s="14"/>
      <c r="MGC846" s="14"/>
      <c r="MGD846" s="14"/>
      <c r="MGE846" s="14"/>
      <c r="MGF846" s="14"/>
      <c r="MGG846" s="14"/>
      <c r="MGH846" s="14"/>
      <c r="MGI846" s="14"/>
      <c r="MGJ846" s="14"/>
      <c r="MGK846" s="14"/>
      <c r="MGL846" s="14"/>
      <c r="MGM846" s="14"/>
      <c r="MGN846" s="14"/>
      <c r="MGO846" s="14"/>
      <c r="MGP846" s="14"/>
      <c r="MGQ846" s="14"/>
      <c r="MGR846" s="14"/>
      <c r="MGS846" s="14"/>
      <c r="MGT846" s="14"/>
      <c r="MGU846" s="14"/>
      <c r="MGV846" s="14"/>
      <c r="MGW846" s="14"/>
      <c r="MGX846" s="14"/>
      <c r="MGY846" s="14"/>
      <c r="MGZ846" s="14"/>
      <c r="MHA846" s="14"/>
      <c r="MHB846" s="14"/>
      <c r="MHC846" s="14"/>
      <c r="MHD846" s="14"/>
      <c r="MHE846" s="14"/>
      <c r="MHF846" s="14"/>
      <c r="MHG846" s="14"/>
      <c r="MHH846" s="14"/>
      <c r="MHI846" s="14"/>
      <c r="MHJ846" s="14"/>
      <c r="MHK846" s="14"/>
      <c r="MHL846" s="14"/>
      <c r="MHM846" s="14"/>
      <c r="MHN846" s="14"/>
      <c r="MHO846" s="14"/>
      <c r="MHP846" s="14"/>
      <c r="MHQ846" s="14"/>
      <c r="MHR846" s="14"/>
      <c r="MHS846" s="14"/>
      <c r="MHT846" s="14"/>
      <c r="MHU846" s="14"/>
      <c r="MHV846" s="14"/>
      <c r="MHW846" s="14"/>
      <c r="MHX846" s="14"/>
      <c r="MHY846" s="14"/>
      <c r="MHZ846" s="14"/>
      <c r="MIA846" s="14"/>
      <c r="MIB846" s="14"/>
      <c r="MIC846" s="14"/>
      <c r="MID846" s="14"/>
      <c r="MIE846" s="14"/>
      <c r="MIF846" s="14"/>
      <c r="MIG846" s="14"/>
      <c r="MIH846" s="14"/>
      <c r="MII846" s="14"/>
      <c r="MIJ846" s="14"/>
      <c r="MIK846" s="14"/>
      <c r="MIL846" s="14"/>
      <c r="MIM846" s="14"/>
      <c r="MIN846" s="14"/>
      <c r="MIO846" s="14"/>
      <c r="MIP846" s="14"/>
      <c r="MIQ846" s="14"/>
      <c r="MIR846" s="14"/>
      <c r="MIS846" s="14"/>
      <c r="MIT846" s="14"/>
      <c r="MIU846" s="14"/>
      <c r="MIV846" s="14"/>
      <c r="MIW846" s="14"/>
      <c r="MIX846" s="14"/>
      <c r="MIY846" s="14"/>
      <c r="MIZ846" s="14"/>
      <c r="MJA846" s="14"/>
      <c r="MJB846" s="14"/>
      <c r="MJC846" s="14"/>
      <c r="MJD846" s="14"/>
      <c r="MJE846" s="14"/>
      <c r="MJF846" s="14"/>
      <c r="MJG846" s="14"/>
      <c r="MJH846" s="14"/>
      <c r="MJI846" s="14"/>
      <c r="MJJ846" s="14"/>
      <c r="MJK846" s="14"/>
      <c r="MJL846" s="14"/>
      <c r="MJM846" s="14"/>
      <c r="MJN846" s="14"/>
      <c r="MJO846" s="14"/>
      <c r="MJP846" s="14"/>
      <c r="MJQ846" s="14"/>
      <c r="MJR846" s="14"/>
      <c r="MJS846" s="14"/>
      <c r="MJT846" s="14"/>
      <c r="MJU846" s="14"/>
      <c r="MJV846" s="14"/>
      <c r="MJW846" s="14"/>
      <c r="MJX846" s="14"/>
      <c r="MJY846" s="14"/>
      <c r="MJZ846" s="14"/>
      <c r="MKA846" s="14"/>
      <c r="MKB846" s="14"/>
      <c r="MKC846" s="14"/>
      <c r="MKD846" s="14"/>
      <c r="MKE846" s="14"/>
      <c r="MKF846" s="14"/>
      <c r="MKG846" s="14"/>
      <c r="MKH846" s="14"/>
      <c r="MKI846" s="14"/>
      <c r="MKJ846" s="14"/>
      <c r="MKK846" s="14"/>
      <c r="MKL846" s="14"/>
      <c r="MKM846" s="14"/>
      <c r="MKN846" s="14"/>
      <c r="MKO846" s="14"/>
      <c r="MKP846" s="14"/>
      <c r="MKQ846" s="14"/>
      <c r="MKR846" s="14"/>
      <c r="MKS846" s="14"/>
      <c r="MKT846" s="14"/>
      <c r="MKU846" s="14"/>
      <c r="MKV846" s="14"/>
      <c r="MKW846" s="14"/>
      <c r="MKX846" s="14"/>
      <c r="MKY846" s="14"/>
      <c r="MKZ846" s="14"/>
      <c r="MLA846" s="14"/>
      <c r="MLB846" s="14"/>
      <c r="MLC846" s="14"/>
      <c r="MLD846" s="14"/>
      <c r="MLE846" s="14"/>
      <c r="MLF846" s="14"/>
      <c r="MLG846" s="14"/>
      <c r="MLH846" s="14"/>
      <c r="MLI846" s="14"/>
      <c r="MLJ846" s="14"/>
      <c r="MLK846" s="14"/>
      <c r="MLL846" s="14"/>
      <c r="MLM846" s="14"/>
      <c r="MLN846" s="14"/>
      <c r="MLO846" s="14"/>
      <c r="MLP846" s="14"/>
      <c r="MLQ846" s="14"/>
      <c r="MLR846" s="14"/>
      <c r="MLS846" s="14"/>
      <c r="MLT846" s="14"/>
      <c r="MLU846" s="14"/>
      <c r="MLV846" s="14"/>
      <c r="MLW846" s="14"/>
      <c r="MLX846" s="14"/>
      <c r="MLY846" s="14"/>
      <c r="MLZ846" s="14"/>
      <c r="MMA846" s="14"/>
      <c r="MMB846" s="14"/>
      <c r="MMC846" s="14"/>
      <c r="MMD846" s="14"/>
      <c r="MME846" s="14"/>
      <c r="MMF846" s="14"/>
      <c r="MMG846" s="14"/>
      <c r="MMH846" s="14"/>
      <c r="MMI846" s="14"/>
      <c r="MMJ846" s="14"/>
      <c r="MMK846" s="14"/>
      <c r="MML846" s="14"/>
      <c r="MMM846" s="14"/>
      <c r="MMN846" s="14"/>
      <c r="MMO846" s="14"/>
      <c r="MMP846" s="14"/>
      <c r="MMQ846" s="14"/>
      <c r="MMR846" s="14"/>
      <c r="MMS846" s="14"/>
      <c r="MMT846" s="14"/>
      <c r="MMU846" s="14"/>
      <c r="MMV846" s="14"/>
      <c r="MMW846" s="14"/>
      <c r="MMX846" s="14"/>
      <c r="MMY846" s="14"/>
      <c r="MMZ846" s="14"/>
      <c r="MNA846" s="14"/>
      <c r="MNB846" s="14"/>
      <c r="MNC846" s="14"/>
      <c r="MND846" s="14"/>
      <c r="MNE846" s="14"/>
      <c r="MNF846" s="14"/>
      <c r="MNG846" s="14"/>
      <c r="MNH846" s="14"/>
      <c r="MNI846" s="14"/>
      <c r="MNJ846" s="14"/>
      <c r="MNK846" s="14"/>
      <c r="MNL846" s="14"/>
      <c r="MNM846" s="14"/>
      <c r="MNN846" s="14"/>
      <c r="MNO846" s="14"/>
      <c r="MNP846" s="14"/>
      <c r="MNQ846" s="14"/>
      <c r="MNR846" s="14"/>
      <c r="MNS846" s="14"/>
      <c r="MNT846" s="14"/>
      <c r="MNU846" s="14"/>
      <c r="MNV846" s="14"/>
      <c r="MNW846" s="14"/>
      <c r="MNX846" s="14"/>
      <c r="MNY846" s="14"/>
      <c r="MNZ846" s="14"/>
      <c r="MOA846" s="14"/>
      <c r="MOB846" s="14"/>
      <c r="MOC846" s="14"/>
      <c r="MOD846" s="14"/>
      <c r="MOE846" s="14"/>
      <c r="MOF846" s="14"/>
      <c r="MOG846" s="14"/>
      <c r="MOH846" s="14"/>
      <c r="MOI846" s="14"/>
      <c r="MOJ846" s="14"/>
      <c r="MOK846" s="14"/>
      <c r="MOL846" s="14"/>
      <c r="MOM846" s="14"/>
      <c r="MON846" s="14"/>
      <c r="MOO846" s="14"/>
      <c r="MOP846" s="14"/>
      <c r="MOQ846" s="14"/>
      <c r="MOR846" s="14"/>
      <c r="MOS846" s="14"/>
      <c r="MOT846" s="14"/>
      <c r="MOU846" s="14"/>
      <c r="MOV846" s="14"/>
      <c r="MOW846" s="14"/>
      <c r="MOX846" s="14"/>
      <c r="MOY846" s="14"/>
      <c r="MOZ846" s="14"/>
      <c r="MPA846" s="14"/>
      <c r="MPB846" s="14"/>
      <c r="MPC846" s="14"/>
      <c r="MPD846" s="14"/>
      <c r="MPE846" s="14"/>
      <c r="MPF846" s="14"/>
      <c r="MPG846" s="14"/>
      <c r="MPH846" s="14"/>
      <c r="MPI846" s="14"/>
      <c r="MPJ846" s="14"/>
      <c r="MPK846" s="14"/>
      <c r="MPL846" s="14"/>
      <c r="MPM846" s="14"/>
      <c r="MPN846" s="14"/>
      <c r="MPO846" s="14"/>
      <c r="MPP846" s="14"/>
      <c r="MPQ846" s="14"/>
      <c r="MPR846" s="14"/>
      <c r="MPS846" s="14"/>
      <c r="MPT846" s="14"/>
      <c r="MPU846" s="14"/>
      <c r="MPV846" s="14"/>
      <c r="MPW846" s="14"/>
      <c r="MPX846" s="14"/>
      <c r="MPY846" s="14"/>
      <c r="MPZ846" s="14"/>
      <c r="MQA846" s="14"/>
      <c r="MQB846" s="14"/>
      <c r="MQC846" s="14"/>
      <c r="MQD846" s="14"/>
      <c r="MQE846" s="14"/>
      <c r="MQF846" s="14"/>
      <c r="MQG846" s="14"/>
      <c r="MQH846" s="14"/>
      <c r="MQI846" s="14"/>
      <c r="MQJ846" s="14"/>
      <c r="MQK846" s="14"/>
      <c r="MQL846" s="14"/>
      <c r="MQM846" s="14"/>
      <c r="MQN846" s="14"/>
      <c r="MQO846" s="14"/>
      <c r="MQP846" s="14"/>
      <c r="MQQ846" s="14"/>
      <c r="MQR846" s="14"/>
      <c r="MQS846" s="14"/>
      <c r="MQT846" s="14"/>
      <c r="MQU846" s="14"/>
      <c r="MQV846" s="14"/>
      <c r="MQW846" s="14"/>
      <c r="MQX846" s="14"/>
      <c r="MQY846" s="14"/>
      <c r="MQZ846" s="14"/>
      <c r="MRA846" s="14"/>
      <c r="MRB846" s="14"/>
      <c r="MRC846" s="14"/>
      <c r="MRD846" s="14"/>
      <c r="MRE846" s="14"/>
      <c r="MRF846" s="14"/>
      <c r="MRG846" s="14"/>
      <c r="MRH846" s="14"/>
      <c r="MRI846" s="14"/>
      <c r="MRJ846" s="14"/>
      <c r="MRK846" s="14"/>
      <c r="MRL846" s="14"/>
      <c r="MRM846" s="14"/>
      <c r="MRN846" s="14"/>
      <c r="MRO846" s="14"/>
      <c r="MRP846" s="14"/>
      <c r="MRQ846" s="14"/>
      <c r="MRR846" s="14"/>
      <c r="MRS846" s="14"/>
      <c r="MRT846" s="14"/>
      <c r="MRU846" s="14"/>
      <c r="MRV846" s="14"/>
      <c r="MRW846" s="14"/>
      <c r="MRX846" s="14"/>
      <c r="MRY846" s="14"/>
      <c r="MRZ846" s="14"/>
      <c r="MSA846" s="14"/>
      <c r="MSB846" s="14"/>
      <c r="MSC846" s="14"/>
      <c r="MSD846" s="14"/>
      <c r="MSE846" s="14"/>
      <c r="MSF846" s="14"/>
      <c r="MSG846" s="14"/>
      <c r="MSH846" s="14"/>
      <c r="MSI846" s="14"/>
      <c r="MSJ846" s="14"/>
      <c r="MSK846" s="14"/>
      <c r="MSL846" s="14"/>
      <c r="MSM846" s="14"/>
      <c r="MSN846" s="14"/>
      <c r="MSO846" s="14"/>
      <c r="MSP846" s="14"/>
      <c r="MSQ846" s="14"/>
      <c r="MSR846" s="14"/>
      <c r="MSS846" s="14"/>
      <c r="MST846" s="14"/>
      <c r="MSU846" s="14"/>
      <c r="MSV846" s="14"/>
      <c r="MSW846" s="14"/>
      <c r="MSX846" s="14"/>
      <c r="MSY846" s="14"/>
      <c r="MSZ846" s="14"/>
      <c r="MTA846" s="14"/>
      <c r="MTB846" s="14"/>
      <c r="MTC846" s="14"/>
      <c r="MTD846" s="14"/>
      <c r="MTE846" s="14"/>
      <c r="MTF846" s="14"/>
      <c r="MTG846" s="14"/>
      <c r="MTH846" s="14"/>
      <c r="MTI846" s="14"/>
      <c r="MTJ846" s="14"/>
      <c r="MTK846" s="14"/>
      <c r="MTL846" s="14"/>
      <c r="MTM846" s="14"/>
      <c r="MTN846" s="14"/>
      <c r="MTO846" s="14"/>
      <c r="MTP846" s="14"/>
      <c r="MTQ846" s="14"/>
      <c r="MTR846" s="14"/>
      <c r="MTS846" s="14"/>
      <c r="MTT846" s="14"/>
      <c r="MTU846" s="14"/>
      <c r="MTV846" s="14"/>
      <c r="MTW846" s="14"/>
      <c r="MTX846" s="14"/>
      <c r="MTY846" s="14"/>
      <c r="MTZ846" s="14"/>
      <c r="MUA846" s="14"/>
      <c r="MUB846" s="14"/>
      <c r="MUC846" s="14"/>
      <c r="MUD846" s="14"/>
      <c r="MUE846" s="14"/>
      <c r="MUF846" s="14"/>
      <c r="MUG846" s="14"/>
      <c r="MUH846" s="14"/>
      <c r="MUI846" s="14"/>
      <c r="MUJ846" s="14"/>
      <c r="MUK846" s="14"/>
      <c r="MUL846" s="14"/>
      <c r="MUM846" s="14"/>
      <c r="MUN846" s="14"/>
      <c r="MUO846" s="14"/>
      <c r="MUP846" s="14"/>
      <c r="MUQ846" s="14"/>
      <c r="MUR846" s="14"/>
      <c r="MUS846" s="14"/>
      <c r="MUT846" s="14"/>
      <c r="MUU846" s="14"/>
      <c r="MUV846" s="14"/>
      <c r="MUW846" s="14"/>
      <c r="MUX846" s="14"/>
      <c r="MUY846" s="14"/>
      <c r="MUZ846" s="14"/>
      <c r="MVA846" s="14"/>
      <c r="MVB846" s="14"/>
      <c r="MVC846" s="14"/>
      <c r="MVD846" s="14"/>
      <c r="MVE846" s="14"/>
      <c r="MVF846" s="14"/>
      <c r="MVG846" s="14"/>
      <c r="MVH846" s="14"/>
      <c r="MVI846" s="14"/>
      <c r="MVJ846" s="14"/>
      <c r="MVK846" s="14"/>
      <c r="MVL846" s="14"/>
      <c r="MVM846" s="14"/>
      <c r="MVN846" s="14"/>
      <c r="MVO846" s="14"/>
      <c r="MVP846" s="14"/>
      <c r="MVQ846" s="14"/>
      <c r="MVR846" s="14"/>
      <c r="MVS846" s="14"/>
      <c r="MVT846" s="14"/>
      <c r="MVU846" s="14"/>
      <c r="MVV846" s="14"/>
      <c r="MVW846" s="14"/>
      <c r="MVX846" s="14"/>
      <c r="MVY846" s="14"/>
      <c r="MVZ846" s="14"/>
      <c r="MWA846" s="14"/>
      <c r="MWB846" s="14"/>
      <c r="MWC846" s="14"/>
      <c r="MWD846" s="14"/>
      <c r="MWE846" s="14"/>
      <c r="MWF846" s="14"/>
      <c r="MWG846" s="14"/>
      <c r="MWH846" s="14"/>
      <c r="MWI846" s="14"/>
      <c r="MWJ846" s="14"/>
      <c r="MWK846" s="14"/>
      <c r="MWL846" s="14"/>
      <c r="MWM846" s="14"/>
      <c r="MWN846" s="14"/>
      <c r="MWO846" s="14"/>
      <c r="MWP846" s="14"/>
      <c r="MWQ846" s="14"/>
      <c r="MWR846" s="14"/>
      <c r="MWS846" s="14"/>
      <c r="MWT846" s="14"/>
      <c r="MWU846" s="14"/>
      <c r="MWV846" s="14"/>
      <c r="MWW846" s="14"/>
      <c r="MWX846" s="14"/>
      <c r="MWY846" s="14"/>
      <c r="MWZ846" s="14"/>
      <c r="MXA846" s="14"/>
      <c r="MXB846" s="14"/>
      <c r="MXC846" s="14"/>
      <c r="MXD846" s="14"/>
      <c r="MXE846" s="14"/>
      <c r="MXF846" s="14"/>
      <c r="MXG846" s="14"/>
      <c r="MXH846" s="14"/>
      <c r="MXI846" s="14"/>
      <c r="MXJ846" s="14"/>
      <c r="MXK846" s="14"/>
      <c r="MXL846" s="14"/>
      <c r="MXM846" s="14"/>
      <c r="MXN846" s="14"/>
      <c r="MXO846" s="14"/>
      <c r="MXP846" s="14"/>
      <c r="MXQ846" s="14"/>
      <c r="MXR846" s="14"/>
      <c r="MXS846" s="14"/>
      <c r="MXT846" s="14"/>
      <c r="MXU846" s="14"/>
      <c r="MXV846" s="14"/>
      <c r="MXW846" s="14"/>
      <c r="MXX846" s="14"/>
      <c r="MXY846" s="14"/>
      <c r="MXZ846" s="14"/>
      <c r="MYA846" s="14"/>
      <c r="MYB846" s="14"/>
      <c r="MYC846" s="14"/>
      <c r="MYD846" s="14"/>
      <c r="MYE846" s="14"/>
      <c r="MYF846" s="14"/>
      <c r="MYG846" s="14"/>
      <c r="MYH846" s="14"/>
      <c r="MYI846" s="14"/>
      <c r="MYJ846" s="14"/>
      <c r="MYK846" s="14"/>
      <c r="MYL846" s="14"/>
      <c r="MYM846" s="14"/>
      <c r="MYN846" s="14"/>
      <c r="MYO846" s="14"/>
      <c r="MYP846" s="14"/>
      <c r="MYQ846" s="14"/>
      <c r="MYR846" s="14"/>
      <c r="MYS846" s="14"/>
      <c r="MYT846" s="14"/>
      <c r="MYU846" s="14"/>
      <c r="MYV846" s="14"/>
      <c r="MYW846" s="14"/>
      <c r="MYX846" s="14"/>
      <c r="MYY846" s="14"/>
      <c r="MYZ846" s="14"/>
      <c r="MZA846" s="14"/>
      <c r="MZB846" s="14"/>
      <c r="MZC846" s="14"/>
      <c r="MZD846" s="14"/>
      <c r="MZE846" s="14"/>
      <c r="MZF846" s="14"/>
      <c r="MZG846" s="14"/>
      <c r="MZH846" s="14"/>
      <c r="MZI846" s="14"/>
      <c r="MZJ846" s="14"/>
      <c r="MZK846" s="14"/>
      <c r="MZL846" s="14"/>
      <c r="MZM846" s="14"/>
      <c r="MZN846" s="14"/>
      <c r="MZO846" s="14"/>
      <c r="MZP846" s="14"/>
      <c r="MZQ846" s="14"/>
      <c r="MZR846" s="14"/>
      <c r="MZS846" s="14"/>
      <c r="MZT846" s="14"/>
      <c r="MZU846" s="14"/>
      <c r="MZV846" s="14"/>
      <c r="MZW846" s="14"/>
      <c r="MZX846" s="14"/>
      <c r="MZY846" s="14"/>
      <c r="MZZ846" s="14"/>
      <c r="NAA846" s="14"/>
      <c r="NAB846" s="14"/>
      <c r="NAC846" s="14"/>
      <c r="NAD846" s="14"/>
      <c r="NAE846" s="14"/>
      <c r="NAF846" s="14"/>
      <c r="NAG846" s="14"/>
      <c r="NAH846" s="14"/>
      <c r="NAI846" s="14"/>
      <c r="NAJ846" s="14"/>
      <c r="NAK846" s="14"/>
      <c r="NAL846" s="14"/>
      <c r="NAM846" s="14"/>
      <c r="NAN846" s="14"/>
      <c r="NAO846" s="14"/>
      <c r="NAP846" s="14"/>
      <c r="NAQ846" s="14"/>
      <c r="NAR846" s="14"/>
      <c r="NAS846" s="14"/>
      <c r="NAT846" s="14"/>
      <c r="NAU846" s="14"/>
      <c r="NAV846" s="14"/>
      <c r="NAW846" s="14"/>
      <c r="NAX846" s="14"/>
      <c r="NAY846" s="14"/>
      <c r="NAZ846" s="14"/>
      <c r="NBA846" s="14"/>
      <c r="NBB846" s="14"/>
      <c r="NBC846" s="14"/>
      <c r="NBD846" s="14"/>
      <c r="NBE846" s="14"/>
      <c r="NBF846" s="14"/>
      <c r="NBG846" s="14"/>
      <c r="NBH846" s="14"/>
      <c r="NBI846" s="14"/>
      <c r="NBJ846" s="14"/>
      <c r="NBK846" s="14"/>
      <c r="NBL846" s="14"/>
      <c r="NBM846" s="14"/>
      <c r="NBN846" s="14"/>
      <c r="NBO846" s="14"/>
      <c r="NBP846" s="14"/>
      <c r="NBQ846" s="14"/>
      <c r="NBR846" s="14"/>
      <c r="NBS846" s="14"/>
      <c r="NBT846" s="14"/>
      <c r="NBU846" s="14"/>
      <c r="NBV846" s="14"/>
      <c r="NBW846" s="14"/>
      <c r="NBX846" s="14"/>
      <c r="NBY846" s="14"/>
      <c r="NBZ846" s="14"/>
      <c r="NCA846" s="14"/>
      <c r="NCB846" s="14"/>
      <c r="NCC846" s="14"/>
      <c r="NCD846" s="14"/>
      <c r="NCE846" s="14"/>
      <c r="NCF846" s="14"/>
      <c r="NCG846" s="14"/>
      <c r="NCH846" s="14"/>
      <c r="NCI846" s="14"/>
      <c r="NCJ846" s="14"/>
      <c r="NCK846" s="14"/>
      <c r="NCL846" s="14"/>
      <c r="NCM846" s="14"/>
      <c r="NCN846" s="14"/>
      <c r="NCO846" s="14"/>
      <c r="NCP846" s="14"/>
      <c r="NCQ846" s="14"/>
      <c r="NCR846" s="14"/>
      <c r="NCS846" s="14"/>
      <c r="NCT846" s="14"/>
      <c r="NCU846" s="14"/>
      <c r="NCV846" s="14"/>
      <c r="NCW846" s="14"/>
      <c r="NCX846" s="14"/>
      <c r="NCY846" s="14"/>
      <c r="NCZ846" s="14"/>
      <c r="NDA846" s="14"/>
      <c r="NDB846" s="14"/>
      <c r="NDC846" s="14"/>
      <c r="NDD846" s="14"/>
      <c r="NDE846" s="14"/>
      <c r="NDF846" s="14"/>
      <c r="NDG846" s="14"/>
      <c r="NDH846" s="14"/>
      <c r="NDI846" s="14"/>
      <c r="NDJ846" s="14"/>
      <c r="NDK846" s="14"/>
      <c r="NDL846" s="14"/>
      <c r="NDM846" s="14"/>
      <c r="NDN846" s="14"/>
      <c r="NDO846" s="14"/>
      <c r="NDP846" s="14"/>
      <c r="NDQ846" s="14"/>
      <c r="NDR846" s="14"/>
      <c r="NDS846" s="14"/>
      <c r="NDT846" s="14"/>
      <c r="NDU846" s="14"/>
      <c r="NDV846" s="14"/>
      <c r="NDW846" s="14"/>
      <c r="NDX846" s="14"/>
      <c r="NDY846" s="14"/>
      <c r="NDZ846" s="14"/>
      <c r="NEA846" s="14"/>
      <c r="NEB846" s="14"/>
      <c r="NEC846" s="14"/>
      <c r="NED846" s="14"/>
      <c r="NEE846" s="14"/>
      <c r="NEF846" s="14"/>
      <c r="NEG846" s="14"/>
      <c r="NEH846" s="14"/>
      <c r="NEI846" s="14"/>
      <c r="NEJ846" s="14"/>
      <c r="NEK846" s="14"/>
      <c r="NEL846" s="14"/>
      <c r="NEM846" s="14"/>
      <c r="NEN846" s="14"/>
      <c r="NEO846" s="14"/>
      <c r="NEP846" s="14"/>
      <c r="NEQ846" s="14"/>
      <c r="NER846" s="14"/>
      <c r="NES846" s="14"/>
      <c r="NET846" s="14"/>
      <c r="NEU846" s="14"/>
      <c r="NEV846" s="14"/>
      <c r="NEW846" s="14"/>
      <c r="NEX846" s="14"/>
      <c r="NEY846" s="14"/>
      <c r="NEZ846" s="14"/>
      <c r="NFA846" s="14"/>
      <c r="NFB846" s="14"/>
      <c r="NFC846" s="14"/>
      <c r="NFD846" s="14"/>
      <c r="NFE846" s="14"/>
      <c r="NFF846" s="14"/>
      <c r="NFG846" s="14"/>
      <c r="NFH846" s="14"/>
      <c r="NFI846" s="14"/>
      <c r="NFJ846" s="14"/>
      <c r="NFK846" s="14"/>
      <c r="NFL846" s="14"/>
      <c r="NFM846" s="14"/>
      <c r="NFN846" s="14"/>
      <c r="NFO846" s="14"/>
      <c r="NFP846" s="14"/>
      <c r="NFQ846" s="14"/>
      <c r="NFR846" s="14"/>
      <c r="NFS846" s="14"/>
      <c r="NFT846" s="14"/>
      <c r="NFU846" s="14"/>
      <c r="NFV846" s="14"/>
      <c r="NFW846" s="14"/>
      <c r="NFX846" s="14"/>
      <c r="NFY846" s="14"/>
      <c r="NFZ846" s="14"/>
      <c r="NGA846" s="14"/>
      <c r="NGB846" s="14"/>
      <c r="NGC846" s="14"/>
      <c r="NGD846" s="14"/>
      <c r="NGE846" s="14"/>
      <c r="NGF846" s="14"/>
      <c r="NGG846" s="14"/>
      <c r="NGH846" s="14"/>
      <c r="NGI846" s="14"/>
      <c r="NGJ846" s="14"/>
      <c r="NGK846" s="14"/>
      <c r="NGL846" s="14"/>
      <c r="NGM846" s="14"/>
      <c r="NGN846" s="14"/>
      <c r="NGO846" s="14"/>
      <c r="NGP846" s="14"/>
      <c r="NGQ846" s="14"/>
      <c r="NGR846" s="14"/>
      <c r="NGS846" s="14"/>
      <c r="NGT846" s="14"/>
      <c r="NGU846" s="14"/>
      <c r="NGV846" s="14"/>
      <c r="NGW846" s="14"/>
      <c r="NGX846" s="14"/>
      <c r="NGY846" s="14"/>
      <c r="NGZ846" s="14"/>
      <c r="NHA846" s="14"/>
      <c r="NHB846" s="14"/>
      <c r="NHC846" s="14"/>
      <c r="NHD846" s="14"/>
      <c r="NHE846" s="14"/>
      <c r="NHF846" s="14"/>
      <c r="NHG846" s="14"/>
      <c r="NHH846" s="14"/>
      <c r="NHI846" s="14"/>
      <c r="NHJ846" s="14"/>
      <c r="NHK846" s="14"/>
      <c r="NHL846" s="14"/>
      <c r="NHM846" s="14"/>
      <c r="NHN846" s="14"/>
      <c r="NHO846" s="14"/>
      <c r="NHP846" s="14"/>
      <c r="NHQ846" s="14"/>
      <c r="NHR846" s="14"/>
      <c r="NHS846" s="14"/>
      <c r="NHT846" s="14"/>
      <c r="NHU846" s="14"/>
      <c r="NHV846" s="14"/>
      <c r="NHW846" s="14"/>
      <c r="NHX846" s="14"/>
      <c r="NHY846" s="14"/>
      <c r="NHZ846" s="14"/>
      <c r="NIA846" s="14"/>
      <c r="NIB846" s="14"/>
      <c r="NIC846" s="14"/>
      <c r="NID846" s="14"/>
      <c r="NIE846" s="14"/>
      <c r="NIF846" s="14"/>
      <c r="NIG846" s="14"/>
      <c r="NIH846" s="14"/>
      <c r="NII846" s="14"/>
      <c r="NIJ846" s="14"/>
      <c r="NIK846" s="14"/>
      <c r="NIL846" s="14"/>
      <c r="NIM846" s="14"/>
      <c r="NIN846" s="14"/>
      <c r="NIO846" s="14"/>
      <c r="NIP846" s="14"/>
      <c r="NIQ846" s="14"/>
      <c r="NIR846" s="14"/>
      <c r="NIS846" s="14"/>
      <c r="NIT846" s="14"/>
      <c r="NIU846" s="14"/>
      <c r="NIV846" s="14"/>
      <c r="NIW846" s="14"/>
      <c r="NIX846" s="14"/>
      <c r="NIY846" s="14"/>
      <c r="NIZ846" s="14"/>
      <c r="NJA846" s="14"/>
      <c r="NJB846" s="14"/>
      <c r="NJC846" s="14"/>
      <c r="NJD846" s="14"/>
      <c r="NJE846" s="14"/>
      <c r="NJF846" s="14"/>
      <c r="NJG846" s="14"/>
      <c r="NJH846" s="14"/>
      <c r="NJI846" s="14"/>
      <c r="NJJ846" s="14"/>
      <c r="NJK846" s="14"/>
      <c r="NJL846" s="14"/>
      <c r="NJM846" s="14"/>
      <c r="NJN846" s="14"/>
      <c r="NJO846" s="14"/>
      <c r="NJP846" s="14"/>
      <c r="NJQ846" s="14"/>
      <c r="NJR846" s="14"/>
      <c r="NJS846" s="14"/>
      <c r="NJT846" s="14"/>
      <c r="NJU846" s="14"/>
      <c r="NJV846" s="14"/>
      <c r="NJW846" s="14"/>
      <c r="NJX846" s="14"/>
      <c r="NJY846" s="14"/>
      <c r="NJZ846" s="14"/>
      <c r="NKA846" s="14"/>
      <c r="NKB846" s="14"/>
      <c r="NKC846" s="14"/>
      <c r="NKD846" s="14"/>
      <c r="NKE846" s="14"/>
      <c r="NKF846" s="14"/>
      <c r="NKG846" s="14"/>
      <c r="NKH846" s="14"/>
      <c r="NKI846" s="14"/>
      <c r="NKJ846" s="14"/>
      <c r="NKK846" s="14"/>
      <c r="NKL846" s="14"/>
      <c r="NKM846" s="14"/>
      <c r="NKN846" s="14"/>
      <c r="NKO846" s="14"/>
      <c r="NKP846" s="14"/>
      <c r="NKQ846" s="14"/>
      <c r="NKR846" s="14"/>
      <c r="NKS846" s="14"/>
      <c r="NKT846" s="14"/>
      <c r="NKU846" s="14"/>
      <c r="NKV846" s="14"/>
      <c r="NKW846" s="14"/>
      <c r="NKX846" s="14"/>
      <c r="NKY846" s="14"/>
      <c r="NKZ846" s="14"/>
      <c r="NLA846" s="14"/>
      <c r="NLB846" s="14"/>
      <c r="NLC846" s="14"/>
      <c r="NLD846" s="14"/>
      <c r="NLE846" s="14"/>
      <c r="NLF846" s="14"/>
      <c r="NLG846" s="14"/>
      <c r="NLH846" s="14"/>
      <c r="NLI846" s="14"/>
      <c r="NLJ846" s="14"/>
      <c r="NLK846" s="14"/>
      <c r="NLL846" s="14"/>
      <c r="NLM846" s="14"/>
      <c r="NLN846" s="14"/>
      <c r="NLO846" s="14"/>
      <c r="NLP846" s="14"/>
      <c r="NLQ846" s="14"/>
      <c r="NLR846" s="14"/>
      <c r="NLS846" s="14"/>
      <c r="NLT846" s="14"/>
      <c r="NLU846" s="14"/>
      <c r="NLV846" s="14"/>
      <c r="NLW846" s="14"/>
      <c r="NLX846" s="14"/>
      <c r="NLY846" s="14"/>
      <c r="NLZ846" s="14"/>
      <c r="NMA846" s="14"/>
      <c r="NMB846" s="14"/>
      <c r="NMC846" s="14"/>
      <c r="NMD846" s="14"/>
      <c r="NME846" s="14"/>
      <c r="NMF846" s="14"/>
      <c r="NMG846" s="14"/>
      <c r="NMH846" s="14"/>
      <c r="NMI846" s="14"/>
      <c r="NMJ846" s="14"/>
      <c r="NMK846" s="14"/>
      <c r="NML846" s="14"/>
      <c r="NMM846" s="14"/>
      <c r="NMN846" s="14"/>
      <c r="NMO846" s="14"/>
      <c r="NMP846" s="14"/>
      <c r="NMQ846" s="14"/>
      <c r="NMR846" s="14"/>
      <c r="NMS846" s="14"/>
      <c r="NMT846" s="14"/>
      <c r="NMU846" s="14"/>
      <c r="NMV846" s="14"/>
      <c r="NMW846" s="14"/>
      <c r="NMX846" s="14"/>
      <c r="NMY846" s="14"/>
      <c r="NMZ846" s="14"/>
      <c r="NNA846" s="14"/>
      <c r="NNB846" s="14"/>
      <c r="NNC846" s="14"/>
      <c r="NND846" s="14"/>
      <c r="NNE846" s="14"/>
      <c r="NNF846" s="14"/>
      <c r="NNG846" s="14"/>
      <c r="NNH846" s="14"/>
      <c r="NNI846" s="14"/>
      <c r="NNJ846" s="14"/>
      <c r="NNK846" s="14"/>
      <c r="NNL846" s="14"/>
      <c r="NNM846" s="14"/>
      <c r="NNN846" s="14"/>
      <c r="NNO846" s="14"/>
      <c r="NNP846" s="14"/>
      <c r="NNQ846" s="14"/>
      <c r="NNR846" s="14"/>
      <c r="NNS846" s="14"/>
      <c r="NNT846" s="14"/>
      <c r="NNU846" s="14"/>
      <c r="NNV846" s="14"/>
      <c r="NNW846" s="14"/>
      <c r="NNX846" s="14"/>
      <c r="NNY846" s="14"/>
      <c r="NNZ846" s="14"/>
      <c r="NOA846" s="14"/>
      <c r="NOB846" s="14"/>
      <c r="NOC846" s="14"/>
      <c r="NOD846" s="14"/>
      <c r="NOE846" s="14"/>
      <c r="NOF846" s="14"/>
      <c r="NOG846" s="14"/>
      <c r="NOH846" s="14"/>
      <c r="NOI846" s="14"/>
      <c r="NOJ846" s="14"/>
      <c r="NOK846" s="14"/>
      <c r="NOL846" s="14"/>
      <c r="NOM846" s="14"/>
      <c r="NON846" s="14"/>
      <c r="NOO846" s="14"/>
      <c r="NOP846" s="14"/>
      <c r="NOQ846" s="14"/>
      <c r="NOR846" s="14"/>
      <c r="NOS846" s="14"/>
      <c r="NOT846" s="14"/>
      <c r="NOU846" s="14"/>
      <c r="NOV846" s="14"/>
      <c r="NOW846" s="14"/>
      <c r="NOX846" s="14"/>
      <c r="NOY846" s="14"/>
      <c r="NOZ846" s="14"/>
      <c r="NPA846" s="14"/>
      <c r="NPB846" s="14"/>
      <c r="NPC846" s="14"/>
      <c r="NPD846" s="14"/>
      <c r="NPE846" s="14"/>
      <c r="NPF846" s="14"/>
      <c r="NPG846" s="14"/>
      <c r="NPH846" s="14"/>
      <c r="NPI846" s="14"/>
      <c r="NPJ846" s="14"/>
      <c r="NPK846" s="14"/>
      <c r="NPL846" s="14"/>
      <c r="NPM846" s="14"/>
      <c r="NPN846" s="14"/>
      <c r="NPO846" s="14"/>
      <c r="NPP846" s="14"/>
      <c r="NPQ846" s="14"/>
      <c r="NPR846" s="14"/>
      <c r="NPS846" s="14"/>
      <c r="NPT846" s="14"/>
      <c r="NPU846" s="14"/>
      <c r="NPV846" s="14"/>
      <c r="NPW846" s="14"/>
      <c r="NPX846" s="14"/>
      <c r="NPY846" s="14"/>
      <c r="NPZ846" s="14"/>
      <c r="NQA846" s="14"/>
      <c r="NQB846" s="14"/>
      <c r="NQC846" s="14"/>
      <c r="NQD846" s="14"/>
      <c r="NQE846" s="14"/>
      <c r="NQF846" s="14"/>
      <c r="NQG846" s="14"/>
      <c r="NQH846" s="14"/>
      <c r="NQI846" s="14"/>
      <c r="NQJ846" s="14"/>
      <c r="NQK846" s="14"/>
      <c r="NQL846" s="14"/>
      <c r="NQM846" s="14"/>
      <c r="NQN846" s="14"/>
      <c r="NQO846" s="14"/>
      <c r="NQP846" s="14"/>
      <c r="NQQ846" s="14"/>
      <c r="NQR846" s="14"/>
      <c r="NQS846" s="14"/>
      <c r="NQT846" s="14"/>
      <c r="NQU846" s="14"/>
      <c r="NQV846" s="14"/>
      <c r="NQW846" s="14"/>
      <c r="NQX846" s="14"/>
      <c r="NQY846" s="14"/>
      <c r="NQZ846" s="14"/>
      <c r="NRA846" s="14"/>
      <c r="NRB846" s="14"/>
      <c r="NRC846" s="14"/>
      <c r="NRD846" s="14"/>
      <c r="NRE846" s="14"/>
      <c r="NRF846" s="14"/>
      <c r="NRG846" s="14"/>
      <c r="NRH846" s="14"/>
      <c r="NRI846" s="14"/>
      <c r="NRJ846" s="14"/>
      <c r="NRK846" s="14"/>
      <c r="NRL846" s="14"/>
      <c r="NRM846" s="14"/>
      <c r="NRN846" s="14"/>
      <c r="NRO846" s="14"/>
      <c r="NRP846" s="14"/>
      <c r="NRQ846" s="14"/>
      <c r="NRR846" s="14"/>
      <c r="NRS846" s="14"/>
      <c r="NRT846" s="14"/>
      <c r="NRU846" s="14"/>
      <c r="NRV846" s="14"/>
      <c r="NRW846" s="14"/>
      <c r="NRX846" s="14"/>
      <c r="NRY846" s="14"/>
      <c r="NRZ846" s="14"/>
      <c r="NSA846" s="14"/>
      <c r="NSB846" s="14"/>
      <c r="NSC846" s="14"/>
      <c r="NSD846" s="14"/>
      <c r="NSE846" s="14"/>
      <c r="NSF846" s="14"/>
      <c r="NSG846" s="14"/>
      <c r="NSH846" s="14"/>
      <c r="NSI846" s="14"/>
      <c r="NSJ846" s="14"/>
      <c r="NSK846" s="14"/>
      <c r="NSL846" s="14"/>
      <c r="NSM846" s="14"/>
      <c r="NSN846" s="14"/>
      <c r="NSO846" s="14"/>
      <c r="NSP846" s="14"/>
      <c r="NSQ846" s="14"/>
      <c r="NSR846" s="14"/>
      <c r="NSS846" s="14"/>
      <c r="NST846" s="14"/>
      <c r="NSU846" s="14"/>
      <c r="NSV846" s="14"/>
      <c r="NSW846" s="14"/>
      <c r="NSX846" s="14"/>
      <c r="NSY846" s="14"/>
      <c r="NSZ846" s="14"/>
      <c r="NTA846" s="14"/>
      <c r="NTB846" s="14"/>
      <c r="NTC846" s="14"/>
      <c r="NTD846" s="14"/>
      <c r="NTE846" s="14"/>
      <c r="NTF846" s="14"/>
      <c r="NTG846" s="14"/>
      <c r="NTH846" s="14"/>
      <c r="NTI846" s="14"/>
      <c r="NTJ846" s="14"/>
      <c r="NTK846" s="14"/>
      <c r="NTL846" s="14"/>
      <c r="NTM846" s="14"/>
      <c r="NTN846" s="14"/>
      <c r="NTO846" s="14"/>
      <c r="NTP846" s="14"/>
      <c r="NTQ846" s="14"/>
      <c r="NTR846" s="14"/>
      <c r="NTS846" s="14"/>
      <c r="NTT846" s="14"/>
      <c r="NTU846" s="14"/>
      <c r="NTV846" s="14"/>
      <c r="NTW846" s="14"/>
      <c r="NTX846" s="14"/>
      <c r="NTY846" s="14"/>
      <c r="NTZ846" s="14"/>
      <c r="NUA846" s="14"/>
      <c r="NUB846" s="14"/>
      <c r="NUC846" s="14"/>
      <c r="NUD846" s="14"/>
      <c r="NUE846" s="14"/>
      <c r="NUF846" s="14"/>
      <c r="NUG846" s="14"/>
      <c r="NUH846" s="14"/>
      <c r="NUI846" s="14"/>
      <c r="NUJ846" s="14"/>
      <c r="NUK846" s="14"/>
      <c r="NUL846" s="14"/>
      <c r="NUM846" s="14"/>
      <c r="NUN846" s="14"/>
      <c r="NUO846" s="14"/>
      <c r="NUP846" s="14"/>
      <c r="NUQ846" s="14"/>
      <c r="NUR846" s="14"/>
      <c r="NUS846" s="14"/>
      <c r="NUT846" s="14"/>
      <c r="NUU846" s="14"/>
      <c r="NUV846" s="14"/>
      <c r="NUW846" s="14"/>
      <c r="NUX846" s="14"/>
      <c r="NUY846" s="14"/>
      <c r="NUZ846" s="14"/>
      <c r="NVA846" s="14"/>
      <c r="NVB846" s="14"/>
      <c r="NVC846" s="14"/>
      <c r="NVD846" s="14"/>
      <c r="NVE846" s="14"/>
      <c r="NVF846" s="14"/>
      <c r="NVG846" s="14"/>
      <c r="NVH846" s="14"/>
      <c r="NVI846" s="14"/>
      <c r="NVJ846" s="14"/>
      <c r="NVK846" s="14"/>
      <c r="NVL846" s="14"/>
      <c r="NVM846" s="14"/>
      <c r="NVN846" s="14"/>
      <c r="NVO846" s="14"/>
      <c r="NVP846" s="14"/>
      <c r="NVQ846" s="14"/>
      <c r="NVR846" s="14"/>
      <c r="NVS846" s="14"/>
      <c r="NVT846" s="14"/>
      <c r="NVU846" s="14"/>
      <c r="NVV846" s="14"/>
      <c r="NVW846" s="14"/>
      <c r="NVX846" s="14"/>
      <c r="NVY846" s="14"/>
      <c r="NVZ846" s="14"/>
      <c r="NWA846" s="14"/>
      <c r="NWB846" s="14"/>
      <c r="NWC846" s="14"/>
      <c r="NWD846" s="14"/>
      <c r="NWE846" s="14"/>
      <c r="NWF846" s="14"/>
      <c r="NWG846" s="14"/>
      <c r="NWH846" s="14"/>
      <c r="NWI846" s="14"/>
      <c r="NWJ846" s="14"/>
      <c r="NWK846" s="14"/>
      <c r="NWL846" s="14"/>
      <c r="NWM846" s="14"/>
      <c r="NWN846" s="14"/>
      <c r="NWO846" s="14"/>
      <c r="NWP846" s="14"/>
      <c r="NWQ846" s="14"/>
      <c r="NWR846" s="14"/>
      <c r="NWS846" s="14"/>
      <c r="NWT846" s="14"/>
      <c r="NWU846" s="14"/>
      <c r="NWV846" s="14"/>
      <c r="NWW846" s="14"/>
      <c r="NWX846" s="14"/>
      <c r="NWY846" s="14"/>
      <c r="NWZ846" s="14"/>
      <c r="NXA846" s="14"/>
      <c r="NXB846" s="14"/>
      <c r="NXC846" s="14"/>
      <c r="NXD846" s="14"/>
      <c r="NXE846" s="14"/>
      <c r="NXF846" s="14"/>
      <c r="NXG846" s="14"/>
      <c r="NXH846" s="14"/>
      <c r="NXI846" s="14"/>
      <c r="NXJ846" s="14"/>
      <c r="NXK846" s="14"/>
      <c r="NXL846" s="14"/>
      <c r="NXM846" s="14"/>
      <c r="NXN846" s="14"/>
      <c r="NXO846" s="14"/>
      <c r="NXP846" s="14"/>
      <c r="NXQ846" s="14"/>
      <c r="NXR846" s="14"/>
      <c r="NXS846" s="14"/>
      <c r="NXT846" s="14"/>
      <c r="NXU846" s="14"/>
      <c r="NXV846" s="14"/>
      <c r="NXW846" s="14"/>
      <c r="NXX846" s="14"/>
      <c r="NXY846" s="14"/>
      <c r="NXZ846" s="14"/>
      <c r="NYA846" s="14"/>
      <c r="NYB846" s="14"/>
      <c r="NYC846" s="14"/>
      <c r="NYD846" s="14"/>
      <c r="NYE846" s="14"/>
      <c r="NYF846" s="14"/>
      <c r="NYG846" s="14"/>
      <c r="NYH846" s="14"/>
      <c r="NYI846" s="14"/>
      <c r="NYJ846" s="14"/>
      <c r="NYK846" s="14"/>
      <c r="NYL846" s="14"/>
      <c r="NYM846" s="14"/>
      <c r="NYN846" s="14"/>
      <c r="NYO846" s="14"/>
      <c r="NYP846" s="14"/>
      <c r="NYQ846" s="14"/>
      <c r="NYR846" s="14"/>
      <c r="NYS846" s="14"/>
      <c r="NYT846" s="14"/>
      <c r="NYU846" s="14"/>
      <c r="NYV846" s="14"/>
      <c r="NYW846" s="14"/>
      <c r="NYX846" s="14"/>
      <c r="NYY846" s="14"/>
      <c r="NYZ846" s="14"/>
      <c r="NZA846" s="14"/>
      <c r="NZB846" s="14"/>
      <c r="NZC846" s="14"/>
      <c r="NZD846" s="14"/>
      <c r="NZE846" s="14"/>
      <c r="NZF846" s="14"/>
      <c r="NZG846" s="14"/>
      <c r="NZH846" s="14"/>
      <c r="NZI846" s="14"/>
      <c r="NZJ846" s="14"/>
      <c r="NZK846" s="14"/>
      <c r="NZL846" s="14"/>
      <c r="NZM846" s="14"/>
      <c r="NZN846" s="14"/>
      <c r="NZO846" s="14"/>
      <c r="NZP846" s="14"/>
      <c r="NZQ846" s="14"/>
      <c r="NZR846" s="14"/>
      <c r="NZS846" s="14"/>
      <c r="NZT846" s="14"/>
      <c r="NZU846" s="14"/>
      <c r="NZV846" s="14"/>
      <c r="NZW846" s="14"/>
      <c r="NZX846" s="14"/>
      <c r="NZY846" s="14"/>
      <c r="NZZ846" s="14"/>
      <c r="OAA846" s="14"/>
      <c r="OAB846" s="14"/>
      <c r="OAC846" s="14"/>
      <c r="OAD846" s="14"/>
      <c r="OAE846" s="14"/>
      <c r="OAF846" s="14"/>
      <c r="OAG846" s="14"/>
      <c r="OAH846" s="14"/>
      <c r="OAI846" s="14"/>
      <c r="OAJ846" s="14"/>
      <c r="OAK846" s="14"/>
      <c r="OAL846" s="14"/>
      <c r="OAM846" s="14"/>
      <c r="OAN846" s="14"/>
      <c r="OAO846" s="14"/>
      <c r="OAP846" s="14"/>
      <c r="OAQ846" s="14"/>
      <c r="OAR846" s="14"/>
      <c r="OAS846" s="14"/>
      <c r="OAT846" s="14"/>
      <c r="OAU846" s="14"/>
      <c r="OAV846" s="14"/>
      <c r="OAW846" s="14"/>
      <c r="OAX846" s="14"/>
      <c r="OAY846" s="14"/>
      <c r="OAZ846" s="14"/>
      <c r="OBA846" s="14"/>
      <c r="OBB846" s="14"/>
      <c r="OBC846" s="14"/>
      <c r="OBD846" s="14"/>
      <c r="OBE846" s="14"/>
      <c r="OBF846" s="14"/>
      <c r="OBG846" s="14"/>
      <c r="OBH846" s="14"/>
      <c r="OBI846" s="14"/>
      <c r="OBJ846" s="14"/>
      <c r="OBK846" s="14"/>
      <c r="OBL846" s="14"/>
      <c r="OBM846" s="14"/>
      <c r="OBN846" s="14"/>
      <c r="OBO846" s="14"/>
      <c r="OBP846" s="14"/>
      <c r="OBQ846" s="14"/>
      <c r="OBR846" s="14"/>
      <c r="OBS846" s="14"/>
      <c r="OBT846" s="14"/>
      <c r="OBU846" s="14"/>
      <c r="OBV846" s="14"/>
      <c r="OBW846" s="14"/>
      <c r="OBX846" s="14"/>
      <c r="OBY846" s="14"/>
      <c r="OBZ846" s="14"/>
      <c r="OCA846" s="14"/>
      <c r="OCB846" s="14"/>
      <c r="OCC846" s="14"/>
      <c r="OCD846" s="14"/>
      <c r="OCE846" s="14"/>
      <c r="OCF846" s="14"/>
      <c r="OCG846" s="14"/>
      <c r="OCH846" s="14"/>
      <c r="OCI846" s="14"/>
      <c r="OCJ846" s="14"/>
      <c r="OCK846" s="14"/>
      <c r="OCL846" s="14"/>
      <c r="OCM846" s="14"/>
      <c r="OCN846" s="14"/>
      <c r="OCO846" s="14"/>
      <c r="OCP846" s="14"/>
      <c r="OCQ846" s="14"/>
      <c r="OCR846" s="14"/>
      <c r="OCS846" s="14"/>
      <c r="OCT846" s="14"/>
      <c r="OCU846" s="14"/>
      <c r="OCV846" s="14"/>
      <c r="OCW846" s="14"/>
      <c r="OCX846" s="14"/>
      <c r="OCY846" s="14"/>
      <c r="OCZ846" s="14"/>
      <c r="ODA846" s="14"/>
      <c r="ODB846" s="14"/>
      <c r="ODC846" s="14"/>
      <c r="ODD846" s="14"/>
      <c r="ODE846" s="14"/>
      <c r="ODF846" s="14"/>
      <c r="ODG846" s="14"/>
      <c r="ODH846" s="14"/>
      <c r="ODI846" s="14"/>
      <c r="ODJ846" s="14"/>
      <c r="ODK846" s="14"/>
      <c r="ODL846" s="14"/>
      <c r="ODM846" s="14"/>
      <c r="ODN846" s="14"/>
      <c r="ODO846" s="14"/>
      <c r="ODP846" s="14"/>
      <c r="ODQ846" s="14"/>
      <c r="ODR846" s="14"/>
      <c r="ODS846" s="14"/>
      <c r="ODT846" s="14"/>
      <c r="ODU846" s="14"/>
      <c r="ODV846" s="14"/>
      <c r="ODW846" s="14"/>
      <c r="ODX846" s="14"/>
      <c r="ODY846" s="14"/>
      <c r="ODZ846" s="14"/>
      <c r="OEA846" s="14"/>
      <c r="OEB846" s="14"/>
      <c r="OEC846" s="14"/>
      <c r="OED846" s="14"/>
      <c r="OEE846" s="14"/>
      <c r="OEF846" s="14"/>
      <c r="OEG846" s="14"/>
      <c r="OEH846" s="14"/>
      <c r="OEI846" s="14"/>
      <c r="OEJ846" s="14"/>
      <c r="OEK846" s="14"/>
      <c r="OEL846" s="14"/>
      <c r="OEM846" s="14"/>
      <c r="OEN846" s="14"/>
      <c r="OEO846" s="14"/>
      <c r="OEP846" s="14"/>
      <c r="OEQ846" s="14"/>
      <c r="OER846" s="14"/>
      <c r="OES846" s="14"/>
      <c r="OET846" s="14"/>
      <c r="OEU846" s="14"/>
      <c r="OEV846" s="14"/>
      <c r="OEW846" s="14"/>
      <c r="OEX846" s="14"/>
      <c r="OEY846" s="14"/>
      <c r="OEZ846" s="14"/>
      <c r="OFA846" s="14"/>
      <c r="OFB846" s="14"/>
      <c r="OFC846" s="14"/>
      <c r="OFD846" s="14"/>
      <c r="OFE846" s="14"/>
      <c r="OFF846" s="14"/>
      <c r="OFG846" s="14"/>
      <c r="OFH846" s="14"/>
      <c r="OFI846" s="14"/>
      <c r="OFJ846" s="14"/>
      <c r="OFK846" s="14"/>
      <c r="OFL846" s="14"/>
      <c r="OFM846" s="14"/>
      <c r="OFN846" s="14"/>
      <c r="OFO846" s="14"/>
      <c r="OFP846" s="14"/>
      <c r="OFQ846" s="14"/>
      <c r="OFR846" s="14"/>
      <c r="OFS846" s="14"/>
      <c r="OFT846" s="14"/>
      <c r="OFU846" s="14"/>
      <c r="OFV846" s="14"/>
      <c r="OFW846" s="14"/>
      <c r="OFX846" s="14"/>
      <c r="OFY846" s="14"/>
      <c r="OFZ846" s="14"/>
      <c r="OGA846" s="14"/>
      <c r="OGB846" s="14"/>
      <c r="OGC846" s="14"/>
      <c r="OGD846" s="14"/>
      <c r="OGE846" s="14"/>
      <c r="OGF846" s="14"/>
      <c r="OGG846" s="14"/>
      <c r="OGH846" s="14"/>
      <c r="OGI846" s="14"/>
      <c r="OGJ846" s="14"/>
      <c r="OGK846" s="14"/>
      <c r="OGL846" s="14"/>
      <c r="OGM846" s="14"/>
      <c r="OGN846" s="14"/>
      <c r="OGO846" s="14"/>
      <c r="OGP846" s="14"/>
      <c r="OGQ846" s="14"/>
      <c r="OGR846" s="14"/>
      <c r="OGS846" s="14"/>
      <c r="OGT846" s="14"/>
      <c r="OGU846" s="14"/>
      <c r="OGV846" s="14"/>
      <c r="OGW846" s="14"/>
      <c r="OGX846" s="14"/>
      <c r="OGY846" s="14"/>
      <c r="OGZ846" s="14"/>
      <c r="OHA846" s="14"/>
      <c r="OHB846" s="14"/>
      <c r="OHC846" s="14"/>
      <c r="OHD846" s="14"/>
      <c r="OHE846" s="14"/>
      <c r="OHF846" s="14"/>
      <c r="OHG846" s="14"/>
      <c r="OHH846" s="14"/>
      <c r="OHI846" s="14"/>
      <c r="OHJ846" s="14"/>
      <c r="OHK846" s="14"/>
      <c r="OHL846" s="14"/>
      <c r="OHM846" s="14"/>
      <c r="OHN846" s="14"/>
      <c r="OHO846" s="14"/>
      <c r="OHP846" s="14"/>
      <c r="OHQ846" s="14"/>
      <c r="OHR846" s="14"/>
      <c r="OHS846" s="14"/>
      <c r="OHT846" s="14"/>
      <c r="OHU846" s="14"/>
      <c r="OHV846" s="14"/>
      <c r="OHW846" s="14"/>
      <c r="OHX846" s="14"/>
      <c r="OHY846" s="14"/>
      <c r="OHZ846" s="14"/>
      <c r="OIA846" s="14"/>
      <c r="OIB846" s="14"/>
      <c r="OIC846" s="14"/>
      <c r="OID846" s="14"/>
      <c r="OIE846" s="14"/>
      <c r="OIF846" s="14"/>
      <c r="OIG846" s="14"/>
      <c r="OIH846" s="14"/>
      <c r="OII846" s="14"/>
      <c r="OIJ846" s="14"/>
      <c r="OIK846" s="14"/>
      <c r="OIL846" s="14"/>
      <c r="OIM846" s="14"/>
      <c r="OIN846" s="14"/>
      <c r="OIO846" s="14"/>
      <c r="OIP846" s="14"/>
      <c r="OIQ846" s="14"/>
      <c r="OIR846" s="14"/>
      <c r="OIS846" s="14"/>
      <c r="OIT846" s="14"/>
      <c r="OIU846" s="14"/>
      <c r="OIV846" s="14"/>
      <c r="OIW846" s="14"/>
      <c r="OIX846" s="14"/>
      <c r="OIY846" s="14"/>
      <c r="OIZ846" s="14"/>
      <c r="OJA846" s="14"/>
      <c r="OJB846" s="14"/>
      <c r="OJC846" s="14"/>
      <c r="OJD846" s="14"/>
      <c r="OJE846" s="14"/>
      <c r="OJF846" s="14"/>
      <c r="OJG846" s="14"/>
      <c r="OJH846" s="14"/>
      <c r="OJI846" s="14"/>
      <c r="OJJ846" s="14"/>
      <c r="OJK846" s="14"/>
      <c r="OJL846" s="14"/>
      <c r="OJM846" s="14"/>
      <c r="OJN846" s="14"/>
      <c r="OJO846" s="14"/>
      <c r="OJP846" s="14"/>
      <c r="OJQ846" s="14"/>
      <c r="OJR846" s="14"/>
      <c r="OJS846" s="14"/>
      <c r="OJT846" s="14"/>
      <c r="OJU846" s="14"/>
      <c r="OJV846" s="14"/>
      <c r="OJW846" s="14"/>
      <c r="OJX846" s="14"/>
      <c r="OJY846" s="14"/>
      <c r="OJZ846" s="14"/>
      <c r="OKA846" s="14"/>
      <c r="OKB846" s="14"/>
      <c r="OKC846" s="14"/>
      <c r="OKD846" s="14"/>
      <c r="OKE846" s="14"/>
      <c r="OKF846" s="14"/>
      <c r="OKG846" s="14"/>
      <c r="OKH846" s="14"/>
      <c r="OKI846" s="14"/>
      <c r="OKJ846" s="14"/>
      <c r="OKK846" s="14"/>
      <c r="OKL846" s="14"/>
      <c r="OKM846" s="14"/>
      <c r="OKN846" s="14"/>
      <c r="OKO846" s="14"/>
      <c r="OKP846" s="14"/>
      <c r="OKQ846" s="14"/>
      <c r="OKR846" s="14"/>
      <c r="OKS846" s="14"/>
      <c r="OKT846" s="14"/>
      <c r="OKU846" s="14"/>
      <c r="OKV846" s="14"/>
      <c r="OKW846" s="14"/>
      <c r="OKX846" s="14"/>
      <c r="OKY846" s="14"/>
      <c r="OKZ846" s="14"/>
      <c r="OLA846" s="14"/>
      <c r="OLB846" s="14"/>
      <c r="OLC846" s="14"/>
      <c r="OLD846" s="14"/>
      <c r="OLE846" s="14"/>
      <c r="OLF846" s="14"/>
      <c r="OLG846" s="14"/>
      <c r="OLH846" s="14"/>
      <c r="OLI846" s="14"/>
      <c r="OLJ846" s="14"/>
      <c r="OLK846" s="14"/>
      <c r="OLL846" s="14"/>
      <c r="OLM846" s="14"/>
      <c r="OLN846" s="14"/>
      <c r="OLO846" s="14"/>
      <c r="OLP846" s="14"/>
      <c r="OLQ846" s="14"/>
      <c r="OLR846" s="14"/>
      <c r="OLS846" s="14"/>
      <c r="OLT846" s="14"/>
      <c r="OLU846" s="14"/>
      <c r="OLV846" s="14"/>
      <c r="OLW846" s="14"/>
      <c r="OLX846" s="14"/>
      <c r="OLY846" s="14"/>
      <c r="OLZ846" s="14"/>
      <c r="OMA846" s="14"/>
      <c r="OMB846" s="14"/>
      <c r="OMC846" s="14"/>
      <c r="OMD846" s="14"/>
      <c r="OME846" s="14"/>
      <c r="OMF846" s="14"/>
      <c r="OMG846" s="14"/>
      <c r="OMH846" s="14"/>
      <c r="OMI846" s="14"/>
      <c r="OMJ846" s="14"/>
      <c r="OMK846" s="14"/>
      <c r="OML846" s="14"/>
      <c r="OMM846" s="14"/>
      <c r="OMN846" s="14"/>
      <c r="OMO846" s="14"/>
      <c r="OMP846" s="14"/>
      <c r="OMQ846" s="14"/>
      <c r="OMR846" s="14"/>
      <c r="OMS846" s="14"/>
      <c r="OMT846" s="14"/>
      <c r="OMU846" s="14"/>
      <c r="OMV846" s="14"/>
      <c r="OMW846" s="14"/>
      <c r="OMX846" s="14"/>
      <c r="OMY846" s="14"/>
      <c r="OMZ846" s="14"/>
      <c r="ONA846" s="14"/>
      <c r="ONB846" s="14"/>
      <c r="ONC846" s="14"/>
      <c r="OND846" s="14"/>
      <c r="ONE846" s="14"/>
      <c r="ONF846" s="14"/>
      <c r="ONG846" s="14"/>
      <c r="ONH846" s="14"/>
      <c r="ONI846" s="14"/>
      <c r="ONJ846" s="14"/>
      <c r="ONK846" s="14"/>
      <c r="ONL846" s="14"/>
      <c r="ONM846" s="14"/>
      <c r="ONN846" s="14"/>
      <c r="ONO846" s="14"/>
      <c r="ONP846" s="14"/>
      <c r="ONQ846" s="14"/>
      <c r="ONR846" s="14"/>
      <c r="ONS846" s="14"/>
      <c r="ONT846" s="14"/>
      <c r="ONU846" s="14"/>
      <c r="ONV846" s="14"/>
      <c r="ONW846" s="14"/>
      <c r="ONX846" s="14"/>
      <c r="ONY846" s="14"/>
      <c r="ONZ846" s="14"/>
      <c r="OOA846" s="14"/>
      <c r="OOB846" s="14"/>
      <c r="OOC846" s="14"/>
      <c r="OOD846" s="14"/>
      <c r="OOE846" s="14"/>
      <c r="OOF846" s="14"/>
      <c r="OOG846" s="14"/>
      <c r="OOH846" s="14"/>
      <c r="OOI846" s="14"/>
      <c r="OOJ846" s="14"/>
      <c r="OOK846" s="14"/>
      <c r="OOL846" s="14"/>
      <c r="OOM846" s="14"/>
      <c r="OON846" s="14"/>
      <c r="OOO846" s="14"/>
      <c r="OOP846" s="14"/>
      <c r="OOQ846" s="14"/>
      <c r="OOR846" s="14"/>
      <c r="OOS846" s="14"/>
      <c r="OOT846" s="14"/>
      <c r="OOU846" s="14"/>
      <c r="OOV846" s="14"/>
      <c r="OOW846" s="14"/>
      <c r="OOX846" s="14"/>
      <c r="OOY846" s="14"/>
      <c r="OOZ846" s="14"/>
      <c r="OPA846" s="14"/>
      <c r="OPB846" s="14"/>
      <c r="OPC846" s="14"/>
      <c r="OPD846" s="14"/>
      <c r="OPE846" s="14"/>
      <c r="OPF846" s="14"/>
      <c r="OPG846" s="14"/>
      <c r="OPH846" s="14"/>
      <c r="OPI846" s="14"/>
      <c r="OPJ846" s="14"/>
      <c r="OPK846" s="14"/>
      <c r="OPL846" s="14"/>
      <c r="OPM846" s="14"/>
      <c r="OPN846" s="14"/>
      <c r="OPO846" s="14"/>
      <c r="OPP846" s="14"/>
      <c r="OPQ846" s="14"/>
      <c r="OPR846" s="14"/>
      <c r="OPS846" s="14"/>
      <c r="OPT846" s="14"/>
      <c r="OPU846" s="14"/>
      <c r="OPV846" s="14"/>
      <c r="OPW846" s="14"/>
      <c r="OPX846" s="14"/>
      <c r="OPY846" s="14"/>
      <c r="OPZ846" s="14"/>
      <c r="OQA846" s="14"/>
      <c r="OQB846" s="14"/>
      <c r="OQC846" s="14"/>
      <c r="OQD846" s="14"/>
      <c r="OQE846" s="14"/>
      <c r="OQF846" s="14"/>
      <c r="OQG846" s="14"/>
      <c r="OQH846" s="14"/>
      <c r="OQI846" s="14"/>
      <c r="OQJ846" s="14"/>
      <c r="OQK846" s="14"/>
      <c r="OQL846" s="14"/>
      <c r="OQM846" s="14"/>
      <c r="OQN846" s="14"/>
      <c r="OQO846" s="14"/>
      <c r="OQP846" s="14"/>
      <c r="OQQ846" s="14"/>
      <c r="OQR846" s="14"/>
      <c r="OQS846" s="14"/>
      <c r="OQT846" s="14"/>
      <c r="OQU846" s="14"/>
      <c r="OQV846" s="14"/>
      <c r="OQW846" s="14"/>
      <c r="OQX846" s="14"/>
      <c r="OQY846" s="14"/>
      <c r="OQZ846" s="14"/>
      <c r="ORA846" s="14"/>
      <c r="ORB846" s="14"/>
      <c r="ORC846" s="14"/>
      <c r="ORD846" s="14"/>
      <c r="ORE846" s="14"/>
      <c r="ORF846" s="14"/>
      <c r="ORG846" s="14"/>
      <c r="ORH846" s="14"/>
      <c r="ORI846" s="14"/>
      <c r="ORJ846" s="14"/>
      <c r="ORK846" s="14"/>
      <c r="ORL846" s="14"/>
      <c r="ORM846" s="14"/>
      <c r="ORN846" s="14"/>
      <c r="ORO846" s="14"/>
      <c r="ORP846" s="14"/>
      <c r="ORQ846" s="14"/>
      <c r="ORR846" s="14"/>
      <c r="ORS846" s="14"/>
      <c r="ORT846" s="14"/>
      <c r="ORU846" s="14"/>
      <c r="ORV846" s="14"/>
      <c r="ORW846" s="14"/>
      <c r="ORX846" s="14"/>
      <c r="ORY846" s="14"/>
      <c r="ORZ846" s="14"/>
      <c r="OSA846" s="14"/>
      <c r="OSB846" s="14"/>
      <c r="OSC846" s="14"/>
      <c r="OSD846" s="14"/>
      <c r="OSE846" s="14"/>
      <c r="OSF846" s="14"/>
      <c r="OSG846" s="14"/>
      <c r="OSH846" s="14"/>
      <c r="OSI846" s="14"/>
      <c r="OSJ846" s="14"/>
      <c r="OSK846" s="14"/>
      <c r="OSL846" s="14"/>
      <c r="OSM846" s="14"/>
      <c r="OSN846" s="14"/>
      <c r="OSO846" s="14"/>
      <c r="OSP846" s="14"/>
      <c r="OSQ846" s="14"/>
      <c r="OSR846" s="14"/>
      <c r="OSS846" s="14"/>
      <c r="OST846" s="14"/>
      <c r="OSU846" s="14"/>
      <c r="OSV846" s="14"/>
      <c r="OSW846" s="14"/>
      <c r="OSX846" s="14"/>
      <c r="OSY846" s="14"/>
      <c r="OSZ846" s="14"/>
      <c r="OTA846" s="14"/>
      <c r="OTB846" s="14"/>
      <c r="OTC846" s="14"/>
      <c r="OTD846" s="14"/>
      <c r="OTE846" s="14"/>
      <c r="OTF846" s="14"/>
      <c r="OTG846" s="14"/>
      <c r="OTH846" s="14"/>
      <c r="OTI846" s="14"/>
      <c r="OTJ846" s="14"/>
      <c r="OTK846" s="14"/>
      <c r="OTL846" s="14"/>
      <c r="OTM846" s="14"/>
      <c r="OTN846" s="14"/>
      <c r="OTO846" s="14"/>
      <c r="OTP846" s="14"/>
      <c r="OTQ846" s="14"/>
      <c r="OTR846" s="14"/>
      <c r="OTS846" s="14"/>
      <c r="OTT846" s="14"/>
      <c r="OTU846" s="14"/>
      <c r="OTV846" s="14"/>
      <c r="OTW846" s="14"/>
      <c r="OTX846" s="14"/>
      <c r="OTY846" s="14"/>
      <c r="OTZ846" s="14"/>
      <c r="OUA846" s="14"/>
      <c r="OUB846" s="14"/>
      <c r="OUC846" s="14"/>
      <c r="OUD846" s="14"/>
      <c r="OUE846" s="14"/>
      <c r="OUF846" s="14"/>
      <c r="OUG846" s="14"/>
      <c r="OUH846" s="14"/>
      <c r="OUI846" s="14"/>
      <c r="OUJ846" s="14"/>
      <c r="OUK846" s="14"/>
      <c r="OUL846" s="14"/>
      <c r="OUM846" s="14"/>
      <c r="OUN846" s="14"/>
      <c r="OUO846" s="14"/>
      <c r="OUP846" s="14"/>
      <c r="OUQ846" s="14"/>
      <c r="OUR846" s="14"/>
      <c r="OUS846" s="14"/>
      <c r="OUT846" s="14"/>
      <c r="OUU846" s="14"/>
      <c r="OUV846" s="14"/>
      <c r="OUW846" s="14"/>
      <c r="OUX846" s="14"/>
      <c r="OUY846" s="14"/>
      <c r="OUZ846" s="14"/>
      <c r="OVA846" s="14"/>
      <c r="OVB846" s="14"/>
      <c r="OVC846" s="14"/>
      <c r="OVD846" s="14"/>
      <c r="OVE846" s="14"/>
      <c r="OVF846" s="14"/>
      <c r="OVG846" s="14"/>
      <c r="OVH846" s="14"/>
      <c r="OVI846" s="14"/>
      <c r="OVJ846" s="14"/>
      <c r="OVK846" s="14"/>
      <c r="OVL846" s="14"/>
      <c r="OVM846" s="14"/>
      <c r="OVN846" s="14"/>
      <c r="OVO846" s="14"/>
      <c r="OVP846" s="14"/>
      <c r="OVQ846" s="14"/>
      <c r="OVR846" s="14"/>
      <c r="OVS846" s="14"/>
      <c r="OVT846" s="14"/>
      <c r="OVU846" s="14"/>
      <c r="OVV846" s="14"/>
      <c r="OVW846" s="14"/>
      <c r="OVX846" s="14"/>
      <c r="OVY846" s="14"/>
      <c r="OVZ846" s="14"/>
      <c r="OWA846" s="14"/>
      <c r="OWB846" s="14"/>
      <c r="OWC846" s="14"/>
      <c r="OWD846" s="14"/>
      <c r="OWE846" s="14"/>
      <c r="OWF846" s="14"/>
      <c r="OWG846" s="14"/>
      <c r="OWH846" s="14"/>
      <c r="OWI846" s="14"/>
      <c r="OWJ846" s="14"/>
      <c r="OWK846" s="14"/>
      <c r="OWL846" s="14"/>
      <c r="OWM846" s="14"/>
      <c r="OWN846" s="14"/>
      <c r="OWO846" s="14"/>
      <c r="OWP846" s="14"/>
      <c r="OWQ846" s="14"/>
      <c r="OWR846" s="14"/>
      <c r="OWS846" s="14"/>
      <c r="OWT846" s="14"/>
      <c r="OWU846" s="14"/>
      <c r="OWV846" s="14"/>
      <c r="OWW846" s="14"/>
      <c r="OWX846" s="14"/>
      <c r="OWY846" s="14"/>
      <c r="OWZ846" s="14"/>
      <c r="OXA846" s="14"/>
      <c r="OXB846" s="14"/>
      <c r="OXC846" s="14"/>
      <c r="OXD846" s="14"/>
      <c r="OXE846" s="14"/>
      <c r="OXF846" s="14"/>
      <c r="OXG846" s="14"/>
      <c r="OXH846" s="14"/>
      <c r="OXI846" s="14"/>
      <c r="OXJ846" s="14"/>
      <c r="OXK846" s="14"/>
      <c r="OXL846" s="14"/>
      <c r="OXM846" s="14"/>
      <c r="OXN846" s="14"/>
      <c r="OXO846" s="14"/>
      <c r="OXP846" s="14"/>
      <c r="OXQ846" s="14"/>
      <c r="OXR846" s="14"/>
      <c r="OXS846" s="14"/>
      <c r="OXT846" s="14"/>
      <c r="OXU846" s="14"/>
      <c r="OXV846" s="14"/>
      <c r="OXW846" s="14"/>
      <c r="OXX846" s="14"/>
      <c r="OXY846" s="14"/>
      <c r="OXZ846" s="14"/>
      <c r="OYA846" s="14"/>
      <c r="OYB846" s="14"/>
      <c r="OYC846" s="14"/>
      <c r="OYD846" s="14"/>
      <c r="OYE846" s="14"/>
      <c r="OYF846" s="14"/>
      <c r="OYG846" s="14"/>
      <c r="OYH846" s="14"/>
      <c r="OYI846" s="14"/>
      <c r="OYJ846" s="14"/>
      <c r="OYK846" s="14"/>
      <c r="OYL846" s="14"/>
      <c r="OYM846" s="14"/>
      <c r="OYN846" s="14"/>
      <c r="OYO846" s="14"/>
      <c r="OYP846" s="14"/>
      <c r="OYQ846" s="14"/>
      <c r="OYR846" s="14"/>
      <c r="OYS846" s="14"/>
      <c r="OYT846" s="14"/>
      <c r="OYU846" s="14"/>
      <c r="OYV846" s="14"/>
      <c r="OYW846" s="14"/>
      <c r="OYX846" s="14"/>
      <c r="OYY846" s="14"/>
      <c r="OYZ846" s="14"/>
      <c r="OZA846" s="14"/>
      <c r="OZB846" s="14"/>
      <c r="OZC846" s="14"/>
      <c r="OZD846" s="14"/>
      <c r="OZE846" s="14"/>
      <c r="OZF846" s="14"/>
      <c r="OZG846" s="14"/>
      <c r="OZH846" s="14"/>
      <c r="OZI846" s="14"/>
      <c r="OZJ846" s="14"/>
      <c r="OZK846" s="14"/>
      <c r="OZL846" s="14"/>
      <c r="OZM846" s="14"/>
      <c r="OZN846" s="14"/>
      <c r="OZO846" s="14"/>
      <c r="OZP846" s="14"/>
      <c r="OZQ846" s="14"/>
      <c r="OZR846" s="14"/>
      <c r="OZS846" s="14"/>
      <c r="OZT846" s="14"/>
      <c r="OZU846" s="14"/>
      <c r="OZV846" s="14"/>
      <c r="OZW846" s="14"/>
      <c r="OZX846" s="14"/>
      <c r="OZY846" s="14"/>
      <c r="OZZ846" s="14"/>
      <c r="PAA846" s="14"/>
      <c r="PAB846" s="14"/>
      <c r="PAC846" s="14"/>
      <c r="PAD846" s="14"/>
      <c r="PAE846" s="14"/>
      <c r="PAF846" s="14"/>
      <c r="PAG846" s="14"/>
      <c r="PAH846" s="14"/>
      <c r="PAI846" s="14"/>
      <c r="PAJ846" s="14"/>
      <c r="PAK846" s="14"/>
      <c r="PAL846" s="14"/>
      <c r="PAM846" s="14"/>
      <c r="PAN846" s="14"/>
      <c r="PAO846" s="14"/>
      <c r="PAP846" s="14"/>
      <c r="PAQ846" s="14"/>
      <c r="PAR846" s="14"/>
      <c r="PAS846" s="14"/>
      <c r="PAT846" s="14"/>
      <c r="PAU846" s="14"/>
      <c r="PAV846" s="14"/>
      <c r="PAW846" s="14"/>
      <c r="PAX846" s="14"/>
      <c r="PAY846" s="14"/>
      <c r="PAZ846" s="14"/>
      <c r="PBA846" s="14"/>
      <c r="PBB846" s="14"/>
      <c r="PBC846" s="14"/>
      <c r="PBD846" s="14"/>
      <c r="PBE846" s="14"/>
      <c r="PBF846" s="14"/>
      <c r="PBG846" s="14"/>
      <c r="PBH846" s="14"/>
      <c r="PBI846" s="14"/>
      <c r="PBJ846" s="14"/>
      <c r="PBK846" s="14"/>
      <c r="PBL846" s="14"/>
      <c r="PBM846" s="14"/>
      <c r="PBN846" s="14"/>
      <c r="PBO846" s="14"/>
      <c r="PBP846" s="14"/>
      <c r="PBQ846" s="14"/>
      <c r="PBR846" s="14"/>
      <c r="PBS846" s="14"/>
      <c r="PBT846" s="14"/>
      <c r="PBU846" s="14"/>
      <c r="PBV846" s="14"/>
      <c r="PBW846" s="14"/>
      <c r="PBX846" s="14"/>
      <c r="PBY846" s="14"/>
      <c r="PBZ846" s="14"/>
      <c r="PCA846" s="14"/>
      <c r="PCB846" s="14"/>
      <c r="PCC846" s="14"/>
      <c r="PCD846" s="14"/>
      <c r="PCE846" s="14"/>
      <c r="PCF846" s="14"/>
      <c r="PCG846" s="14"/>
      <c r="PCH846" s="14"/>
      <c r="PCI846" s="14"/>
      <c r="PCJ846" s="14"/>
      <c r="PCK846" s="14"/>
      <c r="PCL846" s="14"/>
      <c r="PCM846" s="14"/>
      <c r="PCN846" s="14"/>
      <c r="PCO846" s="14"/>
      <c r="PCP846" s="14"/>
      <c r="PCQ846" s="14"/>
      <c r="PCR846" s="14"/>
      <c r="PCS846" s="14"/>
      <c r="PCT846" s="14"/>
      <c r="PCU846" s="14"/>
      <c r="PCV846" s="14"/>
      <c r="PCW846" s="14"/>
      <c r="PCX846" s="14"/>
      <c r="PCY846" s="14"/>
      <c r="PCZ846" s="14"/>
      <c r="PDA846" s="14"/>
      <c r="PDB846" s="14"/>
      <c r="PDC846" s="14"/>
      <c r="PDD846" s="14"/>
      <c r="PDE846" s="14"/>
      <c r="PDF846" s="14"/>
      <c r="PDG846" s="14"/>
      <c r="PDH846" s="14"/>
      <c r="PDI846" s="14"/>
      <c r="PDJ846" s="14"/>
      <c r="PDK846" s="14"/>
      <c r="PDL846" s="14"/>
      <c r="PDM846" s="14"/>
      <c r="PDN846" s="14"/>
      <c r="PDO846" s="14"/>
      <c r="PDP846" s="14"/>
      <c r="PDQ846" s="14"/>
      <c r="PDR846" s="14"/>
      <c r="PDS846" s="14"/>
      <c r="PDT846" s="14"/>
      <c r="PDU846" s="14"/>
      <c r="PDV846" s="14"/>
      <c r="PDW846" s="14"/>
      <c r="PDX846" s="14"/>
      <c r="PDY846" s="14"/>
      <c r="PDZ846" s="14"/>
      <c r="PEA846" s="14"/>
      <c r="PEB846" s="14"/>
      <c r="PEC846" s="14"/>
      <c r="PED846" s="14"/>
      <c r="PEE846" s="14"/>
      <c r="PEF846" s="14"/>
      <c r="PEG846" s="14"/>
      <c r="PEH846" s="14"/>
      <c r="PEI846" s="14"/>
      <c r="PEJ846" s="14"/>
      <c r="PEK846" s="14"/>
      <c r="PEL846" s="14"/>
      <c r="PEM846" s="14"/>
      <c r="PEN846" s="14"/>
      <c r="PEO846" s="14"/>
      <c r="PEP846" s="14"/>
      <c r="PEQ846" s="14"/>
      <c r="PER846" s="14"/>
      <c r="PES846" s="14"/>
      <c r="PET846" s="14"/>
      <c r="PEU846" s="14"/>
      <c r="PEV846" s="14"/>
      <c r="PEW846" s="14"/>
      <c r="PEX846" s="14"/>
      <c r="PEY846" s="14"/>
      <c r="PEZ846" s="14"/>
      <c r="PFA846" s="14"/>
      <c r="PFB846" s="14"/>
      <c r="PFC846" s="14"/>
      <c r="PFD846" s="14"/>
      <c r="PFE846" s="14"/>
      <c r="PFF846" s="14"/>
      <c r="PFG846" s="14"/>
      <c r="PFH846" s="14"/>
      <c r="PFI846" s="14"/>
      <c r="PFJ846" s="14"/>
      <c r="PFK846" s="14"/>
      <c r="PFL846" s="14"/>
      <c r="PFM846" s="14"/>
      <c r="PFN846" s="14"/>
      <c r="PFO846" s="14"/>
      <c r="PFP846" s="14"/>
      <c r="PFQ846" s="14"/>
      <c r="PFR846" s="14"/>
      <c r="PFS846" s="14"/>
      <c r="PFT846" s="14"/>
      <c r="PFU846" s="14"/>
      <c r="PFV846" s="14"/>
      <c r="PFW846" s="14"/>
      <c r="PFX846" s="14"/>
      <c r="PFY846" s="14"/>
      <c r="PFZ846" s="14"/>
      <c r="PGA846" s="14"/>
      <c r="PGB846" s="14"/>
      <c r="PGC846" s="14"/>
      <c r="PGD846" s="14"/>
      <c r="PGE846" s="14"/>
      <c r="PGF846" s="14"/>
      <c r="PGG846" s="14"/>
      <c r="PGH846" s="14"/>
      <c r="PGI846" s="14"/>
      <c r="PGJ846" s="14"/>
      <c r="PGK846" s="14"/>
      <c r="PGL846" s="14"/>
      <c r="PGM846" s="14"/>
      <c r="PGN846" s="14"/>
      <c r="PGO846" s="14"/>
      <c r="PGP846" s="14"/>
      <c r="PGQ846" s="14"/>
      <c r="PGR846" s="14"/>
      <c r="PGS846" s="14"/>
      <c r="PGT846" s="14"/>
      <c r="PGU846" s="14"/>
      <c r="PGV846" s="14"/>
      <c r="PGW846" s="14"/>
      <c r="PGX846" s="14"/>
      <c r="PGY846" s="14"/>
      <c r="PGZ846" s="14"/>
      <c r="PHA846" s="14"/>
      <c r="PHB846" s="14"/>
      <c r="PHC846" s="14"/>
      <c r="PHD846" s="14"/>
      <c r="PHE846" s="14"/>
      <c r="PHF846" s="14"/>
      <c r="PHG846" s="14"/>
      <c r="PHH846" s="14"/>
      <c r="PHI846" s="14"/>
      <c r="PHJ846" s="14"/>
      <c r="PHK846" s="14"/>
      <c r="PHL846" s="14"/>
      <c r="PHM846" s="14"/>
      <c r="PHN846" s="14"/>
      <c r="PHO846" s="14"/>
      <c r="PHP846" s="14"/>
      <c r="PHQ846" s="14"/>
      <c r="PHR846" s="14"/>
      <c r="PHS846" s="14"/>
      <c r="PHT846" s="14"/>
      <c r="PHU846" s="14"/>
      <c r="PHV846" s="14"/>
      <c r="PHW846" s="14"/>
      <c r="PHX846" s="14"/>
      <c r="PHY846" s="14"/>
      <c r="PHZ846" s="14"/>
      <c r="PIA846" s="14"/>
      <c r="PIB846" s="14"/>
      <c r="PIC846" s="14"/>
      <c r="PID846" s="14"/>
      <c r="PIE846" s="14"/>
      <c r="PIF846" s="14"/>
      <c r="PIG846" s="14"/>
      <c r="PIH846" s="14"/>
      <c r="PII846" s="14"/>
      <c r="PIJ846" s="14"/>
      <c r="PIK846" s="14"/>
      <c r="PIL846" s="14"/>
      <c r="PIM846" s="14"/>
      <c r="PIN846" s="14"/>
      <c r="PIO846" s="14"/>
      <c r="PIP846" s="14"/>
      <c r="PIQ846" s="14"/>
      <c r="PIR846" s="14"/>
      <c r="PIS846" s="14"/>
      <c r="PIT846" s="14"/>
      <c r="PIU846" s="14"/>
      <c r="PIV846" s="14"/>
      <c r="PIW846" s="14"/>
      <c r="PIX846" s="14"/>
      <c r="PIY846" s="14"/>
      <c r="PIZ846" s="14"/>
      <c r="PJA846" s="14"/>
      <c r="PJB846" s="14"/>
      <c r="PJC846" s="14"/>
      <c r="PJD846" s="14"/>
      <c r="PJE846" s="14"/>
      <c r="PJF846" s="14"/>
      <c r="PJG846" s="14"/>
      <c r="PJH846" s="14"/>
      <c r="PJI846" s="14"/>
      <c r="PJJ846" s="14"/>
      <c r="PJK846" s="14"/>
      <c r="PJL846" s="14"/>
      <c r="PJM846" s="14"/>
      <c r="PJN846" s="14"/>
      <c r="PJO846" s="14"/>
      <c r="PJP846" s="14"/>
      <c r="PJQ846" s="14"/>
      <c r="PJR846" s="14"/>
      <c r="PJS846" s="14"/>
      <c r="PJT846" s="14"/>
      <c r="PJU846" s="14"/>
      <c r="PJV846" s="14"/>
      <c r="PJW846" s="14"/>
      <c r="PJX846" s="14"/>
      <c r="PJY846" s="14"/>
      <c r="PJZ846" s="14"/>
      <c r="PKA846" s="14"/>
      <c r="PKB846" s="14"/>
      <c r="PKC846" s="14"/>
      <c r="PKD846" s="14"/>
      <c r="PKE846" s="14"/>
      <c r="PKF846" s="14"/>
      <c r="PKG846" s="14"/>
      <c r="PKH846" s="14"/>
      <c r="PKI846" s="14"/>
      <c r="PKJ846" s="14"/>
      <c r="PKK846" s="14"/>
      <c r="PKL846" s="14"/>
      <c r="PKM846" s="14"/>
      <c r="PKN846" s="14"/>
      <c r="PKO846" s="14"/>
      <c r="PKP846" s="14"/>
      <c r="PKQ846" s="14"/>
      <c r="PKR846" s="14"/>
      <c r="PKS846" s="14"/>
      <c r="PKT846" s="14"/>
      <c r="PKU846" s="14"/>
      <c r="PKV846" s="14"/>
      <c r="PKW846" s="14"/>
      <c r="PKX846" s="14"/>
      <c r="PKY846" s="14"/>
      <c r="PKZ846" s="14"/>
      <c r="PLA846" s="14"/>
      <c r="PLB846" s="14"/>
      <c r="PLC846" s="14"/>
      <c r="PLD846" s="14"/>
      <c r="PLE846" s="14"/>
      <c r="PLF846" s="14"/>
      <c r="PLG846" s="14"/>
      <c r="PLH846" s="14"/>
      <c r="PLI846" s="14"/>
      <c r="PLJ846" s="14"/>
      <c r="PLK846" s="14"/>
      <c r="PLL846" s="14"/>
      <c r="PLM846" s="14"/>
      <c r="PLN846" s="14"/>
      <c r="PLO846" s="14"/>
      <c r="PLP846" s="14"/>
      <c r="PLQ846" s="14"/>
      <c r="PLR846" s="14"/>
      <c r="PLS846" s="14"/>
      <c r="PLT846" s="14"/>
      <c r="PLU846" s="14"/>
      <c r="PLV846" s="14"/>
      <c r="PLW846" s="14"/>
      <c r="PLX846" s="14"/>
      <c r="PLY846" s="14"/>
      <c r="PLZ846" s="14"/>
      <c r="PMA846" s="14"/>
      <c r="PMB846" s="14"/>
      <c r="PMC846" s="14"/>
      <c r="PMD846" s="14"/>
      <c r="PME846" s="14"/>
      <c r="PMF846" s="14"/>
      <c r="PMG846" s="14"/>
      <c r="PMH846" s="14"/>
      <c r="PMI846" s="14"/>
      <c r="PMJ846" s="14"/>
      <c r="PMK846" s="14"/>
      <c r="PML846" s="14"/>
      <c r="PMM846" s="14"/>
      <c r="PMN846" s="14"/>
      <c r="PMO846" s="14"/>
      <c r="PMP846" s="14"/>
      <c r="PMQ846" s="14"/>
      <c r="PMR846" s="14"/>
      <c r="PMS846" s="14"/>
      <c r="PMT846" s="14"/>
      <c r="PMU846" s="14"/>
      <c r="PMV846" s="14"/>
      <c r="PMW846" s="14"/>
      <c r="PMX846" s="14"/>
      <c r="PMY846" s="14"/>
      <c r="PMZ846" s="14"/>
      <c r="PNA846" s="14"/>
      <c r="PNB846" s="14"/>
      <c r="PNC846" s="14"/>
      <c r="PND846" s="14"/>
      <c r="PNE846" s="14"/>
      <c r="PNF846" s="14"/>
      <c r="PNG846" s="14"/>
      <c r="PNH846" s="14"/>
      <c r="PNI846" s="14"/>
      <c r="PNJ846" s="14"/>
      <c r="PNK846" s="14"/>
      <c r="PNL846" s="14"/>
      <c r="PNM846" s="14"/>
      <c r="PNN846" s="14"/>
      <c r="PNO846" s="14"/>
      <c r="PNP846" s="14"/>
      <c r="PNQ846" s="14"/>
      <c r="PNR846" s="14"/>
      <c r="PNS846" s="14"/>
      <c r="PNT846" s="14"/>
      <c r="PNU846" s="14"/>
      <c r="PNV846" s="14"/>
      <c r="PNW846" s="14"/>
      <c r="PNX846" s="14"/>
      <c r="PNY846" s="14"/>
      <c r="PNZ846" s="14"/>
      <c r="POA846" s="14"/>
      <c r="POB846" s="14"/>
      <c r="POC846" s="14"/>
      <c r="POD846" s="14"/>
      <c r="POE846" s="14"/>
      <c r="POF846" s="14"/>
      <c r="POG846" s="14"/>
      <c r="POH846" s="14"/>
      <c r="POI846" s="14"/>
      <c r="POJ846" s="14"/>
      <c r="POK846" s="14"/>
      <c r="POL846" s="14"/>
      <c r="POM846" s="14"/>
      <c r="PON846" s="14"/>
      <c r="POO846" s="14"/>
      <c r="POP846" s="14"/>
      <c r="POQ846" s="14"/>
      <c r="POR846" s="14"/>
      <c r="POS846" s="14"/>
      <c r="POT846" s="14"/>
      <c r="POU846" s="14"/>
      <c r="POV846" s="14"/>
      <c r="POW846" s="14"/>
      <c r="POX846" s="14"/>
      <c r="POY846" s="14"/>
      <c r="POZ846" s="14"/>
      <c r="PPA846" s="14"/>
      <c r="PPB846" s="14"/>
      <c r="PPC846" s="14"/>
      <c r="PPD846" s="14"/>
      <c r="PPE846" s="14"/>
      <c r="PPF846" s="14"/>
      <c r="PPG846" s="14"/>
      <c r="PPH846" s="14"/>
      <c r="PPI846" s="14"/>
      <c r="PPJ846" s="14"/>
      <c r="PPK846" s="14"/>
      <c r="PPL846" s="14"/>
      <c r="PPM846" s="14"/>
      <c r="PPN846" s="14"/>
      <c r="PPO846" s="14"/>
      <c r="PPP846" s="14"/>
      <c r="PPQ846" s="14"/>
      <c r="PPR846" s="14"/>
      <c r="PPS846" s="14"/>
      <c r="PPT846" s="14"/>
      <c r="PPU846" s="14"/>
      <c r="PPV846" s="14"/>
      <c r="PPW846" s="14"/>
      <c r="PPX846" s="14"/>
      <c r="PPY846" s="14"/>
      <c r="PPZ846" s="14"/>
      <c r="PQA846" s="14"/>
      <c r="PQB846" s="14"/>
      <c r="PQC846" s="14"/>
      <c r="PQD846" s="14"/>
      <c r="PQE846" s="14"/>
      <c r="PQF846" s="14"/>
      <c r="PQG846" s="14"/>
      <c r="PQH846" s="14"/>
      <c r="PQI846" s="14"/>
      <c r="PQJ846" s="14"/>
      <c r="PQK846" s="14"/>
      <c r="PQL846" s="14"/>
      <c r="PQM846" s="14"/>
      <c r="PQN846" s="14"/>
      <c r="PQO846" s="14"/>
      <c r="PQP846" s="14"/>
      <c r="PQQ846" s="14"/>
      <c r="PQR846" s="14"/>
      <c r="PQS846" s="14"/>
      <c r="PQT846" s="14"/>
      <c r="PQU846" s="14"/>
      <c r="PQV846" s="14"/>
      <c r="PQW846" s="14"/>
      <c r="PQX846" s="14"/>
      <c r="PQY846" s="14"/>
      <c r="PQZ846" s="14"/>
      <c r="PRA846" s="14"/>
      <c r="PRB846" s="14"/>
      <c r="PRC846" s="14"/>
      <c r="PRD846" s="14"/>
      <c r="PRE846" s="14"/>
      <c r="PRF846" s="14"/>
      <c r="PRG846" s="14"/>
      <c r="PRH846" s="14"/>
      <c r="PRI846" s="14"/>
      <c r="PRJ846" s="14"/>
      <c r="PRK846" s="14"/>
      <c r="PRL846" s="14"/>
      <c r="PRM846" s="14"/>
      <c r="PRN846" s="14"/>
      <c r="PRO846" s="14"/>
      <c r="PRP846" s="14"/>
      <c r="PRQ846" s="14"/>
      <c r="PRR846" s="14"/>
      <c r="PRS846" s="14"/>
      <c r="PRT846" s="14"/>
      <c r="PRU846" s="14"/>
      <c r="PRV846" s="14"/>
      <c r="PRW846" s="14"/>
      <c r="PRX846" s="14"/>
      <c r="PRY846" s="14"/>
      <c r="PRZ846" s="14"/>
      <c r="PSA846" s="14"/>
      <c r="PSB846" s="14"/>
      <c r="PSC846" s="14"/>
      <c r="PSD846" s="14"/>
      <c r="PSE846" s="14"/>
      <c r="PSF846" s="14"/>
      <c r="PSG846" s="14"/>
      <c r="PSH846" s="14"/>
      <c r="PSI846" s="14"/>
      <c r="PSJ846" s="14"/>
      <c r="PSK846" s="14"/>
      <c r="PSL846" s="14"/>
      <c r="PSM846" s="14"/>
      <c r="PSN846" s="14"/>
      <c r="PSO846" s="14"/>
      <c r="PSP846" s="14"/>
      <c r="PSQ846" s="14"/>
      <c r="PSR846" s="14"/>
      <c r="PSS846" s="14"/>
      <c r="PST846" s="14"/>
      <c r="PSU846" s="14"/>
      <c r="PSV846" s="14"/>
      <c r="PSW846" s="14"/>
      <c r="PSX846" s="14"/>
      <c r="PSY846" s="14"/>
      <c r="PSZ846" s="14"/>
      <c r="PTA846" s="14"/>
      <c r="PTB846" s="14"/>
      <c r="PTC846" s="14"/>
      <c r="PTD846" s="14"/>
      <c r="PTE846" s="14"/>
      <c r="PTF846" s="14"/>
      <c r="PTG846" s="14"/>
      <c r="PTH846" s="14"/>
      <c r="PTI846" s="14"/>
      <c r="PTJ846" s="14"/>
      <c r="PTK846" s="14"/>
      <c r="PTL846" s="14"/>
      <c r="PTM846" s="14"/>
      <c r="PTN846" s="14"/>
      <c r="PTO846" s="14"/>
      <c r="PTP846" s="14"/>
      <c r="PTQ846" s="14"/>
      <c r="PTR846" s="14"/>
      <c r="PTS846" s="14"/>
      <c r="PTT846" s="14"/>
      <c r="PTU846" s="14"/>
      <c r="PTV846" s="14"/>
      <c r="PTW846" s="14"/>
      <c r="PTX846" s="14"/>
      <c r="PTY846" s="14"/>
      <c r="PTZ846" s="14"/>
      <c r="PUA846" s="14"/>
      <c r="PUB846" s="14"/>
      <c r="PUC846" s="14"/>
      <c r="PUD846" s="14"/>
      <c r="PUE846" s="14"/>
      <c r="PUF846" s="14"/>
      <c r="PUG846" s="14"/>
      <c r="PUH846" s="14"/>
      <c r="PUI846" s="14"/>
      <c r="PUJ846" s="14"/>
      <c r="PUK846" s="14"/>
      <c r="PUL846" s="14"/>
      <c r="PUM846" s="14"/>
      <c r="PUN846" s="14"/>
      <c r="PUO846" s="14"/>
      <c r="PUP846" s="14"/>
      <c r="PUQ846" s="14"/>
      <c r="PUR846" s="14"/>
      <c r="PUS846" s="14"/>
      <c r="PUT846" s="14"/>
      <c r="PUU846" s="14"/>
      <c r="PUV846" s="14"/>
      <c r="PUW846" s="14"/>
      <c r="PUX846" s="14"/>
      <c r="PUY846" s="14"/>
      <c r="PUZ846" s="14"/>
      <c r="PVA846" s="14"/>
      <c r="PVB846" s="14"/>
      <c r="PVC846" s="14"/>
      <c r="PVD846" s="14"/>
      <c r="PVE846" s="14"/>
      <c r="PVF846" s="14"/>
      <c r="PVG846" s="14"/>
      <c r="PVH846" s="14"/>
      <c r="PVI846" s="14"/>
      <c r="PVJ846" s="14"/>
      <c r="PVK846" s="14"/>
      <c r="PVL846" s="14"/>
      <c r="PVM846" s="14"/>
      <c r="PVN846" s="14"/>
      <c r="PVO846" s="14"/>
      <c r="PVP846" s="14"/>
      <c r="PVQ846" s="14"/>
      <c r="PVR846" s="14"/>
      <c r="PVS846" s="14"/>
      <c r="PVT846" s="14"/>
      <c r="PVU846" s="14"/>
      <c r="PVV846" s="14"/>
      <c r="PVW846" s="14"/>
      <c r="PVX846" s="14"/>
      <c r="PVY846" s="14"/>
      <c r="PVZ846" s="14"/>
      <c r="PWA846" s="14"/>
      <c r="PWB846" s="14"/>
      <c r="PWC846" s="14"/>
      <c r="PWD846" s="14"/>
      <c r="PWE846" s="14"/>
      <c r="PWF846" s="14"/>
      <c r="PWG846" s="14"/>
      <c r="PWH846" s="14"/>
      <c r="PWI846" s="14"/>
      <c r="PWJ846" s="14"/>
      <c r="PWK846" s="14"/>
      <c r="PWL846" s="14"/>
      <c r="PWM846" s="14"/>
      <c r="PWN846" s="14"/>
      <c r="PWO846" s="14"/>
      <c r="PWP846" s="14"/>
      <c r="PWQ846" s="14"/>
      <c r="PWR846" s="14"/>
      <c r="PWS846" s="14"/>
      <c r="PWT846" s="14"/>
      <c r="PWU846" s="14"/>
      <c r="PWV846" s="14"/>
      <c r="PWW846" s="14"/>
      <c r="PWX846" s="14"/>
      <c r="PWY846" s="14"/>
      <c r="PWZ846" s="14"/>
      <c r="PXA846" s="14"/>
      <c r="PXB846" s="14"/>
      <c r="PXC846" s="14"/>
      <c r="PXD846" s="14"/>
      <c r="PXE846" s="14"/>
      <c r="PXF846" s="14"/>
      <c r="PXG846" s="14"/>
      <c r="PXH846" s="14"/>
      <c r="PXI846" s="14"/>
      <c r="PXJ846" s="14"/>
      <c r="PXK846" s="14"/>
      <c r="PXL846" s="14"/>
      <c r="PXM846" s="14"/>
      <c r="PXN846" s="14"/>
      <c r="PXO846" s="14"/>
      <c r="PXP846" s="14"/>
      <c r="PXQ846" s="14"/>
      <c r="PXR846" s="14"/>
      <c r="PXS846" s="14"/>
      <c r="PXT846" s="14"/>
      <c r="PXU846" s="14"/>
      <c r="PXV846" s="14"/>
      <c r="PXW846" s="14"/>
      <c r="PXX846" s="14"/>
      <c r="PXY846" s="14"/>
      <c r="PXZ846" s="14"/>
      <c r="PYA846" s="14"/>
      <c r="PYB846" s="14"/>
      <c r="PYC846" s="14"/>
      <c r="PYD846" s="14"/>
      <c r="PYE846" s="14"/>
      <c r="PYF846" s="14"/>
      <c r="PYG846" s="14"/>
      <c r="PYH846" s="14"/>
      <c r="PYI846" s="14"/>
      <c r="PYJ846" s="14"/>
      <c r="PYK846" s="14"/>
      <c r="PYL846" s="14"/>
      <c r="PYM846" s="14"/>
      <c r="PYN846" s="14"/>
      <c r="PYO846" s="14"/>
      <c r="PYP846" s="14"/>
      <c r="PYQ846" s="14"/>
      <c r="PYR846" s="14"/>
      <c r="PYS846" s="14"/>
      <c r="PYT846" s="14"/>
      <c r="PYU846" s="14"/>
      <c r="PYV846" s="14"/>
      <c r="PYW846" s="14"/>
      <c r="PYX846" s="14"/>
      <c r="PYY846" s="14"/>
      <c r="PYZ846" s="14"/>
      <c r="PZA846" s="14"/>
      <c r="PZB846" s="14"/>
      <c r="PZC846" s="14"/>
      <c r="PZD846" s="14"/>
      <c r="PZE846" s="14"/>
      <c r="PZF846" s="14"/>
      <c r="PZG846" s="14"/>
      <c r="PZH846" s="14"/>
      <c r="PZI846" s="14"/>
      <c r="PZJ846" s="14"/>
      <c r="PZK846" s="14"/>
      <c r="PZL846" s="14"/>
      <c r="PZM846" s="14"/>
      <c r="PZN846" s="14"/>
      <c r="PZO846" s="14"/>
      <c r="PZP846" s="14"/>
      <c r="PZQ846" s="14"/>
      <c r="PZR846" s="14"/>
      <c r="PZS846" s="14"/>
      <c r="PZT846" s="14"/>
      <c r="PZU846" s="14"/>
      <c r="PZV846" s="14"/>
      <c r="PZW846" s="14"/>
      <c r="PZX846" s="14"/>
      <c r="PZY846" s="14"/>
      <c r="PZZ846" s="14"/>
      <c r="QAA846" s="14"/>
      <c r="QAB846" s="14"/>
      <c r="QAC846" s="14"/>
      <c r="QAD846" s="14"/>
      <c r="QAE846" s="14"/>
      <c r="QAF846" s="14"/>
      <c r="QAG846" s="14"/>
      <c r="QAH846" s="14"/>
      <c r="QAI846" s="14"/>
      <c r="QAJ846" s="14"/>
      <c r="QAK846" s="14"/>
      <c r="QAL846" s="14"/>
      <c r="QAM846" s="14"/>
      <c r="QAN846" s="14"/>
      <c r="QAO846" s="14"/>
      <c r="QAP846" s="14"/>
      <c r="QAQ846" s="14"/>
      <c r="QAR846" s="14"/>
      <c r="QAS846" s="14"/>
      <c r="QAT846" s="14"/>
      <c r="QAU846" s="14"/>
      <c r="QAV846" s="14"/>
      <c r="QAW846" s="14"/>
      <c r="QAX846" s="14"/>
      <c r="QAY846" s="14"/>
      <c r="QAZ846" s="14"/>
      <c r="QBA846" s="14"/>
      <c r="QBB846" s="14"/>
      <c r="QBC846" s="14"/>
      <c r="QBD846" s="14"/>
      <c r="QBE846" s="14"/>
      <c r="QBF846" s="14"/>
      <c r="QBG846" s="14"/>
      <c r="QBH846" s="14"/>
      <c r="QBI846" s="14"/>
      <c r="QBJ846" s="14"/>
      <c r="QBK846" s="14"/>
      <c r="QBL846" s="14"/>
      <c r="QBM846" s="14"/>
      <c r="QBN846" s="14"/>
      <c r="QBO846" s="14"/>
      <c r="QBP846" s="14"/>
      <c r="QBQ846" s="14"/>
      <c r="QBR846" s="14"/>
      <c r="QBS846" s="14"/>
      <c r="QBT846" s="14"/>
      <c r="QBU846" s="14"/>
      <c r="QBV846" s="14"/>
      <c r="QBW846" s="14"/>
      <c r="QBX846" s="14"/>
      <c r="QBY846" s="14"/>
      <c r="QBZ846" s="14"/>
      <c r="QCA846" s="14"/>
      <c r="QCB846" s="14"/>
      <c r="QCC846" s="14"/>
      <c r="QCD846" s="14"/>
      <c r="QCE846" s="14"/>
      <c r="QCF846" s="14"/>
      <c r="QCG846" s="14"/>
      <c r="QCH846" s="14"/>
      <c r="QCI846" s="14"/>
      <c r="QCJ846" s="14"/>
      <c r="QCK846" s="14"/>
      <c r="QCL846" s="14"/>
      <c r="QCM846" s="14"/>
      <c r="QCN846" s="14"/>
      <c r="QCO846" s="14"/>
      <c r="QCP846" s="14"/>
      <c r="QCQ846" s="14"/>
      <c r="QCR846" s="14"/>
      <c r="QCS846" s="14"/>
      <c r="QCT846" s="14"/>
      <c r="QCU846" s="14"/>
      <c r="QCV846" s="14"/>
      <c r="QCW846" s="14"/>
      <c r="QCX846" s="14"/>
      <c r="QCY846" s="14"/>
      <c r="QCZ846" s="14"/>
      <c r="QDA846" s="14"/>
      <c r="QDB846" s="14"/>
      <c r="QDC846" s="14"/>
      <c r="QDD846" s="14"/>
      <c r="QDE846" s="14"/>
      <c r="QDF846" s="14"/>
      <c r="QDG846" s="14"/>
      <c r="QDH846" s="14"/>
      <c r="QDI846" s="14"/>
      <c r="QDJ846" s="14"/>
      <c r="QDK846" s="14"/>
      <c r="QDL846" s="14"/>
      <c r="QDM846" s="14"/>
      <c r="QDN846" s="14"/>
      <c r="QDO846" s="14"/>
      <c r="QDP846" s="14"/>
      <c r="QDQ846" s="14"/>
      <c r="QDR846" s="14"/>
      <c r="QDS846" s="14"/>
      <c r="QDT846" s="14"/>
      <c r="QDU846" s="14"/>
      <c r="QDV846" s="14"/>
      <c r="QDW846" s="14"/>
      <c r="QDX846" s="14"/>
      <c r="QDY846" s="14"/>
      <c r="QDZ846" s="14"/>
      <c r="QEA846" s="14"/>
      <c r="QEB846" s="14"/>
      <c r="QEC846" s="14"/>
      <c r="QED846" s="14"/>
      <c r="QEE846" s="14"/>
      <c r="QEF846" s="14"/>
      <c r="QEG846" s="14"/>
      <c r="QEH846" s="14"/>
      <c r="QEI846" s="14"/>
      <c r="QEJ846" s="14"/>
      <c r="QEK846" s="14"/>
      <c r="QEL846" s="14"/>
      <c r="QEM846" s="14"/>
      <c r="QEN846" s="14"/>
      <c r="QEO846" s="14"/>
      <c r="QEP846" s="14"/>
      <c r="QEQ846" s="14"/>
      <c r="QER846" s="14"/>
      <c r="QES846" s="14"/>
      <c r="QET846" s="14"/>
      <c r="QEU846" s="14"/>
      <c r="QEV846" s="14"/>
      <c r="QEW846" s="14"/>
      <c r="QEX846" s="14"/>
      <c r="QEY846" s="14"/>
      <c r="QEZ846" s="14"/>
      <c r="QFA846" s="14"/>
      <c r="QFB846" s="14"/>
      <c r="QFC846" s="14"/>
      <c r="QFD846" s="14"/>
      <c r="QFE846" s="14"/>
      <c r="QFF846" s="14"/>
      <c r="QFG846" s="14"/>
      <c r="QFH846" s="14"/>
      <c r="QFI846" s="14"/>
      <c r="QFJ846" s="14"/>
      <c r="QFK846" s="14"/>
      <c r="QFL846" s="14"/>
      <c r="QFM846" s="14"/>
      <c r="QFN846" s="14"/>
      <c r="QFO846" s="14"/>
      <c r="QFP846" s="14"/>
      <c r="QFQ846" s="14"/>
      <c r="QFR846" s="14"/>
      <c r="QFS846" s="14"/>
      <c r="QFT846" s="14"/>
      <c r="QFU846" s="14"/>
      <c r="QFV846" s="14"/>
      <c r="QFW846" s="14"/>
      <c r="QFX846" s="14"/>
      <c r="QFY846" s="14"/>
      <c r="QFZ846" s="14"/>
      <c r="QGA846" s="14"/>
      <c r="QGB846" s="14"/>
      <c r="QGC846" s="14"/>
      <c r="QGD846" s="14"/>
      <c r="QGE846" s="14"/>
      <c r="QGF846" s="14"/>
      <c r="QGG846" s="14"/>
      <c r="QGH846" s="14"/>
      <c r="QGI846" s="14"/>
      <c r="QGJ846" s="14"/>
      <c r="QGK846" s="14"/>
      <c r="QGL846" s="14"/>
      <c r="QGM846" s="14"/>
      <c r="QGN846" s="14"/>
      <c r="QGO846" s="14"/>
      <c r="QGP846" s="14"/>
      <c r="QGQ846" s="14"/>
      <c r="QGR846" s="14"/>
      <c r="QGS846" s="14"/>
      <c r="QGT846" s="14"/>
      <c r="QGU846" s="14"/>
      <c r="QGV846" s="14"/>
      <c r="QGW846" s="14"/>
      <c r="QGX846" s="14"/>
      <c r="QGY846" s="14"/>
      <c r="QGZ846" s="14"/>
      <c r="QHA846" s="14"/>
      <c r="QHB846" s="14"/>
      <c r="QHC846" s="14"/>
      <c r="QHD846" s="14"/>
      <c r="QHE846" s="14"/>
      <c r="QHF846" s="14"/>
      <c r="QHG846" s="14"/>
      <c r="QHH846" s="14"/>
      <c r="QHI846" s="14"/>
      <c r="QHJ846" s="14"/>
      <c r="QHK846" s="14"/>
      <c r="QHL846" s="14"/>
      <c r="QHM846" s="14"/>
      <c r="QHN846" s="14"/>
      <c r="QHO846" s="14"/>
      <c r="QHP846" s="14"/>
      <c r="QHQ846" s="14"/>
      <c r="QHR846" s="14"/>
      <c r="QHS846" s="14"/>
      <c r="QHT846" s="14"/>
      <c r="QHU846" s="14"/>
      <c r="QHV846" s="14"/>
      <c r="QHW846" s="14"/>
      <c r="QHX846" s="14"/>
      <c r="QHY846" s="14"/>
      <c r="QHZ846" s="14"/>
      <c r="QIA846" s="14"/>
      <c r="QIB846" s="14"/>
      <c r="QIC846" s="14"/>
      <c r="QID846" s="14"/>
      <c r="QIE846" s="14"/>
      <c r="QIF846" s="14"/>
      <c r="QIG846" s="14"/>
      <c r="QIH846" s="14"/>
      <c r="QII846" s="14"/>
      <c r="QIJ846" s="14"/>
      <c r="QIK846" s="14"/>
      <c r="QIL846" s="14"/>
      <c r="QIM846" s="14"/>
      <c r="QIN846" s="14"/>
      <c r="QIO846" s="14"/>
      <c r="QIP846" s="14"/>
      <c r="QIQ846" s="14"/>
      <c r="QIR846" s="14"/>
      <c r="QIS846" s="14"/>
      <c r="QIT846" s="14"/>
      <c r="QIU846" s="14"/>
      <c r="QIV846" s="14"/>
      <c r="QIW846" s="14"/>
      <c r="QIX846" s="14"/>
      <c r="QIY846" s="14"/>
      <c r="QIZ846" s="14"/>
      <c r="QJA846" s="14"/>
      <c r="QJB846" s="14"/>
      <c r="QJC846" s="14"/>
      <c r="QJD846" s="14"/>
      <c r="QJE846" s="14"/>
      <c r="QJF846" s="14"/>
      <c r="QJG846" s="14"/>
      <c r="QJH846" s="14"/>
      <c r="QJI846" s="14"/>
      <c r="QJJ846" s="14"/>
      <c r="QJK846" s="14"/>
      <c r="QJL846" s="14"/>
      <c r="QJM846" s="14"/>
      <c r="QJN846" s="14"/>
      <c r="QJO846" s="14"/>
      <c r="QJP846" s="14"/>
      <c r="QJQ846" s="14"/>
      <c r="QJR846" s="14"/>
      <c r="QJS846" s="14"/>
      <c r="QJT846" s="14"/>
      <c r="QJU846" s="14"/>
      <c r="QJV846" s="14"/>
      <c r="QJW846" s="14"/>
      <c r="QJX846" s="14"/>
      <c r="QJY846" s="14"/>
      <c r="QJZ846" s="14"/>
      <c r="QKA846" s="14"/>
      <c r="QKB846" s="14"/>
      <c r="QKC846" s="14"/>
      <c r="QKD846" s="14"/>
      <c r="QKE846" s="14"/>
      <c r="QKF846" s="14"/>
      <c r="QKG846" s="14"/>
      <c r="QKH846" s="14"/>
      <c r="QKI846" s="14"/>
      <c r="QKJ846" s="14"/>
      <c r="QKK846" s="14"/>
      <c r="QKL846" s="14"/>
      <c r="QKM846" s="14"/>
      <c r="QKN846" s="14"/>
      <c r="QKO846" s="14"/>
      <c r="QKP846" s="14"/>
      <c r="QKQ846" s="14"/>
      <c r="QKR846" s="14"/>
      <c r="QKS846" s="14"/>
      <c r="QKT846" s="14"/>
      <c r="QKU846" s="14"/>
      <c r="QKV846" s="14"/>
      <c r="QKW846" s="14"/>
      <c r="QKX846" s="14"/>
      <c r="QKY846" s="14"/>
      <c r="QKZ846" s="14"/>
      <c r="QLA846" s="14"/>
      <c r="QLB846" s="14"/>
      <c r="QLC846" s="14"/>
      <c r="QLD846" s="14"/>
      <c r="QLE846" s="14"/>
      <c r="QLF846" s="14"/>
      <c r="QLG846" s="14"/>
      <c r="QLH846" s="14"/>
      <c r="QLI846" s="14"/>
      <c r="QLJ846" s="14"/>
      <c r="QLK846" s="14"/>
      <c r="QLL846" s="14"/>
      <c r="QLM846" s="14"/>
      <c r="QLN846" s="14"/>
      <c r="QLO846" s="14"/>
      <c r="QLP846" s="14"/>
      <c r="QLQ846" s="14"/>
      <c r="QLR846" s="14"/>
      <c r="QLS846" s="14"/>
      <c r="QLT846" s="14"/>
      <c r="QLU846" s="14"/>
      <c r="QLV846" s="14"/>
      <c r="QLW846" s="14"/>
      <c r="QLX846" s="14"/>
      <c r="QLY846" s="14"/>
      <c r="QLZ846" s="14"/>
      <c r="QMA846" s="14"/>
      <c r="QMB846" s="14"/>
      <c r="QMC846" s="14"/>
      <c r="QMD846" s="14"/>
      <c r="QME846" s="14"/>
      <c r="QMF846" s="14"/>
      <c r="QMG846" s="14"/>
      <c r="QMH846" s="14"/>
      <c r="QMI846" s="14"/>
      <c r="QMJ846" s="14"/>
      <c r="QMK846" s="14"/>
      <c r="QML846" s="14"/>
      <c r="QMM846" s="14"/>
      <c r="QMN846" s="14"/>
      <c r="QMO846" s="14"/>
      <c r="QMP846" s="14"/>
      <c r="QMQ846" s="14"/>
      <c r="QMR846" s="14"/>
      <c r="QMS846" s="14"/>
      <c r="QMT846" s="14"/>
      <c r="QMU846" s="14"/>
      <c r="QMV846" s="14"/>
      <c r="QMW846" s="14"/>
      <c r="QMX846" s="14"/>
      <c r="QMY846" s="14"/>
      <c r="QMZ846" s="14"/>
      <c r="QNA846" s="14"/>
      <c r="QNB846" s="14"/>
      <c r="QNC846" s="14"/>
      <c r="QND846" s="14"/>
      <c r="QNE846" s="14"/>
      <c r="QNF846" s="14"/>
      <c r="QNG846" s="14"/>
      <c r="QNH846" s="14"/>
      <c r="QNI846" s="14"/>
      <c r="QNJ846" s="14"/>
      <c r="QNK846" s="14"/>
      <c r="QNL846" s="14"/>
      <c r="QNM846" s="14"/>
      <c r="QNN846" s="14"/>
      <c r="QNO846" s="14"/>
      <c r="QNP846" s="14"/>
      <c r="QNQ846" s="14"/>
      <c r="QNR846" s="14"/>
      <c r="QNS846" s="14"/>
      <c r="QNT846" s="14"/>
      <c r="QNU846" s="14"/>
      <c r="QNV846" s="14"/>
      <c r="QNW846" s="14"/>
      <c r="QNX846" s="14"/>
      <c r="QNY846" s="14"/>
      <c r="QNZ846" s="14"/>
      <c r="QOA846" s="14"/>
      <c r="QOB846" s="14"/>
      <c r="QOC846" s="14"/>
      <c r="QOD846" s="14"/>
      <c r="QOE846" s="14"/>
      <c r="QOF846" s="14"/>
      <c r="QOG846" s="14"/>
      <c r="QOH846" s="14"/>
      <c r="QOI846" s="14"/>
      <c r="QOJ846" s="14"/>
      <c r="QOK846" s="14"/>
      <c r="QOL846" s="14"/>
      <c r="QOM846" s="14"/>
      <c r="QON846" s="14"/>
      <c r="QOO846" s="14"/>
      <c r="QOP846" s="14"/>
      <c r="QOQ846" s="14"/>
      <c r="QOR846" s="14"/>
      <c r="QOS846" s="14"/>
      <c r="QOT846" s="14"/>
      <c r="QOU846" s="14"/>
      <c r="QOV846" s="14"/>
      <c r="QOW846" s="14"/>
      <c r="QOX846" s="14"/>
      <c r="QOY846" s="14"/>
      <c r="QOZ846" s="14"/>
      <c r="QPA846" s="14"/>
      <c r="QPB846" s="14"/>
      <c r="QPC846" s="14"/>
      <c r="QPD846" s="14"/>
      <c r="QPE846" s="14"/>
      <c r="QPF846" s="14"/>
      <c r="QPG846" s="14"/>
      <c r="QPH846" s="14"/>
      <c r="QPI846" s="14"/>
      <c r="QPJ846" s="14"/>
      <c r="QPK846" s="14"/>
      <c r="QPL846" s="14"/>
      <c r="QPM846" s="14"/>
      <c r="QPN846" s="14"/>
      <c r="QPO846" s="14"/>
      <c r="QPP846" s="14"/>
      <c r="QPQ846" s="14"/>
      <c r="QPR846" s="14"/>
      <c r="QPS846" s="14"/>
      <c r="QPT846" s="14"/>
      <c r="QPU846" s="14"/>
      <c r="QPV846" s="14"/>
      <c r="QPW846" s="14"/>
      <c r="QPX846" s="14"/>
      <c r="QPY846" s="14"/>
      <c r="QPZ846" s="14"/>
      <c r="QQA846" s="14"/>
      <c r="QQB846" s="14"/>
      <c r="QQC846" s="14"/>
      <c r="QQD846" s="14"/>
      <c r="QQE846" s="14"/>
      <c r="QQF846" s="14"/>
      <c r="QQG846" s="14"/>
      <c r="QQH846" s="14"/>
      <c r="QQI846" s="14"/>
      <c r="QQJ846" s="14"/>
      <c r="QQK846" s="14"/>
      <c r="QQL846" s="14"/>
      <c r="QQM846" s="14"/>
      <c r="QQN846" s="14"/>
      <c r="QQO846" s="14"/>
      <c r="QQP846" s="14"/>
      <c r="QQQ846" s="14"/>
      <c r="QQR846" s="14"/>
      <c r="QQS846" s="14"/>
      <c r="QQT846" s="14"/>
      <c r="QQU846" s="14"/>
      <c r="QQV846" s="14"/>
      <c r="QQW846" s="14"/>
      <c r="QQX846" s="14"/>
      <c r="QQY846" s="14"/>
      <c r="QQZ846" s="14"/>
      <c r="QRA846" s="14"/>
      <c r="QRB846" s="14"/>
      <c r="QRC846" s="14"/>
      <c r="QRD846" s="14"/>
      <c r="QRE846" s="14"/>
      <c r="QRF846" s="14"/>
      <c r="QRG846" s="14"/>
      <c r="QRH846" s="14"/>
      <c r="QRI846" s="14"/>
      <c r="QRJ846" s="14"/>
      <c r="QRK846" s="14"/>
      <c r="QRL846" s="14"/>
      <c r="QRM846" s="14"/>
      <c r="QRN846" s="14"/>
      <c r="QRO846" s="14"/>
      <c r="QRP846" s="14"/>
      <c r="QRQ846" s="14"/>
      <c r="QRR846" s="14"/>
      <c r="QRS846" s="14"/>
      <c r="QRT846" s="14"/>
      <c r="QRU846" s="14"/>
      <c r="QRV846" s="14"/>
      <c r="QRW846" s="14"/>
      <c r="QRX846" s="14"/>
      <c r="QRY846" s="14"/>
      <c r="QRZ846" s="14"/>
      <c r="QSA846" s="14"/>
      <c r="QSB846" s="14"/>
      <c r="QSC846" s="14"/>
      <c r="QSD846" s="14"/>
      <c r="QSE846" s="14"/>
      <c r="QSF846" s="14"/>
      <c r="QSG846" s="14"/>
      <c r="QSH846" s="14"/>
      <c r="QSI846" s="14"/>
      <c r="QSJ846" s="14"/>
      <c r="QSK846" s="14"/>
      <c r="QSL846" s="14"/>
      <c r="QSM846" s="14"/>
      <c r="QSN846" s="14"/>
      <c r="QSO846" s="14"/>
      <c r="QSP846" s="14"/>
      <c r="QSQ846" s="14"/>
      <c r="QSR846" s="14"/>
      <c r="QSS846" s="14"/>
      <c r="QST846" s="14"/>
      <c r="QSU846" s="14"/>
      <c r="QSV846" s="14"/>
      <c r="QSW846" s="14"/>
      <c r="QSX846" s="14"/>
      <c r="QSY846" s="14"/>
      <c r="QSZ846" s="14"/>
      <c r="QTA846" s="14"/>
      <c r="QTB846" s="14"/>
      <c r="QTC846" s="14"/>
      <c r="QTD846" s="14"/>
      <c r="QTE846" s="14"/>
      <c r="QTF846" s="14"/>
      <c r="QTG846" s="14"/>
      <c r="QTH846" s="14"/>
      <c r="QTI846" s="14"/>
      <c r="QTJ846" s="14"/>
      <c r="QTK846" s="14"/>
      <c r="QTL846" s="14"/>
      <c r="QTM846" s="14"/>
      <c r="QTN846" s="14"/>
      <c r="QTO846" s="14"/>
      <c r="QTP846" s="14"/>
      <c r="QTQ846" s="14"/>
      <c r="QTR846" s="14"/>
      <c r="QTS846" s="14"/>
      <c r="QTT846" s="14"/>
      <c r="QTU846" s="14"/>
      <c r="QTV846" s="14"/>
      <c r="QTW846" s="14"/>
      <c r="QTX846" s="14"/>
      <c r="QTY846" s="14"/>
      <c r="QTZ846" s="14"/>
      <c r="QUA846" s="14"/>
      <c r="QUB846" s="14"/>
      <c r="QUC846" s="14"/>
      <c r="QUD846" s="14"/>
      <c r="QUE846" s="14"/>
      <c r="QUF846" s="14"/>
      <c r="QUG846" s="14"/>
      <c r="QUH846" s="14"/>
      <c r="QUI846" s="14"/>
      <c r="QUJ846" s="14"/>
      <c r="QUK846" s="14"/>
      <c r="QUL846" s="14"/>
      <c r="QUM846" s="14"/>
      <c r="QUN846" s="14"/>
      <c r="QUO846" s="14"/>
      <c r="QUP846" s="14"/>
      <c r="QUQ846" s="14"/>
      <c r="QUR846" s="14"/>
      <c r="QUS846" s="14"/>
      <c r="QUT846" s="14"/>
      <c r="QUU846" s="14"/>
      <c r="QUV846" s="14"/>
      <c r="QUW846" s="14"/>
      <c r="QUX846" s="14"/>
      <c r="QUY846" s="14"/>
      <c r="QUZ846" s="14"/>
      <c r="QVA846" s="14"/>
      <c r="QVB846" s="14"/>
      <c r="QVC846" s="14"/>
      <c r="QVD846" s="14"/>
      <c r="QVE846" s="14"/>
      <c r="QVF846" s="14"/>
      <c r="QVG846" s="14"/>
      <c r="QVH846" s="14"/>
      <c r="QVI846" s="14"/>
      <c r="QVJ846" s="14"/>
      <c r="QVK846" s="14"/>
      <c r="QVL846" s="14"/>
      <c r="QVM846" s="14"/>
      <c r="QVN846" s="14"/>
      <c r="QVO846" s="14"/>
      <c r="QVP846" s="14"/>
      <c r="QVQ846" s="14"/>
      <c r="QVR846" s="14"/>
      <c r="QVS846" s="14"/>
      <c r="QVT846" s="14"/>
      <c r="QVU846" s="14"/>
      <c r="QVV846" s="14"/>
      <c r="QVW846" s="14"/>
      <c r="QVX846" s="14"/>
      <c r="QVY846" s="14"/>
      <c r="QVZ846" s="14"/>
      <c r="QWA846" s="14"/>
      <c r="QWB846" s="14"/>
      <c r="QWC846" s="14"/>
      <c r="QWD846" s="14"/>
      <c r="QWE846" s="14"/>
      <c r="QWF846" s="14"/>
      <c r="QWG846" s="14"/>
      <c r="QWH846" s="14"/>
      <c r="QWI846" s="14"/>
      <c r="QWJ846" s="14"/>
      <c r="QWK846" s="14"/>
      <c r="QWL846" s="14"/>
      <c r="QWM846" s="14"/>
      <c r="QWN846" s="14"/>
      <c r="QWO846" s="14"/>
      <c r="QWP846" s="14"/>
      <c r="QWQ846" s="14"/>
      <c r="QWR846" s="14"/>
      <c r="QWS846" s="14"/>
      <c r="QWT846" s="14"/>
      <c r="QWU846" s="14"/>
      <c r="QWV846" s="14"/>
      <c r="QWW846" s="14"/>
      <c r="QWX846" s="14"/>
      <c r="QWY846" s="14"/>
      <c r="QWZ846" s="14"/>
      <c r="QXA846" s="14"/>
      <c r="QXB846" s="14"/>
      <c r="QXC846" s="14"/>
      <c r="QXD846" s="14"/>
      <c r="QXE846" s="14"/>
      <c r="QXF846" s="14"/>
      <c r="QXG846" s="14"/>
      <c r="QXH846" s="14"/>
      <c r="QXI846" s="14"/>
      <c r="QXJ846" s="14"/>
      <c r="QXK846" s="14"/>
      <c r="QXL846" s="14"/>
      <c r="QXM846" s="14"/>
      <c r="QXN846" s="14"/>
      <c r="QXO846" s="14"/>
      <c r="QXP846" s="14"/>
      <c r="QXQ846" s="14"/>
      <c r="QXR846" s="14"/>
      <c r="QXS846" s="14"/>
      <c r="QXT846" s="14"/>
      <c r="QXU846" s="14"/>
      <c r="QXV846" s="14"/>
      <c r="QXW846" s="14"/>
      <c r="QXX846" s="14"/>
      <c r="QXY846" s="14"/>
      <c r="QXZ846" s="14"/>
      <c r="QYA846" s="14"/>
      <c r="QYB846" s="14"/>
      <c r="QYC846" s="14"/>
      <c r="QYD846" s="14"/>
      <c r="QYE846" s="14"/>
      <c r="QYF846" s="14"/>
      <c r="QYG846" s="14"/>
      <c r="QYH846" s="14"/>
      <c r="QYI846" s="14"/>
      <c r="QYJ846" s="14"/>
      <c r="QYK846" s="14"/>
      <c r="QYL846" s="14"/>
      <c r="QYM846" s="14"/>
      <c r="QYN846" s="14"/>
      <c r="QYO846" s="14"/>
      <c r="QYP846" s="14"/>
      <c r="QYQ846" s="14"/>
      <c r="QYR846" s="14"/>
      <c r="QYS846" s="14"/>
      <c r="QYT846" s="14"/>
      <c r="QYU846" s="14"/>
      <c r="QYV846" s="14"/>
      <c r="QYW846" s="14"/>
      <c r="QYX846" s="14"/>
      <c r="QYY846" s="14"/>
      <c r="QYZ846" s="14"/>
      <c r="QZA846" s="14"/>
      <c r="QZB846" s="14"/>
      <c r="QZC846" s="14"/>
      <c r="QZD846" s="14"/>
      <c r="QZE846" s="14"/>
      <c r="QZF846" s="14"/>
      <c r="QZG846" s="14"/>
      <c r="QZH846" s="14"/>
      <c r="QZI846" s="14"/>
      <c r="QZJ846" s="14"/>
      <c r="QZK846" s="14"/>
      <c r="QZL846" s="14"/>
      <c r="QZM846" s="14"/>
      <c r="QZN846" s="14"/>
      <c r="QZO846" s="14"/>
      <c r="QZP846" s="14"/>
      <c r="QZQ846" s="14"/>
      <c r="QZR846" s="14"/>
      <c r="QZS846" s="14"/>
      <c r="QZT846" s="14"/>
      <c r="QZU846" s="14"/>
      <c r="QZV846" s="14"/>
      <c r="QZW846" s="14"/>
      <c r="QZX846" s="14"/>
      <c r="QZY846" s="14"/>
      <c r="QZZ846" s="14"/>
      <c r="RAA846" s="14"/>
      <c r="RAB846" s="14"/>
      <c r="RAC846" s="14"/>
      <c r="RAD846" s="14"/>
      <c r="RAE846" s="14"/>
      <c r="RAF846" s="14"/>
      <c r="RAG846" s="14"/>
      <c r="RAH846" s="14"/>
      <c r="RAI846" s="14"/>
      <c r="RAJ846" s="14"/>
      <c r="RAK846" s="14"/>
      <c r="RAL846" s="14"/>
      <c r="RAM846" s="14"/>
      <c r="RAN846" s="14"/>
      <c r="RAO846" s="14"/>
      <c r="RAP846" s="14"/>
      <c r="RAQ846" s="14"/>
      <c r="RAR846" s="14"/>
      <c r="RAS846" s="14"/>
      <c r="RAT846" s="14"/>
      <c r="RAU846" s="14"/>
      <c r="RAV846" s="14"/>
      <c r="RAW846" s="14"/>
      <c r="RAX846" s="14"/>
      <c r="RAY846" s="14"/>
      <c r="RAZ846" s="14"/>
      <c r="RBA846" s="14"/>
      <c r="RBB846" s="14"/>
      <c r="RBC846" s="14"/>
      <c r="RBD846" s="14"/>
      <c r="RBE846" s="14"/>
      <c r="RBF846" s="14"/>
      <c r="RBG846" s="14"/>
      <c r="RBH846" s="14"/>
      <c r="RBI846" s="14"/>
      <c r="RBJ846" s="14"/>
      <c r="RBK846" s="14"/>
      <c r="RBL846" s="14"/>
      <c r="RBM846" s="14"/>
      <c r="RBN846" s="14"/>
      <c r="RBO846" s="14"/>
      <c r="RBP846" s="14"/>
      <c r="RBQ846" s="14"/>
      <c r="RBR846" s="14"/>
      <c r="RBS846" s="14"/>
      <c r="RBT846" s="14"/>
      <c r="RBU846" s="14"/>
      <c r="RBV846" s="14"/>
      <c r="RBW846" s="14"/>
      <c r="RBX846" s="14"/>
      <c r="RBY846" s="14"/>
      <c r="RBZ846" s="14"/>
      <c r="RCA846" s="14"/>
      <c r="RCB846" s="14"/>
      <c r="RCC846" s="14"/>
      <c r="RCD846" s="14"/>
      <c r="RCE846" s="14"/>
      <c r="RCF846" s="14"/>
      <c r="RCG846" s="14"/>
      <c r="RCH846" s="14"/>
      <c r="RCI846" s="14"/>
      <c r="RCJ846" s="14"/>
      <c r="RCK846" s="14"/>
      <c r="RCL846" s="14"/>
      <c r="RCM846" s="14"/>
      <c r="RCN846" s="14"/>
      <c r="RCO846" s="14"/>
      <c r="RCP846" s="14"/>
      <c r="RCQ846" s="14"/>
      <c r="RCR846" s="14"/>
      <c r="RCS846" s="14"/>
      <c r="RCT846" s="14"/>
      <c r="RCU846" s="14"/>
      <c r="RCV846" s="14"/>
      <c r="RCW846" s="14"/>
      <c r="RCX846" s="14"/>
      <c r="RCY846" s="14"/>
      <c r="RCZ846" s="14"/>
      <c r="RDA846" s="14"/>
      <c r="RDB846" s="14"/>
      <c r="RDC846" s="14"/>
      <c r="RDD846" s="14"/>
      <c r="RDE846" s="14"/>
      <c r="RDF846" s="14"/>
      <c r="RDG846" s="14"/>
      <c r="RDH846" s="14"/>
      <c r="RDI846" s="14"/>
      <c r="RDJ846" s="14"/>
      <c r="RDK846" s="14"/>
      <c r="RDL846" s="14"/>
      <c r="RDM846" s="14"/>
      <c r="RDN846" s="14"/>
      <c r="RDO846" s="14"/>
      <c r="RDP846" s="14"/>
      <c r="RDQ846" s="14"/>
      <c r="RDR846" s="14"/>
      <c r="RDS846" s="14"/>
      <c r="RDT846" s="14"/>
      <c r="RDU846" s="14"/>
      <c r="RDV846" s="14"/>
      <c r="RDW846" s="14"/>
      <c r="RDX846" s="14"/>
      <c r="RDY846" s="14"/>
      <c r="RDZ846" s="14"/>
      <c r="REA846" s="14"/>
      <c r="REB846" s="14"/>
      <c r="REC846" s="14"/>
      <c r="RED846" s="14"/>
      <c r="REE846" s="14"/>
      <c r="REF846" s="14"/>
      <c r="REG846" s="14"/>
      <c r="REH846" s="14"/>
      <c r="REI846" s="14"/>
      <c r="REJ846" s="14"/>
      <c r="REK846" s="14"/>
      <c r="REL846" s="14"/>
      <c r="REM846" s="14"/>
      <c r="REN846" s="14"/>
      <c r="REO846" s="14"/>
      <c r="REP846" s="14"/>
      <c r="REQ846" s="14"/>
      <c r="RER846" s="14"/>
      <c r="RES846" s="14"/>
      <c r="RET846" s="14"/>
      <c r="REU846" s="14"/>
      <c r="REV846" s="14"/>
      <c r="REW846" s="14"/>
      <c r="REX846" s="14"/>
      <c r="REY846" s="14"/>
      <c r="REZ846" s="14"/>
      <c r="RFA846" s="14"/>
      <c r="RFB846" s="14"/>
      <c r="RFC846" s="14"/>
      <c r="RFD846" s="14"/>
      <c r="RFE846" s="14"/>
      <c r="RFF846" s="14"/>
      <c r="RFG846" s="14"/>
      <c r="RFH846" s="14"/>
      <c r="RFI846" s="14"/>
      <c r="RFJ846" s="14"/>
      <c r="RFK846" s="14"/>
      <c r="RFL846" s="14"/>
      <c r="RFM846" s="14"/>
      <c r="RFN846" s="14"/>
      <c r="RFO846" s="14"/>
      <c r="RFP846" s="14"/>
      <c r="RFQ846" s="14"/>
      <c r="RFR846" s="14"/>
      <c r="RFS846" s="14"/>
      <c r="RFT846" s="14"/>
      <c r="RFU846" s="14"/>
      <c r="RFV846" s="14"/>
      <c r="RFW846" s="14"/>
      <c r="RFX846" s="14"/>
      <c r="RFY846" s="14"/>
      <c r="RFZ846" s="14"/>
      <c r="RGA846" s="14"/>
      <c r="RGB846" s="14"/>
      <c r="RGC846" s="14"/>
      <c r="RGD846" s="14"/>
      <c r="RGE846" s="14"/>
      <c r="RGF846" s="14"/>
      <c r="RGG846" s="14"/>
      <c r="RGH846" s="14"/>
      <c r="RGI846" s="14"/>
      <c r="RGJ846" s="14"/>
      <c r="RGK846" s="14"/>
      <c r="RGL846" s="14"/>
      <c r="RGM846" s="14"/>
      <c r="RGN846" s="14"/>
      <c r="RGO846" s="14"/>
      <c r="RGP846" s="14"/>
      <c r="RGQ846" s="14"/>
      <c r="RGR846" s="14"/>
      <c r="RGS846" s="14"/>
      <c r="RGT846" s="14"/>
      <c r="RGU846" s="14"/>
      <c r="RGV846" s="14"/>
      <c r="RGW846" s="14"/>
      <c r="RGX846" s="14"/>
      <c r="RGY846" s="14"/>
      <c r="RGZ846" s="14"/>
      <c r="RHA846" s="14"/>
      <c r="RHB846" s="14"/>
      <c r="RHC846" s="14"/>
      <c r="RHD846" s="14"/>
      <c r="RHE846" s="14"/>
      <c r="RHF846" s="14"/>
      <c r="RHG846" s="14"/>
      <c r="RHH846" s="14"/>
      <c r="RHI846" s="14"/>
      <c r="RHJ846" s="14"/>
      <c r="RHK846" s="14"/>
      <c r="RHL846" s="14"/>
      <c r="RHM846" s="14"/>
      <c r="RHN846" s="14"/>
      <c r="RHO846" s="14"/>
      <c r="RHP846" s="14"/>
      <c r="RHQ846" s="14"/>
      <c r="RHR846" s="14"/>
      <c r="RHS846" s="14"/>
      <c r="RHT846" s="14"/>
      <c r="RHU846" s="14"/>
      <c r="RHV846" s="14"/>
      <c r="RHW846" s="14"/>
      <c r="RHX846" s="14"/>
      <c r="RHY846" s="14"/>
      <c r="RHZ846" s="14"/>
      <c r="RIA846" s="14"/>
      <c r="RIB846" s="14"/>
      <c r="RIC846" s="14"/>
      <c r="RID846" s="14"/>
      <c r="RIE846" s="14"/>
      <c r="RIF846" s="14"/>
      <c r="RIG846" s="14"/>
      <c r="RIH846" s="14"/>
      <c r="RII846" s="14"/>
      <c r="RIJ846" s="14"/>
      <c r="RIK846" s="14"/>
      <c r="RIL846" s="14"/>
      <c r="RIM846" s="14"/>
      <c r="RIN846" s="14"/>
      <c r="RIO846" s="14"/>
      <c r="RIP846" s="14"/>
      <c r="RIQ846" s="14"/>
      <c r="RIR846" s="14"/>
      <c r="RIS846" s="14"/>
      <c r="RIT846" s="14"/>
      <c r="RIU846" s="14"/>
      <c r="RIV846" s="14"/>
      <c r="RIW846" s="14"/>
      <c r="RIX846" s="14"/>
      <c r="RIY846" s="14"/>
      <c r="RIZ846" s="14"/>
      <c r="RJA846" s="14"/>
      <c r="RJB846" s="14"/>
      <c r="RJC846" s="14"/>
      <c r="RJD846" s="14"/>
      <c r="RJE846" s="14"/>
      <c r="RJF846" s="14"/>
      <c r="RJG846" s="14"/>
      <c r="RJH846" s="14"/>
      <c r="RJI846" s="14"/>
      <c r="RJJ846" s="14"/>
      <c r="RJK846" s="14"/>
      <c r="RJL846" s="14"/>
      <c r="RJM846" s="14"/>
      <c r="RJN846" s="14"/>
      <c r="RJO846" s="14"/>
      <c r="RJP846" s="14"/>
      <c r="RJQ846" s="14"/>
      <c r="RJR846" s="14"/>
      <c r="RJS846" s="14"/>
      <c r="RJT846" s="14"/>
      <c r="RJU846" s="14"/>
      <c r="RJV846" s="14"/>
      <c r="RJW846" s="14"/>
      <c r="RJX846" s="14"/>
      <c r="RJY846" s="14"/>
      <c r="RJZ846" s="14"/>
      <c r="RKA846" s="14"/>
      <c r="RKB846" s="14"/>
      <c r="RKC846" s="14"/>
      <c r="RKD846" s="14"/>
      <c r="RKE846" s="14"/>
      <c r="RKF846" s="14"/>
      <c r="RKG846" s="14"/>
      <c r="RKH846" s="14"/>
      <c r="RKI846" s="14"/>
      <c r="RKJ846" s="14"/>
      <c r="RKK846" s="14"/>
      <c r="RKL846" s="14"/>
      <c r="RKM846" s="14"/>
      <c r="RKN846" s="14"/>
      <c r="RKO846" s="14"/>
      <c r="RKP846" s="14"/>
      <c r="RKQ846" s="14"/>
      <c r="RKR846" s="14"/>
      <c r="RKS846" s="14"/>
      <c r="RKT846" s="14"/>
      <c r="RKU846" s="14"/>
      <c r="RKV846" s="14"/>
      <c r="RKW846" s="14"/>
      <c r="RKX846" s="14"/>
      <c r="RKY846" s="14"/>
      <c r="RKZ846" s="14"/>
      <c r="RLA846" s="14"/>
      <c r="RLB846" s="14"/>
      <c r="RLC846" s="14"/>
      <c r="RLD846" s="14"/>
      <c r="RLE846" s="14"/>
      <c r="RLF846" s="14"/>
      <c r="RLG846" s="14"/>
      <c r="RLH846" s="14"/>
      <c r="RLI846" s="14"/>
      <c r="RLJ846" s="14"/>
      <c r="RLK846" s="14"/>
      <c r="RLL846" s="14"/>
      <c r="RLM846" s="14"/>
      <c r="RLN846" s="14"/>
      <c r="RLO846" s="14"/>
      <c r="RLP846" s="14"/>
      <c r="RLQ846" s="14"/>
      <c r="RLR846" s="14"/>
      <c r="RLS846" s="14"/>
      <c r="RLT846" s="14"/>
      <c r="RLU846" s="14"/>
      <c r="RLV846" s="14"/>
      <c r="RLW846" s="14"/>
      <c r="RLX846" s="14"/>
      <c r="RLY846" s="14"/>
      <c r="RLZ846" s="14"/>
      <c r="RMA846" s="14"/>
      <c r="RMB846" s="14"/>
      <c r="RMC846" s="14"/>
      <c r="RMD846" s="14"/>
      <c r="RME846" s="14"/>
      <c r="RMF846" s="14"/>
      <c r="RMG846" s="14"/>
      <c r="RMH846" s="14"/>
      <c r="RMI846" s="14"/>
      <c r="RMJ846" s="14"/>
      <c r="RMK846" s="14"/>
      <c r="RML846" s="14"/>
      <c r="RMM846" s="14"/>
      <c r="RMN846" s="14"/>
      <c r="RMO846" s="14"/>
      <c r="RMP846" s="14"/>
      <c r="RMQ846" s="14"/>
      <c r="RMR846" s="14"/>
      <c r="RMS846" s="14"/>
      <c r="RMT846" s="14"/>
      <c r="RMU846" s="14"/>
      <c r="RMV846" s="14"/>
      <c r="RMW846" s="14"/>
      <c r="RMX846" s="14"/>
      <c r="RMY846" s="14"/>
      <c r="RMZ846" s="14"/>
      <c r="RNA846" s="14"/>
      <c r="RNB846" s="14"/>
      <c r="RNC846" s="14"/>
      <c r="RND846" s="14"/>
      <c r="RNE846" s="14"/>
      <c r="RNF846" s="14"/>
      <c r="RNG846" s="14"/>
      <c r="RNH846" s="14"/>
      <c r="RNI846" s="14"/>
      <c r="RNJ846" s="14"/>
      <c r="RNK846" s="14"/>
      <c r="RNL846" s="14"/>
      <c r="RNM846" s="14"/>
      <c r="RNN846" s="14"/>
      <c r="RNO846" s="14"/>
      <c r="RNP846" s="14"/>
      <c r="RNQ846" s="14"/>
      <c r="RNR846" s="14"/>
      <c r="RNS846" s="14"/>
      <c r="RNT846" s="14"/>
      <c r="RNU846" s="14"/>
      <c r="RNV846" s="14"/>
      <c r="RNW846" s="14"/>
      <c r="RNX846" s="14"/>
      <c r="RNY846" s="14"/>
      <c r="RNZ846" s="14"/>
      <c r="ROA846" s="14"/>
      <c r="ROB846" s="14"/>
      <c r="ROC846" s="14"/>
      <c r="ROD846" s="14"/>
      <c r="ROE846" s="14"/>
      <c r="ROF846" s="14"/>
      <c r="ROG846" s="14"/>
      <c r="ROH846" s="14"/>
      <c r="ROI846" s="14"/>
      <c r="ROJ846" s="14"/>
      <c r="ROK846" s="14"/>
      <c r="ROL846" s="14"/>
      <c r="ROM846" s="14"/>
      <c r="RON846" s="14"/>
      <c r="ROO846" s="14"/>
      <c r="ROP846" s="14"/>
      <c r="ROQ846" s="14"/>
      <c r="ROR846" s="14"/>
      <c r="ROS846" s="14"/>
      <c r="ROT846" s="14"/>
      <c r="ROU846" s="14"/>
      <c r="ROV846" s="14"/>
      <c r="ROW846" s="14"/>
      <c r="ROX846" s="14"/>
      <c r="ROY846" s="14"/>
      <c r="ROZ846" s="14"/>
      <c r="RPA846" s="14"/>
      <c r="RPB846" s="14"/>
      <c r="RPC846" s="14"/>
      <c r="RPD846" s="14"/>
      <c r="RPE846" s="14"/>
      <c r="RPF846" s="14"/>
      <c r="RPG846" s="14"/>
      <c r="RPH846" s="14"/>
      <c r="RPI846" s="14"/>
      <c r="RPJ846" s="14"/>
      <c r="RPK846" s="14"/>
      <c r="RPL846" s="14"/>
      <c r="RPM846" s="14"/>
      <c r="RPN846" s="14"/>
      <c r="RPO846" s="14"/>
      <c r="RPP846" s="14"/>
      <c r="RPQ846" s="14"/>
      <c r="RPR846" s="14"/>
      <c r="RPS846" s="14"/>
      <c r="RPT846" s="14"/>
      <c r="RPU846" s="14"/>
      <c r="RPV846" s="14"/>
      <c r="RPW846" s="14"/>
      <c r="RPX846" s="14"/>
      <c r="RPY846" s="14"/>
      <c r="RPZ846" s="14"/>
      <c r="RQA846" s="14"/>
      <c r="RQB846" s="14"/>
      <c r="RQC846" s="14"/>
      <c r="RQD846" s="14"/>
      <c r="RQE846" s="14"/>
      <c r="RQF846" s="14"/>
      <c r="RQG846" s="14"/>
      <c r="RQH846" s="14"/>
      <c r="RQI846" s="14"/>
      <c r="RQJ846" s="14"/>
      <c r="RQK846" s="14"/>
      <c r="RQL846" s="14"/>
      <c r="RQM846" s="14"/>
      <c r="RQN846" s="14"/>
      <c r="RQO846" s="14"/>
      <c r="RQP846" s="14"/>
      <c r="RQQ846" s="14"/>
      <c r="RQR846" s="14"/>
      <c r="RQS846" s="14"/>
      <c r="RQT846" s="14"/>
      <c r="RQU846" s="14"/>
      <c r="RQV846" s="14"/>
      <c r="RQW846" s="14"/>
      <c r="RQX846" s="14"/>
      <c r="RQY846" s="14"/>
      <c r="RQZ846" s="14"/>
      <c r="RRA846" s="14"/>
      <c r="RRB846" s="14"/>
      <c r="RRC846" s="14"/>
      <c r="RRD846" s="14"/>
      <c r="RRE846" s="14"/>
      <c r="RRF846" s="14"/>
      <c r="RRG846" s="14"/>
      <c r="RRH846" s="14"/>
      <c r="RRI846" s="14"/>
      <c r="RRJ846" s="14"/>
      <c r="RRK846" s="14"/>
      <c r="RRL846" s="14"/>
      <c r="RRM846" s="14"/>
      <c r="RRN846" s="14"/>
      <c r="RRO846" s="14"/>
      <c r="RRP846" s="14"/>
      <c r="RRQ846" s="14"/>
      <c r="RRR846" s="14"/>
      <c r="RRS846" s="14"/>
      <c r="RRT846" s="14"/>
      <c r="RRU846" s="14"/>
      <c r="RRV846" s="14"/>
      <c r="RRW846" s="14"/>
      <c r="RRX846" s="14"/>
      <c r="RRY846" s="14"/>
      <c r="RRZ846" s="14"/>
      <c r="RSA846" s="14"/>
      <c r="RSB846" s="14"/>
      <c r="RSC846" s="14"/>
      <c r="RSD846" s="14"/>
      <c r="RSE846" s="14"/>
      <c r="RSF846" s="14"/>
      <c r="RSG846" s="14"/>
      <c r="RSH846" s="14"/>
      <c r="RSI846" s="14"/>
      <c r="RSJ846" s="14"/>
      <c r="RSK846" s="14"/>
      <c r="RSL846" s="14"/>
      <c r="RSM846" s="14"/>
      <c r="RSN846" s="14"/>
      <c r="RSO846" s="14"/>
      <c r="RSP846" s="14"/>
      <c r="RSQ846" s="14"/>
      <c r="RSR846" s="14"/>
      <c r="RSS846" s="14"/>
      <c r="RST846" s="14"/>
      <c r="RSU846" s="14"/>
      <c r="RSV846" s="14"/>
      <c r="RSW846" s="14"/>
      <c r="RSX846" s="14"/>
      <c r="RSY846" s="14"/>
      <c r="RSZ846" s="14"/>
      <c r="RTA846" s="14"/>
      <c r="RTB846" s="14"/>
      <c r="RTC846" s="14"/>
      <c r="RTD846" s="14"/>
      <c r="RTE846" s="14"/>
      <c r="RTF846" s="14"/>
      <c r="RTG846" s="14"/>
      <c r="RTH846" s="14"/>
      <c r="RTI846" s="14"/>
      <c r="RTJ846" s="14"/>
      <c r="RTK846" s="14"/>
      <c r="RTL846" s="14"/>
      <c r="RTM846" s="14"/>
      <c r="RTN846" s="14"/>
      <c r="RTO846" s="14"/>
      <c r="RTP846" s="14"/>
      <c r="RTQ846" s="14"/>
      <c r="RTR846" s="14"/>
      <c r="RTS846" s="14"/>
      <c r="RTT846" s="14"/>
      <c r="RTU846" s="14"/>
      <c r="RTV846" s="14"/>
      <c r="RTW846" s="14"/>
      <c r="RTX846" s="14"/>
      <c r="RTY846" s="14"/>
      <c r="RTZ846" s="14"/>
      <c r="RUA846" s="14"/>
      <c r="RUB846" s="14"/>
      <c r="RUC846" s="14"/>
      <c r="RUD846" s="14"/>
      <c r="RUE846" s="14"/>
      <c r="RUF846" s="14"/>
      <c r="RUG846" s="14"/>
      <c r="RUH846" s="14"/>
      <c r="RUI846" s="14"/>
      <c r="RUJ846" s="14"/>
      <c r="RUK846" s="14"/>
      <c r="RUL846" s="14"/>
      <c r="RUM846" s="14"/>
      <c r="RUN846" s="14"/>
      <c r="RUO846" s="14"/>
      <c r="RUP846" s="14"/>
      <c r="RUQ846" s="14"/>
      <c r="RUR846" s="14"/>
      <c r="RUS846" s="14"/>
      <c r="RUT846" s="14"/>
      <c r="RUU846" s="14"/>
      <c r="RUV846" s="14"/>
      <c r="RUW846" s="14"/>
      <c r="RUX846" s="14"/>
      <c r="RUY846" s="14"/>
      <c r="RUZ846" s="14"/>
      <c r="RVA846" s="14"/>
      <c r="RVB846" s="14"/>
      <c r="RVC846" s="14"/>
      <c r="RVD846" s="14"/>
      <c r="RVE846" s="14"/>
      <c r="RVF846" s="14"/>
      <c r="RVG846" s="14"/>
      <c r="RVH846" s="14"/>
      <c r="RVI846" s="14"/>
      <c r="RVJ846" s="14"/>
      <c r="RVK846" s="14"/>
      <c r="RVL846" s="14"/>
      <c r="RVM846" s="14"/>
      <c r="RVN846" s="14"/>
      <c r="RVO846" s="14"/>
      <c r="RVP846" s="14"/>
      <c r="RVQ846" s="14"/>
      <c r="RVR846" s="14"/>
      <c r="RVS846" s="14"/>
      <c r="RVT846" s="14"/>
      <c r="RVU846" s="14"/>
      <c r="RVV846" s="14"/>
      <c r="RVW846" s="14"/>
      <c r="RVX846" s="14"/>
      <c r="RVY846" s="14"/>
      <c r="RVZ846" s="14"/>
      <c r="RWA846" s="14"/>
      <c r="RWB846" s="14"/>
      <c r="RWC846" s="14"/>
      <c r="RWD846" s="14"/>
      <c r="RWE846" s="14"/>
      <c r="RWF846" s="14"/>
      <c r="RWG846" s="14"/>
      <c r="RWH846" s="14"/>
      <c r="RWI846" s="14"/>
      <c r="RWJ846" s="14"/>
      <c r="RWK846" s="14"/>
      <c r="RWL846" s="14"/>
      <c r="RWM846" s="14"/>
      <c r="RWN846" s="14"/>
      <c r="RWO846" s="14"/>
      <c r="RWP846" s="14"/>
      <c r="RWQ846" s="14"/>
      <c r="RWR846" s="14"/>
      <c r="RWS846" s="14"/>
      <c r="RWT846" s="14"/>
      <c r="RWU846" s="14"/>
      <c r="RWV846" s="14"/>
      <c r="RWW846" s="14"/>
      <c r="RWX846" s="14"/>
      <c r="RWY846" s="14"/>
      <c r="RWZ846" s="14"/>
      <c r="RXA846" s="14"/>
      <c r="RXB846" s="14"/>
      <c r="RXC846" s="14"/>
      <c r="RXD846" s="14"/>
      <c r="RXE846" s="14"/>
      <c r="RXF846" s="14"/>
      <c r="RXG846" s="14"/>
      <c r="RXH846" s="14"/>
      <c r="RXI846" s="14"/>
      <c r="RXJ846" s="14"/>
      <c r="RXK846" s="14"/>
      <c r="RXL846" s="14"/>
      <c r="RXM846" s="14"/>
      <c r="RXN846" s="14"/>
      <c r="RXO846" s="14"/>
      <c r="RXP846" s="14"/>
      <c r="RXQ846" s="14"/>
      <c r="RXR846" s="14"/>
      <c r="RXS846" s="14"/>
      <c r="RXT846" s="14"/>
      <c r="RXU846" s="14"/>
      <c r="RXV846" s="14"/>
      <c r="RXW846" s="14"/>
      <c r="RXX846" s="14"/>
      <c r="RXY846" s="14"/>
      <c r="RXZ846" s="14"/>
      <c r="RYA846" s="14"/>
      <c r="RYB846" s="14"/>
      <c r="RYC846" s="14"/>
      <c r="RYD846" s="14"/>
      <c r="RYE846" s="14"/>
      <c r="RYF846" s="14"/>
      <c r="RYG846" s="14"/>
      <c r="RYH846" s="14"/>
      <c r="RYI846" s="14"/>
      <c r="RYJ846" s="14"/>
      <c r="RYK846" s="14"/>
      <c r="RYL846" s="14"/>
      <c r="RYM846" s="14"/>
      <c r="RYN846" s="14"/>
      <c r="RYO846" s="14"/>
      <c r="RYP846" s="14"/>
      <c r="RYQ846" s="14"/>
      <c r="RYR846" s="14"/>
      <c r="RYS846" s="14"/>
      <c r="RYT846" s="14"/>
      <c r="RYU846" s="14"/>
      <c r="RYV846" s="14"/>
      <c r="RYW846" s="14"/>
      <c r="RYX846" s="14"/>
      <c r="RYY846" s="14"/>
      <c r="RYZ846" s="14"/>
      <c r="RZA846" s="14"/>
      <c r="RZB846" s="14"/>
      <c r="RZC846" s="14"/>
      <c r="RZD846" s="14"/>
      <c r="RZE846" s="14"/>
      <c r="RZF846" s="14"/>
      <c r="RZG846" s="14"/>
      <c r="RZH846" s="14"/>
      <c r="RZI846" s="14"/>
      <c r="RZJ846" s="14"/>
      <c r="RZK846" s="14"/>
      <c r="RZL846" s="14"/>
      <c r="RZM846" s="14"/>
      <c r="RZN846" s="14"/>
      <c r="RZO846" s="14"/>
      <c r="RZP846" s="14"/>
      <c r="RZQ846" s="14"/>
      <c r="RZR846" s="14"/>
      <c r="RZS846" s="14"/>
      <c r="RZT846" s="14"/>
      <c r="RZU846" s="14"/>
      <c r="RZV846" s="14"/>
      <c r="RZW846" s="14"/>
      <c r="RZX846" s="14"/>
      <c r="RZY846" s="14"/>
      <c r="RZZ846" s="14"/>
      <c r="SAA846" s="14"/>
      <c r="SAB846" s="14"/>
      <c r="SAC846" s="14"/>
      <c r="SAD846" s="14"/>
      <c r="SAE846" s="14"/>
      <c r="SAF846" s="14"/>
      <c r="SAG846" s="14"/>
      <c r="SAH846" s="14"/>
      <c r="SAI846" s="14"/>
      <c r="SAJ846" s="14"/>
      <c r="SAK846" s="14"/>
      <c r="SAL846" s="14"/>
      <c r="SAM846" s="14"/>
      <c r="SAN846" s="14"/>
      <c r="SAO846" s="14"/>
      <c r="SAP846" s="14"/>
      <c r="SAQ846" s="14"/>
      <c r="SAR846" s="14"/>
      <c r="SAS846" s="14"/>
      <c r="SAT846" s="14"/>
      <c r="SAU846" s="14"/>
      <c r="SAV846" s="14"/>
      <c r="SAW846" s="14"/>
      <c r="SAX846" s="14"/>
      <c r="SAY846" s="14"/>
      <c r="SAZ846" s="14"/>
      <c r="SBA846" s="14"/>
      <c r="SBB846" s="14"/>
      <c r="SBC846" s="14"/>
      <c r="SBD846" s="14"/>
      <c r="SBE846" s="14"/>
      <c r="SBF846" s="14"/>
      <c r="SBG846" s="14"/>
      <c r="SBH846" s="14"/>
      <c r="SBI846" s="14"/>
      <c r="SBJ846" s="14"/>
      <c r="SBK846" s="14"/>
      <c r="SBL846" s="14"/>
      <c r="SBM846" s="14"/>
      <c r="SBN846" s="14"/>
      <c r="SBO846" s="14"/>
      <c r="SBP846" s="14"/>
      <c r="SBQ846" s="14"/>
      <c r="SBR846" s="14"/>
      <c r="SBS846" s="14"/>
      <c r="SBT846" s="14"/>
      <c r="SBU846" s="14"/>
      <c r="SBV846" s="14"/>
      <c r="SBW846" s="14"/>
      <c r="SBX846" s="14"/>
      <c r="SBY846" s="14"/>
      <c r="SBZ846" s="14"/>
      <c r="SCA846" s="14"/>
      <c r="SCB846" s="14"/>
      <c r="SCC846" s="14"/>
      <c r="SCD846" s="14"/>
      <c r="SCE846" s="14"/>
      <c r="SCF846" s="14"/>
      <c r="SCG846" s="14"/>
      <c r="SCH846" s="14"/>
      <c r="SCI846" s="14"/>
      <c r="SCJ846" s="14"/>
      <c r="SCK846" s="14"/>
      <c r="SCL846" s="14"/>
      <c r="SCM846" s="14"/>
      <c r="SCN846" s="14"/>
      <c r="SCO846" s="14"/>
      <c r="SCP846" s="14"/>
      <c r="SCQ846" s="14"/>
      <c r="SCR846" s="14"/>
      <c r="SCS846" s="14"/>
      <c r="SCT846" s="14"/>
      <c r="SCU846" s="14"/>
      <c r="SCV846" s="14"/>
      <c r="SCW846" s="14"/>
      <c r="SCX846" s="14"/>
      <c r="SCY846" s="14"/>
      <c r="SCZ846" s="14"/>
      <c r="SDA846" s="14"/>
      <c r="SDB846" s="14"/>
      <c r="SDC846" s="14"/>
      <c r="SDD846" s="14"/>
      <c r="SDE846" s="14"/>
      <c r="SDF846" s="14"/>
      <c r="SDG846" s="14"/>
      <c r="SDH846" s="14"/>
      <c r="SDI846" s="14"/>
      <c r="SDJ846" s="14"/>
      <c r="SDK846" s="14"/>
      <c r="SDL846" s="14"/>
      <c r="SDM846" s="14"/>
      <c r="SDN846" s="14"/>
      <c r="SDO846" s="14"/>
      <c r="SDP846" s="14"/>
      <c r="SDQ846" s="14"/>
      <c r="SDR846" s="14"/>
      <c r="SDS846" s="14"/>
      <c r="SDT846" s="14"/>
      <c r="SDU846" s="14"/>
      <c r="SDV846" s="14"/>
      <c r="SDW846" s="14"/>
      <c r="SDX846" s="14"/>
      <c r="SDY846" s="14"/>
      <c r="SDZ846" s="14"/>
      <c r="SEA846" s="14"/>
      <c r="SEB846" s="14"/>
      <c r="SEC846" s="14"/>
      <c r="SED846" s="14"/>
      <c r="SEE846" s="14"/>
      <c r="SEF846" s="14"/>
      <c r="SEG846" s="14"/>
      <c r="SEH846" s="14"/>
      <c r="SEI846" s="14"/>
      <c r="SEJ846" s="14"/>
      <c r="SEK846" s="14"/>
      <c r="SEL846" s="14"/>
      <c r="SEM846" s="14"/>
      <c r="SEN846" s="14"/>
      <c r="SEO846" s="14"/>
      <c r="SEP846" s="14"/>
      <c r="SEQ846" s="14"/>
      <c r="SER846" s="14"/>
      <c r="SES846" s="14"/>
      <c r="SET846" s="14"/>
      <c r="SEU846" s="14"/>
      <c r="SEV846" s="14"/>
      <c r="SEW846" s="14"/>
      <c r="SEX846" s="14"/>
      <c r="SEY846" s="14"/>
      <c r="SEZ846" s="14"/>
      <c r="SFA846" s="14"/>
      <c r="SFB846" s="14"/>
      <c r="SFC846" s="14"/>
      <c r="SFD846" s="14"/>
      <c r="SFE846" s="14"/>
      <c r="SFF846" s="14"/>
      <c r="SFG846" s="14"/>
      <c r="SFH846" s="14"/>
      <c r="SFI846" s="14"/>
      <c r="SFJ846" s="14"/>
      <c r="SFK846" s="14"/>
      <c r="SFL846" s="14"/>
      <c r="SFM846" s="14"/>
      <c r="SFN846" s="14"/>
      <c r="SFO846" s="14"/>
      <c r="SFP846" s="14"/>
      <c r="SFQ846" s="14"/>
      <c r="SFR846" s="14"/>
      <c r="SFS846" s="14"/>
      <c r="SFT846" s="14"/>
      <c r="SFU846" s="14"/>
      <c r="SFV846" s="14"/>
      <c r="SFW846" s="14"/>
      <c r="SFX846" s="14"/>
      <c r="SFY846" s="14"/>
      <c r="SFZ846" s="14"/>
      <c r="SGA846" s="14"/>
      <c r="SGB846" s="14"/>
      <c r="SGC846" s="14"/>
      <c r="SGD846" s="14"/>
      <c r="SGE846" s="14"/>
      <c r="SGF846" s="14"/>
      <c r="SGG846" s="14"/>
      <c r="SGH846" s="14"/>
      <c r="SGI846" s="14"/>
      <c r="SGJ846" s="14"/>
      <c r="SGK846" s="14"/>
      <c r="SGL846" s="14"/>
      <c r="SGM846" s="14"/>
      <c r="SGN846" s="14"/>
      <c r="SGO846" s="14"/>
      <c r="SGP846" s="14"/>
      <c r="SGQ846" s="14"/>
      <c r="SGR846" s="14"/>
      <c r="SGS846" s="14"/>
      <c r="SGT846" s="14"/>
      <c r="SGU846" s="14"/>
      <c r="SGV846" s="14"/>
      <c r="SGW846" s="14"/>
      <c r="SGX846" s="14"/>
      <c r="SGY846" s="14"/>
      <c r="SGZ846" s="14"/>
      <c r="SHA846" s="14"/>
      <c r="SHB846" s="14"/>
      <c r="SHC846" s="14"/>
      <c r="SHD846" s="14"/>
      <c r="SHE846" s="14"/>
      <c r="SHF846" s="14"/>
      <c r="SHG846" s="14"/>
      <c r="SHH846" s="14"/>
      <c r="SHI846" s="14"/>
      <c r="SHJ846" s="14"/>
      <c r="SHK846" s="14"/>
      <c r="SHL846" s="14"/>
      <c r="SHM846" s="14"/>
      <c r="SHN846" s="14"/>
      <c r="SHO846" s="14"/>
      <c r="SHP846" s="14"/>
      <c r="SHQ846" s="14"/>
      <c r="SHR846" s="14"/>
      <c r="SHS846" s="14"/>
      <c r="SHT846" s="14"/>
      <c r="SHU846" s="14"/>
      <c r="SHV846" s="14"/>
      <c r="SHW846" s="14"/>
      <c r="SHX846" s="14"/>
      <c r="SHY846" s="14"/>
      <c r="SHZ846" s="14"/>
      <c r="SIA846" s="14"/>
      <c r="SIB846" s="14"/>
      <c r="SIC846" s="14"/>
      <c r="SID846" s="14"/>
      <c r="SIE846" s="14"/>
      <c r="SIF846" s="14"/>
      <c r="SIG846" s="14"/>
      <c r="SIH846" s="14"/>
      <c r="SII846" s="14"/>
      <c r="SIJ846" s="14"/>
      <c r="SIK846" s="14"/>
      <c r="SIL846" s="14"/>
      <c r="SIM846" s="14"/>
      <c r="SIN846" s="14"/>
      <c r="SIO846" s="14"/>
      <c r="SIP846" s="14"/>
      <c r="SIQ846" s="14"/>
      <c r="SIR846" s="14"/>
      <c r="SIS846" s="14"/>
      <c r="SIT846" s="14"/>
      <c r="SIU846" s="14"/>
      <c r="SIV846" s="14"/>
      <c r="SIW846" s="14"/>
      <c r="SIX846" s="14"/>
      <c r="SIY846" s="14"/>
      <c r="SIZ846" s="14"/>
      <c r="SJA846" s="14"/>
      <c r="SJB846" s="14"/>
      <c r="SJC846" s="14"/>
      <c r="SJD846" s="14"/>
      <c r="SJE846" s="14"/>
      <c r="SJF846" s="14"/>
      <c r="SJG846" s="14"/>
      <c r="SJH846" s="14"/>
      <c r="SJI846" s="14"/>
      <c r="SJJ846" s="14"/>
      <c r="SJK846" s="14"/>
      <c r="SJL846" s="14"/>
      <c r="SJM846" s="14"/>
      <c r="SJN846" s="14"/>
      <c r="SJO846" s="14"/>
      <c r="SJP846" s="14"/>
      <c r="SJQ846" s="14"/>
      <c r="SJR846" s="14"/>
      <c r="SJS846" s="14"/>
      <c r="SJT846" s="14"/>
      <c r="SJU846" s="14"/>
      <c r="SJV846" s="14"/>
      <c r="SJW846" s="14"/>
      <c r="SJX846" s="14"/>
      <c r="SJY846" s="14"/>
      <c r="SJZ846" s="14"/>
      <c r="SKA846" s="14"/>
      <c r="SKB846" s="14"/>
      <c r="SKC846" s="14"/>
      <c r="SKD846" s="14"/>
      <c r="SKE846" s="14"/>
      <c r="SKF846" s="14"/>
      <c r="SKG846" s="14"/>
      <c r="SKH846" s="14"/>
      <c r="SKI846" s="14"/>
      <c r="SKJ846" s="14"/>
      <c r="SKK846" s="14"/>
      <c r="SKL846" s="14"/>
      <c r="SKM846" s="14"/>
      <c r="SKN846" s="14"/>
      <c r="SKO846" s="14"/>
      <c r="SKP846" s="14"/>
      <c r="SKQ846" s="14"/>
      <c r="SKR846" s="14"/>
      <c r="SKS846" s="14"/>
      <c r="SKT846" s="14"/>
      <c r="SKU846" s="14"/>
      <c r="SKV846" s="14"/>
      <c r="SKW846" s="14"/>
      <c r="SKX846" s="14"/>
      <c r="SKY846" s="14"/>
      <c r="SKZ846" s="14"/>
      <c r="SLA846" s="14"/>
      <c r="SLB846" s="14"/>
      <c r="SLC846" s="14"/>
      <c r="SLD846" s="14"/>
      <c r="SLE846" s="14"/>
      <c r="SLF846" s="14"/>
      <c r="SLG846" s="14"/>
      <c r="SLH846" s="14"/>
      <c r="SLI846" s="14"/>
      <c r="SLJ846" s="14"/>
      <c r="SLK846" s="14"/>
      <c r="SLL846" s="14"/>
      <c r="SLM846" s="14"/>
      <c r="SLN846" s="14"/>
      <c r="SLO846" s="14"/>
      <c r="SLP846" s="14"/>
      <c r="SLQ846" s="14"/>
      <c r="SLR846" s="14"/>
      <c r="SLS846" s="14"/>
      <c r="SLT846" s="14"/>
      <c r="SLU846" s="14"/>
      <c r="SLV846" s="14"/>
      <c r="SLW846" s="14"/>
      <c r="SLX846" s="14"/>
      <c r="SLY846" s="14"/>
      <c r="SLZ846" s="14"/>
      <c r="SMA846" s="14"/>
      <c r="SMB846" s="14"/>
      <c r="SMC846" s="14"/>
      <c r="SMD846" s="14"/>
      <c r="SME846" s="14"/>
      <c r="SMF846" s="14"/>
      <c r="SMG846" s="14"/>
      <c r="SMH846" s="14"/>
      <c r="SMI846" s="14"/>
      <c r="SMJ846" s="14"/>
      <c r="SMK846" s="14"/>
      <c r="SML846" s="14"/>
      <c r="SMM846" s="14"/>
      <c r="SMN846" s="14"/>
      <c r="SMO846" s="14"/>
      <c r="SMP846" s="14"/>
      <c r="SMQ846" s="14"/>
      <c r="SMR846" s="14"/>
      <c r="SMS846" s="14"/>
      <c r="SMT846" s="14"/>
      <c r="SMU846" s="14"/>
      <c r="SMV846" s="14"/>
      <c r="SMW846" s="14"/>
      <c r="SMX846" s="14"/>
      <c r="SMY846" s="14"/>
      <c r="SMZ846" s="14"/>
      <c r="SNA846" s="14"/>
      <c r="SNB846" s="14"/>
      <c r="SNC846" s="14"/>
      <c r="SND846" s="14"/>
      <c r="SNE846" s="14"/>
      <c r="SNF846" s="14"/>
      <c r="SNG846" s="14"/>
      <c r="SNH846" s="14"/>
      <c r="SNI846" s="14"/>
      <c r="SNJ846" s="14"/>
      <c r="SNK846" s="14"/>
      <c r="SNL846" s="14"/>
      <c r="SNM846" s="14"/>
      <c r="SNN846" s="14"/>
      <c r="SNO846" s="14"/>
      <c r="SNP846" s="14"/>
      <c r="SNQ846" s="14"/>
      <c r="SNR846" s="14"/>
      <c r="SNS846" s="14"/>
      <c r="SNT846" s="14"/>
      <c r="SNU846" s="14"/>
      <c r="SNV846" s="14"/>
      <c r="SNW846" s="14"/>
      <c r="SNX846" s="14"/>
      <c r="SNY846" s="14"/>
      <c r="SNZ846" s="14"/>
      <c r="SOA846" s="14"/>
      <c r="SOB846" s="14"/>
      <c r="SOC846" s="14"/>
      <c r="SOD846" s="14"/>
      <c r="SOE846" s="14"/>
      <c r="SOF846" s="14"/>
      <c r="SOG846" s="14"/>
      <c r="SOH846" s="14"/>
      <c r="SOI846" s="14"/>
      <c r="SOJ846" s="14"/>
      <c r="SOK846" s="14"/>
      <c r="SOL846" s="14"/>
      <c r="SOM846" s="14"/>
      <c r="SON846" s="14"/>
      <c r="SOO846" s="14"/>
      <c r="SOP846" s="14"/>
      <c r="SOQ846" s="14"/>
      <c r="SOR846" s="14"/>
      <c r="SOS846" s="14"/>
      <c r="SOT846" s="14"/>
      <c r="SOU846" s="14"/>
      <c r="SOV846" s="14"/>
      <c r="SOW846" s="14"/>
      <c r="SOX846" s="14"/>
      <c r="SOY846" s="14"/>
      <c r="SOZ846" s="14"/>
      <c r="SPA846" s="14"/>
      <c r="SPB846" s="14"/>
      <c r="SPC846" s="14"/>
      <c r="SPD846" s="14"/>
      <c r="SPE846" s="14"/>
      <c r="SPF846" s="14"/>
      <c r="SPG846" s="14"/>
      <c r="SPH846" s="14"/>
      <c r="SPI846" s="14"/>
      <c r="SPJ846" s="14"/>
      <c r="SPK846" s="14"/>
      <c r="SPL846" s="14"/>
      <c r="SPM846" s="14"/>
      <c r="SPN846" s="14"/>
      <c r="SPO846" s="14"/>
      <c r="SPP846" s="14"/>
      <c r="SPQ846" s="14"/>
      <c r="SPR846" s="14"/>
      <c r="SPS846" s="14"/>
      <c r="SPT846" s="14"/>
      <c r="SPU846" s="14"/>
      <c r="SPV846" s="14"/>
      <c r="SPW846" s="14"/>
      <c r="SPX846" s="14"/>
      <c r="SPY846" s="14"/>
      <c r="SPZ846" s="14"/>
      <c r="SQA846" s="14"/>
      <c r="SQB846" s="14"/>
      <c r="SQC846" s="14"/>
      <c r="SQD846" s="14"/>
      <c r="SQE846" s="14"/>
      <c r="SQF846" s="14"/>
      <c r="SQG846" s="14"/>
      <c r="SQH846" s="14"/>
      <c r="SQI846" s="14"/>
      <c r="SQJ846" s="14"/>
      <c r="SQK846" s="14"/>
      <c r="SQL846" s="14"/>
      <c r="SQM846" s="14"/>
      <c r="SQN846" s="14"/>
      <c r="SQO846" s="14"/>
      <c r="SQP846" s="14"/>
      <c r="SQQ846" s="14"/>
      <c r="SQR846" s="14"/>
      <c r="SQS846" s="14"/>
      <c r="SQT846" s="14"/>
      <c r="SQU846" s="14"/>
      <c r="SQV846" s="14"/>
      <c r="SQW846" s="14"/>
      <c r="SQX846" s="14"/>
      <c r="SQY846" s="14"/>
      <c r="SQZ846" s="14"/>
      <c r="SRA846" s="14"/>
      <c r="SRB846" s="14"/>
      <c r="SRC846" s="14"/>
      <c r="SRD846" s="14"/>
      <c r="SRE846" s="14"/>
      <c r="SRF846" s="14"/>
      <c r="SRG846" s="14"/>
      <c r="SRH846" s="14"/>
      <c r="SRI846" s="14"/>
      <c r="SRJ846" s="14"/>
      <c r="SRK846" s="14"/>
      <c r="SRL846" s="14"/>
      <c r="SRM846" s="14"/>
      <c r="SRN846" s="14"/>
      <c r="SRO846" s="14"/>
      <c r="SRP846" s="14"/>
      <c r="SRQ846" s="14"/>
      <c r="SRR846" s="14"/>
      <c r="SRS846" s="14"/>
      <c r="SRT846" s="14"/>
      <c r="SRU846" s="14"/>
      <c r="SRV846" s="14"/>
      <c r="SRW846" s="14"/>
      <c r="SRX846" s="14"/>
      <c r="SRY846" s="14"/>
      <c r="SRZ846" s="14"/>
      <c r="SSA846" s="14"/>
      <c r="SSB846" s="14"/>
      <c r="SSC846" s="14"/>
      <c r="SSD846" s="14"/>
      <c r="SSE846" s="14"/>
      <c r="SSF846" s="14"/>
      <c r="SSG846" s="14"/>
      <c r="SSH846" s="14"/>
      <c r="SSI846" s="14"/>
      <c r="SSJ846" s="14"/>
      <c r="SSK846" s="14"/>
      <c r="SSL846" s="14"/>
      <c r="SSM846" s="14"/>
      <c r="SSN846" s="14"/>
      <c r="SSO846" s="14"/>
      <c r="SSP846" s="14"/>
      <c r="SSQ846" s="14"/>
      <c r="SSR846" s="14"/>
      <c r="SSS846" s="14"/>
      <c r="SST846" s="14"/>
      <c r="SSU846" s="14"/>
      <c r="SSV846" s="14"/>
      <c r="SSW846" s="14"/>
      <c r="SSX846" s="14"/>
      <c r="SSY846" s="14"/>
      <c r="SSZ846" s="14"/>
      <c r="STA846" s="14"/>
      <c r="STB846" s="14"/>
      <c r="STC846" s="14"/>
      <c r="STD846" s="14"/>
      <c r="STE846" s="14"/>
      <c r="STF846" s="14"/>
      <c r="STG846" s="14"/>
      <c r="STH846" s="14"/>
      <c r="STI846" s="14"/>
      <c r="STJ846" s="14"/>
      <c r="STK846" s="14"/>
      <c r="STL846" s="14"/>
      <c r="STM846" s="14"/>
      <c r="STN846" s="14"/>
      <c r="STO846" s="14"/>
      <c r="STP846" s="14"/>
      <c r="STQ846" s="14"/>
      <c r="STR846" s="14"/>
      <c r="STS846" s="14"/>
      <c r="STT846" s="14"/>
      <c r="STU846" s="14"/>
      <c r="STV846" s="14"/>
      <c r="STW846" s="14"/>
      <c r="STX846" s="14"/>
      <c r="STY846" s="14"/>
      <c r="STZ846" s="14"/>
      <c r="SUA846" s="14"/>
      <c r="SUB846" s="14"/>
      <c r="SUC846" s="14"/>
      <c r="SUD846" s="14"/>
      <c r="SUE846" s="14"/>
      <c r="SUF846" s="14"/>
      <c r="SUG846" s="14"/>
      <c r="SUH846" s="14"/>
      <c r="SUI846" s="14"/>
      <c r="SUJ846" s="14"/>
      <c r="SUK846" s="14"/>
      <c r="SUL846" s="14"/>
      <c r="SUM846" s="14"/>
      <c r="SUN846" s="14"/>
      <c r="SUO846" s="14"/>
      <c r="SUP846" s="14"/>
      <c r="SUQ846" s="14"/>
      <c r="SUR846" s="14"/>
      <c r="SUS846" s="14"/>
      <c r="SUT846" s="14"/>
      <c r="SUU846" s="14"/>
      <c r="SUV846" s="14"/>
      <c r="SUW846" s="14"/>
      <c r="SUX846" s="14"/>
      <c r="SUY846" s="14"/>
      <c r="SUZ846" s="14"/>
      <c r="SVA846" s="14"/>
      <c r="SVB846" s="14"/>
      <c r="SVC846" s="14"/>
      <c r="SVD846" s="14"/>
      <c r="SVE846" s="14"/>
      <c r="SVF846" s="14"/>
      <c r="SVG846" s="14"/>
      <c r="SVH846" s="14"/>
      <c r="SVI846" s="14"/>
      <c r="SVJ846" s="14"/>
      <c r="SVK846" s="14"/>
      <c r="SVL846" s="14"/>
      <c r="SVM846" s="14"/>
      <c r="SVN846" s="14"/>
      <c r="SVO846" s="14"/>
      <c r="SVP846" s="14"/>
      <c r="SVQ846" s="14"/>
      <c r="SVR846" s="14"/>
      <c r="SVS846" s="14"/>
      <c r="SVT846" s="14"/>
      <c r="SVU846" s="14"/>
      <c r="SVV846" s="14"/>
      <c r="SVW846" s="14"/>
      <c r="SVX846" s="14"/>
      <c r="SVY846" s="14"/>
      <c r="SVZ846" s="14"/>
      <c r="SWA846" s="14"/>
      <c r="SWB846" s="14"/>
      <c r="SWC846" s="14"/>
      <c r="SWD846" s="14"/>
      <c r="SWE846" s="14"/>
      <c r="SWF846" s="14"/>
      <c r="SWG846" s="14"/>
      <c r="SWH846" s="14"/>
      <c r="SWI846" s="14"/>
      <c r="SWJ846" s="14"/>
      <c r="SWK846" s="14"/>
      <c r="SWL846" s="14"/>
      <c r="SWM846" s="14"/>
      <c r="SWN846" s="14"/>
      <c r="SWO846" s="14"/>
      <c r="SWP846" s="14"/>
      <c r="SWQ846" s="14"/>
      <c r="SWR846" s="14"/>
      <c r="SWS846" s="14"/>
      <c r="SWT846" s="14"/>
      <c r="SWU846" s="14"/>
      <c r="SWV846" s="14"/>
      <c r="SWW846" s="14"/>
      <c r="SWX846" s="14"/>
      <c r="SWY846" s="14"/>
      <c r="SWZ846" s="14"/>
      <c r="SXA846" s="14"/>
      <c r="SXB846" s="14"/>
      <c r="SXC846" s="14"/>
      <c r="SXD846" s="14"/>
      <c r="SXE846" s="14"/>
      <c r="SXF846" s="14"/>
      <c r="SXG846" s="14"/>
      <c r="SXH846" s="14"/>
      <c r="SXI846" s="14"/>
      <c r="SXJ846" s="14"/>
      <c r="SXK846" s="14"/>
      <c r="SXL846" s="14"/>
      <c r="SXM846" s="14"/>
      <c r="SXN846" s="14"/>
      <c r="SXO846" s="14"/>
      <c r="SXP846" s="14"/>
      <c r="SXQ846" s="14"/>
      <c r="SXR846" s="14"/>
      <c r="SXS846" s="14"/>
      <c r="SXT846" s="14"/>
      <c r="SXU846" s="14"/>
      <c r="SXV846" s="14"/>
      <c r="SXW846" s="14"/>
      <c r="SXX846" s="14"/>
      <c r="SXY846" s="14"/>
      <c r="SXZ846" s="14"/>
      <c r="SYA846" s="14"/>
      <c r="SYB846" s="14"/>
      <c r="SYC846" s="14"/>
      <c r="SYD846" s="14"/>
      <c r="SYE846" s="14"/>
      <c r="SYF846" s="14"/>
      <c r="SYG846" s="14"/>
      <c r="SYH846" s="14"/>
      <c r="SYI846" s="14"/>
      <c r="SYJ846" s="14"/>
      <c r="SYK846" s="14"/>
      <c r="SYL846" s="14"/>
      <c r="SYM846" s="14"/>
      <c r="SYN846" s="14"/>
      <c r="SYO846" s="14"/>
      <c r="SYP846" s="14"/>
      <c r="SYQ846" s="14"/>
      <c r="SYR846" s="14"/>
      <c r="SYS846" s="14"/>
      <c r="SYT846" s="14"/>
      <c r="SYU846" s="14"/>
      <c r="SYV846" s="14"/>
      <c r="SYW846" s="14"/>
      <c r="SYX846" s="14"/>
      <c r="SYY846" s="14"/>
      <c r="SYZ846" s="14"/>
      <c r="SZA846" s="14"/>
      <c r="SZB846" s="14"/>
      <c r="SZC846" s="14"/>
      <c r="SZD846" s="14"/>
      <c r="SZE846" s="14"/>
      <c r="SZF846" s="14"/>
      <c r="SZG846" s="14"/>
      <c r="SZH846" s="14"/>
      <c r="SZI846" s="14"/>
      <c r="SZJ846" s="14"/>
      <c r="SZK846" s="14"/>
      <c r="SZL846" s="14"/>
      <c r="SZM846" s="14"/>
      <c r="SZN846" s="14"/>
      <c r="SZO846" s="14"/>
      <c r="SZP846" s="14"/>
      <c r="SZQ846" s="14"/>
      <c r="SZR846" s="14"/>
      <c r="SZS846" s="14"/>
      <c r="SZT846" s="14"/>
      <c r="SZU846" s="14"/>
      <c r="SZV846" s="14"/>
      <c r="SZW846" s="14"/>
      <c r="SZX846" s="14"/>
      <c r="SZY846" s="14"/>
      <c r="SZZ846" s="14"/>
      <c r="TAA846" s="14"/>
      <c r="TAB846" s="14"/>
      <c r="TAC846" s="14"/>
      <c r="TAD846" s="14"/>
      <c r="TAE846" s="14"/>
      <c r="TAF846" s="14"/>
      <c r="TAG846" s="14"/>
      <c r="TAH846" s="14"/>
      <c r="TAI846" s="14"/>
      <c r="TAJ846" s="14"/>
      <c r="TAK846" s="14"/>
      <c r="TAL846" s="14"/>
      <c r="TAM846" s="14"/>
      <c r="TAN846" s="14"/>
      <c r="TAO846" s="14"/>
      <c r="TAP846" s="14"/>
      <c r="TAQ846" s="14"/>
      <c r="TAR846" s="14"/>
      <c r="TAS846" s="14"/>
      <c r="TAT846" s="14"/>
      <c r="TAU846" s="14"/>
      <c r="TAV846" s="14"/>
      <c r="TAW846" s="14"/>
      <c r="TAX846" s="14"/>
      <c r="TAY846" s="14"/>
      <c r="TAZ846" s="14"/>
      <c r="TBA846" s="14"/>
      <c r="TBB846" s="14"/>
      <c r="TBC846" s="14"/>
      <c r="TBD846" s="14"/>
      <c r="TBE846" s="14"/>
      <c r="TBF846" s="14"/>
      <c r="TBG846" s="14"/>
      <c r="TBH846" s="14"/>
      <c r="TBI846" s="14"/>
      <c r="TBJ846" s="14"/>
      <c r="TBK846" s="14"/>
      <c r="TBL846" s="14"/>
      <c r="TBM846" s="14"/>
      <c r="TBN846" s="14"/>
      <c r="TBO846" s="14"/>
      <c r="TBP846" s="14"/>
      <c r="TBQ846" s="14"/>
      <c r="TBR846" s="14"/>
      <c r="TBS846" s="14"/>
      <c r="TBT846" s="14"/>
      <c r="TBU846" s="14"/>
      <c r="TBV846" s="14"/>
      <c r="TBW846" s="14"/>
      <c r="TBX846" s="14"/>
      <c r="TBY846" s="14"/>
      <c r="TBZ846" s="14"/>
      <c r="TCA846" s="14"/>
      <c r="TCB846" s="14"/>
      <c r="TCC846" s="14"/>
      <c r="TCD846" s="14"/>
      <c r="TCE846" s="14"/>
      <c r="TCF846" s="14"/>
      <c r="TCG846" s="14"/>
      <c r="TCH846" s="14"/>
      <c r="TCI846" s="14"/>
      <c r="TCJ846" s="14"/>
      <c r="TCK846" s="14"/>
      <c r="TCL846" s="14"/>
      <c r="TCM846" s="14"/>
      <c r="TCN846" s="14"/>
      <c r="TCO846" s="14"/>
      <c r="TCP846" s="14"/>
      <c r="TCQ846" s="14"/>
      <c r="TCR846" s="14"/>
      <c r="TCS846" s="14"/>
      <c r="TCT846" s="14"/>
      <c r="TCU846" s="14"/>
      <c r="TCV846" s="14"/>
      <c r="TCW846" s="14"/>
      <c r="TCX846" s="14"/>
      <c r="TCY846" s="14"/>
      <c r="TCZ846" s="14"/>
      <c r="TDA846" s="14"/>
      <c r="TDB846" s="14"/>
      <c r="TDC846" s="14"/>
      <c r="TDD846" s="14"/>
      <c r="TDE846" s="14"/>
      <c r="TDF846" s="14"/>
      <c r="TDG846" s="14"/>
      <c r="TDH846" s="14"/>
      <c r="TDI846" s="14"/>
      <c r="TDJ846" s="14"/>
      <c r="TDK846" s="14"/>
      <c r="TDL846" s="14"/>
      <c r="TDM846" s="14"/>
      <c r="TDN846" s="14"/>
      <c r="TDO846" s="14"/>
      <c r="TDP846" s="14"/>
      <c r="TDQ846" s="14"/>
      <c r="TDR846" s="14"/>
      <c r="TDS846" s="14"/>
      <c r="TDT846" s="14"/>
      <c r="TDU846" s="14"/>
      <c r="TDV846" s="14"/>
      <c r="TDW846" s="14"/>
      <c r="TDX846" s="14"/>
      <c r="TDY846" s="14"/>
      <c r="TDZ846" s="14"/>
      <c r="TEA846" s="14"/>
      <c r="TEB846" s="14"/>
      <c r="TEC846" s="14"/>
      <c r="TED846" s="14"/>
      <c r="TEE846" s="14"/>
      <c r="TEF846" s="14"/>
      <c r="TEG846" s="14"/>
      <c r="TEH846" s="14"/>
      <c r="TEI846" s="14"/>
      <c r="TEJ846" s="14"/>
      <c r="TEK846" s="14"/>
      <c r="TEL846" s="14"/>
      <c r="TEM846" s="14"/>
      <c r="TEN846" s="14"/>
      <c r="TEO846" s="14"/>
      <c r="TEP846" s="14"/>
      <c r="TEQ846" s="14"/>
      <c r="TER846" s="14"/>
      <c r="TES846" s="14"/>
      <c r="TET846" s="14"/>
      <c r="TEU846" s="14"/>
      <c r="TEV846" s="14"/>
      <c r="TEW846" s="14"/>
      <c r="TEX846" s="14"/>
      <c r="TEY846" s="14"/>
      <c r="TEZ846" s="14"/>
      <c r="TFA846" s="14"/>
      <c r="TFB846" s="14"/>
      <c r="TFC846" s="14"/>
      <c r="TFD846" s="14"/>
      <c r="TFE846" s="14"/>
      <c r="TFF846" s="14"/>
      <c r="TFG846" s="14"/>
      <c r="TFH846" s="14"/>
      <c r="TFI846" s="14"/>
      <c r="TFJ846" s="14"/>
      <c r="TFK846" s="14"/>
      <c r="TFL846" s="14"/>
      <c r="TFM846" s="14"/>
      <c r="TFN846" s="14"/>
      <c r="TFO846" s="14"/>
      <c r="TFP846" s="14"/>
      <c r="TFQ846" s="14"/>
      <c r="TFR846" s="14"/>
      <c r="TFS846" s="14"/>
      <c r="TFT846" s="14"/>
      <c r="TFU846" s="14"/>
      <c r="TFV846" s="14"/>
      <c r="TFW846" s="14"/>
      <c r="TFX846" s="14"/>
      <c r="TFY846" s="14"/>
      <c r="TFZ846" s="14"/>
      <c r="TGA846" s="14"/>
      <c r="TGB846" s="14"/>
      <c r="TGC846" s="14"/>
      <c r="TGD846" s="14"/>
      <c r="TGE846" s="14"/>
      <c r="TGF846" s="14"/>
      <c r="TGG846" s="14"/>
      <c r="TGH846" s="14"/>
      <c r="TGI846" s="14"/>
      <c r="TGJ846" s="14"/>
      <c r="TGK846" s="14"/>
      <c r="TGL846" s="14"/>
      <c r="TGM846" s="14"/>
      <c r="TGN846" s="14"/>
      <c r="TGO846" s="14"/>
      <c r="TGP846" s="14"/>
      <c r="TGQ846" s="14"/>
      <c r="TGR846" s="14"/>
      <c r="TGS846" s="14"/>
      <c r="TGT846" s="14"/>
      <c r="TGU846" s="14"/>
      <c r="TGV846" s="14"/>
      <c r="TGW846" s="14"/>
      <c r="TGX846" s="14"/>
      <c r="TGY846" s="14"/>
      <c r="TGZ846" s="14"/>
      <c r="THA846" s="14"/>
      <c r="THB846" s="14"/>
      <c r="THC846" s="14"/>
      <c r="THD846" s="14"/>
      <c r="THE846" s="14"/>
      <c r="THF846" s="14"/>
      <c r="THG846" s="14"/>
      <c r="THH846" s="14"/>
      <c r="THI846" s="14"/>
      <c r="THJ846" s="14"/>
      <c r="THK846" s="14"/>
      <c r="THL846" s="14"/>
      <c r="THM846" s="14"/>
      <c r="THN846" s="14"/>
      <c r="THO846" s="14"/>
      <c r="THP846" s="14"/>
      <c r="THQ846" s="14"/>
      <c r="THR846" s="14"/>
      <c r="THS846" s="14"/>
      <c r="THT846" s="14"/>
      <c r="THU846" s="14"/>
      <c r="THV846" s="14"/>
      <c r="THW846" s="14"/>
      <c r="THX846" s="14"/>
      <c r="THY846" s="14"/>
      <c r="THZ846" s="14"/>
      <c r="TIA846" s="14"/>
      <c r="TIB846" s="14"/>
      <c r="TIC846" s="14"/>
      <c r="TID846" s="14"/>
      <c r="TIE846" s="14"/>
      <c r="TIF846" s="14"/>
      <c r="TIG846" s="14"/>
      <c r="TIH846" s="14"/>
      <c r="TII846" s="14"/>
      <c r="TIJ846" s="14"/>
      <c r="TIK846" s="14"/>
      <c r="TIL846" s="14"/>
      <c r="TIM846" s="14"/>
      <c r="TIN846" s="14"/>
      <c r="TIO846" s="14"/>
      <c r="TIP846" s="14"/>
      <c r="TIQ846" s="14"/>
      <c r="TIR846" s="14"/>
      <c r="TIS846" s="14"/>
      <c r="TIT846" s="14"/>
      <c r="TIU846" s="14"/>
      <c r="TIV846" s="14"/>
      <c r="TIW846" s="14"/>
      <c r="TIX846" s="14"/>
      <c r="TIY846" s="14"/>
      <c r="TIZ846" s="14"/>
      <c r="TJA846" s="14"/>
      <c r="TJB846" s="14"/>
      <c r="TJC846" s="14"/>
      <c r="TJD846" s="14"/>
      <c r="TJE846" s="14"/>
      <c r="TJF846" s="14"/>
      <c r="TJG846" s="14"/>
      <c r="TJH846" s="14"/>
      <c r="TJI846" s="14"/>
      <c r="TJJ846" s="14"/>
      <c r="TJK846" s="14"/>
      <c r="TJL846" s="14"/>
      <c r="TJM846" s="14"/>
      <c r="TJN846" s="14"/>
      <c r="TJO846" s="14"/>
      <c r="TJP846" s="14"/>
      <c r="TJQ846" s="14"/>
      <c r="TJR846" s="14"/>
      <c r="TJS846" s="14"/>
      <c r="TJT846" s="14"/>
      <c r="TJU846" s="14"/>
      <c r="TJV846" s="14"/>
      <c r="TJW846" s="14"/>
      <c r="TJX846" s="14"/>
      <c r="TJY846" s="14"/>
      <c r="TJZ846" s="14"/>
      <c r="TKA846" s="14"/>
      <c r="TKB846" s="14"/>
      <c r="TKC846" s="14"/>
      <c r="TKD846" s="14"/>
      <c r="TKE846" s="14"/>
      <c r="TKF846" s="14"/>
      <c r="TKG846" s="14"/>
      <c r="TKH846" s="14"/>
      <c r="TKI846" s="14"/>
      <c r="TKJ846" s="14"/>
      <c r="TKK846" s="14"/>
      <c r="TKL846" s="14"/>
      <c r="TKM846" s="14"/>
      <c r="TKN846" s="14"/>
      <c r="TKO846" s="14"/>
      <c r="TKP846" s="14"/>
      <c r="TKQ846" s="14"/>
      <c r="TKR846" s="14"/>
      <c r="TKS846" s="14"/>
      <c r="TKT846" s="14"/>
      <c r="TKU846" s="14"/>
      <c r="TKV846" s="14"/>
      <c r="TKW846" s="14"/>
      <c r="TKX846" s="14"/>
      <c r="TKY846" s="14"/>
      <c r="TKZ846" s="14"/>
      <c r="TLA846" s="14"/>
      <c r="TLB846" s="14"/>
      <c r="TLC846" s="14"/>
      <c r="TLD846" s="14"/>
      <c r="TLE846" s="14"/>
      <c r="TLF846" s="14"/>
      <c r="TLG846" s="14"/>
      <c r="TLH846" s="14"/>
      <c r="TLI846" s="14"/>
      <c r="TLJ846" s="14"/>
      <c r="TLK846" s="14"/>
      <c r="TLL846" s="14"/>
      <c r="TLM846" s="14"/>
      <c r="TLN846" s="14"/>
      <c r="TLO846" s="14"/>
      <c r="TLP846" s="14"/>
      <c r="TLQ846" s="14"/>
      <c r="TLR846" s="14"/>
      <c r="TLS846" s="14"/>
      <c r="TLT846" s="14"/>
      <c r="TLU846" s="14"/>
      <c r="TLV846" s="14"/>
      <c r="TLW846" s="14"/>
      <c r="TLX846" s="14"/>
      <c r="TLY846" s="14"/>
      <c r="TLZ846" s="14"/>
      <c r="TMA846" s="14"/>
      <c r="TMB846" s="14"/>
      <c r="TMC846" s="14"/>
      <c r="TMD846" s="14"/>
      <c r="TME846" s="14"/>
      <c r="TMF846" s="14"/>
      <c r="TMG846" s="14"/>
      <c r="TMH846" s="14"/>
      <c r="TMI846" s="14"/>
      <c r="TMJ846" s="14"/>
      <c r="TMK846" s="14"/>
      <c r="TML846" s="14"/>
      <c r="TMM846" s="14"/>
      <c r="TMN846" s="14"/>
      <c r="TMO846" s="14"/>
      <c r="TMP846" s="14"/>
      <c r="TMQ846" s="14"/>
      <c r="TMR846" s="14"/>
      <c r="TMS846" s="14"/>
      <c r="TMT846" s="14"/>
      <c r="TMU846" s="14"/>
      <c r="TMV846" s="14"/>
      <c r="TMW846" s="14"/>
      <c r="TMX846" s="14"/>
      <c r="TMY846" s="14"/>
      <c r="TMZ846" s="14"/>
      <c r="TNA846" s="14"/>
      <c r="TNB846" s="14"/>
      <c r="TNC846" s="14"/>
      <c r="TND846" s="14"/>
      <c r="TNE846" s="14"/>
      <c r="TNF846" s="14"/>
      <c r="TNG846" s="14"/>
      <c r="TNH846" s="14"/>
      <c r="TNI846" s="14"/>
      <c r="TNJ846" s="14"/>
      <c r="TNK846" s="14"/>
      <c r="TNL846" s="14"/>
      <c r="TNM846" s="14"/>
      <c r="TNN846" s="14"/>
      <c r="TNO846" s="14"/>
      <c r="TNP846" s="14"/>
      <c r="TNQ846" s="14"/>
      <c r="TNR846" s="14"/>
      <c r="TNS846" s="14"/>
      <c r="TNT846" s="14"/>
      <c r="TNU846" s="14"/>
      <c r="TNV846" s="14"/>
      <c r="TNW846" s="14"/>
      <c r="TNX846" s="14"/>
      <c r="TNY846" s="14"/>
      <c r="TNZ846" s="14"/>
      <c r="TOA846" s="14"/>
      <c r="TOB846" s="14"/>
      <c r="TOC846" s="14"/>
      <c r="TOD846" s="14"/>
      <c r="TOE846" s="14"/>
      <c r="TOF846" s="14"/>
      <c r="TOG846" s="14"/>
      <c r="TOH846" s="14"/>
      <c r="TOI846" s="14"/>
      <c r="TOJ846" s="14"/>
      <c r="TOK846" s="14"/>
      <c r="TOL846" s="14"/>
      <c r="TOM846" s="14"/>
      <c r="TON846" s="14"/>
      <c r="TOO846" s="14"/>
      <c r="TOP846" s="14"/>
      <c r="TOQ846" s="14"/>
      <c r="TOR846" s="14"/>
      <c r="TOS846" s="14"/>
      <c r="TOT846" s="14"/>
      <c r="TOU846" s="14"/>
      <c r="TOV846" s="14"/>
      <c r="TOW846" s="14"/>
      <c r="TOX846" s="14"/>
      <c r="TOY846" s="14"/>
      <c r="TOZ846" s="14"/>
      <c r="TPA846" s="14"/>
      <c r="TPB846" s="14"/>
      <c r="TPC846" s="14"/>
      <c r="TPD846" s="14"/>
      <c r="TPE846" s="14"/>
      <c r="TPF846" s="14"/>
      <c r="TPG846" s="14"/>
      <c r="TPH846" s="14"/>
      <c r="TPI846" s="14"/>
      <c r="TPJ846" s="14"/>
      <c r="TPK846" s="14"/>
      <c r="TPL846" s="14"/>
      <c r="TPM846" s="14"/>
      <c r="TPN846" s="14"/>
      <c r="TPO846" s="14"/>
      <c r="TPP846" s="14"/>
      <c r="TPQ846" s="14"/>
      <c r="TPR846" s="14"/>
      <c r="TPS846" s="14"/>
      <c r="TPT846" s="14"/>
      <c r="TPU846" s="14"/>
      <c r="TPV846" s="14"/>
      <c r="TPW846" s="14"/>
      <c r="TPX846" s="14"/>
      <c r="TPY846" s="14"/>
      <c r="TPZ846" s="14"/>
      <c r="TQA846" s="14"/>
      <c r="TQB846" s="14"/>
      <c r="TQC846" s="14"/>
      <c r="TQD846" s="14"/>
      <c r="TQE846" s="14"/>
      <c r="TQF846" s="14"/>
      <c r="TQG846" s="14"/>
      <c r="TQH846" s="14"/>
      <c r="TQI846" s="14"/>
      <c r="TQJ846" s="14"/>
      <c r="TQK846" s="14"/>
      <c r="TQL846" s="14"/>
      <c r="TQM846" s="14"/>
      <c r="TQN846" s="14"/>
      <c r="TQO846" s="14"/>
      <c r="TQP846" s="14"/>
      <c r="TQQ846" s="14"/>
      <c r="TQR846" s="14"/>
      <c r="TQS846" s="14"/>
      <c r="TQT846" s="14"/>
      <c r="TQU846" s="14"/>
      <c r="TQV846" s="14"/>
      <c r="TQW846" s="14"/>
      <c r="TQX846" s="14"/>
      <c r="TQY846" s="14"/>
      <c r="TQZ846" s="14"/>
      <c r="TRA846" s="14"/>
      <c r="TRB846" s="14"/>
      <c r="TRC846" s="14"/>
      <c r="TRD846" s="14"/>
      <c r="TRE846" s="14"/>
      <c r="TRF846" s="14"/>
      <c r="TRG846" s="14"/>
      <c r="TRH846" s="14"/>
      <c r="TRI846" s="14"/>
      <c r="TRJ846" s="14"/>
      <c r="TRK846" s="14"/>
      <c r="TRL846" s="14"/>
      <c r="TRM846" s="14"/>
      <c r="TRN846" s="14"/>
      <c r="TRO846" s="14"/>
      <c r="TRP846" s="14"/>
      <c r="TRQ846" s="14"/>
      <c r="TRR846" s="14"/>
      <c r="TRS846" s="14"/>
      <c r="TRT846" s="14"/>
      <c r="TRU846" s="14"/>
      <c r="TRV846" s="14"/>
      <c r="TRW846" s="14"/>
      <c r="TRX846" s="14"/>
      <c r="TRY846" s="14"/>
      <c r="TRZ846" s="14"/>
      <c r="TSA846" s="14"/>
      <c r="TSB846" s="14"/>
      <c r="TSC846" s="14"/>
      <c r="TSD846" s="14"/>
      <c r="TSE846" s="14"/>
      <c r="TSF846" s="14"/>
      <c r="TSG846" s="14"/>
      <c r="TSH846" s="14"/>
      <c r="TSI846" s="14"/>
      <c r="TSJ846" s="14"/>
      <c r="TSK846" s="14"/>
      <c r="TSL846" s="14"/>
      <c r="TSM846" s="14"/>
      <c r="TSN846" s="14"/>
      <c r="TSO846" s="14"/>
      <c r="TSP846" s="14"/>
      <c r="TSQ846" s="14"/>
      <c r="TSR846" s="14"/>
      <c r="TSS846" s="14"/>
      <c r="TST846" s="14"/>
      <c r="TSU846" s="14"/>
      <c r="TSV846" s="14"/>
      <c r="TSW846" s="14"/>
      <c r="TSX846" s="14"/>
      <c r="TSY846" s="14"/>
      <c r="TSZ846" s="14"/>
      <c r="TTA846" s="14"/>
      <c r="TTB846" s="14"/>
      <c r="TTC846" s="14"/>
      <c r="TTD846" s="14"/>
      <c r="TTE846" s="14"/>
      <c r="TTF846" s="14"/>
      <c r="TTG846" s="14"/>
      <c r="TTH846" s="14"/>
      <c r="TTI846" s="14"/>
      <c r="TTJ846" s="14"/>
      <c r="TTK846" s="14"/>
      <c r="TTL846" s="14"/>
      <c r="TTM846" s="14"/>
      <c r="TTN846" s="14"/>
      <c r="TTO846" s="14"/>
      <c r="TTP846" s="14"/>
      <c r="TTQ846" s="14"/>
      <c r="TTR846" s="14"/>
      <c r="TTS846" s="14"/>
      <c r="TTT846" s="14"/>
      <c r="TTU846" s="14"/>
      <c r="TTV846" s="14"/>
      <c r="TTW846" s="14"/>
      <c r="TTX846" s="14"/>
      <c r="TTY846" s="14"/>
      <c r="TTZ846" s="14"/>
      <c r="TUA846" s="14"/>
      <c r="TUB846" s="14"/>
      <c r="TUC846" s="14"/>
      <c r="TUD846" s="14"/>
      <c r="TUE846" s="14"/>
      <c r="TUF846" s="14"/>
      <c r="TUG846" s="14"/>
      <c r="TUH846" s="14"/>
      <c r="TUI846" s="14"/>
      <c r="TUJ846" s="14"/>
      <c r="TUK846" s="14"/>
      <c r="TUL846" s="14"/>
      <c r="TUM846" s="14"/>
      <c r="TUN846" s="14"/>
      <c r="TUO846" s="14"/>
      <c r="TUP846" s="14"/>
      <c r="TUQ846" s="14"/>
      <c r="TUR846" s="14"/>
      <c r="TUS846" s="14"/>
      <c r="TUT846" s="14"/>
      <c r="TUU846" s="14"/>
      <c r="TUV846" s="14"/>
      <c r="TUW846" s="14"/>
      <c r="TUX846" s="14"/>
      <c r="TUY846" s="14"/>
      <c r="TUZ846" s="14"/>
      <c r="TVA846" s="14"/>
      <c r="TVB846" s="14"/>
      <c r="TVC846" s="14"/>
      <c r="TVD846" s="14"/>
      <c r="TVE846" s="14"/>
      <c r="TVF846" s="14"/>
      <c r="TVG846" s="14"/>
      <c r="TVH846" s="14"/>
      <c r="TVI846" s="14"/>
      <c r="TVJ846" s="14"/>
      <c r="TVK846" s="14"/>
      <c r="TVL846" s="14"/>
      <c r="TVM846" s="14"/>
      <c r="TVN846" s="14"/>
      <c r="TVO846" s="14"/>
      <c r="TVP846" s="14"/>
      <c r="TVQ846" s="14"/>
      <c r="TVR846" s="14"/>
      <c r="TVS846" s="14"/>
      <c r="TVT846" s="14"/>
      <c r="TVU846" s="14"/>
      <c r="TVV846" s="14"/>
      <c r="TVW846" s="14"/>
      <c r="TVX846" s="14"/>
      <c r="TVY846" s="14"/>
      <c r="TVZ846" s="14"/>
      <c r="TWA846" s="14"/>
      <c r="TWB846" s="14"/>
      <c r="TWC846" s="14"/>
      <c r="TWD846" s="14"/>
      <c r="TWE846" s="14"/>
      <c r="TWF846" s="14"/>
      <c r="TWG846" s="14"/>
      <c r="TWH846" s="14"/>
      <c r="TWI846" s="14"/>
      <c r="TWJ846" s="14"/>
      <c r="TWK846" s="14"/>
      <c r="TWL846" s="14"/>
      <c r="TWM846" s="14"/>
      <c r="TWN846" s="14"/>
      <c r="TWO846" s="14"/>
      <c r="TWP846" s="14"/>
      <c r="TWQ846" s="14"/>
      <c r="TWR846" s="14"/>
      <c r="TWS846" s="14"/>
      <c r="TWT846" s="14"/>
      <c r="TWU846" s="14"/>
      <c r="TWV846" s="14"/>
      <c r="TWW846" s="14"/>
      <c r="TWX846" s="14"/>
      <c r="TWY846" s="14"/>
      <c r="TWZ846" s="14"/>
      <c r="TXA846" s="14"/>
      <c r="TXB846" s="14"/>
      <c r="TXC846" s="14"/>
      <c r="TXD846" s="14"/>
      <c r="TXE846" s="14"/>
      <c r="TXF846" s="14"/>
      <c r="TXG846" s="14"/>
      <c r="TXH846" s="14"/>
      <c r="TXI846" s="14"/>
      <c r="TXJ846" s="14"/>
      <c r="TXK846" s="14"/>
      <c r="TXL846" s="14"/>
      <c r="TXM846" s="14"/>
      <c r="TXN846" s="14"/>
      <c r="TXO846" s="14"/>
      <c r="TXP846" s="14"/>
      <c r="TXQ846" s="14"/>
      <c r="TXR846" s="14"/>
      <c r="TXS846" s="14"/>
      <c r="TXT846" s="14"/>
      <c r="TXU846" s="14"/>
      <c r="TXV846" s="14"/>
      <c r="TXW846" s="14"/>
      <c r="TXX846" s="14"/>
      <c r="TXY846" s="14"/>
      <c r="TXZ846" s="14"/>
      <c r="TYA846" s="14"/>
      <c r="TYB846" s="14"/>
      <c r="TYC846" s="14"/>
      <c r="TYD846" s="14"/>
      <c r="TYE846" s="14"/>
      <c r="TYF846" s="14"/>
      <c r="TYG846" s="14"/>
      <c r="TYH846" s="14"/>
      <c r="TYI846" s="14"/>
      <c r="TYJ846" s="14"/>
      <c r="TYK846" s="14"/>
      <c r="TYL846" s="14"/>
      <c r="TYM846" s="14"/>
      <c r="TYN846" s="14"/>
      <c r="TYO846" s="14"/>
      <c r="TYP846" s="14"/>
      <c r="TYQ846" s="14"/>
      <c r="TYR846" s="14"/>
      <c r="TYS846" s="14"/>
      <c r="TYT846" s="14"/>
      <c r="TYU846" s="14"/>
      <c r="TYV846" s="14"/>
      <c r="TYW846" s="14"/>
      <c r="TYX846" s="14"/>
      <c r="TYY846" s="14"/>
      <c r="TYZ846" s="14"/>
      <c r="TZA846" s="14"/>
      <c r="TZB846" s="14"/>
      <c r="TZC846" s="14"/>
      <c r="TZD846" s="14"/>
      <c r="TZE846" s="14"/>
      <c r="TZF846" s="14"/>
      <c r="TZG846" s="14"/>
      <c r="TZH846" s="14"/>
      <c r="TZI846" s="14"/>
      <c r="TZJ846" s="14"/>
      <c r="TZK846" s="14"/>
      <c r="TZL846" s="14"/>
      <c r="TZM846" s="14"/>
      <c r="TZN846" s="14"/>
      <c r="TZO846" s="14"/>
      <c r="TZP846" s="14"/>
      <c r="TZQ846" s="14"/>
      <c r="TZR846" s="14"/>
      <c r="TZS846" s="14"/>
      <c r="TZT846" s="14"/>
      <c r="TZU846" s="14"/>
      <c r="TZV846" s="14"/>
      <c r="TZW846" s="14"/>
      <c r="TZX846" s="14"/>
      <c r="TZY846" s="14"/>
      <c r="TZZ846" s="14"/>
      <c r="UAA846" s="14"/>
      <c r="UAB846" s="14"/>
      <c r="UAC846" s="14"/>
      <c r="UAD846" s="14"/>
      <c r="UAE846" s="14"/>
      <c r="UAF846" s="14"/>
      <c r="UAG846" s="14"/>
      <c r="UAH846" s="14"/>
      <c r="UAI846" s="14"/>
      <c r="UAJ846" s="14"/>
      <c r="UAK846" s="14"/>
      <c r="UAL846" s="14"/>
      <c r="UAM846" s="14"/>
      <c r="UAN846" s="14"/>
      <c r="UAO846" s="14"/>
      <c r="UAP846" s="14"/>
      <c r="UAQ846" s="14"/>
      <c r="UAR846" s="14"/>
      <c r="UAS846" s="14"/>
      <c r="UAT846" s="14"/>
      <c r="UAU846" s="14"/>
      <c r="UAV846" s="14"/>
      <c r="UAW846" s="14"/>
      <c r="UAX846" s="14"/>
      <c r="UAY846" s="14"/>
      <c r="UAZ846" s="14"/>
      <c r="UBA846" s="14"/>
      <c r="UBB846" s="14"/>
      <c r="UBC846" s="14"/>
      <c r="UBD846" s="14"/>
      <c r="UBE846" s="14"/>
      <c r="UBF846" s="14"/>
      <c r="UBG846" s="14"/>
      <c r="UBH846" s="14"/>
      <c r="UBI846" s="14"/>
      <c r="UBJ846" s="14"/>
      <c r="UBK846" s="14"/>
      <c r="UBL846" s="14"/>
      <c r="UBM846" s="14"/>
      <c r="UBN846" s="14"/>
      <c r="UBO846" s="14"/>
      <c r="UBP846" s="14"/>
      <c r="UBQ846" s="14"/>
      <c r="UBR846" s="14"/>
      <c r="UBS846" s="14"/>
      <c r="UBT846" s="14"/>
      <c r="UBU846" s="14"/>
      <c r="UBV846" s="14"/>
      <c r="UBW846" s="14"/>
      <c r="UBX846" s="14"/>
      <c r="UBY846" s="14"/>
      <c r="UBZ846" s="14"/>
      <c r="UCA846" s="14"/>
      <c r="UCB846" s="14"/>
      <c r="UCC846" s="14"/>
      <c r="UCD846" s="14"/>
      <c r="UCE846" s="14"/>
      <c r="UCF846" s="14"/>
      <c r="UCG846" s="14"/>
      <c r="UCH846" s="14"/>
      <c r="UCI846" s="14"/>
      <c r="UCJ846" s="14"/>
      <c r="UCK846" s="14"/>
      <c r="UCL846" s="14"/>
      <c r="UCM846" s="14"/>
      <c r="UCN846" s="14"/>
      <c r="UCO846" s="14"/>
      <c r="UCP846" s="14"/>
      <c r="UCQ846" s="14"/>
      <c r="UCR846" s="14"/>
      <c r="UCS846" s="14"/>
      <c r="UCT846" s="14"/>
      <c r="UCU846" s="14"/>
      <c r="UCV846" s="14"/>
      <c r="UCW846" s="14"/>
      <c r="UCX846" s="14"/>
      <c r="UCY846" s="14"/>
      <c r="UCZ846" s="14"/>
      <c r="UDA846" s="14"/>
      <c r="UDB846" s="14"/>
      <c r="UDC846" s="14"/>
      <c r="UDD846" s="14"/>
      <c r="UDE846" s="14"/>
      <c r="UDF846" s="14"/>
      <c r="UDG846" s="14"/>
      <c r="UDH846" s="14"/>
      <c r="UDI846" s="14"/>
      <c r="UDJ846" s="14"/>
      <c r="UDK846" s="14"/>
      <c r="UDL846" s="14"/>
      <c r="UDM846" s="14"/>
      <c r="UDN846" s="14"/>
      <c r="UDO846" s="14"/>
      <c r="UDP846" s="14"/>
      <c r="UDQ846" s="14"/>
      <c r="UDR846" s="14"/>
      <c r="UDS846" s="14"/>
      <c r="UDT846" s="14"/>
      <c r="UDU846" s="14"/>
      <c r="UDV846" s="14"/>
      <c r="UDW846" s="14"/>
      <c r="UDX846" s="14"/>
      <c r="UDY846" s="14"/>
      <c r="UDZ846" s="14"/>
      <c r="UEA846" s="14"/>
      <c r="UEB846" s="14"/>
      <c r="UEC846" s="14"/>
      <c r="UED846" s="14"/>
      <c r="UEE846" s="14"/>
      <c r="UEF846" s="14"/>
      <c r="UEG846" s="14"/>
      <c r="UEH846" s="14"/>
      <c r="UEI846" s="14"/>
      <c r="UEJ846" s="14"/>
      <c r="UEK846" s="14"/>
      <c r="UEL846" s="14"/>
      <c r="UEM846" s="14"/>
      <c r="UEN846" s="14"/>
      <c r="UEO846" s="14"/>
      <c r="UEP846" s="14"/>
      <c r="UEQ846" s="14"/>
      <c r="UER846" s="14"/>
      <c r="UES846" s="14"/>
      <c r="UET846" s="14"/>
      <c r="UEU846" s="14"/>
      <c r="UEV846" s="14"/>
      <c r="UEW846" s="14"/>
      <c r="UEX846" s="14"/>
      <c r="UEY846" s="14"/>
      <c r="UEZ846" s="14"/>
      <c r="UFA846" s="14"/>
      <c r="UFB846" s="14"/>
      <c r="UFC846" s="14"/>
      <c r="UFD846" s="14"/>
      <c r="UFE846" s="14"/>
      <c r="UFF846" s="14"/>
      <c r="UFG846" s="14"/>
      <c r="UFH846" s="14"/>
      <c r="UFI846" s="14"/>
      <c r="UFJ846" s="14"/>
      <c r="UFK846" s="14"/>
      <c r="UFL846" s="14"/>
      <c r="UFM846" s="14"/>
      <c r="UFN846" s="14"/>
      <c r="UFO846" s="14"/>
      <c r="UFP846" s="14"/>
      <c r="UFQ846" s="14"/>
      <c r="UFR846" s="14"/>
      <c r="UFS846" s="14"/>
      <c r="UFT846" s="14"/>
      <c r="UFU846" s="14"/>
      <c r="UFV846" s="14"/>
      <c r="UFW846" s="14"/>
      <c r="UFX846" s="14"/>
      <c r="UFY846" s="14"/>
      <c r="UFZ846" s="14"/>
      <c r="UGA846" s="14"/>
      <c r="UGB846" s="14"/>
      <c r="UGC846" s="14"/>
      <c r="UGD846" s="14"/>
      <c r="UGE846" s="14"/>
      <c r="UGF846" s="14"/>
      <c r="UGG846" s="14"/>
      <c r="UGH846" s="14"/>
      <c r="UGI846" s="14"/>
      <c r="UGJ846" s="14"/>
      <c r="UGK846" s="14"/>
      <c r="UGL846" s="14"/>
      <c r="UGM846" s="14"/>
      <c r="UGN846" s="14"/>
      <c r="UGO846" s="14"/>
      <c r="UGP846" s="14"/>
      <c r="UGQ846" s="14"/>
      <c r="UGR846" s="14"/>
      <c r="UGS846" s="14"/>
      <c r="UGT846" s="14"/>
      <c r="UGU846" s="14"/>
      <c r="UGV846" s="14"/>
      <c r="UGW846" s="14"/>
      <c r="UGX846" s="14"/>
      <c r="UGY846" s="14"/>
      <c r="UGZ846" s="14"/>
      <c r="UHA846" s="14"/>
      <c r="UHB846" s="14"/>
      <c r="UHC846" s="14"/>
      <c r="UHD846" s="14"/>
      <c r="UHE846" s="14"/>
      <c r="UHF846" s="14"/>
      <c r="UHG846" s="14"/>
      <c r="UHH846" s="14"/>
      <c r="UHI846" s="14"/>
      <c r="UHJ846" s="14"/>
      <c r="UHK846" s="14"/>
      <c r="UHL846" s="14"/>
      <c r="UHM846" s="14"/>
      <c r="UHN846" s="14"/>
      <c r="UHO846" s="14"/>
      <c r="UHP846" s="14"/>
      <c r="UHQ846" s="14"/>
      <c r="UHR846" s="14"/>
      <c r="UHS846" s="14"/>
      <c r="UHT846" s="14"/>
      <c r="UHU846" s="14"/>
      <c r="UHV846" s="14"/>
      <c r="UHW846" s="14"/>
      <c r="UHX846" s="14"/>
      <c r="UHY846" s="14"/>
      <c r="UHZ846" s="14"/>
      <c r="UIA846" s="14"/>
      <c r="UIB846" s="14"/>
      <c r="UIC846" s="14"/>
      <c r="UID846" s="14"/>
      <c r="UIE846" s="14"/>
      <c r="UIF846" s="14"/>
      <c r="UIG846" s="14"/>
      <c r="UIH846" s="14"/>
      <c r="UII846" s="14"/>
      <c r="UIJ846" s="14"/>
      <c r="UIK846" s="14"/>
      <c r="UIL846" s="14"/>
      <c r="UIM846" s="14"/>
      <c r="UIN846" s="14"/>
      <c r="UIO846" s="14"/>
      <c r="UIP846" s="14"/>
      <c r="UIQ846" s="14"/>
      <c r="UIR846" s="14"/>
      <c r="UIS846" s="14"/>
      <c r="UIT846" s="14"/>
      <c r="UIU846" s="14"/>
      <c r="UIV846" s="14"/>
      <c r="UIW846" s="14"/>
      <c r="UIX846" s="14"/>
      <c r="UIY846" s="14"/>
      <c r="UIZ846" s="14"/>
      <c r="UJA846" s="14"/>
      <c r="UJB846" s="14"/>
      <c r="UJC846" s="14"/>
      <c r="UJD846" s="14"/>
      <c r="UJE846" s="14"/>
      <c r="UJF846" s="14"/>
      <c r="UJG846" s="14"/>
      <c r="UJH846" s="14"/>
      <c r="UJI846" s="14"/>
      <c r="UJJ846" s="14"/>
      <c r="UJK846" s="14"/>
      <c r="UJL846" s="14"/>
      <c r="UJM846" s="14"/>
      <c r="UJN846" s="14"/>
      <c r="UJO846" s="14"/>
      <c r="UJP846" s="14"/>
      <c r="UJQ846" s="14"/>
      <c r="UJR846" s="14"/>
      <c r="UJS846" s="14"/>
      <c r="UJT846" s="14"/>
      <c r="UJU846" s="14"/>
      <c r="UJV846" s="14"/>
      <c r="UJW846" s="14"/>
      <c r="UJX846" s="14"/>
      <c r="UJY846" s="14"/>
      <c r="UJZ846" s="14"/>
      <c r="UKA846" s="14"/>
      <c r="UKB846" s="14"/>
      <c r="UKC846" s="14"/>
      <c r="UKD846" s="14"/>
      <c r="UKE846" s="14"/>
      <c r="UKF846" s="14"/>
      <c r="UKG846" s="14"/>
      <c r="UKH846" s="14"/>
      <c r="UKI846" s="14"/>
      <c r="UKJ846" s="14"/>
      <c r="UKK846" s="14"/>
      <c r="UKL846" s="14"/>
      <c r="UKM846" s="14"/>
      <c r="UKN846" s="14"/>
      <c r="UKO846" s="14"/>
      <c r="UKP846" s="14"/>
      <c r="UKQ846" s="14"/>
      <c r="UKR846" s="14"/>
      <c r="UKS846" s="14"/>
      <c r="UKT846" s="14"/>
      <c r="UKU846" s="14"/>
      <c r="UKV846" s="14"/>
      <c r="UKW846" s="14"/>
      <c r="UKX846" s="14"/>
      <c r="UKY846" s="14"/>
      <c r="UKZ846" s="14"/>
      <c r="ULA846" s="14"/>
      <c r="ULB846" s="14"/>
      <c r="ULC846" s="14"/>
      <c r="ULD846" s="14"/>
      <c r="ULE846" s="14"/>
      <c r="ULF846" s="14"/>
      <c r="ULG846" s="14"/>
      <c r="ULH846" s="14"/>
      <c r="ULI846" s="14"/>
      <c r="ULJ846" s="14"/>
      <c r="ULK846" s="14"/>
      <c r="ULL846" s="14"/>
      <c r="ULM846" s="14"/>
      <c r="ULN846" s="14"/>
      <c r="ULO846" s="14"/>
      <c r="ULP846" s="14"/>
      <c r="ULQ846" s="14"/>
      <c r="ULR846" s="14"/>
      <c r="ULS846" s="14"/>
      <c r="ULT846" s="14"/>
      <c r="ULU846" s="14"/>
      <c r="ULV846" s="14"/>
      <c r="ULW846" s="14"/>
      <c r="ULX846" s="14"/>
      <c r="ULY846" s="14"/>
      <c r="ULZ846" s="14"/>
      <c r="UMA846" s="14"/>
      <c r="UMB846" s="14"/>
      <c r="UMC846" s="14"/>
      <c r="UMD846" s="14"/>
      <c r="UME846" s="14"/>
      <c r="UMF846" s="14"/>
      <c r="UMG846" s="14"/>
      <c r="UMH846" s="14"/>
      <c r="UMI846" s="14"/>
      <c r="UMJ846" s="14"/>
      <c r="UMK846" s="14"/>
      <c r="UML846" s="14"/>
      <c r="UMM846" s="14"/>
      <c r="UMN846" s="14"/>
      <c r="UMO846" s="14"/>
      <c r="UMP846" s="14"/>
      <c r="UMQ846" s="14"/>
      <c r="UMR846" s="14"/>
      <c r="UMS846" s="14"/>
      <c r="UMT846" s="14"/>
      <c r="UMU846" s="14"/>
      <c r="UMV846" s="14"/>
      <c r="UMW846" s="14"/>
      <c r="UMX846" s="14"/>
      <c r="UMY846" s="14"/>
      <c r="UMZ846" s="14"/>
      <c r="UNA846" s="14"/>
      <c r="UNB846" s="14"/>
      <c r="UNC846" s="14"/>
      <c r="UND846" s="14"/>
      <c r="UNE846" s="14"/>
      <c r="UNF846" s="14"/>
      <c r="UNG846" s="14"/>
      <c r="UNH846" s="14"/>
      <c r="UNI846" s="14"/>
      <c r="UNJ846" s="14"/>
      <c r="UNK846" s="14"/>
      <c r="UNL846" s="14"/>
      <c r="UNM846" s="14"/>
      <c r="UNN846" s="14"/>
      <c r="UNO846" s="14"/>
      <c r="UNP846" s="14"/>
      <c r="UNQ846" s="14"/>
      <c r="UNR846" s="14"/>
      <c r="UNS846" s="14"/>
      <c r="UNT846" s="14"/>
      <c r="UNU846" s="14"/>
      <c r="UNV846" s="14"/>
      <c r="UNW846" s="14"/>
      <c r="UNX846" s="14"/>
      <c r="UNY846" s="14"/>
      <c r="UNZ846" s="14"/>
      <c r="UOA846" s="14"/>
      <c r="UOB846" s="14"/>
      <c r="UOC846" s="14"/>
      <c r="UOD846" s="14"/>
      <c r="UOE846" s="14"/>
      <c r="UOF846" s="14"/>
      <c r="UOG846" s="14"/>
      <c r="UOH846" s="14"/>
      <c r="UOI846" s="14"/>
      <c r="UOJ846" s="14"/>
      <c r="UOK846" s="14"/>
      <c r="UOL846" s="14"/>
      <c r="UOM846" s="14"/>
      <c r="UON846" s="14"/>
      <c r="UOO846" s="14"/>
      <c r="UOP846" s="14"/>
      <c r="UOQ846" s="14"/>
      <c r="UOR846" s="14"/>
      <c r="UOS846" s="14"/>
      <c r="UOT846" s="14"/>
      <c r="UOU846" s="14"/>
      <c r="UOV846" s="14"/>
      <c r="UOW846" s="14"/>
      <c r="UOX846" s="14"/>
      <c r="UOY846" s="14"/>
      <c r="UOZ846" s="14"/>
      <c r="UPA846" s="14"/>
      <c r="UPB846" s="14"/>
      <c r="UPC846" s="14"/>
      <c r="UPD846" s="14"/>
      <c r="UPE846" s="14"/>
      <c r="UPF846" s="14"/>
      <c r="UPG846" s="14"/>
      <c r="UPH846" s="14"/>
      <c r="UPI846" s="14"/>
      <c r="UPJ846" s="14"/>
      <c r="UPK846" s="14"/>
      <c r="UPL846" s="14"/>
      <c r="UPM846" s="14"/>
      <c r="UPN846" s="14"/>
      <c r="UPO846" s="14"/>
      <c r="UPP846" s="14"/>
      <c r="UPQ846" s="14"/>
      <c r="UPR846" s="14"/>
      <c r="UPS846" s="14"/>
      <c r="UPT846" s="14"/>
      <c r="UPU846" s="14"/>
      <c r="UPV846" s="14"/>
      <c r="UPW846" s="14"/>
      <c r="UPX846" s="14"/>
      <c r="UPY846" s="14"/>
      <c r="UPZ846" s="14"/>
      <c r="UQA846" s="14"/>
      <c r="UQB846" s="14"/>
      <c r="UQC846" s="14"/>
      <c r="UQD846" s="14"/>
      <c r="UQE846" s="14"/>
      <c r="UQF846" s="14"/>
      <c r="UQG846" s="14"/>
      <c r="UQH846" s="14"/>
      <c r="UQI846" s="14"/>
      <c r="UQJ846" s="14"/>
      <c r="UQK846" s="14"/>
      <c r="UQL846" s="14"/>
      <c r="UQM846" s="14"/>
      <c r="UQN846" s="14"/>
      <c r="UQO846" s="14"/>
      <c r="UQP846" s="14"/>
      <c r="UQQ846" s="14"/>
      <c r="UQR846" s="14"/>
      <c r="UQS846" s="14"/>
      <c r="UQT846" s="14"/>
      <c r="UQU846" s="14"/>
      <c r="UQV846" s="14"/>
      <c r="UQW846" s="14"/>
      <c r="UQX846" s="14"/>
      <c r="UQY846" s="14"/>
      <c r="UQZ846" s="14"/>
      <c r="URA846" s="14"/>
      <c r="URB846" s="14"/>
      <c r="URC846" s="14"/>
      <c r="URD846" s="14"/>
      <c r="URE846" s="14"/>
      <c r="URF846" s="14"/>
      <c r="URG846" s="14"/>
      <c r="URH846" s="14"/>
      <c r="URI846" s="14"/>
      <c r="URJ846" s="14"/>
      <c r="URK846" s="14"/>
      <c r="URL846" s="14"/>
      <c r="URM846" s="14"/>
      <c r="URN846" s="14"/>
      <c r="URO846" s="14"/>
      <c r="URP846" s="14"/>
      <c r="URQ846" s="14"/>
      <c r="URR846" s="14"/>
      <c r="URS846" s="14"/>
      <c r="URT846" s="14"/>
      <c r="URU846" s="14"/>
      <c r="URV846" s="14"/>
      <c r="URW846" s="14"/>
      <c r="URX846" s="14"/>
      <c r="URY846" s="14"/>
      <c r="URZ846" s="14"/>
      <c r="USA846" s="14"/>
      <c r="USB846" s="14"/>
      <c r="USC846" s="14"/>
      <c r="USD846" s="14"/>
      <c r="USE846" s="14"/>
      <c r="USF846" s="14"/>
      <c r="USG846" s="14"/>
      <c r="USH846" s="14"/>
      <c r="USI846" s="14"/>
      <c r="USJ846" s="14"/>
      <c r="USK846" s="14"/>
      <c r="USL846" s="14"/>
      <c r="USM846" s="14"/>
      <c r="USN846" s="14"/>
      <c r="USO846" s="14"/>
      <c r="USP846" s="14"/>
      <c r="USQ846" s="14"/>
      <c r="USR846" s="14"/>
      <c r="USS846" s="14"/>
      <c r="UST846" s="14"/>
      <c r="USU846" s="14"/>
      <c r="USV846" s="14"/>
      <c r="USW846" s="14"/>
      <c r="USX846" s="14"/>
      <c r="USY846" s="14"/>
      <c r="USZ846" s="14"/>
      <c r="UTA846" s="14"/>
      <c r="UTB846" s="14"/>
      <c r="UTC846" s="14"/>
      <c r="UTD846" s="14"/>
      <c r="UTE846" s="14"/>
      <c r="UTF846" s="14"/>
      <c r="UTG846" s="14"/>
      <c r="UTH846" s="14"/>
      <c r="UTI846" s="14"/>
      <c r="UTJ846" s="14"/>
      <c r="UTK846" s="14"/>
      <c r="UTL846" s="14"/>
      <c r="UTM846" s="14"/>
      <c r="UTN846" s="14"/>
      <c r="UTO846" s="14"/>
      <c r="UTP846" s="14"/>
      <c r="UTQ846" s="14"/>
      <c r="UTR846" s="14"/>
      <c r="UTS846" s="14"/>
      <c r="UTT846" s="14"/>
      <c r="UTU846" s="14"/>
      <c r="UTV846" s="14"/>
      <c r="UTW846" s="14"/>
      <c r="UTX846" s="14"/>
      <c r="UTY846" s="14"/>
      <c r="UTZ846" s="14"/>
      <c r="UUA846" s="14"/>
      <c r="UUB846" s="14"/>
      <c r="UUC846" s="14"/>
      <c r="UUD846" s="14"/>
      <c r="UUE846" s="14"/>
      <c r="UUF846" s="14"/>
      <c r="UUG846" s="14"/>
      <c r="UUH846" s="14"/>
      <c r="UUI846" s="14"/>
      <c r="UUJ846" s="14"/>
      <c r="UUK846" s="14"/>
      <c r="UUL846" s="14"/>
      <c r="UUM846" s="14"/>
      <c r="UUN846" s="14"/>
      <c r="UUO846" s="14"/>
      <c r="UUP846" s="14"/>
      <c r="UUQ846" s="14"/>
      <c r="UUR846" s="14"/>
      <c r="UUS846" s="14"/>
      <c r="UUT846" s="14"/>
      <c r="UUU846" s="14"/>
      <c r="UUV846" s="14"/>
      <c r="UUW846" s="14"/>
      <c r="UUX846" s="14"/>
      <c r="UUY846" s="14"/>
      <c r="UUZ846" s="14"/>
      <c r="UVA846" s="14"/>
      <c r="UVB846" s="14"/>
      <c r="UVC846" s="14"/>
      <c r="UVD846" s="14"/>
      <c r="UVE846" s="14"/>
      <c r="UVF846" s="14"/>
      <c r="UVG846" s="14"/>
      <c r="UVH846" s="14"/>
      <c r="UVI846" s="14"/>
      <c r="UVJ846" s="14"/>
      <c r="UVK846" s="14"/>
      <c r="UVL846" s="14"/>
      <c r="UVM846" s="14"/>
      <c r="UVN846" s="14"/>
      <c r="UVO846" s="14"/>
      <c r="UVP846" s="14"/>
      <c r="UVQ846" s="14"/>
      <c r="UVR846" s="14"/>
      <c r="UVS846" s="14"/>
      <c r="UVT846" s="14"/>
      <c r="UVU846" s="14"/>
      <c r="UVV846" s="14"/>
      <c r="UVW846" s="14"/>
      <c r="UVX846" s="14"/>
      <c r="UVY846" s="14"/>
      <c r="UVZ846" s="14"/>
      <c r="UWA846" s="14"/>
      <c r="UWB846" s="14"/>
      <c r="UWC846" s="14"/>
      <c r="UWD846" s="14"/>
      <c r="UWE846" s="14"/>
      <c r="UWF846" s="14"/>
      <c r="UWG846" s="14"/>
      <c r="UWH846" s="14"/>
      <c r="UWI846" s="14"/>
      <c r="UWJ846" s="14"/>
      <c r="UWK846" s="14"/>
      <c r="UWL846" s="14"/>
      <c r="UWM846" s="14"/>
      <c r="UWN846" s="14"/>
      <c r="UWO846" s="14"/>
      <c r="UWP846" s="14"/>
      <c r="UWQ846" s="14"/>
      <c r="UWR846" s="14"/>
      <c r="UWS846" s="14"/>
      <c r="UWT846" s="14"/>
      <c r="UWU846" s="14"/>
      <c r="UWV846" s="14"/>
      <c r="UWW846" s="14"/>
      <c r="UWX846" s="14"/>
      <c r="UWY846" s="14"/>
      <c r="UWZ846" s="14"/>
      <c r="UXA846" s="14"/>
      <c r="UXB846" s="14"/>
      <c r="UXC846" s="14"/>
      <c r="UXD846" s="14"/>
      <c r="UXE846" s="14"/>
      <c r="UXF846" s="14"/>
      <c r="UXG846" s="14"/>
      <c r="UXH846" s="14"/>
      <c r="UXI846" s="14"/>
      <c r="UXJ846" s="14"/>
      <c r="UXK846" s="14"/>
      <c r="UXL846" s="14"/>
      <c r="UXM846" s="14"/>
      <c r="UXN846" s="14"/>
      <c r="UXO846" s="14"/>
      <c r="UXP846" s="14"/>
      <c r="UXQ846" s="14"/>
      <c r="UXR846" s="14"/>
      <c r="UXS846" s="14"/>
      <c r="UXT846" s="14"/>
      <c r="UXU846" s="14"/>
      <c r="UXV846" s="14"/>
      <c r="UXW846" s="14"/>
      <c r="UXX846" s="14"/>
      <c r="UXY846" s="14"/>
      <c r="UXZ846" s="14"/>
      <c r="UYA846" s="14"/>
      <c r="UYB846" s="14"/>
      <c r="UYC846" s="14"/>
      <c r="UYD846" s="14"/>
      <c r="UYE846" s="14"/>
      <c r="UYF846" s="14"/>
      <c r="UYG846" s="14"/>
      <c r="UYH846" s="14"/>
      <c r="UYI846" s="14"/>
      <c r="UYJ846" s="14"/>
      <c r="UYK846" s="14"/>
      <c r="UYL846" s="14"/>
      <c r="UYM846" s="14"/>
      <c r="UYN846" s="14"/>
      <c r="UYO846" s="14"/>
      <c r="UYP846" s="14"/>
      <c r="UYQ846" s="14"/>
      <c r="UYR846" s="14"/>
      <c r="UYS846" s="14"/>
      <c r="UYT846" s="14"/>
      <c r="UYU846" s="14"/>
      <c r="UYV846" s="14"/>
      <c r="UYW846" s="14"/>
      <c r="UYX846" s="14"/>
      <c r="UYY846" s="14"/>
      <c r="UYZ846" s="14"/>
      <c r="UZA846" s="14"/>
      <c r="UZB846" s="14"/>
      <c r="UZC846" s="14"/>
      <c r="UZD846" s="14"/>
      <c r="UZE846" s="14"/>
      <c r="UZF846" s="14"/>
      <c r="UZG846" s="14"/>
      <c r="UZH846" s="14"/>
      <c r="UZI846" s="14"/>
      <c r="UZJ846" s="14"/>
      <c r="UZK846" s="14"/>
      <c r="UZL846" s="14"/>
      <c r="UZM846" s="14"/>
      <c r="UZN846" s="14"/>
      <c r="UZO846" s="14"/>
      <c r="UZP846" s="14"/>
      <c r="UZQ846" s="14"/>
      <c r="UZR846" s="14"/>
      <c r="UZS846" s="14"/>
      <c r="UZT846" s="14"/>
      <c r="UZU846" s="14"/>
      <c r="UZV846" s="14"/>
      <c r="UZW846" s="14"/>
      <c r="UZX846" s="14"/>
      <c r="UZY846" s="14"/>
      <c r="UZZ846" s="14"/>
      <c r="VAA846" s="14"/>
      <c r="VAB846" s="14"/>
      <c r="VAC846" s="14"/>
      <c r="VAD846" s="14"/>
      <c r="VAE846" s="14"/>
      <c r="VAF846" s="14"/>
      <c r="VAG846" s="14"/>
      <c r="VAH846" s="14"/>
      <c r="VAI846" s="14"/>
      <c r="VAJ846" s="14"/>
      <c r="VAK846" s="14"/>
      <c r="VAL846" s="14"/>
      <c r="VAM846" s="14"/>
      <c r="VAN846" s="14"/>
      <c r="VAO846" s="14"/>
      <c r="VAP846" s="14"/>
      <c r="VAQ846" s="14"/>
      <c r="VAR846" s="14"/>
      <c r="VAS846" s="14"/>
      <c r="VAT846" s="14"/>
      <c r="VAU846" s="14"/>
      <c r="VAV846" s="14"/>
      <c r="VAW846" s="14"/>
      <c r="VAX846" s="14"/>
      <c r="VAY846" s="14"/>
      <c r="VAZ846" s="14"/>
      <c r="VBA846" s="14"/>
      <c r="VBB846" s="14"/>
      <c r="VBC846" s="14"/>
      <c r="VBD846" s="14"/>
      <c r="VBE846" s="14"/>
      <c r="VBF846" s="14"/>
      <c r="VBG846" s="14"/>
      <c r="VBH846" s="14"/>
      <c r="VBI846" s="14"/>
      <c r="VBJ846" s="14"/>
      <c r="VBK846" s="14"/>
      <c r="VBL846" s="14"/>
      <c r="VBM846" s="14"/>
      <c r="VBN846" s="14"/>
      <c r="VBO846" s="14"/>
      <c r="VBP846" s="14"/>
      <c r="VBQ846" s="14"/>
      <c r="VBR846" s="14"/>
      <c r="VBS846" s="14"/>
      <c r="VBT846" s="14"/>
      <c r="VBU846" s="14"/>
      <c r="VBV846" s="14"/>
      <c r="VBW846" s="14"/>
      <c r="VBX846" s="14"/>
      <c r="VBY846" s="14"/>
      <c r="VBZ846" s="14"/>
      <c r="VCA846" s="14"/>
      <c r="VCB846" s="14"/>
      <c r="VCC846" s="14"/>
      <c r="VCD846" s="14"/>
      <c r="VCE846" s="14"/>
      <c r="VCF846" s="14"/>
      <c r="VCG846" s="14"/>
      <c r="VCH846" s="14"/>
      <c r="VCI846" s="14"/>
      <c r="VCJ846" s="14"/>
      <c r="VCK846" s="14"/>
      <c r="VCL846" s="14"/>
      <c r="VCM846" s="14"/>
      <c r="VCN846" s="14"/>
      <c r="VCO846" s="14"/>
      <c r="VCP846" s="14"/>
      <c r="VCQ846" s="14"/>
      <c r="VCR846" s="14"/>
      <c r="VCS846" s="14"/>
      <c r="VCT846" s="14"/>
      <c r="VCU846" s="14"/>
      <c r="VCV846" s="14"/>
      <c r="VCW846" s="14"/>
      <c r="VCX846" s="14"/>
      <c r="VCY846" s="14"/>
      <c r="VCZ846" s="14"/>
      <c r="VDA846" s="14"/>
      <c r="VDB846" s="14"/>
      <c r="VDC846" s="14"/>
      <c r="VDD846" s="14"/>
      <c r="VDE846" s="14"/>
      <c r="VDF846" s="14"/>
      <c r="VDG846" s="14"/>
      <c r="VDH846" s="14"/>
      <c r="VDI846" s="14"/>
      <c r="VDJ846" s="14"/>
      <c r="VDK846" s="14"/>
      <c r="VDL846" s="14"/>
      <c r="VDM846" s="14"/>
      <c r="VDN846" s="14"/>
      <c r="VDO846" s="14"/>
      <c r="VDP846" s="14"/>
      <c r="VDQ846" s="14"/>
      <c r="VDR846" s="14"/>
      <c r="VDS846" s="14"/>
      <c r="VDT846" s="14"/>
      <c r="VDU846" s="14"/>
      <c r="VDV846" s="14"/>
      <c r="VDW846" s="14"/>
      <c r="VDX846" s="14"/>
      <c r="VDY846" s="14"/>
      <c r="VDZ846" s="14"/>
      <c r="VEA846" s="14"/>
      <c r="VEB846" s="14"/>
      <c r="VEC846" s="14"/>
      <c r="VED846" s="14"/>
      <c r="VEE846" s="14"/>
      <c r="VEF846" s="14"/>
      <c r="VEG846" s="14"/>
      <c r="VEH846" s="14"/>
      <c r="VEI846" s="14"/>
      <c r="VEJ846" s="14"/>
      <c r="VEK846" s="14"/>
      <c r="VEL846" s="14"/>
      <c r="VEM846" s="14"/>
      <c r="VEN846" s="14"/>
      <c r="VEO846" s="14"/>
      <c r="VEP846" s="14"/>
      <c r="VEQ846" s="14"/>
      <c r="VER846" s="14"/>
      <c r="VES846" s="14"/>
      <c r="VET846" s="14"/>
      <c r="VEU846" s="14"/>
      <c r="VEV846" s="14"/>
      <c r="VEW846" s="14"/>
      <c r="VEX846" s="14"/>
      <c r="VEY846" s="14"/>
      <c r="VEZ846" s="14"/>
      <c r="VFA846" s="14"/>
      <c r="VFB846" s="14"/>
      <c r="VFC846" s="14"/>
      <c r="VFD846" s="14"/>
      <c r="VFE846" s="14"/>
      <c r="VFF846" s="14"/>
      <c r="VFG846" s="14"/>
      <c r="VFH846" s="14"/>
      <c r="VFI846" s="14"/>
      <c r="VFJ846" s="14"/>
      <c r="VFK846" s="14"/>
      <c r="VFL846" s="14"/>
      <c r="VFM846" s="14"/>
      <c r="VFN846" s="14"/>
      <c r="VFO846" s="14"/>
      <c r="VFP846" s="14"/>
      <c r="VFQ846" s="14"/>
      <c r="VFR846" s="14"/>
      <c r="VFS846" s="14"/>
      <c r="VFT846" s="14"/>
      <c r="VFU846" s="14"/>
      <c r="VFV846" s="14"/>
      <c r="VFW846" s="14"/>
      <c r="VFX846" s="14"/>
      <c r="VFY846" s="14"/>
      <c r="VFZ846" s="14"/>
      <c r="VGA846" s="14"/>
      <c r="VGB846" s="14"/>
      <c r="VGC846" s="14"/>
      <c r="VGD846" s="14"/>
      <c r="VGE846" s="14"/>
      <c r="VGF846" s="14"/>
      <c r="VGG846" s="14"/>
      <c r="VGH846" s="14"/>
      <c r="VGI846" s="14"/>
      <c r="VGJ846" s="14"/>
      <c r="VGK846" s="14"/>
      <c r="VGL846" s="14"/>
      <c r="VGM846" s="14"/>
      <c r="VGN846" s="14"/>
      <c r="VGO846" s="14"/>
      <c r="VGP846" s="14"/>
      <c r="VGQ846" s="14"/>
      <c r="VGR846" s="14"/>
      <c r="VGS846" s="14"/>
      <c r="VGT846" s="14"/>
      <c r="VGU846" s="14"/>
      <c r="VGV846" s="14"/>
      <c r="VGW846" s="14"/>
      <c r="VGX846" s="14"/>
      <c r="VGY846" s="14"/>
      <c r="VGZ846" s="14"/>
      <c r="VHA846" s="14"/>
      <c r="VHB846" s="14"/>
      <c r="VHC846" s="14"/>
      <c r="VHD846" s="14"/>
      <c r="VHE846" s="14"/>
      <c r="VHF846" s="14"/>
      <c r="VHG846" s="14"/>
      <c r="VHH846" s="14"/>
      <c r="VHI846" s="14"/>
      <c r="VHJ846" s="14"/>
      <c r="VHK846" s="14"/>
      <c r="VHL846" s="14"/>
      <c r="VHM846" s="14"/>
      <c r="VHN846" s="14"/>
      <c r="VHO846" s="14"/>
      <c r="VHP846" s="14"/>
      <c r="VHQ846" s="14"/>
      <c r="VHR846" s="14"/>
      <c r="VHS846" s="14"/>
      <c r="VHT846" s="14"/>
      <c r="VHU846" s="14"/>
      <c r="VHV846" s="14"/>
      <c r="VHW846" s="14"/>
      <c r="VHX846" s="14"/>
      <c r="VHY846" s="14"/>
      <c r="VHZ846" s="14"/>
      <c r="VIA846" s="14"/>
      <c r="VIB846" s="14"/>
      <c r="VIC846" s="14"/>
      <c r="VID846" s="14"/>
      <c r="VIE846" s="14"/>
      <c r="VIF846" s="14"/>
      <c r="VIG846" s="14"/>
      <c r="VIH846" s="14"/>
      <c r="VII846" s="14"/>
      <c r="VIJ846" s="14"/>
      <c r="VIK846" s="14"/>
      <c r="VIL846" s="14"/>
      <c r="VIM846" s="14"/>
      <c r="VIN846" s="14"/>
      <c r="VIO846" s="14"/>
      <c r="VIP846" s="14"/>
      <c r="VIQ846" s="14"/>
      <c r="VIR846" s="14"/>
      <c r="VIS846" s="14"/>
      <c r="VIT846" s="14"/>
      <c r="VIU846" s="14"/>
      <c r="VIV846" s="14"/>
      <c r="VIW846" s="14"/>
      <c r="VIX846" s="14"/>
      <c r="VIY846" s="14"/>
      <c r="VIZ846" s="14"/>
      <c r="VJA846" s="14"/>
      <c r="VJB846" s="14"/>
      <c r="VJC846" s="14"/>
      <c r="VJD846" s="14"/>
      <c r="VJE846" s="14"/>
      <c r="VJF846" s="14"/>
      <c r="VJG846" s="14"/>
      <c r="VJH846" s="14"/>
      <c r="VJI846" s="14"/>
      <c r="VJJ846" s="14"/>
      <c r="VJK846" s="14"/>
      <c r="VJL846" s="14"/>
      <c r="VJM846" s="14"/>
      <c r="VJN846" s="14"/>
      <c r="VJO846" s="14"/>
      <c r="VJP846" s="14"/>
      <c r="VJQ846" s="14"/>
      <c r="VJR846" s="14"/>
      <c r="VJS846" s="14"/>
      <c r="VJT846" s="14"/>
      <c r="VJU846" s="14"/>
      <c r="VJV846" s="14"/>
      <c r="VJW846" s="14"/>
      <c r="VJX846" s="14"/>
      <c r="VJY846" s="14"/>
      <c r="VJZ846" s="14"/>
      <c r="VKA846" s="14"/>
      <c r="VKB846" s="14"/>
      <c r="VKC846" s="14"/>
      <c r="VKD846" s="14"/>
      <c r="VKE846" s="14"/>
      <c r="VKF846" s="14"/>
      <c r="VKG846" s="14"/>
      <c r="VKH846" s="14"/>
      <c r="VKI846" s="14"/>
      <c r="VKJ846" s="14"/>
      <c r="VKK846" s="14"/>
      <c r="VKL846" s="14"/>
      <c r="VKM846" s="14"/>
      <c r="VKN846" s="14"/>
      <c r="VKO846" s="14"/>
      <c r="VKP846" s="14"/>
      <c r="VKQ846" s="14"/>
      <c r="VKR846" s="14"/>
      <c r="VKS846" s="14"/>
      <c r="VKT846" s="14"/>
      <c r="VKU846" s="14"/>
      <c r="VKV846" s="14"/>
      <c r="VKW846" s="14"/>
      <c r="VKX846" s="14"/>
      <c r="VKY846" s="14"/>
      <c r="VKZ846" s="14"/>
      <c r="VLA846" s="14"/>
      <c r="VLB846" s="14"/>
      <c r="VLC846" s="14"/>
      <c r="VLD846" s="14"/>
      <c r="VLE846" s="14"/>
      <c r="VLF846" s="14"/>
      <c r="VLG846" s="14"/>
      <c r="VLH846" s="14"/>
      <c r="VLI846" s="14"/>
      <c r="VLJ846" s="14"/>
      <c r="VLK846" s="14"/>
      <c r="VLL846" s="14"/>
      <c r="VLM846" s="14"/>
      <c r="VLN846" s="14"/>
      <c r="VLO846" s="14"/>
      <c r="VLP846" s="14"/>
      <c r="VLQ846" s="14"/>
      <c r="VLR846" s="14"/>
      <c r="VLS846" s="14"/>
      <c r="VLT846" s="14"/>
      <c r="VLU846" s="14"/>
      <c r="VLV846" s="14"/>
      <c r="VLW846" s="14"/>
      <c r="VLX846" s="14"/>
      <c r="VLY846" s="14"/>
      <c r="VLZ846" s="14"/>
      <c r="VMA846" s="14"/>
      <c r="VMB846" s="14"/>
      <c r="VMC846" s="14"/>
      <c r="VMD846" s="14"/>
      <c r="VME846" s="14"/>
      <c r="VMF846" s="14"/>
      <c r="VMG846" s="14"/>
      <c r="VMH846" s="14"/>
      <c r="VMI846" s="14"/>
      <c r="VMJ846" s="14"/>
      <c r="VMK846" s="14"/>
      <c r="VML846" s="14"/>
      <c r="VMM846" s="14"/>
      <c r="VMN846" s="14"/>
      <c r="VMO846" s="14"/>
      <c r="VMP846" s="14"/>
      <c r="VMQ846" s="14"/>
      <c r="VMR846" s="14"/>
      <c r="VMS846" s="14"/>
      <c r="VMT846" s="14"/>
      <c r="VMU846" s="14"/>
      <c r="VMV846" s="14"/>
      <c r="VMW846" s="14"/>
      <c r="VMX846" s="14"/>
      <c r="VMY846" s="14"/>
      <c r="VMZ846" s="14"/>
      <c r="VNA846" s="14"/>
      <c r="VNB846" s="14"/>
      <c r="VNC846" s="14"/>
      <c r="VND846" s="14"/>
      <c r="VNE846" s="14"/>
      <c r="VNF846" s="14"/>
      <c r="VNG846" s="14"/>
      <c r="VNH846" s="14"/>
      <c r="VNI846" s="14"/>
      <c r="VNJ846" s="14"/>
      <c r="VNK846" s="14"/>
      <c r="VNL846" s="14"/>
      <c r="VNM846" s="14"/>
      <c r="VNN846" s="14"/>
      <c r="VNO846" s="14"/>
      <c r="VNP846" s="14"/>
      <c r="VNQ846" s="14"/>
      <c r="VNR846" s="14"/>
      <c r="VNS846" s="14"/>
      <c r="VNT846" s="14"/>
      <c r="VNU846" s="14"/>
      <c r="VNV846" s="14"/>
      <c r="VNW846" s="14"/>
      <c r="VNX846" s="14"/>
      <c r="VNY846" s="14"/>
      <c r="VNZ846" s="14"/>
      <c r="VOA846" s="14"/>
      <c r="VOB846" s="14"/>
      <c r="VOC846" s="14"/>
      <c r="VOD846" s="14"/>
      <c r="VOE846" s="14"/>
      <c r="VOF846" s="14"/>
      <c r="VOG846" s="14"/>
      <c r="VOH846" s="14"/>
      <c r="VOI846" s="14"/>
      <c r="VOJ846" s="14"/>
      <c r="VOK846" s="14"/>
      <c r="VOL846" s="14"/>
      <c r="VOM846" s="14"/>
      <c r="VON846" s="14"/>
      <c r="VOO846" s="14"/>
      <c r="VOP846" s="14"/>
      <c r="VOQ846" s="14"/>
      <c r="VOR846" s="14"/>
      <c r="VOS846" s="14"/>
      <c r="VOT846" s="14"/>
      <c r="VOU846" s="14"/>
      <c r="VOV846" s="14"/>
      <c r="VOW846" s="14"/>
      <c r="VOX846" s="14"/>
      <c r="VOY846" s="14"/>
      <c r="VOZ846" s="14"/>
      <c r="VPA846" s="14"/>
      <c r="VPB846" s="14"/>
      <c r="VPC846" s="14"/>
      <c r="VPD846" s="14"/>
      <c r="VPE846" s="14"/>
      <c r="VPF846" s="14"/>
      <c r="VPG846" s="14"/>
      <c r="VPH846" s="14"/>
      <c r="VPI846" s="14"/>
      <c r="VPJ846" s="14"/>
      <c r="VPK846" s="14"/>
      <c r="VPL846" s="14"/>
      <c r="VPM846" s="14"/>
      <c r="VPN846" s="14"/>
      <c r="VPO846" s="14"/>
      <c r="VPP846" s="14"/>
      <c r="VPQ846" s="14"/>
      <c r="VPR846" s="14"/>
      <c r="VPS846" s="14"/>
      <c r="VPT846" s="14"/>
      <c r="VPU846" s="14"/>
      <c r="VPV846" s="14"/>
      <c r="VPW846" s="14"/>
      <c r="VPX846" s="14"/>
      <c r="VPY846" s="14"/>
      <c r="VPZ846" s="14"/>
      <c r="VQA846" s="14"/>
      <c r="VQB846" s="14"/>
      <c r="VQC846" s="14"/>
      <c r="VQD846" s="14"/>
      <c r="VQE846" s="14"/>
      <c r="VQF846" s="14"/>
      <c r="VQG846" s="14"/>
      <c r="VQH846" s="14"/>
      <c r="VQI846" s="14"/>
      <c r="VQJ846" s="14"/>
      <c r="VQK846" s="14"/>
      <c r="VQL846" s="14"/>
      <c r="VQM846" s="14"/>
      <c r="VQN846" s="14"/>
      <c r="VQO846" s="14"/>
      <c r="VQP846" s="14"/>
      <c r="VQQ846" s="14"/>
      <c r="VQR846" s="14"/>
      <c r="VQS846" s="14"/>
      <c r="VQT846" s="14"/>
      <c r="VQU846" s="14"/>
      <c r="VQV846" s="14"/>
      <c r="VQW846" s="14"/>
      <c r="VQX846" s="14"/>
      <c r="VQY846" s="14"/>
      <c r="VQZ846" s="14"/>
      <c r="VRA846" s="14"/>
      <c r="VRB846" s="14"/>
      <c r="VRC846" s="14"/>
      <c r="VRD846" s="14"/>
      <c r="VRE846" s="14"/>
      <c r="VRF846" s="14"/>
      <c r="VRG846" s="14"/>
      <c r="VRH846" s="14"/>
      <c r="VRI846" s="14"/>
      <c r="VRJ846" s="14"/>
      <c r="VRK846" s="14"/>
      <c r="VRL846" s="14"/>
      <c r="VRM846" s="14"/>
      <c r="VRN846" s="14"/>
      <c r="VRO846" s="14"/>
      <c r="VRP846" s="14"/>
      <c r="VRQ846" s="14"/>
      <c r="VRR846" s="14"/>
      <c r="VRS846" s="14"/>
      <c r="VRT846" s="14"/>
      <c r="VRU846" s="14"/>
      <c r="VRV846" s="14"/>
      <c r="VRW846" s="14"/>
      <c r="VRX846" s="14"/>
      <c r="VRY846" s="14"/>
      <c r="VRZ846" s="14"/>
      <c r="VSA846" s="14"/>
      <c r="VSB846" s="14"/>
      <c r="VSC846" s="14"/>
      <c r="VSD846" s="14"/>
      <c r="VSE846" s="14"/>
      <c r="VSF846" s="14"/>
      <c r="VSG846" s="14"/>
      <c r="VSH846" s="14"/>
      <c r="VSI846" s="14"/>
      <c r="VSJ846" s="14"/>
      <c r="VSK846" s="14"/>
      <c r="VSL846" s="14"/>
      <c r="VSM846" s="14"/>
      <c r="VSN846" s="14"/>
      <c r="VSO846" s="14"/>
      <c r="VSP846" s="14"/>
      <c r="VSQ846" s="14"/>
      <c r="VSR846" s="14"/>
      <c r="VSS846" s="14"/>
      <c r="VST846" s="14"/>
      <c r="VSU846" s="14"/>
      <c r="VSV846" s="14"/>
      <c r="VSW846" s="14"/>
      <c r="VSX846" s="14"/>
      <c r="VSY846" s="14"/>
      <c r="VSZ846" s="14"/>
      <c r="VTA846" s="14"/>
      <c r="VTB846" s="14"/>
      <c r="VTC846" s="14"/>
      <c r="VTD846" s="14"/>
      <c r="VTE846" s="14"/>
      <c r="VTF846" s="14"/>
      <c r="VTG846" s="14"/>
      <c r="VTH846" s="14"/>
      <c r="VTI846" s="14"/>
      <c r="VTJ846" s="14"/>
      <c r="VTK846" s="14"/>
      <c r="VTL846" s="14"/>
      <c r="VTM846" s="14"/>
      <c r="VTN846" s="14"/>
      <c r="VTO846" s="14"/>
      <c r="VTP846" s="14"/>
      <c r="VTQ846" s="14"/>
      <c r="VTR846" s="14"/>
      <c r="VTS846" s="14"/>
      <c r="VTT846" s="14"/>
      <c r="VTU846" s="14"/>
      <c r="VTV846" s="14"/>
      <c r="VTW846" s="14"/>
      <c r="VTX846" s="14"/>
      <c r="VTY846" s="14"/>
      <c r="VTZ846" s="14"/>
      <c r="VUA846" s="14"/>
      <c r="VUB846" s="14"/>
      <c r="VUC846" s="14"/>
      <c r="VUD846" s="14"/>
      <c r="VUE846" s="14"/>
      <c r="VUF846" s="14"/>
      <c r="VUG846" s="14"/>
      <c r="VUH846" s="14"/>
      <c r="VUI846" s="14"/>
      <c r="VUJ846" s="14"/>
      <c r="VUK846" s="14"/>
      <c r="VUL846" s="14"/>
      <c r="VUM846" s="14"/>
      <c r="VUN846" s="14"/>
      <c r="VUO846" s="14"/>
      <c r="VUP846" s="14"/>
      <c r="VUQ846" s="14"/>
      <c r="VUR846" s="14"/>
      <c r="VUS846" s="14"/>
      <c r="VUT846" s="14"/>
      <c r="VUU846" s="14"/>
      <c r="VUV846" s="14"/>
      <c r="VUW846" s="14"/>
      <c r="VUX846" s="14"/>
      <c r="VUY846" s="14"/>
      <c r="VUZ846" s="14"/>
      <c r="VVA846" s="14"/>
      <c r="VVB846" s="14"/>
      <c r="VVC846" s="14"/>
      <c r="VVD846" s="14"/>
      <c r="VVE846" s="14"/>
      <c r="VVF846" s="14"/>
      <c r="VVG846" s="14"/>
      <c r="VVH846" s="14"/>
      <c r="VVI846" s="14"/>
      <c r="VVJ846" s="14"/>
      <c r="VVK846" s="14"/>
      <c r="VVL846" s="14"/>
      <c r="VVM846" s="14"/>
      <c r="VVN846" s="14"/>
      <c r="VVO846" s="14"/>
      <c r="VVP846" s="14"/>
      <c r="VVQ846" s="14"/>
      <c r="VVR846" s="14"/>
      <c r="VVS846" s="14"/>
      <c r="VVT846" s="14"/>
      <c r="VVU846" s="14"/>
      <c r="VVV846" s="14"/>
      <c r="VVW846" s="14"/>
      <c r="VVX846" s="14"/>
      <c r="VVY846" s="14"/>
      <c r="VVZ846" s="14"/>
      <c r="VWA846" s="14"/>
      <c r="VWB846" s="14"/>
      <c r="VWC846" s="14"/>
      <c r="VWD846" s="14"/>
      <c r="VWE846" s="14"/>
      <c r="VWF846" s="14"/>
      <c r="VWG846" s="14"/>
      <c r="VWH846" s="14"/>
      <c r="VWI846" s="14"/>
      <c r="VWJ846" s="14"/>
      <c r="VWK846" s="14"/>
      <c r="VWL846" s="14"/>
      <c r="VWM846" s="14"/>
      <c r="VWN846" s="14"/>
      <c r="VWO846" s="14"/>
      <c r="VWP846" s="14"/>
      <c r="VWQ846" s="14"/>
      <c r="VWR846" s="14"/>
      <c r="VWS846" s="14"/>
      <c r="VWT846" s="14"/>
      <c r="VWU846" s="14"/>
      <c r="VWV846" s="14"/>
      <c r="VWW846" s="14"/>
      <c r="VWX846" s="14"/>
      <c r="VWY846" s="14"/>
      <c r="VWZ846" s="14"/>
      <c r="VXA846" s="14"/>
      <c r="VXB846" s="14"/>
      <c r="VXC846" s="14"/>
      <c r="VXD846" s="14"/>
      <c r="VXE846" s="14"/>
      <c r="VXF846" s="14"/>
      <c r="VXG846" s="14"/>
      <c r="VXH846" s="14"/>
      <c r="VXI846" s="14"/>
      <c r="VXJ846" s="14"/>
      <c r="VXK846" s="14"/>
      <c r="VXL846" s="14"/>
      <c r="VXM846" s="14"/>
      <c r="VXN846" s="14"/>
      <c r="VXO846" s="14"/>
      <c r="VXP846" s="14"/>
      <c r="VXQ846" s="14"/>
      <c r="VXR846" s="14"/>
      <c r="VXS846" s="14"/>
      <c r="VXT846" s="14"/>
      <c r="VXU846" s="14"/>
      <c r="VXV846" s="14"/>
      <c r="VXW846" s="14"/>
      <c r="VXX846" s="14"/>
      <c r="VXY846" s="14"/>
      <c r="VXZ846" s="14"/>
      <c r="VYA846" s="14"/>
      <c r="VYB846" s="14"/>
      <c r="VYC846" s="14"/>
      <c r="VYD846" s="14"/>
      <c r="VYE846" s="14"/>
      <c r="VYF846" s="14"/>
      <c r="VYG846" s="14"/>
      <c r="VYH846" s="14"/>
      <c r="VYI846" s="14"/>
      <c r="VYJ846" s="14"/>
      <c r="VYK846" s="14"/>
      <c r="VYL846" s="14"/>
      <c r="VYM846" s="14"/>
      <c r="VYN846" s="14"/>
      <c r="VYO846" s="14"/>
      <c r="VYP846" s="14"/>
      <c r="VYQ846" s="14"/>
      <c r="VYR846" s="14"/>
      <c r="VYS846" s="14"/>
      <c r="VYT846" s="14"/>
      <c r="VYU846" s="14"/>
      <c r="VYV846" s="14"/>
      <c r="VYW846" s="14"/>
      <c r="VYX846" s="14"/>
      <c r="VYY846" s="14"/>
      <c r="VYZ846" s="14"/>
      <c r="VZA846" s="14"/>
      <c r="VZB846" s="14"/>
      <c r="VZC846" s="14"/>
      <c r="VZD846" s="14"/>
      <c r="VZE846" s="14"/>
      <c r="VZF846" s="14"/>
      <c r="VZG846" s="14"/>
      <c r="VZH846" s="14"/>
      <c r="VZI846" s="14"/>
      <c r="VZJ846" s="14"/>
      <c r="VZK846" s="14"/>
      <c r="VZL846" s="14"/>
      <c r="VZM846" s="14"/>
      <c r="VZN846" s="14"/>
      <c r="VZO846" s="14"/>
      <c r="VZP846" s="14"/>
      <c r="VZQ846" s="14"/>
      <c r="VZR846" s="14"/>
      <c r="VZS846" s="14"/>
      <c r="VZT846" s="14"/>
      <c r="VZU846" s="14"/>
      <c r="VZV846" s="14"/>
      <c r="VZW846" s="14"/>
      <c r="VZX846" s="14"/>
      <c r="VZY846" s="14"/>
      <c r="VZZ846" s="14"/>
      <c r="WAA846" s="14"/>
      <c r="WAB846" s="14"/>
      <c r="WAC846" s="14"/>
      <c r="WAD846" s="14"/>
      <c r="WAE846" s="14"/>
      <c r="WAF846" s="14"/>
      <c r="WAG846" s="14"/>
      <c r="WAH846" s="14"/>
      <c r="WAI846" s="14"/>
      <c r="WAJ846" s="14"/>
      <c r="WAK846" s="14"/>
      <c r="WAL846" s="14"/>
      <c r="WAM846" s="14"/>
      <c r="WAN846" s="14"/>
      <c r="WAO846" s="14"/>
      <c r="WAP846" s="14"/>
      <c r="WAQ846" s="14"/>
      <c r="WAR846" s="14"/>
      <c r="WAS846" s="14"/>
      <c r="WAT846" s="14"/>
      <c r="WAU846" s="14"/>
      <c r="WAV846" s="14"/>
      <c r="WAW846" s="14"/>
      <c r="WAX846" s="14"/>
      <c r="WAY846" s="14"/>
      <c r="WAZ846" s="14"/>
      <c r="WBA846" s="14"/>
      <c r="WBB846" s="14"/>
      <c r="WBC846" s="14"/>
      <c r="WBD846" s="14"/>
      <c r="WBE846" s="14"/>
      <c r="WBF846" s="14"/>
      <c r="WBG846" s="14"/>
      <c r="WBH846" s="14"/>
      <c r="WBI846" s="14"/>
      <c r="WBJ846" s="14"/>
      <c r="WBK846" s="14"/>
      <c r="WBL846" s="14"/>
      <c r="WBM846" s="14"/>
      <c r="WBN846" s="14"/>
      <c r="WBO846" s="14"/>
      <c r="WBP846" s="14"/>
      <c r="WBQ846" s="14"/>
      <c r="WBR846" s="14"/>
      <c r="WBS846" s="14"/>
      <c r="WBT846" s="14"/>
      <c r="WBU846" s="14"/>
      <c r="WBV846" s="14"/>
      <c r="WBW846" s="14"/>
      <c r="WBX846" s="14"/>
      <c r="WBY846" s="14"/>
      <c r="WBZ846" s="14"/>
      <c r="WCA846" s="14"/>
      <c r="WCB846" s="14"/>
      <c r="WCC846" s="14"/>
      <c r="WCD846" s="14"/>
      <c r="WCE846" s="14"/>
      <c r="WCF846" s="14"/>
      <c r="WCG846" s="14"/>
      <c r="WCH846" s="14"/>
      <c r="WCI846" s="14"/>
      <c r="WCJ846" s="14"/>
      <c r="WCK846" s="14"/>
      <c r="WCL846" s="14"/>
      <c r="WCM846" s="14"/>
      <c r="WCN846" s="14"/>
      <c r="WCO846" s="14"/>
      <c r="WCP846" s="14"/>
      <c r="WCQ846" s="14"/>
      <c r="WCR846" s="14"/>
      <c r="WCS846" s="14"/>
      <c r="WCT846" s="14"/>
      <c r="WCU846" s="14"/>
      <c r="WCV846" s="14"/>
      <c r="WCW846" s="14"/>
      <c r="WCX846" s="14"/>
      <c r="WCY846" s="14"/>
      <c r="WCZ846" s="14"/>
      <c r="WDA846" s="14"/>
      <c r="WDB846" s="14"/>
      <c r="WDC846" s="14"/>
      <c r="WDD846" s="14"/>
      <c r="WDE846" s="14"/>
      <c r="WDF846" s="14"/>
      <c r="WDG846" s="14"/>
      <c r="WDH846" s="14"/>
      <c r="WDI846" s="14"/>
      <c r="WDJ846" s="14"/>
      <c r="WDK846" s="14"/>
      <c r="WDL846" s="14"/>
      <c r="WDM846" s="14"/>
      <c r="WDN846" s="14"/>
      <c r="WDO846" s="14"/>
      <c r="WDP846" s="14"/>
      <c r="WDQ846" s="14"/>
      <c r="WDR846" s="14"/>
      <c r="WDS846" s="14"/>
      <c r="WDT846" s="14"/>
      <c r="WDU846" s="14"/>
      <c r="WDV846" s="14"/>
      <c r="WDW846" s="14"/>
      <c r="WDX846" s="14"/>
      <c r="WDY846" s="14"/>
      <c r="WDZ846" s="14"/>
      <c r="WEA846" s="14"/>
      <c r="WEB846" s="14"/>
      <c r="WEC846" s="14"/>
      <c r="WED846" s="14"/>
      <c r="WEE846" s="14"/>
      <c r="WEF846" s="14"/>
      <c r="WEG846" s="14"/>
      <c r="WEH846" s="14"/>
      <c r="WEI846" s="14"/>
      <c r="WEJ846" s="14"/>
      <c r="WEK846" s="14"/>
      <c r="WEL846" s="14"/>
      <c r="WEM846" s="14"/>
      <c r="WEN846" s="14"/>
      <c r="WEO846" s="14"/>
      <c r="WEP846" s="14"/>
      <c r="WEQ846" s="14"/>
      <c r="WER846" s="14"/>
      <c r="WES846" s="14"/>
      <c r="WET846" s="14"/>
      <c r="WEU846" s="14"/>
      <c r="WEV846" s="14"/>
      <c r="WEW846" s="14"/>
      <c r="WEX846" s="14"/>
      <c r="WEY846" s="14"/>
      <c r="WEZ846" s="14"/>
      <c r="WFA846" s="14"/>
      <c r="WFB846" s="14"/>
      <c r="WFC846" s="14"/>
      <c r="WFD846" s="14"/>
      <c r="WFE846" s="14"/>
      <c r="WFF846" s="14"/>
      <c r="WFG846" s="14"/>
      <c r="WFH846" s="14"/>
      <c r="WFI846" s="14"/>
      <c r="WFJ846" s="14"/>
      <c r="WFK846" s="14"/>
      <c r="WFL846" s="14"/>
      <c r="WFM846" s="14"/>
      <c r="WFN846" s="14"/>
      <c r="WFO846" s="14"/>
      <c r="WFP846" s="14"/>
      <c r="WFQ846" s="14"/>
      <c r="WFR846" s="14"/>
      <c r="WFS846" s="14"/>
      <c r="WFT846" s="14"/>
      <c r="WFU846" s="14"/>
      <c r="WFV846" s="14"/>
      <c r="WFW846" s="14"/>
      <c r="WFX846" s="14"/>
      <c r="WFY846" s="14"/>
      <c r="WFZ846" s="14"/>
      <c r="WGA846" s="14"/>
      <c r="WGB846" s="14"/>
      <c r="WGC846" s="14"/>
      <c r="WGD846" s="14"/>
      <c r="WGE846" s="14"/>
      <c r="WGF846" s="14"/>
      <c r="WGG846" s="14"/>
      <c r="WGH846" s="14"/>
      <c r="WGI846" s="14"/>
      <c r="WGJ846" s="14"/>
      <c r="WGK846" s="14"/>
      <c r="WGL846" s="14"/>
      <c r="WGM846" s="14"/>
      <c r="WGN846" s="14"/>
      <c r="WGO846" s="14"/>
      <c r="WGP846" s="14"/>
      <c r="WGQ846" s="14"/>
      <c r="WGR846" s="14"/>
      <c r="WGS846" s="14"/>
      <c r="WGT846" s="14"/>
      <c r="WGU846" s="14"/>
      <c r="WGV846" s="14"/>
      <c r="WGW846" s="14"/>
      <c r="WGX846" s="14"/>
      <c r="WGY846" s="14"/>
      <c r="WGZ846" s="14"/>
      <c r="WHA846" s="14"/>
      <c r="WHB846" s="14"/>
      <c r="WHC846" s="14"/>
      <c r="WHD846" s="14"/>
      <c r="WHE846" s="14"/>
      <c r="WHF846" s="14"/>
      <c r="WHG846" s="14"/>
      <c r="WHH846" s="14"/>
      <c r="WHI846" s="14"/>
      <c r="WHJ846" s="14"/>
      <c r="WHK846" s="14"/>
      <c r="WHL846" s="14"/>
      <c r="WHM846" s="14"/>
      <c r="WHN846" s="14"/>
      <c r="WHO846" s="14"/>
      <c r="WHP846" s="14"/>
      <c r="WHQ846" s="14"/>
      <c r="WHR846" s="14"/>
      <c r="WHS846" s="14"/>
      <c r="WHT846" s="14"/>
      <c r="WHU846" s="14"/>
      <c r="WHV846" s="14"/>
      <c r="WHW846" s="14"/>
      <c r="WHX846" s="14"/>
      <c r="WHY846" s="14"/>
      <c r="WHZ846" s="14"/>
      <c r="WIA846" s="14"/>
      <c r="WIB846" s="14"/>
      <c r="WIC846" s="14"/>
      <c r="WID846" s="14"/>
      <c r="WIE846" s="14"/>
      <c r="WIF846" s="14"/>
      <c r="WIG846" s="14"/>
      <c r="WIH846" s="14"/>
      <c r="WII846" s="14"/>
      <c r="WIJ846" s="14"/>
      <c r="WIK846" s="14"/>
      <c r="WIL846" s="14"/>
      <c r="WIM846" s="14"/>
      <c r="WIN846" s="14"/>
      <c r="WIO846" s="14"/>
      <c r="WIP846" s="14"/>
      <c r="WIQ846" s="14"/>
      <c r="WIR846" s="14"/>
      <c r="WIS846" s="14"/>
      <c r="WIT846" s="14"/>
      <c r="WIU846" s="14"/>
      <c r="WIV846" s="14"/>
      <c r="WIW846" s="14"/>
      <c r="WIX846" s="14"/>
      <c r="WIY846" s="14"/>
      <c r="WIZ846" s="14"/>
      <c r="WJA846" s="14"/>
      <c r="WJB846" s="14"/>
      <c r="WJC846" s="14"/>
      <c r="WJD846" s="14"/>
      <c r="WJE846" s="14"/>
      <c r="WJF846" s="14"/>
      <c r="WJG846" s="14"/>
      <c r="WJH846" s="14"/>
      <c r="WJI846" s="14"/>
      <c r="WJJ846" s="14"/>
      <c r="WJK846" s="14"/>
      <c r="WJL846" s="14"/>
      <c r="WJM846" s="14"/>
      <c r="WJN846" s="14"/>
      <c r="WJO846" s="14"/>
      <c r="WJP846" s="14"/>
      <c r="WJQ846" s="14"/>
      <c r="WJR846" s="14"/>
      <c r="WJS846" s="14"/>
      <c r="WJT846" s="14"/>
      <c r="WJU846" s="14"/>
      <c r="WJV846" s="14"/>
      <c r="WJW846" s="14"/>
      <c r="WJX846" s="14"/>
      <c r="WJY846" s="14"/>
      <c r="WJZ846" s="14"/>
      <c r="WKA846" s="14"/>
      <c r="WKB846" s="14"/>
      <c r="WKC846" s="14"/>
      <c r="WKD846" s="14"/>
      <c r="WKE846" s="14"/>
      <c r="WKF846" s="14"/>
      <c r="WKG846" s="14"/>
      <c r="WKH846" s="14"/>
      <c r="WKI846" s="14"/>
      <c r="WKJ846" s="14"/>
      <c r="WKK846" s="14"/>
      <c r="WKL846" s="14"/>
      <c r="WKM846" s="14"/>
      <c r="WKN846" s="14"/>
      <c r="WKO846" s="14"/>
      <c r="WKP846" s="14"/>
      <c r="WKQ846" s="14"/>
      <c r="WKR846" s="14"/>
      <c r="WKS846" s="14"/>
      <c r="WKT846" s="14"/>
      <c r="WKU846" s="14"/>
      <c r="WKV846" s="14"/>
      <c r="WKW846" s="14"/>
      <c r="WKX846" s="14"/>
      <c r="WKY846" s="14"/>
      <c r="WKZ846" s="14"/>
      <c r="WLA846" s="14"/>
      <c r="WLB846" s="14"/>
      <c r="WLC846" s="14"/>
      <c r="WLD846" s="14"/>
      <c r="WLE846" s="14"/>
      <c r="WLF846" s="14"/>
      <c r="WLG846" s="14"/>
      <c r="WLH846" s="14"/>
      <c r="WLI846" s="14"/>
      <c r="WLJ846" s="14"/>
      <c r="WLK846" s="14"/>
      <c r="WLL846" s="14"/>
      <c r="WLM846" s="14"/>
      <c r="WLN846" s="14"/>
      <c r="WLO846" s="14"/>
      <c r="WLP846" s="14"/>
      <c r="WLQ846" s="14"/>
      <c r="WLR846" s="14"/>
      <c r="WLS846" s="14"/>
      <c r="WLT846" s="14"/>
      <c r="WLU846" s="14"/>
      <c r="WLV846" s="14"/>
      <c r="WLW846" s="14"/>
      <c r="WLX846" s="14"/>
      <c r="WLY846" s="14"/>
      <c r="WLZ846" s="14"/>
      <c r="WMA846" s="14"/>
      <c r="WMB846" s="14"/>
      <c r="WMC846" s="14"/>
      <c r="WMD846" s="14"/>
      <c r="WME846" s="14"/>
      <c r="WMF846" s="14"/>
      <c r="WMG846" s="14"/>
      <c r="WMH846" s="14"/>
      <c r="WMI846" s="14"/>
      <c r="WMJ846" s="14"/>
      <c r="WMK846" s="14"/>
      <c r="WML846" s="14"/>
      <c r="WMM846" s="14"/>
      <c r="WMN846" s="14"/>
      <c r="WMO846" s="14"/>
      <c r="WMP846" s="14"/>
      <c r="WMQ846" s="14"/>
      <c r="WMR846" s="14"/>
      <c r="WMS846" s="14"/>
      <c r="WMT846" s="14"/>
      <c r="WMU846" s="14"/>
      <c r="WMV846" s="14"/>
      <c r="WMW846" s="14"/>
      <c r="WMX846" s="14"/>
      <c r="WMY846" s="14"/>
      <c r="WMZ846" s="14"/>
      <c r="WNA846" s="14"/>
      <c r="WNB846" s="14"/>
      <c r="WNC846" s="14"/>
      <c r="WND846" s="14"/>
      <c r="WNE846" s="14"/>
      <c r="WNF846" s="14"/>
      <c r="WNG846" s="14"/>
      <c r="WNH846" s="14"/>
      <c r="WNI846" s="14"/>
      <c r="WNJ846" s="14"/>
      <c r="WNK846" s="14"/>
      <c r="WNL846" s="14"/>
      <c r="WNM846" s="14"/>
      <c r="WNN846" s="14"/>
      <c r="WNO846" s="14"/>
      <c r="WNP846" s="14"/>
      <c r="WNQ846" s="14"/>
      <c r="WNR846" s="14"/>
      <c r="WNS846" s="14"/>
      <c r="WNT846" s="14"/>
      <c r="WNU846" s="14"/>
      <c r="WNV846" s="14"/>
      <c r="WNW846" s="14"/>
      <c r="WNX846" s="14"/>
      <c r="WNY846" s="14"/>
      <c r="WNZ846" s="14"/>
      <c r="WOA846" s="14"/>
      <c r="WOB846" s="14"/>
      <c r="WOC846" s="14"/>
      <c r="WOD846" s="14"/>
      <c r="WOE846" s="14"/>
      <c r="WOF846" s="14"/>
      <c r="WOG846" s="14"/>
      <c r="WOH846" s="14"/>
      <c r="WOI846" s="14"/>
      <c r="WOJ846" s="14"/>
      <c r="WOK846" s="14"/>
      <c r="WOL846" s="14"/>
      <c r="WOM846" s="14"/>
      <c r="WON846" s="14"/>
      <c r="WOO846" s="14"/>
      <c r="WOP846" s="14"/>
      <c r="WOQ846" s="14"/>
      <c r="WOR846" s="14"/>
      <c r="WOS846" s="14"/>
      <c r="WOT846" s="14"/>
      <c r="WOU846" s="14"/>
      <c r="WOV846" s="14"/>
      <c r="WOW846" s="14"/>
      <c r="WOX846" s="14"/>
      <c r="WOY846" s="14"/>
      <c r="WOZ846" s="14"/>
      <c r="WPA846" s="14"/>
      <c r="WPB846" s="14"/>
      <c r="WPC846" s="14"/>
      <c r="WPD846" s="14"/>
      <c r="WPE846" s="14"/>
      <c r="WPF846" s="14"/>
      <c r="WPG846" s="14"/>
      <c r="WPH846" s="14"/>
      <c r="WPI846" s="14"/>
      <c r="WPJ846" s="14"/>
      <c r="WPK846" s="14"/>
      <c r="WPL846" s="14"/>
      <c r="WPM846" s="14"/>
      <c r="WPN846" s="14"/>
      <c r="WPO846" s="14"/>
      <c r="WPP846" s="14"/>
      <c r="WPQ846" s="14"/>
      <c r="WPR846" s="14"/>
      <c r="WPS846" s="14"/>
      <c r="WPT846" s="14"/>
      <c r="WPU846" s="14"/>
      <c r="WPV846" s="14"/>
      <c r="WPW846" s="14"/>
      <c r="WPX846" s="14"/>
      <c r="WPY846" s="14"/>
      <c r="WPZ846" s="14"/>
      <c r="WQA846" s="14"/>
      <c r="WQB846" s="14"/>
      <c r="WQC846" s="14"/>
      <c r="WQD846" s="14"/>
      <c r="WQE846" s="14"/>
      <c r="WQF846" s="14"/>
      <c r="WQG846" s="14"/>
      <c r="WQH846" s="14"/>
      <c r="WQI846" s="14"/>
      <c r="WQJ846" s="14"/>
      <c r="WQK846" s="14"/>
      <c r="WQL846" s="14"/>
      <c r="WQM846" s="14"/>
      <c r="WQN846" s="14"/>
      <c r="WQO846" s="14"/>
      <c r="WQP846" s="14"/>
      <c r="WQQ846" s="14"/>
      <c r="WQR846" s="14"/>
      <c r="WQS846" s="14"/>
      <c r="WQT846" s="14"/>
      <c r="WQU846" s="14"/>
      <c r="WQV846" s="14"/>
      <c r="WQW846" s="14"/>
      <c r="WQX846" s="14"/>
      <c r="WQY846" s="14"/>
      <c r="WQZ846" s="14"/>
      <c r="WRA846" s="14"/>
      <c r="WRB846" s="14"/>
      <c r="WRC846" s="14"/>
      <c r="WRD846" s="14"/>
      <c r="WRE846" s="14"/>
      <c r="WRF846" s="14"/>
      <c r="WRG846" s="14"/>
      <c r="WRH846" s="14"/>
      <c r="WRI846" s="14"/>
      <c r="WRJ846" s="14"/>
      <c r="WRK846" s="14"/>
      <c r="WRL846" s="14"/>
      <c r="WRM846" s="14"/>
      <c r="WRN846" s="14"/>
      <c r="WRO846" s="14"/>
      <c r="WRP846" s="14"/>
      <c r="WRQ846" s="14"/>
      <c r="WRR846" s="14"/>
      <c r="WRS846" s="14"/>
      <c r="WRT846" s="14"/>
      <c r="WRU846" s="14"/>
      <c r="WRV846" s="14"/>
      <c r="WRW846" s="14"/>
      <c r="WRX846" s="14"/>
      <c r="WRY846" s="14"/>
      <c r="WRZ846" s="14"/>
      <c r="WSA846" s="14"/>
      <c r="WSB846" s="14"/>
      <c r="WSC846" s="14"/>
      <c r="WSD846" s="14"/>
      <c r="WSE846" s="14"/>
      <c r="WSF846" s="14"/>
      <c r="WSG846" s="14"/>
      <c r="WSH846" s="14"/>
      <c r="WSI846" s="14"/>
      <c r="WSJ846" s="14"/>
      <c r="WSK846" s="14"/>
      <c r="WSL846" s="14"/>
      <c r="WSM846" s="14"/>
      <c r="WSN846" s="14"/>
      <c r="WSO846" s="14"/>
      <c r="WSP846" s="14"/>
      <c r="WSQ846" s="14"/>
      <c r="WSR846" s="14"/>
      <c r="WSS846" s="14"/>
      <c r="WST846" s="14"/>
      <c r="WSU846" s="14"/>
      <c r="WSV846" s="14"/>
      <c r="WSW846" s="14"/>
      <c r="WSX846" s="14"/>
      <c r="WSY846" s="14"/>
      <c r="WSZ846" s="14"/>
      <c r="WTA846" s="14"/>
      <c r="WTB846" s="14"/>
      <c r="WTC846" s="14"/>
      <c r="WTD846" s="14"/>
      <c r="WTE846" s="14"/>
      <c r="WTF846" s="14"/>
      <c r="WTG846" s="14"/>
      <c r="WTH846" s="14"/>
      <c r="WTI846" s="14"/>
      <c r="WTJ846" s="14"/>
      <c r="WTK846" s="14"/>
      <c r="WTL846" s="14"/>
      <c r="WTM846" s="14"/>
      <c r="WTN846" s="14"/>
      <c r="WTO846" s="14"/>
      <c r="WTP846" s="14"/>
      <c r="WTQ846" s="14"/>
      <c r="WTR846" s="14"/>
      <c r="WTS846" s="14"/>
      <c r="WTT846" s="14"/>
      <c r="WTU846" s="14"/>
      <c r="WTV846" s="14"/>
      <c r="WTW846" s="14"/>
      <c r="WTX846" s="14"/>
      <c r="WTY846" s="14"/>
      <c r="WTZ846" s="14"/>
      <c r="WUA846" s="14"/>
      <c r="WUB846" s="14"/>
      <c r="WUC846" s="14"/>
      <c r="WUD846" s="14"/>
      <c r="WUE846" s="14"/>
      <c r="WUF846" s="14"/>
      <c r="WUG846" s="14"/>
      <c r="WUH846" s="14"/>
      <c r="WUI846" s="14"/>
      <c r="WUJ846" s="14"/>
      <c r="WUK846" s="14"/>
      <c r="WUL846" s="14"/>
      <c r="WUM846" s="14"/>
      <c r="WUN846" s="14"/>
      <c r="WUO846" s="14"/>
      <c r="WUP846" s="14"/>
      <c r="WUQ846" s="14"/>
      <c r="WUR846" s="14"/>
      <c r="WUS846" s="14"/>
      <c r="WUT846" s="14"/>
      <c r="WUU846" s="14"/>
      <c r="WUV846" s="14"/>
      <c r="WUW846" s="14"/>
      <c r="WUX846" s="14"/>
      <c r="WUY846" s="14"/>
      <c r="WUZ846" s="14"/>
      <c r="WVA846" s="14"/>
      <c r="WVB846" s="14"/>
      <c r="WVC846" s="14"/>
      <c r="WVD846" s="14"/>
      <c r="WVE846" s="14"/>
      <c r="WVF846" s="14"/>
      <c r="WVG846" s="14"/>
      <c r="WVH846" s="14"/>
      <c r="WVI846" s="14"/>
      <c r="WVJ846" s="14"/>
      <c r="WVK846" s="14"/>
      <c r="WVL846" s="14"/>
      <c r="WVM846" s="14"/>
      <c r="WVN846" s="14"/>
      <c r="WVO846" s="14"/>
      <c r="WVP846" s="14"/>
      <c r="WVQ846" s="14"/>
      <c r="WVR846" s="14"/>
      <c r="WVS846" s="14"/>
      <c r="WVT846" s="14"/>
      <c r="WVU846" s="14"/>
      <c r="WVV846" s="14"/>
      <c r="WVW846" s="14"/>
      <c r="WVX846" s="14"/>
      <c r="WVY846" s="14"/>
      <c r="WVZ846" s="14"/>
      <c r="WWA846" s="14"/>
      <c r="WWB846" s="14"/>
      <c r="WWC846" s="14"/>
      <c r="WWD846" s="14"/>
      <c r="WWE846" s="14"/>
      <c r="WWF846" s="14"/>
      <c r="WWG846" s="14"/>
      <c r="WWH846" s="14"/>
      <c r="WWI846" s="14"/>
      <c r="WWJ846" s="14"/>
      <c r="WWK846" s="14"/>
      <c r="WWL846" s="14"/>
      <c r="WWM846" s="14"/>
      <c r="WWN846" s="14"/>
      <c r="WWO846" s="14"/>
      <c r="WWP846" s="14"/>
      <c r="WWQ846" s="14"/>
      <c r="WWR846" s="14"/>
      <c r="WWS846" s="14"/>
      <c r="WWT846" s="14"/>
      <c r="WWU846" s="14"/>
      <c r="WWV846" s="14"/>
      <c r="WWW846" s="14"/>
      <c r="WWX846" s="14"/>
      <c r="WWY846" s="14"/>
      <c r="WWZ846" s="14"/>
      <c r="WXA846" s="14"/>
      <c r="WXB846" s="14"/>
      <c r="WXC846" s="14"/>
      <c r="WXD846" s="14"/>
      <c r="WXE846" s="14"/>
      <c r="WXF846" s="14"/>
      <c r="WXG846" s="14"/>
      <c r="WXH846" s="14"/>
      <c r="WXI846" s="14"/>
      <c r="WXJ846" s="14"/>
      <c r="WXK846" s="14"/>
      <c r="WXL846" s="14"/>
      <c r="WXM846" s="14"/>
      <c r="WXN846" s="14"/>
      <c r="WXO846" s="14"/>
      <c r="WXP846" s="14"/>
      <c r="WXQ846" s="14"/>
      <c r="WXR846" s="14"/>
      <c r="WXS846" s="14"/>
      <c r="WXT846" s="14"/>
      <c r="WXU846" s="14"/>
      <c r="WXV846" s="14"/>
      <c r="WXW846" s="14"/>
      <c r="WXX846" s="14"/>
      <c r="WXY846" s="14"/>
      <c r="WXZ846" s="14"/>
      <c r="WYA846" s="14"/>
      <c r="WYB846" s="14"/>
      <c r="WYC846" s="14"/>
      <c r="WYD846" s="14"/>
      <c r="WYE846" s="14"/>
      <c r="WYF846" s="14"/>
      <c r="WYG846" s="14"/>
      <c r="WYH846" s="14"/>
      <c r="WYI846" s="14"/>
      <c r="WYJ846" s="14"/>
      <c r="WYK846" s="14"/>
      <c r="WYL846" s="14"/>
      <c r="WYM846" s="14"/>
      <c r="WYN846" s="14"/>
      <c r="WYO846" s="14"/>
      <c r="WYP846" s="14"/>
      <c r="WYQ846" s="14"/>
      <c r="WYR846" s="14"/>
      <c r="WYS846" s="14"/>
      <c r="WYT846" s="14"/>
      <c r="WYU846" s="14"/>
      <c r="WYV846" s="14"/>
      <c r="WYW846" s="14"/>
      <c r="WYX846" s="14"/>
      <c r="WYY846" s="14"/>
      <c r="WYZ846" s="14"/>
      <c r="WZA846" s="14"/>
      <c r="WZB846" s="14"/>
      <c r="WZC846" s="14"/>
      <c r="WZD846" s="14"/>
      <c r="WZE846" s="14"/>
      <c r="WZF846" s="14"/>
      <c r="WZG846" s="14"/>
      <c r="WZH846" s="14"/>
      <c r="WZI846" s="14"/>
      <c r="WZJ846" s="14"/>
      <c r="WZK846" s="14"/>
      <c r="WZL846" s="14"/>
      <c r="WZM846" s="14"/>
      <c r="WZN846" s="14"/>
      <c r="WZO846" s="14"/>
      <c r="WZP846" s="14"/>
      <c r="WZQ846" s="14"/>
      <c r="WZR846" s="14"/>
      <c r="WZS846" s="14"/>
      <c r="WZT846" s="14"/>
      <c r="WZU846" s="14"/>
      <c r="WZV846" s="14"/>
      <c r="WZW846" s="14"/>
      <c r="WZX846" s="14"/>
      <c r="WZY846" s="14"/>
      <c r="WZZ846" s="14"/>
      <c r="XAA846" s="14"/>
      <c r="XAB846" s="14"/>
      <c r="XAC846" s="14"/>
      <c r="XAD846" s="14"/>
      <c r="XAE846" s="14"/>
      <c r="XAF846" s="14"/>
      <c r="XAG846" s="14"/>
      <c r="XAH846" s="14"/>
      <c r="XAI846" s="14"/>
      <c r="XAJ846" s="14"/>
      <c r="XAK846" s="14"/>
      <c r="XAL846" s="14"/>
      <c r="XAM846" s="14"/>
      <c r="XAN846" s="14"/>
      <c r="XAO846" s="14"/>
      <c r="XAP846" s="14"/>
      <c r="XAQ846" s="14"/>
      <c r="XAR846" s="14"/>
      <c r="XAS846" s="14"/>
      <c r="XAT846" s="14"/>
      <c r="XAU846" s="14"/>
      <c r="XAV846" s="14"/>
      <c r="XAW846" s="14"/>
      <c r="XAX846" s="14"/>
      <c r="XAY846" s="14"/>
      <c r="XAZ846" s="14"/>
      <c r="XBA846" s="14"/>
      <c r="XBB846" s="14"/>
      <c r="XBC846" s="14"/>
      <c r="XBD846" s="14"/>
      <c r="XBE846" s="14"/>
      <c r="XBF846" s="14"/>
      <c r="XBG846" s="14"/>
      <c r="XBH846" s="14"/>
      <c r="XBI846" s="14"/>
      <c r="XBJ846" s="14"/>
      <c r="XBK846" s="14"/>
      <c r="XBL846" s="14"/>
      <c r="XBM846" s="14"/>
      <c r="XBN846" s="14"/>
      <c r="XBO846" s="14"/>
      <c r="XBP846" s="14"/>
      <c r="XBQ846" s="14"/>
      <c r="XBR846" s="14"/>
      <c r="XBS846" s="14"/>
      <c r="XBT846" s="14"/>
      <c r="XBU846" s="14"/>
      <c r="XBV846" s="14"/>
      <c r="XBW846" s="14"/>
      <c r="XBX846" s="14"/>
      <c r="XBY846" s="14"/>
      <c r="XBZ846" s="14"/>
      <c r="XCA846" s="14"/>
      <c r="XCB846" s="14"/>
      <c r="XCC846" s="14"/>
      <c r="XCD846" s="14"/>
      <c r="XCE846" s="14"/>
      <c r="XCF846" s="14"/>
      <c r="XCG846" s="14"/>
      <c r="XCH846" s="14"/>
      <c r="XCI846" s="14"/>
      <c r="XCJ846" s="14"/>
      <c r="XCK846" s="14"/>
      <c r="XCL846" s="14"/>
      <c r="XCM846" s="14"/>
      <c r="XCN846" s="14"/>
      <c r="XCO846" s="14"/>
      <c r="XCP846" s="14"/>
      <c r="XCQ846" s="14"/>
      <c r="XCR846" s="14"/>
      <c r="XCS846" s="14"/>
      <c r="XCT846" s="14"/>
      <c r="XCU846" s="14"/>
      <c r="XCV846" s="14"/>
      <c r="XCW846" s="14"/>
      <c r="XCX846" s="14"/>
      <c r="XCY846" s="14"/>
      <c r="XCZ846" s="14"/>
      <c r="XDA846" s="14"/>
      <c r="XDB846" s="14"/>
      <c r="XDC846" s="14"/>
      <c r="XDD846" s="14"/>
      <c r="XDE846" s="14"/>
      <c r="XDF846" s="14"/>
      <c r="XDG846" s="14"/>
      <c r="XDH846" s="14"/>
      <c r="XDI846" s="14"/>
      <c r="XDJ846" s="14"/>
      <c r="XDK846" s="14"/>
      <c r="XDL846" s="14"/>
      <c r="XDM846" s="14"/>
      <c r="XDN846" s="14"/>
      <c r="XDO846" s="14"/>
      <c r="XDP846" s="14"/>
      <c r="XDQ846" s="14"/>
      <c r="XDR846" s="14"/>
      <c r="XDS846" s="14"/>
      <c r="XDT846" s="14"/>
      <c r="XDU846" s="14"/>
      <c r="XDV846" s="14"/>
      <c r="XDW846" s="14"/>
      <c r="XDX846" s="14"/>
      <c r="XDY846" s="14"/>
      <c r="XDZ846" s="14"/>
      <c r="XEA846" s="14"/>
      <c r="XEB846" s="14"/>
      <c r="XEC846" s="14"/>
      <c r="XED846" s="14"/>
      <c r="XEE846" s="14"/>
      <c r="XEF846" s="14"/>
      <c r="XEG846" s="14"/>
      <c r="XEH846" s="14"/>
      <c r="XEI846" s="14"/>
      <c r="XEJ846" s="14"/>
      <c r="XEK846" s="14"/>
      <c r="XEL846" s="14"/>
      <c r="XEM846" s="14"/>
      <c r="XEN846" s="14"/>
      <c r="XEO846" s="14"/>
      <c r="XEP846" s="14"/>
      <c r="XEQ846" s="14"/>
      <c r="XER846" s="14"/>
      <c r="XES846" s="14"/>
      <c r="XET846" s="14"/>
      <c r="XEU846" s="14"/>
      <c r="XEV846" s="14"/>
      <c r="XEW846" s="14"/>
      <c r="XEX846" s="14"/>
      <c r="XEY846" s="14"/>
      <c r="XEZ846" s="14"/>
    </row>
    <row r="847" spans="1:16380" ht="22.5" hidden="1" customHeight="1" x14ac:dyDescent="0.25">
      <c r="A847" s="83" t="str">
        <f t="shared" si="221"/>
        <v>794.</v>
      </c>
      <c r="B847" s="26">
        <v>1628</v>
      </c>
      <c r="C847" s="191" t="s">
        <v>363</v>
      </c>
      <c r="D847" s="26">
        <v>1973</v>
      </c>
      <c r="E847" s="83" t="s">
        <v>2957</v>
      </c>
      <c r="F847" s="83" t="s">
        <v>2959</v>
      </c>
      <c r="G847" s="26">
        <v>2</v>
      </c>
      <c r="H847" s="26">
        <v>2</v>
      </c>
      <c r="I847" s="178">
        <v>560.1</v>
      </c>
      <c r="J847" s="176">
        <v>512.79999999999995</v>
      </c>
      <c r="K847" s="178">
        <v>512.79999999999995</v>
      </c>
      <c r="L847" s="26">
        <v>28</v>
      </c>
      <c r="M847" s="186">
        <f t="shared" si="224"/>
        <v>1483729.7999999998</v>
      </c>
      <c r="N847" s="186"/>
      <c r="O847" s="186"/>
      <c r="P847" s="186"/>
      <c r="Q847" s="176">
        <f t="shared" si="225"/>
        <v>1483729.7999999998</v>
      </c>
      <c r="R847" s="186">
        <v>166374</v>
      </c>
      <c r="S847" s="187"/>
      <c r="T847" s="186"/>
      <c r="U847" s="186">
        <v>371.4</v>
      </c>
      <c r="V847" s="186">
        <f>U847*3547</f>
        <v>1317355.7999999998</v>
      </c>
      <c r="W847" s="186"/>
      <c r="X847" s="186"/>
      <c r="Y847" s="186"/>
      <c r="Z847" s="186"/>
      <c r="AA847" s="186"/>
      <c r="AB847" s="186"/>
      <c r="AC847" s="178"/>
      <c r="AD847" s="178"/>
      <c r="AE847" s="186"/>
      <c r="AF847" s="186"/>
      <c r="AG847" s="317">
        <v>2025</v>
      </c>
      <c r="AH847" s="158"/>
      <c r="AI847" s="175"/>
      <c r="AJ847" s="162"/>
      <c r="AK847" s="15">
        <f t="shared" si="207"/>
        <v>794</v>
      </c>
      <c r="AL847" s="15" t="s">
        <v>155</v>
      </c>
      <c r="AM847" s="15" t="str">
        <f t="shared" si="208"/>
        <v>794.</v>
      </c>
      <c r="AN847" s="179"/>
      <c r="AO847" s="22"/>
      <c r="AP847" s="16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  <c r="FS847" s="14"/>
      <c r="FT847" s="14"/>
      <c r="FU847" s="14"/>
      <c r="FV847" s="14"/>
      <c r="FW847" s="14"/>
      <c r="FX847" s="14"/>
      <c r="FY847" s="14"/>
      <c r="FZ847" s="14"/>
      <c r="GA847" s="14"/>
      <c r="GB847" s="14"/>
      <c r="GC847" s="14"/>
      <c r="GD847" s="14"/>
      <c r="GE847" s="14"/>
      <c r="GF847" s="14"/>
      <c r="GG847" s="14"/>
      <c r="GH847" s="14"/>
      <c r="GI847" s="14"/>
      <c r="GJ847" s="14"/>
      <c r="GK847" s="14"/>
      <c r="GL847" s="14"/>
      <c r="GM847" s="14"/>
      <c r="GN847" s="14"/>
      <c r="GO847" s="14"/>
      <c r="GP847" s="14"/>
      <c r="GQ847" s="14"/>
      <c r="GR847" s="14"/>
      <c r="GS847" s="14"/>
      <c r="GT847" s="14"/>
      <c r="GU847" s="14"/>
      <c r="GV847" s="14"/>
      <c r="GW847" s="14"/>
      <c r="GX847" s="14"/>
      <c r="GY847" s="14"/>
      <c r="GZ847" s="14"/>
      <c r="HA847" s="14"/>
      <c r="HB847" s="14"/>
      <c r="HC847" s="14"/>
      <c r="HD847" s="14"/>
      <c r="HE847" s="14"/>
      <c r="HF847" s="14"/>
      <c r="HG847" s="14"/>
      <c r="HH847" s="14"/>
      <c r="HI847" s="14"/>
      <c r="HJ847" s="14"/>
      <c r="HK847" s="14"/>
      <c r="HL847" s="14"/>
      <c r="HM847" s="14"/>
      <c r="HN847" s="14"/>
      <c r="HO847" s="14"/>
      <c r="HP847" s="14"/>
      <c r="HQ847" s="14"/>
      <c r="HR847" s="14"/>
      <c r="HS847" s="14"/>
      <c r="HT847" s="14"/>
      <c r="HU847" s="14"/>
      <c r="HV847" s="14"/>
      <c r="HW847" s="14"/>
      <c r="HX847" s="14"/>
      <c r="HY847" s="14"/>
      <c r="HZ847" s="14"/>
      <c r="IA847" s="14"/>
      <c r="IB847" s="14"/>
      <c r="IC847" s="14"/>
      <c r="ID847" s="14"/>
      <c r="IE847" s="14"/>
      <c r="IF847" s="14"/>
      <c r="IG847" s="14"/>
      <c r="IH847" s="14"/>
      <c r="II847" s="14"/>
      <c r="IJ847" s="14"/>
      <c r="IK847" s="14"/>
      <c r="IL847" s="14"/>
      <c r="IM847" s="14"/>
      <c r="IN847" s="14"/>
      <c r="IO847" s="14"/>
      <c r="IP847" s="14"/>
      <c r="IQ847" s="14"/>
      <c r="IR847" s="14"/>
      <c r="IS847" s="14"/>
      <c r="IT847" s="14"/>
      <c r="IU847" s="14"/>
      <c r="IV847" s="14"/>
      <c r="IW847" s="14"/>
      <c r="IX847" s="14"/>
      <c r="IY847" s="14"/>
      <c r="IZ847" s="14"/>
      <c r="JA847" s="14"/>
      <c r="JB847" s="14"/>
      <c r="JC847" s="14"/>
      <c r="JD847" s="14"/>
      <c r="JE847" s="14"/>
      <c r="JF847" s="14"/>
      <c r="JG847" s="14"/>
      <c r="JH847" s="14"/>
      <c r="JI847" s="14"/>
      <c r="JJ847" s="14"/>
      <c r="JK847" s="14"/>
      <c r="JL847" s="14"/>
      <c r="JM847" s="14"/>
      <c r="JN847" s="14"/>
      <c r="JO847" s="14"/>
      <c r="JP847" s="14"/>
      <c r="JQ847" s="14"/>
      <c r="JR847" s="14"/>
      <c r="JS847" s="14"/>
      <c r="JT847" s="14"/>
      <c r="JU847" s="14"/>
      <c r="JV847" s="14"/>
      <c r="JW847" s="14"/>
      <c r="JX847" s="14"/>
      <c r="JY847" s="14"/>
      <c r="JZ847" s="14"/>
      <c r="KA847" s="14"/>
      <c r="KB847" s="14"/>
      <c r="KC847" s="14"/>
      <c r="KD847" s="14"/>
      <c r="KE847" s="14"/>
      <c r="KF847" s="14"/>
      <c r="KG847" s="14"/>
      <c r="KH847" s="14"/>
      <c r="KI847" s="14"/>
      <c r="KJ847" s="14"/>
      <c r="KK847" s="14"/>
      <c r="KL847" s="14"/>
      <c r="KM847" s="14"/>
      <c r="KN847" s="14"/>
      <c r="KO847" s="14"/>
      <c r="KP847" s="14"/>
      <c r="KQ847" s="14"/>
      <c r="KR847" s="14"/>
      <c r="KS847" s="14"/>
      <c r="KT847" s="14"/>
      <c r="KU847" s="14"/>
      <c r="KV847" s="14"/>
      <c r="KW847" s="14"/>
      <c r="KX847" s="14"/>
      <c r="KY847" s="14"/>
      <c r="KZ847" s="14"/>
      <c r="LA847" s="14"/>
      <c r="LB847" s="14"/>
      <c r="LC847" s="14"/>
      <c r="LD847" s="14"/>
      <c r="LE847" s="14"/>
      <c r="LF847" s="14"/>
      <c r="LG847" s="14"/>
      <c r="LH847" s="14"/>
      <c r="LI847" s="14"/>
      <c r="LJ847" s="14"/>
      <c r="LK847" s="14"/>
      <c r="LL847" s="14"/>
      <c r="LM847" s="14"/>
      <c r="LN847" s="14"/>
      <c r="LO847" s="14"/>
      <c r="LP847" s="14"/>
      <c r="LQ847" s="14"/>
      <c r="LR847" s="14"/>
      <c r="LS847" s="14"/>
      <c r="LT847" s="14"/>
      <c r="LU847" s="14"/>
      <c r="LV847" s="14"/>
      <c r="LW847" s="14"/>
      <c r="LX847" s="14"/>
      <c r="LY847" s="14"/>
      <c r="LZ847" s="14"/>
      <c r="MA847" s="14"/>
      <c r="MB847" s="14"/>
      <c r="MC847" s="14"/>
      <c r="MD847" s="14"/>
      <c r="ME847" s="14"/>
      <c r="MF847" s="14"/>
      <c r="MG847" s="14"/>
      <c r="MH847" s="14"/>
      <c r="MI847" s="14"/>
      <c r="MJ847" s="14"/>
      <c r="MK847" s="14"/>
      <c r="ML847" s="14"/>
      <c r="MM847" s="14"/>
      <c r="MN847" s="14"/>
      <c r="MO847" s="14"/>
      <c r="MP847" s="14"/>
      <c r="MQ847" s="14"/>
      <c r="MR847" s="14"/>
      <c r="MS847" s="14"/>
      <c r="MT847" s="14"/>
      <c r="MU847" s="14"/>
      <c r="MV847" s="14"/>
      <c r="MW847" s="14"/>
      <c r="MX847" s="14"/>
      <c r="MY847" s="14"/>
      <c r="MZ847" s="14"/>
      <c r="NA847" s="14"/>
      <c r="NB847" s="14"/>
      <c r="NC847" s="14"/>
      <c r="ND847" s="14"/>
      <c r="NE847" s="14"/>
      <c r="NF847" s="14"/>
      <c r="NG847" s="14"/>
      <c r="NH847" s="14"/>
      <c r="NI847" s="14"/>
      <c r="NJ847" s="14"/>
      <c r="NK847" s="14"/>
      <c r="NL847" s="14"/>
      <c r="NM847" s="14"/>
      <c r="NN847" s="14"/>
      <c r="NO847" s="14"/>
      <c r="NP847" s="14"/>
      <c r="NQ847" s="14"/>
      <c r="NR847" s="14"/>
      <c r="NS847" s="14"/>
      <c r="NT847" s="14"/>
      <c r="NU847" s="14"/>
      <c r="NV847" s="14"/>
      <c r="NW847" s="14"/>
      <c r="NX847" s="14"/>
      <c r="NY847" s="14"/>
      <c r="NZ847" s="14"/>
      <c r="OA847" s="14"/>
      <c r="OB847" s="14"/>
      <c r="OC847" s="14"/>
      <c r="OD847" s="14"/>
      <c r="OE847" s="14"/>
      <c r="OF847" s="14"/>
      <c r="OG847" s="14"/>
      <c r="OH847" s="14"/>
      <c r="OI847" s="14"/>
      <c r="OJ847" s="14"/>
      <c r="OK847" s="14"/>
      <c r="OL847" s="14"/>
      <c r="OM847" s="14"/>
      <c r="ON847" s="14"/>
      <c r="OO847" s="14"/>
      <c r="OP847" s="14"/>
      <c r="OQ847" s="14"/>
      <c r="OR847" s="14"/>
      <c r="OS847" s="14"/>
      <c r="OT847" s="14"/>
      <c r="OU847" s="14"/>
      <c r="OV847" s="14"/>
      <c r="OW847" s="14"/>
      <c r="OX847" s="14"/>
      <c r="OY847" s="14"/>
      <c r="OZ847" s="14"/>
      <c r="PA847" s="14"/>
      <c r="PB847" s="14"/>
      <c r="PC847" s="14"/>
      <c r="PD847" s="14"/>
      <c r="PE847" s="14"/>
      <c r="PF847" s="14"/>
      <c r="PG847" s="14"/>
      <c r="PH847" s="14"/>
      <c r="PI847" s="14"/>
      <c r="PJ847" s="14"/>
      <c r="PK847" s="14"/>
      <c r="PL847" s="14"/>
      <c r="PM847" s="14"/>
      <c r="PN847" s="14"/>
      <c r="PO847" s="14"/>
      <c r="PP847" s="14"/>
      <c r="PQ847" s="14"/>
      <c r="PR847" s="14"/>
      <c r="PS847" s="14"/>
      <c r="PT847" s="14"/>
      <c r="PU847" s="14"/>
      <c r="PV847" s="14"/>
      <c r="PW847" s="14"/>
      <c r="PX847" s="14"/>
      <c r="PY847" s="14"/>
      <c r="PZ847" s="14"/>
      <c r="QA847" s="14"/>
      <c r="QB847" s="14"/>
      <c r="QC847" s="14"/>
      <c r="QD847" s="14"/>
      <c r="QE847" s="14"/>
      <c r="QF847" s="14"/>
      <c r="QG847" s="14"/>
      <c r="QH847" s="14"/>
      <c r="QI847" s="14"/>
      <c r="QJ847" s="14"/>
      <c r="QK847" s="14"/>
      <c r="QL847" s="14"/>
      <c r="QM847" s="14"/>
      <c r="QN847" s="14"/>
      <c r="QO847" s="14"/>
      <c r="QP847" s="14"/>
      <c r="QQ847" s="14"/>
      <c r="QR847" s="14"/>
      <c r="QS847" s="14"/>
      <c r="QT847" s="14"/>
      <c r="QU847" s="14"/>
      <c r="QV847" s="14"/>
      <c r="QW847" s="14"/>
      <c r="QX847" s="14"/>
      <c r="QY847" s="14"/>
      <c r="QZ847" s="14"/>
      <c r="RA847" s="14"/>
      <c r="RB847" s="14"/>
      <c r="RC847" s="14"/>
      <c r="RD847" s="14"/>
      <c r="RE847" s="14"/>
      <c r="RF847" s="14"/>
      <c r="RG847" s="14"/>
      <c r="RH847" s="14"/>
      <c r="RI847" s="14"/>
      <c r="RJ847" s="14"/>
      <c r="RK847" s="14"/>
      <c r="RL847" s="14"/>
      <c r="RM847" s="14"/>
      <c r="RN847" s="14"/>
      <c r="RO847" s="14"/>
      <c r="RP847" s="14"/>
      <c r="RQ847" s="14"/>
      <c r="RR847" s="14"/>
      <c r="RS847" s="14"/>
      <c r="RT847" s="14"/>
      <c r="RU847" s="14"/>
      <c r="RV847" s="14"/>
      <c r="RW847" s="14"/>
      <c r="RX847" s="14"/>
      <c r="RY847" s="14"/>
      <c r="RZ847" s="14"/>
      <c r="SA847" s="14"/>
      <c r="SB847" s="14"/>
      <c r="SC847" s="14"/>
      <c r="SD847" s="14"/>
      <c r="SE847" s="14"/>
      <c r="SF847" s="14"/>
      <c r="SG847" s="14"/>
      <c r="SH847" s="14"/>
      <c r="SI847" s="14"/>
      <c r="SJ847" s="14"/>
      <c r="SK847" s="14"/>
      <c r="SL847" s="14"/>
      <c r="SM847" s="14"/>
      <c r="SN847" s="14"/>
      <c r="SO847" s="14"/>
      <c r="SP847" s="14"/>
      <c r="SQ847" s="14"/>
      <c r="SR847" s="14"/>
      <c r="SS847" s="14"/>
      <c r="ST847" s="14"/>
      <c r="SU847" s="14"/>
      <c r="SV847" s="14"/>
      <c r="SW847" s="14"/>
      <c r="SX847" s="14"/>
      <c r="SY847" s="14"/>
      <c r="SZ847" s="14"/>
      <c r="TA847" s="14"/>
      <c r="TB847" s="14"/>
      <c r="TC847" s="14"/>
      <c r="TD847" s="14"/>
      <c r="TE847" s="14"/>
      <c r="TF847" s="14"/>
      <c r="TG847" s="14"/>
      <c r="TH847" s="14"/>
      <c r="TI847" s="14"/>
      <c r="TJ847" s="14"/>
      <c r="TK847" s="14"/>
      <c r="TL847" s="14"/>
      <c r="TM847" s="14"/>
      <c r="TN847" s="14"/>
      <c r="TO847" s="14"/>
      <c r="TP847" s="14"/>
      <c r="TQ847" s="14"/>
      <c r="TR847" s="14"/>
      <c r="TS847" s="14"/>
      <c r="TT847" s="14"/>
      <c r="TU847" s="14"/>
      <c r="TV847" s="14"/>
      <c r="TW847" s="14"/>
      <c r="TX847" s="14"/>
      <c r="TY847" s="14"/>
      <c r="TZ847" s="14"/>
      <c r="UA847" s="14"/>
      <c r="UB847" s="14"/>
      <c r="UC847" s="14"/>
      <c r="UD847" s="14"/>
      <c r="UE847" s="14"/>
      <c r="UF847" s="14"/>
      <c r="UG847" s="14"/>
      <c r="UH847" s="14"/>
      <c r="UI847" s="14"/>
      <c r="UJ847" s="14"/>
      <c r="UK847" s="14"/>
      <c r="UL847" s="14"/>
      <c r="UM847" s="14"/>
      <c r="UN847" s="14"/>
      <c r="UO847" s="14"/>
      <c r="UP847" s="14"/>
      <c r="UQ847" s="14"/>
      <c r="UR847" s="14"/>
      <c r="US847" s="14"/>
      <c r="UT847" s="14"/>
      <c r="UU847" s="14"/>
      <c r="UV847" s="14"/>
      <c r="UW847" s="14"/>
      <c r="UX847" s="14"/>
      <c r="UY847" s="14"/>
      <c r="UZ847" s="14"/>
      <c r="VA847" s="14"/>
      <c r="VB847" s="14"/>
      <c r="VC847" s="14"/>
      <c r="VD847" s="14"/>
      <c r="VE847" s="14"/>
      <c r="VF847" s="14"/>
      <c r="VG847" s="14"/>
      <c r="VH847" s="14"/>
      <c r="VI847" s="14"/>
      <c r="VJ847" s="14"/>
      <c r="VK847" s="14"/>
      <c r="VL847" s="14"/>
      <c r="VM847" s="14"/>
      <c r="VN847" s="14"/>
      <c r="VO847" s="14"/>
      <c r="VP847" s="14"/>
      <c r="VQ847" s="14"/>
      <c r="VR847" s="14"/>
      <c r="VS847" s="14"/>
      <c r="VT847" s="14"/>
      <c r="VU847" s="14"/>
      <c r="VV847" s="14"/>
      <c r="VW847" s="14"/>
      <c r="VX847" s="14"/>
      <c r="VY847" s="14"/>
      <c r="VZ847" s="14"/>
      <c r="WA847" s="14"/>
      <c r="WB847" s="14"/>
      <c r="WC847" s="14"/>
      <c r="WD847" s="14"/>
      <c r="WE847" s="14"/>
      <c r="WF847" s="14"/>
      <c r="WG847" s="14"/>
      <c r="WH847" s="14"/>
      <c r="WI847" s="14"/>
      <c r="WJ847" s="14"/>
      <c r="WK847" s="14"/>
      <c r="WL847" s="14"/>
      <c r="WM847" s="14"/>
      <c r="WN847" s="14"/>
      <c r="WO847" s="14"/>
      <c r="WP847" s="14"/>
      <c r="WQ847" s="14"/>
      <c r="WR847" s="14"/>
      <c r="WS847" s="14"/>
      <c r="WT847" s="14"/>
      <c r="WU847" s="14"/>
      <c r="WV847" s="14"/>
      <c r="WW847" s="14"/>
      <c r="WX847" s="14"/>
      <c r="WY847" s="14"/>
      <c r="WZ847" s="14"/>
      <c r="XA847" s="14"/>
      <c r="XB847" s="14"/>
      <c r="XC847" s="14"/>
      <c r="XD847" s="14"/>
      <c r="XE847" s="14"/>
      <c r="XF847" s="14"/>
      <c r="XG847" s="14"/>
      <c r="XH847" s="14"/>
      <c r="XI847" s="14"/>
      <c r="XJ847" s="14"/>
      <c r="XK847" s="14"/>
      <c r="XL847" s="14"/>
      <c r="XM847" s="14"/>
      <c r="XN847" s="14"/>
      <c r="XO847" s="14"/>
      <c r="XP847" s="14"/>
      <c r="XQ847" s="14"/>
      <c r="XR847" s="14"/>
      <c r="XS847" s="14"/>
      <c r="XT847" s="14"/>
      <c r="XU847" s="14"/>
      <c r="XV847" s="14"/>
      <c r="XW847" s="14"/>
      <c r="XX847" s="14"/>
      <c r="XY847" s="14"/>
      <c r="XZ847" s="14"/>
      <c r="YA847" s="14"/>
      <c r="YB847" s="14"/>
      <c r="YC847" s="14"/>
      <c r="YD847" s="14"/>
      <c r="YE847" s="14"/>
      <c r="YF847" s="14"/>
      <c r="YG847" s="14"/>
      <c r="YH847" s="14"/>
      <c r="YI847" s="14"/>
      <c r="YJ847" s="14"/>
      <c r="YK847" s="14"/>
      <c r="YL847" s="14"/>
      <c r="YM847" s="14"/>
      <c r="YN847" s="14"/>
      <c r="YO847" s="14"/>
      <c r="YP847" s="14"/>
      <c r="YQ847" s="14"/>
      <c r="YR847" s="14"/>
      <c r="YS847" s="14"/>
      <c r="YT847" s="14"/>
      <c r="YU847" s="14"/>
      <c r="YV847" s="14"/>
      <c r="YW847" s="14"/>
      <c r="YX847" s="14"/>
      <c r="YY847" s="14"/>
      <c r="YZ847" s="14"/>
      <c r="ZA847" s="14"/>
      <c r="ZB847" s="14"/>
      <c r="ZC847" s="14"/>
      <c r="ZD847" s="14"/>
      <c r="ZE847" s="14"/>
      <c r="ZF847" s="14"/>
      <c r="ZG847" s="14"/>
      <c r="ZH847" s="14"/>
      <c r="ZI847" s="14"/>
      <c r="ZJ847" s="14"/>
      <c r="ZK847" s="14"/>
      <c r="ZL847" s="14"/>
      <c r="ZM847" s="14"/>
      <c r="ZN847" s="14"/>
      <c r="ZO847" s="14"/>
      <c r="ZP847" s="14"/>
      <c r="ZQ847" s="14"/>
      <c r="ZR847" s="14"/>
      <c r="ZS847" s="14"/>
      <c r="ZT847" s="14"/>
      <c r="ZU847" s="14"/>
      <c r="ZV847" s="14"/>
      <c r="ZW847" s="14"/>
      <c r="ZX847" s="14"/>
      <c r="ZY847" s="14"/>
      <c r="ZZ847" s="14"/>
      <c r="AAA847" s="14"/>
      <c r="AAB847" s="14"/>
      <c r="AAC847" s="14"/>
      <c r="AAD847" s="14"/>
      <c r="AAE847" s="14"/>
      <c r="AAF847" s="14"/>
      <c r="AAG847" s="14"/>
      <c r="AAH847" s="14"/>
      <c r="AAI847" s="14"/>
      <c r="AAJ847" s="14"/>
      <c r="AAK847" s="14"/>
      <c r="AAL847" s="14"/>
      <c r="AAM847" s="14"/>
      <c r="AAN847" s="14"/>
      <c r="AAO847" s="14"/>
      <c r="AAP847" s="14"/>
      <c r="AAQ847" s="14"/>
      <c r="AAR847" s="14"/>
      <c r="AAS847" s="14"/>
      <c r="AAT847" s="14"/>
      <c r="AAU847" s="14"/>
      <c r="AAV847" s="14"/>
      <c r="AAW847" s="14"/>
      <c r="AAX847" s="14"/>
      <c r="AAY847" s="14"/>
      <c r="AAZ847" s="14"/>
      <c r="ABA847" s="14"/>
      <c r="ABB847" s="14"/>
      <c r="ABC847" s="14"/>
      <c r="ABD847" s="14"/>
      <c r="ABE847" s="14"/>
      <c r="ABF847" s="14"/>
      <c r="ABG847" s="14"/>
      <c r="ABH847" s="14"/>
      <c r="ABI847" s="14"/>
      <c r="ABJ847" s="14"/>
      <c r="ABK847" s="14"/>
      <c r="ABL847" s="14"/>
      <c r="ABM847" s="14"/>
      <c r="ABN847" s="14"/>
      <c r="ABO847" s="14"/>
      <c r="ABP847" s="14"/>
      <c r="ABQ847" s="14"/>
      <c r="ABR847" s="14"/>
      <c r="ABS847" s="14"/>
      <c r="ABT847" s="14"/>
      <c r="ABU847" s="14"/>
      <c r="ABV847" s="14"/>
      <c r="ABW847" s="14"/>
      <c r="ABX847" s="14"/>
      <c r="ABY847" s="14"/>
      <c r="ABZ847" s="14"/>
      <c r="ACA847" s="14"/>
      <c r="ACB847" s="14"/>
      <c r="ACC847" s="14"/>
      <c r="ACD847" s="14"/>
      <c r="ACE847" s="14"/>
      <c r="ACF847" s="14"/>
      <c r="ACG847" s="14"/>
      <c r="ACH847" s="14"/>
      <c r="ACI847" s="14"/>
      <c r="ACJ847" s="14"/>
      <c r="ACK847" s="14"/>
      <c r="ACL847" s="14"/>
      <c r="ACM847" s="14"/>
      <c r="ACN847" s="14"/>
      <c r="ACO847" s="14"/>
      <c r="ACP847" s="14"/>
      <c r="ACQ847" s="14"/>
      <c r="ACR847" s="14"/>
      <c r="ACS847" s="14"/>
      <c r="ACT847" s="14"/>
      <c r="ACU847" s="14"/>
      <c r="ACV847" s="14"/>
      <c r="ACW847" s="14"/>
      <c r="ACX847" s="14"/>
      <c r="ACY847" s="14"/>
      <c r="ACZ847" s="14"/>
      <c r="ADA847" s="14"/>
      <c r="ADB847" s="14"/>
      <c r="ADC847" s="14"/>
      <c r="ADD847" s="14"/>
      <c r="ADE847" s="14"/>
      <c r="ADF847" s="14"/>
      <c r="ADG847" s="14"/>
      <c r="ADH847" s="14"/>
      <c r="ADI847" s="14"/>
      <c r="ADJ847" s="14"/>
      <c r="ADK847" s="14"/>
      <c r="ADL847" s="14"/>
      <c r="ADM847" s="14"/>
      <c r="ADN847" s="14"/>
      <c r="ADO847" s="14"/>
      <c r="ADP847" s="14"/>
      <c r="ADQ847" s="14"/>
      <c r="ADR847" s="14"/>
      <c r="ADS847" s="14"/>
      <c r="ADT847" s="14"/>
      <c r="ADU847" s="14"/>
      <c r="ADV847" s="14"/>
      <c r="ADW847" s="14"/>
      <c r="ADX847" s="14"/>
      <c r="ADY847" s="14"/>
      <c r="ADZ847" s="14"/>
      <c r="AEA847" s="14"/>
      <c r="AEB847" s="14"/>
      <c r="AEC847" s="14"/>
      <c r="AED847" s="14"/>
      <c r="AEE847" s="14"/>
      <c r="AEF847" s="14"/>
      <c r="AEG847" s="14"/>
      <c r="AEH847" s="14"/>
      <c r="AEI847" s="14"/>
      <c r="AEJ847" s="14"/>
      <c r="AEK847" s="14"/>
      <c r="AEL847" s="14"/>
      <c r="AEM847" s="14"/>
      <c r="AEN847" s="14"/>
      <c r="AEO847" s="14"/>
      <c r="AEP847" s="14"/>
      <c r="AEQ847" s="14"/>
      <c r="AER847" s="14"/>
      <c r="AES847" s="14"/>
      <c r="AET847" s="14"/>
      <c r="AEU847" s="14"/>
      <c r="AEV847" s="14"/>
      <c r="AEW847" s="14"/>
      <c r="AEX847" s="14"/>
      <c r="AEY847" s="14"/>
      <c r="AEZ847" s="14"/>
      <c r="AFA847" s="14"/>
      <c r="AFB847" s="14"/>
      <c r="AFC847" s="14"/>
      <c r="AFD847" s="14"/>
      <c r="AFE847" s="14"/>
      <c r="AFF847" s="14"/>
      <c r="AFG847" s="14"/>
      <c r="AFH847" s="14"/>
      <c r="AFI847" s="14"/>
      <c r="AFJ847" s="14"/>
      <c r="AFK847" s="14"/>
      <c r="AFL847" s="14"/>
      <c r="AFM847" s="14"/>
      <c r="AFN847" s="14"/>
      <c r="AFO847" s="14"/>
      <c r="AFP847" s="14"/>
      <c r="AFQ847" s="14"/>
      <c r="AFR847" s="14"/>
      <c r="AFS847" s="14"/>
      <c r="AFT847" s="14"/>
      <c r="AFU847" s="14"/>
      <c r="AFV847" s="14"/>
      <c r="AFW847" s="14"/>
      <c r="AFX847" s="14"/>
      <c r="AFY847" s="14"/>
      <c r="AFZ847" s="14"/>
      <c r="AGA847" s="14"/>
      <c r="AGB847" s="14"/>
      <c r="AGC847" s="14"/>
      <c r="AGD847" s="14"/>
      <c r="AGE847" s="14"/>
      <c r="AGF847" s="14"/>
      <c r="AGG847" s="14"/>
      <c r="AGH847" s="14"/>
      <c r="AGI847" s="14"/>
      <c r="AGJ847" s="14"/>
      <c r="AGK847" s="14"/>
      <c r="AGL847" s="14"/>
      <c r="AGM847" s="14"/>
      <c r="AGN847" s="14"/>
      <c r="AGO847" s="14"/>
      <c r="AGP847" s="14"/>
      <c r="AGQ847" s="14"/>
      <c r="AGR847" s="14"/>
      <c r="AGS847" s="14"/>
      <c r="AGT847" s="14"/>
      <c r="AGU847" s="14"/>
      <c r="AGV847" s="14"/>
      <c r="AGW847" s="14"/>
      <c r="AGX847" s="14"/>
      <c r="AGY847" s="14"/>
      <c r="AGZ847" s="14"/>
      <c r="AHA847" s="14"/>
      <c r="AHB847" s="14"/>
      <c r="AHC847" s="14"/>
      <c r="AHD847" s="14"/>
      <c r="AHE847" s="14"/>
      <c r="AHF847" s="14"/>
      <c r="AHG847" s="14"/>
      <c r="AHH847" s="14"/>
      <c r="AHI847" s="14"/>
      <c r="AHJ847" s="14"/>
      <c r="AHK847" s="14"/>
      <c r="AHL847" s="14"/>
      <c r="AHM847" s="14"/>
      <c r="AHN847" s="14"/>
      <c r="AHO847" s="14"/>
      <c r="AHP847" s="14"/>
      <c r="AHQ847" s="14"/>
      <c r="AHR847" s="14"/>
      <c r="AHS847" s="14"/>
      <c r="AHT847" s="14"/>
      <c r="AHU847" s="14"/>
      <c r="AHV847" s="14"/>
      <c r="AHW847" s="14"/>
      <c r="AHX847" s="14"/>
      <c r="AHY847" s="14"/>
      <c r="AHZ847" s="14"/>
      <c r="AIA847" s="14"/>
      <c r="AIB847" s="14"/>
      <c r="AIC847" s="14"/>
      <c r="AID847" s="14"/>
      <c r="AIE847" s="14"/>
      <c r="AIF847" s="14"/>
      <c r="AIG847" s="14"/>
      <c r="AIH847" s="14"/>
      <c r="AII847" s="14"/>
      <c r="AIJ847" s="14"/>
      <c r="AIK847" s="14"/>
      <c r="AIL847" s="14"/>
      <c r="AIM847" s="14"/>
      <c r="AIN847" s="14"/>
      <c r="AIO847" s="14"/>
      <c r="AIP847" s="14"/>
      <c r="AIQ847" s="14"/>
      <c r="AIR847" s="14"/>
      <c r="AIS847" s="14"/>
      <c r="AIT847" s="14"/>
      <c r="AIU847" s="14"/>
      <c r="AIV847" s="14"/>
      <c r="AIW847" s="14"/>
      <c r="AIX847" s="14"/>
      <c r="AIY847" s="14"/>
      <c r="AIZ847" s="14"/>
      <c r="AJA847" s="14"/>
      <c r="AJB847" s="14"/>
      <c r="AJC847" s="14"/>
      <c r="AJD847" s="14"/>
      <c r="AJE847" s="14"/>
      <c r="AJF847" s="14"/>
      <c r="AJG847" s="14"/>
      <c r="AJH847" s="14"/>
      <c r="AJI847" s="14"/>
      <c r="AJJ847" s="14"/>
      <c r="AJK847" s="14"/>
      <c r="AJL847" s="14"/>
      <c r="AJM847" s="14"/>
      <c r="AJN847" s="14"/>
      <c r="AJO847" s="14"/>
      <c r="AJP847" s="14"/>
      <c r="AJQ847" s="14"/>
      <c r="AJR847" s="14"/>
      <c r="AJS847" s="14"/>
      <c r="AJT847" s="14"/>
      <c r="AJU847" s="14"/>
      <c r="AJV847" s="14"/>
      <c r="AJW847" s="14"/>
      <c r="AJX847" s="14"/>
      <c r="AJY847" s="14"/>
      <c r="AJZ847" s="14"/>
      <c r="AKA847" s="14"/>
      <c r="AKB847" s="14"/>
      <c r="AKC847" s="14"/>
      <c r="AKD847" s="14"/>
      <c r="AKE847" s="14"/>
      <c r="AKF847" s="14"/>
      <c r="AKG847" s="14"/>
      <c r="AKH847" s="14"/>
      <c r="AKI847" s="14"/>
      <c r="AKJ847" s="14"/>
      <c r="AKK847" s="14"/>
      <c r="AKL847" s="14"/>
      <c r="AKM847" s="14"/>
      <c r="AKN847" s="14"/>
      <c r="AKO847" s="14"/>
      <c r="AKP847" s="14"/>
      <c r="AKQ847" s="14"/>
      <c r="AKR847" s="14"/>
      <c r="AKS847" s="14"/>
      <c r="AKT847" s="14"/>
      <c r="AKU847" s="14"/>
      <c r="AKV847" s="14"/>
      <c r="AKW847" s="14"/>
      <c r="AKX847" s="14"/>
      <c r="AKY847" s="14"/>
      <c r="AKZ847" s="14"/>
      <c r="ALA847" s="14"/>
      <c r="ALB847" s="14"/>
      <c r="ALC847" s="14"/>
      <c r="ALD847" s="14"/>
      <c r="ALE847" s="14"/>
      <c r="ALF847" s="14"/>
      <c r="ALG847" s="14"/>
      <c r="ALH847" s="14"/>
      <c r="ALI847" s="14"/>
      <c r="ALJ847" s="14"/>
      <c r="ALK847" s="14"/>
      <c r="ALL847" s="14"/>
      <c r="ALM847" s="14"/>
      <c r="ALN847" s="14"/>
      <c r="ALO847" s="14"/>
      <c r="ALP847" s="14"/>
      <c r="ALQ847" s="14"/>
      <c r="ALR847" s="14"/>
      <c r="ALS847" s="14"/>
      <c r="ALT847" s="14"/>
      <c r="ALU847" s="14"/>
      <c r="ALV847" s="14"/>
      <c r="ALW847" s="14"/>
      <c r="ALX847" s="14"/>
      <c r="ALY847" s="14"/>
      <c r="ALZ847" s="14"/>
      <c r="AMA847" s="14"/>
      <c r="AMB847" s="14"/>
      <c r="AMC847" s="14"/>
      <c r="AMD847" s="14"/>
      <c r="AME847" s="14"/>
      <c r="AMF847" s="14"/>
      <c r="AMG847" s="14"/>
      <c r="AMH847" s="14"/>
      <c r="AMI847" s="14"/>
      <c r="AMJ847" s="14"/>
      <c r="AMK847" s="14"/>
      <c r="AML847" s="14"/>
      <c r="AMM847" s="14"/>
      <c r="AMN847" s="14"/>
      <c r="AMO847" s="14"/>
      <c r="AMP847" s="14"/>
      <c r="AMQ847" s="14"/>
      <c r="AMR847" s="14"/>
      <c r="AMS847" s="14"/>
      <c r="AMT847" s="14"/>
      <c r="AMU847" s="14"/>
      <c r="AMV847" s="14"/>
      <c r="AMW847" s="14"/>
      <c r="AMX847" s="14"/>
      <c r="AMY847" s="14"/>
      <c r="AMZ847" s="14"/>
      <c r="ANA847" s="14"/>
      <c r="ANB847" s="14"/>
      <c r="ANC847" s="14"/>
      <c r="AND847" s="14"/>
      <c r="ANE847" s="14"/>
      <c r="ANF847" s="14"/>
      <c r="ANG847" s="14"/>
      <c r="ANH847" s="14"/>
      <c r="ANI847" s="14"/>
      <c r="ANJ847" s="14"/>
      <c r="ANK847" s="14"/>
      <c r="ANL847" s="14"/>
      <c r="ANM847" s="14"/>
      <c r="ANN847" s="14"/>
      <c r="ANO847" s="14"/>
      <c r="ANP847" s="14"/>
      <c r="ANQ847" s="14"/>
      <c r="ANR847" s="14"/>
      <c r="ANS847" s="14"/>
      <c r="ANT847" s="14"/>
      <c r="ANU847" s="14"/>
      <c r="ANV847" s="14"/>
      <c r="ANW847" s="14"/>
      <c r="ANX847" s="14"/>
      <c r="ANY847" s="14"/>
      <c r="ANZ847" s="14"/>
      <c r="AOA847" s="14"/>
      <c r="AOB847" s="14"/>
      <c r="AOC847" s="14"/>
      <c r="AOD847" s="14"/>
      <c r="AOE847" s="14"/>
      <c r="AOF847" s="14"/>
      <c r="AOG847" s="14"/>
      <c r="AOH847" s="14"/>
      <c r="AOI847" s="14"/>
      <c r="AOJ847" s="14"/>
      <c r="AOK847" s="14"/>
      <c r="AOL847" s="14"/>
      <c r="AOM847" s="14"/>
      <c r="AON847" s="14"/>
      <c r="AOO847" s="14"/>
      <c r="AOP847" s="14"/>
      <c r="AOQ847" s="14"/>
      <c r="AOR847" s="14"/>
      <c r="AOS847" s="14"/>
      <c r="AOT847" s="14"/>
      <c r="AOU847" s="14"/>
      <c r="AOV847" s="14"/>
      <c r="AOW847" s="14"/>
      <c r="AOX847" s="14"/>
      <c r="AOY847" s="14"/>
      <c r="AOZ847" s="14"/>
      <c r="APA847" s="14"/>
      <c r="APB847" s="14"/>
      <c r="APC847" s="14"/>
      <c r="APD847" s="14"/>
      <c r="APE847" s="14"/>
      <c r="APF847" s="14"/>
      <c r="APG847" s="14"/>
      <c r="APH847" s="14"/>
      <c r="API847" s="14"/>
      <c r="APJ847" s="14"/>
      <c r="APK847" s="14"/>
      <c r="APL847" s="14"/>
      <c r="APM847" s="14"/>
      <c r="APN847" s="14"/>
      <c r="APO847" s="14"/>
      <c r="APP847" s="14"/>
      <c r="APQ847" s="14"/>
      <c r="APR847" s="14"/>
      <c r="APS847" s="14"/>
      <c r="APT847" s="14"/>
      <c r="APU847" s="14"/>
      <c r="APV847" s="14"/>
      <c r="APW847" s="14"/>
      <c r="APX847" s="14"/>
      <c r="APY847" s="14"/>
      <c r="APZ847" s="14"/>
      <c r="AQA847" s="14"/>
      <c r="AQB847" s="14"/>
      <c r="AQC847" s="14"/>
      <c r="AQD847" s="14"/>
      <c r="AQE847" s="14"/>
      <c r="AQF847" s="14"/>
      <c r="AQG847" s="14"/>
      <c r="AQH847" s="14"/>
      <c r="AQI847" s="14"/>
      <c r="AQJ847" s="14"/>
      <c r="AQK847" s="14"/>
      <c r="AQL847" s="14"/>
      <c r="AQM847" s="14"/>
      <c r="AQN847" s="14"/>
      <c r="AQO847" s="14"/>
      <c r="AQP847" s="14"/>
      <c r="AQQ847" s="14"/>
      <c r="AQR847" s="14"/>
      <c r="AQS847" s="14"/>
      <c r="AQT847" s="14"/>
      <c r="AQU847" s="14"/>
      <c r="AQV847" s="14"/>
      <c r="AQW847" s="14"/>
      <c r="AQX847" s="14"/>
      <c r="AQY847" s="14"/>
      <c r="AQZ847" s="14"/>
      <c r="ARA847" s="14"/>
      <c r="ARB847" s="14"/>
      <c r="ARC847" s="14"/>
      <c r="ARD847" s="14"/>
      <c r="ARE847" s="14"/>
      <c r="ARF847" s="14"/>
      <c r="ARG847" s="14"/>
      <c r="ARH847" s="14"/>
      <c r="ARI847" s="14"/>
      <c r="ARJ847" s="14"/>
      <c r="ARK847" s="14"/>
      <c r="ARL847" s="14"/>
      <c r="ARM847" s="14"/>
      <c r="ARN847" s="14"/>
      <c r="ARO847" s="14"/>
      <c r="ARP847" s="14"/>
      <c r="ARQ847" s="14"/>
      <c r="ARR847" s="14"/>
      <c r="ARS847" s="14"/>
      <c r="ART847" s="14"/>
      <c r="ARU847" s="14"/>
      <c r="ARV847" s="14"/>
      <c r="ARW847" s="14"/>
      <c r="ARX847" s="14"/>
      <c r="ARY847" s="14"/>
      <c r="ARZ847" s="14"/>
      <c r="ASA847" s="14"/>
      <c r="ASB847" s="14"/>
      <c r="ASC847" s="14"/>
      <c r="ASD847" s="14"/>
      <c r="ASE847" s="14"/>
      <c r="ASF847" s="14"/>
      <c r="ASG847" s="14"/>
      <c r="ASH847" s="14"/>
      <c r="ASI847" s="14"/>
      <c r="ASJ847" s="14"/>
      <c r="ASK847" s="14"/>
      <c r="ASL847" s="14"/>
      <c r="ASM847" s="14"/>
      <c r="ASN847" s="14"/>
      <c r="ASO847" s="14"/>
      <c r="ASP847" s="14"/>
      <c r="ASQ847" s="14"/>
      <c r="ASR847" s="14"/>
      <c r="ASS847" s="14"/>
      <c r="AST847" s="14"/>
      <c r="ASU847" s="14"/>
      <c r="ASV847" s="14"/>
      <c r="ASW847" s="14"/>
      <c r="ASX847" s="14"/>
      <c r="ASY847" s="14"/>
      <c r="ASZ847" s="14"/>
      <c r="ATA847" s="14"/>
      <c r="ATB847" s="14"/>
      <c r="ATC847" s="14"/>
      <c r="ATD847" s="14"/>
      <c r="ATE847" s="14"/>
      <c r="ATF847" s="14"/>
      <c r="ATG847" s="14"/>
      <c r="ATH847" s="14"/>
      <c r="ATI847" s="14"/>
      <c r="ATJ847" s="14"/>
      <c r="ATK847" s="14"/>
      <c r="ATL847" s="14"/>
      <c r="ATM847" s="14"/>
      <c r="ATN847" s="14"/>
      <c r="ATO847" s="14"/>
      <c r="ATP847" s="14"/>
      <c r="ATQ847" s="14"/>
      <c r="ATR847" s="14"/>
      <c r="ATS847" s="14"/>
      <c r="ATT847" s="14"/>
      <c r="ATU847" s="14"/>
      <c r="ATV847" s="14"/>
      <c r="ATW847" s="14"/>
      <c r="ATX847" s="14"/>
      <c r="ATY847" s="14"/>
      <c r="ATZ847" s="14"/>
      <c r="AUA847" s="14"/>
      <c r="AUB847" s="14"/>
      <c r="AUC847" s="14"/>
      <c r="AUD847" s="14"/>
      <c r="AUE847" s="14"/>
      <c r="AUF847" s="14"/>
      <c r="AUG847" s="14"/>
      <c r="AUH847" s="14"/>
      <c r="AUI847" s="14"/>
      <c r="AUJ847" s="14"/>
      <c r="AUK847" s="14"/>
      <c r="AUL847" s="14"/>
      <c r="AUM847" s="14"/>
      <c r="AUN847" s="14"/>
      <c r="AUO847" s="14"/>
      <c r="AUP847" s="14"/>
      <c r="AUQ847" s="14"/>
      <c r="AUR847" s="14"/>
      <c r="AUS847" s="14"/>
      <c r="AUT847" s="14"/>
      <c r="AUU847" s="14"/>
      <c r="AUV847" s="14"/>
      <c r="AUW847" s="14"/>
      <c r="AUX847" s="14"/>
      <c r="AUY847" s="14"/>
      <c r="AUZ847" s="14"/>
      <c r="AVA847" s="14"/>
      <c r="AVB847" s="14"/>
      <c r="AVC847" s="14"/>
      <c r="AVD847" s="14"/>
      <c r="AVE847" s="14"/>
      <c r="AVF847" s="14"/>
      <c r="AVG847" s="14"/>
      <c r="AVH847" s="14"/>
      <c r="AVI847" s="14"/>
      <c r="AVJ847" s="14"/>
      <c r="AVK847" s="14"/>
      <c r="AVL847" s="14"/>
      <c r="AVM847" s="14"/>
      <c r="AVN847" s="14"/>
      <c r="AVO847" s="14"/>
      <c r="AVP847" s="14"/>
      <c r="AVQ847" s="14"/>
      <c r="AVR847" s="14"/>
      <c r="AVS847" s="14"/>
      <c r="AVT847" s="14"/>
      <c r="AVU847" s="14"/>
      <c r="AVV847" s="14"/>
      <c r="AVW847" s="14"/>
      <c r="AVX847" s="14"/>
      <c r="AVY847" s="14"/>
      <c r="AVZ847" s="14"/>
      <c r="AWA847" s="14"/>
      <c r="AWB847" s="14"/>
      <c r="AWC847" s="14"/>
      <c r="AWD847" s="14"/>
      <c r="AWE847" s="14"/>
      <c r="AWF847" s="14"/>
      <c r="AWG847" s="14"/>
      <c r="AWH847" s="14"/>
      <c r="AWI847" s="14"/>
      <c r="AWJ847" s="14"/>
      <c r="AWK847" s="14"/>
      <c r="AWL847" s="14"/>
      <c r="AWM847" s="14"/>
      <c r="AWN847" s="14"/>
      <c r="AWO847" s="14"/>
      <c r="AWP847" s="14"/>
      <c r="AWQ847" s="14"/>
      <c r="AWR847" s="14"/>
      <c r="AWS847" s="14"/>
      <c r="AWT847" s="14"/>
      <c r="AWU847" s="14"/>
      <c r="AWV847" s="14"/>
      <c r="AWW847" s="14"/>
      <c r="AWX847" s="14"/>
      <c r="AWY847" s="14"/>
      <c r="AWZ847" s="14"/>
      <c r="AXA847" s="14"/>
      <c r="AXB847" s="14"/>
      <c r="AXC847" s="14"/>
      <c r="AXD847" s="14"/>
      <c r="AXE847" s="14"/>
      <c r="AXF847" s="14"/>
      <c r="AXG847" s="14"/>
      <c r="AXH847" s="14"/>
      <c r="AXI847" s="14"/>
      <c r="AXJ847" s="14"/>
      <c r="AXK847" s="14"/>
      <c r="AXL847" s="14"/>
      <c r="AXM847" s="14"/>
      <c r="AXN847" s="14"/>
      <c r="AXO847" s="14"/>
      <c r="AXP847" s="14"/>
      <c r="AXQ847" s="14"/>
      <c r="AXR847" s="14"/>
      <c r="AXS847" s="14"/>
      <c r="AXT847" s="14"/>
      <c r="AXU847" s="14"/>
      <c r="AXV847" s="14"/>
      <c r="AXW847" s="14"/>
      <c r="AXX847" s="14"/>
      <c r="AXY847" s="14"/>
      <c r="AXZ847" s="14"/>
      <c r="AYA847" s="14"/>
      <c r="AYB847" s="14"/>
      <c r="AYC847" s="14"/>
      <c r="AYD847" s="14"/>
      <c r="AYE847" s="14"/>
      <c r="AYF847" s="14"/>
      <c r="AYG847" s="14"/>
      <c r="AYH847" s="14"/>
      <c r="AYI847" s="14"/>
      <c r="AYJ847" s="14"/>
      <c r="AYK847" s="14"/>
      <c r="AYL847" s="14"/>
      <c r="AYM847" s="14"/>
      <c r="AYN847" s="14"/>
      <c r="AYO847" s="14"/>
      <c r="AYP847" s="14"/>
      <c r="AYQ847" s="14"/>
      <c r="AYR847" s="14"/>
      <c r="AYS847" s="14"/>
      <c r="AYT847" s="14"/>
      <c r="AYU847" s="14"/>
      <c r="AYV847" s="14"/>
      <c r="AYW847" s="14"/>
      <c r="AYX847" s="14"/>
      <c r="AYY847" s="14"/>
      <c r="AYZ847" s="14"/>
      <c r="AZA847" s="14"/>
      <c r="AZB847" s="14"/>
      <c r="AZC847" s="14"/>
      <c r="AZD847" s="14"/>
      <c r="AZE847" s="14"/>
      <c r="AZF847" s="14"/>
      <c r="AZG847" s="14"/>
      <c r="AZH847" s="14"/>
      <c r="AZI847" s="14"/>
      <c r="AZJ847" s="14"/>
      <c r="AZK847" s="14"/>
      <c r="AZL847" s="14"/>
      <c r="AZM847" s="14"/>
      <c r="AZN847" s="14"/>
      <c r="AZO847" s="14"/>
      <c r="AZP847" s="14"/>
      <c r="AZQ847" s="14"/>
      <c r="AZR847" s="14"/>
      <c r="AZS847" s="14"/>
      <c r="AZT847" s="14"/>
      <c r="AZU847" s="14"/>
      <c r="AZV847" s="14"/>
      <c r="AZW847" s="14"/>
      <c r="AZX847" s="14"/>
      <c r="AZY847" s="14"/>
      <c r="AZZ847" s="14"/>
      <c r="BAA847" s="14"/>
      <c r="BAB847" s="14"/>
      <c r="BAC847" s="14"/>
      <c r="BAD847" s="14"/>
      <c r="BAE847" s="14"/>
      <c r="BAF847" s="14"/>
      <c r="BAG847" s="14"/>
      <c r="BAH847" s="14"/>
      <c r="BAI847" s="14"/>
      <c r="BAJ847" s="14"/>
      <c r="BAK847" s="14"/>
      <c r="BAL847" s="14"/>
      <c r="BAM847" s="14"/>
      <c r="BAN847" s="14"/>
      <c r="BAO847" s="14"/>
      <c r="BAP847" s="14"/>
      <c r="BAQ847" s="14"/>
      <c r="BAR847" s="14"/>
      <c r="BAS847" s="14"/>
      <c r="BAT847" s="14"/>
      <c r="BAU847" s="14"/>
      <c r="BAV847" s="14"/>
      <c r="BAW847" s="14"/>
      <c r="BAX847" s="14"/>
      <c r="BAY847" s="14"/>
      <c r="BAZ847" s="14"/>
      <c r="BBA847" s="14"/>
      <c r="BBB847" s="14"/>
      <c r="BBC847" s="14"/>
      <c r="BBD847" s="14"/>
      <c r="BBE847" s="14"/>
      <c r="BBF847" s="14"/>
      <c r="BBG847" s="14"/>
      <c r="BBH847" s="14"/>
      <c r="BBI847" s="14"/>
      <c r="BBJ847" s="14"/>
      <c r="BBK847" s="14"/>
      <c r="BBL847" s="14"/>
      <c r="BBM847" s="14"/>
      <c r="BBN847" s="14"/>
      <c r="BBO847" s="14"/>
      <c r="BBP847" s="14"/>
      <c r="BBQ847" s="14"/>
      <c r="BBR847" s="14"/>
      <c r="BBS847" s="14"/>
      <c r="BBT847" s="14"/>
      <c r="BBU847" s="14"/>
      <c r="BBV847" s="14"/>
      <c r="BBW847" s="14"/>
      <c r="BBX847" s="14"/>
      <c r="BBY847" s="14"/>
      <c r="BBZ847" s="14"/>
      <c r="BCA847" s="14"/>
      <c r="BCB847" s="14"/>
      <c r="BCC847" s="14"/>
      <c r="BCD847" s="14"/>
      <c r="BCE847" s="14"/>
      <c r="BCF847" s="14"/>
      <c r="BCG847" s="14"/>
      <c r="BCH847" s="14"/>
      <c r="BCI847" s="14"/>
      <c r="BCJ847" s="14"/>
      <c r="BCK847" s="14"/>
      <c r="BCL847" s="14"/>
      <c r="BCM847" s="14"/>
      <c r="BCN847" s="14"/>
      <c r="BCO847" s="14"/>
      <c r="BCP847" s="14"/>
      <c r="BCQ847" s="14"/>
      <c r="BCR847" s="14"/>
      <c r="BCS847" s="14"/>
      <c r="BCT847" s="14"/>
      <c r="BCU847" s="14"/>
      <c r="BCV847" s="14"/>
      <c r="BCW847" s="14"/>
      <c r="BCX847" s="14"/>
      <c r="BCY847" s="14"/>
      <c r="BCZ847" s="14"/>
      <c r="BDA847" s="14"/>
      <c r="BDB847" s="14"/>
      <c r="BDC847" s="14"/>
      <c r="BDD847" s="14"/>
      <c r="BDE847" s="14"/>
      <c r="BDF847" s="14"/>
      <c r="BDG847" s="14"/>
      <c r="BDH847" s="14"/>
      <c r="BDI847" s="14"/>
      <c r="BDJ847" s="14"/>
      <c r="BDK847" s="14"/>
      <c r="BDL847" s="14"/>
      <c r="BDM847" s="14"/>
      <c r="BDN847" s="14"/>
      <c r="BDO847" s="14"/>
      <c r="BDP847" s="14"/>
      <c r="BDQ847" s="14"/>
      <c r="BDR847" s="14"/>
      <c r="BDS847" s="14"/>
      <c r="BDT847" s="14"/>
      <c r="BDU847" s="14"/>
      <c r="BDV847" s="14"/>
      <c r="BDW847" s="14"/>
      <c r="BDX847" s="14"/>
      <c r="BDY847" s="14"/>
      <c r="BDZ847" s="14"/>
      <c r="BEA847" s="14"/>
      <c r="BEB847" s="14"/>
      <c r="BEC847" s="14"/>
      <c r="BED847" s="14"/>
      <c r="BEE847" s="14"/>
      <c r="BEF847" s="14"/>
      <c r="BEG847" s="14"/>
      <c r="BEH847" s="14"/>
      <c r="BEI847" s="14"/>
      <c r="BEJ847" s="14"/>
      <c r="BEK847" s="14"/>
      <c r="BEL847" s="14"/>
      <c r="BEM847" s="14"/>
      <c r="BEN847" s="14"/>
      <c r="BEO847" s="14"/>
      <c r="BEP847" s="14"/>
      <c r="BEQ847" s="14"/>
      <c r="BER847" s="14"/>
      <c r="BES847" s="14"/>
      <c r="BET847" s="14"/>
      <c r="BEU847" s="14"/>
      <c r="BEV847" s="14"/>
      <c r="BEW847" s="14"/>
      <c r="BEX847" s="14"/>
      <c r="BEY847" s="14"/>
      <c r="BEZ847" s="14"/>
      <c r="BFA847" s="14"/>
      <c r="BFB847" s="14"/>
      <c r="BFC847" s="14"/>
      <c r="BFD847" s="14"/>
      <c r="BFE847" s="14"/>
      <c r="BFF847" s="14"/>
      <c r="BFG847" s="14"/>
      <c r="BFH847" s="14"/>
      <c r="BFI847" s="14"/>
      <c r="BFJ847" s="14"/>
      <c r="BFK847" s="14"/>
      <c r="BFL847" s="14"/>
      <c r="BFM847" s="14"/>
      <c r="BFN847" s="14"/>
      <c r="BFO847" s="14"/>
      <c r="BFP847" s="14"/>
      <c r="BFQ847" s="14"/>
      <c r="BFR847" s="14"/>
      <c r="BFS847" s="14"/>
      <c r="BFT847" s="14"/>
      <c r="BFU847" s="14"/>
      <c r="BFV847" s="14"/>
      <c r="BFW847" s="14"/>
      <c r="BFX847" s="14"/>
      <c r="BFY847" s="14"/>
      <c r="BFZ847" s="14"/>
      <c r="BGA847" s="14"/>
      <c r="BGB847" s="14"/>
      <c r="BGC847" s="14"/>
      <c r="BGD847" s="14"/>
      <c r="BGE847" s="14"/>
      <c r="BGF847" s="14"/>
      <c r="BGG847" s="14"/>
      <c r="BGH847" s="14"/>
      <c r="BGI847" s="14"/>
      <c r="BGJ847" s="14"/>
      <c r="BGK847" s="14"/>
      <c r="BGL847" s="14"/>
      <c r="BGM847" s="14"/>
      <c r="BGN847" s="14"/>
      <c r="BGO847" s="14"/>
      <c r="BGP847" s="14"/>
      <c r="BGQ847" s="14"/>
      <c r="BGR847" s="14"/>
      <c r="BGS847" s="14"/>
      <c r="BGT847" s="14"/>
      <c r="BGU847" s="14"/>
      <c r="BGV847" s="14"/>
      <c r="BGW847" s="14"/>
      <c r="BGX847" s="14"/>
      <c r="BGY847" s="14"/>
      <c r="BGZ847" s="14"/>
      <c r="BHA847" s="14"/>
      <c r="BHB847" s="14"/>
      <c r="BHC847" s="14"/>
      <c r="BHD847" s="14"/>
      <c r="BHE847" s="14"/>
      <c r="BHF847" s="14"/>
      <c r="BHG847" s="14"/>
      <c r="BHH847" s="14"/>
      <c r="BHI847" s="14"/>
      <c r="BHJ847" s="14"/>
      <c r="BHK847" s="14"/>
      <c r="BHL847" s="14"/>
      <c r="BHM847" s="14"/>
      <c r="BHN847" s="14"/>
      <c r="BHO847" s="14"/>
      <c r="BHP847" s="14"/>
      <c r="BHQ847" s="14"/>
      <c r="BHR847" s="14"/>
      <c r="BHS847" s="14"/>
      <c r="BHT847" s="14"/>
      <c r="BHU847" s="14"/>
      <c r="BHV847" s="14"/>
      <c r="BHW847" s="14"/>
      <c r="BHX847" s="14"/>
      <c r="BHY847" s="14"/>
      <c r="BHZ847" s="14"/>
      <c r="BIA847" s="14"/>
      <c r="BIB847" s="14"/>
      <c r="BIC847" s="14"/>
      <c r="BID847" s="14"/>
      <c r="BIE847" s="14"/>
      <c r="BIF847" s="14"/>
      <c r="BIG847" s="14"/>
      <c r="BIH847" s="14"/>
      <c r="BII847" s="14"/>
      <c r="BIJ847" s="14"/>
      <c r="BIK847" s="14"/>
      <c r="BIL847" s="14"/>
      <c r="BIM847" s="14"/>
      <c r="BIN847" s="14"/>
      <c r="BIO847" s="14"/>
      <c r="BIP847" s="14"/>
      <c r="BIQ847" s="14"/>
      <c r="BIR847" s="14"/>
      <c r="BIS847" s="14"/>
      <c r="BIT847" s="14"/>
      <c r="BIU847" s="14"/>
      <c r="BIV847" s="14"/>
      <c r="BIW847" s="14"/>
      <c r="BIX847" s="14"/>
      <c r="BIY847" s="14"/>
      <c r="BIZ847" s="14"/>
      <c r="BJA847" s="14"/>
      <c r="BJB847" s="14"/>
      <c r="BJC847" s="14"/>
      <c r="BJD847" s="14"/>
      <c r="BJE847" s="14"/>
      <c r="BJF847" s="14"/>
      <c r="BJG847" s="14"/>
      <c r="BJH847" s="14"/>
      <c r="BJI847" s="14"/>
      <c r="BJJ847" s="14"/>
      <c r="BJK847" s="14"/>
      <c r="BJL847" s="14"/>
      <c r="BJM847" s="14"/>
      <c r="BJN847" s="14"/>
      <c r="BJO847" s="14"/>
      <c r="BJP847" s="14"/>
      <c r="BJQ847" s="14"/>
      <c r="BJR847" s="14"/>
      <c r="BJS847" s="14"/>
      <c r="BJT847" s="14"/>
      <c r="BJU847" s="14"/>
      <c r="BJV847" s="14"/>
      <c r="BJW847" s="14"/>
      <c r="BJX847" s="14"/>
      <c r="BJY847" s="14"/>
      <c r="BJZ847" s="14"/>
      <c r="BKA847" s="14"/>
      <c r="BKB847" s="14"/>
      <c r="BKC847" s="14"/>
      <c r="BKD847" s="14"/>
      <c r="BKE847" s="14"/>
      <c r="BKF847" s="14"/>
      <c r="BKG847" s="14"/>
      <c r="BKH847" s="14"/>
      <c r="BKI847" s="14"/>
      <c r="BKJ847" s="14"/>
      <c r="BKK847" s="14"/>
      <c r="BKL847" s="14"/>
      <c r="BKM847" s="14"/>
      <c r="BKN847" s="14"/>
      <c r="BKO847" s="14"/>
      <c r="BKP847" s="14"/>
      <c r="BKQ847" s="14"/>
      <c r="BKR847" s="14"/>
      <c r="BKS847" s="14"/>
      <c r="BKT847" s="14"/>
      <c r="BKU847" s="14"/>
      <c r="BKV847" s="14"/>
      <c r="BKW847" s="14"/>
      <c r="BKX847" s="14"/>
      <c r="BKY847" s="14"/>
      <c r="BKZ847" s="14"/>
      <c r="BLA847" s="14"/>
      <c r="BLB847" s="14"/>
      <c r="BLC847" s="14"/>
      <c r="BLD847" s="14"/>
      <c r="BLE847" s="14"/>
      <c r="BLF847" s="14"/>
      <c r="BLG847" s="14"/>
      <c r="BLH847" s="14"/>
      <c r="BLI847" s="14"/>
      <c r="BLJ847" s="14"/>
      <c r="BLK847" s="14"/>
      <c r="BLL847" s="14"/>
      <c r="BLM847" s="14"/>
      <c r="BLN847" s="14"/>
      <c r="BLO847" s="14"/>
      <c r="BLP847" s="14"/>
      <c r="BLQ847" s="14"/>
      <c r="BLR847" s="14"/>
      <c r="BLS847" s="14"/>
      <c r="BLT847" s="14"/>
      <c r="BLU847" s="14"/>
      <c r="BLV847" s="14"/>
      <c r="BLW847" s="14"/>
      <c r="BLX847" s="14"/>
      <c r="BLY847" s="14"/>
      <c r="BLZ847" s="14"/>
      <c r="BMA847" s="14"/>
      <c r="BMB847" s="14"/>
      <c r="BMC847" s="14"/>
      <c r="BMD847" s="14"/>
      <c r="BME847" s="14"/>
      <c r="BMF847" s="14"/>
      <c r="BMG847" s="14"/>
      <c r="BMH847" s="14"/>
      <c r="BMI847" s="14"/>
      <c r="BMJ847" s="14"/>
      <c r="BMK847" s="14"/>
      <c r="BML847" s="14"/>
      <c r="BMM847" s="14"/>
      <c r="BMN847" s="14"/>
      <c r="BMO847" s="14"/>
      <c r="BMP847" s="14"/>
      <c r="BMQ847" s="14"/>
      <c r="BMR847" s="14"/>
      <c r="BMS847" s="14"/>
      <c r="BMT847" s="14"/>
      <c r="BMU847" s="14"/>
      <c r="BMV847" s="14"/>
      <c r="BMW847" s="14"/>
      <c r="BMX847" s="14"/>
      <c r="BMY847" s="14"/>
      <c r="BMZ847" s="14"/>
      <c r="BNA847" s="14"/>
      <c r="BNB847" s="14"/>
      <c r="BNC847" s="14"/>
      <c r="BND847" s="14"/>
      <c r="BNE847" s="14"/>
      <c r="BNF847" s="14"/>
      <c r="BNG847" s="14"/>
      <c r="BNH847" s="14"/>
      <c r="BNI847" s="14"/>
      <c r="BNJ847" s="14"/>
      <c r="BNK847" s="14"/>
      <c r="BNL847" s="14"/>
      <c r="BNM847" s="14"/>
      <c r="BNN847" s="14"/>
      <c r="BNO847" s="14"/>
      <c r="BNP847" s="14"/>
      <c r="BNQ847" s="14"/>
      <c r="BNR847" s="14"/>
      <c r="BNS847" s="14"/>
      <c r="BNT847" s="14"/>
      <c r="BNU847" s="14"/>
      <c r="BNV847" s="14"/>
      <c r="BNW847" s="14"/>
      <c r="BNX847" s="14"/>
      <c r="BNY847" s="14"/>
      <c r="BNZ847" s="14"/>
      <c r="BOA847" s="14"/>
      <c r="BOB847" s="14"/>
      <c r="BOC847" s="14"/>
      <c r="BOD847" s="14"/>
      <c r="BOE847" s="14"/>
      <c r="BOF847" s="14"/>
      <c r="BOG847" s="14"/>
      <c r="BOH847" s="14"/>
      <c r="BOI847" s="14"/>
      <c r="BOJ847" s="14"/>
      <c r="BOK847" s="14"/>
      <c r="BOL847" s="14"/>
      <c r="BOM847" s="14"/>
      <c r="BON847" s="14"/>
      <c r="BOO847" s="14"/>
      <c r="BOP847" s="14"/>
      <c r="BOQ847" s="14"/>
      <c r="BOR847" s="14"/>
      <c r="BOS847" s="14"/>
      <c r="BOT847" s="14"/>
      <c r="BOU847" s="14"/>
      <c r="BOV847" s="14"/>
      <c r="BOW847" s="14"/>
      <c r="BOX847" s="14"/>
      <c r="BOY847" s="14"/>
      <c r="BOZ847" s="14"/>
      <c r="BPA847" s="14"/>
      <c r="BPB847" s="14"/>
      <c r="BPC847" s="14"/>
      <c r="BPD847" s="14"/>
      <c r="BPE847" s="14"/>
      <c r="BPF847" s="14"/>
      <c r="BPG847" s="14"/>
      <c r="BPH847" s="14"/>
      <c r="BPI847" s="14"/>
      <c r="BPJ847" s="14"/>
      <c r="BPK847" s="14"/>
      <c r="BPL847" s="14"/>
      <c r="BPM847" s="14"/>
      <c r="BPN847" s="14"/>
      <c r="BPO847" s="14"/>
      <c r="BPP847" s="14"/>
      <c r="BPQ847" s="14"/>
      <c r="BPR847" s="14"/>
      <c r="BPS847" s="14"/>
      <c r="BPT847" s="14"/>
      <c r="BPU847" s="14"/>
      <c r="BPV847" s="14"/>
      <c r="BPW847" s="14"/>
      <c r="BPX847" s="14"/>
      <c r="BPY847" s="14"/>
      <c r="BPZ847" s="14"/>
      <c r="BQA847" s="14"/>
      <c r="BQB847" s="14"/>
      <c r="BQC847" s="14"/>
      <c r="BQD847" s="14"/>
      <c r="BQE847" s="14"/>
      <c r="BQF847" s="14"/>
      <c r="BQG847" s="14"/>
      <c r="BQH847" s="14"/>
      <c r="BQI847" s="14"/>
      <c r="BQJ847" s="14"/>
      <c r="BQK847" s="14"/>
      <c r="BQL847" s="14"/>
      <c r="BQM847" s="14"/>
      <c r="BQN847" s="14"/>
      <c r="BQO847" s="14"/>
      <c r="BQP847" s="14"/>
      <c r="BQQ847" s="14"/>
      <c r="BQR847" s="14"/>
      <c r="BQS847" s="14"/>
      <c r="BQT847" s="14"/>
      <c r="BQU847" s="14"/>
      <c r="BQV847" s="14"/>
      <c r="BQW847" s="14"/>
      <c r="BQX847" s="14"/>
      <c r="BQY847" s="14"/>
      <c r="BQZ847" s="14"/>
      <c r="BRA847" s="14"/>
      <c r="BRB847" s="14"/>
      <c r="BRC847" s="14"/>
      <c r="BRD847" s="14"/>
      <c r="BRE847" s="14"/>
      <c r="BRF847" s="14"/>
      <c r="BRG847" s="14"/>
      <c r="BRH847" s="14"/>
      <c r="BRI847" s="14"/>
      <c r="BRJ847" s="14"/>
      <c r="BRK847" s="14"/>
      <c r="BRL847" s="14"/>
      <c r="BRM847" s="14"/>
      <c r="BRN847" s="14"/>
      <c r="BRO847" s="14"/>
      <c r="BRP847" s="14"/>
      <c r="BRQ847" s="14"/>
      <c r="BRR847" s="14"/>
      <c r="BRS847" s="14"/>
      <c r="BRT847" s="14"/>
      <c r="BRU847" s="14"/>
      <c r="BRV847" s="14"/>
      <c r="BRW847" s="14"/>
      <c r="BRX847" s="14"/>
      <c r="BRY847" s="14"/>
      <c r="BRZ847" s="14"/>
      <c r="BSA847" s="14"/>
      <c r="BSB847" s="14"/>
      <c r="BSC847" s="14"/>
      <c r="BSD847" s="14"/>
      <c r="BSE847" s="14"/>
      <c r="BSF847" s="14"/>
      <c r="BSG847" s="14"/>
      <c r="BSH847" s="14"/>
      <c r="BSI847" s="14"/>
      <c r="BSJ847" s="14"/>
      <c r="BSK847" s="14"/>
      <c r="BSL847" s="14"/>
      <c r="BSM847" s="14"/>
      <c r="BSN847" s="14"/>
      <c r="BSO847" s="14"/>
      <c r="BSP847" s="14"/>
      <c r="BSQ847" s="14"/>
      <c r="BSR847" s="14"/>
      <c r="BSS847" s="14"/>
      <c r="BST847" s="14"/>
      <c r="BSU847" s="14"/>
      <c r="BSV847" s="14"/>
      <c r="BSW847" s="14"/>
      <c r="BSX847" s="14"/>
      <c r="BSY847" s="14"/>
      <c r="BSZ847" s="14"/>
      <c r="BTA847" s="14"/>
      <c r="BTB847" s="14"/>
      <c r="BTC847" s="14"/>
      <c r="BTD847" s="14"/>
      <c r="BTE847" s="14"/>
      <c r="BTF847" s="14"/>
      <c r="BTG847" s="14"/>
      <c r="BTH847" s="14"/>
      <c r="BTI847" s="14"/>
      <c r="BTJ847" s="14"/>
      <c r="BTK847" s="14"/>
      <c r="BTL847" s="14"/>
      <c r="BTM847" s="14"/>
      <c r="BTN847" s="14"/>
      <c r="BTO847" s="14"/>
      <c r="BTP847" s="14"/>
      <c r="BTQ847" s="14"/>
      <c r="BTR847" s="14"/>
      <c r="BTS847" s="14"/>
      <c r="BTT847" s="14"/>
      <c r="BTU847" s="14"/>
      <c r="BTV847" s="14"/>
      <c r="BTW847" s="14"/>
      <c r="BTX847" s="14"/>
      <c r="BTY847" s="14"/>
      <c r="BTZ847" s="14"/>
      <c r="BUA847" s="14"/>
      <c r="BUB847" s="14"/>
      <c r="BUC847" s="14"/>
      <c r="BUD847" s="14"/>
      <c r="BUE847" s="14"/>
      <c r="BUF847" s="14"/>
      <c r="BUG847" s="14"/>
      <c r="BUH847" s="14"/>
      <c r="BUI847" s="14"/>
      <c r="BUJ847" s="14"/>
      <c r="BUK847" s="14"/>
      <c r="BUL847" s="14"/>
      <c r="BUM847" s="14"/>
      <c r="BUN847" s="14"/>
      <c r="BUO847" s="14"/>
      <c r="BUP847" s="14"/>
      <c r="BUQ847" s="14"/>
      <c r="BUR847" s="14"/>
      <c r="BUS847" s="14"/>
      <c r="BUT847" s="14"/>
      <c r="BUU847" s="14"/>
      <c r="BUV847" s="14"/>
      <c r="BUW847" s="14"/>
      <c r="BUX847" s="14"/>
      <c r="BUY847" s="14"/>
      <c r="BUZ847" s="14"/>
      <c r="BVA847" s="14"/>
      <c r="BVB847" s="14"/>
      <c r="BVC847" s="14"/>
      <c r="BVD847" s="14"/>
      <c r="BVE847" s="14"/>
      <c r="BVF847" s="14"/>
      <c r="BVG847" s="14"/>
      <c r="BVH847" s="14"/>
      <c r="BVI847" s="14"/>
      <c r="BVJ847" s="14"/>
      <c r="BVK847" s="14"/>
      <c r="BVL847" s="14"/>
      <c r="BVM847" s="14"/>
      <c r="BVN847" s="14"/>
      <c r="BVO847" s="14"/>
      <c r="BVP847" s="14"/>
      <c r="BVQ847" s="14"/>
      <c r="BVR847" s="14"/>
      <c r="BVS847" s="14"/>
      <c r="BVT847" s="14"/>
      <c r="BVU847" s="14"/>
      <c r="BVV847" s="14"/>
      <c r="BVW847" s="14"/>
      <c r="BVX847" s="14"/>
      <c r="BVY847" s="14"/>
      <c r="BVZ847" s="14"/>
      <c r="BWA847" s="14"/>
      <c r="BWB847" s="14"/>
      <c r="BWC847" s="14"/>
      <c r="BWD847" s="14"/>
      <c r="BWE847" s="14"/>
      <c r="BWF847" s="14"/>
      <c r="BWG847" s="14"/>
      <c r="BWH847" s="14"/>
      <c r="BWI847" s="14"/>
      <c r="BWJ847" s="14"/>
      <c r="BWK847" s="14"/>
      <c r="BWL847" s="14"/>
      <c r="BWM847" s="14"/>
      <c r="BWN847" s="14"/>
      <c r="BWO847" s="14"/>
      <c r="BWP847" s="14"/>
      <c r="BWQ847" s="14"/>
      <c r="BWR847" s="14"/>
      <c r="BWS847" s="14"/>
      <c r="BWT847" s="14"/>
      <c r="BWU847" s="14"/>
      <c r="BWV847" s="14"/>
      <c r="BWW847" s="14"/>
      <c r="BWX847" s="14"/>
      <c r="BWY847" s="14"/>
      <c r="BWZ847" s="14"/>
      <c r="BXA847" s="14"/>
      <c r="BXB847" s="14"/>
      <c r="BXC847" s="14"/>
      <c r="BXD847" s="14"/>
      <c r="BXE847" s="14"/>
      <c r="BXF847" s="14"/>
      <c r="BXG847" s="14"/>
      <c r="BXH847" s="14"/>
      <c r="BXI847" s="14"/>
      <c r="BXJ847" s="14"/>
      <c r="BXK847" s="14"/>
      <c r="BXL847" s="14"/>
      <c r="BXM847" s="14"/>
      <c r="BXN847" s="14"/>
      <c r="BXO847" s="14"/>
      <c r="BXP847" s="14"/>
      <c r="BXQ847" s="14"/>
      <c r="BXR847" s="14"/>
      <c r="BXS847" s="14"/>
      <c r="BXT847" s="14"/>
      <c r="BXU847" s="14"/>
      <c r="BXV847" s="14"/>
      <c r="BXW847" s="14"/>
      <c r="BXX847" s="14"/>
      <c r="BXY847" s="14"/>
      <c r="BXZ847" s="14"/>
      <c r="BYA847" s="14"/>
      <c r="BYB847" s="14"/>
      <c r="BYC847" s="14"/>
      <c r="BYD847" s="14"/>
      <c r="BYE847" s="14"/>
      <c r="BYF847" s="14"/>
      <c r="BYG847" s="14"/>
      <c r="BYH847" s="14"/>
      <c r="BYI847" s="14"/>
      <c r="BYJ847" s="14"/>
      <c r="BYK847" s="14"/>
      <c r="BYL847" s="14"/>
      <c r="BYM847" s="14"/>
      <c r="BYN847" s="14"/>
      <c r="BYO847" s="14"/>
      <c r="BYP847" s="14"/>
      <c r="BYQ847" s="14"/>
      <c r="BYR847" s="14"/>
      <c r="BYS847" s="14"/>
      <c r="BYT847" s="14"/>
      <c r="BYU847" s="14"/>
      <c r="BYV847" s="14"/>
      <c r="BYW847" s="14"/>
      <c r="BYX847" s="14"/>
      <c r="BYY847" s="14"/>
      <c r="BYZ847" s="14"/>
      <c r="BZA847" s="14"/>
      <c r="BZB847" s="14"/>
      <c r="BZC847" s="14"/>
      <c r="BZD847" s="14"/>
      <c r="BZE847" s="14"/>
      <c r="BZF847" s="14"/>
      <c r="BZG847" s="14"/>
      <c r="BZH847" s="14"/>
      <c r="BZI847" s="14"/>
      <c r="BZJ847" s="14"/>
      <c r="BZK847" s="14"/>
      <c r="BZL847" s="14"/>
      <c r="BZM847" s="14"/>
      <c r="BZN847" s="14"/>
      <c r="BZO847" s="14"/>
      <c r="BZP847" s="14"/>
      <c r="BZQ847" s="14"/>
      <c r="BZR847" s="14"/>
      <c r="BZS847" s="14"/>
      <c r="BZT847" s="14"/>
      <c r="BZU847" s="14"/>
      <c r="BZV847" s="14"/>
      <c r="BZW847" s="14"/>
      <c r="BZX847" s="14"/>
      <c r="BZY847" s="14"/>
      <c r="BZZ847" s="14"/>
      <c r="CAA847" s="14"/>
      <c r="CAB847" s="14"/>
      <c r="CAC847" s="14"/>
      <c r="CAD847" s="14"/>
      <c r="CAE847" s="14"/>
      <c r="CAF847" s="14"/>
      <c r="CAG847" s="14"/>
      <c r="CAH847" s="14"/>
      <c r="CAI847" s="14"/>
      <c r="CAJ847" s="14"/>
      <c r="CAK847" s="14"/>
      <c r="CAL847" s="14"/>
      <c r="CAM847" s="14"/>
      <c r="CAN847" s="14"/>
      <c r="CAO847" s="14"/>
      <c r="CAP847" s="14"/>
      <c r="CAQ847" s="14"/>
      <c r="CAR847" s="14"/>
      <c r="CAS847" s="14"/>
      <c r="CAT847" s="14"/>
      <c r="CAU847" s="14"/>
      <c r="CAV847" s="14"/>
      <c r="CAW847" s="14"/>
      <c r="CAX847" s="14"/>
      <c r="CAY847" s="14"/>
      <c r="CAZ847" s="14"/>
      <c r="CBA847" s="14"/>
      <c r="CBB847" s="14"/>
      <c r="CBC847" s="14"/>
      <c r="CBD847" s="14"/>
      <c r="CBE847" s="14"/>
      <c r="CBF847" s="14"/>
      <c r="CBG847" s="14"/>
      <c r="CBH847" s="14"/>
      <c r="CBI847" s="14"/>
      <c r="CBJ847" s="14"/>
      <c r="CBK847" s="14"/>
      <c r="CBL847" s="14"/>
      <c r="CBM847" s="14"/>
      <c r="CBN847" s="14"/>
      <c r="CBO847" s="14"/>
      <c r="CBP847" s="14"/>
      <c r="CBQ847" s="14"/>
      <c r="CBR847" s="14"/>
      <c r="CBS847" s="14"/>
      <c r="CBT847" s="14"/>
      <c r="CBU847" s="14"/>
      <c r="CBV847" s="14"/>
      <c r="CBW847" s="14"/>
      <c r="CBX847" s="14"/>
      <c r="CBY847" s="14"/>
      <c r="CBZ847" s="14"/>
      <c r="CCA847" s="14"/>
      <c r="CCB847" s="14"/>
      <c r="CCC847" s="14"/>
      <c r="CCD847" s="14"/>
      <c r="CCE847" s="14"/>
      <c r="CCF847" s="14"/>
      <c r="CCG847" s="14"/>
      <c r="CCH847" s="14"/>
      <c r="CCI847" s="14"/>
      <c r="CCJ847" s="14"/>
      <c r="CCK847" s="14"/>
      <c r="CCL847" s="14"/>
      <c r="CCM847" s="14"/>
      <c r="CCN847" s="14"/>
      <c r="CCO847" s="14"/>
      <c r="CCP847" s="14"/>
      <c r="CCQ847" s="14"/>
      <c r="CCR847" s="14"/>
      <c r="CCS847" s="14"/>
      <c r="CCT847" s="14"/>
      <c r="CCU847" s="14"/>
      <c r="CCV847" s="14"/>
      <c r="CCW847" s="14"/>
      <c r="CCX847" s="14"/>
      <c r="CCY847" s="14"/>
      <c r="CCZ847" s="14"/>
      <c r="CDA847" s="14"/>
      <c r="CDB847" s="14"/>
      <c r="CDC847" s="14"/>
      <c r="CDD847" s="14"/>
      <c r="CDE847" s="14"/>
      <c r="CDF847" s="14"/>
      <c r="CDG847" s="14"/>
      <c r="CDH847" s="14"/>
      <c r="CDI847" s="14"/>
      <c r="CDJ847" s="14"/>
      <c r="CDK847" s="14"/>
      <c r="CDL847" s="14"/>
      <c r="CDM847" s="14"/>
      <c r="CDN847" s="14"/>
      <c r="CDO847" s="14"/>
      <c r="CDP847" s="14"/>
      <c r="CDQ847" s="14"/>
      <c r="CDR847" s="14"/>
      <c r="CDS847" s="14"/>
      <c r="CDT847" s="14"/>
      <c r="CDU847" s="14"/>
      <c r="CDV847" s="14"/>
      <c r="CDW847" s="14"/>
      <c r="CDX847" s="14"/>
      <c r="CDY847" s="14"/>
      <c r="CDZ847" s="14"/>
      <c r="CEA847" s="14"/>
      <c r="CEB847" s="14"/>
      <c r="CEC847" s="14"/>
      <c r="CED847" s="14"/>
      <c r="CEE847" s="14"/>
      <c r="CEF847" s="14"/>
      <c r="CEG847" s="14"/>
      <c r="CEH847" s="14"/>
      <c r="CEI847" s="14"/>
      <c r="CEJ847" s="14"/>
      <c r="CEK847" s="14"/>
      <c r="CEL847" s="14"/>
      <c r="CEM847" s="14"/>
      <c r="CEN847" s="14"/>
      <c r="CEO847" s="14"/>
      <c r="CEP847" s="14"/>
      <c r="CEQ847" s="14"/>
      <c r="CER847" s="14"/>
      <c r="CES847" s="14"/>
      <c r="CET847" s="14"/>
      <c r="CEU847" s="14"/>
      <c r="CEV847" s="14"/>
      <c r="CEW847" s="14"/>
      <c r="CEX847" s="14"/>
      <c r="CEY847" s="14"/>
      <c r="CEZ847" s="14"/>
      <c r="CFA847" s="14"/>
      <c r="CFB847" s="14"/>
      <c r="CFC847" s="14"/>
      <c r="CFD847" s="14"/>
      <c r="CFE847" s="14"/>
      <c r="CFF847" s="14"/>
      <c r="CFG847" s="14"/>
      <c r="CFH847" s="14"/>
      <c r="CFI847" s="14"/>
      <c r="CFJ847" s="14"/>
      <c r="CFK847" s="14"/>
      <c r="CFL847" s="14"/>
      <c r="CFM847" s="14"/>
      <c r="CFN847" s="14"/>
      <c r="CFO847" s="14"/>
      <c r="CFP847" s="14"/>
      <c r="CFQ847" s="14"/>
      <c r="CFR847" s="14"/>
      <c r="CFS847" s="14"/>
      <c r="CFT847" s="14"/>
      <c r="CFU847" s="14"/>
      <c r="CFV847" s="14"/>
      <c r="CFW847" s="14"/>
      <c r="CFX847" s="14"/>
      <c r="CFY847" s="14"/>
      <c r="CFZ847" s="14"/>
      <c r="CGA847" s="14"/>
      <c r="CGB847" s="14"/>
      <c r="CGC847" s="14"/>
      <c r="CGD847" s="14"/>
      <c r="CGE847" s="14"/>
      <c r="CGF847" s="14"/>
      <c r="CGG847" s="14"/>
      <c r="CGH847" s="14"/>
      <c r="CGI847" s="14"/>
      <c r="CGJ847" s="14"/>
      <c r="CGK847" s="14"/>
      <c r="CGL847" s="14"/>
      <c r="CGM847" s="14"/>
      <c r="CGN847" s="14"/>
      <c r="CGO847" s="14"/>
      <c r="CGP847" s="14"/>
      <c r="CGQ847" s="14"/>
      <c r="CGR847" s="14"/>
      <c r="CGS847" s="14"/>
      <c r="CGT847" s="14"/>
      <c r="CGU847" s="14"/>
      <c r="CGV847" s="14"/>
      <c r="CGW847" s="14"/>
      <c r="CGX847" s="14"/>
      <c r="CGY847" s="14"/>
      <c r="CGZ847" s="14"/>
      <c r="CHA847" s="14"/>
      <c r="CHB847" s="14"/>
      <c r="CHC847" s="14"/>
      <c r="CHD847" s="14"/>
      <c r="CHE847" s="14"/>
      <c r="CHF847" s="14"/>
      <c r="CHG847" s="14"/>
      <c r="CHH847" s="14"/>
      <c r="CHI847" s="14"/>
      <c r="CHJ847" s="14"/>
      <c r="CHK847" s="14"/>
      <c r="CHL847" s="14"/>
      <c r="CHM847" s="14"/>
      <c r="CHN847" s="14"/>
      <c r="CHO847" s="14"/>
      <c r="CHP847" s="14"/>
      <c r="CHQ847" s="14"/>
      <c r="CHR847" s="14"/>
      <c r="CHS847" s="14"/>
      <c r="CHT847" s="14"/>
      <c r="CHU847" s="14"/>
      <c r="CHV847" s="14"/>
      <c r="CHW847" s="14"/>
      <c r="CHX847" s="14"/>
      <c r="CHY847" s="14"/>
      <c r="CHZ847" s="14"/>
      <c r="CIA847" s="14"/>
      <c r="CIB847" s="14"/>
      <c r="CIC847" s="14"/>
      <c r="CID847" s="14"/>
      <c r="CIE847" s="14"/>
      <c r="CIF847" s="14"/>
      <c r="CIG847" s="14"/>
      <c r="CIH847" s="14"/>
      <c r="CII847" s="14"/>
      <c r="CIJ847" s="14"/>
      <c r="CIK847" s="14"/>
      <c r="CIL847" s="14"/>
      <c r="CIM847" s="14"/>
      <c r="CIN847" s="14"/>
      <c r="CIO847" s="14"/>
      <c r="CIP847" s="14"/>
      <c r="CIQ847" s="14"/>
      <c r="CIR847" s="14"/>
      <c r="CIS847" s="14"/>
      <c r="CIT847" s="14"/>
      <c r="CIU847" s="14"/>
      <c r="CIV847" s="14"/>
      <c r="CIW847" s="14"/>
      <c r="CIX847" s="14"/>
      <c r="CIY847" s="14"/>
      <c r="CIZ847" s="14"/>
      <c r="CJA847" s="14"/>
      <c r="CJB847" s="14"/>
      <c r="CJC847" s="14"/>
      <c r="CJD847" s="14"/>
      <c r="CJE847" s="14"/>
      <c r="CJF847" s="14"/>
      <c r="CJG847" s="14"/>
      <c r="CJH847" s="14"/>
      <c r="CJI847" s="14"/>
      <c r="CJJ847" s="14"/>
      <c r="CJK847" s="14"/>
      <c r="CJL847" s="14"/>
      <c r="CJM847" s="14"/>
      <c r="CJN847" s="14"/>
      <c r="CJO847" s="14"/>
      <c r="CJP847" s="14"/>
      <c r="CJQ847" s="14"/>
      <c r="CJR847" s="14"/>
      <c r="CJS847" s="14"/>
      <c r="CJT847" s="14"/>
      <c r="CJU847" s="14"/>
      <c r="CJV847" s="14"/>
      <c r="CJW847" s="14"/>
      <c r="CJX847" s="14"/>
      <c r="CJY847" s="14"/>
      <c r="CJZ847" s="14"/>
      <c r="CKA847" s="14"/>
      <c r="CKB847" s="14"/>
      <c r="CKC847" s="14"/>
      <c r="CKD847" s="14"/>
      <c r="CKE847" s="14"/>
      <c r="CKF847" s="14"/>
      <c r="CKG847" s="14"/>
      <c r="CKH847" s="14"/>
      <c r="CKI847" s="14"/>
      <c r="CKJ847" s="14"/>
      <c r="CKK847" s="14"/>
      <c r="CKL847" s="14"/>
      <c r="CKM847" s="14"/>
      <c r="CKN847" s="14"/>
      <c r="CKO847" s="14"/>
      <c r="CKP847" s="14"/>
      <c r="CKQ847" s="14"/>
      <c r="CKR847" s="14"/>
      <c r="CKS847" s="14"/>
      <c r="CKT847" s="14"/>
      <c r="CKU847" s="14"/>
      <c r="CKV847" s="14"/>
      <c r="CKW847" s="14"/>
      <c r="CKX847" s="14"/>
      <c r="CKY847" s="14"/>
      <c r="CKZ847" s="14"/>
      <c r="CLA847" s="14"/>
      <c r="CLB847" s="14"/>
      <c r="CLC847" s="14"/>
      <c r="CLD847" s="14"/>
      <c r="CLE847" s="14"/>
      <c r="CLF847" s="14"/>
      <c r="CLG847" s="14"/>
      <c r="CLH847" s="14"/>
      <c r="CLI847" s="14"/>
      <c r="CLJ847" s="14"/>
      <c r="CLK847" s="14"/>
      <c r="CLL847" s="14"/>
      <c r="CLM847" s="14"/>
      <c r="CLN847" s="14"/>
      <c r="CLO847" s="14"/>
      <c r="CLP847" s="14"/>
      <c r="CLQ847" s="14"/>
      <c r="CLR847" s="14"/>
      <c r="CLS847" s="14"/>
      <c r="CLT847" s="14"/>
      <c r="CLU847" s="14"/>
      <c r="CLV847" s="14"/>
      <c r="CLW847" s="14"/>
      <c r="CLX847" s="14"/>
      <c r="CLY847" s="14"/>
      <c r="CLZ847" s="14"/>
      <c r="CMA847" s="14"/>
      <c r="CMB847" s="14"/>
      <c r="CMC847" s="14"/>
      <c r="CMD847" s="14"/>
      <c r="CME847" s="14"/>
      <c r="CMF847" s="14"/>
      <c r="CMG847" s="14"/>
      <c r="CMH847" s="14"/>
      <c r="CMI847" s="14"/>
      <c r="CMJ847" s="14"/>
      <c r="CMK847" s="14"/>
      <c r="CML847" s="14"/>
      <c r="CMM847" s="14"/>
      <c r="CMN847" s="14"/>
      <c r="CMO847" s="14"/>
      <c r="CMP847" s="14"/>
      <c r="CMQ847" s="14"/>
      <c r="CMR847" s="14"/>
      <c r="CMS847" s="14"/>
      <c r="CMT847" s="14"/>
      <c r="CMU847" s="14"/>
      <c r="CMV847" s="14"/>
      <c r="CMW847" s="14"/>
      <c r="CMX847" s="14"/>
      <c r="CMY847" s="14"/>
      <c r="CMZ847" s="14"/>
      <c r="CNA847" s="14"/>
      <c r="CNB847" s="14"/>
      <c r="CNC847" s="14"/>
      <c r="CND847" s="14"/>
      <c r="CNE847" s="14"/>
      <c r="CNF847" s="14"/>
      <c r="CNG847" s="14"/>
      <c r="CNH847" s="14"/>
      <c r="CNI847" s="14"/>
      <c r="CNJ847" s="14"/>
      <c r="CNK847" s="14"/>
      <c r="CNL847" s="14"/>
      <c r="CNM847" s="14"/>
      <c r="CNN847" s="14"/>
      <c r="CNO847" s="14"/>
      <c r="CNP847" s="14"/>
      <c r="CNQ847" s="14"/>
      <c r="CNR847" s="14"/>
      <c r="CNS847" s="14"/>
      <c r="CNT847" s="14"/>
      <c r="CNU847" s="14"/>
      <c r="CNV847" s="14"/>
      <c r="CNW847" s="14"/>
      <c r="CNX847" s="14"/>
      <c r="CNY847" s="14"/>
      <c r="CNZ847" s="14"/>
      <c r="COA847" s="14"/>
      <c r="COB847" s="14"/>
      <c r="COC847" s="14"/>
      <c r="COD847" s="14"/>
      <c r="COE847" s="14"/>
      <c r="COF847" s="14"/>
      <c r="COG847" s="14"/>
      <c r="COH847" s="14"/>
      <c r="COI847" s="14"/>
      <c r="COJ847" s="14"/>
      <c r="COK847" s="14"/>
      <c r="COL847" s="14"/>
      <c r="COM847" s="14"/>
      <c r="CON847" s="14"/>
      <c r="COO847" s="14"/>
      <c r="COP847" s="14"/>
      <c r="COQ847" s="14"/>
      <c r="COR847" s="14"/>
      <c r="COS847" s="14"/>
      <c r="COT847" s="14"/>
      <c r="COU847" s="14"/>
      <c r="COV847" s="14"/>
      <c r="COW847" s="14"/>
      <c r="COX847" s="14"/>
      <c r="COY847" s="14"/>
      <c r="COZ847" s="14"/>
      <c r="CPA847" s="14"/>
      <c r="CPB847" s="14"/>
      <c r="CPC847" s="14"/>
      <c r="CPD847" s="14"/>
      <c r="CPE847" s="14"/>
      <c r="CPF847" s="14"/>
      <c r="CPG847" s="14"/>
      <c r="CPH847" s="14"/>
      <c r="CPI847" s="14"/>
      <c r="CPJ847" s="14"/>
      <c r="CPK847" s="14"/>
      <c r="CPL847" s="14"/>
      <c r="CPM847" s="14"/>
      <c r="CPN847" s="14"/>
      <c r="CPO847" s="14"/>
      <c r="CPP847" s="14"/>
      <c r="CPQ847" s="14"/>
      <c r="CPR847" s="14"/>
      <c r="CPS847" s="14"/>
      <c r="CPT847" s="14"/>
      <c r="CPU847" s="14"/>
      <c r="CPV847" s="14"/>
      <c r="CPW847" s="14"/>
      <c r="CPX847" s="14"/>
      <c r="CPY847" s="14"/>
      <c r="CPZ847" s="14"/>
      <c r="CQA847" s="14"/>
      <c r="CQB847" s="14"/>
      <c r="CQC847" s="14"/>
      <c r="CQD847" s="14"/>
      <c r="CQE847" s="14"/>
      <c r="CQF847" s="14"/>
      <c r="CQG847" s="14"/>
      <c r="CQH847" s="14"/>
      <c r="CQI847" s="14"/>
      <c r="CQJ847" s="14"/>
      <c r="CQK847" s="14"/>
      <c r="CQL847" s="14"/>
      <c r="CQM847" s="14"/>
      <c r="CQN847" s="14"/>
      <c r="CQO847" s="14"/>
      <c r="CQP847" s="14"/>
      <c r="CQQ847" s="14"/>
      <c r="CQR847" s="14"/>
      <c r="CQS847" s="14"/>
      <c r="CQT847" s="14"/>
      <c r="CQU847" s="14"/>
      <c r="CQV847" s="14"/>
      <c r="CQW847" s="14"/>
      <c r="CQX847" s="14"/>
      <c r="CQY847" s="14"/>
      <c r="CQZ847" s="14"/>
      <c r="CRA847" s="14"/>
      <c r="CRB847" s="14"/>
      <c r="CRC847" s="14"/>
      <c r="CRD847" s="14"/>
      <c r="CRE847" s="14"/>
      <c r="CRF847" s="14"/>
      <c r="CRG847" s="14"/>
      <c r="CRH847" s="14"/>
      <c r="CRI847" s="14"/>
      <c r="CRJ847" s="14"/>
      <c r="CRK847" s="14"/>
      <c r="CRL847" s="14"/>
      <c r="CRM847" s="14"/>
      <c r="CRN847" s="14"/>
      <c r="CRO847" s="14"/>
      <c r="CRP847" s="14"/>
      <c r="CRQ847" s="14"/>
      <c r="CRR847" s="14"/>
      <c r="CRS847" s="14"/>
      <c r="CRT847" s="14"/>
      <c r="CRU847" s="14"/>
      <c r="CRV847" s="14"/>
      <c r="CRW847" s="14"/>
      <c r="CRX847" s="14"/>
      <c r="CRY847" s="14"/>
      <c r="CRZ847" s="14"/>
      <c r="CSA847" s="14"/>
      <c r="CSB847" s="14"/>
      <c r="CSC847" s="14"/>
      <c r="CSD847" s="14"/>
      <c r="CSE847" s="14"/>
      <c r="CSF847" s="14"/>
      <c r="CSG847" s="14"/>
      <c r="CSH847" s="14"/>
      <c r="CSI847" s="14"/>
      <c r="CSJ847" s="14"/>
      <c r="CSK847" s="14"/>
      <c r="CSL847" s="14"/>
      <c r="CSM847" s="14"/>
      <c r="CSN847" s="14"/>
      <c r="CSO847" s="14"/>
      <c r="CSP847" s="14"/>
      <c r="CSQ847" s="14"/>
      <c r="CSR847" s="14"/>
      <c r="CSS847" s="14"/>
      <c r="CST847" s="14"/>
      <c r="CSU847" s="14"/>
      <c r="CSV847" s="14"/>
      <c r="CSW847" s="14"/>
      <c r="CSX847" s="14"/>
      <c r="CSY847" s="14"/>
      <c r="CSZ847" s="14"/>
      <c r="CTA847" s="14"/>
      <c r="CTB847" s="14"/>
      <c r="CTC847" s="14"/>
      <c r="CTD847" s="14"/>
      <c r="CTE847" s="14"/>
      <c r="CTF847" s="14"/>
      <c r="CTG847" s="14"/>
      <c r="CTH847" s="14"/>
      <c r="CTI847" s="14"/>
      <c r="CTJ847" s="14"/>
      <c r="CTK847" s="14"/>
      <c r="CTL847" s="14"/>
      <c r="CTM847" s="14"/>
      <c r="CTN847" s="14"/>
      <c r="CTO847" s="14"/>
      <c r="CTP847" s="14"/>
      <c r="CTQ847" s="14"/>
      <c r="CTR847" s="14"/>
      <c r="CTS847" s="14"/>
      <c r="CTT847" s="14"/>
      <c r="CTU847" s="14"/>
      <c r="CTV847" s="14"/>
      <c r="CTW847" s="14"/>
      <c r="CTX847" s="14"/>
      <c r="CTY847" s="14"/>
      <c r="CTZ847" s="14"/>
      <c r="CUA847" s="14"/>
      <c r="CUB847" s="14"/>
      <c r="CUC847" s="14"/>
      <c r="CUD847" s="14"/>
      <c r="CUE847" s="14"/>
      <c r="CUF847" s="14"/>
      <c r="CUG847" s="14"/>
      <c r="CUH847" s="14"/>
      <c r="CUI847" s="14"/>
      <c r="CUJ847" s="14"/>
      <c r="CUK847" s="14"/>
      <c r="CUL847" s="14"/>
      <c r="CUM847" s="14"/>
      <c r="CUN847" s="14"/>
      <c r="CUO847" s="14"/>
      <c r="CUP847" s="14"/>
      <c r="CUQ847" s="14"/>
      <c r="CUR847" s="14"/>
      <c r="CUS847" s="14"/>
      <c r="CUT847" s="14"/>
      <c r="CUU847" s="14"/>
      <c r="CUV847" s="14"/>
      <c r="CUW847" s="14"/>
      <c r="CUX847" s="14"/>
      <c r="CUY847" s="14"/>
      <c r="CUZ847" s="14"/>
      <c r="CVA847" s="14"/>
      <c r="CVB847" s="14"/>
      <c r="CVC847" s="14"/>
      <c r="CVD847" s="14"/>
      <c r="CVE847" s="14"/>
      <c r="CVF847" s="14"/>
      <c r="CVG847" s="14"/>
      <c r="CVH847" s="14"/>
      <c r="CVI847" s="14"/>
      <c r="CVJ847" s="14"/>
      <c r="CVK847" s="14"/>
      <c r="CVL847" s="14"/>
      <c r="CVM847" s="14"/>
      <c r="CVN847" s="14"/>
      <c r="CVO847" s="14"/>
      <c r="CVP847" s="14"/>
      <c r="CVQ847" s="14"/>
      <c r="CVR847" s="14"/>
      <c r="CVS847" s="14"/>
      <c r="CVT847" s="14"/>
      <c r="CVU847" s="14"/>
      <c r="CVV847" s="14"/>
      <c r="CVW847" s="14"/>
      <c r="CVX847" s="14"/>
      <c r="CVY847" s="14"/>
      <c r="CVZ847" s="14"/>
      <c r="CWA847" s="14"/>
      <c r="CWB847" s="14"/>
      <c r="CWC847" s="14"/>
      <c r="CWD847" s="14"/>
      <c r="CWE847" s="14"/>
      <c r="CWF847" s="14"/>
      <c r="CWG847" s="14"/>
      <c r="CWH847" s="14"/>
      <c r="CWI847" s="14"/>
      <c r="CWJ847" s="14"/>
      <c r="CWK847" s="14"/>
      <c r="CWL847" s="14"/>
      <c r="CWM847" s="14"/>
      <c r="CWN847" s="14"/>
      <c r="CWO847" s="14"/>
      <c r="CWP847" s="14"/>
      <c r="CWQ847" s="14"/>
      <c r="CWR847" s="14"/>
      <c r="CWS847" s="14"/>
      <c r="CWT847" s="14"/>
      <c r="CWU847" s="14"/>
      <c r="CWV847" s="14"/>
      <c r="CWW847" s="14"/>
      <c r="CWX847" s="14"/>
      <c r="CWY847" s="14"/>
      <c r="CWZ847" s="14"/>
      <c r="CXA847" s="14"/>
      <c r="CXB847" s="14"/>
      <c r="CXC847" s="14"/>
      <c r="CXD847" s="14"/>
      <c r="CXE847" s="14"/>
      <c r="CXF847" s="14"/>
      <c r="CXG847" s="14"/>
      <c r="CXH847" s="14"/>
      <c r="CXI847" s="14"/>
      <c r="CXJ847" s="14"/>
      <c r="CXK847" s="14"/>
      <c r="CXL847" s="14"/>
      <c r="CXM847" s="14"/>
      <c r="CXN847" s="14"/>
      <c r="CXO847" s="14"/>
      <c r="CXP847" s="14"/>
      <c r="CXQ847" s="14"/>
      <c r="CXR847" s="14"/>
      <c r="CXS847" s="14"/>
      <c r="CXT847" s="14"/>
      <c r="CXU847" s="14"/>
      <c r="CXV847" s="14"/>
      <c r="CXW847" s="14"/>
      <c r="CXX847" s="14"/>
      <c r="CXY847" s="14"/>
      <c r="CXZ847" s="14"/>
      <c r="CYA847" s="14"/>
      <c r="CYB847" s="14"/>
      <c r="CYC847" s="14"/>
      <c r="CYD847" s="14"/>
      <c r="CYE847" s="14"/>
      <c r="CYF847" s="14"/>
      <c r="CYG847" s="14"/>
      <c r="CYH847" s="14"/>
      <c r="CYI847" s="14"/>
      <c r="CYJ847" s="14"/>
      <c r="CYK847" s="14"/>
      <c r="CYL847" s="14"/>
      <c r="CYM847" s="14"/>
      <c r="CYN847" s="14"/>
      <c r="CYO847" s="14"/>
      <c r="CYP847" s="14"/>
      <c r="CYQ847" s="14"/>
      <c r="CYR847" s="14"/>
      <c r="CYS847" s="14"/>
      <c r="CYT847" s="14"/>
      <c r="CYU847" s="14"/>
      <c r="CYV847" s="14"/>
      <c r="CYW847" s="14"/>
      <c r="CYX847" s="14"/>
      <c r="CYY847" s="14"/>
      <c r="CYZ847" s="14"/>
      <c r="CZA847" s="14"/>
      <c r="CZB847" s="14"/>
      <c r="CZC847" s="14"/>
      <c r="CZD847" s="14"/>
      <c r="CZE847" s="14"/>
      <c r="CZF847" s="14"/>
      <c r="CZG847" s="14"/>
      <c r="CZH847" s="14"/>
      <c r="CZI847" s="14"/>
      <c r="CZJ847" s="14"/>
      <c r="CZK847" s="14"/>
      <c r="CZL847" s="14"/>
      <c r="CZM847" s="14"/>
      <c r="CZN847" s="14"/>
      <c r="CZO847" s="14"/>
      <c r="CZP847" s="14"/>
      <c r="CZQ847" s="14"/>
      <c r="CZR847" s="14"/>
      <c r="CZS847" s="14"/>
      <c r="CZT847" s="14"/>
      <c r="CZU847" s="14"/>
      <c r="CZV847" s="14"/>
      <c r="CZW847" s="14"/>
      <c r="CZX847" s="14"/>
      <c r="CZY847" s="14"/>
      <c r="CZZ847" s="14"/>
      <c r="DAA847" s="14"/>
      <c r="DAB847" s="14"/>
      <c r="DAC847" s="14"/>
      <c r="DAD847" s="14"/>
      <c r="DAE847" s="14"/>
      <c r="DAF847" s="14"/>
      <c r="DAG847" s="14"/>
      <c r="DAH847" s="14"/>
      <c r="DAI847" s="14"/>
      <c r="DAJ847" s="14"/>
      <c r="DAK847" s="14"/>
      <c r="DAL847" s="14"/>
      <c r="DAM847" s="14"/>
      <c r="DAN847" s="14"/>
      <c r="DAO847" s="14"/>
      <c r="DAP847" s="14"/>
      <c r="DAQ847" s="14"/>
      <c r="DAR847" s="14"/>
      <c r="DAS847" s="14"/>
      <c r="DAT847" s="14"/>
      <c r="DAU847" s="14"/>
      <c r="DAV847" s="14"/>
      <c r="DAW847" s="14"/>
      <c r="DAX847" s="14"/>
      <c r="DAY847" s="14"/>
      <c r="DAZ847" s="14"/>
      <c r="DBA847" s="14"/>
      <c r="DBB847" s="14"/>
      <c r="DBC847" s="14"/>
      <c r="DBD847" s="14"/>
      <c r="DBE847" s="14"/>
      <c r="DBF847" s="14"/>
      <c r="DBG847" s="14"/>
      <c r="DBH847" s="14"/>
      <c r="DBI847" s="14"/>
      <c r="DBJ847" s="14"/>
      <c r="DBK847" s="14"/>
      <c r="DBL847" s="14"/>
      <c r="DBM847" s="14"/>
      <c r="DBN847" s="14"/>
      <c r="DBO847" s="14"/>
      <c r="DBP847" s="14"/>
      <c r="DBQ847" s="14"/>
      <c r="DBR847" s="14"/>
      <c r="DBS847" s="14"/>
      <c r="DBT847" s="14"/>
      <c r="DBU847" s="14"/>
      <c r="DBV847" s="14"/>
      <c r="DBW847" s="14"/>
      <c r="DBX847" s="14"/>
      <c r="DBY847" s="14"/>
      <c r="DBZ847" s="14"/>
      <c r="DCA847" s="14"/>
      <c r="DCB847" s="14"/>
      <c r="DCC847" s="14"/>
      <c r="DCD847" s="14"/>
      <c r="DCE847" s="14"/>
      <c r="DCF847" s="14"/>
      <c r="DCG847" s="14"/>
      <c r="DCH847" s="14"/>
      <c r="DCI847" s="14"/>
      <c r="DCJ847" s="14"/>
      <c r="DCK847" s="14"/>
      <c r="DCL847" s="14"/>
      <c r="DCM847" s="14"/>
      <c r="DCN847" s="14"/>
      <c r="DCO847" s="14"/>
      <c r="DCP847" s="14"/>
      <c r="DCQ847" s="14"/>
      <c r="DCR847" s="14"/>
      <c r="DCS847" s="14"/>
      <c r="DCT847" s="14"/>
      <c r="DCU847" s="14"/>
      <c r="DCV847" s="14"/>
      <c r="DCW847" s="14"/>
      <c r="DCX847" s="14"/>
      <c r="DCY847" s="14"/>
      <c r="DCZ847" s="14"/>
      <c r="DDA847" s="14"/>
      <c r="DDB847" s="14"/>
      <c r="DDC847" s="14"/>
      <c r="DDD847" s="14"/>
      <c r="DDE847" s="14"/>
      <c r="DDF847" s="14"/>
      <c r="DDG847" s="14"/>
      <c r="DDH847" s="14"/>
      <c r="DDI847" s="14"/>
      <c r="DDJ847" s="14"/>
      <c r="DDK847" s="14"/>
      <c r="DDL847" s="14"/>
      <c r="DDM847" s="14"/>
      <c r="DDN847" s="14"/>
      <c r="DDO847" s="14"/>
      <c r="DDP847" s="14"/>
      <c r="DDQ847" s="14"/>
      <c r="DDR847" s="14"/>
      <c r="DDS847" s="14"/>
      <c r="DDT847" s="14"/>
      <c r="DDU847" s="14"/>
      <c r="DDV847" s="14"/>
      <c r="DDW847" s="14"/>
      <c r="DDX847" s="14"/>
      <c r="DDY847" s="14"/>
      <c r="DDZ847" s="14"/>
      <c r="DEA847" s="14"/>
      <c r="DEB847" s="14"/>
      <c r="DEC847" s="14"/>
      <c r="DED847" s="14"/>
      <c r="DEE847" s="14"/>
      <c r="DEF847" s="14"/>
      <c r="DEG847" s="14"/>
      <c r="DEH847" s="14"/>
      <c r="DEI847" s="14"/>
      <c r="DEJ847" s="14"/>
      <c r="DEK847" s="14"/>
      <c r="DEL847" s="14"/>
      <c r="DEM847" s="14"/>
      <c r="DEN847" s="14"/>
      <c r="DEO847" s="14"/>
      <c r="DEP847" s="14"/>
      <c r="DEQ847" s="14"/>
      <c r="DER847" s="14"/>
      <c r="DES847" s="14"/>
      <c r="DET847" s="14"/>
      <c r="DEU847" s="14"/>
      <c r="DEV847" s="14"/>
      <c r="DEW847" s="14"/>
      <c r="DEX847" s="14"/>
      <c r="DEY847" s="14"/>
      <c r="DEZ847" s="14"/>
      <c r="DFA847" s="14"/>
      <c r="DFB847" s="14"/>
      <c r="DFC847" s="14"/>
      <c r="DFD847" s="14"/>
      <c r="DFE847" s="14"/>
      <c r="DFF847" s="14"/>
      <c r="DFG847" s="14"/>
      <c r="DFH847" s="14"/>
      <c r="DFI847" s="14"/>
      <c r="DFJ847" s="14"/>
      <c r="DFK847" s="14"/>
      <c r="DFL847" s="14"/>
      <c r="DFM847" s="14"/>
      <c r="DFN847" s="14"/>
      <c r="DFO847" s="14"/>
      <c r="DFP847" s="14"/>
      <c r="DFQ847" s="14"/>
      <c r="DFR847" s="14"/>
      <c r="DFS847" s="14"/>
      <c r="DFT847" s="14"/>
      <c r="DFU847" s="14"/>
      <c r="DFV847" s="14"/>
      <c r="DFW847" s="14"/>
      <c r="DFX847" s="14"/>
      <c r="DFY847" s="14"/>
      <c r="DFZ847" s="14"/>
      <c r="DGA847" s="14"/>
      <c r="DGB847" s="14"/>
      <c r="DGC847" s="14"/>
      <c r="DGD847" s="14"/>
      <c r="DGE847" s="14"/>
      <c r="DGF847" s="14"/>
      <c r="DGG847" s="14"/>
      <c r="DGH847" s="14"/>
      <c r="DGI847" s="14"/>
      <c r="DGJ847" s="14"/>
      <c r="DGK847" s="14"/>
      <c r="DGL847" s="14"/>
      <c r="DGM847" s="14"/>
      <c r="DGN847" s="14"/>
      <c r="DGO847" s="14"/>
      <c r="DGP847" s="14"/>
      <c r="DGQ847" s="14"/>
      <c r="DGR847" s="14"/>
      <c r="DGS847" s="14"/>
      <c r="DGT847" s="14"/>
      <c r="DGU847" s="14"/>
      <c r="DGV847" s="14"/>
      <c r="DGW847" s="14"/>
      <c r="DGX847" s="14"/>
      <c r="DGY847" s="14"/>
      <c r="DGZ847" s="14"/>
      <c r="DHA847" s="14"/>
      <c r="DHB847" s="14"/>
      <c r="DHC847" s="14"/>
      <c r="DHD847" s="14"/>
      <c r="DHE847" s="14"/>
      <c r="DHF847" s="14"/>
      <c r="DHG847" s="14"/>
      <c r="DHH847" s="14"/>
      <c r="DHI847" s="14"/>
      <c r="DHJ847" s="14"/>
      <c r="DHK847" s="14"/>
      <c r="DHL847" s="14"/>
      <c r="DHM847" s="14"/>
      <c r="DHN847" s="14"/>
      <c r="DHO847" s="14"/>
      <c r="DHP847" s="14"/>
      <c r="DHQ847" s="14"/>
      <c r="DHR847" s="14"/>
      <c r="DHS847" s="14"/>
      <c r="DHT847" s="14"/>
      <c r="DHU847" s="14"/>
      <c r="DHV847" s="14"/>
      <c r="DHW847" s="14"/>
      <c r="DHX847" s="14"/>
      <c r="DHY847" s="14"/>
      <c r="DHZ847" s="14"/>
      <c r="DIA847" s="14"/>
      <c r="DIB847" s="14"/>
      <c r="DIC847" s="14"/>
      <c r="DID847" s="14"/>
      <c r="DIE847" s="14"/>
      <c r="DIF847" s="14"/>
      <c r="DIG847" s="14"/>
      <c r="DIH847" s="14"/>
      <c r="DII847" s="14"/>
      <c r="DIJ847" s="14"/>
      <c r="DIK847" s="14"/>
      <c r="DIL847" s="14"/>
      <c r="DIM847" s="14"/>
      <c r="DIN847" s="14"/>
      <c r="DIO847" s="14"/>
      <c r="DIP847" s="14"/>
      <c r="DIQ847" s="14"/>
      <c r="DIR847" s="14"/>
      <c r="DIS847" s="14"/>
      <c r="DIT847" s="14"/>
      <c r="DIU847" s="14"/>
      <c r="DIV847" s="14"/>
      <c r="DIW847" s="14"/>
      <c r="DIX847" s="14"/>
      <c r="DIY847" s="14"/>
      <c r="DIZ847" s="14"/>
      <c r="DJA847" s="14"/>
      <c r="DJB847" s="14"/>
      <c r="DJC847" s="14"/>
      <c r="DJD847" s="14"/>
      <c r="DJE847" s="14"/>
      <c r="DJF847" s="14"/>
      <c r="DJG847" s="14"/>
      <c r="DJH847" s="14"/>
      <c r="DJI847" s="14"/>
      <c r="DJJ847" s="14"/>
      <c r="DJK847" s="14"/>
      <c r="DJL847" s="14"/>
      <c r="DJM847" s="14"/>
      <c r="DJN847" s="14"/>
      <c r="DJO847" s="14"/>
      <c r="DJP847" s="14"/>
      <c r="DJQ847" s="14"/>
      <c r="DJR847" s="14"/>
      <c r="DJS847" s="14"/>
      <c r="DJT847" s="14"/>
      <c r="DJU847" s="14"/>
      <c r="DJV847" s="14"/>
      <c r="DJW847" s="14"/>
      <c r="DJX847" s="14"/>
      <c r="DJY847" s="14"/>
      <c r="DJZ847" s="14"/>
      <c r="DKA847" s="14"/>
      <c r="DKB847" s="14"/>
      <c r="DKC847" s="14"/>
      <c r="DKD847" s="14"/>
      <c r="DKE847" s="14"/>
      <c r="DKF847" s="14"/>
      <c r="DKG847" s="14"/>
      <c r="DKH847" s="14"/>
      <c r="DKI847" s="14"/>
      <c r="DKJ847" s="14"/>
      <c r="DKK847" s="14"/>
      <c r="DKL847" s="14"/>
      <c r="DKM847" s="14"/>
      <c r="DKN847" s="14"/>
      <c r="DKO847" s="14"/>
      <c r="DKP847" s="14"/>
      <c r="DKQ847" s="14"/>
      <c r="DKR847" s="14"/>
      <c r="DKS847" s="14"/>
      <c r="DKT847" s="14"/>
      <c r="DKU847" s="14"/>
      <c r="DKV847" s="14"/>
      <c r="DKW847" s="14"/>
      <c r="DKX847" s="14"/>
      <c r="DKY847" s="14"/>
      <c r="DKZ847" s="14"/>
      <c r="DLA847" s="14"/>
      <c r="DLB847" s="14"/>
      <c r="DLC847" s="14"/>
      <c r="DLD847" s="14"/>
      <c r="DLE847" s="14"/>
      <c r="DLF847" s="14"/>
      <c r="DLG847" s="14"/>
      <c r="DLH847" s="14"/>
      <c r="DLI847" s="14"/>
      <c r="DLJ847" s="14"/>
      <c r="DLK847" s="14"/>
      <c r="DLL847" s="14"/>
      <c r="DLM847" s="14"/>
      <c r="DLN847" s="14"/>
      <c r="DLO847" s="14"/>
      <c r="DLP847" s="14"/>
      <c r="DLQ847" s="14"/>
      <c r="DLR847" s="14"/>
      <c r="DLS847" s="14"/>
      <c r="DLT847" s="14"/>
      <c r="DLU847" s="14"/>
      <c r="DLV847" s="14"/>
      <c r="DLW847" s="14"/>
      <c r="DLX847" s="14"/>
      <c r="DLY847" s="14"/>
      <c r="DLZ847" s="14"/>
      <c r="DMA847" s="14"/>
      <c r="DMB847" s="14"/>
      <c r="DMC847" s="14"/>
      <c r="DMD847" s="14"/>
      <c r="DME847" s="14"/>
      <c r="DMF847" s="14"/>
      <c r="DMG847" s="14"/>
      <c r="DMH847" s="14"/>
      <c r="DMI847" s="14"/>
      <c r="DMJ847" s="14"/>
      <c r="DMK847" s="14"/>
      <c r="DML847" s="14"/>
      <c r="DMM847" s="14"/>
      <c r="DMN847" s="14"/>
      <c r="DMO847" s="14"/>
      <c r="DMP847" s="14"/>
      <c r="DMQ847" s="14"/>
      <c r="DMR847" s="14"/>
      <c r="DMS847" s="14"/>
      <c r="DMT847" s="14"/>
      <c r="DMU847" s="14"/>
      <c r="DMV847" s="14"/>
      <c r="DMW847" s="14"/>
      <c r="DMX847" s="14"/>
      <c r="DMY847" s="14"/>
      <c r="DMZ847" s="14"/>
      <c r="DNA847" s="14"/>
      <c r="DNB847" s="14"/>
      <c r="DNC847" s="14"/>
      <c r="DND847" s="14"/>
      <c r="DNE847" s="14"/>
      <c r="DNF847" s="14"/>
      <c r="DNG847" s="14"/>
      <c r="DNH847" s="14"/>
      <c r="DNI847" s="14"/>
      <c r="DNJ847" s="14"/>
      <c r="DNK847" s="14"/>
      <c r="DNL847" s="14"/>
      <c r="DNM847" s="14"/>
      <c r="DNN847" s="14"/>
      <c r="DNO847" s="14"/>
      <c r="DNP847" s="14"/>
      <c r="DNQ847" s="14"/>
      <c r="DNR847" s="14"/>
      <c r="DNS847" s="14"/>
      <c r="DNT847" s="14"/>
      <c r="DNU847" s="14"/>
      <c r="DNV847" s="14"/>
      <c r="DNW847" s="14"/>
      <c r="DNX847" s="14"/>
      <c r="DNY847" s="14"/>
      <c r="DNZ847" s="14"/>
      <c r="DOA847" s="14"/>
      <c r="DOB847" s="14"/>
      <c r="DOC847" s="14"/>
      <c r="DOD847" s="14"/>
      <c r="DOE847" s="14"/>
      <c r="DOF847" s="14"/>
      <c r="DOG847" s="14"/>
      <c r="DOH847" s="14"/>
      <c r="DOI847" s="14"/>
      <c r="DOJ847" s="14"/>
      <c r="DOK847" s="14"/>
      <c r="DOL847" s="14"/>
      <c r="DOM847" s="14"/>
      <c r="DON847" s="14"/>
      <c r="DOO847" s="14"/>
      <c r="DOP847" s="14"/>
      <c r="DOQ847" s="14"/>
      <c r="DOR847" s="14"/>
      <c r="DOS847" s="14"/>
      <c r="DOT847" s="14"/>
      <c r="DOU847" s="14"/>
      <c r="DOV847" s="14"/>
      <c r="DOW847" s="14"/>
      <c r="DOX847" s="14"/>
      <c r="DOY847" s="14"/>
      <c r="DOZ847" s="14"/>
      <c r="DPA847" s="14"/>
      <c r="DPB847" s="14"/>
      <c r="DPC847" s="14"/>
      <c r="DPD847" s="14"/>
      <c r="DPE847" s="14"/>
      <c r="DPF847" s="14"/>
      <c r="DPG847" s="14"/>
      <c r="DPH847" s="14"/>
      <c r="DPI847" s="14"/>
      <c r="DPJ847" s="14"/>
      <c r="DPK847" s="14"/>
      <c r="DPL847" s="14"/>
      <c r="DPM847" s="14"/>
      <c r="DPN847" s="14"/>
      <c r="DPO847" s="14"/>
      <c r="DPP847" s="14"/>
      <c r="DPQ847" s="14"/>
      <c r="DPR847" s="14"/>
      <c r="DPS847" s="14"/>
      <c r="DPT847" s="14"/>
      <c r="DPU847" s="14"/>
      <c r="DPV847" s="14"/>
      <c r="DPW847" s="14"/>
      <c r="DPX847" s="14"/>
      <c r="DPY847" s="14"/>
      <c r="DPZ847" s="14"/>
      <c r="DQA847" s="14"/>
      <c r="DQB847" s="14"/>
      <c r="DQC847" s="14"/>
      <c r="DQD847" s="14"/>
      <c r="DQE847" s="14"/>
      <c r="DQF847" s="14"/>
      <c r="DQG847" s="14"/>
      <c r="DQH847" s="14"/>
      <c r="DQI847" s="14"/>
      <c r="DQJ847" s="14"/>
      <c r="DQK847" s="14"/>
      <c r="DQL847" s="14"/>
      <c r="DQM847" s="14"/>
      <c r="DQN847" s="14"/>
      <c r="DQO847" s="14"/>
      <c r="DQP847" s="14"/>
      <c r="DQQ847" s="14"/>
      <c r="DQR847" s="14"/>
      <c r="DQS847" s="14"/>
      <c r="DQT847" s="14"/>
      <c r="DQU847" s="14"/>
      <c r="DQV847" s="14"/>
      <c r="DQW847" s="14"/>
      <c r="DQX847" s="14"/>
      <c r="DQY847" s="14"/>
      <c r="DQZ847" s="14"/>
      <c r="DRA847" s="14"/>
      <c r="DRB847" s="14"/>
      <c r="DRC847" s="14"/>
      <c r="DRD847" s="14"/>
      <c r="DRE847" s="14"/>
      <c r="DRF847" s="14"/>
      <c r="DRG847" s="14"/>
      <c r="DRH847" s="14"/>
      <c r="DRI847" s="14"/>
      <c r="DRJ847" s="14"/>
      <c r="DRK847" s="14"/>
      <c r="DRL847" s="14"/>
      <c r="DRM847" s="14"/>
      <c r="DRN847" s="14"/>
      <c r="DRO847" s="14"/>
      <c r="DRP847" s="14"/>
      <c r="DRQ847" s="14"/>
      <c r="DRR847" s="14"/>
      <c r="DRS847" s="14"/>
      <c r="DRT847" s="14"/>
      <c r="DRU847" s="14"/>
      <c r="DRV847" s="14"/>
      <c r="DRW847" s="14"/>
      <c r="DRX847" s="14"/>
      <c r="DRY847" s="14"/>
      <c r="DRZ847" s="14"/>
      <c r="DSA847" s="14"/>
      <c r="DSB847" s="14"/>
      <c r="DSC847" s="14"/>
      <c r="DSD847" s="14"/>
      <c r="DSE847" s="14"/>
      <c r="DSF847" s="14"/>
      <c r="DSG847" s="14"/>
      <c r="DSH847" s="14"/>
      <c r="DSI847" s="14"/>
      <c r="DSJ847" s="14"/>
      <c r="DSK847" s="14"/>
      <c r="DSL847" s="14"/>
      <c r="DSM847" s="14"/>
      <c r="DSN847" s="14"/>
      <c r="DSO847" s="14"/>
      <c r="DSP847" s="14"/>
      <c r="DSQ847" s="14"/>
      <c r="DSR847" s="14"/>
      <c r="DSS847" s="14"/>
      <c r="DST847" s="14"/>
      <c r="DSU847" s="14"/>
      <c r="DSV847" s="14"/>
      <c r="DSW847" s="14"/>
      <c r="DSX847" s="14"/>
      <c r="DSY847" s="14"/>
      <c r="DSZ847" s="14"/>
      <c r="DTA847" s="14"/>
      <c r="DTB847" s="14"/>
      <c r="DTC847" s="14"/>
      <c r="DTD847" s="14"/>
      <c r="DTE847" s="14"/>
      <c r="DTF847" s="14"/>
      <c r="DTG847" s="14"/>
      <c r="DTH847" s="14"/>
      <c r="DTI847" s="14"/>
      <c r="DTJ847" s="14"/>
      <c r="DTK847" s="14"/>
      <c r="DTL847" s="14"/>
      <c r="DTM847" s="14"/>
      <c r="DTN847" s="14"/>
      <c r="DTO847" s="14"/>
      <c r="DTP847" s="14"/>
      <c r="DTQ847" s="14"/>
      <c r="DTR847" s="14"/>
      <c r="DTS847" s="14"/>
      <c r="DTT847" s="14"/>
      <c r="DTU847" s="14"/>
      <c r="DTV847" s="14"/>
      <c r="DTW847" s="14"/>
      <c r="DTX847" s="14"/>
      <c r="DTY847" s="14"/>
      <c r="DTZ847" s="14"/>
      <c r="DUA847" s="14"/>
      <c r="DUB847" s="14"/>
      <c r="DUC847" s="14"/>
      <c r="DUD847" s="14"/>
      <c r="DUE847" s="14"/>
      <c r="DUF847" s="14"/>
      <c r="DUG847" s="14"/>
      <c r="DUH847" s="14"/>
      <c r="DUI847" s="14"/>
      <c r="DUJ847" s="14"/>
      <c r="DUK847" s="14"/>
      <c r="DUL847" s="14"/>
      <c r="DUM847" s="14"/>
      <c r="DUN847" s="14"/>
      <c r="DUO847" s="14"/>
      <c r="DUP847" s="14"/>
      <c r="DUQ847" s="14"/>
      <c r="DUR847" s="14"/>
      <c r="DUS847" s="14"/>
      <c r="DUT847" s="14"/>
      <c r="DUU847" s="14"/>
      <c r="DUV847" s="14"/>
      <c r="DUW847" s="14"/>
      <c r="DUX847" s="14"/>
      <c r="DUY847" s="14"/>
      <c r="DUZ847" s="14"/>
      <c r="DVA847" s="14"/>
      <c r="DVB847" s="14"/>
      <c r="DVC847" s="14"/>
      <c r="DVD847" s="14"/>
      <c r="DVE847" s="14"/>
      <c r="DVF847" s="14"/>
      <c r="DVG847" s="14"/>
      <c r="DVH847" s="14"/>
      <c r="DVI847" s="14"/>
      <c r="DVJ847" s="14"/>
      <c r="DVK847" s="14"/>
      <c r="DVL847" s="14"/>
      <c r="DVM847" s="14"/>
      <c r="DVN847" s="14"/>
      <c r="DVO847" s="14"/>
      <c r="DVP847" s="14"/>
      <c r="DVQ847" s="14"/>
      <c r="DVR847" s="14"/>
      <c r="DVS847" s="14"/>
      <c r="DVT847" s="14"/>
      <c r="DVU847" s="14"/>
      <c r="DVV847" s="14"/>
      <c r="DVW847" s="14"/>
      <c r="DVX847" s="14"/>
      <c r="DVY847" s="14"/>
      <c r="DVZ847" s="14"/>
      <c r="DWA847" s="14"/>
      <c r="DWB847" s="14"/>
      <c r="DWC847" s="14"/>
      <c r="DWD847" s="14"/>
      <c r="DWE847" s="14"/>
      <c r="DWF847" s="14"/>
      <c r="DWG847" s="14"/>
      <c r="DWH847" s="14"/>
      <c r="DWI847" s="14"/>
      <c r="DWJ847" s="14"/>
      <c r="DWK847" s="14"/>
      <c r="DWL847" s="14"/>
      <c r="DWM847" s="14"/>
      <c r="DWN847" s="14"/>
      <c r="DWO847" s="14"/>
      <c r="DWP847" s="14"/>
      <c r="DWQ847" s="14"/>
      <c r="DWR847" s="14"/>
      <c r="DWS847" s="14"/>
      <c r="DWT847" s="14"/>
      <c r="DWU847" s="14"/>
      <c r="DWV847" s="14"/>
      <c r="DWW847" s="14"/>
      <c r="DWX847" s="14"/>
      <c r="DWY847" s="14"/>
      <c r="DWZ847" s="14"/>
      <c r="DXA847" s="14"/>
      <c r="DXB847" s="14"/>
      <c r="DXC847" s="14"/>
      <c r="DXD847" s="14"/>
      <c r="DXE847" s="14"/>
      <c r="DXF847" s="14"/>
      <c r="DXG847" s="14"/>
      <c r="DXH847" s="14"/>
      <c r="DXI847" s="14"/>
      <c r="DXJ847" s="14"/>
      <c r="DXK847" s="14"/>
      <c r="DXL847" s="14"/>
      <c r="DXM847" s="14"/>
      <c r="DXN847" s="14"/>
      <c r="DXO847" s="14"/>
      <c r="DXP847" s="14"/>
      <c r="DXQ847" s="14"/>
      <c r="DXR847" s="14"/>
      <c r="DXS847" s="14"/>
      <c r="DXT847" s="14"/>
      <c r="DXU847" s="14"/>
      <c r="DXV847" s="14"/>
      <c r="DXW847" s="14"/>
      <c r="DXX847" s="14"/>
      <c r="DXY847" s="14"/>
      <c r="DXZ847" s="14"/>
      <c r="DYA847" s="14"/>
      <c r="DYB847" s="14"/>
      <c r="DYC847" s="14"/>
      <c r="DYD847" s="14"/>
      <c r="DYE847" s="14"/>
      <c r="DYF847" s="14"/>
      <c r="DYG847" s="14"/>
      <c r="DYH847" s="14"/>
      <c r="DYI847" s="14"/>
      <c r="DYJ847" s="14"/>
      <c r="DYK847" s="14"/>
      <c r="DYL847" s="14"/>
      <c r="DYM847" s="14"/>
      <c r="DYN847" s="14"/>
      <c r="DYO847" s="14"/>
      <c r="DYP847" s="14"/>
      <c r="DYQ847" s="14"/>
      <c r="DYR847" s="14"/>
      <c r="DYS847" s="14"/>
      <c r="DYT847" s="14"/>
      <c r="DYU847" s="14"/>
      <c r="DYV847" s="14"/>
      <c r="DYW847" s="14"/>
      <c r="DYX847" s="14"/>
      <c r="DYY847" s="14"/>
      <c r="DYZ847" s="14"/>
      <c r="DZA847" s="14"/>
      <c r="DZB847" s="14"/>
      <c r="DZC847" s="14"/>
      <c r="DZD847" s="14"/>
      <c r="DZE847" s="14"/>
      <c r="DZF847" s="14"/>
      <c r="DZG847" s="14"/>
      <c r="DZH847" s="14"/>
      <c r="DZI847" s="14"/>
      <c r="DZJ847" s="14"/>
      <c r="DZK847" s="14"/>
      <c r="DZL847" s="14"/>
      <c r="DZM847" s="14"/>
      <c r="DZN847" s="14"/>
      <c r="DZO847" s="14"/>
      <c r="DZP847" s="14"/>
      <c r="DZQ847" s="14"/>
      <c r="DZR847" s="14"/>
      <c r="DZS847" s="14"/>
      <c r="DZT847" s="14"/>
      <c r="DZU847" s="14"/>
      <c r="DZV847" s="14"/>
      <c r="DZW847" s="14"/>
      <c r="DZX847" s="14"/>
      <c r="DZY847" s="14"/>
      <c r="DZZ847" s="14"/>
      <c r="EAA847" s="14"/>
      <c r="EAB847" s="14"/>
      <c r="EAC847" s="14"/>
      <c r="EAD847" s="14"/>
      <c r="EAE847" s="14"/>
      <c r="EAF847" s="14"/>
      <c r="EAG847" s="14"/>
      <c r="EAH847" s="14"/>
      <c r="EAI847" s="14"/>
      <c r="EAJ847" s="14"/>
      <c r="EAK847" s="14"/>
      <c r="EAL847" s="14"/>
      <c r="EAM847" s="14"/>
      <c r="EAN847" s="14"/>
      <c r="EAO847" s="14"/>
      <c r="EAP847" s="14"/>
      <c r="EAQ847" s="14"/>
      <c r="EAR847" s="14"/>
      <c r="EAS847" s="14"/>
      <c r="EAT847" s="14"/>
      <c r="EAU847" s="14"/>
      <c r="EAV847" s="14"/>
      <c r="EAW847" s="14"/>
      <c r="EAX847" s="14"/>
      <c r="EAY847" s="14"/>
      <c r="EAZ847" s="14"/>
      <c r="EBA847" s="14"/>
      <c r="EBB847" s="14"/>
      <c r="EBC847" s="14"/>
      <c r="EBD847" s="14"/>
      <c r="EBE847" s="14"/>
      <c r="EBF847" s="14"/>
      <c r="EBG847" s="14"/>
      <c r="EBH847" s="14"/>
      <c r="EBI847" s="14"/>
      <c r="EBJ847" s="14"/>
      <c r="EBK847" s="14"/>
      <c r="EBL847" s="14"/>
      <c r="EBM847" s="14"/>
      <c r="EBN847" s="14"/>
      <c r="EBO847" s="14"/>
      <c r="EBP847" s="14"/>
      <c r="EBQ847" s="14"/>
      <c r="EBR847" s="14"/>
      <c r="EBS847" s="14"/>
      <c r="EBT847" s="14"/>
      <c r="EBU847" s="14"/>
      <c r="EBV847" s="14"/>
      <c r="EBW847" s="14"/>
      <c r="EBX847" s="14"/>
      <c r="EBY847" s="14"/>
      <c r="EBZ847" s="14"/>
      <c r="ECA847" s="14"/>
      <c r="ECB847" s="14"/>
      <c r="ECC847" s="14"/>
      <c r="ECD847" s="14"/>
      <c r="ECE847" s="14"/>
      <c r="ECF847" s="14"/>
      <c r="ECG847" s="14"/>
      <c r="ECH847" s="14"/>
      <c r="ECI847" s="14"/>
      <c r="ECJ847" s="14"/>
      <c r="ECK847" s="14"/>
      <c r="ECL847" s="14"/>
      <c r="ECM847" s="14"/>
      <c r="ECN847" s="14"/>
      <c r="ECO847" s="14"/>
      <c r="ECP847" s="14"/>
      <c r="ECQ847" s="14"/>
      <c r="ECR847" s="14"/>
      <c r="ECS847" s="14"/>
      <c r="ECT847" s="14"/>
      <c r="ECU847" s="14"/>
      <c r="ECV847" s="14"/>
      <c r="ECW847" s="14"/>
      <c r="ECX847" s="14"/>
      <c r="ECY847" s="14"/>
      <c r="ECZ847" s="14"/>
      <c r="EDA847" s="14"/>
      <c r="EDB847" s="14"/>
      <c r="EDC847" s="14"/>
      <c r="EDD847" s="14"/>
      <c r="EDE847" s="14"/>
      <c r="EDF847" s="14"/>
      <c r="EDG847" s="14"/>
      <c r="EDH847" s="14"/>
      <c r="EDI847" s="14"/>
      <c r="EDJ847" s="14"/>
      <c r="EDK847" s="14"/>
      <c r="EDL847" s="14"/>
      <c r="EDM847" s="14"/>
      <c r="EDN847" s="14"/>
      <c r="EDO847" s="14"/>
      <c r="EDP847" s="14"/>
      <c r="EDQ847" s="14"/>
      <c r="EDR847" s="14"/>
      <c r="EDS847" s="14"/>
      <c r="EDT847" s="14"/>
      <c r="EDU847" s="14"/>
      <c r="EDV847" s="14"/>
      <c r="EDW847" s="14"/>
      <c r="EDX847" s="14"/>
      <c r="EDY847" s="14"/>
      <c r="EDZ847" s="14"/>
      <c r="EEA847" s="14"/>
      <c r="EEB847" s="14"/>
      <c r="EEC847" s="14"/>
      <c r="EED847" s="14"/>
      <c r="EEE847" s="14"/>
      <c r="EEF847" s="14"/>
      <c r="EEG847" s="14"/>
      <c r="EEH847" s="14"/>
      <c r="EEI847" s="14"/>
      <c r="EEJ847" s="14"/>
      <c r="EEK847" s="14"/>
      <c r="EEL847" s="14"/>
      <c r="EEM847" s="14"/>
      <c r="EEN847" s="14"/>
      <c r="EEO847" s="14"/>
      <c r="EEP847" s="14"/>
      <c r="EEQ847" s="14"/>
      <c r="EER847" s="14"/>
      <c r="EES847" s="14"/>
      <c r="EET847" s="14"/>
      <c r="EEU847" s="14"/>
      <c r="EEV847" s="14"/>
      <c r="EEW847" s="14"/>
      <c r="EEX847" s="14"/>
      <c r="EEY847" s="14"/>
      <c r="EEZ847" s="14"/>
      <c r="EFA847" s="14"/>
      <c r="EFB847" s="14"/>
      <c r="EFC847" s="14"/>
      <c r="EFD847" s="14"/>
      <c r="EFE847" s="14"/>
      <c r="EFF847" s="14"/>
      <c r="EFG847" s="14"/>
      <c r="EFH847" s="14"/>
      <c r="EFI847" s="14"/>
      <c r="EFJ847" s="14"/>
      <c r="EFK847" s="14"/>
      <c r="EFL847" s="14"/>
      <c r="EFM847" s="14"/>
      <c r="EFN847" s="14"/>
      <c r="EFO847" s="14"/>
      <c r="EFP847" s="14"/>
      <c r="EFQ847" s="14"/>
      <c r="EFR847" s="14"/>
      <c r="EFS847" s="14"/>
      <c r="EFT847" s="14"/>
      <c r="EFU847" s="14"/>
      <c r="EFV847" s="14"/>
      <c r="EFW847" s="14"/>
      <c r="EFX847" s="14"/>
      <c r="EFY847" s="14"/>
      <c r="EFZ847" s="14"/>
      <c r="EGA847" s="14"/>
      <c r="EGB847" s="14"/>
      <c r="EGC847" s="14"/>
      <c r="EGD847" s="14"/>
      <c r="EGE847" s="14"/>
      <c r="EGF847" s="14"/>
      <c r="EGG847" s="14"/>
      <c r="EGH847" s="14"/>
      <c r="EGI847" s="14"/>
      <c r="EGJ847" s="14"/>
      <c r="EGK847" s="14"/>
      <c r="EGL847" s="14"/>
      <c r="EGM847" s="14"/>
      <c r="EGN847" s="14"/>
      <c r="EGO847" s="14"/>
      <c r="EGP847" s="14"/>
      <c r="EGQ847" s="14"/>
      <c r="EGR847" s="14"/>
      <c r="EGS847" s="14"/>
      <c r="EGT847" s="14"/>
      <c r="EGU847" s="14"/>
      <c r="EGV847" s="14"/>
      <c r="EGW847" s="14"/>
      <c r="EGX847" s="14"/>
      <c r="EGY847" s="14"/>
      <c r="EGZ847" s="14"/>
      <c r="EHA847" s="14"/>
      <c r="EHB847" s="14"/>
      <c r="EHC847" s="14"/>
      <c r="EHD847" s="14"/>
      <c r="EHE847" s="14"/>
      <c r="EHF847" s="14"/>
      <c r="EHG847" s="14"/>
      <c r="EHH847" s="14"/>
      <c r="EHI847" s="14"/>
      <c r="EHJ847" s="14"/>
      <c r="EHK847" s="14"/>
      <c r="EHL847" s="14"/>
      <c r="EHM847" s="14"/>
      <c r="EHN847" s="14"/>
      <c r="EHO847" s="14"/>
      <c r="EHP847" s="14"/>
      <c r="EHQ847" s="14"/>
      <c r="EHR847" s="14"/>
      <c r="EHS847" s="14"/>
      <c r="EHT847" s="14"/>
      <c r="EHU847" s="14"/>
      <c r="EHV847" s="14"/>
      <c r="EHW847" s="14"/>
      <c r="EHX847" s="14"/>
      <c r="EHY847" s="14"/>
      <c r="EHZ847" s="14"/>
      <c r="EIA847" s="14"/>
      <c r="EIB847" s="14"/>
      <c r="EIC847" s="14"/>
      <c r="EID847" s="14"/>
      <c r="EIE847" s="14"/>
      <c r="EIF847" s="14"/>
      <c r="EIG847" s="14"/>
      <c r="EIH847" s="14"/>
      <c r="EII847" s="14"/>
      <c r="EIJ847" s="14"/>
      <c r="EIK847" s="14"/>
      <c r="EIL847" s="14"/>
      <c r="EIM847" s="14"/>
      <c r="EIN847" s="14"/>
      <c r="EIO847" s="14"/>
      <c r="EIP847" s="14"/>
      <c r="EIQ847" s="14"/>
      <c r="EIR847" s="14"/>
      <c r="EIS847" s="14"/>
      <c r="EIT847" s="14"/>
      <c r="EIU847" s="14"/>
      <c r="EIV847" s="14"/>
      <c r="EIW847" s="14"/>
      <c r="EIX847" s="14"/>
      <c r="EIY847" s="14"/>
      <c r="EIZ847" s="14"/>
      <c r="EJA847" s="14"/>
      <c r="EJB847" s="14"/>
      <c r="EJC847" s="14"/>
      <c r="EJD847" s="14"/>
      <c r="EJE847" s="14"/>
      <c r="EJF847" s="14"/>
      <c r="EJG847" s="14"/>
      <c r="EJH847" s="14"/>
      <c r="EJI847" s="14"/>
      <c r="EJJ847" s="14"/>
      <c r="EJK847" s="14"/>
      <c r="EJL847" s="14"/>
      <c r="EJM847" s="14"/>
      <c r="EJN847" s="14"/>
      <c r="EJO847" s="14"/>
      <c r="EJP847" s="14"/>
      <c r="EJQ847" s="14"/>
      <c r="EJR847" s="14"/>
      <c r="EJS847" s="14"/>
      <c r="EJT847" s="14"/>
      <c r="EJU847" s="14"/>
      <c r="EJV847" s="14"/>
      <c r="EJW847" s="14"/>
      <c r="EJX847" s="14"/>
      <c r="EJY847" s="14"/>
      <c r="EJZ847" s="14"/>
      <c r="EKA847" s="14"/>
      <c r="EKB847" s="14"/>
      <c r="EKC847" s="14"/>
      <c r="EKD847" s="14"/>
      <c r="EKE847" s="14"/>
      <c r="EKF847" s="14"/>
      <c r="EKG847" s="14"/>
      <c r="EKH847" s="14"/>
      <c r="EKI847" s="14"/>
      <c r="EKJ847" s="14"/>
      <c r="EKK847" s="14"/>
      <c r="EKL847" s="14"/>
      <c r="EKM847" s="14"/>
      <c r="EKN847" s="14"/>
      <c r="EKO847" s="14"/>
      <c r="EKP847" s="14"/>
      <c r="EKQ847" s="14"/>
      <c r="EKR847" s="14"/>
      <c r="EKS847" s="14"/>
      <c r="EKT847" s="14"/>
      <c r="EKU847" s="14"/>
      <c r="EKV847" s="14"/>
      <c r="EKW847" s="14"/>
      <c r="EKX847" s="14"/>
      <c r="EKY847" s="14"/>
      <c r="EKZ847" s="14"/>
      <c r="ELA847" s="14"/>
      <c r="ELB847" s="14"/>
      <c r="ELC847" s="14"/>
      <c r="ELD847" s="14"/>
      <c r="ELE847" s="14"/>
      <c r="ELF847" s="14"/>
      <c r="ELG847" s="14"/>
      <c r="ELH847" s="14"/>
      <c r="ELI847" s="14"/>
      <c r="ELJ847" s="14"/>
      <c r="ELK847" s="14"/>
      <c r="ELL847" s="14"/>
      <c r="ELM847" s="14"/>
      <c r="ELN847" s="14"/>
      <c r="ELO847" s="14"/>
      <c r="ELP847" s="14"/>
      <c r="ELQ847" s="14"/>
      <c r="ELR847" s="14"/>
      <c r="ELS847" s="14"/>
      <c r="ELT847" s="14"/>
      <c r="ELU847" s="14"/>
      <c r="ELV847" s="14"/>
      <c r="ELW847" s="14"/>
      <c r="ELX847" s="14"/>
      <c r="ELY847" s="14"/>
      <c r="ELZ847" s="14"/>
      <c r="EMA847" s="14"/>
      <c r="EMB847" s="14"/>
      <c r="EMC847" s="14"/>
      <c r="EMD847" s="14"/>
      <c r="EME847" s="14"/>
      <c r="EMF847" s="14"/>
      <c r="EMG847" s="14"/>
      <c r="EMH847" s="14"/>
      <c r="EMI847" s="14"/>
      <c r="EMJ847" s="14"/>
      <c r="EMK847" s="14"/>
      <c r="EML847" s="14"/>
      <c r="EMM847" s="14"/>
      <c r="EMN847" s="14"/>
      <c r="EMO847" s="14"/>
      <c r="EMP847" s="14"/>
      <c r="EMQ847" s="14"/>
      <c r="EMR847" s="14"/>
      <c r="EMS847" s="14"/>
      <c r="EMT847" s="14"/>
      <c r="EMU847" s="14"/>
      <c r="EMV847" s="14"/>
      <c r="EMW847" s="14"/>
      <c r="EMX847" s="14"/>
      <c r="EMY847" s="14"/>
      <c r="EMZ847" s="14"/>
      <c r="ENA847" s="14"/>
      <c r="ENB847" s="14"/>
      <c r="ENC847" s="14"/>
      <c r="END847" s="14"/>
      <c r="ENE847" s="14"/>
      <c r="ENF847" s="14"/>
      <c r="ENG847" s="14"/>
      <c r="ENH847" s="14"/>
      <c r="ENI847" s="14"/>
      <c r="ENJ847" s="14"/>
      <c r="ENK847" s="14"/>
      <c r="ENL847" s="14"/>
      <c r="ENM847" s="14"/>
      <c r="ENN847" s="14"/>
      <c r="ENO847" s="14"/>
      <c r="ENP847" s="14"/>
      <c r="ENQ847" s="14"/>
      <c r="ENR847" s="14"/>
      <c r="ENS847" s="14"/>
      <c r="ENT847" s="14"/>
      <c r="ENU847" s="14"/>
      <c r="ENV847" s="14"/>
      <c r="ENW847" s="14"/>
      <c r="ENX847" s="14"/>
      <c r="ENY847" s="14"/>
      <c r="ENZ847" s="14"/>
      <c r="EOA847" s="14"/>
      <c r="EOB847" s="14"/>
      <c r="EOC847" s="14"/>
      <c r="EOD847" s="14"/>
      <c r="EOE847" s="14"/>
      <c r="EOF847" s="14"/>
      <c r="EOG847" s="14"/>
      <c r="EOH847" s="14"/>
      <c r="EOI847" s="14"/>
      <c r="EOJ847" s="14"/>
      <c r="EOK847" s="14"/>
      <c r="EOL847" s="14"/>
      <c r="EOM847" s="14"/>
      <c r="EON847" s="14"/>
      <c r="EOO847" s="14"/>
      <c r="EOP847" s="14"/>
      <c r="EOQ847" s="14"/>
      <c r="EOR847" s="14"/>
      <c r="EOS847" s="14"/>
      <c r="EOT847" s="14"/>
      <c r="EOU847" s="14"/>
      <c r="EOV847" s="14"/>
      <c r="EOW847" s="14"/>
      <c r="EOX847" s="14"/>
      <c r="EOY847" s="14"/>
      <c r="EOZ847" s="14"/>
      <c r="EPA847" s="14"/>
      <c r="EPB847" s="14"/>
      <c r="EPC847" s="14"/>
      <c r="EPD847" s="14"/>
      <c r="EPE847" s="14"/>
      <c r="EPF847" s="14"/>
      <c r="EPG847" s="14"/>
      <c r="EPH847" s="14"/>
      <c r="EPI847" s="14"/>
      <c r="EPJ847" s="14"/>
      <c r="EPK847" s="14"/>
      <c r="EPL847" s="14"/>
      <c r="EPM847" s="14"/>
      <c r="EPN847" s="14"/>
      <c r="EPO847" s="14"/>
      <c r="EPP847" s="14"/>
      <c r="EPQ847" s="14"/>
      <c r="EPR847" s="14"/>
      <c r="EPS847" s="14"/>
      <c r="EPT847" s="14"/>
      <c r="EPU847" s="14"/>
      <c r="EPV847" s="14"/>
      <c r="EPW847" s="14"/>
      <c r="EPX847" s="14"/>
      <c r="EPY847" s="14"/>
      <c r="EPZ847" s="14"/>
      <c r="EQA847" s="14"/>
      <c r="EQB847" s="14"/>
      <c r="EQC847" s="14"/>
      <c r="EQD847" s="14"/>
      <c r="EQE847" s="14"/>
      <c r="EQF847" s="14"/>
      <c r="EQG847" s="14"/>
      <c r="EQH847" s="14"/>
      <c r="EQI847" s="14"/>
      <c r="EQJ847" s="14"/>
      <c r="EQK847" s="14"/>
      <c r="EQL847" s="14"/>
      <c r="EQM847" s="14"/>
      <c r="EQN847" s="14"/>
      <c r="EQO847" s="14"/>
      <c r="EQP847" s="14"/>
      <c r="EQQ847" s="14"/>
      <c r="EQR847" s="14"/>
      <c r="EQS847" s="14"/>
      <c r="EQT847" s="14"/>
      <c r="EQU847" s="14"/>
      <c r="EQV847" s="14"/>
      <c r="EQW847" s="14"/>
      <c r="EQX847" s="14"/>
      <c r="EQY847" s="14"/>
      <c r="EQZ847" s="14"/>
      <c r="ERA847" s="14"/>
      <c r="ERB847" s="14"/>
      <c r="ERC847" s="14"/>
      <c r="ERD847" s="14"/>
      <c r="ERE847" s="14"/>
      <c r="ERF847" s="14"/>
      <c r="ERG847" s="14"/>
      <c r="ERH847" s="14"/>
      <c r="ERI847" s="14"/>
      <c r="ERJ847" s="14"/>
      <c r="ERK847" s="14"/>
      <c r="ERL847" s="14"/>
      <c r="ERM847" s="14"/>
      <c r="ERN847" s="14"/>
      <c r="ERO847" s="14"/>
      <c r="ERP847" s="14"/>
      <c r="ERQ847" s="14"/>
      <c r="ERR847" s="14"/>
      <c r="ERS847" s="14"/>
      <c r="ERT847" s="14"/>
      <c r="ERU847" s="14"/>
      <c r="ERV847" s="14"/>
      <c r="ERW847" s="14"/>
      <c r="ERX847" s="14"/>
      <c r="ERY847" s="14"/>
      <c r="ERZ847" s="14"/>
      <c r="ESA847" s="14"/>
      <c r="ESB847" s="14"/>
      <c r="ESC847" s="14"/>
      <c r="ESD847" s="14"/>
      <c r="ESE847" s="14"/>
      <c r="ESF847" s="14"/>
      <c r="ESG847" s="14"/>
      <c r="ESH847" s="14"/>
      <c r="ESI847" s="14"/>
      <c r="ESJ847" s="14"/>
      <c r="ESK847" s="14"/>
      <c r="ESL847" s="14"/>
      <c r="ESM847" s="14"/>
      <c r="ESN847" s="14"/>
      <c r="ESO847" s="14"/>
      <c r="ESP847" s="14"/>
      <c r="ESQ847" s="14"/>
      <c r="ESR847" s="14"/>
      <c r="ESS847" s="14"/>
      <c r="EST847" s="14"/>
      <c r="ESU847" s="14"/>
      <c r="ESV847" s="14"/>
      <c r="ESW847" s="14"/>
      <c r="ESX847" s="14"/>
      <c r="ESY847" s="14"/>
      <c r="ESZ847" s="14"/>
      <c r="ETA847" s="14"/>
      <c r="ETB847" s="14"/>
      <c r="ETC847" s="14"/>
      <c r="ETD847" s="14"/>
      <c r="ETE847" s="14"/>
      <c r="ETF847" s="14"/>
      <c r="ETG847" s="14"/>
      <c r="ETH847" s="14"/>
      <c r="ETI847" s="14"/>
      <c r="ETJ847" s="14"/>
      <c r="ETK847" s="14"/>
      <c r="ETL847" s="14"/>
      <c r="ETM847" s="14"/>
      <c r="ETN847" s="14"/>
      <c r="ETO847" s="14"/>
      <c r="ETP847" s="14"/>
      <c r="ETQ847" s="14"/>
      <c r="ETR847" s="14"/>
      <c r="ETS847" s="14"/>
      <c r="ETT847" s="14"/>
      <c r="ETU847" s="14"/>
      <c r="ETV847" s="14"/>
      <c r="ETW847" s="14"/>
      <c r="ETX847" s="14"/>
      <c r="ETY847" s="14"/>
      <c r="ETZ847" s="14"/>
      <c r="EUA847" s="14"/>
      <c r="EUB847" s="14"/>
      <c r="EUC847" s="14"/>
      <c r="EUD847" s="14"/>
      <c r="EUE847" s="14"/>
      <c r="EUF847" s="14"/>
      <c r="EUG847" s="14"/>
      <c r="EUH847" s="14"/>
      <c r="EUI847" s="14"/>
      <c r="EUJ847" s="14"/>
      <c r="EUK847" s="14"/>
      <c r="EUL847" s="14"/>
      <c r="EUM847" s="14"/>
      <c r="EUN847" s="14"/>
      <c r="EUO847" s="14"/>
      <c r="EUP847" s="14"/>
      <c r="EUQ847" s="14"/>
      <c r="EUR847" s="14"/>
      <c r="EUS847" s="14"/>
      <c r="EUT847" s="14"/>
      <c r="EUU847" s="14"/>
      <c r="EUV847" s="14"/>
      <c r="EUW847" s="14"/>
      <c r="EUX847" s="14"/>
      <c r="EUY847" s="14"/>
      <c r="EUZ847" s="14"/>
      <c r="EVA847" s="14"/>
      <c r="EVB847" s="14"/>
      <c r="EVC847" s="14"/>
      <c r="EVD847" s="14"/>
      <c r="EVE847" s="14"/>
      <c r="EVF847" s="14"/>
      <c r="EVG847" s="14"/>
      <c r="EVH847" s="14"/>
      <c r="EVI847" s="14"/>
      <c r="EVJ847" s="14"/>
      <c r="EVK847" s="14"/>
      <c r="EVL847" s="14"/>
      <c r="EVM847" s="14"/>
      <c r="EVN847" s="14"/>
      <c r="EVO847" s="14"/>
      <c r="EVP847" s="14"/>
      <c r="EVQ847" s="14"/>
      <c r="EVR847" s="14"/>
      <c r="EVS847" s="14"/>
      <c r="EVT847" s="14"/>
      <c r="EVU847" s="14"/>
      <c r="EVV847" s="14"/>
      <c r="EVW847" s="14"/>
      <c r="EVX847" s="14"/>
      <c r="EVY847" s="14"/>
      <c r="EVZ847" s="14"/>
      <c r="EWA847" s="14"/>
      <c r="EWB847" s="14"/>
      <c r="EWC847" s="14"/>
      <c r="EWD847" s="14"/>
      <c r="EWE847" s="14"/>
      <c r="EWF847" s="14"/>
      <c r="EWG847" s="14"/>
      <c r="EWH847" s="14"/>
      <c r="EWI847" s="14"/>
      <c r="EWJ847" s="14"/>
      <c r="EWK847" s="14"/>
      <c r="EWL847" s="14"/>
      <c r="EWM847" s="14"/>
      <c r="EWN847" s="14"/>
      <c r="EWO847" s="14"/>
      <c r="EWP847" s="14"/>
      <c r="EWQ847" s="14"/>
      <c r="EWR847" s="14"/>
      <c r="EWS847" s="14"/>
      <c r="EWT847" s="14"/>
      <c r="EWU847" s="14"/>
      <c r="EWV847" s="14"/>
      <c r="EWW847" s="14"/>
      <c r="EWX847" s="14"/>
      <c r="EWY847" s="14"/>
      <c r="EWZ847" s="14"/>
      <c r="EXA847" s="14"/>
      <c r="EXB847" s="14"/>
      <c r="EXC847" s="14"/>
      <c r="EXD847" s="14"/>
      <c r="EXE847" s="14"/>
      <c r="EXF847" s="14"/>
      <c r="EXG847" s="14"/>
      <c r="EXH847" s="14"/>
      <c r="EXI847" s="14"/>
      <c r="EXJ847" s="14"/>
      <c r="EXK847" s="14"/>
      <c r="EXL847" s="14"/>
      <c r="EXM847" s="14"/>
      <c r="EXN847" s="14"/>
      <c r="EXO847" s="14"/>
      <c r="EXP847" s="14"/>
      <c r="EXQ847" s="14"/>
      <c r="EXR847" s="14"/>
      <c r="EXS847" s="14"/>
      <c r="EXT847" s="14"/>
      <c r="EXU847" s="14"/>
      <c r="EXV847" s="14"/>
      <c r="EXW847" s="14"/>
      <c r="EXX847" s="14"/>
      <c r="EXY847" s="14"/>
      <c r="EXZ847" s="14"/>
      <c r="EYA847" s="14"/>
      <c r="EYB847" s="14"/>
      <c r="EYC847" s="14"/>
      <c r="EYD847" s="14"/>
      <c r="EYE847" s="14"/>
      <c r="EYF847" s="14"/>
      <c r="EYG847" s="14"/>
      <c r="EYH847" s="14"/>
      <c r="EYI847" s="14"/>
      <c r="EYJ847" s="14"/>
      <c r="EYK847" s="14"/>
      <c r="EYL847" s="14"/>
      <c r="EYM847" s="14"/>
      <c r="EYN847" s="14"/>
      <c r="EYO847" s="14"/>
      <c r="EYP847" s="14"/>
      <c r="EYQ847" s="14"/>
      <c r="EYR847" s="14"/>
      <c r="EYS847" s="14"/>
      <c r="EYT847" s="14"/>
      <c r="EYU847" s="14"/>
      <c r="EYV847" s="14"/>
      <c r="EYW847" s="14"/>
      <c r="EYX847" s="14"/>
      <c r="EYY847" s="14"/>
      <c r="EYZ847" s="14"/>
      <c r="EZA847" s="14"/>
      <c r="EZB847" s="14"/>
      <c r="EZC847" s="14"/>
      <c r="EZD847" s="14"/>
      <c r="EZE847" s="14"/>
      <c r="EZF847" s="14"/>
      <c r="EZG847" s="14"/>
      <c r="EZH847" s="14"/>
      <c r="EZI847" s="14"/>
      <c r="EZJ847" s="14"/>
      <c r="EZK847" s="14"/>
      <c r="EZL847" s="14"/>
      <c r="EZM847" s="14"/>
      <c r="EZN847" s="14"/>
      <c r="EZO847" s="14"/>
      <c r="EZP847" s="14"/>
      <c r="EZQ847" s="14"/>
      <c r="EZR847" s="14"/>
      <c r="EZS847" s="14"/>
      <c r="EZT847" s="14"/>
      <c r="EZU847" s="14"/>
      <c r="EZV847" s="14"/>
      <c r="EZW847" s="14"/>
      <c r="EZX847" s="14"/>
      <c r="EZY847" s="14"/>
      <c r="EZZ847" s="14"/>
      <c r="FAA847" s="14"/>
      <c r="FAB847" s="14"/>
      <c r="FAC847" s="14"/>
      <c r="FAD847" s="14"/>
      <c r="FAE847" s="14"/>
      <c r="FAF847" s="14"/>
      <c r="FAG847" s="14"/>
      <c r="FAH847" s="14"/>
      <c r="FAI847" s="14"/>
      <c r="FAJ847" s="14"/>
      <c r="FAK847" s="14"/>
      <c r="FAL847" s="14"/>
      <c r="FAM847" s="14"/>
      <c r="FAN847" s="14"/>
      <c r="FAO847" s="14"/>
      <c r="FAP847" s="14"/>
      <c r="FAQ847" s="14"/>
      <c r="FAR847" s="14"/>
      <c r="FAS847" s="14"/>
      <c r="FAT847" s="14"/>
      <c r="FAU847" s="14"/>
      <c r="FAV847" s="14"/>
      <c r="FAW847" s="14"/>
      <c r="FAX847" s="14"/>
      <c r="FAY847" s="14"/>
      <c r="FAZ847" s="14"/>
      <c r="FBA847" s="14"/>
      <c r="FBB847" s="14"/>
      <c r="FBC847" s="14"/>
      <c r="FBD847" s="14"/>
      <c r="FBE847" s="14"/>
      <c r="FBF847" s="14"/>
      <c r="FBG847" s="14"/>
      <c r="FBH847" s="14"/>
      <c r="FBI847" s="14"/>
      <c r="FBJ847" s="14"/>
      <c r="FBK847" s="14"/>
      <c r="FBL847" s="14"/>
      <c r="FBM847" s="14"/>
      <c r="FBN847" s="14"/>
      <c r="FBO847" s="14"/>
      <c r="FBP847" s="14"/>
      <c r="FBQ847" s="14"/>
      <c r="FBR847" s="14"/>
      <c r="FBS847" s="14"/>
      <c r="FBT847" s="14"/>
      <c r="FBU847" s="14"/>
      <c r="FBV847" s="14"/>
      <c r="FBW847" s="14"/>
      <c r="FBX847" s="14"/>
      <c r="FBY847" s="14"/>
      <c r="FBZ847" s="14"/>
      <c r="FCA847" s="14"/>
      <c r="FCB847" s="14"/>
      <c r="FCC847" s="14"/>
      <c r="FCD847" s="14"/>
      <c r="FCE847" s="14"/>
      <c r="FCF847" s="14"/>
      <c r="FCG847" s="14"/>
      <c r="FCH847" s="14"/>
      <c r="FCI847" s="14"/>
      <c r="FCJ847" s="14"/>
      <c r="FCK847" s="14"/>
      <c r="FCL847" s="14"/>
      <c r="FCM847" s="14"/>
      <c r="FCN847" s="14"/>
      <c r="FCO847" s="14"/>
      <c r="FCP847" s="14"/>
      <c r="FCQ847" s="14"/>
      <c r="FCR847" s="14"/>
      <c r="FCS847" s="14"/>
      <c r="FCT847" s="14"/>
      <c r="FCU847" s="14"/>
      <c r="FCV847" s="14"/>
      <c r="FCW847" s="14"/>
      <c r="FCX847" s="14"/>
      <c r="FCY847" s="14"/>
      <c r="FCZ847" s="14"/>
      <c r="FDA847" s="14"/>
      <c r="FDB847" s="14"/>
      <c r="FDC847" s="14"/>
      <c r="FDD847" s="14"/>
      <c r="FDE847" s="14"/>
      <c r="FDF847" s="14"/>
      <c r="FDG847" s="14"/>
      <c r="FDH847" s="14"/>
      <c r="FDI847" s="14"/>
      <c r="FDJ847" s="14"/>
      <c r="FDK847" s="14"/>
      <c r="FDL847" s="14"/>
      <c r="FDM847" s="14"/>
      <c r="FDN847" s="14"/>
      <c r="FDO847" s="14"/>
      <c r="FDP847" s="14"/>
      <c r="FDQ847" s="14"/>
      <c r="FDR847" s="14"/>
      <c r="FDS847" s="14"/>
      <c r="FDT847" s="14"/>
      <c r="FDU847" s="14"/>
      <c r="FDV847" s="14"/>
      <c r="FDW847" s="14"/>
      <c r="FDX847" s="14"/>
      <c r="FDY847" s="14"/>
      <c r="FDZ847" s="14"/>
      <c r="FEA847" s="14"/>
      <c r="FEB847" s="14"/>
      <c r="FEC847" s="14"/>
      <c r="FED847" s="14"/>
      <c r="FEE847" s="14"/>
      <c r="FEF847" s="14"/>
      <c r="FEG847" s="14"/>
      <c r="FEH847" s="14"/>
      <c r="FEI847" s="14"/>
      <c r="FEJ847" s="14"/>
      <c r="FEK847" s="14"/>
      <c r="FEL847" s="14"/>
      <c r="FEM847" s="14"/>
      <c r="FEN847" s="14"/>
      <c r="FEO847" s="14"/>
      <c r="FEP847" s="14"/>
      <c r="FEQ847" s="14"/>
      <c r="FER847" s="14"/>
      <c r="FES847" s="14"/>
      <c r="FET847" s="14"/>
      <c r="FEU847" s="14"/>
      <c r="FEV847" s="14"/>
      <c r="FEW847" s="14"/>
      <c r="FEX847" s="14"/>
      <c r="FEY847" s="14"/>
      <c r="FEZ847" s="14"/>
      <c r="FFA847" s="14"/>
      <c r="FFB847" s="14"/>
      <c r="FFC847" s="14"/>
      <c r="FFD847" s="14"/>
      <c r="FFE847" s="14"/>
      <c r="FFF847" s="14"/>
      <c r="FFG847" s="14"/>
      <c r="FFH847" s="14"/>
      <c r="FFI847" s="14"/>
      <c r="FFJ847" s="14"/>
      <c r="FFK847" s="14"/>
      <c r="FFL847" s="14"/>
      <c r="FFM847" s="14"/>
      <c r="FFN847" s="14"/>
      <c r="FFO847" s="14"/>
      <c r="FFP847" s="14"/>
      <c r="FFQ847" s="14"/>
      <c r="FFR847" s="14"/>
      <c r="FFS847" s="14"/>
      <c r="FFT847" s="14"/>
      <c r="FFU847" s="14"/>
      <c r="FFV847" s="14"/>
      <c r="FFW847" s="14"/>
      <c r="FFX847" s="14"/>
      <c r="FFY847" s="14"/>
      <c r="FFZ847" s="14"/>
      <c r="FGA847" s="14"/>
      <c r="FGB847" s="14"/>
      <c r="FGC847" s="14"/>
      <c r="FGD847" s="14"/>
      <c r="FGE847" s="14"/>
      <c r="FGF847" s="14"/>
      <c r="FGG847" s="14"/>
      <c r="FGH847" s="14"/>
      <c r="FGI847" s="14"/>
      <c r="FGJ847" s="14"/>
      <c r="FGK847" s="14"/>
      <c r="FGL847" s="14"/>
      <c r="FGM847" s="14"/>
      <c r="FGN847" s="14"/>
      <c r="FGO847" s="14"/>
      <c r="FGP847" s="14"/>
      <c r="FGQ847" s="14"/>
      <c r="FGR847" s="14"/>
      <c r="FGS847" s="14"/>
      <c r="FGT847" s="14"/>
      <c r="FGU847" s="14"/>
      <c r="FGV847" s="14"/>
      <c r="FGW847" s="14"/>
      <c r="FGX847" s="14"/>
      <c r="FGY847" s="14"/>
      <c r="FGZ847" s="14"/>
      <c r="FHA847" s="14"/>
      <c r="FHB847" s="14"/>
      <c r="FHC847" s="14"/>
      <c r="FHD847" s="14"/>
      <c r="FHE847" s="14"/>
      <c r="FHF847" s="14"/>
      <c r="FHG847" s="14"/>
      <c r="FHH847" s="14"/>
      <c r="FHI847" s="14"/>
      <c r="FHJ847" s="14"/>
      <c r="FHK847" s="14"/>
      <c r="FHL847" s="14"/>
      <c r="FHM847" s="14"/>
      <c r="FHN847" s="14"/>
      <c r="FHO847" s="14"/>
      <c r="FHP847" s="14"/>
      <c r="FHQ847" s="14"/>
      <c r="FHR847" s="14"/>
      <c r="FHS847" s="14"/>
      <c r="FHT847" s="14"/>
      <c r="FHU847" s="14"/>
      <c r="FHV847" s="14"/>
      <c r="FHW847" s="14"/>
      <c r="FHX847" s="14"/>
      <c r="FHY847" s="14"/>
      <c r="FHZ847" s="14"/>
      <c r="FIA847" s="14"/>
      <c r="FIB847" s="14"/>
      <c r="FIC847" s="14"/>
      <c r="FID847" s="14"/>
      <c r="FIE847" s="14"/>
      <c r="FIF847" s="14"/>
      <c r="FIG847" s="14"/>
      <c r="FIH847" s="14"/>
      <c r="FII847" s="14"/>
      <c r="FIJ847" s="14"/>
      <c r="FIK847" s="14"/>
      <c r="FIL847" s="14"/>
      <c r="FIM847" s="14"/>
      <c r="FIN847" s="14"/>
      <c r="FIO847" s="14"/>
      <c r="FIP847" s="14"/>
      <c r="FIQ847" s="14"/>
      <c r="FIR847" s="14"/>
      <c r="FIS847" s="14"/>
      <c r="FIT847" s="14"/>
      <c r="FIU847" s="14"/>
      <c r="FIV847" s="14"/>
      <c r="FIW847" s="14"/>
      <c r="FIX847" s="14"/>
      <c r="FIY847" s="14"/>
      <c r="FIZ847" s="14"/>
      <c r="FJA847" s="14"/>
      <c r="FJB847" s="14"/>
      <c r="FJC847" s="14"/>
      <c r="FJD847" s="14"/>
      <c r="FJE847" s="14"/>
      <c r="FJF847" s="14"/>
      <c r="FJG847" s="14"/>
      <c r="FJH847" s="14"/>
      <c r="FJI847" s="14"/>
      <c r="FJJ847" s="14"/>
      <c r="FJK847" s="14"/>
      <c r="FJL847" s="14"/>
      <c r="FJM847" s="14"/>
      <c r="FJN847" s="14"/>
      <c r="FJO847" s="14"/>
      <c r="FJP847" s="14"/>
      <c r="FJQ847" s="14"/>
      <c r="FJR847" s="14"/>
      <c r="FJS847" s="14"/>
      <c r="FJT847" s="14"/>
      <c r="FJU847" s="14"/>
      <c r="FJV847" s="14"/>
      <c r="FJW847" s="14"/>
      <c r="FJX847" s="14"/>
      <c r="FJY847" s="14"/>
      <c r="FJZ847" s="14"/>
      <c r="FKA847" s="14"/>
      <c r="FKB847" s="14"/>
      <c r="FKC847" s="14"/>
      <c r="FKD847" s="14"/>
      <c r="FKE847" s="14"/>
      <c r="FKF847" s="14"/>
      <c r="FKG847" s="14"/>
      <c r="FKH847" s="14"/>
      <c r="FKI847" s="14"/>
      <c r="FKJ847" s="14"/>
      <c r="FKK847" s="14"/>
      <c r="FKL847" s="14"/>
      <c r="FKM847" s="14"/>
      <c r="FKN847" s="14"/>
      <c r="FKO847" s="14"/>
      <c r="FKP847" s="14"/>
      <c r="FKQ847" s="14"/>
      <c r="FKR847" s="14"/>
      <c r="FKS847" s="14"/>
      <c r="FKT847" s="14"/>
      <c r="FKU847" s="14"/>
      <c r="FKV847" s="14"/>
      <c r="FKW847" s="14"/>
      <c r="FKX847" s="14"/>
      <c r="FKY847" s="14"/>
      <c r="FKZ847" s="14"/>
      <c r="FLA847" s="14"/>
      <c r="FLB847" s="14"/>
      <c r="FLC847" s="14"/>
      <c r="FLD847" s="14"/>
      <c r="FLE847" s="14"/>
      <c r="FLF847" s="14"/>
      <c r="FLG847" s="14"/>
      <c r="FLH847" s="14"/>
      <c r="FLI847" s="14"/>
      <c r="FLJ847" s="14"/>
      <c r="FLK847" s="14"/>
      <c r="FLL847" s="14"/>
      <c r="FLM847" s="14"/>
      <c r="FLN847" s="14"/>
      <c r="FLO847" s="14"/>
      <c r="FLP847" s="14"/>
      <c r="FLQ847" s="14"/>
      <c r="FLR847" s="14"/>
      <c r="FLS847" s="14"/>
      <c r="FLT847" s="14"/>
      <c r="FLU847" s="14"/>
      <c r="FLV847" s="14"/>
      <c r="FLW847" s="14"/>
      <c r="FLX847" s="14"/>
      <c r="FLY847" s="14"/>
      <c r="FLZ847" s="14"/>
      <c r="FMA847" s="14"/>
      <c r="FMB847" s="14"/>
      <c r="FMC847" s="14"/>
      <c r="FMD847" s="14"/>
      <c r="FME847" s="14"/>
      <c r="FMF847" s="14"/>
      <c r="FMG847" s="14"/>
      <c r="FMH847" s="14"/>
      <c r="FMI847" s="14"/>
      <c r="FMJ847" s="14"/>
      <c r="FMK847" s="14"/>
      <c r="FML847" s="14"/>
      <c r="FMM847" s="14"/>
      <c r="FMN847" s="14"/>
      <c r="FMO847" s="14"/>
      <c r="FMP847" s="14"/>
      <c r="FMQ847" s="14"/>
      <c r="FMR847" s="14"/>
      <c r="FMS847" s="14"/>
      <c r="FMT847" s="14"/>
      <c r="FMU847" s="14"/>
      <c r="FMV847" s="14"/>
      <c r="FMW847" s="14"/>
      <c r="FMX847" s="14"/>
      <c r="FMY847" s="14"/>
      <c r="FMZ847" s="14"/>
      <c r="FNA847" s="14"/>
      <c r="FNB847" s="14"/>
      <c r="FNC847" s="14"/>
      <c r="FND847" s="14"/>
      <c r="FNE847" s="14"/>
      <c r="FNF847" s="14"/>
      <c r="FNG847" s="14"/>
      <c r="FNH847" s="14"/>
      <c r="FNI847" s="14"/>
      <c r="FNJ847" s="14"/>
      <c r="FNK847" s="14"/>
      <c r="FNL847" s="14"/>
      <c r="FNM847" s="14"/>
      <c r="FNN847" s="14"/>
      <c r="FNO847" s="14"/>
      <c r="FNP847" s="14"/>
      <c r="FNQ847" s="14"/>
      <c r="FNR847" s="14"/>
      <c r="FNS847" s="14"/>
      <c r="FNT847" s="14"/>
      <c r="FNU847" s="14"/>
      <c r="FNV847" s="14"/>
      <c r="FNW847" s="14"/>
      <c r="FNX847" s="14"/>
      <c r="FNY847" s="14"/>
      <c r="FNZ847" s="14"/>
      <c r="FOA847" s="14"/>
      <c r="FOB847" s="14"/>
      <c r="FOC847" s="14"/>
      <c r="FOD847" s="14"/>
      <c r="FOE847" s="14"/>
      <c r="FOF847" s="14"/>
      <c r="FOG847" s="14"/>
      <c r="FOH847" s="14"/>
      <c r="FOI847" s="14"/>
      <c r="FOJ847" s="14"/>
      <c r="FOK847" s="14"/>
      <c r="FOL847" s="14"/>
      <c r="FOM847" s="14"/>
      <c r="FON847" s="14"/>
      <c r="FOO847" s="14"/>
      <c r="FOP847" s="14"/>
      <c r="FOQ847" s="14"/>
      <c r="FOR847" s="14"/>
      <c r="FOS847" s="14"/>
      <c r="FOT847" s="14"/>
      <c r="FOU847" s="14"/>
      <c r="FOV847" s="14"/>
      <c r="FOW847" s="14"/>
      <c r="FOX847" s="14"/>
      <c r="FOY847" s="14"/>
      <c r="FOZ847" s="14"/>
      <c r="FPA847" s="14"/>
      <c r="FPB847" s="14"/>
      <c r="FPC847" s="14"/>
      <c r="FPD847" s="14"/>
      <c r="FPE847" s="14"/>
      <c r="FPF847" s="14"/>
      <c r="FPG847" s="14"/>
      <c r="FPH847" s="14"/>
      <c r="FPI847" s="14"/>
      <c r="FPJ847" s="14"/>
      <c r="FPK847" s="14"/>
      <c r="FPL847" s="14"/>
      <c r="FPM847" s="14"/>
      <c r="FPN847" s="14"/>
      <c r="FPO847" s="14"/>
      <c r="FPP847" s="14"/>
      <c r="FPQ847" s="14"/>
      <c r="FPR847" s="14"/>
      <c r="FPS847" s="14"/>
      <c r="FPT847" s="14"/>
      <c r="FPU847" s="14"/>
      <c r="FPV847" s="14"/>
      <c r="FPW847" s="14"/>
      <c r="FPX847" s="14"/>
      <c r="FPY847" s="14"/>
      <c r="FPZ847" s="14"/>
      <c r="FQA847" s="14"/>
      <c r="FQB847" s="14"/>
      <c r="FQC847" s="14"/>
      <c r="FQD847" s="14"/>
      <c r="FQE847" s="14"/>
      <c r="FQF847" s="14"/>
      <c r="FQG847" s="14"/>
      <c r="FQH847" s="14"/>
      <c r="FQI847" s="14"/>
      <c r="FQJ847" s="14"/>
      <c r="FQK847" s="14"/>
      <c r="FQL847" s="14"/>
      <c r="FQM847" s="14"/>
      <c r="FQN847" s="14"/>
      <c r="FQO847" s="14"/>
      <c r="FQP847" s="14"/>
      <c r="FQQ847" s="14"/>
      <c r="FQR847" s="14"/>
      <c r="FQS847" s="14"/>
      <c r="FQT847" s="14"/>
      <c r="FQU847" s="14"/>
      <c r="FQV847" s="14"/>
      <c r="FQW847" s="14"/>
      <c r="FQX847" s="14"/>
      <c r="FQY847" s="14"/>
      <c r="FQZ847" s="14"/>
      <c r="FRA847" s="14"/>
      <c r="FRB847" s="14"/>
      <c r="FRC847" s="14"/>
      <c r="FRD847" s="14"/>
      <c r="FRE847" s="14"/>
      <c r="FRF847" s="14"/>
      <c r="FRG847" s="14"/>
      <c r="FRH847" s="14"/>
      <c r="FRI847" s="14"/>
      <c r="FRJ847" s="14"/>
      <c r="FRK847" s="14"/>
      <c r="FRL847" s="14"/>
      <c r="FRM847" s="14"/>
      <c r="FRN847" s="14"/>
      <c r="FRO847" s="14"/>
      <c r="FRP847" s="14"/>
      <c r="FRQ847" s="14"/>
      <c r="FRR847" s="14"/>
      <c r="FRS847" s="14"/>
      <c r="FRT847" s="14"/>
      <c r="FRU847" s="14"/>
      <c r="FRV847" s="14"/>
      <c r="FRW847" s="14"/>
      <c r="FRX847" s="14"/>
      <c r="FRY847" s="14"/>
      <c r="FRZ847" s="14"/>
      <c r="FSA847" s="14"/>
      <c r="FSB847" s="14"/>
      <c r="FSC847" s="14"/>
      <c r="FSD847" s="14"/>
      <c r="FSE847" s="14"/>
      <c r="FSF847" s="14"/>
      <c r="FSG847" s="14"/>
      <c r="FSH847" s="14"/>
      <c r="FSI847" s="14"/>
      <c r="FSJ847" s="14"/>
      <c r="FSK847" s="14"/>
      <c r="FSL847" s="14"/>
      <c r="FSM847" s="14"/>
      <c r="FSN847" s="14"/>
      <c r="FSO847" s="14"/>
      <c r="FSP847" s="14"/>
      <c r="FSQ847" s="14"/>
      <c r="FSR847" s="14"/>
      <c r="FSS847" s="14"/>
      <c r="FST847" s="14"/>
      <c r="FSU847" s="14"/>
      <c r="FSV847" s="14"/>
      <c r="FSW847" s="14"/>
      <c r="FSX847" s="14"/>
      <c r="FSY847" s="14"/>
      <c r="FSZ847" s="14"/>
      <c r="FTA847" s="14"/>
      <c r="FTB847" s="14"/>
      <c r="FTC847" s="14"/>
      <c r="FTD847" s="14"/>
      <c r="FTE847" s="14"/>
      <c r="FTF847" s="14"/>
      <c r="FTG847" s="14"/>
      <c r="FTH847" s="14"/>
      <c r="FTI847" s="14"/>
      <c r="FTJ847" s="14"/>
      <c r="FTK847" s="14"/>
      <c r="FTL847" s="14"/>
      <c r="FTM847" s="14"/>
      <c r="FTN847" s="14"/>
      <c r="FTO847" s="14"/>
      <c r="FTP847" s="14"/>
      <c r="FTQ847" s="14"/>
      <c r="FTR847" s="14"/>
      <c r="FTS847" s="14"/>
      <c r="FTT847" s="14"/>
      <c r="FTU847" s="14"/>
      <c r="FTV847" s="14"/>
      <c r="FTW847" s="14"/>
      <c r="FTX847" s="14"/>
      <c r="FTY847" s="14"/>
      <c r="FTZ847" s="14"/>
      <c r="FUA847" s="14"/>
      <c r="FUB847" s="14"/>
      <c r="FUC847" s="14"/>
      <c r="FUD847" s="14"/>
      <c r="FUE847" s="14"/>
      <c r="FUF847" s="14"/>
      <c r="FUG847" s="14"/>
      <c r="FUH847" s="14"/>
      <c r="FUI847" s="14"/>
      <c r="FUJ847" s="14"/>
      <c r="FUK847" s="14"/>
      <c r="FUL847" s="14"/>
      <c r="FUM847" s="14"/>
      <c r="FUN847" s="14"/>
      <c r="FUO847" s="14"/>
      <c r="FUP847" s="14"/>
      <c r="FUQ847" s="14"/>
      <c r="FUR847" s="14"/>
      <c r="FUS847" s="14"/>
      <c r="FUT847" s="14"/>
      <c r="FUU847" s="14"/>
      <c r="FUV847" s="14"/>
      <c r="FUW847" s="14"/>
      <c r="FUX847" s="14"/>
      <c r="FUY847" s="14"/>
      <c r="FUZ847" s="14"/>
      <c r="FVA847" s="14"/>
      <c r="FVB847" s="14"/>
      <c r="FVC847" s="14"/>
      <c r="FVD847" s="14"/>
      <c r="FVE847" s="14"/>
      <c r="FVF847" s="14"/>
      <c r="FVG847" s="14"/>
      <c r="FVH847" s="14"/>
      <c r="FVI847" s="14"/>
      <c r="FVJ847" s="14"/>
      <c r="FVK847" s="14"/>
      <c r="FVL847" s="14"/>
      <c r="FVM847" s="14"/>
      <c r="FVN847" s="14"/>
      <c r="FVO847" s="14"/>
      <c r="FVP847" s="14"/>
      <c r="FVQ847" s="14"/>
      <c r="FVR847" s="14"/>
      <c r="FVS847" s="14"/>
      <c r="FVT847" s="14"/>
      <c r="FVU847" s="14"/>
      <c r="FVV847" s="14"/>
      <c r="FVW847" s="14"/>
      <c r="FVX847" s="14"/>
      <c r="FVY847" s="14"/>
      <c r="FVZ847" s="14"/>
      <c r="FWA847" s="14"/>
      <c r="FWB847" s="14"/>
      <c r="FWC847" s="14"/>
      <c r="FWD847" s="14"/>
      <c r="FWE847" s="14"/>
      <c r="FWF847" s="14"/>
      <c r="FWG847" s="14"/>
      <c r="FWH847" s="14"/>
      <c r="FWI847" s="14"/>
      <c r="FWJ847" s="14"/>
      <c r="FWK847" s="14"/>
      <c r="FWL847" s="14"/>
      <c r="FWM847" s="14"/>
      <c r="FWN847" s="14"/>
      <c r="FWO847" s="14"/>
      <c r="FWP847" s="14"/>
      <c r="FWQ847" s="14"/>
      <c r="FWR847" s="14"/>
      <c r="FWS847" s="14"/>
      <c r="FWT847" s="14"/>
      <c r="FWU847" s="14"/>
      <c r="FWV847" s="14"/>
      <c r="FWW847" s="14"/>
      <c r="FWX847" s="14"/>
      <c r="FWY847" s="14"/>
      <c r="FWZ847" s="14"/>
      <c r="FXA847" s="14"/>
      <c r="FXB847" s="14"/>
      <c r="FXC847" s="14"/>
      <c r="FXD847" s="14"/>
      <c r="FXE847" s="14"/>
      <c r="FXF847" s="14"/>
      <c r="FXG847" s="14"/>
      <c r="FXH847" s="14"/>
      <c r="FXI847" s="14"/>
      <c r="FXJ847" s="14"/>
      <c r="FXK847" s="14"/>
      <c r="FXL847" s="14"/>
      <c r="FXM847" s="14"/>
      <c r="FXN847" s="14"/>
      <c r="FXO847" s="14"/>
      <c r="FXP847" s="14"/>
      <c r="FXQ847" s="14"/>
      <c r="FXR847" s="14"/>
      <c r="FXS847" s="14"/>
      <c r="FXT847" s="14"/>
      <c r="FXU847" s="14"/>
      <c r="FXV847" s="14"/>
      <c r="FXW847" s="14"/>
      <c r="FXX847" s="14"/>
      <c r="FXY847" s="14"/>
      <c r="FXZ847" s="14"/>
      <c r="FYA847" s="14"/>
      <c r="FYB847" s="14"/>
      <c r="FYC847" s="14"/>
      <c r="FYD847" s="14"/>
      <c r="FYE847" s="14"/>
      <c r="FYF847" s="14"/>
      <c r="FYG847" s="14"/>
      <c r="FYH847" s="14"/>
      <c r="FYI847" s="14"/>
      <c r="FYJ847" s="14"/>
      <c r="FYK847" s="14"/>
      <c r="FYL847" s="14"/>
      <c r="FYM847" s="14"/>
      <c r="FYN847" s="14"/>
      <c r="FYO847" s="14"/>
      <c r="FYP847" s="14"/>
      <c r="FYQ847" s="14"/>
      <c r="FYR847" s="14"/>
      <c r="FYS847" s="14"/>
      <c r="FYT847" s="14"/>
      <c r="FYU847" s="14"/>
      <c r="FYV847" s="14"/>
      <c r="FYW847" s="14"/>
      <c r="FYX847" s="14"/>
      <c r="FYY847" s="14"/>
      <c r="FYZ847" s="14"/>
      <c r="FZA847" s="14"/>
      <c r="FZB847" s="14"/>
      <c r="FZC847" s="14"/>
      <c r="FZD847" s="14"/>
      <c r="FZE847" s="14"/>
      <c r="FZF847" s="14"/>
      <c r="FZG847" s="14"/>
      <c r="FZH847" s="14"/>
      <c r="FZI847" s="14"/>
      <c r="FZJ847" s="14"/>
      <c r="FZK847" s="14"/>
      <c r="FZL847" s="14"/>
      <c r="FZM847" s="14"/>
      <c r="FZN847" s="14"/>
      <c r="FZO847" s="14"/>
      <c r="FZP847" s="14"/>
      <c r="FZQ847" s="14"/>
      <c r="FZR847" s="14"/>
      <c r="FZS847" s="14"/>
      <c r="FZT847" s="14"/>
      <c r="FZU847" s="14"/>
      <c r="FZV847" s="14"/>
      <c r="FZW847" s="14"/>
      <c r="FZX847" s="14"/>
      <c r="FZY847" s="14"/>
      <c r="FZZ847" s="14"/>
      <c r="GAA847" s="14"/>
      <c r="GAB847" s="14"/>
      <c r="GAC847" s="14"/>
      <c r="GAD847" s="14"/>
      <c r="GAE847" s="14"/>
      <c r="GAF847" s="14"/>
      <c r="GAG847" s="14"/>
      <c r="GAH847" s="14"/>
      <c r="GAI847" s="14"/>
      <c r="GAJ847" s="14"/>
      <c r="GAK847" s="14"/>
      <c r="GAL847" s="14"/>
      <c r="GAM847" s="14"/>
      <c r="GAN847" s="14"/>
      <c r="GAO847" s="14"/>
      <c r="GAP847" s="14"/>
      <c r="GAQ847" s="14"/>
      <c r="GAR847" s="14"/>
      <c r="GAS847" s="14"/>
      <c r="GAT847" s="14"/>
      <c r="GAU847" s="14"/>
      <c r="GAV847" s="14"/>
      <c r="GAW847" s="14"/>
      <c r="GAX847" s="14"/>
      <c r="GAY847" s="14"/>
      <c r="GAZ847" s="14"/>
      <c r="GBA847" s="14"/>
      <c r="GBB847" s="14"/>
      <c r="GBC847" s="14"/>
      <c r="GBD847" s="14"/>
      <c r="GBE847" s="14"/>
      <c r="GBF847" s="14"/>
      <c r="GBG847" s="14"/>
      <c r="GBH847" s="14"/>
      <c r="GBI847" s="14"/>
      <c r="GBJ847" s="14"/>
      <c r="GBK847" s="14"/>
      <c r="GBL847" s="14"/>
      <c r="GBM847" s="14"/>
      <c r="GBN847" s="14"/>
      <c r="GBO847" s="14"/>
      <c r="GBP847" s="14"/>
      <c r="GBQ847" s="14"/>
      <c r="GBR847" s="14"/>
      <c r="GBS847" s="14"/>
      <c r="GBT847" s="14"/>
      <c r="GBU847" s="14"/>
      <c r="GBV847" s="14"/>
      <c r="GBW847" s="14"/>
      <c r="GBX847" s="14"/>
      <c r="GBY847" s="14"/>
      <c r="GBZ847" s="14"/>
      <c r="GCA847" s="14"/>
      <c r="GCB847" s="14"/>
      <c r="GCC847" s="14"/>
      <c r="GCD847" s="14"/>
      <c r="GCE847" s="14"/>
      <c r="GCF847" s="14"/>
      <c r="GCG847" s="14"/>
      <c r="GCH847" s="14"/>
      <c r="GCI847" s="14"/>
      <c r="GCJ847" s="14"/>
      <c r="GCK847" s="14"/>
      <c r="GCL847" s="14"/>
      <c r="GCM847" s="14"/>
      <c r="GCN847" s="14"/>
      <c r="GCO847" s="14"/>
      <c r="GCP847" s="14"/>
      <c r="GCQ847" s="14"/>
      <c r="GCR847" s="14"/>
      <c r="GCS847" s="14"/>
      <c r="GCT847" s="14"/>
      <c r="GCU847" s="14"/>
      <c r="GCV847" s="14"/>
      <c r="GCW847" s="14"/>
      <c r="GCX847" s="14"/>
      <c r="GCY847" s="14"/>
      <c r="GCZ847" s="14"/>
      <c r="GDA847" s="14"/>
      <c r="GDB847" s="14"/>
      <c r="GDC847" s="14"/>
      <c r="GDD847" s="14"/>
      <c r="GDE847" s="14"/>
      <c r="GDF847" s="14"/>
      <c r="GDG847" s="14"/>
      <c r="GDH847" s="14"/>
      <c r="GDI847" s="14"/>
      <c r="GDJ847" s="14"/>
      <c r="GDK847" s="14"/>
      <c r="GDL847" s="14"/>
      <c r="GDM847" s="14"/>
      <c r="GDN847" s="14"/>
      <c r="GDO847" s="14"/>
      <c r="GDP847" s="14"/>
      <c r="GDQ847" s="14"/>
      <c r="GDR847" s="14"/>
      <c r="GDS847" s="14"/>
      <c r="GDT847" s="14"/>
      <c r="GDU847" s="14"/>
      <c r="GDV847" s="14"/>
      <c r="GDW847" s="14"/>
      <c r="GDX847" s="14"/>
      <c r="GDY847" s="14"/>
      <c r="GDZ847" s="14"/>
      <c r="GEA847" s="14"/>
      <c r="GEB847" s="14"/>
      <c r="GEC847" s="14"/>
      <c r="GED847" s="14"/>
      <c r="GEE847" s="14"/>
      <c r="GEF847" s="14"/>
      <c r="GEG847" s="14"/>
      <c r="GEH847" s="14"/>
      <c r="GEI847" s="14"/>
      <c r="GEJ847" s="14"/>
      <c r="GEK847" s="14"/>
      <c r="GEL847" s="14"/>
      <c r="GEM847" s="14"/>
      <c r="GEN847" s="14"/>
      <c r="GEO847" s="14"/>
      <c r="GEP847" s="14"/>
      <c r="GEQ847" s="14"/>
      <c r="GER847" s="14"/>
      <c r="GES847" s="14"/>
      <c r="GET847" s="14"/>
      <c r="GEU847" s="14"/>
      <c r="GEV847" s="14"/>
      <c r="GEW847" s="14"/>
      <c r="GEX847" s="14"/>
      <c r="GEY847" s="14"/>
      <c r="GEZ847" s="14"/>
      <c r="GFA847" s="14"/>
      <c r="GFB847" s="14"/>
      <c r="GFC847" s="14"/>
      <c r="GFD847" s="14"/>
      <c r="GFE847" s="14"/>
      <c r="GFF847" s="14"/>
      <c r="GFG847" s="14"/>
      <c r="GFH847" s="14"/>
      <c r="GFI847" s="14"/>
      <c r="GFJ847" s="14"/>
      <c r="GFK847" s="14"/>
      <c r="GFL847" s="14"/>
      <c r="GFM847" s="14"/>
      <c r="GFN847" s="14"/>
      <c r="GFO847" s="14"/>
      <c r="GFP847" s="14"/>
      <c r="GFQ847" s="14"/>
      <c r="GFR847" s="14"/>
      <c r="GFS847" s="14"/>
      <c r="GFT847" s="14"/>
      <c r="GFU847" s="14"/>
      <c r="GFV847" s="14"/>
      <c r="GFW847" s="14"/>
      <c r="GFX847" s="14"/>
      <c r="GFY847" s="14"/>
      <c r="GFZ847" s="14"/>
      <c r="GGA847" s="14"/>
      <c r="GGB847" s="14"/>
      <c r="GGC847" s="14"/>
      <c r="GGD847" s="14"/>
      <c r="GGE847" s="14"/>
      <c r="GGF847" s="14"/>
      <c r="GGG847" s="14"/>
      <c r="GGH847" s="14"/>
      <c r="GGI847" s="14"/>
      <c r="GGJ847" s="14"/>
      <c r="GGK847" s="14"/>
      <c r="GGL847" s="14"/>
      <c r="GGM847" s="14"/>
      <c r="GGN847" s="14"/>
      <c r="GGO847" s="14"/>
      <c r="GGP847" s="14"/>
      <c r="GGQ847" s="14"/>
      <c r="GGR847" s="14"/>
      <c r="GGS847" s="14"/>
      <c r="GGT847" s="14"/>
      <c r="GGU847" s="14"/>
      <c r="GGV847" s="14"/>
      <c r="GGW847" s="14"/>
      <c r="GGX847" s="14"/>
      <c r="GGY847" s="14"/>
      <c r="GGZ847" s="14"/>
      <c r="GHA847" s="14"/>
      <c r="GHB847" s="14"/>
      <c r="GHC847" s="14"/>
      <c r="GHD847" s="14"/>
      <c r="GHE847" s="14"/>
      <c r="GHF847" s="14"/>
      <c r="GHG847" s="14"/>
      <c r="GHH847" s="14"/>
      <c r="GHI847" s="14"/>
      <c r="GHJ847" s="14"/>
      <c r="GHK847" s="14"/>
      <c r="GHL847" s="14"/>
      <c r="GHM847" s="14"/>
      <c r="GHN847" s="14"/>
      <c r="GHO847" s="14"/>
      <c r="GHP847" s="14"/>
      <c r="GHQ847" s="14"/>
      <c r="GHR847" s="14"/>
      <c r="GHS847" s="14"/>
      <c r="GHT847" s="14"/>
      <c r="GHU847" s="14"/>
      <c r="GHV847" s="14"/>
      <c r="GHW847" s="14"/>
      <c r="GHX847" s="14"/>
      <c r="GHY847" s="14"/>
      <c r="GHZ847" s="14"/>
      <c r="GIA847" s="14"/>
      <c r="GIB847" s="14"/>
      <c r="GIC847" s="14"/>
      <c r="GID847" s="14"/>
      <c r="GIE847" s="14"/>
      <c r="GIF847" s="14"/>
      <c r="GIG847" s="14"/>
      <c r="GIH847" s="14"/>
      <c r="GII847" s="14"/>
      <c r="GIJ847" s="14"/>
      <c r="GIK847" s="14"/>
      <c r="GIL847" s="14"/>
      <c r="GIM847" s="14"/>
      <c r="GIN847" s="14"/>
      <c r="GIO847" s="14"/>
      <c r="GIP847" s="14"/>
      <c r="GIQ847" s="14"/>
      <c r="GIR847" s="14"/>
      <c r="GIS847" s="14"/>
      <c r="GIT847" s="14"/>
      <c r="GIU847" s="14"/>
      <c r="GIV847" s="14"/>
      <c r="GIW847" s="14"/>
      <c r="GIX847" s="14"/>
      <c r="GIY847" s="14"/>
      <c r="GIZ847" s="14"/>
      <c r="GJA847" s="14"/>
      <c r="GJB847" s="14"/>
      <c r="GJC847" s="14"/>
      <c r="GJD847" s="14"/>
      <c r="GJE847" s="14"/>
      <c r="GJF847" s="14"/>
      <c r="GJG847" s="14"/>
      <c r="GJH847" s="14"/>
      <c r="GJI847" s="14"/>
      <c r="GJJ847" s="14"/>
      <c r="GJK847" s="14"/>
      <c r="GJL847" s="14"/>
      <c r="GJM847" s="14"/>
      <c r="GJN847" s="14"/>
      <c r="GJO847" s="14"/>
      <c r="GJP847" s="14"/>
      <c r="GJQ847" s="14"/>
      <c r="GJR847" s="14"/>
      <c r="GJS847" s="14"/>
      <c r="GJT847" s="14"/>
      <c r="GJU847" s="14"/>
      <c r="GJV847" s="14"/>
      <c r="GJW847" s="14"/>
      <c r="GJX847" s="14"/>
      <c r="GJY847" s="14"/>
      <c r="GJZ847" s="14"/>
      <c r="GKA847" s="14"/>
      <c r="GKB847" s="14"/>
      <c r="GKC847" s="14"/>
      <c r="GKD847" s="14"/>
      <c r="GKE847" s="14"/>
      <c r="GKF847" s="14"/>
      <c r="GKG847" s="14"/>
      <c r="GKH847" s="14"/>
      <c r="GKI847" s="14"/>
      <c r="GKJ847" s="14"/>
      <c r="GKK847" s="14"/>
      <c r="GKL847" s="14"/>
      <c r="GKM847" s="14"/>
      <c r="GKN847" s="14"/>
      <c r="GKO847" s="14"/>
      <c r="GKP847" s="14"/>
      <c r="GKQ847" s="14"/>
      <c r="GKR847" s="14"/>
      <c r="GKS847" s="14"/>
      <c r="GKT847" s="14"/>
      <c r="GKU847" s="14"/>
      <c r="GKV847" s="14"/>
      <c r="GKW847" s="14"/>
      <c r="GKX847" s="14"/>
      <c r="GKY847" s="14"/>
      <c r="GKZ847" s="14"/>
      <c r="GLA847" s="14"/>
      <c r="GLB847" s="14"/>
      <c r="GLC847" s="14"/>
      <c r="GLD847" s="14"/>
      <c r="GLE847" s="14"/>
      <c r="GLF847" s="14"/>
      <c r="GLG847" s="14"/>
      <c r="GLH847" s="14"/>
      <c r="GLI847" s="14"/>
      <c r="GLJ847" s="14"/>
      <c r="GLK847" s="14"/>
      <c r="GLL847" s="14"/>
      <c r="GLM847" s="14"/>
      <c r="GLN847" s="14"/>
      <c r="GLO847" s="14"/>
      <c r="GLP847" s="14"/>
      <c r="GLQ847" s="14"/>
      <c r="GLR847" s="14"/>
      <c r="GLS847" s="14"/>
      <c r="GLT847" s="14"/>
      <c r="GLU847" s="14"/>
      <c r="GLV847" s="14"/>
      <c r="GLW847" s="14"/>
      <c r="GLX847" s="14"/>
      <c r="GLY847" s="14"/>
      <c r="GLZ847" s="14"/>
      <c r="GMA847" s="14"/>
      <c r="GMB847" s="14"/>
      <c r="GMC847" s="14"/>
      <c r="GMD847" s="14"/>
      <c r="GME847" s="14"/>
      <c r="GMF847" s="14"/>
      <c r="GMG847" s="14"/>
      <c r="GMH847" s="14"/>
      <c r="GMI847" s="14"/>
      <c r="GMJ847" s="14"/>
      <c r="GMK847" s="14"/>
      <c r="GML847" s="14"/>
      <c r="GMM847" s="14"/>
      <c r="GMN847" s="14"/>
      <c r="GMO847" s="14"/>
      <c r="GMP847" s="14"/>
      <c r="GMQ847" s="14"/>
      <c r="GMR847" s="14"/>
      <c r="GMS847" s="14"/>
      <c r="GMT847" s="14"/>
      <c r="GMU847" s="14"/>
      <c r="GMV847" s="14"/>
      <c r="GMW847" s="14"/>
      <c r="GMX847" s="14"/>
      <c r="GMY847" s="14"/>
      <c r="GMZ847" s="14"/>
      <c r="GNA847" s="14"/>
      <c r="GNB847" s="14"/>
      <c r="GNC847" s="14"/>
      <c r="GND847" s="14"/>
      <c r="GNE847" s="14"/>
      <c r="GNF847" s="14"/>
      <c r="GNG847" s="14"/>
      <c r="GNH847" s="14"/>
      <c r="GNI847" s="14"/>
      <c r="GNJ847" s="14"/>
      <c r="GNK847" s="14"/>
      <c r="GNL847" s="14"/>
      <c r="GNM847" s="14"/>
      <c r="GNN847" s="14"/>
      <c r="GNO847" s="14"/>
      <c r="GNP847" s="14"/>
      <c r="GNQ847" s="14"/>
      <c r="GNR847" s="14"/>
      <c r="GNS847" s="14"/>
      <c r="GNT847" s="14"/>
      <c r="GNU847" s="14"/>
      <c r="GNV847" s="14"/>
      <c r="GNW847" s="14"/>
      <c r="GNX847" s="14"/>
      <c r="GNY847" s="14"/>
      <c r="GNZ847" s="14"/>
      <c r="GOA847" s="14"/>
      <c r="GOB847" s="14"/>
      <c r="GOC847" s="14"/>
      <c r="GOD847" s="14"/>
      <c r="GOE847" s="14"/>
      <c r="GOF847" s="14"/>
      <c r="GOG847" s="14"/>
      <c r="GOH847" s="14"/>
      <c r="GOI847" s="14"/>
      <c r="GOJ847" s="14"/>
      <c r="GOK847" s="14"/>
      <c r="GOL847" s="14"/>
      <c r="GOM847" s="14"/>
      <c r="GON847" s="14"/>
      <c r="GOO847" s="14"/>
      <c r="GOP847" s="14"/>
      <c r="GOQ847" s="14"/>
      <c r="GOR847" s="14"/>
      <c r="GOS847" s="14"/>
      <c r="GOT847" s="14"/>
      <c r="GOU847" s="14"/>
      <c r="GOV847" s="14"/>
      <c r="GOW847" s="14"/>
      <c r="GOX847" s="14"/>
      <c r="GOY847" s="14"/>
      <c r="GOZ847" s="14"/>
      <c r="GPA847" s="14"/>
      <c r="GPB847" s="14"/>
      <c r="GPC847" s="14"/>
      <c r="GPD847" s="14"/>
      <c r="GPE847" s="14"/>
      <c r="GPF847" s="14"/>
      <c r="GPG847" s="14"/>
      <c r="GPH847" s="14"/>
      <c r="GPI847" s="14"/>
      <c r="GPJ847" s="14"/>
      <c r="GPK847" s="14"/>
      <c r="GPL847" s="14"/>
      <c r="GPM847" s="14"/>
      <c r="GPN847" s="14"/>
      <c r="GPO847" s="14"/>
      <c r="GPP847" s="14"/>
      <c r="GPQ847" s="14"/>
      <c r="GPR847" s="14"/>
      <c r="GPS847" s="14"/>
      <c r="GPT847" s="14"/>
      <c r="GPU847" s="14"/>
      <c r="GPV847" s="14"/>
      <c r="GPW847" s="14"/>
      <c r="GPX847" s="14"/>
      <c r="GPY847" s="14"/>
      <c r="GPZ847" s="14"/>
      <c r="GQA847" s="14"/>
      <c r="GQB847" s="14"/>
      <c r="GQC847" s="14"/>
      <c r="GQD847" s="14"/>
      <c r="GQE847" s="14"/>
      <c r="GQF847" s="14"/>
      <c r="GQG847" s="14"/>
      <c r="GQH847" s="14"/>
      <c r="GQI847" s="14"/>
      <c r="GQJ847" s="14"/>
      <c r="GQK847" s="14"/>
      <c r="GQL847" s="14"/>
      <c r="GQM847" s="14"/>
      <c r="GQN847" s="14"/>
      <c r="GQO847" s="14"/>
      <c r="GQP847" s="14"/>
      <c r="GQQ847" s="14"/>
      <c r="GQR847" s="14"/>
      <c r="GQS847" s="14"/>
      <c r="GQT847" s="14"/>
      <c r="GQU847" s="14"/>
      <c r="GQV847" s="14"/>
      <c r="GQW847" s="14"/>
      <c r="GQX847" s="14"/>
      <c r="GQY847" s="14"/>
      <c r="GQZ847" s="14"/>
      <c r="GRA847" s="14"/>
      <c r="GRB847" s="14"/>
      <c r="GRC847" s="14"/>
      <c r="GRD847" s="14"/>
      <c r="GRE847" s="14"/>
      <c r="GRF847" s="14"/>
      <c r="GRG847" s="14"/>
      <c r="GRH847" s="14"/>
      <c r="GRI847" s="14"/>
      <c r="GRJ847" s="14"/>
      <c r="GRK847" s="14"/>
      <c r="GRL847" s="14"/>
      <c r="GRM847" s="14"/>
      <c r="GRN847" s="14"/>
      <c r="GRO847" s="14"/>
      <c r="GRP847" s="14"/>
      <c r="GRQ847" s="14"/>
      <c r="GRR847" s="14"/>
      <c r="GRS847" s="14"/>
      <c r="GRT847" s="14"/>
      <c r="GRU847" s="14"/>
      <c r="GRV847" s="14"/>
      <c r="GRW847" s="14"/>
      <c r="GRX847" s="14"/>
      <c r="GRY847" s="14"/>
      <c r="GRZ847" s="14"/>
      <c r="GSA847" s="14"/>
      <c r="GSB847" s="14"/>
      <c r="GSC847" s="14"/>
      <c r="GSD847" s="14"/>
      <c r="GSE847" s="14"/>
      <c r="GSF847" s="14"/>
      <c r="GSG847" s="14"/>
      <c r="GSH847" s="14"/>
      <c r="GSI847" s="14"/>
      <c r="GSJ847" s="14"/>
      <c r="GSK847" s="14"/>
      <c r="GSL847" s="14"/>
      <c r="GSM847" s="14"/>
      <c r="GSN847" s="14"/>
      <c r="GSO847" s="14"/>
      <c r="GSP847" s="14"/>
      <c r="GSQ847" s="14"/>
      <c r="GSR847" s="14"/>
      <c r="GSS847" s="14"/>
      <c r="GST847" s="14"/>
      <c r="GSU847" s="14"/>
      <c r="GSV847" s="14"/>
      <c r="GSW847" s="14"/>
      <c r="GSX847" s="14"/>
      <c r="GSY847" s="14"/>
      <c r="GSZ847" s="14"/>
      <c r="GTA847" s="14"/>
      <c r="GTB847" s="14"/>
      <c r="GTC847" s="14"/>
      <c r="GTD847" s="14"/>
      <c r="GTE847" s="14"/>
      <c r="GTF847" s="14"/>
      <c r="GTG847" s="14"/>
      <c r="GTH847" s="14"/>
      <c r="GTI847" s="14"/>
      <c r="GTJ847" s="14"/>
      <c r="GTK847" s="14"/>
      <c r="GTL847" s="14"/>
      <c r="GTM847" s="14"/>
      <c r="GTN847" s="14"/>
      <c r="GTO847" s="14"/>
      <c r="GTP847" s="14"/>
      <c r="GTQ847" s="14"/>
      <c r="GTR847" s="14"/>
      <c r="GTS847" s="14"/>
      <c r="GTT847" s="14"/>
      <c r="GTU847" s="14"/>
      <c r="GTV847" s="14"/>
      <c r="GTW847" s="14"/>
      <c r="GTX847" s="14"/>
      <c r="GTY847" s="14"/>
      <c r="GTZ847" s="14"/>
      <c r="GUA847" s="14"/>
      <c r="GUB847" s="14"/>
      <c r="GUC847" s="14"/>
      <c r="GUD847" s="14"/>
      <c r="GUE847" s="14"/>
      <c r="GUF847" s="14"/>
      <c r="GUG847" s="14"/>
      <c r="GUH847" s="14"/>
      <c r="GUI847" s="14"/>
      <c r="GUJ847" s="14"/>
      <c r="GUK847" s="14"/>
      <c r="GUL847" s="14"/>
      <c r="GUM847" s="14"/>
      <c r="GUN847" s="14"/>
      <c r="GUO847" s="14"/>
      <c r="GUP847" s="14"/>
      <c r="GUQ847" s="14"/>
      <c r="GUR847" s="14"/>
      <c r="GUS847" s="14"/>
      <c r="GUT847" s="14"/>
      <c r="GUU847" s="14"/>
      <c r="GUV847" s="14"/>
      <c r="GUW847" s="14"/>
      <c r="GUX847" s="14"/>
      <c r="GUY847" s="14"/>
      <c r="GUZ847" s="14"/>
      <c r="GVA847" s="14"/>
      <c r="GVB847" s="14"/>
      <c r="GVC847" s="14"/>
      <c r="GVD847" s="14"/>
      <c r="GVE847" s="14"/>
      <c r="GVF847" s="14"/>
      <c r="GVG847" s="14"/>
      <c r="GVH847" s="14"/>
      <c r="GVI847" s="14"/>
      <c r="GVJ847" s="14"/>
      <c r="GVK847" s="14"/>
      <c r="GVL847" s="14"/>
      <c r="GVM847" s="14"/>
      <c r="GVN847" s="14"/>
      <c r="GVO847" s="14"/>
      <c r="GVP847" s="14"/>
      <c r="GVQ847" s="14"/>
      <c r="GVR847" s="14"/>
      <c r="GVS847" s="14"/>
      <c r="GVT847" s="14"/>
      <c r="GVU847" s="14"/>
      <c r="GVV847" s="14"/>
      <c r="GVW847" s="14"/>
      <c r="GVX847" s="14"/>
      <c r="GVY847" s="14"/>
      <c r="GVZ847" s="14"/>
      <c r="GWA847" s="14"/>
      <c r="GWB847" s="14"/>
      <c r="GWC847" s="14"/>
      <c r="GWD847" s="14"/>
      <c r="GWE847" s="14"/>
      <c r="GWF847" s="14"/>
      <c r="GWG847" s="14"/>
      <c r="GWH847" s="14"/>
      <c r="GWI847" s="14"/>
      <c r="GWJ847" s="14"/>
      <c r="GWK847" s="14"/>
      <c r="GWL847" s="14"/>
      <c r="GWM847" s="14"/>
      <c r="GWN847" s="14"/>
      <c r="GWO847" s="14"/>
      <c r="GWP847" s="14"/>
      <c r="GWQ847" s="14"/>
      <c r="GWR847" s="14"/>
      <c r="GWS847" s="14"/>
      <c r="GWT847" s="14"/>
      <c r="GWU847" s="14"/>
      <c r="GWV847" s="14"/>
      <c r="GWW847" s="14"/>
      <c r="GWX847" s="14"/>
      <c r="GWY847" s="14"/>
      <c r="GWZ847" s="14"/>
      <c r="GXA847" s="14"/>
      <c r="GXB847" s="14"/>
      <c r="GXC847" s="14"/>
      <c r="GXD847" s="14"/>
      <c r="GXE847" s="14"/>
      <c r="GXF847" s="14"/>
      <c r="GXG847" s="14"/>
      <c r="GXH847" s="14"/>
      <c r="GXI847" s="14"/>
      <c r="GXJ847" s="14"/>
      <c r="GXK847" s="14"/>
      <c r="GXL847" s="14"/>
      <c r="GXM847" s="14"/>
      <c r="GXN847" s="14"/>
      <c r="GXO847" s="14"/>
      <c r="GXP847" s="14"/>
      <c r="GXQ847" s="14"/>
      <c r="GXR847" s="14"/>
      <c r="GXS847" s="14"/>
      <c r="GXT847" s="14"/>
      <c r="GXU847" s="14"/>
      <c r="GXV847" s="14"/>
      <c r="GXW847" s="14"/>
      <c r="GXX847" s="14"/>
      <c r="GXY847" s="14"/>
      <c r="GXZ847" s="14"/>
      <c r="GYA847" s="14"/>
      <c r="GYB847" s="14"/>
      <c r="GYC847" s="14"/>
      <c r="GYD847" s="14"/>
      <c r="GYE847" s="14"/>
      <c r="GYF847" s="14"/>
      <c r="GYG847" s="14"/>
      <c r="GYH847" s="14"/>
      <c r="GYI847" s="14"/>
      <c r="GYJ847" s="14"/>
      <c r="GYK847" s="14"/>
      <c r="GYL847" s="14"/>
      <c r="GYM847" s="14"/>
      <c r="GYN847" s="14"/>
      <c r="GYO847" s="14"/>
      <c r="GYP847" s="14"/>
      <c r="GYQ847" s="14"/>
      <c r="GYR847" s="14"/>
      <c r="GYS847" s="14"/>
      <c r="GYT847" s="14"/>
      <c r="GYU847" s="14"/>
      <c r="GYV847" s="14"/>
      <c r="GYW847" s="14"/>
      <c r="GYX847" s="14"/>
      <c r="GYY847" s="14"/>
      <c r="GYZ847" s="14"/>
      <c r="GZA847" s="14"/>
      <c r="GZB847" s="14"/>
      <c r="GZC847" s="14"/>
      <c r="GZD847" s="14"/>
      <c r="GZE847" s="14"/>
      <c r="GZF847" s="14"/>
      <c r="GZG847" s="14"/>
      <c r="GZH847" s="14"/>
      <c r="GZI847" s="14"/>
      <c r="GZJ847" s="14"/>
      <c r="GZK847" s="14"/>
      <c r="GZL847" s="14"/>
      <c r="GZM847" s="14"/>
      <c r="GZN847" s="14"/>
      <c r="GZO847" s="14"/>
      <c r="GZP847" s="14"/>
      <c r="GZQ847" s="14"/>
      <c r="GZR847" s="14"/>
      <c r="GZS847" s="14"/>
      <c r="GZT847" s="14"/>
      <c r="GZU847" s="14"/>
      <c r="GZV847" s="14"/>
      <c r="GZW847" s="14"/>
      <c r="GZX847" s="14"/>
      <c r="GZY847" s="14"/>
      <c r="GZZ847" s="14"/>
      <c r="HAA847" s="14"/>
      <c r="HAB847" s="14"/>
      <c r="HAC847" s="14"/>
      <c r="HAD847" s="14"/>
      <c r="HAE847" s="14"/>
      <c r="HAF847" s="14"/>
      <c r="HAG847" s="14"/>
      <c r="HAH847" s="14"/>
      <c r="HAI847" s="14"/>
      <c r="HAJ847" s="14"/>
      <c r="HAK847" s="14"/>
      <c r="HAL847" s="14"/>
      <c r="HAM847" s="14"/>
      <c r="HAN847" s="14"/>
      <c r="HAO847" s="14"/>
      <c r="HAP847" s="14"/>
      <c r="HAQ847" s="14"/>
      <c r="HAR847" s="14"/>
      <c r="HAS847" s="14"/>
      <c r="HAT847" s="14"/>
      <c r="HAU847" s="14"/>
      <c r="HAV847" s="14"/>
      <c r="HAW847" s="14"/>
      <c r="HAX847" s="14"/>
      <c r="HAY847" s="14"/>
      <c r="HAZ847" s="14"/>
      <c r="HBA847" s="14"/>
      <c r="HBB847" s="14"/>
      <c r="HBC847" s="14"/>
      <c r="HBD847" s="14"/>
      <c r="HBE847" s="14"/>
      <c r="HBF847" s="14"/>
      <c r="HBG847" s="14"/>
      <c r="HBH847" s="14"/>
      <c r="HBI847" s="14"/>
      <c r="HBJ847" s="14"/>
      <c r="HBK847" s="14"/>
      <c r="HBL847" s="14"/>
      <c r="HBM847" s="14"/>
      <c r="HBN847" s="14"/>
      <c r="HBO847" s="14"/>
      <c r="HBP847" s="14"/>
      <c r="HBQ847" s="14"/>
      <c r="HBR847" s="14"/>
      <c r="HBS847" s="14"/>
      <c r="HBT847" s="14"/>
      <c r="HBU847" s="14"/>
      <c r="HBV847" s="14"/>
      <c r="HBW847" s="14"/>
      <c r="HBX847" s="14"/>
      <c r="HBY847" s="14"/>
      <c r="HBZ847" s="14"/>
      <c r="HCA847" s="14"/>
      <c r="HCB847" s="14"/>
      <c r="HCC847" s="14"/>
      <c r="HCD847" s="14"/>
      <c r="HCE847" s="14"/>
      <c r="HCF847" s="14"/>
      <c r="HCG847" s="14"/>
      <c r="HCH847" s="14"/>
      <c r="HCI847" s="14"/>
      <c r="HCJ847" s="14"/>
      <c r="HCK847" s="14"/>
      <c r="HCL847" s="14"/>
      <c r="HCM847" s="14"/>
      <c r="HCN847" s="14"/>
      <c r="HCO847" s="14"/>
      <c r="HCP847" s="14"/>
      <c r="HCQ847" s="14"/>
      <c r="HCR847" s="14"/>
      <c r="HCS847" s="14"/>
      <c r="HCT847" s="14"/>
      <c r="HCU847" s="14"/>
      <c r="HCV847" s="14"/>
      <c r="HCW847" s="14"/>
      <c r="HCX847" s="14"/>
      <c r="HCY847" s="14"/>
      <c r="HCZ847" s="14"/>
      <c r="HDA847" s="14"/>
      <c r="HDB847" s="14"/>
      <c r="HDC847" s="14"/>
      <c r="HDD847" s="14"/>
      <c r="HDE847" s="14"/>
      <c r="HDF847" s="14"/>
      <c r="HDG847" s="14"/>
      <c r="HDH847" s="14"/>
      <c r="HDI847" s="14"/>
      <c r="HDJ847" s="14"/>
      <c r="HDK847" s="14"/>
      <c r="HDL847" s="14"/>
      <c r="HDM847" s="14"/>
      <c r="HDN847" s="14"/>
      <c r="HDO847" s="14"/>
      <c r="HDP847" s="14"/>
      <c r="HDQ847" s="14"/>
      <c r="HDR847" s="14"/>
      <c r="HDS847" s="14"/>
      <c r="HDT847" s="14"/>
      <c r="HDU847" s="14"/>
      <c r="HDV847" s="14"/>
      <c r="HDW847" s="14"/>
      <c r="HDX847" s="14"/>
      <c r="HDY847" s="14"/>
      <c r="HDZ847" s="14"/>
      <c r="HEA847" s="14"/>
      <c r="HEB847" s="14"/>
      <c r="HEC847" s="14"/>
      <c r="HED847" s="14"/>
      <c r="HEE847" s="14"/>
      <c r="HEF847" s="14"/>
      <c r="HEG847" s="14"/>
      <c r="HEH847" s="14"/>
      <c r="HEI847" s="14"/>
      <c r="HEJ847" s="14"/>
      <c r="HEK847" s="14"/>
      <c r="HEL847" s="14"/>
      <c r="HEM847" s="14"/>
      <c r="HEN847" s="14"/>
      <c r="HEO847" s="14"/>
      <c r="HEP847" s="14"/>
      <c r="HEQ847" s="14"/>
      <c r="HER847" s="14"/>
      <c r="HES847" s="14"/>
      <c r="HET847" s="14"/>
      <c r="HEU847" s="14"/>
      <c r="HEV847" s="14"/>
      <c r="HEW847" s="14"/>
      <c r="HEX847" s="14"/>
      <c r="HEY847" s="14"/>
      <c r="HEZ847" s="14"/>
      <c r="HFA847" s="14"/>
      <c r="HFB847" s="14"/>
      <c r="HFC847" s="14"/>
      <c r="HFD847" s="14"/>
      <c r="HFE847" s="14"/>
      <c r="HFF847" s="14"/>
      <c r="HFG847" s="14"/>
      <c r="HFH847" s="14"/>
      <c r="HFI847" s="14"/>
      <c r="HFJ847" s="14"/>
      <c r="HFK847" s="14"/>
      <c r="HFL847" s="14"/>
      <c r="HFM847" s="14"/>
      <c r="HFN847" s="14"/>
      <c r="HFO847" s="14"/>
      <c r="HFP847" s="14"/>
      <c r="HFQ847" s="14"/>
      <c r="HFR847" s="14"/>
      <c r="HFS847" s="14"/>
      <c r="HFT847" s="14"/>
      <c r="HFU847" s="14"/>
      <c r="HFV847" s="14"/>
      <c r="HFW847" s="14"/>
      <c r="HFX847" s="14"/>
      <c r="HFY847" s="14"/>
      <c r="HFZ847" s="14"/>
      <c r="HGA847" s="14"/>
      <c r="HGB847" s="14"/>
      <c r="HGC847" s="14"/>
      <c r="HGD847" s="14"/>
      <c r="HGE847" s="14"/>
      <c r="HGF847" s="14"/>
      <c r="HGG847" s="14"/>
      <c r="HGH847" s="14"/>
      <c r="HGI847" s="14"/>
      <c r="HGJ847" s="14"/>
      <c r="HGK847" s="14"/>
      <c r="HGL847" s="14"/>
      <c r="HGM847" s="14"/>
      <c r="HGN847" s="14"/>
      <c r="HGO847" s="14"/>
      <c r="HGP847" s="14"/>
      <c r="HGQ847" s="14"/>
      <c r="HGR847" s="14"/>
      <c r="HGS847" s="14"/>
      <c r="HGT847" s="14"/>
      <c r="HGU847" s="14"/>
      <c r="HGV847" s="14"/>
      <c r="HGW847" s="14"/>
      <c r="HGX847" s="14"/>
      <c r="HGY847" s="14"/>
      <c r="HGZ847" s="14"/>
      <c r="HHA847" s="14"/>
      <c r="HHB847" s="14"/>
      <c r="HHC847" s="14"/>
      <c r="HHD847" s="14"/>
      <c r="HHE847" s="14"/>
      <c r="HHF847" s="14"/>
      <c r="HHG847" s="14"/>
      <c r="HHH847" s="14"/>
      <c r="HHI847" s="14"/>
      <c r="HHJ847" s="14"/>
      <c r="HHK847" s="14"/>
      <c r="HHL847" s="14"/>
      <c r="HHM847" s="14"/>
      <c r="HHN847" s="14"/>
      <c r="HHO847" s="14"/>
      <c r="HHP847" s="14"/>
      <c r="HHQ847" s="14"/>
      <c r="HHR847" s="14"/>
      <c r="HHS847" s="14"/>
      <c r="HHT847" s="14"/>
      <c r="HHU847" s="14"/>
      <c r="HHV847" s="14"/>
      <c r="HHW847" s="14"/>
      <c r="HHX847" s="14"/>
      <c r="HHY847" s="14"/>
      <c r="HHZ847" s="14"/>
      <c r="HIA847" s="14"/>
      <c r="HIB847" s="14"/>
      <c r="HIC847" s="14"/>
      <c r="HID847" s="14"/>
      <c r="HIE847" s="14"/>
      <c r="HIF847" s="14"/>
      <c r="HIG847" s="14"/>
      <c r="HIH847" s="14"/>
      <c r="HII847" s="14"/>
      <c r="HIJ847" s="14"/>
      <c r="HIK847" s="14"/>
      <c r="HIL847" s="14"/>
      <c r="HIM847" s="14"/>
      <c r="HIN847" s="14"/>
      <c r="HIO847" s="14"/>
      <c r="HIP847" s="14"/>
      <c r="HIQ847" s="14"/>
      <c r="HIR847" s="14"/>
      <c r="HIS847" s="14"/>
      <c r="HIT847" s="14"/>
      <c r="HIU847" s="14"/>
      <c r="HIV847" s="14"/>
      <c r="HIW847" s="14"/>
      <c r="HIX847" s="14"/>
      <c r="HIY847" s="14"/>
      <c r="HIZ847" s="14"/>
      <c r="HJA847" s="14"/>
      <c r="HJB847" s="14"/>
      <c r="HJC847" s="14"/>
      <c r="HJD847" s="14"/>
      <c r="HJE847" s="14"/>
      <c r="HJF847" s="14"/>
      <c r="HJG847" s="14"/>
      <c r="HJH847" s="14"/>
      <c r="HJI847" s="14"/>
      <c r="HJJ847" s="14"/>
      <c r="HJK847" s="14"/>
      <c r="HJL847" s="14"/>
      <c r="HJM847" s="14"/>
      <c r="HJN847" s="14"/>
      <c r="HJO847" s="14"/>
      <c r="HJP847" s="14"/>
      <c r="HJQ847" s="14"/>
      <c r="HJR847" s="14"/>
      <c r="HJS847" s="14"/>
      <c r="HJT847" s="14"/>
      <c r="HJU847" s="14"/>
      <c r="HJV847" s="14"/>
      <c r="HJW847" s="14"/>
      <c r="HJX847" s="14"/>
      <c r="HJY847" s="14"/>
      <c r="HJZ847" s="14"/>
      <c r="HKA847" s="14"/>
      <c r="HKB847" s="14"/>
      <c r="HKC847" s="14"/>
      <c r="HKD847" s="14"/>
      <c r="HKE847" s="14"/>
      <c r="HKF847" s="14"/>
      <c r="HKG847" s="14"/>
      <c r="HKH847" s="14"/>
      <c r="HKI847" s="14"/>
      <c r="HKJ847" s="14"/>
      <c r="HKK847" s="14"/>
      <c r="HKL847" s="14"/>
      <c r="HKM847" s="14"/>
      <c r="HKN847" s="14"/>
      <c r="HKO847" s="14"/>
      <c r="HKP847" s="14"/>
      <c r="HKQ847" s="14"/>
      <c r="HKR847" s="14"/>
      <c r="HKS847" s="14"/>
      <c r="HKT847" s="14"/>
      <c r="HKU847" s="14"/>
      <c r="HKV847" s="14"/>
      <c r="HKW847" s="14"/>
      <c r="HKX847" s="14"/>
      <c r="HKY847" s="14"/>
      <c r="HKZ847" s="14"/>
      <c r="HLA847" s="14"/>
      <c r="HLB847" s="14"/>
      <c r="HLC847" s="14"/>
      <c r="HLD847" s="14"/>
      <c r="HLE847" s="14"/>
      <c r="HLF847" s="14"/>
      <c r="HLG847" s="14"/>
      <c r="HLH847" s="14"/>
      <c r="HLI847" s="14"/>
      <c r="HLJ847" s="14"/>
      <c r="HLK847" s="14"/>
      <c r="HLL847" s="14"/>
      <c r="HLM847" s="14"/>
      <c r="HLN847" s="14"/>
      <c r="HLO847" s="14"/>
      <c r="HLP847" s="14"/>
      <c r="HLQ847" s="14"/>
      <c r="HLR847" s="14"/>
      <c r="HLS847" s="14"/>
      <c r="HLT847" s="14"/>
      <c r="HLU847" s="14"/>
      <c r="HLV847" s="14"/>
      <c r="HLW847" s="14"/>
      <c r="HLX847" s="14"/>
      <c r="HLY847" s="14"/>
      <c r="HLZ847" s="14"/>
      <c r="HMA847" s="14"/>
      <c r="HMB847" s="14"/>
      <c r="HMC847" s="14"/>
      <c r="HMD847" s="14"/>
      <c r="HME847" s="14"/>
      <c r="HMF847" s="14"/>
      <c r="HMG847" s="14"/>
      <c r="HMH847" s="14"/>
      <c r="HMI847" s="14"/>
      <c r="HMJ847" s="14"/>
      <c r="HMK847" s="14"/>
      <c r="HML847" s="14"/>
      <c r="HMM847" s="14"/>
      <c r="HMN847" s="14"/>
      <c r="HMO847" s="14"/>
      <c r="HMP847" s="14"/>
      <c r="HMQ847" s="14"/>
      <c r="HMR847" s="14"/>
      <c r="HMS847" s="14"/>
      <c r="HMT847" s="14"/>
      <c r="HMU847" s="14"/>
      <c r="HMV847" s="14"/>
      <c r="HMW847" s="14"/>
      <c r="HMX847" s="14"/>
      <c r="HMY847" s="14"/>
      <c r="HMZ847" s="14"/>
      <c r="HNA847" s="14"/>
      <c r="HNB847" s="14"/>
      <c r="HNC847" s="14"/>
      <c r="HND847" s="14"/>
      <c r="HNE847" s="14"/>
      <c r="HNF847" s="14"/>
      <c r="HNG847" s="14"/>
      <c r="HNH847" s="14"/>
      <c r="HNI847" s="14"/>
      <c r="HNJ847" s="14"/>
      <c r="HNK847" s="14"/>
      <c r="HNL847" s="14"/>
      <c r="HNM847" s="14"/>
      <c r="HNN847" s="14"/>
      <c r="HNO847" s="14"/>
      <c r="HNP847" s="14"/>
      <c r="HNQ847" s="14"/>
      <c r="HNR847" s="14"/>
      <c r="HNS847" s="14"/>
      <c r="HNT847" s="14"/>
      <c r="HNU847" s="14"/>
      <c r="HNV847" s="14"/>
      <c r="HNW847" s="14"/>
      <c r="HNX847" s="14"/>
      <c r="HNY847" s="14"/>
      <c r="HNZ847" s="14"/>
      <c r="HOA847" s="14"/>
      <c r="HOB847" s="14"/>
      <c r="HOC847" s="14"/>
      <c r="HOD847" s="14"/>
      <c r="HOE847" s="14"/>
      <c r="HOF847" s="14"/>
      <c r="HOG847" s="14"/>
      <c r="HOH847" s="14"/>
      <c r="HOI847" s="14"/>
      <c r="HOJ847" s="14"/>
      <c r="HOK847" s="14"/>
      <c r="HOL847" s="14"/>
      <c r="HOM847" s="14"/>
      <c r="HON847" s="14"/>
      <c r="HOO847" s="14"/>
      <c r="HOP847" s="14"/>
      <c r="HOQ847" s="14"/>
      <c r="HOR847" s="14"/>
      <c r="HOS847" s="14"/>
      <c r="HOT847" s="14"/>
      <c r="HOU847" s="14"/>
      <c r="HOV847" s="14"/>
      <c r="HOW847" s="14"/>
      <c r="HOX847" s="14"/>
      <c r="HOY847" s="14"/>
      <c r="HOZ847" s="14"/>
      <c r="HPA847" s="14"/>
      <c r="HPB847" s="14"/>
      <c r="HPC847" s="14"/>
      <c r="HPD847" s="14"/>
      <c r="HPE847" s="14"/>
      <c r="HPF847" s="14"/>
      <c r="HPG847" s="14"/>
      <c r="HPH847" s="14"/>
      <c r="HPI847" s="14"/>
      <c r="HPJ847" s="14"/>
      <c r="HPK847" s="14"/>
      <c r="HPL847" s="14"/>
      <c r="HPM847" s="14"/>
      <c r="HPN847" s="14"/>
      <c r="HPO847" s="14"/>
      <c r="HPP847" s="14"/>
      <c r="HPQ847" s="14"/>
      <c r="HPR847" s="14"/>
      <c r="HPS847" s="14"/>
      <c r="HPT847" s="14"/>
      <c r="HPU847" s="14"/>
      <c r="HPV847" s="14"/>
      <c r="HPW847" s="14"/>
      <c r="HPX847" s="14"/>
      <c r="HPY847" s="14"/>
      <c r="HPZ847" s="14"/>
      <c r="HQA847" s="14"/>
      <c r="HQB847" s="14"/>
      <c r="HQC847" s="14"/>
      <c r="HQD847" s="14"/>
      <c r="HQE847" s="14"/>
      <c r="HQF847" s="14"/>
      <c r="HQG847" s="14"/>
      <c r="HQH847" s="14"/>
      <c r="HQI847" s="14"/>
      <c r="HQJ847" s="14"/>
      <c r="HQK847" s="14"/>
      <c r="HQL847" s="14"/>
      <c r="HQM847" s="14"/>
      <c r="HQN847" s="14"/>
      <c r="HQO847" s="14"/>
      <c r="HQP847" s="14"/>
      <c r="HQQ847" s="14"/>
      <c r="HQR847" s="14"/>
      <c r="HQS847" s="14"/>
      <c r="HQT847" s="14"/>
      <c r="HQU847" s="14"/>
      <c r="HQV847" s="14"/>
      <c r="HQW847" s="14"/>
      <c r="HQX847" s="14"/>
      <c r="HQY847" s="14"/>
      <c r="HQZ847" s="14"/>
      <c r="HRA847" s="14"/>
      <c r="HRB847" s="14"/>
      <c r="HRC847" s="14"/>
      <c r="HRD847" s="14"/>
      <c r="HRE847" s="14"/>
      <c r="HRF847" s="14"/>
      <c r="HRG847" s="14"/>
      <c r="HRH847" s="14"/>
      <c r="HRI847" s="14"/>
      <c r="HRJ847" s="14"/>
      <c r="HRK847" s="14"/>
      <c r="HRL847" s="14"/>
      <c r="HRM847" s="14"/>
      <c r="HRN847" s="14"/>
      <c r="HRO847" s="14"/>
      <c r="HRP847" s="14"/>
      <c r="HRQ847" s="14"/>
      <c r="HRR847" s="14"/>
      <c r="HRS847" s="14"/>
      <c r="HRT847" s="14"/>
      <c r="HRU847" s="14"/>
      <c r="HRV847" s="14"/>
      <c r="HRW847" s="14"/>
      <c r="HRX847" s="14"/>
      <c r="HRY847" s="14"/>
      <c r="HRZ847" s="14"/>
      <c r="HSA847" s="14"/>
      <c r="HSB847" s="14"/>
      <c r="HSC847" s="14"/>
      <c r="HSD847" s="14"/>
      <c r="HSE847" s="14"/>
      <c r="HSF847" s="14"/>
      <c r="HSG847" s="14"/>
      <c r="HSH847" s="14"/>
      <c r="HSI847" s="14"/>
      <c r="HSJ847" s="14"/>
      <c r="HSK847" s="14"/>
      <c r="HSL847" s="14"/>
      <c r="HSM847" s="14"/>
      <c r="HSN847" s="14"/>
      <c r="HSO847" s="14"/>
      <c r="HSP847" s="14"/>
      <c r="HSQ847" s="14"/>
      <c r="HSR847" s="14"/>
      <c r="HSS847" s="14"/>
      <c r="HST847" s="14"/>
      <c r="HSU847" s="14"/>
      <c r="HSV847" s="14"/>
      <c r="HSW847" s="14"/>
      <c r="HSX847" s="14"/>
      <c r="HSY847" s="14"/>
      <c r="HSZ847" s="14"/>
      <c r="HTA847" s="14"/>
      <c r="HTB847" s="14"/>
      <c r="HTC847" s="14"/>
      <c r="HTD847" s="14"/>
      <c r="HTE847" s="14"/>
      <c r="HTF847" s="14"/>
      <c r="HTG847" s="14"/>
      <c r="HTH847" s="14"/>
      <c r="HTI847" s="14"/>
      <c r="HTJ847" s="14"/>
      <c r="HTK847" s="14"/>
      <c r="HTL847" s="14"/>
      <c r="HTM847" s="14"/>
      <c r="HTN847" s="14"/>
      <c r="HTO847" s="14"/>
      <c r="HTP847" s="14"/>
      <c r="HTQ847" s="14"/>
      <c r="HTR847" s="14"/>
      <c r="HTS847" s="14"/>
      <c r="HTT847" s="14"/>
      <c r="HTU847" s="14"/>
      <c r="HTV847" s="14"/>
      <c r="HTW847" s="14"/>
      <c r="HTX847" s="14"/>
      <c r="HTY847" s="14"/>
      <c r="HTZ847" s="14"/>
      <c r="HUA847" s="14"/>
      <c r="HUB847" s="14"/>
      <c r="HUC847" s="14"/>
      <c r="HUD847" s="14"/>
      <c r="HUE847" s="14"/>
      <c r="HUF847" s="14"/>
      <c r="HUG847" s="14"/>
      <c r="HUH847" s="14"/>
      <c r="HUI847" s="14"/>
      <c r="HUJ847" s="14"/>
      <c r="HUK847" s="14"/>
      <c r="HUL847" s="14"/>
      <c r="HUM847" s="14"/>
      <c r="HUN847" s="14"/>
      <c r="HUO847" s="14"/>
      <c r="HUP847" s="14"/>
      <c r="HUQ847" s="14"/>
      <c r="HUR847" s="14"/>
      <c r="HUS847" s="14"/>
      <c r="HUT847" s="14"/>
      <c r="HUU847" s="14"/>
      <c r="HUV847" s="14"/>
      <c r="HUW847" s="14"/>
      <c r="HUX847" s="14"/>
      <c r="HUY847" s="14"/>
      <c r="HUZ847" s="14"/>
      <c r="HVA847" s="14"/>
      <c r="HVB847" s="14"/>
      <c r="HVC847" s="14"/>
      <c r="HVD847" s="14"/>
      <c r="HVE847" s="14"/>
      <c r="HVF847" s="14"/>
      <c r="HVG847" s="14"/>
      <c r="HVH847" s="14"/>
      <c r="HVI847" s="14"/>
      <c r="HVJ847" s="14"/>
      <c r="HVK847" s="14"/>
      <c r="HVL847" s="14"/>
      <c r="HVM847" s="14"/>
      <c r="HVN847" s="14"/>
      <c r="HVO847" s="14"/>
      <c r="HVP847" s="14"/>
      <c r="HVQ847" s="14"/>
      <c r="HVR847" s="14"/>
      <c r="HVS847" s="14"/>
      <c r="HVT847" s="14"/>
      <c r="HVU847" s="14"/>
      <c r="HVV847" s="14"/>
      <c r="HVW847" s="14"/>
      <c r="HVX847" s="14"/>
      <c r="HVY847" s="14"/>
      <c r="HVZ847" s="14"/>
      <c r="HWA847" s="14"/>
      <c r="HWB847" s="14"/>
      <c r="HWC847" s="14"/>
      <c r="HWD847" s="14"/>
      <c r="HWE847" s="14"/>
      <c r="HWF847" s="14"/>
      <c r="HWG847" s="14"/>
      <c r="HWH847" s="14"/>
      <c r="HWI847" s="14"/>
      <c r="HWJ847" s="14"/>
      <c r="HWK847" s="14"/>
      <c r="HWL847" s="14"/>
      <c r="HWM847" s="14"/>
      <c r="HWN847" s="14"/>
      <c r="HWO847" s="14"/>
      <c r="HWP847" s="14"/>
      <c r="HWQ847" s="14"/>
      <c r="HWR847" s="14"/>
      <c r="HWS847" s="14"/>
      <c r="HWT847" s="14"/>
      <c r="HWU847" s="14"/>
      <c r="HWV847" s="14"/>
      <c r="HWW847" s="14"/>
      <c r="HWX847" s="14"/>
      <c r="HWY847" s="14"/>
      <c r="HWZ847" s="14"/>
      <c r="HXA847" s="14"/>
      <c r="HXB847" s="14"/>
      <c r="HXC847" s="14"/>
      <c r="HXD847" s="14"/>
      <c r="HXE847" s="14"/>
      <c r="HXF847" s="14"/>
      <c r="HXG847" s="14"/>
      <c r="HXH847" s="14"/>
      <c r="HXI847" s="14"/>
      <c r="HXJ847" s="14"/>
      <c r="HXK847" s="14"/>
      <c r="HXL847" s="14"/>
      <c r="HXM847" s="14"/>
      <c r="HXN847" s="14"/>
      <c r="HXO847" s="14"/>
      <c r="HXP847" s="14"/>
      <c r="HXQ847" s="14"/>
      <c r="HXR847" s="14"/>
      <c r="HXS847" s="14"/>
      <c r="HXT847" s="14"/>
      <c r="HXU847" s="14"/>
      <c r="HXV847" s="14"/>
      <c r="HXW847" s="14"/>
      <c r="HXX847" s="14"/>
      <c r="HXY847" s="14"/>
      <c r="HXZ847" s="14"/>
      <c r="HYA847" s="14"/>
      <c r="HYB847" s="14"/>
      <c r="HYC847" s="14"/>
      <c r="HYD847" s="14"/>
      <c r="HYE847" s="14"/>
      <c r="HYF847" s="14"/>
      <c r="HYG847" s="14"/>
      <c r="HYH847" s="14"/>
      <c r="HYI847" s="14"/>
      <c r="HYJ847" s="14"/>
      <c r="HYK847" s="14"/>
      <c r="HYL847" s="14"/>
      <c r="HYM847" s="14"/>
      <c r="HYN847" s="14"/>
      <c r="HYO847" s="14"/>
      <c r="HYP847" s="14"/>
      <c r="HYQ847" s="14"/>
      <c r="HYR847" s="14"/>
      <c r="HYS847" s="14"/>
      <c r="HYT847" s="14"/>
      <c r="HYU847" s="14"/>
      <c r="HYV847" s="14"/>
      <c r="HYW847" s="14"/>
      <c r="HYX847" s="14"/>
      <c r="HYY847" s="14"/>
      <c r="HYZ847" s="14"/>
      <c r="HZA847" s="14"/>
      <c r="HZB847" s="14"/>
      <c r="HZC847" s="14"/>
      <c r="HZD847" s="14"/>
      <c r="HZE847" s="14"/>
      <c r="HZF847" s="14"/>
      <c r="HZG847" s="14"/>
      <c r="HZH847" s="14"/>
      <c r="HZI847" s="14"/>
      <c r="HZJ847" s="14"/>
      <c r="HZK847" s="14"/>
      <c r="HZL847" s="14"/>
      <c r="HZM847" s="14"/>
      <c r="HZN847" s="14"/>
      <c r="HZO847" s="14"/>
      <c r="HZP847" s="14"/>
      <c r="HZQ847" s="14"/>
      <c r="HZR847" s="14"/>
      <c r="HZS847" s="14"/>
      <c r="HZT847" s="14"/>
      <c r="HZU847" s="14"/>
      <c r="HZV847" s="14"/>
      <c r="HZW847" s="14"/>
      <c r="HZX847" s="14"/>
      <c r="HZY847" s="14"/>
      <c r="HZZ847" s="14"/>
      <c r="IAA847" s="14"/>
      <c r="IAB847" s="14"/>
      <c r="IAC847" s="14"/>
      <c r="IAD847" s="14"/>
      <c r="IAE847" s="14"/>
      <c r="IAF847" s="14"/>
      <c r="IAG847" s="14"/>
      <c r="IAH847" s="14"/>
      <c r="IAI847" s="14"/>
      <c r="IAJ847" s="14"/>
      <c r="IAK847" s="14"/>
      <c r="IAL847" s="14"/>
      <c r="IAM847" s="14"/>
      <c r="IAN847" s="14"/>
      <c r="IAO847" s="14"/>
      <c r="IAP847" s="14"/>
      <c r="IAQ847" s="14"/>
      <c r="IAR847" s="14"/>
      <c r="IAS847" s="14"/>
      <c r="IAT847" s="14"/>
      <c r="IAU847" s="14"/>
      <c r="IAV847" s="14"/>
      <c r="IAW847" s="14"/>
      <c r="IAX847" s="14"/>
      <c r="IAY847" s="14"/>
      <c r="IAZ847" s="14"/>
      <c r="IBA847" s="14"/>
      <c r="IBB847" s="14"/>
      <c r="IBC847" s="14"/>
      <c r="IBD847" s="14"/>
      <c r="IBE847" s="14"/>
      <c r="IBF847" s="14"/>
      <c r="IBG847" s="14"/>
      <c r="IBH847" s="14"/>
      <c r="IBI847" s="14"/>
      <c r="IBJ847" s="14"/>
      <c r="IBK847" s="14"/>
      <c r="IBL847" s="14"/>
      <c r="IBM847" s="14"/>
      <c r="IBN847" s="14"/>
      <c r="IBO847" s="14"/>
      <c r="IBP847" s="14"/>
      <c r="IBQ847" s="14"/>
      <c r="IBR847" s="14"/>
      <c r="IBS847" s="14"/>
      <c r="IBT847" s="14"/>
      <c r="IBU847" s="14"/>
      <c r="IBV847" s="14"/>
      <c r="IBW847" s="14"/>
      <c r="IBX847" s="14"/>
      <c r="IBY847" s="14"/>
      <c r="IBZ847" s="14"/>
      <c r="ICA847" s="14"/>
      <c r="ICB847" s="14"/>
      <c r="ICC847" s="14"/>
      <c r="ICD847" s="14"/>
      <c r="ICE847" s="14"/>
      <c r="ICF847" s="14"/>
      <c r="ICG847" s="14"/>
      <c r="ICH847" s="14"/>
      <c r="ICI847" s="14"/>
      <c r="ICJ847" s="14"/>
      <c r="ICK847" s="14"/>
      <c r="ICL847" s="14"/>
      <c r="ICM847" s="14"/>
      <c r="ICN847" s="14"/>
      <c r="ICO847" s="14"/>
      <c r="ICP847" s="14"/>
      <c r="ICQ847" s="14"/>
      <c r="ICR847" s="14"/>
      <c r="ICS847" s="14"/>
      <c r="ICT847" s="14"/>
      <c r="ICU847" s="14"/>
      <c r="ICV847" s="14"/>
      <c r="ICW847" s="14"/>
      <c r="ICX847" s="14"/>
      <c r="ICY847" s="14"/>
      <c r="ICZ847" s="14"/>
      <c r="IDA847" s="14"/>
      <c r="IDB847" s="14"/>
      <c r="IDC847" s="14"/>
      <c r="IDD847" s="14"/>
      <c r="IDE847" s="14"/>
      <c r="IDF847" s="14"/>
      <c r="IDG847" s="14"/>
      <c r="IDH847" s="14"/>
      <c r="IDI847" s="14"/>
      <c r="IDJ847" s="14"/>
      <c r="IDK847" s="14"/>
      <c r="IDL847" s="14"/>
      <c r="IDM847" s="14"/>
      <c r="IDN847" s="14"/>
      <c r="IDO847" s="14"/>
      <c r="IDP847" s="14"/>
      <c r="IDQ847" s="14"/>
      <c r="IDR847" s="14"/>
      <c r="IDS847" s="14"/>
      <c r="IDT847" s="14"/>
      <c r="IDU847" s="14"/>
      <c r="IDV847" s="14"/>
      <c r="IDW847" s="14"/>
      <c r="IDX847" s="14"/>
      <c r="IDY847" s="14"/>
      <c r="IDZ847" s="14"/>
      <c r="IEA847" s="14"/>
      <c r="IEB847" s="14"/>
      <c r="IEC847" s="14"/>
      <c r="IED847" s="14"/>
      <c r="IEE847" s="14"/>
      <c r="IEF847" s="14"/>
      <c r="IEG847" s="14"/>
      <c r="IEH847" s="14"/>
      <c r="IEI847" s="14"/>
      <c r="IEJ847" s="14"/>
      <c r="IEK847" s="14"/>
      <c r="IEL847" s="14"/>
      <c r="IEM847" s="14"/>
      <c r="IEN847" s="14"/>
      <c r="IEO847" s="14"/>
      <c r="IEP847" s="14"/>
      <c r="IEQ847" s="14"/>
      <c r="IER847" s="14"/>
      <c r="IES847" s="14"/>
      <c r="IET847" s="14"/>
      <c r="IEU847" s="14"/>
      <c r="IEV847" s="14"/>
      <c r="IEW847" s="14"/>
      <c r="IEX847" s="14"/>
      <c r="IEY847" s="14"/>
      <c r="IEZ847" s="14"/>
      <c r="IFA847" s="14"/>
      <c r="IFB847" s="14"/>
      <c r="IFC847" s="14"/>
      <c r="IFD847" s="14"/>
      <c r="IFE847" s="14"/>
      <c r="IFF847" s="14"/>
      <c r="IFG847" s="14"/>
      <c r="IFH847" s="14"/>
      <c r="IFI847" s="14"/>
      <c r="IFJ847" s="14"/>
      <c r="IFK847" s="14"/>
      <c r="IFL847" s="14"/>
      <c r="IFM847" s="14"/>
      <c r="IFN847" s="14"/>
      <c r="IFO847" s="14"/>
      <c r="IFP847" s="14"/>
      <c r="IFQ847" s="14"/>
      <c r="IFR847" s="14"/>
      <c r="IFS847" s="14"/>
      <c r="IFT847" s="14"/>
      <c r="IFU847" s="14"/>
      <c r="IFV847" s="14"/>
      <c r="IFW847" s="14"/>
      <c r="IFX847" s="14"/>
      <c r="IFY847" s="14"/>
      <c r="IFZ847" s="14"/>
      <c r="IGA847" s="14"/>
      <c r="IGB847" s="14"/>
      <c r="IGC847" s="14"/>
      <c r="IGD847" s="14"/>
      <c r="IGE847" s="14"/>
      <c r="IGF847" s="14"/>
      <c r="IGG847" s="14"/>
      <c r="IGH847" s="14"/>
      <c r="IGI847" s="14"/>
      <c r="IGJ847" s="14"/>
      <c r="IGK847" s="14"/>
      <c r="IGL847" s="14"/>
      <c r="IGM847" s="14"/>
      <c r="IGN847" s="14"/>
      <c r="IGO847" s="14"/>
      <c r="IGP847" s="14"/>
      <c r="IGQ847" s="14"/>
      <c r="IGR847" s="14"/>
      <c r="IGS847" s="14"/>
      <c r="IGT847" s="14"/>
      <c r="IGU847" s="14"/>
      <c r="IGV847" s="14"/>
      <c r="IGW847" s="14"/>
      <c r="IGX847" s="14"/>
      <c r="IGY847" s="14"/>
      <c r="IGZ847" s="14"/>
      <c r="IHA847" s="14"/>
      <c r="IHB847" s="14"/>
      <c r="IHC847" s="14"/>
      <c r="IHD847" s="14"/>
      <c r="IHE847" s="14"/>
      <c r="IHF847" s="14"/>
      <c r="IHG847" s="14"/>
      <c r="IHH847" s="14"/>
      <c r="IHI847" s="14"/>
      <c r="IHJ847" s="14"/>
      <c r="IHK847" s="14"/>
      <c r="IHL847" s="14"/>
      <c r="IHM847" s="14"/>
      <c r="IHN847" s="14"/>
      <c r="IHO847" s="14"/>
      <c r="IHP847" s="14"/>
      <c r="IHQ847" s="14"/>
      <c r="IHR847" s="14"/>
      <c r="IHS847" s="14"/>
      <c r="IHT847" s="14"/>
      <c r="IHU847" s="14"/>
      <c r="IHV847" s="14"/>
      <c r="IHW847" s="14"/>
      <c r="IHX847" s="14"/>
      <c r="IHY847" s="14"/>
      <c r="IHZ847" s="14"/>
      <c r="IIA847" s="14"/>
      <c r="IIB847" s="14"/>
      <c r="IIC847" s="14"/>
      <c r="IID847" s="14"/>
      <c r="IIE847" s="14"/>
      <c r="IIF847" s="14"/>
      <c r="IIG847" s="14"/>
      <c r="IIH847" s="14"/>
      <c r="III847" s="14"/>
      <c r="IIJ847" s="14"/>
      <c r="IIK847" s="14"/>
      <c r="IIL847" s="14"/>
      <c r="IIM847" s="14"/>
      <c r="IIN847" s="14"/>
      <c r="IIO847" s="14"/>
      <c r="IIP847" s="14"/>
      <c r="IIQ847" s="14"/>
      <c r="IIR847" s="14"/>
      <c r="IIS847" s="14"/>
      <c r="IIT847" s="14"/>
      <c r="IIU847" s="14"/>
      <c r="IIV847" s="14"/>
      <c r="IIW847" s="14"/>
      <c r="IIX847" s="14"/>
      <c r="IIY847" s="14"/>
      <c r="IIZ847" s="14"/>
      <c r="IJA847" s="14"/>
      <c r="IJB847" s="14"/>
      <c r="IJC847" s="14"/>
      <c r="IJD847" s="14"/>
      <c r="IJE847" s="14"/>
      <c r="IJF847" s="14"/>
      <c r="IJG847" s="14"/>
      <c r="IJH847" s="14"/>
      <c r="IJI847" s="14"/>
      <c r="IJJ847" s="14"/>
      <c r="IJK847" s="14"/>
      <c r="IJL847" s="14"/>
      <c r="IJM847" s="14"/>
      <c r="IJN847" s="14"/>
      <c r="IJO847" s="14"/>
      <c r="IJP847" s="14"/>
      <c r="IJQ847" s="14"/>
      <c r="IJR847" s="14"/>
      <c r="IJS847" s="14"/>
      <c r="IJT847" s="14"/>
      <c r="IJU847" s="14"/>
      <c r="IJV847" s="14"/>
      <c r="IJW847" s="14"/>
      <c r="IJX847" s="14"/>
      <c r="IJY847" s="14"/>
      <c r="IJZ847" s="14"/>
      <c r="IKA847" s="14"/>
      <c r="IKB847" s="14"/>
      <c r="IKC847" s="14"/>
      <c r="IKD847" s="14"/>
      <c r="IKE847" s="14"/>
      <c r="IKF847" s="14"/>
      <c r="IKG847" s="14"/>
      <c r="IKH847" s="14"/>
      <c r="IKI847" s="14"/>
      <c r="IKJ847" s="14"/>
      <c r="IKK847" s="14"/>
      <c r="IKL847" s="14"/>
      <c r="IKM847" s="14"/>
      <c r="IKN847" s="14"/>
      <c r="IKO847" s="14"/>
      <c r="IKP847" s="14"/>
      <c r="IKQ847" s="14"/>
      <c r="IKR847" s="14"/>
      <c r="IKS847" s="14"/>
      <c r="IKT847" s="14"/>
      <c r="IKU847" s="14"/>
      <c r="IKV847" s="14"/>
      <c r="IKW847" s="14"/>
      <c r="IKX847" s="14"/>
      <c r="IKY847" s="14"/>
      <c r="IKZ847" s="14"/>
      <c r="ILA847" s="14"/>
      <c r="ILB847" s="14"/>
      <c r="ILC847" s="14"/>
      <c r="ILD847" s="14"/>
      <c r="ILE847" s="14"/>
      <c r="ILF847" s="14"/>
      <c r="ILG847" s="14"/>
      <c r="ILH847" s="14"/>
      <c r="ILI847" s="14"/>
      <c r="ILJ847" s="14"/>
      <c r="ILK847" s="14"/>
      <c r="ILL847" s="14"/>
      <c r="ILM847" s="14"/>
      <c r="ILN847" s="14"/>
      <c r="ILO847" s="14"/>
      <c r="ILP847" s="14"/>
      <c r="ILQ847" s="14"/>
      <c r="ILR847" s="14"/>
      <c r="ILS847" s="14"/>
      <c r="ILT847" s="14"/>
      <c r="ILU847" s="14"/>
      <c r="ILV847" s="14"/>
      <c r="ILW847" s="14"/>
      <c r="ILX847" s="14"/>
      <c r="ILY847" s="14"/>
      <c r="ILZ847" s="14"/>
      <c r="IMA847" s="14"/>
      <c r="IMB847" s="14"/>
      <c r="IMC847" s="14"/>
      <c r="IMD847" s="14"/>
      <c r="IME847" s="14"/>
      <c r="IMF847" s="14"/>
      <c r="IMG847" s="14"/>
      <c r="IMH847" s="14"/>
      <c r="IMI847" s="14"/>
      <c r="IMJ847" s="14"/>
      <c r="IMK847" s="14"/>
      <c r="IML847" s="14"/>
      <c r="IMM847" s="14"/>
      <c r="IMN847" s="14"/>
      <c r="IMO847" s="14"/>
      <c r="IMP847" s="14"/>
      <c r="IMQ847" s="14"/>
      <c r="IMR847" s="14"/>
      <c r="IMS847" s="14"/>
      <c r="IMT847" s="14"/>
      <c r="IMU847" s="14"/>
      <c r="IMV847" s="14"/>
      <c r="IMW847" s="14"/>
      <c r="IMX847" s="14"/>
      <c r="IMY847" s="14"/>
      <c r="IMZ847" s="14"/>
      <c r="INA847" s="14"/>
      <c r="INB847" s="14"/>
      <c r="INC847" s="14"/>
      <c r="IND847" s="14"/>
      <c r="INE847" s="14"/>
      <c r="INF847" s="14"/>
      <c r="ING847" s="14"/>
      <c r="INH847" s="14"/>
      <c r="INI847" s="14"/>
      <c r="INJ847" s="14"/>
      <c r="INK847" s="14"/>
      <c r="INL847" s="14"/>
      <c r="INM847" s="14"/>
      <c r="INN847" s="14"/>
      <c r="INO847" s="14"/>
      <c r="INP847" s="14"/>
      <c r="INQ847" s="14"/>
      <c r="INR847" s="14"/>
      <c r="INS847" s="14"/>
      <c r="INT847" s="14"/>
      <c r="INU847" s="14"/>
      <c r="INV847" s="14"/>
      <c r="INW847" s="14"/>
      <c r="INX847" s="14"/>
      <c r="INY847" s="14"/>
      <c r="INZ847" s="14"/>
      <c r="IOA847" s="14"/>
      <c r="IOB847" s="14"/>
      <c r="IOC847" s="14"/>
      <c r="IOD847" s="14"/>
      <c r="IOE847" s="14"/>
      <c r="IOF847" s="14"/>
      <c r="IOG847" s="14"/>
      <c r="IOH847" s="14"/>
      <c r="IOI847" s="14"/>
      <c r="IOJ847" s="14"/>
      <c r="IOK847" s="14"/>
      <c r="IOL847" s="14"/>
      <c r="IOM847" s="14"/>
      <c r="ION847" s="14"/>
      <c r="IOO847" s="14"/>
      <c r="IOP847" s="14"/>
      <c r="IOQ847" s="14"/>
      <c r="IOR847" s="14"/>
      <c r="IOS847" s="14"/>
      <c r="IOT847" s="14"/>
      <c r="IOU847" s="14"/>
      <c r="IOV847" s="14"/>
      <c r="IOW847" s="14"/>
      <c r="IOX847" s="14"/>
      <c r="IOY847" s="14"/>
      <c r="IOZ847" s="14"/>
      <c r="IPA847" s="14"/>
      <c r="IPB847" s="14"/>
      <c r="IPC847" s="14"/>
      <c r="IPD847" s="14"/>
      <c r="IPE847" s="14"/>
      <c r="IPF847" s="14"/>
      <c r="IPG847" s="14"/>
      <c r="IPH847" s="14"/>
      <c r="IPI847" s="14"/>
      <c r="IPJ847" s="14"/>
      <c r="IPK847" s="14"/>
      <c r="IPL847" s="14"/>
      <c r="IPM847" s="14"/>
      <c r="IPN847" s="14"/>
      <c r="IPO847" s="14"/>
      <c r="IPP847" s="14"/>
      <c r="IPQ847" s="14"/>
      <c r="IPR847" s="14"/>
      <c r="IPS847" s="14"/>
      <c r="IPT847" s="14"/>
      <c r="IPU847" s="14"/>
      <c r="IPV847" s="14"/>
      <c r="IPW847" s="14"/>
      <c r="IPX847" s="14"/>
      <c r="IPY847" s="14"/>
      <c r="IPZ847" s="14"/>
      <c r="IQA847" s="14"/>
      <c r="IQB847" s="14"/>
      <c r="IQC847" s="14"/>
      <c r="IQD847" s="14"/>
      <c r="IQE847" s="14"/>
      <c r="IQF847" s="14"/>
      <c r="IQG847" s="14"/>
      <c r="IQH847" s="14"/>
      <c r="IQI847" s="14"/>
      <c r="IQJ847" s="14"/>
      <c r="IQK847" s="14"/>
      <c r="IQL847" s="14"/>
      <c r="IQM847" s="14"/>
      <c r="IQN847" s="14"/>
      <c r="IQO847" s="14"/>
      <c r="IQP847" s="14"/>
      <c r="IQQ847" s="14"/>
      <c r="IQR847" s="14"/>
      <c r="IQS847" s="14"/>
      <c r="IQT847" s="14"/>
      <c r="IQU847" s="14"/>
      <c r="IQV847" s="14"/>
      <c r="IQW847" s="14"/>
      <c r="IQX847" s="14"/>
      <c r="IQY847" s="14"/>
      <c r="IQZ847" s="14"/>
      <c r="IRA847" s="14"/>
      <c r="IRB847" s="14"/>
      <c r="IRC847" s="14"/>
      <c r="IRD847" s="14"/>
      <c r="IRE847" s="14"/>
      <c r="IRF847" s="14"/>
      <c r="IRG847" s="14"/>
      <c r="IRH847" s="14"/>
      <c r="IRI847" s="14"/>
      <c r="IRJ847" s="14"/>
      <c r="IRK847" s="14"/>
      <c r="IRL847" s="14"/>
      <c r="IRM847" s="14"/>
      <c r="IRN847" s="14"/>
      <c r="IRO847" s="14"/>
      <c r="IRP847" s="14"/>
      <c r="IRQ847" s="14"/>
      <c r="IRR847" s="14"/>
      <c r="IRS847" s="14"/>
      <c r="IRT847" s="14"/>
      <c r="IRU847" s="14"/>
      <c r="IRV847" s="14"/>
      <c r="IRW847" s="14"/>
      <c r="IRX847" s="14"/>
      <c r="IRY847" s="14"/>
      <c r="IRZ847" s="14"/>
      <c r="ISA847" s="14"/>
      <c r="ISB847" s="14"/>
      <c r="ISC847" s="14"/>
      <c r="ISD847" s="14"/>
      <c r="ISE847" s="14"/>
      <c r="ISF847" s="14"/>
      <c r="ISG847" s="14"/>
      <c r="ISH847" s="14"/>
      <c r="ISI847" s="14"/>
      <c r="ISJ847" s="14"/>
      <c r="ISK847" s="14"/>
      <c r="ISL847" s="14"/>
      <c r="ISM847" s="14"/>
      <c r="ISN847" s="14"/>
      <c r="ISO847" s="14"/>
      <c r="ISP847" s="14"/>
      <c r="ISQ847" s="14"/>
      <c r="ISR847" s="14"/>
      <c r="ISS847" s="14"/>
      <c r="IST847" s="14"/>
      <c r="ISU847" s="14"/>
      <c r="ISV847" s="14"/>
      <c r="ISW847" s="14"/>
      <c r="ISX847" s="14"/>
      <c r="ISY847" s="14"/>
      <c r="ISZ847" s="14"/>
      <c r="ITA847" s="14"/>
      <c r="ITB847" s="14"/>
      <c r="ITC847" s="14"/>
      <c r="ITD847" s="14"/>
      <c r="ITE847" s="14"/>
      <c r="ITF847" s="14"/>
      <c r="ITG847" s="14"/>
      <c r="ITH847" s="14"/>
      <c r="ITI847" s="14"/>
      <c r="ITJ847" s="14"/>
      <c r="ITK847" s="14"/>
      <c r="ITL847" s="14"/>
      <c r="ITM847" s="14"/>
      <c r="ITN847" s="14"/>
      <c r="ITO847" s="14"/>
      <c r="ITP847" s="14"/>
      <c r="ITQ847" s="14"/>
      <c r="ITR847" s="14"/>
      <c r="ITS847" s="14"/>
      <c r="ITT847" s="14"/>
      <c r="ITU847" s="14"/>
      <c r="ITV847" s="14"/>
      <c r="ITW847" s="14"/>
      <c r="ITX847" s="14"/>
      <c r="ITY847" s="14"/>
      <c r="ITZ847" s="14"/>
      <c r="IUA847" s="14"/>
      <c r="IUB847" s="14"/>
      <c r="IUC847" s="14"/>
      <c r="IUD847" s="14"/>
      <c r="IUE847" s="14"/>
      <c r="IUF847" s="14"/>
      <c r="IUG847" s="14"/>
      <c r="IUH847" s="14"/>
      <c r="IUI847" s="14"/>
      <c r="IUJ847" s="14"/>
      <c r="IUK847" s="14"/>
      <c r="IUL847" s="14"/>
      <c r="IUM847" s="14"/>
      <c r="IUN847" s="14"/>
      <c r="IUO847" s="14"/>
      <c r="IUP847" s="14"/>
      <c r="IUQ847" s="14"/>
      <c r="IUR847" s="14"/>
      <c r="IUS847" s="14"/>
      <c r="IUT847" s="14"/>
      <c r="IUU847" s="14"/>
      <c r="IUV847" s="14"/>
      <c r="IUW847" s="14"/>
      <c r="IUX847" s="14"/>
      <c r="IUY847" s="14"/>
      <c r="IUZ847" s="14"/>
      <c r="IVA847" s="14"/>
      <c r="IVB847" s="14"/>
      <c r="IVC847" s="14"/>
      <c r="IVD847" s="14"/>
      <c r="IVE847" s="14"/>
      <c r="IVF847" s="14"/>
      <c r="IVG847" s="14"/>
      <c r="IVH847" s="14"/>
      <c r="IVI847" s="14"/>
      <c r="IVJ847" s="14"/>
      <c r="IVK847" s="14"/>
      <c r="IVL847" s="14"/>
      <c r="IVM847" s="14"/>
      <c r="IVN847" s="14"/>
      <c r="IVO847" s="14"/>
      <c r="IVP847" s="14"/>
      <c r="IVQ847" s="14"/>
      <c r="IVR847" s="14"/>
      <c r="IVS847" s="14"/>
      <c r="IVT847" s="14"/>
      <c r="IVU847" s="14"/>
      <c r="IVV847" s="14"/>
      <c r="IVW847" s="14"/>
      <c r="IVX847" s="14"/>
      <c r="IVY847" s="14"/>
      <c r="IVZ847" s="14"/>
      <c r="IWA847" s="14"/>
      <c r="IWB847" s="14"/>
      <c r="IWC847" s="14"/>
      <c r="IWD847" s="14"/>
      <c r="IWE847" s="14"/>
      <c r="IWF847" s="14"/>
      <c r="IWG847" s="14"/>
      <c r="IWH847" s="14"/>
      <c r="IWI847" s="14"/>
      <c r="IWJ847" s="14"/>
      <c r="IWK847" s="14"/>
      <c r="IWL847" s="14"/>
      <c r="IWM847" s="14"/>
      <c r="IWN847" s="14"/>
      <c r="IWO847" s="14"/>
      <c r="IWP847" s="14"/>
      <c r="IWQ847" s="14"/>
      <c r="IWR847" s="14"/>
      <c r="IWS847" s="14"/>
      <c r="IWT847" s="14"/>
      <c r="IWU847" s="14"/>
      <c r="IWV847" s="14"/>
      <c r="IWW847" s="14"/>
      <c r="IWX847" s="14"/>
      <c r="IWY847" s="14"/>
      <c r="IWZ847" s="14"/>
      <c r="IXA847" s="14"/>
      <c r="IXB847" s="14"/>
      <c r="IXC847" s="14"/>
      <c r="IXD847" s="14"/>
      <c r="IXE847" s="14"/>
      <c r="IXF847" s="14"/>
      <c r="IXG847" s="14"/>
      <c r="IXH847" s="14"/>
      <c r="IXI847" s="14"/>
      <c r="IXJ847" s="14"/>
      <c r="IXK847" s="14"/>
      <c r="IXL847" s="14"/>
      <c r="IXM847" s="14"/>
      <c r="IXN847" s="14"/>
      <c r="IXO847" s="14"/>
      <c r="IXP847" s="14"/>
      <c r="IXQ847" s="14"/>
      <c r="IXR847" s="14"/>
      <c r="IXS847" s="14"/>
      <c r="IXT847" s="14"/>
      <c r="IXU847" s="14"/>
      <c r="IXV847" s="14"/>
      <c r="IXW847" s="14"/>
      <c r="IXX847" s="14"/>
      <c r="IXY847" s="14"/>
      <c r="IXZ847" s="14"/>
      <c r="IYA847" s="14"/>
      <c r="IYB847" s="14"/>
      <c r="IYC847" s="14"/>
      <c r="IYD847" s="14"/>
      <c r="IYE847" s="14"/>
      <c r="IYF847" s="14"/>
      <c r="IYG847" s="14"/>
      <c r="IYH847" s="14"/>
      <c r="IYI847" s="14"/>
      <c r="IYJ847" s="14"/>
      <c r="IYK847" s="14"/>
      <c r="IYL847" s="14"/>
      <c r="IYM847" s="14"/>
      <c r="IYN847" s="14"/>
      <c r="IYO847" s="14"/>
      <c r="IYP847" s="14"/>
      <c r="IYQ847" s="14"/>
      <c r="IYR847" s="14"/>
      <c r="IYS847" s="14"/>
      <c r="IYT847" s="14"/>
      <c r="IYU847" s="14"/>
      <c r="IYV847" s="14"/>
      <c r="IYW847" s="14"/>
      <c r="IYX847" s="14"/>
      <c r="IYY847" s="14"/>
      <c r="IYZ847" s="14"/>
      <c r="IZA847" s="14"/>
      <c r="IZB847" s="14"/>
      <c r="IZC847" s="14"/>
      <c r="IZD847" s="14"/>
      <c r="IZE847" s="14"/>
      <c r="IZF847" s="14"/>
      <c r="IZG847" s="14"/>
      <c r="IZH847" s="14"/>
      <c r="IZI847" s="14"/>
      <c r="IZJ847" s="14"/>
      <c r="IZK847" s="14"/>
      <c r="IZL847" s="14"/>
      <c r="IZM847" s="14"/>
      <c r="IZN847" s="14"/>
      <c r="IZO847" s="14"/>
      <c r="IZP847" s="14"/>
      <c r="IZQ847" s="14"/>
      <c r="IZR847" s="14"/>
      <c r="IZS847" s="14"/>
      <c r="IZT847" s="14"/>
      <c r="IZU847" s="14"/>
      <c r="IZV847" s="14"/>
      <c r="IZW847" s="14"/>
      <c r="IZX847" s="14"/>
      <c r="IZY847" s="14"/>
      <c r="IZZ847" s="14"/>
      <c r="JAA847" s="14"/>
      <c r="JAB847" s="14"/>
      <c r="JAC847" s="14"/>
      <c r="JAD847" s="14"/>
      <c r="JAE847" s="14"/>
      <c r="JAF847" s="14"/>
      <c r="JAG847" s="14"/>
      <c r="JAH847" s="14"/>
      <c r="JAI847" s="14"/>
      <c r="JAJ847" s="14"/>
      <c r="JAK847" s="14"/>
      <c r="JAL847" s="14"/>
      <c r="JAM847" s="14"/>
      <c r="JAN847" s="14"/>
      <c r="JAO847" s="14"/>
      <c r="JAP847" s="14"/>
      <c r="JAQ847" s="14"/>
      <c r="JAR847" s="14"/>
      <c r="JAS847" s="14"/>
      <c r="JAT847" s="14"/>
      <c r="JAU847" s="14"/>
      <c r="JAV847" s="14"/>
      <c r="JAW847" s="14"/>
      <c r="JAX847" s="14"/>
      <c r="JAY847" s="14"/>
      <c r="JAZ847" s="14"/>
      <c r="JBA847" s="14"/>
      <c r="JBB847" s="14"/>
      <c r="JBC847" s="14"/>
      <c r="JBD847" s="14"/>
      <c r="JBE847" s="14"/>
      <c r="JBF847" s="14"/>
      <c r="JBG847" s="14"/>
      <c r="JBH847" s="14"/>
      <c r="JBI847" s="14"/>
      <c r="JBJ847" s="14"/>
      <c r="JBK847" s="14"/>
      <c r="JBL847" s="14"/>
      <c r="JBM847" s="14"/>
      <c r="JBN847" s="14"/>
      <c r="JBO847" s="14"/>
      <c r="JBP847" s="14"/>
      <c r="JBQ847" s="14"/>
      <c r="JBR847" s="14"/>
      <c r="JBS847" s="14"/>
      <c r="JBT847" s="14"/>
      <c r="JBU847" s="14"/>
      <c r="JBV847" s="14"/>
      <c r="JBW847" s="14"/>
      <c r="JBX847" s="14"/>
      <c r="JBY847" s="14"/>
      <c r="JBZ847" s="14"/>
      <c r="JCA847" s="14"/>
      <c r="JCB847" s="14"/>
      <c r="JCC847" s="14"/>
      <c r="JCD847" s="14"/>
      <c r="JCE847" s="14"/>
      <c r="JCF847" s="14"/>
      <c r="JCG847" s="14"/>
      <c r="JCH847" s="14"/>
      <c r="JCI847" s="14"/>
      <c r="JCJ847" s="14"/>
      <c r="JCK847" s="14"/>
      <c r="JCL847" s="14"/>
      <c r="JCM847" s="14"/>
      <c r="JCN847" s="14"/>
      <c r="JCO847" s="14"/>
      <c r="JCP847" s="14"/>
      <c r="JCQ847" s="14"/>
      <c r="JCR847" s="14"/>
      <c r="JCS847" s="14"/>
      <c r="JCT847" s="14"/>
      <c r="JCU847" s="14"/>
      <c r="JCV847" s="14"/>
      <c r="JCW847" s="14"/>
      <c r="JCX847" s="14"/>
      <c r="JCY847" s="14"/>
      <c r="JCZ847" s="14"/>
      <c r="JDA847" s="14"/>
      <c r="JDB847" s="14"/>
      <c r="JDC847" s="14"/>
      <c r="JDD847" s="14"/>
      <c r="JDE847" s="14"/>
      <c r="JDF847" s="14"/>
      <c r="JDG847" s="14"/>
      <c r="JDH847" s="14"/>
      <c r="JDI847" s="14"/>
      <c r="JDJ847" s="14"/>
      <c r="JDK847" s="14"/>
      <c r="JDL847" s="14"/>
      <c r="JDM847" s="14"/>
      <c r="JDN847" s="14"/>
      <c r="JDO847" s="14"/>
      <c r="JDP847" s="14"/>
      <c r="JDQ847" s="14"/>
      <c r="JDR847" s="14"/>
      <c r="JDS847" s="14"/>
      <c r="JDT847" s="14"/>
      <c r="JDU847" s="14"/>
      <c r="JDV847" s="14"/>
      <c r="JDW847" s="14"/>
      <c r="JDX847" s="14"/>
      <c r="JDY847" s="14"/>
      <c r="JDZ847" s="14"/>
      <c r="JEA847" s="14"/>
      <c r="JEB847" s="14"/>
      <c r="JEC847" s="14"/>
      <c r="JED847" s="14"/>
      <c r="JEE847" s="14"/>
      <c r="JEF847" s="14"/>
      <c r="JEG847" s="14"/>
      <c r="JEH847" s="14"/>
      <c r="JEI847" s="14"/>
      <c r="JEJ847" s="14"/>
      <c r="JEK847" s="14"/>
      <c r="JEL847" s="14"/>
      <c r="JEM847" s="14"/>
      <c r="JEN847" s="14"/>
      <c r="JEO847" s="14"/>
      <c r="JEP847" s="14"/>
      <c r="JEQ847" s="14"/>
      <c r="JER847" s="14"/>
      <c r="JES847" s="14"/>
      <c r="JET847" s="14"/>
      <c r="JEU847" s="14"/>
      <c r="JEV847" s="14"/>
      <c r="JEW847" s="14"/>
      <c r="JEX847" s="14"/>
      <c r="JEY847" s="14"/>
      <c r="JEZ847" s="14"/>
      <c r="JFA847" s="14"/>
      <c r="JFB847" s="14"/>
      <c r="JFC847" s="14"/>
      <c r="JFD847" s="14"/>
      <c r="JFE847" s="14"/>
      <c r="JFF847" s="14"/>
      <c r="JFG847" s="14"/>
      <c r="JFH847" s="14"/>
      <c r="JFI847" s="14"/>
      <c r="JFJ847" s="14"/>
      <c r="JFK847" s="14"/>
      <c r="JFL847" s="14"/>
      <c r="JFM847" s="14"/>
      <c r="JFN847" s="14"/>
      <c r="JFO847" s="14"/>
      <c r="JFP847" s="14"/>
      <c r="JFQ847" s="14"/>
      <c r="JFR847" s="14"/>
      <c r="JFS847" s="14"/>
      <c r="JFT847" s="14"/>
      <c r="JFU847" s="14"/>
      <c r="JFV847" s="14"/>
      <c r="JFW847" s="14"/>
      <c r="JFX847" s="14"/>
      <c r="JFY847" s="14"/>
      <c r="JFZ847" s="14"/>
      <c r="JGA847" s="14"/>
      <c r="JGB847" s="14"/>
      <c r="JGC847" s="14"/>
      <c r="JGD847" s="14"/>
      <c r="JGE847" s="14"/>
      <c r="JGF847" s="14"/>
      <c r="JGG847" s="14"/>
      <c r="JGH847" s="14"/>
      <c r="JGI847" s="14"/>
      <c r="JGJ847" s="14"/>
      <c r="JGK847" s="14"/>
      <c r="JGL847" s="14"/>
      <c r="JGM847" s="14"/>
      <c r="JGN847" s="14"/>
      <c r="JGO847" s="14"/>
      <c r="JGP847" s="14"/>
      <c r="JGQ847" s="14"/>
      <c r="JGR847" s="14"/>
      <c r="JGS847" s="14"/>
      <c r="JGT847" s="14"/>
      <c r="JGU847" s="14"/>
      <c r="JGV847" s="14"/>
      <c r="JGW847" s="14"/>
      <c r="JGX847" s="14"/>
      <c r="JGY847" s="14"/>
      <c r="JGZ847" s="14"/>
      <c r="JHA847" s="14"/>
      <c r="JHB847" s="14"/>
      <c r="JHC847" s="14"/>
      <c r="JHD847" s="14"/>
      <c r="JHE847" s="14"/>
      <c r="JHF847" s="14"/>
      <c r="JHG847" s="14"/>
      <c r="JHH847" s="14"/>
      <c r="JHI847" s="14"/>
      <c r="JHJ847" s="14"/>
      <c r="JHK847" s="14"/>
      <c r="JHL847" s="14"/>
      <c r="JHM847" s="14"/>
      <c r="JHN847" s="14"/>
      <c r="JHO847" s="14"/>
      <c r="JHP847" s="14"/>
      <c r="JHQ847" s="14"/>
      <c r="JHR847" s="14"/>
      <c r="JHS847" s="14"/>
      <c r="JHT847" s="14"/>
      <c r="JHU847" s="14"/>
      <c r="JHV847" s="14"/>
      <c r="JHW847" s="14"/>
      <c r="JHX847" s="14"/>
      <c r="JHY847" s="14"/>
      <c r="JHZ847" s="14"/>
      <c r="JIA847" s="14"/>
      <c r="JIB847" s="14"/>
      <c r="JIC847" s="14"/>
      <c r="JID847" s="14"/>
      <c r="JIE847" s="14"/>
      <c r="JIF847" s="14"/>
      <c r="JIG847" s="14"/>
      <c r="JIH847" s="14"/>
      <c r="JII847" s="14"/>
      <c r="JIJ847" s="14"/>
      <c r="JIK847" s="14"/>
      <c r="JIL847" s="14"/>
      <c r="JIM847" s="14"/>
      <c r="JIN847" s="14"/>
      <c r="JIO847" s="14"/>
      <c r="JIP847" s="14"/>
      <c r="JIQ847" s="14"/>
      <c r="JIR847" s="14"/>
      <c r="JIS847" s="14"/>
      <c r="JIT847" s="14"/>
      <c r="JIU847" s="14"/>
      <c r="JIV847" s="14"/>
      <c r="JIW847" s="14"/>
      <c r="JIX847" s="14"/>
      <c r="JIY847" s="14"/>
      <c r="JIZ847" s="14"/>
      <c r="JJA847" s="14"/>
      <c r="JJB847" s="14"/>
      <c r="JJC847" s="14"/>
      <c r="JJD847" s="14"/>
      <c r="JJE847" s="14"/>
      <c r="JJF847" s="14"/>
      <c r="JJG847" s="14"/>
      <c r="JJH847" s="14"/>
      <c r="JJI847" s="14"/>
      <c r="JJJ847" s="14"/>
      <c r="JJK847" s="14"/>
      <c r="JJL847" s="14"/>
      <c r="JJM847" s="14"/>
      <c r="JJN847" s="14"/>
      <c r="JJO847" s="14"/>
      <c r="JJP847" s="14"/>
      <c r="JJQ847" s="14"/>
      <c r="JJR847" s="14"/>
      <c r="JJS847" s="14"/>
      <c r="JJT847" s="14"/>
      <c r="JJU847" s="14"/>
      <c r="JJV847" s="14"/>
      <c r="JJW847" s="14"/>
      <c r="JJX847" s="14"/>
      <c r="JJY847" s="14"/>
      <c r="JJZ847" s="14"/>
      <c r="JKA847" s="14"/>
      <c r="JKB847" s="14"/>
      <c r="JKC847" s="14"/>
      <c r="JKD847" s="14"/>
      <c r="JKE847" s="14"/>
      <c r="JKF847" s="14"/>
      <c r="JKG847" s="14"/>
      <c r="JKH847" s="14"/>
      <c r="JKI847" s="14"/>
      <c r="JKJ847" s="14"/>
      <c r="JKK847" s="14"/>
      <c r="JKL847" s="14"/>
      <c r="JKM847" s="14"/>
      <c r="JKN847" s="14"/>
      <c r="JKO847" s="14"/>
      <c r="JKP847" s="14"/>
      <c r="JKQ847" s="14"/>
      <c r="JKR847" s="14"/>
      <c r="JKS847" s="14"/>
      <c r="JKT847" s="14"/>
      <c r="JKU847" s="14"/>
      <c r="JKV847" s="14"/>
      <c r="JKW847" s="14"/>
      <c r="JKX847" s="14"/>
      <c r="JKY847" s="14"/>
      <c r="JKZ847" s="14"/>
      <c r="JLA847" s="14"/>
      <c r="JLB847" s="14"/>
      <c r="JLC847" s="14"/>
      <c r="JLD847" s="14"/>
      <c r="JLE847" s="14"/>
      <c r="JLF847" s="14"/>
      <c r="JLG847" s="14"/>
      <c r="JLH847" s="14"/>
      <c r="JLI847" s="14"/>
      <c r="JLJ847" s="14"/>
      <c r="JLK847" s="14"/>
      <c r="JLL847" s="14"/>
      <c r="JLM847" s="14"/>
      <c r="JLN847" s="14"/>
      <c r="JLO847" s="14"/>
      <c r="JLP847" s="14"/>
      <c r="JLQ847" s="14"/>
      <c r="JLR847" s="14"/>
      <c r="JLS847" s="14"/>
      <c r="JLT847" s="14"/>
      <c r="JLU847" s="14"/>
      <c r="JLV847" s="14"/>
      <c r="JLW847" s="14"/>
      <c r="JLX847" s="14"/>
      <c r="JLY847" s="14"/>
      <c r="JLZ847" s="14"/>
      <c r="JMA847" s="14"/>
      <c r="JMB847" s="14"/>
      <c r="JMC847" s="14"/>
      <c r="JMD847" s="14"/>
      <c r="JME847" s="14"/>
      <c r="JMF847" s="14"/>
      <c r="JMG847" s="14"/>
      <c r="JMH847" s="14"/>
      <c r="JMI847" s="14"/>
      <c r="JMJ847" s="14"/>
      <c r="JMK847" s="14"/>
      <c r="JML847" s="14"/>
      <c r="JMM847" s="14"/>
      <c r="JMN847" s="14"/>
      <c r="JMO847" s="14"/>
      <c r="JMP847" s="14"/>
      <c r="JMQ847" s="14"/>
      <c r="JMR847" s="14"/>
      <c r="JMS847" s="14"/>
      <c r="JMT847" s="14"/>
      <c r="JMU847" s="14"/>
      <c r="JMV847" s="14"/>
      <c r="JMW847" s="14"/>
      <c r="JMX847" s="14"/>
      <c r="JMY847" s="14"/>
      <c r="JMZ847" s="14"/>
      <c r="JNA847" s="14"/>
      <c r="JNB847" s="14"/>
      <c r="JNC847" s="14"/>
      <c r="JND847" s="14"/>
      <c r="JNE847" s="14"/>
      <c r="JNF847" s="14"/>
      <c r="JNG847" s="14"/>
      <c r="JNH847" s="14"/>
      <c r="JNI847" s="14"/>
      <c r="JNJ847" s="14"/>
      <c r="JNK847" s="14"/>
      <c r="JNL847" s="14"/>
      <c r="JNM847" s="14"/>
      <c r="JNN847" s="14"/>
      <c r="JNO847" s="14"/>
      <c r="JNP847" s="14"/>
      <c r="JNQ847" s="14"/>
      <c r="JNR847" s="14"/>
      <c r="JNS847" s="14"/>
      <c r="JNT847" s="14"/>
      <c r="JNU847" s="14"/>
      <c r="JNV847" s="14"/>
      <c r="JNW847" s="14"/>
      <c r="JNX847" s="14"/>
      <c r="JNY847" s="14"/>
      <c r="JNZ847" s="14"/>
      <c r="JOA847" s="14"/>
      <c r="JOB847" s="14"/>
      <c r="JOC847" s="14"/>
      <c r="JOD847" s="14"/>
      <c r="JOE847" s="14"/>
      <c r="JOF847" s="14"/>
      <c r="JOG847" s="14"/>
      <c r="JOH847" s="14"/>
      <c r="JOI847" s="14"/>
      <c r="JOJ847" s="14"/>
      <c r="JOK847" s="14"/>
      <c r="JOL847" s="14"/>
      <c r="JOM847" s="14"/>
      <c r="JON847" s="14"/>
      <c r="JOO847" s="14"/>
      <c r="JOP847" s="14"/>
      <c r="JOQ847" s="14"/>
      <c r="JOR847" s="14"/>
      <c r="JOS847" s="14"/>
      <c r="JOT847" s="14"/>
      <c r="JOU847" s="14"/>
      <c r="JOV847" s="14"/>
      <c r="JOW847" s="14"/>
      <c r="JOX847" s="14"/>
      <c r="JOY847" s="14"/>
      <c r="JOZ847" s="14"/>
      <c r="JPA847" s="14"/>
      <c r="JPB847" s="14"/>
      <c r="JPC847" s="14"/>
      <c r="JPD847" s="14"/>
      <c r="JPE847" s="14"/>
      <c r="JPF847" s="14"/>
      <c r="JPG847" s="14"/>
      <c r="JPH847" s="14"/>
      <c r="JPI847" s="14"/>
      <c r="JPJ847" s="14"/>
      <c r="JPK847" s="14"/>
      <c r="JPL847" s="14"/>
      <c r="JPM847" s="14"/>
      <c r="JPN847" s="14"/>
      <c r="JPO847" s="14"/>
      <c r="JPP847" s="14"/>
      <c r="JPQ847" s="14"/>
      <c r="JPR847" s="14"/>
      <c r="JPS847" s="14"/>
      <c r="JPT847" s="14"/>
      <c r="JPU847" s="14"/>
      <c r="JPV847" s="14"/>
      <c r="JPW847" s="14"/>
      <c r="JPX847" s="14"/>
      <c r="JPY847" s="14"/>
      <c r="JPZ847" s="14"/>
      <c r="JQA847" s="14"/>
      <c r="JQB847" s="14"/>
      <c r="JQC847" s="14"/>
      <c r="JQD847" s="14"/>
      <c r="JQE847" s="14"/>
      <c r="JQF847" s="14"/>
      <c r="JQG847" s="14"/>
      <c r="JQH847" s="14"/>
      <c r="JQI847" s="14"/>
      <c r="JQJ847" s="14"/>
      <c r="JQK847" s="14"/>
      <c r="JQL847" s="14"/>
      <c r="JQM847" s="14"/>
      <c r="JQN847" s="14"/>
      <c r="JQO847" s="14"/>
      <c r="JQP847" s="14"/>
      <c r="JQQ847" s="14"/>
      <c r="JQR847" s="14"/>
      <c r="JQS847" s="14"/>
      <c r="JQT847" s="14"/>
      <c r="JQU847" s="14"/>
      <c r="JQV847" s="14"/>
      <c r="JQW847" s="14"/>
      <c r="JQX847" s="14"/>
      <c r="JQY847" s="14"/>
      <c r="JQZ847" s="14"/>
      <c r="JRA847" s="14"/>
      <c r="JRB847" s="14"/>
      <c r="JRC847" s="14"/>
      <c r="JRD847" s="14"/>
      <c r="JRE847" s="14"/>
      <c r="JRF847" s="14"/>
      <c r="JRG847" s="14"/>
      <c r="JRH847" s="14"/>
      <c r="JRI847" s="14"/>
      <c r="JRJ847" s="14"/>
      <c r="JRK847" s="14"/>
      <c r="JRL847" s="14"/>
      <c r="JRM847" s="14"/>
      <c r="JRN847" s="14"/>
      <c r="JRO847" s="14"/>
      <c r="JRP847" s="14"/>
      <c r="JRQ847" s="14"/>
      <c r="JRR847" s="14"/>
      <c r="JRS847" s="14"/>
      <c r="JRT847" s="14"/>
      <c r="JRU847" s="14"/>
      <c r="JRV847" s="14"/>
      <c r="JRW847" s="14"/>
      <c r="JRX847" s="14"/>
      <c r="JRY847" s="14"/>
      <c r="JRZ847" s="14"/>
      <c r="JSA847" s="14"/>
      <c r="JSB847" s="14"/>
      <c r="JSC847" s="14"/>
      <c r="JSD847" s="14"/>
      <c r="JSE847" s="14"/>
      <c r="JSF847" s="14"/>
      <c r="JSG847" s="14"/>
      <c r="JSH847" s="14"/>
      <c r="JSI847" s="14"/>
      <c r="JSJ847" s="14"/>
      <c r="JSK847" s="14"/>
      <c r="JSL847" s="14"/>
      <c r="JSM847" s="14"/>
      <c r="JSN847" s="14"/>
      <c r="JSO847" s="14"/>
      <c r="JSP847" s="14"/>
      <c r="JSQ847" s="14"/>
      <c r="JSR847" s="14"/>
      <c r="JSS847" s="14"/>
      <c r="JST847" s="14"/>
      <c r="JSU847" s="14"/>
      <c r="JSV847" s="14"/>
      <c r="JSW847" s="14"/>
      <c r="JSX847" s="14"/>
      <c r="JSY847" s="14"/>
      <c r="JSZ847" s="14"/>
      <c r="JTA847" s="14"/>
      <c r="JTB847" s="14"/>
      <c r="JTC847" s="14"/>
      <c r="JTD847" s="14"/>
      <c r="JTE847" s="14"/>
      <c r="JTF847" s="14"/>
      <c r="JTG847" s="14"/>
      <c r="JTH847" s="14"/>
      <c r="JTI847" s="14"/>
      <c r="JTJ847" s="14"/>
      <c r="JTK847" s="14"/>
      <c r="JTL847" s="14"/>
      <c r="JTM847" s="14"/>
      <c r="JTN847" s="14"/>
      <c r="JTO847" s="14"/>
      <c r="JTP847" s="14"/>
      <c r="JTQ847" s="14"/>
      <c r="JTR847" s="14"/>
      <c r="JTS847" s="14"/>
      <c r="JTT847" s="14"/>
      <c r="JTU847" s="14"/>
      <c r="JTV847" s="14"/>
      <c r="JTW847" s="14"/>
      <c r="JTX847" s="14"/>
      <c r="JTY847" s="14"/>
      <c r="JTZ847" s="14"/>
      <c r="JUA847" s="14"/>
      <c r="JUB847" s="14"/>
      <c r="JUC847" s="14"/>
      <c r="JUD847" s="14"/>
      <c r="JUE847" s="14"/>
      <c r="JUF847" s="14"/>
      <c r="JUG847" s="14"/>
      <c r="JUH847" s="14"/>
      <c r="JUI847" s="14"/>
      <c r="JUJ847" s="14"/>
      <c r="JUK847" s="14"/>
      <c r="JUL847" s="14"/>
      <c r="JUM847" s="14"/>
      <c r="JUN847" s="14"/>
      <c r="JUO847" s="14"/>
      <c r="JUP847" s="14"/>
      <c r="JUQ847" s="14"/>
      <c r="JUR847" s="14"/>
      <c r="JUS847" s="14"/>
      <c r="JUT847" s="14"/>
      <c r="JUU847" s="14"/>
      <c r="JUV847" s="14"/>
      <c r="JUW847" s="14"/>
      <c r="JUX847" s="14"/>
      <c r="JUY847" s="14"/>
      <c r="JUZ847" s="14"/>
      <c r="JVA847" s="14"/>
      <c r="JVB847" s="14"/>
      <c r="JVC847" s="14"/>
      <c r="JVD847" s="14"/>
      <c r="JVE847" s="14"/>
      <c r="JVF847" s="14"/>
      <c r="JVG847" s="14"/>
      <c r="JVH847" s="14"/>
      <c r="JVI847" s="14"/>
      <c r="JVJ847" s="14"/>
      <c r="JVK847" s="14"/>
      <c r="JVL847" s="14"/>
      <c r="JVM847" s="14"/>
      <c r="JVN847" s="14"/>
      <c r="JVO847" s="14"/>
      <c r="JVP847" s="14"/>
      <c r="JVQ847" s="14"/>
      <c r="JVR847" s="14"/>
      <c r="JVS847" s="14"/>
      <c r="JVT847" s="14"/>
      <c r="JVU847" s="14"/>
      <c r="JVV847" s="14"/>
      <c r="JVW847" s="14"/>
      <c r="JVX847" s="14"/>
      <c r="JVY847" s="14"/>
      <c r="JVZ847" s="14"/>
      <c r="JWA847" s="14"/>
      <c r="JWB847" s="14"/>
      <c r="JWC847" s="14"/>
      <c r="JWD847" s="14"/>
      <c r="JWE847" s="14"/>
      <c r="JWF847" s="14"/>
      <c r="JWG847" s="14"/>
      <c r="JWH847" s="14"/>
      <c r="JWI847" s="14"/>
      <c r="JWJ847" s="14"/>
      <c r="JWK847" s="14"/>
      <c r="JWL847" s="14"/>
      <c r="JWM847" s="14"/>
      <c r="JWN847" s="14"/>
      <c r="JWO847" s="14"/>
      <c r="JWP847" s="14"/>
      <c r="JWQ847" s="14"/>
      <c r="JWR847" s="14"/>
      <c r="JWS847" s="14"/>
      <c r="JWT847" s="14"/>
      <c r="JWU847" s="14"/>
      <c r="JWV847" s="14"/>
      <c r="JWW847" s="14"/>
      <c r="JWX847" s="14"/>
      <c r="JWY847" s="14"/>
      <c r="JWZ847" s="14"/>
      <c r="JXA847" s="14"/>
      <c r="JXB847" s="14"/>
      <c r="JXC847" s="14"/>
      <c r="JXD847" s="14"/>
      <c r="JXE847" s="14"/>
      <c r="JXF847" s="14"/>
      <c r="JXG847" s="14"/>
      <c r="JXH847" s="14"/>
      <c r="JXI847" s="14"/>
      <c r="JXJ847" s="14"/>
      <c r="JXK847" s="14"/>
      <c r="JXL847" s="14"/>
      <c r="JXM847" s="14"/>
      <c r="JXN847" s="14"/>
      <c r="JXO847" s="14"/>
      <c r="JXP847" s="14"/>
      <c r="JXQ847" s="14"/>
      <c r="JXR847" s="14"/>
      <c r="JXS847" s="14"/>
      <c r="JXT847" s="14"/>
      <c r="JXU847" s="14"/>
      <c r="JXV847" s="14"/>
      <c r="JXW847" s="14"/>
      <c r="JXX847" s="14"/>
      <c r="JXY847" s="14"/>
      <c r="JXZ847" s="14"/>
      <c r="JYA847" s="14"/>
      <c r="JYB847" s="14"/>
      <c r="JYC847" s="14"/>
      <c r="JYD847" s="14"/>
      <c r="JYE847" s="14"/>
      <c r="JYF847" s="14"/>
      <c r="JYG847" s="14"/>
      <c r="JYH847" s="14"/>
      <c r="JYI847" s="14"/>
      <c r="JYJ847" s="14"/>
      <c r="JYK847" s="14"/>
      <c r="JYL847" s="14"/>
      <c r="JYM847" s="14"/>
      <c r="JYN847" s="14"/>
      <c r="JYO847" s="14"/>
      <c r="JYP847" s="14"/>
      <c r="JYQ847" s="14"/>
      <c r="JYR847" s="14"/>
      <c r="JYS847" s="14"/>
      <c r="JYT847" s="14"/>
      <c r="JYU847" s="14"/>
      <c r="JYV847" s="14"/>
      <c r="JYW847" s="14"/>
      <c r="JYX847" s="14"/>
      <c r="JYY847" s="14"/>
      <c r="JYZ847" s="14"/>
      <c r="JZA847" s="14"/>
      <c r="JZB847" s="14"/>
      <c r="JZC847" s="14"/>
      <c r="JZD847" s="14"/>
      <c r="JZE847" s="14"/>
      <c r="JZF847" s="14"/>
      <c r="JZG847" s="14"/>
      <c r="JZH847" s="14"/>
      <c r="JZI847" s="14"/>
      <c r="JZJ847" s="14"/>
      <c r="JZK847" s="14"/>
      <c r="JZL847" s="14"/>
      <c r="JZM847" s="14"/>
      <c r="JZN847" s="14"/>
      <c r="JZO847" s="14"/>
      <c r="JZP847" s="14"/>
      <c r="JZQ847" s="14"/>
      <c r="JZR847" s="14"/>
      <c r="JZS847" s="14"/>
      <c r="JZT847" s="14"/>
      <c r="JZU847" s="14"/>
      <c r="JZV847" s="14"/>
      <c r="JZW847" s="14"/>
      <c r="JZX847" s="14"/>
      <c r="JZY847" s="14"/>
      <c r="JZZ847" s="14"/>
      <c r="KAA847" s="14"/>
      <c r="KAB847" s="14"/>
      <c r="KAC847" s="14"/>
      <c r="KAD847" s="14"/>
      <c r="KAE847" s="14"/>
      <c r="KAF847" s="14"/>
      <c r="KAG847" s="14"/>
      <c r="KAH847" s="14"/>
      <c r="KAI847" s="14"/>
      <c r="KAJ847" s="14"/>
      <c r="KAK847" s="14"/>
      <c r="KAL847" s="14"/>
      <c r="KAM847" s="14"/>
      <c r="KAN847" s="14"/>
      <c r="KAO847" s="14"/>
      <c r="KAP847" s="14"/>
      <c r="KAQ847" s="14"/>
      <c r="KAR847" s="14"/>
      <c r="KAS847" s="14"/>
      <c r="KAT847" s="14"/>
      <c r="KAU847" s="14"/>
      <c r="KAV847" s="14"/>
      <c r="KAW847" s="14"/>
      <c r="KAX847" s="14"/>
      <c r="KAY847" s="14"/>
      <c r="KAZ847" s="14"/>
      <c r="KBA847" s="14"/>
      <c r="KBB847" s="14"/>
      <c r="KBC847" s="14"/>
      <c r="KBD847" s="14"/>
      <c r="KBE847" s="14"/>
      <c r="KBF847" s="14"/>
      <c r="KBG847" s="14"/>
      <c r="KBH847" s="14"/>
      <c r="KBI847" s="14"/>
      <c r="KBJ847" s="14"/>
      <c r="KBK847" s="14"/>
      <c r="KBL847" s="14"/>
      <c r="KBM847" s="14"/>
      <c r="KBN847" s="14"/>
      <c r="KBO847" s="14"/>
      <c r="KBP847" s="14"/>
      <c r="KBQ847" s="14"/>
      <c r="KBR847" s="14"/>
      <c r="KBS847" s="14"/>
      <c r="KBT847" s="14"/>
      <c r="KBU847" s="14"/>
      <c r="KBV847" s="14"/>
      <c r="KBW847" s="14"/>
      <c r="KBX847" s="14"/>
      <c r="KBY847" s="14"/>
      <c r="KBZ847" s="14"/>
      <c r="KCA847" s="14"/>
      <c r="KCB847" s="14"/>
      <c r="KCC847" s="14"/>
      <c r="KCD847" s="14"/>
      <c r="KCE847" s="14"/>
      <c r="KCF847" s="14"/>
      <c r="KCG847" s="14"/>
      <c r="KCH847" s="14"/>
      <c r="KCI847" s="14"/>
      <c r="KCJ847" s="14"/>
      <c r="KCK847" s="14"/>
      <c r="KCL847" s="14"/>
      <c r="KCM847" s="14"/>
      <c r="KCN847" s="14"/>
      <c r="KCO847" s="14"/>
      <c r="KCP847" s="14"/>
      <c r="KCQ847" s="14"/>
      <c r="KCR847" s="14"/>
      <c r="KCS847" s="14"/>
      <c r="KCT847" s="14"/>
      <c r="KCU847" s="14"/>
      <c r="KCV847" s="14"/>
      <c r="KCW847" s="14"/>
      <c r="KCX847" s="14"/>
      <c r="KCY847" s="14"/>
      <c r="KCZ847" s="14"/>
      <c r="KDA847" s="14"/>
      <c r="KDB847" s="14"/>
      <c r="KDC847" s="14"/>
      <c r="KDD847" s="14"/>
      <c r="KDE847" s="14"/>
      <c r="KDF847" s="14"/>
      <c r="KDG847" s="14"/>
      <c r="KDH847" s="14"/>
      <c r="KDI847" s="14"/>
      <c r="KDJ847" s="14"/>
      <c r="KDK847" s="14"/>
      <c r="KDL847" s="14"/>
      <c r="KDM847" s="14"/>
      <c r="KDN847" s="14"/>
      <c r="KDO847" s="14"/>
      <c r="KDP847" s="14"/>
      <c r="KDQ847" s="14"/>
      <c r="KDR847" s="14"/>
      <c r="KDS847" s="14"/>
      <c r="KDT847" s="14"/>
      <c r="KDU847" s="14"/>
      <c r="KDV847" s="14"/>
      <c r="KDW847" s="14"/>
      <c r="KDX847" s="14"/>
      <c r="KDY847" s="14"/>
      <c r="KDZ847" s="14"/>
      <c r="KEA847" s="14"/>
      <c r="KEB847" s="14"/>
      <c r="KEC847" s="14"/>
      <c r="KED847" s="14"/>
      <c r="KEE847" s="14"/>
      <c r="KEF847" s="14"/>
      <c r="KEG847" s="14"/>
      <c r="KEH847" s="14"/>
      <c r="KEI847" s="14"/>
      <c r="KEJ847" s="14"/>
      <c r="KEK847" s="14"/>
      <c r="KEL847" s="14"/>
      <c r="KEM847" s="14"/>
      <c r="KEN847" s="14"/>
      <c r="KEO847" s="14"/>
      <c r="KEP847" s="14"/>
      <c r="KEQ847" s="14"/>
      <c r="KER847" s="14"/>
      <c r="KES847" s="14"/>
      <c r="KET847" s="14"/>
      <c r="KEU847" s="14"/>
      <c r="KEV847" s="14"/>
      <c r="KEW847" s="14"/>
      <c r="KEX847" s="14"/>
      <c r="KEY847" s="14"/>
      <c r="KEZ847" s="14"/>
      <c r="KFA847" s="14"/>
      <c r="KFB847" s="14"/>
      <c r="KFC847" s="14"/>
      <c r="KFD847" s="14"/>
      <c r="KFE847" s="14"/>
      <c r="KFF847" s="14"/>
      <c r="KFG847" s="14"/>
      <c r="KFH847" s="14"/>
      <c r="KFI847" s="14"/>
      <c r="KFJ847" s="14"/>
      <c r="KFK847" s="14"/>
      <c r="KFL847" s="14"/>
      <c r="KFM847" s="14"/>
      <c r="KFN847" s="14"/>
      <c r="KFO847" s="14"/>
      <c r="KFP847" s="14"/>
      <c r="KFQ847" s="14"/>
      <c r="KFR847" s="14"/>
      <c r="KFS847" s="14"/>
      <c r="KFT847" s="14"/>
      <c r="KFU847" s="14"/>
      <c r="KFV847" s="14"/>
      <c r="KFW847" s="14"/>
      <c r="KFX847" s="14"/>
      <c r="KFY847" s="14"/>
      <c r="KFZ847" s="14"/>
      <c r="KGA847" s="14"/>
      <c r="KGB847" s="14"/>
      <c r="KGC847" s="14"/>
      <c r="KGD847" s="14"/>
      <c r="KGE847" s="14"/>
      <c r="KGF847" s="14"/>
      <c r="KGG847" s="14"/>
      <c r="KGH847" s="14"/>
      <c r="KGI847" s="14"/>
      <c r="KGJ847" s="14"/>
      <c r="KGK847" s="14"/>
      <c r="KGL847" s="14"/>
      <c r="KGM847" s="14"/>
      <c r="KGN847" s="14"/>
      <c r="KGO847" s="14"/>
      <c r="KGP847" s="14"/>
      <c r="KGQ847" s="14"/>
      <c r="KGR847" s="14"/>
      <c r="KGS847" s="14"/>
      <c r="KGT847" s="14"/>
      <c r="KGU847" s="14"/>
      <c r="KGV847" s="14"/>
      <c r="KGW847" s="14"/>
      <c r="KGX847" s="14"/>
      <c r="KGY847" s="14"/>
      <c r="KGZ847" s="14"/>
      <c r="KHA847" s="14"/>
      <c r="KHB847" s="14"/>
      <c r="KHC847" s="14"/>
      <c r="KHD847" s="14"/>
      <c r="KHE847" s="14"/>
      <c r="KHF847" s="14"/>
      <c r="KHG847" s="14"/>
      <c r="KHH847" s="14"/>
      <c r="KHI847" s="14"/>
      <c r="KHJ847" s="14"/>
      <c r="KHK847" s="14"/>
      <c r="KHL847" s="14"/>
      <c r="KHM847" s="14"/>
      <c r="KHN847" s="14"/>
      <c r="KHO847" s="14"/>
      <c r="KHP847" s="14"/>
      <c r="KHQ847" s="14"/>
      <c r="KHR847" s="14"/>
      <c r="KHS847" s="14"/>
      <c r="KHT847" s="14"/>
      <c r="KHU847" s="14"/>
      <c r="KHV847" s="14"/>
      <c r="KHW847" s="14"/>
      <c r="KHX847" s="14"/>
      <c r="KHY847" s="14"/>
      <c r="KHZ847" s="14"/>
      <c r="KIA847" s="14"/>
      <c r="KIB847" s="14"/>
      <c r="KIC847" s="14"/>
      <c r="KID847" s="14"/>
      <c r="KIE847" s="14"/>
      <c r="KIF847" s="14"/>
      <c r="KIG847" s="14"/>
      <c r="KIH847" s="14"/>
      <c r="KII847" s="14"/>
      <c r="KIJ847" s="14"/>
      <c r="KIK847" s="14"/>
      <c r="KIL847" s="14"/>
      <c r="KIM847" s="14"/>
      <c r="KIN847" s="14"/>
      <c r="KIO847" s="14"/>
      <c r="KIP847" s="14"/>
      <c r="KIQ847" s="14"/>
      <c r="KIR847" s="14"/>
      <c r="KIS847" s="14"/>
      <c r="KIT847" s="14"/>
      <c r="KIU847" s="14"/>
      <c r="KIV847" s="14"/>
      <c r="KIW847" s="14"/>
      <c r="KIX847" s="14"/>
      <c r="KIY847" s="14"/>
      <c r="KIZ847" s="14"/>
      <c r="KJA847" s="14"/>
      <c r="KJB847" s="14"/>
      <c r="KJC847" s="14"/>
      <c r="KJD847" s="14"/>
      <c r="KJE847" s="14"/>
      <c r="KJF847" s="14"/>
      <c r="KJG847" s="14"/>
      <c r="KJH847" s="14"/>
      <c r="KJI847" s="14"/>
      <c r="KJJ847" s="14"/>
      <c r="KJK847" s="14"/>
      <c r="KJL847" s="14"/>
      <c r="KJM847" s="14"/>
      <c r="KJN847" s="14"/>
      <c r="KJO847" s="14"/>
      <c r="KJP847" s="14"/>
      <c r="KJQ847" s="14"/>
      <c r="KJR847" s="14"/>
      <c r="KJS847" s="14"/>
      <c r="KJT847" s="14"/>
      <c r="KJU847" s="14"/>
      <c r="KJV847" s="14"/>
      <c r="KJW847" s="14"/>
      <c r="KJX847" s="14"/>
      <c r="KJY847" s="14"/>
      <c r="KJZ847" s="14"/>
      <c r="KKA847" s="14"/>
      <c r="KKB847" s="14"/>
      <c r="KKC847" s="14"/>
      <c r="KKD847" s="14"/>
      <c r="KKE847" s="14"/>
      <c r="KKF847" s="14"/>
      <c r="KKG847" s="14"/>
      <c r="KKH847" s="14"/>
      <c r="KKI847" s="14"/>
      <c r="KKJ847" s="14"/>
      <c r="KKK847" s="14"/>
      <c r="KKL847" s="14"/>
      <c r="KKM847" s="14"/>
      <c r="KKN847" s="14"/>
      <c r="KKO847" s="14"/>
      <c r="KKP847" s="14"/>
      <c r="KKQ847" s="14"/>
      <c r="KKR847" s="14"/>
      <c r="KKS847" s="14"/>
      <c r="KKT847" s="14"/>
      <c r="KKU847" s="14"/>
      <c r="KKV847" s="14"/>
      <c r="KKW847" s="14"/>
      <c r="KKX847" s="14"/>
      <c r="KKY847" s="14"/>
      <c r="KKZ847" s="14"/>
      <c r="KLA847" s="14"/>
      <c r="KLB847" s="14"/>
      <c r="KLC847" s="14"/>
      <c r="KLD847" s="14"/>
      <c r="KLE847" s="14"/>
      <c r="KLF847" s="14"/>
      <c r="KLG847" s="14"/>
      <c r="KLH847" s="14"/>
      <c r="KLI847" s="14"/>
      <c r="KLJ847" s="14"/>
      <c r="KLK847" s="14"/>
      <c r="KLL847" s="14"/>
      <c r="KLM847" s="14"/>
      <c r="KLN847" s="14"/>
      <c r="KLO847" s="14"/>
      <c r="KLP847" s="14"/>
      <c r="KLQ847" s="14"/>
      <c r="KLR847" s="14"/>
      <c r="KLS847" s="14"/>
      <c r="KLT847" s="14"/>
      <c r="KLU847" s="14"/>
      <c r="KLV847" s="14"/>
      <c r="KLW847" s="14"/>
      <c r="KLX847" s="14"/>
      <c r="KLY847" s="14"/>
      <c r="KLZ847" s="14"/>
      <c r="KMA847" s="14"/>
      <c r="KMB847" s="14"/>
      <c r="KMC847" s="14"/>
      <c r="KMD847" s="14"/>
      <c r="KME847" s="14"/>
      <c r="KMF847" s="14"/>
      <c r="KMG847" s="14"/>
      <c r="KMH847" s="14"/>
      <c r="KMI847" s="14"/>
      <c r="KMJ847" s="14"/>
      <c r="KMK847" s="14"/>
      <c r="KML847" s="14"/>
      <c r="KMM847" s="14"/>
      <c r="KMN847" s="14"/>
      <c r="KMO847" s="14"/>
      <c r="KMP847" s="14"/>
      <c r="KMQ847" s="14"/>
      <c r="KMR847" s="14"/>
      <c r="KMS847" s="14"/>
      <c r="KMT847" s="14"/>
      <c r="KMU847" s="14"/>
      <c r="KMV847" s="14"/>
      <c r="KMW847" s="14"/>
      <c r="KMX847" s="14"/>
      <c r="KMY847" s="14"/>
      <c r="KMZ847" s="14"/>
      <c r="KNA847" s="14"/>
      <c r="KNB847" s="14"/>
      <c r="KNC847" s="14"/>
      <c r="KND847" s="14"/>
      <c r="KNE847" s="14"/>
      <c r="KNF847" s="14"/>
      <c r="KNG847" s="14"/>
      <c r="KNH847" s="14"/>
      <c r="KNI847" s="14"/>
      <c r="KNJ847" s="14"/>
      <c r="KNK847" s="14"/>
      <c r="KNL847" s="14"/>
      <c r="KNM847" s="14"/>
      <c r="KNN847" s="14"/>
      <c r="KNO847" s="14"/>
      <c r="KNP847" s="14"/>
      <c r="KNQ847" s="14"/>
      <c r="KNR847" s="14"/>
      <c r="KNS847" s="14"/>
      <c r="KNT847" s="14"/>
      <c r="KNU847" s="14"/>
      <c r="KNV847" s="14"/>
      <c r="KNW847" s="14"/>
      <c r="KNX847" s="14"/>
      <c r="KNY847" s="14"/>
      <c r="KNZ847" s="14"/>
      <c r="KOA847" s="14"/>
      <c r="KOB847" s="14"/>
      <c r="KOC847" s="14"/>
      <c r="KOD847" s="14"/>
      <c r="KOE847" s="14"/>
      <c r="KOF847" s="14"/>
      <c r="KOG847" s="14"/>
      <c r="KOH847" s="14"/>
      <c r="KOI847" s="14"/>
      <c r="KOJ847" s="14"/>
      <c r="KOK847" s="14"/>
      <c r="KOL847" s="14"/>
      <c r="KOM847" s="14"/>
      <c r="KON847" s="14"/>
      <c r="KOO847" s="14"/>
      <c r="KOP847" s="14"/>
      <c r="KOQ847" s="14"/>
      <c r="KOR847" s="14"/>
      <c r="KOS847" s="14"/>
      <c r="KOT847" s="14"/>
      <c r="KOU847" s="14"/>
      <c r="KOV847" s="14"/>
      <c r="KOW847" s="14"/>
      <c r="KOX847" s="14"/>
      <c r="KOY847" s="14"/>
      <c r="KOZ847" s="14"/>
      <c r="KPA847" s="14"/>
      <c r="KPB847" s="14"/>
      <c r="KPC847" s="14"/>
      <c r="KPD847" s="14"/>
      <c r="KPE847" s="14"/>
      <c r="KPF847" s="14"/>
      <c r="KPG847" s="14"/>
      <c r="KPH847" s="14"/>
      <c r="KPI847" s="14"/>
      <c r="KPJ847" s="14"/>
      <c r="KPK847" s="14"/>
      <c r="KPL847" s="14"/>
      <c r="KPM847" s="14"/>
      <c r="KPN847" s="14"/>
      <c r="KPO847" s="14"/>
      <c r="KPP847" s="14"/>
      <c r="KPQ847" s="14"/>
      <c r="KPR847" s="14"/>
      <c r="KPS847" s="14"/>
      <c r="KPT847" s="14"/>
      <c r="KPU847" s="14"/>
      <c r="KPV847" s="14"/>
      <c r="KPW847" s="14"/>
      <c r="KPX847" s="14"/>
      <c r="KPY847" s="14"/>
      <c r="KPZ847" s="14"/>
      <c r="KQA847" s="14"/>
      <c r="KQB847" s="14"/>
      <c r="KQC847" s="14"/>
      <c r="KQD847" s="14"/>
      <c r="KQE847" s="14"/>
      <c r="KQF847" s="14"/>
      <c r="KQG847" s="14"/>
      <c r="KQH847" s="14"/>
      <c r="KQI847" s="14"/>
      <c r="KQJ847" s="14"/>
      <c r="KQK847" s="14"/>
      <c r="KQL847" s="14"/>
      <c r="KQM847" s="14"/>
      <c r="KQN847" s="14"/>
      <c r="KQO847" s="14"/>
      <c r="KQP847" s="14"/>
      <c r="KQQ847" s="14"/>
      <c r="KQR847" s="14"/>
      <c r="KQS847" s="14"/>
      <c r="KQT847" s="14"/>
      <c r="KQU847" s="14"/>
      <c r="KQV847" s="14"/>
      <c r="KQW847" s="14"/>
      <c r="KQX847" s="14"/>
      <c r="KQY847" s="14"/>
      <c r="KQZ847" s="14"/>
      <c r="KRA847" s="14"/>
      <c r="KRB847" s="14"/>
      <c r="KRC847" s="14"/>
      <c r="KRD847" s="14"/>
      <c r="KRE847" s="14"/>
      <c r="KRF847" s="14"/>
      <c r="KRG847" s="14"/>
      <c r="KRH847" s="14"/>
      <c r="KRI847" s="14"/>
      <c r="KRJ847" s="14"/>
      <c r="KRK847" s="14"/>
      <c r="KRL847" s="14"/>
      <c r="KRM847" s="14"/>
      <c r="KRN847" s="14"/>
      <c r="KRO847" s="14"/>
      <c r="KRP847" s="14"/>
      <c r="KRQ847" s="14"/>
      <c r="KRR847" s="14"/>
      <c r="KRS847" s="14"/>
      <c r="KRT847" s="14"/>
      <c r="KRU847" s="14"/>
      <c r="KRV847" s="14"/>
      <c r="KRW847" s="14"/>
      <c r="KRX847" s="14"/>
      <c r="KRY847" s="14"/>
      <c r="KRZ847" s="14"/>
      <c r="KSA847" s="14"/>
      <c r="KSB847" s="14"/>
      <c r="KSC847" s="14"/>
      <c r="KSD847" s="14"/>
      <c r="KSE847" s="14"/>
      <c r="KSF847" s="14"/>
      <c r="KSG847" s="14"/>
      <c r="KSH847" s="14"/>
      <c r="KSI847" s="14"/>
      <c r="KSJ847" s="14"/>
      <c r="KSK847" s="14"/>
      <c r="KSL847" s="14"/>
      <c r="KSM847" s="14"/>
      <c r="KSN847" s="14"/>
      <c r="KSO847" s="14"/>
      <c r="KSP847" s="14"/>
      <c r="KSQ847" s="14"/>
      <c r="KSR847" s="14"/>
      <c r="KSS847" s="14"/>
      <c r="KST847" s="14"/>
      <c r="KSU847" s="14"/>
      <c r="KSV847" s="14"/>
      <c r="KSW847" s="14"/>
      <c r="KSX847" s="14"/>
      <c r="KSY847" s="14"/>
      <c r="KSZ847" s="14"/>
      <c r="KTA847" s="14"/>
      <c r="KTB847" s="14"/>
      <c r="KTC847" s="14"/>
      <c r="KTD847" s="14"/>
      <c r="KTE847" s="14"/>
      <c r="KTF847" s="14"/>
      <c r="KTG847" s="14"/>
      <c r="KTH847" s="14"/>
      <c r="KTI847" s="14"/>
      <c r="KTJ847" s="14"/>
      <c r="KTK847" s="14"/>
      <c r="KTL847" s="14"/>
      <c r="KTM847" s="14"/>
      <c r="KTN847" s="14"/>
      <c r="KTO847" s="14"/>
      <c r="KTP847" s="14"/>
      <c r="KTQ847" s="14"/>
      <c r="KTR847" s="14"/>
      <c r="KTS847" s="14"/>
      <c r="KTT847" s="14"/>
      <c r="KTU847" s="14"/>
      <c r="KTV847" s="14"/>
      <c r="KTW847" s="14"/>
      <c r="KTX847" s="14"/>
      <c r="KTY847" s="14"/>
      <c r="KTZ847" s="14"/>
      <c r="KUA847" s="14"/>
      <c r="KUB847" s="14"/>
      <c r="KUC847" s="14"/>
      <c r="KUD847" s="14"/>
      <c r="KUE847" s="14"/>
      <c r="KUF847" s="14"/>
      <c r="KUG847" s="14"/>
      <c r="KUH847" s="14"/>
      <c r="KUI847" s="14"/>
      <c r="KUJ847" s="14"/>
      <c r="KUK847" s="14"/>
      <c r="KUL847" s="14"/>
      <c r="KUM847" s="14"/>
      <c r="KUN847" s="14"/>
      <c r="KUO847" s="14"/>
      <c r="KUP847" s="14"/>
      <c r="KUQ847" s="14"/>
      <c r="KUR847" s="14"/>
      <c r="KUS847" s="14"/>
      <c r="KUT847" s="14"/>
      <c r="KUU847" s="14"/>
      <c r="KUV847" s="14"/>
      <c r="KUW847" s="14"/>
      <c r="KUX847" s="14"/>
      <c r="KUY847" s="14"/>
      <c r="KUZ847" s="14"/>
      <c r="KVA847" s="14"/>
      <c r="KVB847" s="14"/>
      <c r="KVC847" s="14"/>
      <c r="KVD847" s="14"/>
      <c r="KVE847" s="14"/>
      <c r="KVF847" s="14"/>
      <c r="KVG847" s="14"/>
      <c r="KVH847" s="14"/>
      <c r="KVI847" s="14"/>
      <c r="KVJ847" s="14"/>
      <c r="KVK847" s="14"/>
      <c r="KVL847" s="14"/>
      <c r="KVM847" s="14"/>
      <c r="KVN847" s="14"/>
      <c r="KVO847" s="14"/>
      <c r="KVP847" s="14"/>
      <c r="KVQ847" s="14"/>
      <c r="KVR847" s="14"/>
      <c r="KVS847" s="14"/>
      <c r="KVT847" s="14"/>
      <c r="KVU847" s="14"/>
      <c r="KVV847" s="14"/>
      <c r="KVW847" s="14"/>
      <c r="KVX847" s="14"/>
      <c r="KVY847" s="14"/>
      <c r="KVZ847" s="14"/>
      <c r="KWA847" s="14"/>
      <c r="KWB847" s="14"/>
      <c r="KWC847" s="14"/>
      <c r="KWD847" s="14"/>
      <c r="KWE847" s="14"/>
      <c r="KWF847" s="14"/>
      <c r="KWG847" s="14"/>
      <c r="KWH847" s="14"/>
      <c r="KWI847" s="14"/>
      <c r="KWJ847" s="14"/>
      <c r="KWK847" s="14"/>
      <c r="KWL847" s="14"/>
      <c r="KWM847" s="14"/>
      <c r="KWN847" s="14"/>
      <c r="KWO847" s="14"/>
      <c r="KWP847" s="14"/>
      <c r="KWQ847" s="14"/>
      <c r="KWR847" s="14"/>
      <c r="KWS847" s="14"/>
      <c r="KWT847" s="14"/>
      <c r="KWU847" s="14"/>
      <c r="KWV847" s="14"/>
      <c r="KWW847" s="14"/>
      <c r="KWX847" s="14"/>
      <c r="KWY847" s="14"/>
      <c r="KWZ847" s="14"/>
      <c r="KXA847" s="14"/>
      <c r="KXB847" s="14"/>
      <c r="KXC847" s="14"/>
      <c r="KXD847" s="14"/>
      <c r="KXE847" s="14"/>
      <c r="KXF847" s="14"/>
      <c r="KXG847" s="14"/>
      <c r="KXH847" s="14"/>
      <c r="KXI847" s="14"/>
      <c r="KXJ847" s="14"/>
      <c r="KXK847" s="14"/>
      <c r="KXL847" s="14"/>
      <c r="KXM847" s="14"/>
      <c r="KXN847" s="14"/>
      <c r="KXO847" s="14"/>
      <c r="KXP847" s="14"/>
      <c r="KXQ847" s="14"/>
      <c r="KXR847" s="14"/>
      <c r="KXS847" s="14"/>
      <c r="KXT847" s="14"/>
      <c r="KXU847" s="14"/>
      <c r="KXV847" s="14"/>
      <c r="KXW847" s="14"/>
      <c r="KXX847" s="14"/>
      <c r="KXY847" s="14"/>
      <c r="KXZ847" s="14"/>
      <c r="KYA847" s="14"/>
      <c r="KYB847" s="14"/>
      <c r="KYC847" s="14"/>
      <c r="KYD847" s="14"/>
      <c r="KYE847" s="14"/>
      <c r="KYF847" s="14"/>
      <c r="KYG847" s="14"/>
      <c r="KYH847" s="14"/>
      <c r="KYI847" s="14"/>
      <c r="KYJ847" s="14"/>
      <c r="KYK847" s="14"/>
      <c r="KYL847" s="14"/>
      <c r="KYM847" s="14"/>
      <c r="KYN847" s="14"/>
      <c r="KYO847" s="14"/>
      <c r="KYP847" s="14"/>
      <c r="KYQ847" s="14"/>
      <c r="KYR847" s="14"/>
      <c r="KYS847" s="14"/>
      <c r="KYT847" s="14"/>
      <c r="KYU847" s="14"/>
      <c r="KYV847" s="14"/>
      <c r="KYW847" s="14"/>
      <c r="KYX847" s="14"/>
      <c r="KYY847" s="14"/>
      <c r="KYZ847" s="14"/>
      <c r="KZA847" s="14"/>
      <c r="KZB847" s="14"/>
      <c r="KZC847" s="14"/>
      <c r="KZD847" s="14"/>
      <c r="KZE847" s="14"/>
      <c r="KZF847" s="14"/>
      <c r="KZG847" s="14"/>
      <c r="KZH847" s="14"/>
      <c r="KZI847" s="14"/>
      <c r="KZJ847" s="14"/>
      <c r="KZK847" s="14"/>
      <c r="KZL847" s="14"/>
      <c r="KZM847" s="14"/>
      <c r="KZN847" s="14"/>
      <c r="KZO847" s="14"/>
      <c r="KZP847" s="14"/>
      <c r="KZQ847" s="14"/>
      <c r="KZR847" s="14"/>
      <c r="KZS847" s="14"/>
      <c r="KZT847" s="14"/>
      <c r="KZU847" s="14"/>
      <c r="KZV847" s="14"/>
      <c r="KZW847" s="14"/>
      <c r="KZX847" s="14"/>
      <c r="KZY847" s="14"/>
      <c r="KZZ847" s="14"/>
      <c r="LAA847" s="14"/>
      <c r="LAB847" s="14"/>
      <c r="LAC847" s="14"/>
      <c r="LAD847" s="14"/>
      <c r="LAE847" s="14"/>
      <c r="LAF847" s="14"/>
      <c r="LAG847" s="14"/>
      <c r="LAH847" s="14"/>
      <c r="LAI847" s="14"/>
      <c r="LAJ847" s="14"/>
      <c r="LAK847" s="14"/>
      <c r="LAL847" s="14"/>
      <c r="LAM847" s="14"/>
      <c r="LAN847" s="14"/>
      <c r="LAO847" s="14"/>
      <c r="LAP847" s="14"/>
      <c r="LAQ847" s="14"/>
      <c r="LAR847" s="14"/>
      <c r="LAS847" s="14"/>
      <c r="LAT847" s="14"/>
      <c r="LAU847" s="14"/>
      <c r="LAV847" s="14"/>
      <c r="LAW847" s="14"/>
      <c r="LAX847" s="14"/>
      <c r="LAY847" s="14"/>
      <c r="LAZ847" s="14"/>
      <c r="LBA847" s="14"/>
      <c r="LBB847" s="14"/>
      <c r="LBC847" s="14"/>
      <c r="LBD847" s="14"/>
      <c r="LBE847" s="14"/>
      <c r="LBF847" s="14"/>
      <c r="LBG847" s="14"/>
      <c r="LBH847" s="14"/>
      <c r="LBI847" s="14"/>
      <c r="LBJ847" s="14"/>
      <c r="LBK847" s="14"/>
      <c r="LBL847" s="14"/>
      <c r="LBM847" s="14"/>
      <c r="LBN847" s="14"/>
      <c r="LBO847" s="14"/>
      <c r="LBP847" s="14"/>
      <c r="LBQ847" s="14"/>
      <c r="LBR847" s="14"/>
      <c r="LBS847" s="14"/>
      <c r="LBT847" s="14"/>
      <c r="LBU847" s="14"/>
      <c r="LBV847" s="14"/>
      <c r="LBW847" s="14"/>
      <c r="LBX847" s="14"/>
      <c r="LBY847" s="14"/>
      <c r="LBZ847" s="14"/>
      <c r="LCA847" s="14"/>
      <c r="LCB847" s="14"/>
      <c r="LCC847" s="14"/>
      <c r="LCD847" s="14"/>
      <c r="LCE847" s="14"/>
      <c r="LCF847" s="14"/>
      <c r="LCG847" s="14"/>
      <c r="LCH847" s="14"/>
      <c r="LCI847" s="14"/>
      <c r="LCJ847" s="14"/>
      <c r="LCK847" s="14"/>
      <c r="LCL847" s="14"/>
      <c r="LCM847" s="14"/>
      <c r="LCN847" s="14"/>
      <c r="LCO847" s="14"/>
      <c r="LCP847" s="14"/>
      <c r="LCQ847" s="14"/>
      <c r="LCR847" s="14"/>
      <c r="LCS847" s="14"/>
      <c r="LCT847" s="14"/>
      <c r="LCU847" s="14"/>
      <c r="LCV847" s="14"/>
      <c r="LCW847" s="14"/>
      <c r="LCX847" s="14"/>
      <c r="LCY847" s="14"/>
      <c r="LCZ847" s="14"/>
      <c r="LDA847" s="14"/>
      <c r="LDB847" s="14"/>
      <c r="LDC847" s="14"/>
      <c r="LDD847" s="14"/>
      <c r="LDE847" s="14"/>
      <c r="LDF847" s="14"/>
      <c r="LDG847" s="14"/>
      <c r="LDH847" s="14"/>
      <c r="LDI847" s="14"/>
      <c r="LDJ847" s="14"/>
      <c r="LDK847" s="14"/>
      <c r="LDL847" s="14"/>
      <c r="LDM847" s="14"/>
      <c r="LDN847" s="14"/>
      <c r="LDO847" s="14"/>
      <c r="LDP847" s="14"/>
      <c r="LDQ847" s="14"/>
      <c r="LDR847" s="14"/>
      <c r="LDS847" s="14"/>
      <c r="LDT847" s="14"/>
      <c r="LDU847" s="14"/>
      <c r="LDV847" s="14"/>
      <c r="LDW847" s="14"/>
      <c r="LDX847" s="14"/>
      <c r="LDY847" s="14"/>
      <c r="LDZ847" s="14"/>
      <c r="LEA847" s="14"/>
      <c r="LEB847" s="14"/>
      <c r="LEC847" s="14"/>
      <c r="LED847" s="14"/>
      <c r="LEE847" s="14"/>
      <c r="LEF847" s="14"/>
      <c r="LEG847" s="14"/>
      <c r="LEH847" s="14"/>
      <c r="LEI847" s="14"/>
      <c r="LEJ847" s="14"/>
      <c r="LEK847" s="14"/>
      <c r="LEL847" s="14"/>
      <c r="LEM847" s="14"/>
      <c r="LEN847" s="14"/>
      <c r="LEO847" s="14"/>
      <c r="LEP847" s="14"/>
      <c r="LEQ847" s="14"/>
      <c r="LER847" s="14"/>
      <c r="LES847" s="14"/>
      <c r="LET847" s="14"/>
      <c r="LEU847" s="14"/>
      <c r="LEV847" s="14"/>
      <c r="LEW847" s="14"/>
      <c r="LEX847" s="14"/>
      <c r="LEY847" s="14"/>
      <c r="LEZ847" s="14"/>
      <c r="LFA847" s="14"/>
      <c r="LFB847" s="14"/>
      <c r="LFC847" s="14"/>
      <c r="LFD847" s="14"/>
      <c r="LFE847" s="14"/>
      <c r="LFF847" s="14"/>
      <c r="LFG847" s="14"/>
      <c r="LFH847" s="14"/>
      <c r="LFI847" s="14"/>
      <c r="LFJ847" s="14"/>
      <c r="LFK847" s="14"/>
      <c r="LFL847" s="14"/>
      <c r="LFM847" s="14"/>
      <c r="LFN847" s="14"/>
      <c r="LFO847" s="14"/>
      <c r="LFP847" s="14"/>
      <c r="LFQ847" s="14"/>
      <c r="LFR847" s="14"/>
      <c r="LFS847" s="14"/>
      <c r="LFT847" s="14"/>
      <c r="LFU847" s="14"/>
      <c r="LFV847" s="14"/>
      <c r="LFW847" s="14"/>
      <c r="LFX847" s="14"/>
      <c r="LFY847" s="14"/>
      <c r="LFZ847" s="14"/>
      <c r="LGA847" s="14"/>
      <c r="LGB847" s="14"/>
      <c r="LGC847" s="14"/>
      <c r="LGD847" s="14"/>
      <c r="LGE847" s="14"/>
      <c r="LGF847" s="14"/>
      <c r="LGG847" s="14"/>
      <c r="LGH847" s="14"/>
      <c r="LGI847" s="14"/>
      <c r="LGJ847" s="14"/>
      <c r="LGK847" s="14"/>
      <c r="LGL847" s="14"/>
      <c r="LGM847" s="14"/>
      <c r="LGN847" s="14"/>
      <c r="LGO847" s="14"/>
      <c r="LGP847" s="14"/>
      <c r="LGQ847" s="14"/>
      <c r="LGR847" s="14"/>
      <c r="LGS847" s="14"/>
      <c r="LGT847" s="14"/>
      <c r="LGU847" s="14"/>
      <c r="LGV847" s="14"/>
      <c r="LGW847" s="14"/>
      <c r="LGX847" s="14"/>
      <c r="LGY847" s="14"/>
      <c r="LGZ847" s="14"/>
      <c r="LHA847" s="14"/>
      <c r="LHB847" s="14"/>
      <c r="LHC847" s="14"/>
      <c r="LHD847" s="14"/>
      <c r="LHE847" s="14"/>
      <c r="LHF847" s="14"/>
      <c r="LHG847" s="14"/>
      <c r="LHH847" s="14"/>
      <c r="LHI847" s="14"/>
      <c r="LHJ847" s="14"/>
      <c r="LHK847" s="14"/>
      <c r="LHL847" s="14"/>
      <c r="LHM847" s="14"/>
      <c r="LHN847" s="14"/>
      <c r="LHO847" s="14"/>
      <c r="LHP847" s="14"/>
      <c r="LHQ847" s="14"/>
      <c r="LHR847" s="14"/>
      <c r="LHS847" s="14"/>
      <c r="LHT847" s="14"/>
      <c r="LHU847" s="14"/>
      <c r="LHV847" s="14"/>
      <c r="LHW847" s="14"/>
      <c r="LHX847" s="14"/>
      <c r="LHY847" s="14"/>
      <c r="LHZ847" s="14"/>
      <c r="LIA847" s="14"/>
      <c r="LIB847" s="14"/>
      <c r="LIC847" s="14"/>
      <c r="LID847" s="14"/>
      <c r="LIE847" s="14"/>
      <c r="LIF847" s="14"/>
      <c r="LIG847" s="14"/>
      <c r="LIH847" s="14"/>
      <c r="LII847" s="14"/>
      <c r="LIJ847" s="14"/>
      <c r="LIK847" s="14"/>
      <c r="LIL847" s="14"/>
      <c r="LIM847" s="14"/>
      <c r="LIN847" s="14"/>
      <c r="LIO847" s="14"/>
      <c r="LIP847" s="14"/>
      <c r="LIQ847" s="14"/>
      <c r="LIR847" s="14"/>
      <c r="LIS847" s="14"/>
      <c r="LIT847" s="14"/>
      <c r="LIU847" s="14"/>
      <c r="LIV847" s="14"/>
      <c r="LIW847" s="14"/>
      <c r="LIX847" s="14"/>
      <c r="LIY847" s="14"/>
      <c r="LIZ847" s="14"/>
      <c r="LJA847" s="14"/>
      <c r="LJB847" s="14"/>
      <c r="LJC847" s="14"/>
      <c r="LJD847" s="14"/>
      <c r="LJE847" s="14"/>
      <c r="LJF847" s="14"/>
      <c r="LJG847" s="14"/>
      <c r="LJH847" s="14"/>
      <c r="LJI847" s="14"/>
      <c r="LJJ847" s="14"/>
      <c r="LJK847" s="14"/>
      <c r="LJL847" s="14"/>
      <c r="LJM847" s="14"/>
      <c r="LJN847" s="14"/>
      <c r="LJO847" s="14"/>
      <c r="LJP847" s="14"/>
      <c r="LJQ847" s="14"/>
      <c r="LJR847" s="14"/>
      <c r="LJS847" s="14"/>
      <c r="LJT847" s="14"/>
      <c r="LJU847" s="14"/>
      <c r="LJV847" s="14"/>
      <c r="LJW847" s="14"/>
      <c r="LJX847" s="14"/>
      <c r="LJY847" s="14"/>
      <c r="LJZ847" s="14"/>
      <c r="LKA847" s="14"/>
      <c r="LKB847" s="14"/>
      <c r="LKC847" s="14"/>
      <c r="LKD847" s="14"/>
      <c r="LKE847" s="14"/>
      <c r="LKF847" s="14"/>
      <c r="LKG847" s="14"/>
      <c r="LKH847" s="14"/>
      <c r="LKI847" s="14"/>
      <c r="LKJ847" s="14"/>
      <c r="LKK847" s="14"/>
      <c r="LKL847" s="14"/>
      <c r="LKM847" s="14"/>
      <c r="LKN847" s="14"/>
      <c r="LKO847" s="14"/>
      <c r="LKP847" s="14"/>
      <c r="LKQ847" s="14"/>
      <c r="LKR847" s="14"/>
      <c r="LKS847" s="14"/>
      <c r="LKT847" s="14"/>
      <c r="LKU847" s="14"/>
      <c r="LKV847" s="14"/>
      <c r="LKW847" s="14"/>
      <c r="LKX847" s="14"/>
      <c r="LKY847" s="14"/>
      <c r="LKZ847" s="14"/>
      <c r="LLA847" s="14"/>
      <c r="LLB847" s="14"/>
      <c r="LLC847" s="14"/>
      <c r="LLD847" s="14"/>
      <c r="LLE847" s="14"/>
      <c r="LLF847" s="14"/>
      <c r="LLG847" s="14"/>
      <c r="LLH847" s="14"/>
      <c r="LLI847" s="14"/>
      <c r="LLJ847" s="14"/>
      <c r="LLK847" s="14"/>
      <c r="LLL847" s="14"/>
      <c r="LLM847" s="14"/>
      <c r="LLN847" s="14"/>
      <c r="LLO847" s="14"/>
      <c r="LLP847" s="14"/>
      <c r="LLQ847" s="14"/>
      <c r="LLR847" s="14"/>
      <c r="LLS847" s="14"/>
      <c r="LLT847" s="14"/>
      <c r="LLU847" s="14"/>
      <c r="LLV847" s="14"/>
      <c r="LLW847" s="14"/>
      <c r="LLX847" s="14"/>
      <c r="LLY847" s="14"/>
      <c r="LLZ847" s="14"/>
      <c r="LMA847" s="14"/>
      <c r="LMB847" s="14"/>
      <c r="LMC847" s="14"/>
      <c r="LMD847" s="14"/>
      <c r="LME847" s="14"/>
      <c r="LMF847" s="14"/>
      <c r="LMG847" s="14"/>
      <c r="LMH847" s="14"/>
      <c r="LMI847" s="14"/>
      <c r="LMJ847" s="14"/>
      <c r="LMK847" s="14"/>
      <c r="LML847" s="14"/>
      <c r="LMM847" s="14"/>
      <c r="LMN847" s="14"/>
      <c r="LMO847" s="14"/>
      <c r="LMP847" s="14"/>
      <c r="LMQ847" s="14"/>
      <c r="LMR847" s="14"/>
      <c r="LMS847" s="14"/>
      <c r="LMT847" s="14"/>
      <c r="LMU847" s="14"/>
      <c r="LMV847" s="14"/>
      <c r="LMW847" s="14"/>
      <c r="LMX847" s="14"/>
      <c r="LMY847" s="14"/>
      <c r="LMZ847" s="14"/>
      <c r="LNA847" s="14"/>
      <c r="LNB847" s="14"/>
      <c r="LNC847" s="14"/>
      <c r="LND847" s="14"/>
      <c r="LNE847" s="14"/>
      <c r="LNF847" s="14"/>
      <c r="LNG847" s="14"/>
      <c r="LNH847" s="14"/>
      <c r="LNI847" s="14"/>
      <c r="LNJ847" s="14"/>
      <c r="LNK847" s="14"/>
      <c r="LNL847" s="14"/>
      <c r="LNM847" s="14"/>
      <c r="LNN847" s="14"/>
      <c r="LNO847" s="14"/>
      <c r="LNP847" s="14"/>
      <c r="LNQ847" s="14"/>
      <c r="LNR847" s="14"/>
      <c r="LNS847" s="14"/>
      <c r="LNT847" s="14"/>
      <c r="LNU847" s="14"/>
      <c r="LNV847" s="14"/>
      <c r="LNW847" s="14"/>
      <c r="LNX847" s="14"/>
      <c r="LNY847" s="14"/>
      <c r="LNZ847" s="14"/>
      <c r="LOA847" s="14"/>
      <c r="LOB847" s="14"/>
      <c r="LOC847" s="14"/>
      <c r="LOD847" s="14"/>
      <c r="LOE847" s="14"/>
      <c r="LOF847" s="14"/>
      <c r="LOG847" s="14"/>
      <c r="LOH847" s="14"/>
      <c r="LOI847" s="14"/>
      <c r="LOJ847" s="14"/>
      <c r="LOK847" s="14"/>
      <c r="LOL847" s="14"/>
      <c r="LOM847" s="14"/>
      <c r="LON847" s="14"/>
      <c r="LOO847" s="14"/>
      <c r="LOP847" s="14"/>
      <c r="LOQ847" s="14"/>
      <c r="LOR847" s="14"/>
      <c r="LOS847" s="14"/>
      <c r="LOT847" s="14"/>
      <c r="LOU847" s="14"/>
      <c r="LOV847" s="14"/>
      <c r="LOW847" s="14"/>
      <c r="LOX847" s="14"/>
      <c r="LOY847" s="14"/>
      <c r="LOZ847" s="14"/>
      <c r="LPA847" s="14"/>
      <c r="LPB847" s="14"/>
      <c r="LPC847" s="14"/>
      <c r="LPD847" s="14"/>
      <c r="LPE847" s="14"/>
      <c r="LPF847" s="14"/>
      <c r="LPG847" s="14"/>
      <c r="LPH847" s="14"/>
      <c r="LPI847" s="14"/>
      <c r="LPJ847" s="14"/>
      <c r="LPK847" s="14"/>
      <c r="LPL847" s="14"/>
      <c r="LPM847" s="14"/>
      <c r="LPN847" s="14"/>
      <c r="LPO847" s="14"/>
      <c r="LPP847" s="14"/>
      <c r="LPQ847" s="14"/>
      <c r="LPR847" s="14"/>
      <c r="LPS847" s="14"/>
      <c r="LPT847" s="14"/>
      <c r="LPU847" s="14"/>
      <c r="LPV847" s="14"/>
      <c r="LPW847" s="14"/>
      <c r="LPX847" s="14"/>
      <c r="LPY847" s="14"/>
      <c r="LPZ847" s="14"/>
      <c r="LQA847" s="14"/>
      <c r="LQB847" s="14"/>
      <c r="LQC847" s="14"/>
      <c r="LQD847" s="14"/>
      <c r="LQE847" s="14"/>
      <c r="LQF847" s="14"/>
      <c r="LQG847" s="14"/>
      <c r="LQH847" s="14"/>
      <c r="LQI847" s="14"/>
      <c r="LQJ847" s="14"/>
      <c r="LQK847" s="14"/>
      <c r="LQL847" s="14"/>
      <c r="LQM847" s="14"/>
      <c r="LQN847" s="14"/>
      <c r="LQO847" s="14"/>
      <c r="LQP847" s="14"/>
      <c r="LQQ847" s="14"/>
      <c r="LQR847" s="14"/>
      <c r="LQS847" s="14"/>
      <c r="LQT847" s="14"/>
      <c r="LQU847" s="14"/>
      <c r="LQV847" s="14"/>
      <c r="LQW847" s="14"/>
      <c r="LQX847" s="14"/>
      <c r="LQY847" s="14"/>
      <c r="LQZ847" s="14"/>
      <c r="LRA847" s="14"/>
      <c r="LRB847" s="14"/>
      <c r="LRC847" s="14"/>
      <c r="LRD847" s="14"/>
      <c r="LRE847" s="14"/>
      <c r="LRF847" s="14"/>
      <c r="LRG847" s="14"/>
      <c r="LRH847" s="14"/>
      <c r="LRI847" s="14"/>
      <c r="LRJ847" s="14"/>
      <c r="LRK847" s="14"/>
      <c r="LRL847" s="14"/>
      <c r="LRM847" s="14"/>
      <c r="LRN847" s="14"/>
      <c r="LRO847" s="14"/>
      <c r="LRP847" s="14"/>
      <c r="LRQ847" s="14"/>
      <c r="LRR847" s="14"/>
      <c r="LRS847" s="14"/>
      <c r="LRT847" s="14"/>
      <c r="LRU847" s="14"/>
      <c r="LRV847" s="14"/>
      <c r="LRW847" s="14"/>
      <c r="LRX847" s="14"/>
      <c r="LRY847" s="14"/>
      <c r="LRZ847" s="14"/>
      <c r="LSA847" s="14"/>
      <c r="LSB847" s="14"/>
      <c r="LSC847" s="14"/>
      <c r="LSD847" s="14"/>
      <c r="LSE847" s="14"/>
      <c r="LSF847" s="14"/>
      <c r="LSG847" s="14"/>
      <c r="LSH847" s="14"/>
      <c r="LSI847" s="14"/>
      <c r="LSJ847" s="14"/>
      <c r="LSK847" s="14"/>
      <c r="LSL847" s="14"/>
      <c r="LSM847" s="14"/>
      <c r="LSN847" s="14"/>
      <c r="LSO847" s="14"/>
      <c r="LSP847" s="14"/>
      <c r="LSQ847" s="14"/>
      <c r="LSR847" s="14"/>
      <c r="LSS847" s="14"/>
      <c r="LST847" s="14"/>
      <c r="LSU847" s="14"/>
      <c r="LSV847" s="14"/>
      <c r="LSW847" s="14"/>
      <c r="LSX847" s="14"/>
      <c r="LSY847" s="14"/>
      <c r="LSZ847" s="14"/>
      <c r="LTA847" s="14"/>
      <c r="LTB847" s="14"/>
      <c r="LTC847" s="14"/>
      <c r="LTD847" s="14"/>
      <c r="LTE847" s="14"/>
      <c r="LTF847" s="14"/>
      <c r="LTG847" s="14"/>
      <c r="LTH847" s="14"/>
      <c r="LTI847" s="14"/>
      <c r="LTJ847" s="14"/>
      <c r="LTK847" s="14"/>
      <c r="LTL847" s="14"/>
      <c r="LTM847" s="14"/>
      <c r="LTN847" s="14"/>
      <c r="LTO847" s="14"/>
      <c r="LTP847" s="14"/>
      <c r="LTQ847" s="14"/>
      <c r="LTR847" s="14"/>
      <c r="LTS847" s="14"/>
      <c r="LTT847" s="14"/>
      <c r="LTU847" s="14"/>
      <c r="LTV847" s="14"/>
      <c r="LTW847" s="14"/>
      <c r="LTX847" s="14"/>
      <c r="LTY847" s="14"/>
      <c r="LTZ847" s="14"/>
      <c r="LUA847" s="14"/>
      <c r="LUB847" s="14"/>
      <c r="LUC847" s="14"/>
      <c r="LUD847" s="14"/>
      <c r="LUE847" s="14"/>
      <c r="LUF847" s="14"/>
      <c r="LUG847" s="14"/>
      <c r="LUH847" s="14"/>
      <c r="LUI847" s="14"/>
      <c r="LUJ847" s="14"/>
      <c r="LUK847" s="14"/>
      <c r="LUL847" s="14"/>
      <c r="LUM847" s="14"/>
      <c r="LUN847" s="14"/>
      <c r="LUO847" s="14"/>
      <c r="LUP847" s="14"/>
      <c r="LUQ847" s="14"/>
      <c r="LUR847" s="14"/>
      <c r="LUS847" s="14"/>
      <c r="LUT847" s="14"/>
      <c r="LUU847" s="14"/>
      <c r="LUV847" s="14"/>
      <c r="LUW847" s="14"/>
      <c r="LUX847" s="14"/>
      <c r="LUY847" s="14"/>
      <c r="LUZ847" s="14"/>
      <c r="LVA847" s="14"/>
      <c r="LVB847" s="14"/>
      <c r="LVC847" s="14"/>
      <c r="LVD847" s="14"/>
      <c r="LVE847" s="14"/>
      <c r="LVF847" s="14"/>
      <c r="LVG847" s="14"/>
      <c r="LVH847" s="14"/>
      <c r="LVI847" s="14"/>
      <c r="LVJ847" s="14"/>
      <c r="LVK847" s="14"/>
      <c r="LVL847" s="14"/>
      <c r="LVM847" s="14"/>
      <c r="LVN847" s="14"/>
      <c r="LVO847" s="14"/>
      <c r="LVP847" s="14"/>
      <c r="LVQ847" s="14"/>
      <c r="LVR847" s="14"/>
      <c r="LVS847" s="14"/>
      <c r="LVT847" s="14"/>
      <c r="LVU847" s="14"/>
      <c r="LVV847" s="14"/>
      <c r="LVW847" s="14"/>
      <c r="LVX847" s="14"/>
      <c r="LVY847" s="14"/>
      <c r="LVZ847" s="14"/>
      <c r="LWA847" s="14"/>
      <c r="LWB847" s="14"/>
      <c r="LWC847" s="14"/>
      <c r="LWD847" s="14"/>
      <c r="LWE847" s="14"/>
      <c r="LWF847" s="14"/>
      <c r="LWG847" s="14"/>
      <c r="LWH847" s="14"/>
      <c r="LWI847" s="14"/>
      <c r="LWJ847" s="14"/>
      <c r="LWK847" s="14"/>
      <c r="LWL847" s="14"/>
      <c r="LWM847" s="14"/>
      <c r="LWN847" s="14"/>
      <c r="LWO847" s="14"/>
      <c r="LWP847" s="14"/>
      <c r="LWQ847" s="14"/>
      <c r="LWR847" s="14"/>
      <c r="LWS847" s="14"/>
      <c r="LWT847" s="14"/>
      <c r="LWU847" s="14"/>
      <c r="LWV847" s="14"/>
      <c r="LWW847" s="14"/>
      <c r="LWX847" s="14"/>
      <c r="LWY847" s="14"/>
      <c r="LWZ847" s="14"/>
      <c r="LXA847" s="14"/>
      <c r="LXB847" s="14"/>
      <c r="LXC847" s="14"/>
      <c r="LXD847" s="14"/>
      <c r="LXE847" s="14"/>
      <c r="LXF847" s="14"/>
      <c r="LXG847" s="14"/>
      <c r="LXH847" s="14"/>
      <c r="LXI847" s="14"/>
      <c r="LXJ847" s="14"/>
      <c r="LXK847" s="14"/>
      <c r="LXL847" s="14"/>
      <c r="LXM847" s="14"/>
      <c r="LXN847" s="14"/>
      <c r="LXO847" s="14"/>
      <c r="LXP847" s="14"/>
      <c r="LXQ847" s="14"/>
      <c r="LXR847" s="14"/>
      <c r="LXS847" s="14"/>
      <c r="LXT847" s="14"/>
      <c r="LXU847" s="14"/>
      <c r="LXV847" s="14"/>
      <c r="LXW847" s="14"/>
      <c r="LXX847" s="14"/>
      <c r="LXY847" s="14"/>
      <c r="LXZ847" s="14"/>
      <c r="LYA847" s="14"/>
      <c r="LYB847" s="14"/>
      <c r="LYC847" s="14"/>
      <c r="LYD847" s="14"/>
      <c r="LYE847" s="14"/>
      <c r="LYF847" s="14"/>
      <c r="LYG847" s="14"/>
      <c r="LYH847" s="14"/>
      <c r="LYI847" s="14"/>
      <c r="LYJ847" s="14"/>
      <c r="LYK847" s="14"/>
      <c r="LYL847" s="14"/>
      <c r="LYM847" s="14"/>
      <c r="LYN847" s="14"/>
      <c r="LYO847" s="14"/>
      <c r="LYP847" s="14"/>
      <c r="LYQ847" s="14"/>
      <c r="LYR847" s="14"/>
      <c r="LYS847" s="14"/>
      <c r="LYT847" s="14"/>
      <c r="LYU847" s="14"/>
      <c r="LYV847" s="14"/>
      <c r="LYW847" s="14"/>
      <c r="LYX847" s="14"/>
      <c r="LYY847" s="14"/>
      <c r="LYZ847" s="14"/>
      <c r="LZA847" s="14"/>
      <c r="LZB847" s="14"/>
      <c r="LZC847" s="14"/>
      <c r="LZD847" s="14"/>
      <c r="LZE847" s="14"/>
      <c r="LZF847" s="14"/>
      <c r="LZG847" s="14"/>
      <c r="LZH847" s="14"/>
      <c r="LZI847" s="14"/>
      <c r="LZJ847" s="14"/>
      <c r="LZK847" s="14"/>
      <c r="LZL847" s="14"/>
      <c r="LZM847" s="14"/>
      <c r="LZN847" s="14"/>
      <c r="LZO847" s="14"/>
      <c r="LZP847" s="14"/>
      <c r="LZQ847" s="14"/>
      <c r="LZR847" s="14"/>
      <c r="LZS847" s="14"/>
      <c r="LZT847" s="14"/>
      <c r="LZU847" s="14"/>
      <c r="LZV847" s="14"/>
      <c r="LZW847" s="14"/>
      <c r="LZX847" s="14"/>
      <c r="LZY847" s="14"/>
      <c r="LZZ847" s="14"/>
      <c r="MAA847" s="14"/>
      <c r="MAB847" s="14"/>
      <c r="MAC847" s="14"/>
      <c r="MAD847" s="14"/>
      <c r="MAE847" s="14"/>
      <c r="MAF847" s="14"/>
      <c r="MAG847" s="14"/>
      <c r="MAH847" s="14"/>
      <c r="MAI847" s="14"/>
      <c r="MAJ847" s="14"/>
      <c r="MAK847" s="14"/>
      <c r="MAL847" s="14"/>
      <c r="MAM847" s="14"/>
      <c r="MAN847" s="14"/>
      <c r="MAO847" s="14"/>
      <c r="MAP847" s="14"/>
      <c r="MAQ847" s="14"/>
      <c r="MAR847" s="14"/>
      <c r="MAS847" s="14"/>
      <c r="MAT847" s="14"/>
      <c r="MAU847" s="14"/>
      <c r="MAV847" s="14"/>
      <c r="MAW847" s="14"/>
      <c r="MAX847" s="14"/>
      <c r="MAY847" s="14"/>
      <c r="MAZ847" s="14"/>
      <c r="MBA847" s="14"/>
      <c r="MBB847" s="14"/>
      <c r="MBC847" s="14"/>
      <c r="MBD847" s="14"/>
      <c r="MBE847" s="14"/>
      <c r="MBF847" s="14"/>
      <c r="MBG847" s="14"/>
      <c r="MBH847" s="14"/>
      <c r="MBI847" s="14"/>
      <c r="MBJ847" s="14"/>
      <c r="MBK847" s="14"/>
      <c r="MBL847" s="14"/>
      <c r="MBM847" s="14"/>
      <c r="MBN847" s="14"/>
      <c r="MBO847" s="14"/>
      <c r="MBP847" s="14"/>
      <c r="MBQ847" s="14"/>
      <c r="MBR847" s="14"/>
      <c r="MBS847" s="14"/>
      <c r="MBT847" s="14"/>
      <c r="MBU847" s="14"/>
      <c r="MBV847" s="14"/>
      <c r="MBW847" s="14"/>
      <c r="MBX847" s="14"/>
      <c r="MBY847" s="14"/>
      <c r="MBZ847" s="14"/>
      <c r="MCA847" s="14"/>
      <c r="MCB847" s="14"/>
      <c r="MCC847" s="14"/>
      <c r="MCD847" s="14"/>
      <c r="MCE847" s="14"/>
      <c r="MCF847" s="14"/>
      <c r="MCG847" s="14"/>
      <c r="MCH847" s="14"/>
      <c r="MCI847" s="14"/>
      <c r="MCJ847" s="14"/>
      <c r="MCK847" s="14"/>
      <c r="MCL847" s="14"/>
      <c r="MCM847" s="14"/>
      <c r="MCN847" s="14"/>
      <c r="MCO847" s="14"/>
      <c r="MCP847" s="14"/>
      <c r="MCQ847" s="14"/>
      <c r="MCR847" s="14"/>
      <c r="MCS847" s="14"/>
      <c r="MCT847" s="14"/>
      <c r="MCU847" s="14"/>
      <c r="MCV847" s="14"/>
      <c r="MCW847" s="14"/>
      <c r="MCX847" s="14"/>
      <c r="MCY847" s="14"/>
      <c r="MCZ847" s="14"/>
      <c r="MDA847" s="14"/>
      <c r="MDB847" s="14"/>
      <c r="MDC847" s="14"/>
      <c r="MDD847" s="14"/>
      <c r="MDE847" s="14"/>
      <c r="MDF847" s="14"/>
      <c r="MDG847" s="14"/>
      <c r="MDH847" s="14"/>
      <c r="MDI847" s="14"/>
      <c r="MDJ847" s="14"/>
      <c r="MDK847" s="14"/>
      <c r="MDL847" s="14"/>
      <c r="MDM847" s="14"/>
      <c r="MDN847" s="14"/>
      <c r="MDO847" s="14"/>
      <c r="MDP847" s="14"/>
      <c r="MDQ847" s="14"/>
      <c r="MDR847" s="14"/>
      <c r="MDS847" s="14"/>
      <c r="MDT847" s="14"/>
      <c r="MDU847" s="14"/>
      <c r="MDV847" s="14"/>
      <c r="MDW847" s="14"/>
      <c r="MDX847" s="14"/>
      <c r="MDY847" s="14"/>
      <c r="MDZ847" s="14"/>
      <c r="MEA847" s="14"/>
      <c r="MEB847" s="14"/>
      <c r="MEC847" s="14"/>
      <c r="MED847" s="14"/>
      <c r="MEE847" s="14"/>
      <c r="MEF847" s="14"/>
      <c r="MEG847" s="14"/>
      <c r="MEH847" s="14"/>
      <c r="MEI847" s="14"/>
      <c r="MEJ847" s="14"/>
      <c r="MEK847" s="14"/>
      <c r="MEL847" s="14"/>
      <c r="MEM847" s="14"/>
      <c r="MEN847" s="14"/>
      <c r="MEO847" s="14"/>
      <c r="MEP847" s="14"/>
      <c r="MEQ847" s="14"/>
      <c r="MER847" s="14"/>
      <c r="MES847" s="14"/>
      <c r="MET847" s="14"/>
      <c r="MEU847" s="14"/>
      <c r="MEV847" s="14"/>
      <c r="MEW847" s="14"/>
      <c r="MEX847" s="14"/>
      <c r="MEY847" s="14"/>
      <c r="MEZ847" s="14"/>
      <c r="MFA847" s="14"/>
      <c r="MFB847" s="14"/>
      <c r="MFC847" s="14"/>
      <c r="MFD847" s="14"/>
      <c r="MFE847" s="14"/>
      <c r="MFF847" s="14"/>
      <c r="MFG847" s="14"/>
      <c r="MFH847" s="14"/>
      <c r="MFI847" s="14"/>
      <c r="MFJ847" s="14"/>
      <c r="MFK847" s="14"/>
      <c r="MFL847" s="14"/>
      <c r="MFM847" s="14"/>
      <c r="MFN847" s="14"/>
      <c r="MFO847" s="14"/>
      <c r="MFP847" s="14"/>
      <c r="MFQ847" s="14"/>
      <c r="MFR847" s="14"/>
      <c r="MFS847" s="14"/>
      <c r="MFT847" s="14"/>
      <c r="MFU847" s="14"/>
      <c r="MFV847" s="14"/>
      <c r="MFW847" s="14"/>
      <c r="MFX847" s="14"/>
      <c r="MFY847" s="14"/>
      <c r="MFZ847" s="14"/>
      <c r="MGA847" s="14"/>
      <c r="MGB847" s="14"/>
      <c r="MGC847" s="14"/>
      <c r="MGD847" s="14"/>
      <c r="MGE847" s="14"/>
      <c r="MGF847" s="14"/>
      <c r="MGG847" s="14"/>
      <c r="MGH847" s="14"/>
      <c r="MGI847" s="14"/>
      <c r="MGJ847" s="14"/>
      <c r="MGK847" s="14"/>
      <c r="MGL847" s="14"/>
      <c r="MGM847" s="14"/>
      <c r="MGN847" s="14"/>
      <c r="MGO847" s="14"/>
      <c r="MGP847" s="14"/>
      <c r="MGQ847" s="14"/>
      <c r="MGR847" s="14"/>
      <c r="MGS847" s="14"/>
      <c r="MGT847" s="14"/>
      <c r="MGU847" s="14"/>
      <c r="MGV847" s="14"/>
      <c r="MGW847" s="14"/>
      <c r="MGX847" s="14"/>
      <c r="MGY847" s="14"/>
      <c r="MGZ847" s="14"/>
      <c r="MHA847" s="14"/>
      <c r="MHB847" s="14"/>
      <c r="MHC847" s="14"/>
      <c r="MHD847" s="14"/>
      <c r="MHE847" s="14"/>
      <c r="MHF847" s="14"/>
      <c r="MHG847" s="14"/>
      <c r="MHH847" s="14"/>
      <c r="MHI847" s="14"/>
      <c r="MHJ847" s="14"/>
      <c r="MHK847" s="14"/>
      <c r="MHL847" s="14"/>
      <c r="MHM847" s="14"/>
      <c r="MHN847" s="14"/>
      <c r="MHO847" s="14"/>
      <c r="MHP847" s="14"/>
      <c r="MHQ847" s="14"/>
      <c r="MHR847" s="14"/>
      <c r="MHS847" s="14"/>
      <c r="MHT847" s="14"/>
      <c r="MHU847" s="14"/>
      <c r="MHV847" s="14"/>
      <c r="MHW847" s="14"/>
      <c r="MHX847" s="14"/>
      <c r="MHY847" s="14"/>
      <c r="MHZ847" s="14"/>
      <c r="MIA847" s="14"/>
      <c r="MIB847" s="14"/>
      <c r="MIC847" s="14"/>
      <c r="MID847" s="14"/>
      <c r="MIE847" s="14"/>
      <c r="MIF847" s="14"/>
      <c r="MIG847" s="14"/>
      <c r="MIH847" s="14"/>
      <c r="MII847" s="14"/>
      <c r="MIJ847" s="14"/>
      <c r="MIK847" s="14"/>
      <c r="MIL847" s="14"/>
      <c r="MIM847" s="14"/>
      <c r="MIN847" s="14"/>
      <c r="MIO847" s="14"/>
      <c r="MIP847" s="14"/>
      <c r="MIQ847" s="14"/>
      <c r="MIR847" s="14"/>
      <c r="MIS847" s="14"/>
      <c r="MIT847" s="14"/>
      <c r="MIU847" s="14"/>
      <c r="MIV847" s="14"/>
      <c r="MIW847" s="14"/>
      <c r="MIX847" s="14"/>
      <c r="MIY847" s="14"/>
      <c r="MIZ847" s="14"/>
      <c r="MJA847" s="14"/>
      <c r="MJB847" s="14"/>
      <c r="MJC847" s="14"/>
      <c r="MJD847" s="14"/>
      <c r="MJE847" s="14"/>
      <c r="MJF847" s="14"/>
      <c r="MJG847" s="14"/>
      <c r="MJH847" s="14"/>
      <c r="MJI847" s="14"/>
      <c r="MJJ847" s="14"/>
      <c r="MJK847" s="14"/>
      <c r="MJL847" s="14"/>
      <c r="MJM847" s="14"/>
      <c r="MJN847" s="14"/>
      <c r="MJO847" s="14"/>
      <c r="MJP847" s="14"/>
      <c r="MJQ847" s="14"/>
      <c r="MJR847" s="14"/>
      <c r="MJS847" s="14"/>
      <c r="MJT847" s="14"/>
      <c r="MJU847" s="14"/>
      <c r="MJV847" s="14"/>
      <c r="MJW847" s="14"/>
      <c r="MJX847" s="14"/>
      <c r="MJY847" s="14"/>
      <c r="MJZ847" s="14"/>
      <c r="MKA847" s="14"/>
      <c r="MKB847" s="14"/>
      <c r="MKC847" s="14"/>
      <c r="MKD847" s="14"/>
      <c r="MKE847" s="14"/>
      <c r="MKF847" s="14"/>
      <c r="MKG847" s="14"/>
      <c r="MKH847" s="14"/>
      <c r="MKI847" s="14"/>
      <c r="MKJ847" s="14"/>
      <c r="MKK847" s="14"/>
      <c r="MKL847" s="14"/>
      <c r="MKM847" s="14"/>
      <c r="MKN847" s="14"/>
      <c r="MKO847" s="14"/>
      <c r="MKP847" s="14"/>
      <c r="MKQ847" s="14"/>
      <c r="MKR847" s="14"/>
      <c r="MKS847" s="14"/>
      <c r="MKT847" s="14"/>
      <c r="MKU847" s="14"/>
      <c r="MKV847" s="14"/>
      <c r="MKW847" s="14"/>
      <c r="MKX847" s="14"/>
      <c r="MKY847" s="14"/>
      <c r="MKZ847" s="14"/>
      <c r="MLA847" s="14"/>
      <c r="MLB847" s="14"/>
      <c r="MLC847" s="14"/>
      <c r="MLD847" s="14"/>
      <c r="MLE847" s="14"/>
      <c r="MLF847" s="14"/>
      <c r="MLG847" s="14"/>
      <c r="MLH847" s="14"/>
      <c r="MLI847" s="14"/>
      <c r="MLJ847" s="14"/>
      <c r="MLK847" s="14"/>
      <c r="MLL847" s="14"/>
      <c r="MLM847" s="14"/>
      <c r="MLN847" s="14"/>
      <c r="MLO847" s="14"/>
      <c r="MLP847" s="14"/>
      <c r="MLQ847" s="14"/>
      <c r="MLR847" s="14"/>
      <c r="MLS847" s="14"/>
      <c r="MLT847" s="14"/>
      <c r="MLU847" s="14"/>
      <c r="MLV847" s="14"/>
      <c r="MLW847" s="14"/>
      <c r="MLX847" s="14"/>
      <c r="MLY847" s="14"/>
      <c r="MLZ847" s="14"/>
      <c r="MMA847" s="14"/>
      <c r="MMB847" s="14"/>
      <c r="MMC847" s="14"/>
      <c r="MMD847" s="14"/>
      <c r="MME847" s="14"/>
      <c r="MMF847" s="14"/>
      <c r="MMG847" s="14"/>
      <c r="MMH847" s="14"/>
      <c r="MMI847" s="14"/>
      <c r="MMJ847" s="14"/>
      <c r="MMK847" s="14"/>
      <c r="MML847" s="14"/>
      <c r="MMM847" s="14"/>
      <c r="MMN847" s="14"/>
      <c r="MMO847" s="14"/>
      <c r="MMP847" s="14"/>
      <c r="MMQ847" s="14"/>
      <c r="MMR847" s="14"/>
      <c r="MMS847" s="14"/>
      <c r="MMT847" s="14"/>
      <c r="MMU847" s="14"/>
      <c r="MMV847" s="14"/>
      <c r="MMW847" s="14"/>
      <c r="MMX847" s="14"/>
      <c r="MMY847" s="14"/>
      <c r="MMZ847" s="14"/>
      <c r="MNA847" s="14"/>
      <c r="MNB847" s="14"/>
      <c r="MNC847" s="14"/>
      <c r="MND847" s="14"/>
      <c r="MNE847" s="14"/>
      <c r="MNF847" s="14"/>
      <c r="MNG847" s="14"/>
      <c r="MNH847" s="14"/>
      <c r="MNI847" s="14"/>
      <c r="MNJ847" s="14"/>
      <c r="MNK847" s="14"/>
      <c r="MNL847" s="14"/>
      <c r="MNM847" s="14"/>
      <c r="MNN847" s="14"/>
      <c r="MNO847" s="14"/>
      <c r="MNP847" s="14"/>
      <c r="MNQ847" s="14"/>
      <c r="MNR847" s="14"/>
      <c r="MNS847" s="14"/>
      <c r="MNT847" s="14"/>
      <c r="MNU847" s="14"/>
      <c r="MNV847" s="14"/>
      <c r="MNW847" s="14"/>
      <c r="MNX847" s="14"/>
      <c r="MNY847" s="14"/>
      <c r="MNZ847" s="14"/>
      <c r="MOA847" s="14"/>
      <c r="MOB847" s="14"/>
      <c r="MOC847" s="14"/>
      <c r="MOD847" s="14"/>
      <c r="MOE847" s="14"/>
      <c r="MOF847" s="14"/>
      <c r="MOG847" s="14"/>
      <c r="MOH847" s="14"/>
      <c r="MOI847" s="14"/>
      <c r="MOJ847" s="14"/>
      <c r="MOK847" s="14"/>
      <c r="MOL847" s="14"/>
      <c r="MOM847" s="14"/>
      <c r="MON847" s="14"/>
      <c r="MOO847" s="14"/>
      <c r="MOP847" s="14"/>
      <c r="MOQ847" s="14"/>
      <c r="MOR847" s="14"/>
      <c r="MOS847" s="14"/>
      <c r="MOT847" s="14"/>
      <c r="MOU847" s="14"/>
      <c r="MOV847" s="14"/>
      <c r="MOW847" s="14"/>
      <c r="MOX847" s="14"/>
      <c r="MOY847" s="14"/>
      <c r="MOZ847" s="14"/>
      <c r="MPA847" s="14"/>
      <c r="MPB847" s="14"/>
      <c r="MPC847" s="14"/>
      <c r="MPD847" s="14"/>
      <c r="MPE847" s="14"/>
      <c r="MPF847" s="14"/>
      <c r="MPG847" s="14"/>
      <c r="MPH847" s="14"/>
      <c r="MPI847" s="14"/>
      <c r="MPJ847" s="14"/>
      <c r="MPK847" s="14"/>
      <c r="MPL847" s="14"/>
      <c r="MPM847" s="14"/>
      <c r="MPN847" s="14"/>
      <c r="MPO847" s="14"/>
      <c r="MPP847" s="14"/>
      <c r="MPQ847" s="14"/>
      <c r="MPR847" s="14"/>
      <c r="MPS847" s="14"/>
      <c r="MPT847" s="14"/>
      <c r="MPU847" s="14"/>
      <c r="MPV847" s="14"/>
      <c r="MPW847" s="14"/>
      <c r="MPX847" s="14"/>
      <c r="MPY847" s="14"/>
      <c r="MPZ847" s="14"/>
      <c r="MQA847" s="14"/>
      <c r="MQB847" s="14"/>
      <c r="MQC847" s="14"/>
      <c r="MQD847" s="14"/>
      <c r="MQE847" s="14"/>
      <c r="MQF847" s="14"/>
      <c r="MQG847" s="14"/>
      <c r="MQH847" s="14"/>
      <c r="MQI847" s="14"/>
      <c r="MQJ847" s="14"/>
      <c r="MQK847" s="14"/>
      <c r="MQL847" s="14"/>
      <c r="MQM847" s="14"/>
      <c r="MQN847" s="14"/>
      <c r="MQO847" s="14"/>
      <c r="MQP847" s="14"/>
      <c r="MQQ847" s="14"/>
      <c r="MQR847" s="14"/>
      <c r="MQS847" s="14"/>
      <c r="MQT847" s="14"/>
      <c r="MQU847" s="14"/>
      <c r="MQV847" s="14"/>
      <c r="MQW847" s="14"/>
      <c r="MQX847" s="14"/>
      <c r="MQY847" s="14"/>
      <c r="MQZ847" s="14"/>
      <c r="MRA847" s="14"/>
      <c r="MRB847" s="14"/>
      <c r="MRC847" s="14"/>
      <c r="MRD847" s="14"/>
      <c r="MRE847" s="14"/>
      <c r="MRF847" s="14"/>
      <c r="MRG847" s="14"/>
      <c r="MRH847" s="14"/>
      <c r="MRI847" s="14"/>
      <c r="MRJ847" s="14"/>
      <c r="MRK847" s="14"/>
      <c r="MRL847" s="14"/>
      <c r="MRM847" s="14"/>
      <c r="MRN847" s="14"/>
      <c r="MRO847" s="14"/>
      <c r="MRP847" s="14"/>
      <c r="MRQ847" s="14"/>
      <c r="MRR847" s="14"/>
      <c r="MRS847" s="14"/>
      <c r="MRT847" s="14"/>
      <c r="MRU847" s="14"/>
      <c r="MRV847" s="14"/>
      <c r="MRW847" s="14"/>
      <c r="MRX847" s="14"/>
      <c r="MRY847" s="14"/>
      <c r="MRZ847" s="14"/>
      <c r="MSA847" s="14"/>
      <c r="MSB847" s="14"/>
      <c r="MSC847" s="14"/>
      <c r="MSD847" s="14"/>
      <c r="MSE847" s="14"/>
      <c r="MSF847" s="14"/>
      <c r="MSG847" s="14"/>
      <c r="MSH847" s="14"/>
      <c r="MSI847" s="14"/>
      <c r="MSJ847" s="14"/>
      <c r="MSK847" s="14"/>
      <c r="MSL847" s="14"/>
      <c r="MSM847" s="14"/>
      <c r="MSN847" s="14"/>
      <c r="MSO847" s="14"/>
      <c r="MSP847" s="14"/>
      <c r="MSQ847" s="14"/>
      <c r="MSR847" s="14"/>
      <c r="MSS847" s="14"/>
      <c r="MST847" s="14"/>
      <c r="MSU847" s="14"/>
      <c r="MSV847" s="14"/>
      <c r="MSW847" s="14"/>
      <c r="MSX847" s="14"/>
      <c r="MSY847" s="14"/>
      <c r="MSZ847" s="14"/>
      <c r="MTA847" s="14"/>
      <c r="MTB847" s="14"/>
      <c r="MTC847" s="14"/>
      <c r="MTD847" s="14"/>
      <c r="MTE847" s="14"/>
      <c r="MTF847" s="14"/>
      <c r="MTG847" s="14"/>
      <c r="MTH847" s="14"/>
      <c r="MTI847" s="14"/>
      <c r="MTJ847" s="14"/>
      <c r="MTK847" s="14"/>
      <c r="MTL847" s="14"/>
      <c r="MTM847" s="14"/>
      <c r="MTN847" s="14"/>
      <c r="MTO847" s="14"/>
      <c r="MTP847" s="14"/>
      <c r="MTQ847" s="14"/>
      <c r="MTR847" s="14"/>
      <c r="MTS847" s="14"/>
      <c r="MTT847" s="14"/>
      <c r="MTU847" s="14"/>
      <c r="MTV847" s="14"/>
      <c r="MTW847" s="14"/>
      <c r="MTX847" s="14"/>
      <c r="MTY847" s="14"/>
      <c r="MTZ847" s="14"/>
      <c r="MUA847" s="14"/>
      <c r="MUB847" s="14"/>
      <c r="MUC847" s="14"/>
      <c r="MUD847" s="14"/>
      <c r="MUE847" s="14"/>
      <c r="MUF847" s="14"/>
      <c r="MUG847" s="14"/>
      <c r="MUH847" s="14"/>
      <c r="MUI847" s="14"/>
      <c r="MUJ847" s="14"/>
      <c r="MUK847" s="14"/>
      <c r="MUL847" s="14"/>
      <c r="MUM847" s="14"/>
      <c r="MUN847" s="14"/>
      <c r="MUO847" s="14"/>
      <c r="MUP847" s="14"/>
      <c r="MUQ847" s="14"/>
      <c r="MUR847" s="14"/>
      <c r="MUS847" s="14"/>
      <c r="MUT847" s="14"/>
      <c r="MUU847" s="14"/>
      <c r="MUV847" s="14"/>
      <c r="MUW847" s="14"/>
      <c r="MUX847" s="14"/>
      <c r="MUY847" s="14"/>
      <c r="MUZ847" s="14"/>
      <c r="MVA847" s="14"/>
      <c r="MVB847" s="14"/>
      <c r="MVC847" s="14"/>
      <c r="MVD847" s="14"/>
      <c r="MVE847" s="14"/>
      <c r="MVF847" s="14"/>
      <c r="MVG847" s="14"/>
      <c r="MVH847" s="14"/>
      <c r="MVI847" s="14"/>
      <c r="MVJ847" s="14"/>
      <c r="MVK847" s="14"/>
      <c r="MVL847" s="14"/>
      <c r="MVM847" s="14"/>
      <c r="MVN847" s="14"/>
      <c r="MVO847" s="14"/>
      <c r="MVP847" s="14"/>
      <c r="MVQ847" s="14"/>
      <c r="MVR847" s="14"/>
      <c r="MVS847" s="14"/>
      <c r="MVT847" s="14"/>
      <c r="MVU847" s="14"/>
      <c r="MVV847" s="14"/>
      <c r="MVW847" s="14"/>
      <c r="MVX847" s="14"/>
      <c r="MVY847" s="14"/>
      <c r="MVZ847" s="14"/>
      <c r="MWA847" s="14"/>
      <c r="MWB847" s="14"/>
      <c r="MWC847" s="14"/>
      <c r="MWD847" s="14"/>
      <c r="MWE847" s="14"/>
      <c r="MWF847" s="14"/>
      <c r="MWG847" s="14"/>
      <c r="MWH847" s="14"/>
      <c r="MWI847" s="14"/>
      <c r="MWJ847" s="14"/>
      <c r="MWK847" s="14"/>
      <c r="MWL847" s="14"/>
      <c r="MWM847" s="14"/>
      <c r="MWN847" s="14"/>
      <c r="MWO847" s="14"/>
      <c r="MWP847" s="14"/>
      <c r="MWQ847" s="14"/>
      <c r="MWR847" s="14"/>
      <c r="MWS847" s="14"/>
      <c r="MWT847" s="14"/>
      <c r="MWU847" s="14"/>
      <c r="MWV847" s="14"/>
      <c r="MWW847" s="14"/>
      <c r="MWX847" s="14"/>
      <c r="MWY847" s="14"/>
      <c r="MWZ847" s="14"/>
      <c r="MXA847" s="14"/>
      <c r="MXB847" s="14"/>
      <c r="MXC847" s="14"/>
      <c r="MXD847" s="14"/>
      <c r="MXE847" s="14"/>
      <c r="MXF847" s="14"/>
      <c r="MXG847" s="14"/>
      <c r="MXH847" s="14"/>
      <c r="MXI847" s="14"/>
      <c r="MXJ847" s="14"/>
      <c r="MXK847" s="14"/>
      <c r="MXL847" s="14"/>
      <c r="MXM847" s="14"/>
      <c r="MXN847" s="14"/>
      <c r="MXO847" s="14"/>
      <c r="MXP847" s="14"/>
      <c r="MXQ847" s="14"/>
      <c r="MXR847" s="14"/>
      <c r="MXS847" s="14"/>
      <c r="MXT847" s="14"/>
      <c r="MXU847" s="14"/>
      <c r="MXV847" s="14"/>
      <c r="MXW847" s="14"/>
      <c r="MXX847" s="14"/>
      <c r="MXY847" s="14"/>
      <c r="MXZ847" s="14"/>
      <c r="MYA847" s="14"/>
      <c r="MYB847" s="14"/>
      <c r="MYC847" s="14"/>
      <c r="MYD847" s="14"/>
      <c r="MYE847" s="14"/>
      <c r="MYF847" s="14"/>
      <c r="MYG847" s="14"/>
      <c r="MYH847" s="14"/>
      <c r="MYI847" s="14"/>
      <c r="MYJ847" s="14"/>
      <c r="MYK847" s="14"/>
      <c r="MYL847" s="14"/>
      <c r="MYM847" s="14"/>
      <c r="MYN847" s="14"/>
      <c r="MYO847" s="14"/>
      <c r="MYP847" s="14"/>
      <c r="MYQ847" s="14"/>
      <c r="MYR847" s="14"/>
      <c r="MYS847" s="14"/>
      <c r="MYT847" s="14"/>
      <c r="MYU847" s="14"/>
      <c r="MYV847" s="14"/>
      <c r="MYW847" s="14"/>
      <c r="MYX847" s="14"/>
      <c r="MYY847" s="14"/>
      <c r="MYZ847" s="14"/>
      <c r="MZA847" s="14"/>
      <c r="MZB847" s="14"/>
      <c r="MZC847" s="14"/>
      <c r="MZD847" s="14"/>
      <c r="MZE847" s="14"/>
      <c r="MZF847" s="14"/>
      <c r="MZG847" s="14"/>
      <c r="MZH847" s="14"/>
      <c r="MZI847" s="14"/>
      <c r="MZJ847" s="14"/>
      <c r="MZK847" s="14"/>
      <c r="MZL847" s="14"/>
      <c r="MZM847" s="14"/>
      <c r="MZN847" s="14"/>
      <c r="MZO847" s="14"/>
      <c r="MZP847" s="14"/>
      <c r="MZQ847" s="14"/>
      <c r="MZR847" s="14"/>
      <c r="MZS847" s="14"/>
      <c r="MZT847" s="14"/>
      <c r="MZU847" s="14"/>
      <c r="MZV847" s="14"/>
      <c r="MZW847" s="14"/>
      <c r="MZX847" s="14"/>
      <c r="MZY847" s="14"/>
      <c r="MZZ847" s="14"/>
      <c r="NAA847" s="14"/>
      <c r="NAB847" s="14"/>
      <c r="NAC847" s="14"/>
      <c r="NAD847" s="14"/>
      <c r="NAE847" s="14"/>
      <c r="NAF847" s="14"/>
      <c r="NAG847" s="14"/>
      <c r="NAH847" s="14"/>
      <c r="NAI847" s="14"/>
      <c r="NAJ847" s="14"/>
      <c r="NAK847" s="14"/>
      <c r="NAL847" s="14"/>
      <c r="NAM847" s="14"/>
      <c r="NAN847" s="14"/>
      <c r="NAO847" s="14"/>
      <c r="NAP847" s="14"/>
      <c r="NAQ847" s="14"/>
      <c r="NAR847" s="14"/>
      <c r="NAS847" s="14"/>
      <c r="NAT847" s="14"/>
      <c r="NAU847" s="14"/>
      <c r="NAV847" s="14"/>
      <c r="NAW847" s="14"/>
      <c r="NAX847" s="14"/>
      <c r="NAY847" s="14"/>
      <c r="NAZ847" s="14"/>
      <c r="NBA847" s="14"/>
      <c r="NBB847" s="14"/>
      <c r="NBC847" s="14"/>
      <c r="NBD847" s="14"/>
      <c r="NBE847" s="14"/>
      <c r="NBF847" s="14"/>
      <c r="NBG847" s="14"/>
      <c r="NBH847" s="14"/>
      <c r="NBI847" s="14"/>
      <c r="NBJ847" s="14"/>
      <c r="NBK847" s="14"/>
      <c r="NBL847" s="14"/>
      <c r="NBM847" s="14"/>
      <c r="NBN847" s="14"/>
      <c r="NBO847" s="14"/>
      <c r="NBP847" s="14"/>
      <c r="NBQ847" s="14"/>
      <c r="NBR847" s="14"/>
      <c r="NBS847" s="14"/>
      <c r="NBT847" s="14"/>
      <c r="NBU847" s="14"/>
      <c r="NBV847" s="14"/>
      <c r="NBW847" s="14"/>
      <c r="NBX847" s="14"/>
      <c r="NBY847" s="14"/>
      <c r="NBZ847" s="14"/>
      <c r="NCA847" s="14"/>
      <c r="NCB847" s="14"/>
      <c r="NCC847" s="14"/>
      <c r="NCD847" s="14"/>
      <c r="NCE847" s="14"/>
      <c r="NCF847" s="14"/>
      <c r="NCG847" s="14"/>
      <c r="NCH847" s="14"/>
      <c r="NCI847" s="14"/>
      <c r="NCJ847" s="14"/>
      <c r="NCK847" s="14"/>
      <c r="NCL847" s="14"/>
      <c r="NCM847" s="14"/>
      <c r="NCN847" s="14"/>
      <c r="NCO847" s="14"/>
      <c r="NCP847" s="14"/>
      <c r="NCQ847" s="14"/>
      <c r="NCR847" s="14"/>
      <c r="NCS847" s="14"/>
      <c r="NCT847" s="14"/>
      <c r="NCU847" s="14"/>
      <c r="NCV847" s="14"/>
      <c r="NCW847" s="14"/>
      <c r="NCX847" s="14"/>
      <c r="NCY847" s="14"/>
      <c r="NCZ847" s="14"/>
      <c r="NDA847" s="14"/>
      <c r="NDB847" s="14"/>
      <c r="NDC847" s="14"/>
      <c r="NDD847" s="14"/>
      <c r="NDE847" s="14"/>
      <c r="NDF847" s="14"/>
      <c r="NDG847" s="14"/>
      <c r="NDH847" s="14"/>
      <c r="NDI847" s="14"/>
      <c r="NDJ847" s="14"/>
      <c r="NDK847" s="14"/>
      <c r="NDL847" s="14"/>
      <c r="NDM847" s="14"/>
      <c r="NDN847" s="14"/>
      <c r="NDO847" s="14"/>
      <c r="NDP847" s="14"/>
      <c r="NDQ847" s="14"/>
      <c r="NDR847" s="14"/>
      <c r="NDS847" s="14"/>
      <c r="NDT847" s="14"/>
      <c r="NDU847" s="14"/>
      <c r="NDV847" s="14"/>
      <c r="NDW847" s="14"/>
      <c r="NDX847" s="14"/>
      <c r="NDY847" s="14"/>
      <c r="NDZ847" s="14"/>
      <c r="NEA847" s="14"/>
      <c r="NEB847" s="14"/>
      <c r="NEC847" s="14"/>
      <c r="NED847" s="14"/>
      <c r="NEE847" s="14"/>
      <c r="NEF847" s="14"/>
      <c r="NEG847" s="14"/>
      <c r="NEH847" s="14"/>
      <c r="NEI847" s="14"/>
      <c r="NEJ847" s="14"/>
      <c r="NEK847" s="14"/>
      <c r="NEL847" s="14"/>
      <c r="NEM847" s="14"/>
      <c r="NEN847" s="14"/>
      <c r="NEO847" s="14"/>
      <c r="NEP847" s="14"/>
      <c r="NEQ847" s="14"/>
      <c r="NER847" s="14"/>
      <c r="NES847" s="14"/>
      <c r="NET847" s="14"/>
      <c r="NEU847" s="14"/>
      <c r="NEV847" s="14"/>
      <c r="NEW847" s="14"/>
      <c r="NEX847" s="14"/>
      <c r="NEY847" s="14"/>
      <c r="NEZ847" s="14"/>
      <c r="NFA847" s="14"/>
      <c r="NFB847" s="14"/>
      <c r="NFC847" s="14"/>
      <c r="NFD847" s="14"/>
      <c r="NFE847" s="14"/>
      <c r="NFF847" s="14"/>
      <c r="NFG847" s="14"/>
      <c r="NFH847" s="14"/>
      <c r="NFI847" s="14"/>
      <c r="NFJ847" s="14"/>
      <c r="NFK847" s="14"/>
      <c r="NFL847" s="14"/>
      <c r="NFM847" s="14"/>
      <c r="NFN847" s="14"/>
      <c r="NFO847" s="14"/>
      <c r="NFP847" s="14"/>
      <c r="NFQ847" s="14"/>
      <c r="NFR847" s="14"/>
      <c r="NFS847" s="14"/>
      <c r="NFT847" s="14"/>
      <c r="NFU847" s="14"/>
      <c r="NFV847" s="14"/>
      <c r="NFW847" s="14"/>
      <c r="NFX847" s="14"/>
      <c r="NFY847" s="14"/>
      <c r="NFZ847" s="14"/>
      <c r="NGA847" s="14"/>
      <c r="NGB847" s="14"/>
      <c r="NGC847" s="14"/>
      <c r="NGD847" s="14"/>
      <c r="NGE847" s="14"/>
      <c r="NGF847" s="14"/>
      <c r="NGG847" s="14"/>
      <c r="NGH847" s="14"/>
      <c r="NGI847" s="14"/>
      <c r="NGJ847" s="14"/>
      <c r="NGK847" s="14"/>
      <c r="NGL847" s="14"/>
      <c r="NGM847" s="14"/>
      <c r="NGN847" s="14"/>
      <c r="NGO847" s="14"/>
      <c r="NGP847" s="14"/>
      <c r="NGQ847" s="14"/>
      <c r="NGR847" s="14"/>
      <c r="NGS847" s="14"/>
      <c r="NGT847" s="14"/>
      <c r="NGU847" s="14"/>
      <c r="NGV847" s="14"/>
      <c r="NGW847" s="14"/>
      <c r="NGX847" s="14"/>
      <c r="NGY847" s="14"/>
      <c r="NGZ847" s="14"/>
      <c r="NHA847" s="14"/>
      <c r="NHB847" s="14"/>
      <c r="NHC847" s="14"/>
      <c r="NHD847" s="14"/>
      <c r="NHE847" s="14"/>
      <c r="NHF847" s="14"/>
      <c r="NHG847" s="14"/>
      <c r="NHH847" s="14"/>
      <c r="NHI847" s="14"/>
      <c r="NHJ847" s="14"/>
      <c r="NHK847" s="14"/>
      <c r="NHL847" s="14"/>
      <c r="NHM847" s="14"/>
      <c r="NHN847" s="14"/>
      <c r="NHO847" s="14"/>
      <c r="NHP847" s="14"/>
      <c r="NHQ847" s="14"/>
      <c r="NHR847" s="14"/>
      <c r="NHS847" s="14"/>
      <c r="NHT847" s="14"/>
      <c r="NHU847" s="14"/>
      <c r="NHV847" s="14"/>
      <c r="NHW847" s="14"/>
      <c r="NHX847" s="14"/>
      <c r="NHY847" s="14"/>
      <c r="NHZ847" s="14"/>
      <c r="NIA847" s="14"/>
      <c r="NIB847" s="14"/>
      <c r="NIC847" s="14"/>
      <c r="NID847" s="14"/>
      <c r="NIE847" s="14"/>
      <c r="NIF847" s="14"/>
      <c r="NIG847" s="14"/>
      <c r="NIH847" s="14"/>
      <c r="NII847" s="14"/>
      <c r="NIJ847" s="14"/>
      <c r="NIK847" s="14"/>
      <c r="NIL847" s="14"/>
      <c r="NIM847" s="14"/>
      <c r="NIN847" s="14"/>
      <c r="NIO847" s="14"/>
      <c r="NIP847" s="14"/>
      <c r="NIQ847" s="14"/>
      <c r="NIR847" s="14"/>
      <c r="NIS847" s="14"/>
      <c r="NIT847" s="14"/>
      <c r="NIU847" s="14"/>
      <c r="NIV847" s="14"/>
      <c r="NIW847" s="14"/>
      <c r="NIX847" s="14"/>
      <c r="NIY847" s="14"/>
      <c r="NIZ847" s="14"/>
      <c r="NJA847" s="14"/>
      <c r="NJB847" s="14"/>
      <c r="NJC847" s="14"/>
      <c r="NJD847" s="14"/>
      <c r="NJE847" s="14"/>
      <c r="NJF847" s="14"/>
      <c r="NJG847" s="14"/>
      <c r="NJH847" s="14"/>
      <c r="NJI847" s="14"/>
      <c r="NJJ847" s="14"/>
      <c r="NJK847" s="14"/>
      <c r="NJL847" s="14"/>
      <c r="NJM847" s="14"/>
      <c r="NJN847" s="14"/>
      <c r="NJO847" s="14"/>
      <c r="NJP847" s="14"/>
      <c r="NJQ847" s="14"/>
      <c r="NJR847" s="14"/>
      <c r="NJS847" s="14"/>
      <c r="NJT847" s="14"/>
      <c r="NJU847" s="14"/>
      <c r="NJV847" s="14"/>
      <c r="NJW847" s="14"/>
      <c r="NJX847" s="14"/>
      <c r="NJY847" s="14"/>
      <c r="NJZ847" s="14"/>
      <c r="NKA847" s="14"/>
      <c r="NKB847" s="14"/>
      <c r="NKC847" s="14"/>
      <c r="NKD847" s="14"/>
      <c r="NKE847" s="14"/>
      <c r="NKF847" s="14"/>
      <c r="NKG847" s="14"/>
      <c r="NKH847" s="14"/>
      <c r="NKI847" s="14"/>
      <c r="NKJ847" s="14"/>
      <c r="NKK847" s="14"/>
      <c r="NKL847" s="14"/>
      <c r="NKM847" s="14"/>
      <c r="NKN847" s="14"/>
      <c r="NKO847" s="14"/>
      <c r="NKP847" s="14"/>
      <c r="NKQ847" s="14"/>
      <c r="NKR847" s="14"/>
      <c r="NKS847" s="14"/>
      <c r="NKT847" s="14"/>
      <c r="NKU847" s="14"/>
      <c r="NKV847" s="14"/>
      <c r="NKW847" s="14"/>
      <c r="NKX847" s="14"/>
      <c r="NKY847" s="14"/>
      <c r="NKZ847" s="14"/>
      <c r="NLA847" s="14"/>
      <c r="NLB847" s="14"/>
      <c r="NLC847" s="14"/>
      <c r="NLD847" s="14"/>
      <c r="NLE847" s="14"/>
      <c r="NLF847" s="14"/>
      <c r="NLG847" s="14"/>
      <c r="NLH847" s="14"/>
      <c r="NLI847" s="14"/>
      <c r="NLJ847" s="14"/>
      <c r="NLK847" s="14"/>
      <c r="NLL847" s="14"/>
      <c r="NLM847" s="14"/>
      <c r="NLN847" s="14"/>
      <c r="NLO847" s="14"/>
      <c r="NLP847" s="14"/>
      <c r="NLQ847" s="14"/>
      <c r="NLR847" s="14"/>
      <c r="NLS847" s="14"/>
      <c r="NLT847" s="14"/>
      <c r="NLU847" s="14"/>
      <c r="NLV847" s="14"/>
      <c r="NLW847" s="14"/>
      <c r="NLX847" s="14"/>
      <c r="NLY847" s="14"/>
      <c r="NLZ847" s="14"/>
      <c r="NMA847" s="14"/>
      <c r="NMB847" s="14"/>
      <c r="NMC847" s="14"/>
      <c r="NMD847" s="14"/>
      <c r="NME847" s="14"/>
      <c r="NMF847" s="14"/>
      <c r="NMG847" s="14"/>
      <c r="NMH847" s="14"/>
      <c r="NMI847" s="14"/>
      <c r="NMJ847" s="14"/>
      <c r="NMK847" s="14"/>
      <c r="NML847" s="14"/>
      <c r="NMM847" s="14"/>
      <c r="NMN847" s="14"/>
      <c r="NMO847" s="14"/>
      <c r="NMP847" s="14"/>
      <c r="NMQ847" s="14"/>
      <c r="NMR847" s="14"/>
      <c r="NMS847" s="14"/>
      <c r="NMT847" s="14"/>
      <c r="NMU847" s="14"/>
      <c r="NMV847" s="14"/>
      <c r="NMW847" s="14"/>
      <c r="NMX847" s="14"/>
      <c r="NMY847" s="14"/>
      <c r="NMZ847" s="14"/>
      <c r="NNA847" s="14"/>
      <c r="NNB847" s="14"/>
      <c r="NNC847" s="14"/>
      <c r="NND847" s="14"/>
      <c r="NNE847" s="14"/>
      <c r="NNF847" s="14"/>
      <c r="NNG847" s="14"/>
      <c r="NNH847" s="14"/>
      <c r="NNI847" s="14"/>
      <c r="NNJ847" s="14"/>
      <c r="NNK847" s="14"/>
      <c r="NNL847" s="14"/>
      <c r="NNM847" s="14"/>
      <c r="NNN847" s="14"/>
      <c r="NNO847" s="14"/>
      <c r="NNP847" s="14"/>
      <c r="NNQ847" s="14"/>
      <c r="NNR847" s="14"/>
      <c r="NNS847" s="14"/>
      <c r="NNT847" s="14"/>
      <c r="NNU847" s="14"/>
      <c r="NNV847" s="14"/>
      <c r="NNW847" s="14"/>
      <c r="NNX847" s="14"/>
      <c r="NNY847" s="14"/>
      <c r="NNZ847" s="14"/>
      <c r="NOA847" s="14"/>
      <c r="NOB847" s="14"/>
      <c r="NOC847" s="14"/>
      <c r="NOD847" s="14"/>
      <c r="NOE847" s="14"/>
      <c r="NOF847" s="14"/>
      <c r="NOG847" s="14"/>
      <c r="NOH847" s="14"/>
      <c r="NOI847" s="14"/>
      <c r="NOJ847" s="14"/>
      <c r="NOK847" s="14"/>
      <c r="NOL847" s="14"/>
      <c r="NOM847" s="14"/>
      <c r="NON847" s="14"/>
      <c r="NOO847" s="14"/>
      <c r="NOP847" s="14"/>
      <c r="NOQ847" s="14"/>
      <c r="NOR847" s="14"/>
      <c r="NOS847" s="14"/>
      <c r="NOT847" s="14"/>
      <c r="NOU847" s="14"/>
      <c r="NOV847" s="14"/>
      <c r="NOW847" s="14"/>
      <c r="NOX847" s="14"/>
      <c r="NOY847" s="14"/>
      <c r="NOZ847" s="14"/>
      <c r="NPA847" s="14"/>
      <c r="NPB847" s="14"/>
      <c r="NPC847" s="14"/>
      <c r="NPD847" s="14"/>
      <c r="NPE847" s="14"/>
      <c r="NPF847" s="14"/>
      <c r="NPG847" s="14"/>
      <c r="NPH847" s="14"/>
      <c r="NPI847" s="14"/>
      <c r="NPJ847" s="14"/>
      <c r="NPK847" s="14"/>
      <c r="NPL847" s="14"/>
      <c r="NPM847" s="14"/>
      <c r="NPN847" s="14"/>
      <c r="NPO847" s="14"/>
      <c r="NPP847" s="14"/>
      <c r="NPQ847" s="14"/>
      <c r="NPR847" s="14"/>
      <c r="NPS847" s="14"/>
      <c r="NPT847" s="14"/>
      <c r="NPU847" s="14"/>
      <c r="NPV847" s="14"/>
      <c r="NPW847" s="14"/>
      <c r="NPX847" s="14"/>
      <c r="NPY847" s="14"/>
      <c r="NPZ847" s="14"/>
      <c r="NQA847" s="14"/>
      <c r="NQB847" s="14"/>
      <c r="NQC847" s="14"/>
      <c r="NQD847" s="14"/>
      <c r="NQE847" s="14"/>
      <c r="NQF847" s="14"/>
      <c r="NQG847" s="14"/>
      <c r="NQH847" s="14"/>
      <c r="NQI847" s="14"/>
      <c r="NQJ847" s="14"/>
      <c r="NQK847" s="14"/>
      <c r="NQL847" s="14"/>
      <c r="NQM847" s="14"/>
      <c r="NQN847" s="14"/>
      <c r="NQO847" s="14"/>
      <c r="NQP847" s="14"/>
      <c r="NQQ847" s="14"/>
      <c r="NQR847" s="14"/>
      <c r="NQS847" s="14"/>
      <c r="NQT847" s="14"/>
      <c r="NQU847" s="14"/>
      <c r="NQV847" s="14"/>
      <c r="NQW847" s="14"/>
      <c r="NQX847" s="14"/>
      <c r="NQY847" s="14"/>
      <c r="NQZ847" s="14"/>
      <c r="NRA847" s="14"/>
      <c r="NRB847" s="14"/>
      <c r="NRC847" s="14"/>
      <c r="NRD847" s="14"/>
      <c r="NRE847" s="14"/>
      <c r="NRF847" s="14"/>
      <c r="NRG847" s="14"/>
      <c r="NRH847" s="14"/>
      <c r="NRI847" s="14"/>
      <c r="NRJ847" s="14"/>
      <c r="NRK847" s="14"/>
      <c r="NRL847" s="14"/>
      <c r="NRM847" s="14"/>
      <c r="NRN847" s="14"/>
      <c r="NRO847" s="14"/>
      <c r="NRP847" s="14"/>
      <c r="NRQ847" s="14"/>
      <c r="NRR847" s="14"/>
      <c r="NRS847" s="14"/>
      <c r="NRT847" s="14"/>
      <c r="NRU847" s="14"/>
      <c r="NRV847" s="14"/>
      <c r="NRW847" s="14"/>
      <c r="NRX847" s="14"/>
      <c r="NRY847" s="14"/>
      <c r="NRZ847" s="14"/>
      <c r="NSA847" s="14"/>
      <c r="NSB847" s="14"/>
      <c r="NSC847" s="14"/>
      <c r="NSD847" s="14"/>
      <c r="NSE847" s="14"/>
      <c r="NSF847" s="14"/>
      <c r="NSG847" s="14"/>
      <c r="NSH847" s="14"/>
      <c r="NSI847" s="14"/>
      <c r="NSJ847" s="14"/>
      <c r="NSK847" s="14"/>
      <c r="NSL847" s="14"/>
      <c r="NSM847" s="14"/>
      <c r="NSN847" s="14"/>
      <c r="NSO847" s="14"/>
      <c r="NSP847" s="14"/>
      <c r="NSQ847" s="14"/>
      <c r="NSR847" s="14"/>
      <c r="NSS847" s="14"/>
      <c r="NST847" s="14"/>
      <c r="NSU847" s="14"/>
      <c r="NSV847" s="14"/>
      <c r="NSW847" s="14"/>
      <c r="NSX847" s="14"/>
      <c r="NSY847" s="14"/>
      <c r="NSZ847" s="14"/>
      <c r="NTA847" s="14"/>
      <c r="NTB847" s="14"/>
      <c r="NTC847" s="14"/>
      <c r="NTD847" s="14"/>
      <c r="NTE847" s="14"/>
      <c r="NTF847" s="14"/>
      <c r="NTG847" s="14"/>
      <c r="NTH847" s="14"/>
      <c r="NTI847" s="14"/>
      <c r="NTJ847" s="14"/>
      <c r="NTK847" s="14"/>
      <c r="NTL847" s="14"/>
      <c r="NTM847" s="14"/>
      <c r="NTN847" s="14"/>
      <c r="NTO847" s="14"/>
      <c r="NTP847" s="14"/>
      <c r="NTQ847" s="14"/>
      <c r="NTR847" s="14"/>
      <c r="NTS847" s="14"/>
      <c r="NTT847" s="14"/>
      <c r="NTU847" s="14"/>
      <c r="NTV847" s="14"/>
      <c r="NTW847" s="14"/>
      <c r="NTX847" s="14"/>
      <c r="NTY847" s="14"/>
      <c r="NTZ847" s="14"/>
      <c r="NUA847" s="14"/>
      <c r="NUB847" s="14"/>
      <c r="NUC847" s="14"/>
      <c r="NUD847" s="14"/>
      <c r="NUE847" s="14"/>
      <c r="NUF847" s="14"/>
      <c r="NUG847" s="14"/>
      <c r="NUH847" s="14"/>
      <c r="NUI847" s="14"/>
      <c r="NUJ847" s="14"/>
      <c r="NUK847" s="14"/>
      <c r="NUL847" s="14"/>
      <c r="NUM847" s="14"/>
      <c r="NUN847" s="14"/>
      <c r="NUO847" s="14"/>
      <c r="NUP847" s="14"/>
      <c r="NUQ847" s="14"/>
      <c r="NUR847" s="14"/>
      <c r="NUS847" s="14"/>
      <c r="NUT847" s="14"/>
      <c r="NUU847" s="14"/>
      <c r="NUV847" s="14"/>
      <c r="NUW847" s="14"/>
      <c r="NUX847" s="14"/>
      <c r="NUY847" s="14"/>
      <c r="NUZ847" s="14"/>
      <c r="NVA847" s="14"/>
      <c r="NVB847" s="14"/>
      <c r="NVC847" s="14"/>
      <c r="NVD847" s="14"/>
      <c r="NVE847" s="14"/>
      <c r="NVF847" s="14"/>
      <c r="NVG847" s="14"/>
      <c r="NVH847" s="14"/>
      <c r="NVI847" s="14"/>
      <c r="NVJ847" s="14"/>
      <c r="NVK847" s="14"/>
      <c r="NVL847" s="14"/>
      <c r="NVM847" s="14"/>
      <c r="NVN847" s="14"/>
      <c r="NVO847" s="14"/>
      <c r="NVP847" s="14"/>
      <c r="NVQ847" s="14"/>
      <c r="NVR847" s="14"/>
      <c r="NVS847" s="14"/>
      <c r="NVT847" s="14"/>
      <c r="NVU847" s="14"/>
      <c r="NVV847" s="14"/>
      <c r="NVW847" s="14"/>
      <c r="NVX847" s="14"/>
      <c r="NVY847" s="14"/>
      <c r="NVZ847" s="14"/>
      <c r="NWA847" s="14"/>
      <c r="NWB847" s="14"/>
      <c r="NWC847" s="14"/>
      <c r="NWD847" s="14"/>
      <c r="NWE847" s="14"/>
      <c r="NWF847" s="14"/>
      <c r="NWG847" s="14"/>
      <c r="NWH847" s="14"/>
      <c r="NWI847" s="14"/>
      <c r="NWJ847" s="14"/>
      <c r="NWK847" s="14"/>
      <c r="NWL847" s="14"/>
      <c r="NWM847" s="14"/>
      <c r="NWN847" s="14"/>
      <c r="NWO847" s="14"/>
      <c r="NWP847" s="14"/>
      <c r="NWQ847" s="14"/>
      <c r="NWR847" s="14"/>
      <c r="NWS847" s="14"/>
      <c r="NWT847" s="14"/>
      <c r="NWU847" s="14"/>
      <c r="NWV847" s="14"/>
      <c r="NWW847" s="14"/>
      <c r="NWX847" s="14"/>
      <c r="NWY847" s="14"/>
      <c r="NWZ847" s="14"/>
      <c r="NXA847" s="14"/>
      <c r="NXB847" s="14"/>
      <c r="NXC847" s="14"/>
      <c r="NXD847" s="14"/>
      <c r="NXE847" s="14"/>
      <c r="NXF847" s="14"/>
      <c r="NXG847" s="14"/>
      <c r="NXH847" s="14"/>
      <c r="NXI847" s="14"/>
      <c r="NXJ847" s="14"/>
      <c r="NXK847" s="14"/>
      <c r="NXL847" s="14"/>
      <c r="NXM847" s="14"/>
      <c r="NXN847" s="14"/>
      <c r="NXO847" s="14"/>
      <c r="NXP847" s="14"/>
      <c r="NXQ847" s="14"/>
      <c r="NXR847" s="14"/>
      <c r="NXS847" s="14"/>
      <c r="NXT847" s="14"/>
      <c r="NXU847" s="14"/>
      <c r="NXV847" s="14"/>
      <c r="NXW847" s="14"/>
      <c r="NXX847" s="14"/>
      <c r="NXY847" s="14"/>
      <c r="NXZ847" s="14"/>
      <c r="NYA847" s="14"/>
      <c r="NYB847" s="14"/>
      <c r="NYC847" s="14"/>
      <c r="NYD847" s="14"/>
      <c r="NYE847" s="14"/>
      <c r="NYF847" s="14"/>
      <c r="NYG847" s="14"/>
      <c r="NYH847" s="14"/>
      <c r="NYI847" s="14"/>
      <c r="NYJ847" s="14"/>
      <c r="NYK847" s="14"/>
      <c r="NYL847" s="14"/>
      <c r="NYM847" s="14"/>
      <c r="NYN847" s="14"/>
      <c r="NYO847" s="14"/>
      <c r="NYP847" s="14"/>
      <c r="NYQ847" s="14"/>
      <c r="NYR847" s="14"/>
      <c r="NYS847" s="14"/>
      <c r="NYT847" s="14"/>
      <c r="NYU847" s="14"/>
      <c r="NYV847" s="14"/>
      <c r="NYW847" s="14"/>
      <c r="NYX847" s="14"/>
      <c r="NYY847" s="14"/>
      <c r="NYZ847" s="14"/>
      <c r="NZA847" s="14"/>
      <c r="NZB847" s="14"/>
      <c r="NZC847" s="14"/>
      <c r="NZD847" s="14"/>
      <c r="NZE847" s="14"/>
      <c r="NZF847" s="14"/>
      <c r="NZG847" s="14"/>
      <c r="NZH847" s="14"/>
      <c r="NZI847" s="14"/>
      <c r="NZJ847" s="14"/>
      <c r="NZK847" s="14"/>
      <c r="NZL847" s="14"/>
      <c r="NZM847" s="14"/>
      <c r="NZN847" s="14"/>
      <c r="NZO847" s="14"/>
      <c r="NZP847" s="14"/>
      <c r="NZQ847" s="14"/>
      <c r="NZR847" s="14"/>
      <c r="NZS847" s="14"/>
      <c r="NZT847" s="14"/>
      <c r="NZU847" s="14"/>
      <c r="NZV847" s="14"/>
      <c r="NZW847" s="14"/>
      <c r="NZX847" s="14"/>
      <c r="NZY847" s="14"/>
      <c r="NZZ847" s="14"/>
      <c r="OAA847" s="14"/>
      <c r="OAB847" s="14"/>
      <c r="OAC847" s="14"/>
      <c r="OAD847" s="14"/>
      <c r="OAE847" s="14"/>
      <c r="OAF847" s="14"/>
      <c r="OAG847" s="14"/>
      <c r="OAH847" s="14"/>
      <c r="OAI847" s="14"/>
      <c r="OAJ847" s="14"/>
      <c r="OAK847" s="14"/>
      <c r="OAL847" s="14"/>
      <c r="OAM847" s="14"/>
      <c r="OAN847" s="14"/>
      <c r="OAO847" s="14"/>
      <c r="OAP847" s="14"/>
      <c r="OAQ847" s="14"/>
      <c r="OAR847" s="14"/>
      <c r="OAS847" s="14"/>
      <c r="OAT847" s="14"/>
      <c r="OAU847" s="14"/>
      <c r="OAV847" s="14"/>
      <c r="OAW847" s="14"/>
      <c r="OAX847" s="14"/>
      <c r="OAY847" s="14"/>
      <c r="OAZ847" s="14"/>
      <c r="OBA847" s="14"/>
      <c r="OBB847" s="14"/>
      <c r="OBC847" s="14"/>
      <c r="OBD847" s="14"/>
      <c r="OBE847" s="14"/>
      <c r="OBF847" s="14"/>
      <c r="OBG847" s="14"/>
      <c r="OBH847" s="14"/>
      <c r="OBI847" s="14"/>
      <c r="OBJ847" s="14"/>
      <c r="OBK847" s="14"/>
      <c r="OBL847" s="14"/>
      <c r="OBM847" s="14"/>
      <c r="OBN847" s="14"/>
      <c r="OBO847" s="14"/>
      <c r="OBP847" s="14"/>
      <c r="OBQ847" s="14"/>
      <c r="OBR847" s="14"/>
      <c r="OBS847" s="14"/>
      <c r="OBT847" s="14"/>
      <c r="OBU847" s="14"/>
      <c r="OBV847" s="14"/>
      <c r="OBW847" s="14"/>
      <c r="OBX847" s="14"/>
      <c r="OBY847" s="14"/>
      <c r="OBZ847" s="14"/>
      <c r="OCA847" s="14"/>
      <c r="OCB847" s="14"/>
      <c r="OCC847" s="14"/>
      <c r="OCD847" s="14"/>
      <c r="OCE847" s="14"/>
      <c r="OCF847" s="14"/>
      <c r="OCG847" s="14"/>
      <c r="OCH847" s="14"/>
      <c r="OCI847" s="14"/>
      <c r="OCJ847" s="14"/>
      <c r="OCK847" s="14"/>
      <c r="OCL847" s="14"/>
      <c r="OCM847" s="14"/>
      <c r="OCN847" s="14"/>
      <c r="OCO847" s="14"/>
      <c r="OCP847" s="14"/>
      <c r="OCQ847" s="14"/>
      <c r="OCR847" s="14"/>
      <c r="OCS847" s="14"/>
      <c r="OCT847" s="14"/>
      <c r="OCU847" s="14"/>
      <c r="OCV847" s="14"/>
      <c r="OCW847" s="14"/>
      <c r="OCX847" s="14"/>
      <c r="OCY847" s="14"/>
      <c r="OCZ847" s="14"/>
      <c r="ODA847" s="14"/>
      <c r="ODB847" s="14"/>
      <c r="ODC847" s="14"/>
      <c r="ODD847" s="14"/>
      <c r="ODE847" s="14"/>
      <c r="ODF847" s="14"/>
      <c r="ODG847" s="14"/>
      <c r="ODH847" s="14"/>
      <c r="ODI847" s="14"/>
      <c r="ODJ847" s="14"/>
      <c r="ODK847" s="14"/>
      <c r="ODL847" s="14"/>
      <c r="ODM847" s="14"/>
      <c r="ODN847" s="14"/>
      <c r="ODO847" s="14"/>
      <c r="ODP847" s="14"/>
      <c r="ODQ847" s="14"/>
      <c r="ODR847" s="14"/>
      <c r="ODS847" s="14"/>
      <c r="ODT847" s="14"/>
      <c r="ODU847" s="14"/>
      <c r="ODV847" s="14"/>
      <c r="ODW847" s="14"/>
      <c r="ODX847" s="14"/>
      <c r="ODY847" s="14"/>
      <c r="ODZ847" s="14"/>
      <c r="OEA847" s="14"/>
      <c r="OEB847" s="14"/>
      <c r="OEC847" s="14"/>
      <c r="OED847" s="14"/>
      <c r="OEE847" s="14"/>
      <c r="OEF847" s="14"/>
      <c r="OEG847" s="14"/>
      <c r="OEH847" s="14"/>
      <c r="OEI847" s="14"/>
      <c r="OEJ847" s="14"/>
      <c r="OEK847" s="14"/>
      <c r="OEL847" s="14"/>
      <c r="OEM847" s="14"/>
      <c r="OEN847" s="14"/>
      <c r="OEO847" s="14"/>
      <c r="OEP847" s="14"/>
      <c r="OEQ847" s="14"/>
      <c r="OER847" s="14"/>
      <c r="OES847" s="14"/>
      <c r="OET847" s="14"/>
      <c r="OEU847" s="14"/>
      <c r="OEV847" s="14"/>
      <c r="OEW847" s="14"/>
      <c r="OEX847" s="14"/>
      <c r="OEY847" s="14"/>
      <c r="OEZ847" s="14"/>
      <c r="OFA847" s="14"/>
      <c r="OFB847" s="14"/>
      <c r="OFC847" s="14"/>
      <c r="OFD847" s="14"/>
      <c r="OFE847" s="14"/>
      <c r="OFF847" s="14"/>
      <c r="OFG847" s="14"/>
      <c r="OFH847" s="14"/>
      <c r="OFI847" s="14"/>
      <c r="OFJ847" s="14"/>
      <c r="OFK847" s="14"/>
      <c r="OFL847" s="14"/>
      <c r="OFM847" s="14"/>
      <c r="OFN847" s="14"/>
      <c r="OFO847" s="14"/>
      <c r="OFP847" s="14"/>
      <c r="OFQ847" s="14"/>
      <c r="OFR847" s="14"/>
      <c r="OFS847" s="14"/>
      <c r="OFT847" s="14"/>
      <c r="OFU847" s="14"/>
      <c r="OFV847" s="14"/>
      <c r="OFW847" s="14"/>
      <c r="OFX847" s="14"/>
      <c r="OFY847" s="14"/>
      <c r="OFZ847" s="14"/>
      <c r="OGA847" s="14"/>
      <c r="OGB847" s="14"/>
      <c r="OGC847" s="14"/>
      <c r="OGD847" s="14"/>
      <c r="OGE847" s="14"/>
      <c r="OGF847" s="14"/>
      <c r="OGG847" s="14"/>
      <c r="OGH847" s="14"/>
      <c r="OGI847" s="14"/>
      <c r="OGJ847" s="14"/>
      <c r="OGK847" s="14"/>
      <c r="OGL847" s="14"/>
      <c r="OGM847" s="14"/>
      <c r="OGN847" s="14"/>
      <c r="OGO847" s="14"/>
      <c r="OGP847" s="14"/>
      <c r="OGQ847" s="14"/>
      <c r="OGR847" s="14"/>
      <c r="OGS847" s="14"/>
      <c r="OGT847" s="14"/>
      <c r="OGU847" s="14"/>
      <c r="OGV847" s="14"/>
      <c r="OGW847" s="14"/>
      <c r="OGX847" s="14"/>
      <c r="OGY847" s="14"/>
      <c r="OGZ847" s="14"/>
      <c r="OHA847" s="14"/>
      <c r="OHB847" s="14"/>
      <c r="OHC847" s="14"/>
      <c r="OHD847" s="14"/>
      <c r="OHE847" s="14"/>
      <c r="OHF847" s="14"/>
      <c r="OHG847" s="14"/>
      <c r="OHH847" s="14"/>
      <c r="OHI847" s="14"/>
      <c r="OHJ847" s="14"/>
      <c r="OHK847" s="14"/>
      <c r="OHL847" s="14"/>
      <c r="OHM847" s="14"/>
      <c r="OHN847" s="14"/>
      <c r="OHO847" s="14"/>
      <c r="OHP847" s="14"/>
      <c r="OHQ847" s="14"/>
      <c r="OHR847" s="14"/>
      <c r="OHS847" s="14"/>
      <c r="OHT847" s="14"/>
      <c r="OHU847" s="14"/>
      <c r="OHV847" s="14"/>
      <c r="OHW847" s="14"/>
      <c r="OHX847" s="14"/>
      <c r="OHY847" s="14"/>
      <c r="OHZ847" s="14"/>
      <c r="OIA847" s="14"/>
      <c r="OIB847" s="14"/>
      <c r="OIC847" s="14"/>
      <c r="OID847" s="14"/>
      <c r="OIE847" s="14"/>
      <c r="OIF847" s="14"/>
      <c r="OIG847" s="14"/>
      <c r="OIH847" s="14"/>
      <c r="OII847" s="14"/>
      <c r="OIJ847" s="14"/>
      <c r="OIK847" s="14"/>
      <c r="OIL847" s="14"/>
      <c r="OIM847" s="14"/>
      <c r="OIN847" s="14"/>
      <c r="OIO847" s="14"/>
      <c r="OIP847" s="14"/>
      <c r="OIQ847" s="14"/>
      <c r="OIR847" s="14"/>
      <c r="OIS847" s="14"/>
      <c r="OIT847" s="14"/>
      <c r="OIU847" s="14"/>
      <c r="OIV847" s="14"/>
      <c r="OIW847" s="14"/>
      <c r="OIX847" s="14"/>
      <c r="OIY847" s="14"/>
      <c r="OIZ847" s="14"/>
      <c r="OJA847" s="14"/>
      <c r="OJB847" s="14"/>
      <c r="OJC847" s="14"/>
      <c r="OJD847" s="14"/>
      <c r="OJE847" s="14"/>
      <c r="OJF847" s="14"/>
      <c r="OJG847" s="14"/>
      <c r="OJH847" s="14"/>
      <c r="OJI847" s="14"/>
      <c r="OJJ847" s="14"/>
      <c r="OJK847" s="14"/>
      <c r="OJL847" s="14"/>
      <c r="OJM847" s="14"/>
      <c r="OJN847" s="14"/>
      <c r="OJO847" s="14"/>
      <c r="OJP847" s="14"/>
      <c r="OJQ847" s="14"/>
      <c r="OJR847" s="14"/>
      <c r="OJS847" s="14"/>
      <c r="OJT847" s="14"/>
      <c r="OJU847" s="14"/>
      <c r="OJV847" s="14"/>
      <c r="OJW847" s="14"/>
      <c r="OJX847" s="14"/>
      <c r="OJY847" s="14"/>
      <c r="OJZ847" s="14"/>
      <c r="OKA847" s="14"/>
      <c r="OKB847" s="14"/>
      <c r="OKC847" s="14"/>
      <c r="OKD847" s="14"/>
      <c r="OKE847" s="14"/>
      <c r="OKF847" s="14"/>
      <c r="OKG847" s="14"/>
      <c r="OKH847" s="14"/>
      <c r="OKI847" s="14"/>
      <c r="OKJ847" s="14"/>
      <c r="OKK847" s="14"/>
      <c r="OKL847" s="14"/>
      <c r="OKM847" s="14"/>
      <c r="OKN847" s="14"/>
      <c r="OKO847" s="14"/>
      <c r="OKP847" s="14"/>
      <c r="OKQ847" s="14"/>
      <c r="OKR847" s="14"/>
      <c r="OKS847" s="14"/>
      <c r="OKT847" s="14"/>
      <c r="OKU847" s="14"/>
      <c r="OKV847" s="14"/>
      <c r="OKW847" s="14"/>
      <c r="OKX847" s="14"/>
      <c r="OKY847" s="14"/>
      <c r="OKZ847" s="14"/>
      <c r="OLA847" s="14"/>
      <c r="OLB847" s="14"/>
      <c r="OLC847" s="14"/>
      <c r="OLD847" s="14"/>
      <c r="OLE847" s="14"/>
      <c r="OLF847" s="14"/>
      <c r="OLG847" s="14"/>
      <c r="OLH847" s="14"/>
      <c r="OLI847" s="14"/>
      <c r="OLJ847" s="14"/>
      <c r="OLK847" s="14"/>
      <c r="OLL847" s="14"/>
      <c r="OLM847" s="14"/>
      <c r="OLN847" s="14"/>
      <c r="OLO847" s="14"/>
      <c r="OLP847" s="14"/>
      <c r="OLQ847" s="14"/>
      <c r="OLR847" s="14"/>
      <c r="OLS847" s="14"/>
      <c r="OLT847" s="14"/>
      <c r="OLU847" s="14"/>
      <c r="OLV847" s="14"/>
      <c r="OLW847" s="14"/>
      <c r="OLX847" s="14"/>
      <c r="OLY847" s="14"/>
      <c r="OLZ847" s="14"/>
      <c r="OMA847" s="14"/>
      <c r="OMB847" s="14"/>
      <c r="OMC847" s="14"/>
      <c r="OMD847" s="14"/>
      <c r="OME847" s="14"/>
      <c r="OMF847" s="14"/>
      <c r="OMG847" s="14"/>
      <c r="OMH847" s="14"/>
      <c r="OMI847" s="14"/>
      <c r="OMJ847" s="14"/>
      <c r="OMK847" s="14"/>
      <c r="OML847" s="14"/>
      <c r="OMM847" s="14"/>
      <c r="OMN847" s="14"/>
      <c r="OMO847" s="14"/>
      <c r="OMP847" s="14"/>
      <c r="OMQ847" s="14"/>
      <c r="OMR847" s="14"/>
      <c r="OMS847" s="14"/>
      <c r="OMT847" s="14"/>
      <c r="OMU847" s="14"/>
      <c r="OMV847" s="14"/>
      <c r="OMW847" s="14"/>
      <c r="OMX847" s="14"/>
      <c r="OMY847" s="14"/>
      <c r="OMZ847" s="14"/>
      <c r="ONA847" s="14"/>
      <c r="ONB847" s="14"/>
      <c r="ONC847" s="14"/>
      <c r="OND847" s="14"/>
      <c r="ONE847" s="14"/>
      <c r="ONF847" s="14"/>
      <c r="ONG847" s="14"/>
      <c r="ONH847" s="14"/>
      <c r="ONI847" s="14"/>
      <c r="ONJ847" s="14"/>
      <c r="ONK847" s="14"/>
      <c r="ONL847" s="14"/>
      <c r="ONM847" s="14"/>
      <c r="ONN847" s="14"/>
      <c r="ONO847" s="14"/>
      <c r="ONP847" s="14"/>
      <c r="ONQ847" s="14"/>
      <c r="ONR847" s="14"/>
      <c r="ONS847" s="14"/>
      <c r="ONT847" s="14"/>
      <c r="ONU847" s="14"/>
      <c r="ONV847" s="14"/>
      <c r="ONW847" s="14"/>
      <c r="ONX847" s="14"/>
      <c r="ONY847" s="14"/>
      <c r="ONZ847" s="14"/>
      <c r="OOA847" s="14"/>
      <c r="OOB847" s="14"/>
      <c r="OOC847" s="14"/>
      <c r="OOD847" s="14"/>
      <c r="OOE847" s="14"/>
      <c r="OOF847" s="14"/>
      <c r="OOG847" s="14"/>
      <c r="OOH847" s="14"/>
      <c r="OOI847" s="14"/>
      <c r="OOJ847" s="14"/>
      <c r="OOK847" s="14"/>
      <c r="OOL847" s="14"/>
      <c r="OOM847" s="14"/>
      <c r="OON847" s="14"/>
      <c r="OOO847" s="14"/>
      <c r="OOP847" s="14"/>
      <c r="OOQ847" s="14"/>
      <c r="OOR847" s="14"/>
      <c r="OOS847" s="14"/>
      <c r="OOT847" s="14"/>
      <c r="OOU847" s="14"/>
      <c r="OOV847" s="14"/>
      <c r="OOW847" s="14"/>
      <c r="OOX847" s="14"/>
      <c r="OOY847" s="14"/>
      <c r="OOZ847" s="14"/>
      <c r="OPA847" s="14"/>
      <c r="OPB847" s="14"/>
      <c r="OPC847" s="14"/>
      <c r="OPD847" s="14"/>
      <c r="OPE847" s="14"/>
      <c r="OPF847" s="14"/>
      <c r="OPG847" s="14"/>
      <c r="OPH847" s="14"/>
      <c r="OPI847" s="14"/>
      <c r="OPJ847" s="14"/>
      <c r="OPK847" s="14"/>
      <c r="OPL847" s="14"/>
      <c r="OPM847" s="14"/>
      <c r="OPN847" s="14"/>
      <c r="OPO847" s="14"/>
      <c r="OPP847" s="14"/>
      <c r="OPQ847" s="14"/>
      <c r="OPR847" s="14"/>
      <c r="OPS847" s="14"/>
      <c r="OPT847" s="14"/>
      <c r="OPU847" s="14"/>
      <c r="OPV847" s="14"/>
      <c r="OPW847" s="14"/>
      <c r="OPX847" s="14"/>
      <c r="OPY847" s="14"/>
      <c r="OPZ847" s="14"/>
      <c r="OQA847" s="14"/>
      <c r="OQB847" s="14"/>
      <c r="OQC847" s="14"/>
      <c r="OQD847" s="14"/>
      <c r="OQE847" s="14"/>
      <c r="OQF847" s="14"/>
      <c r="OQG847" s="14"/>
      <c r="OQH847" s="14"/>
      <c r="OQI847" s="14"/>
      <c r="OQJ847" s="14"/>
      <c r="OQK847" s="14"/>
      <c r="OQL847" s="14"/>
      <c r="OQM847" s="14"/>
      <c r="OQN847" s="14"/>
      <c r="OQO847" s="14"/>
      <c r="OQP847" s="14"/>
      <c r="OQQ847" s="14"/>
      <c r="OQR847" s="14"/>
      <c r="OQS847" s="14"/>
      <c r="OQT847" s="14"/>
      <c r="OQU847" s="14"/>
      <c r="OQV847" s="14"/>
      <c r="OQW847" s="14"/>
      <c r="OQX847" s="14"/>
      <c r="OQY847" s="14"/>
      <c r="OQZ847" s="14"/>
      <c r="ORA847" s="14"/>
      <c r="ORB847" s="14"/>
      <c r="ORC847" s="14"/>
      <c r="ORD847" s="14"/>
      <c r="ORE847" s="14"/>
      <c r="ORF847" s="14"/>
      <c r="ORG847" s="14"/>
      <c r="ORH847" s="14"/>
      <c r="ORI847" s="14"/>
      <c r="ORJ847" s="14"/>
      <c r="ORK847" s="14"/>
      <c r="ORL847" s="14"/>
      <c r="ORM847" s="14"/>
      <c r="ORN847" s="14"/>
      <c r="ORO847" s="14"/>
      <c r="ORP847" s="14"/>
      <c r="ORQ847" s="14"/>
      <c r="ORR847" s="14"/>
      <c r="ORS847" s="14"/>
      <c r="ORT847" s="14"/>
      <c r="ORU847" s="14"/>
      <c r="ORV847" s="14"/>
      <c r="ORW847" s="14"/>
      <c r="ORX847" s="14"/>
      <c r="ORY847" s="14"/>
      <c r="ORZ847" s="14"/>
      <c r="OSA847" s="14"/>
      <c r="OSB847" s="14"/>
      <c r="OSC847" s="14"/>
      <c r="OSD847" s="14"/>
      <c r="OSE847" s="14"/>
      <c r="OSF847" s="14"/>
      <c r="OSG847" s="14"/>
      <c r="OSH847" s="14"/>
      <c r="OSI847" s="14"/>
      <c r="OSJ847" s="14"/>
      <c r="OSK847" s="14"/>
      <c r="OSL847" s="14"/>
      <c r="OSM847" s="14"/>
      <c r="OSN847" s="14"/>
      <c r="OSO847" s="14"/>
      <c r="OSP847" s="14"/>
      <c r="OSQ847" s="14"/>
      <c r="OSR847" s="14"/>
      <c r="OSS847" s="14"/>
      <c r="OST847" s="14"/>
      <c r="OSU847" s="14"/>
      <c r="OSV847" s="14"/>
      <c r="OSW847" s="14"/>
      <c r="OSX847" s="14"/>
      <c r="OSY847" s="14"/>
      <c r="OSZ847" s="14"/>
      <c r="OTA847" s="14"/>
      <c r="OTB847" s="14"/>
      <c r="OTC847" s="14"/>
      <c r="OTD847" s="14"/>
      <c r="OTE847" s="14"/>
      <c r="OTF847" s="14"/>
      <c r="OTG847" s="14"/>
      <c r="OTH847" s="14"/>
      <c r="OTI847" s="14"/>
      <c r="OTJ847" s="14"/>
      <c r="OTK847" s="14"/>
      <c r="OTL847" s="14"/>
      <c r="OTM847" s="14"/>
      <c r="OTN847" s="14"/>
      <c r="OTO847" s="14"/>
      <c r="OTP847" s="14"/>
      <c r="OTQ847" s="14"/>
      <c r="OTR847" s="14"/>
      <c r="OTS847" s="14"/>
      <c r="OTT847" s="14"/>
      <c r="OTU847" s="14"/>
      <c r="OTV847" s="14"/>
      <c r="OTW847" s="14"/>
      <c r="OTX847" s="14"/>
      <c r="OTY847" s="14"/>
      <c r="OTZ847" s="14"/>
      <c r="OUA847" s="14"/>
      <c r="OUB847" s="14"/>
      <c r="OUC847" s="14"/>
      <c r="OUD847" s="14"/>
      <c r="OUE847" s="14"/>
      <c r="OUF847" s="14"/>
      <c r="OUG847" s="14"/>
      <c r="OUH847" s="14"/>
      <c r="OUI847" s="14"/>
      <c r="OUJ847" s="14"/>
      <c r="OUK847" s="14"/>
      <c r="OUL847" s="14"/>
      <c r="OUM847" s="14"/>
      <c r="OUN847" s="14"/>
      <c r="OUO847" s="14"/>
      <c r="OUP847" s="14"/>
      <c r="OUQ847" s="14"/>
      <c r="OUR847" s="14"/>
      <c r="OUS847" s="14"/>
      <c r="OUT847" s="14"/>
      <c r="OUU847" s="14"/>
      <c r="OUV847" s="14"/>
      <c r="OUW847" s="14"/>
      <c r="OUX847" s="14"/>
      <c r="OUY847" s="14"/>
      <c r="OUZ847" s="14"/>
      <c r="OVA847" s="14"/>
      <c r="OVB847" s="14"/>
      <c r="OVC847" s="14"/>
      <c r="OVD847" s="14"/>
      <c r="OVE847" s="14"/>
      <c r="OVF847" s="14"/>
      <c r="OVG847" s="14"/>
      <c r="OVH847" s="14"/>
      <c r="OVI847" s="14"/>
      <c r="OVJ847" s="14"/>
      <c r="OVK847" s="14"/>
      <c r="OVL847" s="14"/>
      <c r="OVM847" s="14"/>
      <c r="OVN847" s="14"/>
      <c r="OVO847" s="14"/>
      <c r="OVP847" s="14"/>
      <c r="OVQ847" s="14"/>
      <c r="OVR847" s="14"/>
      <c r="OVS847" s="14"/>
      <c r="OVT847" s="14"/>
      <c r="OVU847" s="14"/>
      <c r="OVV847" s="14"/>
      <c r="OVW847" s="14"/>
      <c r="OVX847" s="14"/>
      <c r="OVY847" s="14"/>
      <c r="OVZ847" s="14"/>
      <c r="OWA847" s="14"/>
      <c r="OWB847" s="14"/>
      <c r="OWC847" s="14"/>
      <c r="OWD847" s="14"/>
      <c r="OWE847" s="14"/>
      <c r="OWF847" s="14"/>
      <c r="OWG847" s="14"/>
      <c r="OWH847" s="14"/>
      <c r="OWI847" s="14"/>
      <c r="OWJ847" s="14"/>
      <c r="OWK847" s="14"/>
      <c r="OWL847" s="14"/>
      <c r="OWM847" s="14"/>
      <c r="OWN847" s="14"/>
      <c r="OWO847" s="14"/>
      <c r="OWP847" s="14"/>
      <c r="OWQ847" s="14"/>
      <c r="OWR847" s="14"/>
      <c r="OWS847" s="14"/>
      <c r="OWT847" s="14"/>
      <c r="OWU847" s="14"/>
      <c r="OWV847" s="14"/>
      <c r="OWW847" s="14"/>
      <c r="OWX847" s="14"/>
      <c r="OWY847" s="14"/>
      <c r="OWZ847" s="14"/>
      <c r="OXA847" s="14"/>
      <c r="OXB847" s="14"/>
      <c r="OXC847" s="14"/>
      <c r="OXD847" s="14"/>
      <c r="OXE847" s="14"/>
      <c r="OXF847" s="14"/>
      <c r="OXG847" s="14"/>
      <c r="OXH847" s="14"/>
      <c r="OXI847" s="14"/>
      <c r="OXJ847" s="14"/>
      <c r="OXK847" s="14"/>
      <c r="OXL847" s="14"/>
      <c r="OXM847" s="14"/>
      <c r="OXN847" s="14"/>
      <c r="OXO847" s="14"/>
      <c r="OXP847" s="14"/>
      <c r="OXQ847" s="14"/>
      <c r="OXR847" s="14"/>
      <c r="OXS847" s="14"/>
      <c r="OXT847" s="14"/>
      <c r="OXU847" s="14"/>
      <c r="OXV847" s="14"/>
      <c r="OXW847" s="14"/>
      <c r="OXX847" s="14"/>
      <c r="OXY847" s="14"/>
      <c r="OXZ847" s="14"/>
      <c r="OYA847" s="14"/>
      <c r="OYB847" s="14"/>
      <c r="OYC847" s="14"/>
      <c r="OYD847" s="14"/>
      <c r="OYE847" s="14"/>
      <c r="OYF847" s="14"/>
      <c r="OYG847" s="14"/>
      <c r="OYH847" s="14"/>
      <c r="OYI847" s="14"/>
      <c r="OYJ847" s="14"/>
      <c r="OYK847" s="14"/>
      <c r="OYL847" s="14"/>
      <c r="OYM847" s="14"/>
      <c r="OYN847" s="14"/>
      <c r="OYO847" s="14"/>
      <c r="OYP847" s="14"/>
      <c r="OYQ847" s="14"/>
      <c r="OYR847" s="14"/>
      <c r="OYS847" s="14"/>
      <c r="OYT847" s="14"/>
      <c r="OYU847" s="14"/>
      <c r="OYV847" s="14"/>
      <c r="OYW847" s="14"/>
      <c r="OYX847" s="14"/>
      <c r="OYY847" s="14"/>
      <c r="OYZ847" s="14"/>
      <c r="OZA847" s="14"/>
      <c r="OZB847" s="14"/>
      <c r="OZC847" s="14"/>
      <c r="OZD847" s="14"/>
      <c r="OZE847" s="14"/>
      <c r="OZF847" s="14"/>
      <c r="OZG847" s="14"/>
      <c r="OZH847" s="14"/>
      <c r="OZI847" s="14"/>
      <c r="OZJ847" s="14"/>
      <c r="OZK847" s="14"/>
      <c r="OZL847" s="14"/>
      <c r="OZM847" s="14"/>
      <c r="OZN847" s="14"/>
      <c r="OZO847" s="14"/>
      <c r="OZP847" s="14"/>
      <c r="OZQ847" s="14"/>
      <c r="OZR847" s="14"/>
      <c r="OZS847" s="14"/>
      <c r="OZT847" s="14"/>
      <c r="OZU847" s="14"/>
      <c r="OZV847" s="14"/>
      <c r="OZW847" s="14"/>
      <c r="OZX847" s="14"/>
      <c r="OZY847" s="14"/>
      <c r="OZZ847" s="14"/>
      <c r="PAA847" s="14"/>
      <c r="PAB847" s="14"/>
      <c r="PAC847" s="14"/>
      <c r="PAD847" s="14"/>
      <c r="PAE847" s="14"/>
      <c r="PAF847" s="14"/>
      <c r="PAG847" s="14"/>
      <c r="PAH847" s="14"/>
      <c r="PAI847" s="14"/>
      <c r="PAJ847" s="14"/>
      <c r="PAK847" s="14"/>
      <c r="PAL847" s="14"/>
      <c r="PAM847" s="14"/>
      <c r="PAN847" s="14"/>
      <c r="PAO847" s="14"/>
      <c r="PAP847" s="14"/>
      <c r="PAQ847" s="14"/>
      <c r="PAR847" s="14"/>
      <c r="PAS847" s="14"/>
      <c r="PAT847" s="14"/>
      <c r="PAU847" s="14"/>
      <c r="PAV847" s="14"/>
      <c r="PAW847" s="14"/>
      <c r="PAX847" s="14"/>
      <c r="PAY847" s="14"/>
      <c r="PAZ847" s="14"/>
      <c r="PBA847" s="14"/>
      <c r="PBB847" s="14"/>
      <c r="PBC847" s="14"/>
      <c r="PBD847" s="14"/>
      <c r="PBE847" s="14"/>
      <c r="PBF847" s="14"/>
      <c r="PBG847" s="14"/>
      <c r="PBH847" s="14"/>
      <c r="PBI847" s="14"/>
      <c r="PBJ847" s="14"/>
      <c r="PBK847" s="14"/>
      <c r="PBL847" s="14"/>
      <c r="PBM847" s="14"/>
      <c r="PBN847" s="14"/>
      <c r="PBO847" s="14"/>
      <c r="PBP847" s="14"/>
      <c r="PBQ847" s="14"/>
      <c r="PBR847" s="14"/>
      <c r="PBS847" s="14"/>
      <c r="PBT847" s="14"/>
      <c r="PBU847" s="14"/>
      <c r="PBV847" s="14"/>
      <c r="PBW847" s="14"/>
      <c r="PBX847" s="14"/>
      <c r="PBY847" s="14"/>
      <c r="PBZ847" s="14"/>
      <c r="PCA847" s="14"/>
      <c r="PCB847" s="14"/>
      <c r="PCC847" s="14"/>
      <c r="PCD847" s="14"/>
      <c r="PCE847" s="14"/>
      <c r="PCF847" s="14"/>
      <c r="PCG847" s="14"/>
      <c r="PCH847" s="14"/>
      <c r="PCI847" s="14"/>
      <c r="PCJ847" s="14"/>
      <c r="PCK847" s="14"/>
      <c r="PCL847" s="14"/>
      <c r="PCM847" s="14"/>
      <c r="PCN847" s="14"/>
      <c r="PCO847" s="14"/>
      <c r="PCP847" s="14"/>
      <c r="PCQ847" s="14"/>
      <c r="PCR847" s="14"/>
      <c r="PCS847" s="14"/>
      <c r="PCT847" s="14"/>
      <c r="PCU847" s="14"/>
      <c r="PCV847" s="14"/>
      <c r="PCW847" s="14"/>
      <c r="PCX847" s="14"/>
      <c r="PCY847" s="14"/>
      <c r="PCZ847" s="14"/>
      <c r="PDA847" s="14"/>
      <c r="PDB847" s="14"/>
      <c r="PDC847" s="14"/>
      <c r="PDD847" s="14"/>
      <c r="PDE847" s="14"/>
      <c r="PDF847" s="14"/>
      <c r="PDG847" s="14"/>
      <c r="PDH847" s="14"/>
      <c r="PDI847" s="14"/>
      <c r="PDJ847" s="14"/>
      <c r="PDK847" s="14"/>
      <c r="PDL847" s="14"/>
      <c r="PDM847" s="14"/>
      <c r="PDN847" s="14"/>
      <c r="PDO847" s="14"/>
      <c r="PDP847" s="14"/>
      <c r="PDQ847" s="14"/>
      <c r="PDR847" s="14"/>
      <c r="PDS847" s="14"/>
      <c r="PDT847" s="14"/>
      <c r="PDU847" s="14"/>
      <c r="PDV847" s="14"/>
      <c r="PDW847" s="14"/>
      <c r="PDX847" s="14"/>
      <c r="PDY847" s="14"/>
      <c r="PDZ847" s="14"/>
      <c r="PEA847" s="14"/>
      <c r="PEB847" s="14"/>
      <c r="PEC847" s="14"/>
      <c r="PED847" s="14"/>
      <c r="PEE847" s="14"/>
      <c r="PEF847" s="14"/>
      <c r="PEG847" s="14"/>
      <c r="PEH847" s="14"/>
      <c r="PEI847" s="14"/>
      <c r="PEJ847" s="14"/>
      <c r="PEK847" s="14"/>
      <c r="PEL847" s="14"/>
      <c r="PEM847" s="14"/>
      <c r="PEN847" s="14"/>
      <c r="PEO847" s="14"/>
      <c r="PEP847" s="14"/>
      <c r="PEQ847" s="14"/>
      <c r="PER847" s="14"/>
      <c r="PES847" s="14"/>
      <c r="PET847" s="14"/>
      <c r="PEU847" s="14"/>
      <c r="PEV847" s="14"/>
      <c r="PEW847" s="14"/>
      <c r="PEX847" s="14"/>
      <c r="PEY847" s="14"/>
      <c r="PEZ847" s="14"/>
      <c r="PFA847" s="14"/>
      <c r="PFB847" s="14"/>
      <c r="PFC847" s="14"/>
      <c r="PFD847" s="14"/>
      <c r="PFE847" s="14"/>
      <c r="PFF847" s="14"/>
      <c r="PFG847" s="14"/>
      <c r="PFH847" s="14"/>
      <c r="PFI847" s="14"/>
      <c r="PFJ847" s="14"/>
      <c r="PFK847" s="14"/>
      <c r="PFL847" s="14"/>
      <c r="PFM847" s="14"/>
      <c r="PFN847" s="14"/>
      <c r="PFO847" s="14"/>
      <c r="PFP847" s="14"/>
      <c r="PFQ847" s="14"/>
      <c r="PFR847" s="14"/>
      <c r="PFS847" s="14"/>
      <c r="PFT847" s="14"/>
      <c r="PFU847" s="14"/>
      <c r="PFV847" s="14"/>
      <c r="PFW847" s="14"/>
      <c r="PFX847" s="14"/>
      <c r="PFY847" s="14"/>
      <c r="PFZ847" s="14"/>
      <c r="PGA847" s="14"/>
      <c r="PGB847" s="14"/>
      <c r="PGC847" s="14"/>
      <c r="PGD847" s="14"/>
      <c r="PGE847" s="14"/>
      <c r="PGF847" s="14"/>
      <c r="PGG847" s="14"/>
      <c r="PGH847" s="14"/>
      <c r="PGI847" s="14"/>
      <c r="PGJ847" s="14"/>
      <c r="PGK847" s="14"/>
      <c r="PGL847" s="14"/>
      <c r="PGM847" s="14"/>
      <c r="PGN847" s="14"/>
      <c r="PGO847" s="14"/>
      <c r="PGP847" s="14"/>
      <c r="PGQ847" s="14"/>
      <c r="PGR847" s="14"/>
      <c r="PGS847" s="14"/>
      <c r="PGT847" s="14"/>
      <c r="PGU847" s="14"/>
      <c r="PGV847" s="14"/>
      <c r="PGW847" s="14"/>
      <c r="PGX847" s="14"/>
      <c r="PGY847" s="14"/>
      <c r="PGZ847" s="14"/>
      <c r="PHA847" s="14"/>
      <c r="PHB847" s="14"/>
      <c r="PHC847" s="14"/>
      <c r="PHD847" s="14"/>
      <c r="PHE847" s="14"/>
      <c r="PHF847" s="14"/>
      <c r="PHG847" s="14"/>
      <c r="PHH847" s="14"/>
      <c r="PHI847" s="14"/>
      <c r="PHJ847" s="14"/>
      <c r="PHK847" s="14"/>
      <c r="PHL847" s="14"/>
      <c r="PHM847" s="14"/>
      <c r="PHN847" s="14"/>
      <c r="PHO847" s="14"/>
      <c r="PHP847" s="14"/>
      <c r="PHQ847" s="14"/>
      <c r="PHR847" s="14"/>
      <c r="PHS847" s="14"/>
      <c r="PHT847" s="14"/>
      <c r="PHU847" s="14"/>
      <c r="PHV847" s="14"/>
      <c r="PHW847" s="14"/>
      <c r="PHX847" s="14"/>
      <c r="PHY847" s="14"/>
      <c r="PHZ847" s="14"/>
      <c r="PIA847" s="14"/>
      <c r="PIB847" s="14"/>
      <c r="PIC847" s="14"/>
      <c r="PID847" s="14"/>
      <c r="PIE847" s="14"/>
      <c r="PIF847" s="14"/>
      <c r="PIG847" s="14"/>
      <c r="PIH847" s="14"/>
      <c r="PII847" s="14"/>
      <c r="PIJ847" s="14"/>
      <c r="PIK847" s="14"/>
      <c r="PIL847" s="14"/>
      <c r="PIM847" s="14"/>
      <c r="PIN847" s="14"/>
      <c r="PIO847" s="14"/>
      <c r="PIP847" s="14"/>
      <c r="PIQ847" s="14"/>
      <c r="PIR847" s="14"/>
      <c r="PIS847" s="14"/>
      <c r="PIT847" s="14"/>
      <c r="PIU847" s="14"/>
      <c r="PIV847" s="14"/>
      <c r="PIW847" s="14"/>
      <c r="PIX847" s="14"/>
      <c r="PIY847" s="14"/>
      <c r="PIZ847" s="14"/>
      <c r="PJA847" s="14"/>
      <c r="PJB847" s="14"/>
      <c r="PJC847" s="14"/>
      <c r="PJD847" s="14"/>
      <c r="PJE847" s="14"/>
      <c r="PJF847" s="14"/>
      <c r="PJG847" s="14"/>
      <c r="PJH847" s="14"/>
      <c r="PJI847" s="14"/>
      <c r="PJJ847" s="14"/>
      <c r="PJK847" s="14"/>
      <c r="PJL847" s="14"/>
      <c r="PJM847" s="14"/>
      <c r="PJN847" s="14"/>
      <c r="PJO847" s="14"/>
      <c r="PJP847" s="14"/>
      <c r="PJQ847" s="14"/>
      <c r="PJR847" s="14"/>
      <c r="PJS847" s="14"/>
      <c r="PJT847" s="14"/>
      <c r="PJU847" s="14"/>
      <c r="PJV847" s="14"/>
      <c r="PJW847" s="14"/>
      <c r="PJX847" s="14"/>
      <c r="PJY847" s="14"/>
      <c r="PJZ847" s="14"/>
      <c r="PKA847" s="14"/>
      <c r="PKB847" s="14"/>
      <c r="PKC847" s="14"/>
      <c r="PKD847" s="14"/>
      <c r="PKE847" s="14"/>
      <c r="PKF847" s="14"/>
      <c r="PKG847" s="14"/>
      <c r="PKH847" s="14"/>
      <c r="PKI847" s="14"/>
      <c r="PKJ847" s="14"/>
      <c r="PKK847" s="14"/>
      <c r="PKL847" s="14"/>
      <c r="PKM847" s="14"/>
      <c r="PKN847" s="14"/>
      <c r="PKO847" s="14"/>
      <c r="PKP847" s="14"/>
      <c r="PKQ847" s="14"/>
      <c r="PKR847" s="14"/>
      <c r="PKS847" s="14"/>
      <c r="PKT847" s="14"/>
      <c r="PKU847" s="14"/>
      <c r="PKV847" s="14"/>
      <c r="PKW847" s="14"/>
      <c r="PKX847" s="14"/>
      <c r="PKY847" s="14"/>
      <c r="PKZ847" s="14"/>
      <c r="PLA847" s="14"/>
      <c r="PLB847" s="14"/>
      <c r="PLC847" s="14"/>
      <c r="PLD847" s="14"/>
      <c r="PLE847" s="14"/>
      <c r="PLF847" s="14"/>
      <c r="PLG847" s="14"/>
      <c r="PLH847" s="14"/>
      <c r="PLI847" s="14"/>
      <c r="PLJ847" s="14"/>
      <c r="PLK847" s="14"/>
      <c r="PLL847" s="14"/>
      <c r="PLM847" s="14"/>
      <c r="PLN847" s="14"/>
      <c r="PLO847" s="14"/>
      <c r="PLP847" s="14"/>
      <c r="PLQ847" s="14"/>
      <c r="PLR847" s="14"/>
      <c r="PLS847" s="14"/>
      <c r="PLT847" s="14"/>
      <c r="PLU847" s="14"/>
      <c r="PLV847" s="14"/>
      <c r="PLW847" s="14"/>
      <c r="PLX847" s="14"/>
      <c r="PLY847" s="14"/>
      <c r="PLZ847" s="14"/>
      <c r="PMA847" s="14"/>
      <c r="PMB847" s="14"/>
      <c r="PMC847" s="14"/>
      <c r="PMD847" s="14"/>
      <c r="PME847" s="14"/>
      <c r="PMF847" s="14"/>
      <c r="PMG847" s="14"/>
      <c r="PMH847" s="14"/>
      <c r="PMI847" s="14"/>
      <c r="PMJ847" s="14"/>
      <c r="PMK847" s="14"/>
      <c r="PML847" s="14"/>
      <c r="PMM847" s="14"/>
      <c r="PMN847" s="14"/>
      <c r="PMO847" s="14"/>
      <c r="PMP847" s="14"/>
      <c r="PMQ847" s="14"/>
      <c r="PMR847" s="14"/>
      <c r="PMS847" s="14"/>
      <c r="PMT847" s="14"/>
      <c r="PMU847" s="14"/>
      <c r="PMV847" s="14"/>
      <c r="PMW847" s="14"/>
      <c r="PMX847" s="14"/>
      <c r="PMY847" s="14"/>
      <c r="PMZ847" s="14"/>
      <c r="PNA847" s="14"/>
      <c r="PNB847" s="14"/>
      <c r="PNC847" s="14"/>
      <c r="PND847" s="14"/>
      <c r="PNE847" s="14"/>
      <c r="PNF847" s="14"/>
      <c r="PNG847" s="14"/>
      <c r="PNH847" s="14"/>
      <c r="PNI847" s="14"/>
      <c r="PNJ847" s="14"/>
      <c r="PNK847" s="14"/>
      <c r="PNL847" s="14"/>
      <c r="PNM847" s="14"/>
      <c r="PNN847" s="14"/>
      <c r="PNO847" s="14"/>
      <c r="PNP847" s="14"/>
      <c r="PNQ847" s="14"/>
      <c r="PNR847" s="14"/>
      <c r="PNS847" s="14"/>
      <c r="PNT847" s="14"/>
      <c r="PNU847" s="14"/>
      <c r="PNV847" s="14"/>
      <c r="PNW847" s="14"/>
      <c r="PNX847" s="14"/>
      <c r="PNY847" s="14"/>
      <c r="PNZ847" s="14"/>
      <c r="POA847" s="14"/>
      <c r="POB847" s="14"/>
      <c r="POC847" s="14"/>
      <c r="POD847" s="14"/>
      <c r="POE847" s="14"/>
      <c r="POF847" s="14"/>
      <c r="POG847" s="14"/>
      <c r="POH847" s="14"/>
      <c r="POI847" s="14"/>
      <c r="POJ847" s="14"/>
      <c r="POK847" s="14"/>
      <c r="POL847" s="14"/>
      <c r="POM847" s="14"/>
      <c r="PON847" s="14"/>
      <c r="POO847" s="14"/>
      <c r="POP847" s="14"/>
      <c r="POQ847" s="14"/>
      <c r="POR847" s="14"/>
      <c r="POS847" s="14"/>
      <c r="POT847" s="14"/>
      <c r="POU847" s="14"/>
      <c r="POV847" s="14"/>
      <c r="POW847" s="14"/>
      <c r="POX847" s="14"/>
      <c r="POY847" s="14"/>
      <c r="POZ847" s="14"/>
      <c r="PPA847" s="14"/>
      <c r="PPB847" s="14"/>
      <c r="PPC847" s="14"/>
      <c r="PPD847" s="14"/>
      <c r="PPE847" s="14"/>
      <c r="PPF847" s="14"/>
      <c r="PPG847" s="14"/>
      <c r="PPH847" s="14"/>
      <c r="PPI847" s="14"/>
      <c r="PPJ847" s="14"/>
      <c r="PPK847" s="14"/>
      <c r="PPL847" s="14"/>
      <c r="PPM847" s="14"/>
      <c r="PPN847" s="14"/>
      <c r="PPO847" s="14"/>
      <c r="PPP847" s="14"/>
      <c r="PPQ847" s="14"/>
      <c r="PPR847" s="14"/>
      <c r="PPS847" s="14"/>
      <c r="PPT847" s="14"/>
      <c r="PPU847" s="14"/>
      <c r="PPV847" s="14"/>
      <c r="PPW847" s="14"/>
      <c r="PPX847" s="14"/>
      <c r="PPY847" s="14"/>
      <c r="PPZ847" s="14"/>
      <c r="PQA847" s="14"/>
      <c r="PQB847" s="14"/>
      <c r="PQC847" s="14"/>
      <c r="PQD847" s="14"/>
      <c r="PQE847" s="14"/>
      <c r="PQF847" s="14"/>
      <c r="PQG847" s="14"/>
      <c r="PQH847" s="14"/>
      <c r="PQI847" s="14"/>
      <c r="PQJ847" s="14"/>
      <c r="PQK847" s="14"/>
      <c r="PQL847" s="14"/>
      <c r="PQM847" s="14"/>
      <c r="PQN847" s="14"/>
      <c r="PQO847" s="14"/>
      <c r="PQP847" s="14"/>
      <c r="PQQ847" s="14"/>
      <c r="PQR847" s="14"/>
      <c r="PQS847" s="14"/>
      <c r="PQT847" s="14"/>
      <c r="PQU847" s="14"/>
      <c r="PQV847" s="14"/>
      <c r="PQW847" s="14"/>
      <c r="PQX847" s="14"/>
      <c r="PQY847" s="14"/>
      <c r="PQZ847" s="14"/>
      <c r="PRA847" s="14"/>
      <c r="PRB847" s="14"/>
      <c r="PRC847" s="14"/>
      <c r="PRD847" s="14"/>
      <c r="PRE847" s="14"/>
      <c r="PRF847" s="14"/>
      <c r="PRG847" s="14"/>
      <c r="PRH847" s="14"/>
      <c r="PRI847" s="14"/>
      <c r="PRJ847" s="14"/>
      <c r="PRK847" s="14"/>
      <c r="PRL847" s="14"/>
      <c r="PRM847" s="14"/>
      <c r="PRN847" s="14"/>
      <c r="PRO847" s="14"/>
      <c r="PRP847" s="14"/>
      <c r="PRQ847" s="14"/>
      <c r="PRR847" s="14"/>
      <c r="PRS847" s="14"/>
      <c r="PRT847" s="14"/>
      <c r="PRU847" s="14"/>
      <c r="PRV847" s="14"/>
      <c r="PRW847" s="14"/>
      <c r="PRX847" s="14"/>
      <c r="PRY847" s="14"/>
      <c r="PRZ847" s="14"/>
      <c r="PSA847" s="14"/>
      <c r="PSB847" s="14"/>
      <c r="PSC847" s="14"/>
      <c r="PSD847" s="14"/>
      <c r="PSE847" s="14"/>
      <c r="PSF847" s="14"/>
      <c r="PSG847" s="14"/>
      <c r="PSH847" s="14"/>
      <c r="PSI847" s="14"/>
      <c r="PSJ847" s="14"/>
      <c r="PSK847" s="14"/>
      <c r="PSL847" s="14"/>
      <c r="PSM847" s="14"/>
      <c r="PSN847" s="14"/>
      <c r="PSO847" s="14"/>
      <c r="PSP847" s="14"/>
      <c r="PSQ847" s="14"/>
      <c r="PSR847" s="14"/>
      <c r="PSS847" s="14"/>
      <c r="PST847" s="14"/>
      <c r="PSU847" s="14"/>
      <c r="PSV847" s="14"/>
      <c r="PSW847" s="14"/>
      <c r="PSX847" s="14"/>
      <c r="PSY847" s="14"/>
      <c r="PSZ847" s="14"/>
      <c r="PTA847" s="14"/>
      <c r="PTB847" s="14"/>
      <c r="PTC847" s="14"/>
      <c r="PTD847" s="14"/>
      <c r="PTE847" s="14"/>
      <c r="PTF847" s="14"/>
      <c r="PTG847" s="14"/>
      <c r="PTH847" s="14"/>
      <c r="PTI847" s="14"/>
      <c r="PTJ847" s="14"/>
      <c r="PTK847" s="14"/>
      <c r="PTL847" s="14"/>
      <c r="PTM847" s="14"/>
      <c r="PTN847" s="14"/>
      <c r="PTO847" s="14"/>
      <c r="PTP847" s="14"/>
      <c r="PTQ847" s="14"/>
      <c r="PTR847" s="14"/>
      <c r="PTS847" s="14"/>
      <c r="PTT847" s="14"/>
      <c r="PTU847" s="14"/>
      <c r="PTV847" s="14"/>
      <c r="PTW847" s="14"/>
      <c r="PTX847" s="14"/>
      <c r="PTY847" s="14"/>
      <c r="PTZ847" s="14"/>
      <c r="PUA847" s="14"/>
      <c r="PUB847" s="14"/>
      <c r="PUC847" s="14"/>
      <c r="PUD847" s="14"/>
      <c r="PUE847" s="14"/>
      <c r="PUF847" s="14"/>
      <c r="PUG847" s="14"/>
      <c r="PUH847" s="14"/>
      <c r="PUI847" s="14"/>
      <c r="PUJ847" s="14"/>
      <c r="PUK847" s="14"/>
      <c r="PUL847" s="14"/>
      <c r="PUM847" s="14"/>
      <c r="PUN847" s="14"/>
      <c r="PUO847" s="14"/>
      <c r="PUP847" s="14"/>
      <c r="PUQ847" s="14"/>
      <c r="PUR847" s="14"/>
      <c r="PUS847" s="14"/>
      <c r="PUT847" s="14"/>
      <c r="PUU847" s="14"/>
      <c r="PUV847" s="14"/>
      <c r="PUW847" s="14"/>
      <c r="PUX847" s="14"/>
      <c r="PUY847" s="14"/>
      <c r="PUZ847" s="14"/>
      <c r="PVA847" s="14"/>
      <c r="PVB847" s="14"/>
      <c r="PVC847" s="14"/>
      <c r="PVD847" s="14"/>
      <c r="PVE847" s="14"/>
      <c r="PVF847" s="14"/>
      <c r="PVG847" s="14"/>
      <c r="PVH847" s="14"/>
      <c r="PVI847" s="14"/>
      <c r="PVJ847" s="14"/>
      <c r="PVK847" s="14"/>
      <c r="PVL847" s="14"/>
      <c r="PVM847" s="14"/>
      <c r="PVN847" s="14"/>
      <c r="PVO847" s="14"/>
      <c r="PVP847" s="14"/>
      <c r="PVQ847" s="14"/>
      <c r="PVR847" s="14"/>
      <c r="PVS847" s="14"/>
      <c r="PVT847" s="14"/>
      <c r="PVU847" s="14"/>
      <c r="PVV847" s="14"/>
      <c r="PVW847" s="14"/>
      <c r="PVX847" s="14"/>
      <c r="PVY847" s="14"/>
      <c r="PVZ847" s="14"/>
      <c r="PWA847" s="14"/>
      <c r="PWB847" s="14"/>
      <c r="PWC847" s="14"/>
      <c r="PWD847" s="14"/>
      <c r="PWE847" s="14"/>
      <c r="PWF847" s="14"/>
      <c r="PWG847" s="14"/>
      <c r="PWH847" s="14"/>
      <c r="PWI847" s="14"/>
      <c r="PWJ847" s="14"/>
      <c r="PWK847" s="14"/>
      <c r="PWL847" s="14"/>
      <c r="PWM847" s="14"/>
      <c r="PWN847" s="14"/>
      <c r="PWO847" s="14"/>
      <c r="PWP847" s="14"/>
      <c r="PWQ847" s="14"/>
      <c r="PWR847" s="14"/>
      <c r="PWS847" s="14"/>
      <c r="PWT847" s="14"/>
      <c r="PWU847" s="14"/>
      <c r="PWV847" s="14"/>
      <c r="PWW847" s="14"/>
      <c r="PWX847" s="14"/>
      <c r="PWY847" s="14"/>
      <c r="PWZ847" s="14"/>
      <c r="PXA847" s="14"/>
      <c r="PXB847" s="14"/>
      <c r="PXC847" s="14"/>
      <c r="PXD847" s="14"/>
      <c r="PXE847" s="14"/>
      <c r="PXF847" s="14"/>
      <c r="PXG847" s="14"/>
      <c r="PXH847" s="14"/>
      <c r="PXI847" s="14"/>
      <c r="PXJ847" s="14"/>
      <c r="PXK847" s="14"/>
      <c r="PXL847" s="14"/>
      <c r="PXM847" s="14"/>
      <c r="PXN847" s="14"/>
      <c r="PXO847" s="14"/>
      <c r="PXP847" s="14"/>
      <c r="PXQ847" s="14"/>
      <c r="PXR847" s="14"/>
      <c r="PXS847" s="14"/>
      <c r="PXT847" s="14"/>
      <c r="PXU847" s="14"/>
      <c r="PXV847" s="14"/>
      <c r="PXW847" s="14"/>
      <c r="PXX847" s="14"/>
      <c r="PXY847" s="14"/>
      <c r="PXZ847" s="14"/>
      <c r="PYA847" s="14"/>
      <c r="PYB847" s="14"/>
      <c r="PYC847" s="14"/>
      <c r="PYD847" s="14"/>
      <c r="PYE847" s="14"/>
      <c r="PYF847" s="14"/>
      <c r="PYG847" s="14"/>
      <c r="PYH847" s="14"/>
      <c r="PYI847" s="14"/>
      <c r="PYJ847" s="14"/>
      <c r="PYK847" s="14"/>
      <c r="PYL847" s="14"/>
      <c r="PYM847" s="14"/>
      <c r="PYN847" s="14"/>
      <c r="PYO847" s="14"/>
      <c r="PYP847" s="14"/>
      <c r="PYQ847" s="14"/>
      <c r="PYR847" s="14"/>
      <c r="PYS847" s="14"/>
      <c r="PYT847" s="14"/>
      <c r="PYU847" s="14"/>
      <c r="PYV847" s="14"/>
      <c r="PYW847" s="14"/>
      <c r="PYX847" s="14"/>
      <c r="PYY847" s="14"/>
      <c r="PYZ847" s="14"/>
      <c r="PZA847" s="14"/>
      <c r="PZB847" s="14"/>
      <c r="PZC847" s="14"/>
      <c r="PZD847" s="14"/>
      <c r="PZE847" s="14"/>
      <c r="PZF847" s="14"/>
      <c r="PZG847" s="14"/>
      <c r="PZH847" s="14"/>
      <c r="PZI847" s="14"/>
      <c r="PZJ847" s="14"/>
      <c r="PZK847" s="14"/>
      <c r="PZL847" s="14"/>
      <c r="PZM847" s="14"/>
      <c r="PZN847" s="14"/>
      <c r="PZO847" s="14"/>
      <c r="PZP847" s="14"/>
      <c r="PZQ847" s="14"/>
      <c r="PZR847" s="14"/>
      <c r="PZS847" s="14"/>
      <c r="PZT847" s="14"/>
      <c r="PZU847" s="14"/>
      <c r="PZV847" s="14"/>
      <c r="PZW847" s="14"/>
      <c r="PZX847" s="14"/>
      <c r="PZY847" s="14"/>
      <c r="PZZ847" s="14"/>
      <c r="QAA847" s="14"/>
      <c r="QAB847" s="14"/>
      <c r="QAC847" s="14"/>
      <c r="QAD847" s="14"/>
      <c r="QAE847" s="14"/>
      <c r="QAF847" s="14"/>
      <c r="QAG847" s="14"/>
      <c r="QAH847" s="14"/>
      <c r="QAI847" s="14"/>
      <c r="QAJ847" s="14"/>
      <c r="QAK847" s="14"/>
      <c r="QAL847" s="14"/>
      <c r="QAM847" s="14"/>
      <c r="QAN847" s="14"/>
      <c r="QAO847" s="14"/>
      <c r="QAP847" s="14"/>
      <c r="QAQ847" s="14"/>
      <c r="QAR847" s="14"/>
      <c r="QAS847" s="14"/>
      <c r="QAT847" s="14"/>
      <c r="QAU847" s="14"/>
      <c r="QAV847" s="14"/>
      <c r="QAW847" s="14"/>
      <c r="QAX847" s="14"/>
      <c r="QAY847" s="14"/>
      <c r="QAZ847" s="14"/>
      <c r="QBA847" s="14"/>
      <c r="QBB847" s="14"/>
      <c r="QBC847" s="14"/>
      <c r="QBD847" s="14"/>
      <c r="QBE847" s="14"/>
      <c r="QBF847" s="14"/>
      <c r="QBG847" s="14"/>
      <c r="QBH847" s="14"/>
      <c r="QBI847" s="14"/>
      <c r="QBJ847" s="14"/>
      <c r="QBK847" s="14"/>
      <c r="QBL847" s="14"/>
      <c r="QBM847" s="14"/>
      <c r="QBN847" s="14"/>
      <c r="QBO847" s="14"/>
      <c r="QBP847" s="14"/>
      <c r="QBQ847" s="14"/>
      <c r="QBR847" s="14"/>
      <c r="QBS847" s="14"/>
      <c r="QBT847" s="14"/>
      <c r="QBU847" s="14"/>
      <c r="QBV847" s="14"/>
      <c r="QBW847" s="14"/>
      <c r="QBX847" s="14"/>
      <c r="QBY847" s="14"/>
      <c r="QBZ847" s="14"/>
      <c r="QCA847" s="14"/>
      <c r="QCB847" s="14"/>
      <c r="QCC847" s="14"/>
      <c r="QCD847" s="14"/>
      <c r="QCE847" s="14"/>
      <c r="QCF847" s="14"/>
      <c r="QCG847" s="14"/>
      <c r="QCH847" s="14"/>
      <c r="QCI847" s="14"/>
      <c r="QCJ847" s="14"/>
      <c r="QCK847" s="14"/>
      <c r="QCL847" s="14"/>
      <c r="QCM847" s="14"/>
      <c r="QCN847" s="14"/>
      <c r="QCO847" s="14"/>
      <c r="QCP847" s="14"/>
      <c r="QCQ847" s="14"/>
      <c r="QCR847" s="14"/>
      <c r="QCS847" s="14"/>
      <c r="QCT847" s="14"/>
      <c r="QCU847" s="14"/>
      <c r="QCV847" s="14"/>
      <c r="QCW847" s="14"/>
      <c r="QCX847" s="14"/>
      <c r="QCY847" s="14"/>
      <c r="QCZ847" s="14"/>
      <c r="QDA847" s="14"/>
      <c r="QDB847" s="14"/>
      <c r="QDC847" s="14"/>
      <c r="QDD847" s="14"/>
      <c r="QDE847" s="14"/>
      <c r="QDF847" s="14"/>
      <c r="QDG847" s="14"/>
      <c r="QDH847" s="14"/>
      <c r="QDI847" s="14"/>
      <c r="QDJ847" s="14"/>
      <c r="QDK847" s="14"/>
      <c r="QDL847" s="14"/>
      <c r="QDM847" s="14"/>
      <c r="QDN847" s="14"/>
      <c r="QDO847" s="14"/>
      <c r="QDP847" s="14"/>
      <c r="QDQ847" s="14"/>
      <c r="QDR847" s="14"/>
      <c r="QDS847" s="14"/>
      <c r="QDT847" s="14"/>
      <c r="QDU847" s="14"/>
      <c r="QDV847" s="14"/>
      <c r="QDW847" s="14"/>
      <c r="QDX847" s="14"/>
      <c r="QDY847" s="14"/>
      <c r="QDZ847" s="14"/>
      <c r="QEA847" s="14"/>
      <c r="QEB847" s="14"/>
      <c r="QEC847" s="14"/>
      <c r="QED847" s="14"/>
      <c r="QEE847" s="14"/>
      <c r="QEF847" s="14"/>
      <c r="QEG847" s="14"/>
      <c r="QEH847" s="14"/>
      <c r="QEI847" s="14"/>
      <c r="QEJ847" s="14"/>
      <c r="QEK847" s="14"/>
      <c r="QEL847" s="14"/>
      <c r="QEM847" s="14"/>
      <c r="QEN847" s="14"/>
      <c r="QEO847" s="14"/>
      <c r="QEP847" s="14"/>
      <c r="QEQ847" s="14"/>
      <c r="QER847" s="14"/>
      <c r="QES847" s="14"/>
      <c r="QET847" s="14"/>
      <c r="QEU847" s="14"/>
      <c r="QEV847" s="14"/>
      <c r="QEW847" s="14"/>
      <c r="QEX847" s="14"/>
      <c r="QEY847" s="14"/>
      <c r="QEZ847" s="14"/>
      <c r="QFA847" s="14"/>
      <c r="QFB847" s="14"/>
      <c r="QFC847" s="14"/>
      <c r="QFD847" s="14"/>
      <c r="QFE847" s="14"/>
      <c r="QFF847" s="14"/>
      <c r="QFG847" s="14"/>
      <c r="QFH847" s="14"/>
      <c r="QFI847" s="14"/>
      <c r="QFJ847" s="14"/>
      <c r="QFK847" s="14"/>
      <c r="QFL847" s="14"/>
      <c r="QFM847" s="14"/>
      <c r="QFN847" s="14"/>
      <c r="QFO847" s="14"/>
      <c r="QFP847" s="14"/>
      <c r="QFQ847" s="14"/>
      <c r="QFR847" s="14"/>
      <c r="QFS847" s="14"/>
      <c r="QFT847" s="14"/>
      <c r="QFU847" s="14"/>
      <c r="QFV847" s="14"/>
      <c r="QFW847" s="14"/>
      <c r="QFX847" s="14"/>
      <c r="QFY847" s="14"/>
      <c r="QFZ847" s="14"/>
      <c r="QGA847" s="14"/>
      <c r="QGB847" s="14"/>
      <c r="QGC847" s="14"/>
      <c r="QGD847" s="14"/>
      <c r="QGE847" s="14"/>
      <c r="QGF847" s="14"/>
      <c r="QGG847" s="14"/>
      <c r="QGH847" s="14"/>
      <c r="QGI847" s="14"/>
      <c r="QGJ847" s="14"/>
      <c r="QGK847" s="14"/>
      <c r="QGL847" s="14"/>
      <c r="QGM847" s="14"/>
      <c r="QGN847" s="14"/>
      <c r="QGO847" s="14"/>
      <c r="QGP847" s="14"/>
      <c r="QGQ847" s="14"/>
      <c r="QGR847" s="14"/>
      <c r="QGS847" s="14"/>
      <c r="QGT847" s="14"/>
      <c r="QGU847" s="14"/>
      <c r="QGV847" s="14"/>
      <c r="QGW847" s="14"/>
      <c r="QGX847" s="14"/>
      <c r="QGY847" s="14"/>
      <c r="QGZ847" s="14"/>
      <c r="QHA847" s="14"/>
      <c r="QHB847" s="14"/>
      <c r="QHC847" s="14"/>
      <c r="QHD847" s="14"/>
      <c r="QHE847" s="14"/>
      <c r="QHF847" s="14"/>
      <c r="QHG847" s="14"/>
      <c r="QHH847" s="14"/>
      <c r="QHI847" s="14"/>
      <c r="QHJ847" s="14"/>
      <c r="QHK847" s="14"/>
      <c r="QHL847" s="14"/>
      <c r="QHM847" s="14"/>
      <c r="QHN847" s="14"/>
      <c r="QHO847" s="14"/>
      <c r="QHP847" s="14"/>
      <c r="QHQ847" s="14"/>
      <c r="QHR847" s="14"/>
      <c r="QHS847" s="14"/>
      <c r="QHT847" s="14"/>
      <c r="QHU847" s="14"/>
      <c r="QHV847" s="14"/>
      <c r="QHW847" s="14"/>
      <c r="QHX847" s="14"/>
      <c r="QHY847" s="14"/>
      <c r="QHZ847" s="14"/>
      <c r="QIA847" s="14"/>
      <c r="QIB847" s="14"/>
      <c r="QIC847" s="14"/>
      <c r="QID847" s="14"/>
      <c r="QIE847" s="14"/>
      <c r="QIF847" s="14"/>
      <c r="QIG847" s="14"/>
      <c r="QIH847" s="14"/>
      <c r="QII847" s="14"/>
      <c r="QIJ847" s="14"/>
      <c r="QIK847" s="14"/>
      <c r="QIL847" s="14"/>
      <c r="QIM847" s="14"/>
      <c r="QIN847" s="14"/>
      <c r="QIO847" s="14"/>
      <c r="QIP847" s="14"/>
      <c r="QIQ847" s="14"/>
      <c r="QIR847" s="14"/>
      <c r="QIS847" s="14"/>
      <c r="QIT847" s="14"/>
      <c r="QIU847" s="14"/>
      <c r="QIV847" s="14"/>
      <c r="QIW847" s="14"/>
      <c r="QIX847" s="14"/>
      <c r="QIY847" s="14"/>
      <c r="QIZ847" s="14"/>
      <c r="QJA847" s="14"/>
      <c r="QJB847" s="14"/>
      <c r="QJC847" s="14"/>
      <c r="QJD847" s="14"/>
      <c r="QJE847" s="14"/>
      <c r="QJF847" s="14"/>
      <c r="QJG847" s="14"/>
      <c r="QJH847" s="14"/>
      <c r="QJI847" s="14"/>
      <c r="QJJ847" s="14"/>
      <c r="QJK847" s="14"/>
      <c r="QJL847" s="14"/>
      <c r="QJM847" s="14"/>
      <c r="QJN847" s="14"/>
      <c r="QJO847" s="14"/>
      <c r="QJP847" s="14"/>
      <c r="QJQ847" s="14"/>
      <c r="QJR847" s="14"/>
      <c r="QJS847" s="14"/>
      <c r="QJT847" s="14"/>
      <c r="QJU847" s="14"/>
      <c r="QJV847" s="14"/>
      <c r="QJW847" s="14"/>
      <c r="QJX847" s="14"/>
      <c r="QJY847" s="14"/>
      <c r="QJZ847" s="14"/>
      <c r="QKA847" s="14"/>
      <c r="QKB847" s="14"/>
      <c r="QKC847" s="14"/>
      <c r="QKD847" s="14"/>
      <c r="QKE847" s="14"/>
      <c r="QKF847" s="14"/>
      <c r="QKG847" s="14"/>
      <c r="QKH847" s="14"/>
      <c r="QKI847" s="14"/>
      <c r="QKJ847" s="14"/>
      <c r="QKK847" s="14"/>
      <c r="QKL847" s="14"/>
      <c r="QKM847" s="14"/>
      <c r="QKN847" s="14"/>
      <c r="QKO847" s="14"/>
      <c r="QKP847" s="14"/>
      <c r="QKQ847" s="14"/>
      <c r="QKR847" s="14"/>
      <c r="QKS847" s="14"/>
      <c r="QKT847" s="14"/>
      <c r="QKU847" s="14"/>
      <c r="QKV847" s="14"/>
      <c r="QKW847" s="14"/>
      <c r="QKX847" s="14"/>
      <c r="QKY847" s="14"/>
      <c r="QKZ847" s="14"/>
      <c r="QLA847" s="14"/>
      <c r="QLB847" s="14"/>
      <c r="QLC847" s="14"/>
      <c r="QLD847" s="14"/>
      <c r="QLE847" s="14"/>
      <c r="QLF847" s="14"/>
      <c r="QLG847" s="14"/>
      <c r="QLH847" s="14"/>
      <c r="QLI847" s="14"/>
      <c r="QLJ847" s="14"/>
      <c r="QLK847" s="14"/>
      <c r="QLL847" s="14"/>
      <c r="QLM847" s="14"/>
      <c r="QLN847" s="14"/>
      <c r="QLO847" s="14"/>
      <c r="QLP847" s="14"/>
      <c r="QLQ847" s="14"/>
      <c r="QLR847" s="14"/>
      <c r="QLS847" s="14"/>
      <c r="QLT847" s="14"/>
      <c r="QLU847" s="14"/>
      <c r="QLV847" s="14"/>
      <c r="QLW847" s="14"/>
      <c r="QLX847" s="14"/>
      <c r="QLY847" s="14"/>
      <c r="QLZ847" s="14"/>
      <c r="QMA847" s="14"/>
      <c r="QMB847" s="14"/>
      <c r="QMC847" s="14"/>
      <c r="QMD847" s="14"/>
      <c r="QME847" s="14"/>
      <c r="QMF847" s="14"/>
      <c r="QMG847" s="14"/>
      <c r="QMH847" s="14"/>
      <c r="QMI847" s="14"/>
      <c r="QMJ847" s="14"/>
      <c r="QMK847" s="14"/>
      <c r="QML847" s="14"/>
      <c r="QMM847" s="14"/>
      <c r="QMN847" s="14"/>
      <c r="QMO847" s="14"/>
      <c r="QMP847" s="14"/>
      <c r="QMQ847" s="14"/>
      <c r="QMR847" s="14"/>
      <c r="QMS847" s="14"/>
      <c r="QMT847" s="14"/>
      <c r="QMU847" s="14"/>
      <c r="QMV847" s="14"/>
      <c r="QMW847" s="14"/>
      <c r="QMX847" s="14"/>
      <c r="QMY847" s="14"/>
      <c r="QMZ847" s="14"/>
      <c r="QNA847" s="14"/>
      <c r="QNB847" s="14"/>
      <c r="QNC847" s="14"/>
      <c r="QND847" s="14"/>
      <c r="QNE847" s="14"/>
      <c r="QNF847" s="14"/>
      <c r="QNG847" s="14"/>
      <c r="QNH847" s="14"/>
      <c r="QNI847" s="14"/>
      <c r="QNJ847" s="14"/>
      <c r="QNK847" s="14"/>
      <c r="QNL847" s="14"/>
      <c r="QNM847" s="14"/>
      <c r="QNN847" s="14"/>
      <c r="QNO847" s="14"/>
      <c r="QNP847" s="14"/>
      <c r="QNQ847" s="14"/>
      <c r="QNR847" s="14"/>
      <c r="QNS847" s="14"/>
      <c r="QNT847" s="14"/>
      <c r="QNU847" s="14"/>
      <c r="QNV847" s="14"/>
      <c r="QNW847" s="14"/>
      <c r="QNX847" s="14"/>
      <c r="QNY847" s="14"/>
      <c r="QNZ847" s="14"/>
      <c r="QOA847" s="14"/>
      <c r="QOB847" s="14"/>
      <c r="QOC847" s="14"/>
      <c r="QOD847" s="14"/>
      <c r="QOE847" s="14"/>
      <c r="QOF847" s="14"/>
      <c r="QOG847" s="14"/>
      <c r="QOH847" s="14"/>
      <c r="QOI847" s="14"/>
      <c r="QOJ847" s="14"/>
      <c r="QOK847" s="14"/>
      <c r="QOL847" s="14"/>
      <c r="QOM847" s="14"/>
      <c r="QON847" s="14"/>
      <c r="QOO847" s="14"/>
      <c r="QOP847" s="14"/>
      <c r="QOQ847" s="14"/>
      <c r="QOR847" s="14"/>
      <c r="QOS847" s="14"/>
      <c r="QOT847" s="14"/>
      <c r="QOU847" s="14"/>
      <c r="QOV847" s="14"/>
      <c r="QOW847" s="14"/>
      <c r="QOX847" s="14"/>
      <c r="QOY847" s="14"/>
      <c r="QOZ847" s="14"/>
      <c r="QPA847" s="14"/>
      <c r="QPB847" s="14"/>
      <c r="QPC847" s="14"/>
      <c r="QPD847" s="14"/>
      <c r="QPE847" s="14"/>
      <c r="QPF847" s="14"/>
      <c r="QPG847" s="14"/>
      <c r="QPH847" s="14"/>
      <c r="QPI847" s="14"/>
      <c r="QPJ847" s="14"/>
      <c r="QPK847" s="14"/>
      <c r="QPL847" s="14"/>
      <c r="QPM847" s="14"/>
      <c r="QPN847" s="14"/>
      <c r="QPO847" s="14"/>
      <c r="QPP847" s="14"/>
      <c r="QPQ847" s="14"/>
      <c r="QPR847" s="14"/>
      <c r="QPS847" s="14"/>
      <c r="QPT847" s="14"/>
      <c r="QPU847" s="14"/>
      <c r="QPV847" s="14"/>
      <c r="QPW847" s="14"/>
      <c r="QPX847" s="14"/>
      <c r="QPY847" s="14"/>
      <c r="QPZ847" s="14"/>
      <c r="QQA847" s="14"/>
      <c r="QQB847" s="14"/>
      <c r="QQC847" s="14"/>
      <c r="QQD847" s="14"/>
      <c r="QQE847" s="14"/>
      <c r="QQF847" s="14"/>
      <c r="QQG847" s="14"/>
      <c r="QQH847" s="14"/>
      <c r="QQI847" s="14"/>
      <c r="QQJ847" s="14"/>
      <c r="QQK847" s="14"/>
      <c r="QQL847" s="14"/>
      <c r="QQM847" s="14"/>
      <c r="QQN847" s="14"/>
      <c r="QQO847" s="14"/>
      <c r="QQP847" s="14"/>
      <c r="QQQ847" s="14"/>
      <c r="QQR847" s="14"/>
      <c r="QQS847" s="14"/>
      <c r="QQT847" s="14"/>
      <c r="QQU847" s="14"/>
      <c r="QQV847" s="14"/>
      <c r="QQW847" s="14"/>
      <c r="QQX847" s="14"/>
      <c r="QQY847" s="14"/>
      <c r="QQZ847" s="14"/>
      <c r="QRA847" s="14"/>
      <c r="QRB847" s="14"/>
      <c r="QRC847" s="14"/>
      <c r="QRD847" s="14"/>
      <c r="QRE847" s="14"/>
      <c r="QRF847" s="14"/>
      <c r="QRG847" s="14"/>
      <c r="QRH847" s="14"/>
      <c r="QRI847" s="14"/>
      <c r="QRJ847" s="14"/>
      <c r="QRK847" s="14"/>
      <c r="QRL847" s="14"/>
      <c r="QRM847" s="14"/>
      <c r="QRN847" s="14"/>
      <c r="QRO847" s="14"/>
      <c r="QRP847" s="14"/>
      <c r="QRQ847" s="14"/>
      <c r="QRR847" s="14"/>
      <c r="QRS847" s="14"/>
      <c r="QRT847" s="14"/>
      <c r="QRU847" s="14"/>
      <c r="QRV847" s="14"/>
      <c r="QRW847" s="14"/>
      <c r="QRX847" s="14"/>
      <c r="QRY847" s="14"/>
      <c r="QRZ847" s="14"/>
      <c r="QSA847" s="14"/>
      <c r="QSB847" s="14"/>
      <c r="QSC847" s="14"/>
      <c r="QSD847" s="14"/>
      <c r="QSE847" s="14"/>
      <c r="QSF847" s="14"/>
      <c r="QSG847" s="14"/>
      <c r="QSH847" s="14"/>
      <c r="QSI847" s="14"/>
      <c r="QSJ847" s="14"/>
      <c r="QSK847" s="14"/>
      <c r="QSL847" s="14"/>
      <c r="QSM847" s="14"/>
      <c r="QSN847" s="14"/>
      <c r="QSO847" s="14"/>
      <c r="QSP847" s="14"/>
      <c r="QSQ847" s="14"/>
      <c r="QSR847" s="14"/>
      <c r="QSS847" s="14"/>
      <c r="QST847" s="14"/>
      <c r="QSU847" s="14"/>
      <c r="QSV847" s="14"/>
      <c r="QSW847" s="14"/>
      <c r="QSX847" s="14"/>
      <c r="QSY847" s="14"/>
      <c r="QSZ847" s="14"/>
      <c r="QTA847" s="14"/>
      <c r="QTB847" s="14"/>
      <c r="QTC847" s="14"/>
      <c r="QTD847" s="14"/>
      <c r="QTE847" s="14"/>
      <c r="QTF847" s="14"/>
      <c r="QTG847" s="14"/>
      <c r="QTH847" s="14"/>
      <c r="QTI847" s="14"/>
      <c r="QTJ847" s="14"/>
      <c r="QTK847" s="14"/>
      <c r="QTL847" s="14"/>
      <c r="QTM847" s="14"/>
      <c r="QTN847" s="14"/>
      <c r="QTO847" s="14"/>
      <c r="QTP847" s="14"/>
      <c r="QTQ847" s="14"/>
      <c r="QTR847" s="14"/>
      <c r="QTS847" s="14"/>
      <c r="QTT847" s="14"/>
      <c r="QTU847" s="14"/>
      <c r="QTV847" s="14"/>
      <c r="QTW847" s="14"/>
      <c r="QTX847" s="14"/>
      <c r="QTY847" s="14"/>
      <c r="QTZ847" s="14"/>
      <c r="QUA847" s="14"/>
      <c r="QUB847" s="14"/>
      <c r="QUC847" s="14"/>
      <c r="QUD847" s="14"/>
      <c r="QUE847" s="14"/>
      <c r="QUF847" s="14"/>
      <c r="QUG847" s="14"/>
      <c r="QUH847" s="14"/>
      <c r="QUI847" s="14"/>
      <c r="QUJ847" s="14"/>
      <c r="QUK847" s="14"/>
      <c r="QUL847" s="14"/>
      <c r="QUM847" s="14"/>
      <c r="QUN847" s="14"/>
      <c r="QUO847" s="14"/>
      <c r="QUP847" s="14"/>
      <c r="QUQ847" s="14"/>
      <c r="QUR847" s="14"/>
      <c r="QUS847" s="14"/>
      <c r="QUT847" s="14"/>
      <c r="QUU847" s="14"/>
      <c r="QUV847" s="14"/>
      <c r="QUW847" s="14"/>
      <c r="QUX847" s="14"/>
      <c r="QUY847" s="14"/>
      <c r="QUZ847" s="14"/>
      <c r="QVA847" s="14"/>
      <c r="QVB847" s="14"/>
      <c r="QVC847" s="14"/>
      <c r="QVD847" s="14"/>
      <c r="QVE847" s="14"/>
      <c r="QVF847" s="14"/>
      <c r="QVG847" s="14"/>
      <c r="QVH847" s="14"/>
      <c r="QVI847" s="14"/>
      <c r="QVJ847" s="14"/>
      <c r="QVK847" s="14"/>
      <c r="QVL847" s="14"/>
      <c r="QVM847" s="14"/>
      <c r="QVN847" s="14"/>
      <c r="QVO847" s="14"/>
      <c r="QVP847" s="14"/>
      <c r="QVQ847" s="14"/>
      <c r="QVR847" s="14"/>
      <c r="QVS847" s="14"/>
      <c r="QVT847" s="14"/>
      <c r="QVU847" s="14"/>
      <c r="QVV847" s="14"/>
      <c r="QVW847" s="14"/>
      <c r="QVX847" s="14"/>
      <c r="QVY847" s="14"/>
      <c r="QVZ847" s="14"/>
      <c r="QWA847" s="14"/>
      <c r="QWB847" s="14"/>
      <c r="QWC847" s="14"/>
      <c r="QWD847" s="14"/>
      <c r="QWE847" s="14"/>
      <c r="QWF847" s="14"/>
      <c r="QWG847" s="14"/>
      <c r="QWH847" s="14"/>
      <c r="QWI847" s="14"/>
      <c r="QWJ847" s="14"/>
      <c r="QWK847" s="14"/>
      <c r="QWL847" s="14"/>
      <c r="QWM847" s="14"/>
      <c r="QWN847" s="14"/>
      <c r="QWO847" s="14"/>
      <c r="QWP847" s="14"/>
      <c r="QWQ847" s="14"/>
      <c r="QWR847" s="14"/>
      <c r="QWS847" s="14"/>
      <c r="QWT847" s="14"/>
      <c r="QWU847" s="14"/>
      <c r="QWV847" s="14"/>
      <c r="QWW847" s="14"/>
      <c r="QWX847" s="14"/>
      <c r="QWY847" s="14"/>
      <c r="QWZ847" s="14"/>
      <c r="QXA847" s="14"/>
      <c r="QXB847" s="14"/>
      <c r="QXC847" s="14"/>
      <c r="QXD847" s="14"/>
      <c r="QXE847" s="14"/>
      <c r="QXF847" s="14"/>
      <c r="QXG847" s="14"/>
      <c r="QXH847" s="14"/>
      <c r="QXI847" s="14"/>
      <c r="QXJ847" s="14"/>
      <c r="QXK847" s="14"/>
      <c r="QXL847" s="14"/>
      <c r="QXM847" s="14"/>
      <c r="QXN847" s="14"/>
      <c r="QXO847" s="14"/>
      <c r="QXP847" s="14"/>
      <c r="QXQ847" s="14"/>
      <c r="QXR847" s="14"/>
      <c r="QXS847" s="14"/>
      <c r="QXT847" s="14"/>
      <c r="QXU847" s="14"/>
      <c r="QXV847" s="14"/>
      <c r="QXW847" s="14"/>
      <c r="QXX847" s="14"/>
      <c r="QXY847" s="14"/>
      <c r="QXZ847" s="14"/>
      <c r="QYA847" s="14"/>
      <c r="QYB847" s="14"/>
      <c r="QYC847" s="14"/>
      <c r="QYD847" s="14"/>
      <c r="QYE847" s="14"/>
      <c r="QYF847" s="14"/>
      <c r="QYG847" s="14"/>
      <c r="QYH847" s="14"/>
      <c r="QYI847" s="14"/>
      <c r="QYJ847" s="14"/>
      <c r="QYK847" s="14"/>
      <c r="QYL847" s="14"/>
      <c r="QYM847" s="14"/>
      <c r="QYN847" s="14"/>
      <c r="QYO847" s="14"/>
      <c r="QYP847" s="14"/>
      <c r="QYQ847" s="14"/>
      <c r="QYR847" s="14"/>
      <c r="QYS847" s="14"/>
      <c r="QYT847" s="14"/>
      <c r="QYU847" s="14"/>
      <c r="QYV847" s="14"/>
      <c r="QYW847" s="14"/>
      <c r="QYX847" s="14"/>
      <c r="QYY847" s="14"/>
      <c r="QYZ847" s="14"/>
      <c r="QZA847" s="14"/>
      <c r="QZB847" s="14"/>
      <c r="QZC847" s="14"/>
      <c r="QZD847" s="14"/>
      <c r="QZE847" s="14"/>
      <c r="QZF847" s="14"/>
      <c r="QZG847" s="14"/>
      <c r="QZH847" s="14"/>
      <c r="QZI847" s="14"/>
      <c r="QZJ847" s="14"/>
      <c r="QZK847" s="14"/>
      <c r="QZL847" s="14"/>
      <c r="QZM847" s="14"/>
      <c r="QZN847" s="14"/>
      <c r="QZO847" s="14"/>
      <c r="QZP847" s="14"/>
      <c r="QZQ847" s="14"/>
      <c r="QZR847" s="14"/>
      <c r="QZS847" s="14"/>
      <c r="QZT847" s="14"/>
      <c r="QZU847" s="14"/>
      <c r="QZV847" s="14"/>
      <c r="QZW847" s="14"/>
      <c r="QZX847" s="14"/>
      <c r="QZY847" s="14"/>
      <c r="QZZ847" s="14"/>
      <c r="RAA847" s="14"/>
      <c r="RAB847" s="14"/>
      <c r="RAC847" s="14"/>
      <c r="RAD847" s="14"/>
      <c r="RAE847" s="14"/>
      <c r="RAF847" s="14"/>
      <c r="RAG847" s="14"/>
      <c r="RAH847" s="14"/>
      <c r="RAI847" s="14"/>
      <c r="RAJ847" s="14"/>
      <c r="RAK847" s="14"/>
      <c r="RAL847" s="14"/>
      <c r="RAM847" s="14"/>
      <c r="RAN847" s="14"/>
      <c r="RAO847" s="14"/>
      <c r="RAP847" s="14"/>
      <c r="RAQ847" s="14"/>
      <c r="RAR847" s="14"/>
      <c r="RAS847" s="14"/>
      <c r="RAT847" s="14"/>
      <c r="RAU847" s="14"/>
      <c r="RAV847" s="14"/>
      <c r="RAW847" s="14"/>
      <c r="RAX847" s="14"/>
      <c r="RAY847" s="14"/>
      <c r="RAZ847" s="14"/>
      <c r="RBA847" s="14"/>
      <c r="RBB847" s="14"/>
      <c r="RBC847" s="14"/>
      <c r="RBD847" s="14"/>
      <c r="RBE847" s="14"/>
      <c r="RBF847" s="14"/>
      <c r="RBG847" s="14"/>
      <c r="RBH847" s="14"/>
      <c r="RBI847" s="14"/>
      <c r="RBJ847" s="14"/>
      <c r="RBK847" s="14"/>
      <c r="RBL847" s="14"/>
      <c r="RBM847" s="14"/>
      <c r="RBN847" s="14"/>
      <c r="RBO847" s="14"/>
      <c r="RBP847" s="14"/>
      <c r="RBQ847" s="14"/>
      <c r="RBR847" s="14"/>
      <c r="RBS847" s="14"/>
      <c r="RBT847" s="14"/>
      <c r="RBU847" s="14"/>
      <c r="RBV847" s="14"/>
      <c r="RBW847" s="14"/>
      <c r="RBX847" s="14"/>
      <c r="RBY847" s="14"/>
      <c r="RBZ847" s="14"/>
      <c r="RCA847" s="14"/>
      <c r="RCB847" s="14"/>
      <c r="RCC847" s="14"/>
      <c r="RCD847" s="14"/>
      <c r="RCE847" s="14"/>
      <c r="RCF847" s="14"/>
      <c r="RCG847" s="14"/>
      <c r="RCH847" s="14"/>
      <c r="RCI847" s="14"/>
      <c r="RCJ847" s="14"/>
      <c r="RCK847" s="14"/>
      <c r="RCL847" s="14"/>
      <c r="RCM847" s="14"/>
      <c r="RCN847" s="14"/>
      <c r="RCO847" s="14"/>
      <c r="RCP847" s="14"/>
      <c r="RCQ847" s="14"/>
      <c r="RCR847" s="14"/>
      <c r="RCS847" s="14"/>
      <c r="RCT847" s="14"/>
      <c r="RCU847" s="14"/>
      <c r="RCV847" s="14"/>
      <c r="RCW847" s="14"/>
      <c r="RCX847" s="14"/>
      <c r="RCY847" s="14"/>
      <c r="RCZ847" s="14"/>
      <c r="RDA847" s="14"/>
      <c r="RDB847" s="14"/>
      <c r="RDC847" s="14"/>
      <c r="RDD847" s="14"/>
      <c r="RDE847" s="14"/>
      <c r="RDF847" s="14"/>
      <c r="RDG847" s="14"/>
      <c r="RDH847" s="14"/>
      <c r="RDI847" s="14"/>
      <c r="RDJ847" s="14"/>
      <c r="RDK847" s="14"/>
      <c r="RDL847" s="14"/>
      <c r="RDM847" s="14"/>
      <c r="RDN847" s="14"/>
      <c r="RDO847" s="14"/>
      <c r="RDP847" s="14"/>
      <c r="RDQ847" s="14"/>
      <c r="RDR847" s="14"/>
      <c r="RDS847" s="14"/>
      <c r="RDT847" s="14"/>
      <c r="RDU847" s="14"/>
      <c r="RDV847" s="14"/>
      <c r="RDW847" s="14"/>
      <c r="RDX847" s="14"/>
      <c r="RDY847" s="14"/>
      <c r="RDZ847" s="14"/>
      <c r="REA847" s="14"/>
      <c r="REB847" s="14"/>
      <c r="REC847" s="14"/>
      <c r="RED847" s="14"/>
      <c r="REE847" s="14"/>
      <c r="REF847" s="14"/>
      <c r="REG847" s="14"/>
      <c r="REH847" s="14"/>
      <c r="REI847" s="14"/>
      <c r="REJ847" s="14"/>
      <c r="REK847" s="14"/>
      <c r="REL847" s="14"/>
      <c r="REM847" s="14"/>
      <c r="REN847" s="14"/>
      <c r="REO847" s="14"/>
      <c r="REP847" s="14"/>
      <c r="REQ847" s="14"/>
      <c r="RER847" s="14"/>
      <c r="RES847" s="14"/>
      <c r="RET847" s="14"/>
      <c r="REU847" s="14"/>
      <c r="REV847" s="14"/>
      <c r="REW847" s="14"/>
      <c r="REX847" s="14"/>
      <c r="REY847" s="14"/>
      <c r="REZ847" s="14"/>
      <c r="RFA847" s="14"/>
      <c r="RFB847" s="14"/>
      <c r="RFC847" s="14"/>
      <c r="RFD847" s="14"/>
      <c r="RFE847" s="14"/>
      <c r="RFF847" s="14"/>
      <c r="RFG847" s="14"/>
      <c r="RFH847" s="14"/>
      <c r="RFI847" s="14"/>
      <c r="RFJ847" s="14"/>
      <c r="RFK847" s="14"/>
      <c r="RFL847" s="14"/>
      <c r="RFM847" s="14"/>
      <c r="RFN847" s="14"/>
      <c r="RFO847" s="14"/>
      <c r="RFP847" s="14"/>
      <c r="RFQ847" s="14"/>
      <c r="RFR847" s="14"/>
      <c r="RFS847" s="14"/>
      <c r="RFT847" s="14"/>
      <c r="RFU847" s="14"/>
      <c r="RFV847" s="14"/>
      <c r="RFW847" s="14"/>
      <c r="RFX847" s="14"/>
      <c r="RFY847" s="14"/>
      <c r="RFZ847" s="14"/>
      <c r="RGA847" s="14"/>
      <c r="RGB847" s="14"/>
      <c r="RGC847" s="14"/>
      <c r="RGD847" s="14"/>
      <c r="RGE847" s="14"/>
      <c r="RGF847" s="14"/>
      <c r="RGG847" s="14"/>
      <c r="RGH847" s="14"/>
      <c r="RGI847" s="14"/>
      <c r="RGJ847" s="14"/>
      <c r="RGK847" s="14"/>
      <c r="RGL847" s="14"/>
      <c r="RGM847" s="14"/>
      <c r="RGN847" s="14"/>
      <c r="RGO847" s="14"/>
      <c r="RGP847" s="14"/>
      <c r="RGQ847" s="14"/>
      <c r="RGR847" s="14"/>
      <c r="RGS847" s="14"/>
      <c r="RGT847" s="14"/>
      <c r="RGU847" s="14"/>
      <c r="RGV847" s="14"/>
      <c r="RGW847" s="14"/>
      <c r="RGX847" s="14"/>
      <c r="RGY847" s="14"/>
      <c r="RGZ847" s="14"/>
      <c r="RHA847" s="14"/>
      <c r="RHB847" s="14"/>
      <c r="RHC847" s="14"/>
      <c r="RHD847" s="14"/>
      <c r="RHE847" s="14"/>
      <c r="RHF847" s="14"/>
      <c r="RHG847" s="14"/>
      <c r="RHH847" s="14"/>
      <c r="RHI847" s="14"/>
      <c r="RHJ847" s="14"/>
      <c r="RHK847" s="14"/>
      <c r="RHL847" s="14"/>
      <c r="RHM847" s="14"/>
      <c r="RHN847" s="14"/>
      <c r="RHO847" s="14"/>
      <c r="RHP847" s="14"/>
      <c r="RHQ847" s="14"/>
      <c r="RHR847" s="14"/>
      <c r="RHS847" s="14"/>
      <c r="RHT847" s="14"/>
      <c r="RHU847" s="14"/>
      <c r="RHV847" s="14"/>
      <c r="RHW847" s="14"/>
      <c r="RHX847" s="14"/>
      <c r="RHY847" s="14"/>
      <c r="RHZ847" s="14"/>
      <c r="RIA847" s="14"/>
      <c r="RIB847" s="14"/>
      <c r="RIC847" s="14"/>
      <c r="RID847" s="14"/>
      <c r="RIE847" s="14"/>
      <c r="RIF847" s="14"/>
      <c r="RIG847" s="14"/>
      <c r="RIH847" s="14"/>
      <c r="RII847" s="14"/>
      <c r="RIJ847" s="14"/>
      <c r="RIK847" s="14"/>
      <c r="RIL847" s="14"/>
      <c r="RIM847" s="14"/>
      <c r="RIN847" s="14"/>
      <c r="RIO847" s="14"/>
      <c r="RIP847" s="14"/>
      <c r="RIQ847" s="14"/>
      <c r="RIR847" s="14"/>
      <c r="RIS847" s="14"/>
      <c r="RIT847" s="14"/>
      <c r="RIU847" s="14"/>
      <c r="RIV847" s="14"/>
      <c r="RIW847" s="14"/>
      <c r="RIX847" s="14"/>
      <c r="RIY847" s="14"/>
      <c r="RIZ847" s="14"/>
      <c r="RJA847" s="14"/>
      <c r="RJB847" s="14"/>
      <c r="RJC847" s="14"/>
      <c r="RJD847" s="14"/>
      <c r="RJE847" s="14"/>
      <c r="RJF847" s="14"/>
      <c r="RJG847" s="14"/>
      <c r="RJH847" s="14"/>
      <c r="RJI847" s="14"/>
      <c r="RJJ847" s="14"/>
      <c r="RJK847" s="14"/>
      <c r="RJL847" s="14"/>
      <c r="RJM847" s="14"/>
      <c r="RJN847" s="14"/>
      <c r="RJO847" s="14"/>
      <c r="RJP847" s="14"/>
      <c r="RJQ847" s="14"/>
      <c r="RJR847" s="14"/>
      <c r="RJS847" s="14"/>
      <c r="RJT847" s="14"/>
      <c r="RJU847" s="14"/>
      <c r="RJV847" s="14"/>
      <c r="RJW847" s="14"/>
      <c r="RJX847" s="14"/>
      <c r="RJY847" s="14"/>
      <c r="RJZ847" s="14"/>
      <c r="RKA847" s="14"/>
      <c r="RKB847" s="14"/>
      <c r="RKC847" s="14"/>
      <c r="RKD847" s="14"/>
      <c r="RKE847" s="14"/>
      <c r="RKF847" s="14"/>
      <c r="RKG847" s="14"/>
      <c r="RKH847" s="14"/>
      <c r="RKI847" s="14"/>
      <c r="RKJ847" s="14"/>
      <c r="RKK847" s="14"/>
      <c r="RKL847" s="14"/>
      <c r="RKM847" s="14"/>
      <c r="RKN847" s="14"/>
      <c r="RKO847" s="14"/>
      <c r="RKP847" s="14"/>
      <c r="RKQ847" s="14"/>
      <c r="RKR847" s="14"/>
      <c r="RKS847" s="14"/>
      <c r="RKT847" s="14"/>
      <c r="RKU847" s="14"/>
      <c r="RKV847" s="14"/>
      <c r="RKW847" s="14"/>
      <c r="RKX847" s="14"/>
      <c r="RKY847" s="14"/>
      <c r="RKZ847" s="14"/>
      <c r="RLA847" s="14"/>
      <c r="RLB847" s="14"/>
      <c r="RLC847" s="14"/>
      <c r="RLD847" s="14"/>
      <c r="RLE847" s="14"/>
      <c r="RLF847" s="14"/>
      <c r="RLG847" s="14"/>
      <c r="RLH847" s="14"/>
      <c r="RLI847" s="14"/>
      <c r="RLJ847" s="14"/>
      <c r="RLK847" s="14"/>
      <c r="RLL847" s="14"/>
      <c r="RLM847" s="14"/>
      <c r="RLN847" s="14"/>
      <c r="RLO847" s="14"/>
      <c r="RLP847" s="14"/>
      <c r="RLQ847" s="14"/>
      <c r="RLR847" s="14"/>
      <c r="RLS847" s="14"/>
      <c r="RLT847" s="14"/>
      <c r="RLU847" s="14"/>
      <c r="RLV847" s="14"/>
      <c r="RLW847" s="14"/>
      <c r="RLX847" s="14"/>
      <c r="RLY847" s="14"/>
      <c r="RLZ847" s="14"/>
      <c r="RMA847" s="14"/>
      <c r="RMB847" s="14"/>
      <c r="RMC847" s="14"/>
      <c r="RMD847" s="14"/>
      <c r="RME847" s="14"/>
      <c r="RMF847" s="14"/>
      <c r="RMG847" s="14"/>
      <c r="RMH847" s="14"/>
      <c r="RMI847" s="14"/>
      <c r="RMJ847" s="14"/>
      <c r="RMK847" s="14"/>
      <c r="RML847" s="14"/>
      <c r="RMM847" s="14"/>
      <c r="RMN847" s="14"/>
      <c r="RMO847" s="14"/>
      <c r="RMP847" s="14"/>
      <c r="RMQ847" s="14"/>
      <c r="RMR847" s="14"/>
      <c r="RMS847" s="14"/>
      <c r="RMT847" s="14"/>
      <c r="RMU847" s="14"/>
      <c r="RMV847" s="14"/>
      <c r="RMW847" s="14"/>
      <c r="RMX847" s="14"/>
      <c r="RMY847" s="14"/>
      <c r="RMZ847" s="14"/>
      <c r="RNA847" s="14"/>
      <c r="RNB847" s="14"/>
      <c r="RNC847" s="14"/>
      <c r="RND847" s="14"/>
      <c r="RNE847" s="14"/>
      <c r="RNF847" s="14"/>
      <c r="RNG847" s="14"/>
      <c r="RNH847" s="14"/>
      <c r="RNI847" s="14"/>
      <c r="RNJ847" s="14"/>
      <c r="RNK847" s="14"/>
      <c r="RNL847" s="14"/>
      <c r="RNM847" s="14"/>
      <c r="RNN847" s="14"/>
      <c r="RNO847" s="14"/>
      <c r="RNP847" s="14"/>
      <c r="RNQ847" s="14"/>
      <c r="RNR847" s="14"/>
      <c r="RNS847" s="14"/>
      <c r="RNT847" s="14"/>
      <c r="RNU847" s="14"/>
      <c r="RNV847" s="14"/>
      <c r="RNW847" s="14"/>
      <c r="RNX847" s="14"/>
      <c r="RNY847" s="14"/>
      <c r="RNZ847" s="14"/>
      <c r="ROA847" s="14"/>
      <c r="ROB847" s="14"/>
      <c r="ROC847" s="14"/>
      <c r="ROD847" s="14"/>
      <c r="ROE847" s="14"/>
      <c r="ROF847" s="14"/>
      <c r="ROG847" s="14"/>
      <c r="ROH847" s="14"/>
      <c r="ROI847" s="14"/>
      <c r="ROJ847" s="14"/>
      <c r="ROK847" s="14"/>
      <c r="ROL847" s="14"/>
      <c r="ROM847" s="14"/>
      <c r="RON847" s="14"/>
      <c r="ROO847" s="14"/>
      <c r="ROP847" s="14"/>
      <c r="ROQ847" s="14"/>
      <c r="ROR847" s="14"/>
      <c r="ROS847" s="14"/>
      <c r="ROT847" s="14"/>
      <c r="ROU847" s="14"/>
      <c r="ROV847" s="14"/>
      <c r="ROW847" s="14"/>
      <c r="ROX847" s="14"/>
      <c r="ROY847" s="14"/>
      <c r="ROZ847" s="14"/>
      <c r="RPA847" s="14"/>
      <c r="RPB847" s="14"/>
      <c r="RPC847" s="14"/>
      <c r="RPD847" s="14"/>
      <c r="RPE847" s="14"/>
      <c r="RPF847" s="14"/>
      <c r="RPG847" s="14"/>
      <c r="RPH847" s="14"/>
      <c r="RPI847" s="14"/>
      <c r="RPJ847" s="14"/>
      <c r="RPK847" s="14"/>
      <c r="RPL847" s="14"/>
      <c r="RPM847" s="14"/>
      <c r="RPN847" s="14"/>
      <c r="RPO847" s="14"/>
      <c r="RPP847" s="14"/>
      <c r="RPQ847" s="14"/>
      <c r="RPR847" s="14"/>
      <c r="RPS847" s="14"/>
      <c r="RPT847" s="14"/>
      <c r="RPU847" s="14"/>
      <c r="RPV847" s="14"/>
      <c r="RPW847" s="14"/>
      <c r="RPX847" s="14"/>
      <c r="RPY847" s="14"/>
      <c r="RPZ847" s="14"/>
      <c r="RQA847" s="14"/>
      <c r="RQB847" s="14"/>
      <c r="RQC847" s="14"/>
      <c r="RQD847" s="14"/>
      <c r="RQE847" s="14"/>
      <c r="RQF847" s="14"/>
      <c r="RQG847" s="14"/>
      <c r="RQH847" s="14"/>
      <c r="RQI847" s="14"/>
      <c r="RQJ847" s="14"/>
      <c r="RQK847" s="14"/>
      <c r="RQL847" s="14"/>
      <c r="RQM847" s="14"/>
      <c r="RQN847" s="14"/>
      <c r="RQO847" s="14"/>
      <c r="RQP847" s="14"/>
      <c r="RQQ847" s="14"/>
      <c r="RQR847" s="14"/>
      <c r="RQS847" s="14"/>
      <c r="RQT847" s="14"/>
      <c r="RQU847" s="14"/>
      <c r="RQV847" s="14"/>
      <c r="RQW847" s="14"/>
      <c r="RQX847" s="14"/>
      <c r="RQY847" s="14"/>
      <c r="RQZ847" s="14"/>
      <c r="RRA847" s="14"/>
      <c r="RRB847" s="14"/>
      <c r="RRC847" s="14"/>
      <c r="RRD847" s="14"/>
      <c r="RRE847" s="14"/>
      <c r="RRF847" s="14"/>
      <c r="RRG847" s="14"/>
      <c r="RRH847" s="14"/>
      <c r="RRI847" s="14"/>
      <c r="RRJ847" s="14"/>
      <c r="RRK847" s="14"/>
      <c r="RRL847" s="14"/>
      <c r="RRM847" s="14"/>
      <c r="RRN847" s="14"/>
      <c r="RRO847" s="14"/>
      <c r="RRP847" s="14"/>
      <c r="RRQ847" s="14"/>
      <c r="RRR847" s="14"/>
      <c r="RRS847" s="14"/>
      <c r="RRT847" s="14"/>
      <c r="RRU847" s="14"/>
      <c r="RRV847" s="14"/>
      <c r="RRW847" s="14"/>
      <c r="RRX847" s="14"/>
      <c r="RRY847" s="14"/>
      <c r="RRZ847" s="14"/>
      <c r="RSA847" s="14"/>
      <c r="RSB847" s="14"/>
      <c r="RSC847" s="14"/>
      <c r="RSD847" s="14"/>
      <c r="RSE847" s="14"/>
      <c r="RSF847" s="14"/>
      <c r="RSG847" s="14"/>
      <c r="RSH847" s="14"/>
      <c r="RSI847" s="14"/>
      <c r="RSJ847" s="14"/>
      <c r="RSK847" s="14"/>
      <c r="RSL847" s="14"/>
      <c r="RSM847" s="14"/>
      <c r="RSN847" s="14"/>
      <c r="RSO847" s="14"/>
      <c r="RSP847" s="14"/>
      <c r="RSQ847" s="14"/>
      <c r="RSR847" s="14"/>
      <c r="RSS847" s="14"/>
      <c r="RST847" s="14"/>
      <c r="RSU847" s="14"/>
      <c r="RSV847" s="14"/>
      <c r="RSW847" s="14"/>
      <c r="RSX847" s="14"/>
      <c r="RSY847" s="14"/>
      <c r="RSZ847" s="14"/>
      <c r="RTA847" s="14"/>
      <c r="RTB847" s="14"/>
      <c r="RTC847" s="14"/>
      <c r="RTD847" s="14"/>
      <c r="RTE847" s="14"/>
      <c r="RTF847" s="14"/>
      <c r="RTG847" s="14"/>
      <c r="RTH847" s="14"/>
      <c r="RTI847" s="14"/>
      <c r="RTJ847" s="14"/>
      <c r="RTK847" s="14"/>
      <c r="RTL847" s="14"/>
      <c r="RTM847" s="14"/>
      <c r="RTN847" s="14"/>
      <c r="RTO847" s="14"/>
      <c r="RTP847" s="14"/>
      <c r="RTQ847" s="14"/>
      <c r="RTR847" s="14"/>
      <c r="RTS847" s="14"/>
      <c r="RTT847" s="14"/>
      <c r="RTU847" s="14"/>
      <c r="RTV847" s="14"/>
      <c r="RTW847" s="14"/>
      <c r="RTX847" s="14"/>
      <c r="RTY847" s="14"/>
      <c r="RTZ847" s="14"/>
      <c r="RUA847" s="14"/>
      <c r="RUB847" s="14"/>
      <c r="RUC847" s="14"/>
      <c r="RUD847" s="14"/>
      <c r="RUE847" s="14"/>
      <c r="RUF847" s="14"/>
      <c r="RUG847" s="14"/>
      <c r="RUH847" s="14"/>
      <c r="RUI847" s="14"/>
      <c r="RUJ847" s="14"/>
      <c r="RUK847" s="14"/>
      <c r="RUL847" s="14"/>
      <c r="RUM847" s="14"/>
      <c r="RUN847" s="14"/>
      <c r="RUO847" s="14"/>
      <c r="RUP847" s="14"/>
      <c r="RUQ847" s="14"/>
      <c r="RUR847" s="14"/>
      <c r="RUS847" s="14"/>
      <c r="RUT847" s="14"/>
      <c r="RUU847" s="14"/>
      <c r="RUV847" s="14"/>
      <c r="RUW847" s="14"/>
      <c r="RUX847" s="14"/>
      <c r="RUY847" s="14"/>
      <c r="RUZ847" s="14"/>
      <c r="RVA847" s="14"/>
      <c r="RVB847" s="14"/>
      <c r="RVC847" s="14"/>
      <c r="RVD847" s="14"/>
      <c r="RVE847" s="14"/>
      <c r="RVF847" s="14"/>
      <c r="RVG847" s="14"/>
      <c r="RVH847" s="14"/>
      <c r="RVI847" s="14"/>
      <c r="RVJ847" s="14"/>
      <c r="RVK847" s="14"/>
      <c r="RVL847" s="14"/>
      <c r="RVM847" s="14"/>
      <c r="RVN847" s="14"/>
      <c r="RVO847" s="14"/>
      <c r="RVP847" s="14"/>
      <c r="RVQ847" s="14"/>
      <c r="RVR847" s="14"/>
      <c r="RVS847" s="14"/>
      <c r="RVT847" s="14"/>
      <c r="RVU847" s="14"/>
      <c r="RVV847" s="14"/>
      <c r="RVW847" s="14"/>
      <c r="RVX847" s="14"/>
      <c r="RVY847" s="14"/>
      <c r="RVZ847" s="14"/>
      <c r="RWA847" s="14"/>
      <c r="RWB847" s="14"/>
      <c r="RWC847" s="14"/>
      <c r="RWD847" s="14"/>
      <c r="RWE847" s="14"/>
      <c r="RWF847" s="14"/>
      <c r="RWG847" s="14"/>
      <c r="RWH847" s="14"/>
      <c r="RWI847" s="14"/>
      <c r="RWJ847" s="14"/>
      <c r="RWK847" s="14"/>
      <c r="RWL847" s="14"/>
      <c r="RWM847" s="14"/>
      <c r="RWN847" s="14"/>
      <c r="RWO847" s="14"/>
      <c r="RWP847" s="14"/>
      <c r="RWQ847" s="14"/>
      <c r="RWR847" s="14"/>
      <c r="RWS847" s="14"/>
      <c r="RWT847" s="14"/>
      <c r="RWU847" s="14"/>
      <c r="RWV847" s="14"/>
      <c r="RWW847" s="14"/>
      <c r="RWX847" s="14"/>
      <c r="RWY847" s="14"/>
      <c r="RWZ847" s="14"/>
      <c r="RXA847" s="14"/>
      <c r="RXB847" s="14"/>
      <c r="RXC847" s="14"/>
      <c r="RXD847" s="14"/>
      <c r="RXE847" s="14"/>
      <c r="RXF847" s="14"/>
      <c r="RXG847" s="14"/>
      <c r="RXH847" s="14"/>
      <c r="RXI847" s="14"/>
      <c r="RXJ847" s="14"/>
      <c r="RXK847" s="14"/>
      <c r="RXL847" s="14"/>
      <c r="RXM847" s="14"/>
      <c r="RXN847" s="14"/>
      <c r="RXO847" s="14"/>
      <c r="RXP847" s="14"/>
      <c r="RXQ847" s="14"/>
      <c r="RXR847" s="14"/>
      <c r="RXS847" s="14"/>
      <c r="RXT847" s="14"/>
      <c r="RXU847" s="14"/>
      <c r="RXV847" s="14"/>
      <c r="RXW847" s="14"/>
      <c r="RXX847" s="14"/>
      <c r="RXY847" s="14"/>
      <c r="RXZ847" s="14"/>
      <c r="RYA847" s="14"/>
      <c r="RYB847" s="14"/>
      <c r="RYC847" s="14"/>
      <c r="RYD847" s="14"/>
      <c r="RYE847" s="14"/>
      <c r="RYF847" s="14"/>
      <c r="RYG847" s="14"/>
      <c r="RYH847" s="14"/>
      <c r="RYI847" s="14"/>
      <c r="RYJ847" s="14"/>
      <c r="RYK847" s="14"/>
      <c r="RYL847" s="14"/>
      <c r="RYM847" s="14"/>
      <c r="RYN847" s="14"/>
      <c r="RYO847" s="14"/>
      <c r="RYP847" s="14"/>
      <c r="RYQ847" s="14"/>
      <c r="RYR847" s="14"/>
      <c r="RYS847" s="14"/>
      <c r="RYT847" s="14"/>
      <c r="RYU847" s="14"/>
      <c r="RYV847" s="14"/>
      <c r="RYW847" s="14"/>
      <c r="RYX847" s="14"/>
      <c r="RYY847" s="14"/>
      <c r="RYZ847" s="14"/>
      <c r="RZA847" s="14"/>
      <c r="RZB847" s="14"/>
      <c r="RZC847" s="14"/>
      <c r="RZD847" s="14"/>
      <c r="RZE847" s="14"/>
      <c r="RZF847" s="14"/>
      <c r="RZG847" s="14"/>
      <c r="RZH847" s="14"/>
      <c r="RZI847" s="14"/>
      <c r="RZJ847" s="14"/>
      <c r="RZK847" s="14"/>
      <c r="RZL847" s="14"/>
      <c r="RZM847" s="14"/>
      <c r="RZN847" s="14"/>
      <c r="RZO847" s="14"/>
      <c r="RZP847" s="14"/>
      <c r="RZQ847" s="14"/>
      <c r="RZR847" s="14"/>
      <c r="RZS847" s="14"/>
      <c r="RZT847" s="14"/>
      <c r="RZU847" s="14"/>
      <c r="RZV847" s="14"/>
      <c r="RZW847" s="14"/>
      <c r="RZX847" s="14"/>
      <c r="RZY847" s="14"/>
      <c r="RZZ847" s="14"/>
      <c r="SAA847" s="14"/>
      <c r="SAB847" s="14"/>
      <c r="SAC847" s="14"/>
      <c r="SAD847" s="14"/>
      <c r="SAE847" s="14"/>
      <c r="SAF847" s="14"/>
      <c r="SAG847" s="14"/>
      <c r="SAH847" s="14"/>
      <c r="SAI847" s="14"/>
      <c r="SAJ847" s="14"/>
      <c r="SAK847" s="14"/>
      <c r="SAL847" s="14"/>
      <c r="SAM847" s="14"/>
      <c r="SAN847" s="14"/>
      <c r="SAO847" s="14"/>
      <c r="SAP847" s="14"/>
      <c r="SAQ847" s="14"/>
      <c r="SAR847" s="14"/>
      <c r="SAS847" s="14"/>
      <c r="SAT847" s="14"/>
      <c r="SAU847" s="14"/>
      <c r="SAV847" s="14"/>
      <c r="SAW847" s="14"/>
      <c r="SAX847" s="14"/>
      <c r="SAY847" s="14"/>
      <c r="SAZ847" s="14"/>
      <c r="SBA847" s="14"/>
      <c r="SBB847" s="14"/>
      <c r="SBC847" s="14"/>
      <c r="SBD847" s="14"/>
      <c r="SBE847" s="14"/>
      <c r="SBF847" s="14"/>
      <c r="SBG847" s="14"/>
      <c r="SBH847" s="14"/>
      <c r="SBI847" s="14"/>
      <c r="SBJ847" s="14"/>
      <c r="SBK847" s="14"/>
      <c r="SBL847" s="14"/>
      <c r="SBM847" s="14"/>
      <c r="SBN847" s="14"/>
      <c r="SBO847" s="14"/>
      <c r="SBP847" s="14"/>
      <c r="SBQ847" s="14"/>
      <c r="SBR847" s="14"/>
      <c r="SBS847" s="14"/>
      <c r="SBT847" s="14"/>
      <c r="SBU847" s="14"/>
      <c r="SBV847" s="14"/>
      <c r="SBW847" s="14"/>
      <c r="SBX847" s="14"/>
      <c r="SBY847" s="14"/>
      <c r="SBZ847" s="14"/>
      <c r="SCA847" s="14"/>
      <c r="SCB847" s="14"/>
      <c r="SCC847" s="14"/>
      <c r="SCD847" s="14"/>
      <c r="SCE847" s="14"/>
      <c r="SCF847" s="14"/>
      <c r="SCG847" s="14"/>
      <c r="SCH847" s="14"/>
      <c r="SCI847" s="14"/>
      <c r="SCJ847" s="14"/>
      <c r="SCK847" s="14"/>
      <c r="SCL847" s="14"/>
      <c r="SCM847" s="14"/>
      <c r="SCN847" s="14"/>
      <c r="SCO847" s="14"/>
      <c r="SCP847" s="14"/>
      <c r="SCQ847" s="14"/>
      <c r="SCR847" s="14"/>
      <c r="SCS847" s="14"/>
      <c r="SCT847" s="14"/>
      <c r="SCU847" s="14"/>
      <c r="SCV847" s="14"/>
      <c r="SCW847" s="14"/>
      <c r="SCX847" s="14"/>
      <c r="SCY847" s="14"/>
      <c r="SCZ847" s="14"/>
      <c r="SDA847" s="14"/>
      <c r="SDB847" s="14"/>
      <c r="SDC847" s="14"/>
      <c r="SDD847" s="14"/>
      <c r="SDE847" s="14"/>
      <c r="SDF847" s="14"/>
      <c r="SDG847" s="14"/>
      <c r="SDH847" s="14"/>
      <c r="SDI847" s="14"/>
      <c r="SDJ847" s="14"/>
      <c r="SDK847" s="14"/>
      <c r="SDL847" s="14"/>
      <c r="SDM847" s="14"/>
      <c r="SDN847" s="14"/>
      <c r="SDO847" s="14"/>
      <c r="SDP847" s="14"/>
      <c r="SDQ847" s="14"/>
      <c r="SDR847" s="14"/>
      <c r="SDS847" s="14"/>
      <c r="SDT847" s="14"/>
      <c r="SDU847" s="14"/>
      <c r="SDV847" s="14"/>
      <c r="SDW847" s="14"/>
      <c r="SDX847" s="14"/>
      <c r="SDY847" s="14"/>
      <c r="SDZ847" s="14"/>
      <c r="SEA847" s="14"/>
      <c r="SEB847" s="14"/>
      <c r="SEC847" s="14"/>
      <c r="SED847" s="14"/>
      <c r="SEE847" s="14"/>
      <c r="SEF847" s="14"/>
      <c r="SEG847" s="14"/>
      <c r="SEH847" s="14"/>
      <c r="SEI847" s="14"/>
      <c r="SEJ847" s="14"/>
      <c r="SEK847" s="14"/>
      <c r="SEL847" s="14"/>
      <c r="SEM847" s="14"/>
      <c r="SEN847" s="14"/>
      <c r="SEO847" s="14"/>
      <c r="SEP847" s="14"/>
      <c r="SEQ847" s="14"/>
      <c r="SER847" s="14"/>
      <c r="SES847" s="14"/>
      <c r="SET847" s="14"/>
      <c r="SEU847" s="14"/>
      <c r="SEV847" s="14"/>
      <c r="SEW847" s="14"/>
      <c r="SEX847" s="14"/>
      <c r="SEY847" s="14"/>
      <c r="SEZ847" s="14"/>
      <c r="SFA847" s="14"/>
      <c r="SFB847" s="14"/>
      <c r="SFC847" s="14"/>
      <c r="SFD847" s="14"/>
      <c r="SFE847" s="14"/>
      <c r="SFF847" s="14"/>
      <c r="SFG847" s="14"/>
      <c r="SFH847" s="14"/>
      <c r="SFI847" s="14"/>
      <c r="SFJ847" s="14"/>
      <c r="SFK847" s="14"/>
      <c r="SFL847" s="14"/>
      <c r="SFM847" s="14"/>
      <c r="SFN847" s="14"/>
      <c r="SFO847" s="14"/>
      <c r="SFP847" s="14"/>
      <c r="SFQ847" s="14"/>
      <c r="SFR847" s="14"/>
      <c r="SFS847" s="14"/>
      <c r="SFT847" s="14"/>
      <c r="SFU847" s="14"/>
      <c r="SFV847" s="14"/>
      <c r="SFW847" s="14"/>
      <c r="SFX847" s="14"/>
      <c r="SFY847" s="14"/>
      <c r="SFZ847" s="14"/>
      <c r="SGA847" s="14"/>
      <c r="SGB847" s="14"/>
      <c r="SGC847" s="14"/>
      <c r="SGD847" s="14"/>
      <c r="SGE847" s="14"/>
      <c r="SGF847" s="14"/>
      <c r="SGG847" s="14"/>
      <c r="SGH847" s="14"/>
      <c r="SGI847" s="14"/>
      <c r="SGJ847" s="14"/>
      <c r="SGK847" s="14"/>
      <c r="SGL847" s="14"/>
      <c r="SGM847" s="14"/>
      <c r="SGN847" s="14"/>
      <c r="SGO847" s="14"/>
      <c r="SGP847" s="14"/>
      <c r="SGQ847" s="14"/>
      <c r="SGR847" s="14"/>
      <c r="SGS847" s="14"/>
      <c r="SGT847" s="14"/>
      <c r="SGU847" s="14"/>
      <c r="SGV847" s="14"/>
      <c r="SGW847" s="14"/>
      <c r="SGX847" s="14"/>
      <c r="SGY847" s="14"/>
      <c r="SGZ847" s="14"/>
      <c r="SHA847" s="14"/>
      <c r="SHB847" s="14"/>
      <c r="SHC847" s="14"/>
      <c r="SHD847" s="14"/>
      <c r="SHE847" s="14"/>
      <c r="SHF847" s="14"/>
      <c r="SHG847" s="14"/>
      <c r="SHH847" s="14"/>
      <c r="SHI847" s="14"/>
      <c r="SHJ847" s="14"/>
      <c r="SHK847" s="14"/>
      <c r="SHL847" s="14"/>
      <c r="SHM847" s="14"/>
      <c r="SHN847" s="14"/>
      <c r="SHO847" s="14"/>
      <c r="SHP847" s="14"/>
      <c r="SHQ847" s="14"/>
      <c r="SHR847" s="14"/>
      <c r="SHS847" s="14"/>
      <c r="SHT847" s="14"/>
      <c r="SHU847" s="14"/>
      <c r="SHV847" s="14"/>
      <c r="SHW847" s="14"/>
      <c r="SHX847" s="14"/>
      <c r="SHY847" s="14"/>
      <c r="SHZ847" s="14"/>
      <c r="SIA847" s="14"/>
      <c r="SIB847" s="14"/>
      <c r="SIC847" s="14"/>
      <c r="SID847" s="14"/>
      <c r="SIE847" s="14"/>
      <c r="SIF847" s="14"/>
      <c r="SIG847" s="14"/>
      <c r="SIH847" s="14"/>
      <c r="SII847" s="14"/>
      <c r="SIJ847" s="14"/>
      <c r="SIK847" s="14"/>
      <c r="SIL847" s="14"/>
      <c r="SIM847" s="14"/>
      <c r="SIN847" s="14"/>
      <c r="SIO847" s="14"/>
      <c r="SIP847" s="14"/>
      <c r="SIQ847" s="14"/>
      <c r="SIR847" s="14"/>
      <c r="SIS847" s="14"/>
      <c r="SIT847" s="14"/>
      <c r="SIU847" s="14"/>
      <c r="SIV847" s="14"/>
      <c r="SIW847" s="14"/>
      <c r="SIX847" s="14"/>
      <c r="SIY847" s="14"/>
      <c r="SIZ847" s="14"/>
      <c r="SJA847" s="14"/>
      <c r="SJB847" s="14"/>
      <c r="SJC847" s="14"/>
      <c r="SJD847" s="14"/>
      <c r="SJE847" s="14"/>
      <c r="SJF847" s="14"/>
      <c r="SJG847" s="14"/>
      <c r="SJH847" s="14"/>
      <c r="SJI847" s="14"/>
      <c r="SJJ847" s="14"/>
      <c r="SJK847" s="14"/>
      <c r="SJL847" s="14"/>
      <c r="SJM847" s="14"/>
      <c r="SJN847" s="14"/>
      <c r="SJO847" s="14"/>
      <c r="SJP847" s="14"/>
      <c r="SJQ847" s="14"/>
      <c r="SJR847" s="14"/>
      <c r="SJS847" s="14"/>
      <c r="SJT847" s="14"/>
      <c r="SJU847" s="14"/>
      <c r="SJV847" s="14"/>
      <c r="SJW847" s="14"/>
      <c r="SJX847" s="14"/>
      <c r="SJY847" s="14"/>
      <c r="SJZ847" s="14"/>
      <c r="SKA847" s="14"/>
      <c r="SKB847" s="14"/>
      <c r="SKC847" s="14"/>
      <c r="SKD847" s="14"/>
      <c r="SKE847" s="14"/>
      <c r="SKF847" s="14"/>
      <c r="SKG847" s="14"/>
      <c r="SKH847" s="14"/>
      <c r="SKI847" s="14"/>
      <c r="SKJ847" s="14"/>
      <c r="SKK847" s="14"/>
      <c r="SKL847" s="14"/>
      <c r="SKM847" s="14"/>
      <c r="SKN847" s="14"/>
      <c r="SKO847" s="14"/>
      <c r="SKP847" s="14"/>
      <c r="SKQ847" s="14"/>
      <c r="SKR847" s="14"/>
      <c r="SKS847" s="14"/>
      <c r="SKT847" s="14"/>
      <c r="SKU847" s="14"/>
      <c r="SKV847" s="14"/>
      <c r="SKW847" s="14"/>
      <c r="SKX847" s="14"/>
      <c r="SKY847" s="14"/>
      <c r="SKZ847" s="14"/>
      <c r="SLA847" s="14"/>
      <c r="SLB847" s="14"/>
      <c r="SLC847" s="14"/>
      <c r="SLD847" s="14"/>
      <c r="SLE847" s="14"/>
      <c r="SLF847" s="14"/>
      <c r="SLG847" s="14"/>
      <c r="SLH847" s="14"/>
      <c r="SLI847" s="14"/>
      <c r="SLJ847" s="14"/>
      <c r="SLK847" s="14"/>
      <c r="SLL847" s="14"/>
      <c r="SLM847" s="14"/>
      <c r="SLN847" s="14"/>
      <c r="SLO847" s="14"/>
      <c r="SLP847" s="14"/>
      <c r="SLQ847" s="14"/>
      <c r="SLR847" s="14"/>
      <c r="SLS847" s="14"/>
      <c r="SLT847" s="14"/>
      <c r="SLU847" s="14"/>
      <c r="SLV847" s="14"/>
      <c r="SLW847" s="14"/>
      <c r="SLX847" s="14"/>
      <c r="SLY847" s="14"/>
      <c r="SLZ847" s="14"/>
      <c r="SMA847" s="14"/>
      <c r="SMB847" s="14"/>
      <c r="SMC847" s="14"/>
      <c r="SMD847" s="14"/>
      <c r="SME847" s="14"/>
      <c r="SMF847" s="14"/>
      <c r="SMG847" s="14"/>
      <c r="SMH847" s="14"/>
      <c r="SMI847" s="14"/>
      <c r="SMJ847" s="14"/>
      <c r="SMK847" s="14"/>
      <c r="SML847" s="14"/>
      <c r="SMM847" s="14"/>
      <c r="SMN847" s="14"/>
      <c r="SMO847" s="14"/>
      <c r="SMP847" s="14"/>
      <c r="SMQ847" s="14"/>
      <c r="SMR847" s="14"/>
      <c r="SMS847" s="14"/>
      <c r="SMT847" s="14"/>
      <c r="SMU847" s="14"/>
      <c r="SMV847" s="14"/>
      <c r="SMW847" s="14"/>
      <c r="SMX847" s="14"/>
      <c r="SMY847" s="14"/>
      <c r="SMZ847" s="14"/>
      <c r="SNA847" s="14"/>
      <c r="SNB847" s="14"/>
      <c r="SNC847" s="14"/>
      <c r="SND847" s="14"/>
      <c r="SNE847" s="14"/>
      <c r="SNF847" s="14"/>
      <c r="SNG847" s="14"/>
      <c r="SNH847" s="14"/>
      <c r="SNI847" s="14"/>
      <c r="SNJ847" s="14"/>
      <c r="SNK847" s="14"/>
      <c r="SNL847" s="14"/>
      <c r="SNM847" s="14"/>
      <c r="SNN847" s="14"/>
      <c r="SNO847" s="14"/>
      <c r="SNP847" s="14"/>
      <c r="SNQ847" s="14"/>
      <c r="SNR847" s="14"/>
      <c r="SNS847" s="14"/>
      <c r="SNT847" s="14"/>
      <c r="SNU847" s="14"/>
      <c r="SNV847" s="14"/>
      <c r="SNW847" s="14"/>
      <c r="SNX847" s="14"/>
      <c r="SNY847" s="14"/>
      <c r="SNZ847" s="14"/>
      <c r="SOA847" s="14"/>
      <c r="SOB847" s="14"/>
      <c r="SOC847" s="14"/>
      <c r="SOD847" s="14"/>
      <c r="SOE847" s="14"/>
      <c r="SOF847" s="14"/>
      <c r="SOG847" s="14"/>
      <c r="SOH847" s="14"/>
      <c r="SOI847" s="14"/>
      <c r="SOJ847" s="14"/>
      <c r="SOK847" s="14"/>
      <c r="SOL847" s="14"/>
      <c r="SOM847" s="14"/>
      <c r="SON847" s="14"/>
      <c r="SOO847" s="14"/>
      <c r="SOP847" s="14"/>
      <c r="SOQ847" s="14"/>
      <c r="SOR847" s="14"/>
      <c r="SOS847" s="14"/>
      <c r="SOT847" s="14"/>
      <c r="SOU847" s="14"/>
      <c r="SOV847" s="14"/>
      <c r="SOW847" s="14"/>
      <c r="SOX847" s="14"/>
      <c r="SOY847" s="14"/>
      <c r="SOZ847" s="14"/>
      <c r="SPA847" s="14"/>
      <c r="SPB847" s="14"/>
      <c r="SPC847" s="14"/>
      <c r="SPD847" s="14"/>
      <c r="SPE847" s="14"/>
      <c r="SPF847" s="14"/>
      <c r="SPG847" s="14"/>
      <c r="SPH847" s="14"/>
      <c r="SPI847" s="14"/>
      <c r="SPJ847" s="14"/>
      <c r="SPK847" s="14"/>
      <c r="SPL847" s="14"/>
      <c r="SPM847" s="14"/>
      <c r="SPN847" s="14"/>
      <c r="SPO847" s="14"/>
      <c r="SPP847" s="14"/>
      <c r="SPQ847" s="14"/>
      <c r="SPR847" s="14"/>
      <c r="SPS847" s="14"/>
      <c r="SPT847" s="14"/>
      <c r="SPU847" s="14"/>
      <c r="SPV847" s="14"/>
      <c r="SPW847" s="14"/>
      <c r="SPX847" s="14"/>
      <c r="SPY847" s="14"/>
      <c r="SPZ847" s="14"/>
      <c r="SQA847" s="14"/>
      <c r="SQB847" s="14"/>
      <c r="SQC847" s="14"/>
      <c r="SQD847" s="14"/>
      <c r="SQE847" s="14"/>
      <c r="SQF847" s="14"/>
      <c r="SQG847" s="14"/>
      <c r="SQH847" s="14"/>
      <c r="SQI847" s="14"/>
      <c r="SQJ847" s="14"/>
      <c r="SQK847" s="14"/>
      <c r="SQL847" s="14"/>
      <c r="SQM847" s="14"/>
      <c r="SQN847" s="14"/>
      <c r="SQO847" s="14"/>
      <c r="SQP847" s="14"/>
      <c r="SQQ847" s="14"/>
      <c r="SQR847" s="14"/>
      <c r="SQS847" s="14"/>
      <c r="SQT847" s="14"/>
      <c r="SQU847" s="14"/>
      <c r="SQV847" s="14"/>
      <c r="SQW847" s="14"/>
      <c r="SQX847" s="14"/>
      <c r="SQY847" s="14"/>
      <c r="SQZ847" s="14"/>
      <c r="SRA847" s="14"/>
      <c r="SRB847" s="14"/>
      <c r="SRC847" s="14"/>
      <c r="SRD847" s="14"/>
      <c r="SRE847" s="14"/>
      <c r="SRF847" s="14"/>
      <c r="SRG847" s="14"/>
      <c r="SRH847" s="14"/>
      <c r="SRI847" s="14"/>
      <c r="SRJ847" s="14"/>
      <c r="SRK847" s="14"/>
      <c r="SRL847" s="14"/>
      <c r="SRM847" s="14"/>
      <c r="SRN847" s="14"/>
      <c r="SRO847" s="14"/>
      <c r="SRP847" s="14"/>
      <c r="SRQ847" s="14"/>
      <c r="SRR847" s="14"/>
      <c r="SRS847" s="14"/>
      <c r="SRT847" s="14"/>
      <c r="SRU847" s="14"/>
      <c r="SRV847" s="14"/>
      <c r="SRW847" s="14"/>
      <c r="SRX847" s="14"/>
      <c r="SRY847" s="14"/>
      <c r="SRZ847" s="14"/>
      <c r="SSA847" s="14"/>
      <c r="SSB847" s="14"/>
      <c r="SSC847" s="14"/>
      <c r="SSD847" s="14"/>
      <c r="SSE847" s="14"/>
      <c r="SSF847" s="14"/>
      <c r="SSG847" s="14"/>
      <c r="SSH847" s="14"/>
      <c r="SSI847" s="14"/>
      <c r="SSJ847" s="14"/>
      <c r="SSK847" s="14"/>
      <c r="SSL847" s="14"/>
      <c r="SSM847" s="14"/>
      <c r="SSN847" s="14"/>
      <c r="SSO847" s="14"/>
      <c r="SSP847" s="14"/>
      <c r="SSQ847" s="14"/>
      <c r="SSR847" s="14"/>
      <c r="SSS847" s="14"/>
      <c r="SST847" s="14"/>
      <c r="SSU847" s="14"/>
      <c r="SSV847" s="14"/>
      <c r="SSW847" s="14"/>
      <c r="SSX847" s="14"/>
      <c r="SSY847" s="14"/>
      <c r="SSZ847" s="14"/>
      <c r="STA847" s="14"/>
      <c r="STB847" s="14"/>
      <c r="STC847" s="14"/>
      <c r="STD847" s="14"/>
      <c r="STE847" s="14"/>
      <c r="STF847" s="14"/>
      <c r="STG847" s="14"/>
      <c r="STH847" s="14"/>
      <c r="STI847" s="14"/>
      <c r="STJ847" s="14"/>
      <c r="STK847" s="14"/>
      <c r="STL847" s="14"/>
      <c r="STM847" s="14"/>
      <c r="STN847" s="14"/>
      <c r="STO847" s="14"/>
      <c r="STP847" s="14"/>
      <c r="STQ847" s="14"/>
      <c r="STR847" s="14"/>
      <c r="STS847" s="14"/>
      <c r="STT847" s="14"/>
      <c r="STU847" s="14"/>
      <c r="STV847" s="14"/>
      <c r="STW847" s="14"/>
      <c r="STX847" s="14"/>
      <c r="STY847" s="14"/>
      <c r="STZ847" s="14"/>
      <c r="SUA847" s="14"/>
      <c r="SUB847" s="14"/>
      <c r="SUC847" s="14"/>
      <c r="SUD847" s="14"/>
      <c r="SUE847" s="14"/>
      <c r="SUF847" s="14"/>
      <c r="SUG847" s="14"/>
      <c r="SUH847" s="14"/>
      <c r="SUI847" s="14"/>
      <c r="SUJ847" s="14"/>
      <c r="SUK847" s="14"/>
      <c r="SUL847" s="14"/>
      <c r="SUM847" s="14"/>
      <c r="SUN847" s="14"/>
      <c r="SUO847" s="14"/>
      <c r="SUP847" s="14"/>
      <c r="SUQ847" s="14"/>
      <c r="SUR847" s="14"/>
      <c r="SUS847" s="14"/>
      <c r="SUT847" s="14"/>
      <c r="SUU847" s="14"/>
      <c r="SUV847" s="14"/>
      <c r="SUW847" s="14"/>
      <c r="SUX847" s="14"/>
      <c r="SUY847" s="14"/>
      <c r="SUZ847" s="14"/>
      <c r="SVA847" s="14"/>
      <c r="SVB847" s="14"/>
      <c r="SVC847" s="14"/>
      <c r="SVD847" s="14"/>
      <c r="SVE847" s="14"/>
      <c r="SVF847" s="14"/>
      <c r="SVG847" s="14"/>
      <c r="SVH847" s="14"/>
      <c r="SVI847" s="14"/>
      <c r="SVJ847" s="14"/>
      <c r="SVK847" s="14"/>
      <c r="SVL847" s="14"/>
      <c r="SVM847" s="14"/>
      <c r="SVN847" s="14"/>
      <c r="SVO847" s="14"/>
      <c r="SVP847" s="14"/>
      <c r="SVQ847" s="14"/>
      <c r="SVR847" s="14"/>
      <c r="SVS847" s="14"/>
      <c r="SVT847" s="14"/>
      <c r="SVU847" s="14"/>
      <c r="SVV847" s="14"/>
      <c r="SVW847" s="14"/>
      <c r="SVX847" s="14"/>
      <c r="SVY847" s="14"/>
      <c r="SVZ847" s="14"/>
      <c r="SWA847" s="14"/>
      <c r="SWB847" s="14"/>
      <c r="SWC847" s="14"/>
      <c r="SWD847" s="14"/>
      <c r="SWE847" s="14"/>
      <c r="SWF847" s="14"/>
      <c r="SWG847" s="14"/>
      <c r="SWH847" s="14"/>
      <c r="SWI847" s="14"/>
      <c r="SWJ847" s="14"/>
      <c r="SWK847" s="14"/>
      <c r="SWL847" s="14"/>
      <c r="SWM847" s="14"/>
      <c r="SWN847" s="14"/>
      <c r="SWO847" s="14"/>
      <c r="SWP847" s="14"/>
      <c r="SWQ847" s="14"/>
      <c r="SWR847" s="14"/>
      <c r="SWS847" s="14"/>
      <c r="SWT847" s="14"/>
      <c r="SWU847" s="14"/>
      <c r="SWV847" s="14"/>
      <c r="SWW847" s="14"/>
      <c r="SWX847" s="14"/>
      <c r="SWY847" s="14"/>
      <c r="SWZ847" s="14"/>
      <c r="SXA847" s="14"/>
      <c r="SXB847" s="14"/>
      <c r="SXC847" s="14"/>
      <c r="SXD847" s="14"/>
      <c r="SXE847" s="14"/>
      <c r="SXF847" s="14"/>
      <c r="SXG847" s="14"/>
      <c r="SXH847" s="14"/>
      <c r="SXI847" s="14"/>
      <c r="SXJ847" s="14"/>
      <c r="SXK847" s="14"/>
      <c r="SXL847" s="14"/>
      <c r="SXM847" s="14"/>
      <c r="SXN847" s="14"/>
      <c r="SXO847" s="14"/>
      <c r="SXP847" s="14"/>
      <c r="SXQ847" s="14"/>
      <c r="SXR847" s="14"/>
      <c r="SXS847" s="14"/>
      <c r="SXT847" s="14"/>
      <c r="SXU847" s="14"/>
      <c r="SXV847" s="14"/>
      <c r="SXW847" s="14"/>
      <c r="SXX847" s="14"/>
      <c r="SXY847" s="14"/>
      <c r="SXZ847" s="14"/>
      <c r="SYA847" s="14"/>
      <c r="SYB847" s="14"/>
      <c r="SYC847" s="14"/>
      <c r="SYD847" s="14"/>
      <c r="SYE847" s="14"/>
      <c r="SYF847" s="14"/>
      <c r="SYG847" s="14"/>
      <c r="SYH847" s="14"/>
      <c r="SYI847" s="14"/>
      <c r="SYJ847" s="14"/>
      <c r="SYK847" s="14"/>
      <c r="SYL847" s="14"/>
      <c r="SYM847" s="14"/>
      <c r="SYN847" s="14"/>
      <c r="SYO847" s="14"/>
      <c r="SYP847" s="14"/>
      <c r="SYQ847" s="14"/>
      <c r="SYR847" s="14"/>
      <c r="SYS847" s="14"/>
      <c r="SYT847" s="14"/>
      <c r="SYU847" s="14"/>
      <c r="SYV847" s="14"/>
      <c r="SYW847" s="14"/>
      <c r="SYX847" s="14"/>
      <c r="SYY847" s="14"/>
      <c r="SYZ847" s="14"/>
      <c r="SZA847" s="14"/>
      <c r="SZB847" s="14"/>
      <c r="SZC847" s="14"/>
      <c r="SZD847" s="14"/>
      <c r="SZE847" s="14"/>
      <c r="SZF847" s="14"/>
      <c r="SZG847" s="14"/>
      <c r="SZH847" s="14"/>
      <c r="SZI847" s="14"/>
      <c r="SZJ847" s="14"/>
      <c r="SZK847" s="14"/>
      <c r="SZL847" s="14"/>
      <c r="SZM847" s="14"/>
      <c r="SZN847" s="14"/>
      <c r="SZO847" s="14"/>
      <c r="SZP847" s="14"/>
      <c r="SZQ847" s="14"/>
      <c r="SZR847" s="14"/>
      <c r="SZS847" s="14"/>
      <c r="SZT847" s="14"/>
      <c r="SZU847" s="14"/>
      <c r="SZV847" s="14"/>
      <c r="SZW847" s="14"/>
      <c r="SZX847" s="14"/>
      <c r="SZY847" s="14"/>
      <c r="SZZ847" s="14"/>
      <c r="TAA847" s="14"/>
      <c r="TAB847" s="14"/>
      <c r="TAC847" s="14"/>
      <c r="TAD847" s="14"/>
      <c r="TAE847" s="14"/>
      <c r="TAF847" s="14"/>
      <c r="TAG847" s="14"/>
      <c r="TAH847" s="14"/>
      <c r="TAI847" s="14"/>
      <c r="TAJ847" s="14"/>
      <c r="TAK847" s="14"/>
      <c r="TAL847" s="14"/>
      <c r="TAM847" s="14"/>
      <c r="TAN847" s="14"/>
      <c r="TAO847" s="14"/>
      <c r="TAP847" s="14"/>
      <c r="TAQ847" s="14"/>
      <c r="TAR847" s="14"/>
      <c r="TAS847" s="14"/>
      <c r="TAT847" s="14"/>
      <c r="TAU847" s="14"/>
      <c r="TAV847" s="14"/>
      <c r="TAW847" s="14"/>
      <c r="TAX847" s="14"/>
      <c r="TAY847" s="14"/>
      <c r="TAZ847" s="14"/>
      <c r="TBA847" s="14"/>
      <c r="TBB847" s="14"/>
      <c r="TBC847" s="14"/>
      <c r="TBD847" s="14"/>
      <c r="TBE847" s="14"/>
      <c r="TBF847" s="14"/>
      <c r="TBG847" s="14"/>
      <c r="TBH847" s="14"/>
      <c r="TBI847" s="14"/>
      <c r="TBJ847" s="14"/>
      <c r="TBK847" s="14"/>
      <c r="TBL847" s="14"/>
      <c r="TBM847" s="14"/>
      <c r="TBN847" s="14"/>
      <c r="TBO847" s="14"/>
      <c r="TBP847" s="14"/>
      <c r="TBQ847" s="14"/>
      <c r="TBR847" s="14"/>
      <c r="TBS847" s="14"/>
      <c r="TBT847" s="14"/>
      <c r="TBU847" s="14"/>
      <c r="TBV847" s="14"/>
      <c r="TBW847" s="14"/>
      <c r="TBX847" s="14"/>
      <c r="TBY847" s="14"/>
      <c r="TBZ847" s="14"/>
      <c r="TCA847" s="14"/>
      <c r="TCB847" s="14"/>
      <c r="TCC847" s="14"/>
      <c r="TCD847" s="14"/>
      <c r="TCE847" s="14"/>
      <c r="TCF847" s="14"/>
      <c r="TCG847" s="14"/>
      <c r="TCH847" s="14"/>
      <c r="TCI847" s="14"/>
      <c r="TCJ847" s="14"/>
      <c r="TCK847" s="14"/>
      <c r="TCL847" s="14"/>
      <c r="TCM847" s="14"/>
      <c r="TCN847" s="14"/>
      <c r="TCO847" s="14"/>
      <c r="TCP847" s="14"/>
      <c r="TCQ847" s="14"/>
      <c r="TCR847" s="14"/>
      <c r="TCS847" s="14"/>
      <c r="TCT847" s="14"/>
      <c r="TCU847" s="14"/>
      <c r="TCV847" s="14"/>
      <c r="TCW847" s="14"/>
      <c r="TCX847" s="14"/>
      <c r="TCY847" s="14"/>
      <c r="TCZ847" s="14"/>
      <c r="TDA847" s="14"/>
      <c r="TDB847" s="14"/>
      <c r="TDC847" s="14"/>
      <c r="TDD847" s="14"/>
      <c r="TDE847" s="14"/>
      <c r="TDF847" s="14"/>
      <c r="TDG847" s="14"/>
      <c r="TDH847" s="14"/>
      <c r="TDI847" s="14"/>
      <c r="TDJ847" s="14"/>
      <c r="TDK847" s="14"/>
      <c r="TDL847" s="14"/>
      <c r="TDM847" s="14"/>
      <c r="TDN847" s="14"/>
      <c r="TDO847" s="14"/>
      <c r="TDP847" s="14"/>
      <c r="TDQ847" s="14"/>
      <c r="TDR847" s="14"/>
      <c r="TDS847" s="14"/>
      <c r="TDT847" s="14"/>
      <c r="TDU847" s="14"/>
      <c r="TDV847" s="14"/>
      <c r="TDW847" s="14"/>
      <c r="TDX847" s="14"/>
      <c r="TDY847" s="14"/>
      <c r="TDZ847" s="14"/>
      <c r="TEA847" s="14"/>
      <c r="TEB847" s="14"/>
      <c r="TEC847" s="14"/>
      <c r="TED847" s="14"/>
      <c r="TEE847" s="14"/>
      <c r="TEF847" s="14"/>
      <c r="TEG847" s="14"/>
      <c r="TEH847" s="14"/>
      <c r="TEI847" s="14"/>
      <c r="TEJ847" s="14"/>
      <c r="TEK847" s="14"/>
      <c r="TEL847" s="14"/>
      <c r="TEM847" s="14"/>
      <c r="TEN847" s="14"/>
      <c r="TEO847" s="14"/>
      <c r="TEP847" s="14"/>
      <c r="TEQ847" s="14"/>
      <c r="TER847" s="14"/>
      <c r="TES847" s="14"/>
      <c r="TET847" s="14"/>
      <c r="TEU847" s="14"/>
      <c r="TEV847" s="14"/>
      <c r="TEW847" s="14"/>
      <c r="TEX847" s="14"/>
      <c r="TEY847" s="14"/>
      <c r="TEZ847" s="14"/>
      <c r="TFA847" s="14"/>
      <c r="TFB847" s="14"/>
      <c r="TFC847" s="14"/>
      <c r="TFD847" s="14"/>
      <c r="TFE847" s="14"/>
      <c r="TFF847" s="14"/>
      <c r="TFG847" s="14"/>
      <c r="TFH847" s="14"/>
      <c r="TFI847" s="14"/>
      <c r="TFJ847" s="14"/>
      <c r="TFK847" s="14"/>
      <c r="TFL847" s="14"/>
      <c r="TFM847" s="14"/>
      <c r="TFN847" s="14"/>
      <c r="TFO847" s="14"/>
      <c r="TFP847" s="14"/>
      <c r="TFQ847" s="14"/>
      <c r="TFR847" s="14"/>
      <c r="TFS847" s="14"/>
      <c r="TFT847" s="14"/>
      <c r="TFU847" s="14"/>
      <c r="TFV847" s="14"/>
      <c r="TFW847" s="14"/>
      <c r="TFX847" s="14"/>
      <c r="TFY847" s="14"/>
      <c r="TFZ847" s="14"/>
      <c r="TGA847" s="14"/>
      <c r="TGB847" s="14"/>
      <c r="TGC847" s="14"/>
      <c r="TGD847" s="14"/>
      <c r="TGE847" s="14"/>
      <c r="TGF847" s="14"/>
      <c r="TGG847" s="14"/>
      <c r="TGH847" s="14"/>
      <c r="TGI847" s="14"/>
      <c r="TGJ847" s="14"/>
      <c r="TGK847" s="14"/>
      <c r="TGL847" s="14"/>
      <c r="TGM847" s="14"/>
      <c r="TGN847" s="14"/>
      <c r="TGO847" s="14"/>
      <c r="TGP847" s="14"/>
      <c r="TGQ847" s="14"/>
      <c r="TGR847" s="14"/>
      <c r="TGS847" s="14"/>
      <c r="TGT847" s="14"/>
      <c r="TGU847" s="14"/>
      <c r="TGV847" s="14"/>
      <c r="TGW847" s="14"/>
      <c r="TGX847" s="14"/>
      <c r="TGY847" s="14"/>
      <c r="TGZ847" s="14"/>
      <c r="THA847" s="14"/>
      <c r="THB847" s="14"/>
      <c r="THC847" s="14"/>
      <c r="THD847" s="14"/>
      <c r="THE847" s="14"/>
      <c r="THF847" s="14"/>
      <c r="THG847" s="14"/>
      <c r="THH847" s="14"/>
      <c r="THI847" s="14"/>
      <c r="THJ847" s="14"/>
      <c r="THK847" s="14"/>
      <c r="THL847" s="14"/>
      <c r="THM847" s="14"/>
      <c r="THN847" s="14"/>
      <c r="THO847" s="14"/>
      <c r="THP847" s="14"/>
      <c r="THQ847" s="14"/>
      <c r="THR847" s="14"/>
      <c r="THS847" s="14"/>
      <c r="THT847" s="14"/>
      <c r="THU847" s="14"/>
      <c r="THV847" s="14"/>
      <c r="THW847" s="14"/>
      <c r="THX847" s="14"/>
      <c r="THY847" s="14"/>
      <c r="THZ847" s="14"/>
      <c r="TIA847" s="14"/>
      <c r="TIB847" s="14"/>
      <c r="TIC847" s="14"/>
      <c r="TID847" s="14"/>
      <c r="TIE847" s="14"/>
      <c r="TIF847" s="14"/>
      <c r="TIG847" s="14"/>
      <c r="TIH847" s="14"/>
      <c r="TII847" s="14"/>
      <c r="TIJ847" s="14"/>
      <c r="TIK847" s="14"/>
      <c r="TIL847" s="14"/>
      <c r="TIM847" s="14"/>
      <c r="TIN847" s="14"/>
      <c r="TIO847" s="14"/>
      <c r="TIP847" s="14"/>
      <c r="TIQ847" s="14"/>
      <c r="TIR847" s="14"/>
      <c r="TIS847" s="14"/>
      <c r="TIT847" s="14"/>
      <c r="TIU847" s="14"/>
      <c r="TIV847" s="14"/>
      <c r="TIW847" s="14"/>
      <c r="TIX847" s="14"/>
      <c r="TIY847" s="14"/>
      <c r="TIZ847" s="14"/>
      <c r="TJA847" s="14"/>
      <c r="TJB847" s="14"/>
      <c r="TJC847" s="14"/>
      <c r="TJD847" s="14"/>
      <c r="TJE847" s="14"/>
      <c r="TJF847" s="14"/>
      <c r="TJG847" s="14"/>
      <c r="TJH847" s="14"/>
      <c r="TJI847" s="14"/>
      <c r="TJJ847" s="14"/>
      <c r="TJK847" s="14"/>
      <c r="TJL847" s="14"/>
      <c r="TJM847" s="14"/>
      <c r="TJN847" s="14"/>
      <c r="TJO847" s="14"/>
      <c r="TJP847" s="14"/>
      <c r="TJQ847" s="14"/>
      <c r="TJR847" s="14"/>
      <c r="TJS847" s="14"/>
      <c r="TJT847" s="14"/>
      <c r="TJU847" s="14"/>
      <c r="TJV847" s="14"/>
      <c r="TJW847" s="14"/>
      <c r="TJX847" s="14"/>
      <c r="TJY847" s="14"/>
      <c r="TJZ847" s="14"/>
      <c r="TKA847" s="14"/>
      <c r="TKB847" s="14"/>
      <c r="TKC847" s="14"/>
      <c r="TKD847" s="14"/>
      <c r="TKE847" s="14"/>
      <c r="TKF847" s="14"/>
      <c r="TKG847" s="14"/>
      <c r="TKH847" s="14"/>
      <c r="TKI847" s="14"/>
      <c r="TKJ847" s="14"/>
      <c r="TKK847" s="14"/>
      <c r="TKL847" s="14"/>
      <c r="TKM847" s="14"/>
      <c r="TKN847" s="14"/>
      <c r="TKO847" s="14"/>
      <c r="TKP847" s="14"/>
      <c r="TKQ847" s="14"/>
      <c r="TKR847" s="14"/>
      <c r="TKS847" s="14"/>
      <c r="TKT847" s="14"/>
      <c r="TKU847" s="14"/>
      <c r="TKV847" s="14"/>
      <c r="TKW847" s="14"/>
      <c r="TKX847" s="14"/>
      <c r="TKY847" s="14"/>
      <c r="TKZ847" s="14"/>
      <c r="TLA847" s="14"/>
      <c r="TLB847" s="14"/>
      <c r="TLC847" s="14"/>
      <c r="TLD847" s="14"/>
      <c r="TLE847" s="14"/>
      <c r="TLF847" s="14"/>
      <c r="TLG847" s="14"/>
      <c r="TLH847" s="14"/>
      <c r="TLI847" s="14"/>
      <c r="TLJ847" s="14"/>
      <c r="TLK847" s="14"/>
      <c r="TLL847" s="14"/>
      <c r="TLM847" s="14"/>
      <c r="TLN847" s="14"/>
      <c r="TLO847" s="14"/>
      <c r="TLP847" s="14"/>
      <c r="TLQ847" s="14"/>
      <c r="TLR847" s="14"/>
      <c r="TLS847" s="14"/>
      <c r="TLT847" s="14"/>
      <c r="TLU847" s="14"/>
      <c r="TLV847" s="14"/>
      <c r="TLW847" s="14"/>
      <c r="TLX847" s="14"/>
      <c r="TLY847" s="14"/>
      <c r="TLZ847" s="14"/>
      <c r="TMA847" s="14"/>
      <c r="TMB847" s="14"/>
      <c r="TMC847" s="14"/>
      <c r="TMD847" s="14"/>
      <c r="TME847" s="14"/>
      <c r="TMF847" s="14"/>
      <c r="TMG847" s="14"/>
      <c r="TMH847" s="14"/>
      <c r="TMI847" s="14"/>
      <c r="TMJ847" s="14"/>
      <c r="TMK847" s="14"/>
      <c r="TML847" s="14"/>
      <c r="TMM847" s="14"/>
      <c r="TMN847" s="14"/>
      <c r="TMO847" s="14"/>
      <c r="TMP847" s="14"/>
      <c r="TMQ847" s="14"/>
      <c r="TMR847" s="14"/>
      <c r="TMS847" s="14"/>
      <c r="TMT847" s="14"/>
      <c r="TMU847" s="14"/>
      <c r="TMV847" s="14"/>
      <c r="TMW847" s="14"/>
      <c r="TMX847" s="14"/>
      <c r="TMY847" s="14"/>
      <c r="TMZ847" s="14"/>
      <c r="TNA847" s="14"/>
      <c r="TNB847" s="14"/>
      <c r="TNC847" s="14"/>
      <c r="TND847" s="14"/>
      <c r="TNE847" s="14"/>
      <c r="TNF847" s="14"/>
      <c r="TNG847" s="14"/>
      <c r="TNH847" s="14"/>
      <c r="TNI847" s="14"/>
      <c r="TNJ847" s="14"/>
      <c r="TNK847" s="14"/>
      <c r="TNL847" s="14"/>
      <c r="TNM847" s="14"/>
      <c r="TNN847" s="14"/>
      <c r="TNO847" s="14"/>
      <c r="TNP847" s="14"/>
      <c r="TNQ847" s="14"/>
      <c r="TNR847" s="14"/>
      <c r="TNS847" s="14"/>
      <c r="TNT847" s="14"/>
      <c r="TNU847" s="14"/>
      <c r="TNV847" s="14"/>
      <c r="TNW847" s="14"/>
      <c r="TNX847" s="14"/>
      <c r="TNY847" s="14"/>
      <c r="TNZ847" s="14"/>
      <c r="TOA847" s="14"/>
      <c r="TOB847" s="14"/>
      <c r="TOC847" s="14"/>
      <c r="TOD847" s="14"/>
      <c r="TOE847" s="14"/>
      <c r="TOF847" s="14"/>
      <c r="TOG847" s="14"/>
      <c r="TOH847" s="14"/>
      <c r="TOI847" s="14"/>
      <c r="TOJ847" s="14"/>
      <c r="TOK847" s="14"/>
      <c r="TOL847" s="14"/>
      <c r="TOM847" s="14"/>
      <c r="TON847" s="14"/>
      <c r="TOO847" s="14"/>
      <c r="TOP847" s="14"/>
      <c r="TOQ847" s="14"/>
      <c r="TOR847" s="14"/>
      <c r="TOS847" s="14"/>
      <c r="TOT847" s="14"/>
      <c r="TOU847" s="14"/>
      <c r="TOV847" s="14"/>
      <c r="TOW847" s="14"/>
      <c r="TOX847" s="14"/>
      <c r="TOY847" s="14"/>
      <c r="TOZ847" s="14"/>
      <c r="TPA847" s="14"/>
      <c r="TPB847" s="14"/>
      <c r="TPC847" s="14"/>
      <c r="TPD847" s="14"/>
      <c r="TPE847" s="14"/>
      <c r="TPF847" s="14"/>
      <c r="TPG847" s="14"/>
      <c r="TPH847" s="14"/>
      <c r="TPI847" s="14"/>
      <c r="TPJ847" s="14"/>
      <c r="TPK847" s="14"/>
      <c r="TPL847" s="14"/>
      <c r="TPM847" s="14"/>
      <c r="TPN847" s="14"/>
      <c r="TPO847" s="14"/>
      <c r="TPP847" s="14"/>
      <c r="TPQ847" s="14"/>
      <c r="TPR847" s="14"/>
      <c r="TPS847" s="14"/>
      <c r="TPT847" s="14"/>
      <c r="TPU847" s="14"/>
      <c r="TPV847" s="14"/>
      <c r="TPW847" s="14"/>
      <c r="TPX847" s="14"/>
      <c r="TPY847" s="14"/>
      <c r="TPZ847" s="14"/>
      <c r="TQA847" s="14"/>
      <c r="TQB847" s="14"/>
      <c r="TQC847" s="14"/>
      <c r="TQD847" s="14"/>
      <c r="TQE847" s="14"/>
      <c r="TQF847" s="14"/>
      <c r="TQG847" s="14"/>
      <c r="TQH847" s="14"/>
      <c r="TQI847" s="14"/>
      <c r="TQJ847" s="14"/>
      <c r="TQK847" s="14"/>
      <c r="TQL847" s="14"/>
      <c r="TQM847" s="14"/>
      <c r="TQN847" s="14"/>
      <c r="TQO847" s="14"/>
      <c r="TQP847" s="14"/>
      <c r="TQQ847" s="14"/>
      <c r="TQR847" s="14"/>
      <c r="TQS847" s="14"/>
      <c r="TQT847" s="14"/>
      <c r="TQU847" s="14"/>
      <c r="TQV847" s="14"/>
      <c r="TQW847" s="14"/>
      <c r="TQX847" s="14"/>
      <c r="TQY847" s="14"/>
      <c r="TQZ847" s="14"/>
      <c r="TRA847" s="14"/>
      <c r="TRB847" s="14"/>
      <c r="TRC847" s="14"/>
      <c r="TRD847" s="14"/>
      <c r="TRE847" s="14"/>
      <c r="TRF847" s="14"/>
      <c r="TRG847" s="14"/>
      <c r="TRH847" s="14"/>
      <c r="TRI847" s="14"/>
      <c r="TRJ847" s="14"/>
      <c r="TRK847" s="14"/>
      <c r="TRL847" s="14"/>
      <c r="TRM847" s="14"/>
      <c r="TRN847" s="14"/>
      <c r="TRO847" s="14"/>
      <c r="TRP847" s="14"/>
      <c r="TRQ847" s="14"/>
      <c r="TRR847" s="14"/>
      <c r="TRS847" s="14"/>
      <c r="TRT847" s="14"/>
      <c r="TRU847" s="14"/>
      <c r="TRV847" s="14"/>
      <c r="TRW847" s="14"/>
      <c r="TRX847" s="14"/>
      <c r="TRY847" s="14"/>
      <c r="TRZ847" s="14"/>
      <c r="TSA847" s="14"/>
      <c r="TSB847" s="14"/>
      <c r="TSC847" s="14"/>
      <c r="TSD847" s="14"/>
      <c r="TSE847" s="14"/>
      <c r="TSF847" s="14"/>
      <c r="TSG847" s="14"/>
      <c r="TSH847" s="14"/>
      <c r="TSI847" s="14"/>
      <c r="TSJ847" s="14"/>
      <c r="TSK847" s="14"/>
      <c r="TSL847" s="14"/>
      <c r="TSM847" s="14"/>
      <c r="TSN847" s="14"/>
      <c r="TSO847" s="14"/>
      <c r="TSP847" s="14"/>
      <c r="TSQ847" s="14"/>
      <c r="TSR847" s="14"/>
      <c r="TSS847" s="14"/>
      <c r="TST847" s="14"/>
      <c r="TSU847" s="14"/>
      <c r="TSV847" s="14"/>
      <c r="TSW847" s="14"/>
      <c r="TSX847" s="14"/>
      <c r="TSY847" s="14"/>
      <c r="TSZ847" s="14"/>
      <c r="TTA847" s="14"/>
      <c r="TTB847" s="14"/>
      <c r="TTC847" s="14"/>
      <c r="TTD847" s="14"/>
      <c r="TTE847" s="14"/>
      <c r="TTF847" s="14"/>
      <c r="TTG847" s="14"/>
      <c r="TTH847" s="14"/>
      <c r="TTI847" s="14"/>
      <c r="TTJ847" s="14"/>
      <c r="TTK847" s="14"/>
      <c r="TTL847" s="14"/>
      <c r="TTM847" s="14"/>
      <c r="TTN847" s="14"/>
      <c r="TTO847" s="14"/>
      <c r="TTP847" s="14"/>
      <c r="TTQ847" s="14"/>
      <c r="TTR847" s="14"/>
      <c r="TTS847" s="14"/>
      <c r="TTT847" s="14"/>
      <c r="TTU847" s="14"/>
      <c r="TTV847" s="14"/>
      <c r="TTW847" s="14"/>
      <c r="TTX847" s="14"/>
      <c r="TTY847" s="14"/>
      <c r="TTZ847" s="14"/>
      <c r="TUA847" s="14"/>
      <c r="TUB847" s="14"/>
      <c r="TUC847" s="14"/>
      <c r="TUD847" s="14"/>
      <c r="TUE847" s="14"/>
      <c r="TUF847" s="14"/>
      <c r="TUG847" s="14"/>
      <c r="TUH847" s="14"/>
      <c r="TUI847" s="14"/>
      <c r="TUJ847" s="14"/>
      <c r="TUK847" s="14"/>
      <c r="TUL847" s="14"/>
      <c r="TUM847" s="14"/>
      <c r="TUN847" s="14"/>
      <c r="TUO847" s="14"/>
      <c r="TUP847" s="14"/>
      <c r="TUQ847" s="14"/>
      <c r="TUR847" s="14"/>
      <c r="TUS847" s="14"/>
      <c r="TUT847" s="14"/>
      <c r="TUU847" s="14"/>
      <c r="TUV847" s="14"/>
      <c r="TUW847" s="14"/>
      <c r="TUX847" s="14"/>
      <c r="TUY847" s="14"/>
      <c r="TUZ847" s="14"/>
      <c r="TVA847" s="14"/>
      <c r="TVB847" s="14"/>
      <c r="TVC847" s="14"/>
      <c r="TVD847" s="14"/>
      <c r="TVE847" s="14"/>
      <c r="TVF847" s="14"/>
      <c r="TVG847" s="14"/>
      <c r="TVH847" s="14"/>
      <c r="TVI847" s="14"/>
      <c r="TVJ847" s="14"/>
      <c r="TVK847" s="14"/>
      <c r="TVL847" s="14"/>
      <c r="TVM847" s="14"/>
      <c r="TVN847" s="14"/>
      <c r="TVO847" s="14"/>
      <c r="TVP847" s="14"/>
      <c r="TVQ847" s="14"/>
      <c r="TVR847" s="14"/>
      <c r="TVS847" s="14"/>
      <c r="TVT847" s="14"/>
      <c r="TVU847" s="14"/>
      <c r="TVV847" s="14"/>
      <c r="TVW847" s="14"/>
      <c r="TVX847" s="14"/>
      <c r="TVY847" s="14"/>
      <c r="TVZ847" s="14"/>
      <c r="TWA847" s="14"/>
      <c r="TWB847" s="14"/>
      <c r="TWC847" s="14"/>
      <c r="TWD847" s="14"/>
      <c r="TWE847" s="14"/>
      <c r="TWF847" s="14"/>
      <c r="TWG847" s="14"/>
      <c r="TWH847" s="14"/>
      <c r="TWI847" s="14"/>
      <c r="TWJ847" s="14"/>
      <c r="TWK847" s="14"/>
      <c r="TWL847" s="14"/>
      <c r="TWM847" s="14"/>
      <c r="TWN847" s="14"/>
      <c r="TWO847" s="14"/>
      <c r="TWP847" s="14"/>
      <c r="TWQ847" s="14"/>
      <c r="TWR847" s="14"/>
      <c r="TWS847" s="14"/>
      <c r="TWT847" s="14"/>
      <c r="TWU847" s="14"/>
      <c r="TWV847" s="14"/>
      <c r="TWW847" s="14"/>
      <c r="TWX847" s="14"/>
      <c r="TWY847" s="14"/>
      <c r="TWZ847" s="14"/>
      <c r="TXA847" s="14"/>
      <c r="TXB847" s="14"/>
      <c r="TXC847" s="14"/>
      <c r="TXD847" s="14"/>
      <c r="TXE847" s="14"/>
      <c r="TXF847" s="14"/>
      <c r="TXG847" s="14"/>
      <c r="TXH847" s="14"/>
      <c r="TXI847" s="14"/>
      <c r="TXJ847" s="14"/>
      <c r="TXK847" s="14"/>
      <c r="TXL847" s="14"/>
      <c r="TXM847" s="14"/>
      <c r="TXN847" s="14"/>
      <c r="TXO847" s="14"/>
      <c r="TXP847" s="14"/>
      <c r="TXQ847" s="14"/>
      <c r="TXR847" s="14"/>
      <c r="TXS847" s="14"/>
      <c r="TXT847" s="14"/>
      <c r="TXU847" s="14"/>
      <c r="TXV847" s="14"/>
      <c r="TXW847" s="14"/>
      <c r="TXX847" s="14"/>
      <c r="TXY847" s="14"/>
      <c r="TXZ847" s="14"/>
      <c r="TYA847" s="14"/>
      <c r="TYB847" s="14"/>
      <c r="TYC847" s="14"/>
      <c r="TYD847" s="14"/>
      <c r="TYE847" s="14"/>
      <c r="TYF847" s="14"/>
      <c r="TYG847" s="14"/>
      <c r="TYH847" s="14"/>
      <c r="TYI847" s="14"/>
      <c r="TYJ847" s="14"/>
      <c r="TYK847" s="14"/>
      <c r="TYL847" s="14"/>
      <c r="TYM847" s="14"/>
      <c r="TYN847" s="14"/>
      <c r="TYO847" s="14"/>
      <c r="TYP847" s="14"/>
      <c r="TYQ847" s="14"/>
      <c r="TYR847" s="14"/>
      <c r="TYS847" s="14"/>
      <c r="TYT847" s="14"/>
      <c r="TYU847" s="14"/>
      <c r="TYV847" s="14"/>
      <c r="TYW847" s="14"/>
      <c r="TYX847" s="14"/>
      <c r="TYY847" s="14"/>
      <c r="TYZ847" s="14"/>
      <c r="TZA847" s="14"/>
      <c r="TZB847" s="14"/>
      <c r="TZC847" s="14"/>
      <c r="TZD847" s="14"/>
      <c r="TZE847" s="14"/>
      <c r="TZF847" s="14"/>
      <c r="TZG847" s="14"/>
      <c r="TZH847" s="14"/>
      <c r="TZI847" s="14"/>
      <c r="TZJ847" s="14"/>
      <c r="TZK847" s="14"/>
      <c r="TZL847" s="14"/>
      <c r="TZM847" s="14"/>
      <c r="TZN847" s="14"/>
      <c r="TZO847" s="14"/>
      <c r="TZP847" s="14"/>
      <c r="TZQ847" s="14"/>
      <c r="TZR847" s="14"/>
      <c r="TZS847" s="14"/>
      <c r="TZT847" s="14"/>
      <c r="TZU847" s="14"/>
      <c r="TZV847" s="14"/>
      <c r="TZW847" s="14"/>
      <c r="TZX847" s="14"/>
      <c r="TZY847" s="14"/>
      <c r="TZZ847" s="14"/>
      <c r="UAA847" s="14"/>
      <c r="UAB847" s="14"/>
      <c r="UAC847" s="14"/>
      <c r="UAD847" s="14"/>
      <c r="UAE847" s="14"/>
      <c r="UAF847" s="14"/>
      <c r="UAG847" s="14"/>
      <c r="UAH847" s="14"/>
      <c r="UAI847" s="14"/>
      <c r="UAJ847" s="14"/>
      <c r="UAK847" s="14"/>
      <c r="UAL847" s="14"/>
      <c r="UAM847" s="14"/>
      <c r="UAN847" s="14"/>
      <c r="UAO847" s="14"/>
      <c r="UAP847" s="14"/>
      <c r="UAQ847" s="14"/>
      <c r="UAR847" s="14"/>
      <c r="UAS847" s="14"/>
      <c r="UAT847" s="14"/>
      <c r="UAU847" s="14"/>
      <c r="UAV847" s="14"/>
      <c r="UAW847" s="14"/>
      <c r="UAX847" s="14"/>
      <c r="UAY847" s="14"/>
      <c r="UAZ847" s="14"/>
      <c r="UBA847" s="14"/>
      <c r="UBB847" s="14"/>
      <c r="UBC847" s="14"/>
      <c r="UBD847" s="14"/>
      <c r="UBE847" s="14"/>
      <c r="UBF847" s="14"/>
      <c r="UBG847" s="14"/>
      <c r="UBH847" s="14"/>
      <c r="UBI847" s="14"/>
      <c r="UBJ847" s="14"/>
      <c r="UBK847" s="14"/>
      <c r="UBL847" s="14"/>
      <c r="UBM847" s="14"/>
      <c r="UBN847" s="14"/>
      <c r="UBO847" s="14"/>
      <c r="UBP847" s="14"/>
      <c r="UBQ847" s="14"/>
      <c r="UBR847" s="14"/>
      <c r="UBS847" s="14"/>
      <c r="UBT847" s="14"/>
      <c r="UBU847" s="14"/>
      <c r="UBV847" s="14"/>
      <c r="UBW847" s="14"/>
      <c r="UBX847" s="14"/>
      <c r="UBY847" s="14"/>
      <c r="UBZ847" s="14"/>
      <c r="UCA847" s="14"/>
      <c r="UCB847" s="14"/>
      <c r="UCC847" s="14"/>
      <c r="UCD847" s="14"/>
      <c r="UCE847" s="14"/>
      <c r="UCF847" s="14"/>
      <c r="UCG847" s="14"/>
      <c r="UCH847" s="14"/>
      <c r="UCI847" s="14"/>
      <c r="UCJ847" s="14"/>
      <c r="UCK847" s="14"/>
      <c r="UCL847" s="14"/>
      <c r="UCM847" s="14"/>
      <c r="UCN847" s="14"/>
      <c r="UCO847" s="14"/>
      <c r="UCP847" s="14"/>
      <c r="UCQ847" s="14"/>
      <c r="UCR847" s="14"/>
      <c r="UCS847" s="14"/>
      <c r="UCT847" s="14"/>
      <c r="UCU847" s="14"/>
      <c r="UCV847" s="14"/>
      <c r="UCW847" s="14"/>
      <c r="UCX847" s="14"/>
      <c r="UCY847" s="14"/>
      <c r="UCZ847" s="14"/>
      <c r="UDA847" s="14"/>
      <c r="UDB847" s="14"/>
      <c r="UDC847" s="14"/>
      <c r="UDD847" s="14"/>
      <c r="UDE847" s="14"/>
      <c r="UDF847" s="14"/>
      <c r="UDG847" s="14"/>
      <c r="UDH847" s="14"/>
      <c r="UDI847" s="14"/>
      <c r="UDJ847" s="14"/>
      <c r="UDK847" s="14"/>
      <c r="UDL847" s="14"/>
      <c r="UDM847" s="14"/>
      <c r="UDN847" s="14"/>
      <c r="UDO847" s="14"/>
      <c r="UDP847" s="14"/>
      <c r="UDQ847" s="14"/>
      <c r="UDR847" s="14"/>
      <c r="UDS847" s="14"/>
      <c r="UDT847" s="14"/>
      <c r="UDU847" s="14"/>
      <c r="UDV847" s="14"/>
      <c r="UDW847" s="14"/>
      <c r="UDX847" s="14"/>
      <c r="UDY847" s="14"/>
      <c r="UDZ847" s="14"/>
      <c r="UEA847" s="14"/>
      <c r="UEB847" s="14"/>
      <c r="UEC847" s="14"/>
      <c r="UED847" s="14"/>
      <c r="UEE847" s="14"/>
      <c r="UEF847" s="14"/>
      <c r="UEG847" s="14"/>
      <c r="UEH847" s="14"/>
      <c r="UEI847" s="14"/>
      <c r="UEJ847" s="14"/>
      <c r="UEK847" s="14"/>
      <c r="UEL847" s="14"/>
      <c r="UEM847" s="14"/>
      <c r="UEN847" s="14"/>
      <c r="UEO847" s="14"/>
      <c r="UEP847" s="14"/>
      <c r="UEQ847" s="14"/>
      <c r="UER847" s="14"/>
      <c r="UES847" s="14"/>
      <c r="UET847" s="14"/>
      <c r="UEU847" s="14"/>
      <c r="UEV847" s="14"/>
      <c r="UEW847" s="14"/>
      <c r="UEX847" s="14"/>
      <c r="UEY847" s="14"/>
      <c r="UEZ847" s="14"/>
      <c r="UFA847" s="14"/>
      <c r="UFB847" s="14"/>
      <c r="UFC847" s="14"/>
      <c r="UFD847" s="14"/>
      <c r="UFE847" s="14"/>
      <c r="UFF847" s="14"/>
      <c r="UFG847" s="14"/>
      <c r="UFH847" s="14"/>
      <c r="UFI847" s="14"/>
      <c r="UFJ847" s="14"/>
      <c r="UFK847" s="14"/>
      <c r="UFL847" s="14"/>
      <c r="UFM847" s="14"/>
      <c r="UFN847" s="14"/>
      <c r="UFO847" s="14"/>
      <c r="UFP847" s="14"/>
      <c r="UFQ847" s="14"/>
      <c r="UFR847" s="14"/>
      <c r="UFS847" s="14"/>
      <c r="UFT847" s="14"/>
      <c r="UFU847" s="14"/>
      <c r="UFV847" s="14"/>
      <c r="UFW847" s="14"/>
      <c r="UFX847" s="14"/>
      <c r="UFY847" s="14"/>
      <c r="UFZ847" s="14"/>
      <c r="UGA847" s="14"/>
      <c r="UGB847" s="14"/>
      <c r="UGC847" s="14"/>
      <c r="UGD847" s="14"/>
      <c r="UGE847" s="14"/>
      <c r="UGF847" s="14"/>
      <c r="UGG847" s="14"/>
      <c r="UGH847" s="14"/>
      <c r="UGI847" s="14"/>
      <c r="UGJ847" s="14"/>
      <c r="UGK847" s="14"/>
      <c r="UGL847" s="14"/>
      <c r="UGM847" s="14"/>
      <c r="UGN847" s="14"/>
      <c r="UGO847" s="14"/>
      <c r="UGP847" s="14"/>
      <c r="UGQ847" s="14"/>
      <c r="UGR847" s="14"/>
      <c r="UGS847" s="14"/>
      <c r="UGT847" s="14"/>
      <c r="UGU847" s="14"/>
      <c r="UGV847" s="14"/>
      <c r="UGW847" s="14"/>
      <c r="UGX847" s="14"/>
      <c r="UGY847" s="14"/>
      <c r="UGZ847" s="14"/>
      <c r="UHA847" s="14"/>
      <c r="UHB847" s="14"/>
      <c r="UHC847" s="14"/>
      <c r="UHD847" s="14"/>
      <c r="UHE847" s="14"/>
      <c r="UHF847" s="14"/>
      <c r="UHG847" s="14"/>
      <c r="UHH847" s="14"/>
      <c r="UHI847" s="14"/>
      <c r="UHJ847" s="14"/>
      <c r="UHK847" s="14"/>
      <c r="UHL847" s="14"/>
      <c r="UHM847" s="14"/>
      <c r="UHN847" s="14"/>
      <c r="UHO847" s="14"/>
      <c r="UHP847" s="14"/>
      <c r="UHQ847" s="14"/>
      <c r="UHR847" s="14"/>
      <c r="UHS847" s="14"/>
      <c r="UHT847" s="14"/>
      <c r="UHU847" s="14"/>
      <c r="UHV847" s="14"/>
      <c r="UHW847" s="14"/>
      <c r="UHX847" s="14"/>
      <c r="UHY847" s="14"/>
      <c r="UHZ847" s="14"/>
      <c r="UIA847" s="14"/>
      <c r="UIB847" s="14"/>
      <c r="UIC847" s="14"/>
      <c r="UID847" s="14"/>
      <c r="UIE847" s="14"/>
      <c r="UIF847" s="14"/>
      <c r="UIG847" s="14"/>
      <c r="UIH847" s="14"/>
      <c r="UII847" s="14"/>
      <c r="UIJ847" s="14"/>
      <c r="UIK847" s="14"/>
      <c r="UIL847" s="14"/>
      <c r="UIM847" s="14"/>
      <c r="UIN847" s="14"/>
      <c r="UIO847" s="14"/>
      <c r="UIP847" s="14"/>
      <c r="UIQ847" s="14"/>
      <c r="UIR847" s="14"/>
      <c r="UIS847" s="14"/>
      <c r="UIT847" s="14"/>
      <c r="UIU847" s="14"/>
      <c r="UIV847" s="14"/>
      <c r="UIW847" s="14"/>
      <c r="UIX847" s="14"/>
      <c r="UIY847" s="14"/>
      <c r="UIZ847" s="14"/>
      <c r="UJA847" s="14"/>
      <c r="UJB847" s="14"/>
      <c r="UJC847" s="14"/>
      <c r="UJD847" s="14"/>
      <c r="UJE847" s="14"/>
      <c r="UJF847" s="14"/>
      <c r="UJG847" s="14"/>
      <c r="UJH847" s="14"/>
      <c r="UJI847" s="14"/>
      <c r="UJJ847" s="14"/>
      <c r="UJK847" s="14"/>
      <c r="UJL847" s="14"/>
      <c r="UJM847" s="14"/>
      <c r="UJN847" s="14"/>
      <c r="UJO847" s="14"/>
      <c r="UJP847" s="14"/>
      <c r="UJQ847" s="14"/>
      <c r="UJR847" s="14"/>
      <c r="UJS847" s="14"/>
      <c r="UJT847" s="14"/>
      <c r="UJU847" s="14"/>
      <c r="UJV847" s="14"/>
      <c r="UJW847" s="14"/>
      <c r="UJX847" s="14"/>
      <c r="UJY847" s="14"/>
      <c r="UJZ847" s="14"/>
      <c r="UKA847" s="14"/>
      <c r="UKB847" s="14"/>
      <c r="UKC847" s="14"/>
      <c r="UKD847" s="14"/>
      <c r="UKE847" s="14"/>
      <c r="UKF847" s="14"/>
      <c r="UKG847" s="14"/>
      <c r="UKH847" s="14"/>
      <c r="UKI847" s="14"/>
      <c r="UKJ847" s="14"/>
      <c r="UKK847" s="14"/>
      <c r="UKL847" s="14"/>
      <c r="UKM847" s="14"/>
      <c r="UKN847" s="14"/>
      <c r="UKO847" s="14"/>
      <c r="UKP847" s="14"/>
      <c r="UKQ847" s="14"/>
      <c r="UKR847" s="14"/>
      <c r="UKS847" s="14"/>
      <c r="UKT847" s="14"/>
      <c r="UKU847" s="14"/>
      <c r="UKV847" s="14"/>
      <c r="UKW847" s="14"/>
      <c r="UKX847" s="14"/>
      <c r="UKY847" s="14"/>
      <c r="UKZ847" s="14"/>
      <c r="ULA847" s="14"/>
      <c r="ULB847" s="14"/>
      <c r="ULC847" s="14"/>
      <c r="ULD847" s="14"/>
      <c r="ULE847" s="14"/>
      <c r="ULF847" s="14"/>
      <c r="ULG847" s="14"/>
      <c r="ULH847" s="14"/>
      <c r="ULI847" s="14"/>
      <c r="ULJ847" s="14"/>
      <c r="ULK847" s="14"/>
      <c r="ULL847" s="14"/>
      <c r="ULM847" s="14"/>
      <c r="ULN847" s="14"/>
      <c r="ULO847" s="14"/>
      <c r="ULP847" s="14"/>
      <c r="ULQ847" s="14"/>
      <c r="ULR847" s="14"/>
      <c r="ULS847" s="14"/>
      <c r="ULT847" s="14"/>
      <c r="ULU847" s="14"/>
      <c r="ULV847" s="14"/>
      <c r="ULW847" s="14"/>
      <c r="ULX847" s="14"/>
      <c r="ULY847" s="14"/>
      <c r="ULZ847" s="14"/>
      <c r="UMA847" s="14"/>
      <c r="UMB847" s="14"/>
      <c r="UMC847" s="14"/>
      <c r="UMD847" s="14"/>
      <c r="UME847" s="14"/>
      <c r="UMF847" s="14"/>
      <c r="UMG847" s="14"/>
      <c r="UMH847" s="14"/>
      <c r="UMI847" s="14"/>
      <c r="UMJ847" s="14"/>
      <c r="UMK847" s="14"/>
      <c r="UML847" s="14"/>
      <c r="UMM847" s="14"/>
      <c r="UMN847" s="14"/>
      <c r="UMO847" s="14"/>
      <c r="UMP847" s="14"/>
      <c r="UMQ847" s="14"/>
      <c r="UMR847" s="14"/>
      <c r="UMS847" s="14"/>
      <c r="UMT847" s="14"/>
      <c r="UMU847" s="14"/>
      <c r="UMV847" s="14"/>
      <c r="UMW847" s="14"/>
      <c r="UMX847" s="14"/>
      <c r="UMY847" s="14"/>
      <c r="UMZ847" s="14"/>
      <c r="UNA847" s="14"/>
      <c r="UNB847" s="14"/>
      <c r="UNC847" s="14"/>
      <c r="UND847" s="14"/>
      <c r="UNE847" s="14"/>
      <c r="UNF847" s="14"/>
      <c r="UNG847" s="14"/>
      <c r="UNH847" s="14"/>
      <c r="UNI847" s="14"/>
      <c r="UNJ847" s="14"/>
      <c r="UNK847" s="14"/>
      <c r="UNL847" s="14"/>
      <c r="UNM847" s="14"/>
      <c r="UNN847" s="14"/>
      <c r="UNO847" s="14"/>
      <c r="UNP847" s="14"/>
      <c r="UNQ847" s="14"/>
      <c r="UNR847" s="14"/>
      <c r="UNS847" s="14"/>
      <c r="UNT847" s="14"/>
      <c r="UNU847" s="14"/>
      <c r="UNV847" s="14"/>
      <c r="UNW847" s="14"/>
      <c r="UNX847" s="14"/>
      <c r="UNY847" s="14"/>
      <c r="UNZ847" s="14"/>
      <c r="UOA847" s="14"/>
      <c r="UOB847" s="14"/>
      <c r="UOC847" s="14"/>
      <c r="UOD847" s="14"/>
      <c r="UOE847" s="14"/>
      <c r="UOF847" s="14"/>
      <c r="UOG847" s="14"/>
      <c r="UOH847" s="14"/>
      <c r="UOI847" s="14"/>
      <c r="UOJ847" s="14"/>
      <c r="UOK847" s="14"/>
      <c r="UOL847" s="14"/>
      <c r="UOM847" s="14"/>
      <c r="UON847" s="14"/>
      <c r="UOO847" s="14"/>
      <c r="UOP847" s="14"/>
      <c r="UOQ847" s="14"/>
      <c r="UOR847" s="14"/>
      <c r="UOS847" s="14"/>
      <c r="UOT847" s="14"/>
      <c r="UOU847" s="14"/>
      <c r="UOV847" s="14"/>
      <c r="UOW847" s="14"/>
      <c r="UOX847" s="14"/>
      <c r="UOY847" s="14"/>
      <c r="UOZ847" s="14"/>
      <c r="UPA847" s="14"/>
      <c r="UPB847" s="14"/>
      <c r="UPC847" s="14"/>
      <c r="UPD847" s="14"/>
      <c r="UPE847" s="14"/>
      <c r="UPF847" s="14"/>
      <c r="UPG847" s="14"/>
      <c r="UPH847" s="14"/>
      <c r="UPI847" s="14"/>
      <c r="UPJ847" s="14"/>
      <c r="UPK847" s="14"/>
      <c r="UPL847" s="14"/>
      <c r="UPM847" s="14"/>
      <c r="UPN847" s="14"/>
      <c r="UPO847" s="14"/>
      <c r="UPP847" s="14"/>
      <c r="UPQ847" s="14"/>
      <c r="UPR847" s="14"/>
      <c r="UPS847" s="14"/>
      <c r="UPT847" s="14"/>
      <c r="UPU847" s="14"/>
      <c r="UPV847" s="14"/>
      <c r="UPW847" s="14"/>
      <c r="UPX847" s="14"/>
      <c r="UPY847" s="14"/>
      <c r="UPZ847" s="14"/>
      <c r="UQA847" s="14"/>
      <c r="UQB847" s="14"/>
      <c r="UQC847" s="14"/>
      <c r="UQD847" s="14"/>
      <c r="UQE847" s="14"/>
      <c r="UQF847" s="14"/>
      <c r="UQG847" s="14"/>
      <c r="UQH847" s="14"/>
      <c r="UQI847" s="14"/>
      <c r="UQJ847" s="14"/>
      <c r="UQK847" s="14"/>
      <c r="UQL847" s="14"/>
      <c r="UQM847" s="14"/>
      <c r="UQN847" s="14"/>
      <c r="UQO847" s="14"/>
      <c r="UQP847" s="14"/>
      <c r="UQQ847" s="14"/>
      <c r="UQR847" s="14"/>
      <c r="UQS847" s="14"/>
      <c r="UQT847" s="14"/>
      <c r="UQU847" s="14"/>
      <c r="UQV847" s="14"/>
      <c r="UQW847" s="14"/>
      <c r="UQX847" s="14"/>
      <c r="UQY847" s="14"/>
      <c r="UQZ847" s="14"/>
      <c r="URA847" s="14"/>
      <c r="URB847" s="14"/>
      <c r="URC847" s="14"/>
      <c r="URD847" s="14"/>
      <c r="URE847" s="14"/>
      <c r="URF847" s="14"/>
      <c r="URG847" s="14"/>
      <c r="URH847" s="14"/>
      <c r="URI847" s="14"/>
      <c r="URJ847" s="14"/>
      <c r="URK847" s="14"/>
      <c r="URL847" s="14"/>
      <c r="URM847" s="14"/>
      <c r="URN847" s="14"/>
      <c r="URO847" s="14"/>
      <c r="URP847" s="14"/>
      <c r="URQ847" s="14"/>
      <c r="URR847" s="14"/>
      <c r="URS847" s="14"/>
      <c r="URT847" s="14"/>
      <c r="URU847" s="14"/>
      <c r="URV847" s="14"/>
      <c r="URW847" s="14"/>
      <c r="URX847" s="14"/>
      <c r="URY847" s="14"/>
      <c r="URZ847" s="14"/>
      <c r="USA847" s="14"/>
      <c r="USB847" s="14"/>
      <c r="USC847" s="14"/>
      <c r="USD847" s="14"/>
      <c r="USE847" s="14"/>
      <c r="USF847" s="14"/>
      <c r="USG847" s="14"/>
      <c r="USH847" s="14"/>
      <c r="USI847" s="14"/>
      <c r="USJ847" s="14"/>
      <c r="USK847" s="14"/>
      <c r="USL847" s="14"/>
      <c r="USM847" s="14"/>
      <c r="USN847" s="14"/>
      <c r="USO847" s="14"/>
      <c r="USP847" s="14"/>
      <c r="USQ847" s="14"/>
      <c r="USR847" s="14"/>
      <c r="USS847" s="14"/>
      <c r="UST847" s="14"/>
      <c r="USU847" s="14"/>
      <c r="USV847" s="14"/>
      <c r="USW847" s="14"/>
      <c r="USX847" s="14"/>
      <c r="USY847" s="14"/>
      <c r="USZ847" s="14"/>
      <c r="UTA847" s="14"/>
      <c r="UTB847" s="14"/>
      <c r="UTC847" s="14"/>
      <c r="UTD847" s="14"/>
      <c r="UTE847" s="14"/>
      <c r="UTF847" s="14"/>
      <c r="UTG847" s="14"/>
      <c r="UTH847" s="14"/>
      <c r="UTI847" s="14"/>
      <c r="UTJ847" s="14"/>
      <c r="UTK847" s="14"/>
      <c r="UTL847" s="14"/>
      <c r="UTM847" s="14"/>
      <c r="UTN847" s="14"/>
      <c r="UTO847" s="14"/>
      <c r="UTP847" s="14"/>
      <c r="UTQ847" s="14"/>
      <c r="UTR847" s="14"/>
      <c r="UTS847" s="14"/>
      <c r="UTT847" s="14"/>
      <c r="UTU847" s="14"/>
      <c r="UTV847" s="14"/>
      <c r="UTW847" s="14"/>
      <c r="UTX847" s="14"/>
      <c r="UTY847" s="14"/>
      <c r="UTZ847" s="14"/>
      <c r="UUA847" s="14"/>
      <c r="UUB847" s="14"/>
      <c r="UUC847" s="14"/>
      <c r="UUD847" s="14"/>
      <c r="UUE847" s="14"/>
      <c r="UUF847" s="14"/>
      <c r="UUG847" s="14"/>
      <c r="UUH847" s="14"/>
      <c r="UUI847" s="14"/>
      <c r="UUJ847" s="14"/>
      <c r="UUK847" s="14"/>
      <c r="UUL847" s="14"/>
      <c r="UUM847" s="14"/>
      <c r="UUN847" s="14"/>
      <c r="UUO847" s="14"/>
      <c r="UUP847" s="14"/>
      <c r="UUQ847" s="14"/>
      <c r="UUR847" s="14"/>
      <c r="UUS847" s="14"/>
      <c r="UUT847" s="14"/>
      <c r="UUU847" s="14"/>
      <c r="UUV847" s="14"/>
      <c r="UUW847" s="14"/>
      <c r="UUX847" s="14"/>
      <c r="UUY847" s="14"/>
      <c r="UUZ847" s="14"/>
      <c r="UVA847" s="14"/>
      <c r="UVB847" s="14"/>
      <c r="UVC847" s="14"/>
      <c r="UVD847" s="14"/>
      <c r="UVE847" s="14"/>
      <c r="UVF847" s="14"/>
      <c r="UVG847" s="14"/>
      <c r="UVH847" s="14"/>
      <c r="UVI847" s="14"/>
      <c r="UVJ847" s="14"/>
      <c r="UVK847" s="14"/>
      <c r="UVL847" s="14"/>
      <c r="UVM847" s="14"/>
      <c r="UVN847" s="14"/>
      <c r="UVO847" s="14"/>
      <c r="UVP847" s="14"/>
      <c r="UVQ847" s="14"/>
      <c r="UVR847" s="14"/>
      <c r="UVS847" s="14"/>
      <c r="UVT847" s="14"/>
      <c r="UVU847" s="14"/>
      <c r="UVV847" s="14"/>
      <c r="UVW847" s="14"/>
      <c r="UVX847" s="14"/>
      <c r="UVY847" s="14"/>
      <c r="UVZ847" s="14"/>
      <c r="UWA847" s="14"/>
      <c r="UWB847" s="14"/>
      <c r="UWC847" s="14"/>
      <c r="UWD847" s="14"/>
      <c r="UWE847" s="14"/>
      <c r="UWF847" s="14"/>
      <c r="UWG847" s="14"/>
      <c r="UWH847" s="14"/>
      <c r="UWI847" s="14"/>
      <c r="UWJ847" s="14"/>
      <c r="UWK847" s="14"/>
      <c r="UWL847" s="14"/>
      <c r="UWM847" s="14"/>
      <c r="UWN847" s="14"/>
      <c r="UWO847" s="14"/>
      <c r="UWP847" s="14"/>
      <c r="UWQ847" s="14"/>
      <c r="UWR847" s="14"/>
      <c r="UWS847" s="14"/>
      <c r="UWT847" s="14"/>
      <c r="UWU847" s="14"/>
      <c r="UWV847" s="14"/>
      <c r="UWW847" s="14"/>
      <c r="UWX847" s="14"/>
      <c r="UWY847" s="14"/>
      <c r="UWZ847" s="14"/>
      <c r="UXA847" s="14"/>
      <c r="UXB847" s="14"/>
      <c r="UXC847" s="14"/>
      <c r="UXD847" s="14"/>
      <c r="UXE847" s="14"/>
      <c r="UXF847" s="14"/>
      <c r="UXG847" s="14"/>
      <c r="UXH847" s="14"/>
      <c r="UXI847" s="14"/>
      <c r="UXJ847" s="14"/>
      <c r="UXK847" s="14"/>
      <c r="UXL847" s="14"/>
      <c r="UXM847" s="14"/>
      <c r="UXN847" s="14"/>
      <c r="UXO847" s="14"/>
      <c r="UXP847" s="14"/>
      <c r="UXQ847" s="14"/>
      <c r="UXR847" s="14"/>
      <c r="UXS847" s="14"/>
      <c r="UXT847" s="14"/>
      <c r="UXU847" s="14"/>
      <c r="UXV847" s="14"/>
      <c r="UXW847" s="14"/>
      <c r="UXX847" s="14"/>
      <c r="UXY847" s="14"/>
      <c r="UXZ847" s="14"/>
      <c r="UYA847" s="14"/>
      <c r="UYB847" s="14"/>
      <c r="UYC847" s="14"/>
      <c r="UYD847" s="14"/>
      <c r="UYE847" s="14"/>
      <c r="UYF847" s="14"/>
      <c r="UYG847" s="14"/>
      <c r="UYH847" s="14"/>
      <c r="UYI847" s="14"/>
      <c r="UYJ847" s="14"/>
      <c r="UYK847" s="14"/>
      <c r="UYL847" s="14"/>
      <c r="UYM847" s="14"/>
      <c r="UYN847" s="14"/>
      <c r="UYO847" s="14"/>
      <c r="UYP847" s="14"/>
      <c r="UYQ847" s="14"/>
      <c r="UYR847" s="14"/>
      <c r="UYS847" s="14"/>
      <c r="UYT847" s="14"/>
      <c r="UYU847" s="14"/>
      <c r="UYV847" s="14"/>
      <c r="UYW847" s="14"/>
      <c r="UYX847" s="14"/>
      <c r="UYY847" s="14"/>
      <c r="UYZ847" s="14"/>
      <c r="UZA847" s="14"/>
      <c r="UZB847" s="14"/>
      <c r="UZC847" s="14"/>
      <c r="UZD847" s="14"/>
      <c r="UZE847" s="14"/>
      <c r="UZF847" s="14"/>
      <c r="UZG847" s="14"/>
      <c r="UZH847" s="14"/>
      <c r="UZI847" s="14"/>
      <c r="UZJ847" s="14"/>
      <c r="UZK847" s="14"/>
      <c r="UZL847" s="14"/>
      <c r="UZM847" s="14"/>
      <c r="UZN847" s="14"/>
      <c r="UZO847" s="14"/>
      <c r="UZP847" s="14"/>
      <c r="UZQ847" s="14"/>
      <c r="UZR847" s="14"/>
      <c r="UZS847" s="14"/>
      <c r="UZT847" s="14"/>
      <c r="UZU847" s="14"/>
      <c r="UZV847" s="14"/>
      <c r="UZW847" s="14"/>
      <c r="UZX847" s="14"/>
      <c r="UZY847" s="14"/>
      <c r="UZZ847" s="14"/>
      <c r="VAA847" s="14"/>
      <c r="VAB847" s="14"/>
      <c r="VAC847" s="14"/>
      <c r="VAD847" s="14"/>
      <c r="VAE847" s="14"/>
      <c r="VAF847" s="14"/>
      <c r="VAG847" s="14"/>
      <c r="VAH847" s="14"/>
      <c r="VAI847" s="14"/>
      <c r="VAJ847" s="14"/>
      <c r="VAK847" s="14"/>
      <c r="VAL847" s="14"/>
      <c r="VAM847" s="14"/>
      <c r="VAN847" s="14"/>
      <c r="VAO847" s="14"/>
      <c r="VAP847" s="14"/>
      <c r="VAQ847" s="14"/>
      <c r="VAR847" s="14"/>
      <c r="VAS847" s="14"/>
      <c r="VAT847" s="14"/>
      <c r="VAU847" s="14"/>
      <c r="VAV847" s="14"/>
      <c r="VAW847" s="14"/>
      <c r="VAX847" s="14"/>
      <c r="VAY847" s="14"/>
      <c r="VAZ847" s="14"/>
      <c r="VBA847" s="14"/>
      <c r="VBB847" s="14"/>
      <c r="VBC847" s="14"/>
      <c r="VBD847" s="14"/>
      <c r="VBE847" s="14"/>
      <c r="VBF847" s="14"/>
      <c r="VBG847" s="14"/>
      <c r="VBH847" s="14"/>
      <c r="VBI847" s="14"/>
      <c r="VBJ847" s="14"/>
      <c r="VBK847" s="14"/>
      <c r="VBL847" s="14"/>
      <c r="VBM847" s="14"/>
      <c r="VBN847" s="14"/>
      <c r="VBO847" s="14"/>
      <c r="VBP847" s="14"/>
      <c r="VBQ847" s="14"/>
      <c r="VBR847" s="14"/>
      <c r="VBS847" s="14"/>
      <c r="VBT847" s="14"/>
      <c r="VBU847" s="14"/>
      <c r="VBV847" s="14"/>
      <c r="VBW847" s="14"/>
      <c r="VBX847" s="14"/>
      <c r="VBY847" s="14"/>
      <c r="VBZ847" s="14"/>
      <c r="VCA847" s="14"/>
      <c r="VCB847" s="14"/>
      <c r="VCC847" s="14"/>
      <c r="VCD847" s="14"/>
      <c r="VCE847" s="14"/>
      <c r="VCF847" s="14"/>
      <c r="VCG847" s="14"/>
      <c r="VCH847" s="14"/>
      <c r="VCI847" s="14"/>
      <c r="VCJ847" s="14"/>
      <c r="VCK847" s="14"/>
      <c r="VCL847" s="14"/>
      <c r="VCM847" s="14"/>
      <c r="VCN847" s="14"/>
      <c r="VCO847" s="14"/>
      <c r="VCP847" s="14"/>
      <c r="VCQ847" s="14"/>
      <c r="VCR847" s="14"/>
      <c r="VCS847" s="14"/>
      <c r="VCT847" s="14"/>
      <c r="VCU847" s="14"/>
      <c r="VCV847" s="14"/>
      <c r="VCW847" s="14"/>
      <c r="VCX847" s="14"/>
      <c r="VCY847" s="14"/>
      <c r="VCZ847" s="14"/>
      <c r="VDA847" s="14"/>
      <c r="VDB847" s="14"/>
      <c r="VDC847" s="14"/>
      <c r="VDD847" s="14"/>
      <c r="VDE847" s="14"/>
      <c r="VDF847" s="14"/>
      <c r="VDG847" s="14"/>
      <c r="VDH847" s="14"/>
      <c r="VDI847" s="14"/>
      <c r="VDJ847" s="14"/>
      <c r="VDK847" s="14"/>
      <c r="VDL847" s="14"/>
      <c r="VDM847" s="14"/>
      <c r="VDN847" s="14"/>
      <c r="VDO847" s="14"/>
      <c r="VDP847" s="14"/>
      <c r="VDQ847" s="14"/>
      <c r="VDR847" s="14"/>
      <c r="VDS847" s="14"/>
      <c r="VDT847" s="14"/>
      <c r="VDU847" s="14"/>
      <c r="VDV847" s="14"/>
      <c r="VDW847" s="14"/>
      <c r="VDX847" s="14"/>
      <c r="VDY847" s="14"/>
      <c r="VDZ847" s="14"/>
      <c r="VEA847" s="14"/>
      <c r="VEB847" s="14"/>
      <c r="VEC847" s="14"/>
      <c r="VED847" s="14"/>
      <c r="VEE847" s="14"/>
      <c r="VEF847" s="14"/>
      <c r="VEG847" s="14"/>
      <c r="VEH847" s="14"/>
      <c r="VEI847" s="14"/>
      <c r="VEJ847" s="14"/>
      <c r="VEK847" s="14"/>
      <c r="VEL847" s="14"/>
      <c r="VEM847" s="14"/>
      <c r="VEN847" s="14"/>
      <c r="VEO847" s="14"/>
      <c r="VEP847" s="14"/>
      <c r="VEQ847" s="14"/>
      <c r="VER847" s="14"/>
      <c r="VES847" s="14"/>
      <c r="VET847" s="14"/>
      <c r="VEU847" s="14"/>
      <c r="VEV847" s="14"/>
      <c r="VEW847" s="14"/>
      <c r="VEX847" s="14"/>
      <c r="VEY847" s="14"/>
      <c r="VEZ847" s="14"/>
      <c r="VFA847" s="14"/>
      <c r="VFB847" s="14"/>
      <c r="VFC847" s="14"/>
      <c r="VFD847" s="14"/>
      <c r="VFE847" s="14"/>
      <c r="VFF847" s="14"/>
      <c r="VFG847" s="14"/>
      <c r="VFH847" s="14"/>
      <c r="VFI847" s="14"/>
      <c r="VFJ847" s="14"/>
      <c r="VFK847" s="14"/>
      <c r="VFL847" s="14"/>
      <c r="VFM847" s="14"/>
      <c r="VFN847" s="14"/>
      <c r="VFO847" s="14"/>
      <c r="VFP847" s="14"/>
      <c r="VFQ847" s="14"/>
      <c r="VFR847" s="14"/>
      <c r="VFS847" s="14"/>
      <c r="VFT847" s="14"/>
      <c r="VFU847" s="14"/>
      <c r="VFV847" s="14"/>
      <c r="VFW847" s="14"/>
      <c r="VFX847" s="14"/>
      <c r="VFY847" s="14"/>
      <c r="VFZ847" s="14"/>
      <c r="VGA847" s="14"/>
      <c r="VGB847" s="14"/>
      <c r="VGC847" s="14"/>
      <c r="VGD847" s="14"/>
      <c r="VGE847" s="14"/>
      <c r="VGF847" s="14"/>
      <c r="VGG847" s="14"/>
      <c r="VGH847" s="14"/>
      <c r="VGI847" s="14"/>
      <c r="VGJ847" s="14"/>
      <c r="VGK847" s="14"/>
      <c r="VGL847" s="14"/>
      <c r="VGM847" s="14"/>
      <c r="VGN847" s="14"/>
      <c r="VGO847" s="14"/>
      <c r="VGP847" s="14"/>
      <c r="VGQ847" s="14"/>
      <c r="VGR847" s="14"/>
      <c r="VGS847" s="14"/>
      <c r="VGT847" s="14"/>
      <c r="VGU847" s="14"/>
      <c r="VGV847" s="14"/>
      <c r="VGW847" s="14"/>
      <c r="VGX847" s="14"/>
      <c r="VGY847" s="14"/>
      <c r="VGZ847" s="14"/>
      <c r="VHA847" s="14"/>
      <c r="VHB847" s="14"/>
      <c r="VHC847" s="14"/>
      <c r="VHD847" s="14"/>
      <c r="VHE847" s="14"/>
      <c r="VHF847" s="14"/>
      <c r="VHG847" s="14"/>
      <c r="VHH847" s="14"/>
      <c r="VHI847" s="14"/>
      <c r="VHJ847" s="14"/>
      <c r="VHK847" s="14"/>
      <c r="VHL847" s="14"/>
      <c r="VHM847" s="14"/>
      <c r="VHN847" s="14"/>
      <c r="VHO847" s="14"/>
      <c r="VHP847" s="14"/>
      <c r="VHQ847" s="14"/>
      <c r="VHR847" s="14"/>
      <c r="VHS847" s="14"/>
      <c r="VHT847" s="14"/>
      <c r="VHU847" s="14"/>
      <c r="VHV847" s="14"/>
      <c r="VHW847" s="14"/>
      <c r="VHX847" s="14"/>
      <c r="VHY847" s="14"/>
      <c r="VHZ847" s="14"/>
      <c r="VIA847" s="14"/>
      <c r="VIB847" s="14"/>
      <c r="VIC847" s="14"/>
      <c r="VID847" s="14"/>
      <c r="VIE847" s="14"/>
      <c r="VIF847" s="14"/>
      <c r="VIG847" s="14"/>
      <c r="VIH847" s="14"/>
      <c r="VII847" s="14"/>
      <c r="VIJ847" s="14"/>
      <c r="VIK847" s="14"/>
      <c r="VIL847" s="14"/>
      <c r="VIM847" s="14"/>
      <c r="VIN847" s="14"/>
      <c r="VIO847" s="14"/>
      <c r="VIP847" s="14"/>
      <c r="VIQ847" s="14"/>
      <c r="VIR847" s="14"/>
      <c r="VIS847" s="14"/>
      <c r="VIT847" s="14"/>
      <c r="VIU847" s="14"/>
      <c r="VIV847" s="14"/>
      <c r="VIW847" s="14"/>
      <c r="VIX847" s="14"/>
      <c r="VIY847" s="14"/>
      <c r="VIZ847" s="14"/>
      <c r="VJA847" s="14"/>
      <c r="VJB847" s="14"/>
      <c r="VJC847" s="14"/>
      <c r="VJD847" s="14"/>
      <c r="VJE847" s="14"/>
      <c r="VJF847" s="14"/>
      <c r="VJG847" s="14"/>
      <c r="VJH847" s="14"/>
      <c r="VJI847" s="14"/>
      <c r="VJJ847" s="14"/>
      <c r="VJK847" s="14"/>
      <c r="VJL847" s="14"/>
      <c r="VJM847" s="14"/>
      <c r="VJN847" s="14"/>
      <c r="VJO847" s="14"/>
      <c r="VJP847" s="14"/>
      <c r="VJQ847" s="14"/>
      <c r="VJR847" s="14"/>
      <c r="VJS847" s="14"/>
      <c r="VJT847" s="14"/>
      <c r="VJU847" s="14"/>
      <c r="VJV847" s="14"/>
      <c r="VJW847" s="14"/>
      <c r="VJX847" s="14"/>
      <c r="VJY847" s="14"/>
      <c r="VJZ847" s="14"/>
      <c r="VKA847" s="14"/>
      <c r="VKB847" s="14"/>
      <c r="VKC847" s="14"/>
      <c r="VKD847" s="14"/>
      <c r="VKE847" s="14"/>
      <c r="VKF847" s="14"/>
      <c r="VKG847" s="14"/>
      <c r="VKH847" s="14"/>
      <c r="VKI847" s="14"/>
      <c r="VKJ847" s="14"/>
      <c r="VKK847" s="14"/>
      <c r="VKL847" s="14"/>
      <c r="VKM847" s="14"/>
      <c r="VKN847" s="14"/>
      <c r="VKO847" s="14"/>
      <c r="VKP847" s="14"/>
      <c r="VKQ847" s="14"/>
      <c r="VKR847" s="14"/>
      <c r="VKS847" s="14"/>
      <c r="VKT847" s="14"/>
      <c r="VKU847" s="14"/>
      <c r="VKV847" s="14"/>
      <c r="VKW847" s="14"/>
      <c r="VKX847" s="14"/>
      <c r="VKY847" s="14"/>
      <c r="VKZ847" s="14"/>
      <c r="VLA847" s="14"/>
      <c r="VLB847" s="14"/>
      <c r="VLC847" s="14"/>
      <c r="VLD847" s="14"/>
      <c r="VLE847" s="14"/>
      <c r="VLF847" s="14"/>
      <c r="VLG847" s="14"/>
      <c r="VLH847" s="14"/>
      <c r="VLI847" s="14"/>
      <c r="VLJ847" s="14"/>
      <c r="VLK847" s="14"/>
      <c r="VLL847" s="14"/>
      <c r="VLM847" s="14"/>
      <c r="VLN847" s="14"/>
      <c r="VLO847" s="14"/>
      <c r="VLP847" s="14"/>
      <c r="VLQ847" s="14"/>
      <c r="VLR847" s="14"/>
      <c r="VLS847" s="14"/>
      <c r="VLT847" s="14"/>
      <c r="VLU847" s="14"/>
      <c r="VLV847" s="14"/>
      <c r="VLW847" s="14"/>
      <c r="VLX847" s="14"/>
      <c r="VLY847" s="14"/>
      <c r="VLZ847" s="14"/>
      <c r="VMA847" s="14"/>
      <c r="VMB847" s="14"/>
      <c r="VMC847" s="14"/>
      <c r="VMD847" s="14"/>
      <c r="VME847" s="14"/>
      <c r="VMF847" s="14"/>
      <c r="VMG847" s="14"/>
      <c r="VMH847" s="14"/>
      <c r="VMI847" s="14"/>
      <c r="VMJ847" s="14"/>
      <c r="VMK847" s="14"/>
      <c r="VML847" s="14"/>
      <c r="VMM847" s="14"/>
      <c r="VMN847" s="14"/>
      <c r="VMO847" s="14"/>
      <c r="VMP847" s="14"/>
      <c r="VMQ847" s="14"/>
      <c r="VMR847" s="14"/>
      <c r="VMS847" s="14"/>
      <c r="VMT847" s="14"/>
      <c r="VMU847" s="14"/>
      <c r="VMV847" s="14"/>
      <c r="VMW847" s="14"/>
      <c r="VMX847" s="14"/>
      <c r="VMY847" s="14"/>
      <c r="VMZ847" s="14"/>
      <c r="VNA847" s="14"/>
      <c r="VNB847" s="14"/>
      <c r="VNC847" s="14"/>
      <c r="VND847" s="14"/>
      <c r="VNE847" s="14"/>
      <c r="VNF847" s="14"/>
      <c r="VNG847" s="14"/>
      <c r="VNH847" s="14"/>
      <c r="VNI847" s="14"/>
      <c r="VNJ847" s="14"/>
      <c r="VNK847" s="14"/>
      <c r="VNL847" s="14"/>
      <c r="VNM847" s="14"/>
      <c r="VNN847" s="14"/>
      <c r="VNO847" s="14"/>
      <c r="VNP847" s="14"/>
      <c r="VNQ847" s="14"/>
      <c r="VNR847" s="14"/>
      <c r="VNS847" s="14"/>
      <c r="VNT847" s="14"/>
      <c r="VNU847" s="14"/>
      <c r="VNV847" s="14"/>
      <c r="VNW847" s="14"/>
      <c r="VNX847" s="14"/>
      <c r="VNY847" s="14"/>
      <c r="VNZ847" s="14"/>
      <c r="VOA847" s="14"/>
      <c r="VOB847" s="14"/>
      <c r="VOC847" s="14"/>
      <c r="VOD847" s="14"/>
      <c r="VOE847" s="14"/>
      <c r="VOF847" s="14"/>
      <c r="VOG847" s="14"/>
      <c r="VOH847" s="14"/>
      <c r="VOI847" s="14"/>
      <c r="VOJ847" s="14"/>
      <c r="VOK847" s="14"/>
      <c r="VOL847" s="14"/>
      <c r="VOM847" s="14"/>
      <c r="VON847" s="14"/>
      <c r="VOO847" s="14"/>
      <c r="VOP847" s="14"/>
      <c r="VOQ847" s="14"/>
      <c r="VOR847" s="14"/>
      <c r="VOS847" s="14"/>
      <c r="VOT847" s="14"/>
      <c r="VOU847" s="14"/>
      <c r="VOV847" s="14"/>
      <c r="VOW847" s="14"/>
      <c r="VOX847" s="14"/>
      <c r="VOY847" s="14"/>
      <c r="VOZ847" s="14"/>
      <c r="VPA847" s="14"/>
      <c r="VPB847" s="14"/>
      <c r="VPC847" s="14"/>
      <c r="VPD847" s="14"/>
      <c r="VPE847" s="14"/>
      <c r="VPF847" s="14"/>
      <c r="VPG847" s="14"/>
      <c r="VPH847" s="14"/>
      <c r="VPI847" s="14"/>
      <c r="VPJ847" s="14"/>
      <c r="VPK847" s="14"/>
      <c r="VPL847" s="14"/>
      <c r="VPM847" s="14"/>
      <c r="VPN847" s="14"/>
      <c r="VPO847" s="14"/>
      <c r="VPP847" s="14"/>
      <c r="VPQ847" s="14"/>
      <c r="VPR847" s="14"/>
      <c r="VPS847" s="14"/>
      <c r="VPT847" s="14"/>
      <c r="VPU847" s="14"/>
      <c r="VPV847" s="14"/>
      <c r="VPW847" s="14"/>
      <c r="VPX847" s="14"/>
      <c r="VPY847" s="14"/>
      <c r="VPZ847" s="14"/>
      <c r="VQA847" s="14"/>
      <c r="VQB847" s="14"/>
      <c r="VQC847" s="14"/>
      <c r="VQD847" s="14"/>
      <c r="VQE847" s="14"/>
      <c r="VQF847" s="14"/>
      <c r="VQG847" s="14"/>
      <c r="VQH847" s="14"/>
      <c r="VQI847" s="14"/>
      <c r="VQJ847" s="14"/>
      <c r="VQK847" s="14"/>
      <c r="VQL847" s="14"/>
      <c r="VQM847" s="14"/>
      <c r="VQN847" s="14"/>
      <c r="VQO847" s="14"/>
      <c r="VQP847" s="14"/>
      <c r="VQQ847" s="14"/>
      <c r="VQR847" s="14"/>
      <c r="VQS847" s="14"/>
      <c r="VQT847" s="14"/>
      <c r="VQU847" s="14"/>
      <c r="VQV847" s="14"/>
      <c r="VQW847" s="14"/>
      <c r="VQX847" s="14"/>
      <c r="VQY847" s="14"/>
      <c r="VQZ847" s="14"/>
      <c r="VRA847" s="14"/>
      <c r="VRB847" s="14"/>
      <c r="VRC847" s="14"/>
      <c r="VRD847" s="14"/>
      <c r="VRE847" s="14"/>
      <c r="VRF847" s="14"/>
      <c r="VRG847" s="14"/>
      <c r="VRH847" s="14"/>
      <c r="VRI847" s="14"/>
      <c r="VRJ847" s="14"/>
      <c r="VRK847" s="14"/>
      <c r="VRL847" s="14"/>
      <c r="VRM847" s="14"/>
      <c r="VRN847" s="14"/>
      <c r="VRO847" s="14"/>
      <c r="VRP847" s="14"/>
      <c r="VRQ847" s="14"/>
      <c r="VRR847" s="14"/>
      <c r="VRS847" s="14"/>
      <c r="VRT847" s="14"/>
      <c r="VRU847" s="14"/>
      <c r="VRV847" s="14"/>
      <c r="VRW847" s="14"/>
      <c r="VRX847" s="14"/>
      <c r="VRY847" s="14"/>
      <c r="VRZ847" s="14"/>
      <c r="VSA847" s="14"/>
      <c r="VSB847" s="14"/>
      <c r="VSC847" s="14"/>
      <c r="VSD847" s="14"/>
      <c r="VSE847" s="14"/>
      <c r="VSF847" s="14"/>
      <c r="VSG847" s="14"/>
      <c r="VSH847" s="14"/>
      <c r="VSI847" s="14"/>
      <c r="VSJ847" s="14"/>
      <c r="VSK847" s="14"/>
      <c r="VSL847" s="14"/>
      <c r="VSM847" s="14"/>
      <c r="VSN847" s="14"/>
      <c r="VSO847" s="14"/>
      <c r="VSP847" s="14"/>
      <c r="VSQ847" s="14"/>
      <c r="VSR847" s="14"/>
      <c r="VSS847" s="14"/>
      <c r="VST847" s="14"/>
      <c r="VSU847" s="14"/>
      <c r="VSV847" s="14"/>
      <c r="VSW847" s="14"/>
      <c r="VSX847" s="14"/>
      <c r="VSY847" s="14"/>
      <c r="VSZ847" s="14"/>
      <c r="VTA847" s="14"/>
      <c r="VTB847" s="14"/>
      <c r="VTC847" s="14"/>
      <c r="VTD847" s="14"/>
      <c r="VTE847" s="14"/>
      <c r="VTF847" s="14"/>
      <c r="VTG847" s="14"/>
      <c r="VTH847" s="14"/>
      <c r="VTI847" s="14"/>
      <c r="VTJ847" s="14"/>
      <c r="VTK847" s="14"/>
      <c r="VTL847" s="14"/>
      <c r="VTM847" s="14"/>
      <c r="VTN847" s="14"/>
      <c r="VTO847" s="14"/>
      <c r="VTP847" s="14"/>
      <c r="VTQ847" s="14"/>
      <c r="VTR847" s="14"/>
      <c r="VTS847" s="14"/>
      <c r="VTT847" s="14"/>
      <c r="VTU847" s="14"/>
      <c r="VTV847" s="14"/>
      <c r="VTW847" s="14"/>
      <c r="VTX847" s="14"/>
      <c r="VTY847" s="14"/>
      <c r="VTZ847" s="14"/>
      <c r="VUA847" s="14"/>
      <c r="VUB847" s="14"/>
      <c r="VUC847" s="14"/>
      <c r="VUD847" s="14"/>
      <c r="VUE847" s="14"/>
      <c r="VUF847" s="14"/>
      <c r="VUG847" s="14"/>
      <c r="VUH847" s="14"/>
      <c r="VUI847" s="14"/>
      <c r="VUJ847" s="14"/>
      <c r="VUK847" s="14"/>
      <c r="VUL847" s="14"/>
      <c r="VUM847" s="14"/>
      <c r="VUN847" s="14"/>
      <c r="VUO847" s="14"/>
      <c r="VUP847" s="14"/>
      <c r="VUQ847" s="14"/>
      <c r="VUR847" s="14"/>
      <c r="VUS847" s="14"/>
      <c r="VUT847" s="14"/>
      <c r="VUU847" s="14"/>
      <c r="VUV847" s="14"/>
      <c r="VUW847" s="14"/>
      <c r="VUX847" s="14"/>
      <c r="VUY847" s="14"/>
      <c r="VUZ847" s="14"/>
      <c r="VVA847" s="14"/>
      <c r="VVB847" s="14"/>
      <c r="VVC847" s="14"/>
      <c r="VVD847" s="14"/>
      <c r="VVE847" s="14"/>
      <c r="VVF847" s="14"/>
      <c r="VVG847" s="14"/>
      <c r="VVH847" s="14"/>
      <c r="VVI847" s="14"/>
      <c r="VVJ847" s="14"/>
      <c r="VVK847" s="14"/>
      <c r="VVL847" s="14"/>
      <c r="VVM847" s="14"/>
      <c r="VVN847" s="14"/>
      <c r="VVO847" s="14"/>
      <c r="VVP847" s="14"/>
      <c r="VVQ847" s="14"/>
      <c r="VVR847" s="14"/>
      <c r="VVS847" s="14"/>
      <c r="VVT847" s="14"/>
      <c r="VVU847" s="14"/>
      <c r="VVV847" s="14"/>
      <c r="VVW847" s="14"/>
      <c r="VVX847" s="14"/>
      <c r="VVY847" s="14"/>
      <c r="VVZ847" s="14"/>
      <c r="VWA847" s="14"/>
      <c r="VWB847" s="14"/>
      <c r="VWC847" s="14"/>
      <c r="VWD847" s="14"/>
      <c r="VWE847" s="14"/>
      <c r="VWF847" s="14"/>
      <c r="VWG847" s="14"/>
      <c r="VWH847" s="14"/>
      <c r="VWI847" s="14"/>
      <c r="VWJ847" s="14"/>
      <c r="VWK847" s="14"/>
      <c r="VWL847" s="14"/>
      <c r="VWM847" s="14"/>
      <c r="VWN847" s="14"/>
      <c r="VWO847" s="14"/>
      <c r="VWP847" s="14"/>
      <c r="VWQ847" s="14"/>
      <c r="VWR847" s="14"/>
      <c r="VWS847" s="14"/>
      <c r="VWT847" s="14"/>
      <c r="VWU847" s="14"/>
      <c r="VWV847" s="14"/>
      <c r="VWW847" s="14"/>
      <c r="VWX847" s="14"/>
      <c r="VWY847" s="14"/>
      <c r="VWZ847" s="14"/>
      <c r="VXA847" s="14"/>
      <c r="VXB847" s="14"/>
      <c r="VXC847" s="14"/>
      <c r="VXD847" s="14"/>
      <c r="VXE847" s="14"/>
      <c r="VXF847" s="14"/>
      <c r="VXG847" s="14"/>
      <c r="VXH847" s="14"/>
      <c r="VXI847" s="14"/>
      <c r="VXJ847" s="14"/>
      <c r="VXK847" s="14"/>
      <c r="VXL847" s="14"/>
      <c r="VXM847" s="14"/>
      <c r="VXN847" s="14"/>
      <c r="VXO847" s="14"/>
      <c r="VXP847" s="14"/>
      <c r="VXQ847" s="14"/>
      <c r="VXR847" s="14"/>
      <c r="VXS847" s="14"/>
      <c r="VXT847" s="14"/>
      <c r="VXU847" s="14"/>
      <c r="VXV847" s="14"/>
      <c r="VXW847" s="14"/>
      <c r="VXX847" s="14"/>
      <c r="VXY847" s="14"/>
      <c r="VXZ847" s="14"/>
      <c r="VYA847" s="14"/>
      <c r="VYB847" s="14"/>
      <c r="VYC847" s="14"/>
      <c r="VYD847" s="14"/>
      <c r="VYE847" s="14"/>
      <c r="VYF847" s="14"/>
      <c r="VYG847" s="14"/>
      <c r="VYH847" s="14"/>
      <c r="VYI847" s="14"/>
      <c r="VYJ847" s="14"/>
      <c r="VYK847" s="14"/>
      <c r="VYL847" s="14"/>
      <c r="VYM847" s="14"/>
      <c r="VYN847" s="14"/>
      <c r="VYO847" s="14"/>
      <c r="VYP847" s="14"/>
      <c r="VYQ847" s="14"/>
      <c r="VYR847" s="14"/>
      <c r="VYS847" s="14"/>
      <c r="VYT847" s="14"/>
      <c r="VYU847" s="14"/>
      <c r="VYV847" s="14"/>
      <c r="VYW847" s="14"/>
      <c r="VYX847" s="14"/>
      <c r="VYY847" s="14"/>
      <c r="VYZ847" s="14"/>
      <c r="VZA847" s="14"/>
      <c r="VZB847" s="14"/>
      <c r="VZC847" s="14"/>
      <c r="VZD847" s="14"/>
      <c r="VZE847" s="14"/>
      <c r="VZF847" s="14"/>
      <c r="VZG847" s="14"/>
      <c r="VZH847" s="14"/>
      <c r="VZI847" s="14"/>
      <c r="VZJ847" s="14"/>
      <c r="VZK847" s="14"/>
      <c r="VZL847" s="14"/>
      <c r="VZM847" s="14"/>
      <c r="VZN847" s="14"/>
      <c r="VZO847" s="14"/>
      <c r="VZP847" s="14"/>
      <c r="VZQ847" s="14"/>
      <c r="VZR847" s="14"/>
      <c r="VZS847" s="14"/>
      <c r="VZT847" s="14"/>
      <c r="VZU847" s="14"/>
      <c r="VZV847" s="14"/>
      <c r="VZW847" s="14"/>
      <c r="VZX847" s="14"/>
      <c r="VZY847" s="14"/>
      <c r="VZZ847" s="14"/>
      <c r="WAA847" s="14"/>
      <c r="WAB847" s="14"/>
      <c r="WAC847" s="14"/>
      <c r="WAD847" s="14"/>
      <c r="WAE847" s="14"/>
      <c r="WAF847" s="14"/>
      <c r="WAG847" s="14"/>
      <c r="WAH847" s="14"/>
      <c r="WAI847" s="14"/>
      <c r="WAJ847" s="14"/>
      <c r="WAK847" s="14"/>
      <c r="WAL847" s="14"/>
      <c r="WAM847" s="14"/>
      <c r="WAN847" s="14"/>
      <c r="WAO847" s="14"/>
      <c r="WAP847" s="14"/>
      <c r="WAQ847" s="14"/>
      <c r="WAR847" s="14"/>
      <c r="WAS847" s="14"/>
      <c r="WAT847" s="14"/>
      <c r="WAU847" s="14"/>
      <c r="WAV847" s="14"/>
      <c r="WAW847" s="14"/>
      <c r="WAX847" s="14"/>
      <c r="WAY847" s="14"/>
      <c r="WAZ847" s="14"/>
      <c r="WBA847" s="14"/>
      <c r="WBB847" s="14"/>
      <c r="WBC847" s="14"/>
      <c r="WBD847" s="14"/>
      <c r="WBE847" s="14"/>
      <c r="WBF847" s="14"/>
      <c r="WBG847" s="14"/>
      <c r="WBH847" s="14"/>
      <c r="WBI847" s="14"/>
      <c r="WBJ847" s="14"/>
      <c r="WBK847" s="14"/>
      <c r="WBL847" s="14"/>
      <c r="WBM847" s="14"/>
      <c r="WBN847" s="14"/>
      <c r="WBO847" s="14"/>
      <c r="WBP847" s="14"/>
      <c r="WBQ847" s="14"/>
      <c r="WBR847" s="14"/>
      <c r="WBS847" s="14"/>
      <c r="WBT847" s="14"/>
      <c r="WBU847" s="14"/>
      <c r="WBV847" s="14"/>
      <c r="WBW847" s="14"/>
      <c r="WBX847" s="14"/>
      <c r="WBY847" s="14"/>
      <c r="WBZ847" s="14"/>
      <c r="WCA847" s="14"/>
      <c r="WCB847" s="14"/>
      <c r="WCC847" s="14"/>
      <c r="WCD847" s="14"/>
      <c r="WCE847" s="14"/>
      <c r="WCF847" s="14"/>
      <c r="WCG847" s="14"/>
      <c r="WCH847" s="14"/>
      <c r="WCI847" s="14"/>
      <c r="WCJ847" s="14"/>
      <c r="WCK847" s="14"/>
      <c r="WCL847" s="14"/>
      <c r="WCM847" s="14"/>
      <c r="WCN847" s="14"/>
      <c r="WCO847" s="14"/>
      <c r="WCP847" s="14"/>
      <c r="WCQ847" s="14"/>
      <c r="WCR847" s="14"/>
      <c r="WCS847" s="14"/>
      <c r="WCT847" s="14"/>
      <c r="WCU847" s="14"/>
      <c r="WCV847" s="14"/>
      <c r="WCW847" s="14"/>
      <c r="WCX847" s="14"/>
      <c r="WCY847" s="14"/>
      <c r="WCZ847" s="14"/>
      <c r="WDA847" s="14"/>
      <c r="WDB847" s="14"/>
      <c r="WDC847" s="14"/>
      <c r="WDD847" s="14"/>
      <c r="WDE847" s="14"/>
      <c r="WDF847" s="14"/>
      <c r="WDG847" s="14"/>
      <c r="WDH847" s="14"/>
      <c r="WDI847" s="14"/>
      <c r="WDJ847" s="14"/>
      <c r="WDK847" s="14"/>
      <c r="WDL847" s="14"/>
      <c r="WDM847" s="14"/>
      <c r="WDN847" s="14"/>
      <c r="WDO847" s="14"/>
      <c r="WDP847" s="14"/>
      <c r="WDQ847" s="14"/>
      <c r="WDR847" s="14"/>
      <c r="WDS847" s="14"/>
      <c r="WDT847" s="14"/>
      <c r="WDU847" s="14"/>
      <c r="WDV847" s="14"/>
      <c r="WDW847" s="14"/>
      <c r="WDX847" s="14"/>
      <c r="WDY847" s="14"/>
      <c r="WDZ847" s="14"/>
      <c r="WEA847" s="14"/>
      <c r="WEB847" s="14"/>
      <c r="WEC847" s="14"/>
      <c r="WED847" s="14"/>
      <c r="WEE847" s="14"/>
      <c r="WEF847" s="14"/>
      <c r="WEG847" s="14"/>
      <c r="WEH847" s="14"/>
      <c r="WEI847" s="14"/>
      <c r="WEJ847" s="14"/>
      <c r="WEK847" s="14"/>
      <c r="WEL847" s="14"/>
      <c r="WEM847" s="14"/>
      <c r="WEN847" s="14"/>
      <c r="WEO847" s="14"/>
      <c r="WEP847" s="14"/>
      <c r="WEQ847" s="14"/>
      <c r="WER847" s="14"/>
      <c r="WES847" s="14"/>
      <c r="WET847" s="14"/>
      <c r="WEU847" s="14"/>
      <c r="WEV847" s="14"/>
      <c r="WEW847" s="14"/>
      <c r="WEX847" s="14"/>
      <c r="WEY847" s="14"/>
      <c r="WEZ847" s="14"/>
      <c r="WFA847" s="14"/>
      <c r="WFB847" s="14"/>
      <c r="WFC847" s="14"/>
      <c r="WFD847" s="14"/>
      <c r="WFE847" s="14"/>
      <c r="WFF847" s="14"/>
      <c r="WFG847" s="14"/>
      <c r="WFH847" s="14"/>
      <c r="WFI847" s="14"/>
      <c r="WFJ847" s="14"/>
      <c r="WFK847" s="14"/>
      <c r="WFL847" s="14"/>
      <c r="WFM847" s="14"/>
      <c r="WFN847" s="14"/>
      <c r="WFO847" s="14"/>
      <c r="WFP847" s="14"/>
      <c r="WFQ847" s="14"/>
      <c r="WFR847" s="14"/>
      <c r="WFS847" s="14"/>
      <c r="WFT847" s="14"/>
      <c r="WFU847" s="14"/>
      <c r="WFV847" s="14"/>
      <c r="WFW847" s="14"/>
      <c r="WFX847" s="14"/>
      <c r="WFY847" s="14"/>
      <c r="WFZ847" s="14"/>
      <c r="WGA847" s="14"/>
      <c r="WGB847" s="14"/>
      <c r="WGC847" s="14"/>
      <c r="WGD847" s="14"/>
      <c r="WGE847" s="14"/>
      <c r="WGF847" s="14"/>
      <c r="WGG847" s="14"/>
      <c r="WGH847" s="14"/>
      <c r="WGI847" s="14"/>
      <c r="WGJ847" s="14"/>
      <c r="WGK847" s="14"/>
      <c r="WGL847" s="14"/>
      <c r="WGM847" s="14"/>
      <c r="WGN847" s="14"/>
      <c r="WGO847" s="14"/>
      <c r="WGP847" s="14"/>
      <c r="WGQ847" s="14"/>
      <c r="WGR847" s="14"/>
      <c r="WGS847" s="14"/>
      <c r="WGT847" s="14"/>
      <c r="WGU847" s="14"/>
      <c r="WGV847" s="14"/>
      <c r="WGW847" s="14"/>
      <c r="WGX847" s="14"/>
      <c r="WGY847" s="14"/>
      <c r="WGZ847" s="14"/>
      <c r="WHA847" s="14"/>
      <c r="WHB847" s="14"/>
      <c r="WHC847" s="14"/>
      <c r="WHD847" s="14"/>
      <c r="WHE847" s="14"/>
      <c r="WHF847" s="14"/>
      <c r="WHG847" s="14"/>
      <c r="WHH847" s="14"/>
      <c r="WHI847" s="14"/>
      <c r="WHJ847" s="14"/>
      <c r="WHK847" s="14"/>
      <c r="WHL847" s="14"/>
      <c r="WHM847" s="14"/>
      <c r="WHN847" s="14"/>
      <c r="WHO847" s="14"/>
      <c r="WHP847" s="14"/>
      <c r="WHQ847" s="14"/>
      <c r="WHR847" s="14"/>
      <c r="WHS847" s="14"/>
      <c r="WHT847" s="14"/>
      <c r="WHU847" s="14"/>
      <c r="WHV847" s="14"/>
      <c r="WHW847" s="14"/>
      <c r="WHX847" s="14"/>
      <c r="WHY847" s="14"/>
      <c r="WHZ847" s="14"/>
      <c r="WIA847" s="14"/>
      <c r="WIB847" s="14"/>
      <c r="WIC847" s="14"/>
      <c r="WID847" s="14"/>
      <c r="WIE847" s="14"/>
      <c r="WIF847" s="14"/>
      <c r="WIG847" s="14"/>
      <c r="WIH847" s="14"/>
      <c r="WII847" s="14"/>
      <c r="WIJ847" s="14"/>
      <c r="WIK847" s="14"/>
      <c r="WIL847" s="14"/>
      <c r="WIM847" s="14"/>
      <c r="WIN847" s="14"/>
      <c r="WIO847" s="14"/>
      <c r="WIP847" s="14"/>
      <c r="WIQ847" s="14"/>
      <c r="WIR847" s="14"/>
      <c r="WIS847" s="14"/>
      <c r="WIT847" s="14"/>
      <c r="WIU847" s="14"/>
      <c r="WIV847" s="14"/>
      <c r="WIW847" s="14"/>
      <c r="WIX847" s="14"/>
      <c r="WIY847" s="14"/>
      <c r="WIZ847" s="14"/>
      <c r="WJA847" s="14"/>
      <c r="WJB847" s="14"/>
      <c r="WJC847" s="14"/>
      <c r="WJD847" s="14"/>
      <c r="WJE847" s="14"/>
      <c r="WJF847" s="14"/>
      <c r="WJG847" s="14"/>
      <c r="WJH847" s="14"/>
      <c r="WJI847" s="14"/>
      <c r="WJJ847" s="14"/>
      <c r="WJK847" s="14"/>
      <c r="WJL847" s="14"/>
      <c r="WJM847" s="14"/>
      <c r="WJN847" s="14"/>
      <c r="WJO847" s="14"/>
      <c r="WJP847" s="14"/>
      <c r="WJQ847" s="14"/>
      <c r="WJR847" s="14"/>
      <c r="WJS847" s="14"/>
      <c r="WJT847" s="14"/>
      <c r="WJU847" s="14"/>
      <c r="WJV847" s="14"/>
      <c r="WJW847" s="14"/>
      <c r="WJX847" s="14"/>
      <c r="WJY847" s="14"/>
      <c r="WJZ847" s="14"/>
      <c r="WKA847" s="14"/>
      <c r="WKB847" s="14"/>
      <c r="WKC847" s="14"/>
      <c r="WKD847" s="14"/>
      <c r="WKE847" s="14"/>
      <c r="WKF847" s="14"/>
      <c r="WKG847" s="14"/>
      <c r="WKH847" s="14"/>
      <c r="WKI847" s="14"/>
      <c r="WKJ847" s="14"/>
      <c r="WKK847" s="14"/>
      <c r="WKL847" s="14"/>
      <c r="WKM847" s="14"/>
      <c r="WKN847" s="14"/>
      <c r="WKO847" s="14"/>
      <c r="WKP847" s="14"/>
      <c r="WKQ847" s="14"/>
      <c r="WKR847" s="14"/>
      <c r="WKS847" s="14"/>
      <c r="WKT847" s="14"/>
      <c r="WKU847" s="14"/>
      <c r="WKV847" s="14"/>
      <c r="WKW847" s="14"/>
      <c r="WKX847" s="14"/>
      <c r="WKY847" s="14"/>
      <c r="WKZ847" s="14"/>
      <c r="WLA847" s="14"/>
      <c r="WLB847" s="14"/>
      <c r="WLC847" s="14"/>
      <c r="WLD847" s="14"/>
      <c r="WLE847" s="14"/>
      <c r="WLF847" s="14"/>
      <c r="WLG847" s="14"/>
      <c r="WLH847" s="14"/>
      <c r="WLI847" s="14"/>
      <c r="WLJ847" s="14"/>
      <c r="WLK847" s="14"/>
      <c r="WLL847" s="14"/>
      <c r="WLM847" s="14"/>
      <c r="WLN847" s="14"/>
      <c r="WLO847" s="14"/>
      <c r="WLP847" s="14"/>
      <c r="WLQ847" s="14"/>
      <c r="WLR847" s="14"/>
      <c r="WLS847" s="14"/>
      <c r="WLT847" s="14"/>
      <c r="WLU847" s="14"/>
      <c r="WLV847" s="14"/>
      <c r="WLW847" s="14"/>
      <c r="WLX847" s="14"/>
      <c r="WLY847" s="14"/>
      <c r="WLZ847" s="14"/>
      <c r="WMA847" s="14"/>
      <c r="WMB847" s="14"/>
      <c r="WMC847" s="14"/>
      <c r="WMD847" s="14"/>
      <c r="WME847" s="14"/>
      <c r="WMF847" s="14"/>
      <c r="WMG847" s="14"/>
      <c r="WMH847" s="14"/>
      <c r="WMI847" s="14"/>
      <c r="WMJ847" s="14"/>
      <c r="WMK847" s="14"/>
      <c r="WML847" s="14"/>
      <c r="WMM847" s="14"/>
      <c r="WMN847" s="14"/>
      <c r="WMO847" s="14"/>
      <c r="WMP847" s="14"/>
      <c r="WMQ847" s="14"/>
      <c r="WMR847" s="14"/>
      <c r="WMS847" s="14"/>
      <c r="WMT847" s="14"/>
      <c r="WMU847" s="14"/>
      <c r="WMV847" s="14"/>
      <c r="WMW847" s="14"/>
      <c r="WMX847" s="14"/>
      <c r="WMY847" s="14"/>
      <c r="WMZ847" s="14"/>
      <c r="WNA847" s="14"/>
      <c r="WNB847" s="14"/>
      <c r="WNC847" s="14"/>
      <c r="WND847" s="14"/>
      <c r="WNE847" s="14"/>
      <c r="WNF847" s="14"/>
      <c r="WNG847" s="14"/>
      <c r="WNH847" s="14"/>
      <c r="WNI847" s="14"/>
      <c r="WNJ847" s="14"/>
      <c r="WNK847" s="14"/>
      <c r="WNL847" s="14"/>
      <c r="WNM847" s="14"/>
      <c r="WNN847" s="14"/>
      <c r="WNO847" s="14"/>
      <c r="WNP847" s="14"/>
      <c r="WNQ847" s="14"/>
      <c r="WNR847" s="14"/>
      <c r="WNS847" s="14"/>
      <c r="WNT847" s="14"/>
      <c r="WNU847" s="14"/>
      <c r="WNV847" s="14"/>
      <c r="WNW847" s="14"/>
      <c r="WNX847" s="14"/>
      <c r="WNY847" s="14"/>
      <c r="WNZ847" s="14"/>
      <c r="WOA847" s="14"/>
      <c r="WOB847" s="14"/>
      <c r="WOC847" s="14"/>
      <c r="WOD847" s="14"/>
      <c r="WOE847" s="14"/>
      <c r="WOF847" s="14"/>
      <c r="WOG847" s="14"/>
      <c r="WOH847" s="14"/>
      <c r="WOI847" s="14"/>
      <c r="WOJ847" s="14"/>
      <c r="WOK847" s="14"/>
      <c r="WOL847" s="14"/>
      <c r="WOM847" s="14"/>
      <c r="WON847" s="14"/>
      <c r="WOO847" s="14"/>
      <c r="WOP847" s="14"/>
      <c r="WOQ847" s="14"/>
      <c r="WOR847" s="14"/>
      <c r="WOS847" s="14"/>
      <c r="WOT847" s="14"/>
      <c r="WOU847" s="14"/>
      <c r="WOV847" s="14"/>
      <c r="WOW847" s="14"/>
      <c r="WOX847" s="14"/>
      <c r="WOY847" s="14"/>
      <c r="WOZ847" s="14"/>
      <c r="WPA847" s="14"/>
      <c r="WPB847" s="14"/>
      <c r="WPC847" s="14"/>
      <c r="WPD847" s="14"/>
      <c r="WPE847" s="14"/>
      <c r="WPF847" s="14"/>
      <c r="WPG847" s="14"/>
      <c r="WPH847" s="14"/>
      <c r="WPI847" s="14"/>
      <c r="WPJ847" s="14"/>
      <c r="WPK847" s="14"/>
      <c r="WPL847" s="14"/>
      <c r="WPM847" s="14"/>
      <c r="WPN847" s="14"/>
      <c r="WPO847" s="14"/>
      <c r="WPP847" s="14"/>
      <c r="WPQ847" s="14"/>
      <c r="WPR847" s="14"/>
      <c r="WPS847" s="14"/>
      <c r="WPT847" s="14"/>
      <c r="WPU847" s="14"/>
      <c r="WPV847" s="14"/>
      <c r="WPW847" s="14"/>
      <c r="WPX847" s="14"/>
      <c r="WPY847" s="14"/>
      <c r="WPZ847" s="14"/>
      <c r="WQA847" s="14"/>
      <c r="WQB847" s="14"/>
      <c r="WQC847" s="14"/>
      <c r="WQD847" s="14"/>
      <c r="WQE847" s="14"/>
      <c r="WQF847" s="14"/>
      <c r="WQG847" s="14"/>
      <c r="WQH847" s="14"/>
      <c r="WQI847" s="14"/>
      <c r="WQJ847" s="14"/>
      <c r="WQK847" s="14"/>
      <c r="WQL847" s="14"/>
      <c r="WQM847" s="14"/>
      <c r="WQN847" s="14"/>
      <c r="WQO847" s="14"/>
      <c r="WQP847" s="14"/>
      <c r="WQQ847" s="14"/>
      <c r="WQR847" s="14"/>
      <c r="WQS847" s="14"/>
      <c r="WQT847" s="14"/>
      <c r="WQU847" s="14"/>
      <c r="WQV847" s="14"/>
      <c r="WQW847" s="14"/>
      <c r="WQX847" s="14"/>
      <c r="WQY847" s="14"/>
      <c r="WQZ847" s="14"/>
      <c r="WRA847" s="14"/>
      <c r="WRB847" s="14"/>
      <c r="WRC847" s="14"/>
      <c r="WRD847" s="14"/>
      <c r="WRE847" s="14"/>
      <c r="WRF847" s="14"/>
      <c r="WRG847" s="14"/>
      <c r="WRH847" s="14"/>
      <c r="WRI847" s="14"/>
      <c r="WRJ847" s="14"/>
      <c r="WRK847" s="14"/>
      <c r="WRL847" s="14"/>
      <c r="WRM847" s="14"/>
      <c r="WRN847" s="14"/>
      <c r="WRO847" s="14"/>
      <c r="WRP847" s="14"/>
      <c r="WRQ847" s="14"/>
      <c r="WRR847" s="14"/>
      <c r="WRS847" s="14"/>
      <c r="WRT847" s="14"/>
      <c r="WRU847" s="14"/>
      <c r="WRV847" s="14"/>
      <c r="WRW847" s="14"/>
      <c r="WRX847" s="14"/>
      <c r="WRY847" s="14"/>
      <c r="WRZ847" s="14"/>
      <c r="WSA847" s="14"/>
      <c r="WSB847" s="14"/>
      <c r="WSC847" s="14"/>
      <c r="WSD847" s="14"/>
      <c r="WSE847" s="14"/>
      <c r="WSF847" s="14"/>
      <c r="WSG847" s="14"/>
      <c r="WSH847" s="14"/>
      <c r="WSI847" s="14"/>
      <c r="WSJ847" s="14"/>
      <c r="WSK847" s="14"/>
      <c r="WSL847" s="14"/>
      <c r="WSM847" s="14"/>
      <c r="WSN847" s="14"/>
      <c r="WSO847" s="14"/>
      <c r="WSP847" s="14"/>
      <c r="WSQ847" s="14"/>
      <c r="WSR847" s="14"/>
      <c r="WSS847" s="14"/>
      <c r="WST847" s="14"/>
      <c r="WSU847" s="14"/>
      <c r="WSV847" s="14"/>
      <c r="WSW847" s="14"/>
      <c r="WSX847" s="14"/>
      <c r="WSY847" s="14"/>
      <c r="WSZ847" s="14"/>
      <c r="WTA847" s="14"/>
      <c r="WTB847" s="14"/>
      <c r="WTC847" s="14"/>
      <c r="WTD847" s="14"/>
      <c r="WTE847" s="14"/>
      <c r="WTF847" s="14"/>
      <c r="WTG847" s="14"/>
      <c r="WTH847" s="14"/>
      <c r="WTI847" s="14"/>
      <c r="WTJ847" s="14"/>
      <c r="WTK847" s="14"/>
      <c r="WTL847" s="14"/>
      <c r="WTM847" s="14"/>
      <c r="WTN847" s="14"/>
      <c r="WTO847" s="14"/>
      <c r="WTP847" s="14"/>
      <c r="WTQ847" s="14"/>
      <c r="WTR847" s="14"/>
      <c r="WTS847" s="14"/>
      <c r="WTT847" s="14"/>
      <c r="WTU847" s="14"/>
      <c r="WTV847" s="14"/>
      <c r="WTW847" s="14"/>
      <c r="WTX847" s="14"/>
      <c r="WTY847" s="14"/>
      <c r="WTZ847" s="14"/>
      <c r="WUA847" s="14"/>
      <c r="WUB847" s="14"/>
      <c r="WUC847" s="14"/>
      <c r="WUD847" s="14"/>
      <c r="WUE847" s="14"/>
      <c r="WUF847" s="14"/>
      <c r="WUG847" s="14"/>
      <c r="WUH847" s="14"/>
      <c r="WUI847" s="14"/>
      <c r="WUJ847" s="14"/>
      <c r="WUK847" s="14"/>
      <c r="WUL847" s="14"/>
      <c r="WUM847" s="14"/>
      <c r="WUN847" s="14"/>
      <c r="WUO847" s="14"/>
      <c r="WUP847" s="14"/>
      <c r="WUQ847" s="14"/>
      <c r="WUR847" s="14"/>
      <c r="WUS847" s="14"/>
      <c r="WUT847" s="14"/>
      <c r="WUU847" s="14"/>
      <c r="WUV847" s="14"/>
      <c r="WUW847" s="14"/>
      <c r="WUX847" s="14"/>
      <c r="WUY847" s="14"/>
      <c r="WUZ847" s="14"/>
      <c r="WVA847" s="14"/>
      <c r="WVB847" s="14"/>
      <c r="WVC847" s="14"/>
      <c r="WVD847" s="14"/>
      <c r="WVE847" s="14"/>
      <c r="WVF847" s="14"/>
      <c r="WVG847" s="14"/>
      <c r="WVH847" s="14"/>
      <c r="WVI847" s="14"/>
      <c r="WVJ847" s="14"/>
      <c r="WVK847" s="14"/>
      <c r="WVL847" s="14"/>
      <c r="WVM847" s="14"/>
      <c r="WVN847" s="14"/>
      <c r="WVO847" s="14"/>
      <c r="WVP847" s="14"/>
      <c r="WVQ847" s="14"/>
      <c r="WVR847" s="14"/>
      <c r="WVS847" s="14"/>
      <c r="WVT847" s="14"/>
      <c r="WVU847" s="14"/>
      <c r="WVV847" s="14"/>
      <c r="WVW847" s="14"/>
      <c r="WVX847" s="14"/>
      <c r="WVY847" s="14"/>
      <c r="WVZ847" s="14"/>
      <c r="WWA847" s="14"/>
      <c r="WWB847" s="14"/>
      <c r="WWC847" s="14"/>
      <c r="WWD847" s="14"/>
      <c r="WWE847" s="14"/>
      <c r="WWF847" s="14"/>
      <c r="WWG847" s="14"/>
      <c r="WWH847" s="14"/>
      <c r="WWI847" s="14"/>
      <c r="WWJ847" s="14"/>
      <c r="WWK847" s="14"/>
      <c r="WWL847" s="14"/>
      <c r="WWM847" s="14"/>
      <c r="WWN847" s="14"/>
      <c r="WWO847" s="14"/>
      <c r="WWP847" s="14"/>
      <c r="WWQ847" s="14"/>
      <c r="WWR847" s="14"/>
      <c r="WWS847" s="14"/>
      <c r="WWT847" s="14"/>
      <c r="WWU847" s="14"/>
      <c r="WWV847" s="14"/>
      <c r="WWW847" s="14"/>
      <c r="WWX847" s="14"/>
      <c r="WWY847" s="14"/>
      <c r="WWZ847" s="14"/>
      <c r="WXA847" s="14"/>
      <c r="WXB847" s="14"/>
      <c r="WXC847" s="14"/>
      <c r="WXD847" s="14"/>
      <c r="WXE847" s="14"/>
      <c r="WXF847" s="14"/>
      <c r="WXG847" s="14"/>
      <c r="WXH847" s="14"/>
      <c r="WXI847" s="14"/>
      <c r="WXJ847" s="14"/>
      <c r="WXK847" s="14"/>
      <c r="WXL847" s="14"/>
      <c r="WXM847" s="14"/>
      <c r="WXN847" s="14"/>
      <c r="WXO847" s="14"/>
      <c r="WXP847" s="14"/>
      <c r="WXQ847" s="14"/>
      <c r="WXR847" s="14"/>
      <c r="WXS847" s="14"/>
      <c r="WXT847" s="14"/>
      <c r="WXU847" s="14"/>
      <c r="WXV847" s="14"/>
      <c r="WXW847" s="14"/>
      <c r="WXX847" s="14"/>
      <c r="WXY847" s="14"/>
      <c r="WXZ847" s="14"/>
      <c r="WYA847" s="14"/>
      <c r="WYB847" s="14"/>
      <c r="WYC847" s="14"/>
      <c r="WYD847" s="14"/>
      <c r="WYE847" s="14"/>
      <c r="WYF847" s="14"/>
      <c r="WYG847" s="14"/>
      <c r="WYH847" s="14"/>
      <c r="WYI847" s="14"/>
      <c r="WYJ847" s="14"/>
      <c r="WYK847" s="14"/>
      <c r="WYL847" s="14"/>
      <c r="WYM847" s="14"/>
      <c r="WYN847" s="14"/>
      <c r="WYO847" s="14"/>
      <c r="WYP847" s="14"/>
      <c r="WYQ847" s="14"/>
      <c r="WYR847" s="14"/>
      <c r="WYS847" s="14"/>
      <c r="WYT847" s="14"/>
      <c r="WYU847" s="14"/>
      <c r="WYV847" s="14"/>
      <c r="WYW847" s="14"/>
      <c r="WYX847" s="14"/>
      <c r="WYY847" s="14"/>
      <c r="WYZ847" s="14"/>
      <c r="WZA847" s="14"/>
      <c r="WZB847" s="14"/>
      <c r="WZC847" s="14"/>
      <c r="WZD847" s="14"/>
      <c r="WZE847" s="14"/>
      <c r="WZF847" s="14"/>
      <c r="WZG847" s="14"/>
      <c r="WZH847" s="14"/>
      <c r="WZI847" s="14"/>
      <c r="WZJ847" s="14"/>
      <c r="WZK847" s="14"/>
      <c r="WZL847" s="14"/>
      <c r="WZM847" s="14"/>
      <c r="WZN847" s="14"/>
      <c r="WZO847" s="14"/>
      <c r="WZP847" s="14"/>
      <c r="WZQ847" s="14"/>
      <c r="WZR847" s="14"/>
      <c r="WZS847" s="14"/>
      <c r="WZT847" s="14"/>
      <c r="WZU847" s="14"/>
      <c r="WZV847" s="14"/>
      <c r="WZW847" s="14"/>
      <c r="WZX847" s="14"/>
      <c r="WZY847" s="14"/>
      <c r="WZZ847" s="14"/>
      <c r="XAA847" s="14"/>
      <c r="XAB847" s="14"/>
      <c r="XAC847" s="14"/>
      <c r="XAD847" s="14"/>
      <c r="XAE847" s="14"/>
      <c r="XAF847" s="14"/>
      <c r="XAG847" s="14"/>
      <c r="XAH847" s="14"/>
      <c r="XAI847" s="14"/>
      <c r="XAJ847" s="14"/>
      <c r="XAK847" s="14"/>
      <c r="XAL847" s="14"/>
      <c r="XAM847" s="14"/>
      <c r="XAN847" s="14"/>
      <c r="XAO847" s="14"/>
      <c r="XAP847" s="14"/>
      <c r="XAQ847" s="14"/>
      <c r="XAR847" s="14"/>
      <c r="XAS847" s="14"/>
      <c r="XAT847" s="14"/>
      <c r="XAU847" s="14"/>
      <c r="XAV847" s="14"/>
      <c r="XAW847" s="14"/>
      <c r="XAX847" s="14"/>
      <c r="XAY847" s="14"/>
      <c r="XAZ847" s="14"/>
      <c r="XBA847" s="14"/>
      <c r="XBB847" s="14"/>
      <c r="XBC847" s="14"/>
      <c r="XBD847" s="14"/>
      <c r="XBE847" s="14"/>
      <c r="XBF847" s="14"/>
      <c r="XBG847" s="14"/>
      <c r="XBH847" s="14"/>
      <c r="XBI847" s="14"/>
      <c r="XBJ847" s="14"/>
      <c r="XBK847" s="14"/>
      <c r="XBL847" s="14"/>
      <c r="XBM847" s="14"/>
      <c r="XBN847" s="14"/>
      <c r="XBO847" s="14"/>
      <c r="XBP847" s="14"/>
      <c r="XBQ847" s="14"/>
      <c r="XBR847" s="14"/>
      <c r="XBS847" s="14"/>
      <c r="XBT847" s="14"/>
      <c r="XBU847" s="14"/>
      <c r="XBV847" s="14"/>
      <c r="XBW847" s="14"/>
      <c r="XBX847" s="14"/>
      <c r="XBY847" s="14"/>
      <c r="XBZ847" s="14"/>
      <c r="XCA847" s="14"/>
      <c r="XCB847" s="14"/>
      <c r="XCC847" s="14"/>
      <c r="XCD847" s="14"/>
      <c r="XCE847" s="14"/>
      <c r="XCF847" s="14"/>
      <c r="XCG847" s="14"/>
      <c r="XCH847" s="14"/>
      <c r="XCI847" s="14"/>
      <c r="XCJ847" s="14"/>
      <c r="XCK847" s="14"/>
      <c r="XCL847" s="14"/>
      <c r="XCM847" s="14"/>
      <c r="XCN847" s="14"/>
      <c r="XCO847" s="14"/>
      <c r="XCP847" s="14"/>
      <c r="XCQ847" s="14"/>
      <c r="XCR847" s="14"/>
      <c r="XCS847" s="14"/>
      <c r="XCT847" s="14"/>
      <c r="XCU847" s="14"/>
      <c r="XCV847" s="14"/>
      <c r="XCW847" s="14"/>
      <c r="XCX847" s="14"/>
      <c r="XCY847" s="14"/>
      <c r="XCZ847" s="14"/>
      <c r="XDA847" s="14"/>
      <c r="XDB847" s="14"/>
      <c r="XDC847" s="14"/>
      <c r="XDD847" s="14"/>
      <c r="XDE847" s="14"/>
      <c r="XDF847" s="14"/>
      <c r="XDG847" s="14"/>
      <c r="XDH847" s="14"/>
      <c r="XDI847" s="14"/>
      <c r="XDJ847" s="14"/>
      <c r="XDK847" s="14"/>
      <c r="XDL847" s="14"/>
      <c r="XDM847" s="14"/>
      <c r="XDN847" s="14"/>
      <c r="XDO847" s="14"/>
      <c r="XDP847" s="14"/>
      <c r="XDQ847" s="14"/>
      <c r="XDR847" s="14"/>
      <c r="XDS847" s="14"/>
      <c r="XDT847" s="14"/>
      <c r="XDU847" s="14"/>
      <c r="XDV847" s="14"/>
      <c r="XDW847" s="14"/>
      <c r="XDX847" s="14"/>
      <c r="XDY847" s="14"/>
      <c r="XDZ847" s="14"/>
      <c r="XEA847" s="14"/>
      <c r="XEB847" s="14"/>
      <c r="XEC847" s="14"/>
      <c r="XED847" s="14"/>
      <c r="XEE847" s="14"/>
      <c r="XEF847" s="14"/>
      <c r="XEG847" s="14"/>
      <c r="XEH847" s="14"/>
      <c r="XEI847" s="14"/>
      <c r="XEJ847" s="14"/>
      <c r="XEK847" s="14"/>
      <c r="XEL847" s="14"/>
      <c r="XEM847" s="14"/>
      <c r="XEN847" s="14"/>
      <c r="XEO847" s="14"/>
      <c r="XEP847" s="14"/>
      <c r="XEQ847" s="14"/>
      <c r="XER847" s="14"/>
      <c r="XES847" s="14"/>
      <c r="XET847" s="14"/>
      <c r="XEU847" s="14"/>
      <c r="XEV847" s="14"/>
      <c r="XEW847" s="14"/>
      <c r="XEX847" s="14"/>
      <c r="XEY847" s="14"/>
      <c r="XEZ847" s="14"/>
    </row>
    <row r="848" spans="1:16380" ht="22.5" hidden="1" customHeight="1" x14ac:dyDescent="0.25">
      <c r="A848" s="83" t="str">
        <f t="shared" si="221"/>
        <v>795.</v>
      </c>
      <c r="B848" s="26">
        <v>1639</v>
      </c>
      <c r="C848" s="47" t="s">
        <v>339</v>
      </c>
      <c r="D848" s="26">
        <v>1969</v>
      </c>
      <c r="E848" s="83" t="s">
        <v>2957</v>
      </c>
      <c r="F848" s="83" t="s">
        <v>2959</v>
      </c>
      <c r="G848" s="26">
        <v>5</v>
      </c>
      <c r="H848" s="26">
        <v>4</v>
      </c>
      <c r="I848" s="178">
        <v>3554.2</v>
      </c>
      <c r="J848" s="176">
        <v>3431.2</v>
      </c>
      <c r="K848" s="178">
        <v>3431.2</v>
      </c>
      <c r="L848" s="187">
        <v>138</v>
      </c>
      <c r="M848" s="186">
        <f t="shared" si="224"/>
        <v>7099800</v>
      </c>
      <c r="N848" s="186"/>
      <c r="O848" s="186"/>
      <c r="P848" s="186"/>
      <c r="Q848" s="176">
        <f t="shared" si="225"/>
        <v>7099800</v>
      </c>
      <c r="R848" s="178">
        <f>794898+1332008</f>
        <v>2126906</v>
      </c>
      <c r="S848" s="26"/>
      <c r="T848" s="178"/>
      <c r="U848" s="178">
        <v>1402</v>
      </c>
      <c r="V848" s="178">
        <f>U848*3547</f>
        <v>4972894</v>
      </c>
      <c r="W848" s="178"/>
      <c r="X848" s="178"/>
      <c r="Y848" s="178"/>
      <c r="Z848" s="178"/>
      <c r="AA848" s="178"/>
      <c r="AB848" s="178"/>
      <c r="AC848" s="178"/>
      <c r="AD848" s="178"/>
      <c r="AE848" s="178"/>
      <c r="AF848" s="178"/>
      <c r="AG848" s="317">
        <v>2025</v>
      </c>
      <c r="AH848" s="158"/>
      <c r="AI848" s="175"/>
      <c r="AJ848" s="162"/>
      <c r="AK848" s="15">
        <f t="shared" si="207"/>
        <v>795</v>
      </c>
      <c r="AL848" s="15" t="s">
        <v>155</v>
      </c>
      <c r="AM848" s="15" t="str">
        <f t="shared" si="208"/>
        <v>795.</v>
      </c>
      <c r="AN848" s="179"/>
      <c r="AO848" s="22"/>
      <c r="AP848" s="16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  <c r="FS848" s="14"/>
      <c r="FT848" s="14"/>
      <c r="FU848" s="14"/>
      <c r="FV848" s="14"/>
      <c r="FW848" s="14"/>
      <c r="FX848" s="14"/>
      <c r="FY848" s="14"/>
      <c r="FZ848" s="14"/>
      <c r="GA848" s="14"/>
      <c r="GB848" s="14"/>
      <c r="GC848" s="14"/>
      <c r="GD848" s="14"/>
      <c r="GE848" s="14"/>
      <c r="GF848" s="14"/>
      <c r="GG848" s="14"/>
      <c r="GH848" s="14"/>
      <c r="GI848" s="14"/>
      <c r="GJ848" s="14"/>
      <c r="GK848" s="14"/>
      <c r="GL848" s="14"/>
      <c r="GM848" s="14"/>
      <c r="GN848" s="14"/>
      <c r="GO848" s="14"/>
      <c r="GP848" s="14"/>
      <c r="GQ848" s="14"/>
      <c r="GR848" s="14"/>
      <c r="GS848" s="14"/>
      <c r="GT848" s="14"/>
      <c r="GU848" s="14"/>
      <c r="GV848" s="14"/>
      <c r="GW848" s="14"/>
      <c r="GX848" s="14"/>
      <c r="GY848" s="14"/>
      <c r="GZ848" s="14"/>
      <c r="HA848" s="14"/>
      <c r="HB848" s="14"/>
      <c r="HC848" s="14"/>
      <c r="HD848" s="14"/>
      <c r="HE848" s="14"/>
      <c r="HF848" s="14"/>
      <c r="HG848" s="14"/>
      <c r="HH848" s="14"/>
      <c r="HI848" s="14"/>
      <c r="HJ848" s="14"/>
      <c r="HK848" s="14"/>
      <c r="HL848" s="14"/>
      <c r="HM848" s="14"/>
      <c r="HN848" s="14"/>
      <c r="HO848" s="14"/>
      <c r="HP848" s="14"/>
      <c r="HQ848" s="14"/>
      <c r="HR848" s="14"/>
      <c r="HS848" s="14"/>
      <c r="HT848" s="14"/>
      <c r="HU848" s="14"/>
      <c r="HV848" s="14"/>
      <c r="HW848" s="14"/>
      <c r="HX848" s="14"/>
      <c r="HY848" s="14"/>
      <c r="HZ848" s="14"/>
      <c r="IA848" s="14"/>
      <c r="IB848" s="14"/>
      <c r="IC848" s="14"/>
      <c r="ID848" s="14"/>
      <c r="IE848" s="14"/>
      <c r="IF848" s="14"/>
      <c r="IG848" s="14"/>
      <c r="IH848" s="14"/>
      <c r="II848" s="14"/>
      <c r="IJ848" s="14"/>
      <c r="IK848" s="14"/>
      <c r="IL848" s="14"/>
      <c r="IM848" s="14"/>
      <c r="IN848" s="14"/>
      <c r="IO848" s="14"/>
      <c r="IP848" s="14"/>
      <c r="IQ848" s="14"/>
      <c r="IR848" s="14"/>
      <c r="IS848" s="14"/>
      <c r="IT848" s="14"/>
      <c r="IU848" s="14"/>
      <c r="IV848" s="14"/>
      <c r="IW848" s="14"/>
      <c r="IX848" s="14"/>
      <c r="IY848" s="14"/>
      <c r="IZ848" s="14"/>
      <c r="JA848" s="14"/>
      <c r="JB848" s="14"/>
      <c r="JC848" s="14"/>
      <c r="JD848" s="14"/>
      <c r="JE848" s="14"/>
      <c r="JF848" s="14"/>
      <c r="JG848" s="14"/>
      <c r="JH848" s="14"/>
      <c r="JI848" s="14"/>
      <c r="JJ848" s="14"/>
      <c r="JK848" s="14"/>
      <c r="JL848" s="14"/>
      <c r="JM848" s="14"/>
      <c r="JN848" s="14"/>
      <c r="JO848" s="14"/>
      <c r="JP848" s="14"/>
      <c r="JQ848" s="14"/>
      <c r="JR848" s="14"/>
      <c r="JS848" s="14"/>
      <c r="JT848" s="14"/>
      <c r="JU848" s="14"/>
      <c r="JV848" s="14"/>
      <c r="JW848" s="14"/>
      <c r="JX848" s="14"/>
      <c r="JY848" s="14"/>
      <c r="JZ848" s="14"/>
      <c r="KA848" s="14"/>
      <c r="KB848" s="14"/>
      <c r="KC848" s="14"/>
      <c r="KD848" s="14"/>
      <c r="KE848" s="14"/>
      <c r="KF848" s="14"/>
      <c r="KG848" s="14"/>
      <c r="KH848" s="14"/>
      <c r="KI848" s="14"/>
      <c r="KJ848" s="14"/>
      <c r="KK848" s="14"/>
      <c r="KL848" s="14"/>
      <c r="KM848" s="14"/>
      <c r="KN848" s="14"/>
      <c r="KO848" s="14"/>
      <c r="KP848" s="14"/>
      <c r="KQ848" s="14"/>
      <c r="KR848" s="14"/>
      <c r="KS848" s="14"/>
      <c r="KT848" s="14"/>
      <c r="KU848" s="14"/>
      <c r="KV848" s="14"/>
      <c r="KW848" s="14"/>
      <c r="KX848" s="14"/>
      <c r="KY848" s="14"/>
      <c r="KZ848" s="14"/>
      <c r="LA848" s="14"/>
      <c r="LB848" s="14"/>
      <c r="LC848" s="14"/>
      <c r="LD848" s="14"/>
      <c r="LE848" s="14"/>
      <c r="LF848" s="14"/>
      <c r="LG848" s="14"/>
      <c r="LH848" s="14"/>
      <c r="LI848" s="14"/>
      <c r="LJ848" s="14"/>
      <c r="LK848" s="14"/>
      <c r="LL848" s="14"/>
      <c r="LM848" s="14"/>
      <c r="LN848" s="14"/>
      <c r="LO848" s="14"/>
      <c r="LP848" s="14"/>
      <c r="LQ848" s="14"/>
      <c r="LR848" s="14"/>
      <c r="LS848" s="14"/>
      <c r="LT848" s="14"/>
      <c r="LU848" s="14"/>
      <c r="LV848" s="14"/>
      <c r="LW848" s="14"/>
      <c r="LX848" s="14"/>
      <c r="LY848" s="14"/>
      <c r="LZ848" s="14"/>
      <c r="MA848" s="14"/>
      <c r="MB848" s="14"/>
      <c r="MC848" s="14"/>
      <c r="MD848" s="14"/>
      <c r="ME848" s="14"/>
      <c r="MF848" s="14"/>
      <c r="MG848" s="14"/>
      <c r="MH848" s="14"/>
      <c r="MI848" s="14"/>
      <c r="MJ848" s="14"/>
      <c r="MK848" s="14"/>
      <c r="ML848" s="14"/>
      <c r="MM848" s="14"/>
      <c r="MN848" s="14"/>
      <c r="MO848" s="14"/>
      <c r="MP848" s="14"/>
      <c r="MQ848" s="14"/>
      <c r="MR848" s="14"/>
      <c r="MS848" s="14"/>
      <c r="MT848" s="14"/>
      <c r="MU848" s="14"/>
      <c r="MV848" s="14"/>
      <c r="MW848" s="14"/>
      <c r="MX848" s="14"/>
      <c r="MY848" s="14"/>
      <c r="MZ848" s="14"/>
      <c r="NA848" s="14"/>
      <c r="NB848" s="14"/>
      <c r="NC848" s="14"/>
      <c r="ND848" s="14"/>
      <c r="NE848" s="14"/>
      <c r="NF848" s="14"/>
      <c r="NG848" s="14"/>
      <c r="NH848" s="14"/>
      <c r="NI848" s="14"/>
      <c r="NJ848" s="14"/>
      <c r="NK848" s="14"/>
      <c r="NL848" s="14"/>
      <c r="NM848" s="14"/>
      <c r="NN848" s="14"/>
      <c r="NO848" s="14"/>
      <c r="NP848" s="14"/>
      <c r="NQ848" s="14"/>
      <c r="NR848" s="14"/>
      <c r="NS848" s="14"/>
      <c r="NT848" s="14"/>
      <c r="NU848" s="14"/>
      <c r="NV848" s="14"/>
      <c r="NW848" s="14"/>
      <c r="NX848" s="14"/>
      <c r="NY848" s="14"/>
      <c r="NZ848" s="14"/>
      <c r="OA848" s="14"/>
      <c r="OB848" s="14"/>
      <c r="OC848" s="14"/>
      <c r="OD848" s="14"/>
      <c r="OE848" s="14"/>
      <c r="OF848" s="14"/>
      <c r="OG848" s="14"/>
      <c r="OH848" s="14"/>
      <c r="OI848" s="14"/>
      <c r="OJ848" s="14"/>
      <c r="OK848" s="14"/>
      <c r="OL848" s="14"/>
      <c r="OM848" s="14"/>
      <c r="ON848" s="14"/>
      <c r="OO848" s="14"/>
      <c r="OP848" s="14"/>
      <c r="OQ848" s="14"/>
      <c r="OR848" s="14"/>
      <c r="OS848" s="14"/>
      <c r="OT848" s="14"/>
      <c r="OU848" s="14"/>
      <c r="OV848" s="14"/>
      <c r="OW848" s="14"/>
      <c r="OX848" s="14"/>
      <c r="OY848" s="14"/>
      <c r="OZ848" s="14"/>
      <c r="PA848" s="14"/>
      <c r="PB848" s="14"/>
      <c r="PC848" s="14"/>
      <c r="PD848" s="14"/>
      <c r="PE848" s="14"/>
      <c r="PF848" s="14"/>
      <c r="PG848" s="14"/>
      <c r="PH848" s="14"/>
      <c r="PI848" s="14"/>
      <c r="PJ848" s="14"/>
      <c r="PK848" s="14"/>
      <c r="PL848" s="14"/>
      <c r="PM848" s="14"/>
      <c r="PN848" s="14"/>
      <c r="PO848" s="14"/>
      <c r="PP848" s="14"/>
      <c r="PQ848" s="14"/>
      <c r="PR848" s="14"/>
      <c r="PS848" s="14"/>
      <c r="PT848" s="14"/>
      <c r="PU848" s="14"/>
      <c r="PV848" s="14"/>
      <c r="PW848" s="14"/>
      <c r="PX848" s="14"/>
      <c r="PY848" s="14"/>
      <c r="PZ848" s="14"/>
      <c r="QA848" s="14"/>
      <c r="QB848" s="14"/>
      <c r="QC848" s="14"/>
      <c r="QD848" s="14"/>
      <c r="QE848" s="14"/>
      <c r="QF848" s="14"/>
      <c r="QG848" s="14"/>
      <c r="QH848" s="14"/>
      <c r="QI848" s="14"/>
      <c r="QJ848" s="14"/>
      <c r="QK848" s="14"/>
      <c r="QL848" s="14"/>
      <c r="QM848" s="14"/>
      <c r="QN848" s="14"/>
      <c r="QO848" s="14"/>
      <c r="QP848" s="14"/>
      <c r="QQ848" s="14"/>
      <c r="QR848" s="14"/>
      <c r="QS848" s="14"/>
      <c r="QT848" s="14"/>
      <c r="QU848" s="14"/>
      <c r="QV848" s="14"/>
      <c r="QW848" s="14"/>
      <c r="QX848" s="14"/>
      <c r="QY848" s="14"/>
      <c r="QZ848" s="14"/>
      <c r="RA848" s="14"/>
      <c r="RB848" s="14"/>
      <c r="RC848" s="14"/>
      <c r="RD848" s="14"/>
      <c r="RE848" s="14"/>
      <c r="RF848" s="14"/>
      <c r="RG848" s="14"/>
      <c r="RH848" s="14"/>
      <c r="RI848" s="14"/>
      <c r="RJ848" s="14"/>
      <c r="RK848" s="14"/>
      <c r="RL848" s="14"/>
      <c r="RM848" s="14"/>
      <c r="RN848" s="14"/>
      <c r="RO848" s="14"/>
      <c r="RP848" s="14"/>
      <c r="RQ848" s="14"/>
      <c r="RR848" s="14"/>
      <c r="RS848" s="14"/>
      <c r="RT848" s="14"/>
      <c r="RU848" s="14"/>
      <c r="RV848" s="14"/>
      <c r="RW848" s="14"/>
      <c r="RX848" s="14"/>
      <c r="RY848" s="14"/>
      <c r="RZ848" s="14"/>
      <c r="SA848" s="14"/>
      <c r="SB848" s="14"/>
      <c r="SC848" s="14"/>
      <c r="SD848" s="14"/>
      <c r="SE848" s="14"/>
      <c r="SF848" s="14"/>
      <c r="SG848" s="14"/>
      <c r="SH848" s="14"/>
      <c r="SI848" s="14"/>
      <c r="SJ848" s="14"/>
      <c r="SK848" s="14"/>
      <c r="SL848" s="14"/>
      <c r="SM848" s="14"/>
      <c r="SN848" s="14"/>
      <c r="SO848" s="14"/>
      <c r="SP848" s="14"/>
      <c r="SQ848" s="14"/>
      <c r="SR848" s="14"/>
      <c r="SS848" s="14"/>
      <c r="ST848" s="14"/>
      <c r="SU848" s="14"/>
      <c r="SV848" s="14"/>
      <c r="SW848" s="14"/>
      <c r="SX848" s="14"/>
      <c r="SY848" s="14"/>
      <c r="SZ848" s="14"/>
      <c r="TA848" s="14"/>
      <c r="TB848" s="14"/>
      <c r="TC848" s="14"/>
      <c r="TD848" s="14"/>
      <c r="TE848" s="14"/>
      <c r="TF848" s="14"/>
      <c r="TG848" s="14"/>
      <c r="TH848" s="14"/>
      <c r="TI848" s="14"/>
      <c r="TJ848" s="14"/>
      <c r="TK848" s="14"/>
      <c r="TL848" s="14"/>
      <c r="TM848" s="14"/>
      <c r="TN848" s="14"/>
      <c r="TO848" s="14"/>
      <c r="TP848" s="14"/>
      <c r="TQ848" s="14"/>
      <c r="TR848" s="14"/>
      <c r="TS848" s="14"/>
      <c r="TT848" s="14"/>
      <c r="TU848" s="14"/>
      <c r="TV848" s="14"/>
      <c r="TW848" s="14"/>
      <c r="TX848" s="14"/>
      <c r="TY848" s="14"/>
      <c r="TZ848" s="14"/>
      <c r="UA848" s="14"/>
      <c r="UB848" s="14"/>
      <c r="UC848" s="14"/>
      <c r="UD848" s="14"/>
      <c r="UE848" s="14"/>
      <c r="UF848" s="14"/>
      <c r="UG848" s="14"/>
      <c r="UH848" s="14"/>
      <c r="UI848" s="14"/>
      <c r="UJ848" s="14"/>
      <c r="UK848" s="14"/>
      <c r="UL848" s="14"/>
      <c r="UM848" s="14"/>
      <c r="UN848" s="14"/>
      <c r="UO848" s="14"/>
      <c r="UP848" s="14"/>
      <c r="UQ848" s="14"/>
      <c r="UR848" s="14"/>
      <c r="US848" s="14"/>
      <c r="UT848" s="14"/>
      <c r="UU848" s="14"/>
      <c r="UV848" s="14"/>
      <c r="UW848" s="14"/>
      <c r="UX848" s="14"/>
      <c r="UY848" s="14"/>
      <c r="UZ848" s="14"/>
      <c r="VA848" s="14"/>
      <c r="VB848" s="14"/>
      <c r="VC848" s="14"/>
      <c r="VD848" s="14"/>
      <c r="VE848" s="14"/>
      <c r="VF848" s="14"/>
      <c r="VG848" s="14"/>
      <c r="VH848" s="14"/>
      <c r="VI848" s="14"/>
      <c r="VJ848" s="14"/>
      <c r="VK848" s="14"/>
      <c r="VL848" s="14"/>
      <c r="VM848" s="14"/>
      <c r="VN848" s="14"/>
      <c r="VO848" s="14"/>
      <c r="VP848" s="14"/>
      <c r="VQ848" s="14"/>
      <c r="VR848" s="14"/>
      <c r="VS848" s="14"/>
      <c r="VT848" s="14"/>
      <c r="VU848" s="14"/>
      <c r="VV848" s="14"/>
      <c r="VW848" s="14"/>
      <c r="VX848" s="14"/>
      <c r="VY848" s="14"/>
      <c r="VZ848" s="14"/>
      <c r="WA848" s="14"/>
      <c r="WB848" s="14"/>
      <c r="WC848" s="14"/>
      <c r="WD848" s="14"/>
      <c r="WE848" s="14"/>
      <c r="WF848" s="14"/>
      <c r="WG848" s="14"/>
      <c r="WH848" s="14"/>
      <c r="WI848" s="14"/>
      <c r="WJ848" s="14"/>
      <c r="WK848" s="14"/>
      <c r="WL848" s="14"/>
      <c r="WM848" s="14"/>
      <c r="WN848" s="14"/>
      <c r="WO848" s="14"/>
      <c r="WP848" s="14"/>
      <c r="WQ848" s="14"/>
      <c r="WR848" s="14"/>
      <c r="WS848" s="14"/>
      <c r="WT848" s="14"/>
      <c r="WU848" s="14"/>
      <c r="WV848" s="14"/>
      <c r="WW848" s="14"/>
      <c r="WX848" s="14"/>
      <c r="WY848" s="14"/>
      <c r="WZ848" s="14"/>
      <c r="XA848" s="14"/>
      <c r="XB848" s="14"/>
      <c r="XC848" s="14"/>
      <c r="XD848" s="14"/>
      <c r="XE848" s="14"/>
      <c r="XF848" s="14"/>
      <c r="XG848" s="14"/>
      <c r="XH848" s="14"/>
      <c r="XI848" s="14"/>
      <c r="XJ848" s="14"/>
      <c r="XK848" s="14"/>
      <c r="XL848" s="14"/>
      <c r="XM848" s="14"/>
      <c r="XN848" s="14"/>
      <c r="XO848" s="14"/>
      <c r="XP848" s="14"/>
      <c r="XQ848" s="14"/>
      <c r="XR848" s="14"/>
      <c r="XS848" s="14"/>
      <c r="XT848" s="14"/>
      <c r="XU848" s="14"/>
      <c r="XV848" s="14"/>
      <c r="XW848" s="14"/>
      <c r="XX848" s="14"/>
      <c r="XY848" s="14"/>
      <c r="XZ848" s="14"/>
      <c r="YA848" s="14"/>
      <c r="YB848" s="14"/>
      <c r="YC848" s="14"/>
      <c r="YD848" s="14"/>
      <c r="YE848" s="14"/>
      <c r="YF848" s="14"/>
      <c r="YG848" s="14"/>
      <c r="YH848" s="14"/>
      <c r="YI848" s="14"/>
      <c r="YJ848" s="14"/>
      <c r="YK848" s="14"/>
      <c r="YL848" s="14"/>
      <c r="YM848" s="14"/>
      <c r="YN848" s="14"/>
      <c r="YO848" s="14"/>
      <c r="YP848" s="14"/>
      <c r="YQ848" s="14"/>
      <c r="YR848" s="14"/>
      <c r="YS848" s="14"/>
      <c r="YT848" s="14"/>
      <c r="YU848" s="14"/>
      <c r="YV848" s="14"/>
      <c r="YW848" s="14"/>
      <c r="YX848" s="14"/>
      <c r="YY848" s="14"/>
      <c r="YZ848" s="14"/>
      <c r="ZA848" s="14"/>
      <c r="ZB848" s="14"/>
      <c r="ZC848" s="14"/>
      <c r="ZD848" s="14"/>
      <c r="ZE848" s="14"/>
      <c r="ZF848" s="14"/>
      <c r="ZG848" s="14"/>
      <c r="ZH848" s="14"/>
      <c r="ZI848" s="14"/>
      <c r="ZJ848" s="14"/>
      <c r="ZK848" s="14"/>
      <c r="ZL848" s="14"/>
      <c r="ZM848" s="14"/>
      <c r="ZN848" s="14"/>
      <c r="ZO848" s="14"/>
      <c r="ZP848" s="14"/>
      <c r="ZQ848" s="14"/>
      <c r="ZR848" s="14"/>
      <c r="ZS848" s="14"/>
      <c r="ZT848" s="14"/>
      <c r="ZU848" s="14"/>
      <c r="ZV848" s="14"/>
      <c r="ZW848" s="14"/>
      <c r="ZX848" s="14"/>
      <c r="ZY848" s="14"/>
      <c r="ZZ848" s="14"/>
      <c r="AAA848" s="14"/>
      <c r="AAB848" s="14"/>
      <c r="AAC848" s="14"/>
      <c r="AAD848" s="14"/>
      <c r="AAE848" s="14"/>
      <c r="AAF848" s="14"/>
      <c r="AAG848" s="14"/>
      <c r="AAH848" s="14"/>
      <c r="AAI848" s="14"/>
      <c r="AAJ848" s="14"/>
      <c r="AAK848" s="14"/>
      <c r="AAL848" s="14"/>
      <c r="AAM848" s="14"/>
      <c r="AAN848" s="14"/>
      <c r="AAO848" s="14"/>
      <c r="AAP848" s="14"/>
      <c r="AAQ848" s="14"/>
      <c r="AAR848" s="14"/>
      <c r="AAS848" s="14"/>
      <c r="AAT848" s="14"/>
      <c r="AAU848" s="14"/>
      <c r="AAV848" s="14"/>
      <c r="AAW848" s="14"/>
      <c r="AAX848" s="14"/>
      <c r="AAY848" s="14"/>
      <c r="AAZ848" s="14"/>
      <c r="ABA848" s="14"/>
      <c r="ABB848" s="14"/>
      <c r="ABC848" s="14"/>
      <c r="ABD848" s="14"/>
      <c r="ABE848" s="14"/>
      <c r="ABF848" s="14"/>
      <c r="ABG848" s="14"/>
      <c r="ABH848" s="14"/>
      <c r="ABI848" s="14"/>
      <c r="ABJ848" s="14"/>
      <c r="ABK848" s="14"/>
      <c r="ABL848" s="14"/>
      <c r="ABM848" s="14"/>
      <c r="ABN848" s="14"/>
      <c r="ABO848" s="14"/>
      <c r="ABP848" s="14"/>
      <c r="ABQ848" s="14"/>
      <c r="ABR848" s="14"/>
      <c r="ABS848" s="14"/>
      <c r="ABT848" s="14"/>
      <c r="ABU848" s="14"/>
      <c r="ABV848" s="14"/>
      <c r="ABW848" s="14"/>
      <c r="ABX848" s="14"/>
      <c r="ABY848" s="14"/>
      <c r="ABZ848" s="14"/>
      <c r="ACA848" s="14"/>
      <c r="ACB848" s="14"/>
      <c r="ACC848" s="14"/>
      <c r="ACD848" s="14"/>
      <c r="ACE848" s="14"/>
      <c r="ACF848" s="14"/>
      <c r="ACG848" s="14"/>
      <c r="ACH848" s="14"/>
      <c r="ACI848" s="14"/>
      <c r="ACJ848" s="14"/>
      <c r="ACK848" s="14"/>
      <c r="ACL848" s="14"/>
      <c r="ACM848" s="14"/>
      <c r="ACN848" s="14"/>
      <c r="ACO848" s="14"/>
      <c r="ACP848" s="14"/>
      <c r="ACQ848" s="14"/>
      <c r="ACR848" s="14"/>
      <c r="ACS848" s="14"/>
      <c r="ACT848" s="14"/>
      <c r="ACU848" s="14"/>
      <c r="ACV848" s="14"/>
      <c r="ACW848" s="14"/>
      <c r="ACX848" s="14"/>
      <c r="ACY848" s="14"/>
      <c r="ACZ848" s="14"/>
      <c r="ADA848" s="14"/>
      <c r="ADB848" s="14"/>
      <c r="ADC848" s="14"/>
      <c r="ADD848" s="14"/>
      <c r="ADE848" s="14"/>
      <c r="ADF848" s="14"/>
      <c r="ADG848" s="14"/>
      <c r="ADH848" s="14"/>
      <c r="ADI848" s="14"/>
      <c r="ADJ848" s="14"/>
      <c r="ADK848" s="14"/>
      <c r="ADL848" s="14"/>
      <c r="ADM848" s="14"/>
      <c r="ADN848" s="14"/>
      <c r="ADO848" s="14"/>
      <c r="ADP848" s="14"/>
      <c r="ADQ848" s="14"/>
      <c r="ADR848" s="14"/>
      <c r="ADS848" s="14"/>
      <c r="ADT848" s="14"/>
      <c r="ADU848" s="14"/>
      <c r="ADV848" s="14"/>
      <c r="ADW848" s="14"/>
      <c r="ADX848" s="14"/>
      <c r="ADY848" s="14"/>
      <c r="ADZ848" s="14"/>
      <c r="AEA848" s="14"/>
      <c r="AEB848" s="14"/>
      <c r="AEC848" s="14"/>
      <c r="AED848" s="14"/>
      <c r="AEE848" s="14"/>
      <c r="AEF848" s="14"/>
      <c r="AEG848" s="14"/>
      <c r="AEH848" s="14"/>
      <c r="AEI848" s="14"/>
      <c r="AEJ848" s="14"/>
      <c r="AEK848" s="14"/>
      <c r="AEL848" s="14"/>
      <c r="AEM848" s="14"/>
      <c r="AEN848" s="14"/>
      <c r="AEO848" s="14"/>
      <c r="AEP848" s="14"/>
      <c r="AEQ848" s="14"/>
      <c r="AER848" s="14"/>
      <c r="AES848" s="14"/>
      <c r="AET848" s="14"/>
      <c r="AEU848" s="14"/>
      <c r="AEV848" s="14"/>
      <c r="AEW848" s="14"/>
      <c r="AEX848" s="14"/>
      <c r="AEY848" s="14"/>
      <c r="AEZ848" s="14"/>
      <c r="AFA848" s="14"/>
      <c r="AFB848" s="14"/>
      <c r="AFC848" s="14"/>
      <c r="AFD848" s="14"/>
      <c r="AFE848" s="14"/>
      <c r="AFF848" s="14"/>
      <c r="AFG848" s="14"/>
      <c r="AFH848" s="14"/>
      <c r="AFI848" s="14"/>
      <c r="AFJ848" s="14"/>
      <c r="AFK848" s="14"/>
      <c r="AFL848" s="14"/>
      <c r="AFM848" s="14"/>
      <c r="AFN848" s="14"/>
      <c r="AFO848" s="14"/>
      <c r="AFP848" s="14"/>
      <c r="AFQ848" s="14"/>
      <c r="AFR848" s="14"/>
      <c r="AFS848" s="14"/>
      <c r="AFT848" s="14"/>
      <c r="AFU848" s="14"/>
      <c r="AFV848" s="14"/>
      <c r="AFW848" s="14"/>
      <c r="AFX848" s="14"/>
      <c r="AFY848" s="14"/>
      <c r="AFZ848" s="14"/>
      <c r="AGA848" s="14"/>
      <c r="AGB848" s="14"/>
      <c r="AGC848" s="14"/>
      <c r="AGD848" s="14"/>
      <c r="AGE848" s="14"/>
      <c r="AGF848" s="14"/>
      <c r="AGG848" s="14"/>
      <c r="AGH848" s="14"/>
      <c r="AGI848" s="14"/>
      <c r="AGJ848" s="14"/>
      <c r="AGK848" s="14"/>
      <c r="AGL848" s="14"/>
      <c r="AGM848" s="14"/>
      <c r="AGN848" s="14"/>
      <c r="AGO848" s="14"/>
      <c r="AGP848" s="14"/>
      <c r="AGQ848" s="14"/>
      <c r="AGR848" s="14"/>
      <c r="AGS848" s="14"/>
      <c r="AGT848" s="14"/>
      <c r="AGU848" s="14"/>
      <c r="AGV848" s="14"/>
      <c r="AGW848" s="14"/>
      <c r="AGX848" s="14"/>
      <c r="AGY848" s="14"/>
      <c r="AGZ848" s="14"/>
      <c r="AHA848" s="14"/>
      <c r="AHB848" s="14"/>
      <c r="AHC848" s="14"/>
      <c r="AHD848" s="14"/>
      <c r="AHE848" s="14"/>
      <c r="AHF848" s="14"/>
      <c r="AHG848" s="14"/>
      <c r="AHH848" s="14"/>
      <c r="AHI848" s="14"/>
      <c r="AHJ848" s="14"/>
      <c r="AHK848" s="14"/>
      <c r="AHL848" s="14"/>
      <c r="AHM848" s="14"/>
      <c r="AHN848" s="14"/>
      <c r="AHO848" s="14"/>
      <c r="AHP848" s="14"/>
      <c r="AHQ848" s="14"/>
      <c r="AHR848" s="14"/>
      <c r="AHS848" s="14"/>
      <c r="AHT848" s="14"/>
      <c r="AHU848" s="14"/>
      <c r="AHV848" s="14"/>
      <c r="AHW848" s="14"/>
      <c r="AHX848" s="14"/>
      <c r="AHY848" s="14"/>
      <c r="AHZ848" s="14"/>
      <c r="AIA848" s="14"/>
      <c r="AIB848" s="14"/>
      <c r="AIC848" s="14"/>
      <c r="AID848" s="14"/>
      <c r="AIE848" s="14"/>
      <c r="AIF848" s="14"/>
      <c r="AIG848" s="14"/>
      <c r="AIH848" s="14"/>
      <c r="AII848" s="14"/>
      <c r="AIJ848" s="14"/>
      <c r="AIK848" s="14"/>
      <c r="AIL848" s="14"/>
      <c r="AIM848" s="14"/>
      <c r="AIN848" s="14"/>
      <c r="AIO848" s="14"/>
      <c r="AIP848" s="14"/>
      <c r="AIQ848" s="14"/>
      <c r="AIR848" s="14"/>
      <c r="AIS848" s="14"/>
      <c r="AIT848" s="14"/>
      <c r="AIU848" s="14"/>
      <c r="AIV848" s="14"/>
      <c r="AIW848" s="14"/>
      <c r="AIX848" s="14"/>
      <c r="AIY848" s="14"/>
      <c r="AIZ848" s="14"/>
      <c r="AJA848" s="14"/>
      <c r="AJB848" s="14"/>
      <c r="AJC848" s="14"/>
      <c r="AJD848" s="14"/>
      <c r="AJE848" s="14"/>
      <c r="AJF848" s="14"/>
      <c r="AJG848" s="14"/>
      <c r="AJH848" s="14"/>
      <c r="AJI848" s="14"/>
      <c r="AJJ848" s="14"/>
      <c r="AJK848" s="14"/>
      <c r="AJL848" s="14"/>
      <c r="AJM848" s="14"/>
      <c r="AJN848" s="14"/>
      <c r="AJO848" s="14"/>
      <c r="AJP848" s="14"/>
      <c r="AJQ848" s="14"/>
      <c r="AJR848" s="14"/>
      <c r="AJS848" s="14"/>
      <c r="AJT848" s="14"/>
      <c r="AJU848" s="14"/>
      <c r="AJV848" s="14"/>
      <c r="AJW848" s="14"/>
      <c r="AJX848" s="14"/>
      <c r="AJY848" s="14"/>
      <c r="AJZ848" s="14"/>
      <c r="AKA848" s="14"/>
      <c r="AKB848" s="14"/>
      <c r="AKC848" s="14"/>
      <c r="AKD848" s="14"/>
      <c r="AKE848" s="14"/>
      <c r="AKF848" s="14"/>
      <c r="AKG848" s="14"/>
      <c r="AKH848" s="14"/>
      <c r="AKI848" s="14"/>
      <c r="AKJ848" s="14"/>
      <c r="AKK848" s="14"/>
      <c r="AKL848" s="14"/>
      <c r="AKM848" s="14"/>
      <c r="AKN848" s="14"/>
      <c r="AKO848" s="14"/>
      <c r="AKP848" s="14"/>
      <c r="AKQ848" s="14"/>
      <c r="AKR848" s="14"/>
      <c r="AKS848" s="14"/>
      <c r="AKT848" s="14"/>
      <c r="AKU848" s="14"/>
      <c r="AKV848" s="14"/>
      <c r="AKW848" s="14"/>
      <c r="AKX848" s="14"/>
      <c r="AKY848" s="14"/>
      <c r="AKZ848" s="14"/>
      <c r="ALA848" s="14"/>
      <c r="ALB848" s="14"/>
      <c r="ALC848" s="14"/>
      <c r="ALD848" s="14"/>
      <c r="ALE848" s="14"/>
      <c r="ALF848" s="14"/>
      <c r="ALG848" s="14"/>
      <c r="ALH848" s="14"/>
      <c r="ALI848" s="14"/>
      <c r="ALJ848" s="14"/>
      <c r="ALK848" s="14"/>
      <c r="ALL848" s="14"/>
      <c r="ALM848" s="14"/>
      <c r="ALN848" s="14"/>
      <c r="ALO848" s="14"/>
      <c r="ALP848" s="14"/>
      <c r="ALQ848" s="14"/>
      <c r="ALR848" s="14"/>
      <c r="ALS848" s="14"/>
      <c r="ALT848" s="14"/>
      <c r="ALU848" s="14"/>
      <c r="ALV848" s="14"/>
      <c r="ALW848" s="14"/>
      <c r="ALX848" s="14"/>
      <c r="ALY848" s="14"/>
      <c r="ALZ848" s="14"/>
      <c r="AMA848" s="14"/>
      <c r="AMB848" s="14"/>
      <c r="AMC848" s="14"/>
      <c r="AMD848" s="14"/>
      <c r="AME848" s="14"/>
      <c r="AMF848" s="14"/>
      <c r="AMG848" s="14"/>
      <c r="AMH848" s="14"/>
      <c r="AMI848" s="14"/>
      <c r="AMJ848" s="14"/>
      <c r="AMK848" s="14"/>
      <c r="AML848" s="14"/>
      <c r="AMM848" s="14"/>
      <c r="AMN848" s="14"/>
      <c r="AMO848" s="14"/>
      <c r="AMP848" s="14"/>
      <c r="AMQ848" s="14"/>
      <c r="AMR848" s="14"/>
      <c r="AMS848" s="14"/>
      <c r="AMT848" s="14"/>
      <c r="AMU848" s="14"/>
      <c r="AMV848" s="14"/>
      <c r="AMW848" s="14"/>
      <c r="AMX848" s="14"/>
      <c r="AMY848" s="14"/>
      <c r="AMZ848" s="14"/>
      <c r="ANA848" s="14"/>
      <c r="ANB848" s="14"/>
      <c r="ANC848" s="14"/>
      <c r="AND848" s="14"/>
      <c r="ANE848" s="14"/>
      <c r="ANF848" s="14"/>
      <c r="ANG848" s="14"/>
      <c r="ANH848" s="14"/>
      <c r="ANI848" s="14"/>
      <c r="ANJ848" s="14"/>
      <c r="ANK848" s="14"/>
      <c r="ANL848" s="14"/>
      <c r="ANM848" s="14"/>
      <c r="ANN848" s="14"/>
      <c r="ANO848" s="14"/>
      <c r="ANP848" s="14"/>
      <c r="ANQ848" s="14"/>
      <c r="ANR848" s="14"/>
      <c r="ANS848" s="14"/>
      <c r="ANT848" s="14"/>
      <c r="ANU848" s="14"/>
      <c r="ANV848" s="14"/>
      <c r="ANW848" s="14"/>
      <c r="ANX848" s="14"/>
      <c r="ANY848" s="14"/>
      <c r="ANZ848" s="14"/>
      <c r="AOA848" s="14"/>
      <c r="AOB848" s="14"/>
      <c r="AOC848" s="14"/>
      <c r="AOD848" s="14"/>
      <c r="AOE848" s="14"/>
      <c r="AOF848" s="14"/>
      <c r="AOG848" s="14"/>
      <c r="AOH848" s="14"/>
      <c r="AOI848" s="14"/>
      <c r="AOJ848" s="14"/>
      <c r="AOK848" s="14"/>
      <c r="AOL848" s="14"/>
      <c r="AOM848" s="14"/>
      <c r="AON848" s="14"/>
      <c r="AOO848" s="14"/>
      <c r="AOP848" s="14"/>
      <c r="AOQ848" s="14"/>
      <c r="AOR848" s="14"/>
      <c r="AOS848" s="14"/>
      <c r="AOT848" s="14"/>
      <c r="AOU848" s="14"/>
      <c r="AOV848" s="14"/>
      <c r="AOW848" s="14"/>
      <c r="AOX848" s="14"/>
      <c r="AOY848" s="14"/>
      <c r="AOZ848" s="14"/>
      <c r="APA848" s="14"/>
      <c r="APB848" s="14"/>
      <c r="APC848" s="14"/>
      <c r="APD848" s="14"/>
      <c r="APE848" s="14"/>
      <c r="APF848" s="14"/>
      <c r="APG848" s="14"/>
      <c r="APH848" s="14"/>
      <c r="API848" s="14"/>
      <c r="APJ848" s="14"/>
      <c r="APK848" s="14"/>
      <c r="APL848" s="14"/>
      <c r="APM848" s="14"/>
      <c r="APN848" s="14"/>
      <c r="APO848" s="14"/>
      <c r="APP848" s="14"/>
      <c r="APQ848" s="14"/>
      <c r="APR848" s="14"/>
      <c r="APS848" s="14"/>
      <c r="APT848" s="14"/>
      <c r="APU848" s="14"/>
      <c r="APV848" s="14"/>
      <c r="APW848" s="14"/>
      <c r="APX848" s="14"/>
      <c r="APY848" s="14"/>
      <c r="APZ848" s="14"/>
      <c r="AQA848" s="14"/>
      <c r="AQB848" s="14"/>
      <c r="AQC848" s="14"/>
      <c r="AQD848" s="14"/>
      <c r="AQE848" s="14"/>
      <c r="AQF848" s="14"/>
      <c r="AQG848" s="14"/>
      <c r="AQH848" s="14"/>
      <c r="AQI848" s="14"/>
      <c r="AQJ848" s="14"/>
      <c r="AQK848" s="14"/>
      <c r="AQL848" s="14"/>
      <c r="AQM848" s="14"/>
      <c r="AQN848" s="14"/>
      <c r="AQO848" s="14"/>
      <c r="AQP848" s="14"/>
      <c r="AQQ848" s="14"/>
      <c r="AQR848" s="14"/>
      <c r="AQS848" s="14"/>
      <c r="AQT848" s="14"/>
      <c r="AQU848" s="14"/>
      <c r="AQV848" s="14"/>
      <c r="AQW848" s="14"/>
      <c r="AQX848" s="14"/>
      <c r="AQY848" s="14"/>
      <c r="AQZ848" s="14"/>
      <c r="ARA848" s="14"/>
      <c r="ARB848" s="14"/>
      <c r="ARC848" s="14"/>
      <c r="ARD848" s="14"/>
      <c r="ARE848" s="14"/>
      <c r="ARF848" s="14"/>
      <c r="ARG848" s="14"/>
      <c r="ARH848" s="14"/>
      <c r="ARI848" s="14"/>
      <c r="ARJ848" s="14"/>
      <c r="ARK848" s="14"/>
      <c r="ARL848" s="14"/>
      <c r="ARM848" s="14"/>
      <c r="ARN848" s="14"/>
      <c r="ARO848" s="14"/>
      <c r="ARP848" s="14"/>
      <c r="ARQ848" s="14"/>
      <c r="ARR848" s="14"/>
      <c r="ARS848" s="14"/>
      <c r="ART848" s="14"/>
      <c r="ARU848" s="14"/>
      <c r="ARV848" s="14"/>
      <c r="ARW848" s="14"/>
      <c r="ARX848" s="14"/>
      <c r="ARY848" s="14"/>
      <c r="ARZ848" s="14"/>
      <c r="ASA848" s="14"/>
      <c r="ASB848" s="14"/>
      <c r="ASC848" s="14"/>
      <c r="ASD848" s="14"/>
      <c r="ASE848" s="14"/>
      <c r="ASF848" s="14"/>
      <c r="ASG848" s="14"/>
      <c r="ASH848" s="14"/>
      <c r="ASI848" s="14"/>
      <c r="ASJ848" s="14"/>
      <c r="ASK848" s="14"/>
      <c r="ASL848" s="14"/>
      <c r="ASM848" s="14"/>
      <c r="ASN848" s="14"/>
      <c r="ASO848" s="14"/>
      <c r="ASP848" s="14"/>
      <c r="ASQ848" s="14"/>
      <c r="ASR848" s="14"/>
      <c r="ASS848" s="14"/>
      <c r="AST848" s="14"/>
      <c r="ASU848" s="14"/>
      <c r="ASV848" s="14"/>
      <c r="ASW848" s="14"/>
      <c r="ASX848" s="14"/>
      <c r="ASY848" s="14"/>
      <c r="ASZ848" s="14"/>
      <c r="ATA848" s="14"/>
      <c r="ATB848" s="14"/>
      <c r="ATC848" s="14"/>
      <c r="ATD848" s="14"/>
      <c r="ATE848" s="14"/>
      <c r="ATF848" s="14"/>
      <c r="ATG848" s="14"/>
      <c r="ATH848" s="14"/>
      <c r="ATI848" s="14"/>
      <c r="ATJ848" s="14"/>
      <c r="ATK848" s="14"/>
      <c r="ATL848" s="14"/>
      <c r="ATM848" s="14"/>
      <c r="ATN848" s="14"/>
      <c r="ATO848" s="14"/>
      <c r="ATP848" s="14"/>
      <c r="ATQ848" s="14"/>
      <c r="ATR848" s="14"/>
      <c r="ATS848" s="14"/>
      <c r="ATT848" s="14"/>
      <c r="ATU848" s="14"/>
      <c r="ATV848" s="14"/>
      <c r="ATW848" s="14"/>
      <c r="ATX848" s="14"/>
      <c r="ATY848" s="14"/>
      <c r="ATZ848" s="14"/>
      <c r="AUA848" s="14"/>
      <c r="AUB848" s="14"/>
      <c r="AUC848" s="14"/>
      <c r="AUD848" s="14"/>
      <c r="AUE848" s="14"/>
      <c r="AUF848" s="14"/>
      <c r="AUG848" s="14"/>
      <c r="AUH848" s="14"/>
      <c r="AUI848" s="14"/>
      <c r="AUJ848" s="14"/>
      <c r="AUK848" s="14"/>
      <c r="AUL848" s="14"/>
      <c r="AUM848" s="14"/>
      <c r="AUN848" s="14"/>
      <c r="AUO848" s="14"/>
      <c r="AUP848" s="14"/>
      <c r="AUQ848" s="14"/>
      <c r="AUR848" s="14"/>
      <c r="AUS848" s="14"/>
      <c r="AUT848" s="14"/>
      <c r="AUU848" s="14"/>
      <c r="AUV848" s="14"/>
      <c r="AUW848" s="14"/>
      <c r="AUX848" s="14"/>
      <c r="AUY848" s="14"/>
      <c r="AUZ848" s="14"/>
      <c r="AVA848" s="14"/>
      <c r="AVB848" s="14"/>
      <c r="AVC848" s="14"/>
      <c r="AVD848" s="14"/>
      <c r="AVE848" s="14"/>
      <c r="AVF848" s="14"/>
      <c r="AVG848" s="14"/>
      <c r="AVH848" s="14"/>
      <c r="AVI848" s="14"/>
      <c r="AVJ848" s="14"/>
      <c r="AVK848" s="14"/>
      <c r="AVL848" s="14"/>
      <c r="AVM848" s="14"/>
      <c r="AVN848" s="14"/>
      <c r="AVO848" s="14"/>
      <c r="AVP848" s="14"/>
      <c r="AVQ848" s="14"/>
      <c r="AVR848" s="14"/>
      <c r="AVS848" s="14"/>
      <c r="AVT848" s="14"/>
      <c r="AVU848" s="14"/>
      <c r="AVV848" s="14"/>
      <c r="AVW848" s="14"/>
      <c r="AVX848" s="14"/>
      <c r="AVY848" s="14"/>
      <c r="AVZ848" s="14"/>
      <c r="AWA848" s="14"/>
      <c r="AWB848" s="14"/>
      <c r="AWC848" s="14"/>
      <c r="AWD848" s="14"/>
      <c r="AWE848" s="14"/>
      <c r="AWF848" s="14"/>
      <c r="AWG848" s="14"/>
      <c r="AWH848" s="14"/>
      <c r="AWI848" s="14"/>
      <c r="AWJ848" s="14"/>
      <c r="AWK848" s="14"/>
      <c r="AWL848" s="14"/>
      <c r="AWM848" s="14"/>
      <c r="AWN848" s="14"/>
      <c r="AWO848" s="14"/>
      <c r="AWP848" s="14"/>
      <c r="AWQ848" s="14"/>
      <c r="AWR848" s="14"/>
      <c r="AWS848" s="14"/>
      <c r="AWT848" s="14"/>
      <c r="AWU848" s="14"/>
      <c r="AWV848" s="14"/>
      <c r="AWW848" s="14"/>
      <c r="AWX848" s="14"/>
      <c r="AWY848" s="14"/>
      <c r="AWZ848" s="14"/>
      <c r="AXA848" s="14"/>
      <c r="AXB848" s="14"/>
      <c r="AXC848" s="14"/>
      <c r="AXD848" s="14"/>
      <c r="AXE848" s="14"/>
      <c r="AXF848" s="14"/>
      <c r="AXG848" s="14"/>
      <c r="AXH848" s="14"/>
      <c r="AXI848" s="14"/>
      <c r="AXJ848" s="14"/>
      <c r="AXK848" s="14"/>
      <c r="AXL848" s="14"/>
      <c r="AXM848" s="14"/>
      <c r="AXN848" s="14"/>
      <c r="AXO848" s="14"/>
      <c r="AXP848" s="14"/>
      <c r="AXQ848" s="14"/>
      <c r="AXR848" s="14"/>
      <c r="AXS848" s="14"/>
      <c r="AXT848" s="14"/>
      <c r="AXU848" s="14"/>
      <c r="AXV848" s="14"/>
      <c r="AXW848" s="14"/>
      <c r="AXX848" s="14"/>
      <c r="AXY848" s="14"/>
      <c r="AXZ848" s="14"/>
      <c r="AYA848" s="14"/>
      <c r="AYB848" s="14"/>
      <c r="AYC848" s="14"/>
      <c r="AYD848" s="14"/>
      <c r="AYE848" s="14"/>
      <c r="AYF848" s="14"/>
      <c r="AYG848" s="14"/>
      <c r="AYH848" s="14"/>
      <c r="AYI848" s="14"/>
      <c r="AYJ848" s="14"/>
      <c r="AYK848" s="14"/>
      <c r="AYL848" s="14"/>
      <c r="AYM848" s="14"/>
      <c r="AYN848" s="14"/>
      <c r="AYO848" s="14"/>
      <c r="AYP848" s="14"/>
      <c r="AYQ848" s="14"/>
      <c r="AYR848" s="14"/>
      <c r="AYS848" s="14"/>
      <c r="AYT848" s="14"/>
      <c r="AYU848" s="14"/>
      <c r="AYV848" s="14"/>
      <c r="AYW848" s="14"/>
      <c r="AYX848" s="14"/>
      <c r="AYY848" s="14"/>
      <c r="AYZ848" s="14"/>
      <c r="AZA848" s="14"/>
      <c r="AZB848" s="14"/>
      <c r="AZC848" s="14"/>
      <c r="AZD848" s="14"/>
      <c r="AZE848" s="14"/>
      <c r="AZF848" s="14"/>
      <c r="AZG848" s="14"/>
      <c r="AZH848" s="14"/>
      <c r="AZI848" s="14"/>
      <c r="AZJ848" s="14"/>
      <c r="AZK848" s="14"/>
      <c r="AZL848" s="14"/>
      <c r="AZM848" s="14"/>
      <c r="AZN848" s="14"/>
      <c r="AZO848" s="14"/>
      <c r="AZP848" s="14"/>
      <c r="AZQ848" s="14"/>
      <c r="AZR848" s="14"/>
      <c r="AZS848" s="14"/>
      <c r="AZT848" s="14"/>
      <c r="AZU848" s="14"/>
      <c r="AZV848" s="14"/>
      <c r="AZW848" s="14"/>
      <c r="AZX848" s="14"/>
      <c r="AZY848" s="14"/>
      <c r="AZZ848" s="14"/>
      <c r="BAA848" s="14"/>
      <c r="BAB848" s="14"/>
      <c r="BAC848" s="14"/>
      <c r="BAD848" s="14"/>
      <c r="BAE848" s="14"/>
      <c r="BAF848" s="14"/>
      <c r="BAG848" s="14"/>
      <c r="BAH848" s="14"/>
      <c r="BAI848" s="14"/>
      <c r="BAJ848" s="14"/>
      <c r="BAK848" s="14"/>
      <c r="BAL848" s="14"/>
      <c r="BAM848" s="14"/>
      <c r="BAN848" s="14"/>
      <c r="BAO848" s="14"/>
      <c r="BAP848" s="14"/>
      <c r="BAQ848" s="14"/>
      <c r="BAR848" s="14"/>
      <c r="BAS848" s="14"/>
      <c r="BAT848" s="14"/>
      <c r="BAU848" s="14"/>
      <c r="BAV848" s="14"/>
      <c r="BAW848" s="14"/>
      <c r="BAX848" s="14"/>
      <c r="BAY848" s="14"/>
      <c r="BAZ848" s="14"/>
      <c r="BBA848" s="14"/>
      <c r="BBB848" s="14"/>
      <c r="BBC848" s="14"/>
      <c r="BBD848" s="14"/>
      <c r="BBE848" s="14"/>
      <c r="BBF848" s="14"/>
      <c r="BBG848" s="14"/>
      <c r="BBH848" s="14"/>
      <c r="BBI848" s="14"/>
      <c r="BBJ848" s="14"/>
      <c r="BBK848" s="14"/>
      <c r="BBL848" s="14"/>
      <c r="BBM848" s="14"/>
      <c r="BBN848" s="14"/>
      <c r="BBO848" s="14"/>
      <c r="BBP848" s="14"/>
      <c r="BBQ848" s="14"/>
      <c r="BBR848" s="14"/>
      <c r="BBS848" s="14"/>
      <c r="BBT848" s="14"/>
      <c r="BBU848" s="14"/>
      <c r="BBV848" s="14"/>
      <c r="BBW848" s="14"/>
      <c r="BBX848" s="14"/>
      <c r="BBY848" s="14"/>
      <c r="BBZ848" s="14"/>
      <c r="BCA848" s="14"/>
      <c r="BCB848" s="14"/>
      <c r="BCC848" s="14"/>
      <c r="BCD848" s="14"/>
      <c r="BCE848" s="14"/>
      <c r="BCF848" s="14"/>
      <c r="BCG848" s="14"/>
      <c r="BCH848" s="14"/>
      <c r="BCI848" s="14"/>
      <c r="BCJ848" s="14"/>
      <c r="BCK848" s="14"/>
      <c r="BCL848" s="14"/>
      <c r="BCM848" s="14"/>
      <c r="BCN848" s="14"/>
      <c r="BCO848" s="14"/>
      <c r="BCP848" s="14"/>
      <c r="BCQ848" s="14"/>
      <c r="BCR848" s="14"/>
      <c r="BCS848" s="14"/>
      <c r="BCT848" s="14"/>
      <c r="BCU848" s="14"/>
      <c r="BCV848" s="14"/>
      <c r="BCW848" s="14"/>
      <c r="BCX848" s="14"/>
      <c r="BCY848" s="14"/>
      <c r="BCZ848" s="14"/>
      <c r="BDA848" s="14"/>
      <c r="BDB848" s="14"/>
      <c r="BDC848" s="14"/>
      <c r="BDD848" s="14"/>
      <c r="BDE848" s="14"/>
      <c r="BDF848" s="14"/>
      <c r="BDG848" s="14"/>
      <c r="BDH848" s="14"/>
      <c r="BDI848" s="14"/>
      <c r="BDJ848" s="14"/>
      <c r="BDK848" s="14"/>
      <c r="BDL848" s="14"/>
      <c r="BDM848" s="14"/>
      <c r="BDN848" s="14"/>
      <c r="BDO848" s="14"/>
      <c r="BDP848" s="14"/>
      <c r="BDQ848" s="14"/>
      <c r="BDR848" s="14"/>
      <c r="BDS848" s="14"/>
      <c r="BDT848" s="14"/>
      <c r="BDU848" s="14"/>
      <c r="BDV848" s="14"/>
      <c r="BDW848" s="14"/>
      <c r="BDX848" s="14"/>
      <c r="BDY848" s="14"/>
      <c r="BDZ848" s="14"/>
      <c r="BEA848" s="14"/>
      <c r="BEB848" s="14"/>
      <c r="BEC848" s="14"/>
      <c r="BED848" s="14"/>
      <c r="BEE848" s="14"/>
      <c r="BEF848" s="14"/>
      <c r="BEG848" s="14"/>
      <c r="BEH848" s="14"/>
      <c r="BEI848" s="14"/>
      <c r="BEJ848" s="14"/>
      <c r="BEK848" s="14"/>
      <c r="BEL848" s="14"/>
      <c r="BEM848" s="14"/>
      <c r="BEN848" s="14"/>
      <c r="BEO848" s="14"/>
      <c r="BEP848" s="14"/>
      <c r="BEQ848" s="14"/>
      <c r="BER848" s="14"/>
      <c r="BES848" s="14"/>
      <c r="BET848" s="14"/>
      <c r="BEU848" s="14"/>
      <c r="BEV848" s="14"/>
      <c r="BEW848" s="14"/>
      <c r="BEX848" s="14"/>
      <c r="BEY848" s="14"/>
      <c r="BEZ848" s="14"/>
      <c r="BFA848" s="14"/>
      <c r="BFB848" s="14"/>
      <c r="BFC848" s="14"/>
      <c r="BFD848" s="14"/>
      <c r="BFE848" s="14"/>
      <c r="BFF848" s="14"/>
      <c r="BFG848" s="14"/>
      <c r="BFH848" s="14"/>
      <c r="BFI848" s="14"/>
      <c r="BFJ848" s="14"/>
      <c r="BFK848" s="14"/>
      <c r="BFL848" s="14"/>
      <c r="BFM848" s="14"/>
      <c r="BFN848" s="14"/>
      <c r="BFO848" s="14"/>
      <c r="BFP848" s="14"/>
      <c r="BFQ848" s="14"/>
      <c r="BFR848" s="14"/>
      <c r="BFS848" s="14"/>
      <c r="BFT848" s="14"/>
      <c r="BFU848" s="14"/>
      <c r="BFV848" s="14"/>
      <c r="BFW848" s="14"/>
      <c r="BFX848" s="14"/>
      <c r="BFY848" s="14"/>
      <c r="BFZ848" s="14"/>
      <c r="BGA848" s="14"/>
      <c r="BGB848" s="14"/>
      <c r="BGC848" s="14"/>
      <c r="BGD848" s="14"/>
      <c r="BGE848" s="14"/>
      <c r="BGF848" s="14"/>
      <c r="BGG848" s="14"/>
      <c r="BGH848" s="14"/>
      <c r="BGI848" s="14"/>
      <c r="BGJ848" s="14"/>
      <c r="BGK848" s="14"/>
      <c r="BGL848" s="14"/>
      <c r="BGM848" s="14"/>
      <c r="BGN848" s="14"/>
      <c r="BGO848" s="14"/>
      <c r="BGP848" s="14"/>
      <c r="BGQ848" s="14"/>
      <c r="BGR848" s="14"/>
      <c r="BGS848" s="14"/>
      <c r="BGT848" s="14"/>
      <c r="BGU848" s="14"/>
      <c r="BGV848" s="14"/>
      <c r="BGW848" s="14"/>
      <c r="BGX848" s="14"/>
      <c r="BGY848" s="14"/>
      <c r="BGZ848" s="14"/>
      <c r="BHA848" s="14"/>
      <c r="BHB848" s="14"/>
      <c r="BHC848" s="14"/>
      <c r="BHD848" s="14"/>
      <c r="BHE848" s="14"/>
      <c r="BHF848" s="14"/>
      <c r="BHG848" s="14"/>
      <c r="BHH848" s="14"/>
      <c r="BHI848" s="14"/>
      <c r="BHJ848" s="14"/>
      <c r="BHK848" s="14"/>
      <c r="BHL848" s="14"/>
      <c r="BHM848" s="14"/>
      <c r="BHN848" s="14"/>
      <c r="BHO848" s="14"/>
      <c r="BHP848" s="14"/>
      <c r="BHQ848" s="14"/>
      <c r="BHR848" s="14"/>
      <c r="BHS848" s="14"/>
      <c r="BHT848" s="14"/>
      <c r="BHU848" s="14"/>
      <c r="BHV848" s="14"/>
      <c r="BHW848" s="14"/>
      <c r="BHX848" s="14"/>
      <c r="BHY848" s="14"/>
      <c r="BHZ848" s="14"/>
      <c r="BIA848" s="14"/>
      <c r="BIB848" s="14"/>
      <c r="BIC848" s="14"/>
      <c r="BID848" s="14"/>
      <c r="BIE848" s="14"/>
      <c r="BIF848" s="14"/>
      <c r="BIG848" s="14"/>
      <c r="BIH848" s="14"/>
      <c r="BII848" s="14"/>
      <c r="BIJ848" s="14"/>
      <c r="BIK848" s="14"/>
      <c r="BIL848" s="14"/>
      <c r="BIM848" s="14"/>
      <c r="BIN848" s="14"/>
      <c r="BIO848" s="14"/>
      <c r="BIP848" s="14"/>
      <c r="BIQ848" s="14"/>
      <c r="BIR848" s="14"/>
      <c r="BIS848" s="14"/>
      <c r="BIT848" s="14"/>
      <c r="BIU848" s="14"/>
      <c r="BIV848" s="14"/>
      <c r="BIW848" s="14"/>
      <c r="BIX848" s="14"/>
      <c r="BIY848" s="14"/>
      <c r="BIZ848" s="14"/>
      <c r="BJA848" s="14"/>
      <c r="BJB848" s="14"/>
      <c r="BJC848" s="14"/>
      <c r="BJD848" s="14"/>
      <c r="BJE848" s="14"/>
      <c r="BJF848" s="14"/>
      <c r="BJG848" s="14"/>
      <c r="BJH848" s="14"/>
      <c r="BJI848" s="14"/>
      <c r="BJJ848" s="14"/>
      <c r="BJK848" s="14"/>
      <c r="BJL848" s="14"/>
      <c r="BJM848" s="14"/>
      <c r="BJN848" s="14"/>
      <c r="BJO848" s="14"/>
      <c r="BJP848" s="14"/>
      <c r="BJQ848" s="14"/>
      <c r="BJR848" s="14"/>
      <c r="BJS848" s="14"/>
      <c r="BJT848" s="14"/>
      <c r="BJU848" s="14"/>
      <c r="BJV848" s="14"/>
      <c r="BJW848" s="14"/>
      <c r="BJX848" s="14"/>
      <c r="BJY848" s="14"/>
      <c r="BJZ848" s="14"/>
      <c r="BKA848" s="14"/>
      <c r="BKB848" s="14"/>
      <c r="BKC848" s="14"/>
      <c r="BKD848" s="14"/>
      <c r="BKE848" s="14"/>
      <c r="BKF848" s="14"/>
      <c r="BKG848" s="14"/>
      <c r="BKH848" s="14"/>
      <c r="BKI848" s="14"/>
      <c r="BKJ848" s="14"/>
      <c r="BKK848" s="14"/>
      <c r="BKL848" s="14"/>
      <c r="BKM848" s="14"/>
      <c r="BKN848" s="14"/>
      <c r="BKO848" s="14"/>
      <c r="BKP848" s="14"/>
      <c r="BKQ848" s="14"/>
      <c r="BKR848" s="14"/>
      <c r="BKS848" s="14"/>
      <c r="BKT848" s="14"/>
      <c r="BKU848" s="14"/>
      <c r="BKV848" s="14"/>
      <c r="BKW848" s="14"/>
      <c r="BKX848" s="14"/>
      <c r="BKY848" s="14"/>
      <c r="BKZ848" s="14"/>
      <c r="BLA848" s="14"/>
      <c r="BLB848" s="14"/>
      <c r="BLC848" s="14"/>
      <c r="BLD848" s="14"/>
      <c r="BLE848" s="14"/>
      <c r="BLF848" s="14"/>
      <c r="BLG848" s="14"/>
      <c r="BLH848" s="14"/>
      <c r="BLI848" s="14"/>
      <c r="BLJ848" s="14"/>
      <c r="BLK848" s="14"/>
      <c r="BLL848" s="14"/>
      <c r="BLM848" s="14"/>
      <c r="BLN848" s="14"/>
      <c r="BLO848" s="14"/>
      <c r="BLP848" s="14"/>
      <c r="BLQ848" s="14"/>
      <c r="BLR848" s="14"/>
      <c r="BLS848" s="14"/>
      <c r="BLT848" s="14"/>
      <c r="BLU848" s="14"/>
      <c r="BLV848" s="14"/>
      <c r="BLW848" s="14"/>
      <c r="BLX848" s="14"/>
      <c r="BLY848" s="14"/>
      <c r="BLZ848" s="14"/>
      <c r="BMA848" s="14"/>
      <c r="BMB848" s="14"/>
      <c r="BMC848" s="14"/>
      <c r="BMD848" s="14"/>
      <c r="BME848" s="14"/>
      <c r="BMF848" s="14"/>
      <c r="BMG848" s="14"/>
      <c r="BMH848" s="14"/>
      <c r="BMI848" s="14"/>
      <c r="BMJ848" s="14"/>
      <c r="BMK848" s="14"/>
      <c r="BML848" s="14"/>
      <c r="BMM848" s="14"/>
      <c r="BMN848" s="14"/>
      <c r="BMO848" s="14"/>
      <c r="BMP848" s="14"/>
      <c r="BMQ848" s="14"/>
      <c r="BMR848" s="14"/>
      <c r="BMS848" s="14"/>
      <c r="BMT848" s="14"/>
      <c r="BMU848" s="14"/>
      <c r="BMV848" s="14"/>
      <c r="BMW848" s="14"/>
      <c r="BMX848" s="14"/>
      <c r="BMY848" s="14"/>
      <c r="BMZ848" s="14"/>
      <c r="BNA848" s="14"/>
      <c r="BNB848" s="14"/>
      <c r="BNC848" s="14"/>
      <c r="BND848" s="14"/>
      <c r="BNE848" s="14"/>
      <c r="BNF848" s="14"/>
      <c r="BNG848" s="14"/>
      <c r="BNH848" s="14"/>
      <c r="BNI848" s="14"/>
      <c r="BNJ848" s="14"/>
      <c r="BNK848" s="14"/>
      <c r="BNL848" s="14"/>
      <c r="BNM848" s="14"/>
      <c r="BNN848" s="14"/>
      <c r="BNO848" s="14"/>
      <c r="BNP848" s="14"/>
      <c r="BNQ848" s="14"/>
      <c r="BNR848" s="14"/>
      <c r="BNS848" s="14"/>
      <c r="BNT848" s="14"/>
      <c r="BNU848" s="14"/>
      <c r="BNV848" s="14"/>
      <c r="BNW848" s="14"/>
      <c r="BNX848" s="14"/>
      <c r="BNY848" s="14"/>
      <c r="BNZ848" s="14"/>
      <c r="BOA848" s="14"/>
      <c r="BOB848" s="14"/>
      <c r="BOC848" s="14"/>
      <c r="BOD848" s="14"/>
      <c r="BOE848" s="14"/>
      <c r="BOF848" s="14"/>
      <c r="BOG848" s="14"/>
      <c r="BOH848" s="14"/>
      <c r="BOI848" s="14"/>
      <c r="BOJ848" s="14"/>
      <c r="BOK848" s="14"/>
      <c r="BOL848" s="14"/>
      <c r="BOM848" s="14"/>
      <c r="BON848" s="14"/>
      <c r="BOO848" s="14"/>
      <c r="BOP848" s="14"/>
      <c r="BOQ848" s="14"/>
      <c r="BOR848" s="14"/>
      <c r="BOS848" s="14"/>
      <c r="BOT848" s="14"/>
      <c r="BOU848" s="14"/>
      <c r="BOV848" s="14"/>
      <c r="BOW848" s="14"/>
      <c r="BOX848" s="14"/>
      <c r="BOY848" s="14"/>
      <c r="BOZ848" s="14"/>
      <c r="BPA848" s="14"/>
      <c r="BPB848" s="14"/>
      <c r="BPC848" s="14"/>
      <c r="BPD848" s="14"/>
      <c r="BPE848" s="14"/>
      <c r="BPF848" s="14"/>
      <c r="BPG848" s="14"/>
      <c r="BPH848" s="14"/>
      <c r="BPI848" s="14"/>
      <c r="BPJ848" s="14"/>
      <c r="BPK848" s="14"/>
      <c r="BPL848" s="14"/>
      <c r="BPM848" s="14"/>
      <c r="BPN848" s="14"/>
      <c r="BPO848" s="14"/>
      <c r="BPP848" s="14"/>
      <c r="BPQ848" s="14"/>
      <c r="BPR848" s="14"/>
      <c r="BPS848" s="14"/>
      <c r="BPT848" s="14"/>
      <c r="BPU848" s="14"/>
      <c r="BPV848" s="14"/>
      <c r="BPW848" s="14"/>
      <c r="BPX848" s="14"/>
      <c r="BPY848" s="14"/>
      <c r="BPZ848" s="14"/>
      <c r="BQA848" s="14"/>
      <c r="BQB848" s="14"/>
      <c r="BQC848" s="14"/>
      <c r="BQD848" s="14"/>
      <c r="BQE848" s="14"/>
      <c r="BQF848" s="14"/>
      <c r="BQG848" s="14"/>
      <c r="BQH848" s="14"/>
      <c r="BQI848" s="14"/>
      <c r="BQJ848" s="14"/>
      <c r="BQK848" s="14"/>
      <c r="BQL848" s="14"/>
      <c r="BQM848" s="14"/>
      <c r="BQN848" s="14"/>
      <c r="BQO848" s="14"/>
      <c r="BQP848" s="14"/>
      <c r="BQQ848" s="14"/>
      <c r="BQR848" s="14"/>
      <c r="BQS848" s="14"/>
      <c r="BQT848" s="14"/>
      <c r="BQU848" s="14"/>
      <c r="BQV848" s="14"/>
      <c r="BQW848" s="14"/>
      <c r="BQX848" s="14"/>
      <c r="BQY848" s="14"/>
      <c r="BQZ848" s="14"/>
      <c r="BRA848" s="14"/>
      <c r="BRB848" s="14"/>
      <c r="BRC848" s="14"/>
      <c r="BRD848" s="14"/>
      <c r="BRE848" s="14"/>
      <c r="BRF848" s="14"/>
      <c r="BRG848" s="14"/>
      <c r="BRH848" s="14"/>
      <c r="BRI848" s="14"/>
      <c r="BRJ848" s="14"/>
      <c r="BRK848" s="14"/>
      <c r="BRL848" s="14"/>
      <c r="BRM848" s="14"/>
      <c r="BRN848" s="14"/>
      <c r="BRO848" s="14"/>
      <c r="BRP848" s="14"/>
      <c r="BRQ848" s="14"/>
      <c r="BRR848" s="14"/>
      <c r="BRS848" s="14"/>
      <c r="BRT848" s="14"/>
      <c r="BRU848" s="14"/>
      <c r="BRV848" s="14"/>
      <c r="BRW848" s="14"/>
      <c r="BRX848" s="14"/>
      <c r="BRY848" s="14"/>
      <c r="BRZ848" s="14"/>
      <c r="BSA848" s="14"/>
      <c r="BSB848" s="14"/>
      <c r="BSC848" s="14"/>
      <c r="BSD848" s="14"/>
      <c r="BSE848" s="14"/>
      <c r="BSF848" s="14"/>
      <c r="BSG848" s="14"/>
      <c r="BSH848" s="14"/>
      <c r="BSI848" s="14"/>
      <c r="BSJ848" s="14"/>
      <c r="BSK848" s="14"/>
      <c r="BSL848" s="14"/>
      <c r="BSM848" s="14"/>
      <c r="BSN848" s="14"/>
      <c r="BSO848" s="14"/>
      <c r="BSP848" s="14"/>
      <c r="BSQ848" s="14"/>
      <c r="BSR848" s="14"/>
      <c r="BSS848" s="14"/>
      <c r="BST848" s="14"/>
      <c r="BSU848" s="14"/>
      <c r="BSV848" s="14"/>
      <c r="BSW848" s="14"/>
      <c r="BSX848" s="14"/>
      <c r="BSY848" s="14"/>
      <c r="BSZ848" s="14"/>
      <c r="BTA848" s="14"/>
      <c r="BTB848" s="14"/>
      <c r="BTC848" s="14"/>
      <c r="BTD848" s="14"/>
      <c r="BTE848" s="14"/>
      <c r="BTF848" s="14"/>
      <c r="BTG848" s="14"/>
      <c r="BTH848" s="14"/>
      <c r="BTI848" s="14"/>
      <c r="BTJ848" s="14"/>
      <c r="BTK848" s="14"/>
      <c r="BTL848" s="14"/>
      <c r="BTM848" s="14"/>
      <c r="BTN848" s="14"/>
      <c r="BTO848" s="14"/>
      <c r="BTP848" s="14"/>
      <c r="BTQ848" s="14"/>
      <c r="BTR848" s="14"/>
      <c r="BTS848" s="14"/>
      <c r="BTT848" s="14"/>
      <c r="BTU848" s="14"/>
      <c r="BTV848" s="14"/>
      <c r="BTW848" s="14"/>
      <c r="BTX848" s="14"/>
      <c r="BTY848" s="14"/>
      <c r="BTZ848" s="14"/>
      <c r="BUA848" s="14"/>
      <c r="BUB848" s="14"/>
      <c r="BUC848" s="14"/>
      <c r="BUD848" s="14"/>
      <c r="BUE848" s="14"/>
      <c r="BUF848" s="14"/>
      <c r="BUG848" s="14"/>
      <c r="BUH848" s="14"/>
      <c r="BUI848" s="14"/>
      <c r="BUJ848" s="14"/>
      <c r="BUK848" s="14"/>
      <c r="BUL848" s="14"/>
      <c r="BUM848" s="14"/>
      <c r="BUN848" s="14"/>
      <c r="BUO848" s="14"/>
      <c r="BUP848" s="14"/>
      <c r="BUQ848" s="14"/>
      <c r="BUR848" s="14"/>
      <c r="BUS848" s="14"/>
      <c r="BUT848" s="14"/>
      <c r="BUU848" s="14"/>
      <c r="BUV848" s="14"/>
      <c r="BUW848" s="14"/>
      <c r="BUX848" s="14"/>
      <c r="BUY848" s="14"/>
      <c r="BUZ848" s="14"/>
      <c r="BVA848" s="14"/>
      <c r="BVB848" s="14"/>
      <c r="BVC848" s="14"/>
      <c r="BVD848" s="14"/>
      <c r="BVE848" s="14"/>
      <c r="BVF848" s="14"/>
      <c r="BVG848" s="14"/>
      <c r="BVH848" s="14"/>
      <c r="BVI848" s="14"/>
      <c r="BVJ848" s="14"/>
      <c r="BVK848" s="14"/>
      <c r="BVL848" s="14"/>
      <c r="BVM848" s="14"/>
      <c r="BVN848" s="14"/>
      <c r="BVO848" s="14"/>
      <c r="BVP848" s="14"/>
      <c r="BVQ848" s="14"/>
      <c r="BVR848" s="14"/>
      <c r="BVS848" s="14"/>
      <c r="BVT848" s="14"/>
      <c r="BVU848" s="14"/>
      <c r="BVV848" s="14"/>
      <c r="BVW848" s="14"/>
      <c r="BVX848" s="14"/>
      <c r="BVY848" s="14"/>
      <c r="BVZ848" s="14"/>
      <c r="BWA848" s="14"/>
      <c r="BWB848" s="14"/>
      <c r="BWC848" s="14"/>
      <c r="BWD848" s="14"/>
      <c r="BWE848" s="14"/>
      <c r="BWF848" s="14"/>
      <c r="BWG848" s="14"/>
      <c r="BWH848" s="14"/>
      <c r="BWI848" s="14"/>
      <c r="BWJ848" s="14"/>
      <c r="BWK848" s="14"/>
      <c r="BWL848" s="14"/>
      <c r="BWM848" s="14"/>
      <c r="BWN848" s="14"/>
      <c r="BWO848" s="14"/>
      <c r="BWP848" s="14"/>
      <c r="BWQ848" s="14"/>
      <c r="BWR848" s="14"/>
      <c r="BWS848" s="14"/>
      <c r="BWT848" s="14"/>
      <c r="BWU848" s="14"/>
      <c r="BWV848" s="14"/>
      <c r="BWW848" s="14"/>
      <c r="BWX848" s="14"/>
      <c r="BWY848" s="14"/>
      <c r="BWZ848" s="14"/>
      <c r="BXA848" s="14"/>
      <c r="BXB848" s="14"/>
      <c r="BXC848" s="14"/>
      <c r="BXD848" s="14"/>
      <c r="BXE848" s="14"/>
      <c r="BXF848" s="14"/>
      <c r="BXG848" s="14"/>
      <c r="BXH848" s="14"/>
      <c r="BXI848" s="14"/>
      <c r="BXJ848" s="14"/>
      <c r="BXK848" s="14"/>
      <c r="BXL848" s="14"/>
      <c r="BXM848" s="14"/>
      <c r="BXN848" s="14"/>
      <c r="BXO848" s="14"/>
      <c r="BXP848" s="14"/>
      <c r="BXQ848" s="14"/>
      <c r="BXR848" s="14"/>
      <c r="BXS848" s="14"/>
      <c r="BXT848" s="14"/>
      <c r="BXU848" s="14"/>
      <c r="BXV848" s="14"/>
      <c r="BXW848" s="14"/>
      <c r="BXX848" s="14"/>
      <c r="BXY848" s="14"/>
      <c r="BXZ848" s="14"/>
      <c r="BYA848" s="14"/>
      <c r="BYB848" s="14"/>
      <c r="BYC848" s="14"/>
      <c r="BYD848" s="14"/>
      <c r="BYE848" s="14"/>
      <c r="BYF848" s="14"/>
      <c r="BYG848" s="14"/>
      <c r="BYH848" s="14"/>
      <c r="BYI848" s="14"/>
      <c r="BYJ848" s="14"/>
      <c r="BYK848" s="14"/>
      <c r="BYL848" s="14"/>
      <c r="BYM848" s="14"/>
      <c r="BYN848" s="14"/>
      <c r="BYO848" s="14"/>
      <c r="BYP848" s="14"/>
      <c r="BYQ848" s="14"/>
      <c r="BYR848" s="14"/>
      <c r="BYS848" s="14"/>
      <c r="BYT848" s="14"/>
      <c r="BYU848" s="14"/>
      <c r="BYV848" s="14"/>
      <c r="BYW848" s="14"/>
      <c r="BYX848" s="14"/>
      <c r="BYY848" s="14"/>
      <c r="BYZ848" s="14"/>
      <c r="BZA848" s="14"/>
      <c r="BZB848" s="14"/>
      <c r="BZC848" s="14"/>
      <c r="BZD848" s="14"/>
      <c r="BZE848" s="14"/>
      <c r="BZF848" s="14"/>
      <c r="BZG848" s="14"/>
      <c r="BZH848" s="14"/>
      <c r="BZI848" s="14"/>
      <c r="BZJ848" s="14"/>
      <c r="BZK848" s="14"/>
      <c r="BZL848" s="14"/>
      <c r="BZM848" s="14"/>
      <c r="BZN848" s="14"/>
      <c r="BZO848" s="14"/>
      <c r="BZP848" s="14"/>
      <c r="BZQ848" s="14"/>
      <c r="BZR848" s="14"/>
      <c r="BZS848" s="14"/>
      <c r="BZT848" s="14"/>
      <c r="BZU848" s="14"/>
      <c r="BZV848" s="14"/>
      <c r="BZW848" s="14"/>
      <c r="BZX848" s="14"/>
      <c r="BZY848" s="14"/>
      <c r="BZZ848" s="14"/>
      <c r="CAA848" s="14"/>
      <c r="CAB848" s="14"/>
      <c r="CAC848" s="14"/>
      <c r="CAD848" s="14"/>
      <c r="CAE848" s="14"/>
      <c r="CAF848" s="14"/>
      <c r="CAG848" s="14"/>
      <c r="CAH848" s="14"/>
      <c r="CAI848" s="14"/>
      <c r="CAJ848" s="14"/>
      <c r="CAK848" s="14"/>
      <c r="CAL848" s="14"/>
      <c r="CAM848" s="14"/>
      <c r="CAN848" s="14"/>
      <c r="CAO848" s="14"/>
      <c r="CAP848" s="14"/>
      <c r="CAQ848" s="14"/>
      <c r="CAR848" s="14"/>
      <c r="CAS848" s="14"/>
      <c r="CAT848" s="14"/>
      <c r="CAU848" s="14"/>
      <c r="CAV848" s="14"/>
      <c r="CAW848" s="14"/>
      <c r="CAX848" s="14"/>
      <c r="CAY848" s="14"/>
      <c r="CAZ848" s="14"/>
      <c r="CBA848" s="14"/>
      <c r="CBB848" s="14"/>
      <c r="CBC848" s="14"/>
      <c r="CBD848" s="14"/>
      <c r="CBE848" s="14"/>
      <c r="CBF848" s="14"/>
      <c r="CBG848" s="14"/>
      <c r="CBH848" s="14"/>
      <c r="CBI848" s="14"/>
      <c r="CBJ848" s="14"/>
      <c r="CBK848" s="14"/>
      <c r="CBL848" s="14"/>
      <c r="CBM848" s="14"/>
      <c r="CBN848" s="14"/>
      <c r="CBO848" s="14"/>
      <c r="CBP848" s="14"/>
      <c r="CBQ848" s="14"/>
      <c r="CBR848" s="14"/>
      <c r="CBS848" s="14"/>
      <c r="CBT848" s="14"/>
      <c r="CBU848" s="14"/>
      <c r="CBV848" s="14"/>
      <c r="CBW848" s="14"/>
      <c r="CBX848" s="14"/>
      <c r="CBY848" s="14"/>
      <c r="CBZ848" s="14"/>
      <c r="CCA848" s="14"/>
      <c r="CCB848" s="14"/>
      <c r="CCC848" s="14"/>
      <c r="CCD848" s="14"/>
      <c r="CCE848" s="14"/>
      <c r="CCF848" s="14"/>
      <c r="CCG848" s="14"/>
      <c r="CCH848" s="14"/>
      <c r="CCI848" s="14"/>
      <c r="CCJ848" s="14"/>
      <c r="CCK848" s="14"/>
      <c r="CCL848" s="14"/>
      <c r="CCM848" s="14"/>
      <c r="CCN848" s="14"/>
      <c r="CCO848" s="14"/>
      <c r="CCP848" s="14"/>
      <c r="CCQ848" s="14"/>
      <c r="CCR848" s="14"/>
      <c r="CCS848" s="14"/>
      <c r="CCT848" s="14"/>
      <c r="CCU848" s="14"/>
      <c r="CCV848" s="14"/>
      <c r="CCW848" s="14"/>
      <c r="CCX848" s="14"/>
      <c r="CCY848" s="14"/>
      <c r="CCZ848" s="14"/>
      <c r="CDA848" s="14"/>
      <c r="CDB848" s="14"/>
      <c r="CDC848" s="14"/>
      <c r="CDD848" s="14"/>
      <c r="CDE848" s="14"/>
      <c r="CDF848" s="14"/>
      <c r="CDG848" s="14"/>
      <c r="CDH848" s="14"/>
      <c r="CDI848" s="14"/>
      <c r="CDJ848" s="14"/>
      <c r="CDK848" s="14"/>
      <c r="CDL848" s="14"/>
      <c r="CDM848" s="14"/>
      <c r="CDN848" s="14"/>
      <c r="CDO848" s="14"/>
      <c r="CDP848" s="14"/>
      <c r="CDQ848" s="14"/>
      <c r="CDR848" s="14"/>
      <c r="CDS848" s="14"/>
      <c r="CDT848" s="14"/>
      <c r="CDU848" s="14"/>
      <c r="CDV848" s="14"/>
      <c r="CDW848" s="14"/>
      <c r="CDX848" s="14"/>
      <c r="CDY848" s="14"/>
      <c r="CDZ848" s="14"/>
      <c r="CEA848" s="14"/>
      <c r="CEB848" s="14"/>
      <c r="CEC848" s="14"/>
      <c r="CED848" s="14"/>
      <c r="CEE848" s="14"/>
      <c r="CEF848" s="14"/>
      <c r="CEG848" s="14"/>
      <c r="CEH848" s="14"/>
      <c r="CEI848" s="14"/>
      <c r="CEJ848" s="14"/>
      <c r="CEK848" s="14"/>
      <c r="CEL848" s="14"/>
      <c r="CEM848" s="14"/>
      <c r="CEN848" s="14"/>
      <c r="CEO848" s="14"/>
      <c r="CEP848" s="14"/>
      <c r="CEQ848" s="14"/>
      <c r="CER848" s="14"/>
      <c r="CES848" s="14"/>
      <c r="CET848" s="14"/>
      <c r="CEU848" s="14"/>
      <c r="CEV848" s="14"/>
      <c r="CEW848" s="14"/>
      <c r="CEX848" s="14"/>
      <c r="CEY848" s="14"/>
      <c r="CEZ848" s="14"/>
      <c r="CFA848" s="14"/>
      <c r="CFB848" s="14"/>
      <c r="CFC848" s="14"/>
      <c r="CFD848" s="14"/>
      <c r="CFE848" s="14"/>
      <c r="CFF848" s="14"/>
      <c r="CFG848" s="14"/>
      <c r="CFH848" s="14"/>
      <c r="CFI848" s="14"/>
      <c r="CFJ848" s="14"/>
      <c r="CFK848" s="14"/>
      <c r="CFL848" s="14"/>
      <c r="CFM848" s="14"/>
      <c r="CFN848" s="14"/>
      <c r="CFO848" s="14"/>
      <c r="CFP848" s="14"/>
      <c r="CFQ848" s="14"/>
      <c r="CFR848" s="14"/>
      <c r="CFS848" s="14"/>
      <c r="CFT848" s="14"/>
      <c r="CFU848" s="14"/>
      <c r="CFV848" s="14"/>
      <c r="CFW848" s="14"/>
      <c r="CFX848" s="14"/>
      <c r="CFY848" s="14"/>
      <c r="CFZ848" s="14"/>
      <c r="CGA848" s="14"/>
      <c r="CGB848" s="14"/>
      <c r="CGC848" s="14"/>
      <c r="CGD848" s="14"/>
      <c r="CGE848" s="14"/>
      <c r="CGF848" s="14"/>
      <c r="CGG848" s="14"/>
      <c r="CGH848" s="14"/>
      <c r="CGI848" s="14"/>
      <c r="CGJ848" s="14"/>
      <c r="CGK848" s="14"/>
      <c r="CGL848" s="14"/>
      <c r="CGM848" s="14"/>
      <c r="CGN848" s="14"/>
      <c r="CGO848" s="14"/>
      <c r="CGP848" s="14"/>
      <c r="CGQ848" s="14"/>
      <c r="CGR848" s="14"/>
      <c r="CGS848" s="14"/>
      <c r="CGT848" s="14"/>
      <c r="CGU848" s="14"/>
      <c r="CGV848" s="14"/>
      <c r="CGW848" s="14"/>
      <c r="CGX848" s="14"/>
      <c r="CGY848" s="14"/>
      <c r="CGZ848" s="14"/>
      <c r="CHA848" s="14"/>
      <c r="CHB848" s="14"/>
      <c r="CHC848" s="14"/>
      <c r="CHD848" s="14"/>
      <c r="CHE848" s="14"/>
      <c r="CHF848" s="14"/>
      <c r="CHG848" s="14"/>
      <c r="CHH848" s="14"/>
      <c r="CHI848" s="14"/>
      <c r="CHJ848" s="14"/>
      <c r="CHK848" s="14"/>
      <c r="CHL848" s="14"/>
      <c r="CHM848" s="14"/>
      <c r="CHN848" s="14"/>
      <c r="CHO848" s="14"/>
      <c r="CHP848" s="14"/>
      <c r="CHQ848" s="14"/>
      <c r="CHR848" s="14"/>
      <c r="CHS848" s="14"/>
      <c r="CHT848" s="14"/>
      <c r="CHU848" s="14"/>
      <c r="CHV848" s="14"/>
      <c r="CHW848" s="14"/>
      <c r="CHX848" s="14"/>
      <c r="CHY848" s="14"/>
      <c r="CHZ848" s="14"/>
      <c r="CIA848" s="14"/>
      <c r="CIB848" s="14"/>
      <c r="CIC848" s="14"/>
      <c r="CID848" s="14"/>
      <c r="CIE848" s="14"/>
      <c r="CIF848" s="14"/>
      <c r="CIG848" s="14"/>
      <c r="CIH848" s="14"/>
      <c r="CII848" s="14"/>
      <c r="CIJ848" s="14"/>
      <c r="CIK848" s="14"/>
      <c r="CIL848" s="14"/>
      <c r="CIM848" s="14"/>
      <c r="CIN848" s="14"/>
      <c r="CIO848" s="14"/>
      <c r="CIP848" s="14"/>
      <c r="CIQ848" s="14"/>
      <c r="CIR848" s="14"/>
      <c r="CIS848" s="14"/>
      <c r="CIT848" s="14"/>
      <c r="CIU848" s="14"/>
      <c r="CIV848" s="14"/>
      <c r="CIW848" s="14"/>
      <c r="CIX848" s="14"/>
      <c r="CIY848" s="14"/>
      <c r="CIZ848" s="14"/>
      <c r="CJA848" s="14"/>
      <c r="CJB848" s="14"/>
      <c r="CJC848" s="14"/>
      <c r="CJD848" s="14"/>
      <c r="CJE848" s="14"/>
      <c r="CJF848" s="14"/>
      <c r="CJG848" s="14"/>
      <c r="CJH848" s="14"/>
      <c r="CJI848" s="14"/>
      <c r="CJJ848" s="14"/>
      <c r="CJK848" s="14"/>
      <c r="CJL848" s="14"/>
      <c r="CJM848" s="14"/>
      <c r="CJN848" s="14"/>
      <c r="CJO848" s="14"/>
      <c r="CJP848" s="14"/>
      <c r="CJQ848" s="14"/>
      <c r="CJR848" s="14"/>
      <c r="CJS848" s="14"/>
      <c r="CJT848" s="14"/>
      <c r="CJU848" s="14"/>
      <c r="CJV848" s="14"/>
      <c r="CJW848" s="14"/>
      <c r="CJX848" s="14"/>
      <c r="CJY848" s="14"/>
      <c r="CJZ848" s="14"/>
      <c r="CKA848" s="14"/>
      <c r="CKB848" s="14"/>
      <c r="CKC848" s="14"/>
      <c r="CKD848" s="14"/>
      <c r="CKE848" s="14"/>
      <c r="CKF848" s="14"/>
      <c r="CKG848" s="14"/>
      <c r="CKH848" s="14"/>
      <c r="CKI848" s="14"/>
      <c r="CKJ848" s="14"/>
      <c r="CKK848" s="14"/>
      <c r="CKL848" s="14"/>
      <c r="CKM848" s="14"/>
      <c r="CKN848" s="14"/>
      <c r="CKO848" s="14"/>
      <c r="CKP848" s="14"/>
      <c r="CKQ848" s="14"/>
      <c r="CKR848" s="14"/>
      <c r="CKS848" s="14"/>
      <c r="CKT848" s="14"/>
      <c r="CKU848" s="14"/>
      <c r="CKV848" s="14"/>
      <c r="CKW848" s="14"/>
      <c r="CKX848" s="14"/>
      <c r="CKY848" s="14"/>
      <c r="CKZ848" s="14"/>
      <c r="CLA848" s="14"/>
      <c r="CLB848" s="14"/>
      <c r="CLC848" s="14"/>
      <c r="CLD848" s="14"/>
      <c r="CLE848" s="14"/>
      <c r="CLF848" s="14"/>
      <c r="CLG848" s="14"/>
      <c r="CLH848" s="14"/>
      <c r="CLI848" s="14"/>
      <c r="CLJ848" s="14"/>
      <c r="CLK848" s="14"/>
      <c r="CLL848" s="14"/>
      <c r="CLM848" s="14"/>
      <c r="CLN848" s="14"/>
      <c r="CLO848" s="14"/>
      <c r="CLP848" s="14"/>
      <c r="CLQ848" s="14"/>
      <c r="CLR848" s="14"/>
      <c r="CLS848" s="14"/>
      <c r="CLT848" s="14"/>
      <c r="CLU848" s="14"/>
      <c r="CLV848" s="14"/>
      <c r="CLW848" s="14"/>
      <c r="CLX848" s="14"/>
      <c r="CLY848" s="14"/>
      <c r="CLZ848" s="14"/>
      <c r="CMA848" s="14"/>
      <c r="CMB848" s="14"/>
      <c r="CMC848" s="14"/>
      <c r="CMD848" s="14"/>
      <c r="CME848" s="14"/>
      <c r="CMF848" s="14"/>
      <c r="CMG848" s="14"/>
      <c r="CMH848" s="14"/>
      <c r="CMI848" s="14"/>
      <c r="CMJ848" s="14"/>
      <c r="CMK848" s="14"/>
      <c r="CML848" s="14"/>
      <c r="CMM848" s="14"/>
      <c r="CMN848" s="14"/>
      <c r="CMO848" s="14"/>
      <c r="CMP848" s="14"/>
      <c r="CMQ848" s="14"/>
      <c r="CMR848" s="14"/>
      <c r="CMS848" s="14"/>
      <c r="CMT848" s="14"/>
      <c r="CMU848" s="14"/>
      <c r="CMV848" s="14"/>
      <c r="CMW848" s="14"/>
      <c r="CMX848" s="14"/>
      <c r="CMY848" s="14"/>
      <c r="CMZ848" s="14"/>
      <c r="CNA848" s="14"/>
      <c r="CNB848" s="14"/>
      <c r="CNC848" s="14"/>
      <c r="CND848" s="14"/>
      <c r="CNE848" s="14"/>
      <c r="CNF848" s="14"/>
      <c r="CNG848" s="14"/>
      <c r="CNH848" s="14"/>
      <c r="CNI848" s="14"/>
      <c r="CNJ848" s="14"/>
      <c r="CNK848" s="14"/>
      <c r="CNL848" s="14"/>
      <c r="CNM848" s="14"/>
      <c r="CNN848" s="14"/>
      <c r="CNO848" s="14"/>
      <c r="CNP848" s="14"/>
      <c r="CNQ848" s="14"/>
      <c r="CNR848" s="14"/>
      <c r="CNS848" s="14"/>
      <c r="CNT848" s="14"/>
      <c r="CNU848" s="14"/>
      <c r="CNV848" s="14"/>
      <c r="CNW848" s="14"/>
      <c r="CNX848" s="14"/>
      <c r="CNY848" s="14"/>
      <c r="CNZ848" s="14"/>
      <c r="COA848" s="14"/>
      <c r="COB848" s="14"/>
      <c r="COC848" s="14"/>
      <c r="COD848" s="14"/>
      <c r="COE848" s="14"/>
      <c r="COF848" s="14"/>
      <c r="COG848" s="14"/>
      <c r="COH848" s="14"/>
      <c r="COI848" s="14"/>
      <c r="COJ848" s="14"/>
      <c r="COK848" s="14"/>
      <c r="COL848" s="14"/>
      <c r="COM848" s="14"/>
      <c r="CON848" s="14"/>
      <c r="COO848" s="14"/>
      <c r="COP848" s="14"/>
      <c r="COQ848" s="14"/>
      <c r="COR848" s="14"/>
      <c r="COS848" s="14"/>
      <c r="COT848" s="14"/>
      <c r="COU848" s="14"/>
      <c r="COV848" s="14"/>
      <c r="COW848" s="14"/>
      <c r="COX848" s="14"/>
      <c r="COY848" s="14"/>
      <c r="COZ848" s="14"/>
      <c r="CPA848" s="14"/>
      <c r="CPB848" s="14"/>
      <c r="CPC848" s="14"/>
      <c r="CPD848" s="14"/>
      <c r="CPE848" s="14"/>
      <c r="CPF848" s="14"/>
      <c r="CPG848" s="14"/>
      <c r="CPH848" s="14"/>
      <c r="CPI848" s="14"/>
      <c r="CPJ848" s="14"/>
      <c r="CPK848" s="14"/>
      <c r="CPL848" s="14"/>
      <c r="CPM848" s="14"/>
      <c r="CPN848" s="14"/>
      <c r="CPO848" s="14"/>
      <c r="CPP848" s="14"/>
      <c r="CPQ848" s="14"/>
      <c r="CPR848" s="14"/>
      <c r="CPS848" s="14"/>
      <c r="CPT848" s="14"/>
      <c r="CPU848" s="14"/>
      <c r="CPV848" s="14"/>
      <c r="CPW848" s="14"/>
      <c r="CPX848" s="14"/>
      <c r="CPY848" s="14"/>
      <c r="CPZ848" s="14"/>
      <c r="CQA848" s="14"/>
      <c r="CQB848" s="14"/>
      <c r="CQC848" s="14"/>
      <c r="CQD848" s="14"/>
      <c r="CQE848" s="14"/>
      <c r="CQF848" s="14"/>
      <c r="CQG848" s="14"/>
      <c r="CQH848" s="14"/>
      <c r="CQI848" s="14"/>
      <c r="CQJ848" s="14"/>
      <c r="CQK848" s="14"/>
      <c r="CQL848" s="14"/>
      <c r="CQM848" s="14"/>
      <c r="CQN848" s="14"/>
      <c r="CQO848" s="14"/>
      <c r="CQP848" s="14"/>
      <c r="CQQ848" s="14"/>
      <c r="CQR848" s="14"/>
      <c r="CQS848" s="14"/>
      <c r="CQT848" s="14"/>
      <c r="CQU848" s="14"/>
      <c r="CQV848" s="14"/>
      <c r="CQW848" s="14"/>
      <c r="CQX848" s="14"/>
      <c r="CQY848" s="14"/>
      <c r="CQZ848" s="14"/>
      <c r="CRA848" s="14"/>
      <c r="CRB848" s="14"/>
      <c r="CRC848" s="14"/>
      <c r="CRD848" s="14"/>
      <c r="CRE848" s="14"/>
      <c r="CRF848" s="14"/>
      <c r="CRG848" s="14"/>
      <c r="CRH848" s="14"/>
      <c r="CRI848" s="14"/>
      <c r="CRJ848" s="14"/>
      <c r="CRK848" s="14"/>
      <c r="CRL848" s="14"/>
      <c r="CRM848" s="14"/>
      <c r="CRN848" s="14"/>
      <c r="CRO848" s="14"/>
      <c r="CRP848" s="14"/>
      <c r="CRQ848" s="14"/>
      <c r="CRR848" s="14"/>
      <c r="CRS848" s="14"/>
      <c r="CRT848" s="14"/>
      <c r="CRU848" s="14"/>
      <c r="CRV848" s="14"/>
      <c r="CRW848" s="14"/>
      <c r="CRX848" s="14"/>
      <c r="CRY848" s="14"/>
      <c r="CRZ848" s="14"/>
      <c r="CSA848" s="14"/>
      <c r="CSB848" s="14"/>
      <c r="CSC848" s="14"/>
      <c r="CSD848" s="14"/>
      <c r="CSE848" s="14"/>
      <c r="CSF848" s="14"/>
      <c r="CSG848" s="14"/>
      <c r="CSH848" s="14"/>
      <c r="CSI848" s="14"/>
      <c r="CSJ848" s="14"/>
      <c r="CSK848" s="14"/>
      <c r="CSL848" s="14"/>
      <c r="CSM848" s="14"/>
      <c r="CSN848" s="14"/>
      <c r="CSO848" s="14"/>
      <c r="CSP848" s="14"/>
      <c r="CSQ848" s="14"/>
      <c r="CSR848" s="14"/>
      <c r="CSS848" s="14"/>
      <c r="CST848" s="14"/>
      <c r="CSU848" s="14"/>
      <c r="CSV848" s="14"/>
      <c r="CSW848" s="14"/>
      <c r="CSX848" s="14"/>
      <c r="CSY848" s="14"/>
      <c r="CSZ848" s="14"/>
      <c r="CTA848" s="14"/>
      <c r="CTB848" s="14"/>
      <c r="CTC848" s="14"/>
      <c r="CTD848" s="14"/>
      <c r="CTE848" s="14"/>
      <c r="CTF848" s="14"/>
      <c r="CTG848" s="14"/>
      <c r="CTH848" s="14"/>
      <c r="CTI848" s="14"/>
      <c r="CTJ848" s="14"/>
      <c r="CTK848" s="14"/>
      <c r="CTL848" s="14"/>
      <c r="CTM848" s="14"/>
      <c r="CTN848" s="14"/>
      <c r="CTO848" s="14"/>
      <c r="CTP848" s="14"/>
      <c r="CTQ848" s="14"/>
      <c r="CTR848" s="14"/>
      <c r="CTS848" s="14"/>
      <c r="CTT848" s="14"/>
      <c r="CTU848" s="14"/>
      <c r="CTV848" s="14"/>
      <c r="CTW848" s="14"/>
      <c r="CTX848" s="14"/>
      <c r="CTY848" s="14"/>
      <c r="CTZ848" s="14"/>
      <c r="CUA848" s="14"/>
      <c r="CUB848" s="14"/>
      <c r="CUC848" s="14"/>
      <c r="CUD848" s="14"/>
      <c r="CUE848" s="14"/>
      <c r="CUF848" s="14"/>
      <c r="CUG848" s="14"/>
      <c r="CUH848" s="14"/>
      <c r="CUI848" s="14"/>
      <c r="CUJ848" s="14"/>
      <c r="CUK848" s="14"/>
      <c r="CUL848" s="14"/>
      <c r="CUM848" s="14"/>
      <c r="CUN848" s="14"/>
      <c r="CUO848" s="14"/>
      <c r="CUP848" s="14"/>
      <c r="CUQ848" s="14"/>
      <c r="CUR848" s="14"/>
      <c r="CUS848" s="14"/>
      <c r="CUT848" s="14"/>
      <c r="CUU848" s="14"/>
      <c r="CUV848" s="14"/>
      <c r="CUW848" s="14"/>
      <c r="CUX848" s="14"/>
      <c r="CUY848" s="14"/>
      <c r="CUZ848" s="14"/>
      <c r="CVA848" s="14"/>
      <c r="CVB848" s="14"/>
      <c r="CVC848" s="14"/>
      <c r="CVD848" s="14"/>
      <c r="CVE848" s="14"/>
      <c r="CVF848" s="14"/>
      <c r="CVG848" s="14"/>
      <c r="CVH848" s="14"/>
      <c r="CVI848" s="14"/>
      <c r="CVJ848" s="14"/>
      <c r="CVK848" s="14"/>
      <c r="CVL848" s="14"/>
      <c r="CVM848" s="14"/>
      <c r="CVN848" s="14"/>
      <c r="CVO848" s="14"/>
      <c r="CVP848" s="14"/>
      <c r="CVQ848" s="14"/>
      <c r="CVR848" s="14"/>
      <c r="CVS848" s="14"/>
      <c r="CVT848" s="14"/>
      <c r="CVU848" s="14"/>
      <c r="CVV848" s="14"/>
      <c r="CVW848" s="14"/>
      <c r="CVX848" s="14"/>
      <c r="CVY848" s="14"/>
      <c r="CVZ848" s="14"/>
      <c r="CWA848" s="14"/>
      <c r="CWB848" s="14"/>
      <c r="CWC848" s="14"/>
      <c r="CWD848" s="14"/>
      <c r="CWE848" s="14"/>
      <c r="CWF848" s="14"/>
      <c r="CWG848" s="14"/>
      <c r="CWH848" s="14"/>
      <c r="CWI848" s="14"/>
      <c r="CWJ848" s="14"/>
      <c r="CWK848" s="14"/>
      <c r="CWL848" s="14"/>
      <c r="CWM848" s="14"/>
      <c r="CWN848" s="14"/>
      <c r="CWO848" s="14"/>
      <c r="CWP848" s="14"/>
      <c r="CWQ848" s="14"/>
      <c r="CWR848" s="14"/>
      <c r="CWS848" s="14"/>
      <c r="CWT848" s="14"/>
      <c r="CWU848" s="14"/>
      <c r="CWV848" s="14"/>
      <c r="CWW848" s="14"/>
      <c r="CWX848" s="14"/>
      <c r="CWY848" s="14"/>
      <c r="CWZ848" s="14"/>
      <c r="CXA848" s="14"/>
      <c r="CXB848" s="14"/>
      <c r="CXC848" s="14"/>
      <c r="CXD848" s="14"/>
      <c r="CXE848" s="14"/>
      <c r="CXF848" s="14"/>
      <c r="CXG848" s="14"/>
      <c r="CXH848" s="14"/>
      <c r="CXI848" s="14"/>
      <c r="CXJ848" s="14"/>
      <c r="CXK848" s="14"/>
      <c r="CXL848" s="14"/>
      <c r="CXM848" s="14"/>
      <c r="CXN848" s="14"/>
      <c r="CXO848" s="14"/>
      <c r="CXP848" s="14"/>
      <c r="CXQ848" s="14"/>
      <c r="CXR848" s="14"/>
      <c r="CXS848" s="14"/>
      <c r="CXT848" s="14"/>
      <c r="CXU848" s="14"/>
      <c r="CXV848" s="14"/>
      <c r="CXW848" s="14"/>
      <c r="CXX848" s="14"/>
      <c r="CXY848" s="14"/>
      <c r="CXZ848" s="14"/>
      <c r="CYA848" s="14"/>
      <c r="CYB848" s="14"/>
      <c r="CYC848" s="14"/>
      <c r="CYD848" s="14"/>
      <c r="CYE848" s="14"/>
      <c r="CYF848" s="14"/>
      <c r="CYG848" s="14"/>
      <c r="CYH848" s="14"/>
      <c r="CYI848" s="14"/>
      <c r="CYJ848" s="14"/>
      <c r="CYK848" s="14"/>
      <c r="CYL848" s="14"/>
      <c r="CYM848" s="14"/>
      <c r="CYN848" s="14"/>
      <c r="CYO848" s="14"/>
      <c r="CYP848" s="14"/>
      <c r="CYQ848" s="14"/>
      <c r="CYR848" s="14"/>
      <c r="CYS848" s="14"/>
      <c r="CYT848" s="14"/>
      <c r="CYU848" s="14"/>
      <c r="CYV848" s="14"/>
      <c r="CYW848" s="14"/>
      <c r="CYX848" s="14"/>
      <c r="CYY848" s="14"/>
      <c r="CYZ848" s="14"/>
      <c r="CZA848" s="14"/>
      <c r="CZB848" s="14"/>
      <c r="CZC848" s="14"/>
      <c r="CZD848" s="14"/>
      <c r="CZE848" s="14"/>
      <c r="CZF848" s="14"/>
      <c r="CZG848" s="14"/>
      <c r="CZH848" s="14"/>
      <c r="CZI848" s="14"/>
      <c r="CZJ848" s="14"/>
      <c r="CZK848" s="14"/>
      <c r="CZL848" s="14"/>
      <c r="CZM848" s="14"/>
      <c r="CZN848" s="14"/>
      <c r="CZO848" s="14"/>
      <c r="CZP848" s="14"/>
      <c r="CZQ848" s="14"/>
      <c r="CZR848" s="14"/>
      <c r="CZS848" s="14"/>
      <c r="CZT848" s="14"/>
      <c r="CZU848" s="14"/>
      <c r="CZV848" s="14"/>
      <c r="CZW848" s="14"/>
      <c r="CZX848" s="14"/>
      <c r="CZY848" s="14"/>
      <c r="CZZ848" s="14"/>
      <c r="DAA848" s="14"/>
      <c r="DAB848" s="14"/>
      <c r="DAC848" s="14"/>
      <c r="DAD848" s="14"/>
      <c r="DAE848" s="14"/>
      <c r="DAF848" s="14"/>
      <c r="DAG848" s="14"/>
      <c r="DAH848" s="14"/>
      <c r="DAI848" s="14"/>
      <c r="DAJ848" s="14"/>
      <c r="DAK848" s="14"/>
      <c r="DAL848" s="14"/>
      <c r="DAM848" s="14"/>
      <c r="DAN848" s="14"/>
      <c r="DAO848" s="14"/>
      <c r="DAP848" s="14"/>
      <c r="DAQ848" s="14"/>
      <c r="DAR848" s="14"/>
      <c r="DAS848" s="14"/>
      <c r="DAT848" s="14"/>
      <c r="DAU848" s="14"/>
      <c r="DAV848" s="14"/>
      <c r="DAW848" s="14"/>
      <c r="DAX848" s="14"/>
      <c r="DAY848" s="14"/>
      <c r="DAZ848" s="14"/>
      <c r="DBA848" s="14"/>
      <c r="DBB848" s="14"/>
      <c r="DBC848" s="14"/>
      <c r="DBD848" s="14"/>
      <c r="DBE848" s="14"/>
      <c r="DBF848" s="14"/>
      <c r="DBG848" s="14"/>
      <c r="DBH848" s="14"/>
      <c r="DBI848" s="14"/>
      <c r="DBJ848" s="14"/>
      <c r="DBK848" s="14"/>
      <c r="DBL848" s="14"/>
      <c r="DBM848" s="14"/>
      <c r="DBN848" s="14"/>
      <c r="DBO848" s="14"/>
      <c r="DBP848" s="14"/>
      <c r="DBQ848" s="14"/>
      <c r="DBR848" s="14"/>
      <c r="DBS848" s="14"/>
      <c r="DBT848" s="14"/>
      <c r="DBU848" s="14"/>
      <c r="DBV848" s="14"/>
      <c r="DBW848" s="14"/>
      <c r="DBX848" s="14"/>
      <c r="DBY848" s="14"/>
      <c r="DBZ848" s="14"/>
      <c r="DCA848" s="14"/>
      <c r="DCB848" s="14"/>
      <c r="DCC848" s="14"/>
      <c r="DCD848" s="14"/>
      <c r="DCE848" s="14"/>
      <c r="DCF848" s="14"/>
      <c r="DCG848" s="14"/>
      <c r="DCH848" s="14"/>
      <c r="DCI848" s="14"/>
      <c r="DCJ848" s="14"/>
      <c r="DCK848" s="14"/>
      <c r="DCL848" s="14"/>
      <c r="DCM848" s="14"/>
      <c r="DCN848" s="14"/>
      <c r="DCO848" s="14"/>
      <c r="DCP848" s="14"/>
      <c r="DCQ848" s="14"/>
      <c r="DCR848" s="14"/>
      <c r="DCS848" s="14"/>
      <c r="DCT848" s="14"/>
      <c r="DCU848" s="14"/>
      <c r="DCV848" s="14"/>
      <c r="DCW848" s="14"/>
      <c r="DCX848" s="14"/>
      <c r="DCY848" s="14"/>
      <c r="DCZ848" s="14"/>
      <c r="DDA848" s="14"/>
      <c r="DDB848" s="14"/>
      <c r="DDC848" s="14"/>
      <c r="DDD848" s="14"/>
      <c r="DDE848" s="14"/>
      <c r="DDF848" s="14"/>
      <c r="DDG848" s="14"/>
      <c r="DDH848" s="14"/>
      <c r="DDI848" s="14"/>
      <c r="DDJ848" s="14"/>
      <c r="DDK848" s="14"/>
      <c r="DDL848" s="14"/>
      <c r="DDM848" s="14"/>
      <c r="DDN848" s="14"/>
      <c r="DDO848" s="14"/>
      <c r="DDP848" s="14"/>
      <c r="DDQ848" s="14"/>
      <c r="DDR848" s="14"/>
      <c r="DDS848" s="14"/>
      <c r="DDT848" s="14"/>
      <c r="DDU848" s="14"/>
      <c r="DDV848" s="14"/>
      <c r="DDW848" s="14"/>
      <c r="DDX848" s="14"/>
      <c r="DDY848" s="14"/>
      <c r="DDZ848" s="14"/>
      <c r="DEA848" s="14"/>
      <c r="DEB848" s="14"/>
      <c r="DEC848" s="14"/>
      <c r="DED848" s="14"/>
      <c r="DEE848" s="14"/>
      <c r="DEF848" s="14"/>
      <c r="DEG848" s="14"/>
      <c r="DEH848" s="14"/>
      <c r="DEI848" s="14"/>
      <c r="DEJ848" s="14"/>
      <c r="DEK848" s="14"/>
      <c r="DEL848" s="14"/>
      <c r="DEM848" s="14"/>
      <c r="DEN848" s="14"/>
      <c r="DEO848" s="14"/>
      <c r="DEP848" s="14"/>
      <c r="DEQ848" s="14"/>
      <c r="DER848" s="14"/>
      <c r="DES848" s="14"/>
      <c r="DET848" s="14"/>
      <c r="DEU848" s="14"/>
      <c r="DEV848" s="14"/>
      <c r="DEW848" s="14"/>
      <c r="DEX848" s="14"/>
      <c r="DEY848" s="14"/>
      <c r="DEZ848" s="14"/>
      <c r="DFA848" s="14"/>
      <c r="DFB848" s="14"/>
      <c r="DFC848" s="14"/>
      <c r="DFD848" s="14"/>
      <c r="DFE848" s="14"/>
      <c r="DFF848" s="14"/>
      <c r="DFG848" s="14"/>
      <c r="DFH848" s="14"/>
      <c r="DFI848" s="14"/>
      <c r="DFJ848" s="14"/>
      <c r="DFK848" s="14"/>
      <c r="DFL848" s="14"/>
      <c r="DFM848" s="14"/>
      <c r="DFN848" s="14"/>
      <c r="DFO848" s="14"/>
      <c r="DFP848" s="14"/>
      <c r="DFQ848" s="14"/>
      <c r="DFR848" s="14"/>
      <c r="DFS848" s="14"/>
      <c r="DFT848" s="14"/>
      <c r="DFU848" s="14"/>
      <c r="DFV848" s="14"/>
      <c r="DFW848" s="14"/>
      <c r="DFX848" s="14"/>
      <c r="DFY848" s="14"/>
      <c r="DFZ848" s="14"/>
      <c r="DGA848" s="14"/>
      <c r="DGB848" s="14"/>
      <c r="DGC848" s="14"/>
      <c r="DGD848" s="14"/>
      <c r="DGE848" s="14"/>
      <c r="DGF848" s="14"/>
      <c r="DGG848" s="14"/>
      <c r="DGH848" s="14"/>
      <c r="DGI848" s="14"/>
      <c r="DGJ848" s="14"/>
      <c r="DGK848" s="14"/>
      <c r="DGL848" s="14"/>
      <c r="DGM848" s="14"/>
      <c r="DGN848" s="14"/>
      <c r="DGO848" s="14"/>
      <c r="DGP848" s="14"/>
      <c r="DGQ848" s="14"/>
      <c r="DGR848" s="14"/>
      <c r="DGS848" s="14"/>
      <c r="DGT848" s="14"/>
      <c r="DGU848" s="14"/>
      <c r="DGV848" s="14"/>
      <c r="DGW848" s="14"/>
      <c r="DGX848" s="14"/>
      <c r="DGY848" s="14"/>
      <c r="DGZ848" s="14"/>
      <c r="DHA848" s="14"/>
      <c r="DHB848" s="14"/>
      <c r="DHC848" s="14"/>
      <c r="DHD848" s="14"/>
      <c r="DHE848" s="14"/>
      <c r="DHF848" s="14"/>
      <c r="DHG848" s="14"/>
      <c r="DHH848" s="14"/>
      <c r="DHI848" s="14"/>
      <c r="DHJ848" s="14"/>
      <c r="DHK848" s="14"/>
      <c r="DHL848" s="14"/>
      <c r="DHM848" s="14"/>
      <c r="DHN848" s="14"/>
      <c r="DHO848" s="14"/>
      <c r="DHP848" s="14"/>
      <c r="DHQ848" s="14"/>
      <c r="DHR848" s="14"/>
      <c r="DHS848" s="14"/>
      <c r="DHT848" s="14"/>
      <c r="DHU848" s="14"/>
      <c r="DHV848" s="14"/>
      <c r="DHW848" s="14"/>
      <c r="DHX848" s="14"/>
      <c r="DHY848" s="14"/>
      <c r="DHZ848" s="14"/>
      <c r="DIA848" s="14"/>
      <c r="DIB848" s="14"/>
      <c r="DIC848" s="14"/>
      <c r="DID848" s="14"/>
      <c r="DIE848" s="14"/>
      <c r="DIF848" s="14"/>
      <c r="DIG848" s="14"/>
      <c r="DIH848" s="14"/>
      <c r="DII848" s="14"/>
      <c r="DIJ848" s="14"/>
      <c r="DIK848" s="14"/>
      <c r="DIL848" s="14"/>
      <c r="DIM848" s="14"/>
      <c r="DIN848" s="14"/>
      <c r="DIO848" s="14"/>
      <c r="DIP848" s="14"/>
      <c r="DIQ848" s="14"/>
      <c r="DIR848" s="14"/>
      <c r="DIS848" s="14"/>
      <c r="DIT848" s="14"/>
      <c r="DIU848" s="14"/>
      <c r="DIV848" s="14"/>
      <c r="DIW848" s="14"/>
      <c r="DIX848" s="14"/>
      <c r="DIY848" s="14"/>
      <c r="DIZ848" s="14"/>
      <c r="DJA848" s="14"/>
      <c r="DJB848" s="14"/>
      <c r="DJC848" s="14"/>
      <c r="DJD848" s="14"/>
      <c r="DJE848" s="14"/>
      <c r="DJF848" s="14"/>
      <c r="DJG848" s="14"/>
      <c r="DJH848" s="14"/>
      <c r="DJI848" s="14"/>
      <c r="DJJ848" s="14"/>
      <c r="DJK848" s="14"/>
      <c r="DJL848" s="14"/>
      <c r="DJM848" s="14"/>
      <c r="DJN848" s="14"/>
      <c r="DJO848" s="14"/>
      <c r="DJP848" s="14"/>
      <c r="DJQ848" s="14"/>
      <c r="DJR848" s="14"/>
      <c r="DJS848" s="14"/>
      <c r="DJT848" s="14"/>
      <c r="DJU848" s="14"/>
      <c r="DJV848" s="14"/>
      <c r="DJW848" s="14"/>
      <c r="DJX848" s="14"/>
      <c r="DJY848" s="14"/>
      <c r="DJZ848" s="14"/>
      <c r="DKA848" s="14"/>
      <c r="DKB848" s="14"/>
      <c r="DKC848" s="14"/>
      <c r="DKD848" s="14"/>
      <c r="DKE848" s="14"/>
      <c r="DKF848" s="14"/>
      <c r="DKG848" s="14"/>
      <c r="DKH848" s="14"/>
      <c r="DKI848" s="14"/>
      <c r="DKJ848" s="14"/>
      <c r="DKK848" s="14"/>
      <c r="DKL848" s="14"/>
      <c r="DKM848" s="14"/>
      <c r="DKN848" s="14"/>
      <c r="DKO848" s="14"/>
      <c r="DKP848" s="14"/>
      <c r="DKQ848" s="14"/>
      <c r="DKR848" s="14"/>
      <c r="DKS848" s="14"/>
      <c r="DKT848" s="14"/>
      <c r="DKU848" s="14"/>
      <c r="DKV848" s="14"/>
      <c r="DKW848" s="14"/>
      <c r="DKX848" s="14"/>
      <c r="DKY848" s="14"/>
      <c r="DKZ848" s="14"/>
      <c r="DLA848" s="14"/>
      <c r="DLB848" s="14"/>
      <c r="DLC848" s="14"/>
      <c r="DLD848" s="14"/>
      <c r="DLE848" s="14"/>
      <c r="DLF848" s="14"/>
      <c r="DLG848" s="14"/>
      <c r="DLH848" s="14"/>
      <c r="DLI848" s="14"/>
      <c r="DLJ848" s="14"/>
      <c r="DLK848" s="14"/>
      <c r="DLL848" s="14"/>
      <c r="DLM848" s="14"/>
      <c r="DLN848" s="14"/>
      <c r="DLO848" s="14"/>
      <c r="DLP848" s="14"/>
      <c r="DLQ848" s="14"/>
      <c r="DLR848" s="14"/>
      <c r="DLS848" s="14"/>
      <c r="DLT848" s="14"/>
      <c r="DLU848" s="14"/>
      <c r="DLV848" s="14"/>
      <c r="DLW848" s="14"/>
      <c r="DLX848" s="14"/>
      <c r="DLY848" s="14"/>
      <c r="DLZ848" s="14"/>
      <c r="DMA848" s="14"/>
      <c r="DMB848" s="14"/>
      <c r="DMC848" s="14"/>
      <c r="DMD848" s="14"/>
      <c r="DME848" s="14"/>
      <c r="DMF848" s="14"/>
      <c r="DMG848" s="14"/>
      <c r="DMH848" s="14"/>
      <c r="DMI848" s="14"/>
      <c r="DMJ848" s="14"/>
      <c r="DMK848" s="14"/>
      <c r="DML848" s="14"/>
      <c r="DMM848" s="14"/>
      <c r="DMN848" s="14"/>
      <c r="DMO848" s="14"/>
      <c r="DMP848" s="14"/>
      <c r="DMQ848" s="14"/>
      <c r="DMR848" s="14"/>
      <c r="DMS848" s="14"/>
      <c r="DMT848" s="14"/>
      <c r="DMU848" s="14"/>
      <c r="DMV848" s="14"/>
      <c r="DMW848" s="14"/>
      <c r="DMX848" s="14"/>
      <c r="DMY848" s="14"/>
      <c r="DMZ848" s="14"/>
      <c r="DNA848" s="14"/>
      <c r="DNB848" s="14"/>
      <c r="DNC848" s="14"/>
      <c r="DND848" s="14"/>
      <c r="DNE848" s="14"/>
      <c r="DNF848" s="14"/>
      <c r="DNG848" s="14"/>
      <c r="DNH848" s="14"/>
      <c r="DNI848" s="14"/>
      <c r="DNJ848" s="14"/>
      <c r="DNK848" s="14"/>
      <c r="DNL848" s="14"/>
      <c r="DNM848" s="14"/>
      <c r="DNN848" s="14"/>
      <c r="DNO848" s="14"/>
      <c r="DNP848" s="14"/>
      <c r="DNQ848" s="14"/>
      <c r="DNR848" s="14"/>
      <c r="DNS848" s="14"/>
      <c r="DNT848" s="14"/>
      <c r="DNU848" s="14"/>
      <c r="DNV848" s="14"/>
      <c r="DNW848" s="14"/>
      <c r="DNX848" s="14"/>
      <c r="DNY848" s="14"/>
      <c r="DNZ848" s="14"/>
      <c r="DOA848" s="14"/>
      <c r="DOB848" s="14"/>
      <c r="DOC848" s="14"/>
      <c r="DOD848" s="14"/>
      <c r="DOE848" s="14"/>
      <c r="DOF848" s="14"/>
      <c r="DOG848" s="14"/>
      <c r="DOH848" s="14"/>
      <c r="DOI848" s="14"/>
      <c r="DOJ848" s="14"/>
      <c r="DOK848" s="14"/>
      <c r="DOL848" s="14"/>
      <c r="DOM848" s="14"/>
      <c r="DON848" s="14"/>
      <c r="DOO848" s="14"/>
      <c r="DOP848" s="14"/>
      <c r="DOQ848" s="14"/>
      <c r="DOR848" s="14"/>
      <c r="DOS848" s="14"/>
      <c r="DOT848" s="14"/>
      <c r="DOU848" s="14"/>
      <c r="DOV848" s="14"/>
      <c r="DOW848" s="14"/>
      <c r="DOX848" s="14"/>
      <c r="DOY848" s="14"/>
      <c r="DOZ848" s="14"/>
      <c r="DPA848" s="14"/>
      <c r="DPB848" s="14"/>
      <c r="DPC848" s="14"/>
      <c r="DPD848" s="14"/>
      <c r="DPE848" s="14"/>
      <c r="DPF848" s="14"/>
      <c r="DPG848" s="14"/>
      <c r="DPH848" s="14"/>
      <c r="DPI848" s="14"/>
      <c r="DPJ848" s="14"/>
      <c r="DPK848" s="14"/>
      <c r="DPL848" s="14"/>
      <c r="DPM848" s="14"/>
      <c r="DPN848" s="14"/>
      <c r="DPO848" s="14"/>
      <c r="DPP848" s="14"/>
      <c r="DPQ848" s="14"/>
      <c r="DPR848" s="14"/>
      <c r="DPS848" s="14"/>
      <c r="DPT848" s="14"/>
      <c r="DPU848" s="14"/>
      <c r="DPV848" s="14"/>
      <c r="DPW848" s="14"/>
      <c r="DPX848" s="14"/>
      <c r="DPY848" s="14"/>
      <c r="DPZ848" s="14"/>
      <c r="DQA848" s="14"/>
      <c r="DQB848" s="14"/>
      <c r="DQC848" s="14"/>
      <c r="DQD848" s="14"/>
      <c r="DQE848" s="14"/>
      <c r="DQF848" s="14"/>
      <c r="DQG848" s="14"/>
      <c r="DQH848" s="14"/>
      <c r="DQI848" s="14"/>
      <c r="DQJ848" s="14"/>
      <c r="DQK848" s="14"/>
      <c r="DQL848" s="14"/>
      <c r="DQM848" s="14"/>
      <c r="DQN848" s="14"/>
      <c r="DQO848" s="14"/>
      <c r="DQP848" s="14"/>
      <c r="DQQ848" s="14"/>
      <c r="DQR848" s="14"/>
      <c r="DQS848" s="14"/>
      <c r="DQT848" s="14"/>
      <c r="DQU848" s="14"/>
      <c r="DQV848" s="14"/>
      <c r="DQW848" s="14"/>
      <c r="DQX848" s="14"/>
      <c r="DQY848" s="14"/>
      <c r="DQZ848" s="14"/>
      <c r="DRA848" s="14"/>
      <c r="DRB848" s="14"/>
      <c r="DRC848" s="14"/>
      <c r="DRD848" s="14"/>
      <c r="DRE848" s="14"/>
      <c r="DRF848" s="14"/>
      <c r="DRG848" s="14"/>
      <c r="DRH848" s="14"/>
      <c r="DRI848" s="14"/>
      <c r="DRJ848" s="14"/>
      <c r="DRK848" s="14"/>
      <c r="DRL848" s="14"/>
      <c r="DRM848" s="14"/>
      <c r="DRN848" s="14"/>
      <c r="DRO848" s="14"/>
      <c r="DRP848" s="14"/>
      <c r="DRQ848" s="14"/>
      <c r="DRR848" s="14"/>
      <c r="DRS848" s="14"/>
      <c r="DRT848" s="14"/>
      <c r="DRU848" s="14"/>
      <c r="DRV848" s="14"/>
      <c r="DRW848" s="14"/>
      <c r="DRX848" s="14"/>
      <c r="DRY848" s="14"/>
      <c r="DRZ848" s="14"/>
      <c r="DSA848" s="14"/>
      <c r="DSB848" s="14"/>
      <c r="DSC848" s="14"/>
      <c r="DSD848" s="14"/>
      <c r="DSE848" s="14"/>
      <c r="DSF848" s="14"/>
      <c r="DSG848" s="14"/>
      <c r="DSH848" s="14"/>
      <c r="DSI848" s="14"/>
      <c r="DSJ848" s="14"/>
      <c r="DSK848" s="14"/>
      <c r="DSL848" s="14"/>
      <c r="DSM848" s="14"/>
      <c r="DSN848" s="14"/>
      <c r="DSO848" s="14"/>
      <c r="DSP848" s="14"/>
      <c r="DSQ848" s="14"/>
      <c r="DSR848" s="14"/>
      <c r="DSS848" s="14"/>
      <c r="DST848" s="14"/>
      <c r="DSU848" s="14"/>
      <c r="DSV848" s="14"/>
      <c r="DSW848" s="14"/>
      <c r="DSX848" s="14"/>
      <c r="DSY848" s="14"/>
      <c r="DSZ848" s="14"/>
      <c r="DTA848" s="14"/>
      <c r="DTB848" s="14"/>
      <c r="DTC848" s="14"/>
      <c r="DTD848" s="14"/>
      <c r="DTE848" s="14"/>
      <c r="DTF848" s="14"/>
      <c r="DTG848" s="14"/>
      <c r="DTH848" s="14"/>
      <c r="DTI848" s="14"/>
      <c r="DTJ848" s="14"/>
      <c r="DTK848" s="14"/>
      <c r="DTL848" s="14"/>
      <c r="DTM848" s="14"/>
      <c r="DTN848" s="14"/>
      <c r="DTO848" s="14"/>
      <c r="DTP848" s="14"/>
      <c r="DTQ848" s="14"/>
      <c r="DTR848" s="14"/>
      <c r="DTS848" s="14"/>
      <c r="DTT848" s="14"/>
      <c r="DTU848" s="14"/>
      <c r="DTV848" s="14"/>
      <c r="DTW848" s="14"/>
      <c r="DTX848" s="14"/>
      <c r="DTY848" s="14"/>
      <c r="DTZ848" s="14"/>
      <c r="DUA848" s="14"/>
      <c r="DUB848" s="14"/>
      <c r="DUC848" s="14"/>
      <c r="DUD848" s="14"/>
      <c r="DUE848" s="14"/>
      <c r="DUF848" s="14"/>
      <c r="DUG848" s="14"/>
      <c r="DUH848" s="14"/>
      <c r="DUI848" s="14"/>
      <c r="DUJ848" s="14"/>
      <c r="DUK848" s="14"/>
      <c r="DUL848" s="14"/>
      <c r="DUM848" s="14"/>
      <c r="DUN848" s="14"/>
      <c r="DUO848" s="14"/>
      <c r="DUP848" s="14"/>
      <c r="DUQ848" s="14"/>
      <c r="DUR848" s="14"/>
      <c r="DUS848" s="14"/>
      <c r="DUT848" s="14"/>
      <c r="DUU848" s="14"/>
      <c r="DUV848" s="14"/>
      <c r="DUW848" s="14"/>
      <c r="DUX848" s="14"/>
      <c r="DUY848" s="14"/>
      <c r="DUZ848" s="14"/>
      <c r="DVA848" s="14"/>
      <c r="DVB848" s="14"/>
      <c r="DVC848" s="14"/>
      <c r="DVD848" s="14"/>
      <c r="DVE848" s="14"/>
      <c r="DVF848" s="14"/>
      <c r="DVG848" s="14"/>
      <c r="DVH848" s="14"/>
      <c r="DVI848" s="14"/>
      <c r="DVJ848" s="14"/>
      <c r="DVK848" s="14"/>
      <c r="DVL848" s="14"/>
      <c r="DVM848" s="14"/>
      <c r="DVN848" s="14"/>
      <c r="DVO848" s="14"/>
      <c r="DVP848" s="14"/>
      <c r="DVQ848" s="14"/>
      <c r="DVR848" s="14"/>
      <c r="DVS848" s="14"/>
      <c r="DVT848" s="14"/>
      <c r="DVU848" s="14"/>
      <c r="DVV848" s="14"/>
      <c r="DVW848" s="14"/>
      <c r="DVX848" s="14"/>
      <c r="DVY848" s="14"/>
      <c r="DVZ848" s="14"/>
      <c r="DWA848" s="14"/>
      <c r="DWB848" s="14"/>
      <c r="DWC848" s="14"/>
      <c r="DWD848" s="14"/>
      <c r="DWE848" s="14"/>
      <c r="DWF848" s="14"/>
      <c r="DWG848" s="14"/>
      <c r="DWH848" s="14"/>
      <c r="DWI848" s="14"/>
      <c r="DWJ848" s="14"/>
      <c r="DWK848" s="14"/>
      <c r="DWL848" s="14"/>
      <c r="DWM848" s="14"/>
      <c r="DWN848" s="14"/>
      <c r="DWO848" s="14"/>
      <c r="DWP848" s="14"/>
      <c r="DWQ848" s="14"/>
      <c r="DWR848" s="14"/>
      <c r="DWS848" s="14"/>
      <c r="DWT848" s="14"/>
      <c r="DWU848" s="14"/>
      <c r="DWV848" s="14"/>
      <c r="DWW848" s="14"/>
      <c r="DWX848" s="14"/>
      <c r="DWY848" s="14"/>
      <c r="DWZ848" s="14"/>
      <c r="DXA848" s="14"/>
      <c r="DXB848" s="14"/>
      <c r="DXC848" s="14"/>
      <c r="DXD848" s="14"/>
      <c r="DXE848" s="14"/>
      <c r="DXF848" s="14"/>
      <c r="DXG848" s="14"/>
      <c r="DXH848" s="14"/>
      <c r="DXI848" s="14"/>
      <c r="DXJ848" s="14"/>
      <c r="DXK848" s="14"/>
      <c r="DXL848" s="14"/>
      <c r="DXM848" s="14"/>
      <c r="DXN848" s="14"/>
      <c r="DXO848" s="14"/>
      <c r="DXP848" s="14"/>
      <c r="DXQ848" s="14"/>
      <c r="DXR848" s="14"/>
      <c r="DXS848" s="14"/>
      <c r="DXT848" s="14"/>
      <c r="DXU848" s="14"/>
      <c r="DXV848" s="14"/>
      <c r="DXW848" s="14"/>
      <c r="DXX848" s="14"/>
      <c r="DXY848" s="14"/>
      <c r="DXZ848" s="14"/>
      <c r="DYA848" s="14"/>
      <c r="DYB848" s="14"/>
      <c r="DYC848" s="14"/>
      <c r="DYD848" s="14"/>
      <c r="DYE848" s="14"/>
      <c r="DYF848" s="14"/>
      <c r="DYG848" s="14"/>
      <c r="DYH848" s="14"/>
      <c r="DYI848" s="14"/>
      <c r="DYJ848" s="14"/>
      <c r="DYK848" s="14"/>
      <c r="DYL848" s="14"/>
      <c r="DYM848" s="14"/>
      <c r="DYN848" s="14"/>
      <c r="DYO848" s="14"/>
      <c r="DYP848" s="14"/>
      <c r="DYQ848" s="14"/>
      <c r="DYR848" s="14"/>
      <c r="DYS848" s="14"/>
      <c r="DYT848" s="14"/>
      <c r="DYU848" s="14"/>
      <c r="DYV848" s="14"/>
      <c r="DYW848" s="14"/>
      <c r="DYX848" s="14"/>
      <c r="DYY848" s="14"/>
      <c r="DYZ848" s="14"/>
      <c r="DZA848" s="14"/>
      <c r="DZB848" s="14"/>
      <c r="DZC848" s="14"/>
      <c r="DZD848" s="14"/>
      <c r="DZE848" s="14"/>
      <c r="DZF848" s="14"/>
      <c r="DZG848" s="14"/>
      <c r="DZH848" s="14"/>
      <c r="DZI848" s="14"/>
      <c r="DZJ848" s="14"/>
      <c r="DZK848" s="14"/>
      <c r="DZL848" s="14"/>
      <c r="DZM848" s="14"/>
      <c r="DZN848" s="14"/>
      <c r="DZO848" s="14"/>
      <c r="DZP848" s="14"/>
      <c r="DZQ848" s="14"/>
      <c r="DZR848" s="14"/>
      <c r="DZS848" s="14"/>
      <c r="DZT848" s="14"/>
      <c r="DZU848" s="14"/>
      <c r="DZV848" s="14"/>
      <c r="DZW848" s="14"/>
      <c r="DZX848" s="14"/>
      <c r="DZY848" s="14"/>
      <c r="DZZ848" s="14"/>
      <c r="EAA848" s="14"/>
      <c r="EAB848" s="14"/>
      <c r="EAC848" s="14"/>
      <c r="EAD848" s="14"/>
      <c r="EAE848" s="14"/>
      <c r="EAF848" s="14"/>
      <c r="EAG848" s="14"/>
      <c r="EAH848" s="14"/>
      <c r="EAI848" s="14"/>
      <c r="EAJ848" s="14"/>
      <c r="EAK848" s="14"/>
      <c r="EAL848" s="14"/>
      <c r="EAM848" s="14"/>
      <c r="EAN848" s="14"/>
      <c r="EAO848" s="14"/>
      <c r="EAP848" s="14"/>
      <c r="EAQ848" s="14"/>
      <c r="EAR848" s="14"/>
      <c r="EAS848" s="14"/>
      <c r="EAT848" s="14"/>
      <c r="EAU848" s="14"/>
      <c r="EAV848" s="14"/>
      <c r="EAW848" s="14"/>
      <c r="EAX848" s="14"/>
      <c r="EAY848" s="14"/>
      <c r="EAZ848" s="14"/>
      <c r="EBA848" s="14"/>
      <c r="EBB848" s="14"/>
      <c r="EBC848" s="14"/>
      <c r="EBD848" s="14"/>
      <c r="EBE848" s="14"/>
      <c r="EBF848" s="14"/>
      <c r="EBG848" s="14"/>
      <c r="EBH848" s="14"/>
      <c r="EBI848" s="14"/>
      <c r="EBJ848" s="14"/>
      <c r="EBK848" s="14"/>
      <c r="EBL848" s="14"/>
      <c r="EBM848" s="14"/>
      <c r="EBN848" s="14"/>
      <c r="EBO848" s="14"/>
      <c r="EBP848" s="14"/>
      <c r="EBQ848" s="14"/>
      <c r="EBR848" s="14"/>
      <c r="EBS848" s="14"/>
      <c r="EBT848" s="14"/>
      <c r="EBU848" s="14"/>
      <c r="EBV848" s="14"/>
      <c r="EBW848" s="14"/>
      <c r="EBX848" s="14"/>
      <c r="EBY848" s="14"/>
      <c r="EBZ848" s="14"/>
      <c r="ECA848" s="14"/>
      <c r="ECB848" s="14"/>
      <c r="ECC848" s="14"/>
      <c r="ECD848" s="14"/>
      <c r="ECE848" s="14"/>
      <c r="ECF848" s="14"/>
      <c r="ECG848" s="14"/>
      <c r="ECH848" s="14"/>
      <c r="ECI848" s="14"/>
      <c r="ECJ848" s="14"/>
      <c r="ECK848" s="14"/>
      <c r="ECL848" s="14"/>
      <c r="ECM848" s="14"/>
      <c r="ECN848" s="14"/>
      <c r="ECO848" s="14"/>
      <c r="ECP848" s="14"/>
      <c r="ECQ848" s="14"/>
      <c r="ECR848" s="14"/>
      <c r="ECS848" s="14"/>
      <c r="ECT848" s="14"/>
      <c r="ECU848" s="14"/>
      <c r="ECV848" s="14"/>
      <c r="ECW848" s="14"/>
      <c r="ECX848" s="14"/>
      <c r="ECY848" s="14"/>
      <c r="ECZ848" s="14"/>
      <c r="EDA848" s="14"/>
      <c r="EDB848" s="14"/>
      <c r="EDC848" s="14"/>
      <c r="EDD848" s="14"/>
      <c r="EDE848" s="14"/>
      <c r="EDF848" s="14"/>
      <c r="EDG848" s="14"/>
      <c r="EDH848" s="14"/>
      <c r="EDI848" s="14"/>
      <c r="EDJ848" s="14"/>
      <c r="EDK848" s="14"/>
      <c r="EDL848" s="14"/>
      <c r="EDM848" s="14"/>
      <c r="EDN848" s="14"/>
      <c r="EDO848" s="14"/>
      <c r="EDP848" s="14"/>
      <c r="EDQ848" s="14"/>
      <c r="EDR848" s="14"/>
      <c r="EDS848" s="14"/>
      <c r="EDT848" s="14"/>
      <c r="EDU848" s="14"/>
      <c r="EDV848" s="14"/>
      <c r="EDW848" s="14"/>
      <c r="EDX848" s="14"/>
      <c r="EDY848" s="14"/>
      <c r="EDZ848" s="14"/>
      <c r="EEA848" s="14"/>
      <c r="EEB848" s="14"/>
      <c r="EEC848" s="14"/>
      <c r="EED848" s="14"/>
      <c r="EEE848" s="14"/>
      <c r="EEF848" s="14"/>
      <c r="EEG848" s="14"/>
      <c r="EEH848" s="14"/>
      <c r="EEI848" s="14"/>
      <c r="EEJ848" s="14"/>
      <c r="EEK848" s="14"/>
      <c r="EEL848" s="14"/>
      <c r="EEM848" s="14"/>
      <c r="EEN848" s="14"/>
      <c r="EEO848" s="14"/>
      <c r="EEP848" s="14"/>
      <c r="EEQ848" s="14"/>
      <c r="EER848" s="14"/>
      <c r="EES848" s="14"/>
      <c r="EET848" s="14"/>
      <c r="EEU848" s="14"/>
      <c r="EEV848" s="14"/>
      <c r="EEW848" s="14"/>
      <c r="EEX848" s="14"/>
      <c r="EEY848" s="14"/>
      <c r="EEZ848" s="14"/>
      <c r="EFA848" s="14"/>
      <c r="EFB848" s="14"/>
      <c r="EFC848" s="14"/>
      <c r="EFD848" s="14"/>
      <c r="EFE848" s="14"/>
      <c r="EFF848" s="14"/>
      <c r="EFG848" s="14"/>
      <c r="EFH848" s="14"/>
      <c r="EFI848" s="14"/>
      <c r="EFJ848" s="14"/>
      <c r="EFK848" s="14"/>
      <c r="EFL848" s="14"/>
      <c r="EFM848" s="14"/>
      <c r="EFN848" s="14"/>
      <c r="EFO848" s="14"/>
      <c r="EFP848" s="14"/>
      <c r="EFQ848" s="14"/>
      <c r="EFR848" s="14"/>
      <c r="EFS848" s="14"/>
      <c r="EFT848" s="14"/>
      <c r="EFU848" s="14"/>
      <c r="EFV848" s="14"/>
      <c r="EFW848" s="14"/>
      <c r="EFX848" s="14"/>
      <c r="EFY848" s="14"/>
      <c r="EFZ848" s="14"/>
      <c r="EGA848" s="14"/>
      <c r="EGB848" s="14"/>
      <c r="EGC848" s="14"/>
      <c r="EGD848" s="14"/>
      <c r="EGE848" s="14"/>
      <c r="EGF848" s="14"/>
      <c r="EGG848" s="14"/>
      <c r="EGH848" s="14"/>
      <c r="EGI848" s="14"/>
      <c r="EGJ848" s="14"/>
      <c r="EGK848" s="14"/>
      <c r="EGL848" s="14"/>
      <c r="EGM848" s="14"/>
      <c r="EGN848" s="14"/>
      <c r="EGO848" s="14"/>
      <c r="EGP848" s="14"/>
      <c r="EGQ848" s="14"/>
      <c r="EGR848" s="14"/>
      <c r="EGS848" s="14"/>
      <c r="EGT848" s="14"/>
      <c r="EGU848" s="14"/>
      <c r="EGV848" s="14"/>
      <c r="EGW848" s="14"/>
      <c r="EGX848" s="14"/>
      <c r="EGY848" s="14"/>
      <c r="EGZ848" s="14"/>
      <c r="EHA848" s="14"/>
      <c r="EHB848" s="14"/>
      <c r="EHC848" s="14"/>
      <c r="EHD848" s="14"/>
      <c r="EHE848" s="14"/>
      <c r="EHF848" s="14"/>
      <c r="EHG848" s="14"/>
      <c r="EHH848" s="14"/>
      <c r="EHI848" s="14"/>
      <c r="EHJ848" s="14"/>
      <c r="EHK848" s="14"/>
      <c r="EHL848" s="14"/>
      <c r="EHM848" s="14"/>
      <c r="EHN848" s="14"/>
      <c r="EHO848" s="14"/>
      <c r="EHP848" s="14"/>
      <c r="EHQ848" s="14"/>
      <c r="EHR848" s="14"/>
      <c r="EHS848" s="14"/>
      <c r="EHT848" s="14"/>
      <c r="EHU848" s="14"/>
      <c r="EHV848" s="14"/>
      <c r="EHW848" s="14"/>
      <c r="EHX848" s="14"/>
      <c r="EHY848" s="14"/>
      <c r="EHZ848" s="14"/>
      <c r="EIA848" s="14"/>
      <c r="EIB848" s="14"/>
      <c r="EIC848" s="14"/>
      <c r="EID848" s="14"/>
      <c r="EIE848" s="14"/>
      <c r="EIF848" s="14"/>
      <c r="EIG848" s="14"/>
      <c r="EIH848" s="14"/>
      <c r="EII848" s="14"/>
      <c r="EIJ848" s="14"/>
      <c r="EIK848" s="14"/>
      <c r="EIL848" s="14"/>
      <c r="EIM848" s="14"/>
      <c r="EIN848" s="14"/>
      <c r="EIO848" s="14"/>
      <c r="EIP848" s="14"/>
      <c r="EIQ848" s="14"/>
      <c r="EIR848" s="14"/>
      <c r="EIS848" s="14"/>
      <c r="EIT848" s="14"/>
      <c r="EIU848" s="14"/>
      <c r="EIV848" s="14"/>
      <c r="EIW848" s="14"/>
      <c r="EIX848" s="14"/>
      <c r="EIY848" s="14"/>
      <c r="EIZ848" s="14"/>
      <c r="EJA848" s="14"/>
      <c r="EJB848" s="14"/>
      <c r="EJC848" s="14"/>
      <c r="EJD848" s="14"/>
      <c r="EJE848" s="14"/>
      <c r="EJF848" s="14"/>
      <c r="EJG848" s="14"/>
      <c r="EJH848" s="14"/>
      <c r="EJI848" s="14"/>
      <c r="EJJ848" s="14"/>
      <c r="EJK848" s="14"/>
      <c r="EJL848" s="14"/>
      <c r="EJM848" s="14"/>
      <c r="EJN848" s="14"/>
      <c r="EJO848" s="14"/>
      <c r="EJP848" s="14"/>
      <c r="EJQ848" s="14"/>
      <c r="EJR848" s="14"/>
      <c r="EJS848" s="14"/>
      <c r="EJT848" s="14"/>
      <c r="EJU848" s="14"/>
      <c r="EJV848" s="14"/>
      <c r="EJW848" s="14"/>
      <c r="EJX848" s="14"/>
      <c r="EJY848" s="14"/>
      <c r="EJZ848" s="14"/>
      <c r="EKA848" s="14"/>
      <c r="EKB848" s="14"/>
      <c r="EKC848" s="14"/>
      <c r="EKD848" s="14"/>
      <c r="EKE848" s="14"/>
      <c r="EKF848" s="14"/>
      <c r="EKG848" s="14"/>
      <c r="EKH848" s="14"/>
      <c r="EKI848" s="14"/>
      <c r="EKJ848" s="14"/>
      <c r="EKK848" s="14"/>
      <c r="EKL848" s="14"/>
      <c r="EKM848" s="14"/>
      <c r="EKN848" s="14"/>
      <c r="EKO848" s="14"/>
      <c r="EKP848" s="14"/>
      <c r="EKQ848" s="14"/>
      <c r="EKR848" s="14"/>
      <c r="EKS848" s="14"/>
      <c r="EKT848" s="14"/>
      <c r="EKU848" s="14"/>
      <c r="EKV848" s="14"/>
      <c r="EKW848" s="14"/>
      <c r="EKX848" s="14"/>
      <c r="EKY848" s="14"/>
      <c r="EKZ848" s="14"/>
      <c r="ELA848" s="14"/>
      <c r="ELB848" s="14"/>
      <c r="ELC848" s="14"/>
      <c r="ELD848" s="14"/>
      <c r="ELE848" s="14"/>
      <c r="ELF848" s="14"/>
      <c r="ELG848" s="14"/>
      <c r="ELH848" s="14"/>
      <c r="ELI848" s="14"/>
      <c r="ELJ848" s="14"/>
      <c r="ELK848" s="14"/>
      <c r="ELL848" s="14"/>
      <c r="ELM848" s="14"/>
      <c r="ELN848" s="14"/>
      <c r="ELO848" s="14"/>
      <c r="ELP848" s="14"/>
      <c r="ELQ848" s="14"/>
      <c r="ELR848" s="14"/>
      <c r="ELS848" s="14"/>
      <c r="ELT848" s="14"/>
      <c r="ELU848" s="14"/>
      <c r="ELV848" s="14"/>
      <c r="ELW848" s="14"/>
      <c r="ELX848" s="14"/>
      <c r="ELY848" s="14"/>
      <c r="ELZ848" s="14"/>
      <c r="EMA848" s="14"/>
      <c r="EMB848" s="14"/>
      <c r="EMC848" s="14"/>
      <c r="EMD848" s="14"/>
      <c r="EME848" s="14"/>
      <c r="EMF848" s="14"/>
      <c r="EMG848" s="14"/>
      <c r="EMH848" s="14"/>
      <c r="EMI848" s="14"/>
      <c r="EMJ848" s="14"/>
      <c r="EMK848" s="14"/>
      <c r="EML848" s="14"/>
      <c r="EMM848" s="14"/>
      <c r="EMN848" s="14"/>
      <c r="EMO848" s="14"/>
      <c r="EMP848" s="14"/>
      <c r="EMQ848" s="14"/>
      <c r="EMR848" s="14"/>
      <c r="EMS848" s="14"/>
      <c r="EMT848" s="14"/>
      <c r="EMU848" s="14"/>
      <c r="EMV848" s="14"/>
      <c r="EMW848" s="14"/>
      <c r="EMX848" s="14"/>
      <c r="EMY848" s="14"/>
      <c r="EMZ848" s="14"/>
      <c r="ENA848" s="14"/>
      <c r="ENB848" s="14"/>
      <c r="ENC848" s="14"/>
      <c r="END848" s="14"/>
      <c r="ENE848" s="14"/>
      <c r="ENF848" s="14"/>
      <c r="ENG848" s="14"/>
      <c r="ENH848" s="14"/>
      <c r="ENI848" s="14"/>
      <c r="ENJ848" s="14"/>
      <c r="ENK848" s="14"/>
      <c r="ENL848" s="14"/>
      <c r="ENM848" s="14"/>
      <c r="ENN848" s="14"/>
      <c r="ENO848" s="14"/>
      <c r="ENP848" s="14"/>
      <c r="ENQ848" s="14"/>
      <c r="ENR848" s="14"/>
      <c r="ENS848" s="14"/>
      <c r="ENT848" s="14"/>
      <c r="ENU848" s="14"/>
      <c r="ENV848" s="14"/>
      <c r="ENW848" s="14"/>
      <c r="ENX848" s="14"/>
      <c r="ENY848" s="14"/>
      <c r="ENZ848" s="14"/>
      <c r="EOA848" s="14"/>
      <c r="EOB848" s="14"/>
      <c r="EOC848" s="14"/>
      <c r="EOD848" s="14"/>
      <c r="EOE848" s="14"/>
      <c r="EOF848" s="14"/>
      <c r="EOG848" s="14"/>
      <c r="EOH848" s="14"/>
      <c r="EOI848" s="14"/>
      <c r="EOJ848" s="14"/>
      <c r="EOK848" s="14"/>
      <c r="EOL848" s="14"/>
      <c r="EOM848" s="14"/>
      <c r="EON848" s="14"/>
      <c r="EOO848" s="14"/>
      <c r="EOP848" s="14"/>
      <c r="EOQ848" s="14"/>
      <c r="EOR848" s="14"/>
      <c r="EOS848" s="14"/>
      <c r="EOT848" s="14"/>
      <c r="EOU848" s="14"/>
      <c r="EOV848" s="14"/>
      <c r="EOW848" s="14"/>
      <c r="EOX848" s="14"/>
      <c r="EOY848" s="14"/>
      <c r="EOZ848" s="14"/>
      <c r="EPA848" s="14"/>
      <c r="EPB848" s="14"/>
      <c r="EPC848" s="14"/>
      <c r="EPD848" s="14"/>
      <c r="EPE848" s="14"/>
      <c r="EPF848" s="14"/>
      <c r="EPG848" s="14"/>
      <c r="EPH848" s="14"/>
      <c r="EPI848" s="14"/>
      <c r="EPJ848" s="14"/>
      <c r="EPK848" s="14"/>
      <c r="EPL848" s="14"/>
      <c r="EPM848" s="14"/>
      <c r="EPN848" s="14"/>
      <c r="EPO848" s="14"/>
      <c r="EPP848" s="14"/>
      <c r="EPQ848" s="14"/>
      <c r="EPR848" s="14"/>
      <c r="EPS848" s="14"/>
      <c r="EPT848" s="14"/>
      <c r="EPU848" s="14"/>
      <c r="EPV848" s="14"/>
      <c r="EPW848" s="14"/>
      <c r="EPX848" s="14"/>
      <c r="EPY848" s="14"/>
      <c r="EPZ848" s="14"/>
      <c r="EQA848" s="14"/>
      <c r="EQB848" s="14"/>
      <c r="EQC848" s="14"/>
      <c r="EQD848" s="14"/>
      <c r="EQE848" s="14"/>
      <c r="EQF848" s="14"/>
      <c r="EQG848" s="14"/>
      <c r="EQH848" s="14"/>
      <c r="EQI848" s="14"/>
      <c r="EQJ848" s="14"/>
      <c r="EQK848" s="14"/>
      <c r="EQL848" s="14"/>
      <c r="EQM848" s="14"/>
      <c r="EQN848" s="14"/>
      <c r="EQO848" s="14"/>
      <c r="EQP848" s="14"/>
      <c r="EQQ848" s="14"/>
      <c r="EQR848" s="14"/>
      <c r="EQS848" s="14"/>
      <c r="EQT848" s="14"/>
      <c r="EQU848" s="14"/>
      <c r="EQV848" s="14"/>
      <c r="EQW848" s="14"/>
      <c r="EQX848" s="14"/>
      <c r="EQY848" s="14"/>
      <c r="EQZ848" s="14"/>
      <c r="ERA848" s="14"/>
      <c r="ERB848" s="14"/>
      <c r="ERC848" s="14"/>
      <c r="ERD848" s="14"/>
      <c r="ERE848" s="14"/>
      <c r="ERF848" s="14"/>
      <c r="ERG848" s="14"/>
      <c r="ERH848" s="14"/>
      <c r="ERI848" s="14"/>
      <c r="ERJ848" s="14"/>
      <c r="ERK848" s="14"/>
      <c r="ERL848" s="14"/>
      <c r="ERM848" s="14"/>
      <c r="ERN848" s="14"/>
      <c r="ERO848" s="14"/>
      <c r="ERP848" s="14"/>
      <c r="ERQ848" s="14"/>
      <c r="ERR848" s="14"/>
      <c r="ERS848" s="14"/>
      <c r="ERT848" s="14"/>
      <c r="ERU848" s="14"/>
      <c r="ERV848" s="14"/>
      <c r="ERW848" s="14"/>
      <c r="ERX848" s="14"/>
      <c r="ERY848" s="14"/>
      <c r="ERZ848" s="14"/>
      <c r="ESA848" s="14"/>
      <c r="ESB848" s="14"/>
      <c r="ESC848" s="14"/>
      <c r="ESD848" s="14"/>
      <c r="ESE848" s="14"/>
      <c r="ESF848" s="14"/>
      <c r="ESG848" s="14"/>
      <c r="ESH848" s="14"/>
      <c r="ESI848" s="14"/>
      <c r="ESJ848" s="14"/>
      <c r="ESK848" s="14"/>
      <c r="ESL848" s="14"/>
      <c r="ESM848" s="14"/>
      <c r="ESN848" s="14"/>
      <c r="ESO848" s="14"/>
      <c r="ESP848" s="14"/>
      <c r="ESQ848" s="14"/>
      <c r="ESR848" s="14"/>
      <c r="ESS848" s="14"/>
      <c r="EST848" s="14"/>
      <c r="ESU848" s="14"/>
      <c r="ESV848" s="14"/>
      <c r="ESW848" s="14"/>
      <c r="ESX848" s="14"/>
      <c r="ESY848" s="14"/>
      <c r="ESZ848" s="14"/>
      <c r="ETA848" s="14"/>
      <c r="ETB848" s="14"/>
      <c r="ETC848" s="14"/>
      <c r="ETD848" s="14"/>
      <c r="ETE848" s="14"/>
      <c r="ETF848" s="14"/>
      <c r="ETG848" s="14"/>
      <c r="ETH848" s="14"/>
      <c r="ETI848" s="14"/>
      <c r="ETJ848" s="14"/>
      <c r="ETK848" s="14"/>
      <c r="ETL848" s="14"/>
      <c r="ETM848" s="14"/>
      <c r="ETN848" s="14"/>
      <c r="ETO848" s="14"/>
      <c r="ETP848" s="14"/>
      <c r="ETQ848" s="14"/>
      <c r="ETR848" s="14"/>
      <c r="ETS848" s="14"/>
      <c r="ETT848" s="14"/>
      <c r="ETU848" s="14"/>
      <c r="ETV848" s="14"/>
      <c r="ETW848" s="14"/>
      <c r="ETX848" s="14"/>
      <c r="ETY848" s="14"/>
      <c r="ETZ848" s="14"/>
      <c r="EUA848" s="14"/>
      <c r="EUB848" s="14"/>
      <c r="EUC848" s="14"/>
      <c r="EUD848" s="14"/>
      <c r="EUE848" s="14"/>
      <c r="EUF848" s="14"/>
      <c r="EUG848" s="14"/>
      <c r="EUH848" s="14"/>
      <c r="EUI848" s="14"/>
      <c r="EUJ848" s="14"/>
      <c r="EUK848" s="14"/>
      <c r="EUL848" s="14"/>
      <c r="EUM848" s="14"/>
      <c r="EUN848" s="14"/>
      <c r="EUO848" s="14"/>
      <c r="EUP848" s="14"/>
      <c r="EUQ848" s="14"/>
      <c r="EUR848" s="14"/>
      <c r="EUS848" s="14"/>
      <c r="EUT848" s="14"/>
      <c r="EUU848" s="14"/>
      <c r="EUV848" s="14"/>
      <c r="EUW848" s="14"/>
      <c r="EUX848" s="14"/>
      <c r="EUY848" s="14"/>
      <c r="EUZ848" s="14"/>
      <c r="EVA848" s="14"/>
      <c r="EVB848" s="14"/>
      <c r="EVC848" s="14"/>
      <c r="EVD848" s="14"/>
      <c r="EVE848" s="14"/>
      <c r="EVF848" s="14"/>
      <c r="EVG848" s="14"/>
      <c r="EVH848" s="14"/>
      <c r="EVI848" s="14"/>
      <c r="EVJ848" s="14"/>
      <c r="EVK848" s="14"/>
      <c r="EVL848" s="14"/>
      <c r="EVM848" s="14"/>
      <c r="EVN848" s="14"/>
      <c r="EVO848" s="14"/>
      <c r="EVP848" s="14"/>
      <c r="EVQ848" s="14"/>
      <c r="EVR848" s="14"/>
      <c r="EVS848" s="14"/>
      <c r="EVT848" s="14"/>
      <c r="EVU848" s="14"/>
      <c r="EVV848" s="14"/>
      <c r="EVW848" s="14"/>
      <c r="EVX848" s="14"/>
      <c r="EVY848" s="14"/>
      <c r="EVZ848" s="14"/>
      <c r="EWA848" s="14"/>
      <c r="EWB848" s="14"/>
      <c r="EWC848" s="14"/>
      <c r="EWD848" s="14"/>
      <c r="EWE848" s="14"/>
      <c r="EWF848" s="14"/>
      <c r="EWG848" s="14"/>
      <c r="EWH848" s="14"/>
      <c r="EWI848" s="14"/>
      <c r="EWJ848" s="14"/>
      <c r="EWK848" s="14"/>
      <c r="EWL848" s="14"/>
      <c r="EWM848" s="14"/>
      <c r="EWN848" s="14"/>
      <c r="EWO848" s="14"/>
      <c r="EWP848" s="14"/>
      <c r="EWQ848" s="14"/>
      <c r="EWR848" s="14"/>
      <c r="EWS848" s="14"/>
      <c r="EWT848" s="14"/>
      <c r="EWU848" s="14"/>
      <c r="EWV848" s="14"/>
      <c r="EWW848" s="14"/>
      <c r="EWX848" s="14"/>
      <c r="EWY848" s="14"/>
      <c r="EWZ848" s="14"/>
      <c r="EXA848" s="14"/>
      <c r="EXB848" s="14"/>
      <c r="EXC848" s="14"/>
      <c r="EXD848" s="14"/>
      <c r="EXE848" s="14"/>
      <c r="EXF848" s="14"/>
      <c r="EXG848" s="14"/>
      <c r="EXH848" s="14"/>
      <c r="EXI848" s="14"/>
      <c r="EXJ848" s="14"/>
      <c r="EXK848" s="14"/>
      <c r="EXL848" s="14"/>
      <c r="EXM848" s="14"/>
      <c r="EXN848" s="14"/>
      <c r="EXO848" s="14"/>
      <c r="EXP848" s="14"/>
      <c r="EXQ848" s="14"/>
      <c r="EXR848" s="14"/>
      <c r="EXS848" s="14"/>
      <c r="EXT848" s="14"/>
      <c r="EXU848" s="14"/>
      <c r="EXV848" s="14"/>
      <c r="EXW848" s="14"/>
      <c r="EXX848" s="14"/>
      <c r="EXY848" s="14"/>
      <c r="EXZ848" s="14"/>
      <c r="EYA848" s="14"/>
      <c r="EYB848" s="14"/>
      <c r="EYC848" s="14"/>
      <c r="EYD848" s="14"/>
      <c r="EYE848" s="14"/>
      <c r="EYF848" s="14"/>
      <c r="EYG848" s="14"/>
      <c r="EYH848" s="14"/>
      <c r="EYI848" s="14"/>
      <c r="EYJ848" s="14"/>
      <c r="EYK848" s="14"/>
      <c r="EYL848" s="14"/>
      <c r="EYM848" s="14"/>
      <c r="EYN848" s="14"/>
      <c r="EYO848" s="14"/>
      <c r="EYP848" s="14"/>
      <c r="EYQ848" s="14"/>
      <c r="EYR848" s="14"/>
      <c r="EYS848" s="14"/>
      <c r="EYT848" s="14"/>
      <c r="EYU848" s="14"/>
      <c r="EYV848" s="14"/>
      <c r="EYW848" s="14"/>
      <c r="EYX848" s="14"/>
      <c r="EYY848" s="14"/>
      <c r="EYZ848" s="14"/>
      <c r="EZA848" s="14"/>
      <c r="EZB848" s="14"/>
      <c r="EZC848" s="14"/>
      <c r="EZD848" s="14"/>
      <c r="EZE848" s="14"/>
      <c r="EZF848" s="14"/>
      <c r="EZG848" s="14"/>
      <c r="EZH848" s="14"/>
      <c r="EZI848" s="14"/>
      <c r="EZJ848" s="14"/>
      <c r="EZK848" s="14"/>
      <c r="EZL848" s="14"/>
      <c r="EZM848" s="14"/>
      <c r="EZN848" s="14"/>
      <c r="EZO848" s="14"/>
      <c r="EZP848" s="14"/>
      <c r="EZQ848" s="14"/>
      <c r="EZR848" s="14"/>
      <c r="EZS848" s="14"/>
      <c r="EZT848" s="14"/>
      <c r="EZU848" s="14"/>
      <c r="EZV848" s="14"/>
      <c r="EZW848" s="14"/>
      <c r="EZX848" s="14"/>
      <c r="EZY848" s="14"/>
      <c r="EZZ848" s="14"/>
      <c r="FAA848" s="14"/>
      <c r="FAB848" s="14"/>
      <c r="FAC848" s="14"/>
      <c r="FAD848" s="14"/>
      <c r="FAE848" s="14"/>
      <c r="FAF848" s="14"/>
      <c r="FAG848" s="14"/>
      <c r="FAH848" s="14"/>
      <c r="FAI848" s="14"/>
      <c r="FAJ848" s="14"/>
      <c r="FAK848" s="14"/>
      <c r="FAL848" s="14"/>
      <c r="FAM848" s="14"/>
      <c r="FAN848" s="14"/>
      <c r="FAO848" s="14"/>
      <c r="FAP848" s="14"/>
      <c r="FAQ848" s="14"/>
      <c r="FAR848" s="14"/>
      <c r="FAS848" s="14"/>
      <c r="FAT848" s="14"/>
      <c r="FAU848" s="14"/>
      <c r="FAV848" s="14"/>
      <c r="FAW848" s="14"/>
      <c r="FAX848" s="14"/>
      <c r="FAY848" s="14"/>
      <c r="FAZ848" s="14"/>
      <c r="FBA848" s="14"/>
      <c r="FBB848" s="14"/>
      <c r="FBC848" s="14"/>
      <c r="FBD848" s="14"/>
      <c r="FBE848" s="14"/>
      <c r="FBF848" s="14"/>
      <c r="FBG848" s="14"/>
      <c r="FBH848" s="14"/>
      <c r="FBI848" s="14"/>
      <c r="FBJ848" s="14"/>
      <c r="FBK848" s="14"/>
      <c r="FBL848" s="14"/>
      <c r="FBM848" s="14"/>
      <c r="FBN848" s="14"/>
      <c r="FBO848" s="14"/>
      <c r="FBP848" s="14"/>
      <c r="FBQ848" s="14"/>
      <c r="FBR848" s="14"/>
      <c r="FBS848" s="14"/>
      <c r="FBT848" s="14"/>
      <c r="FBU848" s="14"/>
      <c r="FBV848" s="14"/>
      <c r="FBW848" s="14"/>
      <c r="FBX848" s="14"/>
      <c r="FBY848" s="14"/>
      <c r="FBZ848" s="14"/>
      <c r="FCA848" s="14"/>
      <c r="FCB848" s="14"/>
      <c r="FCC848" s="14"/>
      <c r="FCD848" s="14"/>
      <c r="FCE848" s="14"/>
      <c r="FCF848" s="14"/>
      <c r="FCG848" s="14"/>
      <c r="FCH848" s="14"/>
      <c r="FCI848" s="14"/>
      <c r="FCJ848" s="14"/>
      <c r="FCK848" s="14"/>
      <c r="FCL848" s="14"/>
      <c r="FCM848" s="14"/>
      <c r="FCN848" s="14"/>
      <c r="FCO848" s="14"/>
      <c r="FCP848" s="14"/>
      <c r="FCQ848" s="14"/>
      <c r="FCR848" s="14"/>
      <c r="FCS848" s="14"/>
      <c r="FCT848" s="14"/>
      <c r="FCU848" s="14"/>
      <c r="FCV848" s="14"/>
      <c r="FCW848" s="14"/>
      <c r="FCX848" s="14"/>
      <c r="FCY848" s="14"/>
      <c r="FCZ848" s="14"/>
      <c r="FDA848" s="14"/>
      <c r="FDB848" s="14"/>
      <c r="FDC848" s="14"/>
      <c r="FDD848" s="14"/>
      <c r="FDE848" s="14"/>
      <c r="FDF848" s="14"/>
      <c r="FDG848" s="14"/>
      <c r="FDH848" s="14"/>
      <c r="FDI848" s="14"/>
      <c r="FDJ848" s="14"/>
      <c r="FDK848" s="14"/>
      <c r="FDL848" s="14"/>
      <c r="FDM848" s="14"/>
      <c r="FDN848" s="14"/>
      <c r="FDO848" s="14"/>
      <c r="FDP848" s="14"/>
      <c r="FDQ848" s="14"/>
      <c r="FDR848" s="14"/>
      <c r="FDS848" s="14"/>
      <c r="FDT848" s="14"/>
      <c r="FDU848" s="14"/>
      <c r="FDV848" s="14"/>
      <c r="FDW848" s="14"/>
      <c r="FDX848" s="14"/>
      <c r="FDY848" s="14"/>
      <c r="FDZ848" s="14"/>
      <c r="FEA848" s="14"/>
      <c r="FEB848" s="14"/>
      <c r="FEC848" s="14"/>
      <c r="FED848" s="14"/>
      <c r="FEE848" s="14"/>
      <c r="FEF848" s="14"/>
      <c r="FEG848" s="14"/>
      <c r="FEH848" s="14"/>
      <c r="FEI848" s="14"/>
      <c r="FEJ848" s="14"/>
      <c r="FEK848" s="14"/>
      <c r="FEL848" s="14"/>
      <c r="FEM848" s="14"/>
      <c r="FEN848" s="14"/>
      <c r="FEO848" s="14"/>
      <c r="FEP848" s="14"/>
      <c r="FEQ848" s="14"/>
      <c r="FER848" s="14"/>
      <c r="FES848" s="14"/>
      <c r="FET848" s="14"/>
      <c r="FEU848" s="14"/>
      <c r="FEV848" s="14"/>
      <c r="FEW848" s="14"/>
      <c r="FEX848" s="14"/>
      <c r="FEY848" s="14"/>
      <c r="FEZ848" s="14"/>
      <c r="FFA848" s="14"/>
      <c r="FFB848" s="14"/>
      <c r="FFC848" s="14"/>
      <c r="FFD848" s="14"/>
      <c r="FFE848" s="14"/>
      <c r="FFF848" s="14"/>
      <c r="FFG848" s="14"/>
      <c r="FFH848" s="14"/>
      <c r="FFI848" s="14"/>
      <c r="FFJ848" s="14"/>
      <c r="FFK848" s="14"/>
      <c r="FFL848" s="14"/>
      <c r="FFM848" s="14"/>
      <c r="FFN848" s="14"/>
      <c r="FFO848" s="14"/>
      <c r="FFP848" s="14"/>
      <c r="FFQ848" s="14"/>
      <c r="FFR848" s="14"/>
      <c r="FFS848" s="14"/>
      <c r="FFT848" s="14"/>
      <c r="FFU848" s="14"/>
      <c r="FFV848" s="14"/>
      <c r="FFW848" s="14"/>
      <c r="FFX848" s="14"/>
      <c r="FFY848" s="14"/>
      <c r="FFZ848" s="14"/>
      <c r="FGA848" s="14"/>
      <c r="FGB848" s="14"/>
      <c r="FGC848" s="14"/>
      <c r="FGD848" s="14"/>
      <c r="FGE848" s="14"/>
      <c r="FGF848" s="14"/>
      <c r="FGG848" s="14"/>
      <c r="FGH848" s="14"/>
      <c r="FGI848" s="14"/>
      <c r="FGJ848" s="14"/>
      <c r="FGK848" s="14"/>
      <c r="FGL848" s="14"/>
      <c r="FGM848" s="14"/>
      <c r="FGN848" s="14"/>
      <c r="FGO848" s="14"/>
      <c r="FGP848" s="14"/>
      <c r="FGQ848" s="14"/>
      <c r="FGR848" s="14"/>
      <c r="FGS848" s="14"/>
      <c r="FGT848" s="14"/>
      <c r="FGU848" s="14"/>
      <c r="FGV848" s="14"/>
      <c r="FGW848" s="14"/>
      <c r="FGX848" s="14"/>
      <c r="FGY848" s="14"/>
      <c r="FGZ848" s="14"/>
      <c r="FHA848" s="14"/>
      <c r="FHB848" s="14"/>
      <c r="FHC848" s="14"/>
      <c r="FHD848" s="14"/>
      <c r="FHE848" s="14"/>
      <c r="FHF848" s="14"/>
      <c r="FHG848" s="14"/>
      <c r="FHH848" s="14"/>
      <c r="FHI848" s="14"/>
      <c r="FHJ848" s="14"/>
      <c r="FHK848" s="14"/>
      <c r="FHL848" s="14"/>
      <c r="FHM848" s="14"/>
      <c r="FHN848" s="14"/>
      <c r="FHO848" s="14"/>
      <c r="FHP848" s="14"/>
      <c r="FHQ848" s="14"/>
      <c r="FHR848" s="14"/>
      <c r="FHS848" s="14"/>
      <c r="FHT848" s="14"/>
      <c r="FHU848" s="14"/>
      <c r="FHV848" s="14"/>
      <c r="FHW848" s="14"/>
      <c r="FHX848" s="14"/>
      <c r="FHY848" s="14"/>
      <c r="FHZ848" s="14"/>
      <c r="FIA848" s="14"/>
      <c r="FIB848" s="14"/>
      <c r="FIC848" s="14"/>
      <c r="FID848" s="14"/>
      <c r="FIE848" s="14"/>
      <c r="FIF848" s="14"/>
      <c r="FIG848" s="14"/>
      <c r="FIH848" s="14"/>
      <c r="FII848" s="14"/>
      <c r="FIJ848" s="14"/>
      <c r="FIK848" s="14"/>
      <c r="FIL848" s="14"/>
      <c r="FIM848" s="14"/>
      <c r="FIN848" s="14"/>
      <c r="FIO848" s="14"/>
      <c r="FIP848" s="14"/>
      <c r="FIQ848" s="14"/>
      <c r="FIR848" s="14"/>
      <c r="FIS848" s="14"/>
      <c r="FIT848" s="14"/>
      <c r="FIU848" s="14"/>
      <c r="FIV848" s="14"/>
      <c r="FIW848" s="14"/>
      <c r="FIX848" s="14"/>
      <c r="FIY848" s="14"/>
      <c r="FIZ848" s="14"/>
      <c r="FJA848" s="14"/>
      <c r="FJB848" s="14"/>
      <c r="FJC848" s="14"/>
      <c r="FJD848" s="14"/>
      <c r="FJE848" s="14"/>
      <c r="FJF848" s="14"/>
      <c r="FJG848" s="14"/>
      <c r="FJH848" s="14"/>
      <c r="FJI848" s="14"/>
      <c r="FJJ848" s="14"/>
      <c r="FJK848" s="14"/>
      <c r="FJL848" s="14"/>
      <c r="FJM848" s="14"/>
      <c r="FJN848" s="14"/>
      <c r="FJO848" s="14"/>
      <c r="FJP848" s="14"/>
      <c r="FJQ848" s="14"/>
      <c r="FJR848" s="14"/>
      <c r="FJS848" s="14"/>
      <c r="FJT848" s="14"/>
      <c r="FJU848" s="14"/>
      <c r="FJV848" s="14"/>
      <c r="FJW848" s="14"/>
      <c r="FJX848" s="14"/>
      <c r="FJY848" s="14"/>
      <c r="FJZ848" s="14"/>
      <c r="FKA848" s="14"/>
      <c r="FKB848" s="14"/>
      <c r="FKC848" s="14"/>
      <c r="FKD848" s="14"/>
      <c r="FKE848" s="14"/>
      <c r="FKF848" s="14"/>
      <c r="FKG848" s="14"/>
      <c r="FKH848" s="14"/>
      <c r="FKI848" s="14"/>
      <c r="FKJ848" s="14"/>
      <c r="FKK848" s="14"/>
      <c r="FKL848" s="14"/>
      <c r="FKM848" s="14"/>
      <c r="FKN848" s="14"/>
      <c r="FKO848" s="14"/>
      <c r="FKP848" s="14"/>
      <c r="FKQ848" s="14"/>
      <c r="FKR848" s="14"/>
      <c r="FKS848" s="14"/>
      <c r="FKT848" s="14"/>
      <c r="FKU848" s="14"/>
      <c r="FKV848" s="14"/>
      <c r="FKW848" s="14"/>
      <c r="FKX848" s="14"/>
      <c r="FKY848" s="14"/>
      <c r="FKZ848" s="14"/>
      <c r="FLA848" s="14"/>
      <c r="FLB848" s="14"/>
      <c r="FLC848" s="14"/>
      <c r="FLD848" s="14"/>
      <c r="FLE848" s="14"/>
      <c r="FLF848" s="14"/>
      <c r="FLG848" s="14"/>
      <c r="FLH848" s="14"/>
      <c r="FLI848" s="14"/>
      <c r="FLJ848" s="14"/>
      <c r="FLK848" s="14"/>
      <c r="FLL848" s="14"/>
      <c r="FLM848" s="14"/>
      <c r="FLN848" s="14"/>
      <c r="FLO848" s="14"/>
      <c r="FLP848" s="14"/>
      <c r="FLQ848" s="14"/>
      <c r="FLR848" s="14"/>
      <c r="FLS848" s="14"/>
      <c r="FLT848" s="14"/>
      <c r="FLU848" s="14"/>
      <c r="FLV848" s="14"/>
      <c r="FLW848" s="14"/>
      <c r="FLX848" s="14"/>
      <c r="FLY848" s="14"/>
      <c r="FLZ848" s="14"/>
      <c r="FMA848" s="14"/>
      <c r="FMB848" s="14"/>
      <c r="FMC848" s="14"/>
      <c r="FMD848" s="14"/>
      <c r="FME848" s="14"/>
      <c r="FMF848" s="14"/>
      <c r="FMG848" s="14"/>
      <c r="FMH848" s="14"/>
      <c r="FMI848" s="14"/>
      <c r="FMJ848" s="14"/>
      <c r="FMK848" s="14"/>
      <c r="FML848" s="14"/>
      <c r="FMM848" s="14"/>
      <c r="FMN848" s="14"/>
      <c r="FMO848" s="14"/>
      <c r="FMP848" s="14"/>
      <c r="FMQ848" s="14"/>
      <c r="FMR848" s="14"/>
      <c r="FMS848" s="14"/>
      <c r="FMT848" s="14"/>
      <c r="FMU848" s="14"/>
      <c r="FMV848" s="14"/>
      <c r="FMW848" s="14"/>
      <c r="FMX848" s="14"/>
      <c r="FMY848" s="14"/>
      <c r="FMZ848" s="14"/>
      <c r="FNA848" s="14"/>
      <c r="FNB848" s="14"/>
      <c r="FNC848" s="14"/>
      <c r="FND848" s="14"/>
      <c r="FNE848" s="14"/>
      <c r="FNF848" s="14"/>
      <c r="FNG848" s="14"/>
      <c r="FNH848" s="14"/>
      <c r="FNI848" s="14"/>
      <c r="FNJ848" s="14"/>
      <c r="FNK848" s="14"/>
      <c r="FNL848" s="14"/>
      <c r="FNM848" s="14"/>
      <c r="FNN848" s="14"/>
      <c r="FNO848" s="14"/>
      <c r="FNP848" s="14"/>
      <c r="FNQ848" s="14"/>
      <c r="FNR848" s="14"/>
      <c r="FNS848" s="14"/>
      <c r="FNT848" s="14"/>
      <c r="FNU848" s="14"/>
      <c r="FNV848" s="14"/>
      <c r="FNW848" s="14"/>
      <c r="FNX848" s="14"/>
      <c r="FNY848" s="14"/>
      <c r="FNZ848" s="14"/>
      <c r="FOA848" s="14"/>
      <c r="FOB848" s="14"/>
      <c r="FOC848" s="14"/>
      <c r="FOD848" s="14"/>
      <c r="FOE848" s="14"/>
      <c r="FOF848" s="14"/>
      <c r="FOG848" s="14"/>
      <c r="FOH848" s="14"/>
      <c r="FOI848" s="14"/>
      <c r="FOJ848" s="14"/>
      <c r="FOK848" s="14"/>
      <c r="FOL848" s="14"/>
      <c r="FOM848" s="14"/>
      <c r="FON848" s="14"/>
      <c r="FOO848" s="14"/>
      <c r="FOP848" s="14"/>
      <c r="FOQ848" s="14"/>
      <c r="FOR848" s="14"/>
      <c r="FOS848" s="14"/>
      <c r="FOT848" s="14"/>
      <c r="FOU848" s="14"/>
      <c r="FOV848" s="14"/>
      <c r="FOW848" s="14"/>
      <c r="FOX848" s="14"/>
      <c r="FOY848" s="14"/>
      <c r="FOZ848" s="14"/>
      <c r="FPA848" s="14"/>
      <c r="FPB848" s="14"/>
      <c r="FPC848" s="14"/>
      <c r="FPD848" s="14"/>
      <c r="FPE848" s="14"/>
      <c r="FPF848" s="14"/>
      <c r="FPG848" s="14"/>
      <c r="FPH848" s="14"/>
      <c r="FPI848" s="14"/>
      <c r="FPJ848" s="14"/>
      <c r="FPK848" s="14"/>
      <c r="FPL848" s="14"/>
      <c r="FPM848" s="14"/>
      <c r="FPN848" s="14"/>
      <c r="FPO848" s="14"/>
      <c r="FPP848" s="14"/>
      <c r="FPQ848" s="14"/>
      <c r="FPR848" s="14"/>
      <c r="FPS848" s="14"/>
      <c r="FPT848" s="14"/>
      <c r="FPU848" s="14"/>
      <c r="FPV848" s="14"/>
      <c r="FPW848" s="14"/>
      <c r="FPX848" s="14"/>
      <c r="FPY848" s="14"/>
      <c r="FPZ848" s="14"/>
      <c r="FQA848" s="14"/>
      <c r="FQB848" s="14"/>
      <c r="FQC848" s="14"/>
      <c r="FQD848" s="14"/>
      <c r="FQE848" s="14"/>
      <c r="FQF848" s="14"/>
      <c r="FQG848" s="14"/>
      <c r="FQH848" s="14"/>
      <c r="FQI848" s="14"/>
      <c r="FQJ848" s="14"/>
      <c r="FQK848" s="14"/>
      <c r="FQL848" s="14"/>
      <c r="FQM848" s="14"/>
      <c r="FQN848" s="14"/>
      <c r="FQO848" s="14"/>
      <c r="FQP848" s="14"/>
      <c r="FQQ848" s="14"/>
      <c r="FQR848" s="14"/>
      <c r="FQS848" s="14"/>
      <c r="FQT848" s="14"/>
      <c r="FQU848" s="14"/>
      <c r="FQV848" s="14"/>
      <c r="FQW848" s="14"/>
      <c r="FQX848" s="14"/>
      <c r="FQY848" s="14"/>
      <c r="FQZ848" s="14"/>
      <c r="FRA848" s="14"/>
      <c r="FRB848" s="14"/>
      <c r="FRC848" s="14"/>
      <c r="FRD848" s="14"/>
      <c r="FRE848" s="14"/>
      <c r="FRF848" s="14"/>
      <c r="FRG848" s="14"/>
      <c r="FRH848" s="14"/>
      <c r="FRI848" s="14"/>
      <c r="FRJ848" s="14"/>
      <c r="FRK848" s="14"/>
      <c r="FRL848" s="14"/>
      <c r="FRM848" s="14"/>
      <c r="FRN848" s="14"/>
      <c r="FRO848" s="14"/>
      <c r="FRP848" s="14"/>
      <c r="FRQ848" s="14"/>
      <c r="FRR848" s="14"/>
      <c r="FRS848" s="14"/>
      <c r="FRT848" s="14"/>
      <c r="FRU848" s="14"/>
      <c r="FRV848" s="14"/>
      <c r="FRW848" s="14"/>
      <c r="FRX848" s="14"/>
      <c r="FRY848" s="14"/>
      <c r="FRZ848" s="14"/>
      <c r="FSA848" s="14"/>
      <c r="FSB848" s="14"/>
      <c r="FSC848" s="14"/>
      <c r="FSD848" s="14"/>
      <c r="FSE848" s="14"/>
      <c r="FSF848" s="14"/>
      <c r="FSG848" s="14"/>
      <c r="FSH848" s="14"/>
      <c r="FSI848" s="14"/>
      <c r="FSJ848" s="14"/>
      <c r="FSK848" s="14"/>
      <c r="FSL848" s="14"/>
      <c r="FSM848" s="14"/>
      <c r="FSN848" s="14"/>
      <c r="FSO848" s="14"/>
      <c r="FSP848" s="14"/>
      <c r="FSQ848" s="14"/>
      <c r="FSR848" s="14"/>
      <c r="FSS848" s="14"/>
      <c r="FST848" s="14"/>
      <c r="FSU848" s="14"/>
      <c r="FSV848" s="14"/>
      <c r="FSW848" s="14"/>
      <c r="FSX848" s="14"/>
      <c r="FSY848" s="14"/>
      <c r="FSZ848" s="14"/>
      <c r="FTA848" s="14"/>
      <c r="FTB848" s="14"/>
      <c r="FTC848" s="14"/>
      <c r="FTD848" s="14"/>
      <c r="FTE848" s="14"/>
      <c r="FTF848" s="14"/>
      <c r="FTG848" s="14"/>
      <c r="FTH848" s="14"/>
      <c r="FTI848" s="14"/>
      <c r="FTJ848" s="14"/>
      <c r="FTK848" s="14"/>
      <c r="FTL848" s="14"/>
      <c r="FTM848" s="14"/>
      <c r="FTN848" s="14"/>
      <c r="FTO848" s="14"/>
      <c r="FTP848" s="14"/>
      <c r="FTQ848" s="14"/>
      <c r="FTR848" s="14"/>
      <c r="FTS848" s="14"/>
      <c r="FTT848" s="14"/>
      <c r="FTU848" s="14"/>
      <c r="FTV848" s="14"/>
      <c r="FTW848" s="14"/>
      <c r="FTX848" s="14"/>
      <c r="FTY848" s="14"/>
      <c r="FTZ848" s="14"/>
      <c r="FUA848" s="14"/>
      <c r="FUB848" s="14"/>
      <c r="FUC848" s="14"/>
      <c r="FUD848" s="14"/>
      <c r="FUE848" s="14"/>
      <c r="FUF848" s="14"/>
      <c r="FUG848" s="14"/>
      <c r="FUH848" s="14"/>
      <c r="FUI848" s="14"/>
      <c r="FUJ848" s="14"/>
      <c r="FUK848" s="14"/>
      <c r="FUL848" s="14"/>
      <c r="FUM848" s="14"/>
      <c r="FUN848" s="14"/>
      <c r="FUO848" s="14"/>
      <c r="FUP848" s="14"/>
      <c r="FUQ848" s="14"/>
      <c r="FUR848" s="14"/>
      <c r="FUS848" s="14"/>
      <c r="FUT848" s="14"/>
      <c r="FUU848" s="14"/>
      <c r="FUV848" s="14"/>
      <c r="FUW848" s="14"/>
      <c r="FUX848" s="14"/>
      <c r="FUY848" s="14"/>
      <c r="FUZ848" s="14"/>
      <c r="FVA848" s="14"/>
      <c r="FVB848" s="14"/>
      <c r="FVC848" s="14"/>
      <c r="FVD848" s="14"/>
      <c r="FVE848" s="14"/>
      <c r="FVF848" s="14"/>
      <c r="FVG848" s="14"/>
      <c r="FVH848" s="14"/>
      <c r="FVI848" s="14"/>
      <c r="FVJ848" s="14"/>
      <c r="FVK848" s="14"/>
      <c r="FVL848" s="14"/>
      <c r="FVM848" s="14"/>
      <c r="FVN848" s="14"/>
      <c r="FVO848" s="14"/>
      <c r="FVP848" s="14"/>
      <c r="FVQ848" s="14"/>
      <c r="FVR848" s="14"/>
      <c r="FVS848" s="14"/>
      <c r="FVT848" s="14"/>
      <c r="FVU848" s="14"/>
      <c r="FVV848" s="14"/>
      <c r="FVW848" s="14"/>
      <c r="FVX848" s="14"/>
      <c r="FVY848" s="14"/>
      <c r="FVZ848" s="14"/>
      <c r="FWA848" s="14"/>
      <c r="FWB848" s="14"/>
      <c r="FWC848" s="14"/>
      <c r="FWD848" s="14"/>
      <c r="FWE848" s="14"/>
      <c r="FWF848" s="14"/>
      <c r="FWG848" s="14"/>
      <c r="FWH848" s="14"/>
      <c r="FWI848" s="14"/>
      <c r="FWJ848" s="14"/>
      <c r="FWK848" s="14"/>
      <c r="FWL848" s="14"/>
      <c r="FWM848" s="14"/>
      <c r="FWN848" s="14"/>
      <c r="FWO848" s="14"/>
      <c r="FWP848" s="14"/>
      <c r="FWQ848" s="14"/>
      <c r="FWR848" s="14"/>
      <c r="FWS848" s="14"/>
      <c r="FWT848" s="14"/>
      <c r="FWU848" s="14"/>
      <c r="FWV848" s="14"/>
      <c r="FWW848" s="14"/>
      <c r="FWX848" s="14"/>
      <c r="FWY848" s="14"/>
      <c r="FWZ848" s="14"/>
      <c r="FXA848" s="14"/>
      <c r="FXB848" s="14"/>
      <c r="FXC848" s="14"/>
      <c r="FXD848" s="14"/>
      <c r="FXE848" s="14"/>
      <c r="FXF848" s="14"/>
      <c r="FXG848" s="14"/>
      <c r="FXH848" s="14"/>
      <c r="FXI848" s="14"/>
      <c r="FXJ848" s="14"/>
      <c r="FXK848" s="14"/>
      <c r="FXL848" s="14"/>
      <c r="FXM848" s="14"/>
      <c r="FXN848" s="14"/>
      <c r="FXO848" s="14"/>
      <c r="FXP848" s="14"/>
      <c r="FXQ848" s="14"/>
      <c r="FXR848" s="14"/>
      <c r="FXS848" s="14"/>
      <c r="FXT848" s="14"/>
      <c r="FXU848" s="14"/>
      <c r="FXV848" s="14"/>
      <c r="FXW848" s="14"/>
      <c r="FXX848" s="14"/>
      <c r="FXY848" s="14"/>
      <c r="FXZ848" s="14"/>
      <c r="FYA848" s="14"/>
      <c r="FYB848" s="14"/>
      <c r="FYC848" s="14"/>
      <c r="FYD848" s="14"/>
      <c r="FYE848" s="14"/>
      <c r="FYF848" s="14"/>
      <c r="FYG848" s="14"/>
      <c r="FYH848" s="14"/>
      <c r="FYI848" s="14"/>
      <c r="FYJ848" s="14"/>
      <c r="FYK848" s="14"/>
      <c r="FYL848" s="14"/>
      <c r="FYM848" s="14"/>
      <c r="FYN848" s="14"/>
      <c r="FYO848" s="14"/>
      <c r="FYP848" s="14"/>
      <c r="FYQ848" s="14"/>
      <c r="FYR848" s="14"/>
      <c r="FYS848" s="14"/>
      <c r="FYT848" s="14"/>
      <c r="FYU848" s="14"/>
      <c r="FYV848" s="14"/>
      <c r="FYW848" s="14"/>
      <c r="FYX848" s="14"/>
      <c r="FYY848" s="14"/>
      <c r="FYZ848" s="14"/>
      <c r="FZA848" s="14"/>
      <c r="FZB848" s="14"/>
      <c r="FZC848" s="14"/>
      <c r="FZD848" s="14"/>
      <c r="FZE848" s="14"/>
      <c r="FZF848" s="14"/>
      <c r="FZG848" s="14"/>
      <c r="FZH848" s="14"/>
      <c r="FZI848" s="14"/>
      <c r="FZJ848" s="14"/>
      <c r="FZK848" s="14"/>
      <c r="FZL848" s="14"/>
      <c r="FZM848" s="14"/>
      <c r="FZN848" s="14"/>
      <c r="FZO848" s="14"/>
      <c r="FZP848" s="14"/>
      <c r="FZQ848" s="14"/>
      <c r="FZR848" s="14"/>
      <c r="FZS848" s="14"/>
      <c r="FZT848" s="14"/>
      <c r="FZU848" s="14"/>
      <c r="FZV848" s="14"/>
      <c r="FZW848" s="14"/>
      <c r="FZX848" s="14"/>
      <c r="FZY848" s="14"/>
      <c r="FZZ848" s="14"/>
      <c r="GAA848" s="14"/>
      <c r="GAB848" s="14"/>
      <c r="GAC848" s="14"/>
      <c r="GAD848" s="14"/>
      <c r="GAE848" s="14"/>
      <c r="GAF848" s="14"/>
      <c r="GAG848" s="14"/>
      <c r="GAH848" s="14"/>
      <c r="GAI848" s="14"/>
      <c r="GAJ848" s="14"/>
      <c r="GAK848" s="14"/>
      <c r="GAL848" s="14"/>
      <c r="GAM848" s="14"/>
      <c r="GAN848" s="14"/>
      <c r="GAO848" s="14"/>
      <c r="GAP848" s="14"/>
      <c r="GAQ848" s="14"/>
      <c r="GAR848" s="14"/>
      <c r="GAS848" s="14"/>
      <c r="GAT848" s="14"/>
      <c r="GAU848" s="14"/>
      <c r="GAV848" s="14"/>
      <c r="GAW848" s="14"/>
      <c r="GAX848" s="14"/>
      <c r="GAY848" s="14"/>
      <c r="GAZ848" s="14"/>
      <c r="GBA848" s="14"/>
      <c r="GBB848" s="14"/>
      <c r="GBC848" s="14"/>
      <c r="GBD848" s="14"/>
      <c r="GBE848" s="14"/>
      <c r="GBF848" s="14"/>
      <c r="GBG848" s="14"/>
      <c r="GBH848" s="14"/>
      <c r="GBI848" s="14"/>
      <c r="GBJ848" s="14"/>
      <c r="GBK848" s="14"/>
      <c r="GBL848" s="14"/>
      <c r="GBM848" s="14"/>
      <c r="GBN848" s="14"/>
      <c r="GBO848" s="14"/>
      <c r="GBP848" s="14"/>
      <c r="GBQ848" s="14"/>
      <c r="GBR848" s="14"/>
      <c r="GBS848" s="14"/>
      <c r="GBT848" s="14"/>
      <c r="GBU848" s="14"/>
      <c r="GBV848" s="14"/>
      <c r="GBW848" s="14"/>
      <c r="GBX848" s="14"/>
      <c r="GBY848" s="14"/>
      <c r="GBZ848" s="14"/>
      <c r="GCA848" s="14"/>
      <c r="GCB848" s="14"/>
      <c r="GCC848" s="14"/>
      <c r="GCD848" s="14"/>
      <c r="GCE848" s="14"/>
      <c r="GCF848" s="14"/>
      <c r="GCG848" s="14"/>
      <c r="GCH848" s="14"/>
      <c r="GCI848" s="14"/>
      <c r="GCJ848" s="14"/>
      <c r="GCK848" s="14"/>
      <c r="GCL848" s="14"/>
      <c r="GCM848" s="14"/>
      <c r="GCN848" s="14"/>
      <c r="GCO848" s="14"/>
      <c r="GCP848" s="14"/>
      <c r="GCQ848" s="14"/>
      <c r="GCR848" s="14"/>
      <c r="GCS848" s="14"/>
      <c r="GCT848" s="14"/>
      <c r="GCU848" s="14"/>
      <c r="GCV848" s="14"/>
      <c r="GCW848" s="14"/>
      <c r="GCX848" s="14"/>
      <c r="GCY848" s="14"/>
      <c r="GCZ848" s="14"/>
      <c r="GDA848" s="14"/>
      <c r="GDB848" s="14"/>
      <c r="GDC848" s="14"/>
      <c r="GDD848" s="14"/>
      <c r="GDE848" s="14"/>
      <c r="GDF848" s="14"/>
      <c r="GDG848" s="14"/>
      <c r="GDH848" s="14"/>
      <c r="GDI848" s="14"/>
      <c r="GDJ848" s="14"/>
      <c r="GDK848" s="14"/>
      <c r="GDL848" s="14"/>
      <c r="GDM848" s="14"/>
      <c r="GDN848" s="14"/>
      <c r="GDO848" s="14"/>
      <c r="GDP848" s="14"/>
      <c r="GDQ848" s="14"/>
      <c r="GDR848" s="14"/>
      <c r="GDS848" s="14"/>
      <c r="GDT848" s="14"/>
      <c r="GDU848" s="14"/>
      <c r="GDV848" s="14"/>
      <c r="GDW848" s="14"/>
      <c r="GDX848" s="14"/>
      <c r="GDY848" s="14"/>
      <c r="GDZ848" s="14"/>
      <c r="GEA848" s="14"/>
      <c r="GEB848" s="14"/>
      <c r="GEC848" s="14"/>
      <c r="GED848" s="14"/>
      <c r="GEE848" s="14"/>
      <c r="GEF848" s="14"/>
      <c r="GEG848" s="14"/>
      <c r="GEH848" s="14"/>
      <c r="GEI848" s="14"/>
      <c r="GEJ848" s="14"/>
      <c r="GEK848" s="14"/>
      <c r="GEL848" s="14"/>
      <c r="GEM848" s="14"/>
      <c r="GEN848" s="14"/>
      <c r="GEO848" s="14"/>
      <c r="GEP848" s="14"/>
      <c r="GEQ848" s="14"/>
      <c r="GER848" s="14"/>
      <c r="GES848" s="14"/>
      <c r="GET848" s="14"/>
      <c r="GEU848" s="14"/>
      <c r="GEV848" s="14"/>
      <c r="GEW848" s="14"/>
      <c r="GEX848" s="14"/>
      <c r="GEY848" s="14"/>
      <c r="GEZ848" s="14"/>
      <c r="GFA848" s="14"/>
      <c r="GFB848" s="14"/>
      <c r="GFC848" s="14"/>
      <c r="GFD848" s="14"/>
      <c r="GFE848" s="14"/>
      <c r="GFF848" s="14"/>
      <c r="GFG848" s="14"/>
      <c r="GFH848" s="14"/>
      <c r="GFI848" s="14"/>
      <c r="GFJ848" s="14"/>
      <c r="GFK848" s="14"/>
      <c r="GFL848" s="14"/>
      <c r="GFM848" s="14"/>
      <c r="GFN848" s="14"/>
      <c r="GFO848" s="14"/>
      <c r="GFP848" s="14"/>
      <c r="GFQ848" s="14"/>
      <c r="GFR848" s="14"/>
      <c r="GFS848" s="14"/>
      <c r="GFT848" s="14"/>
      <c r="GFU848" s="14"/>
      <c r="GFV848" s="14"/>
      <c r="GFW848" s="14"/>
      <c r="GFX848" s="14"/>
      <c r="GFY848" s="14"/>
      <c r="GFZ848" s="14"/>
      <c r="GGA848" s="14"/>
      <c r="GGB848" s="14"/>
      <c r="GGC848" s="14"/>
      <c r="GGD848" s="14"/>
      <c r="GGE848" s="14"/>
      <c r="GGF848" s="14"/>
      <c r="GGG848" s="14"/>
      <c r="GGH848" s="14"/>
      <c r="GGI848" s="14"/>
      <c r="GGJ848" s="14"/>
      <c r="GGK848" s="14"/>
      <c r="GGL848" s="14"/>
      <c r="GGM848" s="14"/>
      <c r="GGN848" s="14"/>
      <c r="GGO848" s="14"/>
      <c r="GGP848" s="14"/>
      <c r="GGQ848" s="14"/>
      <c r="GGR848" s="14"/>
      <c r="GGS848" s="14"/>
      <c r="GGT848" s="14"/>
      <c r="GGU848" s="14"/>
      <c r="GGV848" s="14"/>
      <c r="GGW848" s="14"/>
      <c r="GGX848" s="14"/>
      <c r="GGY848" s="14"/>
      <c r="GGZ848" s="14"/>
      <c r="GHA848" s="14"/>
      <c r="GHB848" s="14"/>
      <c r="GHC848" s="14"/>
      <c r="GHD848" s="14"/>
      <c r="GHE848" s="14"/>
      <c r="GHF848" s="14"/>
      <c r="GHG848" s="14"/>
      <c r="GHH848" s="14"/>
      <c r="GHI848" s="14"/>
      <c r="GHJ848" s="14"/>
      <c r="GHK848" s="14"/>
      <c r="GHL848" s="14"/>
      <c r="GHM848" s="14"/>
      <c r="GHN848" s="14"/>
      <c r="GHO848" s="14"/>
      <c r="GHP848" s="14"/>
      <c r="GHQ848" s="14"/>
      <c r="GHR848" s="14"/>
      <c r="GHS848" s="14"/>
      <c r="GHT848" s="14"/>
      <c r="GHU848" s="14"/>
      <c r="GHV848" s="14"/>
      <c r="GHW848" s="14"/>
      <c r="GHX848" s="14"/>
      <c r="GHY848" s="14"/>
      <c r="GHZ848" s="14"/>
      <c r="GIA848" s="14"/>
      <c r="GIB848" s="14"/>
      <c r="GIC848" s="14"/>
      <c r="GID848" s="14"/>
      <c r="GIE848" s="14"/>
      <c r="GIF848" s="14"/>
      <c r="GIG848" s="14"/>
      <c r="GIH848" s="14"/>
      <c r="GII848" s="14"/>
      <c r="GIJ848" s="14"/>
      <c r="GIK848" s="14"/>
      <c r="GIL848" s="14"/>
      <c r="GIM848" s="14"/>
      <c r="GIN848" s="14"/>
      <c r="GIO848" s="14"/>
      <c r="GIP848" s="14"/>
      <c r="GIQ848" s="14"/>
      <c r="GIR848" s="14"/>
      <c r="GIS848" s="14"/>
      <c r="GIT848" s="14"/>
      <c r="GIU848" s="14"/>
      <c r="GIV848" s="14"/>
      <c r="GIW848" s="14"/>
      <c r="GIX848" s="14"/>
      <c r="GIY848" s="14"/>
      <c r="GIZ848" s="14"/>
      <c r="GJA848" s="14"/>
      <c r="GJB848" s="14"/>
      <c r="GJC848" s="14"/>
      <c r="GJD848" s="14"/>
      <c r="GJE848" s="14"/>
      <c r="GJF848" s="14"/>
      <c r="GJG848" s="14"/>
      <c r="GJH848" s="14"/>
      <c r="GJI848" s="14"/>
      <c r="GJJ848" s="14"/>
      <c r="GJK848" s="14"/>
      <c r="GJL848" s="14"/>
      <c r="GJM848" s="14"/>
      <c r="GJN848" s="14"/>
      <c r="GJO848" s="14"/>
      <c r="GJP848" s="14"/>
      <c r="GJQ848" s="14"/>
      <c r="GJR848" s="14"/>
      <c r="GJS848" s="14"/>
      <c r="GJT848" s="14"/>
      <c r="GJU848" s="14"/>
      <c r="GJV848" s="14"/>
      <c r="GJW848" s="14"/>
      <c r="GJX848" s="14"/>
      <c r="GJY848" s="14"/>
      <c r="GJZ848" s="14"/>
      <c r="GKA848" s="14"/>
      <c r="GKB848" s="14"/>
      <c r="GKC848" s="14"/>
      <c r="GKD848" s="14"/>
      <c r="GKE848" s="14"/>
      <c r="GKF848" s="14"/>
      <c r="GKG848" s="14"/>
      <c r="GKH848" s="14"/>
      <c r="GKI848" s="14"/>
      <c r="GKJ848" s="14"/>
      <c r="GKK848" s="14"/>
      <c r="GKL848" s="14"/>
      <c r="GKM848" s="14"/>
      <c r="GKN848" s="14"/>
      <c r="GKO848" s="14"/>
      <c r="GKP848" s="14"/>
      <c r="GKQ848" s="14"/>
      <c r="GKR848" s="14"/>
      <c r="GKS848" s="14"/>
      <c r="GKT848" s="14"/>
      <c r="GKU848" s="14"/>
      <c r="GKV848" s="14"/>
      <c r="GKW848" s="14"/>
      <c r="GKX848" s="14"/>
      <c r="GKY848" s="14"/>
      <c r="GKZ848" s="14"/>
      <c r="GLA848" s="14"/>
      <c r="GLB848" s="14"/>
      <c r="GLC848" s="14"/>
      <c r="GLD848" s="14"/>
      <c r="GLE848" s="14"/>
      <c r="GLF848" s="14"/>
      <c r="GLG848" s="14"/>
      <c r="GLH848" s="14"/>
      <c r="GLI848" s="14"/>
      <c r="GLJ848" s="14"/>
      <c r="GLK848" s="14"/>
      <c r="GLL848" s="14"/>
      <c r="GLM848" s="14"/>
      <c r="GLN848" s="14"/>
      <c r="GLO848" s="14"/>
      <c r="GLP848" s="14"/>
      <c r="GLQ848" s="14"/>
      <c r="GLR848" s="14"/>
      <c r="GLS848" s="14"/>
      <c r="GLT848" s="14"/>
      <c r="GLU848" s="14"/>
      <c r="GLV848" s="14"/>
      <c r="GLW848" s="14"/>
      <c r="GLX848" s="14"/>
      <c r="GLY848" s="14"/>
      <c r="GLZ848" s="14"/>
      <c r="GMA848" s="14"/>
      <c r="GMB848" s="14"/>
      <c r="GMC848" s="14"/>
      <c r="GMD848" s="14"/>
      <c r="GME848" s="14"/>
      <c r="GMF848" s="14"/>
      <c r="GMG848" s="14"/>
      <c r="GMH848" s="14"/>
      <c r="GMI848" s="14"/>
      <c r="GMJ848" s="14"/>
      <c r="GMK848" s="14"/>
      <c r="GML848" s="14"/>
      <c r="GMM848" s="14"/>
      <c r="GMN848" s="14"/>
      <c r="GMO848" s="14"/>
      <c r="GMP848" s="14"/>
      <c r="GMQ848" s="14"/>
      <c r="GMR848" s="14"/>
      <c r="GMS848" s="14"/>
      <c r="GMT848" s="14"/>
      <c r="GMU848" s="14"/>
      <c r="GMV848" s="14"/>
      <c r="GMW848" s="14"/>
      <c r="GMX848" s="14"/>
      <c r="GMY848" s="14"/>
      <c r="GMZ848" s="14"/>
      <c r="GNA848" s="14"/>
      <c r="GNB848" s="14"/>
      <c r="GNC848" s="14"/>
      <c r="GND848" s="14"/>
      <c r="GNE848" s="14"/>
      <c r="GNF848" s="14"/>
      <c r="GNG848" s="14"/>
      <c r="GNH848" s="14"/>
      <c r="GNI848" s="14"/>
      <c r="GNJ848" s="14"/>
      <c r="GNK848" s="14"/>
      <c r="GNL848" s="14"/>
      <c r="GNM848" s="14"/>
      <c r="GNN848" s="14"/>
      <c r="GNO848" s="14"/>
      <c r="GNP848" s="14"/>
      <c r="GNQ848" s="14"/>
      <c r="GNR848" s="14"/>
      <c r="GNS848" s="14"/>
      <c r="GNT848" s="14"/>
      <c r="GNU848" s="14"/>
      <c r="GNV848" s="14"/>
      <c r="GNW848" s="14"/>
      <c r="GNX848" s="14"/>
      <c r="GNY848" s="14"/>
      <c r="GNZ848" s="14"/>
      <c r="GOA848" s="14"/>
      <c r="GOB848" s="14"/>
      <c r="GOC848" s="14"/>
      <c r="GOD848" s="14"/>
      <c r="GOE848" s="14"/>
      <c r="GOF848" s="14"/>
      <c r="GOG848" s="14"/>
      <c r="GOH848" s="14"/>
      <c r="GOI848" s="14"/>
      <c r="GOJ848" s="14"/>
      <c r="GOK848" s="14"/>
      <c r="GOL848" s="14"/>
      <c r="GOM848" s="14"/>
      <c r="GON848" s="14"/>
      <c r="GOO848" s="14"/>
      <c r="GOP848" s="14"/>
      <c r="GOQ848" s="14"/>
      <c r="GOR848" s="14"/>
      <c r="GOS848" s="14"/>
      <c r="GOT848" s="14"/>
      <c r="GOU848" s="14"/>
      <c r="GOV848" s="14"/>
      <c r="GOW848" s="14"/>
      <c r="GOX848" s="14"/>
      <c r="GOY848" s="14"/>
      <c r="GOZ848" s="14"/>
      <c r="GPA848" s="14"/>
      <c r="GPB848" s="14"/>
      <c r="GPC848" s="14"/>
      <c r="GPD848" s="14"/>
      <c r="GPE848" s="14"/>
      <c r="GPF848" s="14"/>
      <c r="GPG848" s="14"/>
      <c r="GPH848" s="14"/>
      <c r="GPI848" s="14"/>
      <c r="GPJ848" s="14"/>
      <c r="GPK848" s="14"/>
      <c r="GPL848" s="14"/>
      <c r="GPM848" s="14"/>
      <c r="GPN848" s="14"/>
      <c r="GPO848" s="14"/>
      <c r="GPP848" s="14"/>
      <c r="GPQ848" s="14"/>
      <c r="GPR848" s="14"/>
      <c r="GPS848" s="14"/>
      <c r="GPT848" s="14"/>
      <c r="GPU848" s="14"/>
      <c r="GPV848" s="14"/>
      <c r="GPW848" s="14"/>
      <c r="GPX848" s="14"/>
      <c r="GPY848" s="14"/>
      <c r="GPZ848" s="14"/>
      <c r="GQA848" s="14"/>
      <c r="GQB848" s="14"/>
      <c r="GQC848" s="14"/>
      <c r="GQD848" s="14"/>
      <c r="GQE848" s="14"/>
      <c r="GQF848" s="14"/>
      <c r="GQG848" s="14"/>
      <c r="GQH848" s="14"/>
      <c r="GQI848" s="14"/>
      <c r="GQJ848" s="14"/>
      <c r="GQK848" s="14"/>
      <c r="GQL848" s="14"/>
      <c r="GQM848" s="14"/>
      <c r="GQN848" s="14"/>
      <c r="GQO848" s="14"/>
      <c r="GQP848" s="14"/>
      <c r="GQQ848" s="14"/>
      <c r="GQR848" s="14"/>
      <c r="GQS848" s="14"/>
      <c r="GQT848" s="14"/>
      <c r="GQU848" s="14"/>
      <c r="GQV848" s="14"/>
      <c r="GQW848" s="14"/>
      <c r="GQX848" s="14"/>
      <c r="GQY848" s="14"/>
      <c r="GQZ848" s="14"/>
      <c r="GRA848" s="14"/>
      <c r="GRB848" s="14"/>
      <c r="GRC848" s="14"/>
      <c r="GRD848" s="14"/>
      <c r="GRE848" s="14"/>
      <c r="GRF848" s="14"/>
      <c r="GRG848" s="14"/>
      <c r="GRH848" s="14"/>
      <c r="GRI848" s="14"/>
      <c r="GRJ848" s="14"/>
      <c r="GRK848" s="14"/>
      <c r="GRL848" s="14"/>
      <c r="GRM848" s="14"/>
      <c r="GRN848" s="14"/>
      <c r="GRO848" s="14"/>
      <c r="GRP848" s="14"/>
      <c r="GRQ848" s="14"/>
      <c r="GRR848" s="14"/>
      <c r="GRS848" s="14"/>
      <c r="GRT848" s="14"/>
      <c r="GRU848" s="14"/>
      <c r="GRV848" s="14"/>
      <c r="GRW848" s="14"/>
      <c r="GRX848" s="14"/>
      <c r="GRY848" s="14"/>
      <c r="GRZ848" s="14"/>
      <c r="GSA848" s="14"/>
      <c r="GSB848" s="14"/>
      <c r="GSC848" s="14"/>
      <c r="GSD848" s="14"/>
      <c r="GSE848" s="14"/>
      <c r="GSF848" s="14"/>
      <c r="GSG848" s="14"/>
      <c r="GSH848" s="14"/>
      <c r="GSI848" s="14"/>
      <c r="GSJ848" s="14"/>
      <c r="GSK848" s="14"/>
      <c r="GSL848" s="14"/>
      <c r="GSM848" s="14"/>
      <c r="GSN848" s="14"/>
      <c r="GSO848" s="14"/>
      <c r="GSP848" s="14"/>
      <c r="GSQ848" s="14"/>
      <c r="GSR848" s="14"/>
      <c r="GSS848" s="14"/>
      <c r="GST848" s="14"/>
      <c r="GSU848" s="14"/>
      <c r="GSV848" s="14"/>
      <c r="GSW848" s="14"/>
      <c r="GSX848" s="14"/>
      <c r="GSY848" s="14"/>
      <c r="GSZ848" s="14"/>
      <c r="GTA848" s="14"/>
      <c r="GTB848" s="14"/>
      <c r="GTC848" s="14"/>
      <c r="GTD848" s="14"/>
      <c r="GTE848" s="14"/>
      <c r="GTF848" s="14"/>
      <c r="GTG848" s="14"/>
      <c r="GTH848" s="14"/>
      <c r="GTI848" s="14"/>
      <c r="GTJ848" s="14"/>
      <c r="GTK848" s="14"/>
      <c r="GTL848" s="14"/>
      <c r="GTM848" s="14"/>
      <c r="GTN848" s="14"/>
      <c r="GTO848" s="14"/>
      <c r="GTP848" s="14"/>
      <c r="GTQ848" s="14"/>
      <c r="GTR848" s="14"/>
      <c r="GTS848" s="14"/>
      <c r="GTT848" s="14"/>
      <c r="GTU848" s="14"/>
      <c r="GTV848" s="14"/>
      <c r="GTW848" s="14"/>
      <c r="GTX848" s="14"/>
      <c r="GTY848" s="14"/>
      <c r="GTZ848" s="14"/>
      <c r="GUA848" s="14"/>
      <c r="GUB848" s="14"/>
      <c r="GUC848" s="14"/>
      <c r="GUD848" s="14"/>
      <c r="GUE848" s="14"/>
      <c r="GUF848" s="14"/>
      <c r="GUG848" s="14"/>
      <c r="GUH848" s="14"/>
      <c r="GUI848" s="14"/>
      <c r="GUJ848" s="14"/>
      <c r="GUK848" s="14"/>
      <c r="GUL848" s="14"/>
      <c r="GUM848" s="14"/>
      <c r="GUN848" s="14"/>
      <c r="GUO848" s="14"/>
      <c r="GUP848" s="14"/>
      <c r="GUQ848" s="14"/>
      <c r="GUR848" s="14"/>
      <c r="GUS848" s="14"/>
      <c r="GUT848" s="14"/>
      <c r="GUU848" s="14"/>
      <c r="GUV848" s="14"/>
      <c r="GUW848" s="14"/>
      <c r="GUX848" s="14"/>
      <c r="GUY848" s="14"/>
      <c r="GUZ848" s="14"/>
      <c r="GVA848" s="14"/>
      <c r="GVB848" s="14"/>
      <c r="GVC848" s="14"/>
      <c r="GVD848" s="14"/>
      <c r="GVE848" s="14"/>
      <c r="GVF848" s="14"/>
      <c r="GVG848" s="14"/>
      <c r="GVH848" s="14"/>
      <c r="GVI848" s="14"/>
      <c r="GVJ848" s="14"/>
      <c r="GVK848" s="14"/>
      <c r="GVL848" s="14"/>
      <c r="GVM848" s="14"/>
      <c r="GVN848" s="14"/>
      <c r="GVO848" s="14"/>
      <c r="GVP848" s="14"/>
      <c r="GVQ848" s="14"/>
      <c r="GVR848" s="14"/>
      <c r="GVS848" s="14"/>
      <c r="GVT848" s="14"/>
      <c r="GVU848" s="14"/>
      <c r="GVV848" s="14"/>
      <c r="GVW848" s="14"/>
      <c r="GVX848" s="14"/>
      <c r="GVY848" s="14"/>
      <c r="GVZ848" s="14"/>
      <c r="GWA848" s="14"/>
      <c r="GWB848" s="14"/>
      <c r="GWC848" s="14"/>
      <c r="GWD848" s="14"/>
      <c r="GWE848" s="14"/>
      <c r="GWF848" s="14"/>
      <c r="GWG848" s="14"/>
      <c r="GWH848" s="14"/>
      <c r="GWI848" s="14"/>
      <c r="GWJ848" s="14"/>
      <c r="GWK848" s="14"/>
      <c r="GWL848" s="14"/>
      <c r="GWM848" s="14"/>
      <c r="GWN848" s="14"/>
      <c r="GWO848" s="14"/>
      <c r="GWP848" s="14"/>
      <c r="GWQ848" s="14"/>
      <c r="GWR848" s="14"/>
      <c r="GWS848" s="14"/>
      <c r="GWT848" s="14"/>
      <c r="GWU848" s="14"/>
      <c r="GWV848" s="14"/>
      <c r="GWW848" s="14"/>
      <c r="GWX848" s="14"/>
      <c r="GWY848" s="14"/>
      <c r="GWZ848" s="14"/>
      <c r="GXA848" s="14"/>
      <c r="GXB848" s="14"/>
      <c r="GXC848" s="14"/>
      <c r="GXD848" s="14"/>
      <c r="GXE848" s="14"/>
      <c r="GXF848" s="14"/>
      <c r="GXG848" s="14"/>
      <c r="GXH848" s="14"/>
      <c r="GXI848" s="14"/>
      <c r="GXJ848" s="14"/>
      <c r="GXK848" s="14"/>
      <c r="GXL848" s="14"/>
      <c r="GXM848" s="14"/>
      <c r="GXN848" s="14"/>
      <c r="GXO848" s="14"/>
      <c r="GXP848" s="14"/>
      <c r="GXQ848" s="14"/>
      <c r="GXR848" s="14"/>
      <c r="GXS848" s="14"/>
      <c r="GXT848" s="14"/>
      <c r="GXU848" s="14"/>
      <c r="GXV848" s="14"/>
      <c r="GXW848" s="14"/>
      <c r="GXX848" s="14"/>
      <c r="GXY848" s="14"/>
      <c r="GXZ848" s="14"/>
      <c r="GYA848" s="14"/>
      <c r="GYB848" s="14"/>
      <c r="GYC848" s="14"/>
      <c r="GYD848" s="14"/>
      <c r="GYE848" s="14"/>
      <c r="GYF848" s="14"/>
      <c r="GYG848" s="14"/>
      <c r="GYH848" s="14"/>
      <c r="GYI848" s="14"/>
      <c r="GYJ848" s="14"/>
      <c r="GYK848" s="14"/>
      <c r="GYL848" s="14"/>
      <c r="GYM848" s="14"/>
      <c r="GYN848" s="14"/>
      <c r="GYO848" s="14"/>
      <c r="GYP848" s="14"/>
      <c r="GYQ848" s="14"/>
      <c r="GYR848" s="14"/>
      <c r="GYS848" s="14"/>
      <c r="GYT848" s="14"/>
      <c r="GYU848" s="14"/>
      <c r="GYV848" s="14"/>
      <c r="GYW848" s="14"/>
      <c r="GYX848" s="14"/>
      <c r="GYY848" s="14"/>
      <c r="GYZ848" s="14"/>
      <c r="GZA848" s="14"/>
      <c r="GZB848" s="14"/>
      <c r="GZC848" s="14"/>
      <c r="GZD848" s="14"/>
      <c r="GZE848" s="14"/>
      <c r="GZF848" s="14"/>
      <c r="GZG848" s="14"/>
      <c r="GZH848" s="14"/>
      <c r="GZI848" s="14"/>
      <c r="GZJ848" s="14"/>
      <c r="GZK848" s="14"/>
      <c r="GZL848" s="14"/>
      <c r="GZM848" s="14"/>
      <c r="GZN848" s="14"/>
      <c r="GZO848" s="14"/>
      <c r="GZP848" s="14"/>
      <c r="GZQ848" s="14"/>
      <c r="GZR848" s="14"/>
      <c r="GZS848" s="14"/>
      <c r="GZT848" s="14"/>
      <c r="GZU848" s="14"/>
      <c r="GZV848" s="14"/>
      <c r="GZW848" s="14"/>
      <c r="GZX848" s="14"/>
      <c r="GZY848" s="14"/>
      <c r="GZZ848" s="14"/>
      <c r="HAA848" s="14"/>
      <c r="HAB848" s="14"/>
      <c r="HAC848" s="14"/>
      <c r="HAD848" s="14"/>
      <c r="HAE848" s="14"/>
      <c r="HAF848" s="14"/>
      <c r="HAG848" s="14"/>
      <c r="HAH848" s="14"/>
      <c r="HAI848" s="14"/>
      <c r="HAJ848" s="14"/>
      <c r="HAK848" s="14"/>
      <c r="HAL848" s="14"/>
      <c r="HAM848" s="14"/>
      <c r="HAN848" s="14"/>
      <c r="HAO848" s="14"/>
      <c r="HAP848" s="14"/>
      <c r="HAQ848" s="14"/>
      <c r="HAR848" s="14"/>
      <c r="HAS848" s="14"/>
      <c r="HAT848" s="14"/>
      <c r="HAU848" s="14"/>
      <c r="HAV848" s="14"/>
      <c r="HAW848" s="14"/>
      <c r="HAX848" s="14"/>
      <c r="HAY848" s="14"/>
      <c r="HAZ848" s="14"/>
      <c r="HBA848" s="14"/>
      <c r="HBB848" s="14"/>
      <c r="HBC848" s="14"/>
      <c r="HBD848" s="14"/>
      <c r="HBE848" s="14"/>
      <c r="HBF848" s="14"/>
      <c r="HBG848" s="14"/>
      <c r="HBH848" s="14"/>
      <c r="HBI848" s="14"/>
      <c r="HBJ848" s="14"/>
      <c r="HBK848" s="14"/>
      <c r="HBL848" s="14"/>
      <c r="HBM848" s="14"/>
      <c r="HBN848" s="14"/>
      <c r="HBO848" s="14"/>
      <c r="HBP848" s="14"/>
      <c r="HBQ848" s="14"/>
      <c r="HBR848" s="14"/>
      <c r="HBS848" s="14"/>
      <c r="HBT848" s="14"/>
      <c r="HBU848" s="14"/>
      <c r="HBV848" s="14"/>
      <c r="HBW848" s="14"/>
      <c r="HBX848" s="14"/>
      <c r="HBY848" s="14"/>
      <c r="HBZ848" s="14"/>
      <c r="HCA848" s="14"/>
      <c r="HCB848" s="14"/>
      <c r="HCC848" s="14"/>
      <c r="HCD848" s="14"/>
      <c r="HCE848" s="14"/>
      <c r="HCF848" s="14"/>
      <c r="HCG848" s="14"/>
      <c r="HCH848" s="14"/>
      <c r="HCI848" s="14"/>
      <c r="HCJ848" s="14"/>
      <c r="HCK848" s="14"/>
      <c r="HCL848" s="14"/>
      <c r="HCM848" s="14"/>
      <c r="HCN848" s="14"/>
      <c r="HCO848" s="14"/>
      <c r="HCP848" s="14"/>
      <c r="HCQ848" s="14"/>
      <c r="HCR848" s="14"/>
      <c r="HCS848" s="14"/>
      <c r="HCT848" s="14"/>
      <c r="HCU848" s="14"/>
      <c r="HCV848" s="14"/>
      <c r="HCW848" s="14"/>
      <c r="HCX848" s="14"/>
      <c r="HCY848" s="14"/>
      <c r="HCZ848" s="14"/>
      <c r="HDA848" s="14"/>
      <c r="HDB848" s="14"/>
      <c r="HDC848" s="14"/>
      <c r="HDD848" s="14"/>
      <c r="HDE848" s="14"/>
      <c r="HDF848" s="14"/>
      <c r="HDG848" s="14"/>
      <c r="HDH848" s="14"/>
      <c r="HDI848" s="14"/>
      <c r="HDJ848" s="14"/>
      <c r="HDK848" s="14"/>
      <c r="HDL848" s="14"/>
      <c r="HDM848" s="14"/>
      <c r="HDN848" s="14"/>
      <c r="HDO848" s="14"/>
      <c r="HDP848" s="14"/>
      <c r="HDQ848" s="14"/>
      <c r="HDR848" s="14"/>
      <c r="HDS848" s="14"/>
      <c r="HDT848" s="14"/>
      <c r="HDU848" s="14"/>
      <c r="HDV848" s="14"/>
      <c r="HDW848" s="14"/>
      <c r="HDX848" s="14"/>
      <c r="HDY848" s="14"/>
      <c r="HDZ848" s="14"/>
      <c r="HEA848" s="14"/>
      <c r="HEB848" s="14"/>
      <c r="HEC848" s="14"/>
      <c r="HED848" s="14"/>
      <c r="HEE848" s="14"/>
      <c r="HEF848" s="14"/>
      <c r="HEG848" s="14"/>
      <c r="HEH848" s="14"/>
      <c r="HEI848" s="14"/>
      <c r="HEJ848" s="14"/>
      <c r="HEK848" s="14"/>
      <c r="HEL848" s="14"/>
      <c r="HEM848" s="14"/>
      <c r="HEN848" s="14"/>
      <c r="HEO848" s="14"/>
      <c r="HEP848" s="14"/>
      <c r="HEQ848" s="14"/>
      <c r="HER848" s="14"/>
      <c r="HES848" s="14"/>
      <c r="HET848" s="14"/>
      <c r="HEU848" s="14"/>
      <c r="HEV848" s="14"/>
      <c r="HEW848" s="14"/>
      <c r="HEX848" s="14"/>
      <c r="HEY848" s="14"/>
      <c r="HEZ848" s="14"/>
      <c r="HFA848" s="14"/>
      <c r="HFB848" s="14"/>
      <c r="HFC848" s="14"/>
      <c r="HFD848" s="14"/>
      <c r="HFE848" s="14"/>
      <c r="HFF848" s="14"/>
      <c r="HFG848" s="14"/>
      <c r="HFH848" s="14"/>
      <c r="HFI848" s="14"/>
      <c r="HFJ848" s="14"/>
      <c r="HFK848" s="14"/>
      <c r="HFL848" s="14"/>
      <c r="HFM848" s="14"/>
      <c r="HFN848" s="14"/>
      <c r="HFO848" s="14"/>
      <c r="HFP848" s="14"/>
      <c r="HFQ848" s="14"/>
      <c r="HFR848" s="14"/>
      <c r="HFS848" s="14"/>
      <c r="HFT848" s="14"/>
      <c r="HFU848" s="14"/>
      <c r="HFV848" s="14"/>
      <c r="HFW848" s="14"/>
      <c r="HFX848" s="14"/>
      <c r="HFY848" s="14"/>
      <c r="HFZ848" s="14"/>
      <c r="HGA848" s="14"/>
      <c r="HGB848" s="14"/>
      <c r="HGC848" s="14"/>
      <c r="HGD848" s="14"/>
      <c r="HGE848" s="14"/>
      <c r="HGF848" s="14"/>
      <c r="HGG848" s="14"/>
      <c r="HGH848" s="14"/>
      <c r="HGI848" s="14"/>
      <c r="HGJ848" s="14"/>
      <c r="HGK848" s="14"/>
      <c r="HGL848" s="14"/>
      <c r="HGM848" s="14"/>
      <c r="HGN848" s="14"/>
      <c r="HGO848" s="14"/>
      <c r="HGP848" s="14"/>
      <c r="HGQ848" s="14"/>
      <c r="HGR848" s="14"/>
      <c r="HGS848" s="14"/>
      <c r="HGT848" s="14"/>
      <c r="HGU848" s="14"/>
      <c r="HGV848" s="14"/>
      <c r="HGW848" s="14"/>
      <c r="HGX848" s="14"/>
      <c r="HGY848" s="14"/>
      <c r="HGZ848" s="14"/>
      <c r="HHA848" s="14"/>
      <c r="HHB848" s="14"/>
      <c r="HHC848" s="14"/>
      <c r="HHD848" s="14"/>
      <c r="HHE848" s="14"/>
      <c r="HHF848" s="14"/>
      <c r="HHG848" s="14"/>
      <c r="HHH848" s="14"/>
      <c r="HHI848" s="14"/>
      <c r="HHJ848" s="14"/>
      <c r="HHK848" s="14"/>
      <c r="HHL848" s="14"/>
      <c r="HHM848" s="14"/>
      <c r="HHN848" s="14"/>
      <c r="HHO848" s="14"/>
      <c r="HHP848" s="14"/>
      <c r="HHQ848" s="14"/>
      <c r="HHR848" s="14"/>
      <c r="HHS848" s="14"/>
      <c r="HHT848" s="14"/>
      <c r="HHU848" s="14"/>
      <c r="HHV848" s="14"/>
      <c r="HHW848" s="14"/>
      <c r="HHX848" s="14"/>
      <c r="HHY848" s="14"/>
      <c r="HHZ848" s="14"/>
      <c r="HIA848" s="14"/>
      <c r="HIB848" s="14"/>
      <c r="HIC848" s="14"/>
      <c r="HID848" s="14"/>
      <c r="HIE848" s="14"/>
      <c r="HIF848" s="14"/>
      <c r="HIG848" s="14"/>
      <c r="HIH848" s="14"/>
      <c r="HII848" s="14"/>
      <c r="HIJ848" s="14"/>
      <c r="HIK848" s="14"/>
      <c r="HIL848" s="14"/>
      <c r="HIM848" s="14"/>
      <c r="HIN848" s="14"/>
      <c r="HIO848" s="14"/>
      <c r="HIP848" s="14"/>
      <c r="HIQ848" s="14"/>
      <c r="HIR848" s="14"/>
      <c r="HIS848" s="14"/>
      <c r="HIT848" s="14"/>
      <c r="HIU848" s="14"/>
      <c r="HIV848" s="14"/>
      <c r="HIW848" s="14"/>
      <c r="HIX848" s="14"/>
      <c r="HIY848" s="14"/>
      <c r="HIZ848" s="14"/>
      <c r="HJA848" s="14"/>
      <c r="HJB848" s="14"/>
      <c r="HJC848" s="14"/>
      <c r="HJD848" s="14"/>
      <c r="HJE848" s="14"/>
      <c r="HJF848" s="14"/>
      <c r="HJG848" s="14"/>
      <c r="HJH848" s="14"/>
      <c r="HJI848" s="14"/>
      <c r="HJJ848" s="14"/>
      <c r="HJK848" s="14"/>
      <c r="HJL848" s="14"/>
      <c r="HJM848" s="14"/>
      <c r="HJN848" s="14"/>
      <c r="HJO848" s="14"/>
      <c r="HJP848" s="14"/>
      <c r="HJQ848" s="14"/>
      <c r="HJR848" s="14"/>
      <c r="HJS848" s="14"/>
      <c r="HJT848" s="14"/>
      <c r="HJU848" s="14"/>
      <c r="HJV848" s="14"/>
      <c r="HJW848" s="14"/>
      <c r="HJX848" s="14"/>
      <c r="HJY848" s="14"/>
      <c r="HJZ848" s="14"/>
      <c r="HKA848" s="14"/>
      <c r="HKB848" s="14"/>
      <c r="HKC848" s="14"/>
      <c r="HKD848" s="14"/>
      <c r="HKE848" s="14"/>
      <c r="HKF848" s="14"/>
      <c r="HKG848" s="14"/>
      <c r="HKH848" s="14"/>
      <c r="HKI848" s="14"/>
      <c r="HKJ848" s="14"/>
      <c r="HKK848" s="14"/>
      <c r="HKL848" s="14"/>
      <c r="HKM848" s="14"/>
      <c r="HKN848" s="14"/>
      <c r="HKO848" s="14"/>
      <c r="HKP848" s="14"/>
      <c r="HKQ848" s="14"/>
      <c r="HKR848" s="14"/>
      <c r="HKS848" s="14"/>
      <c r="HKT848" s="14"/>
      <c r="HKU848" s="14"/>
      <c r="HKV848" s="14"/>
      <c r="HKW848" s="14"/>
      <c r="HKX848" s="14"/>
      <c r="HKY848" s="14"/>
      <c r="HKZ848" s="14"/>
      <c r="HLA848" s="14"/>
      <c r="HLB848" s="14"/>
      <c r="HLC848" s="14"/>
      <c r="HLD848" s="14"/>
      <c r="HLE848" s="14"/>
      <c r="HLF848" s="14"/>
      <c r="HLG848" s="14"/>
      <c r="HLH848" s="14"/>
      <c r="HLI848" s="14"/>
      <c r="HLJ848" s="14"/>
      <c r="HLK848" s="14"/>
      <c r="HLL848" s="14"/>
      <c r="HLM848" s="14"/>
      <c r="HLN848" s="14"/>
      <c r="HLO848" s="14"/>
      <c r="HLP848" s="14"/>
      <c r="HLQ848" s="14"/>
      <c r="HLR848" s="14"/>
      <c r="HLS848" s="14"/>
      <c r="HLT848" s="14"/>
      <c r="HLU848" s="14"/>
      <c r="HLV848" s="14"/>
      <c r="HLW848" s="14"/>
      <c r="HLX848" s="14"/>
      <c r="HLY848" s="14"/>
      <c r="HLZ848" s="14"/>
      <c r="HMA848" s="14"/>
      <c r="HMB848" s="14"/>
      <c r="HMC848" s="14"/>
      <c r="HMD848" s="14"/>
      <c r="HME848" s="14"/>
      <c r="HMF848" s="14"/>
      <c r="HMG848" s="14"/>
      <c r="HMH848" s="14"/>
      <c r="HMI848" s="14"/>
      <c r="HMJ848" s="14"/>
      <c r="HMK848" s="14"/>
      <c r="HML848" s="14"/>
      <c r="HMM848" s="14"/>
      <c r="HMN848" s="14"/>
      <c r="HMO848" s="14"/>
      <c r="HMP848" s="14"/>
      <c r="HMQ848" s="14"/>
      <c r="HMR848" s="14"/>
      <c r="HMS848" s="14"/>
      <c r="HMT848" s="14"/>
      <c r="HMU848" s="14"/>
      <c r="HMV848" s="14"/>
      <c r="HMW848" s="14"/>
      <c r="HMX848" s="14"/>
      <c r="HMY848" s="14"/>
      <c r="HMZ848" s="14"/>
      <c r="HNA848" s="14"/>
      <c r="HNB848" s="14"/>
      <c r="HNC848" s="14"/>
      <c r="HND848" s="14"/>
      <c r="HNE848" s="14"/>
      <c r="HNF848" s="14"/>
      <c r="HNG848" s="14"/>
      <c r="HNH848" s="14"/>
      <c r="HNI848" s="14"/>
      <c r="HNJ848" s="14"/>
      <c r="HNK848" s="14"/>
      <c r="HNL848" s="14"/>
      <c r="HNM848" s="14"/>
      <c r="HNN848" s="14"/>
      <c r="HNO848" s="14"/>
      <c r="HNP848" s="14"/>
      <c r="HNQ848" s="14"/>
      <c r="HNR848" s="14"/>
      <c r="HNS848" s="14"/>
      <c r="HNT848" s="14"/>
      <c r="HNU848" s="14"/>
      <c r="HNV848" s="14"/>
      <c r="HNW848" s="14"/>
      <c r="HNX848" s="14"/>
      <c r="HNY848" s="14"/>
      <c r="HNZ848" s="14"/>
      <c r="HOA848" s="14"/>
      <c r="HOB848" s="14"/>
      <c r="HOC848" s="14"/>
      <c r="HOD848" s="14"/>
      <c r="HOE848" s="14"/>
      <c r="HOF848" s="14"/>
      <c r="HOG848" s="14"/>
      <c r="HOH848" s="14"/>
      <c r="HOI848" s="14"/>
      <c r="HOJ848" s="14"/>
      <c r="HOK848" s="14"/>
      <c r="HOL848" s="14"/>
      <c r="HOM848" s="14"/>
      <c r="HON848" s="14"/>
      <c r="HOO848" s="14"/>
      <c r="HOP848" s="14"/>
      <c r="HOQ848" s="14"/>
      <c r="HOR848" s="14"/>
      <c r="HOS848" s="14"/>
      <c r="HOT848" s="14"/>
      <c r="HOU848" s="14"/>
      <c r="HOV848" s="14"/>
      <c r="HOW848" s="14"/>
      <c r="HOX848" s="14"/>
      <c r="HOY848" s="14"/>
      <c r="HOZ848" s="14"/>
      <c r="HPA848" s="14"/>
      <c r="HPB848" s="14"/>
      <c r="HPC848" s="14"/>
      <c r="HPD848" s="14"/>
      <c r="HPE848" s="14"/>
      <c r="HPF848" s="14"/>
      <c r="HPG848" s="14"/>
      <c r="HPH848" s="14"/>
      <c r="HPI848" s="14"/>
      <c r="HPJ848" s="14"/>
      <c r="HPK848" s="14"/>
      <c r="HPL848" s="14"/>
      <c r="HPM848" s="14"/>
      <c r="HPN848" s="14"/>
      <c r="HPO848" s="14"/>
      <c r="HPP848" s="14"/>
      <c r="HPQ848" s="14"/>
      <c r="HPR848" s="14"/>
      <c r="HPS848" s="14"/>
      <c r="HPT848" s="14"/>
      <c r="HPU848" s="14"/>
      <c r="HPV848" s="14"/>
      <c r="HPW848" s="14"/>
      <c r="HPX848" s="14"/>
      <c r="HPY848" s="14"/>
      <c r="HPZ848" s="14"/>
      <c r="HQA848" s="14"/>
      <c r="HQB848" s="14"/>
      <c r="HQC848" s="14"/>
      <c r="HQD848" s="14"/>
      <c r="HQE848" s="14"/>
      <c r="HQF848" s="14"/>
      <c r="HQG848" s="14"/>
      <c r="HQH848" s="14"/>
      <c r="HQI848" s="14"/>
      <c r="HQJ848" s="14"/>
      <c r="HQK848" s="14"/>
      <c r="HQL848" s="14"/>
      <c r="HQM848" s="14"/>
      <c r="HQN848" s="14"/>
      <c r="HQO848" s="14"/>
      <c r="HQP848" s="14"/>
      <c r="HQQ848" s="14"/>
      <c r="HQR848" s="14"/>
      <c r="HQS848" s="14"/>
      <c r="HQT848" s="14"/>
      <c r="HQU848" s="14"/>
      <c r="HQV848" s="14"/>
      <c r="HQW848" s="14"/>
      <c r="HQX848" s="14"/>
      <c r="HQY848" s="14"/>
      <c r="HQZ848" s="14"/>
      <c r="HRA848" s="14"/>
      <c r="HRB848" s="14"/>
      <c r="HRC848" s="14"/>
      <c r="HRD848" s="14"/>
      <c r="HRE848" s="14"/>
      <c r="HRF848" s="14"/>
      <c r="HRG848" s="14"/>
      <c r="HRH848" s="14"/>
      <c r="HRI848" s="14"/>
      <c r="HRJ848" s="14"/>
      <c r="HRK848" s="14"/>
      <c r="HRL848" s="14"/>
      <c r="HRM848" s="14"/>
      <c r="HRN848" s="14"/>
      <c r="HRO848" s="14"/>
      <c r="HRP848" s="14"/>
      <c r="HRQ848" s="14"/>
      <c r="HRR848" s="14"/>
      <c r="HRS848" s="14"/>
      <c r="HRT848" s="14"/>
      <c r="HRU848" s="14"/>
      <c r="HRV848" s="14"/>
      <c r="HRW848" s="14"/>
      <c r="HRX848" s="14"/>
      <c r="HRY848" s="14"/>
      <c r="HRZ848" s="14"/>
      <c r="HSA848" s="14"/>
      <c r="HSB848" s="14"/>
      <c r="HSC848" s="14"/>
      <c r="HSD848" s="14"/>
      <c r="HSE848" s="14"/>
      <c r="HSF848" s="14"/>
      <c r="HSG848" s="14"/>
      <c r="HSH848" s="14"/>
      <c r="HSI848" s="14"/>
      <c r="HSJ848" s="14"/>
      <c r="HSK848" s="14"/>
      <c r="HSL848" s="14"/>
      <c r="HSM848" s="14"/>
      <c r="HSN848" s="14"/>
      <c r="HSO848" s="14"/>
      <c r="HSP848" s="14"/>
      <c r="HSQ848" s="14"/>
      <c r="HSR848" s="14"/>
      <c r="HSS848" s="14"/>
      <c r="HST848" s="14"/>
      <c r="HSU848" s="14"/>
      <c r="HSV848" s="14"/>
      <c r="HSW848" s="14"/>
      <c r="HSX848" s="14"/>
      <c r="HSY848" s="14"/>
      <c r="HSZ848" s="14"/>
      <c r="HTA848" s="14"/>
      <c r="HTB848" s="14"/>
      <c r="HTC848" s="14"/>
      <c r="HTD848" s="14"/>
      <c r="HTE848" s="14"/>
      <c r="HTF848" s="14"/>
      <c r="HTG848" s="14"/>
      <c r="HTH848" s="14"/>
      <c r="HTI848" s="14"/>
      <c r="HTJ848" s="14"/>
      <c r="HTK848" s="14"/>
      <c r="HTL848" s="14"/>
      <c r="HTM848" s="14"/>
      <c r="HTN848" s="14"/>
      <c r="HTO848" s="14"/>
      <c r="HTP848" s="14"/>
      <c r="HTQ848" s="14"/>
      <c r="HTR848" s="14"/>
      <c r="HTS848" s="14"/>
      <c r="HTT848" s="14"/>
      <c r="HTU848" s="14"/>
      <c r="HTV848" s="14"/>
      <c r="HTW848" s="14"/>
      <c r="HTX848" s="14"/>
      <c r="HTY848" s="14"/>
      <c r="HTZ848" s="14"/>
      <c r="HUA848" s="14"/>
      <c r="HUB848" s="14"/>
      <c r="HUC848" s="14"/>
      <c r="HUD848" s="14"/>
      <c r="HUE848" s="14"/>
      <c r="HUF848" s="14"/>
      <c r="HUG848" s="14"/>
      <c r="HUH848" s="14"/>
      <c r="HUI848" s="14"/>
      <c r="HUJ848" s="14"/>
      <c r="HUK848" s="14"/>
      <c r="HUL848" s="14"/>
      <c r="HUM848" s="14"/>
      <c r="HUN848" s="14"/>
      <c r="HUO848" s="14"/>
      <c r="HUP848" s="14"/>
      <c r="HUQ848" s="14"/>
      <c r="HUR848" s="14"/>
      <c r="HUS848" s="14"/>
      <c r="HUT848" s="14"/>
      <c r="HUU848" s="14"/>
      <c r="HUV848" s="14"/>
      <c r="HUW848" s="14"/>
      <c r="HUX848" s="14"/>
      <c r="HUY848" s="14"/>
      <c r="HUZ848" s="14"/>
      <c r="HVA848" s="14"/>
      <c r="HVB848" s="14"/>
      <c r="HVC848" s="14"/>
      <c r="HVD848" s="14"/>
      <c r="HVE848" s="14"/>
      <c r="HVF848" s="14"/>
      <c r="HVG848" s="14"/>
      <c r="HVH848" s="14"/>
      <c r="HVI848" s="14"/>
      <c r="HVJ848" s="14"/>
      <c r="HVK848" s="14"/>
      <c r="HVL848" s="14"/>
      <c r="HVM848" s="14"/>
      <c r="HVN848" s="14"/>
      <c r="HVO848" s="14"/>
      <c r="HVP848" s="14"/>
      <c r="HVQ848" s="14"/>
      <c r="HVR848" s="14"/>
      <c r="HVS848" s="14"/>
      <c r="HVT848" s="14"/>
      <c r="HVU848" s="14"/>
      <c r="HVV848" s="14"/>
      <c r="HVW848" s="14"/>
      <c r="HVX848" s="14"/>
      <c r="HVY848" s="14"/>
      <c r="HVZ848" s="14"/>
      <c r="HWA848" s="14"/>
      <c r="HWB848" s="14"/>
      <c r="HWC848" s="14"/>
      <c r="HWD848" s="14"/>
      <c r="HWE848" s="14"/>
      <c r="HWF848" s="14"/>
      <c r="HWG848" s="14"/>
      <c r="HWH848" s="14"/>
      <c r="HWI848" s="14"/>
      <c r="HWJ848" s="14"/>
      <c r="HWK848" s="14"/>
      <c r="HWL848" s="14"/>
      <c r="HWM848" s="14"/>
      <c r="HWN848" s="14"/>
      <c r="HWO848" s="14"/>
      <c r="HWP848" s="14"/>
      <c r="HWQ848" s="14"/>
      <c r="HWR848" s="14"/>
      <c r="HWS848" s="14"/>
      <c r="HWT848" s="14"/>
      <c r="HWU848" s="14"/>
      <c r="HWV848" s="14"/>
      <c r="HWW848" s="14"/>
      <c r="HWX848" s="14"/>
      <c r="HWY848" s="14"/>
      <c r="HWZ848" s="14"/>
      <c r="HXA848" s="14"/>
      <c r="HXB848" s="14"/>
      <c r="HXC848" s="14"/>
      <c r="HXD848" s="14"/>
      <c r="HXE848" s="14"/>
      <c r="HXF848" s="14"/>
      <c r="HXG848" s="14"/>
      <c r="HXH848" s="14"/>
      <c r="HXI848" s="14"/>
      <c r="HXJ848" s="14"/>
      <c r="HXK848" s="14"/>
      <c r="HXL848" s="14"/>
      <c r="HXM848" s="14"/>
      <c r="HXN848" s="14"/>
      <c r="HXO848" s="14"/>
      <c r="HXP848" s="14"/>
      <c r="HXQ848" s="14"/>
      <c r="HXR848" s="14"/>
      <c r="HXS848" s="14"/>
      <c r="HXT848" s="14"/>
      <c r="HXU848" s="14"/>
      <c r="HXV848" s="14"/>
      <c r="HXW848" s="14"/>
      <c r="HXX848" s="14"/>
      <c r="HXY848" s="14"/>
      <c r="HXZ848" s="14"/>
      <c r="HYA848" s="14"/>
      <c r="HYB848" s="14"/>
      <c r="HYC848" s="14"/>
      <c r="HYD848" s="14"/>
      <c r="HYE848" s="14"/>
      <c r="HYF848" s="14"/>
      <c r="HYG848" s="14"/>
      <c r="HYH848" s="14"/>
      <c r="HYI848" s="14"/>
      <c r="HYJ848" s="14"/>
      <c r="HYK848" s="14"/>
      <c r="HYL848" s="14"/>
      <c r="HYM848" s="14"/>
      <c r="HYN848" s="14"/>
      <c r="HYO848" s="14"/>
      <c r="HYP848" s="14"/>
      <c r="HYQ848" s="14"/>
      <c r="HYR848" s="14"/>
      <c r="HYS848" s="14"/>
      <c r="HYT848" s="14"/>
      <c r="HYU848" s="14"/>
      <c r="HYV848" s="14"/>
      <c r="HYW848" s="14"/>
      <c r="HYX848" s="14"/>
      <c r="HYY848" s="14"/>
      <c r="HYZ848" s="14"/>
      <c r="HZA848" s="14"/>
      <c r="HZB848" s="14"/>
      <c r="HZC848" s="14"/>
      <c r="HZD848" s="14"/>
      <c r="HZE848" s="14"/>
      <c r="HZF848" s="14"/>
      <c r="HZG848" s="14"/>
      <c r="HZH848" s="14"/>
      <c r="HZI848" s="14"/>
      <c r="HZJ848" s="14"/>
      <c r="HZK848" s="14"/>
      <c r="HZL848" s="14"/>
      <c r="HZM848" s="14"/>
      <c r="HZN848" s="14"/>
      <c r="HZO848" s="14"/>
      <c r="HZP848" s="14"/>
      <c r="HZQ848" s="14"/>
      <c r="HZR848" s="14"/>
      <c r="HZS848" s="14"/>
      <c r="HZT848" s="14"/>
      <c r="HZU848" s="14"/>
      <c r="HZV848" s="14"/>
      <c r="HZW848" s="14"/>
      <c r="HZX848" s="14"/>
      <c r="HZY848" s="14"/>
      <c r="HZZ848" s="14"/>
      <c r="IAA848" s="14"/>
      <c r="IAB848" s="14"/>
      <c r="IAC848" s="14"/>
      <c r="IAD848" s="14"/>
      <c r="IAE848" s="14"/>
      <c r="IAF848" s="14"/>
      <c r="IAG848" s="14"/>
      <c r="IAH848" s="14"/>
      <c r="IAI848" s="14"/>
      <c r="IAJ848" s="14"/>
      <c r="IAK848" s="14"/>
      <c r="IAL848" s="14"/>
      <c r="IAM848" s="14"/>
      <c r="IAN848" s="14"/>
      <c r="IAO848" s="14"/>
      <c r="IAP848" s="14"/>
      <c r="IAQ848" s="14"/>
      <c r="IAR848" s="14"/>
      <c r="IAS848" s="14"/>
      <c r="IAT848" s="14"/>
      <c r="IAU848" s="14"/>
      <c r="IAV848" s="14"/>
      <c r="IAW848" s="14"/>
      <c r="IAX848" s="14"/>
      <c r="IAY848" s="14"/>
      <c r="IAZ848" s="14"/>
      <c r="IBA848" s="14"/>
      <c r="IBB848" s="14"/>
      <c r="IBC848" s="14"/>
      <c r="IBD848" s="14"/>
      <c r="IBE848" s="14"/>
      <c r="IBF848" s="14"/>
      <c r="IBG848" s="14"/>
      <c r="IBH848" s="14"/>
      <c r="IBI848" s="14"/>
      <c r="IBJ848" s="14"/>
      <c r="IBK848" s="14"/>
      <c r="IBL848" s="14"/>
      <c r="IBM848" s="14"/>
      <c r="IBN848" s="14"/>
      <c r="IBO848" s="14"/>
      <c r="IBP848" s="14"/>
      <c r="IBQ848" s="14"/>
      <c r="IBR848" s="14"/>
      <c r="IBS848" s="14"/>
      <c r="IBT848" s="14"/>
      <c r="IBU848" s="14"/>
      <c r="IBV848" s="14"/>
      <c r="IBW848" s="14"/>
      <c r="IBX848" s="14"/>
      <c r="IBY848" s="14"/>
      <c r="IBZ848" s="14"/>
      <c r="ICA848" s="14"/>
      <c r="ICB848" s="14"/>
      <c r="ICC848" s="14"/>
      <c r="ICD848" s="14"/>
      <c r="ICE848" s="14"/>
      <c r="ICF848" s="14"/>
      <c r="ICG848" s="14"/>
      <c r="ICH848" s="14"/>
      <c r="ICI848" s="14"/>
      <c r="ICJ848" s="14"/>
      <c r="ICK848" s="14"/>
      <c r="ICL848" s="14"/>
      <c r="ICM848" s="14"/>
      <c r="ICN848" s="14"/>
      <c r="ICO848" s="14"/>
      <c r="ICP848" s="14"/>
      <c r="ICQ848" s="14"/>
      <c r="ICR848" s="14"/>
      <c r="ICS848" s="14"/>
      <c r="ICT848" s="14"/>
      <c r="ICU848" s="14"/>
      <c r="ICV848" s="14"/>
      <c r="ICW848" s="14"/>
      <c r="ICX848" s="14"/>
      <c r="ICY848" s="14"/>
      <c r="ICZ848" s="14"/>
      <c r="IDA848" s="14"/>
      <c r="IDB848" s="14"/>
      <c r="IDC848" s="14"/>
      <c r="IDD848" s="14"/>
      <c r="IDE848" s="14"/>
      <c r="IDF848" s="14"/>
      <c r="IDG848" s="14"/>
      <c r="IDH848" s="14"/>
      <c r="IDI848" s="14"/>
      <c r="IDJ848" s="14"/>
      <c r="IDK848" s="14"/>
      <c r="IDL848" s="14"/>
      <c r="IDM848" s="14"/>
      <c r="IDN848" s="14"/>
      <c r="IDO848" s="14"/>
      <c r="IDP848" s="14"/>
      <c r="IDQ848" s="14"/>
      <c r="IDR848" s="14"/>
      <c r="IDS848" s="14"/>
      <c r="IDT848" s="14"/>
      <c r="IDU848" s="14"/>
      <c r="IDV848" s="14"/>
      <c r="IDW848" s="14"/>
      <c r="IDX848" s="14"/>
      <c r="IDY848" s="14"/>
      <c r="IDZ848" s="14"/>
      <c r="IEA848" s="14"/>
      <c r="IEB848" s="14"/>
      <c r="IEC848" s="14"/>
      <c r="IED848" s="14"/>
      <c r="IEE848" s="14"/>
      <c r="IEF848" s="14"/>
      <c r="IEG848" s="14"/>
      <c r="IEH848" s="14"/>
      <c r="IEI848" s="14"/>
      <c r="IEJ848" s="14"/>
      <c r="IEK848" s="14"/>
      <c r="IEL848" s="14"/>
      <c r="IEM848" s="14"/>
      <c r="IEN848" s="14"/>
      <c r="IEO848" s="14"/>
      <c r="IEP848" s="14"/>
      <c r="IEQ848" s="14"/>
      <c r="IER848" s="14"/>
      <c r="IES848" s="14"/>
      <c r="IET848" s="14"/>
      <c r="IEU848" s="14"/>
      <c r="IEV848" s="14"/>
      <c r="IEW848" s="14"/>
      <c r="IEX848" s="14"/>
      <c r="IEY848" s="14"/>
      <c r="IEZ848" s="14"/>
      <c r="IFA848" s="14"/>
      <c r="IFB848" s="14"/>
      <c r="IFC848" s="14"/>
      <c r="IFD848" s="14"/>
      <c r="IFE848" s="14"/>
      <c r="IFF848" s="14"/>
      <c r="IFG848" s="14"/>
      <c r="IFH848" s="14"/>
      <c r="IFI848" s="14"/>
      <c r="IFJ848" s="14"/>
      <c r="IFK848" s="14"/>
      <c r="IFL848" s="14"/>
      <c r="IFM848" s="14"/>
      <c r="IFN848" s="14"/>
      <c r="IFO848" s="14"/>
      <c r="IFP848" s="14"/>
      <c r="IFQ848" s="14"/>
      <c r="IFR848" s="14"/>
      <c r="IFS848" s="14"/>
      <c r="IFT848" s="14"/>
      <c r="IFU848" s="14"/>
      <c r="IFV848" s="14"/>
      <c r="IFW848" s="14"/>
      <c r="IFX848" s="14"/>
      <c r="IFY848" s="14"/>
      <c r="IFZ848" s="14"/>
      <c r="IGA848" s="14"/>
      <c r="IGB848" s="14"/>
      <c r="IGC848" s="14"/>
      <c r="IGD848" s="14"/>
      <c r="IGE848" s="14"/>
      <c r="IGF848" s="14"/>
      <c r="IGG848" s="14"/>
      <c r="IGH848" s="14"/>
      <c r="IGI848" s="14"/>
      <c r="IGJ848" s="14"/>
      <c r="IGK848" s="14"/>
      <c r="IGL848" s="14"/>
      <c r="IGM848" s="14"/>
      <c r="IGN848" s="14"/>
      <c r="IGO848" s="14"/>
      <c r="IGP848" s="14"/>
      <c r="IGQ848" s="14"/>
      <c r="IGR848" s="14"/>
      <c r="IGS848" s="14"/>
      <c r="IGT848" s="14"/>
      <c r="IGU848" s="14"/>
      <c r="IGV848" s="14"/>
      <c r="IGW848" s="14"/>
      <c r="IGX848" s="14"/>
      <c r="IGY848" s="14"/>
      <c r="IGZ848" s="14"/>
      <c r="IHA848" s="14"/>
      <c r="IHB848" s="14"/>
      <c r="IHC848" s="14"/>
      <c r="IHD848" s="14"/>
      <c r="IHE848" s="14"/>
      <c r="IHF848" s="14"/>
      <c r="IHG848" s="14"/>
      <c r="IHH848" s="14"/>
      <c r="IHI848" s="14"/>
      <c r="IHJ848" s="14"/>
      <c r="IHK848" s="14"/>
      <c r="IHL848" s="14"/>
      <c r="IHM848" s="14"/>
      <c r="IHN848" s="14"/>
      <c r="IHO848" s="14"/>
      <c r="IHP848" s="14"/>
      <c r="IHQ848" s="14"/>
      <c r="IHR848" s="14"/>
      <c r="IHS848" s="14"/>
      <c r="IHT848" s="14"/>
      <c r="IHU848" s="14"/>
      <c r="IHV848" s="14"/>
      <c r="IHW848" s="14"/>
      <c r="IHX848" s="14"/>
      <c r="IHY848" s="14"/>
      <c r="IHZ848" s="14"/>
      <c r="IIA848" s="14"/>
      <c r="IIB848" s="14"/>
      <c r="IIC848" s="14"/>
      <c r="IID848" s="14"/>
      <c r="IIE848" s="14"/>
      <c r="IIF848" s="14"/>
      <c r="IIG848" s="14"/>
      <c r="IIH848" s="14"/>
      <c r="III848" s="14"/>
      <c r="IIJ848" s="14"/>
      <c r="IIK848" s="14"/>
      <c r="IIL848" s="14"/>
      <c r="IIM848" s="14"/>
      <c r="IIN848" s="14"/>
      <c r="IIO848" s="14"/>
      <c r="IIP848" s="14"/>
      <c r="IIQ848" s="14"/>
      <c r="IIR848" s="14"/>
      <c r="IIS848" s="14"/>
      <c r="IIT848" s="14"/>
      <c r="IIU848" s="14"/>
      <c r="IIV848" s="14"/>
      <c r="IIW848" s="14"/>
      <c r="IIX848" s="14"/>
      <c r="IIY848" s="14"/>
      <c r="IIZ848" s="14"/>
      <c r="IJA848" s="14"/>
      <c r="IJB848" s="14"/>
      <c r="IJC848" s="14"/>
      <c r="IJD848" s="14"/>
      <c r="IJE848" s="14"/>
      <c r="IJF848" s="14"/>
      <c r="IJG848" s="14"/>
      <c r="IJH848" s="14"/>
      <c r="IJI848" s="14"/>
      <c r="IJJ848" s="14"/>
      <c r="IJK848" s="14"/>
      <c r="IJL848" s="14"/>
      <c r="IJM848" s="14"/>
      <c r="IJN848" s="14"/>
      <c r="IJO848" s="14"/>
      <c r="IJP848" s="14"/>
      <c r="IJQ848" s="14"/>
      <c r="IJR848" s="14"/>
      <c r="IJS848" s="14"/>
      <c r="IJT848" s="14"/>
      <c r="IJU848" s="14"/>
      <c r="IJV848" s="14"/>
      <c r="IJW848" s="14"/>
      <c r="IJX848" s="14"/>
      <c r="IJY848" s="14"/>
      <c r="IJZ848" s="14"/>
      <c r="IKA848" s="14"/>
      <c r="IKB848" s="14"/>
      <c r="IKC848" s="14"/>
      <c r="IKD848" s="14"/>
      <c r="IKE848" s="14"/>
      <c r="IKF848" s="14"/>
      <c r="IKG848" s="14"/>
      <c r="IKH848" s="14"/>
      <c r="IKI848" s="14"/>
      <c r="IKJ848" s="14"/>
      <c r="IKK848" s="14"/>
      <c r="IKL848" s="14"/>
      <c r="IKM848" s="14"/>
      <c r="IKN848" s="14"/>
      <c r="IKO848" s="14"/>
      <c r="IKP848" s="14"/>
      <c r="IKQ848" s="14"/>
      <c r="IKR848" s="14"/>
      <c r="IKS848" s="14"/>
      <c r="IKT848" s="14"/>
      <c r="IKU848" s="14"/>
      <c r="IKV848" s="14"/>
      <c r="IKW848" s="14"/>
      <c r="IKX848" s="14"/>
      <c r="IKY848" s="14"/>
      <c r="IKZ848" s="14"/>
      <c r="ILA848" s="14"/>
      <c r="ILB848" s="14"/>
      <c r="ILC848" s="14"/>
      <c r="ILD848" s="14"/>
      <c r="ILE848" s="14"/>
      <c r="ILF848" s="14"/>
      <c r="ILG848" s="14"/>
      <c r="ILH848" s="14"/>
      <c r="ILI848" s="14"/>
      <c r="ILJ848" s="14"/>
      <c r="ILK848" s="14"/>
      <c r="ILL848" s="14"/>
      <c r="ILM848" s="14"/>
      <c r="ILN848" s="14"/>
      <c r="ILO848" s="14"/>
      <c r="ILP848" s="14"/>
      <c r="ILQ848" s="14"/>
      <c r="ILR848" s="14"/>
      <c r="ILS848" s="14"/>
      <c r="ILT848" s="14"/>
      <c r="ILU848" s="14"/>
      <c r="ILV848" s="14"/>
      <c r="ILW848" s="14"/>
      <c r="ILX848" s="14"/>
      <c r="ILY848" s="14"/>
      <c r="ILZ848" s="14"/>
      <c r="IMA848" s="14"/>
      <c r="IMB848" s="14"/>
      <c r="IMC848" s="14"/>
      <c r="IMD848" s="14"/>
      <c r="IME848" s="14"/>
      <c r="IMF848" s="14"/>
      <c r="IMG848" s="14"/>
      <c r="IMH848" s="14"/>
      <c r="IMI848" s="14"/>
      <c r="IMJ848" s="14"/>
      <c r="IMK848" s="14"/>
      <c r="IML848" s="14"/>
      <c r="IMM848" s="14"/>
      <c r="IMN848" s="14"/>
      <c r="IMO848" s="14"/>
      <c r="IMP848" s="14"/>
      <c r="IMQ848" s="14"/>
      <c r="IMR848" s="14"/>
      <c r="IMS848" s="14"/>
      <c r="IMT848" s="14"/>
      <c r="IMU848" s="14"/>
      <c r="IMV848" s="14"/>
      <c r="IMW848" s="14"/>
      <c r="IMX848" s="14"/>
      <c r="IMY848" s="14"/>
      <c r="IMZ848" s="14"/>
      <c r="INA848" s="14"/>
      <c r="INB848" s="14"/>
      <c r="INC848" s="14"/>
      <c r="IND848" s="14"/>
      <c r="INE848" s="14"/>
      <c r="INF848" s="14"/>
      <c r="ING848" s="14"/>
      <c r="INH848" s="14"/>
      <c r="INI848" s="14"/>
      <c r="INJ848" s="14"/>
      <c r="INK848" s="14"/>
      <c r="INL848" s="14"/>
      <c r="INM848" s="14"/>
      <c r="INN848" s="14"/>
      <c r="INO848" s="14"/>
      <c r="INP848" s="14"/>
      <c r="INQ848" s="14"/>
      <c r="INR848" s="14"/>
      <c r="INS848" s="14"/>
      <c r="INT848" s="14"/>
      <c r="INU848" s="14"/>
      <c r="INV848" s="14"/>
      <c r="INW848" s="14"/>
      <c r="INX848" s="14"/>
      <c r="INY848" s="14"/>
      <c r="INZ848" s="14"/>
      <c r="IOA848" s="14"/>
      <c r="IOB848" s="14"/>
      <c r="IOC848" s="14"/>
      <c r="IOD848" s="14"/>
      <c r="IOE848" s="14"/>
      <c r="IOF848" s="14"/>
      <c r="IOG848" s="14"/>
      <c r="IOH848" s="14"/>
      <c r="IOI848" s="14"/>
      <c r="IOJ848" s="14"/>
      <c r="IOK848" s="14"/>
      <c r="IOL848" s="14"/>
      <c r="IOM848" s="14"/>
      <c r="ION848" s="14"/>
      <c r="IOO848" s="14"/>
      <c r="IOP848" s="14"/>
      <c r="IOQ848" s="14"/>
      <c r="IOR848" s="14"/>
      <c r="IOS848" s="14"/>
      <c r="IOT848" s="14"/>
      <c r="IOU848" s="14"/>
      <c r="IOV848" s="14"/>
      <c r="IOW848" s="14"/>
      <c r="IOX848" s="14"/>
      <c r="IOY848" s="14"/>
      <c r="IOZ848" s="14"/>
      <c r="IPA848" s="14"/>
      <c r="IPB848" s="14"/>
      <c r="IPC848" s="14"/>
      <c r="IPD848" s="14"/>
      <c r="IPE848" s="14"/>
      <c r="IPF848" s="14"/>
      <c r="IPG848" s="14"/>
      <c r="IPH848" s="14"/>
      <c r="IPI848" s="14"/>
      <c r="IPJ848" s="14"/>
      <c r="IPK848" s="14"/>
      <c r="IPL848" s="14"/>
      <c r="IPM848" s="14"/>
      <c r="IPN848" s="14"/>
      <c r="IPO848" s="14"/>
      <c r="IPP848" s="14"/>
      <c r="IPQ848" s="14"/>
      <c r="IPR848" s="14"/>
      <c r="IPS848" s="14"/>
      <c r="IPT848" s="14"/>
      <c r="IPU848" s="14"/>
      <c r="IPV848" s="14"/>
      <c r="IPW848" s="14"/>
      <c r="IPX848" s="14"/>
      <c r="IPY848" s="14"/>
      <c r="IPZ848" s="14"/>
      <c r="IQA848" s="14"/>
      <c r="IQB848" s="14"/>
      <c r="IQC848" s="14"/>
      <c r="IQD848" s="14"/>
      <c r="IQE848" s="14"/>
      <c r="IQF848" s="14"/>
      <c r="IQG848" s="14"/>
      <c r="IQH848" s="14"/>
      <c r="IQI848" s="14"/>
      <c r="IQJ848" s="14"/>
      <c r="IQK848" s="14"/>
      <c r="IQL848" s="14"/>
      <c r="IQM848" s="14"/>
      <c r="IQN848" s="14"/>
      <c r="IQO848" s="14"/>
      <c r="IQP848" s="14"/>
      <c r="IQQ848" s="14"/>
      <c r="IQR848" s="14"/>
      <c r="IQS848" s="14"/>
      <c r="IQT848" s="14"/>
      <c r="IQU848" s="14"/>
      <c r="IQV848" s="14"/>
      <c r="IQW848" s="14"/>
      <c r="IQX848" s="14"/>
      <c r="IQY848" s="14"/>
      <c r="IQZ848" s="14"/>
      <c r="IRA848" s="14"/>
      <c r="IRB848" s="14"/>
      <c r="IRC848" s="14"/>
      <c r="IRD848" s="14"/>
      <c r="IRE848" s="14"/>
      <c r="IRF848" s="14"/>
      <c r="IRG848" s="14"/>
      <c r="IRH848" s="14"/>
      <c r="IRI848" s="14"/>
      <c r="IRJ848" s="14"/>
      <c r="IRK848" s="14"/>
      <c r="IRL848" s="14"/>
      <c r="IRM848" s="14"/>
      <c r="IRN848" s="14"/>
      <c r="IRO848" s="14"/>
      <c r="IRP848" s="14"/>
      <c r="IRQ848" s="14"/>
      <c r="IRR848" s="14"/>
      <c r="IRS848" s="14"/>
      <c r="IRT848" s="14"/>
      <c r="IRU848" s="14"/>
      <c r="IRV848" s="14"/>
      <c r="IRW848" s="14"/>
      <c r="IRX848" s="14"/>
      <c r="IRY848" s="14"/>
      <c r="IRZ848" s="14"/>
      <c r="ISA848" s="14"/>
      <c r="ISB848" s="14"/>
      <c r="ISC848" s="14"/>
      <c r="ISD848" s="14"/>
      <c r="ISE848" s="14"/>
      <c r="ISF848" s="14"/>
      <c r="ISG848" s="14"/>
      <c r="ISH848" s="14"/>
      <c r="ISI848" s="14"/>
      <c r="ISJ848" s="14"/>
      <c r="ISK848" s="14"/>
      <c r="ISL848" s="14"/>
      <c r="ISM848" s="14"/>
      <c r="ISN848" s="14"/>
      <c r="ISO848" s="14"/>
      <c r="ISP848" s="14"/>
      <c r="ISQ848" s="14"/>
      <c r="ISR848" s="14"/>
      <c r="ISS848" s="14"/>
      <c r="IST848" s="14"/>
      <c r="ISU848" s="14"/>
      <c r="ISV848" s="14"/>
      <c r="ISW848" s="14"/>
      <c r="ISX848" s="14"/>
      <c r="ISY848" s="14"/>
      <c r="ISZ848" s="14"/>
      <c r="ITA848" s="14"/>
      <c r="ITB848" s="14"/>
      <c r="ITC848" s="14"/>
      <c r="ITD848" s="14"/>
      <c r="ITE848" s="14"/>
      <c r="ITF848" s="14"/>
      <c r="ITG848" s="14"/>
      <c r="ITH848" s="14"/>
      <c r="ITI848" s="14"/>
      <c r="ITJ848" s="14"/>
      <c r="ITK848" s="14"/>
      <c r="ITL848" s="14"/>
      <c r="ITM848" s="14"/>
      <c r="ITN848" s="14"/>
      <c r="ITO848" s="14"/>
      <c r="ITP848" s="14"/>
      <c r="ITQ848" s="14"/>
      <c r="ITR848" s="14"/>
      <c r="ITS848" s="14"/>
      <c r="ITT848" s="14"/>
      <c r="ITU848" s="14"/>
      <c r="ITV848" s="14"/>
      <c r="ITW848" s="14"/>
      <c r="ITX848" s="14"/>
      <c r="ITY848" s="14"/>
      <c r="ITZ848" s="14"/>
      <c r="IUA848" s="14"/>
      <c r="IUB848" s="14"/>
      <c r="IUC848" s="14"/>
      <c r="IUD848" s="14"/>
      <c r="IUE848" s="14"/>
      <c r="IUF848" s="14"/>
      <c r="IUG848" s="14"/>
      <c r="IUH848" s="14"/>
      <c r="IUI848" s="14"/>
      <c r="IUJ848" s="14"/>
      <c r="IUK848" s="14"/>
      <c r="IUL848" s="14"/>
      <c r="IUM848" s="14"/>
      <c r="IUN848" s="14"/>
      <c r="IUO848" s="14"/>
      <c r="IUP848" s="14"/>
      <c r="IUQ848" s="14"/>
      <c r="IUR848" s="14"/>
      <c r="IUS848" s="14"/>
      <c r="IUT848" s="14"/>
      <c r="IUU848" s="14"/>
      <c r="IUV848" s="14"/>
      <c r="IUW848" s="14"/>
      <c r="IUX848" s="14"/>
      <c r="IUY848" s="14"/>
      <c r="IUZ848" s="14"/>
      <c r="IVA848" s="14"/>
      <c r="IVB848" s="14"/>
      <c r="IVC848" s="14"/>
      <c r="IVD848" s="14"/>
      <c r="IVE848" s="14"/>
      <c r="IVF848" s="14"/>
      <c r="IVG848" s="14"/>
      <c r="IVH848" s="14"/>
      <c r="IVI848" s="14"/>
      <c r="IVJ848" s="14"/>
      <c r="IVK848" s="14"/>
      <c r="IVL848" s="14"/>
      <c r="IVM848" s="14"/>
      <c r="IVN848" s="14"/>
      <c r="IVO848" s="14"/>
      <c r="IVP848" s="14"/>
      <c r="IVQ848" s="14"/>
      <c r="IVR848" s="14"/>
      <c r="IVS848" s="14"/>
      <c r="IVT848" s="14"/>
      <c r="IVU848" s="14"/>
      <c r="IVV848" s="14"/>
      <c r="IVW848" s="14"/>
      <c r="IVX848" s="14"/>
      <c r="IVY848" s="14"/>
      <c r="IVZ848" s="14"/>
      <c r="IWA848" s="14"/>
      <c r="IWB848" s="14"/>
      <c r="IWC848" s="14"/>
      <c r="IWD848" s="14"/>
      <c r="IWE848" s="14"/>
      <c r="IWF848" s="14"/>
      <c r="IWG848" s="14"/>
      <c r="IWH848" s="14"/>
      <c r="IWI848" s="14"/>
      <c r="IWJ848" s="14"/>
      <c r="IWK848" s="14"/>
      <c r="IWL848" s="14"/>
      <c r="IWM848" s="14"/>
      <c r="IWN848" s="14"/>
      <c r="IWO848" s="14"/>
      <c r="IWP848" s="14"/>
      <c r="IWQ848" s="14"/>
      <c r="IWR848" s="14"/>
      <c r="IWS848" s="14"/>
      <c r="IWT848" s="14"/>
      <c r="IWU848" s="14"/>
      <c r="IWV848" s="14"/>
      <c r="IWW848" s="14"/>
      <c r="IWX848" s="14"/>
      <c r="IWY848" s="14"/>
      <c r="IWZ848" s="14"/>
      <c r="IXA848" s="14"/>
      <c r="IXB848" s="14"/>
      <c r="IXC848" s="14"/>
      <c r="IXD848" s="14"/>
      <c r="IXE848" s="14"/>
      <c r="IXF848" s="14"/>
      <c r="IXG848" s="14"/>
      <c r="IXH848" s="14"/>
      <c r="IXI848" s="14"/>
      <c r="IXJ848" s="14"/>
      <c r="IXK848" s="14"/>
      <c r="IXL848" s="14"/>
      <c r="IXM848" s="14"/>
      <c r="IXN848" s="14"/>
      <c r="IXO848" s="14"/>
      <c r="IXP848" s="14"/>
      <c r="IXQ848" s="14"/>
      <c r="IXR848" s="14"/>
      <c r="IXS848" s="14"/>
      <c r="IXT848" s="14"/>
      <c r="IXU848" s="14"/>
      <c r="IXV848" s="14"/>
      <c r="IXW848" s="14"/>
      <c r="IXX848" s="14"/>
      <c r="IXY848" s="14"/>
      <c r="IXZ848" s="14"/>
      <c r="IYA848" s="14"/>
      <c r="IYB848" s="14"/>
      <c r="IYC848" s="14"/>
      <c r="IYD848" s="14"/>
      <c r="IYE848" s="14"/>
      <c r="IYF848" s="14"/>
      <c r="IYG848" s="14"/>
      <c r="IYH848" s="14"/>
      <c r="IYI848" s="14"/>
      <c r="IYJ848" s="14"/>
      <c r="IYK848" s="14"/>
      <c r="IYL848" s="14"/>
      <c r="IYM848" s="14"/>
      <c r="IYN848" s="14"/>
      <c r="IYO848" s="14"/>
      <c r="IYP848" s="14"/>
      <c r="IYQ848" s="14"/>
      <c r="IYR848" s="14"/>
      <c r="IYS848" s="14"/>
      <c r="IYT848" s="14"/>
      <c r="IYU848" s="14"/>
      <c r="IYV848" s="14"/>
      <c r="IYW848" s="14"/>
      <c r="IYX848" s="14"/>
      <c r="IYY848" s="14"/>
      <c r="IYZ848" s="14"/>
      <c r="IZA848" s="14"/>
      <c r="IZB848" s="14"/>
      <c r="IZC848" s="14"/>
      <c r="IZD848" s="14"/>
      <c r="IZE848" s="14"/>
      <c r="IZF848" s="14"/>
      <c r="IZG848" s="14"/>
      <c r="IZH848" s="14"/>
      <c r="IZI848" s="14"/>
      <c r="IZJ848" s="14"/>
      <c r="IZK848" s="14"/>
      <c r="IZL848" s="14"/>
      <c r="IZM848" s="14"/>
      <c r="IZN848" s="14"/>
      <c r="IZO848" s="14"/>
      <c r="IZP848" s="14"/>
      <c r="IZQ848" s="14"/>
      <c r="IZR848" s="14"/>
      <c r="IZS848" s="14"/>
      <c r="IZT848" s="14"/>
      <c r="IZU848" s="14"/>
      <c r="IZV848" s="14"/>
      <c r="IZW848" s="14"/>
      <c r="IZX848" s="14"/>
      <c r="IZY848" s="14"/>
      <c r="IZZ848" s="14"/>
      <c r="JAA848" s="14"/>
      <c r="JAB848" s="14"/>
      <c r="JAC848" s="14"/>
      <c r="JAD848" s="14"/>
      <c r="JAE848" s="14"/>
      <c r="JAF848" s="14"/>
      <c r="JAG848" s="14"/>
      <c r="JAH848" s="14"/>
      <c r="JAI848" s="14"/>
      <c r="JAJ848" s="14"/>
      <c r="JAK848" s="14"/>
      <c r="JAL848" s="14"/>
      <c r="JAM848" s="14"/>
      <c r="JAN848" s="14"/>
      <c r="JAO848" s="14"/>
      <c r="JAP848" s="14"/>
      <c r="JAQ848" s="14"/>
      <c r="JAR848" s="14"/>
      <c r="JAS848" s="14"/>
      <c r="JAT848" s="14"/>
      <c r="JAU848" s="14"/>
      <c r="JAV848" s="14"/>
      <c r="JAW848" s="14"/>
      <c r="JAX848" s="14"/>
      <c r="JAY848" s="14"/>
      <c r="JAZ848" s="14"/>
      <c r="JBA848" s="14"/>
      <c r="JBB848" s="14"/>
      <c r="JBC848" s="14"/>
      <c r="JBD848" s="14"/>
      <c r="JBE848" s="14"/>
      <c r="JBF848" s="14"/>
      <c r="JBG848" s="14"/>
      <c r="JBH848" s="14"/>
      <c r="JBI848" s="14"/>
      <c r="JBJ848" s="14"/>
      <c r="JBK848" s="14"/>
      <c r="JBL848" s="14"/>
      <c r="JBM848" s="14"/>
      <c r="JBN848" s="14"/>
      <c r="JBO848" s="14"/>
      <c r="JBP848" s="14"/>
      <c r="JBQ848" s="14"/>
      <c r="JBR848" s="14"/>
      <c r="JBS848" s="14"/>
      <c r="JBT848" s="14"/>
      <c r="JBU848" s="14"/>
      <c r="JBV848" s="14"/>
      <c r="JBW848" s="14"/>
      <c r="JBX848" s="14"/>
      <c r="JBY848" s="14"/>
      <c r="JBZ848" s="14"/>
      <c r="JCA848" s="14"/>
      <c r="JCB848" s="14"/>
      <c r="JCC848" s="14"/>
      <c r="JCD848" s="14"/>
      <c r="JCE848" s="14"/>
      <c r="JCF848" s="14"/>
      <c r="JCG848" s="14"/>
      <c r="JCH848" s="14"/>
      <c r="JCI848" s="14"/>
      <c r="JCJ848" s="14"/>
      <c r="JCK848" s="14"/>
      <c r="JCL848" s="14"/>
      <c r="JCM848" s="14"/>
      <c r="JCN848" s="14"/>
      <c r="JCO848" s="14"/>
      <c r="JCP848" s="14"/>
      <c r="JCQ848" s="14"/>
      <c r="JCR848" s="14"/>
      <c r="JCS848" s="14"/>
      <c r="JCT848" s="14"/>
      <c r="JCU848" s="14"/>
      <c r="JCV848" s="14"/>
      <c r="JCW848" s="14"/>
      <c r="JCX848" s="14"/>
      <c r="JCY848" s="14"/>
      <c r="JCZ848" s="14"/>
      <c r="JDA848" s="14"/>
      <c r="JDB848" s="14"/>
      <c r="JDC848" s="14"/>
      <c r="JDD848" s="14"/>
      <c r="JDE848" s="14"/>
      <c r="JDF848" s="14"/>
      <c r="JDG848" s="14"/>
      <c r="JDH848" s="14"/>
      <c r="JDI848" s="14"/>
      <c r="JDJ848" s="14"/>
      <c r="JDK848" s="14"/>
      <c r="JDL848" s="14"/>
      <c r="JDM848" s="14"/>
      <c r="JDN848" s="14"/>
      <c r="JDO848" s="14"/>
      <c r="JDP848" s="14"/>
      <c r="JDQ848" s="14"/>
      <c r="JDR848" s="14"/>
      <c r="JDS848" s="14"/>
      <c r="JDT848" s="14"/>
      <c r="JDU848" s="14"/>
      <c r="JDV848" s="14"/>
      <c r="JDW848" s="14"/>
      <c r="JDX848" s="14"/>
      <c r="JDY848" s="14"/>
      <c r="JDZ848" s="14"/>
      <c r="JEA848" s="14"/>
      <c r="JEB848" s="14"/>
      <c r="JEC848" s="14"/>
      <c r="JED848" s="14"/>
      <c r="JEE848" s="14"/>
      <c r="JEF848" s="14"/>
      <c r="JEG848" s="14"/>
      <c r="JEH848" s="14"/>
      <c r="JEI848" s="14"/>
      <c r="JEJ848" s="14"/>
      <c r="JEK848" s="14"/>
      <c r="JEL848" s="14"/>
      <c r="JEM848" s="14"/>
      <c r="JEN848" s="14"/>
      <c r="JEO848" s="14"/>
      <c r="JEP848" s="14"/>
      <c r="JEQ848" s="14"/>
      <c r="JER848" s="14"/>
      <c r="JES848" s="14"/>
      <c r="JET848" s="14"/>
      <c r="JEU848" s="14"/>
      <c r="JEV848" s="14"/>
      <c r="JEW848" s="14"/>
      <c r="JEX848" s="14"/>
      <c r="JEY848" s="14"/>
      <c r="JEZ848" s="14"/>
      <c r="JFA848" s="14"/>
      <c r="JFB848" s="14"/>
      <c r="JFC848" s="14"/>
      <c r="JFD848" s="14"/>
      <c r="JFE848" s="14"/>
      <c r="JFF848" s="14"/>
      <c r="JFG848" s="14"/>
      <c r="JFH848" s="14"/>
      <c r="JFI848" s="14"/>
      <c r="JFJ848" s="14"/>
      <c r="JFK848" s="14"/>
      <c r="JFL848" s="14"/>
      <c r="JFM848" s="14"/>
      <c r="JFN848" s="14"/>
      <c r="JFO848" s="14"/>
      <c r="JFP848" s="14"/>
      <c r="JFQ848" s="14"/>
      <c r="JFR848" s="14"/>
      <c r="JFS848" s="14"/>
      <c r="JFT848" s="14"/>
      <c r="JFU848" s="14"/>
      <c r="JFV848" s="14"/>
      <c r="JFW848" s="14"/>
      <c r="JFX848" s="14"/>
      <c r="JFY848" s="14"/>
      <c r="JFZ848" s="14"/>
      <c r="JGA848" s="14"/>
      <c r="JGB848" s="14"/>
      <c r="JGC848" s="14"/>
      <c r="JGD848" s="14"/>
      <c r="JGE848" s="14"/>
      <c r="JGF848" s="14"/>
      <c r="JGG848" s="14"/>
      <c r="JGH848" s="14"/>
      <c r="JGI848" s="14"/>
      <c r="JGJ848" s="14"/>
      <c r="JGK848" s="14"/>
      <c r="JGL848" s="14"/>
      <c r="JGM848" s="14"/>
      <c r="JGN848" s="14"/>
      <c r="JGO848" s="14"/>
      <c r="JGP848" s="14"/>
      <c r="JGQ848" s="14"/>
      <c r="JGR848" s="14"/>
      <c r="JGS848" s="14"/>
      <c r="JGT848" s="14"/>
      <c r="JGU848" s="14"/>
      <c r="JGV848" s="14"/>
      <c r="JGW848" s="14"/>
      <c r="JGX848" s="14"/>
      <c r="JGY848" s="14"/>
      <c r="JGZ848" s="14"/>
      <c r="JHA848" s="14"/>
      <c r="JHB848" s="14"/>
      <c r="JHC848" s="14"/>
      <c r="JHD848" s="14"/>
      <c r="JHE848" s="14"/>
      <c r="JHF848" s="14"/>
      <c r="JHG848" s="14"/>
      <c r="JHH848" s="14"/>
      <c r="JHI848" s="14"/>
      <c r="JHJ848" s="14"/>
      <c r="JHK848" s="14"/>
      <c r="JHL848" s="14"/>
      <c r="JHM848" s="14"/>
      <c r="JHN848" s="14"/>
      <c r="JHO848" s="14"/>
      <c r="JHP848" s="14"/>
      <c r="JHQ848" s="14"/>
      <c r="JHR848" s="14"/>
      <c r="JHS848" s="14"/>
      <c r="JHT848" s="14"/>
      <c r="JHU848" s="14"/>
      <c r="JHV848" s="14"/>
      <c r="JHW848" s="14"/>
      <c r="JHX848" s="14"/>
      <c r="JHY848" s="14"/>
      <c r="JHZ848" s="14"/>
      <c r="JIA848" s="14"/>
      <c r="JIB848" s="14"/>
      <c r="JIC848" s="14"/>
      <c r="JID848" s="14"/>
      <c r="JIE848" s="14"/>
      <c r="JIF848" s="14"/>
      <c r="JIG848" s="14"/>
      <c r="JIH848" s="14"/>
      <c r="JII848" s="14"/>
      <c r="JIJ848" s="14"/>
      <c r="JIK848" s="14"/>
      <c r="JIL848" s="14"/>
      <c r="JIM848" s="14"/>
      <c r="JIN848" s="14"/>
      <c r="JIO848" s="14"/>
      <c r="JIP848" s="14"/>
      <c r="JIQ848" s="14"/>
      <c r="JIR848" s="14"/>
      <c r="JIS848" s="14"/>
      <c r="JIT848" s="14"/>
      <c r="JIU848" s="14"/>
      <c r="JIV848" s="14"/>
      <c r="JIW848" s="14"/>
      <c r="JIX848" s="14"/>
      <c r="JIY848" s="14"/>
      <c r="JIZ848" s="14"/>
      <c r="JJA848" s="14"/>
      <c r="JJB848" s="14"/>
      <c r="JJC848" s="14"/>
      <c r="JJD848" s="14"/>
      <c r="JJE848" s="14"/>
      <c r="JJF848" s="14"/>
      <c r="JJG848" s="14"/>
      <c r="JJH848" s="14"/>
      <c r="JJI848" s="14"/>
      <c r="JJJ848" s="14"/>
      <c r="JJK848" s="14"/>
      <c r="JJL848" s="14"/>
      <c r="JJM848" s="14"/>
      <c r="JJN848" s="14"/>
      <c r="JJO848" s="14"/>
      <c r="JJP848" s="14"/>
      <c r="JJQ848" s="14"/>
      <c r="JJR848" s="14"/>
      <c r="JJS848" s="14"/>
      <c r="JJT848" s="14"/>
      <c r="JJU848" s="14"/>
      <c r="JJV848" s="14"/>
      <c r="JJW848" s="14"/>
      <c r="JJX848" s="14"/>
      <c r="JJY848" s="14"/>
      <c r="JJZ848" s="14"/>
      <c r="JKA848" s="14"/>
      <c r="JKB848" s="14"/>
      <c r="JKC848" s="14"/>
      <c r="JKD848" s="14"/>
      <c r="JKE848" s="14"/>
      <c r="JKF848" s="14"/>
      <c r="JKG848" s="14"/>
      <c r="JKH848" s="14"/>
      <c r="JKI848" s="14"/>
      <c r="JKJ848" s="14"/>
      <c r="JKK848" s="14"/>
      <c r="JKL848" s="14"/>
      <c r="JKM848" s="14"/>
      <c r="JKN848" s="14"/>
      <c r="JKO848" s="14"/>
      <c r="JKP848" s="14"/>
      <c r="JKQ848" s="14"/>
      <c r="JKR848" s="14"/>
      <c r="JKS848" s="14"/>
      <c r="JKT848" s="14"/>
      <c r="JKU848" s="14"/>
      <c r="JKV848" s="14"/>
      <c r="JKW848" s="14"/>
      <c r="JKX848" s="14"/>
      <c r="JKY848" s="14"/>
      <c r="JKZ848" s="14"/>
      <c r="JLA848" s="14"/>
      <c r="JLB848" s="14"/>
      <c r="JLC848" s="14"/>
      <c r="JLD848" s="14"/>
      <c r="JLE848" s="14"/>
      <c r="JLF848" s="14"/>
      <c r="JLG848" s="14"/>
      <c r="JLH848" s="14"/>
      <c r="JLI848" s="14"/>
      <c r="JLJ848" s="14"/>
      <c r="JLK848" s="14"/>
      <c r="JLL848" s="14"/>
      <c r="JLM848" s="14"/>
      <c r="JLN848" s="14"/>
      <c r="JLO848" s="14"/>
      <c r="JLP848" s="14"/>
      <c r="JLQ848" s="14"/>
      <c r="JLR848" s="14"/>
      <c r="JLS848" s="14"/>
      <c r="JLT848" s="14"/>
      <c r="JLU848" s="14"/>
      <c r="JLV848" s="14"/>
      <c r="JLW848" s="14"/>
      <c r="JLX848" s="14"/>
      <c r="JLY848" s="14"/>
      <c r="JLZ848" s="14"/>
      <c r="JMA848" s="14"/>
      <c r="JMB848" s="14"/>
      <c r="JMC848" s="14"/>
      <c r="JMD848" s="14"/>
      <c r="JME848" s="14"/>
      <c r="JMF848" s="14"/>
      <c r="JMG848" s="14"/>
      <c r="JMH848" s="14"/>
      <c r="JMI848" s="14"/>
      <c r="JMJ848" s="14"/>
      <c r="JMK848" s="14"/>
      <c r="JML848" s="14"/>
      <c r="JMM848" s="14"/>
      <c r="JMN848" s="14"/>
      <c r="JMO848" s="14"/>
      <c r="JMP848" s="14"/>
      <c r="JMQ848" s="14"/>
      <c r="JMR848" s="14"/>
      <c r="JMS848" s="14"/>
      <c r="JMT848" s="14"/>
      <c r="JMU848" s="14"/>
      <c r="JMV848" s="14"/>
      <c r="JMW848" s="14"/>
      <c r="JMX848" s="14"/>
      <c r="JMY848" s="14"/>
      <c r="JMZ848" s="14"/>
      <c r="JNA848" s="14"/>
      <c r="JNB848" s="14"/>
      <c r="JNC848" s="14"/>
      <c r="JND848" s="14"/>
      <c r="JNE848" s="14"/>
      <c r="JNF848" s="14"/>
      <c r="JNG848" s="14"/>
      <c r="JNH848" s="14"/>
      <c r="JNI848" s="14"/>
      <c r="JNJ848" s="14"/>
      <c r="JNK848" s="14"/>
      <c r="JNL848" s="14"/>
      <c r="JNM848" s="14"/>
      <c r="JNN848" s="14"/>
      <c r="JNO848" s="14"/>
      <c r="JNP848" s="14"/>
      <c r="JNQ848" s="14"/>
      <c r="JNR848" s="14"/>
      <c r="JNS848" s="14"/>
      <c r="JNT848" s="14"/>
      <c r="JNU848" s="14"/>
      <c r="JNV848" s="14"/>
      <c r="JNW848" s="14"/>
      <c r="JNX848" s="14"/>
      <c r="JNY848" s="14"/>
      <c r="JNZ848" s="14"/>
      <c r="JOA848" s="14"/>
      <c r="JOB848" s="14"/>
      <c r="JOC848" s="14"/>
      <c r="JOD848" s="14"/>
      <c r="JOE848" s="14"/>
      <c r="JOF848" s="14"/>
      <c r="JOG848" s="14"/>
      <c r="JOH848" s="14"/>
      <c r="JOI848" s="14"/>
      <c r="JOJ848" s="14"/>
      <c r="JOK848" s="14"/>
      <c r="JOL848" s="14"/>
      <c r="JOM848" s="14"/>
      <c r="JON848" s="14"/>
      <c r="JOO848" s="14"/>
      <c r="JOP848" s="14"/>
      <c r="JOQ848" s="14"/>
      <c r="JOR848" s="14"/>
      <c r="JOS848" s="14"/>
      <c r="JOT848" s="14"/>
      <c r="JOU848" s="14"/>
      <c r="JOV848" s="14"/>
      <c r="JOW848" s="14"/>
      <c r="JOX848" s="14"/>
      <c r="JOY848" s="14"/>
      <c r="JOZ848" s="14"/>
      <c r="JPA848" s="14"/>
      <c r="JPB848" s="14"/>
      <c r="JPC848" s="14"/>
      <c r="JPD848" s="14"/>
      <c r="JPE848" s="14"/>
      <c r="JPF848" s="14"/>
      <c r="JPG848" s="14"/>
      <c r="JPH848" s="14"/>
      <c r="JPI848" s="14"/>
      <c r="JPJ848" s="14"/>
      <c r="JPK848" s="14"/>
      <c r="JPL848" s="14"/>
      <c r="JPM848" s="14"/>
      <c r="JPN848" s="14"/>
      <c r="JPO848" s="14"/>
      <c r="JPP848" s="14"/>
      <c r="JPQ848" s="14"/>
      <c r="JPR848" s="14"/>
      <c r="JPS848" s="14"/>
      <c r="JPT848" s="14"/>
      <c r="JPU848" s="14"/>
      <c r="JPV848" s="14"/>
      <c r="JPW848" s="14"/>
      <c r="JPX848" s="14"/>
      <c r="JPY848" s="14"/>
      <c r="JPZ848" s="14"/>
      <c r="JQA848" s="14"/>
      <c r="JQB848" s="14"/>
      <c r="JQC848" s="14"/>
      <c r="JQD848" s="14"/>
      <c r="JQE848" s="14"/>
      <c r="JQF848" s="14"/>
      <c r="JQG848" s="14"/>
      <c r="JQH848" s="14"/>
      <c r="JQI848" s="14"/>
      <c r="JQJ848" s="14"/>
      <c r="JQK848" s="14"/>
      <c r="JQL848" s="14"/>
      <c r="JQM848" s="14"/>
      <c r="JQN848" s="14"/>
      <c r="JQO848" s="14"/>
      <c r="JQP848" s="14"/>
      <c r="JQQ848" s="14"/>
      <c r="JQR848" s="14"/>
      <c r="JQS848" s="14"/>
      <c r="JQT848" s="14"/>
      <c r="JQU848" s="14"/>
      <c r="JQV848" s="14"/>
      <c r="JQW848" s="14"/>
      <c r="JQX848" s="14"/>
      <c r="JQY848" s="14"/>
      <c r="JQZ848" s="14"/>
      <c r="JRA848" s="14"/>
      <c r="JRB848" s="14"/>
      <c r="JRC848" s="14"/>
      <c r="JRD848" s="14"/>
      <c r="JRE848" s="14"/>
      <c r="JRF848" s="14"/>
      <c r="JRG848" s="14"/>
      <c r="JRH848" s="14"/>
      <c r="JRI848" s="14"/>
      <c r="JRJ848" s="14"/>
      <c r="JRK848" s="14"/>
      <c r="JRL848" s="14"/>
      <c r="JRM848" s="14"/>
      <c r="JRN848" s="14"/>
      <c r="JRO848" s="14"/>
      <c r="JRP848" s="14"/>
      <c r="JRQ848" s="14"/>
      <c r="JRR848" s="14"/>
      <c r="JRS848" s="14"/>
      <c r="JRT848" s="14"/>
      <c r="JRU848" s="14"/>
      <c r="JRV848" s="14"/>
      <c r="JRW848" s="14"/>
      <c r="JRX848" s="14"/>
      <c r="JRY848" s="14"/>
      <c r="JRZ848" s="14"/>
      <c r="JSA848" s="14"/>
      <c r="JSB848" s="14"/>
      <c r="JSC848" s="14"/>
      <c r="JSD848" s="14"/>
      <c r="JSE848" s="14"/>
      <c r="JSF848" s="14"/>
      <c r="JSG848" s="14"/>
      <c r="JSH848" s="14"/>
      <c r="JSI848" s="14"/>
      <c r="JSJ848" s="14"/>
      <c r="JSK848" s="14"/>
      <c r="JSL848" s="14"/>
      <c r="JSM848" s="14"/>
      <c r="JSN848" s="14"/>
      <c r="JSO848" s="14"/>
      <c r="JSP848" s="14"/>
      <c r="JSQ848" s="14"/>
      <c r="JSR848" s="14"/>
      <c r="JSS848" s="14"/>
      <c r="JST848" s="14"/>
      <c r="JSU848" s="14"/>
      <c r="JSV848" s="14"/>
      <c r="JSW848" s="14"/>
      <c r="JSX848" s="14"/>
      <c r="JSY848" s="14"/>
      <c r="JSZ848" s="14"/>
      <c r="JTA848" s="14"/>
      <c r="JTB848" s="14"/>
      <c r="JTC848" s="14"/>
      <c r="JTD848" s="14"/>
      <c r="JTE848" s="14"/>
      <c r="JTF848" s="14"/>
      <c r="JTG848" s="14"/>
      <c r="JTH848" s="14"/>
      <c r="JTI848" s="14"/>
      <c r="JTJ848" s="14"/>
      <c r="JTK848" s="14"/>
      <c r="JTL848" s="14"/>
      <c r="JTM848" s="14"/>
      <c r="JTN848" s="14"/>
      <c r="JTO848" s="14"/>
      <c r="JTP848" s="14"/>
      <c r="JTQ848" s="14"/>
      <c r="JTR848" s="14"/>
      <c r="JTS848" s="14"/>
      <c r="JTT848" s="14"/>
      <c r="JTU848" s="14"/>
      <c r="JTV848" s="14"/>
      <c r="JTW848" s="14"/>
      <c r="JTX848" s="14"/>
      <c r="JTY848" s="14"/>
      <c r="JTZ848" s="14"/>
      <c r="JUA848" s="14"/>
      <c r="JUB848" s="14"/>
      <c r="JUC848" s="14"/>
      <c r="JUD848" s="14"/>
      <c r="JUE848" s="14"/>
      <c r="JUF848" s="14"/>
      <c r="JUG848" s="14"/>
      <c r="JUH848" s="14"/>
      <c r="JUI848" s="14"/>
      <c r="JUJ848" s="14"/>
      <c r="JUK848" s="14"/>
      <c r="JUL848" s="14"/>
      <c r="JUM848" s="14"/>
      <c r="JUN848" s="14"/>
      <c r="JUO848" s="14"/>
      <c r="JUP848" s="14"/>
      <c r="JUQ848" s="14"/>
      <c r="JUR848" s="14"/>
      <c r="JUS848" s="14"/>
      <c r="JUT848" s="14"/>
      <c r="JUU848" s="14"/>
      <c r="JUV848" s="14"/>
      <c r="JUW848" s="14"/>
      <c r="JUX848" s="14"/>
      <c r="JUY848" s="14"/>
      <c r="JUZ848" s="14"/>
      <c r="JVA848" s="14"/>
      <c r="JVB848" s="14"/>
      <c r="JVC848" s="14"/>
      <c r="JVD848" s="14"/>
      <c r="JVE848" s="14"/>
      <c r="JVF848" s="14"/>
      <c r="JVG848" s="14"/>
      <c r="JVH848" s="14"/>
      <c r="JVI848" s="14"/>
      <c r="JVJ848" s="14"/>
      <c r="JVK848" s="14"/>
      <c r="JVL848" s="14"/>
      <c r="JVM848" s="14"/>
      <c r="JVN848" s="14"/>
      <c r="JVO848" s="14"/>
      <c r="JVP848" s="14"/>
      <c r="JVQ848" s="14"/>
      <c r="JVR848" s="14"/>
      <c r="JVS848" s="14"/>
      <c r="JVT848" s="14"/>
      <c r="JVU848" s="14"/>
      <c r="JVV848" s="14"/>
      <c r="JVW848" s="14"/>
      <c r="JVX848" s="14"/>
      <c r="JVY848" s="14"/>
      <c r="JVZ848" s="14"/>
      <c r="JWA848" s="14"/>
      <c r="JWB848" s="14"/>
      <c r="JWC848" s="14"/>
      <c r="JWD848" s="14"/>
      <c r="JWE848" s="14"/>
      <c r="JWF848" s="14"/>
      <c r="JWG848" s="14"/>
      <c r="JWH848" s="14"/>
      <c r="JWI848" s="14"/>
      <c r="JWJ848" s="14"/>
      <c r="JWK848" s="14"/>
      <c r="JWL848" s="14"/>
      <c r="JWM848" s="14"/>
      <c r="JWN848" s="14"/>
      <c r="JWO848" s="14"/>
      <c r="JWP848" s="14"/>
      <c r="JWQ848" s="14"/>
      <c r="JWR848" s="14"/>
      <c r="JWS848" s="14"/>
      <c r="JWT848" s="14"/>
      <c r="JWU848" s="14"/>
      <c r="JWV848" s="14"/>
      <c r="JWW848" s="14"/>
      <c r="JWX848" s="14"/>
      <c r="JWY848" s="14"/>
      <c r="JWZ848" s="14"/>
      <c r="JXA848" s="14"/>
      <c r="JXB848" s="14"/>
      <c r="JXC848" s="14"/>
      <c r="JXD848" s="14"/>
      <c r="JXE848" s="14"/>
      <c r="JXF848" s="14"/>
      <c r="JXG848" s="14"/>
      <c r="JXH848" s="14"/>
      <c r="JXI848" s="14"/>
      <c r="JXJ848" s="14"/>
      <c r="JXK848" s="14"/>
      <c r="JXL848" s="14"/>
      <c r="JXM848" s="14"/>
      <c r="JXN848" s="14"/>
      <c r="JXO848" s="14"/>
      <c r="JXP848" s="14"/>
      <c r="JXQ848" s="14"/>
      <c r="JXR848" s="14"/>
      <c r="JXS848" s="14"/>
      <c r="JXT848" s="14"/>
      <c r="JXU848" s="14"/>
      <c r="JXV848" s="14"/>
      <c r="JXW848" s="14"/>
      <c r="JXX848" s="14"/>
      <c r="JXY848" s="14"/>
      <c r="JXZ848" s="14"/>
      <c r="JYA848" s="14"/>
      <c r="JYB848" s="14"/>
      <c r="JYC848" s="14"/>
      <c r="JYD848" s="14"/>
      <c r="JYE848" s="14"/>
      <c r="JYF848" s="14"/>
      <c r="JYG848" s="14"/>
      <c r="JYH848" s="14"/>
      <c r="JYI848" s="14"/>
      <c r="JYJ848" s="14"/>
      <c r="JYK848" s="14"/>
      <c r="JYL848" s="14"/>
      <c r="JYM848" s="14"/>
      <c r="JYN848" s="14"/>
      <c r="JYO848" s="14"/>
      <c r="JYP848" s="14"/>
      <c r="JYQ848" s="14"/>
      <c r="JYR848" s="14"/>
      <c r="JYS848" s="14"/>
      <c r="JYT848" s="14"/>
      <c r="JYU848" s="14"/>
      <c r="JYV848" s="14"/>
      <c r="JYW848" s="14"/>
      <c r="JYX848" s="14"/>
      <c r="JYY848" s="14"/>
      <c r="JYZ848" s="14"/>
      <c r="JZA848" s="14"/>
      <c r="JZB848" s="14"/>
      <c r="JZC848" s="14"/>
      <c r="JZD848" s="14"/>
      <c r="JZE848" s="14"/>
      <c r="JZF848" s="14"/>
      <c r="JZG848" s="14"/>
      <c r="JZH848" s="14"/>
      <c r="JZI848" s="14"/>
      <c r="JZJ848" s="14"/>
      <c r="JZK848" s="14"/>
      <c r="JZL848" s="14"/>
      <c r="JZM848" s="14"/>
      <c r="JZN848" s="14"/>
      <c r="JZO848" s="14"/>
      <c r="JZP848" s="14"/>
      <c r="JZQ848" s="14"/>
      <c r="JZR848" s="14"/>
      <c r="JZS848" s="14"/>
      <c r="JZT848" s="14"/>
      <c r="JZU848" s="14"/>
      <c r="JZV848" s="14"/>
      <c r="JZW848" s="14"/>
      <c r="JZX848" s="14"/>
      <c r="JZY848" s="14"/>
      <c r="JZZ848" s="14"/>
      <c r="KAA848" s="14"/>
      <c r="KAB848" s="14"/>
      <c r="KAC848" s="14"/>
      <c r="KAD848" s="14"/>
      <c r="KAE848" s="14"/>
      <c r="KAF848" s="14"/>
      <c r="KAG848" s="14"/>
      <c r="KAH848" s="14"/>
      <c r="KAI848" s="14"/>
      <c r="KAJ848" s="14"/>
      <c r="KAK848" s="14"/>
      <c r="KAL848" s="14"/>
      <c r="KAM848" s="14"/>
      <c r="KAN848" s="14"/>
      <c r="KAO848" s="14"/>
      <c r="KAP848" s="14"/>
      <c r="KAQ848" s="14"/>
      <c r="KAR848" s="14"/>
      <c r="KAS848" s="14"/>
      <c r="KAT848" s="14"/>
      <c r="KAU848" s="14"/>
      <c r="KAV848" s="14"/>
      <c r="KAW848" s="14"/>
      <c r="KAX848" s="14"/>
      <c r="KAY848" s="14"/>
      <c r="KAZ848" s="14"/>
      <c r="KBA848" s="14"/>
      <c r="KBB848" s="14"/>
      <c r="KBC848" s="14"/>
      <c r="KBD848" s="14"/>
      <c r="KBE848" s="14"/>
      <c r="KBF848" s="14"/>
      <c r="KBG848" s="14"/>
      <c r="KBH848" s="14"/>
      <c r="KBI848" s="14"/>
      <c r="KBJ848" s="14"/>
      <c r="KBK848" s="14"/>
      <c r="KBL848" s="14"/>
      <c r="KBM848" s="14"/>
      <c r="KBN848" s="14"/>
      <c r="KBO848" s="14"/>
      <c r="KBP848" s="14"/>
      <c r="KBQ848" s="14"/>
      <c r="KBR848" s="14"/>
      <c r="KBS848" s="14"/>
      <c r="KBT848" s="14"/>
      <c r="KBU848" s="14"/>
      <c r="KBV848" s="14"/>
      <c r="KBW848" s="14"/>
      <c r="KBX848" s="14"/>
      <c r="KBY848" s="14"/>
      <c r="KBZ848" s="14"/>
      <c r="KCA848" s="14"/>
      <c r="KCB848" s="14"/>
      <c r="KCC848" s="14"/>
      <c r="KCD848" s="14"/>
      <c r="KCE848" s="14"/>
      <c r="KCF848" s="14"/>
      <c r="KCG848" s="14"/>
      <c r="KCH848" s="14"/>
      <c r="KCI848" s="14"/>
      <c r="KCJ848" s="14"/>
      <c r="KCK848" s="14"/>
      <c r="KCL848" s="14"/>
      <c r="KCM848" s="14"/>
      <c r="KCN848" s="14"/>
      <c r="KCO848" s="14"/>
      <c r="KCP848" s="14"/>
      <c r="KCQ848" s="14"/>
      <c r="KCR848" s="14"/>
      <c r="KCS848" s="14"/>
      <c r="KCT848" s="14"/>
      <c r="KCU848" s="14"/>
      <c r="KCV848" s="14"/>
      <c r="KCW848" s="14"/>
      <c r="KCX848" s="14"/>
      <c r="KCY848" s="14"/>
      <c r="KCZ848" s="14"/>
      <c r="KDA848" s="14"/>
      <c r="KDB848" s="14"/>
      <c r="KDC848" s="14"/>
      <c r="KDD848" s="14"/>
      <c r="KDE848" s="14"/>
      <c r="KDF848" s="14"/>
      <c r="KDG848" s="14"/>
      <c r="KDH848" s="14"/>
      <c r="KDI848" s="14"/>
      <c r="KDJ848" s="14"/>
      <c r="KDK848" s="14"/>
      <c r="KDL848" s="14"/>
      <c r="KDM848" s="14"/>
      <c r="KDN848" s="14"/>
      <c r="KDO848" s="14"/>
      <c r="KDP848" s="14"/>
      <c r="KDQ848" s="14"/>
      <c r="KDR848" s="14"/>
      <c r="KDS848" s="14"/>
      <c r="KDT848" s="14"/>
      <c r="KDU848" s="14"/>
      <c r="KDV848" s="14"/>
      <c r="KDW848" s="14"/>
      <c r="KDX848" s="14"/>
      <c r="KDY848" s="14"/>
      <c r="KDZ848" s="14"/>
      <c r="KEA848" s="14"/>
      <c r="KEB848" s="14"/>
      <c r="KEC848" s="14"/>
      <c r="KED848" s="14"/>
      <c r="KEE848" s="14"/>
      <c r="KEF848" s="14"/>
      <c r="KEG848" s="14"/>
      <c r="KEH848" s="14"/>
      <c r="KEI848" s="14"/>
      <c r="KEJ848" s="14"/>
      <c r="KEK848" s="14"/>
      <c r="KEL848" s="14"/>
      <c r="KEM848" s="14"/>
      <c r="KEN848" s="14"/>
      <c r="KEO848" s="14"/>
      <c r="KEP848" s="14"/>
      <c r="KEQ848" s="14"/>
      <c r="KER848" s="14"/>
      <c r="KES848" s="14"/>
      <c r="KET848" s="14"/>
      <c r="KEU848" s="14"/>
      <c r="KEV848" s="14"/>
      <c r="KEW848" s="14"/>
      <c r="KEX848" s="14"/>
      <c r="KEY848" s="14"/>
      <c r="KEZ848" s="14"/>
      <c r="KFA848" s="14"/>
      <c r="KFB848" s="14"/>
      <c r="KFC848" s="14"/>
      <c r="KFD848" s="14"/>
      <c r="KFE848" s="14"/>
      <c r="KFF848" s="14"/>
      <c r="KFG848" s="14"/>
      <c r="KFH848" s="14"/>
      <c r="KFI848" s="14"/>
      <c r="KFJ848" s="14"/>
      <c r="KFK848" s="14"/>
      <c r="KFL848" s="14"/>
      <c r="KFM848" s="14"/>
      <c r="KFN848" s="14"/>
      <c r="KFO848" s="14"/>
      <c r="KFP848" s="14"/>
      <c r="KFQ848" s="14"/>
      <c r="KFR848" s="14"/>
      <c r="KFS848" s="14"/>
      <c r="KFT848" s="14"/>
      <c r="KFU848" s="14"/>
      <c r="KFV848" s="14"/>
      <c r="KFW848" s="14"/>
      <c r="KFX848" s="14"/>
      <c r="KFY848" s="14"/>
      <c r="KFZ848" s="14"/>
      <c r="KGA848" s="14"/>
      <c r="KGB848" s="14"/>
      <c r="KGC848" s="14"/>
      <c r="KGD848" s="14"/>
      <c r="KGE848" s="14"/>
      <c r="KGF848" s="14"/>
      <c r="KGG848" s="14"/>
      <c r="KGH848" s="14"/>
      <c r="KGI848" s="14"/>
      <c r="KGJ848" s="14"/>
      <c r="KGK848" s="14"/>
      <c r="KGL848" s="14"/>
      <c r="KGM848" s="14"/>
      <c r="KGN848" s="14"/>
      <c r="KGO848" s="14"/>
      <c r="KGP848" s="14"/>
      <c r="KGQ848" s="14"/>
      <c r="KGR848" s="14"/>
      <c r="KGS848" s="14"/>
      <c r="KGT848" s="14"/>
      <c r="KGU848" s="14"/>
      <c r="KGV848" s="14"/>
      <c r="KGW848" s="14"/>
      <c r="KGX848" s="14"/>
      <c r="KGY848" s="14"/>
      <c r="KGZ848" s="14"/>
      <c r="KHA848" s="14"/>
      <c r="KHB848" s="14"/>
      <c r="KHC848" s="14"/>
      <c r="KHD848" s="14"/>
      <c r="KHE848" s="14"/>
      <c r="KHF848" s="14"/>
      <c r="KHG848" s="14"/>
      <c r="KHH848" s="14"/>
      <c r="KHI848" s="14"/>
      <c r="KHJ848" s="14"/>
      <c r="KHK848" s="14"/>
      <c r="KHL848" s="14"/>
      <c r="KHM848" s="14"/>
      <c r="KHN848" s="14"/>
      <c r="KHO848" s="14"/>
      <c r="KHP848" s="14"/>
      <c r="KHQ848" s="14"/>
      <c r="KHR848" s="14"/>
      <c r="KHS848" s="14"/>
      <c r="KHT848" s="14"/>
      <c r="KHU848" s="14"/>
      <c r="KHV848" s="14"/>
      <c r="KHW848" s="14"/>
      <c r="KHX848" s="14"/>
      <c r="KHY848" s="14"/>
      <c r="KHZ848" s="14"/>
      <c r="KIA848" s="14"/>
      <c r="KIB848" s="14"/>
      <c r="KIC848" s="14"/>
      <c r="KID848" s="14"/>
      <c r="KIE848" s="14"/>
      <c r="KIF848" s="14"/>
      <c r="KIG848" s="14"/>
      <c r="KIH848" s="14"/>
      <c r="KII848" s="14"/>
      <c r="KIJ848" s="14"/>
      <c r="KIK848" s="14"/>
      <c r="KIL848" s="14"/>
      <c r="KIM848" s="14"/>
      <c r="KIN848" s="14"/>
      <c r="KIO848" s="14"/>
      <c r="KIP848" s="14"/>
      <c r="KIQ848" s="14"/>
      <c r="KIR848" s="14"/>
      <c r="KIS848" s="14"/>
      <c r="KIT848" s="14"/>
      <c r="KIU848" s="14"/>
      <c r="KIV848" s="14"/>
      <c r="KIW848" s="14"/>
      <c r="KIX848" s="14"/>
      <c r="KIY848" s="14"/>
      <c r="KIZ848" s="14"/>
      <c r="KJA848" s="14"/>
      <c r="KJB848" s="14"/>
      <c r="KJC848" s="14"/>
      <c r="KJD848" s="14"/>
      <c r="KJE848" s="14"/>
      <c r="KJF848" s="14"/>
      <c r="KJG848" s="14"/>
      <c r="KJH848" s="14"/>
      <c r="KJI848" s="14"/>
      <c r="KJJ848" s="14"/>
      <c r="KJK848" s="14"/>
      <c r="KJL848" s="14"/>
      <c r="KJM848" s="14"/>
      <c r="KJN848" s="14"/>
      <c r="KJO848" s="14"/>
      <c r="KJP848" s="14"/>
      <c r="KJQ848" s="14"/>
      <c r="KJR848" s="14"/>
      <c r="KJS848" s="14"/>
      <c r="KJT848" s="14"/>
      <c r="KJU848" s="14"/>
      <c r="KJV848" s="14"/>
      <c r="KJW848" s="14"/>
      <c r="KJX848" s="14"/>
      <c r="KJY848" s="14"/>
      <c r="KJZ848" s="14"/>
      <c r="KKA848" s="14"/>
      <c r="KKB848" s="14"/>
      <c r="KKC848" s="14"/>
      <c r="KKD848" s="14"/>
      <c r="KKE848" s="14"/>
      <c r="KKF848" s="14"/>
      <c r="KKG848" s="14"/>
      <c r="KKH848" s="14"/>
      <c r="KKI848" s="14"/>
      <c r="KKJ848" s="14"/>
      <c r="KKK848" s="14"/>
      <c r="KKL848" s="14"/>
      <c r="KKM848" s="14"/>
      <c r="KKN848" s="14"/>
      <c r="KKO848" s="14"/>
      <c r="KKP848" s="14"/>
      <c r="KKQ848" s="14"/>
      <c r="KKR848" s="14"/>
      <c r="KKS848" s="14"/>
      <c r="KKT848" s="14"/>
      <c r="KKU848" s="14"/>
      <c r="KKV848" s="14"/>
      <c r="KKW848" s="14"/>
      <c r="KKX848" s="14"/>
      <c r="KKY848" s="14"/>
      <c r="KKZ848" s="14"/>
      <c r="KLA848" s="14"/>
      <c r="KLB848" s="14"/>
      <c r="KLC848" s="14"/>
      <c r="KLD848" s="14"/>
      <c r="KLE848" s="14"/>
      <c r="KLF848" s="14"/>
      <c r="KLG848" s="14"/>
      <c r="KLH848" s="14"/>
      <c r="KLI848" s="14"/>
      <c r="KLJ848" s="14"/>
      <c r="KLK848" s="14"/>
      <c r="KLL848" s="14"/>
      <c r="KLM848" s="14"/>
      <c r="KLN848" s="14"/>
      <c r="KLO848" s="14"/>
      <c r="KLP848" s="14"/>
      <c r="KLQ848" s="14"/>
      <c r="KLR848" s="14"/>
      <c r="KLS848" s="14"/>
      <c r="KLT848" s="14"/>
      <c r="KLU848" s="14"/>
      <c r="KLV848" s="14"/>
      <c r="KLW848" s="14"/>
      <c r="KLX848" s="14"/>
      <c r="KLY848" s="14"/>
      <c r="KLZ848" s="14"/>
      <c r="KMA848" s="14"/>
      <c r="KMB848" s="14"/>
      <c r="KMC848" s="14"/>
      <c r="KMD848" s="14"/>
      <c r="KME848" s="14"/>
      <c r="KMF848" s="14"/>
      <c r="KMG848" s="14"/>
      <c r="KMH848" s="14"/>
      <c r="KMI848" s="14"/>
      <c r="KMJ848" s="14"/>
      <c r="KMK848" s="14"/>
      <c r="KML848" s="14"/>
      <c r="KMM848" s="14"/>
      <c r="KMN848" s="14"/>
      <c r="KMO848" s="14"/>
      <c r="KMP848" s="14"/>
      <c r="KMQ848" s="14"/>
      <c r="KMR848" s="14"/>
      <c r="KMS848" s="14"/>
      <c r="KMT848" s="14"/>
      <c r="KMU848" s="14"/>
      <c r="KMV848" s="14"/>
      <c r="KMW848" s="14"/>
      <c r="KMX848" s="14"/>
      <c r="KMY848" s="14"/>
      <c r="KMZ848" s="14"/>
      <c r="KNA848" s="14"/>
      <c r="KNB848" s="14"/>
      <c r="KNC848" s="14"/>
      <c r="KND848" s="14"/>
      <c r="KNE848" s="14"/>
      <c r="KNF848" s="14"/>
      <c r="KNG848" s="14"/>
      <c r="KNH848" s="14"/>
      <c r="KNI848" s="14"/>
      <c r="KNJ848" s="14"/>
      <c r="KNK848" s="14"/>
      <c r="KNL848" s="14"/>
      <c r="KNM848" s="14"/>
      <c r="KNN848" s="14"/>
      <c r="KNO848" s="14"/>
      <c r="KNP848" s="14"/>
      <c r="KNQ848" s="14"/>
      <c r="KNR848" s="14"/>
      <c r="KNS848" s="14"/>
      <c r="KNT848" s="14"/>
      <c r="KNU848" s="14"/>
      <c r="KNV848" s="14"/>
      <c r="KNW848" s="14"/>
      <c r="KNX848" s="14"/>
      <c r="KNY848" s="14"/>
      <c r="KNZ848" s="14"/>
      <c r="KOA848" s="14"/>
      <c r="KOB848" s="14"/>
      <c r="KOC848" s="14"/>
      <c r="KOD848" s="14"/>
      <c r="KOE848" s="14"/>
      <c r="KOF848" s="14"/>
      <c r="KOG848" s="14"/>
      <c r="KOH848" s="14"/>
      <c r="KOI848" s="14"/>
      <c r="KOJ848" s="14"/>
      <c r="KOK848" s="14"/>
      <c r="KOL848" s="14"/>
      <c r="KOM848" s="14"/>
      <c r="KON848" s="14"/>
      <c r="KOO848" s="14"/>
      <c r="KOP848" s="14"/>
      <c r="KOQ848" s="14"/>
      <c r="KOR848" s="14"/>
      <c r="KOS848" s="14"/>
      <c r="KOT848" s="14"/>
      <c r="KOU848" s="14"/>
      <c r="KOV848" s="14"/>
      <c r="KOW848" s="14"/>
      <c r="KOX848" s="14"/>
      <c r="KOY848" s="14"/>
      <c r="KOZ848" s="14"/>
      <c r="KPA848" s="14"/>
      <c r="KPB848" s="14"/>
      <c r="KPC848" s="14"/>
      <c r="KPD848" s="14"/>
      <c r="KPE848" s="14"/>
      <c r="KPF848" s="14"/>
      <c r="KPG848" s="14"/>
      <c r="KPH848" s="14"/>
      <c r="KPI848" s="14"/>
      <c r="KPJ848" s="14"/>
      <c r="KPK848" s="14"/>
      <c r="KPL848" s="14"/>
      <c r="KPM848" s="14"/>
      <c r="KPN848" s="14"/>
      <c r="KPO848" s="14"/>
      <c r="KPP848" s="14"/>
      <c r="KPQ848" s="14"/>
      <c r="KPR848" s="14"/>
      <c r="KPS848" s="14"/>
      <c r="KPT848" s="14"/>
      <c r="KPU848" s="14"/>
      <c r="KPV848" s="14"/>
      <c r="KPW848" s="14"/>
      <c r="KPX848" s="14"/>
      <c r="KPY848" s="14"/>
      <c r="KPZ848" s="14"/>
      <c r="KQA848" s="14"/>
      <c r="KQB848" s="14"/>
      <c r="KQC848" s="14"/>
      <c r="KQD848" s="14"/>
      <c r="KQE848" s="14"/>
      <c r="KQF848" s="14"/>
      <c r="KQG848" s="14"/>
      <c r="KQH848" s="14"/>
      <c r="KQI848" s="14"/>
      <c r="KQJ848" s="14"/>
      <c r="KQK848" s="14"/>
      <c r="KQL848" s="14"/>
      <c r="KQM848" s="14"/>
      <c r="KQN848" s="14"/>
      <c r="KQO848" s="14"/>
      <c r="KQP848" s="14"/>
      <c r="KQQ848" s="14"/>
      <c r="KQR848" s="14"/>
      <c r="KQS848" s="14"/>
      <c r="KQT848" s="14"/>
      <c r="KQU848" s="14"/>
      <c r="KQV848" s="14"/>
      <c r="KQW848" s="14"/>
      <c r="KQX848" s="14"/>
      <c r="KQY848" s="14"/>
      <c r="KQZ848" s="14"/>
      <c r="KRA848" s="14"/>
      <c r="KRB848" s="14"/>
      <c r="KRC848" s="14"/>
      <c r="KRD848" s="14"/>
      <c r="KRE848" s="14"/>
      <c r="KRF848" s="14"/>
      <c r="KRG848" s="14"/>
      <c r="KRH848" s="14"/>
      <c r="KRI848" s="14"/>
      <c r="KRJ848" s="14"/>
      <c r="KRK848" s="14"/>
      <c r="KRL848" s="14"/>
      <c r="KRM848" s="14"/>
      <c r="KRN848" s="14"/>
      <c r="KRO848" s="14"/>
      <c r="KRP848" s="14"/>
      <c r="KRQ848" s="14"/>
      <c r="KRR848" s="14"/>
      <c r="KRS848" s="14"/>
      <c r="KRT848" s="14"/>
      <c r="KRU848" s="14"/>
      <c r="KRV848" s="14"/>
      <c r="KRW848" s="14"/>
      <c r="KRX848" s="14"/>
      <c r="KRY848" s="14"/>
      <c r="KRZ848" s="14"/>
      <c r="KSA848" s="14"/>
      <c r="KSB848" s="14"/>
      <c r="KSC848" s="14"/>
      <c r="KSD848" s="14"/>
      <c r="KSE848" s="14"/>
      <c r="KSF848" s="14"/>
      <c r="KSG848" s="14"/>
      <c r="KSH848" s="14"/>
      <c r="KSI848" s="14"/>
      <c r="KSJ848" s="14"/>
      <c r="KSK848" s="14"/>
      <c r="KSL848" s="14"/>
      <c r="KSM848" s="14"/>
      <c r="KSN848" s="14"/>
      <c r="KSO848" s="14"/>
      <c r="KSP848" s="14"/>
      <c r="KSQ848" s="14"/>
      <c r="KSR848" s="14"/>
      <c r="KSS848" s="14"/>
      <c r="KST848" s="14"/>
      <c r="KSU848" s="14"/>
      <c r="KSV848" s="14"/>
      <c r="KSW848" s="14"/>
      <c r="KSX848" s="14"/>
      <c r="KSY848" s="14"/>
      <c r="KSZ848" s="14"/>
      <c r="KTA848" s="14"/>
      <c r="KTB848" s="14"/>
      <c r="KTC848" s="14"/>
      <c r="KTD848" s="14"/>
      <c r="KTE848" s="14"/>
      <c r="KTF848" s="14"/>
      <c r="KTG848" s="14"/>
      <c r="KTH848" s="14"/>
      <c r="KTI848" s="14"/>
      <c r="KTJ848" s="14"/>
      <c r="KTK848" s="14"/>
      <c r="KTL848" s="14"/>
      <c r="KTM848" s="14"/>
      <c r="KTN848" s="14"/>
      <c r="KTO848" s="14"/>
      <c r="KTP848" s="14"/>
      <c r="KTQ848" s="14"/>
      <c r="KTR848" s="14"/>
      <c r="KTS848" s="14"/>
      <c r="KTT848" s="14"/>
      <c r="KTU848" s="14"/>
      <c r="KTV848" s="14"/>
      <c r="KTW848" s="14"/>
      <c r="KTX848" s="14"/>
      <c r="KTY848" s="14"/>
      <c r="KTZ848" s="14"/>
      <c r="KUA848" s="14"/>
      <c r="KUB848" s="14"/>
      <c r="KUC848" s="14"/>
      <c r="KUD848" s="14"/>
      <c r="KUE848" s="14"/>
      <c r="KUF848" s="14"/>
      <c r="KUG848" s="14"/>
      <c r="KUH848" s="14"/>
      <c r="KUI848" s="14"/>
      <c r="KUJ848" s="14"/>
      <c r="KUK848" s="14"/>
      <c r="KUL848" s="14"/>
      <c r="KUM848" s="14"/>
      <c r="KUN848" s="14"/>
      <c r="KUO848" s="14"/>
      <c r="KUP848" s="14"/>
      <c r="KUQ848" s="14"/>
      <c r="KUR848" s="14"/>
      <c r="KUS848" s="14"/>
      <c r="KUT848" s="14"/>
      <c r="KUU848" s="14"/>
      <c r="KUV848" s="14"/>
      <c r="KUW848" s="14"/>
      <c r="KUX848" s="14"/>
      <c r="KUY848" s="14"/>
      <c r="KUZ848" s="14"/>
      <c r="KVA848" s="14"/>
      <c r="KVB848" s="14"/>
      <c r="KVC848" s="14"/>
      <c r="KVD848" s="14"/>
      <c r="KVE848" s="14"/>
      <c r="KVF848" s="14"/>
      <c r="KVG848" s="14"/>
      <c r="KVH848" s="14"/>
      <c r="KVI848" s="14"/>
      <c r="KVJ848" s="14"/>
      <c r="KVK848" s="14"/>
      <c r="KVL848" s="14"/>
      <c r="KVM848" s="14"/>
      <c r="KVN848" s="14"/>
      <c r="KVO848" s="14"/>
      <c r="KVP848" s="14"/>
      <c r="KVQ848" s="14"/>
      <c r="KVR848" s="14"/>
      <c r="KVS848" s="14"/>
      <c r="KVT848" s="14"/>
      <c r="KVU848" s="14"/>
      <c r="KVV848" s="14"/>
      <c r="KVW848" s="14"/>
      <c r="KVX848" s="14"/>
      <c r="KVY848" s="14"/>
      <c r="KVZ848" s="14"/>
      <c r="KWA848" s="14"/>
      <c r="KWB848" s="14"/>
      <c r="KWC848" s="14"/>
      <c r="KWD848" s="14"/>
      <c r="KWE848" s="14"/>
      <c r="KWF848" s="14"/>
      <c r="KWG848" s="14"/>
      <c r="KWH848" s="14"/>
      <c r="KWI848" s="14"/>
      <c r="KWJ848" s="14"/>
      <c r="KWK848" s="14"/>
      <c r="KWL848" s="14"/>
      <c r="KWM848" s="14"/>
      <c r="KWN848" s="14"/>
      <c r="KWO848" s="14"/>
      <c r="KWP848" s="14"/>
      <c r="KWQ848" s="14"/>
      <c r="KWR848" s="14"/>
      <c r="KWS848" s="14"/>
      <c r="KWT848" s="14"/>
      <c r="KWU848" s="14"/>
      <c r="KWV848" s="14"/>
      <c r="KWW848" s="14"/>
      <c r="KWX848" s="14"/>
      <c r="KWY848" s="14"/>
      <c r="KWZ848" s="14"/>
      <c r="KXA848" s="14"/>
      <c r="KXB848" s="14"/>
      <c r="KXC848" s="14"/>
      <c r="KXD848" s="14"/>
      <c r="KXE848" s="14"/>
      <c r="KXF848" s="14"/>
      <c r="KXG848" s="14"/>
      <c r="KXH848" s="14"/>
      <c r="KXI848" s="14"/>
      <c r="KXJ848" s="14"/>
      <c r="KXK848" s="14"/>
      <c r="KXL848" s="14"/>
      <c r="KXM848" s="14"/>
      <c r="KXN848" s="14"/>
      <c r="KXO848" s="14"/>
      <c r="KXP848" s="14"/>
      <c r="KXQ848" s="14"/>
      <c r="KXR848" s="14"/>
      <c r="KXS848" s="14"/>
      <c r="KXT848" s="14"/>
      <c r="KXU848" s="14"/>
      <c r="KXV848" s="14"/>
      <c r="KXW848" s="14"/>
      <c r="KXX848" s="14"/>
      <c r="KXY848" s="14"/>
      <c r="KXZ848" s="14"/>
      <c r="KYA848" s="14"/>
      <c r="KYB848" s="14"/>
      <c r="KYC848" s="14"/>
      <c r="KYD848" s="14"/>
      <c r="KYE848" s="14"/>
      <c r="KYF848" s="14"/>
      <c r="KYG848" s="14"/>
      <c r="KYH848" s="14"/>
      <c r="KYI848" s="14"/>
      <c r="KYJ848" s="14"/>
      <c r="KYK848" s="14"/>
      <c r="KYL848" s="14"/>
      <c r="KYM848" s="14"/>
      <c r="KYN848" s="14"/>
      <c r="KYO848" s="14"/>
      <c r="KYP848" s="14"/>
      <c r="KYQ848" s="14"/>
      <c r="KYR848" s="14"/>
      <c r="KYS848" s="14"/>
      <c r="KYT848" s="14"/>
      <c r="KYU848" s="14"/>
      <c r="KYV848" s="14"/>
      <c r="KYW848" s="14"/>
      <c r="KYX848" s="14"/>
      <c r="KYY848" s="14"/>
      <c r="KYZ848" s="14"/>
      <c r="KZA848" s="14"/>
      <c r="KZB848" s="14"/>
      <c r="KZC848" s="14"/>
      <c r="KZD848" s="14"/>
      <c r="KZE848" s="14"/>
      <c r="KZF848" s="14"/>
      <c r="KZG848" s="14"/>
      <c r="KZH848" s="14"/>
      <c r="KZI848" s="14"/>
      <c r="KZJ848" s="14"/>
      <c r="KZK848" s="14"/>
      <c r="KZL848" s="14"/>
      <c r="KZM848" s="14"/>
      <c r="KZN848" s="14"/>
      <c r="KZO848" s="14"/>
      <c r="KZP848" s="14"/>
      <c r="KZQ848" s="14"/>
      <c r="KZR848" s="14"/>
      <c r="KZS848" s="14"/>
      <c r="KZT848" s="14"/>
      <c r="KZU848" s="14"/>
      <c r="KZV848" s="14"/>
      <c r="KZW848" s="14"/>
      <c r="KZX848" s="14"/>
      <c r="KZY848" s="14"/>
      <c r="KZZ848" s="14"/>
      <c r="LAA848" s="14"/>
      <c r="LAB848" s="14"/>
      <c r="LAC848" s="14"/>
      <c r="LAD848" s="14"/>
      <c r="LAE848" s="14"/>
      <c r="LAF848" s="14"/>
      <c r="LAG848" s="14"/>
      <c r="LAH848" s="14"/>
      <c r="LAI848" s="14"/>
      <c r="LAJ848" s="14"/>
      <c r="LAK848" s="14"/>
      <c r="LAL848" s="14"/>
      <c r="LAM848" s="14"/>
      <c r="LAN848" s="14"/>
      <c r="LAO848" s="14"/>
      <c r="LAP848" s="14"/>
      <c r="LAQ848" s="14"/>
      <c r="LAR848" s="14"/>
      <c r="LAS848" s="14"/>
      <c r="LAT848" s="14"/>
      <c r="LAU848" s="14"/>
      <c r="LAV848" s="14"/>
      <c r="LAW848" s="14"/>
      <c r="LAX848" s="14"/>
      <c r="LAY848" s="14"/>
      <c r="LAZ848" s="14"/>
      <c r="LBA848" s="14"/>
      <c r="LBB848" s="14"/>
      <c r="LBC848" s="14"/>
      <c r="LBD848" s="14"/>
      <c r="LBE848" s="14"/>
      <c r="LBF848" s="14"/>
      <c r="LBG848" s="14"/>
      <c r="LBH848" s="14"/>
      <c r="LBI848" s="14"/>
      <c r="LBJ848" s="14"/>
      <c r="LBK848" s="14"/>
      <c r="LBL848" s="14"/>
      <c r="LBM848" s="14"/>
      <c r="LBN848" s="14"/>
      <c r="LBO848" s="14"/>
      <c r="LBP848" s="14"/>
      <c r="LBQ848" s="14"/>
      <c r="LBR848" s="14"/>
      <c r="LBS848" s="14"/>
      <c r="LBT848" s="14"/>
      <c r="LBU848" s="14"/>
      <c r="LBV848" s="14"/>
      <c r="LBW848" s="14"/>
      <c r="LBX848" s="14"/>
      <c r="LBY848" s="14"/>
      <c r="LBZ848" s="14"/>
      <c r="LCA848" s="14"/>
      <c r="LCB848" s="14"/>
      <c r="LCC848" s="14"/>
      <c r="LCD848" s="14"/>
      <c r="LCE848" s="14"/>
      <c r="LCF848" s="14"/>
      <c r="LCG848" s="14"/>
      <c r="LCH848" s="14"/>
      <c r="LCI848" s="14"/>
      <c r="LCJ848" s="14"/>
      <c r="LCK848" s="14"/>
      <c r="LCL848" s="14"/>
      <c r="LCM848" s="14"/>
      <c r="LCN848" s="14"/>
      <c r="LCO848" s="14"/>
      <c r="LCP848" s="14"/>
      <c r="LCQ848" s="14"/>
      <c r="LCR848" s="14"/>
      <c r="LCS848" s="14"/>
      <c r="LCT848" s="14"/>
      <c r="LCU848" s="14"/>
      <c r="LCV848" s="14"/>
      <c r="LCW848" s="14"/>
      <c r="LCX848" s="14"/>
      <c r="LCY848" s="14"/>
      <c r="LCZ848" s="14"/>
      <c r="LDA848" s="14"/>
      <c r="LDB848" s="14"/>
      <c r="LDC848" s="14"/>
      <c r="LDD848" s="14"/>
      <c r="LDE848" s="14"/>
      <c r="LDF848" s="14"/>
      <c r="LDG848" s="14"/>
      <c r="LDH848" s="14"/>
      <c r="LDI848" s="14"/>
      <c r="LDJ848" s="14"/>
      <c r="LDK848" s="14"/>
      <c r="LDL848" s="14"/>
      <c r="LDM848" s="14"/>
      <c r="LDN848" s="14"/>
      <c r="LDO848" s="14"/>
      <c r="LDP848" s="14"/>
      <c r="LDQ848" s="14"/>
      <c r="LDR848" s="14"/>
      <c r="LDS848" s="14"/>
      <c r="LDT848" s="14"/>
      <c r="LDU848" s="14"/>
      <c r="LDV848" s="14"/>
      <c r="LDW848" s="14"/>
      <c r="LDX848" s="14"/>
      <c r="LDY848" s="14"/>
      <c r="LDZ848" s="14"/>
      <c r="LEA848" s="14"/>
      <c r="LEB848" s="14"/>
      <c r="LEC848" s="14"/>
      <c r="LED848" s="14"/>
      <c r="LEE848" s="14"/>
      <c r="LEF848" s="14"/>
      <c r="LEG848" s="14"/>
      <c r="LEH848" s="14"/>
      <c r="LEI848" s="14"/>
      <c r="LEJ848" s="14"/>
      <c r="LEK848" s="14"/>
      <c r="LEL848" s="14"/>
      <c r="LEM848" s="14"/>
      <c r="LEN848" s="14"/>
      <c r="LEO848" s="14"/>
      <c r="LEP848" s="14"/>
      <c r="LEQ848" s="14"/>
      <c r="LER848" s="14"/>
      <c r="LES848" s="14"/>
      <c r="LET848" s="14"/>
      <c r="LEU848" s="14"/>
      <c r="LEV848" s="14"/>
      <c r="LEW848" s="14"/>
      <c r="LEX848" s="14"/>
      <c r="LEY848" s="14"/>
      <c r="LEZ848" s="14"/>
      <c r="LFA848" s="14"/>
      <c r="LFB848" s="14"/>
      <c r="LFC848" s="14"/>
      <c r="LFD848" s="14"/>
      <c r="LFE848" s="14"/>
      <c r="LFF848" s="14"/>
      <c r="LFG848" s="14"/>
      <c r="LFH848" s="14"/>
      <c r="LFI848" s="14"/>
      <c r="LFJ848" s="14"/>
      <c r="LFK848" s="14"/>
      <c r="LFL848" s="14"/>
      <c r="LFM848" s="14"/>
      <c r="LFN848" s="14"/>
      <c r="LFO848" s="14"/>
      <c r="LFP848" s="14"/>
      <c r="LFQ848" s="14"/>
      <c r="LFR848" s="14"/>
      <c r="LFS848" s="14"/>
      <c r="LFT848" s="14"/>
      <c r="LFU848" s="14"/>
      <c r="LFV848" s="14"/>
      <c r="LFW848" s="14"/>
      <c r="LFX848" s="14"/>
      <c r="LFY848" s="14"/>
      <c r="LFZ848" s="14"/>
      <c r="LGA848" s="14"/>
      <c r="LGB848" s="14"/>
      <c r="LGC848" s="14"/>
      <c r="LGD848" s="14"/>
      <c r="LGE848" s="14"/>
      <c r="LGF848" s="14"/>
      <c r="LGG848" s="14"/>
      <c r="LGH848" s="14"/>
      <c r="LGI848" s="14"/>
      <c r="LGJ848" s="14"/>
      <c r="LGK848" s="14"/>
      <c r="LGL848" s="14"/>
      <c r="LGM848" s="14"/>
      <c r="LGN848" s="14"/>
      <c r="LGO848" s="14"/>
      <c r="LGP848" s="14"/>
      <c r="LGQ848" s="14"/>
      <c r="LGR848" s="14"/>
      <c r="LGS848" s="14"/>
      <c r="LGT848" s="14"/>
      <c r="LGU848" s="14"/>
      <c r="LGV848" s="14"/>
      <c r="LGW848" s="14"/>
      <c r="LGX848" s="14"/>
      <c r="LGY848" s="14"/>
      <c r="LGZ848" s="14"/>
      <c r="LHA848" s="14"/>
      <c r="LHB848" s="14"/>
      <c r="LHC848" s="14"/>
      <c r="LHD848" s="14"/>
      <c r="LHE848" s="14"/>
      <c r="LHF848" s="14"/>
      <c r="LHG848" s="14"/>
      <c r="LHH848" s="14"/>
      <c r="LHI848" s="14"/>
      <c r="LHJ848" s="14"/>
      <c r="LHK848" s="14"/>
      <c r="LHL848" s="14"/>
      <c r="LHM848" s="14"/>
      <c r="LHN848" s="14"/>
      <c r="LHO848" s="14"/>
      <c r="LHP848" s="14"/>
      <c r="LHQ848" s="14"/>
      <c r="LHR848" s="14"/>
      <c r="LHS848" s="14"/>
      <c r="LHT848" s="14"/>
      <c r="LHU848" s="14"/>
      <c r="LHV848" s="14"/>
      <c r="LHW848" s="14"/>
      <c r="LHX848" s="14"/>
      <c r="LHY848" s="14"/>
      <c r="LHZ848" s="14"/>
      <c r="LIA848" s="14"/>
      <c r="LIB848" s="14"/>
      <c r="LIC848" s="14"/>
      <c r="LID848" s="14"/>
      <c r="LIE848" s="14"/>
      <c r="LIF848" s="14"/>
      <c r="LIG848" s="14"/>
      <c r="LIH848" s="14"/>
      <c r="LII848" s="14"/>
      <c r="LIJ848" s="14"/>
      <c r="LIK848" s="14"/>
      <c r="LIL848" s="14"/>
      <c r="LIM848" s="14"/>
      <c r="LIN848" s="14"/>
      <c r="LIO848" s="14"/>
      <c r="LIP848" s="14"/>
      <c r="LIQ848" s="14"/>
      <c r="LIR848" s="14"/>
      <c r="LIS848" s="14"/>
      <c r="LIT848" s="14"/>
      <c r="LIU848" s="14"/>
      <c r="LIV848" s="14"/>
      <c r="LIW848" s="14"/>
      <c r="LIX848" s="14"/>
      <c r="LIY848" s="14"/>
      <c r="LIZ848" s="14"/>
      <c r="LJA848" s="14"/>
      <c r="LJB848" s="14"/>
      <c r="LJC848" s="14"/>
      <c r="LJD848" s="14"/>
      <c r="LJE848" s="14"/>
      <c r="LJF848" s="14"/>
      <c r="LJG848" s="14"/>
      <c r="LJH848" s="14"/>
      <c r="LJI848" s="14"/>
      <c r="LJJ848" s="14"/>
      <c r="LJK848" s="14"/>
      <c r="LJL848" s="14"/>
      <c r="LJM848" s="14"/>
      <c r="LJN848" s="14"/>
      <c r="LJO848" s="14"/>
      <c r="LJP848" s="14"/>
      <c r="LJQ848" s="14"/>
      <c r="LJR848" s="14"/>
      <c r="LJS848" s="14"/>
      <c r="LJT848" s="14"/>
      <c r="LJU848" s="14"/>
      <c r="LJV848" s="14"/>
      <c r="LJW848" s="14"/>
      <c r="LJX848" s="14"/>
      <c r="LJY848" s="14"/>
      <c r="LJZ848" s="14"/>
      <c r="LKA848" s="14"/>
      <c r="LKB848" s="14"/>
      <c r="LKC848" s="14"/>
      <c r="LKD848" s="14"/>
      <c r="LKE848" s="14"/>
      <c r="LKF848" s="14"/>
      <c r="LKG848" s="14"/>
      <c r="LKH848" s="14"/>
      <c r="LKI848" s="14"/>
      <c r="LKJ848" s="14"/>
      <c r="LKK848" s="14"/>
      <c r="LKL848" s="14"/>
      <c r="LKM848" s="14"/>
      <c r="LKN848" s="14"/>
      <c r="LKO848" s="14"/>
      <c r="LKP848" s="14"/>
      <c r="LKQ848" s="14"/>
      <c r="LKR848" s="14"/>
      <c r="LKS848" s="14"/>
      <c r="LKT848" s="14"/>
      <c r="LKU848" s="14"/>
      <c r="LKV848" s="14"/>
      <c r="LKW848" s="14"/>
      <c r="LKX848" s="14"/>
      <c r="LKY848" s="14"/>
      <c r="LKZ848" s="14"/>
      <c r="LLA848" s="14"/>
      <c r="LLB848" s="14"/>
      <c r="LLC848" s="14"/>
      <c r="LLD848" s="14"/>
      <c r="LLE848" s="14"/>
      <c r="LLF848" s="14"/>
      <c r="LLG848" s="14"/>
      <c r="LLH848" s="14"/>
      <c r="LLI848" s="14"/>
      <c r="LLJ848" s="14"/>
      <c r="LLK848" s="14"/>
      <c r="LLL848" s="14"/>
      <c r="LLM848" s="14"/>
      <c r="LLN848" s="14"/>
      <c r="LLO848" s="14"/>
      <c r="LLP848" s="14"/>
      <c r="LLQ848" s="14"/>
      <c r="LLR848" s="14"/>
      <c r="LLS848" s="14"/>
      <c r="LLT848" s="14"/>
      <c r="LLU848" s="14"/>
      <c r="LLV848" s="14"/>
      <c r="LLW848" s="14"/>
      <c r="LLX848" s="14"/>
      <c r="LLY848" s="14"/>
      <c r="LLZ848" s="14"/>
      <c r="LMA848" s="14"/>
      <c r="LMB848" s="14"/>
      <c r="LMC848" s="14"/>
      <c r="LMD848" s="14"/>
      <c r="LME848" s="14"/>
      <c r="LMF848" s="14"/>
      <c r="LMG848" s="14"/>
      <c r="LMH848" s="14"/>
      <c r="LMI848" s="14"/>
      <c r="LMJ848" s="14"/>
      <c r="LMK848" s="14"/>
      <c r="LML848" s="14"/>
      <c r="LMM848" s="14"/>
      <c r="LMN848" s="14"/>
      <c r="LMO848" s="14"/>
      <c r="LMP848" s="14"/>
      <c r="LMQ848" s="14"/>
      <c r="LMR848" s="14"/>
      <c r="LMS848" s="14"/>
      <c r="LMT848" s="14"/>
      <c r="LMU848" s="14"/>
      <c r="LMV848" s="14"/>
      <c r="LMW848" s="14"/>
      <c r="LMX848" s="14"/>
      <c r="LMY848" s="14"/>
      <c r="LMZ848" s="14"/>
      <c r="LNA848" s="14"/>
      <c r="LNB848" s="14"/>
      <c r="LNC848" s="14"/>
      <c r="LND848" s="14"/>
      <c r="LNE848" s="14"/>
      <c r="LNF848" s="14"/>
      <c r="LNG848" s="14"/>
      <c r="LNH848" s="14"/>
      <c r="LNI848" s="14"/>
      <c r="LNJ848" s="14"/>
      <c r="LNK848" s="14"/>
      <c r="LNL848" s="14"/>
      <c r="LNM848" s="14"/>
      <c r="LNN848" s="14"/>
      <c r="LNO848" s="14"/>
      <c r="LNP848" s="14"/>
      <c r="LNQ848" s="14"/>
      <c r="LNR848" s="14"/>
      <c r="LNS848" s="14"/>
      <c r="LNT848" s="14"/>
      <c r="LNU848" s="14"/>
      <c r="LNV848" s="14"/>
      <c r="LNW848" s="14"/>
      <c r="LNX848" s="14"/>
      <c r="LNY848" s="14"/>
      <c r="LNZ848" s="14"/>
      <c r="LOA848" s="14"/>
      <c r="LOB848" s="14"/>
      <c r="LOC848" s="14"/>
      <c r="LOD848" s="14"/>
      <c r="LOE848" s="14"/>
      <c r="LOF848" s="14"/>
      <c r="LOG848" s="14"/>
      <c r="LOH848" s="14"/>
      <c r="LOI848" s="14"/>
      <c r="LOJ848" s="14"/>
      <c r="LOK848" s="14"/>
      <c r="LOL848" s="14"/>
      <c r="LOM848" s="14"/>
      <c r="LON848" s="14"/>
      <c r="LOO848" s="14"/>
      <c r="LOP848" s="14"/>
      <c r="LOQ848" s="14"/>
      <c r="LOR848" s="14"/>
      <c r="LOS848" s="14"/>
      <c r="LOT848" s="14"/>
      <c r="LOU848" s="14"/>
      <c r="LOV848" s="14"/>
      <c r="LOW848" s="14"/>
      <c r="LOX848" s="14"/>
      <c r="LOY848" s="14"/>
      <c r="LOZ848" s="14"/>
      <c r="LPA848" s="14"/>
      <c r="LPB848" s="14"/>
      <c r="LPC848" s="14"/>
      <c r="LPD848" s="14"/>
      <c r="LPE848" s="14"/>
      <c r="LPF848" s="14"/>
      <c r="LPG848" s="14"/>
      <c r="LPH848" s="14"/>
      <c r="LPI848" s="14"/>
      <c r="LPJ848" s="14"/>
      <c r="LPK848" s="14"/>
      <c r="LPL848" s="14"/>
      <c r="LPM848" s="14"/>
      <c r="LPN848" s="14"/>
      <c r="LPO848" s="14"/>
      <c r="LPP848" s="14"/>
      <c r="LPQ848" s="14"/>
      <c r="LPR848" s="14"/>
      <c r="LPS848" s="14"/>
      <c r="LPT848" s="14"/>
      <c r="LPU848" s="14"/>
      <c r="LPV848" s="14"/>
      <c r="LPW848" s="14"/>
      <c r="LPX848" s="14"/>
      <c r="LPY848" s="14"/>
      <c r="LPZ848" s="14"/>
      <c r="LQA848" s="14"/>
      <c r="LQB848" s="14"/>
      <c r="LQC848" s="14"/>
      <c r="LQD848" s="14"/>
      <c r="LQE848" s="14"/>
      <c r="LQF848" s="14"/>
      <c r="LQG848" s="14"/>
      <c r="LQH848" s="14"/>
      <c r="LQI848" s="14"/>
      <c r="LQJ848" s="14"/>
      <c r="LQK848" s="14"/>
      <c r="LQL848" s="14"/>
      <c r="LQM848" s="14"/>
      <c r="LQN848" s="14"/>
      <c r="LQO848" s="14"/>
      <c r="LQP848" s="14"/>
      <c r="LQQ848" s="14"/>
      <c r="LQR848" s="14"/>
      <c r="LQS848" s="14"/>
      <c r="LQT848" s="14"/>
      <c r="LQU848" s="14"/>
      <c r="LQV848" s="14"/>
      <c r="LQW848" s="14"/>
      <c r="LQX848" s="14"/>
      <c r="LQY848" s="14"/>
      <c r="LQZ848" s="14"/>
      <c r="LRA848" s="14"/>
      <c r="LRB848" s="14"/>
      <c r="LRC848" s="14"/>
      <c r="LRD848" s="14"/>
      <c r="LRE848" s="14"/>
      <c r="LRF848" s="14"/>
      <c r="LRG848" s="14"/>
      <c r="LRH848" s="14"/>
      <c r="LRI848" s="14"/>
      <c r="LRJ848" s="14"/>
      <c r="LRK848" s="14"/>
      <c r="LRL848" s="14"/>
      <c r="LRM848" s="14"/>
      <c r="LRN848" s="14"/>
      <c r="LRO848" s="14"/>
      <c r="LRP848" s="14"/>
      <c r="LRQ848" s="14"/>
      <c r="LRR848" s="14"/>
      <c r="LRS848" s="14"/>
      <c r="LRT848" s="14"/>
      <c r="LRU848" s="14"/>
      <c r="LRV848" s="14"/>
      <c r="LRW848" s="14"/>
      <c r="LRX848" s="14"/>
      <c r="LRY848" s="14"/>
      <c r="LRZ848" s="14"/>
      <c r="LSA848" s="14"/>
      <c r="LSB848" s="14"/>
      <c r="LSC848" s="14"/>
      <c r="LSD848" s="14"/>
      <c r="LSE848" s="14"/>
      <c r="LSF848" s="14"/>
      <c r="LSG848" s="14"/>
      <c r="LSH848" s="14"/>
      <c r="LSI848" s="14"/>
      <c r="LSJ848" s="14"/>
      <c r="LSK848" s="14"/>
      <c r="LSL848" s="14"/>
      <c r="LSM848" s="14"/>
      <c r="LSN848" s="14"/>
      <c r="LSO848" s="14"/>
      <c r="LSP848" s="14"/>
      <c r="LSQ848" s="14"/>
      <c r="LSR848" s="14"/>
      <c r="LSS848" s="14"/>
      <c r="LST848" s="14"/>
      <c r="LSU848" s="14"/>
      <c r="LSV848" s="14"/>
      <c r="LSW848" s="14"/>
      <c r="LSX848" s="14"/>
      <c r="LSY848" s="14"/>
      <c r="LSZ848" s="14"/>
      <c r="LTA848" s="14"/>
      <c r="LTB848" s="14"/>
      <c r="LTC848" s="14"/>
      <c r="LTD848" s="14"/>
      <c r="LTE848" s="14"/>
      <c r="LTF848" s="14"/>
      <c r="LTG848" s="14"/>
      <c r="LTH848" s="14"/>
      <c r="LTI848" s="14"/>
      <c r="LTJ848" s="14"/>
      <c r="LTK848" s="14"/>
      <c r="LTL848" s="14"/>
      <c r="LTM848" s="14"/>
      <c r="LTN848" s="14"/>
      <c r="LTO848" s="14"/>
      <c r="LTP848" s="14"/>
      <c r="LTQ848" s="14"/>
      <c r="LTR848" s="14"/>
      <c r="LTS848" s="14"/>
      <c r="LTT848" s="14"/>
      <c r="LTU848" s="14"/>
      <c r="LTV848" s="14"/>
      <c r="LTW848" s="14"/>
      <c r="LTX848" s="14"/>
      <c r="LTY848" s="14"/>
      <c r="LTZ848" s="14"/>
      <c r="LUA848" s="14"/>
      <c r="LUB848" s="14"/>
      <c r="LUC848" s="14"/>
      <c r="LUD848" s="14"/>
      <c r="LUE848" s="14"/>
      <c r="LUF848" s="14"/>
      <c r="LUG848" s="14"/>
      <c r="LUH848" s="14"/>
      <c r="LUI848" s="14"/>
      <c r="LUJ848" s="14"/>
      <c r="LUK848" s="14"/>
      <c r="LUL848" s="14"/>
      <c r="LUM848" s="14"/>
      <c r="LUN848" s="14"/>
      <c r="LUO848" s="14"/>
      <c r="LUP848" s="14"/>
      <c r="LUQ848" s="14"/>
      <c r="LUR848" s="14"/>
      <c r="LUS848" s="14"/>
      <c r="LUT848" s="14"/>
      <c r="LUU848" s="14"/>
      <c r="LUV848" s="14"/>
      <c r="LUW848" s="14"/>
      <c r="LUX848" s="14"/>
      <c r="LUY848" s="14"/>
      <c r="LUZ848" s="14"/>
      <c r="LVA848" s="14"/>
      <c r="LVB848" s="14"/>
      <c r="LVC848" s="14"/>
      <c r="LVD848" s="14"/>
      <c r="LVE848" s="14"/>
      <c r="LVF848" s="14"/>
      <c r="LVG848" s="14"/>
      <c r="LVH848" s="14"/>
      <c r="LVI848" s="14"/>
      <c r="LVJ848" s="14"/>
      <c r="LVK848" s="14"/>
      <c r="LVL848" s="14"/>
      <c r="LVM848" s="14"/>
      <c r="LVN848" s="14"/>
      <c r="LVO848" s="14"/>
      <c r="LVP848" s="14"/>
      <c r="LVQ848" s="14"/>
      <c r="LVR848" s="14"/>
      <c r="LVS848" s="14"/>
      <c r="LVT848" s="14"/>
      <c r="LVU848" s="14"/>
      <c r="LVV848" s="14"/>
      <c r="LVW848" s="14"/>
      <c r="LVX848" s="14"/>
      <c r="LVY848" s="14"/>
      <c r="LVZ848" s="14"/>
      <c r="LWA848" s="14"/>
      <c r="LWB848" s="14"/>
      <c r="LWC848" s="14"/>
      <c r="LWD848" s="14"/>
      <c r="LWE848" s="14"/>
      <c r="LWF848" s="14"/>
      <c r="LWG848" s="14"/>
      <c r="LWH848" s="14"/>
      <c r="LWI848" s="14"/>
      <c r="LWJ848" s="14"/>
      <c r="LWK848" s="14"/>
      <c r="LWL848" s="14"/>
      <c r="LWM848" s="14"/>
      <c r="LWN848" s="14"/>
      <c r="LWO848" s="14"/>
      <c r="LWP848" s="14"/>
      <c r="LWQ848" s="14"/>
      <c r="LWR848" s="14"/>
      <c r="LWS848" s="14"/>
      <c r="LWT848" s="14"/>
      <c r="LWU848" s="14"/>
      <c r="LWV848" s="14"/>
      <c r="LWW848" s="14"/>
      <c r="LWX848" s="14"/>
      <c r="LWY848" s="14"/>
      <c r="LWZ848" s="14"/>
      <c r="LXA848" s="14"/>
      <c r="LXB848" s="14"/>
      <c r="LXC848" s="14"/>
      <c r="LXD848" s="14"/>
      <c r="LXE848" s="14"/>
      <c r="LXF848" s="14"/>
      <c r="LXG848" s="14"/>
      <c r="LXH848" s="14"/>
      <c r="LXI848" s="14"/>
      <c r="LXJ848" s="14"/>
      <c r="LXK848" s="14"/>
      <c r="LXL848" s="14"/>
      <c r="LXM848" s="14"/>
      <c r="LXN848" s="14"/>
      <c r="LXO848" s="14"/>
      <c r="LXP848" s="14"/>
      <c r="LXQ848" s="14"/>
      <c r="LXR848" s="14"/>
      <c r="LXS848" s="14"/>
      <c r="LXT848" s="14"/>
      <c r="LXU848" s="14"/>
      <c r="LXV848" s="14"/>
      <c r="LXW848" s="14"/>
      <c r="LXX848" s="14"/>
      <c r="LXY848" s="14"/>
      <c r="LXZ848" s="14"/>
      <c r="LYA848" s="14"/>
      <c r="LYB848" s="14"/>
      <c r="LYC848" s="14"/>
      <c r="LYD848" s="14"/>
      <c r="LYE848" s="14"/>
      <c r="LYF848" s="14"/>
      <c r="LYG848" s="14"/>
      <c r="LYH848" s="14"/>
      <c r="LYI848" s="14"/>
      <c r="LYJ848" s="14"/>
      <c r="LYK848" s="14"/>
      <c r="LYL848" s="14"/>
      <c r="LYM848" s="14"/>
      <c r="LYN848" s="14"/>
      <c r="LYO848" s="14"/>
      <c r="LYP848" s="14"/>
      <c r="LYQ848" s="14"/>
      <c r="LYR848" s="14"/>
      <c r="LYS848" s="14"/>
      <c r="LYT848" s="14"/>
      <c r="LYU848" s="14"/>
      <c r="LYV848" s="14"/>
      <c r="LYW848" s="14"/>
      <c r="LYX848" s="14"/>
      <c r="LYY848" s="14"/>
      <c r="LYZ848" s="14"/>
      <c r="LZA848" s="14"/>
      <c r="LZB848" s="14"/>
      <c r="LZC848" s="14"/>
      <c r="LZD848" s="14"/>
      <c r="LZE848" s="14"/>
      <c r="LZF848" s="14"/>
      <c r="LZG848" s="14"/>
      <c r="LZH848" s="14"/>
      <c r="LZI848" s="14"/>
      <c r="LZJ848" s="14"/>
      <c r="LZK848" s="14"/>
      <c r="LZL848" s="14"/>
      <c r="LZM848" s="14"/>
      <c r="LZN848" s="14"/>
      <c r="LZO848" s="14"/>
      <c r="LZP848" s="14"/>
      <c r="LZQ848" s="14"/>
      <c r="LZR848" s="14"/>
      <c r="LZS848" s="14"/>
      <c r="LZT848" s="14"/>
      <c r="LZU848" s="14"/>
      <c r="LZV848" s="14"/>
      <c r="LZW848" s="14"/>
      <c r="LZX848" s="14"/>
      <c r="LZY848" s="14"/>
      <c r="LZZ848" s="14"/>
      <c r="MAA848" s="14"/>
      <c r="MAB848" s="14"/>
      <c r="MAC848" s="14"/>
      <c r="MAD848" s="14"/>
      <c r="MAE848" s="14"/>
      <c r="MAF848" s="14"/>
      <c r="MAG848" s="14"/>
      <c r="MAH848" s="14"/>
      <c r="MAI848" s="14"/>
      <c r="MAJ848" s="14"/>
      <c r="MAK848" s="14"/>
      <c r="MAL848" s="14"/>
      <c r="MAM848" s="14"/>
      <c r="MAN848" s="14"/>
      <c r="MAO848" s="14"/>
      <c r="MAP848" s="14"/>
      <c r="MAQ848" s="14"/>
      <c r="MAR848" s="14"/>
      <c r="MAS848" s="14"/>
      <c r="MAT848" s="14"/>
      <c r="MAU848" s="14"/>
      <c r="MAV848" s="14"/>
      <c r="MAW848" s="14"/>
      <c r="MAX848" s="14"/>
      <c r="MAY848" s="14"/>
      <c r="MAZ848" s="14"/>
      <c r="MBA848" s="14"/>
      <c r="MBB848" s="14"/>
      <c r="MBC848" s="14"/>
      <c r="MBD848" s="14"/>
      <c r="MBE848" s="14"/>
      <c r="MBF848" s="14"/>
      <c r="MBG848" s="14"/>
      <c r="MBH848" s="14"/>
      <c r="MBI848" s="14"/>
      <c r="MBJ848" s="14"/>
      <c r="MBK848" s="14"/>
      <c r="MBL848" s="14"/>
      <c r="MBM848" s="14"/>
      <c r="MBN848" s="14"/>
      <c r="MBO848" s="14"/>
      <c r="MBP848" s="14"/>
      <c r="MBQ848" s="14"/>
      <c r="MBR848" s="14"/>
      <c r="MBS848" s="14"/>
      <c r="MBT848" s="14"/>
      <c r="MBU848" s="14"/>
      <c r="MBV848" s="14"/>
      <c r="MBW848" s="14"/>
      <c r="MBX848" s="14"/>
      <c r="MBY848" s="14"/>
      <c r="MBZ848" s="14"/>
      <c r="MCA848" s="14"/>
      <c r="MCB848" s="14"/>
      <c r="MCC848" s="14"/>
      <c r="MCD848" s="14"/>
      <c r="MCE848" s="14"/>
      <c r="MCF848" s="14"/>
      <c r="MCG848" s="14"/>
      <c r="MCH848" s="14"/>
      <c r="MCI848" s="14"/>
      <c r="MCJ848" s="14"/>
      <c r="MCK848" s="14"/>
      <c r="MCL848" s="14"/>
      <c r="MCM848" s="14"/>
      <c r="MCN848" s="14"/>
      <c r="MCO848" s="14"/>
      <c r="MCP848" s="14"/>
      <c r="MCQ848" s="14"/>
      <c r="MCR848" s="14"/>
      <c r="MCS848" s="14"/>
      <c r="MCT848" s="14"/>
      <c r="MCU848" s="14"/>
      <c r="MCV848" s="14"/>
      <c r="MCW848" s="14"/>
      <c r="MCX848" s="14"/>
      <c r="MCY848" s="14"/>
      <c r="MCZ848" s="14"/>
      <c r="MDA848" s="14"/>
      <c r="MDB848" s="14"/>
      <c r="MDC848" s="14"/>
      <c r="MDD848" s="14"/>
      <c r="MDE848" s="14"/>
      <c r="MDF848" s="14"/>
      <c r="MDG848" s="14"/>
      <c r="MDH848" s="14"/>
      <c r="MDI848" s="14"/>
      <c r="MDJ848" s="14"/>
      <c r="MDK848" s="14"/>
      <c r="MDL848" s="14"/>
      <c r="MDM848" s="14"/>
      <c r="MDN848" s="14"/>
      <c r="MDO848" s="14"/>
      <c r="MDP848" s="14"/>
      <c r="MDQ848" s="14"/>
      <c r="MDR848" s="14"/>
      <c r="MDS848" s="14"/>
      <c r="MDT848" s="14"/>
      <c r="MDU848" s="14"/>
      <c r="MDV848" s="14"/>
      <c r="MDW848" s="14"/>
      <c r="MDX848" s="14"/>
      <c r="MDY848" s="14"/>
      <c r="MDZ848" s="14"/>
      <c r="MEA848" s="14"/>
      <c r="MEB848" s="14"/>
      <c r="MEC848" s="14"/>
      <c r="MED848" s="14"/>
      <c r="MEE848" s="14"/>
      <c r="MEF848" s="14"/>
      <c r="MEG848" s="14"/>
      <c r="MEH848" s="14"/>
      <c r="MEI848" s="14"/>
      <c r="MEJ848" s="14"/>
      <c r="MEK848" s="14"/>
      <c r="MEL848" s="14"/>
      <c r="MEM848" s="14"/>
      <c r="MEN848" s="14"/>
      <c r="MEO848" s="14"/>
      <c r="MEP848" s="14"/>
      <c r="MEQ848" s="14"/>
      <c r="MER848" s="14"/>
      <c r="MES848" s="14"/>
      <c r="MET848" s="14"/>
      <c r="MEU848" s="14"/>
      <c r="MEV848" s="14"/>
      <c r="MEW848" s="14"/>
      <c r="MEX848" s="14"/>
      <c r="MEY848" s="14"/>
      <c r="MEZ848" s="14"/>
      <c r="MFA848" s="14"/>
      <c r="MFB848" s="14"/>
      <c r="MFC848" s="14"/>
      <c r="MFD848" s="14"/>
      <c r="MFE848" s="14"/>
      <c r="MFF848" s="14"/>
      <c r="MFG848" s="14"/>
      <c r="MFH848" s="14"/>
      <c r="MFI848" s="14"/>
      <c r="MFJ848" s="14"/>
      <c r="MFK848" s="14"/>
      <c r="MFL848" s="14"/>
      <c r="MFM848" s="14"/>
      <c r="MFN848" s="14"/>
      <c r="MFO848" s="14"/>
      <c r="MFP848" s="14"/>
      <c r="MFQ848" s="14"/>
      <c r="MFR848" s="14"/>
      <c r="MFS848" s="14"/>
      <c r="MFT848" s="14"/>
      <c r="MFU848" s="14"/>
      <c r="MFV848" s="14"/>
      <c r="MFW848" s="14"/>
      <c r="MFX848" s="14"/>
      <c r="MFY848" s="14"/>
      <c r="MFZ848" s="14"/>
      <c r="MGA848" s="14"/>
      <c r="MGB848" s="14"/>
      <c r="MGC848" s="14"/>
      <c r="MGD848" s="14"/>
      <c r="MGE848" s="14"/>
      <c r="MGF848" s="14"/>
      <c r="MGG848" s="14"/>
      <c r="MGH848" s="14"/>
      <c r="MGI848" s="14"/>
      <c r="MGJ848" s="14"/>
      <c r="MGK848" s="14"/>
      <c r="MGL848" s="14"/>
      <c r="MGM848" s="14"/>
      <c r="MGN848" s="14"/>
      <c r="MGO848" s="14"/>
      <c r="MGP848" s="14"/>
      <c r="MGQ848" s="14"/>
      <c r="MGR848" s="14"/>
      <c r="MGS848" s="14"/>
      <c r="MGT848" s="14"/>
      <c r="MGU848" s="14"/>
      <c r="MGV848" s="14"/>
      <c r="MGW848" s="14"/>
      <c r="MGX848" s="14"/>
      <c r="MGY848" s="14"/>
      <c r="MGZ848" s="14"/>
      <c r="MHA848" s="14"/>
      <c r="MHB848" s="14"/>
      <c r="MHC848" s="14"/>
      <c r="MHD848" s="14"/>
      <c r="MHE848" s="14"/>
      <c r="MHF848" s="14"/>
      <c r="MHG848" s="14"/>
      <c r="MHH848" s="14"/>
      <c r="MHI848" s="14"/>
      <c r="MHJ848" s="14"/>
      <c r="MHK848" s="14"/>
      <c r="MHL848" s="14"/>
      <c r="MHM848" s="14"/>
      <c r="MHN848" s="14"/>
      <c r="MHO848" s="14"/>
      <c r="MHP848" s="14"/>
      <c r="MHQ848" s="14"/>
      <c r="MHR848" s="14"/>
      <c r="MHS848" s="14"/>
      <c r="MHT848" s="14"/>
      <c r="MHU848" s="14"/>
      <c r="MHV848" s="14"/>
      <c r="MHW848" s="14"/>
      <c r="MHX848" s="14"/>
      <c r="MHY848" s="14"/>
      <c r="MHZ848" s="14"/>
      <c r="MIA848" s="14"/>
      <c r="MIB848" s="14"/>
      <c r="MIC848" s="14"/>
      <c r="MID848" s="14"/>
      <c r="MIE848" s="14"/>
      <c r="MIF848" s="14"/>
      <c r="MIG848" s="14"/>
      <c r="MIH848" s="14"/>
      <c r="MII848" s="14"/>
      <c r="MIJ848" s="14"/>
      <c r="MIK848" s="14"/>
      <c r="MIL848" s="14"/>
      <c r="MIM848" s="14"/>
      <c r="MIN848" s="14"/>
      <c r="MIO848" s="14"/>
      <c r="MIP848" s="14"/>
      <c r="MIQ848" s="14"/>
      <c r="MIR848" s="14"/>
      <c r="MIS848" s="14"/>
      <c r="MIT848" s="14"/>
      <c r="MIU848" s="14"/>
      <c r="MIV848" s="14"/>
      <c r="MIW848" s="14"/>
      <c r="MIX848" s="14"/>
      <c r="MIY848" s="14"/>
      <c r="MIZ848" s="14"/>
      <c r="MJA848" s="14"/>
      <c r="MJB848" s="14"/>
      <c r="MJC848" s="14"/>
      <c r="MJD848" s="14"/>
      <c r="MJE848" s="14"/>
      <c r="MJF848" s="14"/>
      <c r="MJG848" s="14"/>
      <c r="MJH848" s="14"/>
      <c r="MJI848" s="14"/>
      <c r="MJJ848" s="14"/>
      <c r="MJK848" s="14"/>
      <c r="MJL848" s="14"/>
      <c r="MJM848" s="14"/>
      <c r="MJN848" s="14"/>
      <c r="MJO848" s="14"/>
      <c r="MJP848" s="14"/>
      <c r="MJQ848" s="14"/>
      <c r="MJR848" s="14"/>
      <c r="MJS848" s="14"/>
      <c r="MJT848" s="14"/>
      <c r="MJU848" s="14"/>
      <c r="MJV848" s="14"/>
      <c r="MJW848" s="14"/>
      <c r="MJX848" s="14"/>
      <c r="MJY848" s="14"/>
      <c r="MJZ848" s="14"/>
      <c r="MKA848" s="14"/>
      <c r="MKB848" s="14"/>
      <c r="MKC848" s="14"/>
      <c r="MKD848" s="14"/>
      <c r="MKE848" s="14"/>
      <c r="MKF848" s="14"/>
      <c r="MKG848" s="14"/>
      <c r="MKH848" s="14"/>
      <c r="MKI848" s="14"/>
      <c r="MKJ848" s="14"/>
      <c r="MKK848" s="14"/>
      <c r="MKL848" s="14"/>
      <c r="MKM848" s="14"/>
      <c r="MKN848" s="14"/>
      <c r="MKO848" s="14"/>
      <c r="MKP848" s="14"/>
      <c r="MKQ848" s="14"/>
      <c r="MKR848" s="14"/>
      <c r="MKS848" s="14"/>
      <c r="MKT848" s="14"/>
      <c r="MKU848" s="14"/>
      <c r="MKV848" s="14"/>
      <c r="MKW848" s="14"/>
      <c r="MKX848" s="14"/>
      <c r="MKY848" s="14"/>
      <c r="MKZ848" s="14"/>
      <c r="MLA848" s="14"/>
      <c r="MLB848" s="14"/>
      <c r="MLC848" s="14"/>
      <c r="MLD848" s="14"/>
      <c r="MLE848" s="14"/>
      <c r="MLF848" s="14"/>
      <c r="MLG848" s="14"/>
      <c r="MLH848" s="14"/>
      <c r="MLI848" s="14"/>
      <c r="MLJ848" s="14"/>
      <c r="MLK848" s="14"/>
      <c r="MLL848" s="14"/>
      <c r="MLM848" s="14"/>
      <c r="MLN848" s="14"/>
      <c r="MLO848" s="14"/>
      <c r="MLP848" s="14"/>
      <c r="MLQ848" s="14"/>
      <c r="MLR848" s="14"/>
      <c r="MLS848" s="14"/>
      <c r="MLT848" s="14"/>
      <c r="MLU848" s="14"/>
      <c r="MLV848" s="14"/>
      <c r="MLW848" s="14"/>
      <c r="MLX848" s="14"/>
      <c r="MLY848" s="14"/>
      <c r="MLZ848" s="14"/>
      <c r="MMA848" s="14"/>
      <c r="MMB848" s="14"/>
      <c r="MMC848" s="14"/>
      <c r="MMD848" s="14"/>
      <c r="MME848" s="14"/>
      <c r="MMF848" s="14"/>
      <c r="MMG848" s="14"/>
      <c r="MMH848" s="14"/>
      <c r="MMI848" s="14"/>
      <c r="MMJ848" s="14"/>
      <c r="MMK848" s="14"/>
      <c r="MML848" s="14"/>
      <c r="MMM848" s="14"/>
      <c r="MMN848" s="14"/>
      <c r="MMO848" s="14"/>
      <c r="MMP848" s="14"/>
      <c r="MMQ848" s="14"/>
      <c r="MMR848" s="14"/>
      <c r="MMS848" s="14"/>
      <c r="MMT848" s="14"/>
      <c r="MMU848" s="14"/>
      <c r="MMV848" s="14"/>
      <c r="MMW848" s="14"/>
      <c r="MMX848" s="14"/>
      <c r="MMY848" s="14"/>
      <c r="MMZ848" s="14"/>
      <c r="MNA848" s="14"/>
      <c r="MNB848" s="14"/>
      <c r="MNC848" s="14"/>
      <c r="MND848" s="14"/>
      <c r="MNE848" s="14"/>
      <c r="MNF848" s="14"/>
      <c r="MNG848" s="14"/>
      <c r="MNH848" s="14"/>
      <c r="MNI848" s="14"/>
      <c r="MNJ848" s="14"/>
      <c r="MNK848" s="14"/>
      <c r="MNL848" s="14"/>
      <c r="MNM848" s="14"/>
      <c r="MNN848" s="14"/>
      <c r="MNO848" s="14"/>
      <c r="MNP848" s="14"/>
      <c r="MNQ848" s="14"/>
      <c r="MNR848" s="14"/>
      <c r="MNS848" s="14"/>
      <c r="MNT848" s="14"/>
      <c r="MNU848" s="14"/>
      <c r="MNV848" s="14"/>
      <c r="MNW848" s="14"/>
      <c r="MNX848" s="14"/>
      <c r="MNY848" s="14"/>
      <c r="MNZ848" s="14"/>
      <c r="MOA848" s="14"/>
      <c r="MOB848" s="14"/>
      <c r="MOC848" s="14"/>
      <c r="MOD848" s="14"/>
      <c r="MOE848" s="14"/>
      <c r="MOF848" s="14"/>
      <c r="MOG848" s="14"/>
      <c r="MOH848" s="14"/>
      <c r="MOI848" s="14"/>
      <c r="MOJ848" s="14"/>
      <c r="MOK848" s="14"/>
      <c r="MOL848" s="14"/>
      <c r="MOM848" s="14"/>
      <c r="MON848" s="14"/>
      <c r="MOO848" s="14"/>
      <c r="MOP848" s="14"/>
      <c r="MOQ848" s="14"/>
      <c r="MOR848" s="14"/>
      <c r="MOS848" s="14"/>
      <c r="MOT848" s="14"/>
      <c r="MOU848" s="14"/>
      <c r="MOV848" s="14"/>
      <c r="MOW848" s="14"/>
      <c r="MOX848" s="14"/>
      <c r="MOY848" s="14"/>
      <c r="MOZ848" s="14"/>
      <c r="MPA848" s="14"/>
      <c r="MPB848" s="14"/>
      <c r="MPC848" s="14"/>
      <c r="MPD848" s="14"/>
      <c r="MPE848" s="14"/>
      <c r="MPF848" s="14"/>
      <c r="MPG848" s="14"/>
      <c r="MPH848" s="14"/>
      <c r="MPI848" s="14"/>
      <c r="MPJ848" s="14"/>
      <c r="MPK848" s="14"/>
      <c r="MPL848" s="14"/>
      <c r="MPM848" s="14"/>
      <c r="MPN848" s="14"/>
      <c r="MPO848" s="14"/>
      <c r="MPP848" s="14"/>
      <c r="MPQ848" s="14"/>
      <c r="MPR848" s="14"/>
      <c r="MPS848" s="14"/>
      <c r="MPT848" s="14"/>
      <c r="MPU848" s="14"/>
      <c r="MPV848" s="14"/>
      <c r="MPW848" s="14"/>
      <c r="MPX848" s="14"/>
      <c r="MPY848" s="14"/>
      <c r="MPZ848" s="14"/>
      <c r="MQA848" s="14"/>
      <c r="MQB848" s="14"/>
      <c r="MQC848" s="14"/>
      <c r="MQD848" s="14"/>
      <c r="MQE848" s="14"/>
      <c r="MQF848" s="14"/>
      <c r="MQG848" s="14"/>
      <c r="MQH848" s="14"/>
      <c r="MQI848" s="14"/>
      <c r="MQJ848" s="14"/>
      <c r="MQK848" s="14"/>
      <c r="MQL848" s="14"/>
      <c r="MQM848" s="14"/>
      <c r="MQN848" s="14"/>
      <c r="MQO848" s="14"/>
      <c r="MQP848" s="14"/>
      <c r="MQQ848" s="14"/>
      <c r="MQR848" s="14"/>
      <c r="MQS848" s="14"/>
      <c r="MQT848" s="14"/>
      <c r="MQU848" s="14"/>
      <c r="MQV848" s="14"/>
      <c r="MQW848" s="14"/>
      <c r="MQX848" s="14"/>
      <c r="MQY848" s="14"/>
      <c r="MQZ848" s="14"/>
      <c r="MRA848" s="14"/>
      <c r="MRB848" s="14"/>
      <c r="MRC848" s="14"/>
      <c r="MRD848" s="14"/>
      <c r="MRE848" s="14"/>
      <c r="MRF848" s="14"/>
      <c r="MRG848" s="14"/>
      <c r="MRH848" s="14"/>
      <c r="MRI848" s="14"/>
      <c r="MRJ848" s="14"/>
      <c r="MRK848" s="14"/>
      <c r="MRL848" s="14"/>
      <c r="MRM848" s="14"/>
      <c r="MRN848" s="14"/>
      <c r="MRO848" s="14"/>
      <c r="MRP848" s="14"/>
      <c r="MRQ848" s="14"/>
      <c r="MRR848" s="14"/>
      <c r="MRS848" s="14"/>
      <c r="MRT848" s="14"/>
      <c r="MRU848" s="14"/>
      <c r="MRV848" s="14"/>
      <c r="MRW848" s="14"/>
      <c r="MRX848" s="14"/>
      <c r="MRY848" s="14"/>
      <c r="MRZ848" s="14"/>
      <c r="MSA848" s="14"/>
      <c r="MSB848" s="14"/>
      <c r="MSC848" s="14"/>
      <c r="MSD848" s="14"/>
      <c r="MSE848" s="14"/>
      <c r="MSF848" s="14"/>
      <c r="MSG848" s="14"/>
      <c r="MSH848" s="14"/>
      <c r="MSI848" s="14"/>
      <c r="MSJ848" s="14"/>
      <c r="MSK848" s="14"/>
      <c r="MSL848" s="14"/>
      <c r="MSM848" s="14"/>
      <c r="MSN848" s="14"/>
      <c r="MSO848" s="14"/>
      <c r="MSP848" s="14"/>
      <c r="MSQ848" s="14"/>
      <c r="MSR848" s="14"/>
      <c r="MSS848" s="14"/>
      <c r="MST848" s="14"/>
      <c r="MSU848" s="14"/>
      <c r="MSV848" s="14"/>
      <c r="MSW848" s="14"/>
      <c r="MSX848" s="14"/>
      <c r="MSY848" s="14"/>
      <c r="MSZ848" s="14"/>
      <c r="MTA848" s="14"/>
      <c r="MTB848" s="14"/>
      <c r="MTC848" s="14"/>
      <c r="MTD848" s="14"/>
      <c r="MTE848" s="14"/>
      <c r="MTF848" s="14"/>
      <c r="MTG848" s="14"/>
      <c r="MTH848" s="14"/>
      <c r="MTI848" s="14"/>
      <c r="MTJ848" s="14"/>
      <c r="MTK848" s="14"/>
      <c r="MTL848" s="14"/>
      <c r="MTM848" s="14"/>
      <c r="MTN848" s="14"/>
      <c r="MTO848" s="14"/>
      <c r="MTP848" s="14"/>
      <c r="MTQ848" s="14"/>
      <c r="MTR848" s="14"/>
      <c r="MTS848" s="14"/>
      <c r="MTT848" s="14"/>
      <c r="MTU848" s="14"/>
      <c r="MTV848" s="14"/>
      <c r="MTW848" s="14"/>
      <c r="MTX848" s="14"/>
      <c r="MTY848" s="14"/>
      <c r="MTZ848" s="14"/>
      <c r="MUA848" s="14"/>
      <c r="MUB848" s="14"/>
      <c r="MUC848" s="14"/>
      <c r="MUD848" s="14"/>
      <c r="MUE848" s="14"/>
      <c r="MUF848" s="14"/>
      <c r="MUG848" s="14"/>
      <c r="MUH848" s="14"/>
      <c r="MUI848" s="14"/>
      <c r="MUJ848" s="14"/>
      <c r="MUK848" s="14"/>
      <c r="MUL848" s="14"/>
      <c r="MUM848" s="14"/>
      <c r="MUN848" s="14"/>
      <c r="MUO848" s="14"/>
      <c r="MUP848" s="14"/>
      <c r="MUQ848" s="14"/>
      <c r="MUR848" s="14"/>
      <c r="MUS848" s="14"/>
      <c r="MUT848" s="14"/>
      <c r="MUU848" s="14"/>
      <c r="MUV848" s="14"/>
      <c r="MUW848" s="14"/>
      <c r="MUX848" s="14"/>
      <c r="MUY848" s="14"/>
      <c r="MUZ848" s="14"/>
      <c r="MVA848" s="14"/>
      <c r="MVB848" s="14"/>
      <c r="MVC848" s="14"/>
      <c r="MVD848" s="14"/>
      <c r="MVE848" s="14"/>
      <c r="MVF848" s="14"/>
      <c r="MVG848" s="14"/>
      <c r="MVH848" s="14"/>
      <c r="MVI848" s="14"/>
      <c r="MVJ848" s="14"/>
      <c r="MVK848" s="14"/>
      <c r="MVL848" s="14"/>
      <c r="MVM848" s="14"/>
      <c r="MVN848" s="14"/>
      <c r="MVO848" s="14"/>
      <c r="MVP848" s="14"/>
      <c r="MVQ848" s="14"/>
      <c r="MVR848" s="14"/>
      <c r="MVS848" s="14"/>
      <c r="MVT848" s="14"/>
      <c r="MVU848" s="14"/>
      <c r="MVV848" s="14"/>
      <c r="MVW848" s="14"/>
      <c r="MVX848" s="14"/>
      <c r="MVY848" s="14"/>
      <c r="MVZ848" s="14"/>
      <c r="MWA848" s="14"/>
      <c r="MWB848" s="14"/>
      <c r="MWC848" s="14"/>
      <c r="MWD848" s="14"/>
      <c r="MWE848" s="14"/>
      <c r="MWF848" s="14"/>
      <c r="MWG848" s="14"/>
      <c r="MWH848" s="14"/>
      <c r="MWI848" s="14"/>
      <c r="MWJ848" s="14"/>
      <c r="MWK848" s="14"/>
      <c r="MWL848" s="14"/>
      <c r="MWM848" s="14"/>
      <c r="MWN848" s="14"/>
      <c r="MWO848" s="14"/>
      <c r="MWP848" s="14"/>
      <c r="MWQ848" s="14"/>
      <c r="MWR848" s="14"/>
      <c r="MWS848" s="14"/>
      <c r="MWT848" s="14"/>
      <c r="MWU848" s="14"/>
      <c r="MWV848" s="14"/>
      <c r="MWW848" s="14"/>
      <c r="MWX848" s="14"/>
      <c r="MWY848" s="14"/>
      <c r="MWZ848" s="14"/>
      <c r="MXA848" s="14"/>
      <c r="MXB848" s="14"/>
      <c r="MXC848" s="14"/>
      <c r="MXD848" s="14"/>
      <c r="MXE848" s="14"/>
      <c r="MXF848" s="14"/>
      <c r="MXG848" s="14"/>
      <c r="MXH848" s="14"/>
      <c r="MXI848" s="14"/>
      <c r="MXJ848" s="14"/>
      <c r="MXK848" s="14"/>
      <c r="MXL848" s="14"/>
      <c r="MXM848" s="14"/>
      <c r="MXN848" s="14"/>
      <c r="MXO848" s="14"/>
      <c r="MXP848" s="14"/>
      <c r="MXQ848" s="14"/>
      <c r="MXR848" s="14"/>
      <c r="MXS848" s="14"/>
      <c r="MXT848" s="14"/>
      <c r="MXU848" s="14"/>
      <c r="MXV848" s="14"/>
      <c r="MXW848" s="14"/>
      <c r="MXX848" s="14"/>
      <c r="MXY848" s="14"/>
      <c r="MXZ848" s="14"/>
      <c r="MYA848" s="14"/>
      <c r="MYB848" s="14"/>
      <c r="MYC848" s="14"/>
      <c r="MYD848" s="14"/>
      <c r="MYE848" s="14"/>
      <c r="MYF848" s="14"/>
      <c r="MYG848" s="14"/>
      <c r="MYH848" s="14"/>
      <c r="MYI848" s="14"/>
      <c r="MYJ848" s="14"/>
      <c r="MYK848" s="14"/>
      <c r="MYL848" s="14"/>
      <c r="MYM848" s="14"/>
      <c r="MYN848" s="14"/>
      <c r="MYO848" s="14"/>
      <c r="MYP848" s="14"/>
      <c r="MYQ848" s="14"/>
      <c r="MYR848" s="14"/>
      <c r="MYS848" s="14"/>
      <c r="MYT848" s="14"/>
      <c r="MYU848" s="14"/>
      <c r="MYV848" s="14"/>
      <c r="MYW848" s="14"/>
      <c r="MYX848" s="14"/>
      <c r="MYY848" s="14"/>
      <c r="MYZ848" s="14"/>
      <c r="MZA848" s="14"/>
      <c r="MZB848" s="14"/>
      <c r="MZC848" s="14"/>
      <c r="MZD848" s="14"/>
      <c r="MZE848" s="14"/>
      <c r="MZF848" s="14"/>
      <c r="MZG848" s="14"/>
      <c r="MZH848" s="14"/>
      <c r="MZI848" s="14"/>
      <c r="MZJ848" s="14"/>
      <c r="MZK848" s="14"/>
      <c r="MZL848" s="14"/>
      <c r="MZM848" s="14"/>
      <c r="MZN848" s="14"/>
      <c r="MZO848" s="14"/>
      <c r="MZP848" s="14"/>
      <c r="MZQ848" s="14"/>
      <c r="MZR848" s="14"/>
      <c r="MZS848" s="14"/>
      <c r="MZT848" s="14"/>
      <c r="MZU848" s="14"/>
      <c r="MZV848" s="14"/>
      <c r="MZW848" s="14"/>
      <c r="MZX848" s="14"/>
      <c r="MZY848" s="14"/>
      <c r="MZZ848" s="14"/>
      <c r="NAA848" s="14"/>
      <c r="NAB848" s="14"/>
      <c r="NAC848" s="14"/>
      <c r="NAD848" s="14"/>
      <c r="NAE848" s="14"/>
      <c r="NAF848" s="14"/>
      <c r="NAG848" s="14"/>
      <c r="NAH848" s="14"/>
      <c r="NAI848" s="14"/>
      <c r="NAJ848" s="14"/>
      <c r="NAK848" s="14"/>
      <c r="NAL848" s="14"/>
      <c r="NAM848" s="14"/>
      <c r="NAN848" s="14"/>
      <c r="NAO848" s="14"/>
      <c r="NAP848" s="14"/>
      <c r="NAQ848" s="14"/>
      <c r="NAR848" s="14"/>
      <c r="NAS848" s="14"/>
      <c r="NAT848" s="14"/>
      <c r="NAU848" s="14"/>
      <c r="NAV848" s="14"/>
      <c r="NAW848" s="14"/>
      <c r="NAX848" s="14"/>
      <c r="NAY848" s="14"/>
      <c r="NAZ848" s="14"/>
      <c r="NBA848" s="14"/>
      <c r="NBB848" s="14"/>
      <c r="NBC848" s="14"/>
      <c r="NBD848" s="14"/>
      <c r="NBE848" s="14"/>
      <c r="NBF848" s="14"/>
      <c r="NBG848" s="14"/>
      <c r="NBH848" s="14"/>
      <c r="NBI848" s="14"/>
      <c r="NBJ848" s="14"/>
      <c r="NBK848" s="14"/>
      <c r="NBL848" s="14"/>
      <c r="NBM848" s="14"/>
      <c r="NBN848" s="14"/>
      <c r="NBO848" s="14"/>
      <c r="NBP848" s="14"/>
      <c r="NBQ848" s="14"/>
      <c r="NBR848" s="14"/>
      <c r="NBS848" s="14"/>
      <c r="NBT848" s="14"/>
      <c r="NBU848" s="14"/>
      <c r="NBV848" s="14"/>
      <c r="NBW848" s="14"/>
      <c r="NBX848" s="14"/>
      <c r="NBY848" s="14"/>
      <c r="NBZ848" s="14"/>
      <c r="NCA848" s="14"/>
      <c r="NCB848" s="14"/>
      <c r="NCC848" s="14"/>
      <c r="NCD848" s="14"/>
      <c r="NCE848" s="14"/>
      <c r="NCF848" s="14"/>
      <c r="NCG848" s="14"/>
      <c r="NCH848" s="14"/>
      <c r="NCI848" s="14"/>
      <c r="NCJ848" s="14"/>
      <c r="NCK848" s="14"/>
      <c r="NCL848" s="14"/>
      <c r="NCM848" s="14"/>
      <c r="NCN848" s="14"/>
      <c r="NCO848" s="14"/>
      <c r="NCP848" s="14"/>
      <c r="NCQ848" s="14"/>
      <c r="NCR848" s="14"/>
      <c r="NCS848" s="14"/>
      <c r="NCT848" s="14"/>
      <c r="NCU848" s="14"/>
      <c r="NCV848" s="14"/>
      <c r="NCW848" s="14"/>
      <c r="NCX848" s="14"/>
      <c r="NCY848" s="14"/>
      <c r="NCZ848" s="14"/>
      <c r="NDA848" s="14"/>
      <c r="NDB848" s="14"/>
      <c r="NDC848" s="14"/>
      <c r="NDD848" s="14"/>
      <c r="NDE848" s="14"/>
      <c r="NDF848" s="14"/>
      <c r="NDG848" s="14"/>
      <c r="NDH848" s="14"/>
      <c r="NDI848" s="14"/>
      <c r="NDJ848" s="14"/>
      <c r="NDK848" s="14"/>
      <c r="NDL848" s="14"/>
      <c r="NDM848" s="14"/>
      <c r="NDN848" s="14"/>
      <c r="NDO848" s="14"/>
      <c r="NDP848" s="14"/>
      <c r="NDQ848" s="14"/>
      <c r="NDR848" s="14"/>
      <c r="NDS848" s="14"/>
      <c r="NDT848" s="14"/>
      <c r="NDU848" s="14"/>
      <c r="NDV848" s="14"/>
      <c r="NDW848" s="14"/>
      <c r="NDX848" s="14"/>
      <c r="NDY848" s="14"/>
      <c r="NDZ848" s="14"/>
      <c r="NEA848" s="14"/>
      <c r="NEB848" s="14"/>
      <c r="NEC848" s="14"/>
      <c r="NED848" s="14"/>
      <c r="NEE848" s="14"/>
      <c r="NEF848" s="14"/>
      <c r="NEG848" s="14"/>
      <c r="NEH848" s="14"/>
      <c r="NEI848" s="14"/>
      <c r="NEJ848" s="14"/>
      <c r="NEK848" s="14"/>
      <c r="NEL848" s="14"/>
      <c r="NEM848" s="14"/>
      <c r="NEN848" s="14"/>
      <c r="NEO848" s="14"/>
      <c r="NEP848" s="14"/>
      <c r="NEQ848" s="14"/>
      <c r="NER848" s="14"/>
      <c r="NES848" s="14"/>
      <c r="NET848" s="14"/>
      <c r="NEU848" s="14"/>
      <c r="NEV848" s="14"/>
      <c r="NEW848" s="14"/>
      <c r="NEX848" s="14"/>
      <c r="NEY848" s="14"/>
      <c r="NEZ848" s="14"/>
      <c r="NFA848" s="14"/>
      <c r="NFB848" s="14"/>
      <c r="NFC848" s="14"/>
      <c r="NFD848" s="14"/>
      <c r="NFE848" s="14"/>
      <c r="NFF848" s="14"/>
      <c r="NFG848" s="14"/>
      <c r="NFH848" s="14"/>
      <c r="NFI848" s="14"/>
      <c r="NFJ848" s="14"/>
      <c r="NFK848" s="14"/>
      <c r="NFL848" s="14"/>
      <c r="NFM848" s="14"/>
      <c r="NFN848" s="14"/>
      <c r="NFO848" s="14"/>
      <c r="NFP848" s="14"/>
      <c r="NFQ848" s="14"/>
      <c r="NFR848" s="14"/>
      <c r="NFS848" s="14"/>
      <c r="NFT848" s="14"/>
      <c r="NFU848" s="14"/>
      <c r="NFV848" s="14"/>
      <c r="NFW848" s="14"/>
      <c r="NFX848" s="14"/>
      <c r="NFY848" s="14"/>
      <c r="NFZ848" s="14"/>
      <c r="NGA848" s="14"/>
      <c r="NGB848" s="14"/>
      <c r="NGC848" s="14"/>
      <c r="NGD848" s="14"/>
      <c r="NGE848" s="14"/>
      <c r="NGF848" s="14"/>
      <c r="NGG848" s="14"/>
      <c r="NGH848" s="14"/>
      <c r="NGI848" s="14"/>
      <c r="NGJ848" s="14"/>
      <c r="NGK848" s="14"/>
      <c r="NGL848" s="14"/>
      <c r="NGM848" s="14"/>
      <c r="NGN848" s="14"/>
      <c r="NGO848" s="14"/>
      <c r="NGP848" s="14"/>
      <c r="NGQ848" s="14"/>
      <c r="NGR848" s="14"/>
      <c r="NGS848" s="14"/>
      <c r="NGT848" s="14"/>
      <c r="NGU848" s="14"/>
      <c r="NGV848" s="14"/>
      <c r="NGW848" s="14"/>
      <c r="NGX848" s="14"/>
      <c r="NGY848" s="14"/>
      <c r="NGZ848" s="14"/>
      <c r="NHA848" s="14"/>
      <c r="NHB848" s="14"/>
      <c r="NHC848" s="14"/>
      <c r="NHD848" s="14"/>
      <c r="NHE848" s="14"/>
      <c r="NHF848" s="14"/>
      <c r="NHG848" s="14"/>
      <c r="NHH848" s="14"/>
      <c r="NHI848" s="14"/>
      <c r="NHJ848" s="14"/>
      <c r="NHK848" s="14"/>
      <c r="NHL848" s="14"/>
      <c r="NHM848" s="14"/>
      <c r="NHN848" s="14"/>
      <c r="NHO848" s="14"/>
      <c r="NHP848" s="14"/>
      <c r="NHQ848" s="14"/>
      <c r="NHR848" s="14"/>
      <c r="NHS848" s="14"/>
      <c r="NHT848" s="14"/>
      <c r="NHU848" s="14"/>
      <c r="NHV848" s="14"/>
      <c r="NHW848" s="14"/>
      <c r="NHX848" s="14"/>
      <c r="NHY848" s="14"/>
      <c r="NHZ848" s="14"/>
      <c r="NIA848" s="14"/>
      <c r="NIB848" s="14"/>
      <c r="NIC848" s="14"/>
      <c r="NID848" s="14"/>
      <c r="NIE848" s="14"/>
      <c r="NIF848" s="14"/>
      <c r="NIG848" s="14"/>
      <c r="NIH848" s="14"/>
      <c r="NII848" s="14"/>
      <c r="NIJ848" s="14"/>
      <c r="NIK848" s="14"/>
      <c r="NIL848" s="14"/>
      <c r="NIM848" s="14"/>
      <c r="NIN848" s="14"/>
      <c r="NIO848" s="14"/>
      <c r="NIP848" s="14"/>
      <c r="NIQ848" s="14"/>
      <c r="NIR848" s="14"/>
      <c r="NIS848" s="14"/>
      <c r="NIT848" s="14"/>
      <c r="NIU848" s="14"/>
      <c r="NIV848" s="14"/>
      <c r="NIW848" s="14"/>
      <c r="NIX848" s="14"/>
      <c r="NIY848" s="14"/>
      <c r="NIZ848" s="14"/>
      <c r="NJA848" s="14"/>
      <c r="NJB848" s="14"/>
      <c r="NJC848" s="14"/>
      <c r="NJD848" s="14"/>
      <c r="NJE848" s="14"/>
      <c r="NJF848" s="14"/>
      <c r="NJG848" s="14"/>
      <c r="NJH848" s="14"/>
      <c r="NJI848" s="14"/>
      <c r="NJJ848" s="14"/>
      <c r="NJK848" s="14"/>
      <c r="NJL848" s="14"/>
      <c r="NJM848" s="14"/>
      <c r="NJN848" s="14"/>
      <c r="NJO848" s="14"/>
      <c r="NJP848" s="14"/>
      <c r="NJQ848" s="14"/>
      <c r="NJR848" s="14"/>
      <c r="NJS848" s="14"/>
      <c r="NJT848" s="14"/>
      <c r="NJU848" s="14"/>
      <c r="NJV848" s="14"/>
      <c r="NJW848" s="14"/>
      <c r="NJX848" s="14"/>
      <c r="NJY848" s="14"/>
      <c r="NJZ848" s="14"/>
      <c r="NKA848" s="14"/>
      <c r="NKB848" s="14"/>
      <c r="NKC848" s="14"/>
      <c r="NKD848" s="14"/>
      <c r="NKE848" s="14"/>
      <c r="NKF848" s="14"/>
      <c r="NKG848" s="14"/>
      <c r="NKH848" s="14"/>
      <c r="NKI848" s="14"/>
      <c r="NKJ848" s="14"/>
      <c r="NKK848" s="14"/>
      <c r="NKL848" s="14"/>
      <c r="NKM848" s="14"/>
      <c r="NKN848" s="14"/>
      <c r="NKO848" s="14"/>
      <c r="NKP848" s="14"/>
      <c r="NKQ848" s="14"/>
      <c r="NKR848" s="14"/>
      <c r="NKS848" s="14"/>
      <c r="NKT848" s="14"/>
      <c r="NKU848" s="14"/>
      <c r="NKV848" s="14"/>
      <c r="NKW848" s="14"/>
      <c r="NKX848" s="14"/>
      <c r="NKY848" s="14"/>
      <c r="NKZ848" s="14"/>
      <c r="NLA848" s="14"/>
      <c r="NLB848" s="14"/>
      <c r="NLC848" s="14"/>
      <c r="NLD848" s="14"/>
      <c r="NLE848" s="14"/>
      <c r="NLF848" s="14"/>
      <c r="NLG848" s="14"/>
      <c r="NLH848" s="14"/>
      <c r="NLI848" s="14"/>
      <c r="NLJ848" s="14"/>
      <c r="NLK848" s="14"/>
      <c r="NLL848" s="14"/>
      <c r="NLM848" s="14"/>
      <c r="NLN848" s="14"/>
      <c r="NLO848" s="14"/>
      <c r="NLP848" s="14"/>
      <c r="NLQ848" s="14"/>
      <c r="NLR848" s="14"/>
      <c r="NLS848" s="14"/>
      <c r="NLT848" s="14"/>
      <c r="NLU848" s="14"/>
      <c r="NLV848" s="14"/>
      <c r="NLW848" s="14"/>
      <c r="NLX848" s="14"/>
      <c r="NLY848" s="14"/>
      <c r="NLZ848" s="14"/>
      <c r="NMA848" s="14"/>
      <c r="NMB848" s="14"/>
      <c r="NMC848" s="14"/>
      <c r="NMD848" s="14"/>
      <c r="NME848" s="14"/>
      <c r="NMF848" s="14"/>
      <c r="NMG848" s="14"/>
      <c r="NMH848" s="14"/>
      <c r="NMI848" s="14"/>
      <c r="NMJ848" s="14"/>
      <c r="NMK848" s="14"/>
      <c r="NML848" s="14"/>
      <c r="NMM848" s="14"/>
      <c r="NMN848" s="14"/>
      <c r="NMO848" s="14"/>
      <c r="NMP848" s="14"/>
      <c r="NMQ848" s="14"/>
      <c r="NMR848" s="14"/>
      <c r="NMS848" s="14"/>
      <c r="NMT848" s="14"/>
      <c r="NMU848" s="14"/>
      <c r="NMV848" s="14"/>
      <c r="NMW848" s="14"/>
      <c r="NMX848" s="14"/>
      <c r="NMY848" s="14"/>
      <c r="NMZ848" s="14"/>
      <c r="NNA848" s="14"/>
      <c r="NNB848" s="14"/>
      <c r="NNC848" s="14"/>
      <c r="NND848" s="14"/>
      <c r="NNE848" s="14"/>
      <c r="NNF848" s="14"/>
      <c r="NNG848" s="14"/>
      <c r="NNH848" s="14"/>
      <c r="NNI848" s="14"/>
      <c r="NNJ848" s="14"/>
      <c r="NNK848" s="14"/>
      <c r="NNL848" s="14"/>
      <c r="NNM848" s="14"/>
      <c r="NNN848" s="14"/>
      <c r="NNO848" s="14"/>
      <c r="NNP848" s="14"/>
      <c r="NNQ848" s="14"/>
      <c r="NNR848" s="14"/>
      <c r="NNS848" s="14"/>
      <c r="NNT848" s="14"/>
      <c r="NNU848" s="14"/>
      <c r="NNV848" s="14"/>
      <c r="NNW848" s="14"/>
      <c r="NNX848" s="14"/>
      <c r="NNY848" s="14"/>
      <c r="NNZ848" s="14"/>
      <c r="NOA848" s="14"/>
      <c r="NOB848" s="14"/>
      <c r="NOC848" s="14"/>
      <c r="NOD848" s="14"/>
      <c r="NOE848" s="14"/>
      <c r="NOF848" s="14"/>
      <c r="NOG848" s="14"/>
      <c r="NOH848" s="14"/>
      <c r="NOI848" s="14"/>
      <c r="NOJ848" s="14"/>
      <c r="NOK848" s="14"/>
      <c r="NOL848" s="14"/>
      <c r="NOM848" s="14"/>
      <c r="NON848" s="14"/>
      <c r="NOO848" s="14"/>
      <c r="NOP848" s="14"/>
      <c r="NOQ848" s="14"/>
      <c r="NOR848" s="14"/>
      <c r="NOS848" s="14"/>
      <c r="NOT848" s="14"/>
      <c r="NOU848" s="14"/>
      <c r="NOV848" s="14"/>
      <c r="NOW848" s="14"/>
      <c r="NOX848" s="14"/>
      <c r="NOY848" s="14"/>
      <c r="NOZ848" s="14"/>
      <c r="NPA848" s="14"/>
      <c r="NPB848" s="14"/>
      <c r="NPC848" s="14"/>
      <c r="NPD848" s="14"/>
      <c r="NPE848" s="14"/>
      <c r="NPF848" s="14"/>
      <c r="NPG848" s="14"/>
      <c r="NPH848" s="14"/>
      <c r="NPI848" s="14"/>
      <c r="NPJ848" s="14"/>
      <c r="NPK848" s="14"/>
      <c r="NPL848" s="14"/>
      <c r="NPM848" s="14"/>
      <c r="NPN848" s="14"/>
      <c r="NPO848" s="14"/>
      <c r="NPP848" s="14"/>
      <c r="NPQ848" s="14"/>
      <c r="NPR848" s="14"/>
      <c r="NPS848" s="14"/>
      <c r="NPT848" s="14"/>
      <c r="NPU848" s="14"/>
      <c r="NPV848" s="14"/>
      <c r="NPW848" s="14"/>
      <c r="NPX848" s="14"/>
      <c r="NPY848" s="14"/>
      <c r="NPZ848" s="14"/>
      <c r="NQA848" s="14"/>
      <c r="NQB848" s="14"/>
      <c r="NQC848" s="14"/>
      <c r="NQD848" s="14"/>
      <c r="NQE848" s="14"/>
      <c r="NQF848" s="14"/>
      <c r="NQG848" s="14"/>
      <c r="NQH848" s="14"/>
      <c r="NQI848" s="14"/>
      <c r="NQJ848" s="14"/>
      <c r="NQK848" s="14"/>
      <c r="NQL848" s="14"/>
      <c r="NQM848" s="14"/>
      <c r="NQN848" s="14"/>
      <c r="NQO848" s="14"/>
      <c r="NQP848" s="14"/>
      <c r="NQQ848" s="14"/>
      <c r="NQR848" s="14"/>
      <c r="NQS848" s="14"/>
      <c r="NQT848" s="14"/>
      <c r="NQU848" s="14"/>
      <c r="NQV848" s="14"/>
      <c r="NQW848" s="14"/>
      <c r="NQX848" s="14"/>
      <c r="NQY848" s="14"/>
      <c r="NQZ848" s="14"/>
      <c r="NRA848" s="14"/>
      <c r="NRB848" s="14"/>
      <c r="NRC848" s="14"/>
      <c r="NRD848" s="14"/>
      <c r="NRE848" s="14"/>
      <c r="NRF848" s="14"/>
      <c r="NRG848" s="14"/>
      <c r="NRH848" s="14"/>
      <c r="NRI848" s="14"/>
      <c r="NRJ848" s="14"/>
      <c r="NRK848" s="14"/>
      <c r="NRL848" s="14"/>
      <c r="NRM848" s="14"/>
      <c r="NRN848" s="14"/>
      <c r="NRO848" s="14"/>
      <c r="NRP848" s="14"/>
      <c r="NRQ848" s="14"/>
      <c r="NRR848" s="14"/>
      <c r="NRS848" s="14"/>
      <c r="NRT848" s="14"/>
      <c r="NRU848" s="14"/>
      <c r="NRV848" s="14"/>
      <c r="NRW848" s="14"/>
      <c r="NRX848" s="14"/>
      <c r="NRY848" s="14"/>
      <c r="NRZ848" s="14"/>
      <c r="NSA848" s="14"/>
      <c r="NSB848" s="14"/>
      <c r="NSC848" s="14"/>
      <c r="NSD848" s="14"/>
      <c r="NSE848" s="14"/>
      <c r="NSF848" s="14"/>
      <c r="NSG848" s="14"/>
      <c r="NSH848" s="14"/>
      <c r="NSI848" s="14"/>
      <c r="NSJ848" s="14"/>
      <c r="NSK848" s="14"/>
      <c r="NSL848" s="14"/>
      <c r="NSM848" s="14"/>
      <c r="NSN848" s="14"/>
      <c r="NSO848" s="14"/>
      <c r="NSP848" s="14"/>
      <c r="NSQ848" s="14"/>
      <c r="NSR848" s="14"/>
      <c r="NSS848" s="14"/>
      <c r="NST848" s="14"/>
      <c r="NSU848" s="14"/>
      <c r="NSV848" s="14"/>
      <c r="NSW848" s="14"/>
      <c r="NSX848" s="14"/>
      <c r="NSY848" s="14"/>
      <c r="NSZ848" s="14"/>
      <c r="NTA848" s="14"/>
      <c r="NTB848" s="14"/>
      <c r="NTC848" s="14"/>
      <c r="NTD848" s="14"/>
      <c r="NTE848" s="14"/>
      <c r="NTF848" s="14"/>
      <c r="NTG848" s="14"/>
      <c r="NTH848" s="14"/>
      <c r="NTI848" s="14"/>
      <c r="NTJ848" s="14"/>
      <c r="NTK848" s="14"/>
      <c r="NTL848" s="14"/>
      <c r="NTM848" s="14"/>
      <c r="NTN848" s="14"/>
      <c r="NTO848" s="14"/>
      <c r="NTP848" s="14"/>
      <c r="NTQ848" s="14"/>
      <c r="NTR848" s="14"/>
      <c r="NTS848" s="14"/>
      <c r="NTT848" s="14"/>
      <c r="NTU848" s="14"/>
      <c r="NTV848" s="14"/>
      <c r="NTW848" s="14"/>
      <c r="NTX848" s="14"/>
      <c r="NTY848" s="14"/>
      <c r="NTZ848" s="14"/>
      <c r="NUA848" s="14"/>
      <c r="NUB848" s="14"/>
      <c r="NUC848" s="14"/>
      <c r="NUD848" s="14"/>
      <c r="NUE848" s="14"/>
      <c r="NUF848" s="14"/>
      <c r="NUG848" s="14"/>
      <c r="NUH848" s="14"/>
      <c r="NUI848" s="14"/>
      <c r="NUJ848" s="14"/>
      <c r="NUK848" s="14"/>
      <c r="NUL848" s="14"/>
      <c r="NUM848" s="14"/>
      <c r="NUN848" s="14"/>
      <c r="NUO848" s="14"/>
      <c r="NUP848" s="14"/>
      <c r="NUQ848" s="14"/>
      <c r="NUR848" s="14"/>
      <c r="NUS848" s="14"/>
      <c r="NUT848" s="14"/>
      <c r="NUU848" s="14"/>
      <c r="NUV848" s="14"/>
      <c r="NUW848" s="14"/>
      <c r="NUX848" s="14"/>
      <c r="NUY848" s="14"/>
      <c r="NUZ848" s="14"/>
      <c r="NVA848" s="14"/>
      <c r="NVB848" s="14"/>
      <c r="NVC848" s="14"/>
      <c r="NVD848" s="14"/>
      <c r="NVE848" s="14"/>
      <c r="NVF848" s="14"/>
      <c r="NVG848" s="14"/>
      <c r="NVH848" s="14"/>
      <c r="NVI848" s="14"/>
      <c r="NVJ848" s="14"/>
      <c r="NVK848" s="14"/>
      <c r="NVL848" s="14"/>
      <c r="NVM848" s="14"/>
      <c r="NVN848" s="14"/>
      <c r="NVO848" s="14"/>
      <c r="NVP848" s="14"/>
      <c r="NVQ848" s="14"/>
      <c r="NVR848" s="14"/>
      <c r="NVS848" s="14"/>
      <c r="NVT848" s="14"/>
      <c r="NVU848" s="14"/>
      <c r="NVV848" s="14"/>
      <c r="NVW848" s="14"/>
      <c r="NVX848" s="14"/>
      <c r="NVY848" s="14"/>
      <c r="NVZ848" s="14"/>
      <c r="NWA848" s="14"/>
      <c r="NWB848" s="14"/>
      <c r="NWC848" s="14"/>
      <c r="NWD848" s="14"/>
      <c r="NWE848" s="14"/>
      <c r="NWF848" s="14"/>
      <c r="NWG848" s="14"/>
      <c r="NWH848" s="14"/>
      <c r="NWI848" s="14"/>
      <c r="NWJ848" s="14"/>
      <c r="NWK848" s="14"/>
      <c r="NWL848" s="14"/>
      <c r="NWM848" s="14"/>
      <c r="NWN848" s="14"/>
      <c r="NWO848" s="14"/>
      <c r="NWP848" s="14"/>
      <c r="NWQ848" s="14"/>
      <c r="NWR848" s="14"/>
      <c r="NWS848" s="14"/>
      <c r="NWT848" s="14"/>
      <c r="NWU848" s="14"/>
      <c r="NWV848" s="14"/>
      <c r="NWW848" s="14"/>
      <c r="NWX848" s="14"/>
      <c r="NWY848" s="14"/>
      <c r="NWZ848" s="14"/>
      <c r="NXA848" s="14"/>
      <c r="NXB848" s="14"/>
      <c r="NXC848" s="14"/>
      <c r="NXD848" s="14"/>
      <c r="NXE848" s="14"/>
      <c r="NXF848" s="14"/>
      <c r="NXG848" s="14"/>
      <c r="NXH848" s="14"/>
      <c r="NXI848" s="14"/>
      <c r="NXJ848" s="14"/>
      <c r="NXK848" s="14"/>
      <c r="NXL848" s="14"/>
      <c r="NXM848" s="14"/>
      <c r="NXN848" s="14"/>
      <c r="NXO848" s="14"/>
      <c r="NXP848" s="14"/>
      <c r="NXQ848" s="14"/>
      <c r="NXR848" s="14"/>
      <c r="NXS848" s="14"/>
      <c r="NXT848" s="14"/>
      <c r="NXU848" s="14"/>
      <c r="NXV848" s="14"/>
      <c r="NXW848" s="14"/>
      <c r="NXX848" s="14"/>
      <c r="NXY848" s="14"/>
      <c r="NXZ848" s="14"/>
      <c r="NYA848" s="14"/>
      <c r="NYB848" s="14"/>
      <c r="NYC848" s="14"/>
      <c r="NYD848" s="14"/>
      <c r="NYE848" s="14"/>
      <c r="NYF848" s="14"/>
      <c r="NYG848" s="14"/>
      <c r="NYH848" s="14"/>
      <c r="NYI848" s="14"/>
      <c r="NYJ848" s="14"/>
      <c r="NYK848" s="14"/>
      <c r="NYL848" s="14"/>
      <c r="NYM848" s="14"/>
      <c r="NYN848" s="14"/>
      <c r="NYO848" s="14"/>
      <c r="NYP848" s="14"/>
      <c r="NYQ848" s="14"/>
      <c r="NYR848" s="14"/>
      <c r="NYS848" s="14"/>
      <c r="NYT848" s="14"/>
      <c r="NYU848" s="14"/>
      <c r="NYV848" s="14"/>
      <c r="NYW848" s="14"/>
      <c r="NYX848" s="14"/>
      <c r="NYY848" s="14"/>
      <c r="NYZ848" s="14"/>
      <c r="NZA848" s="14"/>
      <c r="NZB848" s="14"/>
      <c r="NZC848" s="14"/>
      <c r="NZD848" s="14"/>
      <c r="NZE848" s="14"/>
      <c r="NZF848" s="14"/>
      <c r="NZG848" s="14"/>
      <c r="NZH848" s="14"/>
      <c r="NZI848" s="14"/>
      <c r="NZJ848" s="14"/>
      <c r="NZK848" s="14"/>
      <c r="NZL848" s="14"/>
      <c r="NZM848" s="14"/>
      <c r="NZN848" s="14"/>
      <c r="NZO848" s="14"/>
      <c r="NZP848" s="14"/>
      <c r="NZQ848" s="14"/>
      <c r="NZR848" s="14"/>
      <c r="NZS848" s="14"/>
      <c r="NZT848" s="14"/>
      <c r="NZU848" s="14"/>
      <c r="NZV848" s="14"/>
      <c r="NZW848" s="14"/>
      <c r="NZX848" s="14"/>
      <c r="NZY848" s="14"/>
      <c r="NZZ848" s="14"/>
      <c r="OAA848" s="14"/>
      <c r="OAB848" s="14"/>
      <c r="OAC848" s="14"/>
      <c r="OAD848" s="14"/>
      <c r="OAE848" s="14"/>
      <c r="OAF848" s="14"/>
      <c r="OAG848" s="14"/>
      <c r="OAH848" s="14"/>
      <c r="OAI848" s="14"/>
      <c r="OAJ848" s="14"/>
      <c r="OAK848" s="14"/>
      <c r="OAL848" s="14"/>
      <c r="OAM848" s="14"/>
      <c r="OAN848" s="14"/>
      <c r="OAO848" s="14"/>
      <c r="OAP848" s="14"/>
      <c r="OAQ848" s="14"/>
      <c r="OAR848" s="14"/>
      <c r="OAS848" s="14"/>
      <c r="OAT848" s="14"/>
      <c r="OAU848" s="14"/>
      <c r="OAV848" s="14"/>
      <c r="OAW848" s="14"/>
      <c r="OAX848" s="14"/>
      <c r="OAY848" s="14"/>
      <c r="OAZ848" s="14"/>
      <c r="OBA848" s="14"/>
      <c r="OBB848" s="14"/>
      <c r="OBC848" s="14"/>
      <c r="OBD848" s="14"/>
      <c r="OBE848" s="14"/>
      <c r="OBF848" s="14"/>
      <c r="OBG848" s="14"/>
      <c r="OBH848" s="14"/>
      <c r="OBI848" s="14"/>
      <c r="OBJ848" s="14"/>
      <c r="OBK848" s="14"/>
      <c r="OBL848" s="14"/>
      <c r="OBM848" s="14"/>
      <c r="OBN848" s="14"/>
      <c r="OBO848" s="14"/>
      <c r="OBP848" s="14"/>
      <c r="OBQ848" s="14"/>
      <c r="OBR848" s="14"/>
      <c r="OBS848" s="14"/>
      <c r="OBT848" s="14"/>
      <c r="OBU848" s="14"/>
      <c r="OBV848" s="14"/>
      <c r="OBW848" s="14"/>
      <c r="OBX848" s="14"/>
      <c r="OBY848" s="14"/>
      <c r="OBZ848" s="14"/>
      <c r="OCA848" s="14"/>
      <c r="OCB848" s="14"/>
      <c r="OCC848" s="14"/>
      <c r="OCD848" s="14"/>
      <c r="OCE848" s="14"/>
      <c r="OCF848" s="14"/>
      <c r="OCG848" s="14"/>
      <c r="OCH848" s="14"/>
      <c r="OCI848" s="14"/>
      <c r="OCJ848" s="14"/>
      <c r="OCK848" s="14"/>
      <c r="OCL848" s="14"/>
      <c r="OCM848" s="14"/>
      <c r="OCN848" s="14"/>
      <c r="OCO848" s="14"/>
      <c r="OCP848" s="14"/>
      <c r="OCQ848" s="14"/>
      <c r="OCR848" s="14"/>
      <c r="OCS848" s="14"/>
      <c r="OCT848" s="14"/>
      <c r="OCU848" s="14"/>
      <c r="OCV848" s="14"/>
      <c r="OCW848" s="14"/>
      <c r="OCX848" s="14"/>
      <c r="OCY848" s="14"/>
      <c r="OCZ848" s="14"/>
      <c r="ODA848" s="14"/>
      <c r="ODB848" s="14"/>
      <c r="ODC848" s="14"/>
      <c r="ODD848" s="14"/>
      <c r="ODE848" s="14"/>
      <c r="ODF848" s="14"/>
      <c r="ODG848" s="14"/>
      <c r="ODH848" s="14"/>
      <c r="ODI848" s="14"/>
      <c r="ODJ848" s="14"/>
      <c r="ODK848" s="14"/>
      <c r="ODL848" s="14"/>
      <c r="ODM848" s="14"/>
      <c r="ODN848" s="14"/>
      <c r="ODO848" s="14"/>
      <c r="ODP848" s="14"/>
      <c r="ODQ848" s="14"/>
      <c r="ODR848" s="14"/>
      <c r="ODS848" s="14"/>
      <c r="ODT848" s="14"/>
      <c r="ODU848" s="14"/>
      <c r="ODV848" s="14"/>
      <c r="ODW848" s="14"/>
      <c r="ODX848" s="14"/>
      <c r="ODY848" s="14"/>
      <c r="ODZ848" s="14"/>
      <c r="OEA848" s="14"/>
      <c r="OEB848" s="14"/>
      <c r="OEC848" s="14"/>
      <c r="OED848" s="14"/>
      <c r="OEE848" s="14"/>
      <c r="OEF848" s="14"/>
      <c r="OEG848" s="14"/>
      <c r="OEH848" s="14"/>
      <c r="OEI848" s="14"/>
      <c r="OEJ848" s="14"/>
      <c r="OEK848" s="14"/>
      <c r="OEL848" s="14"/>
      <c r="OEM848" s="14"/>
      <c r="OEN848" s="14"/>
      <c r="OEO848" s="14"/>
      <c r="OEP848" s="14"/>
      <c r="OEQ848" s="14"/>
      <c r="OER848" s="14"/>
      <c r="OES848" s="14"/>
      <c r="OET848" s="14"/>
      <c r="OEU848" s="14"/>
      <c r="OEV848" s="14"/>
      <c r="OEW848" s="14"/>
      <c r="OEX848" s="14"/>
      <c r="OEY848" s="14"/>
      <c r="OEZ848" s="14"/>
      <c r="OFA848" s="14"/>
      <c r="OFB848" s="14"/>
      <c r="OFC848" s="14"/>
      <c r="OFD848" s="14"/>
      <c r="OFE848" s="14"/>
      <c r="OFF848" s="14"/>
      <c r="OFG848" s="14"/>
      <c r="OFH848" s="14"/>
      <c r="OFI848" s="14"/>
      <c r="OFJ848" s="14"/>
      <c r="OFK848" s="14"/>
      <c r="OFL848" s="14"/>
      <c r="OFM848" s="14"/>
      <c r="OFN848" s="14"/>
      <c r="OFO848" s="14"/>
      <c r="OFP848" s="14"/>
      <c r="OFQ848" s="14"/>
      <c r="OFR848" s="14"/>
      <c r="OFS848" s="14"/>
      <c r="OFT848" s="14"/>
      <c r="OFU848" s="14"/>
      <c r="OFV848" s="14"/>
      <c r="OFW848" s="14"/>
      <c r="OFX848" s="14"/>
      <c r="OFY848" s="14"/>
      <c r="OFZ848" s="14"/>
      <c r="OGA848" s="14"/>
      <c r="OGB848" s="14"/>
      <c r="OGC848" s="14"/>
      <c r="OGD848" s="14"/>
      <c r="OGE848" s="14"/>
      <c r="OGF848" s="14"/>
      <c r="OGG848" s="14"/>
      <c r="OGH848" s="14"/>
      <c r="OGI848" s="14"/>
      <c r="OGJ848" s="14"/>
      <c r="OGK848" s="14"/>
      <c r="OGL848" s="14"/>
      <c r="OGM848" s="14"/>
      <c r="OGN848" s="14"/>
      <c r="OGO848" s="14"/>
      <c r="OGP848" s="14"/>
      <c r="OGQ848" s="14"/>
      <c r="OGR848" s="14"/>
      <c r="OGS848" s="14"/>
      <c r="OGT848" s="14"/>
      <c r="OGU848" s="14"/>
      <c r="OGV848" s="14"/>
      <c r="OGW848" s="14"/>
      <c r="OGX848" s="14"/>
      <c r="OGY848" s="14"/>
      <c r="OGZ848" s="14"/>
      <c r="OHA848" s="14"/>
      <c r="OHB848" s="14"/>
      <c r="OHC848" s="14"/>
      <c r="OHD848" s="14"/>
      <c r="OHE848" s="14"/>
      <c r="OHF848" s="14"/>
      <c r="OHG848" s="14"/>
      <c r="OHH848" s="14"/>
      <c r="OHI848" s="14"/>
      <c r="OHJ848" s="14"/>
      <c r="OHK848" s="14"/>
      <c r="OHL848" s="14"/>
      <c r="OHM848" s="14"/>
      <c r="OHN848" s="14"/>
      <c r="OHO848" s="14"/>
      <c r="OHP848" s="14"/>
      <c r="OHQ848" s="14"/>
      <c r="OHR848" s="14"/>
      <c r="OHS848" s="14"/>
      <c r="OHT848" s="14"/>
      <c r="OHU848" s="14"/>
      <c r="OHV848" s="14"/>
      <c r="OHW848" s="14"/>
      <c r="OHX848" s="14"/>
      <c r="OHY848" s="14"/>
      <c r="OHZ848" s="14"/>
      <c r="OIA848" s="14"/>
      <c r="OIB848" s="14"/>
      <c r="OIC848" s="14"/>
      <c r="OID848" s="14"/>
      <c r="OIE848" s="14"/>
      <c r="OIF848" s="14"/>
      <c r="OIG848" s="14"/>
      <c r="OIH848" s="14"/>
      <c r="OII848" s="14"/>
      <c r="OIJ848" s="14"/>
      <c r="OIK848" s="14"/>
      <c r="OIL848" s="14"/>
      <c r="OIM848" s="14"/>
      <c r="OIN848" s="14"/>
      <c r="OIO848" s="14"/>
      <c r="OIP848" s="14"/>
      <c r="OIQ848" s="14"/>
      <c r="OIR848" s="14"/>
      <c r="OIS848" s="14"/>
      <c r="OIT848" s="14"/>
      <c r="OIU848" s="14"/>
      <c r="OIV848" s="14"/>
      <c r="OIW848" s="14"/>
      <c r="OIX848" s="14"/>
      <c r="OIY848" s="14"/>
      <c r="OIZ848" s="14"/>
      <c r="OJA848" s="14"/>
      <c r="OJB848" s="14"/>
      <c r="OJC848" s="14"/>
      <c r="OJD848" s="14"/>
      <c r="OJE848" s="14"/>
      <c r="OJF848" s="14"/>
      <c r="OJG848" s="14"/>
      <c r="OJH848" s="14"/>
      <c r="OJI848" s="14"/>
      <c r="OJJ848" s="14"/>
      <c r="OJK848" s="14"/>
      <c r="OJL848" s="14"/>
      <c r="OJM848" s="14"/>
      <c r="OJN848" s="14"/>
      <c r="OJO848" s="14"/>
      <c r="OJP848" s="14"/>
      <c r="OJQ848" s="14"/>
      <c r="OJR848" s="14"/>
      <c r="OJS848" s="14"/>
      <c r="OJT848" s="14"/>
      <c r="OJU848" s="14"/>
      <c r="OJV848" s="14"/>
      <c r="OJW848" s="14"/>
      <c r="OJX848" s="14"/>
      <c r="OJY848" s="14"/>
      <c r="OJZ848" s="14"/>
      <c r="OKA848" s="14"/>
      <c r="OKB848" s="14"/>
      <c r="OKC848" s="14"/>
      <c r="OKD848" s="14"/>
      <c r="OKE848" s="14"/>
      <c r="OKF848" s="14"/>
      <c r="OKG848" s="14"/>
      <c r="OKH848" s="14"/>
      <c r="OKI848" s="14"/>
      <c r="OKJ848" s="14"/>
      <c r="OKK848" s="14"/>
      <c r="OKL848" s="14"/>
      <c r="OKM848" s="14"/>
      <c r="OKN848" s="14"/>
      <c r="OKO848" s="14"/>
      <c r="OKP848" s="14"/>
      <c r="OKQ848" s="14"/>
      <c r="OKR848" s="14"/>
      <c r="OKS848" s="14"/>
      <c r="OKT848" s="14"/>
      <c r="OKU848" s="14"/>
      <c r="OKV848" s="14"/>
      <c r="OKW848" s="14"/>
      <c r="OKX848" s="14"/>
      <c r="OKY848" s="14"/>
      <c r="OKZ848" s="14"/>
      <c r="OLA848" s="14"/>
      <c r="OLB848" s="14"/>
      <c r="OLC848" s="14"/>
      <c r="OLD848" s="14"/>
      <c r="OLE848" s="14"/>
      <c r="OLF848" s="14"/>
      <c r="OLG848" s="14"/>
      <c r="OLH848" s="14"/>
      <c r="OLI848" s="14"/>
      <c r="OLJ848" s="14"/>
      <c r="OLK848" s="14"/>
      <c r="OLL848" s="14"/>
      <c r="OLM848" s="14"/>
      <c r="OLN848" s="14"/>
      <c r="OLO848" s="14"/>
      <c r="OLP848" s="14"/>
      <c r="OLQ848" s="14"/>
      <c r="OLR848" s="14"/>
      <c r="OLS848" s="14"/>
      <c r="OLT848" s="14"/>
      <c r="OLU848" s="14"/>
      <c r="OLV848" s="14"/>
      <c r="OLW848" s="14"/>
      <c r="OLX848" s="14"/>
      <c r="OLY848" s="14"/>
      <c r="OLZ848" s="14"/>
      <c r="OMA848" s="14"/>
      <c r="OMB848" s="14"/>
      <c r="OMC848" s="14"/>
      <c r="OMD848" s="14"/>
      <c r="OME848" s="14"/>
      <c r="OMF848" s="14"/>
      <c r="OMG848" s="14"/>
      <c r="OMH848" s="14"/>
      <c r="OMI848" s="14"/>
      <c r="OMJ848" s="14"/>
      <c r="OMK848" s="14"/>
      <c r="OML848" s="14"/>
      <c r="OMM848" s="14"/>
      <c r="OMN848" s="14"/>
      <c r="OMO848" s="14"/>
      <c r="OMP848" s="14"/>
      <c r="OMQ848" s="14"/>
      <c r="OMR848" s="14"/>
      <c r="OMS848" s="14"/>
      <c r="OMT848" s="14"/>
      <c r="OMU848" s="14"/>
      <c r="OMV848" s="14"/>
      <c r="OMW848" s="14"/>
      <c r="OMX848" s="14"/>
      <c r="OMY848" s="14"/>
      <c r="OMZ848" s="14"/>
      <c r="ONA848" s="14"/>
      <c r="ONB848" s="14"/>
      <c r="ONC848" s="14"/>
      <c r="OND848" s="14"/>
      <c r="ONE848" s="14"/>
      <c r="ONF848" s="14"/>
      <c r="ONG848" s="14"/>
      <c r="ONH848" s="14"/>
      <c r="ONI848" s="14"/>
      <c r="ONJ848" s="14"/>
      <c r="ONK848" s="14"/>
      <c r="ONL848" s="14"/>
      <c r="ONM848" s="14"/>
      <c r="ONN848" s="14"/>
      <c r="ONO848" s="14"/>
      <c r="ONP848" s="14"/>
      <c r="ONQ848" s="14"/>
      <c r="ONR848" s="14"/>
      <c r="ONS848" s="14"/>
      <c r="ONT848" s="14"/>
      <c r="ONU848" s="14"/>
      <c r="ONV848" s="14"/>
      <c r="ONW848" s="14"/>
      <c r="ONX848" s="14"/>
      <c r="ONY848" s="14"/>
      <c r="ONZ848" s="14"/>
      <c r="OOA848" s="14"/>
      <c r="OOB848" s="14"/>
      <c r="OOC848" s="14"/>
      <c r="OOD848" s="14"/>
      <c r="OOE848" s="14"/>
      <c r="OOF848" s="14"/>
      <c r="OOG848" s="14"/>
      <c r="OOH848" s="14"/>
      <c r="OOI848" s="14"/>
      <c r="OOJ848" s="14"/>
      <c r="OOK848" s="14"/>
      <c r="OOL848" s="14"/>
      <c r="OOM848" s="14"/>
      <c r="OON848" s="14"/>
      <c r="OOO848" s="14"/>
      <c r="OOP848" s="14"/>
      <c r="OOQ848" s="14"/>
      <c r="OOR848" s="14"/>
      <c r="OOS848" s="14"/>
      <c r="OOT848" s="14"/>
      <c r="OOU848" s="14"/>
      <c r="OOV848" s="14"/>
      <c r="OOW848" s="14"/>
      <c r="OOX848" s="14"/>
      <c r="OOY848" s="14"/>
      <c r="OOZ848" s="14"/>
      <c r="OPA848" s="14"/>
      <c r="OPB848" s="14"/>
      <c r="OPC848" s="14"/>
      <c r="OPD848" s="14"/>
      <c r="OPE848" s="14"/>
      <c r="OPF848" s="14"/>
      <c r="OPG848" s="14"/>
      <c r="OPH848" s="14"/>
      <c r="OPI848" s="14"/>
      <c r="OPJ848" s="14"/>
      <c r="OPK848" s="14"/>
      <c r="OPL848" s="14"/>
      <c r="OPM848" s="14"/>
      <c r="OPN848" s="14"/>
      <c r="OPO848" s="14"/>
      <c r="OPP848" s="14"/>
      <c r="OPQ848" s="14"/>
      <c r="OPR848" s="14"/>
      <c r="OPS848" s="14"/>
      <c r="OPT848" s="14"/>
      <c r="OPU848" s="14"/>
      <c r="OPV848" s="14"/>
      <c r="OPW848" s="14"/>
      <c r="OPX848" s="14"/>
      <c r="OPY848" s="14"/>
      <c r="OPZ848" s="14"/>
      <c r="OQA848" s="14"/>
      <c r="OQB848" s="14"/>
      <c r="OQC848" s="14"/>
      <c r="OQD848" s="14"/>
      <c r="OQE848" s="14"/>
      <c r="OQF848" s="14"/>
      <c r="OQG848" s="14"/>
      <c r="OQH848" s="14"/>
      <c r="OQI848" s="14"/>
      <c r="OQJ848" s="14"/>
      <c r="OQK848" s="14"/>
      <c r="OQL848" s="14"/>
      <c r="OQM848" s="14"/>
      <c r="OQN848" s="14"/>
      <c r="OQO848" s="14"/>
      <c r="OQP848" s="14"/>
      <c r="OQQ848" s="14"/>
      <c r="OQR848" s="14"/>
      <c r="OQS848" s="14"/>
      <c r="OQT848" s="14"/>
      <c r="OQU848" s="14"/>
      <c r="OQV848" s="14"/>
      <c r="OQW848" s="14"/>
      <c r="OQX848" s="14"/>
      <c r="OQY848" s="14"/>
      <c r="OQZ848" s="14"/>
      <c r="ORA848" s="14"/>
      <c r="ORB848" s="14"/>
      <c r="ORC848" s="14"/>
      <c r="ORD848" s="14"/>
      <c r="ORE848" s="14"/>
      <c r="ORF848" s="14"/>
      <c r="ORG848" s="14"/>
      <c r="ORH848" s="14"/>
      <c r="ORI848" s="14"/>
      <c r="ORJ848" s="14"/>
      <c r="ORK848" s="14"/>
      <c r="ORL848" s="14"/>
      <c r="ORM848" s="14"/>
      <c r="ORN848" s="14"/>
      <c r="ORO848" s="14"/>
      <c r="ORP848" s="14"/>
      <c r="ORQ848" s="14"/>
      <c r="ORR848" s="14"/>
      <c r="ORS848" s="14"/>
      <c r="ORT848" s="14"/>
      <c r="ORU848" s="14"/>
      <c r="ORV848" s="14"/>
      <c r="ORW848" s="14"/>
      <c r="ORX848" s="14"/>
      <c r="ORY848" s="14"/>
      <c r="ORZ848" s="14"/>
      <c r="OSA848" s="14"/>
      <c r="OSB848" s="14"/>
      <c r="OSC848" s="14"/>
      <c r="OSD848" s="14"/>
      <c r="OSE848" s="14"/>
      <c r="OSF848" s="14"/>
      <c r="OSG848" s="14"/>
      <c r="OSH848" s="14"/>
      <c r="OSI848" s="14"/>
      <c r="OSJ848" s="14"/>
      <c r="OSK848" s="14"/>
      <c r="OSL848" s="14"/>
      <c r="OSM848" s="14"/>
      <c r="OSN848" s="14"/>
      <c r="OSO848" s="14"/>
      <c r="OSP848" s="14"/>
      <c r="OSQ848" s="14"/>
      <c r="OSR848" s="14"/>
      <c r="OSS848" s="14"/>
      <c r="OST848" s="14"/>
      <c r="OSU848" s="14"/>
      <c r="OSV848" s="14"/>
      <c r="OSW848" s="14"/>
      <c r="OSX848" s="14"/>
      <c r="OSY848" s="14"/>
      <c r="OSZ848" s="14"/>
      <c r="OTA848" s="14"/>
      <c r="OTB848" s="14"/>
      <c r="OTC848" s="14"/>
      <c r="OTD848" s="14"/>
      <c r="OTE848" s="14"/>
      <c r="OTF848" s="14"/>
      <c r="OTG848" s="14"/>
      <c r="OTH848" s="14"/>
      <c r="OTI848" s="14"/>
      <c r="OTJ848" s="14"/>
      <c r="OTK848" s="14"/>
      <c r="OTL848" s="14"/>
      <c r="OTM848" s="14"/>
      <c r="OTN848" s="14"/>
      <c r="OTO848" s="14"/>
      <c r="OTP848" s="14"/>
      <c r="OTQ848" s="14"/>
      <c r="OTR848" s="14"/>
      <c r="OTS848" s="14"/>
      <c r="OTT848" s="14"/>
      <c r="OTU848" s="14"/>
      <c r="OTV848" s="14"/>
      <c r="OTW848" s="14"/>
      <c r="OTX848" s="14"/>
      <c r="OTY848" s="14"/>
      <c r="OTZ848" s="14"/>
      <c r="OUA848" s="14"/>
      <c r="OUB848" s="14"/>
      <c r="OUC848" s="14"/>
      <c r="OUD848" s="14"/>
      <c r="OUE848" s="14"/>
      <c r="OUF848" s="14"/>
      <c r="OUG848" s="14"/>
      <c r="OUH848" s="14"/>
      <c r="OUI848" s="14"/>
      <c r="OUJ848" s="14"/>
      <c r="OUK848" s="14"/>
      <c r="OUL848" s="14"/>
      <c r="OUM848" s="14"/>
      <c r="OUN848" s="14"/>
      <c r="OUO848" s="14"/>
      <c r="OUP848" s="14"/>
      <c r="OUQ848" s="14"/>
      <c r="OUR848" s="14"/>
      <c r="OUS848" s="14"/>
      <c r="OUT848" s="14"/>
      <c r="OUU848" s="14"/>
      <c r="OUV848" s="14"/>
      <c r="OUW848" s="14"/>
      <c r="OUX848" s="14"/>
      <c r="OUY848" s="14"/>
      <c r="OUZ848" s="14"/>
      <c r="OVA848" s="14"/>
      <c r="OVB848" s="14"/>
      <c r="OVC848" s="14"/>
      <c r="OVD848" s="14"/>
      <c r="OVE848" s="14"/>
      <c r="OVF848" s="14"/>
      <c r="OVG848" s="14"/>
      <c r="OVH848" s="14"/>
      <c r="OVI848" s="14"/>
      <c r="OVJ848" s="14"/>
      <c r="OVK848" s="14"/>
      <c r="OVL848" s="14"/>
      <c r="OVM848" s="14"/>
      <c r="OVN848" s="14"/>
      <c r="OVO848" s="14"/>
      <c r="OVP848" s="14"/>
      <c r="OVQ848" s="14"/>
      <c r="OVR848" s="14"/>
      <c r="OVS848" s="14"/>
      <c r="OVT848" s="14"/>
      <c r="OVU848" s="14"/>
      <c r="OVV848" s="14"/>
      <c r="OVW848" s="14"/>
      <c r="OVX848" s="14"/>
      <c r="OVY848" s="14"/>
      <c r="OVZ848" s="14"/>
      <c r="OWA848" s="14"/>
      <c r="OWB848" s="14"/>
      <c r="OWC848" s="14"/>
      <c r="OWD848" s="14"/>
      <c r="OWE848" s="14"/>
      <c r="OWF848" s="14"/>
      <c r="OWG848" s="14"/>
      <c r="OWH848" s="14"/>
      <c r="OWI848" s="14"/>
      <c r="OWJ848" s="14"/>
      <c r="OWK848" s="14"/>
      <c r="OWL848" s="14"/>
      <c r="OWM848" s="14"/>
      <c r="OWN848" s="14"/>
      <c r="OWO848" s="14"/>
      <c r="OWP848" s="14"/>
      <c r="OWQ848" s="14"/>
      <c r="OWR848" s="14"/>
      <c r="OWS848" s="14"/>
      <c r="OWT848" s="14"/>
      <c r="OWU848" s="14"/>
      <c r="OWV848" s="14"/>
      <c r="OWW848" s="14"/>
      <c r="OWX848" s="14"/>
      <c r="OWY848" s="14"/>
      <c r="OWZ848" s="14"/>
      <c r="OXA848" s="14"/>
      <c r="OXB848" s="14"/>
      <c r="OXC848" s="14"/>
      <c r="OXD848" s="14"/>
      <c r="OXE848" s="14"/>
      <c r="OXF848" s="14"/>
      <c r="OXG848" s="14"/>
      <c r="OXH848" s="14"/>
      <c r="OXI848" s="14"/>
      <c r="OXJ848" s="14"/>
      <c r="OXK848" s="14"/>
      <c r="OXL848" s="14"/>
      <c r="OXM848" s="14"/>
      <c r="OXN848" s="14"/>
      <c r="OXO848" s="14"/>
      <c r="OXP848" s="14"/>
      <c r="OXQ848" s="14"/>
      <c r="OXR848" s="14"/>
      <c r="OXS848" s="14"/>
      <c r="OXT848" s="14"/>
      <c r="OXU848" s="14"/>
      <c r="OXV848" s="14"/>
      <c r="OXW848" s="14"/>
      <c r="OXX848" s="14"/>
      <c r="OXY848" s="14"/>
      <c r="OXZ848" s="14"/>
      <c r="OYA848" s="14"/>
      <c r="OYB848" s="14"/>
      <c r="OYC848" s="14"/>
      <c r="OYD848" s="14"/>
      <c r="OYE848" s="14"/>
      <c r="OYF848" s="14"/>
      <c r="OYG848" s="14"/>
      <c r="OYH848" s="14"/>
      <c r="OYI848" s="14"/>
      <c r="OYJ848" s="14"/>
      <c r="OYK848" s="14"/>
      <c r="OYL848" s="14"/>
      <c r="OYM848" s="14"/>
      <c r="OYN848" s="14"/>
      <c r="OYO848" s="14"/>
      <c r="OYP848" s="14"/>
      <c r="OYQ848" s="14"/>
      <c r="OYR848" s="14"/>
      <c r="OYS848" s="14"/>
      <c r="OYT848" s="14"/>
      <c r="OYU848" s="14"/>
      <c r="OYV848" s="14"/>
      <c r="OYW848" s="14"/>
      <c r="OYX848" s="14"/>
      <c r="OYY848" s="14"/>
      <c r="OYZ848" s="14"/>
      <c r="OZA848" s="14"/>
      <c r="OZB848" s="14"/>
      <c r="OZC848" s="14"/>
      <c r="OZD848" s="14"/>
      <c r="OZE848" s="14"/>
      <c r="OZF848" s="14"/>
      <c r="OZG848" s="14"/>
      <c r="OZH848" s="14"/>
      <c r="OZI848" s="14"/>
      <c r="OZJ848" s="14"/>
      <c r="OZK848" s="14"/>
      <c r="OZL848" s="14"/>
      <c r="OZM848" s="14"/>
      <c r="OZN848" s="14"/>
      <c r="OZO848" s="14"/>
      <c r="OZP848" s="14"/>
      <c r="OZQ848" s="14"/>
      <c r="OZR848" s="14"/>
      <c r="OZS848" s="14"/>
      <c r="OZT848" s="14"/>
      <c r="OZU848" s="14"/>
      <c r="OZV848" s="14"/>
      <c r="OZW848" s="14"/>
      <c r="OZX848" s="14"/>
      <c r="OZY848" s="14"/>
      <c r="OZZ848" s="14"/>
      <c r="PAA848" s="14"/>
      <c r="PAB848" s="14"/>
      <c r="PAC848" s="14"/>
      <c r="PAD848" s="14"/>
      <c r="PAE848" s="14"/>
      <c r="PAF848" s="14"/>
      <c r="PAG848" s="14"/>
      <c r="PAH848" s="14"/>
      <c r="PAI848" s="14"/>
      <c r="PAJ848" s="14"/>
      <c r="PAK848" s="14"/>
      <c r="PAL848" s="14"/>
      <c r="PAM848" s="14"/>
      <c r="PAN848" s="14"/>
      <c r="PAO848" s="14"/>
      <c r="PAP848" s="14"/>
      <c r="PAQ848" s="14"/>
      <c r="PAR848" s="14"/>
      <c r="PAS848" s="14"/>
      <c r="PAT848" s="14"/>
      <c r="PAU848" s="14"/>
      <c r="PAV848" s="14"/>
      <c r="PAW848" s="14"/>
      <c r="PAX848" s="14"/>
      <c r="PAY848" s="14"/>
      <c r="PAZ848" s="14"/>
      <c r="PBA848" s="14"/>
      <c r="PBB848" s="14"/>
      <c r="PBC848" s="14"/>
      <c r="PBD848" s="14"/>
      <c r="PBE848" s="14"/>
      <c r="PBF848" s="14"/>
      <c r="PBG848" s="14"/>
      <c r="PBH848" s="14"/>
      <c r="PBI848" s="14"/>
      <c r="PBJ848" s="14"/>
      <c r="PBK848" s="14"/>
      <c r="PBL848" s="14"/>
      <c r="PBM848" s="14"/>
      <c r="PBN848" s="14"/>
      <c r="PBO848" s="14"/>
      <c r="PBP848" s="14"/>
      <c r="PBQ848" s="14"/>
      <c r="PBR848" s="14"/>
      <c r="PBS848" s="14"/>
      <c r="PBT848" s="14"/>
      <c r="PBU848" s="14"/>
      <c r="PBV848" s="14"/>
      <c r="PBW848" s="14"/>
      <c r="PBX848" s="14"/>
      <c r="PBY848" s="14"/>
      <c r="PBZ848" s="14"/>
      <c r="PCA848" s="14"/>
      <c r="PCB848" s="14"/>
      <c r="PCC848" s="14"/>
      <c r="PCD848" s="14"/>
      <c r="PCE848" s="14"/>
      <c r="PCF848" s="14"/>
      <c r="PCG848" s="14"/>
      <c r="PCH848" s="14"/>
      <c r="PCI848" s="14"/>
      <c r="PCJ848" s="14"/>
      <c r="PCK848" s="14"/>
      <c r="PCL848" s="14"/>
      <c r="PCM848" s="14"/>
      <c r="PCN848" s="14"/>
      <c r="PCO848" s="14"/>
      <c r="PCP848" s="14"/>
      <c r="PCQ848" s="14"/>
      <c r="PCR848" s="14"/>
      <c r="PCS848" s="14"/>
      <c r="PCT848" s="14"/>
      <c r="PCU848" s="14"/>
      <c r="PCV848" s="14"/>
      <c r="PCW848" s="14"/>
      <c r="PCX848" s="14"/>
      <c r="PCY848" s="14"/>
      <c r="PCZ848" s="14"/>
      <c r="PDA848" s="14"/>
      <c r="PDB848" s="14"/>
      <c r="PDC848" s="14"/>
      <c r="PDD848" s="14"/>
      <c r="PDE848" s="14"/>
      <c r="PDF848" s="14"/>
      <c r="PDG848" s="14"/>
      <c r="PDH848" s="14"/>
      <c r="PDI848" s="14"/>
      <c r="PDJ848" s="14"/>
      <c r="PDK848" s="14"/>
      <c r="PDL848" s="14"/>
      <c r="PDM848" s="14"/>
      <c r="PDN848" s="14"/>
      <c r="PDO848" s="14"/>
      <c r="PDP848" s="14"/>
      <c r="PDQ848" s="14"/>
      <c r="PDR848" s="14"/>
      <c r="PDS848" s="14"/>
      <c r="PDT848" s="14"/>
      <c r="PDU848" s="14"/>
      <c r="PDV848" s="14"/>
      <c r="PDW848" s="14"/>
      <c r="PDX848" s="14"/>
      <c r="PDY848" s="14"/>
      <c r="PDZ848" s="14"/>
      <c r="PEA848" s="14"/>
      <c r="PEB848" s="14"/>
      <c r="PEC848" s="14"/>
      <c r="PED848" s="14"/>
      <c r="PEE848" s="14"/>
      <c r="PEF848" s="14"/>
      <c r="PEG848" s="14"/>
      <c r="PEH848" s="14"/>
      <c r="PEI848" s="14"/>
      <c r="PEJ848" s="14"/>
      <c r="PEK848" s="14"/>
      <c r="PEL848" s="14"/>
      <c r="PEM848" s="14"/>
      <c r="PEN848" s="14"/>
      <c r="PEO848" s="14"/>
      <c r="PEP848" s="14"/>
      <c r="PEQ848" s="14"/>
      <c r="PER848" s="14"/>
      <c r="PES848" s="14"/>
      <c r="PET848" s="14"/>
      <c r="PEU848" s="14"/>
      <c r="PEV848" s="14"/>
      <c r="PEW848" s="14"/>
      <c r="PEX848" s="14"/>
      <c r="PEY848" s="14"/>
      <c r="PEZ848" s="14"/>
      <c r="PFA848" s="14"/>
      <c r="PFB848" s="14"/>
      <c r="PFC848" s="14"/>
      <c r="PFD848" s="14"/>
      <c r="PFE848" s="14"/>
      <c r="PFF848" s="14"/>
      <c r="PFG848" s="14"/>
      <c r="PFH848" s="14"/>
      <c r="PFI848" s="14"/>
      <c r="PFJ848" s="14"/>
      <c r="PFK848" s="14"/>
      <c r="PFL848" s="14"/>
      <c r="PFM848" s="14"/>
      <c r="PFN848" s="14"/>
      <c r="PFO848" s="14"/>
      <c r="PFP848" s="14"/>
      <c r="PFQ848" s="14"/>
      <c r="PFR848" s="14"/>
      <c r="PFS848" s="14"/>
      <c r="PFT848" s="14"/>
      <c r="PFU848" s="14"/>
      <c r="PFV848" s="14"/>
      <c r="PFW848" s="14"/>
      <c r="PFX848" s="14"/>
      <c r="PFY848" s="14"/>
      <c r="PFZ848" s="14"/>
      <c r="PGA848" s="14"/>
      <c r="PGB848" s="14"/>
      <c r="PGC848" s="14"/>
      <c r="PGD848" s="14"/>
      <c r="PGE848" s="14"/>
      <c r="PGF848" s="14"/>
      <c r="PGG848" s="14"/>
      <c r="PGH848" s="14"/>
      <c r="PGI848" s="14"/>
      <c r="PGJ848" s="14"/>
      <c r="PGK848" s="14"/>
      <c r="PGL848" s="14"/>
      <c r="PGM848" s="14"/>
      <c r="PGN848" s="14"/>
      <c r="PGO848" s="14"/>
      <c r="PGP848" s="14"/>
      <c r="PGQ848" s="14"/>
      <c r="PGR848" s="14"/>
      <c r="PGS848" s="14"/>
      <c r="PGT848" s="14"/>
      <c r="PGU848" s="14"/>
      <c r="PGV848" s="14"/>
      <c r="PGW848" s="14"/>
      <c r="PGX848" s="14"/>
      <c r="PGY848" s="14"/>
      <c r="PGZ848" s="14"/>
      <c r="PHA848" s="14"/>
      <c r="PHB848" s="14"/>
      <c r="PHC848" s="14"/>
      <c r="PHD848" s="14"/>
      <c r="PHE848" s="14"/>
      <c r="PHF848" s="14"/>
      <c r="PHG848" s="14"/>
      <c r="PHH848" s="14"/>
      <c r="PHI848" s="14"/>
      <c r="PHJ848" s="14"/>
      <c r="PHK848" s="14"/>
      <c r="PHL848" s="14"/>
      <c r="PHM848" s="14"/>
      <c r="PHN848" s="14"/>
      <c r="PHO848" s="14"/>
      <c r="PHP848" s="14"/>
      <c r="PHQ848" s="14"/>
      <c r="PHR848" s="14"/>
      <c r="PHS848" s="14"/>
      <c r="PHT848" s="14"/>
      <c r="PHU848" s="14"/>
      <c r="PHV848" s="14"/>
      <c r="PHW848" s="14"/>
      <c r="PHX848" s="14"/>
      <c r="PHY848" s="14"/>
      <c r="PHZ848" s="14"/>
      <c r="PIA848" s="14"/>
      <c r="PIB848" s="14"/>
      <c r="PIC848" s="14"/>
      <c r="PID848" s="14"/>
      <c r="PIE848" s="14"/>
      <c r="PIF848" s="14"/>
      <c r="PIG848" s="14"/>
      <c r="PIH848" s="14"/>
      <c r="PII848" s="14"/>
      <c r="PIJ848" s="14"/>
      <c r="PIK848" s="14"/>
      <c r="PIL848" s="14"/>
      <c r="PIM848" s="14"/>
      <c r="PIN848" s="14"/>
      <c r="PIO848" s="14"/>
      <c r="PIP848" s="14"/>
      <c r="PIQ848" s="14"/>
      <c r="PIR848" s="14"/>
      <c r="PIS848" s="14"/>
      <c r="PIT848" s="14"/>
      <c r="PIU848" s="14"/>
      <c r="PIV848" s="14"/>
      <c r="PIW848" s="14"/>
      <c r="PIX848" s="14"/>
      <c r="PIY848" s="14"/>
      <c r="PIZ848" s="14"/>
      <c r="PJA848" s="14"/>
      <c r="PJB848" s="14"/>
      <c r="PJC848" s="14"/>
      <c r="PJD848" s="14"/>
      <c r="PJE848" s="14"/>
      <c r="PJF848" s="14"/>
      <c r="PJG848" s="14"/>
      <c r="PJH848" s="14"/>
      <c r="PJI848" s="14"/>
      <c r="PJJ848" s="14"/>
      <c r="PJK848" s="14"/>
      <c r="PJL848" s="14"/>
      <c r="PJM848" s="14"/>
      <c r="PJN848" s="14"/>
      <c r="PJO848" s="14"/>
      <c r="PJP848" s="14"/>
      <c r="PJQ848" s="14"/>
      <c r="PJR848" s="14"/>
      <c r="PJS848" s="14"/>
      <c r="PJT848" s="14"/>
      <c r="PJU848" s="14"/>
      <c r="PJV848" s="14"/>
      <c r="PJW848" s="14"/>
      <c r="PJX848" s="14"/>
      <c r="PJY848" s="14"/>
      <c r="PJZ848" s="14"/>
      <c r="PKA848" s="14"/>
      <c r="PKB848" s="14"/>
      <c r="PKC848" s="14"/>
      <c r="PKD848" s="14"/>
      <c r="PKE848" s="14"/>
      <c r="PKF848" s="14"/>
      <c r="PKG848" s="14"/>
      <c r="PKH848" s="14"/>
      <c r="PKI848" s="14"/>
      <c r="PKJ848" s="14"/>
      <c r="PKK848" s="14"/>
      <c r="PKL848" s="14"/>
      <c r="PKM848" s="14"/>
      <c r="PKN848" s="14"/>
      <c r="PKO848" s="14"/>
      <c r="PKP848" s="14"/>
      <c r="PKQ848" s="14"/>
      <c r="PKR848" s="14"/>
      <c r="PKS848" s="14"/>
      <c r="PKT848" s="14"/>
      <c r="PKU848" s="14"/>
      <c r="PKV848" s="14"/>
      <c r="PKW848" s="14"/>
      <c r="PKX848" s="14"/>
      <c r="PKY848" s="14"/>
      <c r="PKZ848" s="14"/>
      <c r="PLA848" s="14"/>
      <c r="PLB848" s="14"/>
      <c r="PLC848" s="14"/>
      <c r="PLD848" s="14"/>
      <c r="PLE848" s="14"/>
      <c r="PLF848" s="14"/>
      <c r="PLG848" s="14"/>
      <c r="PLH848" s="14"/>
      <c r="PLI848" s="14"/>
      <c r="PLJ848" s="14"/>
      <c r="PLK848" s="14"/>
      <c r="PLL848" s="14"/>
      <c r="PLM848" s="14"/>
      <c r="PLN848" s="14"/>
      <c r="PLO848" s="14"/>
      <c r="PLP848" s="14"/>
      <c r="PLQ848" s="14"/>
      <c r="PLR848" s="14"/>
      <c r="PLS848" s="14"/>
      <c r="PLT848" s="14"/>
      <c r="PLU848" s="14"/>
      <c r="PLV848" s="14"/>
      <c r="PLW848" s="14"/>
      <c r="PLX848" s="14"/>
      <c r="PLY848" s="14"/>
      <c r="PLZ848" s="14"/>
      <c r="PMA848" s="14"/>
      <c r="PMB848" s="14"/>
      <c r="PMC848" s="14"/>
      <c r="PMD848" s="14"/>
      <c r="PME848" s="14"/>
      <c r="PMF848" s="14"/>
      <c r="PMG848" s="14"/>
      <c r="PMH848" s="14"/>
      <c r="PMI848" s="14"/>
      <c r="PMJ848" s="14"/>
      <c r="PMK848" s="14"/>
      <c r="PML848" s="14"/>
      <c r="PMM848" s="14"/>
      <c r="PMN848" s="14"/>
      <c r="PMO848" s="14"/>
      <c r="PMP848" s="14"/>
      <c r="PMQ848" s="14"/>
      <c r="PMR848" s="14"/>
      <c r="PMS848" s="14"/>
      <c r="PMT848" s="14"/>
      <c r="PMU848" s="14"/>
      <c r="PMV848" s="14"/>
      <c r="PMW848" s="14"/>
      <c r="PMX848" s="14"/>
      <c r="PMY848" s="14"/>
      <c r="PMZ848" s="14"/>
      <c r="PNA848" s="14"/>
      <c r="PNB848" s="14"/>
      <c r="PNC848" s="14"/>
      <c r="PND848" s="14"/>
      <c r="PNE848" s="14"/>
      <c r="PNF848" s="14"/>
      <c r="PNG848" s="14"/>
      <c r="PNH848" s="14"/>
      <c r="PNI848" s="14"/>
      <c r="PNJ848" s="14"/>
      <c r="PNK848" s="14"/>
      <c r="PNL848" s="14"/>
      <c r="PNM848" s="14"/>
      <c r="PNN848" s="14"/>
      <c r="PNO848" s="14"/>
      <c r="PNP848" s="14"/>
      <c r="PNQ848" s="14"/>
      <c r="PNR848" s="14"/>
      <c r="PNS848" s="14"/>
      <c r="PNT848" s="14"/>
      <c r="PNU848" s="14"/>
      <c r="PNV848" s="14"/>
      <c r="PNW848" s="14"/>
      <c r="PNX848" s="14"/>
      <c r="PNY848" s="14"/>
      <c r="PNZ848" s="14"/>
      <c r="POA848" s="14"/>
      <c r="POB848" s="14"/>
      <c r="POC848" s="14"/>
      <c r="POD848" s="14"/>
      <c r="POE848" s="14"/>
      <c r="POF848" s="14"/>
      <c r="POG848" s="14"/>
      <c r="POH848" s="14"/>
      <c r="POI848" s="14"/>
      <c r="POJ848" s="14"/>
      <c r="POK848" s="14"/>
      <c r="POL848" s="14"/>
      <c r="POM848" s="14"/>
      <c r="PON848" s="14"/>
      <c r="POO848" s="14"/>
      <c r="POP848" s="14"/>
      <c r="POQ848" s="14"/>
      <c r="POR848" s="14"/>
      <c r="POS848" s="14"/>
      <c r="POT848" s="14"/>
      <c r="POU848" s="14"/>
      <c r="POV848" s="14"/>
      <c r="POW848" s="14"/>
      <c r="POX848" s="14"/>
      <c r="POY848" s="14"/>
      <c r="POZ848" s="14"/>
      <c r="PPA848" s="14"/>
      <c r="PPB848" s="14"/>
      <c r="PPC848" s="14"/>
      <c r="PPD848" s="14"/>
      <c r="PPE848" s="14"/>
      <c r="PPF848" s="14"/>
      <c r="PPG848" s="14"/>
      <c r="PPH848" s="14"/>
      <c r="PPI848" s="14"/>
      <c r="PPJ848" s="14"/>
      <c r="PPK848" s="14"/>
      <c r="PPL848" s="14"/>
      <c r="PPM848" s="14"/>
      <c r="PPN848" s="14"/>
      <c r="PPO848" s="14"/>
      <c r="PPP848" s="14"/>
      <c r="PPQ848" s="14"/>
      <c r="PPR848" s="14"/>
      <c r="PPS848" s="14"/>
      <c r="PPT848" s="14"/>
      <c r="PPU848" s="14"/>
      <c r="PPV848" s="14"/>
      <c r="PPW848" s="14"/>
      <c r="PPX848" s="14"/>
      <c r="PPY848" s="14"/>
      <c r="PPZ848" s="14"/>
      <c r="PQA848" s="14"/>
      <c r="PQB848" s="14"/>
      <c r="PQC848" s="14"/>
      <c r="PQD848" s="14"/>
      <c r="PQE848" s="14"/>
      <c r="PQF848" s="14"/>
      <c r="PQG848" s="14"/>
      <c r="PQH848" s="14"/>
      <c r="PQI848" s="14"/>
      <c r="PQJ848" s="14"/>
      <c r="PQK848" s="14"/>
      <c r="PQL848" s="14"/>
      <c r="PQM848" s="14"/>
      <c r="PQN848" s="14"/>
      <c r="PQO848" s="14"/>
      <c r="PQP848" s="14"/>
      <c r="PQQ848" s="14"/>
      <c r="PQR848" s="14"/>
      <c r="PQS848" s="14"/>
      <c r="PQT848" s="14"/>
      <c r="PQU848" s="14"/>
      <c r="PQV848" s="14"/>
      <c r="PQW848" s="14"/>
      <c r="PQX848" s="14"/>
      <c r="PQY848" s="14"/>
      <c r="PQZ848" s="14"/>
      <c r="PRA848" s="14"/>
      <c r="PRB848" s="14"/>
      <c r="PRC848" s="14"/>
      <c r="PRD848" s="14"/>
      <c r="PRE848" s="14"/>
      <c r="PRF848" s="14"/>
      <c r="PRG848" s="14"/>
      <c r="PRH848" s="14"/>
      <c r="PRI848" s="14"/>
      <c r="PRJ848" s="14"/>
      <c r="PRK848" s="14"/>
      <c r="PRL848" s="14"/>
      <c r="PRM848" s="14"/>
      <c r="PRN848" s="14"/>
      <c r="PRO848" s="14"/>
      <c r="PRP848" s="14"/>
      <c r="PRQ848" s="14"/>
      <c r="PRR848" s="14"/>
      <c r="PRS848" s="14"/>
      <c r="PRT848" s="14"/>
      <c r="PRU848" s="14"/>
      <c r="PRV848" s="14"/>
      <c r="PRW848" s="14"/>
      <c r="PRX848" s="14"/>
      <c r="PRY848" s="14"/>
      <c r="PRZ848" s="14"/>
      <c r="PSA848" s="14"/>
      <c r="PSB848" s="14"/>
      <c r="PSC848" s="14"/>
      <c r="PSD848" s="14"/>
      <c r="PSE848" s="14"/>
      <c r="PSF848" s="14"/>
      <c r="PSG848" s="14"/>
      <c r="PSH848" s="14"/>
      <c r="PSI848" s="14"/>
      <c r="PSJ848" s="14"/>
      <c r="PSK848" s="14"/>
      <c r="PSL848" s="14"/>
      <c r="PSM848" s="14"/>
      <c r="PSN848" s="14"/>
      <c r="PSO848" s="14"/>
      <c r="PSP848" s="14"/>
      <c r="PSQ848" s="14"/>
      <c r="PSR848" s="14"/>
      <c r="PSS848" s="14"/>
      <c r="PST848" s="14"/>
      <c r="PSU848" s="14"/>
      <c r="PSV848" s="14"/>
      <c r="PSW848" s="14"/>
      <c r="PSX848" s="14"/>
      <c r="PSY848" s="14"/>
      <c r="PSZ848" s="14"/>
      <c r="PTA848" s="14"/>
      <c r="PTB848" s="14"/>
      <c r="PTC848" s="14"/>
      <c r="PTD848" s="14"/>
      <c r="PTE848" s="14"/>
      <c r="PTF848" s="14"/>
      <c r="PTG848" s="14"/>
      <c r="PTH848" s="14"/>
      <c r="PTI848" s="14"/>
      <c r="PTJ848" s="14"/>
      <c r="PTK848" s="14"/>
      <c r="PTL848" s="14"/>
      <c r="PTM848" s="14"/>
      <c r="PTN848" s="14"/>
      <c r="PTO848" s="14"/>
      <c r="PTP848" s="14"/>
      <c r="PTQ848" s="14"/>
      <c r="PTR848" s="14"/>
      <c r="PTS848" s="14"/>
      <c r="PTT848" s="14"/>
      <c r="PTU848" s="14"/>
      <c r="PTV848" s="14"/>
      <c r="PTW848" s="14"/>
      <c r="PTX848" s="14"/>
      <c r="PTY848" s="14"/>
      <c r="PTZ848" s="14"/>
      <c r="PUA848" s="14"/>
      <c r="PUB848" s="14"/>
      <c r="PUC848" s="14"/>
      <c r="PUD848" s="14"/>
      <c r="PUE848" s="14"/>
      <c r="PUF848" s="14"/>
      <c r="PUG848" s="14"/>
      <c r="PUH848" s="14"/>
      <c r="PUI848" s="14"/>
      <c r="PUJ848" s="14"/>
      <c r="PUK848" s="14"/>
      <c r="PUL848" s="14"/>
      <c r="PUM848" s="14"/>
      <c r="PUN848" s="14"/>
      <c r="PUO848" s="14"/>
      <c r="PUP848" s="14"/>
      <c r="PUQ848" s="14"/>
      <c r="PUR848" s="14"/>
      <c r="PUS848" s="14"/>
      <c r="PUT848" s="14"/>
      <c r="PUU848" s="14"/>
      <c r="PUV848" s="14"/>
      <c r="PUW848" s="14"/>
      <c r="PUX848" s="14"/>
      <c r="PUY848" s="14"/>
      <c r="PUZ848" s="14"/>
      <c r="PVA848" s="14"/>
      <c r="PVB848" s="14"/>
      <c r="PVC848" s="14"/>
      <c r="PVD848" s="14"/>
      <c r="PVE848" s="14"/>
      <c r="PVF848" s="14"/>
      <c r="PVG848" s="14"/>
      <c r="PVH848" s="14"/>
      <c r="PVI848" s="14"/>
      <c r="PVJ848" s="14"/>
      <c r="PVK848" s="14"/>
      <c r="PVL848" s="14"/>
      <c r="PVM848" s="14"/>
      <c r="PVN848" s="14"/>
      <c r="PVO848" s="14"/>
      <c r="PVP848" s="14"/>
      <c r="PVQ848" s="14"/>
      <c r="PVR848" s="14"/>
      <c r="PVS848" s="14"/>
      <c r="PVT848" s="14"/>
      <c r="PVU848" s="14"/>
      <c r="PVV848" s="14"/>
      <c r="PVW848" s="14"/>
      <c r="PVX848" s="14"/>
      <c r="PVY848" s="14"/>
      <c r="PVZ848" s="14"/>
      <c r="PWA848" s="14"/>
      <c r="PWB848" s="14"/>
      <c r="PWC848" s="14"/>
      <c r="PWD848" s="14"/>
      <c r="PWE848" s="14"/>
      <c r="PWF848" s="14"/>
      <c r="PWG848" s="14"/>
      <c r="PWH848" s="14"/>
      <c r="PWI848" s="14"/>
      <c r="PWJ848" s="14"/>
      <c r="PWK848" s="14"/>
      <c r="PWL848" s="14"/>
      <c r="PWM848" s="14"/>
      <c r="PWN848" s="14"/>
      <c r="PWO848" s="14"/>
      <c r="PWP848" s="14"/>
      <c r="PWQ848" s="14"/>
      <c r="PWR848" s="14"/>
      <c r="PWS848" s="14"/>
      <c r="PWT848" s="14"/>
      <c r="PWU848" s="14"/>
      <c r="PWV848" s="14"/>
      <c r="PWW848" s="14"/>
      <c r="PWX848" s="14"/>
      <c r="PWY848" s="14"/>
      <c r="PWZ848" s="14"/>
      <c r="PXA848" s="14"/>
      <c r="PXB848" s="14"/>
      <c r="PXC848" s="14"/>
      <c r="PXD848" s="14"/>
      <c r="PXE848" s="14"/>
      <c r="PXF848" s="14"/>
      <c r="PXG848" s="14"/>
      <c r="PXH848" s="14"/>
      <c r="PXI848" s="14"/>
      <c r="PXJ848" s="14"/>
      <c r="PXK848" s="14"/>
      <c r="PXL848" s="14"/>
      <c r="PXM848" s="14"/>
      <c r="PXN848" s="14"/>
      <c r="PXO848" s="14"/>
      <c r="PXP848" s="14"/>
      <c r="PXQ848" s="14"/>
      <c r="PXR848" s="14"/>
      <c r="PXS848" s="14"/>
      <c r="PXT848" s="14"/>
      <c r="PXU848" s="14"/>
      <c r="PXV848" s="14"/>
      <c r="PXW848" s="14"/>
      <c r="PXX848" s="14"/>
      <c r="PXY848" s="14"/>
      <c r="PXZ848" s="14"/>
      <c r="PYA848" s="14"/>
      <c r="PYB848" s="14"/>
      <c r="PYC848" s="14"/>
      <c r="PYD848" s="14"/>
      <c r="PYE848" s="14"/>
      <c r="PYF848" s="14"/>
      <c r="PYG848" s="14"/>
      <c r="PYH848" s="14"/>
      <c r="PYI848" s="14"/>
      <c r="PYJ848" s="14"/>
      <c r="PYK848" s="14"/>
      <c r="PYL848" s="14"/>
      <c r="PYM848" s="14"/>
      <c r="PYN848" s="14"/>
      <c r="PYO848" s="14"/>
      <c r="PYP848" s="14"/>
      <c r="PYQ848" s="14"/>
      <c r="PYR848" s="14"/>
      <c r="PYS848" s="14"/>
      <c r="PYT848" s="14"/>
      <c r="PYU848" s="14"/>
      <c r="PYV848" s="14"/>
      <c r="PYW848" s="14"/>
      <c r="PYX848" s="14"/>
      <c r="PYY848" s="14"/>
      <c r="PYZ848" s="14"/>
      <c r="PZA848" s="14"/>
      <c r="PZB848" s="14"/>
      <c r="PZC848" s="14"/>
      <c r="PZD848" s="14"/>
      <c r="PZE848" s="14"/>
      <c r="PZF848" s="14"/>
      <c r="PZG848" s="14"/>
      <c r="PZH848" s="14"/>
      <c r="PZI848" s="14"/>
      <c r="PZJ848" s="14"/>
      <c r="PZK848" s="14"/>
      <c r="PZL848" s="14"/>
      <c r="PZM848" s="14"/>
      <c r="PZN848" s="14"/>
      <c r="PZO848" s="14"/>
      <c r="PZP848" s="14"/>
      <c r="PZQ848" s="14"/>
      <c r="PZR848" s="14"/>
      <c r="PZS848" s="14"/>
      <c r="PZT848" s="14"/>
      <c r="PZU848" s="14"/>
      <c r="PZV848" s="14"/>
      <c r="PZW848" s="14"/>
      <c r="PZX848" s="14"/>
      <c r="PZY848" s="14"/>
      <c r="PZZ848" s="14"/>
      <c r="QAA848" s="14"/>
      <c r="QAB848" s="14"/>
      <c r="QAC848" s="14"/>
      <c r="QAD848" s="14"/>
      <c r="QAE848" s="14"/>
      <c r="QAF848" s="14"/>
      <c r="QAG848" s="14"/>
      <c r="QAH848" s="14"/>
      <c r="QAI848" s="14"/>
      <c r="QAJ848" s="14"/>
      <c r="QAK848" s="14"/>
      <c r="QAL848" s="14"/>
      <c r="QAM848" s="14"/>
      <c r="QAN848" s="14"/>
      <c r="QAO848" s="14"/>
      <c r="QAP848" s="14"/>
      <c r="QAQ848" s="14"/>
      <c r="QAR848" s="14"/>
      <c r="QAS848" s="14"/>
      <c r="QAT848" s="14"/>
      <c r="QAU848" s="14"/>
      <c r="QAV848" s="14"/>
      <c r="QAW848" s="14"/>
      <c r="QAX848" s="14"/>
      <c r="QAY848" s="14"/>
      <c r="QAZ848" s="14"/>
      <c r="QBA848" s="14"/>
      <c r="QBB848" s="14"/>
      <c r="QBC848" s="14"/>
      <c r="QBD848" s="14"/>
      <c r="QBE848" s="14"/>
      <c r="QBF848" s="14"/>
      <c r="QBG848" s="14"/>
      <c r="QBH848" s="14"/>
      <c r="QBI848" s="14"/>
      <c r="QBJ848" s="14"/>
      <c r="QBK848" s="14"/>
      <c r="QBL848" s="14"/>
      <c r="QBM848" s="14"/>
      <c r="QBN848" s="14"/>
      <c r="QBO848" s="14"/>
      <c r="QBP848" s="14"/>
      <c r="QBQ848" s="14"/>
      <c r="QBR848" s="14"/>
      <c r="QBS848" s="14"/>
      <c r="QBT848" s="14"/>
      <c r="QBU848" s="14"/>
      <c r="QBV848" s="14"/>
      <c r="QBW848" s="14"/>
      <c r="QBX848" s="14"/>
      <c r="QBY848" s="14"/>
      <c r="QBZ848" s="14"/>
      <c r="QCA848" s="14"/>
      <c r="QCB848" s="14"/>
      <c r="QCC848" s="14"/>
      <c r="QCD848" s="14"/>
      <c r="QCE848" s="14"/>
      <c r="QCF848" s="14"/>
      <c r="QCG848" s="14"/>
      <c r="QCH848" s="14"/>
      <c r="QCI848" s="14"/>
      <c r="QCJ848" s="14"/>
      <c r="QCK848" s="14"/>
      <c r="QCL848" s="14"/>
      <c r="QCM848" s="14"/>
      <c r="QCN848" s="14"/>
      <c r="QCO848" s="14"/>
      <c r="QCP848" s="14"/>
      <c r="QCQ848" s="14"/>
      <c r="QCR848" s="14"/>
      <c r="QCS848" s="14"/>
      <c r="QCT848" s="14"/>
      <c r="QCU848" s="14"/>
      <c r="QCV848" s="14"/>
      <c r="QCW848" s="14"/>
      <c r="QCX848" s="14"/>
      <c r="QCY848" s="14"/>
      <c r="QCZ848" s="14"/>
      <c r="QDA848" s="14"/>
      <c r="QDB848" s="14"/>
      <c r="QDC848" s="14"/>
      <c r="QDD848" s="14"/>
      <c r="QDE848" s="14"/>
      <c r="QDF848" s="14"/>
      <c r="QDG848" s="14"/>
      <c r="QDH848" s="14"/>
      <c r="QDI848" s="14"/>
      <c r="QDJ848" s="14"/>
      <c r="QDK848" s="14"/>
      <c r="QDL848" s="14"/>
      <c r="QDM848" s="14"/>
      <c r="QDN848" s="14"/>
      <c r="QDO848" s="14"/>
      <c r="QDP848" s="14"/>
      <c r="QDQ848" s="14"/>
      <c r="QDR848" s="14"/>
      <c r="QDS848" s="14"/>
      <c r="QDT848" s="14"/>
      <c r="QDU848" s="14"/>
      <c r="QDV848" s="14"/>
      <c r="QDW848" s="14"/>
      <c r="QDX848" s="14"/>
      <c r="QDY848" s="14"/>
      <c r="QDZ848" s="14"/>
      <c r="QEA848" s="14"/>
      <c r="QEB848" s="14"/>
      <c r="QEC848" s="14"/>
      <c r="QED848" s="14"/>
      <c r="QEE848" s="14"/>
      <c r="QEF848" s="14"/>
      <c r="QEG848" s="14"/>
      <c r="QEH848" s="14"/>
      <c r="QEI848" s="14"/>
      <c r="QEJ848" s="14"/>
      <c r="QEK848" s="14"/>
      <c r="QEL848" s="14"/>
      <c r="QEM848" s="14"/>
      <c r="QEN848" s="14"/>
      <c r="QEO848" s="14"/>
      <c r="QEP848" s="14"/>
      <c r="QEQ848" s="14"/>
      <c r="QER848" s="14"/>
      <c r="QES848" s="14"/>
      <c r="QET848" s="14"/>
      <c r="QEU848" s="14"/>
      <c r="QEV848" s="14"/>
      <c r="QEW848" s="14"/>
      <c r="QEX848" s="14"/>
      <c r="QEY848" s="14"/>
      <c r="QEZ848" s="14"/>
      <c r="QFA848" s="14"/>
      <c r="QFB848" s="14"/>
      <c r="QFC848" s="14"/>
      <c r="QFD848" s="14"/>
      <c r="QFE848" s="14"/>
      <c r="QFF848" s="14"/>
      <c r="QFG848" s="14"/>
      <c r="QFH848" s="14"/>
      <c r="QFI848" s="14"/>
      <c r="QFJ848" s="14"/>
      <c r="QFK848" s="14"/>
      <c r="QFL848" s="14"/>
      <c r="QFM848" s="14"/>
      <c r="QFN848" s="14"/>
      <c r="QFO848" s="14"/>
      <c r="QFP848" s="14"/>
      <c r="QFQ848" s="14"/>
      <c r="QFR848" s="14"/>
      <c r="QFS848" s="14"/>
      <c r="QFT848" s="14"/>
      <c r="QFU848" s="14"/>
      <c r="QFV848" s="14"/>
      <c r="QFW848" s="14"/>
      <c r="QFX848" s="14"/>
      <c r="QFY848" s="14"/>
      <c r="QFZ848" s="14"/>
      <c r="QGA848" s="14"/>
      <c r="QGB848" s="14"/>
      <c r="QGC848" s="14"/>
      <c r="QGD848" s="14"/>
      <c r="QGE848" s="14"/>
      <c r="QGF848" s="14"/>
      <c r="QGG848" s="14"/>
      <c r="QGH848" s="14"/>
      <c r="QGI848" s="14"/>
      <c r="QGJ848" s="14"/>
      <c r="QGK848" s="14"/>
      <c r="QGL848" s="14"/>
      <c r="QGM848" s="14"/>
      <c r="QGN848" s="14"/>
      <c r="QGO848" s="14"/>
      <c r="QGP848" s="14"/>
      <c r="QGQ848" s="14"/>
      <c r="QGR848" s="14"/>
      <c r="QGS848" s="14"/>
      <c r="QGT848" s="14"/>
      <c r="QGU848" s="14"/>
      <c r="QGV848" s="14"/>
      <c r="QGW848" s="14"/>
      <c r="QGX848" s="14"/>
      <c r="QGY848" s="14"/>
      <c r="QGZ848" s="14"/>
      <c r="QHA848" s="14"/>
      <c r="QHB848" s="14"/>
      <c r="QHC848" s="14"/>
      <c r="QHD848" s="14"/>
      <c r="QHE848" s="14"/>
      <c r="QHF848" s="14"/>
      <c r="QHG848" s="14"/>
      <c r="QHH848" s="14"/>
      <c r="QHI848" s="14"/>
      <c r="QHJ848" s="14"/>
      <c r="QHK848" s="14"/>
      <c r="QHL848" s="14"/>
      <c r="QHM848" s="14"/>
      <c r="QHN848" s="14"/>
      <c r="QHO848" s="14"/>
      <c r="QHP848" s="14"/>
      <c r="QHQ848" s="14"/>
      <c r="QHR848" s="14"/>
      <c r="QHS848" s="14"/>
      <c r="QHT848" s="14"/>
      <c r="QHU848" s="14"/>
      <c r="QHV848" s="14"/>
      <c r="QHW848" s="14"/>
      <c r="QHX848" s="14"/>
      <c r="QHY848" s="14"/>
      <c r="QHZ848" s="14"/>
      <c r="QIA848" s="14"/>
      <c r="QIB848" s="14"/>
      <c r="QIC848" s="14"/>
      <c r="QID848" s="14"/>
      <c r="QIE848" s="14"/>
      <c r="QIF848" s="14"/>
      <c r="QIG848" s="14"/>
      <c r="QIH848" s="14"/>
      <c r="QII848" s="14"/>
      <c r="QIJ848" s="14"/>
      <c r="QIK848" s="14"/>
      <c r="QIL848" s="14"/>
      <c r="QIM848" s="14"/>
      <c r="QIN848" s="14"/>
      <c r="QIO848" s="14"/>
      <c r="QIP848" s="14"/>
      <c r="QIQ848" s="14"/>
      <c r="QIR848" s="14"/>
      <c r="QIS848" s="14"/>
      <c r="QIT848" s="14"/>
      <c r="QIU848" s="14"/>
      <c r="QIV848" s="14"/>
      <c r="QIW848" s="14"/>
      <c r="QIX848" s="14"/>
      <c r="QIY848" s="14"/>
      <c r="QIZ848" s="14"/>
      <c r="QJA848" s="14"/>
      <c r="QJB848" s="14"/>
      <c r="QJC848" s="14"/>
      <c r="QJD848" s="14"/>
      <c r="QJE848" s="14"/>
      <c r="QJF848" s="14"/>
      <c r="QJG848" s="14"/>
      <c r="QJH848" s="14"/>
      <c r="QJI848" s="14"/>
      <c r="QJJ848" s="14"/>
      <c r="QJK848" s="14"/>
      <c r="QJL848" s="14"/>
      <c r="QJM848" s="14"/>
      <c r="QJN848" s="14"/>
      <c r="QJO848" s="14"/>
      <c r="QJP848" s="14"/>
      <c r="QJQ848" s="14"/>
      <c r="QJR848" s="14"/>
      <c r="QJS848" s="14"/>
      <c r="QJT848" s="14"/>
      <c r="QJU848" s="14"/>
      <c r="QJV848" s="14"/>
      <c r="QJW848" s="14"/>
      <c r="QJX848" s="14"/>
      <c r="QJY848" s="14"/>
      <c r="QJZ848" s="14"/>
      <c r="QKA848" s="14"/>
      <c r="QKB848" s="14"/>
      <c r="QKC848" s="14"/>
      <c r="QKD848" s="14"/>
      <c r="QKE848" s="14"/>
      <c r="QKF848" s="14"/>
      <c r="QKG848" s="14"/>
      <c r="QKH848" s="14"/>
      <c r="QKI848" s="14"/>
      <c r="QKJ848" s="14"/>
      <c r="QKK848" s="14"/>
      <c r="QKL848" s="14"/>
      <c r="QKM848" s="14"/>
      <c r="QKN848" s="14"/>
      <c r="QKO848" s="14"/>
      <c r="QKP848" s="14"/>
      <c r="QKQ848" s="14"/>
      <c r="QKR848" s="14"/>
      <c r="QKS848" s="14"/>
      <c r="QKT848" s="14"/>
      <c r="QKU848" s="14"/>
      <c r="QKV848" s="14"/>
      <c r="QKW848" s="14"/>
      <c r="QKX848" s="14"/>
      <c r="QKY848" s="14"/>
      <c r="QKZ848" s="14"/>
      <c r="QLA848" s="14"/>
      <c r="QLB848" s="14"/>
      <c r="QLC848" s="14"/>
      <c r="QLD848" s="14"/>
      <c r="QLE848" s="14"/>
      <c r="QLF848" s="14"/>
      <c r="QLG848" s="14"/>
      <c r="QLH848" s="14"/>
      <c r="QLI848" s="14"/>
      <c r="QLJ848" s="14"/>
      <c r="QLK848" s="14"/>
      <c r="QLL848" s="14"/>
      <c r="QLM848" s="14"/>
      <c r="QLN848" s="14"/>
      <c r="QLO848" s="14"/>
      <c r="QLP848" s="14"/>
      <c r="QLQ848" s="14"/>
      <c r="QLR848" s="14"/>
      <c r="QLS848" s="14"/>
      <c r="QLT848" s="14"/>
      <c r="QLU848" s="14"/>
      <c r="QLV848" s="14"/>
      <c r="QLW848" s="14"/>
      <c r="QLX848" s="14"/>
      <c r="QLY848" s="14"/>
      <c r="QLZ848" s="14"/>
      <c r="QMA848" s="14"/>
      <c r="QMB848" s="14"/>
      <c r="QMC848" s="14"/>
      <c r="QMD848" s="14"/>
      <c r="QME848" s="14"/>
      <c r="QMF848" s="14"/>
      <c r="QMG848" s="14"/>
      <c r="QMH848" s="14"/>
      <c r="QMI848" s="14"/>
      <c r="QMJ848" s="14"/>
      <c r="QMK848" s="14"/>
      <c r="QML848" s="14"/>
      <c r="QMM848" s="14"/>
      <c r="QMN848" s="14"/>
      <c r="QMO848" s="14"/>
      <c r="QMP848" s="14"/>
      <c r="QMQ848" s="14"/>
      <c r="QMR848" s="14"/>
      <c r="QMS848" s="14"/>
      <c r="QMT848" s="14"/>
      <c r="QMU848" s="14"/>
      <c r="QMV848" s="14"/>
      <c r="QMW848" s="14"/>
      <c r="QMX848" s="14"/>
      <c r="QMY848" s="14"/>
      <c r="QMZ848" s="14"/>
      <c r="QNA848" s="14"/>
      <c r="QNB848" s="14"/>
      <c r="QNC848" s="14"/>
      <c r="QND848" s="14"/>
      <c r="QNE848" s="14"/>
      <c r="QNF848" s="14"/>
      <c r="QNG848" s="14"/>
      <c r="QNH848" s="14"/>
      <c r="QNI848" s="14"/>
      <c r="QNJ848" s="14"/>
      <c r="QNK848" s="14"/>
      <c r="QNL848" s="14"/>
      <c r="QNM848" s="14"/>
      <c r="QNN848" s="14"/>
      <c r="QNO848" s="14"/>
      <c r="QNP848" s="14"/>
      <c r="QNQ848" s="14"/>
      <c r="QNR848" s="14"/>
      <c r="QNS848" s="14"/>
      <c r="QNT848" s="14"/>
      <c r="QNU848" s="14"/>
      <c r="QNV848" s="14"/>
      <c r="QNW848" s="14"/>
      <c r="QNX848" s="14"/>
      <c r="QNY848" s="14"/>
      <c r="QNZ848" s="14"/>
      <c r="QOA848" s="14"/>
      <c r="QOB848" s="14"/>
      <c r="QOC848" s="14"/>
      <c r="QOD848" s="14"/>
      <c r="QOE848" s="14"/>
      <c r="QOF848" s="14"/>
      <c r="QOG848" s="14"/>
      <c r="QOH848" s="14"/>
      <c r="QOI848" s="14"/>
      <c r="QOJ848" s="14"/>
      <c r="QOK848" s="14"/>
      <c r="QOL848" s="14"/>
      <c r="QOM848" s="14"/>
      <c r="QON848" s="14"/>
      <c r="QOO848" s="14"/>
      <c r="QOP848" s="14"/>
      <c r="QOQ848" s="14"/>
      <c r="QOR848" s="14"/>
      <c r="QOS848" s="14"/>
      <c r="QOT848" s="14"/>
      <c r="QOU848" s="14"/>
      <c r="QOV848" s="14"/>
      <c r="QOW848" s="14"/>
      <c r="QOX848" s="14"/>
      <c r="QOY848" s="14"/>
      <c r="QOZ848" s="14"/>
      <c r="QPA848" s="14"/>
      <c r="QPB848" s="14"/>
      <c r="QPC848" s="14"/>
      <c r="QPD848" s="14"/>
      <c r="QPE848" s="14"/>
      <c r="QPF848" s="14"/>
      <c r="QPG848" s="14"/>
      <c r="QPH848" s="14"/>
      <c r="QPI848" s="14"/>
      <c r="QPJ848" s="14"/>
      <c r="QPK848" s="14"/>
      <c r="QPL848" s="14"/>
      <c r="QPM848" s="14"/>
      <c r="QPN848" s="14"/>
      <c r="QPO848" s="14"/>
      <c r="QPP848" s="14"/>
      <c r="QPQ848" s="14"/>
      <c r="QPR848" s="14"/>
      <c r="QPS848" s="14"/>
      <c r="QPT848" s="14"/>
      <c r="QPU848" s="14"/>
      <c r="QPV848" s="14"/>
      <c r="QPW848" s="14"/>
      <c r="QPX848" s="14"/>
      <c r="QPY848" s="14"/>
      <c r="QPZ848" s="14"/>
      <c r="QQA848" s="14"/>
      <c r="QQB848" s="14"/>
      <c r="QQC848" s="14"/>
      <c r="QQD848" s="14"/>
      <c r="QQE848" s="14"/>
      <c r="QQF848" s="14"/>
      <c r="QQG848" s="14"/>
      <c r="QQH848" s="14"/>
      <c r="QQI848" s="14"/>
      <c r="QQJ848" s="14"/>
      <c r="QQK848" s="14"/>
      <c r="QQL848" s="14"/>
      <c r="QQM848" s="14"/>
      <c r="QQN848" s="14"/>
      <c r="QQO848" s="14"/>
      <c r="QQP848" s="14"/>
      <c r="QQQ848" s="14"/>
      <c r="QQR848" s="14"/>
      <c r="QQS848" s="14"/>
      <c r="QQT848" s="14"/>
      <c r="QQU848" s="14"/>
      <c r="QQV848" s="14"/>
      <c r="QQW848" s="14"/>
      <c r="QQX848" s="14"/>
      <c r="QQY848" s="14"/>
      <c r="QQZ848" s="14"/>
      <c r="QRA848" s="14"/>
      <c r="QRB848" s="14"/>
      <c r="QRC848" s="14"/>
      <c r="QRD848" s="14"/>
      <c r="QRE848" s="14"/>
      <c r="QRF848" s="14"/>
      <c r="QRG848" s="14"/>
      <c r="QRH848" s="14"/>
      <c r="QRI848" s="14"/>
      <c r="QRJ848" s="14"/>
      <c r="QRK848" s="14"/>
      <c r="QRL848" s="14"/>
      <c r="QRM848" s="14"/>
      <c r="QRN848" s="14"/>
      <c r="QRO848" s="14"/>
      <c r="QRP848" s="14"/>
      <c r="QRQ848" s="14"/>
      <c r="QRR848" s="14"/>
      <c r="QRS848" s="14"/>
      <c r="QRT848" s="14"/>
      <c r="QRU848" s="14"/>
      <c r="QRV848" s="14"/>
      <c r="QRW848" s="14"/>
      <c r="QRX848" s="14"/>
      <c r="QRY848" s="14"/>
      <c r="QRZ848" s="14"/>
      <c r="QSA848" s="14"/>
      <c r="QSB848" s="14"/>
      <c r="QSC848" s="14"/>
      <c r="QSD848" s="14"/>
      <c r="QSE848" s="14"/>
      <c r="QSF848" s="14"/>
      <c r="QSG848" s="14"/>
      <c r="QSH848" s="14"/>
      <c r="QSI848" s="14"/>
      <c r="QSJ848" s="14"/>
      <c r="QSK848" s="14"/>
      <c r="QSL848" s="14"/>
      <c r="QSM848" s="14"/>
      <c r="QSN848" s="14"/>
      <c r="QSO848" s="14"/>
      <c r="QSP848" s="14"/>
      <c r="QSQ848" s="14"/>
      <c r="QSR848" s="14"/>
      <c r="QSS848" s="14"/>
      <c r="QST848" s="14"/>
      <c r="QSU848" s="14"/>
      <c r="QSV848" s="14"/>
      <c r="QSW848" s="14"/>
      <c r="QSX848" s="14"/>
      <c r="QSY848" s="14"/>
      <c r="QSZ848" s="14"/>
      <c r="QTA848" s="14"/>
      <c r="QTB848" s="14"/>
      <c r="QTC848" s="14"/>
      <c r="QTD848" s="14"/>
      <c r="QTE848" s="14"/>
      <c r="QTF848" s="14"/>
      <c r="QTG848" s="14"/>
      <c r="QTH848" s="14"/>
      <c r="QTI848" s="14"/>
      <c r="QTJ848" s="14"/>
      <c r="QTK848" s="14"/>
      <c r="QTL848" s="14"/>
      <c r="QTM848" s="14"/>
      <c r="QTN848" s="14"/>
      <c r="QTO848" s="14"/>
      <c r="QTP848" s="14"/>
      <c r="QTQ848" s="14"/>
      <c r="QTR848" s="14"/>
      <c r="QTS848" s="14"/>
      <c r="QTT848" s="14"/>
      <c r="QTU848" s="14"/>
      <c r="QTV848" s="14"/>
      <c r="QTW848" s="14"/>
      <c r="QTX848" s="14"/>
      <c r="QTY848" s="14"/>
      <c r="QTZ848" s="14"/>
      <c r="QUA848" s="14"/>
      <c r="QUB848" s="14"/>
      <c r="QUC848" s="14"/>
      <c r="QUD848" s="14"/>
      <c r="QUE848" s="14"/>
      <c r="QUF848" s="14"/>
      <c r="QUG848" s="14"/>
      <c r="QUH848" s="14"/>
      <c r="QUI848" s="14"/>
      <c r="QUJ848" s="14"/>
      <c r="QUK848" s="14"/>
      <c r="QUL848" s="14"/>
      <c r="QUM848" s="14"/>
      <c r="QUN848" s="14"/>
      <c r="QUO848" s="14"/>
      <c r="QUP848" s="14"/>
      <c r="QUQ848" s="14"/>
      <c r="QUR848" s="14"/>
      <c r="QUS848" s="14"/>
      <c r="QUT848" s="14"/>
      <c r="QUU848" s="14"/>
      <c r="QUV848" s="14"/>
      <c r="QUW848" s="14"/>
      <c r="QUX848" s="14"/>
      <c r="QUY848" s="14"/>
      <c r="QUZ848" s="14"/>
      <c r="QVA848" s="14"/>
      <c r="QVB848" s="14"/>
      <c r="QVC848" s="14"/>
      <c r="QVD848" s="14"/>
      <c r="QVE848" s="14"/>
      <c r="QVF848" s="14"/>
      <c r="QVG848" s="14"/>
      <c r="QVH848" s="14"/>
      <c r="QVI848" s="14"/>
      <c r="QVJ848" s="14"/>
      <c r="QVK848" s="14"/>
      <c r="QVL848" s="14"/>
      <c r="QVM848" s="14"/>
      <c r="QVN848" s="14"/>
      <c r="QVO848" s="14"/>
      <c r="QVP848" s="14"/>
      <c r="QVQ848" s="14"/>
      <c r="QVR848" s="14"/>
      <c r="QVS848" s="14"/>
      <c r="QVT848" s="14"/>
      <c r="QVU848" s="14"/>
      <c r="QVV848" s="14"/>
      <c r="QVW848" s="14"/>
      <c r="QVX848" s="14"/>
      <c r="QVY848" s="14"/>
      <c r="QVZ848" s="14"/>
      <c r="QWA848" s="14"/>
      <c r="QWB848" s="14"/>
      <c r="QWC848" s="14"/>
      <c r="QWD848" s="14"/>
      <c r="QWE848" s="14"/>
      <c r="QWF848" s="14"/>
      <c r="QWG848" s="14"/>
      <c r="QWH848" s="14"/>
      <c r="QWI848" s="14"/>
      <c r="QWJ848" s="14"/>
      <c r="QWK848" s="14"/>
      <c r="QWL848" s="14"/>
      <c r="QWM848" s="14"/>
      <c r="QWN848" s="14"/>
      <c r="QWO848" s="14"/>
      <c r="QWP848" s="14"/>
      <c r="QWQ848" s="14"/>
      <c r="QWR848" s="14"/>
      <c r="QWS848" s="14"/>
      <c r="QWT848" s="14"/>
      <c r="QWU848" s="14"/>
      <c r="QWV848" s="14"/>
      <c r="QWW848" s="14"/>
      <c r="QWX848" s="14"/>
      <c r="QWY848" s="14"/>
      <c r="QWZ848" s="14"/>
      <c r="QXA848" s="14"/>
      <c r="QXB848" s="14"/>
      <c r="QXC848" s="14"/>
      <c r="QXD848" s="14"/>
      <c r="QXE848" s="14"/>
      <c r="QXF848" s="14"/>
      <c r="QXG848" s="14"/>
      <c r="QXH848" s="14"/>
      <c r="QXI848" s="14"/>
      <c r="QXJ848" s="14"/>
      <c r="QXK848" s="14"/>
      <c r="QXL848" s="14"/>
      <c r="QXM848" s="14"/>
      <c r="QXN848" s="14"/>
      <c r="QXO848" s="14"/>
      <c r="QXP848" s="14"/>
      <c r="QXQ848" s="14"/>
      <c r="QXR848" s="14"/>
      <c r="QXS848" s="14"/>
      <c r="QXT848" s="14"/>
      <c r="QXU848" s="14"/>
      <c r="QXV848" s="14"/>
      <c r="QXW848" s="14"/>
      <c r="QXX848" s="14"/>
      <c r="QXY848" s="14"/>
      <c r="QXZ848" s="14"/>
      <c r="QYA848" s="14"/>
      <c r="QYB848" s="14"/>
      <c r="QYC848" s="14"/>
      <c r="QYD848" s="14"/>
      <c r="QYE848" s="14"/>
      <c r="QYF848" s="14"/>
      <c r="QYG848" s="14"/>
      <c r="QYH848" s="14"/>
      <c r="QYI848" s="14"/>
      <c r="QYJ848" s="14"/>
      <c r="QYK848" s="14"/>
      <c r="QYL848" s="14"/>
      <c r="QYM848" s="14"/>
      <c r="QYN848" s="14"/>
      <c r="QYO848" s="14"/>
      <c r="QYP848" s="14"/>
      <c r="QYQ848" s="14"/>
      <c r="QYR848" s="14"/>
      <c r="QYS848" s="14"/>
      <c r="QYT848" s="14"/>
      <c r="QYU848" s="14"/>
      <c r="QYV848" s="14"/>
      <c r="QYW848" s="14"/>
      <c r="QYX848" s="14"/>
      <c r="QYY848" s="14"/>
      <c r="QYZ848" s="14"/>
      <c r="QZA848" s="14"/>
      <c r="QZB848" s="14"/>
      <c r="QZC848" s="14"/>
      <c r="QZD848" s="14"/>
      <c r="QZE848" s="14"/>
      <c r="QZF848" s="14"/>
      <c r="QZG848" s="14"/>
      <c r="QZH848" s="14"/>
      <c r="QZI848" s="14"/>
      <c r="QZJ848" s="14"/>
      <c r="QZK848" s="14"/>
      <c r="QZL848" s="14"/>
      <c r="QZM848" s="14"/>
      <c r="QZN848" s="14"/>
      <c r="QZO848" s="14"/>
      <c r="QZP848" s="14"/>
      <c r="QZQ848" s="14"/>
      <c r="QZR848" s="14"/>
      <c r="QZS848" s="14"/>
      <c r="QZT848" s="14"/>
      <c r="QZU848" s="14"/>
      <c r="QZV848" s="14"/>
      <c r="QZW848" s="14"/>
      <c r="QZX848" s="14"/>
      <c r="QZY848" s="14"/>
      <c r="QZZ848" s="14"/>
      <c r="RAA848" s="14"/>
      <c r="RAB848" s="14"/>
      <c r="RAC848" s="14"/>
      <c r="RAD848" s="14"/>
      <c r="RAE848" s="14"/>
      <c r="RAF848" s="14"/>
      <c r="RAG848" s="14"/>
      <c r="RAH848" s="14"/>
      <c r="RAI848" s="14"/>
      <c r="RAJ848" s="14"/>
      <c r="RAK848" s="14"/>
      <c r="RAL848" s="14"/>
      <c r="RAM848" s="14"/>
      <c r="RAN848" s="14"/>
      <c r="RAO848" s="14"/>
      <c r="RAP848" s="14"/>
      <c r="RAQ848" s="14"/>
      <c r="RAR848" s="14"/>
      <c r="RAS848" s="14"/>
      <c r="RAT848" s="14"/>
      <c r="RAU848" s="14"/>
      <c r="RAV848" s="14"/>
      <c r="RAW848" s="14"/>
      <c r="RAX848" s="14"/>
      <c r="RAY848" s="14"/>
      <c r="RAZ848" s="14"/>
      <c r="RBA848" s="14"/>
      <c r="RBB848" s="14"/>
      <c r="RBC848" s="14"/>
      <c r="RBD848" s="14"/>
      <c r="RBE848" s="14"/>
      <c r="RBF848" s="14"/>
      <c r="RBG848" s="14"/>
      <c r="RBH848" s="14"/>
      <c r="RBI848" s="14"/>
      <c r="RBJ848" s="14"/>
      <c r="RBK848" s="14"/>
      <c r="RBL848" s="14"/>
      <c r="RBM848" s="14"/>
      <c r="RBN848" s="14"/>
      <c r="RBO848" s="14"/>
      <c r="RBP848" s="14"/>
      <c r="RBQ848" s="14"/>
      <c r="RBR848" s="14"/>
      <c r="RBS848" s="14"/>
      <c r="RBT848" s="14"/>
      <c r="RBU848" s="14"/>
      <c r="RBV848" s="14"/>
      <c r="RBW848" s="14"/>
      <c r="RBX848" s="14"/>
      <c r="RBY848" s="14"/>
      <c r="RBZ848" s="14"/>
      <c r="RCA848" s="14"/>
      <c r="RCB848" s="14"/>
      <c r="RCC848" s="14"/>
      <c r="RCD848" s="14"/>
      <c r="RCE848" s="14"/>
      <c r="RCF848" s="14"/>
      <c r="RCG848" s="14"/>
      <c r="RCH848" s="14"/>
      <c r="RCI848" s="14"/>
      <c r="RCJ848" s="14"/>
      <c r="RCK848" s="14"/>
      <c r="RCL848" s="14"/>
      <c r="RCM848" s="14"/>
      <c r="RCN848" s="14"/>
      <c r="RCO848" s="14"/>
      <c r="RCP848" s="14"/>
      <c r="RCQ848" s="14"/>
      <c r="RCR848" s="14"/>
      <c r="RCS848" s="14"/>
      <c r="RCT848" s="14"/>
      <c r="RCU848" s="14"/>
      <c r="RCV848" s="14"/>
      <c r="RCW848" s="14"/>
      <c r="RCX848" s="14"/>
      <c r="RCY848" s="14"/>
      <c r="RCZ848" s="14"/>
      <c r="RDA848" s="14"/>
      <c r="RDB848" s="14"/>
      <c r="RDC848" s="14"/>
      <c r="RDD848" s="14"/>
      <c r="RDE848" s="14"/>
      <c r="RDF848" s="14"/>
      <c r="RDG848" s="14"/>
      <c r="RDH848" s="14"/>
      <c r="RDI848" s="14"/>
      <c r="RDJ848" s="14"/>
      <c r="RDK848" s="14"/>
      <c r="RDL848" s="14"/>
      <c r="RDM848" s="14"/>
      <c r="RDN848" s="14"/>
      <c r="RDO848" s="14"/>
      <c r="RDP848" s="14"/>
      <c r="RDQ848" s="14"/>
      <c r="RDR848" s="14"/>
      <c r="RDS848" s="14"/>
      <c r="RDT848" s="14"/>
      <c r="RDU848" s="14"/>
      <c r="RDV848" s="14"/>
      <c r="RDW848" s="14"/>
      <c r="RDX848" s="14"/>
      <c r="RDY848" s="14"/>
      <c r="RDZ848" s="14"/>
      <c r="REA848" s="14"/>
      <c r="REB848" s="14"/>
      <c r="REC848" s="14"/>
      <c r="RED848" s="14"/>
      <c r="REE848" s="14"/>
      <c r="REF848" s="14"/>
      <c r="REG848" s="14"/>
      <c r="REH848" s="14"/>
      <c r="REI848" s="14"/>
      <c r="REJ848" s="14"/>
      <c r="REK848" s="14"/>
      <c r="REL848" s="14"/>
      <c r="REM848" s="14"/>
      <c r="REN848" s="14"/>
      <c r="REO848" s="14"/>
      <c r="REP848" s="14"/>
      <c r="REQ848" s="14"/>
      <c r="RER848" s="14"/>
      <c r="RES848" s="14"/>
      <c r="RET848" s="14"/>
      <c r="REU848" s="14"/>
      <c r="REV848" s="14"/>
      <c r="REW848" s="14"/>
      <c r="REX848" s="14"/>
      <c r="REY848" s="14"/>
      <c r="REZ848" s="14"/>
      <c r="RFA848" s="14"/>
      <c r="RFB848" s="14"/>
      <c r="RFC848" s="14"/>
      <c r="RFD848" s="14"/>
      <c r="RFE848" s="14"/>
      <c r="RFF848" s="14"/>
      <c r="RFG848" s="14"/>
      <c r="RFH848" s="14"/>
      <c r="RFI848" s="14"/>
      <c r="RFJ848" s="14"/>
      <c r="RFK848" s="14"/>
      <c r="RFL848" s="14"/>
      <c r="RFM848" s="14"/>
      <c r="RFN848" s="14"/>
      <c r="RFO848" s="14"/>
      <c r="RFP848" s="14"/>
      <c r="RFQ848" s="14"/>
      <c r="RFR848" s="14"/>
      <c r="RFS848" s="14"/>
      <c r="RFT848" s="14"/>
      <c r="RFU848" s="14"/>
      <c r="RFV848" s="14"/>
      <c r="RFW848" s="14"/>
      <c r="RFX848" s="14"/>
      <c r="RFY848" s="14"/>
      <c r="RFZ848" s="14"/>
      <c r="RGA848" s="14"/>
      <c r="RGB848" s="14"/>
      <c r="RGC848" s="14"/>
      <c r="RGD848" s="14"/>
      <c r="RGE848" s="14"/>
      <c r="RGF848" s="14"/>
      <c r="RGG848" s="14"/>
      <c r="RGH848" s="14"/>
      <c r="RGI848" s="14"/>
      <c r="RGJ848" s="14"/>
      <c r="RGK848" s="14"/>
      <c r="RGL848" s="14"/>
      <c r="RGM848" s="14"/>
      <c r="RGN848" s="14"/>
      <c r="RGO848" s="14"/>
      <c r="RGP848" s="14"/>
      <c r="RGQ848" s="14"/>
      <c r="RGR848" s="14"/>
      <c r="RGS848" s="14"/>
      <c r="RGT848" s="14"/>
      <c r="RGU848" s="14"/>
      <c r="RGV848" s="14"/>
      <c r="RGW848" s="14"/>
      <c r="RGX848" s="14"/>
      <c r="RGY848" s="14"/>
      <c r="RGZ848" s="14"/>
      <c r="RHA848" s="14"/>
      <c r="RHB848" s="14"/>
      <c r="RHC848" s="14"/>
      <c r="RHD848" s="14"/>
      <c r="RHE848" s="14"/>
      <c r="RHF848" s="14"/>
      <c r="RHG848" s="14"/>
      <c r="RHH848" s="14"/>
      <c r="RHI848" s="14"/>
      <c r="RHJ848" s="14"/>
      <c r="RHK848" s="14"/>
      <c r="RHL848" s="14"/>
      <c r="RHM848" s="14"/>
      <c r="RHN848" s="14"/>
      <c r="RHO848" s="14"/>
      <c r="RHP848" s="14"/>
      <c r="RHQ848" s="14"/>
      <c r="RHR848" s="14"/>
      <c r="RHS848" s="14"/>
      <c r="RHT848" s="14"/>
      <c r="RHU848" s="14"/>
      <c r="RHV848" s="14"/>
      <c r="RHW848" s="14"/>
      <c r="RHX848" s="14"/>
      <c r="RHY848" s="14"/>
      <c r="RHZ848" s="14"/>
      <c r="RIA848" s="14"/>
      <c r="RIB848" s="14"/>
      <c r="RIC848" s="14"/>
      <c r="RID848" s="14"/>
      <c r="RIE848" s="14"/>
      <c r="RIF848" s="14"/>
      <c r="RIG848" s="14"/>
      <c r="RIH848" s="14"/>
      <c r="RII848" s="14"/>
      <c r="RIJ848" s="14"/>
      <c r="RIK848" s="14"/>
      <c r="RIL848" s="14"/>
      <c r="RIM848" s="14"/>
      <c r="RIN848" s="14"/>
      <c r="RIO848" s="14"/>
      <c r="RIP848" s="14"/>
      <c r="RIQ848" s="14"/>
      <c r="RIR848" s="14"/>
      <c r="RIS848" s="14"/>
      <c r="RIT848" s="14"/>
      <c r="RIU848" s="14"/>
      <c r="RIV848" s="14"/>
      <c r="RIW848" s="14"/>
      <c r="RIX848" s="14"/>
      <c r="RIY848" s="14"/>
      <c r="RIZ848" s="14"/>
      <c r="RJA848" s="14"/>
      <c r="RJB848" s="14"/>
      <c r="RJC848" s="14"/>
      <c r="RJD848" s="14"/>
      <c r="RJE848" s="14"/>
      <c r="RJF848" s="14"/>
      <c r="RJG848" s="14"/>
      <c r="RJH848" s="14"/>
      <c r="RJI848" s="14"/>
      <c r="RJJ848" s="14"/>
      <c r="RJK848" s="14"/>
      <c r="RJL848" s="14"/>
      <c r="RJM848" s="14"/>
      <c r="RJN848" s="14"/>
      <c r="RJO848" s="14"/>
      <c r="RJP848" s="14"/>
      <c r="RJQ848" s="14"/>
      <c r="RJR848" s="14"/>
      <c r="RJS848" s="14"/>
      <c r="RJT848" s="14"/>
      <c r="RJU848" s="14"/>
      <c r="RJV848" s="14"/>
      <c r="RJW848" s="14"/>
      <c r="RJX848" s="14"/>
      <c r="RJY848" s="14"/>
      <c r="RJZ848" s="14"/>
      <c r="RKA848" s="14"/>
      <c r="RKB848" s="14"/>
      <c r="RKC848" s="14"/>
      <c r="RKD848" s="14"/>
      <c r="RKE848" s="14"/>
      <c r="RKF848" s="14"/>
      <c r="RKG848" s="14"/>
      <c r="RKH848" s="14"/>
      <c r="RKI848" s="14"/>
      <c r="RKJ848" s="14"/>
      <c r="RKK848" s="14"/>
      <c r="RKL848" s="14"/>
      <c r="RKM848" s="14"/>
      <c r="RKN848" s="14"/>
      <c r="RKO848" s="14"/>
      <c r="RKP848" s="14"/>
      <c r="RKQ848" s="14"/>
      <c r="RKR848" s="14"/>
      <c r="RKS848" s="14"/>
      <c r="RKT848" s="14"/>
      <c r="RKU848" s="14"/>
      <c r="RKV848" s="14"/>
      <c r="RKW848" s="14"/>
      <c r="RKX848" s="14"/>
      <c r="RKY848" s="14"/>
      <c r="RKZ848" s="14"/>
      <c r="RLA848" s="14"/>
      <c r="RLB848" s="14"/>
      <c r="RLC848" s="14"/>
      <c r="RLD848" s="14"/>
      <c r="RLE848" s="14"/>
      <c r="RLF848" s="14"/>
      <c r="RLG848" s="14"/>
      <c r="RLH848" s="14"/>
      <c r="RLI848" s="14"/>
      <c r="RLJ848" s="14"/>
      <c r="RLK848" s="14"/>
      <c r="RLL848" s="14"/>
      <c r="RLM848" s="14"/>
      <c r="RLN848" s="14"/>
      <c r="RLO848" s="14"/>
      <c r="RLP848" s="14"/>
      <c r="RLQ848" s="14"/>
      <c r="RLR848" s="14"/>
      <c r="RLS848" s="14"/>
      <c r="RLT848" s="14"/>
      <c r="RLU848" s="14"/>
      <c r="RLV848" s="14"/>
      <c r="RLW848" s="14"/>
      <c r="RLX848" s="14"/>
      <c r="RLY848" s="14"/>
      <c r="RLZ848" s="14"/>
      <c r="RMA848" s="14"/>
      <c r="RMB848" s="14"/>
      <c r="RMC848" s="14"/>
      <c r="RMD848" s="14"/>
      <c r="RME848" s="14"/>
      <c r="RMF848" s="14"/>
      <c r="RMG848" s="14"/>
      <c r="RMH848" s="14"/>
      <c r="RMI848" s="14"/>
      <c r="RMJ848" s="14"/>
      <c r="RMK848" s="14"/>
      <c r="RML848" s="14"/>
      <c r="RMM848" s="14"/>
      <c r="RMN848" s="14"/>
      <c r="RMO848" s="14"/>
      <c r="RMP848" s="14"/>
      <c r="RMQ848" s="14"/>
      <c r="RMR848" s="14"/>
      <c r="RMS848" s="14"/>
      <c r="RMT848" s="14"/>
      <c r="RMU848" s="14"/>
      <c r="RMV848" s="14"/>
      <c r="RMW848" s="14"/>
      <c r="RMX848" s="14"/>
      <c r="RMY848" s="14"/>
      <c r="RMZ848" s="14"/>
      <c r="RNA848" s="14"/>
      <c r="RNB848" s="14"/>
      <c r="RNC848" s="14"/>
      <c r="RND848" s="14"/>
      <c r="RNE848" s="14"/>
      <c r="RNF848" s="14"/>
      <c r="RNG848" s="14"/>
      <c r="RNH848" s="14"/>
      <c r="RNI848" s="14"/>
      <c r="RNJ848" s="14"/>
      <c r="RNK848" s="14"/>
      <c r="RNL848" s="14"/>
      <c r="RNM848" s="14"/>
      <c r="RNN848" s="14"/>
      <c r="RNO848" s="14"/>
      <c r="RNP848" s="14"/>
      <c r="RNQ848" s="14"/>
      <c r="RNR848" s="14"/>
      <c r="RNS848" s="14"/>
      <c r="RNT848" s="14"/>
      <c r="RNU848" s="14"/>
      <c r="RNV848" s="14"/>
      <c r="RNW848" s="14"/>
      <c r="RNX848" s="14"/>
      <c r="RNY848" s="14"/>
      <c r="RNZ848" s="14"/>
      <c r="ROA848" s="14"/>
      <c r="ROB848" s="14"/>
      <c r="ROC848" s="14"/>
      <c r="ROD848" s="14"/>
      <c r="ROE848" s="14"/>
      <c r="ROF848" s="14"/>
      <c r="ROG848" s="14"/>
      <c r="ROH848" s="14"/>
      <c r="ROI848" s="14"/>
      <c r="ROJ848" s="14"/>
      <c r="ROK848" s="14"/>
      <c r="ROL848" s="14"/>
      <c r="ROM848" s="14"/>
      <c r="RON848" s="14"/>
      <c r="ROO848" s="14"/>
      <c r="ROP848" s="14"/>
      <c r="ROQ848" s="14"/>
      <c r="ROR848" s="14"/>
      <c r="ROS848" s="14"/>
      <c r="ROT848" s="14"/>
      <c r="ROU848" s="14"/>
      <c r="ROV848" s="14"/>
      <c r="ROW848" s="14"/>
      <c r="ROX848" s="14"/>
      <c r="ROY848" s="14"/>
      <c r="ROZ848" s="14"/>
      <c r="RPA848" s="14"/>
      <c r="RPB848" s="14"/>
      <c r="RPC848" s="14"/>
      <c r="RPD848" s="14"/>
      <c r="RPE848" s="14"/>
      <c r="RPF848" s="14"/>
      <c r="RPG848" s="14"/>
      <c r="RPH848" s="14"/>
      <c r="RPI848" s="14"/>
      <c r="RPJ848" s="14"/>
      <c r="RPK848" s="14"/>
      <c r="RPL848" s="14"/>
      <c r="RPM848" s="14"/>
      <c r="RPN848" s="14"/>
      <c r="RPO848" s="14"/>
      <c r="RPP848" s="14"/>
      <c r="RPQ848" s="14"/>
      <c r="RPR848" s="14"/>
      <c r="RPS848" s="14"/>
      <c r="RPT848" s="14"/>
      <c r="RPU848" s="14"/>
      <c r="RPV848" s="14"/>
      <c r="RPW848" s="14"/>
      <c r="RPX848" s="14"/>
      <c r="RPY848" s="14"/>
      <c r="RPZ848" s="14"/>
      <c r="RQA848" s="14"/>
      <c r="RQB848" s="14"/>
      <c r="RQC848" s="14"/>
      <c r="RQD848" s="14"/>
      <c r="RQE848" s="14"/>
      <c r="RQF848" s="14"/>
      <c r="RQG848" s="14"/>
      <c r="RQH848" s="14"/>
      <c r="RQI848" s="14"/>
      <c r="RQJ848" s="14"/>
      <c r="RQK848" s="14"/>
      <c r="RQL848" s="14"/>
      <c r="RQM848" s="14"/>
      <c r="RQN848" s="14"/>
      <c r="RQO848" s="14"/>
      <c r="RQP848" s="14"/>
      <c r="RQQ848" s="14"/>
      <c r="RQR848" s="14"/>
      <c r="RQS848" s="14"/>
      <c r="RQT848" s="14"/>
      <c r="RQU848" s="14"/>
      <c r="RQV848" s="14"/>
      <c r="RQW848" s="14"/>
      <c r="RQX848" s="14"/>
      <c r="RQY848" s="14"/>
      <c r="RQZ848" s="14"/>
      <c r="RRA848" s="14"/>
      <c r="RRB848" s="14"/>
      <c r="RRC848" s="14"/>
      <c r="RRD848" s="14"/>
      <c r="RRE848" s="14"/>
      <c r="RRF848" s="14"/>
      <c r="RRG848" s="14"/>
      <c r="RRH848" s="14"/>
      <c r="RRI848" s="14"/>
      <c r="RRJ848" s="14"/>
      <c r="RRK848" s="14"/>
      <c r="RRL848" s="14"/>
      <c r="RRM848" s="14"/>
      <c r="RRN848" s="14"/>
      <c r="RRO848" s="14"/>
      <c r="RRP848" s="14"/>
      <c r="RRQ848" s="14"/>
      <c r="RRR848" s="14"/>
      <c r="RRS848" s="14"/>
      <c r="RRT848" s="14"/>
      <c r="RRU848" s="14"/>
      <c r="RRV848" s="14"/>
      <c r="RRW848" s="14"/>
      <c r="RRX848" s="14"/>
      <c r="RRY848" s="14"/>
      <c r="RRZ848" s="14"/>
      <c r="RSA848" s="14"/>
      <c r="RSB848" s="14"/>
      <c r="RSC848" s="14"/>
      <c r="RSD848" s="14"/>
      <c r="RSE848" s="14"/>
      <c r="RSF848" s="14"/>
      <c r="RSG848" s="14"/>
      <c r="RSH848" s="14"/>
      <c r="RSI848" s="14"/>
      <c r="RSJ848" s="14"/>
      <c r="RSK848" s="14"/>
      <c r="RSL848" s="14"/>
      <c r="RSM848" s="14"/>
      <c r="RSN848" s="14"/>
      <c r="RSO848" s="14"/>
      <c r="RSP848" s="14"/>
      <c r="RSQ848" s="14"/>
      <c r="RSR848" s="14"/>
      <c r="RSS848" s="14"/>
      <c r="RST848" s="14"/>
      <c r="RSU848" s="14"/>
      <c r="RSV848" s="14"/>
      <c r="RSW848" s="14"/>
      <c r="RSX848" s="14"/>
      <c r="RSY848" s="14"/>
      <c r="RSZ848" s="14"/>
      <c r="RTA848" s="14"/>
      <c r="RTB848" s="14"/>
      <c r="RTC848" s="14"/>
      <c r="RTD848" s="14"/>
      <c r="RTE848" s="14"/>
      <c r="RTF848" s="14"/>
      <c r="RTG848" s="14"/>
      <c r="RTH848" s="14"/>
      <c r="RTI848" s="14"/>
      <c r="RTJ848" s="14"/>
      <c r="RTK848" s="14"/>
      <c r="RTL848" s="14"/>
      <c r="RTM848" s="14"/>
      <c r="RTN848" s="14"/>
      <c r="RTO848" s="14"/>
      <c r="RTP848" s="14"/>
      <c r="RTQ848" s="14"/>
      <c r="RTR848" s="14"/>
      <c r="RTS848" s="14"/>
      <c r="RTT848" s="14"/>
      <c r="RTU848" s="14"/>
      <c r="RTV848" s="14"/>
      <c r="RTW848" s="14"/>
      <c r="RTX848" s="14"/>
      <c r="RTY848" s="14"/>
      <c r="RTZ848" s="14"/>
      <c r="RUA848" s="14"/>
      <c r="RUB848" s="14"/>
      <c r="RUC848" s="14"/>
      <c r="RUD848" s="14"/>
      <c r="RUE848" s="14"/>
      <c r="RUF848" s="14"/>
      <c r="RUG848" s="14"/>
      <c r="RUH848" s="14"/>
      <c r="RUI848" s="14"/>
      <c r="RUJ848" s="14"/>
      <c r="RUK848" s="14"/>
      <c r="RUL848" s="14"/>
      <c r="RUM848" s="14"/>
      <c r="RUN848" s="14"/>
      <c r="RUO848" s="14"/>
      <c r="RUP848" s="14"/>
      <c r="RUQ848" s="14"/>
      <c r="RUR848" s="14"/>
      <c r="RUS848" s="14"/>
      <c r="RUT848" s="14"/>
      <c r="RUU848" s="14"/>
      <c r="RUV848" s="14"/>
      <c r="RUW848" s="14"/>
      <c r="RUX848" s="14"/>
      <c r="RUY848" s="14"/>
      <c r="RUZ848" s="14"/>
      <c r="RVA848" s="14"/>
      <c r="RVB848" s="14"/>
      <c r="RVC848" s="14"/>
      <c r="RVD848" s="14"/>
      <c r="RVE848" s="14"/>
      <c r="RVF848" s="14"/>
      <c r="RVG848" s="14"/>
      <c r="RVH848" s="14"/>
      <c r="RVI848" s="14"/>
      <c r="RVJ848" s="14"/>
      <c r="RVK848" s="14"/>
      <c r="RVL848" s="14"/>
      <c r="RVM848" s="14"/>
      <c r="RVN848" s="14"/>
      <c r="RVO848" s="14"/>
      <c r="RVP848" s="14"/>
      <c r="RVQ848" s="14"/>
      <c r="RVR848" s="14"/>
      <c r="RVS848" s="14"/>
      <c r="RVT848" s="14"/>
      <c r="RVU848" s="14"/>
      <c r="RVV848" s="14"/>
      <c r="RVW848" s="14"/>
      <c r="RVX848" s="14"/>
      <c r="RVY848" s="14"/>
      <c r="RVZ848" s="14"/>
      <c r="RWA848" s="14"/>
      <c r="RWB848" s="14"/>
      <c r="RWC848" s="14"/>
      <c r="RWD848" s="14"/>
      <c r="RWE848" s="14"/>
      <c r="RWF848" s="14"/>
      <c r="RWG848" s="14"/>
      <c r="RWH848" s="14"/>
      <c r="RWI848" s="14"/>
      <c r="RWJ848" s="14"/>
      <c r="RWK848" s="14"/>
      <c r="RWL848" s="14"/>
      <c r="RWM848" s="14"/>
      <c r="RWN848" s="14"/>
      <c r="RWO848" s="14"/>
      <c r="RWP848" s="14"/>
      <c r="RWQ848" s="14"/>
      <c r="RWR848" s="14"/>
      <c r="RWS848" s="14"/>
      <c r="RWT848" s="14"/>
      <c r="RWU848" s="14"/>
      <c r="RWV848" s="14"/>
      <c r="RWW848" s="14"/>
      <c r="RWX848" s="14"/>
      <c r="RWY848" s="14"/>
      <c r="RWZ848" s="14"/>
      <c r="RXA848" s="14"/>
      <c r="RXB848" s="14"/>
      <c r="RXC848" s="14"/>
      <c r="RXD848" s="14"/>
      <c r="RXE848" s="14"/>
      <c r="RXF848" s="14"/>
      <c r="RXG848" s="14"/>
      <c r="RXH848" s="14"/>
      <c r="RXI848" s="14"/>
      <c r="RXJ848" s="14"/>
      <c r="RXK848" s="14"/>
      <c r="RXL848" s="14"/>
      <c r="RXM848" s="14"/>
      <c r="RXN848" s="14"/>
      <c r="RXO848" s="14"/>
      <c r="RXP848" s="14"/>
      <c r="RXQ848" s="14"/>
      <c r="RXR848" s="14"/>
      <c r="RXS848" s="14"/>
      <c r="RXT848" s="14"/>
      <c r="RXU848" s="14"/>
      <c r="RXV848" s="14"/>
      <c r="RXW848" s="14"/>
      <c r="RXX848" s="14"/>
      <c r="RXY848" s="14"/>
      <c r="RXZ848" s="14"/>
      <c r="RYA848" s="14"/>
      <c r="RYB848" s="14"/>
      <c r="RYC848" s="14"/>
      <c r="RYD848" s="14"/>
      <c r="RYE848" s="14"/>
      <c r="RYF848" s="14"/>
      <c r="RYG848" s="14"/>
      <c r="RYH848" s="14"/>
      <c r="RYI848" s="14"/>
      <c r="RYJ848" s="14"/>
      <c r="RYK848" s="14"/>
      <c r="RYL848" s="14"/>
      <c r="RYM848" s="14"/>
      <c r="RYN848" s="14"/>
      <c r="RYO848" s="14"/>
      <c r="RYP848" s="14"/>
      <c r="RYQ848" s="14"/>
      <c r="RYR848" s="14"/>
      <c r="RYS848" s="14"/>
      <c r="RYT848" s="14"/>
      <c r="RYU848" s="14"/>
      <c r="RYV848" s="14"/>
      <c r="RYW848" s="14"/>
      <c r="RYX848" s="14"/>
      <c r="RYY848" s="14"/>
      <c r="RYZ848" s="14"/>
      <c r="RZA848" s="14"/>
      <c r="RZB848" s="14"/>
      <c r="RZC848" s="14"/>
      <c r="RZD848" s="14"/>
      <c r="RZE848" s="14"/>
      <c r="RZF848" s="14"/>
      <c r="RZG848" s="14"/>
      <c r="RZH848" s="14"/>
      <c r="RZI848" s="14"/>
      <c r="RZJ848" s="14"/>
      <c r="RZK848" s="14"/>
      <c r="RZL848" s="14"/>
      <c r="RZM848" s="14"/>
      <c r="RZN848" s="14"/>
      <c r="RZO848" s="14"/>
      <c r="RZP848" s="14"/>
      <c r="RZQ848" s="14"/>
      <c r="RZR848" s="14"/>
      <c r="RZS848" s="14"/>
      <c r="RZT848" s="14"/>
      <c r="RZU848" s="14"/>
      <c r="RZV848" s="14"/>
      <c r="RZW848" s="14"/>
      <c r="RZX848" s="14"/>
      <c r="RZY848" s="14"/>
      <c r="RZZ848" s="14"/>
      <c r="SAA848" s="14"/>
      <c r="SAB848" s="14"/>
      <c r="SAC848" s="14"/>
      <c r="SAD848" s="14"/>
      <c r="SAE848" s="14"/>
      <c r="SAF848" s="14"/>
      <c r="SAG848" s="14"/>
      <c r="SAH848" s="14"/>
      <c r="SAI848" s="14"/>
      <c r="SAJ848" s="14"/>
      <c r="SAK848" s="14"/>
      <c r="SAL848" s="14"/>
      <c r="SAM848" s="14"/>
      <c r="SAN848" s="14"/>
      <c r="SAO848" s="14"/>
      <c r="SAP848" s="14"/>
      <c r="SAQ848" s="14"/>
      <c r="SAR848" s="14"/>
      <c r="SAS848" s="14"/>
      <c r="SAT848" s="14"/>
      <c r="SAU848" s="14"/>
      <c r="SAV848" s="14"/>
      <c r="SAW848" s="14"/>
      <c r="SAX848" s="14"/>
      <c r="SAY848" s="14"/>
      <c r="SAZ848" s="14"/>
      <c r="SBA848" s="14"/>
      <c r="SBB848" s="14"/>
      <c r="SBC848" s="14"/>
      <c r="SBD848" s="14"/>
      <c r="SBE848" s="14"/>
      <c r="SBF848" s="14"/>
      <c r="SBG848" s="14"/>
      <c r="SBH848" s="14"/>
      <c r="SBI848" s="14"/>
      <c r="SBJ848" s="14"/>
      <c r="SBK848" s="14"/>
      <c r="SBL848" s="14"/>
      <c r="SBM848" s="14"/>
      <c r="SBN848" s="14"/>
      <c r="SBO848" s="14"/>
      <c r="SBP848" s="14"/>
      <c r="SBQ848" s="14"/>
      <c r="SBR848" s="14"/>
      <c r="SBS848" s="14"/>
      <c r="SBT848" s="14"/>
      <c r="SBU848" s="14"/>
      <c r="SBV848" s="14"/>
      <c r="SBW848" s="14"/>
      <c r="SBX848" s="14"/>
      <c r="SBY848" s="14"/>
      <c r="SBZ848" s="14"/>
      <c r="SCA848" s="14"/>
      <c r="SCB848" s="14"/>
      <c r="SCC848" s="14"/>
      <c r="SCD848" s="14"/>
      <c r="SCE848" s="14"/>
      <c r="SCF848" s="14"/>
      <c r="SCG848" s="14"/>
      <c r="SCH848" s="14"/>
      <c r="SCI848" s="14"/>
      <c r="SCJ848" s="14"/>
      <c r="SCK848" s="14"/>
      <c r="SCL848" s="14"/>
      <c r="SCM848" s="14"/>
      <c r="SCN848" s="14"/>
      <c r="SCO848" s="14"/>
      <c r="SCP848" s="14"/>
      <c r="SCQ848" s="14"/>
      <c r="SCR848" s="14"/>
      <c r="SCS848" s="14"/>
      <c r="SCT848" s="14"/>
      <c r="SCU848" s="14"/>
      <c r="SCV848" s="14"/>
      <c r="SCW848" s="14"/>
      <c r="SCX848" s="14"/>
      <c r="SCY848" s="14"/>
      <c r="SCZ848" s="14"/>
      <c r="SDA848" s="14"/>
      <c r="SDB848" s="14"/>
      <c r="SDC848" s="14"/>
      <c r="SDD848" s="14"/>
      <c r="SDE848" s="14"/>
      <c r="SDF848" s="14"/>
      <c r="SDG848" s="14"/>
      <c r="SDH848" s="14"/>
      <c r="SDI848" s="14"/>
      <c r="SDJ848" s="14"/>
      <c r="SDK848" s="14"/>
      <c r="SDL848" s="14"/>
      <c r="SDM848" s="14"/>
      <c r="SDN848" s="14"/>
      <c r="SDO848" s="14"/>
      <c r="SDP848" s="14"/>
      <c r="SDQ848" s="14"/>
      <c r="SDR848" s="14"/>
      <c r="SDS848" s="14"/>
      <c r="SDT848" s="14"/>
      <c r="SDU848" s="14"/>
      <c r="SDV848" s="14"/>
      <c r="SDW848" s="14"/>
      <c r="SDX848" s="14"/>
      <c r="SDY848" s="14"/>
      <c r="SDZ848" s="14"/>
      <c r="SEA848" s="14"/>
      <c r="SEB848" s="14"/>
      <c r="SEC848" s="14"/>
      <c r="SED848" s="14"/>
      <c r="SEE848" s="14"/>
      <c r="SEF848" s="14"/>
      <c r="SEG848" s="14"/>
      <c r="SEH848" s="14"/>
      <c r="SEI848" s="14"/>
      <c r="SEJ848" s="14"/>
      <c r="SEK848" s="14"/>
      <c r="SEL848" s="14"/>
      <c r="SEM848" s="14"/>
      <c r="SEN848" s="14"/>
      <c r="SEO848" s="14"/>
      <c r="SEP848" s="14"/>
      <c r="SEQ848" s="14"/>
      <c r="SER848" s="14"/>
      <c r="SES848" s="14"/>
      <c r="SET848" s="14"/>
      <c r="SEU848" s="14"/>
      <c r="SEV848" s="14"/>
      <c r="SEW848" s="14"/>
      <c r="SEX848" s="14"/>
      <c r="SEY848" s="14"/>
      <c r="SEZ848" s="14"/>
      <c r="SFA848" s="14"/>
      <c r="SFB848" s="14"/>
      <c r="SFC848" s="14"/>
      <c r="SFD848" s="14"/>
      <c r="SFE848" s="14"/>
      <c r="SFF848" s="14"/>
      <c r="SFG848" s="14"/>
      <c r="SFH848" s="14"/>
      <c r="SFI848" s="14"/>
      <c r="SFJ848" s="14"/>
      <c r="SFK848" s="14"/>
      <c r="SFL848" s="14"/>
      <c r="SFM848" s="14"/>
      <c r="SFN848" s="14"/>
      <c r="SFO848" s="14"/>
      <c r="SFP848" s="14"/>
      <c r="SFQ848" s="14"/>
      <c r="SFR848" s="14"/>
      <c r="SFS848" s="14"/>
      <c r="SFT848" s="14"/>
      <c r="SFU848" s="14"/>
      <c r="SFV848" s="14"/>
      <c r="SFW848" s="14"/>
      <c r="SFX848" s="14"/>
      <c r="SFY848" s="14"/>
      <c r="SFZ848" s="14"/>
      <c r="SGA848" s="14"/>
      <c r="SGB848" s="14"/>
      <c r="SGC848" s="14"/>
      <c r="SGD848" s="14"/>
      <c r="SGE848" s="14"/>
      <c r="SGF848" s="14"/>
      <c r="SGG848" s="14"/>
      <c r="SGH848" s="14"/>
      <c r="SGI848" s="14"/>
      <c r="SGJ848" s="14"/>
      <c r="SGK848" s="14"/>
      <c r="SGL848" s="14"/>
      <c r="SGM848" s="14"/>
      <c r="SGN848" s="14"/>
      <c r="SGO848" s="14"/>
      <c r="SGP848" s="14"/>
      <c r="SGQ848" s="14"/>
      <c r="SGR848" s="14"/>
      <c r="SGS848" s="14"/>
      <c r="SGT848" s="14"/>
      <c r="SGU848" s="14"/>
      <c r="SGV848" s="14"/>
      <c r="SGW848" s="14"/>
      <c r="SGX848" s="14"/>
      <c r="SGY848" s="14"/>
      <c r="SGZ848" s="14"/>
      <c r="SHA848" s="14"/>
      <c r="SHB848" s="14"/>
      <c r="SHC848" s="14"/>
      <c r="SHD848" s="14"/>
      <c r="SHE848" s="14"/>
      <c r="SHF848" s="14"/>
      <c r="SHG848" s="14"/>
      <c r="SHH848" s="14"/>
      <c r="SHI848" s="14"/>
      <c r="SHJ848" s="14"/>
      <c r="SHK848" s="14"/>
      <c r="SHL848" s="14"/>
      <c r="SHM848" s="14"/>
      <c r="SHN848" s="14"/>
      <c r="SHO848" s="14"/>
      <c r="SHP848" s="14"/>
      <c r="SHQ848" s="14"/>
      <c r="SHR848" s="14"/>
      <c r="SHS848" s="14"/>
      <c r="SHT848" s="14"/>
      <c r="SHU848" s="14"/>
      <c r="SHV848" s="14"/>
      <c r="SHW848" s="14"/>
      <c r="SHX848" s="14"/>
      <c r="SHY848" s="14"/>
      <c r="SHZ848" s="14"/>
      <c r="SIA848" s="14"/>
      <c r="SIB848" s="14"/>
      <c r="SIC848" s="14"/>
      <c r="SID848" s="14"/>
      <c r="SIE848" s="14"/>
      <c r="SIF848" s="14"/>
      <c r="SIG848" s="14"/>
      <c r="SIH848" s="14"/>
      <c r="SII848" s="14"/>
      <c r="SIJ848" s="14"/>
      <c r="SIK848" s="14"/>
      <c r="SIL848" s="14"/>
      <c r="SIM848" s="14"/>
      <c r="SIN848" s="14"/>
      <c r="SIO848" s="14"/>
      <c r="SIP848" s="14"/>
      <c r="SIQ848" s="14"/>
      <c r="SIR848" s="14"/>
      <c r="SIS848" s="14"/>
      <c r="SIT848" s="14"/>
      <c r="SIU848" s="14"/>
      <c r="SIV848" s="14"/>
      <c r="SIW848" s="14"/>
      <c r="SIX848" s="14"/>
      <c r="SIY848" s="14"/>
      <c r="SIZ848" s="14"/>
      <c r="SJA848" s="14"/>
      <c r="SJB848" s="14"/>
      <c r="SJC848" s="14"/>
      <c r="SJD848" s="14"/>
      <c r="SJE848" s="14"/>
      <c r="SJF848" s="14"/>
      <c r="SJG848" s="14"/>
      <c r="SJH848" s="14"/>
      <c r="SJI848" s="14"/>
      <c r="SJJ848" s="14"/>
      <c r="SJK848" s="14"/>
      <c r="SJL848" s="14"/>
      <c r="SJM848" s="14"/>
      <c r="SJN848" s="14"/>
      <c r="SJO848" s="14"/>
      <c r="SJP848" s="14"/>
      <c r="SJQ848" s="14"/>
      <c r="SJR848" s="14"/>
      <c r="SJS848" s="14"/>
      <c r="SJT848" s="14"/>
      <c r="SJU848" s="14"/>
      <c r="SJV848" s="14"/>
      <c r="SJW848" s="14"/>
      <c r="SJX848" s="14"/>
      <c r="SJY848" s="14"/>
      <c r="SJZ848" s="14"/>
      <c r="SKA848" s="14"/>
      <c r="SKB848" s="14"/>
      <c r="SKC848" s="14"/>
      <c r="SKD848" s="14"/>
      <c r="SKE848" s="14"/>
      <c r="SKF848" s="14"/>
      <c r="SKG848" s="14"/>
      <c r="SKH848" s="14"/>
      <c r="SKI848" s="14"/>
      <c r="SKJ848" s="14"/>
      <c r="SKK848" s="14"/>
      <c r="SKL848" s="14"/>
      <c r="SKM848" s="14"/>
      <c r="SKN848" s="14"/>
      <c r="SKO848" s="14"/>
      <c r="SKP848" s="14"/>
      <c r="SKQ848" s="14"/>
      <c r="SKR848" s="14"/>
      <c r="SKS848" s="14"/>
      <c r="SKT848" s="14"/>
      <c r="SKU848" s="14"/>
      <c r="SKV848" s="14"/>
      <c r="SKW848" s="14"/>
      <c r="SKX848" s="14"/>
      <c r="SKY848" s="14"/>
      <c r="SKZ848" s="14"/>
      <c r="SLA848" s="14"/>
      <c r="SLB848" s="14"/>
      <c r="SLC848" s="14"/>
      <c r="SLD848" s="14"/>
      <c r="SLE848" s="14"/>
      <c r="SLF848" s="14"/>
      <c r="SLG848" s="14"/>
      <c r="SLH848" s="14"/>
      <c r="SLI848" s="14"/>
      <c r="SLJ848" s="14"/>
      <c r="SLK848" s="14"/>
      <c r="SLL848" s="14"/>
      <c r="SLM848" s="14"/>
      <c r="SLN848" s="14"/>
      <c r="SLO848" s="14"/>
      <c r="SLP848" s="14"/>
      <c r="SLQ848" s="14"/>
      <c r="SLR848" s="14"/>
      <c r="SLS848" s="14"/>
      <c r="SLT848" s="14"/>
      <c r="SLU848" s="14"/>
      <c r="SLV848" s="14"/>
      <c r="SLW848" s="14"/>
      <c r="SLX848" s="14"/>
      <c r="SLY848" s="14"/>
      <c r="SLZ848" s="14"/>
      <c r="SMA848" s="14"/>
      <c r="SMB848" s="14"/>
      <c r="SMC848" s="14"/>
      <c r="SMD848" s="14"/>
      <c r="SME848" s="14"/>
      <c r="SMF848" s="14"/>
      <c r="SMG848" s="14"/>
      <c r="SMH848" s="14"/>
      <c r="SMI848" s="14"/>
      <c r="SMJ848" s="14"/>
      <c r="SMK848" s="14"/>
      <c r="SML848" s="14"/>
      <c r="SMM848" s="14"/>
      <c r="SMN848" s="14"/>
      <c r="SMO848" s="14"/>
      <c r="SMP848" s="14"/>
      <c r="SMQ848" s="14"/>
      <c r="SMR848" s="14"/>
      <c r="SMS848" s="14"/>
      <c r="SMT848" s="14"/>
      <c r="SMU848" s="14"/>
      <c r="SMV848" s="14"/>
      <c r="SMW848" s="14"/>
      <c r="SMX848" s="14"/>
      <c r="SMY848" s="14"/>
      <c r="SMZ848" s="14"/>
      <c r="SNA848" s="14"/>
      <c r="SNB848" s="14"/>
      <c r="SNC848" s="14"/>
      <c r="SND848" s="14"/>
      <c r="SNE848" s="14"/>
      <c r="SNF848" s="14"/>
      <c r="SNG848" s="14"/>
      <c r="SNH848" s="14"/>
      <c r="SNI848" s="14"/>
      <c r="SNJ848" s="14"/>
      <c r="SNK848" s="14"/>
      <c r="SNL848" s="14"/>
      <c r="SNM848" s="14"/>
      <c r="SNN848" s="14"/>
      <c r="SNO848" s="14"/>
      <c r="SNP848" s="14"/>
      <c r="SNQ848" s="14"/>
      <c r="SNR848" s="14"/>
      <c r="SNS848" s="14"/>
      <c r="SNT848" s="14"/>
      <c r="SNU848" s="14"/>
      <c r="SNV848" s="14"/>
      <c r="SNW848" s="14"/>
      <c r="SNX848" s="14"/>
      <c r="SNY848" s="14"/>
      <c r="SNZ848" s="14"/>
      <c r="SOA848" s="14"/>
      <c r="SOB848" s="14"/>
      <c r="SOC848" s="14"/>
      <c r="SOD848" s="14"/>
      <c r="SOE848" s="14"/>
      <c r="SOF848" s="14"/>
      <c r="SOG848" s="14"/>
      <c r="SOH848" s="14"/>
      <c r="SOI848" s="14"/>
      <c r="SOJ848" s="14"/>
      <c r="SOK848" s="14"/>
      <c r="SOL848" s="14"/>
      <c r="SOM848" s="14"/>
      <c r="SON848" s="14"/>
      <c r="SOO848" s="14"/>
      <c r="SOP848" s="14"/>
      <c r="SOQ848" s="14"/>
      <c r="SOR848" s="14"/>
      <c r="SOS848" s="14"/>
      <c r="SOT848" s="14"/>
      <c r="SOU848" s="14"/>
      <c r="SOV848" s="14"/>
      <c r="SOW848" s="14"/>
      <c r="SOX848" s="14"/>
      <c r="SOY848" s="14"/>
      <c r="SOZ848" s="14"/>
      <c r="SPA848" s="14"/>
      <c r="SPB848" s="14"/>
      <c r="SPC848" s="14"/>
      <c r="SPD848" s="14"/>
      <c r="SPE848" s="14"/>
      <c r="SPF848" s="14"/>
      <c r="SPG848" s="14"/>
      <c r="SPH848" s="14"/>
      <c r="SPI848" s="14"/>
      <c r="SPJ848" s="14"/>
      <c r="SPK848" s="14"/>
      <c r="SPL848" s="14"/>
      <c r="SPM848" s="14"/>
      <c r="SPN848" s="14"/>
      <c r="SPO848" s="14"/>
      <c r="SPP848" s="14"/>
      <c r="SPQ848" s="14"/>
      <c r="SPR848" s="14"/>
      <c r="SPS848" s="14"/>
      <c r="SPT848" s="14"/>
      <c r="SPU848" s="14"/>
      <c r="SPV848" s="14"/>
      <c r="SPW848" s="14"/>
      <c r="SPX848" s="14"/>
      <c r="SPY848" s="14"/>
      <c r="SPZ848" s="14"/>
      <c r="SQA848" s="14"/>
      <c r="SQB848" s="14"/>
      <c r="SQC848" s="14"/>
      <c r="SQD848" s="14"/>
      <c r="SQE848" s="14"/>
      <c r="SQF848" s="14"/>
      <c r="SQG848" s="14"/>
      <c r="SQH848" s="14"/>
      <c r="SQI848" s="14"/>
      <c r="SQJ848" s="14"/>
      <c r="SQK848" s="14"/>
      <c r="SQL848" s="14"/>
      <c r="SQM848" s="14"/>
      <c r="SQN848" s="14"/>
      <c r="SQO848" s="14"/>
      <c r="SQP848" s="14"/>
      <c r="SQQ848" s="14"/>
      <c r="SQR848" s="14"/>
      <c r="SQS848" s="14"/>
      <c r="SQT848" s="14"/>
      <c r="SQU848" s="14"/>
      <c r="SQV848" s="14"/>
      <c r="SQW848" s="14"/>
      <c r="SQX848" s="14"/>
      <c r="SQY848" s="14"/>
      <c r="SQZ848" s="14"/>
      <c r="SRA848" s="14"/>
      <c r="SRB848" s="14"/>
      <c r="SRC848" s="14"/>
      <c r="SRD848" s="14"/>
      <c r="SRE848" s="14"/>
      <c r="SRF848" s="14"/>
      <c r="SRG848" s="14"/>
      <c r="SRH848" s="14"/>
      <c r="SRI848" s="14"/>
      <c r="SRJ848" s="14"/>
      <c r="SRK848" s="14"/>
      <c r="SRL848" s="14"/>
      <c r="SRM848" s="14"/>
      <c r="SRN848" s="14"/>
      <c r="SRO848" s="14"/>
      <c r="SRP848" s="14"/>
      <c r="SRQ848" s="14"/>
      <c r="SRR848" s="14"/>
      <c r="SRS848" s="14"/>
      <c r="SRT848" s="14"/>
      <c r="SRU848" s="14"/>
      <c r="SRV848" s="14"/>
      <c r="SRW848" s="14"/>
      <c r="SRX848" s="14"/>
      <c r="SRY848" s="14"/>
      <c r="SRZ848" s="14"/>
      <c r="SSA848" s="14"/>
      <c r="SSB848" s="14"/>
      <c r="SSC848" s="14"/>
      <c r="SSD848" s="14"/>
      <c r="SSE848" s="14"/>
      <c r="SSF848" s="14"/>
      <c r="SSG848" s="14"/>
      <c r="SSH848" s="14"/>
      <c r="SSI848" s="14"/>
      <c r="SSJ848" s="14"/>
      <c r="SSK848" s="14"/>
      <c r="SSL848" s="14"/>
      <c r="SSM848" s="14"/>
      <c r="SSN848" s="14"/>
      <c r="SSO848" s="14"/>
      <c r="SSP848" s="14"/>
      <c r="SSQ848" s="14"/>
      <c r="SSR848" s="14"/>
      <c r="SSS848" s="14"/>
      <c r="SST848" s="14"/>
      <c r="SSU848" s="14"/>
      <c r="SSV848" s="14"/>
      <c r="SSW848" s="14"/>
      <c r="SSX848" s="14"/>
      <c r="SSY848" s="14"/>
      <c r="SSZ848" s="14"/>
      <c r="STA848" s="14"/>
      <c r="STB848" s="14"/>
      <c r="STC848" s="14"/>
      <c r="STD848" s="14"/>
      <c r="STE848" s="14"/>
      <c r="STF848" s="14"/>
      <c r="STG848" s="14"/>
      <c r="STH848" s="14"/>
      <c r="STI848" s="14"/>
      <c r="STJ848" s="14"/>
      <c r="STK848" s="14"/>
      <c r="STL848" s="14"/>
      <c r="STM848" s="14"/>
      <c r="STN848" s="14"/>
      <c r="STO848" s="14"/>
      <c r="STP848" s="14"/>
      <c r="STQ848" s="14"/>
      <c r="STR848" s="14"/>
      <c r="STS848" s="14"/>
      <c r="STT848" s="14"/>
      <c r="STU848" s="14"/>
      <c r="STV848" s="14"/>
      <c r="STW848" s="14"/>
      <c r="STX848" s="14"/>
      <c r="STY848" s="14"/>
      <c r="STZ848" s="14"/>
      <c r="SUA848" s="14"/>
      <c r="SUB848" s="14"/>
      <c r="SUC848" s="14"/>
      <c r="SUD848" s="14"/>
      <c r="SUE848" s="14"/>
      <c r="SUF848" s="14"/>
      <c r="SUG848" s="14"/>
      <c r="SUH848" s="14"/>
      <c r="SUI848" s="14"/>
      <c r="SUJ848" s="14"/>
      <c r="SUK848" s="14"/>
      <c r="SUL848" s="14"/>
      <c r="SUM848" s="14"/>
      <c r="SUN848" s="14"/>
      <c r="SUO848" s="14"/>
      <c r="SUP848" s="14"/>
      <c r="SUQ848" s="14"/>
      <c r="SUR848" s="14"/>
      <c r="SUS848" s="14"/>
      <c r="SUT848" s="14"/>
      <c r="SUU848" s="14"/>
      <c r="SUV848" s="14"/>
      <c r="SUW848" s="14"/>
      <c r="SUX848" s="14"/>
      <c r="SUY848" s="14"/>
      <c r="SUZ848" s="14"/>
      <c r="SVA848" s="14"/>
      <c r="SVB848" s="14"/>
      <c r="SVC848" s="14"/>
      <c r="SVD848" s="14"/>
      <c r="SVE848" s="14"/>
      <c r="SVF848" s="14"/>
      <c r="SVG848" s="14"/>
      <c r="SVH848" s="14"/>
      <c r="SVI848" s="14"/>
      <c r="SVJ848" s="14"/>
      <c r="SVK848" s="14"/>
      <c r="SVL848" s="14"/>
      <c r="SVM848" s="14"/>
      <c r="SVN848" s="14"/>
      <c r="SVO848" s="14"/>
      <c r="SVP848" s="14"/>
      <c r="SVQ848" s="14"/>
      <c r="SVR848" s="14"/>
      <c r="SVS848" s="14"/>
      <c r="SVT848" s="14"/>
      <c r="SVU848" s="14"/>
      <c r="SVV848" s="14"/>
      <c r="SVW848" s="14"/>
      <c r="SVX848" s="14"/>
      <c r="SVY848" s="14"/>
      <c r="SVZ848" s="14"/>
      <c r="SWA848" s="14"/>
      <c r="SWB848" s="14"/>
      <c r="SWC848" s="14"/>
      <c r="SWD848" s="14"/>
      <c r="SWE848" s="14"/>
      <c r="SWF848" s="14"/>
      <c r="SWG848" s="14"/>
      <c r="SWH848" s="14"/>
      <c r="SWI848" s="14"/>
      <c r="SWJ848" s="14"/>
      <c r="SWK848" s="14"/>
      <c r="SWL848" s="14"/>
      <c r="SWM848" s="14"/>
      <c r="SWN848" s="14"/>
      <c r="SWO848" s="14"/>
      <c r="SWP848" s="14"/>
      <c r="SWQ848" s="14"/>
      <c r="SWR848" s="14"/>
      <c r="SWS848" s="14"/>
      <c r="SWT848" s="14"/>
      <c r="SWU848" s="14"/>
      <c r="SWV848" s="14"/>
      <c r="SWW848" s="14"/>
      <c r="SWX848" s="14"/>
      <c r="SWY848" s="14"/>
      <c r="SWZ848" s="14"/>
      <c r="SXA848" s="14"/>
      <c r="SXB848" s="14"/>
      <c r="SXC848" s="14"/>
      <c r="SXD848" s="14"/>
      <c r="SXE848" s="14"/>
      <c r="SXF848" s="14"/>
      <c r="SXG848" s="14"/>
      <c r="SXH848" s="14"/>
      <c r="SXI848" s="14"/>
      <c r="SXJ848" s="14"/>
      <c r="SXK848" s="14"/>
      <c r="SXL848" s="14"/>
      <c r="SXM848" s="14"/>
      <c r="SXN848" s="14"/>
      <c r="SXO848" s="14"/>
      <c r="SXP848" s="14"/>
      <c r="SXQ848" s="14"/>
      <c r="SXR848" s="14"/>
      <c r="SXS848" s="14"/>
      <c r="SXT848" s="14"/>
      <c r="SXU848" s="14"/>
      <c r="SXV848" s="14"/>
      <c r="SXW848" s="14"/>
      <c r="SXX848" s="14"/>
      <c r="SXY848" s="14"/>
      <c r="SXZ848" s="14"/>
      <c r="SYA848" s="14"/>
      <c r="SYB848" s="14"/>
      <c r="SYC848" s="14"/>
      <c r="SYD848" s="14"/>
      <c r="SYE848" s="14"/>
      <c r="SYF848" s="14"/>
      <c r="SYG848" s="14"/>
      <c r="SYH848" s="14"/>
      <c r="SYI848" s="14"/>
      <c r="SYJ848" s="14"/>
      <c r="SYK848" s="14"/>
      <c r="SYL848" s="14"/>
      <c r="SYM848" s="14"/>
      <c r="SYN848" s="14"/>
      <c r="SYO848" s="14"/>
      <c r="SYP848" s="14"/>
      <c r="SYQ848" s="14"/>
      <c r="SYR848" s="14"/>
      <c r="SYS848" s="14"/>
      <c r="SYT848" s="14"/>
      <c r="SYU848" s="14"/>
      <c r="SYV848" s="14"/>
      <c r="SYW848" s="14"/>
      <c r="SYX848" s="14"/>
      <c r="SYY848" s="14"/>
      <c r="SYZ848" s="14"/>
      <c r="SZA848" s="14"/>
      <c r="SZB848" s="14"/>
      <c r="SZC848" s="14"/>
      <c r="SZD848" s="14"/>
      <c r="SZE848" s="14"/>
      <c r="SZF848" s="14"/>
      <c r="SZG848" s="14"/>
      <c r="SZH848" s="14"/>
      <c r="SZI848" s="14"/>
      <c r="SZJ848" s="14"/>
      <c r="SZK848" s="14"/>
      <c r="SZL848" s="14"/>
      <c r="SZM848" s="14"/>
      <c r="SZN848" s="14"/>
      <c r="SZO848" s="14"/>
      <c r="SZP848" s="14"/>
      <c r="SZQ848" s="14"/>
      <c r="SZR848" s="14"/>
      <c r="SZS848" s="14"/>
      <c r="SZT848" s="14"/>
      <c r="SZU848" s="14"/>
      <c r="SZV848" s="14"/>
      <c r="SZW848" s="14"/>
      <c r="SZX848" s="14"/>
      <c r="SZY848" s="14"/>
      <c r="SZZ848" s="14"/>
      <c r="TAA848" s="14"/>
      <c r="TAB848" s="14"/>
      <c r="TAC848" s="14"/>
      <c r="TAD848" s="14"/>
      <c r="TAE848" s="14"/>
      <c r="TAF848" s="14"/>
      <c r="TAG848" s="14"/>
      <c r="TAH848" s="14"/>
      <c r="TAI848" s="14"/>
      <c r="TAJ848" s="14"/>
      <c r="TAK848" s="14"/>
      <c r="TAL848" s="14"/>
      <c r="TAM848" s="14"/>
      <c r="TAN848" s="14"/>
      <c r="TAO848" s="14"/>
      <c r="TAP848" s="14"/>
      <c r="TAQ848" s="14"/>
      <c r="TAR848" s="14"/>
      <c r="TAS848" s="14"/>
      <c r="TAT848" s="14"/>
      <c r="TAU848" s="14"/>
      <c r="TAV848" s="14"/>
      <c r="TAW848" s="14"/>
      <c r="TAX848" s="14"/>
      <c r="TAY848" s="14"/>
      <c r="TAZ848" s="14"/>
      <c r="TBA848" s="14"/>
      <c r="TBB848" s="14"/>
      <c r="TBC848" s="14"/>
      <c r="TBD848" s="14"/>
      <c r="TBE848" s="14"/>
      <c r="TBF848" s="14"/>
      <c r="TBG848" s="14"/>
      <c r="TBH848" s="14"/>
      <c r="TBI848" s="14"/>
      <c r="TBJ848" s="14"/>
      <c r="TBK848" s="14"/>
      <c r="TBL848" s="14"/>
      <c r="TBM848" s="14"/>
      <c r="TBN848" s="14"/>
      <c r="TBO848" s="14"/>
      <c r="TBP848" s="14"/>
      <c r="TBQ848" s="14"/>
      <c r="TBR848" s="14"/>
      <c r="TBS848" s="14"/>
      <c r="TBT848" s="14"/>
      <c r="TBU848" s="14"/>
      <c r="TBV848" s="14"/>
      <c r="TBW848" s="14"/>
      <c r="TBX848" s="14"/>
      <c r="TBY848" s="14"/>
      <c r="TBZ848" s="14"/>
      <c r="TCA848" s="14"/>
      <c r="TCB848" s="14"/>
      <c r="TCC848" s="14"/>
      <c r="TCD848" s="14"/>
      <c r="TCE848" s="14"/>
      <c r="TCF848" s="14"/>
      <c r="TCG848" s="14"/>
      <c r="TCH848" s="14"/>
      <c r="TCI848" s="14"/>
      <c r="TCJ848" s="14"/>
      <c r="TCK848" s="14"/>
      <c r="TCL848" s="14"/>
      <c r="TCM848" s="14"/>
      <c r="TCN848" s="14"/>
      <c r="TCO848" s="14"/>
      <c r="TCP848" s="14"/>
      <c r="TCQ848" s="14"/>
      <c r="TCR848" s="14"/>
      <c r="TCS848" s="14"/>
      <c r="TCT848" s="14"/>
      <c r="TCU848" s="14"/>
      <c r="TCV848" s="14"/>
      <c r="TCW848" s="14"/>
      <c r="TCX848" s="14"/>
      <c r="TCY848" s="14"/>
      <c r="TCZ848" s="14"/>
      <c r="TDA848" s="14"/>
      <c r="TDB848" s="14"/>
      <c r="TDC848" s="14"/>
      <c r="TDD848" s="14"/>
      <c r="TDE848" s="14"/>
      <c r="TDF848" s="14"/>
      <c r="TDG848" s="14"/>
      <c r="TDH848" s="14"/>
      <c r="TDI848" s="14"/>
      <c r="TDJ848" s="14"/>
      <c r="TDK848" s="14"/>
      <c r="TDL848" s="14"/>
      <c r="TDM848" s="14"/>
      <c r="TDN848" s="14"/>
      <c r="TDO848" s="14"/>
      <c r="TDP848" s="14"/>
      <c r="TDQ848" s="14"/>
      <c r="TDR848" s="14"/>
      <c r="TDS848" s="14"/>
      <c r="TDT848" s="14"/>
      <c r="TDU848" s="14"/>
      <c r="TDV848" s="14"/>
      <c r="TDW848" s="14"/>
      <c r="TDX848" s="14"/>
      <c r="TDY848" s="14"/>
      <c r="TDZ848" s="14"/>
      <c r="TEA848" s="14"/>
      <c r="TEB848" s="14"/>
      <c r="TEC848" s="14"/>
      <c r="TED848" s="14"/>
      <c r="TEE848" s="14"/>
      <c r="TEF848" s="14"/>
      <c r="TEG848" s="14"/>
      <c r="TEH848" s="14"/>
      <c r="TEI848" s="14"/>
      <c r="TEJ848" s="14"/>
      <c r="TEK848" s="14"/>
      <c r="TEL848" s="14"/>
      <c r="TEM848" s="14"/>
      <c r="TEN848" s="14"/>
      <c r="TEO848" s="14"/>
      <c r="TEP848" s="14"/>
      <c r="TEQ848" s="14"/>
      <c r="TER848" s="14"/>
      <c r="TES848" s="14"/>
      <c r="TET848" s="14"/>
      <c r="TEU848" s="14"/>
      <c r="TEV848" s="14"/>
      <c r="TEW848" s="14"/>
      <c r="TEX848" s="14"/>
      <c r="TEY848" s="14"/>
      <c r="TEZ848" s="14"/>
      <c r="TFA848" s="14"/>
      <c r="TFB848" s="14"/>
      <c r="TFC848" s="14"/>
      <c r="TFD848" s="14"/>
      <c r="TFE848" s="14"/>
      <c r="TFF848" s="14"/>
      <c r="TFG848" s="14"/>
      <c r="TFH848" s="14"/>
      <c r="TFI848" s="14"/>
      <c r="TFJ848" s="14"/>
      <c r="TFK848" s="14"/>
      <c r="TFL848" s="14"/>
      <c r="TFM848" s="14"/>
      <c r="TFN848" s="14"/>
      <c r="TFO848" s="14"/>
      <c r="TFP848" s="14"/>
      <c r="TFQ848" s="14"/>
      <c r="TFR848" s="14"/>
      <c r="TFS848" s="14"/>
      <c r="TFT848" s="14"/>
      <c r="TFU848" s="14"/>
      <c r="TFV848" s="14"/>
      <c r="TFW848" s="14"/>
      <c r="TFX848" s="14"/>
      <c r="TFY848" s="14"/>
      <c r="TFZ848" s="14"/>
      <c r="TGA848" s="14"/>
      <c r="TGB848" s="14"/>
      <c r="TGC848" s="14"/>
      <c r="TGD848" s="14"/>
      <c r="TGE848" s="14"/>
      <c r="TGF848" s="14"/>
      <c r="TGG848" s="14"/>
      <c r="TGH848" s="14"/>
      <c r="TGI848" s="14"/>
      <c r="TGJ848" s="14"/>
      <c r="TGK848" s="14"/>
      <c r="TGL848" s="14"/>
      <c r="TGM848" s="14"/>
      <c r="TGN848" s="14"/>
      <c r="TGO848" s="14"/>
      <c r="TGP848" s="14"/>
      <c r="TGQ848" s="14"/>
      <c r="TGR848" s="14"/>
      <c r="TGS848" s="14"/>
      <c r="TGT848" s="14"/>
      <c r="TGU848" s="14"/>
      <c r="TGV848" s="14"/>
      <c r="TGW848" s="14"/>
      <c r="TGX848" s="14"/>
      <c r="TGY848" s="14"/>
      <c r="TGZ848" s="14"/>
      <c r="THA848" s="14"/>
      <c r="THB848" s="14"/>
      <c r="THC848" s="14"/>
      <c r="THD848" s="14"/>
      <c r="THE848" s="14"/>
      <c r="THF848" s="14"/>
      <c r="THG848" s="14"/>
      <c r="THH848" s="14"/>
      <c r="THI848" s="14"/>
      <c r="THJ848" s="14"/>
      <c r="THK848" s="14"/>
      <c r="THL848" s="14"/>
      <c r="THM848" s="14"/>
      <c r="THN848" s="14"/>
      <c r="THO848" s="14"/>
      <c r="THP848" s="14"/>
      <c r="THQ848" s="14"/>
      <c r="THR848" s="14"/>
      <c r="THS848" s="14"/>
      <c r="THT848" s="14"/>
      <c r="THU848" s="14"/>
      <c r="THV848" s="14"/>
      <c r="THW848" s="14"/>
      <c r="THX848" s="14"/>
      <c r="THY848" s="14"/>
      <c r="THZ848" s="14"/>
      <c r="TIA848" s="14"/>
      <c r="TIB848" s="14"/>
      <c r="TIC848" s="14"/>
      <c r="TID848" s="14"/>
      <c r="TIE848" s="14"/>
      <c r="TIF848" s="14"/>
      <c r="TIG848" s="14"/>
      <c r="TIH848" s="14"/>
      <c r="TII848" s="14"/>
      <c r="TIJ848" s="14"/>
      <c r="TIK848" s="14"/>
      <c r="TIL848" s="14"/>
      <c r="TIM848" s="14"/>
      <c r="TIN848" s="14"/>
      <c r="TIO848" s="14"/>
      <c r="TIP848" s="14"/>
      <c r="TIQ848" s="14"/>
      <c r="TIR848" s="14"/>
      <c r="TIS848" s="14"/>
      <c r="TIT848" s="14"/>
      <c r="TIU848" s="14"/>
      <c r="TIV848" s="14"/>
      <c r="TIW848" s="14"/>
      <c r="TIX848" s="14"/>
      <c r="TIY848" s="14"/>
      <c r="TIZ848" s="14"/>
      <c r="TJA848" s="14"/>
      <c r="TJB848" s="14"/>
      <c r="TJC848" s="14"/>
      <c r="TJD848" s="14"/>
      <c r="TJE848" s="14"/>
      <c r="TJF848" s="14"/>
      <c r="TJG848" s="14"/>
      <c r="TJH848" s="14"/>
      <c r="TJI848" s="14"/>
      <c r="TJJ848" s="14"/>
      <c r="TJK848" s="14"/>
      <c r="TJL848" s="14"/>
      <c r="TJM848" s="14"/>
      <c r="TJN848" s="14"/>
      <c r="TJO848" s="14"/>
      <c r="TJP848" s="14"/>
      <c r="TJQ848" s="14"/>
      <c r="TJR848" s="14"/>
      <c r="TJS848" s="14"/>
      <c r="TJT848" s="14"/>
      <c r="TJU848" s="14"/>
      <c r="TJV848" s="14"/>
      <c r="TJW848" s="14"/>
      <c r="TJX848" s="14"/>
      <c r="TJY848" s="14"/>
      <c r="TJZ848" s="14"/>
      <c r="TKA848" s="14"/>
      <c r="TKB848" s="14"/>
      <c r="TKC848" s="14"/>
      <c r="TKD848" s="14"/>
      <c r="TKE848" s="14"/>
      <c r="TKF848" s="14"/>
      <c r="TKG848" s="14"/>
      <c r="TKH848" s="14"/>
      <c r="TKI848" s="14"/>
      <c r="TKJ848" s="14"/>
      <c r="TKK848" s="14"/>
      <c r="TKL848" s="14"/>
      <c r="TKM848" s="14"/>
      <c r="TKN848" s="14"/>
      <c r="TKO848" s="14"/>
      <c r="TKP848" s="14"/>
      <c r="TKQ848" s="14"/>
      <c r="TKR848" s="14"/>
      <c r="TKS848" s="14"/>
      <c r="TKT848" s="14"/>
      <c r="TKU848" s="14"/>
      <c r="TKV848" s="14"/>
      <c r="TKW848" s="14"/>
      <c r="TKX848" s="14"/>
      <c r="TKY848" s="14"/>
      <c r="TKZ848" s="14"/>
      <c r="TLA848" s="14"/>
      <c r="TLB848" s="14"/>
      <c r="TLC848" s="14"/>
      <c r="TLD848" s="14"/>
      <c r="TLE848" s="14"/>
      <c r="TLF848" s="14"/>
      <c r="TLG848" s="14"/>
      <c r="TLH848" s="14"/>
      <c r="TLI848" s="14"/>
      <c r="TLJ848" s="14"/>
      <c r="TLK848" s="14"/>
      <c r="TLL848" s="14"/>
      <c r="TLM848" s="14"/>
      <c r="TLN848" s="14"/>
      <c r="TLO848" s="14"/>
      <c r="TLP848" s="14"/>
      <c r="TLQ848" s="14"/>
      <c r="TLR848" s="14"/>
      <c r="TLS848" s="14"/>
      <c r="TLT848" s="14"/>
      <c r="TLU848" s="14"/>
      <c r="TLV848" s="14"/>
      <c r="TLW848" s="14"/>
      <c r="TLX848" s="14"/>
      <c r="TLY848" s="14"/>
      <c r="TLZ848" s="14"/>
      <c r="TMA848" s="14"/>
      <c r="TMB848" s="14"/>
      <c r="TMC848" s="14"/>
      <c r="TMD848" s="14"/>
      <c r="TME848" s="14"/>
      <c r="TMF848" s="14"/>
      <c r="TMG848" s="14"/>
      <c r="TMH848" s="14"/>
      <c r="TMI848" s="14"/>
      <c r="TMJ848" s="14"/>
      <c r="TMK848" s="14"/>
      <c r="TML848" s="14"/>
      <c r="TMM848" s="14"/>
      <c r="TMN848" s="14"/>
      <c r="TMO848" s="14"/>
      <c r="TMP848" s="14"/>
      <c r="TMQ848" s="14"/>
      <c r="TMR848" s="14"/>
      <c r="TMS848" s="14"/>
      <c r="TMT848" s="14"/>
      <c r="TMU848" s="14"/>
      <c r="TMV848" s="14"/>
      <c r="TMW848" s="14"/>
      <c r="TMX848" s="14"/>
      <c r="TMY848" s="14"/>
      <c r="TMZ848" s="14"/>
      <c r="TNA848" s="14"/>
      <c r="TNB848" s="14"/>
      <c r="TNC848" s="14"/>
      <c r="TND848" s="14"/>
      <c r="TNE848" s="14"/>
      <c r="TNF848" s="14"/>
      <c r="TNG848" s="14"/>
      <c r="TNH848" s="14"/>
      <c r="TNI848" s="14"/>
      <c r="TNJ848" s="14"/>
      <c r="TNK848" s="14"/>
      <c r="TNL848" s="14"/>
      <c r="TNM848" s="14"/>
      <c r="TNN848" s="14"/>
      <c r="TNO848" s="14"/>
      <c r="TNP848" s="14"/>
      <c r="TNQ848" s="14"/>
      <c r="TNR848" s="14"/>
      <c r="TNS848" s="14"/>
      <c r="TNT848" s="14"/>
      <c r="TNU848" s="14"/>
      <c r="TNV848" s="14"/>
      <c r="TNW848" s="14"/>
      <c r="TNX848" s="14"/>
      <c r="TNY848" s="14"/>
      <c r="TNZ848" s="14"/>
      <c r="TOA848" s="14"/>
      <c r="TOB848" s="14"/>
      <c r="TOC848" s="14"/>
      <c r="TOD848" s="14"/>
      <c r="TOE848" s="14"/>
      <c r="TOF848" s="14"/>
      <c r="TOG848" s="14"/>
      <c r="TOH848" s="14"/>
      <c r="TOI848" s="14"/>
      <c r="TOJ848" s="14"/>
      <c r="TOK848" s="14"/>
      <c r="TOL848" s="14"/>
      <c r="TOM848" s="14"/>
      <c r="TON848" s="14"/>
      <c r="TOO848" s="14"/>
      <c r="TOP848" s="14"/>
      <c r="TOQ848" s="14"/>
      <c r="TOR848" s="14"/>
      <c r="TOS848" s="14"/>
      <c r="TOT848" s="14"/>
      <c r="TOU848" s="14"/>
      <c r="TOV848" s="14"/>
      <c r="TOW848" s="14"/>
      <c r="TOX848" s="14"/>
      <c r="TOY848" s="14"/>
      <c r="TOZ848" s="14"/>
      <c r="TPA848" s="14"/>
      <c r="TPB848" s="14"/>
      <c r="TPC848" s="14"/>
      <c r="TPD848" s="14"/>
      <c r="TPE848" s="14"/>
      <c r="TPF848" s="14"/>
      <c r="TPG848" s="14"/>
      <c r="TPH848" s="14"/>
      <c r="TPI848" s="14"/>
      <c r="TPJ848" s="14"/>
      <c r="TPK848" s="14"/>
      <c r="TPL848" s="14"/>
      <c r="TPM848" s="14"/>
      <c r="TPN848" s="14"/>
      <c r="TPO848" s="14"/>
      <c r="TPP848" s="14"/>
      <c r="TPQ848" s="14"/>
      <c r="TPR848" s="14"/>
      <c r="TPS848" s="14"/>
      <c r="TPT848" s="14"/>
      <c r="TPU848" s="14"/>
      <c r="TPV848" s="14"/>
      <c r="TPW848" s="14"/>
      <c r="TPX848" s="14"/>
      <c r="TPY848" s="14"/>
      <c r="TPZ848" s="14"/>
      <c r="TQA848" s="14"/>
      <c r="TQB848" s="14"/>
      <c r="TQC848" s="14"/>
      <c r="TQD848" s="14"/>
      <c r="TQE848" s="14"/>
      <c r="TQF848" s="14"/>
      <c r="TQG848" s="14"/>
      <c r="TQH848" s="14"/>
      <c r="TQI848" s="14"/>
      <c r="TQJ848" s="14"/>
      <c r="TQK848" s="14"/>
      <c r="TQL848" s="14"/>
      <c r="TQM848" s="14"/>
      <c r="TQN848" s="14"/>
      <c r="TQO848" s="14"/>
      <c r="TQP848" s="14"/>
      <c r="TQQ848" s="14"/>
      <c r="TQR848" s="14"/>
      <c r="TQS848" s="14"/>
      <c r="TQT848" s="14"/>
      <c r="TQU848" s="14"/>
      <c r="TQV848" s="14"/>
      <c r="TQW848" s="14"/>
      <c r="TQX848" s="14"/>
      <c r="TQY848" s="14"/>
      <c r="TQZ848" s="14"/>
      <c r="TRA848" s="14"/>
      <c r="TRB848" s="14"/>
      <c r="TRC848" s="14"/>
      <c r="TRD848" s="14"/>
      <c r="TRE848" s="14"/>
      <c r="TRF848" s="14"/>
      <c r="TRG848" s="14"/>
      <c r="TRH848" s="14"/>
      <c r="TRI848" s="14"/>
      <c r="TRJ848" s="14"/>
      <c r="TRK848" s="14"/>
      <c r="TRL848" s="14"/>
      <c r="TRM848" s="14"/>
      <c r="TRN848" s="14"/>
      <c r="TRO848" s="14"/>
      <c r="TRP848" s="14"/>
      <c r="TRQ848" s="14"/>
      <c r="TRR848" s="14"/>
      <c r="TRS848" s="14"/>
      <c r="TRT848" s="14"/>
      <c r="TRU848" s="14"/>
      <c r="TRV848" s="14"/>
      <c r="TRW848" s="14"/>
      <c r="TRX848" s="14"/>
      <c r="TRY848" s="14"/>
      <c r="TRZ848" s="14"/>
      <c r="TSA848" s="14"/>
      <c r="TSB848" s="14"/>
      <c r="TSC848" s="14"/>
      <c r="TSD848" s="14"/>
      <c r="TSE848" s="14"/>
      <c r="TSF848" s="14"/>
      <c r="TSG848" s="14"/>
      <c r="TSH848" s="14"/>
      <c r="TSI848" s="14"/>
      <c r="TSJ848" s="14"/>
      <c r="TSK848" s="14"/>
      <c r="TSL848" s="14"/>
      <c r="TSM848" s="14"/>
      <c r="TSN848" s="14"/>
      <c r="TSO848" s="14"/>
      <c r="TSP848" s="14"/>
      <c r="TSQ848" s="14"/>
      <c r="TSR848" s="14"/>
      <c r="TSS848" s="14"/>
      <c r="TST848" s="14"/>
      <c r="TSU848" s="14"/>
      <c r="TSV848" s="14"/>
      <c r="TSW848" s="14"/>
      <c r="TSX848" s="14"/>
      <c r="TSY848" s="14"/>
      <c r="TSZ848" s="14"/>
      <c r="TTA848" s="14"/>
      <c r="TTB848" s="14"/>
      <c r="TTC848" s="14"/>
      <c r="TTD848" s="14"/>
      <c r="TTE848" s="14"/>
      <c r="TTF848" s="14"/>
      <c r="TTG848" s="14"/>
      <c r="TTH848" s="14"/>
      <c r="TTI848" s="14"/>
      <c r="TTJ848" s="14"/>
      <c r="TTK848" s="14"/>
      <c r="TTL848" s="14"/>
      <c r="TTM848" s="14"/>
      <c r="TTN848" s="14"/>
      <c r="TTO848" s="14"/>
      <c r="TTP848" s="14"/>
      <c r="TTQ848" s="14"/>
      <c r="TTR848" s="14"/>
      <c r="TTS848" s="14"/>
      <c r="TTT848" s="14"/>
      <c r="TTU848" s="14"/>
      <c r="TTV848" s="14"/>
      <c r="TTW848" s="14"/>
      <c r="TTX848" s="14"/>
      <c r="TTY848" s="14"/>
      <c r="TTZ848" s="14"/>
      <c r="TUA848" s="14"/>
      <c r="TUB848" s="14"/>
      <c r="TUC848" s="14"/>
      <c r="TUD848" s="14"/>
      <c r="TUE848" s="14"/>
      <c r="TUF848" s="14"/>
      <c r="TUG848" s="14"/>
      <c r="TUH848" s="14"/>
      <c r="TUI848" s="14"/>
      <c r="TUJ848" s="14"/>
      <c r="TUK848" s="14"/>
      <c r="TUL848" s="14"/>
      <c r="TUM848" s="14"/>
      <c r="TUN848" s="14"/>
      <c r="TUO848" s="14"/>
      <c r="TUP848" s="14"/>
      <c r="TUQ848" s="14"/>
      <c r="TUR848" s="14"/>
      <c r="TUS848" s="14"/>
      <c r="TUT848" s="14"/>
      <c r="TUU848" s="14"/>
      <c r="TUV848" s="14"/>
      <c r="TUW848" s="14"/>
      <c r="TUX848" s="14"/>
      <c r="TUY848" s="14"/>
      <c r="TUZ848" s="14"/>
      <c r="TVA848" s="14"/>
      <c r="TVB848" s="14"/>
      <c r="TVC848" s="14"/>
      <c r="TVD848" s="14"/>
      <c r="TVE848" s="14"/>
      <c r="TVF848" s="14"/>
      <c r="TVG848" s="14"/>
      <c r="TVH848" s="14"/>
      <c r="TVI848" s="14"/>
      <c r="TVJ848" s="14"/>
      <c r="TVK848" s="14"/>
      <c r="TVL848" s="14"/>
      <c r="TVM848" s="14"/>
      <c r="TVN848" s="14"/>
      <c r="TVO848" s="14"/>
      <c r="TVP848" s="14"/>
      <c r="TVQ848" s="14"/>
      <c r="TVR848" s="14"/>
      <c r="TVS848" s="14"/>
      <c r="TVT848" s="14"/>
      <c r="TVU848" s="14"/>
      <c r="TVV848" s="14"/>
      <c r="TVW848" s="14"/>
      <c r="TVX848" s="14"/>
      <c r="TVY848" s="14"/>
      <c r="TVZ848" s="14"/>
      <c r="TWA848" s="14"/>
      <c r="TWB848" s="14"/>
      <c r="TWC848" s="14"/>
      <c r="TWD848" s="14"/>
      <c r="TWE848" s="14"/>
      <c r="TWF848" s="14"/>
      <c r="TWG848" s="14"/>
      <c r="TWH848" s="14"/>
      <c r="TWI848" s="14"/>
      <c r="TWJ848" s="14"/>
      <c r="TWK848" s="14"/>
      <c r="TWL848" s="14"/>
      <c r="TWM848" s="14"/>
      <c r="TWN848" s="14"/>
      <c r="TWO848" s="14"/>
      <c r="TWP848" s="14"/>
      <c r="TWQ848" s="14"/>
      <c r="TWR848" s="14"/>
      <c r="TWS848" s="14"/>
      <c r="TWT848" s="14"/>
      <c r="TWU848" s="14"/>
      <c r="TWV848" s="14"/>
      <c r="TWW848" s="14"/>
      <c r="TWX848" s="14"/>
      <c r="TWY848" s="14"/>
      <c r="TWZ848" s="14"/>
      <c r="TXA848" s="14"/>
      <c r="TXB848" s="14"/>
      <c r="TXC848" s="14"/>
      <c r="TXD848" s="14"/>
      <c r="TXE848" s="14"/>
      <c r="TXF848" s="14"/>
      <c r="TXG848" s="14"/>
      <c r="TXH848" s="14"/>
      <c r="TXI848" s="14"/>
      <c r="TXJ848" s="14"/>
      <c r="TXK848" s="14"/>
      <c r="TXL848" s="14"/>
      <c r="TXM848" s="14"/>
      <c r="TXN848" s="14"/>
      <c r="TXO848" s="14"/>
      <c r="TXP848" s="14"/>
      <c r="TXQ848" s="14"/>
      <c r="TXR848" s="14"/>
      <c r="TXS848" s="14"/>
      <c r="TXT848" s="14"/>
      <c r="TXU848" s="14"/>
      <c r="TXV848" s="14"/>
      <c r="TXW848" s="14"/>
      <c r="TXX848" s="14"/>
      <c r="TXY848" s="14"/>
      <c r="TXZ848" s="14"/>
      <c r="TYA848" s="14"/>
      <c r="TYB848" s="14"/>
      <c r="TYC848" s="14"/>
      <c r="TYD848" s="14"/>
      <c r="TYE848" s="14"/>
      <c r="TYF848" s="14"/>
      <c r="TYG848" s="14"/>
      <c r="TYH848" s="14"/>
      <c r="TYI848" s="14"/>
      <c r="TYJ848" s="14"/>
      <c r="TYK848" s="14"/>
      <c r="TYL848" s="14"/>
      <c r="TYM848" s="14"/>
      <c r="TYN848" s="14"/>
      <c r="TYO848" s="14"/>
      <c r="TYP848" s="14"/>
      <c r="TYQ848" s="14"/>
      <c r="TYR848" s="14"/>
      <c r="TYS848" s="14"/>
      <c r="TYT848" s="14"/>
      <c r="TYU848" s="14"/>
      <c r="TYV848" s="14"/>
      <c r="TYW848" s="14"/>
      <c r="TYX848" s="14"/>
      <c r="TYY848" s="14"/>
      <c r="TYZ848" s="14"/>
      <c r="TZA848" s="14"/>
      <c r="TZB848" s="14"/>
      <c r="TZC848" s="14"/>
      <c r="TZD848" s="14"/>
      <c r="TZE848" s="14"/>
      <c r="TZF848" s="14"/>
      <c r="TZG848" s="14"/>
      <c r="TZH848" s="14"/>
      <c r="TZI848" s="14"/>
      <c r="TZJ848" s="14"/>
      <c r="TZK848" s="14"/>
      <c r="TZL848" s="14"/>
      <c r="TZM848" s="14"/>
      <c r="TZN848" s="14"/>
      <c r="TZO848" s="14"/>
      <c r="TZP848" s="14"/>
      <c r="TZQ848" s="14"/>
      <c r="TZR848" s="14"/>
      <c r="TZS848" s="14"/>
      <c r="TZT848" s="14"/>
      <c r="TZU848" s="14"/>
      <c r="TZV848" s="14"/>
      <c r="TZW848" s="14"/>
      <c r="TZX848" s="14"/>
      <c r="TZY848" s="14"/>
      <c r="TZZ848" s="14"/>
      <c r="UAA848" s="14"/>
      <c r="UAB848" s="14"/>
      <c r="UAC848" s="14"/>
      <c r="UAD848" s="14"/>
      <c r="UAE848" s="14"/>
      <c r="UAF848" s="14"/>
      <c r="UAG848" s="14"/>
      <c r="UAH848" s="14"/>
      <c r="UAI848" s="14"/>
      <c r="UAJ848" s="14"/>
      <c r="UAK848" s="14"/>
      <c r="UAL848" s="14"/>
      <c r="UAM848" s="14"/>
      <c r="UAN848" s="14"/>
      <c r="UAO848" s="14"/>
      <c r="UAP848" s="14"/>
      <c r="UAQ848" s="14"/>
      <c r="UAR848" s="14"/>
      <c r="UAS848" s="14"/>
      <c r="UAT848" s="14"/>
      <c r="UAU848" s="14"/>
      <c r="UAV848" s="14"/>
      <c r="UAW848" s="14"/>
      <c r="UAX848" s="14"/>
      <c r="UAY848" s="14"/>
      <c r="UAZ848" s="14"/>
      <c r="UBA848" s="14"/>
      <c r="UBB848" s="14"/>
      <c r="UBC848" s="14"/>
      <c r="UBD848" s="14"/>
      <c r="UBE848" s="14"/>
      <c r="UBF848" s="14"/>
      <c r="UBG848" s="14"/>
      <c r="UBH848" s="14"/>
      <c r="UBI848" s="14"/>
      <c r="UBJ848" s="14"/>
      <c r="UBK848" s="14"/>
      <c r="UBL848" s="14"/>
      <c r="UBM848" s="14"/>
      <c r="UBN848" s="14"/>
      <c r="UBO848" s="14"/>
      <c r="UBP848" s="14"/>
      <c r="UBQ848" s="14"/>
      <c r="UBR848" s="14"/>
      <c r="UBS848" s="14"/>
      <c r="UBT848" s="14"/>
      <c r="UBU848" s="14"/>
      <c r="UBV848" s="14"/>
      <c r="UBW848" s="14"/>
      <c r="UBX848" s="14"/>
      <c r="UBY848" s="14"/>
      <c r="UBZ848" s="14"/>
      <c r="UCA848" s="14"/>
      <c r="UCB848" s="14"/>
      <c r="UCC848" s="14"/>
      <c r="UCD848" s="14"/>
      <c r="UCE848" s="14"/>
      <c r="UCF848" s="14"/>
      <c r="UCG848" s="14"/>
      <c r="UCH848" s="14"/>
      <c r="UCI848" s="14"/>
      <c r="UCJ848" s="14"/>
      <c r="UCK848" s="14"/>
      <c r="UCL848" s="14"/>
      <c r="UCM848" s="14"/>
      <c r="UCN848" s="14"/>
      <c r="UCO848" s="14"/>
      <c r="UCP848" s="14"/>
      <c r="UCQ848" s="14"/>
      <c r="UCR848" s="14"/>
      <c r="UCS848" s="14"/>
      <c r="UCT848" s="14"/>
      <c r="UCU848" s="14"/>
      <c r="UCV848" s="14"/>
      <c r="UCW848" s="14"/>
      <c r="UCX848" s="14"/>
      <c r="UCY848" s="14"/>
      <c r="UCZ848" s="14"/>
      <c r="UDA848" s="14"/>
      <c r="UDB848" s="14"/>
      <c r="UDC848" s="14"/>
      <c r="UDD848" s="14"/>
      <c r="UDE848" s="14"/>
      <c r="UDF848" s="14"/>
      <c r="UDG848" s="14"/>
      <c r="UDH848" s="14"/>
      <c r="UDI848" s="14"/>
      <c r="UDJ848" s="14"/>
      <c r="UDK848" s="14"/>
      <c r="UDL848" s="14"/>
      <c r="UDM848" s="14"/>
      <c r="UDN848" s="14"/>
      <c r="UDO848" s="14"/>
      <c r="UDP848" s="14"/>
      <c r="UDQ848" s="14"/>
      <c r="UDR848" s="14"/>
      <c r="UDS848" s="14"/>
      <c r="UDT848" s="14"/>
      <c r="UDU848" s="14"/>
      <c r="UDV848" s="14"/>
      <c r="UDW848" s="14"/>
      <c r="UDX848" s="14"/>
      <c r="UDY848" s="14"/>
      <c r="UDZ848" s="14"/>
      <c r="UEA848" s="14"/>
      <c r="UEB848" s="14"/>
      <c r="UEC848" s="14"/>
      <c r="UED848" s="14"/>
      <c r="UEE848" s="14"/>
      <c r="UEF848" s="14"/>
      <c r="UEG848" s="14"/>
      <c r="UEH848" s="14"/>
      <c r="UEI848" s="14"/>
      <c r="UEJ848" s="14"/>
      <c r="UEK848" s="14"/>
      <c r="UEL848" s="14"/>
      <c r="UEM848" s="14"/>
      <c r="UEN848" s="14"/>
      <c r="UEO848" s="14"/>
      <c r="UEP848" s="14"/>
      <c r="UEQ848" s="14"/>
      <c r="UER848" s="14"/>
      <c r="UES848" s="14"/>
      <c r="UET848" s="14"/>
      <c r="UEU848" s="14"/>
      <c r="UEV848" s="14"/>
      <c r="UEW848" s="14"/>
      <c r="UEX848" s="14"/>
      <c r="UEY848" s="14"/>
      <c r="UEZ848" s="14"/>
      <c r="UFA848" s="14"/>
      <c r="UFB848" s="14"/>
      <c r="UFC848" s="14"/>
      <c r="UFD848" s="14"/>
      <c r="UFE848" s="14"/>
      <c r="UFF848" s="14"/>
      <c r="UFG848" s="14"/>
      <c r="UFH848" s="14"/>
      <c r="UFI848" s="14"/>
      <c r="UFJ848" s="14"/>
      <c r="UFK848" s="14"/>
      <c r="UFL848" s="14"/>
      <c r="UFM848" s="14"/>
      <c r="UFN848" s="14"/>
      <c r="UFO848" s="14"/>
      <c r="UFP848" s="14"/>
      <c r="UFQ848" s="14"/>
      <c r="UFR848" s="14"/>
      <c r="UFS848" s="14"/>
      <c r="UFT848" s="14"/>
      <c r="UFU848" s="14"/>
      <c r="UFV848" s="14"/>
      <c r="UFW848" s="14"/>
      <c r="UFX848" s="14"/>
      <c r="UFY848" s="14"/>
      <c r="UFZ848" s="14"/>
      <c r="UGA848" s="14"/>
      <c r="UGB848" s="14"/>
      <c r="UGC848" s="14"/>
      <c r="UGD848" s="14"/>
      <c r="UGE848" s="14"/>
      <c r="UGF848" s="14"/>
      <c r="UGG848" s="14"/>
      <c r="UGH848" s="14"/>
      <c r="UGI848" s="14"/>
      <c r="UGJ848" s="14"/>
      <c r="UGK848" s="14"/>
      <c r="UGL848" s="14"/>
      <c r="UGM848" s="14"/>
      <c r="UGN848" s="14"/>
      <c r="UGO848" s="14"/>
      <c r="UGP848" s="14"/>
      <c r="UGQ848" s="14"/>
      <c r="UGR848" s="14"/>
      <c r="UGS848" s="14"/>
      <c r="UGT848" s="14"/>
      <c r="UGU848" s="14"/>
      <c r="UGV848" s="14"/>
      <c r="UGW848" s="14"/>
      <c r="UGX848" s="14"/>
      <c r="UGY848" s="14"/>
      <c r="UGZ848" s="14"/>
      <c r="UHA848" s="14"/>
      <c r="UHB848" s="14"/>
      <c r="UHC848" s="14"/>
      <c r="UHD848" s="14"/>
      <c r="UHE848" s="14"/>
      <c r="UHF848" s="14"/>
      <c r="UHG848" s="14"/>
      <c r="UHH848" s="14"/>
      <c r="UHI848" s="14"/>
      <c r="UHJ848" s="14"/>
      <c r="UHK848" s="14"/>
      <c r="UHL848" s="14"/>
      <c r="UHM848" s="14"/>
      <c r="UHN848" s="14"/>
      <c r="UHO848" s="14"/>
      <c r="UHP848" s="14"/>
      <c r="UHQ848" s="14"/>
      <c r="UHR848" s="14"/>
      <c r="UHS848" s="14"/>
      <c r="UHT848" s="14"/>
      <c r="UHU848" s="14"/>
      <c r="UHV848" s="14"/>
      <c r="UHW848" s="14"/>
      <c r="UHX848" s="14"/>
      <c r="UHY848" s="14"/>
      <c r="UHZ848" s="14"/>
      <c r="UIA848" s="14"/>
      <c r="UIB848" s="14"/>
      <c r="UIC848" s="14"/>
      <c r="UID848" s="14"/>
      <c r="UIE848" s="14"/>
      <c r="UIF848" s="14"/>
      <c r="UIG848" s="14"/>
      <c r="UIH848" s="14"/>
      <c r="UII848" s="14"/>
      <c r="UIJ848" s="14"/>
      <c r="UIK848" s="14"/>
      <c r="UIL848" s="14"/>
      <c r="UIM848" s="14"/>
      <c r="UIN848" s="14"/>
      <c r="UIO848" s="14"/>
      <c r="UIP848" s="14"/>
      <c r="UIQ848" s="14"/>
      <c r="UIR848" s="14"/>
      <c r="UIS848" s="14"/>
      <c r="UIT848" s="14"/>
      <c r="UIU848" s="14"/>
      <c r="UIV848" s="14"/>
      <c r="UIW848" s="14"/>
      <c r="UIX848" s="14"/>
      <c r="UIY848" s="14"/>
      <c r="UIZ848" s="14"/>
      <c r="UJA848" s="14"/>
      <c r="UJB848" s="14"/>
      <c r="UJC848" s="14"/>
      <c r="UJD848" s="14"/>
      <c r="UJE848" s="14"/>
      <c r="UJF848" s="14"/>
      <c r="UJG848" s="14"/>
      <c r="UJH848" s="14"/>
      <c r="UJI848" s="14"/>
      <c r="UJJ848" s="14"/>
      <c r="UJK848" s="14"/>
      <c r="UJL848" s="14"/>
      <c r="UJM848" s="14"/>
      <c r="UJN848" s="14"/>
      <c r="UJO848" s="14"/>
      <c r="UJP848" s="14"/>
      <c r="UJQ848" s="14"/>
      <c r="UJR848" s="14"/>
      <c r="UJS848" s="14"/>
      <c r="UJT848" s="14"/>
      <c r="UJU848" s="14"/>
      <c r="UJV848" s="14"/>
      <c r="UJW848" s="14"/>
      <c r="UJX848" s="14"/>
      <c r="UJY848" s="14"/>
      <c r="UJZ848" s="14"/>
      <c r="UKA848" s="14"/>
      <c r="UKB848" s="14"/>
      <c r="UKC848" s="14"/>
      <c r="UKD848" s="14"/>
      <c r="UKE848" s="14"/>
      <c r="UKF848" s="14"/>
      <c r="UKG848" s="14"/>
      <c r="UKH848" s="14"/>
      <c r="UKI848" s="14"/>
      <c r="UKJ848" s="14"/>
      <c r="UKK848" s="14"/>
      <c r="UKL848" s="14"/>
      <c r="UKM848" s="14"/>
      <c r="UKN848" s="14"/>
      <c r="UKO848" s="14"/>
      <c r="UKP848" s="14"/>
      <c r="UKQ848" s="14"/>
      <c r="UKR848" s="14"/>
      <c r="UKS848" s="14"/>
      <c r="UKT848" s="14"/>
      <c r="UKU848" s="14"/>
      <c r="UKV848" s="14"/>
      <c r="UKW848" s="14"/>
      <c r="UKX848" s="14"/>
      <c r="UKY848" s="14"/>
      <c r="UKZ848" s="14"/>
      <c r="ULA848" s="14"/>
      <c r="ULB848" s="14"/>
      <c r="ULC848" s="14"/>
      <c r="ULD848" s="14"/>
      <c r="ULE848" s="14"/>
      <c r="ULF848" s="14"/>
      <c r="ULG848" s="14"/>
      <c r="ULH848" s="14"/>
      <c r="ULI848" s="14"/>
      <c r="ULJ848" s="14"/>
      <c r="ULK848" s="14"/>
      <c r="ULL848" s="14"/>
      <c r="ULM848" s="14"/>
      <c r="ULN848" s="14"/>
      <c r="ULO848" s="14"/>
      <c r="ULP848" s="14"/>
      <c r="ULQ848" s="14"/>
      <c r="ULR848" s="14"/>
      <c r="ULS848" s="14"/>
      <c r="ULT848" s="14"/>
      <c r="ULU848" s="14"/>
      <c r="ULV848" s="14"/>
      <c r="ULW848" s="14"/>
      <c r="ULX848" s="14"/>
      <c r="ULY848" s="14"/>
      <c r="ULZ848" s="14"/>
      <c r="UMA848" s="14"/>
      <c r="UMB848" s="14"/>
      <c r="UMC848" s="14"/>
      <c r="UMD848" s="14"/>
      <c r="UME848" s="14"/>
      <c r="UMF848" s="14"/>
      <c r="UMG848" s="14"/>
      <c r="UMH848" s="14"/>
      <c r="UMI848" s="14"/>
      <c r="UMJ848" s="14"/>
      <c r="UMK848" s="14"/>
      <c r="UML848" s="14"/>
      <c r="UMM848" s="14"/>
      <c r="UMN848" s="14"/>
      <c r="UMO848" s="14"/>
      <c r="UMP848" s="14"/>
      <c r="UMQ848" s="14"/>
      <c r="UMR848" s="14"/>
      <c r="UMS848" s="14"/>
      <c r="UMT848" s="14"/>
      <c r="UMU848" s="14"/>
      <c r="UMV848" s="14"/>
      <c r="UMW848" s="14"/>
      <c r="UMX848" s="14"/>
      <c r="UMY848" s="14"/>
      <c r="UMZ848" s="14"/>
      <c r="UNA848" s="14"/>
      <c r="UNB848" s="14"/>
      <c r="UNC848" s="14"/>
      <c r="UND848" s="14"/>
      <c r="UNE848" s="14"/>
      <c r="UNF848" s="14"/>
      <c r="UNG848" s="14"/>
      <c r="UNH848" s="14"/>
      <c r="UNI848" s="14"/>
      <c r="UNJ848" s="14"/>
      <c r="UNK848" s="14"/>
      <c r="UNL848" s="14"/>
      <c r="UNM848" s="14"/>
      <c r="UNN848" s="14"/>
      <c r="UNO848" s="14"/>
      <c r="UNP848" s="14"/>
      <c r="UNQ848" s="14"/>
      <c r="UNR848" s="14"/>
      <c r="UNS848" s="14"/>
      <c r="UNT848" s="14"/>
      <c r="UNU848" s="14"/>
      <c r="UNV848" s="14"/>
      <c r="UNW848" s="14"/>
      <c r="UNX848" s="14"/>
      <c r="UNY848" s="14"/>
      <c r="UNZ848" s="14"/>
      <c r="UOA848" s="14"/>
      <c r="UOB848" s="14"/>
      <c r="UOC848" s="14"/>
      <c r="UOD848" s="14"/>
      <c r="UOE848" s="14"/>
      <c r="UOF848" s="14"/>
      <c r="UOG848" s="14"/>
      <c r="UOH848" s="14"/>
      <c r="UOI848" s="14"/>
      <c r="UOJ848" s="14"/>
      <c r="UOK848" s="14"/>
      <c r="UOL848" s="14"/>
      <c r="UOM848" s="14"/>
      <c r="UON848" s="14"/>
      <c r="UOO848" s="14"/>
      <c r="UOP848" s="14"/>
      <c r="UOQ848" s="14"/>
      <c r="UOR848" s="14"/>
      <c r="UOS848" s="14"/>
      <c r="UOT848" s="14"/>
      <c r="UOU848" s="14"/>
      <c r="UOV848" s="14"/>
      <c r="UOW848" s="14"/>
      <c r="UOX848" s="14"/>
      <c r="UOY848" s="14"/>
      <c r="UOZ848" s="14"/>
      <c r="UPA848" s="14"/>
      <c r="UPB848" s="14"/>
      <c r="UPC848" s="14"/>
      <c r="UPD848" s="14"/>
      <c r="UPE848" s="14"/>
      <c r="UPF848" s="14"/>
      <c r="UPG848" s="14"/>
      <c r="UPH848" s="14"/>
      <c r="UPI848" s="14"/>
      <c r="UPJ848" s="14"/>
      <c r="UPK848" s="14"/>
      <c r="UPL848" s="14"/>
      <c r="UPM848" s="14"/>
      <c r="UPN848" s="14"/>
      <c r="UPO848" s="14"/>
      <c r="UPP848" s="14"/>
      <c r="UPQ848" s="14"/>
      <c r="UPR848" s="14"/>
      <c r="UPS848" s="14"/>
      <c r="UPT848" s="14"/>
      <c r="UPU848" s="14"/>
      <c r="UPV848" s="14"/>
      <c r="UPW848" s="14"/>
      <c r="UPX848" s="14"/>
      <c r="UPY848" s="14"/>
      <c r="UPZ848" s="14"/>
      <c r="UQA848" s="14"/>
      <c r="UQB848" s="14"/>
      <c r="UQC848" s="14"/>
      <c r="UQD848" s="14"/>
      <c r="UQE848" s="14"/>
      <c r="UQF848" s="14"/>
      <c r="UQG848" s="14"/>
      <c r="UQH848" s="14"/>
      <c r="UQI848" s="14"/>
      <c r="UQJ848" s="14"/>
      <c r="UQK848" s="14"/>
      <c r="UQL848" s="14"/>
      <c r="UQM848" s="14"/>
      <c r="UQN848" s="14"/>
      <c r="UQO848" s="14"/>
      <c r="UQP848" s="14"/>
      <c r="UQQ848" s="14"/>
      <c r="UQR848" s="14"/>
      <c r="UQS848" s="14"/>
      <c r="UQT848" s="14"/>
      <c r="UQU848" s="14"/>
      <c r="UQV848" s="14"/>
      <c r="UQW848" s="14"/>
      <c r="UQX848" s="14"/>
      <c r="UQY848" s="14"/>
      <c r="UQZ848" s="14"/>
      <c r="URA848" s="14"/>
      <c r="URB848" s="14"/>
      <c r="URC848" s="14"/>
      <c r="URD848" s="14"/>
      <c r="URE848" s="14"/>
      <c r="URF848" s="14"/>
      <c r="URG848" s="14"/>
      <c r="URH848" s="14"/>
      <c r="URI848" s="14"/>
      <c r="URJ848" s="14"/>
      <c r="URK848" s="14"/>
      <c r="URL848" s="14"/>
      <c r="URM848" s="14"/>
      <c r="URN848" s="14"/>
      <c r="URO848" s="14"/>
      <c r="URP848" s="14"/>
      <c r="URQ848" s="14"/>
      <c r="URR848" s="14"/>
      <c r="URS848" s="14"/>
      <c r="URT848" s="14"/>
      <c r="URU848" s="14"/>
      <c r="URV848" s="14"/>
      <c r="URW848" s="14"/>
      <c r="URX848" s="14"/>
      <c r="URY848" s="14"/>
      <c r="URZ848" s="14"/>
      <c r="USA848" s="14"/>
      <c r="USB848" s="14"/>
      <c r="USC848" s="14"/>
      <c r="USD848" s="14"/>
      <c r="USE848" s="14"/>
      <c r="USF848" s="14"/>
      <c r="USG848" s="14"/>
      <c r="USH848" s="14"/>
      <c r="USI848" s="14"/>
      <c r="USJ848" s="14"/>
      <c r="USK848" s="14"/>
      <c r="USL848" s="14"/>
      <c r="USM848" s="14"/>
      <c r="USN848" s="14"/>
      <c r="USO848" s="14"/>
      <c r="USP848" s="14"/>
      <c r="USQ848" s="14"/>
      <c r="USR848" s="14"/>
      <c r="USS848" s="14"/>
      <c r="UST848" s="14"/>
      <c r="USU848" s="14"/>
      <c r="USV848" s="14"/>
      <c r="USW848" s="14"/>
      <c r="USX848" s="14"/>
      <c r="USY848" s="14"/>
      <c r="USZ848" s="14"/>
      <c r="UTA848" s="14"/>
      <c r="UTB848" s="14"/>
      <c r="UTC848" s="14"/>
      <c r="UTD848" s="14"/>
      <c r="UTE848" s="14"/>
      <c r="UTF848" s="14"/>
      <c r="UTG848" s="14"/>
      <c r="UTH848" s="14"/>
      <c r="UTI848" s="14"/>
      <c r="UTJ848" s="14"/>
      <c r="UTK848" s="14"/>
      <c r="UTL848" s="14"/>
      <c r="UTM848" s="14"/>
      <c r="UTN848" s="14"/>
      <c r="UTO848" s="14"/>
      <c r="UTP848" s="14"/>
      <c r="UTQ848" s="14"/>
      <c r="UTR848" s="14"/>
      <c r="UTS848" s="14"/>
      <c r="UTT848" s="14"/>
      <c r="UTU848" s="14"/>
      <c r="UTV848" s="14"/>
      <c r="UTW848" s="14"/>
      <c r="UTX848" s="14"/>
      <c r="UTY848" s="14"/>
      <c r="UTZ848" s="14"/>
      <c r="UUA848" s="14"/>
      <c r="UUB848" s="14"/>
      <c r="UUC848" s="14"/>
      <c r="UUD848" s="14"/>
      <c r="UUE848" s="14"/>
      <c r="UUF848" s="14"/>
      <c r="UUG848" s="14"/>
      <c r="UUH848" s="14"/>
      <c r="UUI848" s="14"/>
      <c r="UUJ848" s="14"/>
      <c r="UUK848" s="14"/>
      <c r="UUL848" s="14"/>
      <c r="UUM848" s="14"/>
      <c r="UUN848" s="14"/>
      <c r="UUO848" s="14"/>
      <c r="UUP848" s="14"/>
      <c r="UUQ848" s="14"/>
      <c r="UUR848" s="14"/>
      <c r="UUS848" s="14"/>
      <c r="UUT848" s="14"/>
      <c r="UUU848" s="14"/>
      <c r="UUV848" s="14"/>
      <c r="UUW848" s="14"/>
      <c r="UUX848" s="14"/>
      <c r="UUY848" s="14"/>
      <c r="UUZ848" s="14"/>
      <c r="UVA848" s="14"/>
      <c r="UVB848" s="14"/>
      <c r="UVC848" s="14"/>
      <c r="UVD848" s="14"/>
      <c r="UVE848" s="14"/>
      <c r="UVF848" s="14"/>
      <c r="UVG848" s="14"/>
      <c r="UVH848" s="14"/>
      <c r="UVI848" s="14"/>
      <c r="UVJ848" s="14"/>
      <c r="UVK848" s="14"/>
      <c r="UVL848" s="14"/>
      <c r="UVM848" s="14"/>
      <c r="UVN848" s="14"/>
      <c r="UVO848" s="14"/>
      <c r="UVP848" s="14"/>
      <c r="UVQ848" s="14"/>
      <c r="UVR848" s="14"/>
      <c r="UVS848" s="14"/>
      <c r="UVT848" s="14"/>
      <c r="UVU848" s="14"/>
      <c r="UVV848" s="14"/>
      <c r="UVW848" s="14"/>
      <c r="UVX848" s="14"/>
      <c r="UVY848" s="14"/>
      <c r="UVZ848" s="14"/>
      <c r="UWA848" s="14"/>
      <c r="UWB848" s="14"/>
      <c r="UWC848" s="14"/>
      <c r="UWD848" s="14"/>
      <c r="UWE848" s="14"/>
      <c r="UWF848" s="14"/>
      <c r="UWG848" s="14"/>
      <c r="UWH848" s="14"/>
      <c r="UWI848" s="14"/>
      <c r="UWJ848" s="14"/>
      <c r="UWK848" s="14"/>
      <c r="UWL848" s="14"/>
      <c r="UWM848" s="14"/>
      <c r="UWN848" s="14"/>
      <c r="UWO848" s="14"/>
      <c r="UWP848" s="14"/>
      <c r="UWQ848" s="14"/>
      <c r="UWR848" s="14"/>
      <c r="UWS848" s="14"/>
      <c r="UWT848" s="14"/>
      <c r="UWU848" s="14"/>
      <c r="UWV848" s="14"/>
      <c r="UWW848" s="14"/>
      <c r="UWX848" s="14"/>
      <c r="UWY848" s="14"/>
      <c r="UWZ848" s="14"/>
      <c r="UXA848" s="14"/>
      <c r="UXB848" s="14"/>
      <c r="UXC848" s="14"/>
      <c r="UXD848" s="14"/>
      <c r="UXE848" s="14"/>
      <c r="UXF848" s="14"/>
      <c r="UXG848" s="14"/>
      <c r="UXH848" s="14"/>
      <c r="UXI848" s="14"/>
      <c r="UXJ848" s="14"/>
      <c r="UXK848" s="14"/>
      <c r="UXL848" s="14"/>
      <c r="UXM848" s="14"/>
      <c r="UXN848" s="14"/>
      <c r="UXO848" s="14"/>
      <c r="UXP848" s="14"/>
      <c r="UXQ848" s="14"/>
      <c r="UXR848" s="14"/>
      <c r="UXS848" s="14"/>
      <c r="UXT848" s="14"/>
      <c r="UXU848" s="14"/>
      <c r="UXV848" s="14"/>
      <c r="UXW848" s="14"/>
      <c r="UXX848" s="14"/>
      <c r="UXY848" s="14"/>
      <c r="UXZ848" s="14"/>
      <c r="UYA848" s="14"/>
      <c r="UYB848" s="14"/>
      <c r="UYC848" s="14"/>
      <c r="UYD848" s="14"/>
      <c r="UYE848" s="14"/>
      <c r="UYF848" s="14"/>
      <c r="UYG848" s="14"/>
      <c r="UYH848" s="14"/>
      <c r="UYI848" s="14"/>
      <c r="UYJ848" s="14"/>
      <c r="UYK848" s="14"/>
      <c r="UYL848" s="14"/>
      <c r="UYM848" s="14"/>
      <c r="UYN848" s="14"/>
      <c r="UYO848" s="14"/>
      <c r="UYP848" s="14"/>
      <c r="UYQ848" s="14"/>
      <c r="UYR848" s="14"/>
      <c r="UYS848" s="14"/>
      <c r="UYT848" s="14"/>
      <c r="UYU848" s="14"/>
      <c r="UYV848" s="14"/>
      <c r="UYW848" s="14"/>
      <c r="UYX848" s="14"/>
      <c r="UYY848" s="14"/>
      <c r="UYZ848" s="14"/>
      <c r="UZA848" s="14"/>
      <c r="UZB848" s="14"/>
      <c r="UZC848" s="14"/>
      <c r="UZD848" s="14"/>
      <c r="UZE848" s="14"/>
      <c r="UZF848" s="14"/>
      <c r="UZG848" s="14"/>
      <c r="UZH848" s="14"/>
      <c r="UZI848" s="14"/>
      <c r="UZJ848" s="14"/>
      <c r="UZK848" s="14"/>
      <c r="UZL848" s="14"/>
      <c r="UZM848" s="14"/>
      <c r="UZN848" s="14"/>
      <c r="UZO848" s="14"/>
      <c r="UZP848" s="14"/>
      <c r="UZQ848" s="14"/>
      <c r="UZR848" s="14"/>
      <c r="UZS848" s="14"/>
      <c r="UZT848" s="14"/>
      <c r="UZU848" s="14"/>
      <c r="UZV848" s="14"/>
      <c r="UZW848" s="14"/>
      <c r="UZX848" s="14"/>
      <c r="UZY848" s="14"/>
      <c r="UZZ848" s="14"/>
      <c r="VAA848" s="14"/>
      <c r="VAB848" s="14"/>
      <c r="VAC848" s="14"/>
      <c r="VAD848" s="14"/>
      <c r="VAE848" s="14"/>
      <c r="VAF848" s="14"/>
      <c r="VAG848" s="14"/>
      <c r="VAH848" s="14"/>
      <c r="VAI848" s="14"/>
      <c r="VAJ848" s="14"/>
      <c r="VAK848" s="14"/>
      <c r="VAL848" s="14"/>
      <c r="VAM848" s="14"/>
      <c r="VAN848" s="14"/>
      <c r="VAO848" s="14"/>
      <c r="VAP848" s="14"/>
      <c r="VAQ848" s="14"/>
      <c r="VAR848" s="14"/>
      <c r="VAS848" s="14"/>
      <c r="VAT848" s="14"/>
      <c r="VAU848" s="14"/>
      <c r="VAV848" s="14"/>
      <c r="VAW848" s="14"/>
      <c r="VAX848" s="14"/>
      <c r="VAY848" s="14"/>
      <c r="VAZ848" s="14"/>
      <c r="VBA848" s="14"/>
      <c r="VBB848" s="14"/>
      <c r="VBC848" s="14"/>
      <c r="VBD848" s="14"/>
      <c r="VBE848" s="14"/>
      <c r="VBF848" s="14"/>
      <c r="VBG848" s="14"/>
      <c r="VBH848" s="14"/>
      <c r="VBI848" s="14"/>
      <c r="VBJ848" s="14"/>
      <c r="VBK848" s="14"/>
      <c r="VBL848" s="14"/>
      <c r="VBM848" s="14"/>
      <c r="VBN848" s="14"/>
      <c r="VBO848" s="14"/>
      <c r="VBP848" s="14"/>
      <c r="VBQ848" s="14"/>
      <c r="VBR848" s="14"/>
      <c r="VBS848" s="14"/>
      <c r="VBT848" s="14"/>
      <c r="VBU848" s="14"/>
      <c r="VBV848" s="14"/>
      <c r="VBW848" s="14"/>
      <c r="VBX848" s="14"/>
      <c r="VBY848" s="14"/>
      <c r="VBZ848" s="14"/>
      <c r="VCA848" s="14"/>
      <c r="VCB848" s="14"/>
      <c r="VCC848" s="14"/>
      <c r="VCD848" s="14"/>
      <c r="VCE848" s="14"/>
      <c r="VCF848" s="14"/>
      <c r="VCG848" s="14"/>
      <c r="VCH848" s="14"/>
      <c r="VCI848" s="14"/>
      <c r="VCJ848" s="14"/>
      <c r="VCK848" s="14"/>
      <c r="VCL848" s="14"/>
      <c r="VCM848" s="14"/>
      <c r="VCN848" s="14"/>
      <c r="VCO848" s="14"/>
      <c r="VCP848" s="14"/>
      <c r="VCQ848" s="14"/>
      <c r="VCR848" s="14"/>
      <c r="VCS848" s="14"/>
      <c r="VCT848" s="14"/>
      <c r="VCU848" s="14"/>
      <c r="VCV848" s="14"/>
      <c r="VCW848" s="14"/>
      <c r="VCX848" s="14"/>
      <c r="VCY848" s="14"/>
      <c r="VCZ848" s="14"/>
      <c r="VDA848" s="14"/>
      <c r="VDB848" s="14"/>
      <c r="VDC848" s="14"/>
      <c r="VDD848" s="14"/>
      <c r="VDE848" s="14"/>
      <c r="VDF848" s="14"/>
      <c r="VDG848" s="14"/>
      <c r="VDH848" s="14"/>
      <c r="VDI848" s="14"/>
      <c r="VDJ848" s="14"/>
      <c r="VDK848" s="14"/>
      <c r="VDL848" s="14"/>
      <c r="VDM848" s="14"/>
      <c r="VDN848" s="14"/>
      <c r="VDO848" s="14"/>
      <c r="VDP848" s="14"/>
      <c r="VDQ848" s="14"/>
      <c r="VDR848" s="14"/>
      <c r="VDS848" s="14"/>
      <c r="VDT848" s="14"/>
      <c r="VDU848" s="14"/>
      <c r="VDV848" s="14"/>
      <c r="VDW848" s="14"/>
      <c r="VDX848" s="14"/>
      <c r="VDY848" s="14"/>
      <c r="VDZ848" s="14"/>
      <c r="VEA848" s="14"/>
      <c r="VEB848" s="14"/>
      <c r="VEC848" s="14"/>
      <c r="VED848" s="14"/>
      <c r="VEE848" s="14"/>
      <c r="VEF848" s="14"/>
      <c r="VEG848" s="14"/>
      <c r="VEH848" s="14"/>
      <c r="VEI848" s="14"/>
      <c r="VEJ848" s="14"/>
      <c r="VEK848" s="14"/>
      <c r="VEL848" s="14"/>
      <c r="VEM848" s="14"/>
      <c r="VEN848" s="14"/>
      <c r="VEO848" s="14"/>
      <c r="VEP848" s="14"/>
      <c r="VEQ848" s="14"/>
      <c r="VER848" s="14"/>
      <c r="VES848" s="14"/>
      <c r="VET848" s="14"/>
      <c r="VEU848" s="14"/>
      <c r="VEV848" s="14"/>
      <c r="VEW848" s="14"/>
      <c r="VEX848" s="14"/>
      <c r="VEY848" s="14"/>
      <c r="VEZ848" s="14"/>
      <c r="VFA848" s="14"/>
      <c r="VFB848" s="14"/>
      <c r="VFC848" s="14"/>
      <c r="VFD848" s="14"/>
      <c r="VFE848" s="14"/>
      <c r="VFF848" s="14"/>
      <c r="VFG848" s="14"/>
      <c r="VFH848" s="14"/>
      <c r="VFI848" s="14"/>
      <c r="VFJ848" s="14"/>
      <c r="VFK848" s="14"/>
      <c r="VFL848" s="14"/>
      <c r="VFM848" s="14"/>
      <c r="VFN848" s="14"/>
      <c r="VFO848" s="14"/>
      <c r="VFP848" s="14"/>
      <c r="VFQ848" s="14"/>
      <c r="VFR848" s="14"/>
      <c r="VFS848" s="14"/>
      <c r="VFT848" s="14"/>
      <c r="VFU848" s="14"/>
      <c r="VFV848" s="14"/>
      <c r="VFW848" s="14"/>
      <c r="VFX848" s="14"/>
      <c r="VFY848" s="14"/>
      <c r="VFZ848" s="14"/>
      <c r="VGA848" s="14"/>
      <c r="VGB848" s="14"/>
      <c r="VGC848" s="14"/>
      <c r="VGD848" s="14"/>
      <c r="VGE848" s="14"/>
      <c r="VGF848" s="14"/>
      <c r="VGG848" s="14"/>
      <c r="VGH848" s="14"/>
      <c r="VGI848" s="14"/>
      <c r="VGJ848" s="14"/>
      <c r="VGK848" s="14"/>
      <c r="VGL848" s="14"/>
      <c r="VGM848" s="14"/>
      <c r="VGN848" s="14"/>
      <c r="VGO848" s="14"/>
      <c r="VGP848" s="14"/>
      <c r="VGQ848" s="14"/>
      <c r="VGR848" s="14"/>
      <c r="VGS848" s="14"/>
      <c r="VGT848" s="14"/>
      <c r="VGU848" s="14"/>
      <c r="VGV848" s="14"/>
      <c r="VGW848" s="14"/>
      <c r="VGX848" s="14"/>
      <c r="VGY848" s="14"/>
      <c r="VGZ848" s="14"/>
      <c r="VHA848" s="14"/>
      <c r="VHB848" s="14"/>
      <c r="VHC848" s="14"/>
      <c r="VHD848" s="14"/>
      <c r="VHE848" s="14"/>
      <c r="VHF848" s="14"/>
      <c r="VHG848" s="14"/>
      <c r="VHH848" s="14"/>
      <c r="VHI848" s="14"/>
      <c r="VHJ848" s="14"/>
      <c r="VHK848" s="14"/>
      <c r="VHL848" s="14"/>
      <c r="VHM848" s="14"/>
      <c r="VHN848" s="14"/>
      <c r="VHO848" s="14"/>
      <c r="VHP848" s="14"/>
      <c r="VHQ848" s="14"/>
      <c r="VHR848" s="14"/>
      <c r="VHS848" s="14"/>
      <c r="VHT848" s="14"/>
      <c r="VHU848" s="14"/>
      <c r="VHV848" s="14"/>
      <c r="VHW848" s="14"/>
      <c r="VHX848" s="14"/>
      <c r="VHY848" s="14"/>
      <c r="VHZ848" s="14"/>
      <c r="VIA848" s="14"/>
      <c r="VIB848" s="14"/>
      <c r="VIC848" s="14"/>
      <c r="VID848" s="14"/>
      <c r="VIE848" s="14"/>
      <c r="VIF848" s="14"/>
      <c r="VIG848" s="14"/>
      <c r="VIH848" s="14"/>
      <c r="VII848" s="14"/>
      <c r="VIJ848" s="14"/>
      <c r="VIK848" s="14"/>
      <c r="VIL848" s="14"/>
      <c r="VIM848" s="14"/>
      <c r="VIN848" s="14"/>
      <c r="VIO848" s="14"/>
      <c r="VIP848" s="14"/>
      <c r="VIQ848" s="14"/>
      <c r="VIR848" s="14"/>
      <c r="VIS848" s="14"/>
      <c r="VIT848" s="14"/>
      <c r="VIU848" s="14"/>
      <c r="VIV848" s="14"/>
      <c r="VIW848" s="14"/>
      <c r="VIX848" s="14"/>
      <c r="VIY848" s="14"/>
      <c r="VIZ848" s="14"/>
      <c r="VJA848" s="14"/>
      <c r="VJB848" s="14"/>
      <c r="VJC848" s="14"/>
      <c r="VJD848" s="14"/>
      <c r="VJE848" s="14"/>
      <c r="VJF848" s="14"/>
      <c r="VJG848" s="14"/>
      <c r="VJH848" s="14"/>
      <c r="VJI848" s="14"/>
      <c r="VJJ848" s="14"/>
      <c r="VJK848" s="14"/>
      <c r="VJL848" s="14"/>
      <c r="VJM848" s="14"/>
      <c r="VJN848" s="14"/>
      <c r="VJO848" s="14"/>
      <c r="VJP848" s="14"/>
      <c r="VJQ848" s="14"/>
      <c r="VJR848" s="14"/>
      <c r="VJS848" s="14"/>
      <c r="VJT848" s="14"/>
      <c r="VJU848" s="14"/>
      <c r="VJV848" s="14"/>
      <c r="VJW848" s="14"/>
      <c r="VJX848" s="14"/>
      <c r="VJY848" s="14"/>
      <c r="VJZ848" s="14"/>
      <c r="VKA848" s="14"/>
      <c r="VKB848" s="14"/>
      <c r="VKC848" s="14"/>
      <c r="VKD848" s="14"/>
      <c r="VKE848" s="14"/>
      <c r="VKF848" s="14"/>
      <c r="VKG848" s="14"/>
      <c r="VKH848" s="14"/>
      <c r="VKI848" s="14"/>
      <c r="VKJ848" s="14"/>
      <c r="VKK848" s="14"/>
      <c r="VKL848" s="14"/>
      <c r="VKM848" s="14"/>
      <c r="VKN848" s="14"/>
      <c r="VKO848" s="14"/>
      <c r="VKP848" s="14"/>
      <c r="VKQ848" s="14"/>
      <c r="VKR848" s="14"/>
      <c r="VKS848" s="14"/>
      <c r="VKT848" s="14"/>
      <c r="VKU848" s="14"/>
      <c r="VKV848" s="14"/>
      <c r="VKW848" s="14"/>
      <c r="VKX848" s="14"/>
      <c r="VKY848" s="14"/>
      <c r="VKZ848" s="14"/>
      <c r="VLA848" s="14"/>
      <c r="VLB848" s="14"/>
      <c r="VLC848" s="14"/>
      <c r="VLD848" s="14"/>
      <c r="VLE848" s="14"/>
      <c r="VLF848" s="14"/>
      <c r="VLG848" s="14"/>
      <c r="VLH848" s="14"/>
      <c r="VLI848" s="14"/>
      <c r="VLJ848" s="14"/>
      <c r="VLK848" s="14"/>
      <c r="VLL848" s="14"/>
      <c r="VLM848" s="14"/>
      <c r="VLN848" s="14"/>
      <c r="VLO848" s="14"/>
      <c r="VLP848" s="14"/>
      <c r="VLQ848" s="14"/>
      <c r="VLR848" s="14"/>
      <c r="VLS848" s="14"/>
      <c r="VLT848" s="14"/>
      <c r="VLU848" s="14"/>
      <c r="VLV848" s="14"/>
      <c r="VLW848" s="14"/>
      <c r="VLX848" s="14"/>
      <c r="VLY848" s="14"/>
      <c r="VLZ848" s="14"/>
      <c r="VMA848" s="14"/>
      <c r="VMB848" s="14"/>
      <c r="VMC848" s="14"/>
      <c r="VMD848" s="14"/>
      <c r="VME848" s="14"/>
      <c r="VMF848" s="14"/>
      <c r="VMG848" s="14"/>
      <c r="VMH848" s="14"/>
      <c r="VMI848" s="14"/>
      <c r="VMJ848" s="14"/>
      <c r="VMK848" s="14"/>
      <c r="VML848" s="14"/>
      <c r="VMM848" s="14"/>
      <c r="VMN848" s="14"/>
      <c r="VMO848" s="14"/>
      <c r="VMP848" s="14"/>
      <c r="VMQ848" s="14"/>
      <c r="VMR848" s="14"/>
      <c r="VMS848" s="14"/>
      <c r="VMT848" s="14"/>
      <c r="VMU848" s="14"/>
      <c r="VMV848" s="14"/>
      <c r="VMW848" s="14"/>
      <c r="VMX848" s="14"/>
      <c r="VMY848" s="14"/>
      <c r="VMZ848" s="14"/>
      <c r="VNA848" s="14"/>
      <c r="VNB848" s="14"/>
      <c r="VNC848" s="14"/>
      <c r="VND848" s="14"/>
      <c r="VNE848" s="14"/>
      <c r="VNF848" s="14"/>
      <c r="VNG848" s="14"/>
      <c r="VNH848" s="14"/>
      <c r="VNI848" s="14"/>
      <c r="VNJ848" s="14"/>
      <c r="VNK848" s="14"/>
      <c r="VNL848" s="14"/>
      <c r="VNM848" s="14"/>
      <c r="VNN848" s="14"/>
      <c r="VNO848" s="14"/>
      <c r="VNP848" s="14"/>
      <c r="VNQ848" s="14"/>
      <c r="VNR848" s="14"/>
      <c r="VNS848" s="14"/>
      <c r="VNT848" s="14"/>
      <c r="VNU848" s="14"/>
      <c r="VNV848" s="14"/>
      <c r="VNW848" s="14"/>
      <c r="VNX848" s="14"/>
      <c r="VNY848" s="14"/>
      <c r="VNZ848" s="14"/>
      <c r="VOA848" s="14"/>
      <c r="VOB848" s="14"/>
      <c r="VOC848" s="14"/>
      <c r="VOD848" s="14"/>
      <c r="VOE848" s="14"/>
      <c r="VOF848" s="14"/>
      <c r="VOG848" s="14"/>
      <c r="VOH848" s="14"/>
      <c r="VOI848" s="14"/>
      <c r="VOJ848" s="14"/>
      <c r="VOK848" s="14"/>
      <c r="VOL848" s="14"/>
      <c r="VOM848" s="14"/>
      <c r="VON848" s="14"/>
      <c r="VOO848" s="14"/>
      <c r="VOP848" s="14"/>
      <c r="VOQ848" s="14"/>
      <c r="VOR848" s="14"/>
      <c r="VOS848" s="14"/>
      <c r="VOT848" s="14"/>
      <c r="VOU848" s="14"/>
      <c r="VOV848" s="14"/>
      <c r="VOW848" s="14"/>
      <c r="VOX848" s="14"/>
      <c r="VOY848" s="14"/>
      <c r="VOZ848" s="14"/>
      <c r="VPA848" s="14"/>
      <c r="VPB848" s="14"/>
      <c r="VPC848" s="14"/>
      <c r="VPD848" s="14"/>
      <c r="VPE848" s="14"/>
      <c r="VPF848" s="14"/>
      <c r="VPG848" s="14"/>
      <c r="VPH848" s="14"/>
      <c r="VPI848" s="14"/>
      <c r="VPJ848" s="14"/>
      <c r="VPK848" s="14"/>
      <c r="VPL848" s="14"/>
      <c r="VPM848" s="14"/>
      <c r="VPN848" s="14"/>
      <c r="VPO848" s="14"/>
      <c r="VPP848" s="14"/>
      <c r="VPQ848" s="14"/>
      <c r="VPR848" s="14"/>
      <c r="VPS848" s="14"/>
      <c r="VPT848" s="14"/>
      <c r="VPU848" s="14"/>
      <c r="VPV848" s="14"/>
      <c r="VPW848" s="14"/>
      <c r="VPX848" s="14"/>
      <c r="VPY848" s="14"/>
      <c r="VPZ848" s="14"/>
      <c r="VQA848" s="14"/>
      <c r="VQB848" s="14"/>
      <c r="VQC848" s="14"/>
      <c r="VQD848" s="14"/>
      <c r="VQE848" s="14"/>
      <c r="VQF848" s="14"/>
      <c r="VQG848" s="14"/>
      <c r="VQH848" s="14"/>
      <c r="VQI848" s="14"/>
      <c r="VQJ848" s="14"/>
      <c r="VQK848" s="14"/>
      <c r="VQL848" s="14"/>
      <c r="VQM848" s="14"/>
      <c r="VQN848" s="14"/>
      <c r="VQO848" s="14"/>
      <c r="VQP848" s="14"/>
      <c r="VQQ848" s="14"/>
      <c r="VQR848" s="14"/>
      <c r="VQS848" s="14"/>
      <c r="VQT848" s="14"/>
      <c r="VQU848" s="14"/>
      <c r="VQV848" s="14"/>
      <c r="VQW848" s="14"/>
      <c r="VQX848" s="14"/>
      <c r="VQY848" s="14"/>
      <c r="VQZ848" s="14"/>
      <c r="VRA848" s="14"/>
      <c r="VRB848" s="14"/>
      <c r="VRC848" s="14"/>
      <c r="VRD848" s="14"/>
      <c r="VRE848" s="14"/>
      <c r="VRF848" s="14"/>
      <c r="VRG848" s="14"/>
      <c r="VRH848" s="14"/>
      <c r="VRI848" s="14"/>
      <c r="VRJ848" s="14"/>
      <c r="VRK848" s="14"/>
      <c r="VRL848" s="14"/>
      <c r="VRM848" s="14"/>
      <c r="VRN848" s="14"/>
      <c r="VRO848" s="14"/>
      <c r="VRP848" s="14"/>
      <c r="VRQ848" s="14"/>
      <c r="VRR848" s="14"/>
      <c r="VRS848" s="14"/>
      <c r="VRT848" s="14"/>
      <c r="VRU848" s="14"/>
      <c r="VRV848" s="14"/>
      <c r="VRW848" s="14"/>
      <c r="VRX848" s="14"/>
      <c r="VRY848" s="14"/>
      <c r="VRZ848" s="14"/>
      <c r="VSA848" s="14"/>
      <c r="VSB848" s="14"/>
      <c r="VSC848" s="14"/>
      <c r="VSD848" s="14"/>
      <c r="VSE848" s="14"/>
      <c r="VSF848" s="14"/>
      <c r="VSG848" s="14"/>
      <c r="VSH848" s="14"/>
      <c r="VSI848" s="14"/>
      <c r="VSJ848" s="14"/>
      <c r="VSK848" s="14"/>
      <c r="VSL848" s="14"/>
      <c r="VSM848" s="14"/>
      <c r="VSN848" s="14"/>
      <c r="VSO848" s="14"/>
      <c r="VSP848" s="14"/>
      <c r="VSQ848" s="14"/>
      <c r="VSR848" s="14"/>
      <c r="VSS848" s="14"/>
      <c r="VST848" s="14"/>
      <c r="VSU848" s="14"/>
      <c r="VSV848" s="14"/>
      <c r="VSW848" s="14"/>
      <c r="VSX848" s="14"/>
      <c r="VSY848" s="14"/>
      <c r="VSZ848" s="14"/>
      <c r="VTA848" s="14"/>
      <c r="VTB848" s="14"/>
      <c r="VTC848" s="14"/>
      <c r="VTD848" s="14"/>
      <c r="VTE848" s="14"/>
      <c r="VTF848" s="14"/>
      <c r="VTG848" s="14"/>
      <c r="VTH848" s="14"/>
      <c r="VTI848" s="14"/>
      <c r="VTJ848" s="14"/>
      <c r="VTK848" s="14"/>
      <c r="VTL848" s="14"/>
      <c r="VTM848" s="14"/>
      <c r="VTN848" s="14"/>
      <c r="VTO848" s="14"/>
      <c r="VTP848" s="14"/>
      <c r="VTQ848" s="14"/>
      <c r="VTR848" s="14"/>
      <c r="VTS848" s="14"/>
      <c r="VTT848" s="14"/>
      <c r="VTU848" s="14"/>
      <c r="VTV848" s="14"/>
      <c r="VTW848" s="14"/>
      <c r="VTX848" s="14"/>
      <c r="VTY848" s="14"/>
      <c r="VTZ848" s="14"/>
      <c r="VUA848" s="14"/>
      <c r="VUB848" s="14"/>
      <c r="VUC848" s="14"/>
      <c r="VUD848" s="14"/>
      <c r="VUE848" s="14"/>
      <c r="VUF848" s="14"/>
      <c r="VUG848" s="14"/>
      <c r="VUH848" s="14"/>
      <c r="VUI848" s="14"/>
      <c r="VUJ848" s="14"/>
      <c r="VUK848" s="14"/>
      <c r="VUL848" s="14"/>
      <c r="VUM848" s="14"/>
      <c r="VUN848" s="14"/>
      <c r="VUO848" s="14"/>
      <c r="VUP848" s="14"/>
      <c r="VUQ848" s="14"/>
      <c r="VUR848" s="14"/>
      <c r="VUS848" s="14"/>
      <c r="VUT848" s="14"/>
      <c r="VUU848" s="14"/>
      <c r="VUV848" s="14"/>
      <c r="VUW848" s="14"/>
      <c r="VUX848" s="14"/>
      <c r="VUY848" s="14"/>
      <c r="VUZ848" s="14"/>
      <c r="VVA848" s="14"/>
      <c r="VVB848" s="14"/>
      <c r="VVC848" s="14"/>
      <c r="VVD848" s="14"/>
      <c r="VVE848" s="14"/>
      <c r="VVF848" s="14"/>
      <c r="VVG848" s="14"/>
      <c r="VVH848" s="14"/>
      <c r="VVI848" s="14"/>
      <c r="VVJ848" s="14"/>
      <c r="VVK848" s="14"/>
      <c r="VVL848" s="14"/>
      <c r="VVM848" s="14"/>
      <c r="VVN848" s="14"/>
      <c r="VVO848" s="14"/>
      <c r="VVP848" s="14"/>
      <c r="VVQ848" s="14"/>
      <c r="VVR848" s="14"/>
      <c r="VVS848" s="14"/>
      <c r="VVT848" s="14"/>
      <c r="VVU848" s="14"/>
      <c r="VVV848" s="14"/>
      <c r="VVW848" s="14"/>
      <c r="VVX848" s="14"/>
      <c r="VVY848" s="14"/>
      <c r="VVZ848" s="14"/>
      <c r="VWA848" s="14"/>
      <c r="VWB848" s="14"/>
      <c r="VWC848" s="14"/>
      <c r="VWD848" s="14"/>
      <c r="VWE848" s="14"/>
      <c r="VWF848" s="14"/>
      <c r="VWG848" s="14"/>
      <c r="VWH848" s="14"/>
      <c r="VWI848" s="14"/>
      <c r="VWJ848" s="14"/>
      <c r="VWK848" s="14"/>
      <c r="VWL848" s="14"/>
      <c r="VWM848" s="14"/>
      <c r="VWN848" s="14"/>
      <c r="VWO848" s="14"/>
      <c r="VWP848" s="14"/>
      <c r="VWQ848" s="14"/>
      <c r="VWR848" s="14"/>
      <c r="VWS848" s="14"/>
      <c r="VWT848" s="14"/>
      <c r="VWU848" s="14"/>
      <c r="VWV848" s="14"/>
      <c r="VWW848" s="14"/>
      <c r="VWX848" s="14"/>
      <c r="VWY848" s="14"/>
      <c r="VWZ848" s="14"/>
      <c r="VXA848" s="14"/>
      <c r="VXB848" s="14"/>
      <c r="VXC848" s="14"/>
      <c r="VXD848" s="14"/>
      <c r="VXE848" s="14"/>
      <c r="VXF848" s="14"/>
      <c r="VXG848" s="14"/>
      <c r="VXH848" s="14"/>
      <c r="VXI848" s="14"/>
      <c r="VXJ848" s="14"/>
      <c r="VXK848" s="14"/>
      <c r="VXL848" s="14"/>
      <c r="VXM848" s="14"/>
      <c r="VXN848" s="14"/>
      <c r="VXO848" s="14"/>
      <c r="VXP848" s="14"/>
      <c r="VXQ848" s="14"/>
      <c r="VXR848" s="14"/>
      <c r="VXS848" s="14"/>
      <c r="VXT848" s="14"/>
      <c r="VXU848" s="14"/>
      <c r="VXV848" s="14"/>
      <c r="VXW848" s="14"/>
      <c r="VXX848" s="14"/>
      <c r="VXY848" s="14"/>
      <c r="VXZ848" s="14"/>
      <c r="VYA848" s="14"/>
      <c r="VYB848" s="14"/>
      <c r="VYC848" s="14"/>
      <c r="VYD848" s="14"/>
      <c r="VYE848" s="14"/>
      <c r="VYF848" s="14"/>
      <c r="VYG848" s="14"/>
      <c r="VYH848" s="14"/>
      <c r="VYI848" s="14"/>
      <c r="VYJ848" s="14"/>
      <c r="VYK848" s="14"/>
      <c r="VYL848" s="14"/>
      <c r="VYM848" s="14"/>
      <c r="VYN848" s="14"/>
      <c r="VYO848" s="14"/>
      <c r="VYP848" s="14"/>
      <c r="VYQ848" s="14"/>
      <c r="VYR848" s="14"/>
      <c r="VYS848" s="14"/>
      <c r="VYT848" s="14"/>
      <c r="VYU848" s="14"/>
      <c r="VYV848" s="14"/>
      <c r="VYW848" s="14"/>
      <c r="VYX848" s="14"/>
      <c r="VYY848" s="14"/>
      <c r="VYZ848" s="14"/>
      <c r="VZA848" s="14"/>
      <c r="VZB848" s="14"/>
      <c r="VZC848" s="14"/>
      <c r="VZD848" s="14"/>
      <c r="VZE848" s="14"/>
      <c r="VZF848" s="14"/>
      <c r="VZG848" s="14"/>
      <c r="VZH848" s="14"/>
      <c r="VZI848" s="14"/>
      <c r="VZJ848" s="14"/>
      <c r="VZK848" s="14"/>
      <c r="VZL848" s="14"/>
      <c r="VZM848" s="14"/>
      <c r="VZN848" s="14"/>
      <c r="VZO848" s="14"/>
      <c r="VZP848" s="14"/>
      <c r="VZQ848" s="14"/>
      <c r="VZR848" s="14"/>
      <c r="VZS848" s="14"/>
      <c r="VZT848" s="14"/>
      <c r="VZU848" s="14"/>
      <c r="VZV848" s="14"/>
      <c r="VZW848" s="14"/>
      <c r="VZX848" s="14"/>
      <c r="VZY848" s="14"/>
      <c r="VZZ848" s="14"/>
      <c r="WAA848" s="14"/>
      <c r="WAB848" s="14"/>
      <c r="WAC848" s="14"/>
      <c r="WAD848" s="14"/>
      <c r="WAE848" s="14"/>
      <c r="WAF848" s="14"/>
      <c r="WAG848" s="14"/>
      <c r="WAH848" s="14"/>
      <c r="WAI848" s="14"/>
      <c r="WAJ848" s="14"/>
      <c r="WAK848" s="14"/>
      <c r="WAL848" s="14"/>
      <c r="WAM848" s="14"/>
      <c r="WAN848" s="14"/>
      <c r="WAO848" s="14"/>
      <c r="WAP848" s="14"/>
      <c r="WAQ848" s="14"/>
      <c r="WAR848" s="14"/>
      <c r="WAS848" s="14"/>
      <c r="WAT848" s="14"/>
      <c r="WAU848" s="14"/>
      <c r="WAV848" s="14"/>
      <c r="WAW848" s="14"/>
      <c r="WAX848" s="14"/>
      <c r="WAY848" s="14"/>
      <c r="WAZ848" s="14"/>
      <c r="WBA848" s="14"/>
      <c r="WBB848" s="14"/>
      <c r="WBC848" s="14"/>
      <c r="WBD848" s="14"/>
      <c r="WBE848" s="14"/>
      <c r="WBF848" s="14"/>
      <c r="WBG848" s="14"/>
      <c r="WBH848" s="14"/>
      <c r="WBI848" s="14"/>
      <c r="WBJ848" s="14"/>
      <c r="WBK848" s="14"/>
      <c r="WBL848" s="14"/>
      <c r="WBM848" s="14"/>
      <c r="WBN848" s="14"/>
      <c r="WBO848" s="14"/>
      <c r="WBP848" s="14"/>
      <c r="WBQ848" s="14"/>
      <c r="WBR848" s="14"/>
      <c r="WBS848" s="14"/>
      <c r="WBT848" s="14"/>
      <c r="WBU848" s="14"/>
      <c r="WBV848" s="14"/>
      <c r="WBW848" s="14"/>
      <c r="WBX848" s="14"/>
      <c r="WBY848" s="14"/>
      <c r="WBZ848" s="14"/>
      <c r="WCA848" s="14"/>
      <c r="WCB848" s="14"/>
      <c r="WCC848" s="14"/>
      <c r="WCD848" s="14"/>
      <c r="WCE848" s="14"/>
      <c r="WCF848" s="14"/>
      <c r="WCG848" s="14"/>
      <c r="WCH848" s="14"/>
      <c r="WCI848" s="14"/>
      <c r="WCJ848" s="14"/>
      <c r="WCK848" s="14"/>
      <c r="WCL848" s="14"/>
      <c r="WCM848" s="14"/>
      <c r="WCN848" s="14"/>
      <c r="WCO848" s="14"/>
      <c r="WCP848" s="14"/>
      <c r="WCQ848" s="14"/>
      <c r="WCR848" s="14"/>
      <c r="WCS848" s="14"/>
      <c r="WCT848" s="14"/>
      <c r="WCU848" s="14"/>
      <c r="WCV848" s="14"/>
      <c r="WCW848" s="14"/>
      <c r="WCX848" s="14"/>
      <c r="WCY848" s="14"/>
      <c r="WCZ848" s="14"/>
      <c r="WDA848" s="14"/>
      <c r="WDB848" s="14"/>
      <c r="WDC848" s="14"/>
      <c r="WDD848" s="14"/>
      <c r="WDE848" s="14"/>
      <c r="WDF848" s="14"/>
      <c r="WDG848" s="14"/>
      <c r="WDH848" s="14"/>
      <c r="WDI848" s="14"/>
      <c r="WDJ848" s="14"/>
      <c r="WDK848" s="14"/>
      <c r="WDL848" s="14"/>
      <c r="WDM848" s="14"/>
      <c r="WDN848" s="14"/>
      <c r="WDO848" s="14"/>
      <c r="WDP848" s="14"/>
      <c r="WDQ848" s="14"/>
      <c r="WDR848" s="14"/>
      <c r="WDS848" s="14"/>
      <c r="WDT848" s="14"/>
      <c r="WDU848" s="14"/>
      <c r="WDV848" s="14"/>
      <c r="WDW848" s="14"/>
      <c r="WDX848" s="14"/>
      <c r="WDY848" s="14"/>
      <c r="WDZ848" s="14"/>
      <c r="WEA848" s="14"/>
      <c r="WEB848" s="14"/>
      <c r="WEC848" s="14"/>
      <c r="WED848" s="14"/>
      <c r="WEE848" s="14"/>
      <c r="WEF848" s="14"/>
      <c r="WEG848" s="14"/>
      <c r="WEH848" s="14"/>
      <c r="WEI848" s="14"/>
      <c r="WEJ848" s="14"/>
      <c r="WEK848" s="14"/>
      <c r="WEL848" s="14"/>
      <c r="WEM848" s="14"/>
      <c r="WEN848" s="14"/>
      <c r="WEO848" s="14"/>
      <c r="WEP848" s="14"/>
      <c r="WEQ848" s="14"/>
      <c r="WER848" s="14"/>
      <c r="WES848" s="14"/>
      <c r="WET848" s="14"/>
      <c r="WEU848" s="14"/>
      <c r="WEV848" s="14"/>
      <c r="WEW848" s="14"/>
      <c r="WEX848" s="14"/>
      <c r="WEY848" s="14"/>
      <c r="WEZ848" s="14"/>
      <c r="WFA848" s="14"/>
      <c r="WFB848" s="14"/>
      <c r="WFC848" s="14"/>
      <c r="WFD848" s="14"/>
      <c r="WFE848" s="14"/>
      <c r="WFF848" s="14"/>
      <c r="WFG848" s="14"/>
      <c r="WFH848" s="14"/>
      <c r="WFI848" s="14"/>
      <c r="WFJ848" s="14"/>
      <c r="WFK848" s="14"/>
      <c r="WFL848" s="14"/>
      <c r="WFM848" s="14"/>
      <c r="WFN848" s="14"/>
      <c r="WFO848" s="14"/>
      <c r="WFP848" s="14"/>
      <c r="WFQ848" s="14"/>
      <c r="WFR848" s="14"/>
      <c r="WFS848" s="14"/>
      <c r="WFT848" s="14"/>
      <c r="WFU848" s="14"/>
      <c r="WFV848" s="14"/>
      <c r="WFW848" s="14"/>
      <c r="WFX848" s="14"/>
      <c r="WFY848" s="14"/>
      <c r="WFZ848" s="14"/>
      <c r="WGA848" s="14"/>
      <c r="WGB848" s="14"/>
      <c r="WGC848" s="14"/>
      <c r="WGD848" s="14"/>
      <c r="WGE848" s="14"/>
      <c r="WGF848" s="14"/>
      <c r="WGG848" s="14"/>
      <c r="WGH848" s="14"/>
      <c r="WGI848" s="14"/>
      <c r="WGJ848" s="14"/>
      <c r="WGK848" s="14"/>
      <c r="WGL848" s="14"/>
      <c r="WGM848" s="14"/>
      <c r="WGN848" s="14"/>
      <c r="WGO848" s="14"/>
      <c r="WGP848" s="14"/>
      <c r="WGQ848" s="14"/>
      <c r="WGR848" s="14"/>
      <c r="WGS848" s="14"/>
      <c r="WGT848" s="14"/>
      <c r="WGU848" s="14"/>
      <c r="WGV848" s="14"/>
      <c r="WGW848" s="14"/>
      <c r="WGX848" s="14"/>
      <c r="WGY848" s="14"/>
      <c r="WGZ848" s="14"/>
      <c r="WHA848" s="14"/>
      <c r="WHB848" s="14"/>
      <c r="WHC848" s="14"/>
      <c r="WHD848" s="14"/>
      <c r="WHE848" s="14"/>
      <c r="WHF848" s="14"/>
      <c r="WHG848" s="14"/>
      <c r="WHH848" s="14"/>
      <c r="WHI848" s="14"/>
      <c r="WHJ848" s="14"/>
      <c r="WHK848" s="14"/>
      <c r="WHL848" s="14"/>
      <c r="WHM848" s="14"/>
      <c r="WHN848" s="14"/>
      <c r="WHO848" s="14"/>
      <c r="WHP848" s="14"/>
      <c r="WHQ848" s="14"/>
      <c r="WHR848" s="14"/>
      <c r="WHS848" s="14"/>
      <c r="WHT848" s="14"/>
      <c r="WHU848" s="14"/>
      <c r="WHV848" s="14"/>
      <c r="WHW848" s="14"/>
      <c r="WHX848" s="14"/>
      <c r="WHY848" s="14"/>
      <c r="WHZ848" s="14"/>
      <c r="WIA848" s="14"/>
      <c r="WIB848" s="14"/>
      <c r="WIC848" s="14"/>
      <c r="WID848" s="14"/>
      <c r="WIE848" s="14"/>
      <c r="WIF848" s="14"/>
      <c r="WIG848" s="14"/>
      <c r="WIH848" s="14"/>
      <c r="WII848" s="14"/>
      <c r="WIJ848" s="14"/>
      <c r="WIK848" s="14"/>
      <c r="WIL848" s="14"/>
      <c r="WIM848" s="14"/>
      <c r="WIN848" s="14"/>
      <c r="WIO848" s="14"/>
      <c r="WIP848" s="14"/>
      <c r="WIQ848" s="14"/>
      <c r="WIR848" s="14"/>
      <c r="WIS848" s="14"/>
      <c r="WIT848" s="14"/>
      <c r="WIU848" s="14"/>
      <c r="WIV848" s="14"/>
      <c r="WIW848" s="14"/>
      <c r="WIX848" s="14"/>
      <c r="WIY848" s="14"/>
      <c r="WIZ848" s="14"/>
      <c r="WJA848" s="14"/>
      <c r="WJB848" s="14"/>
      <c r="WJC848" s="14"/>
      <c r="WJD848" s="14"/>
      <c r="WJE848" s="14"/>
      <c r="WJF848" s="14"/>
      <c r="WJG848" s="14"/>
      <c r="WJH848" s="14"/>
      <c r="WJI848" s="14"/>
      <c r="WJJ848" s="14"/>
      <c r="WJK848" s="14"/>
      <c r="WJL848" s="14"/>
      <c r="WJM848" s="14"/>
      <c r="WJN848" s="14"/>
      <c r="WJO848" s="14"/>
      <c r="WJP848" s="14"/>
      <c r="WJQ848" s="14"/>
      <c r="WJR848" s="14"/>
      <c r="WJS848" s="14"/>
      <c r="WJT848" s="14"/>
      <c r="WJU848" s="14"/>
      <c r="WJV848" s="14"/>
      <c r="WJW848" s="14"/>
      <c r="WJX848" s="14"/>
      <c r="WJY848" s="14"/>
      <c r="WJZ848" s="14"/>
      <c r="WKA848" s="14"/>
      <c r="WKB848" s="14"/>
      <c r="WKC848" s="14"/>
      <c r="WKD848" s="14"/>
      <c r="WKE848" s="14"/>
      <c r="WKF848" s="14"/>
      <c r="WKG848" s="14"/>
      <c r="WKH848" s="14"/>
      <c r="WKI848" s="14"/>
      <c r="WKJ848" s="14"/>
      <c r="WKK848" s="14"/>
      <c r="WKL848" s="14"/>
      <c r="WKM848" s="14"/>
      <c r="WKN848" s="14"/>
      <c r="WKO848" s="14"/>
      <c r="WKP848" s="14"/>
      <c r="WKQ848" s="14"/>
      <c r="WKR848" s="14"/>
      <c r="WKS848" s="14"/>
      <c r="WKT848" s="14"/>
      <c r="WKU848" s="14"/>
      <c r="WKV848" s="14"/>
      <c r="WKW848" s="14"/>
      <c r="WKX848" s="14"/>
      <c r="WKY848" s="14"/>
      <c r="WKZ848" s="14"/>
      <c r="WLA848" s="14"/>
      <c r="WLB848" s="14"/>
      <c r="WLC848" s="14"/>
      <c r="WLD848" s="14"/>
      <c r="WLE848" s="14"/>
      <c r="WLF848" s="14"/>
      <c r="WLG848" s="14"/>
      <c r="WLH848" s="14"/>
      <c r="WLI848" s="14"/>
      <c r="WLJ848" s="14"/>
      <c r="WLK848" s="14"/>
      <c r="WLL848" s="14"/>
      <c r="WLM848" s="14"/>
      <c r="WLN848" s="14"/>
      <c r="WLO848" s="14"/>
      <c r="WLP848" s="14"/>
      <c r="WLQ848" s="14"/>
      <c r="WLR848" s="14"/>
      <c r="WLS848" s="14"/>
      <c r="WLT848" s="14"/>
      <c r="WLU848" s="14"/>
      <c r="WLV848" s="14"/>
      <c r="WLW848" s="14"/>
      <c r="WLX848" s="14"/>
      <c r="WLY848" s="14"/>
      <c r="WLZ848" s="14"/>
      <c r="WMA848" s="14"/>
      <c r="WMB848" s="14"/>
      <c r="WMC848" s="14"/>
      <c r="WMD848" s="14"/>
      <c r="WME848" s="14"/>
      <c r="WMF848" s="14"/>
      <c r="WMG848" s="14"/>
      <c r="WMH848" s="14"/>
      <c r="WMI848" s="14"/>
      <c r="WMJ848" s="14"/>
      <c r="WMK848" s="14"/>
      <c r="WML848" s="14"/>
      <c r="WMM848" s="14"/>
      <c r="WMN848" s="14"/>
      <c r="WMO848" s="14"/>
      <c r="WMP848" s="14"/>
      <c r="WMQ848" s="14"/>
      <c r="WMR848" s="14"/>
      <c r="WMS848" s="14"/>
      <c r="WMT848" s="14"/>
      <c r="WMU848" s="14"/>
      <c r="WMV848" s="14"/>
      <c r="WMW848" s="14"/>
      <c r="WMX848" s="14"/>
      <c r="WMY848" s="14"/>
      <c r="WMZ848" s="14"/>
      <c r="WNA848" s="14"/>
      <c r="WNB848" s="14"/>
      <c r="WNC848" s="14"/>
      <c r="WND848" s="14"/>
      <c r="WNE848" s="14"/>
      <c r="WNF848" s="14"/>
      <c r="WNG848" s="14"/>
      <c r="WNH848" s="14"/>
      <c r="WNI848" s="14"/>
      <c r="WNJ848" s="14"/>
      <c r="WNK848" s="14"/>
      <c r="WNL848" s="14"/>
      <c r="WNM848" s="14"/>
      <c r="WNN848" s="14"/>
      <c r="WNO848" s="14"/>
      <c r="WNP848" s="14"/>
      <c r="WNQ848" s="14"/>
      <c r="WNR848" s="14"/>
      <c r="WNS848" s="14"/>
      <c r="WNT848" s="14"/>
      <c r="WNU848" s="14"/>
      <c r="WNV848" s="14"/>
      <c r="WNW848" s="14"/>
      <c r="WNX848" s="14"/>
      <c r="WNY848" s="14"/>
      <c r="WNZ848" s="14"/>
      <c r="WOA848" s="14"/>
      <c r="WOB848" s="14"/>
      <c r="WOC848" s="14"/>
      <c r="WOD848" s="14"/>
      <c r="WOE848" s="14"/>
      <c r="WOF848" s="14"/>
      <c r="WOG848" s="14"/>
      <c r="WOH848" s="14"/>
      <c r="WOI848" s="14"/>
      <c r="WOJ848" s="14"/>
      <c r="WOK848" s="14"/>
      <c r="WOL848" s="14"/>
      <c r="WOM848" s="14"/>
      <c r="WON848" s="14"/>
      <c r="WOO848" s="14"/>
      <c r="WOP848" s="14"/>
      <c r="WOQ848" s="14"/>
      <c r="WOR848" s="14"/>
      <c r="WOS848" s="14"/>
      <c r="WOT848" s="14"/>
      <c r="WOU848" s="14"/>
      <c r="WOV848" s="14"/>
      <c r="WOW848" s="14"/>
      <c r="WOX848" s="14"/>
      <c r="WOY848" s="14"/>
      <c r="WOZ848" s="14"/>
      <c r="WPA848" s="14"/>
      <c r="WPB848" s="14"/>
      <c r="WPC848" s="14"/>
      <c r="WPD848" s="14"/>
      <c r="WPE848" s="14"/>
      <c r="WPF848" s="14"/>
      <c r="WPG848" s="14"/>
      <c r="WPH848" s="14"/>
      <c r="WPI848" s="14"/>
      <c r="WPJ848" s="14"/>
      <c r="WPK848" s="14"/>
      <c r="WPL848" s="14"/>
      <c r="WPM848" s="14"/>
      <c r="WPN848" s="14"/>
      <c r="WPO848" s="14"/>
      <c r="WPP848" s="14"/>
      <c r="WPQ848" s="14"/>
      <c r="WPR848" s="14"/>
      <c r="WPS848" s="14"/>
      <c r="WPT848" s="14"/>
      <c r="WPU848" s="14"/>
      <c r="WPV848" s="14"/>
      <c r="WPW848" s="14"/>
      <c r="WPX848" s="14"/>
      <c r="WPY848" s="14"/>
      <c r="WPZ848" s="14"/>
      <c r="WQA848" s="14"/>
      <c r="WQB848" s="14"/>
      <c r="WQC848" s="14"/>
      <c r="WQD848" s="14"/>
      <c r="WQE848" s="14"/>
      <c r="WQF848" s="14"/>
      <c r="WQG848" s="14"/>
      <c r="WQH848" s="14"/>
      <c r="WQI848" s="14"/>
      <c r="WQJ848" s="14"/>
      <c r="WQK848" s="14"/>
      <c r="WQL848" s="14"/>
      <c r="WQM848" s="14"/>
      <c r="WQN848" s="14"/>
      <c r="WQO848" s="14"/>
      <c r="WQP848" s="14"/>
      <c r="WQQ848" s="14"/>
      <c r="WQR848" s="14"/>
      <c r="WQS848" s="14"/>
      <c r="WQT848" s="14"/>
      <c r="WQU848" s="14"/>
      <c r="WQV848" s="14"/>
      <c r="WQW848" s="14"/>
      <c r="WQX848" s="14"/>
      <c r="WQY848" s="14"/>
      <c r="WQZ848" s="14"/>
      <c r="WRA848" s="14"/>
      <c r="WRB848" s="14"/>
      <c r="WRC848" s="14"/>
      <c r="WRD848" s="14"/>
      <c r="WRE848" s="14"/>
      <c r="WRF848" s="14"/>
      <c r="WRG848" s="14"/>
      <c r="WRH848" s="14"/>
      <c r="WRI848" s="14"/>
      <c r="WRJ848" s="14"/>
      <c r="WRK848" s="14"/>
      <c r="WRL848" s="14"/>
      <c r="WRM848" s="14"/>
      <c r="WRN848" s="14"/>
      <c r="WRO848" s="14"/>
      <c r="WRP848" s="14"/>
      <c r="WRQ848" s="14"/>
      <c r="WRR848" s="14"/>
      <c r="WRS848" s="14"/>
      <c r="WRT848" s="14"/>
      <c r="WRU848" s="14"/>
      <c r="WRV848" s="14"/>
      <c r="WRW848" s="14"/>
      <c r="WRX848" s="14"/>
      <c r="WRY848" s="14"/>
      <c r="WRZ848" s="14"/>
      <c r="WSA848" s="14"/>
      <c r="WSB848" s="14"/>
      <c r="WSC848" s="14"/>
      <c r="WSD848" s="14"/>
      <c r="WSE848" s="14"/>
      <c r="WSF848" s="14"/>
      <c r="WSG848" s="14"/>
      <c r="WSH848" s="14"/>
      <c r="WSI848" s="14"/>
      <c r="WSJ848" s="14"/>
      <c r="WSK848" s="14"/>
      <c r="WSL848" s="14"/>
      <c r="WSM848" s="14"/>
      <c r="WSN848" s="14"/>
      <c r="WSO848" s="14"/>
      <c r="WSP848" s="14"/>
      <c r="WSQ848" s="14"/>
      <c r="WSR848" s="14"/>
      <c r="WSS848" s="14"/>
      <c r="WST848" s="14"/>
      <c r="WSU848" s="14"/>
      <c r="WSV848" s="14"/>
      <c r="WSW848" s="14"/>
      <c r="WSX848" s="14"/>
      <c r="WSY848" s="14"/>
      <c r="WSZ848" s="14"/>
      <c r="WTA848" s="14"/>
      <c r="WTB848" s="14"/>
      <c r="WTC848" s="14"/>
      <c r="WTD848" s="14"/>
      <c r="WTE848" s="14"/>
      <c r="WTF848" s="14"/>
      <c r="WTG848" s="14"/>
      <c r="WTH848" s="14"/>
      <c r="WTI848" s="14"/>
      <c r="WTJ848" s="14"/>
      <c r="WTK848" s="14"/>
      <c r="WTL848" s="14"/>
      <c r="WTM848" s="14"/>
      <c r="WTN848" s="14"/>
      <c r="WTO848" s="14"/>
      <c r="WTP848" s="14"/>
      <c r="WTQ848" s="14"/>
      <c r="WTR848" s="14"/>
      <c r="WTS848" s="14"/>
      <c r="WTT848" s="14"/>
      <c r="WTU848" s="14"/>
      <c r="WTV848" s="14"/>
      <c r="WTW848" s="14"/>
      <c r="WTX848" s="14"/>
      <c r="WTY848" s="14"/>
      <c r="WTZ848" s="14"/>
      <c r="WUA848" s="14"/>
      <c r="WUB848" s="14"/>
      <c r="WUC848" s="14"/>
      <c r="WUD848" s="14"/>
      <c r="WUE848" s="14"/>
      <c r="WUF848" s="14"/>
      <c r="WUG848" s="14"/>
      <c r="WUH848" s="14"/>
      <c r="WUI848" s="14"/>
      <c r="WUJ848" s="14"/>
      <c r="WUK848" s="14"/>
      <c r="WUL848" s="14"/>
      <c r="WUM848" s="14"/>
      <c r="WUN848" s="14"/>
      <c r="WUO848" s="14"/>
      <c r="WUP848" s="14"/>
      <c r="WUQ848" s="14"/>
      <c r="WUR848" s="14"/>
      <c r="WUS848" s="14"/>
      <c r="WUT848" s="14"/>
      <c r="WUU848" s="14"/>
      <c r="WUV848" s="14"/>
      <c r="WUW848" s="14"/>
      <c r="WUX848" s="14"/>
      <c r="WUY848" s="14"/>
      <c r="WUZ848" s="14"/>
      <c r="WVA848" s="14"/>
      <c r="WVB848" s="14"/>
      <c r="WVC848" s="14"/>
      <c r="WVD848" s="14"/>
      <c r="WVE848" s="14"/>
      <c r="WVF848" s="14"/>
      <c r="WVG848" s="14"/>
      <c r="WVH848" s="14"/>
      <c r="WVI848" s="14"/>
      <c r="WVJ848" s="14"/>
      <c r="WVK848" s="14"/>
      <c r="WVL848" s="14"/>
      <c r="WVM848" s="14"/>
      <c r="WVN848" s="14"/>
      <c r="WVO848" s="14"/>
      <c r="WVP848" s="14"/>
      <c r="WVQ848" s="14"/>
      <c r="WVR848" s="14"/>
      <c r="WVS848" s="14"/>
      <c r="WVT848" s="14"/>
      <c r="WVU848" s="14"/>
      <c r="WVV848" s="14"/>
      <c r="WVW848" s="14"/>
      <c r="WVX848" s="14"/>
      <c r="WVY848" s="14"/>
      <c r="WVZ848" s="14"/>
      <c r="WWA848" s="14"/>
      <c r="WWB848" s="14"/>
      <c r="WWC848" s="14"/>
      <c r="WWD848" s="14"/>
      <c r="WWE848" s="14"/>
      <c r="WWF848" s="14"/>
      <c r="WWG848" s="14"/>
      <c r="WWH848" s="14"/>
      <c r="WWI848" s="14"/>
      <c r="WWJ848" s="14"/>
      <c r="WWK848" s="14"/>
      <c r="WWL848" s="14"/>
      <c r="WWM848" s="14"/>
      <c r="WWN848" s="14"/>
      <c r="WWO848" s="14"/>
      <c r="WWP848" s="14"/>
      <c r="WWQ848" s="14"/>
      <c r="WWR848" s="14"/>
      <c r="WWS848" s="14"/>
      <c r="WWT848" s="14"/>
      <c r="WWU848" s="14"/>
      <c r="WWV848" s="14"/>
      <c r="WWW848" s="14"/>
      <c r="WWX848" s="14"/>
      <c r="WWY848" s="14"/>
      <c r="WWZ848" s="14"/>
      <c r="WXA848" s="14"/>
      <c r="WXB848" s="14"/>
      <c r="WXC848" s="14"/>
      <c r="WXD848" s="14"/>
      <c r="WXE848" s="14"/>
      <c r="WXF848" s="14"/>
      <c r="WXG848" s="14"/>
      <c r="WXH848" s="14"/>
      <c r="WXI848" s="14"/>
      <c r="WXJ848" s="14"/>
      <c r="WXK848" s="14"/>
      <c r="WXL848" s="14"/>
      <c r="WXM848" s="14"/>
      <c r="WXN848" s="14"/>
      <c r="WXO848" s="14"/>
      <c r="WXP848" s="14"/>
      <c r="WXQ848" s="14"/>
      <c r="WXR848" s="14"/>
      <c r="WXS848" s="14"/>
      <c r="WXT848" s="14"/>
      <c r="WXU848" s="14"/>
      <c r="WXV848" s="14"/>
      <c r="WXW848" s="14"/>
      <c r="WXX848" s="14"/>
      <c r="WXY848" s="14"/>
      <c r="WXZ848" s="14"/>
      <c r="WYA848" s="14"/>
      <c r="WYB848" s="14"/>
      <c r="WYC848" s="14"/>
      <c r="WYD848" s="14"/>
      <c r="WYE848" s="14"/>
      <c r="WYF848" s="14"/>
      <c r="WYG848" s="14"/>
      <c r="WYH848" s="14"/>
      <c r="WYI848" s="14"/>
      <c r="WYJ848" s="14"/>
      <c r="WYK848" s="14"/>
      <c r="WYL848" s="14"/>
      <c r="WYM848" s="14"/>
      <c r="WYN848" s="14"/>
      <c r="WYO848" s="14"/>
      <c r="WYP848" s="14"/>
      <c r="WYQ848" s="14"/>
      <c r="WYR848" s="14"/>
      <c r="WYS848" s="14"/>
      <c r="WYT848" s="14"/>
      <c r="WYU848" s="14"/>
      <c r="WYV848" s="14"/>
      <c r="WYW848" s="14"/>
      <c r="WYX848" s="14"/>
      <c r="WYY848" s="14"/>
      <c r="WYZ848" s="14"/>
      <c r="WZA848" s="14"/>
      <c r="WZB848" s="14"/>
      <c r="WZC848" s="14"/>
      <c r="WZD848" s="14"/>
      <c r="WZE848" s="14"/>
      <c r="WZF848" s="14"/>
      <c r="WZG848" s="14"/>
      <c r="WZH848" s="14"/>
      <c r="WZI848" s="14"/>
      <c r="WZJ848" s="14"/>
      <c r="WZK848" s="14"/>
      <c r="WZL848" s="14"/>
      <c r="WZM848" s="14"/>
      <c r="WZN848" s="14"/>
      <c r="WZO848" s="14"/>
      <c r="WZP848" s="14"/>
      <c r="WZQ848" s="14"/>
      <c r="WZR848" s="14"/>
      <c r="WZS848" s="14"/>
      <c r="WZT848" s="14"/>
      <c r="WZU848" s="14"/>
      <c r="WZV848" s="14"/>
      <c r="WZW848" s="14"/>
      <c r="WZX848" s="14"/>
      <c r="WZY848" s="14"/>
      <c r="WZZ848" s="14"/>
      <c r="XAA848" s="14"/>
      <c r="XAB848" s="14"/>
      <c r="XAC848" s="14"/>
      <c r="XAD848" s="14"/>
      <c r="XAE848" s="14"/>
      <c r="XAF848" s="14"/>
      <c r="XAG848" s="14"/>
      <c r="XAH848" s="14"/>
      <c r="XAI848" s="14"/>
      <c r="XAJ848" s="14"/>
      <c r="XAK848" s="14"/>
      <c r="XAL848" s="14"/>
      <c r="XAM848" s="14"/>
      <c r="XAN848" s="14"/>
      <c r="XAO848" s="14"/>
      <c r="XAP848" s="14"/>
      <c r="XAQ848" s="14"/>
      <c r="XAR848" s="14"/>
      <c r="XAS848" s="14"/>
      <c r="XAT848" s="14"/>
      <c r="XAU848" s="14"/>
      <c r="XAV848" s="14"/>
      <c r="XAW848" s="14"/>
      <c r="XAX848" s="14"/>
      <c r="XAY848" s="14"/>
      <c r="XAZ848" s="14"/>
      <c r="XBA848" s="14"/>
      <c r="XBB848" s="14"/>
      <c r="XBC848" s="14"/>
      <c r="XBD848" s="14"/>
      <c r="XBE848" s="14"/>
      <c r="XBF848" s="14"/>
      <c r="XBG848" s="14"/>
      <c r="XBH848" s="14"/>
      <c r="XBI848" s="14"/>
      <c r="XBJ848" s="14"/>
      <c r="XBK848" s="14"/>
      <c r="XBL848" s="14"/>
      <c r="XBM848" s="14"/>
      <c r="XBN848" s="14"/>
      <c r="XBO848" s="14"/>
      <c r="XBP848" s="14"/>
      <c r="XBQ848" s="14"/>
      <c r="XBR848" s="14"/>
      <c r="XBS848" s="14"/>
      <c r="XBT848" s="14"/>
      <c r="XBU848" s="14"/>
      <c r="XBV848" s="14"/>
      <c r="XBW848" s="14"/>
      <c r="XBX848" s="14"/>
      <c r="XBY848" s="14"/>
      <c r="XBZ848" s="14"/>
      <c r="XCA848" s="14"/>
      <c r="XCB848" s="14"/>
      <c r="XCC848" s="14"/>
      <c r="XCD848" s="14"/>
      <c r="XCE848" s="14"/>
      <c r="XCF848" s="14"/>
      <c r="XCG848" s="14"/>
      <c r="XCH848" s="14"/>
      <c r="XCI848" s="14"/>
      <c r="XCJ848" s="14"/>
      <c r="XCK848" s="14"/>
      <c r="XCL848" s="14"/>
      <c r="XCM848" s="14"/>
      <c r="XCN848" s="14"/>
      <c r="XCO848" s="14"/>
      <c r="XCP848" s="14"/>
      <c r="XCQ848" s="14"/>
      <c r="XCR848" s="14"/>
      <c r="XCS848" s="14"/>
      <c r="XCT848" s="14"/>
      <c r="XCU848" s="14"/>
      <c r="XCV848" s="14"/>
      <c r="XCW848" s="14"/>
      <c r="XCX848" s="14"/>
      <c r="XCY848" s="14"/>
      <c r="XCZ848" s="14"/>
      <c r="XDA848" s="14"/>
      <c r="XDB848" s="14"/>
      <c r="XDC848" s="14"/>
      <c r="XDD848" s="14"/>
      <c r="XDE848" s="14"/>
      <c r="XDF848" s="14"/>
      <c r="XDG848" s="14"/>
      <c r="XDH848" s="14"/>
      <c r="XDI848" s="14"/>
      <c r="XDJ848" s="14"/>
      <c r="XDK848" s="14"/>
      <c r="XDL848" s="14"/>
      <c r="XDM848" s="14"/>
      <c r="XDN848" s="14"/>
      <c r="XDO848" s="14"/>
      <c r="XDP848" s="14"/>
      <c r="XDQ848" s="14"/>
      <c r="XDR848" s="14"/>
      <c r="XDS848" s="14"/>
      <c r="XDT848" s="14"/>
      <c r="XDU848" s="14"/>
      <c r="XDV848" s="14"/>
      <c r="XDW848" s="14"/>
      <c r="XDX848" s="14"/>
      <c r="XDY848" s="14"/>
      <c r="XDZ848" s="14"/>
      <c r="XEA848" s="14"/>
      <c r="XEB848" s="14"/>
      <c r="XEC848" s="14"/>
      <c r="XED848" s="14"/>
      <c r="XEE848" s="14"/>
      <c r="XEF848" s="14"/>
      <c r="XEG848" s="14"/>
      <c r="XEH848" s="14"/>
      <c r="XEI848" s="14"/>
      <c r="XEJ848" s="14"/>
      <c r="XEK848" s="14"/>
      <c r="XEL848" s="14"/>
      <c r="XEM848" s="14"/>
      <c r="XEN848" s="14"/>
      <c r="XEO848" s="14"/>
      <c r="XEP848" s="14"/>
      <c r="XEQ848" s="14"/>
      <c r="XER848" s="14"/>
      <c r="XES848" s="14"/>
      <c r="XET848" s="14"/>
      <c r="XEU848" s="14"/>
      <c r="XEV848" s="14"/>
      <c r="XEW848" s="14"/>
      <c r="XEX848" s="14"/>
      <c r="XEY848" s="14"/>
      <c r="XEZ848" s="14"/>
    </row>
    <row r="849" spans="1:73" ht="22.5" hidden="1" customHeight="1" x14ac:dyDescent="0.25">
      <c r="A849" s="83" t="str">
        <f t="shared" si="221"/>
        <v>796.</v>
      </c>
      <c r="B849" s="26">
        <v>1552</v>
      </c>
      <c r="C849" s="40" t="s">
        <v>1415</v>
      </c>
      <c r="D849" s="26">
        <v>1986</v>
      </c>
      <c r="E849" s="83" t="s">
        <v>2957</v>
      </c>
      <c r="F849" s="83" t="s">
        <v>2959</v>
      </c>
      <c r="G849" s="26">
        <v>3</v>
      </c>
      <c r="H849" s="26">
        <v>3</v>
      </c>
      <c r="I849" s="178">
        <v>1505.1</v>
      </c>
      <c r="J849" s="178">
        <v>1353.1</v>
      </c>
      <c r="K849" s="178">
        <v>1353.1</v>
      </c>
      <c r="L849" s="187">
        <v>57</v>
      </c>
      <c r="M849" s="186">
        <f t="shared" ref="M849:M857" si="226">R849+T849+V849+X849+Z849+AB849+AE849+AF849</f>
        <v>2135294</v>
      </c>
      <c r="N849" s="186"/>
      <c r="O849" s="186"/>
      <c r="P849" s="186"/>
      <c r="Q849" s="176">
        <f t="shared" ref="Q849:Q857" si="227">M849</f>
        <v>2135294</v>
      </c>
      <c r="R849" s="178"/>
      <c r="S849" s="26"/>
      <c r="T849" s="178"/>
      <c r="U849" s="178">
        <v>602</v>
      </c>
      <c r="V849" s="178">
        <f>U849*3547</f>
        <v>2135294</v>
      </c>
      <c r="W849" s="178"/>
      <c r="X849" s="176"/>
      <c r="Y849" s="178"/>
      <c r="Z849" s="178"/>
      <c r="AA849" s="178"/>
      <c r="AB849" s="178"/>
      <c r="AC849" s="178"/>
      <c r="AD849" s="178"/>
      <c r="AE849" s="178"/>
      <c r="AF849" s="178"/>
      <c r="AG849" s="317">
        <v>2025</v>
      </c>
      <c r="AH849" s="158"/>
      <c r="AI849" s="175"/>
      <c r="AJ849" s="162"/>
      <c r="AK849" s="15">
        <f t="shared" si="207"/>
        <v>796</v>
      </c>
      <c r="AL849" s="15" t="s">
        <v>155</v>
      </c>
      <c r="AM849" s="15" t="str">
        <f t="shared" si="208"/>
        <v>796.</v>
      </c>
      <c r="AN849" s="179"/>
      <c r="AO849" s="15"/>
      <c r="AP849" s="16"/>
    </row>
    <row r="850" spans="1:73" ht="22.5" hidden="1" customHeight="1" x14ac:dyDescent="0.25">
      <c r="A850" s="83" t="str">
        <f t="shared" si="221"/>
        <v>797.</v>
      </c>
      <c r="B850" s="26">
        <v>1559</v>
      </c>
      <c r="C850" s="40" t="s">
        <v>1417</v>
      </c>
      <c r="D850" s="26">
        <v>1960</v>
      </c>
      <c r="E850" s="83" t="s">
        <v>2957</v>
      </c>
      <c r="F850" s="83" t="s">
        <v>2959</v>
      </c>
      <c r="G850" s="26">
        <v>2</v>
      </c>
      <c r="H850" s="26">
        <v>2</v>
      </c>
      <c r="I850" s="178">
        <v>868.3</v>
      </c>
      <c r="J850" s="178">
        <v>786.7</v>
      </c>
      <c r="K850" s="178">
        <v>786.7</v>
      </c>
      <c r="L850" s="187">
        <v>34</v>
      </c>
      <c r="M850" s="186">
        <f t="shared" si="226"/>
        <v>3771682.8000000003</v>
      </c>
      <c r="N850" s="186"/>
      <c r="O850" s="186"/>
      <c r="P850" s="186"/>
      <c r="Q850" s="176">
        <f t="shared" si="227"/>
        <v>3771682.8000000003</v>
      </c>
      <c r="R850" s="186">
        <v>178698</v>
      </c>
      <c r="S850" s="187"/>
      <c r="T850" s="186"/>
      <c r="U850" s="186">
        <v>477.6</v>
      </c>
      <c r="V850" s="186">
        <f>U850*7523</f>
        <v>3592984.8000000003</v>
      </c>
      <c r="W850" s="186"/>
      <c r="X850" s="186"/>
      <c r="Y850" s="186"/>
      <c r="Z850" s="186"/>
      <c r="AA850" s="186"/>
      <c r="AB850" s="186"/>
      <c r="AC850" s="178"/>
      <c r="AD850" s="178"/>
      <c r="AE850" s="176"/>
      <c r="AF850" s="186"/>
      <c r="AG850" s="317">
        <v>2025</v>
      </c>
      <c r="AH850" s="158"/>
      <c r="AI850" s="175"/>
      <c r="AJ850" s="162"/>
      <c r="AK850" s="15">
        <f t="shared" si="207"/>
        <v>797</v>
      </c>
      <c r="AL850" s="15" t="s">
        <v>155</v>
      </c>
      <c r="AM850" s="15" t="str">
        <f t="shared" si="208"/>
        <v>797.</v>
      </c>
      <c r="AN850" s="179"/>
      <c r="AO850" s="15"/>
      <c r="AP850" s="16"/>
    </row>
    <row r="851" spans="1:73" s="27" customFormat="1" ht="22.5" hidden="1" customHeight="1" x14ac:dyDescent="0.25">
      <c r="A851" s="83" t="str">
        <f t="shared" si="221"/>
        <v>798.</v>
      </c>
      <c r="B851" s="26">
        <v>1560</v>
      </c>
      <c r="C851" s="40" t="s">
        <v>1416</v>
      </c>
      <c r="D851" s="26">
        <v>1972</v>
      </c>
      <c r="E851" s="83" t="s">
        <v>2957</v>
      </c>
      <c r="F851" s="83" t="s">
        <v>2959</v>
      </c>
      <c r="G851" s="26">
        <v>2</v>
      </c>
      <c r="H851" s="26">
        <v>2</v>
      </c>
      <c r="I851" s="178">
        <v>561.08000000000004</v>
      </c>
      <c r="J851" s="178">
        <v>520.67999999999995</v>
      </c>
      <c r="K851" s="178">
        <v>520.67999999999995</v>
      </c>
      <c r="L851" s="187">
        <v>30</v>
      </c>
      <c r="M851" s="186">
        <f t="shared" si="226"/>
        <v>3468040.8000000003</v>
      </c>
      <c r="N851" s="186"/>
      <c r="O851" s="186"/>
      <c r="P851" s="186"/>
      <c r="Q851" s="176">
        <f t="shared" si="227"/>
        <v>3468040.8000000003</v>
      </c>
      <c r="R851" s="176">
        <v>191022</v>
      </c>
      <c r="S851" s="32"/>
      <c r="T851" s="176"/>
      <c r="U851" s="176">
        <v>435.6</v>
      </c>
      <c r="V851" s="176">
        <f>U851*7523</f>
        <v>3277018.8000000003</v>
      </c>
      <c r="W851" s="176"/>
      <c r="X851" s="176"/>
      <c r="Y851" s="176"/>
      <c r="Z851" s="176"/>
      <c r="AA851" s="176"/>
      <c r="AB851" s="176"/>
      <c r="AC851" s="178"/>
      <c r="AD851" s="178"/>
      <c r="AE851" s="176"/>
      <c r="AF851" s="176"/>
      <c r="AG851" s="317">
        <v>2025</v>
      </c>
      <c r="AH851" s="158"/>
      <c r="AI851" s="175"/>
      <c r="AJ851" s="162"/>
      <c r="AK851" s="15">
        <f t="shared" si="207"/>
        <v>798</v>
      </c>
      <c r="AL851" s="15" t="s">
        <v>155</v>
      </c>
      <c r="AM851" s="15" t="str">
        <f t="shared" si="208"/>
        <v>798.</v>
      </c>
      <c r="AN851" s="179"/>
      <c r="AO851" s="36"/>
      <c r="AP851" s="1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</row>
    <row r="852" spans="1:73" ht="22.5" hidden="1" customHeight="1" x14ac:dyDescent="0.25">
      <c r="A852" s="83" t="str">
        <f t="shared" si="221"/>
        <v>799.</v>
      </c>
      <c r="B852" s="26">
        <v>1600</v>
      </c>
      <c r="C852" s="40" t="s">
        <v>1431</v>
      </c>
      <c r="D852" s="26">
        <v>1978</v>
      </c>
      <c r="E852" s="83" t="s">
        <v>2957</v>
      </c>
      <c r="F852" s="83" t="s">
        <v>2959</v>
      </c>
      <c r="G852" s="26">
        <v>2</v>
      </c>
      <c r="H852" s="26">
        <v>2</v>
      </c>
      <c r="I852" s="178">
        <v>794.4</v>
      </c>
      <c r="J852" s="178">
        <v>748.7</v>
      </c>
      <c r="K852" s="178">
        <v>748.7</v>
      </c>
      <c r="L852" s="187">
        <v>21</v>
      </c>
      <c r="M852" s="186">
        <f t="shared" si="226"/>
        <v>128610</v>
      </c>
      <c r="N852" s="186"/>
      <c r="O852" s="186"/>
      <c r="P852" s="186"/>
      <c r="Q852" s="176">
        <f t="shared" si="227"/>
        <v>128610</v>
      </c>
      <c r="R852" s="178">
        <v>128610</v>
      </c>
      <c r="S852" s="26"/>
      <c r="T852" s="178"/>
      <c r="U852" s="178"/>
      <c r="V852" s="178"/>
      <c r="W852" s="178"/>
      <c r="X852" s="178"/>
      <c r="Y852" s="178"/>
      <c r="Z852" s="178"/>
      <c r="AA852" s="178"/>
      <c r="AB852" s="178"/>
      <c r="AC852" s="178"/>
      <c r="AD852" s="178"/>
      <c r="AE852" s="178"/>
      <c r="AF852" s="178"/>
      <c r="AG852" s="317">
        <v>2025</v>
      </c>
      <c r="AH852" s="158"/>
      <c r="AI852" s="175"/>
      <c r="AJ852" s="162"/>
      <c r="AK852" s="15">
        <f t="shared" si="207"/>
        <v>799</v>
      </c>
      <c r="AL852" s="15" t="s">
        <v>155</v>
      </c>
      <c r="AM852" s="15" t="str">
        <f t="shared" si="208"/>
        <v>799.</v>
      </c>
      <c r="AN852" s="179"/>
      <c r="AO852" s="15"/>
      <c r="AP852" s="16"/>
    </row>
    <row r="853" spans="1:73" ht="22.5" hidden="1" customHeight="1" x14ac:dyDescent="0.25">
      <c r="A853" s="83" t="str">
        <f t="shared" si="221"/>
        <v>800.</v>
      </c>
      <c r="B853" s="26">
        <v>1601</v>
      </c>
      <c r="C853" s="40" t="s">
        <v>1432</v>
      </c>
      <c r="D853" s="26">
        <v>1978</v>
      </c>
      <c r="E853" s="83" t="s">
        <v>2957</v>
      </c>
      <c r="F853" s="83" t="s">
        <v>2959</v>
      </c>
      <c r="G853" s="26">
        <v>2</v>
      </c>
      <c r="H853" s="26">
        <v>2</v>
      </c>
      <c r="I853" s="178">
        <v>794.4</v>
      </c>
      <c r="J853" s="178">
        <v>739.9</v>
      </c>
      <c r="K853" s="178">
        <v>739.9</v>
      </c>
      <c r="L853" s="187">
        <v>41</v>
      </c>
      <c r="M853" s="186">
        <f t="shared" si="226"/>
        <v>128610</v>
      </c>
      <c r="N853" s="186"/>
      <c r="O853" s="186"/>
      <c r="P853" s="186"/>
      <c r="Q853" s="176">
        <f t="shared" si="227"/>
        <v>128610</v>
      </c>
      <c r="R853" s="178">
        <v>128610</v>
      </c>
      <c r="S853" s="26"/>
      <c r="T853" s="178"/>
      <c r="U853" s="178"/>
      <c r="V853" s="178"/>
      <c r="W853" s="178"/>
      <c r="X853" s="178"/>
      <c r="Y853" s="178"/>
      <c r="Z853" s="178"/>
      <c r="AA853" s="178"/>
      <c r="AB853" s="178"/>
      <c r="AC853" s="178"/>
      <c r="AD853" s="178"/>
      <c r="AE853" s="178"/>
      <c r="AF853" s="178"/>
      <c r="AG853" s="317">
        <v>2025</v>
      </c>
      <c r="AH853" s="158"/>
      <c r="AI853" s="175"/>
      <c r="AJ853" s="162"/>
      <c r="AK853" s="15">
        <f t="shared" si="207"/>
        <v>800</v>
      </c>
      <c r="AL853" s="15" t="s">
        <v>155</v>
      </c>
      <c r="AM853" s="15" t="str">
        <f t="shared" si="208"/>
        <v>800.</v>
      </c>
      <c r="AN853" s="179"/>
      <c r="AO853" s="15"/>
      <c r="AP853" s="16"/>
    </row>
    <row r="854" spans="1:73" ht="22.5" hidden="1" customHeight="1" x14ac:dyDescent="0.25">
      <c r="A854" s="83" t="str">
        <f t="shared" si="221"/>
        <v>801.</v>
      </c>
      <c r="B854" s="26">
        <v>1627</v>
      </c>
      <c r="C854" s="40" t="s">
        <v>1438</v>
      </c>
      <c r="D854" s="26">
        <v>1969</v>
      </c>
      <c r="E854" s="83" t="s">
        <v>2957</v>
      </c>
      <c r="F854" s="83" t="s">
        <v>2959</v>
      </c>
      <c r="G854" s="26">
        <v>2</v>
      </c>
      <c r="H854" s="26">
        <v>2</v>
      </c>
      <c r="I854" s="178">
        <v>532.1</v>
      </c>
      <c r="J854" s="178">
        <v>482.8</v>
      </c>
      <c r="K854" s="178">
        <v>482.8</v>
      </c>
      <c r="L854" s="187">
        <v>31</v>
      </c>
      <c r="M854" s="186">
        <f t="shared" si="226"/>
        <v>1315582.2999999998</v>
      </c>
      <c r="N854" s="186"/>
      <c r="O854" s="186"/>
      <c r="P854" s="186"/>
      <c r="Q854" s="176">
        <f t="shared" si="227"/>
        <v>1315582.2999999998</v>
      </c>
      <c r="R854" s="186"/>
      <c r="S854" s="187"/>
      <c r="T854" s="186"/>
      <c r="U854" s="186">
        <v>370.9</v>
      </c>
      <c r="V854" s="186">
        <f>U854*3547</f>
        <v>1315582.2999999998</v>
      </c>
      <c r="W854" s="186"/>
      <c r="X854" s="186"/>
      <c r="Y854" s="186"/>
      <c r="Z854" s="186"/>
      <c r="AA854" s="186"/>
      <c r="AB854" s="186"/>
      <c r="AC854" s="178"/>
      <c r="AD854" s="178"/>
      <c r="AE854" s="186"/>
      <c r="AF854" s="186"/>
      <c r="AG854" s="317">
        <v>2025</v>
      </c>
      <c r="AH854" s="158"/>
      <c r="AI854" s="175"/>
      <c r="AJ854" s="162"/>
      <c r="AK854" s="15">
        <f t="shared" si="207"/>
        <v>801</v>
      </c>
      <c r="AL854" s="15" t="s">
        <v>155</v>
      </c>
      <c r="AM854" s="15" t="str">
        <f t="shared" si="208"/>
        <v>801.</v>
      </c>
      <c r="AN854" s="179"/>
      <c r="AO854" s="15"/>
      <c r="AP854" s="16"/>
    </row>
    <row r="855" spans="1:73" ht="22.5" hidden="1" customHeight="1" x14ac:dyDescent="0.25">
      <c r="A855" s="83" t="str">
        <f t="shared" si="221"/>
        <v>802.</v>
      </c>
      <c r="B855" s="26">
        <v>1636</v>
      </c>
      <c r="C855" s="40" t="s">
        <v>1439</v>
      </c>
      <c r="D855" s="26">
        <v>1977</v>
      </c>
      <c r="E855" s="83" t="s">
        <v>2957</v>
      </c>
      <c r="F855" s="83" t="s">
        <v>2959</v>
      </c>
      <c r="G855" s="26">
        <v>2</v>
      </c>
      <c r="H855" s="26">
        <v>2</v>
      </c>
      <c r="I855" s="178">
        <v>552.95000000000005</v>
      </c>
      <c r="J855" s="178">
        <v>481.75</v>
      </c>
      <c r="K855" s="178">
        <v>481.75</v>
      </c>
      <c r="L855" s="187">
        <v>24</v>
      </c>
      <c r="M855" s="186">
        <f t="shared" si="226"/>
        <v>3413937.4</v>
      </c>
      <c r="N855" s="186"/>
      <c r="O855" s="186"/>
      <c r="P855" s="186"/>
      <c r="Q855" s="176">
        <f t="shared" si="227"/>
        <v>3413937.4</v>
      </c>
      <c r="R855" s="186"/>
      <c r="S855" s="187"/>
      <c r="T855" s="186"/>
      <c r="U855" s="186">
        <v>453.8</v>
      </c>
      <c r="V855" s="186">
        <f>U855*7523</f>
        <v>3413937.4</v>
      </c>
      <c r="W855" s="186"/>
      <c r="X855" s="186"/>
      <c r="Y855" s="186"/>
      <c r="Z855" s="186"/>
      <c r="AA855" s="186"/>
      <c r="AB855" s="186"/>
      <c r="AC855" s="178"/>
      <c r="AD855" s="178"/>
      <c r="AE855" s="186"/>
      <c r="AF855" s="186"/>
      <c r="AG855" s="317">
        <v>2025</v>
      </c>
      <c r="AH855" s="158"/>
      <c r="AI855" s="175"/>
      <c r="AJ855" s="162"/>
      <c r="AK855" s="15">
        <f t="shared" si="207"/>
        <v>802</v>
      </c>
      <c r="AL855" s="15" t="s">
        <v>155</v>
      </c>
      <c r="AM855" s="15" t="str">
        <f t="shared" si="208"/>
        <v>802.</v>
      </c>
      <c r="AN855" s="179"/>
      <c r="AO855" s="15"/>
      <c r="AP855" s="16"/>
    </row>
    <row r="856" spans="1:73" ht="22.5" hidden="1" customHeight="1" x14ac:dyDescent="0.25">
      <c r="A856" s="83" t="str">
        <f t="shared" si="221"/>
        <v>803.</v>
      </c>
      <c r="B856" s="26">
        <v>1660</v>
      </c>
      <c r="C856" s="40" t="s">
        <v>1442</v>
      </c>
      <c r="D856" s="26">
        <v>1965</v>
      </c>
      <c r="E856" s="83" t="s">
        <v>2957</v>
      </c>
      <c r="F856" s="83" t="s">
        <v>2959</v>
      </c>
      <c r="G856" s="26">
        <v>2</v>
      </c>
      <c r="H856" s="26">
        <v>2</v>
      </c>
      <c r="I856" s="178">
        <v>524.29999999999995</v>
      </c>
      <c r="J856" s="178">
        <v>462.3</v>
      </c>
      <c r="K856" s="178">
        <v>462.3</v>
      </c>
      <c r="L856" s="187">
        <v>22</v>
      </c>
      <c r="M856" s="186">
        <f t="shared" si="226"/>
        <v>3641884.3000000003</v>
      </c>
      <c r="N856" s="186"/>
      <c r="O856" s="186"/>
      <c r="P856" s="186"/>
      <c r="Q856" s="176">
        <f t="shared" si="227"/>
        <v>3641884.3000000003</v>
      </c>
      <c r="R856" s="178"/>
      <c r="S856" s="26"/>
      <c r="T856" s="178"/>
      <c r="U856" s="178">
        <v>484.1</v>
      </c>
      <c r="V856" s="178">
        <f>U856*7523</f>
        <v>3641884.3000000003</v>
      </c>
      <c r="W856" s="178"/>
      <c r="X856" s="178"/>
      <c r="Y856" s="178"/>
      <c r="Z856" s="178"/>
      <c r="AA856" s="178"/>
      <c r="AB856" s="178"/>
      <c r="AC856" s="178"/>
      <c r="AD856" s="178"/>
      <c r="AE856" s="178"/>
      <c r="AF856" s="178"/>
      <c r="AG856" s="317">
        <v>2025</v>
      </c>
      <c r="AH856" s="158"/>
      <c r="AI856" s="175"/>
      <c r="AJ856" s="162"/>
      <c r="AK856" s="15">
        <f t="shared" si="207"/>
        <v>803</v>
      </c>
      <c r="AL856" s="15" t="s">
        <v>155</v>
      </c>
      <c r="AM856" s="15" t="str">
        <f t="shared" si="208"/>
        <v>803.</v>
      </c>
      <c r="AN856" s="179"/>
      <c r="AO856" s="15"/>
      <c r="AP856" s="16"/>
    </row>
    <row r="857" spans="1:73" ht="22.5" hidden="1" customHeight="1" x14ac:dyDescent="0.25">
      <c r="A857" s="83" t="str">
        <f t="shared" si="221"/>
        <v>804.</v>
      </c>
      <c r="B857" s="26">
        <v>1679</v>
      </c>
      <c r="C857" s="40" t="s">
        <v>1444</v>
      </c>
      <c r="D857" s="26">
        <v>1964</v>
      </c>
      <c r="E857" s="83" t="s">
        <v>2957</v>
      </c>
      <c r="F857" s="83" t="s">
        <v>2959</v>
      </c>
      <c r="G857" s="26">
        <v>2</v>
      </c>
      <c r="H857" s="26">
        <v>2</v>
      </c>
      <c r="I857" s="178">
        <v>565.1</v>
      </c>
      <c r="J857" s="178">
        <v>496.6</v>
      </c>
      <c r="K857" s="178">
        <v>496.6</v>
      </c>
      <c r="L857" s="187">
        <v>24</v>
      </c>
      <c r="M857" s="186">
        <f t="shared" si="226"/>
        <v>3286798.6999999997</v>
      </c>
      <c r="N857" s="186"/>
      <c r="O857" s="186"/>
      <c r="P857" s="186"/>
      <c r="Q857" s="176">
        <f t="shared" si="227"/>
        <v>3286798.6999999997</v>
      </c>
      <c r="R857" s="178"/>
      <c r="S857" s="26"/>
      <c r="T857" s="178"/>
      <c r="U857" s="178">
        <v>436.9</v>
      </c>
      <c r="V857" s="178">
        <f>U857*7523</f>
        <v>3286798.6999999997</v>
      </c>
      <c r="W857" s="178"/>
      <c r="X857" s="178"/>
      <c r="Y857" s="178"/>
      <c r="Z857" s="178"/>
      <c r="AA857" s="178"/>
      <c r="AB857" s="178"/>
      <c r="AC857" s="178"/>
      <c r="AD857" s="178"/>
      <c r="AE857" s="178"/>
      <c r="AF857" s="178"/>
      <c r="AG857" s="317">
        <v>2025</v>
      </c>
      <c r="AH857" s="158"/>
      <c r="AI857" s="175"/>
      <c r="AJ857" s="162"/>
      <c r="AK857" s="15">
        <f t="shared" si="207"/>
        <v>804</v>
      </c>
      <c r="AL857" s="15" t="s">
        <v>155</v>
      </c>
      <c r="AM857" s="15" t="str">
        <f t="shared" si="208"/>
        <v>804.</v>
      </c>
      <c r="AN857" s="179"/>
      <c r="AO857" s="15"/>
      <c r="AP857" s="16"/>
    </row>
    <row r="858" spans="1:73" ht="22.5" hidden="1" customHeight="1" x14ac:dyDescent="0.25">
      <c r="A858" s="83" t="str">
        <f t="shared" si="221"/>
        <v>805.</v>
      </c>
      <c r="B858" s="26">
        <v>1504</v>
      </c>
      <c r="C858" s="40" t="s">
        <v>1837</v>
      </c>
      <c r="D858" s="26">
        <v>1960</v>
      </c>
      <c r="E858" s="83" t="s">
        <v>2957</v>
      </c>
      <c r="F858" s="83" t="s">
        <v>2959</v>
      </c>
      <c r="G858" s="26">
        <v>2</v>
      </c>
      <c r="H858" s="26">
        <v>1</v>
      </c>
      <c r="I858" s="178">
        <v>329</v>
      </c>
      <c r="J858" s="176">
        <v>298.10000000000002</v>
      </c>
      <c r="K858" s="178">
        <v>298.10000000000002</v>
      </c>
      <c r="L858" s="187">
        <v>18</v>
      </c>
      <c r="M858" s="186">
        <f t="shared" ref="M858:M874" si="228">R858+T858+V858+X858+Z858+AB858+AE858+AF858</f>
        <v>35725</v>
      </c>
      <c r="N858" s="186"/>
      <c r="O858" s="186"/>
      <c r="P858" s="186"/>
      <c r="Q858" s="176">
        <f t="shared" ref="Q858:Q874" si="229">M858</f>
        <v>35725</v>
      </c>
      <c r="R858" s="186">
        <v>35725</v>
      </c>
      <c r="S858" s="187"/>
      <c r="T858" s="186"/>
      <c r="U858" s="186"/>
      <c r="V858" s="186"/>
      <c r="W858" s="186"/>
      <c r="X858" s="186"/>
      <c r="Y858" s="186"/>
      <c r="Z858" s="186"/>
      <c r="AA858" s="186"/>
      <c r="AB858" s="186"/>
      <c r="AC858" s="186"/>
      <c r="AD858" s="186"/>
      <c r="AE858" s="186"/>
      <c r="AF858" s="186"/>
      <c r="AG858" s="317">
        <v>2025</v>
      </c>
      <c r="AH858" s="158"/>
      <c r="AI858" s="175"/>
      <c r="AJ858" s="162"/>
      <c r="AK858" s="15">
        <f t="shared" si="207"/>
        <v>805</v>
      </c>
      <c r="AL858" s="15" t="s">
        <v>155</v>
      </c>
      <c r="AM858" s="15" t="str">
        <f t="shared" si="208"/>
        <v>805.</v>
      </c>
      <c r="AN858" s="179"/>
      <c r="AO858" s="15"/>
      <c r="AP858" s="16"/>
    </row>
    <row r="859" spans="1:73" ht="18.75" hidden="1" customHeight="1" x14ac:dyDescent="0.25">
      <c r="A859" s="83" t="str">
        <f t="shared" si="221"/>
        <v>806.</v>
      </c>
      <c r="B859" s="26">
        <v>1512</v>
      </c>
      <c r="C859" s="40" t="s">
        <v>1410</v>
      </c>
      <c r="D859" s="26">
        <v>1964</v>
      </c>
      <c r="E859" s="83" t="s">
        <v>2957</v>
      </c>
      <c r="F859" s="83" t="s">
        <v>2959</v>
      </c>
      <c r="G859" s="26">
        <v>2</v>
      </c>
      <c r="H859" s="26">
        <v>2</v>
      </c>
      <c r="I859" s="178">
        <v>581.20000000000005</v>
      </c>
      <c r="J859" s="178">
        <v>525</v>
      </c>
      <c r="K859" s="178">
        <v>525</v>
      </c>
      <c r="L859" s="187">
        <v>33</v>
      </c>
      <c r="M859" s="186">
        <f t="shared" si="228"/>
        <v>227994</v>
      </c>
      <c r="N859" s="186"/>
      <c r="O859" s="186"/>
      <c r="P859" s="186"/>
      <c r="Q859" s="176">
        <f t="shared" si="229"/>
        <v>227994</v>
      </c>
      <c r="R859" s="186">
        <v>227994</v>
      </c>
      <c r="S859" s="187"/>
      <c r="T859" s="186"/>
      <c r="U859" s="186"/>
      <c r="V859" s="186"/>
      <c r="W859" s="186"/>
      <c r="X859" s="186"/>
      <c r="Y859" s="186"/>
      <c r="Z859" s="186"/>
      <c r="AA859" s="186"/>
      <c r="AB859" s="186"/>
      <c r="AC859" s="178"/>
      <c r="AD859" s="178"/>
      <c r="AE859" s="186"/>
      <c r="AF859" s="186"/>
      <c r="AG859" s="317">
        <v>2025</v>
      </c>
      <c r="AH859" s="158"/>
      <c r="AI859" s="175"/>
      <c r="AJ859" s="162"/>
      <c r="AK859" s="15">
        <f t="shared" si="207"/>
        <v>806</v>
      </c>
      <c r="AL859" s="15" t="s">
        <v>155</v>
      </c>
      <c r="AM859" s="15" t="str">
        <f t="shared" si="208"/>
        <v>806.</v>
      </c>
      <c r="AN859" s="179"/>
      <c r="AO859" s="15"/>
      <c r="AP859" s="16"/>
    </row>
    <row r="860" spans="1:73" ht="22.5" hidden="1" customHeight="1" x14ac:dyDescent="0.25">
      <c r="A860" s="83" t="str">
        <f t="shared" si="221"/>
        <v>807.</v>
      </c>
      <c r="B860" s="26">
        <v>1514</v>
      </c>
      <c r="C860" s="40" t="s">
        <v>332</v>
      </c>
      <c r="D860" s="26">
        <v>1968</v>
      </c>
      <c r="E860" s="83" t="s">
        <v>2957</v>
      </c>
      <c r="F860" s="83" t="s">
        <v>2959</v>
      </c>
      <c r="G860" s="26">
        <v>2</v>
      </c>
      <c r="H860" s="26">
        <v>2</v>
      </c>
      <c r="I860" s="178">
        <v>408.6</v>
      </c>
      <c r="J860" s="176">
        <v>362</v>
      </c>
      <c r="K860" s="178">
        <v>362</v>
      </c>
      <c r="L860" s="187">
        <v>10</v>
      </c>
      <c r="M860" s="186">
        <f t="shared" si="228"/>
        <v>2747163.5</v>
      </c>
      <c r="N860" s="186"/>
      <c r="O860" s="186"/>
      <c r="P860" s="186"/>
      <c r="Q860" s="176">
        <f t="shared" si="229"/>
        <v>2747163.5</v>
      </c>
      <c r="R860" s="178">
        <v>290904</v>
      </c>
      <c r="S860" s="26"/>
      <c r="T860" s="178"/>
      <c r="U860" s="178">
        <v>326.5</v>
      </c>
      <c r="V860" s="178">
        <f>U860*7523</f>
        <v>2456259.5</v>
      </c>
      <c r="W860" s="178"/>
      <c r="X860" s="178"/>
      <c r="Y860" s="178"/>
      <c r="Z860" s="178"/>
      <c r="AA860" s="178"/>
      <c r="AB860" s="178"/>
      <c r="AC860" s="178"/>
      <c r="AD860" s="178"/>
      <c r="AE860" s="178"/>
      <c r="AF860" s="178"/>
      <c r="AG860" s="317">
        <v>2025</v>
      </c>
      <c r="AH860" s="158"/>
      <c r="AI860" s="175"/>
      <c r="AJ860" s="162"/>
      <c r="AK860" s="15">
        <f t="shared" si="207"/>
        <v>807</v>
      </c>
      <c r="AL860" s="15" t="s">
        <v>155</v>
      </c>
      <c r="AM860" s="15" t="str">
        <f t="shared" si="208"/>
        <v>807.</v>
      </c>
      <c r="AN860" s="179"/>
      <c r="AO860" s="15"/>
      <c r="AP860" s="16"/>
    </row>
    <row r="861" spans="1:73" ht="22.5" hidden="1" customHeight="1" x14ac:dyDescent="0.25">
      <c r="A861" s="83" t="str">
        <f t="shared" si="221"/>
        <v>808.</v>
      </c>
      <c r="B861" s="26">
        <v>1515</v>
      </c>
      <c r="C861" s="41" t="s">
        <v>355</v>
      </c>
      <c r="D861" s="26">
        <v>1963</v>
      </c>
      <c r="E861" s="83" t="s">
        <v>2957</v>
      </c>
      <c r="F861" s="83" t="s">
        <v>2959</v>
      </c>
      <c r="G861" s="26">
        <v>2</v>
      </c>
      <c r="H861" s="26">
        <v>1</v>
      </c>
      <c r="I861" s="178">
        <v>402</v>
      </c>
      <c r="J861" s="176">
        <v>355.9</v>
      </c>
      <c r="K861" s="178">
        <v>355.9</v>
      </c>
      <c r="L861" s="187">
        <v>17</v>
      </c>
      <c r="M861" s="186">
        <f t="shared" si="228"/>
        <v>471076</v>
      </c>
      <c r="N861" s="186"/>
      <c r="O861" s="186"/>
      <c r="P861" s="186"/>
      <c r="Q861" s="176">
        <f t="shared" si="229"/>
        <v>471076</v>
      </c>
      <c r="R861" s="186">
        <v>471076</v>
      </c>
      <c r="S861" s="187"/>
      <c r="T861" s="186"/>
      <c r="U861" s="186"/>
      <c r="V861" s="186"/>
      <c r="W861" s="186"/>
      <c r="X861" s="186"/>
      <c r="Y861" s="186"/>
      <c r="Z861" s="186"/>
      <c r="AA861" s="186"/>
      <c r="AB861" s="186"/>
      <c r="AC861" s="186"/>
      <c r="AD861" s="186"/>
      <c r="AE861" s="186"/>
      <c r="AF861" s="186"/>
      <c r="AG861" s="317">
        <v>2025</v>
      </c>
      <c r="AH861" s="158"/>
      <c r="AI861" s="175"/>
      <c r="AJ861" s="162"/>
      <c r="AK861" s="15">
        <f t="shared" si="207"/>
        <v>808</v>
      </c>
      <c r="AL861" s="15" t="s">
        <v>155</v>
      </c>
      <c r="AM861" s="15" t="str">
        <f t="shared" si="208"/>
        <v>808.</v>
      </c>
      <c r="AN861" s="179"/>
      <c r="AO861" s="15"/>
      <c r="AP861" s="16"/>
    </row>
    <row r="862" spans="1:73" ht="22.5" hidden="1" customHeight="1" x14ac:dyDescent="0.25">
      <c r="A862" s="83" t="str">
        <f t="shared" si="221"/>
        <v>809.</v>
      </c>
      <c r="B862" s="26">
        <v>1519</v>
      </c>
      <c r="C862" s="41" t="s">
        <v>356</v>
      </c>
      <c r="D862" s="26">
        <v>1961</v>
      </c>
      <c r="E862" s="83" t="s">
        <v>2957</v>
      </c>
      <c r="F862" s="83" t="s">
        <v>2959</v>
      </c>
      <c r="G862" s="26">
        <v>2</v>
      </c>
      <c r="H862" s="26">
        <v>1</v>
      </c>
      <c r="I862" s="178">
        <v>344.1</v>
      </c>
      <c r="J862" s="176">
        <v>310.8</v>
      </c>
      <c r="K862" s="178">
        <v>310.8</v>
      </c>
      <c r="L862" s="187">
        <v>12</v>
      </c>
      <c r="M862" s="186">
        <f t="shared" si="228"/>
        <v>191022</v>
      </c>
      <c r="N862" s="186"/>
      <c r="O862" s="186"/>
      <c r="P862" s="186"/>
      <c r="Q862" s="176">
        <f t="shared" si="229"/>
        <v>191022</v>
      </c>
      <c r="R862" s="186">
        <v>191022</v>
      </c>
      <c r="S862" s="187"/>
      <c r="T862" s="186"/>
      <c r="U862" s="186"/>
      <c r="V862" s="186"/>
      <c r="W862" s="186"/>
      <c r="X862" s="186"/>
      <c r="Y862" s="186"/>
      <c r="Z862" s="186"/>
      <c r="AA862" s="186"/>
      <c r="AB862" s="186"/>
      <c r="AC862" s="186"/>
      <c r="AD862" s="186"/>
      <c r="AE862" s="186"/>
      <c r="AF862" s="186"/>
      <c r="AG862" s="317">
        <v>2025</v>
      </c>
      <c r="AH862" s="158"/>
      <c r="AI862" s="175"/>
      <c r="AJ862" s="162"/>
      <c r="AK862" s="15">
        <f t="shared" si="207"/>
        <v>809</v>
      </c>
      <c r="AL862" s="15" t="s">
        <v>155</v>
      </c>
      <c r="AM862" s="15" t="str">
        <f t="shared" si="208"/>
        <v>809.</v>
      </c>
      <c r="AN862" s="179"/>
      <c r="AO862" s="15"/>
      <c r="AP862" s="16"/>
    </row>
    <row r="863" spans="1:73" ht="22.5" hidden="1" customHeight="1" x14ac:dyDescent="0.25">
      <c r="A863" s="83" t="str">
        <f t="shared" si="221"/>
        <v>810.</v>
      </c>
      <c r="B863" s="26">
        <v>1520</v>
      </c>
      <c r="C863" s="40" t="s">
        <v>51</v>
      </c>
      <c r="D863" s="26">
        <v>1971</v>
      </c>
      <c r="E863" s="83" t="s">
        <v>2957</v>
      </c>
      <c r="F863" s="83" t="s">
        <v>2959</v>
      </c>
      <c r="G863" s="26">
        <v>2</v>
      </c>
      <c r="H863" s="26">
        <v>2</v>
      </c>
      <c r="I863" s="178">
        <v>768.8</v>
      </c>
      <c r="J863" s="176">
        <v>716.7</v>
      </c>
      <c r="K863" s="178">
        <v>667.3</v>
      </c>
      <c r="L863" s="187">
        <v>32</v>
      </c>
      <c r="M863" s="186">
        <f t="shared" si="228"/>
        <v>966560</v>
      </c>
      <c r="N863" s="186"/>
      <c r="O863" s="186"/>
      <c r="P863" s="186"/>
      <c r="Q863" s="176">
        <f t="shared" si="229"/>
        <v>966560</v>
      </c>
      <c r="R863" s="178">
        <f>503564+462996</f>
        <v>966560</v>
      </c>
      <c r="S863" s="26"/>
      <c r="T863" s="178"/>
      <c r="U863" s="178"/>
      <c r="V863" s="178"/>
      <c r="W863" s="178"/>
      <c r="X863" s="178"/>
      <c r="Y863" s="178"/>
      <c r="Z863" s="178"/>
      <c r="AA863" s="178"/>
      <c r="AB863" s="178"/>
      <c r="AC863" s="178"/>
      <c r="AD863" s="178"/>
      <c r="AE863" s="176"/>
      <c r="AF863" s="178"/>
      <c r="AG863" s="317">
        <v>2025</v>
      </c>
      <c r="AH863" s="158"/>
      <c r="AI863" s="175"/>
      <c r="AJ863" s="162"/>
      <c r="AK863" s="15">
        <f t="shared" ref="AK863:AK926" si="230">MAX(AK858:AK862)+1</f>
        <v>810</v>
      </c>
      <c r="AL863" s="15" t="s">
        <v>155</v>
      </c>
      <c r="AM863" s="15" t="str">
        <f t="shared" si="208"/>
        <v>810.</v>
      </c>
      <c r="AN863" s="179"/>
      <c r="AO863" s="15"/>
      <c r="AP863" s="16"/>
    </row>
    <row r="864" spans="1:73" ht="22.5" hidden="1" customHeight="1" x14ac:dyDescent="0.25">
      <c r="A864" s="83" t="str">
        <f t="shared" si="221"/>
        <v>811.</v>
      </c>
      <c r="B864" s="26">
        <v>1523</v>
      </c>
      <c r="C864" s="40" t="s">
        <v>333</v>
      </c>
      <c r="D864" s="26">
        <v>1959</v>
      </c>
      <c r="E864" s="83" t="s">
        <v>2957</v>
      </c>
      <c r="F864" s="83" t="s">
        <v>2959</v>
      </c>
      <c r="G864" s="26">
        <v>2</v>
      </c>
      <c r="H864" s="26">
        <v>1</v>
      </c>
      <c r="I864" s="178">
        <v>301.89999999999998</v>
      </c>
      <c r="J864" s="176">
        <v>280.10000000000002</v>
      </c>
      <c r="K864" s="178">
        <v>280.10000000000002</v>
      </c>
      <c r="L864" s="187">
        <v>10</v>
      </c>
      <c r="M864" s="186">
        <f t="shared" si="228"/>
        <v>1931269.8</v>
      </c>
      <c r="N864" s="186"/>
      <c r="O864" s="186"/>
      <c r="P864" s="186"/>
      <c r="Q864" s="176">
        <f t="shared" si="229"/>
        <v>1931269.8</v>
      </c>
      <c r="R864" s="178">
        <v>166374</v>
      </c>
      <c r="S864" s="26"/>
      <c r="T864" s="178"/>
      <c r="U864" s="178">
        <v>234.6</v>
      </c>
      <c r="V864" s="178">
        <f>U864*7523</f>
        <v>1764895.8</v>
      </c>
      <c r="W864" s="178"/>
      <c r="X864" s="178"/>
      <c r="Y864" s="178"/>
      <c r="Z864" s="178"/>
      <c r="AA864" s="178"/>
      <c r="AB864" s="178"/>
      <c r="AC864" s="178"/>
      <c r="AD864" s="178"/>
      <c r="AE864" s="178"/>
      <c r="AF864" s="178"/>
      <c r="AG864" s="317">
        <v>2025</v>
      </c>
      <c r="AH864" s="158"/>
      <c r="AI864" s="175"/>
      <c r="AJ864" s="162"/>
      <c r="AK864" s="15">
        <f t="shared" si="230"/>
        <v>811</v>
      </c>
      <c r="AL864" s="15" t="s">
        <v>155</v>
      </c>
      <c r="AM864" s="15" t="str">
        <f t="shared" si="208"/>
        <v>811.</v>
      </c>
      <c r="AN864" s="179"/>
      <c r="AO864" s="15"/>
      <c r="AP864" s="16"/>
    </row>
    <row r="865" spans="1:42" ht="22.5" hidden="1" customHeight="1" x14ac:dyDescent="0.25">
      <c r="A865" s="83" t="str">
        <f t="shared" si="221"/>
        <v>812.</v>
      </c>
      <c r="B865" s="26">
        <v>1524</v>
      </c>
      <c r="C865" s="40" t="s">
        <v>334</v>
      </c>
      <c r="D865" s="26">
        <v>1958</v>
      </c>
      <c r="E865" s="83" t="s">
        <v>2957</v>
      </c>
      <c r="F865" s="83" t="s">
        <v>2959</v>
      </c>
      <c r="G865" s="26">
        <v>2</v>
      </c>
      <c r="H865" s="26">
        <v>1</v>
      </c>
      <c r="I865" s="178">
        <v>460.6</v>
      </c>
      <c r="J865" s="176">
        <v>369.8</v>
      </c>
      <c r="K865" s="178">
        <v>369.8</v>
      </c>
      <c r="L865" s="187">
        <v>20</v>
      </c>
      <c r="M865" s="186">
        <f t="shared" si="228"/>
        <v>3550116.73</v>
      </c>
      <c r="N865" s="186"/>
      <c r="O865" s="186"/>
      <c r="P865" s="186"/>
      <c r="Q865" s="176">
        <f t="shared" si="229"/>
        <v>3550116.73</v>
      </c>
      <c r="R865" s="178">
        <v>191022</v>
      </c>
      <c r="S865" s="26"/>
      <c r="T865" s="178"/>
      <c r="U865" s="178">
        <v>446.51</v>
      </c>
      <c r="V865" s="178">
        <f>U865*7523</f>
        <v>3359094.73</v>
      </c>
      <c r="W865" s="178"/>
      <c r="X865" s="178"/>
      <c r="Y865" s="178"/>
      <c r="Z865" s="178"/>
      <c r="AA865" s="178"/>
      <c r="AB865" s="178"/>
      <c r="AC865" s="178"/>
      <c r="AD865" s="178"/>
      <c r="AE865" s="178"/>
      <c r="AF865" s="178"/>
      <c r="AG865" s="317">
        <v>2025</v>
      </c>
      <c r="AH865" s="158"/>
      <c r="AI865" s="175"/>
      <c r="AJ865" s="162"/>
      <c r="AK865" s="15">
        <f t="shared" si="230"/>
        <v>812</v>
      </c>
      <c r="AL865" s="15" t="s">
        <v>155</v>
      </c>
      <c r="AM865" s="15" t="str">
        <f t="shared" ref="AM865:AM928" si="231">CONCATENATE(AK865,AL865)</f>
        <v>812.</v>
      </c>
      <c r="AN865" s="179"/>
      <c r="AO865" s="15"/>
      <c r="AP865" s="16"/>
    </row>
    <row r="866" spans="1:42" ht="22.5" hidden="1" customHeight="1" x14ac:dyDescent="0.25">
      <c r="A866" s="83" t="str">
        <f t="shared" si="221"/>
        <v>813.</v>
      </c>
      <c r="B866" s="26">
        <v>1528</v>
      </c>
      <c r="C866" s="41" t="s">
        <v>357</v>
      </c>
      <c r="D866" s="26">
        <v>1976</v>
      </c>
      <c r="E866" s="83" t="s">
        <v>2957</v>
      </c>
      <c r="F866" s="83" t="s">
        <v>2959</v>
      </c>
      <c r="G866" s="26">
        <v>2</v>
      </c>
      <c r="H866" s="26">
        <v>2</v>
      </c>
      <c r="I866" s="178">
        <v>784.8</v>
      </c>
      <c r="J866" s="176">
        <v>715.6</v>
      </c>
      <c r="K866" s="178">
        <v>715.6</v>
      </c>
      <c r="L866" s="187">
        <v>32</v>
      </c>
      <c r="M866" s="186">
        <f t="shared" si="228"/>
        <v>275133.3</v>
      </c>
      <c r="N866" s="186"/>
      <c r="O866" s="186"/>
      <c r="P866" s="186"/>
      <c r="Q866" s="176">
        <f t="shared" si="229"/>
        <v>275133.3</v>
      </c>
      <c r="R866" s="186">
        <v>275133.3</v>
      </c>
      <c r="S866" s="187"/>
      <c r="T866" s="186"/>
      <c r="U866" s="186"/>
      <c r="V866" s="186"/>
      <c r="W866" s="186"/>
      <c r="X866" s="186"/>
      <c r="Y866" s="186"/>
      <c r="Z866" s="186"/>
      <c r="AA866" s="186"/>
      <c r="AB866" s="186"/>
      <c r="AC866" s="186"/>
      <c r="AD866" s="186"/>
      <c r="AE866" s="186"/>
      <c r="AF866" s="186"/>
      <c r="AG866" s="317">
        <v>2025</v>
      </c>
      <c r="AH866" s="158"/>
      <c r="AI866" s="175"/>
      <c r="AJ866" s="162"/>
      <c r="AK866" s="15">
        <f t="shared" si="230"/>
        <v>813</v>
      </c>
      <c r="AL866" s="15" t="s">
        <v>155</v>
      </c>
      <c r="AM866" s="15" t="str">
        <f t="shared" si="231"/>
        <v>813.</v>
      </c>
      <c r="AN866" s="179"/>
      <c r="AO866" s="15"/>
      <c r="AP866" s="16"/>
    </row>
    <row r="867" spans="1:42" ht="22.5" hidden="1" customHeight="1" x14ac:dyDescent="0.25">
      <c r="A867" s="83" t="str">
        <f t="shared" si="221"/>
        <v>814.</v>
      </c>
      <c r="B867" s="26">
        <v>1530</v>
      </c>
      <c r="C867" s="40" t="s">
        <v>1413</v>
      </c>
      <c r="D867" s="26">
        <v>1922</v>
      </c>
      <c r="E867" s="83" t="s">
        <v>2957</v>
      </c>
      <c r="F867" s="83" t="s">
        <v>2960</v>
      </c>
      <c r="G867" s="26">
        <v>2</v>
      </c>
      <c r="H867" s="26">
        <v>1</v>
      </c>
      <c r="I867" s="178">
        <v>280.7</v>
      </c>
      <c r="J867" s="178">
        <v>263.2</v>
      </c>
      <c r="K867" s="178">
        <v>263.2</v>
      </c>
      <c r="L867" s="187">
        <v>14</v>
      </c>
      <c r="M867" s="186">
        <f t="shared" si="228"/>
        <v>107080</v>
      </c>
      <c r="N867" s="186"/>
      <c r="O867" s="186"/>
      <c r="P867" s="186"/>
      <c r="Q867" s="176">
        <f t="shared" si="229"/>
        <v>107080</v>
      </c>
      <c r="R867" s="178"/>
      <c r="S867" s="26"/>
      <c r="T867" s="178"/>
      <c r="U867" s="178"/>
      <c r="V867" s="178"/>
      <c r="W867" s="178"/>
      <c r="X867" s="176"/>
      <c r="Y867" s="178"/>
      <c r="Z867" s="178"/>
      <c r="AA867" s="178">
        <v>40</v>
      </c>
      <c r="AB867" s="178">
        <f>AA867*2677</f>
        <v>107080</v>
      </c>
      <c r="AC867" s="178"/>
      <c r="AD867" s="178"/>
      <c r="AE867" s="178"/>
      <c r="AF867" s="178"/>
      <c r="AG867" s="317">
        <v>2025</v>
      </c>
      <c r="AH867" s="158"/>
      <c r="AI867" s="175"/>
      <c r="AJ867" s="162"/>
      <c r="AK867" s="15">
        <f t="shared" si="230"/>
        <v>814</v>
      </c>
      <c r="AL867" s="15" t="s">
        <v>155</v>
      </c>
      <c r="AM867" s="15" t="str">
        <f t="shared" si="231"/>
        <v>814.</v>
      </c>
      <c r="AN867" s="179"/>
      <c r="AO867" s="15"/>
      <c r="AP867" s="16"/>
    </row>
    <row r="868" spans="1:42" ht="21.75" hidden="1" customHeight="1" x14ac:dyDescent="0.25">
      <c r="A868" s="83" t="str">
        <f t="shared" si="221"/>
        <v>815.</v>
      </c>
      <c r="B868" s="26">
        <v>1537</v>
      </c>
      <c r="C868" s="40" t="s">
        <v>2886</v>
      </c>
      <c r="D868" s="26">
        <v>2009</v>
      </c>
      <c r="E868" s="83" t="s">
        <v>2957</v>
      </c>
      <c r="F868" s="83" t="s">
        <v>2960</v>
      </c>
      <c r="G868" s="26">
        <v>2</v>
      </c>
      <c r="H868" s="26">
        <v>1</v>
      </c>
      <c r="I868" s="178">
        <v>243.1</v>
      </c>
      <c r="J868" s="178">
        <v>216.7</v>
      </c>
      <c r="K868" s="178">
        <v>216.7</v>
      </c>
      <c r="L868" s="187">
        <v>9</v>
      </c>
      <c r="M868" s="186">
        <f t="shared" si="228"/>
        <v>86199.400000000009</v>
      </c>
      <c r="N868" s="186"/>
      <c r="O868" s="186"/>
      <c r="P868" s="186"/>
      <c r="Q868" s="176">
        <f t="shared" si="229"/>
        <v>86199.400000000009</v>
      </c>
      <c r="R868" s="186"/>
      <c r="S868" s="187"/>
      <c r="T868" s="186"/>
      <c r="U868" s="186"/>
      <c r="V868" s="186"/>
      <c r="W868" s="186"/>
      <c r="X868" s="186"/>
      <c r="Y868" s="186"/>
      <c r="Z868" s="186"/>
      <c r="AA868" s="186">
        <v>32.200000000000003</v>
      </c>
      <c r="AB868" s="186">
        <f>AA868*2677</f>
        <v>86199.400000000009</v>
      </c>
      <c r="AC868" s="178"/>
      <c r="AD868" s="178"/>
      <c r="AE868" s="186"/>
      <c r="AF868" s="186"/>
      <c r="AG868" s="317">
        <v>2025</v>
      </c>
      <c r="AH868" s="158"/>
      <c r="AI868" s="175"/>
      <c r="AJ868" s="162"/>
      <c r="AK868" s="15">
        <f t="shared" si="230"/>
        <v>815</v>
      </c>
      <c r="AL868" s="15" t="s">
        <v>155</v>
      </c>
      <c r="AM868" s="15" t="str">
        <f t="shared" si="231"/>
        <v>815.</v>
      </c>
      <c r="AN868" s="179"/>
      <c r="AO868" s="15"/>
      <c r="AP868" s="16"/>
    </row>
    <row r="869" spans="1:42" ht="22.5" hidden="1" customHeight="1" x14ac:dyDescent="0.25">
      <c r="A869" s="83" t="str">
        <f t="shared" si="221"/>
        <v>816.</v>
      </c>
      <c r="B869" s="26">
        <v>1538</v>
      </c>
      <c r="C869" s="40" t="s">
        <v>2887</v>
      </c>
      <c r="D869" s="26">
        <v>2009</v>
      </c>
      <c r="E869" s="83" t="s">
        <v>2957</v>
      </c>
      <c r="F869" s="83" t="s">
        <v>2960</v>
      </c>
      <c r="G869" s="26">
        <v>2</v>
      </c>
      <c r="H869" s="26">
        <v>1</v>
      </c>
      <c r="I869" s="178">
        <v>237.8</v>
      </c>
      <c r="J869" s="178">
        <v>211.3</v>
      </c>
      <c r="K869" s="178">
        <v>211.3</v>
      </c>
      <c r="L869" s="187">
        <v>8</v>
      </c>
      <c r="M869" s="186">
        <f t="shared" si="228"/>
        <v>79506.899999999994</v>
      </c>
      <c r="N869" s="186"/>
      <c r="O869" s="186"/>
      <c r="P869" s="186"/>
      <c r="Q869" s="176">
        <f t="shared" si="229"/>
        <v>79506.899999999994</v>
      </c>
      <c r="R869" s="186"/>
      <c r="S869" s="187"/>
      <c r="T869" s="186"/>
      <c r="U869" s="186"/>
      <c r="V869" s="186"/>
      <c r="W869" s="186"/>
      <c r="X869" s="186"/>
      <c r="Y869" s="186"/>
      <c r="Z869" s="186"/>
      <c r="AA869" s="186">
        <v>29.7</v>
      </c>
      <c r="AB869" s="186">
        <f>AA869*2677</f>
        <v>79506.899999999994</v>
      </c>
      <c r="AC869" s="178"/>
      <c r="AD869" s="178"/>
      <c r="AE869" s="176"/>
      <c r="AF869" s="186"/>
      <c r="AG869" s="317">
        <v>2025</v>
      </c>
      <c r="AH869" s="158"/>
      <c r="AI869" s="175"/>
      <c r="AJ869" s="162"/>
      <c r="AK869" s="15">
        <f t="shared" si="230"/>
        <v>816</v>
      </c>
      <c r="AL869" s="15" t="s">
        <v>155</v>
      </c>
      <c r="AM869" s="15" t="str">
        <f t="shared" si="231"/>
        <v>816.</v>
      </c>
      <c r="AN869" s="179"/>
      <c r="AO869" s="15"/>
      <c r="AP869" s="16"/>
    </row>
    <row r="870" spans="1:42" ht="22.5" hidden="1" customHeight="1" x14ac:dyDescent="0.25">
      <c r="A870" s="83" t="str">
        <f t="shared" si="221"/>
        <v>817.</v>
      </c>
      <c r="B870" s="26">
        <v>1539</v>
      </c>
      <c r="C870" s="40" t="s">
        <v>1838</v>
      </c>
      <c r="D870" s="26">
        <v>1961</v>
      </c>
      <c r="E870" s="83" t="s">
        <v>2957</v>
      </c>
      <c r="F870" s="83" t="s">
        <v>2959</v>
      </c>
      <c r="G870" s="26">
        <v>2</v>
      </c>
      <c r="H870" s="26">
        <v>1</v>
      </c>
      <c r="I870" s="178">
        <v>337.3</v>
      </c>
      <c r="J870" s="176">
        <v>308.89999999999998</v>
      </c>
      <c r="K870" s="178">
        <v>308.89999999999998</v>
      </c>
      <c r="L870" s="187">
        <v>27</v>
      </c>
      <c r="M870" s="186">
        <f t="shared" si="228"/>
        <v>394248</v>
      </c>
      <c r="N870" s="186"/>
      <c r="O870" s="186"/>
      <c r="P870" s="186"/>
      <c r="Q870" s="176">
        <f t="shared" si="229"/>
        <v>394248</v>
      </c>
      <c r="R870" s="178">
        <f>197184+197064</f>
        <v>394248</v>
      </c>
      <c r="S870" s="26"/>
      <c r="T870" s="178"/>
      <c r="U870" s="178"/>
      <c r="V870" s="178"/>
      <c r="W870" s="178"/>
      <c r="X870" s="178"/>
      <c r="Y870" s="178"/>
      <c r="Z870" s="178"/>
      <c r="AA870" s="178"/>
      <c r="AB870" s="178"/>
      <c r="AC870" s="178"/>
      <c r="AD870" s="178"/>
      <c r="AE870" s="178"/>
      <c r="AF870" s="178"/>
      <c r="AG870" s="317">
        <v>2025</v>
      </c>
      <c r="AH870" s="158"/>
      <c r="AI870" s="175"/>
      <c r="AJ870" s="162"/>
      <c r="AK870" s="15">
        <f t="shared" si="230"/>
        <v>817</v>
      </c>
      <c r="AL870" s="15" t="s">
        <v>155</v>
      </c>
      <c r="AM870" s="15" t="str">
        <f t="shared" si="231"/>
        <v>817.</v>
      </c>
      <c r="AN870" s="179"/>
      <c r="AO870" s="15"/>
      <c r="AP870" s="16"/>
    </row>
    <row r="871" spans="1:42" ht="22.5" hidden="1" customHeight="1" x14ac:dyDescent="0.25">
      <c r="A871" s="83" t="str">
        <f t="shared" si="221"/>
        <v>818.</v>
      </c>
      <c r="B871" s="26">
        <v>1541</v>
      </c>
      <c r="C871" s="40" t="s">
        <v>1839</v>
      </c>
      <c r="D871" s="26">
        <v>2010</v>
      </c>
      <c r="E871" s="83" t="s">
        <v>2957</v>
      </c>
      <c r="F871" s="83" t="s">
        <v>2960</v>
      </c>
      <c r="G871" s="26">
        <v>2</v>
      </c>
      <c r="H871" s="26">
        <v>2</v>
      </c>
      <c r="I871" s="178">
        <v>501.9</v>
      </c>
      <c r="J871" s="178">
        <v>447.9</v>
      </c>
      <c r="K871" s="178">
        <v>447.9</v>
      </c>
      <c r="L871" s="187">
        <v>16</v>
      </c>
      <c r="M871" s="186">
        <f t="shared" si="228"/>
        <v>88073.3</v>
      </c>
      <c r="N871" s="186"/>
      <c r="O871" s="186"/>
      <c r="P871" s="186"/>
      <c r="Q871" s="176">
        <f t="shared" si="229"/>
        <v>88073.3</v>
      </c>
      <c r="R871" s="186"/>
      <c r="S871" s="187"/>
      <c r="T871" s="186"/>
      <c r="U871" s="186"/>
      <c r="V871" s="186"/>
      <c r="W871" s="186"/>
      <c r="X871" s="186"/>
      <c r="Y871" s="186"/>
      <c r="Z871" s="186"/>
      <c r="AA871" s="186">
        <v>32.9</v>
      </c>
      <c r="AB871" s="186">
        <f>AA871*2677</f>
        <v>88073.3</v>
      </c>
      <c r="AC871" s="178"/>
      <c r="AD871" s="178"/>
      <c r="AE871" s="176"/>
      <c r="AF871" s="186"/>
      <c r="AG871" s="317">
        <v>2025</v>
      </c>
      <c r="AH871" s="158"/>
      <c r="AI871" s="175"/>
      <c r="AJ871" s="162"/>
      <c r="AK871" s="15">
        <f t="shared" si="230"/>
        <v>818</v>
      </c>
      <c r="AL871" s="15" t="s">
        <v>155</v>
      </c>
      <c r="AM871" s="15" t="str">
        <f t="shared" si="231"/>
        <v>818.</v>
      </c>
      <c r="AN871" s="179"/>
      <c r="AO871" s="15"/>
      <c r="AP871" s="16"/>
    </row>
    <row r="872" spans="1:42" ht="22.5" hidden="1" customHeight="1" x14ac:dyDescent="0.25">
      <c r="A872" s="83" t="str">
        <f t="shared" si="221"/>
        <v>819.</v>
      </c>
      <c r="B872" s="26">
        <v>1543</v>
      </c>
      <c r="C872" s="40" t="s">
        <v>1840</v>
      </c>
      <c r="D872" s="26">
        <v>2009</v>
      </c>
      <c r="E872" s="83" t="s">
        <v>2957</v>
      </c>
      <c r="F872" s="83" t="s">
        <v>2960</v>
      </c>
      <c r="G872" s="26">
        <v>2</v>
      </c>
      <c r="H872" s="26">
        <v>1</v>
      </c>
      <c r="I872" s="178">
        <v>185</v>
      </c>
      <c r="J872" s="178">
        <v>163.69999999999999</v>
      </c>
      <c r="K872" s="178">
        <v>163.69999999999999</v>
      </c>
      <c r="L872" s="187">
        <v>4</v>
      </c>
      <c r="M872" s="186">
        <f t="shared" si="228"/>
        <v>57368.11</v>
      </c>
      <c r="N872" s="186"/>
      <c r="O872" s="186"/>
      <c r="P872" s="186"/>
      <c r="Q872" s="176">
        <f t="shared" si="229"/>
        <v>57368.11</v>
      </c>
      <c r="R872" s="186"/>
      <c r="S872" s="187"/>
      <c r="T872" s="186"/>
      <c r="U872" s="186"/>
      <c r="V872" s="186"/>
      <c r="W872" s="186"/>
      <c r="X872" s="186"/>
      <c r="Y872" s="186"/>
      <c r="Z872" s="186"/>
      <c r="AA872" s="186">
        <v>21.43</v>
      </c>
      <c r="AB872" s="186">
        <f>AA872*2677</f>
        <v>57368.11</v>
      </c>
      <c r="AC872" s="178"/>
      <c r="AD872" s="178"/>
      <c r="AE872" s="176"/>
      <c r="AF872" s="186"/>
      <c r="AG872" s="317">
        <v>2025</v>
      </c>
      <c r="AH872" s="158"/>
      <c r="AI872" s="175"/>
      <c r="AJ872" s="162"/>
      <c r="AK872" s="15">
        <f t="shared" si="230"/>
        <v>819</v>
      </c>
      <c r="AL872" s="15" t="s">
        <v>155</v>
      </c>
      <c r="AM872" s="15" t="str">
        <f t="shared" si="231"/>
        <v>819.</v>
      </c>
      <c r="AN872" s="179"/>
      <c r="AO872" s="15"/>
      <c r="AP872" s="16"/>
    </row>
    <row r="873" spans="1:42" ht="22.5" hidden="1" customHeight="1" x14ac:dyDescent="0.25">
      <c r="A873" s="83" t="str">
        <f t="shared" si="221"/>
        <v>820.</v>
      </c>
      <c r="B873" s="26">
        <v>1545</v>
      </c>
      <c r="C873" s="40" t="s">
        <v>1414</v>
      </c>
      <c r="D873" s="26">
        <v>1935</v>
      </c>
      <c r="E873" s="83" t="s">
        <v>2957</v>
      </c>
      <c r="F873" s="83" t="s">
        <v>2960</v>
      </c>
      <c r="G873" s="26">
        <v>2</v>
      </c>
      <c r="H873" s="26">
        <v>1</v>
      </c>
      <c r="I873" s="178">
        <v>242.5</v>
      </c>
      <c r="J873" s="178">
        <v>220.2</v>
      </c>
      <c r="K873" s="178">
        <v>220.2</v>
      </c>
      <c r="L873" s="187">
        <v>6</v>
      </c>
      <c r="M873" s="186">
        <f t="shared" si="228"/>
        <v>30009</v>
      </c>
      <c r="N873" s="186"/>
      <c r="O873" s="186"/>
      <c r="P873" s="186"/>
      <c r="Q873" s="176">
        <f t="shared" si="229"/>
        <v>30009</v>
      </c>
      <c r="R873" s="186">
        <v>30009</v>
      </c>
      <c r="S873" s="187"/>
      <c r="T873" s="186"/>
      <c r="U873" s="186"/>
      <c r="V873" s="186"/>
      <c r="W873" s="186"/>
      <c r="X873" s="186"/>
      <c r="Y873" s="186"/>
      <c r="Z873" s="186"/>
      <c r="AA873" s="186"/>
      <c r="AB873" s="186"/>
      <c r="AC873" s="178"/>
      <c r="AD873" s="178"/>
      <c r="AE873" s="176"/>
      <c r="AF873" s="186"/>
      <c r="AG873" s="317">
        <v>2025</v>
      </c>
      <c r="AH873" s="158"/>
      <c r="AI873" s="175"/>
      <c r="AJ873" s="162"/>
      <c r="AK873" s="15">
        <f t="shared" si="230"/>
        <v>820</v>
      </c>
      <c r="AL873" s="15" t="s">
        <v>155</v>
      </c>
      <c r="AM873" s="15" t="str">
        <f t="shared" si="231"/>
        <v>820.</v>
      </c>
      <c r="AN873" s="179"/>
      <c r="AO873" s="15"/>
      <c r="AP873" s="16"/>
    </row>
    <row r="874" spans="1:42" ht="22.5" hidden="1" customHeight="1" x14ac:dyDescent="0.25">
      <c r="A874" s="83" t="str">
        <f t="shared" si="221"/>
        <v>821.</v>
      </c>
      <c r="B874" s="26">
        <v>1548</v>
      </c>
      <c r="C874" s="40" t="s">
        <v>346</v>
      </c>
      <c r="D874" s="26">
        <v>1968</v>
      </c>
      <c r="E874" s="83" t="s">
        <v>2957</v>
      </c>
      <c r="F874" s="83" t="s">
        <v>2959</v>
      </c>
      <c r="G874" s="26">
        <v>2</v>
      </c>
      <c r="H874" s="26">
        <v>1</v>
      </c>
      <c r="I874" s="178">
        <v>282.2</v>
      </c>
      <c r="J874" s="176">
        <v>252.7</v>
      </c>
      <c r="K874" s="178">
        <v>252.7</v>
      </c>
      <c r="L874" s="187">
        <v>14</v>
      </c>
      <c r="M874" s="186">
        <f t="shared" si="228"/>
        <v>40012</v>
      </c>
      <c r="N874" s="186"/>
      <c r="O874" s="186"/>
      <c r="P874" s="186"/>
      <c r="Q874" s="176">
        <f t="shared" si="229"/>
        <v>40012</v>
      </c>
      <c r="R874" s="186">
        <v>40012</v>
      </c>
      <c r="S874" s="187"/>
      <c r="T874" s="186"/>
      <c r="U874" s="186"/>
      <c r="V874" s="186"/>
      <c r="W874" s="186"/>
      <c r="X874" s="186"/>
      <c r="Y874" s="186"/>
      <c r="Z874" s="186"/>
      <c r="AA874" s="186"/>
      <c r="AB874" s="186"/>
      <c r="AC874" s="186"/>
      <c r="AD874" s="186"/>
      <c r="AE874" s="186"/>
      <c r="AF874" s="186"/>
      <c r="AG874" s="317">
        <v>2025</v>
      </c>
      <c r="AH874" s="158"/>
      <c r="AI874" s="175"/>
      <c r="AJ874" s="162"/>
      <c r="AK874" s="15">
        <f t="shared" si="230"/>
        <v>821</v>
      </c>
      <c r="AL874" s="15" t="s">
        <v>155</v>
      </c>
      <c r="AM874" s="15" t="str">
        <f t="shared" si="231"/>
        <v>821.</v>
      </c>
      <c r="AN874" s="179"/>
      <c r="AO874" s="15"/>
      <c r="AP874" s="16"/>
    </row>
    <row r="875" spans="1:42" ht="22.5" hidden="1" customHeight="1" x14ac:dyDescent="0.25">
      <c r="A875" s="83" t="str">
        <f t="shared" si="221"/>
        <v>822.</v>
      </c>
      <c r="B875" s="26">
        <v>1553</v>
      </c>
      <c r="C875" s="40" t="s">
        <v>348</v>
      </c>
      <c r="D875" s="26">
        <v>1959</v>
      </c>
      <c r="E875" s="83" t="s">
        <v>2957</v>
      </c>
      <c r="F875" s="83" t="s">
        <v>2959</v>
      </c>
      <c r="G875" s="26">
        <v>2</v>
      </c>
      <c r="H875" s="26">
        <v>1</v>
      </c>
      <c r="I875" s="178">
        <v>359.8</v>
      </c>
      <c r="J875" s="176">
        <v>326.39999999999998</v>
      </c>
      <c r="K875" s="178">
        <v>326.39999999999998</v>
      </c>
      <c r="L875" s="187">
        <v>24</v>
      </c>
      <c r="M875" s="186">
        <f t="shared" ref="M875:M921" si="232">R875+T875+V875+X875+Z875+AB875+AE875+AF875</f>
        <v>276148</v>
      </c>
      <c r="N875" s="186"/>
      <c r="O875" s="186"/>
      <c r="P875" s="186"/>
      <c r="Q875" s="176">
        <f t="shared" ref="Q875:Q921" si="233">M875</f>
        <v>276148</v>
      </c>
      <c r="R875" s="186">
        <v>276148</v>
      </c>
      <c r="S875" s="187"/>
      <c r="T875" s="186"/>
      <c r="U875" s="186"/>
      <c r="V875" s="186"/>
      <c r="W875" s="186"/>
      <c r="X875" s="186"/>
      <c r="Y875" s="186"/>
      <c r="Z875" s="186"/>
      <c r="AA875" s="186"/>
      <c r="AB875" s="186"/>
      <c r="AC875" s="186"/>
      <c r="AD875" s="186"/>
      <c r="AE875" s="186"/>
      <c r="AF875" s="186"/>
      <c r="AG875" s="317">
        <v>2025</v>
      </c>
      <c r="AH875" s="158"/>
      <c r="AI875" s="175"/>
      <c r="AJ875" s="162"/>
      <c r="AK875" s="15">
        <f t="shared" si="230"/>
        <v>822</v>
      </c>
      <c r="AL875" s="15" t="s">
        <v>155</v>
      </c>
      <c r="AM875" s="15" t="str">
        <f t="shared" si="231"/>
        <v>822.</v>
      </c>
      <c r="AN875" s="179"/>
      <c r="AO875" s="15"/>
      <c r="AP875" s="16"/>
    </row>
    <row r="876" spans="1:42" ht="22.5" hidden="1" customHeight="1" x14ac:dyDescent="0.25">
      <c r="A876" s="83" t="str">
        <f t="shared" si="221"/>
        <v>823.</v>
      </c>
      <c r="B876" s="26">
        <v>1557</v>
      </c>
      <c r="C876" s="41" t="s">
        <v>60</v>
      </c>
      <c r="D876" s="26">
        <v>1930</v>
      </c>
      <c r="E876" s="83" t="s">
        <v>2957</v>
      </c>
      <c r="F876" s="83" t="s">
        <v>2959</v>
      </c>
      <c r="G876" s="26">
        <v>1</v>
      </c>
      <c r="H876" s="26">
        <v>2</v>
      </c>
      <c r="I876" s="178">
        <v>203.3</v>
      </c>
      <c r="J876" s="176">
        <v>167.6</v>
      </c>
      <c r="K876" s="178">
        <v>167.6</v>
      </c>
      <c r="L876" s="187">
        <v>6</v>
      </c>
      <c r="M876" s="186">
        <f t="shared" si="232"/>
        <v>585644</v>
      </c>
      <c r="N876" s="186"/>
      <c r="O876" s="186"/>
      <c r="P876" s="186"/>
      <c r="Q876" s="176">
        <f t="shared" si="233"/>
        <v>585644</v>
      </c>
      <c r="R876" s="186">
        <f>252642+333002</f>
        <v>585644</v>
      </c>
      <c r="S876" s="187"/>
      <c r="T876" s="186"/>
      <c r="U876" s="186"/>
      <c r="V876" s="186"/>
      <c r="W876" s="186"/>
      <c r="X876" s="186"/>
      <c r="Y876" s="186"/>
      <c r="Z876" s="186"/>
      <c r="AA876" s="186"/>
      <c r="AB876" s="186"/>
      <c r="AC876" s="186"/>
      <c r="AD876" s="186"/>
      <c r="AE876" s="186"/>
      <c r="AF876" s="186"/>
      <c r="AG876" s="317">
        <v>2025</v>
      </c>
      <c r="AH876" s="158"/>
      <c r="AI876" s="175"/>
      <c r="AJ876" s="162"/>
      <c r="AK876" s="15">
        <f t="shared" si="230"/>
        <v>823</v>
      </c>
      <c r="AL876" s="15" t="s">
        <v>155</v>
      </c>
      <c r="AM876" s="15" t="str">
        <f t="shared" si="231"/>
        <v>823.</v>
      </c>
      <c r="AN876" s="179"/>
      <c r="AO876" s="15"/>
      <c r="AP876" s="16"/>
    </row>
    <row r="877" spans="1:42" ht="22.5" hidden="1" customHeight="1" x14ac:dyDescent="0.25">
      <c r="A877" s="83" t="str">
        <f t="shared" si="221"/>
        <v>824.</v>
      </c>
      <c r="B877" s="26">
        <v>1564</v>
      </c>
      <c r="C877" s="40" t="s">
        <v>349</v>
      </c>
      <c r="D877" s="26">
        <v>1972</v>
      </c>
      <c r="E877" s="83" t="s">
        <v>2957</v>
      </c>
      <c r="F877" s="83" t="s">
        <v>2959</v>
      </c>
      <c r="G877" s="26">
        <v>2</v>
      </c>
      <c r="H877" s="26">
        <v>2</v>
      </c>
      <c r="I877" s="178">
        <v>612.20000000000005</v>
      </c>
      <c r="J877" s="176">
        <v>510.2</v>
      </c>
      <c r="K877" s="178">
        <v>510.2</v>
      </c>
      <c r="L877" s="187">
        <v>22</v>
      </c>
      <c r="M877" s="186">
        <f t="shared" si="232"/>
        <v>2039904</v>
      </c>
      <c r="N877" s="186"/>
      <c r="O877" s="186"/>
      <c r="P877" s="186"/>
      <c r="Q877" s="176">
        <f t="shared" si="233"/>
        <v>2039904</v>
      </c>
      <c r="R877" s="186"/>
      <c r="S877" s="187"/>
      <c r="T877" s="186"/>
      <c r="U877" s="186"/>
      <c r="V877" s="186"/>
      <c r="W877" s="186"/>
      <c r="X877" s="186"/>
      <c r="Y877" s="186">
        <v>648</v>
      </c>
      <c r="Z877" s="186">
        <f>Y877*3148</f>
        <v>2039904</v>
      </c>
      <c r="AA877" s="186"/>
      <c r="AB877" s="186"/>
      <c r="AC877" s="186"/>
      <c r="AD877" s="186"/>
      <c r="AE877" s="186"/>
      <c r="AF877" s="186"/>
      <c r="AG877" s="317">
        <v>2025</v>
      </c>
      <c r="AH877" s="158"/>
      <c r="AI877" s="175"/>
      <c r="AJ877" s="162"/>
      <c r="AK877" s="15">
        <f t="shared" si="230"/>
        <v>824</v>
      </c>
      <c r="AL877" s="15" t="s">
        <v>155</v>
      </c>
      <c r="AM877" s="15" t="str">
        <f t="shared" si="231"/>
        <v>824.</v>
      </c>
      <c r="AN877" s="179"/>
      <c r="AO877" s="15"/>
      <c r="AP877" s="16"/>
    </row>
    <row r="878" spans="1:42" ht="22.5" hidden="1" customHeight="1" x14ac:dyDescent="0.25">
      <c r="A878" s="83" t="str">
        <f t="shared" si="221"/>
        <v>825.</v>
      </c>
      <c r="B878" s="26">
        <v>1569</v>
      </c>
      <c r="C878" s="40" t="s">
        <v>1418</v>
      </c>
      <c r="D878" s="26">
        <v>1967</v>
      </c>
      <c r="E878" s="83" t="s">
        <v>2957</v>
      </c>
      <c r="F878" s="83" t="s">
        <v>2959</v>
      </c>
      <c r="G878" s="26">
        <v>2</v>
      </c>
      <c r="H878" s="26">
        <v>2</v>
      </c>
      <c r="I878" s="178">
        <v>545.70000000000005</v>
      </c>
      <c r="J878" s="178">
        <v>517.6</v>
      </c>
      <c r="K878" s="178">
        <v>517.6</v>
      </c>
      <c r="L878" s="187">
        <v>21</v>
      </c>
      <c r="M878" s="186">
        <f t="shared" si="232"/>
        <v>178684</v>
      </c>
      <c r="N878" s="186"/>
      <c r="O878" s="186"/>
      <c r="P878" s="186"/>
      <c r="Q878" s="176">
        <f t="shared" si="233"/>
        <v>178684</v>
      </c>
      <c r="R878" s="186">
        <v>178684</v>
      </c>
      <c r="S878" s="187"/>
      <c r="T878" s="186"/>
      <c r="U878" s="186"/>
      <c r="V878" s="186"/>
      <c r="W878" s="186"/>
      <c r="X878" s="186"/>
      <c r="Y878" s="186"/>
      <c r="Z878" s="186"/>
      <c r="AA878" s="186"/>
      <c r="AB878" s="186"/>
      <c r="AC878" s="178"/>
      <c r="AD878" s="178"/>
      <c r="AE878" s="186"/>
      <c r="AF878" s="186"/>
      <c r="AG878" s="317">
        <v>2025</v>
      </c>
      <c r="AH878" s="158"/>
      <c r="AI878" s="175"/>
      <c r="AJ878" s="162"/>
      <c r="AK878" s="15">
        <f t="shared" si="230"/>
        <v>825</v>
      </c>
      <c r="AL878" s="15" t="s">
        <v>155</v>
      </c>
      <c r="AM878" s="15" t="str">
        <f t="shared" si="231"/>
        <v>825.</v>
      </c>
      <c r="AN878" s="179"/>
      <c r="AO878" s="15"/>
      <c r="AP878" s="16"/>
    </row>
    <row r="879" spans="1:42" ht="23.25" hidden="1" customHeight="1" x14ac:dyDescent="0.25">
      <c r="A879" s="83" t="str">
        <f t="shared" si="221"/>
        <v>826.</v>
      </c>
      <c r="B879" s="26">
        <v>1575</v>
      </c>
      <c r="C879" s="40" t="s">
        <v>1419</v>
      </c>
      <c r="D879" s="26">
        <v>1960</v>
      </c>
      <c r="E879" s="83" t="s">
        <v>2957</v>
      </c>
      <c r="F879" s="83" t="s">
        <v>2959</v>
      </c>
      <c r="G879" s="26">
        <v>2</v>
      </c>
      <c r="H879" s="26">
        <v>1</v>
      </c>
      <c r="I879" s="178">
        <v>303.10000000000002</v>
      </c>
      <c r="J879" s="178">
        <v>276</v>
      </c>
      <c r="K879" s="178">
        <v>276</v>
      </c>
      <c r="L879" s="187">
        <v>7</v>
      </c>
      <c r="M879" s="186">
        <f t="shared" si="232"/>
        <v>1534708.51</v>
      </c>
      <c r="N879" s="186"/>
      <c r="O879" s="186"/>
      <c r="P879" s="186"/>
      <c r="Q879" s="176">
        <f t="shared" si="233"/>
        <v>1534708.51</v>
      </c>
      <c r="R879" s="186">
        <f>227839.95+967167.76+339700.8</f>
        <v>1534708.51</v>
      </c>
      <c r="S879" s="187"/>
      <c r="T879" s="186"/>
      <c r="U879" s="186"/>
      <c r="V879" s="186"/>
      <c r="W879" s="186"/>
      <c r="X879" s="186"/>
      <c r="Y879" s="186"/>
      <c r="Z879" s="186"/>
      <c r="AA879" s="186"/>
      <c r="AB879" s="186"/>
      <c r="AC879" s="178"/>
      <c r="AD879" s="178"/>
      <c r="AE879" s="186"/>
      <c r="AF879" s="186"/>
      <c r="AG879" s="317">
        <v>2025</v>
      </c>
      <c r="AH879" s="158"/>
      <c r="AI879" s="175"/>
      <c r="AJ879" s="162"/>
      <c r="AK879" s="15">
        <f t="shared" si="230"/>
        <v>826</v>
      </c>
      <c r="AL879" s="15" t="s">
        <v>155</v>
      </c>
      <c r="AM879" s="15" t="str">
        <f t="shared" si="231"/>
        <v>826.</v>
      </c>
      <c r="AN879" s="179"/>
      <c r="AO879" s="15"/>
      <c r="AP879" s="16"/>
    </row>
    <row r="880" spans="1:42" ht="23.25" hidden="1" customHeight="1" x14ac:dyDescent="0.25">
      <c r="A880" s="83" t="str">
        <f t="shared" si="221"/>
        <v>827.</v>
      </c>
      <c r="B880" s="26">
        <v>1577</v>
      </c>
      <c r="C880" s="40" t="s">
        <v>1420</v>
      </c>
      <c r="D880" s="26">
        <v>1961</v>
      </c>
      <c r="E880" s="83" t="s">
        <v>2957</v>
      </c>
      <c r="F880" s="83" t="s">
        <v>2961</v>
      </c>
      <c r="G880" s="26">
        <v>2</v>
      </c>
      <c r="H880" s="26">
        <v>1</v>
      </c>
      <c r="I880" s="178">
        <v>304.72000000000003</v>
      </c>
      <c r="J880" s="178">
        <v>276.24</v>
      </c>
      <c r="K880" s="178">
        <v>276.24</v>
      </c>
      <c r="L880" s="187">
        <v>22</v>
      </c>
      <c r="M880" s="186">
        <f t="shared" si="232"/>
        <v>1422016.7000000002</v>
      </c>
      <c r="N880" s="186"/>
      <c r="O880" s="186"/>
      <c r="P880" s="186"/>
      <c r="Q880" s="176">
        <f t="shared" si="233"/>
        <v>1422016.7000000002</v>
      </c>
      <c r="R880" s="186">
        <f>225221.1+1196795.6</f>
        <v>1422016.7000000002</v>
      </c>
      <c r="S880" s="187"/>
      <c r="T880" s="186"/>
      <c r="U880" s="186"/>
      <c r="V880" s="186"/>
      <c r="W880" s="186"/>
      <c r="X880" s="186"/>
      <c r="Y880" s="186"/>
      <c r="Z880" s="186"/>
      <c r="AA880" s="186"/>
      <c r="AB880" s="186"/>
      <c r="AC880" s="178"/>
      <c r="AD880" s="178"/>
      <c r="AE880" s="186"/>
      <c r="AF880" s="186"/>
      <c r="AG880" s="317">
        <v>2025</v>
      </c>
      <c r="AH880" s="158"/>
      <c r="AI880" s="175"/>
      <c r="AJ880" s="162"/>
      <c r="AK880" s="15">
        <f t="shared" si="230"/>
        <v>827</v>
      </c>
      <c r="AL880" s="15" t="s">
        <v>155</v>
      </c>
      <c r="AM880" s="15" t="str">
        <f t="shared" si="231"/>
        <v>827.</v>
      </c>
      <c r="AN880" s="179"/>
      <c r="AO880" s="15"/>
      <c r="AP880" s="16"/>
    </row>
    <row r="881" spans="1:42" ht="22.5" hidden="1" customHeight="1" x14ac:dyDescent="0.25">
      <c r="A881" s="83" t="str">
        <f t="shared" si="221"/>
        <v>828.</v>
      </c>
      <c r="B881" s="26">
        <v>1578</v>
      </c>
      <c r="C881" s="40" t="s">
        <v>335</v>
      </c>
      <c r="D881" s="26">
        <v>1961</v>
      </c>
      <c r="E881" s="83" t="s">
        <v>2957</v>
      </c>
      <c r="F881" s="83" t="s">
        <v>2959</v>
      </c>
      <c r="G881" s="26">
        <v>2</v>
      </c>
      <c r="H881" s="26">
        <v>1</v>
      </c>
      <c r="I881" s="178">
        <v>297.5</v>
      </c>
      <c r="J881" s="176">
        <v>275.8</v>
      </c>
      <c r="K881" s="178">
        <v>275.8</v>
      </c>
      <c r="L881" s="187">
        <v>9</v>
      </c>
      <c r="M881" s="186">
        <f t="shared" si="232"/>
        <v>2053295.5</v>
      </c>
      <c r="N881" s="186"/>
      <c r="O881" s="186"/>
      <c r="P881" s="186"/>
      <c r="Q881" s="176">
        <f t="shared" si="233"/>
        <v>2053295.5</v>
      </c>
      <c r="R881" s="178">
        <f>825988.8+210432.3+1016874.4</f>
        <v>2053295.5</v>
      </c>
      <c r="S881" s="26"/>
      <c r="T881" s="178"/>
      <c r="U881" s="178"/>
      <c r="V881" s="178"/>
      <c r="W881" s="178"/>
      <c r="X881" s="178"/>
      <c r="Y881" s="178"/>
      <c r="Z881" s="178"/>
      <c r="AA881" s="178"/>
      <c r="AB881" s="178"/>
      <c r="AC881" s="178"/>
      <c r="AD881" s="178"/>
      <c r="AE881" s="178"/>
      <c r="AF881" s="178"/>
      <c r="AG881" s="317">
        <v>2025</v>
      </c>
      <c r="AH881" s="158"/>
      <c r="AI881" s="175"/>
      <c r="AJ881" s="162"/>
      <c r="AK881" s="15">
        <f t="shared" si="230"/>
        <v>828</v>
      </c>
      <c r="AL881" s="15" t="s">
        <v>155</v>
      </c>
      <c r="AM881" s="15" t="str">
        <f t="shared" si="231"/>
        <v>828.</v>
      </c>
      <c r="AN881" s="179"/>
      <c r="AO881" s="15"/>
      <c r="AP881" s="16"/>
    </row>
    <row r="882" spans="1:42" ht="23.25" hidden="1" customHeight="1" x14ac:dyDescent="0.25">
      <c r="A882" s="83" t="str">
        <f t="shared" si="221"/>
        <v>829.</v>
      </c>
      <c r="B882" s="26">
        <v>1579</v>
      </c>
      <c r="C882" s="40" t="s">
        <v>1421</v>
      </c>
      <c r="D882" s="26">
        <v>1961</v>
      </c>
      <c r="E882" s="83" t="s">
        <v>2957</v>
      </c>
      <c r="F882" s="83" t="s">
        <v>2959</v>
      </c>
      <c r="G882" s="26">
        <v>2</v>
      </c>
      <c r="H882" s="26">
        <v>1</v>
      </c>
      <c r="I882" s="178">
        <v>304.64</v>
      </c>
      <c r="J882" s="178">
        <v>282.94</v>
      </c>
      <c r="K882" s="178">
        <v>282.94</v>
      </c>
      <c r="L882" s="187">
        <v>8</v>
      </c>
      <c r="M882" s="186">
        <f t="shared" si="232"/>
        <v>1534291.8</v>
      </c>
      <c r="N882" s="186"/>
      <c r="O882" s="186"/>
      <c r="P882" s="186"/>
      <c r="Q882" s="176">
        <f t="shared" si="233"/>
        <v>1534291.8</v>
      </c>
      <c r="R882" s="186">
        <f>1003879.2+211356.6+319056</f>
        <v>1534291.8</v>
      </c>
      <c r="S882" s="187"/>
      <c r="T882" s="186"/>
      <c r="U882" s="186"/>
      <c r="V882" s="186"/>
      <c r="W882" s="186"/>
      <c r="X882" s="186"/>
      <c r="Y882" s="186"/>
      <c r="Z882" s="186"/>
      <c r="AA882" s="186"/>
      <c r="AB882" s="186"/>
      <c r="AC882" s="178"/>
      <c r="AD882" s="178"/>
      <c r="AE882" s="186"/>
      <c r="AF882" s="186"/>
      <c r="AG882" s="317">
        <v>2025</v>
      </c>
      <c r="AH882" s="158"/>
      <c r="AI882" s="175"/>
      <c r="AJ882" s="162"/>
      <c r="AK882" s="15">
        <f t="shared" si="230"/>
        <v>829</v>
      </c>
      <c r="AL882" s="15" t="s">
        <v>155</v>
      </c>
      <c r="AM882" s="15" t="str">
        <f t="shared" si="231"/>
        <v>829.</v>
      </c>
      <c r="AN882" s="179"/>
      <c r="AO882" s="15"/>
      <c r="AP882" s="16"/>
    </row>
    <row r="883" spans="1:42" ht="23.25" hidden="1" customHeight="1" x14ac:dyDescent="0.25">
      <c r="A883" s="83" t="str">
        <f t="shared" si="221"/>
        <v>830.</v>
      </c>
      <c r="B883" s="26">
        <v>1580</v>
      </c>
      <c r="C883" s="40" t="s">
        <v>1422</v>
      </c>
      <c r="D883" s="26">
        <v>1961</v>
      </c>
      <c r="E883" s="83" t="s">
        <v>2957</v>
      </c>
      <c r="F883" s="83" t="s">
        <v>2959</v>
      </c>
      <c r="G883" s="26">
        <v>2</v>
      </c>
      <c r="H883" s="26">
        <v>1</v>
      </c>
      <c r="I883" s="178">
        <v>305.7</v>
      </c>
      <c r="J883" s="178">
        <v>281.89999999999998</v>
      </c>
      <c r="K883" s="178">
        <v>281.89999999999998</v>
      </c>
      <c r="L883" s="187">
        <v>8</v>
      </c>
      <c r="M883" s="186">
        <f t="shared" si="232"/>
        <v>1374410.7</v>
      </c>
      <c r="N883" s="186"/>
      <c r="O883" s="186"/>
      <c r="P883" s="186"/>
      <c r="Q883" s="176">
        <f t="shared" si="233"/>
        <v>1374410.7</v>
      </c>
      <c r="R883" s="186">
        <f>1159048.8+215361.9</f>
        <v>1374410.7</v>
      </c>
      <c r="S883" s="187"/>
      <c r="T883" s="186"/>
      <c r="U883" s="186"/>
      <c r="V883" s="186"/>
      <c r="W883" s="186"/>
      <c r="X883" s="186"/>
      <c r="Y883" s="186"/>
      <c r="Z883" s="186"/>
      <c r="AA883" s="186"/>
      <c r="AB883" s="186"/>
      <c r="AC883" s="178"/>
      <c r="AD883" s="178"/>
      <c r="AE883" s="186"/>
      <c r="AF883" s="186"/>
      <c r="AG883" s="317">
        <v>2025</v>
      </c>
      <c r="AH883" s="158"/>
      <c r="AI883" s="175"/>
      <c r="AJ883" s="162"/>
      <c r="AK883" s="15">
        <f t="shared" si="230"/>
        <v>830</v>
      </c>
      <c r="AL883" s="15" t="s">
        <v>155</v>
      </c>
      <c r="AM883" s="15" t="str">
        <f t="shared" si="231"/>
        <v>830.</v>
      </c>
      <c r="AN883" s="179"/>
      <c r="AO883" s="15"/>
      <c r="AP883" s="16"/>
    </row>
    <row r="884" spans="1:42" ht="22.5" hidden="1" customHeight="1" x14ac:dyDescent="0.25">
      <c r="A884" s="83" t="str">
        <f t="shared" si="221"/>
        <v>831.</v>
      </c>
      <c r="B884" s="26">
        <v>1581</v>
      </c>
      <c r="C884" s="40" t="s">
        <v>52</v>
      </c>
      <c r="D884" s="26">
        <v>1962</v>
      </c>
      <c r="E884" s="83" t="s">
        <v>2957</v>
      </c>
      <c r="F884" s="83" t="s">
        <v>2959</v>
      </c>
      <c r="G884" s="26">
        <v>2</v>
      </c>
      <c r="H884" s="26">
        <v>1</v>
      </c>
      <c r="I884" s="178">
        <v>305.7</v>
      </c>
      <c r="J884" s="176">
        <v>281.89999999999998</v>
      </c>
      <c r="K884" s="178">
        <v>281.89999999999998</v>
      </c>
      <c r="L884" s="187">
        <v>18</v>
      </c>
      <c r="M884" s="186">
        <f t="shared" si="232"/>
        <v>406333.2</v>
      </c>
      <c r="N884" s="186"/>
      <c r="O884" s="186"/>
      <c r="P884" s="186"/>
      <c r="Q884" s="176">
        <f t="shared" si="233"/>
        <v>406333.2</v>
      </c>
      <c r="R884" s="178">
        <v>406333.2</v>
      </c>
      <c r="S884" s="26"/>
      <c r="T884" s="178"/>
      <c r="U884" s="178"/>
      <c r="V884" s="178"/>
      <c r="W884" s="178"/>
      <c r="X884" s="178"/>
      <c r="Y884" s="178"/>
      <c r="Z884" s="178"/>
      <c r="AA884" s="178"/>
      <c r="AB884" s="178"/>
      <c r="AC884" s="178"/>
      <c r="AD884" s="178"/>
      <c r="AE884" s="178"/>
      <c r="AF884" s="178"/>
      <c r="AG884" s="317">
        <v>2025</v>
      </c>
      <c r="AH884" s="158"/>
      <c r="AI884" s="175"/>
      <c r="AJ884" s="162"/>
      <c r="AK884" s="15">
        <f t="shared" si="230"/>
        <v>831</v>
      </c>
      <c r="AL884" s="15" t="s">
        <v>155</v>
      </c>
      <c r="AM884" s="15" t="str">
        <f t="shared" si="231"/>
        <v>831.</v>
      </c>
      <c r="AN884" s="179"/>
      <c r="AO884" s="15"/>
      <c r="AP884" s="16"/>
    </row>
    <row r="885" spans="1:42" ht="22.5" hidden="1" customHeight="1" x14ac:dyDescent="0.25">
      <c r="A885" s="83" t="str">
        <f t="shared" si="221"/>
        <v>832.</v>
      </c>
      <c r="B885" s="26">
        <v>1582</v>
      </c>
      <c r="C885" s="40" t="s">
        <v>1423</v>
      </c>
      <c r="D885" s="26">
        <v>1958</v>
      </c>
      <c r="E885" s="83" t="s">
        <v>2957</v>
      </c>
      <c r="F885" s="83" t="s">
        <v>2959</v>
      </c>
      <c r="G885" s="26">
        <v>2</v>
      </c>
      <c r="H885" s="26">
        <v>1</v>
      </c>
      <c r="I885" s="178">
        <v>292.8</v>
      </c>
      <c r="J885" s="178">
        <v>278.8</v>
      </c>
      <c r="K885" s="178">
        <v>278.8</v>
      </c>
      <c r="L885" s="187">
        <v>8</v>
      </c>
      <c r="M885" s="186">
        <f t="shared" si="232"/>
        <v>1489344.63</v>
      </c>
      <c r="N885" s="186"/>
      <c r="O885" s="186"/>
      <c r="P885" s="186"/>
      <c r="Q885" s="176">
        <f t="shared" si="233"/>
        <v>1489344.63</v>
      </c>
      <c r="R885" s="178">
        <f>411717.67+1077626.96</f>
        <v>1489344.63</v>
      </c>
      <c r="S885" s="26"/>
      <c r="T885" s="178"/>
      <c r="U885" s="178"/>
      <c r="V885" s="178"/>
      <c r="W885" s="178"/>
      <c r="X885" s="178"/>
      <c r="Y885" s="178"/>
      <c r="Z885" s="178"/>
      <c r="AA885" s="178"/>
      <c r="AB885" s="178"/>
      <c r="AC885" s="178"/>
      <c r="AD885" s="178"/>
      <c r="AE885" s="178"/>
      <c r="AF885" s="178"/>
      <c r="AG885" s="317">
        <v>2025</v>
      </c>
      <c r="AH885" s="158"/>
      <c r="AI885" s="175"/>
      <c r="AJ885" s="162"/>
      <c r="AK885" s="15">
        <f t="shared" si="230"/>
        <v>832</v>
      </c>
      <c r="AL885" s="15" t="s">
        <v>155</v>
      </c>
      <c r="AM885" s="15" t="str">
        <f t="shared" si="231"/>
        <v>832.</v>
      </c>
      <c r="AN885" s="179"/>
      <c r="AO885" s="15"/>
      <c r="AP885" s="16"/>
    </row>
    <row r="886" spans="1:42" ht="22.5" hidden="1" customHeight="1" x14ac:dyDescent="0.25">
      <c r="A886" s="83" t="str">
        <f t="shared" si="221"/>
        <v>833.</v>
      </c>
      <c r="B886" s="26">
        <v>1583</v>
      </c>
      <c r="C886" s="40" t="s">
        <v>336</v>
      </c>
      <c r="D886" s="26">
        <v>1987</v>
      </c>
      <c r="E886" s="83" t="s">
        <v>2957</v>
      </c>
      <c r="F886" s="83" t="s">
        <v>2959</v>
      </c>
      <c r="G886" s="26">
        <v>2</v>
      </c>
      <c r="H886" s="26">
        <v>3</v>
      </c>
      <c r="I886" s="178">
        <v>1044.5</v>
      </c>
      <c r="J886" s="176">
        <v>969.5</v>
      </c>
      <c r="K886" s="178">
        <v>969.5</v>
      </c>
      <c r="L886" s="187">
        <v>37</v>
      </c>
      <c r="M886" s="186">
        <f t="shared" si="232"/>
        <v>1962947.31</v>
      </c>
      <c r="N886" s="186"/>
      <c r="O886" s="186"/>
      <c r="P886" s="186"/>
      <c r="Q886" s="176">
        <f t="shared" si="233"/>
        <v>1962947.31</v>
      </c>
      <c r="R886" s="178">
        <f>499769.01+1463178.3</f>
        <v>1962947.31</v>
      </c>
      <c r="S886" s="26"/>
      <c r="T886" s="178"/>
      <c r="U886" s="178"/>
      <c r="V886" s="178"/>
      <c r="W886" s="178"/>
      <c r="X886" s="178"/>
      <c r="Y886" s="178"/>
      <c r="Z886" s="178"/>
      <c r="AA886" s="178"/>
      <c r="AB886" s="178"/>
      <c r="AC886" s="178"/>
      <c r="AD886" s="178"/>
      <c r="AE886" s="178"/>
      <c r="AF886" s="178"/>
      <c r="AG886" s="317">
        <v>2025</v>
      </c>
      <c r="AH886" s="158"/>
      <c r="AI886" s="175"/>
      <c r="AJ886" s="162"/>
      <c r="AK886" s="15">
        <f t="shared" si="230"/>
        <v>833</v>
      </c>
      <c r="AL886" s="15" t="s">
        <v>155</v>
      </c>
      <c r="AM886" s="15" t="str">
        <f t="shared" si="231"/>
        <v>833.</v>
      </c>
      <c r="AN886" s="179"/>
      <c r="AO886" s="15"/>
      <c r="AP886" s="16"/>
    </row>
    <row r="887" spans="1:42" ht="22.5" hidden="1" customHeight="1" x14ac:dyDescent="0.25">
      <c r="A887" s="83" t="str">
        <f t="shared" si="221"/>
        <v>834.</v>
      </c>
      <c r="B887" s="26">
        <v>1584</v>
      </c>
      <c r="C887" s="40" t="s">
        <v>53</v>
      </c>
      <c r="D887" s="26">
        <v>1967</v>
      </c>
      <c r="E887" s="83" t="s">
        <v>2957</v>
      </c>
      <c r="F887" s="83" t="s">
        <v>2959</v>
      </c>
      <c r="G887" s="26">
        <v>4</v>
      </c>
      <c r="H887" s="26">
        <v>3</v>
      </c>
      <c r="I887" s="178">
        <v>2124.5</v>
      </c>
      <c r="J887" s="176">
        <v>1982.5</v>
      </c>
      <c r="K887" s="178">
        <v>1982.5</v>
      </c>
      <c r="L887" s="187">
        <v>76</v>
      </c>
      <c r="M887" s="186">
        <f t="shared" si="232"/>
        <v>3129772.0900000003</v>
      </c>
      <c r="N887" s="186"/>
      <c r="O887" s="186"/>
      <c r="P887" s="186"/>
      <c r="Q887" s="176">
        <f t="shared" si="233"/>
        <v>3129772.0900000003</v>
      </c>
      <c r="R887" s="178">
        <v>3129772.0900000003</v>
      </c>
      <c r="S887" s="26"/>
      <c r="T887" s="178"/>
      <c r="U887" s="178"/>
      <c r="V887" s="178"/>
      <c r="W887" s="178"/>
      <c r="X887" s="178"/>
      <c r="Y887" s="178"/>
      <c r="Z887" s="178"/>
      <c r="AA887" s="178"/>
      <c r="AB887" s="178"/>
      <c r="AC887" s="178"/>
      <c r="AD887" s="178"/>
      <c r="AE887" s="176"/>
      <c r="AF887" s="178"/>
      <c r="AG887" s="317">
        <v>2025</v>
      </c>
      <c r="AH887" s="158"/>
      <c r="AI887" s="175"/>
      <c r="AJ887" s="162"/>
      <c r="AK887" s="15">
        <f t="shared" si="230"/>
        <v>834</v>
      </c>
      <c r="AL887" s="15" t="s">
        <v>155</v>
      </c>
      <c r="AM887" s="15" t="str">
        <f t="shared" si="231"/>
        <v>834.</v>
      </c>
      <c r="AN887" s="179"/>
      <c r="AO887" s="15"/>
      <c r="AP887" s="16"/>
    </row>
    <row r="888" spans="1:42" ht="22.5" hidden="1" customHeight="1" x14ac:dyDescent="0.25">
      <c r="A888" s="83" t="str">
        <f t="shared" si="221"/>
        <v>835.</v>
      </c>
      <c r="B888" s="26">
        <v>1586</v>
      </c>
      <c r="C888" s="40" t="s">
        <v>58</v>
      </c>
      <c r="D888" s="26">
        <v>1967</v>
      </c>
      <c r="E888" s="83" t="s">
        <v>2957</v>
      </c>
      <c r="F888" s="83" t="s">
        <v>2959</v>
      </c>
      <c r="G888" s="26">
        <v>4</v>
      </c>
      <c r="H888" s="26">
        <v>4</v>
      </c>
      <c r="I888" s="178">
        <v>2787.1</v>
      </c>
      <c r="J888" s="176">
        <v>2538.1</v>
      </c>
      <c r="K888" s="178">
        <v>2538.1</v>
      </c>
      <c r="L888" s="187">
        <v>98</v>
      </c>
      <c r="M888" s="186">
        <f t="shared" si="232"/>
        <v>4777707.5</v>
      </c>
      <c r="N888" s="186"/>
      <c r="O888" s="186"/>
      <c r="P888" s="186"/>
      <c r="Q888" s="176">
        <f t="shared" si="233"/>
        <v>4777707.5</v>
      </c>
      <c r="R888" s="186">
        <f>4599082.5+178625</f>
        <v>4777707.5</v>
      </c>
      <c r="S888" s="187"/>
      <c r="T888" s="186"/>
      <c r="U888" s="186"/>
      <c r="V888" s="186"/>
      <c r="W888" s="186"/>
      <c r="X888" s="186"/>
      <c r="Y888" s="186"/>
      <c r="Z888" s="186"/>
      <c r="AA888" s="186"/>
      <c r="AB888" s="186"/>
      <c r="AC888" s="186"/>
      <c r="AD888" s="186"/>
      <c r="AE888" s="176"/>
      <c r="AF888" s="186"/>
      <c r="AG888" s="317">
        <v>2025</v>
      </c>
      <c r="AH888" s="158"/>
      <c r="AI888" s="175"/>
      <c r="AJ888" s="162"/>
      <c r="AK888" s="15">
        <f t="shared" si="230"/>
        <v>835</v>
      </c>
      <c r="AL888" s="15" t="s">
        <v>155</v>
      </c>
      <c r="AM888" s="15" t="str">
        <f t="shared" si="231"/>
        <v>835.</v>
      </c>
      <c r="AN888" s="179"/>
      <c r="AO888" s="15"/>
      <c r="AP888" s="16"/>
    </row>
    <row r="889" spans="1:42" ht="22.5" hidden="1" customHeight="1" x14ac:dyDescent="0.25">
      <c r="A889" s="83" t="str">
        <f t="shared" ref="A889:A936" si="234">AM889</f>
        <v>836.</v>
      </c>
      <c r="B889" s="26">
        <v>1589</v>
      </c>
      <c r="C889" s="40" t="s">
        <v>59</v>
      </c>
      <c r="D889" s="26">
        <v>1969</v>
      </c>
      <c r="E889" s="83" t="s">
        <v>2957</v>
      </c>
      <c r="F889" s="83" t="s">
        <v>2959</v>
      </c>
      <c r="G889" s="26">
        <v>5</v>
      </c>
      <c r="H889" s="26">
        <v>4</v>
      </c>
      <c r="I889" s="178">
        <v>3530.46</v>
      </c>
      <c r="J889" s="176">
        <v>3291.46</v>
      </c>
      <c r="K889" s="178">
        <v>3291.46</v>
      </c>
      <c r="L889" s="187">
        <v>149</v>
      </c>
      <c r="M889" s="186">
        <f t="shared" si="232"/>
        <v>6759978.7400000002</v>
      </c>
      <c r="N889" s="186"/>
      <c r="O889" s="186"/>
      <c r="P889" s="186"/>
      <c r="Q889" s="176">
        <f t="shared" si="233"/>
        <v>6759978.7400000002</v>
      </c>
      <c r="R889" s="186">
        <f>1323144+5093874.74+342960</f>
        <v>6759978.7400000002</v>
      </c>
      <c r="S889" s="187"/>
      <c r="T889" s="186"/>
      <c r="U889" s="186"/>
      <c r="V889" s="186"/>
      <c r="W889" s="186"/>
      <c r="X889" s="186"/>
      <c r="Y889" s="186"/>
      <c r="Z889" s="186"/>
      <c r="AA889" s="186"/>
      <c r="AB889" s="186"/>
      <c r="AC889" s="186"/>
      <c r="AD889" s="186"/>
      <c r="AE889" s="176"/>
      <c r="AF889" s="186"/>
      <c r="AG889" s="317">
        <v>2025</v>
      </c>
      <c r="AH889" s="158"/>
      <c r="AI889" s="175"/>
      <c r="AJ889" s="162"/>
      <c r="AK889" s="15">
        <f t="shared" si="230"/>
        <v>836</v>
      </c>
      <c r="AL889" s="15" t="s">
        <v>155</v>
      </c>
      <c r="AM889" s="15" t="str">
        <f t="shared" si="231"/>
        <v>836.</v>
      </c>
      <c r="AN889" s="179"/>
      <c r="AO889" s="15"/>
      <c r="AP889" s="16"/>
    </row>
    <row r="890" spans="1:42" ht="22.5" hidden="1" customHeight="1" x14ac:dyDescent="0.25">
      <c r="A890" s="83" t="str">
        <f t="shared" si="234"/>
        <v>837.</v>
      </c>
      <c r="B890" s="26">
        <v>1592</v>
      </c>
      <c r="C890" s="40" t="s">
        <v>54</v>
      </c>
      <c r="D890" s="26">
        <v>1976</v>
      </c>
      <c r="E890" s="83" t="s">
        <v>2957</v>
      </c>
      <c r="F890" s="83" t="s">
        <v>2959</v>
      </c>
      <c r="G890" s="26">
        <v>2</v>
      </c>
      <c r="H890" s="26">
        <v>3</v>
      </c>
      <c r="I890" s="178">
        <v>980.5</v>
      </c>
      <c r="J890" s="176">
        <v>939.5</v>
      </c>
      <c r="K890" s="178">
        <v>939.5</v>
      </c>
      <c r="L890" s="187">
        <v>29</v>
      </c>
      <c r="M890" s="186">
        <f t="shared" si="232"/>
        <v>4322052.0999999996</v>
      </c>
      <c r="N890" s="186"/>
      <c r="O890" s="186"/>
      <c r="P890" s="186"/>
      <c r="Q890" s="176">
        <f t="shared" si="233"/>
        <v>4322052.0999999996</v>
      </c>
      <c r="R890" s="178">
        <f>3609416.8+712635.3</f>
        <v>4322052.0999999996</v>
      </c>
      <c r="S890" s="26"/>
      <c r="T890" s="178"/>
      <c r="U890" s="178"/>
      <c r="V890" s="178"/>
      <c r="W890" s="178"/>
      <c r="X890" s="178"/>
      <c r="Y890" s="178"/>
      <c r="Z890" s="178"/>
      <c r="AA890" s="178"/>
      <c r="AB890" s="178"/>
      <c r="AC890" s="178"/>
      <c r="AD890" s="178"/>
      <c r="AE890" s="178"/>
      <c r="AF890" s="178"/>
      <c r="AG890" s="317">
        <v>2025</v>
      </c>
      <c r="AH890" s="158"/>
      <c r="AI890" s="175"/>
      <c r="AJ890" s="162"/>
      <c r="AK890" s="15">
        <f t="shared" si="230"/>
        <v>837</v>
      </c>
      <c r="AL890" s="15" t="s">
        <v>155</v>
      </c>
      <c r="AM890" s="15" t="str">
        <f t="shared" si="231"/>
        <v>837.</v>
      </c>
      <c r="AN890" s="179"/>
      <c r="AO890" s="15"/>
      <c r="AP890" s="16"/>
    </row>
    <row r="891" spans="1:42" ht="22.5" hidden="1" customHeight="1" x14ac:dyDescent="0.25">
      <c r="A891" s="83" t="str">
        <f t="shared" si="234"/>
        <v>838.</v>
      </c>
      <c r="B891" s="26">
        <v>1593</v>
      </c>
      <c r="C891" s="40" t="s">
        <v>1426</v>
      </c>
      <c r="D891" s="26">
        <v>1974</v>
      </c>
      <c r="E891" s="83" t="s">
        <v>2957</v>
      </c>
      <c r="F891" s="83" t="s">
        <v>2959</v>
      </c>
      <c r="G891" s="26">
        <v>2</v>
      </c>
      <c r="H891" s="26">
        <v>2</v>
      </c>
      <c r="I891" s="178">
        <v>813.2</v>
      </c>
      <c r="J891" s="178">
        <v>731.5</v>
      </c>
      <c r="K891" s="178">
        <v>731.5</v>
      </c>
      <c r="L891" s="187">
        <v>22</v>
      </c>
      <c r="M891" s="186">
        <f t="shared" si="232"/>
        <v>2313957.7999999998</v>
      </c>
      <c r="N891" s="186"/>
      <c r="O891" s="186"/>
      <c r="P891" s="186"/>
      <c r="Q891" s="176">
        <f t="shared" si="233"/>
        <v>2313957.7999999998</v>
      </c>
      <c r="R891" s="178">
        <v>2313957.7999999998</v>
      </c>
      <c r="S891" s="26"/>
      <c r="T891" s="178"/>
      <c r="U891" s="178"/>
      <c r="V891" s="178"/>
      <c r="W891" s="178"/>
      <c r="X891" s="178"/>
      <c r="Y891" s="178"/>
      <c r="Z891" s="178"/>
      <c r="AA891" s="178"/>
      <c r="AB891" s="178"/>
      <c r="AC891" s="178"/>
      <c r="AD891" s="178"/>
      <c r="AE891" s="178"/>
      <c r="AF891" s="178"/>
      <c r="AG891" s="317">
        <v>2025</v>
      </c>
      <c r="AH891" s="158"/>
      <c r="AI891" s="175"/>
      <c r="AJ891" s="162"/>
      <c r="AK891" s="15">
        <f t="shared" si="230"/>
        <v>838</v>
      </c>
      <c r="AL891" s="15" t="s">
        <v>155</v>
      </c>
      <c r="AM891" s="15" t="str">
        <f t="shared" si="231"/>
        <v>838.</v>
      </c>
      <c r="AN891" s="179"/>
      <c r="AO891" s="15"/>
      <c r="AP891" s="16"/>
    </row>
    <row r="892" spans="1:42" ht="22.5" hidden="1" customHeight="1" x14ac:dyDescent="0.25">
      <c r="A892" s="83" t="str">
        <f t="shared" si="234"/>
        <v>839.</v>
      </c>
      <c r="B892" s="26">
        <v>1594</v>
      </c>
      <c r="C892" s="40" t="s">
        <v>1427</v>
      </c>
      <c r="D892" s="26">
        <v>1980</v>
      </c>
      <c r="E892" s="83" t="s">
        <v>2957</v>
      </c>
      <c r="F892" s="83" t="s">
        <v>2959</v>
      </c>
      <c r="G892" s="26">
        <v>2</v>
      </c>
      <c r="H892" s="26">
        <v>3</v>
      </c>
      <c r="I892" s="178">
        <v>1124.99</v>
      </c>
      <c r="J892" s="178">
        <v>964.99</v>
      </c>
      <c r="K892" s="178">
        <v>964.99</v>
      </c>
      <c r="L892" s="187">
        <v>34</v>
      </c>
      <c r="M892" s="186">
        <f t="shared" si="232"/>
        <v>3999719.6999999997</v>
      </c>
      <c r="N892" s="186"/>
      <c r="O892" s="186"/>
      <c r="P892" s="186"/>
      <c r="Q892" s="176">
        <f t="shared" si="233"/>
        <v>3999719.6999999997</v>
      </c>
      <c r="R892" s="178">
        <f>2839857.3+1159862.4</f>
        <v>3999719.6999999997</v>
      </c>
      <c r="S892" s="26"/>
      <c r="T892" s="178"/>
      <c r="U892" s="178"/>
      <c r="V892" s="178"/>
      <c r="W892" s="178"/>
      <c r="X892" s="178"/>
      <c r="Y892" s="178"/>
      <c r="Z892" s="178"/>
      <c r="AA892" s="178"/>
      <c r="AB892" s="178"/>
      <c r="AC892" s="178"/>
      <c r="AD892" s="178"/>
      <c r="AE892" s="178"/>
      <c r="AF892" s="178"/>
      <c r="AG892" s="317">
        <v>2025</v>
      </c>
      <c r="AH892" s="158"/>
      <c r="AI892" s="175"/>
      <c r="AJ892" s="162"/>
      <c r="AK892" s="15">
        <f t="shared" si="230"/>
        <v>839</v>
      </c>
      <c r="AL892" s="15" t="s">
        <v>155</v>
      </c>
      <c r="AM892" s="15" t="str">
        <f t="shared" si="231"/>
        <v>839.</v>
      </c>
      <c r="AN892" s="179"/>
      <c r="AO892" s="15"/>
      <c r="AP892" s="16"/>
    </row>
    <row r="893" spans="1:42" ht="22.5" hidden="1" customHeight="1" x14ac:dyDescent="0.25">
      <c r="A893" s="83" t="str">
        <f t="shared" si="234"/>
        <v>840.</v>
      </c>
      <c r="B893" s="26">
        <v>1595</v>
      </c>
      <c r="C893" s="40" t="s">
        <v>1428</v>
      </c>
      <c r="D893" s="26">
        <v>1975</v>
      </c>
      <c r="E893" s="83" t="s">
        <v>2957</v>
      </c>
      <c r="F893" s="83" t="s">
        <v>2959</v>
      </c>
      <c r="G893" s="26">
        <v>2</v>
      </c>
      <c r="H893" s="26">
        <v>2</v>
      </c>
      <c r="I893" s="178">
        <v>801.2</v>
      </c>
      <c r="J893" s="178">
        <v>734</v>
      </c>
      <c r="K893" s="178">
        <v>734</v>
      </c>
      <c r="L893" s="187">
        <v>35</v>
      </c>
      <c r="M893" s="186">
        <f t="shared" si="232"/>
        <v>2252230.6</v>
      </c>
      <c r="N893" s="186"/>
      <c r="O893" s="186"/>
      <c r="P893" s="186"/>
      <c r="Q893" s="176">
        <f t="shared" si="233"/>
        <v>2252230.6</v>
      </c>
      <c r="R893" s="178">
        <v>2252230.6</v>
      </c>
      <c r="S893" s="26"/>
      <c r="T893" s="178"/>
      <c r="U893" s="178"/>
      <c r="V893" s="178"/>
      <c r="W893" s="178"/>
      <c r="X893" s="178"/>
      <c r="Y893" s="178"/>
      <c r="Z893" s="178"/>
      <c r="AA893" s="178"/>
      <c r="AB893" s="178"/>
      <c r="AC893" s="178"/>
      <c r="AD893" s="178"/>
      <c r="AE893" s="178"/>
      <c r="AF893" s="178"/>
      <c r="AG893" s="317">
        <v>2025</v>
      </c>
      <c r="AH893" s="158"/>
      <c r="AI893" s="175"/>
      <c r="AJ893" s="162"/>
      <c r="AK893" s="15">
        <f t="shared" si="230"/>
        <v>840</v>
      </c>
      <c r="AL893" s="15" t="s">
        <v>155</v>
      </c>
      <c r="AM893" s="15" t="str">
        <f t="shared" si="231"/>
        <v>840.</v>
      </c>
      <c r="AN893" s="179"/>
      <c r="AO893" s="15"/>
      <c r="AP893" s="16"/>
    </row>
    <row r="894" spans="1:42" ht="22.5" hidden="1" customHeight="1" x14ac:dyDescent="0.25">
      <c r="A894" s="83" t="str">
        <f t="shared" si="234"/>
        <v>841.</v>
      </c>
      <c r="B894" s="26">
        <v>1596</v>
      </c>
      <c r="C894" s="40" t="s">
        <v>350</v>
      </c>
      <c r="D894" s="26">
        <v>1975</v>
      </c>
      <c r="E894" s="83" t="s">
        <v>2957</v>
      </c>
      <c r="F894" s="83" t="s">
        <v>2959</v>
      </c>
      <c r="G894" s="26">
        <v>2</v>
      </c>
      <c r="H894" s="26">
        <v>3</v>
      </c>
      <c r="I894" s="178">
        <v>994.86</v>
      </c>
      <c r="J894" s="176">
        <v>953.86</v>
      </c>
      <c r="K894" s="178">
        <v>953.86</v>
      </c>
      <c r="L894" s="187">
        <v>35</v>
      </c>
      <c r="M894" s="186">
        <f t="shared" si="232"/>
        <v>246480</v>
      </c>
      <c r="N894" s="186"/>
      <c r="O894" s="186"/>
      <c r="P894" s="186"/>
      <c r="Q894" s="176">
        <f t="shared" si="233"/>
        <v>246480</v>
      </c>
      <c r="R894" s="186">
        <v>246480</v>
      </c>
      <c r="S894" s="187"/>
      <c r="T894" s="186"/>
      <c r="U894" s="186"/>
      <c r="V894" s="186"/>
      <c r="W894" s="186"/>
      <c r="X894" s="186"/>
      <c r="Y894" s="186"/>
      <c r="Z894" s="186"/>
      <c r="AA894" s="186"/>
      <c r="AB894" s="186"/>
      <c r="AC894" s="186"/>
      <c r="AD894" s="186"/>
      <c r="AE894" s="186"/>
      <c r="AF894" s="186"/>
      <c r="AG894" s="317">
        <v>2025</v>
      </c>
      <c r="AH894" s="158"/>
      <c r="AI894" s="175"/>
      <c r="AJ894" s="162"/>
      <c r="AK894" s="15">
        <f t="shared" si="230"/>
        <v>841</v>
      </c>
      <c r="AL894" s="15" t="s">
        <v>155</v>
      </c>
      <c r="AM894" s="15" t="str">
        <f t="shared" si="231"/>
        <v>841.</v>
      </c>
      <c r="AN894" s="179"/>
      <c r="AO894" s="15"/>
      <c r="AP894" s="16"/>
    </row>
    <row r="895" spans="1:42" ht="22.5" hidden="1" customHeight="1" x14ac:dyDescent="0.25">
      <c r="A895" s="83" t="str">
        <f t="shared" si="234"/>
        <v>842.</v>
      </c>
      <c r="B895" s="26">
        <v>1597</v>
      </c>
      <c r="C895" s="40" t="s">
        <v>1429</v>
      </c>
      <c r="D895" s="26">
        <v>1982</v>
      </c>
      <c r="E895" s="83" t="s">
        <v>2957</v>
      </c>
      <c r="F895" s="83" t="s">
        <v>2959</v>
      </c>
      <c r="G895" s="26">
        <v>2</v>
      </c>
      <c r="H895" s="26">
        <v>3</v>
      </c>
      <c r="I895" s="178">
        <v>1086.3</v>
      </c>
      <c r="J895" s="178">
        <v>997.2</v>
      </c>
      <c r="K895" s="178">
        <v>997.2</v>
      </c>
      <c r="L895" s="187">
        <v>38</v>
      </c>
      <c r="M895" s="186">
        <f t="shared" si="232"/>
        <v>3894908.2</v>
      </c>
      <c r="N895" s="186"/>
      <c r="O895" s="186"/>
      <c r="P895" s="186"/>
      <c r="Q895" s="176">
        <f t="shared" si="233"/>
        <v>3894908.2</v>
      </c>
      <c r="R895" s="178">
        <f>3022196.2+872712</f>
        <v>3894908.2</v>
      </c>
      <c r="S895" s="26"/>
      <c r="T895" s="178"/>
      <c r="U895" s="178"/>
      <c r="V895" s="178"/>
      <c r="W895" s="178"/>
      <c r="X895" s="178"/>
      <c r="Y895" s="178"/>
      <c r="Z895" s="178"/>
      <c r="AA895" s="178"/>
      <c r="AB895" s="178"/>
      <c r="AC895" s="178"/>
      <c r="AD895" s="178"/>
      <c r="AE895" s="178"/>
      <c r="AF895" s="178"/>
      <c r="AG895" s="317">
        <v>2025</v>
      </c>
      <c r="AH895" s="158"/>
      <c r="AI895" s="175"/>
      <c r="AJ895" s="162"/>
      <c r="AK895" s="15">
        <f t="shared" si="230"/>
        <v>842</v>
      </c>
      <c r="AL895" s="15" t="s">
        <v>155</v>
      </c>
      <c r="AM895" s="15" t="str">
        <f t="shared" si="231"/>
        <v>842.</v>
      </c>
      <c r="AN895" s="179"/>
      <c r="AO895" s="15"/>
      <c r="AP895" s="16"/>
    </row>
    <row r="896" spans="1:42" ht="22.5" hidden="1" customHeight="1" x14ac:dyDescent="0.25">
      <c r="A896" s="83" t="str">
        <f t="shared" si="234"/>
        <v>843.</v>
      </c>
      <c r="B896" s="26">
        <v>1598</v>
      </c>
      <c r="C896" s="40" t="s">
        <v>1430</v>
      </c>
      <c r="D896" s="26">
        <v>1983</v>
      </c>
      <c r="E896" s="83" t="s">
        <v>2957</v>
      </c>
      <c r="F896" s="83" t="s">
        <v>2959</v>
      </c>
      <c r="G896" s="26">
        <v>2</v>
      </c>
      <c r="H896" s="26">
        <v>3</v>
      </c>
      <c r="I896" s="178">
        <v>1059.4000000000001</v>
      </c>
      <c r="J896" s="178">
        <v>949.4</v>
      </c>
      <c r="K896" s="178">
        <v>949.4</v>
      </c>
      <c r="L896" s="187">
        <v>36</v>
      </c>
      <c r="M896" s="186">
        <f t="shared" si="232"/>
        <v>3279257.5</v>
      </c>
      <c r="N896" s="186"/>
      <c r="O896" s="186"/>
      <c r="P896" s="186"/>
      <c r="Q896" s="176">
        <f t="shared" si="233"/>
        <v>3279257.5</v>
      </c>
      <c r="R896" s="186">
        <v>3279257.5</v>
      </c>
      <c r="S896" s="187"/>
      <c r="T896" s="186"/>
      <c r="U896" s="186"/>
      <c r="V896" s="186"/>
      <c r="W896" s="186"/>
      <c r="X896" s="186"/>
      <c r="Y896" s="186"/>
      <c r="Z896" s="186"/>
      <c r="AA896" s="186"/>
      <c r="AB896" s="186"/>
      <c r="AC896" s="178"/>
      <c r="AD896" s="178"/>
      <c r="AE896" s="176"/>
      <c r="AF896" s="186"/>
      <c r="AG896" s="317">
        <v>2025</v>
      </c>
      <c r="AH896" s="158"/>
      <c r="AI896" s="175"/>
      <c r="AJ896" s="162"/>
      <c r="AK896" s="15">
        <f t="shared" si="230"/>
        <v>843</v>
      </c>
      <c r="AL896" s="15" t="s">
        <v>155</v>
      </c>
      <c r="AM896" s="15" t="str">
        <f t="shared" si="231"/>
        <v>843.</v>
      </c>
      <c r="AN896" s="179"/>
      <c r="AO896" s="15"/>
      <c r="AP896" s="16"/>
    </row>
    <row r="897" spans="1:16380" ht="22.5" hidden="1" customHeight="1" x14ac:dyDescent="0.25">
      <c r="A897" s="83" t="str">
        <f t="shared" si="234"/>
        <v>844.</v>
      </c>
      <c r="B897" s="26">
        <v>1603</v>
      </c>
      <c r="C897" s="40" t="s">
        <v>56</v>
      </c>
      <c r="D897" s="26">
        <v>1991</v>
      </c>
      <c r="E897" s="83" t="s">
        <v>2957</v>
      </c>
      <c r="F897" s="83" t="s">
        <v>2959</v>
      </c>
      <c r="G897" s="26">
        <v>5</v>
      </c>
      <c r="H897" s="26">
        <v>2</v>
      </c>
      <c r="I897" s="178">
        <v>2591</v>
      </c>
      <c r="J897" s="176">
        <v>2225</v>
      </c>
      <c r="K897" s="178">
        <v>2225</v>
      </c>
      <c r="L897" s="187">
        <v>96</v>
      </c>
      <c r="M897" s="186">
        <f t="shared" si="232"/>
        <v>2061366</v>
      </c>
      <c r="N897" s="186"/>
      <c r="O897" s="186"/>
      <c r="P897" s="186"/>
      <c r="Q897" s="176">
        <f t="shared" si="233"/>
        <v>2061366</v>
      </c>
      <c r="R897" s="178">
        <f>745602+1315764</f>
        <v>2061366</v>
      </c>
      <c r="S897" s="26"/>
      <c r="T897" s="178"/>
      <c r="U897" s="178"/>
      <c r="V897" s="178"/>
      <c r="W897" s="178"/>
      <c r="X897" s="178"/>
      <c r="Y897" s="178"/>
      <c r="Z897" s="178"/>
      <c r="AA897" s="178"/>
      <c r="AB897" s="178"/>
      <c r="AC897" s="178"/>
      <c r="AD897" s="178"/>
      <c r="AE897" s="178"/>
      <c r="AF897" s="178"/>
      <c r="AG897" s="317">
        <v>2025</v>
      </c>
      <c r="AH897" s="158"/>
      <c r="AI897" s="175"/>
      <c r="AJ897" s="162"/>
      <c r="AK897" s="15">
        <f t="shared" si="230"/>
        <v>844</v>
      </c>
      <c r="AL897" s="15" t="s">
        <v>155</v>
      </c>
      <c r="AM897" s="15" t="str">
        <f t="shared" si="231"/>
        <v>844.</v>
      </c>
      <c r="AN897" s="179"/>
      <c r="AO897" s="15"/>
      <c r="AP897" s="16"/>
    </row>
    <row r="898" spans="1:16380" ht="22.5" hidden="1" customHeight="1" x14ac:dyDescent="0.25">
      <c r="A898" s="83" t="str">
        <f t="shared" si="234"/>
        <v>845.</v>
      </c>
      <c r="B898" s="26">
        <v>1604</v>
      </c>
      <c r="C898" s="40" t="s">
        <v>351</v>
      </c>
      <c r="D898" s="26">
        <v>1989</v>
      </c>
      <c r="E898" s="83" t="s">
        <v>2957</v>
      </c>
      <c r="F898" s="83" t="s">
        <v>2958</v>
      </c>
      <c r="G898" s="26">
        <v>5</v>
      </c>
      <c r="H898" s="26">
        <v>4</v>
      </c>
      <c r="I898" s="178">
        <v>5162.05</v>
      </c>
      <c r="J898" s="176">
        <v>4313.05</v>
      </c>
      <c r="K898" s="178">
        <v>4313.05</v>
      </c>
      <c r="L898" s="187">
        <v>169</v>
      </c>
      <c r="M898" s="186">
        <f t="shared" si="232"/>
        <v>5561546.25</v>
      </c>
      <c r="N898" s="186"/>
      <c r="O898" s="186"/>
      <c r="P898" s="186"/>
      <c r="Q898" s="176">
        <f t="shared" si="233"/>
        <v>5561546.25</v>
      </c>
      <c r="R898" s="186">
        <v>1273223.25</v>
      </c>
      <c r="S898" s="187"/>
      <c r="T898" s="186"/>
      <c r="U898" s="186">
        <v>1209</v>
      </c>
      <c r="V898" s="186">
        <f>U898*3547</f>
        <v>4288323</v>
      </c>
      <c r="W898" s="186"/>
      <c r="X898" s="186"/>
      <c r="Y898" s="186"/>
      <c r="Z898" s="186"/>
      <c r="AA898" s="186"/>
      <c r="AB898" s="186"/>
      <c r="AC898" s="186"/>
      <c r="AD898" s="186"/>
      <c r="AE898" s="186"/>
      <c r="AF898" s="186"/>
      <c r="AG898" s="317">
        <v>2025</v>
      </c>
      <c r="AH898" s="158"/>
      <c r="AI898" s="175"/>
      <c r="AJ898" s="162"/>
      <c r="AK898" s="15">
        <f t="shared" si="230"/>
        <v>845</v>
      </c>
      <c r="AL898" s="15" t="s">
        <v>155</v>
      </c>
      <c r="AM898" s="15" t="str">
        <f t="shared" si="231"/>
        <v>845.</v>
      </c>
      <c r="AN898" s="179"/>
      <c r="AO898" s="15"/>
      <c r="AP898" s="16"/>
    </row>
    <row r="899" spans="1:16380" ht="22.5" hidden="1" customHeight="1" x14ac:dyDescent="0.25">
      <c r="A899" s="83" t="str">
        <f t="shared" si="234"/>
        <v>846.</v>
      </c>
      <c r="B899" s="26">
        <v>1609</v>
      </c>
      <c r="C899" s="40" t="s">
        <v>1435</v>
      </c>
      <c r="D899" s="26">
        <v>1979</v>
      </c>
      <c r="E899" s="83" t="s">
        <v>2957</v>
      </c>
      <c r="F899" s="83" t="s">
        <v>2959</v>
      </c>
      <c r="G899" s="26">
        <v>2</v>
      </c>
      <c r="H899" s="26">
        <v>2</v>
      </c>
      <c r="I899" s="178">
        <v>819.36</v>
      </c>
      <c r="J899" s="178">
        <v>763.15</v>
      </c>
      <c r="K899" s="178">
        <v>763.15</v>
      </c>
      <c r="L899" s="187">
        <v>27</v>
      </c>
      <c r="M899" s="186">
        <f t="shared" si="232"/>
        <v>468712</v>
      </c>
      <c r="N899" s="186"/>
      <c r="O899" s="186"/>
      <c r="P899" s="186"/>
      <c r="Q899" s="176">
        <f t="shared" si="233"/>
        <v>468712</v>
      </c>
      <c r="R899" s="186">
        <v>468712</v>
      </c>
      <c r="S899" s="187"/>
      <c r="T899" s="186"/>
      <c r="U899" s="186"/>
      <c r="V899" s="186"/>
      <c r="W899" s="186"/>
      <c r="X899" s="186"/>
      <c r="Y899" s="186"/>
      <c r="Z899" s="186"/>
      <c r="AA899" s="186"/>
      <c r="AB899" s="186"/>
      <c r="AC899" s="178"/>
      <c r="AD899" s="178"/>
      <c r="AE899" s="186"/>
      <c r="AF899" s="186"/>
      <c r="AG899" s="317">
        <v>2025</v>
      </c>
      <c r="AH899" s="158"/>
      <c r="AI899" s="175"/>
      <c r="AJ899" s="162"/>
      <c r="AK899" s="15">
        <f t="shared" si="230"/>
        <v>846</v>
      </c>
      <c r="AL899" s="15" t="s">
        <v>155</v>
      </c>
      <c r="AM899" s="15" t="str">
        <f t="shared" si="231"/>
        <v>846.</v>
      </c>
      <c r="AN899" s="179"/>
      <c r="AO899" s="15"/>
      <c r="AP899" s="16"/>
    </row>
    <row r="900" spans="1:16380" ht="22.5" hidden="1" customHeight="1" x14ac:dyDescent="0.25">
      <c r="A900" s="83" t="str">
        <f t="shared" si="234"/>
        <v>847.</v>
      </c>
      <c r="B900" s="26">
        <v>1612</v>
      </c>
      <c r="C900" s="41" t="s">
        <v>360</v>
      </c>
      <c r="D900" s="26">
        <v>1971</v>
      </c>
      <c r="E900" s="83" t="s">
        <v>2957</v>
      </c>
      <c r="F900" s="83" t="s">
        <v>2959</v>
      </c>
      <c r="G900" s="26">
        <v>2</v>
      </c>
      <c r="H900" s="26">
        <v>2</v>
      </c>
      <c r="I900" s="178">
        <v>751.8</v>
      </c>
      <c r="J900" s="176">
        <v>719.6</v>
      </c>
      <c r="K900" s="178">
        <v>719.6</v>
      </c>
      <c r="L900" s="187">
        <v>33</v>
      </c>
      <c r="M900" s="186">
        <f t="shared" si="232"/>
        <v>191022</v>
      </c>
      <c r="N900" s="186"/>
      <c r="O900" s="186"/>
      <c r="P900" s="186"/>
      <c r="Q900" s="176">
        <f t="shared" si="233"/>
        <v>191022</v>
      </c>
      <c r="R900" s="186">
        <v>191022</v>
      </c>
      <c r="S900" s="187"/>
      <c r="T900" s="186"/>
      <c r="U900" s="186"/>
      <c r="V900" s="186"/>
      <c r="W900" s="186"/>
      <c r="X900" s="186"/>
      <c r="Y900" s="186"/>
      <c r="Z900" s="186"/>
      <c r="AA900" s="186"/>
      <c r="AB900" s="186"/>
      <c r="AC900" s="186"/>
      <c r="AD900" s="186"/>
      <c r="AE900" s="186"/>
      <c r="AF900" s="186"/>
      <c r="AG900" s="317">
        <v>2025</v>
      </c>
      <c r="AH900" s="158"/>
      <c r="AI900" s="175"/>
      <c r="AJ900" s="162"/>
      <c r="AK900" s="15">
        <f t="shared" si="230"/>
        <v>847</v>
      </c>
      <c r="AL900" s="15" t="s">
        <v>155</v>
      </c>
      <c r="AM900" s="15" t="str">
        <f t="shared" si="231"/>
        <v>847.</v>
      </c>
      <c r="AN900" s="179"/>
      <c r="AO900" s="15"/>
      <c r="AP900" s="16"/>
    </row>
    <row r="901" spans="1:16380" ht="22.5" hidden="1" customHeight="1" x14ac:dyDescent="0.25">
      <c r="A901" s="83" t="str">
        <f t="shared" si="234"/>
        <v>848.</v>
      </c>
      <c r="B901" s="26">
        <v>1616</v>
      </c>
      <c r="C901" s="40" t="s">
        <v>352</v>
      </c>
      <c r="D901" s="26">
        <v>1959</v>
      </c>
      <c r="E901" s="83" t="s">
        <v>2957</v>
      </c>
      <c r="F901" s="83" t="s">
        <v>2959</v>
      </c>
      <c r="G901" s="26">
        <v>2</v>
      </c>
      <c r="H901" s="26">
        <v>2</v>
      </c>
      <c r="I901" s="178">
        <v>849.6</v>
      </c>
      <c r="J901" s="176">
        <v>786.2</v>
      </c>
      <c r="K901" s="178">
        <v>786.2</v>
      </c>
      <c r="L901" s="187">
        <v>28</v>
      </c>
      <c r="M901" s="186">
        <f t="shared" si="232"/>
        <v>191022</v>
      </c>
      <c r="N901" s="186"/>
      <c r="O901" s="186"/>
      <c r="P901" s="186"/>
      <c r="Q901" s="176">
        <f t="shared" si="233"/>
        <v>191022</v>
      </c>
      <c r="R901" s="186">
        <v>191022</v>
      </c>
      <c r="S901" s="187"/>
      <c r="T901" s="186"/>
      <c r="U901" s="186"/>
      <c r="V901" s="186"/>
      <c r="W901" s="186"/>
      <c r="X901" s="186"/>
      <c r="Y901" s="186"/>
      <c r="Z901" s="186"/>
      <c r="AA901" s="186"/>
      <c r="AB901" s="186"/>
      <c r="AC901" s="186"/>
      <c r="AD901" s="186"/>
      <c r="AE901" s="186"/>
      <c r="AF901" s="186"/>
      <c r="AG901" s="317">
        <v>2025</v>
      </c>
      <c r="AH901" s="158"/>
      <c r="AI901" s="175"/>
      <c r="AJ901" s="162"/>
      <c r="AK901" s="15">
        <f t="shared" si="230"/>
        <v>848</v>
      </c>
      <c r="AL901" s="15" t="s">
        <v>155</v>
      </c>
      <c r="AM901" s="15" t="str">
        <f t="shared" si="231"/>
        <v>848.</v>
      </c>
      <c r="AN901" s="179"/>
      <c r="AO901" s="15"/>
      <c r="AP901" s="16"/>
    </row>
    <row r="902" spans="1:16380" ht="22.5" hidden="1" customHeight="1" x14ac:dyDescent="0.25">
      <c r="A902" s="83" t="str">
        <f t="shared" si="234"/>
        <v>849.</v>
      </c>
      <c r="B902" s="26">
        <v>1617</v>
      </c>
      <c r="C902" s="47" t="s">
        <v>2944</v>
      </c>
      <c r="D902" s="26">
        <v>1984</v>
      </c>
      <c r="E902" s="83" t="s">
        <v>2957</v>
      </c>
      <c r="F902" s="83" t="s">
        <v>2959</v>
      </c>
      <c r="G902" s="26">
        <v>2</v>
      </c>
      <c r="H902" s="26">
        <v>3</v>
      </c>
      <c r="I902" s="178">
        <v>825.2</v>
      </c>
      <c r="J902" s="176">
        <v>737.6</v>
      </c>
      <c r="K902" s="178">
        <v>426.2</v>
      </c>
      <c r="L902" s="187">
        <v>16</v>
      </c>
      <c r="M902" s="186">
        <f>R902+T902+V902+X902+Z902+AB902+AE902+AF902</f>
        <v>3851776</v>
      </c>
      <c r="N902" s="186"/>
      <c r="O902" s="186"/>
      <c r="P902" s="186"/>
      <c r="Q902" s="176">
        <f>M902</f>
        <v>3851776</v>
      </c>
      <c r="R902" s="186"/>
      <c r="S902" s="187"/>
      <c r="T902" s="186"/>
      <c r="U902" s="186">
        <v>512</v>
      </c>
      <c r="V902" s="186">
        <f>U902*7523</f>
        <v>3851776</v>
      </c>
      <c r="W902" s="186"/>
      <c r="X902" s="186"/>
      <c r="Y902" s="186"/>
      <c r="Z902" s="186"/>
      <c r="AA902" s="186"/>
      <c r="AB902" s="186"/>
      <c r="AC902" s="178"/>
      <c r="AD902" s="178"/>
      <c r="AE902" s="186"/>
      <c r="AF902" s="186"/>
      <c r="AG902" s="317">
        <v>2025</v>
      </c>
      <c r="AH902" s="158"/>
      <c r="AI902" s="175"/>
      <c r="AJ902" s="162"/>
      <c r="AK902" s="15">
        <f t="shared" si="230"/>
        <v>849</v>
      </c>
      <c r="AL902" s="15" t="s">
        <v>155</v>
      </c>
      <c r="AM902" s="15" t="str">
        <f t="shared" si="231"/>
        <v>849.</v>
      </c>
      <c r="AN902" s="179"/>
      <c r="AO902" s="22"/>
      <c r="AP902" s="16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4"/>
      <c r="FP902" s="14"/>
      <c r="FQ902" s="14"/>
      <c r="FR902" s="14"/>
      <c r="FS902" s="14"/>
      <c r="FT902" s="14"/>
      <c r="FU902" s="14"/>
      <c r="FV902" s="14"/>
      <c r="FW902" s="14"/>
      <c r="FX902" s="14"/>
      <c r="FY902" s="14"/>
      <c r="FZ902" s="14"/>
      <c r="GA902" s="14"/>
      <c r="GB902" s="14"/>
      <c r="GC902" s="14"/>
      <c r="GD902" s="14"/>
      <c r="GE902" s="14"/>
      <c r="GF902" s="14"/>
      <c r="GG902" s="14"/>
      <c r="GH902" s="14"/>
      <c r="GI902" s="14"/>
      <c r="GJ902" s="14"/>
      <c r="GK902" s="14"/>
      <c r="GL902" s="14"/>
      <c r="GM902" s="14"/>
      <c r="GN902" s="14"/>
      <c r="GO902" s="14"/>
      <c r="GP902" s="14"/>
      <c r="GQ902" s="14"/>
      <c r="GR902" s="14"/>
      <c r="GS902" s="14"/>
      <c r="GT902" s="14"/>
      <c r="GU902" s="14"/>
      <c r="GV902" s="14"/>
      <c r="GW902" s="14"/>
      <c r="GX902" s="14"/>
      <c r="GY902" s="14"/>
      <c r="GZ902" s="14"/>
      <c r="HA902" s="14"/>
      <c r="HB902" s="14"/>
      <c r="HC902" s="14"/>
      <c r="HD902" s="14"/>
      <c r="HE902" s="14"/>
      <c r="HF902" s="14"/>
      <c r="HG902" s="14"/>
      <c r="HH902" s="14"/>
      <c r="HI902" s="14"/>
      <c r="HJ902" s="14"/>
      <c r="HK902" s="14"/>
      <c r="HL902" s="14"/>
      <c r="HM902" s="14"/>
      <c r="HN902" s="14"/>
      <c r="HO902" s="14"/>
      <c r="HP902" s="14"/>
      <c r="HQ902" s="14"/>
      <c r="HR902" s="14"/>
      <c r="HS902" s="14"/>
      <c r="HT902" s="14"/>
      <c r="HU902" s="14"/>
      <c r="HV902" s="14"/>
      <c r="HW902" s="14"/>
      <c r="HX902" s="14"/>
      <c r="HY902" s="14"/>
      <c r="HZ902" s="14"/>
      <c r="IA902" s="14"/>
      <c r="IB902" s="14"/>
      <c r="IC902" s="14"/>
      <c r="ID902" s="14"/>
      <c r="IE902" s="14"/>
      <c r="IF902" s="14"/>
      <c r="IG902" s="14"/>
      <c r="IH902" s="14"/>
      <c r="II902" s="14"/>
      <c r="IJ902" s="14"/>
      <c r="IK902" s="14"/>
      <c r="IL902" s="14"/>
      <c r="IM902" s="14"/>
      <c r="IN902" s="14"/>
      <c r="IO902" s="14"/>
      <c r="IP902" s="14"/>
      <c r="IQ902" s="14"/>
      <c r="IR902" s="14"/>
      <c r="IS902" s="14"/>
      <c r="IT902" s="14"/>
      <c r="IU902" s="14"/>
      <c r="IV902" s="14"/>
      <c r="IW902" s="14"/>
      <c r="IX902" s="14"/>
      <c r="IY902" s="14"/>
      <c r="IZ902" s="14"/>
      <c r="JA902" s="14"/>
      <c r="JB902" s="14"/>
      <c r="JC902" s="14"/>
      <c r="JD902" s="14"/>
      <c r="JE902" s="14"/>
      <c r="JF902" s="14"/>
      <c r="JG902" s="14"/>
      <c r="JH902" s="14"/>
      <c r="JI902" s="14"/>
      <c r="JJ902" s="14"/>
      <c r="JK902" s="14"/>
      <c r="JL902" s="14"/>
      <c r="JM902" s="14"/>
      <c r="JN902" s="14"/>
      <c r="JO902" s="14"/>
      <c r="JP902" s="14"/>
      <c r="JQ902" s="14"/>
      <c r="JR902" s="14"/>
      <c r="JS902" s="14"/>
      <c r="JT902" s="14"/>
      <c r="JU902" s="14"/>
      <c r="JV902" s="14"/>
      <c r="JW902" s="14"/>
      <c r="JX902" s="14"/>
      <c r="JY902" s="14"/>
      <c r="JZ902" s="14"/>
      <c r="KA902" s="14"/>
      <c r="KB902" s="14"/>
      <c r="KC902" s="14"/>
      <c r="KD902" s="14"/>
      <c r="KE902" s="14"/>
      <c r="KF902" s="14"/>
      <c r="KG902" s="14"/>
      <c r="KH902" s="14"/>
      <c r="KI902" s="14"/>
      <c r="KJ902" s="14"/>
      <c r="KK902" s="14"/>
      <c r="KL902" s="14"/>
      <c r="KM902" s="14"/>
      <c r="KN902" s="14"/>
      <c r="KO902" s="14"/>
      <c r="KP902" s="14"/>
      <c r="KQ902" s="14"/>
      <c r="KR902" s="14"/>
      <c r="KS902" s="14"/>
      <c r="KT902" s="14"/>
      <c r="KU902" s="14"/>
      <c r="KV902" s="14"/>
      <c r="KW902" s="14"/>
      <c r="KX902" s="14"/>
      <c r="KY902" s="14"/>
      <c r="KZ902" s="14"/>
      <c r="LA902" s="14"/>
      <c r="LB902" s="14"/>
      <c r="LC902" s="14"/>
      <c r="LD902" s="14"/>
      <c r="LE902" s="14"/>
      <c r="LF902" s="14"/>
      <c r="LG902" s="14"/>
      <c r="LH902" s="14"/>
      <c r="LI902" s="14"/>
      <c r="LJ902" s="14"/>
      <c r="LK902" s="14"/>
      <c r="LL902" s="14"/>
      <c r="LM902" s="14"/>
      <c r="LN902" s="14"/>
      <c r="LO902" s="14"/>
      <c r="LP902" s="14"/>
      <c r="LQ902" s="14"/>
      <c r="LR902" s="14"/>
      <c r="LS902" s="14"/>
      <c r="LT902" s="14"/>
      <c r="LU902" s="14"/>
      <c r="LV902" s="14"/>
      <c r="LW902" s="14"/>
      <c r="LX902" s="14"/>
      <c r="LY902" s="14"/>
      <c r="LZ902" s="14"/>
      <c r="MA902" s="14"/>
      <c r="MB902" s="14"/>
      <c r="MC902" s="14"/>
      <c r="MD902" s="14"/>
      <c r="ME902" s="14"/>
      <c r="MF902" s="14"/>
      <c r="MG902" s="14"/>
      <c r="MH902" s="14"/>
      <c r="MI902" s="14"/>
      <c r="MJ902" s="14"/>
      <c r="MK902" s="14"/>
      <c r="ML902" s="14"/>
      <c r="MM902" s="14"/>
      <c r="MN902" s="14"/>
      <c r="MO902" s="14"/>
      <c r="MP902" s="14"/>
      <c r="MQ902" s="14"/>
      <c r="MR902" s="14"/>
      <c r="MS902" s="14"/>
      <c r="MT902" s="14"/>
      <c r="MU902" s="14"/>
      <c r="MV902" s="14"/>
      <c r="MW902" s="14"/>
      <c r="MX902" s="14"/>
      <c r="MY902" s="14"/>
      <c r="MZ902" s="14"/>
      <c r="NA902" s="14"/>
      <c r="NB902" s="14"/>
      <c r="NC902" s="14"/>
      <c r="ND902" s="14"/>
      <c r="NE902" s="14"/>
      <c r="NF902" s="14"/>
      <c r="NG902" s="14"/>
      <c r="NH902" s="14"/>
      <c r="NI902" s="14"/>
      <c r="NJ902" s="14"/>
      <c r="NK902" s="14"/>
      <c r="NL902" s="14"/>
      <c r="NM902" s="14"/>
      <c r="NN902" s="14"/>
      <c r="NO902" s="14"/>
      <c r="NP902" s="14"/>
      <c r="NQ902" s="14"/>
      <c r="NR902" s="14"/>
      <c r="NS902" s="14"/>
      <c r="NT902" s="14"/>
      <c r="NU902" s="14"/>
      <c r="NV902" s="14"/>
      <c r="NW902" s="14"/>
      <c r="NX902" s="14"/>
      <c r="NY902" s="14"/>
      <c r="NZ902" s="14"/>
      <c r="OA902" s="14"/>
      <c r="OB902" s="14"/>
      <c r="OC902" s="14"/>
      <c r="OD902" s="14"/>
      <c r="OE902" s="14"/>
      <c r="OF902" s="14"/>
      <c r="OG902" s="14"/>
      <c r="OH902" s="14"/>
      <c r="OI902" s="14"/>
      <c r="OJ902" s="14"/>
      <c r="OK902" s="14"/>
      <c r="OL902" s="14"/>
      <c r="OM902" s="14"/>
      <c r="ON902" s="14"/>
      <c r="OO902" s="14"/>
      <c r="OP902" s="14"/>
      <c r="OQ902" s="14"/>
      <c r="OR902" s="14"/>
      <c r="OS902" s="14"/>
      <c r="OT902" s="14"/>
      <c r="OU902" s="14"/>
      <c r="OV902" s="14"/>
      <c r="OW902" s="14"/>
      <c r="OX902" s="14"/>
      <c r="OY902" s="14"/>
      <c r="OZ902" s="14"/>
      <c r="PA902" s="14"/>
      <c r="PB902" s="14"/>
      <c r="PC902" s="14"/>
      <c r="PD902" s="14"/>
      <c r="PE902" s="14"/>
      <c r="PF902" s="14"/>
      <c r="PG902" s="14"/>
      <c r="PH902" s="14"/>
      <c r="PI902" s="14"/>
      <c r="PJ902" s="14"/>
      <c r="PK902" s="14"/>
      <c r="PL902" s="14"/>
      <c r="PM902" s="14"/>
      <c r="PN902" s="14"/>
      <c r="PO902" s="14"/>
      <c r="PP902" s="14"/>
      <c r="PQ902" s="14"/>
      <c r="PR902" s="14"/>
      <c r="PS902" s="14"/>
      <c r="PT902" s="14"/>
      <c r="PU902" s="14"/>
      <c r="PV902" s="14"/>
      <c r="PW902" s="14"/>
      <c r="PX902" s="14"/>
      <c r="PY902" s="14"/>
      <c r="PZ902" s="14"/>
      <c r="QA902" s="14"/>
      <c r="QB902" s="14"/>
      <c r="QC902" s="14"/>
      <c r="QD902" s="14"/>
      <c r="QE902" s="14"/>
      <c r="QF902" s="14"/>
      <c r="QG902" s="14"/>
      <c r="QH902" s="14"/>
      <c r="QI902" s="14"/>
      <c r="QJ902" s="14"/>
      <c r="QK902" s="14"/>
      <c r="QL902" s="14"/>
      <c r="QM902" s="14"/>
      <c r="QN902" s="14"/>
      <c r="QO902" s="14"/>
      <c r="QP902" s="14"/>
      <c r="QQ902" s="14"/>
      <c r="QR902" s="14"/>
      <c r="QS902" s="14"/>
      <c r="QT902" s="14"/>
      <c r="QU902" s="14"/>
      <c r="QV902" s="14"/>
      <c r="QW902" s="14"/>
      <c r="QX902" s="14"/>
      <c r="QY902" s="14"/>
      <c r="QZ902" s="14"/>
      <c r="RA902" s="14"/>
      <c r="RB902" s="14"/>
      <c r="RC902" s="14"/>
      <c r="RD902" s="14"/>
      <c r="RE902" s="14"/>
      <c r="RF902" s="14"/>
      <c r="RG902" s="14"/>
      <c r="RH902" s="14"/>
      <c r="RI902" s="14"/>
      <c r="RJ902" s="14"/>
      <c r="RK902" s="14"/>
      <c r="RL902" s="14"/>
      <c r="RM902" s="14"/>
      <c r="RN902" s="14"/>
      <c r="RO902" s="14"/>
      <c r="RP902" s="14"/>
      <c r="RQ902" s="14"/>
      <c r="RR902" s="14"/>
      <c r="RS902" s="14"/>
      <c r="RT902" s="14"/>
      <c r="RU902" s="14"/>
      <c r="RV902" s="14"/>
      <c r="RW902" s="14"/>
      <c r="RX902" s="14"/>
      <c r="RY902" s="14"/>
      <c r="RZ902" s="14"/>
      <c r="SA902" s="14"/>
      <c r="SB902" s="14"/>
      <c r="SC902" s="14"/>
      <c r="SD902" s="14"/>
      <c r="SE902" s="14"/>
      <c r="SF902" s="14"/>
      <c r="SG902" s="14"/>
      <c r="SH902" s="14"/>
      <c r="SI902" s="14"/>
      <c r="SJ902" s="14"/>
      <c r="SK902" s="14"/>
      <c r="SL902" s="14"/>
      <c r="SM902" s="14"/>
      <c r="SN902" s="14"/>
      <c r="SO902" s="14"/>
      <c r="SP902" s="14"/>
      <c r="SQ902" s="14"/>
      <c r="SR902" s="14"/>
      <c r="SS902" s="14"/>
      <c r="ST902" s="14"/>
      <c r="SU902" s="14"/>
      <c r="SV902" s="14"/>
      <c r="SW902" s="14"/>
      <c r="SX902" s="14"/>
      <c r="SY902" s="14"/>
      <c r="SZ902" s="14"/>
      <c r="TA902" s="14"/>
      <c r="TB902" s="14"/>
      <c r="TC902" s="14"/>
      <c r="TD902" s="14"/>
      <c r="TE902" s="14"/>
      <c r="TF902" s="14"/>
      <c r="TG902" s="14"/>
      <c r="TH902" s="14"/>
      <c r="TI902" s="14"/>
      <c r="TJ902" s="14"/>
      <c r="TK902" s="14"/>
      <c r="TL902" s="14"/>
      <c r="TM902" s="14"/>
      <c r="TN902" s="14"/>
      <c r="TO902" s="14"/>
      <c r="TP902" s="14"/>
      <c r="TQ902" s="14"/>
      <c r="TR902" s="14"/>
      <c r="TS902" s="14"/>
      <c r="TT902" s="14"/>
      <c r="TU902" s="14"/>
      <c r="TV902" s="14"/>
      <c r="TW902" s="14"/>
      <c r="TX902" s="14"/>
      <c r="TY902" s="14"/>
      <c r="TZ902" s="14"/>
      <c r="UA902" s="14"/>
      <c r="UB902" s="14"/>
      <c r="UC902" s="14"/>
      <c r="UD902" s="14"/>
      <c r="UE902" s="14"/>
      <c r="UF902" s="14"/>
      <c r="UG902" s="14"/>
      <c r="UH902" s="14"/>
      <c r="UI902" s="14"/>
      <c r="UJ902" s="14"/>
      <c r="UK902" s="14"/>
      <c r="UL902" s="14"/>
      <c r="UM902" s="14"/>
      <c r="UN902" s="14"/>
      <c r="UO902" s="14"/>
      <c r="UP902" s="14"/>
      <c r="UQ902" s="14"/>
      <c r="UR902" s="14"/>
      <c r="US902" s="14"/>
      <c r="UT902" s="14"/>
      <c r="UU902" s="14"/>
      <c r="UV902" s="14"/>
      <c r="UW902" s="14"/>
      <c r="UX902" s="14"/>
      <c r="UY902" s="14"/>
      <c r="UZ902" s="14"/>
      <c r="VA902" s="14"/>
      <c r="VB902" s="14"/>
      <c r="VC902" s="14"/>
      <c r="VD902" s="14"/>
      <c r="VE902" s="14"/>
      <c r="VF902" s="14"/>
      <c r="VG902" s="14"/>
      <c r="VH902" s="14"/>
      <c r="VI902" s="14"/>
      <c r="VJ902" s="14"/>
      <c r="VK902" s="14"/>
      <c r="VL902" s="14"/>
      <c r="VM902" s="14"/>
      <c r="VN902" s="14"/>
      <c r="VO902" s="14"/>
      <c r="VP902" s="14"/>
      <c r="VQ902" s="14"/>
      <c r="VR902" s="14"/>
      <c r="VS902" s="14"/>
      <c r="VT902" s="14"/>
      <c r="VU902" s="14"/>
      <c r="VV902" s="14"/>
      <c r="VW902" s="14"/>
      <c r="VX902" s="14"/>
      <c r="VY902" s="14"/>
      <c r="VZ902" s="14"/>
      <c r="WA902" s="14"/>
      <c r="WB902" s="14"/>
      <c r="WC902" s="14"/>
      <c r="WD902" s="14"/>
      <c r="WE902" s="14"/>
      <c r="WF902" s="14"/>
      <c r="WG902" s="14"/>
      <c r="WH902" s="14"/>
      <c r="WI902" s="14"/>
      <c r="WJ902" s="14"/>
      <c r="WK902" s="14"/>
      <c r="WL902" s="14"/>
      <c r="WM902" s="14"/>
      <c r="WN902" s="14"/>
      <c r="WO902" s="14"/>
      <c r="WP902" s="14"/>
      <c r="WQ902" s="14"/>
      <c r="WR902" s="14"/>
      <c r="WS902" s="14"/>
      <c r="WT902" s="14"/>
      <c r="WU902" s="14"/>
      <c r="WV902" s="14"/>
      <c r="WW902" s="14"/>
      <c r="WX902" s="14"/>
      <c r="WY902" s="14"/>
      <c r="WZ902" s="14"/>
      <c r="XA902" s="14"/>
      <c r="XB902" s="14"/>
      <c r="XC902" s="14"/>
      <c r="XD902" s="14"/>
      <c r="XE902" s="14"/>
      <c r="XF902" s="14"/>
      <c r="XG902" s="14"/>
      <c r="XH902" s="14"/>
      <c r="XI902" s="14"/>
      <c r="XJ902" s="14"/>
      <c r="XK902" s="14"/>
      <c r="XL902" s="14"/>
      <c r="XM902" s="14"/>
      <c r="XN902" s="14"/>
      <c r="XO902" s="14"/>
      <c r="XP902" s="14"/>
      <c r="XQ902" s="14"/>
      <c r="XR902" s="14"/>
      <c r="XS902" s="14"/>
      <c r="XT902" s="14"/>
      <c r="XU902" s="14"/>
      <c r="XV902" s="14"/>
      <c r="XW902" s="14"/>
      <c r="XX902" s="14"/>
      <c r="XY902" s="14"/>
      <c r="XZ902" s="14"/>
      <c r="YA902" s="14"/>
      <c r="YB902" s="14"/>
      <c r="YC902" s="14"/>
      <c r="YD902" s="14"/>
      <c r="YE902" s="14"/>
      <c r="YF902" s="14"/>
      <c r="YG902" s="14"/>
      <c r="YH902" s="14"/>
      <c r="YI902" s="14"/>
      <c r="YJ902" s="14"/>
      <c r="YK902" s="14"/>
      <c r="YL902" s="14"/>
      <c r="YM902" s="14"/>
      <c r="YN902" s="14"/>
      <c r="YO902" s="14"/>
      <c r="YP902" s="14"/>
      <c r="YQ902" s="14"/>
      <c r="YR902" s="14"/>
      <c r="YS902" s="14"/>
      <c r="YT902" s="14"/>
      <c r="YU902" s="14"/>
      <c r="YV902" s="14"/>
      <c r="YW902" s="14"/>
      <c r="YX902" s="14"/>
      <c r="YY902" s="14"/>
      <c r="YZ902" s="14"/>
      <c r="ZA902" s="14"/>
      <c r="ZB902" s="14"/>
      <c r="ZC902" s="14"/>
      <c r="ZD902" s="14"/>
      <c r="ZE902" s="14"/>
      <c r="ZF902" s="14"/>
      <c r="ZG902" s="14"/>
      <c r="ZH902" s="14"/>
      <c r="ZI902" s="14"/>
      <c r="ZJ902" s="14"/>
      <c r="ZK902" s="14"/>
      <c r="ZL902" s="14"/>
      <c r="ZM902" s="14"/>
      <c r="ZN902" s="14"/>
      <c r="ZO902" s="14"/>
      <c r="ZP902" s="14"/>
      <c r="ZQ902" s="14"/>
      <c r="ZR902" s="14"/>
      <c r="ZS902" s="14"/>
      <c r="ZT902" s="14"/>
      <c r="ZU902" s="14"/>
      <c r="ZV902" s="14"/>
      <c r="ZW902" s="14"/>
      <c r="ZX902" s="14"/>
      <c r="ZY902" s="14"/>
      <c r="ZZ902" s="14"/>
      <c r="AAA902" s="14"/>
      <c r="AAB902" s="14"/>
      <c r="AAC902" s="14"/>
      <c r="AAD902" s="14"/>
      <c r="AAE902" s="14"/>
      <c r="AAF902" s="14"/>
      <c r="AAG902" s="14"/>
      <c r="AAH902" s="14"/>
      <c r="AAI902" s="14"/>
      <c r="AAJ902" s="14"/>
      <c r="AAK902" s="14"/>
      <c r="AAL902" s="14"/>
      <c r="AAM902" s="14"/>
      <c r="AAN902" s="14"/>
      <c r="AAO902" s="14"/>
      <c r="AAP902" s="14"/>
      <c r="AAQ902" s="14"/>
      <c r="AAR902" s="14"/>
      <c r="AAS902" s="14"/>
      <c r="AAT902" s="14"/>
      <c r="AAU902" s="14"/>
      <c r="AAV902" s="14"/>
      <c r="AAW902" s="14"/>
      <c r="AAX902" s="14"/>
      <c r="AAY902" s="14"/>
      <c r="AAZ902" s="14"/>
      <c r="ABA902" s="14"/>
      <c r="ABB902" s="14"/>
      <c r="ABC902" s="14"/>
      <c r="ABD902" s="14"/>
      <c r="ABE902" s="14"/>
      <c r="ABF902" s="14"/>
      <c r="ABG902" s="14"/>
      <c r="ABH902" s="14"/>
      <c r="ABI902" s="14"/>
      <c r="ABJ902" s="14"/>
      <c r="ABK902" s="14"/>
      <c r="ABL902" s="14"/>
      <c r="ABM902" s="14"/>
      <c r="ABN902" s="14"/>
      <c r="ABO902" s="14"/>
      <c r="ABP902" s="14"/>
      <c r="ABQ902" s="14"/>
      <c r="ABR902" s="14"/>
      <c r="ABS902" s="14"/>
      <c r="ABT902" s="14"/>
      <c r="ABU902" s="14"/>
      <c r="ABV902" s="14"/>
      <c r="ABW902" s="14"/>
      <c r="ABX902" s="14"/>
      <c r="ABY902" s="14"/>
      <c r="ABZ902" s="14"/>
      <c r="ACA902" s="14"/>
      <c r="ACB902" s="14"/>
      <c r="ACC902" s="14"/>
      <c r="ACD902" s="14"/>
      <c r="ACE902" s="14"/>
      <c r="ACF902" s="14"/>
      <c r="ACG902" s="14"/>
      <c r="ACH902" s="14"/>
      <c r="ACI902" s="14"/>
      <c r="ACJ902" s="14"/>
      <c r="ACK902" s="14"/>
      <c r="ACL902" s="14"/>
      <c r="ACM902" s="14"/>
      <c r="ACN902" s="14"/>
      <c r="ACO902" s="14"/>
      <c r="ACP902" s="14"/>
      <c r="ACQ902" s="14"/>
      <c r="ACR902" s="14"/>
      <c r="ACS902" s="14"/>
      <c r="ACT902" s="14"/>
      <c r="ACU902" s="14"/>
      <c r="ACV902" s="14"/>
      <c r="ACW902" s="14"/>
      <c r="ACX902" s="14"/>
      <c r="ACY902" s="14"/>
      <c r="ACZ902" s="14"/>
      <c r="ADA902" s="14"/>
      <c r="ADB902" s="14"/>
      <c r="ADC902" s="14"/>
      <c r="ADD902" s="14"/>
      <c r="ADE902" s="14"/>
      <c r="ADF902" s="14"/>
      <c r="ADG902" s="14"/>
      <c r="ADH902" s="14"/>
      <c r="ADI902" s="14"/>
      <c r="ADJ902" s="14"/>
      <c r="ADK902" s="14"/>
      <c r="ADL902" s="14"/>
      <c r="ADM902" s="14"/>
      <c r="ADN902" s="14"/>
      <c r="ADO902" s="14"/>
      <c r="ADP902" s="14"/>
      <c r="ADQ902" s="14"/>
      <c r="ADR902" s="14"/>
      <c r="ADS902" s="14"/>
      <c r="ADT902" s="14"/>
      <c r="ADU902" s="14"/>
      <c r="ADV902" s="14"/>
      <c r="ADW902" s="14"/>
      <c r="ADX902" s="14"/>
      <c r="ADY902" s="14"/>
      <c r="ADZ902" s="14"/>
      <c r="AEA902" s="14"/>
      <c r="AEB902" s="14"/>
      <c r="AEC902" s="14"/>
      <c r="AED902" s="14"/>
      <c r="AEE902" s="14"/>
      <c r="AEF902" s="14"/>
      <c r="AEG902" s="14"/>
      <c r="AEH902" s="14"/>
      <c r="AEI902" s="14"/>
      <c r="AEJ902" s="14"/>
      <c r="AEK902" s="14"/>
      <c r="AEL902" s="14"/>
      <c r="AEM902" s="14"/>
      <c r="AEN902" s="14"/>
      <c r="AEO902" s="14"/>
      <c r="AEP902" s="14"/>
      <c r="AEQ902" s="14"/>
      <c r="AER902" s="14"/>
      <c r="AES902" s="14"/>
      <c r="AET902" s="14"/>
      <c r="AEU902" s="14"/>
      <c r="AEV902" s="14"/>
      <c r="AEW902" s="14"/>
      <c r="AEX902" s="14"/>
      <c r="AEY902" s="14"/>
      <c r="AEZ902" s="14"/>
      <c r="AFA902" s="14"/>
      <c r="AFB902" s="14"/>
      <c r="AFC902" s="14"/>
      <c r="AFD902" s="14"/>
      <c r="AFE902" s="14"/>
      <c r="AFF902" s="14"/>
      <c r="AFG902" s="14"/>
      <c r="AFH902" s="14"/>
      <c r="AFI902" s="14"/>
      <c r="AFJ902" s="14"/>
      <c r="AFK902" s="14"/>
      <c r="AFL902" s="14"/>
      <c r="AFM902" s="14"/>
      <c r="AFN902" s="14"/>
      <c r="AFO902" s="14"/>
      <c r="AFP902" s="14"/>
      <c r="AFQ902" s="14"/>
      <c r="AFR902" s="14"/>
      <c r="AFS902" s="14"/>
      <c r="AFT902" s="14"/>
      <c r="AFU902" s="14"/>
      <c r="AFV902" s="14"/>
      <c r="AFW902" s="14"/>
      <c r="AFX902" s="14"/>
      <c r="AFY902" s="14"/>
      <c r="AFZ902" s="14"/>
      <c r="AGA902" s="14"/>
      <c r="AGB902" s="14"/>
      <c r="AGC902" s="14"/>
      <c r="AGD902" s="14"/>
      <c r="AGE902" s="14"/>
      <c r="AGF902" s="14"/>
      <c r="AGG902" s="14"/>
      <c r="AGH902" s="14"/>
      <c r="AGI902" s="14"/>
      <c r="AGJ902" s="14"/>
      <c r="AGK902" s="14"/>
      <c r="AGL902" s="14"/>
      <c r="AGM902" s="14"/>
      <c r="AGN902" s="14"/>
      <c r="AGO902" s="14"/>
      <c r="AGP902" s="14"/>
      <c r="AGQ902" s="14"/>
      <c r="AGR902" s="14"/>
      <c r="AGS902" s="14"/>
      <c r="AGT902" s="14"/>
      <c r="AGU902" s="14"/>
      <c r="AGV902" s="14"/>
      <c r="AGW902" s="14"/>
      <c r="AGX902" s="14"/>
      <c r="AGY902" s="14"/>
      <c r="AGZ902" s="14"/>
      <c r="AHA902" s="14"/>
      <c r="AHB902" s="14"/>
      <c r="AHC902" s="14"/>
      <c r="AHD902" s="14"/>
      <c r="AHE902" s="14"/>
      <c r="AHF902" s="14"/>
      <c r="AHG902" s="14"/>
      <c r="AHH902" s="14"/>
      <c r="AHI902" s="14"/>
      <c r="AHJ902" s="14"/>
      <c r="AHK902" s="14"/>
      <c r="AHL902" s="14"/>
      <c r="AHM902" s="14"/>
      <c r="AHN902" s="14"/>
      <c r="AHO902" s="14"/>
      <c r="AHP902" s="14"/>
      <c r="AHQ902" s="14"/>
      <c r="AHR902" s="14"/>
      <c r="AHS902" s="14"/>
      <c r="AHT902" s="14"/>
      <c r="AHU902" s="14"/>
      <c r="AHV902" s="14"/>
      <c r="AHW902" s="14"/>
      <c r="AHX902" s="14"/>
      <c r="AHY902" s="14"/>
      <c r="AHZ902" s="14"/>
      <c r="AIA902" s="14"/>
      <c r="AIB902" s="14"/>
      <c r="AIC902" s="14"/>
      <c r="AID902" s="14"/>
      <c r="AIE902" s="14"/>
      <c r="AIF902" s="14"/>
      <c r="AIG902" s="14"/>
      <c r="AIH902" s="14"/>
      <c r="AII902" s="14"/>
      <c r="AIJ902" s="14"/>
      <c r="AIK902" s="14"/>
      <c r="AIL902" s="14"/>
      <c r="AIM902" s="14"/>
      <c r="AIN902" s="14"/>
      <c r="AIO902" s="14"/>
      <c r="AIP902" s="14"/>
      <c r="AIQ902" s="14"/>
      <c r="AIR902" s="14"/>
      <c r="AIS902" s="14"/>
      <c r="AIT902" s="14"/>
      <c r="AIU902" s="14"/>
      <c r="AIV902" s="14"/>
      <c r="AIW902" s="14"/>
      <c r="AIX902" s="14"/>
      <c r="AIY902" s="14"/>
      <c r="AIZ902" s="14"/>
      <c r="AJA902" s="14"/>
      <c r="AJB902" s="14"/>
      <c r="AJC902" s="14"/>
      <c r="AJD902" s="14"/>
      <c r="AJE902" s="14"/>
      <c r="AJF902" s="14"/>
      <c r="AJG902" s="14"/>
      <c r="AJH902" s="14"/>
      <c r="AJI902" s="14"/>
      <c r="AJJ902" s="14"/>
      <c r="AJK902" s="14"/>
      <c r="AJL902" s="14"/>
      <c r="AJM902" s="14"/>
      <c r="AJN902" s="14"/>
      <c r="AJO902" s="14"/>
      <c r="AJP902" s="14"/>
      <c r="AJQ902" s="14"/>
      <c r="AJR902" s="14"/>
      <c r="AJS902" s="14"/>
      <c r="AJT902" s="14"/>
      <c r="AJU902" s="14"/>
      <c r="AJV902" s="14"/>
      <c r="AJW902" s="14"/>
      <c r="AJX902" s="14"/>
      <c r="AJY902" s="14"/>
      <c r="AJZ902" s="14"/>
      <c r="AKA902" s="14"/>
      <c r="AKB902" s="14"/>
      <c r="AKC902" s="14"/>
      <c r="AKD902" s="14"/>
      <c r="AKE902" s="14"/>
      <c r="AKF902" s="14"/>
      <c r="AKG902" s="14"/>
      <c r="AKH902" s="14"/>
      <c r="AKI902" s="14"/>
      <c r="AKJ902" s="14"/>
      <c r="AKK902" s="14"/>
      <c r="AKL902" s="14"/>
      <c r="AKM902" s="14"/>
      <c r="AKN902" s="14"/>
      <c r="AKO902" s="14"/>
      <c r="AKP902" s="14"/>
      <c r="AKQ902" s="14"/>
      <c r="AKR902" s="14"/>
      <c r="AKS902" s="14"/>
      <c r="AKT902" s="14"/>
      <c r="AKU902" s="14"/>
      <c r="AKV902" s="14"/>
      <c r="AKW902" s="14"/>
      <c r="AKX902" s="14"/>
      <c r="AKY902" s="14"/>
      <c r="AKZ902" s="14"/>
      <c r="ALA902" s="14"/>
      <c r="ALB902" s="14"/>
      <c r="ALC902" s="14"/>
      <c r="ALD902" s="14"/>
      <c r="ALE902" s="14"/>
      <c r="ALF902" s="14"/>
      <c r="ALG902" s="14"/>
      <c r="ALH902" s="14"/>
      <c r="ALI902" s="14"/>
      <c r="ALJ902" s="14"/>
      <c r="ALK902" s="14"/>
      <c r="ALL902" s="14"/>
      <c r="ALM902" s="14"/>
      <c r="ALN902" s="14"/>
      <c r="ALO902" s="14"/>
      <c r="ALP902" s="14"/>
      <c r="ALQ902" s="14"/>
      <c r="ALR902" s="14"/>
      <c r="ALS902" s="14"/>
      <c r="ALT902" s="14"/>
      <c r="ALU902" s="14"/>
      <c r="ALV902" s="14"/>
      <c r="ALW902" s="14"/>
      <c r="ALX902" s="14"/>
      <c r="ALY902" s="14"/>
      <c r="ALZ902" s="14"/>
      <c r="AMA902" s="14"/>
      <c r="AMB902" s="14"/>
      <c r="AMC902" s="14"/>
      <c r="AMD902" s="14"/>
      <c r="AME902" s="14"/>
      <c r="AMF902" s="14"/>
      <c r="AMG902" s="14"/>
      <c r="AMH902" s="14"/>
      <c r="AMI902" s="14"/>
      <c r="AMJ902" s="14"/>
      <c r="AMK902" s="14"/>
      <c r="AML902" s="14"/>
      <c r="AMM902" s="14"/>
      <c r="AMN902" s="14"/>
      <c r="AMO902" s="14"/>
      <c r="AMP902" s="14"/>
      <c r="AMQ902" s="14"/>
      <c r="AMR902" s="14"/>
      <c r="AMS902" s="14"/>
      <c r="AMT902" s="14"/>
      <c r="AMU902" s="14"/>
      <c r="AMV902" s="14"/>
      <c r="AMW902" s="14"/>
      <c r="AMX902" s="14"/>
      <c r="AMY902" s="14"/>
      <c r="AMZ902" s="14"/>
      <c r="ANA902" s="14"/>
      <c r="ANB902" s="14"/>
      <c r="ANC902" s="14"/>
      <c r="AND902" s="14"/>
      <c r="ANE902" s="14"/>
      <c r="ANF902" s="14"/>
      <c r="ANG902" s="14"/>
      <c r="ANH902" s="14"/>
      <c r="ANI902" s="14"/>
      <c r="ANJ902" s="14"/>
      <c r="ANK902" s="14"/>
      <c r="ANL902" s="14"/>
      <c r="ANM902" s="14"/>
      <c r="ANN902" s="14"/>
      <c r="ANO902" s="14"/>
      <c r="ANP902" s="14"/>
      <c r="ANQ902" s="14"/>
      <c r="ANR902" s="14"/>
      <c r="ANS902" s="14"/>
      <c r="ANT902" s="14"/>
      <c r="ANU902" s="14"/>
      <c r="ANV902" s="14"/>
      <c r="ANW902" s="14"/>
      <c r="ANX902" s="14"/>
      <c r="ANY902" s="14"/>
      <c r="ANZ902" s="14"/>
      <c r="AOA902" s="14"/>
      <c r="AOB902" s="14"/>
      <c r="AOC902" s="14"/>
      <c r="AOD902" s="14"/>
      <c r="AOE902" s="14"/>
      <c r="AOF902" s="14"/>
      <c r="AOG902" s="14"/>
      <c r="AOH902" s="14"/>
      <c r="AOI902" s="14"/>
      <c r="AOJ902" s="14"/>
      <c r="AOK902" s="14"/>
      <c r="AOL902" s="14"/>
      <c r="AOM902" s="14"/>
      <c r="AON902" s="14"/>
      <c r="AOO902" s="14"/>
      <c r="AOP902" s="14"/>
      <c r="AOQ902" s="14"/>
      <c r="AOR902" s="14"/>
      <c r="AOS902" s="14"/>
      <c r="AOT902" s="14"/>
      <c r="AOU902" s="14"/>
      <c r="AOV902" s="14"/>
      <c r="AOW902" s="14"/>
      <c r="AOX902" s="14"/>
      <c r="AOY902" s="14"/>
      <c r="AOZ902" s="14"/>
      <c r="APA902" s="14"/>
      <c r="APB902" s="14"/>
      <c r="APC902" s="14"/>
      <c r="APD902" s="14"/>
      <c r="APE902" s="14"/>
      <c r="APF902" s="14"/>
      <c r="APG902" s="14"/>
      <c r="APH902" s="14"/>
      <c r="API902" s="14"/>
      <c r="APJ902" s="14"/>
      <c r="APK902" s="14"/>
      <c r="APL902" s="14"/>
      <c r="APM902" s="14"/>
      <c r="APN902" s="14"/>
      <c r="APO902" s="14"/>
      <c r="APP902" s="14"/>
      <c r="APQ902" s="14"/>
      <c r="APR902" s="14"/>
      <c r="APS902" s="14"/>
      <c r="APT902" s="14"/>
      <c r="APU902" s="14"/>
      <c r="APV902" s="14"/>
      <c r="APW902" s="14"/>
      <c r="APX902" s="14"/>
      <c r="APY902" s="14"/>
      <c r="APZ902" s="14"/>
      <c r="AQA902" s="14"/>
      <c r="AQB902" s="14"/>
      <c r="AQC902" s="14"/>
      <c r="AQD902" s="14"/>
      <c r="AQE902" s="14"/>
      <c r="AQF902" s="14"/>
      <c r="AQG902" s="14"/>
      <c r="AQH902" s="14"/>
      <c r="AQI902" s="14"/>
      <c r="AQJ902" s="14"/>
      <c r="AQK902" s="14"/>
      <c r="AQL902" s="14"/>
      <c r="AQM902" s="14"/>
      <c r="AQN902" s="14"/>
      <c r="AQO902" s="14"/>
      <c r="AQP902" s="14"/>
      <c r="AQQ902" s="14"/>
      <c r="AQR902" s="14"/>
      <c r="AQS902" s="14"/>
      <c r="AQT902" s="14"/>
      <c r="AQU902" s="14"/>
      <c r="AQV902" s="14"/>
      <c r="AQW902" s="14"/>
      <c r="AQX902" s="14"/>
      <c r="AQY902" s="14"/>
      <c r="AQZ902" s="14"/>
      <c r="ARA902" s="14"/>
      <c r="ARB902" s="14"/>
      <c r="ARC902" s="14"/>
      <c r="ARD902" s="14"/>
      <c r="ARE902" s="14"/>
      <c r="ARF902" s="14"/>
      <c r="ARG902" s="14"/>
      <c r="ARH902" s="14"/>
      <c r="ARI902" s="14"/>
      <c r="ARJ902" s="14"/>
      <c r="ARK902" s="14"/>
      <c r="ARL902" s="14"/>
      <c r="ARM902" s="14"/>
      <c r="ARN902" s="14"/>
      <c r="ARO902" s="14"/>
      <c r="ARP902" s="14"/>
      <c r="ARQ902" s="14"/>
      <c r="ARR902" s="14"/>
      <c r="ARS902" s="14"/>
      <c r="ART902" s="14"/>
      <c r="ARU902" s="14"/>
      <c r="ARV902" s="14"/>
      <c r="ARW902" s="14"/>
      <c r="ARX902" s="14"/>
      <c r="ARY902" s="14"/>
      <c r="ARZ902" s="14"/>
      <c r="ASA902" s="14"/>
      <c r="ASB902" s="14"/>
      <c r="ASC902" s="14"/>
      <c r="ASD902" s="14"/>
      <c r="ASE902" s="14"/>
      <c r="ASF902" s="14"/>
      <c r="ASG902" s="14"/>
      <c r="ASH902" s="14"/>
      <c r="ASI902" s="14"/>
      <c r="ASJ902" s="14"/>
      <c r="ASK902" s="14"/>
      <c r="ASL902" s="14"/>
      <c r="ASM902" s="14"/>
      <c r="ASN902" s="14"/>
      <c r="ASO902" s="14"/>
      <c r="ASP902" s="14"/>
      <c r="ASQ902" s="14"/>
      <c r="ASR902" s="14"/>
      <c r="ASS902" s="14"/>
      <c r="AST902" s="14"/>
      <c r="ASU902" s="14"/>
      <c r="ASV902" s="14"/>
      <c r="ASW902" s="14"/>
      <c r="ASX902" s="14"/>
      <c r="ASY902" s="14"/>
      <c r="ASZ902" s="14"/>
      <c r="ATA902" s="14"/>
      <c r="ATB902" s="14"/>
      <c r="ATC902" s="14"/>
      <c r="ATD902" s="14"/>
      <c r="ATE902" s="14"/>
      <c r="ATF902" s="14"/>
      <c r="ATG902" s="14"/>
      <c r="ATH902" s="14"/>
      <c r="ATI902" s="14"/>
      <c r="ATJ902" s="14"/>
      <c r="ATK902" s="14"/>
      <c r="ATL902" s="14"/>
      <c r="ATM902" s="14"/>
      <c r="ATN902" s="14"/>
      <c r="ATO902" s="14"/>
      <c r="ATP902" s="14"/>
      <c r="ATQ902" s="14"/>
      <c r="ATR902" s="14"/>
      <c r="ATS902" s="14"/>
      <c r="ATT902" s="14"/>
      <c r="ATU902" s="14"/>
      <c r="ATV902" s="14"/>
      <c r="ATW902" s="14"/>
      <c r="ATX902" s="14"/>
      <c r="ATY902" s="14"/>
      <c r="ATZ902" s="14"/>
      <c r="AUA902" s="14"/>
      <c r="AUB902" s="14"/>
      <c r="AUC902" s="14"/>
      <c r="AUD902" s="14"/>
      <c r="AUE902" s="14"/>
      <c r="AUF902" s="14"/>
      <c r="AUG902" s="14"/>
      <c r="AUH902" s="14"/>
      <c r="AUI902" s="14"/>
      <c r="AUJ902" s="14"/>
      <c r="AUK902" s="14"/>
      <c r="AUL902" s="14"/>
      <c r="AUM902" s="14"/>
      <c r="AUN902" s="14"/>
      <c r="AUO902" s="14"/>
      <c r="AUP902" s="14"/>
      <c r="AUQ902" s="14"/>
      <c r="AUR902" s="14"/>
      <c r="AUS902" s="14"/>
      <c r="AUT902" s="14"/>
      <c r="AUU902" s="14"/>
      <c r="AUV902" s="14"/>
      <c r="AUW902" s="14"/>
      <c r="AUX902" s="14"/>
      <c r="AUY902" s="14"/>
      <c r="AUZ902" s="14"/>
      <c r="AVA902" s="14"/>
      <c r="AVB902" s="14"/>
      <c r="AVC902" s="14"/>
      <c r="AVD902" s="14"/>
      <c r="AVE902" s="14"/>
      <c r="AVF902" s="14"/>
      <c r="AVG902" s="14"/>
      <c r="AVH902" s="14"/>
      <c r="AVI902" s="14"/>
      <c r="AVJ902" s="14"/>
      <c r="AVK902" s="14"/>
      <c r="AVL902" s="14"/>
      <c r="AVM902" s="14"/>
      <c r="AVN902" s="14"/>
      <c r="AVO902" s="14"/>
      <c r="AVP902" s="14"/>
      <c r="AVQ902" s="14"/>
      <c r="AVR902" s="14"/>
      <c r="AVS902" s="14"/>
      <c r="AVT902" s="14"/>
      <c r="AVU902" s="14"/>
      <c r="AVV902" s="14"/>
      <c r="AVW902" s="14"/>
      <c r="AVX902" s="14"/>
      <c r="AVY902" s="14"/>
      <c r="AVZ902" s="14"/>
      <c r="AWA902" s="14"/>
      <c r="AWB902" s="14"/>
      <c r="AWC902" s="14"/>
      <c r="AWD902" s="14"/>
      <c r="AWE902" s="14"/>
      <c r="AWF902" s="14"/>
      <c r="AWG902" s="14"/>
      <c r="AWH902" s="14"/>
      <c r="AWI902" s="14"/>
      <c r="AWJ902" s="14"/>
      <c r="AWK902" s="14"/>
      <c r="AWL902" s="14"/>
      <c r="AWM902" s="14"/>
      <c r="AWN902" s="14"/>
      <c r="AWO902" s="14"/>
      <c r="AWP902" s="14"/>
      <c r="AWQ902" s="14"/>
      <c r="AWR902" s="14"/>
      <c r="AWS902" s="14"/>
      <c r="AWT902" s="14"/>
      <c r="AWU902" s="14"/>
      <c r="AWV902" s="14"/>
      <c r="AWW902" s="14"/>
      <c r="AWX902" s="14"/>
      <c r="AWY902" s="14"/>
      <c r="AWZ902" s="14"/>
      <c r="AXA902" s="14"/>
      <c r="AXB902" s="14"/>
      <c r="AXC902" s="14"/>
      <c r="AXD902" s="14"/>
      <c r="AXE902" s="14"/>
      <c r="AXF902" s="14"/>
      <c r="AXG902" s="14"/>
      <c r="AXH902" s="14"/>
      <c r="AXI902" s="14"/>
      <c r="AXJ902" s="14"/>
      <c r="AXK902" s="14"/>
      <c r="AXL902" s="14"/>
      <c r="AXM902" s="14"/>
      <c r="AXN902" s="14"/>
      <c r="AXO902" s="14"/>
      <c r="AXP902" s="14"/>
      <c r="AXQ902" s="14"/>
      <c r="AXR902" s="14"/>
      <c r="AXS902" s="14"/>
      <c r="AXT902" s="14"/>
      <c r="AXU902" s="14"/>
      <c r="AXV902" s="14"/>
      <c r="AXW902" s="14"/>
      <c r="AXX902" s="14"/>
      <c r="AXY902" s="14"/>
      <c r="AXZ902" s="14"/>
      <c r="AYA902" s="14"/>
      <c r="AYB902" s="14"/>
      <c r="AYC902" s="14"/>
      <c r="AYD902" s="14"/>
      <c r="AYE902" s="14"/>
      <c r="AYF902" s="14"/>
      <c r="AYG902" s="14"/>
      <c r="AYH902" s="14"/>
      <c r="AYI902" s="14"/>
      <c r="AYJ902" s="14"/>
      <c r="AYK902" s="14"/>
      <c r="AYL902" s="14"/>
      <c r="AYM902" s="14"/>
      <c r="AYN902" s="14"/>
      <c r="AYO902" s="14"/>
      <c r="AYP902" s="14"/>
      <c r="AYQ902" s="14"/>
      <c r="AYR902" s="14"/>
      <c r="AYS902" s="14"/>
      <c r="AYT902" s="14"/>
      <c r="AYU902" s="14"/>
      <c r="AYV902" s="14"/>
      <c r="AYW902" s="14"/>
      <c r="AYX902" s="14"/>
      <c r="AYY902" s="14"/>
      <c r="AYZ902" s="14"/>
      <c r="AZA902" s="14"/>
      <c r="AZB902" s="14"/>
      <c r="AZC902" s="14"/>
      <c r="AZD902" s="14"/>
      <c r="AZE902" s="14"/>
      <c r="AZF902" s="14"/>
      <c r="AZG902" s="14"/>
      <c r="AZH902" s="14"/>
      <c r="AZI902" s="14"/>
      <c r="AZJ902" s="14"/>
      <c r="AZK902" s="14"/>
      <c r="AZL902" s="14"/>
      <c r="AZM902" s="14"/>
      <c r="AZN902" s="14"/>
      <c r="AZO902" s="14"/>
      <c r="AZP902" s="14"/>
      <c r="AZQ902" s="14"/>
      <c r="AZR902" s="14"/>
      <c r="AZS902" s="14"/>
      <c r="AZT902" s="14"/>
      <c r="AZU902" s="14"/>
      <c r="AZV902" s="14"/>
      <c r="AZW902" s="14"/>
      <c r="AZX902" s="14"/>
      <c r="AZY902" s="14"/>
      <c r="AZZ902" s="14"/>
      <c r="BAA902" s="14"/>
      <c r="BAB902" s="14"/>
      <c r="BAC902" s="14"/>
      <c r="BAD902" s="14"/>
      <c r="BAE902" s="14"/>
      <c r="BAF902" s="14"/>
      <c r="BAG902" s="14"/>
      <c r="BAH902" s="14"/>
      <c r="BAI902" s="14"/>
      <c r="BAJ902" s="14"/>
      <c r="BAK902" s="14"/>
      <c r="BAL902" s="14"/>
      <c r="BAM902" s="14"/>
      <c r="BAN902" s="14"/>
      <c r="BAO902" s="14"/>
      <c r="BAP902" s="14"/>
      <c r="BAQ902" s="14"/>
      <c r="BAR902" s="14"/>
      <c r="BAS902" s="14"/>
      <c r="BAT902" s="14"/>
      <c r="BAU902" s="14"/>
      <c r="BAV902" s="14"/>
      <c r="BAW902" s="14"/>
      <c r="BAX902" s="14"/>
      <c r="BAY902" s="14"/>
      <c r="BAZ902" s="14"/>
      <c r="BBA902" s="14"/>
      <c r="BBB902" s="14"/>
      <c r="BBC902" s="14"/>
      <c r="BBD902" s="14"/>
      <c r="BBE902" s="14"/>
      <c r="BBF902" s="14"/>
      <c r="BBG902" s="14"/>
      <c r="BBH902" s="14"/>
      <c r="BBI902" s="14"/>
      <c r="BBJ902" s="14"/>
      <c r="BBK902" s="14"/>
      <c r="BBL902" s="14"/>
      <c r="BBM902" s="14"/>
      <c r="BBN902" s="14"/>
      <c r="BBO902" s="14"/>
      <c r="BBP902" s="14"/>
      <c r="BBQ902" s="14"/>
      <c r="BBR902" s="14"/>
      <c r="BBS902" s="14"/>
      <c r="BBT902" s="14"/>
      <c r="BBU902" s="14"/>
      <c r="BBV902" s="14"/>
      <c r="BBW902" s="14"/>
      <c r="BBX902" s="14"/>
      <c r="BBY902" s="14"/>
      <c r="BBZ902" s="14"/>
      <c r="BCA902" s="14"/>
      <c r="BCB902" s="14"/>
      <c r="BCC902" s="14"/>
      <c r="BCD902" s="14"/>
      <c r="BCE902" s="14"/>
      <c r="BCF902" s="14"/>
      <c r="BCG902" s="14"/>
      <c r="BCH902" s="14"/>
      <c r="BCI902" s="14"/>
      <c r="BCJ902" s="14"/>
      <c r="BCK902" s="14"/>
      <c r="BCL902" s="14"/>
      <c r="BCM902" s="14"/>
      <c r="BCN902" s="14"/>
      <c r="BCO902" s="14"/>
      <c r="BCP902" s="14"/>
      <c r="BCQ902" s="14"/>
      <c r="BCR902" s="14"/>
      <c r="BCS902" s="14"/>
      <c r="BCT902" s="14"/>
      <c r="BCU902" s="14"/>
      <c r="BCV902" s="14"/>
      <c r="BCW902" s="14"/>
      <c r="BCX902" s="14"/>
      <c r="BCY902" s="14"/>
      <c r="BCZ902" s="14"/>
      <c r="BDA902" s="14"/>
      <c r="BDB902" s="14"/>
      <c r="BDC902" s="14"/>
      <c r="BDD902" s="14"/>
      <c r="BDE902" s="14"/>
      <c r="BDF902" s="14"/>
      <c r="BDG902" s="14"/>
      <c r="BDH902" s="14"/>
      <c r="BDI902" s="14"/>
      <c r="BDJ902" s="14"/>
      <c r="BDK902" s="14"/>
      <c r="BDL902" s="14"/>
      <c r="BDM902" s="14"/>
      <c r="BDN902" s="14"/>
      <c r="BDO902" s="14"/>
      <c r="BDP902" s="14"/>
      <c r="BDQ902" s="14"/>
      <c r="BDR902" s="14"/>
      <c r="BDS902" s="14"/>
      <c r="BDT902" s="14"/>
      <c r="BDU902" s="14"/>
      <c r="BDV902" s="14"/>
      <c r="BDW902" s="14"/>
      <c r="BDX902" s="14"/>
      <c r="BDY902" s="14"/>
      <c r="BDZ902" s="14"/>
      <c r="BEA902" s="14"/>
      <c r="BEB902" s="14"/>
      <c r="BEC902" s="14"/>
      <c r="BED902" s="14"/>
      <c r="BEE902" s="14"/>
      <c r="BEF902" s="14"/>
      <c r="BEG902" s="14"/>
      <c r="BEH902" s="14"/>
      <c r="BEI902" s="14"/>
      <c r="BEJ902" s="14"/>
      <c r="BEK902" s="14"/>
      <c r="BEL902" s="14"/>
      <c r="BEM902" s="14"/>
      <c r="BEN902" s="14"/>
      <c r="BEO902" s="14"/>
      <c r="BEP902" s="14"/>
      <c r="BEQ902" s="14"/>
      <c r="BER902" s="14"/>
      <c r="BES902" s="14"/>
      <c r="BET902" s="14"/>
      <c r="BEU902" s="14"/>
      <c r="BEV902" s="14"/>
      <c r="BEW902" s="14"/>
      <c r="BEX902" s="14"/>
      <c r="BEY902" s="14"/>
      <c r="BEZ902" s="14"/>
      <c r="BFA902" s="14"/>
      <c r="BFB902" s="14"/>
      <c r="BFC902" s="14"/>
      <c r="BFD902" s="14"/>
      <c r="BFE902" s="14"/>
      <c r="BFF902" s="14"/>
      <c r="BFG902" s="14"/>
      <c r="BFH902" s="14"/>
      <c r="BFI902" s="14"/>
      <c r="BFJ902" s="14"/>
      <c r="BFK902" s="14"/>
      <c r="BFL902" s="14"/>
      <c r="BFM902" s="14"/>
      <c r="BFN902" s="14"/>
      <c r="BFO902" s="14"/>
      <c r="BFP902" s="14"/>
      <c r="BFQ902" s="14"/>
      <c r="BFR902" s="14"/>
      <c r="BFS902" s="14"/>
      <c r="BFT902" s="14"/>
      <c r="BFU902" s="14"/>
      <c r="BFV902" s="14"/>
      <c r="BFW902" s="14"/>
      <c r="BFX902" s="14"/>
      <c r="BFY902" s="14"/>
      <c r="BFZ902" s="14"/>
      <c r="BGA902" s="14"/>
      <c r="BGB902" s="14"/>
      <c r="BGC902" s="14"/>
      <c r="BGD902" s="14"/>
      <c r="BGE902" s="14"/>
      <c r="BGF902" s="14"/>
      <c r="BGG902" s="14"/>
      <c r="BGH902" s="14"/>
      <c r="BGI902" s="14"/>
      <c r="BGJ902" s="14"/>
      <c r="BGK902" s="14"/>
      <c r="BGL902" s="14"/>
      <c r="BGM902" s="14"/>
      <c r="BGN902" s="14"/>
      <c r="BGO902" s="14"/>
      <c r="BGP902" s="14"/>
      <c r="BGQ902" s="14"/>
      <c r="BGR902" s="14"/>
      <c r="BGS902" s="14"/>
      <c r="BGT902" s="14"/>
      <c r="BGU902" s="14"/>
      <c r="BGV902" s="14"/>
      <c r="BGW902" s="14"/>
      <c r="BGX902" s="14"/>
      <c r="BGY902" s="14"/>
      <c r="BGZ902" s="14"/>
      <c r="BHA902" s="14"/>
      <c r="BHB902" s="14"/>
      <c r="BHC902" s="14"/>
      <c r="BHD902" s="14"/>
      <c r="BHE902" s="14"/>
      <c r="BHF902" s="14"/>
      <c r="BHG902" s="14"/>
      <c r="BHH902" s="14"/>
      <c r="BHI902" s="14"/>
      <c r="BHJ902" s="14"/>
      <c r="BHK902" s="14"/>
      <c r="BHL902" s="14"/>
      <c r="BHM902" s="14"/>
      <c r="BHN902" s="14"/>
      <c r="BHO902" s="14"/>
      <c r="BHP902" s="14"/>
      <c r="BHQ902" s="14"/>
      <c r="BHR902" s="14"/>
      <c r="BHS902" s="14"/>
      <c r="BHT902" s="14"/>
      <c r="BHU902" s="14"/>
      <c r="BHV902" s="14"/>
      <c r="BHW902" s="14"/>
      <c r="BHX902" s="14"/>
      <c r="BHY902" s="14"/>
      <c r="BHZ902" s="14"/>
      <c r="BIA902" s="14"/>
      <c r="BIB902" s="14"/>
      <c r="BIC902" s="14"/>
      <c r="BID902" s="14"/>
      <c r="BIE902" s="14"/>
      <c r="BIF902" s="14"/>
      <c r="BIG902" s="14"/>
      <c r="BIH902" s="14"/>
      <c r="BII902" s="14"/>
      <c r="BIJ902" s="14"/>
      <c r="BIK902" s="14"/>
      <c r="BIL902" s="14"/>
      <c r="BIM902" s="14"/>
      <c r="BIN902" s="14"/>
      <c r="BIO902" s="14"/>
      <c r="BIP902" s="14"/>
      <c r="BIQ902" s="14"/>
      <c r="BIR902" s="14"/>
      <c r="BIS902" s="14"/>
      <c r="BIT902" s="14"/>
      <c r="BIU902" s="14"/>
      <c r="BIV902" s="14"/>
      <c r="BIW902" s="14"/>
      <c r="BIX902" s="14"/>
      <c r="BIY902" s="14"/>
      <c r="BIZ902" s="14"/>
      <c r="BJA902" s="14"/>
      <c r="BJB902" s="14"/>
      <c r="BJC902" s="14"/>
      <c r="BJD902" s="14"/>
      <c r="BJE902" s="14"/>
      <c r="BJF902" s="14"/>
      <c r="BJG902" s="14"/>
      <c r="BJH902" s="14"/>
      <c r="BJI902" s="14"/>
      <c r="BJJ902" s="14"/>
      <c r="BJK902" s="14"/>
      <c r="BJL902" s="14"/>
      <c r="BJM902" s="14"/>
      <c r="BJN902" s="14"/>
      <c r="BJO902" s="14"/>
      <c r="BJP902" s="14"/>
      <c r="BJQ902" s="14"/>
      <c r="BJR902" s="14"/>
      <c r="BJS902" s="14"/>
      <c r="BJT902" s="14"/>
      <c r="BJU902" s="14"/>
      <c r="BJV902" s="14"/>
      <c r="BJW902" s="14"/>
      <c r="BJX902" s="14"/>
      <c r="BJY902" s="14"/>
      <c r="BJZ902" s="14"/>
      <c r="BKA902" s="14"/>
      <c r="BKB902" s="14"/>
      <c r="BKC902" s="14"/>
      <c r="BKD902" s="14"/>
      <c r="BKE902" s="14"/>
      <c r="BKF902" s="14"/>
      <c r="BKG902" s="14"/>
      <c r="BKH902" s="14"/>
      <c r="BKI902" s="14"/>
      <c r="BKJ902" s="14"/>
      <c r="BKK902" s="14"/>
      <c r="BKL902" s="14"/>
      <c r="BKM902" s="14"/>
      <c r="BKN902" s="14"/>
      <c r="BKO902" s="14"/>
      <c r="BKP902" s="14"/>
      <c r="BKQ902" s="14"/>
      <c r="BKR902" s="14"/>
      <c r="BKS902" s="14"/>
      <c r="BKT902" s="14"/>
      <c r="BKU902" s="14"/>
      <c r="BKV902" s="14"/>
      <c r="BKW902" s="14"/>
      <c r="BKX902" s="14"/>
      <c r="BKY902" s="14"/>
      <c r="BKZ902" s="14"/>
      <c r="BLA902" s="14"/>
      <c r="BLB902" s="14"/>
      <c r="BLC902" s="14"/>
      <c r="BLD902" s="14"/>
      <c r="BLE902" s="14"/>
      <c r="BLF902" s="14"/>
      <c r="BLG902" s="14"/>
      <c r="BLH902" s="14"/>
      <c r="BLI902" s="14"/>
      <c r="BLJ902" s="14"/>
      <c r="BLK902" s="14"/>
      <c r="BLL902" s="14"/>
      <c r="BLM902" s="14"/>
      <c r="BLN902" s="14"/>
      <c r="BLO902" s="14"/>
      <c r="BLP902" s="14"/>
      <c r="BLQ902" s="14"/>
      <c r="BLR902" s="14"/>
      <c r="BLS902" s="14"/>
      <c r="BLT902" s="14"/>
      <c r="BLU902" s="14"/>
      <c r="BLV902" s="14"/>
      <c r="BLW902" s="14"/>
      <c r="BLX902" s="14"/>
      <c r="BLY902" s="14"/>
      <c r="BLZ902" s="14"/>
      <c r="BMA902" s="14"/>
      <c r="BMB902" s="14"/>
      <c r="BMC902" s="14"/>
      <c r="BMD902" s="14"/>
      <c r="BME902" s="14"/>
      <c r="BMF902" s="14"/>
      <c r="BMG902" s="14"/>
      <c r="BMH902" s="14"/>
      <c r="BMI902" s="14"/>
      <c r="BMJ902" s="14"/>
      <c r="BMK902" s="14"/>
      <c r="BML902" s="14"/>
      <c r="BMM902" s="14"/>
      <c r="BMN902" s="14"/>
      <c r="BMO902" s="14"/>
      <c r="BMP902" s="14"/>
      <c r="BMQ902" s="14"/>
      <c r="BMR902" s="14"/>
      <c r="BMS902" s="14"/>
      <c r="BMT902" s="14"/>
      <c r="BMU902" s="14"/>
      <c r="BMV902" s="14"/>
      <c r="BMW902" s="14"/>
      <c r="BMX902" s="14"/>
      <c r="BMY902" s="14"/>
      <c r="BMZ902" s="14"/>
      <c r="BNA902" s="14"/>
      <c r="BNB902" s="14"/>
      <c r="BNC902" s="14"/>
      <c r="BND902" s="14"/>
      <c r="BNE902" s="14"/>
      <c r="BNF902" s="14"/>
      <c r="BNG902" s="14"/>
      <c r="BNH902" s="14"/>
      <c r="BNI902" s="14"/>
      <c r="BNJ902" s="14"/>
      <c r="BNK902" s="14"/>
      <c r="BNL902" s="14"/>
      <c r="BNM902" s="14"/>
      <c r="BNN902" s="14"/>
      <c r="BNO902" s="14"/>
      <c r="BNP902" s="14"/>
      <c r="BNQ902" s="14"/>
      <c r="BNR902" s="14"/>
      <c r="BNS902" s="14"/>
      <c r="BNT902" s="14"/>
      <c r="BNU902" s="14"/>
      <c r="BNV902" s="14"/>
      <c r="BNW902" s="14"/>
      <c r="BNX902" s="14"/>
      <c r="BNY902" s="14"/>
      <c r="BNZ902" s="14"/>
      <c r="BOA902" s="14"/>
      <c r="BOB902" s="14"/>
      <c r="BOC902" s="14"/>
      <c r="BOD902" s="14"/>
      <c r="BOE902" s="14"/>
      <c r="BOF902" s="14"/>
      <c r="BOG902" s="14"/>
      <c r="BOH902" s="14"/>
      <c r="BOI902" s="14"/>
      <c r="BOJ902" s="14"/>
      <c r="BOK902" s="14"/>
      <c r="BOL902" s="14"/>
      <c r="BOM902" s="14"/>
      <c r="BON902" s="14"/>
      <c r="BOO902" s="14"/>
      <c r="BOP902" s="14"/>
      <c r="BOQ902" s="14"/>
      <c r="BOR902" s="14"/>
      <c r="BOS902" s="14"/>
      <c r="BOT902" s="14"/>
      <c r="BOU902" s="14"/>
      <c r="BOV902" s="14"/>
      <c r="BOW902" s="14"/>
      <c r="BOX902" s="14"/>
      <c r="BOY902" s="14"/>
      <c r="BOZ902" s="14"/>
      <c r="BPA902" s="14"/>
      <c r="BPB902" s="14"/>
      <c r="BPC902" s="14"/>
      <c r="BPD902" s="14"/>
      <c r="BPE902" s="14"/>
      <c r="BPF902" s="14"/>
      <c r="BPG902" s="14"/>
      <c r="BPH902" s="14"/>
      <c r="BPI902" s="14"/>
      <c r="BPJ902" s="14"/>
      <c r="BPK902" s="14"/>
      <c r="BPL902" s="14"/>
      <c r="BPM902" s="14"/>
      <c r="BPN902" s="14"/>
      <c r="BPO902" s="14"/>
      <c r="BPP902" s="14"/>
      <c r="BPQ902" s="14"/>
      <c r="BPR902" s="14"/>
      <c r="BPS902" s="14"/>
      <c r="BPT902" s="14"/>
      <c r="BPU902" s="14"/>
      <c r="BPV902" s="14"/>
      <c r="BPW902" s="14"/>
      <c r="BPX902" s="14"/>
      <c r="BPY902" s="14"/>
      <c r="BPZ902" s="14"/>
      <c r="BQA902" s="14"/>
      <c r="BQB902" s="14"/>
      <c r="BQC902" s="14"/>
      <c r="BQD902" s="14"/>
      <c r="BQE902" s="14"/>
      <c r="BQF902" s="14"/>
      <c r="BQG902" s="14"/>
      <c r="BQH902" s="14"/>
      <c r="BQI902" s="14"/>
      <c r="BQJ902" s="14"/>
      <c r="BQK902" s="14"/>
      <c r="BQL902" s="14"/>
      <c r="BQM902" s="14"/>
      <c r="BQN902" s="14"/>
      <c r="BQO902" s="14"/>
      <c r="BQP902" s="14"/>
      <c r="BQQ902" s="14"/>
      <c r="BQR902" s="14"/>
      <c r="BQS902" s="14"/>
      <c r="BQT902" s="14"/>
      <c r="BQU902" s="14"/>
      <c r="BQV902" s="14"/>
      <c r="BQW902" s="14"/>
      <c r="BQX902" s="14"/>
      <c r="BQY902" s="14"/>
      <c r="BQZ902" s="14"/>
      <c r="BRA902" s="14"/>
      <c r="BRB902" s="14"/>
      <c r="BRC902" s="14"/>
      <c r="BRD902" s="14"/>
      <c r="BRE902" s="14"/>
      <c r="BRF902" s="14"/>
      <c r="BRG902" s="14"/>
      <c r="BRH902" s="14"/>
      <c r="BRI902" s="14"/>
      <c r="BRJ902" s="14"/>
      <c r="BRK902" s="14"/>
      <c r="BRL902" s="14"/>
      <c r="BRM902" s="14"/>
      <c r="BRN902" s="14"/>
      <c r="BRO902" s="14"/>
      <c r="BRP902" s="14"/>
      <c r="BRQ902" s="14"/>
      <c r="BRR902" s="14"/>
      <c r="BRS902" s="14"/>
      <c r="BRT902" s="14"/>
      <c r="BRU902" s="14"/>
      <c r="BRV902" s="14"/>
      <c r="BRW902" s="14"/>
      <c r="BRX902" s="14"/>
      <c r="BRY902" s="14"/>
      <c r="BRZ902" s="14"/>
      <c r="BSA902" s="14"/>
      <c r="BSB902" s="14"/>
      <c r="BSC902" s="14"/>
      <c r="BSD902" s="14"/>
      <c r="BSE902" s="14"/>
      <c r="BSF902" s="14"/>
      <c r="BSG902" s="14"/>
      <c r="BSH902" s="14"/>
      <c r="BSI902" s="14"/>
      <c r="BSJ902" s="14"/>
      <c r="BSK902" s="14"/>
      <c r="BSL902" s="14"/>
      <c r="BSM902" s="14"/>
      <c r="BSN902" s="14"/>
      <c r="BSO902" s="14"/>
      <c r="BSP902" s="14"/>
      <c r="BSQ902" s="14"/>
      <c r="BSR902" s="14"/>
      <c r="BSS902" s="14"/>
      <c r="BST902" s="14"/>
      <c r="BSU902" s="14"/>
      <c r="BSV902" s="14"/>
      <c r="BSW902" s="14"/>
      <c r="BSX902" s="14"/>
      <c r="BSY902" s="14"/>
      <c r="BSZ902" s="14"/>
      <c r="BTA902" s="14"/>
      <c r="BTB902" s="14"/>
      <c r="BTC902" s="14"/>
      <c r="BTD902" s="14"/>
      <c r="BTE902" s="14"/>
      <c r="BTF902" s="14"/>
      <c r="BTG902" s="14"/>
      <c r="BTH902" s="14"/>
      <c r="BTI902" s="14"/>
      <c r="BTJ902" s="14"/>
      <c r="BTK902" s="14"/>
      <c r="BTL902" s="14"/>
      <c r="BTM902" s="14"/>
      <c r="BTN902" s="14"/>
      <c r="BTO902" s="14"/>
      <c r="BTP902" s="14"/>
      <c r="BTQ902" s="14"/>
      <c r="BTR902" s="14"/>
      <c r="BTS902" s="14"/>
      <c r="BTT902" s="14"/>
      <c r="BTU902" s="14"/>
      <c r="BTV902" s="14"/>
      <c r="BTW902" s="14"/>
      <c r="BTX902" s="14"/>
      <c r="BTY902" s="14"/>
      <c r="BTZ902" s="14"/>
      <c r="BUA902" s="14"/>
      <c r="BUB902" s="14"/>
      <c r="BUC902" s="14"/>
      <c r="BUD902" s="14"/>
      <c r="BUE902" s="14"/>
      <c r="BUF902" s="14"/>
      <c r="BUG902" s="14"/>
      <c r="BUH902" s="14"/>
      <c r="BUI902" s="14"/>
      <c r="BUJ902" s="14"/>
      <c r="BUK902" s="14"/>
      <c r="BUL902" s="14"/>
      <c r="BUM902" s="14"/>
      <c r="BUN902" s="14"/>
      <c r="BUO902" s="14"/>
      <c r="BUP902" s="14"/>
      <c r="BUQ902" s="14"/>
      <c r="BUR902" s="14"/>
      <c r="BUS902" s="14"/>
      <c r="BUT902" s="14"/>
      <c r="BUU902" s="14"/>
      <c r="BUV902" s="14"/>
      <c r="BUW902" s="14"/>
      <c r="BUX902" s="14"/>
      <c r="BUY902" s="14"/>
      <c r="BUZ902" s="14"/>
      <c r="BVA902" s="14"/>
      <c r="BVB902" s="14"/>
      <c r="BVC902" s="14"/>
      <c r="BVD902" s="14"/>
      <c r="BVE902" s="14"/>
      <c r="BVF902" s="14"/>
      <c r="BVG902" s="14"/>
      <c r="BVH902" s="14"/>
      <c r="BVI902" s="14"/>
      <c r="BVJ902" s="14"/>
      <c r="BVK902" s="14"/>
      <c r="BVL902" s="14"/>
      <c r="BVM902" s="14"/>
      <c r="BVN902" s="14"/>
      <c r="BVO902" s="14"/>
      <c r="BVP902" s="14"/>
      <c r="BVQ902" s="14"/>
      <c r="BVR902" s="14"/>
      <c r="BVS902" s="14"/>
      <c r="BVT902" s="14"/>
      <c r="BVU902" s="14"/>
      <c r="BVV902" s="14"/>
      <c r="BVW902" s="14"/>
      <c r="BVX902" s="14"/>
      <c r="BVY902" s="14"/>
      <c r="BVZ902" s="14"/>
      <c r="BWA902" s="14"/>
      <c r="BWB902" s="14"/>
      <c r="BWC902" s="14"/>
      <c r="BWD902" s="14"/>
      <c r="BWE902" s="14"/>
      <c r="BWF902" s="14"/>
      <c r="BWG902" s="14"/>
      <c r="BWH902" s="14"/>
      <c r="BWI902" s="14"/>
      <c r="BWJ902" s="14"/>
      <c r="BWK902" s="14"/>
      <c r="BWL902" s="14"/>
      <c r="BWM902" s="14"/>
      <c r="BWN902" s="14"/>
      <c r="BWO902" s="14"/>
      <c r="BWP902" s="14"/>
      <c r="BWQ902" s="14"/>
      <c r="BWR902" s="14"/>
      <c r="BWS902" s="14"/>
      <c r="BWT902" s="14"/>
      <c r="BWU902" s="14"/>
      <c r="BWV902" s="14"/>
      <c r="BWW902" s="14"/>
      <c r="BWX902" s="14"/>
      <c r="BWY902" s="14"/>
      <c r="BWZ902" s="14"/>
      <c r="BXA902" s="14"/>
      <c r="BXB902" s="14"/>
      <c r="BXC902" s="14"/>
      <c r="BXD902" s="14"/>
      <c r="BXE902" s="14"/>
      <c r="BXF902" s="14"/>
      <c r="BXG902" s="14"/>
      <c r="BXH902" s="14"/>
      <c r="BXI902" s="14"/>
      <c r="BXJ902" s="14"/>
      <c r="BXK902" s="14"/>
      <c r="BXL902" s="14"/>
      <c r="BXM902" s="14"/>
      <c r="BXN902" s="14"/>
      <c r="BXO902" s="14"/>
      <c r="BXP902" s="14"/>
      <c r="BXQ902" s="14"/>
      <c r="BXR902" s="14"/>
      <c r="BXS902" s="14"/>
      <c r="BXT902" s="14"/>
      <c r="BXU902" s="14"/>
      <c r="BXV902" s="14"/>
      <c r="BXW902" s="14"/>
      <c r="BXX902" s="14"/>
      <c r="BXY902" s="14"/>
      <c r="BXZ902" s="14"/>
      <c r="BYA902" s="14"/>
      <c r="BYB902" s="14"/>
      <c r="BYC902" s="14"/>
      <c r="BYD902" s="14"/>
      <c r="BYE902" s="14"/>
      <c r="BYF902" s="14"/>
      <c r="BYG902" s="14"/>
      <c r="BYH902" s="14"/>
      <c r="BYI902" s="14"/>
      <c r="BYJ902" s="14"/>
      <c r="BYK902" s="14"/>
      <c r="BYL902" s="14"/>
      <c r="BYM902" s="14"/>
      <c r="BYN902" s="14"/>
      <c r="BYO902" s="14"/>
      <c r="BYP902" s="14"/>
      <c r="BYQ902" s="14"/>
      <c r="BYR902" s="14"/>
      <c r="BYS902" s="14"/>
      <c r="BYT902" s="14"/>
      <c r="BYU902" s="14"/>
      <c r="BYV902" s="14"/>
      <c r="BYW902" s="14"/>
      <c r="BYX902" s="14"/>
      <c r="BYY902" s="14"/>
      <c r="BYZ902" s="14"/>
      <c r="BZA902" s="14"/>
      <c r="BZB902" s="14"/>
      <c r="BZC902" s="14"/>
      <c r="BZD902" s="14"/>
      <c r="BZE902" s="14"/>
      <c r="BZF902" s="14"/>
      <c r="BZG902" s="14"/>
      <c r="BZH902" s="14"/>
      <c r="BZI902" s="14"/>
      <c r="BZJ902" s="14"/>
      <c r="BZK902" s="14"/>
      <c r="BZL902" s="14"/>
      <c r="BZM902" s="14"/>
      <c r="BZN902" s="14"/>
      <c r="BZO902" s="14"/>
      <c r="BZP902" s="14"/>
      <c r="BZQ902" s="14"/>
      <c r="BZR902" s="14"/>
      <c r="BZS902" s="14"/>
      <c r="BZT902" s="14"/>
      <c r="BZU902" s="14"/>
      <c r="BZV902" s="14"/>
      <c r="BZW902" s="14"/>
      <c r="BZX902" s="14"/>
      <c r="BZY902" s="14"/>
      <c r="BZZ902" s="14"/>
      <c r="CAA902" s="14"/>
      <c r="CAB902" s="14"/>
      <c r="CAC902" s="14"/>
      <c r="CAD902" s="14"/>
      <c r="CAE902" s="14"/>
      <c r="CAF902" s="14"/>
      <c r="CAG902" s="14"/>
      <c r="CAH902" s="14"/>
      <c r="CAI902" s="14"/>
      <c r="CAJ902" s="14"/>
      <c r="CAK902" s="14"/>
      <c r="CAL902" s="14"/>
      <c r="CAM902" s="14"/>
      <c r="CAN902" s="14"/>
      <c r="CAO902" s="14"/>
      <c r="CAP902" s="14"/>
      <c r="CAQ902" s="14"/>
      <c r="CAR902" s="14"/>
      <c r="CAS902" s="14"/>
      <c r="CAT902" s="14"/>
      <c r="CAU902" s="14"/>
      <c r="CAV902" s="14"/>
      <c r="CAW902" s="14"/>
      <c r="CAX902" s="14"/>
      <c r="CAY902" s="14"/>
      <c r="CAZ902" s="14"/>
      <c r="CBA902" s="14"/>
      <c r="CBB902" s="14"/>
      <c r="CBC902" s="14"/>
      <c r="CBD902" s="14"/>
      <c r="CBE902" s="14"/>
      <c r="CBF902" s="14"/>
      <c r="CBG902" s="14"/>
      <c r="CBH902" s="14"/>
      <c r="CBI902" s="14"/>
      <c r="CBJ902" s="14"/>
      <c r="CBK902" s="14"/>
      <c r="CBL902" s="14"/>
      <c r="CBM902" s="14"/>
      <c r="CBN902" s="14"/>
      <c r="CBO902" s="14"/>
      <c r="CBP902" s="14"/>
      <c r="CBQ902" s="14"/>
      <c r="CBR902" s="14"/>
      <c r="CBS902" s="14"/>
      <c r="CBT902" s="14"/>
      <c r="CBU902" s="14"/>
      <c r="CBV902" s="14"/>
      <c r="CBW902" s="14"/>
      <c r="CBX902" s="14"/>
      <c r="CBY902" s="14"/>
      <c r="CBZ902" s="14"/>
      <c r="CCA902" s="14"/>
      <c r="CCB902" s="14"/>
      <c r="CCC902" s="14"/>
      <c r="CCD902" s="14"/>
      <c r="CCE902" s="14"/>
      <c r="CCF902" s="14"/>
      <c r="CCG902" s="14"/>
      <c r="CCH902" s="14"/>
      <c r="CCI902" s="14"/>
      <c r="CCJ902" s="14"/>
      <c r="CCK902" s="14"/>
      <c r="CCL902" s="14"/>
      <c r="CCM902" s="14"/>
      <c r="CCN902" s="14"/>
      <c r="CCO902" s="14"/>
      <c r="CCP902" s="14"/>
      <c r="CCQ902" s="14"/>
      <c r="CCR902" s="14"/>
      <c r="CCS902" s="14"/>
      <c r="CCT902" s="14"/>
      <c r="CCU902" s="14"/>
      <c r="CCV902" s="14"/>
      <c r="CCW902" s="14"/>
      <c r="CCX902" s="14"/>
      <c r="CCY902" s="14"/>
      <c r="CCZ902" s="14"/>
      <c r="CDA902" s="14"/>
      <c r="CDB902" s="14"/>
      <c r="CDC902" s="14"/>
      <c r="CDD902" s="14"/>
      <c r="CDE902" s="14"/>
      <c r="CDF902" s="14"/>
      <c r="CDG902" s="14"/>
      <c r="CDH902" s="14"/>
      <c r="CDI902" s="14"/>
      <c r="CDJ902" s="14"/>
      <c r="CDK902" s="14"/>
      <c r="CDL902" s="14"/>
      <c r="CDM902" s="14"/>
      <c r="CDN902" s="14"/>
      <c r="CDO902" s="14"/>
      <c r="CDP902" s="14"/>
      <c r="CDQ902" s="14"/>
      <c r="CDR902" s="14"/>
      <c r="CDS902" s="14"/>
      <c r="CDT902" s="14"/>
      <c r="CDU902" s="14"/>
      <c r="CDV902" s="14"/>
      <c r="CDW902" s="14"/>
      <c r="CDX902" s="14"/>
      <c r="CDY902" s="14"/>
      <c r="CDZ902" s="14"/>
      <c r="CEA902" s="14"/>
      <c r="CEB902" s="14"/>
      <c r="CEC902" s="14"/>
      <c r="CED902" s="14"/>
      <c r="CEE902" s="14"/>
      <c r="CEF902" s="14"/>
      <c r="CEG902" s="14"/>
      <c r="CEH902" s="14"/>
      <c r="CEI902" s="14"/>
      <c r="CEJ902" s="14"/>
      <c r="CEK902" s="14"/>
      <c r="CEL902" s="14"/>
      <c r="CEM902" s="14"/>
      <c r="CEN902" s="14"/>
      <c r="CEO902" s="14"/>
      <c r="CEP902" s="14"/>
      <c r="CEQ902" s="14"/>
      <c r="CER902" s="14"/>
      <c r="CES902" s="14"/>
      <c r="CET902" s="14"/>
      <c r="CEU902" s="14"/>
      <c r="CEV902" s="14"/>
      <c r="CEW902" s="14"/>
      <c r="CEX902" s="14"/>
      <c r="CEY902" s="14"/>
      <c r="CEZ902" s="14"/>
      <c r="CFA902" s="14"/>
      <c r="CFB902" s="14"/>
      <c r="CFC902" s="14"/>
      <c r="CFD902" s="14"/>
      <c r="CFE902" s="14"/>
      <c r="CFF902" s="14"/>
      <c r="CFG902" s="14"/>
      <c r="CFH902" s="14"/>
      <c r="CFI902" s="14"/>
      <c r="CFJ902" s="14"/>
      <c r="CFK902" s="14"/>
      <c r="CFL902" s="14"/>
      <c r="CFM902" s="14"/>
      <c r="CFN902" s="14"/>
      <c r="CFO902" s="14"/>
      <c r="CFP902" s="14"/>
      <c r="CFQ902" s="14"/>
      <c r="CFR902" s="14"/>
      <c r="CFS902" s="14"/>
      <c r="CFT902" s="14"/>
      <c r="CFU902" s="14"/>
      <c r="CFV902" s="14"/>
      <c r="CFW902" s="14"/>
      <c r="CFX902" s="14"/>
      <c r="CFY902" s="14"/>
      <c r="CFZ902" s="14"/>
      <c r="CGA902" s="14"/>
      <c r="CGB902" s="14"/>
      <c r="CGC902" s="14"/>
      <c r="CGD902" s="14"/>
      <c r="CGE902" s="14"/>
      <c r="CGF902" s="14"/>
      <c r="CGG902" s="14"/>
      <c r="CGH902" s="14"/>
      <c r="CGI902" s="14"/>
      <c r="CGJ902" s="14"/>
      <c r="CGK902" s="14"/>
      <c r="CGL902" s="14"/>
      <c r="CGM902" s="14"/>
      <c r="CGN902" s="14"/>
      <c r="CGO902" s="14"/>
      <c r="CGP902" s="14"/>
      <c r="CGQ902" s="14"/>
      <c r="CGR902" s="14"/>
      <c r="CGS902" s="14"/>
      <c r="CGT902" s="14"/>
      <c r="CGU902" s="14"/>
      <c r="CGV902" s="14"/>
      <c r="CGW902" s="14"/>
      <c r="CGX902" s="14"/>
      <c r="CGY902" s="14"/>
      <c r="CGZ902" s="14"/>
      <c r="CHA902" s="14"/>
      <c r="CHB902" s="14"/>
      <c r="CHC902" s="14"/>
      <c r="CHD902" s="14"/>
      <c r="CHE902" s="14"/>
      <c r="CHF902" s="14"/>
      <c r="CHG902" s="14"/>
      <c r="CHH902" s="14"/>
      <c r="CHI902" s="14"/>
      <c r="CHJ902" s="14"/>
      <c r="CHK902" s="14"/>
      <c r="CHL902" s="14"/>
      <c r="CHM902" s="14"/>
      <c r="CHN902" s="14"/>
      <c r="CHO902" s="14"/>
      <c r="CHP902" s="14"/>
      <c r="CHQ902" s="14"/>
      <c r="CHR902" s="14"/>
      <c r="CHS902" s="14"/>
      <c r="CHT902" s="14"/>
      <c r="CHU902" s="14"/>
      <c r="CHV902" s="14"/>
      <c r="CHW902" s="14"/>
      <c r="CHX902" s="14"/>
      <c r="CHY902" s="14"/>
      <c r="CHZ902" s="14"/>
      <c r="CIA902" s="14"/>
      <c r="CIB902" s="14"/>
      <c r="CIC902" s="14"/>
      <c r="CID902" s="14"/>
      <c r="CIE902" s="14"/>
      <c r="CIF902" s="14"/>
      <c r="CIG902" s="14"/>
      <c r="CIH902" s="14"/>
      <c r="CII902" s="14"/>
      <c r="CIJ902" s="14"/>
      <c r="CIK902" s="14"/>
      <c r="CIL902" s="14"/>
      <c r="CIM902" s="14"/>
      <c r="CIN902" s="14"/>
      <c r="CIO902" s="14"/>
      <c r="CIP902" s="14"/>
      <c r="CIQ902" s="14"/>
      <c r="CIR902" s="14"/>
      <c r="CIS902" s="14"/>
      <c r="CIT902" s="14"/>
      <c r="CIU902" s="14"/>
      <c r="CIV902" s="14"/>
      <c r="CIW902" s="14"/>
      <c r="CIX902" s="14"/>
      <c r="CIY902" s="14"/>
      <c r="CIZ902" s="14"/>
      <c r="CJA902" s="14"/>
      <c r="CJB902" s="14"/>
      <c r="CJC902" s="14"/>
      <c r="CJD902" s="14"/>
      <c r="CJE902" s="14"/>
      <c r="CJF902" s="14"/>
      <c r="CJG902" s="14"/>
      <c r="CJH902" s="14"/>
      <c r="CJI902" s="14"/>
      <c r="CJJ902" s="14"/>
      <c r="CJK902" s="14"/>
      <c r="CJL902" s="14"/>
      <c r="CJM902" s="14"/>
      <c r="CJN902" s="14"/>
      <c r="CJO902" s="14"/>
      <c r="CJP902" s="14"/>
      <c r="CJQ902" s="14"/>
      <c r="CJR902" s="14"/>
      <c r="CJS902" s="14"/>
      <c r="CJT902" s="14"/>
      <c r="CJU902" s="14"/>
      <c r="CJV902" s="14"/>
      <c r="CJW902" s="14"/>
      <c r="CJX902" s="14"/>
      <c r="CJY902" s="14"/>
      <c r="CJZ902" s="14"/>
      <c r="CKA902" s="14"/>
      <c r="CKB902" s="14"/>
      <c r="CKC902" s="14"/>
      <c r="CKD902" s="14"/>
      <c r="CKE902" s="14"/>
      <c r="CKF902" s="14"/>
      <c r="CKG902" s="14"/>
      <c r="CKH902" s="14"/>
      <c r="CKI902" s="14"/>
      <c r="CKJ902" s="14"/>
      <c r="CKK902" s="14"/>
      <c r="CKL902" s="14"/>
      <c r="CKM902" s="14"/>
      <c r="CKN902" s="14"/>
      <c r="CKO902" s="14"/>
      <c r="CKP902" s="14"/>
      <c r="CKQ902" s="14"/>
      <c r="CKR902" s="14"/>
      <c r="CKS902" s="14"/>
      <c r="CKT902" s="14"/>
      <c r="CKU902" s="14"/>
      <c r="CKV902" s="14"/>
      <c r="CKW902" s="14"/>
      <c r="CKX902" s="14"/>
      <c r="CKY902" s="14"/>
      <c r="CKZ902" s="14"/>
      <c r="CLA902" s="14"/>
      <c r="CLB902" s="14"/>
      <c r="CLC902" s="14"/>
      <c r="CLD902" s="14"/>
      <c r="CLE902" s="14"/>
      <c r="CLF902" s="14"/>
      <c r="CLG902" s="14"/>
      <c r="CLH902" s="14"/>
      <c r="CLI902" s="14"/>
      <c r="CLJ902" s="14"/>
      <c r="CLK902" s="14"/>
      <c r="CLL902" s="14"/>
      <c r="CLM902" s="14"/>
      <c r="CLN902" s="14"/>
      <c r="CLO902" s="14"/>
      <c r="CLP902" s="14"/>
      <c r="CLQ902" s="14"/>
      <c r="CLR902" s="14"/>
      <c r="CLS902" s="14"/>
      <c r="CLT902" s="14"/>
      <c r="CLU902" s="14"/>
      <c r="CLV902" s="14"/>
      <c r="CLW902" s="14"/>
      <c r="CLX902" s="14"/>
      <c r="CLY902" s="14"/>
      <c r="CLZ902" s="14"/>
      <c r="CMA902" s="14"/>
      <c r="CMB902" s="14"/>
      <c r="CMC902" s="14"/>
      <c r="CMD902" s="14"/>
      <c r="CME902" s="14"/>
      <c r="CMF902" s="14"/>
      <c r="CMG902" s="14"/>
      <c r="CMH902" s="14"/>
      <c r="CMI902" s="14"/>
      <c r="CMJ902" s="14"/>
      <c r="CMK902" s="14"/>
      <c r="CML902" s="14"/>
      <c r="CMM902" s="14"/>
      <c r="CMN902" s="14"/>
      <c r="CMO902" s="14"/>
      <c r="CMP902" s="14"/>
      <c r="CMQ902" s="14"/>
      <c r="CMR902" s="14"/>
      <c r="CMS902" s="14"/>
      <c r="CMT902" s="14"/>
      <c r="CMU902" s="14"/>
      <c r="CMV902" s="14"/>
      <c r="CMW902" s="14"/>
      <c r="CMX902" s="14"/>
      <c r="CMY902" s="14"/>
      <c r="CMZ902" s="14"/>
      <c r="CNA902" s="14"/>
      <c r="CNB902" s="14"/>
      <c r="CNC902" s="14"/>
      <c r="CND902" s="14"/>
      <c r="CNE902" s="14"/>
      <c r="CNF902" s="14"/>
      <c r="CNG902" s="14"/>
      <c r="CNH902" s="14"/>
      <c r="CNI902" s="14"/>
      <c r="CNJ902" s="14"/>
      <c r="CNK902" s="14"/>
      <c r="CNL902" s="14"/>
      <c r="CNM902" s="14"/>
      <c r="CNN902" s="14"/>
      <c r="CNO902" s="14"/>
      <c r="CNP902" s="14"/>
      <c r="CNQ902" s="14"/>
      <c r="CNR902" s="14"/>
      <c r="CNS902" s="14"/>
      <c r="CNT902" s="14"/>
      <c r="CNU902" s="14"/>
      <c r="CNV902" s="14"/>
      <c r="CNW902" s="14"/>
      <c r="CNX902" s="14"/>
      <c r="CNY902" s="14"/>
      <c r="CNZ902" s="14"/>
      <c r="COA902" s="14"/>
      <c r="COB902" s="14"/>
      <c r="COC902" s="14"/>
      <c r="COD902" s="14"/>
      <c r="COE902" s="14"/>
      <c r="COF902" s="14"/>
      <c r="COG902" s="14"/>
      <c r="COH902" s="14"/>
      <c r="COI902" s="14"/>
      <c r="COJ902" s="14"/>
      <c r="COK902" s="14"/>
      <c r="COL902" s="14"/>
      <c r="COM902" s="14"/>
      <c r="CON902" s="14"/>
      <c r="COO902" s="14"/>
      <c r="COP902" s="14"/>
      <c r="COQ902" s="14"/>
      <c r="COR902" s="14"/>
      <c r="COS902" s="14"/>
      <c r="COT902" s="14"/>
      <c r="COU902" s="14"/>
      <c r="COV902" s="14"/>
      <c r="COW902" s="14"/>
      <c r="COX902" s="14"/>
      <c r="COY902" s="14"/>
      <c r="COZ902" s="14"/>
      <c r="CPA902" s="14"/>
      <c r="CPB902" s="14"/>
      <c r="CPC902" s="14"/>
      <c r="CPD902" s="14"/>
      <c r="CPE902" s="14"/>
      <c r="CPF902" s="14"/>
      <c r="CPG902" s="14"/>
      <c r="CPH902" s="14"/>
      <c r="CPI902" s="14"/>
      <c r="CPJ902" s="14"/>
      <c r="CPK902" s="14"/>
      <c r="CPL902" s="14"/>
      <c r="CPM902" s="14"/>
      <c r="CPN902" s="14"/>
      <c r="CPO902" s="14"/>
      <c r="CPP902" s="14"/>
      <c r="CPQ902" s="14"/>
      <c r="CPR902" s="14"/>
      <c r="CPS902" s="14"/>
      <c r="CPT902" s="14"/>
      <c r="CPU902" s="14"/>
      <c r="CPV902" s="14"/>
      <c r="CPW902" s="14"/>
      <c r="CPX902" s="14"/>
      <c r="CPY902" s="14"/>
      <c r="CPZ902" s="14"/>
      <c r="CQA902" s="14"/>
      <c r="CQB902" s="14"/>
      <c r="CQC902" s="14"/>
      <c r="CQD902" s="14"/>
      <c r="CQE902" s="14"/>
      <c r="CQF902" s="14"/>
      <c r="CQG902" s="14"/>
      <c r="CQH902" s="14"/>
      <c r="CQI902" s="14"/>
      <c r="CQJ902" s="14"/>
      <c r="CQK902" s="14"/>
      <c r="CQL902" s="14"/>
      <c r="CQM902" s="14"/>
      <c r="CQN902" s="14"/>
      <c r="CQO902" s="14"/>
      <c r="CQP902" s="14"/>
      <c r="CQQ902" s="14"/>
      <c r="CQR902" s="14"/>
      <c r="CQS902" s="14"/>
      <c r="CQT902" s="14"/>
      <c r="CQU902" s="14"/>
      <c r="CQV902" s="14"/>
      <c r="CQW902" s="14"/>
      <c r="CQX902" s="14"/>
      <c r="CQY902" s="14"/>
      <c r="CQZ902" s="14"/>
      <c r="CRA902" s="14"/>
      <c r="CRB902" s="14"/>
      <c r="CRC902" s="14"/>
      <c r="CRD902" s="14"/>
      <c r="CRE902" s="14"/>
      <c r="CRF902" s="14"/>
      <c r="CRG902" s="14"/>
      <c r="CRH902" s="14"/>
      <c r="CRI902" s="14"/>
      <c r="CRJ902" s="14"/>
      <c r="CRK902" s="14"/>
      <c r="CRL902" s="14"/>
      <c r="CRM902" s="14"/>
      <c r="CRN902" s="14"/>
      <c r="CRO902" s="14"/>
      <c r="CRP902" s="14"/>
      <c r="CRQ902" s="14"/>
      <c r="CRR902" s="14"/>
      <c r="CRS902" s="14"/>
      <c r="CRT902" s="14"/>
      <c r="CRU902" s="14"/>
      <c r="CRV902" s="14"/>
      <c r="CRW902" s="14"/>
      <c r="CRX902" s="14"/>
      <c r="CRY902" s="14"/>
      <c r="CRZ902" s="14"/>
      <c r="CSA902" s="14"/>
      <c r="CSB902" s="14"/>
      <c r="CSC902" s="14"/>
      <c r="CSD902" s="14"/>
      <c r="CSE902" s="14"/>
      <c r="CSF902" s="14"/>
      <c r="CSG902" s="14"/>
      <c r="CSH902" s="14"/>
      <c r="CSI902" s="14"/>
      <c r="CSJ902" s="14"/>
      <c r="CSK902" s="14"/>
      <c r="CSL902" s="14"/>
      <c r="CSM902" s="14"/>
      <c r="CSN902" s="14"/>
      <c r="CSO902" s="14"/>
      <c r="CSP902" s="14"/>
      <c r="CSQ902" s="14"/>
      <c r="CSR902" s="14"/>
      <c r="CSS902" s="14"/>
      <c r="CST902" s="14"/>
      <c r="CSU902" s="14"/>
      <c r="CSV902" s="14"/>
      <c r="CSW902" s="14"/>
      <c r="CSX902" s="14"/>
      <c r="CSY902" s="14"/>
      <c r="CSZ902" s="14"/>
      <c r="CTA902" s="14"/>
      <c r="CTB902" s="14"/>
      <c r="CTC902" s="14"/>
      <c r="CTD902" s="14"/>
      <c r="CTE902" s="14"/>
      <c r="CTF902" s="14"/>
      <c r="CTG902" s="14"/>
      <c r="CTH902" s="14"/>
      <c r="CTI902" s="14"/>
      <c r="CTJ902" s="14"/>
      <c r="CTK902" s="14"/>
      <c r="CTL902" s="14"/>
      <c r="CTM902" s="14"/>
      <c r="CTN902" s="14"/>
      <c r="CTO902" s="14"/>
      <c r="CTP902" s="14"/>
      <c r="CTQ902" s="14"/>
      <c r="CTR902" s="14"/>
      <c r="CTS902" s="14"/>
      <c r="CTT902" s="14"/>
      <c r="CTU902" s="14"/>
      <c r="CTV902" s="14"/>
      <c r="CTW902" s="14"/>
      <c r="CTX902" s="14"/>
      <c r="CTY902" s="14"/>
      <c r="CTZ902" s="14"/>
      <c r="CUA902" s="14"/>
      <c r="CUB902" s="14"/>
      <c r="CUC902" s="14"/>
      <c r="CUD902" s="14"/>
      <c r="CUE902" s="14"/>
      <c r="CUF902" s="14"/>
      <c r="CUG902" s="14"/>
      <c r="CUH902" s="14"/>
      <c r="CUI902" s="14"/>
      <c r="CUJ902" s="14"/>
      <c r="CUK902" s="14"/>
      <c r="CUL902" s="14"/>
      <c r="CUM902" s="14"/>
      <c r="CUN902" s="14"/>
      <c r="CUO902" s="14"/>
      <c r="CUP902" s="14"/>
      <c r="CUQ902" s="14"/>
      <c r="CUR902" s="14"/>
      <c r="CUS902" s="14"/>
      <c r="CUT902" s="14"/>
      <c r="CUU902" s="14"/>
      <c r="CUV902" s="14"/>
      <c r="CUW902" s="14"/>
      <c r="CUX902" s="14"/>
      <c r="CUY902" s="14"/>
      <c r="CUZ902" s="14"/>
      <c r="CVA902" s="14"/>
      <c r="CVB902" s="14"/>
      <c r="CVC902" s="14"/>
      <c r="CVD902" s="14"/>
      <c r="CVE902" s="14"/>
      <c r="CVF902" s="14"/>
      <c r="CVG902" s="14"/>
      <c r="CVH902" s="14"/>
      <c r="CVI902" s="14"/>
      <c r="CVJ902" s="14"/>
      <c r="CVK902" s="14"/>
      <c r="CVL902" s="14"/>
      <c r="CVM902" s="14"/>
      <c r="CVN902" s="14"/>
      <c r="CVO902" s="14"/>
      <c r="CVP902" s="14"/>
      <c r="CVQ902" s="14"/>
      <c r="CVR902" s="14"/>
      <c r="CVS902" s="14"/>
      <c r="CVT902" s="14"/>
      <c r="CVU902" s="14"/>
      <c r="CVV902" s="14"/>
      <c r="CVW902" s="14"/>
      <c r="CVX902" s="14"/>
      <c r="CVY902" s="14"/>
      <c r="CVZ902" s="14"/>
      <c r="CWA902" s="14"/>
      <c r="CWB902" s="14"/>
      <c r="CWC902" s="14"/>
      <c r="CWD902" s="14"/>
      <c r="CWE902" s="14"/>
      <c r="CWF902" s="14"/>
      <c r="CWG902" s="14"/>
      <c r="CWH902" s="14"/>
      <c r="CWI902" s="14"/>
      <c r="CWJ902" s="14"/>
      <c r="CWK902" s="14"/>
      <c r="CWL902" s="14"/>
      <c r="CWM902" s="14"/>
      <c r="CWN902" s="14"/>
      <c r="CWO902" s="14"/>
      <c r="CWP902" s="14"/>
      <c r="CWQ902" s="14"/>
      <c r="CWR902" s="14"/>
      <c r="CWS902" s="14"/>
      <c r="CWT902" s="14"/>
      <c r="CWU902" s="14"/>
      <c r="CWV902" s="14"/>
      <c r="CWW902" s="14"/>
      <c r="CWX902" s="14"/>
      <c r="CWY902" s="14"/>
      <c r="CWZ902" s="14"/>
      <c r="CXA902" s="14"/>
      <c r="CXB902" s="14"/>
      <c r="CXC902" s="14"/>
      <c r="CXD902" s="14"/>
      <c r="CXE902" s="14"/>
      <c r="CXF902" s="14"/>
      <c r="CXG902" s="14"/>
      <c r="CXH902" s="14"/>
      <c r="CXI902" s="14"/>
      <c r="CXJ902" s="14"/>
      <c r="CXK902" s="14"/>
      <c r="CXL902" s="14"/>
      <c r="CXM902" s="14"/>
      <c r="CXN902" s="14"/>
      <c r="CXO902" s="14"/>
      <c r="CXP902" s="14"/>
      <c r="CXQ902" s="14"/>
      <c r="CXR902" s="14"/>
      <c r="CXS902" s="14"/>
      <c r="CXT902" s="14"/>
      <c r="CXU902" s="14"/>
      <c r="CXV902" s="14"/>
      <c r="CXW902" s="14"/>
      <c r="CXX902" s="14"/>
      <c r="CXY902" s="14"/>
      <c r="CXZ902" s="14"/>
      <c r="CYA902" s="14"/>
      <c r="CYB902" s="14"/>
      <c r="CYC902" s="14"/>
      <c r="CYD902" s="14"/>
      <c r="CYE902" s="14"/>
      <c r="CYF902" s="14"/>
      <c r="CYG902" s="14"/>
      <c r="CYH902" s="14"/>
      <c r="CYI902" s="14"/>
      <c r="CYJ902" s="14"/>
      <c r="CYK902" s="14"/>
      <c r="CYL902" s="14"/>
      <c r="CYM902" s="14"/>
      <c r="CYN902" s="14"/>
      <c r="CYO902" s="14"/>
      <c r="CYP902" s="14"/>
      <c r="CYQ902" s="14"/>
      <c r="CYR902" s="14"/>
      <c r="CYS902" s="14"/>
      <c r="CYT902" s="14"/>
      <c r="CYU902" s="14"/>
      <c r="CYV902" s="14"/>
      <c r="CYW902" s="14"/>
      <c r="CYX902" s="14"/>
      <c r="CYY902" s="14"/>
      <c r="CYZ902" s="14"/>
      <c r="CZA902" s="14"/>
      <c r="CZB902" s="14"/>
      <c r="CZC902" s="14"/>
      <c r="CZD902" s="14"/>
      <c r="CZE902" s="14"/>
      <c r="CZF902" s="14"/>
      <c r="CZG902" s="14"/>
      <c r="CZH902" s="14"/>
      <c r="CZI902" s="14"/>
      <c r="CZJ902" s="14"/>
      <c r="CZK902" s="14"/>
      <c r="CZL902" s="14"/>
      <c r="CZM902" s="14"/>
      <c r="CZN902" s="14"/>
      <c r="CZO902" s="14"/>
      <c r="CZP902" s="14"/>
      <c r="CZQ902" s="14"/>
      <c r="CZR902" s="14"/>
      <c r="CZS902" s="14"/>
      <c r="CZT902" s="14"/>
      <c r="CZU902" s="14"/>
      <c r="CZV902" s="14"/>
      <c r="CZW902" s="14"/>
      <c r="CZX902" s="14"/>
      <c r="CZY902" s="14"/>
      <c r="CZZ902" s="14"/>
      <c r="DAA902" s="14"/>
      <c r="DAB902" s="14"/>
      <c r="DAC902" s="14"/>
      <c r="DAD902" s="14"/>
      <c r="DAE902" s="14"/>
      <c r="DAF902" s="14"/>
      <c r="DAG902" s="14"/>
      <c r="DAH902" s="14"/>
      <c r="DAI902" s="14"/>
      <c r="DAJ902" s="14"/>
      <c r="DAK902" s="14"/>
      <c r="DAL902" s="14"/>
      <c r="DAM902" s="14"/>
      <c r="DAN902" s="14"/>
      <c r="DAO902" s="14"/>
      <c r="DAP902" s="14"/>
      <c r="DAQ902" s="14"/>
      <c r="DAR902" s="14"/>
      <c r="DAS902" s="14"/>
      <c r="DAT902" s="14"/>
      <c r="DAU902" s="14"/>
      <c r="DAV902" s="14"/>
      <c r="DAW902" s="14"/>
      <c r="DAX902" s="14"/>
      <c r="DAY902" s="14"/>
      <c r="DAZ902" s="14"/>
      <c r="DBA902" s="14"/>
      <c r="DBB902" s="14"/>
      <c r="DBC902" s="14"/>
      <c r="DBD902" s="14"/>
      <c r="DBE902" s="14"/>
      <c r="DBF902" s="14"/>
      <c r="DBG902" s="14"/>
      <c r="DBH902" s="14"/>
      <c r="DBI902" s="14"/>
      <c r="DBJ902" s="14"/>
      <c r="DBK902" s="14"/>
      <c r="DBL902" s="14"/>
      <c r="DBM902" s="14"/>
      <c r="DBN902" s="14"/>
      <c r="DBO902" s="14"/>
      <c r="DBP902" s="14"/>
      <c r="DBQ902" s="14"/>
      <c r="DBR902" s="14"/>
      <c r="DBS902" s="14"/>
      <c r="DBT902" s="14"/>
      <c r="DBU902" s="14"/>
      <c r="DBV902" s="14"/>
      <c r="DBW902" s="14"/>
      <c r="DBX902" s="14"/>
      <c r="DBY902" s="14"/>
      <c r="DBZ902" s="14"/>
      <c r="DCA902" s="14"/>
      <c r="DCB902" s="14"/>
      <c r="DCC902" s="14"/>
      <c r="DCD902" s="14"/>
      <c r="DCE902" s="14"/>
      <c r="DCF902" s="14"/>
      <c r="DCG902" s="14"/>
      <c r="DCH902" s="14"/>
      <c r="DCI902" s="14"/>
      <c r="DCJ902" s="14"/>
      <c r="DCK902" s="14"/>
      <c r="DCL902" s="14"/>
      <c r="DCM902" s="14"/>
      <c r="DCN902" s="14"/>
      <c r="DCO902" s="14"/>
      <c r="DCP902" s="14"/>
      <c r="DCQ902" s="14"/>
      <c r="DCR902" s="14"/>
      <c r="DCS902" s="14"/>
      <c r="DCT902" s="14"/>
      <c r="DCU902" s="14"/>
      <c r="DCV902" s="14"/>
      <c r="DCW902" s="14"/>
      <c r="DCX902" s="14"/>
      <c r="DCY902" s="14"/>
      <c r="DCZ902" s="14"/>
      <c r="DDA902" s="14"/>
      <c r="DDB902" s="14"/>
      <c r="DDC902" s="14"/>
      <c r="DDD902" s="14"/>
      <c r="DDE902" s="14"/>
      <c r="DDF902" s="14"/>
      <c r="DDG902" s="14"/>
      <c r="DDH902" s="14"/>
      <c r="DDI902" s="14"/>
      <c r="DDJ902" s="14"/>
      <c r="DDK902" s="14"/>
      <c r="DDL902" s="14"/>
      <c r="DDM902" s="14"/>
      <c r="DDN902" s="14"/>
      <c r="DDO902" s="14"/>
      <c r="DDP902" s="14"/>
      <c r="DDQ902" s="14"/>
      <c r="DDR902" s="14"/>
      <c r="DDS902" s="14"/>
      <c r="DDT902" s="14"/>
      <c r="DDU902" s="14"/>
      <c r="DDV902" s="14"/>
      <c r="DDW902" s="14"/>
      <c r="DDX902" s="14"/>
      <c r="DDY902" s="14"/>
      <c r="DDZ902" s="14"/>
      <c r="DEA902" s="14"/>
      <c r="DEB902" s="14"/>
      <c r="DEC902" s="14"/>
      <c r="DED902" s="14"/>
      <c r="DEE902" s="14"/>
      <c r="DEF902" s="14"/>
      <c r="DEG902" s="14"/>
      <c r="DEH902" s="14"/>
      <c r="DEI902" s="14"/>
      <c r="DEJ902" s="14"/>
      <c r="DEK902" s="14"/>
      <c r="DEL902" s="14"/>
      <c r="DEM902" s="14"/>
      <c r="DEN902" s="14"/>
      <c r="DEO902" s="14"/>
      <c r="DEP902" s="14"/>
      <c r="DEQ902" s="14"/>
      <c r="DER902" s="14"/>
      <c r="DES902" s="14"/>
      <c r="DET902" s="14"/>
      <c r="DEU902" s="14"/>
      <c r="DEV902" s="14"/>
      <c r="DEW902" s="14"/>
      <c r="DEX902" s="14"/>
      <c r="DEY902" s="14"/>
      <c r="DEZ902" s="14"/>
      <c r="DFA902" s="14"/>
      <c r="DFB902" s="14"/>
      <c r="DFC902" s="14"/>
      <c r="DFD902" s="14"/>
      <c r="DFE902" s="14"/>
      <c r="DFF902" s="14"/>
      <c r="DFG902" s="14"/>
      <c r="DFH902" s="14"/>
      <c r="DFI902" s="14"/>
      <c r="DFJ902" s="14"/>
      <c r="DFK902" s="14"/>
      <c r="DFL902" s="14"/>
      <c r="DFM902" s="14"/>
      <c r="DFN902" s="14"/>
      <c r="DFO902" s="14"/>
      <c r="DFP902" s="14"/>
      <c r="DFQ902" s="14"/>
      <c r="DFR902" s="14"/>
      <c r="DFS902" s="14"/>
      <c r="DFT902" s="14"/>
      <c r="DFU902" s="14"/>
      <c r="DFV902" s="14"/>
      <c r="DFW902" s="14"/>
      <c r="DFX902" s="14"/>
      <c r="DFY902" s="14"/>
      <c r="DFZ902" s="14"/>
      <c r="DGA902" s="14"/>
      <c r="DGB902" s="14"/>
      <c r="DGC902" s="14"/>
      <c r="DGD902" s="14"/>
      <c r="DGE902" s="14"/>
      <c r="DGF902" s="14"/>
      <c r="DGG902" s="14"/>
      <c r="DGH902" s="14"/>
      <c r="DGI902" s="14"/>
      <c r="DGJ902" s="14"/>
      <c r="DGK902" s="14"/>
      <c r="DGL902" s="14"/>
      <c r="DGM902" s="14"/>
      <c r="DGN902" s="14"/>
      <c r="DGO902" s="14"/>
      <c r="DGP902" s="14"/>
      <c r="DGQ902" s="14"/>
      <c r="DGR902" s="14"/>
      <c r="DGS902" s="14"/>
      <c r="DGT902" s="14"/>
      <c r="DGU902" s="14"/>
      <c r="DGV902" s="14"/>
      <c r="DGW902" s="14"/>
      <c r="DGX902" s="14"/>
      <c r="DGY902" s="14"/>
      <c r="DGZ902" s="14"/>
      <c r="DHA902" s="14"/>
      <c r="DHB902" s="14"/>
      <c r="DHC902" s="14"/>
      <c r="DHD902" s="14"/>
      <c r="DHE902" s="14"/>
      <c r="DHF902" s="14"/>
      <c r="DHG902" s="14"/>
      <c r="DHH902" s="14"/>
      <c r="DHI902" s="14"/>
      <c r="DHJ902" s="14"/>
      <c r="DHK902" s="14"/>
      <c r="DHL902" s="14"/>
      <c r="DHM902" s="14"/>
      <c r="DHN902" s="14"/>
      <c r="DHO902" s="14"/>
      <c r="DHP902" s="14"/>
      <c r="DHQ902" s="14"/>
      <c r="DHR902" s="14"/>
      <c r="DHS902" s="14"/>
      <c r="DHT902" s="14"/>
      <c r="DHU902" s="14"/>
      <c r="DHV902" s="14"/>
      <c r="DHW902" s="14"/>
      <c r="DHX902" s="14"/>
      <c r="DHY902" s="14"/>
      <c r="DHZ902" s="14"/>
      <c r="DIA902" s="14"/>
      <c r="DIB902" s="14"/>
      <c r="DIC902" s="14"/>
      <c r="DID902" s="14"/>
      <c r="DIE902" s="14"/>
      <c r="DIF902" s="14"/>
      <c r="DIG902" s="14"/>
      <c r="DIH902" s="14"/>
      <c r="DII902" s="14"/>
      <c r="DIJ902" s="14"/>
      <c r="DIK902" s="14"/>
      <c r="DIL902" s="14"/>
      <c r="DIM902" s="14"/>
      <c r="DIN902" s="14"/>
      <c r="DIO902" s="14"/>
      <c r="DIP902" s="14"/>
      <c r="DIQ902" s="14"/>
      <c r="DIR902" s="14"/>
      <c r="DIS902" s="14"/>
      <c r="DIT902" s="14"/>
      <c r="DIU902" s="14"/>
      <c r="DIV902" s="14"/>
      <c r="DIW902" s="14"/>
      <c r="DIX902" s="14"/>
      <c r="DIY902" s="14"/>
      <c r="DIZ902" s="14"/>
      <c r="DJA902" s="14"/>
      <c r="DJB902" s="14"/>
      <c r="DJC902" s="14"/>
      <c r="DJD902" s="14"/>
      <c r="DJE902" s="14"/>
      <c r="DJF902" s="14"/>
      <c r="DJG902" s="14"/>
      <c r="DJH902" s="14"/>
      <c r="DJI902" s="14"/>
      <c r="DJJ902" s="14"/>
      <c r="DJK902" s="14"/>
      <c r="DJL902" s="14"/>
      <c r="DJM902" s="14"/>
      <c r="DJN902" s="14"/>
      <c r="DJO902" s="14"/>
      <c r="DJP902" s="14"/>
      <c r="DJQ902" s="14"/>
      <c r="DJR902" s="14"/>
      <c r="DJS902" s="14"/>
      <c r="DJT902" s="14"/>
      <c r="DJU902" s="14"/>
      <c r="DJV902" s="14"/>
      <c r="DJW902" s="14"/>
      <c r="DJX902" s="14"/>
      <c r="DJY902" s="14"/>
      <c r="DJZ902" s="14"/>
      <c r="DKA902" s="14"/>
      <c r="DKB902" s="14"/>
      <c r="DKC902" s="14"/>
      <c r="DKD902" s="14"/>
      <c r="DKE902" s="14"/>
      <c r="DKF902" s="14"/>
      <c r="DKG902" s="14"/>
      <c r="DKH902" s="14"/>
      <c r="DKI902" s="14"/>
      <c r="DKJ902" s="14"/>
      <c r="DKK902" s="14"/>
      <c r="DKL902" s="14"/>
      <c r="DKM902" s="14"/>
      <c r="DKN902" s="14"/>
      <c r="DKO902" s="14"/>
      <c r="DKP902" s="14"/>
      <c r="DKQ902" s="14"/>
      <c r="DKR902" s="14"/>
      <c r="DKS902" s="14"/>
      <c r="DKT902" s="14"/>
      <c r="DKU902" s="14"/>
      <c r="DKV902" s="14"/>
      <c r="DKW902" s="14"/>
      <c r="DKX902" s="14"/>
      <c r="DKY902" s="14"/>
      <c r="DKZ902" s="14"/>
      <c r="DLA902" s="14"/>
      <c r="DLB902" s="14"/>
      <c r="DLC902" s="14"/>
      <c r="DLD902" s="14"/>
      <c r="DLE902" s="14"/>
      <c r="DLF902" s="14"/>
      <c r="DLG902" s="14"/>
      <c r="DLH902" s="14"/>
      <c r="DLI902" s="14"/>
      <c r="DLJ902" s="14"/>
      <c r="DLK902" s="14"/>
      <c r="DLL902" s="14"/>
      <c r="DLM902" s="14"/>
      <c r="DLN902" s="14"/>
      <c r="DLO902" s="14"/>
      <c r="DLP902" s="14"/>
      <c r="DLQ902" s="14"/>
      <c r="DLR902" s="14"/>
      <c r="DLS902" s="14"/>
      <c r="DLT902" s="14"/>
      <c r="DLU902" s="14"/>
      <c r="DLV902" s="14"/>
      <c r="DLW902" s="14"/>
      <c r="DLX902" s="14"/>
      <c r="DLY902" s="14"/>
      <c r="DLZ902" s="14"/>
      <c r="DMA902" s="14"/>
      <c r="DMB902" s="14"/>
      <c r="DMC902" s="14"/>
      <c r="DMD902" s="14"/>
      <c r="DME902" s="14"/>
      <c r="DMF902" s="14"/>
      <c r="DMG902" s="14"/>
      <c r="DMH902" s="14"/>
      <c r="DMI902" s="14"/>
      <c r="DMJ902" s="14"/>
      <c r="DMK902" s="14"/>
      <c r="DML902" s="14"/>
      <c r="DMM902" s="14"/>
      <c r="DMN902" s="14"/>
      <c r="DMO902" s="14"/>
      <c r="DMP902" s="14"/>
      <c r="DMQ902" s="14"/>
      <c r="DMR902" s="14"/>
      <c r="DMS902" s="14"/>
      <c r="DMT902" s="14"/>
      <c r="DMU902" s="14"/>
      <c r="DMV902" s="14"/>
      <c r="DMW902" s="14"/>
      <c r="DMX902" s="14"/>
      <c r="DMY902" s="14"/>
      <c r="DMZ902" s="14"/>
      <c r="DNA902" s="14"/>
      <c r="DNB902" s="14"/>
      <c r="DNC902" s="14"/>
      <c r="DND902" s="14"/>
      <c r="DNE902" s="14"/>
      <c r="DNF902" s="14"/>
      <c r="DNG902" s="14"/>
      <c r="DNH902" s="14"/>
      <c r="DNI902" s="14"/>
      <c r="DNJ902" s="14"/>
      <c r="DNK902" s="14"/>
      <c r="DNL902" s="14"/>
      <c r="DNM902" s="14"/>
      <c r="DNN902" s="14"/>
      <c r="DNO902" s="14"/>
      <c r="DNP902" s="14"/>
      <c r="DNQ902" s="14"/>
      <c r="DNR902" s="14"/>
      <c r="DNS902" s="14"/>
      <c r="DNT902" s="14"/>
      <c r="DNU902" s="14"/>
      <c r="DNV902" s="14"/>
      <c r="DNW902" s="14"/>
      <c r="DNX902" s="14"/>
      <c r="DNY902" s="14"/>
      <c r="DNZ902" s="14"/>
      <c r="DOA902" s="14"/>
      <c r="DOB902" s="14"/>
      <c r="DOC902" s="14"/>
      <c r="DOD902" s="14"/>
      <c r="DOE902" s="14"/>
      <c r="DOF902" s="14"/>
      <c r="DOG902" s="14"/>
      <c r="DOH902" s="14"/>
      <c r="DOI902" s="14"/>
      <c r="DOJ902" s="14"/>
      <c r="DOK902" s="14"/>
      <c r="DOL902" s="14"/>
      <c r="DOM902" s="14"/>
      <c r="DON902" s="14"/>
      <c r="DOO902" s="14"/>
      <c r="DOP902" s="14"/>
      <c r="DOQ902" s="14"/>
      <c r="DOR902" s="14"/>
      <c r="DOS902" s="14"/>
      <c r="DOT902" s="14"/>
      <c r="DOU902" s="14"/>
      <c r="DOV902" s="14"/>
      <c r="DOW902" s="14"/>
      <c r="DOX902" s="14"/>
      <c r="DOY902" s="14"/>
      <c r="DOZ902" s="14"/>
      <c r="DPA902" s="14"/>
      <c r="DPB902" s="14"/>
      <c r="DPC902" s="14"/>
      <c r="DPD902" s="14"/>
      <c r="DPE902" s="14"/>
      <c r="DPF902" s="14"/>
      <c r="DPG902" s="14"/>
      <c r="DPH902" s="14"/>
      <c r="DPI902" s="14"/>
      <c r="DPJ902" s="14"/>
      <c r="DPK902" s="14"/>
      <c r="DPL902" s="14"/>
      <c r="DPM902" s="14"/>
      <c r="DPN902" s="14"/>
      <c r="DPO902" s="14"/>
      <c r="DPP902" s="14"/>
      <c r="DPQ902" s="14"/>
      <c r="DPR902" s="14"/>
      <c r="DPS902" s="14"/>
      <c r="DPT902" s="14"/>
      <c r="DPU902" s="14"/>
      <c r="DPV902" s="14"/>
      <c r="DPW902" s="14"/>
      <c r="DPX902" s="14"/>
      <c r="DPY902" s="14"/>
      <c r="DPZ902" s="14"/>
      <c r="DQA902" s="14"/>
      <c r="DQB902" s="14"/>
      <c r="DQC902" s="14"/>
      <c r="DQD902" s="14"/>
      <c r="DQE902" s="14"/>
      <c r="DQF902" s="14"/>
      <c r="DQG902" s="14"/>
      <c r="DQH902" s="14"/>
      <c r="DQI902" s="14"/>
      <c r="DQJ902" s="14"/>
      <c r="DQK902" s="14"/>
      <c r="DQL902" s="14"/>
      <c r="DQM902" s="14"/>
      <c r="DQN902" s="14"/>
      <c r="DQO902" s="14"/>
      <c r="DQP902" s="14"/>
      <c r="DQQ902" s="14"/>
      <c r="DQR902" s="14"/>
      <c r="DQS902" s="14"/>
      <c r="DQT902" s="14"/>
      <c r="DQU902" s="14"/>
      <c r="DQV902" s="14"/>
      <c r="DQW902" s="14"/>
      <c r="DQX902" s="14"/>
      <c r="DQY902" s="14"/>
      <c r="DQZ902" s="14"/>
      <c r="DRA902" s="14"/>
      <c r="DRB902" s="14"/>
      <c r="DRC902" s="14"/>
      <c r="DRD902" s="14"/>
      <c r="DRE902" s="14"/>
      <c r="DRF902" s="14"/>
      <c r="DRG902" s="14"/>
      <c r="DRH902" s="14"/>
      <c r="DRI902" s="14"/>
      <c r="DRJ902" s="14"/>
      <c r="DRK902" s="14"/>
      <c r="DRL902" s="14"/>
      <c r="DRM902" s="14"/>
      <c r="DRN902" s="14"/>
      <c r="DRO902" s="14"/>
      <c r="DRP902" s="14"/>
      <c r="DRQ902" s="14"/>
      <c r="DRR902" s="14"/>
      <c r="DRS902" s="14"/>
      <c r="DRT902" s="14"/>
      <c r="DRU902" s="14"/>
      <c r="DRV902" s="14"/>
      <c r="DRW902" s="14"/>
      <c r="DRX902" s="14"/>
      <c r="DRY902" s="14"/>
      <c r="DRZ902" s="14"/>
      <c r="DSA902" s="14"/>
      <c r="DSB902" s="14"/>
      <c r="DSC902" s="14"/>
      <c r="DSD902" s="14"/>
      <c r="DSE902" s="14"/>
      <c r="DSF902" s="14"/>
      <c r="DSG902" s="14"/>
      <c r="DSH902" s="14"/>
      <c r="DSI902" s="14"/>
      <c r="DSJ902" s="14"/>
      <c r="DSK902" s="14"/>
      <c r="DSL902" s="14"/>
      <c r="DSM902" s="14"/>
      <c r="DSN902" s="14"/>
      <c r="DSO902" s="14"/>
      <c r="DSP902" s="14"/>
      <c r="DSQ902" s="14"/>
      <c r="DSR902" s="14"/>
      <c r="DSS902" s="14"/>
      <c r="DST902" s="14"/>
      <c r="DSU902" s="14"/>
      <c r="DSV902" s="14"/>
      <c r="DSW902" s="14"/>
      <c r="DSX902" s="14"/>
      <c r="DSY902" s="14"/>
      <c r="DSZ902" s="14"/>
      <c r="DTA902" s="14"/>
      <c r="DTB902" s="14"/>
      <c r="DTC902" s="14"/>
      <c r="DTD902" s="14"/>
      <c r="DTE902" s="14"/>
      <c r="DTF902" s="14"/>
      <c r="DTG902" s="14"/>
      <c r="DTH902" s="14"/>
      <c r="DTI902" s="14"/>
      <c r="DTJ902" s="14"/>
      <c r="DTK902" s="14"/>
      <c r="DTL902" s="14"/>
      <c r="DTM902" s="14"/>
      <c r="DTN902" s="14"/>
      <c r="DTO902" s="14"/>
      <c r="DTP902" s="14"/>
      <c r="DTQ902" s="14"/>
      <c r="DTR902" s="14"/>
      <c r="DTS902" s="14"/>
      <c r="DTT902" s="14"/>
      <c r="DTU902" s="14"/>
      <c r="DTV902" s="14"/>
      <c r="DTW902" s="14"/>
      <c r="DTX902" s="14"/>
      <c r="DTY902" s="14"/>
      <c r="DTZ902" s="14"/>
      <c r="DUA902" s="14"/>
      <c r="DUB902" s="14"/>
      <c r="DUC902" s="14"/>
      <c r="DUD902" s="14"/>
      <c r="DUE902" s="14"/>
      <c r="DUF902" s="14"/>
      <c r="DUG902" s="14"/>
      <c r="DUH902" s="14"/>
      <c r="DUI902" s="14"/>
      <c r="DUJ902" s="14"/>
      <c r="DUK902" s="14"/>
      <c r="DUL902" s="14"/>
      <c r="DUM902" s="14"/>
      <c r="DUN902" s="14"/>
      <c r="DUO902" s="14"/>
      <c r="DUP902" s="14"/>
      <c r="DUQ902" s="14"/>
      <c r="DUR902" s="14"/>
      <c r="DUS902" s="14"/>
      <c r="DUT902" s="14"/>
      <c r="DUU902" s="14"/>
      <c r="DUV902" s="14"/>
      <c r="DUW902" s="14"/>
      <c r="DUX902" s="14"/>
      <c r="DUY902" s="14"/>
      <c r="DUZ902" s="14"/>
      <c r="DVA902" s="14"/>
      <c r="DVB902" s="14"/>
      <c r="DVC902" s="14"/>
      <c r="DVD902" s="14"/>
      <c r="DVE902" s="14"/>
      <c r="DVF902" s="14"/>
      <c r="DVG902" s="14"/>
      <c r="DVH902" s="14"/>
      <c r="DVI902" s="14"/>
      <c r="DVJ902" s="14"/>
      <c r="DVK902" s="14"/>
      <c r="DVL902" s="14"/>
      <c r="DVM902" s="14"/>
      <c r="DVN902" s="14"/>
      <c r="DVO902" s="14"/>
      <c r="DVP902" s="14"/>
      <c r="DVQ902" s="14"/>
      <c r="DVR902" s="14"/>
      <c r="DVS902" s="14"/>
      <c r="DVT902" s="14"/>
      <c r="DVU902" s="14"/>
      <c r="DVV902" s="14"/>
      <c r="DVW902" s="14"/>
      <c r="DVX902" s="14"/>
      <c r="DVY902" s="14"/>
      <c r="DVZ902" s="14"/>
      <c r="DWA902" s="14"/>
      <c r="DWB902" s="14"/>
      <c r="DWC902" s="14"/>
      <c r="DWD902" s="14"/>
      <c r="DWE902" s="14"/>
      <c r="DWF902" s="14"/>
      <c r="DWG902" s="14"/>
      <c r="DWH902" s="14"/>
      <c r="DWI902" s="14"/>
      <c r="DWJ902" s="14"/>
      <c r="DWK902" s="14"/>
      <c r="DWL902" s="14"/>
      <c r="DWM902" s="14"/>
      <c r="DWN902" s="14"/>
      <c r="DWO902" s="14"/>
      <c r="DWP902" s="14"/>
      <c r="DWQ902" s="14"/>
      <c r="DWR902" s="14"/>
      <c r="DWS902" s="14"/>
      <c r="DWT902" s="14"/>
      <c r="DWU902" s="14"/>
      <c r="DWV902" s="14"/>
      <c r="DWW902" s="14"/>
      <c r="DWX902" s="14"/>
      <c r="DWY902" s="14"/>
      <c r="DWZ902" s="14"/>
      <c r="DXA902" s="14"/>
      <c r="DXB902" s="14"/>
      <c r="DXC902" s="14"/>
      <c r="DXD902" s="14"/>
      <c r="DXE902" s="14"/>
      <c r="DXF902" s="14"/>
      <c r="DXG902" s="14"/>
      <c r="DXH902" s="14"/>
      <c r="DXI902" s="14"/>
      <c r="DXJ902" s="14"/>
      <c r="DXK902" s="14"/>
      <c r="DXL902" s="14"/>
      <c r="DXM902" s="14"/>
      <c r="DXN902" s="14"/>
      <c r="DXO902" s="14"/>
      <c r="DXP902" s="14"/>
      <c r="DXQ902" s="14"/>
      <c r="DXR902" s="14"/>
      <c r="DXS902" s="14"/>
      <c r="DXT902" s="14"/>
      <c r="DXU902" s="14"/>
      <c r="DXV902" s="14"/>
      <c r="DXW902" s="14"/>
      <c r="DXX902" s="14"/>
      <c r="DXY902" s="14"/>
      <c r="DXZ902" s="14"/>
      <c r="DYA902" s="14"/>
      <c r="DYB902" s="14"/>
      <c r="DYC902" s="14"/>
      <c r="DYD902" s="14"/>
      <c r="DYE902" s="14"/>
      <c r="DYF902" s="14"/>
      <c r="DYG902" s="14"/>
      <c r="DYH902" s="14"/>
      <c r="DYI902" s="14"/>
      <c r="DYJ902" s="14"/>
      <c r="DYK902" s="14"/>
      <c r="DYL902" s="14"/>
      <c r="DYM902" s="14"/>
      <c r="DYN902" s="14"/>
      <c r="DYO902" s="14"/>
      <c r="DYP902" s="14"/>
      <c r="DYQ902" s="14"/>
      <c r="DYR902" s="14"/>
      <c r="DYS902" s="14"/>
      <c r="DYT902" s="14"/>
      <c r="DYU902" s="14"/>
      <c r="DYV902" s="14"/>
      <c r="DYW902" s="14"/>
      <c r="DYX902" s="14"/>
      <c r="DYY902" s="14"/>
      <c r="DYZ902" s="14"/>
      <c r="DZA902" s="14"/>
      <c r="DZB902" s="14"/>
      <c r="DZC902" s="14"/>
      <c r="DZD902" s="14"/>
      <c r="DZE902" s="14"/>
      <c r="DZF902" s="14"/>
      <c r="DZG902" s="14"/>
      <c r="DZH902" s="14"/>
      <c r="DZI902" s="14"/>
      <c r="DZJ902" s="14"/>
      <c r="DZK902" s="14"/>
      <c r="DZL902" s="14"/>
      <c r="DZM902" s="14"/>
      <c r="DZN902" s="14"/>
      <c r="DZO902" s="14"/>
      <c r="DZP902" s="14"/>
      <c r="DZQ902" s="14"/>
      <c r="DZR902" s="14"/>
      <c r="DZS902" s="14"/>
      <c r="DZT902" s="14"/>
      <c r="DZU902" s="14"/>
      <c r="DZV902" s="14"/>
      <c r="DZW902" s="14"/>
      <c r="DZX902" s="14"/>
      <c r="DZY902" s="14"/>
      <c r="DZZ902" s="14"/>
      <c r="EAA902" s="14"/>
      <c r="EAB902" s="14"/>
      <c r="EAC902" s="14"/>
      <c r="EAD902" s="14"/>
      <c r="EAE902" s="14"/>
      <c r="EAF902" s="14"/>
      <c r="EAG902" s="14"/>
      <c r="EAH902" s="14"/>
      <c r="EAI902" s="14"/>
      <c r="EAJ902" s="14"/>
      <c r="EAK902" s="14"/>
      <c r="EAL902" s="14"/>
      <c r="EAM902" s="14"/>
      <c r="EAN902" s="14"/>
      <c r="EAO902" s="14"/>
      <c r="EAP902" s="14"/>
      <c r="EAQ902" s="14"/>
      <c r="EAR902" s="14"/>
      <c r="EAS902" s="14"/>
      <c r="EAT902" s="14"/>
      <c r="EAU902" s="14"/>
      <c r="EAV902" s="14"/>
      <c r="EAW902" s="14"/>
      <c r="EAX902" s="14"/>
      <c r="EAY902" s="14"/>
      <c r="EAZ902" s="14"/>
      <c r="EBA902" s="14"/>
      <c r="EBB902" s="14"/>
      <c r="EBC902" s="14"/>
      <c r="EBD902" s="14"/>
      <c r="EBE902" s="14"/>
      <c r="EBF902" s="14"/>
      <c r="EBG902" s="14"/>
      <c r="EBH902" s="14"/>
      <c r="EBI902" s="14"/>
      <c r="EBJ902" s="14"/>
      <c r="EBK902" s="14"/>
      <c r="EBL902" s="14"/>
      <c r="EBM902" s="14"/>
      <c r="EBN902" s="14"/>
      <c r="EBO902" s="14"/>
      <c r="EBP902" s="14"/>
      <c r="EBQ902" s="14"/>
      <c r="EBR902" s="14"/>
      <c r="EBS902" s="14"/>
      <c r="EBT902" s="14"/>
      <c r="EBU902" s="14"/>
      <c r="EBV902" s="14"/>
      <c r="EBW902" s="14"/>
      <c r="EBX902" s="14"/>
      <c r="EBY902" s="14"/>
      <c r="EBZ902" s="14"/>
      <c r="ECA902" s="14"/>
      <c r="ECB902" s="14"/>
      <c r="ECC902" s="14"/>
      <c r="ECD902" s="14"/>
      <c r="ECE902" s="14"/>
      <c r="ECF902" s="14"/>
      <c r="ECG902" s="14"/>
      <c r="ECH902" s="14"/>
      <c r="ECI902" s="14"/>
      <c r="ECJ902" s="14"/>
      <c r="ECK902" s="14"/>
      <c r="ECL902" s="14"/>
      <c r="ECM902" s="14"/>
      <c r="ECN902" s="14"/>
      <c r="ECO902" s="14"/>
      <c r="ECP902" s="14"/>
      <c r="ECQ902" s="14"/>
      <c r="ECR902" s="14"/>
      <c r="ECS902" s="14"/>
      <c r="ECT902" s="14"/>
      <c r="ECU902" s="14"/>
      <c r="ECV902" s="14"/>
      <c r="ECW902" s="14"/>
      <c r="ECX902" s="14"/>
      <c r="ECY902" s="14"/>
      <c r="ECZ902" s="14"/>
      <c r="EDA902" s="14"/>
      <c r="EDB902" s="14"/>
      <c r="EDC902" s="14"/>
      <c r="EDD902" s="14"/>
      <c r="EDE902" s="14"/>
      <c r="EDF902" s="14"/>
      <c r="EDG902" s="14"/>
      <c r="EDH902" s="14"/>
      <c r="EDI902" s="14"/>
      <c r="EDJ902" s="14"/>
      <c r="EDK902" s="14"/>
      <c r="EDL902" s="14"/>
      <c r="EDM902" s="14"/>
      <c r="EDN902" s="14"/>
      <c r="EDO902" s="14"/>
      <c r="EDP902" s="14"/>
      <c r="EDQ902" s="14"/>
      <c r="EDR902" s="14"/>
      <c r="EDS902" s="14"/>
      <c r="EDT902" s="14"/>
      <c r="EDU902" s="14"/>
      <c r="EDV902" s="14"/>
      <c r="EDW902" s="14"/>
      <c r="EDX902" s="14"/>
      <c r="EDY902" s="14"/>
      <c r="EDZ902" s="14"/>
      <c r="EEA902" s="14"/>
      <c r="EEB902" s="14"/>
      <c r="EEC902" s="14"/>
      <c r="EED902" s="14"/>
      <c r="EEE902" s="14"/>
      <c r="EEF902" s="14"/>
      <c r="EEG902" s="14"/>
      <c r="EEH902" s="14"/>
      <c r="EEI902" s="14"/>
      <c r="EEJ902" s="14"/>
      <c r="EEK902" s="14"/>
      <c r="EEL902" s="14"/>
      <c r="EEM902" s="14"/>
      <c r="EEN902" s="14"/>
      <c r="EEO902" s="14"/>
      <c r="EEP902" s="14"/>
      <c r="EEQ902" s="14"/>
      <c r="EER902" s="14"/>
      <c r="EES902" s="14"/>
      <c r="EET902" s="14"/>
      <c r="EEU902" s="14"/>
      <c r="EEV902" s="14"/>
      <c r="EEW902" s="14"/>
      <c r="EEX902" s="14"/>
      <c r="EEY902" s="14"/>
      <c r="EEZ902" s="14"/>
      <c r="EFA902" s="14"/>
      <c r="EFB902" s="14"/>
      <c r="EFC902" s="14"/>
      <c r="EFD902" s="14"/>
      <c r="EFE902" s="14"/>
      <c r="EFF902" s="14"/>
      <c r="EFG902" s="14"/>
      <c r="EFH902" s="14"/>
      <c r="EFI902" s="14"/>
      <c r="EFJ902" s="14"/>
      <c r="EFK902" s="14"/>
      <c r="EFL902" s="14"/>
      <c r="EFM902" s="14"/>
      <c r="EFN902" s="14"/>
      <c r="EFO902" s="14"/>
      <c r="EFP902" s="14"/>
      <c r="EFQ902" s="14"/>
      <c r="EFR902" s="14"/>
      <c r="EFS902" s="14"/>
      <c r="EFT902" s="14"/>
      <c r="EFU902" s="14"/>
      <c r="EFV902" s="14"/>
      <c r="EFW902" s="14"/>
      <c r="EFX902" s="14"/>
      <c r="EFY902" s="14"/>
      <c r="EFZ902" s="14"/>
      <c r="EGA902" s="14"/>
      <c r="EGB902" s="14"/>
      <c r="EGC902" s="14"/>
      <c r="EGD902" s="14"/>
      <c r="EGE902" s="14"/>
      <c r="EGF902" s="14"/>
      <c r="EGG902" s="14"/>
      <c r="EGH902" s="14"/>
      <c r="EGI902" s="14"/>
      <c r="EGJ902" s="14"/>
      <c r="EGK902" s="14"/>
      <c r="EGL902" s="14"/>
      <c r="EGM902" s="14"/>
      <c r="EGN902" s="14"/>
      <c r="EGO902" s="14"/>
      <c r="EGP902" s="14"/>
      <c r="EGQ902" s="14"/>
      <c r="EGR902" s="14"/>
      <c r="EGS902" s="14"/>
      <c r="EGT902" s="14"/>
      <c r="EGU902" s="14"/>
      <c r="EGV902" s="14"/>
      <c r="EGW902" s="14"/>
      <c r="EGX902" s="14"/>
      <c r="EGY902" s="14"/>
      <c r="EGZ902" s="14"/>
      <c r="EHA902" s="14"/>
      <c r="EHB902" s="14"/>
      <c r="EHC902" s="14"/>
      <c r="EHD902" s="14"/>
      <c r="EHE902" s="14"/>
      <c r="EHF902" s="14"/>
      <c r="EHG902" s="14"/>
      <c r="EHH902" s="14"/>
      <c r="EHI902" s="14"/>
      <c r="EHJ902" s="14"/>
      <c r="EHK902" s="14"/>
      <c r="EHL902" s="14"/>
      <c r="EHM902" s="14"/>
      <c r="EHN902" s="14"/>
      <c r="EHO902" s="14"/>
      <c r="EHP902" s="14"/>
      <c r="EHQ902" s="14"/>
      <c r="EHR902" s="14"/>
      <c r="EHS902" s="14"/>
      <c r="EHT902" s="14"/>
      <c r="EHU902" s="14"/>
      <c r="EHV902" s="14"/>
      <c r="EHW902" s="14"/>
      <c r="EHX902" s="14"/>
      <c r="EHY902" s="14"/>
      <c r="EHZ902" s="14"/>
      <c r="EIA902" s="14"/>
      <c r="EIB902" s="14"/>
      <c r="EIC902" s="14"/>
      <c r="EID902" s="14"/>
      <c r="EIE902" s="14"/>
      <c r="EIF902" s="14"/>
      <c r="EIG902" s="14"/>
      <c r="EIH902" s="14"/>
      <c r="EII902" s="14"/>
      <c r="EIJ902" s="14"/>
      <c r="EIK902" s="14"/>
      <c r="EIL902" s="14"/>
      <c r="EIM902" s="14"/>
      <c r="EIN902" s="14"/>
      <c r="EIO902" s="14"/>
      <c r="EIP902" s="14"/>
      <c r="EIQ902" s="14"/>
      <c r="EIR902" s="14"/>
      <c r="EIS902" s="14"/>
      <c r="EIT902" s="14"/>
      <c r="EIU902" s="14"/>
      <c r="EIV902" s="14"/>
      <c r="EIW902" s="14"/>
      <c r="EIX902" s="14"/>
      <c r="EIY902" s="14"/>
      <c r="EIZ902" s="14"/>
      <c r="EJA902" s="14"/>
      <c r="EJB902" s="14"/>
      <c r="EJC902" s="14"/>
      <c r="EJD902" s="14"/>
      <c r="EJE902" s="14"/>
      <c r="EJF902" s="14"/>
      <c r="EJG902" s="14"/>
      <c r="EJH902" s="14"/>
      <c r="EJI902" s="14"/>
      <c r="EJJ902" s="14"/>
      <c r="EJK902" s="14"/>
      <c r="EJL902" s="14"/>
      <c r="EJM902" s="14"/>
      <c r="EJN902" s="14"/>
      <c r="EJO902" s="14"/>
      <c r="EJP902" s="14"/>
      <c r="EJQ902" s="14"/>
      <c r="EJR902" s="14"/>
      <c r="EJS902" s="14"/>
      <c r="EJT902" s="14"/>
      <c r="EJU902" s="14"/>
      <c r="EJV902" s="14"/>
      <c r="EJW902" s="14"/>
      <c r="EJX902" s="14"/>
      <c r="EJY902" s="14"/>
      <c r="EJZ902" s="14"/>
      <c r="EKA902" s="14"/>
      <c r="EKB902" s="14"/>
      <c r="EKC902" s="14"/>
      <c r="EKD902" s="14"/>
      <c r="EKE902" s="14"/>
      <c r="EKF902" s="14"/>
      <c r="EKG902" s="14"/>
      <c r="EKH902" s="14"/>
      <c r="EKI902" s="14"/>
      <c r="EKJ902" s="14"/>
      <c r="EKK902" s="14"/>
      <c r="EKL902" s="14"/>
      <c r="EKM902" s="14"/>
      <c r="EKN902" s="14"/>
      <c r="EKO902" s="14"/>
      <c r="EKP902" s="14"/>
      <c r="EKQ902" s="14"/>
      <c r="EKR902" s="14"/>
      <c r="EKS902" s="14"/>
      <c r="EKT902" s="14"/>
      <c r="EKU902" s="14"/>
      <c r="EKV902" s="14"/>
      <c r="EKW902" s="14"/>
      <c r="EKX902" s="14"/>
      <c r="EKY902" s="14"/>
      <c r="EKZ902" s="14"/>
      <c r="ELA902" s="14"/>
      <c r="ELB902" s="14"/>
      <c r="ELC902" s="14"/>
      <c r="ELD902" s="14"/>
      <c r="ELE902" s="14"/>
      <c r="ELF902" s="14"/>
      <c r="ELG902" s="14"/>
      <c r="ELH902" s="14"/>
      <c r="ELI902" s="14"/>
      <c r="ELJ902" s="14"/>
      <c r="ELK902" s="14"/>
      <c r="ELL902" s="14"/>
      <c r="ELM902" s="14"/>
      <c r="ELN902" s="14"/>
      <c r="ELO902" s="14"/>
      <c r="ELP902" s="14"/>
      <c r="ELQ902" s="14"/>
      <c r="ELR902" s="14"/>
      <c r="ELS902" s="14"/>
      <c r="ELT902" s="14"/>
      <c r="ELU902" s="14"/>
      <c r="ELV902" s="14"/>
      <c r="ELW902" s="14"/>
      <c r="ELX902" s="14"/>
      <c r="ELY902" s="14"/>
      <c r="ELZ902" s="14"/>
      <c r="EMA902" s="14"/>
      <c r="EMB902" s="14"/>
      <c r="EMC902" s="14"/>
      <c r="EMD902" s="14"/>
      <c r="EME902" s="14"/>
      <c r="EMF902" s="14"/>
      <c r="EMG902" s="14"/>
      <c r="EMH902" s="14"/>
      <c r="EMI902" s="14"/>
      <c r="EMJ902" s="14"/>
      <c r="EMK902" s="14"/>
      <c r="EML902" s="14"/>
      <c r="EMM902" s="14"/>
      <c r="EMN902" s="14"/>
      <c r="EMO902" s="14"/>
      <c r="EMP902" s="14"/>
      <c r="EMQ902" s="14"/>
      <c r="EMR902" s="14"/>
      <c r="EMS902" s="14"/>
      <c r="EMT902" s="14"/>
      <c r="EMU902" s="14"/>
      <c r="EMV902" s="14"/>
      <c r="EMW902" s="14"/>
      <c r="EMX902" s="14"/>
      <c r="EMY902" s="14"/>
      <c r="EMZ902" s="14"/>
      <c r="ENA902" s="14"/>
      <c r="ENB902" s="14"/>
      <c r="ENC902" s="14"/>
      <c r="END902" s="14"/>
      <c r="ENE902" s="14"/>
      <c r="ENF902" s="14"/>
      <c r="ENG902" s="14"/>
      <c r="ENH902" s="14"/>
      <c r="ENI902" s="14"/>
      <c r="ENJ902" s="14"/>
      <c r="ENK902" s="14"/>
      <c r="ENL902" s="14"/>
      <c r="ENM902" s="14"/>
      <c r="ENN902" s="14"/>
      <c r="ENO902" s="14"/>
      <c r="ENP902" s="14"/>
      <c r="ENQ902" s="14"/>
      <c r="ENR902" s="14"/>
      <c r="ENS902" s="14"/>
      <c r="ENT902" s="14"/>
      <c r="ENU902" s="14"/>
      <c r="ENV902" s="14"/>
      <c r="ENW902" s="14"/>
      <c r="ENX902" s="14"/>
      <c r="ENY902" s="14"/>
      <c r="ENZ902" s="14"/>
      <c r="EOA902" s="14"/>
      <c r="EOB902" s="14"/>
      <c r="EOC902" s="14"/>
      <c r="EOD902" s="14"/>
      <c r="EOE902" s="14"/>
      <c r="EOF902" s="14"/>
      <c r="EOG902" s="14"/>
      <c r="EOH902" s="14"/>
      <c r="EOI902" s="14"/>
      <c r="EOJ902" s="14"/>
      <c r="EOK902" s="14"/>
      <c r="EOL902" s="14"/>
      <c r="EOM902" s="14"/>
      <c r="EON902" s="14"/>
      <c r="EOO902" s="14"/>
      <c r="EOP902" s="14"/>
      <c r="EOQ902" s="14"/>
      <c r="EOR902" s="14"/>
      <c r="EOS902" s="14"/>
      <c r="EOT902" s="14"/>
      <c r="EOU902" s="14"/>
      <c r="EOV902" s="14"/>
      <c r="EOW902" s="14"/>
      <c r="EOX902" s="14"/>
      <c r="EOY902" s="14"/>
      <c r="EOZ902" s="14"/>
      <c r="EPA902" s="14"/>
      <c r="EPB902" s="14"/>
      <c r="EPC902" s="14"/>
      <c r="EPD902" s="14"/>
      <c r="EPE902" s="14"/>
      <c r="EPF902" s="14"/>
      <c r="EPG902" s="14"/>
      <c r="EPH902" s="14"/>
      <c r="EPI902" s="14"/>
      <c r="EPJ902" s="14"/>
      <c r="EPK902" s="14"/>
      <c r="EPL902" s="14"/>
      <c r="EPM902" s="14"/>
      <c r="EPN902" s="14"/>
      <c r="EPO902" s="14"/>
      <c r="EPP902" s="14"/>
      <c r="EPQ902" s="14"/>
      <c r="EPR902" s="14"/>
      <c r="EPS902" s="14"/>
      <c r="EPT902" s="14"/>
      <c r="EPU902" s="14"/>
      <c r="EPV902" s="14"/>
      <c r="EPW902" s="14"/>
      <c r="EPX902" s="14"/>
      <c r="EPY902" s="14"/>
      <c r="EPZ902" s="14"/>
      <c r="EQA902" s="14"/>
      <c r="EQB902" s="14"/>
      <c r="EQC902" s="14"/>
      <c r="EQD902" s="14"/>
      <c r="EQE902" s="14"/>
      <c r="EQF902" s="14"/>
      <c r="EQG902" s="14"/>
      <c r="EQH902" s="14"/>
      <c r="EQI902" s="14"/>
      <c r="EQJ902" s="14"/>
      <c r="EQK902" s="14"/>
      <c r="EQL902" s="14"/>
      <c r="EQM902" s="14"/>
      <c r="EQN902" s="14"/>
      <c r="EQO902" s="14"/>
      <c r="EQP902" s="14"/>
      <c r="EQQ902" s="14"/>
      <c r="EQR902" s="14"/>
      <c r="EQS902" s="14"/>
      <c r="EQT902" s="14"/>
      <c r="EQU902" s="14"/>
      <c r="EQV902" s="14"/>
      <c r="EQW902" s="14"/>
      <c r="EQX902" s="14"/>
      <c r="EQY902" s="14"/>
      <c r="EQZ902" s="14"/>
      <c r="ERA902" s="14"/>
      <c r="ERB902" s="14"/>
      <c r="ERC902" s="14"/>
      <c r="ERD902" s="14"/>
      <c r="ERE902" s="14"/>
      <c r="ERF902" s="14"/>
      <c r="ERG902" s="14"/>
      <c r="ERH902" s="14"/>
      <c r="ERI902" s="14"/>
      <c r="ERJ902" s="14"/>
      <c r="ERK902" s="14"/>
      <c r="ERL902" s="14"/>
      <c r="ERM902" s="14"/>
      <c r="ERN902" s="14"/>
      <c r="ERO902" s="14"/>
      <c r="ERP902" s="14"/>
      <c r="ERQ902" s="14"/>
      <c r="ERR902" s="14"/>
      <c r="ERS902" s="14"/>
      <c r="ERT902" s="14"/>
      <c r="ERU902" s="14"/>
      <c r="ERV902" s="14"/>
      <c r="ERW902" s="14"/>
      <c r="ERX902" s="14"/>
      <c r="ERY902" s="14"/>
      <c r="ERZ902" s="14"/>
      <c r="ESA902" s="14"/>
      <c r="ESB902" s="14"/>
      <c r="ESC902" s="14"/>
      <c r="ESD902" s="14"/>
      <c r="ESE902" s="14"/>
      <c r="ESF902" s="14"/>
      <c r="ESG902" s="14"/>
      <c r="ESH902" s="14"/>
      <c r="ESI902" s="14"/>
      <c r="ESJ902" s="14"/>
      <c r="ESK902" s="14"/>
      <c r="ESL902" s="14"/>
      <c r="ESM902" s="14"/>
      <c r="ESN902" s="14"/>
      <c r="ESO902" s="14"/>
      <c r="ESP902" s="14"/>
      <c r="ESQ902" s="14"/>
      <c r="ESR902" s="14"/>
      <c r="ESS902" s="14"/>
      <c r="EST902" s="14"/>
      <c r="ESU902" s="14"/>
      <c r="ESV902" s="14"/>
      <c r="ESW902" s="14"/>
      <c r="ESX902" s="14"/>
      <c r="ESY902" s="14"/>
      <c r="ESZ902" s="14"/>
      <c r="ETA902" s="14"/>
      <c r="ETB902" s="14"/>
      <c r="ETC902" s="14"/>
      <c r="ETD902" s="14"/>
      <c r="ETE902" s="14"/>
      <c r="ETF902" s="14"/>
      <c r="ETG902" s="14"/>
      <c r="ETH902" s="14"/>
      <c r="ETI902" s="14"/>
      <c r="ETJ902" s="14"/>
      <c r="ETK902" s="14"/>
      <c r="ETL902" s="14"/>
      <c r="ETM902" s="14"/>
      <c r="ETN902" s="14"/>
      <c r="ETO902" s="14"/>
      <c r="ETP902" s="14"/>
      <c r="ETQ902" s="14"/>
      <c r="ETR902" s="14"/>
      <c r="ETS902" s="14"/>
      <c r="ETT902" s="14"/>
      <c r="ETU902" s="14"/>
      <c r="ETV902" s="14"/>
      <c r="ETW902" s="14"/>
      <c r="ETX902" s="14"/>
      <c r="ETY902" s="14"/>
      <c r="ETZ902" s="14"/>
      <c r="EUA902" s="14"/>
      <c r="EUB902" s="14"/>
      <c r="EUC902" s="14"/>
      <c r="EUD902" s="14"/>
      <c r="EUE902" s="14"/>
      <c r="EUF902" s="14"/>
      <c r="EUG902" s="14"/>
      <c r="EUH902" s="14"/>
      <c r="EUI902" s="14"/>
      <c r="EUJ902" s="14"/>
      <c r="EUK902" s="14"/>
      <c r="EUL902" s="14"/>
      <c r="EUM902" s="14"/>
      <c r="EUN902" s="14"/>
      <c r="EUO902" s="14"/>
      <c r="EUP902" s="14"/>
      <c r="EUQ902" s="14"/>
      <c r="EUR902" s="14"/>
      <c r="EUS902" s="14"/>
      <c r="EUT902" s="14"/>
      <c r="EUU902" s="14"/>
      <c r="EUV902" s="14"/>
      <c r="EUW902" s="14"/>
      <c r="EUX902" s="14"/>
      <c r="EUY902" s="14"/>
      <c r="EUZ902" s="14"/>
      <c r="EVA902" s="14"/>
      <c r="EVB902" s="14"/>
      <c r="EVC902" s="14"/>
      <c r="EVD902" s="14"/>
      <c r="EVE902" s="14"/>
      <c r="EVF902" s="14"/>
      <c r="EVG902" s="14"/>
      <c r="EVH902" s="14"/>
      <c r="EVI902" s="14"/>
      <c r="EVJ902" s="14"/>
      <c r="EVK902" s="14"/>
      <c r="EVL902" s="14"/>
      <c r="EVM902" s="14"/>
      <c r="EVN902" s="14"/>
      <c r="EVO902" s="14"/>
      <c r="EVP902" s="14"/>
      <c r="EVQ902" s="14"/>
      <c r="EVR902" s="14"/>
      <c r="EVS902" s="14"/>
      <c r="EVT902" s="14"/>
      <c r="EVU902" s="14"/>
      <c r="EVV902" s="14"/>
      <c r="EVW902" s="14"/>
      <c r="EVX902" s="14"/>
      <c r="EVY902" s="14"/>
      <c r="EVZ902" s="14"/>
      <c r="EWA902" s="14"/>
      <c r="EWB902" s="14"/>
      <c r="EWC902" s="14"/>
      <c r="EWD902" s="14"/>
      <c r="EWE902" s="14"/>
      <c r="EWF902" s="14"/>
      <c r="EWG902" s="14"/>
      <c r="EWH902" s="14"/>
      <c r="EWI902" s="14"/>
      <c r="EWJ902" s="14"/>
      <c r="EWK902" s="14"/>
      <c r="EWL902" s="14"/>
      <c r="EWM902" s="14"/>
      <c r="EWN902" s="14"/>
      <c r="EWO902" s="14"/>
      <c r="EWP902" s="14"/>
      <c r="EWQ902" s="14"/>
      <c r="EWR902" s="14"/>
      <c r="EWS902" s="14"/>
      <c r="EWT902" s="14"/>
      <c r="EWU902" s="14"/>
      <c r="EWV902" s="14"/>
      <c r="EWW902" s="14"/>
      <c r="EWX902" s="14"/>
      <c r="EWY902" s="14"/>
      <c r="EWZ902" s="14"/>
      <c r="EXA902" s="14"/>
      <c r="EXB902" s="14"/>
      <c r="EXC902" s="14"/>
      <c r="EXD902" s="14"/>
      <c r="EXE902" s="14"/>
      <c r="EXF902" s="14"/>
      <c r="EXG902" s="14"/>
      <c r="EXH902" s="14"/>
      <c r="EXI902" s="14"/>
      <c r="EXJ902" s="14"/>
      <c r="EXK902" s="14"/>
      <c r="EXL902" s="14"/>
      <c r="EXM902" s="14"/>
      <c r="EXN902" s="14"/>
      <c r="EXO902" s="14"/>
      <c r="EXP902" s="14"/>
      <c r="EXQ902" s="14"/>
      <c r="EXR902" s="14"/>
      <c r="EXS902" s="14"/>
      <c r="EXT902" s="14"/>
      <c r="EXU902" s="14"/>
      <c r="EXV902" s="14"/>
      <c r="EXW902" s="14"/>
      <c r="EXX902" s="14"/>
      <c r="EXY902" s="14"/>
      <c r="EXZ902" s="14"/>
      <c r="EYA902" s="14"/>
      <c r="EYB902" s="14"/>
      <c r="EYC902" s="14"/>
      <c r="EYD902" s="14"/>
      <c r="EYE902" s="14"/>
      <c r="EYF902" s="14"/>
      <c r="EYG902" s="14"/>
      <c r="EYH902" s="14"/>
      <c r="EYI902" s="14"/>
      <c r="EYJ902" s="14"/>
      <c r="EYK902" s="14"/>
      <c r="EYL902" s="14"/>
      <c r="EYM902" s="14"/>
      <c r="EYN902" s="14"/>
      <c r="EYO902" s="14"/>
      <c r="EYP902" s="14"/>
      <c r="EYQ902" s="14"/>
      <c r="EYR902" s="14"/>
      <c r="EYS902" s="14"/>
      <c r="EYT902" s="14"/>
      <c r="EYU902" s="14"/>
      <c r="EYV902" s="14"/>
      <c r="EYW902" s="14"/>
      <c r="EYX902" s="14"/>
      <c r="EYY902" s="14"/>
      <c r="EYZ902" s="14"/>
      <c r="EZA902" s="14"/>
      <c r="EZB902" s="14"/>
      <c r="EZC902" s="14"/>
      <c r="EZD902" s="14"/>
      <c r="EZE902" s="14"/>
      <c r="EZF902" s="14"/>
      <c r="EZG902" s="14"/>
      <c r="EZH902" s="14"/>
      <c r="EZI902" s="14"/>
      <c r="EZJ902" s="14"/>
      <c r="EZK902" s="14"/>
      <c r="EZL902" s="14"/>
      <c r="EZM902" s="14"/>
      <c r="EZN902" s="14"/>
      <c r="EZO902" s="14"/>
      <c r="EZP902" s="14"/>
      <c r="EZQ902" s="14"/>
      <c r="EZR902" s="14"/>
      <c r="EZS902" s="14"/>
      <c r="EZT902" s="14"/>
      <c r="EZU902" s="14"/>
      <c r="EZV902" s="14"/>
      <c r="EZW902" s="14"/>
      <c r="EZX902" s="14"/>
      <c r="EZY902" s="14"/>
      <c r="EZZ902" s="14"/>
      <c r="FAA902" s="14"/>
      <c r="FAB902" s="14"/>
      <c r="FAC902" s="14"/>
      <c r="FAD902" s="14"/>
      <c r="FAE902" s="14"/>
      <c r="FAF902" s="14"/>
      <c r="FAG902" s="14"/>
      <c r="FAH902" s="14"/>
      <c r="FAI902" s="14"/>
      <c r="FAJ902" s="14"/>
      <c r="FAK902" s="14"/>
      <c r="FAL902" s="14"/>
      <c r="FAM902" s="14"/>
      <c r="FAN902" s="14"/>
      <c r="FAO902" s="14"/>
      <c r="FAP902" s="14"/>
      <c r="FAQ902" s="14"/>
      <c r="FAR902" s="14"/>
      <c r="FAS902" s="14"/>
      <c r="FAT902" s="14"/>
      <c r="FAU902" s="14"/>
      <c r="FAV902" s="14"/>
      <c r="FAW902" s="14"/>
      <c r="FAX902" s="14"/>
      <c r="FAY902" s="14"/>
      <c r="FAZ902" s="14"/>
      <c r="FBA902" s="14"/>
      <c r="FBB902" s="14"/>
      <c r="FBC902" s="14"/>
      <c r="FBD902" s="14"/>
      <c r="FBE902" s="14"/>
      <c r="FBF902" s="14"/>
      <c r="FBG902" s="14"/>
      <c r="FBH902" s="14"/>
      <c r="FBI902" s="14"/>
      <c r="FBJ902" s="14"/>
      <c r="FBK902" s="14"/>
      <c r="FBL902" s="14"/>
      <c r="FBM902" s="14"/>
      <c r="FBN902" s="14"/>
      <c r="FBO902" s="14"/>
      <c r="FBP902" s="14"/>
      <c r="FBQ902" s="14"/>
      <c r="FBR902" s="14"/>
      <c r="FBS902" s="14"/>
      <c r="FBT902" s="14"/>
      <c r="FBU902" s="14"/>
      <c r="FBV902" s="14"/>
      <c r="FBW902" s="14"/>
      <c r="FBX902" s="14"/>
      <c r="FBY902" s="14"/>
      <c r="FBZ902" s="14"/>
      <c r="FCA902" s="14"/>
      <c r="FCB902" s="14"/>
      <c r="FCC902" s="14"/>
      <c r="FCD902" s="14"/>
      <c r="FCE902" s="14"/>
      <c r="FCF902" s="14"/>
      <c r="FCG902" s="14"/>
      <c r="FCH902" s="14"/>
      <c r="FCI902" s="14"/>
      <c r="FCJ902" s="14"/>
      <c r="FCK902" s="14"/>
      <c r="FCL902" s="14"/>
      <c r="FCM902" s="14"/>
      <c r="FCN902" s="14"/>
      <c r="FCO902" s="14"/>
      <c r="FCP902" s="14"/>
      <c r="FCQ902" s="14"/>
      <c r="FCR902" s="14"/>
      <c r="FCS902" s="14"/>
      <c r="FCT902" s="14"/>
      <c r="FCU902" s="14"/>
      <c r="FCV902" s="14"/>
      <c r="FCW902" s="14"/>
      <c r="FCX902" s="14"/>
      <c r="FCY902" s="14"/>
      <c r="FCZ902" s="14"/>
      <c r="FDA902" s="14"/>
      <c r="FDB902" s="14"/>
      <c r="FDC902" s="14"/>
      <c r="FDD902" s="14"/>
      <c r="FDE902" s="14"/>
      <c r="FDF902" s="14"/>
      <c r="FDG902" s="14"/>
      <c r="FDH902" s="14"/>
      <c r="FDI902" s="14"/>
      <c r="FDJ902" s="14"/>
      <c r="FDK902" s="14"/>
      <c r="FDL902" s="14"/>
      <c r="FDM902" s="14"/>
      <c r="FDN902" s="14"/>
      <c r="FDO902" s="14"/>
      <c r="FDP902" s="14"/>
      <c r="FDQ902" s="14"/>
      <c r="FDR902" s="14"/>
      <c r="FDS902" s="14"/>
      <c r="FDT902" s="14"/>
      <c r="FDU902" s="14"/>
      <c r="FDV902" s="14"/>
      <c r="FDW902" s="14"/>
      <c r="FDX902" s="14"/>
      <c r="FDY902" s="14"/>
      <c r="FDZ902" s="14"/>
      <c r="FEA902" s="14"/>
      <c r="FEB902" s="14"/>
      <c r="FEC902" s="14"/>
      <c r="FED902" s="14"/>
      <c r="FEE902" s="14"/>
      <c r="FEF902" s="14"/>
      <c r="FEG902" s="14"/>
      <c r="FEH902" s="14"/>
      <c r="FEI902" s="14"/>
      <c r="FEJ902" s="14"/>
      <c r="FEK902" s="14"/>
      <c r="FEL902" s="14"/>
      <c r="FEM902" s="14"/>
      <c r="FEN902" s="14"/>
      <c r="FEO902" s="14"/>
      <c r="FEP902" s="14"/>
      <c r="FEQ902" s="14"/>
      <c r="FER902" s="14"/>
      <c r="FES902" s="14"/>
      <c r="FET902" s="14"/>
      <c r="FEU902" s="14"/>
      <c r="FEV902" s="14"/>
      <c r="FEW902" s="14"/>
      <c r="FEX902" s="14"/>
      <c r="FEY902" s="14"/>
      <c r="FEZ902" s="14"/>
      <c r="FFA902" s="14"/>
      <c r="FFB902" s="14"/>
      <c r="FFC902" s="14"/>
      <c r="FFD902" s="14"/>
      <c r="FFE902" s="14"/>
      <c r="FFF902" s="14"/>
      <c r="FFG902" s="14"/>
      <c r="FFH902" s="14"/>
      <c r="FFI902" s="14"/>
      <c r="FFJ902" s="14"/>
      <c r="FFK902" s="14"/>
      <c r="FFL902" s="14"/>
      <c r="FFM902" s="14"/>
      <c r="FFN902" s="14"/>
      <c r="FFO902" s="14"/>
      <c r="FFP902" s="14"/>
      <c r="FFQ902" s="14"/>
      <c r="FFR902" s="14"/>
      <c r="FFS902" s="14"/>
      <c r="FFT902" s="14"/>
      <c r="FFU902" s="14"/>
      <c r="FFV902" s="14"/>
      <c r="FFW902" s="14"/>
      <c r="FFX902" s="14"/>
      <c r="FFY902" s="14"/>
      <c r="FFZ902" s="14"/>
      <c r="FGA902" s="14"/>
      <c r="FGB902" s="14"/>
      <c r="FGC902" s="14"/>
      <c r="FGD902" s="14"/>
      <c r="FGE902" s="14"/>
      <c r="FGF902" s="14"/>
      <c r="FGG902" s="14"/>
      <c r="FGH902" s="14"/>
      <c r="FGI902" s="14"/>
      <c r="FGJ902" s="14"/>
      <c r="FGK902" s="14"/>
      <c r="FGL902" s="14"/>
      <c r="FGM902" s="14"/>
      <c r="FGN902" s="14"/>
      <c r="FGO902" s="14"/>
      <c r="FGP902" s="14"/>
      <c r="FGQ902" s="14"/>
      <c r="FGR902" s="14"/>
      <c r="FGS902" s="14"/>
      <c r="FGT902" s="14"/>
      <c r="FGU902" s="14"/>
      <c r="FGV902" s="14"/>
      <c r="FGW902" s="14"/>
      <c r="FGX902" s="14"/>
      <c r="FGY902" s="14"/>
      <c r="FGZ902" s="14"/>
      <c r="FHA902" s="14"/>
      <c r="FHB902" s="14"/>
      <c r="FHC902" s="14"/>
      <c r="FHD902" s="14"/>
      <c r="FHE902" s="14"/>
      <c r="FHF902" s="14"/>
      <c r="FHG902" s="14"/>
      <c r="FHH902" s="14"/>
      <c r="FHI902" s="14"/>
      <c r="FHJ902" s="14"/>
      <c r="FHK902" s="14"/>
      <c r="FHL902" s="14"/>
      <c r="FHM902" s="14"/>
      <c r="FHN902" s="14"/>
      <c r="FHO902" s="14"/>
      <c r="FHP902" s="14"/>
      <c r="FHQ902" s="14"/>
      <c r="FHR902" s="14"/>
      <c r="FHS902" s="14"/>
      <c r="FHT902" s="14"/>
      <c r="FHU902" s="14"/>
      <c r="FHV902" s="14"/>
      <c r="FHW902" s="14"/>
      <c r="FHX902" s="14"/>
      <c r="FHY902" s="14"/>
      <c r="FHZ902" s="14"/>
      <c r="FIA902" s="14"/>
      <c r="FIB902" s="14"/>
      <c r="FIC902" s="14"/>
      <c r="FID902" s="14"/>
      <c r="FIE902" s="14"/>
      <c r="FIF902" s="14"/>
      <c r="FIG902" s="14"/>
      <c r="FIH902" s="14"/>
      <c r="FII902" s="14"/>
      <c r="FIJ902" s="14"/>
      <c r="FIK902" s="14"/>
      <c r="FIL902" s="14"/>
      <c r="FIM902" s="14"/>
      <c r="FIN902" s="14"/>
      <c r="FIO902" s="14"/>
      <c r="FIP902" s="14"/>
      <c r="FIQ902" s="14"/>
      <c r="FIR902" s="14"/>
      <c r="FIS902" s="14"/>
      <c r="FIT902" s="14"/>
      <c r="FIU902" s="14"/>
      <c r="FIV902" s="14"/>
      <c r="FIW902" s="14"/>
      <c r="FIX902" s="14"/>
      <c r="FIY902" s="14"/>
      <c r="FIZ902" s="14"/>
      <c r="FJA902" s="14"/>
      <c r="FJB902" s="14"/>
      <c r="FJC902" s="14"/>
      <c r="FJD902" s="14"/>
      <c r="FJE902" s="14"/>
      <c r="FJF902" s="14"/>
      <c r="FJG902" s="14"/>
      <c r="FJH902" s="14"/>
      <c r="FJI902" s="14"/>
      <c r="FJJ902" s="14"/>
      <c r="FJK902" s="14"/>
      <c r="FJL902" s="14"/>
      <c r="FJM902" s="14"/>
      <c r="FJN902" s="14"/>
      <c r="FJO902" s="14"/>
      <c r="FJP902" s="14"/>
      <c r="FJQ902" s="14"/>
      <c r="FJR902" s="14"/>
      <c r="FJS902" s="14"/>
      <c r="FJT902" s="14"/>
      <c r="FJU902" s="14"/>
      <c r="FJV902" s="14"/>
      <c r="FJW902" s="14"/>
      <c r="FJX902" s="14"/>
      <c r="FJY902" s="14"/>
      <c r="FJZ902" s="14"/>
      <c r="FKA902" s="14"/>
      <c r="FKB902" s="14"/>
      <c r="FKC902" s="14"/>
      <c r="FKD902" s="14"/>
      <c r="FKE902" s="14"/>
      <c r="FKF902" s="14"/>
      <c r="FKG902" s="14"/>
      <c r="FKH902" s="14"/>
      <c r="FKI902" s="14"/>
      <c r="FKJ902" s="14"/>
      <c r="FKK902" s="14"/>
      <c r="FKL902" s="14"/>
      <c r="FKM902" s="14"/>
      <c r="FKN902" s="14"/>
      <c r="FKO902" s="14"/>
      <c r="FKP902" s="14"/>
      <c r="FKQ902" s="14"/>
      <c r="FKR902" s="14"/>
      <c r="FKS902" s="14"/>
      <c r="FKT902" s="14"/>
      <c r="FKU902" s="14"/>
      <c r="FKV902" s="14"/>
      <c r="FKW902" s="14"/>
      <c r="FKX902" s="14"/>
      <c r="FKY902" s="14"/>
      <c r="FKZ902" s="14"/>
      <c r="FLA902" s="14"/>
      <c r="FLB902" s="14"/>
      <c r="FLC902" s="14"/>
      <c r="FLD902" s="14"/>
      <c r="FLE902" s="14"/>
      <c r="FLF902" s="14"/>
      <c r="FLG902" s="14"/>
      <c r="FLH902" s="14"/>
      <c r="FLI902" s="14"/>
      <c r="FLJ902" s="14"/>
      <c r="FLK902" s="14"/>
      <c r="FLL902" s="14"/>
      <c r="FLM902" s="14"/>
      <c r="FLN902" s="14"/>
      <c r="FLO902" s="14"/>
      <c r="FLP902" s="14"/>
      <c r="FLQ902" s="14"/>
      <c r="FLR902" s="14"/>
      <c r="FLS902" s="14"/>
      <c r="FLT902" s="14"/>
      <c r="FLU902" s="14"/>
      <c r="FLV902" s="14"/>
      <c r="FLW902" s="14"/>
      <c r="FLX902" s="14"/>
      <c r="FLY902" s="14"/>
      <c r="FLZ902" s="14"/>
      <c r="FMA902" s="14"/>
      <c r="FMB902" s="14"/>
      <c r="FMC902" s="14"/>
      <c r="FMD902" s="14"/>
      <c r="FME902" s="14"/>
      <c r="FMF902" s="14"/>
      <c r="FMG902" s="14"/>
      <c r="FMH902" s="14"/>
      <c r="FMI902" s="14"/>
      <c r="FMJ902" s="14"/>
      <c r="FMK902" s="14"/>
      <c r="FML902" s="14"/>
      <c r="FMM902" s="14"/>
      <c r="FMN902" s="14"/>
      <c r="FMO902" s="14"/>
      <c r="FMP902" s="14"/>
      <c r="FMQ902" s="14"/>
      <c r="FMR902" s="14"/>
      <c r="FMS902" s="14"/>
      <c r="FMT902" s="14"/>
      <c r="FMU902" s="14"/>
      <c r="FMV902" s="14"/>
      <c r="FMW902" s="14"/>
      <c r="FMX902" s="14"/>
      <c r="FMY902" s="14"/>
      <c r="FMZ902" s="14"/>
      <c r="FNA902" s="14"/>
      <c r="FNB902" s="14"/>
      <c r="FNC902" s="14"/>
      <c r="FND902" s="14"/>
      <c r="FNE902" s="14"/>
      <c r="FNF902" s="14"/>
      <c r="FNG902" s="14"/>
      <c r="FNH902" s="14"/>
      <c r="FNI902" s="14"/>
      <c r="FNJ902" s="14"/>
      <c r="FNK902" s="14"/>
      <c r="FNL902" s="14"/>
      <c r="FNM902" s="14"/>
      <c r="FNN902" s="14"/>
      <c r="FNO902" s="14"/>
      <c r="FNP902" s="14"/>
      <c r="FNQ902" s="14"/>
      <c r="FNR902" s="14"/>
      <c r="FNS902" s="14"/>
      <c r="FNT902" s="14"/>
      <c r="FNU902" s="14"/>
      <c r="FNV902" s="14"/>
      <c r="FNW902" s="14"/>
      <c r="FNX902" s="14"/>
      <c r="FNY902" s="14"/>
      <c r="FNZ902" s="14"/>
      <c r="FOA902" s="14"/>
      <c r="FOB902" s="14"/>
      <c r="FOC902" s="14"/>
      <c r="FOD902" s="14"/>
      <c r="FOE902" s="14"/>
      <c r="FOF902" s="14"/>
      <c r="FOG902" s="14"/>
      <c r="FOH902" s="14"/>
      <c r="FOI902" s="14"/>
      <c r="FOJ902" s="14"/>
      <c r="FOK902" s="14"/>
      <c r="FOL902" s="14"/>
      <c r="FOM902" s="14"/>
      <c r="FON902" s="14"/>
      <c r="FOO902" s="14"/>
      <c r="FOP902" s="14"/>
      <c r="FOQ902" s="14"/>
      <c r="FOR902" s="14"/>
      <c r="FOS902" s="14"/>
      <c r="FOT902" s="14"/>
      <c r="FOU902" s="14"/>
      <c r="FOV902" s="14"/>
      <c r="FOW902" s="14"/>
      <c r="FOX902" s="14"/>
      <c r="FOY902" s="14"/>
      <c r="FOZ902" s="14"/>
      <c r="FPA902" s="14"/>
      <c r="FPB902" s="14"/>
      <c r="FPC902" s="14"/>
      <c r="FPD902" s="14"/>
      <c r="FPE902" s="14"/>
      <c r="FPF902" s="14"/>
      <c r="FPG902" s="14"/>
      <c r="FPH902" s="14"/>
      <c r="FPI902" s="14"/>
      <c r="FPJ902" s="14"/>
      <c r="FPK902" s="14"/>
      <c r="FPL902" s="14"/>
      <c r="FPM902" s="14"/>
      <c r="FPN902" s="14"/>
      <c r="FPO902" s="14"/>
      <c r="FPP902" s="14"/>
      <c r="FPQ902" s="14"/>
      <c r="FPR902" s="14"/>
      <c r="FPS902" s="14"/>
      <c r="FPT902" s="14"/>
      <c r="FPU902" s="14"/>
      <c r="FPV902" s="14"/>
      <c r="FPW902" s="14"/>
      <c r="FPX902" s="14"/>
      <c r="FPY902" s="14"/>
      <c r="FPZ902" s="14"/>
      <c r="FQA902" s="14"/>
      <c r="FQB902" s="14"/>
      <c r="FQC902" s="14"/>
      <c r="FQD902" s="14"/>
      <c r="FQE902" s="14"/>
      <c r="FQF902" s="14"/>
      <c r="FQG902" s="14"/>
      <c r="FQH902" s="14"/>
      <c r="FQI902" s="14"/>
      <c r="FQJ902" s="14"/>
      <c r="FQK902" s="14"/>
      <c r="FQL902" s="14"/>
      <c r="FQM902" s="14"/>
      <c r="FQN902" s="14"/>
      <c r="FQO902" s="14"/>
      <c r="FQP902" s="14"/>
      <c r="FQQ902" s="14"/>
      <c r="FQR902" s="14"/>
      <c r="FQS902" s="14"/>
      <c r="FQT902" s="14"/>
      <c r="FQU902" s="14"/>
      <c r="FQV902" s="14"/>
      <c r="FQW902" s="14"/>
      <c r="FQX902" s="14"/>
      <c r="FQY902" s="14"/>
      <c r="FQZ902" s="14"/>
      <c r="FRA902" s="14"/>
      <c r="FRB902" s="14"/>
      <c r="FRC902" s="14"/>
      <c r="FRD902" s="14"/>
      <c r="FRE902" s="14"/>
      <c r="FRF902" s="14"/>
      <c r="FRG902" s="14"/>
      <c r="FRH902" s="14"/>
      <c r="FRI902" s="14"/>
      <c r="FRJ902" s="14"/>
      <c r="FRK902" s="14"/>
      <c r="FRL902" s="14"/>
      <c r="FRM902" s="14"/>
      <c r="FRN902" s="14"/>
      <c r="FRO902" s="14"/>
      <c r="FRP902" s="14"/>
      <c r="FRQ902" s="14"/>
      <c r="FRR902" s="14"/>
      <c r="FRS902" s="14"/>
      <c r="FRT902" s="14"/>
      <c r="FRU902" s="14"/>
      <c r="FRV902" s="14"/>
      <c r="FRW902" s="14"/>
      <c r="FRX902" s="14"/>
      <c r="FRY902" s="14"/>
      <c r="FRZ902" s="14"/>
      <c r="FSA902" s="14"/>
      <c r="FSB902" s="14"/>
      <c r="FSC902" s="14"/>
      <c r="FSD902" s="14"/>
      <c r="FSE902" s="14"/>
      <c r="FSF902" s="14"/>
      <c r="FSG902" s="14"/>
      <c r="FSH902" s="14"/>
      <c r="FSI902" s="14"/>
      <c r="FSJ902" s="14"/>
      <c r="FSK902" s="14"/>
      <c r="FSL902" s="14"/>
      <c r="FSM902" s="14"/>
      <c r="FSN902" s="14"/>
      <c r="FSO902" s="14"/>
      <c r="FSP902" s="14"/>
      <c r="FSQ902" s="14"/>
      <c r="FSR902" s="14"/>
      <c r="FSS902" s="14"/>
      <c r="FST902" s="14"/>
      <c r="FSU902" s="14"/>
      <c r="FSV902" s="14"/>
      <c r="FSW902" s="14"/>
      <c r="FSX902" s="14"/>
      <c r="FSY902" s="14"/>
      <c r="FSZ902" s="14"/>
      <c r="FTA902" s="14"/>
      <c r="FTB902" s="14"/>
      <c r="FTC902" s="14"/>
      <c r="FTD902" s="14"/>
      <c r="FTE902" s="14"/>
      <c r="FTF902" s="14"/>
      <c r="FTG902" s="14"/>
      <c r="FTH902" s="14"/>
      <c r="FTI902" s="14"/>
      <c r="FTJ902" s="14"/>
      <c r="FTK902" s="14"/>
      <c r="FTL902" s="14"/>
      <c r="FTM902" s="14"/>
      <c r="FTN902" s="14"/>
      <c r="FTO902" s="14"/>
      <c r="FTP902" s="14"/>
      <c r="FTQ902" s="14"/>
      <c r="FTR902" s="14"/>
      <c r="FTS902" s="14"/>
      <c r="FTT902" s="14"/>
      <c r="FTU902" s="14"/>
      <c r="FTV902" s="14"/>
      <c r="FTW902" s="14"/>
      <c r="FTX902" s="14"/>
      <c r="FTY902" s="14"/>
      <c r="FTZ902" s="14"/>
      <c r="FUA902" s="14"/>
      <c r="FUB902" s="14"/>
      <c r="FUC902" s="14"/>
      <c r="FUD902" s="14"/>
      <c r="FUE902" s="14"/>
      <c r="FUF902" s="14"/>
      <c r="FUG902" s="14"/>
      <c r="FUH902" s="14"/>
      <c r="FUI902" s="14"/>
      <c r="FUJ902" s="14"/>
      <c r="FUK902" s="14"/>
      <c r="FUL902" s="14"/>
      <c r="FUM902" s="14"/>
      <c r="FUN902" s="14"/>
      <c r="FUO902" s="14"/>
      <c r="FUP902" s="14"/>
      <c r="FUQ902" s="14"/>
      <c r="FUR902" s="14"/>
      <c r="FUS902" s="14"/>
      <c r="FUT902" s="14"/>
      <c r="FUU902" s="14"/>
      <c r="FUV902" s="14"/>
      <c r="FUW902" s="14"/>
      <c r="FUX902" s="14"/>
      <c r="FUY902" s="14"/>
      <c r="FUZ902" s="14"/>
      <c r="FVA902" s="14"/>
      <c r="FVB902" s="14"/>
      <c r="FVC902" s="14"/>
      <c r="FVD902" s="14"/>
      <c r="FVE902" s="14"/>
      <c r="FVF902" s="14"/>
      <c r="FVG902" s="14"/>
      <c r="FVH902" s="14"/>
      <c r="FVI902" s="14"/>
      <c r="FVJ902" s="14"/>
      <c r="FVK902" s="14"/>
      <c r="FVL902" s="14"/>
      <c r="FVM902" s="14"/>
      <c r="FVN902" s="14"/>
      <c r="FVO902" s="14"/>
      <c r="FVP902" s="14"/>
      <c r="FVQ902" s="14"/>
      <c r="FVR902" s="14"/>
      <c r="FVS902" s="14"/>
      <c r="FVT902" s="14"/>
      <c r="FVU902" s="14"/>
      <c r="FVV902" s="14"/>
      <c r="FVW902" s="14"/>
      <c r="FVX902" s="14"/>
      <c r="FVY902" s="14"/>
      <c r="FVZ902" s="14"/>
      <c r="FWA902" s="14"/>
      <c r="FWB902" s="14"/>
      <c r="FWC902" s="14"/>
      <c r="FWD902" s="14"/>
      <c r="FWE902" s="14"/>
      <c r="FWF902" s="14"/>
      <c r="FWG902" s="14"/>
      <c r="FWH902" s="14"/>
      <c r="FWI902" s="14"/>
      <c r="FWJ902" s="14"/>
      <c r="FWK902" s="14"/>
      <c r="FWL902" s="14"/>
      <c r="FWM902" s="14"/>
      <c r="FWN902" s="14"/>
      <c r="FWO902" s="14"/>
      <c r="FWP902" s="14"/>
      <c r="FWQ902" s="14"/>
      <c r="FWR902" s="14"/>
      <c r="FWS902" s="14"/>
      <c r="FWT902" s="14"/>
      <c r="FWU902" s="14"/>
      <c r="FWV902" s="14"/>
      <c r="FWW902" s="14"/>
      <c r="FWX902" s="14"/>
      <c r="FWY902" s="14"/>
      <c r="FWZ902" s="14"/>
      <c r="FXA902" s="14"/>
      <c r="FXB902" s="14"/>
      <c r="FXC902" s="14"/>
      <c r="FXD902" s="14"/>
      <c r="FXE902" s="14"/>
      <c r="FXF902" s="14"/>
      <c r="FXG902" s="14"/>
      <c r="FXH902" s="14"/>
      <c r="FXI902" s="14"/>
      <c r="FXJ902" s="14"/>
      <c r="FXK902" s="14"/>
      <c r="FXL902" s="14"/>
      <c r="FXM902" s="14"/>
      <c r="FXN902" s="14"/>
      <c r="FXO902" s="14"/>
      <c r="FXP902" s="14"/>
      <c r="FXQ902" s="14"/>
      <c r="FXR902" s="14"/>
      <c r="FXS902" s="14"/>
      <c r="FXT902" s="14"/>
      <c r="FXU902" s="14"/>
      <c r="FXV902" s="14"/>
      <c r="FXW902" s="14"/>
      <c r="FXX902" s="14"/>
      <c r="FXY902" s="14"/>
      <c r="FXZ902" s="14"/>
      <c r="FYA902" s="14"/>
      <c r="FYB902" s="14"/>
      <c r="FYC902" s="14"/>
      <c r="FYD902" s="14"/>
      <c r="FYE902" s="14"/>
      <c r="FYF902" s="14"/>
      <c r="FYG902" s="14"/>
      <c r="FYH902" s="14"/>
      <c r="FYI902" s="14"/>
      <c r="FYJ902" s="14"/>
      <c r="FYK902" s="14"/>
      <c r="FYL902" s="14"/>
      <c r="FYM902" s="14"/>
      <c r="FYN902" s="14"/>
      <c r="FYO902" s="14"/>
      <c r="FYP902" s="14"/>
      <c r="FYQ902" s="14"/>
      <c r="FYR902" s="14"/>
      <c r="FYS902" s="14"/>
      <c r="FYT902" s="14"/>
      <c r="FYU902" s="14"/>
      <c r="FYV902" s="14"/>
      <c r="FYW902" s="14"/>
      <c r="FYX902" s="14"/>
      <c r="FYY902" s="14"/>
      <c r="FYZ902" s="14"/>
      <c r="FZA902" s="14"/>
      <c r="FZB902" s="14"/>
      <c r="FZC902" s="14"/>
      <c r="FZD902" s="14"/>
      <c r="FZE902" s="14"/>
      <c r="FZF902" s="14"/>
      <c r="FZG902" s="14"/>
      <c r="FZH902" s="14"/>
      <c r="FZI902" s="14"/>
      <c r="FZJ902" s="14"/>
      <c r="FZK902" s="14"/>
      <c r="FZL902" s="14"/>
      <c r="FZM902" s="14"/>
      <c r="FZN902" s="14"/>
      <c r="FZO902" s="14"/>
      <c r="FZP902" s="14"/>
      <c r="FZQ902" s="14"/>
      <c r="FZR902" s="14"/>
      <c r="FZS902" s="14"/>
      <c r="FZT902" s="14"/>
      <c r="FZU902" s="14"/>
      <c r="FZV902" s="14"/>
      <c r="FZW902" s="14"/>
      <c r="FZX902" s="14"/>
      <c r="FZY902" s="14"/>
      <c r="FZZ902" s="14"/>
      <c r="GAA902" s="14"/>
      <c r="GAB902" s="14"/>
      <c r="GAC902" s="14"/>
      <c r="GAD902" s="14"/>
      <c r="GAE902" s="14"/>
      <c r="GAF902" s="14"/>
      <c r="GAG902" s="14"/>
      <c r="GAH902" s="14"/>
      <c r="GAI902" s="14"/>
      <c r="GAJ902" s="14"/>
      <c r="GAK902" s="14"/>
      <c r="GAL902" s="14"/>
      <c r="GAM902" s="14"/>
      <c r="GAN902" s="14"/>
      <c r="GAO902" s="14"/>
      <c r="GAP902" s="14"/>
      <c r="GAQ902" s="14"/>
      <c r="GAR902" s="14"/>
      <c r="GAS902" s="14"/>
      <c r="GAT902" s="14"/>
      <c r="GAU902" s="14"/>
      <c r="GAV902" s="14"/>
      <c r="GAW902" s="14"/>
      <c r="GAX902" s="14"/>
      <c r="GAY902" s="14"/>
      <c r="GAZ902" s="14"/>
      <c r="GBA902" s="14"/>
      <c r="GBB902" s="14"/>
      <c r="GBC902" s="14"/>
      <c r="GBD902" s="14"/>
      <c r="GBE902" s="14"/>
      <c r="GBF902" s="14"/>
      <c r="GBG902" s="14"/>
      <c r="GBH902" s="14"/>
      <c r="GBI902" s="14"/>
      <c r="GBJ902" s="14"/>
      <c r="GBK902" s="14"/>
      <c r="GBL902" s="14"/>
      <c r="GBM902" s="14"/>
      <c r="GBN902" s="14"/>
      <c r="GBO902" s="14"/>
      <c r="GBP902" s="14"/>
      <c r="GBQ902" s="14"/>
      <c r="GBR902" s="14"/>
      <c r="GBS902" s="14"/>
      <c r="GBT902" s="14"/>
      <c r="GBU902" s="14"/>
      <c r="GBV902" s="14"/>
      <c r="GBW902" s="14"/>
      <c r="GBX902" s="14"/>
      <c r="GBY902" s="14"/>
      <c r="GBZ902" s="14"/>
      <c r="GCA902" s="14"/>
      <c r="GCB902" s="14"/>
      <c r="GCC902" s="14"/>
      <c r="GCD902" s="14"/>
      <c r="GCE902" s="14"/>
      <c r="GCF902" s="14"/>
      <c r="GCG902" s="14"/>
      <c r="GCH902" s="14"/>
      <c r="GCI902" s="14"/>
      <c r="GCJ902" s="14"/>
      <c r="GCK902" s="14"/>
      <c r="GCL902" s="14"/>
      <c r="GCM902" s="14"/>
      <c r="GCN902" s="14"/>
      <c r="GCO902" s="14"/>
      <c r="GCP902" s="14"/>
      <c r="GCQ902" s="14"/>
      <c r="GCR902" s="14"/>
      <c r="GCS902" s="14"/>
      <c r="GCT902" s="14"/>
      <c r="GCU902" s="14"/>
      <c r="GCV902" s="14"/>
      <c r="GCW902" s="14"/>
      <c r="GCX902" s="14"/>
      <c r="GCY902" s="14"/>
      <c r="GCZ902" s="14"/>
      <c r="GDA902" s="14"/>
      <c r="GDB902" s="14"/>
      <c r="GDC902" s="14"/>
      <c r="GDD902" s="14"/>
      <c r="GDE902" s="14"/>
      <c r="GDF902" s="14"/>
      <c r="GDG902" s="14"/>
      <c r="GDH902" s="14"/>
      <c r="GDI902" s="14"/>
      <c r="GDJ902" s="14"/>
      <c r="GDK902" s="14"/>
      <c r="GDL902" s="14"/>
      <c r="GDM902" s="14"/>
      <c r="GDN902" s="14"/>
      <c r="GDO902" s="14"/>
      <c r="GDP902" s="14"/>
      <c r="GDQ902" s="14"/>
      <c r="GDR902" s="14"/>
      <c r="GDS902" s="14"/>
      <c r="GDT902" s="14"/>
      <c r="GDU902" s="14"/>
      <c r="GDV902" s="14"/>
      <c r="GDW902" s="14"/>
      <c r="GDX902" s="14"/>
      <c r="GDY902" s="14"/>
      <c r="GDZ902" s="14"/>
      <c r="GEA902" s="14"/>
      <c r="GEB902" s="14"/>
      <c r="GEC902" s="14"/>
      <c r="GED902" s="14"/>
      <c r="GEE902" s="14"/>
      <c r="GEF902" s="14"/>
      <c r="GEG902" s="14"/>
      <c r="GEH902" s="14"/>
      <c r="GEI902" s="14"/>
      <c r="GEJ902" s="14"/>
      <c r="GEK902" s="14"/>
      <c r="GEL902" s="14"/>
      <c r="GEM902" s="14"/>
      <c r="GEN902" s="14"/>
      <c r="GEO902" s="14"/>
      <c r="GEP902" s="14"/>
      <c r="GEQ902" s="14"/>
      <c r="GER902" s="14"/>
      <c r="GES902" s="14"/>
      <c r="GET902" s="14"/>
      <c r="GEU902" s="14"/>
      <c r="GEV902" s="14"/>
      <c r="GEW902" s="14"/>
      <c r="GEX902" s="14"/>
      <c r="GEY902" s="14"/>
      <c r="GEZ902" s="14"/>
      <c r="GFA902" s="14"/>
      <c r="GFB902" s="14"/>
      <c r="GFC902" s="14"/>
      <c r="GFD902" s="14"/>
      <c r="GFE902" s="14"/>
      <c r="GFF902" s="14"/>
      <c r="GFG902" s="14"/>
      <c r="GFH902" s="14"/>
      <c r="GFI902" s="14"/>
      <c r="GFJ902" s="14"/>
      <c r="GFK902" s="14"/>
      <c r="GFL902" s="14"/>
      <c r="GFM902" s="14"/>
      <c r="GFN902" s="14"/>
      <c r="GFO902" s="14"/>
      <c r="GFP902" s="14"/>
      <c r="GFQ902" s="14"/>
      <c r="GFR902" s="14"/>
      <c r="GFS902" s="14"/>
      <c r="GFT902" s="14"/>
      <c r="GFU902" s="14"/>
      <c r="GFV902" s="14"/>
      <c r="GFW902" s="14"/>
      <c r="GFX902" s="14"/>
      <c r="GFY902" s="14"/>
      <c r="GFZ902" s="14"/>
      <c r="GGA902" s="14"/>
      <c r="GGB902" s="14"/>
      <c r="GGC902" s="14"/>
      <c r="GGD902" s="14"/>
      <c r="GGE902" s="14"/>
      <c r="GGF902" s="14"/>
      <c r="GGG902" s="14"/>
      <c r="GGH902" s="14"/>
      <c r="GGI902" s="14"/>
      <c r="GGJ902" s="14"/>
      <c r="GGK902" s="14"/>
      <c r="GGL902" s="14"/>
      <c r="GGM902" s="14"/>
      <c r="GGN902" s="14"/>
      <c r="GGO902" s="14"/>
      <c r="GGP902" s="14"/>
      <c r="GGQ902" s="14"/>
      <c r="GGR902" s="14"/>
      <c r="GGS902" s="14"/>
      <c r="GGT902" s="14"/>
      <c r="GGU902" s="14"/>
      <c r="GGV902" s="14"/>
      <c r="GGW902" s="14"/>
      <c r="GGX902" s="14"/>
      <c r="GGY902" s="14"/>
      <c r="GGZ902" s="14"/>
      <c r="GHA902" s="14"/>
      <c r="GHB902" s="14"/>
      <c r="GHC902" s="14"/>
      <c r="GHD902" s="14"/>
      <c r="GHE902" s="14"/>
      <c r="GHF902" s="14"/>
      <c r="GHG902" s="14"/>
      <c r="GHH902" s="14"/>
      <c r="GHI902" s="14"/>
      <c r="GHJ902" s="14"/>
      <c r="GHK902" s="14"/>
      <c r="GHL902" s="14"/>
      <c r="GHM902" s="14"/>
      <c r="GHN902" s="14"/>
      <c r="GHO902" s="14"/>
      <c r="GHP902" s="14"/>
      <c r="GHQ902" s="14"/>
      <c r="GHR902" s="14"/>
      <c r="GHS902" s="14"/>
      <c r="GHT902" s="14"/>
      <c r="GHU902" s="14"/>
      <c r="GHV902" s="14"/>
      <c r="GHW902" s="14"/>
      <c r="GHX902" s="14"/>
      <c r="GHY902" s="14"/>
      <c r="GHZ902" s="14"/>
      <c r="GIA902" s="14"/>
      <c r="GIB902" s="14"/>
      <c r="GIC902" s="14"/>
      <c r="GID902" s="14"/>
      <c r="GIE902" s="14"/>
      <c r="GIF902" s="14"/>
      <c r="GIG902" s="14"/>
      <c r="GIH902" s="14"/>
      <c r="GII902" s="14"/>
      <c r="GIJ902" s="14"/>
      <c r="GIK902" s="14"/>
      <c r="GIL902" s="14"/>
      <c r="GIM902" s="14"/>
      <c r="GIN902" s="14"/>
      <c r="GIO902" s="14"/>
      <c r="GIP902" s="14"/>
      <c r="GIQ902" s="14"/>
      <c r="GIR902" s="14"/>
      <c r="GIS902" s="14"/>
      <c r="GIT902" s="14"/>
      <c r="GIU902" s="14"/>
      <c r="GIV902" s="14"/>
      <c r="GIW902" s="14"/>
      <c r="GIX902" s="14"/>
      <c r="GIY902" s="14"/>
      <c r="GIZ902" s="14"/>
      <c r="GJA902" s="14"/>
      <c r="GJB902" s="14"/>
      <c r="GJC902" s="14"/>
      <c r="GJD902" s="14"/>
      <c r="GJE902" s="14"/>
      <c r="GJF902" s="14"/>
      <c r="GJG902" s="14"/>
      <c r="GJH902" s="14"/>
      <c r="GJI902" s="14"/>
      <c r="GJJ902" s="14"/>
      <c r="GJK902" s="14"/>
      <c r="GJL902" s="14"/>
      <c r="GJM902" s="14"/>
      <c r="GJN902" s="14"/>
      <c r="GJO902" s="14"/>
      <c r="GJP902" s="14"/>
      <c r="GJQ902" s="14"/>
      <c r="GJR902" s="14"/>
      <c r="GJS902" s="14"/>
      <c r="GJT902" s="14"/>
      <c r="GJU902" s="14"/>
      <c r="GJV902" s="14"/>
      <c r="GJW902" s="14"/>
      <c r="GJX902" s="14"/>
      <c r="GJY902" s="14"/>
      <c r="GJZ902" s="14"/>
      <c r="GKA902" s="14"/>
      <c r="GKB902" s="14"/>
      <c r="GKC902" s="14"/>
      <c r="GKD902" s="14"/>
      <c r="GKE902" s="14"/>
      <c r="GKF902" s="14"/>
      <c r="GKG902" s="14"/>
      <c r="GKH902" s="14"/>
      <c r="GKI902" s="14"/>
      <c r="GKJ902" s="14"/>
      <c r="GKK902" s="14"/>
      <c r="GKL902" s="14"/>
      <c r="GKM902" s="14"/>
      <c r="GKN902" s="14"/>
      <c r="GKO902" s="14"/>
      <c r="GKP902" s="14"/>
      <c r="GKQ902" s="14"/>
      <c r="GKR902" s="14"/>
      <c r="GKS902" s="14"/>
      <c r="GKT902" s="14"/>
      <c r="GKU902" s="14"/>
      <c r="GKV902" s="14"/>
      <c r="GKW902" s="14"/>
      <c r="GKX902" s="14"/>
      <c r="GKY902" s="14"/>
      <c r="GKZ902" s="14"/>
      <c r="GLA902" s="14"/>
      <c r="GLB902" s="14"/>
      <c r="GLC902" s="14"/>
      <c r="GLD902" s="14"/>
      <c r="GLE902" s="14"/>
      <c r="GLF902" s="14"/>
      <c r="GLG902" s="14"/>
      <c r="GLH902" s="14"/>
      <c r="GLI902" s="14"/>
      <c r="GLJ902" s="14"/>
      <c r="GLK902" s="14"/>
      <c r="GLL902" s="14"/>
      <c r="GLM902" s="14"/>
      <c r="GLN902" s="14"/>
      <c r="GLO902" s="14"/>
      <c r="GLP902" s="14"/>
      <c r="GLQ902" s="14"/>
      <c r="GLR902" s="14"/>
      <c r="GLS902" s="14"/>
      <c r="GLT902" s="14"/>
      <c r="GLU902" s="14"/>
      <c r="GLV902" s="14"/>
      <c r="GLW902" s="14"/>
      <c r="GLX902" s="14"/>
      <c r="GLY902" s="14"/>
      <c r="GLZ902" s="14"/>
      <c r="GMA902" s="14"/>
      <c r="GMB902" s="14"/>
      <c r="GMC902" s="14"/>
      <c r="GMD902" s="14"/>
      <c r="GME902" s="14"/>
      <c r="GMF902" s="14"/>
      <c r="GMG902" s="14"/>
      <c r="GMH902" s="14"/>
      <c r="GMI902" s="14"/>
      <c r="GMJ902" s="14"/>
      <c r="GMK902" s="14"/>
      <c r="GML902" s="14"/>
      <c r="GMM902" s="14"/>
      <c r="GMN902" s="14"/>
      <c r="GMO902" s="14"/>
      <c r="GMP902" s="14"/>
      <c r="GMQ902" s="14"/>
      <c r="GMR902" s="14"/>
      <c r="GMS902" s="14"/>
      <c r="GMT902" s="14"/>
      <c r="GMU902" s="14"/>
      <c r="GMV902" s="14"/>
      <c r="GMW902" s="14"/>
      <c r="GMX902" s="14"/>
      <c r="GMY902" s="14"/>
      <c r="GMZ902" s="14"/>
      <c r="GNA902" s="14"/>
      <c r="GNB902" s="14"/>
      <c r="GNC902" s="14"/>
      <c r="GND902" s="14"/>
      <c r="GNE902" s="14"/>
      <c r="GNF902" s="14"/>
      <c r="GNG902" s="14"/>
      <c r="GNH902" s="14"/>
      <c r="GNI902" s="14"/>
      <c r="GNJ902" s="14"/>
      <c r="GNK902" s="14"/>
      <c r="GNL902" s="14"/>
      <c r="GNM902" s="14"/>
      <c r="GNN902" s="14"/>
      <c r="GNO902" s="14"/>
      <c r="GNP902" s="14"/>
      <c r="GNQ902" s="14"/>
      <c r="GNR902" s="14"/>
      <c r="GNS902" s="14"/>
      <c r="GNT902" s="14"/>
      <c r="GNU902" s="14"/>
      <c r="GNV902" s="14"/>
      <c r="GNW902" s="14"/>
      <c r="GNX902" s="14"/>
      <c r="GNY902" s="14"/>
      <c r="GNZ902" s="14"/>
      <c r="GOA902" s="14"/>
      <c r="GOB902" s="14"/>
      <c r="GOC902" s="14"/>
      <c r="GOD902" s="14"/>
      <c r="GOE902" s="14"/>
      <c r="GOF902" s="14"/>
      <c r="GOG902" s="14"/>
      <c r="GOH902" s="14"/>
      <c r="GOI902" s="14"/>
      <c r="GOJ902" s="14"/>
      <c r="GOK902" s="14"/>
      <c r="GOL902" s="14"/>
      <c r="GOM902" s="14"/>
      <c r="GON902" s="14"/>
      <c r="GOO902" s="14"/>
      <c r="GOP902" s="14"/>
      <c r="GOQ902" s="14"/>
      <c r="GOR902" s="14"/>
      <c r="GOS902" s="14"/>
      <c r="GOT902" s="14"/>
      <c r="GOU902" s="14"/>
      <c r="GOV902" s="14"/>
      <c r="GOW902" s="14"/>
      <c r="GOX902" s="14"/>
      <c r="GOY902" s="14"/>
      <c r="GOZ902" s="14"/>
      <c r="GPA902" s="14"/>
      <c r="GPB902" s="14"/>
      <c r="GPC902" s="14"/>
      <c r="GPD902" s="14"/>
      <c r="GPE902" s="14"/>
      <c r="GPF902" s="14"/>
      <c r="GPG902" s="14"/>
      <c r="GPH902" s="14"/>
      <c r="GPI902" s="14"/>
      <c r="GPJ902" s="14"/>
      <c r="GPK902" s="14"/>
      <c r="GPL902" s="14"/>
      <c r="GPM902" s="14"/>
      <c r="GPN902" s="14"/>
      <c r="GPO902" s="14"/>
      <c r="GPP902" s="14"/>
      <c r="GPQ902" s="14"/>
      <c r="GPR902" s="14"/>
      <c r="GPS902" s="14"/>
      <c r="GPT902" s="14"/>
      <c r="GPU902" s="14"/>
      <c r="GPV902" s="14"/>
      <c r="GPW902" s="14"/>
      <c r="GPX902" s="14"/>
      <c r="GPY902" s="14"/>
      <c r="GPZ902" s="14"/>
      <c r="GQA902" s="14"/>
      <c r="GQB902" s="14"/>
      <c r="GQC902" s="14"/>
      <c r="GQD902" s="14"/>
      <c r="GQE902" s="14"/>
      <c r="GQF902" s="14"/>
      <c r="GQG902" s="14"/>
      <c r="GQH902" s="14"/>
      <c r="GQI902" s="14"/>
      <c r="GQJ902" s="14"/>
      <c r="GQK902" s="14"/>
      <c r="GQL902" s="14"/>
      <c r="GQM902" s="14"/>
      <c r="GQN902" s="14"/>
      <c r="GQO902" s="14"/>
      <c r="GQP902" s="14"/>
      <c r="GQQ902" s="14"/>
      <c r="GQR902" s="14"/>
      <c r="GQS902" s="14"/>
      <c r="GQT902" s="14"/>
      <c r="GQU902" s="14"/>
      <c r="GQV902" s="14"/>
      <c r="GQW902" s="14"/>
      <c r="GQX902" s="14"/>
      <c r="GQY902" s="14"/>
      <c r="GQZ902" s="14"/>
      <c r="GRA902" s="14"/>
      <c r="GRB902" s="14"/>
      <c r="GRC902" s="14"/>
      <c r="GRD902" s="14"/>
      <c r="GRE902" s="14"/>
      <c r="GRF902" s="14"/>
      <c r="GRG902" s="14"/>
      <c r="GRH902" s="14"/>
      <c r="GRI902" s="14"/>
      <c r="GRJ902" s="14"/>
      <c r="GRK902" s="14"/>
      <c r="GRL902" s="14"/>
      <c r="GRM902" s="14"/>
      <c r="GRN902" s="14"/>
      <c r="GRO902" s="14"/>
      <c r="GRP902" s="14"/>
      <c r="GRQ902" s="14"/>
      <c r="GRR902" s="14"/>
      <c r="GRS902" s="14"/>
      <c r="GRT902" s="14"/>
      <c r="GRU902" s="14"/>
      <c r="GRV902" s="14"/>
      <c r="GRW902" s="14"/>
      <c r="GRX902" s="14"/>
      <c r="GRY902" s="14"/>
      <c r="GRZ902" s="14"/>
      <c r="GSA902" s="14"/>
      <c r="GSB902" s="14"/>
      <c r="GSC902" s="14"/>
      <c r="GSD902" s="14"/>
      <c r="GSE902" s="14"/>
      <c r="GSF902" s="14"/>
      <c r="GSG902" s="14"/>
      <c r="GSH902" s="14"/>
      <c r="GSI902" s="14"/>
      <c r="GSJ902" s="14"/>
      <c r="GSK902" s="14"/>
      <c r="GSL902" s="14"/>
      <c r="GSM902" s="14"/>
      <c r="GSN902" s="14"/>
      <c r="GSO902" s="14"/>
      <c r="GSP902" s="14"/>
      <c r="GSQ902" s="14"/>
      <c r="GSR902" s="14"/>
      <c r="GSS902" s="14"/>
      <c r="GST902" s="14"/>
      <c r="GSU902" s="14"/>
      <c r="GSV902" s="14"/>
      <c r="GSW902" s="14"/>
      <c r="GSX902" s="14"/>
      <c r="GSY902" s="14"/>
      <c r="GSZ902" s="14"/>
      <c r="GTA902" s="14"/>
      <c r="GTB902" s="14"/>
      <c r="GTC902" s="14"/>
      <c r="GTD902" s="14"/>
      <c r="GTE902" s="14"/>
      <c r="GTF902" s="14"/>
      <c r="GTG902" s="14"/>
      <c r="GTH902" s="14"/>
      <c r="GTI902" s="14"/>
      <c r="GTJ902" s="14"/>
      <c r="GTK902" s="14"/>
      <c r="GTL902" s="14"/>
      <c r="GTM902" s="14"/>
      <c r="GTN902" s="14"/>
      <c r="GTO902" s="14"/>
      <c r="GTP902" s="14"/>
      <c r="GTQ902" s="14"/>
      <c r="GTR902" s="14"/>
      <c r="GTS902" s="14"/>
      <c r="GTT902" s="14"/>
      <c r="GTU902" s="14"/>
      <c r="GTV902" s="14"/>
      <c r="GTW902" s="14"/>
      <c r="GTX902" s="14"/>
      <c r="GTY902" s="14"/>
      <c r="GTZ902" s="14"/>
      <c r="GUA902" s="14"/>
      <c r="GUB902" s="14"/>
      <c r="GUC902" s="14"/>
      <c r="GUD902" s="14"/>
      <c r="GUE902" s="14"/>
      <c r="GUF902" s="14"/>
      <c r="GUG902" s="14"/>
      <c r="GUH902" s="14"/>
      <c r="GUI902" s="14"/>
      <c r="GUJ902" s="14"/>
      <c r="GUK902" s="14"/>
      <c r="GUL902" s="14"/>
      <c r="GUM902" s="14"/>
      <c r="GUN902" s="14"/>
      <c r="GUO902" s="14"/>
      <c r="GUP902" s="14"/>
      <c r="GUQ902" s="14"/>
      <c r="GUR902" s="14"/>
      <c r="GUS902" s="14"/>
      <c r="GUT902" s="14"/>
      <c r="GUU902" s="14"/>
      <c r="GUV902" s="14"/>
      <c r="GUW902" s="14"/>
      <c r="GUX902" s="14"/>
      <c r="GUY902" s="14"/>
      <c r="GUZ902" s="14"/>
      <c r="GVA902" s="14"/>
      <c r="GVB902" s="14"/>
      <c r="GVC902" s="14"/>
      <c r="GVD902" s="14"/>
      <c r="GVE902" s="14"/>
      <c r="GVF902" s="14"/>
      <c r="GVG902" s="14"/>
      <c r="GVH902" s="14"/>
      <c r="GVI902" s="14"/>
      <c r="GVJ902" s="14"/>
      <c r="GVK902" s="14"/>
      <c r="GVL902" s="14"/>
      <c r="GVM902" s="14"/>
      <c r="GVN902" s="14"/>
      <c r="GVO902" s="14"/>
      <c r="GVP902" s="14"/>
      <c r="GVQ902" s="14"/>
      <c r="GVR902" s="14"/>
      <c r="GVS902" s="14"/>
      <c r="GVT902" s="14"/>
      <c r="GVU902" s="14"/>
      <c r="GVV902" s="14"/>
      <c r="GVW902" s="14"/>
      <c r="GVX902" s="14"/>
      <c r="GVY902" s="14"/>
      <c r="GVZ902" s="14"/>
      <c r="GWA902" s="14"/>
      <c r="GWB902" s="14"/>
      <c r="GWC902" s="14"/>
      <c r="GWD902" s="14"/>
      <c r="GWE902" s="14"/>
      <c r="GWF902" s="14"/>
      <c r="GWG902" s="14"/>
      <c r="GWH902" s="14"/>
      <c r="GWI902" s="14"/>
      <c r="GWJ902" s="14"/>
      <c r="GWK902" s="14"/>
      <c r="GWL902" s="14"/>
      <c r="GWM902" s="14"/>
      <c r="GWN902" s="14"/>
      <c r="GWO902" s="14"/>
      <c r="GWP902" s="14"/>
      <c r="GWQ902" s="14"/>
      <c r="GWR902" s="14"/>
      <c r="GWS902" s="14"/>
      <c r="GWT902" s="14"/>
      <c r="GWU902" s="14"/>
      <c r="GWV902" s="14"/>
      <c r="GWW902" s="14"/>
      <c r="GWX902" s="14"/>
      <c r="GWY902" s="14"/>
      <c r="GWZ902" s="14"/>
      <c r="GXA902" s="14"/>
      <c r="GXB902" s="14"/>
      <c r="GXC902" s="14"/>
      <c r="GXD902" s="14"/>
      <c r="GXE902" s="14"/>
      <c r="GXF902" s="14"/>
      <c r="GXG902" s="14"/>
      <c r="GXH902" s="14"/>
      <c r="GXI902" s="14"/>
      <c r="GXJ902" s="14"/>
      <c r="GXK902" s="14"/>
      <c r="GXL902" s="14"/>
      <c r="GXM902" s="14"/>
      <c r="GXN902" s="14"/>
      <c r="GXO902" s="14"/>
      <c r="GXP902" s="14"/>
      <c r="GXQ902" s="14"/>
      <c r="GXR902" s="14"/>
      <c r="GXS902" s="14"/>
      <c r="GXT902" s="14"/>
      <c r="GXU902" s="14"/>
      <c r="GXV902" s="14"/>
      <c r="GXW902" s="14"/>
      <c r="GXX902" s="14"/>
      <c r="GXY902" s="14"/>
      <c r="GXZ902" s="14"/>
      <c r="GYA902" s="14"/>
      <c r="GYB902" s="14"/>
      <c r="GYC902" s="14"/>
      <c r="GYD902" s="14"/>
      <c r="GYE902" s="14"/>
      <c r="GYF902" s="14"/>
      <c r="GYG902" s="14"/>
      <c r="GYH902" s="14"/>
      <c r="GYI902" s="14"/>
      <c r="GYJ902" s="14"/>
      <c r="GYK902" s="14"/>
      <c r="GYL902" s="14"/>
      <c r="GYM902" s="14"/>
      <c r="GYN902" s="14"/>
      <c r="GYO902" s="14"/>
      <c r="GYP902" s="14"/>
      <c r="GYQ902" s="14"/>
      <c r="GYR902" s="14"/>
      <c r="GYS902" s="14"/>
      <c r="GYT902" s="14"/>
      <c r="GYU902" s="14"/>
      <c r="GYV902" s="14"/>
      <c r="GYW902" s="14"/>
      <c r="GYX902" s="14"/>
      <c r="GYY902" s="14"/>
      <c r="GYZ902" s="14"/>
      <c r="GZA902" s="14"/>
      <c r="GZB902" s="14"/>
      <c r="GZC902" s="14"/>
      <c r="GZD902" s="14"/>
      <c r="GZE902" s="14"/>
      <c r="GZF902" s="14"/>
      <c r="GZG902" s="14"/>
      <c r="GZH902" s="14"/>
      <c r="GZI902" s="14"/>
      <c r="GZJ902" s="14"/>
      <c r="GZK902" s="14"/>
      <c r="GZL902" s="14"/>
      <c r="GZM902" s="14"/>
      <c r="GZN902" s="14"/>
      <c r="GZO902" s="14"/>
      <c r="GZP902" s="14"/>
      <c r="GZQ902" s="14"/>
      <c r="GZR902" s="14"/>
      <c r="GZS902" s="14"/>
      <c r="GZT902" s="14"/>
      <c r="GZU902" s="14"/>
      <c r="GZV902" s="14"/>
      <c r="GZW902" s="14"/>
      <c r="GZX902" s="14"/>
      <c r="GZY902" s="14"/>
      <c r="GZZ902" s="14"/>
      <c r="HAA902" s="14"/>
      <c r="HAB902" s="14"/>
      <c r="HAC902" s="14"/>
      <c r="HAD902" s="14"/>
      <c r="HAE902" s="14"/>
      <c r="HAF902" s="14"/>
      <c r="HAG902" s="14"/>
      <c r="HAH902" s="14"/>
      <c r="HAI902" s="14"/>
      <c r="HAJ902" s="14"/>
      <c r="HAK902" s="14"/>
      <c r="HAL902" s="14"/>
      <c r="HAM902" s="14"/>
      <c r="HAN902" s="14"/>
      <c r="HAO902" s="14"/>
      <c r="HAP902" s="14"/>
      <c r="HAQ902" s="14"/>
      <c r="HAR902" s="14"/>
      <c r="HAS902" s="14"/>
      <c r="HAT902" s="14"/>
      <c r="HAU902" s="14"/>
      <c r="HAV902" s="14"/>
      <c r="HAW902" s="14"/>
      <c r="HAX902" s="14"/>
      <c r="HAY902" s="14"/>
      <c r="HAZ902" s="14"/>
      <c r="HBA902" s="14"/>
      <c r="HBB902" s="14"/>
      <c r="HBC902" s="14"/>
      <c r="HBD902" s="14"/>
      <c r="HBE902" s="14"/>
      <c r="HBF902" s="14"/>
      <c r="HBG902" s="14"/>
      <c r="HBH902" s="14"/>
      <c r="HBI902" s="14"/>
      <c r="HBJ902" s="14"/>
      <c r="HBK902" s="14"/>
      <c r="HBL902" s="14"/>
      <c r="HBM902" s="14"/>
      <c r="HBN902" s="14"/>
      <c r="HBO902" s="14"/>
      <c r="HBP902" s="14"/>
      <c r="HBQ902" s="14"/>
      <c r="HBR902" s="14"/>
      <c r="HBS902" s="14"/>
      <c r="HBT902" s="14"/>
      <c r="HBU902" s="14"/>
      <c r="HBV902" s="14"/>
      <c r="HBW902" s="14"/>
      <c r="HBX902" s="14"/>
      <c r="HBY902" s="14"/>
      <c r="HBZ902" s="14"/>
      <c r="HCA902" s="14"/>
      <c r="HCB902" s="14"/>
      <c r="HCC902" s="14"/>
      <c r="HCD902" s="14"/>
      <c r="HCE902" s="14"/>
      <c r="HCF902" s="14"/>
      <c r="HCG902" s="14"/>
      <c r="HCH902" s="14"/>
      <c r="HCI902" s="14"/>
      <c r="HCJ902" s="14"/>
      <c r="HCK902" s="14"/>
      <c r="HCL902" s="14"/>
      <c r="HCM902" s="14"/>
      <c r="HCN902" s="14"/>
      <c r="HCO902" s="14"/>
      <c r="HCP902" s="14"/>
      <c r="HCQ902" s="14"/>
      <c r="HCR902" s="14"/>
      <c r="HCS902" s="14"/>
      <c r="HCT902" s="14"/>
      <c r="HCU902" s="14"/>
      <c r="HCV902" s="14"/>
      <c r="HCW902" s="14"/>
      <c r="HCX902" s="14"/>
      <c r="HCY902" s="14"/>
      <c r="HCZ902" s="14"/>
      <c r="HDA902" s="14"/>
      <c r="HDB902" s="14"/>
      <c r="HDC902" s="14"/>
      <c r="HDD902" s="14"/>
      <c r="HDE902" s="14"/>
      <c r="HDF902" s="14"/>
      <c r="HDG902" s="14"/>
      <c r="HDH902" s="14"/>
      <c r="HDI902" s="14"/>
      <c r="HDJ902" s="14"/>
      <c r="HDK902" s="14"/>
      <c r="HDL902" s="14"/>
      <c r="HDM902" s="14"/>
      <c r="HDN902" s="14"/>
      <c r="HDO902" s="14"/>
      <c r="HDP902" s="14"/>
      <c r="HDQ902" s="14"/>
      <c r="HDR902" s="14"/>
      <c r="HDS902" s="14"/>
      <c r="HDT902" s="14"/>
      <c r="HDU902" s="14"/>
      <c r="HDV902" s="14"/>
      <c r="HDW902" s="14"/>
      <c r="HDX902" s="14"/>
      <c r="HDY902" s="14"/>
      <c r="HDZ902" s="14"/>
      <c r="HEA902" s="14"/>
      <c r="HEB902" s="14"/>
      <c r="HEC902" s="14"/>
      <c r="HED902" s="14"/>
      <c r="HEE902" s="14"/>
      <c r="HEF902" s="14"/>
      <c r="HEG902" s="14"/>
      <c r="HEH902" s="14"/>
      <c r="HEI902" s="14"/>
      <c r="HEJ902" s="14"/>
      <c r="HEK902" s="14"/>
      <c r="HEL902" s="14"/>
      <c r="HEM902" s="14"/>
      <c r="HEN902" s="14"/>
      <c r="HEO902" s="14"/>
      <c r="HEP902" s="14"/>
      <c r="HEQ902" s="14"/>
      <c r="HER902" s="14"/>
      <c r="HES902" s="14"/>
      <c r="HET902" s="14"/>
      <c r="HEU902" s="14"/>
      <c r="HEV902" s="14"/>
      <c r="HEW902" s="14"/>
      <c r="HEX902" s="14"/>
      <c r="HEY902" s="14"/>
      <c r="HEZ902" s="14"/>
      <c r="HFA902" s="14"/>
      <c r="HFB902" s="14"/>
      <c r="HFC902" s="14"/>
      <c r="HFD902" s="14"/>
      <c r="HFE902" s="14"/>
      <c r="HFF902" s="14"/>
      <c r="HFG902" s="14"/>
      <c r="HFH902" s="14"/>
      <c r="HFI902" s="14"/>
      <c r="HFJ902" s="14"/>
      <c r="HFK902" s="14"/>
      <c r="HFL902" s="14"/>
      <c r="HFM902" s="14"/>
      <c r="HFN902" s="14"/>
      <c r="HFO902" s="14"/>
      <c r="HFP902" s="14"/>
      <c r="HFQ902" s="14"/>
      <c r="HFR902" s="14"/>
      <c r="HFS902" s="14"/>
      <c r="HFT902" s="14"/>
      <c r="HFU902" s="14"/>
      <c r="HFV902" s="14"/>
      <c r="HFW902" s="14"/>
      <c r="HFX902" s="14"/>
      <c r="HFY902" s="14"/>
      <c r="HFZ902" s="14"/>
      <c r="HGA902" s="14"/>
      <c r="HGB902" s="14"/>
      <c r="HGC902" s="14"/>
      <c r="HGD902" s="14"/>
      <c r="HGE902" s="14"/>
      <c r="HGF902" s="14"/>
      <c r="HGG902" s="14"/>
      <c r="HGH902" s="14"/>
      <c r="HGI902" s="14"/>
      <c r="HGJ902" s="14"/>
      <c r="HGK902" s="14"/>
      <c r="HGL902" s="14"/>
      <c r="HGM902" s="14"/>
      <c r="HGN902" s="14"/>
      <c r="HGO902" s="14"/>
      <c r="HGP902" s="14"/>
      <c r="HGQ902" s="14"/>
      <c r="HGR902" s="14"/>
      <c r="HGS902" s="14"/>
      <c r="HGT902" s="14"/>
      <c r="HGU902" s="14"/>
      <c r="HGV902" s="14"/>
      <c r="HGW902" s="14"/>
      <c r="HGX902" s="14"/>
      <c r="HGY902" s="14"/>
      <c r="HGZ902" s="14"/>
      <c r="HHA902" s="14"/>
      <c r="HHB902" s="14"/>
      <c r="HHC902" s="14"/>
      <c r="HHD902" s="14"/>
      <c r="HHE902" s="14"/>
      <c r="HHF902" s="14"/>
      <c r="HHG902" s="14"/>
      <c r="HHH902" s="14"/>
      <c r="HHI902" s="14"/>
      <c r="HHJ902" s="14"/>
      <c r="HHK902" s="14"/>
      <c r="HHL902" s="14"/>
      <c r="HHM902" s="14"/>
      <c r="HHN902" s="14"/>
      <c r="HHO902" s="14"/>
      <c r="HHP902" s="14"/>
      <c r="HHQ902" s="14"/>
      <c r="HHR902" s="14"/>
      <c r="HHS902" s="14"/>
      <c r="HHT902" s="14"/>
      <c r="HHU902" s="14"/>
      <c r="HHV902" s="14"/>
      <c r="HHW902" s="14"/>
      <c r="HHX902" s="14"/>
      <c r="HHY902" s="14"/>
      <c r="HHZ902" s="14"/>
      <c r="HIA902" s="14"/>
      <c r="HIB902" s="14"/>
      <c r="HIC902" s="14"/>
      <c r="HID902" s="14"/>
      <c r="HIE902" s="14"/>
      <c r="HIF902" s="14"/>
      <c r="HIG902" s="14"/>
      <c r="HIH902" s="14"/>
      <c r="HII902" s="14"/>
      <c r="HIJ902" s="14"/>
      <c r="HIK902" s="14"/>
      <c r="HIL902" s="14"/>
      <c r="HIM902" s="14"/>
      <c r="HIN902" s="14"/>
      <c r="HIO902" s="14"/>
      <c r="HIP902" s="14"/>
      <c r="HIQ902" s="14"/>
      <c r="HIR902" s="14"/>
      <c r="HIS902" s="14"/>
      <c r="HIT902" s="14"/>
      <c r="HIU902" s="14"/>
      <c r="HIV902" s="14"/>
      <c r="HIW902" s="14"/>
      <c r="HIX902" s="14"/>
      <c r="HIY902" s="14"/>
      <c r="HIZ902" s="14"/>
      <c r="HJA902" s="14"/>
      <c r="HJB902" s="14"/>
      <c r="HJC902" s="14"/>
      <c r="HJD902" s="14"/>
      <c r="HJE902" s="14"/>
      <c r="HJF902" s="14"/>
      <c r="HJG902" s="14"/>
      <c r="HJH902" s="14"/>
      <c r="HJI902" s="14"/>
      <c r="HJJ902" s="14"/>
      <c r="HJK902" s="14"/>
      <c r="HJL902" s="14"/>
      <c r="HJM902" s="14"/>
      <c r="HJN902" s="14"/>
      <c r="HJO902" s="14"/>
      <c r="HJP902" s="14"/>
      <c r="HJQ902" s="14"/>
      <c r="HJR902" s="14"/>
      <c r="HJS902" s="14"/>
      <c r="HJT902" s="14"/>
      <c r="HJU902" s="14"/>
      <c r="HJV902" s="14"/>
      <c r="HJW902" s="14"/>
      <c r="HJX902" s="14"/>
      <c r="HJY902" s="14"/>
      <c r="HJZ902" s="14"/>
      <c r="HKA902" s="14"/>
      <c r="HKB902" s="14"/>
      <c r="HKC902" s="14"/>
      <c r="HKD902" s="14"/>
      <c r="HKE902" s="14"/>
      <c r="HKF902" s="14"/>
      <c r="HKG902" s="14"/>
      <c r="HKH902" s="14"/>
      <c r="HKI902" s="14"/>
      <c r="HKJ902" s="14"/>
      <c r="HKK902" s="14"/>
      <c r="HKL902" s="14"/>
      <c r="HKM902" s="14"/>
      <c r="HKN902" s="14"/>
      <c r="HKO902" s="14"/>
      <c r="HKP902" s="14"/>
      <c r="HKQ902" s="14"/>
      <c r="HKR902" s="14"/>
      <c r="HKS902" s="14"/>
      <c r="HKT902" s="14"/>
      <c r="HKU902" s="14"/>
      <c r="HKV902" s="14"/>
      <c r="HKW902" s="14"/>
      <c r="HKX902" s="14"/>
      <c r="HKY902" s="14"/>
      <c r="HKZ902" s="14"/>
      <c r="HLA902" s="14"/>
      <c r="HLB902" s="14"/>
      <c r="HLC902" s="14"/>
      <c r="HLD902" s="14"/>
      <c r="HLE902" s="14"/>
      <c r="HLF902" s="14"/>
      <c r="HLG902" s="14"/>
      <c r="HLH902" s="14"/>
      <c r="HLI902" s="14"/>
      <c r="HLJ902" s="14"/>
      <c r="HLK902" s="14"/>
      <c r="HLL902" s="14"/>
      <c r="HLM902" s="14"/>
      <c r="HLN902" s="14"/>
      <c r="HLO902" s="14"/>
      <c r="HLP902" s="14"/>
      <c r="HLQ902" s="14"/>
      <c r="HLR902" s="14"/>
      <c r="HLS902" s="14"/>
      <c r="HLT902" s="14"/>
      <c r="HLU902" s="14"/>
      <c r="HLV902" s="14"/>
      <c r="HLW902" s="14"/>
      <c r="HLX902" s="14"/>
      <c r="HLY902" s="14"/>
      <c r="HLZ902" s="14"/>
      <c r="HMA902" s="14"/>
      <c r="HMB902" s="14"/>
      <c r="HMC902" s="14"/>
      <c r="HMD902" s="14"/>
      <c r="HME902" s="14"/>
      <c r="HMF902" s="14"/>
      <c r="HMG902" s="14"/>
      <c r="HMH902" s="14"/>
      <c r="HMI902" s="14"/>
      <c r="HMJ902" s="14"/>
      <c r="HMK902" s="14"/>
      <c r="HML902" s="14"/>
      <c r="HMM902" s="14"/>
      <c r="HMN902" s="14"/>
      <c r="HMO902" s="14"/>
      <c r="HMP902" s="14"/>
      <c r="HMQ902" s="14"/>
      <c r="HMR902" s="14"/>
      <c r="HMS902" s="14"/>
      <c r="HMT902" s="14"/>
      <c r="HMU902" s="14"/>
      <c r="HMV902" s="14"/>
      <c r="HMW902" s="14"/>
      <c r="HMX902" s="14"/>
      <c r="HMY902" s="14"/>
      <c r="HMZ902" s="14"/>
      <c r="HNA902" s="14"/>
      <c r="HNB902" s="14"/>
      <c r="HNC902" s="14"/>
      <c r="HND902" s="14"/>
      <c r="HNE902" s="14"/>
      <c r="HNF902" s="14"/>
      <c r="HNG902" s="14"/>
      <c r="HNH902" s="14"/>
      <c r="HNI902" s="14"/>
      <c r="HNJ902" s="14"/>
      <c r="HNK902" s="14"/>
      <c r="HNL902" s="14"/>
      <c r="HNM902" s="14"/>
      <c r="HNN902" s="14"/>
      <c r="HNO902" s="14"/>
      <c r="HNP902" s="14"/>
      <c r="HNQ902" s="14"/>
      <c r="HNR902" s="14"/>
      <c r="HNS902" s="14"/>
      <c r="HNT902" s="14"/>
      <c r="HNU902" s="14"/>
      <c r="HNV902" s="14"/>
      <c r="HNW902" s="14"/>
      <c r="HNX902" s="14"/>
      <c r="HNY902" s="14"/>
      <c r="HNZ902" s="14"/>
      <c r="HOA902" s="14"/>
      <c r="HOB902" s="14"/>
      <c r="HOC902" s="14"/>
      <c r="HOD902" s="14"/>
      <c r="HOE902" s="14"/>
      <c r="HOF902" s="14"/>
      <c r="HOG902" s="14"/>
      <c r="HOH902" s="14"/>
      <c r="HOI902" s="14"/>
      <c r="HOJ902" s="14"/>
      <c r="HOK902" s="14"/>
      <c r="HOL902" s="14"/>
      <c r="HOM902" s="14"/>
      <c r="HON902" s="14"/>
      <c r="HOO902" s="14"/>
      <c r="HOP902" s="14"/>
      <c r="HOQ902" s="14"/>
      <c r="HOR902" s="14"/>
      <c r="HOS902" s="14"/>
      <c r="HOT902" s="14"/>
      <c r="HOU902" s="14"/>
      <c r="HOV902" s="14"/>
      <c r="HOW902" s="14"/>
      <c r="HOX902" s="14"/>
      <c r="HOY902" s="14"/>
      <c r="HOZ902" s="14"/>
      <c r="HPA902" s="14"/>
      <c r="HPB902" s="14"/>
      <c r="HPC902" s="14"/>
      <c r="HPD902" s="14"/>
      <c r="HPE902" s="14"/>
      <c r="HPF902" s="14"/>
      <c r="HPG902" s="14"/>
      <c r="HPH902" s="14"/>
      <c r="HPI902" s="14"/>
      <c r="HPJ902" s="14"/>
      <c r="HPK902" s="14"/>
      <c r="HPL902" s="14"/>
      <c r="HPM902" s="14"/>
      <c r="HPN902" s="14"/>
      <c r="HPO902" s="14"/>
      <c r="HPP902" s="14"/>
      <c r="HPQ902" s="14"/>
      <c r="HPR902" s="14"/>
      <c r="HPS902" s="14"/>
      <c r="HPT902" s="14"/>
      <c r="HPU902" s="14"/>
      <c r="HPV902" s="14"/>
      <c r="HPW902" s="14"/>
      <c r="HPX902" s="14"/>
      <c r="HPY902" s="14"/>
      <c r="HPZ902" s="14"/>
      <c r="HQA902" s="14"/>
      <c r="HQB902" s="14"/>
      <c r="HQC902" s="14"/>
      <c r="HQD902" s="14"/>
      <c r="HQE902" s="14"/>
      <c r="HQF902" s="14"/>
      <c r="HQG902" s="14"/>
      <c r="HQH902" s="14"/>
      <c r="HQI902" s="14"/>
      <c r="HQJ902" s="14"/>
      <c r="HQK902" s="14"/>
      <c r="HQL902" s="14"/>
      <c r="HQM902" s="14"/>
      <c r="HQN902" s="14"/>
      <c r="HQO902" s="14"/>
      <c r="HQP902" s="14"/>
      <c r="HQQ902" s="14"/>
      <c r="HQR902" s="14"/>
      <c r="HQS902" s="14"/>
      <c r="HQT902" s="14"/>
      <c r="HQU902" s="14"/>
      <c r="HQV902" s="14"/>
      <c r="HQW902" s="14"/>
      <c r="HQX902" s="14"/>
      <c r="HQY902" s="14"/>
      <c r="HQZ902" s="14"/>
      <c r="HRA902" s="14"/>
      <c r="HRB902" s="14"/>
      <c r="HRC902" s="14"/>
      <c r="HRD902" s="14"/>
      <c r="HRE902" s="14"/>
      <c r="HRF902" s="14"/>
      <c r="HRG902" s="14"/>
      <c r="HRH902" s="14"/>
      <c r="HRI902" s="14"/>
      <c r="HRJ902" s="14"/>
      <c r="HRK902" s="14"/>
      <c r="HRL902" s="14"/>
      <c r="HRM902" s="14"/>
      <c r="HRN902" s="14"/>
      <c r="HRO902" s="14"/>
      <c r="HRP902" s="14"/>
      <c r="HRQ902" s="14"/>
      <c r="HRR902" s="14"/>
      <c r="HRS902" s="14"/>
      <c r="HRT902" s="14"/>
      <c r="HRU902" s="14"/>
      <c r="HRV902" s="14"/>
      <c r="HRW902" s="14"/>
      <c r="HRX902" s="14"/>
      <c r="HRY902" s="14"/>
      <c r="HRZ902" s="14"/>
      <c r="HSA902" s="14"/>
      <c r="HSB902" s="14"/>
      <c r="HSC902" s="14"/>
      <c r="HSD902" s="14"/>
      <c r="HSE902" s="14"/>
      <c r="HSF902" s="14"/>
      <c r="HSG902" s="14"/>
      <c r="HSH902" s="14"/>
      <c r="HSI902" s="14"/>
      <c r="HSJ902" s="14"/>
      <c r="HSK902" s="14"/>
      <c r="HSL902" s="14"/>
      <c r="HSM902" s="14"/>
      <c r="HSN902" s="14"/>
      <c r="HSO902" s="14"/>
      <c r="HSP902" s="14"/>
      <c r="HSQ902" s="14"/>
      <c r="HSR902" s="14"/>
      <c r="HSS902" s="14"/>
      <c r="HST902" s="14"/>
      <c r="HSU902" s="14"/>
      <c r="HSV902" s="14"/>
      <c r="HSW902" s="14"/>
      <c r="HSX902" s="14"/>
      <c r="HSY902" s="14"/>
      <c r="HSZ902" s="14"/>
      <c r="HTA902" s="14"/>
      <c r="HTB902" s="14"/>
      <c r="HTC902" s="14"/>
      <c r="HTD902" s="14"/>
      <c r="HTE902" s="14"/>
      <c r="HTF902" s="14"/>
      <c r="HTG902" s="14"/>
      <c r="HTH902" s="14"/>
      <c r="HTI902" s="14"/>
      <c r="HTJ902" s="14"/>
      <c r="HTK902" s="14"/>
      <c r="HTL902" s="14"/>
      <c r="HTM902" s="14"/>
      <c r="HTN902" s="14"/>
      <c r="HTO902" s="14"/>
      <c r="HTP902" s="14"/>
      <c r="HTQ902" s="14"/>
      <c r="HTR902" s="14"/>
      <c r="HTS902" s="14"/>
      <c r="HTT902" s="14"/>
      <c r="HTU902" s="14"/>
      <c r="HTV902" s="14"/>
      <c r="HTW902" s="14"/>
      <c r="HTX902" s="14"/>
      <c r="HTY902" s="14"/>
      <c r="HTZ902" s="14"/>
      <c r="HUA902" s="14"/>
      <c r="HUB902" s="14"/>
      <c r="HUC902" s="14"/>
      <c r="HUD902" s="14"/>
      <c r="HUE902" s="14"/>
      <c r="HUF902" s="14"/>
      <c r="HUG902" s="14"/>
      <c r="HUH902" s="14"/>
      <c r="HUI902" s="14"/>
      <c r="HUJ902" s="14"/>
      <c r="HUK902" s="14"/>
      <c r="HUL902" s="14"/>
      <c r="HUM902" s="14"/>
      <c r="HUN902" s="14"/>
      <c r="HUO902" s="14"/>
      <c r="HUP902" s="14"/>
      <c r="HUQ902" s="14"/>
      <c r="HUR902" s="14"/>
      <c r="HUS902" s="14"/>
      <c r="HUT902" s="14"/>
      <c r="HUU902" s="14"/>
      <c r="HUV902" s="14"/>
      <c r="HUW902" s="14"/>
      <c r="HUX902" s="14"/>
      <c r="HUY902" s="14"/>
      <c r="HUZ902" s="14"/>
      <c r="HVA902" s="14"/>
      <c r="HVB902" s="14"/>
      <c r="HVC902" s="14"/>
      <c r="HVD902" s="14"/>
      <c r="HVE902" s="14"/>
      <c r="HVF902" s="14"/>
      <c r="HVG902" s="14"/>
      <c r="HVH902" s="14"/>
      <c r="HVI902" s="14"/>
      <c r="HVJ902" s="14"/>
      <c r="HVK902" s="14"/>
      <c r="HVL902" s="14"/>
      <c r="HVM902" s="14"/>
      <c r="HVN902" s="14"/>
      <c r="HVO902" s="14"/>
      <c r="HVP902" s="14"/>
      <c r="HVQ902" s="14"/>
      <c r="HVR902" s="14"/>
      <c r="HVS902" s="14"/>
      <c r="HVT902" s="14"/>
      <c r="HVU902" s="14"/>
      <c r="HVV902" s="14"/>
      <c r="HVW902" s="14"/>
      <c r="HVX902" s="14"/>
      <c r="HVY902" s="14"/>
      <c r="HVZ902" s="14"/>
      <c r="HWA902" s="14"/>
      <c r="HWB902" s="14"/>
      <c r="HWC902" s="14"/>
      <c r="HWD902" s="14"/>
      <c r="HWE902" s="14"/>
      <c r="HWF902" s="14"/>
      <c r="HWG902" s="14"/>
      <c r="HWH902" s="14"/>
      <c r="HWI902" s="14"/>
      <c r="HWJ902" s="14"/>
      <c r="HWK902" s="14"/>
      <c r="HWL902" s="14"/>
      <c r="HWM902" s="14"/>
      <c r="HWN902" s="14"/>
      <c r="HWO902" s="14"/>
      <c r="HWP902" s="14"/>
      <c r="HWQ902" s="14"/>
      <c r="HWR902" s="14"/>
      <c r="HWS902" s="14"/>
      <c r="HWT902" s="14"/>
      <c r="HWU902" s="14"/>
      <c r="HWV902" s="14"/>
      <c r="HWW902" s="14"/>
      <c r="HWX902" s="14"/>
      <c r="HWY902" s="14"/>
      <c r="HWZ902" s="14"/>
      <c r="HXA902" s="14"/>
      <c r="HXB902" s="14"/>
      <c r="HXC902" s="14"/>
      <c r="HXD902" s="14"/>
      <c r="HXE902" s="14"/>
      <c r="HXF902" s="14"/>
      <c r="HXG902" s="14"/>
      <c r="HXH902" s="14"/>
      <c r="HXI902" s="14"/>
      <c r="HXJ902" s="14"/>
      <c r="HXK902" s="14"/>
      <c r="HXL902" s="14"/>
      <c r="HXM902" s="14"/>
      <c r="HXN902" s="14"/>
      <c r="HXO902" s="14"/>
      <c r="HXP902" s="14"/>
      <c r="HXQ902" s="14"/>
      <c r="HXR902" s="14"/>
      <c r="HXS902" s="14"/>
      <c r="HXT902" s="14"/>
      <c r="HXU902" s="14"/>
      <c r="HXV902" s="14"/>
      <c r="HXW902" s="14"/>
      <c r="HXX902" s="14"/>
      <c r="HXY902" s="14"/>
      <c r="HXZ902" s="14"/>
      <c r="HYA902" s="14"/>
      <c r="HYB902" s="14"/>
      <c r="HYC902" s="14"/>
      <c r="HYD902" s="14"/>
      <c r="HYE902" s="14"/>
      <c r="HYF902" s="14"/>
      <c r="HYG902" s="14"/>
      <c r="HYH902" s="14"/>
      <c r="HYI902" s="14"/>
      <c r="HYJ902" s="14"/>
      <c r="HYK902" s="14"/>
      <c r="HYL902" s="14"/>
      <c r="HYM902" s="14"/>
      <c r="HYN902" s="14"/>
      <c r="HYO902" s="14"/>
      <c r="HYP902" s="14"/>
      <c r="HYQ902" s="14"/>
      <c r="HYR902" s="14"/>
      <c r="HYS902" s="14"/>
      <c r="HYT902" s="14"/>
      <c r="HYU902" s="14"/>
      <c r="HYV902" s="14"/>
      <c r="HYW902" s="14"/>
      <c r="HYX902" s="14"/>
      <c r="HYY902" s="14"/>
      <c r="HYZ902" s="14"/>
      <c r="HZA902" s="14"/>
      <c r="HZB902" s="14"/>
      <c r="HZC902" s="14"/>
      <c r="HZD902" s="14"/>
      <c r="HZE902" s="14"/>
      <c r="HZF902" s="14"/>
      <c r="HZG902" s="14"/>
      <c r="HZH902" s="14"/>
      <c r="HZI902" s="14"/>
      <c r="HZJ902" s="14"/>
      <c r="HZK902" s="14"/>
      <c r="HZL902" s="14"/>
      <c r="HZM902" s="14"/>
      <c r="HZN902" s="14"/>
      <c r="HZO902" s="14"/>
      <c r="HZP902" s="14"/>
      <c r="HZQ902" s="14"/>
      <c r="HZR902" s="14"/>
      <c r="HZS902" s="14"/>
      <c r="HZT902" s="14"/>
      <c r="HZU902" s="14"/>
      <c r="HZV902" s="14"/>
      <c r="HZW902" s="14"/>
      <c r="HZX902" s="14"/>
      <c r="HZY902" s="14"/>
      <c r="HZZ902" s="14"/>
      <c r="IAA902" s="14"/>
      <c r="IAB902" s="14"/>
      <c r="IAC902" s="14"/>
      <c r="IAD902" s="14"/>
      <c r="IAE902" s="14"/>
      <c r="IAF902" s="14"/>
      <c r="IAG902" s="14"/>
      <c r="IAH902" s="14"/>
      <c r="IAI902" s="14"/>
      <c r="IAJ902" s="14"/>
      <c r="IAK902" s="14"/>
      <c r="IAL902" s="14"/>
      <c r="IAM902" s="14"/>
      <c r="IAN902" s="14"/>
      <c r="IAO902" s="14"/>
      <c r="IAP902" s="14"/>
      <c r="IAQ902" s="14"/>
      <c r="IAR902" s="14"/>
      <c r="IAS902" s="14"/>
      <c r="IAT902" s="14"/>
      <c r="IAU902" s="14"/>
      <c r="IAV902" s="14"/>
      <c r="IAW902" s="14"/>
      <c r="IAX902" s="14"/>
      <c r="IAY902" s="14"/>
      <c r="IAZ902" s="14"/>
      <c r="IBA902" s="14"/>
      <c r="IBB902" s="14"/>
      <c r="IBC902" s="14"/>
      <c r="IBD902" s="14"/>
      <c r="IBE902" s="14"/>
      <c r="IBF902" s="14"/>
      <c r="IBG902" s="14"/>
      <c r="IBH902" s="14"/>
      <c r="IBI902" s="14"/>
      <c r="IBJ902" s="14"/>
      <c r="IBK902" s="14"/>
      <c r="IBL902" s="14"/>
      <c r="IBM902" s="14"/>
      <c r="IBN902" s="14"/>
      <c r="IBO902" s="14"/>
      <c r="IBP902" s="14"/>
      <c r="IBQ902" s="14"/>
      <c r="IBR902" s="14"/>
      <c r="IBS902" s="14"/>
      <c r="IBT902" s="14"/>
      <c r="IBU902" s="14"/>
      <c r="IBV902" s="14"/>
      <c r="IBW902" s="14"/>
      <c r="IBX902" s="14"/>
      <c r="IBY902" s="14"/>
      <c r="IBZ902" s="14"/>
      <c r="ICA902" s="14"/>
      <c r="ICB902" s="14"/>
      <c r="ICC902" s="14"/>
      <c r="ICD902" s="14"/>
      <c r="ICE902" s="14"/>
      <c r="ICF902" s="14"/>
      <c r="ICG902" s="14"/>
      <c r="ICH902" s="14"/>
      <c r="ICI902" s="14"/>
      <c r="ICJ902" s="14"/>
      <c r="ICK902" s="14"/>
      <c r="ICL902" s="14"/>
      <c r="ICM902" s="14"/>
      <c r="ICN902" s="14"/>
      <c r="ICO902" s="14"/>
      <c r="ICP902" s="14"/>
      <c r="ICQ902" s="14"/>
      <c r="ICR902" s="14"/>
      <c r="ICS902" s="14"/>
      <c r="ICT902" s="14"/>
      <c r="ICU902" s="14"/>
      <c r="ICV902" s="14"/>
      <c r="ICW902" s="14"/>
      <c r="ICX902" s="14"/>
      <c r="ICY902" s="14"/>
      <c r="ICZ902" s="14"/>
      <c r="IDA902" s="14"/>
      <c r="IDB902" s="14"/>
      <c r="IDC902" s="14"/>
      <c r="IDD902" s="14"/>
      <c r="IDE902" s="14"/>
      <c r="IDF902" s="14"/>
      <c r="IDG902" s="14"/>
      <c r="IDH902" s="14"/>
      <c r="IDI902" s="14"/>
      <c r="IDJ902" s="14"/>
      <c r="IDK902" s="14"/>
      <c r="IDL902" s="14"/>
      <c r="IDM902" s="14"/>
      <c r="IDN902" s="14"/>
      <c r="IDO902" s="14"/>
      <c r="IDP902" s="14"/>
      <c r="IDQ902" s="14"/>
      <c r="IDR902" s="14"/>
      <c r="IDS902" s="14"/>
      <c r="IDT902" s="14"/>
      <c r="IDU902" s="14"/>
      <c r="IDV902" s="14"/>
      <c r="IDW902" s="14"/>
      <c r="IDX902" s="14"/>
      <c r="IDY902" s="14"/>
      <c r="IDZ902" s="14"/>
      <c r="IEA902" s="14"/>
      <c r="IEB902" s="14"/>
      <c r="IEC902" s="14"/>
      <c r="IED902" s="14"/>
      <c r="IEE902" s="14"/>
      <c r="IEF902" s="14"/>
      <c r="IEG902" s="14"/>
      <c r="IEH902" s="14"/>
      <c r="IEI902" s="14"/>
      <c r="IEJ902" s="14"/>
      <c r="IEK902" s="14"/>
      <c r="IEL902" s="14"/>
      <c r="IEM902" s="14"/>
      <c r="IEN902" s="14"/>
      <c r="IEO902" s="14"/>
      <c r="IEP902" s="14"/>
      <c r="IEQ902" s="14"/>
      <c r="IER902" s="14"/>
      <c r="IES902" s="14"/>
      <c r="IET902" s="14"/>
      <c r="IEU902" s="14"/>
      <c r="IEV902" s="14"/>
      <c r="IEW902" s="14"/>
      <c r="IEX902" s="14"/>
      <c r="IEY902" s="14"/>
      <c r="IEZ902" s="14"/>
      <c r="IFA902" s="14"/>
      <c r="IFB902" s="14"/>
      <c r="IFC902" s="14"/>
      <c r="IFD902" s="14"/>
      <c r="IFE902" s="14"/>
      <c r="IFF902" s="14"/>
      <c r="IFG902" s="14"/>
      <c r="IFH902" s="14"/>
      <c r="IFI902" s="14"/>
      <c r="IFJ902" s="14"/>
      <c r="IFK902" s="14"/>
      <c r="IFL902" s="14"/>
      <c r="IFM902" s="14"/>
      <c r="IFN902" s="14"/>
      <c r="IFO902" s="14"/>
      <c r="IFP902" s="14"/>
      <c r="IFQ902" s="14"/>
      <c r="IFR902" s="14"/>
      <c r="IFS902" s="14"/>
      <c r="IFT902" s="14"/>
      <c r="IFU902" s="14"/>
      <c r="IFV902" s="14"/>
      <c r="IFW902" s="14"/>
      <c r="IFX902" s="14"/>
      <c r="IFY902" s="14"/>
      <c r="IFZ902" s="14"/>
      <c r="IGA902" s="14"/>
      <c r="IGB902" s="14"/>
      <c r="IGC902" s="14"/>
      <c r="IGD902" s="14"/>
      <c r="IGE902" s="14"/>
      <c r="IGF902" s="14"/>
      <c r="IGG902" s="14"/>
      <c r="IGH902" s="14"/>
      <c r="IGI902" s="14"/>
      <c r="IGJ902" s="14"/>
      <c r="IGK902" s="14"/>
      <c r="IGL902" s="14"/>
      <c r="IGM902" s="14"/>
      <c r="IGN902" s="14"/>
      <c r="IGO902" s="14"/>
      <c r="IGP902" s="14"/>
      <c r="IGQ902" s="14"/>
      <c r="IGR902" s="14"/>
      <c r="IGS902" s="14"/>
      <c r="IGT902" s="14"/>
      <c r="IGU902" s="14"/>
      <c r="IGV902" s="14"/>
      <c r="IGW902" s="14"/>
      <c r="IGX902" s="14"/>
      <c r="IGY902" s="14"/>
      <c r="IGZ902" s="14"/>
      <c r="IHA902" s="14"/>
      <c r="IHB902" s="14"/>
      <c r="IHC902" s="14"/>
      <c r="IHD902" s="14"/>
      <c r="IHE902" s="14"/>
      <c r="IHF902" s="14"/>
      <c r="IHG902" s="14"/>
      <c r="IHH902" s="14"/>
      <c r="IHI902" s="14"/>
      <c r="IHJ902" s="14"/>
      <c r="IHK902" s="14"/>
      <c r="IHL902" s="14"/>
      <c r="IHM902" s="14"/>
      <c r="IHN902" s="14"/>
      <c r="IHO902" s="14"/>
      <c r="IHP902" s="14"/>
      <c r="IHQ902" s="14"/>
      <c r="IHR902" s="14"/>
      <c r="IHS902" s="14"/>
      <c r="IHT902" s="14"/>
      <c r="IHU902" s="14"/>
      <c r="IHV902" s="14"/>
      <c r="IHW902" s="14"/>
      <c r="IHX902" s="14"/>
      <c r="IHY902" s="14"/>
      <c r="IHZ902" s="14"/>
      <c r="IIA902" s="14"/>
      <c r="IIB902" s="14"/>
      <c r="IIC902" s="14"/>
      <c r="IID902" s="14"/>
      <c r="IIE902" s="14"/>
      <c r="IIF902" s="14"/>
      <c r="IIG902" s="14"/>
      <c r="IIH902" s="14"/>
      <c r="III902" s="14"/>
      <c r="IIJ902" s="14"/>
      <c r="IIK902" s="14"/>
      <c r="IIL902" s="14"/>
      <c r="IIM902" s="14"/>
      <c r="IIN902" s="14"/>
      <c r="IIO902" s="14"/>
      <c r="IIP902" s="14"/>
      <c r="IIQ902" s="14"/>
      <c r="IIR902" s="14"/>
      <c r="IIS902" s="14"/>
      <c r="IIT902" s="14"/>
      <c r="IIU902" s="14"/>
      <c r="IIV902" s="14"/>
      <c r="IIW902" s="14"/>
      <c r="IIX902" s="14"/>
      <c r="IIY902" s="14"/>
      <c r="IIZ902" s="14"/>
      <c r="IJA902" s="14"/>
      <c r="IJB902" s="14"/>
      <c r="IJC902" s="14"/>
      <c r="IJD902" s="14"/>
      <c r="IJE902" s="14"/>
      <c r="IJF902" s="14"/>
      <c r="IJG902" s="14"/>
      <c r="IJH902" s="14"/>
      <c r="IJI902" s="14"/>
      <c r="IJJ902" s="14"/>
      <c r="IJK902" s="14"/>
      <c r="IJL902" s="14"/>
      <c r="IJM902" s="14"/>
      <c r="IJN902" s="14"/>
      <c r="IJO902" s="14"/>
      <c r="IJP902" s="14"/>
      <c r="IJQ902" s="14"/>
      <c r="IJR902" s="14"/>
      <c r="IJS902" s="14"/>
      <c r="IJT902" s="14"/>
      <c r="IJU902" s="14"/>
      <c r="IJV902" s="14"/>
      <c r="IJW902" s="14"/>
      <c r="IJX902" s="14"/>
      <c r="IJY902" s="14"/>
      <c r="IJZ902" s="14"/>
      <c r="IKA902" s="14"/>
      <c r="IKB902" s="14"/>
      <c r="IKC902" s="14"/>
      <c r="IKD902" s="14"/>
      <c r="IKE902" s="14"/>
      <c r="IKF902" s="14"/>
      <c r="IKG902" s="14"/>
      <c r="IKH902" s="14"/>
      <c r="IKI902" s="14"/>
      <c r="IKJ902" s="14"/>
      <c r="IKK902" s="14"/>
      <c r="IKL902" s="14"/>
      <c r="IKM902" s="14"/>
      <c r="IKN902" s="14"/>
      <c r="IKO902" s="14"/>
      <c r="IKP902" s="14"/>
      <c r="IKQ902" s="14"/>
      <c r="IKR902" s="14"/>
      <c r="IKS902" s="14"/>
      <c r="IKT902" s="14"/>
      <c r="IKU902" s="14"/>
      <c r="IKV902" s="14"/>
      <c r="IKW902" s="14"/>
      <c r="IKX902" s="14"/>
      <c r="IKY902" s="14"/>
      <c r="IKZ902" s="14"/>
      <c r="ILA902" s="14"/>
      <c r="ILB902" s="14"/>
      <c r="ILC902" s="14"/>
      <c r="ILD902" s="14"/>
      <c r="ILE902" s="14"/>
      <c r="ILF902" s="14"/>
      <c r="ILG902" s="14"/>
      <c r="ILH902" s="14"/>
      <c r="ILI902" s="14"/>
      <c r="ILJ902" s="14"/>
      <c r="ILK902" s="14"/>
      <c r="ILL902" s="14"/>
      <c r="ILM902" s="14"/>
      <c r="ILN902" s="14"/>
      <c r="ILO902" s="14"/>
      <c r="ILP902" s="14"/>
      <c r="ILQ902" s="14"/>
      <c r="ILR902" s="14"/>
      <c r="ILS902" s="14"/>
      <c r="ILT902" s="14"/>
      <c r="ILU902" s="14"/>
      <c r="ILV902" s="14"/>
      <c r="ILW902" s="14"/>
      <c r="ILX902" s="14"/>
      <c r="ILY902" s="14"/>
      <c r="ILZ902" s="14"/>
      <c r="IMA902" s="14"/>
      <c r="IMB902" s="14"/>
      <c r="IMC902" s="14"/>
      <c r="IMD902" s="14"/>
      <c r="IME902" s="14"/>
      <c r="IMF902" s="14"/>
      <c r="IMG902" s="14"/>
      <c r="IMH902" s="14"/>
      <c r="IMI902" s="14"/>
      <c r="IMJ902" s="14"/>
      <c r="IMK902" s="14"/>
      <c r="IML902" s="14"/>
      <c r="IMM902" s="14"/>
      <c r="IMN902" s="14"/>
      <c r="IMO902" s="14"/>
      <c r="IMP902" s="14"/>
      <c r="IMQ902" s="14"/>
      <c r="IMR902" s="14"/>
      <c r="IMS902" s="14"/>
      <c r="IMT902" s="14"/>
      <c r="IMU902" s="14"/>
      <c r="IMV902" s="14"/>
      <c r="IMW902" s="14"/>
      <c r="IMX902" s="14"/>
      <c r="IMY902" s="14"/>
      <c r="IMZ902" s="14"/>
      <c r="INA902" s="14"/>
      <c r="INB902" s="14"/>
      <c r="INC902" s="14"/>
      <c r="IND902" s="14"/>
      <c r="INE902" s="14"/>
      <c r="INF902" s="14"/>
      <c r="ING902" s="14"/>
      <c r="INH902" s="14"/>
      <c r="INI902" s="14"/>
      <c r="INJ902" s="14"/>
      <c r="INK902" s="14"/>
      <c r="INL902" s="14"/>
      <c r="INM902" s="14"/>
      <c r="INN902" s="14"/>
      <c r="INO902" s="14"/>
      <c r="INP902" s="14"/>
      <c r="INQ902" s="14"/>
      <c r="INR902" s="14"/>
      <c r="INS902" s="14"/>
      <c r="INT902" s="14"/>
      <c r="INU902" s="14"/>
      <c r="INV902" s="14"/>
      <c r="INW902" s="14"/>
      <c r="INX902" s="14"/>
      <c r="INY902" s="14"/>
      <c r="INZ902" s="14"/>
      <c r="IOA902" s="14"/>
      <c r="IOB902" s="14"/>
      <c r="IOC902" s="14"/>
      <c r="IOD902" s="14"/>
      <c r="IOE902" s="14"/>
      <c r="IOF902" s="14"/>
      <c r="IOG902" s="14"/>
      <c r="IOH902" s="14"/>
      <c r="IOI902" s="14"/>
      <c r="IOJ902" s="14"/>
      <c r="IOK902" s="14"/>
      <c r="IOL902" s="14"/>
      <c r="IOM902" s="14"/>
      <c r="ION902" s="14"/>
      <c r="IOO902" s="14"/>
      <c r="IOP902" s="14"/>
      <c r="IOQ902" s="14"/>
      <c r="IOR902" s="14"/>
      <c r="IOS902" s="14"/>
      <c r="IOT902" s="14"/>
      <c r="IOU902" s="14"/>
      <c r="IOV902" s="14"/>
      <c r="IOW902" s="14"/>
      <c r="IOX902" s="14"/>
      <c r="IOY902" s="14"/>
      <c r="IOZ902" s="14"/>
      <c r="IPA902" s="14"/>
      <c r="IPB902" s="14"/>
      <c r="IPC902" s="14"/>
      <c r="IPD902" s="14"/>
      <c r="IPE902" s="14"/>
      <c r="IPF902" s="14"/>
      <c r="IPG902" s="14"/>
      <c r="IPH902" s="14"/>
      <c r="IPI902" s="14"/>
      <c r="IPJ902" s="14"/>
      <c r="IPK902" s="14"/>
      <c r="IPL902" s="14"/>
      <c r="IPM902" s="14"/>
      <c r="IPN902" s="14"/>
      <c r="IPO902" s="14"/>
      <c r="IPP902" s="14"/>
      <c r="IPQ902" s="14"/>
      <c r="IPR902" s="14"/>
      <c r="IPS902" s="14"/>
      <c r="IPT902" s="14"/>
      <c r="IPU902" s="14"/>
      <c r="IPV902" s="14"/>
      <c r="IPW902" s="14"/>
      <c r="IPX902" s="14"/>
      <c r="IPY902" s="14"/>
      <c r="IPZ902" s="14"/>
      <c r="IQA902" s="14"/>
      <c r="IQB902" s="14"/>
      <c r="IQC902" s="14"/>
      <c r="IQD902" s="14"/>
      <c r="IQE902" s="14"/>
      <c r="IQF902" s="14"/>
      <c r="IQG902" s="14"/>
      <c r="IQH902" s="14"/>
      <c r="IQI902" s="14"/>
      <c r="IQJ902" s="14"/>
      <c r="IQK902" s="14"/>
      <c r="IQL902" s="14"/>
      <c r="IQM902" s="14"/>
      <c r="IQN902" s="14"/>
      <c r="IQO902" s="14"/>
      <c r="IQP902" s="14"/>
      <c r="IQQ902" s="14"/>
      <c r="IQR902" s="14"/>
      <c r="IQS902" s="14"/>
      <c r="IQT902" s="14"/>
      <c r="IQU902" s="14"/>
      <c r="IQV902" s="14"/>
      <c r="IQW902" s="14"/>
      <c r="IQX902" s="14"/>
      <c r="IQY902" s="14"/>
      <c r="IQZ902" s="14"/>
      <c r="IRA902" s="14"/>
      <c r="IRB902" s="14"/>
      <c r="IRC902" s="14"/>
      <c r="IRD902" s="14"/>
      <c r="IRE902" s="14"/>
      <c r="IRF902" s="14"/>
      <c r="IRG902" s="14"/>
      <c r="IRH902" s="14"/>
      <c r="IRI902" s="14"/>
      <c r="IRJ902" s="14"/>
      <c r="IRK902" s="14"/>
      <c r="IRL902" s="14"/>
      <c r="IRM902" s="14"/>
      <c r="IRN902" s="14"/>
      <c r="IRO902" s="14"/>
      <c r="IRP902" s="14"/>
      <c r="IRQ902" s="14"/>
      <c r="IRR902" s="14"/>
      <c r="IRS902" s="14"/>
      <c r="IRT902" s="14"/>
      <c r="IRU902" s="14"/>
      <c r="IRV902" s="14"/>
      <c r="IRW902" s="14"/>
      <c r="IRX902" s="14"/>
      <c r="IRY902" s="14"/>
      <c r="IRZ902" s="14"/>
      <c r="ISA902" s="14"/>
      <c r="ISB902" s="14"/>
      <c r="ISC902" s="14"/>
      <c r="ISD902" s="14"/>
      <c r="ISE902" s="14"/>
      <c r="ISF902" s="14"/>
      <c r="ISG902" s="14"/>
      <c r="ISH902" s="14"/>
      <c r="ISI902" s="14"/>
      <c r="ISJ902" s="14"/>
      <c r="ISK902" s="14"/>
      <c r="ISL902" s="14"/>
      <c r="ISM902" s="14"/>
      <c r="ISN902" s="14"/>
      <c r="ISO902" s="14"/>
      <c r="ISP902" s="14"/>
      <c r="ISQ902" s="14"/>
      <c r="ISR902" s="14"/>
      <c r="ISS902" s="14"/>
      <c r="IST902" s="14"/>
      <c r="ISU902" s="14"/>
      <c r="ISV902" s="14"/>
      <c r="ISW902" s="14"/>
      <c r="ISX902" s="14"/>
      <c r="ISY902" s="14"/>
      <c r="ISZ902" s="14"/>
      <c r="ITA902" s="14"/>
      <c r="ITB902" s="14"/>
      <c r="ITC902" s="14"/>
      <c r="ITD902" s="14"/>
      <c r="ITE902" s="14"/>
      <c r="ITF902" s="14"/>
      <c r="ITG902" s="14"/>
      <c r="ITH902" s="14"/>
      <c r="ITI902" s="14"/>
      <c r="ITJ902" s="14"/>
      <c r="ITK902" s="14"/>
      <c r="ITL902" s="14"/>
      <c r="ITM902" s="14"/>
      <c r="ITN902" s="14"/>
      <c r="ITO902" s="14"/>
      <c r="ITP902" s="14"/>
      <c r="ITQ902" s="14"/>
      <c r="ITR902" s="14"/>
      <c r="ITS902" s="14"/>
      <c r="ITT902" s="14"/>
      <c r="ITU902" s="14"/>
      <c r="ITV902" s="14"/>
      <c r="ITW902" s="14"/>
      <c r="ITX902" s="14"/>
      <c r="ITY902" s="14"/>
      <c r="ITZ902" s="14"/>
      <c r="IUA902" s="14"/>
      <c r="IUB902" s="14"/>
      <c r="IUC902" s="14"/>
      <c r="IUD902" s="14"/>
      <c r="IUE902" s="14"/>
      <c r="IUF902" s="14"/>
      <c r="IUG902" s="14"/>
      <c r="IUH902" s="14"/>
      <c r="IUI902" s="14"/>
      <c r="IUJ902" s="14"/>
      <c r="IUK902" s="14"/>
      <c r="IUL902" s="14"/>
      <c r="IUM902" s="14"/>
      <c r="IUN902" s="14"/>
      <c r="IUO902" s="14"/>
      <c r="IUP902" s="14"/>
      <c r="IUQ902" s="14"/>
      <c r="IUR902" s="14"/>
      <c r="IUS902" s="14"/>
      <c r="IUT902" s="14"/>
      <c r="IUU902" s="14"/>
      <c r="IUV902" s="14"/>
      <c r="IUW902" s="14"/>
      <c r="IUX902" s="14"/>
      <c r="IUY902" s="14"/>
      <c r="IUZ902" s="14"/>
      <c r="IVA902" s="14"/>
      <c r="IVB902" s="14"/>
      <c r="IVC902" s="14"/>
      <c r="IVD902" s="14"/>
      <c r="IVE902" s="14"/>
      <c r="IVF902" s="14"/>
      <c r="IVG902" s="14"/>
      <c r="IVH902" s="14"/>
      <c r="IVI902" s="14"/>
      <c r="IVJ902" s="14"/>
      <c r="IVK902" s="14"/>
      <c r="IVL902" s="14"/>
      <c r="IVM902" s="14"/>
      <c r="IVN902" s="14"/>
      <c r="IVO902" s="14"/>
      <c r="IVP902" s="14"/>
      <c r="IVQ902" s="14"/>
      <c r="IVR902" s="14"/>
      <c r="IVS902" s="14"/>
      <c r="IVT902" s="14"/>
      <c r="IVU902" s="14"/>
      <c r="IVV902" s="14"/>
      <c r="IVW902" s="14"/>
      <c r="IVX902" s="14"/>
      <c r="IVY902" s="14"/>
      <c r="IVZ902" s="14"/>
      <c r="IWA902" s="14"/>
      <c r="IWB902" s="14"/>
      <c r="IWC902" s="14"/>
      <c r="IWD902" s="14"/>
      <c r="IWE902" s="14"/>
      <c r="IWF902" s="14"/>
      <c r="IWG902" s="14"/>
      <c r="IWH902" s="14"/>
      <c r="IWI902" s="14"/>
      <c r="IWJ902" s="14"/>
      <c r="IWK902" s="14"/>
      <c r="IWL902" s="14"/>
      <c r="IWM902" s="14"/>
      <c r="IWN902" s="14"/>
      <c r="IWO902" s="14"/>
      <c r="IWP902" s="14"/>
      <c r="IWQ902" s="14"/>
      <c r="IWR902" s="14"/>
      <c r="IWS902" s="14"/>
      <c r="IWT902" s="14"/>
      <c r="IWU902" s="14"/>
      <c r="IWV902" s="14"/>
      <c r="IWW902" s="14"/>
      <c r="IWX902" s="14"/>
      <c r="IWY902" s="14"/>
      <c r="IWZ902" s="14"/>
      <c r="IXA902" s="14"/>
      <c r="IXB902" s="14"/>
      <c r="IXC902" s="14"/>
      <c r="IXD902" s="14"/>
      <c r="IXE902" s="14"/>
      <c r="IXF902" s="14"/>
      <c r="IXG902" s="14"/>
      <c r="IXH902" s="14"/>
      <c r="IXI902" s="14"/>
      <c r="IXJ902" s="14"/>
      <c r="IXK902" s="14"/>
      <c r="IXL902" s="14"/>
      <c r="IXM902" s="14"/>
      <c r="IXN902" s="14"/>
      <c r="IXO902" s="14"/>
      <c r="IXP902" s="14"/>
      <c r="IXQ902" s="14"/>
      <c r="IXR902" s="14"/>
      <c r="IXS902" s="14"/>
      <c r="IXT902" s="14"/>
      <c r="IXU902" s="14"/>
      <c r="IXV902" s="14"/>
      <c r="IXW902" s="14"/>
      <c r="IXX902" s="14"/>
      <c r="IXY902" s="14"/>
      <c r="IXZ902" s="14"/>
      <c r="IYA902" s="14"/>
      <c r="IYB902" s="14"/>
      <c r="IYC902" s="14"/>
      <c r="IYD902" s="14"/>
      <c r="IYE902" s="14"/>
      <c r="IYF902" s="14"/>
      <c r="IYG902" s="14"/>
      <c r="IYH902" s="14"/>
      <c r="IYI902" s="14"/>
      <c r="IYJ902" s="14"/>
      <c r="IYK902" s="14"/>
      <c r="IYL902" s="14"/>
      <c r="IYM902" s="14"/>
      <c r="IYN902" s="14"/>
      <c r="IYO902" s="14"/>
      <c r="IYP902" s="14"/>
      <c r="IYQ902" s="14"/>
      <c r="IYR902" s="14"/>
      <c r="IYS902" s="14"/>
      <c r="IYT902" s="14"/>
      <c r="IYU902" s="14"/>
      <c r="IYV902" s="14"/>
      <c r="IYW902" s="14"/>
      <c r="IYX902" s="14"/>
      <c r="IYY902" s="14"/>
      <c r="IYZ902" s="14"/>
      <c r="IZA902" s="14"/>
      <c r="IZB902" s="14"/>
      <c r="IZC902" s="14"/>
      <c r="IZD902" s="14"/>
      <c r="IZE902" s="14"/>
      <c r="IZF902" s="14"/>
      <c r="IZG902" s="14"/>
      <c r="IZH902" s="14"/>
      <c r="IZI902" s="14"/>
      <c r="IZJ902" s="14"/>
      <c r="IZK902" s="14"/>
      <c r="IZL902" s="14"/>
      <c r="IZM902" s="14"/>
      <c r="IZN902" s="14"/>
      <c r="IZO902" s="14"/>
      <c r="IZP902" s="14"/>
      <c r="IZQ902" s="14"/>
      <c r="IZR902" s="14"/>
      <c r="IZS902" s="14"/>
      <c r="IZT902" s="14"/>
      <c r="IZU902" s="14"/>
      <c r="IZV902" s="14"/>
      <c r="IZW902" s="14"/>
      <c r="IZX902" s="14"/>
      <c r="IZY902" s="14"/>
      <c r="IZZ902" s="14"/>
      <c r="JAA902" s="14"/>
      <c r="JAB902" s="14"/>
      <c r="JAC902" s="14"/>
      <c r="JAD902" s="14"/>
      <c r="JAE902" s="14"/>
      <c r="JAF902" s="14"/>
      <c r="JAG902" s="14"/>
      <c r="JAH902" s="14"/>
      <c r="JAI902" s="14"/>
      <c r="JAJ902" s="14"/>
      <c r="JAK902" s="14"/>
      <c r="JAL902" s="14"/>
      <c r="JAM902" s="14"/>
      <c r="JAN902" s="14"/>
      <c r="JAO902" s="14"/>
      <c r="JAP902" s="14"/>
      <c r="JAQ902" s="14"/>
      <c r="JAR902" s="14"/>
      <c r="JAS902" s="14"/>
      <c r="JAT902" s="14"/>
      <c r="JAU902" s="14"/>
      <c r="JAV902" s="14"/>
      <c r="JAW902" s="14"/>
      <c r="JAX902" s="14"/>
      <c r="JAY902" s="14"/>
      <c r="JAZ902" s="14"/>
      <c r="JBA902" s="14"/>
      <c r="JBB902" s="14"/>
      <c r="JBC902" s="14"/>
      <c r="JBD902" s="14"/>
      <c r="JBE902" s="14"/>
      <c r="JBF902" s="14"/>
      <c r="JBG902" s="14"/>
      <c r="JBH902" s="14"/>
      <c r="JBI902" s="14"/>
      <c r="JBJ902" s="14"/>
      <c r="JBK902" s="14"/>
      <c r="JBL902" s="14"/>
      <c r="JBM902" s="14"/>
      <c r="JBN902" s="14"/>
      <c r="JBO902" s="14"/>
      <c r="JBP902" s="14"/>
      <c r="JBQ902" s="14"/>
      <c r="JBR902" s="14"/>
      <c r="JBS902" s="14"/>
      <c r="JBT902" s="14"/>
      <c r="JBU902" s="14"/>
      <c r="JBV902" s="14"/>
      <c r="JBW902" s="14"/>
      <c r="JBX902" s="14"/>
      <c r="JBY902" s="14"/>
      <c r="JBZ902" s="14"/>
      <c r="JCA902" s="14"/>
      <c r="JCB902" s="14"/>
      <c r="JCC902" s="14"/>
      <c r="JCD902" s="14"/>
      <c r="JCE902" s="14"/>
      <c r="JCF902" s="14"/>
      <c r="JCG902" s="14"/>
      <c r="JCH902" s="14"/>
      <c r="JCI902" s="14"/>
      <c r="JCJ902" s="14"/>
      <c r="JCK902" s="14"/>
      <c r="JCL902" s="14"/>
      <c r="JCM902" s="14"/>
      <c r="JCN902" s="14"/>
      <c r="JCO902" s="14"/>
      <c r="JCP902" s="14"/>
      <c r="JCQ902" s="14"/>
      <c r="JCR902" s="14"/>
      <c r="JCS902" s="14"/>
      <c r="JCT902" s="14"/>
      <c r="JCU902" s="14"/>
      <c r="JCV902" s="14"/>
      <c r="JCW902" s="14"/>
      <c r="JCX902" s="14"/>
      <c r="JCY902" s="14"/>
      <c r="JCZ902" s="14"/>
      <c r="JDA902" s="14"/>
      <c r="JDB902" s="14"/>
      <c r="JDC902" s="14"/>
      <c r="JDD902" s="14"/>
      <c r="JDE902" s="14"/>
      <c r="JDF902" s="14"/>
      <c r="JDG902" s="14"/>
      <c r="JDH902" s="14"/>
      <c r="JDI902" s="14"/>
      <c r="JDJ902" s="14"/>
      <c r="JDK902" s="14"/>
      <c r="JDL902" s="14"/>
      <c r="JDM902" s="14"/>
      <c r="JDN902" s="14"/>
      <c r="JDO902" s="14"/>
      <c r="JDP902" s="14"/>
      <c r="JDQ902" s="14"/>
      <c r="JDR902" s="14"/>
      <c r="JDS902" s="14"/>
      <c r="JDT902" s="14"/>
      <c r="JDU902" s="14"/>
      <c r="JDV902" s="14"/>
      <c r="JDW902" s="14"/>
      <c r="JDX902" s="14"/>
      <c r="JDY902" s="14"/>
      <c r="JDZ902" s="14"/>
      <c r="JEA902" s="14"/>
      <c r="JEB902" s="14"/>
      <c r="JEC902" s="14"/>
      <c r="JED902" s="14"/>
      <c r="JEE902" s="14"/>
      <c r="JEF902" s="14"/>
      <c r="JEG902" s="14"/>
      <c r="JEH902" s="14"/>
      <c r="JEI902" s="14"/>
      <c r="JEJ902" s="14"/>
      <c r="JEK902" s="14"/>
      <c r="JEL902" s="14"/>
      <c r="JEM902" s="14"/>
      <c r="JEN902" s="14"/>
      <c r="JEO902" s="14"/>
      <c r="JEP902" s="14"/>
      <c r="JEQ902" s="14"/>
      <c r="JER902" s="14"/>
      <c r="JES902" s="14"/>
      <c r="JET902" s="14"/>
      <c r="JEU902" s="14"/>
      <c r="JEV902" s="14"/>
      <c r="JEW902" s="14"/>
      <c r="JEX902" s="14"/>
      <c r="JEY902" s="14"/>
      <c r="JEZ902" s="14"/>
      <c r="JFA902" s="14"/>
      <c r="JFB902" s="14"/>
      <c r="JFC902" s="14"/>
      <c r="JFD902" s="14"/>
      <c r="JFE902" s="14"/>
      <c r="JFF902" s="14"/>
      <c r="JFG902" s="14"/>
      <c r="JFH902" s="14"/>
      <c r="JFI902" s="14"/>
      <c r="JFJ902" s="14"/>
      <c r="JFK902" s="14"/>
      <c r="JFL902" s="14"/>
      <c r="JFM902" s="14"/>
      <c r="JFN902" s="14"/>
      <c r="JFO902" s="14"/>
      <c r="JFP902" s="14"/>
      <c r="JFQ902" s="14"/>
      <c r="JFR902" s="14"/>
      <c r="JFS902" s="14"/>
      <c r="JFT902" s="14"/>
      <c r="JFU902" s="14"/>
      <c r="JFV902" s="14"/>
      <c r="JFW902" s="14"/>
      <c r="JFX902" s="14"/>
      <c r="JFY902" s="14"/>
      <c r="JFZ902" s="14"/>
      <c r="JGA902" s="14"/>
      <c r="JGB902" s="14"/>
      <c r="JGC902" s="14"/>
      <c r="JGD902" s="14"/>
      <c r="JGE902" s="14"/>
      <c r="JGF902" s="14"/>
      <c r="JGG902" s="14"/>
      <c r="JGH902" s="14"/>
      <c r="JGI902" s="14"/>
      <c r="JGJ902" s="14"/>
      <c r="JGK902" s="14"/>
      <c r="JGL902" s="14"/>
      <c r="JGM902" s="14"/>
      <c r="JGN902" s="14"/>
      <c r="JGO902" s="14"/>
      <c r="JGP902" s="14"/>
      <c r="JGQ902" s="14"/>
      <c r="JGR902" s="14"/>
      <c r="JGS902" s="14"/>
      <c r="JGT902" s="14"/>
      <c r="JGU902" s="14"/>
      <c r="JGV902" s="14"/>
      <c r="JGW902" s="14"/>
      <c r="JGX902" s="14"/>
      <c r="JGY902" s="14"/>
      <c r="JGZ902" s="14"/>
      <c r="JHA902" s="14"/>
      <c r="JHB902" s="14"/>
      <c r="JHC902" s="14"/>
      <c r="JHD902" s="14"/>
      <c r="JHE902" s="14"/>
      <c r="JHF902" s="14"/>
      <c r="JHG902" s="14"/>
      <c r="JHH902" s="14"/>
      <c r="JHI902" s="14"/>
      <c r="JHJ902" s="14"/>
      <c r="JHK902" s="14"/>
      <c r="JHL902" s="14"/>
      <c r="JHM902" s="14"/>
      <c r="JHN902" s="14"/>
      <c r="JHO902" s="14"/>
      <c r="JHP902" s="14"/>
      <c r="JHQ902" s="14"/>
      <c r="JHR902" s="14"/>
      <c r="JHS902" s="14"/>
      <c r="JHT902" s="14"/>
      <c r="JHU902" s="14"/>
      <c r="JHV902" s="14"/>
      <c r="JHW902" s="14"/>
      <c r="JHX902" s="14"/>
      <c r="JHY902" s="14"/>
      <c r="JHZ902" s="14"/>
      <c r="JIA902" s="14"/>
      <c r="JIB902" s="14"/>
      <c r="JIC902" s="14"/>
      <c r="JID902" s="14"/>
      <c r="JIE902" s="14"/>
      <c r="JIF902" s="14"/>
      <c r="JIG902" s="14"/>
      <c r="JIH902" s="14"/>
      <c r="JII902" s="14"/>
      <c r="JIJ902" s="14"/>
      <c r="JIK902" s="14"/>
      <c r="JIL902" s="14"/>
      <c r="JIM902" s="14"/>
      <c r="JIN902" s="14"/>
      <c r="JIO902" s="14"/>
      <c r="JIP902" s="14"/>
      <c r="JIQ902" s="14"/>
      <c r="JIR902" s="14"/>
      <c r="JIS902" s="14"/>
      <c r="JIT902" s="14"/>
      <c r="JIU902" s="14"/>
      <c r="JIV902" s="14"/>
      <c r="JIW902" s="14"/>
      <c r="JIX902" s="14"/>
      <c r="JIY902" s="14"/>
      <c r="JIZ902" s="14"/>
      <c r="JJA902" s="14"/>
      <c r="JJB902" s="14"/>
      <c r="JJC902" s="14"/>
      <c r="JJD902" s="14"/>
      <c r="JJE902" s="14"/>
      <c r="JJF902" s="14"/>
      <c r="JJG902" s="14"/>
      <c r="JJH902" s="14"/>
      <c r="JJI902" s="14"/>
      <c r="JJJ902" s="14"/>
      <c r="JJK902" s="14"/>
      <c r="JJL902" s="14"/>
      <c r="JJM902" s="14"/>
      <c r="JJN902" s="14"/>
      <c r="JJO902" s="14"/>
      <c r="JJP902" s="14"/>
      <c r="JJQ902" s="14"/>
      <c r="JJR902" s="14"/>
      <c r="JJS902" s="14"/>
      <c r="JJT902" s="14"/>
      <c r="JJU902" s="14"/>
      <c r="JJV902" s="14"/>
      <c r="JJW902" s="14"/>
      <c r="JJX902" s="14"/>
      <c r="JJY902" s="14"/>
      <c r="JJZ902" s="14"/>
      <c r="JKA902" s="14"/>
      <c r="JKB902" s="14"/>
      <c r="JKC902" s="14"/>
      <c r="JKD902" s="14"/>
      <c r="JKE902" s="14"/>
      <c r="JKF902" s="14"/>
      <c r="JKG902" s="14"/>
      <c r="JKH902" s="14"/>
      <c r="JKI902" s="14"/>
      <c r="JKJ902" s="14"/>
      <c r="JKK902" s="14"/>
      <c r="JKL902" s="14"/>
      <c r="JKM902" s="14"/>
      <c r="JKN902" s="14"/>
      <c r="JKO902" s="14"/>
      <c r="JKP902" s="14"/>
      <c r="JKQ902" s="14"/>
      <c r="JKR902" s="14"/>
      <c r="JKS902" s="14"/>
      <c r="JKT902" s="14"/>
      <c r="JKU902" s="14"/>
      <c r="JKV902" s="14"/>
      <c r="JKW902" s="14"/>
      <c r="JKX902" s="14"/>
      <c r="JKY902" s="14"/>
      <c r="JKZ902" s="14"/>
      <c r="JLA902" s="14"/>
      <c r="JLB902" s="14"/>
      <c r="JLC902" s="14"/>
      <c r="JLD902" s="14"/>
      <c r="JLE902" s="14"/>
      <c r="JLF902" s="14"/>
      <c r="JLG902" s="14"/>
      <c r="JLH902" s="14"/>
      <c r="JLI902" s="14"/>
      <c r="JLJ902" s="14"/>
      <c r="JLK902" s="14"/>
      <c r="JLL902" s="14"/>
      <c r="JLM902" s="14"/>
      <c r="JLN902" s="14"/>
      <c r="JLO902" s="14"/>
      <c r="JLP902" s="14"/>
      <c r="JLQ902" s="14"/>
      <c r="JLR902" s="14"/>
      <c r="JLS902" s="14"/>
      <c r="JLT902" s="14"/>
      <c r="JLU902" s="14"/>
      <c r="JLV902" s="14"/>
      <c r="JLW902" s="14"/>
      <c r="JLX902" s="14"/>
      <c r="JLY902" s="14"/>
      <c r="JLZ902" s="14"/>
      <c r="JMA902" s="14"/>
      <c r="JMB902" s="14"/>
      <c r="JMC902" s="14"/>
      <c r="JMD902" s="14"/>
      <c r="JME902" s="14"/>
      <c r="JMF902" s="14"/>
      <c r="JMG902" s="14"/>
      <c r="JMH902" s="14"/>
      <c r="JMI902" s="14"/>
      <c r="JMJ902" s="14"/>
      <c r="JMK902" s="14"/>
      <c r="JML902" s="14"/>
      <c r="JMM902" s="14"/>
      <c r="JMN902" s="14"/>
      <c r="JMO902" s="14"/>
      <c r="JMP902" s="14"/>
      <c r="JMQ902" s="14"/>
      <c r="JMR902" s="14"/>
      <c r="JMS902" s="14"/>
      <c r="JMT902" s="14"/>
      <c r="JMU902" s="14"/>
      <c r="JMV902" s="14"/>
      <c r="JMW902" s="14"/>
      <c r="JMX902" s="14"/>
      <c r="JMY902" s="14"/>
      <c r="JMZ902" s="14"/>
      <c r="JNA902" s="14"/>
      <c r="JNB902" s="14"/>
      <c r="JNC902" s="14"/>
      <c r="JND902" s="14"/>
      <c r="JNE902" s="14"/>
      <c r="JNF902" s="14"/>
      <c r="JNG902" s="14"/>
      <c r="JNH902" s="14"/>
      <c r="JNI902" s="14"/>
      <c r="JNJ902" s="14"/>
      <c r="JNK902" s="14"/>
      <c r="JNL902" s="14"/>
      <c r="JNM902" s="14"/>
      <c r="JNN902" s="14"/>
      <c r="JNO902" s="14"/>
      <c r="JNP902" s="14"/>
      <c r="JNQ902" s="14"/>
      <c r="JNR902" s="14"/>
      <c r="JNS902" s="14"/>
      <c r="JNT902" s="14"/>
      <c r="JNU902" s="14"/>
      <c r="JNV902" s="14"/>
      <c r="JNW902" s="14"/>
      <c r="JNX902" s="14"/>
      <c r="JNY902" s="14"/>
      <c r="JNZ902" s="14"/>
      <c r="JOA902" s="14"/>
      <c r="JOB902" s="14"/>
      <c r="JOC902" s="14"/>
      <c r="JOD902" s="14"/>
      <c r="JOE902" s="14"/>
      <c r="JOF902" s="14"/>
      <c r="JOG902" s="14"/>
      <c r="JOH902" s="14"/>
      <c r="JOI902" s="14"/>
      <c r="JOJ902" s="14"/>
      <c r="JOK902" s="14"/>
      <c r="JOL902" s="14"/>
      <c r="JOM902" s="14"/>
      <c r="JON902" s="14"/>
      <c r="JOO902" s="14"/>
      <c r="JOP902" s="14"/>
      <c r="JOQ902" s="14"/>
      <c r="JOR902" s="14"/>
      <c r="JOS902" s="14"/>
      <c r="JOT902" s="14"/>
      <c r="JOU902" s="14"/>
      <c r="JOV902" s="14"/>
      <c r="JOW902" s="14"/>
      <c r="JOX902" s="14"/>
      <c r="JOY902" s="14"/>
      <c r="JOZ902" s="14"/>
      <c r="JPA902" s="14"/>
      <c r="JPB902" s="14"/>
      <c r="JPC902" s="14"/>
      <c r="JPD902" s="14"/>
      <c r="JPE902" s="14"/>
      <c r="JPF902" s="14"/>
      <c r="JPG902" s="14"/>
      <c r="JPH902" s="14"/>
      <c r="JPI902" s="14"/>
      <c r="JPJ902" s="14"/>
      <c r="JPK902" s="14"/>
      <c r="JPL902" s="14"/>
      <c r="JPM902" s="14"/>
      <c r="JPN902" s="14"/>
      <c r="JPO902" s="14"/>
      <c r="JPP902" s="14"/>
      <c r="JPQ902" s="14"/>
      <c r="JPR902" s="14"/>
      <c r="JPS902" s="14"/>
      <c r="JPT902" s="14"/>
      <c r="JPU902" s="14"/>
      <c r="JPV902" s="14"/>
      <c r="JPW902" s="14"/>
      <c r="JPX902" s="14"/>
      <c r="JPY902" s="14"/>
      <c r="JPZ902" s="14"/>
      <c r="JQA902" s="14"/>
      <c r="JQB902" s="14"/>
      <c r="JQC902" s="14"/>
      <c r="JQD902" s="14"/>
      <c r="JQE902" s="14"/>
      <c r="JQF902" s="14"/>
      <c r="JQG902" s="14"/>
      <c r="JQH902" s="14"/>
      <c r="JQI902" s="14"/>
      <c r="JQJ902" s="14"/>
      <c r="JQK902" s="14"/>
      <c r="JQL902" s="14"/>
      <c r="JQM902" s="14"/>
      <c r="JQN902" s="14"/>
      <c r="JQO902" s="14"/>
      <c r="JQP902" s="14"/>
      <c r="JQQ902" s="14"/>
      <c r="JQR902" s="14"/>
      <c r="JQS902" s="14"/>
      <c r="JQT902" s="14"/>
      <c r="JQU902" s="14"/>
      <c r="JQV902" s="14"/>
      <c r="JQW902" s="14"/>
      <c r="JQX902" s="14"/>
      <c r="JQY902" s="14"/>
      <c r="JQZ902" s="14"/>
      <c r="JRA902" s="14"/>
      <c r="JRB902" s="14"/>
      <c r="JRC902" s="14"/>
      <c r="JRD902" s="14"/>
      <c r="JRE902" s="14"/>
      <c r="JRF902" s="14"/>
      <c r="JRG902" s="14"/>
      <c r="JRH902" s="14"/>
      <c r="JRI902" s="14"/>
      <c r="JRJ902" s="14"/>
      <c r="JRK902" s="14"/>
      <c r="JRL902" s="14"/>
      <c r="JRM902" s="14"/>
      <c r="JRN902" s="14"/>
      <c r="JRO902" s="14"/>
      <c r="JRP902" s="14"/>
      <c r="JRQ902" s="14"/>
      <c r="JRR902" s="14"/>
      <c r="JRS902" s="14"/>
      <c r="JRT902" s="14"/>
      <c r="JRU902" s="14"/>
      <c r="JRV902" s="14"/>
      <c r="JRW902" s="14"/>
      <c r="JRX902" s="14"/>
      <c r="JRY902" s="14"/>
      <c r="JRZ902" s="14"/>
      <c r="JSA902" s="14"/>
      <c r="JSB902" s="14"/>
      <c r="JSC902" s="14"/>
      <c r="JSD902" s="14"/>
      <c r="JSE902" s="14"/>
      <c r="JSF902" s="14"/>
      <c r="JSG902" s="14"/>
      <c r="JSH902" s="14"/>
      <c r="JSI902" s="14"/>
      <c r="JSJ902" s="14"/>
      <c r="JSK902" s="14"/>
      <c r="JSL902" s="14"/>
      <c r="JSM902" s="14"/>
      <c r="JSN902" s="14"/>
      <c r="JSO902" s="14"/>
      <c r="JSP902" s="14"/>
      <c r="JSQ902" s="14"/>
      <c r="JSR902" s="14"/>
      <c r="JSS902" s="14"/>
      <c r="JST902" s="14"/>
      <c r="JSU902" s="14"/>
      <c r="JSV902" s="14"/>
      <c r="JSW902" s="14"/>
      <c r="JSX902" s="14"/>
      <c r="JSY902" s="14"/>
      <c r="JSZ902" s="14"/>
      <c r="JTA902" s="14"/>
      <c r="JTB902" s="14"/>
      <c r="JTC902" s="14"/>
      <c r="JTD902" s="14"/>
      <c r="JTE902" s="14"/>
      <c r="JTF902" s="14"/>
      <c r="JTG902" s="14"/>
      <c r="JTH902" s="14"/>
      <c r="JTI902" s="14"/>
      <c r="JTJ902" s="14"/>
      <c r="JTK902" s="14"/>
      <c r="JTL902" s="14"/>
      <c r="JTM902" s="14"/>
      <c r="JTN902" s="14"/>
      <c r="JTO902" s="14"/>
      <c r="JTP902" s="14"/>
      <c r="JTQ902" s="14"/>
      <c r="JTR902" s="14"/>
      <c r="JTS902" s="14"/>
      <c r="JTT902" s="14"/>
      <c r="JTU902" s="14"/>
      <c r="JTV902" s="14"/>
      <c r="JTW902" s="14"/>
      <c r="JTX902" s="14"/>
      <c r="JTY902" s="14"/>
      <c r="JTZ902" s="14"/>
      <c r="JUA902" s="14"/>
      <c r="JUB902" s="14"/>
      <c r="JUC902" s="14"/>
      <c r="JUD902" s="14"/>
      <c r="JUE902" s="14"/>
      <c r="JUF902" s="14"/>
      <c r="JUG902" s="14"/>
      <c r="JUH902" s="14"/>
      <c r="JUI902" s="14"/>
      <c r="JUJ902" s="14"/>
      <c r="JUK902" s="14"/>
      <c r="JUL902" s="14"/>
      <c r="JUM902" s="14"/>
      <c r="JUN902" s="14"/>
      <c r="JUO902" s="14"/>
      <c r="JUP902" s="14"/>
      <c r="JUQ902" s="14"/>
      <c r="JUR902" s="14"/>
      <c r="JUS902" s="14"/>
      <c r="JUT902" s="14"/>
      <c r="JUU902" s="14"/>
      <c r="JUV902" s="14"/>
      <c r="JUW902" s="14"/>
      <c r="JUX902" s="14"/>
      <c r="JUY902" s="14"/>
      <c r="JUZ902" s="14"/>
      <c r="JVA902" s="14"/>
      <c r="JVB902" s="14"/>
      <c r="JVC902" s="14"/>
      <c r="JVD902" s="14"/>
      <c r="JVE902" s="14"/>
      <c r="JVF902" s="14"/>
      <c r="JVG902" s="14"/>
      <c r="JVH902" s="14"/>
      <c r="JVI902" s="14"/>
      <c r="JVJ902" s="14"/>
      <c r="JVK902" s="14"/>
      <c r="JVL902" s="14"/>
      <c r="JVM902" s="14"/>
      <c r="JVN902" s="14"/>
      <c r="JVO902" s="14"/>
      <c r="JVP902" s="14"/>
      <c r="JVQ902" s="14"/>
      <c r="JVR902" s="14"/>
      <c r="JVS902" s="14"/>
      <c r="JVT902" s="14"/>
      <c r="JVU902" s="14"/>
      <c r="JVV902" s="14"/>
      <c r="JVW902" s="14"/>
      <c r="JVX902" s="14"/>
      <c r="JVY902" s="14"/>
      <c r="JVZ902" s="14"/>
      <c r="JWA902" s="14"/>
      <c r="JWB902" s="14"/>
      <c r="JWC902" s="14"/>
      <c r="JWD902" s="14"/>
      <c r="JWE902" s="14"/>
      <c r="JWF902" s="14"/>
      <c r="JWG902" s="14"/>
      <c r="JWH902" s="14"/>
      <c r="JWI902" s="14"/>
      <c r="JWJ902" s="14"/>
      <c r="JWK902" s="14"/>
      <c r="JWL902" s="14"/>
      <c r="JWM902" s="14"/>
      <c r="JWN902" s="14"/>
      <c r="JWO902" s="14"/>
      <c r="JWP902" s="14"/>
      <c r="JWQ902" s="14"/>
      <c r="JWR902" s="14"/>
      <c r="JWS902" s="14"/>
      <c r="JWT902" s="14"/>
      <c r="JWU902" s="14"/>
      <c r="JWV902" s="14"/>
      <c r="JWW902" s="14"/>
      <c r="JWX902" s="14"/>
      <c r="JWY902" s="14"/>
      <c r="JWZ902" s="14"/>
      <c r="JXA902" s="14"/>
      <c r="JXB902" s="14"/>
      <c r="JXC902" s="14"/>
      <c r="JXD902" s="14"/>
      <c r="JXE902" s="14"/>
      <c r="JXF902" s="14"/>
      <c r="JXG902" s="14"/>
      <c r="JXH902" s="14"/>
      <c r="JXI902" s="14"/>
      <c r="JXJ902" s="14"/>
      <c r="JXK902" s="14"/>
      <c r="JXL902" s="14"/>
      <c r="JXM902" s="14"/>
      <c r="JXN902" s="14"/>
      <c r="JXO902" s="14"/>
      <c r="JXP902" s="14"/>
      <c r="JXQ902" s="14"/>
      <c r="JXR902" s="14"/>
      <c r="JXS902" s="14"/>
      <c r="JXT902" s="14"/>
      <c r="JXU902" s="14"/>
      <c r="JXV902" s="14"/>
      <c r="JXW902" s="14"/>
      <c r="JXX902" s="14"/>
      <c r="JXY902" s="14"/>
      <c r="JXZ902" s="14"/>
      <c r="JYA902" s="14"/>
      <c r="JYB902" s="14"/>
      <c r="JYC902" s="14"/>
      <c r="JYD902" s="14"/>
      <c r="JYE902" s="14"/>
      <c r="JYF902" s="14"/>
      <c r="JYG902" s="14"/>
      <c r="JYH902" s="14"/>
      <c r="JYI902" s="14"/>
      <c r="JYJ902" s="14"/>
      <c r="JYK902" s="14"/>
      <c r="JYL902" s="14"/>
      <c r="JYM902" s="14"/>
      <c r="JYN902" s="14"/>
      <c r="JYO902" s="14"/>
      <c r="JYP902" s="14"/>
      <c r="JYQ902" s="14"/>
      <c r="JYR902" s="14"/>
      <c r="JYS902" s="14"/>
      <c r="JYT902" s="14"/>
      <c r="JYU902" s="14"/>
      <c r="JYV902" s="14"/>
      <c r="JYW902" s="14"/>
      <c r="JYX902" s="14"/>
      <c r="JYY902" s="14"/>
      <c r="JYZ902" s="14"/>
      <c r="JZA902" s="14"/>
      <c r="JZB902" s="14"/>
      <c r="JZC902" s="14"/>
      <c r="JZD902" s="14"/>
      <c r="JZE902" s="14"/>
      <c r="JZF902" s="14"/>
      <c r="JZG902" s="14"/>
      <c r="JZH902" s="14"/>
      <c r="JZI902" s="14"/>
      <c r="JZJ902" s="14"/>
      <c r="JZK902" s="14"/>
      <c r="JZL902" s="14"/>
      <c r="JZM902" s="14"/>
      <c r="JZN902" s="14"/>
      <c r="JZO902" s="14"/>
      <c r="JZP902" s="14"/>
      <c r="JZQ902" s="14"/>
      <c r="JZR902" s="14"/>
      <c r="JZS902" s="14"/>
      <c r="JZT902" s="14"/>
      <c r="JZU902" s="14"/>
      <c r="JZV902" s="14"/>
      <c r="JZW902" s="14"/>
      <c r="JZX902" s="14"/>
      <c r="JZY902" s="14"/>
      <c r="JZZ902" s="14"/>
      <c r="KAA902" s="14"/>
      <c r="KAB902" s="14"/>
      <c r="KAC902" s="14"/>
      <c r="KAD902" s="14"/>
      <c r="KAE902" s="14"/>
      <c r="KAF902" s="14"/>
      <c r="KAG902" s="14"/>
      <c r="KAH902" s="14"/>
      <c r="KAI902" s="14"/>
      <c r="KAJ902" s="14"/>
      <c r="KAK902" s="14"/>
      <c r="KAL902" s="14"/>
      <c r="KAM902" s="14"/>
      <c r="KAN902" s="14"/>
      <c r="KAO902" s="14"/>
      <c r="KAP902" s="14"/>
      <c r="KAQ902" s="14"/>
      <c r="KAR902" s="14"/>
      <c r="KAS902" s="14"/>
      <c r="KAT902" s="14"/>
      <c r="KAU902" s="14"/>
      <c r="KAV902" s="14"/>
      <c r="KAW902" s="14"/>
      <c r="KAX902" s="14"/>
      <c r="KAY902" s="14"/>
      <c r="KAZ902" s="14"/>
      <c r="KBA902" s="14"/>
      <c r="KBB902" s="14"/>
      <c r="KBC902" s="14"/>
      <c r="KBD902" s="14"/>
      <c r="KBE902" s="14"/>
      <c r="KBF902" s="14"/>
      <c r="KBG902" s="14"/>
      <c r="KBH902" s="14"/>
      <c r="KBI902" s="14"/>
      <c r="KBJ902" s="14"/>
      <c r="KBK902" s="14"/>
      <c r="KBL902" s="14"/>
      <c r="KBM902" s="14"/>
      <c r="KBN902" s="14"/>
      <c r="KBO902" s="14"/>
      <c r="KBP902" s="14"/>
      <c r="KBQ902" s="14"/>
      <c r="KBR902" s="14"/>
      <c r="KBS902" s="14"/>
      <c r="KBT902" s="14"/>
      <c r="KBU902" s="14"/>
      <c r="KBV902" s="14"/>
      <c r="KBW902" s="14"/>
      <c r="KBX902" s="14"/>
      <c r="KBY902" s="14"/>
      <c r="KBZ902" s="14"/>
      <c r="KCA902" s="14"/>
      <c r="KCB902" s="14"/>
      <c r="KCC902" s="14"/>
      <c r="KCD902" s="14"/>
      <c r="KCE902" s="14"/>
      <c r="KCF902" s="14"/>
      <c r="KCG902" s="14"/>
      <c r="KCH902" s="14"/>
      <c r="KCI902" s="14"/>
      <c r="KCJ902" s="14"/>
      <c r="KCK902" s="14"/>
      <c r="KCL902" s="14"/>
      <c r="KCM902" s="14"/>
      <c r="KCN902" s="14"/>
      <c r="KCO902" s="14"/>
      <c r="KCP902" s="14"/>
      <c r="KCQ902" s="14"/>
      <c r="KCR902" s="14"/>
      <c r="KCS902" s="14"/>
      <c r="KCT902" s="14"/>
      <c r="KCU902" s="14"/>
      <c r="KCV902" s="14"/>
      <c r="KCW902" s="14"/>
      <c r="KCX902" s="14"/>
      <c r="KCY902" s="14"/>
      <c r="KCZ902" s="14"/>
      <c r="KDA902" s="14"/>
      <c r="KDB902" s="14"/>
      <c r="KDC902" s="14"/>
      <c r="KDD902" s="14"/>
      <c r="KDE902" s="14"/>
      <c r="KDF902" s="14"/>
      <c r="KDG902" s="14"/>
      <c r="KDH902" s="14"/>
      <c r="KDI902" s="14"/>
      <c r="KDJ902" s="14"/>
      <c r="KDK902" s="14"/>
      <c r="KDL902" s="14"/>
      <c r="KDM902" s="14"/>
      <c r="KDN902" s="14"/>
      <c r="KDO902" s="14"/>
      <c r="KDP902" s="14"/>
      <c r="KDQ902" s="14"/>
      <c r="KDR902" s="14"/>
      <c r="KDS902" s="14"/>
      <c r="KDT902" s="14"/>
      <c r="KDU902" s="14"/>
      <c r="KDV902" s="14"/>
      <c r="KDW902" s="14"/>
      <c r="KDX902" s="14"/>
      <c r="KDY902" s="14"/>
      <c r="KDZ902" s="14"/>
      <c r="KEA902" s="14"/>
      <c r="KEB902" s="14"/>
      <c r="KEC902" s="14"/>
      <c r="KED902" s="14"/>
      <c r="KEE902" s="14"/>
      <c r="KEF902" s="14"/>
      <c r="KEG902" s="14"/>
      <c r="KEH902" s="14"/>
      <c r="KEI902" s="14"/>
      <c r="KEJ902" s="14"/>
      <c r="KEK902" s="14"/>
      <c r="KEL902" s="14"/>
      <c r="KEM902" s="14"/>
      <c r="KEN902" s="14"/>
      <c r="KEO902" s="14"/>
      <c r="KEP902" s="14"/>
      <c r="KEQ902" s="14"/>
      <c r="KER902" s="14"/>
      <c r="KES902" s="14"/>
      <c r="KET902" s="14"/>
      <c r="KEU902" s="14"/>
      <c r="KEV902" s="14"/>
      <c r="KEW902" s="14"/>
      <c r="KEX902" s="14"/>
      <c r="KEY902" s="14"/>
      <c r="KEZ902" s="14"/>
      <c r="KFA902" s="14"/>
      <c r="KFB902" s="14"/>
      <c r="KFC902" s="14"/>
      <c r="KFD902" s="14"/>
      <c r="KFE902" s="14"/>
      <c r="KFF902" s="14"/>
      <c r="KFG902" s="14"/>
      <c r="KFH902" s="14"/>
      <c r="KFI902" s="14"/>
      <c r="KFJ902" s="14"/>
      <c r="KFK902" s="14"/>
      <c r="KFL902" s="14"/>
      <c r="KFM902" s="14"/>
      <c r="KFN902" s="14"/>
      <c r="KFO902" s="14"/>
      <c r="KFP902" s="14"/>
      <c r="KFQ902" s="14"/>
      <c r="KFR902" s="14"/>
      <c r="KFS902" s="14"/>
      <c r="KFT902" s="14"/>
      <c r="KFU902" s="14"/>
      <c r="KFV902" s="14"/>
      <c r="KFW902" s="14"/>
      <c r="KFX902" s="14"/>
      <c r="KFY902" s="14"/>
      <c r="KFZ902" s="14"/>
      <c r="KGA902" s="14"/>
      <c r="KGB902" s="14"/>
      <c r="KGC902" s="14"/>
      <c r="KGD902" s="14"/>
      <c r="KGE902" s="14"/>
      <c r="KGF902" s="14"/>
      <c r="KGG902" s="14"/>
      <c r="KGH902" s="14"/>
      <c r="KGI902" s="14"/>
      <c r="KGJ902" s="14"/>
      <c r="KGK902" s="14"/>
      <c r="KGL902" s="14"/>
      <c r="KGM902" s="14"/>
      <c r="KGN902" s="14"/>
      <c r="KGO902" s="14"/>
      <c r="KGP902" s="14"/>
      <c r="KGQ902" s="14"/>
      <c r="KGR902" s="14"/>
      <c r="KGS902" s="14"/>
      <c r="KGT902" s="14"/>
      <c r="KGU902" s="14"/>
      <c r="KGV902" s="14"/>
      <c r="KGW902" s="14"/>
      <c r="KGX902" s="14"/>
      <c r="KGY902" s="14"/>
      <c r="KGZ902" s="14"/>
      <c r="KHA902" s="14"/>
      <c r="KHB902" s="14"/>
      <c r="KHC902" s="14"/>
      <c r="KHD902" s="14"/>
      <c r="KHE902" s="14"/>
      <c r="KHF902" s="14"/>
      <c r="KHG902" s="14"/>
      <c r="KHH902" s="14"/>
      <c r="KHI902" s="14"/>
      <c r="KHJ902" s="14"/>
      <c r="KHK902" s="14"/>
      <c r="KHL902" s="14"/>
      <c r="KHM902" s="14"/>
      <c r="KHN902" s="14"/>
      <c r="KHO902" s="14"/>
      <c r="KHP902" s="14"/>
      <c r="KHQ902" s="14"/>
      <c r="KHR902" s="14"/>
      <c r="KHS902" s="14"/>
      <c r="KHT902" s="14"/>
      <c r="KHU902" s="14"/>
      <c r="KHV902" s="14"/>
      <c r="KHW902" s="14"/>
      <c r="KHX902" s="14"/>
      <c r="KHY902" s="14"/>
      <c r="KHZ902" s="14"/>
      <c r="KIA902" s="14"/>
      <c r="KIB902" s="14"/>
      <c r="KIC902" s="14"/>
      <c r="KID902" s="14"/>
      <c r="KIE902" s="14"/>
      <c r="KIF902" s="14"/>
      <c r="KIG902" s="14"/>
      <c r="KIH902" s="14"/>
      <c r="KII902" s="14"/>
      <c r="KIJ902" s="14"/>
      <c r="KIK902" s="14"/>
      <c r="KIL902" s="14"/>
      <c r="KIM902" s="14"/>
      <c r="KIN902" s="14"/>
      <c r="KIO902" s="14"/>
      <c r="KIP902" s="14"/>
      <c r="KIQ902" s="14"/>
      <c r="KIR902" s="14"/>
      <c r="KIS902" s="14"/>
      <c r="KIT902" s="14"/>
      <c r="KIU902" s="14"/>
      <c r="KIV902" s="14"/>
      <c r="KIW902" s="14"/>
      <c r="KIX902" s="14"/>
      <c r="KIY902" s="14"/>
      <c r="KIZ902" s="14"/>
      <c r="KJA902" s="14"/>
      <c r="KJB902" s="14"/>
      <c r="KJC902" s="14"/>
      <c r="KJD902" s="14"/>
      <c r="KJE902" s="14"/>
      <c r="KJF902" s="14"/>
      <c r="KJG902" s="14"/>
      <c r="KJH902" s="14"/>
      <c r="KJI902" s="14"/>
      <c r="KJJ902" s="14"/>
      <c r="KJK902" s="14"/>
      <c r="KJL902" s="14"/>
      <c r="KJM902" s="14"/>
      <c r="KJN902" s="14"/>
      <c r="KJO902" s="14"/>
      <c r="KJP902" s="14"/>
      <c r="KJQ902" s="14"/>
      <c r="KJR902" s="14"/>
      <c r="KJS902" s="14"/>
      <c r="KJT902" s="14"/>
      <c r="KJU902" s="14"/>
      <c r="KJV902" s="14"/>
      <c r="KJW902" s="14"/>
      <c r="KJX902" s="14"/>
      <c r="KJY902" s="14"/>
      <c r="KJZ902" s="14"/>
      <c r="KKA902" s="14"/>
      <c r="KKB902" s="14"/>
      <c r="KKC902" s="14"/>
      <c r="KKD902" s="14"/>
      <c r="KKE902" s="14"/>
      <c r="KKF902" s="14"/>
      <c r="KKG902" s="14"/>
      <c r="KKH902" s="14"/>
      <c r="KKI902" s="14"/>
      <c r="KKJ902" s="14"/>
      <c r="KKK902" s="14"/>
      <c r="KKL902" s="14"/>
      <c r="KKM902" s="14"/>
      <c r="KKN902" s="14"/>
      <c r="KKO902" s="14"/>
      <c r="KKP902" s="14"/>
      <c r="KKQ902" s="14"/>
      <c r="KKR902" s="14"/>
      <c r="KKS902" s="14"/>
      <c r="KKT902" s="14"/>
      <c r="KKU902" s="14"/>
      <c r="KKV902" s="14"/>
      <c r="KKW902" s="14"/>
      <c r="KKX902" s="14"/>
      <c r="KKY902" s="14"/>
      <c r="KKZ902" s="14"/>
      <c r="KLA902" s="14"/>
      <c r="KLB902" s="14"/>
      <c r="KLC902" s="14"/>
      <c r="KLD902" s="14"/>
      <c r="KLE902" s="14"/>
      <c r="KLF902" s="14"/>
      <c r="KLG902" s="14"/>
      <c r="KLH902" s="14"/>
      <c r="KLI902" s="14"/>
      <c r="KLJ902" s="14"/>
      <c r="KLK902" s="14"/>
      <c r="KLL902" s="14"/>
      <c r="KLM902" s="14"/>
      <c r="KLN902" s="14"/>
      <c r="KLO902" s="14"/>
      <c r="KLP902" s="14"/>
      <c r="KLQ902" s="14"/>
      <c r="KLR902" s="14"/>
      <c r="KLS902" s="14"/>
      <c r="KLT902" s="14"/>
      <c r="KLU902" s="14"/>
      <c r="KLV902" s="14"/>
      <c r="KLW902" s="14"/>
      <c r="KLX902" s="14"/>
      <c r="KLY902" s="14"/>
      <c r="KLZ902" s="14"/>
      <c r="KMA902" s="14"/>
      <c r="KMB902" s="14"/>
      <c r="KMC902" s="14"/>
      <c r="KMD902" s="14"/>
      <c r="KME902" s="14"/>
      <c r="KMF902" s="14"/>
      <c r="KMG902" s="14"/>
      <c r="KMH902" s="14"/>
      <c r="KMI902" s="14"/>
      <c r="KMJ902" s="14"/>
      <c r="KMK902" s="14"/>
      <c r="KML902" s="14"/>
      <c r="KMM902" s="14"/>
      <c r="KMN902" s="14"/>
      <c r="KMO902" s="14"/>
      <c r="KMP902" s="14"/>
      <c r="KMQ902" s="14"/>
      <c r="KMR902" s="14"/>
      <c r="KMS902" s="14"/>
      <c r="KMT902" s="14"/>
      <c r="KMU902" s="14"/>
      <c r="KMV902" s="14"/>
      <c r="KMW902" s="14"/>
      <c r="KMX902" s="14"/>
      <c r="KMY902" s="14"/>
      <c r="KMZ902" s="14"/>
      <c r="KNA902" s="14"/>
      <c r="KNB902" s="14"/>
      <c r="KNC902" s="14"/>
      <c r="KND902" s="14"/>
      <c r="KNE902" s="14"/>
      <c r="KNF902" s="14"/>
      <c r="KNG902" s="14"/>
      <c r="KNH902" s="14"/>
      <c r="KNI902" s="14"/>
      <c r="KNJ902" s="14"/>
      <c r="KNK902" s="14"/>
      <c r="KNL902" s="14"/>
      <c r="KNM902" s="14"/>
      <c r="KNN902" s="14"/>
      <c r="KNO902" s="14"/>
      <c r="KNP902" s="14"/>
      <c r="KNQ902" s="14"/>
      <c r="KNR902" s="14"/>
      <c r="KNS902" s="14"/>
      <c r="KNT902" s="14"/>
      <c r="KNU902" s="14"/>
      <c r="KNV902" s="14"/>
      <c r="KNW902" s="14"/>
      <c r="KNX902" s="14"/>
      <c r="KNY902" s="14"/>
      <c r="KNZ902" s="14"/>
      <c r="KOA902" s="14"/>
      <c r="KOB902" s="14"/>
      <c r="KOC902" s="14"/>
      <c r="KOD902" s="14"/>
      <c r="KOE902" s="14"/>
      <c r="KOF902" s="14"/>
      <c r="KOG902" s="14"/>
      <c r="KOH902" s="14"/>
      <c r="KOI902" s="14"/>
      <c r="KOJ902" s="14"/>
      <c r="KOK902" s="14"/>
      <c r="KOL902" s="14"/>
      <c r="KOM902" s="14"/>
      <c r="KON902" s="14"/>
      <c r="KOO902" s="14"/>
      <c r="KOP902" s="14"/>
      <c r="KOQ902" s="14"/>
      <c r="KOR902" s="14"/>
      <c r="KOS902" s="14"/>
      <c r="KOT902" s="14"/>
      <c r="KOU902" s="14"/>
      <c r="KOV902" s="14"/>
      <c r="KOW902" s="14"/>
      <c r="KOX902" s="14"/>
      <c r="KOY902" s="14"/>
      <c r="KOZ902" s="14"/>
      <c r="KPA902" s="14"/>
      <c r="KPB902" s="14"/>
      <c r="KPC902" s="14"/>
      <c r="KPD902" s="14"/>
      <c r="KPE902" s="14"/>
      <c r="KPF902" s="14"/>
      <c r="KPG902" s="14"/>
      <c r="KPH902" s="14"/>
      <c r="KPI902" s="14"/>
      <c r="KPJ902" s="14"/>
      <c r="KPK902" s="14"/>
      <c r="KPL902" s="14"/>
      <c r="KPM902" s="14"/>
      <c r="KPN902" s="14"/>
      <c r="KPO902" s="14"/>
      <c r="KPP902" s="14"/>
      <c r="KPQ902" s="14"/>
      <c r="KPR902" s="14"/>
      <c r="KPS902" s="14"/>
      <c r="KPT902" s="14"/>
      <c r="KPU902" s="14"/>
      <c r="KPV902" s="14"/>
      <c r="KPW902" s="14"/>
      <c r="KPX902" s="14"/>
      <c r="KPY902" s="14"/>
      <c r="KPZ902" s="14"/>
      <c r="KQA902" s="14"/>
      <c r="KQB902" s="14"/>
      <c r="KQC902" s="14"/>
      <c r="KQD902" s="14"/>
      <c r="KQE902" s="14"/>
      <c r="KQF902" s="14"/>
      <c r="KQG902" s="14"/>
      <c r="KQH902" s="14"/>
      <c r="KQI902" s="14"/>
      <c r="KQJ902" s="14"/>
      <c r="KQK902" s="14"/>
      <c r="KQL902" s="14"/>
      <c r="KQM902" s="14"/>
      <c r="KQN902" s="14"/>
      <c r="KQO902" s="14"/>
      <c r="KQP902" s="14"/>
      <c r="KQQ902" s="14"/>
      <c r="KQR902" s="14"/>
      <c r="KQS902" s="14"/>
      <c r="KQT902" s="14"/>
      <c r="KQU902" s="14"/>
      <c r="KQV902" s="14"/>
      <c r="KQW902" s="14"/>
      <c r="KQX902" s="14"/>
      <c r="KQY902" s="14"/>
      <c r="KQZ902" s="14"/>
      <c r="KRA902" s="14"/>
      <c r="KRB902" s="14"/>
      <c r="KRC902" s="14"/>
      <c r="KRD902" s="14"/>
      <c r="KRE902" s="14"/>
      <c r="KRF902" s="14"/>
      <c r="KRG902" s="14"/>
      <c r="KRH902" s="14"/>
      <c r="KRI902" s="14"/>
      <c r="KRJ902" s="14"/>
      <c r="KRK902" s="14"/>
      <c r="KRL902" s="14"/>
      <c r="KRM902" s="14"/>
      <c r="KRN902" s="14"/>
      <c r="KRO902" s="14"/>
      <c r="KRP902" s="14"/>
      <c r="KRQ902" s="14"/>
      <c r="KRR902" s="14"/>
      <c r="KRS902" s="14"/>
      <c r="KRT902" s="14"/>
      <c r="KRU902" s="14"/>
      <c r="KRV902" s="14"/>
      <c r="KRW902" s="14"/>
      <c r="KRX902" s="14"/>
      <c r="KRY902" s="14"/>
      <c r="KRZ902" s="14"/>
      <c r="KSA902" s="14"/>
      <c r="KSB902" s="14"/>
      <c r="KSC902" s="14"/>
      <c r="KSD902" s="14"/>
      <c r="KSE902" s="14"/>
      <c r="KSF902" s="14"/>
      <c r="KSG902" s="14"/>
      <c r="KSH902" s="14"/>
      <c r="KSI902" s="14"/>
      <c r="KSJ902" s="14"/>
      <c r="KSK902" s="14"/>
      <c r="KSL902" s="14"/>
      <c r="KSM902" s="14"/>
      <c r="KSN902" s="14"/>
      <c r="KSO902" s="14"/>
      <c r="KSP902" s="14"/>
      <c r="KSQ902" s="14"/>
      <c r="KSR902" s="14"/>
      <c r="KSS902" s="14"/>
      <c r="KST902" s="14"/>
      <c r="KSU902" s="14"/>
      <c r="KSV902" s="14"/>
      <c r="KSW902" s="14"/>
      <c r="KSX902" s="14"/>
      <c r="KSY902" s="14"/>
      <c r="KSZ902" s="14"/>
      <c r="KTA902" s="14"/>
      <c r="KTB902" s="14"/>
      <c r="KTC902" s="14"/>
      <c r="KTD902" s="14"/>
      <c r="KTE902" s="14"/>
      <c r="KTF902" s="14"/>
      <c r="KTG902" s="14"/>
      <c r="KTH902" s="14"/>
      <c r="KTI902" s="14"/>
      <c r="KTJ902" s="14"/>
      <c r="KTK902" s="14"/>
      <c r="KTL902" s="14"/>
      <c r="KTM902" s="14"/>
      <c r="KTN902" s="14"/>
      <c r="KTO902" s="14"/>
      <c r="KTP902" s="14"/>
      <c r="KTQ902" s="14"/>
      <c r="KTR902" s="14"/>
      <c r="KTS902" s="14"/>
      <c r="KTT902" s="14"/>
      <c r="KTU902" s="14"/>
      <c r="KTV902" s="14"/>
      <c r="KTW902" s="14"/>
      <c r="KTX902" s="14"/>
      <c r="KTY902" s="14"/>
      <c r="KTZ902" s="14"/>
      <c r="KUA902" s="14"/>
      <c r="KUB902" s="14"/>
      <c r="KUC902" s="14"/>
      <c r="KUD902" s="14"/>
      <c r="KUE902" s="14"/>
      <c r="KUF902" s="14"/>
      <c r="KUG902" s="14"/>
      <c r="KUH902" s="14"/>
      <c r="KUI902" s="14"/>
      <c r="KUJ902" s="14"/>
      <c r="KUK902" s="14"/>
      <c r="KUL902" s="14"/>
      <c r="KUM902" s="14"/>
      <c r="KUN902" s="14"/>
      <c r="KUO902" s="14"/>
      <c r="KUP902" s="14"/>
      <c r="KUQ902" s="14"/>
      <c r="KUR902" s="14"/>
      <c r="KUS902" s="14"/>
      <c r="KUT902" s="14"/>
      <c r="KUU902" s="14"/>
      <c r="KUV902" s="14"/>
      <c r="KUW902" s="14"/>
      <c r="KUX902" s="14"/>
      <c r="KUY902" s="14"/>
      <c r="KUZ902" s="14"/>
      <c r="KVA902" s="14"/>
      <c r="KVB902" s="14"/>
      <c r="KVC902" s="14"/>
      <c r="KVD902" s="14"/>
      <c r="KVE902" s="14"/>
      <c r="KVF902" s="14"/>
      <c r="KVG902" s="14"/>
      <c r="KVH902" s="14"/>
      <c r="KVI902" s="14"/>
      <c r="KVJ902" s="14"/>
      <c r="KVK902" s="14"/>
      <c r="KVL902" s="14"/>
      <c r="KVM902" s="14"/>
      <c r="KVN902" s="14"/>
      <c r="KVO902" s="14"/>
      <c r="KVP902" s="14"/>
      <c r="KVQ902" s="14"/>
      <c r="KVR902" s="14"/>
      <c r="KVS902" s="14"/>
      <c r="KVT902" s="14"/>
      <c r="KVU902" s="14"/>
      <c r="KVV902" s="14"/>
      <c r="KVW902" s="14"/>
      <c r="KVX902" s="14"/>
      <c r="KVY902" s="14"/>
      <c r="KVZ902" s="14"/>
      <c r="KWA902" s="14"/>
      <c r="KWB902" s="14"/>
      <c r="KWC902" s="14"/>
      <c r="KWD902" s="14"/>
      <c r="KWE902" s="14"/>
      <c r="KWF902" s="14"/>
      <c r="KWG902" s="14"/>
      <c r="KWH902" s="14"/>
      <c r="KWI902" s="14"/>
      <c r="KWJ902" s="14"/>
      <c r="KWK902" s="14"/>
      <c r="KWL902" s="14"/>
      <c r="KWM902" s="14"/>
      <c r="KWN902" s="14"/>
      <c r="KWO902" s="14"/>
      <c r="KWP902" s="14"/>
      <c r="KWQ902" s="14"/>
      <c r="KWR902" s="14"/>
      <c r="KWS902" s="14"/>
      <c r="KWT902" s="14"/>
      <c r="KWU902" s="14"/>
      <c r="KWV902" s="14"/>
      <c r="KWW902" s="14"/>
      <c r="KWX902" s="14"/>
      <c r="KWY902" s="14"/>
      <c r="KWZ902" s="14"/>
      <c r="KXA902" s="14"/>
      <c r="KXB902" s="14"/>
      <c r="KXC902" s="14"/>
      <c r="KXD902" s="14"/>
      <c r="KXE902" s="14"/>
      <c r="KXF902" s="14"/>
      <c r="KXG902" s="14"/>
      <c r="KXH902" s="14"/>
      <c r="KXI902" s="14"/>
      <c r="KXJ902" s="14"/>
      <c r="KXK902" s="14"/>
      <c r="KXL902" s="14"/>
      <c r="KXM902" s="14"/>
      <c r="KXN902" s="14"/>
      <c r="KXO902" s="14"/>
      <c r="KXP902" s="14"/>
      <c r="KXQ902" s="14"/>
      <c r="KXR902" s="14"/>
      <c r="KXS902" s="14"/>
      <c r="KXT902" s="14"/>
      <c r="KXU902" s="14"/>
      <c r="KXV902" s="14"/>
      <c r="KXW902" s="14"/>
      <c r="KXX902" s="14"/>
      <c r="KXY902" s="14"/>
      <c r="KXZ902" s="14"/>
      <c r="KYA902" s="14"/>
      <c r="KYB902" s="14"/>
      <c r="KYC902" s="14"/>
      <c r="KYD902" s="14"/>
      <c r="KYE902" s="14"/>
      <c r="KYF902" s="14"/>
      <c r="KYG902" s="14"/>
      <c r="KYH902" s="14"/>
      <c r="KYI902" s="14"/>
      <c r="KYJ902" s="14"/>
      <c r="KYK902" s="14"/>
      <c r="KYL902" s="14"/>
      <c r="KYM902" s="14"/>
      <c r="KYN902" s="14"/>
      <c r="KYO902" s="14"/>
      <c r="KYP902" s="14"/>
      <c r="KYQ902" s="14"/>
      <c r="KYR902" s="14"/>
      <c r="KYS902" s="14"/>
      <c r="KYT902" s="14"/>
      <c r="KYU902" s="14"/>
      <c r="KYV902" s="14"/>
      <c r="KYW902" s="14"/>
      <c r="KYX902" s="14"/>
      <c r="KYY902" s="14"/>
      <c r="KYZ902" s="14"/>
      <c r="KZA902" s="14"/>
      <c r="KZB902" s="14"/>
      <c r="KZC902" s="14"/>
      <c r="KZD902" s="14"/>
      <c r="KZE902" s="14"/>
      <c r="KZF902" s="14"/>
      <c r="KZG902" s="14"/>
      <c r="KZH902" s="14"/>
      <c r="KZI902" s="14"/>
      <c r="KZJ902" s="14"/>
      <c r="KZK902" s="14"/>
      <c r="KZL902" s="14"/>
      <c r="KZM902" s="14"/>
      <c r="KZN902" s="14"/>
      <c r="KZO902" s="14"/>
      <c r="KZP902" s="14"/>
      <c r="KZQ902" s="14"/>
      <c r="KZR902" s="14"/>
      <c r="KZS902" s="14"/>
      <c r="KZT902" s="14"/>
      <c r="KZU902" s="14"/>
      <c r="KZV902" s="14"/>
      <c r="KZW902" s="14"/>
      <c r="KZX902" s="14"/>
      <c r="KZY902" s="14"/>
      <c r="KZZ902" s="14"/>
      <c r="LAA902" s="14"/>
      <c r="LAB902" s="14"/>
      <c r="LAC902" s="14"/>
      <c r="LAD902" s="14"/>
      <c r="LAE902" s="14"/>
      <c r="LAF902" s="14"/>
      <c r="LAG902" s="14"/>
      <c r="LAH902" s="14"/>
      <c r="LAI902" s="14"/>
      <c r="LAJ902" s="14"/>
      <c r="LAK902" s="14"/>
      <c r="LAL902" s="14"/>
      <c r="LAM902" s="14"/>
      <c r="LAN902" s="14"/>
      <c r="LAO902" s="14"/>
      <c r="LAP902" s="14"/>
      <c r="LAQ902" s="14"/>
      <c r="LAR902" s="14"/>
      <c r="LAS902" s="14"/>
      <c r="LAT902" s="14"/>
      <c r="LAU902" s="14"/>
      <c r="LAV902" s="14"/>
      <c r="LAW902" s="14"/>
      <c r="LAX902" s="14"/>
      <c r="LAY902" s="14"/>
      <c r="LAZ902" s="14"/>
      <c r="LBA902" s="14"/>
      <c r="LBB902" s="14"/>
      <c r="LBC902" s="14"/>
      <c r="LBD902" s="14"/>
      <c r="LBE902" s="14"/>
      <c r="LBF902" s="14"/>
      <c r="LBG902" s="14"/>
      <c r="LBH902" s="14"/>
      <c r="LBI902" s="14"/>
      <c r="LBJ902" s="14"/>
      <c r="LBK902" s="14"/>
      <c r="LBL902" s="14"/>
      <c r="LBM902" s="14"/>
      <c r="LBN902" s="14"/>
      <c r="LBO902" s="14"/>
      <c r="LBP902" s="14"/>
      <c r="LBQ902" s="14"/>
      <c r="LBR902" s="14"/>
      <c r="LBS902" s="14"/>
      <c r="LBT902" s="14"/>
      <c r="LBU902" s="14"/>
      <c r="LBV902" s="14"/>
      <c r="LBW902" s="14"/>
      <c r="LBX902" s="14"/>
      <c r="LBY902" s="14"/>
      <c r="LBZ902" s="14"/>
      <c r="LCA902" s="14"/>
      <c r="LCB902" s="14"/>
      <c r="LCC902" s="14"/>
      <c r="LCD902" s="14"/>
      <c r="LCE902" s="14"/>
      <c r="LCF902" s="14"/>
      <c r="LCG902" s="14"/>
      <c r="LCH902" s="14"/>
      <c r="LCI902" s="14"/>
      <c r="LCJ902" s="14"/>
      <c r="LCK902" s="14"/>
      <c r="LCL902" s="14"/>
      <c r="LCM902" s="14"/>
      <c r="LCN902" s="14"/>
      <c r="LCO902" s="14"/>
      <c r="LCP902" s="14"/>
      <c r="LCQ902" s="14"/>
      <c r="LCR902" s="14"/>
      <c r="LCS902" s="14"/>
      <c r="LCT902" s="14"/>
      <c r="LCU902" s="14"/>
      <c r="LCV902" s="14"/>
      <c r="LCW902" s="14"/>
      <c r="LCX902" s="14"/>
      <c r="LCY902" s="14"/>
      <c r="LCZ902" s="14"/>
      <c r="LDA902" s="14"/>
      <c r="LDB902" s="14"/>
      <c r="LDC902" s="14"/>
      <c r="LDD902" s="14"/>
      <c r="LDE902" s="14"/>
      <c r="LDF902" s="14"/>
      <c r="LDG902" s="14"/>
      <c r="LDH902" s="14"/>
      <c r="LDI902" s="14"/>
      <c r="LDJ902" s="14"/>
      <c r="LDK902" s="14"/>
      <c r="LDL902" s="14"/>
      <c r="LDM902" s="14"/>
      <c r="LDN902" s="14"/>
      <c r="LDO902" s="14"/>
      <c r="LDP902" s="14"/>
      <c r="LDQ902" s="14"/>
      <c r="LDR902" s="14"/>
      <c r="LDS902" s="14"/>
      <c r="LDT902" s="14"/>
      <c r="LDU902" s="14"/>
      <c r="LDV902" s="14"/>
      <c r="LDW902" s="14"/>
      <c r="LDX902" s="14"/>
      <c r="LDY902" s="14"/>
      <c r="LDZ902" s="14"/>
      <c r="LEA902" s="14"/>
      <c r="LEB902" s="14"/>
      <c r="LEC902" s="14"/>
      <c r="LED902" s="14"/>
      <c r="LEE902" s="14"/>
      <c r="LEF902" s="14"/>
      <c r="LEG902" s="14"/>
      <c r="LEH902" s="14"/>
      <c r="LEI902" s="14"/>
      <c r="LEJ902" s="14"/>
      <c r="LEK902" s="14"/>
      <c r="LEL902" s="14"/>
      <c r="LEM902" s="14"/>
      <c r="LEN902" s="14"/>
      <c r="LEO902" s="14"/>
      <c r="LEP902" s="14"/>
      <c r="LEQ902" s="14"/>
      <c r="LER902" s="14"/>
      <c r="LES902" s="14"/>
      <c r="LET902" s="14"/>
      <c r="LEU902" s="14"/>
      <c r="LEV902" s="14"/>
      <c r="LEW902" s="14"/>
      <c r="LEX902" s="14"/>
      <c r="LEY902" s="14"/>
      <c r="LEZ902" s="14"/>
      <c r="LFA902" s="14"/>
      <c r="LFB902" s="14"/>
      <c r="LFC902" s="14"/>
      <c r="LFD902" s="14"/>
      <c r="LFE902" s="14"/>
      <c r="LFF902" s="14"/>
      <c r="LFG902" s="14"/>
      <c r="LFH902" s="14"/>
      <c r="LFI902" s="14"/>
      <c r="LFJ902" s="14"/>
      <c r="LFK902" s="14"/>
      <c r="LFL902" s="14"/>
      <c r="LFM902" s="14"/>
      <c r="LFN902" s="14"/>
      <c r="LFO902" s="14"/>
      <c r="LFP902" s="14"/>
      <c r="LFQ902" s="14"/>
      <c r="LFR902" s="14"/>
      <c r="LFS902" s="14"/>
      <c r="LFT902" s="14"/>
      <c r="LFU902" s="14"/>
      <c r="LFV902" s="14"/>
      <c r="LFW902" s="14"/>
      <c r="LFX902" s="14"/>
      <c r="LFY902" s="14"/>
      <c r="LFZ902" s="14"/>
      <c r="LGA902" s="14"/>
      <c r="LGB902" s="14"/>
      <c r="LGC902" s="14"/>
      <c r="LGD902" s="14"/>
      <c r="LGE902" s="14"/>
      <c r="LGF902" s="14"/>
      <c r="LGG902" s="14"/>
      <c r="LGH902" s="14"/>
      <c r="LGI902" s="14"/>
      <c r="LGJ902" s="14"/>
      <c r="LGK902" s="14"/>
      <c r="LGL902" s="14"/>
      <c r="LGM902" s="14"/>
      <c r="LGN902" s="14"/>
      <c r="LGO902" s="14"/>
      <c r="LGP902" s="14"/>
      <c r="LGQ902" s="14"/>
      <c r="LGR902" s="14"/>
      <c r="LGS902" s="14"/>
      <c r="LGT902" s="14"/>
      <c r="LGU902" s="14"/>
      <c r="LGV902" s="14"/>
      <c r="LGW902" s="14"/>
      <c r="LGX902" s="14"/>
      <c r="LGY902" s="14"/>
      <c r="LGZ902" s="14"/>
      <c r="LHA902" s="14"/>
      <c r="LHB902" s="14"/>
      <c r="LHC902" s="14"/>
      <c r="LHD902" s="14"/>
      <c r="LHE902" s="14"/>
      <c r="LHF902" s="14"/>
      <c r="LHG902" s="14"/>
      <c r="LHH902" s="14"/>
      <c r="LHI902" s="14"/>
      <c r="LHJ902" s="14"/>
      <c r="LHK902" s="14"/>
      <c r="LHL902" s="14"/>
      <c r="LHM902" s="14"/>
      <c r="LHN902" s="14"/>
      <c r="LHO902" s="14"/>
      <c r="LHP902" s="14"/>
      <c r="LHQ902" s="14"/>
      <c r="LHR902" s="14"/>
      <c r="LHS902" s="14"/>
      <c r="LHT902" s="14"/>
      <c r="LHU902" s="14"/>
      <c r="LHV902" s="14"/>
      <c r="LHW902" s="14"/>
      <c r="LHX902" s="14"/>
      <c r="LHY902" s="14"/>
      <c r="LHZ902" s="14"/>
      <c r="LIA902" s="14"/>
      <c r="LIB902" s="14"/>
      <c r="LIC902" s="14"/>
      <c r="LID902" s="14"/>
      <c r="LIE902" s="14"/>
      <c r="LIF902" s="14"/>
      <c r="LIG902" s="14"/>
      <c r="LIH902" s="14"/>
      <c r="LII902" s="14"/>
      <c r="LIJ902" s="14"/>
      <c r="LIK902" s="14"/>
      <c r="LIL902" s="14"/>
      <c r="LIM902" s="14"/>
      <c r="LIN902" s="14"/>
      <c r="LIO902" s="14"/>
      <c r="LIP902" s="14"/>
      <c r="LIQ902" s="14"/>
      <c r="LIR902" s="14"/>
      <c r="LIS902" s="14"/>
      <c r="LIT902" s="14"/>
      <c r="LIU902" s="14"/>
      <c r="LIV902" s="14"/>
      <c r="LIW902" s="14"/>
      <c r="LIX902" s="14"/>
      <c r="LIY902" s="14"/>
      <c r="LIZ902" s="14"/>
      <c r="LJA902" s="14"/>
      <c r="LJB902" s="14"/>
      <c r="LJC902" s="14"/>
      <c r="LJD902" s="14"/>
      <c r="LJE902" s="14"/>
      <c r="LJF902" s="14"/>
      <c r="LJG902" s="14"/>
      <c r="LJH902" s="14"/>
      <c r="LJI902" s="14"/>
      <c r="LJJ902" s="14"/>
      <c r="LJK902" s="14"/>
      <c r="LJL902" s="14"/>
      <c r="LJM902" s="14"/>
      <c r="LJN902" s="14"/>
      <c r="LJO902" s="14"/>
      <c r="LJP902" s="14"/>
      <c r="LJQ902" s="14"/>
      <c r="LJR902" s="14"/>
      <c r="LJS902" s="14"/>
      <c r="LJT902" s="14"/>
      <c r="LJU902" s="14"/>
      <c r="LJV902" s="14"/>
      <c r="LJW902" s="14"/>
      <c r="LJX902" s="14"/>
      <c r="LJY902" s="14"/>
      <c r="LJZ902" s="14"/>
      <c r="LKA902" s="14"/>
      <c r="LKB902" s="14"/>
      <c r="LKC902" s="14"/>
      <c r="LKD902" s="14"/>
      <c r="LKE902" s="14"/>
      <c r="LKF902" s="14"/>
      <c r="LKG902" s="14"/>
      <c r="LKH902" s="14"/>
      <c r="LKI902" s="14"/>
      <c r="LKJ902" s="14"/>
      <c r="LKK902" s="14"/>
      <c r="LKL902" s="14"/>
      <c r="LKM902" s="14"/>
      <c r="LKN902" s="14"/>
      <c r="LKO902" s="14"/>
      <c r="LKP902" s="14"/>
      <c r="LKQ902" s="14"/>
      <c r="LKR902" s="14"/>
      <c r="LKS902" s="14"/>
      <c r="LKT902" s="14"/>
      <c r="LKU902" s="14"/>
      <c r="LKV902" s="14"/>
      <c r="LKW902" s="14"/>
      <c r="LKX902" s="14"/>
      <c r="LKY902" s="14"/>
      <c r="LKZ902" s="14"/>
      <c r="LLA902" s="14"/>
      <c r="LLB902" s="14"/>
      <c r="LLC902" s="14"/>
      <c r="LLD902" s="14"/>
      <c r="LLE902" s="14"/>
      <c r="LLF902" s="14"/>
      <c r="LLG902" s="14"/>
      <c r="LLH902" s="14"/>
      <c r="LLI902" s="14"/>
      <c r="LLJ902" s="14"/>
      <c r="LLK902" s="14"/>
      <c r="LLL902" s="14"/>
      <c r="LLM902" s="14"/>
      <c r="LLN902" s="14"/>
      <c r="LLO902" s="14"/>
      <c r="LLP902" s="14"/>
      <c r="LLQ902" s="14"/>
      <c r="LLR902" s="14"/>
      <c r="LLS902" s="14"/>
      <c r="LLT902" s="14"/>
      <c r="LLU902" s="14"/>
      <c r="LLV902" s="14"/>
      <c r="LLW902" s="14"/>
      <c r="LLX902" s="14"/>
      <c r="LLY902" s="14"/>
      <c r="LLZ902" s="14"/>
      <c r="LMA902" s="14"/>
      <c r="LMB902" s="14"/>
      <c r="LMC902" s="14"/>
      <c r="LMD902" s="14"/>
      <c r="LME902" s="14"/>
      <c r="LMF902" s="14"/>
      <c r="LMG902" s="14"/>
      <c r="LMH902" s="14"/>
      <c r="LMI902" s="14"/>
      <c r="LMJ902" s="14"/>
      <c r="LMK902" s="14"/>
      <c r="LML902" s="14"/>
      <c r="LMM902" s="14"/>
      <c r="LMN902" s="14"/>
      <c r="LMO902" s="14"/>
      <c r="LMP902" s="14"/>
      <c r="LMQ902" s="14"/>
      <c r="LMR902" s="14"/>
      <c r="LMS902" s="14"/>
      <c r="LMT902" s="14"/>
      <c r="LMU902" s="14"/>
      <c r="LMV902" s="14"/>
      <c r="LMW902" s="14"/>
      <c r="LMX902" s="14"/>
      <c r="LMY902" s="14"/>
      <c r="LMZ902" s="14"/>
      <c r="LNA902" s="14"/>
      <c r="LNB902" s="14"/>
      <c r="LNC902" s="14"/>
      <c r="LND902" s="14"/>
      <c r="LNE902" s="14"/>
      <c r="LNF902" s="14"/>
      <c r="LNG902" s="14"/>
      <c r="LNH902" s="14"/>
      <c r="LNI902" s="14"/>
      <c r="LNJ902" s="14"/>
      <c r="LNK902" s="14"/>
      <c r="LNL902" s="14"/>
      <c r="LNM902" s="14"/>
      <c r="LNN902" s="14"/>
      <c r="LNO902" s="14"/>
      <c r="LNP902" s="14"/>
      <c r="LNQ902" s="14"/>
      <c r="LNR902" s="14"/>
      <c r="LNS902" s="14"/>
      <c r="LNT902" s="14"/>
      <c r="LNU902" s="14"/>
      <c r="LNV902" s="14"/>
      <c r="LNW902" s="14"/>
      <c r="LNX902" s="14"/>
      <c r="LNY902" s="14"/>
      <c r="LNZ902" s="14"/>
      <c r="LOA902" s="14"/>
      <c r="LOB902" s="14"/>
      <c r="LOC902" s="14"/>
      <c r="LOD902" s="14"/>
      <c r="LOE902" s="14"/>
      <c r="LOF902" s="14"/>
      <c r="LOG902" s="14"/>
      <c r="LOH902" s="14"/>
      <c r="LOI902" s="14"/>
      <c r="LOJ902" s="14"/>
      <c r="LOK902" s="14"/>
      <c r="LOL902" s="14"/>
      <c r="LOM902" s="14"/>
      <c r="LON902" s="14"/>
      <c r="LOO902" s="14"/>
      <c r="LOP902" s="14"/>
      <c r="LOQ902" s="14"/>
      <c r="LOR902" s="14"/>
      <c r="LOS902" s="14"/>
      <c r="LOT902" s="14"/>
      <c r="LOU902" s="14"/>
      <c r="LOV902" s="14"/>
      <c r="LOW902" s="14"/>
      <c r="LOX902" s="14"/>
      <c r="LOY902" s="14"/>
      <c r="LOZ902" s="14"/>
      <c r="LPA902" s="14"/>
      <c r="LPB902" s="14"/>
      <c r="LPC902" s="14"/>
      <c r="LPD902" s="14"/>
      <c r="LPE902" s="14"/>
      <c r="LPF902" s="14"/>
      <c r="LPG902" s="14"/>
      <c r="LPH902" s="14"/>
      <c r="LPI902" s="14"/>
      <c r="LPJ902" s="14"/>
      <c r="LPK902" s="14"/>
      <c r="LPL902" s="14"/>
      <c r="LPM902" s="14"/>
      <c r="LPN902" s="14"/>
      <c r="LPO902" s="14"/>
      <c r="LPP902" s="14"/>
      <c r="LPQ902" s="14"/>
      <c r="LPR902" s="14"/>
      <c r="LPS902" s="14"/>
      <c r="LPT902" s="14"/>
      <c r="LPU902" s="14"/>
      <c r="LPV902" s="14"/>
      <c r="LPW902" s="14"/>
      <c r="LPX902" s="14"/>
      <c r="LPY902" s="14"/>
      <c r="LPZ902" s="14"/>
      <c r="LQA902" s="14"/>
      <c r="LQB902" s="14"/>
      <c r="LQC902" s="14"/>
      <c r="LQD902" s="14"/>
      <c r="LQE902" s="14"/>
      <c r="LQF902" s="14"/>
      <c r="LQG902" s="14"/>
      <c r="LQH902" s="14"/>
      <c r="LQI902" s="14"/>
      <c r="LQJ902" s="14"/>
      <c r="LQK902" s="14"/>
      <c r="LQL902" s="14"/>
      <c r="LQM902" s="14"/>
      <c r="LQN902" s="14"/>
      <c r="LQO902" s="14"/>
      <c r="LQP902" s="14"/>
      <c r="LQQ902" s="14"/>
      <c r="LQR902" s="14"/>
      <c r="LQS902" s="14"/>
      <c r="LQT902" s="14"/>
      <c r="LQU902" s="14"/>
      <c r="LQV902" s="14"/>
      <c r="LQW902" s="14"/>
      <c r="LQX902" s="14"/>
      <c r="LQY902" s="14"/>
      <c r="LQZ902" s="14"/>
      <c r="LRA902" s="14"/>
      <c r="LRB902" s="14"/>
      <c r="LRC902" s="14"/>
      <c r="LRD902" s="14"/>
      <c r="LRE902" s="14"/>
      <c r="LRF902" s="14"/>
      <c r="LRG902" s="14"/>
      <c r="LRH902" s="14"/>
      <c r="LRI902" s="14"/>
      <c r="LRJ902" s="14"/>
      <c r="LRK902" s="14"/>
      <c r="LRL902" s="14"/>
      <c r="LRM902" s="14"/>
      <c r="LRN902" s="14"/>
      <c r="LRO902" s="14"/>
      <c r="LRP902" s="14"/>
      <c r="LRQ902" s="14"/>
      <c r="LRR902" s="14"/>
      <c r="LRS902" s="14"/>
      <c r="LRT902" s="14"/>
      <c r="LRU902" s="14"/>
      <c r="LRV902" s="14"/>
      <c r="LRW902" s="14"/>
      <c r="LRX902" s="14"/>
      <c r="LRY902" s="14"/>
      <c r="LRZ902" s="14"/>
      <c r="LSA902" s="14"/>
      <c r="LSB902" s="14"/>
      <c r="LSC902" s="14"/>
      <c r="LSD902" s="14"/>
      <c r="LSE902" s="14"/>
      <c r="LSF902" s="14"/>
      <c r="LSG902" s="14"/>
      <c r="LSH902" s="14"/>
      <c r="LSI902" s="14"/>
      <c r="LSJ902" s="14"/>
      <c r="LSK902" s="14"/>
      <c r="LSL902" s="14"/>
      <c r="LSM902" s="14"/>
      <c r="LSN902" s="14"/>
      <c r="LSO902" s="14"/>
      <c r="LSP902" s="14"/>
      <c r="LSQ902" s="14"/>
      <c r="LSR902" s="14"/>
      <c r="LSS902" s="14"/>
      <c r="LST902" s="14"/>
      <c r="LSU902" s="14"/>
      <c r="LSV902" s="14"/>
      <c r="LSW902" s="14"/>
      <c r="LSX902" s="14"/>
      <c r="LSY902" s="14"/>
      <c r="LSZ902" s="14"/>
      <c r="LTA902" s="14"/>
      <c r="LTB902" s="14"/>
      <c r="LTC902" s="14"/>
      <c r="LTD902" s="14"/>
      <c r="LTE902" s="14"/>
      <c r="LTF902" s="14"/>
      <c r="LTG902" s="14"/>
      <c r="LTH902" s="14"/>
      <c r="LTI902" s="14"/>
      <c r="LTJ902" s="14"/>
      <c r="LTK902" s="14"/>
      <c r="LTL902" s="14"/>
      <c r="LTM902" s="14"/>
      <c r="LTN902" s="14"/>
      <c r="LTO902" s="14"/>
      <c r="LTP902" s="14"/>
      <c r="LTQ902" s="14"/>
      <c r="LTR902" s="14"/>
      <c r="LTS902" s="14"/>
      <c r="LTT902" s="14"/>
      <c r="LTU902" s="14"/>
      <c r="LTV902" s="14"/>
      <c r="LTW902" s="14"/>
      <c r="LTX902" s="14"/>
      <c r="LTY902" s="14"/>
      <c r="LTZ902" s="14"/>
      <c r="LUA902" s="14"/>
      <c r="LUB902" s="14"/>
      <c r="LUC902" s="14"/>
      <c r="LUD902" s="14"/>
      <c r="LUE902" s="14"/>
      <c r="LUF902" s="14"/>
      <c r="LUG902" s="14"/>
      <c r="LUH902" s="14"/>
      <c r="LUI902" s="14"/>
      <c r="LUJ902" s="14"/>
      <c r="LUK902" s="14"/>
      <c r="LUL902" s="14"/>
      <c r="LUM902" s="14"/>
      <c r="LUN902" s="14"/>
      <c r="LUO902" s="14"/>
      <c r="LUP902" s="14"/>
      <c r="LUQ902" s="14"/>
      <c r="LUR902" s="14"/>
      <c r="LUS902" s="14"/>
      <c r="LUT902" s="14"/>
      <c r="LUU902" s="14"/>
      <c r="LUV902" s="14"/>
      <c r="LUW902" s="14"/>
      <c r="LUX902" s="14"/>
      <c r="LUY902" s="14"/>
      <c r="LUZ902" s="14"/>
      <c r="LVA902" s="14"/>
      <c r="LVB902" s="14"/>
      <c r="LVC902" s="14"/>
      <c r="LVD902" s="14"/>
      <c r="LVE902" s="14"/>
      <c r="LVF902" s="14"/>
      <c r="LVG902" s="14"/>
      <c r="LVH902" s="14"/>
      <c r="LVI902" s="14"/>
      <c r="LVJ902" s="14"/>
      <c r="LVK902" s="14"/>
      <c r="LVL902" s="14"/>
      <c r="LVM902" s="14"/>
      <c r="LVN902" s="14"/>
      <c r="LVO902" s="14"/>
      <c r="LVP902" s="14"/>
      <c r="LVQ902" s="14"/>
      <c r="LVR902" s="14"/>
      <c r="LVS902" s="14"/>
      <c r="LVT902" s="14"/>
      <c r="LVU902" s="14"/>
      <c r="LVV902" s="14"/>
      <c r="LVW902" s="14"/>
      <c r="LVX902" s="14"/>
      <c r="LVY902" s="14"/>
      <c r="LVZ902" s="14"/>
      <c r="LWA902" s="14"/>
      <c r="LWB902" s="14"/>
      <c r="LWC902" s="14"/>
      <c r="LWD902" s="14"/>
      <c r="LWE902" s="14"/>
      <c r="LWF902" s="14"/>
      <c r="LWG902" s="14"/>
      <c r="LWH902" s="14"/>
      <c r="LWI902" s="14"/>
      <c r="LWJ902" s="14"/>
      <c r="LWK902" s="14"/>
      <c r="LWL902" s="14"/>
      <c r="LWM902" s="14"/>
      <c r="LWN902" s="14"/>
      <c r="LWO902" s="14"/>
      <c r="LWP902" s="14"/>
      <c r="LWQ902" s="14"/>
      <c r="LWR902" s="14"/>
      <c r="LWS902" s="14"/>
      <c r="LWT902" s="14"/>
      <c r="LWU902" s="14"/>
      <c r="LWV902" s="14"/>
      <c r="LWW902" s="14"/>
      <c r="LWX902" s="14"/>
      <c r="LWY902" s="14"/>
      <c r="LWZ902" s="14"/>
      <c r="LXA902" s="14"/>
      <c r="LXB902" s="14"/>
      <c r="LXC902" s="14"/>
      <c r="LXD902" s="14"/>
      <c r="LXE902" s="14"/>
      <c r="LXF902" s="14"/>
      <c r="LXG902" s="14"/>
      <c r="LXH902" s="14"/>
      <c r="LXI902" s="14"/>
      <c r="LXJ902" s="14"/>
      <c r="LXK902" s="14"/>
      <c r="LXL902" s="14"/>
      <c r="LXM902" s="14"/>
      <c r="LXN902" s="14"/>
      <c r="LXO902" s="14"/>
      <c r="LXP902" s="14"/>
      <c r="LXQ902" s="14"/>
      <c r="LXR902" s="14"/>
      <c r="LXS902" s="14"/>
      <c r="LXT902" s="14"/>
      <c r="LXU902" s="14"/>
      <c r="LXV902" s="14"/>
      <c r="LXW902" s="14"/>
      <c r="LXX902" s="14"/>
      <c r="LXY902" s="14"/>
      <c r="LXZ902" s="14"/>
      <c r="LYA902" s="14"/>
      <c r="LYB902" s="14"/>
      <c r="LYC902" s="14"/>
      <c r="LYD902" s="14"/>
      <c r="LYE902" s="14"/>
      <c r="LYF902" s="14"/>
      <c r="LYG902" s="14"/>
      <c r="LYH902" s="14"/>
      <c r="LYI902" s="14"/>
      <c r="LYJ902" s="14"/>
      <c r="LYK902" s="14"/>
      <c r="LYL902" s="14"/>
      <c r="LYM902" s="14"/>
      <c r="LYN902" s="14"/>
      <c r="LYO902" s="14"/>
      <c r="LYP902" s="14"/>
      <c r="LYQ902" s="14"/>
      <c r="LYR902" s="14"/>
      <c r="LYS902" s="14"/>
      <c r="LYT902" s="14"/>
      <c r="LYU902" s="14"/>
      <c r="LYV902" s="14"/>
      <c r="LYW902" s="14"/>
      <c r="LYX902" s="14"/>
      <c r="LYY902" s="14"/>
      <c r="LYZ902" s="14"/>
      <c r="LZA902" s="14"/>
      <c r="LZB902" s="14"/>
      <c r="LZC902" s="14"/>
      <c r="LZD902" s="14"/>
      <c r="LZE902" s="14"/>
      <c r="LZF902" s="14"/>
      <c r="LZG902" s="14"/>
      <c r="LZH902" s="14"/>
      <c r="LZI902" s="14"/>
      <c r="LZJ902" s="14"/>
      <c r="LZK902" s="14"/>
      <c r="LZL902" s="14"/>
      <c r="LZM902" s="14"/>
      <c r="LZN902" s="14"/>
      <c r="LZO902" s="14"/>
      <c r="LZP902" s="14"/>
      <c r="LZQ902" s="14"/>
      <c r="LZR902" s="14"/>
      <c r="LZS902" s="14"/>
      <c r="LZT902" s="14"/>
      <c r="LZU902" s="14"/>
      <c r="LZV902" s="14"/>
      <c r="LZW902" s="14"/>
      <c r="LZX902" s="14"/>
      <c r="LZY902" s="14"/>
      <c r="LZZ902" s="14"/>
      <c r="MAA902" s="14"/>
      <c r="MAB902" s="14"/>
      <c r="MAC902" s="14"/>
      <c r="MAD902" s="14"/>
      <c r="MAE902" s="14"/>
      <c r="MAF902" s="14"/>
      <c r="MAG902" s="14"/>
      <c r="MAH902" s="14"/>
      <c r="MAI902" s="14"/>
      <c r="MAJ902" s="14"/>
      <c r="MAK902" s="14"/>
      <c r="MAL902" s="14"/>
      <c r="MAM902" s="14"/>
      <c r="MAN902" s="14"/>
      <c r="MAO902" s="14"/>
      <c r="MAP902" s="14"/>
      <c r="MAQ902" s="14"/>
      <c r="MAR902" s="14"/>
      <c r="MAS902" s="14"/>
      <c r="MAT902" s="14"/>
      <c r="MAU902" s="14"/>
      <c r="MAV902" s="14"/>
      <c r="MAW902" s="14"/>
      <c r="MAX902" s="14"/>
      <c r="MAY902" s="14"/>
      <c r="MAZ902" s="14"/>
      <c r="MBA902" s="14"/>
      <c r="MBB902" s="14"/>
      <c r="MBC902" s="14"/>
      <c r="MBD902" s="14"/>
      <c r="MBE902" s="14"/>
      <c r="MBF902" s="14"/>
      <c r="MBG902" s="14"/>
      <c r="MBH902" s="14"/>
      <c r="MBI902" s="14"/>
      <c r="MBJ902" s="14"/>
      <c r="MBK902" s="14"/>
      <c r="MBL902" s="14"/>
      <c r="MBM902" s="14"/>
      <c r="MBN902" s="14"/>
      <c r="MBO902" s="14"/>
      <c r="MBP902" s="14"/>
      <c r="MBQ902" s="14"/>
      <c r="MBR902" s="14"/>
      <c r="MBS902" s="14"/>
      <c r="MBT902" s="14"/>
      <c r="MBU902" s="14"/>
      <c r="MBV902" s="14"/>
      <c r="MBW902" s="14"/>
      <c r="MBX902" s="14"/>
      <c r="MBY902" s="14"/>
      <c r="MBZ902" s="14"/>
      <c r="MCA902" s="14"/>
      <c r="MCB902" s="14"/>
      <c r="MCC902" s="14"/>
      <c r="MCD902" s="14"/>
      <c r="MCE902" s="14"/>
      <c r="MCF902" s="14"/>
      <c r="MCG902" s="14"/>
      <c r="MCH902" s="14"/>
      <c r="MCI902" s="14"/>
      <c r="MCJ902" s="14"/>
      <c r="MCK902" s="14"/>
      <c r="MCL902" s="14"/>
      <c r="MCM902" s="14"/>
      <c r="MCN902" s="14"/>
      <c r="MCO902" s="14"/>
      <c r="MCP902" s="14"/>
      <c r="MCQ902" s="14"/>
      <c r="MCR902" s="14"/>
      <c r="MCS902" s="14"/>
      <c r="MCT902" s="14"/>
      <c r="MCU902" s="14"/>
      <c r="MCV902" s="14"/>
      <c r="MCW902" s="14"/>
      <c r="MCX902" s="14"/>
      <c r="MCY902" s="14"/>
      <c r="MCZ902" s="14"/>
      <c r="MDA902" s="14"/>
      <c r="MDB902" s="14"/>
      <c r="MDC902" s="14"/>
      <c r="MDD902" s="14"/>
      <c r="MDE902" s="14"/>
      <c r="MDF902" s="14"/>
      <c r="MDG902" s="14"/>
      <c r="MDH902" s="14"/>
      <c r="MDI902" s="14"/>
      <c r="MDJ902" s="14"/>
      <c r="MDK902" s="14"/>
      <c r="MDL902" s="14"/>
      <c r="MDM902" s="14"/>
      <c r="MDN902" s="14"/>
      <c r="MDO902" s="14"/>
      <c r="MDP902" s="14"/>
      <c r="MDQ902" s="14"/>
      <c r="MDR902" s="14"/>
      <c r="MDS902" s="14"/>
      <c r="MDT902" s="14"/>
      <c r="MDU902" s="14"/>
      <c r="MDV902" s="14"/>
      <c r="MDW902" s="14"/>
      <c r="MDX902" s="14"/>
      <c r="MDY902" s="14"/>
      <c r="MDZ902" s="14"/>
      <c r="MEA902" s="14"/>
      <c r="MEB902" s="14"/>
      <c r="MEC902" s="14"/>
      <c r="MED902" s="14"/>
      <c r="MEE902" s="14"/>
      <c r="MEF902" s="14"/>
      <c r="MEG902" s="14"/>
      <c r="MEH902" s="14"/>
      <c r="MEI902" s="14"/>
      <c r="MEJ902" s="14"/>
      <c r="MEK902" s="14"/>
      <c r="MEL902" s="14"/>
      <c r="MEM902" s="14"/>
      <c r="MEN902" s="14"/>
      <c r="MEO902" s="14"/>
      <c r="MEP902" s="14"/>
      <c r="MEQ902" s="14"/>
      <c r="MER902" s="14"/>
      <c r="MES902" s="14"/>
      <c r="MET902" s="14"/>
      <c r="MEU902" s="14"/>
      <c r="MEV902" s="14"/>
      <c r="MEW902" s="14"/>
      <c r="MEX902" s="14"/>
      <c r="MEY902" s="14"/>
      <c r="MEZ902" s="14"/>
      <c r="MFA902" s="14"/>
      <c r="MFB902" s="14"/>
      <c r="MFC902" s="14"/>
      <c r="MFD902" s="14"/>
      <c r="MFE902" s="14"/>
      <c r="MFF902" s="14"/>
      <c r="MFG902" s="14"/>
      <c r="MFH902" s="14"/>
      <c r="MFI902" s="14"/>
      <c r="MFJ902" s="14"/>
      <c r="MFK902" s="14"/>
      <c r="MFL902" s="14"/>
      <c r="MFM902" s="14"/>
      <c r="MFN902" s="14"/>
      <c r="MFO902" s="14"/>
      <c r="MFP902" s="14"/>
      <c r="MFQ902" s="14"/>
      <c r="MFR902" s="14"/>
      <c r="MFS902" s="14"/>
      <c r="MFT902" s="14"/>
      <c r="MFU902" s="14"/>
      <c r="MFV902" s="14"/>
      <c r="MFW902" s="14"/>
      <c r="MFX902" s="14"/>
      <c r="MFY902" s="14"/>
      <c r="MFZ902" s="14"/>
      <c r="MGA902" s="14"/>
      <c r="MGB902" s="14"/>
      <c r="MGC902" s="14"/>
      <c r="MGD902" s="14"/>
      <c r="MGE902" s="14"/>
      <c r="MGF902" s="14"/>
      <c r="MGG902" s="14"/>
      <c r="MGH902" s="14"/>
      <c r="MGI902" s="14"/>
      <c r="MGJ902" s="14"/>
      <c r="MGK902" s="14"/>
      <c r="MGL902" s="14"/>
      <c r="MGM902" s="14"/>
      <c r="MGN902" s="14"/>
      <c r="MGO902" s="14"/>
      <c r="MGP902" s="14"/>
      <c r="MGQ902" s="14"/>
      <c r="MGR902" s="14"/>
      <c r="MGS902" s="14"/>
      <c r="MGT902" s="14"/>
      <c r="MGU902" s="14"/>
      <c r="MGV902" s="14"/>
      <c r="MGW902" s="14"/>
      <c r="MGX902" s="14"/>
      <c r="MGY902" s="14"/>
      <c r="MGZ902" s="14"/>
      <c r="MHA902" s="14"/>
      <c r="MHB902" s="14"/>
      <c r="MHC902" s="14"/>
      <c r="MHD902" s="14"/>
      <c r="MHE902" s="14"/>
      <c r="MHF902" s="14"/>
      <c r="MHG902" s="14"/>
      <c r="MHH902" s="14"/>
      <c r="MHI902" s="14"/>
      <c r="MHJ902" s="14"/>
      <c r="MHK902" s="14"/>
      <c r="MHL902" s="14"/>
      <c r="MHM902" s="14"/>
      <c r="MHN902" s="14"/>
      <c r="MHO902" s="14"/>
      <c r="MHP902" s="14"/>
      <c r="MHQ902" s="14"/>
      <c r="MHR902" s="14"/>
      <c r="MHS902" s="14"/>
      <c r="MHT902" s="14"/>
      <c r="MHU902" s="14"/>
      <c r="MHV902" s="14"/>
      <c r="MHW902" s="14"/>
      <c r="MHX902" s="14"/>
      <c r="MHY902" s="14"/>
      <c r="MHZ902" s="14"/>
      <c r="MIA902" s="14"/>
      <c r="MIB902" s="14"/>
      <c r="MIC902" s="14"/>
      <c r="MID902" s="14"/>
      <c r="MIE902" s="14"/>
      <c r="MIF902" s="14"/>
      <c r="MIG902" s="14"/>
      <c r="MIH902" s="14"/>
      <c r="MII902" s="14"/>
      <c r="MIJ902" s="14"/>
      <c r="MIK902" s="14"/>
      <c r="MIL902" s="14"/>
      <c r="MIM902" s="14"/>
      <c r="MIN902" s="14"/>
      <c r="MIO902" s="14"/>
      <c r="MIP902" s="14"/>
      <c r="MIQ902" s="14"/>
      <c r="MIR902" s="14"/>
      <c r="MIS902" s="14"/>
      <c r="MIT902" s="14"/>
      <c r="MIU902" s="14"/>
      <c r="MIV902" s="14"/>
      <c r="MIW902" s="14"/>
      <c r="MIX902" s="14"/>
      <c r="MIY902" s="14"/>
      <c r="MIZ902" s="14"/>
      <c r="MJA902" s="14"/>
      <c r="MJB902" s="14"/>
      <c r="MJC902" s="14"/>
      <c r="MJD902" s="14"/>
      <c r="MJE902" s="14"/>
      <c r="MJF902" s="14"/>
      <c r="MJG902" s="14"/>
      <c r="MJH902" s="14"/>
      <c r="MJI902" s="14"/>
      <c r="MJJ902" s="14"/>
      <c r="MJK902" s="14"/>
      <c r="MJL902" s="14"/>
      <c r="MJM902" s="14"/>
      <c r="MJN902" s="14"/>
      <c r="MJO902" s="14"/>
      <c r="MJP902" s="14"/>
      <c r="MJQ902" s="14"/>
      <c r="MJR902" s="14"/>
      <c r="MJS902" s="14"/>
      <c r="MJT902" s="14"/>
      <c r="MJU902" s="14"/>
      <c r="MJV902" s="14"/>
      <c r="MJW902" s="14"/>
      <c r="MJX902" s="14"/>
      <c r="MJY902" s="14"/>
      <c r="MJZ902" s="14"/>
      <c r="MKA902" s="14"/>
      <c r="MKB902" s="14"/>
      <c r="MKC902" s="14"/>
      <c r="MKD902" s="14"/>
      <c r="MKE902" s="14"/>
      <c r="MKF902" s="14"/>
      <c r="MKG902" s="14"/>
      <c r="MKH902" s="14"/>
      <c r="MKI902" s="14"/>
      <c r="MKJ902" s="14"/>
      <c r="MKK902" s="14"/>
      <c r="MKL902" s="14"/>
      <c r="MKM902" s="14"/>
      <c r="MKN902" s="14"/>
      <c r="MKO902" s="14"/>
      <c r="MKP902" s="14"/>
      <c r="MKQ902" s="14"/>
      <c r="MKR902" s="14"/>
      <c r="MKS902" s="14"/>
      <c r="MKT902" s="14"/>
      <c r="MKU902" s="14"/>
      <c r="MKV902" s="14"/>
      <c r="MKW902" s="14"/>
      <c r="MKX902" s="14"/>
      <c r="MKY902" s="14"/>
      <c r="MKZ902" s="14"/>
      <c r="MLA902" s="14"/>
      <c r="MLB902" s="14"/>
      <c r="MLC902" s="14"/>
      <c r="MLD902" s="14"/>
      <c r="MLE902" s="14"/>
      <c r="MLF902" s="14"/>
      <c r="MLG902" s="14"/>
      <c r="MLH902" s="14"/>
      <c r="MLI902" s="14"/>
      <c r="MLJ902" s="14"/>
      <c r="MLK902" s="14"/>
      <c r="MLL902" s="14"/>
      <c r="MLM902" s="14"/>
      <c r="MLN902" s="14"/>
      <c r="MLO902" s="14"/>
      <c r="MLP902" s="14"/>
      <c r="MLQ902" s="14"/>
      <c r="MLR902" s="14"/>
      <c r="MLS902" s="14"/>
      <c r="MLT902" s="14"/>
      <c r="MLU902" s="14"/>
      <c r="MLV902" s="14"/>
      <c r="MLW902" s="14"/>
      <c r="MLX902" s="14"/>
      <c r="MLY902" s="14"/>
      <c r="MLZ902" s="14"/>
      <c r="MMA902" s="14"/>
      <c r="MMB902" s="14"/>
      <c r="MMC902" s="14"/>
      <c r="MMD902" s="14"/>
      <c r="MME902" s="14"/>
      <c r="MMF902" s="14"/>
      <c r="MMG902" s="14"/>
      <c r="MMH902" s="14"/>
      <c r="MMI902" s="14"/>
      <c r="MMJ902" s="14"/>
      <c r="MMK902" s="14"/>
      <c r="MML902" s="14"/>
      <c r="MMM902" s="14"/>
      <c r="MMN902" s="14"/>
      <c r="MMO902" s="14"/>
      <c r="MMP902" s="14"/>
      <c r="MMQ902" s="14"/>
      <c r="MMR902" s="14"/>
      <c r="MMS902" s="14"/>
      <c r="MMT902" s="14"/>
      <c r="MMU902" s="14"/>
      <c r="MMV902" s="14"/>
      <c r="MMW902" s="14"/>
      <c r="MMX902" s="14"/>
      <c r="MMY902" s="14"/>
      <c r="MMZ902" s="14"/>
      <c r="MNA902" s="14"/>
      <c r="MNB902" s="14"/>
      <c r="MNC902" s="14"/>
      <c r="MND902" s="14"/>
      <c r="MNE902" s="14"/>
      <c r="MNF902" s="14"/>
      <c r="MNG902" s="14"/>
      <c r="MNH902" s="14"/>
      <c r="MNI902" s="14"/>
      <c r="MNJ902" s="14"/>
      <c r="MNK902" s="14"/>
      <c r="MNL902" s="14"/>
      <c r="MNM902" s="14"/>
      <c r="MNN902" s="14"/>
      <c r="MNO902" s="14"/>
      <c r="MNP902" s="14"/>
      <c r="MNQ902" s="14"/>
      <c r="MNR902" s="14"/>
      <c r="MNS902" s="14"/>
      <c r="MNT902" s="14"/>
      <c r="MNU902" s="14"/>
      <c r="MNV902" s="14"/>
      <c r="MNW902" s="14"/>
      <c r="MNX902" s="14"/>
      <c r="MNY902" s="14"/>
      <c r="MNZ902" s="14"/>
      <c r="MOA902" s="14"/>
      <c r="MOB902" s="14"/>
      <c r="MOC902" s="14"/>
      <c r="MOD902" s="14"/>
      <c r="MOE902" s="14"/>
      <c r="MOF902" s="14"/>
      <c r="MOG902" s="14"/>
      <c r="MOH902" s="14"/>
      <c r="MOI902" s="14"/>
      <c r="MOJ902" s="14"/>
      <c r="MOK902" s="14"/>
      <c r="MOL902" s="14"/>
      <c r="MOM902" s="14"/>
      <c r="MON902" s="14"/>
      <c r="MOO902" s="14"/>
      <c r="MOP902" s="14"/>
      <c r="MOQ902" s="14"/>
      <c r="MOR902" s="14"/>
      <c r="MOS902" s="14"/>
      <c r="MOT902" s="14"/>
      <c r="MOU902" s="14"/>
      <c r="MOV902" s="14"/>
      <c r="MOW902" s="14"/>
      <c r="MOX902" s="14"/>
      <c r="MOY902" s="14"/>
      <c r="MOZ902" s="14"/>
      <c r="MPA902" s="14"/>
      <c r="MPB902" s="14"/>
      <c r="MPC902" s="14"/>
      <c r="MPD902" s="14"/>
      <c r="MPE902" s="14"/>
      <c r="MPF902" s="14"/>
      <c r="MPG902" s="14"/>
      <c r="MPH902" s="14"/>
      <c r="MPI902" s="14"/>
      <c r="MPJ902" s="14"/>
      <c r="MPK902" s="14"/>
      <c r="MPL902" s="14"/>
      <c r="MPM902" s="14"/>
      <c r="MPN902" s="14"/>
      <c r="MPO902" s="14"/>
      <c r="MPP902" s="14"/>
      <c r="MPQ902" s="14"/>
      <c r="MPR902" s="14"/>
      <c r="MPS902" s="14"/>
      <c r="MPT902" s="14"/>
      <c r="MPU902" s="14"/>
      <c r="MPV902" s="14"/>
      <c r="MPW902" s="14"/>
      <c r="MPX902" s="14"/>
      <c r="MPY902" s="14"/>
      <c r="MPZ902" s="14"/>
      <c r="MQA902" s="14"/>
      <c r="MQB902" s="14"/>
      <c r="MQC902" s="14"/>
      <c r="MQD902" s="14"/>
      <c r="MQE902" s="14"/>
      <c r="MQF902" s="14"/>
      <c r="MQG902" s="14"/>
      <c r="MQH902" s="14"/>
      <c r="MQI902" s="14"/>
      <c r="MQJ902" s="14"/>
      <c r="MQK902" s="14"/>
      <c r="MQL902" s="14"/>
      <c r="MQM902" s="14"/>
      <c r="MQN902" s="14"/>
      <c r="MQO902" s="14"/>
      <c r="MQP902" s="14"/>
      <c r="MQQ902" s="14"/>
      <c r="MQR902" s="14"/>
      <c r="MQS902" s="14"/>
      <c r="MQT902" s="14"/>
      <c r="MQU902" s="14"/>
      <c r="MQV902" s="14"/>
      <c r="MQW902" s="14"/>
      <c r="MQX902" s="14"/>
      <c r="MQY902" s="14"/>
      <c r="MQZ902" s="14"/>
      <c r="MRA902" s="14"/>
      <c r="MRB902" s="14"/>
      <c r="MRC902" s="14"/>
      <c r="MRD902" s="14"/>
      <c r="MRE902" s="14"/>
      <c r="MRF902" s="14"/>
      <c r="MRG902" s="14"/>
      <c r="MRH902" s="14"/>
      <c r="MRI902" s="14"/>
      <c r="MRJ902" s="14"/>
      <c r="MRK902" s="14"/>
      <c r="MRL902" s="14"/>
      <c r="MRM902" s="14"/>
      <c r="MRN902" s="14"/>
      <c r="MRO902" s="14"/>
      <c r="MRP902" s="14"/>
      <c r="MRQ902" s="14"/>
      <c r="MRR902" s="14"/>
      <c r="MRS902" s="14"/>
      <c r="MRT902" s="14"/>
      <c r="MRU902" s="14"/>
      <c r="MRV902" s="14"/>
      <c r="MRW902" s="14"/>
      <c r="MRX902" s="14"/>
      <c r="MRY902" s="14"/>
      <c r="MRZ902" s="14"/>
      <c r="MSA902" s="14"/>
      <c r="MSB902" s="14"/>
      <c r="MSC902" s="14"/>
      <c r="MSD902" s="14"/>
      <c r="MSE902" s="14"/>
      <c r="MSF902" s="14"/>
      <c r="MSG902" s="14"/>
      <c r="MSH902" s="14"/>
      <c r="MSI902" s="14"/>
      <c r="MSJ902" s="14"/>
      <c r="MSK902" s="14"/>
      <c r="MSL902" s="14"/>
      <c r="MSM902" s="14"/>
      <c r="MSN902" s="14"/>
      <c r="MSO902" s="14"/>
      <c r="MSP902" s="14"/>
      <c r="MSQ902" s="14"/>
      <c r="MSR902" s="14"/>
      <c r="MSS902" s="14"/>
      <c r="MST902" s="14"/>
      <c r="MSU902" s="14"/>
      <c r="MSV902" s="14"/>
      <c r="MSW902" s="14"/>
      <c r="MSX902" s="14"/>
      <c r="MSY902" s="14"/>
      <c r="MSZ902" s="14"/>
      <c r="MTA902" s="14"/>
      <c r="MTB902" s="14"/>
      <c r="MTC902" s="14"/>
      <c r="MTD902" s="14"/>
      <c r="MTE902" s="14"/>
      <c r="MTF902" s="14"/>
      <c r="MTG902" s="14"/>
      <c r="MTH902" s="14"/>
      <c r="MTI902" s="14"/>
      <c r="MTJ902" s="14"/>
      <c r="MTK902" s="14"/>
      <c r="MTL902" s="14"/>
      <c r="MTM902" s="14"/>
      <c r="MTN902" s="14"/>
      <c r="MTO902" s="14"/>
      <c r="MTP902" s="14"/>
      <c r="MTQ902" s="14"/>
      <c r="MTR902" s="14"/>
      <c r="MTS902" s="14"/>
      <c r="MTT902" s="14"/>
      <c r="MTU902" s="14"/>
      <c r="MTV902" s="14"/>
      <c r="MTW902" s="14"/>
      <c r="MTX902" s="14"/>
      <c r="MTY902" s="14"/>
      <c r="MTZ902" s="14"/>
      <c r="MUA902" s="14"/>
      <c r="MUB902" s="14"/>
      <c r="MUC902" s="14"/>
      <c r="MUD902" s="14"/>
      <c r="MUE902" s="14"/>
      <c r="MUF902" s="14"/>
      <c r="MUG902" s="14"/>
      <c r="MUH902" s="14"/>
      <c r="MUI902" s="14"/>
      <c r="MUJ902" s="14"/>
      <c r="MUK902" s="14"/>
      <c r="MUL902" s="14"/>
      <c r="MUM902" s="14"/>
      <c r="MUN902" s="14"/>
      <c r="MUO902" s="14"/>
      <c r="MUP902" s="14"/>
      <c r="MUQ902" s="14"/>
      <c r="MUR902" s="14"/>
      <c r="MUS902" s="14"/>
      <c r="MUT902" s="14"/>
      <c r="MUU902" s="14"/>
      <c r="MUV902" s="14"/>
      <c r="MUW902" s="14"/>
      <c r="MUX902" s="14"/>
      <c r="MUY902" s="14"/>
      <c r="MUZ902" s="14"/>
      <c r="MVA902" s="14"/>
      <c r="MVB902" s="14"/>
      <c r="MVC902" s="14"/>
      <c r="MVD902" s="14"/>
      <c r="MVE902" s="14"/>
      <c r="MVF902" s="14"/>
      <c r="MVG902" s="14"/>
      <c r="MVH902" s="14"/>
      <c r="MVI902" s="14"/>
      <c r="MVJ902" s="14"/>
      <c r="MVK902" s="14"/>
      <c r="MVL902" s="14"/>
      <c r="MVM902" s="14"/>
      <c r="MVN902" s="14"/>
      <c r="MVO902" s="14"/>
      <c r="MVP902" s="14"/>
      <c r="MVQ902" s="14"/>
      <c r="MVR902" s="14"/>
      <c r="MVS902" s="14"/>
      <c r="MVT902" s="14"/>
      <c r="MVU902" s="14"/>
      <c r="MVV902" s="14"/>
      <c r="MVW902" s="14"/>
      <c r="MVX902" s="14"/>
      <c r="MVY902" s="14"/>
      <c r="MVZ902" s="14"/>
      <c r="MWA902" s="14"/>
      <c r="MWB902" s="14"/>
      <c r="MWC902" s="14"/>
      <c r="MWD902" s="14"/>
      <c r="MWE902" s="14"/>
      <c r="MWF902" s="14"/>
      <c r="MWG902" s="14"/>
      <c r="MWH902" s="14"/>
      <c r="MWI902" s="14"/>
      <c r="MWJ902" s="14"/>
      <c r="MWK902" s="14"/>
      <c r="MWL902" s="14"/>
      <c r="MWM902" s="14"/>
      <c r="MWN902" s="14"/>
      <c r="MWO902" s="14"/>
      <c r="MWP902" s="14"/>
      <c r="MWQ902" s="14"/>
      <c r="MWR902" s="14"/>
      <c r="MWS902" s="14"/>
      <c r="MWT902" s="14"/>
      <c r="MWU902" s="14"/>
      <c r="MWV902" s="14"/>
      <c r="MWW902" s="14"/>
      <c r="MWX902" s="14"/>
      <c r="MWY902" s="14"/>
      <c r="MWZ902" s="14"/>
      <c r="MXA902" s="14"/>
      <c r="MXB902" s="14"/>
      <c r="MXC902" s="14"/>
      <c r="MXD902" s="14"/>
      <c r="MXE902" s="14"/>
      <c r="MXF902" s="14"/>
      <c r="MXG902" s="14"/>
      <c r="MXH902" s="14"/>
      <c r="MXI902" s="14"/>
      <c r="MXJ902" s="14"/>
      <c r="MXK902" s="14"/>
      <c r="MXL902" s="14"/>
      <c r="MXM902" s="14"/>
      <c r="MXN902" s="14"/>
      <c r="MXO902" s="14"/>
      <c r="MXP902" s="14"/>
      <c r="MXQ902" s="14"/>
      <c r="MXR902" s="14"/>
      <c r="MXS902" s="14"/>
      <c r="MXT902" s="14"/>
      <c r="MXU902" s="14"/>
      <c r="MXV902" s="14"/>
      <c r="MXW902" s="14"/>
      <c r="MXX902" s="14"/>
      <c r="MXY902" s="14"/>
      <c r="MXZ902" s="14"/>
      <c r="MYA902" s="14"/>
      <c r="MYB902" s="14"/>
      <c r="MYC902" s="14"/>
      <c r="MYD902" s="14"/>
      <c r="MYE902" s="14"/>
      <c r="MYF902" s="14"/>
      <c r="MYG902" s="14"/>
      <c r="MYH902" s="14"/>
      <c r="MYI902" s="14"/>
      <c r="MYJ902" s="14"/>
      <c r="MYK902" s="14"/>
      <c r="MYL902" s="14"/>
      <c r="MYM902" s="14"/>
      <c r="MYN902" s="14"/>
      <c r="MYO902" s="14"/>
      <c r="MYP902" s="14"/>
      <c r="MYQ902" s="14"/>
      <c r="MYR902" s="14"/>
      <c r="MYS902" s="14"/>
      <c r="MYT902" s="14"/>
      <c r="MYU902" s="14"/>
      <c r="MYV902" s="14"/>
      <c r="MYW902" s="14"/>
      <c r="MYX902" s="14"/>
      <c r="MYY902" s="14"/>
      <c r="MYZ902" s="14"/>
      <c r="MZA902" s="14"/>
      <c r="MZB902" s="14"/>
      <c r="MZC902" s="14"/>
      <c r="MZD902" s="14"/>
      <c r="MZE902" s="14"/>
      <c r="MZF902" s="14"/>
      <c r="MZG902" s="14"/>
      <c r="MZH902" s="14"/>
      <c r="MZI902" s="14"/>
      <c r="MZJ902" s="14"/>
      <c r="MZK902" s="14"/>
      <c r="MZL902" s="14"/>
      <c r="MZM902" s="14"/>
      <c r="MZN902" s="14"/>
      <c r="MZO902" s="14"/>
      <c r="MZP902" s="14"/>
      <c r="MZQ902" s="14"/>
      <c r="MZR902" s="14"/>
      <c r="MZS902" s="14"/>
      <c r="MZT902" s="14"/>
      <c r="MZU902" s="14"/>
      <c r="MZV902" s="14"/>
      <c r="MZW902" s="14"/>
      <c r="MZX902" s="14"/>
      <c r="MZY902" s="14"/>
      <c r="MZZ902" s="14"/>
      <c r="NAA902" s="14"/>
      <c r="NAB902" s="14"/>
      <c r="NAC902" s="14"/>
      <c r="NAD902" s="14"/>
      <c r="NAE902" s="14"/>
      <c r="NAF902" s="14"/>
      <c r="NAG902" s="14"/>
      <c r="NAH902" s="14"/>
      <c r="NAI902" s="14"/>
      <c r="NAJ902" s="14"/>
      <c r="NAK902" s="14"/>
      <c r="NAL902" s="14"/>
      <c r="NAM902" s="14"/>
      <c r="NAN902" s="14"/>
      <c r="NAO902" s="14"/>
      <c r="NAP902" s="14"/>
      <c r="NAQ902" s="14"/>
      <c r="NAR902" s="14"/>
      <c r="NAS902" s="14"/>
      <c r="NAT902" s="14"/>
      <c r="NAU902" s="14"/>
      <c r="NAV902" s="14"/>
      <c r="NAW902" s="14"/>
      <c r="NAX902" s="14"/>
      <c r="NAY902" s="14"/>
      <c r="NAZ902" s="14"/>
      <c r="NBA902" s="14"/>
      <c r="NBB902" s="14"/>
      <c r="NBC902" s="14"/>
      <c r="NBD902" s="14"/>
      <c r="NBE902" s="14"/>
      <c r="NBF902" s="14"/>
      <c r="NBG902" s="14"/>
      <c r="NBH902" s="14"/>
      <c r="NBI902" s="14"/>
      <c r="NBJ902" s="14"/>
      <c r="NBK902" s="14"/>
      <c r="NBL902" s="14"/>
      <c r="NBM902" s="14"/>
      <c r="NBN902" s="14"/>
      <c r="NBO902" s="14"/>
      <c r="NBP902" s="14"/>
      <c r="NBQ902" s="14"/>
      <c r="NBR902" s="14"/>
      <c r="NBS902" s="14"/>
      <c r="NBT902" s="14"/>
      <c r="NBU902" s="14"/>
      <c r="NBV902" s="14"/>
      <c r="NBW902" s="14"/>
      <c r="NBX902" s="14"/>
      <c r="NBY902" s="14"/>
      <c r="NBZ902" s="14"/>
      <c r="NCA902" s="14"/>
      <c r="NCB902" s="14"/>
      <c r="NCC902" s="14"/>
      <c r="NCD902" s="14"/>
      <c r="NCE902" s="14"/>
      <c r="NCF902" s="14"/>
      <c r="NCG902" s="14"/>
      <c r="NCH902" s="14"/>
      <c r="NCI902" s="14"/>
      <c r="NCJ902" s="14"/>
      <c r="NCK902" s="14"/>
      <c r="NCL902" s="14"/>
      <c r="NCM902" s="14"/>
      <c r="NCN902" s="14"/>
      <c r="NCO902" s="14"/>
      <c r="NCP902" s="14"/>
      <c r="NCQ902" s="14"/>
      <c r="NCR902" s="14"/>
      <c r="NCS902" s="14"/>
      <c r="NCT902" s="14"/>
      <c r="NCU902" s="14"/>
      <c r="NCV902" s="14"/>
      <c r="NCW902" s="14"/>
      <c r="NCX902" s="14"/>
      <c r="NCY902" s="14"/>
      <c r="NCZ902" s="14"/>
      <c r="NDA902" s="14"/>
      <c r="NDB902" s="14"/>
      <c r="NDC902" s="14"/>
      <c r="NDD902" s="14"/>
      <c r="NDE902" s="14"/>
      <c r="NDF902" s="14"/>
      <c r="NDG902" s="14"/>
      <c r="NDH902" s="14"/>
      <c r="NDI902" s="14"/>
      <c r="NDJ902" s="14"/>
      <c r="NDK902" s="14"/>
      <c r="NDL902" s="14"/>
      <c r="NDM902" s="14"/>
      <c r="NDN902" s="14"/>
      <c r="NDO902" s="14"/>
      <c r="NDP902" s="14"/>
      <c r="NDQ902" s="14"/>
      <c r="NDR902" s="14"/>
      <c r="NDS902" s="14"/>
      <c r="NDT902" s="14"/>
      <c r="NDU902" s="14"/>
      <c r="NDV902" s="14"/>
      <c r="NDW902" s="14"/>
      <c r="NDX902" s="14"/>
      <c r="NDY902" s="14"/>
      <c r="NDZ902" s="14"/>
      <c r="NEA902" s="14"/>
      <c r="NEB902" s="14"/>
      <c r="NEC902" s="14"/>
      <c r="NED902" s="14"/>
      <c r="NEE902" s="14"/>
      <c r="NEF902" s="14"/>
      <c r="NEG902" s="14"/>
      <c r="NEH902" s="14"/>
      <c r="NEI902" s="14"/>
      <c r="NEJ902" s="14"/>
      <c r="NEK902" s="14"/>
      <c r="NEL902" s="14"/>
      <c r="NEM902" s="14"/>
      <c r="NEN902" s="14"/>
      <c r="NEO902" s="14"/>
      <c r="NEP902" s="14"/>
      <c r="NEQ902" s="14"/>
      <c r="NER902" s="14"/>
      <c r="NES902" s="14"/>
      <c r="NET902" s="14"/>
      <c r="NEU902" s="14"/>
      <c r="NEV902" s="14"/>
      <c r="NEW902" s="14"/>
      <c r="NEX902" s="14"/>
      <c r="NEY902" s="14"/>
      <c r="NEZ902" s="14"/>
      <c r="NFA902" s="14"/>
      <c r="NFB902" s="14"/>
      <c r="NFC902" s="14"/>
      <c r="NFD902" s="14"/>
      <c r="NFE902" s="14"/>
      <c r="NFF902" s="14"/>
      <c r="NFG902" s="14"/>
      <c r="NFH902" s="14"/>
      <c r="NFI902" s="14"/>
      <c r="NFJ902" s="14"/>
      <c r="NFK902" s="14"/>
      <c r="NFL902" s="14"/>
      <c r="NFM902" s="14"/>
      <c r="NFN902" s="14"/>
      <c r="NFO902" s="14"/>
      <c r="NFP902" s="14"/>
      <c r="NFQ902" s="14"/>
      <c r="NFR902" s="14"/>
      <c r="NFS902" s="14"/>
      <c r="NFT902" s="14"/>
      <c r="NFU902" s="14"/>
      <c r="NFV902" s="14"/>
      <c r="NFW902" s="14"/>
      <c r="NFX902" s="14"/>
      <c r="NFY902" s="14"/>
      <c r="NFZ902" s="14"/>
      <c r="NGA902" s="14"/>
      <c r="NGB902" s="14"/>
      <c r="NGC902" s="14"/>
      <c r="NGD902" s="14"/>
      <c r="NGE902" s="14"/>
      <c r="NGF902" s="14"/>
      <c r="NGG902" s="14"/>
      <c r="NGH902" s="14"/>
      <c r="NGI902" s="14"/>
      <c r="NGJ902" s="14"/>
      <c r="NGK902" s="14"/>
      <c r="NGL902" s="14"/>
      <c r="NGM902" s="14"/>
      <c r="NGN902" s="14"/>
      <c r="NGO902" s="14"/>
      <c r="NGP902" s="14"/>
      <c r="NGQ902" s="14"/>
      <c r="NGR902" s="14"/>
      <c r="NGS902" s="14"/>
      <c r="NGT902" s="14"/>
      <c r="NGU902" s="14"/>
      <c r="NGV902" s="14"/>
      <c r="NGW902" s="14"/>
      <c r="NGX902" s="14"/>
      <c r="NGY902" s="14"/>
      <c r="NGZ902" s="14"/>
      <c r="NHA902" s="14"/>
      <c r="NHB902" s="14"/>
      <c r="NHC902" s="14"/>
      <c r="NHD902" s="14"/>
      <c r="NHE902" s="14"/>
      <c r="NHF902" s="14"/>
      <c r="NHG902" s="14"/>
      <c r="NHH902" s="14"/>
      <c r="NHI902" s="14"/>
      <c r="NHJ902" s="14"/>
      <c r="NHK902" s="14"/>
      <c r="NHL902" s="14"/>
      <c r="NHM902" s="14"/>
      <c r="NHN902" s="14"/>
      <c r="NHO902" s="14"/>
      <c r="NHP902" s="14"/>
      <c r="NHQ902" s="14"/>
      <c r="NHR902" s="14"/>
      <c r="NHS902" s="14"/>
      <c r="NHT902" s="14"/>
      <c r="NHU902" s="14"/>
      <c r="NHV902" s="14"/>
      <c r="NHW902" s="14"/>
      <c r="NHX902" s="14"/>
      <c r="NHY902" s="14"/>
      <c r="NHZ902" s="14"/>
      <c r="NIA902" s="14"/>
      <c r="NIB902" s="14"/>
      <c r="NIC902" s="14"/>
      <c r="NID902" s="14"/>
      <c r="NIE902" s="14"/>
      <c r="NIF902" s="14"/>
      <c r="NIG902" s="14"/>
      <c r="NIH902" s="14"/>
      <c r="NII902" s="14"/>
      <c r="NIJ902" s="14"/>
      <c r="NIK902" s="14"/>
      <c r="NIL902" s="14"/>
      <c r="NIM902" s="14"/>
      <c r="NIN902" s="14"/>
      <c r="NIO902" s="14"/>
      <c r="NIP902" s="14"/>
      <c r="NIQ902" s="14"/>
      <c r="NIR902" s="14"/>
      <c r="NIS902" s="14"/>
      <c r="NIT902" s="14"/>
      <c r="NIU902" s="14"/>
      <c r="NIV902" s="14"/>
      <c r="NIW902" s="14"/>
      <c r="NIX902" s="14"/>
      <c r="NIY902" s="14"/>
      <c r="NIZ902" s="14"/>
      <c r="NJA902" s="14"/>
      <c r="NJB902" s="14"/>
      <c r="NJC902" s="14"/>
      <c r="NJD902" s="14"/>
      <c r="NJE902" s="14"/>
      <c r="NJF902" s="14"/>
      <c r="NJG902" s="14"/>
      <c r="NJH902" s="14"/>
      <c r="NJI902" s="14"/>
      <c r="NJJ902" s="14"/>
      <c r="NJK902" s="14"/>
      <c r="NJL902" s="14"/>
      <c r="NJM902" s="14"/>
      <c r="NJN902" s="14"/>
      <c r="NJO902" s="14"/>
      <c r="NJP902" s="14"/>
      <c r="NJQ902" s="14"/>
      <c r="NJR902" s="14"/>
      <c r="NJS902" s="14"/>
      <c r="NJT902" s="14"/>
      <c r="NJU902" s="14"/>
      <c r="NJV902" s="14"/>
      <c r="NJW902" s="14"/>
      <c r="NJX902" s="14"/>
      <c r="NJY902" s="14"/>
      <c r="NJZ902" s="14"/>
      <c r="NKA902" s="14"/>
      <c r="NKB902" s="14"/>
      <c r="NKC902" s="14"/>
      <c r="NKD902" s="14"/>
      <c r="NKE902" s="14"/>
      <c r="NKF902" s="14"/>
      <c r="NKG902" s="14"/>
      <c r="NKH902" s="14"/>
      <c r="NKI902" s="14"/>
      <c r="NKJ902" s="14"/>
      <c r="NKK902" s="14"/>
      <c r="NKL902" s="14"/>
      <c r="NKM902" s="14"/>
      <c r="NKN902" s="14"/>
      <c r="NKO902" s="14"/>
      <c r="NKP902" s="14"/>
      <c r="NKQ902" s="14"/>
      <c r="NKR902" s="14"/>
      <c r="NKS902" s="14"/>
      <c r="NKT902" s="14"/>
      <c r="NKU902" s="14"/>
      <c r="NKV902" s="14"/>
      <c r="NKW902" s="14"/>
      <c r="NKX902" s="14"/>
      <c r="NKY902" s="14"/>
      <c r="NKZ902" s="14"/>
      <c r="NLA902" s="14"/>
      <c r="NLB902" s="14"/>
      <c r="NLC902" s="14"/>
      <c r="NLD902" s="14"/>
      <c r="NLE902" s="14"/>
      <c r="NLF902" s="14"/>
      <c r="NLG902" s="14"/>
      <c r="NLH902" s="14"/>
      <c r="NLI902" s="14"/>
      <c r="NLJ902" s="14"/>
      <c r="NLK902" s="14"/>
      <c r="NLL902" s="14"/>
      <c r="NLM902" s="14"/>
      <c r="NLN902" s="14"/>
      <c r="NLO902" s="14"/>
      <c r="NLP902" s="14"/>
      <c r="NLQ902" s="14"/>
      <c r="NLR902" s="14"/>
      <c r="NLS902" s="14"/>
      <c r="NLT902" s="14"/>
      <c r="NLU902" s="14"/>
      <c r="NLV902" s="14"/>
      <c r="NLW902" s="14"/>
      <c r="NLX902" s="14"/>
      <c r="NLY902" s="14"/>
      <c r="NLZ902" s="14"/>
      <c r="NMA902" s="14"/>
      <c r="NMB902" s="14"/>
      <c r="NMC902" s="14"/>
      <c r="NMD902" s="14"/>
      <c r="NME902" s="14"/>
      <c r="NMF902" s="14"/>
      <c r="NMG902" s="14"/>
      <c r="NMH902" s="14"/>
      <c r="NMI902" s="14"/>
      <c r="NMJ902" s="14"/>
      <c r="NMK902" s="14"/>
      <c r="NML902" s="14"/>
      <c r="NMM902" s="14"/>
      <c r="NMN902" s="14"/>
      <c r="NMO902" s="14"/>
      <c r="NMP902" s="14"/>
      <c r="NMQ902" s="14"/>
      <c r="NMR902" s="14"/>
      <c r="NMS902" s="14"/>
      <c r="NMT902" s="14"/>
      <c r="NMU902" s="14"/>
      <c r="NMV902" s="14"/>
      <c r="NMW902" s="14"/>
      <c r="NMX902" s="14"/>
      <c r="NMY902" s="14"/>
      <c r="NMZ902" s="14"/>
      <c r="NNA902" s="14"/>
      <c r="NNB902" s="14"/>
      <c r="NNC902" s="14"/>
      <c r="NND902" s="14"/>
      <c r="NNE902" s="14"/>
      <c r="NNF902" s="14"/>
      <c r="NNG902" s="14"/>
      <c r="NNH902" s="14"/>
      <c r="NNI902" s="14"/>
      <c r="NNJ902" s="14"/>
      <c r="NNK902" s="14"/>
      <c r="NNL902" s="14"/>
      <c r="NNM902" s="14"/>
      <c r="NNN902" s="14"/>
      <c r="NNO902" s="14"/>
      <c r="NNP902" s="14"/>
      <c r="NNQ902" s="14"/>
      <c r="NNR902" s="14"/>
      <c r="NNS902" s="14"/>
      <c r="NNT902" s="14"/>
      <c r="NNU902" s="14"/>
      <c r="NNV902" s="14"/>
      <c r="NNW902" s="14"/>
      <c r="NNX902" s="14"/>
      <c r="NNY902" s="14"/>
      <c r="NNZ902" s="14"/>
      <c r="NOA902" s="14"/>
      <c r="NOB902" s="14"/>
      <c r="NOC902" s="14"/>
      <c r="NOD902" s="14"/>
      <c r="NOE902" s="14"/>
      <c r="NOF902" s="14"/>
      <c r="NOG902" s="14"/>
      <c r="NOH902" s="14"/>
      <c r="NOI902" s="14"/>
      <c r="NOJ902" s="14"/>
      <c r="NOK902" s="14"/>
      <c r="NOL902" s="14"/>
      <c r="NOM902" s="14"/>
      <c r="NON902" s="14"/>
      <c r="NOO902" s="14"/>
      <c r="NOP902" s="14"/>
      <c r="NOQ902" s="14"/>
      <c r="NOR902" s="14"/>
      <c r="NOS902" s="14"/>
      <c r="NOT902" s="14"/>
      <c r="NOU902" s="14"/>
      <c r="NOV902" s="14"/>
      <c r="NOW902" s="14"/>
      <c r="NOX902" s="14"/>
      <c r="NOY902" s="14"/>
      <c r="NOZ902" s="14"/>
      <c r="NPA902" s="14"/>
      <c r="NPB902" s="14"/>
      <c r="NPC902" s="14"/>
      <c r="NPD902" s="14"/>
      <c r="NPE902" s="14"/>
      <c r="NPF902" s="14"/>
      <c r="NPG902" s="14"/>
      <c r="NPH902" s="14"/>
      <c r="NPI902" s="14"/>
      <c r="NPJ902" s="14"/>
      <c r="NPK902" s="14"/>
      <c r="NPL902" s="14"/>
      <c r="NPM902" s="14"/>
      <c r="NPN902" s="14"/>
      <c r="NPO902" s="14"/>
      <c r="NPP902" s="14"/>
      <c r="NPQ902" s="14"/>
      <c r="NPR902" s="14"/>
      <c r="NPS902" s="14"/>
      <c r="NPT902" s="14"/>
      <c r="NPU902" s="14"/>
      <c r="NPV902" s="14"/>
      <c r="NPW902" s="14"/>
      <c r="NPX902" s="14"/>
      <c r="NPY902" s="14"/>
      <c r="NPZ902" s="14"/>
      <c r="NQA902" s="14"/>
      <c r="NQB902" s="14"/>
      <c r="NQC902" s="14"/>
      <c r="NQD902" s="14"/>
      <c r="NQE902" s="14"/>
      <c r="NQF902" s="14"/>
      <c r="NQG902" s="14"/>
      <c r="NQH902" s="14"/>
      <c r="NQI902" s="14"/>
      <c r="NQJ902" s="14"/>
      <c r="NQK902" s="14"/>
      <c r="NQL902" s="14"/>
      <c r="NQM902" s="14"/>
      <c r="NQN902" s="14"/>
      <c r="NQO902" s="14"/>
      <c r="NQP902" s="14"/>
      <c r="NQQ902" s="14"/>
      <c r="NQR902" s="14"/>
      <c r="NQS902" s="14"/>
      <c r="NQT902" s="14"/>
      <c r="NQU902" s="14"/>
      <c r="NQV902" s="14"/>
      <c r="NQW902" s="14"/>
      <c r="NQX902" s="14"/>
      <c r="NQY902" s="14"/>
      <c r="NQZ902" s="14"/>
      <c r="NRA902" s="14"/>
      <c r="NRB902" s="14"/>
      <c r="NRC902" s="14"/>
      <c r="NRD902" s="14"/>
      <c r="NRE902" s="14"/>
      <c r="NRF902" s="14"/>
      <c r="NRG902" s="14"/>
      <c r="NRH902" s="14"/>
      <c r="NRI902" s="14"/>
      <c r="NRJ902" s="14"/>
      <c r="NRK902" s="14"/>
      <c r="NRL902" s="14"/>
      <c r="NRM902" s="14"/>
      <c r="NRN902" s="14"/>
      <c r="NRO902" s="14"/>
      <c r="NRP902" s="14"/>
      <c r="NRQ902" s="14"/>
      <c r="NRR902" s="14"/>
      <c r="NRS902" s="14"/>
      <c r="NRT902" s="14"/>
      <c r="NRU902" s="14"/>
      <c r="NRV902" s="14"/>
      <c r="NRW902" s="14"/>
      <c r="NRX902" s="14"/>
      <c r="NRY902" s="14"/>
      <c r="NRZ902" s="14"/>
      <c r="NSA902" s="14"/>
      <c r="NSB902" s="14"/>
      <c r="NSC902" s="14"/>
      <c r="NSD902" s="14"/>
      <c r="NSE902" s="14"/>
      <c r="NSF902" s="14"/>
      <c r="NSG902" s="14"/>
      <c r="NSH902" s="14"/>
      <c r="NSI902" s="14"/>
      <c r="NSJ902" s="14"/>
      <c r="NSK902" s="14"/>
      <c r="NSL902" s="14"/>
      <c r="NSM902" s="14"/>
      <c r="NSN902" s="14"/>
      <c r="NSO902" s="14"/>
      <c r="NSP902" s="14"/>
      <c r="NSQ902" s="14"/>
      <c r="NSR902" s="14"/>
      <c r="NSS902" s="14"/>
      <c r="NST902" s="14"/>
      <c r="NSU902" s="14"/>
      <c r="NSV902" s="14"/>
      <c r="NSW902" s="14"/>
      <c r="NSX902" s="14"/>
      <c r="NSY902" s="14"/>
      <c r="NSZ902" s="14"/>
      <c r="NTA902" s="14"/>
      <c r="NTB902" s="14"/>
      <c r="NTC902" s="14"/>
      <c r="NTD902" s="14"/>
      <c r="NTE902" s="14"/>
      <c r="NTF902" s="14"/>
      <c r="NTG902" s="14"/>
      <c r="NTH902" s="14"/>
      <c r="NTI902" s="14"/>
      <c r="NTJ902" s="14"/>
      <c r="NTK902" s="14"/>
      <c r="NTL902" s="14"/>
      <c r="NTM902" s="14"/>
      <c r="NTN902" s="14"/>
      <c r="NTO902" s="14"/>
      <c r="NTP902" s="14"/>
      <c r="NTQ902" s="14"/>
      <c r="NTR902" s="14"/>
      <c r="NTS902" s="14"/>
      <c r="NTT902" s="14"/>
      <c r="NTU902" s="14"/>
      <c r="NTV902" s="14"/>
      <c r="NTW902" s="14"/>
      <c r="NTX902" s="14"/>
      <c r="NTY902" s="14"/>
      <c r="NTZ902" s="14"/>
      <c r="NUA902" s="14"/>
      <c r="NUB902" s="14"/>
      <c r="NUC902" s="14"/>
      <c r="NUD902" s="14"/>
      <c r="NUE902" s="14"/>
      <c r="NUF902" s="14"/>
      <c r="NUG902" s="14"/>
      <c r="NUH902" s="14"/>
      <c r="NUI902" s="14"/>
      <c r="NUJ902" s="14"/>
      <c r="NUK902" s="14"/>
      <c r="NUL902" s="14"/>
      <c r="NUM902" s="14"/>
      <c r="NUN902" s="14"/>
      <c r="NUO902" s="14"/>
      <c r="NUP902" s="14"/>
      <c r="NUQ902" s="14"/>
      <c r="NUR902" s="14"/>
      <c r="NUS902" s="14"/>
      <c r="NUT902" s="14"/>
      <c r="NUU902" s="14"/>
      <c r="NUV902" s="14"/>
      <c r="NUW902" s="14"/>
      <c r="NUX902" s="14"/>
      <c r="NUY902" s="14"/>
      <c r="NUZ902" s="14"/>
      <c r="NVA902" s="14"/>
      <c r="NVB902" s="14"/>
      <c r="NVC902" s="14"/>
      <c r="NVD902" s="14"/>
      <c r="NVE902" s="14"/>
      <c r="NVF902" s="14"/>
      <c r="NVG902" s="14"/>
      <c r="NVH902" s="14"/>
      <c r="NVI902" s="14"/>
      <c r="NVJ902" s="14"/>
      <c r="NVK902" s="14"/>
      <c r="NVL902" s="14"/>
      <c r="NVM902" s="14"/>
      <c r="NVN902" s="14"/>
      <c r="NVO902" s="14"/>
      <c r="NVP902" s="14"/>
      <c r="NVQ902" s="14"/>
      <c r="NVR902" s="14"/>
      <c r="NVS902" s="14"/>
      <c r="NVT902" s="14"/>
      <c r="NVU902" s="14"/>
      <c r="NVV902" s="14"/>
      <c r="NVW902" s="14"/>
      <c r="NVX902" s="14"/>
      <c r="NVY902" s="14"/>
      <c r="NVZ902" s="14"/>
      <c r="NWA902" s="14"/>
      <c r="NWB902" s="14"/>
      <c r="NWC902" s="14"/>
      <c r="NWD902" s="14"/>
      <c r="NWE902" s="14"/>
      <c r="NWF902" s="14"/>
      <c r="NWG902" s="14"/>
      <c r="NWH902" s="14"/>
      <c r="NWI902" s="14"/>
      <c r="NWJ902" s="14"/>
      <c r="NWK902" s="14"/>
      <c r="NWL902" s="14"/>
      <c r="NWM902" s="14"/>
      <c r="NWN902" s="14"/>
      <c r="NWO902" s="14"/>
      <c r="NWP902" s="14"/>
      <c r="NWQ902" s="14"/>
      <c r="NWR902" s="14"/>
      <c r="NWS902" s="14"/>
      <c r="NWT902" s="14"/>
      <c r="NWU902" s="14"/>
      <c r="NWV902" s="14"/>
      <c r="NWW902" s="14"/>
      <c r="NWX902" s="14"/>
      <c r="NWY902" s="14"/>
      <c r="NWZ902" s="14"/>
      <c r="NXA902" s="14"/>
      <c r="NXB902" s="14"/>
      <c r="NXC902" s="14"/>
      <c r="NXD902" s="14"/>
      <c r="NXE902" s="14"/>
      <c r="NXF902" s="14"/>
      <c r="NXG902" s="14"/>
      <c r="NXH902" s="14"/>
      <c r="NXI902" s="14"/>
      <c r="NXJ902" s="14"/>
      <c r="NXK902" s="14"/>
      <c r="NXL902" s="14"/>
      <c r="NXM902" s="14"/>
      <c r="NXN902" s="14"/>
      <c r="NXO902" s="14"/>
      <c r="NXP902" s="14"/>
      <c r="NXQ902" s="14"/>
      <c r="NXR902" s="14"/>
      <c r="NXS902" s="14"/>
      <c r="NXT902" s="14"/>
      <c r="NXU902" s="14"/>
      <c r="NXV902" s="14"/>
      <c r="NXW902" s="14"/>
      <c r="NXX902" s="14"/>
      <c r="NXY902" s="14"/>
      <c r="NXZ902" s="14"/>
      <c r="NYA902" s="14"/>
      <c r="NYB902" s="14"/>
      <c r="NYC902" s="14"/>
      <c r="NYD902" s="14"/>
      <c r="NYE902" s="14"/>
      <c r="NYF902" s="14"/>
      <c r="NYG902" s="14"/>
      <c r="NYH902" s="14"/>
      <c r="NYI902" s="14"/>
      <c r="NYJ902" s="14"/>
      <c r="NYK902" s="14"/>
      <c r="NYL902" s="14"/>
      <c r="NYM902" s="14"/>
      <c r="NYN902" s="14"/>
      <c r="NYO902" s="14"/>
      <c r="NYP902" s="14"/>
      <c r="NYQ902" s="14"/>
      <c r="NYR902" s="14"/>
      <c r="NYS902" s="14"/>
      <c r="NYT902" s="14"/>
      <c r="NYU902" s="14"/>
      <c r="NYV902" s="14"/>
      <c r="NYW902" s="14"/>
      <c r="NYX902" s="14"/>
      <c r="NYY902" s="14"/>
      <c r="NYZ902" s="14"/>
      <c r="NZA902" s="14"/>
      <c r="NZB902" s="14"/>
      <c r="NZC902" s="14"/>
      <c r="NZD902" s="14"/>
      <c r="NZE902" s="14"/>
      <c r="NZF902" s="14"/>
      <c r="NZG902" s="14"/>
      <c r="NZH902" s="14"/>
      <c r="NZI902" s="14"/>
      <c r="NZJ902" s="14"/>
      <c r="NZK902" s="14"/>
      <c r="NZL902" s="14"/>
      <c r="NZM902" s="14"/>
      <c r="NZN902" s="14"/>
      <c r="NZO902" s="14"/>
      <c r="NZP902" s="14"/>
      <c r="NZQ902" s="14"/>
      <c r="NZR902" s="14"/>
      <c r="NZS902" s="14"/>
      <c r="NZT902" s="14"/>
      <c r="NZU902" s="14"/>
      <c r="NZV902" s="14"/>
      <c r="NZW902" s="14"/>
      <c r="NZX902" s="14"/>
      <c r="NZY902" s="14"/>
      <c r="NZZ902" s="14"/>
      <c r="OAA902" s="14"/>
      <c r="OAB902" s="14"/>
      <c r="OAC902" s="14"/>
      <c r="OAD902" s="14"/>
      <c r="OAE902" s="14"/>
      <c r="OAF902" s="14"/>
      <c r="OAG902" s="14"/>
      <c r="OAH902" s="14"/>
      <c r="OAI902" s="14"/>
      <c r="OAJ902" s="14"/>
      <c r="OAK902" s="14"/>
      <c r="OAL902" s="14"/>
      <c r="OAM902" s="14"/>
      <c r="OAN902" s="14"/>
      <c r="OAO902" s="14"/>
      <c r="OAP902" s="14"/>
      <c r="OAQ902" s="14"/>
      <c r="OAR902" s="14"/>
      <c r="OAS902" s="14"/>
      <c r="OAT902" s="14"/>
      <c r="OAU902" s="14"/>
      <c r="OAV902" s="14"/>
      <c r="OAW902" s="14"/>
      <c r="OAX902" s="14"/>
      <c r="OAY902" s="14"/>
      <c r="OAZ902" s="14"/>
      <c r="OBA902" s="14"/>
      <c r="OBB902" s="14"/>
      <c r="OBC902" s="14"/>
      <c r="OBD902" s="14"/>
      <c r="OBE902" s="14"/>
      <c r="OBF902" s="14"/>
      <c r="OBG902" s="14"/>
      <c r="OBH902" s="14"/>
      <c r="OBI902" s="14"/>
      <c r="OBJ902" s="14"/>
      <c r="OBK902" s="14"/>
      <c r="OBL902" s="14"/>
      <c r="OBM902" s="14"/>
      <c r="OBN902" s="14"/>
      <c r="OBO902" s="14"/>
      <c r="OBP902" s="14"/>
      <c r="OBQ902" s="14"/>
      <c r="OBR902" s="14"/>
      <c r="OBS902" s="14"/>
      <c r="OBT902" s="14"/>
      <c r="OBU902" s="14"/>
      <c r="OBV902" s="14"/>
      <c r="OBW902" s="14"/>
      <c r="OBX902" s="14"/>
      <c r="OBY902" s="14"/>
      <c r="OBZ902" s="14"/>
      <c r="OCA902" s="14"/>
      <c r="OCB902" s="14"/>
      <c r="OCC902" s="14"/>
      <c r="OCD902" s="14"/>
      <c r="OCE902" s="14"/>
      <c r="OCF902" s="14"/>
      <c r="OCG902" s="14"/>
      <c r="OCH902" s="14"/>
      <c r="OCI902" s="14"/>
      <c r="OCJ902" s="14"/>
      <c r="OCK902" s="14"/>
      <c r="OCL902" s="14"/>
      <c r="OCM902" s="14"/>
      <c r="OCN902" s="14"/>
      <c r="OCO902" s="14"/>
      <c r="OCP902" s="14"/>
      <c r="OCQ902" s="14"/>
      <c r="OCR902" s="14"/>
      <c r="OCS902" s="14"/>
      <c r="OCT902" s="14"/>
      <c r="OCU902" s="14"/>
      <c r="OCV902" s="14"/>
      <c r="OCW902" s="14"/>
      <c r="OCX902" s="14"/>
      <c r="OCY902" s="14"/>
      <c r="OCZ902" s="14"/>
      <c r="ODA902" s="14"/>
      <c r="ODB902" s="14"/>
      <c r="ODC902" s="14"/>
      <c r="ODD902" s="14"/>
      <c r="ODE902" s="14"/>
      <c r="ODF902" s="14"/>
      <c r="ODG902" s="14"/>
      <c r="ODH902" s="14"/>
      <c r="ODI902" s="14"/>
      <c r="ODJ902" s="14"/>
      <c r="ODK902" s="14"/>
      <c r="ODL902" s="14"/>
      <c r="ODM902" s="14"/>
      <c r="ODN902" s="14"/>
      <c r="ODO902" s="14"/>
      <c r="ODP902" s="14"/>
      <c r="ODQ902" s="14"/>
      <c r="ODR902" s="14"/>
      <c r="ODS902" s="14"/>
      <c r="ODT902" s="14"/>
      <c r="ODU902" s="14"/>
      <c r="ODV902" s="14"/>
      <c r="ODW902" s="14"/>
      <c r="ODX902" s="14"/>
      <c r="ODY902" s="14"/>
      <c r="ODZ902" s="14"/>
      <c r="OEA902" s="14"/>
      <c r="OEB902" s="14"/>
      <c r="OEC902" s="14"/>
      <c r="OED902" s="14"/>
      <c r="OEE902" s="14"/>
      <c r="OEF902" s="14"/>
      <c r="OEG902" s="14"/>
      <c r="OEH902" s="14"/>
      <c r="OEI902" s="14"/>
      <c r="OEJ902" s="14"/>
      <c r="OEK902" s="14"/>
      <c r="OEL902" s="14"/>
      <c r="OEM902" s="14"/>
      <c r="OEN902" s="14"/>
      <c r="OEO902" s="14"/>
      <c r="OEP902" s="14"/>
      <c r="OEQ902" s="14"/>
      <c r="OER902" s="14"/>
      <c r="OES902" s="14"/>
      <c r="OET902" s="14"/>
      <c r="OEU902" s="14"/>
      <c r="OEV902" s="14"/>
      <c r="OEW902" s="14"/>
      <c r="OEX902" s="14"/>
      <c r="OEY902" s="14"/>
      <c r="OEZ902" s="14"/>
      <c r="OFA902" s="14"/>
      <c r="OFB902" s="14"/>
      <c r="OFC902" s="14"/>
      <c r="OFD902" s="14"/>
      <c r="OFE902" s="14"/>
      <c r="OFF902" s="14"/>
      <c r="OFG902" s="14"/>
      <c r="OFH902" s="14"/>
      <c r="OFI902" s="14"/>
      <c r="OFJ902" s="14"/>
      <c r="OFK902" s="14"/>
      <c r="OFL902" s="14"/>
      <c r="OFM902" s="14"/>
      <c r="OFN902" s="14"/>
      <c r="OFO902" s="14"/>
      <c r="OFP902" s="14"/>
      <c r="OFQ902" s="14"/>
      <c r="OFR902" s="14"/>
      <c r="OFS902" s="14"/>
      <c r="OFT902" s="14"/>
      <c r="OFU902" s="14"/>
      <c r="OFV902" s="14"/>
      <c r="OFW902" s="14"/>
      <c r="OFX902" s="14"/>
      <c r="OFY902" s="14"/>
      <c r="OFZ902" s="14"/>
      <c r="OGA902" s="14"/>
      <c r="OGB902" s="14"/>
      <c r="OGC902" s="14"/>
      <c r="OGD902" s="14"/>
      <c r="OGE902" s="14"/>
      <c r="OGF902" s="14"/>
      <c r="OGG902" s="14"/>
      <c r="OGH902" s="14"/>
      <c r="OGI902" s="14"/>
      <c r="OGJ902" s="14"/>
      <c r="OGK902" s="14"/>
      <c r="OGL902" s="14"/>
      <c r="OGM902" s="14"/>
      <c r="OGN902" s="14"/>
      <c r="OGO902" s="14"/>
      <c r="OGP902" s="14"/>
      <c r="OGQ902" s="14"/>
      <c r="OGR902" s="14"/>
      <c r="OGS902" s="14"/>
      <c r="OGT902" s="14"/>
      <c r="OGU902" s="14"/>
      <c r="OGV902" s="14"/>
      <c r="OGW902" s="14"/>
      <c r="OGX902" s="14"/>
      <c r="OGY902" s="14"/>
      <c r="OGZ902" s="14"/>
      <c r="OHA902" s="14"/>
      <c r="OHB902" s="14"/>
      <c r="OHC902" s="14"/>
      <c r="OHD902" s="14"/>
      <c r="OHE902" s="14"/>
      <c r="OHF902" s="14"/>
      <c r="OHG902" s="14"/>
      <c r="OHH902" s="14"/>
      <c r="OHI902" s="14"/>
      <c r="OHJ902" s="14"/>
      <c r="OHK902" s="14"/>
      <c r="OHL902" s="14"/>
      <c r="OHM902" s="14"/>
      <c r="OHN902" s="14"/>
      <c r="OHO902" s="14"/>
      <c r="OHP902" s="14"/>
      <c r="OHQ902" s="14"/>
      <c r="OHR902" s="14"/>
      <c r="OHS902" s="14"/>
      <c r="OHT902" s="14"/>
      <c r="OHU902" s="14"/>
      <c r="OHV902" s="14"/>
      <c r="OHW902" s="14"/>
      <c r="OHX902" s="14"/>
      <c r="OHY902" s="14"/>
      <c r="OHZ902" s="14"/>
      <c r="OIA902" s="14"/>
      <c r="OIB902" s="14"/>
      <c r="OIC902" s="14"/>
      <c r="OID902" s="14"/>
      <c r="OIE902" s="14"/>
      <c r="OIF902" s="14"/>
      <c r="OIG902" s="14"/>
      <c r="OIH902" s="14"/>
      <c r="OII902" s="14"/>
      <c r="OIJ902" s="14"/>
      <c r="OIK902" s="14"/>
      <c r="OIL902" s="14"/>
      <c r="OIM902" s="14"/>
      <c r="OIN902" s="14"/>
      <c r="OIO902" s="14"/>
      <c r="OIP902" s="14"/>
      <c r="OIQ902" s="14"/>
      <c r="OIR902" s="14"/>
      <c r="OIS902" s="14"/>
      <c r="OIT902" s="14"/>
      <c r="OIU902" s="14"/>
      <c r="OIV902" s="14"/>
      <c r="OIW902" s="14"/>
      <c r="OIX902" s="14"/>
      <c r="OIY902" s="14"/>
      <c r="OIZ902" s="14"/>
      <c r="OJA902" s="14"/>
      <c r="OJB902" s="14"/>
      <c r="OJC902" s="14"/>
      <c r="OJD902" s="14"/>
      <c r="OJE902" s="14"/>
      <c r="OJF902" s="14"/>
      <c r="OJG902" s="14"/>
      <c r="OJH902" s="14"/>
      <c r="OJI902" s="14"/>
      <c r="OJJ902" s="14"/>
      <c r="OJK902" s="14"/>
      <c r="OJL902" s="14"/>
      <c r="OJM902" s="14"/>
      <c r="OJN902" s="14"/>
      <c r="OJO902" s="14"/>
      <c r="OJP902" s="14"/>
      <c r="OJQ902" s="14"/>
      <c r="OJR902" s="14"/>
      <c r="OJS902" s="14"/>
      <c r="OJT902" s="14"/>
      <c r="OJU902" s="14"/>
      <c r="OJV902" s="14"/>
      <c r="OJW902" s="14"/>
      <c r="OJX902" s="14"/>
      <c r="OJY902" s="14"/>
      <c r="OJZ902" s="14"/>
      <c r="OKA902" s="14"/>
      <c r="OKB902" s="14"/>
      <c r="OKC902" s="14"/>
      <c r="OKD902" s="14"/>
      <c r="OKE902" s="14"/>
      <c r="OKF902" s="14"/>
      <c r="OKG902" s="14"/>
      <c r="OKH902" s="14"/>
      <c r="OKI902" s="14"/>
      <c r="OKJ902" s="14"/>
      <c r="OKK902" s="14"/>
      <c r="OKL902" s="14"/>
      <c r="OKM902" s="14"/>
      <c r="OKN902" s="14"/>
      <c r="OKO902" s="14"/>
      <c r="OKP902" s="14"/>
      <c r="OKQ902" s="14"/>
      <c r="OKR902" s="14"/>
      <c r="OKS902" s="14"/>
      <c r="OKT902" s="14"/>
      <c r="OKU902" s="14"/>
      <c r="OKV902" s="14"/>
      <c r="OKW902" s="14"/>
      <c r="OKX902" s="14"/>
      <c r="OKY902" s="14"/>
      <c r="OKZ902" s="14"/>
      <c r="OLA902" s="14"/>
      <c r="OLB902" s="14"/>
      <c r="OLC902" s="14"/>
      <c r="OLD902" s="14"/>
      <c r="OLE902" s="14"/>
      <c r="OLF902" s="14"/>
      <c r="OLG902" s="14"/>
      <c r="OLH902" s="14"/>
      <c r="OLI902" s="14"/>
      <c r="OLJ902" s="14"/>
      <c r="OLK902" s="14"/>
      <c r="OLL902" s="14"/>
      <c r="OLM902" s="14"/>
      <c r="OLN902" s="14"/>
      <c r="OLO902" s="14"/>
      <c r="OLP902" s="14"/>
      <c r="OLQ902" s="14"/>
      <c r="OLR902" s="14"/>
      <c r="OLS902" s="14"/>
      <c r="OLT902" s="14"/>
      <c r="OLU902" s="14"/>
      <c r="OLV902" s="14"/>
      <c r="OLW902" s="14"/>
      <c r="OLX902" s="14"/>
      <c r="OLY902" s="14"/>
      <c r="OLZ902" s="14"/>
      <c r="OMA902" s="14"/>
      <c r="OMB902" s="14"/>
      <c r="OMC902" s="14"/>
      <c r="OMD902" s="14"/>
      <c r="OME902" s="14"/>
      <c r="OMF902" s="14"/>
      <c r="OMG902" s="14"/>
      <c r="OMH902" s="14"/>
      <c r="OMI902" s="14"/>
      <c r="OMJ902" s="14"/>
      <c r="OMK902" s="14"/>
      <c r="OML902" s="14"/>
      <c r="OMM902" s="14"/>
      <c r="OMN902" s="14"/>
      <c r="OMO902" s="14"/>
      <c r="OMP902" s="14"/>
      <c r="OMQ902" s="14"/>
      <c r="OMR902" s="14"/>
      <c r="OMS902" s="14"/>
      <c r="OMT902" s="14"/>
      <c r="OMU902" s="14"/>
      <c r="OMV902" s="14"/>
      <c r="OMW902" s="14"/>
      <c r="OMX902" s="14"/>
      <c r="OMY902" s="14"/>
      <c r="OMZ902" s="14"/>
      <c r="ONA902" s="14"/>
      <c r="ONB902" s="14"/>
      <c r="ONC902" s="14"/>
      <c r="OND902" s="14"/>
      <c r="ONE902" s="14"/>
      <c r="ONF902" s="14"/>
      <c r="ONG902" s="14"/>
      <c r="ONH902" s="14"/>
      <c r="ONI902" s="14"/>
      <c r="ONJ902" s="14"/>
      <c r="ONK902" s="14"/>
      <c r="ONL902" s="14"/>
      <c r="ONM902" s="14"/>
      <c r="ONN902" s="14"/>
      <c r="ONO902" s="14"/>
      <c r="ONP902" s="14"/>
      <c r="ONQ902" s="14"/>
      <c r="ONR902" s="14"/>
      <c r="ONS902" s="14"/>
      <c r="ONT902" s="14"/>
      <c r="ONU902" s="14"/>
      <c r="ONV902" s="14"/>
      <c r="ONW902" s="14"/>
      <c r="ONX902" s="14"/>
      <c r="ONY902" s="14"/>
      <c r="ONZ902" s="14"/>
      <c r="OOA902" s="14"/>
      <c r="OOB902" s="14"/>
      <c r="OOC902" s="14"/>
      <c r="OOD902" s="14"/>
      <c r="OOE902" s="14"/>
      <c r="OOF902" s="14"/>
      <c r="OOG902" s="14"/>
      <c r="OOH902" s="14"/>
      <c r="OOI902" s="14"/>
      <c r="OOJ902" s="14"/>
      <c r="OOK902" s="14"/>
      <c r="OOL902" s="14"/>
      <c r="OOM902" s="14"/>
      <c r="OON902" s="14"/>
      <c r="OOO902" s="14"/>
      <c r="OOP902" s="14"/>
      <c r="OOQ902" s="14"/>
      <c r="OOR902" s="14"/>
      <c r="OOS902" s="14"/>
      <c r="OOT902" s="14"/>
      <c r="OOU902" s="14"/>
      <c r="OOV902" s="14"/>
      <c r="OOW902" s="14"/>
      <c r="OOX902" s="14"/>
      <c r="OOY902" s="14"/>
      <c r="OOZ902" s="14"/>
      <c r="OPA902" s="14"/>
      <c r="OPB902" s="14"/>
      <c r="OPC902" s="14"/>
      <c r="OPD902" s="14"/>
      <c r="OPE902" s="14"/>
      <c r="OPF902" s="14"/>
      <c r="OPG902" s="14"/>
      <c r="OPH902" s="14"/>
      <c r="OPI902" s="14"/>
      <c r="OPJ902" s="14"/>
      <c r="OPK902" s="14"/>
      <c r="OPL902" s="14"/>
      <c r="OPM902" s="14"/>
      <c r="OPN902" s="14"/>
      <c r="OPO902" s="14"/>
      <c r="OPP902" s="14"/>
      <c r="OPQ902" s="14"/>
      <c r="OPR902" s="14"/>
      <c r="OPS902" s="14"/>
      <c r="OPT902" s="14"/>
      <c r="OPU902" s="14"/>
      <c r="OPV902" s="14"/>
      <c r="OPW902" s="14"/>
      <c r="OPX902" s="14"/>
      <c r="OPY902" s="14"/>
      <c r="OPZ902" s="14"/>
      <c r="OQA902" s="14"/>
      <c r="OQB902" s="14"/>
      <c r="OQC902" s="14"/>
      <c r="OQD902" s="14"/>
      <c r="OQE902" s="14"/>
      <c r="OQF902" s="14"/>
      <c r="OQG902" s="14"/>
      <c r="OQH902" s="14"/>
      <c r="OQI902" s="14"/>
      <c r="OQJ902" s="14"/>
      <c r="OQK902" s="14"/>
      <c r="OQL902" s="14"/>
      <c r="OQM902" s="14"/>
      <c r="OQN902" s="14"/>
      <c r="OQO902" s="14"/>
      <c r="OQP902" s="14"/>
      <c r="OQQ902" s="14"/>
      <c r="OQR902" s="14"/>
      <c r="OQS902" s="14"/>
      <c r="OQT902" s="14"/>
      <c r="OQU902" s="14"/>
      <c r="OQV902" s="14"/>
      <c r="OQW902" s="14"/>
      <c r="OQX902" s="14"/>
      <c r="OQY902" s="14"/>
      <c r="OQZ902" s="14"/>
      <c r="ORA902" s="14"/>
      <c r="ORB902" s="14"/>
      <c r="ORC902" s="14"/>
      <c r="ORD902" s="14"/>
      <c r="ORE902" s="14"/>
      <c r="ORF902" s="14"/>
      <c r="ORG902" s="14"/>
      <c r="ORH902" s="14"/>
      <c r="ORI902" s="14"/>
      <c r="ORJ902" s="14"/>
      <c r="ORK902" s="14"/>
      <c r="ORL902" s="14"/>
      <c r="ORM902" s="14"/>
      <c r="ORN902" s="14"/>
      <c r="ORO902" s="14"/>
      <c r="ORP902" s="14"/>
      <c r="ORQ902" s="14"/>
      <c r="ORR902" s="14"/>
      <c r="ORS902" s="14"/>
      <c r="ORT902" s="14"/>
      <c r="ORU902" s="14"/>
      <c r="ORV902" s="14"/>
      <c r="ORW902" s="14"/>
      <c r="ORX902" s="14"/>
      <c r="ORY902" s="14"/>
      <c r="ORZ902" s="14"/>
      <c r="OSA902" s="14"/>
      <c r="OSB902" s="14"/>
      <c r="OSC902" s="14"/>
      <c r="OSD902" s="14"/>
      <c r="OSE902" s="14"/>
      <c r="OSF902" s="14"/>
      <c r="OSG902" s="14"/>
      <c r="OSH902" s="14"/>
      <c r="OSI902" s="14"/>
      <c r="OSJ902" s="14"/>
      <c r="OSK902" s="14"/>
      <c r="OSL902" s="14"/>
      <c r="OSM902" s="14"/>
      <c r="OSN902" s="14"/>
      <c r="OSO902" s="14"/>
      <c r="OSP902" s="14"/>
      <c r="OSQ902" s="14"/>
      <c r="OSR902" s="14"/>
      <c r="OSS902" s="14"/>
      <c r="OST902" s="14"/>
      <c r="OSU902" s="14"/>
      <c r="OSV902" s="14"/>
      <c r="OSW902" s="14"/>
      <c r="OSX902" s="14"/>
      <c r="OSY902" s="14"/>
      <c r="OSZ902" s="14"/>
      <c r="OTA902" s="14"/>
      <c r="OTB902" s="14"/>
      <c r="OTC902" s="14"/>
      <c r="OTD902" s="14"/>
      <c r="OTE902" s="14"/>
      <c r="OTF902" s="14"/>
      <c r="OTG902" s="14"/>
      <c r="OTH902" s="14"/>
      <c r="OTI902" s="14"/>
      <c r="OTJ902" s="14"/>
      <c r="OTK902" s="14"/>
      <c r="OTL902" s="14"/>
      <c r="OTM902" s="14"/>
      <c r="OTN902" s="14"/>
      <c r="OTO902" s="14"/>
      <c r="OTP902" s="14"/>
      <c r="OTQ902" s="14"/>
      <c r="OTR902" s="14"/>
      <c r="OTS902" s="14"/>
      <c r="OTT902" s="14"/>
      <c r="OTU902" s="14"/>
      <c r="OTV902" s="14"/>
      <c r="OTW902" s="14"/>
      <c r="OTX902" s="14"/>
      <c r="OTY902" s="14"/>
      <c r="OTZ902" s="14"/>
      <c r="OUA902" s="14"/>
      <c r="OUB902" s="14"/>
      <c r="OUC902" s="14"/>
      <c r="OUD902" s="14"/>
      <c r="OUE902" s="14"/>
      <c r="OUF902" s="14"/>
      <c r="OUG902" s="14"/>
      <c r="OUH902" s="14"/>
      <c r="OUI902" s="14"/>
      <c r="OUJ902" s="14"/>
      <c r="OUK902" s="14"/>
      <c r="OUL902" s="14"/>
      <c r="OUM902" s="14"/>
      <c r="OUN902" s="14"/>
      <c r="OUO902" s="14"/>
      <c r="OUP902" s="14"/>
      <c r="OUQ902" s="14"/>
      <c r="OUR902" s="14"/>
      <c r="OUS902" s="14"/>
      <c r="OUT902" s="14"/>
      <c r="OUU902" s="14"/>
      <c r="OUV902" s="14"/>
      <c r="OUW902" s="14"/>
      <c r="OUX902" s="14"/>
      <c r="OUY902" s="14"/>
      <c r="OUZ902" s="14"/>
      <c r="OVA902" s="14"/>
      <c r="OVB902" s="14"/>
      <c r="OVC902" s="14"/>
      <c r="OVD902" s="14"/>
      <c r="OVE902" s="14"/>
      <c r="OVF902" s="14"/>
      <c r="OVG902" s="14"/>
      <c r="OVH902" s="14"/>
      <c r="OVI902" s="14"/>
      <c r="OVJ902" s="14"/>
      <c r="OVK902" s="14"/>
      <c r="OVL902" s="14"/>
      <c r="OVM902" s="14"/>
      <c r="OVN902" s="14"/>
      <c r="OVO902" s="14"/>
      <c r="OVP902" s="14"/>
      <c r="OVQ902" s="14"/>
      <c r="OVR902" s="14"/>
      <c r="OVS902" s="14"/>
      <c r="OVT902" s="14"/>
      <c r="OVU902" s="14"/>
      <c r="OVV902" s="14"/>
      <c r="OVW902" s="14"/>
      <c r="OVX902" s="14"/>
      <c r="OVY902" s="14"/>
      <c r="OVZ902" s="14"/>
      <c r="OWA902" s="14"/>
      <c r="OWB902" s="14"/>
      <c r="OWC902" s="14"/>
      <c r="OWD902" s="14"/>
      <c r="OWE902" s="14"/>
      <c r="OWF902" s="14"/>
      <c r="OWG902" s="14"/>
      <c r="OWH902" s="14"/>
      <c r="OWI902" s="14"/>
      <c r="OWJ902" s="14"/>
      <c r="OWK902" s="14"/>
      <c r="OWL902" s="14"/>
      <c r="OWM902" s="14"/>
      <c r="OWN902" s="14"/>
      <c r="OWO902" s="14"/>
      <c r="OWP902" s="14"/>
      <c r="OWQ902" s="14"/>
      <c r="OWR902" s="14"/>
      <c r="OWS902" s="14"/>
      <c r="OWT902" s="14"/>
      <c r="OWU902" s="14"/>
      <c r="OWV902" s="14"/>
      <c r="OWW902" s="14"/>
      <c r="OWX902" s="14"/>
      <c r="OWY902" s="14"/>
      <c r="OWZ902" s="14"/>
      <c r="OXA902" s="14"/>
      <c r="OXB902" s="14"/>
      <c r="OXC902" s="14"/>
      <c r="OXD902" s="14"/>
      <c r="OXE902" s="14"/>
      <c r="OXF902" s="14"/>
      <c r="OXG902" s="14"/>
      <c r="OXH902" s="14"/>
      <c r="OXI902" s="14"/>
      <c r="OXJ902" s="14"/>
      <c r="OXK902" s="14"/>
      <c r="OXL902" s="14"/>
      <c r="OXM902" s="14"/>
      <c r="OXN902" s="14"/>
      <c r="OXO902" s="14"/>
      <c r="OXP902" s="14"/>
      <c r="OXQ902" s="14"/>
      <c r="OXR902" s="14"/>
      <c r="OXS902" s="14"/>
      <c r="OXT902" s="14"/>
      <c r="OXU902" s="14"/>
      <c r="OXV902" s="14"/>
      <c r="OXW902" s="14"/>
      <c r="OXX902" s="14"/>
      <c r="OXY902" s="14"/>
      <c r="OXZ902" s="14"/>
      <c r="OYA902" s="14"/>
      <c r="OYB902" s="14"/>
      <c r="OYC902" s="14"/>
      <c r="OYD902" s="14"/>
      <c r="OYE902" s="14"/>
      <c r="OYF902" s="14"/>
      <c r="OYG902" s="14"/>
      <c r="OYH902" s="14"/>
      <c r="OYI902" s="14"/>
      <c r="OYJ902" s="14"/>
      <c r="OYK902" s="14"/>
      <c r="OYL902" s="14"/>
      <c r="OYM902" s="14"/>
      <c r="OYN902" s="14"/>
      <c r="OYO902" s="14"/>
      <c r="OYP902" s="14"/>
      <c r="OYQ902" s="14"/>
      <c r="OYR902" s="14"/>
      <c r="OYS902" s="14"/>
      <c r="OYT902" s="14"/>
      <c r="OYU902" s="14"/>
      <c r="OYV902" s="14"/>
      <c r="OYW902" s="14"/>
      <c r="OYX902" s="14"/>
      <c r="OYY902" s="14"/>
      <c r="OYZ902" s="14"/>
      <c r="OZA902" s="14"/>
      <c r="OZB902" s="14"/>
      <c r="OZC902" s="14"/>
      <c r="OZD902" s="14"/>
      <c r="OZE902" s="14"/>
      <c r="OZF902" s="14"/>
      <c r="OZG902" s="14"/>
      <c r="OZH902" s="14"/>
      <c r="OZI902" s="14"/>
      <c r="OZJ902" s="14"/>
      <c r="OZK902" s="14"/>
      <c r="OZL902" s="14"/>
      <c r="OZM902" s="14"/>
      <c r="OZN902" s="14"/>
      <c r="OZO902" s="14"/>
      <c r="OZP902" s="14"/>
      <c r="OZQ902" s="14"/>
      <c r="OZR902" s="14"/>
      <c r="OZS902" s="14"/>
      <c r="OZT902" s="14"/>
      <c r="OZU902" s="14"/>
      <c r="OZV902" s="14"/>
      <c r="OZW902" s="14"/>
      <c r="OZX902" s="14"/>
      <c r="OZY902" s="14"/>
      <c r="OZZ902" s="14"/>
      <c r="PAA902" s="14"/>
      <c r="PAB902" s="14"/>
      <c r="PAC902" s="14"/>
      <c r="PAD902" s="14"/>
      <c r="PAE902" s="14"/>
      <c r="PAF902" s="14"/>
      <c r="PAG902" s="14"/>
      <c r="PAH902" s="14"/>
      <c r="PAI902" s="14"/>
      <c r="PAJ902" s="14"/>
      <c r="PAK902" s="14"/>
      <c r="PAL902" s="14"/>
      <c r="PAM902" s="14"/>
      <c r="PAN902" s="14"/>
      <c r="PAO902" s="14"/>
      <c r="PAP902" s="14"/>
      <c r="PAQ902" s="14"/>
      <c r="PAR902" s="14"/>
      <c r="PAS902" s="14"/>
      <c r="PAT902" s="14"/>
      <c r="PAU902" s="14"/>
      <c r="PAV902" s="14"/>
      <c r="PAW902" s="14"/>
      <c r="PAX902" s="14"/>
      <c r="PAY902" s="14"/>
      <c r="PAZ902" s="14"/>
      <c r="PBA902" s="14"/>
      <c r="PBB902" s="14"/>
      <c r="PBC902" s="14"/>
      <c r="PBD902" s="14"/>
      <c r="PBE902" s="14"/>
      <c r="PBF902" s="14"/>
      <c r="PBG902" s="14"/>
      <c r="PBH902" s="14"/>
      <c r="PBI902" s="14"/>
      <c r="PBJ902" s="14"/>
      <c r="PBK902" s="14"/>
      <c r="PBL902" s="14"/>
      <c r="PBM902" s="14"/>
      <c r="PBN902" s="14"/>
      <c r="PBO902" s="14"/>
      <c r="PBP902" s="14"/>
      <c r="PBQ902" s="14"/>
      <c r="PBR902" s="14"/>
      <c r="PBS902" s="14"/>
      <c r="PBT902" s="14"/>
      <c r="PBU902" s="14"/>
      <c r="PBV902" s="14"/>
      <c r="PBW902" s="14"/>
      <c r="PBX902" s="14"/>
      <c r="PBY902" s="14"/>
      <c r="PBZ902" s="14"/>
      <c r="PCA902" s="14"/>
      <c r="PCB902" s="14"/>
      <c r="PCC902" s="14"/>
      <c r="PCD902" s="14"/>
      <c r="PCE902" s="14"/>
      <c r="PCF902" s="14"/>
      <c r="PCG902" s="14"/>
      <c r="PCH902" s="14"/>
      <c r="PCI902" s="14"/>
      <c r="PCJ902" s="14"/>
      <c r="PCK902" s="14"/>
      <c r="PCL902" s="14"/>
      <c r="PCM902" s="14"/>
      <c r="PCN902" s="14"/>
      <c r="PCO902" s="14"/>
      <c r="PCP902" s="14"/>
      <c r="PCQ902" s="14"/>
      <c r="PCR902" s="14"/>
      <c r="PCS902" s="14"/>
      <c r="PCT902" s="14"/>
      <c r="PCU902" s="14"/>
      <c r="PCV902" s="14"/>
      <c r="PCW902" s="14"/>
      <c r="PCX902" s="14"/>
      <c r="PCY902" s="14"/>
      <c r="PCZ902" s="14"/>
      <c r="PDA902" s="14"/>
      <c r="PDB902" s="14"/>
      <c r="PDC902" s="14"/>
      <c r="PDD902" s="14"/>
      <c r="PDE902" s="14"/>
      <c r="PDF902" s="14"/>
      <c r="PDG902" s="14"/>
      <c r="PDH902" s="14"/>
      <c r="PDI902" s="14"/>
      <c r="PDJ902" s="14"/>
      <c r="PDK902" s="14"/>
      <c r="PDL902" s="14"/>
      <c r="PDM902" s="14"/>
      <c r="PDN902" s="14"/>
      <c r="PDO902" s="14"/>
      <c r="PDP902" s="14"/>
      <c r="PDQ902" s="14"/>
      <c r="PDR902" s="14"/>
      <c r="PDS902" s="14"/>
      <c r="PDT902" s="14"/>
      <c r="PDU902" s="14"/>
      <c r="PDV902" s="14"/>
      <c r="PDW902" s="14"/>
      <c r="PDX902" s="14"/>
      <c r="PDY902" s="14"/>
      <c r="PDZ902" s="14"/>
      <c r="PEA902" s="14"/>
      <c r="PEB902" s="14"/>
      <c r="PEC902" s="14"/>
      <c r="PED902" s="14"/>
      <c r="PEE902" s="14"/>
      <c r="PEF902" s="14"/>
      <c r="PEG902" s="14"/>
      <c r="PEH902" s="14"/>
      <c r="PEI902" s="14"/>
      <c r="PEJ902" s="14"/>
      <c r="PEK902" s="14"/>
      <c r="PEL902" s="14"/>
      <c r="PEM902" s="14"/>
      <c r="PEN902" s="14"/>
      <c r="PEO902" s="14"/>
      <c r="PEP902" s="14"/>
      <c r="PEQ902" s="14"/>
      <c r="PER902" s="14"/>
      <c r="PES902" s="14"/>
      <c r="PET902" s="14"/>
      <c r="PEU902" s="14"/>
      <c r="PEV902" s="14"/>
      <c r="PEW902" s="14"/>
      <c r="PEX902" s="14"/>
      <c r="PEY902" s="14"/>
      <c r="PEZ902" s="14"/>
      <c r="PFA902" s="14"/>
      <c r="PFB902" s="14"/>
      <c r="PFC902" s="14"/>
      <c r="PFD902" s="14"/>
      <c r="PFE902" s="14"/>
      <c r="PFF902" s="14"/>
      <c r="PFG902" s="14"/>
      <c r="PFH902" s="14"/>
      <c r="PFI902" s="14"/>
      <c r="PFJ902" s="14"/>
      <c r="PFK902" s="14"/>
      <c r="PFL902" s="14"/>
      <c r="PFM902" s="14"/>
      <c r="PFN902" s="14"/>
      <c r="PFO902" s="14"/>
      <c r="PFP902" s="14"/>
      <c r="PFQ902" s="14"/>
      <c r="PFR902" s="14"/>
      <c r="PFS902" s="14"/>
      <c r="PFT902" s="14"/>
      <c r="PFU902" s="14"/>
      <c r="PFV902" s="14"/>
      <c r="PFW902" s="14"/>
      <c r="PFX902" s="14"/>
      <c r="PFY902" s="14"/>
      <c r="PFZ902" s="14"/>
      <c r="PGA902" s="14"/>
      <c r="PGB902" s="14"/>
      <c r="PGC902" s="14"/>
      <c r="PGD902" s="14"/>
      <c r="PGE902" s="14"/>
      <c r="PGF902" s="14"/>
      <c r="PGG902" s="14"/>
      <c r="PGH902" s="14"/>
      <c r="PGI902" s="14"/>
      <c r="PGJ902" s="14"/>
      <c r="PGK902" s="14"/>
      <c r="PGL902" s="14"/>
      <c r="PGM902" s="14"/>
      <c r="PGN902" s="14"/>
      <c r="PGO902" s="14"/>
      <c r="PGP902" s="14"/>
      <c r="PGQ902" s="14"/>
      <c r="PGR902" s="14"/>
      <c r="PGS902" s="14"/>
      <c r="PGT902" s="14"/>
      <c r="PGU902" s="14"/>
      <c r="PGV902" s="14"/>
      <c r="PGW902" s="14"/>
      <c r="PGX902" s="14"/>
      <c r="PGY902" s="14"/>
      <c r="PGZ902" s="14"/>
      <c r="PHA902" s="14"/>
      <c r="PHB902" s="14"/>
      <c r="PHC902" s="14"/>
      <c r="PHD902" s="14"/>
      <c r="PHE902" s="14"/>
      <c r="PHF902" s="14"/>
      <c r="PHG902" s="14"/>
      <c r="PHH902" s="14"/>
      <c r="PHI902" s="14"/>
      <c r="PHJ902" s="14"/>
      <c r="PHK902" s="14"/>
      <c r="PHL902" s="14"/>
      <c r="PHM902" s="14"/>
      <c r="PHN902" s="14"/>
      <c r="PHO902" s="14"/>
      <c r="PHP902" s="14"/>
      <c r="PHQ902" s="14"/>
      <c r="PHR902" s="14"/>
      <c r="PHS902" s="14"/>
      <c r="PHT902" s="14"/>
      <c r="PHU902" s="14"/>
      <c r="PHV902" s="14"/>
      <c r="PHW902" s="14"/>
      <c r="PHX902" s="14"/>
      <c r="PHY902" s="14"/>
      <c r="PHZ902" s="14"/>
      <c r="PIA902" s="14"/>
      <c r="PIB902" s="14"/>
      <c r="PIC902" s="14"/>
      <c r="PID902" s="14"/>
      <c r="PIE902" s="14"/>
      <c r="PIF902" s="14"/>
      <c r="PIG902" s="14"/>
      <c r="PIH902" s="14"/>
      <c r="PII902" s="14"/>
      <c r="PIJ902" s="14"/>
      <c r="PIK902" s="14"/>
      <c r="PIL902" s="14"/>
      <c r="PIM902" s="14"/>
      <c r="PIN902" s="14"/>
      <c r="PIO902" s="14"/>
      <c r="PIP902" s="14"/>
      <c r="PIQ902" s="14"/>
      <c r="PIR902" s="14"/>
      <c r="PIS902" s="14"/>
      <c r="PIT902" s="14"/>
      <c r="PIU902" s="14"/>
      <c r="PIV902" s="14"/>
      <c r="PIW902" s="14"/>
      <c r="PIX902" s="14"/>
      <c r="PIY902" s="14"/>
      <c r="PIZ902" s="14"/>
      <c r="PJA902" s="14"/>
      <c r="PJB902" s="14"/>
      <c r="PJC902" s="14"/>
      <c r="PJD902" s="14"/>
      <c r="PJE902" s="14"/>
      <c r="PJF902" s="14"/>
      <c r="PJG902" s="14"/>
      <c r="PJH902" s="14"/>
      <c r="PJI902" s="14"/>
      <c r="PJJ902" s="14"/>
      <c r="PJK902" s="14"/>
      <c r="PJL902" s="14"/>
      <c r="PJM902" s="14"/>
      <c r="PJN902" s="14"/>
      <c r="PJO902" s="14"/>
      <c r="PJP902" s="14"/>
      <c r="PJQ902" s="14"/>
      <c r="PJR902" s="14"/>
      <c r="PJS902" s="14"/>
      <c r="PJT902" s="14"/>
      <c r="PJU902" s="14"/>
      <c r="PJV902" s="14"/>
      <c r="PJW902" s="14"/>
      <c r="PJX902" s="14"/>
      <c r="PJY902" s="14"/>
      <c r="PJZ902" s="14"/>
      <c r="PKA902" s="14"/>
      <c r="PKB902" s="14"/>
      <c r="PKC902" s="14"/>
      <c r="PKD902" s="14"/>
      <c r="PKE902" s="14"/>
      <c r="PKF902" s="14"/>
      <c r="PKG902" s="14"/>
      <c r="PKH902" s="14"/>
      <c r="PKI902" s="14"/>
      <c r="PKJ902" s="14"/>
      <c r="PKK902" s="14"/>
      <c r="PKL902" s="14"/>
      <c r="PKM902" s="14"/>
      <c r="PKN902" s="14"/>
      <c r="PKO902" s="14"/>
      <c r="PKP902" s="14"/>
      <c r="PKQ902" s="14"/>
      <c r="PKR902" s="14"/>
      <c r="PKS902" s="14"/>
      <c r="PKT902" s="14"/>
      <c r="PKU902" s="14"/>
      <c r="PKV902" s="14"/>
      <c r="PKW902" s="14"/>
      <c r="PKX902" s="14"/>
      <c r="PKY902" s="14"/>
      <c r="PKZ902" s="14"/>
      <c r="PLA902" s="14"/>
      <c r="PLB902" s="14"/>
      <c r="PLC902" s="14"/>
      <c r="PLD902" s="14"/>
      <c r="PLE902" s="14"/>
      <c r="PLF902" s="14"/>
      <c r="PLG902" s="14"/>
      <c r="PLH902" s="14"/>
      <c r="PLI902" s="14"/>
      <c r="PLJ902" s="14"/>
      <c r="PLK902" s="14"/>
      <c r="PLL902" s="14"/>
      <c r="PLM902" s="14"/>
      <c r="PLN902" s="14"/>
      <c r="PLO902" s="14"/>
      <c r="PLP902" s="14"/>
      <c r="PLQ902" s="14"/>
      <c r="PLR902" s="14"/>
      <c r="PLS902" s="14"/>
      <c r="PLT902" s="14"/>
      <c r="PLU902" s="14"/>
      <c r="PLV902" s="14"/>
      <c r="PLW902" s="14"/>
      <c r="PLX902" s="14"/>
      <c r="PLY902" s="14"/>
      <c r="PLZ902" s="14"/>
      <c r="PMA902" s="14"/>
      <c r="PMB902" s="14"/>
      <c r="PMC902" s="14"/>
      <c r="PMD902" s="14"/>
      <c r="PME902" s="14"/>
      <c r="PMF902" s="14"/>
      <c r="PMG902" s="14"/>
      <c r="PMH902" s="14"/>
      <c r="PMI902" s="14"/>
      <c r="PMJ902" s="14"/>
      <c r="PMK902" s="14"/>
      <c r="PML902" s="14"/>
      <c r="PMM902" s="14"/>
      <c r="PMN902" s="14"/>
      <c r="PMO902" s="14"/>
      <c r="PMP902" s="14"/>
      <c r="PMQ902" s="14"/>
      <c r="PMR902" s="14"/>
      <c r="PMS902" s="14"/>
      <c r="PMT902" s="14"/>
      <c r="PMU902" s="14"/>
      <c r="PMV902" s="14"/>
      <c r="PMW902" s="14"/>
      <c r="PMX902" s="14"/>
      <c r="PMY902" s="14"/>
      <c r="PMZ902" s="14"/>
      <c r="PNA902" s="14"/>
      <c r="PNB902" s="14"/>
      <c r="PNC902" s="14"/>
      <c r="PND902" s="14"/>
      <c r="PNE902" s="14"/>
      <c r="PNF902" s="14"/>
      <c r="PNG902" s="14"/>
      <c r="PNH902" s="14"/>
      <c r="PNI902" s="14"/>
      <c r="PNJ902" s="14"/>
      <c r="PNK902" s="14"/>
      <c r="PNL902" s="14"/>
      <c r="PNM902" s="14"/>
      <c r="PNN902" s="14"/>
      <c r="PNO902" s="14"/>
      <c r="PNP902" s="14"/>
      <c r="PNQ902" s="14"/>
      <c r="PNR902" s="14"/>
      <c r="PNS902" s="14"/>
      <c r="PNT902" s="14"/>
      <c r="PNU902" s="14"/>
      <c r="PNV902" s="14"/>
      <c r="PNW902" s="14"/>
      <c r="PNX902" s="14"/>
      <c r="PNY902" s="14"/>
      <c r="PNZ902" s="14"/>
      <c r="POA902" s="14"/>
      <c r="POB902" s="14"/>
      <c r="POC902" s="14"/>
      <c r="POD902" s="14"/>
      <c r="POE902" s="14"/>
      <c r="POF902" s="14"/>
      <c r="POG902" s="14"/>
      <c r="POH902" s="14"/>
      <c r="POI902" s="14"/>
      <c r="POJ902" s="14"/>
      <c r="POK902" s="14"/>
      <c r="POL902" s="14"/>
      <c r="POM902" s="14"/>
      <c r="PON902" s="14"/>
      <c r="POO902" s="14"/>
      <c r="POP902" s="14"/>
      <c r="POQ902" s="14"/>
      <c r="POR902" s="14"/>
      <c r="POS902" s="14"/>
      <c r="POT902" s="14"/>
      <c r="POU902" s="14"/>
      <c r="POV902" s="14"/>
      <c r="POW902" s="14"/>
      <c r="POX902" s="14"/>
      <c r="POY902" s="14"/>
      <c r="POZ902" s="14"/>
      <c r="PPA902" s="14"/>
      <c r="PPB902" s="14"/>
      <c r="PPC902" s="14"/>
      <c r="PPD902" s="14"/>
      <c r="PPE902" s="14"/>
      <c r="PPF902" s="14"/>
      <c r="PPG902" s="14"/>
      <c r="PPH902" s="14"/>
      <c r="PPI902" s="14"/>
      <c r="PPJ902" s="14"/>
      <c r="PPK902" s="14"/>
      <c r="PPL902" s="14"/>
      <c r="PPM902" s="14"/>
      <c r="PPN902" s="14"/>
      <c r="PPO902" s="14"/>
      <c r="PPP902" s="14"/>
      <c r="PPQ902" s="14"/>
      <c r="PPR902" s="14"/>
      <c r="PPS902" s="14"/>
      <c r="PPT902" s="14"/>
      <c r="PPU902" s="14"/>
      <c r="PPV902" s="14"/>
      <c r="PPW902" s="14"/>
      <c r="PPX902" s="14"/>
      <c r="PPY902" s="14"/>
      <c r="PPZ902" s="14"/>
      <c r="PQA902" s="14"/>
      <c r="PQB902" s="14"/>
      <c r="PQC902" s="14"/>
      <c r="PQD902" s="14"/>
      <c r="PQE902" s="14"/>
      <c r="PQF902" s="14"/>
      <c r="PQG902" s="14"/>
      <c r="PQH902" s="14"/>
      <c r="PQI902" s="14"/>
      <c r="PQJ902" s="14"/>
      <c r="PQK902" s="14"/>
      <c r="PQL902" s="14"/>
      <c r="PQM902" s="14"/>
      <c r="PQN902" s="14"/>
      <c r="PQO902" s="14"/>
      <c r="PQP902" s="14"/>
      <c r="PQQ902" s="14"/>
      <c r="PQR902" s="14"/>
      <c r="PQS902" s="14"/>
      <c r="PQT902" s="14"/>
      <c r="PQU902" s="14"/>
      <c r="PQV902" s="14"/>
      <c r="PQW902" s="14"/>
      <c r="PQX902" s="14"/>
      <c r="PQY902" s="14"/>
      <c r="PQZ902" s="14"/>
      <c r="PRA902" s="14"/>
      <c r="PRB902" s="14"/>
      <c r="PRC902" s="14"/>
      <c r="PRD902" s="14"/>
      <c r="PRE902" s="14"/>
      <c r="PRF902" s="14"/>
      <c r="PRG902" s="14"/>
      <c r="PRH902" s="14"/>
      <c r="PRI902" s="14"/>
      <c r="PRJ902" s="14"/>
      <c r="PRK902" s="14"/>
      <c r="PRL902" s="14"/>
      <c r="PRM902" s="14"/>
      <c r="PRN902" s="14"/>
      <c r="PRO902" s="14"/>
      <c r="PRP902" s="14"/>
      <c r="PRQ902" s="14"/>
      <c r="PRR902" s="14"/>
      <c r="PRS902" s="14"/>
      <c r="PRT902" s="14"/>
      <c r="PRU902" s="14"/>
      <c r="PRV902" s="14"/>
      <c r="PRW902" s="14"/>
      <c r="PRX902" s="14"/>
      <c r="PRY902" s="14"/>
      <c r="PRZ902" s="14"/>
      <c r="PSA902" s="14"/>
      <c r="PSB902" s="14"/>
      <c r="PSC902" s="14"/>
      <c r="PSD902" s="14"/>
      <c r="PSE902" s="14"/>
      <c r="PSF902" s="14"/>
      <c r="PSG902" s="14"/>
      <c r="PSH902" s="14"/>
      <c r="PSI902" s="14"/>
      <c r="PSJ902" s="14"/>
      <c r="PSK902" s="14"/>
      <c r="PSL902" s="14"/>
      <c r="PSM902" s="14"/>
      <c r="PSN902" s="14"/>
      <c r="PSO902" s="14"/>
      <c r="PSP902" s="14"/>
      <c r="PSQ902" s="14"/>
      <c r="PSR902" s="14"/>
      <c r="PSS902" s="14"/>
      <c r="PST902" s="14"/>
      <c r="PSU902" s="14"/>
      <c r="PSV902" s="14"/>
      <c r="PSW902" s="14"/>
      <c r="PSX902" s="14"/>
      <c r="PSY902" s="14"/>
      <c r="PSZ902" s="14"/>
      <c r="PTA902" s="14"/>
      <c r="PTB902" s="14"/>
      <c r="PTC902" s="14"/>
      <c r="PTD902" s="14"/>
      <c r="PTE902" s="14"/>
      <c r="PTF902" s="14"/>
      <c r="PTG902" s="14"/>
      <c r="PTH902" s="14"/>
      <c r="PTI902" s="14"/>
      <c r="PTJ902" s="14"/>
      <c r="PTK902" s="14"/>
      <c r="PTL902" s="14"/>
      <c r="PTM902" s="14"/>
      <c r="PTN902" s="14"/>
      <c r="PTO902" s="14"/>
      <c r="PTP902" s="14"/>
      <c r="PTQ902" s="14"/>
      <c r="PTR902" s="14"/>
      <c r="PTS902" s="14"/>
      <c r="PTT902" s="14"/>
      <c r="PTU902" s="14"/>
      <c r="PTV902" s="14"/>
      <c r="PTW902" s="14"/>
      <c r="PTX902" s="14"/>
      <c r="PTY902" s="14"/>
      <c r="PTZ902" s="14"/>
      <c r="PUA902" s="14"/>
      <c r="PUB902" s="14"/>
      <c r="PUC902" s="14"/>
      <c r="PUD902" s="14"/>
      <c r="PUE902" s="14"/>
      <c r="PUF902" s="14"/>
      <c r="PUG902" s="14"/>
      <c r="PUH902" s="14"/>
      <c r="PUI902" s="14"/>
      <c r="PUJ902" s="14"/>
      <c r="PUK902" s="14"/>
      <c r="PUL902" s="14"/>
      <c r="PUM902" s="14"/>
      <c r="PUN902" s="14"/>
      <c r="PUO902" s="14"/>
      <c r="PUP902" s="14"/>
      <c r="PUQ902" s="14"/>
      <c r="PUR902" s="14"/>
      <c r="PUS902" s="14"/>
      <c r="PUT902" s="14"/>
      <c r="PUU902" s="14"/>
      <c r="PUV902" s="14"/>
      <c r="PUW902" s="14"/>
      <c r="PUX902" s="14"/>
      <c r="PUY902" s="14"/>
      <c r="PUZ902" s="14"/>
      <c r="PVA902" s="14"/>
      <c r="PVB902" s="14"/>
      <c r="PVC902" s="14"/>
      <c r="PVD902" s="14"/>
      <c r="PVE902" s="14"/>
      <c r="PVF902" s="14"/>
      <c r="PVG902" s="14"/>
      <c r="PVH902" s="14"/>
      <c r="PVI902" s="14"/>
      <c r="PVJ902" s="14"/>
      <c r="PVK902" s="14"/>
      <c r="PVL902" s="14"/>
      <c r="PVM902" s="14"/>
      <c r="PVN902" s="14"/>
      <c r="PVO902" s="14"/>
      <c r="PVP902" s="14"/>
      <c r="PVQ902" s="14"/>
      <c r="PVR902" s="14"/>
      <c r="PVS902" s="14"/>
      <c r="PVT902" s="14"/>
      <c r="PVU902" s="14"/>
      <c r="PVV902" s="14"/>
      <c r="PVW902" s="14"/>
      <c r="PVX902" s="14"/>
      <c r="PVY902" s="14"/>
      <c r="PVZ902" s="14"/>
      <c r="PWA902" s="14"/>
      <c r="PWB902" s="14"/>
      <c r="PWC902" s="14"/>
      <c r="PWD902" s="14"/>
      <c r="PWE902" s="14"/>
      <c r="PWF902" s="14"/>
      <c r="PWG902" s="14"/>
      <c r="PWH902" s="14"/>
      <c r="PWI902" s="14"/>
      <c r="PWJ902" s="14"/>
      <c r="PWK902" s="14"/>
      <c r="PWL902" s="14"/>
      <c r="PWM902" s="14"/>
      <c r="PWN902" s="14"/>
      <c r="PWO902" s="14"/>
      <c r="PWP902" s="14"/>
      <c r="PWQ902" s="14"/>
      <c r="PWR902" s="14"/>
      <c r="PWS902" s="14"/>
      <c r="PWT902" s="14"/>
      <c r="PWU902" s="14"/>
      <c r="PWV902" s="14"/>
      <c r="PWW902" s="14"/>
      <c r="PWX902" s="14"/>
      <c r="PWY902" s="14"/>
      <c r="PWZ902" s="14"/>
      <c r="PXA902" s="14"/>
      <c r="PXB902" s="14"/>
      <c r="PXC902" s="14"/>
      <c r="PXD902" s="14"/>
      <c r="PXE902" s="14"/>
      <c r="PXF902" s="14"/>
      <c r="PXG902" s="14"/>
      <c r="PXH902" s="14"/>
      <c r="PXI902" s="14"/>
      <c r="PXJ902" s="14"/>
      <c r="PXK902" s="14"/>
      <c r="PXL902" s="14"/>
      <c r="PXM902" s="14"/>
      <c r="PXN902" s="14"/>
      <c r="PXO902" s="14"/>
      <c r="PXP902" s="14"/>
      <c r="PXQ902" s="14"/>
      <c r="PXR902" s="14"/>
      <c r="PXS902" s="14"/>
      <c r="PXT902" s="14"/>
      <c r="PXU902" s="14"/>
      <c r="PXV902" s="14"/>
      <c r="PXW902" s="14"/>
      <c r="PXX902" s="14"/>
      <c r="PXY902" s="14"/>
      <c r="PXZ902" s="14"/>
      <c r="PYA902" s="14"/>
      <c r="PYB902" s="14"/>
      <c r="PYC902" s="14"/>
      <c r="PYD902" s="14"/>
      <c r="PYE902" s="14"/>
      <c r="PYF902" s="14"/>
      <c r="PYG902" s="14"/>
      <c r="PYH902" s="14"/>
      <c r="PYI902" s="14"/>
      <c r="PYJ902" s="14"/>
      <c r="PYK902" s="14"/>
      <c r="PYL902" s="14"/>
      <c r="PYM902" s="14"/>
      <c r="PYN902" s="14"/>
      <c r="PYO902" s="14"/>
      <c r="PYP902" s="14"/>
      <c r="PYQ902" s="14"/>
      <c r="PYR902" s="14"/>
      <c r="PYS902" s="14"/>
      <c r="PYT902" s="14"/>
      <c r="PYU902" s="14"/>
      <c r="PYV902" s="14"/>
      <c r="PYW902" s="14"/>
      <c r="PYX902" s="14"/>
      <c r="PYY902" s="14"/>
      <c r="PYZ902" s="14"/>
      <c r="PZA902" s="14"/>
      <c r="PZB902" s="14"/>
      <c r="PZC902" s="14"/>
      <c r="PZD902" s="14"/>
      <c r="PZE902" s="14"/>
      <c r="PZF902" s="14"/>
      <c r="PZG902" s="14"/>
      <c r="PZH902" s="14"/>
      <c r="PZI902" s="14"/>
      <c r="PZJ902" s="14"/>
      <c r="PZK902" s="14"/>
      <c r="PZL902" s="14"/>
      <c r="PZM902" s="14"/>
      <c r="PZN902" s="14"/>
      <c r="PZO902" s="14"/>
      <c r="PZP902" s="14"/>
      <c r="PZQ902" s="14"/>
      <c r="PZR902" s="14"/>
      <c r="PZS902" s="14"/>
      <c r="PZT902" s="14"/>
      <c r="PZU902" s="14"/>
      <c r="PZV902" s="14"/>
      <c r="PZW902" s="14"/>
      <c r="PZX902" s="14"/>
      <c r="PZY902" s="14"/>
      <c r="PZZ902" s="14"/>
      <c r="QAA902" s="14"/>
      <c r="QAB902" s="14"/>
      <c r="QAC902" s="14"/>
      <c r="QAD902" s="14"/>
      <c r="QAE902" s="14"/>
      <c r="QAF902" s="14"/>
      <c r="QAG902" s="14"/>
      <c r="QAH902" s="14"/>
      <c r="QAI902" s="14"/>
      <c r="QAJ902" s="14"/>
      <c r="QAK902" s="14"/>
      <c r="QAL902" s="14"/>
      <c r="QAM902" s="14"/>
      <c r="QAN902" s="14"/>
      <c r="QAO902" s="14"/>
      <c r="QAP902" s="14"/>
      <c r="QAQ902" s="14"/>
      <c r="QAR902" s="14"/>
      <c r="QAS902" s="14"/>
      <c r="QAT902" s="14"/>
      <c r="QAU902" s="14"/>
      <c r="QAV902" s="14"/>
      <c r="QAW902" s="14"/>
      <c r="QAX902" s="14"/>
      <c r="QAY902" s="14"/>
      <c r="QAZ902" s="14"/>
      <c r="QBA902" s="14"/>
      <c r="QBB902" s="14"/>
      <c r="QBC902" s="14"/>
      <c r="QBD902" s="14"/>
      <c r="QBE902" s="14"/>
      <c r="QBF902" s="14"/>
      <c r="QBG902" s="14"/>
      <c r="QBH902" s="14"/>
      <c r="QBI902" s="14"/>
      <c r="QBJ902" s="14"/>
      <c r="QBK902" s="14"/>
      <c r="QBL902" s="14"/>
      <c r="QBM902" s="14"/>
      <c r="QBN902" s="14"/>
      <c r="QBO902" s="14"/>
      <c r="QBP902" s="14"/>
      <c r="QBQ902" s="14"/>
      <c r="QBR902" s="14"/>
      <c r="QBS902" s="14"/>
      <c r="QBT902" s="14"/>
      <c r="QBU902" s="14"/>
      <c r="QBV902" s="14"/>
      <c r="QBW902" s="14"/>
      <c r="QBX902" s="14"/>
      <c r="QBY902" s="14"/>
      <c r="QBZ902" s="14"/>
      <c r="QCA902" s="14"/>
      <c r="QCB902" s="14"/>
      <c r="QCC902" s="14"/>
      <c r="QCD902" s="14"/>
      <c r="QCE902" s="14"/>
      <c r="QCF902" s="14"/>
      <c r="QCG902" s="14"/>
      <c r="QCH902" s="14"/>
      <c r="QCI902" s="14"/>
      <c r="QCJ902" s="14"/>
      <c r="QCK902" s="14"/>
      <c r="QCL902" s="14"/>
      <c r="QCM902" s="14"/>
      <c r="QCN902" s="14"/>
      <c r="QCO902" s="14"/>
      <c r="QCP902" s="14"/>
      <c r="QCQ902" s="14"/>
      <c r="QCR902" s="14"/>
      <c r="QCS902" s="14"/>
      <c r="QCT902" s="14"/>
      <c r="QCU902" s="14"/>
      <c r="QCV902" s="14"/>
      <c r="QCW902" s="14"/>
      <c r="QCX902" s="14"/>
      <c r="QCY902" s="14"/>
      <c r="QCZ902" s="14"/>
      <c r="QDA902" s="14"/>
      <c r="QDB902" s="14"/>
      <c r="QDC902" s="14"/>
      <c r="QDD902" s="14"/>
      <c r="QDE902" s="14"/>
      <c r="QDF902" s="14"/>
      <c r="QDG902" s="14"/>
      <c r="QDH902" s="14"/>
      <c r="QDI902" s="14"/>
      <c r="QDJ902" s="14"/>
      <c r="QDK902" s="14"/>
      <c r="QDL902" s="14"/>
      <c r="QDM902" s="14"/>
      <c r="QDN902" s="14"/>
      <c r="QDO902" s="14"/>
      <c r="QDP902" s="14"/>
      <c r="QDQ902" s="14"/>
      <c r="QDR902" s="14"/>
      <c r="QDS902" s="14"/>
      <c r="QDT902" s="14"/>
      <c r="QDU902" s="14"/>
      <c r="QDV902" s="14"/>
      <c r="QDW902" s="14"/>
      <c r="QDX902" s="14"/>
      <c r="QDY902" s="14"/>
      <c r="QDZ902" s="14"/>
      <c r="QEA902" s="14"/>
      <c r="QEB902" s="14"/>
      <c r="QEC902" s="14"/>
      <c r="QED902" s="14"/>
      <c r="QEE902" s="14"/>
      <c r="QEF902" s="14"/>
      <c r="QEG902" s="14"/>
      <c r="QEH902" s="14"/>
      <c r="QEI902" s="14"/>
      <c r="QEJ902" s="14"/>
      <c r="QEK902" s="14"/>
      <c r="QEL902" s="14"/>
      <c r="QEM902" s="14"/>
      <c r="QEN902" s="14"/>
      <c r="QEO902" s="14"/>
      <c r="QEP902" s="14"/>
      <c r="QEQ902" s="14"/>
      <c r="QER902" s="14"/>
      <c r="QES902" s="14"/>
      <c r="QET902" s="14"/>
      <c r="QEU902" s="14"/>
      <c r="QEV902" s="14"/>
      <c r="QEW902" s="14"/>
      <c r="QEX902" s="14"/>
      <c r="QEY902" s="14"/>
      <c r="QEZ902" s="14"/>
      <c r="QFA902" s="14"/>
      <c r="QFB902" s="14"/>
      <c r="QFC902" s="14"/>
      <c r="QFD902" s="14"/>
      <c r="QFE902" s="14"/>
      <c r="QFF902" s="14"/>
      <c r="QFG902" s="14"/>
      <c r="QFH902" s="14"/>
      <c r="QFI902" s="14"/>
      <c r="QFJ902" s="14"/>
      <c r="QFK902" s="14"/>
      <c r="QFL902" s="14"/>
      <c r="QFM902" s="14"/>
      <c r="QFN902" s="14"/>
      <c r="QFO902" s="14"/>
      <c r="QFP902" s="14"/>
      <c r="QFQ902" s="14"/>
      <c r="QFR902" s="14"/>
      <c r="QFS902" s="14"/>
      <c r="QFT902" s="14"/>
      <c r="QFU902" s="14"/>
      <c r="QFV902" s="14"/>
      <c r="QFW902" s="14"/>
      <c r="QFX902" s="14"/>
      <c r="QFY902" s="14"/>
      <c r="QFZ902" s="14"/>
      <c r="QGA902" s="14"/>
      <c r="QGB902" s="14"/>
      <c r="QGC902" s="14"/>
      <c r="QGD902" s="14"/>
      <c r="QGE902" s="14"/>
      <c r="QGF902" s="14"/>
      <c r="QGG902" s="14"/>
      <c r="QGH902" s="14"/>
      <c r="QGI902" s="14"/>
      <c r="QGJ902" s="14"/>
      <c r="QGK902" s="14"/>
      <c r="QGL902" s="14"/>
      <c r="QGM902" s="14"/>
      <c r="QGN902" s="14"/>
      <c r="QGO902" s="14"/>
      <c r="QGP902" s="14"/>
      <c r="QGQ902" s="14"/>
      <c r="QGR902" s="14"/>
      <c r="QGS902" s="14"/>
      <c r="QGT902" s="14"/>
      <c r="QGU902" s="14"/>
      <c r="QGV902" s="14"/>
      <c r="QGW902" s="14"/>
      <c r="QGX902" s="14"/>
      <c r="QGY902" s="14"/>
      <c r="QGZ902" s="14"/>
      <c r="QHA902" s="14"/>
      <c r="QHB902" s="14"/>
      <c r="QHC902" s="14"/>
      <c r="QHD902" s="14"/>
      <c r="QHE902" s="14"/>
      <c r="QHF902" s="14"/>
      <c r="QHG902" s="14"/>
      <c r="QHH902" s="14"/>
      <c r="QHI902" s="14"/>
      <c r="QHJ902" s="14"/>
      <c r="QHK902" s="14"/>
      <c r="QHL902" s="14"/>
      <c r="QHM902" s="14"/>
      <c r="QHN902" s="14"/>
      <c r="QHO902" s="14"/>
      <c r="QHP902" s="14"/>
      <c r="QHQ902" s="14"/>
      <c r="QHR902" s="14"/>
      <c r="QHS902" s="14"/>
      <c r="QHT902" s="14"/>
      <c r="QHU902" s="14"/>
      <c r="QHV902" s="14"/>
      <c r="QHW902" s="14"/>
      <c r="QHX902" s="14"/>
      <c r="QHY902" s="14"/>
      <c r="QHZ902" s="14"/>
      <c r="QIA902" s="14"/>
      <c r="QIB902" s="14"/>
      <c r="QIC902" s="14"/>
      <c r="QID902" s="14"/>
      <c r="QIE902" s="14"/>
      <c r="QIF902" s="14"/>
      <c r="QIG902" s="14"/>
      <c r="QIH902" s="14"/>
      <c r="QII902" s="14"/>
      <c r="QIJ902" s="14"/>
      <c r="QIK902" s="14"/>
      <c r="QIL902" s="14"/>
      <c r="QIM902" s="14"/>
      <c r="QIN902" s="14"/>
      <c r="QIO902" s="14"/>
      <c r="QIP902" s="14"/>
      <c r="QIQ902" s="14"/>
      <c r="QIR902" s="14"/>
      <c r="QIS902" s="14"/>
      <c r="QIT902" s="14"/>
      <c r="QIU902" s="14"/>
      <c r="QIV902" s="14"/>
      <c r="QIW902" s="14"/>
      <c r="QIX902" s="14"/>
      <c r="QIY902" s="14"/>
      <c r="QIZ902" s="14"/>
      <c r="QJA902" s="14"/>
      <c r="QJB902" s="14"/>
      <c r="QJC902" s="14"/>
      <c r="QJD902" s="14"/>
      <c r="QJE902" s="14"/>
      <c r="QJF902" s="14"/>
      <c r="QJG902" s="14"/>
      <c r="QJH902" s="14"/>
      <c r="QJI902" s="14"/>
      <c r="QJJ902" s="14"/>
      <c r="QJK902" s="14"/>
      <c r="QJL902" s="14"/>
      <c r="QJM902" s="14"/>
      <c r="QJN902" s="14"/>
      <c r="QJO902" s="14"/>
      <c r="QJP902" s="14"/>
      <c r="QJQ902" s="14"/>
      <c r="QJR902" s="14"/>
      <c r="QJS902" s="14"/>
      <c r="QJT902" s="14"/>
      <c r="QJU902" s="14"/>
      <c r="QJV902" s="14"/>
      <c r="QJW902" s="14"/>
      <c r="QJX902" s="14"/>
      <c r="QJY902" s="14"/>
      <c r="QJZ902" s="14"/>
      <c r="QKA902" s="14"/>
      <c r="QKB902" s="14"/>
      <c r="QKC902" s="14"/>
      <c r="QKD902" s="14"/>
      <c r="QKE902" s="14"/>
      <c r="QKF902" s="14"/>
      <c r="QKG902" s="14"/>
      <c r="QKH902" s="14"/>
      <c r="QKI902" s="14"/>
      <c r="QKJ902" s="14"/>
      <c r="QKK902" s="14"/>
      <c r="QKL902" s="14"/>
      <c r="QKM902" s="14"/>
      <c r="QKN902" s="14"/>
      <c r="QKO902" s="14"/>
      <c r="QKP902" s="14"/>
      <c r="QKQ902" s="14"/>
      <c r="QKR902" s="14"/>
      <c r="QKS902" s="14"/>
      <c r="QKT902" s="14"/>
      <c r="QKU902" s="14"/>
      <c r="QKV902" s="14"/>
      <c r="QKW902" s="14"/>
      <c r="QKX902" s="14"/>
      <c r="QKY902" s="14"/>
      <c r="QKZ902" s="14"/>
      <c r="QLA902" s="14"/>
      <c r="QLB902" s="14"/>
      <c r="QLC902" s="14"/>
      <c r="QLD902" s="14"/>
      <c r="QLE902" s="14"/>
      <c r="QLF902" s="14"/>
      <c r="QLG902" s="14"/>
      <c r="QLH902" s="14"/>
      <c r="QLI902" s="14"/>
      <c r="QLJ902" s="14"/>
      <c r="QLK902" s="14"/>
      <c r="QLL902" s="14"/>
      <c r="QLM902" s="14"/>
      <c r="QLN902" s="14"/>
      <c r="QLO902" s="14"/>
      <c r="QLP902" s="14"/>
      <c r="QLQ902" s="14"/>
      <c r="QLR902" s="14"/>
      <c r="QLS902" s="14"/>
      <c r="QLT902" s="14"/>
      <c r="QLU902" s="14"/>
      <c r="QLV902" s="14"/>
      <c r="QLW902" s="14"/>
      <c r="QLX902" s="14"/>
      <c r="QLY902" s="14"/>
      <c r="QLZ902" s="14"/>
      <c r="QMA902" s="14"/>
      <c r="QMB902" s="14"/>
      <c r="QMC902" s="14"/>
      <c r="QMD902" s="14"/>
      <c r="QME902" s="14"/>
      <c r="QMF902" s="14"/>
      <c r="QMG902" s="14"/>
      <c r="QMH902" s="14"/>
      <c r="QMI902" s="14"/>
      <c r="QMJ902" s="14"/>
      <c r="QMK902" s="14"/>
      <c r="QML902" s="14"/>
      <c r="QMM902" s="14"/>
      <c r="QMN902" s="14"/>
      <c r="QMO902" s="14"/>
      <c r="QMP902" s="14"/>
      <c r="QMQ902" s="14"/>
      <c r="QMR902" s="14"/>
      <c r="QMS902" s="14"/>
      <c r="QMT902" s="14"/>
      <c r="QMU902" s="14"/>
      <c r="QMV902" s="14"/>
      <c r="QMW902" s="14"/>
      <c r="QMX902" s="14"/>
      <c r="QMY902" s="14"/>
      <c r="QMZ902" s="14"/>
      <c r="QNA902" s="14"/>
      <c r="QNB902" s="14"/>
      <c r="QNC902" s="14"/>
      <c r="QND902" s="14"/>
      <c r="QNE902" s="14"/>
      <c r="QNF902" s="14"/>
      <c r="QNG902" s="14"/>
      <c r="QNH902" s="14"/>
      <c r="QNI902" s="14"/>
      <c r="QNJ902" s="14"/>
      <c r="QNK902" s="14"/>
      <c r="QNL902" s="14"/>
      <c r="QNM902" s="14"/>
      <c r="QNN902" s="14"/>
      <c r="QNO902" s="14"/>
      <c r="QNP902" s="14"/>
      <c r="QNQ902" s="14"/>
      <c r="QNR902" s="14"/>
      <c r="QNS902" s="14"/>
      <c r="QNT902" s="14"/>
      <c r="QNU902" s="14"/>
      <c r="QNV902" s="14"/>
      <c r="QNW902" s="14"/>
      <c r="QNX902" s="14"/>
      <c r="QNY902" s="14"/>
      <c r="QNZ902" s="14"/>
      <c r="QOA902" s="14"/>
      <c r="QOB902" s="14"/>
      <c r="QOC902" s="14"/>
      <c r="QOD902" s="14"/>
      <c r="QOE902" s="14"/>
      <c r="QOF902" s="14"/>
      <c r="QOG902" s="14"/>
      <c r="QOH902" s="14"/>
      <c r="QOI902" s="14"/>
      <c r="QOJ902" s="14"/>
      <c r="QOK902" s="14"/>
      <c r="QOL902" s="14"/>
      <c r="QOM902" s="14"/>
      <c r="QON902" s="14"/>
      <c r="QOO902" s="14"/>
      <c r="QOP902" s="14"/>
      <c r="QOQ902" s="14"/>
      <c r="QOR902" s="14"/>
      <c r="QOS902" s="14"/>
      <c r="QOT902" s="14"/>
      <c r="QOU902" s="14"/>
      <c r="QOV902" s="14"/>
      <c r="QOW902" s="14"/>
      <c r="QOX902" s="14"/>
      <c r="QOY902" s="14"/>
      <c r="QOZ902" s="14"/>
      <c r="QPA902" s="14"/>
      <c r="QPB902" s="14"/>
      <c r="QPC902" s="14"/>
      <c r="QPD902" s="14"/>
      <c r="QPE902" s="14"/>
      <c r="QPF902" s="14"/>
      <c r="QPG902" s="14"/>
      <c r="QPH902" s="14"/>
      <c r="QPI902" s="14"/>
      <c r="QPJ902" s="14"/>
      <c r="QPK902" s="14"/>
      <c r="QPL902" s="14"/>
      <c r="QPM902" s="14"/>
      <c r="QPN902" s="14"/>
      <c r="QPO902" s="14"/>
      <c r="QPP902" s="14"/>
      <c r="QPQ902" s="14"/>
      <c r="QPR902" s="14"/>
      <c r="QPS902" s="14"/>
      <c r="QPT902" s="14"/>
      <c r="QPU902" s="14"/>
      <c r="QPV902" s="14"/>
      <c r="QPW902" s="14"/>
      <c r="QPX902" s="14"/>
      <c r="QPY902" s="14"/>
      <c r="QPZ902" s="14"/>
      <c r="QQA902" s="14"/>
      <c r="QQB902" s="14"/>
      <c r="QQC902" s="14"/>
      <c r="QQD902" s="14"/>
      <c r="QQE902" s="14"/>
      <c r="QQF902" s="14"/>
      <c r="QQG902" s="14"/>
      <c r="QQH902" s="14"/>
      <c r="QQI902" s="14"/>
      <c r="QQJ902" s="14"/>
      <c r="QQK902" s="14"/>
      <c r="QQL902" s="14"/>
      <c r="QQM902" s="14"/>
      <c r="QQN902" s="14"/>
      <c r="QQO902" s="14"/>
      <c r="QQP902" s="14"/>
      <c r="QQQ902" s="14"/>
      <c r="QQR902" s="14"/>
      <c r="QQS902" s="14"/>
      <c r="QQT902" s="14"/>
      <c r="QQU902" s="14"/>
      <c r="QQV902" s="14"/>
      <c r="QQW902" s="14"/>
      <c r="QQX902" s="14"/>
      <c r="QQY902" s="14"/>
      <c r="QQZ902" s="14"/>
      <c r="QRA902" s="14"/>
      <c r="QRB902" s="14"/>
      <c r="QRC902" s="14"/>
      <c r="QRD902" s="14"/>
      <c r="QRE902" s="14"/>
      <c r="QRF902" s="14"/>
      <c r="QRG902" s="14"/>
      <c r="QRH902" s="14"/>
      <c r="QRI902" s="14"/>
      <c r="QRJ902" s="14"/>
      <c r="QRK902" s="14"/>
      <c r="QRL902" s="14"/>
      <c r="QRM902" s="14"/>
      <c r="QRN902" s="14"/>
      <c r="QRO902" s="14"/>
      <c r="QRP902" s="14"/>
      <c r="QRQ902" s="14"/>
      <c r="QRR902" s="14"/>
      <c r="QRS902" s="14"/>
      <c r="QRT902" s="14"/>
      <c r="QRU902" s="14"/>
      <c r="QRV902" s="14"/>
      <c r="QRW902" s="14"/>
      <c r="QRX902" s="14"/>
      <c r="QRY902" s="14"/>
      <c r="QRZ902" s="14"/>
      <c r="QSA902" s="14"/>
      <c r="QSB902" s="14"/>
      <c r="QSC902" s="14"/>
      <c r="QSD902" s="14"/>
      <c r="QSE902" s="14"/>
      <c r="QSF902" s="14"/>
      <c r="QSG902" s="14"/>
      <c r="QSH902" s="14"/>
      <c r="QSI902" s="14"/>
      <c r="QSJ902" s="14"/>
      <c r="QSK902" s="14"/>
      <c r="QSL902" s="14"/>
      <c r="QSM902" s="14"/>
      <c r="QSN902" s="14"/>
      <c r="QSO902" s="14"/>
      <c r="QSP902" s="14"/>
      <c r="QSQ902" s="14"/>
      <c r="QSR902" s="14"/>
      <c r="QSS902" s="14"/>
      <c r="QST902" s="14"/>
      <c r="QSU902" s="14"/>
      <c r="QSV902" s="14"/>
      <c r="QSW902" s="14"/>
      <c r="QSX902" s="14"/>
      <c r="QSY902" s="14"/>
      <c r="QSZ902" s="14"/>
      <c r="QTA902" s="14"/>
      <c r="QTB902" s="14"/>
      <c r="QTC902" s="14"/>
      <c r="QTD902" s="14"/>
      <c r="QTE902" s="14"/>
      <c r="QTF902" s="14"/>
      <c r="QTG902" s="14"/>
      <c r="QTH902" s="14"/>
      <c r="QTI902" s="14"/>
      <c r="QTJ902" s="14"/>
      <c r="QTK902" s="14"/>
      <c r="QTL902" s="14"/>
      <c r="QTM902" s="14"/>
      <c r="QTN902" s="14"/>
      <c r="QTO902" s="14"/>
      <c r="QTP902" s="14"/>
      <c r="QTQ902" s="14"/>
      <c r="QTR902" s="14"/>
      <c r="QTS902" s="14"/>
      <c r="QTT902" s="14"/>
      <c r="QTU902" s="14"/>
      <c r="QTV902" s="14"/>
      <c r="QTW902" s="14"/>
      <c r="QTX902" s="14"/>
      <c r="QTY902" s="14"/>
      <c r="QTZ902" s="14"/>
      <c r="QUA902" s="14"/>
      <c r="QUB902" s="14"/>
      <c r="QUC902" s="14"/>
      <c r="QUD902" s="14"/>
      <c r="QUE902" s="14"/>
      <c r="QUF902" s="14"/>
      <c r="QUG902" s="14"/>
      <c r="QUH902" s="14"/>
      <c r="QUI902" s="14"/>
      <c r="QUJ902" s="14"/>
      <c r="QUK902" s="14"/>
      <c r="QUL902" s="14"/>
      <c r="QUM902" s="14"/>
      <c r="QUN902" s="14"/>
      <c r="QUO902" s="14"/>
      <c r="QUP902" s="14"/>
      <c r="QUQ902" s="14"/>
      <c r="QUR902" s="14"/>
      <c r="QUS902" s="14"/>
      <c r="QUT902" s="14"/>
      <c r="QUU902" s="14"/>
      <c r="QUV902" s="14"/>
      <c r="QUW902" s="14"/>
      <c r="QUX902" s="14"/>
      <c r="QUY902" s="14"/>
      <c r="QUZ902" s="14"/>
      <c r="QVA902" s="14"/>
      <c r="QVB902" s="14"/>
      <c r="QVC902" s="14"/>
      <c r="QVD902" s="14"/>
      <c r="QVE902" s="14"/>
      <c r="QVF902" s="14"/>
      <c r="QVG902" s="14"/>
      <c r="QVH902" s="14"/>
      <c r="QVI902" s="14"/>
      <c r="QVJ902" s="14"/>
      <c r="QVK902" s="14"/>
      <c r="QVL902" s="14"/>
      <c r="QVM902" s="14"/>
      <c r="QVN902" s="14"/>
      <c r="QVO902" s="14"/>
      <c r="QVP902" s="14"/>
      <c r="QVQ902" s="14"/>
      <c r="QVR902" s="14"/>
      <c r="QVS902" s="14"/>
      <c r="QVT902" s="14"/>
      <c r="QVU902" s="14"/>
      <c r="QVV902" s="14"/>
      <c r="QVW902" s="14"/>
      <c r="QVX902" s="14"/>
      <c r="QVY902" s="14"/>
      <c r="QVZ902" s="14"/>
      <c r="QWA902" s="14"/>
      <c r="QWB902" s="14"/>
      <c r="QWC902" s="14"/>
      <c r="QWD902" s="14"/>
      <c r="QWE902" s="14"/>
      <c r="QWF902" s="14"/>
      <c r="QWG902" s="14"/>
      <c r="QWH902" s="14"/>
      <c r="QWI902" s="14"/>
      <c r="QWJ902" s="14"/>
      <c r="QWK902" s="14"/>
      <c r="QWL902" s="14"/>
      <c r="QWM902" s="14"/>
      <c r="QWN902" s="14"/>
      <c r="QWO902" s="14"/>
      <c r="QWP902" s="14"/>
      <c r="QWQ902" s="14"/>
      <c r="QWR902" s="14"/>
      <c r="QWS902" s="14"/>
      <c r="QWT902" s="14"/>
      <c r="QWU902" s="14"/>
      <c r="QWV902" s="14"/>
      <c r="QWW902" s="14"/>
      <c r="QWX902" s="14"/>
      <c r="QWY902" s="14"/>
      <c r="QWZ902" s="14"/>
      <c r="QXA902" s="14"/>
      <c r="QXB902" s="14"/>
      <c r="QXC902" s="14"/>
      <c r="QXD902" s="14"/>
      <c r="QXE902" s="14"/>
      <c r="QXF902" s="14"/>
      <c r="QXG902" s="14"/>
      <c r="QXH902" s="14"/>
      <c r="QXI902" s="14"/>
      <c r="QXJ902" s="14"/>
      <c r="QXK902" s="14"/>
      <c r="QXL902" s="14"/>
      <c r="QXM902" s="14"/>
      <c r="QXN902" s="14"/>
      <c r="QXO902" s="14"/>
      <c r="QXP902" s="14"/>
      <c r="QXQ902" s="14"/>
      <c r="QXR902" s="14"/>
      <c r="QXS902" s="14"/>
      <c r="QXT902" s="14"/>
      <c r="QXU902" s="14"/>
      <c r="QXV902" s="14"/>
      <c r="QXW902" s="14"/>
      <c r="QXX902" s="14"/>
      <c r="QXY902" s="14"/>
      <c r="QXZ902" s="14"/>
      <c r="QYA902" s="14"/>
      <c r="QYB902" s="14"/>
      <c r="QYC902" s="14"/>
      <c r="QYD902" s="14"/>
      <c r="QYE902" s="14"/>
      <c r="QYF902" s="14"/>
      <c r="QYG902" s="14"/>
      <c r="QYH902" s="14"/>
      <c r="QYI902" s="14"/>
      <c r="QYJ902" s="14"/>
      <c r="QYK902" s="14"/>
      <c r="QYL902" s="14"/>
      <c r="QYM902" s="14"/>
      <c r="QYN902" s="14"/>
      <c r="QYO902" s="14"/>
      <c r="QYP902" s="14"/>
      <c r="QYQ902" s="14"/>
      <c r="QYR902" s="14"/>
      <c r="QYS902" s="14"/>
      <c r="QYT902" s="14"/>
      <c r="QYU902" s="14"/>
      <c r="QYV902" s="14"/>
      <c r="QYW902" s="14"/>
      <c r="QYX902" s="14"/>
      <c r="QYY902" s="14"/>
      <c r="QYZ902" s="14"/>
      <c r="QZA902" s="14"/>
      <c r="QZB902" s="14"/>
      <c r="QZC902" s="14"/>
      <c r="QZD902" s="14"/>
      <c r="QZE902" s="14"/>
      <c r="QZF902" s="14"/>
      <c r="QZG902" s="14"/>
      <c r="QZH902" s="14"/>
      <c r="QZI902" s="14"/>
      <c r="QZJ902" s="14"/>
      <c r="QZK902" s="14"/>
      <c r="QZL902" s="14"/>
      <c r="QZM902" s="14"/>
      <c r="QZN902" s="14"/>
      <c r="QZO902" s="14"/>
      <c r="QZP902" s="14"/>
      <c r="QZQ902" s="14"/>
      <c r="QZR902" s="14"/>
      <c r="QZS902" s="14"/>
      <c r="QZT902" s="14"/>
      <c r="QZU902" s="14"/>
      <c r="QZV902" s="14"/>
      <c r="QZW902" s="14"/>
      <c r="QZX902" s="14"/>
      <c r="QZY902" s="14"/>
      <c r="QZZ902" s="14"/>
      <c r="RAA902" s="14"/>
      <c r="RAB902" s="14"/>
      <c r="RAC902" s="14"/>
      <c r="RAD902" s="14"/>
      <c r="RAE902" s="14"/>
      <c r="RAF902" s="14"/>
      <c r="RAG902" s="14"/>
      <c r="RAH902" s="14"/>
      <c r="RAI902" s="14"/>
      <c r="RAJ902" s="14"/>
      <c r="RAK902" s="14"/>
      <c r="RAL902" s="14"/>
      <c r="RAM902" s="14"/>
      <c r="RAN902" s="14"/>
      <c r="RAO902" s="14"/>
      <c r="RAP902" s="14"/>
      <c r="RAQ902" s="14"/>
      <c r="RAR902" s="14"/>
      <c r="RAS902" s="14"/>
      <c r="RAT902" s="14"/>
      <c r="RAU902" s="14"/>
      <c r="RAV902" s="14"/>
      <c r="RAW902" s="14"/>
      <c r="RAX902" s="14"/>
      <c r="RAY902" s="14"/>
      <c r="RAZ902" s="14"/>
      <c r="RBA902" s="14"/>
      <c r="RBB902" s="14"/>
      <c r="RBC902" s="14"/>
      <c r="RBD902" s="14"/>
      <c r="RBE902" s="14"/>
      <c r="RBF902" s="14"/>
      <c r="RBG902" s="14"/>
      <c r="RBH902" s="14"/>
      <c r="RBI902" s="14"/>
      <c r="RBJ902" s="14"/>
      <c r="RBK902" s="14"/>
      <c r="RBL902" s="14"/>
      <c r="RBM902" s="14"/>
      <c r="RBN902" s="14"/>
      <c r="RBO902" s="14"/>
      <c r="RBP902" s="14"/>
      <c r="RBQ902" s="14"/>
      <c r="RBR902" s="14"/>
      <c r="RBS902" s="14"/>
      <c r="RBT902" s="14"/>
      <c r="RBU902" s="14"/>
      <c r="RBV902" s="14"/>
      <c r="RBW902" s="14"/>
      <c r="RBX902" s="14"/>
      <c r="RBY902" s="14"/>
      <c r="RBZ902" s="14"/>
      <c r="RCA902" s="14"/>
      <c r="RCB902" s="14"/>
      <c r="RCC902" s="14"/>
      <c r="RCD902" s="14"/>
      <c r="RCE902" s="14"/>
      <c r="RCF902" s="14"/>
      <c r="RCG902" s="14"/>
      <c r="RCH902" s="14"/>
      <c r="RCI902" s="14"/>
      <c r="RCJ902" s="14"/>
      <c r="RCK902" s="14"/>
      <c r="RCL902" s="14"/>
      <c r="RCM902" s="14"/>
      <c r="RCN902" s="14"/>
      <c r="RCO902" s="14"/>
      <c r="RCP902" s="14"/>
      <c r="RCQ902" s="14"/>
      <c r="RCR902" s="14"/>
      <c r="RCS902" s="14"/>
      <c r="RCT902" s="14"/>
      <c r="RCU902" s="14"/>
      <c r="RCV902" s="14"/>
      <c r="RCW902" s="14"/>
      <c r="RCX902" s="14"/>
      <c r="RCY902" s="14"/>
      <c r="RCZ902" s="14"/>
      <c r="RDA902" s="14"/>
      <c r="RDB902" s="14"/>
      <c r="RDC902" s="14"/>
      <c r="RDD902" s="14"/>
      <c r="RDE902" s="14"/>
      <c r="RDF902" s="14"/>
      <c r="RDG902" s="14"/>
      <c r="RDH902" s="14"/>
      <c r="RDI902" s="14"/>
      <c r="RDJ902" s="14"/>
      <c r="RDK902" s="14"/>
      <c r="RDL902" s="14"/>
      <c r="RDM902" s="14"/>
      <c r="RDN902" s="14"/>
      <c r="RDO902" s="14"/>
      <c r="RDP902" s="14"/>
      <c r="RDQ902" s="14"/>
      <c r="RDR902" s="14"/>
      <c r="RDS902" s="14"/>
      <c r="RDT902" s="14"/>
      <c r="RDU902" s="14"/>
      <c r="RDV902" s="14"/>
      <c r="RDW902" s="14"/>
      <c r="RDX902" s="14"/>
      <c r="RDY902" s="14"/>
      <c r="RDZ902" s="14"/>
      <c r="REA902" s="14"/>
      <c r="REB902" s="14"/>
      <c r="REC902" s="14"/>
      <c r="RED902" s="14"/>
      <c r="REE902" s="14"/>
      <c r="REF902" s="14"/>
      <c r="REG902" s="14"/>
      <c r="REH902" s="14"/>
      <c r="REI902" s="14"/>
      <c r="REJ902" s="14"/>
      <c r="REK902" s="14"/>
      <c r="REL902" s="14"/>
      <c r="REM902" s="14"/>
      <c r="REN902" s="14"/>
      <c r="REO902" s="14"/>
      <c r="REP902" s="14"/>
      <c r="REQ902" s="14"/>
      <c r="RER902" s="14"/>
      <c r="RES902" s="14"/>
      <c r="RET902" s="14"/>
      <c r="REU902" s="14"/>
      <c r="REV902" s="14"/>
      <c r="REW902" s="14"/>
      <c r="REX902" s="14"/>
      <c r="REY902" s="14"/>
      <c r="REZ902" s="14"/>
      <c r="RFA902" s="14"/>
      <c r="RFB902" s="14"/>
      <c r="RFC902" s="14"/>
      <c r="RFD902" s="14"/>
      <c r="RFE902" s="14"/>
      <c r="RFF902" s="14"/>
      <c r="RFG902" s="14"/>
      <c r="RFH902" s="14"/>
      <c r="RFI902" s="14"/>
      <c r="RFJ902" s="14"/>
      <c r="RFK902" s="14"/>
      <c r="RFL902" s="14"/>
      <c r="RFM902" s="14"/>
      <c r="RFN902" s="14"/>
      <c r="RFO902" s="14"/>
      <c r="RFP902" s="14"/>
      <c r="RFQ902" s="14"/>
      <c r="RFR902" s="14"/>
      <c r="RFS902" s="14"/>
      <c r="RFT902" s="14"/>
      <c r="RFU902" s="14"/>
      <c r="RFV902" s="14"/>
      <c r="RFW902" s="14"/>
      <c r="RFX902" s="14"/>
      <c r="RFY902" s="14"/>
      <c r="RFZ902" s="14"/>
      <c r="RGA902" s="14"/>
      <c r="RGB902" s="14"/>
      <c r="RGC902" s="14"/>
      <c r="RGD902" s="14"/>
      <c r="RGE902" s="14"/>
      <c r="RGF902" s="14"/>
      <c r="RGG902" s="14"/>
      <c r="RGH902" s="14"/>
      <c r="RGI902" s="14"/>
      <c r="RGJ902" s="14"/>
      <c r="RGK902" s="14"/>
      <c r="RGL902" s="14"/>
      <c r="RGM902" s="14"/>
      <c r="RGN902" s="14"/>
      <c r="RGO902" s="14"/>
      <c r="RGP902" s="14"/>
      <c r="RGQ902" s="14"/>
      <c r="RGR902" s="14"/>
      <c r="RGS902" s="14"/>
      <c r="RGT902" s="14"/>
      <c r="RGU902" s="14"/>
      <c r="RGV902" s="14"/>
      <c r="RGW902" s="14"/>
      <c r="RGX902" s="14"/>
      <c r="RGY902" s="14"/>
      <c r="RGZ902" s="14"/>
      <c r="RHA902" s="14"/>
      <c r="RHB902" s="14"/>
      <c r="RHC902" s="14"/>
      <c r="RHD902" s="14"/>
      <c r="RHE902" s="14"/>
      <c r="RHF902" s="14"/>
      <c r="RHG902" s="14"/>
      <c r="RHH902" s="14"/>
      <c r="RHI902" s="14"/>
      <c r="RHJ902" s="14"/>
      <c r="RHK902" s="14"/>
      <c r="RHL902" s="14"/>
      <c r="RHM902" s="14"/>
      <c r="RHN902" s="14"/>
      <c r="RHO902" s="14"/>
      <c r="RHP902" s="14"/>
      <c r="RHQ902" s="14"/>
      <c r="RHR902" s="14"/>
      <c r="RHS902" s="14"/>
      <c r="RHT902" s="14"/>
      <c r="RHU902" s="14"/>
      <c r="RHV902" s="14"/>
      <c r="RHW902" s="14"/>
      <c r="RHX902" s="14"/>
      <c r="RHY902" s="14"/>
      <c r="RHZ902" s="14"/>
      <c r="RIA902" s="14"/>
      <c r="RIB902" s="14"/>
      <c r="RIC902" s="14"/>
      <c r="RID902" s="14"/>
      <c r="RIE902" s="14"/>
      <c r="RIF902" s="14"/>
      <c r="RIG902" s="14"/>
      <c r="RIH902" s="14"/>
      <c r="RII902" s="14"/>
      <c r="RIJ902" s="14"/>
      <c r="RIK902" s="14"/>
      <c r="RIL902" s="14"/>
      <c r="RIM902" s="14"/>
      <c r="RIN902" s="14"/>
      <c r="RIO902" s="14"/>
      <c r="RIP902" s="14"/>
      <c r="RIQ902" s="14"/>
      <c r="RIR902" s="14"/>
      <c r="RIS902" s="14"/>
      <c r="RIT902" s="14"/>
      <c r="RIU902" s="14"/>
      <c r="RIV902" s="14"/>
      <c r="RIW902" s="14"/>
      <c r="RIX902" s="14"/>
      <c r="RIY902" s="14"/>
      <c r="RIZ902" s="14"/>
      <c r="RJA902" s="14"/>
      <c r="RJB902" s="14"/>
      <c r="RJC902" s="14"/>
      <c r="RJD902" s="14"/>
      <c r="RJE902" s="14"/>
      <c r="RJF902" s="14"/>
      <c r="RJG902" s="14"/>
      <c r="RJH902" s="14"/>
      <c r="RJI902" s="14"/>
      <c r="RJJ902" s="14"/>
      <c r="RJK902" s="14"/>
      <c r="RJL902" s="14"/>
      <c r="RJM902" s="14"/>
      <c r="RJN902" s="14"/>
      <c r="RJO902" s="14"/>
      <c r="RJP902" s="14"/>
      <c r="RJQ902" s="14"/>
      <c r="RJR902" s="14"/>
      <c r="RJS902" s="14"/>
      <c r="RJT902" s="14"/>
      <c r="RJU902" s="14"/>
      <c r="RJV902" s="14"/>
      <c r="RJW902" s="14"/>
      <c r="RJX902" s="14"/>
      <c r="RJY902" s="14"/>
      <c r="RJZ902" s="14"/>
      <c r="RKA902" s="14"/>
      <c r="RKB902" s="14"/>
      <c r="RKC902" s="14"/>
      <c r="RKD902" s="14"/>
      <c r="RKE902" s="14"/>
      <c r="RKF902" s="14"/>
      <c r="RKG902" s="14"/>
      <c r="RKH902" s="14"/>
      <c r="RKI902" s="14"/>
      <c r="RKJ902" s="14"/>
      <c r="RKK902" s="14"/>
      <c r="RKL902" s="14"/>
      <c r="RKM902" s="14"/>
      <c r="RKN902" s="14"/>
      <c r="RKO902" s="14"/>
      <c r="RKP902" s="14"/>
      <c r="RKQ902" s="14"/>
      <c r="RKR902" s="14"/>
      <c r="RKS902" s="14"/>
      <c r="RKT902" s="14"/>
      <c r="RKU902" s="14"/>
      <c r="RKV902" s="14"/>
      <c r="RKW902" s="14"/>
      <c r="RKX902" s="14"/>
      <c r="RKY902" s="14"/>
      <c r="RKZ902" s="14"/>
      <c r="RLA902" s="14"/>
      <c r="RLB902" s="14"/>
      <c r="RLC902" s="14"/>
      <c r="RLD902" s="14"/>
      <c r="RLE902" s="14"/>
      <c r="RLF902" s="14"/>
      <c r="RLG902" s="14"/>
      <c r="RLH902" s="14"/>
      <c r="RLI902" s="14"/>
      <c r="RLJ902" s="14"/>
      <c r="RLK902" s="14"/>
      <c r="RLL902" s="14"/>
      <c r="RLM902" s="14"/>
      <c r="RLN902" s="14"/>
      <c r="RLO902" s="14"/>
      <c r="RLP902" s="14"/>
      <c r="RLQ902" s="14"/>
      <c r="RLR902" s="14"/>
      <c r="RLS902" s="14"/>
      <c r="RLT902" s="14"/>
      <c r="RLU902" s="14"/>
      <c r="RLV902" s="14"/>
      <c r="RLW902" s="14"/>
      <c r="RLX902" s="14"/>
      <c r="RLY902" s="14"/>
      <c r="RLZ902" s="14"/>
      <c r="RMA902" s="14"/>
      <c r="RMB902" s="14"/>
      <c r="RMC902" s="14"/>
      <c r="RMD902" s="14"/>
      <c r="RME902" s="14"/>
      <c r="RMF902" s="14"/>
      <c r="RMG902" s="14"/>
      <c r="RMH902" s="14"/>
      <c r="RMI902" s="14"/>
      <c r="RMJ902" s="14"/>
      <c r="RMK902" s="14"/>
      <c r="RML902" s="14"/>
      <c r="RMM902" s="14"/>
      <c r="RMN902" s="14"/>
      <c r="RMO902" s="14"/>
      <c r="RMP902" s="14"/>
      <c r="RMQ902" s="14"/>
      <c r="RMR902" s="14"/>
      <c r="RMS902" s="14"/>
      <c r="RMT902" s="14"/>
      <c r="RMU902" s="14"/>
      <c r="RMV902" s="14"/>
      <c r="RMW902" s="14"/>
      <c r="RMX902" s="14"/>
      <c r="RMY902" s="14"/>
      <c r="RMZ902" s="14"/>
      <c r="RNA902" s="14"/>
      <c r="RNB902" s="14"/>
      <c r="RNC902" s="14"/>
      <c r="RND902" s="14"/>
      <c r="RNE902" s="14"/>
      <c r="RNF902" s="14"/>
      <c r="RNG902" s="14"/>
      <c r="RNH902" s="14"/>
      <c r="RNI902" s="14"/>
      <c r="RNJ902" s="14"/>
      <c r="RNK902" s="14"/>
      <c r="RNL902" s="14"/>
      <c r="RNM902" s="14"/>
      <c r="RNN902" s="14"/>
      <c r="RNO902" s="14"/>
      <c r="RNP902" s="14"/>
      <c r="RNQ902" s="14"/>
      <c r="RNR902" s="14"/>
      <c r="RNS902" s="14"/>
      <c r="RNT902" s="14"/>
      <c r="RNU902" s="14"/>
      <c r="RNV902" s="14"/>
      <c r="RNW902" s="14"/>
      <c r="RNX902" s="14"/>
      <c r="RNY902" s="14"/>
      <c r="RNZ902" s="14"/>
      <c r="ROA902" s="14"/>
      <c r="ROB902" s="14"/>
      <c r="ROC902" s="14"/>
      <c r="ROD902" s="14"/>
      <c r="ROE902" s="14"/>
      <c r="ROF902" s="14"/>
      <c r="ROG902" s="14"/>
      <c r="ROH902" s="14"/>
      <c r="ROI902" s="14"/>
      <c r="ROJ902" s="14"/>
      <c r="ROK902" s="14"/>
      <c r="ROL902" s="14"/>
      <c r="ROM902" s="14"/>
      <c r="RON902" s="14"/>
      <c r="ROO902" s="14"/>
      <c r="ROP902" s="14"/>
      <c r="ROQ902" s="14"/>
      <c r="ROR902" s="14"/>
      <c r="ROS902" s="14"/>
      <c r="ROT902" s="14"/>
      <c r="ROU902" s="14"/>
      <c r="ROV902" s="14"/>
      <c r="ROW902" s="14"/>
      <c r="ROX902" s="14"/>
      <c r="ROY902" s="14"/>
      <c r="ROZ902" s="14"/>
      <c r="RPA902" s="14"/>
      <c r="RPB902" s="14"/>
      <c r="RPC902" s="14"/>
      <c r="RPD902" s="14"/>
      <c r="RPE902" s="14"/>
      <c r="RPF902" s="14"/>
      <c r="RPG902" s="14"/>
      <c r="RPH902" s="14"/>
      <c r="RPI902" s="14"/>
      <c r="RPJ902" s="14"/>
      <c r="RPK902" s="14"/>
      <c r="RPL902" s="14"/>
      <c r="RPM902" s="14"/>
      <c r="RPN902" s="14"/>
      <c r="RPO902" s="14"/>
      <c r="RPP902" s="14"/>
      <c r="RPQ902" s="14"/>
      <c r="RPR902" s="14"/>
      <c r="RPS902" s="14"/>
      <c r="RPT902" s="14"/>
      <c r="RPU902" s="14"/>
      <c r="RPV902" s="14"/>
      <c r="RPW902" s="14"/>
      <c r="RPX902" s="14"/>
      <c r="RPY902" s="14"/>
      <c r="RPZ902" s="14"/>
      <c r="RQA902" s="14"/>
      <c r="RQB902" s="14"/>
      <c r="RQC902" s="14"/>
      <c r="RQD902" s="14"/>
      <c r="RQE902" s="14"/>
      <c r="RQF902" s="14"/>
      <c r="RQG902" s="14"/>
      <c r="RQH902" s="14"/>
      <c r="RQI902" s="14"/>
      <c r="RQJ902" s="14"/>
      <c r="RQK902" s="14"/>
      <c r="RQL902" s="14"/>
      <c r="RQM902" s="14"/>
      <c r="RQN902" s="14"/>
      <c r="RQO902" s="14"/>
      <c r="RQP902" s="14"/>
      <c r="RQQ902" s="14"/>
      <c r="RQR902" s="14"/>
      <c r="RQS902" s="14"/>
      <c r="RQT902" s="14"/>
      <c r="RQU902" s="14"/>
      <c r="RQV902" s="14"/>
      <c r="RQW902" s="14"/>
      <c r="RQX902" s="14"/>
      <c r="RQY902" s="14"/>
      <c r="RQZ902" s="14"/>
      <c r="RRA902" s="14"/>
      <c r="RRB902" s="14"/>
      <c r="RRC902" s="14"/>
      <c r="RRD902" s="14"/>
      <c r="RRE902" s="14"/>
      <c r="RRF902" s="14"/>
      <c r="RRG902" s="14"/>
      <c r="RRH902" s="14"/>
      <c r="RRI902" s="14"/>
      <c r="RRJ902" s="14"/>
      <c r="RRK902" s="14"/>
      <c r="RRL902" s="14"/>
      <c r="RRM902" s="14"/>
      <c r="RRN902" s="14"/>
      <c r="RRO902" s="14"/>
      <c r="RRP902" s="14"/>
      <c r="RRQ902" s="14"/>
      <c r="RRR902" s="14"/>
      <c r="RRS902" s="14"/>
      <c r="RRT902" s="14"/>
      <c r="RRU902" s="14"/>
      <c r="RRV902" s="14"/>
      <c r="RRW902" s="14"/>
      <c r="RRX902" s="14"/>
      <c r="RRY902" s="14"/>
      <c r="RRZ902" s="14"/>
      <c r="RSA902" s="14"/>
      <c r="RSB902" s="14"/>
      <c r="RSC902" s="14"/>
      <c r="RSD902" s="14"/>
      <c r="RSE902" s="14"/>
      <c r="RSF902" s="14"/>
      <c r="RSG902" s="14"/>
      <c r="RSH902" s="14"/>
      <c r="RSI902" s="14"/>
      <c r="RSJ902" s="14"/>
      <c r="RSK902" s="14"/>
      <c r="RSL902" s="14"/>
      <c r="RSM902" s="14"/>
      <c r="RSN902" s="14"/>
      <c r="RSO902" s="14"/>
      <c r="RSP902" s="14"/>
      <c r="RSQ902" s="14"/>
      <c r="RSR902" s="14"/>
      <c r="RSS902" s="14"/>
      <c r="RST902" s="14"/>
      <c r="RSU902" s="14"/>
      <c r="RSV902" s="14"/>
      <c r="RSW902" s="14"/>
      <c r="RSX902" s="14"/>
      <c r="RSY902" s="14"/>
      <c r="RSZ902" s="14"/>
      <c r="RTA902" s="14"/>
      <c r="RTB902" s="14"/>
      <c r="RTC902" s="14"/>
      <c r="RTD902" s="14"/>
      <c r="RTE902" s="14"/>
      <c r="RTF902" s="14"/>
      <c r="RTG902" s="14"/>
      <c r="RTH902" s="14"/>
      <c r="RTI902" s="14"/>
      <c r="RTJ902" s="14"/>
      <c r="RTK902" s="14"/>
      <c r="RTL902" s="14"/>
      <c r="RTM902" s="14"/>
      <c r="RTN902" s="14"/>
      <c r="RTO902" s="14"/>
      <c r="RTP902" s="14"/>
      <c r="RTQ902" s="14"/>
      <c r="RTR902" s="14"/>
      <c r="RTS902" s="14"/>
      <c r="RTT902" s="14"/>
      <c r="RTU902" s="14"/>
      <c r="RTV902" s="14"/>
      <c r="RTW902" s="14"/>
      <c r="RTX902" s="14"/>
      <c r="RTY902" s="14"/>
      <c r="RTZ902" s="14"/>
      <c r="RUA902" s="14"/>
      <c r="RUB902" s="14"/>
      <c r="RUC902" s="14"/>
      <c r="RUD902" s="14"/>
      <c r="RUE902" s="14"/>
      <c r="RUF902" s="14"/>
      <c r="RUG902" s="14"/>
      <c r="RUH902" s="14"/>
      <c r="RUI902" s="14"/>
      <c r="RUJ902" s="14"/>
      <c r="RUK902" s="14"/>
      <c r="RUL902" s="14"/>
      <c r="RUM902" s="14"/>
      <c r="RUN902" s="14"/>
      <c r="RUO902" s="14"/>
      <c r="RUP902" s="14"/>
      <c r="RUQ902" s="14"/>
      <c r="RUR902" s="14"/>
      <c r="RUS902" s="14"/>
      <c r="RUT902" s="14"/>
      <c r="RUU902" s="14"/>
      <c r="RUV902" s="14"/>
      <c r="RUW902" s="14"/>
      <c r="RUX902" s="14"/>
      <c r="RUY902" s="14"/>
      <c r="RUZ902" s="14"/>
      <c r="RVA902" s="14"/>
      <c r="RVB902" s="14"/>
      <c r="RVC902" s="14"/>
      <c r="RVD902" s="14"/>
      <c r="RVE902" s="14"/>
      <c r="RVF902" s="14"/>
      <c r="RVG902" s="14"/>
      <c r="RVH902" s="14"/>
      <c r="RVI902" s="14"/>
      <c r="RVJ902" s="14"/>
      <c r="RVK902" s="14"/>
      <c r="RVL902" s="14"/>
      <c r="RVM902" s="14"/>
      <c r="RVN902" s="14"/>
      <c r="RVO902" s="14"/>
      <c r="RVP902" s="14"/>
      <c r="RVQ902" s="14"/>
      <c r="RVR902" s="14"/>
      <c r="RVS902" s="14"/>
      <c r="RVT902" s="14"/>
      <c r="RVU902" s="14"/>
      <c r="RVV902" s="14"/>
      <c r="RVW902" s="14"/>
      <c r="RVX902" s="14"/>
      <c r="RVY902" s="14"/>
      <c r="RVZ902" s="14"/>
      <c r="RWA902" s="14"/>
      <c r="RWB902" s="14"/>
      <c r="RWC902" s="14"/>
      <c r="RWD902" s="14"/>
      <c r="RWE902" s="14"/>
      <c r="RWF902" s="14"/>
      <c r="RWG902" s="14"/>
      <c r="RWH902" s="14"/>
      <c r="RWI902" s="14"/>
      <c r="RWJ902" s="14"/>
      <c r="RWK902" s="14"/>
      <c r="RWL902" s="14"/>
      <c r="RWM902" s="14"/>
      <c r="RWN902" s="14"/>
      <c r="RWO902" s="14"/>
      <c r="RWP902" s="14"/>
      <c r="RWQ902" s="14"/>
      <c r="RWR902" s="14"/>
      <c r="RWS902" s="14"/>
      <c r="RWT902" s="14"/>
      <c r="RWU902" s="14"/>
      <c r="RWV902" s="14"/>
      <c r="RWW902" s="14"/>
      <c r="RWX902" s="14"/>
      <c r="RWY902" s="14"/>
      <c r="RWZ902" s="14"/>
      <c r="RXA902" s="14"/>
      <c r="RXB902" s="14"/>
      <c r="RXC902" s="14"/>
      <c r="RXD902" s="14"/>
      <c r="RXE902" s="14"/>
      <c r="RXF902" s="14"/>
      <c r="RXG902" s="14"/>
      <c r="RXH902" s="14"/>
      <c r="RXI902" s="14"/>
      <c r="RXJ902" s="14"/>
      <c r="RXK902" s="14"/>
      <c r="RXL902" s="14"/>
      <c r="RXM902" s="14"/>
      <c r="RXN902" s="14"/>
      <c r="RXO902" s="14"/>
      <c r="RXP902" s="14"/>
      <c r="RXQ902" s="14"/>
      <c r="RXR902" s="14"/>
      <c r="RXS902" s="14"/>
      <c r="RXT902" s="14"/>
      <c r="RXU902" s="14"/>
      <c r="RXV902" s="14"/>
      <c r="RXW902" s="14"/>
      <c r="RXX902" s="14"/>
      <c r="RXY902" s="14"/>
      <c r="RXZ902" s="14"/>
      <c r="RYA902" s="14"/>
      <c r="RYB902" s="14"/>
      <c r="RYC902" s="14"/>
      <c r="RYD902" s="14"/>
      <c r="RYE902" s="14"/>
      <c r="RYF902" s="14"/>
      <c r="RYG902" s="14"/>
      <c r="RYH902" s="14"/>
      <c r="RYI902" s="14"/>
      <c r="RYJ902" s="14"/>
      <c r="RYK902" s="14"/>
      <c r="RYL902" s="14"/>
      <c r="RYM902" s="14"/>
      <c r="RYN902" s="14"/>
      <c r="RYO902" s="14"/>
      <c r="RYP902" s="14"/>
      <c r="RYQ902" s="14"/>
      <c r="RYR902" s="14"/>
      <c r="RYS902" s="14"/>
      <c r="RYT902" s="14"/>
      <c r="RYU902" s="14"/>
      <c r="RYV902" s="14"/>
      <c r="RYW902" s="14"/>
      <c r="RYX902" s="14"/>
      <c r="RYY902" s="14"/>
      <c r="RYZ902" s="14"/>
      <c r="RZA902" s="14"/>
      <c r="RZB902" s="14"/>
      <c r="RZC902" s="14"/>
      <c r="RZD902" s="14"/>
      <c r="RZE902" s="14"/>
      <c r="RZF902" s="14"/>
      <c r="RZG902" s="14"/>
      <c r="RZH902" s="14"/>
      <c r="RZI902" s="14"/>
      <c r="RZJ902" s="14"/>
      <c r="RZK902" s="14"/>
      <c r="RZL902" s="14"/>
      <c r="RZM902" s="14"/>
      <c r="RZN902" s="14"/>
      <c r="RZO902" s="14"/>
      <c r="RZP902" s="14"/>
      <c r="RZQ902" s="14"/>
      <c r="RZR902" s="14"/>
      <c r="RZS902" s="14"/>
      <c r="RZT902" s="14"/>
      <c r="RZU902" s="14"/>
      <c r="RZV902" s="14"/>
      <c r="RZW902" s="14"/>
      <c r="RZX902" s="14"/>
      <c r="RZY902" s="14"/>
      <c r="RZZ902" s="14"/>
      <c r="SAA902" s="14"/>
      <c r="SAB902" s="14"/>
      <c r="SAC902" s="14"/>
      <c r="SAD902" s="14"/>
      <c r="SAE902" s="14"/>
      <c r="SAF902" s="14"/>
      <c r="SAG902" s="14"/>
      <c r="SAH902" s="14"/>
      <c r="SAI902" s="14"/>
      <c r="SAJ902" s="14"/>
      <c r="SAK902" s="14"/>
      <c r="SAL902" s="14"/>
      <c r="SAM902" s="14"/>
      <c r="SAN902" s="14"/>
      <c r="SAO902" s="14"/>
      <c r="SAP902" s="14"/>
      <c r="SAQ902" s="14"/>
      <c r="SAR902" s="14"/>
      <c r="SAS902" s="14"/>
      <c r="SAT902" s="14"/>
      <c r="SAU902" s="14"/>
      <c r="SAV902" s="14"/>
      <c r="SAW902" s="14"/>
      <c r="SAX902" s="14"/>
      <c r="SAY902" s="14"/>
      <c r="SAZ902" s="14"/>
      <c r="SBA902" s="14"/>
      <c r="SBB902" s="14"/>
      <c r="SBC902" s="14"/>
      <c r="SBD902" s="14"/>
      <c r="SBE902" s="14"/>
      <c r="SBF902" s="14"/>
      <c r="SBG902" s="14"/>
      <c r="SBH902" s="14"/>
      <c r="SBI902" s="14"/>
      <c r="SBJ902" s="14"/>
      <c r="SBK902" s="14"/>
      <c r="SBL902" s="14"/>
      <c r="SBM902" s="14"/>
      <c r="SBN902" s="14"/>
      <c r="SBO902" s="14"/>
      <c r="SBP902" s="14"/>
      <c r="SBQ902" s="14"/>
      <c r="SBR902" s="14"/>
      <c r="SBS902" s="14"/>
      <c r="SBT902" s="14"/>
      <c r="SBU902" s="14"/>
      <c r="SBV902" s="14"/>
      <c r="SBW902" s="14"/>
      <c r="SBX902" s="14"/>
      <c r="SBY902" s="14"/>
      <c r="SBZ902" s="14"/>
      <c r="SCA902" s="14"/>
      <c r="SCB902" s="14"/>
      <c r="SCC902" s="14"/>
      <c r="SCD902" s="14"/>
      <c r="SCE902" s="14"/>
      <c r="SCF902" s="14"/>
      <c r="SCG902" s="14"/>
      <c r="SCH902" s="14"/>
      <c r="SCI902" s="14"/>
      <c r="SCJ902" s="14"/>
      <c r="SCK902" s="14"/>
      <c r="SCL902" s="14"/>
      <c r="SCM902" s="14"/>
      <c r="SCN902" s="14"/>
      <c r="SCO902" s="14"/>
      <c r="SCP902" s="14"/>
      <c r="SCQ902" s="14"/>
      <c r="SCR902" s="14"/>
      <c r="SCS902" s="14"/>
      <c r="SCT902" s="14"/>
      <c r="SCU902" s="14"/>
      <c r="SCV902" s="14"/>
      <c r="SCW902" s="14"/>
      <c r="SCX902" s="14"/>
      <c r="SCY902" s="14"/>
      <c r="SCZ902" s="14"/>
      <c r="SDA902" s="14"/>
      <c r="SDB902" s="14"/>
      <c r="SDC902" s="14"/>
      <c r="SDD902" s="14"/>
      <c r="SDE902" s="14"/>
      <c r="SDF902" s="14"/>
      <c r="SDG902" s="14"/>
      <c r="SDH902" s="14"/>
      <c r="SDI902" s="14"/>
      <c r="SDJ902" s="14"/>
      <c r="SDK902" s="14"/>
      <c r="SDL902" s="14"/>
      <c r="SDM902" s="14"/>
      <c r="SDN902" s="14"/>
      <c r="SDO902" s="14"/>
      <c r="SDP902" s="14"/>
      <c r="SDQ902" s="14"/>
      <c r="SDR902" s="14"/>
      <c r="SDS902" s="14"/>
      <c r="SDT902" s="14"/>
      <c r="SDU902" s="14"/>
      <c r="SDV902" s="14"/>
      <c r="SDW902" s="14"/>
      <c r="SDX902" s="14"/>
      <c r="SDY902" s="14"/>
      <c r="SDZ902" s="14"/>
      <c r="SEA902" s="14"/>
      <c r="SEB902" s="14"/>
      <c r="SEC902" s="14"/>
      <c r="SED902" s="14"/>
      <c r="SEE902" s="14"/>
      <c r="SEF902" s="14"/>
      <c r="SEG902" s="14"/>
      <c r="SEH902" s="14"/>
      <c r="SEI902" s="14"/>
      <c r="SEJ902" s="14"/>
      <c r="SEK902" s="14"/>
      <c r="SEL902" s="14"/>
      <c r="SEM902" s="14"/>
      <c r="SEN902" s="14"/>
      <c r="SEO902" s="14"/>
      <c r="SEP902" s="14"/>
      <c r="SEQ902" s="14"/>
      <c r="SER902" s="14"/>
      <c r="SES902" s="14"/>
      <c r="SET902" s="14"/>
      <c r="SEU902" s="14"/>
      <c r="SEV902" s="14"/>
      <c r="SEW902" s="14"/>
      <c r="SEX902" s="14"/>
      <c r="SEY902" s="14"/>
      <c r="SEZ902" s="14"/>
      <c r="SFA902" s="14"/>
      <c r="SFB902" s="14"/>
      <c r="SFC902" s="14"/>
      <c r="SFD902" s="14"/>
      <c r="SFE902" s="14"/>
      <c r="SFF902" s="14"/>
      <c r="SFG902" s="14"/>
      <c r="SFH902" s="14"/>
      <c r="SFI902" s="14"/>
      <c r="SFJ902" s="14"/>
      <c r="SFK902" s="14"/>
      <c r="SFL902" s="14"/>
      <c r="SFM902" s="14"/>
      <c r="SFN902" s="14"/>
      <c r="SFO902" s="14"/>
      <c r="SFP902" s="14"/>
      <c r="SFQ902" s="14"/>
      <c r="SFR902" s="14"/>
      <c r="SFS902" s="14"/>
      <c r="SFT902" s="14"/>
      <c r="SFU902" s="14"/>
      <c r="SFV902" s="14"/>
      <c r="SFW902" s="14"/>
      <c r="SFX902" s="14"/>
      <c r="SFY902" s="14"/>
      <c r="SFZ902" s="14"/>
      <c r="SGA902" s="14"/>
      <c r="SGB902" s="14"/>
      <c r="SGC902" s="14"/>
      <c r="SGD902" s="14"/>
      <c r="SGE902" s="14"/>
      <c r="SGF902" s="14"/>
      <c r="SGG902" s="14"/>
      <c r="SGH902" s="14"/>
      <c r="SGI902" s="14"/>
      <c r="SGJ902" s="14"/>
      <c r="SGK902" s="14"/>
      <c r="SGL902" s="14"/>
      <c r="SGM902" s="14"/>
      <c r="SGN902" s="14"/>
      <c r="SGO902" s="14"/>
      <c r="SGP902" s="14"/>
      <c r="SGQ902" s="14"/>
      <c r="SGR902" s="14"/>
      <c r="SGS902" s="14"/>
      <c r="SGT902" s="14"/>
      <c r="SGU902" s="14"/>
      <c r="SGV902" s="14"/>
      <c r="SGW902" s="14"/>
      <c r="SGX902" s="14"/>
      <c r="SGY902" s="14"/>
      <c r="SGZ902" s="14"/>
      <c r="SHA902" s="14"/>
      <c r="SHB902" s="14"/>
      <c r="SHC902" s="14"/>
      <c r="SHD902" s="14"/>
      <c r="SHE902" s="14"/>
      <c r="SHF902" s="14"/>
      <c r="SHG902" s="14"/>
      <c r="SHH902" s="14"/>
      <c r="SHI902" s="14"/>
      <c r="SHJ902" s="14"/>
      <c r="SHK902" s="14"/>
      <c r="SHL902" s="14"/>
      <c r="SHM902" s="14"/>
      <c r="SHN902" s="14"/>
      <c r="SHO902" s="14"/>
      <c r="SHP902" s="14"/>
      <c r="SHQ902" s="14"/>
      <c r="SHR902" s="14"/>
      <c r="SHS902" s="14"/>
      <c r="SHT902" s="14"/>
      <c r="SHU902" s="14"/>
      <c r="SHV902" s="14"/>
      <c r="SHW902" s="14"/>
      <c r="SHX902" s="14"/>
      <c r="SHY902" s="14"/>
      <c r="SHZ902" s="14"/>
      <c r="SIA902" s="14"/>
      <c r="SIB902" s="14"/>
      <c r="SIC902" s="14"/>
      <c r="SID902" s="14"/>
      <c r="SIE902" s="14"/>
      <c r="SIF902" s="14"/>
      <c r="SIG902" s="14"/>
      <c r="SIH902" s="14"/>
      <c r="SII902" s="14"/>
      <c r="SIJ902" s="14"/>
      <c r="SIK902" s="14"/>
      <c r="SIL902" s="14"/>
      <c r="SIM902" s="14"/>
      <c r="SIN902" s="14"/>
      <c r="SIO902" s="14"/>
      <c r="SIP902" s="14"/>
      <c r="SIQ902" s="14"/>
      <c r="SIR902" s="14"/>
      <c r="SIS902" s="14"/>
      <c r="SIT902" s="14"/>
      <c r="SIU902" s="14"/>
      <c r="SIV902" s="14"/>
      <c r="SIW902" s="14"/>
      <c r="SIX902" s="14"/>
      <c r="SIY902" s="14"/>
      <c r="SIZ902" s="14"/>
      <c r="SJA902" s="14"/>
      <c r="SJB902" s="14"/>
      <c r="SJC902" s="14"/>
      <c r="SJD902" s="14"/>
      <c r="SJE902" s="14"/>
      <c r="SJF902" s="14"/>
      <c r="SJG902" s="14"/>
      <c r="SJH902" s="14"/>
      <c r="SJI902" s="14"/>
      <c r="SJJ902" s="14"/>
      <c r="SJK902" s="14"/>
      <c r="SJL902" s="14"/>
      <c r="SJM902" s="14"/>
      <c r="SJN902" s="14"/>
      <c r="SJO902" s="14"/>
      <c r="SJP902" s="14"/>
      <c r="SJQ902" s="14"/>
      <c r="SJR902" s="14"/>
      <c r="SJS902" s="14"/>
      <c r="SJT902" s="14"/>
      <c r="SJU902" s="14"/>
      <c r="SJV902" s="14"/>
      <c r="SJW902" s="14"/>
      <c r="SJX902" s="14"/>
      <c r="SJY902" s="14"/>
      <c r="SJZ902" s="14"/>
      <c r="SKA902" s="14"/>
      <c r="SKB902" s="14"/>
      <c r="SKC902" s="14"/>
      <c r="SKD902" s="14"/>
      <c r="SKE902" s="14"/>
      <c r="SKF902" s="14"/>
      <c r="SKG902" s="14"/>
      <c r="SKH902" s="14"/>
      <c r="SKI902" s="14"/>
      <c r="SKJ902" s="14"/>
      <c r="SKK902" s="14"/>
      <c r="SKL902" s="14"/>
      <c r="SKM902" s="14"/>
      <c r="SKN902" s="14"/>
      <c r="SKO902" s="14"/>
      <c r="SKP902" s="14"/>
      <c r="SKQ902" s="14"/>
      <c r="SKR902" s="14"/>
      <c r="SKS902" s="14"/>
      <c r="SKT902" s="14"/>
      <c r="SKU902" s="14"/>
      <c r="SKV902" s="14"/>
      <c r="SKW902" s="14"/>
      <c r="SKX902" s="14"/>
      <c r="SKY902" s="14"/>
      <c r="SKZ902" s="14"/>
      <c r="SLA902" s="14"/>
      <c r="SLB902" s="14"/>
      <c r="SLC902" s="14"/>
      <c r="SLD902" s="14"/>
      <c r="SLE902" s="14"/>
      <c r="SLF902" s="14"/>
      <c r="SLG902" s="14"/>
      <c r="SLH902" s="14"/>
      <c r="SLI902" s="14"/>
      <c r="SLJ902" s="14"/>
      <c r="SLK902" s="14"/>
      <c r="SLL902" s="14"/>
      <c r="SLM902" s="14"/>
      <c r="SLN902" s="14"/>
      <c r="SLO902" s="14"/>
      <c r="SLP902" s="14"/>
      <c r="SLQ902" s="14"/>
      <c r="SLR902" s="14"/>
      <c r="SLS902" s="14"/>
      <c r="SLT902" s="14"/>
      <c r="SLU902" s="14"/>
      <c r="SLV902" s="14"/>
      <c r="SLW902" s="14"/>
      <c r="SLX902" s="14"/>
      <c r="SLY902" s="14"/>
      <c r="SLZ902" s="14"/>
      <c r="SMA902" s="14"/>
      <c r="SMB902" s="14"/>
      <c r="SMC902" s="14"/>
      <c r="SMD902" s="14"/>
      <c r="SME902" s="14"/>
      <c r="SMF902" s="14"/>
      <c r="SMG902" s="14"/>
      <c r="SMH902" s="14"/>
      <c r="SMI902" s="14"/>
      <c r="SMJ902" s="14"/>
      <c r="SMK902" s="14"/>
      <c r="SML902" s="14"/>
      <c r="SMM902" s="14"/>
      <c r="SMN902" s="14"/>
      <c r="SMO902" s="14"/>
      <c r="SMP902" s="14"/>
      <c r="SMQ902" s="14"/>
      <c r="SMR902" s="14"/>
      <c r="SMS902" s="14"/>
      <c r="SMT902" s="14"/>
      <c r="SMU902" s="14"/>
      <c r="SMV902" s="14"/>
      <c r="SMW902" s="14"/>
      <c r="SMX902" s="14"/>
      <c r="SMY902" s="14"/>
      <c r="SMZ902" s="14"/>
      <c r="SNA902" s="14"/>
      <c r="SNB902" s="14"/>
      <c r="SNC902" s="14"/>
      <c r="SND902" s="14"/>
      <c r="SNE902" s="14"/>
      <c r="SNF902" s="14"/>
      <c r="SNG902" s="14"/>
      <c r="SNH902" s="14"/>
      <c r="SNI902" s="14"/>
      <c r="SNJ902" s="14"/>
      <c r="SNK902" s="14"/>
      <c r="SNL902" s="14"/>
      <c r="SNM902" s="14"/>
      <c r="SNN902" s="14"/>
      <c r="SNO902" s="14"/>
      <c r="SNP902" s="14"/>
      <c r="SNQ902" s="14"/>
      <c r="SNR902" s="14"/>
      <c r="SNS902" s="14"/>
      <c r="SNT902" s="14"/>
      <c r="SNU902" s="14"/>
      <c r="SNV902" s="14"/>
      <c r="SNW902" s="14"/>
      <c r="SNX902" s="14"/>
      <c r="SNY902" s="14"/>
      <c r="SNZ902" s="14"/>
      <c r="SOA902" s="14"/>
      <c r="SOB902" s="14"/>
      <c r="SOC902" s="14"/>
      <c r="SOD902" s="14"/>
      <c r="SOE902" s="14"/>
      <c r="SOF902" s="14"/>
      <c r="SOG902" s="14"/>
      <c r="SOH902" s="14"/>
      <c r="SOI902" s="14"/>
      <c r="SOJ902" s="14"/>
      <c r="SOK902" s="14"/>
      <c r="SOL902" s="14"/>
      <c r="SOM902" s="14"/>
      <c r="SON902" s="14"/>
      <c r="SOO902" s="14"/>
      <c r="SOP902" s="14"/>
      <c r="SOQ902" s="14"/>
      <c r="SOR902" s="14"/>
      <c r="SOS902" s="14"/>
      <c r="SOT902" s="14"/>
      <c r="SOU902" s="14"/>
      <c r="SOV902" s="14"/>
      <c r="SOW902" s="14"/>
      <c r="SOX902" s="14"/>
      <c r="SOY902" s="14"/>
      <c r="SOZ902" s="14"/>
      <c r="SPA902" s="14"/>
      <c r="SPB902" s="14"/>
      <c r="SPC902" s="14"/>
      <c r="SPD902" s="14"/>
      <c r="SPE902" s="14"/>
      <c r="SPF902" s="14"/>
      <c r="SPG902" s="14"/>
      <c r="SPH902" s="14"/>
      <c r="SPI902" s="14"/>
      <c r="SPJ902" s="14"/>
      <c r="SPK902" s="14"/>
      <c r="SPL902" s="14"/>
      <c r="SPM902" s="14"/>
      <c r="SPN902" s="14"/>
      <c r="SPO902" s="14"/>
      <c r="SPP902" s="14"/>
      <c r="SPQ902" s="14"/>
      <c r="SPR902" s="14"/>
      <c r="SPS902" s="14"/>
      <c r="SPT902" s="14"/>
      <c r="SPU902" s="14"/>
      <c r="SPV902" s="14"/>
      <c r="SPW902" s="14"/>
      <c r="SPX902" s="14"/>
      <c r="SPY902" s="14"/>
      <c r="SPZ902" s="14"/>
      <c r="SQA902" s="14"/>
      <c r="SQB902" s="14"/>
      <c r="SQC902" s="14"/>
      <c r="SQD902" s="14"/>
      <c r="SQE902" s="14"/>
      <c r="SQF902" s="14"/>
      <c r="SQG902" s="14"/>
      <c r="SQH902" s="14"/>
      <c r="SQI902" s="14"/>
      <c r="SQJ902" s="14"/>
      <c r="SQK902" s="14"/>
      <c r="SQL902" s="14"/>
      <c r="SQM902" s="14"/>
      <c r="SQN902" s="14"/>
      <c r="SQO902" s="14"/>
      <c r="SQP902" s="14"/>
      <c r="SQQ902" s="14"/>
      <c r="SQR902" s="14"/>
      <c r="SQS902" s="14"/>
      <c r="SQT902" s="14"/>
      <c r="SQU902" s="14"/>
      <c r="SQV902" s="14"/>
      <c r="SQW902" s="14"/>
      <c r="SQX902" s="14"/>
      <c r="SQY902" s="14"/>
      <c r="SQZ902" s="14"/>
      <c r="SRA902" s="14"/>
      <c r="SRB902" s="14"/>
      <c r="SRC902" s="14"/>
      <c r="SRD902" s="14"/>
      <c r="SRE902" s="14"/>
      <c r="SRF902" s="14"/>
      <c r="SRG902" s="14"/>
      <c r="SRH902" s="14"/>
      <c r="SRI902" s="14"/>
      <c r="SRJ902" s="14"/>
      <c r="SRK902" s="14"/>
      <c r="SRL902" s="14"/>
      <c r="SRM902" s="14"/>
      <c r="SRN902" s="14"/>
      <c r="SRO902" s="14"/>
      <c r="SRP902" s="14"/>
      <c r="SRQ902" s="14"/>
      <c r="SRR902" s="14"/>
      <c r="SRS902" s="14"/>
      <c r="SRT902" s="14"/>
      <c r="SRU902" s="14"/>
      <c r="SRV902" s="14"/>
      <c r="SRW902" s="14"/>
      <c r="SRX902" s="14"/>
      <c r="SRY902" s="14"/>
      <c r="SRZ902" s="14"/>
      <c r="SSA902" s="14"/>
      <c r="SSB902" s="14"/>
      <c r="SSC902" s="14"/>
      <c r="SSD902" s="14"/>
      <c r="SSE902" s="14"/>
      <c r="SSF902" s="14"/>
      <c r="SSG902" s="14"/>
      <c r="SSH902" s="14"/>
      <c r="SSI902" s="14"/>
      <c r="SSJ902" s="14"/>
      <c r="SSK902" s="14"/>
      <c r="SSL902" s="14"/>
      <c r="SSM902" s="14"/>
      <c r="SSN902" s="14"/>
      <c r="SSO902" s="14"/>
      <c r="SSP902" s="14"/>
      <c r="SSQ902" s="14"/>
      <c r="SSR902" s="14"/>
      <c r="SSS902" s="14"/>
      <c r="SST902" s="14"/>
      <c r="SSU902" s="14"/>
      <c r="SSV902" s="14"/>
      <c r="SSW902" s="14"/>
      <c r="SSX902" s="14"/>
      <c r="SSY902" s="14"/>
      <c r="SSZ902" s="14"/>
      <c r="STA902" s="14"/>
      <c r="STB902" s="14"/>
      <c r="STC902" s="14"/>
      <c r="STD902" s="14"/>
      <c r="STE902" s="14"/>
      <c r="STF902" s="14"/>
      <c r="STG902" s="14"/>
      <c r="STH902" s="14"/>
      <c r="STI902" s="14"/>
      <c r="STJ902" s="14"/>
      <c r="STK902" s="14"/>
      <c r="STL902" s="14"/>
      <c r="STM902" s="14"/>
      <c r="STN902" s="14"/>
      <c r="STO902" s="14"/>
      <c r="STP902" s="14"/>
      <c r="STQ902" s="14"/>
      <c r="STR902" s="14"/>
      <c r="STS902" s="14"/>
      <c r="STT902" s="14"/>
      <c r="STU902" s="14"/>
      <c r="STV902" s="14"/>
      <c r="STW902" s="14"/>
      <c r="STX902" s="14"/>
      <c r="STY902" s="14"/>
      <c r="STZ902" s="14"/>
      <c r="SUA902" s="14"/>
      <c r="SUB902" s="14"/>
      <c r="SUC902" s="14"/>
      <c r="SUD902" s="14"/>
      <c r="SUE902" s="14"/>
      <c r="SUF902" s="14"/>
      <c r="SUG902" s="14"/>
      <c r="SUH902" s="14"/>
      <c r="SUI902" s="14"/>
      <c r="SUJ902" s="14"/>
      <c r="SUK902" s="14"/>
      <c r="SUL902" s="14"/>
      <c r="SUM902" s="14"/>
      <c r="SUN902" s="14"/>
      <c r="SUO902" s="14"/>
      <c r="SUP902" s="14"/>
      <c r="SUQ902" s="14"/>
      <c r="SUR902" s="14"/>
      <c r="SUS902" s="14"/>
      <c r="SUT902" s="14"/>
      <c r="SUU902" s="14"/>
      <c r="SUV902" s="14"/>
      <c r="SUW902" s="14"/>
      <c r="SUX902" s="14"/>
      <c r="SUY902" s="14"/>
      <c r="SUZ902" s="14"/>
      <c r="SVA902" s="14"/>
      <c r="SVB902" s="14"/>
      <c r="SVC902" s="14"/>
      <c r="SVD902" s="14"/>
      <c r="SVE902" s="14"/>
      <c r="SVF902" s="14"/>
      <c r="SVG902" s="14"/>
      <c r="SVH902" s="14"/>
      <c r="SVI902" s="14"/>
      <c r="SVJ902" s="14"/>
      <c r="SVK902" s="14"/>
      <c r="SVL902" s="14"/>
      <c r="SVM902" s="14"/>
      <c r="SVN902" s="14"/>
      <c r="SVO902" s="14"/>
      <c r="SVP902" s="14"/>
      <c r="SVQ902" s="14"/>
      <c r="SVR902" s="14"/>
      <c r="SVS902" s="14"/>
      <c r="SVT902" s="14"/>
      <c r="SVU902" s="14"/>
      <c r="SVV902" s="14"/>
      <c r="SVW902" s="14"/>
      <c r="SVX902" s="14"/>
      <c r="SVY902" s="14"/>
      <c r="SVZ902" s="14"/>
      <c r="SWA902" s="14"/>
      <c r="SWB902" s="14"/>
      <c r="SWC902" s="14"/>
      <c r="SWD902" s="14"/>
      <c r="SWE902" s="14"/>
      <c r="SWF902" s="14"/>
      <c r="SWG902" s="14"/>
      <c r="SWH902" s="14"/>
      <c r="SWI902" s="14"/>
      <c r="SWJ902" s="14"/>
      <c r="SWK902" s="14"/>
      <c r="SWL902" s="14"/>
      <c r="SWM902" s="14"/>
      <c r="SWN902" s="14"/>
      <c r="SWO902" s="14"/>
      <c r="SWP902" s="14"/>
      <c r="SWQ902" s="14"/>
      <c r="SWR902" s="14"/>
      <c r="SWS902" s="14"/>
      <c r="SWT902" s="14"/>
      <c r="SWU902" s="14"/>
      <c r="SWV902" s="14"/>
      <c r="SWW902" s="14"/>
      <c r="SWX902" s="14"/>
      <c r="SWY902" s="14"/>
      <c r="SWZ902" s="14"/>
      <c r="SXA902" s="14"/>
      <c r="SXB902" s="14"/>
      <c r="SXC902" s="14"/>
      <c r="SXD902" s="14"/>
      <c r="SXE902" s="14"/>
      <c r="SXF902" s="14"/>
      <c r="SXG902" s="14"/>
      <c r="SXH902" s="14"/>
      <c r="SXI902" s="14"/>
      <c r="SXJ902" s="14"/>
      <c r="SXK902" s="14"/>
      <c r="SXL902" s="14"/>
      <c r="SXM902" s="14"/>
      <c r="SXN902" s="14"/>
      <c r="SXO902" s="14"/>
      <c r="SXP902" s="14"/>
      <c r="SXQ902" s="14"/>
      <c r="SXR902" s="14"/>
      <c r="SXS902" s="14"/>
      <c r="SXT902" s="14"/>
      <c r="SXU902" s="14"/>
      <c r="SXV902" s="14"/>
      <c r="SXW902" s="14"/>
      <c r="SXX902" s="14"/>
      <c r="SXY902" s="14"/>
      <c r="SXZ902" s="14"/>
      <c r="SYA902" s="14"/>
      <c r="SYB902" s="14"/>
      <c r="SYC902" s="14"/>
      <c r="SYD902" s="14"/>
      <c r="SYE902" s="14"/>
      <c r="SYF902" s="14"/>
      <c r="SYG902" s="14"/>
      <c r="SYH902" s="14"/>
      <c r="SYI902" s="14"/>
      <c r="SYJ902" s="14"/>
      <c r="SYK902" s="14"/>
      <c r="SYL902" s="14"/>
      <c r="SYM902" s="14"/>
      <c r="SYN902" s="14"/>
      <c r="SYO902" s="14"/>
      <c r="SYP902" s="14"/>
      <c r="SYQ902" s="14"/>
      <c r="SYR902" s="14"/>
      <c r="SYS902" s="14"/>
      <c r="SYT902" s="14"/>
      <c r="SYU902" s="14"/>
      <c r="SYV902" s="14"/>
      <c r="SYW902" s="14"/>
      <c r="SYX902" s="14"/>
      <c r="SYY902" s="14"/>
      <c r="SYZ902" s="14"/>
      <c r="SZA902" s="14"/>
      <c r="SZB902" s="14"/>
      <c r="SZC902" s="14"/>
      <c r="SZD902" s="14"/>
      <c r="SZE902" s="14"/>
      <c r="SZF902" s="14"/>
      <c r="SZG902" s="14"/>
      <c r="SZH902" s="14"/>
      <c r="SZI902" s="14"/>
      <c r="SZJ902" s="14"/>
      <c r="SZK902" s="14"/>
      <c r="SZL902" s="14"/>
      <c r="SZM902" s="14"/>
      <c r="SZN902" s="14"/>
      <c r="SZO902" s="14"/>
      <c r="SZP902" s="14"/>
      <c r="SZQ902" s="14"/>
      <c r="SZR902" s="14"/>
      <c r="SZS902" s="14"/>
      <c r="SZT902" s="14"/>
      <c r="SZU902" s="14"/>
      <c r="SZV902" s="14"/>
      <c r="SZW902" s="14"/>
      <c r="SZX902" s="14"/>
      <c r="SZY902" s="14"/>
      <c r="SZZ902" s="14"/>
      <c r="TAA902" s="14"/>
      <c r="TAB902" s="14"/>
      <c r="TAC902" s="14"/>
      <c r="TAD902" s="14"/>
      <c r="TAE902" s="14"/>
      <c r="TAF902" s="14"/>
      <c r="TAG902" s="14"/>
      <c r="TAH902" s="14"/>
      <c r="TAI902" s="14"/>
      <c r="TAJ902" s="14"/>
      <c r="TAK902" s="14"/>
      <c r="TAL902" s="14"/>
      <c r="TAM902" s="14"/>
      <c r="TAN902" s="14"/>
      <c r="TAO902" s="14"/>
      <c r="TAP902" s="14"/>
      <c r="TAQ902" s="14"/>
      <c r="TAR902" s="14"/>
      <c r="TAS902" s="14"/>
      <c r="TAT902" s="14"/>
      <c r="TAU902" s="14"/>
      <c r="TAV902" s="14"/>
      <c r="TAW902" s="14"/>
      <c r="TAX902" s="14"/>
      <c r="TAY902" s="14"/>
      <c r="TAZ902" s="14"/>
      <c r="TBA902" s="14"/>
      <c r="TBB902" s="14"/>
      <c r="TBC902" s="14"/>
      <c r="TBD902" s="14"/>
      <c r="TBE902" s="14"/>
      <c r="TBF902" s="14"/>
      <c r="TBG902" s="14"/>
      <c r="TBH902" s="14"/>
      <c r="TBI902" s="14"/>
      <c r="TBJ902" s="14"/>
      <c r="TBK902" s="14"/>
      <c r="TBL902" s="14"/>
      <c r="TBM902" s="14"/>
      <c r="TBN902" s="14"/>
      <c r="TBO902" s="14"/>
      <c r="TBP902" s="14"/>
      <c r="TBQ902" s="14"/>
      <c r="TBR902" s="14"/>
      <c r="TBS902" s="14"/>
      <c r="TBT902" s="14"/>
      <c r="TBU902" s="14"/>
      <c r="TBV902" s="14"/>
      <c r="TBW902" s="14"/>
      <c r="TBX902" s="14"/>
      <c r="TBY902" s="14"/>
      <c r="TBZ902" s="14"/>
      <c r="TCA902" s="14"/>
      <c r="TCB902" s="14"/>
      <c r="TCC902" s="14"/>
      <c r="TCD902" s="14"/>
      <c r="TCE902" s="14"/>
      <c r="TCF902" s="14"/>
      <c r="TCG902" s="14"/>
      <c r="TCH902" s="14"/>
      <c r="TCI902" s="14"/>
      <c r="TCJ902" s="14"/>
      <c r="TCK902" s="14"/>
      <c r="TCL902" s="14"/>
      <c r="TCM902" s="14"/>
      <c r="TCN902" s="14"/>
      <c r="TCO902" s="14"/>
      <c r="TCP902" s="14"/>
      <c r="TCQ902" s="14"/>
      <c r="TCR902" s="14"/>
      <c r="TCS902" s="14"/>
      <c r="TCT902" s="14"/>
      <c r="TCU902" s="14"/>
      <c r="TCV902" s="14"/>
      <c r="TCW902" s="14"/>
      <c r="TCX902" s="14"/>
      <c r="TCY902" s="14"/>
      <c r="TCZ902" s="14"/>
      <c r="TDA902" s="14"/>
      <c r="TDB902" s="14"/>
      <c r="TDC902" s="14"/>
      <c r="TDD902" s="14"/>
      <c r="TDE902" s="14"/>
      <c r="TDF902" s="14"/>
      <c r="TDG902" s="14"/>
      <c r="TDH902" s="14"/>
      <c r="TDI902" s="14"/>
      <c r="TDJ902" s="14"/>
      <c r="TDK902" s="14"/>
      <c r="TDL902" s="14"/>
      <c r="TDM902" s="14"/>
      <c r="TDN902" s="14"/>
      <c r="TDO902" s="14"/>
      <c r="TDP902" s="14"/>
      <c r="TDQ902" s="14"/>
      <c r="TDR902" s="14"/>
      <c r="TDS902" s="14"/>
      <c r="TDT902" s="14"/>
      <c r="TDU902" s="14"/>
      <c r="TDV902" s="14"/>
      <c r="TDW902" s="14"/>
      <c r="TDX902" s="14"/>
      <c r="TDY902" s="14"/>
      <c r="TDZ902" s="14"/>
      <c r="TEA902" s="14"/>
      <c r="TEB902" s="14"/>
      <c r="TEC902" s="14"/>
      <c r="TED902" s="14"/>
      <c r="TEE902" s="14"/>
      <c r="TEF902" s="14"/>
      <c r="TEG902" s="14"/>
      <c r="TEH902" s="14"/>
      <c r="TEI902" s="14"/>
      <c r="TEJ902" s="14"/>
      <c r="TEK902" s="14"/>
      <c r="TEL902" s="14"/>
      <c r="TEM902" s="14"/>
      <c r="TEN902" s="14"/>
      <c r="TEO902" s="14"/>
      <c r="TEP902" s="14"/>
      <c r="TEQ902" s="14"/>
      <c r="TER902" s="14"/>
      <c r="TES902" s="14"/>
      <c r="TET902" s="14"/>
      <c r="TEU902" s="14"/>
      <c r="TEV902" s="14"/>
      <c r="TEW902" s="14"/>
      <c r="TEX902" s="14"/>
      <c r="TEY902" s="14"/>
      <c r="TEZ902" s="14"/>
      <c r="TFA902" s="14"/>
      <c r="TFB902" s="14"/>
      <c r="TFC902" s="14"/>
      <c r="TFD902" s="14"/>
      <c r="TFE902" s="14"/>
      <c r="TFF902" s="14"/>
      <c r="TFG902" s="14"/>
      <c r="TFH902" s="14"/>
      <c r="TFI902" s="14"/>
      <c r="TFJ902" s="14"/>
      <c r="TFK902" s="14"/>
      <c r="TFL902" s="14"/>
      <c r="TFM902" s="14"/>
      <c r="TFN902" s="14"/>
      <c r="TFO902" s="14"/>
      <c r="TFP902" s="14"/>
      <c r="TFQ902" s="14"/>
      <c r="TFR902" s="14"/>
      <c r="TFS902" s="14"/>
      <c r="TFT902" s="14"/>
      <c r="TFU902" s="14"/>
      <c r="TFV902" s="14"/>
      <c r="TFW902" s="14"/>
      <c r="TFX902" s="14"/>
      <c r="TFY902" s="14"/>
      <c r="TFZ902" s="14"/>
      <c r="TGA902" s="14"/>
      <c r="TGB902" s="14"/>
      <c r="TGC902" s="14"/>
      <c r="TGD902" s="14"/>
      <c r="TGE902" s="14"/>
      <c r="TGF902" s="14"/>
      <c r="TGG902" s="14"/>
      <c r="TGH902" s="14"/>
      <c r="TGI902" s="14"/>
      <c r="TGJ902" s="14"/>
      <c r="TGK902" s="14"/>
      <c r="TGL902" s="14"/>
      <c r="TGM902" s="14"/>
      <c r="TGN902" s="14"/>
      <c r="TGO902" s="14"/>
      <c r="TGP902" s="14"/>
      <c r="TGQ902" s="14"/>
      <c r="TGR902" s="14"/>
      <c r="TGS902" s="14"/>
      <c r="TGT902" s="14"/>
      <c r="TGU902" s="14"/>
      <c r="TGV902" s="14"/>
      <c r="TGW902" s="14"/>
      <c r="TGX902" s="14"/>
      <c r="TGY902" s="14"/>
      <c r="TGZ902" s="14"/>
      <c r="THA902" s="14"/>
      <c r="THB902" s="14"/>
      <c r="THC902" s="14"/>
      <c r="THD902" s="14"/>
      <c r="THE902" s="14"/>
      <c r="THF902" s="14"/>
      <c r="THG902" s="14"/>
      <c r="THH902" s="14"/>
      <c r="THI902" s="14"/>
      <c r="THJ902" s="14"/>
      <c r="THK902" s="14"/>
      <c r="THL902" s="14"/>
      <c r="THM902" s="14"/>
      <c r="THN902" s="14"/>
      <c r="THO902" s="14"/>
      <c r="THP902" s="14"/>
      <c r="THQ902" s="14"/>
      <c r="THR902" s="14"/>
      <c r="THS902" s="14"/>
      <c r="THT902" s="14"/>
      <c r="THU902" s="14"/>
      <c r="THV902" s="14"/>
      <c r="THW902" s="14"/>
      <c r="THX902" s="14"/>
      <c r="THY902" s="14"/>
      <c r="THZ902" s="14"/>
      <c r="TIA902" s="14"/>
      <c r="TIB902" s="14"/>
      <c r="TIC902" s="14"/>
      <c r="TID902" s="14"/>
      <c r="TIE902" s="14"/>
      <c r="TIF902" s="14"/>
      <c r="TIG902" s="14"/>
      <c r="TIH902" s="14"/>
      <c r="TII902" s="14"/>
      <c r="TIJ902" s="14"/>
      <c r="TIK902" s="14"/>
      <c r="TIL902" s="14"/>
      <c r="TIM902" s="14"/>
      <c r="TIN902" s="14"/>
      <c r="TIO902" s="14"/>
      <c r="TIP902" s="14"/>
      <c r="TIQ902" s="14"/>
      <c r="TIR902" s="14"/>
      <c r="TIS902" s="14"/>
      <c r="TIT902" s="14"/>
      <c r="TIU902" s="14"/>
      <c r="TIV902" s="14"/>
      <c r="TIW902" s="14"/>
      <c r="TIX902" s="14"/>
      <c r="TIY902" s="14"/>
      <c r="TIZ902" s="14"/>
      <c r="TJA902" s="14"/>
      <c r="TJB902" s="14"/>
      <c r="TJC902" s="14"/>
      <c r="TJD902" s="14"/>
      <c r="TJE902" s="14"/>
      <c r="TJF902" s="14"/>
      <c r="TJG902" s="14"/>
      <c r="TJH902" s="14"/>
      <c r="TJI902" s="14"/>
      <c r="TJJ902" s="14"/>
      <c r="TJK902" s="14"/>
      <c r="TJL902" s="14"/>
      <c r="TJM902" s="14"/>
      <c r="TJN902" s="14"/>
      <c r="TJO902" s="14"/>
      <c r="TJP902" s="14"/>
      <c r="TJQ902" s="14"/>
      <c r="TJR902" s="14"/>
      <c r="TJS902" s="14"/>
      <c r="TJT902" s="14"/>
      <c r="TJU902" s="14"/>
      <c r="TJV902" s="14"/>
      <c r="TJW902" s="14"/>
      <c r="TJX902" s="14"/>
      <c r="TJY902" s="14"/>
      <c r="TJZ902" s="14"/>
      <c r="TKA902" s="14"/>
      <c r="TKB902" s="14"/>
      <c r="TKC902" s="14"/>
      <c r="TKD902" s="14"/>
      <c r="TKE902" s="14"/>
      <c r="TKF902" s="14"/>
      <c r="TKG902" s="14"/>
      <c r="TKH902" s="14"/>
      <c r="TKI902" s="14"/>
      <c r="TKJ902" s="14"/>
      <c r="TKK902" s="14"/>
      <c r="TKL902" s="14"/>
      <c r="TKM902" s="14"/>
      <c r="TKN902" s="14"/>
      <c r="TKO902" s="14"/>
      <c r="TKP902" s="14"/>
      <c r="TKQ902" s="14"/>
      <c r="TKR902" s="14"/>
      <c r="TKS902" s="14"/>
      <c r="TKT902" s="14"/>
      <c r="TKU902" s="14"/>
      <c r="TKV902" s="14"/>
      <c r="TKW902" s="14"/>
      <c r="TKX902" s="14"/>
      <c r="TKY902" s="14"/>
      <c r="TKZ902" s="14"/>
      <c r="TLA902" s="14"/>
      <c r="TLB902" s="14"/>
      <c r="TLC902" s="14"/>
      <c r="TLD902" s="14"/>
      <c r="TLE902" s="14"/>
      <c r="TLF902" s="14"/>
      <c r="TLG902" s="14"/>
      <c r="TLH902" s="14"/>
      <c r="TLI902" s="14"/>
      <c r="TLJ902" s="14"/>
      <c r="TLK902" s="14"/>
      <c r="TLL902" s="14"/>
      <c r="TLM902" s="14"/>
      <c r="TLN902" s="14"/>
      <c r="TLO902" s="14"/>
      <c r="TLP902" s="14"/>
      <c r="TLQ902" s="14"/>
      <c r="TLR902" s="14"/>
      <c r="TLS902" s="14"/>
      <c r="TLT902" s="14"/>
      <c r="TLU902" s="14"/>
      <c r="TLV902" s="14"/>
      <c r="TLW902" s="14"/>
      <c r="TLX902" s="14"/>
      <c r="TLY902" s="14"/>
      <c r="TLZ902" s="14"/>
      <c r="TMA902" s="14"/>
      <c r="TMB902" s="14"/>
      <c r="TMC902" s="14"/>
      <c r="TMD902" s="14"/>
      <c r="TME902" s="14"/>
      <c r="TMF902" s="14"/>
      <c r="TMG902" s="14"/>
      <c r="TMH902" s="14"/>
      <c r="TMI902" s="14"/>
      <c r="TMJ902" s="14"/>
      <c r="TMK902" s="14"/>
      <c r="TML902" s="14"/>
      <c r="TMM902" s="14"/>
      <c r="TMN902" s="14"/>
      <c r="TMO902" s="14"/>
      <c r="TMP902" s="14"/>
      <c r="TMQ902" s="14"/>
      <c r="TMR902" s="14"/>
      <c r="TMS902" s="14"/>
      <c r="TMT902" s="14"/>
      <c r="TMU902" s="14"/>
      <c r="TMV902" s="14"/>
      <c r="TMW902" s="14"/>
      <c r="TMX902" s="14"/>
      <c r="TMY902" s="14"/>
      <c r="TMZ902" s="14"/>
      <c r="TNA902" s="14"/>
      <c r="TNB902" s="14"/>
      <c r="TNC902" s="14"/>
      <c r="TND902" s="14"/>
      <c r="TNE902" s="14"/>
      <c r="TNF902" s="14"/>
      <c r="TNG902" s="14"/>
      <c r="TNH902" s="14"/>
      <c r="TNI902" s="14"/>
      <c r="TNJ902" s="14"/>
      <c r="TNK902" s="14"/>
      <c r="TNL902" s="14"/>
      <c r="TNM902" s="14"/>
      <c r="TNN902" s="14"/>
      <c r="TNO902" s="14"/>
      <c r="TNP902" s="14"/>
      <c r="TNQ902" s="14"/>
      <c r="TNR902" s="14"/>
      <c r="TNS902" s="14"/>
      <c r="TNT902" s="14"/>
      <c r="TNU902" s="14"/>
      <c r="TNV902" s="14"/>
      <c r="TNW902" s="14"/>
      <c r="TNX902" s="14"/>
      <c r="TNY902" s="14"/>
      <c r="TNZ902" s="14"/>
      <c r="TOA902" s="14"/>
      <c r="TOB902" s="14"/>
      <c r="TOC902" s="14"/>
      <c r="TOD902" s="14"/>
      <c r="TOE902" s="14"/>
      <c r="TOF902" s="14"/>
      <c r="TOG902" s="14"/>
      <c r="TOH902" s="14"/>
      <c r="TOI902" s="14"/>
      <c r="TOJ902" s="14"/>
      <c r="TOK902" s="14"/>
      <c r="TOL902" s="14"/>
      <c r="TOM902" s="14"/>
      <c r="TON902" s="14"/>
      <c r="TOO902" s="14"/>
      <c r="TOP902" s="14"/>
      <c r="TOQ902" s="14"/>
      <c r="TOR902" s="14"/>
      <c r="TOS902" s="14"/>
      <c r="TOT902" s="14"/>
      <c r="TOU902" s="14"/>
      <c r="TOV902" s="14"/>
      <c r="TOW902" s="14"/>
      <c r="TOX902" s="14"/>
      <c r="TOY902" s="14"/>
      <c r="TOZ902" s="14"/>
      <c r="TPA902" s="14"/>
      <c r="TPB902" s="14"/>
      <c r="TPC902" s="14"/>
      <c r="TPD902" s="14"/>
      <c r="TPE902" s="14"/>
      <c r="TPF902" s="14"/>
      <c r="TPG902" s="14"/>
      <c r="TPH902" s="14"/>
      <c r="TPI902" s="14"/>
      <c r="TPJ902" s="14"/>
      <c r="TPK902" s="14"/>
      <c r="TPL902" s="14"/>
      <c r="TPM902" s="14"/>
      <c r="TPN902" s="14"/>
      <c r="TPO902" s="14"/>
      <c r="TPP902" s="14"/>
      <c r="TPQ902" s="14"/>
      <c r="TPR902" s="14"/>
      <c r="TPS902" s="14"/>
      <c r="TPT902" s="14"/>
      <c r="TPU902" s="14"/>
      <c r="TPV902" s="14"/>
      <c r="TPW902" s="14"/>
      <c r="TPX902" s="14"/>
      <c r="TPY902" s="14"/>
      <c r="TPZ902" s="14"/>
      <c r="TQA902" s="14"/>
      <c r="TQB902" s="14"/>
      <c r="TQC902" s="14"/>
      <c r="TQD902" s="14"/>
      <c r="TQE902" s="14"/>
      <c r="TQF902" s="14"/>
      <c r="TQG902" s="14"/>
      <c r="TQH902" s="14"/>
      <c r="TQI902" s="14"/>
      <c r="TQJ902" s="14"/>
      <c r="TQK902" s="14"/>
      <c r="TQL902" s="14"/>
      <c r="TQM902" s="14"/>
      <c r="TQN902" s="14"/>
      <c r="TQO902" s="14"/>
      <c r="TQP902" s="14"/>
      <c r="TQQ902" s="14"/>
      <c r="TQR902" s="14"/>
      <c r="TQS902" s="14"/>
      <c r="TQT902" s="14"/>
      <c r="TQU902" s="14"/>
      <c r="TQV902" s="14"/>
      <c r="TQW902" s="14"/>
      <c r="TQX902" s="14"/>
      <c r="TQY902" s="14"/>
      <c r="TQZ902" s="14"/>
      <c r="TRA902" s="14"/>
      <c r="TRB902" s="14"/>
      <c r="TRC902" s="14"/>
      <c r="TRD902" s="14"/>
      <c r="TRE902" s="14"/>
      <c r="TRF902" s="14"/>
      <c r="TRG902" s="14"/>
      <c r="TRH902" s="14"/>
      <c r="TRI902" s="14"/>
      <c r="TRJ902" s="14"/>
      <c r="TRK902" s="14"/>
      <c r="TRL902" s="14"/>
      <c r="TRM902" s="14"/>
      <c r="TRN902" s="14"/>
      <c r="TRO902" s="14"/>
      <c r="TRP902" s="14"/>
      <c r="TRQ902" s="14"/>
      <c r="TRR902" s="14"/>
      <c r="TRS902" s="14"/>
      <c r="TRT902" s="14"/>
      <c r="TRU902" s="14"/>
      <c r="TRV902" s="14"/>
      <c r="TRW902" s="14"/>
      <c r="TRX902" s="14"/>
      <c r="TRY902" s="14"/>
      <c r="TRZ902" s="14"/>
      <c r="TSA902" s="14"/>
      <c r="TSB902" s="14"/>
      <c r="TSC902" s="14"/>
      <c r="TSD902" s="14"/>
      <c r="TSE902" s="14"/>
      <c r="TSF902" s="14"/>
      <c r="TSG902" s="14"/>
      <c r="TSH902" s="14"/>
      <c r="TSI902" s="14"/>
      <c r="TSJ902" s="14"/>
      <c r="TSK902" s="14"/>
      <c r="TSL902" s="14"/>
      <c r="TSM902" s="14"/>
      <c r="TSN902" s="14"/>
      <c r="TSO902" s="14"/>
      <c r="TSP902" s="14"/>
      <c r="TSQ902" s="14"/>
      <c r="TSR902" s="14"/>
      <c r="TSS902" s="14"/>
      <c r="TST902" s="14"/>
      <c r="TSU902" s="14"/>
      <c r="TSV902" s="14"/>
      <c r="TSW902" s="14"/>
      <c r="TSX902" s="14"/>
      <c r="TSY902" s="14"/>
      <c r="TSZ902" s="14"/>
      <c r="TTA902" s="14"/>
      <c r="TTB902" s="14"/>
      <c r="TTC902" s="14"/>
      <c r="TTD902" s="14"/>
      <c r="TTE902" s="14"/>
      <c r="TTF902" s="14"/>
      <c r="TTG902" s="14"/>
      <c r="TTH902" s="14"/>
      <c r="TTI902" s="14"/>
      <c r="TTJ902" s="14"/>
      <c r="TTK902" s="14"/>
      <c r="TTL902" s="14"/>
      <c r="TTM902" s="14"/>
      <c r="TTN902" s="14"/>
      <c r="TTO902" s="14"/>
      <c r="TTP902" s="14"/>
      <c r="TTQ902" s="14"/>
      <c r="TTR902" s="14"/>
      <c r="TTS902" s="14"/>
      <c r="TTT902" s="14"/>
      <c r="TTU902" s="14"/>
      <c r="TTV902" s="14"/>
      <c r="TTW902" s="14"/>
      <c r="TTX902" s="14"/>
      <c r="TTY902" s="14"/>
      <c r="TTZ902" s="14"/>
      <c r="TUA902" s="14"/>
      <c r="TUB902" s="14"/>
      <c r="TUC902" s="14"/>
      <c r="TUD902" s="14"/>
      <c r="TUE902" s="14"/>
      <c r="TUF902" s="14"/>
      <c r="TUG902" s="14"/>
      <c r="TUH902" s="14"/>
      <c r="TUI902" s="14"/>
      <c r="TUJ902" s="14"/>
      <c r="TUK902" s="14"/>
      <c r="TUL902" s="14"/>
      <c r="TUM902" s="14"/>
      <c r="TUN902" s="14"/>
      <c r="TUO902" s="14"/>
      <c r="TUP902" s="14"/>
      <c r="TUQ902" s="14"/>
      <c r="TUR902" s="14"/>
      <c r="TUS902" s="14"/>
      <c r="TUT902" s="14"/>
      <c r="TUU902" s="14"/>
      <c r="TUV902" s="14"/>
      <c r="TUW902" s="14"/>
      <c r="TUX902" s="14"/>
      <c r="TUY902" s="14"/>
      <c r="TUZ902" s="14"/>
      <c r="TVA902" s="14"/>
      <c r="TVB902" s="14"/>
      <c r="TVC902" s="14"/>
      <c r="TVD902" s="14"/>
      <c r="TVE902" s="14"/>
      <c r="TVF902" s="14"/>
      <c r="TVG902" s="14"/>
      <c r="TVH902" s="14"/>
      <c r="TVI902" s="14"/>
      <c r="TVJ902" s="14"/>
      <c r="TVK902" s="14"/>
      <c r="TVL902" s="14"/>
      <c r="TVM902" s="14"/>
      <c r="TVN902" s="14"/>
      <c r="TVO902" s="14"/>
      <c r="TVP902" s="14"/>
      <c r="TVQ902" s="14"/>
      <c r="TVR902" s="14"/>
      <c r="TVS902" s="14"/>
      <c r="TVT902" s="14"/>
      <c r="TVU902" s="14"/>
      <c r="TVV902" s="14"/>
      <c r="TVW902" s="14"/>
      <c r="TVX902" s="14"/>
      <c r="TVY902" s="14"/>
      <c r="TVZ902" s="14"/>
      <c r="TWA902" s="14"/>
      <c r="TWB902" s="14"/>
      <c r="TWC902" s="14"/>
      <c r="TWD902" s="14"/>
      <c r="TWE902" s="14"/>
      <c r="TWF902" s="14"/>
      <c r="TWG902" s="14"/>
      <c r="TWH902" s="14"/>
      <c r="TWI902" s="14"/>
      <c r="TWJ902" s="14"/>
      <c r="TWK902" s="14"/>
      <c r="TWL902" s="14"/>
      <c r="TWM902" s="14"/>
      <c r="TWN902" s="14"/>
      <c r="TWO902" s="14"/>
      <c r="TWP902" s="14"/>
      <c r="TWQ902" s="14"/>
      <c r="TWR902" s="14"/>
      <c r="TWS902" s="14"/>
      <c r="TWT902" s="14"/>
      <c r="TWU902" s="14"/>
      <c r="TWV902" s="14"/>
      <c r="TWW902" s="14"/>
      <c r="TWX902" s="14"/>
      <c r="TWY902" s="14"/>
      <c r="TWZ902" s="14"/>
      <c r="TXA902" s="14"/>
      <c r="TXB902" s="14"/>
      <c r="TXC902" s="14"/>
      <c r="TXD902" s="14"/>
      <c r="TXE902" s="14"/>
      <c r="TXF902" s="14"/>
      <c r="TXG902" s="14"/>
      <c r="TXH902" s="14"/>
      <c r="TXI902" s="14"/>
      <c r="TXJ902" s="14"/>
      <c r="TXK902" s="14"/>
      <c r="TXL902" s="14"/>
      <c r="TXM902" s="14"/>
      <c r="TXN902" s="14"/>
      <c r="TXO902" s="14"/>
      <c r="TXP902" s="14"/>
      <c r="TXQ902" s="14"/>
      <c r="TXR902" s="14"/>
      <c r="TXS902" s="14"/>
      <c r="TXT902" s="14"/>
      <c r="TXU902" s="14"/>
      <c r="TXV902" s="14"/>
      <c r="TXW902" s="14"/>
      <c r="TXX902" s="14"/>
      <c r="TXY902" s="14"/>
      <c r="TXZ902" s="14"/>
      <c r="TYA902" s="14"/>
      <c r="TYB902" s="14"/>
      <c r="TYC902" s="14"/>
      <c r="TYD902" s="14"/>
      <c r="TYE902" s="14"/>
      <c r="TYF902" s="14"/>
      <c r="TYG902" s="14"/>
      <c r="TYH902" s="14"/>
      <c r="TYI902" s="14"/>
      <c r="TYJ902" s="14"/>
      <c r="TYK902" s="14"/>
      <c r="TYL902" s="14"/>
      <c r="TYM902" s="14"/>
      <c r="TYN902" s="14"/>
      <c r="TYO902" s="14"/>
      <c r="TYP902" s="14"/>
      <c r="TYQ902" s="14"/>
      <c r="TYR902" s="14"/>
      <c r="TYS902" s="14"/>
      <c r="TYT902" s="14"/>
      <c r="TYU902" s="14"/>
      <c r="TYV902" s="14"/>
      <c r="TYW902" s="14"/>
      <c r="TYX902" s="14"/>
      <c r="TYY902" s="14"/>
      <c r="TYZ902" s="14"/>
      <c r="TZA902" s="14"/>
      <c r="TZB902" s="14"/>
      <c r="TZC902" s="14"/>
      <c r="TZD902" s="14"/>
      <c r="TZE902" s="14"/>
      <c r="TZF902" s="14"/>
      <c r="TZG902" s="14"/>
      <c r="TZH902" s="14"/>
      <c r="TZI902" s="14"/>
      <c r="TZJ902" s="14"/>
      <c r="TZK902" s="14"/>
      <c r="TZL902" s="14"/>
      <c r="TZM902" s="14"/>
      <c r="TZN902" s="14"/>
      <c r="TZO902" s="14"/>
      <c r="TZP902" s="14"/>
      <c r="TZQ902" s="14"/>
      <c r="TZR902" s="14"/>
      <c r="TZS902" s="14"/>
      <c r="TZT902" s="14"/>
      <c r="TZU902" s="14"/>
      <c r="TZV902" s="14"/>
      <c r="TZW902" s="14"/>
      <c r="TZX902" s="14"/>
      <c r="TZY902" s="14"/>
      <c r="TZZ902" s="14"/>
      <c r="UAA902" s="14"/>
      <c r="UAB902" s="14"/>
      <c r="UAC902" s="14"/>
      <c r="UAD902" s="14"/>
      <c r="UAE902" s="14"/>
      <c r="UAF902" s="14"/>
      <c r="UAG902" s="14"/>
      <c r="UAH902" s="14"/>
      <c r="UAI902" s="14"/>
      <c r="UAJ902" s="14"/>
      <c r="UAK902" s="14"/>
      <c r="UAL902" s="14"/>
      <c r="UAM902" s="14"/>
      <c r="UAN902" s="14"/>
      <c r="UAO902" s="14"/>
      <c r="UAP902" s="14"/>
      <c r="UAQ902" s="14"/>
      <c r="UAR902" s="14"/>
      <c r="UAS902" s="14"/>
      <c r="UAT902" s="14"/>
      <c r="UAU902" s="14"/>
      <c r="UAV902" s="14"/>
      <c r="UAW902" s="14"/>
      <c r="UAX902" s="14"/>
      <c r="UAY902" s="14"/>
      <c r="UAZ902" s="14"/>
      <c r="UBA902" s="14"/>
      <c r="UBB902" s="14"/>
      <c r="UBC902" s="14"/>
      <c r="UBD902" s="14"/>
      <c r="UBE902" s="14"/>
      <c r="UBF902" s="14"/>
      <c r="UBG902" s="14"/>
      <c r="UBH902" s="14"/>
      <c r="UBI902" s="14"/>
      <c r="UBJ902" s="14"/>
      <c r="UBK902" s="14"/>
      <c r="UBL902" s="14"/>
      <c r="UBM902" s="14"/>
      <c r="UBN902" s="14"/>
      <c r="UBO902" s="14"/>
      <c r="UBP902" s="14"/>
      <c r="UBQ902" s="14"/>
      <c r="UBR902" s="14"/>
      <c r="UBS902" s="14"/>
      <c r="UBT902" s="14"/>
      <c r="UBU902" s="14"/>
      <c r="UBV902" s="14"/>
      <c r="UBW902" s="14"/>
      <c r="UBX902" s="14"/>
      <c r="UBY902" s="14"/>
      <c r="UBZ902" s="14"/>
      <c r="UCA902" s="14"/>
      <c r="UCB902" s="14"/>
      <c r="UCC902" s="14"/>
      <c r="UCD902" s="14"/>
      <c r="UCE902" s="14"/>
      <c r="UCF902" s="14"/>
      <c r="UCG902" s="14"/>
      <c r="UCH902" s="14"/>
      <c r="UCI902" s="14"/>
      <c r="UCJ902" s="14"/>
      <c r="UCK902" s="14"/>
      <c r="UCL902" s="14"/>
      <c r="UCM902" s="14"/>
      <c r="UCN902" s="14"/>
      <c r="UCO902" s="14"/>
      <c r="UCP902" s="14"/>
      <c r="UCQ902" s="14"/>
      <c r="UCR902" s="14"/>
      <c r="UCS902" s="14"/>
      <c r="UCT902" s="14"/>
      <c r="UCU902" s="14"/>
      <c r="UCV902" s="14"/>
      <c r="UCW902" s="14"/>
      <c r="UCX902" s="14"/>
      <c r="UCY902" s="14"/>
      <c r="UCZ902" s="14"/>
      <c r="UDA902" s="14"/>
      <c r="UDB902" s="14"/>
      <c r="UDC902" s="14"/>
      <c r="UDD902" s="14"/>
      <c r="UDE902" s="14"/>
      <c r="UDF902" s="14"/>
      <c r="UDG902" s="14"/>
      <c r="UDH902" s="14"/>
      <c r="UDI902" s="14"/>
      <c r="UDJ902" s="14"/>
      <c r="UDK902" s="14"/>
      <c r="UDL902" s="14"/>
      <c r="UDM902" s="14"/>
      <c r="UDN902" s="14"/>
      <c r="UDO902" s="14"/>
      <c r="UDP902" s="14"/>
      <c r="UDQ902" s="14"/>
      <c r="UDR902" s="14"/>
      <c r="UDS902" s="14"/>
      <c r="UDT902" s="14"/>
      <c r="UDU902" s="14"/>
      <c r="UDV902" s="14"/>
      <c r="UDW902" s="14"/>
      <c r="UDX902" s="14"/>
      <c r="UDY902" s="14"/>
      <c r="UDZ902" s="14"/>
      <c r="UEA902" s="14"/>
      <c r="UEB902" s="14"/>
      <c r="UEC902" s="14"/>
      <c r="UED902" s="14"/>
      <c r="UEE902" s="14"/>
      <c r="UEF902" s="14"/>
      <c r="UEG902" s="14"/>
      <c r="UEH902" s="14"/>
      <c r="UEI902" s="14"/>
      <c r="UEJ902" s="14"/>
      <c r="UEK902" s="14"/>
      <c r="UEL902" s="14"/>
      <c r="UEM902" s="14"/>
      <c r="UEN902" s="14"/>
      <c r="UEO902" s="14"/>
      <c r="UEP902" s="14"/>
      <c r="UEQ902" s="14"/>
      <c r="UER902" s="14"/>
      <c r="UES902" s="14"/>
      <c r="UET902" s="14"/>
      <c r="UEU902" s="14"/>
      <c r="UEV902" s="14"/>
      <c r="UEW902" s="14"/>
      <c r="UEX902" s="14"/>
      <c r="UEY902" s="14"/>
      <c r="UEZ902" s="14"/>
      <c r="UFA902" s="14"/>
      <c r="UFB902" s="14"/>
      <c r="UFC902" s="14"/>
      <c r="UFD902" s="14"/>
      <c r="UFE902" s="14"/>
      <c r="UFF902" s="14"/>
      <c r="UFG902" s="14"/>
      <c r="UFH902" s="14"/>
      <c r="UFI902" s="14"/>
      <c r="UFJ902" s="14"/>
      <c r="UFK902" s="14"/>
      <c r="UFL902" s="14"/>
      <c r="UFM902" s="14"/>
      <c r="UFN902" s="14"/>
      <c r="UFO902" s="14"/>
      <c r="UFP902" s="14"/>
      <c r="UFQ902" s="14"/>
      <c r="UFR902" s="14"/>
      <c r="UFS902" s="14"/>
      <c r="UFT902" s="14"/>
      <c r="UFU902" s="14"/>
      <c r="UFV902" s="14"/>
      <c r="UFW902" s="14"/>
      <c r="UFX902" s="14"/>
      <c r="UFY902" s="14"/>
      <c r="UFZ902" s="14"/>
      <c r="UGA902" s="14"/>
      <c r="UGB902" s="14"/>
      <c r="UGC902" s="14"/>
      <c r="UGD902" s="14"/>
      <c r="UGE902" s="14"/>
      <c r="UGF902" s="14"/>
      <c r="UGG902" s="14"/>
      <c r="UGH902" s="14"/>
      <c r="UGI902" s="14"/>
      <c r="UGJ902" s="14"/>
      <c r="UGK902" s="14"/>
      <c r="UGL902" s="14"/>
      <c r="UGM902" s="14"/>
      <c r="UGN902" s="14"/>
      <c r="UGO902" s="14"/>
      <c r="UGP902" s="14"/>
      <c r="UGQ902" s="14"/>
      <c r="UGR902" s="14"/>
      <c r="UGS902" s="14"/>
      <c r="UGT902" s="14"/>
      <c r="UGU902" s="14"/>
      <c r="UGV902" s="14"/>
      <c r="UGW902" s="14"/>
      <c r="UGX902" s="14"/>
      <c r="UGY902" s="14"/>
      <c r="UGZ902" s="14"/>
      <c r="UHA902" s="14"/>
      <c r="UHB902" s="14"/>
      <c r="UHC902" s="14"/>
      <c r="UHD902" s="14"/>
      <c r="UHE902" s="14"/>
      <c r="UHF902" s="14"/>
      <c r="UHG902" s="14"/>
      <c r="UHH902" s="14"/>
      <c r="UHI902" s="14"/>
      <c r="UHJ902" s="14"/>
      <c r="UHK902" s="14"/>
      <c r="UHL902" s="14"/>
      <c r="UHM902" s="14"/>
      <c r="UHN902" s="14"/>
      <c r="UHO902" s="14"/>
      <c r="UHP902" s="14"/>
      <c r="UHQ902" s="14"/>
      <c r="UHR902" s="14"/>
      <c r="UHS902" s="14"/>
      <c r="UHT902" s="14"/>
      <c r="UHU902" s="14"/>
      <c r="UHV902" s="14"/>
      <c r="UHW902" s="14"/>
      <c r="UHX902" s="14"/>
      <c r="UHY902" s="14"/>
      <c r="UHZ902" s="14"/>
      <c r="UIA902" s="14"/>
      <c r="UIB902" s="14"/>
      <c r="UIC902" s="14"/>
      <c r="UID902" s="14"/>
      <c r="UIE902" s="14"/>
      <c r="UIF902" s="14"/>
      <c r="UIG902" s="14"/>
      <c r="UIH902" s="14"/>
      <c r="UII902" s="14"/>
      <c r="UIJ902" s="14"/>
      <c r="UIK902" s="14"/>
      <c r="UIL902" s="14"/>
      <c r="UIM902" s="14"/>
      <c r="UIN902" s="14"/>
      <c r="UIO902" s="14"/>
      <c r="UIP902" s="14"/>
      <c r="UIQ902" s="14"/>
      <c r="UIR902" s="14"/>
      <c r="UIS902" s="14"/>
      <c r="UIT902" s="14"/>
      <c r="UIU902" s="14"/>
      <c r="UIV902" s="14"/>
      <c r="UIW902" s="14"/>
      <c r="UIX902" s="14"/>
      <c r="UIY902" s="14"/>
      <c r="UIZ902" s="14"/>
      <c r="UJA902" s="14"/>
      <c r="UJB902" s="14"/>
      <c r="UJC902" s="14"/>
      <c r="UJD902" s="14"/>
      <c r="UJE902" s="14"/>
      <c r="UJF902" s="14"/>
      <c r="UJG902" s="14"/>
      <c r="UJH902" s="14"/>
      <c r="UJI902" s="14"/>
      <c r="UJJ902" s="14"/>
      <c r="UJK902" s="14"/>
      <c r="UJL902" s="14"/>
      <c r="UJM902" s="14"/>
      <c r="UJN902" s="14"/>
      <c r="UJO902" s="14"/>
      <c r="UJP902" s="14"/>
      <c r="UJQ902" s="14"/>
      <c r="UJR902" s="14"/>
      <c r="UJS902" s="14"/>
      <c r="UJT902" s="14"/>
      <c r="UJU902" s="14"/>
      <c r="UJV902" s="14"/>
      <c r="UJW902" s="14"/>
      <c r="UJX902" s="14"/>
      <c r="UJY902" s="14"/>
      <c r="UJZ902" s="14"/>
      <c r="UKA902" s="14"/>
      <c r="UKB902" s="14"/>
      <c r="UKC902" s="14"/>
      <c r="UKD902" s="14"/>
      <c r="UKE902" s="14"/>
      <c r="UKF902" s="14"/>
      <c r="UKG902" s="14"/>
      <c r="UKH902" s="14"/>
      <c r="UKI902" s="14"/>
      <c r="UKJ902" s="14"/>
      <c r="UKK902" s="14"/>
      <c r="UKL902" s="14"/>
      <c r="UKM902" s="14"/>
      <c r="UKN902" s="14"/>
      <c r="UKO902" s="14"/>
      <c r="UKP902" s="14"/>
      <c r="UKQ902" s="14"/>
      <c r="UKR902" s="14"/>
      <c r="UKS902" s="14"/>
      <c r="UKT902" s="14"/>
      <c r="UKU902" s="14"/>
      <c r="UKV902" s="14"/>
      <c r="UKW902" s="14"/>
      <c r="UKX902" s="14"/>
      <c r="UKY902" s="14"/>
      <c r="UKZ902" s="14"/>
      <c r="ULA902" s="14"/>
      <c r="ULB902" s="14"/>
      <c r="ULC902" s="14"/>
      <c r="ULD902" s="14"/>
      <c r="ULE902" s="14"/>
      <c r="ULF902" s="14"/>
      <c r="ULG902" s="14"/>
      <c r="ULH902" s="14"/>
      <c r="ULI902" s="14"/>
      <c r="ULJ902" s="14"/>
      <c r="ULK902" s="14"/>
      <c r="ULL902" s="14"/>
      <c r="ULM902" s="14"/>
      <c r="ULN902" s="14"/>
      <c r="ULO902" s="14"/>
      <c r="ULP902" s="14"/>
      <c r="ULQ902" s="14"/>
      <c r="ULR902" s="14"/>
      <c r="ULS902" s="14"/>
      <c r="ULT902" s="14"/>
      <c r="ULU902" s="14"/>
      <c r="ULV902" s="14"/>
      <c r="ULW902" s="14"/>
      <c r="ULX902" s="14"/>
      <c r="ULY902" s="14"/>
      <c r="ULZ902" s="14"/>
      <c r="UMA902" s="14"/>
      <c r="UMB902" s="14"/>
      <c r="UMC902" s="14"/>
      <c r="UMD902" s="14"/>
      <c r="UME902" s="14"/>
      <c r="UMF902" s="14"/>
      <c r="UMG902" s="14"/>
      <c r="UMH902" s="14"/>
      <c r="UMI902" s="14"/>
      <c r="UMJ902" s="14"/>
      <c r="UMK902" s="14"/>
      <c r="UML902" s="14"/>
      <c r="UMM902" s="14"/>
      <c r="UMN902" s="14"/>
      <c r="UMO902" s="14"/>
      <c r="UMP902" s="14"/>
      <c r="UMQ902" s="14"/>
      <c r="UMR902" s="14"/>
      <c r="UMS902" s="14"/>
      <c r="UMT902" s="14"/>
      <c r="UMU902" s="14"/>
      <c r="UMV902" s="14"/>
      <c r="UMW902" s="14"/>
      <c r="UMX902" s="14"/>
      <c r="UMY902" s="14"/>
      <c r="UMZ902" s="14"/>
      <c r="UNA902" s="14"/>
      <c r="UNB902" s="14"/>
      <c r="UNC902" s="14"/>
      <c r="UND902" s="14"/>
      <c r="UNE902" s="14"/>
      <c r="UNF902" s="14"/>
      <c r="UNG902" s="14"/>
      <c r="UNH902" s="14"/>
      <c r="UNI902" s="14"/>
      <c r="UNJ902" s="14"/>
      <c r="UNK902" s="14"/>
      <c r="UNL902" s="14"/>
      <c r="UNM902" s="14"/>
      <c r="UNN902" s="14"/>
      <c r="UNO902" s="14"/>
      <c r="UNP902" s="14"/>
      <c r="UNQ902" s="14"/>
      <c r="UNR902" s="14"/>
      <c r="UNS902" s="14"/>
      <c r="UNT902" s="14"/>
      <c r="UNU902" s="14"/>
      <c r="UNV902" s="14"/>
      <c r="UNW902" s="14"/>
      <c r="UNX902" s="14"/>
      <c r="UNY902" s="14"/>
      <c r="UNZ902" s="14"/>
      <c r="UOA902" s="14"/>
      <c r="UOB902" s="14"/>
      <c r="UOC902" s="14"/>
      <c r="UOD902" s="14"/>
      <c r="UOE902" s="14"/>
      <c r="UOF902" s="14"/>
      <c r="UOG902" s="14"/>
      <c r="UOH902" s="14"/>
      <c r="UOI902" s="14"/>
      <c r="UOJ902" s="14"/>
      <c r="UOK902" s="14"/>
      <c r="UOL902" s="14"/>
      <c r="UOM902" s="14"/>
      <c r="UON902" s="14"/>
      <c r="UOO902" s="14"/>
      <c r="UOP902" s="14"/>
      <c r="UOQ902" s="14"/>
      <c r="UOR902" s="14"/>
      <c r="UOS902" s="14"/>
      <c r="UOT902" s="14"/>
      <c r="UOU902" s="14"/>
      <c r="UOV902" s="14"/>
      <c r="UOW902" s="14"/>
      <c r="UOX902" s="14"/>
      <c r="UOY902" s="14"/>
      <c r="UOZ902" s="14"/>
      <c r="UPA902" s="14"/>
      <c r="UPB902" s="14"/>
      <c r="UPC902" s="14"/>
      <c r="UPD902" s="14"/>
      <c r="UPE902" s="14"/>
      <c r="UPF902" s="14"/>
      <c r="UPG902" s="14"/>
      <c r="UPH902" s="14"/>
      <c r="UPI902" s="14"/>
      <c r="UPJ902" s="14"/>
      <c r="UPK902" s="14"/>
      <c r="UPL902" s="14"/>
      <c r="UPM902" s="14"/>
      <c r="UPN902" s="14"/>
      <c r="UPO902" s="14"/>
      <c r="UPP902" s="14"/>
      <c r="UPQ902" s="14"/>
      <c r="UPR902" s="14"/>
      <c r="UPS902" s="14"/>
      <c r="UPT902" s="14"/>
      <c r="UPU902" s="14"/>
      <c r="UPV902" s="14"/>
      <c r="UPW902" s="14"/>
      <c r="UPX902" s="14"/>
      <c r="UPY902" s="14"/>
      <c r="UPZ902" s="14"/>
      <c r="UQA902" s="14"/>
      <c r="UQB902" s="14"/>
      <c r="UQC902" s="14"/>
      <c r="UQD902" s="14"/>
      <c r="UQE902" s="14"/>
      <c r="UQF902" s="14"/>
      <c r="UQG902" s="14"/>
      <c r="UQH902" s="14"/>
      <c r="UQI902" s="14"/>
      <c r="UQJ902" s="14"/>
      <c r="UQK902" s="14"/>
      <c r="UQL902" s="14"/>
      <c r="UQM902" s="14"/>
      <c r="UQN902" s="14"/>
      <c r="UQO902" s="14"/>
      <c r="UQP902" s="14"/>
      <c r="UQQ902" s="14"/>
      <c r="UQR902" s="14"/>
      <c r="UQS902" s="14"/>
      <c r="UQT902" s="14"/>
      <c r="UQU902" s="14"/>
      <c r="UQV902" s="14"/>
      <c r="UQW902" s="14"/>
      <c r="UQX902" s="14"/>
      <c r="UQY902" s="14"/>
      <c r="UQZ902" s="14"/>
      <c r="URA902" s="14"/>
      <c r="URB902" s="14"/>
      <c r="URC902" s="14"/>
      <c r="URD902" s="14"/>
      <c r="URE902" s="14"/>
      <c r="URF902" s="14"/>
      <c r="URG902" s="14"/>
      <c r="URH902" s="14"/>
      <c r="URI902" s="14"/>
      <c r="URJ902" s="14"/>
      <c r="URK902" s="14"/>
      <c r="URL902" s="14"/>
      <c r="URM902" s="14"/>
      <c r="URN902" s="14"/>
      <c r="URO902" s="14"/>
      <c r="URP902" s="14"/>
      <c r="URQ902" s="14"/>
      <c r="URR902" s="14"/>
      <c r="URS902" s="14"/>
      <c r="URT902" s="14"/>
      <c r="URU902" s="14"/>
      <c r="URV902" s="14"/>
      <c r="URW902" s="14"/>
      <c r="URX902" s="14"/>
      <c r="URY902" s="14"/>
      <c r="URZ902" s="14"/>
      <c r="USA902" s="14"/>
      <c r="USB902" s="14"/>
      <c r="USC902" s="14"/>
      <c r="USD902" s="14"/>
      <c r="USE902" s="14"/>
      <c r="USF902" s="14"/>
      <c r="USG902" s="14"/>
      <c r="USH902" s="14"/>
      <c r="USI902" s="14"/>
      <c r="USJ902" s="14"/>
      <c r="USK902" s="14"/>
      <c r="USL902" s="14"/>
      <c r="USM902" s="14"/>
      <c r="USN902" s="14"/>
      <c r="USO902" s="14"/>
      <c r="USP902" s="14"/>
      <c r="USQ902" s="14"/>
      <c r="USR902" s="14"/>
      <c r="USS902" s="14"/>
      <c r="UST902" s="14"/>
      <c r="USU902" s="14"/>
      <c r="USV902" s="14"/>
      <c r="USW902" s="14"/>
      <c r="USX902" s="14"/>
      <c r="USY902" s="14"/>
      <c r="USZ902" s="14"/>
      <c r="UTA902" s="14"/>
      <c r="UTB902" s="14"/>
      <c r="UTC902" s="14"/>
      <c r="UTD902" s="14"/>
      <c r="UTE902" s="14"/>
      <c r="UTF902" s="14"/>
      <c r="UTG902" s="14"/>
      <c r="UTH902" s="14"/>
      <c r="UTI902" s="14"/>
      <c r="UTJ902" s="14"/>
      <c r="UTK902" s="14"/>
      <c r="UTL902" s="14"/>
      <c r="UTM902" s="14"/>
      <c r="UTN902" s="14"/>
      <c r="UTO902" s="14"/>
      <c r="UTP902" s="14"/>
      <c r="UTQ902" s="14"/>
      <c r="UTR902" s="14"/>
      <c r="UTS902" s="14"/>
      <c r="UTT902" s="14"/>
      <c r="UTU902" s="14"/>
      <c r="UTV902" s="14"/>
      <c r="UTW902" s="14"/>
      <c r="UTX902" s="14"/>
      <c r="UTY902" s="14"/>
      <c r="UTZ902" s="14"/>
      <c r="UUA902" s="14"/>
      <c r="UUB902" s="14"/>
      <c r="UUC902" s="14"/>
      <c r="UUD902" s="14"/>
      <c r="UUE902" s="14"/>
      <c r="UUF902" s="14"/>
      <c r="UUG902" s="14"/>
      <c r="UUH902" s="14"/>
      <c r="UUI902" s="14"/>
      <c r="UUJ902" s="14"/>
      <c r="UUK902" s="14"/>
      <c r="UUL902" s="14"/>
      <c r="UUM902" s="14"/>
      <c r="UUN902" s="14"/>
      <c r="UUO902" s="14"/>
      <c r="UUP902" s="14"/>
      <c r="UUQ902" s="14"/>
      <c r="UUR902" s="14"/>
      <c r="UUS902" s="14"/>
      <c r="UUT902" s="14"/>
      <c r="UUU902" s="14"/>
      <c r="UUV902" s="14"/>
      <c r="UUW902" s="14"/>
      <c r="UUX902" s="14"/>
      <c r="UUY902" s="14"/>
      <c r="UUZ902" s="14"/>
      <c r="UVA902" s="14"/>
      <c r="UVB902" s="14"/>
      <c r="UVC902" s="14"/>
      <c r="UVD902" s="14"/>
      <c r="UVE902" s="14"/>
      <c r="UVF902" s="14"/>
      <c r="UVG902" s="14"/>
      <c r="UVH902" s="14"/>
      <c r="UVI902" s="14"/>
      <c r="UVJ902" s="14"/>
      <c r="UVK902" s="14"/>
      <c r="UVL902" s="14"/>
      <c r="UVM902" s="14"/>
      <c r="UVN902" s="14"/>
      <c r="UVO902" s="14"/>
      <c r="UVP902" s="14"/>
      <c r="UVQ902" s="14"/>
      <c r="UVR902" s="14"/>
      <c r="UVS902" s="14"/>
      <c r="UVT902" s="14"/>
      <c r="UVU902" s="14"/>
      <c r="UVV902" s="14"/>
      <c r="UVW902" s="14"/>
      <c r="UVX902" s="14"/>
      <c r="UVY902" s="14"/>
      <c r="UVZ902" s="14"/>
      <c r="UWA902" s="14"/>
      <c r="UWB902" s="14"/>
      <c r="UWC902" s="14"/>
      <c r="UWD902" s="14"/>
      <c r="UWE902" s="14"/>
      <c r="UWF902" s="14"/>
      <c r="UWG902" s="14"/>
      <c r="UWH902" s="14"/>
      <c r="UWI902" s="14"/>
      <c r="UWJ902" s="14"/>
      <c r="UWK902" s="14"/>
      <c r="UWL902" s="14"/>
      <c r="UWM902" s="14"/>
      <c r="UWN902" s="14"/>
      <c r="UWO902" s="14"/>
      <c r="UWP902" s="14"/>
      <c r="UWQ902" s="14"/>
      <c r="UWR902" s="14"/>
      <c r="UWS902" s="14"/>
      <c r="UWT902" s="14"/>
      <c r="UWU902" s="14"/>
      <c r="UWV902" s="14"/>
      <c r="UWW902" s="14"/>
      <c r="UWX902" s="14"/>
      <c r="UWY902" s="14"/>
      <c r="UWZ902" s="14"/>
      <c r="UXA902" s="14"/>
      <c r="UXB902" s="14"/>
      <c r="UXC902" s="14"/>
      <c r="UXD902" s="14"/>
      <c r="UXE902" s="14"/>
      <c r="UXF902" s="14"/>
      <c r="UXG902" s="14"/>
      <c r="UXH902" s="14"/>
      <c r="UXI902" s="14"/>
      <c r="UXJ902" s="14"/>
      <c r="UXK902" s="14"/>
      <c r="UXL902" s="14"/>
      <c r="UXM902" s="14"/>
      <c r="UXN902" s="14"/>
      <c r="UXO902" s="14"/>
      <c r="UXP902" s="14"/>
      <c r="UXQ902" s="14"/>
      <c r="UXR902" s="14"/>
      <c r="UXS902" s="14"/>
      <c r="UXT902" s="14"/>
      <c r="UXU902" s="14"/>
      <c r="UXV902" s="14"/>
      <c r="UXW902" s="14"/>
      <c r="UXX902" s="14"/>
      <c r="UXY902" s="14"/>
      <c r="UXZ902" s="14"/>
      <c r="UYA902" s="14"/>
      <c r="UYB902" s="14"/>
      <c r="UYC902" s="14"/>
      <c r="UYD902" s="14"/>
      <c r="UYE902" s="14"/>
      <c r="UYF902" s="14"/>
      <c r="UYG902" s="14"/>
      <c r="UYH902" s="14"/>
      <c r="UYI902" s="14"/>
      <c r="UYJ902" s="14"/>
      <c r="UYK902" s="14"/>
      <c r="UYL902" s="14"/>
      <c r="UYM902" s="14"/>
      <c r="UYN902" s="14"/>
      <c r="UYO902" s="14"/>
      <c r="UYP902" s="14"/>
      <c r="UYQ902" s="14"/>
      <c r="UYR902" s="14"/>
      <c r="UYS902" s="14"/>
      <c r="UYT902" s="14"/>
      <c r="UYU902" s="14"/>
      <c r="UYV902" s="14"/>
      <c r="UYW902" s="14"/>
      <c r="UYX902" s="14"/>
      <c r="UYY902" s="14"/>
      <c r="UYZ902" s="14"/>
      <c r="UZA902" s="14"/>
      <c r="UZB902" s="14"/>
      <c r="UZC902" s="14"/>
      <c r="UZD902" s="14"/>
      <c r="UZE902" s="14"/>
      <c r="UZF902" s="14"/>
      <c r="UZG902" s="14"/>
      <c r="UZH902" s="14"/>
      <c r="UZI902" s="14"/>
      <c r="UZJ902" s="14"/>
      <c r="UZK902" s="14"/>
      <c r="UZL902" s="14"/>
      <c r="UZM902" s="14"/>
      <c r="UZN902" s="14"/>
      <c r="UZO902" s="14"/>
      <c r="UZP902" s="14"/>
      <c r="UZQ902" s="14"/>
      <c r="UZR902" s="14"/>
      <c r="UZS902" s="14"/>
      <c r="UZT902" s="14"/>
      <c r="UZU902" s="14"/>
      <c r="UZV902" s="14"/>
      <c r="UZW902" s="14"/>
      <c r="UZX902" s="14"/>
      <c r="UZY902" s="14"/>
      <c r="UZZ902" s="14"/>
      <c r="VAA902" s="14"/>
      <c r="VAB902" s="14"/>
      <c r="VAC902" s="14"/>
      <c r="VAD902" s="14"/>
      <c r="VAE902" s="14"/>
      <c r="VAF902" s="14"/>
      <c r="VAG902" s="14"/>
      <c r="VAH902" s="14"/>
      <c r="VAI902" s="14"/>
      <c r="VAJ902" s="14"/>
      <c r="VAK902" s="14"/>
      <c r="VAL902" s="14"/>
      <c r="VAM902" s="14"/>
      <c r="VAN902" s="14"/>
      <c r="VAO902" s="14"/>
      <c r="VAP902" s="14"/>
      <c r="VAQ902" s="14"/>
      <c r="VAR902" s="14"/>
      <c r="VAS902" s="14"/>
      <c r="VAT902" s="14"/>
      <c r="VAU902" s="14"/>
      <c r="VAV902" s="14"/>
      <c r="VAW902" s="14"/>
      <c r="VAX902" s="14"/>
      <c r="VAY902" s="14"/>
      <c r="VAZ902" s="14"/>
      <c r="VBA902" s="14"/>
      <c r="VBB902" s="14"/>
      <c r="VBC902" s="14"/>
      <c r="VBD902" s="14"/>
      <c r="VBE902" s="14"/>
      <c r="VBF902" s="14"/>
      <c r="VBG902" s="14"/>
      <c r="VBH902" s="14"/>
      <c r="VBI902" s="14"/>
      <c r="VBJ902" s="14"/>
      <c r="VBK902" s="14"/>
      <c r="VBL902" s="14"/>
      <c r="VBM902" s="14"/>
      <c r="VBN902" s="14"/>
      <c r="VBO902" s="14"/>
      <c r="VBP902" s="14"/>
      <c r="VBQ902" s="14"/>
      <c r="VBR902" s="14"/>
      <c r="VBS902" s="14"/>
      <c r="VBT902" s="14"/>
      <c r="VBU902" s="14"/>
      <c r="VBV902" s="14"/>
      <c r="VBW902" s="14"/>
      <c r="VBX902" s="14"/>
      <c r="VBY902" s="14"/>
      <c r="VBZ902" s="14"/>
      <c r="VCA902" s="14"/>
      <c r="VCB902" s="14"/>
      <c r="VCC902" s="14"/>
      <c r="VCD902" s="14"/>
      <c r="VCE902" s="14"/>
      <c r="VCF902" s="14"/>
      <c r="VCG902" s="14"/>
      <c r="VCH902" s="14"/>
      <c r="VCI902" s="14"/>
      <c r="VCJ902" s="14"/>
      <c r="VCK902" s="14"/>
      <c r="VCL902" s="14"/>
      <c r="VCM902" s="14"/>
      <c r="VCN902" s="14"/>
      <c r="VCO902" s="14"/>
      <c r="VCP902" s="14"/>
      <c r="VCQ902" s="14"/>
      <c r="VCR902" s="14"/>
      <c r="VCS902" s="14"/>
      <c r="VCT902" s="14"/>
      <c r="VCU902" s="14"/>
      <c r="VCV902" s="14"/>
      <c r="VCW902" s="14"/>
      <c r="VCX902" s="14"/>
      <c r="VCY902" s="14"/>
      <c r="VCZ902" s="14"/>
      <c r="VDA902" s="14"/>
      <c r="VDB902" s="14"/>
      <c r="VDC902" s="14"/>
      <c r="VDD902" s="14"/>
      <c r="VDE902" s="14"/>
      <c r="VDF902" s="14"/>
      <c r="VDG902" s="14"/>
      <c r="VDH902" s="14"/>
      <c r="VDI902" s="14"/>
      <c r="VDJ902" s="14"/>
      <c r="VDK902" s="14"/>
      <c r="VDL902" s="14"/>
      <c r="VDM902" s="14"/>
      <c r="VDN902" s="14"/>
      <c r="VDO902" s="14"/>
      <c r="VDP902" s="14"/>
      <c r="VDQ902" s="14"/>
      <c r="VDR902" s="14"/>
      <c r="VDS902" s="14"/>
      <c r="VDT902" s="14"/>
      <c r="VDU902" s="14"/>
      <c r="VDV902" s="14"/>
      <c r="VDW902" s="14"/>
      <c r="VDX902" s="14"/>
      <c r="VDY902" s="14"/>
      <c r="VDZ902" s="14"/>
      <c r="VEA902" s="14"/>
      <c r="VEB902" s="14"/>
      <c r="VEC902" s="14"/>
      <c r="VED902" s="14"/>
      <c r="VEE902" s="14"/>
      <c r="VEF902" s="14"/>
      <c r="VEG902" s="14"/>
      <c r="VEH902" s="14"/>
      <c r="VEI902" s="14"/>
      <c r="VEJ902" s="14"/>
      <c r="VEK902" s="14"/>
      <c r="VEL902" s="14"/>
      <c r="VEM902" s="14"/>
      <c r="VEN902" s="14"/>
      <c r="VEO902" s="14"/>
      <c r="VEP902" s="14"/>
      <c r="VEQ902" s="14"/>
      <c r="VER902" s="14"/>
      <c r="VES902" s="14"/>
      <c r="VET902" s="14"/>
      <c r="VEU902" s="14"/>
      <c r="VEV902" s="14"/>
      <c r="VEW902" s="14"/>
      <c r="VEX902" s="14"/>
      <c r="VEY902" s="14"/>
      <c r="VEZ902" s="14"/>
      <c r="VFA902" s="14"/>
      <c r="VFB902" s="14"/>
      <c r="VFC902" s="14"/>
      <c r="VFD902" s="14"/>
      <c r="VFE902" s="14"/>
      <c r="VFF902" s="14"/>
      <c r="VFG902" s="14"/>
      <c r="VFH902" s="14"/>
      <c r="VFI902" s="14"/>
      <c r="VFJ902" s="14"/>
      <c r="VFK902" s="14"/>
      <c r="VFL902" s="14"/>
      <c r="VFM902" s="14"/>
      <c r="VFN902" s="14"/>
      <c r="VFO902" s="14"/>
      <c r="VFP902" s="14"/>
      <c r="VFQ902" s="14"/>
      <c r="VFR902" s="14"/>
      <c r="VFS902" s="14"/>
      <c r="VFT902" s="14"/>
      <c r="VFU902" s="14"/>
      <c r="VFV902" s="14"/>
      <c r="VFW902" s="14"/>
      <c r="VFX902" s="14"/>
      <c r="VFY902" s="14"/>
      <c r="VFZ902" s="14"/>
      <c r="VGA902" s="14"/>
      <c r="VGB902" s="14"/>
      <c r="VGC902" s="14"/>
      <c r="VGD902" s="14"/>
      <c r="VGE902" s="14"/>
      <c r="VGF902" s="14"/>
      <c r="VGG902" s="14"/>
      <c r="VGH902" s="14"/>
      <c r="VGI902" s="14"/>
      <c r="VGJ902" s="14"/>
      <c r="VGK902" s="14"/>
      <c r="VGL902" s="14"/>
      <c r="VGM902" s="14"/>
      <c r="VGN902" s="14"/>
      <c r="VGO902" s="14"/>
      <c r="VGP902" s="14"/>
      <c r="VGQ902" s="14"/>
      <c r="VGR902" s="14"/>
      <c r="VGS902" s="14"/>
      <c r="VGT902" s="14"/>
      <c r="VGU902" s="14"/>
      <c r="VGV902" s="14"/>
      <c r="VGW902" s="14"/>
      <c r="VGX902" s="14"/>
      <c r="VGY902" s="14"/>
      <c r="VGZ902" s="14"/>
      <c r="VHA902" s="14"/>
      <c r="VHB902" s="14"/>
      <c r="VHC902" s="14"/>
      <c r="VHD902" s="14"/>
      <c r="VHE902" s="14"/>
      <c r="VHF902" s="14"/>
      <c r="VHG902" s="14"/>
      <c r="VHH902" s="14"/>
      <c r="VHI902" s="14"/>
      <c r="VHJ902" s="14"/>
      <c r="VHK902" s="14"/>
      <c r="VHL902" s="14"/>
      <c r="VHM902" s="14"/>
      <c r="VHN902" s="14"/>
      <c r="VHO902" s="14"/>
      <c r="VHP902" s="14"/>
      <c r="VHQ902" s="14"/>
      <c r="VHR902" s="14"/>
      <c r="VHS902" s="14"/>
      <c r="VHT902" s="14"/>
      <c r="VHU902" s="14"/>
      <c r="VHV902" s="14"/>
      <c r="VHW902" s="14"/>
      <c r="VHX902" s="14"/>
      <c r="VHY902" s="14"/>
      <c r="VHZ902" s="14"/>
      <c r="VIA902" s="14"/>
      <c r="VIB902" s="14"/>
      <c r="VIC902" s="14"/>
      <c r="VID902" s="14"/>
      <c r="VIE902" s="14"/>
      <c r="VIF902" s="14"/>
      <c r="VIG902" s="14"/>
      <c r="VIH902" s="14"/>
      <c r="VII902" s="14"/>
      <c r="VIJ902" s="14"/>
      <c r="VIK902" s="14"/>
      <c r="VIL902" s="14"/>
      <c r="VIM902" s="14"/>
      <c r="VIN902" s="14"/>
      <c r="VIO902" s="14"/>
      <c r="VIP902" s="14"/>
      <c r="VIQ902" s="14"/>
      <c r="VIR902" s="14"/>
      <c r="VIS902" s="14"/>
      <c r="VIT902" s="14"/>
      <c r="VIU902" s="14"/>
      <c r="VIV902" s="14"/>
      <c r="VIW902" s="14"/>
      <c r="VIX902" s="14"/>
      <c r="VIY902" s="14"/>
      <c r="VIZ902" s="14"/>
      <c r="VJA902" s="14"/>
      <c r="VJB902" s="14"/>
      <c r="VJC902" s="14"/>
      <c r="VJD902" s="14"/>
      <c r="VJE902" s="14"/>
      <c r="VJF902" s="14"/>
      <c r="VJG902" s="14"/>
      <c r="VJH902" s="14"/>
      <c r="VJI902" s="14"/>
      <c r="VJJ902" s="14"/>
      <c r="VJK902" s="14"/>
      <c r="VJL902" s="14"/>
      <c r="VJM902" s="14"/>
      <c r="VJN902" s="14"/>
      <c r="VJO902" s="14"/>
      <c r="VJP902" s="14"/>
      <c r="VJQ902" s="14"/>
      <c r="VJR902" s="14"/>
      <c r="VJS902" s="14"/>
      <c r="VJT902" s="14"/>
      <c r="VJU902" s="14"/>
      <c r="VJV902" s="14"/>
      <c r="VJW902" s="14"/>
      <c r="VJX902" s="14"/>
      <c r="VJY902" s="14"/>
      <c r="VJZ902" s="14"/>
      <c r="VKA902" s="14"/>
      <c r="VKB902" s="14"/>
      <c r="VKC902" s="14"/>
      <c r="VKD902" s="14"/>
      <c r="VKE902" s="14"/>
      <c r="VKF902" s="14"/>
      <c r="VKG902" s="14"/>
      <c r="VKH902" s="14"/>
      <c r="VKI902" s="14"/>
      <c r="VKJ902" s="14"/>
      <c r="VKK902" s="14"/>
      <c r="VKL902" s="14"/>
      <c r="VKM902" s="14"/>
      <c r="VKN902" s="14"/>
      <c r="VKO902" s="14"/>
      <c r="VKP902" s="14"/>
      <c r="VKQ902" s="14"/>
      <c r="VKR902" s="14"/>
      <c r="VKS902" s="14"/>
      <c r="VKT902" s="14"/>
      <c r="VKU902" s="14"/>
      <c r="VKV902" s="14"/>
      <c r="VKW902" s="14"/>
      <c r="VKX902" s="14"/>
      <c r="VKY902" s="14"/>
      <c r="VKZ902" s="14"/>
      <c r="VLA902" s="14"/>
      <c r="VLB902" s="14"/>
      <c r="VLC902" s="14"/>
      <c r="VLD902" s="14"/>
      <c r="VLE902" s="14"/>
      <c r="VLF902" s="14"/>
      <c r="VLG902" s="14"/>
      <c r="VLH902" s="14"/>
      <c r="VLI902" s="14"/>
      <c r="VLJ902" s="14"/>
      <c r="VLK902" s="14"/>
      <c r="VLL902" s="14"/>
      <c r="VLM902" s="14"/>
      <c r="VLN902" s="14"/>
      <c r="VLO902" s="14"/>
      <c r="VLP902" s="14"/>
      <c r="VLQ902" s="14"/>
      <c r="VLR902" s="14"/>
      <c r="VLS902" s="14"/>
      <c r="VLT902" s="14"/>
      <c r="VLU902" s="14"/>
      <c r="VLV902" s="14"/>
      <c r="VLW902" s="14"/>
      <c r="VLX902" s="14"/>
      <c r="VLY902" s="14"/>
      <c r="VLZ902" s="14"/>
      <c r="VMA902" s="14"/>
      <c r="VMB902" s="14"/>
      <c r="VMC902" s="14"/>
      <c r="VMD902" s="14"/>
      <c r="VME902" s="14"/>
      <c r="VMF902" s="14"/>
      <c r="VMG902" s="14"/>
      <c r="VMH902" s="14"/>
      <c r="VMI902" s="14"/>
      <c r="VMJ902" s="14"/>
      <c r="VMK902" s="14"/>
      <c r="VML902" s="14"/>
      <c r="VMM902" s="14"/>
      <c r="VMN902" s="14"/>
      <c r="VMO902" s="14"/>
      <c r="VMP902" s="14"/>
      <c r="VMQ902" s="14"/>
      <c r="VMR902" s="14"/>
      <c r="VMS902" s="14"/>
      <c r="VMT902" s="14"/>
      <c r="VMU902" s="14"/>
      <c r="VMV902" s="14"/>
      <c r="VMW902" s="14"/>
      <c r="VMX902" s="14"/>
      <c r="VMY902" s="14"/>
      <c r="VMZ902" s="14"/>
      <c r="VNA902" s="14"/>
      <c r="VNB902" s="14"/>
      <c r="VNC902" s="14"/>
      <c r="VND902" s="14"/>
      <c r="VNE902" s="14"/>
      <c r="VNF902" s="14"/>
      <c r="VNG902" s="14"/>
      <c r="VNH902" s="14"/>
      <c r="VNI902" s="14"/>
      <c r="VNJ902" s="14"/>
      <c r="VNK902" s="14"/>
      <c r="VNL902" s="14"/>
      <c r="VNM902" s="14"/>
      <c r="VNN902" s="14"/>
      <c r="VNO902" s="14"/>
      <c r="VNP902" s="14"/>
      <c r="VNQ902" s="14"/>
      <c r="VNR902" s="14"/>
      <c r="VNS902" s="14"/>
      <c r="VNT902" s="14"/>
      <c r="VNU902" s="14"/>
      <c r="VNV902" s="14"/>
      <c r="VNW902" s="14"/>
      <c r="VNX902" s="14"/>
      <c r="VNY902" s="14"/>
      <c r="VNZ902" s="14"/>
      <c r="VOA902" s="14"/>
      <c r="VOB902" s="14"/>
      <c r="VOC902" s="14"/>
      <c r="VOD902" s="14"/>
      <c r="VOE902" s="14"/>
      <c r="VOF902" s="14"/>
      <c r="VOG902" s="14"/>
      <c r="VOH902" s="14"/>
      <c r="VOI902" s="14"/>
      <c r="VOJ902" s="14"/>
      <c r="VOK902" s="14"/>
      <c r="VOL902" s="14"/>
      <c r="VOM902" s="14"/>
      <c r="VON902" s="14"/>
      <c r="VOO902" s="14"/>
      <c r="VOP902" s="14"/>
      <c r="VOQ902" s="14"/>
      <c r="VOR902" s="14"/>
      <c r="VOS902" s="14"/>
      <c r="VOT902" s="14"/>
      <c r="VOU902" s="14"/>
      <c r="VOV902" s="14"/>
      <c r="VOW902" s="14"/>
      <c r="VOX902" s="14"/>
      <c r="VOY902" s="14"/>
      <c r="VOZ902" s="14"/>
      <c r="VPA902" s="14"/>
      <c r="VPB902" s="14"/>
      <c r="VPC902" s="14"/>
      <c r="VPD902" s="14"/>
      <c r="VPE902" s="14"/>
      <c r="VPF902" s="14"/>
      <c r="VPG902" s="14"/>
      <c r="VPH902" s="14"/>
      <c r="VPI902" s="14"/>
      <c r="VPJ902" s="14"/>
      <c r="VPK902" s="14"/>
      <c r="VPL902" s="14"/>
      <c r="VPM902" s="14"/>
      <c r="VPN902" s="14"/>
      <c r="VPO902" s="14"/>
      <c r="VPP902" s="14"/>
      <c r="VPQ902" s="14"/>
      <c r="VPR902" s="14"/>
      <c r="VPS902" s="14"/>
      <c r="VPT902" s="14"/>
      <c r="VPU902" s="14"/>
      <c r="VPV902" s="14"/>
      <c r="VPW902" s="14"/>
      <c r="VPX902" s="14"/>
      <c r="VPY902" s="14"/>
      <c r="VPZ902" s="14"/>
      <c r="VQA902" s="14"/>
      <c r="VQB902" s="14"/>
      <c r="VQC902" s="14"/>
      <c r="VQD902" s="14"/>
      <c r="VQE902" s="14"/>
      <c r="VQF902" s="14"/>
      <c r="VQG902" s="14"/>
      <c r="VQH902" s="14"/>
      <c r="VQI902" s="14"/>
      <c r="VQJ902" s="14"/>
      <c r="VQK902" s="14"/>
      <c r="VQL902" s="14"/>
      <c r="VQM902" s="14"/>
      <c r="VQN902" s="14"/>
      <c r="VQO902" s="14"/>
      <c r="VQP902" s="14"/>
      <c r="VQQ902" s="14"/>
      <c r="VQR902" s="14"/>
      <c r="VQS902" s="14"/>
      <c r="VQT902" s="14"/>
      <c r="VQU902" s="14"/>
      <c r="VQV902" s="14"/>
      <c r="VQW902" s="14"/>
      <c r="VQX902" s="14"/>
      <c r="VQY902" s="14"/>
      <c r="VQZ902" s="14"/>
      <c r="VRA902" s="14"/>
      <c r="VRB902" s="14"/>
      <c r="VRC902" s="14"/>
      <c r="VRD902" s="14"/>
      <c r="VRE902" s="14"/>
      <c r="VRF902" s="14"/>
      <c r="VRG902" s="14"/>
      <c r="VRH902" s="14"/>
      <c r="VRI902" s="14"/>
      <c r="VRJ902" s="14"/>
      <c r="VRK902" s="14"/>
      <c r="VRL902" s="14"/>
      <c r="VRM902" s="14"/>
      <c r="VRN902" s="14"/>
      <c r="VRO902" s="14"/>
      <c r="VRP902" s="14"/>
      <c r="VRQ902" s="14"/>
      <c r="VRR902" s="14"/>
      <c r="VRS902" s="14"/>
      <c r="VRT902" s="14"/>
      <c r="VRU902" s="14"/>
      <c r="VRV902" s="14"/>
      <c r="VRW902" s="14"/>
      <c r="VRX902" s="14"/>
      <c r="VRY902" s="14"/>
      <c r="VRZ902" s="14"/>
      <c r="VSA902" s="14"/>
      <c r="VSB902" s="14"/>
      <c r="VSC902" s="14"/>
      <c r="VSD902" s="14"/>
      <c r="VSE902" s="14"/>
      <c r="VSF902" s="14"/>
      <c r="VSG902" s="14"/>
      <c r="VSH902" s="14"/>
      <c r="VSI902" s="14"/>
      <c r="VSJ902" s="14"/>
      <c r="VSK902" s="14"/>
      <c r="VSL902" s="14"/>
      <c r="VSM902" s="14"/>
      <c r="VSN902" s="14"/>
      <c r="VSO902" s="14"/>
      <c r="VSP902" s="14"/>
      <c r="VSQ902" s="14"/>
      <c r="VSR902" s="14"/>
      <c r="VSS902" s="14"/>
      <c r="VST902" s="14"/>
      <c r="VSU902" s="14"/>
      <c r="VSV902" s="14"/>
      <c r="VSW902" s="14"/>
      <c r="VSX902" s="14"/>
      <c r="VSY902" s="14"/>
      <c r="VSZ902" s="14"/>
      <c r="VTA902" s="14"/>
      <c r="VTB902" s="14"/>
      <c r="VTC902" s="14"/>
      <c r="VTD902" s="14"/>
      <c r="VTE902" s="14"/>
      <c r="VTF902" s="14"/>
      <c r="VTG902" s="14"/>
      <c r="VTH902" s="14"/>
      <c r="VTI902" s="14"/>
      <c r="VTJ902" s="14"/>
      <c r="VTK902" s="14"/>
      <c r="VTL902" s="14"/>
      <c r="VTM902" s="14"/>
      <c r="VTN902" s="14"/>
      <c r="VTO902" s="14"/>
      <c r="VTP902" s="14"/>
      <c r="VTQ902" s="14"/>
      <c r="VTR902" s="14"/>
      <c r="VTS902" s="14"/>
      <c r="VTT902" s="14"/>
      <c r="VTU902" s="14"/>
      <c r="VTV902" s="14"/>
      <c r="VTW902" s="14"/>
      <c r="VTX902" s="14"/>
      <c r="VTY902" s="14"/>
      <c r="VTZ902" s="14"/>
      <c r="VUA902" s="14"/>
      <c r="VUB902" s="14"/>
      <c r="VUC902" s="14"/>
      <c r="VUD902" s="14"/>
      <c r="VUE902" s="14"/>
      <c r="VUF902" s="14"/>
      <c r="VUG902" s="14"/>
      <c r="VUH902" s="14"/>
      <c r="VUI902" s="14"/>
      <c r="VUJ902" s="14"/>
      <c r="VUK902" s="14"/>
      <c r="VUL902" s="14"/>
      <c r="VUM902" s="14"/>
      <c r="VUN902" s="14"/>
      <c r="VUO902" s="14"/>
      <c r="VUP902" s="14"/>
      <c r="VUQ902" s="14"/>
      <c r="VUR902" s="14"/>
      <c r="VUS902" s="14"/>
      <c r="VUT902" s="14"/>
      <c r="VUU902" s="14"/>
      <c r="VUV902" s="14"/>
      <c r="VUW902" s="14"/>
      <c r="VUX902" s="14"/>
      <c r="VUY902" s="14"/>
      <c r="VUZ902" s="14"/>
      <c r="VVA902" s="14"/>
      <c r="VVB902" s="14"/>
      <c r="VVC902" s="14"/>
      <c r="VVD902" s="14"/>
      <c r="VVE902" s="14"/>
      <c r="VVF902" s="14"/>
      <c r="VVG902" s="14"/>
      <c r="VVH902" s="14"/>
      <c r="VVI902" s="14"/>
      <c r="VVJ902" s="14"/>
      <c r="VVK902" s="14"/>
      <c r="VVL902" s="14"/>
      <c r="VVM902" s="14"/>
      <c r="VVN902" s="14"/>
      <c r="VVO902" s="14"/>
      <c r="VVP902" s="14"/>
      <c r="VVQ902" s="14"/>
      <c r="VVR902" s="14"/>
      <c r="VVS902" s="14"/>
      <c r="VVT902" s="14"/>
      <c r="VVU902" s="14"/>
      <c r="VVV902" s="14"/>
      <c r="VVW902" s="14"/>
      <c r="VVX902" s="14"/>
      <c r="VVY902" s="14"/>
      <c r="VVZ902" s="14"/>
      <c r="VWA902" s="14"/>
      <c r="VWB902" s="14"/>
      <c r="VWC902" s="14"/>
      <c r="VWD902" s="14"/>
      <c r="VWE902" s="14"/>
      <c r="VWF902" s="14"/>
      <c r="VWG902" s="14"/>
      <c r="VWH902" s="14"/>
      <c r="VWI902" s="14"/>
      <c r="VWJ902" s="14"/>
      <c r="VWK902" s="14"/>
      <c r="VWL902" s="14"/>
      <c r="VWM902" s="14"/>
      <c r="VWN902" s="14"/>
      <c r="VWO902" s="14"/>
      <c r="VWP902" s="14"/>
      <c r="VWQ902" s="14"/>
      <c r="VWR902" s="14"/>
      <c r="VWS902" s="14"/>
      <c r="VWT902" s="14"/>
      <c r="VWU902" s="14"/>
      <c r="VWV902" s="14"/>
      <c r="VWW902" s="14"/>
      <c r="VWX902" s="14"/>
      <c r="VWY902" s="14"/>
      <c r="VWZ902" s="14"/>
      <c r="VXA902" s="14"/>
      <c r="VXB902" s="14"/>
      <c r="VXC902" s="14"/>
      <c r="VXD902" s="14"/>
      <c r="VXE902" s="14"/>
      <c r="VXF902" s="14"/>
      <c r="VXG902" s="14"/>
      <c r="VXH902" s="14"/>
      <c r="VXI902" s="14"/>
      <c r="VXJ902" s="14"/>
      <c r="VXK902" s="14"/>
      <c r="VXL902" s="14"/>
      <c r="VXM902" s="14"/>
      <c r="VXN902" s="14"/>
      <c r="VXO902" s="14"/>
      <c r="VXP902" s="14"/>
      <c r="VXQ902" s="14"/>
      <c r="VXR902" s="14"/>
      <c r="VXS902" s="14"/>
      <c r="VXT902" s="14"/>
      <c r="VXU902" s="14"/>
      <c r="VXV902" s="14"/>
      <c r="VXW902" s="14"/>
      <c r="VXX902" s="14"/>
      <c r="VXY902" s="14"/>
      <c r="VXZ902" s="14"/>
      <c r="VYA902" s="14"/>
      <c r="VYB902" s="14"/>
      <c r="VYC902" s="14"/>
      <c r="VYD902" s="14"/>
      <c r="VYE902" s="14"/>
      <c r="VYF902" s="14"/>
      <c r="VYG902" s="14"/>
      <c r="VYH902" s="14"/>
      <c r="VYI902" s="14"/>
      <c r="VYJ902" s="14"/>
      <c r="VYK902" s="14"/>
      <c r="VYL902" s="14"/>
      <c r="VYM902" s="14"/>
      <c r="VYN902" s="14"/>
      <c r="VYO902" s="14"/>
      <c r="VYP902" s="14"/>
      <c r="VYQ902" s="14"/>
      <c r="VYR902" s="14"/>
      <c r="VYS902" s="14"/>
      <c r="VYT902" s="14"/>
      <c r="VYU902" s="14"/>
      <c r="VYV902" s="14"/>
      <c r="VYW902" s="14"/>
      <c r="VYX902" s="14"/>
      <c r="VYY902" s="14"/>
      <c r="VYZ902" s="14"/>
      <c r="VZA902" s="14"/>
      <c r="VZB902" s="14"/>
      <c r="VZC902" s="14"/>
      <c r="VZD902" s="14"/>
      <c r="VZE902" s="14"/>
      <c r="VZF902" s="14"/>
      <c r="VZG902" s="14"/>
      <c r="VZH902" s="14"/>
      <c r="VZI902" s="14"/>
      <c r="VZJ902" s="14"/>
      <c r="VZK902" s="14"/>
      <c r="VZL902" s="14"/>
      <c r="VZM902" s="14"/>
      <c r="VZN902" s="14"/>
      <c r="VZO902" s="14"/>
      <c r="VZP902" s="14"/>
      <c r="VZQ902" s="14"/>
      <c r="VZR902" s="14"/>
      <c r="VZS902" s="14"/>
      <c r="VZT902" s="14"/>
      <c r="VZU902" s="14"/>
      <c r="VZV902" s="14"/>
      <c r="VZW902" s="14"/>
      <c r="VZX902" s="14"/>
      <c r="VZY902" s="14"/>
      <c r="VZZ902" s="14"/>
      <c r="WAA902" s="14"/>
      <c r="WAB902" s="14"/>
      <c r="WAC902" s="14"/>
      <c r="WAD902" s="14"/>
      <c r="WAE902" s="14"/>
      <c r="WAF902" s="14"/>
      <c r="WAG902" s="14"/>
      <c r="WAH902" s="14"/>
      <c r="WAI902" s="14"/>
      <c r="WAJ902" s="14"/>
      <c r="WAK902" s="14"/>
      <c r="WAL902" s="14"/>
      <c r="WAM902" s="14"/>
      <c r="WAN902" s="14"/>
      <c r="WAO902" s="14"/>
      <c r="WAP902" s="14"/>
      <c r="WAQ902" s="14"/>
      <c r="WAR902" s="14"/>
      <c r="WAS902" s="14"/>
      <c r="WAT902" s="14"/>
      <c r="WAU902" s="14"/>
      <c r="WAV902" s="14"/>
      <c r="WAW902" s="14"/>
      <c r="WAX902" s="14"/>
      <c r="WAY902" s="14"/>
      <c r="WAZ902" s="14"/>
      <c r="WBA902" s="14"/>
      <c r="WBB902" s="14"/>
      <c r="WBC902" s="14"/>
      <c r="WBD902" s="14"/>
      <c r="WBE902" s="14"/>
      <c r="WBF902" s="14"/>
      <c r="WBG902" s="14"/>
      <c r="WBH902" s="14"/>
      <c r="WBI902" s="14"/>
      <c r="WBJ902" s="14"/>
      <c r="WBK902" s="14"/>
      <c r="WBL902" s="14"/>
      <c r="WBM902" s="14"/>
      <c r="WBN902" s="14"/>
      <c r="WBO902" s="14"/>
      <c r="WBP902" s="14"/>
      <c r="WBQ902" s="14"/>
      <c r="WBR902" s="14"/>
      <c r="WBS902" s="14"/>
      <c r="WBT902" s="14"/>
      <c r="WBU902" s="14"/>
      <c r="WBV902" s="14"/>
      <c r="WBW902" s="14"/>
      <c r="WBX902" s="14"/>
      <c r="WBY902" s="14"/>
      <c r="WBZ902" s="14"/>
      <c r="WCA902" s="14"/>
      <c r="WCB902" s="14"/>
      <c r="WCC902" s="14"/>
      <c r="WCD902" s="14"/>
      <c r="WCE902" s="14"/>
      <c r="WCF902" s="14"/>
      <c r="WCG902" s="14"/>
      <c r="WCH902" s="14"/>
      <c r="WCI902" s="14"/>
      <c r="WCJ902" s="14"/>
      <c r="WCK902" s="14"/>
      <c r="WCL902" s="14"/>
      <c r="WCM902" s="14"/>
      <c r="WCN902" s="14"/>
      <c r="WCO902" s="14"/>
      <c r="WCP902" s="14"/>
      <c r="WCQ902" s="14"/>
      <c r="WCR902" s="14"/>
      <c r="WCS902" s="14"/>
      <c r="WCT902" s="14"/>
      <c r="WCU902" s="14"/>
      <c r="WCV902" s="14"/>
      <c r="WCW902" s="14"/>
      <c r="WCX902" s="14"/>
      <c r="WCY902" s="14"/>
      <c r="WCZ902" s="14"/>
      <c r="WDA902" s="14"/>
      <c r="WDB902" s="14"/>
      <c r="WDC902" s="14"/>
      <c r="WDD902" s="14"/>
      <c r="WDE902" s="14"/>
      <c r="WDF902" s="14"/>
      <c r="WDG902" s="14"/>
      <c r="WDH902" s="14"/>
      <c r="WDI902" s="14"/>
      <c r="WDJ902" s="14"/>
      <c r="WDK902" s="14"/>
      <c r="WDL902" s="14"/>
      <c r="WDM902" s="14"/>
      <c r="WDN902" s="14"/>
      <c r="WDO902" s="14"/>
      <c r="WDP902" s="14"/>
      <c r="WDQ902" s="14"/>
      <c r="WDR902" s="14"/>
      <c r="WDS902" s="14"/>
      <c r="WDT902" s="14"/>
      <c r="WDU902" s="14"/>
      <c r="WDV902" s="14"/>
      <c r="WDW902" s="14"/>
      <c r="WDX902" s="14"/>
      <c r="WDY902" s="14"/>
      <c r="WDZ902" s="14"/>
      <c r="WEA902" s="14"/>
      <c r="WEB902" s="14"/>
      <c r="WEC902" s="14"/>
      <c r="WED902" s="14"/>
      <c r="WEE902" s="14"/>
      <c r="WEF902" s="14"/>
      <c r="WEG902" s="14"/>
      <c r="WEH902" s="14"/>
      <c r="WEI902" s="14"/>
      <c r="WEJ902" s="14"/>
      <c r="WEK902" s="14"/>
      <c r="WEL902" s="14"/>
      <c r="WEM902" s="14"/>
      <c r="WEN902" s="14"/>
      <c r="WEO902" s="14"/>
      <c r="WEP902" s="14"/>
      <c r="WEQ902" s="14"/>
      <c r="WER902" s="14"/>
      <c r="WES902" s="14"/>
      <c r="WET902" s="14"/>
      <c r="WEU902" s="14"/>
      <c r="WEV902" s="14"/>
      <c r="WEW902" s="14"/>
      <c r="WEX902" s="14"/>
      <c r="WEY902" s="14"/>
      <c r="WEZ902" s="14"/>
      <c r="WFA902" s="14"/>
      <c r="WFB902" s="14"/>
      <c r="WFC902" s="14"/>
      <c r="WFD902" s="14"/>
      <c r="WFE902" s="14"/>
      <c r="WFF902" s="14"/>
      <c r="WFG902" s="14"/>
      <c r="WFH902" s="14"/>
      <c r="WFI902" s="14"/>
      <c r="WFJ902" s="14"/>
      <c r="WFK902" s="14"/>
      <c r="WFL902" s="14"/>
      <c r="WFM902" s="14"/>
      <c r="WFN902" s="14"/>
      <c r="WFO902" s="14"/>
      <c r="WFP902" s="14"/>
      <c r="WFQ902" s="14"/>
      <c r="WFR902" s="14"/>
      <c r="WFS902" s="14"/>
      <c r="WFT902" s="14"/>
      <c r="WFU902" s="14"/>
      <c r="WFV902" s="14"/>
      <c r="WFW902" s="14"/>
      <c r="WFX902" s="14"/>
      <c r="WFY902" s="14"/>
      <c r="WFZ902" s="14"/>
      <c r="WGA902" s="14"/>
      <c r="WGB902" s="14"/>
      <c r="WGC902" s="14"/>
      <c r="WGD902" s="14"/>
      <c r="WGE902" s="14"/>
      <c r="WGF902" s="14"/>
      <c r="WGG902" s="14"/>
      <c r="WGH902" s="14"/>
      <c r="WGI902" s="14"/>
      <c r="WGJ902" s="14"/>
      <c r="WGK902" s="14"/>
      <c r="WGL902" s="14"/>
      <c r="WGM902" s="14"/>
      <c r="WGN902" s="14"/>
      <c r="WGO902" s="14"/>
      <c r="WGP902" s="14"/>
      <c r="WGQ902" s="14"/>
      <c r="WGR902" s="14"/>
      <c r="WGS902" s="14"/>
      <c r="WGT902" s="14"/>
      <c r="WGU902" s="14"/>
      <c r="WGV902" s="14"/>
      <c r="WGW902" s="14"/>
      <c r="WGX902" s="14"/>
      <c r="WGY902" s="14"/>
      <c r="WGZ902" s="14"/>
      <c r="WHA902" s="14"/>
      <c r="WHB902" s="14"/>
      <c r="WHC902" s="14"/>
      <c r="WHD902" s="14"/>
      <c r="WHE902" s="14"/>
      <c r="WHF902" s="14"/>
      <c r="WHG902" s="14"/>
      <c r="WHH902" s="14"/>
      <c r="WHI902" s="14"/>
      <c r="WHJ902" s="14"/>
      <c r="WHK902" s="14"/>
      <c r="WHL902" s="14"/>
      <c r="WHM902" s="14"/>
      <c r="WHN902" s="14"/>
      <c r="WHO902" s="14"/>
      <c r="WHP902" s="14"/>
      <c r="WHQ902" s="14"/>
      <c r="WHR902" s="14"/>
      <c r="WHS902" s="14"/>
      <c r="WHT902" s="14"/>
      <c r="WHU902" s="14"/>
      <c r="WHV902" s="14"/>
      <c r="WHW902" s="14"/>
      <c r="WHX902" s="14"/>
      <c r="WHY902" s="14"/>
      <c r="WHZ902" s="14"/>
      <c r="WIA902" s="14"/>
      <c r="WIB902" s="14"/>
      <c r="WIC902" s="14"/>
      <c r="WID902" s="14"/>
      <c r="WIE902" s="14"/>
      <c r="WIF902" s="14"/>
      <c r="WIG902" s="14"/>
      <c r="WIH902" s="14"/>
      <c r="WII902" s="14"/>
      <c r="WIJ902" s="14"/>
      <c r="WIK902" s="14"/>
      <c r="WIL902" s="14"/>
      <c r="WIM902" s="14"/>
      <c r="WIN902" s="14"/>
      <c r="WIO902" s="14"/>
      <c r="WIP902" s="14"/>
      <c r="WIQ902" s="14"/>
      <c r="WIR902" s="14"/>
      <c r="WIS902" s="14"/>
      <c r="WIT902" s="14"/>
      <c r="WIU902" s="14"/>
      <c r="WIV902" s="14"/>
      <c r="WIW902" s="14"/>
      <c r="WIX902" s="14"/>
      <c r="WIY902" s="14"/>
      <c r="WIZ902" s="14"/>
      <c r="WJA902" s="14"/>
      <c r="WJB902" s="14"/>
      <c r="WJC902" s="14"/>
      <c r="WJD902" s="14"/>
      <c r="WJE902" s="14"/>
      <c r="WJF902" s="14"/>
      <c r="WJG902" s="14"/>
      <c r="WJH902" s="14"/>
      <c r="WJI902" s="14"/>
      <c r="WJJ902" s="14"/>
      <c r="WJK902" s="14"/>
      <c r="WJL902" s="14"/>
      <c r="WJM902" s="14"/>
      <c r="WJN902" s="14"/>
      <c r="WJO902" s="14"/>
      <c r="WJP902" s="14"/>
      <c r="WJQ902" s="14"/>
      <c r="WJR902" s="14"/>
      <c r="WJS902" s="14"/>
      <c r="WJT902" s="14"/>
      <c r="WJU902" s="14"/>
      <c r="WJV902" s="14"/>
      <c r="WJW902" s="14"/>
      <c r="WJX902" s="14"/>
      <c r="WJY902" s="14"/>
      <c r="WJZ902" s="14"/>
      <c r="WKA902" s="14"/>
      <c r="WKB902" s="14"/>
      <c r="WKC902" s="14"/>
      <c r="WKD902" s="14"/>
      <c r="WKE902" s="14"/>
      <c r="WKF902" s="14"/>
      <c r="WKG902" s="14"/>
      <c r="WKH902" s="14"/>
      <c r="WKI902" s="14"/>
      <c r="WKJ902" s="14"/>
      <c r="WKK902" s="14"/>
      <c r="WKL902" s="14"/>
      <c r="WKM902" s="14"/>
      <c r="WKN902" s="14"/>
      <c r="WKO902" s="14"/>
      <c r="WKP902" s="14"/>
      <c r="WKQ902" s="14"/>
      <c r="WKR902" s="14"/>
      <c r="WKS902" s="14"/>
      <c r="WKT902" s="14"/>
      <c r="WKU902" s="14"/>
      <c r="WKV902" s="14"/>
      <c r="WKW902" s="14"/>
      <c r="WKX902" s="14"/>
      <c r="WKY902" s="14"/>
      <c r="WKZ902" s="14"/>
      <c r="WLA902" s="14"/>
      <c r="WLB902" s="14"/>
      <c r="WLC902" s="14"/>
      <c r="WLD902" s="14"/>
      <c r="WLE902" s="14"/>
      <c r="WLF902" s="14"/>
      <c r="WLG902" s="14"/>
      <c r="WLH902" s="14"/>
      <c r="WLI902" s="14"/>
      <c r="WLJ902" s="14"/>
      <c r="WLK902" s="14"/>
      <c r="WLL902" s="14"/>
      <c r="WLM902" s="14"/>
      <c r="WLN902" s="14"/>
      <c r="WLO902" s="14"/>
      <c r="WLP902" s="14"/>
      <c r="WLQ902" s="14"/>
      <c r="WLR902" s="14"/>
      <c r="WLS902" s="14"/>
      <c r="WLT902" s="14"/>
      <c r="WLU902" s="14"/>
      <c r="WLV902" s="14"/>
      <c r="WLW902" s="14"/>
      <c r="WLX902" s="14"/>
      <c r="WLY902" s="14"/>
      <c r="WLZ902" s="14"/>
      <c r="WMA902" s="14"/>
      <c r="WMB902" s="14"/>
      <c r="WMC902" s="14"/>
      <c r="WMD902" s="14"/>
      <c r="WME902" s="14"/>
      <c r="WMF902" s="14"/>
      <c r="WMG902" s="14"/>
      <c r="WMH902" s="14"/>
      <c r="WMI902" s="14"/>
      <c r="WMJ902" s="14"/>
      <c r="WMK902" s="14"/>
      <c r="WML902" s="14"/>
      <c r="WMM902" s="14"/>
      <c r="WMN902" s="14"/>
      <c r="WMO902" s="14"/>
      <c r="WMP902" s="14"/>
      <c r="WMQ902" s="14"/>
      <c r="WMR902" s="14"/>
      <c r="WMS902" s="14"/>
      <c r="WMT902" s="14"/>
      <c r="WMU902" s="14"/>
      <c r="WMV902" s="14"/>
      <c r="WMW902" s="14"/>
      <c r="WMX902" s="14"/>
      <c r="WMY902" s="14"/>
      <c r="WMZ902" s="14"/>
      <c r="WNA902" s="14"/>
      <c r="WNB902" s="14"/>
      <c r="WNC902" s="14"/>
      <c r="WND902" s="14"/>
      <c r="WNE902" s="14"/>
      <c r="WNF902" s="14"/>
      <c r="WNG902" s="14"/>
      <c r="WNH902" s="14"/>
      <c r="WNI902" s="14"/>
      <c r="WNJ902" s="14"/>
      <c r="WNK902" s="14"/>
      <c r="WNL902" s="14"/>
      <c r="WNM902" s="14"/>
      <c r="WNN902" s="14"/>
      <c r="WNO902" s="14"/>
      <c r="WNP902" s="14"/>
      <c r="WNQ902" s="14"/>
      <c r="WNR902" s="14"/>
      <c r="WNS902" s="14"/>
      <c r="WNT902" s="14"/>
      <c r="WNU902" s="14"/>
      <c r="WNV902" s="14"/>
      <c r="WNW902" s="14"/>
      <c r="WNX902" s="14"/>
      <c r="WNY902" s="14"/>
      <c r="WNZ902" s="14"/>
      <c r="WOA902" s="14"/>
      <c r="WOB902" s="14"/>
      <c r="WOC902" s="14"/>
      <c r="WOD902" s="14"/>
      <c r="WOE902" s="14"/>
      <c r="WOF902" s="14"/>
      <c r="WOG902" s="14"/>
      <c r="WOH902" s="14"/>
      <c r="WOI902" s="14"/>
      <c r="WOJ902" s="14"/>
      <c r="WOK902" s="14"/>
      <c r="WOL902" s="14"/>
      <c r="WOM902" s="14"/>
      <c r="WON902" s="14"/>
      <c r="WOO902" s="14"/>
      <c r="WOP902" s="14"/>
      <c r="WOQ902" s="14"/>
      <c r="WOR902" s="14"/>
      <c r="WOS902" s="14"/>
      <c r="WOT902" s="14"/>
      <c r="WOU902" s="14"/>
      <c r="WOV902" s="14"/>
      <c r="WOW902" s="14"/>
      <c r="WOX902" s="14"/>
      <c r="WOY902" s="14"/>
      <c r="WOZ902" s="14"/>
      <c r="WPA902" s="14"/>
      <c r="WPB902" s="14"/>
      <c r="WPC902" s="14"/>
      <c r="WPD902" s="14"/>
      <c r="WPE902" s="14"/>
      <c r="WPF902" s="14"/>
      <c r="WPG902" s="14"/>
      <c r="WPH902" s="14"/>
      <c r="WPI902" s="14"/>
      <c r="WPJ902" s="14"/>
      <c r="WPK902" s="14"/>
      <c r="WPL902" s="14"/>
      <c r="WPM902" s="14"/>
      <c r="WPN902" s="14"/>
      <c r="WPO902" s="14"/>
      <c r="WPP902" s="14"/>
      <c r="WPQ902" s="14"/>
      <c r="WPR902" s="14"/>
      <c r="WPS902" s="14"/>
      <c r="WPT902" s="14"/>
      <c r="WPU902" s="14"/>
      <c r="WPV902" s="14"/>
      <c r="WPW902" s="14"/>
      <c r="WPX902" s="14"/>
      <c r="WPY902" s="14"/>
      <c r="WPZ902" s="14"/>
      <c r="WQA902" s="14"/>
      <c r="WQB902" s="14"/>
      <c r="WQC902" s="14"/>
      <c r="WQD902" s="14"/>
      <c r="WQE902" s="14"/>
      <c r="WQF902" s="14"/>
      <c r="WQG902" s="14"/>
      <c r="WQH902" s="14"/>
      <c r="WQI902" s="14"/>
      <c r="WQJ902" s="14"/>
      <c r="WQK902" s="14"/>
      <c r="WQL902" s="14"/>
      <c r="WQM902" s="14"/>
      <c r="WQN902" s="14"/>
      <c r="WQO902" s="14"/>
      <c r="WQP902" s="14"/>
      <c r="WQQ902" s="14"/>
      <c r="WQR902" s="14"/>
      <c r="WQS902" s="14"/>
      <c r="WQT902" s="14"/>
      <c r="WQU902" s="14"/>
      <c r="WQV902" s="14"/>
      <c r="WQW902" s="14"/>
      <c r="WQX902" s="14"/>
      <c r="WQY902" s="14"/>
      <c r="WQZ902" s="14"/>
      <c r="WRA902" s="14"/>
      <c r="WRB902" s="14"/>
      <c r="WRC902" s="14"/>
      <c r="WRD902" s="14"/>
      <c r="WRE902" s="14"/>
      <c r="WRF902" s="14"/>
      <c r="WRG902" s="14"/>
      <c r="WRH902" s="14"/>
      <c r="WRI902" s="14"/>
      <c r="WRJ902" s="14"/>
      <c r="WRK902" s="14"/>
      <c r="WRL902" s="14"/>
      <c r="WRM902" s="14"/>
      <c r="WRN902" s="14"/>
      <c r="WRO902" s="14"/>
      <c r="WRP902" s="14"/>
      <c r="WRQ902" s="14"/>
      <c r="WRR902" s="14"/>
      <c r="WRS902" s="14"/>
      <c r="WRT902" s="14"/>
      <c r="WRU902" s="14"/>
      <c r="WRV902" s="14"/>
      <c r="WRW902" s="14"/>
      <c r="WRX902" s="14"/>
      <c r="WRY902" s="14"/>
      <c r="WRZ902" s="14"/>
      <c r="WSA902" s="14"/>
      <c r="WSB902" s="14"/>
      <c r="WSC902" s="14"/>
      <c r="WSD902" s="14"/>
      <c r="WSE902" s="14"/>
      <c r="WSF902" s="14"/>
      <c r="WSG902" s="14"/>
      <c r="WSH902" s="14"/>
      <c r="WSI902" s="14"/>
      <c r="WSJ902" s="14"/>
      <c r="WSK902" s="14"/>
      <c r="WSL902" s="14"/>
      <c r="WSM902" s="14"/>
      <c r="WSN902" s="14"/>
      <c r="WSO902" s="14"/>
      <c r="WSP902" s="14"/>
      <c r="WSQ902" s="14"/>
      <c r="WSR902" s="14"/>
      <c r="WSS902" s="14"/>
      <c r="WST902" s="14"/>
      <c r="WSU902" s="14"/>
      <c r="WSV902" s="14"/>
      <c r="WSW902" s="14"/>
      <c r="WSX902" s="14"/>
      <c r="WSY902" s="14"/>
      <c r="WSZ902" s="14"/>
      <c r="WTA902" s="14"/>
      <c r="WTB902" s="14"/>
      <c r="WTC902" s="14"/>
      <c r="WTD902" s="14"/>
      <c r="WTE902" s="14"/>
      <c r="WTF902" s="14"/>
      <c r="WTG902" s="14"/>
      <c r="WTH902" s="14"/>
      <c r="WTI902" s="14"/>
      <c r="WTJ902" s="14"/>
      <c r="WTK902" s="14"/>
      <c r="WTL902" s="14"/>
      <c r="WTM902" s="14"/>
      <c r="WTN902" s="14"/>
      <c r="WTO902" s="14"/>
      <c r="WTP902" s="14"/>
      <c r="WTQ902" s="14"/>
      <c r="WTR902" s="14"/>
      <c r="WTS902" s="14"/>
      <c r="WTT902" s="14"/>
      <c r="WTU902" s="14"/>
      <c r="WTV902" s="14"/>
      <c r="WTW902" s="14"/>
      <c r="WTX902" s="14"/>
      <c r="WTY902" s="14"/>
      <c r="WTZ902" s="14"/>
      <c r="WUA902" s="14"/>
      <c r="WUB902" s="14"/>
      <c r="WUC902" s="14"/>
      <c r="WUD902" s="14"/>
      <c r="WUE902" s="14"/>
      <c r="WUF902" s="14"/>
      <c r="WUG902" s="14"/>
      <c r="WUH902" s="14"/>
      <c r="WUI902" s="14"/>
      <c r="WUJ902" s="14"/>
      <c r="WUK902" s="14"/>
      <c r="WUL902" s="14"/>
      <c r="WUM902" s="14"/>
      <c r="WUN902" s="14"/>
      <c r="WUO902" s="14"/>
      <c r="WUP902" s="14"/>
      <c r="WUQ902" s="14"/>
      <c r="WUR902" s="14"/>
      <c r="WUS902" s="14"/>
      <c r="WUT902" s="14"/>
      <c r="WUU902" s="14"/>
      <c r="WUV902" s="14"/>
      <c r="WUW902" s="14"/>
      <c r="WUX902" s="14"/>
      <c r="WUY902" s="14"/>
      <c r="WUZ902" s="14"/>
      <c r="WVA902" s="14"/>
      <c r="WVB902" s="14"/>
      <c r="WVC902" s="14"/>
      <c r="WVD902" s="14"/>
      <c r="WVE902" s="14"/>
      <c r="WVF902" s="14"/>
      <c r="WVG902" s="14"/>
      <c r="WVH902" s="14"/>
      <c r="WVI902" s="14"/>
      <c r="WVJ902" s="14"/>
      <c r="WVK902" s="14"/>
      <c r="WVL902" s="14"/>
      <c r="WVM902" s="14"/>
      <c r="WVN902" s="14"/>
      <c r="WVO902" s="14"/>
      <c r="WVP902" s="14"/>
      <c r="WVQ902" s="14"/>
      <c r="WVR902" s="14"/>
      <c r="WVS902" s="14"/>
      <c r="WVT902" s="14"/>
      <c r="WVU902" s="14"/>
      <c r="WVV902" s="14"/>
      <c r="WVW902" s="14"/>
      <c r="WVX902" s="14"/>
      <c r="WVY902" s="14"/>
      <c r="WVZ902" s="14"/>
      <c r="WWA902" s="14"/>
      <c r="WWB902" s="14"/>
      <c r="WWC902" s="14"/>
      <c r="WWD902" s="14"/>
      <c r="WWE902" s="14"/>
      <c r="WWF902" s="14"/>
      <c r="WWG902" s="14"/>
      <c r="WWH902" s="14"/>
      <c r="WWI902" s="14"/>
      <c r="WWJ902" s="14"/>
      <c r="WWK902" s="14"/>
      <c r="WWL902" s="14"/>
      <c r="WWM902" s="14"/>
      <c r="WWN902" s="14"/>
      <c r="WWO902" s="14"/>
      <c r="WWP902" s="14"/>
      <c r="WWQ902" s="14"/>
      <c r="WWR902" s="14"/>
      <c r="WWS902" s="14"/>
      <c r="WWT902" s="14"/>
      <c r="WWU902" s="14"/>
      <c r="WWV902" s="14"/>
      <c r="WWW902" s="14"/>
      <c r="WWX902" s="14"/>
      <c r="WWY902" s="14"/>
      <c r="WWZ902" s="14"/>
      <c r="WXA902" s="14"/>
      <c r="WXB902" s="14"/>
      <c r="WXC902" s="14"/>
      <c r="WXD902" s="14"/>
      <c r="WXE902" s="14"/>
      <c r="WXF902" s="14"/>
      <c r="WXG902" s="14"/>
      <c r="WXH902" s="14"/>
      <c r="WXI902" s="14"/>
      <c r="WXJ902" s="14"/>
      <c r="WXK902" s="14"/>
      <c r="WXL902" s="14"/>
      <c r="WXM902" s="14"/>
      <c r="WXN902" s="14"/>
      <c r="WXO902" s="14"/>
      <c r="WXP902" s="14"/>
      <c r="WXQ902" s="14"/>
      <c r="WXR902" s="14"/>
      <c r="WXS902" s="14"/>
      <c r="WXT902" s="14"/>
      <c r="WXU902" s="14"/>
      <c r="WXV902" s="14"/>
      <c r="WXW902" s="14"/>
      <c r="WXX902" s="14"/>
      <c r="WXY902" s="14"/>
      <c r="WXZ902" s="14"/>
      <c r="WYA902" s="14"/>
      <c r="WYB902" s="14"/>
      <c r="WYC902" s="14"/>
      <c r="WYD902" s="14"/>
      <c r="WYE902" s="14"/>
      <c r="WYF902" s="14"/>
      <c r="WYG902" s="14"/>
      <c r="WYH902" s="14"/>
      <c r="WYI902" s="14"/>
      <c r="WYJ902" s="14"/>
      <c r="WYK902" s="14"/>
      <c r="WYL902" s="14"/>
      <c r="WYM902" s="14"/>
      <c r="WYN902" s="14"/>
      <c r="WYO902" s="14"/>
      <c r="WYP902" s="14"/>
      <c r="WYQ902" s="14"/>
      <c r="WYR902" s="14"/>
      <c r="WYS902" s="14"/>
      <c r="WYT902" s="14"/>
      <c r="WYU902" s="14"/>
      <c r="WYV902" s="14"/>
      <c r="WYW902" s="14"/>
      <c r="WYX902" s="14"/>
      <c r="WYY902" s="14"/>
      <c r="WYZ902" s="14"/>
      <c r="WZA902" s="14"/>
      <c r="WZB902" s="14"/>
      <c r="WZC902" s="14"/>
      <c r="WZD902" s="14"/>
      <c r="WZE902" s="14"/>
      <c r="WZF902" s="14"/>
      <c r="WZG902" s="14"/>
      <c r="WZH902" s="14"/>
      <c r="WZI902" s="14"/>
      <c r="WZJ902" s="14"/>
      <c r="WZK902" s="14"/>
      <c r="WZL902" s="14"/>
      <c r="WZM902" s="14"/>
      <c r="WZN902" s="14"/>
      <c r="WZO902" s="14"/>
      <c r="WZP902" s="14"/>
      <c r="WZQ902" s="14"/>
      <c r="WZR902" s="14"/>
      <c r="WZS902" s="14"/>
      <c r="WZT902" s="14"/>
      <c r="WZU902" s="14"/>
      <c r="WZV902" s="14"/>
      <c r="WZW902" s="14"/>
      <c r="WZX902" s="14"/>
      <c r="WZY902" s="14"/>
      <c r="WZZ902" s="14"/>
      <c r="XAA902" s="14"/>
      <c r="XAB902" s="14"/>
      <c r="XAC902" s="14"/>
      <c r="XAD902" s="14"/>
      <c r="XAE902" s="14"/>
      <c r="XAF902" s="14"/>
      <c r="XAG902" s="14"/>
      <c r="XAH902" s="14"/>
      <c r="XAI902" s="14"/>
      <c r="XAJ902" s="14"/>
      <c r="XAK902" s="14"/>
      <c r="XAL902" s="14"/>
      <c r="XAM902" s="14"/>
      <c r="XAN902" s="14"/>
      <c r="XAO902" s="14"/>
      <c r="XAP902" s="14"/>
      <c r="XAQ902" s="14"/>
      <c r="XAR902" s="14"/>
      <c r="XAS902" s="14"/>
      <c r="XAT902" s="14"/>
      <c r="XAU902" s="14"/>
      <c r="XAV902" s="14"/>
      <c r="XAW902" s="14"/>
      <c r="XAX902" s="14"/>
      <c r="XAY902" s="14"/>
      <c r="XAZ902" s="14"/>
      <c r="XBA902" s="14"/>
      <c r="XBB902" s="14"/>
      <c r="XBC902" s="14"/>
      <c r="XBD902" s="14"/>
      <c r="XBE902" s="14"/>
      <c r="XBF902" s="14"/>
      <c r="XBG902" s="14"/>
      <c r="XBH902" s="14"/>
      <c r="XBI902" s="14"/>
      <c r="XBJ902" s="14"/>
      <c r="XBK902" s="14"/>
      <c r="XBL902" s="14"/>
      <c r="XBM902" s="14"/>
      <c r="XBN902" s="14"/>
      <c r="XBO902" s="14"/>
      <c r="XBP902" s="14"/>
      <c r="XBQ902" s="14"/>
      <c r="XBR902" s="14"/>
      <c r="XBS902" s="14"/>
      <c r="XBT902" s="14"/>
      <c r="XBU902" s="14"/>
      <c r="XBV902" s="14"/>
      <c r="XBW902" s="14"/>
      <c r="XBX902" s="14"/>
      <c r="XBY902" s="14"/>
      <c r="XBZ902" s="14"/>
      <c r="XCA902" s="14"/>
      <c r="XCB902" s="14"/>
      <c r="XCC902" s="14"/>
      <c r="XCD902" s="14"/>
      <c r="XCE902" s="14"/>
      <c r="XCF902" s="14"/>
      <c r="XCG902" s="14"/>
      <c r="XCH902" s="14"/>
      <c r="XCI902" s="14"/>
      <c r="XCJ902" s="14"/>
      <c r="XCK902" s="14"/>
      <c r="XCL902" s="14"/>
      <c r="XCM902" s="14"/>
      <c r="XCN902" s="14"/>
      <c r="XCO902" s="14"/>
      <c r="XCP902" s="14"/>
      <c r="XCQ902" s="14"/>
      <c r="XCR902" s="14"/>
      <c r="XCS902" s="14"/>
      <c r="XCT902" s="14"/>
      <c r="XCU902" s="14"/>
      <c r="XCV902" s="14"/>
      <c r="XCW902" s="14"/>
      <c r="XCX902" s="14"/>
      <c r="XCY902" s="14"/>
      <c r="XCZ902" s="14"/>
      <c r="XDA902" s="14"/>
      <c r="XDB902" s="14"/>
      <c r="XDC902" s="14"/>
      <c r="XDD902" s="14"/>
      <c r="XDE902" s="14"/>
      <c r="XDF902" s="14"/>
      <c r="XDG902" s="14"/>
      <c r="XDH902" s="14"/>
      <c r="XDI902" s="14"/>
      <c r="XDJ902" s="14"/>
      <c r="XDK902" s="14"/>
      <c r="XDL902" s="14"/>
      <c r="XDM902" s="14"/>
      <c r="XDN902" s="14"/>
      <c r="XDO902" s="14"/>
      <c r="XDP902" s="14"/>
      <c r="XDQ902" s="14"/>
      <c r="XDR902" s="14"/>
      <c r="XDS902" s="14"/>
      <c r="XDT902" s="14"/>
      <c r="XDU902" s="14"/>
      <c r="XDV902" s="14"/>
      <c r="XDW902" s="14"/>
      <c r="XDX902" s="14"/>
      <c r="XDY902" s="14"/>
      <c r="XDZ902" s="14"/>
      <c r="XEA902" s="14"/>
      <c r="XEB902" s="14"/>
      <c r="XEC902" s="14"/>
      <c r="XED902" s="14"/>
      <c r="XEE902" s="14"/>
      <c r="XEF902" s="14"/>
      <c r="XEG902" s="14"/>
      <c r="XEH902" s="14"/>
      <c r="XEI902" s="14"/>
      <c r="XEJ902" s="14"/>
      <c r="XEK902" s="14"/>
      <c r="XEL902" s="14"/>
      <c r="XEM902" s="14"/>
      <c r="XEN902" s="14"/>
      <c r="XEO902" s="14"/>
      <c r="XEP902" s="14"/>
      <c r="XEQ902" s="14"/>
      <c r="XER902" s="14"/>
      <c r="XES902" s="14"/>
      <c r="XET902" s="14"/>
      <c r="XEU902" s="14"/>
      <c r="XEV902" s="14"/>
      <c r="XEW902" s="14"/>
      <c r="XEX902" s="14"/>
      <c r="XEY902" s="14"/>
      <c r="XEZ902" s="14"/>
    </row>
    <row r="903" spans="1:16380" ht="22.5" hidden="1" customHeight="1" x14ac:dyDescent="0.25">
      <c r="A903" s="83" t="str">
        <f t="shared" si="234"/>
        <v>850.</v>
      </c>
      <c r="B903" s="26">
        <v>1619</v>
      </c>
      <c r="C903" s="40" t="s">
        <v>1437</v>
      </c>
      <c r="D903" s="26">
        <v>1992</v>
      </c>
      <c r="E903" s="83" t="s">
        <v>2957</v>
      </c>
      <c r="F903" s="83" t="s">
        <v>2959</v>
      </c>
      <c r="G903" s="26">
        <v>2</v>
      </c>
      <c r="H903" s="26">
        <v>1</v>
      </c>
      <c r="I903" s="178">
        <v>661.2</v>
      </c>
      <c r="J903" s="178">
        <v>458.2</v>
      </c>
      <c r="K903" s="178">
        <v>458.2</v>
      </c>
      <c r="L903" s="187">
        <v>13</v>
      </c>
      <c r="M903" s="186">
        <f t="shared" si="232"/>
        <v>227994</v>
      </c>
      <c r="N903" s="186"/>
      <c r="O903" s="186"/>
      <c r="P903" s="186"/>
      <c r="Q903" s="176">
        <f t="shared" si="233"/>
        <v>227994</v>
      </c>
      <c r="R903" s="186">
        <v>227994</v>
      </c>
      <c r="S903" s="187"/>
      <c r="T903" s="186"/>
      <c r="U903" s="186"/>
      <c r="V903" s="186"/>
      <c r="W903" s="186"/>
      <c r="X903" s="186"/>
      <c r="Y903" s="186"/>
      <c r="Z903" s="186"/>
      <c r="AA903" s="186"/>
      <c r="AB903" s="186"/>
      <c r="AC903" s="178"/>
      <c r="AD903" s="178"/>
      <c r="AE903" s="176"/>
      <c r="AF903" s="186"/>
      <c r="AG903" s="317">
        <v>2025</v>
      </c>
      <c r="AH903" s="158"/>
      <c r="AI903" s="175"/>
      <c r="AJ903" s="162"/>
      <c r="AK903" s="15">
        <f t="shared" si="230"/>
        <v>850</v>
      </c>
      <c r="AL903" s="15" t="s">
        <v>155</v>
      </c>
      <c r="AM903" s="15" t="str">
        <f t="shared" si="231"/>
        <v>850.</v>
      </c>
      <c r="AN903" s="179"/>
      <c r="AO903" s="15"/>
      <c r="AP903" s="16"/>
    </row>
    <row r="904" spans="1:16380" ht="22.5" hidden="1" customHeight="1" x14ac:dyDescent="0.25">
      <c r="A904" s="83" t="str">
        <f t="shared" si="234"/>
        <v>851.</v>
      </c>
      <c r="B904" s="26">
        <v>1622</v>
      </c>
      <c r="C904" s="40" t="s">
        <v>337</v>
      </c>
      <c r="D904" s="26">
        <v>1968</v>
      </c>
      <c r="E904" s="83" t="s">
        <v>2957</v>
      </c>
      <c r="F904" s="83" t="s">
        <v>2959</v>
      </c>
      <c r="G904" s="26">
        <v>2</v>
      </c>
      <c r="H904" s="26">
        <v>1</v>
      </c>
      <c r="I904" s="178">
        <v>384</v>
      </c>
      <c r="J904" s="176">
        <v>353.2</v>
      </c>
      <c r="K904" s="178">
        <v>353.2</v>
      </c>
      <c r="L904" s="187">
        <v>17</v>
      </c>
      <c r="M904" s="186">
        <f t="shared" si="232"/>
        <v>3047377</v>
      </c>
      <c r="N904" s="186"/>
      <c r="O904" s="186"/>
      <c r="P904" s="186"/>
      <c r="Q904" s="176">
        <f t="shared" si="233"/>
        <v>3047377</v>
      </c>
      <c r="R904" s="178">
        <v>444419</v>
      </c>
      <c r="S904" s="26"/>
      <c r="T904" s="178"/>
      <c r="U904" s="178">
        <v>346</v>
      </c>
      <c r="V904" s="178">
        <f>U904*7523</f>
        <v>2602958</v>
      </c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317">
        <v>2025</v>
      </c>
      <c r="AH904" s="158"/>
      <c r="AI904" s="175"/>
      <c r="AJ904" s="162"/>
      <c r="AK904" s="15">
        <f t="shared" si="230"/>
        <v>851</v>
      </c>
      <c r="AL904" s="15" t="s">
        <v>155</v>
      </c>
      <c r="AM904" s="15" t="str">
        <f t="shared" si="231"/>
        <v>851.</v>
      </c>
      <c r="AN904" s="179"/>
      <c r="AO904" s="15"/>
      <c r="AP904" s="16"/>
    </row>
    <row r="905" spans="1:16380" ht="22.5" hidden="1" customHeight="1" x14ac:dyDescent="0.25">
      <c r="A905" s="83" t="str">
        <f t="shared" si="234"/>
        <v>852.</v>
      </c>
      <c r="B905" s="26">
        <v>1629</v>
      </c>
      <c r="C905" s="40" t="s">
        <v>338</v>
      </c>
      <c r="D905" s="26">
        <v>1973</v>
      </c>
      <c r="E905" s="83" t="s">
        <v>2957</v>
      </c>
      <c r="F905" s="83" t="s">
        <v>2959</v>
      </c>
      <c r="G905" s="26">
        <v>2</v>
      </c>
      <c r="H905" s="26">
        <v>2</v>
      </c>
      <c r="I905" s="178">
        <v>560.1</v>
      </c>
      <c r="J905" s="176">
        <v>512.79999999999995</v>
      </c>
      <c r="K905" s="178">
        <v>512.79999999999995</v>
      </c>
      <c r="L905" s="187">
        <v>28</v>
      </c>
      <c r="M905" s="186">
        <f t="shared" si="232"/>
        <v>138645</v>
      </c>
      <c r="N905" s="186"/>
      <c r="O905" s="186"/>
      <c r="P905" s="186"/>
      <c r="Q905" s="176">
        <f t="shared" si="233"/>
        <v>138645</v>
      </c>
      <c r="R905" s="178">
        <v>138645</v>
      </c>
      <c r="S905" s="26"/>
      <c r="T905" s="178"/>
      <c r="U905" s="178"/>
      <c r="V905" s="178"/>
      <c r="W905" s="316"/>
      <c r="X905" s="316"/>
      <c r="Y905" s="178"/>
      <c r="Z905" s="178"/>
      <c r="AA905" s="178"/>
      <c r="AB905" s="178"/>
      <c r="AC905" s="178"/>
      <c r="AD905" s="178"/>
      <c r="AE905" s="178"/>
      <c r="AF905" s="178"/>
      <c r="AG905" s="317">
        <v>2025</v>
      </c>
      <c r="AH905" s="158"/>
      <c r="AI905" s="175"/>
      <c r="AJ905" s="162"/>
      <c r="AK905" s="15">
        <f t="shared" si="230"/>
        <v>852</v>
      </c>
      <c r="AL905" s="15" t="s">
        <v>155</v>
      </c>
      <c r="AM905" s="15" t="str">
        <f t="shared" si="231"/>
        <v>852.</v>
      </c>
      <c r="AN905" s="179"/>
      <c r="AO905" s="15"/>
      <c r="AP905" s="16"/>
    </row>
    <row r="906" spans="1:16380" ht="22.5" hidden="1" customHeight="1" x14ac:dyDescent="0.25">
      <c r="A906" s="83" t="str">
        <f t="shared" si="234"/>
        <v>853.</v>
      </c>
      <c r="B906" s="26">
        <v>1632</v>
      </c>
      <c r="C906" s="41" t="s">
        <v>364</v>
      </c>
      <c r="D906" s="26">
        <v>1965</v>
      </c>
      <c r="E906" s="83" t="s">
        <v>2957</v>
      </c>
      <c r="F906" s="83" t="s">
        <v>2959</v>
      </c>
      <c r="G906" s="26">
        <v>2</v>
      </c>
      <c r="H906" s="26">
        <v>2</v>
      </c>
      <c r="I906" s="178">
        <v>699.3</v>
      </c>
      <c r="J906" s="176">
        <v>640.29999999999995</v>
      </c>
      <c r="K906" s="178">
        <v>640.29999999999995</v>
      </c>
      <c r="L906" s="26">
        <v>21</v>
      </c>
      <c r="M906" s="186">
        <f t="shared" si="232"/>
        <v>191022</v>
      </c>
      <c r="N906" s="186"/>
      <c r="O906" s="186"/>
      <c r="P906" s="186"/>
      <c r="Q906" s="176">
        <f t="shared" si="233"/>
        <v>191022</v>
      </c>
      <c r="R906" s="186">
        <v>191022</v>
      </c>
      <c r="S906" s="187"/>
      <c r="T906" s="186"/>
      <c r="U906" s="186"/>
      <c r="V906" s="186"/>
      <c r="W906" s="186"/>
      <c r="X906" s="186"/>
      <c r="Y906" s="186"/>
      <c r="Z906" s="186"/>
      <c r="AA906" s="186"/>
      <c r="AB906" s="186"/>
      <c r="AC906" s="186"/>
      <c r="AD906" s="186"/>
      <c r="AE906" s="186"/>
      <c r="AF906" s="186"/>
      <c r="AG906" s="317">
        <v>2025</v>
      </c>
      <c r="AH906" s="158"/>
      <c r="AI906" s="175"/>
      <c r="AJ906" s="162"/>
      <c r="AK906" s="15">
        <f t="shared" si="230"/>
        <v>853</v>
      </c>
      <c r="AL906" s="15" t="s">
        <v>155</v>
      </c>
      <c r="AM906" s="15" t="str">
        <f t="shared" si="231"/>
        <v>853.</v>
      </c>
      <c r="AN906" s="179"/>
      <c r="AP906" s="16"/>
    </row>
    <row r="907" spans="1:16380" ht="22.5" hidden="1" customHeight="1" x14ac:dyDescent="0.25">
      <c r="A907" s="83" t="str">
        <f t="shared" si="234"/>
        <v>854.</v>
      </c>
      <c r="B907" s="26">
        <v>1633</v>
      </c>
      <c r="C907" s="41" t="s">
        <v>365</v>
      </c>
      <c r="D907" s="26">
        <v>1960</v>
      </c>
      <c r="E907" s="83" t="s">
        <v>2957</v>
      </c>
      <c r="F907" s="83" t="s">
        <v>2959</v>
      </c>
      <c r="G907" s="26">
        <v>2</v>
      </c>
      <c r="H907" s="26">
        <v>2</v>
      </c>
      <c r="I907" s="178">
        <v>513.5</v>
      </c>
      <c r="J907" s="176">
        <v>453.3</v>
      </c>
      <c r="K907" s="178">
        <v>453.3</v>
      </c>
      <c r="L907" s="26">
        <v>18</v>
      </c>
      <c r="M907" s="186">
        <f t="shared" si="232"/>
        <v>487320</v>
      </c>
      <c r="N907" s="186"/>
      <c r="O907" s="186"/>
      <c r="P907" s="186"/>
      <c r="Q907" s="176">
        <f t="shared" si="233"/>
        <v>487320</v>
      </c>
      <c r="R907" s="186">
        <v>487320</v>
      </c>
      <c r="S907" s="187"/>
      <c r="T907" s="186"/>
      <c r="U907" s="186"/>
      <c r="V907" s="186"/>
      <c r="W907" s="186"/>
      <c r="X907" s="186"/>
      <c r="Y907" s="186"/>
      <c r="Z907" s="186"/>
      <c r="AA907" s="186"/>
      <c r="AB907" s="186"/>
      <c r="AC907" s="186"/>
      <c r="AD907" s="186"/>
      <c r="AE907" s="186"/>
      <c r="AF907" s="186"/>
      <c r="AG907" s="317">
        <v>2025</v>
      </c>
      <c r="AH907" s="158"/>
      <c r="AI907" s="175"/>
      <c r="AJ907" s="162"/>
      <c r="AK907" s="15">
        <f t="shared" si="230"/>
        <v>854</v>
      </c>
      <c r="AL907" s="15" t="s">
        <v>155</v>
      </c>
      <c r="AM907" s="15" t="str">
        <f t="shared" si="231"/>
        <v>854.</v>
      </c>
      <c r="AN907" s="179"/>
      <c r="AO907" s="15"/>
      <c r="AP907" s="16"/>
    </row>
    <row r="908" spans="1:16380" ht="22.5" hidden="1" customHeight="1" x14ac:dyDescent="0.25">
      <c r="A908" s="83" t="str">
        <f t="shared" si="234"/>
        <v>855.</v>
      </c>
      <c r="B908" s="26">
        <v>1634</v>
      </c>
      <c r="C908" s="41" t="s">
        <v>366</v>
      </c>
      <c r="D908" s="26">
        <v>1960</v>
      </c>
      <c r="E908" s="83" t="s">
        <v>2957</v>
      </c>
      <c r="F908" s="83" t="s">
        <v>2959</v>
      </c>
      <c r="G908" s="26">
        <v>2</v>
      </c>
      <c r="H908" s="26">
        <v>2</v>
      </c>
      <c r="I908" s="178">
        <v>526.70000000000005</v>
      </c>
      <c r="J908" s="176">
        <v>466.5</v>
      </c>
      <c r="K908" s="178">
        <v>466.5</v>
      </c>
      <c r="L908" s="26">
        <v>14</v>
      </c>
      <c r="M908" s="186">
        <f t="shared" si="232"/>
        <v>487320</v>
      </c>
      <c r="N908" s="186"/>
      <c r="O908" s="186"/>
      <c r="P908" s="186"/>
      <c r="Q908" s="176">
        <f t="shared" si="233"/>
        <v>487320</v>
      </c>
      <c r="R908" s="186">
        <v>487320</v>
      </c>
      <c r="S908" s="187"/>
      <c r="T908" s="186"/>
      <c r="U908" s="186"/>
      <c r="V908" s="186"/>
      <c r="W908" s="186"/>
      <c r="X908" s="186"/>
      <c r="Y908" s="186"/>
      <c r="Z908" s="186"/>
      <c r="AA908" s="186"/>
      <c r="AB908" s="186"/>
      <c r="AC908" s="186"/>
      <c r="AD908" s="186"/>
      <c r="AE908" s="186"/>
      <c r="AF908" s="186"/>
      <c r="AG908" s="317">
        <v>2025</v>
      </c>
      <c r="AH908" s="158"/>
      <c r="AI908" s="175"/>
      <c r="AJ908" s="162"/>
      <c r="AK908" s="15">
        <f t="shared" si="230"/>
        <v>855</v>
      </c>
      <c r="AL908" s="15" t="s">
        <v>155</v>
      </c>
      <c r="AM908" s="15" t="str">
        <f t="shared" si="231"/>
        <v>855.</v>
      </c>
      <c r="AN908" s="179"/>
      <c r="AO908" s="15"/>
      <c r="AP908" s="16"/>
    </row>
    <row r="909" spans="1:16380" ht="22.5" hidden="1" customHeight="1" x14ac:dyDescent="0.25">
      <c r="A909" s="83" t="str">
        <f t="shared" si="234"/>
        <v>856.</v>
      </c>
      <c r="B909" s="26">
        <v>1635</v>
      </c>
      <c r="C909" s="41" t="s">
        <v>367</v>
      </c>
      <c r="D909" s="26">
        <v>1960</v>
      </c>
      <c r="E909" s="83" t="s">
        <v>2957</v>
      </c>
      <c r="F909" s="83" t="s">
        <v>2959</v>
      </c>
      <c r="G909" s="26">
        <v>2</v>
      </c>
      <c r="H909" s="26">
        <v>2</v>
      </c>
      <c r="I909" s="178">
        <v>541.79999999999995</v>
      </c>
      <c r="J909" s="176">
        <v>473.3</v>
      </c>
      <c r="K909" s="178">
        <v>473.3</v>
      </c>
      <c r="L909" s="26">
        <v>26</v>
      </c>
      <c r="M909" s="186">
        <f t="shared" si="232"/>
        <v>487320</v>
      </c>
      <c r="N909" s="186"/>
      <c r="O909" s="186"/>
      <c r="P909" s="186"/>
      <c r="Q909" s="176">
        <f t="shared" si="233"/>
        <v>487320</v>
      </c>
      <c r="R909" s="186">
        <v>487320</v>
      </c>
      <c r="S909" s="187"/>
      <c r="T909" s="186"/>
      <c r="U909" s="186"/>
      <c r="V909" s="186"/>
      <c r="W909" s="186"/>
      <c r="X909" s="186"/>
      <c r="Y909" s="186"/>
      <c r="Z909" s="186"/>
      <c r="AA909" s="186"/>
      <c r="AB909" s="186"/>
      <c r="AC909" s="186"/>
      <c r="AD909" s="186"/>
      <c r="AE909" s="186"/>
      <c r="AF909" s="186"/>
      <c r="AG909" s="317">
        <v>2025</v>
      </c>
      <c r="AH909" s="158"/>
      <c r="AI909" s="175"/>
      <c r="AJ909" s="162"/>
      <c r="AK909" s="15">
        <f t="shared" si="230"/>
        <v>856</v>
      </c>
      <c r="AL909" s="15" t="s">
        <v>155</v>
      </c>
      <c r="AM909" s="15" t="str">
        <f t="shared" si="231"/>
        <v>856.</v>
      </c>
      <c r="AN909" s="179"/>
      <c r="AO909" s="15"/>
      <c r="AP909" s="16"/>
    </row>
    <row r="910" spans="1:16380" ht="22.5" hidden="1" customHeight="1" x14ac:dyDescent="0.25">
      <c r="A910" s="83" t="str">
        <f t="shared" si="234"/>
        <v>857.</v>
      </c>
      <c r="B910" s="26">
        <v>1641</v>
      </c>
      <c r="C910" s="41" t="s">
        <v>340</v>
      </c>
      <c r="D910" s="26">
        <v>1974</v>
      </c>
      <c r="E910" s="83" t="s">
        <v>2957</v>
      </c>
      <c r="F910" s="83" t="s">
        <v>2958</v>
      </c>
      <c r="G910" s="26">
        <v>5</v>
      </c>
      <c r="H910" s="26">
        <v>4</v>
      </c>
      <c r="I910" s="178">
        <v>3830.3</v>
      </c>
      <c r="J910" s="176">
        <v>3275.4</v>
      </c>
      <c r="K910" s="178">
        <v>3275.4</v>
      </c>
      <c r="L910" s="187">
        <v>126</v>
      </c>
      <c r="M910" s="186">
        <f t="shared" si="232"/>
        <v>757679.52</v>
      </c>
      <c r="N910" s="186"/>
      <c r="O910" s="186"/>
      <c r="P910" s="186"/>
      <c r="Q910" s="176">
        <f t="shared" si="233"/>
        <v>757679.52</v>
      </c>
      <c r="R910" s="186">
        <v>757679.52</v>
      </c>
      <c r="S910" s="187"/>
      <c r="T910" s="186"/>
      <c r="U910" s="186"/>
      <c r="V910" s="186"/>
      <c r="W910" s="186"/>
      <c r="X910" s="186"/>
      <c r="Y910" s="186"/>
      <c r="Z910" s="186"/>
      <c r="AA910" s="186"/>
      <c r="AB910" s="186"/>
      <c r="AC910" s="186"/>
      <c r="AD910" s="186"/>
      <c r="AE910" s="186"/>
      <c r="AF910" s="186"/>
      <c r="AG910" s="317">
        <v>2025</v>
      </c>
      <c r="AH910" s="158"/>
      <c r="AI910" s="175"/>
      <c r="AJ910" s="162"/>
      <c r="AK910" s="15">
        <f t="shared" si="230"/>
        <v>857</v>
      </c>
      <c r="AL910" s="15" t="s">
        <v>155</v>
      </c>
      <c r="AM910" s="15" t="str">
        <f t="shared" si="231"/>
        <v>857.</v>
      </c>
      <c r="AN910" s="179"/>
      <c r="AO910" s="15"/>
      <c r="AP910" s="16"/>
    </row>
    <row r="911" spans="1:16380" ht="22.5" hidden="1" customHeight="1" x14ac:dyDescent="0.25">
      <c r="A911" s="83" t="str">
        <f t="shared" si="234"/>
        <v>858.</v>
      </c>
      <c r="B911" s="26">
        <v>1642</v>
      </c>
      <c r="C911" s="40" t="s">
        <v>61</v>
      </c>
      <c r="D911" s="26">
        <v>1963</v>
      </c>
      <c r="E911" s="83" t="s">
        <v>2957</v>
      </c>
      <c r="F911" s="83" t="s">
        <v>2959</v>
      </c>
      <c r="G911" s="26">
        <v>2</v>
      </c>
      <c r="H911" s="26">
        <v>2</v>
      </c>
      <c r="I911" s="178">
        <v>683.8</v>
      </c>
      <c r="J911" s="176">
        <v>632.70000000000005</v>
      </c>
      <c r="K911" s="178">
        <v>632.70000000000005</v>
      </c>
      <c r="L911" s="187">
        <v>29</v>
      </c>
      <c r="M911" s="186">
        <f t="shared" si="232"/>
        <v>722034</v>
      </c>
      <c r="N911" s="186"/>
      <c r="O911" s="186"/>
      <c r="P911" s="186"/>
      <c r="Q911" s="176">
        <f t="shared" si="233"/>
        <v>722034</v>
      </c>
      <c r="R911" s="178">
        <f>402978+319056</f>
        <v>722034</v>
      </c>
      <c r="S911" s="26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317">
        <v>2025</v>
      </c>
      <c r="AH911" s="158"/>
      <c r="AI911" s="175"/>
      <c r="AJ911" s="162"/>
      <c r="AK911" s="15">
        <f t="shared" si="230"/>
        <v>858</v>
      </c>
      <c r="AL911" s="15" t="s">
        <v>155</v>
      </c>
      <c r="AM911" s="15" t="str">
        <f t="shared" si="231"/>
        <v>858.</v>
      </c>
      <c r="AN911" s="179"/>
      <c r="AO911" s="15"/>
      <c r="AP911" s="16"/>
    </row>
    <row r="912" spans="1:16380" ht="22.5" hidden="1" customHeight="1" x14ac:dyDescent="0.25">
      <c r="A912" s="83" t="str">
        <f t="shared" si="234"/>
        <v>859.</v>
      </c>
      <c r="B912" s="26">
        <v>1643</v>
      </c>
      <c r="C912" s="40" t="s">
        <v>57</v>
      </c>
      <c r="D912" s="26">
        <v>1954</v>
      </c>
      <c r="E912" s="83" t="s">
        <v>2957</v>
      </c>
      <c r="F912" s="83" t="s">
        <v>2959</v>
      </c>
      <c r="G912" s="26">
        <v>2</v>
      </c>
      <c r="H912" s="26">
        <v>2</v>
      </c>
      <c r="I912" s="178">
        <v>680.6</v>
      </c>
      <c r="J912" s="176">
        <v>629.5</v>
      </c>
      <c r="K912" s="178">
        <v>629.5</v>
      </c>
      <c r="L912" s="187">
        <v>24</v>
      </c>
      <c r="M912" s="186">
        <f t="shared" si="232"/>
        <v>722034</v>
      </c>
      <c r="N912" s="186"/>
      <c r="O912" s="186"/>
      <c r="P912" s="186"/>
      <c r="Q912" s="176">
        <f t="shared" si="233"/>
        <v>722034</v>
      </c>
      <c r="R912" s="178">
        <f>402978+319056</f>
        <v>722034</v>
      </c>
      <c r="S912" s="26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317">
        <v>2025</v>
      </c>
      <c r="AH912" s="158"/>
      <c r="AI912" s="175"/>
      <c r="AJ912" s="162"/>
      <c r="AK912" s="15">
        <f t="shared" si="230"/>
        <v>859</v>
      </c>
      <c r="AL912" s="15" t="s">
        <v>155</v>
      </c>
      <c r="AM912" s="15" t="str">
        <f t="shared" si="231"/>
        <v>859.</v>
      </c>
      <c r="AN912" s="179"/>
      <c r="AO912" s="15"/>
      <c r="AP912" s="16"/>
    </row>
    <row r="913" spans="1:16380" ht="22.5" hidden="1" customHeight="1" x14ac:dyDescent="0.25">
      <c r="A913" s="83" t="str">
        <f t="shared" si="234"/>
        <v>860.</v>
      </c>
      <c r="B913" s="26">
        <v>1646</v>
      </c>
      <c r="C913" s="40" t="s">
        <v>1440</v>
      </c>
      <c r="D913" s="26">
        <v>1958</v>
      </c>
      <c r="E913" s="83" t="s">
        <v>2957</v>
      </c>
      <c r="F913" s="83" t="s">
        <v>2959</v>
      </c>
      <c r="G913" s="26">
        <v>2</v>
      </c>
      <c r="H913" s="26">
        <v>1</v>
      </c>
      <c r="I913" s="178">
        <v>391.6</v>
      </c>
      <c r="J913" s="178">
        <v>283.60000000000002</v>
      </c>
      <c r="K913" s="178">
        <v>283.60000000000002</v>
      </c>
      <c r="L913" s="187">
        <v>11</v>
      </c>
      <c r="M913" s="186">
        <f t="shared" si="232"/>
        <v>2351018.9</v>
      </c>
      <c r="N913" s="186"/>
      <c r="O913" s="186"/>
      <c r="P913" s="186"/>
      <c r="Q913" s="176">
        <f t="shared" si="233"/>
        <v>2351018.9</v>
      </c>
      <c r="R913" s="178">
        <v>197184</v>
      </c>
      <c r="S913" s="26"/>
      <c r="T913" s="178"/>
      <c r="U913" s="178">
        <v>286.3</v>
      </c>
      <c r="V913" s="178">
        <f>U913*7523</f>
        <v>2153834.9</v>
      </c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317">
        <v>2025</v>
      </c>
      <c r="AH913" s="158"/>
      <c r="AI913" s="175"/>
      <c r="AJ913" s="162"/>
      <c r="AK913" s="15">
        <f t="shared" si="230"/>
        <v>860</v>
      </c>
      <c r="AL913" s="15" t="s">
        <v>155</v>
      </c>
      <c r="AM913" s="15" t="str">
        <f t="shared" si="231"/>
        <v>860.</v>
      </c>
      <c r="AN913" s="179"/>
      <c r="AO913" s="15"/>
      <c r="AP913" s="16"/>
    </row>
    <row r="914" spans="1:16380" ht="22.5" hidden="1" customHeight="1" x14ac:dyDescent="0.25">
      <c r="A914" s="83" t="str">
        <f t="shared" si="234"/>
        <v>861.</v>
      </c>
      <c r="B914" s="26">
        <v>1647</v>
      </c>
      <c r="C914" s="40" t="s">
        <v>353</v>
      </c>
      <c r="D914" s="26">
        <v>1956</v>
      </c>
      <c r="E914" s="83" t="s">
        <v>2957</v>
      </c>
      <c r="F914" s="83" t="s">
        <v>2959</v>
      </c>
      <c r="G914" s="26">
        <v>2</v>
      </c>
      <c r="H914" s="26">
        <v>2</v>
      </c>
      <c r="I914" s="178">
        <v>623.29999999999995</v>
      </c>
      <c r="J914" s="176">
        <v>564.4</v>
      </c>
      <c r="K914" s="178">
        <v>564.4</v>
      </c>
      <c r="L914" s="187">
        <v>24</v>
      </c>
      <c r="M914" s="186">
        <f t="shared" si="232"/>
        <v>6913087.1000000006</v>
      </c>
      <c r="N914" s="186"/>
      <c r="O914" s="186"/>
      <c r="P914" s="186"/>
      <c r="Q914" s="176">
        <f t="shared" si="233"/>
        <v>6913087.1000000006</v>
      </c>
      <c r="R914" s="186">
        <f>197184+425842+319056</f>
        <v>942082</v>
      </c>
      <c r="S914" s="187"/>
      <c r="T914" s="186"/>
      <c r="U914" s="186">
        <v>793.7</v>
      </c>
      <c r="V914" s="186">
        <f>U914*7523</f>
        <v>5971005.1000000006</v>
      </c>
      <c r="W914" s="186"/>
      <c r="X914" s="186"/>
      <c r="Y914" s="186"/>
      <c r="Z914" s="186"/>
      <c r="AA914" s="186"/>
      <c r="AB914" s="186"/>
      <c r="AC914" s="186"/>
      <c r="AD914" s="186"/>
      <c r="AE914" s="186"/>
      <c r="AF914" s="186"/>
      <c r="AG914" s="317">
        <v>2025</v>
      </c>
      <c r="AH914" s="158"/>
      <c r="AI914" s="175"/>
      <c r="AJ914" s="162"/>
      <c r="AK914" s="15">
        <f t="shared" si="230"/>
        <v>861</v>
      </c>
      <c r="AL914" s="15" t="s">
        <v>155</v>
      </c>
      <c r="AM914" s="15" t="str">
        <f t="shared" si="231"/>
        <v>861.</v>
      </c>
      <c r="AN914" s="179"/>
      <c r="AO914" s="15"/>
      <c r="AP914" s="16"/>
    </row>
    <row r="915" spans="1:16380" s="14" customFormat="1" ht="22.5" hidden="1" customHeight="1" x14ac:dyDescent="0.25">
      <c r="A915" s="83" t="str">
        <f t="shared" si="234"/>
        <v>862.</v>
      </c>
      <c r="B915" s="26">
        <v>1654</v>
      </c>
      <c r="C915" s="47" t="s">
        <v>2945</v>
      </c>
      <c r="D915" s="26">
        <v>1917</v>
      </c>
      <c r="E915" s="83" t="s">
        <v>2957</v>
      </c>
      <c r="F915" s="83" t="s">
        <v>2959</v>
      </c>
      <c r="G915" s="26">
        <v>1</v>
      </c>
      <c r="H915" s="26">
        <v>1</v>
      </c>
      <c r="I915" s="178">
        <v>177.3</v>
      </c>
      <c r="J915" s="176">
        <v>155</v>
      </c>
      <c r="K915" s="178">
        <v>155</v>
      </c>
      <c r="L915" s="187">
        <v>9</v>
      </c>
      <c r="M915" s="186">
        <f>R915+T915+V915+X915+Z915+AB915+AE915+AF915</f>
        <v>316486</v>
      </c>
      <c r="N915" s="186"/>
      <c r="O915" s="186"/>
      <c r="P915" s="186"/>
      <c r="Q915" s="176">
        <f>M915</f>
        <v>316486</v>
      </c>
      <c r="R915" s="178">
        <v>72879</v>
      </c>
      <c r="S915" s="187"/>
      <c r="T915" s="186"/>
      <c r="U915" s="186"/>
      <c r="V915" s="186"/>
      <c r="W915" s="186"/>
      <c r="X915" s="186"/>
      <c r="Y915" s="186"/>
      <c r="Z915" s="186"/>
      <c r="AA915" s="186">
        <v>91</v>
      </c>
      <c r="AB915" s="186">
        <f>AA915*2677</f>
        <v>243607</v>
      </c>
      <c r="AC915" s="186"/>
      <c r="AD915" s="186"/>
      <c r="AE915" s="186"/>
      <c r="AF915" s="186"/>
      <c r="AG915" s="317">
        <v>2025</v>
      </c>
      <c r="AH915" s="158"/>
      <c r="AI915" s="175"/>
      <c r="AJ915" s="162"/>
      <c r="AK915" s="15">
        <f t="shared" si="230"/>
        <v>862</v>
      </c>
      <c r="AL915" s="15" t="s">
        <v>155</v>
      </c>
      <c r="AM915" s="15" t="str">
        <f t="shared" si="231"/>
        <v>862.</v>
      </c>
      <c r="AN915" s="179"/>
      <c r="AP915" s="16"/>
      <c r="AR915" s="22"/>
    </row>
    <row r="916" spans="1:16380" ht="22.5" hidden="1" customHeight="1" x14ac:dyDescent="0.25">
      <c r="A916" s="83" t="str">
        <f t="shared" si="234"/>
        <v>863.</v>
      </c>
      <c r="B916" s="26">
        <v>1656</v>
      </c>
      <c r="C916" s="41" t="s">
        <v>368</v>
      </c>
      <c r="D916" s="26">
        <v>1960</v>
      </c>
      <c r="E916" s="83" t="s">
        <v>2957</v>
      </c>
      <c r="F916" s="83" t="s">
        <v>2959</v>
      </c>
      <c r="G916" s="26">
        <v>2</v>
      </c>
      <c r="H916" s="26">
        <v>2</v>
      </c>
      <c r="I916" s="178">
        <v>513.5</v>
      </c>
      <c r="J916" s="176">
        <v>472.3</v>
      </c>
      <c r="K916" s="178">
        <v>472.3</v>
      </c>
      <c r="L916" s="26">
        <v>14</v>
      </c>
      <c r="M916" s="186">
        <f t="shared" si="232"/>
        <v>191022</v>
      </c>
      <c r="N916" s="186"/>
      <c r="O916" s="186"/>
      <c r="P916" s="186"/>
      <c r="Q916" s="176">
        <f t="shared" si="233"/>
        <v>191022</v>
      </c>
      <c r="R916" s="186">
        <v>191022</v>
      </c>
      <c r="S916" s="187"/>
      <c r="T916" s="186"/>
      <c r="U916" s="186"/>
      <c r="V916" s="186"/>
      <c r="W916" s="186"/>
      <c r="X916" s="186"/>
      <c r="Y916" s="186"/>
      <c r="Z916" s="186"/>
      <c r="AA916" s="186"/>
      <c r="AB916" s="186"/>
      <c r="AC916" s="186"/>
      <c r="AD916" s="186"/>
      <c r="AE916" s="186"/>
      <c r="AF916" s="186"/>
      <c r="AG916" s="317">
        <v>2025</v>
      </c>
      <c r="AH916" s="158"/>
      <c r="AI916" s="175"/>
      <c r="AJ916" s="162"/>
      <c r="AK916" s="15">
        <f t="shared" si="230"/>
        <v>863</v>
      </c>
      <c r="AL916" s="15" t="s">
        <v>155</v>
      </c>
      <c r="AM916" s="15" t="str">
        <f t="shared" si="231"/>
        <v>863.</v>
      </c>
      <c r="AN916" s="179"/>
      <c r="AO916" s="15"/>
      <c r="AP916" s="16"/>
    </row>
    <row r="917" spans="1:16380" ht="22.5" hidden="1" customHeight="1" x14ac:dyDescent="0.25">
      <c r="A917" s="83" t="str">
        <f t="shared" si="234"/>
        <v>864.</v>
      </c>
      <c r="B917" s="26">
        <v>1658</v>
      </c>
      <c r="C917" s="41" t="s">
        <v>369</v>
      </c>
      <c r="D917" s="26">
        <v>1960</v>
      </c>
      <c r="E917" s="83" t="s">
        <v>2957</v>
      </c>
      <c r="F917" s="83" t="s">
        <v>2959</v>
      </c>
      <c r="G917" s="26">
        <v>2</v>
      </c>
      <c r="H917" s="26">
        <v>2</v>
      </c>
      <c r="I917" s="178">
        <v>511.1</v>
      </c>
      <c r="J917" s="176">
        <v>469.9</v>
      </c>
      <c r="K917" s="178">
        <v>469.9</v>
      </c>
      <c r="L917" s="26">
        <v>28</v>
      </c>
      <c r="M917" s="186">
        <f t="shared" si="232"/>
        <v>197184</v>
      </c>
      <c r="N917" s="186"/>
      <c r="O917" s="186"/>
      <c r="P917" s="186"/>
      <c r="Q917" s="176">
        <f t="shared" si="233"/>
        <v>197184</v>
      </c>
      <c r="R917" s="186">
        <v>197184</v>
      </c>
      <c r="S917" s="187"/>
      <c r="T917" s="186"/>
      <c r="U917" s="186"/>
      <c r="V917" s="186"/>
      <c r="W917" s="186"/>
      <c r="X917" s="186"/>
      <c r="Y917" s="186"/>
      <c r="Z917" s="186"/>
      <c r="AA917" s="186"/>
      <c r="AB917" s="186"/>
      <c r="AC917" s="186"/>
      <c r="AD917" s="186"/>
      <c r="AE917" s="186"/>
      <c r="AF917" s="186"/>
      <c r="AG917" s="317">
        <v>2025</v>
      </c>
      <c r="AH917" s="158"/>
      <c r="AI917" s="175"/>
      <c r="AJ917" s="162"/>
      <c r="AK917" s="15">
        <f t="shared" si="230"/>
        <v>864</v>
      </c>
      <c r="AL917" s="15" t="s">
        <v>155</v>
      </c>
      <c r="AM917" s="15" t="str">
        <f t="shared" si="231"/>
        <v>864.</v>
      </c>
      <c r="AN917" s="179"/>
      <c r="AO917" s="15"/>
      <c r="AP917" s="16"/>
    </row>
    <row r="918" spans="1:16380" ht="22.5" hidden="1" customHeight="1" x14ac:dyDescent="0.25">
      <c r="A918" s="83" t="str">
        <f t="shared" si="234"/>
        <v>865.</v>
      </c>
      <c r="B918" s="26">
        <v>1659</v>
      </c>
      <c r="C918" s="41" t="s">
        <v>370</v>
      </c>
      <c r="D918" s="26">
        <v>1960</v>
      </c>
      <c r="E918" s="83" t="s">
        <v>2957</v>
      </c>
      <c r="F918" s="83" t="s">
        <v>2959</v>
      </c>
      <c r="G918" s="26">
        <v>2</v>
      </c>
      <c r="H918" s="26">
        <v>2</v>
      </c>
      <c r="I918" s="178">
        <v>530</v>
      </c>
      <c r="J918" s="176">
        <v>468</v>
      </c>
      <c r="K918" s="178">
        <v>468</v>
      </c>
      <c r="L918" s="26">
        <v>17</v>
      </c>
      <c r="M918" s="186">
        <f t="shared" si="232"/>
        <v>197184</v>
      </c>
      <c r="N918" s="186"/>
      <c r="O918" s="186"/>
      <c r="P918" s="186"/>
      <c r="Q918" s="176">
        <f t="shared" si="233"/>
        <v>197184</v>
      </c>
      <c r="R918" s="186">
        <v>197184</v>
      </c>
      <c r="S918" s="187"/>
      <c r="T918" s="186"/>
      <c r="U918" s="186"/>
      <c r="V918" s="186"/>
      <c r="W918" s="186"/>
      <c r="X918" s="186"/>
      <c r="Y918" s="186"/>
      <c r="Z918" s="186"/>
      <c r="AA918" s="186"/>
      <c r="AB918" s="186"/>
      <c r="AC918" s="186"/>
      <c r="AD918" s="186"/>
      <c r="AE918" s="186"/>
      <c r="AF918" s="186"/>
      <c r="AG918" s="317">
        <v>2025</v>
      </c>
      <c r="AH918" s="158"/>
      <c r="AI918" s="175"/>
      <c r="AJ918" s="162"/>
      <c r="AK918" s="15">
        <f t="shared" si="230"/>
        <v>865</v>
      </c>
      <c r="AL918" s="15" t="s">
        <v>155</v>
      </c>
      <c r="AM918" s="15" t="str">
        <f t="shared" si="231"/>
        <v>865.</v>
      </c>
      <c r="AN918" s="179"/>
      <c r="AO918" s="15"/>
      <c r="AP918" s="16"/>
    </row>
    <row r="919" spans="1:16380" ht="22.5" hidden="1" customHeight="1" x14ac:dyDescent="0.25">
      <c r="A919" s="83" t="str">
        <f t="shared" si="234"/>
        <v>866.</v>
      </c>
      <c r="B919" s="26">
        <v>1665</v>
      </c>
      <c r="C919" s="47" t="s">
        <v>2946</v>
      </c>
      <c r="D919" s="26">
        <v>1975</v>
      </c>
      <c r="E919" s="83" t="s">
        <v>2957</v>
      </c>
      <c r="F919" s="83" t="s">
        <v>2960</v>
      </c>
      <c r="G919" s="26">
        <v>2</v>
      </c>
      <c r="H919" s="26">
        <v>1</v>
      </c>
      <c r="I919" s="178">
        <v>288.89999999999998</v>
      </c>
      <c r="J919" s="176">
        <v>253.7</v>
      </c>
      <c r="K919" s="178">
        <v>253.7</v>
      </c>
      <c r="L919" s="187">
        <v>9</v>
      </c>
      <c r="M919" s="186">
        <f>R919+T919+V919+X919+Z919+AB919+AE919+AF919</f>
        <v>408694</v>
      </c>
      <c r="N919" s="186"/>
      <c r="O919" s="186"/>
      <c r="P919" s="186"/>
      <c r="Q919" s="176">
        <f>M919</f>
        <v>408694</v>
      </c>
      <c r="R919" s="186">
        <v>408694</v>
      </c>
      <c r="S919" s="187"/>
      <c r="T919" s="186"/>
      <c r="U919" s="186"/>
      <c r="V919" s="186"/>
      <c r="W919" s="186"/>
      <c r="X919" s="186"/>
      <c r="Y919" s="186"/>
      <c r="Z919" s="186"/>
      <c r="AA919" s="186"/>
      <c r="AB919" s="186"/>
      <c r="AC919" s="178"/>
      <c r="AD919" s="178"/>
      <c r="AE919" s="176"/>
      <c r="AF919" s="186"/>
      <c r="AG919" s="317">
        <v>2025</v>
      </c>
      <c r="AH919" s="158"/>
      <c r="AI919" s="175"/>
      <c r="AJ919" s="162"/>
      <c r="AK919" s="15">
        <f t="shared" si="230"/>
        <v>866</v>
      </c>
      <c r="AL919" s="15" t="s">
        <v>155</v>
      </c>
      <c r="AM919" s="15" t="str">
        <f t="shared" si="231"/>
        <v>866.</v>
      </c>
      <c r="AN919" s="179"/>
      <c r="AO919" s="22"/>
      <c r="AP919" s="16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  <c r="FG919" s="14"/>
      <c r="FH919" s="14"/>
      <c r="FI919" s="14"/>
      <c r="FJ919" s="14"/>
      <c r="FK919" s="14"/>
      <c r="FL919" s="14"/>
      <c r="FM919" s="14"/>
      <c r="FN919" s="14"/>
      <c r="FO919" s="14"/>
      <c r="FP919" s="14"/>
      <c r="FQ919" s="14"/>
      <c r="FR919" s="14"/>
      <c r="FS919" s="14"/>
      <c r="FT919" s="14"/>
      <c r="FU919" s="14"/>
      <c r="FV919" s="14"/>
      <c r="FW919" s="14"/>
      <c r="FX919" s="14"/>
      <c r="FY919" s="14"/>
      <c r="FZ919" s="14"/>
      <c r="GA919" s="14"/>
      <c r="GB919" s="14"/>
      <c r="GC919" s="14"/>
      <c r="GD919" s="14"/>
      <c r="GE919" s="14"/>
      <c r="GF919" s="14"/>
      <c r="GG919" s="14"/>
      <c r="GH919" s="14"/>
      <c r="GI919" s="14"/>
      <c r="GJ919" s="14"/>
      <c r="GK919" s="14"/>
      <c r="GL919" s="14"/>
      <c r="GM919" s="14"/>
      <c r="GN919" s="14"/>
      <c r="GO919" s="14"/>
      <c r="GP919" s="14"/>
      <c r="GQ919" s="14"/>
      <c r="GR919" s="14"/>
      <c r="GS919" s="14"/>
      <c r="GT919" s="14"/>
      <c r="GU919" s="14"/>
      <c r="GV919" s="14"/>
      <c r="GW919" s="14"/>
      <c r="GX919" s="14"/>
      <c r="GY919" s="14"/>
      <c r="GZ919" s="14"/>
      <c r="HA919" s="14"/>
      <c r="HB919" s="14"/>
      <c r="HC919" s="14"/>
      <c r="HD919" s="14"/>
      <c r="HE919" s="14"/>
      <c r="HF919" s="14"/>
      <c r="HG919" s="14"/>
      <c r="HH919" s="14"/>
      <c r="HI919" s="14"/>
      <c r="HJ919" s="14"/>
      <c r="HK919" s="14"/>
      <c r="HL919" s="14"/>
      <c r="HM919" s="14"/>
      <c r="HN919" s="14"/>
      <c r="HO919" s="14"/>
      <c r="HP919" s="14"/>
      <c r="HQ919" s="14"/>
      <c r="HR919" s="14"/>
      <c r="HS919" s="14"/>
      <c r="HT919" s="14"/>
      <c r="HU919" s="14"/>
      <c r="HV919" s="14"/>
      <c r="HW919" s="14"/>
      <c r="HX919" s="14"/>
      <c r="HY919" s="14"/>
      <c r="HZ919" s="14"/>
      <c r="IA919" s="14"/>
      <c r="IB919" s="14"/>
      <c r="IC919" s="14"/>
      <c r="ID919" s="14"/>
      <c r="IE919" s="14"/>
      <c r="IF919" s="14"/>
      <c r="IG919" s="14"/>
      <c r="IH919" s="14"/>
      <c r="II919" s="14"/>
      <c r="IJ919" s="14"/>
      <c r="IK919" s="14"/>
      <c r="IL919" s="14"/>
      <c r="IM919" s="14"/>
      <c r="IN919" s="14"/>
      <c r="IO919" s="14"/>
      <c r="IP919" s="14"/>
      <c r="IQ919" s="14"/>
      <c r="IR919" s="14"/>
      <c r="IS919" s="14"/>
      <c r="IT919" s="14"/>
      <c r="IU919" s="14"/>
      <c r="IV919" s="14"/>
      <c r="IW919" s="14"/>
      <c r="IX919" s="14"/>
      <c r="IY919" s="14"/>
      <c r="IZ919" s="14"/>
      <c r="JA919" s="14"/>
      <c r="JB919" s="14"/>
      <c r="JC919" s="14"/>
      <c r="JD919" s="14"/>
      <c r="JE919" s="14"/>
      <c r="JF919" s="14"/>
      <c r="JG919" s="14"/>
      <c r="JH919" s="14"/>
      <c r="JI919" s="14"/>
      <c r="JJ919" s="14"/>
      <c r="JK919" s="14"/>
      <c r="JL919" s="14"/>
      <c r="JM919" s="14"/>
      <c r="JN919" s="14"/>
      <c r="JO919" s="14"/>
      <c r="JP919" s="14"/>
      <c r="JQ919" s="14"/>
      <c r="JR919" s="14"/>
      <c r="JS919" s="14"/>
      <c r="JT919" s="14"/>
      <c r="JU919" s="14"/>
      <c r="JV919" s="14"/>
      <c r="JW919" s="14"/>
      <c r="JX919" s="14"/>
      <c r="JY919" s="14"/>
      <c r="JZ919" s="14"/>
      <c r="KA919" s="14"/>
      <c r="KB919" s="14"/>
      <c r="KC919" s="14"/>
      <c r="KD919" s="14"/>
      <c r="KE919" s="14"/>
      <c r="KF919" s="14"/>
      <c r="KG919" s="14"/>
      <c r="KH919" s="14"/>
      <c r="KI919" s="14"/>
      <c r="KJ919" s="14"/>
      <c r="KK919" s="14"/>
      <c r="KL919" s="14"/>
      <c r="KM919" s="14"/>
      <c r="KN919" s="14"/>
      <c r="KO919" s="14"/>
      <c r="KP919" s="14"/>
      <c r="KQ919" s="14"/>
      <c r="KR919" s="14"/>
      <c r="KS919" s="14"/>
      <c r="KT919" s="14"/>
      <c r="KU919" s="14"/>
      <c r="KV919" s="14"/>
      <c r="KW919" s="14"/>
      <c r="KX919" s="14"/>
      <c r="KY919" s="14"/>
      <c r="KZ919" s="14"/>
      <c r="LA919" s="14"/>
      <c r="LB919" s="14"/>
      <c r="LC919" s="14"/>
      <c r="LD919" s="14"/>
      <c r="LE919" s="14"/>
      <c r="LF919" s="14"/>
      <c r="LG919" s="14"/>
      <c r="LH919" s="14"/>
      <c r="LI919" s="14"/>
      <c r="LJ919" s="14"/>
      <c r="LK919" s="14"/>
      <c r="LL919" s="14"/>
      <c r="LM919" s="14"/>
      <c r="LN919" s="14"/>
      <c r="LO919" s="14"/>
      <c r="LP919" s="14"/>
      <c r="LQ919" s="14"/>
      <c r="LR919" s="14"/>
      <c r="LS919" s="14"/>
      <c r="LT919" s="14"/>
      <c r="LU919" s="14"/>
      <c r="LV919" s="14"/>
      <c r="LW919" s="14"/>
      <c r="LX919" s="14"/>
      <c r="LY919" s="14"/>
      <c r="LZ919" s="14"/>
      <c r="MA919" s="14"/>
      <c r="MB919" s="14"/>
      <c r="MC919" s="14"/>
      <c r="MD919" s="14"/>
      <c r="ME919" s="14"/>
      <c r="MF919" s="14"/>
      <c r="MG919" s="14"/>
      <c r="MH919" s="14"/>
      <c r="MI919" s="14"/>
      <c r="MJ919" s="14"/>
      <c r="MK919" s="14"/>
      <c r="ML919" s="14"/>
      <c r="MM919" s="14"/>
      <c r="MN919" s="14"/>
      <c r="MO919" s="14"/>
      <c r="MP919" s="14"/>
      <c r="MQ919" s="14"/>
      <c r="MR919" s="14"/>
      <c r="MS919" s="14"/>
      <c r="MT919" s="14"/>
      <c r="MU919" s="14"/>
      <c r="MV919" s="14"/>
      <c r="MW919" s="14"/>
      <c r="MX919" s="14"/>
      <c r="MY919" s="14"/>
      <c r="MZ919" s="14"/>
      <c r="NA919" s="14"/>
      <c r="NB919" s="14"/>
      <c r="NC919" s="14"/>
      <c r="ND919" s="14"/>
      <c r="NE919" s="14"/>
      <c r="NF919" s="14"/>
      <c r="NG919" s="14"/>
      <c r="NH919" s="14"/>
      <c r="NI919" s="14"/>
      <c r="NJ919" s="14"/>
      <c r="NK919" s="14"/>
      <c r="NL919" s="14"/>
      <c r="NM919" s="14"/>
      <c r="NN919" s="14"/>
      <c r="NO919" s="14"/>
      <c r="NP919" s="14"/>
      <c r="NQ919" s="14"/>
      <c r="NR919" s="14"/>
      <c r="NS919" s="14"/>
      <c r="NT919" s="14"/>
      <c r="NU919" s="14"/>
      <c r="NV919" s="14"/>
      <c r="NW919" s="14"/>
      <c r="NX919" s="14"/>
      <c r="NY919" s="14"/>
      <c r="NZ919" s="14"/>
      <c r="OA919" s="14"/>
      <c r="OB919" s="14"/>
      <c r="OC919" s="14"/>
      <c r="OD919" s="14"/>
      <c r="OE919" s="14"/>
      <c r="OF919" s="14"/>
      <c r="OG919" s="14"/>
      <c r="OH919" s="14"/>
      <c r="OI919" s="14"/>
      <c r="OJ919" s="14"/>
      <c r="OK919" s="14"/>
      <c r="OL919" s="14"/>
      <c r="OM919" s="14"/>
      <c r="ON919" s="14"/>
      <c r="OO919" s="14"/>
      <c r="OP919" s="14"/>
      <c r="OQ919" s="14"/>
      <c r="OR919" s="14"/>
      <c r="OS919" s="14"/>
      <c r="OT919" s="14"/>
      <c r="OU919" s="14"/>
      <c r="OV919" s="14"/>
      <c r="OW919" s="14"/>
      <c r="OX919" s="14"/>
      <c r="OY919" s="14"/>
      <c r="OZ919" s="14"/>
      <c r="PA919" s="14"/>
      <c r="PB919" s="14"/>
      <c r="PC919" s="14"/>
      <c r="PD919" s="14"/>
      <c r="PE919" s="14"/>
      <c r="PF919" s="14"/>
      <c r="PG919" s="14"/>
      <c r="PH919" s="14"/>
      <c r="PI919" s="14"/>
      <c r="PJ919" s="14"/>
      <c r="PK919" s="14"/>
      <c r="PL919" s="14"/>
      <c r="PM919" s="14"/>
      <c r="PN919" s="14"/>
      <c r="PO919" s="14"/>
      <c r="PP919" s="14"/>
      <c r="PQ919" s="14"/>
      <c r="PR919" s="14"/>
      <c r="PS919" s="14"/>
      <c r="PT919" s="14"/>
      <c r="PU919" s="14"/>
      <c r="PV919" s="14"/>
      <c r="PW919" s="14"/>
      <c r="PX919" s="14"/>
      <c r="PY919" s="14"/>
      <c r="PZ919" s="14"/>
      <c r="QA919" s="14"/>
      <c r="QB919" s="14"/>
      <c r="QC919" s="14"/>
      <c r="QD919" s="14"/>
      <c r="QE919" s="14"/>
      <c r="QF919" s="14"/>
      <c r="QG919" s="14"/>
      <c r="QH919" s="14"/>
      <c r="QI919" s="14"/>
      <c r="QJ919" s="14"/>
      <c r="QK919" s="14"/>
      <c r="QL919" s="14"/>
      <c r="QM919" s="14"/>
      <c r="QN919" s="14"/>
      <c r="QO919" s="14"/>
      <c r="QP919" s="14"/>
      <c r="QQ919" s="14"/>
      <c r="QR919" s="14"/>
      <c r="QS919" s="14"/>
      <c r="QT919" s="14"/>
      <c r="QU919" s="14"/>
      <c r="QV919" s="14"/>
      <c r="QW919" s="14"/>
      <c r="QX919" s="14"/>
      <c r="QY919" s="14"/>
      <c r="QZ919" s="14"/>
      <c r="RA919" s="14"/>
      <c r="RB919" s="14"/>
      <c r="RC919" s="14"/>
      <c r="RD919" s="14"/>
      <c r="RE919" s="14"/>
      <c r="RF919" s="14"/>
      <c r="RG919" s="14"/>
      <c r="RH919" s="14"/>
      <c r="RI919" s="14"/>
      <c r="RJ919" s="14"/>
      <c r="RK919" s="14"/>
      <c r="RL919" s="14"/>
      <c r="RM919" s="14"/>
      <c r="RN919" s="14"/>
      <c r="RO919" s="14"/>
      <c r="RP919" s="14"/>
      <c r="RQ919" s="14"/>
      <c r="RR919" s="14"/>
      <c r="RS919" s="14"/>
      <c r="RT919" s="14"/>
      <c r="RU919" s="14"/>
      <c r="RV919" s="14"/>
      <c r="RW919" s="14"/>
      <c r="RX919" s="14"/>
      <c r="RY919" s="14"/>
      <c r="RZ919" s="14"/>
      <c r="SA919" s="14"/>
      <c r="SB919" s="14"/>
      <c r="SC919" s="14"/>
      <c r="SD919" s="14"/>
      <c r="SE919" s="14"/>
      <c r="SF919" s="14"/>
      <c r="SG919" s="14"/>
      <c r="SH919" s="14"/>
      <c r="SI919" s="14"/>
      <c r="SJ919" s="14"/>
      <c r="SK919" s="14"/>
      <c r="SL919" s="14"/>
      <c r="SM919" s="14"/>
      <c r="SN919" s="14"/>
      <c r="SO919" s="14"/>
      <c r="SP919" s="14"/>
      <c r="SQ919" s="14"/>
      <c r="SR919" s="14"/>
      <c r="SS919" s="14"/>
      <c r="ST919" s="14"/>
      <c r="SU919" s="14"/>
      <c r="SV919" s="14"/>
      <c r="SW919" s="14"/>
      <c r="SX919" s="14"/>
      <c r="SY919" s="14"/>
      <c r="SZ919" s="14"/>
      <c r="TA919" s="14"/>
      <c r="TB919" s="14"/>
      <c r="TC919" s="14"/>
      <c r="TD919" s="14"/>
      <c r="TE919" s="14"/>
      <c r="TF919" s="14"/>
      <c r="TG919" s="14"/>
      <c r="TH919" s="14"/>
      <c r="TI919" s="14"/>
      <c r="TJ919" s="14"/>
      <c r="TK919" s="14"/>
      <c r="TL919" s="14"/>
      <c r="TM919" s="14"/>
      <c r="TN919" s="14"/>
      <c r="TO919" s="14"/>
      <c r="TP919" s="14"/>
      <c r="TQ919" s="14"/>
      <c r="TR919" s="14"/>
      <c r="TS919" s="14"/>
      <c r="TT919" s="14"/>
      <c r="TU919" s="14"/>
      <c r="TV919" s="14"/>
      <c r="TW919" s="14"/>
      <c r="TX919" s="14"/>
      <c r="TY919" s="14"/>
      <c r="TZ919" s="14"/>
      <c r="UA919" s="14"/>
      <c r="UB919" s="14"/>
      <c r="UC919" s="14"/>
      <c r="UD919" s="14"/>
      <c r="UE919" s="14"/>
      <c r="UF919" s="14"/>
      <c r="UG919" s="14"/>
      <c r="UH919" s="14"/>
      <c r="UI919" s="14"/>
      <c r="UJ919" s="14"/>
      <c r="UK919" s="14"/>
      <c r="UL919" s="14"/>
      <c r="UM919" s="14"/>
      <c r="UN919" s="14"/>
      <c r="UO919" s="14"/>
      <c r="UP919" s="14"/>
      <c r="UQ919" s="14"/>
      <c r="UR919" s="14"/>
      <c r="US919" s="14"/>
      <c r="UT919" s="14"/>
      <c r="UU919" s="14"/>
      <c r="UV919" s="14"/>
      <c r="UW919" s="14"/>
      <c r="UX919" s="14"/>
      <c r="UY919" s="14"/>
      <c r="UZ919" s="14"/>
      <c r="VA919" s="14"/>
      <c r="VB919" s="14"/>
      <c r="VC919" s="14"/>
      <c r="VD919" s="14"/>
      <c r="VE919" s="14"/>
      <c r="VF919" s="14"/>
      <c r="VG919" s="14"/>
      <c r="VH919" s="14"/>
      <c r="VI919" s="14"/>
      <c r="VJ919" s="14"/>
      <c r="VK919" s="14"/>
      <c r="VL919" s="14"/>
      <c r="VM919" s="14"/>
      <c r="VN919" s="14"/>
      <c r="VO919" s="14"/>
      <c r="VP919" s="14"/>
      <c r="VQ919" s="14"/>
      <c r="VR919" s="14"/>
      <c r="VS919" s="14"/>
      <c r="VT919" s="14"/>
      <c r="VU919" s="14"/>
      <c r="VV919" s="14"/>
      <c r="VW919" s="14"/>
      <c r="VX919" s="14"/>
      <c r="VY919" s="14"/>
      <c r="VZ919" s="14"/>
      <c r="WA919" s="14"/>
      <c r="WB919" s="14"/>
      <c r="WC919" s="14"/>
      <c r="WD919" s="14"/>
      <c r="WE919" s="14"/>
      <c r="WF919" s="14"/>
      <c r="WG919" s="14"/>
      <c r="WH919" s="14"/>
      <c r="WI919" s="14"/>
      <c r="WJ919" s="14"/>
      <c r="WK919" s="14"/>
      <c r="WL919" s="14"/>
      <c r="WM919" s="14"/>
      <c r="WN919" s="14"/>
      <c r="WO919" s="14"/>
      <c r="WP919" s="14"/>
      <c r="WQ919" s="14"/>
      <c r="WR919" s="14"/>
      <c r="WS919" s="14"/>
      <c r="WT919" s="14"/>
      <c r="WU919" s="14"/>
      <c r="WV919" s="14"/>
      <c r="WW919" s="14"/>
      <c r="WX919" s="14"/>
      <c r="WY919" s="14"/>
      <c r="WZ919" s="14"/>
      <c r="XA919" s="14"/>
      <c r="XB919" s="14"/>
      <c r="XC919" s="14"/>
      <c r="XD919" s="14"/>
      <c r="XE919" s="14"/>
      <c r="XF919" s="14"/>
      <c r="XG919" s="14"/>
      <c r="XH919" s="14"/>
      <c r="XI919" s="14"/>
      <c r="XJ919" s="14"/>
      <c r="XK919" s="14"/>
      <c r="XL919" s="14"/>
      <c r="XM919" s="14"/>
      <c r="XN919" s="14"/>
      <c r="XO919" s="14"/>
      <c r="XP919" s="14"/>
      <c r="XQ919" s="14"/>
      <c r="XR919" s="14"/>
      <c r="XS919" s="14"/>
      <c r="XT919" s="14"/>
      <c r="XU919" s="14"/>
      <c r="XV919" s="14"/>
      <c r="XW919" s="14"/>
      <c r="XX919" s="14"/>
      <c r="XY919" s="14"/>
      <c r="XZ919" s="14"/>
      <c r="YA919" s="14"/>
      <c r="YB919" s="14"/>
      <c r="YC919" s="14"/>
      <c r="YD919" s="14"/>
      <c r="YE919" s="14"/>
      <c r="YF919" s="14"/>
      <c r="YG919" s="14"/>
      <c r="YH919" s="14"/>
      <c r="YI919" s="14"/>
      <c r="YJ919" s="14"/>
      <c r="YK919" s="14"/>
      <c r="YL919" s="14"/>
      <c r="YM919" s="14"/>
      <c r="YN919" s="14"/>
      <c r="YO919" s="14"/>
      <c r="YP919" s="14"/>
      <c r="YQ919" s="14"/>
      <c r="YR919" s="14"/>
      <c r="YS919" s="14"/>
      <c r="YT919" s="14"/>
      <c r="YU919" s="14"/>
      <c r="YV919" s="14"/>
      <c r="YW919" s="14"/>
      <c r="YX919" s="14"/>
      <c r="YY919" s="14"/>
      <c r="YZ919" s="14"/>
      <c r="ZA919" s="14"/>
      <c r="ZB919" s="14"/>
      <c r="ZC919" s="14"/>
      <c r="ZD919" s="14"/>
      <c r="ZE919" s="14"/>
      <c r="ZF919" s="14"/>
      <c r="ZG919" s="14"/>
      <c r="ZH919" s="14"/>
      <c r="ZI919" s="14"/>
      <c r="ZJ919" s="14"/>
      <c r="ZK919" s="14"/>
      <c r="ZL919" s="14"/>
      <c r="ZM919" s="14"/>
      <c r="ZN919" s="14"/>
      <c r="ZO919" s="14"/>
      <c r="ZP919" s="14"/>
      <c r="ZQ919" s="14"/>
      <c r="ZR919" s="14"/>
      <c r="ZS919" s="14"/>
      <c r="ZT919" s="14"/>
      <c r="ZU919" s="14"/>
      <c r="ZV919" s="14"/>
      <c r="ZW919" s="14"/>
      <c r="ZX919" s="14"/>
      <c r="ZY919" s="14"/>
      <c r="ZZ919" s="14"/>
      <c r="AAA919" s="14"/>
      <c r="AAB919" s="14"/>
      <c r="AAC919" s="14"/>
      <c r="AAD919" s="14"/>
      <c r="AAE919" s="14"/>
      <c r="AAF919" s="14"/>
      <c r="AAG919" s="14"/>
      <c r="AAH919" s="14"/>
      <c r="AAI919" s="14"/>
      <c r="AAJ919" s="14"/>
      <c r="AAK919" s="14"/>
      <c r="AAL919" s="14"/>
      <c r="AAM919" s="14"/>
      <c r="AAN919" s="14"/>
      <c r="AAO919" s="14"/>
      <c r="AAP919" s="14"/>
      <c r="AAQ919" s="14"/>
      <c r="AAR919" s="14"/>
      <c r="AAS919" s="14"/>
      <c r="AAT919" s="14"/>
      <c r="AAU919" s="14"/>
      <c r="AAV919" s="14"/>
      <c r="AAW919" s="14"/>
      <c r="AAX919" s="14"/>
      <c r="AAY919" s="14"/>
      <c r="AAZ919" s="14"/>
      <c r="ABA919" s="14"/>
      <c r="ABB919" s="14"/>
      <c r="ABC919" s="14"/>
      <c r="ABD919" s="14"/>
      <c r="ABE919" s="14"/>
      <c r="ABF919" s="14"/>
      <c r="ABG919" s="14"/>
      <c r="ABH919" s="14"/>
      <c r="ABI919" s="14"/>
      <c r="ABJ919" s="14"/>
      <c r="ABK919" s="14"/>
      <c r="ABL919" s="14"/>
      <c r="ABM919" s="14"/>
      <c r="ABN919" s="14"/>
      <c r="ABO919" s="14"/>
      <c r="ABP919" s="14"/>
      <c r="ABQ919" s="14"/>
      <c r="ABR919" s="14"/>
      <c r="ABS919" s="14"/>
      <c r="ABT919" s="14"/>
      <c r="ABU919" s="14"/>
      <c r="ABV919" s="14"/>
      <c r="ABW919" s="14"/>
      <c r="ABX919" s="14"/>
      <c r="ABY919" s="14"/>
      <c r="ABZ919" s="14"/>
      <c r="ACA919" s="14"/>
      <c r="ACB919" s="14"/>
      <c r="ACC919" s="14"/>
      <c r="ACD919" s="14"/>
      <c r="ACE919" s="14"/>
      <c r="ACF919" s="14"/>
      <c r="ACG919" s="14"/>
      <c r="ACH919" s="14"/>
      <c r="ACI919" s="14"/>
      <c r="ACJ919" s="14"/>
      <c r="ACK919" s="14"/>
      <c r="ACL919" s="14"/>
      <c r="ACM919" s="14"/>
      <c r="ACN919" s="14"/>
      <c r="ACO919" s="14"/>
      <c r="ACP919" s="14"/>
      <c r="ACQ919" s="14"/>
      <c r="ACR919" s="14"/>
      <c r="ACS919" s="14"/>
      <c r="ACT919" s="14"/>
      <c r="ACU919" s="14"/>
      <c r="ACV919" s="14"/>
      <c r="ACW919" s="14"/>
      <c r="ACX919" s="14"/>
      <c r="ACY919" s="14"/>
      <c r="ACZ919" s="14"/>
      <c r="ADA919" s="14"/>
      <c r="ADB919" s="14"/>
      <c r="ADC919" s="14"/>
      <c r="ADD919" s="14"/>
      <c r="ADE919" s="14"/>
      <c r="ADF919" s="14"/>
      <c r="ADG919" s="14"/>
      <c r="ADH919" s="14"/>
      <c r="ADI919" s="14"/>
      <c r="ADJ919" s="14"/>
      <c r="ADK919" s="14"/>
      <c r="ADL919" s="14"/>
      <c r="ADM919" s="14"/>
      <c r="ADN919" s="14"/>
      <c r="ADO919" s="14"/>
      <c r="ADP919" s="14"/>
      <c r="ADQ919" s="14"/>
      <c r="ADR919" s="14"/>
      <c r="ADS919" s="14"/>
      <c r="ADT919" s="14"/>
      <c r="ADU919" s="14"/>
      <c r="ADV919" s="14"/>
      <c r="ADW919" s="14"/>
      <c r="ADX919" s="14"/>
      <c r="ADY919" s="14"/>
      <c r="ADZ919" s="14"/>
      <c r="AEA919" s="14"/>
      <c r="AEB919" s="14"/>
      <c r="AEC919" s="14"/>
      <c r="AED919" s="14"/>
      <c r="AEE919" s="14"/>
      <c r="AEF919" s="14"/>
      <c r="AEG919" s="14"/>
      <c r="AEH919" s="14"/>
      <c r="AEI919" s="14"/>
      <c r="AEJ919" s="14"/>
      <c r="AEK919" s="14"/>
      <c r="AEL919" s="14"/>
      <c r="AEM919" s="14"/>
      <c r="AEN919" s="14"/>
      <c r="AEO919" s="14"/>
      <c r="AEP919" s="14"/>
      <c r="AEQ919" s="14"/>
      <c r="AER919" s="14"/>
      <c r="AES919" s="14"/>
      <c r="AET919" s="14"/>
      <c r="AEU919" s="14"/>
      <c r="AEV919" s="14"/>
      <c r="AEW919" s="14"/>
      <c r="AEX919" s="14"/>
      <c r="AEY919" s="14"/>
      <c r="AEZ919" s="14"/>
      <c r="AFA919" s="14"/>
      <c r="AFB919" s="14"/>
      <c r="AFC919" s="14"/>
      <c r="AFD919" s="14"/>
      <c r="AFE919" s="14"/>
      <c r="AFF919" s="14"/>
      <c r="AFG919" s="14"/>
      <c r="AFH919" s="14"/>
      <c r="AFI919" s="14"/>
      <c r="AFJ919" s="14"/>
      <c r="AFK919" s="14"/>
      <c r="AFL919" s="14"/>
      <c r="AFM919" s="14"/>
      <c r="AFN919" s="14"/>
      <c r="AFO919" s="14"/>
      <c r="AFP919" s="14"/>
      <c r="AFQ919" s="14"/>
      <c r="AFR919" s="14"/>
      <c r="AFS919" s="14"/>
      <c r="AFT919" s="14"/>
      <c r="AFU919" s="14"/>
      <c r="AFV919" s="14"/>
      <c r="AFW919" s="14"/>
      <c r="AFX919" s="14"/>
      <c r="AFY919" s="14"/>
      <c r="AFZ919" s="14"/>
      <c r="AGA919" s="14"/>
      <c r="AGB919" s="14"/>
      <c r="AGC919" s="14"/>
      <c r="AGD919" s="14"/>
      <c r="AGE919" s="14"/>
      <c r="AGF919" s="14"/>
      <c r="AGG919" s="14"/>
      <c r="AGH919" s="14"/>
      <c r="AGI919" s="14"/>
      <c r="AGJ919" s="14"/>
      <c r="AGK919" s="14"/>
      <c r="AGL919" s="14"/>
      <c r="AGM919" s="14"/>
      <c r="AGN919" s="14"/>
      <c r="AGO919" s="14"/>
      <c r="AGP919" s="14"/>
      <c r="AGQ919" s="14"/>
      <c r="AGR919" s="14"/>
      <c r="AGS919" s="14"/>
      <c r="AGT919" s="14"/>
      <c r="AGU919" s="14"/>
      <c r="AGV919" s="14"/>
      <c r="AGW919" s="14"/>
      <c r="AGX919" s="14"/>
      <c r="AGY919" s="14"/>
      <c r="AGZ919" s="14"/>
      <c r="AHA919" s="14"/>
      <c r="AHB919" s="14"/>
      <c r="AHC919" s="14"/>
      <c r="AHD919" s="14"/>
      <c r="AHE919" s="14"/>
      <c r="AHF919" s="14"/>
      <c r="AHG919" s="14"/>
      <c r="AHH919" s="14"/>
      <c r="AHI919" s="14"/>
      <c r="AHJ919" s="14"/>
      <c r="AHK919" s="14"/>
      <c r="AHL919" s="14"/>
      <c r="AHM919" s="14"/>
      <c r="AHN919" s="14"/>
      <c r="AHO919" s="14"/>
      <c r="AHP919" s="14"/>
      <c r="AHQ919" s="14"/>
      <c r="AHR919" s="14"/>
      <c r="AHS919" s="14"/>
      <c r="AHT919" s="14"/>
      <c r="AHU919" s="14"/>
      <c r="AHV919" s="14"/>
      <c r="AHW919" s="14"/>
      <c r="AHX919" s="14"/>
      <c r="AHY919" s="14"/>
      <c r="AHZ919" s="14"/>
      <c r="AIA919" s="14"/>
      <c r="AIB919" s="14"/>
      <c r="AIC919" s="14"/>
      <c r="AID919" s="14"/>
      <c r="AIE919" s="14"/>
      <c r="AIF919" s="14"/>
      <c r="AIG919" s="14"/>
      <c r="AIH919" s="14"/>
      <c r="AII919" s="14"/>
      <c r="AIJ919" s="14"/>
      <c r="AIK919" s="14"/>
      <c r="AIL919" s="14"/>
      <c r="AIM919" s="14"/>
      <c r="AIN919" s="14"/>
      <c r="AIO919" s="14"/>
      <c r="AIP919" s="14"/>
      <c r="AIQ919" s="14"/>
      <c r="AIR919" s="14"/>
      <c r="AIS919" s="14"/>
      <c r="AIT919" s="14"/>
      <c r="AIU919" s="14"/>
      <c r="AIV919" s="14"/>
      <c r="AIW919" s="14"/>
      <c r="AIX919" s="14"/>
      <c r="AIY919" s="14"/>
      <c r="AIZ919" s="14"/>
      <c r="AJA919" s="14"/>
      <c r="AJB919" s="14"/>
      <c r="AJC919" s="14"/>
      <c r="AJD919" s="14"/>
      <c r="AJE919" s="14"/>
      <c r="AJF919" s="14"/>
      <c r="AJG919" s="14"/>
      <c r="AJH919" s="14"/>
      <c r="AJI919" s="14"/>
      <c r="AJJ919" s="14"/>
      <c r="AJK919" s="14"/>
      <c r="AJL919" s="14"/>
      <c r="AJM919" s="14"/>
      <c r="AJN919" s="14"/>
      <c r="AJO919" s="14"/>
      <c r="AJP919" s="14"/>
      <c r="AJQ919" s="14"/>
      <c r="AJR919" s="14"/>
      <c r="AJS919" s="14"/>
      <c r="AJT919" s="14"/>
      <c r="AJU919" s="14"/>
      <c r="AJV919" s="14"/>
      <c r="AJW919" s="14"/>
      <c r="AJX919" s="14"/>
      <c r="AJY919" s="14"/>
      <c r="AJZ919" s="14"/>
      <c r="AKA919" s="14"/>
      <c r="AKB919" s="14"/>
      <c r="AKC919" s="14"/>
      <c r="AKD919" s="14"/>
      <c r="AKE919" s="14"/>
      <c r="AKF919" s="14"/>
      <c r="AKG919" s="14"/>
      <c r="AKH919" s="14"/>
      <c r="AKI919" s="14"/>
      <c r="AKJ919" s="14"/>
      <c r="AKK919" s="14"/>
      <c r="AKL919" s="14"/>
      <c r="AKM919" s="14"/>
      <c r="AKN919" s="14"/>
      <c r="AKO919" s="14"/>
      <c r="AKP919" s="14"/>
      <c r="AKQ919" s="14"/>
      <c r="AKR919" s="14"/>
      <c r="AKS919" s="14"/>
      <c r="AKT919" s="14"/>
      <c r="AKU919" s="14"/>
      <c r="AKV919" s="14"/>
      <c r="AKW919" s="14"/>
      <c r="AKX919" s="14"/>
      <c r="AKY919" s="14"/>
      <c r="AKZ919" s="14"/>
      <c r="ALA919" s="14"/>
      <c r="ALB919" s="14"/>
      <c r="ALC919" s="14"/>
      <c r="ALD919" s="14"/>
      <c r="ALE919" s="14"/>
      <c r="ALF919" s="14"/>
      <c r="ALG919" s="14"/>
      <c r="ALH919" s="14"/>
      <c r="ALI919" s="14"/>
      <c r="ALJ919" s="14"/>
      <c r="ALK919" s="14"/>
      <c r="ALL919" s="14"/>
      <c r="ALM919" s="14"/>
      <c r="ALN919" s="14"/>
      <c r="ALO919" s="14"/>
      <c r="ALP919" s="14"/>
      <c r="ALQ919" s="14"/>
      <c r="ALR919" s="14"/>
      <c r="ALS919" s="14"/>
      <c r="ALT919" s="14"/>
      <c r="ALU919" s="14"/>
      <c r="ALV919" s="14"/>
      <c r="ALW919" s="14"/>
      <c r="ALX919" s="14"/>
      <c r="ALY919" s="14"/>
      <c r="ALZ919" s="14"/>
      <c r="AMA919" s="14"/>
      <c r="AMB919" s="14"/>
      <c r="AMC919" s="14"/>
      <c r="AMD919" s="14"/>
      <c r="AME919" s="14"/>
      <c r="AMF919" s="14"/>
      <c r="AMG919" s="14"/>
      <c r="AMH919" s="14"/>
      <c r="AMI919" s="14"/>
      <c r="AMJ919" s="14"/>
      <c r="AMK919" s="14"/>
      <c r="AML919" s="14"/>
      <c r="AMM919" s="14"/>
      <c r="AMN919" s="14"/>
      <c r="AMO919" s="14"/>
      <c r="AMP919" s="14"/>
      <c r="AMQ919" s="14"/>
      <c r="AMR919" s="14"/>
      <c r="AMS919" s="14"/>
      <c r="AMT919" s="14"/>
      <c r="AMU919" s="14"/>
      <c r="AMV919" s="14"/>
      <c r="AMW919" s="14"/>
      <c r="AMX919" s="14"/>
      <c r="AMY919" s="14"/>
      <c r="AMZ919" s="14"/>
      <c r="ANA919" s="14"/>
      <c r="ANB919" s="14"/>
      <c r="ANC919" s="14"/>
      <c r="AND919" s="14"/>
      <c r="ANE919" s="14"/>
      <c r="ANF919" s="14"/>
      <c r="ANG919" s="14"/>
      <c r="ANH919" s="14"/>
      <c r="ANI919" s="14"/>
      <c r="ANJ919" s="14"/>
      <c r="ANK919" s="14"/>
      <c r="ANL919" s="14"/>
      <c r="ANM919" s="14"/>
      <c r="ANN919" s="14"/>
      <c r="ANO919" s="14"/>
      <c r="ANP919" s="14"/>
      <c r="ANQ919" s="14"/>
      <c r="ANR919" s="14"/>
      <c r="ANS919" s="14"/>
      <c r="ANT919" s="14"/>
      <c r="ANU919" s="14"/>
      <c r="ANV919" s="14"/>
      <c r="ANW919" s="14"/>
      <c r="ANX919" s="14"/>
      <c r="ANY919" s="14"/>
      <c r="ANZ919" s="14"/>
      <c r="AOA919" s="14"/>
      <c r="AOB919" s="14"/>
      <c r="AOC919" s="14"/>
      <c r="AOD919" s="14"/>
      <c r="AOE919" s="14"/>
      <c r="AOF919" s="14"/>
      <c r="AOG919" s="14"/>
      <c r="AOH919" s="14"/>
      <c r="AOI919" s="14"/>
      <c r="AOJ919" s="14"/>
      <c r="AOK919" s="14"/>
      <c r="AOL919" s="14"/>
      <c r="AOM919" s="14"/>
      <c r="AON919" s="14"/>
      <c r="AOO919" s="14"/>
      <c r="AOP919" s="14"/>
      <c r="AOQ919" s="14"/>
      <c r="AOR919" s="14"/>
      <c r="AOS919" s="14"/>
      <c r="AOT919" s="14"/>
      <c r="AOU919" s="14"/>
      <c r="AOV919" s="14"/>
      <c r="AOW919" s="14"/>
      <c r="AOX919" s="14"/>
      <c r="AOY919" s="14"/>
      <c r="AOZ919" s="14"/>
      <c r="APA919" s="14"/>
      <c r="APB919" s="14"/>
      <c r="APC919" s="14"/>
      <c r="APD919" s="14"/>
      <c r="APE919" s="14"/>
      <c r="APF919" s="14"/>
      <c r="APG919" s="14"/>
      <c r="APH919" s="14"/>
      <c r="API919" s="14"/>
      <c r="APJ919" s="14"/>
      <c r="APK919" s="14"/>
      <c r="APL919" s="14"/>
      <c r="APM919" s="14"/>
      <c r="APN919" s="14"/>
      <c r="APO919" s="14"/>
      <c r="APP919" s="14"/>
      <c r="APQ919" s="14"/>
      <c r="APR919" s="14"/>
      <c r="APS919" s="14"/>
      <c r="APT919" s="14"/>
      <c r="APU919" s="14"/>
      <c r="APV919" s="14"/>
      <c r="APW919" s="14"/>
      <c r="APX919" s="14"/>
      <c r="APY919" s="14"/>
      <c r="APZ919" s="14"/>
      <c r="AQA919" s="14"/>
      <c r="AQB919" s="14"/>
      <c r="AQC919" s="14"/>
      <c r="AQD919" s="14"/>
      <c r="AQE919" s="14"/>
      <c r="AQF919" s="14"/>
      <c r="AQG919" s="14"/>
      <c r="AQH919" s="14"/>
      <c r="AQI919" s="14"/>
      <c r="AQJ919" s="14"/>
      <c r="AQK919" s="14"/>
      <c r="AQL919" s="14"/>
      <c r="AQM919" s="14"/>
      <c r="AQN919" s="14"/>
      <c r="AQO919" s="14"/>
      <c r="AQP919" s="14"/>
      <c r="AQQ919" s="14"/>
      <c r="AQR919" s="14"/>
      <c r="AQS919" s="14"/>
      <c r="AQT919" s="14"/>
      <c r="AQU919" s="14"/>
      <c r="AQV919" s="14"/>
      <c r="AQW919" s="14"/>
      <c r="AQX919" s="14"/>
      <c r="AQY919" s="14"/>
      <c r="AQZ919" s="14"/>
      <c r="ARA919" s="14"/>
      <c r="ARB919" s="14"/>
      <c r="ARC919" s="14"/>
      <c r="ARD919" s="14"/>
      <c r="ARE919" s="14"/>
      <c r="ARF919" s="14"/>
      <c r="ARG919" s="14"/>
      <c r="ARH919" s="14"/>
      <c r="ARI919" s="14"/>
      <c r="ARJ919" s="14"/>
      <c r="ARK919" s="14"/>
      <c r="ARL919" s="14"/>
      <c r="ARM919" s="14"/>
      <c r="ARN919" s="14"/>
      <c r="ARO919" s="14"/>
      <c r="ARP919" s="14"/>
      <c r="ARQ919" s="14"/>
      <c r="ARR919" s="14"/>
      <c r="ARS919" s="14"/>
      <c r="ART919" s="14"/>
      <c r="ARU919" s="14"/>
      <c r="ARV919" s="14"/>
      <c r="ARW919" s="14"/>
      <c r="ARX919" s="14"/>
      <c r="ARY919" s="14"/>
      <c r="ARZ919" s="14"/>
      <c r="ASA919" s="14"/>
      <c r="ASB919" s="14"/>
      <c r="ASC919" s="14"/>
      <c r="ASD919" s="14"/>
      <c r="ASE919" s="14"/>
      <c r="ASF919" s="14"/>
      <c r="ASG919" s="14"/>
      <c r="ASH919" s="14"/>
      <c r="ASI919" s="14"/>
      <c r="ASJ919" s="14"/>
      <c r="ASK919" s="14"/>
      <c r="ASL919" s="14"/>
      <c r="ASM919" s="14"/>
      <c r="ASN919" s="14"/>
      <c r="ASO919" s="14"/>
      <c r="ASP919" s="14"/>
      <c r="ASQ919" s="14"/>
      <c r="ASR919" s="14"/>
      <c r="ASS919" s="14"/>
      <c r="AST919" s="14"/>
      <c r="ASU919" s="14"/>
      <c r="ASV919" s="14"/>
      <c r="ASW919" s="14"/>
      <c r="ASX919" s="14"/>
      <c r="ASY919" s="14"/>
      <c r="ASZ919" s="14"/>
      <c r="ATA919" s="14"/>
      <c r="ATB919" s="14"/>
      <c r="ATC919" s="14"/>
      <c r="ATD919" s="14"/>
      <c r="ATE919" s="14"/>
      <c r="ATF919" s="14"/>
      <c r="ATG919" s="14"/>
      <c r="ATH919" s="14"/>
      <c r="ATI919" s="14"/>
      <c r="ATJ919" s="14"/>
      <c r="ATK919" s="14"/>
      <c r="ATL919" s="14"/>
      <c r="ATM919" s="14"/>
      <c r="ATN919" s="14"/>
      <c r="ATO919" s="14"/>
      <c r="ATP919" s="14"/>
      <c r="ATQ919" s="14"/>
      <c r="ATR919" s="14"/>
      <c r="ATS919" s="14"/>
      <c r="ATT919" s="14"/>
      <c r="ATU919" s="14"/>
      <c r="ATV919" s="14"/>
      <c r="ATW919" s="14"/>
      <c r="ATX919" s="14"/>
      <c r="ATY919" s="14"/>
      <c r="ATZ919" s="14"/>
      <c r="AUA919" s="14"/>
      <c r="AUB919" s="14"/>
      <c r="AUC919" s="14"/>
      <c r="AUD919" s="14"/>
      <c r="AUE919" s="14"/>
      <c r="AUF919" s="14"/>
      <c r="AUG919" s="14"/>
      <c r="AUH919" s="14"/>
      <c r="AUI919" s="14"/>
      <c r="AUJ919" s="14"/>
      <c r="AUK919" s="14"/>
      <c r="AUL919" s="14"/>
      <c r="AUM919" s="14"/>
      <c r="AUN919" s="14"/>
      <c r="AUO919" s="14"/>
      <c r="AUP919" s="14"/>
      <c r="AUQ919" s="14"/>
      <c r="AUR919" s="14"/>
      <c r="AUS919" s="14"/>
      <c r="AUT919" s="14"/>
      <c r="AUU919" s="14"/>
      <c r="AUV919" s="14"/>
      <c r="AUW919" s="14"/>
      <c r="AUX919" s="14"/>
      <c r="AUY919" s="14"/>
      <c r="AUZ919" s="14"/>
      <c r="AVA919" s="14"/>
      <c r="AVB919" s="14"/>
      <c r="AVC919" s="14"/>
      <c r="AVD919" s="14"/>
      <c r="AVE919" s="14"/>
      <c r="AVF919" s="14"/>
      <c r="AVG919" s="14"/>
      <c r="AVH919" s="14"/>
      <c r="AVI919" s="14"/>
      <c r="AVJ919" s="14"/>
      <c r="AVK919" s="14"/>
      <c r="AVL919" s="14"/>
      <c r="AVM919" s="14"/>
      <c r="AVN919" s="14"/>
      <c r="AVO919" s="14"/>
      <c r="AVP919" s="14"/>
      <c r="AVQ919" s="14"/>
      <c r="AVR919" s="14"/>
      <c r="AVS919" s="14"/>
      <c r="AVT919" s="14"/>
      <c r="AVU919" s="14"/>
      <c r="AVV919" s="14"/>
      <c r="AVW919" s="14"/>
      <c r="AVX919" s="14"/>
      <c r="AVY919" s="14"/>
      <c r="AVZ919" s="14"/>
      <c r="AWA919" s="14"/>
      <c r="AWB919" s="14"/>
      <c r="AWC919" s="14"/>
      <c r="AWD919" s="14"/>
      <c r="AWE919" s="14"/>
      <c r="AWF919" s="14"/>
      <c r="AWG919" s="14"/>
      <c r="AWH919" s="14"/>
      <c r="AWI919" s="14"/>
      <c r="AWJ919" s="14"/>
      <c r="AWK919" s="14"/>
      <c r="AWL919" s="14"/>
      <c r="AWM919" s="14"/>
      <c r="AWN919" s="14"/>
      <c r="AWO919" s="14"/>
      <c r="AWP919" s="14"/>
      <c r="AWQ919" s="14"/>
      <c r="AWR919" s="14"/>
      <c r="AWS919" s="14"/>
      <c r="AWT919" s="14"/>
      <c r="AWU919" s="14"/>
      <c r="AWV919" s="14"/>
      <c r="AWW919" s="14"/>
      <c r="AWX919" s="14"/>
      <c r="AWY919" s="14"/>
      <c r="AWZ919" s="14"/>
      <c r="AXA919" s="14"/>
      <c r="AXB919" s="14"/>
      <c r="AXC919" s="14"/>
      <c r="AXD919" s="14"/>
      <c r="AXE919" s="14"/>
      <c r="AXF919" s="14"/>
      <c r="AXG919" s="14"/>
      <c r="AXH919" s="14"/>
      <c r="AXI919" s="14"/>
      <c r="AXJ919" s="14"/>
      <c r="AXK919" s="14"/>
      <c r="AXL919" s="14"/>
      <c r="AXM919" s="14"/>
      <c r="AXN919" s="14"/>
      <c r="AXO919" s="14"/>
      <c r="AXP919" s="14"/>
      <c r="AXQ919" s="14"/>
      <c r="AXR919" s="14"/>
      <c r="AXS919" s="14"/>
      <c r="AXT919" s="14"/>
      <c r="AXU919" s="14"/>
      <c r="AXV919" s="14"/>
      <c r="AXW919" s="14"/>
      <c r="AXX919" s="14"/>
      <c r="AXY919" s="14"/>
      <c r="AXZ919" s="14"/>
      <c r="AYA919" s="14"/>
      <c r="AYB919" s="14"/>
      <c r="AYC919" s="14"/>
      <c r="AYD919" s="14"/>
      <c r="AYE919" s="14"/>
      <c r="AYF919" s="14"/>
      <c r="AYG919" s="14"/>
      <c r="AYH919" s="14"/>
      <c r="AYI919" s="14"/>
      <c r="AYJ919" s="14"/>
      <c r="AYK919" s="14"/>
      <c r="AYL919" s="14"/>
      <c r="AYM919" s="14"/>
      <c r="AYN919" s="14"/>
      <c r="AYO919" s="14"/>
      <c r="AYP919" s="14"/>
      <c r="AYQ919" s="14"/>
      <c r="AYR919" s="14"/>
      <c r="AYS919" s="14"/>
      <c r="AYT919" s="14"/>
      <c r="AYU919" s="14"/>
      <c r="AYV919" s="14"/>
      <c r="AYW919" s="14"/>
      <c r="AYX919" s="14"/>
      <c r="AYY919" s="14"/>
      <c r="AYZ919" s="14"/>
      <c r="AZA919" s="14"/>
      <c r="AZB919" s="14"/>
      <c r="AZC919" s="14"/>
      <c r="AZD919" s="14"/>
      <c r="AZE919" s="14"/>
      <c r="AZF919" s="14"/>
      <c r="AZG919" s="14"/>
      <c r="AZH919" s="14"/>
      <c r="AZI919" s="14"/>
      <c r="AZJ919" s="14"/>
      <c r="AZK919" s="14"/>
      <c r="AZL919" s="14"/>
      <c r="AZM919" s="14"/>
      <c r="AZN919" s="14"/>
      <c r="AZO919" s="14"/>
      <c r="AZP919" s="14"/>
      <c r="AZQ919" s="14"/>
      <c r="AZR919" s="14"/>
      <c r="AZS919" s="14"/>
      <c r="AZT919" s="14"/>
      <c r="AZU919" s="14"/>
      <c r="AZV919" s="14"/>
      <c r="AZW919" s="14"/>
      <c r="AZX919" s="14"/>
      <c r="AZY919" s="14"/>
      <c r="AZZ919" s="14"/>
      <c r="BAA919" s="14"/>
      <c r="BAB919" s="14"/>
      <c r="BAC919" s="14"/>
      <c r="BAD919" s="14"/>
      <c r="BAE919" s="14"/>
      <c r="BAF919" s="14"/>
      <c r="BAG919" s="14"/>
      <c r="BAH919" s="14"/>
      <c r="BAI919" s="14"/>
      <c r="BAJ919" s="14"/>
      <c r="BAK919" s="14"/>
      <c r="BAL919" s="14"/>
      <c r="BAM919" s="14"/>
      <c r="BAN919" s="14"/>
      <c r="BAO919" s="14"/>
      <c r="BAP919" s="14"/>
      <c r="BAQ919" s="14"/>
      <c r="BAR919" s="14"/>
      <c r="BAS919" s="14"/>
      <c r="BAT919" s="14"/>
      <c r="BAU919" s="14"/>
      <c r="BAV919" s="14"/>
      <c r="BAW919" s="14"/>
      <c r="BAX919" s="14"/>
      <c r="BAY919" s="14"/>
      <c r="BAZ919" s="14"/>
      <c r="BBA919" s="14"/>
      <c r="BBB919" s="14"/>
      <c r="BBC919" s="14"/>
      <c r="BBD919" s="14"/>
      <c r="BBE919" s="14"/>
      <c r="BBF919" s="14"/>
      <c r="BBG919" s="14"/>
      <c r="BBH919" s="14"/>
      <c r="BBI919" s="14"/>
      <c r="BBJ919" s="14"/>
      <c r="BBK919" s="14"/>
      <c r="BBL919" s="14"/>
      <c r="BBM919" s="14"/>
      <c r="BBN919" s="14"/>
      <c r="BBO919" s="14"/>
      <c r="BBP919" s="14"/>
      <c r="BBQ919" s="14"/>
      <c r="BBR919" s="14"/>
      <c r="BBS919" s="14"/>
      <c r="BBT919" s="14"/>
      <c r="BBU919" s="14"/>
      <c r="BBV919" s="14"/>
      <c r="BBW919" s="14"/>
      <c r="BBX919" s="14"/>
      <c r="BBY919" s="14"/>
      <c r="BBZ919" s="14"/>
      <c r="BCA919" s="14"/>
      <c r="BCB919" s="14"/>
      <c r="BCC919" s="14"/>
      <c r="BCD919" s="14"/>
      <c r="BCE919" s="14"/>
      <c r="BCF919" s="14"/>
      <c r="BCG919" s="14"/>
      <c r="BCH919" s="14"/>
      <c r="BCI919" s="14"/>
      <c r="BCJ919" s="14"/>
      <c r="BCK919" s="14"/>
      <c r="BCL919" s="14"/>
      <c r="BCM919" s="14"/>
      <c r="BCN919" s="14"/>
      <c r="BCO919" s="14"/>
      <c r="BCP919" s="14"/>
      <c r="BCQ919" s="14"/>
      <c r="BCR919" s="14"/>
      <c r="BCS919" s="14"/>
      <c r="BCT919" s="14"/>
      <c r="BCU919" s="14"/>
      <c r="BCV919" s="14"/>
      <c r="BCW919" s="14"/>
      <c r="BCX919" s="14"/>
      <c r="BCY919" s="14"/>
      <c r="BCZ919" s="14"/>
      <c r="BDA919" s="14"/>
      <c r="BDB919" s="14"/>
      <c r="BDC919" s="14"/>
      <c r="BDD919" s="14"/>
      <c r="BDE919" s="14"/>
      <c r="BDF919" s="14"/>
      <c r="BDG919" s="14"/>
      <c r="BDH919" s="14"/>
      <c r="BDI919" s="14"/>
      <c r="BDJ919" s="14"/>
      <c r="BDK919" s="14"/>
      <c r="BDL919" s="14"/>
      <c r="BDM919" s="14"/>
      <c r="BDN919" s="14"/>
      <c r="BDO919" s="14"/>
      <c r="BDP919" s="14"/>
      <c r="BDQ919" s="14"/>
      <c r="BDR919" s="14"/>
      <c r="BDS919" s="14"/>
      <c r="BDT919" s="14"/>
      <c r="BDU919" s="14"/>
      <c r="BDV919" s="14"/>
      <c r="BDW919" s="14"/>
      <c r="BDX919" s="14"/>
      <c r="BDY919" s="14"/>
      <c r="BDZ919" s="14"/>
      <c r="BEA919" s="14"/>
      <c r="BEB919" s="14"/>
      <c r="BEC919" s="14"/>
      <c r="BED919" s="14"/>
      <c r="BEE919" s="14"/>
      <c r="BEF919" s="14"/>
      <c r="BEG919" s="14"/>
      <c r="BEH919" s="14"/>
      <c r="BEI919" s="14"/>
      <c r="BEJ919" s="14"/>
      <c r="BEK919" s="14"/>
      <c r="BEL919" s="14"/>
      <c r="BEM919" s="14"/>
      <c r="BEN919" s="14"/>
      <c r="BEO919" s="14"/>
      <c r="BEP919" s="14"/>
      <c r="BEQ919" s="14"/>
      <c r="BER919" s="14"/>
      <c r="BES919" s="14"/>
      <c r="BET919" s="14"/>
      <c r="BEU919" s="14"/>
      <c r="BEV919" s="14"/>
      <c r="BEW919" s="14"/>
      <c r="BEX919" s="14"/>
      <c r="BEY919" s="14"/>
      <c r="BEZ919" s="14"/>
      <c r="BFA919" s="14"/>
      <c r="BFB919" s="14"/>
      <c r="BFC919" s="14"/>
      <c r="BFD919" s="14"/>
      <c r="BFE919" s="14"/>
      <c r="BFF919" s="14"/>
      <c r="BFG919" s="14"/>
      <c r="BFH919" s="14"/>
      <c r="BFI919" s="14"/>
      <c r="BFJ919" s="14"/>
      <c r="BFK919" s="14"/>
      <c r="BFL919" s="14"/>
      <c r="BFM919" s="14"/>
      <c r="BFN919" s="14"/>
      <c r="BFO919" s="14"/>
      <c r="BFP919" s="14"/>
      <c r="BFQ919" s="14"/>
      <c r="BFR919" s="14"/>
      <c r="BFS919" s="14"/>
      <c r="BFT919" s="14"/>
      <c r="BFU919" s="14"/>
      <c r="BFV919" s="14"/>
      <c r="BFW919" s="14"/>
      <c r="BFX919" s="14"/>
      <c r="BFY919" s="14"/>
      <c r="BFZ919" s="14"/>
      <c r="BGA919" s="14"/>
      <c r="BGB919" s="14"/>
      <c r="BGC919" s="14"/>
      <c r="BGD919" s="14"/>
      <c r="BGE919" s="14"/>
      <c r="BGF919" s="14"/>
      <c r="BGG919" s="14"/>
      <c r="BGH919" s="14"/>
      <c r="BGI919" s="14"/>
      <c r="BGJ919" s="14"/>
      <c r="BGK919" s="14"/>
      <c r="BGL919" s="14"/>
      <c r="BGM919" s="14"/>
      <c r="BGN919" s="14"/>
      <c r="BGO919" s="14"/>
      <c r="BGP919" s="14"/>
      <c r="BGQ919" s="14"/>
      <c r="BGR919" s="14"/>
      <c r="BGS919" s="14"/>
      <c r="BGT919" s="14"/>
      <c r="BGU919" s="14"/>
      <c r="BGV919" s="14"/>
      <c r="BGW919" s="14"/>
      <c r="BGX919" s="14"/>
      <c r="BGY919" s="14"/>
      <c r="BGZ919" s="14"/>
      <c r="BHA919" s="14"/>
      <c r="BHB919" s="14"/>
      <c r="BHC919" s="14"/>
      <c r="BHD919" s="14"/>
      <c r="BHE919" s="14"/>
      <c r="BHF919" s="14"/>
      <c r="BHG919" s="14"/>
      <c r="BHH919" s="14"/>
      <c r="BHI919" s="14"/>
      <c r="BHJ919" s="14"/>
      <c r="BHK919" s="14"/>
      <c r="BHL919" s="14"/>
      <c r="BHM919" s="14"/>
      <c r="BHN919" s="14"/>
      <c r="BHO919" s="14"/>
      <c r="BHP919" s="14"/>
      <c r="BHQ919" s="14"/>
      <c r="BHR919" s="14"/>
      <c r="BHS919" s="14"/>
      <c r="BHT919" s="14"/>
      <c r="BHU919" s="14"/>
      <c r="BHV919" s="14"/>
      <c r="BHW919" s="14"/>
      <c r="BHX919" s="14"/>
      <c r="BHY919" s="14"/>
      <c r="BHZ919" s="14"/>
      <c r="BIA919" s="14"/>
      <c r="BIB919" s="14"/>
      <c r="BIC919" s="14"/>
      <c r="BID919" s="14"/>
      <c r="BIE919" s="14"/>
      <c r="BIF919" s="14"/>
      <c r="BIG919" s="14"/>
      <c r="BIH919" s="14"/>
      <c r="BII919" s="14"/>
      <c r="BIJ919" s="14"/>
      <c r="BIK919" s="14"/>
      <c r="BIL919" s="14"/>
      <c r="BIM919" s="14"/>
      <c r="BIN919" s="14"/>
      <c r="BIO919" s="14"/>
      <c r="BIP919" s="14"/>
      <c r="BIQ919" s="14"/>
      <c r="BIR919" s="14"/>
      <c r="BIS919" s="14"/>
      <c r="BIT919" s="14"/>
      <c r="BIU919" s="14"/>
      <c r="BIV919" s="14"/>
      <c r="BIW919" s="14"/>
      <c r="BIX919" s="14"/>
      <c r="BIY919" s="14"/>
      <c r="BIZ919" s="14"/>
      <c r="BJA919" s="14"/>
      <c r="BJB919" s="14"/>
      <c r="BJC919" s="14"/>
      <c r="BJD919" s="14"/>
      <c r="BJE919" s="14"/>
      <c r="BJF919" s="14"/>
      <c r="BJG919" s="14"/>
      <c r="BJH919" s="14"/>
      <c r="BJI919" s="14"/>
      <c r="BJJ919" s="14"/>
      <c r="BJK919" s="14"/>
      <c r="BJL919" s="14"/>
      <c r="BJM919" s="14"/>
      <c r="BJN919" s="14"/>
      <c r="BJO919" s="14"/>
      <c r="BJP919" s="14"/>
      <c r="BJQ919" s="14"/>
      <c r="BJR919" s="14"/>
      <c r="BJS919" s="14"/>
      <c r="BJT919" s="14"/>
      <c r="BJU919" s="14"/>
      <c r="BJV919" s="14"/>
      <c r="BJW919" s="14"/>
      <c r="BJX919" s="14"/>
      <c r="BJY919" s="14"/>
      <c r="BJZ919" s="14"/>
      <c r="BKA919" s="14"/>
      <c r="BKB919" s="14"/>
      <c r="BKC919" s="14"/>
      <c r="BKD919" s="14"/>
      <c r="BKE919" s="14"/>
      <c r="BKF919" s="14"/>
      <c r="BKG919" s="14"/>
      <c r="BKH919" s="14"/>
      <c r="BKI919" s="14"/>
      <c r="BKJ919" s="14"/>
      <c r="BKK919" s="14"/>
      <c r="BKL919" s="14"/>
      <c r="BKM919" s="14"/>
      <c r="BKN919" s="14"/>
      <c r="BKO919" s="14"/>
      <c r="BKP919" s="14"/>
      <c r="BKQ919" s="14"/>
      <c r="BKR919" s="14"/>
      <c r="BKS919" s="14"/>
      <c r="BKT919" s="14"/>
      <c r="BKU919" s="14"/>
      <c r="BKV919" s="14"/>
      <c r="BKW919" s="14"/>
      <c r="BKX919" s="14"/>
      <c r="BKY919" s="14"/>
      <c r="BKZ919" s="14"/>
      <c r="BLA919" s="14"/>
      <c r="BLB919" s="14"/>
      <c r="BLC919" s="14"/>
      <c r="BLD919" s="14"/>
      <c r="BLE919" s="14"/>
      <c r="BLF919" s="14"/>
      <c r="BLG919" s="14"/>
      <c r="BLH919" s="14"/>
      <c r="BLI919" s="14"/>
      <c r="BLJ919" s="14"/>
      <c r="BLK919" s="14"/>
      <c r="BLL919" s="14"/>
      <c r="BLM919" s="14"/>
      <c r="BLN919" s="14"/>
      <c r="BLO919" s="14"/>
      <c r="BLP919" s="14"/>
      <c r="BLQ919" s="14"/>
      <c r="BLR919" s="14"/>
      <c r="BLS919" s="14"/>
      <c r="BLT919" s="14"/>
      <c r="BLU919" s="14"/>
      <c r="BLV919" s="14"/>
      <c r="BLW919" s="14"/>
      <c r="BLX919" s="14"/>
      <c r="BLY919" s="14"/>
      <c r="BLZ919" s="14"/>
      <c r="BMA919" s="14"/>
      <c r="BMB919" s="14"/>
      <c r="BMC919" s="14"/>
      <c r="BMD919" s="14"/>
      <c r="BME919" s="14"/>
      <c r="BMF919" s="14"/>
      <c r="BMG919" s="14"/>
      <c r="BMH919" s="14"/>
      <c r="BMI919" s="14"/>
      <c r="BMJ919" s="14"/>
      <c r="BMK919" s="14"/>
      <c r="BML919" s="14"/>
      <c r="BMM919" s="14"/>
      <c r="BMN919" s="14"/>
      <c r="BMO919" s="14"/>
      <c r="BMP919" s="14"/>
      <c r="BMQ919" s="14"/>
      <c r="BMR919" s="14"/>
      <c r="BMS919" s="14"/>
      <c r="BMT919" s="14"/>
      <c r="BMU919" s="14"/>
      <c r="BMV919" s="14"/>
      <c r="BMW919" s="14"/>
      <c r="BMX919" s="14"/>
      <c r="BMY919" s="14"/>
      <c r="BMZ919" s="14"/>
      <c r="BNA919" s="14"/>
      <c r="BNB919" s="14"/>
      <c r="BNC919" s="14"/>
      <c r="BND919" s="14"/>
      <c r="BNE919" s="14"/>
      <c r="BNF919" s="14"/>
      <c r="BNG919" s="14"/>
      <c r="BNH919" s="14"/>
      <c r="BNI919" s="14"/>
      <c r="BNJ919" s="14"/>
      <c r="BNK919" s="14"/>
      <c r="BNL919" s="14"/>
      <c r="BNM919" s="14"/>
      <c r="BNN919" s="14"/>
      <c r="BNO919" s="14"/>
      <c r="BNP919" s="14"/>
      <c r="BNQ919" s="14"/>
      <c r="BNR919" s="14"/>
      <c r="BNS919" s="14"/>
      <c r="BNT919" s="14"/>
      <c r="BNU919" s="14"/>
      <c r="BNV919" s="14"/>
      <c r="BNW919" s="14"/>
      <c r="BNX919" s="14"/>
      <c r="BNY919" s="14"/>
      <c r="BNZ919" s="14"/>
      <c r="BOA919" s="14"/>
      <c r="BOB919" s="14"/>
      <c r="BOC919" s="14"/>
      <c r="BOD919" s="14"/>
      <c r="BOE919" s="14"/>
      <c r="BOF919" s="14"/>
      <c r="BOG919" s="14"/>
      <c r="BOH919" s="14"/>
      <c r="BOI919" s="14"/>
      <c r="BOJ919" s="14"/>
      <c r="BOK919" s="14"/>
      <c r="BOL919" s="14"/>
      <c r="BOM919" s="14"/>
      <c r="BON919" s="14"/>
      <c r="BOO919" s="14"/>
      <c r="BOP919" s="14"/>
      <c r="BOQ919" s="14"/>
      <c r="BOR919" s="14"/>
      <c r="BOS919" s="14"/>
      <c r="BOT919" s="14"/>
      <c r="BOU919" s="14"/>
      <c r="BOV919" s="14"/>
      <c r="BOW919" s="14"/>
      <c r="BOX919" s="14"/>
      <c r="BOY919" s="14"/>
      <c r="BOZ919" s="14"/>
      <c r="BPA919" s="14"/>
      <c r="BPB919" s="14"/>
      <c r="BPC919" s="14"/>
      <c r="BPD919" s="14"/>
      <c r="BPE919" s="14"/>
      <c r="BPF919" s="14"/>
      <c r="BPG919" s="14"/>
      <c r="BPH919" s="14"/>
      <c r="BPI919" s="14"/>
      <c r="BPJ919" s="14"/>
      <c r="BPK919" s="14"/>
      <c r="BPL919" s="14"/>
      <c r="BPM919" s="14"/>
      <c r="BPN919" s="14"/>
      <c r="BPO919" s="14"/>
      <c r="BPP919" s="14"/>
      <c r="BPQ919" s="14"/>
      <c r="BPR919" s="14"/>
      <c r="BPS919" s="14"/>
      <c r="BPT919" s="14"/>
      <c r="BPU919" s="14"/>
      <c r="BPV919" s="14"/>
      <c r="BPW919" s="14"/>
      <c r="BPX919" s="14"/>
      <c r="BPY919" s="14"/>
      <c r="BPZ919" s="14"/>
      <c r="BQA919" s="14"/>
      <c r="BQB919" s="14"/>
      <c r="BQC919" s="14"/>
      <c r="BQD919" s="14"/>
      <c r="BQE919" s="14"/>
      <c r="BQF919" s="14"/>
      <c r="BQG919" s="14"/>
      <c r="BQH919" s="14"/>
      <c r="BQI919" s="14"/>
      <c r="BQJ919" s="14"/>
      <c r="BQK919" s="14"/>
      <c r="BQL919" s="14"/>
      <c r="BQM919" s="14"/>
      <c r="BQN919" s="14"/>
      <c r="BQO919" s="14"/>
      <c r="BQP919" s="14"/>
      <c r="BQQ919" s="14"/>
      <c r="BQR919" s="14"/>
      <c r="BQS919" s="14"/>
      <c r="BQT919" s="14"/>
      <c r="BQU919" s="14"/>
      <c r="BQV919" s="14"/>
      <c r="BQW919" s="14"/>
      <c r="BQX919" s="14"/>
      <c r="BQY919" s="14"/>
      <c r="BQZ919" s="14"/>
      <c r="BRA919" s="14"/>
      <c r="BRB919" s="14"/>
      <c r="BRC919" s="14"/>
      <c r="BRD919" s="14"/>
      <c r="BRE919" s="14"/>
      <c r="BRF919" s="14"/>
      <c r="BRG919" s="14"/>
      <c r="BRH919" s="14"/>
      <c r="BRI919" s="14"/>
      <c r="BRJ919" s="14"/>
      <c r="BRK919" s="14"/>
      <c r="BRL919" s="14"/>
      <c r="BRM919" s="14"/>
      <c r="BRN919" s="14"/>
      <c r="BRO919" s="14"/>
      <c r="BRP919" s="14"/>
      <c r="BRQ919" s="14"/>
      <c r="BRR919" s="14"/>
      <c r="BRS919" s="14"/>
      <c r="BRT919" s="14"/>
      <c r="BRU919" s="14"/>
      <c r="BRV919" s="14"/>
      <c r="BRW919" s="14"/>
      <c r="BRX919" s="14"/>
      <c r="BRY919" s="14"/>
      <c r="BRZ919" s="14"/>
      <c r="BSA919" s="14"/>
      <c r="BSB919" s="14"/>
      <c r="BSC919" s="14"/>
      <c r="BSD919" s="14"/>
      <c r="BSE919" s="14"/>
      <c r="BSF919" s="14"/>
      <c r="BSG919" s="14"/>
      <c r="BSH919" s="14"/>
      <c r="BSI919" s="14"/>
      <c r="BSJ919" s="14"/>
      <c r="BSK919" s="14"/>
      <c r="BSL919" s="14"/>
      <c r="BSM919" s="14"/>
      <c r="BSN919" s="14"/>
      <c r="BSO919" s="14"/>
      <c r="BSP919" s="14"/>
      <c r="BSQ919" s="14"/>
      <c r="BSR919" s="14"/>
      <c r="BSS919" s="14"/>
      <c r="BST919" s="14"/>
      <c r="BSU919" s="14"/>
      <c r="BSV919" s="14"/>
      <c r="BSW919" s="14"/>
      <c r="BSX919" s="14"/>
      <c r="BSY919" s="14"/>
      <c r="BSZ919" s="14"/>
      <c r="BTA919" s="14"/>
      <c r="BTB919" s="14"/>
      <c r="BTC919" s="14"/>
      <c r="BTD919" s="14"/>
      <c r="BTE919" s="14"/>
      <c r="BTF919" s="14"/>
      <c r="BTG919" s="14"/>
      <c r="BTH919" s="14"/>
      <c r="BTI919" s="14"/>
      <c r="BTJ919" s="14"/>
      <c r="BTK919" s="14"/>
      <c r="BTL919" s="14"/>
      <c r="BTM919" s="14"/>
      <c r="BTN919" s="14"/>
      <c r="BTO919" s="14"/>
      <c r="BTP919" s="14"/>
      <c r="BTQ919" s="14"/>
      <c r="BTR919" s="14"/>
      <c r="BTS919" s="14"/>
      <c r="BTT919" s="14"/>
      <c r="BTU919" s="14"/>
      <c r="BTV919" s="14"/>
      <c r="BTW919" s="14"/>
      <c r="BTX919" s="14"/>
      <c r="BTY919" s="14"/>
      <c r="BTZ919" s="14"/>
      <c r="BUA919" s="14"/>
      <c r="BUB919" s="14"/>
      <c r="BUC919" s="14"/>
      <c r="BUD919" s="14"/>
      <c r="BUE919" s="14"/>
      <c r="BUF919" s="14"/>
      <c r="BUG919" s="14"/>
      <c r="BUH919" s="14"/>
      <c r="BUI919" s="14"/>
      <c r="BUJ919" s="14"/>
      <c r="BUK919" s="14"/>
      <c r="BUL919" s="14"/>
      <c r="BUM919" s="14"/>
      <c r="BUN919" s="14"/>
      <c r="BUO919" s="14"/>
      <c r="BUP919" s="14"/>
      <c r="BUQ919" s="14"/>
      <c r="BUR919" s="14"/>
      <c r="BUS919" s="14"/>
      <c r="BUT919" s="14"/>
      <c r="BUU919" s="14"/>
      <c r="BUV919" s="14"/>
      <c r="BUW919" s="14"/>
      <c r="BUX919" s="14"/>
      <c r="BUY919" s="14"/>
      <c r="BUZ919" s="14"/>
      <c r="BVA919" s="14"/>
      <c r="BVB919" s="14"/>
      <c r="BVC919" s="14"/>
      <c r="BVD919" s="14"/>
      <c r="BVE919" s="14"/>
      <c r="BVF919" s="14"/>
      <c r="BVG919" s="14"/>
      <c r="BVH919" s="14"/>
      <c r="BVI919" s="14"/>
      <c r="BVJ919" s="14"/>
      <c r="BVK919" s="14"/>
      <c r="BVL919" s="14"/>
      <c r="BVM919" s="14"/>
      <c r="BVN919" s="14"/>
      <c r="BVO919" s="14"/>
      <c r="BVP919" s="14"/>
      <c r="BVQ919" s="14"/>
      <c r="BVR919" s="14"/>
      <c r="BVS919" s="14"/>
      <c r="BVT919" s="14"/>
      <c r="BVU919" s="14"/>
      <c r="BVV919" s="14"/>
      <c r="BVW919" s="14"/>
      <c r="BVX919" s="14"/>
      <c r="BVY919" s="14"/>
      <c r="BVZ919" s="14"/>
      <c r="BWA919" s="14"/>
      <c r="BWB919" s="14"/>
      <c r="BWC919" s="14"/>
      <c r="BWD919" s="14"/>
      <c r="BWE919" s="14"/>
      <c r="BWF919" s="14"/>
      <c r="BWG919" s="14"/>
      <c r="BWH919" s="14"/>
      <c r="BWI919" s="14"/>
      <c r="BWJ919" s="14"/>
      <c r="BWK919" s="14"/>
      <c r="BWL919" s="14"/>
      <c r="BWM919" s="14"/>
      <c r="BWN919" s="14"/>
      <c r="BWO919" s="14"/>
      <c r="BWP919" s="14"/>
      <c r="BWQ919" s="14"/>
      <c r="BWR919" s="14"/>
      <c r="BWS919" s="14"/>
      <c r="BWT919" s="14"/>
      <c r="BWU919" s="14"/>
      <c r="BWV919" s="14"/>
      <c r="BWW919" s="14"/>
      <c r="BWX919" s="14"/>
      <c r="BWY919" s="14"/>
      <c r="BWZ919" s="14"/>
      <c r="BXA919" s="14"/>
      <c r="BXB919" s="14"/>
      <c r="BXC919" s="14"/>
      <c r="BXD919" s="14"/>
      <c r="BXE919" s="14"/>
      <c r="BXF919" s="14"/>
      <c r="BXG919" s="14"/>
      <c r="BXH919" s="14"/>
      <c r="BXI919" s="14"/>
      <c r="BXJ919" s="14"/>
      <c r="BXK919" s="14"/>
      <c r="BXL919" s="14"/>
      <c r="BXM919" s="14"/>
      <c r="BXN919" s="14"/>
      <c r="BXO919" s="14"/>
      <c r="BXP919" s="14"/>
      <c r="BXQ919" s="14"/>
      <c r="BXR919" s="14"/>
      <c r="BXS919" s="14"/>
      <c r="BXT919" s="14"/>
      <c r="BXU919" s="14"/>
      <c r="BXV919" s="14"/>
      <c r="BXW919" s="14"/>
      <c r="BXX919" s="14"/>
      <c r="BXY919" s="14"/>
      <c r="BXZ919" s="14"/>
      <c r="BYA919" s="14"/>
      <c r="BYB919" s="14"/>
      <c r="BYC919" s="14"/>
      <c r="BYD919" s="14"/>
      <c r="BYE919" s="14"/>
      <c r="BYF919" s="14"/>
      <c r="BYG919" s="14"/>
      <c r="BYH919" s="14"/>
      <c r="BYI919" s="14"/>
      <c r="BYJ919" s="14"/>
      <c r="BYK919" s="14"/>
      <c r="BYL919" s="14"/>
      <c r="BYM919" s="14"/>
      <c r="BYN919" s="14"/>
      <c r="BYO919" s="14"/>
      <c r="BYP919" s="14"/>
      <c r="BYQ919" s="14"/>
      <c r="BYR919" s="14"/>
      <c r="BYS919" s="14"/>
      <c r="BYT919" s="14"/>
      <c r="BYU919" s="14"/>
      <c r="BYV919" s="14"/>
      <c r="BYW919" s="14"/>
      <c r="BYX919" s="14"/>
      <c r="BYY919" s="14"/>
      <c r="BYZ919" s="14"/>
      <c r="BZA919" s="14"/>
      <c r="BZB919" s="14"/>
      <c r="BZC919" s="14"/>
      <c r="BZD919" s="14"/>
      <c r="BZE919" s="14"/>
      <c r="BZF919" s="14"/>
      <c r="BZG919" s="14"/>
      <c r="BZH919" s="14"/>
      <c r="BZI919" s="14"/>
      <c r="BZJ919" s="14"/>
      <c r="BZK919" s="14"/>
      <c r="BZL919" s="14"/>
      <c r="BZM919" s="14"/>
      <c r="BZN919" s="14"/>
      <c r="BZO919" s="14"/>
      <c r="BZP919" s="14"/>
      <c r="BZQ919" s="14"/>
      <c r="BZR919" s="14"/>
      <c r="BZS919" s="14"/>
      <c r="BZT919" s="14"/>
      <c r="BZU919" s="14"/>
      <c r="BZV919" s="14"/>
      <c r="BZW919" s="14"/>
      <c r="BZX919" s="14"/>
      <c r="BZY919" s="14"/>
      <c r="BZZ919" s="14"/>
      <c r="CAA919" s="14"/>
      <c r="CAB919" s="14"/>
      <c r="CAC919" s="14"/>
      <c r="CAD919" s="14"/>
      <c r="CAE919" s="14"/>
      <c r="CAF919" s="14"/>
      <c r="CAG919" s="14"/>
      <c r="CAH919" s="14"/>
      <c r="CAI919" s="14"/>
      <c r="CAJ919" s="14"/>
      <c r="CAK919" s="14"/>
      <c r="CAL919" s="14"/>
      <c r="CAM919" s="14"/>
      <c r="CAN919" s="14"/>
      <c r="CAO919" s="14"/>
      <c r="CAP919" s="14"/>
      <c r="CAQ919" s="14"/>
      <c r="CAR919" s="14"/>
      <c r="CAS919" s="14"/>
      <c r="CAT919" s="14"/>
      <c r="CAU919" s="14"/>
      <c r="CAV919" s="14"/>
      <c r="CAW919" s="14"/>
      <c r="CAX919" s="14"/>
      <c r="CAY919" s="14"/>
      <c r="CAZ919" s="14"/>
      <c r="CBA919" s="14"/>
      <c r="CBB919" s="14"/>
      <c r="CBC919" s="14"/>
      <c r="CBD919" s="14"/>
      <c r="CBE919" s="14"/>
      <c r="CBF919" s="14"/>
      <c r="CBG919" s="14"/>
      <c r="CBH919" s="14"/>
      <c r="CBI919" s="14"/>
      <c r="CBJ919" s="14"/>
      <c r="CBK919" s="14"/>
      <c r="CBL919" s="14"/>
      <c r="CBM919" s="14"/>
      <c r="CBN919" s="14"/>
      <c r="CBO919" s="14"/>
      <c r="CBP919" s="14"/>
      <c r="CBQ919" s="14"/>
      <c r="CBR919" s="14"/>
      <c r="CBS919" s="14"/>
      <c r="CBT919" s="14"/>
      <c r="CBU919" s="14"/>
      <c r="CBV919" s="14"/>
      <c r="CBW919" s="14"/>
      <c r="CBX919" s="14"/>
      <c r="CBY919" s="14"/>
      <c r="CBZ919" s="14"/>
      <c r="CCA919" s="14"/>
      <c r="CCB919" s="14"/>
      <c r="CCC919" s="14"/>
      <c r="CCD919" s="14"/>
      <c r="CCE919" s="14"/>
      <c r="CCF919" s="14"/>
      <c r="CCG919" s="14"/>
      <c r="CCH919" s="14"/>
      <c r="CCI919" s="14"/>
      <c r="CCJ919" s="14"/>
      <c r="CCK919" s="14"/>
      <c r="CCL919" s="14"/>
      <c r="CCM919" s="14"/>
      <c r="CCN919" s="14"/>
      <c r="CCO919" s="14"/>
      <c r="CCP919" s="14"/>
      <c r="CCQ919" s="14"/>
      <c r="CCR919" s="14"/>
      <c r="CCS919" s="14"/>
      <c r="CCT919" s="14"/>
      <c r="CCU919" s="14"/>
      <c r="CCV919" s="14"/>
      <c r="CCW919" s="14"/>
      <c r="CCX919" s="14"/>
      <c r="CCY919" s="14"/>
      <c r="CCZ919" s="14"/>
      <c r="CDA919" s="14"/>
      <c r="CDB919" s="14"/>
      <c r="CDC919" s="14"/>
      <c r="CDD919" s="14"/>
      <c r="CDE919" s="14"/>
      <c r="CDF919" s="14"/>
      <c r="CDG919" s="14"/>
      <c r="CDH919" s="14"/>
      <c r="CDI919" s="14"/>
      <c r="CDJ919" s="14"/>
      <c r="CDK919" s="14"/>
      <c r="CDL919" s="14"/>
      <c r="CDM919" s="14"/>
      <c r="CDN919" s="14"/>
      <c r="CDO919" s="14"/>
      <c r="CDP919" s="14"/>
      <c r="CDQ919" s="14"/>
      <c r="CDR919" s="14"/>
      <c r="CDS919" s="14"/>
      <c r="CDT919" s="14"/>
      <c r="CDU919" s="14"/>
      <c r="CDV919" s="14"/>
      <c r="CDW919" s="14"/>
      <c r="CDX919" s="14"/>
      <c r="CDY919" s="14"/>
      <c r="CDZ919" s="14"/>
      <c r="CEA919" s="14"/>
      <c r="CEB919" s="14"/>
      <c r="CEC919" s="14"/>
      <c r="CED919" s="14"/>
      <c r="CEE919" s="14"/>
      <c r="CEF919" s="14"/>
      <c r="CEG919" s="14"/>
      <c r="CEH919" s="14"/>
      <c r="CEI919" s="14"/>
      <c r="CEJ919" s="14"/>
      <c r="CEK919" s="14"/>
      <c r="CEL919" s="14"/>
      <c r="CEM919" s="14"/>
      <c r="CEN919" s="14"/>
      <c r="CEO919" s="14"/>
      <c r="CEP919" s="14"/>
      <c r="CEQ919" s="14"/>
      <c r="CER919" s="14"/>
      <c r="CES919" s="14"/>
      <c r="CET919" s="14"/>
      <c r="CEU919" s="14"/>
      <c r="CEV919" s="14"/>
      <c r="CEW919" s="14"/>
      <c r="CEX919" s="14"/>
      <c r="CEY919" s="14"/>
      <c r="CEZ919" s="14"/>
      <c r="CFA919" s="14"/>
      <c r="CFB919" s="14"/>
      <c r="CFC919" s="14"/>
      <c r="CFD919" s="14"/>
      <c r="CFE919" s="14"/>
      <c r="CFF919" s="14"/>
      <c r="CFG919" s="14"/>
      <c r="CFH919" s="14"/>
      <c r="CFI919" s="14"/>
      <c r="CFJ919" s="14"/>
      <c r="CFK919" s="14"/>
      <c r="CFL919" s="14"/>
      <c r="CFM919" s="14"/>
      <c r="CFN919" s="14"/>
      <c r="CFO919" s="14"/>
      <c r="CFP919" s="14"/>
      <c r="CFQ919" s="14"/>
      <c r="CFR919" s="14"/>
      <c r="CFS919" s="14"/>
      <c r="CFT919" s="14"/>
      <c r="CFU919" s="14"/>
      <c r="CFV919" s="14"/>
      <c r="CFW919" s="14"/>
      <c r="CFX919" s="14"/>
      <c r="CFY919" s="14"/>
      <c r="CFZ919" s="14"/>
      <c r="CGA919" s="14"/>
      <c r="CGB919" s="14"/>
      <c r="CGC919" s="14"/>
      <c r="CGD919" s="14"/>
      <c r="CGE919" s="14"/>
      <c r="CGF919" s="14"/>
      <c r="CGG919" s="14"/>
      <c r="CGH919" s="14"/>
      <c r="CGI919" s="14"/>
      <c r="CGJ919" s="14"/>
      <c r="CGK919" s="14"/>
      <c r="CGL919" s="14"/>
      <c r="CGM919" s="14"/>
      <c r="CGN919" s="14"/>
      <c r="CGO919" s="14"/>
      <c r="CGP919" s="14"/>
      <c r="CGQ919" s="14"/>
      <c r="CGR919" s="14"/>
      <c r="CGS919" s="14"/>
      <c r="CGT919" s="14"/>
      <c r="CGU919" s="14"/>
      <c r="CGV919" s="14"/>
      <c r="CGW919" s="14"/>
      <c r="CGX919" s="14"/>
      <c r="CGY919" s="14"/>
      <c r="CGZ919" s="14"/>
      <c r="CHA919" s="14"/>
      <c r="CHB919" s="14"/>
      <c r="CHC919" s="14"/>
      <c r="CHD919" s="14"/>
      <c r="CHE919" s="14"/>
      <c r="CHF919" s="14"/>
      <c r="CHG919" s="14"/>
      <c r="CHH919" s="14"/>
      <c r="CHI919" s="14"/>
      <c r="CHJ919" s="14"/>
      <c r="CHK919" s="14"/>
      <c r="CHL919" s="14"/>
      <c r="CHM919" s="14"/>
      <c r="CHN919" s="14"/>
      <c r="CHO919" s="14"/>
      <c r="CHP919" s="14"/>
      <c r="CHQ919" s="14"/>
      <c r="CHR919" s="14"/>
      <c r="CHS919" s="14"/>
      <c r="CHT919" s="14"/>
      <c r="CHU919" s="14"/>
      <c r="CHV919" s="14"/>
      <c r="CHW919" s="14"/>
      <c r="CHX919" s="14"/>
      <c r="CHY919" s="14"/>
      <c r="CHZ919" s="14"/>
      <c r="CIA919" s="14"/>
      <c r="CIB919" s="14"/>
      <c r="CIC919" s="14"/>
      <c r="CID919" s="14"/>
      <c r="CIE919" s="14"/>
      <c r="CIF919" s="14"/>
      <c r="CIG919" s="14"/>
      <c r="CIH919" s="14"/>
      <c r="CII919" s="14"/>
      <c r="CIJ919" s="14"/>
      <c r="CIK919" s="14"/>
      <c r="CIL919" s="14"/>
      <c r="CIM919" s="14"/>
      <c r="CIN919" s="14"/>
      <c r="CIO919" s="14"/>
      <c r="CIP919" s="14"/>
      <c r="CIQ919" s="14"/>
      <c r="CIR919" s="14"/>
      <c r="CIS919" s="14"/>
      <c r="CIT919" s="14"/>
      <c r="CIU919" s="14"/>
      <c r="CIV919" s="14"/>
      <c r="CIW919" s="14"/>
      <c r="CIX919" s="14"/>
      <c r="CIY919" s="14"/>
      <c r="CIZ919" s="14"/>
      <c r="CJA919" s="14"/>
      <c r="CJB919" s="14"/>
      <c r="CJC919" s="14"/>
      <c r="CJD919" s="14"/>
      <c r="CJE919" s="14"/>
      <c r="CJF919" s="14"/>
      <c r="CJG919" s="14"/>
      <c r="CJH919" s="14"/>
      <c r="CJI919" s="14"/>
      <c r="CJJ919" s="14"/>
      <c r="CJK919" s="14"/>
      <c r="CJL919" s="14"/>
      <c r="CJM919" s="14"/>
      <c r="CJN919" s="14"/>
      <c r="CJO919" s="14"/>
      <c r="CJP919" s="14"/>
      <c r="CJQ919" s="14"/>
      <c r="CJR919" s="14"/>
      <c r="CJS919" s="14"/>
      <c r="CJT919" s="14"/>
      <c r="CJU919" s="14"/>
      <c r="CJV919" s="14"/>
      <c r="CJW919" s="14"/>
      <c r="CJX919" s="14"/>
      <c r="CJY919" s="14"/>
      <c r="CJZ919" s="14"/>
      <c r="CKA919" s="14"/>
      <c r="CKB919" s="14"/>
      <c r="CKC919" s="14"/>
      <c r="CKD919" s="14"/>
      <c r="CKE919" s="14"/>
      <c r="CKF919" s="14"/>
      <c r="CKG919" s="14"/>
      <c r="CKH919" s="14"/>
      <c r="CKI919" s="14"/>
      <c r="CKJ919" s="14"/>
      <c r="CKK919" s="14"/>
      <c r="CKL919" s="14"/>
      <c r="CKM919" s="14"/>
      <c r="CKN919" s="14"/>
      <c r="CKO919" s="14"/>
      <c r="CKP919" s="14"/>
      <c r="CKQ919" s="14"/>
      <c r="CKR919" s="14"/>
      <c r="CKS919" s="14"/>
      <c r="CKT919" s="14"/>
      <c r="CKU919" s="14"/>
      <c r="CKV919" s="14"/>
      <c r="CKW919" s="14"/>
      <c r="CKX919" s="14"/>
      <c r="CKY919" s="14"/>
      <c r="CKZ919" s="14"/>
      <c r="CLA919" s="14"/>
      <c r="CLB919" s="14"/>
      <c r="CLC919" s="14"/>
      <c r="CLD919" s="14"/>
      <c r="CLE919" s="14"/>
      <c r="CLF919" s="14"/>
      <c r="CLG919" s="14"/>
      <c r="CLH919" s="14"/>
      <c r="CLI919" s="14"/>
      <c r="CLJ919" s="14"/>
      <c r="CLK919" s="14"/>
      <c r="CLL919" s="14"/>
      <c r="CLM919" s="14"/>
      <c r="CLN919" s="14"/>
      <c r="CLO919" s="14"/>
      <c r="CLP919" s="14"/>
      <c r="CLQ919" s="14"/>
      <c r="CLR919" s="14"/>
      <c r="CLS919" s="14"/>
      <c r="CLT919" s="14"/>
      <c r="CLU919" s="14"/>
      <c r="CLV919" s="14"/>
      <c r="CLW919" s="14"/>
      <c r="CLX919" s="14"/>
      <c r="CLY919" s="14"/>
      <c r="CLZ919" s="14"/>
      <c r="CMA919" s="14"/>
      <c r="CMB919" s="14"/>
      <c r="CMC919" s="14"/>
      <c r="CMD919" s="14"/>
      <c r="CME919" s="14"/>
      <c r="CMF919" s="14"/>
      <c r="CMG919" s="14"/>
      <c r="CMH919" s="14"/>
      <c r="CMI919" s="14"/>
      <c r="CMJ919" s="14"/>
      <c r="CMK919" s="14"/>
      <c r="CML919" s="14"/>
      <c r="CMM919" s="14"/>
      <c r="CMN919" s="14"/>
      <c r="CMO919" s="14"/>
      <c r="CMP919" s="14"/>
      <c r="CMQ919" s="14"/>
      <c r="CMR919" s="14"/>
      <c r="CMS919" s="14"/>
      <c r="CMT919" s="14"/>
      <c r="CMU919" s="14"/>
      <c r="CMV919" s="14"/>
      <c r="CMW919" s="14"/>
      <c r="CMX919" s="14"/>
      <c r="CMY919" s="14"/>
      <c r="CMZ919" s="14"/>
      <c r="CNA919" s="14"/>
      <c r="CNB919" s="14"/>
      <c r="CNC919" s="14"/>
      <c r="CND919" s="14"/>
      <c r="CNE919" s="14"/>
      <c r="CNF919" s="14"/>
      <c r="CNG919" s="14"/>
      <c r="CNH919" s="14"/>
      <c r="CNI919" s="14"/>
      <c r="CNJ919" s="14"/>
      <c r="CNK919" s="14"/>
      <c r="CNL919" s="14"/>
      <c r="CNM919" s="14"/>
      <c r="CNN919" s="14"/>
      <c r="CNO919" s="14"/>
      <c r="CNP919" s="14"/>
      <c r="CNQ919" s="14"/>
      <c r="CNR919" s="14"/>
      <c r="CNS919" s="14"/>
      <c r="CNT919" s="14"/>
      <c r="CNU919" s="14"/>
      <c r="CNV919" s="14"/>
      <c r="CNW919" s="14"/>
      <c r="CNX919" s="14"/>
      <c r="CNY919" s="14"/>
      <c r="CNZ919" s="14"/>
      <c r="COA919" s="14"/>
      <c r="COB919" s="14"/>
      <c r="COC919" s="14"/>
      <c r="COD919" s="14"/>
      <c r="COE919" s="14"/>
      <c r="COF919" s="14"/>
      <c r="COG919" s="14"/>
      <c r="COH919" s="14"/>
      <c r="COI919" s="14"/>
      <c r="COJ919" s="14"/>
      <c r="COK919" s="14"/>
      <c r="COL919" s="14"/>
      <c r="COM919" s="14"/>
      <c r="CON919" s="14"/>
      <c r="COO919" s="14"/>
      <c r="COP919" s="14"/>
      <c r="COQ919" s="14"/>
      <c r="COR919" s="14"/>
      <c r="COS919" s="14"/>
      <c r="COT919" s="14"/>
      <c r="COU919" s="14"/>
      <c r="COV919" s="14"/>
      <c r="COW919" s="14"/>
      <c r="COX919" s="14"/>
      <c r="COY919" s="14"/>
      <c r="COZ919" s="14"/>
      <c r="CPA919" s="14"/>
      <c r="CPB919" s="14"/>
      <c r="CPC919" s="14"/>
      <c r="CPD919" s="14"/>
      <c r="CPE919" s="14"/>
      <c r="CPF919" s="14"/>
      <c r="CPG919" s="14"/>
      <c r="CPH919" s="14"/>
      <c r="CPI919" s="14"/>
      <c r="CPJ919" s="14"/>
      <c r="CPK919" s="14"/>
      <c r="CPL919" s="14"/>
      <c r="CPM919" s="14"/>
      <c r="CPN919" s="14"/>
      <c r="CPO919" s="14"/>
      <c r="CPP919" s="14"/>
      <c r="CPQ919" s="14"/>
      <c r="CPR919" s="14"/>
      <c r="CPS919" s="14"/>
      <c r="CPT919" s="14"/>
      <c r="CPU919" s="14"/>
      <c r="CPV919" s="14"/>
      <c r="CPW919" s="14"/>
      <c r="CPX919" s="14"/>
      <c r="CPY919" s="14"/>
      <c r="CPZ919" s="14"/>
      <c r="CQA919" s="14"/>
      <c r="CQB919" s="14"/>
      <c r="CQC919" s="14"/>
      <c r="CQD919" s="14"/>
      <c r="CQE919" s="14"/>
      <c r="CQF919" s="14"/>
      <c r="CQG919" s="14"/>
      <c r="CQH919" s="14"/>
      <c r="CQI919" s="14"/>
      <c r="CQJ919" s="14"/>
      <c r="CQK919" s="14"/>
      <c r="CQL919" s="14"/>
      <c r="CQM919" s="14"/>
      <c r="CQN919" s="14"/>
      <c r="CQO919" s="14"/>
      <c r="CQP919" s="14"/>
      <c r="CQQ919" s="14"/>
      <c r="CQR919" s="14"/>
      <c r="CQS919" s="14"/>
      <c r="CQT919" s="14"/>
      <c r="CQU919" s="14"/>
      <c r="CQV919" s="14"/>
      <c r="CQW919" s="14"/>
      <c r="CQX919" s="14"/>
      <c r="CQY919" s="14"/>
      <c r="CQZ919" s="14"/>
      <c r="CRA919" s="14"/>
      <c r="CRB919" s="14"/>
      <c r="CRC919" s="14"/>
      <c r="CRD919" s="14"/>
      <c r="CRE919" s="14"/>
      <c r="CRF919" s="14"/>
      <c r="CRG919" s="14"/>
      <c r="CRH919" s="14"/>
      <c r="CRI919" s="14"/>
      <c r="CRJ919" s="14"/>
      <c r="CRK919" s="14"/>
      <c r="CRL919" s="14"/>
      <c r="CRM919" s="14"/>
      <c r="CRN919" s="14"/>
      <c r="CRO919" s="14"/>
      <c r="CRP919" s="14"/>
      <c r="CRQ919" s="14"/>
      <c r="CRR919" s="14"/>
      <c r="CRS919" s="14"/>
      <c r="CRT919" s="14"/>
      <c r="CRU919" s="14"/>
      <c r="CRV919" s="14"/>
      <c r="CRW919" s="14"/>
      <c r="CRX919" s="14"/>
      <c r="CRY919" s="14"/>
      <c r="CRZ919" s="14"/>
      <c r="CSA919" s="14"/>
      <c r="CSB919" s="14"/>
      <c r="CSC919" s="14"/>
      <c r="CSD919" s="14"/>
      <c r="CSE919" s="14"/>
      <c r="CSF919" s="14"/>
      <c r="CSG919" s="14"/>
      <c r="CSH919" s="14"/>
      <c r="CSI919" s="14"/>
      <c r="CSJ919" s="14"/>
      <c r="CSK919" s="14"/>
      <c r="CSL919" s="14"/>
      <c r="CSM919" s="14"/>
      <c r="CSN919" s="14"/>
      <c r="CSO919" s="14"/>
      <c r="CSP919" s="14"/>
      <c r="CSQ919" s="14"/>
      <c r="CSR919" s="14"/>
      <c r="CSS919" s="14"/>
      <c r="CST919" s="14"/>
      <c r="CSU919" s="14"/>
      <c r="CSV919" s="14"/>
      <c r="CSW919" s="14"/>
      <c r="CSX919" s="14"/>
      <c r="CSY919" s="14"/>
      <c r="CSZ919" s="14"/>
      <c r="CTA919" s="14"/>
      <c r="CTB919" s="14"/>
      <c r="CTC919" s="14"/>
      <c r="CTD919" s="14"/>
      <c r="CTE919" s="14"/>
      <c r="CTF919" s="14"/>
      <c r="CTG919" s="14"/>
      <c r="CTH919" s="14"/>
      <c r="CTI919" s="14"/>
      <c r="CTJ919" s="14"/>
      <c r="CTK919" s="14"/>
      <c r="CTL919" s="14"/>
      <c r="CTM919" s="14"/>
      <c r="CTN919" s="14"/>
      <c r="CTO919" s="14"/>
      <c r="CTP919" s="14"/>
      <c r="CTQ919" s="14"/>
      <c r="CTR919" s="14"/>
      <c r="CTS919" s="14"/>
      <c r="CTT919" s="14"/>
      <c r="CTU919" s="14"/>
      <c r="CTV919" s="14"/>
      <c r="CTW919" s="14"/>
      <c r="CTX919" s="14"/>
      <c r="CTY919" s="14"/>
      <c r="CTZ919" s="14"/>
      <c r="CUA919" s="14"/>
      <c r="CUB919" s="14"/>
      <c r="CUC919" s="14"/>
      <c r="CUD919" s="14"/>
      <c r="CUE919" s="14"/>
      <c r="CUF919" s="14"/>
      <c r="CUG919" s="14"/>
      <c r="CUH919" s="14"/>
      <c r="CUI919" s="14"/>
      <c r="CUJ919" s="14"/>
      <c r="CUK919" s="14"/>
      <c r="CUL919" s="14"/>
      <c r="CUM919" s="14"/>
      <c r="CUN919" s="14"/>
      <c r="CUO919" s="14"/>
      <c r="CUP919" s="14"/>
      <c r="CUQ919" s="14"/>
      <c r="CUR919" s="14"/>
      <c r="CUS919" s="14"/>
      <c r="CUT919" s="14"/>
      <c r="CUU919" s="14"/>
      <c r="CUV919" s="14"/>
      <c r="CUW919" s="14"/>
      <c r="CUX919" s="14"/>
      <c r="CUY919" s="14"/>
      <c r="CUZ919" s="14"/>
      <c r="CVA919" s="14"/>
      <c r="CVB919" s="14"/>
      <c r="CVC919" s="14"/>
      <c r="CVD919" s="14"/>
      <c r="CVE919" s="14"/>
      <c r="CVF919" s="14"/>
      <c r="CVG919" s="14"/>
      <c r="CVH919" s="14"/>
      <c r="CVI919" s="14"/>
      <c r="CVJ919" s="14"/>
      <c r="CVK919" s="14"/>
      <c r="CVL919" s="14"/>
      <c r="CVM919" s="14"/>
      <c r="CVN919" s="14"/>
      <c r="CVO919" s="14"/>
      <c r="CVP919" s="14"/>
      <c r="CVQ919" s="14"/>
      <c r="CVR919" s="14"/>
      <c r="CVS919" s="14"/>
      <c r="CVT919" s="14"/>
      <c r="CVU919" s="14"/>
      <c r="CVV919" s="14"/>
      <c r="CVW919" s="14"/>
      <c r="CVX919" s="14"/>
      <c r="CVY919" s="14"/>
      <c r="CVZ919" s="14"/>
      <c r="CWA919" s="14"/>
      <c r="CWB919" s="14"/>
      <c r="CWC919" s="14"/>
      <c r="CWD919" s="14"/>
      <c r="CWE919" s="14"/>
      <c r="CWF919" s="14"/>
      <c r="CWG919" s="14"/>
      <c r="CWH919" s="14"/>
      <c r="CWI919" s="14"/>
      <c r="CWJ919" s="14"/>
      <c r="CWK919" s="14"/>
      <c r="CWL919" s="14"/>
      <c r="CWM919" s="14"/>
      <c r="CWN919" s="14"/>
      <c r="CWO919" s="14"/>
      <c r="CWP919" s="14"/>
      <c r="CWQ919" s="14"/>
      <c r="CWR919" s="14"/>
      <c r="CWS919" s="14"/>
      <c r="CWT919" s="14"/>
      <c r="CWU919" s="14"/>
      <c r="CWV919" s="14"/>
      <c r="CWW919" s="14"/>
      <c r="CWX919" s="14"/>
      <c r="CWY919" s="14"/>
      <c r="CWZ919" s="14"/>
      <c r="CXA919" s="14"/>
      <c r="CXB919" s="14"/>
      <c r="CXC919" s="14"/>
      <c r="CXD919" s="14"/>
      <c r="CXE919" s="14"/>
      <c r="CXF919" s="14"/>
      <c r="CXG919" s="14"/>
      <c r="CXH919" s="14"/>
      <c r="CXI919" s="14"/>
      <c r="CXJ919" s="14"/>
      <c r="CXK919" s="14"/>
      <c r="CXL919" s="14"/>
      <c r="CXM919" s="14"/>
      <c r="CXN919" s="14"/>
      <c r="CXO919" s="14"/>
      <c r="CXP919" s="14"/>
      <c r="CXQ919" s="14"/>
      <c r="CXR919" s="14"/>
      <c r="CXS919" s="14"/>
      <c r="CXT919" s="14"/>
      <c r="CXU919" s="14"/>
      <c r="CXV919" s="14"/>
      <c r="CXW919" s="14"/>
      <c r="CXX919" s="14"/>
      <c r="CXY919" s="14"/>
      <c r="CXZ919" s="14"/>
      <c r="CYA919" s="14"/>
      <c r="CYB919" s="14"/>
      <c r="CYC919" s="14"/>
      <c r="CYD919" s="14"/>
      <c r="CYE919" s="14"/>
      <c r="CYF919" s="14"/>
      <c r="CYG919" s="14"/>
      <c r="CYH919" s="14"/>
      <c r="CYI919" s="14"/>
      <c r="CYJ919" s="14"/>
      <c r="CYK919" s="14"/>
      <c r="CYL919" s="14"/>
      <c r="CYM919" s="14"/>
      <c r="CYN919" s="14"/>
      <c r="CYO919" s="14"/>
      <c r="CYP919" s="14"/>
      <c r="CYQ919" s="14"/>
      <c r="CYR919" s="14"/>
      <c r="CYS919" s="14"/>
      <c r="CYT919" s="14"/>
      <c r="CYU919" s="14"/>
      <c r="CYV919" s="14"/>
      <c r="CYW919" s="14"/>
      <c r="CYX919" s="14"/>
      <c r="CYY919" s="14"/>
      <c r="CYZ919" s="14"/>
      <c r="CZA919" s="14"/>
      <c r="CZB919" s="14"/>
      <c r="CZC919" s="14"/>
      <c r="CZD919" s="14"/>
      <c r="CZE919" s="14"/>
      <c r="CZF919" s="14"/>
      <c r="CZG919" s="14"/>
      <c r="CZH919" s="14"/>
      <c r="CZI919" s="14"/>
      <c r="CZJ919" s="14"/>
      <c r="CZK919" s="14"/>
      <c r="CZL919" s="14"/>
      <c r="CZM919" s="14"/>
      <c r="CZN919" s="14"/>
      <c r="CZO919" s="14"/>
      <c r="CZP919" s="14"/>
      <c r="CZQ919" s="14"/>
      <c r="CZR919" s="14"/>
      <c r="CZS919" s="14"/>
      <c r="CZT919" s="14"/>
      <c r="CZU919" s="14"/>
      <c r="CZV919" s="14"/>
      <c r="CZW919" s="14"/>
      <c r="CZX919" s="14"/>
      <c r="CZY919" s="14"/>
      <c r="CZZ919" s="14"/>
      <c r="DAA919" s="14"/>
      <c r="DAB919" s="14"/>
      <c r="DAC919" s="14"/>
      <c r="DAD919" s="14"/>
      <c r="DAE919" s="14"/>
      <c r="DAF919" s="14"/>
      <c r="DAG919" s="14"/>
      <c r="DAH919" s="14"/>
      <c r="DAI919" s="14"/>
      <c r="DAJ919" s="14"/>
      <c r="DAK919" s="14"/>
      <c r="DAL919" s="14"/>
      <c r="DAM919" s="14"/>
      <c r="DAN919" s="14"/>
      <c r="DAO919" s="14"/>
      <c r="DAP919" s="14"/>
      <c r="DAQ919" s="14"/>
      <c r="DAR919" s="14"/>
      <c r="DAS919" s="14"/>
      <c r="DAT919" s="14"/>
      <c r="DAU919" s="14"/>
      <c r="DAV919" s="14"/>
      <c r="DAW919" s="14"/>
      <c r="DAX919" s="14"/>
      <c r="DAY919" s="14"/>
      <c r="DAZ919" s="14"/>
      <c r="DBA919" s="14"/>
      <c r="DBB919" s="14"/>
      <c r="DBC919" s="14"/>
      <c r="DBD919" s="14"/>
      <c r="DBE919" s="14"/>
      <c r="DBF919" s="14"/>
      <c r="DBG919" s="14"/>
      <c r="DBH919" s="14"/>
      <c r="DBI919" s="14"/>
      <c r="DBJ919" s="14"/>
      <c r="DBK919" s="14"/>
      <c r="DBL919" s="14"/>
      <c r="DBM919" s="14"/>
      <c r="DBN919" s="14"/>
      <c r="DBO919" s="14"/>
      <c r="DBP919" s="14"/>
      <c r="DBQ919" s="14"/>
      <c r="DBR919" s="14"/>
      <c r="DBS919" s="14"/>
      <c r="DBT919" s="14"/>
      <c r="DBU919" s="14"/>
      <c r="DBV919" s="14"/>
      <c r="DBW919" s="14"/>
      <c r="DBX919" s="14"/>
      <c r="DBY919" s="14"/>
      <c r="DBZ919" s="14"/>
      <c r="DCA919" s="14"/>
      <c r="DCB919" s="14"/>
      <c r="DCC919" s="14"/>
      <c r="DCD919" s="14"/>
      <c r="DCE919" s="14"/>
      <c r="DCF919" s="14"/>
      <c r="DCG919" s="14"/>
      <c r="DCH919" s="14"/>
      <c r="DCI919" s="14"/>
      <c r="DCJ919" s="14"/>
      <c r="DCK919" s="14"/>
      <c r="DCL919" s="14"/>
      <c r="DCM919" s="14"/>
      <c r="DCN919" s="14"/>
      <c r="DCO919" s="14"/>
      <c r="DCP919" s="14"/>
      <c r="DCQ919" s="14"/>
      <c r="DCR919" s="14"/>
      <c r="DCS919" s="14"/>
      <c r="DCT919" s="14"/>
      <c r="DCU919" s="14"/>
      <c r="DCV919" s="14"/>
      <c r="DCW919" s="14"/>
      <c r="DCX919" s="14"/>
      <c r="DCY919" s="14"/>
      <c r="DCZ919" s="14"/>
      <c r="DDA919" s="14"/>
      <c r="DDB919" s="14"/>
      <c r="DDC919" s="14"/>
      <c r="DDD919" s="14"/>
      <c r="DDE919" s="14"/>
      <c r="DDF919" s="14"/>
      <c r="DDG919" s="14"/>
      <c r="DDH919" s="14"/>
      <c r="DDI919" s="14"/>
      <c r="DDJ919" s="14"/>
      <c r="DDK919" s="14"/>
      <c r="DDL919" s="14"/>
      <c r="DDM919" s="14"/>
      <c r="DDN919" s="14"/>
      <c r="DDO919" s="14"/>
      <c r="DDP919" s="14"/>
      <c r="DDQ919" s="14"/>
      <c r="DDR919" s="14"/>
      <c r="DDS919" s="14"/>
      <c r="DDT919" s="14"/>
      <c r="DDU919" s="14"/>
      <c r="DDV919" s="14"/>
      <c r="DDW919" s="14"/>
      <c r="DDX919" s="14"/>
      <c r="DDY919" s="14"/>
      <c r="DDZ919" s="14"/>
      <c r="DEA919" s="14"/>
      <c r="DEB919" s="14"/>
      <c r="DEC919" s="14"/>
      <c r="DED919" s="14"/>
      <c r="DEE919" s="14"/>
      <c r="DEF919" s="14"/>
      <c r="DEG919" s="14"/>
      <c r="DEH919" s="14"/>
      <c r="DEI919" s="14"/>
      <c r="DEJ919" s="14"/>
      <c r="DEK919" s="14"/>
      <c r="DEL919" s="14"/>
      <c r="DEM919" s="14"/>
      <c r="DEN919" s="14"/>
      <c r="DEO919" s="14"/>
      <c r="DEP919" s="14"/>
      <c r="DEQ919" s="14"/>
      <c r="DER919" s="14"/>
      <c r="DES919" s="14"/>
      <c r="DET919" s="14"/>
      <c r="DEU919" s="14"/>
      <c r="DEV919" s="14"/>
      <c r="DEW919" s="14"/>
      <c r="DEX919" s="14"/>
      <c r="DEY919" s="14"/>
      <c r="DEZ919" s="14"/>
      <c r="DFA919" s="14"/>
      <c r="DFB919" s="14"/>
      <c r="DFC919" s="14"/>
      <c r="DFD919" s="14"/>
      <c r="DFE919" s="14"/>
      <c r="DFF919" s="14"/>
      <c r="DFG919" s="14"/>
      <c r="DFH919" s="14"/>
      <c r="DFI919" s="14"/>
      <c r="DFJ919" s="14"/>
      <c r="DFK919" s="14"/>
      <c r="DFL919" s="14"/>
      <c r="DFM919" s="14"/>
      <c r="DFN919" s="14"/>
      <c r="DFO919" s="14"/>
      <c r="DFP919" s="14"/>
      <c r="DFQ919" s="14"/>
      <c r="DFR919" s="14"/>
      <c r="DFS919" s="14"/>
      <c r="DFT919" s="14"/>
      <c r="DFU919" s="14"/>
      <c r="DFV919" s="14"/>
      <c r="DFW919" s="14"/>
      <c r="DFX919" s="14"/>
      <c r="DFY919" s="14"/>
      <c r="DFZ919" s="14"/>
      <c r="DGA919" s="14"/>
      <c r="DGB919" s="14"/>
      <c r="DGC919" s="14"/>
      <c r="DGD919" s="14"/>
      <c r="DGE919" s="14"/>
      <c r="DGF919" s="14"/>
      <c r="DGG919" s="14"/>
      <c r="DGH919" s="14"/>
      <c r="DGI919" s="14"/>
      <c r="DGJ919" s="14"/>
      <c r="DGK919" s="14"/>
      <c r="DGL919" s="14"/>
      <c r="DGM919" s="14"/>
      <c r="DGN919" s="14"/>
      <c r="DGO919" s="14"/>
      <c r="DGP919" s="14"/>
      <c r="DGQ919" s="14"/>
      <c r="DGR919" s="14"/>
      <c r="DGS919" s="14"/>
      <c r="DGT919" s="14"/>
      <c r="DGU919" s="14"/>
      <c r="DGV919" s="14"/>
      <c r="DGW919" s="14"/>
      <c r="DGX919" s="14"/>
      <c r="DGY919" s="14"/>
      <c r="DGZ919" s="14"/>
      <c r="DHA919" s="14"/>
      <c r="DHB919" s="14"/>
      <c r="DHC919" s="14"/>
      <c r="DHD919" s="14"/>
      <c r="DHE919" s="14"/>
      <c r="DHF919" s="14"/>
      <c r="DHG919" s="14"/>
      <c r="DHH919" s="14"/>
      <c r="DHI919" s="14"/>
      <c r="DHJ919" s="14"/>
      <c r="DHK919" s="14"/>
      <c r="DHL919" s="14"/>
      <c r="DHM919" s="14"/>
      <c r="DHN919" s="14"/>
      <c r="DHO919" s="14"/>
      <c r="DHP919" s="14"/>
      <c r="DHQ919" s="14"/>
      <c r="DHR919" s="14"/>
      <c r="DHS919" s="14"/>
      <c r="DHT919" s="14"/>
      <c r="DHU919" s="14"/>
      <c r="DHV919" s="14"/>
      <c r="DHW919" s="14"/>
      <c r="DHX919" s="14"/>
      <c r="DHY919" s="14"/>
      <c r="DHZ919" s="14"/>
      <c r="DIA919" s="14"/>
      <c r="DIB919" s="14"/>
      <c r="DIC919" s="14"/>
      <c r="DID919" s="14"/>
      <c r="DIE919" s="14"/>
      <c r="DIF919" s="14"/>
      <c r="DIG919" s="14"/>
      <c r="DIH919" s="14"/>
      <c r="DII919" s="14"/>
      <c r="DIJ919" s="14"/>
      <c r="DIK919" s="14"/>
      <c r="DIL919" s="14"/>
      <c r="DIM919" s="14"/>
      <c r="DIN919" s="14"/>
      <c r="DIO919" s="14"/>
      <c r="DIP919" s="14"/>
      <c r="DIQ919" s="14"/>
      <c r="DIR919" s="14"/>
      <c r="DIS919" s="14"/>
      <c r="DIT919" s="14"/>
      <c r="DIU919" s="14"/>
      <c r="DIV919" s="14"/>
      <c r="DIW919" s="14"/>
      <c r="DIX919" s="14"/>
      <c r="DIY919" s="14"/>
      <c r="DIZ919" s="14"/>
      <c r="DJA919" s="14"/>
      <c r="DJB919" s="14"/>
      <c r="DJC919" s="14"/>
      <c r="DJD919" s="14"/>
      <c r="DJE919" s="14"/>
      <c r="DJF919" s="14"/>
      <c r="DJG919" s="14"/>
      <c r="DJH919" s="14"/>
      <c r="DJI919" s="14"/>
      <c r="DJJ919" s="14"/>
      <c r="DJK919" s="14"/>
      <c r="DJL919" s="14"/>
      <c r="DJM919" s="14"/>
      <c r="DJN919" s="14"/>
      <c r="DJO919" s="14"/>
      <c r="DJP919" s="14"/>
      <c r="DJQ919" s="14"/>
      <c r="DJR919" s="14"/>
      <c r="DJS919" s="14"/>
      <c r="DJT919" s="14"/>
      <c r="DJU919" s="14"/>
      <c r="DJV919" s="14"/>
      <c r="DJW919" s="14"/>
      <c r="DJX919" s="14"/>
      <c r="DJY919" s="14"/>
      <c r="DJZ919" s="14"/>
      <c r="DKA919" s="14"/>
      <c r="DKB919" s="14"/>
      <c r="DKC919" s="14"/>
      <c r="DKD919" s="14"/>
      <c r="DKE919" s="14"/>
      <c r="DKF919" s="14"/>
      <c r="DKG919" s="14"/>
      <c r="DKH919" s="14"/>
      <c r="DKI919" s="14"/>
      <c r="DKJ919" s="14"/>
      <c r="DKK919" s="14"/>
      <c r="DKL919" s="14"/>
      <c r="DKM919" s="14"/>
      <c r="DKN919" s="14"/>
      <c r="DKO919" s="14"/>
      <c r="DKP919" s="14"/>
      <c r="DKQ919" s="14"/>
      <c r="DKR919" s="14"/>
      <c r="DKS919" s="14"/>
      <c r="DKT919" s="14"/>
      <c r="DKU919" s="14"/>
      <c r="DKV919" s="14"/>
      <c r="DKW919" s="14"/>
      <c r="DKX919" s="14"/>
      <c r="DKY919" s="14"/>
      <c r="DKZ919" s="14"/>
      <c r="DLA919" s="14"/>
      <c r="DLB919" s="14"/>
      <c r="DLC919" s="14"/>
      <c r="DLD919" s="14"/>
      <c r="DLE919" s="14"/>
      <c r="DLF919" s="14"/>
      <c r="DLG919" s="14"/>
      <c r="DLH919" s="14"/>
      <c r="DLI919" s="14"/>
      <c r="DLJ919" s="14"/>
      <c r="DLK919" s="14"/>
      <c r="DLL919" s="14"/>
      <c r="DLM919" s="14"/>
      <c r="DLN919" s="14"/>
      <c r="DLO919" s="14"/>
      <c r="DLP919" s="14"/>
      <c r="DLQ919" s="14"/>
      <c r="DLR919" s="14"/>
      <c r="DLS919" s="14"/>
      <c r="DLT919" s="14"/>
      <c r="DLU919" s="14"/>
      <c r="DLV919" s="14"/>
      <c r="DLW919" s="14"/>
      <c r="DLX919" s="14"/>
      <c r="DLY919" s="14"/>
      <c r="DLZ919" s="14"/>
      <c r="DMA919" s="14"/>
      <c r="DMB919" s="14"/>
      <c r="DMC919" s="14"/>
      <c r="DMD919" s="14"/>
      <c r="DME919" s="14"/>
      <c r="DMF919" s="14"/>
      <c r="DMG919" s="14"/>
      <c r="DMH919" s="14"/>
      <c r="DMI919" s="14"/>
      <c r="DMJ919" s="14"/>
      <c r="DMK919" s="14"/>
      <c r="DML919" s="14"/>
      <c r="DMM919" s="14"/>
      <c r="DMN919" s="14"/>
      <c r="DMO919" s="14"/>
      <c r="DMP919" s="14"/>
      <c r="DMQ919" s="14"/>
      <c r="DMR919" s="14"/>
      <c r="DMS919" s="14"/>
      <c r="DMT919" s="14"/>
      <c r="DMU919" s="14"/>
      <c r="DMV919" s="14"/>
      <c r="DMW919" s="14"/>
      <c r="DMX919" s="14"/>
      <c r="DMY919" s="14"/>
      <c r="DMZ919" s="14"/>
      <c r="DNA919" s="14"/>
      <c r="DNB919" s="14"/>
      <c r="DNC919" s="14"/>
      <c r="DND919" s="14"/>
      <c r="DNE919" s="14"/>
      <c r="DNF919" s="14"/>
      <c r="DNG919" s="14"/>
      <c r="DNH919" s="14"/>
      <c r="DNI919" s="14"/>
      <c r="DNJ919" s="14"/>
      <c r="DNK919" s="14"/>
      <c r="DNL919" s="14"/>
      <c r="DNM919" s="14"/>
      <c r="DNN919" s="14"/>
      <c r="DNO919" s="14"/>
      <c r="DNP919" s="14"/>
      <c r="DNQ919" s="14"/>
      <c r="DNR919" s="14"/>
      <c r="DNS919" s="14"/>
      <c r="DNT919" s="14"/>
      <c r="DNU919" s="14"/>
      <c r="DNV919" s="14"/>
      <c r="DNW919" s="14"/>
      <c r="DNX919" s="14"/>
      <c r="DNY919" s="14"/>
      <c r="DNZ919" s="14"/>
      <c r="DOA919" s="14"/>
      <c r="DOB919" s="14"/>
      <c r="DOC919" s="14"/>
      <c r="DOD919" s="14"/>
      <c r="DOE919" s="14"/>
      <c r="DOF919" s="14"/>
      <c r="DOG919" s="14"/>
      <c r="DOH919" s="14"/>
      <c r="DOI919" s="14"/>
      <c r="DOJ919" s="14"/>
      <c r="DOK919" s="14"/>
      <c r="DOL919" s="14"/>
      <c r="DOM919" s="14"/>
      <c r="DON919" s="14"/>
      <c r="DOO919" s="14"/>
      <c r="DOP919" s="14"/>
      <c r="DOQ919" s="14"/>
      <c r="DOR919" s="14"/>
      <c r="DOS919" s="14"/>
      <c r="DOT919" s="14"/>
      <c r="DOU919" s="14"/>
      <c r="DOV919" s="14"/>
      <c r="DOW919" s="14"/>
      <c r="DOX919" s="14"/>
      <c r="DOY919" s="14"/>
      <c r="DOZ919" s="14"/>
      <c r="DPA919" s="14"/>
      <c r="DPB919" s="14"/>
      <c r="DPC919" s="14"/>
      <c r="DPD919" s="14"/>
      <c r="DPE919" s="14"/>
      <c r="DPF919" s="14"/>
      <c r="DPG919" s="14"/>
      <c r="DPH919" s="14"/>
      <c r="DPI919" s="14"/>
      <c r="DPJ919" s="14"/>
      <c r="DPK919" s="14"/>
      <c r="DPL919" s="14"/>
      <c r="DPM919" s="14"/>
      <c r="DPN919" s="14"/>
      <c r="DPO919" s="14"/>
      <c r="DPP919" s="14"/>
      <c r="DPQ919" s="14"/>
      <c r="DPR919" s="14"/>
      <c r="DPS919" s="14"/>
      <c r="DPT919" s="14"/>
      <c r="DPU919" s="14"/>
      <c r="DPV919" s="14"/>
      <c r="DPW919" s="14"/>
      <c r="DPX919" s="14"/>
      <c r="DPY919" s="14"/>
      <c r="DPZ919" s="14"/>
      <c r="DQA919" s="14"/>
      <c r="DQB919" s="14"/>
      <c r="DQC919" s="14"/>
      <c r="DQD919" s="14"/>
      <c r="DQE919" s="14"/>
      <c r="DQF919" s="14"/>
      <c r="DQG919" s="14"/>
      <c r="DQH919" s="14"/>
      <c r="DQI919" s="14"/>
      <c r="DQJ919" s="14"/>
      <c r="DQK919" s="14"/>
      <c r="DQL919" s="14"/>
      <c r="DQM919" s="14"/>
      <c r="DQN919" s="14"/>
      <c r="DQO919" s="14"/>
      <c r="DQP919" s="14"/>
      <c r="DQQ919" s="14"/>
      <c r="DQR919" s="14"/>
      <c r="DQS919" s="14"/>
      <c r="DQT919" s="14"/>
      <c r="DQU919" s="14"/>
      <c r="DQV919" s="14"/>
      <c r="DQW919" s="14"/>
      <c r="DQX919" s="14"/>
      <c r="DQY919" s="14"/>
      <c r="DQZ919" s="14"/>
      <c r="DRA919" s="14"/>
      <c r="DRB919" s="14"/>
      <c r="DRC919" s="14"/>
      <c r="DRD919" s="14"/>
      <c r="DRE919" s="14"/>
      <c r="DRF919" s="14"/>
      <c r="DRG919" s="14"/>
      <c r="DRH919" s="14"/>
      <c r="DRI919" s="14"/>
      <c r="DRJ919" s="14"/>
      <c r="DRK919" s="14"/>
      <c r="DRL919" s="14"/>
      <c r="DRM919" s="14"/>
      <c r="DRN919" s="14"/>
      <c r="DRO919" s="14"/>
      <c r="DRP919" s="14"/>
      <c r="DRQ919" s="14"/>
      <c r="DRR919" s="14"/>
      <c r="DRS919" s="14"/>
      <c r="DRT919" s="14"/>
      <c r="DRU919" s="14"/>
      <c r="DRV919" s="14"/>
      <c r="DRW919" s="14"/>
      <c r="DRX919" s="14"/>
      <c r="DRY919" s="14"/>
      <c r="DRZ919" s="14"/>
      <c r="DSA919" s="14"/>
      <c r="DSB919" s="14"/>
      <c r="DSC919" s="14"/>
      <c r="DSD919" s="14"/>
      <c r="DSE919" s="14"/>
      <c r="DSF919" s="14"/>
      <c r="DSG919" s="14"/>
      <c r="DSH919" s="14"/>
      <c r="DSI919" s="14"/>
      <c r="DSJ919" s="14"/>
      <c r="DSK919" s="14"/>
      <c r="DSL919" s="14"/>
      <c r="DSM919" s="14"/>
      <c r="DSN919" s="14"/>
      <c r="DSO919" s="14"/>
      <c r="DSP919" s="14"/>
      <c r="DSQ919" s="14"/>
      <c r="DSR919" s="14"/>
      <c r="DSS919" s="14"/>
      <c r="DST919" s="14"/>
      <c r="DSU919" s="14"/>
      <c r="DSV919" s="14"/>
      <c r="DSW919" s="14"/>
      <c r="DSX919" s="14"/>
      <c r="DSY919" s="14"/>
      <c r="DSZ919" s="14"/>
      <c r="DTA919" s="14"/>
      <c r="DTB919" s="14"/>
      <c r="DTC919" s="14"/>
      <c r="DTD919" s="14"/>
      <c r="DTE919" s="14"/>
      <c r="DTF919" s="14"/>
      <c r="DTG919" s="14"/>
      <c r="DTH919" s="14"/>
      <c r="DTI919" s="14"/>
      <c r="DTJ919" s="14"/>
      <c r="DTK919" s="14"/>
      <c r="DTL919" s="14"/>
      <c r="DTM919" s="14"/>
      <c r="DTN919" s="14"/>
      <c r="DTO919" s="14"/>
      <c r="DTP919" s="14"/>
      <c r="DTQ919" s="14"/>
      <c r="DTR919" s="14"/>
      <c r="DTS919" s="14"/>
      <c r="DTT919" s="14"/>
      <c r="DTU919" s="14"/>
      <c r="DTV919" s="14"/>
      <c r="DTW919" s="14"/>
      <c r="DTX919" s="14"/>
      <c r="DTY919" s="14"/>
      <c r="DTZ919" s="14"/>
      <c r="DUA919" s="14"/>
      <c r="DUB919" s="14"/>
      <c r="DUC919" s="14"/>
      <c r="DUD919" s="14"/>
      <c r="DUE919" s="14"/>
      <c r="DUF919" s="14"/>
      <c r="DUG919" s="14"/>
      <c r="DUH919" s="14"/>
      <c r="DUI919" s="14"/>
      <c r="DUJ919" s="14"/>
      <c r="DUK919" s="14"/>
      <c r="DUL919" s="14"/>
      <c r="DUM919" s="14"/>
      <c r="DUN919" s="14"/>
      <c r="DUO919" s="14"/>
      <c r="DUP919" s="14"/>
      <c r="DUQ919" s="14"/>
      <c r="DUR919" s="14"/>
      <c r="DUS919" s="14"/>
      <c r="DUT919" s="14"/>
      <c r="DUU919" s="14"/>
      <c r="DUV919" s="14"/>
      <c r="DUW919" s="14"/>
      <c r="DUX919" s="14"/>
      <c r="DUY919" s="14"/>
      <c r="DUZ919" s="14"/>
      <c r="DVA919" s="14"/>
      <c r="DVB919" s="14"/>
      <c r="DVC919" s="14"/>
      <c r="DVD919" s="14"/>
      <c r="DVE919" s="14"/>
      <c r="DVF919" s="14"/>
      <c r="DVG919" s="14"/>
      <c r="DVH919" s="14"/>
      <c r="DVI919" s="14"/>
      <c r="DVJ919" s="14"/>
      <c r="DVK919" s="14"/>
      <c r="DVL919" s="14"/>
      <c r="DVM919" s="14"/>
      <c r="DVN919" s="14"/>
      <c r="DVO919" s="14"/>
      <c r="DVP919" s="14"/>
      <c r="DVQ919" s="14"/>
      <c r="DVR919" s="14"/>
      <c r="DVS919" s="14"/>
      <c r="DVT919" s="14"/>
      <c r="DVU919" s="14"/>
      <c r="DVV919" s="14"/>
      <c r="DVW919" s="14"/>
      <c r="DVX919" s="14"/>
      <c r="DVY919" s="14"/>
      <c r="DVZ919" s="14"/>
      <c r="DWA919" s="14"/>
      <c r="DWB919" s="14"/>
      <c r="DWC919" s="14"/>
      <c r="DWD919" s="14"/>
      <c r="DWE919" s="14"/>
      <c r="DWF919" s="14"/>
      <c r="DWG919" s="14"/>
      <c r="DWH919" s="14"/>
      <c r="DWI919" s="14"/>
      <c r="DWJ919" s="14"/>
      <c r="DWK919" s="14"/>
      <c r="DWL919" s="14"/>
      <c r="DWM919" s="14"/>
      <c r="DWN919" s="14"/>
      <c r="DWO919" s="14"/>
      <c r="DWP919" s="14"/>
      <c r="DWQ919" s="14"/>
      <c r="DWR919" s="14"/>
      <c r="DWS919" s="14"/>
      <c r="DWT919" s="14"/>
      <c r="DWU919" s="14"/>
      <c r="DWV919" s="14"/>
      <c r="DWW919" s="14"/>
      <c r="DWX919" s="14"/>
      <c r="DWY919" s="14"/>
      <c r="DWZ919" s="14"/>
      <c r="DXA919" s="14"/>
      <c r="DXB919" s="14"/>
      <c r="DXC919" s="14"/>
      <c r="DXD919" s="14"/>
      <c r="DXE919" s="14"/>
      <c r="DXF919" s="14"/>
      <c r="DXG919" s="14"/>
      <c r="DXH919" s="14"/>
      <c r="DXI919" s="14"/>
      <c r="DXJ919" s="14"/>
      <c r="DXK919" s="14"/>
      <c r="DXL919" s="14"/>
      <c r="DXM919" s="14"/>
      <c r="DXN919" s="14"/>
      <c r="DXO919" s="14"/>
      <c r="DXP919" s="14"/>
      <c r="DXQ919" s="14"/>
      <c r="DXR919" s="14"/>
      <c r="DXS919" s="14"/>
      <c r="DXT919" s="14"/>
      <c r="DXU919" s="14"/>
      <c r="DXV919" s="14"/>
      <c r="DXW919" s="14"/>
      <c r="DXX919" s="14"/>
      <c r="DXY919" s="14"/>
      <c r="DXZ919" s="14"/>
      <c r="DYA919" s="14"/>
      <c r="DYB919" s="14"/>
      <c r="DYC919" s="14"/>
      <c r="DYD919" s="14"/>
      <c r="DYE919" s="14"/>
      <c r="DYF919" s="14"/>
      <c r="DYG919" s="14"/>
      <c r="DYH919" s="14"/>
      <c r="DYI919" s="14"/>
      <c r="DYJ919" s="14"/>
      <c r="DYK919" s="14"/>
      <c r="DYL919" s="14"/>
      <c r="DYM919" s="14"/>
      <c r="DYN919" s="14"/>
      <c r="DYO919" s="14"/>
      <c r="DYP919" s="14"/>
      <c r="DYQ919" s="14"/>
      <c r="DYR919" s="14"/>
      <c r="DYS919" s="14"/>
      <c r="DYT919" s="14"/>
      <c r="DYU919" s="14"/>
      <c r="DYV919" s="14"/>
      <c r="DYW919" s="14"/>
      <c r="DYX919" s="14"/>
      <c r="DYY919" s="14"/>
      <c r="DYZ919" s="14"/>
      <c r="DZA919" s="14"/>
      <c r="DZB919" s="14"/>
      <c r="DZC919" s="14"/>
      <c r="DZD919" s="14"/>
      <c r="DZE919" s="14"/>
      <c r="DZF919" s="14"/>
      <c r="DZG919" s="14"/>
      <c r="DZH919" s="14"/>
      <c r="DZI919" s="14"/>
      <c r="DZJ919" s="14"/>
      <c r="DZK919" s="14"/>
      <c r="DZL919" s="14"/>
      <c r="DZM919" s="14"/>
      <c r="DZN919" s="14"/>
      <c r="DZO919" s="14"/>
      <c r="DZP919" s="14"/>
      <c r="DZQ919" s="14"/>
      <c r="DZR919" s="14"/>
      <c r="DZS919" s="14"/>
      <c r="DZT919" s="14"/>
      <c r="DZU919" s="14"/>
      <c r="DZV919" s="14"/>
      <c r="DZW919" s="14"/>
      <c r="DZX919" s="14"/>
      <c r="DZY919" s="14"/>
      <c r="DZZ919" s="14"/>
      <c r="EAA919" s="14"/>
      <c r="EAB919" s="14"/>
      <c r="EAC919" s="14"/>
      <c r="EAD919" s="14"/>
      <c r="EAE919" s="14"/>
      <c r="EAF919" s="14"/>
      <c r="EAG919" s="14"/>
      <c r="EAH919" s="14"/>
      <c r="EAI919" s="14"/>
      <c r="EAJ919" s="14"/>
      <c r="EAK919" s="14"/>
      <c r="EAL919" s="14"/>
      <c r="EAM919" s="14"/>
      <c r="EAN919" s="14"/>
      <c r="EAO919" s="14"/>
      <c r="EAP919" s="14"/>
      <c r="EAQ919" s="14"/>
      <c r="EAR919" s="14"/>
      <c r="EAS919" s="14"/>
      <c r="EAT919" s="14"/>
      <c r="EAU919" s="14"/>
      <c r="EAV919" s="14"/>
      <c r="EAW919" s="14"/>
      <c r="EAX919" s="14"/>
      <c r="EAY919" s="14"/>
      <c r="EAZ919" s="14"/>
      <c r="EBA919" s="14"/>
      <c r="EBB919" s="14"/>
      <c r="EBC919" s="14"/>
      <c r="EBD919" s="14"/>
      <c r="EBE919" s="14"/>
      <c r="EBF919" s="14"/>
      <c r="EBG919" s="14"/>
      <c r="EBH919" s="14"/>
      <c r="EBI919" s="14"/>
      <c r="EBJ919" s="14"/>
      <c r="EBK919" s="14"/>
      <c r="EBL919" s="14"/>
      <c r="EBM919" s="14"/>
      <c r="EBN919" s="14"/>
      <c r="EBO919" s="14"/>
      <c r="EBP919" s="14"/>
      <c r="EBQ919" s="14"/>
      <c r="EBR919" s="14"/>
      <c r="EBS919" s="14"/>
      <c r="EBT919" s="14"/>
      <c r="EBU919" s="14"/>
      <c r="EBV919" s="14"/>
      <c r="EBW919" s="14"/>
      <c r="EBX919" s="14"/>
      <c r="EBY919" s="14"/>
      <c r="EBZ919" s="14"/>
      <c r="ECA919" s="14"/>
      <c r="ECB919" s="14"/>
      <c r="ECC919" s="14"/>
      <c r="ECD919" s="14"/>
      <c r="ECE919" s="14"/>
      <c r="ECF919" s="14"/>
      <c r="ECG919" s="14"/>
      <c r="ECH919" s="14"/>
      <c r="ECI919" s="14"/>
      <c r="ECJ919" s="14"/>
      <c r="ECK919" s="14"/>
      <c r="ECL919" s="14"/>
      <c r="ECM919" s="14"/>
      <c r="ECN919" s="14"/>
      <c r="ECO919" s="14"/>
      <c r="ECP919" s="14"/>
      <c r="ECQ919" s="14"/>
      <c r="ECR919" s="14"/>
      <c r="ECS919" s="14"/>
      <c r="ECT919" s="14"/>
      <c r="ECU919" s="14"/>
      <c r="ECV919" s="14"/>
      <c r="ECW919" s="14"/>
      <c r="ECX919" s="14"/>
      <c r="ECY919" s="14"/>
      <c r="ECZ919" s="14"/>
      <c r="EDA919" s="14"/>
      <c r="EDB919" s="14"/>
      <c r="EDC919" s="14"/>
      <c r="EDD919" s="14"/>
      <c r="EDE919" s="14"/>
      <c r="EDF919" s="14"/>
      <c r="EDG919" s="14"/>
      <c r="EDH919" s="14"/>
      <c r="EDI919" s="14"/>
      <c r="EDJ919" s="14"/>
      <c r="EDK919" s="14"/>
      <c r="EDL919" s="14"/>
      <c r="EDM919" s="14"/>
      <c r="EDN919" s="14"/>
      <c r="EDO919" s="14"/>
      <c r="EDP919" s="14"/>
      <c r="EDQ919" s="14"/>
      <c r="EDR919" s="14"/>
      <c r="EDS919" s="14"/>
      <c r="EDT919" s="14"/>
      <c r="EDU919" s="14"/>
      <c r="EDV919" s="14"/>
      <c r="EDW919" s="14"/>
      <c r="EDX919" s="14"/>
      <c r="EDY919" s="14"/>
      <c r="EDZ919" s="14"/>
      <c r="EEA919" s="14"/>
      <c r="EEB919" s="14"/>
      <c r="EEC919" s="14"/>
      <c r="EED919" s="14"/>
      <c r="EEE919" s="14"/>
      <c r="EEF919" s="14"/>
      <c r="EEG919" s="14"/>
      <c r="EEH919" s="14"/>
      <c r="EEI919" s="14"/>
      <c r="EEJ919" s="14"/>
      <c r="EEK919" s="14"/>
      <c r="EEL919" s="14"/>
      <c r="EEM919" s="14"/>
      <c r="EEN919" s="14"/>
      <c r="EEO919" s="14"/>
      <c r="EEP919" s="14"/>
      <c r="EEQ919" s="14"/>
      <c r="EER919" s="14"/>
      <c r="EES919" s="14"/>
      <c r="EET919" s="14"/>
      <c r="EEU919" s="14"/>
      <c r="EEV919" s="14"/>
      <c r="EEW919" s="14"/>
      <c r="EEX919" s="14"/>
      <c r="EEY919" s="14"/>
      <c r="EEZ919" s="14"/>
      <c r="EFA919" s="14"/>
      <c r="EFB919" s="14"/>
      <c r="EFC919" s="14"/>
      <c r="EFD919" s="14"/>
      <c r="EFE919" s="14"/>
      <c r="EFF919" s="14"/>
      <c r="EFG919" s="14"/>
      <c r="EFH919" s="14"/>
      <c r="EFI919" s="14"/>
      <c r="EFJ919" s="14"/>
      <c r="EFK919" s="14"/>
      <c r="EFL919" s="14"/>
      <c r="EFM919" s="14"/>
      <c r="EFN919" s="14"/>
      <c r="EFO919" s="14"/>
      <c r="EFP919" s="14"/>
      <c r="EFQ919" s="14"/>
      <c r="EFR919" s="14"/>
      <c r="EFS919" s="14"/>
      <c r="EFT919" s="14"/>
      <c r="EFU919" s="14"/>
      <c r="EFV919" s="14"/>
      <c r="EFW919" s="14"/>
      <c r="EFX919" s="14"/>
      <c r="EFY919" s="14"/>
      <c r="EFZ919" s="14"/>
      <c r="EGA919" s="14"/>
      <c r="EGB919" s="14"/>
      <c r="EGC919" s="14"/>
      <c r="EGD919" s="14"/>
      <c r="EGE919" s="14"/>
      <c r="EGF919" s="14"/>
      <c r="EGG919" s="14"/>
      <c r="EGH919" s="14"/>
      <c r="EGI919" s="14"/>
      <c r="EGJ919" s="14"/>
      <c r="EGK919" s="14"/>
      <c r="EGL919" s="14"/>
      <c r="EGM919" s="14"/>
      <c r="EGN919" s="14"/>
      <c r="EGO919" s="14"/>
      <c r="EGP919" s="14"/>
      <c r="EGQ919" s="14"/>
      <c r="EGR919" s="14"/>
      <c r="EGS919" s="14"/>
      <c r="EGT919" s="14"/>
      <c r="EGU919" s="14"/>
      <c r="EGV919" s="14"/>
      <c r="EGW919" s="14"/>
      <c r="EGX919" s="14"/>
      <c r="EGY919" s="14"/>
      <c r="EGZ919" s="14"/>
      <c r="EHA919" s="14"/>
      <c r="EHB919" s="14"/>
      <c r="EHC919" s="14"/>
      <c r="EHD919" s="14"/>
      <c r="EHE919" s="14"/>
      <c r="EHF919" s="14"/>
      <c r="EHG919" s="14"/>
      <c r="EHH919" s="14"/>
      <c r="EHI919" s="14"/>
      <c r="EHJ919" s="14"/>
      <c r="EHK919" s="14"/>
      <c r="EHL919" s="14"/>
      <c r="EHM919" s="14"/>
      <c r="EHN919" s="14"/>
      <c r="EHO919" s="14"/>
      <c r="EHP919" s="14"/>
      <c r="EHQ919" s="14"/>
      <c r="EHR919" s="14"/>
      <c r="EHS919" s="14"/>
      <c r="EHT919" s="14"/>
      <c r="EHU919" s="14"/>
      <c r="EHV919" s="14"/>
      <c r="EHW919" s="14"/>
      <c r="EHX919" s="14"/>
      <c r="EHY919" s="14"/>
      <c r="EHZ919" s="14"/>
      <c r="EIA919" s="14"/>
      <c r="EIB919" s="14"/>
      <c r="EIC919" s="14"/>
      <c r="EID919" s="14"/>
      <c r="EIE919" s="14"/>
      <c r="EIF919" s="14"/>
      <c r="EIG919" s="14"/>
      <c r="EIH919" s="14"/>
      <c r="EII919" s="14"/>
      <c r="EIJ919" s="14"/>
      <c r="EIK919" s="14"/>
      <c r="EIL919" s="14"/>
      <c r="EIM919" s="14"/>
      <c r="EIN919" s="14"/>
      <c r="EIO919" s="14"/>
      <c r="EIP919" s="14"/>
      <c r="EIQ919" s="14"/>
      <c r="EIR919" s="14"/>
      <c r="EIS919" s="14"/>
      <c r="EIT919" s="14"/>
      <c r="EIU919" s="14"/>
      <c r="EIV919" s="14"/>
      <c r="EIW919" s="14"/>
      <c r="EIX919" s="14"/>
      <c r="EIY919" s="14"/>
      <c r="EIZ919" s="14"/>
      <c r="EJA919" s="14"/>
      <c r="EJB919" s="14"/>
      <c r="EJC919" s="14"/>
      <c r="EJD919" s="14"/>
      <c r="EJE919" s="14"/>
      <c r="EJF919" s="14"/>
      <c r="EJG919" s="14"/>
      <c r="EJH919" s="14"/>
      <c r="EJI919" s="14"/>
      <c r="EJJ919" s="14"/>
      <c r="EJK919" s="14"/>
      <c r="EJL919" s="14"/>
      <c r="EJM919" s="14"/>
      <c r="EJN919" s="14"/>
      <c r="EJO919" s="14"/>
      <c r="EJP919" s="14"/>
      <c r="EJQ919" s="14"/>
      <c r="EJR919" s="14"/>
      <c r="EJS919" s="14"/>
      <c r="EJT919" s="14"/>
      <c r="EJU919" s="14"/>
      <c r="EJV919" s="14"/>
      <c r="EJW919" s="14"/>
      <c r="EJX919" s="14"/>
      <c r="EJY919" s="14"/>
      <c r="EJZ919" s="14"/>
      <c r="EKA919" s="14"/>
      <c r="EKB919" s="14"/>
      <c r="EKC919" s="14"/>
      <c r="EKD919" s="14"/>
      <c r="EKE919" s="14"/>
      <c r="EKF919" s="14"/>
      <c r="EKG919" s="14"/>
      <c r="EKH919" s="14"/>
      <c r="EKI919" s="14"/>
      <c r="EKJ919" s="14"/>
      <c r="EKK919" s="14"/>
      <c r="EKL919" s="14"/>
      <c r="EKM919" s="14"/>
      <c r="EKN919" s="14"/>
      <c r="EKO919" s="14"/>
      <c r="EKP919" s="14"/>
      <c r="EKQ919" s="14"/>
      <c r="EKR919" s="14"/>
      <c r="EKS919" s="14"/>
      <c r="EKT919" s="14"/>
      <c r="EKU919" s="14"/>
      <c r="EKV919" s="14"/>
      <c r="EKW919" s="14"/>
      <c r="EKX919" s="14"/>
      <c r="EKY919" s="14"/>
      <c r="EKZ919" s="14"/>
      <c r="ELA919" s="14"/>
      <c r="ELB919" s="14"/>
      <c r="ELC919" s="14"/>
      <c r="ELD919" s="14"/>
      <c r="ELE919" s="14"/>
      <c r="ELF919" s="14"/>
      <c r="ELG919" s="14"/>
      <c r="ELH919" s="14"/>
      <c r="ELI919" s="14"/>
      <c r="ELJ919" s="14"/>
      <c r="ELK919" s="14"/>
      <c r="ELL919" s="14"/>
      <c r="ELM919" s="14"/>
      <c r="ELN919" s="14"/>
      <c r="ELO919" s="14"/>
      <c r="ELP919" s="14"/>
      <c r="ELQ919" s="14"/>
      <c r="ELR919" s="14"/>
      <c r="ELS919" s="14"/>
      <c r="ELT919" s="14"/>
      <c r="ELU919" s="14"/>
      <c r="ELV919" s="14"/>
      <c r="ELW919" s="14"/>
      <c r="ELX919" s="14"/>
      <c r="ELY919" s="14"/>
      <c r="ELZ919" s="14"/>
      <c r="EMA919" s="14"/>
      <c r="EMB919" s="14"/>
      <c r="EMC919" s="14"/>
      <c r="EMD919" s="14"/>
      <c r="EME919" s="14"/>
      <c r="EMF919" s="14"/>
      <c r="EMG919" s="14"/>
      <c r="EMH919" s="14"/>
      <c r="EMI919" s="14"/>
      <c r="EMJ919" s="14"/>
      <c r="EMK919" s="14"/>
      <c r="EML919" s="14"/>
      <c r="EMM919" s="14"/>
      <c r="EMN919" s="14"/>
      <c r="EMO919" s="14"/>
      <c r="EMP919" s="14"/>
      <c r="EMQ919" s="14"/>
      <c r="EMR919" s="14"/>
      <c r="EMS919" s="14"/>
      <c r="EMT919" s="14"/>
      <c r="EMU919" s="14"/>
      <c r="EMV919" s="14"/>
      <c r="EMW919" s="14"/>
      <c r="EMX919" s="14"/>
      <c r="EMY919" s="14"/>
      <c r="EMZ919" s="14"/>
      <c r="ENA919" s="14"/>
      <c r="ENB919" s="14"/>
      <c r="ENC919" s="14"/>
      <c r="END919" s="14"/>
      <c r="ENE919" s="14"/>
      <c r="ENF919" s="14"/>
      <c r="ENG919" s="14"/>
      <c r="ENH919" s="14"/>
      <c r="ENI919" s="14"/>
      <c r="ENJ919" s="14"/>
      <c r="ENK919" s="14"/>
      <c r="ENL919" s="14"/>
      <c r="ENM919" s="14"/>
      <c r="ENN919" s="14"/>
      <c r="ENO919" s="14"/>
      <c r="ENP919" s="14"/>
      <c r="ENQ919" s="14"/>
      <c r="ENR919" s="14"/>
      <c r="ENS919" s="14"/>
      <c r="ENT919" s="14"/>
      <c r="ENU919" s="14"/>
      <c r="ENV919" s="14"/>
      <c r="ENW919" s="14"/>
      <c r="ENX919" s="14"/>
      <c r="ENY919" s="14"/>
      <c r="ENZ919" s="14"/>
      <c r="EOA919" s="14"/>
      <c r="EOB919" s="14"/>
      <c r="EOC919" s="14"/>
      <c r="EOD919" s="14"/>
      <c r="EOE919" s="14"/>
      <c r="EOF919" s="14"/>
      <c r="EOG919" s="14"/>
      <c r="EOH919" s="14"/>
      <c r="EOI919" s="14"/>
      <c r="EOJ919" s="14"/>
      <c r="EOK919" s="14"/>
      <c r="EOL919" s="14"/>
      <c r="EOM919" s="14"/>
      <c r="EON919" s="14"/>
      <c r="EOO919" s="14"/>
      <c r="EOP919" s="14"/>
      <c r="EOQ919" s="14"/>
      <c r="EOR919" s="14"/>
      <c r="EOS919" s="14"/>
      <c r="EOT919" s="14"/>
      <c r="EOU919" s="14"/>
      <c r="EOV919" s="14"/>
      <c r="EOW919" s="14"/>
      <c r="EOX919" s="14"/>
      <c r="EOY919" s="14"/>
      <c r="EOZ919" s="14"/>
      <c r="EPA919" s="14"/>
      <c r="EPB919" s="14"/>
      <c r="EPC919" s="14"/>
      <c r="EPD919" s="14"/>
      <c r="EPE919" s="14"/>
      <c r="EPF919" s="14"/>
      <c r="EPG919" s="14"/>
      <c r="EPH919" s="14"/>
      <c r="EPI919" s="14"/>
      <c r="EPJ919" s="14"/>
      <c r="EPK919" s="14"/>
      <c r="EPL919" s="14"/>
      <c r="EPM919" s="14"/>
      <c r="EPN919" s="14"/>
      <c r="EPO919" s="14"/>
      <c r="EPP919" s="14"/>
      <c r="EPQ919" s="14"/>
      <c r="EPR919" s="14"/>
      <c r="EPS919" s="14"/>
      <c r="EPT919" s="14"/>
      <c r="EPU919" s="14"/>
      <c r="EPV919" s="14"/>
      <c r="EPW919" s="14"/>
      <c r="EPX919" s="14"/>
      <c r="EPY919" s="14"/>
      <c r="EPZ919" s="14"/>
      <c r="EQA919" s="14"/>
      <c r="EQB919" s="14"/>
      <c r="EQC919" s="14"/>
      <c r="EQD919" s="14"/>
      <c r="EQE919" s="14"/>
      <c r="EQF919" s="14"/>
      <c r="EQG919" s="14"/>
      <c r="EQH919" s="14"/>
      <c r="EQI919" s="14"/>
      <c r="EQJ919" s="14"/>
      <c r="EQK919" s="14"/>
      <c r="EQL919" s="14"/>
      <c r="EQM919" s="14"/>
      <c r="EQN919" s="14"/>
      <c r="EQO919" s="14"/>
      <c r="EQP919" s="14"/>
      <c r="EQQ919" s="14"/>
      <c r="EQR919" s="14"/>
      <c r="EQS919" s="14"/>
      <c r="EQT919" s="14"/>
      <c r="EQU919" s="14"/>
      <c r="EQV919" s="14"/>
      <c r="EQW919" s="14"/>
      <c r="EQX919" s="14"/>
      <c r="EQY919" s="14"/>
      <c r="EQZ919" s="14"/>
      <c r="ERA919" s="14"/>
      <c r="ERB919" s="14"/>
      <c r="ERC919" s="14"/>
      <c r="ERD919" s="14"/>
      <c r="ERE919" s="14"/>
      <c r="ERF919" s="14"/>
      <c r="ERG919" s="14"/>
      <c r="ERH919" s="14"/>
      <c r="ERI919" s="14"/>
      <c r="ERJ919" s="14"/>
      <c r="ERK919" s="14"/>
      <c r="ERL919" s="14"/>
      <c r="ERM919" s="14"/>
      <c r="ERN919" s="14"/>
      <c r="ERO919" s="14"/>
      <c r="ERP919" s="14"/>
      <c r="ERQ919" s="14"/>
      <c r="ERR919" s="14"/>
      <c r="ERS919" s="14"/>
      <c r="ERT919" s="14"/>
      <c r="ERU919" s="14"/>
      <c r="ERV919" s="14"/>
      <c r="ERW919" s="14"/>
      <c r="ERX919" s="14"/>
      <c r="ERY919" s="14"/>
      <c r="ERZ919" s="14"/>
      <c r="ESA919" s="14"/>
      <c r="ESB919" s="14"/>
      <c r="ESC919" s="14"/>
      <c r="ESD919" s="14"/>
      <c r="ESE919" s="14"/>
      <c r="ESF919" s="14"/>
      <c r="ESG919" s="14"/>
      <c r="ESH919" s="14"/>
      <c r="ESI919" s="14"/>
      <c r="ESJ919" s="14"/>
      <c r="ESK919" s="14"/>
      <c r="ESL919" s="14"/>
      <c r="ESM919" s="14"/>
      <c r="ESN919" s="14"/>
      <c r="ESO919" s="14"/>
      <c r="ESP919" s="14"/>
      <c r="ESQ919" s="14"/>
      <c r="ESR919" s="14"/>
      <c r="ESS919" s="14"/>
      <c r="EST919" s="14"/>
      <c r="ESU919" s="14"/>
      <c r="ESV919" s="14"/>
      <c r="ESW919" s="14"/>
      <c r="ESX919" s="14"/>
      <c r="ESY919" s="14"/>
      <c r="ESZ919" s="14"/>
      <c r="ETA919" s="14"/>
      <c r="ETB919" s="14"/>
      <c r="ETC919" s="14"/>
      <c r="ETD919" s="14"/>
      <c r="ETE919" s="14"/>
      <c r="ETF919" s="14"/>
      <c r="ETG919" s="14"/>
      <c r="ETH919" s="14"/>
      <c r="ETI919" s="14"/>
      <c r="ETJ919" s="14"/>
      <c r="ETK919" s="14"/>
      <c r="ETL919" s="14"/>
      <c r="ETM919" s="14"/>
      <c r="ETN919" s="14"/>
      <c r="ETO919" s="14"/>
      <c r="ETP919" s="14"/>
      <c r="ETQ919" s="14"/>
      <c r="ETR919" s="14"/>
      <c r="ETS919" s="14"/>
      <c r="ETT919" s="14"/>
      <c r="ETU919" s="14"/>
      <c r="ETV919" s="14"/>
      <c r="ETW919" s="14"/>
      <c r="ETX919" s="14"/>
      <c r="ETY919" s="14"/>
      <c r="ETZ919" s="14"/>
      <c r="EUA919" s="14"/>
      <c r="EUB919" s="14"/>
      <c r="EUC919" s="14"/>
      <c r="EUD919" s="14"/>
      <c r="EUE919" s="14"/>
      <c r="EUF919" s="14"/>
      <c r="EUG919" s="14"/>
      <c r="EUH919" s="14"/>
      <c r="EUI919" s="14"/>
      <c r="EUJ919" s="14"/>
      <c r="EUK919" s="14"/>
      <c r="EUL919" s="14"/>
      <c r="EUM919" s="14"/>
      <c r="EUN919" s="14"/>
      <c r="EUO919" s="14"/>
      <c r="EUP919" s="14"/>
      <c r="EUQ919" s="14"/>
      <c r="EUR919" s="14"/>
      <c r="EUS919" s="14"/>
      <c r="EUT919" s="14"/>
      <c r="EUU919" s="14"/>
      <c r="EUV919" s="14"/>
      <c r="EUW919" s="14"/>
      <c r="EUX919" s="14"/>
      <c r="EUY919" s="14"/>
      <c r="EUZ919" s="14"/>
      <c r="EVA919" s="14"/>
      <c r="EVB919" s="14"/>
      <c r="EVC919" s="14"/>
      <c r="EVD919" s="14"/>
      <c r="EVE919" s="14"/>
      <c r="EVF919" s="14"/>
      <c r="EVG919" s="14"/>
      <c r="EVH919" s="14"/>
      <c r="EVI919" s="14"/>
      <c r="EVJ919" s="14"/>
      <c r="EVK919" s="14"/>
      <c r="EVL919" s="14"/>
      <c r="EVM919" s="14"/>
      <c r="EVN919" s="14"/>
      <c r="EVO919" s="14"/>
      <c r="EVP919" s="14"/>
      <c r="EVQ919" s="14"/>
      <c r="EVR919" s="14"/>
      <c r="EVS919" s="14"/>
      <c r="EVT919" s="14"/>
      <c r="EVU919" s="14"/>
      <c r="EVV919" s="14"/>
      <c r="EVW919" s="14"/>
      <c r="EVX919" s="14"/>
      <c r="EVY919" s="14"/>
      <c r="EVZ919" s="14"/>
      <c r="EWA919" s="14"/>
      <c r="EWB919" s="14"/>
      <c r="EWC919" s="14"/>
      <c r="EWD919" s="14"/>
      <c r="EWE919" s="14"/>
      <c r="EWF919" s="14"/>
      <c r="EWG919" s="14"/>
      <c r="EWH919" s="14"/>
      <c r="EWI919" s="14"/>
      <c r="EWJ919" s="14"/>
      <c r="EWK919" s="14"/>
      <c r="EWL919" s="14"/>
      <c r="EWM919" s="14"/>
      <c r="EWN919" s="14"/>
      <c r="EWO919" s="14"/>
      <c r="EWP919" s="14"/>
      <c r="EWQ919" s="14"/>
      <c r="EWR919" s="14"/>
      <c r="EWS919" s="14"/>
      <c r="EWT919" s="14"/>
      <c r="EWU919" s="14"/>
      <c r="EWV919" s="14"/>
      <c r="EWW919" s="14"/>
      <c r="EWX919" s="14"/>
      <c r="EWY919" s="14"/>
      <c r="EWZ919" s="14"/>
      <c r="EXA919" s="14"/>
      <c r="EXB919" s="14"/>
      <c r="EXC919" s="14"/>
      <c r="EXD919" s="14"/>
      <c r="EXE919" s="14"/>
      <c r="EXF919" s="14"/>
      <c r="EXG919" s="14"/>
      <c r="EXH919" s="14"/>
      <c r="EXI919" s="14"/>
      <c r="EXJ919" s="14"/>
      <c r="EXK919" s="14"/>
      <c r="EXL919" s="14"/>
      <c r="EXM919" s="14"/>
      <c r="EXN919" s="14"/>
      <c r="EXO919" s="14"/>
      <c r="EXP919" s="14"/>
      <c r="EXQ919" s="14"/>
      <c r="EXR919" s="14"/>
      <c r="EXS919" s="14"/>
      <c r="EXT919" s="14"/>
      <c r="EXU919" s="14"/>
      <c r="EXV919" s="14"/>
      <c r="EXW919" s="14"/>
      <c r="EXX919" s="14"/>
      <c r="EXY919" s="14"/>
      <c r="EXZ919" s="14"/>
      <c r="EYA919" s="14"/>
      <c r="EYB919" s="14"/>
      <c r="EYC919" s="14"/>
      <c r="EYD919" s="14"/>
      <c r="EYE919" s="14"/>
      <c r="EYF919" s="14"/>
      <c r="EYG919" s="14"/>
      <c r="EYH919" s="14"/>
      <c r="EYI919" s="14"/>
      <c r="EYJ919" s="14"/>
      <c r="EYK919" s="14"/>
      <c r="EYL919" s="14"/>
      <c r="EYM919" s="14"/>
      <c r="EYN919" s="14"/>
      <c r="EYO919" s="14"/>
      <c r="EYP919" s="14"/>
      <c r="EYQ919" s="14"/>
      <c r="EYR919" s="14"/>
      <c r="EYS919" s="14"/>
      <c r="EYT919" s="14"/>
      <c r="EYU919" s="14"/>
      <c r="EYV919" s="14"/>
      <c r="EYW919" s="14"/>
      <c r="EYX919" s="14"/>
      <c r="EYY919" s="14"/>
      <c r="EYZ919" s="14"/>
      <c r="EZA919" s="14"/>
      <c r="EZB919" s="14"/>
      <c r="EZC919" s="14"/>
      <c r="EZD919" s="14"/>
      <c r="EZE919" s="14"/>
      <c r="EZF919" s="14"/>
      <c r="EZG919" s="14"/>
      <c r="EZH919" s="14"/>
      <c r="EZI919" s="14"/>
      <c r="EZJ919" s="14"/>
      <c r="EZK919" s="14"/>
      <c r="EZL919" s="14"/>
      <c r="EZM919" s="14"/>
      <c r="EZN919" s="14"/>
      <c r="EZO919" s="14"/>
      <c r="EZP919" s="14"/>
      <c r="EZQ919" s="14"/>
      <c r="EZR919" s="14"/>
      <c r="EZS919" s="14"/>
      <c r="EZT919" s="14"/>
      <c r="EZU919" s="14"/>
      <c r="EZV919" s="14"/>
      <c r="EZW919" s="14"/>
      <c r="EZX919" s="14"/>
      <c r="EZY919" s="14"/>
      <c r="EZZ919" s="14"/>
      <c r="FAA919" s="14"/>
      <c r="FAB919" s="14"/>
      <c r="FAC919" s="14"/>
      <c r="FAD919" s="14"/>
      <c r="FAE919" s="14"/>
      <c r="FAF919" s="14"/>
      <c r="FAG919" s="14"/>
      <c r="FAH919" s="14"/>
      <c r="FAI919" s="14"/>
      <c r="FAJ919" s="14"/>
      <c r="FAK919" s="14"/>
      <c r="FAL919" s="14"/>
      <c r="FAM919" s="14"/>
      <c r="FAN919" s="14"/>
      <c r="FAO919" s="14"/>
      <c r="FAP919" s="14"/>
      <c r="FAQ919" s="14"/>
      <c r="FAR919" s="14"/>
      <c r="FAS919" s="14"/>
      <c r="FAT919" s="14"/>
      <c r="FAU919" s="14"/>
      <c r="FAV919" s="14"/>
      <c r="FAW919" s="14"/>
      <c r="FAX919" s="14"/>
      <c r="FAY919" s="14"/>
      <c r="FAZ919" s="14"/>
      <c r="FBA919" s="14"/>
      <c r="FBB919" s="14"/>
      <c r="FBC919" s="14"/>
      <c r="FBD919" s="14"/>
      <c r="FBE919" s="14"/>
      <c r="FBF919" s="14"/>
      <c r="FBG919" s="14"/>
      <c r="FBH919" s="14"/>
      <c r="FBI919" s="14"/>
      <c r="FBJ919" s="14"/>
      <c r="FBK919" s="14"/>
      <c r="FBL919" s="14"/>
      <c r="FBM919" s="14"/>
      <c r="FBN919" s="14"/>
      <c r="FBO919" s="14"/>
      <c r="FBP919" s="14"/>
      <c r="FBQ919" s="14"/>
      <c r="FBR919" s="14"/>
      <c r="FBS919" s="14"/>
      <c r="FBT919" s="14"/>
      <c r="FBU919" s="14"/>
      <c r="FBV919" s="14"/>
      <c r="FBW919" s="14"/>
      <c r="FBX919" s="14"/>
      <c r="FBY919" s="14"/>
      <c r="FBZ919" s="14"/>
      <c r="FCA919" s="14"/>
      <c r="FCB919" s="14"/>
      <c r="FCC919" s="14"/>
      <c r="FCD919" s="14"/>
      <c r="FCE919" s="14"/>
      <c r="FCF919" s="14"/>
      <c r="FCG919" s="14"/>
      <c r="FCH919" s="14"/>
      <c r="FCI919" s="14"/>
      <c r="FCJ919" s="14"/>
      <c r="FCK919" s="14"/>
      <c r="FCL919" s="14"/>
      <c r="FCM919" s="14"/>
      <c r="FCN919" s="14"/>
      <c r="FCO919" s="14"/>
      <c r="FCP919" s="14"/>
      <c r="FCQ919" s="14"/>
      <c r="FCR919" s="14"/>
      <c r="FCS919" s="14"/>
      <c r="FCT919" s="14"/>
      <c r="FCU919" s="14"/>
      <c r="FCV919" s="14"/>
      <c r="FCW919" s="14"/>
      <c r="FCX919" s="14"/>
      <c r="FCY919" s="14"/>
      <c r="FCZ919" s="14"/>
      <c r="FDA919" s="14"/>
      <c r="FDB919" s="14"/>
      <c r="FDC919" s="14"/>
      <c r="FDD919" s="14"/>
      <c r="FDE919" s="14"/>
      <c r="FDF919" s="14"/>
      <c r="FDG919" s="14"/>
      <c r="FDH919" s="14"/>
      <c r="FDI919" s="14"/>
      <c r="FDJ919" s="14"/>
      <c r="FDK919" s="14"/>
      <c r="FDL919" s="14"/>
      <c r="FDM919" s="14"/>
      <c r="FDN919" s="14"/>
      <c r="FDO919" s="14"/>
      <c r="FDP919" s="14"/>
      <c r="FDQ919" s="14"/>
      <c r="FDR919" s="14"/>
      <c r="FDS919" s="14"/>
      <c r="FDT919" s="14"/>
      <c r="FDU919" s="14"/>
      <c r="FDV919" s="14"/>
      <c r="FDW919" s="14"/>
      <c r="FDX919" s="14"/>
      <c r="FDY919" s="14"/>
      <c r="FDZ919" s="14"/>
      <c r="FEA919" s="14"/>
      <c r="FEB919" s="14"/>
      <c r="FEC919" s="14"/>
      <c r="FED919" s="14"/>
      <c r="FEE919" s="14"/>
      <c r="FEF919" s="14"/>
      <c r="FEG919" s="14"/>
      <c r="FEH919" s="14"/>
      <c r="FEI919" s="14"/>
      <c r="FEJ919" s="14"/>
      <c r="FEK919" s="14"/>
      <c r="FEL919" s="14"/>
      <c r="FEM919" s="14"/>
      <c r="FEN919" s="14"/>
      <c r="FEO919" s="14"/>
      <c r="FEP919" s="14"/>
      <c r="FEQ919" s="14"/>
      <c r="FER919" s="14"/>
      <c r="FES919" s="14"/>
      <c r="FET919" s="14"/>
      <c r="FEU919" s="14"/>
      <c r="FEV919" s="14"/>
      <c r="FEW919" s="14"/>
      <c r="FEX919" s="14"/>
      <c r="FEY919" s="14"/>
      <c r="FEZ919" s="14"/>
      <c r="FFA919" s="14"/>
      <c r="FFB919" s="14"/>
      <c r="FFC919" s="14"/>
      <c r="FFD919" s="14"/>
      <c r="FFE919" s="14"/>
      <c r="FFF919" s="14"/>
      <c r="FFG919" s="14"/>
      <c r="FFH919" s="14"/>
      <c r="FFI919" s="14"/>
      <c r="FFJ919" s="14"/>
      <c r="FFK919" s="14"/>
      <c r="FFL919" s="14"/>
      <c r="FFM919" s="14"/>
      <c r="FFN919" s="14"/>
      <c r="FFO919" s="14"/>
      <c r="FFP919" s="14"/>
      <c r="FFQ919" s="14"/>
      <c r="FFR919" s="14"/>
      <c r="FFS919" s="14"/>
      <c r="FFT919" s="14"/>
      <c r="FFU919" s="14"/>
      <c r="FFV919" s="14"/>
      <c r="FFW919" s="14"/>
      <c r="FFX919" s="14"/>
      <c r="FFY919" s="14"/>
      <c r="FFZ919" s="14"/>
      <c r="FGA919" s="14"/>
      <c r="FGB919" s="14"/>
      <c r="FGC919" s="14"/>
      <c r="FGD919" s="14"/>
      <c r="FGE919" s="14"/>
      <c r="FGF919" s="14"/>
      <c r="FGG919" s="14"/>
      <c r="FGH919" s="14"/>
      <c r="FGI919" s="14"/>
      <c r="FGJ919" s="14"/>
      <c r="FGK919" s="14"/>
      <c r="FGL919" s="14"/>
      <c r="FGM919" s="14"/>
      <c r="FGN919" s="14"/>
      <c r="FGO919" s="14"/>
      <c r="FGP919" s="14"/>
      <c r="FGQ919" s="14"/>
      <c r="FGR919" s="14"/>
      <c r="FGS919" s="14"/>
      <c r="FGT919" s="14"/>
      <c r="FGU919" s="14"/>
      <c r="FGV919" s="14"/>
      <c r="FGW919" s="14"/>
      <c r="FGX919" s="14"/>
      <c r="FGY919" s="14"/>
      <c r="FGZ919" s="14"/>
      <c r="FHA919" s="14"/>
      <c r="FHB919" s="14"/>
      <c r="FHC919" s="14"/>
      <c r="FHD919" s="14"/>
      <c r="FHE919" s="14"/>
      <c r="FHF919" s="14"/>
      <c r="FHG919" s="14"/>
      <c r="FHH919" s="14"/>
      <c r="FHI919" s="14"/>
      <c r="FHJ919" s="14"/>
      <c r="FHK919" s="14"/>
      <c r="FHL919" s="14"/>
      <c r="FHM919" s="14"/>
      <c r="FHN919" s="14"/>
      <c r="FHO919" s="14"/>
      <c r="FHP919" s="14"/>
      <c r="FHQ919" s="14"/>
      <c r="FHR919" s="14"/>
      <c r="FHS919" s="14"/>
      <c r="FHT919" s="14"/>
      <c r="FHU919" s="14"/>
      <c r="FHV919" s="14"/>
      <c r="FHW919" s="14"/>
      <c r="FHX919" s="14"/>
      <c r="FHY919" s="14"/>
      <c r="FHZ919" s="14"/>
      <c r="FIA919" s="14"/>
      <c r="FIB919" s="14"/>
      <c r="FIC919" s="14"/>
      <c r="FID919" s="14"/>
      <c r="FIE919" s="14"/>
      <c r="FIF919" s="14"/>
      <c r="FIG919" s="14"/>
      <c r="FIH919" s="14"/>
      <c r="FII919" s="14"/>
      <c r="FIJ919" s="14"/>
      <c r="FIK919" s="14"/>
      <c r="FIL919" s="14"/>
      <c r="FIM919" s="14"/>
      <c r="FIN919" s="14"/>
      <c r="FIO919" s="14"/>
      <c r="FIP919" s="14"/>
      <c r="FIQ919" s="14"/>
      <c r="FIR919" s="14"/>
      <c r="FIS919" s="14"/>
      <c r="FIT919" s="14"/>
      <c r="FIU919" s="14"/>
      <c r="FIV919" s="14"/>
      <c r="FIW919" s="14"/>
      <c r="FIX919" s="14"/>
      <c r="FIY919" s="14"/>
      <c r="FIZ919" s="14"/>
      <c r="FJA919" s="14"/>
      <c r="FJB919" s="14"/>
      <c r="FJC919" s="14"/>
      <c r="FJD919" s="14"/>
      <c r="FJE919" s="14"/>
      <c r="FJF919" s="14"/>
      <c r="FJG919" s="14"/>
      <c r="FJH919" s="14"/>
      <c r="FJI919" s="14"/>
      <c r="FJJ919" s="14"/>
      <c r="FJK919" s="14"/>
      <c r="FJL919" s="14"/>
      <c r="FJM919" s="14"/>
      <c r="FJN919" s="14"/>
      <c r="FJO919" s="14"/>
      <c r="FJP919" s="14"/>
      <c r="FJQ919" s="14"/>
      <c r="FJR919" s="14"/>
      <c r="FJS919" s="14"/>
      <c r="FJT919" s="14"/>
      <c r="FJU919" s="14"/>
      <c r="FJV919" s="14"/>
      <c r="FJW919" s="14"/>
      <c r="FJX919" s="14"/>
      <c r="FJY919" s="14"/>
      <c r="FJZ919" s="14"/>
      <c r="FKA919" s="14"/>
      <c r="FKB919" s="14"/>
      <c r="FKC919" s="14"/>
      <c r="FKD919" s="14"/>
      <c r="FKE919" s="14"/>
      <c r="FKF919" s="14"/>
      <c r="FKG919" s="14"/>
      <c r="FKH919" s="14"/>
      <c r="FKI919" s="14"/>
      <c r="FKJ919" s="14"/>
      <c r="FKK919" s="14"/>
      <c r="FKL919" s="14"/>
      <c r="FKM919" s="14"/>
      <c r="FKN919" s="14"/>
      <c r="FKO919" s="14"/>
      <c r="FKP919" s="14"/>
      <c r="FKQ919" s="14"/>
      <c r="FKR919" s="14"/>
      <c r="FKS919" s="14"/>
      <c r="FKT919" s="14"/>
      <c r="FKU919" s="14"/>
      <c r="FKV919" s="14"/>
      <c r="FKW919" s="14"/>
      <c r="FKX919" s="14"/>
      <c r="FKY919" s="14"/>
      <c r="FKZ919" s="14"/>
      <c r="FLA919" s="14"/>
      <c r="FLB919" s="14"/>
      <c r="FLC919" s="14"/>
      <c r="FLD919" s="14"/>
      <c r="FLE919" s="14"/>
      <c r="FLF919" s="14"/>
      <c r="FLG919" s="14"/>
      <c r="FLH919" s="14"/>
      <c r="FLI919" s="14"/>
      <c r="FLJ919" s="14"/>
      <c r="FLK919" s="14"/>
      <c r="FLL919" s="14"/>
      <c r="FLM919" s="14"/>
      <c r="FLN919" s="14"/>
      <c r="FLO919" s="14"/>
      <c r="FLP919" s="14"/>
      <c r="FLQ919" s="14"/>
      <c r="FLR919" s="14"/>
      <c r="FLS919" s="14"/>
      <c r="FLT919" s="14"/>
      <c r="FLU919" s="14"/>
      <c r="FLV919" s="14"/>
      <c r="FLW919" s="14"/>
      <c r="FLX919" s="14"/>
      <c r="FLY919" s="14"/>
      <c r="FLZ919" s="14"/>
      <c r="FMA919" s="14"/>
      <c r="FMB919" s="14"/>
      <c r="FMC919" s="14"/>
      <c r="FMD919" s="14"/>
      <c r="FME919" s="14"/>
      <c r="FMF919" s="14"/>
      <c r="FMG919" s="14"/>
      <c r="FMH919" s="14"/>
      <c r="FMI919" s="14"/>
      <c r="FMJ919" s="14"/>
      <c r="FMK919" s="14"/>
      <c r="FML919" s="14"/>
      <c r="FMM919" s="14"/>
      <c r="FMN919" s="14"/>
      <c r="FMO919" s="14"/>
      <c r="FMP919" s="14"/>
      <c r="FMQ919" s="14"/>
      <c r="FMR919" s="14"/>
      <c r="FMS919" s="14"/>
      <c r="FMT919" s="14"/>
      <c r="FMU919" s="14"/>
      <c r="FMV919" s="14"/>
      <c r="FMW919" s="14"/>
      <c r="FMX919" s="14"/>
      <c r="FMY919" s="14"/>
      <c r="FMZ919" s="14"/>
      <c r="FNA919" s="14"/>
      <c r="FNB919" s="14"/>
      <c r="FNC919" s="14"/>
      <c r="FND919" s="14"/>
      <c r="FNE919" s="14"/>
      <c r="FNF919" s="14"/>
      <c r="FNG919" s="14"/>
      <c r="FNH919" s="14"/>
      <c r="FNI919" s="14"/>
      <c r="FNJ919" s="14"/>
      <c r="FNK919" s="14"/>
      <c r="FNL919" s="14"/>
      <c r="FNM919" s="14"/>
      <c r="FNN919" s="14"/>
      <c r="FNO919" s="14"/>
      <c r="FNP919" s="14"/>
      <c r="FNQ919" s="14"/>
      <c r="FNR919" s="14"/>
      <c r="FNS919" s="14"/>
      <c r="FNT919" s="14"/>
      <c r="FNU919" s="14"/>
      <c r="FNV919" s="14"/>
      <c r="FNW919" s="14"/>
      <c r="FNX919" s="14"/>
      <c r="FNY919" s="14"/>
      <c r="FNZ919" s="14"/>
      <c r="FOA919" s="14"/>
      <c r="FOB919" s="14"/>
      <c r="FOC919" s="14"/>
      <c r="FOD919" s="14"/>
      <c r="FOE919" s="14"/>
      <c r="FOF919" s="14"/>
      <c r="FOG919" s="14"/>
      <c r="FOH919" s="14"/>
      <c r="FOI919" s="14"/>
      <c r="FOJ919" s="14"/>
      <c r="FOK919" s="14"/>
      <c r="FOL919" s="14"/>
      <c r="FOM919" s="14"/>
      <c r="FON919" s="14"/>
      <c r="FOO919" s="14"/>
      <c r="FOP919" s="14"/>
      <c r="FOQ919" s="14"/>
      <c r="FOR919" s="14"/>
      <c r="FOS919" s="14"/>
      <c r="FOT919" s="14"/>
      <c r="FOU919" s="14"/>
      <c r="FOV919" s="14"/>
      <c r="FOW919" s="14"/>
      <c r="FOX919" s="14"/>
      <c r="FOY919" s="14"/>
      <c r="FOZ919" s="14"/>
      <c r="FPA919" s="14"/>
      <c r="FPB919" s="14"/>
      <c r="FPC919" s="14"/>
      <c r="FPD919" s="14"/>
      <c r="FPE919" s="14"/>
      <c r="FPF919" s="14"/>
      <c r="FPG919" s="14"/>
      <c r="FPH919" s="14"/>
      <c r="FPI919" s="14"/>
      <c r="FPJ919" s="14"/>
      <c r="FPK919" s="14"/>
      <c r="FPL919" s="14"/>
      <c r="FPM919" s="14"/>
      <c r="FPN919" s="14"/>
      <c r="FPO919" s="14"/>
      <c r="FPP919" s="14"/>
      <c r="FPQ919" s="14"/>
      <c r="FPR919" s="14"/>
      <c r="FPS919" s="14"/>
      <c r="FPT919" s="14"/>
      <c r="FPU919" s="14"/>
      <c r="FPV919" s="14"/>
      <c r="FPW919" s="14"/>
      <c r="FPX919" s="14"/>
      <c r="FPY919" s="14"/>
      <c r="FPZ919" s="14"/>
      <c r="FQA919" s="14"/>
      <c r="FQB919" s="14"/>
      <c r="FQC919" s="14"/>
      <c r="FQD919" s="14"/>
      <c r="FQE919" s="14"/>
      <c r="FQF919" s="14"/>
      <c r="FQG919" s="14"/>
      <c r="FQH919" s="14"/>
      <c r="FQI919" s="14"/>
      <c r="FQJ919" s="14"/>
      <c r="FQK919" s="14"/>
      <c r="FQL919" s="14"/>
      <c r="FQM919" s="14"/>
      <c r="FQN919" s="14"/>
      <c r="FQO919" s="14"/>
      <c r="FQP919" s="14"/>
      <c r="FQQ919" s="14"/>
      <c r="FQR919" s="14"/>
      <c r="FQS919" s="14"/>
      <c r="FQT919" s="14"/>
      <c r="FQU919" s="14"/>
      <c r="FQV919" s="14"/>
      <c r="FQW919" s="14"/>
      <c r="FQX919" s="14"/>
      <c r="FQY919" s="14"/>
      <c r="FQZ919" s="14"/>
      <c r="FRA919" s="14"/>
      <c r="FRB919" s="14"/>
      <c r="FRC919" s="14"/>
      <c r="FRD919" s="14"/>
      <c r="FRE919" s="14"/>
      <c r="FRF919" s="14"/>
      <c r="FRG919" s="14"/>
      <c r="FRH919" s="14"/>
      <c r="FRI919" s="14"/>
      <c r="FRJ919" s="14"/>
      <c r="FRK919" s="14"/>
      <c r="FRL919" s="14"/>
      <c r="FRM919" s="14"/>
      <c r="FRN919" s="14"/>
      <c r="FRO919" s="14"/>
      <c r="FRP919" s="14"/>
      <c r="FRQ919" s="14"/>
      <c r="FRR919" s="14"/>
      <c r="FRS919" s="14"/>
      <c r="FRT919" s="14"/>
      <c r="FRU919" s="14"/>
      <c r="FRV919" s="14"/>
      <c r="FRW919" s="14"/>
      <c r="FRX919" s="14"/>
      <c r="FRY919" s="14"/>
      <c r="FRZ919" s="14"/>
      <c r="FSA919" s="14"/>
      <c r="FSB919" s="14"/>
      <c r="FSC919" s="14"/>
      <c r="FSD919" s="14"/>
      <c r="FSE919" s="14"/>
      <c r="FSF919" s="14"/>
      <c r="FSG919" s="14"/>
      <c r="FSH919" s="14"/>
      <c r="FSI919" s="14"/>
      <c r="FSJ919" s="14"/>
      <c r="FSK919" s="14"/>
      <c r="FSL919" s="14"/>
      <c r="FSM919" s="14"/>
      <c r="FSN919" s="14"/>
      <c r="FSO919" s="14"/>
      <c r="FSP919" s="14"/>
      <c r="FSQ919" s="14"/>
      <c r="FSR919" s="14"/>
      <c r="FSS919" s="14"/>
      <c r="FST919" s="14"/>
      <c r="FSU919" s="14"/>
      <c r="FSV919" s="14"/>
      <c r="FSW919" s="14"/>
      <c r="FSX919" s="14"/>
      <c r="FSY919" s="14"/>
      <c r="FSZ919" s="14"/>
      <c r="FTA919" s="14"/>
      <c r="FTB919" s="14"/>
      <c r="FTC919" s="14"/>
      <c r="FTD919" s="14"/>
      <c r="FTE919" s="14"/>
      <c r="FTF919" s="14"/>
      <c r="FTG919" s="14"/>
      <c r="FTH919" s="14"/>
      <c r="FTI919" s="14"/>
      <c r="FTJ919" s="14"/>
      <c r="FTK919" s="14"/>
      <c r="FTL919" s="14"/>
      <c r="FTM919" s="14"/>
      <c r="FTN919" s="14"/>
      <c r="FTO919" s="14"/>
      <c r="FTP919" s="14"/>
      <c r="FTQ919" s="14"/>
      <c r="FTR919" s="14"/>
      <c r="FTS919" s="14"/>
      <c r="FTT919" s="14"/>
      <c r="FTU919" s="14"/>
      <c r="FTV919" s="14"/>
      <c r="FTW919" s="14"/>
      <c r="FTX919" s="14"/>
      <c r="FTY919" s="14"/>
      <c r="FTZ919" s="14"/>
      <c r="FUA919" s="14"/>
      <c r="FUB919" s="14"/>
      <c r="FUC919" s="14"/>
      <c r="FUD919" s="14"/>
      <c r="FUE919" s="14"/>
      <c r="FUF919" s="14"/>
      <c r="FUG919" s="14"/>
      <c r="FUH919" s="14"/>
      <c r="FUI919" s="14"/>
      <c r="FUJ919" s="14"/>
      <c r="FUK919" s="14"/>
      <c r="FUL919" s="14"/>
      <c r="FUM919" s="14"/>
      <c r="FUN919" s="14"/>
      <c r="FUO919" s="14"/>
      <c r="FUP919" s="14"/>
      <c r="FUQ919" s="14"/>
      <c r="FUR919" s="14"/>
      <c r="FUS919" s="14"/>
      <c r="FUT919" s="14"/>
      <c r="FUU919" s="14"/>
      <c r="FUV919" s="14"/>
      <c r="FUW919" s="14"/>
      <c r="FUX919" s="14"/>
      <c r="FUY919" s="14"/>
      <c r="FUZ919" s="14"/>
      <c r="FVA919" s="14"/>
      <c r="FVB919" s="14"/>
      <c r="FVC919" s="14"/>
      <c r="FVD919" s="14"/>
      <c r="FVE919" s="14"/>
      <c r="FVF919" s="14"/>
      <c r="FVG919" s="14"/>
      <c r="FVH919" s="14"/>
      <c r="FVI919" s="14"/>
      <c r="FVJ919" s="14"/>
      <c r="FVK919" s="14"/>
      <c r="FVL919" s="14"/>
      <c r="FVM919" s="14"/>
      <c r="FVN919" s="14"/>
      <c r="FVO919" s="14"/>
      <c r="FVP919" s="14"/>
      <c r="FVQ919" s="14"/>
      <c r="FVR919" s="14"/>
      <c r="FVS919" s="14"/>
      <c r="FVT919" s="14"/>
      <c r="FVU919" s="14"/>
      <c r="FVV919" s="14"/>
      <c r="FVW919" s="14"/>
      <c r="FVX919" s="14"/>
      <c r="FVY919" s="14"/>
      <c r="FVZ919" s="14"/>
      <c r="FWA919" s="14"/>
      <c r="FWB919" s="14"/>
      <c r="FWC919" s="14"/>
      <c r="FWD919" s="14"/>
      <c r="FWE919" s="14"/>
      <c r="FWF919" s="14"/>
      <c r="FWG919" s="14"/>
      <c r="FWH919" s="14"/>
      <c r="FWI919" s="14"/>
      <c r="FWJ919" s="14"/>
      <c r="FWK919" s="14"/>
      <c r="FWL919" s="14"/>
      <c r="FWM919" s="14"/>
      <c r="FWN919" s="14"/>
      <c r="FWO919" s="14"/>
      <c r="FWP919" s="14"/>
      <c r="FWQ919" s="14"/>
      <c r="FWR919" s="14"/>
      <c r="FWS919" s="14"/>
      <c r="FWT919" s="14"/>
      <c r="FWU919" s="14"/>
      <c r="FWV919" s="14"/>
      <c r="FWW919" s="14"/>
      <c r="FWX919" s="14"/>
      <c r="FWY919" s="14"/>
      <c r="FWZ919" s="14"/>
      <c r="FXA919" s="14"/>
      <c r="FXB919" s="14"/>
      <c r="FXC919" s="14"/>
      <c r="FXD919" s="14"/>
      <c r="FXE919" s="14"/>
      <c r="FXF919" s="14"/>
      <c r="FXG919" s="14"/>
      <c r="FXH919" s="14"/>
      <c r="FXI919" s="14"/>
      <c r="FXJ919" s="14"/>
      <c r="FXK919" s="14"/>
      <c r="FXL919" s="14"/>
      <c r="FXM919" s="14"/>
      <c r="FXN919" s="14"/>
      <c r="FXO919" s="14"/>
      <c r="FXP919" s="14"/>
      <c r="FXQ919" s="14"/>
      <c r="FXR919" s="14"/>
      <c r="FXS919" s="14"/>
      <c r="FXT919" s="14"/>
      <c r="FXU919" s="14"/>
      <c r="FXV919" s="14"/>
      <c r="FXW919" s="14"/>
      <c r="FXX919" s="14"/>
      <c r="FXY919" s="14"/>
      <c r="FXZ919" s="14"/>
      <c r="FYA919" s="14"/>
      <c r="FYB919" s="14"/>
      <c r="FYC919" s="14"/>
      <c r="FYD919" s="14"/>
      <c r="FYE919" s="14"/>
      <c r="FYF919" s="14"/>
      <c r="FYG919" s="14"/>
      <c r="FYH919" s="14"/>
      <c r="FYI919" s="14"/>
      <c r="FYJ919" s="14"/>
      <c r="FYK919" s="14"/>
      <c r="FYL919" s="14"/>
      <c r="FYM919" s="14"/>
      <c r="FYN919" s="14"/>
      <c r="FYO919" s="14"/>
      <c r="FYP919" s="14"/>
      <c r="FYQ919" s="14"/>
      <c r="FYR919" s="14"/>
      <c r="FYS919" s="14"/>
      <c r="FYT919" s="14"/>
      <c r="FYU919" s="14"/>
      <c r="FYV919" s="14"/>
      <c r="FYW919" s="14"/>
      <c r="FYX919" s="14"/>
      <c r="FYY919" s="14"/>
      <c r="FYZ919" s="14"/>
      <c r="FZA919" s="14"/>
      <c r="FZB919" s="14"/>
      <c r="FZC919" s="14"/>
      <c r="FZD919" s="14"/>
      <c r="FZE919" s="14"/>
      <c r="FZF919" s="14"/>
      <c r="FZG919" s="14"/>
      <c r="FZH919" s="14"/>
      <c r="FZI919" s="14"/>
      <c r="FZJ919" s="14"/>
      <c r="FZK919" s="14"/>
      <c r="FZL919" s="14"/>
      <c r="FZM919" s="14"/>
      <c r="FZN919" s="14"/>
      <c r="FZO919" s="14"/>
      <c r="FZP919" s="14"/>
      <c r="FZQ919" s="14"/>
      <c r="FZR919" s="14"/>
      <c r="FZS919" s="14"/>
      <c r="FZT919" s="14"/>
      <c r="FZU919" s="14"/>
      <c r="FZV919" s="14"/>
      <c r="FZW919" s="14"/>
      <c r="FZX919" s="14"/>
      <c r="FZY919" s="14"/>
      <c r="FZZ919" s="14"/>
      <c r="GAA919" s="14"/>
      <c r="GAB919" s="14"/>
      <c r="GAC919" s="14"/>
      <c r="GAD919" s="14"/>
      <c r="GAE919" s="14"/>
      <c r="GAF919" s="14"/>
      <c r="GAG919" s="14"/>
      <c r="GAH919" s="14"/>
      <c r="GAI919" s="14"/>
      <c r="GAJ919" s="14"/>
      <c r="GAK919" s="14"/>
      <c r="GAL919" s="14"/>
      <c r="GAM919" s="14"/>
      <c r="GAN919" s="14"/>
      <c r="GAO919" s="14"/>
      <c r="GAP919" s="14"/>
      <c r="GAQ919" s="14"/>
      <c r="GAR919" s="14"/>
      <c r="GAS919" s="14"/>
      <c r="GAT919" s="14"/>
      <c r="GAU919" s="14"/>
      <c r="GAV919" s="14"/>
      <c r="GAW919" s="14"/>
      <c r="GAX919" s="14"/>
      <c r="GAY919" s="14"/>
      <c r="GAZ919" s="14"/>
      <c r="GBA919" s="14"/>
      <c r="GBB919" s="14"/>
      <c r="GBC919" s="14"/>
      <c r="GBD919" s="14"/>
      <c r="GBE919" s="14"/>
      <c r="GBF919" s="14"/>
      <c r="GBG919" s="14"/>
      <c r="GBH919" s="14"/>
      <c r="GBI919" s="14"/>
      <c r="GBJ919" s="14"/>
      <c r="GBK919" s="14"/>
      <c r="GBL919" s="14"/>
      <c r="GBM919" s="14"/>
      <c r="GBN919" s="14"/>
      <c r="GBO919" s="14"/>
      <c r="GBP919" s="14"/>
      <c r="GBQ919" s="14"/>
      <c r="GBR919" s="14"/>
      <c r="GBS919" s="14"/>
      <c r="GBT919" s="14"/>
      <c r="GBU919" s="14"/>
      <c r="GBV919" s="14"/>
      <c r="GBW919" s="14"/>
      <c r="GBX919" s="14"/>
      <c r="GBY919" s="14"/>
      <c r="GBZ919" s="14"/>
      <c r="GCA919" s="14"/>
      <c r="GCB919" s="14"/>
      <c r="GCC919" s="14"/>
      <c r="GCD919" s="14"/>
      <c r="GCE919" s="14"/>
      <c r="GCF919" s="14"/>
      <c r="GCG919" s="14"/>
      <c r="GCH919" s="14"/>
      <c r="GCI919" s="14"/>
      <c r="GCJ919" s="14"/>
      <c r="GCK919" s="14"/>
      <c r="GCL919" s="14"/>
      <c r="GCM919" s="14"/>
      <c r="GCN919" s="14"/>
      <c r="GCO919" s="14"/>
      <c r="GCP919" s="14"/>
      <c r="GCQ919" s="14"/>
      <c r="GCR919" s="14"/>
      <c r="GCS919" s="14"/>
      <c r="GCT919" s="14"/>
      <c r="GCU919" s="14"/>
      <c r="GCV919" s="14"/>
      <c r="GCW919" s="14"/>
      <c r="GCX919" s="14"/>
      <c r="GCY919" s="14"/>
      <c r="GCZ919" s="14"/>
      <c r="GDA919" s="14"/>
      <c r="GDB919" s="14"/>
      <c r="GDC919" s="14"/>
      <c r="GDD919" s="14"/>
      <c r="GDE919" s="14"/>
      <c r="GDF919" s="14"/>
      <c r="GDG919" s="14"/>
      <c r="GDH919" s="14"/>
      <c r="GDI919" s="14"/>
      <c r="GDJ919" s="14"/>
      <c r="GDK919" s="14"/>
      <c r="GDL919" s="14"/>
      <c r="GDM919" s="14"/>
      <c r="GDN919" s="14"/>
      <c r="GDO919" s="14"/>
      <c r="GDP919" s="14"/>
      <c r="GDQ919" s="14"/>
      <c r="GDR919" s="14"/>
      <c r="GDS919" s="14"/>
      <c r="GDT919" s="14"/>
      <c r="GDU919" s="14"/>
      <c r="GDV919" s="14"/>
      <c r="GDW919" s="14"/>
      <c r="GDX919" s="14"/>
      <c r="GDY919" s="14"/>
      <c r="GDZ919" s="14"/>
      <c r="GEA919" s="14"/>
      <c r="GEB919" s="14"/>
      <c r="GEC919" s="14"/>
      <c r="GED919" s="14"/>
      <c r="GEE919" s="14"/>
      <c r="GEF919" s="14"/>
      <c r="GEG919" s="14"/>
      <c r="GEH919" s="14"/>
      <c r="GEI919" s="14"/>
      <c r="GEJ919" s="14"/>
      <c r="GEK919" s="14"/>
      <c r="GEL919" s="14"/>
      <c r="GEM919" s="14"/>
      <c r="GEN919" s="14"/>
      <c r="GEO919" s="14"/>
      <c r="GEP919" s="14"/>
      <c r="GEQ919" s="14"/>
      <c r="GER919" s="14"/>
      <c r="GES919" s="14"/>
      <c r="GET919" s="14"/>
      <c r="GEU919" s="14"/>
      <c r="GEV919" s="14"/>
      <c r="GEW919" s="14"/>
      <c r="GEX919" s="14"/>
      <c r="GEY919" s="14"/>
      <c r="GEZ919" s="14"/>
      <c r="GFA919" s="14"/>
      <c r="GFB919" s="14"/>
      <c r="GFC919" s="14"/>
      <c r="GFD919" s="14"/>
      <c r="GFE919" s="14"/>
      <c r="GFF919" s="14"/>
      <c r="GFG919" s="14"/>
      <c r="GFH919" s="14"/>
      <c r="GFI919" s="14"/>
      <c r="GFJ919" s="14"/>
      <c r="GFK919" s="14"/>
      <c r="GFL919" s="14"/>
      <c r="GFM919" s="14"/>
      <c r="GFN919" s="14"/>
      <c r="GFO919" s="14"/>
      <c r="GFP919" s="14"/>
      <c r="GFQ919" s="14"/>
      <c r="GFR919" s="14"/>
      <c r="GFS919" s="14"/>
      <c r="GFT919" s="14"/>
      <c r="GFU919" s="14"/>
      <c r="GFV919" s="14"/>
      <c r="GFW919" s="14"/>
      <c r="GFX919" s="14"/>
      <c r="GFY919" s="14"/>
      <c r="GFZ919" s="14"/>
      <c r="GGA919" s="14"/>
      <c r="GGB919" s="14"/>
      <c r="GGC919" s="14"/>
      <c r="GGD919" s="14"/>
      <c r="GGE919" s="14"/>
      <c r="GGF919" s="14"/>
      <c r="GGG919" s="14"/>
      <c r="GGH919" s="14"/>
      <c r="GGI919" s="14"/>
      <c r="GGJ919" s="14"/>
      <c r="GGK919" s="14"/>
      <c r="GGL919" s="14"/>
      <c r="GGM919" s="14"/>
      <c r="GGN919" s="14"/>
      <c r="GGO919" s="14"/>
      <c r="GGP919" s="14"/>
      <c r="GGQ919" s="14"/>
      <c r="GGR919" s="14"/>
      <c r="GGS919" s="14"/>
      <c r="GGT919" s="14"/>
      <c r="GGU919" s="14"/>
      <c r="GGV919" s="14"/>
      <c r="GGW919" s="14"/>
      <c r="GGX919" s="14"/>
      <c r="GGY919" s="14"/>
      <c r="GGZ919" s="14"/>
      <c r="GHA919" s="14"/>
      <c r="GHB919" s="14"/>
      <c r="GHC919" s="14"/>
      <c r="GHD919" s="14"/>
      <c r="GHE919" s="14"/>
      <c r="GHF919" s="14"/>
      <c r="GHG919" s="14"/>
      <c r="GHH919" s="14"/>
      <c r="GHI919" s="14"/>
      <c r="GHJ919" s="14"/>
      <c r="GHK919" s="14"/>
      <c r="GHL919" s="14"/>
      <c r="GHM919" s="14"/>
      <c r="GHN919" s="14"/>
      <c r="GHO919" s="14"/>
      <c r="GHP919" s="14"/>
      <c r="GHQ919" s="14"/>
      <c r="GHR919" s="14"/>
      <c r="GHS919" s="14"/>
      <c r="GHT919" s="14"/>
      <c r="GHU919" s="14"/>
      <c r="GHV919" s="14"/>
      <c r="GHW919" s="14"/>
      <c r="GHX919" s="14"/>
      <c r="GHY919" s="14"/>
      <c r="GHZ919" s="14"/>
      <c r="GIA919" s="14"/>
      <c r="GIB919" s="14"/>
      <c r="GIC919" s="14"/>
      <c r="GID919" s="14"/>
      <c r="GIE919" s="14"/>
      <c r="GIF919" s="14"/>
      <c r="GIG919" s="14"/>
      <c r="GIH919" s="14"/>
      <c r="GII919" s="14"/>
      <c r="GIJ919" s="14"/>
      <c r="GIK919" s="14"/>
      <c r="GIL919" s="14"/>
      <c r="GIM919" s="14"/>
      <c r="GIN919" s="14"/>
      <c r="GIO919" s="14"/>
      <c r="GIP919" s="14"/>
      <c r="GIQ919" s="14"/>
      <c r="GIR919" s="14"/>
      <c r="GIS919" s="14"/>
      <c r="GIT919" s="14"/>
      <c r="GIU919" s="14"/>
      <c r="GIV919" s="14"/>
      <c r="GIW919" s="14"/>
      <c r="GIX919" s="14"/>
      <c r="GIY919" s="14"/>
      <c r="GIZ919" s="14"/>
      <c r="GJA919" s="14"/>
      <c r="GJB919" s="14"/>
      <c r="GJC919" s="14"/>
      <c r="GJD919" s="14"/>
      <c r="GJE919" s="14"/>
      <c r="GJF919" s="14"/>
      <c r="GJG919" s="14"/>
      <c r="GJH919" s="14"/>
      <c r="GJI919" s="14"/>
      <c r="GJJ919" s="14"/>
      <c r="GJK919" s="14"/>
      <c r="GJL919" s="14"/>
      <c r="GJM919" s="14"/>
      <c r="GJN919" s="14"/>
      <c r="GJO919" s="14"/>
      <c r="GJP919" s="14"/>
      <c r="GJQ919" s="14"/>
      <c r="GJR919" s="14"/>
      <c r="GJS919" s="14"/>
      <c r="GJT919" s="14"/>
      <c r="GJU919" s="14"/>
      <c r="GJV919" s="14"/>
      <c r="GJW919" s="14"/>
      <c r="GJX919" s="14"/>
      <c r="GJY919" s="14"/>
      <c r="GJZ919" s="14"/>
      <c r="GKA919" s="14"/>
      <c r="GKB919" s="14"/>
      <c r="GKC919" s="14"/>
      <c r="GKD919" s="14"/>
      <c r="GKE919" s="14"/>
      <c r="GKF919" s="14"/>
      <c r="GKG919" s="14"/>
      <c r="GKH919" s="14"/>
      <c r="GKI919" s="14"/>
      <c r="GKJ919" s="14"/>
      <c r="GKK919" s="14"/>
      <c r="GKL919" s="14"/>
      <c r="GKM919" s="14"/>
      <c r="GKN919" s="14"/>
      <c r="GKO919" s="14"/>
      <c r="GKP919" s="14"/>
      <c r="GKQ919" s="14"/>
      <c r="GKR919" s="14"/>
      <c r="GKS919" s="14"/>
      <c r="GKT919" s="14"/>
      <c r="GKU919" s="14"/>
      <c r="GKV919" s="14"/>
      <c r="GKW919" s="14"/>
      <c r="GKX919" s="14"/>
      <c r="GKY919" s="14"/>
      <c r="GKZ919" s="14"/>
      <c r="GLA919" s="14"/>
      <c r="GLB919" s="14"/>
      <c r="GLC919" s="14"/>
      <c r="GLD919" s="14"/>
      <c r="GLE919" s="14"/>
      <c r="GLF919" s="14"/>
      <c r="GLG919" s="14"/>
      <c r="GLH919" s="14"/>
      <c r="GLI919" s="14"/>
      <c r="GLJ919" s="14"/>
      <c r="GLK919" s="14"/>
      <c r="GLL919" s="14"/>
      <c r="GLM919" s="14"/>
      <c r="GLN919" s="14"/>
      <c r="GLO919" s="14"/>
      <c r="GLP919" s="14"/>
      <c r="GLQ919" s="14"/>
      <c r="GLR919" s="14"/>
      <c r="GLS919" s="14"/>
      <c r="GLT919" s="14"/>
      <c r="GLU919" s="14"/>
      <c r="GLV919" s="14"/>
      <c r="GLW919" s="14"/>
      <c r="GLX919" s="14"/>
      <c r="GLY919" s="14"/>
      <c r="GLZ919" s="14"/>
      <c r="GMA919" s="14"/>
      <c r="GMB919" s="14"/>
      <c r="GMC919" s="14"/>
      <c r="GMD919" s="14"/>
      <c r="GME919" s="14"/>
      <c r="GMF919" s="14"/>
      <c r="GMG919" s="14"/>
      <c r="GMH919" s="14"/>
      <c r="GMI919" s="14"/>
      <c r="GMJ919" s="14"/>
      <c r="GMK919" s="14"/>
      <c r="GML919" s="14"/>
      <c r="GMM919" s="14"/>
      <c r="GMN919" s="14"/>
      <c r="GMO919" s="14"/>
      <c r="GMP919" s="14"/>
      <c r="GMQ919" s="14"/>
      <c r="GMR919" s="14"/>
      <c r="GMS919" s="14"/>
      <c r="GMT919" s="14"/>
      <c r="GMU919" s="14"/>
      <c r="GMV919" s="14"/>
      <c r="GMW919" s="14"/>
      <c r="GMX919" s="14"/>
      <c r="GMY919" s="14"/>
      <c r="GMZ919" s="14"/>
      <c r="GNA919" s="14"/>
      <c r="GNB919" s="14"/>
      <c r="GNC919" s="14"/>
      <c r="GND919" s="14"/>
      <c r="GNE919" s="14"/>
      <c r="GNF919" s="14"/>
      <c r="GNG919" s="14"/>
      <c r="GNH919" s="14"/>
      <c r="GNI919" s="14"/>
      <c r="GNJ919" s="14"/>
      <c r="GNK919" s="14"/>
      <c r="GNL919" s="14"/>
      <c r="GNM919" s="14"/>
      <c r="GNN919" s="14"/>
      <c r="GNO919" s="14"/>
      <c r="GNP919" s="14"/>
      <c r="GNQ919" s="14"/>
      <c r="GNR919" s="14"/>
      <c r="GNS919" s="14"/>
      <c r="GNT919" s="14"/>
      <c r="GNU919" s="14"/>
      <c r="GNV919" s="14"/>
      <c r="GNW919" s="14"/>
      <c r="GNX919" s="14"/>
      <c r="GNY919" s="14"/>
      <c r="GNZ919" s="14"/>
      <c r="GOA919" s="14"/>
      <c r="GOB919" s="14"/>
      <c r="GOC919" s="14"/>
      <c r="GOD919" s="14"/>
      <c r="GOE919" s="14"/>
      <c r="GOF919" s="14"/>
      <c r="GOG919" s="14"/>
      <c r="GOH919" s="14"/>
      <c r="GOI919" s="14"/>
      <c r="GOJ919" s="14"/>
      <c r="GOK919" s="14"/>
      <c r="GOL919" s="14"/>
      <c r="GOM919" s="14"/>
      <c r="GON919" s="14"/>
      <c r="GOO919" s="14"/>
      <c r="GOP919" s="14"/>
      <c r="GOQ919" s="14"/>
      <c r="GOR919" s="14"/>
      <c r="GOS919" s="14"/>
      <c r="GOT919" s="14"/>
      <c r="GOU919" s="14"/>
      <c r="GOV919" s="14"/>
      <c r="GOW919" s="14"/>
      <c r="GOX919" s="14"/>
      <c r="GOY919" s="14"/>
      <c r="GOZ919" s="14"/>
      <c r="GPA919" s="14"/>
      <c r="GPB919" s="14"/>
      <c r="GPC919" s="14"/>
      <c r="GPD919" s="14"/>
      <c r="GPE919" s="14"/>
      <c r="GPF919" s="14"/>
      <c r="GPG919" s="14"/>
      <c r="GPH919" s="14"/>
      <c r="GPI919" s="14"/>
      <c r="GPJ919" s="14"/>
      <c r="GPK919" s="14"/>
      <c r="GPL919" s="14"/>
      <c r="GPM919" s="14"/>
      <c r="GPN919" s="14"/>
      <c r="GPO919" s="14"/>
      <c r="GPP919" s="14"/>
      <c r="GPQ919" s="14"/>
      <c r="GPR919" s="14"/>
      <c r="GPS919" s="14"/>
      <c r="GPT919" s="14"/>
      <c r="GPU919" s="14"/>
      <c r="GPV919" s="14"/>
      <c r="GPW919" s="14"/>
      <c r="GPX919" s="14"/>
      <c r="GPY919" s="14"/>
      <c r="GPZ919" s="14"/>
      <c r="GQA919" s="14"/>
      <c r="GQB919" s="14"/>
      <c r="GQC919" s="14"/>
      <c r="GQD919" s="14"/>
      <c r="GQE919" s="14"/>
      <c r="GQF919" s="14"/>
      <c r="GQG919" s="14"/>
      <c r="GQH919" s="14"/>
      <c r="GQI919" s="14"/>
      <c r="GQJ919" s="14"/>
      <c r="GQK919" s="14"/>
      <c r="GQL919" s="14"/>
      <c r="GQM919" s="14"/>
      <c r="GQN919" s="14"/>
      <c r="GQO919" s="14"/>
      <c r="GQP919" s="14"/>
      <c r="GQQ919" s="14"/>
      <c r="GQR919" s="14"/>
      <c r="GQS919" s="14"/>
      <c r="GQT919" s="14"/>
      <c r="GQU919" s="14"/>
      <c r="GQV919" s="14"/>
      <c r="GQW919" s="14"/>
      <c r="GQX919" s="14"/>
      <c r="GQY919" s="14"/>
      <c r="GQZ919" s="14"/>
      <c r="GRA919" s="14"/>
      <c r="GRB919" s="14"/>
      <c r="GRC919" s="14"/>
      <c r="GRD919" s="14"/>
      <c r="GRE919" s="14"/>
      <c r="GRF919" s="14"/>
      <c r="GRG919" s="14"/>
      <c r="GRH919" s="14"/>
      <c r="GRI919" s="14"/>
      <c r="GRJ919" s="14"/>
      <c r="GRK919" s="14"/>
      <c r="GRL919" s="14"/>
      <c r="GRM919" s="14"/>
      <c r="GRN919" s="14"/>
      <c r="GRO919" s="14"/>
      <c r="GRP919" s="14"/>
      <c r="GRQ919" s="14"/>
      <c r="GRR919" s="14"/>
      <c r="GRS919" s="14"/>
      <c r="GRT919" s="14"/>
      <c r="GRU919" s="14"/>
      <c r="GRV919" s="14"/>
      <c r="GRW919" s="14"/>
      <c r="GRX919" s="14"/>
      <c r="GRY919" s="14"/>
      <c r="GRZ919" s="14"/>
      <c r="GSA919" s="14"/>
      <c r="GSB919" s="14"/>
      <c r="GSC919" s="14"/>
      <c r="GSD919" s="14"/>
      <c r="GSE919" s="14"/>
      <c r="GSF919" s="14"/>
      <c r="GSG919" s="14"/>
      <c r="GSH919" s="14"/>
      <c r="GSI919" s="14"/>
      <c r="GSJ919" s="14"/>
      <c r="GSK919" s="14"/>
      <c r="GSL919" s="14"/>
      <c r="GSM919" s="14"/>
      <c r="GSN919" s="14"/>
      <c r="GSO919" s="14"/>
      <c r="GSP919" s="14"/>
      <c r="GSQ919" s="14"/>
      <c r="GSR919" s="14"/>
      <c r="GSS919" s="14"/>
      <c r="GST919" s="14"/>
      <c r="GSU919" s="14"/>
      <c r="GSV919" s="14"/>
      <c r="GSW919" s="14"/>
      <c r="GSX919" s="14"/>
      <c r="GSY919" s="14"/>
      <c r="GSZ919" s="14"/>
      <c r="GTA919" s="14"/>
      <c r="GTB919" s="14"/>
      <c r="GTC919" s="14"/>
      <c r="GTD919" s="14"/>
      <c r="GTE919" s="14"/>
      <c r="GTF919" s="14"/>
      <c r="GTG919" s="14"/>
      <c r="GTH919" s="14"/>
      <c r="GTI919" s="14"/>
      <c r="GTJ919" s="14"/>
      <c r="GTK919" s="14"/>
      <c r="GTL919" s="14"/>
      <c r="GTM919" s="14"/>
      <c r="GTN919" s="14"/>
      <c r="GTO919" s="14"/>
      <c r="GTP919" s="14"/>
      <c r="GTQ919" s="14"/>
      <c r="GTR919" s="14"/>
      <c r="GTS919" s="14"/>
      <c r="GTT919" s="14"/>
      <c r="GTU919" s="14"/>
      <c r="GTV919" s="14"/>
      <c r="GTW919" s="14"/>
      <c r="GTX919" s="14"/>
      <c r="GTY919" s="14"/>
      <c r="GTZ919" s="14"/>
      <c r="GUA919" s="14"/>
      <c r="GUB919" s="14"/>
      <c r="GUC919" s="14"/>
      <c r="GUD919" s="14"/>
      <c r="GUE919" s="14"/>
      <c r="GUF919" s="14"/>
      <c r="GUG919" s="14"/>
      <c r="GUH919" s="14"/>
      <c r="GUI919" s="14"/>
      <c r="GUJ919" s="14"/>
      <c r="GUK919" s="14"/>
      <c r="GUL919" s="14"/>
      <c r="GUM919" s="14"/>
      <c r="GUN919" s="14"/>
      <c r="GUO919" s="14"/>
      <c r="GUP919" s="14"/>
      <c r="GUQ919" s="14"/>
      <c r="GUR919" s="14"/>
      <c r="GUS919" s="14"/>
      <c r="GUT919" s="14"/>
      <c r="GUU919" s="14"/>
      <c r="GUV919" s="14"/>
      <c r="GUW919" s="14"/>
      <c r="GUX919" s="14"/>
      <c r="GUY919" s="14"/>
      <c r="GUZ919" s="14"/>
      <c r="GVA919" s="14"/>
      <c r="GVB919" s="14"/>
      <c r="GVC919" s="14"/>
      <c r="GVD919" s="14"/>
      <c r="GVE919" s="14"/>
      <c r="GVF919" s="14"/>
      <c r="GVG919" s="14"/>
      <c r="GVH919" s="14"/>
      <c r="GVI919" s="14"/>
      <c r="GVJ919" s="14"/>
      <c r="GVK919" s="14"/>
      <c r="GVL919" s="14"/>
      <c r="GVM919" s="14"/>
      <c r="GVN919" s="14"/>
      <c r="GVO919" s="14"/>
      <c r="GVP919" s="14"/>
      <c r="GVQ919" s="14"/>
      <c r="GVR919" s="14"/>
      <c r="GVS919" s="14"/>
      <c r="GVT919" s="14"/>
      <c r="GVU919" s="14"/>
      <c r="GVV919" s="14"/>
      <c r="GVW919" s="14"/>
      <c r="GVX919" s="14"/>
      <c r="GVY919" s="14"/>
      <c r="GVZ919" s="14"/>
      <c r="GWA919" s="14"/>
      <c r="GWB919" s="14"/>
      <c r="GWC919" s="14"/>
      <c r="GWD919" s="14"/>
      <c r="GWE919" s="14"/>
      <c r="GWF919" s="14"/>
      <c r="GWG919" s="14"/>
      <c r="GWH919" s="14"/>
      <c r="GWI919" s="14"/>
      <c r="GWJ919" s="14"/>
      <c r="GWK919" s="14"/>
      <c r="GWL919" s="14"/>
      <c r="GWM919" s="14"/>
      <c r="GWN919" s="14"/>
      <c r="GWO919" s="14"/>
      <c r="GWP919" s="14"/>
      <c r="GWQ919" s="14"/>
      <c r="GWR919" s="14"/>
      <c r="GWS919" s="14"/>
      <c r="GWT919" s="14"/>
      <c r="GWU919" s="14"/>
      <c r="GWV919" s="14"/>
      <c r="GWW919" s="14"/>
      <c r="GWX919" s="14"/>
      <c r="GWY919" s="14"/>
      <c r="GWZ919" s="14"/>
      <c r="GXA919" s="14"/>
      <c r="GXB919" s="14"/>
      <c r="GXC919" s="14"/>
      <c r="GXD919" s="14"/>
      <c r="GXE919" s="14"/>
      <c r="GXF919" s="14"/>
      <c r="GXG919" s="14"/>
      <c r="GXH919" s="14"/>
      <c r="GXI919" s="14"/>
      <c r="GXJ919" s="14"/>
      <c r="GXK919" s="14"/>
      <c r="GXL919" s="14"/>
      <c r="GXM919" s="14"/>
      <c r="GXN919" s="14"/>
      <c r="GXO919" s="14"/>
      <c r="GXP919" s="14"/>
      <c r="GXQ919" s="14"/>
      <c r="GXR919" s="14"/>
      <c r="GXS919" s="14"/>
      <c r="GXT919" s="14"/>
      <c r="GXU919" s="14"/>
      <c r="GXV919" s="14"/>
      <c r="GXW919" s="14"/>
      <c r="GXX919" s="14"/>
      <c r="GXY919" s="14"/>
      <c r="GXZ919" s="14"/>
      <c r="GYA919" s="14"/>
      <c r="GYB919" s="14"/>
      <c r="GYC919" s="14"/>
      <c r="GYD919" s="14"/>
      <c r="GYE919" s="14"/>
      <c r="GYF919" s="14"/>
      <c r="GYG919" s="14"/>
      <c r="GYH919" s="14"/>
      <c r="GYI919" s="14"/>
      <c r="GYJ919" s="14"/>
      <c r="GYK919" s="14"/>
      <c r="GYL919" s="14"/>
      <c r="GYM919" s="14"/>
      <c r="GYN919" s="14"/>
      <c r="GYO919" s="14"/>
      <c r="GYP919" s="14"/>
      <c r="GYQ919" s="14"/>
      <c r="GYR919" s="14"/>
      <c r="GYS919" s="14"/>
      <c r="GYT919" s="14"/>
      <c r="GYU919" s="14"/>
      <c r="GYV919" s="14"/>
      <c r="GYW919" s="14"/>
      <c r="GYX919" s="14"/>
      <c r="GYY919" s="14"/>
      <c r="GYZ919" s="14"/>
      <c r="GZA919" s="14"/>
      <c r="GZB919" s="14"/>
      <c r="GZC919" s="14"/>
      <c r="GZD919" s="14"/>
      <c r="GZE919" s="14"/>
      <c r="GZF919" s="14"/>
      <c r="GZG919" s="14"/>
      <c r="GZH919" s="14"/>
      <c r="GZI919" s="14"/>
      <c r="GZJ919" s="14"/>
      <c r="GZK919" s="14"/>
      <c r="GZL919" s="14"/>
      <c r="GZM919" s="14"/>
      <c r="GZN919" s="14"/>
      <c r="GZO919" s="14"/>
      <c r="GZP919" s="14"/>
      <c r="GZQ919" s="14"/>
      <c r="GZR919" s="14"/>
      <c r="GZS919" s="14"/>
      <c r="GZT919" s="14"/>
      <c r="GZU919" s="14"/>
      <c r="GZV919" s="14"/>
      <c r="GZW919" s="14"/>
      <c r="GZX919" s="14"/>
      <c r="GZY919" s="14"/>
      <c r="GZZ919" s="14"/>
      <c r="HAA919" s="14"/>
      <c r="HAB919" s="14"/>
      <c r="HAC919" s="14"/>
      <c r="HAD919" s="14"/>
      <c r="HAE919" s="14"/>
      <c r="HAF919" s="14"/>
      <c r="HAG919" s="14"/>
      <c r="HAH919" s="14"/>
      <c r="HAI919" s="14"/>
      <c r="HAJ919" s="14"/>
      <c r="HAK919" s="14"/>
      <c r="HAL919" s="14"/>
      <c r="HAM919" s="14"/>
      <c r="HAN919" s="14"/>
      <c r="HAO919" s="14"/>
      <c r="HAP919" s="14"/>
      <c r="HAQ919" s="14"/>
      <c r="HAR919" s="14"/>
      <c r="HAS919" s="14"/>
      <c r="HAT919" s="14"/>
      <c r="HAU919" s="14"/>
      <c r="HAV919" s="14"/>
      <c r="HAW919" s="14"/>
      <c r="HAX919" s="14"/>
      <c r="HAY919" s="14"/>
      <c r="HAZ919" s="14"/>
      <c r="HBA919" s="14"/>
      <c r="HBB919" s="14"/>
      <c r="HBC919" s="14"/>
      <c r="HBD919" s="14"/>
      <c r="HBE919" s="14"/>
      <c r="HBF919" s="14"/>
      <c r="HBG919" s="14"/>
      <c r="HBH919" s="14"/>
      <c r="HBI919" s="14"/>
      <c r="HBJ919" s="14"/>
      <c r="HBK919" s="14"/>
      <c r="HBL919" s="14"/>
      <c r="HBM919" s="14"/>
      <c r="HBN919" s="14"/>
      <c r="HBO919" s="14"/>
      <c r="HBP919" s="14"/>
      <c r="HBQ919" s="14"/>
      <c r="HBR919" s="14"/>
      <c r="HBS919" s="14"/>
      <c r="HBT919" s="14"/>
      <c r="HBU919" s="14"/>
      <c r="HBV919" s="14"/>
      <c r="HBW919" s="14"/>
      <c r="HBX919" s="14"/>
      <c r="HBY919" s="14"/>
      <c r="HBZ919" s="14"/>
      <c r="HCA919" s="14"/>
      <c r="HCB919" s="14"/>
      <c r="HCC919" s="14"/>
      <c r="HCD919" s="14"/>
      <c r="HCE919" s="14"/>
      <c r="HCF919" s="14"/>
      <c r="HCG919" s="14"/>
      <c r="HCH919" s="14"/>
      <c r="HCI919" s="14"/>
      <c r="HCJ919" s="14"/>
      <c r="HCK919" s="14"/>
      <c r="HCL919" s="14"/>
      <c r="HCM919" s="14"/>
      <c r="HCN919" s="14"/>
      <c r="HCO919" s="14"/>
      <c r="HCP919" s="14"/>
      <c r="HCQ919" s="14"/>
      <c r="HCR919" s="14"/>
      <c r="HCS919" s="14"/>
      <c r="HCT919" s="14"/>
      <c r="HCU919" s="14"/>
      <c r="HCV919" s="14"/>
      <c r="HCW919" s="14"/>
      <c r="HCX919" s="14"/>
      <c r="HCY919" s="14"/>
      <c r="HCZ919" s="14"/>
      <c r="HDA919" s="14"/>
      <c r="HDB919" s="14"/>
      <c r="HDC919" s="14"/>
      <c r="HDD919" s="14"/>
      <c r="HDE919" s="14"/>
      <c r="HDF919" s="14"/>
      <c r="HDG919" s="14"/>
      <c r="HDH919" s="14"/>
      <c r="HDI919" s="14"/>
      <c r="HDJ919" s="14"/>
      <c r="HDK919" s="14"/>
      <c r="HDL919" s="14"/>
      <c r="HDM919" s="14"/>
      <c r="HDN919" s="14"/>
      <c r="HDO919" s="14"/>
      <c r="HDP919" s="14"/>
      <c r="HDQ919" s="14"/>
      <c r="HDR919" s="14"/>
      <c r="HDS919" s="14"/>
      <c r="HDT919" s="14"/>
      <c r="HDU919" s="14"/>
      <c r="HDV919" s="14"/>
      <c r="HDW919" s="14"/>
      <c r="HDX919" s="14"/>
      <c r="HDY919" s="14"/>
      <c r="HDZ919" s="14"/>
      <c r="HEA919" s="14"/>
      <c r="HEB919" s="14"/>
      <c r="HEC919" s="14"/>
      <c r="HED919" s="14"/>
      <c r="HEE919" s="14"/>
      <c r="HEF919" s="14"/>
      <c r="HEG919" s="14"/>
      <c r="HEH919" s="14"/>
      <c r="HEI919" s="14"/>
      <c r="HEJ919" s="14"/>
      <c r="HEK919" s="14"/>
      <c r="HEL919" s="14"/>
      <c r="HEM919" s="14"/>
      <c r="HEN919" s="14"/>
      <c r="HEO919" s="14"/>
      <c r="HEP919" s="14"/>
      <c r="HEQ919" s="14"/>
      <c r="HER919" s="14"/>
      <c r="HES919" s="14"/>
      <c r="HET919" s="14"/>
      <c r="HEU919" s="14"/>
      <c r="HEV919" s="14"/>
      <c r="HEW919" s="14"/>
      <c r="HEX919" s="14"/>
      <c r="HEY919" s="14"/>
      <c r="HEZ919" s="14"/>
      <c r="HFA919" s="14"/>
      <c r="HFB919" s="14"/>
      <c r="HFC919" s="14"/>
      <c r="HFD919" s="14"/>
      <c r="HFE919" s="14"/>
      <c r="HFF919" s="14"/>
      <c r="HFG919" s="14"/>
      <c r="HFH919" s="14"/>
      <c r="HFI919" s="14"/>
      <c r="HFJ919" s="14"/>
      <c r="HFK919" s="14"/>
      <c r="HFL919" s="14"/>
      <c r="HFM919" s="14"/>
      <c r="HFN919" s="14"/>
      <c r="HFO919" s="14"/>
      <c r="HFP919" s="14"/>
      <c r="HFQ919" s="14"/>
      <c r="HFR919" s="14"/>
      <c r="HFS919" s="14"/>
      <c r="HFT919" s="14"/>
      <c r="HFU919" s="14"/>
      <c r="HFV919" s="14"/>
      <c r="HFW919" s="14"/>
      <c r="HFX919" s="14"/>
      <c r="HFY919" s="14"/>
      <c r="HFZ919" s="14"/>
      <c r="HGA919" s="14"/>
      <c r="HGB919" s="14"/>
      <c r="HGC919" s="14"/>
      <c r="HGD919" s="14"/>
      <c r="HGE919" s="14"/>
      <c r="HGF919" s="14"/>
      <c r="HGG919" s="14"/>
      <c r="HGH919" s="14"/>
      <c r="HGI919" s="14"/>
      <c r="HGJ919" s="14"/>
      <c r="HGK919" s="14"/>
      <c r="HGL919" s="14"/>
      <c r="HGM919" s="14"/>
      <c r="HGN919" s="14"/>
      <c r="HGO919" s="14"/>
      <c r="HGP919" s="14"/>
      <c r="HGQ919" s="14"/>
      <c r="HGR919" s="14"/>
      <c r="HGS919" s="14"/>
      <c r="HGT919" s="14"/>
      <c r="HGU919" s="14"/>
      <c r="HGV919" s="14"/>
      <c r="HGW919" s="14"/>
      <c r="HGX919" s="14"/>
      <c r="HGY919" s="14"/>
      <c r="HGZ919" s="14"/>
      <c r="HHA919" s="14"/>
      <c r="HHB919" s="14"/>
      <c r="HHC919" s="14"/>
      <c r="HHD919" s="14"/>
      <c r="HHE919" s="14"/>
      <c r="HHF919" s="14"/>
      <c r="HHG919" s="14"/>
      <c r="HHH919" s="14"/>
      <c r="HHI919" s="14"/>
      <c r="HHJ919" s="14"/>
      <c r="HHK919" s="14"/>
      <c r="HHL919" s="14"/>
      <c r="HHM919" s="14"/>
      <c r="HHN919" s="14"/>
      <c r="HHO919" s="14"/>
      <c r="HHP919" s="14"/>
      <c r="HHQ919" s="14"/>
      <c r="HHR919" s="14"/>
      <c r="HHS919" s="14"/>
      <c r="HHT919" s="14"/>
      <c r="HHU919" s="14"/>
      <c r="HHV919" s="14"/>
      <c r="HHW919" s="14"/>
      <c r="HHX919" s="14"/>
      <c r="HHY919" s="14"/>
      <c r="HHZ919" s="14"/>
      <c r="HIA919" s="14"/>
      <c r="HIB919" s="14"/>
      <c r="HIC919" s="14"/>
      <c r="HID919" s="14"/>
      <c r="HIE919" s="14"/>
      <c r="HIF919" s="14"/>
      <c r="HIG919" s="14"/>
      <c r="HIH919" s="14"/>
      <c r="HII919" s="14"/>
      <c r="HIJ919" s="14"/>
      <c r="HIK919" s="14"/>
      <c r="HIL919" s="14"/>
      <c r="HIM919" s="14"/>
      <c r="HIN919" s="14"/>
      <c r="HIO919" s="14"/>
      <c r="HIP919" s="14"/>
      <c r="HIQ919" s="14"/>
      <c r="HIR919" s="14"/>
      <c r="HIS919" s="14"/>
      <c r="HIT919" s="14"/>
      <c r="HIU919" s="14"/>
      <c r="HIV919" s="14"/>
      <c r="HIW919" s="14"/>
      <c r="HIX919" s="14"/>
      <c r="HIY919" s="14"/>
      <c r="HIZ919" s="14"/>
      <c r="HJA919" s="14"/>
      <c r="HJB919" s="14"/>
      <c r="HJC919" s="14"/>
      <c r="HJD919" s="14"/>
      <c r="HJE919" s="14"/>
      <c r="HJF919" s="14"/>
      <c r="HJG919" s="14"/>
      <c r="HJH919" s="14"/>
      <c r="HJI919" s="14"/>
      <c r="HJJ919" s="14"/>
      <c r="HJK919" s="14"/>
      <c r="HJL919" s="14"/>
      <c r="HJM919" s="14"/>
      <c r="HJN919" s="14"/>
      <c r="HJO919" s="14"/>
      <c r="HJP919" s="14"/>
      <c r="HJQ919" s="14"/>
      <c r="HJR919" s="14"/>
      <c r="HJS919" s="14"/>
      <c r="HJT919" s="14"/>
      <c r="HJU919" s="14"/>
      <c r="HJV919" s="14"/>
      <c r="HJW919" s="14"/>
      <c r="HJX919" s="14"/>
      <c r="HJY919" s="14"/>
      <c r="HJZ919" s="14"/>
      <c r="HKA919" s="14"/>
      <c r="HKB919" s="14"/>
      <c r="HKC919" s="14"/>
      <c r="HKD919" s="14"/>
      <c r="HKE919" s="14"/>
      <c r="HKF919" s="14"/>
      <c r="HKG919" s="14"/>
      <c r="HKH919" s="14"/>
      <c r="HKI919" s="14"/>
      <c r="HKJ919" s="14"/>
      <c r="HKK919" s="14"/>
      <c r="HKL919" s="14"/>
      <c r="HKM919" s="14"/>
      <c r="HKN919" s="14"/>
      <c r="HKO919" s="14"/>
      <c r="HKP919" s="14"/>
      <c r="HKQ919" s="14"/>
      <c r="HKR919" s="14"/>
      <c r="HKS919" s="14"/>
      <c r="HKT919" s="14"/>
      <c r="HKU919" s="14"/>
      <c r="HKV919" s="14"/>
      <c r="HKW919" s="14"/>
      <c r="HKX919" s="14"/>
      <c r="HKY919" s="14"/>
      <c r="HKZ919" s="14"/>
      <c r="HLA919" s="14"/>
      <c r="HLB919" s="14"/>
      <c r="HLC919" s="14"/>
      <c r="HLD919" s="14"/>
      <c r="HLE919" s="14"/>
      <c r="HLF919" s="14"/>
      <c r="HLG919" s="14"/>
      <c r="HLH919" s="14"/>
      <c r="HLI919" s="14"/>
      <c r="HLJ919" s="14"/>
      <c r="HLK919" s="14"/>
      <c r="HLL919" s="14"/>
      <c r="HLM919" s="14"/>
      <c r="HLN919" s="14"/>
      <c r="HLO919" s="14"/>
      <c r="HLP919" s="14"/>
      <c r="HLQ919" s="14"/>
      <c r="HLR919" s="14"/>
      <c r="HLS919" s="14"/>
      <c r="HLT919" s="14"/>
      <c r="HLU919" s="14"/>
      <c r="HLV919" s="14"/>
      <c r="HLW919" s="14"/>
      <c r="HLX919" s="14"/>
      <c r="HLY919" s="14"/>
      <c r="HLZ919" s="14"/>
      <c r="HMA919" s="14"/>
      <c r="HMB919" s="14"/>
      <c r="HMC919" s="14"/>
      <c r="HMD919" s="14"/>
      <c r="HME919" s="14"/>
      <c r="HMF919" s="14"/>
      <c r="HMG919" s="14"/>
      <c r="HMH919" s="14"/>
      <c r="HMI919" s="14"/>
      <c r="HMJ919" s="14"/>
      <c r="HMK919" s="14"/>
      <c r="HML919" s="14"/>
      <c r="HMM919" s="14"/>
      <c r="HMN919" s="14"/>
      <c r="HMO919" s="14"/>
      <c r="HMP919" s="14"/>
      <c r="HMQ919" s="14"/>
      <c r="HMR919" s="14"/>
      <c r="HMS919" s="14"/>
      <c r="HMT919" s="14"/>
      <c r="HMU919" s="14"/>
      <c r="HMV919" s="14"/>
      <c r="HMW919" s="14"/>
      <c r="HMX919" s="14"/>
      <c r="HMY919" s="14"/>
      <c r="HMZ919" s="14"/>
      <c r="HNA919" s="14"/>
      <c r="HNB919" s="14"/>
      <c r="HNC919" s="14"/>
      <c r="HND919" s="14"/>
      <c r="HNE919" s="14"/>
      <c r="HNF919" s="14"/>
      <c r="HNG919" s="14"/>
      <c r="HNH919" s="14"/>
      <c r="HNI919" s="14"/>
      <c r="HNJ919" s="14"/>
      <c r="HNK919" s="14"/>
      <c r="HNL919" s="14"/>
      <c r="HNM919" s="14"/>
      <c r="HNN919" s="14"/>
      <c r="HNO919" s="14"/>
      <c r="HNP919" s="14"/>
      <c r="HNQ919" s="14"/>
      <c r="HNR919" s="14"/>
      <c r="HNS919" s="14"/>
      <c r="HNT919" s="14"/>
      <c r="HNU919" s="14"/>
      <c r="HNV919" s="14"/>
      <c r="HNW919" s="14"/>
      <c r="HNX919" s="14"/>
      <c r="HNY919" s="14"/>
      <c r="HNZ919" s="14"/>
      <c r="HOA919" s="14"/>
      <c r="HOB919" s="14"/>
      <c r="HOC919" s="14"/>
      <c r="HOD919" s="14"/>
      <c r="HOE919" s="14"/>
      <c r="HOF919" s="14"/>
      <c r="HOG919" s="14"/>
      <c r="HOH919" s="14"/>
      <c r="HOI919" s="14"/>
      <c r="HOJ919" s="14"/>
      <c r="HOK919" s="14"/>
      <c r="HOL919" s="14"/>
      <c r="HOM919" s="14"/>
      <c r="HON919" s="14"/>
      <c r="HOO919" s="14"/>
      <c r="HOP919" s="14"/>
      <c r="HOQ919" s="14"/>
      <c r="HOR919" s="14"/>
      <c r="HOS919" s="14"/>
      <c r="HOT919" s="14"/>
      <c r="HOU919" s="14"/>
      <c r="HOV919" s="14"/>
      <c r="HOW919" s="14"/>
      <c r="HOX919" s="14"/>
      <c r="HOY919" s="14"/>
      <c r="HOZ919" s="14"/>
      <c r="HPA919" s="14"/>
      <c r="HPB919" s="14"/>
      <c r="HPC919" s="14"/>
      <c r="HPD919" s="14"/>
      <c r="HPE919" s="14"/>
      <c r="HPF919" s="14"/>
      <c r="HPG919" s="14"/>
      <c r="HPH919" s="14"/>
      <c r="HPI919" s="14"/>
      <c r="HPJ919" s="14"/>
      <c r="HPK919" s="14"/>
      <c r="HPL919" s="14"/>
      <c r="HPM919" s="14"/>
      <c r="HPN919" s="14"/>
      <c r="HPO919" s="14"/>
      <c r="HPP919" s="14"/>
      <c r="HPQ919" s="14"/>
      <c r="HPR919" s="14"/>
      <c r="HPS919" s="14"/>
      <c r="HPT919" s="14"/>
      <c r="HPU919" s="14"/>
      <c r="HPV919" s="14"/>
      <c r="HPW919" s="14"/>
      <c r="HPX919" s="14"/>
      <c r="HPY919" s="14"/>
      <c r="HPZ919" s="14"/>
      <c r="HQA919" s="14"/>
      <c r="HQB919" s="14"/>
      <c r="HQC919" s="14"/>
      <c r="HQD919" s="14"/>
      <c r="HQE919" s="14"/>
      <c r="HQF919" s="14"/>
      <c r="HQG919" s="14"/>
      <c r="HQH919" s="14"/>
      <c r="HQI919" s="14"/>
      <c r="HQJ919" s="14"/>
      <c r="HQK919" s="14"/>
      <c r="HQL919" s="14"/>
      <c r="HQM919" s="14"/>
      <c r="HQN919" s="14"/>
      <c r="HQO919" s="14"/>
      <c r="HQP919" s="14"/>
      <c r="HQQ919" s="14"/>
      <c r="HQR919" s="14"/>
      <c r="HQS919" s="14"/>
      <c r="HQT919" s="14"/>
      <c r="HQU919" s="14"/>
      <c r="HQV919" s="14"/>
      <c r="HQW919" s="14"/>
      <c r="HQX919" s="14"/>
      <c r="HQY919" s="14"/>
      <c r="HQZ919" s="14"/>
      <c r="HRA919" s="14"/>
      <c r="HRB919" s="14"/>
      <c r="HRC919" s="14"/>
      <c r="HRD919" s="14"/>
      <c r="HRE919" s="14"/>
      <c r="HRF919" s="14"/>
      <c r="HRG919" s="14"/>
      <c r="HRH919" s="14"/>
      <c r="HRI919" s="14"/>
      <c r="HRJ919" s="14"/>
      <c r="HRK919" s="14"/>
      <c r="HRL919" s="14"/>
      <c r="HRM919" s="14"/>
      <c r="HRN919" s="14"/>
      <c r="HRO919" s="14"/>
      <c r="HRP919" s="14"/>
      <c r="HRQ919" s="14"/>
      <c r="HRR919" s="14"/>
      <c r="HRS919" s="14"/>
      <c r="HRT919" s="14"/>
      <c r="HRU919" s="14"/>
      <c r="HRV919" s="14"/>
      <c r="HRW919" s="14"/>
      <c r="HRX919" s="14"/>
      <c r="HRY919" s="14"/>
      <c r="HRZ919" s="14"/>
      <c r="HSA919" s="14"/>
      <c r="HSB919" s="14"/>
      <c r="HSC919" s="14"/>
      <c r="HSD919" s="14"/>
      <c r="HSE919" s="14"/>
      <c r="HSF919" s="14"/>
      <c r="HSG919" s="14"/>
      <c r="HSH919" s="14"/>
      <c r="HSI919" s="14"/>
      <c r="HSJ919" s="14"/>
      <c r="HSK919" s="14"/>
      <c r="HSL919" s="14"/>
      <c r="HSM919" s="14"/>
      <c r="HSN919" s="14"/>
      <c r="HSO919" s="14"/>
      <c r="HSP919" s="14"/>
      <c r="HSQ919" s="14"/>
      <c r="HSR919" s="14"/>
      <c r="HSS919" s="14"/>
      <c r="HST919" s="14"/>
      <c r="HSU919" s="14"/>
      <c r="HSV919" s="14"/>
      <c r="HSW919" s="14"/>
      <c r="HSX919" s="14"/>
      <c r="HSY919" s="14"/>
      <c r="HSZ919" s="14"/>
      <c r="HTA919" s="14"/>
      <c r="HTB919" s="14"/>
      <c r="HTC919" s="14"/>
      <c r="HTD919" s="14"/>
      <c r="HTE919" s="14"/>
      <c r="HTF919" s="14"/>
      <c r="HTG919" s="14"/>
      <c r="HTH919" s="14"/>
      <c r="HTI919" s="14"/>
      <c r="HTJ919" s="14"/>
      <c r="HTK919" s="14"/>
      <c r="HTL919" s="14"/>
      <c r="HTM919" s="14"/>
      <c r="HTN919" s="14"/>
      <c r="HTO919" s="14"/>
      <c r="HTP919" s="14"/>
      <c r="HTQ919" s="14"/>
      <c r="HTR919" s="14"/>
      <c r="HTS919" s="14"/>
      <c r="HTT919" s="14"/>
      <c r="HTU919" s="14"/>
      <c r="HTV919" s="14"/>
      <c r="HTW919" s="14"/>
      <c r="HTX919" s="14"/>
      <c r="HTY919" s="14"/>
      <c r="HTZ919" s="14"/>
      <c r="HUA919" s="14"/>
      <c r="HUB919" s="14"/>
      <c r="HUC919" s="14"/>
      <c r="HUD919" s="14"/>
      <c r="HUE919" s="14"/>
      <c r="HUF919" s="14"/>
      <c r="HUG919" s="14"/>
      <c r="HUH919" s="14"/>
      <c r="HUI919" s="14"/>
      <c r="HUJ919" s="14"/>
      <c r="HUK919" s="14"/>
      <c r="HUL919" s="14"/>
      <c r="HUM919" s="14"/>
      <c r="HUN919" s="14"/>
      <c r="HUO919" s="14"/>
      <c r="HUP919" s="14"/>
      <c r="HUQ919" s="14"/>
      <c r="HUR919" s="14"/>
      <c r="HUS919" s="14"/>
      <c r="HUT919" s="14"/>
      <c r="HUU919" s="14"/>
      <c r="HUV919" s="14"/>
      <c r="HUW919" s="14"/>
      <c r="HUX919" s="14"/>
      <c r="HUY919" s="14"/>
      <c r="HUZ919" s="14"/>
      <c r="HVA919" s="14"/>
      <c r="HVB919" s="14"/>
      <c r="HVC919" s="14"/>
      <c r="HVD919" s="14"/>
      <c r="HVE919" s="14"/>
      <c r="HVF919" s="14"/>
      <c r="HVG919" s="14"/>
      <c r="HVH919" s="14"/>
      <c r="HVI919" s="14"/>
      <c r="HVJ919" s="14"/>
      <c r="HVK919" s="14"/>
      <c r="HVL919" s="14"/>
      <c r="HVM919" s="14"/>
      <c r="HVN919" s="14"/>
      <c r="HVO919" s="14"/>
      <c r="HVP919" s="14"/>
      <c r="HVQ919" s="14"/>
      <c r="HVR919" s="14"/>
      <c r="HVS919" s="14"/>
      <c r="HVT919" s="14"/>
      <c r="HVU919" s="14"/>
      <c r="HVV919" s="14"/>
      <c r="HVW919" s="14"/>
      <c r="HVX919" s="14"/>
      <c r="HVY919" s="14"/>
      <c r="HVZ919" s="14"/>
      <c r="HWA919" s="14"/>
      <c r="HWB919" s="14"/>
      <c r="HWC919" s="14"/>
      <c r="HWD919" s="14"/>
      <c r="HWE919" s="14"/>
      <c r="HWF919" s="14"/>
      <c r="HWG919" s="14"/>
      <c r="HWH919" s="14"/>
      <c r="HWI919" s="14"/>
      <c r="HWJ919" s="14"/>
      <c r="HWK919" s="14"/>
      <c r="HWL919" s="14"/>
      <c r="HWM919" s="14"/>
      <c r="HWN919" s="14"/>
      <c r="HWO919" s="14"/>
      <c r="HWP919" s="14"/>
      <c r="HWQ919" s="14"/>
      <c r="HWR919" s="14"/>
      <c r="HWS919" s="14"/>
      <c r="HWT919" s="14"/>
      <c r="HWU919" s="14"/>
      <c r="HWV919" s="14"/>
      <c r="HWW919" s="14"/>
      <c r="HWX919" s="14"/>
      <c r="HWY919" s="14"/>
      <c r="HWZ919" s="14"/>
      <c r="HXA919" s="14"/>
      <c r="HXB919" s="14"/>
      <c r="HXC919" s="14"/>
      <c r="HXD919" s="14"/>
      <c r="HXE919" s="14"/>
      <c r="HXF919" s="14"/>
      <c r="HXG919" s="14"/>
      <c r="HXH919" s="14"/>
      <c r="HXI919" s="14"/>
      <c r="HXJ919" s="14"/>
      <c r="HXK919" s="14"/>
      <c r="HXL919" s="14"/>
      <c r="HXM919" s="14"/>
      <c r="HXN919" s="14"/>
      <c r="HXO919" s="14"/>
      <c r="HXP919" s="14"/>
      <c r="HXQ919" s="14"/>
      <c r="HXR919" s="14"/>
      <c r="HXS919" s="14"/>
      <c r="HXT919" s="14"/>
      <c r="HXU919" s="14"/>
      <c r="HXV919" s="14"/>
      <c r="HXW919" s="14"/>
      <c r="HXX919" s="14"/>
      <c r="HXY919" s="14"/>
      <c r="HXZ919" s="14"/>
      <c r="HYA919" s="14"/>
      <c r="HYB919" s="14"/>
      <c r="HYC919" s="14"/>
      <c r="HYD919" s="14"/>
      <c r="HYE919" s="14"/>
      <c r="HYF919" s="14"/>
      <c r="HYG919" s="14"/>
      <c r="HYH919" s="14"/>
      <c r="HYI919" s="14"/>
      <c r="HYJ919" s="14"/>
      <c r="HYK919" s="14"/>
      <c r="HYL919" s="14"/>
      <c r="HYM919" s="14"/>
      <c r="HYN919" s="14"/>
      <c r="HYO919" s="14"/>
      <c r="HYP919" s="14"/>
      <c r="HYQ919" s="14"/>
      <c r="HYR919" s="14"/>
      <c r="HYS919" s="14"/>
      <c r="HYT919" s="14"/>
      <c r="HYU919" s="14"/>
      <c r="HYV919" s="14"/>
      <c r="HYW919" s="14"/>
      <c r="HYX919" s="14"/>
      <c r="HYY919" s="14"/>
      <c r="HYZ919" s="14"/>
      <c r="HZA919" s="14"/>
      <c r="HZB919" s="14"/>
      <c r="HZC919" s="14"/>
      <c r="HZD919" s="14"/>
      <c r="HZE919" s="14"/>
      <c r="HZF919" s="14"/>
      <c r="HZG919" s="14"/>
      <c r="HZH919" s="14"/>
      <c r="HZI919" s="14"/>
      <c r="HZJ919" s="14"/>
      <c r="HZK919" s="14"/>
      <c r="HZL919" s="14"/>
      <c r="HZM919" s="14"/>
      <c r="HZN919" s="14"/>
      <c r="HZO919" s="14"/>
      <c r="HZP919" s="14"/>
      <c r="HZQ919" s="14"/>
      <c r="HZR919" s="14"/>
      <c r="HZS919" s="14"/>
      <c r="HZT919" s="14"/>
      <c r="HZU919" s="14"/>
      <c r="HZV919" s="14"/>
      <c r="HZW919" s="14"/>
      <c r="HZX919" s="14"/>
      <c r="HZY919" s="14"/>
      <c r="HZZ919" s="14"/>
      <c r="IAA919" s="14"/>
      <c r="IAB919" s="14"/>
      <c r="IAC919" s="14"/>
      <c r="IAD919" s="14"/>
      <c r="IAE919" s="14"/>
      <c r="IAF919" s="14"/>
      <c r="IAG919" s="14"/>
      <c r="IAH919" s="14"/>
      <c r="IAI919" s="14"/>
      <c r="IAJ919" s="14"/>
      <c r="IAK919" s="14"/>
      <c r="IAL919" s="14"/>
      <c r="IAM919" s="14"/>
      <c r="IAN919" s="14"/>
      <c r="IAO919" s="14"/>
      <c r="IAP919" s="14"/>
      <c r="IAQ919" s="14"/>
      <c r="IAR919" s="14"/>
      <c r="IAS919" s="14"/>
      <c r="IAT919" s="14"/>
      <c r="IAU919" s="14"/>
      <c r="IAV919" s="14"/>
      <c r="IAW919" s="14"/>
      <c r="IAX919" s="14"/>
      <c r="IAY919" s="14"/>
      <c r="IAZ919" s="14"/>
      <c r="IBA919" s="14"/>
      <c r="IBB919" s="14"/>
      <c r="IBC919" s="14"/>
      <c r="IBD919" s="14"/>
      <c r="IBE919" s="14"/>
      <c r="IBF919" s="14"/>
      <c r="IBG919" s="14"/>
      <c r="IBH919" s="14"/>
      <c r="IBI919" s="14"/>
      <c r="IBJ919" s="14"/>
      <c r="IBK919" s="14"/>
      <c r="IBL919" s="14"/>
      <c r="IBM919" s="14"/>
      <c r="IBN919" s="14"/>
      <c r="IBO919" s="14"/>
      <c r="IBP919" s="14"/>
      <c r="IBQ919" s="14"/>
      <c r="IBR919" s="14"/>
      <c r="IBS919" s="14"/>
      <c r="IBT919" s="14"/>
      <c r="IBU919" s="14"/>
      <c r="IBV919" s="14"/>
      <c r="IBW919" s="14"/>
      <c r="IBX919" s="14"/>
      <c r="IBY919" s="14"/>
      <c r="IBZ919" s="14"/>
      <c r="ICA919" s="14"/>
      <c r="ICB919" s="14"/>
      <c r="ICC919" s="14"/>
      <c r="ICD919" s="14"/>
      <c r="ICE919" s="14"/>
      <c r="ICF919" s="14"/>
      <c r="ICG919" s="14"/>
      <c r="ICH919" s="14"/>
      <c r="ICI919" s="14"/>
      <c r="ICJ919" s="14"/>
      <c r="ICK919" s="14"/>
      <c r="ICL919" s="14"/>
      <c r="ICM919" s="14"/>
      <c r="ICN919" s="14"/>
      <c r="ICO919" s="14"/>
      <c r="ICP919" s="14"/>
      <c r="ICQ919" s="14"/>
      <c r="ICR919" s="14"/>
      <c r="ICS919" s="14"/>
      <c r="ICT919" s="14"/>
      <c r="ICU919" s="14"/>
      <c r="ICV919" s="14"/>
      <c r="ICW919" s="14"/>
      <c r="ICX919" s="14"/>
      <c r="ICY919" s="14"/>
      <c r="ICZ919" s="14"/>
      <c r="IDA919" s="14"/>
      <c r="IDB919" s="14"/>
      <c r="IDC919" s="14"/>
      <c r="IDD919" s="14"/>
      <c r="IDE919" s="14"/>
      <c r="IDF919" s="14"/>
      <c r="IDG919" s="14"/>
      <c r="IDH919" s="14"/>
      <c r="IDI919" s="14"/>
      <c r="IDJ919" s="14"/>
      <c r="IDK919" s="14"/>
      <c r="IDL919" s="14"/>
      <c r="IDM919" s="14"/>
      <c r="IDN919" s="14"/>
      <c r="IDO919" s="14"/>
      <c r="IDP919" s="14"/>
      <c r="IDQ919" s="14"/>
      <c r="IDR919" s="14"/>
      <c r="IDS919" s="14"/>
      <c r="IDT919" s="14"/>
      <c r="IDU919" s="14"/>
      <c r="IDV919" s="14"/>
      <c r="IDW919" s="14"/>
      <c r="IDX919" s="14"/>
      <c r="IDY919" s="14"/>
      <c r="IDZ919" s="14"/>
      <c r="IEA919" s="14"/>
      <c r="IEB919" s="14"/>
      <c r="IEC919" s="14"/>
      <c r="IED919" s="14"/>
      <c r="IEE919" s="14"/>
      <c r="IEF919" s="14"/>
      <c r="IEG919" s="14"/>
      <c r="IEH919" s="14"/>
      <c r="IEI919" s="14"/>
      <c r="IEJ919" s="14"/>
      <c r="IEK919" s="14"/>
      <c r="IEL919" s="14"/>
      <c r="IEM919" s="14"/>
      <c r="IEN919" s="14"/>
      <c r="IEO919" s="14"/>
      <c r="IEP919" s="14"/>
      <c r="IEQ919" s="14"/>
      <c r="IER919" s="14"/>
      <c r="IES919" s="14"/>
      <c r="IET919" s="14"/>
      <c r="IEU919" s="14"/>
      <c r="IEV919" s="14"/>
      <c r="IEW919" s="14"/>
      <c r="IEX919" s="14"/>
      <c r="IEY919" s="14"/>
      <c r="IEZ919" s="14"/>
      <c r="IFA919" s="14"/>
      <c r="IFB919" s="14"/>
      <c r="IFC919" s="14"/>
      <c r="IFD919" s="14"/>
      <c r="IFE919" s="14"/>
      <c r="IFF919" s="14"/>
      <c r="IFG919" s="14"/>
      <c r="IFH919" s="14"/>
      <c r="IFI919" s="14"/>
      <c r="IFJ919" s="14"/>
      <c r="IFK919" s="14"/>
      <c r="IFL919" s="14"/>
      <c r="IFM919" s="14"/>
      <c r="IFN919" s="14"/>
      <c r="IFO919" s="14"/>
      <c r="IFP919" s="14"/>
      <c r="IFQ919" s="14"/>
      <c r="IFR919" s="14"/>
      <c r="IFS919" s="14"/>
      <c r="IFT919" s="14"/>
      <c r="IFU919" s="14"/>
      <c r="IFV919" s="14"/>
      <c r="IFW919" s="14"/>
      <c r="IFX919" s="14"/>
      <c r="IFY919" s="14"/>
      <c r="IFZ919" s="14"/>
      <c r="IGA919" s="14"/>
      <c r="IGB919" s="14"/>
      <c r="IGC919" s="14"/>
      <c r="IGD919" s="14"/>
      <c r="IGE919" s="14"/>
      <c r="IGF919" s="14"/>
      <c r="IGG919" s="14"/>
      <c r="IGH919" s="14"/>
      <c r="IGI919" s="14"/>
      <c r="IGJ919" s="14"/>
      <c r="IGK919" s="14"/>
      <c r="IGL919" s="14"/>
      <c r="IGM919" s="14"/>
      <c r="IGN919" s="14"/>
      <c r="IGO919" s="14"/>
      <c r="IGP919" s="14"/>
      <c r="IGQ919" s="14"/>
      <c r="IGR919" s="14"/>
      <c r="IGS919" s="14"/>
      <c r="IGT919" s="14"/>
      <c r="IGU919" s="14"/>
      <c r="IGV919" s="14"/>
      <c r="IGW919" s="14"/>
      <c r="IGX919" s="14"/>
      <c r="IGY919" s="14"/>
      <c r="IGZ919" s="14"/>
      <c r="IHA919" s="14"/>
      <c r="IHB919" s="14"/>
      <c r="IHC919" s="14"/>
      <c r="IHD919" s="14"/>
      <c r="IHE919" s="14"/>
      <c r="IHF919" s="14"/>
      <c r="IHG919" s="14"/>
      <c r="IHH919" s="14"/>
      <c r="IHI919" s="14"/>
      <c r="IHJ919" s="14"/>
      <c r="IHK919" s="14"/>
      <c r="IHL919" s="14"/>
      <c r="IHM919" s="14"/>
      <c r="IHN919" s="14"/>
      <c r="IHO919" s="14"/>
      <c r="IHP919" s="14"/>
      <c r="IHQ919" s="14"/>
      <c r="IHR919" s="14"/>
      <c r="IHS919" s="14"/>
      <c r="IHT919" s="14"/>
      <c r="IHU919" s="14"/>
      <c r="IHV919" s="14"/>
      <c r="IHW919" s="14"/>
      <c r="IHX919" s="14"/>
      <c r="IHY919" s="14"/>
      <c r="IHZ919" s="14"/>
      <c r="IIA919" s="14"/>
      <c r="IIB919" s="14"/>
      <c r="IIC919" s="14"/>
      <c r="IID919" s="14"/>
      <c r="IIE919" s="14"/>
      <c r="IIF919" s="14"/>
      <c r="IIG919" s="14"/>
      <c r="IIH919" s="14"/>
      <c r="III919" s="14"/>
      <c r="IIJ919" s="14"/>
      <c r="IIK919" s="14"/>
      <c r="IIL919" s="14"/>
      <c r="IIM919" s="14"/>
      <c r="IIN919" s="14"/>
      <c r="IIO919" s="14"/>
      <c r="IIP919" s="14"/>
      <c r="IIQ919" s="14"/>
      <c r="IIR919" s="14"/>
      <c r="IIS919" s="14"/>
      <c r="IIT919" s="14"/>
      <c r="IIU919" s="14"/>
      <c r="IIV919" s="14"/>
      <c r="IIW919" s="14"/>
      <c r="IIX919" s="14"/>
      <c r="IIY919" s="14"/>
      <c r="IIZ919" s="14"/>
      <c r="IJA919" s="14"/>
      <c r="IJB919" s="14"/>
      <c r="IJC919" s="14"/>
      <c r="IJD919" s="14"/>
      <c r="IJE919" s="14"/>
      <c r="IJF919" s="14"/>
      <c r="IJG919" s="14"/>
      <c r="IJH919" s="14"/>
      <c r="IJI919" s="14"/>
      <c r="IJJ919" s="14"/>
      <c r="IJK919" s="14"/>
      <c r="IJL919" s="14"/>
      <c r="IJM919" s="14"/>
      <c r="IJN919" s="14"/>
      <c r="IJO919" s="14"/>
      <c r="IJP919" s="14"/>
      <c r="IJQ919" s="14"/>
      <c r="IJR919" s="14"/>
      <c r="IJS919" s="14"/>
      <c r="IJT919" s="14"/>
      <c r="IJU919" s="14"/>
      <c r="IJV919" s="14"/>
      <c r="IJW919" s="14"/>
      <c r="IJX919" s="14"/>
      <c r="IJY919" s="14"/>
      <c r="IJZ919" s="14"/>
      <c r="IKA919" s="14"/>
      <c r="IKB919" s="14"/>
      <c r="IKC919" s="14"/>
      <c r="IKD919" s="14"/>
      <c r="IKE919" s="14"/>
      <c r="IKF919" s="14"/>
      <c r="IKG919" s="14"/>
      <c r="IKH919" s="14"/>
      <c r="IKI919" s="14"/>
      <c r="IKJ919" s="14"/>
      <c r="IKK919" s="14"/>
      <c r="IKL919" s="14"/>
      <c r="IKM919" s="14"/>
      <c r="IKN919" s="14"/>
      <c r="IKO919" s="14"/>
      <c r="IKP919" s="14"/>
      <c r="IKQ919" s="14"/>
      <c r="IKR919" s="14"/>
      <c r="IKS919" s="14"/>
      <c r="IKT919" s="14"/>
      <c r="IKU919" s="14"/>
      <c r="IKV919" s="14"/>
      <c r="IKW919" s="14"/>
      <c r="IKX919" s="14"/>
      <c r="IKY919" s="14"/>
      <c r="IKZ919" s="14"/>
      <c r="ILA919" s="14"/>
      <c r="ILB919" s="14"/>
      <c r="ILC919" s="14"/>
      <c r="ILD919" s="14"/>
      <c r="ILE919" s="14"/>
      <c r="ILF919" s="14"/>
      <c r="ILG919" s="14"/>
      <c r="ILH919" s="14"/>
      <c r="ILI919" s="14"/>
      <c r="ILJ919" s="14"/>
      <c r="ILK919" s="14"/>
      <c r="ILL919" s="14"/>
      <c r="ILM919" s="14"/>
      <c r="ILN919" s="14"/>
      <c r="ILO919" s="14"/>
      <c r="ILP919" s="14"/>
      <c r="ILQ919" s="14"/>
      <c r="ILR919" s="14"/>
      <c r="ILS919" s="14"/>
      <c r="ILT919" s="14"/>
      <c r="ILU919" s="14"/>
      <c r="ILV919" s="14"/>
      <c r="ILW919" s="14"/>
      <c r="ILX919" s="14"/>
      <c r="ILY919" s="14"/>
      <c r="ILZ919" s="14"/>
      <c r="IMA919" s="14"/>
      <c r="IMB919" s="14"/>
      <c r="IMC919" s="14"/>
      <c r="IMD919" s="14"/>
      <c r="IME919" s="14"/>
      <c r="IMF919" s="14"/>
      <c r="IMG919" s="14"/>
      <c r="IMH919" s="14"/>
      <c r="IMI919" s="14"/>
      <c r="IMJ919" s="14"/>
      <c r="IMK919" s="14"/>
      <c r="IML919" s="14"/>
      <c r="IMM919" s="14"/>
      <c r="IMN919" s="14"/>
      <c r="IMO919" s="14"/>
      <c r="IMP919" s="14"/>
      <c r="IMQ919" s="14"/>
      <c r="IMR919" s="14"/>
      <c r="IMS919" s="14"/>
      <c r="IMT919" s="14"/>
      <c r="IMU919" s="14"/>
      <c r="IMV919" s="14"/>
      <c r="IMW919" s="14"/>
      <c r="IMX919" s="14"/>
      <c r="IMY919" s="14"/>
      <c r="IMZ919" s="14"/>
      <c r="INA919" s="14"/>
      <c r="INB919" s="14"/>
      <c r="INC919" s="14"/>
      <c r="IND919" s="14"/>
      <c r="INE919" s="14"/>
      <c r="INF919" s="14"/>
      <c r="ING919" s="14"/>
      <c r="INH919" s="14"/>
      <c r="INI919" s="14"/>
      <c r="INJ919" s="14"/>
      <c r="INK919" s="14"/>
      <c r="INL919" s="14"/>
      <c r="INM919" s="14"/>
      <c r="INN919" s="14"/>
      <c r="INO919" s="14"/>
      <c r="INP919" s="14"/>
      <c r="INQ919" s="14"/>
      <c r="INR919" s="14"/>
      <c r="INS919" s="14"/>
      <c r="INT919" s="14"/>
      <c r="INU919" s="14"/>
      <c r="INV919" s="14"/>
      <c r="INW919" s="14"/>
      <c r="INX919" s="14"/>
      <c r="INY919" s="14"/>
      <c r="INZ919" s="14"/>
      <c r="IOA919" s="14"/>
      <c r="IOB919" s="14"/>
      <c r="IOC919" s="14"/>
      <c r="IOD919" s="14"/>
      <c r="IOE919" s="14"/>
      <c r="IOF919" s="14"/>
      <c r="IOG919" s="14"/>
      <c r="IOH919" s="14"/>
      <c r="IOI919" s="14"/>
      <c r="IOJ919" s="14"/>
      <c r="IOK919" s="14"/>
      <c r="IOL919" s="14"/>
      <c r="IOM919" s="14"/>
      <c r="ION919" s="14"/>
      <c r="IOO919" s="14"/>
      <c r="IOP919" s="14"/>
      <c r="IOQ919" s="14"/>
      <c r="IOR919" s="14"/>
      <c r="IOS919" s="14"/>
      <c r="IOT919" s="14"/>
      <c r="IOU919" s="14"/>
      <c r="IOV919" s="14"/>
      <c r="IOW919" s="14"/>
      <c r="IOX919" s="14"/>
      <c r="IOY919" s="14"/>
      <c r="IOZ919" s="14"/>
      <c r="IPA919" s="14"/>
      <c r="IPB919" s="14"/>
      <c r="IPC919" s="14"/>
      <c r="IPD919" s="14"/>
      <c r="IPE919" s="14"/>
      <c r="IPF919" s="14"/>
      <c r="IPG919" s="14"/>
      <c r="IPH919" s="14"/>
      <c r="IPI919" s="14"/>
      <c r="IPJ919" s="14"/>
      <c r="IPK919" s="14"/>
      <c r="IPL919" s="14"/>
      <c r="IPM919" s="14"/>
      <c r="IPN919" s="14"/>
      <c r="IPO919" s="14"/>
      <c r="IPP919" s="14"/>
      <c r="IPQ919" s="14"/>
      <c r="IPR919" s="14"/>
      <c r="IPS919" s="14"/>
      <c r="IPT919" s="14"/>
      <c r="IPU919" s="14"/>
      <c r="IPV919" s="14"/>
      <c r="IPW919" s="14"/>
      <c r="IPX919" s="14"/>
      <c r="IPY919" s="14"/>
      <c r="IPZ919" s="14"/>
      <c r="IQA919" s="14"/>
      <c r="IQB919" s="14"/>
      <c r="IQC919" s="14"/>
      <c r="IQD919" s="14"/>
      <c r="IQE919" s="14"/>
      <c r="IQF919" s="14"/>
      <c r="IQG919" s="14"/>
      <c r="IQH919" s="14"/>
      <c r="IQI919" s="14"/>
      <c r="IQJ919" s="14"/>
      <c r="IQK919" s="14"/>
      <c r="IQL919" s="14"/>
      <c r="IQM919" s="14"/>
      <c r="IQN919" s="14"/>
      <c r="IQO919" s="14"/>
      <c r="IQP919" s="14"/>
      <c r="IQQ919" s="14"/>
      <c r="IQR919" s="14"/>
      <c r="IQS919" s="14"/>
      <c r="IQT919" s="14"/>
      <c r="IQU919" s="14"/>
      <c r="IQV919" s="14"/>
      <c r="IQW919" s="14"/>
      <c r="IQX919" s="14"/>
      <c r="IQY919" s="14"/>
      <c r="IQZ919" s="14"/>
      <c r="IRA919" s="14"/>
      <c r="IRB919" s="14"/>
      <c r="IRC919" s="14"/>
      <c r="IRD919" s="14"/>
      <c r="IRE919" s="14"/>
      <c r="IRF919" s="14"/>
      <c r="IRG919" s="14"/>
      <c r="IRH919" s="14"/>
      <c r="IRI919" s="14"/>
      <c r="IRJ919" s="14"/>
      <c r="IRK919" s="14"/>
      <c r="IRL919" s="14"/>
      <c r="IRM919" s="14"/>
      <c r="IRN919" s="14"/>
      <c r="IRO919" s="14"/>
      <c r="IRP919" s="14"/>
      <c r="IRQ919" s="14"/>
      <c r="IRR919" s="14"/>
      <c r="IRS919" s="14"/>
      <c r="IRT919" s="14"/>
      <c r="IRU919" s="14"/>
      <c r="IRV919" s="14"/>
      <c r="IRW919" s="14"/>
      <c r="IRX919" s="14"/>
      <c r="IRY919" s="14"/>
      <c r="IRZ919" s="14"/>
      <c r="ISA919" s="14"/>
      <c r="ISB919" s="14"/>
      <c r="ISC919" s="14"/>
      <c r="ISD919" s="14"/>
      <c r="ISE919" s="14"/>
      <c r="ISF919" s="14"/>
      <c r="ISG919" s="14"/>
      <c r="ISH919" s="14"/>
      <c r="ISI919" s="14"/>
      <c r="ISJ919" s="14"/>
      <c r="ISK919" s="14"/>
      <c r="ISL919" s="14"/>
      <c r="ISM919" s="14"/>
      <c r="ISN919" s="14"/>
      <c r="ISO919" s="14"/>
      <c r="ISP919" s="14"/>
      <c r="ISQ919" s="14"/>
      <c r="ISR919" s="14"/>
      <c r="ISS919" s="14"/>
      <c r="IST919" s="14"/>
      <c r="ISU919" s="14"/>
      <c r="ISV919" s="14"/>
      <c r="ISW919" s="14"/>
      <c r="ISX919" s="14"/>
      <c r="ISY919" s="14"/>
      <c r="ISZ919" s="14"/>
      <c r="ITA919" s="14"/>
      <c r="ITB919" s="14"/>
      <c r="ITC919" s="14"/>
      <c r="ITD919" s="14"/>
      <c r="ITE919" s="14"/>
      <c r="ITF919" s="14"/>
      <c r="ITG919" s="14"/>
      <c r="ITH919" s="14"/>
      <c r="ITI919" s="14"/>
      <c r="ITJ919" s="14"/>
      <c r="ITK919" s="14"/>
      <c r="ITL919" s="14"/>
      <c r="ITM919" s="14"/>
      <c r="ITN919" s="14"/>
      <c r="ITO919" s="14"/>
      <c r="ITP919" s="14"/>
      <c r="ITQ919" s="14"/>
      <c r="ITR919" s="14"/>
      <c r="ITS919" s="14"/>
      <c r="ITT919" s="14"/>
      <c r="ITU919" s="14"/>
      <c r="ITV919" s="14"/>
      <c r="ITW919" s="14"/>
      <c r="ITX919" s="14"/>
      <c r="ITY919" s="14"/>
      <c r="ITZ919" s="14"/>
      <c r="IUA919" s="14"/>
      <c r="IUB919" s="14"/>
      <c r="IUC919" s="14"/>
      <c r="IUD919" s="14"/>
      <c r="IUE919" s="14"/>
      <c r="IUF919" s="14"/>
      <c r="IUG919" s="14"/>
      <c r="IUH919" s="14"/>
      <c r="IUI919" s="14"/>
      <c r="IUJ919" s="14"/>
      <c r="IUK919" s="14"/>
      <c r="IUL919" s="14"/>
      <c r="IUM919" s="14"/>
      <c r="IUN919" s="14"/>
      <c r="IUO919" s="14"/>
      <c r="IUP919" s="14"/>
      <c r="IUQ919" s="14"/>
      <c r="IUR919" s="14"/>
      <c r="IUS919" s="14"/>
      <c r="IUT919" s="14"/>
      <c r="IUU919" s="14"/>
      <c r="IUV919" s="14"/>
      <c r="IUW919" s="14"/>
      <c r="IUX919" s="14"/>
      <c r="IUY919" s="14"/>
      <c r="IUZ919" s="14"/>
      <c r="IVA919" s="14"/>
      <c r="IVB919" s="14"/>
      <c r="IVC919" s="14"/>
      <c r="IVD919" s="14"/>
      <c r="IVE919" s="14"/>
      <c r="IVF919" s="14"/>
      <c r="IVG919" s="14"/>
      <c r="IVH919" s="14"/>
      <c r="IVI919" s="14"/>
      <c r="IVJ919" s="14"/>
      <c r="IVK919" s="14"/>
      <c r="IVL919" s="14"/>
      <c r="IVM919" s="14"/>
      <c r="IVN919" s="14"/>
      <c r="IVO919" s="14"/>
      <c r="IVP919" s="14"/>
      <c r="IVQ919" s="14"/>
      <c r="IVR919" s="14"/>
      <c r="IVS919" s="14"/>
      <c r="IVT919" s="14"/>
      <c r="IVU919" s="14"/>
      <c r="IVV919" s="14"/>
      <c r="IVW919" s="14"/>
      <c r="IVX919" s="14"/>
      <c r="IVY919" s="14"/>
      <c r="IVZ919" s="14"/>
      <c r="IWA919" s="14"/>
      <c r="IWB919" s="14"/>
      <c r="IWC919" s="14"/>
      <c r="IWD919" s="14"/>
      <c r="IWE919" s="14"/>
      <c r="IWF919" s="14"/>
      <c r="IWG919" s="14"/>
      <c r="IWH919" s="14"/>
      <c r="IWI919" s="14"/>
      <c r="IWJ919" s="14"/>
      <c r="IWK919" s="14"/>
      <c r="IWL919" s="14"/>
      <c r="IWM919" s="14"/>
      <c r="IWN919" s="14"/>
      <c r="IWO919" s="14"/>
      <c r="IWP919" s="14"/>
      <c r="IWQ919" s="14"/>
      <c r="IWR919" s="14"/>
      <c r="IWS919" s="14"/>
      <c r="IWT919" s="14"/>
      <c r="IWU919" s="14"/>
      <c r="IWV919" s="14"/>
      <c r="IWW919" s="14"/>
      <c r="IWX919" s="14"/>
      <c r="IWY919" s="14"/>
      <c r="IWZ919" s="14"/>
      <c r="IXA919" s="14"/>
      <c r="IXB919" s="14"/>
      <c r="IXC919" s="14"/>
      <c r="IXD919" s="14"/>
      <c r="IXE919" s="14"/>
      <c r="IXF919" s="14"/>
      <c r="IXG919" s="14"/>
      <c r="IXH919" s="14"/>
      <c r="IXI919" s="14"/>
      <c r="IXJ919" s="14"/>
      <c r="IXK919" s="14"/>
      <c r="IXL919" s="14"/>
      <c r="IXM919" s="14"/>
      <c r="IXN919" s="14"/>
      <c r="IXO919" s="14"/>
      <c r="IXP919" s="14"/>
      <c r="IXQ919" s="14"/>
      <c r="IXR919" s="14"/>
      <c r="IXS919" s="14"/>
      <c r="IXT919" s="14"/>
      <c r="IXU919" s="14"/>
      <c r="IXV919" s="14"/>
      <c r="IXW919" s="14"/>
      <c r="IXX919" s="14"/>
      <c r="IXY919" s="14"/>
      <c r="IXZ919" s="14"/>
      <c r="IYA919" s="14"/>
      <c r="IYB919" s="14"/>
      <c r="IYC919" s="14"/>
      <c r="IYD919" s="14"/>
      <c r="IYE919" s="14"/>
      <c r="IYF919" s="14"/>
      <c r="IYG919" s="14"/>
      <c r="IYH919" s="14"/>
      <c r="IYI919" s="14"/>
      <c r="IYJ919" s="14"/>
      <c r="IYK919" s="14"/>
      <c r="IYL919" s="14"/>
      <c r="IYM919" s="14"/>
      <c r="IYN919" s="14"/>
      <c r="IYO919" s="14"/>
      <c r="IYP919" s="14"/>
      <c r="IYQ919" s="14"/>
      <c r="IYR919" s="14"/>
      <c r="IYS919" s="14"/>
      <c r="IYT919" s="14"/>
      <c r="IYU919" s="14"/>
      <c r="IYV919" s="14"/>
      <c r="IYW919" s="14"/>
      <c r="IYX919" s="14"/>
      <c r="IYY919" s="14"/>
      <c r="IYZ919" s="14"/>
      <c r="IZA919" s="14"/>
      <c r="IZB919" s="14"/>
      <c r="IZC919" s="14"/>
      <c r="IZD919" s="14"/>
      <c r="IZE919" s="14"/>
      <c r="IZF919" s="14"/>
      <c r="IZG919" s="14"/>
      <c r="IZH919" s="14"/>
      <c r="IZI919" s="14"/>
      <c r="IZJ919" s="14"/>
      <c r="IZK919" s="14"/>
      <c r="IZL919" s="14"/>
      <c r="IZM919" s="14"/>
      <c r="IZN919" s="14"/>
      <c r="IZO919" s="14"/>
      <c r="IZP919" s="14"/>
      <c r="IZQ919" s="14"/>
      <c r="IZR919" s="14"/>
      <c r="IZS919" s="14"/>
      <c r="IZT919" s="14"/>
      <c r="IZU919" s="14"/>
      <c r="IZV919" s="14"/>
      <c r="IZW919" s="14"/>
      <c r="IZX919" s="14"/>
      <c r="IZY919" s="14"/>
      <c r="IZZ919" s="14"/>
      <c r="JAA919" s="14"/>
      <c r="JAB919" s="14"/>
      <c r="JAC919" s="14"/>
      <c r="JAD919" s="14"/>
      <c r="JAE919" s="14"/>
      <c r="JAF919" s="14"/>
      <c r="JAG919" s="14"/>
      <c r="JAH919" s="14"/>
      <c r="JAI919" s="14"/>
      <c r="JAJ919" s="14"/>
      <c r="JAK919" s="14"/>
      <c r="JAL919" s="14"/>
      <c r="JAM919" s="14"/>
      <c r="JAN919" s="14"/>
      <c r="JAO919" s="14"/>
      <c r="JAP919" s="14"/>
      <c r="JAQ919" s="14"/>
      <c r="JAR919" s="14"/>
      <c r="JAS919" s="14"/>
      <c r="JAT919" s="14"/>
      <c r="JAU919" s="14"/>
      <c r="JAV919" s="14"/>
      <c r="JAW919" s="14"/>
      <c r="JAX919" s="14"/>
      <c r="JAY919" s="14"/>
      <c r="JAZ919" s="14"/>
      <c r="JBA919" s="14"/>
      <c r="JBB919" s="14"/>
      <c r="JBC919" s="14"/>
      <c r="JBD919" s="14"/>
      <c r="JBE919" s="14"/>
      <c r="JBF919" s="14"/>
      <c r="JBG919" s="14"/>
      <c r="JBH919" s="14"/>
      <c r="JBI919" s="14"/>
      <c r="JBJ919" s="14"/>
      <c r="JBK919" s="14"/>
      <c r="JBL919" s="14"/>
      <c r="JBM919" s="14"/>
      <c r="JBN919" s="14"/>
      <c r="JBO919" s="14"/>
      <c r="JBP919" s="14"/>
      <c r="JBQ919" s="14"/>
      <c r="JBR919" s="14"/>
      <c r="JBS919" s="14"/>
      <c r="JBT919" s="14"/>
      <c r="JBU919" s="14"/>
      <c r="JBV919" s="14"/>
      <c r="JBW919" s="14"/>
      <c r="JBX919" s="14"/>
      <c r="JBY919" s="14"/>
      <c r="JBZ919" s="14"/>
      <c r="JCA919" s="14"/>
      <c r="JCB919" s="14"/>
      <c r="JCC919" s="14"/>
      <c r="JCD919" s="14"/>
      <c r="JCE919" s="14"/>
      <c r="JCF919" s="14"/>
      <c r="JCG919" s="14"/>
      <c r="JCH919" s="14"/>
      <c r="JCI919" s="14"/>
      <c r="JCJ919" s="14"/>
      <c r="JCK919" s="14"/>
      <c r="JCL919" s="14"/>
      <c r="JCM919" s="14"/>
      <c r="JCN919" s="14"/>
      <c r="JCO919" s="14"/>
      <c r="JCP919" s="14"/>
      <c r="JCQ919" s="14"/>
      <c r="JCR919" s="14"/>
      <c r="JCS919" s="14"/>
      <c r="JCT919" s="14"/>
      <c r="JCU919" s="14"/>
      <c r="JCV919" s="14"/>
      <c r="JCW919" s="14"/>
      <c r="JCX919" s="14"/>
      <c r="JCY919" s="14"/>
      <c r="JCZ919" s="14"/>
      <c r="JDA919" s="14"/>
      <c r="JDB919" s="14"/>
      <c r="JDC919" s="14"/>
      <c r="JDD919" s="14"/>
      <c r="JDE919" s="14"/>
      <c r="JDF919" s="14"/>
      <c r="JDG919" s="14"/>
      <c r="JDH919" s="14"/>
      <c r="JDI919" s="14"/>
      <c r="JDJ919" s="14"/>
      <c r="JDK919" s="14"/>
      <c r="JDL919" s="14"/>
      <c r="JDM919" s="14"/>
      <c r="JDN919" s="14"/>
      <c r="JDO919" s="14"/>
      <c r="JDP919" s="14"/>
      <c r="JDQ919" s="14"/>
      <c r="JDR919" s="14"/>
      <c r="JDS919" s="14"/>
      <c r="JDT919" s="14"/>
      <c r="JDU919" s="14"/>
      <c r="JDV919" s="14"/>
      <c r="JDW919" s="14"/>
      <c r="JDX919" s="14"/>
      <c r="JDY919" s="14"/>
      <c r="JDZ919" s="14"/>
      <c r="JEA919" s="14"/>
      <c r="JEB919" s="14"/>
      <c r="JEC919" s="14"/>
      <c r="JED919" s="14"/>
      <c r="JEE919" s="14"/>
      <c r="JEF919" s="14"/>
      <c r="JEG919" s="14"/>
      <c r="JEH919" s="14"/>
      <c r="JEI919" s="14"/>
      <c r="JEJ919" s="14"/>
      <c r="JEK919" s="14"/>
      <c r="JEL919" s="14"/>
      <c r="JEM919" s="14"/>
      <c r="JEN919" s="14"/>
      <c r="JEO919" s="14"/>
      <c r="JEP919" s="14"/>
      <c r="JEQ919" s="14"/>
      <c r="JER919" s="14"/>
      <c r="JES919" s="14"/>
      <c r="JET919" s="14"/>
      <c r="JEU919" s="14"/>
      <c r="JEV919" s="14"/>
      <c r="JEW919" s="14"/>
      <c r="JEX919" s="14"/>
      <c r="JEY919" s="14"/>
      <c r="JEZ919" s="14"/>
      <c r="JFA919" s="14"/>
      <c r="JFB919" s="14"/>
      <c r="JFC919" s="14"/>
      <c r="JFD919" s="14"/>
      <c r="JFE919" s="14"/>
      <c r="JFF919" s="14"/>
      <c r="JFG919" s="14"/>
      <c r="JFH919" s="14"/>
      <c r="JFI919" s="14"/>
      <c r="JFJ919" s="14"/>
      <c r="JFK919" s="14"/>
      <c r="JFL919" s="14"/>
      <c r="JFM919" s="14"/>
      <c r="JFN919" s="14"/>
      <c r="JFO919" s="14"/>
      <c r="JFP919" s="14"/>
      <c r="JFQ919" s="14"/>
      <c r="JFR919" s="14"/>
      <c r="JFS919" s="14"/>
      <c r="JFT919" s="14"/>
      <c r="JFU919" s="14"/>
      <c r="JFV919" s="14"/>
      <c r="JFW919" s="14"/>
      <c r="JFX919" s="14"/>
      <c r="JFY919" s="14"/>
      <c r="JFZ919" s="14"/>
      <c r="JGA919" s="14"/>
      <c r="JGB919" s="14"/>
      <c r="JGC919" s="14"/>
      <c r="JGD919" s="14"/>
      <c r="JGE919" s="14"/>
      <c r="JGF919" s="14"/>
      <c r="JGG919" s="14"/>
      <c r="JGH919" s="14"/>
      <c r="JGI919" s="14"/>
      <c r="JGJ919" s="14"/>
      <c r="JGK919" s="14"/>
      <c r="JGL919" s="14"/>
      <c r="JGM919" s="14"/>
      <c r="JGN919" s="14"/>
      <c r="JGO919" s="14"/>
      <c r="JGP919" s="14"/>
      <c r="JGQ919" s="14"/>
      <c r="JGR919" s="14"/>
      <c r="JGS919" s="14"/>
      <c r="JGT919" s="14"/>
      <c r="JGU919" s="14"/>
      <c r="JGV919" s="14"/>
      <c r="JGW919" s="14"/>
      <c r="JGX919" s="14"/>
      <c r="JGY919" s="14"/>
      <c r="JGZ919" s="14"/>
      <c r="JHA919" s="14"/>
      <c r="JHB919" s="14"/>
      <c r="JHC919" s="14"/>
      <c r="JHD919" s="14"/>
      <c r="JHE919" s="14"/>
      <c r="JHF919" s="14"/>
      <c r="JHG919" s="14"/>
      <c r="JHH919" s="14"/>
      <c r="JHI919" s="14"/>
      <c r="JHJ919" s="14"/>
      <c r="JHK919" s="14"/>
      <c r="JHL919" s="14"/>
      <c r="JHM919" s="14"/>
      <c r="JHN919" s="14"/>
      <c r="JHO919" s="14"/>
      <c r="JHP919" s="14"/>
      <c r="JHQ919" s="14"/>
      <c r="JHR919" s="14"/>
      <c r="JHS919" s="14"/>
      <c r="JHT919" s="14"/>
      <c r="JHU919" s="14"/>
      <c r="JHV919" s="14"/>
      <c r="JHW919" s="14"/>
      <c r="JHX919" s="14"/>
      <c r="JHY919" s="14"/>
      <c r="JHZ919" s="14"/>
      <c r="JIA919" s="14"/>
      <c r="JIB919" s="14"/>
      <c r="JIC919" s="14"/>
      <c r="JID919" s="14"/>
      <c r="JIE919" s="14"/>
      <c r="JIF919" s="14"/>
      <c r="JIG919" s="14"/>
      <c r="JIH919" s="14"/>
      <c r="JII919" s="14"/>
      <c r="JIJ919" s="14"/>
      <c r="JIK919" s="14"/>
      <c r="JIL919" s="14"/>
      <c r="JIM919" s="14"/>
      <c r="JIN919" s="14"/>
      <c r="JIO919" s="14"/>
      <c r="JIP919" s="14"/>
      <c r="JIQ919" s="14"/>
      <c r="JIR919" s="14"/>
      <c r="JIS919" s="14"/>
      <c r="JIT919" s="14"/>
      <c r="JIU919" s="14"/>
      <c r="JIV919" s="14"/>
      <c r="JIW919" s="14"/>
      <c r="JIX919" s="14"/>
      <c r="JIY919" s="14"/>
      <c r="JIZ919" s="14"/>
      <c r="JJA919" s="14"/>
      <c r="JJB919" s="14"/>
      <c r="JJC919" s="14"/>
      <c r="JJD919" s="14"/>
      <c r="JJE919" s="14"/>
      <c r="JJF919" s="14"/>
      <c r="JJG919" s="14"/>
      <c r="JJH919" s="14"/>
      <c r="JJI919" s="14"/>
      <c r="JJJ919" s="14"/>
      <c r="JJK919" s="14"/>
      <c r="JJL919" s="14"/>
      <c r="JJM919" s="14"/>
      <c r="JJN919" s="14"/>
      <c r="JJO919" s="14"/>
      <c r="JJP919" s="14"/>
      <c r="JJQ919" s="14"/>
      <c r="JJR919" s="14"/>
      <c r="JJS919" s="14"/>
      <c r="JJT919" s="14"/>
      <c r="JJU919" s="14"/>
      <c r="JJV919" s="14"/>
      <c r="JJW919" s="14"/>
      <c r="JJX919" s="14"/>
      <c r="JJY919" s="14"/>
      <c r="JJZ919" s="14"/>
      <c r="JKA919" s="14"/>
      <c r="JKB919" s="14"/>
      <c r="JKC919" s="14"/>
      <c r="JKD919" s="14"/>
      <c r="JKE919" s="14"/>
      <c r="JKF919" s="14"/>
      <c r="JKG919" s="14"/>
      <c r="JKH919" s="14"/>
      <c r="JKI919" s="14"/>
      <c r="JKJ919" s="14"/>
      <c r="JKK919" s="14"/>
      <c r="JKL919" s="14"/>
      <c r="JKM919" s="14"/>
      <c r="JKN919" s="14"/>
      <c r="JKO919" s="14"/>
      <c r="JKP919" s="14"/>
      <c r="JKQ919" s="14"/>
      <c r="JKR919" s="14"/>
      <c r="JKS919" s="14"/>
      <c r="JKT919" s="14"/>
      <c r="JKU919" s="14"/>
      <c r="JKV919" s="14"/>
      <c r="JKW919" s="14"/>
      <c r="JKX919" s="14"/>
      <c r="JKY919" s="14"/>
      <c r="JKZ919" s="14"/>
      <c r="JLA919" s="14"/>
      <c r="JLB919" s="14"/>
      <c r="JLC919" s="14"/>
      <c r="JLD919" s="14"/>
      <c r="JLE919" s="14"/>
      <c r="JLF919" s="14"/>
      <c r="JLG919" s="14"/>
      <c r="JLH919" s="14"/>
      <c r="JLI919" s="14"/>
      <c r="JLJ919" s="14"/>
      <c r="JLK919" s="14"/>
      <c r="JLL919" s="14"/>
      <c r="JLM919" s="14"/>
      <c r="JLN919" s="14"/>
      <c r="JLO919" s="14"/>
      <c r="JLP919" s="14"/>
      <c r="JLQ919" s="14"/>
      <c r="JLR919" s="14"/>
      <c r="JLS919" s="14"/>
      <c r="JLT919" s="14"/>
      <c r="JLU919" s="14"/>
      <c r="JLV919" s="14"/>
      <c r="JLW919" s="14"/>
      <c r="JLX919" s="14"/>
      <c r="JLY919" s="14"/>
      <c r="JLZ919" s="14"/>
      <c r="JMA919" s="14"/>
      <c r="JMB919" s="14"/>
      <c r="JMC919" s="14"/>
      <c r="JMD919" s="14"/>
      <c r="JME919" s="14"/>
      <c r="JMF919" s="14"/>
      <c r="JMG919" s="14"/>
      <c r="JMH919" s="14"/>
      <c r="JMI919" s="14"/>
      <c r="JMJ919" s="14"/>
      <c r="JMK919" s="14"/>
      <c r="JML919" s="14"/>
      <c r="JMM919" s="14"/>
      <c r="JMN919" s="14"/>
      <c r="JMO919" s="14"/>
      <c r="JMP919" s="14"/>
      <c r="JMQ919" s="14"/>
      <c r="JMR919" s="14"/>
      <c r="JMS919" s="14"/>
      <c r="JMT919" s="14"/>
      <c r="JMU919" s="14"/>
      <c r="JMV919" s="14"/>
      <c r="JMW919" s="14"/>
      <c r="JMX919" s="14"/>
      <c r="JMY919" s="14"/>
      <c r="JMZ919" s="14"/>
      <c r="JNA919" s="14"/>
      <c r="JNB919" s="14"/>
      <c r="JNC919" s="14"/>
      <c r="JND919" s="14"/>
      <c r="JNE919" s="14"/>
      <c r="JNF919" s="14"/>
      <c r="JNG919" s="14"/>
      <c r="JNH919" s="14"/>
      <c r="JNI919" s="14"/>
      <c r="JNJ919" s="14"/>
      <c r="JNK919" s="14"/>
      <c r="JNL919" s="14"/>
      <c r="JNM919" s="14"/>
      <c r="JNN919" s="14"/>
      <c r="JNO919" s="14"/>
      <c r="JNP919" s="14"/>
      <c r="JNQ919" s="14"/>
      <c r="JNR919" s="14"/>
      <c r="JNS919" s="14"/>
      <c r="JNT919" s="14"/>
      <c r="JNU919" s="14"/>
      <c r="JNV919" s="14"/>
      <c r="JNW919" s="14"/>
      <c r="JNX919" s="14"/>
      <c r="JNY919" s="14"/>
      <c r="JNZ919" s="14"/>
      <c r="JOA919" s="14"/>
      <c r="JOB919" s="14"/>
      <c r="JOC919" s="14"/>
      <c r="JOD919" s="14"/>
      <c r="JOE919" s="14"/>
      <c r="JOF919" s="14"/>
      <c r="JOG919" s="14"/>
      <c r="JOH919" s="14"/>
      <c r="JOI919" s="14"/>
      <c r="JOJ919" s="14"/>
      <c r="JOK919" s="14"/>
      <c r="JOL919" s="14"/>
      <c r="JOM919" s="14"/>
      <c r="JON919" s="14"/>
      <c r="JOO919" s="14"/>
      <c r="JOP919" s="14"/>
      <c r="JOQ919" s="14"/>
      <c r="JOR919" s="14"/>
      <c r="JOS919" s="14"/>
      <c r="JOT919" s="14"/>
      <c r="JOU919" s="14"/>
      <c r="JOV919" s="14"/>
      <c r="JOW919" s="14"/>
      <c r="JOX919" s="14"/>
      <c r="JOY919" s="14"/>
      <c r="JOZ919" s="14"/>
      <c r="JPA919" s="14"/>
      <c r="JPB919" s="14"/>
      <c r="JPC919" s="14"/>
      <c r="JPD919" s="14"/>
      <c r="JPE919" s="14"/>
      <c r="JPF919" s="14"/>
      <c r="JPG919" s="14"/>
      <c r="JPH919" s="14"/>
      <c r="JPI919" s="14"/>
      <c r="JPJ919" s="14"/>
      <c r="JPK919" s="14"/>
      <c r="JPL919" s="14"/>
      <c r="JPM919" s="14"/>
      <c r="JPN919" s="14"/>
      <c r="JPO919" s="14"/>
      <c r="JPP919" s="14"/>
      <c r="JPQ919" s="14"/>
      <c r="JPR919" s="14"/>
      <c r="JPS919" s="14"/>
      <c r="JPT919" s="14"/>
      <c r="JPU919" s="14"/>
      <c r="JPV919" s="14"/>
      <c r="JPW919" s="14"/>
      <c r="JPX919" s="14"/>
      <c r="JPY919" s="14"/>
      <c r="JPZ919" s="14"/>
      <c r="JQA919" s="14"/>
      <c r="JQB919" s="14"/>
      <c r="JQC919" s="14"/>
      <c r="JQD919" s="14"/>
      <c r="JQE919" s="14"/>
      <c r="JQF919" s="14"/>
      <c r="JQG919" s="14"/>
      <c r="JQH919" s="14"/>
      <c r="JQI919" s="14"/>
      <c r="JQJ919" s="14"/>
      <c r="JQK919" s="14"/>
      <c r="JQL919" s="14"/>
      <c r="JQM919" s="14"/>
      <c r="JQN919" s="14"/>
      <c r="JQO919" s="14"/>
      <c r="JQP919" s="14"/>
      <c r="JQQ919" s="14"/>
      <c r="JQR919" s="14"/>
      <c r="JQS919" s="14"/>
      <c r="JQT919" s="14"/>
      <c r="JQU919" s="14"/>
      <c r="JQV919" s="14"/>
      <c r="JQW919" s="14"/>
      <c r="JQX919" s="14"/>
      <c r="JQY919" s="14"/>
      <c r="JQZ919" s="14"/>
      <c r="JRA919" s="14"/>
      <c r="JRB919" s="14"/>
      <c r="JRC919" s="14"/>
      <c r="JRD919" s="14"/>
      <c r="JRE919" s="14"/>
      <c r="JRF919" s="14"/>
      <c r="JRG919" s="14"/>
      <c r="JRH919" s="14"/>
      <c r="JRI919" s="14"/>
      <c r="JRJ919" s="14"/>
      <c r="JRK919" s="14"/>
      <c r="JRL919" s="14"/>
      <c r="JRM919" s="14"/>
      <c r="JRN919" s="14"/>
      <c r="JRO919" s="14"/>
      <c r="JRP919" s="14"/>
      <c r="JRQ919" s="14"/>
      <c r="JRR919" s="14"/>
      <c r="JRS919" s="14"/>
      <c r="JRT919" s="14"/>
      <c r="JRU919" s="14"/>
      <c r="JRV919" s="14"/>
      <c r="JRW919" s="14"/>
      <c r="JRX919" s="14"/>
      <c r="JRY919" s="14"/>
      <c r="JRZ919" s="14"/>
      <c r="JSA919" s="14"/>
      <c r="JSB919" s="14"/>
      <c r="JSC919" s="14"/>
      <c r="JSD919" s="14"/>
      <c r="JSE919" s="14"/>
      <c r="JSF919" s="14"/>
      <c r="JSG919" s="14"/>
      <c r="JSH919" s="14"/>
      <c r="JSI919" s="14"/>
      <c r="JSJ919" s="14"/>
      <c r="JSK919" s="14"/>
      <c r="JSL919" s="14"/>
      <c r="JSM919" s="14"/>
      <c r="JSN919" s="14"/>
      <c r="JSO919" s="14"/>
      <c r="JSP919" s="14"/>
      <c r="JSQ919" s="14"/>
      <c r="JSR919" s="14"/>
      <c r="JSS919" s="14"/>
      <c r="JST919" s="14"/>
      <c r="JSU919" s="14"/>
      <c r="JSV919" s="14"/>
      <c r="JSW919" s="14"/>
      <c r="JSX919" s="14"/>
      <c r="JSY919" s="14"/>
      <c r="JSZ919" s="14"/>
      <c r="JTA919" s="14"/>
      <c r="JTB919" s="14"/>
      <c r="JTC919" s="14"/>
      <c r="JTD919" s="14"/>
      <c r="JTE919" s="14"/>
      <c r="JTF919" s="14"/>
      <c r="JTG919" s="14"/>
      <c r="JTH919" s="14"/>
      <c r="JTI919" s="14"/>
      <c r="JTJ919" s="14"/>
      <c r="JTK919" s="14"/>
      <c r="JTL919" s="14"/>
      <c r="JTM919" s="14"/>
      <c r="JTN919" s="14"/>
      <c r="JTO919" s="14"/>
      <c r="JTP919" s="14"/>
      <c r="JTQ919" s="14"/>
      <c r="JTR919" s="14"/>
      <c r="JTS919" s="14"/>
      <c r="JTT919" s="14"/>
      <c r="JTU919" s="14"/>
      <c r="JTV919" s="14"/>
      <c r="JTW919" s="14"/>
      <c r="JTX919" s="14"/>
      <c r="JTY919" s="14"/>
      <c r="JTZ919" s="14"/>
      <c r="JUA919" s="14"/>
      <c r="JUB919" s="14"/>
      <c r="JUC919" s="14"/>
      <c r="JUD919" s="14"/>
      <c r="JUE919" s="14"/>
      <c r="JUF919" s="14"/>
      <c r="JUG919" s="14"/>
      <c r="JUH919" s="14"/>
      <c r="JUI919" s="14"/>
      <c r="JUJ919" s="14"/>
      <c r="JUK919" s="14"/>
      <c r="JUL919" s="14"/>
      <c r="JUM919" s="14"/>
      <c r="JUN919" s="14"/>
      <c r="JUO919" s="14"/>
      <c r="JUP919" s="14"/>
      <c r="JUQ919" s="14"/>
      <c r="JUR919" s="14"/>
      <c r="JUS919" s="14"/>
      <c r="JUT919" s="14"/>
      <c r="JUU919" s="14"/>
      <c r="JUV919" s="14"/>
      <c r="JUW919" s="14"/>
      <c r="JUX919" s="14"/>
      <c r="JUY919" s="14"/>
      <c r="JUZ919" s="14"/>
      <c r="JVA919" s="14"/>
      <c r="JVB919" s="14"/>
      <c r="JVC919" s="14"/>
      <c r="JVD919" s="14"/>
      <c r="JVE919" s="14"/>
      <c r="JVF919" s="14"/>
      <c r="JVG919" s="14"/>
      <c r="JVH919" s="14"/>
      <c r="JVI919" s="14"/>
      <c r="JVJ919" s="14"/>
      <c r="JVK919" s="14"/>
      <c r="JVL919" s="14"/>
      <c r="JVM919" s="14"/>
      <c r="JVN919" s="14"/>
      <c r="JVO919" s="14"/>
      <c r="JVP919" s="14"/>
      <c r="JVQ919" s="14"/>
      <c r="JVR919" s="14"/>
      <c r="JVS919" s="14"/>
      <c r="JVT919" s="14"/>
      <c r="JVU919" s="14"/>
      <c r="JVV919" s="14"/>
      <c r="JVW919" s="14"/>
      <c r="JVX919" s="14"/>
      <c r="JVY919" s="14"/>
      <c r="JVZ919" s="14"/>
      <c r="JWA919" s="14"/>
      <c r="JWB919" s="14"/>
      <c r="JWC919" s="14"/>
      <c r="JWD919" s="14"/>
      <c r="JWE919" s="14"/>
      <c r="JWF919" s="14"/>
      <c r="JWG919" s="14"/>
      <c r="JWH919" s="14"/>
      <c r="JWI919" s="14"/>
      <c r="JWJ919" s="14"/>
      <c r="JWK919" s="14"/>
      <c r="JWL919" s="14"/>
      <c r="JWM919" s="14"/>
      <c r="JWN919" s="14"/>
      <c r="JWO919" s="14"/>
      <c r="JWP919" s="14"/>
      <c r="JWQ919" s="14"/>
      <c r="JWR919" s="14"/>
      <c r="JWS919" s="14"/>
      <c r="JWT919" s="14"/>
      <c r="JWU919" s="14"/>
      <c r="JWV919" s="14"/>
      <c r="JWW919" s="14"/>
      <c r="JWX919" s="14"/>
      <c r="JWY919" s="14"/>
      <c r="JWZ919" s="14"/>
      <c r="JXA919" s="14"/>
      <c r="JXB919" s="14"/>
      <c r="JXC919" s="14"/>
      <c r="JXD919" s="14"/>
      <c r="JXE919" s="14"/>
      <c r="JXF919" s="14"/>
      <c r="JXG919" s="14"/>
      <c r="JXH919" s="14"/>
      <c r="JXI919" s="14"/>
      <c r="JXJ919" s="14"/>
      <c r="JXK919" s="14"/>
      <c r="JXL919" s="14"/>
      <c r="JXM919" s="14"/>
      <c r="JXN919" s="14"/>
      <c r="JXO919" s="14"/>
      <c r="JXP919" s="14"/>
      <c r="JXQ919" s="14"/>
      <c r="JXR919" s="14"/>
      <c r="JXS919" s="14"/>
      <c r="JXT919" s="14"/>
      <c r="JXU919" s="14"/>
      <c r="JXV919" s="14"/>
      <c r="JXW919" s="14"/>
      <c r="JXX919" s="14"/>
      <c r="JXY919" s="14"/>
      <c r="JXZ919" s="14"/>
      <c r="JYA919" s="14"/>
      <c r="JYB919" s="14"/>
      <c r="JYC919" s="14"/>
      <c r="JYD919" s="14"/>
      <c r="JYE919" s="14"/>
      <c r="JYF919" s="14"/>
      <c r="JYG919" s="14"/>
      <c r="JYH919" s="14"/>
      <c r="JYI919" s="14"/>
      <c r="JYJ919" s="14"/>
      <c r="JYK919" s="14"/>
      <c r="JYL919" s="14"/>
      <c r="JYM919" s="14"/>
      <c r="JYN919" s="14"/>
      <c r="JYO919" s="14"/>
      <c r="JYP919" s="14"/>
      <c r="JYQ919" s="14"/>
      <c r="JYR919" s="14"/>
      <c r="JYS919" s="14"/>
      <c r="JYT919" s="14"/>
      <c r="JYU919" s="14"/>
      <c r="JYV919" s="14"/>
      <c r="JYW919" s="14"/>
      <c r="JYX919" s="14"/>
      <c r="JYY919" s="14"/>
      <c r="JYZ919" s="14"/>
      <c r="JZA919" s="14"/>
      <c r="JZB919" s="14"/>
      <c r="JZC919" s="14"/>
      <c r="JZD919" s="14"/>
      <c r="JZE919" s="14"/>
      <c r="JZF919" s="14"/>
      <c r="JZG919" s="14"/>
      <c r="JZH919" s="14"/>
      <c r="JZI919" s="14"/>
      <c r="JZJ919" s="14"/>
      <c r="JZK919" s="14"/>
      <c r="JZL919" s="14"/>
      <c r="JZM919" s="14"/>
      <c r="JZN919" s="14"/>
      <c r="JZO919" s="14"/>
      <c r="JZP919" s="14"/>
      <c r="JZQ919" s="14"/>
      <c r="JZR919" s="14"/>
      <c r="JZS919" s="14"/>
      <c r="JZT919" s="14"/>
      <c r="JZU919" s="14"/>
      <c r="JZV919" s="14"/>
      <c r="JZW919" s="14"/>
      <c r="JZX919" s="14"/>
      <c r="JZY919" s="14"/>
      <c r="JZZ919" s="14"/>
      <c r="KAA919" s="14"/>
      <c r="KAB919" s="14"/>
      <c r="KAC919" s="14"/>
      <c r="KAD919" s="14"/>
      <c r="KAE919" s="14"/>
      <c r="KAF919" s="14"/>
      <c r="KAG919" s="14"/>
      <c r="KAH919" s="14"/>
      <c r="KAI919" s="14"/>
      <c r="KAJ919" s="14"/>
      <c r="KAK919" s="14"/>
      <c r="KAL919" s="14"/>
      <c r="KAM919" s="14"/>
      <c r="KAN919" s="14"/>
      <c r="KAO919" s="14"/>
      <c r="KAP919" s="14"/>
      <c r="KAQ919" s="14"/>
      <c r="KAR919" s="14"/>
      <c r="KAS919" s="14"/>
      <c r="KAT919" s="14"/>
      <c r="KAU919" s="14"/>
      <c r="KAV919" s="14"/>
      <c r="KAW919" s="14"/>
      <c r="KAX919" s="14"/>
      <c r="KAY919" s="14"/>
      <c r="KAZ919" s="14"/>
      <c r="KBA919" s="14"/>
      <c r="KBB919" s="14"/>
      <c r="KBC919" s="14"/>
      <c r="KBD919" s="14"/>
      <c r="KBE919" s="14"/>
      <c r="KBF919" s="14"/>
      <c r="KBG919" s="14"/>
      <c r="KBH919" s="14"/>
      <c r="KBI919" s="14"/>
      <c r="KBJ919" s="14"/>
      <c r="KBK919" s="14"/>
      <c r="KBL919" s="14"/>
      <c r="KBM919" s="14"/>
      <c r="KBN919" s="14"/>
      <c r="KBO919" s="14"/>
      <c r="KBP919" s="14"/>
      <c r="KBQ919" s="14"/>
      <c r="KBR919" s="14"/>
      <c r="KBS919" s="14"/>
      <c r="KBT919" s="14"/>
      <c r="KBU919" s="14"/>
      <c r="KBV919" s="14"/>
      <c r="KBW919" s="14"/>
      <c r="KBX919" s="14"/>
      <c r="KBY919" s="14"/>
      <c r="KBZ919" s="14"/>
      <c r="KCA919" s="14"/>
      <c r="KCB919" s="14"/>
      <c r="KCC919" s="14"/>
      <c r="KCD919" s="14"/>
      <c r="KCE919" s="14"/>
      <c r="KCF919" s="14"/>
      <c r="KCG919" s="14"/>
      <c r="KCH919" s="14"/>
      <c r="KCI919" s="14"/>
      <c r="KCJ919" s="14"/>
      <c r="KCK919" s="14"/>
      <c r="KCL919" s="14"/>
      <c r="KCM919" s="14"/>
      <c r="KCN919" s="14"/>
      <c r="KCO919" s="14"/>
      <c r="KCP919" s="14"/>
      <c r="KCQ919" s="14"/>
      <c r="KCR919" s="14"/>
      <c r="KCS919" s="14"/>
      <c r="KCT919" s="14"/>
      <c r="KCU919" s="14"/>
      <c r="KCV919" s="14"/>
      <c r="KCW919" s="14"/>
      <c r="KCX919" s="14"/>
      <c r="KCY919" s="14"/>
      <c r="KCZ919" s="14"/>
      <c r="KDA919" s="14"/>
      <c r="KDB919" s="14"/>
      <c r="KDC919" s="14"/>
      <c r="KDD919" s="14"/>
      <c r="KDE919" s="14"/>
      <c r="KDF919" s="14"/>
      <c r="KDG919" s="14"/>
      <c r="KDH919" s="14"/>
      <c r="KDI919" s="14"/>
      <c r="KDJ919" s="14"/>
      <c r="KDK919" s="14"/>
      <c r="KDL919" s="14"/>
      <c r="KDM919" s="14"/>
      <c r="KDN919" s="14"/>
      <c r="KDO919" s="14"/>
      <c r="KDP919" s="14"/>
      <c r="KDQ919" s="14"/>
      <c r="KDR919" s="14"/>
      <c r="KDS919" s="14"/>
      <c r="KDT919" s="14"/>
      <c r="KDU919" s="14"/>
      <c r="KDV919" s="14"/>
      <c r="KDW919" s="14"/>
      <c r="KDX919" s="14"/>
      <c r="KDY919" s="14"/>
      <c r="KDZ919" s="14"/>
      <c r="KEA919" s="14"/>
      <c r="KEB919" s="14"/>
      <c r="KEC919" s="14"/>
      <c r="KED919" s="14"/>
      <c r="KEE919" s="14"/>
      <c r="KEF919" s="14"/>
      <c r="KEG919" s="14"/>
      <c r="KEH919" s="14"/>
      <c r="KEI919" s="14"/>
      <c r="KEJ919" s="14"/>
      <c r="KEK919" s="14"/>
      <c r="KEL919" s="14"/>
      <c r="KEM919" s="14"/>
      <c r="KEN919" s="14"/>
      <c r="KEO919" s="14"/>
      <c r="KEP919" s="14"/>
      <c r="KEQ919" s="14"/>
      <c r="KER919" s="14"/>
      <c r="KES919" s="14"/>
      <c r="KET919" s="14"/>
      <c r="KEU919" s="14"/>
      <c r="KEV919" s="14"/>
      <c r="KEW919" s="14"/>
      <c r="KEX919" s="14"/>
      <c r="KEY919" s="14"/>
      <c r="KEZ919" s="14"/>
      <c r="KFA919" s="14"/>
      <c r="KFB919" s="14"/>
      <c r="KFC919" s="14"/>
      <c r="KFD919" s="14"/>
      <c r="KFE919" s="14"/>
      <c r="KFF919" s="14"/>
      <c r="KFG919" s="14"/>
      <c r="KFH919" s="14"/>
      <c r="KFI919" s="14"/>
      <c r="KFJ919" s="14"/>
      <c r="KFK919" s="14"/>
      <c r="KFL919" s="14"/>
      <c r="KFM919" s="14"/>
      <c r="KFN919" s="14"/>
      <c r="KFO919" s="14"/>
      <c r="KFP919" s="14"/>
      <c r="KFQ919" s="14"/>
      <c r="KFR919" s="14"/>
      <c r="KFS919" s="14"/>
      <c r="KFT919" s="14"/>
      <c r="KFU919" s="14"/>
      <c r="KFV919" s="14"/>
      <c r="KFW919" s="14"/>
      <c r="KFX919" s="14"/>
      <c r="KFY919" s="14"/>
      <c r="KFZ919" s="14"/>
      <c r="KGA919" s="14"/>
      <c r="KGB919" s="14"/>
      <c r="KGC919" s="14"/>
      <c r="KGD919" s="14"/>
      <c r="KGE919" s="14"/>
      <c r="KGF919" s="14"/>
      <c r="KGG919" s="14"/>
      <c r="KGH919" s="14"/>
      <c r="KGI919" s="14"/>
      <c r="KGJ919" s="14"/>
      <c r="KGK919" s="14"/>
      <c r="KGL919" s="14"/>
      <c r="KGM919" s="14"/>
      <c r="KGN919" s="14"/>
      <c r="KGO919" s="14"/>
      <c r="KGP919" s="14"/>
      <c r="KGQ919" s="14"/>
      <c r="KGR919" s="14"/>
      <c r="KGS919" s="14"/>
      <c r="KGT919" s="14"/>
      <c r="KGU919" s="14"/>
      <c r="KGV919" s="14"/>
      <c r="KGW919" s="14"/>
      <c r="KGX919" s="14"/>
      <c r="KGY919" s="14"/>
      <c r="KGZ919" s="14"/>
      <c r="KHA919" s="14"/>
      <c r="KHB919" s="14"/>
      <c r="KHC919" s="14"/>
      <c r="KHD919" s="14"/>
      <c r="KHE919" s="14"/>
      <c r="KHF919" s="14"/>
      <c r="KHG919" s="14"/>
      <c r="KHH919" s="14"/>
      <c r="KHI919" s="14"/>
      <c r="KHJ919" s="14"/>
      <c r="KHK919" s="14"/>
      <c r="KHL919" s="14"/>
      <c r="KHM919" s="14"/>
      <c r="KHN919" s="14"/>
      <c r="KHO919" s="14"/>
      <c r="KHP919" s="14"/>
      <c r="KHQ919" s="14"/>
      <c r="KHR919" s="14"/>
      <c r="KHS919" s="14"/>
      <c r="KHT919" s="14"/>
      <c r="KHU919" s="14"/>
      <c r="KHV919" s="14"/>
      <c r="KHW919" s="14"/>
      <c r="KHX919" s="14"/>
      <c r="KHY919" s="14"/>
      <c r="KHZ919" s="14"/>
      <c r="KIA919" s="14"/>
      <c r="KIB919" s="14"/>
      <c r="KIC919" s="14"/>
      <c r="KID919" s="14"/>
      <c r="KIE919" s="14"/>
      <c r="KIF919" s="14"/>
      <c r="KIG919" s="14"/>
      <c r="KIH919" s="14"/>
      <c r="KII919" s="14"/>
      <c r="KIJ919" s="14"/>
      <c r="KIK919" s="14"/>
      <c r="KIL919" s="14"/>
      <c r="KIM919" s="14"/>
      <c r="KIN919" s="14"/>
      <c r="KIO919" s="14"/>
      <c r="KIP919" s="14"/>
      <c r="KIQ919" s="14"/>
      <c r="KIR919" s="14"/>
      <c r="KIS919" s="14"/>
      <c r="KIT919" s="14"/>
      <c r="KIU919" s="14"/>
      <c r="KIV919" s="14"/>
      <c r="KIW919" s="14"/>
      <c r="KIX919" s="14"/>
      <c r="KIY919" s="14"/>
      <c r="KIZ919" s="14"/>
      <c r="KJA919" s="14"/>
      <c r="KJB919" s="14"/>
      <c r="KJC919" s="14"/>
      <c r="KJD919" s="14"/>
      <c r="KJE919" s="14"/>
      <c r="KJF919" s="14"/>
      <c r="KJG919" s="14"/>
      <c r="KJH919" s="14"/>
      <c r="KJI919" s="14"/>
      <c r="KJJ919" s="14"/>
      <c r="KJK919" s="14"/>
      <c r="KJL919" s="14"/>
      <c r="KJM919" s="14"/>
      <c r="KJN919" s="14"/>
      <c r="KJO919" s="14"/>
      <c r="KJP919" s="14"/>
      <c r="KJQ919" s="14"/>
      <c r="KJR919" s="14"/>
      <c r="KJS919" s="14"/>
      <c r="KJT919" s="14"/>
      <c r="KJU919" s="14"/>
      <c r="KJV919" s="14"/>
      <c r="KJW919" s="14"/>
      <c r="KJX919" s="14"/>
      <c r="KJY919" s="14"/>
      <c r="KJZ919" s="14"/>
      <c r="KKA919" s="14"/>
      <c r="KKB919" s="14"/>
      <c r="KKC919" s="14"/>
      <c r="KKD919" s="14"/>
      <c r="KKE919" s="14"/>
      <c r="KKF919" s="14"/>
      <c r="KKG919" s="14"/>
      <c r="KKH919" s="14"/>
      <c r="KKI919" s="14"/>
      <c r="KKJ919" s="14"/>
      <c r="KKK919" s="14"/>
      <c r="KKL919" s="14"/>
      <c r="KKM919" s="14"/>
      <c r="KKN919" s="14"/>
      <c r="KKO919" s="14"/>
      <c r="KKP919" s="14"/>
      <c r="KKQ919" s="14"/>
      <c r="KKR919" s="14"/>
      <c r="KKS919" s="14"/>
      <c r="KKT919" s="14"/>
      <c r="KKU919" s="14"/>
      <c r="KKV919" s="14"/>
      <c r="KKW919" s="14"/>
      <c r="KKX919" s="14"/>
      <c r="KKY919" s="14"/>
      <c r="KKZ919" s="14"/>
      <c r="KLA919" s="14"/>
      <c r="KLB919" s="14"/>
      <c r="KLC919" s="14"/>
      <c r="KLD919" s="14"/>
      <c r="KLE919" s="14"/>
      <c r="KLF919" s="14"/>
      <c r="KLG919" s="14"/>
      <c r="KLH919" s="14"/>
      <c r="KLI919" s="14"/>
      <c r="KLJ919" s="14"/>
      <c r="KLK919" s="14"/>
      <c r="KLL919" s="14"/>
      <c r="KLM919" s="14"/>
      <c r="KLN919" s="14"/>
      <c r="KLO919" s="14"/>
      <c r="KLP919" s="14"/>
      <c r="KLQ919" s="14"/>
      <c r="KLR919" s="14"/>
      <c r="KLS919" s="14"/>
      <c r="KLT919" s="14"/>
      <c r="KLU919" s="14"/>
      <c r="KLV919" s="14"/>
      <c r="KLW919" s="14"/>
      <c r="KLX919" s="14"/>
      <c r="KLY919" s="14"/>
      <c r="KLZ919" s="14"/>
      <c r="KMA919" s="14"/>
      <c r="KMB919" s="14"/>
      <c r="KMC919" s="14"/>
      <c r="KMD919" s="14"/>
      <c r="KME919" s="14"/>
      <c r="KMF919" s="14"/>
      <c r="KMG919" s="14"/>
      <c r="KMH919" s="14"/>
      <c r="KMI919" s="14"/>
      <c r="KMJ919" s="14"/>
      <c r="KMK919" s="14"/>
      <c r="KML919" s="14"/>
      <c r="KMM919" s="14"/>
      <c r="KMN919" s="14"/>
      <c r="KMO919" s="14"/>
      <c r="KMP919" s="14"/>
      <c r="KMQ919" s="14"/>
      <c r="KMR919" s="14"/>
      <c r="KMS919" s="14"/>
      <c r="KMT919" s="14"/>
      <c r="KMU919" s="14"/>
      <c r="KMV919" s="14"/>
      <c r="KMW919" s="14"/>
      <c r="KMX919" s="14"/>
      <c r="KMY919" s="14"/>
      <c r="KMZ919" s="14"/>
      <c r="KNA919" s="14"/>
      <c r="KNB919" s="14"/>
      <c r="KNC919" s="14"/>
      <c r="KND919" s="14"/>
      <c r="KNE919" s="14"/>
      <c r="KNF919" s="14"/>
      <c r="KNG919" s="14"/>
      <c r="KNH919" s="14"/>
      <c r="KNI919" s="14"/>
      <c r="KNJ919" s="14"/>
      <c r="KNK919" s="14"/>
      <c r="KNL919" s="14"/>
      <c r="KNM919" s="14"/>
      <c r="KNN919" s="14"/>
      <c r="KNO919" s="14"/>
      <c r="KNP919" s="14"/>
      <c r="KNQ919" s="14"/>
      <c r="KNR919" s="14"/>
      <c r="KNS919" s="14"/>
      <c r="KNT919" s="14"/>
      <c r="KNU919" s="14"/>
      <c r="KNV919" s="14"/>
      <c r="KNW919" s="14"/>
      <c r="KNX919" s="14"/>
      <c r="KNY919" s="14"/>
      <c r="KNZ919" s="14"/>
      <c r="KOA919" s="14"/>
      <c r="KOB919" s="14"/>
      <c r="KOC919" s="14"/>
      <c r="KOD919" s="14"/>
      <c r="KOE919" s="14"/>
      <c r="KOF919" s="14"/>
      <c r="KOG919" s="14"/>
      <c r="KOH919" s="14"/>
      <c r="KOI919" s="14"/>
      <c r="KOJ919" s="14"/>
      <c r="KOK919" s="14"/>
      <c r="KOL919" s="14"/>
      <c r="KOM919" s="14"/>
      <c r="KON919" s="14"/>
      <c r="KOO919" s="14"/>
      <c r="KOP919" s="14"/>
      <c r="KOQ919" s="14"/>
      <c r="KOR919" s="14"/>
      <c r="KOS919" s="14"/>
      <c r="KOT919" s="14"/>
      <c r="KOU919" s="14"/>
      <c r="KOV919" s="14"/>
      <c r="KOW919" s="14"/>
      <c r="KOX919" s="14"/>
      <c r="KOY919" s="14"/>
      <c r="KOZ919" s="14"/>
      <c r="KPA919" s="14"/>
      <c r="KPB919" s="14"/>
      <c r="KPC919" s="14"/>
      <c r="KPD919" s="14"/>
      <c r="KPE919" s="14"/>
      <c r="KPF919" s="14"/>
      <c r="KPG919" s="14"/>
      <c r="KPH919" s="14"/>
      <c r="KPI919" s="14"/>
      <c r="KPJ919" s="14"/>
      <c r="KPK919" s="14"/>
      <c r="KPL919" s="14"/>
      <c r="KPM919" s="14"/>
      <c r="KPN919" s="14"/>
      <c r="KPO919" s="14"/>
      <c r="KPP919" s="14"/>
      <c r="KPQ919" s="14"/>
      <c r="KPR919" s="14"/>
      <c r="KPS919" s="14"/>
      <c r="KPT919" s="14"/>
      <c r="KPU919" s="14"/>
      <c r="KPV919" s="14"/>
      <c r="KPW919" s="14"/>
      <c r="KPX919" s="14"/>
      <c r="KPY919" s="14"/>
      <c r="KPZ919" s="14"/>
      <c r="KQA919" s="14"/>
      <c r="KQB919" s="14"/>
      <c r="KQC919" s="14"/>
      <c r="KQD919" s="14"/>
      <c r="KQE919" s="14"/>
      <c r="KQF919" s="14"/>
      <c r="KQG919" s="14"/>
      <c r="KQH919" s="14"/>
      <c r="KQI919" s="14"/>
      <c r="KQJ919" s="14"/>
      <c r="KQK919" s="14"/>
      <c r="KQL919" s="14"/>
      <c r="KQM919" s="14"/>
      <c r="KQN919" s="14"/>
      <c r="KQO919" s="14"/>
      <c r="KQP919" s="14"/>
      <c r="KQQ919" s="14"/>
      <c r="KQR919" s="14"/>
      <c r="KQS919" s="14"/>
      <c r="KQT919" s="14"/>
      <c r="KQU919" s="14"/>
      <c r="KQV919" s="14"/>
      <c r="KQW919" s="14"/>
      <c r="KQX919" s="14"/>
      <c r="KQY919" s="14"/>
      <c r="KQZ919" s="14"/>
      <c r="KRA919" s="14"/>
      <c r="KRB919" s="14"/>
      <c r="KRC919" s="14"/>
      <c r="KRD919" s="14"/>
      <c r="KRE919" s="14"/>
      <c r="KRF919" s="14"/>
      <c r="KRG919" s="14"/>
      <c r="KRH919" s="14"/>
      <c r="KRI919" s="14"/>
      <c r="KRJ919" s="14"/>
      <c r="KRK919" s="14"/>
      <c r="KRL919" s="14"/>
      <c r="KRM919" s="14"/>
      <c r="KRN919" s="14"/>
      <c r="KRO919" s="14"/>
      <c r="KRP919" s="14"/>
      <c r="KRQ919" s="14"/>
      <c r="KRR919" s="14"/>
      <c r="KRS919" s="14"/>
      <c r="KRT919" s="14"/>
      <c r="KRU919" s="14"/>
      <c r="KRV919" s="14"/>
      <c r="KRW919" s="14"/>
      <c r="KRX919" s="14"/>
      <c r="KRY919" s="14"/>
      <c r="KRZ919" s="14"/>
      <c r="KSA919" s="14"/>
      <c r="KSB919" s="14"/>
      <c r="KSC919" s="14"/>
      <c r="KSD919" s="14"/>
      <c r="KSE919" s="14"/>
      <c r="KSF919" s="14"/>
      <c r="KSG919" s="14"/>
      <c r="KSH919" s="14"/>
      <c r="KSI919" s="14"/>
      <c r="KSJ919" s="14"/>
      <c r="KSK919" s="14"/>
      <c r="KSL919" s="14"/>
      <c r="KSM919" s="14"/>
      <c r="KSN919" s="14"/>
      <c r="KSO919" s="14"/>
      <c r="KSP919" s="14"/>
      <c r="KSQ919" s="14"/>
      <c r="KSR919" s="14"/>
      <c r="KSS919" s="14"/>
      <c r="KST919" s="14"/>
      <c r="KSU919" s="14"/>
      <c r="KSV919" s="14"/>
      <c r="KSW919" s="14"/>
      <c r="KSX919" s="14"/>
      <c r="KSY919" s="14"/>
      <c r="KSZ919" s="14"/>
      <c r="KTA919" s="14"/>
      <c r="KTB919" s="14"/>
      <c r="KTC919" s="14"/>
      <c r="KTD919" s="14"/>
      <c r="KTE919" s="14"/>
      <c r="KTF919" s="14"/>
      <c r="KTG919" s="14"/>
      <c r="KTH919" s="14"/>
      <c r="KTI919" s="14"/>
      <c r="KTJ919" s="14"/>
      <c r="KTK919" s="14"/>
      <c r="KTL919" s="14"/>
      <c r="KTM919" s="14"/>
      <c r="KTN919" s="14"/>
      <c r="KTO919" s="14"/>
      <c r="KTP919" s="14"/>
      <c r="KTQ919" s="14"/>
      <c r="KTR919" s="14"/>
      <c r="KTS919" s="14"/>
      <c r="KTT919" s="14"/>
      <c r="KTU919" s="14"/>
      <c r="KTV919" s="14"/>
      <c r="KTW919" s="14"/>
      <c r="KTX919" s="14"/>
      <c r="KTY919" s="14"/>
      <c r="KTZ919" s="14"/>
      <c r="KUA919" s="14"/>
      <c r="KUB919" s="14"/>
      <c r="KUC919" s="14"/>
      <c r="KUD919" s="14"/>
      <c r="KUE919" s="14"/>
      <c r="KUF919" s="14"/>
      <c r="KUG919" s="14"/>
      <c r="KUH919" s="14"/>
      <c r="KUI919" s="14"/>
      <c r="KUJ919" s="14"/>
      <c r="KUK919" s="14"/>
      <c r="KUL919" s="14"/>
      <c r="KUM919" s="14"/>
      <c r="KUN919" s="14"/>
      <c r="KUO919" s="14"/>
      <c r="KUP919" s="14"/>
      <c r="KUQ919" s="14"/>
      <c r="KUR919" s="14"/>
      <c r="KUS919" s="14"/>
      <c r="KUT919" s="14"/>
      <c r="KUU919" s="14"/>
      <c r="KUV919" s="14"/>
      <c r="KUW919" s="14"/>
      <c r="KUX919" s="14"/>
      <c r="KUY919" s="14"/>
      <c r="KUZ919" s="14"/>
      <c r="KVA919" s="14"/>
      <c r="KVB919" s="14"/>
      <c r="KVC919" s="14"/>
      <c r="KVD919" s="14"/>
      <c r="KVE919" s="14"/>
      <c r="KVF919" s="14"/>
      <c r="KVG919" s="14"/>
      <c r="KVH919" s="14"/>
      <c r="KVI919" s="14"/>
      <c r="KVJ919" s="14"/>
      <c r="KVK919" s="14"/>
      <c r="KVL919" s="14"/>
      <c r="KVM919" s="14"/>
      <c r="KVN919" s="14"/>
      <c r="KVO919" s="14"/>
      <c r="KVP919" s="14"/>
      <c r="KVQ919" s="14"/>
      <c r="KVR919" s="14"/>
      <c r="KVS919" s="14"/>
      <c r="KVT919" s="14"/>
      <c r="KVU919" s="14"/>
      <c r="KVV919" s="14"/>
      <c r="KVW919" s="14"/>
      <c r="KVX919" s="14"/>
      <c r="KVY919" s="14"/>
      <c r="KVZ919" s="14"/>
      <c r="KWA919" s="14"/>
      <c r="KWB919" s="14"/>
      <c r="KWC919" s="14"/>
      <c r="KWD919" s="14"/>
      <c r="KWE919" s="14"/>
      <c r="KWF919" s="14"/>
      <c r="KWG919" s="14"/>
      <c r="KWH919" s="14"/>
      <c r="KWI919" s="14"/>
      <c r="KWJ919" s="14"/>
      <c r="KWK919" s="14"/>
      <c r="KWL919" s="14"/>
      <c r="KWM919" s="14"/>
      <c r="KWN919" s="14"/>
      <c r="KWO919" s="14"/>
      <c r="KWP919" s="14"/>
      <c r="KWQ919" s="14"/>
      <c r="KWR919" s="14"/>
      <c r="KWS919" s="14"/>
      <c r="KWT919" s="14"/>
      <c r="KWU919" s="14"/>
      <c r="KWV919" s="14"/>
      <c r="KWW919" s="14"/>
      <c r="KWX919" s="14"/>
      <c r="KWY919" s="14"/>
      <c r="KWZ919" s="14"/>
      <c r="KXA919" s="14"/>
      <c r="KXB919" s="14"/>
      <c r="KXC919" s="14"/>
      <c r="KXD919" s="14"/>
      <c r="KXE919" s="14"/>
      <c r="KXF919" s="14"/>
      <c r="KXG919" s="14"/>
      <c r="KXH919" s="14"/>
      <c r="KXI919" s="14"/>
      <c r="KXJ919" s="14"/>
      <c r="KXK919" s="14"/>
      <c r="KXL919" s="14"/>
      <c r="KXM919" s="14"/>
      <c r="KXN919" s="14"/>
      <c r="KXO919" s="14"/>
      <c r="KXP919" s="14"/>
      <c r="KXQ919" s="14"/>
      <c r="KXR919" s="14"/>
      <c r="KXS919" s="14"/>
      <c r="KXT919" s="14"/>
      <c r="KXU919" s="14"/>
      <c r="KXV919" s="14"/>
      <c r="KXW919" s="14"/>
      <c r="KXX919" s="14"/>
      <c r="KXY919" s="14"/>
      <c r="KXZ919" s="14"/>
      <c r="KYA919" s="14"/>
      <c r="KYB919" s="14"/>
      <c r="KYC919" s="14"/>
      <c r="KYD919" s="14"/>
      <c r="KYE919" s="14"/>
      <c r="KYF919" s="14"/>
      <c r="KYG919" s="14"/>
      <c r="KYH919" s="14"/>
      <c r="KYI919" s="14"/>
      <c r="KYJ919" s="14"/>
      <c r="KYK919" s="14"/>
      <c r="KYL919" s="14"/>
      <c r="KYM919" s="14"/>
      <c r="KYN919" s="14"/>
      <c r="KYO919" s="14"/>
      <c r="KYP919" s="14"/>
      <c r="KYQ919" s="14"/>
      <c r="KYR919" s="14"/>
      <c r="KYS919" s="14"/>
      <c r="KYT919" s="14"/>
      <c r="KYU919" s="14"/>
      <c r="KYV919" s="14"/>
      <c r="KYW919" s="14"/>
      <c r="KYX919" s="14"/>
      <c r="KYY919" s="14"/>
      <c r="KYZ919" s="14"/>
      <c r="KZA919" s="14"/>
      <c r="KZB919" s="14"/>
      <c r="KZC919" s="14"/>
      <c r="KZD919" s="14"/>
      <c r="KZE919" s="14"/>
      <c r="KZF919" s="14"/>
      <c r="KZG919" s="14"/>
      <c r="KZH919" s="14"/>
      <c r="KZI919" s="14"/>
      <c r="KZJ919" s="14"/>
      <c r="KZK919" s="14"/>
      <c r="KZL919" s="14"/>
      <c r="KZM919" s="14"/>
      <c r="KZN919" s="14"/>
      <c r="KZO919" s="14"/>
      <c r="KZP919" s="14"/>
      <c r="KZQ919" s="14"/>
      <c r="KZR919" s="14"/>
      <c r="KZS919" s="14"/>
      <c r="KZT919" s="14"/>
      <c r="KZU919" s="14"/>
      <c r="KZV919" s="14"/>
      <c r="KZW919" s="14"/>
      <c r="KZX919" s="14"/>
      <c r="KZY919" s="14"/>
      <c r="KZZ919" s="14"/>
      <c r="LAA919" s="14"/>
      <c r="LAB919" s="14"/>
      <c r="LAC919" s="14"/>
      <c r="LAD919" s="14"/>
      <c r="LAE919" s="14"/>
      <c r="LAF919" s="14"/>
      <c r="LAG919" s="14"/>
      <c r="LAH919" s="14"/>
      <c r="LAI919" s="14"/>
      <c r="LAJ919" s="14"/>
      <c r="LAK919" s="14"/>
      <c r="LAL919" s="14"/>
      <c r="LAM919" s="14"/>
      <c r="LAN919" s="14"/>
      <c r="LAO919" s="14"/>
      <c r="LAP919" s="14"/>
      <c r="LAQ919" s="14"/>
      <c r="LAR919" s="14"/>
      <c r="LAS919" s="14"/>
      <c r="LAT919" s="14"/>
      <c r="LAU919" s="14"/>
      <c r="LAV919" s="14"/>
      <c r="LAW919" s="14"/>
      <c r="LAX919" s="14"/>
      <c r="LAY919" s="14"/>
      <c r="LAZ919" s="14"/>
      <c r="LBA919" s="14"/>
      <c r="LBB919" s="14"/>
      <c r="LBC919" s="14"/>
      <c r="LBD919" s="14"/>
      <c r="LBE919" s="14"/>
      <c r="LBF919" s="14"/>
      <c r="LBG919" s="14"/>
      <c r="LBH919" s="14"/>
      <c r="LBI919" s="14"/>
      <c r="LBJ919" s="14"/>
      <c r="LBK919" s="14"/>
      <c r="LBL919" s="14"/>
      <c r="LBM919" s="14"/>
      <c r="LBN919" s="14"/>
      <c r="LBO919" s="14"/>
      <c r="LBP919" s="14"/>
      <c r="LBQ919" s="14"/>
      <c r="LBR919" s="14"/>
      <c r="LBS919" s="14"/>
      <c r="LBT919" s="14"/>
      <c r="LBU919" s="14"/>
      <c r="LBV919" s="14"/>
      <c r="LBW919" s="14"/>
      <c r="LBX919" s="14"/>
      <c r="LBY919" s="14"/>
      <c r="LBZ919" s="14"/>
      <c r="LCA919" s="14"/>
      <c r="LCB919" s="14"/>
      <c r="LCC919" s="14"/>
      <c r="LCD919" s="14"/>
      <c r="LCE919" s="14"/>
      <c r="LCF919" s="14"/>
      <c r="LCG919" s="14"/>
      <c r="LCH919" s="14"/>
      <c r="LCI919" s="14"/>
      <c r="LCJ919" s="14"/>
      <c r="LCK919" s="14"/>
      <c r="LCL919" s="14"/>
      <c r="LCM919" s="14"/>
      <c r="LCN919" s="14"/>
      <c r="LCO919" s="14"/>
      <c r="LCP919" s="14"/>
      <c r="LCQ919" s="14"/>
      <c r="LCR919" s="14"/>
      <c r="LCS919" s="14"/>
      <c r="LCT919" s="14"/>
      <c r="LCU919" s="14"/>
      <c r="LCV919" s="14"/>
      <c r="LCW919" s="14"/>
      <c r="LCX919" s="14"/>
      <c r="LCY919" s="14"/>
      <c r="LCZ919" s="14"/>
      <c r="LDA919" s="14"/>
      <c r="LDB919" s="14"/>
      <c r="LDC919" s="14"/>
      <c r="LDD919" s="14"/>
      <c r="LDE919" s="14"/>
      <c r="LDF919" s="14"/>
      <c r="LDG919" s="14"/>
      <c r="LDH919" s="14"/>
      <c r="LDI919" s="14"/>
      <c r="LDJ919" s="14"/>
      <c r="LDK919" s="14"/>
      <c r="LDL919" s="14"/>
      <c r="LDM919" s="14"/>
      <c r="LDN919" s="14"/>
      <c r="LDO919" s="14"/>
      <c r="LDP919" s="14"/>
      <c r="LDQ919" s="14"/>
      <c r="LDR919" s="14"/>
      <c r="LDS919" s="14"/>
      <c r="LDT919" s="14"/>
      <c r="LDU919" s="14"/>
      <c r="LDV919" s="14"/>
      <c r="LDW919" s="14"/>
      <c r="LDX919" s="14"/>
      <c r="LDY919" s="14"/>
      <c r="LDZ919" s="14"/>
      <c r="LEA919" s="14"/>
      <c r="LEB919" s="14"/>
      <c r="LEC919" s="14"/>
      <c r="LED919" s="14"/>
      <c r="LEE919" s="14"/>
      <c r="LEF919" s="14"/>
      <c r="LEG919" s="14"/>
      <c r="LEH919" s="14"/>
      <c r="LEI919" s="14"/>
      <c r="LEJ919" s="14"/>
      <c r="LEK919" s="14"/>
      <c r="LEL919" s="14"/>
      <c r="LEM919" s="14"/>
      <c r="LEN919" s="14"/>
      <c r="LEO919" s="14"/>
      <c r="LEP919" s="14"/>
      <c r="LEQ919" s="14"/>
      <c r="LER919" s="14"/>
      <c r="LES919" s="14"/>
      <c r="LET919" s="14"/>
      <c r="LEU919" s="14"/>
      <c r="LEV919" s="14"/>
      <c r="LEW919" s="14"/>
      <c r="LEX919" s="14"/>
      <c r="LEY919" s="14"/>
      <c r="LEZ919" s="14"/>
      <c r="LFA919" s="14"/>
      <c r="LFB919" s="14"/>
      <c r="LFC919" s="14"/>
      <c r="LFD919" s="14"/>
      <c r="LFE919" s="14"/>
      <c r="LFF919" s="14"/>
      <c r="LFG919" s="14"/>
      <c r="LFH919" s="14"/>
      <c r="LFI919" s="14"/>
      <c r="LFJ919" s="14"/>
      <c r="LFK919" s="14"/>
      <c r="LFL919" s="14"/>
      <c r="LFM919" s="14"/>
      <c r="LFN919" s="14"/>
      <c r="LFO919" s="14"/>
      <c r="LFP919" s="14"/>
      <c r="LFQ919" s="14"/>
      <c r="LFR919" s="14"/>
      <c r="LFS919" s="14"/>
      <c r="LFT919" s="14"/>
      <c r="LFU919" s="14"/>
      <c r="LFV919" s="14"/>
      <c r="LFW919" s="14"/>
      <c r="LFX919" s="14"/>
      <c r="LFY919" s="14"/>
      <c r="LFZ919" s="14"/>
      <c r="LGA919" s="14"/>
      <c r="LGB919" s="14"/>
      <c r="LGC919" s="14"/>
      <c r="LGD919" s="14"/>
      <c r="LGE919" s="14"/>
      <c r="LGF919" s="14"/>
      <c r="LGG919" s="14"/>
      <c r="LGH919" s="14"/>
      <c r="LGI919" s="14"/>
      <c r="LGJ919" s="14"/>
      <c r="LGK919" s="14"/>
      <c r="LGL919" s="14"/>
      <c r="LGM919" s="14"/>
      <c r="LGN919" s="14"/>
      <c r="LGO919" s="14"/>
      <c r="LGP919" s="14"/>
      <c r="LGQ919" s="14"/>
      <c r="LGR919" s="14"/>
      <c r="LGS919" s="14"/>
      <c r="LGT919" s="14"/>
      <c r="LGU919" s="14"/>
      <c r="LGV919" s="14"/>
      <c r="LGW919" s="14"/>
      <c r="LGX919" s="14"/>
      <c r="LGY919" s="14"/>
      <c r="LGZ919" s="14"/>
      <c r="LHA919" s="14"/>
      <c r="LHB919" s="14"/>
      <c r="LHC919" s="14"/>
      <c r="LHD919" s="14"/>
      <c r="LHE919" s="14"/>
      <c r="LHF919" s="14"/>
      <c r="LHG919" s="14"/>
      <c r="LHH919" s="14"/>
      <c r="LHI919" s="14"/>
      <c r="LHJ919" s="14"/>
      <c r="LHK919" s="14"/>
      <c r="LHL919" s="14"/>
      <c r="LHM919" s="14"/>
      <c r="LHN919" s="14"/>
      <c r="LHO919" s="14"/>
      <c r="LHP919" s="14"/>
      <c r="LHQ919" s="14"/>
      <c r="LHR919" s="14"/>
      <c r="LHS919" s="14"/>
      <c r="LHT919" s="14"/>
      <c r="LHU919" s="14"/>
      <c r="LHV919" s="14"/>
      <c r="LHW919" s="14"/>
      <c r="LHX919" s="14"/>
      <c r="LHY919" s="14"/>
      <c r="LHZ919" s="14"/>
      <c r="LIA919" s="14"/>
      <c r="LIB919" s="14"/>
      <c r="LIC919" s="14"/>
      <c r="LID919" s="14"/>
      <c r="LIE919" s="14"/>
      <c r="LIF919" s="14"/>
      <c r="LIG919" s="14"/>
      <c r="LIH919" s="14"/>
      <c r="LII919" s="14"/>
      <c r="LIJ919" s="14"/>
      <c r="LIK919" s="14"/>
      <c r="LIL919" s="14"/>
      <c r="LIM919" s="14"/>
      <c r="LIN919" s="14"/>
      <c r="LIO919" s="14"/>
      <c r="LIP919" s="14"/>
      <c r="LIQ919" s="14"/>
      <c r="LIR919" s="14"/>
      <c r="LIS919" s="14"/>
      <c r="LIT919" s="14"/>
      <c r="LIU919" s="14"/>
      <c r="LIV919" s="14"/>
      <c r="LIW919" s="14"/>
      <c r="LIX919" s="14"/>
      <c r="LIY919" s="14"/>
      <c r="LIZ919" s="14"/>
      <c r="LJA919" s="14"/>
      <c r="LJB919" s="14"/>
      <c r="LJC919" s="14"/>
      <c r="LJD919" s="14"/>
      <c r="LJE919" s="14"/>
      <c r="LJF919" s="14"/>
      <c r="LJG919" s="14"/>
      <c r="LJH919" s="14"/>
      <c r="LJI919" s="14"/>
      <c r="LJJ919" s="14"/>
      <c r="LJK919" s="14"/>
      <c r="LJL919" s="14"/>
      <c r="LJM919" s="14"/>
      <c r="LJN919" s="14"/>
      <c r="LJO919" s="14"/>
      <c r="LJP919" s="14"/>
      <c r="LJQ919" s="14"/>
      <c r="LJR919" s="14"/>
      <c r="LJS919" s="14"/>
      <c r="LJT919" s="14"/>
      <c r="LJU919" s="14"/>
      <c r="LJV919" s="14"/>
      <c r="LJW919" s="14"/>
      <c r="LJX919" s="14"/>
      <c r="LJY919" s="14"/>
      <c r="LJZ919" s="14"/>
      <c r="LKA919" s="14"/>
      <c r="LKB919" s="14"/>
      <c r="LKC919" s="14"/>
      <c r="LKD919" s="14"/>
      <c r="LKE919" s="14"/>
      <c r="LKF919" s="14"/>
      <c r="LKG919" s="14"/>
      <c r="LKH919" s="14"/>
      <c r="LKI919" s="14"/>
      <c r="LKJ919" s="14"/>
      <c r="LKK919" s="14"/>
      <c r="LKL919" s="14"/>
      <c r="LKM919" s="14"/>
      <c r="LKN919" s="14"/>
      <c r="LKO919" s="14"/>
      <c r="LKP919" s="14"/>
      <c r="LKQ919" s="14"/>
      <c r="LKR919" s="14"/>
      <c r="LKS919" s="14"/>
      <c r="LKT919" s="14"/>
      <c r="LKU919" s="14"/>
      <c r="LKV919" s="14"/>
      <c r="LKW919" s="14"/>
      <c r="LKX919" s="14"/>
      <c r="LKY919" s="14"/>
      <c r="LKZ919" s="14"/>
      <c r="LLA919" s="14"/>
      <c r="LLB919" s="14"/>
      <c r="LLC919" s="14"/>
      <c r="LLD919" s="14"/>
      <c r="LLE919" s="14"/>
      <c r="LLF919" s="14"/>
      <c r="LLG919" s="14"/>
      <c r="LLH919" s="14"/>
      <c r="LLI919" s="14"/>
      <c r="LLJ919" s="14"/>
      <c r="LLK919" s="14"/>
      <c r="LLL919" s="14"/>
      <c r="LLM919" s="14"/>
      <c r="LLN919" s="14"/>
      <c r="LLO919" s="14"/>
      <c r="LLP919" s="14"/>
      <c r="LLQ919" s="14"/>
      <c r="LLR919" s="14"/>
      <c r="LLS919" s="14"/>
      <c r="LLT919" s="14"/>
      <c r="LLU919" s="14"/>
      <c r="LLV919" s="14"/>
      <c r="LLW919" s="14"/>
      <c r="LLX919" s="14"/>
      <c r="LLY919" s="14"/>
      <c r="LLZ919" s="14"/>
      <c r="LMA919" s="14"/>
      <c r="LMB919" s="14"/>
      <c r="LMC919" s="14"/>
      <c r="LMD919" s="14"/>
      <c r="LME919" s="14"/>
      <c r="LMF919" s="14"/>
      <c r="LMG919" s="14"/>
      <c r="LMH919" s="14"/>
      <c r="LMI919" s="14"/>
      <c r="LMJ919" s="14"/>
      <c r="LMK919" s="14"/>
      <c r="LML919" s="14"/>
      <c r="LMM919" s="14"/>
      <c r="LMN919" s="14"/>
      <c r="LMO919" s="14"/>
      <c r="LMP919" s="14"/>
      <c r="LMQ919" s="14"/>
      <c r="LMR919" s="14"/>
      <c r="LMS919" s="14"/>
      <c r="LMT919" s="14"/>
      <c r="LMU919" s="14"/>
      <c r="LMV919" s="14"/>
      <c r="LMW919" s="14"/>
      <c r="LMX919" s="14"/>
      <c r="LMY919" s="14"/>
      <c r="LMZ919" s="14"/>
      <c r="LNA919" s="14"/>
      <c r="LNB919" s="14"/>
      <c r="LNC919" s="14"/>
      <c r="LND919" s="14"/>
      <c r="LNE919" s="14"/>
      <c r="LNF919" s="14"/>
      <c r="LNG919" s="14"/>
      <c r="LNH919" s="14"/>
      <c r="LNI919" s="14"/>
      <c r="LNJ919" s="14"/>
      <c r="LNK919" s="14"/>
      <c r="LNL919" s="14"/>
      <c r="LNM919" s="14"/>
      <c r="LNN919" s="14"/>
      <c r="LNO919" s="14"/>
      <c r="LNP919" s="14"/>
      <c r="LNQ919" s="14"/>
      <c r="LNR919" s="14"/>
      <c r="LNS919" s="14"/>
      <c r="LNT919" s="14"/>
      <c r="LNU919" s="14"/>
      <c r="LNV919" s="14"/>
      <c r="LNW919" s="14"/>
      <c r="LNX919" s="14"/>
      <c r="LNY919" s="14"/>
      <c r="LNZ919" s="14"/>
      <c r="LOA919" s="14"/>
      <c r="LOB919" s="14"/>
      <c r="LOC919" s="14"/>
      <c r="LOD919" s="14"/>
      <c r="LOE919" s="14"/>
      <c r="LOF919" s="14"/>
      <c r="LOG919" s="14"/>
      <c r="LOH919" s="14"/>
      <c r="LOI919" s="14"/>
      <c r="LOJ919" s="14"/>
      <c r="LOK919" s="14"/>
      <c r="LOL919" s="14"/>
      <c r="LOM919" s="14"/>
      <c r="LON919" s="14"/>
      <c r="LOO919" s="14"/>
      <c r="LOP919" s="14"/>
      <c r="LOQ919" s="14"/>
      <c r="LOR919" s="14"/>
      <c r="LOS919" s="14"/>
      <c r="LOT919" s="14"/>
      <c r="LOU919" s="14"/>
      <c r="LOV919" s="14"/>
      <c r="LOW919" s="14"/>
      <c r="LOX919" s="14"/>
      <c r="LOY919" s="14"/>
      <c r="LOZ919" s="14"/>
      <c r="LPA919" s="14"/>
      <c r="LPB919" s="14"/>
      <c r="LPC919" s="14"/>
      <c r="LPD919" s="14"/>
      <c r="LPE919" s="14"/>
      <c r="LPF919" s="14"/>
      <c r="LPG919" s="14"/>
      <c r="LPH919" s="14"/>
      <c r="LPI919" s="14"/>
      <c r="LPJ919" s="14"/>
      <c r="LPK919" s="14"/>
      <c r="LPL919" s="14"/>
      <c r="LPM919" s="14"/>
      <c r="LPN919" s="14"/>
      <c r="LPO919" s="14"/>
      <c r="LPP919" s="14"/>
      <c r="LPQ919" s="14"/>
      <c r="LPR919" s="14"/>
      <c r="LPS919" s="14"/>
      <c r="LPT919" s="14"/>
      <c r="LPU919" s="14"/>
      <c r="LPV919" s="14"/>
      <c r="LPW919" s="14"/>
      <c r="LPX919" s="14"/>
      <c r="LPY919" s="14"/>
      <c r="LPZ919" s="14"/>
      <c r="LQA919" s="14"/>
      <c r="LQB919" s="14"/>
      <c r="LQC919" s="14"/>
      <c r="LQD919" s="14"/>
      <c r="LQE919" s="14"/>
      <c r="LQF919" s="14"/>
      <c r="LQG919" s="14"/>
      <c r="LQH919" s="14"/>
      <c r="LQI919" s="14"/>
      <c r="LQJ919" s="14"/>
      <c r="LQK919" s="14"/>
      <c r="LQL919" s="14"/>
      <c r="LQM919" s="14"/>
      <c r="LQN919" s="14"/>
      <c r="LQO919" s="14"/>
      <c r="LQP919" s="14"/>
      <c r="LQQ919" s="14"/>
      <c r="LQR919" s="14"/>
      <c r="LQS919" s="14"/>
      <c r="LQT919" s="14"/>
      <c r="LQU919" s="14"/>
      <c r="LQV919" s="14"/>
      <c r="LQW919" s="14"/>
      <c r="LQX919" s="14"/>
      <c r="LQY919" s="14"/>
      <c r="LQZ919" s="14"/>
      <c r="LRA919" s="14"/>
      <c r="LRB919" s="14"/>
      <c r="LRC919" s="14"/>
      <c r="LRD919" s="14"/>
      <c r="LRE919" s="14"/>
      <c r="LRF919" s="14"/>
      <c r="LRG919" s="14"/>
      <c r="LRH919" s="14"/>
      <c r="LRI919" s="14"/>
      <c r="LRJ919" s="14"/>
      <c r="LRK919" s="14"/>
      <c r="LRL919" s="14"/>
      <c r="LRM919" s="14"/>
      <c r="LRN919" s="14"/>
      <c r="LRO919" s="14"/>
      <c r="LRP919" s="14"/>
      <c r="LRQ919" s="14"/>
      <c r="LRR919" s="14"/>
      <c r="LRS919" s="14"/>
      <c r="LRT919" s="14"/>
      <c r="LRU919" s="14"/>
      <c r="LRV919" s="14"/>
      <c r="LRW919" s="14"/>
      <c r="LRX919" s="14"/>
      <c r="LRY919" s="14"/>
      <c r="LRZ919" s="14"/>
      <c r="LSA919" s="14"/>
      <c r="LSB919" s="14"/>
      <c r="LSC919" s="14"/>
      <c r="LSD919" s="14"/>
      <c r="LSE919" s="14"/>
      <c r="LSF919" s="14"/>
      <c r="LSG919" s="14"/>
      <c r="LSH919" s="14"/>
      <c r="LSI919" s="14"/>
      <c r="LSJ919" s="14"/>
      <c r="LSK919" s="14"/>
      <c r="LSL919" s="14"/>
      <c r="LSM919" s="14"/>
      <c r="LSN919" s="14"/>
      <c r="LSO919" s="14"/>
      <c r="LSP919" s="14"/>
      <c r="LSQ919" s="14"/>
      <c r="LSR919" s="14"/>
      <c r="LSS919" s="14"/>
      <c r="LST919" s="14"/>
      <c r="LSU919" s="14"/>
      <c r="LSV919" s="14"/>
      <c r="LSW919" s="14"/>
      <c r="LSX919" s="14"/>
      <c r="LSY919" s="14"/>
      <c r="LSZ919" s="14"/>
      <c r="LTA919" s="14"/>
      <c r="LTB919" s="14"/>
      <c r="LTC919" s="14"/>
      <c r="LTD919" s="14"/>
      <c r="LTE919" s="14"/>
      <c r="LTF919" s="14"/>
      <c r="LTG919" s="14"/>
      <c r="LTH919" s="14"/>
      <c r="LTI919" s="14"/>
      <c r="LTJ919" s="14"/>
      <c r="LTK919" s="14"/>
      <c r="LTL919" s="14"/>
      <c r="LTM919" s="14"/>
      <c r="LTN919" s="14"/>
      <c r="LTO919" s="14"/>
      <c r="LTP919" s="14"/>
      <c r="LTQ919" s="14"/>
      <c r="LTR919" s="14"/>
      <c r="LTS919" s="14"/>
      <c r="LTT919" s="14"/>
      <c r="LTU919" s="14"/>
      <c r="LTV919" s="14"/>
      <c r="LTW919" s="14"/>
      <c r="LTX919" s="14"/>
      <c r="LTY919" s="14"/>
      <c r="LTZ919" s="14"/>
      <c r="LUA919" s="14"/>
      <c r="LUB919" s="14"/>
      <c r="LUC919" s="14"/>
      <c r="LUD919" s="14"/>
      <c r="LUE919" s="14"/>
      <c r="LUF919" s="14"/>
      <c r="LUG919" s="14"/>
      <c r="LUH919" s="14"/>
      <c r="LUI919" s="14"/>
      <c r="LUJ919" s="14"/>
      <c r="LUK919" s="14"/>
      <c r="LUL919" s="14"/>
      <c r="LUM919" s="14"/>
      <c r="LUN919" s="14"/>
      <c r="LUO919" s="14"/>
      <c r="LUP919" s="14"/>
      <c r="LUQ919" s="14"/>
      <c r="LUR919" s="14"/>
      <c r="LUS919" s="14"/>
      <c r="LUT919" s="14"/>
      <c r="LUU919" s="14"/>
      <c r="LUV919" s="14"/>
      <c r="LUW919" s="14"/>
      <c r="LUX919" s="14"/>
      <c r="LUY919" s="14"/>
      <c r="LUZ919" s="14"/>
      <c r="LVA919" s="14"/>
      <c r="LVB919" s="14"/>
      <c r="LVC919" s="14"/>
      <c r="LVD919" s="14"/>
      <c r="LVE919" s="14"/>
      <c r="LVF919" s="14"/>
      <c r="LVG919" s="14"/>
      <c r="LVH919" s="14"/>
      <c r="LVI919" s="14"/>
      <c r="LVJ919" s="14"/>
      <c r="LVK919" s="14"/>
      <c r="LVL919" s="14"/>
      <c r="LVM919" s="14"/>
      <c r="LVN919" s="14"/>
      <c r="LVO919" s="14"/>
      <c r="LVP919" s="14"/>
      <c r="LVQ919" s="14"/>
      <c r="LVR919" s="14"/>
      <c r="LVS919" s="14"/>
      <c r="LVT919" s="14"/>
      <c r="LVU919" s="14"/>
      <c r="LVV919" s="14"/>
      <c r="LVW919" s="14"/>
      <c r="LVX919" s="14"/>
      <c r="LVY919" s="14"/>
      <c r="LVZ919" s="14"/>
      <c r="LWA919" s="14"/>
      <c r="LWB919" s="14"/>
      <c r="LWC919" s="14"/>
      <c r="LWD919" s="14"/>
      <c r="LWE919" s="14"/>
      <c r="LWF919" s="14"/>
      <c r="LWG919" s="14"/>
      <c r="LWH919" s="14"/>
      <c r="LWI919" s="14"/>
      <c r="LWJ919" s="14"/>
      <c r="LWK919" s="14"/>
      <c r="LWL919" s="14"/>
      <c r="LWM919" s="14"/>
      <c r="LWN919" s="14"/>
      <c r="LWO919" s="14"/>
      <c r="LWP919" s="14"/>
      <c r="LWQ919" s="14"/>
      <c r="LWR919" s="14"/>
      <c r="LWS919" s="14"/>
      <c r="LWT919" s="14"/>
      <c r="LWU919" s="14"/>
      <c r="LWV919" s="14"/>
      <c r="LWW919" s="14"/>
      <c r="LWX919" s="14"/>
      <c r="LWY919" s="14"/>
      <c r="LWZ919" s="14"/>
      <c r="LXA919" s="14"/>
      <c r="LXB919" s="14"/>
      <c r="LXC919" s="14"/>
      <c r="LXD919" s="14"/>
      <c r="LXE919" s="14"/>
      <c r="LXF919" s="14"/>
      <c r="LXG919" s="14"/>
      <c r="LXH919" s="14"/>
      <c r="LXI919" s="14"/>
      <c r="LXJ919" s="14"/>
      <c r="LXK919" s="14"/>
      <c r="LXL919" s="14"/>
      <c r="LXM919" s="14"/>
      <c r="LXN919" s="14"/>
      <c r="LXO919" s="14"/>
      <c r="LXP919" s="14"/>
      <c r="LXQ919" s="14"/>
      <c r="LXR919" s="14"/>
      <c r="LXS919" s="14"/>
      <c r="LXT919" s="14"/>
      <c r="LXU919" s="14"/>
      <c r="LXV919" s="14"/>
      <c r="LXW919" s="14"/>
      <c r="LXX919" s="14"/>
      <c r="LXY919" s="14"/>
      <c r="LXZ919" s="14"/>
      <c r="LYA919" s="14"/>
      <c r="LYB919" s="14"/>
      <c r="LYC919" s="14"/>
      <c r="LYD919" s="14"/>
      <c r="LYE919" s="14"/>
      <c r="LYF919" s="14"/>
      <c r="LYG919" s="14"/>
      <c r="LYH919" s="14"/>
      <c r="LYI919" s="14"/>
      <c r="LYJ919" s="14"/>
      <c r="LYK919" s="14"/>
      <c r="LYL919" s="14"/>
      <c r="LYM919" s="14"/>
      <c r="LYN919" s="14"/>
      <c r="LYO919" s="14"/>
      <c r="LYP919" s="14"/>
      <c r="LYQ919" s="14"/>
      <c r="LYR919" s="14"/>
      <c r="LYS919" s="14"/>
      <c r="LYT919" s="14"/>
      <c r="LYU919" s="14"/>
      <c r="LYV919" s="14"/>
      <c r="LYW919" s="14"/>
      <c r="LYX919" s="14"/>
      <c r="LYY919" s="14"/>
      <c r="LYZ919" s="14"/>
      <c r="LZA919" s="14"/>
      <c r="LZB919" s="14"/>
      <c r="LZC919" s="14"/>
      <c r="LZD919" s="14"/>
      <c r="LZE919" s="14"/>
      <c r="LZF919" s="14"/>
      <c r="LZG919" s="14"/>
      <c r="LZH919" s="14"/>
      <c r="LZI919" s="14"/>
      <c r="LZJ919" s="14"/>
      <c r="LZK919" s="14"/>
      <c r="LZL919" s="14"/>
      <c r="LZM919" s="14"/>
      <c r="LZN919" s="14"/>
      <c r="LZO919" s="14"/>
      <c r="LZP919" s="14"/>
      <c r="LZQ919" s="14"/>
      <c r="LZR919" s="14"/>
      <c r="LZS919" s="14"/>
      <c r="LZT919" s="14"/>
      <c r="LZU919" s="14"/>
      <c r="LZV919" s="14"/>
      <c r="LZW919" s="14"/>
      <c r="LZX919" s="14"/>
      <c r="LZY919" s="14"/>
      <c r="LZZ919" s="14"/>
      <c r="MAA919" s="14"/>
      <c r="MAB919" s="14"/>
      <c r="MAC919" s="14"/>
      <c r="MAD919" s="14"/>
      <c r="MAE919" s="14"/>
      <c r="MAF919" s="14"/>
      <c r="MAG919" s="14"/>
      <c r="MAH919" s="14"/>
      <c r="MAI919" s="14"/>
      <c r="MAJ919" s="14"/>
      <c r="MAK919" s="14"/>
      <c r="MAL919" s="14"/>
      <c r="MAM919" s="14"/>
      <c r="MAN919" s="14"/>
      <c r="MAO919" s="14"/>
      <c r="MAP919" s="14"/>
      <c r="MAQ919" s="14"/>
      <c r="MAR919" s="14"/>
      <c r="MAS919" s="14"/>
      <c r="MAT919" s="14"/>
      <c r="MAU919" s="14"/>
      <c r="MAV919" s="14"/>
      <c r="MAW919" s="14"/>
      <c r="MAX919" s="14"/>
      <c r="MAY919" s="14"/>
      <c r="MAZ919" s="14"/>
      <c r="MBA919" s="14"/>
      <c r="MBB919" s="14"/>
      <c r="MBC919" s="14"/>
      <c r="MBD919" s="14"/>
      <c r="MBE919" s="14"/>
      <c r="MBF919" s="14"/>
      <c r="MBG919" s="14"/>
      <c r="MBH919" s="14"/>
      <c r="MBI919" s="14"/>
      <c r="MBJ919" s="14"/>
      <c r="MBK919" s="14"/>
      <c r="MBL919" s="14"/>
      <c r="MBM919" s="14"/>
      <c r="MBN919" s="14"/>
      <c r="MBO919" s="14"/>
      <c r="MBP919" s="14"/>
      <c r="MBQ919" s="14"/>
      <c r="MBR919" s="14"/>
      <c r="MBS919" s="14"/>
      <c r="MBT919" s="14"/>
      <c r="MBU919" s="14"/>
      <c r="MBV919" s="14"/>
      <c r="MBW919" s="14"/>
      <c r="MBX919" s="14"/>
      <c r="MBY919" s="14"/>
      <c r="MBZ919" s="14"/>
      <c r="MCA919" s="14"/>
      <c r="MCB919" s="14"/>
      <c r="MCC919" s="14"/>
      <c r="MCD919" s="14"/>
      <c r="MCE919" s="14"/>
      <c r="MCF919" s="14"/>
      <c r="MCG919" s="14"/>
      <c r="MCH919" s="14"/>
      <c r="MCI919" s="14"/>
      <c r="MCJ919" s="14"/>
      <c r="MCK919" s="14"/>
      <c r="MCL919" s="14"/>
      <c r="MCM919" s="14"/>
      <c r="MCN919" s="14"/>
      <c r="MCO919" s="14"/>
      <c r="MCP919" s="14"/>
      <c r="MCQ919" s="14"/>
      <c r="MCR919" s="14"/>
      <c r="MCS919" s="14"/>
      <c r="MCT919" s="14"/>
      <c r="MCU919" s="14"/>
      <c r="MCV919" s="14"/>
      <c r="MCW919" s="14"/>
      <c r="MCX919" s="14"/>
      <c r="MCY919" s="14"/>
      <c r="MCZ919" s="14"/>
      <c r="MDA919" s="14"/>
      <c r="MDB919" s="14"/>
      <c r="MDC919" s="14"/>
      <c r="MDD919" s="14"/>
      <c r="MDE919" s="14"/>
      <c r="MDF919" s="14"/>
      <c r="MDG919" s="14"/>
      <c r="MDH919" s="14"/>
      <c r="MDI919" s="14"/>
      <c r="MDJ919" s="14"/>
      <c r="MDK919" s="14"/>
      <c r="MDL919" s="14"/>
      <c r="MDM919" s="14"/>
      <c r="MDN919" s="14"/>
      <c r="MDO919" s="14"/>
      <c r="MDP919" s="14"/>
      <c r="MDQ919" s="14"/>
      <c r="MDR919" s="14"/>
      <c r="MDS919" s="14"/>
      <c r="MDT919" s="14"/>
      <c r="MDU919" s="14"/>
      <c r="MDV919" s="14"/>
      <c r="MDW919" s="14"/>
      <c r="MDX919" s="14"/>
      <c r="MDY919" s="14"/>
      <c r="MDZ919" s="14"/>
      <c r="MEA919" s="14"/>
      <c r="MEB919" s="14"/>
      <c r="MEC919" s="14"/>
      <c r="MED919" s="14"/>
      <c r="MEE919" s="14"/>
      <c r="MEF919" s="14"/>
      <c r="MEG919" s="14"/>
      <c r="MEH919" s="14"/>
      <c r="MEI919" s="14"/>
      <c r="MEJ919" s="14"/>
      <c r="MEK919" s="14"/>
      <c r="MEL919" s="14"/>
      <c r="MEM919" s="14"/>
      <c r="MEN919" s="14"/>
      <c r="MEO919" s="14"/>
      <c r="MEP919" s="14"/>
      <c r="MEQ919" s="14"/>
      <c r="MER919" s="14"/>
      <c r="MES919" s="14"/>
      <c r="MET919" s="14"/>
      <c r="MEU919" s="14"/>
      <c r="MEV919" s="14"/>
      <c r="MEW919" s="14"/>
      <c r="MEX919" s="14"/>
      <c r="MEY919" s="14"/>
      <c r="MEZ919" s="14"/>
      <c r="MFA919" s="14"/>
      <c r="MFB919" s="14"/>
      <c r="MFC919" s="14"/>
      <c r="MFD919" s="14"/>
      <c r="MFE919" s="14"/>
      <c r="MFF919" s="14"/>
      <c r="MFG919" s="14"/>
      <c r="MFH919" s="14"/>
      <c r="MFI919" s="14"/>
      <c r="MFJ919" s="14"/>
      <c r="MFK919" s="14"/>
      <c r="MFL919" s="14"/>
      <c r="MFM919" s="14"/>
      <c r="MFN919" s="14"/>
      <c r="MFO919" s="14"/>
      <c r="MFP919" s="14"/>
      <c r="MFQ919" s="14"/>
      <c r="MFR919" s="14"/>
      <c r="MFS919" s="14"/>
      <c r="MFT919" s="14"/>
      <c r="MFU919" s="14"/>
      <c r="MFV919" s="14"/>
      <c r="MFW919" s="14"/>
      <c r="MFX919" s="14"/>
      <c r="MFY919" s="14"/>
      <c r="MFZ919" s="14"/>
      <c r="MGA919" s="14"/>
      <c r="MGB919" s="14"/>
      <c r="MGC919" s="14"/>
      <c r="MGD919" s="14"/>
      <c r="MGE919" s="14"/>
      <c r="MGF919" s="14"/>
      <c r="MGG919" s="14"/>
      <c r="MGH919" s="14"/>
      <c r="MGI919" s="14"/>
      <c r="MGJ919" s="14"/>
      <c r="MGK919" s="14"/>
      <c r="MGL919" s="14"/>
      <c r="MGM919" s="14"/>
      <c r="MGN919" s="14"/>
      <c r="MGO919" s="14"/>
      <c r="MGP919" s="14"/>
      <c r="MGQ919" s="14"/>
      <c r="MGR919" s="14"/>
      <c r="MGS919" s="14"/>
      <c r="MGT919" s="14"/>
      <c r="MGU919" s="14"/>
      <c r="MGV919" s="14"/>
      <c r="MGW919" s="14"/>
      <c r="MGX919" s="14"/>
      <c r="MGY919" s="14"/>
      <c r="MGZ919" s="14"/>
      <c r="MHA919" s="14"/>
      <c r="MHB919" s="14"/>
      <c r="MHC919" s="14"/>
      <c r="MHD919" s="14"/>
      <c r="MHE919" s="14"/>
      <c r="MHF919" s="14"/>
      <c r="MHG919" s="14"/>
      <c r="MHH919" s="14"/>
      <c r="MHI919" s="14"/>
      <c r="MHJ919" s="14"/>
      <c r="MHK919" s="14"/>
      <c r="MHL919" s="14"/>
      <c r="MHM919" s="14"/>
      <c r="MHN919" s="14"/>
      <c r="MHO919" s="14"/>
      <c r="MHP919" s="14"/>
      <c r="MHQ919" s="14"/>
      <c r="MHR919" s="14"/>
      <c r="MHS919" s="14"/>
      <c r="MHT919" s="14"/>
      <c r="MHU919" s="14"/>
      <c r="MHV919" s="14"/>
      <c r="MHW919" s="14"/>
      <c r="MHX919" s="14"/>
      <c r="MHY919" s="14"/>
      <c r="MHZ919" s="14"/>
      <c r="MIA919" s="14"/>
      <c r="MIB919" s="14"/>
      <c r="MIC919" s="14"/>
      <c r="MID919" s="14"/>
      <c r="MIE919" s="14"/>
      <c r="MIF919" s="14"/>
      <c r="MIG919" s="14"/>
      <c r="MIH919" s="14"/>
      <c r="MII919" s="14"/>
      <c r="MIJ919" s="14"/>
      <c r="MIK919" s="14"/>
      <c r="MIL919" s="14"/>
      <c r="MIM919" s="14"/>
      <c r="MIN919" s="14"/>
      <c r="MIO919" s="14"/>
      <c r="MIP919" s="14"/>
      <c r="MIQ919" s="14"/>
      <c r="MIR919" s="14"/>
      <c r="MIS919" s="14"/>
      <c r="MIT919" s="14"/>
      <c r="MIU919" s="14"/>
      <c r="MIV919" s="14"/>
      <c r="MIW919" s="14"/>
      <c r="MIX919" s="14"/>
      <c r="MIY919" s="14"/>
      <c r="MIZ919" s="14"/>
      <c r="MJA919" s="14"/>
      <c r="MJB919" s="14"/>
      <c r="MJC919" s="14"/>
      <c r="MJD919" s="14"/>
      <c r="MJE919" s="14"/>
      <c r="MJF919" s="14"/>
      <c r="MJG919" s="14"/>
      <c r="MJH919" s="14"/>
      <c r="MJI919" s="14"/>
      <c r="MJJ919" s="14"/>
      <c r="MJK919" s="14"/>
      <c r="MJL919" s="14"/>
      <c r="MJM919" s="14"/>
      <c r="MJN919" s="14"/>
      <c r="MJO919" s="14"/>
      <c r="MJP919" s="14"/>
      <c r="MJQ919" s="14"/>
      <c r="MJR919" s="14"/>
      <c r="MJS919" s="14"/>
      <c r="MJT919" s="14"/>
      <c r="MJU919" s="14"/>
      <c r="MJV919" s="14"/>
      <c r="MJW919" s="14"/>
      <c r="MJX919" s="14"/>
      <c r="MJY919" s="14"/>
      <c r="MJZ919" s="14"/>
      <c r="MKA919" s="14"/>
      <c r="MKB919" s="14"/>
      <c r="MKC919" s="14"/>
      <c r="MKD919" s="14"/>
      <c r="MKE919" s="14"/>
      <c r="MKF919" s="14"/>
      <c r="MKG919" s="14"/>
      <c r="MKH919" s="14"/>
      <c r="MKI919" s="14"/>
      <c r="MKJ919" s="14"/>
      <c r="MKK919" s="14"/>
      <c r="MKL919" s="14"/>
      <c r="MKM919" s="14"/>
      <c r="MKN919" s="14"/>
      <c r="MKO919" s="14"/>
      <c r="MKP919" s="14"/>
      <c r="MKQ919" s="14"/>
      <c r="MKR919" s="14"/>
      <c r="MKS919" s="14"/>
      <c r="MKT919" s="14"/>
      <c r="MKU919" s="14"/>
      <c r="MKV919" s="14"/>
      <c r="MKW919" s="14"/>
      <c r="MKX919" s="14"/>
      <c r="MKY919" s="14"/>
      <c r="MKZ919" s="14"/>
      <c r="MLA919" s="14"/>
      <c r="MLB919" s="14"/>
      <c r="MLC919" s="14"/>
      <c r="MLD919" s="14"/>
      <c r="MLE919" s="14"/>
      <c r="MLF919" s="14"/>
      <c r="MLG919" s="14"/>
      <c r="MLH919" s="14"/>
      <c r="MLI919" s="14"/>
      <c r="MLJ919" s="14"/>
      <c r="MLK919" s="14"/>
      <c r="MLL919" s="14"/>
      <c r="MLM919" s="14"/>
      <c r="MLN919" s="14"/>
      <c r="MLO919" s="14"/>
      <c r="MLP919" s="14"/>
      <c r="MLQ919" s="14"/>
      <c r="MLR919" s="14"/>
      <c r="MLS919" s="14"/>
      <c r="MLT919" s="14"/>
      <c r="MLU919" s="14"/>
      <c r="MLV919" s="14"/>
      <c r="MLW919" s="14"/>
      <c r="MLX919" s="14"/>
      <c r="MLY919" s="14"/>
      <c r="MLZ919" s="14"/>
      <c r="MMA919" s="14"/>
      <c r="MMB919" s="14"/>
      <c r="MMC919" s="14"/>
      <c r="MMD919" s="14"/>
      <c r="MME919" s="14"/>
      <c r="MMF919" s="14"/>
      <c r="MMG919" s="14"/>
      <c r="MMH919" s="14"/>
      <c r="MMI919" s="14"/>
      <c r="MMJ919" s="14"/>
      <c r="MMK919" s="14"/>
      <c r="MML919" s="14"/>
      <c r="MMM919" s="14"/>
      <c r="MMN919" s="14"/>
      <c r="MMO919" s="14"/>
      <c r="MMP919" s="14"/>
      <c r="MMQ919" s="14"/>
      <c r="MMR919" s="14"/>
      <c r="MMS919" s="14"/>
      <c r="MMT919" s="14"/>
      <c r="MMU919" s="14"/>
      <c r="MMV919" s="14"/>
      <c r="MMW919" s="14"/>
      <c r="MMX919" s="14"/>
      <c r="MMY919" s="14"/>
      <c r="MMZ919" s="14"/>
      <c r="MNA919" s="14"/>
      <c r="MNB919" s="14"/>
      <c r="MNC919" s="14"/>
      <c r="MND919" s="14"/>
      <c r="MNE919" s="14"/>
      <c r="MNF919" s="14"/>
      <c r="MNG919" s="14"/>
      <c r="MNH919" s="14"/>
      <c r="MNI919" s="14"/>
      <c r="MNJ919" s="14"/>
      <c r="MNK919" s="14"/>
      <c r="MNL919" s="14"/>
      <c r="MNM919" s="14"/>
      <c r="MNN919" s="14"/>
      <c r="MNO919" s="14"/>
      <c r="MNP919" s="14"/>
      <c r="MNQ919" s="14"/>
      <c r="MNR919" s="14"/>
      <c r="MNS919" s="14"/>
      <c r="MNT919" s="14"/>
      <c r="MNU919" s="14"/>
      <c r="MNV919" s="14"/>
      <c r="MNW919" s="14"/>
      <c r="MNX919" s="14"/>
      <c r="MNY919" s="14"/>
      <c r="MNZ919" s="14"/>
      <c r="MOA919" s="14"/>
      <c r="MOB919" s="14"/>
      <c r="MOC919" s="14"/>
      <c r="MOD919" s="14"/>
      <c r="MOE919" s="14"/>
      <c r="MOF919" s="14"/>
      <c r="MOG919" s="14"/>
      <c r="MOH919" s="14"/>
      <c r="MOI919" s="14"/>
      <c r="MOJ919" s="14"/>
      <c r="MOK919" s="14"/>
      <c r="MOL919" s="14"/>
      <c r="MOM919" s="14"/>
      <c r="MON919" s="14"/>
      <c r="MOO919" s="14"/>
      <c r="MOP919" s="14"/>
      <c r="MOQ919" s="14"/>
      <c r="MOR919" s="14"/>
      <c r="MOS919" s="14"/>
      <c r="MOT919" s="14"/>
      <c r="MOU919" s="14"/>
      <c r="MOV919" s="14"/>
      <c r="MOW919" s="14"/>
      <c r="MOX919" s="14"/>
      <c r="MOY919" s="14"/>
      <c r="MOZ919" s="14"/>
      <c r="MPA919" s="14"/>
      <c r="MPB919" s="14"/>
      <c r="MPC919" s="14"/>
      <c r="MPD919" s="14"/>
      <c r="MPE919" s="14"/>
      <c r="MPF919" s="14"/>
      <c r="MPG919" s="14"/>
      <c r="MPH919" s="14"/>
      <c r="MPI919" s="14"/>
      <c r="MPJ919" s="14"/>
      <c r="MPK919" s="14"/>
      <c r="MPL919" s="14"/>
      <c r="MPM919" s="14"/>
      <c r="MPN919" s="14"/>
      <c r="MPO919" s="14"/>
      <c r="MPP919" s="14"/>
      <c r="MPQ919" s="14"/>
      <c r="MPR919" s="14"/>
      <c r="MPS919" s="14"/>
      <c r="MPT919" s="14"/>
      <c r="MPU919" s="14"/>
      <c r="MPV919" s="14"/>
      <c r="MPW919" s="14"/>
      <c r="MPX919" s="14"/>
      <c r="MPY919" s="14"/>
      <c r="MPZ919" s="14"/>
      <c r="MQA919" s="14"/>
      <c r="MQB919" s="14"/>
      <c r="MQC919" s="14"/>
      <c r="MQD919" s="14"/>
      <c r="MQE919" s="14"/>
      <c r="MQF919" s="14"/>
      <c r="MQG919" s="14"/>
      <c r="MQH919" s="14"/>
      <c r="MQI919" s="14"/>
      <c r="MQJ919" s="14"/>
      <c r="MQK919" s="14"/>
      <c r="MQL919" s="14"/>
      <c r="MQM919" s="14"/>
      <c r="MQN919" s="14"/>
      <c r="MQO919" s="14"/>
      <c r="MQP919" s="14"/>
      <c r="MQQ919" s="14"/>
      <c r="MQR919" s="14"/>
      <c r="MQS919" s="14"/>
      <c r="MQT919" s="14"/>
      <c r="MQU919" s="14"/>
      <c r="MQV919" s="14"/>
      <c r="MQW919" s="14"/>
      <c r="MQX919" s="14"/>
      <c r="MQY919" s="14"/>
      <c r="MQZ919" s="14"/>
      <c r="MRA919" s="14"/>
      <c r="MRB919" s="14"/>
      <c r="MRC919" s="14"/>
      <c r="MRD919" s="14"/>
      <c r="MRE919" s="14"/>
      <c r="MRF919" s="14"/>
      <c r="MRG919" s="14"/>
      <c r="MRH919" s="14"/>
      <c r="MRI919" s="14"/>
      <c r="MRJ919" s="14"/>
      <c r="MRK919" s="14"/>
      <c r="MRL919" s="14"/>
      <c r="MRM919" s="14"/>
      <c r="MRN919" s="14"/>
      <c r="MRO919" s="14"/>
      <c r="MRP919" s="14"/>
      <c r="MRQ919" s="14"/>
      <c r="MRR919" s="14"/>
      <c r="MRS919" s="14"/>
      <c r="MRT919" s="14"/>
      <c r="MRU919" s="14"/>
      <c r="MRV919" s="14"/>
      <c r="MRW919" s="14"/>
      <c r="MRX919" s="14"/>
      <c r="MRY919" s="14"/>
      <c r="MRZ919" s="14"/>
      <c r="MSA919" s="14"/>
      <c r="MSB919" s="14"/>
      <c r="MSC919" s="14"/>
      <c r="MSD919" s="14"/>
      <c r="MSE919" s="14"/>
      <c r="MSF919" s="14"/>
      <c r="MSG919" s="14"/>
      <c r="MSH919" s="14"/>
      <c r="MSI919" s="14"/>
      <c r="MSJ919" s="14"/>
      <c r="MSK919" s="14"/>
      <c r="MSL919" s="14"/>
      <c r="MSM919" s="14"/>
      <c r="MSN919" s="14"/>
      <c r="MSO919" s="14"/>
      <c r="MSP919" s="14"/>
      <c r="MSQ919" s="14"/>
      <c r="MSR919" s="14"/>
      <c r="MSS919" s="14"/>
      <c r="MST919" s="14"/>
      <c r="MSU919" s="14"/>
      <c r="MSV919" s="14"/>
      <c r="MSW919" s="14"/>
      <c r="MSX919" s="14"/>
      <c r="MSY919" s="14"/>
      <c r="MSZ919" s="14"/>
      <c r="MTA919" s="14"/>
      <c r="MTB919" s="14"/>
      <c r="MTC919" s="14"/>
      <c r="MTD919" s="14"/>
      <c r="MTE919" s="14"/>
      <c r="MTF919" s="14"/>
      <c r="MTG919" s="14"/>
      <c r="MTH919" s="14"/>
      <c r="MTI919" s="14"/>
      <c r="MTJ919" s="14"/>
      <c r="MTK919" s="14"/>
      <c r="MTL919" s="14"/>
      <c r="MTM919" s="14"/>
      <c r="MTN919" s="14"/>
      <c r="MTO919" s="14"/>
      <c r="MTP919" s="14"/>
      <c r="MTQ919" s="14"/>
      <c r="MTR919" s="14"/>
      <c r="MTS919" s="14"/>
      <c r="MTT919" s="14"/>
      <c r="MTU919" s="14"/>
      <c r="MTV919" s="14"/>
      <c r="MTW919" s="14"/>
      <c r="MTX919" s="14"/>
      <c r="MTY919" s="14"/>
      <c r="MTZ919" s="14"/>
      <c r="MUA919" s="14"/>
      <c r="MUB919" s="14"/>
      <c r="MUC919" s="14"/>
      <c r="MUD919" s="14"/>
      <c r="MUE919" s="14"/>
      <c r="MUF919" s="14"/>
      <c r="MUG919" s="14"/>
      <c r="MUH919" s="14"/>
      <c r="MUI919" s="14"/>
      <c r="MUJ919" s="14"/>
      <c r="MUK919" s="14"/>
      <c r="MUL919" s="14"/>
      <c r="MUM919" s="14"/>
      <c r="MUN919" s="14"/>
      <c r="MUO919" s="14"/>
      <c r="MUP919" s="14"/>
      <c r="MUQ919" s="14"/>
      <c r="MUR919" s="14"/>
      <c r="MUS919" s="14"/>
      <c r="MUT919" s="14"/>
      <c r="MUU919" s="14"/>
      <c r="MUV919" s="14"/>
      <c r="MUW919" s="14"/>
      <c r="MUX919" s="14"/>
      <c r="MUY919" s="14"/>
      <c r="MUZ919" s="14"/>
      <c r="MVA919" s="14"/>
      <c r="MVB919" s="14"/>
      <c r="MVC919" s="14"/>
      <c r="MVD919" s="14"/>
      <c r="MVE919" s="14"/>
      <c r="MVF919" s="14"/>
      <c r="MVG919" s="14"/>
      <c r="MVH919" s="14"/>
      <c r="MVI919" s="14"/>
      <c r="MVJ919" s="14"/>
      <c r="MVK919" s="14"/>
      <c r="MVL919" s="14"/>
      <c r="MVM919" s="14"/>
      <c r="MVN919" s="14"/>
      <c r="MVO919" s="14"/>
      <c r="MVP919" s="14"/>
      <c r="MVQ919" s="14"/>
      <c r="MVR919" s="14"/>
      <c r="MVS919" s="14"/>
      <c r="MVT919" s="14"/>
      <c r="MVU919" s="14"/>
      <c r="MVV919" s="14"/>
      <c r="MVW919" s="14"/>
      <c r="MVX919" s="14"/>
      <c r="MVY919" s="14"/>
      <c r="MVZ919" s="14"/>
      <c r="MWA919" s="14"/>
      <c r="MWB919" s="14"/>
      <c r="MWC919" s="14"/>
      <c r="MWD919" s="14"/>
      <c r="MWE919" s="14"/>
      <c r="MWF919" s="14"/>
      <c r="MWG919" s="14"/>
      <c r="MWH919" s="14"/>
      <c r="MWI919" s="14"/>
      <c r="MWJ919" s="14"/>
      <c r="MWK919" s="14"/>
      <c r="MWL919" s="14"/>
      <c r="MWM919" s="14"/>
      <c r="MWN919" s="14"/>
      <c r="MWO919" s="14"/>
      <c r="MWP919" s="14"/>
      <c r="MWQ919" s="14"/>
      <c r="MWR919" s="14"/>
      <c r="MWS919" s="14"/>
      <c r="MWT919" s="14"/>
      <c r="MWU919" s="14"/>
      <c r="MWV919" s="14"/>
      <c r="MWW919" s="14"/>
      <c r="MWX919" s="14"/>
      <c r="MWY919" s="14"/>
      <c r="MWZ919" s="14"/>
      <c r="MXA919" s="14"/>
      <c r="MXB919" s="14"/>
      <c r="MXC919" s="14"/>
      <c r="MXD919" s="14"/>
      <c r="MXE919" s="14"/>
      <c r="MXF919" s="14"/>
      <c r="MXG919" s="14"/>
      <c r="MXH919" s="14"/>
      <c r="MXI919" s="14"/>
      <c r="MXJ919" s="14"/>
      <c r="MXK919" s="14"/>
      <c r="MXL919" s="14"/>
      <c r="MXM919" s="14"/>
      <c r="MXN919" s="14"/>
      <c r="MXO919" s="14"/>
      <c r="MXP919" s="14"/>
      <c r="MXQ919" s="14"/>
      <c r="MXR919" s="14"/>
      <c r="MXS919" s="14"/>
      <c r="MXT919" s="14"/>
      <c r="MXU919" s="14"/>
      <c r="MXV919" s="14"/>
      <c r="MXW919" s="14"/>
      <c r="MXX919" s="14"/>
      <c r="MXY919" s="14"/>
      <c r="MXZ919" s="14"/>
      <c r="MYA919" s="14"/>
      <c r="MYB919" s="14"/>
      <c r="MYC919" s="14"/>
      <c r="MYD919" s="14"/>
      <c r="MYE919" s="14"/>
      <c r="MYF919" s="14"/>
      <c r="MYG919" s="14"/>
      <c r="MYH919" s="14"/>
      <c r="MYI919" s="14"/>
      <c r="MYJ919" s="14"/>
      <c r="MYK919" s="14"/>
      <c r="MYL919" s="14"/>
      <c r="MYM919" s="14"/>
      <c r="MYN919" s="14"/>
      <c r="MYO919" s="14"/>
      <c r="MYP919" s="14"/>
      <c r="MYQ919" s="14"/>
      <c r="MYR919" s="14"/>
      <c r="MYS919" s="14"/>
      <c r="MYT919" s="14"/>
      <c r="MYU919" s="14"/>
      <c r="MYV919" s="14"/>
      <c r="MYW919" s="14"/>
      <c r="MYX919" s="14"/>
      <c r="MYY919" s="14"/>
      <c r="MYZ919" s="14"/>
      <c r="MZA919" s="14"/>
      <c r="MZB919" s="14"/>
      <c r="MZC919" s="14"/>
      <c r="MZD919" s="14"/>
      <c r="MZE919" s="14"/>
      <c r="MZF919" s="14"/>
      <c r="MZG919" s="14"/>
      <c r="MZH919" s="14"/>
      <c r="MZI919" s="14"/>
      <c r="MZJ919" s="14"/>
      <c r="MZK919" s="14"/>
      <c r="MZL919" s="14"/>
      <c r="MZM919" s="14"/>
      <c r="MZN919" s="14"/>
      <c r="MZO919" s="14"/>
      <c r="MZP919" s="14"/>
      <c r="MZQ919" s="14"/>
      <c r="MZR919" s="14"/>
      <c r="MZS919" s="14"/>
      <c r="MZT919" s="14"/>
      <c r="MZU919" s="14"/>
      <c r="MZV919" s="14"/>
      <c r="MZW919" s="14"/>
      <c r="MZX919" s="14"/>
      <c r="MZY919" s="14"/>
      <c r="MZZ919" s="14"/>
      <c r="NAA919" s="14"/>
      <c r="NAB919" s="14"/>
      <c r="NAC919" s="14"/>
      <c r="NAD919" s="14"/>
      <c r="NAE919" s="14"/>
      <c r="NAF919" s="14"/>
      <c r="NAG919" s="14"/>
      <c r="NAH919" s="14"/>
      <c r="NAI919" s="14"/>
      <c r="NAJ919" s="14"/>
      <c r="NAK919" s="14"/>
      <c r="NAL919" s="14"/>
      <c r="NAM919" s="14"/>
      <c r="NAN919" s="14"/>
      <c r="NAO919" s="14"/>
      <c r="NAP919" s="14"/>
      <c r="NAQ919" s="14"/>
      <c r="NAR919" s="14"/>
      <c r="NAS919" s="14"/>
      <c r="NAT919" s="14"/>
      <c r="NAU919" s="14"/>
      <c r="NAV919" s="14"/>
      <c r="NAW919" s="14"/>
      <c r="NAX919" s="14"/>
      <c r="NAY919" s="14"/>
      <c r="NAZ919" s="14"/>
      <c r="NBA919" s="14"/>
      <c r="NBB919" s="14"/>
      <c r="NBC919" s="14"/>
      <c r="NBD919" s="14"/>
      <c r="NBE919" s="14"/>
      <c r="NBF919" s="14"/>
      <c r="NBG919" s="14"/>
      <c r="NBH919" s="14"/>
      <c r="NBI919" s="14"/>
      <c r="NBJ919" s="14"/>
      <c r="NBK919" s="14"/>
      <c r="NBL919" s="14"/>
      <c r="NBM919" s="14"/>
      <c r="NBN919" s="14"/>
      <c r="NBO919" s="14"/>
      <c r="NBP919" s="14"/>
      <c r="NBQ919" s="14"/>
      <c r="NBR919" s="14"/>
      <c r="NBS919" s="14"/>
      <c r="NBT919" s="14"/>
      <c r="NBU919" s="14"/>
      <c r="NBV919" s="14"/>
      <c r="NBW919" s="14"/>
      <c r="NBX919" s="14"/>
      <c r="NBY919" s="14"/>
      <c r="NBZ919" s="14"/>
      <c r="NCA919" s="14"/>
      <c r="NCB919" s="14"/>
      <c r="NCC919" s="14"/>
      <c r="NCD919" s="14"/>
      <c r="NCE919" s="14"/>
      <c r="NCF919" s="14"/>
      <c r="NCG919" s="14"/>
      <c r="NCH919" s="14"/>
      <c r="NCI919" s="14"/>
      <c r="NCJ919" s="14"/>
      <c r="NCK919" s="14"/>
      <c r="NCL919" s="14"/>
      <c r="NCM919" s="14"/>
      <c r="NCN919" s="14"/>
      <c r="NCO919" s="14"/>
      <c r="NCP919" s="14"/>
      <c r="NCQ919" s="14"/>
      <c r="NCR919" s="14"/>
      <c r="NCS919" s="14"/>
      <c r="NCT919" s="14"/>
      <c r="NCU919" s="14"/>
      <c r="NCV919" s="14"/>
      <c r="NCW919" s="14"/>
      <c r="NCX919" s="14"/>
      <c r="NCY919" s="14"/>
      <c r="NCZ919" s="14"/>
      <c r="NDA919" s="14"/>
      <c r="NDB919" s="14"/>
      <c r="NDC919" s="14"/>
      <c r="NDD919" s="14"/>
      <c r="NDE919" s="14"/>
      <c r="NDF919" s="14"/>
      <c r="NDG919" s="14"/>
      <c r="NDH919" s="14"/>
      <c r="NDI919" s="14"/>
      <c r="NDJ919" s="14"/>
      <c r="NDK919" s="14"/>
      <c r="NDL919" s="14"/>
      <c r="NDM919" s="14"/>
      <c r="NDN919" s="14"/>
      <c r="NDO919" s="14"/>
      <c r="NDP919" s="14"/>
      <c r="NDQ919" s="14"/>
      <c r="NDR919" s="14"/>
      <c r="NDS919" s="14"/>
      <c r="NDT919" s="14"/>
      <c r="NDU919" s="14"/>
      <c r="NDV919" s="14"/>
      <c r="NDW919" s="14"/>
      <c r="NDX919" s="14"/>
      <c r="NDY919" s="14"/>
      <c r="NDZ919" s="14"/>
      <c r="NEA919" s="14"/>
      <c r="NEB919" s="14"/>
      <c r="NEC919" s="14"/>
      <c r="NED919" s="14"/>
      <c r="NEE919" s="14"/>
      <c r="NEF919" s="14"/>
      <c r="NEG919" s="14"/>
      <c r="NEH919" s="14"/>
      <c r="NEI919" s="14"/>
      <c r="NEJ919" s="14"/>
      <c r="NEK919" s="14"/>
      <c r="NEL919" s="14"/>
      <c r="NEM919" s="14"/>
      <c r="NEN919" s="14"/>
      <c r="NEO919" s="14"/>
      <c r="NEP919" s="14"/>
      <c r="NEQ919" s="14"/>
      <c r="NER919" s="14"/>
      <c r="NES919" s="14"/>
      <c r="NET919" s="14"/>
      <c r="NEU919" s="14"/>
      <c r="NEV919" s="14"/>
      <c r="NEW919" s="14"/>
      <c r="NEX919" s="14"/>
      <c r="NEY919" s="14"/>
      <c r="NEZ919" s="14"/>
      <c r="NFA919" s="14"/>
      <c r="NFB919" s="14"/>
      <c r="NFC919" s="14"/>
      <c r="NFD919" s="14"/>
      <c r="NFE919" s="14"/>
      <c r="NFF919" s="14"/>
      <c r="NFG919" s="14"/>
      <c r="NFH919" s="14"/>
      <c r="NFI919" s="14"/>
      <c r="NFJ919" s="14"/>
      <c r="NFK919" s="14"/>
      <c r="NFL919" s="14"/>
      <c r="NFM919" s="14"/>
      <c r="NFN919" s="14"/>
      <c r="NFO919" s="14"/>
      <c r="NFP919" s="14"/>
      <c r="NFQ919" s="14"/>
      <c r="NFR919" s="14"/>
      <c r="NFS919" s="14"/>
      <c r="NFT919" s="14"/>
      <c r="NFU919" s="14"/>
      <c r="NFV919" s="14"/>
      <c r="NFW919" s="14"/>
      <c r="NFX919" s="14"/>
      <c r="NFY919" s="14"/>
      <c r="NFZ919" s="14"/>
      <c r="NGA919" s="14"/>
      <c r="NGB919" s="14"/>
      <c r="NGC919" s="14"/>
      <c r="NGD919" s="14"/>
      <c r="NGE919" s="14"/>
      <c r="NGF919" s="14"/>
      <c r="NGG919" s="14"/>
      <c r="NGH919" s="14"/>
      <c r="NGI919" s="14"/>
      <c r="NGJ919" s="14"/>
      <c r="NGK919" s="14"/>
      <c r="NGL919" s="14"/>
      <c r="NGM919" s="14"/>
      <c r="NGN919" s="14"/>
      <c r="NGO919" s="14"/>
      <c r="NGP919" s="14"/>
      <c r="NGQ919" s="14"/>
      <c r="NGR919" s="14"/>
      <c r="NGS919" s="14"/>
      <c r="NGT919" s="14"/>
      <c r="NGU919" s="14"/>
      <c r="NGV919" s="14"/>
      <c r="NGW919" s="14"/>
      <c r="NGX919" s="14"/>
      <c r="NGY919" s="14"/>
      <c r="NGZ919" s="14"/>
      <c r="NHA919" s="14"/>
      <c r="NHB919" s="14"/>
      <c r="NHC919" s="14"/>
      <c r="NHD919" s="14"/>
      <c r="NHE919" s="14"/>
      <c r="NHF919" s="14"/>
      <c r="NHG919" s="14"/>
      <c r="NHH919" s="14"/>
      <c r="NHI919" s="14"/>
      <c r="NHJ919" s="14"/>
      <c r="NHK919" s="14"/>
      <c r="NHL919" s="14"/>
      <c r="NHM919" s="14"/>
      <c r="NHN919" s="14"/>
      <c r="NHO919" s="14"/>
      <c r="NHP919" s="14"/>
      <c r="NHQ919" s="14"/>
      <c r="NHR919" s="14"/>
      <c r="NHS919" s="14"/>
      <c r="NHT919" s="14"/>
      <c r="NHU919" s="14"/>
      <c r="NHV919" s="14"/>
      <c r="NHW919" s="14"/>
      <c r="NHX919" s="14"/>
      <c r="NHY919" s="14"/>
      <c r="NHZ919" s="14"/>
      <c r="NIA919" s="14"/>
      <c r="NIB919" s="14"/>
      <c r="NIC919" s="14"/>
      <c r="NID919" s="14"/>
      <c r="NIE919" s="14"/>
      <c r="NIF919" s="14"/>
      <c r="NIG919" s="14"/>
      <c r="NIH919" s="14"/>
      <c r="NII919" s="14"/>
      <c r="NIJ919" s="14"/>
      <c r="NIK919" s="14"/>
      <c r="NIL919" s="14"/>
      <c r="NIM919" s="14"/>
      <c r="NIN919" s="14"/>
      <c r="NIO919" s="14"/>
      <c r="NIP919" s="14"/>
      <c r="NIQ919" s="14"/>
      <c r="NIR919" s="14"/>
      <c r="NIS919" s="14"/>
      <c r="NIT919" s="14"/>
      <c r="NIU919" s="14"/>
      <c r="NIV919" s="14"/>
      <c r="NIW919" s="14"/>
      <c r="NIX919" s="14"/>
      <c r="NIY919" s="14"/>
      <c r="NIZ919" s="14"/>
      <c r="NJA919" s="14"/>
      <c r="NJB919" s="14"/>
      <c r="NJC919" s="14"/>
      <c r="NJD919" s="14"/>
      <c r="NJE919" s="14"/>
      <c r="NJF919" s="14"/>
      <c r="NJG919" s="14"/>
      <c r="NJH919" s="14"/>
      <c r="NJI919" s="14"/>
      <c r="NJJ919" s="14"/>
      <c r="NJK919" s="14"/>
      <c r="NJL919" s="14"/>
      <c r="NJM919" s="14"/>
      <c r="NJN919" s="14"/>
      <c r="NJO919" s="14"/>
      <c r="NJP919" s="14"/>
      <c r="NJQ919" s="14"/>
      <c r="NJR919" s="14"/>
      <c r="NJS919" s="14"/>
      <c r="NJT919" s="14"/>
      <c r="NJU919" s="14"/>
      <c r="NJV919" s="14"/>
      <c r="NJW919" s="14"/>
      <c r="NJX919" s="14"/>
      <c r="NJY919" s="14"/>
      <c r="NJZ919" s="14"/>
      <c r="NKA919" s="14"/>
      <c r="NKB919" s="14"/>
      <c r="NKC919" s="14"/>
      <c r="NKD919" s="14"/>
      <c r="NKE919" s="14"/>
      <c r="NKF919" s="14"/>
      <c r="NKG919" s="14"/>
      <c r="NKH919" s="14"/>
      <c r="NKI919" s="14"/>
      <c r="NKJ919" s="14"/>
      <c r="NKK919" s="14"/>
      <c r="NKL919" s="14"/>
      <c r="NKM919" s="14"/>
      <c r="NKN919" s="14"/>
      <c r="NKO919" s="14"/>
      <c r="NKP919" s="14"/>
      <c r="NKQ919" s="14"/>
      <c r="NKR919" s="14"/>
      <c r="NKS919" s="14"/>
      <c r="NKT919" s="14"/>
      <c r="NKU919" s="14"/>
      <c r="NKV919" s="14"/>
      <c r="NKW919" s="14"/>
      <c r="NKX919" s="14"/>
      <c r="NKY919" s="14"/>
      <c r="NKZ919" s="14"/>
      <c r="NLA919" s="14"/>
      <c r="NLB919" s="14"/>
      <c r="NLC919" s="14"/>
      <c r="NLD919" s="14"/>
      <c r="NLE919" s="14"/>
      <c r="NLF919" s="14"/>
      <c r="NLG919" s="14"/>
      <c r="NLH919" s="14"/>
      <c r="NLI919" s="14"/>
      <c r="NLJ919" s="14"/>
      <c r="NLK919" s="14"/>
      <c r="NLL919" s="14"/>
      <c r="NLM919" s="14"/>
      <c r="NLN919" s="14"/>
      <c r="NLO919" s="14"/>
      <c r="NLP919" s="14"/>
      <c r="NLQ919" s="14"/>
      <c r="NLR919" s="14"/>
      <c r="NLS919" s="14"/>
      <c r="NLT919" s="14"/>
      <c r="NLU919" s="14"/>
      <c r="NLV919" s="14"/>
      <c r="NLW919" s="14"/>
      <c r="NLX919" s="14"/>
      <c r="NLY919" s="14"/>
      <c r="NLZ919" s="14"/>
      <c r="NMA919" s="14"/>
      <c r="NMB919" s="14"/>
      <c r="NMC919" s="14"/>
      <c r="NMD919" s="14"/>
      <c r="NME919" s="14"/>
      <c r="NMF919" s="14"/>
      <c r="NMG919" s="14"/>
      <c r="NMH919" s="14"/>
      <c r="NMI919" s="14"/>
      <c r="NMJ919" s="14"/>
      <c r="NMK919" s="14"/>
      <c r="NML919" s="14"/>
      <c r="NMM919" s="14"/>
      <c r="NMN919" s="14"/>
      <c r="NMO919" s="14"/>
      <c r="NMP919" s="14"/>
      <c r="NMQ919" s="14"/>
      <c r="NMR919" s="14"/>
      <c r="NMS919" s="14"/>
      <c r="NMT919" s="14"/>
      <c r="NMU919" s="14"/>
      <c r="NMV919" s="14"/>
      <c r="NMW919" s="14"/>
      <c r="NMX919" s="14"/>
      <c r="NMY919" s="14"/>
      <c r="NMZ919" s="14"/>
      <c r="NNA919" s="14"/>
      <c r="NNB919" s="14"/>
      <c r="NNC919" s="14"/>
      <c r="NND919" s="14"/>
      <c r="NNE919" s="14"/>
      <c r="NNF919" s="14"/>
      <c r="NNG919" s="14"/>
      <c r="NNH919" s="14"/>
      <c r="NNI919" s="14"/>
      <c r="NNJ919" s="14"/>
      <c r="NNK919" s="14"/>
      <c r="NNL919" s="14"/>
      <c r="NNM919" s="14"/>
      <c r="NNN919" s="14"/>
      <c r="NNO919" s="14"/>
      <c r="NNP919" s="14"/>
      <c r="NNQ919" s="14"/>
      <c r="NNR919" s="14"/>
      <c r="NNS919" s="14"/>
      <c r="NNT919" s="14"/>
      <c r="NNU919" s="14"/>
      <c r="NNV919" s="14"/>
      <c r="NNW919" s="14"/>
      <c r="NNX919" s="14"/>
      <c r="NNY919" s="14"/>
      <c r="NNZ919" s="14"/>
      <c r="NOA919" s="14"/>
      <c r="NOB919" s="14"/>
      <c r="NOC919" s="14"/>
      <c r="NOD919" s="14"/>
      <c r="NOE919" s="14"/>
      <c r="NOF919" s="14"/>
      <c r="NOG919" s="14"/>
      <c r="NOH919" s="14"/>
      <c r="NOI919" s="14"/>
      <c r="NOJ919" s="14"/>
      <c r="NOK919" s="14"/>
      <c r="NOL919" s="14"/>
      <c r="NOM919" s="14"/>
      <c r="NON919" s="14"/>
      <c r="NOO919" s="14"/>
      <c r="NOP919" s="14"/>
      <c r="NOQ919" s="14"/>
      <c r="NOR919" s="14"/>
      <c r="NOS919" s="14"/>
      <c r="NOT919" s="14"/>
      <c r="NOU919" s="14"/>
      <c r="NOV919" s="14"/>
      <c r="NOW919" s="14"/>
      <c r="NOX919" s="14"/>
      <c r="NOY919" s="14"/>
      <c r="NOZ919" s="14"/>
      <c r="NPA919" s="14"/>
      <c r="NPB919" s="14"/>
      <c r="NPC919" s="14"/>
      <c r="NPD919" s="14"/>
      <c r="NPE919" s="14"/>
      <c r="NPF919" s="14"/>
      <c r="NPG919" s="14"/>
      <c r="NPH919" s="14"/>
      <c r="NPI919" s="14"/>
      <c r="NPJ919" s="14"/>
      <c r="NPK919" s="14"/>
      <c r="NPL919" s="14"/>
      <c r="NPM919" s="14"/>
      <c r="NPN919" s="14"/>
      <c r="NPO919" s="14"/>
      <c r="NPP919" s="14"/>
      <c r="NPQ919" s="14"/>
      <c r="NPR919" s="14"/>
      <c r="NPS919" s="14"/>
      <c r="NPT919" s="14"/>
      <c r="NPU919" s="14"/>
      <c r="NPV919" s="14"/>
      <c r="NPW919" s="14"/>
      <c r="NPX919" s="14"/>
      <c r="NPY919" s="14"/>
      <c r="NPZ919" s="14"/>
      <c r="NQA919" s="14"/>
      <c r="NQB919" s="14"/>
      <c r="NQC919" s="14"/>
      <c r="NQD919" s="14"/>
      <c r="NQE919" s="14"/>
      <c r="NQF919" s="14"/>
      <c r="NQG919" s="14"/>
      <c r="NQH919" s="14"/>
      <c r="NQI919" s="14"/>
      <c r="NQJ919" s="14"/>
      <c r="NQK919" s="14"/>
      <c r="NQL919" s="14"/>
      <c r="NQM919" s="14"/>
      <c r="NQN919" s="14"/>
      <c r="NQO919" s="14"/>
      <c r="NQP919" s="14"/>
      <c r="NQQ919" s="14"/>
      <c r="NQR919" s="14"/>
      <c r="NQS919" s="14"/>
      <c r="NQT919" s="14"/>
      <c r="NQU919" s="14"/>
      <c r="NQV919" s="14"/>
      <c r="NQW919" s="14"/>
      <c r="NQX919" s="14"/>
      <c r="NQY919" s="14"/>
      <c r="NQZ919" s="14"/>
      <c r="NRA919" s="14"/>
      <c r="NRB919" s="14"/>
      <c r="NRC919" s="14"/>
      <c r="NRD919" s="14"/>
      <c r="NRE919" s="14"/>
      <c r="NRF919" s="14"/>
      <c r="NRG919" s="14"/>
      <c r="NRH919" s="14"/>
      <c r="NRI919" s="14"/>
      <c r="NRJ919" s="14"/>
      <c r="NRK919" s="14"/>
      <c r="NRL919" s="14"/>
      <c r="NRM919" s="14"/>
      <c r="NRN919" s="14"/>
      <c r="NRO919" s="14"/>
      <c r="NRP919" s="14"/>
      <c r="NRQ919" s="14"/>
      <c r="NRR919" s="14"/>
      <c r="NRS919" s="14"/>
      <c r="NRT919" s="14"/>
      <c r="NRU919" s="14"/>
      <c r="NRV919" s="14"/>
      <c r="NRW919" s="14"/>
      <c r="NRX919" s="14"/>
      <c r="NRY919" s="14"/>
      <c r="NRZ919" s="14"/>
      <c r="NSA919" s="14"/>
      <c r="NSB919" s="14"/>
      <c r="NSC919" s="14"/>
      <c r="NSD919" s="14"/>
      <c r="NSE919" s="14"/>
      <c r="NSF919" s="14"/>
      <c r="NSG919" s="14"/>
      <c r="NSH919" s="14"/>
      <c r="NSI919" s="14"/>
      <c r="NSJ919" s="14"/>
      <c r="NSK919" s="14"/>
      <c r="NSL919" s="14"/>
      <c r="NSM919" s="14"/>
      <c r="NSN919" s="14"/>
      <c r="NSO919" s="14"/>
      <c r="NSP919" s="14"/>
      <c r="NSQ919" s="14"/>
      <c r="NSR919" s="14"/>
      <c r="NSS919" s="14"/>
      <c r="NST919" s="14"/>
      <c r="NSU919" s="14"/>
      <c r="NSV919" s="14"/>
      <c r="NSW919" s="14"/>
      <c r="NSX919" s="14"/>
      <c r="NSY919" s="14"/>
      <c r="NSZ919" s="14"/>
      <c r="NTA919" s="14"/>
      <c r="NTB919" s="14"/>
      <c r="NTC919" s="14"/>
      <c r="NTD919" s="14"/>
      <c r="NTE919" s="14"/>
      <c r="NTF919" s="14"/>
      <c r="NTG919" s="14"/>
      <c r="NTH919" s="14"/>
      <c r="NTI919" s="14"/>
      <c r="NTJ919" s="14"/>
      <c r="NTK919" s="14"/>
      <c r="NTL919" s="14"/>
      <c r="NTM919" s="14"/>
      <c r="NTN919" s="14"/>
      <c r="NTO919" s="14"/>
      <c r="NTP919" s="14"/>
      <c r="NTQ919" s="14"/>
      <c r="NTR919" s="14"/>
      <c r="NTS919" s="14"/>
      <c r="NTT919" s="14"/>
      <c r="NTU919" s="14"/>
      <c r="NTV919" s="14"/>
      <c r="NTW919" s="14"/>
      <c r="NTX919" s="14"/>
      <c r="NTY919" s="14"/>
      <c r="NTZ919" s="14"/>
      <c r="NUA919" s="14"/>
      <c r="NUB919" s="14"/>
      <c r="NUC919" s="14"/>
      <c r="NUD919" s="14"/>
      <c r="NUE919" s="14"/>
      <c r="NUF919" s="14"/>
      <c r="NUG919" s="14"/>
      <c r="NUH919" s="14"/>
      <c r="NUI919" s="14"/>
      <c r="NUJ919" s="14"/>
      <c r="NUK919" s="14"/>
      <c r="NUL919" s="14"/>
      <c r="NUM919" s="14"/>
      <c r="NUN919" s="14"/>
      <c r="NUO919" s="14"/>
      <c r="NUP919" s="14"/>
      <c r="NUQ919" s="14"/>
      <c r="NUR919" s="14"/>
      <c r="NUS919" s="14"/>
      <c r="NUT919" s="14"/>
      <c r="NUU919" s="14"/>
      <c r="NUV919" s="14"/>
      <c r="NUW919" s="14"/>
      <c r="NUX919" s="14"/>
      <c r="NUY919" s="14"/>
      <c r="NUZ919" s="14"/>
      <c r="NVA919" s="14"/>
      <c r="NVB919" s="14"/>
      <c r="NVC919" s="14"/>
      <c r="NVD919" s="14"/>
      <c r="NVE919" s="14"/>
      <c r="NVF919" s="14"/>
      <c r="NVG919" s="14"/>
      <c r="NVH919" s="14"/>
      <c r="NVI919" s="14"/>
      <c r="NVJ919" s="14"/>
      <c r="NVK919" s="14"/>
      <c r="NVL919" s="14"/>
      <c r="NVM919" s="14"/>
      <c r="NVN919" s="14"/>
      <c r="NVO919" s="14"/>
      <c r="NVP919" s="14"/>
      <c r="NVQ919" s="14"/>
      <c r="NVR919" s="14"/>
      <c r="NVS919" s="14"/>
      <c r="NVT919" s="14"/>
      <c r="NVU919" s="14"/>
      <c r="NVV919" s="14"/>
      <c r="NVW919" s="14"/>
      <c r="NVX919" s="14"/>
      <c r="NVY919" s="14"/>
      <c r="NVZ919" s="14"/>
      <c r="NWA919" s="14"/>
      <c r="NWB919" s="14"/>
      <c r="NWC919" s="14"/>
      <c r="NWD919" s="14"/>
      <c r="NWE919" s="14"/>
      <c r="NWF919" s="14"/>
      <c r="NWG919" s="14"/>
      <c r="NWH919" s="14"/>
      <c r="NWI919" s="14"/>
      <c r="NWJ919" s="14"/>
      <c r="NWK919" s="14"/>
      <c r="NWL919" s="14"/>
      <c r="NWM919" s="14"/>
      <c r="NWN919" s="14"/>
      <c r="NWO919" s="14"/>
      <c r="NWP919" s="14"/>
      <c r="NWQ919" s="14"/>
      <c r="NWR919" s="14"/>
      <c r="NWS919" s="14"/>
      <c r="NWT919" s="14"/>
      <c r="NWU919" s="14"/>
      <c r="NWV919" s="14"/>
      <c r="NWW919" s="14"/>
      <c r="NWX919" s="14"/>
      <c r="NWY919" s="14"/>
      <c r="NWZ919" s="14"/>
      <c r="NXA919" s="14"/>
      <c r="NXB919" s="14"/>
      <c r="NXC919" s="14"/>
      <c r="NXD919" s="14"/>
      <c r="NXE919" s="14"/>
      <c r="NXF919" s="14"/>
      <c r="NXG919" s="14"/>
      <c r="NXH919" s="14"/>
      <c r="NXI919" s="14"/>
      <c r="NXJ919" s="14"/>
      <c r="NXK919" s="14"/>
      <c r="NXL919" s="14"/>
      <c r="NXM919" s="14"/>
      <c r="NXN919" s="14"/>
      <c r="NXO919" s="14"/>
      <c r="NXP919" s="14"/>
      <c r="NXQ919" s="14"/>
      <c r="NXR919" s="14"/>
      <c r="NXS919" s="14"/>
      <c r="NXT919" s="14"/>
      <c r="NXU919" s="14"/>
      <c r="NXV919" s="14"/>
      <c r="NXW919" s="14"/>
      <c r="NXX919" s="14"/>
      <c r="NXY919" s="14"/>
      <c r="NXZ919" s="14"/>
      <c r="NYA919" s="14"/>
      <c r="NYB919" s="14"/>
      <c r="NYC919" s="14"/>
      <c r="NYD919" s="14"/>
      <c r="NYE919" s="14"/>
      <c r="NYF919" s="14"/>
      <c r="NYG919" s="14"/>
      <c r="NYH919" s="14"/>
      <c r="NYI919" s="14"/>
      <c r="NYJ919" s="14"/>
      <c r="NYK919" s="14"/>
      <c r="NYL919" s="14"/>
      <c r="NYM919" s="14"/>
      <c r="NYN919" s="14"/>
      <c r="NYO919" s="14"/>
      <c r="NYP919" s="14"/>
      <c r="NYQ919" s="14"/>
      <c r="NYR919" s="14"/>
      <c r="NYS919" s="14"/>
      <c r="NYT919" s="14"/>
      <c r="NYU919" s="14"/>
      <c r="NYV919" s="14"/>
      <c r="NYW919" s="14"/>
      <c r="NYX919" s="14"/>
      <c r="NYY919" s="14"/>
      <c r="NYZ919" s="14"/>
      <c r="NZA919" s="14"/>
      <c r="NZB919" s="14"/>
      <c r="NZC919" s="14"/>
      <c r="NZD919" s="14"/>
      <c r="NZE919" s="14"/>
      <c r="NZF919" s="14"/>
      <c r="NZG919" s="14"/>
      <c r="NZH919" s="14"/>
      <c r="NZI919" s="14"/>
      <c r="NZJ919" s="14"/>
      <c r="NZK919" s="14"/>
      <c r="NZL919" s="14"/>
      <c r="NZM919" s="14"/>
      <c r="NZN919" s="14"/>
      <c r="NZO919" s="14"/>
      <c r="NZP919" s="14"/>
      <c r="NZQ919" s="14"/>
      <c r="NZR919" s="14"/>
      <c r="NZS919" s="14"/>
      <c r="NZT919" s="14"/>
      <c r="NZU919" s="14"/>
      <c r="NZV919" s="14"/>
      <c r="NZW919" s="14"/>
      <c r="NZX919" s="14"/>
      <c r="NZY919" s="14"/>
      <c r="NZZ919" s="14"/>
      <c r="OAA919" s="14"/>
      <c r="OAB919" s="14"/>
      <c r="OAC919" s="14"/>
      <c r="OAD919" s="14"/>
      <c r="OAE919" s="14"/>
      <c r="OAF919" s="14"/>
      <c r="OAG919" s="14"/>
      <c r="OAH919" s="14"/>
      <c r="OAI919" s="14"/>
      <c r="OAJ919" s="14"/>
      <c r="OAK919" s="14"/>
      <c r="OAL919" s="14"/>
      <c r="OAM919" s="14"/>
      <c r="OAN919" s="14"/>
      <c r="OAO919" s="14"/>
      <c r="OAP919" s="14"/>
      <c r="OAQ919" s="14"/>
      <c r="OAR919" s="14"/>
      <c r="OAS919" s="14"/>
      <c r="OAT919" s="14"/>
      <c r="OAU919" s="14"/>
      <c r="OAV919" s="14"/>
      <c r="OAW919" s="14"/>
      <c r="OAX919" s="14"/>
      <c r="OAY919" s="14"/>
      <c r="OAZ919" s="14"/>
      <c r="OBA919" s="14"/>
      <c r="OBB919" s="14"/>
      <c r="OBC919" s="14"/>
      <c r="OBD919" s="14"/>
      <c r="OBE919" s="14"/>
      <c r="OBF919" s="14"/>
      <c r="OBG919" s="14"/>
      <c r="OBH919" s="14"/>
      <c r="OBI919" s="14"/>
      <c r="OBJ919" s="14"/>
      <c r="OBK919" s="14"/>
      <c r="OBL919" s="14"/>
      <c r="OBM919" s="14"/>
      <c r="OBN919" s="14"/>
      <c r="OBO919" s="14"/>
      <c r="OBP919" s="14"/>
      <c r="OBQ919" s="14"/>
      <c r="OBR919" s="14"/>
      <c r="OBS919" s="14"/>
      <c r="OBT919" s="14"/>
      <c r="OBU919" s="14"/>
      <c r="OBV919" s="14"/>
      <c r="OBW919" s="14"/>
      <c r="OBX919" s="14"/>
      <c r="OBY919" s="14"/>
      <c r="OBZ919" s="14"/>
      <c r="OCA919" s="14"/>
      <c r="OCB919" s="14"/>
      <c r="OCC919" s="14"/>
      <c r="OCD919" s="14"/>
      <c r="OCE919" s="14"/>
      <c r="OCF919" s="14"/>
      <c r="OCG919" s="14"/>
      <c r="OCH919" s="14"/>
      <c r="OCI919" s="14"/>
      <c r="OCJ919" s="14"/>
      <c r="OCK919" s="14"/>
      <c r="OCL919" s="14"/>
      <c r="OCM919" s="14"/>
      <c r="OCN919" s="14"/>
      <c r="OCO919" s="14"/>
      <c r="OCP919" s="14"/>
      <c r="OCQ919" s="14"/>
      <c r="OCR919" s="14"/>
      <c r="OCS919" s="14"/>
      <c r="OCT919" s="14"/>
      <c r="OCU919" s="14"/>
      <c r="OCV919" s="14"/>
      <c r="OCW919" s="14"/>
      <c r="OCX919" s="14"/>
      <c r="OCY919" s="14"/>
      <c r="OCZ919" s="14"/>
      <c r="ODA919" s="14"/>
      <c r="ODB919" s="14"/>
      <c r="ODC919" s="14"/>
      <c r="ODD919" s="14"/>
      <c r="ODE919" s="14"/>
      <c r="ODF919" s="14"/>
      <c r="ODG919" s="14"/>
      <c r="ODH919" s="14"/>
      <c r="ODI919" s="14"/>
      <c r="ODJ919" s="14"/>
      <c r="ODK919" s="14"/>
      <c r="ODL919" s="14"/>
      <c r="ODM919" s="14"/>
      <c r="ODN919" s="14"/>
      <c r="ODO919" s="14"/>
      <c r="ODP919" s="14"/>
      <c r="ODQ919" s="14"/>
      <c r="ODR919" s="14"/>
      <c r="ODS919" s="14"/>
      <c r="ODT919" s="14"/>
      <c r="ODU919" s="14"/>
      <c r="ODV919" s="14"/>
      <c r="ODW919" s="14"/>
      <c r="ODX919" s="14"/>
      <c r="ODY919" s="14"/>
      <c r="ODZ919" s="14"/>
      <c r="OEA919" s="14"/>
      <c r="OEB919" s="14"/>
      <c r="OEC919" s="14"/>
      <c r="OED919" s="14"/>
      <c r="OEE919" s="14"/>
      <c r="OEF919" s="14"/>
      <c r="OEG919" s="14"/>
      <c r="OEH919" s="14"/>
      <c r="OEI919" s="14"/>
      <c r="OEJ919" s="14"/>
      <c r="OEK919" s="14"/>
      <c r="OEL919" s="14"/>
      <c r="OEM919" s="14"/>
      <c r="OEN919" s="14"/>
      <c r="OEO919" s="14"/>
      <c r="OEP919" s="14"/>
      <c r="OEQ919" s="14"/>
      <c r="OER919" s="14"/>
      <c r="OES919" s="14"/>
      <c r="OET919" s="14"/>
      <c r="OEU919" s="14"/>
      <c r="OEV919" s="14"/>
      <c r="OEW919" s="14"/>
      <c r="OEX919" s="14"/>
      <c r="OEY919" s="14"/>
      <c r="OEZ919" s="14"/>
      <c r="OFA919" s="14"/>
      <c r="OFB919" s="14"/>
      <c r="OFC919" s="14"/>
      <c r="OFD919" s="14"/>
      <c r="OFE919" s="14"/>
      <c r="OFF919" s="14"/>
      <c r="OFG919" s="14"/>
      <c r="OFH919" s="14"/>
      <c r="OFI919" s="14"/>
      <c r="OFJ919" s="14"/>
      <c r="OFK919" s="14"/>
      <c r="OFL919" s="14"/>
      <c r="OFM919" s="14"/>
      <c r="OFN919" s="14"/>
      <c r="OFO919" s="14"/>
      <c r="OFP919" s="14"/>
      <c r="OFQ919" s="14"/>
      <c r="OFR919" s="14"/>
      <c r="OFS919" s="14"/>
      <c r="OFT919" s="14"/>
      <c r="OFU919" s="14"/>
      <c r="OFV919" s="14"/>
      <c r="OFW919" s="14"/>
      <c r="OFX919" s="14"/>
      <c r="OFY919" s="14"/>
      <c r="OFZ919" s="14"/>
      <c r="OGA919" s="14"/>
      <c r="OGB919" s="14"/>
      <c r="OGC919" s="14"/>
      <c r="OGD919" s="14"/>
      <c r="OGE919" s="14"/>
      <c r="OGF919" s="14"/>
      <c r="OGG919" s="14"/>
      <c r="OGH919" s="14"/>
      <c r="OGI919" s="14"/>
      <c r="OGJ919" s="14"/>
      <c r="OGK919" s="14"/>
      <c r="OGL919" s="14"/>
      <c r="OGM919" s="14"/>
      <c r="OGN919" s="14"/>
      <c r="OGO919" s="14"/>
      <c r="OGP919" s="14"/>
      <c r="OGQ919" s="14"/>
      <c r="OGR919" s="14"/>
      <c r="OGS919" s="14"/>
      <c r="OGT919" s="14"/>
      <c r="OGU919" s="14"/>
      <c r="OGV919" s="14"/>
      <c r="OGW919" s="14"/>
      <c r="OGX919" s="14"/>
      <c r="OGY919" s="14"/>
      <c r="OGZ919" s="14"/>
      <c r="OHA919" s="14"/>
      <c r="OHB919" s="14"/>
      <c r="OHC919" s="14"/>
      <c r="OHD919" s="14"/>
      <c r="OHE919" s="14"/>
      <c r="OHF919" s="14"/>
      <c r="OHG919" s="14"/>
      <c r="OHH919" s="14"/>
      <c r="OHI919" s="14"/>
      <c r="OHJ919" s="14"/>
      <c r="OHK919" s="14"/>
      <c r="OHL919" s="14"/>
      <c r="OHM919" s="14"/>
      <c r="OHN919" s="14"/>
      <c r="OHO919" s="14"/>
      <c r="OHP919" s="14"/>
      <c r="OHQ919" s="14"/>
      <c r="OHR919" s="14"/>
      <c r="OHS919" s="14"/>
      <c r="OHT919" s="14"/>
      <c r="OHU919" s="14"/>
      <c r="OHV919" s="14"/>
      <c r="OHW919" s="14"/>
      <c r="OHX919" s="14"/>
      <c r="OHY919" s="14"/>
      <c r="OHZ919" s="14"/>
      <c r="OIA919" s="14"/>
      <c r="OIB919" s="14"/>
      <c r="OIC919" s="14"/>
      <c r="OID919" s="14"/>
      <c r="OIE919" s="14"/>
      <c r="OIF919" s="14"/>
      <c r="OIG919" s="14"/>
      <c r="OIH919" s="14"/>
      <c r="OII919" s="14"/>
      <c r="OIJ919" s="14"/>
      <c r="OIK919" s="14"/>
      <c r="OIL919" s="14"/>
      <c r="OIM919" s="14"/>
      <c r="OIN919" s="14"/>
      <c r="OIO919" s="14"/>
      <c r="OIP919" s="14"/>
      <c r="OIQ919" s="14"/>
      <c r="OIR919" s="14"/>
      <c r="OIS919" s="14"/>
      <c r="OIT919" s="14"/>
      <c r="OIU919" s="14"/>
      <c r="OIV919" s="14"/>
      <c r="OIW919" s="14"/>
      <c r="OIX919" s="14"/>
      <c r="OIY919" s="14"/>
      <c r="OIZ919" s="14"/>
      <c r="OJA919" s="14"/>
      <c r="OJB919" s="14"/>
      <c r="OJC919" s="14"/>
      <c r="OJD919" s="14"/>
      <c r="OJE919" s="14"/>
      <c r="OJF919" s="14"/>
      <c r="OJG919" s="14"/>
      <c r="OJH919" s="14"/>
      <c r="OJI919" s="14"/>
      <c r="OJJ919" s="14"/>
      <c r="OJK919" s="14"/>
      <c r="OJL919" s="14"/>
      <c r="OJM919" s="14"/>
      <c r="OJN919" s="14"/>
      <c r="OJO919" s="14"/>
      <c r="OJP919" s="14"/>
      <c r="OJQ919" s="14"/>
      <c r="OJR919" s="14"/>
      <c r="OJS919" s="14"/>
      <c r="OJT919" s="14"/>
      <c r="OJU919" s="14"/>
      <c r="OJV919" s="14"/>
      <c r="OJW919" s="14"/>
      <c r="OJX919" s="14"/>
      <c r="OJY919" s="14"/>
      <c r="OJZ919" s="14"/>
      <c r="OKA919" s="14"/>
      <c r="OKB919" s="14"/>
      <c r="OKC919" s="14"/>
      <c r="OKD919" s="14"/>
      <c r="OKE919" s="14"/>
      <c r="OKF919" s="14"/>
      <c r="OKG919" s="14"/>
      <c r="OKH919" s="14"/>
      <c r="OKI919" s="14"/>
      <c r="OKJ919" s="14"/>
      <c r="OKK919" s="14"/>
      <c r="OKL919" s="14"/>
      <c r="OKM919" s="14"/>
      <c r="OKN919" s="14"/>
      <c r="OKO919" s="14"/>
      <c r="OKP919" s="14"/>
      <c r="OKQ919" s="14"/>
      <c r="OKR919" s="14"/>
      <c r="OKS919" s="14"/>
      <c r="OKT919" s="14"/>
      <c r="OKU919" s="14"/>
      <c r="OKV919" s="14"/>
      <c r="OKW919" s="14"/>
      <c r="OKX919" s="14"/>
      <c r="OKY919" s="14"/>
      <c r="OKZ919" s="14"/>
      <c r="OLA919" s="14"/>
      <c r="OLB919" s="14"/>
      <c r="OLC919" s="14"/>
      <c r="OLD919" s="14"/>
      <c r="OLE919" s="14"/>
      <c r="OLF919" s="14"/>
      <c r="OLG919" s="14"/>
      <c r="OLH919" s="14"/>
      <c r="OLI919" s="14"/>
      <c r="OLJ919" s="14"/>
      <c r="OLK919" s="14"/>
      <c r="OLL919" s="14"/>
      <c r="OLM919" s="14"/>
      <c r="OLN919" s="14"/>
      <c r="OLO919" s="14"/>
      <c r="OLP919" s="14"/>
      <c r="OLQ919" s="14"/>
      <c r="OLR919" s="14"/>
      <c r="OLS919" s="14"/>
      <c r="OLT919" s="14"/>
      <c r="OLU919" s="14"/>
      <c r="OLV919" s="14"/>
      <c r="OLW919" s="14"/>
      <c r="OLX919" s="14"/>
      <c r="OLY919" s="14"/>
      <c r="OLZ919" s="14"/>
      <c r="OMA919" s="14"/>
      <c r="OMB919" s="14"/>
      <c r="OMC919" s="14"/>
      <c r="OMD919" s="14"/>
      <c r="OME919" s="14"/>
      <c r="OMF919" s="14"/>
      <c r="OMG919" s="14"/>
      <c r="OMH919" s="14"/>
      <c r="OMI919" s="14"/>
      <c r="OMJ919" s="14"/>
      <c r="OMK919" s="14"/>
      <c r="OML919" s="14"/>
      <c r="OMM919" s="14"/>
      <c r="OMN919" s="14"/>
      <c r="OMO919" s="14"/>
      <c r="OMP919" s="14"/>
      <c r="OMQ919" s="14"/>
      <c r="OMR919" s="14"/>
      <c r="OMS919" s="14"/>
      <c r="OMT919" s="14"/>
      <c r="OMU919" s="14"/>
      <c r="OMV919" s="14"/>
      <c r="OMW919" s="14"/>
      <c r="OMX919" s="14"/>
      <c r="OMY919" s="14"/>
      <c r="OMZ919" s="14"/>
      <c r="ONA919" s="14"/>
      <c r="ONB919" s="14"/>
      <c r="ONC919" s="14"/>
      <c r="OND919" s="14"/>
      <c r="ONE919" s="14"/>
      <c r="ONF919" s="14"/>
      <c r="ONG919" s="14"/>
      <c r="ONH919" s="14"/>
      <c r="ONI919" s="14"/>
      <c r="ONJ919" s="14"/>
      <c r="ONK919" s="14"/>
      <c r="ONL919" s="14"/>
      <c r="ONM919" s="14"/>
      <c r="ONN919" s="14"/>
      <c r="ONO919" s="14"/>
      <c r="ONP919" s="14"/>
      <c r="ONQ919" s="14"/>
      <c r="ONR919" s="14"/>
      <c r="ONS919" s="14"/>
      <c r="ONT919" s="14"/>
      <c r="ONU919" s="14"/>
      <c r="ONV919" s="14"/>
      <c r="ONW919" s="14"/>
      <c r="ONX919" s="14"/>
      <c r="ONY919" s="14"/>
      <c r="ONZ919" s="14"/>
      <c r="OOA919" s="14"/>
      <c r="OOB919" s="14"/>
      <c r="OOC919" s="14"/>
      <c r="OOD919" s="14"/>
      <c r="OOE919" s="14"/>
      <c r="OOF919" s="14"/>
      <c r="OOG919" s="14"/>
      <c r="OOH919" s="14"/>
      <c r="OOI919" s="14"/>
      <c r="OOJ919" s="14"/>
      <c r="OOK919" s="14"/>
      <c r="OOL919" s="14"/>
      <c r="OOM919" s="14"/>
      <c r="OON919" s="14"/>
      <c r="OOO919" s="14"/>
      <c r="OOP919" s="14"/>
      <c r="OOQ919" s="14"/>
      <c r="OOR919" s="14"/>
      <c r="OOS919" s="14"/>
      <c r="OOT919" s="14"/>
      <c r="OOU919" s="14"/>
      <c r="OOV919" s="14"/>
      <c r="OOW919" s="14"/>
      <c r="OOX919" s="14"/>
      <c r="OOY919" s="14"/>
      <c r="OOZ919" s="14"/>
      <c r="OPA919" s="14"/>
      <c r="OPB919" s="14"/>
      <c r="OPC919" s="14"/>
      <c r="OPD919" s="14"/>
      <c r="OPE919" s="14"/>
      <c r="OPF919" s="14"/>
      <c r="OPG919" s="14"/>
      <c r="OPH919" s="14"/>
      <c r="OPI919" s="14"/>
      <c r="OPJ919" s="14"/>
      <c r="OPK919" s="14"/>
      <c r="OPL919" s="14"/>
      <c r="OPM919" s="14"/>
      <c r="OPN919" s="14"/>
      <c r="OPO919" s="14"/>
      <c r="OPP919" s="14"/>
      <c r="OPQ919" s="14"/>
      <c r="OPR919" s="14"/>
      <c r="OPS919" s="14"/>
      <c r="OPT919" s="14"/>
      <c r="OPU919" s="14"/>
      <c r="OPV919" s="14"/>
      <c r="OPW919" s="14"/>
      <c r="OPX919" s="14"/>
      <c r="OPY919" s="14"/>
      <c r="OPZ919" s="14"/>
      <c r="OQA919" s="14"/>
      <c r="OQB919" s="14"/>
      <c r="OQC919" s="14"/>
      <c r="OQD919" s="14"/>
      <c r="OQE919" s="14"/>
      <c r="OQF919" s="14"/>
      <c r="OQG919" s="14"/>
      <c r="OQH919" s="14"/>
      <c r="OQI919" s="14"/>
      <c r="OQJ919" s="14"/>
      <c r="OQK919" s="14"/>
      <c r="OQL919" s="14"/>
      <c r="OQM919" s="14"/>
      <c r="OQN919" s="14"/>
      <c r="OQO919" s="14"/>
      <c r="OQP919" s="14"/>
      <c r="OQQ919" s="14"/>
      <c r="OQR919" s="14"/>
      <c r="OQS919" s="14"/>
      <c r="OQT919" s="14"/>
      <c r="OQU919" s="14"/>
      <c r="OQV919" s="14"/>
      <c r="OQW919" s="14"/>
      <c r="OQX919" s="14"/>
      <c r="OQY919" s="14"/>
      <c r="OQZ919" s="14"/>
      <c r="ORA919" s="14"/>
      <c r="ORB919" s="14"/>
      <c r="ORC919" s="14"/>
      <c r="ORD919" s="14"/>
      <c r="ORE919" s="14"/>
      <c r="ORF919" s="14"/>
      <c r="ORG919" s="14"/>
      <c r="ORH919" s="14"/>
      <c r="ORI919" s="14"/>
      <c r="ORJ919" s="14"/>
      <c r="ORK919" s="14"/>
      <c r="ORL919" s="14"/>
      <c r="ORM919" s="14"/>
      <c r="ORN919" s="14"/>
      <c r="ORO919" s="14"/>
      <c r="ORP919" s="14"/>
      <c r="ORQ919" s="14"/>
      <c r="ORR919" s="14"/>
      <c r="ORS919" s="14"/>
      <c r="ORT919" s="14"/>
      <c r="ORU919" s="14"/>
      <c r="ORV919" s="14"/>
      <c r="ORW919" s="14"/>
      <c r="ORX919" s="14"/>
      <c r="ORY919" s="14"/>
      <c r="ORZ919" s="14"/>
      <c r="OSA919" s="14"/>
      <c r="OSB919" s="14"/>
      <c r="OSC919" s="14"/>
      <c r="OSD919" s="14"/>
      <c r="OSE919" s="14"/>
      <c r="OSF919" s="14"/>
      <c r="OSG919" s="14"/>
      <c r="OSH919" s="14"/>
      <c r="OSI919" s="14"/>
      <c r="OSJ919" s="14"/>
      <c r="OSK919" s="14"/>
      <c r="OSL919" s="14"/>
      <c r="OSM919" s="14"/>
      <c r="OSN919" s="14"/>
      <c r="OSO919" s="14"/>
      <c r="OSP919" s="14"/>
      <c r="OSQ919" s="14"/>
      <c r="OSR919" s="14"/>
      <c r="OSS919" s="14"/>
      <c r="OST919" s="14"/>
      <c r="OSU919" s="14"/>
      <c r="OSV919" s="14"/>
      <c r="OSW919" s="14"/>
      <c r="OSX919" s="14"/>
      <c r="OSY919" s="14"/>
      <c r="OSZ919" s="14"/>
      <c r="OTA919" s="14"/>
      <c r="OTB919" s="14"/>
      <c r="OTC919" s="14"/>
      <c r="OTD919" s="14"/>
      <c r="OTE919" s="14"/>
      <c r="OTF919" s="14"/>
      <c r="OTG919" s="14"/>
      <c r="OTH919" s="14"/>
      <c r="OTI919" s="14"/>
      <c r="OTJ919" s="14"/>
      <c r="OTK919" s="14"/>
      <c r="OTL919" s="14"/>
      <c r="OTM919" s="14"/>
      <c r="OTN919" s="14"/>
      <c r="OTO919" s="14"/>
      <c r="OTP919" s="14"/>
      <c r="OTQ919" s="14"/>
      <c r="OTR919" s="14"/>
      <c r="OTS919" s="14"/>
      <c r="OTT919" s="14"/>
      <c r="OTU919" s="14"/>
      <c r="OTV919" s="14"/>
      <c r="OTW919" s="14"/>
      <c r="OTX919" s="14"/>
      <c r="OTY919" s="14"/>
      <c r="OTZ919" s="14"/>
      <c r="OUA919" s="14"/>
      <c r="OUB919" s="14"/>
      <c r="OUC919" s="14"/>
      <c r="OUD919" s="14"/>
      <c r="OUE919" s="14"/>
      <c r="OUF919" s="14"/>
      <c r="OUG919" s="14"/>
      <c r="OUH919" s="14"/>
      <c r="OUI919" s="14"/>
      <c r="OUJ919" s="14"/>
      <c r="OUK919" s="14"/>
      <c r="OUL919" s="14"/>
      <c r="OUM919" s="14"/>
      <c r="OUN919" s="14"/>
      <c r="OUO919" s="14"/>
      <c r="OUP919" s="14"/>
      <c r="OUQ919" s="14"/>
      <c r="OUR919" s="14"/>
      <c r="OUS919" s="14"/>
      <c r="OUT919" s="14"/>
      <c r="OUU919" s="14"/>
      <c r="OUV919" s="14"/>
      <c r="OUW919" s="14"/>
      <c r="OUX919" s="14"/>
      <c r="OUY919" s="14"/>
      <c r="OUZ919" s="14"/>
      <c r="OVA919" s="14"/>
      <c r="OVB919" s="14"/>
      <c r="OVC919" s="14"/>
      <c r="OVD919" s="14"/>
      <c r="OVE919" s="14"/>
      <c r="OVF919" s="14"/>
      <c r="OVG919" s="14"/>
      <c r="OVH919" s="14"/>
      <c r="OVI919" s="14"/>
      <c r="OVJ919" s="14"/>
      <c r="OVK919" s="14"/>
      <c r="OVL919" s="14"/>
      <c r="OVM919" s="14"/>
      <c r="OVN919" s="14"/>
      <c r="OVO919" s="14"/>
      <c r="OVP919" s="14"/>
      <c r="OVQ919" s="14"/>
      <c r="OVR919" s="14"/>
      <c r="OVS919" s="14"/>
      <c r="OVT919" s="14"/>
      <c r="OVU919" s="14"/>
      <c r="OVV919" s="14"/>
      <c r="OVW919" s="14"/>
      <c r="OVX919" s="14"/>
      <c r="OVY919" s="14"/>
      <c r="OVZ919" s="14"/>
      <c r="OWA919" s="14"/>
      <c r="OWB919" s="14"/>
      <c r="OWC919" s="14"/>
      <c r="OWD919" s="14"/>
      <c r="OWE919" s="14"/>
      <c r="OWF919" s="14"/>
      <c r="OWG919" s="14"/>
      <c r="OWH919" s="14"/>
      <c r="OWI919" s="14"/>
      <c r="OWJ919" s="14"/>
      <c r="OWK919" s="14"/>
      <c r="OWL919" s="14"/>
      <c r="OWM919" s="14"/>
      <c r="OWN919" s="14"/>
      <c r="OWO919" s="14"/>
      <c r="OWP919" s="14"/>
      <c r="OWQ919" s="14"/>
      <c r="OWR919" s="14"/>
      <c r="OWS919" s="14"/>
      <c r="OWT919" s="14"/>
      <c r="OWU919" s="14"/>
      <c r="OWV919" s="14"/>
      <c r="OWW919" s="14"/>
      <c r="OWX919" s="14"/>
      <c r="OWY919" s="14"/>
      <c r="OWZ919" s="14"/>
      <c r="OXA919" s="14"/>
      <c r="OXB919" s="14"/>
      <c r="OXC919" s="14"/>
      <c r="OXD919" s="14"/>
      <c r="OXE919" s="14"/>
      <c r="OXF919" s="14"/>
      <c r="OXG919" s="14"/>
      <c r="OXH919" s="14"/>
      <c r="OXI919" s="14"/>
      <c r="OXJ919" s="14"/>
      <c r="OXK919" s="14"/>
      <c r="OXL919" s="14"/>
      <c r="OXM919" s="14"/>
      <c r="OXN919" s="14"/>
      <c r="OXO919" s="14"/>
      <c r="OXP919" s="14"/>
      <c r="OXQ919" s="14"/>
      <c r="OXR919" s="14"/>
      <c r="OXS919" s="14"/>
      <c r="OXT919" s="14"/>
      <c r="OXU919" s="14"/>
      <c r="OXV919" s="14"/>
      <c r="OXW919" s="14"/>
      <c r="OXX919" s="14"/>
      <c r="OXY919" s="14"/>
      <c r="OXZ919" s="14"/>
      <c r="OYA919" s="14"/>
      <c r="OYB919" s="14"/>
      <c r="OYC919" s="14"/>
      <c r="OYD919" s="14"/>
      <c r="OYE919" s="14"/>
      <c r="OYF919" s="14"/>
      <c r="OYG919" s="14"/>
      <c r="OYH919" s="14"/>
      <c r="OYI919" s="14"/>
      <c r="OYJ919" s="14"/>
      <c r="OYK919" s="14"/>
      <c r="OYL919" s="14"/>
      <c r="OYM919" s="14"/>
      <c r="OYN919" s="14"/>
      <c r="OYO919" s="14"/>
      <c r="OYP919" s="14"/>
      <c r="OYQ919" s="14"/>
      <c r="OYR919" s="14"/>
      <c r="OYS919" s="14"/>
      <c r="OYT919" s="14"/>
      <c r="OYU919" s="14"/>
      <c r="OYV919" s="14"/>
      <c r="OYW919" s="14"/>
      <c r="OYX919" s="14"/>
      <c r="OYY919" s="14"/>
      <c r="OYZ919" s="14"/>
      <c r="OZA919" s="14"/>
      <c r="OZB919" s="14"/>
      <c r="OZC919" s="14"/>
      <c r="OZD919" s="14"/>
      <c r="OZE919" s="14"/>
      <c r="OZF919" s="14"/>
      <c r="OZG919" s="14"/>
      <c r="OZH919" s="14"/>
      <c r="OZI919" s="14"/>
      <c r="OZJ919" s="14"/>
      <c r="OZK919" s="14"/>
      <c r="OZL919" s="14"/>
      <c r="OZM919" s="14"/>
      <c r="OZN919" s="14"/>
      <c r="OZO919" s="14"/>
      <c r="OZP919" s="14"/>
      <c r="OZQ919" s="14"/>
      <c r="OZR919" s="14"/>
      <c r="OZS919" s="14"/>
      <c r="OZT919" s="14"/>
      <c r="OZU919" s="14"/>
      <c r="OZV919" s="14"/>
      <c r="OZW919" s="14"/>
      <c r="OZX919" s="14"/>
      <c r="OZY919" s="14"/>
      <c r="OZZ919" s="14"/>
      <c r="PAA919" s="14"/>
      <c r="PAB919" s="14"/>
      <c r="PAC919" s="14"/>
      <c r="PAD919" s="14"/>
      <c r="PAE919" s="14"/>
      <c r="PAF919" s="14"/>
      <c r="PAG919" s="14"/>
      <c r="PAH919" s="14"/>
      <c r="PAI919" s="14"/>
      <c r="PAJ919" s="14"/>
      <c r="PAK919" s="14"/>
      <c r="PAL919" s="14"/>
      <c r="PAM919" s="14"/>
      <c r="PAN919" s="14"/>
      <c r="PAO919" s="14"/>
      <c r="PAP919" s="14"/>
      <c r="PAQ919" s="14"/>
      <c r="PAR919" s="14"/>
      <c r="PAS919" s="14"/>
      <c r="PAT919" s="14"/>
      <c r="PAU919" s="14"/>
      <c r="PAV919" s="14"/>
      <c r="PAW919" s="14"/>
      <c r="PAX919" s="14"/>
      <c r="PAY919" s="14"/>
      <c r="PAZ919" s="14"/>
      <c r="PBA919" s="14"/>
      <c r="PBB919" s="14"/>
      <c r="PBC919" s="14"/>
      <c r="PBD919" s="14"/>
      <c r="PBE919" s="14"/>
      <c r="PBF919" s="14"/>
      <c r="PBG919" s="14"/>
      <c r="PBH919" s="14"/>
      <c r="PBI919" s="14"/>
      <c r="PBJ919" s="14"/>
      <c r="PBK919" s="14"/>
      <c r="PBL919" s="14"/>
      <c r="PBM919" s="14"/>
      <c r="PBN919" s="14"/>
      <c r="PBO919" s="14"/>
      <c r="PBP919" s="14"/>
      <c r="PBQ919" s="14"/>
      <c r="PBR919" s="14"/>
      <c r="PBS919" s="14"/>
      <c r="PBT919" s="14"/>
      <c r="PBU919" s="14"/>
      <c r="PBV919" s="14"/>
      <c r="PBW919" s="14"/>
      <c r="PBX919" s="14"/>
      <c r="PBY919" s="14"/>
      <c r="PBZ919" s="14"/>
      <c r="PCA919" s="14"/>
      <c r="PCB919" s="14"/>
      <c r="PCC919" s="14"/>
      <c r="PCD919" s="14"/>
      <c r="PCE919" s="14"/>
      <c r="PCF919" s="14"/>
      <c r="PCG919" s="14"/>
      <c r="PCH919" s="14"/>
      <c r="PCI919" s="14"/>
      <c r="PCJ919" s="14"/>
      <c r="PCK919" s="14"/>
      <c r="PCL919" s="14"/>
      <c r="PCM919" s="14"/>
      <c r="PCN919" s="14"/>
      <c r="PCO919" s="14"/>
      <c r="PCP919" s="14"/>
      <c r="PCQ919" s="14"/>
      <c r="PCR919" s="14"/>
      <c r="PCS919" s="14"/>
      <c r="PCT919" s="14"/>
      <c r="PCU919" s="14"/>
      <c r="PCV919" s="14"/>
      <c r="PCW919" s="14"/>
      <c r="PCX919" s="14"/>
      <c r="PCY919" s="14"/>
      <c r="PCZ919" s="14"/>
      <c r="PDA919" s="14"/>
      <c r="PDB919" s="14"/>
      <c r="PDC919" s="14"/>
      <c r="PDD919" s="14"/>
      <c r="PDE919" s="14"/>
      <c r="PDF919" s="14"/>
      <c r="PDG919" s="14"/>
      <c r="PDH919" s="14"/>
      <c r="PDI919" s="14"/>
      <c r="PDJ919" s="14"/>
      <c r="PDK919" s="14"/>
      <c r="PDL919" s="14"/>
      <c r="PDM919" s="14"/>
      <c r="PDN919" s="14"/>
      <c r="PDO919" s="14"/>
      <c r="PDP919" s="14"/>
      <c r="PDQ919" s="14"/>
      <c r="PDR919" s="14"/>
      <c r="PDS919" s="14"/>
      <c r="PDT919" s="14"/>
      <c r="PDU919" s="14"/>
      <c r="PDV919" s="14"/>
      <c r="PDW919" s="14"/>
      <c r="PDX919" s="14"/>
      <c r="PDY919" s="14"/>
      <c r="PDZ919" s="14"/>
      <c r="PEA919" s="14"/>
      <c r="PEB919" s="14"/>
      <c r="PEC919" s="14"/>
      <c r="PED919" s="14"/>
      <c r="PEE919" s="14"/>
      <c r="PEF919" s="14"/>
      <c r="PEG919" s="14"/>
      <c r="PEH919" s="14"/>
      <c r="PEI919" s="14"/>
      <c r="PEJ919" s="14"/>
      <c r="PEK919" s="14"/>
      <c r="PEL919" s="14"/>
      <c r="PEM919" s="14"/>
      <c r="PEN919" s="14"/>
      <c r="PEO919" s="14"/>
      <c r="PEP919" s="14"/>
      <c r="PEQ919" s="14"/>
      <c r="PER919" s="14"/>
      <c r="PES919" s="14"/>
      <c r="PET919" s="14"/>
      <c r="PEU919" s="14"/>
      <c r="PEV919" s="14"/>
      <c r="PEW919" s="14"/>
      <c r="PEX919" s="14"/>
      <c r="PEY919" s="14"/>
      <c r="PEZ919" s="14"/>
      <c r="PFA919" s="14"/>
      <c r="PFB919" s="14"/>
      <c r="PFC919" s="14"/>
      <c r="PFD919" s="14"/>
      <c r="PFE919" s="14"/>
      <c r="PFF919" s="14"/>
      <c r="PFG919" s="14"/>
      <c r="PFH919" s="14"/>
      <c r="PFI919" s="14"/>
      <c r="PFJ919" s="14"/>
      <c r="PFK919" s="14"/>
      <c r="PFL919" s="14"/>
      <c r="PFM919" s="14"/>
      <c r="PFN919" s="14"/>
      <c r="PFO919" s="14"/>
      <c r="PFP919" s="14"/>
      <c r="PFQ919" s="14"/>
      <c r="PFR919" s="14"/>
      <c r="PFS919" s="14"/>
      <c r="PFT919" s="14"/>
      <c r="PFU919" s="14"/>
      <c r="PFV919" s="14"/>
      <c r="PFW919" s="14"/>
      <c r="PFX919" s="14"/>
      <c r="PFY919" s="14"/>
      <c r="PFZ919" s="14"/>
      <c r="PGA919" s="14"/>
      <c r="PGB919" s="14"/>
      <c r="PGC919" s="14"/>
      <c r="PGD919" s="14"/>
      <c r="PGE919" s="14"/>
      <c r="PGF919" s="14"/>
      <c r="PGG919" s="14"/>
      <c r="PGH919" s="14"/>
      <c r="PGI919" s="14"/>
      <c r="PGJ919" s="14"/>
      <c r="PGK919" s="14"/>
      <c r="PGL919" s="14"/>
      <c r="PGM919" s="14"/>
      <c r="PGN919" s="14"/>
      <c r="PGO919" s="14"/>
      <c r="PGP919" s="14"/>
      <c r="PGQ919" s="14"/>
      <c r="PGR919" s="14"/>
      <c r="PGS919" s="14"/>
      <c r="PGT919" s="14"/>
      <c r="PGU919" s="14"/>
      <c r="PGV919" s="14"/>
      <c r="PGW919" s="14"/>
      <c r="PGX919" s="14"/>
      <c r="PGY919" s="14"/>
      <c r="PGZ919" s="14"/>
      <c r="PHA919" s="14"/>
      <c r="PHB919" s="14"/>
      <c r="PHC919" s="14"/>
      <c r="PHD919" s="14"/>
      <c r="PHE919" s="14"/>
      <c r="PHF919" s="14"/>
      <c r="PHG919" s="14"/>
      <c r="PHH919" s="14"/>
      <c r="PHI919" s="14"/>
      <c r="PHJ919" s="14"/>
      <c r="PHK919" s="14"/>
      <c r="PHL919" s="14"/>
      <c r="PHM919" s="14"/>
      <c r="PHN919" s="14"/>
      <c r="PHO919" s="14"/>
      <c r="PHP919" s="14"/>
      <c r="PHQ919" s="14"/>
      <c r="PHR919" s="14"/>
      <c r="PHS919" s="14"/>
      <c r="PHT919" s="14"/>
      <c r="PHU919" s="14"/>
      <c r="PHV919" s="14"/>
      <c r="PHW919" s="14"/>
      <c r="PHX919" s="14"/>
      <c r="PHY919" s="14"/>
      <c r="PHZ919" s="14"/>
      <c r="PIA919" s="14"/>
      <c r="PIB919" s="14"/>
      <c r="PIC919" s="14"/>
      <c r="PID919" s="14"/>
      <c r="PIE919" s="14"/>
      <c r="PIF919" s="14"/>
      <c r="PIG919" s="14"/>
      <c r="PIH919" s="14"/>
      <c r="PII919" s="14"/>
      <c r="PIJ919" s="14"/>
      <c r="PIK919" s="14"/>
      <c r="PIL919" s="14"/>
      <c r="PIM919" s="14"/>
      <c r="PIN919" s="14"/>
      <c r="PIO919" s="14"/>
      <c r="PIP919" s="14"/>
      <c r="PIQ919" s="14"/>
      <c r="PIR919" s="14"/>
      <c r="PIS919" s="14"/>
      <c r="PIT919" s="14"/>
      <c r="PIU919" s="14"/>
      <c r="PIV919" s="14"/>
      <c r="PIW919" s="14"/>
      <c r="PIX919" s="14"/>
      <c r="PIY919" s="14"/>
      <c r="PIZ919" s="14"/>
      <c r="PJA919" s="14"/>
      <c r="PJB919" s="14"/>
      <c r="PJC919" s="14"/>
      <c r="PJD919" s="14"/>
      <c r="PJE919" s="14"/>
      <c r="PJF919" s="14"/>
      <c r="PJG919" s="14"/>
      <c r="PJH919" s="14"/>
      <c r="PJI919" s="14"/>
      <c r="PJJ919" s="14"/>
      <c r="PJK919" s="14"/>
      <c r="PJL919" s="14"/>
      <c r="PJM919" s="14"/>
      <c r="PJN919" s="14"/>
      <c r="PJO919" s="14"/>
      <c r="PJP919" s="14"/>
      <c r="PJQ919" s="14"/>
      <c r="PJR919" s="14"/>
      <c r="PJS919" s="14"/>
      <c r="PJT919" s="14"/>
      <c r="PJU919" s="14"/>
      <c r="PJV919" s="14"/>
      <c r="PJW919" s="14"/>
      <c r="PJX919" s="14"/>
      <c r="PJY919" s="14"/>
      <c r="PJZ919" s="14"/>
      <c r="PKA919" s="14"/>
      <c r="PKB919" s="14"/>
      <c r="PKC919" s="14"/>
      <c r="PKD919" s="14"/>
      <c r="PKE919" s="14"/>
      <c r="PKF919" s="14"/>
      <c r="PKG919" s="14"/>
      <c r="PKH919" s="14"/>
      <c r="PKI919" s="14"/>
      <c r="PKJ919" s="14"/>
      <c r="PKK919" s="14"/>
      <c r="PKL919" s="14"/>
      <c r="PKM919" s="14"/>
      <c r="PKN919" s="14"/>
      <c r="PKO919" s="14"/>
      <c r="PKP919" s="14"/>
      <c r="PKQ919" s="14"/>
      <c r="PKR919" s="14"/>
      <c r="PKS919" s="14"/>
      <c r="PKT919" s="14"/>
      <c r="PKU919" s="14"/>
      <c r="PKV919" s="14"/>
      <c r="PKW919" s="14"/>
      <c r="PKX919" s="14"/>
      <c r="PKY919" s="14"/>
      <c r="PKZ919" s="14"/>
      <c r="PLA919" s="14"/>
      <c r="PLB919" s="14"/>
      <c r="PLC919" s="14"/>
      <c r="PLD919" s="14"/>
      <c r="PLE919" s="14"/>
      <c r="PLF919" s="14"/>
      <c r="PLG919" s="14"/>
      <c r="PLH919" s="14"/>
      <c r="PLI919" s="14"/>
      <c r="PLJ919" s="14"/>
      <c r="PLK919" s="14"/>
      <c r="PLL919" s="14"/>
      <c r="PLM919" s="14"/>
      <c r="PLN919" s="14"/>
      <c r="PLO919" s="14"/>
      <c r="PLP919" s="14"/>
      <c r="PLQ919" s="14"/>
      <c r="PLR919" s="14"/>
      <c r="PLS919" s="14"/>
      <c r="PLT919" s="14"/>
      <c r="PLU919" s="14"/>
      <c r="PLV919" s="14"/>
      <c r="PLW919" s="14"/>
      <c r="PLX919" s="14"/>
      <c r="PLY919" s="14"/>
      <c r="PLZ919" s="14"/>
      <c r="PMA919" s="14"/>
      <c r="PMB919" s="14"/>
      <c r="PMC919" s="14"/>
      <c r="PMD919" s="14"/>
      <c r="PME919" s="14"/>
      <c r="PMF919" s="14"/>
      <c r="PMG919" s="14"/>
      <c r="PMH919" s="14"/>
      <c r="PMI919" s="14"/>
      <c r="PMJ919" s="14"/>
      <c r="PMK919" s="14"/>
      <c r="PML919" s="14"/>
      <c r="PMM919" s="14"/>
      <c r="PMN919" s="14"/>
      <c r="PMO919" s="14"/>
      <c r="PMP919" s="14"/>
      <c r="PMQ919" s="14"/>
      <c r="PMR919" s="14"/>
      <c r="PMS919" s="14"/>
      <c r="PMT919" s="14"/>
      <c r="PMU919" s="14"/>
      <c r="PMV919" s="14"/>
      <c r="PMW919" s="14"/>
      <c r="PMX919" s="14"/>
      <c r="PMY919" s="14"/>
      <c r="PMZ919" s="14"/>
      <c r="PNA919" s="14"/>
      <c r="PNB919" s="14"/>
      <c r="PNC919" s="14"/>
      <c r="PND919" s="14"/>
      <c r="PNE919" s="14"/>
      <c r="PNF919" s="14"/>
      <c r="PNG919" s="14"/>
      <c r="PNH919" s="14"/>
      <c r="PNI919" s="14"/>
      <c r="PNJ919" s="14"/>
      <c r="PNK919" s="14"/>
      <c r="PNL919" s="14"/>
      <c r="PNM919" s="14"/>
      <c r="PNN919" s="14"/>
      <c r="PNO919" s="14"/>
      <c r="PNP919" s="14"/>
      <c r="PNQ919" s="14"/>
      <c r="PNR919" s="14"/>
      <c r="PNS919" s="14"/>
      <c r="PNT919" s="14"/>
      <c r="PNU919" s="14"/>
      <c r="PNV919" s="14"/>
      <c r="PNW919" s="14"/>
      <c r="PNX919" s="14"/>
      <c r="PNY919" s="14"/>
      <c r="PNZ919" s="14"/>
      <c r="POA919" s="14"/>
      <c r="POB919" s="14"/>
      <c r="POC919" s="14"/>
      <c r="POD919" s="14"/>
      <c r="POE919" s="14"/>
      <c r="POF919" s="14"/>
      <c r="POG919" s="14"/>
      <c r="POH919" s="14"/>
      <c r="POI919" s="14"/>
      <c r="POJ919" s="14"/>
      <c r="POK919" s="14"/>
      <c r="POL919" s="14"/>
      <c r="POM919" s="14"/>
      <c r="PON919" s="14"/>
      <c r="POO919" s="14"/>
      <c r="POP919" s="14"/>
      <c r="POQ919" s="14"/>
      <c r="POR919" s="14"/>
      <c r="POS919" s="14"/>
      <c r="POT919" s="14"/>
      <c r="POU919" s="14"/>
      <c r="POV919" s="14"/>
      <c r="POW919" s="14"/>
      <c r="POX919" s="14"/>
      <c r="POY919" s="14"/>
      <c r="POZ919" s="14"/>
      <c r="PPA919" s="14"/>
      <c r="PPB919" s="14"/>
      <c r="PPC919" s="14"/>
      <c r="PPD919" s="14"/>
      <c r="PPE919" s="14"/>
      <c r="PPF919" s="14"/>
      <c r="PPG919" s="14"/>
      <c r="PPH919" s="14"/>
      <c r="PPI919" s="14"/>
      <c r="PPJ919" s="14"/>
      <c r="PPK919" s="14"/>
      <c r="PPL919" s="14"/>
      <c r="PPM919" s="14"/>
      <c r="PPN919" s="14"/>
      <c r="PPO919" s="14"/>
      <c r="PPP919" s="14"/>
      <c r="PPQ919" s="14"/>
      <c r="PPR919" s="14"/>
      <c r="PPS919" s="14"/>
      <c r="PPT919" s="14"/>
      <c r="PPU919" s="14"/>
      <c r="PPV919" s="14"/>
      <c r="PPW919" s="14"/>
      <c r="PPX919" s="14"/>
      <c r="PPY919" s="14"/>
      <c r="PPZ919" s="14"/>
      <c r="PQA919" s="14"/>
      <c r="PQB919" s="14"/>
      <c r="PQC919" s="14"/>
      <c r="PQD919" s="14"/>
      <c r="PQE919" s="14"/>
      <c r="PQF919" s="14"/>
      <c r="PQG919" s="14"/>
      <c r="PQH919" s="14"/>
      <c r="PQI919" s="14"/>
      <c r="PQJ919" s="14"/>
      <c r="PQK919" s="14"/>
      <c r="PQL919" s="14"/>
      <c r="PQM919" s="14"/>
      <c r="PQN919" s="14"/>
      <c r="PQO919" s="14"/>
      <c r="PQP919" s="14"/>
      <c r="PQQ919" s="14"/>
      <c r="PQR919" s="14"/>
      <c r="PQS919" s="14"/>
      <c r="PQT919" s="14"/>
      <c r="PQU919" s="14"/>
      <c r="PQV919" s="14"/>
      <c r="PQW919" s="14"/>
      <c r="PQX919" s="14"/>
      <c r="PQY919" s="14"/>
      <c r="PQZ919" s="14"/>
      <c r="PRA919" s="14"/>
      <c r="PRB919" s="14"/>
      <c r="PRC919" s="14"/>
      <c r="PRD919" s="14"/>
      <c r="PRE919" s="14"/>
      <c r="PRF919" s="14"/>
      <c r="PRG919" s="14"/>
      <c r="PRH919" s="14"/>
      <c r="PRI919" s="14"/>
      <c r="PRJ919" s="14"/>
      <c r="PRK919" s="14"/>
      <c r="PRL919" s="14"/>
      <c r="PRM919" s="14"/>
      <c r="PRN919" s="14"/>
      <c r="PRO919" s="14"/>
      <c r="PRP919" s="14"/>
      <c r="PRQ919" s="14"/>
      <c r="PRR919" s="14"/>
      <c r="PRS919" s="14"/>
      <c r="PRT919" s="14"/>
      <c r="PRU919" s="14"/>
      <c r="PRV919" s="14"/>
      <c r="PRW919" s="14"/>
      <c r="PRX919" s="14"/>
      <c r="PRY919" s="14"/>
      <c r="PRZ919" s="14"/>
      <c r="PSA919" s="14"/>
      <c r="PSB919" s="14"/>
      <c r="PSC919" s="14"/>
      <c r="PSD919" s="14"/>
      <c r="PSE919" s="14"/>
      <c r="PSF919" s="14"/>
      <c r="PSG919" s="14"/>
      <c r="PSH919" s="14"/>
      <c r="PSI919" s="14"/>
      <c r="PSJ919" s="14"/>
      <c r="PSK919" s="14"/>
      <c r="PSL919" s="14"/>
      <c r="PSM919" s="14"/>
      <c r="PSN919" s="14"/>
      <c r="PSO919" s="14"/>
      <c r="PSP919" s="14"/>
      <c r="PSQ919" s="14"/>
      <c r="PSR919" s="14"/>
      <c r="PSS919" s="14"/>
      <c r="PST919" s="14"/>
      <c r="PSU919" s="14"/>
      <c r="PSV919" s="14"/>
      <c r="PSW919" s="14"/>
      <c r="PSX919" s="14"/>
      <c r="PSY919" s="14"/>
      <c r="PSZ919" s="14"/>
      <c r="PTA919" s="14"/>
      <c r="PTB919" s="14"/>
      <c r="PTC919" s="14"/>
      <c r="PTD919" s="14"/>
      <c r="PTE919" s="14"/>
      <c r="PTF919" s="14"/>
      <c r="PTG919" s="14"/>
      <c r="PTH919" s="14"/>
      <c r="PTI919" s="14"/>
      <c r="PTJ919" s="14"/>
      <c r="PTK919" s="14"/>
      <c r="PTL919" s="14"/>
      <c r="PTM919" s="14"/>
      <c r="PTN919" s="14"/>
      <c r="PTO919" s="14"/>
      <c r="PTP919" s="14"/>
      <c r="PTQ919" s="14"/>
      <c r="PTR919" s="14"/>
      <c r="PTS919" s="14"/>
      <c r="PTT919" s="14"/>
      <c r="PTU919" s="14"/>
      <c r="PTV919" s="14"/>
      <c r="PTW919" s="14"/>
      <c r="PTX919" s="14"/>
      <c r="PTY919" s="14"/>
      <c r="PTZ919" s="14"/>
      <c r="PUA919" s="14"/>
      <c r="PUB919" s="14"/>
      <c r="PUC919" s="14"/>
      <c r="PUD919" s="14"/>
      <c r="PUE919" s="14"/>
      <c r="PUF919" s="14"/>
      <c r="PUG919" s="14"/>
      <c r="PUH919" s="14"/>
      <c r="PUI919" s="14"/>
      <c r="PUJ919" s="14"/>
      <c r="PUK919" s="14"/>
      <c r="PUL919" s="14"/>
      <c r="PUM919" s="14"/>
      <c r="PUN919" s="14"/>
      <c r="PUO919" s="14"/>
      <c r="PUP919" s="14"/>
      <c r="PUQ919" s="14"/>
      <c r="PUR919" s="14"/>
      <c r="PUS919" s="14"/>
      <c r="PUT919" s="14"/>
      <c r="PUU919" s="14"/>
      <c r="PUV919" s="14"/>
      <c r="PUW919" s="14"/>
      <c r="PUX919" s="14"/>
      <c r="PUY919" s="14"/>
      <c r="PUZ919" s="14"/>
      <c r="PVA919" s="14"/>
      <c r="PVB919" s="14"/>
      <c r="PVC919" s="14"/>
      <c r="PVD919" s="14"/>
      <c r="PVE919" s="14"/>
      <c r="PVF919" s="14"/>
      <c r="PVG919" s="14"/>
      <c r="PVH919" s="14"/>
      <c r="PVI919" s="14"/>
      <c r="PVJ919" s="14"/>
      <c r="PVK919" s="14"/>
      <c r="PVL919" s="14"/>
      <c r="PVM919" s="14"/>
      <c r="PVN919" s="14"/>
      <c r="PVO919" s="14"/>
      <c r="PVP919" s="14"/>
      <c r="PVQ919" s="14"/>
      <c r="PVR919" s="14"/>
      <c r="PVS919" s="14"/>
      <c r="PVT919" s="14"/>
      <c r="PVU919" s="14"/>
      <c r="PVV919" s="14"/>
      <c r="PVW919" s="14"/>
      <c r="PVX919" s="14"/>
      <c r="PVY919" s="14"/>
      <c r="PVZ919" s="14"/>
      <c r="PWA919" s="14"/>
      <c r="PWB919" s="14"/>
      <c r="PWC919" s="14"/>
      <c r="PWD919" s="14"/>
      <c r="PWE919" s="14"/>
      <c r="PWF919" s="14"/>
      <c r="PWG919" s="14"/>
      <c r="PWH919" s="14"/>
      <c r="PWI919" s="14"/>
      <c r="PWJ919" s="14"/>
      <c r="PWK919" s="14"/>
      <c r="PWL919" s="14"/>
      <c r="PWM919" s="14"/>
      <c r="PWN919" s="14"/>
      <c r="PWO919" s="14"/>
      <c r="PWP919" s="14"/>
      <c r="PWQ919" s="14"/>
      <c r="PWR919" s="14"/>
      <c r="PWS919" s="14"/>
      <c r="PWT919" s="14"/>
      <c r="PWU919" s="14"/>
      <c r="PWV919" s="14"/>
      <c r="PWW919" s="14"/>
      <c r="PWX919" s="14"/>
      <c r="PWY919" s="14"/>
      <c r="PWZ919" s="14"/>
      <c r="PXA919" s="14"/>
      <c r="PXB919" s="14"/>
      <c r="PXC919" s="14"/>
      <c r="PXD919" s="14"/>
      <c r="PXE919" s="14"/>
      <c r="PXF919" s="14"/>
      <c r="PXG919" s="14"/>
      <c r="PXH919" s="14"/>
      <c r="PXI919" s="14"/>
      <c r="PXJ919" s="14"/>
      <c r="PXK919" s="14"/>
      <c r="PXL919" s="14"/>
      <c r="PXM919" s="14"/>
      <c r="PXN919" s="14"/>
      <c r="PXO919" s="14"/>
      <c r="PXP919" s="14"/>
      <c r="PXQ919" s="14"/>
      <c r="PXR919" s="14"/>
      <c r="PXS919" s="14"/>
      <c r="PXT919" s="14"/>
      <c r="PXU919" s="14"/>
      <c r="PXV919" s="14"/>
      <c r="PXW919" s="14"/>
      <c r="PXX919" s="14"/>
      <c r="PXY919" s="14"/>
      <c r="PXZ919" s="14"/>
      <c r="PYA919" s="14"/>
      <c r="PYB919" s="14"/>
      <c r="PYC919" s="14"/>
      <c r="PYD919" s="14"/>
      <c r="PYE919" s="14"/>
      <c r="PYF919" s="14"/>
      <c r="PYG919" s="14"/>
      <c r="PYH919" s="14"/>
      <c r="PYI919" s="14"/>
      <c r="PYJ919" s="14"/>
      <c r="PYK919" s="14"/>
      <c r="PYL919" s="14"/>
      <c r="PYM919" s="14"/>
      <c r="PYN919" s="14"/>
      <c r="PYO919" s="14"/>
      <c r="PYP919" s="14"/>
      <c r="PYQ919" s="14"/>
      <c r="PYR919" s="14"/>
      <c r="PYS919" s="14"/>
      <c r="PYT919" s="14"/>
      <c r="PYU919" s="14"/>
      <c r="PYV919" s="14"/>
      <c r="PYW919" s="14"/>
      <c r="PYX919" s="14"/>
      <c r="PYY919" s="14"/>
      <c r="PYZ919" s="14"/>
      <c r="PZA919" s="14"/>
      <c r="PZB919" s="14"/>
      <c r="PZC919" s="14"/>
      <c r="PZD919" s="14"/>
      <c r="PZE919" s="14"/>
      <c r="PZF919" s="14"/>
      <c r="PZG919" s="14"/>
      <c r="PZH919" s="14"/>
      <c r="PZI919" s="14"/>
      <c r="PZJ919" s="14"/>
      <c r="PZK919" s="14"/>
      <c r="PZL919" s="14"/>
      <c r="PZM919" s="14"/>
      <c r="PZN919" s="14"/>
      <c r="PZO919" s="14"/>
      <c r="PZP919" s="14"/>
      <c r="PZQ919" s="14"/>
      <c r="PZR919" s="14"/>
      <c r="PZS919" s="14"/>
      <c r="PZT919" s="14"/>
      <c r="PZU919" s="14"/>
      <c r="PZV919" s="14"/>
      <c r="PZW919" s="14"/>
      <c r="PZX919" s="14"/>
      <c r="PZY919" s="14"/>
      <c r="PZZ919" s="14"/>
      <c r="QAA919" s="14"/>
      <c r="QAB919" s="14"/>
      <c r="QAC919" s="14"/>
      <c r="QAD919" s="14"/>
      <c r="QAE919" s="14"/>
      <c r="QAF919" s="14"/>
      <c r="QAG919" s="14"/>
      <c r="QAH919" s="14"/>
      <c r="QAI919" s="14"/>
      <c r="QAJ919" s="14"/>
      <c r="QAK919" s="14"/>
      <c r="QAL919" s="14"/>
      <c r="QAM919" s="14"/>
      <c r="QAN919" s="14"/>
      <c r="QAO919" s="14"/>
      <c r="QAP919" s="14"/>
      <c r="QAQ919" s="14"/>
      <c r="QAR919" s="14"/>
      <c r="QAS919" s="14"/>
      <c r="QAT919" s="14"/>
      <c r="QAU919" s="14"/>
      <c r="QAV919" s="14"/>
      <c r="QAW919" s="14"/>
      <c r="QAX919" s="14"/>
      <c r="QAY919" s="14"/>
      <c r="QAZ919" s="14"/>
      <c r="QBA919" s="14"/>
      <c r="QBB919" s="14"/>
      <c r="QBC919" s="14"/>
      <c r="QBD919" s="14"/>
      <c r="QBE919" s="14"/>
      <c r="QBF919" s="14"/>
      <c r="QBG919" s="14"/>
      <c r="QBH919" s="14"/>
      <c r="QBI919" s="14"/>
      <c r="QBJ919" s="14"/>
      <c r="QBK919" s="14"/>
      <c r="QBL919" s="14"/>
      <c r="QBM919" s="14"/>
      <c r="QBN919" s="14"/>
      <c r="QBO919" s="14"/>
      <c r="QBP919" s="14"/>
      <c r="QBQ919" s="14"/>
      <c r="QBR919" s="14"/>
      <c r="QBS919" s="14"/>
      <c r="QBT919" s="14"/>
      <c r="QBU919" s="14"/>
      <c r="QBV919" s="14"/>
      <c r="QBW919" s="14"/>
      <c r="QBX919" s="14"/>
      <c r="QBY919" s="14"/>
      <c r="QBZ919" s="14"/>
      <c r="QCA919" s="14"/>
      <c r="QCB919" s="14"/>
      <c r="QCC919" s="14"/>
      <c r="QCD919" s="14"/>
      <c r="QCE919" s="14"/>
      <c r="QCF919" s="14"/>
      <c r="QCG919" s="14"/>
      <c r="QCH919" s="14"/>
      <c r="QCI919" s="14"/>
      <c r="QCJ919" s="14"/>
      <c r="QCK919" s="14"/>
      <c r="QCL919" s="14"/>
      <c r="QCM919" s="14"/>
      <c r="QCN919" s="14"/>
      <c r="QCO919" s="14"/>
      <c r="QCP919" s="14"/>
      <c r="QCQ919" s="14"/>
      <c r="QCR919" s="14"/>
      <c r="QCS919" s="14"/>
      <c r="QCT919" s="14"/>
      <c r="QCU919" s="14"/>
      <c r="QCV919" s="14"/>
      <c r="QCW919" s="14"/>
      <c r="QCX919" s="14"/>
      <c r="QCY919" s="14"/>
      <c r="QCZ919" s="14"/>
      <c r="QDA919" s="14"/>
      <c r="QDB919" s="14"/>
      <c r="QDC919" s="14"/>
      <c r="QDD919" s="14"/>
      <c r="QDE919" s="14"/>
      <c r="QDF919" s="14"/>
      <c r="QDG919" s="14"/>
      <c r="QDH919" s="14"/>
      <c r="QDI919" s="14"/>
      <c r="QDJ919" s="14"/>
      <c r="QDK919" s="14"/>
      <c r="QDL919" s="14"/>
      <c r="QDM919" s="14"/>
      <c r="QDN919" s="14"/>
      <c r="QDO919" s="14"/>
      <c r="QDP919" s="14"/>
      <c r="QDQ919" s="14"/>
      <c r="QDR919" s="14"/>
      <c r="QDS919" s="14"/>
      <c r="QDT919" s="14"/>
      <c r="QDU919" s="14"/>
      <c r="QDV919" s="14"/>
      <c r="QDW919" s="14"/>
      <c r="QDX919" s="14"/>
      <c r="QDY919" s="14"/>
      <c r="QDZ919" s="14"/>
      <c r="QEA919" s="14"/>
      <c r="QEB919" s="14"/>
      <c r="QEC919" s="14"/>
      <c r="QED919" s="14"/>
      <c r="QEE919" s="14"/>
      <c r="QEF919" s="14"/>
      <c r="QEG919" s="14"/>
      <c r="QEH919" s="14"/>
      <c r="QEI919" s="14"/>
      <c r="QEJ919" s="14"/>
      <c r="QEK919" s="14"/>
      <c r="QEL919" s="14"/>
      <c r="QEM919" s="14"/>
      <c r="QEN919" s="14"/>
      <c r="QEO919" s="14"/>
      <c r="QEP919" s="14"/>
      <c r="QEQ919" s="14"/>
      <c r="QER919" s="14"/>
      <c r="QES919" s="14"/>
      <c r="QET919" s="14"/>
      <c r="QEU919" s="14"/>
      <c r="QEV919" s="14"/>
      <c r="QEW919" s="14"/>
      <c r="QEX919" s="14"/>
      <c r="QEY919" s="14"/>
      <c r="QEZ919" s="14"/>
      <c r="QFA919" s="14"/>
      <c r="QFB919" s="14"/>
      <c r="QFC919" s="14"/>
      <c r="QFD919" s="14"/>
      <c r="QFE919" s="14"/>
      <c r="QFF919" s="14"/>
      <c r="QFG919" s="14"/>
      <c r="QFH919" s="14"/>
      <c r="QFI919" s="14"/>
      <c r="QFJ919" s="14"/>
      <c r="QFK919" s="14"/>
      <c r="QFL919" s="14"/>
      <c r="QFM919" s="14"/>
      <c r="QFN919" s="14"/>
      <c r="QFO919" s="14"/>
      <c r="QFP919" s="14"/>
      <c r="QFQ919" s="14"/>
      <c r="QFR919" s="14"/>
      <c r="QFS919" s="14"/>
      <c r="QFT919" s="14"/>
      <c r="QFU919" s="14"/>
      <c r="QFV919" s="14"/>
      <c r="QFW919" s="14"/>
      <c r="QFX919" s="14"/>
      <c r="QFY919" s="14"/>
      <c r="QFZ919" s="14"/>
      <c r="QGA919" s="14"/>
      <c r="QGB919" s="14"/>
      <c r="QGC919" s="14"/>
      <c r="QGD919" s="14"/>
      <c r="QGE919" s="14"/>
      <c r="QGF919" s="14"/>
      <c r="QGG919" s="14"/>
      <c r="QGH919" s="14"/>
      <c r="QGI919" s="14"/>
      <c r="QGJ919" s="14"/>
      <c r="QGK919" s="14"/>
      <c r="QGL919" s="14"/>
      <c r="QGM919" s="14"/>
      <c r="QGN919" s="14"/>
      <c r="QGO919" s="14"/>
      <c r="QGP919" s="14"/>
      <c r="QGQ919" s="14"/>
      <c r="QGR919" s="14"/>
      <c r="QGS919" s="14"/>
      <c r="QGT919" s="14"/>
      <c r="QGU919" s="14"/>
      <c r="QGV919" s="14"/>
      <c r="QGW919" s="14"/>
      <c r="QGX919" s="14"/>
      <c r="QGY919" s="14"/>
      <c r="QGZ919" s="14"/>
      <c r="QHA919" s="14"/>
      <c r="QHB919" s="14"/>
      <c r="QHC919" s="14"/>
      <c r="QHD919" s="14"/>
      <c r="QHE919" s="14"/>
      <c r="QHF919" s="14"/>
      <c r="QHG919" s="14"/>
      <c r="QHH919" s="14"/>
      <c r="QHI919" s="14"/>
      <c r="QHJ919" s="14"/>
      <c r="QHK919" s="14"/>
      <c r="QHL919" s="14"/>
      <c r="QHM919" s="14"/>
      <c r="QHN919" s="14"/>
      <c r="QHO919" s="14"/>
      <c r="QHP919" s="14"/>
      <c r="QHQ919" s="14"/>
      <c r="QHR919" s="14"/>
      <c r="QHS919" s="14"/>
      <c r="QHT919" s="14"/>
      <c r="QHU919" s="14"/>
      <c r="QHV919" s="14"/>
      <c r="QHW919" s="14"/>
      <c r="QHX919" s="14"/>
      <c r="QHY919" s="14"/>
      <c r="QHZ919" s="14"/>
      <c r="QIA919" s="14"/>
      <c r="QIB919" s="14"/>
      <c r="QIC919" s="14"/>
      <c r="QID919" s="14"/>
      <c r="QIE919" s="14"/>
      <c r="QIF919" s="14"/>
      <c r="QIG919" s="14"/>
      <c r="QIH919" s="14"/>
      <c r="QII919" s="14"/>
      <c r="QIJ919" s="14"/>
      <c r="QIK919" s="14"/>
      <c r="QIL919" s="14"/>
      <c r="QIM919" s="14"/>
      <c r="QIN919" s="14"/>
      <c r="QIO919" s="14"/>
      <c r="QIP919" s="14"/>
      <c r="QIQ919" s="14"/>
      <c r="QIR919" s="14"/>
      <c r="QIS919" s="14"/>
      <c r="QIT919" s="14"/>
      <c r="QIU919" s="14"/>
      <c r="QIV919" s="14"/>
      <c r="QIW919" s="14"/>
      <c r="QIX919" s="14"/>
      <c r="QIY919" s="14"/>
      <c r="QIZ919" s="14"/>
      <c r="QJA919" s="14"/>
      <c r="QJB919" s="14"/>
      <c r="QJC919" s="14"/>
      <c r="QJD919" s="14"/>
      <c r="QJE919" s="14"/>
      <c r="QJF919" s="14"/>
      <c r="QJG919" s="14"/>
      <c r="QJH919" s="14"/>
      <c r="QJI919" s="14"/>
      <c r="QJJ919" s="14"/>
      <c r="QJK919" s="14"/>
      <c r="QJL919" s="14"/>
      <c r="QJM919" s="14"/>
      <c r="QJN919" s="14"/>
      <c r="QJO919" s="14"/>
      <c r="QJP919" s="14"/>
      <c r="QJQ919" s="14"/>
      <c r="QJR919" s="14"/>
      <c r="QJS919" s="14"/>
      <c r="QJT919" s="14"/>
      <c r="QJU919" s="14"/>
      <c r="QJV919" s="14"/>
      <c r="QJW919" s="14"/>
      <c r="QJX919" s="14"/>
      <c r="QJY919" s="14"/>
      <c r="QJZ919" s="14"/>
      <c r="QKA919" s="14"/>
      <c r="QKB919" s="14"/>
      <c r="QKC919" s="14"/>
      <c r="QKD919" s="14"/>
      <c r="QKE919" s="14"/>
      <c r="QKF919" s="14"/>
      <c r="QKG919" s="14"/>
      <c r="QKH919" s="14"/>
      <c r="QKI919" s="14"/>
      <c r="QKJ919" s="14"/>
      <c r="QKK919" s="14"/>
      <c r="QKL919" s="14"/>
      <c r="QKM919" s="14"/>
      <c r="QKN919" s="14"/>
      <c r="QKO919" s="14"/>
      <c r="QKP919" s="14"/>
      <c r="QKQ919" s="14"/>
      <c r="QKR919" s="14"/>
      <c r="QKS919" s="14"/>
      <c r="QKT919" s="14"/>
      <c r="QKU919" s="14"/>
      <c r="QKV919" s="14"/>
      <c r="QKW919" s="14"/>
      <c r="QKX919" s="14"/>
      <c r="QKY919" s="14"/>
      <c r="QKZ919" s="14"/>
      <c r="QLA919" s="14"/>
      <c r="QLB919" s="14"/>
      <c r="QLC919" s="14"/>
      <c r="QLD919" s="14"/>
      <c r="QLE919" s="14"/>
      <c r="QLF919" s="14"/>
      <c r="QLG919" s="14"/>
      <c r="QLH919" s="14"/>
      <c r="QLI919" s="14"/>
      <c r="QLJ919" s="14"/>
      <c r="QLK919" s="14"/>
      <c r="QLL919" s="14"/>
      <c r="QLM919" s="14"/>
      <c r="QLN919" s="14"/>
      <c r="QLO919" s="14"/>
      <c r="QLP919" s="14"/>
      <c r="QLQ919" s="14"/>
      <c r="QLR919" s="14"/>
      <c r="QLS919" s="14"/>
      <c r="QLT919" s="14"/>
      <c r="QLU919" s="14"/>
      <c r="QLV919" s="14"/>
      <c r="QLW919" s="14"/>
      <c r="QLX919" s="14"/>
      <c r="QLY919" s="14"/>
      <c r="QLZ919" s="14"/>
      <c r="QMA919" s="14"/>
      <c r="QMB919" s="14"/>
      <c r="QMC919" s="14"/>
      <c r="QMD919" s="14"/>
      <c r="QME919" s="14"/>
      <c r="QMF919" s="14"/>
      <c r="QMG919" s="14"/>
      <c r="QMH919" s="14"/>
      <c r="QMI919" s="14"/>
      <c r="QMJ919" s="14"/>
      <c r="QMK919" s="14"/>
      <c r="QML919" s="14"/>
      <c r="QMM919" s="14"/>
      <c r="QMN919" s="14"/>
      <c r="QMO919" s="14"/>
      <c r="QMP919" s="14"/>
      <c r="QMQ919" s="14"/>
      <c r="QMR919" s="14"/>
      <c r="QMS919" s="14"/>
      <c r="QMT919" s="14"/>
      <c r="QMU919" s="14"/>
      <c r="QMV919" s="14"/>
      <c r="QMW919" s="14"/>
      <c r="QMX919" s="14"/>
      <c r="QMY919" s="14"/>
      <c r="QMZ919" s="14"/>
      <c r="QNA919" s="14"/>
      <c r="QNB919" s="14"/>
      <c r="QNC919" s="14"/>
      <c r="QND919" s="14"/>
      <c r="QNE919" s="14"/>
      <c r="QNF919" s="14"/>
      <c r="QNG919" s="14"/>
      <c r="QNH919" s="14"/>
      <c r="QNI919" s="14"/>
      <c r="QNJ919" s="14"/>
      <c r="QNK919" s="14"/>
      <c r="QNL919" s="14"/>
      <c r="QNM919" s="14"/>
      <c r="QNN919" s="14"/>
      <c r="QNO919" s="14"/>
      <c r="QNP919" s="14"/>
      <c r="QNQ919" s="14"/>
      <c r="QNR919" s="14"/>
      <c r="QNS919" s="14"/>
      <c r="QNT919" s="14"/>
      <c r="QNU919" s="14"/>
      <c r="QNV919" s="14"/>
      <c r="QNW919" s="14"/>
      <c r="QNX919" s="14"/>
      <c r="QNY919" s="14"/>
      <c r="QNZ919" s="14"/>
      <c r="QOA919" s="14"/>
      <c r="QOB919" s="14"/>
      <c r="QOC919" s="14"/>
      <c r="QOD919" s="14"/>
      <c r="QOE919" s="14"/>
      <c r="QOF919" s="14"/>
      <c r="QOG919" s="14"/>
      <c r="QOH919" s="14"/>
      <c r="QOI919" s="14"/>
      <c r="QOJ919" s="14"/>
      <c r="QOK919" s="14"/>
      <c r="QOL919" s="14"/>
      <c r="QOM919" s="14"/>
      <c r="QON919" s="14"/>
      <c r="QOO919" s="14"/>
      <c r="QOP919" s="14"/>
      <c r="QOQ919" s="14"/>
      <c r="QOR919" s="14"/>
      <c r="QOS919" s="14"/>
      <c r="QOT919" s="14"/>
      <c r="QOU919" s="14"/>
      <c r="QOV919" s="14"/>
      <c r="QOW919" s="14"/>
      <c r="QOX919" s="14"/>
      <c r="QOY919" s="14"/>
      <c r="QOZ919" s="14"/>
      <c r="QPA919" s="14"/>
      <c r="QPB919" s="14"/>
      <c r="QPC919" s="14"/>
      <c r="QPD919" s="14"/>
      <c r="QPE919" s="14"/>
      <c r="QPF919" s="14"/>
      <c r="QPG919" s="14"/>
      <c r="QPH919" s="14"/>
      <c r="QPI919" s="14"/>
      <c r="QPJ919" s="14"/>
      <c r="QPK919" s="14"/>
      <c r="QPL919" s="14"/>
      <c r="QPM919" s="14"/>
      <c r="QPN919" s="14"/>
      <c r="QPO919" s="14"/>
      <c r="QPP919" s="14"/>
      <c r="QPQ919" s="14"/>
      <c r="QPR919" s="14"/>
      <c r="QPS919" s="14"/>
      <c r="QPT919" s="14"/>
      <c r="QPU919" s="14"/>
      <c r="QPV919" s="14"/>
      <c r="QPW919" s="14"/>
      <c r="QPX919" s="14"/>
      <c r="QPY919" s="14"/>
      <c r="QPZ919" s="14"/>
      <c r="QQA919" s="14"/>
      <c r="QQB919" s="14"/>
      <c r="QQC919" s="14"/>
      <c r="QQD919" s="14"/>
      <c r="QQE919" s="14"/>
      <c r="QQF919" s="14"/>
      <c r="QQG919" s="14"/>
      <c r="QQH919" s="14"/>
      <c r="QQI919" s="14"/>
      <c r="QQJ919" s="14"/>
      <c r="QQK919" s="14"/>
      <c r="QQL919" s="14"/>
      <c r="QQM919" s="14"/>
      <c r="QQN919" s="14"/>
      <c r="QQO919" s="14"/>
      <c r="QQP919" s="14"/>
      <c r="QQQ919" s="14"/>
      <c r="QQR919" s="14"/>
      <c r="QQS919" s="14"/>
      <c r="QQT919" s="14"/>
      <c r="QQU919" s="14"/>
      <c r="QQV919" s="14"/>
      <c r="QQW919" s="14"/>
      <c r="QQX919" s="14"/>
      <c r="QQY919" s="14"/>
      <c r="QQZ919" s="14"/>
      <c r="QRA919" s="14"/>
      <c r="QRB919" s="14"/>
      <c r="QRC919" s="14"/>
      <c r="QRD919" s="14"/>
      <c r="QRE919" s="14"/>
      <c r="QRF919" s="14"/>
      <c r="QRG919" s="14"/>
      <c r="QRH919" s="14"/>
      <c r="QRI919" s="14"/>
      <c r="QRJ919" s="14"/>
      <c r="QRK919" s="14"/>
      <c r="QRL919" s="14"/>
      <c r="QRM919" s="14"/>
      <c r="QRN919" s="14"/>
      <c r="QRO919" s="14"/>
      <c r="QRP919" s="14"/>
      <c r="QRQ919" s="14"/>
      <c r="QRR919" s="14"/>
      <c r="QRS919" s="14"/>
      <c r="QRT919" s="14"/>
      <c r="QRU919" s="14"/>
      <c r="QRV919" s="14"/>
      <c r="QRW919" s="14"/>
      <c r="QRX919" s="14"/>
      <c r="QRY919" s="14"/>
      <c r="QRZ919" s="14"/>
      <c r="QSA919" s="14"/>
      <c r="QSB919" s="14"/>
      <c r="QSC919" s="14"/>
      <c r="QSD919" s="14"/>
      <c r="QSE919" s="14"/>
      <c r="QSF919" s="14"/>
      <c r="QSG919" s="14"/>
      <c r="QSH919" s="14"/>
      <c r="QSI919" s="14"/>
      <c r="QSJ919" s="14"/>
      <c r="QSK919" s="14"/>
      <c r="QSL919" s="14"/>
      <c r="QSM919" s="14"/>
      <c r="QSN919" s="14"/>
      <c r="QSO919" s="14"/>
      <c r="QSP919" s="14"/>
      <c r="QSQ919" s="14"/>
      <c r="QSR919" s="14"/>
      <c r="QSS919" s="14"/>
      <c r="QST919" s="14"/>
      <c r="QSU919" s="14"/>
      <c r="QSV919" s="14"/>
      <c r="QSW919" s="14"/>
      <c r="QSX919" s="14"/>
      <c r="QSY919" s="14"/>
      <c r="QSZ919" s="14"/>
      <c r="QTA919" s="14"/>
      <c r="QTB919" s="14"/>
      <c r="QTC919" s="14"/>
      <c r="QTD919" s="14"/>
      <c r="QTE919" s="14"/>
      <c r="QTF919" s="14"/>
      <c r="QTG919" s="14"/>
      <c r="QTH919" s="14"/>
      <c r="QTI919" s="14"/>
      <c r="QTJ919" s="14"/>
      <c r="QTK919" s="14"/>
      <c r="QTL919" s="14"/>
      <c r="QTM919" s="14"/>
      <c r="QTN919" s="14"/>
      <c r="QTO919" s="14"/>
      <c r="QTP919" s="14"/>
      <c r="QTQ919" s="14"/>
      <c r="QTR919" s="14"/>
      <c r="QTS919" s="14"/>
      <c r="QTT919" s="14"/>
      <c r="QTU919" s="14"/>
      <c r="QTV919" s="14"/>
      <c r="QTW919" s="14"/>
      <c r="QTX919" s="14"/>
      <c r="QTY919" s="14"/>
      <c r="QTZ919" s="14"/>
      <c r="QUA919" s="14"/>
      <c r="QUB919" s="14"/>
      <c r="QUC919" s="14"/>
      <c r="QUD919" s="14"/>
      <c r="QUE919" s="14"/>
      <c r="QUF919" s="14"/>
      <c r="QUG919" s="14"/>
      <c r="QUH919" s="14"/>
      <c r="QUI919" s="14"/>
      <c r="QUJ919" s="14"/>
      <c r="QUK919" s="14"/>
      <c r="QUL919" s="14"/>
      <c r="QUM919" s="14"/>
      <c r="QUN919" s="14"/>
      <c r="QUO919" s="14"/>
      <c r="QUP919" s="14"/>
      <c r="QUQ919" s="14"/>
      <c r="QUR919" s="14"/>
      <c r="QUS919" s="14"/>
      <c r="QUT919" s="14"/>
      <c r="QUU919" s="14"/>
      <c r="QUV919" s="14"/>
      <c r="QUW919" s="14"/>
      <c r="QUX919" s="14"/>
      <c r="QUY919" s="14"/>
      <c r="QUZ919" s="14"/>
      <c r="QVA919" s="14"/>
      <c r="QVB919" s="14"/>
      <c r="QVC919" s="14"/>
      <c r="QVD919" s="14"/>
      <c r="QVE919" s="14"/>
      <c r="QVF919" s="14"/>
      <c r="QVG919" s="14"/>
      <c r="QVH919" s="14"/>
      <c r="QVI919" s="14"/>
      <c r="QVJ919" s="14"/>
      <c r="QVK919" s="14"/>
      <c r="QVL919" s="14"/>
      <c r="QVM919" s="14"/>
      <c r="QVN919" s="14"/>
      <c r="QVO919" s="14"/>
      <c r="QVP919" s="14"/>
      <c r="QVQ919" s="14"/>
      <c r="QVR919" s="14"/>
      <c r="QVS919" s="14"/>
      <c r="QVT919" s="14"/>
      <c r="QVU919" s="14"/>
      <c r="QVV919" s="14"/>
      <c r="QVW919" s="14"/>
      <c r="QVX919" s="14"/>
      <c r="QVY919" s="14"/>
      <c r="QVZ919" s="14"/>
      <c r="QWA919" s="14"/>
      <c r="QWB919" s="14"/>
      <c r="QWC919" s="14"/>
      <c r="QWD919" s="14"/>
      <c r="QWE919" s="14"/>
      <c r="QWF919" s="14"/>
      <c r="QWG919" s="14"/>
      <c r="QWH919" s="14"/>
      <c r="QWI919" s="14"/>
      <c r="QWJ919" s="14"/>
      <c r="QWK919" s="14"/>
      <c r="QWL919" s="14"/>
      <c r="QWM919" s="14"/>
      <c r="QWN919" s="14"/>
      <c r="QWO919" s="14"/>
      <c r="QWP919" s="14"/>
      <c r="QWQ919" s="14"/>
      <c r="QWR919" s="14"/>
      <c r="QWS919" s="14"/>
      <c r="QWT919" s="14"/>
      <c r="QWU919" s="14"/>
      <c r="QWV919" s="14"/>
      <c r="QWW919" s="14"/>
      <c r="QWX919" s="14"/>
      <c r="QWY919" s="14"/>
      <c r="QWZ919" s="14"/>
      <c r="QXA919" s="14"/>
      <c r="QXB919" s="14"/>
      <c r="QXC919" s="14"/>
      <c r="QXD919" s="14"/>
      <c r="QXE919" s="14"/>
      <c r="QXF919" s="14"/>
      <c r="QXG919" s="14"/>
      <c r="QXH919" s="14"/>
      <c r="QXI919" s="14"/>
      <c r="QXJ919" s="14"/>
      <c r="QXK919" s="14"/>
      <c r="QXL919" s="14"/>
      <c r="QXM919" s="14"/>
      <c r="QXN919" s="14"/>
      <c r="QXO919" s="14"/>
      <c r="QXP919" s="14"/>
      <c r="QXQ919" s="14"/>
      <c r="QXR919" s="14"/>
      <c r="QXS919" s="14"/>
      <c r="QXT919" s="14"/>
      <c r="QXU919" s="14"/>
      <c r="QXV919" s="14"/>
      <c r="QXW919" s="14"/>
      <c r="QXX919" s="14"/>
      <c r="QXY919" s="14"/>
      <c r="QXZ919" s="14"/>
      <c r="QYA919" s="14"/>
      <c r="QYB919" s="14"/>
      <c r="QYC919" s="14"/>
      <c r="QYD919" s="14"/>
      <c r="QYE919" s="14"/>
      <c r="QYF919" s="14"/>
      <c r="QYG919" s="14"/>
      <c r="QYH919" s="14"/>
      <c r="QYI919" s="14"/>
      <c r="QYJ919" s="14"/>
      <c r="QYK919" s="14"/>
      <c r="QYL919" s="14"/>
      <c r="QYM919" s="14"/>
      <c r="QYN919" s="14"/>
      <c r="QYO919" s="14"/>
      <c r="QYP919" s="14"/>
      <c r="QYQ919" s="14"/>
      <c r="QYR919" s="14"/>
      <c r="QYS919" s="14"/>
      <c r="QYT919" s="14"/>
      <c r="QYU919" s="14"/>
      <c r="QYV919" s="14"/>
      <c r="QYW919" s="14"/>
      <c r="QYX919" s="14"/>
      <c r="QYY919" s="14"/>
      <c r="QYZ919" s="14"/>
      <c r="QZA919" s="14"/>
      <c r="QZB919" s="14"/>
      <c r="QZC919" s="14"/>
      <c r="QZD919" s="14"/>
      <c r="QZE919" s="14"/>
      <c r="QZF919" s="14"/>
      <c r="QZG919" s="14"/>
      <c r="QZH919" s="14"/>
      <c r="QZI919" s="14"/>
      <c r="QZJ919" s="14"/>
      <c r="QZK919" s="14"/>
      <c r="QZL919" s="14"/>
      <c r="QZM919" s="14"/>
      <c r="QZN919" s="14"/>
      <c r="QZO919" s="14"/>
      <c r="QZP919" s="14"/>
      <c r="QZQ919" s="14"/>
      <c r="QZR919" s="14"/>
      <c r="QZS919" s="14"/>
      <c r="QZT919" s="14"/>
      <c r="QZU919" s="14"/>
      <c r="QZV919" s="14"/>
      <c r="QZW919" s="14"/>
      <c r="QZX919" s="14"/>
      <c r="QZY919" s="14"/>
      <c r="QZZ919" s="14"/>
      <c r="RAA919" s="14"/>
      <c r="RAB919" s="14"/>
      <c r="RAC919" s="14"/>
      <c r="RAD919" s="14"/>
      <c r="RAE919" s="14"/>
      <c r="RAF919" s="14"/>
      <c r="RAG919" s="14"/>
      <c r="RAH919" s="14"/>
      <c r="RAI919" s="14"/>
      <c r="RAJ919" s="14"/>
      <c r="RAK919" s="14"/>
      <c r="RAL919" s="14"/>
      <c r="RAM919" s="14"/>
      <c r="RAN919" s="14"/>
      <c r="RAO919" s="14"/>
      <c r="RAP919" s="14"/>
      <c r="RAQ919" s="14"/>
      <c r="RAR919" s="14"/>
      <c r="RAS919" s="14"/>
      <c r="RAT919" s="14"/>
      <c r="RAU919" s="14"/>
      <c r="RAV919" s="14"/>
      <c r="RAW919" s="14"/>
      <c r="RAX919" s="14"/>
      <c r="RAY919" s="14"/>
      <c r="RAZ919" s="14"/>
      <c r="RBA919" s="14"/>
      <c r="RBB919" s="14"/>
      <c r="RBC919" s="14"/>
      <c r="RBD919" s="14"/>
      <c r="RBE919" s="14"/>
      <c r="RBF919" s="14"/>
      <c r="RBG919" s="14"/>
      <c r="RBH919" s="14"/>
      <c r="RBI919" s="14"/>
      <c r="RBJ919" s="14"/>
      <c r="RBK919" s="14"/>
      <c r="RBL919" s="14"/>
      <c r="RBM919" s="14"/>
      <c r="RBN919" s="14"/>
      <c r="RBO919" s="14"/>
      <c r="RBP919" s="14"/>
      <c r="RBQ919" s="14"/>
      <c r="RBR919" s="14"/>
      <c r="RBS919" s="14"/>
      <c r="RBT919" s="14"/>
      <c r="RBU919" s="14"/>
      <c r="RBV919" s="14"/>
      <c r="RBW919" s="14"/>
      <c r="RBX919" s="14"/>
      <c r="RBY919" s="14"/>
      <c r="RBZ919" s="14"/>
      <c r="RCA919" s="14"/>
      <c r="RCB919" s="14"/>
      <c r="RCC919" s="14"/>
      <c r="RCD919" s="14"/>
      <c r="RCE919" s="14"/>
      <c r="RCF919" s="14"/>
      <c r="RCG919" s="14"/>
      <c r="RCH919" s="14"/>
      <c r="RCI919" s="14"/>
      <c r="RCJ919" s="14"/>
      <c r="RCK919" s="14"/>
      <c r="RCL919" s="14"/>
      <c r="RCM919" s="14"/>
      <c r="RCN919" s="14"/>
      <c r="RCO919" s="14"/>
      <c r="RCP919" s="14"/>
      <c r="RCQ919" s="14"/>
      <c r="RCR919" s="14"/>
      <c r="RCS919" s="14"/>
      <c r="RCT919" s="14"/>
      <c r="RCU919" s="14"/>
      <c r="RCV919" s="14"/>
      <c r="RCW919" s="14"/>
      <c r="RCX919" s="14"/>
      <c r="RCY919" s="14"/>
      <c r="RCZ919" s="14"/>
      <c r="RDA919" s="14"/>
      <c r="RDB919" s="14"/>
      <c r="RDC919" s="14"/>
      <c r="RDD919" s="14"/>
      <c r="RDE919" s="14"/>
      <c r="RDF919" s="14"/>
      <c r="RDG919" s="14"/>
      <c r="RDH919" s="14"/>
      <c r="RDI919" s="14"/>
      <c r="RDJ919" s="14"/>
      <c r="RDK919" s="14"/>
      <c r="RDL919" s="14"/>
      <c r="RDM919" s="14"/>
      <c r="RDN919" s="14"/>
      <c r="RDO919" s="14"/>
      <c r="RDP919" s="14"/>
      <c r="RDQ919" s="14"/>
      <c r="RDR919" s="14"/>
      <c r="RDS919" s="14"/>
      <c r="RDT919" s="14"/>
      <c r="RDU919" s="14"/>
      <c r="RDV919" s="14"/>
      <c r="RDW919" s="14"/>
      <c r="RDX919" s="14"/>
      <c r="RDY919" s="14"/>
      <c r="RDZ919" s="14"/>
      <c r="REA919" s="14"/>
      <c r="REB919" s="14"/>
      <c r="REC919" s="14"/>
      <c r="RED919" s="14"/>
      <c r="REE919" s="14"/>
      <c r="REF919" s="14"/>
      <c r="REG919" s="14"/>
      <c r="REH919" s="14"/>
      <c r="REI919" s="14"/>
      <c r="REJ919" s="14"/>
      <c r="REK919" s="14"/>
      <c r="REL919" s="14"/>
      <c r="REM919" s="14"/>
      <c r="REN919" s="14"/>
      <c r="REO919" s="14"/>
      <c r="REP919" s="14"/>
      <c r="REQ919" s="14"/>
      <c r="RER919" s="14"/>
      <c r="RES919" s="14"/>
      <c r="RET919" s="14"/>
      <c r="REU919" s="14"/>
      <c r="REV919" s="14"/>
      <c r="REW919" s="14"/>
      <c r="REX919" s="14"/>
      <c r="REY919" s="14"/>
      <c r="REZ919" s="14"/>
      <c r="RFA919" s="14"/>
      <c r="RFB919" s="14"/>
      <c r="RFC919" s="14"/>
      <c r="RFD919" s="14"/>
      <c r="RFE919" s="14"/>
      <c r="RFF919" s="14"/>
      <c r="RFG919" s="14"/>
      <c r="RFH919" s="14"/>
      <c r="RFI919" s="14"/>
      <c r="RFJ919" s="14"/>
      <c r="RFK919" s="14"/>
      <c r="RFL919" s="14"/>
      <c r="RFM919" s="14"/>
      <c r="RFN919" s="14"/>
      <c r="RFO919" s="14"/>
      <c r="RFP919" s="14"/>
      <c r="RFQ919" s="14"/>
      <c r="RFR919" s="14"/>
      <c r="RFS919" s="14"/>
      <c r="RFT919" s="14"/>
      <c r="RFU919" s="14"/>
      <c r="RFV919" s="14"/>
      <c r="RFW919" s="14"/>
      <c r="RFX919" s="14"/>
      <c r="RFY919" s="14"/>
      <c r="RFZ919" s="14"/>
      <c r="RGA919" s="14"/>
      <c r="RGB919" s="14"/>
      <c r="RGC919" s="14"/>
      <c r="RGD919" s="14"/>
      <c r="RGE919" s="14"/>
      <c r="RGF919" s="14"/>
      <c r="RGG919" s="14"/>
      <c r="RGH919" s="14"/>
      <c r="RGI919" s="14"/>
      <c r="RGJ919" s="14"/>
      <c r="RGK919" s="14"/>
      <c r="RGL919" s="14"/>
      <c r="RGM919" s="14"/>
      <c r="RGN919" s="14"/>
      <c r="RGO919" s="14"/>
      <c r="RGP919" s="14"/>
      <c r="RGQ919" s="14"/>
      <c r="RGR919" s="14"/>
      <c r="RGS919" s="14"/>
      <c r="RGT919" s="14"/>
      <c r="RGU919" s="14"/>
      <c r="RGV919" s="14"/>
      <c r="RGW919" s="14"/>
      <c r="RGX919" s="14"/>
      <c r="RGY919" s="14"/>
      <c r="RGZ919" s="14"/>
      <c r="RHA919" s="14"/>
      <c r="RHB919" s="14"/>
      <c r="RHC919" s="14"/>
      <c r="RHD919" s="14"/>
      <c r="RHE919" s="14"/>
      <c r="RHF919" s="14"/>
      <c r="RHG919" s="14"/>
      <c r="RHH919" s="14"/>
      <c r="RHI919" s="14"/>
      <c r="RHJ919" s="14"/>
      <c r="RHK919" s="14"/>
      <c r="RHL919" s="14"/>
      <c r="RHM919" s="14"/>
      <c r="RHN919" s="14"/>
      <c r="RHO919" s="14"/>
      <c r="RHP919" s="14"/>
      <c r="RHQ919" s="14"/>
      <c r="RHR919" s="14"/>
      <c r="RHS919" s="14"/>
      <c r="RHT919" s="14"/>
      <c r="RHU919" s="14"/>
      <c r="RHV919" s="14"/>
      <c r="RHW919" s="14"/>
      <c r="RHX919" s="14"/>
      <c r="RHY919" s="14"/>
      <c r="RHZ919" s="14"/>
      <c r="RIA919" s="14"/>
      <c r="RIB919" s="14"/>
      <c r="RIC919" s="14"/>
      <c r="RID919" s="14"/>
      <c r="RIE919" s="14"/>
      <c r="RIF919" s="14"/>
      <c r="RIG919" s="14"/>
      <c r="RIH919" s="14"/>
      <c r="RII919" s="14"/>
      <c r="RIJ919" s="14"/>
      <c r="RIK919" s="14"/>
      <c r="RIL919" s="14"/>
      <c r="RIM919" s="14"/>
      <c r="RIN919" s="14"/>
      <c r="RIO919" s="14"/>
      <c r="RIP919" s="14"/>
      <c r="RIQ919" s="14"/>
      <c r="RIR919" s="14"/>
      <c r="RIS919" s="14"/>
      <c r="RIT919" s="14"/>
      <c r="RIU919" s="14"/>
      <c r="RIV919" s="14"/>
      <c r="RIW919" s="14"/>
      <c r="RIX919" s="14"/>
      <c r="RIY919" s="14"/>
      <c r="RIZ919" s="14"/>
      <c r="RJA919" s="14"/>
      <c r="RJB919" s="14"/>
      <c r="RJC919" s="14"/>
      <c r="RJD919" s="14"/>
      <c r="RJE919" s="14"/>
      <c r="RJF919" s="14"/>
      <c r="RJG919" s="14"/>
      <c r="RJH919" s="14"/>
      <c r="RJI919" s="14"/>
      <c r="RJJ919" s="14"/>
      <c r="RJK919" s="14"/>
      <c r="RJL919" s="14"/>
      <c r="RJM919" s="14"/>
      <c r="RJN919" s="14"/>
      <c r="RJO919" s="14"/>
      <c r="RJP919" s="14"/>
      <c r="RJQ919" s="14"/>
      <c r="RJR919" s="14"/>
      <c r="RJS919" s="14"/>
      <c r="RJT919" s="14"/>
      <c r="RJU919" s="14"/>
      <c r="RJV919" s="14"/>
      <c r="RJW919" s="14"/>
      <c r="RJX919" s="14"/>
      <c r="RJY919" s="14"/>
      <c r="RJZ919" s="14"/>
      <c r="RKA919" s="14"/>
      <c r="RKB919" s="14"/>
      <c r="RKC919" s="14"/>
      <c r="RKD919" s="14"/>
      <c r="RKE919" s="14"/>
      <c r="RKF919" s="14"/>
      <c r="RKG919" s="14"/>
      <c r="RKH919" s="14"/>
      <c r="RKI919" s="14"/>
      <c r="RKJ919" s="14"/>
      <c r="RKK919" s="14"/>
      <c r="RKL919" s="14"/>
      <c r="RKM919" s="14"/>
      <c r="RKN919" s="14"/>
      <c r="RKO919" s="14"/>
      <c r="RKP919" s="14"/>
      <c r="RKQ919" s="14"/>
      <c r="RKR919" s="14"/>
      <c r="RKS919" s="14"/>
      <c r="RKT919" s="14"/>
      <c r="RKU919" s="14"/>
      <c r="RKV919" s="14"/>
      <c r="RKW919" s="14"/>
      <c r="RKX919" s="14"/>
      <c r="RKY919" s="14"/>
      <c r="RKZ919" s="14"/>
      <c r="RLA919" s="14"/>
      <c r="RLB919" s="14"/>
      <c r="RLC919" s="14"/>
      <c r="RLD919" s="14"/>
      <c r="RLE919" s="14"/>
      <c r="RLF919" s="14"/>
      <c r="RLG919" s="14"/>
      <c r="RLH919" s="14"/>
      <c r="RLI919" s="14"/>
      <c r="RLJ919" s="14"/>
      <c r="RLK919" s="14"/>
      <c r="RLL919" s="14"/>
      <c r="RLM919" s="14"/>
      <c r="RLN919" s="14"/>
      <c r="RLO919" s="14"/>
      <c r="RLP919" s="14"/>
      <c r="RLQ919" s="14"/>
      <c r="RLR919" s="14"/>
      <c r="RLS919" s="14"/>
      <c r="RLT919" s="14"/>
      <c r="RLU919" s="14"/>
      <c r="RLV919" s="14"/>
      <c r="RLW919" s="14"/>
      <c r="RLX919" s="14"/>
      <c r="RLY919" s="14"/>
      <c r="RLZ919" s="14"/>
      <c r="RMA919" s="14"/>
      <c r="RMB919" s="14"/>
      <c r="RMC919" s="14"/>
      <c r="RMD919" s="14"/>
      <c r="RME919" s="14"/>
      <c r="RMF919" s="14"/>
      <c r="RMG919" s="14"/>
      <c r="RMH919" s="14"/>
      <c r="RMI919" s="14"/>
      <c r="RMJ919" s="14"/>
      <c r="RMK919" s="14"/>
      <c r="RML919" s="14"/>
      <c r="RMM919" s="14"/>
      <c r="RMN919" s="14"/>
      <c r="RMO919" s="14"/>
      <c r="RMP919" s="14"/>
      <c r="RMQ919" s="14"/>
      <c r="RMR919" s="14"/>
      <c r="RMS919" s="14"/>
      <c r="RMT919" s="14"/>
      <c r="RMU919" s="14"/>
      <c r="RMV919" s="14"/>
      <c r="RMW919" s="14"/>
      <c r="RMX919" s="14"/>
      <c r="RMY919" s="14"/>
      <c r="RMZ919" s="14"/>
      <c r="RNA919" s="14"/>
      <c r="RNB919" s="14"/>
      <c r="RNC919" s="14"/>
      <c r="RND919" s="14"/>
      <c r="RNE919" s="14"/>
      <c r="RNF919" s="14"/>
      <c r="RNG919" s="14"/>
      <c r="RNH919" s="14"/>
      <c r="RNI919" s="14"/>
      <c r="RNJ919" s="14"/>
      <c r="RNK919" s="14"/>
      <c r="RNL919" s="14"/>
      <c r="RNM919" s="14"/>
      <c r="RNN919" s="14"/>
      <c r="RNO919" s="14"/>
      <c r="RNP919" s="14"/>
      <c r="RNQ919" s="14"/>
      <c r="RNR919" s="14"/>
      <c r="RNS919" s="14"/>
      <c r="RNT919" s="14"/>
      <c r="RNU919" s="14"/>
      <c r="RNV919" s="14"/>
      <c r="RNW919" s="14"/>
      <c r="RNX919" s="14"/>
      <c r="RNY919" s="14"/>
      <c r="RNZ919" s="14"/>
      <c r="ROA919" s="14"/>
      <c r="ROB919" s="14"/>
      <c r="ROC919" s="14"/>
      <c r="ROD919" s="14"/>
      <c r="ROE919" s="14"/>
      <c r="ROF919" s="14"/>
      <c r="ROG919" s="14"/>
      <c r="ROH919" s="14"/>
      <c r="ROI919" s="14"/>
      <c r="ROJ919" s="14"/>
      <c r="ROK919" s="14"/>
      <c r="ROL919" s="14"/>
      <c r="ROM919" s="14"/>
      <c r="RON919" s="14"/>
      <c r="ROO919" s="14"/>
      <c r="ROP919" s="14"/>
      <c r="ROQ919" s="14"/>
      <c r="ROR919" s="14"/>
      <c r="ROS919" s="14"/>
      <c r="ROT919" s="14"/>
      <c r="ROU919" s="14"/>
      <c r="ROV919" s="14"/>
      <c r="ROW919" s="14"/>
      <c r="ROX919" s="14"/>
      <c r="ROY919" s="14"/>
      <c r="ROZ919" s="14"/>
      <c r="RPA919" s="14"/>
      <c r="RPB919" s="14"/>
      <c r="RPC919" s="14"/>
      <c r="RPD919" s="14"/>
      <c r="RPE919" s="14"/>
      <c r="RPF919" s="14"/>
      <c r="RPG919" s="14"/>
      <c r="RPH919" s="14"/>
      <c r="RPI919" s="14"/>
      <c r="RPJ919" s="14"/>
      <c r="RPK919" s="14"/>
      <c r="RPL919" s="14"/>
      <c r="RPM919" s="14"/>
      <c r="RPN919" s="14"/>
      <c r="RPO919" s="14"/>
      <c r="RPP919" s="14"/>
      <c r="RPQ919" s="14"/>
      <c r="RPR919" s="14"/>
      <c r="RPS919" s="14"/>
      <c r="RPT919" s="14"/>
      <c r="RPU919" s="14"/>
      <c r="RPV919" s="14"/>
      <c r="RPW919" s="14"/>
      <c r="RPX919" s="14"/>
      <c r="RPY919" s="14"/>
      <c r="RPZ919" s="14"/>
      <c r="RQA919" s="14"/>
      <c r="RQB919" s="14"/>
      <c r="RQC919" s="14"/>
      <c r="RQD919" s="14"/>
      <c r="RQE919" s="14"/>
      <c r="RQF919" s="14"/>
      <c r="RQG919" s="14"/>
      <c r="RQH919" s="14"/>
      <c r="RQI919" s="14"/>
      <c r="RQJ919" s="14"/>
      <c r="RQK919" s="14"/>
      <c r="RQL919" s="14"/>
      <c r="RQM919" s="14"/>
      <c r="RQN919" s="14"/>
      <c r="RQO919" s="14"/>
      <c r="RQP919" s="14"/>
      <c r="RQQ919" s="14"/>
      <c r="RQR919" s="14"/>
      <c r="RQS919" s="14"/>
      <c r="RQT919" s="14"/>
      <c r="RQU919" s="14"/>
      <c r="RQV919" s="14"/>
      <c r="RQW919" s="14"/>
      <c r="RQX919" s="14"/>
      <c r="RQY919" s="14"/>
      <c r="RQZ919" s="14"/>
      <c r="RRA919" s="14"/>
      <c r="RRB919" s="14"/>
      <c r="RRC919" s="14"/>
      <c r="RRD919" s="14"/>
      <c r="RRE919" s="14"/>
      <c r="RRF919" s="14"/>
      <c r="RRG919" s="14"/>
      <c r="RRH919" s="14"/>
      <c r="RRI919" s="14"/>
      <c r="RRJ919" s="14"/>
      <c r="RRK919" s="14"/>
      <c r="RRL919" s="14"/>
      <c r="RRM919" s="14"/>
      <c r="RRN919" s="14"/>
      <c r="RRO919" s="14"/>
      <c r="RRP919" s="14"/>
      <c r="RRQ919" s="14"/>
      <c r="RRR919" s="14"/>
      <c r="RRS919" s="14"/>
      <c r="RRT919" s="14"/>
      <c r="RRU919" s="14"/>
      <c r="RRV919" s="14"/>
      <c r="RRW919" s="14"/>
      <c r="RRX919" s="14"/>
      <c r="RRY919" s="14"/>
      <c r="RRZ919" s="14"/>
      <c r="RSA919" s="14"/>
      <c r="RSB919" s="14"/>
      <c r="RSC919" s="14"/>
      <c r="RSD919" s="14"/>
      <c r="RSE919" s="14"/>
      <c r="RSF919" s="14"/>
      <c r="RSG919" s="14"/>
      <c r="RSH919" s="14"/>
      <c r="RSI919" s="14"/>
      <c r="RSJ919" s="14"/>
      <c r="RSK919" s="14"/>
      <c r="RSL919" s="14"/>
      <c r="RSM919" s="14"/>
      <c r="RSN919" s="14"/>
      <c r="RSO919" s="14"/>
      <c r="RSP919" s="14"/>
      <c r="RSQ919" s="14"/>
      <c r="RSR919" s="14"/>
      <c r="RSS919" s="14"/>
      <c r="RST919" s="14"/>
      <c r="RSU919" s="14"/>
      <c r="RSV919" s="14"/>
      <c r="RSW919" s="14"/>
      <c r="RSX919" s="14"/>
      <c r="RSY919" s="14"/>
      <c r="RSZ919" s="14"/>
      <c r="RTA919" s="14"/>
      <c r="RTB919" s="14"/>
      <c r="RTC919" s="14"/>
      <c r="RTD919" s="14"/>
      <c r="RTE919" s="14"/>
      <c r="RTF919" s="14"/>
      <c r="RTG919" s="14"/>
      <c r="RTH919" s="14"/>
      <c r="RTI919" s="14"/>
      <c r="RTJ919" s="14"/>
      <c r="RTK919" s="14"/>
      <c r="RTL919" s="14"/>
      <c r="RTM919" s="14"/>
      <c r="RTN919" s="14"/>
      <c r="RTO919" s="14"/>
      <c r="RTP919" s="14"/>
      <c r="RTQ919" s="14"/>
      <c r="RTR919" s="14"/>
      <c r="RTS919" s="14"/>
      <c r="RTT919" s="14"/>
      <c r="RTU919" s="14"/>
      <c r="RTV919" s="14"/>
      <c r="RTW919" s="14"/>
      <c r="RTX919" s="14"/>
      <c r="RTY919" s="14"/>
      <c r="RTZ919" s="14"/>
      <c r="RUA919" s="14"/>
      <c r="RUB919" s="14"/>
      <c r="RUC919" s="14"/>
      <c r="RUD919" s="14"/>
      <c r="RUE919" s="14"/>
      <c r="RUF919" s="14"/>
      <c r="RUG919" s="14"/>
      <c r="RUH919" s="14"/>
      <c r="RUI919" s="14"/>
      <c r="RUJ919" s="14"/>
      <c r="RUK919" s="14"/>
      <c r="RUL919" s="14"/>
      <c r="RUM919" s="14"/>
      <c r="RUN919" s="14"/>
      <c r="RUO919" s="14"/>
      <c r="RUP919" s="14"/>
      <c r="RUQ919" s="14"/>
      <c r="RUR919" s="14"/>
      <c r="RUS919" s="14"/>
      <c r="RUT919" s="14"/>
      <c r="RUU919" s="14"/>
      <c r="RUV919" s="14"/>
      <c r="RUW919" s="14"/>
      <c r="RUX919" s="14"/>
      <c r="RUY919" s="14"/>
      <c r="RUZ919" s="14"/>
      <c r="RVA919" s="14"/>
      <c r="RVB919" s="14"/>
      <c r="RVC919" s="14"/>
      <c r="RVD919" s="14"/>
      <c r="RVE919" s="14"/>
      <c r="RVF919" s="14"/>
      <c r="RVG919" s="14"/>
      <c r="RVH919" s="14"/>
      <c r="RVI919" s="14"/>
      <c r="RVJ919" s="14"/>
      <c r="RVK919" s="14"/>
      <c r="RVL919" s="14"/>
      <c r="RVM919" s="14"/>
      <c r="RVN919" s="14"/>
      <c r="RVO919" s="14"/>
      <c r="RVP919" s="14"/>
      <c r="RVQ919" s="14"/>
      <c r="RVR919" s="14"/>
      <c r="RVS919" s="14"/>
      <c r="RVT919" s="14"/>
      <c r="RVU919" s="14"/>
      <c r="RVV919" s="14"/>
      <c r="RVW919" s="14"/>
      <c r="RVX919" s="14"/>
      <c r="RVY919" s="14"/>
      <c r="RVZ919" s="14"/>
      <c r="RWA919" s="14"/>
      <c r="RWB919" s="14"/>
      <c r="RWC919" s="14"/>
      <c r="RWD919" s="14"/>
      <c r="RWE919" s="14"/>
      <c r="RWF919" s="14"/>
      <c r="RWG919" s="14"/>
      <c r="RWH919" s="14"/>
      <c r="RWI919" s="14"/>
      <c r="RWJ919" s="14"/>
      <c r="RWK919" s="14"/>
      <c r="RWL919" s="14"/>
      <c r="RWM919" s="14"/>
      <c r="RWN919" s="14"/>
      <c r="RWO919" s="14"/>
      <c r="RWP919" s="14"/>
      <c r="RWQ919" s="14"/>
      <c r="RWR919" s="14"/>
      <c r="RWS919" s="14"/>
      <c r="RWT919" s="14"/>
      <c r="RWU919" s="14"/>
      <c r="RWV919" s="14"/>
      <c r="RWW919" s="14"/>
      <c r="RWX919" s="14"/>
      <c r="RWY919" s="14"/>
      <c r="RWZ919" s="14"/>
      <c r="RXA919" s="14"/>
      <c r="RXB919" s="14"/>
      <c r="RXC919" s="14"/>
      <c r="RXD919" s="14"/>
      <c r="RXE919" s="14"/>
      <c r="RXF919" s="14"/>
      <c r="RXG919" s="14"/>
      <c r="RXH919" s="14"/>
      <c r="RXI919" s="14"/>
      <c r="RXJ919" s="14"/>
      <c r="RXK919" s="14"/>
      <c r="RXL919" s="14"/>
      <c r="RXM919" s="14"/>
      <c r="RXN919" s="14"/>
      <c r="RXO919" s="14"/>
      <c r="RXP919" s="14"/>
      <c r="RXQ919" s="14"/>
      <c r="RXR919" s="14"/>
      <c r="RXS919" s="14"/>
      <c r="RXT919" s="14"/>
      <c r="RXU919" s="14"/>
      <c r="RXV919" s="14"/>
      <c r="RXW919" s="14"/>
      <c r="RXX919" s="14"/>
      <c r="RXY919" s="14"/>
      <c r="RXZ919" s="14"/>
      <c r="RYA919" s="14"/>
      <c r="RYB919" s="14"/>
      <c r="RYC919" s="14"/>
      <c r="RYD919" s="14"/>
      <c r="RYE919" s="14"/>
      <c r="RYF919" s="14"/>
      <c r="RYG919" s="14"/>
      <c r="RYH919" s="14"/>
      <c r="RYI919" s="14"/>
      <c r="RYJ919" s="14"/>
      <c r="RYK919" s="14"/>
      <c r="RYL919" s="14"/>
      <c r="RYM919" s="14"/>
      <c r="RYN919" s="14"/>
      <c r="RYO919" s="14"/>
      <c r="RYP919" s="14"/>
      <c r="RYQ919" s="14"/>
      <c r="RYR919" s="14"/>
      <c r="RYS919" s="14"/>
      <c r="RYT919" s="14"/>
      <c r="RYU919" s="14"/>
      <c r="RYV919" s="14"/>
      <c r="RYW919" s="14"/>
      <c r="RYX919" s="14"/>
      <c r="RYY919" s="14"/>
      <c r="RYZ919" s="14"/>
      <c r="RZA919" s="14"/>
      <c r="RZB919" s="14"/>
      <c r="RZC919" s="14"/>
      <c r="RZD919" s="14"/>
      <c r="RZE919" s="14"/>
      <c r="RZF919" s="14"/>
      <c r="RZG919" s="14"/>
      <c r="RZH919" s="14"/>
      <c r="RZI919" s="14"/>
      <c r="RZJ919" s="14"/>
      <c r="RZK919" s="14"/>
      <c r="RZL919" s="14"/>
      <c r="RZM919" s="14"/>
      <c r="RZN919" s="14"/>
      <c r="RZO919" s="14"/>
      <c r="RZP919" s="14"/>
      <c r="RZQ919" s="14"/>
      <c r="RZR919" s="14"/>
      <c r="RZS919" s="14"/>
      <c r="RZT919" s="14"/>
      <c r="RZU919" s="14"/>
      <c r="RZV919" s="14"/>
      <c r="RZW919" s="14"/>
      <c r="RZX919" s="14"/>
      <c r="RZY919" s="14"/>
      <c r="RZZ919" s="14"/>
      <c r="SAA919" s="14"/>
      <c r="SAB919" s="14"/>
      <c r="SAC919" s="14"/>
      <c r="SAD919" s="14"/>
      <c r="SAE919" s="14"/>
      <c r="SAF919" s="14"/>
      <c r="SAG919" s="14"/>
      <c r="SAH919" s="14"/>
      <c r="SAI919" s="14"/>
      <c r="SAJ919" s="14"/>
      <c r="SAK919" s="14"/>
      <c r="SAL919" s="14"/>
      <c r="SAM919" s="14"/>
      <c r="SAN919" s="14"/>
      <c r="SAO919" s="14"/>
      <c r="SAP919" s="14"/>
      <c r="SAQ919" s="14"/>
      <c r="SAR919" s="14"/>
      <c r="SAS919" s="14"/>
      <c r="SAT919" s="14"/>
      <c r="SAU919" s="14"/>
      <c r="SAV919" s="14"/>
      <c r="SAW919" s="14"/>
      <c r="SAX919" s="14"/>
      <c r="SAY919" s="14"/>
      <c r="SAZ919" s="14"/>
      <c r="SBA919" s="14"/>
      <c r="SBB919" s="14"/>
      <c r="SBC919" s="14"/>
      <c r="SBD919" s="14"/>
      <c r="SBE919" s="14"/>
      <c r="SBF919" s="14"/>
      <c r="SBG919" s="14"/>
      <c r="SBH919" s="14"/>
      <c r="SBI919" s="14"/>
      <c r="SBJ919" s="14"/>
      <c r="SBK919" s="14"/>
      <c r="SBL919" s="14"/>
      <c r="SBM919" s="14"/>
      <c r="SBN919" s="14"/>
      <c r="SBO919" s="14"/>
      <c r="SBP919" s="14"/>
      <c r="SBQ919" s="14"/>
      <c r="SBR919" s="14"/>
      <c r="SBS919" s="14"/>
      <c r="SBT919" s="14"/>
      <c r="SBU919" s="14"/>
      <c r="SBV919" s="14"/>
      <c r="SBW919" s="14"/>
      <c r="SBX919" s="14"/>
      <c r="SBY919" s="14"/>
      <c r="SBZ919" s="14"/>
      <c r="SCA919" s="14"/>
      <c r="SCB919" s="14"/>
      <c r="SCC919" s="14"/>
      <c r="SCD919" s="14"/>
      <c r="SCE919" s="14"/>
      <c r="SCF919" s="14"/>
      <c r="SCG919" s="14"/>
      <c r="SCH919" s="14"/>
      <c r="SCI919" s="14"/>
      <c r="SCJ919" s="14"/>
      <c r="SCK919" s="14"/>
      <c r="SCL919" s="14"/>
      <c r="SCM919" s="14"/>
      <c r="SCN919" s="14"/>
      <c r="SCO919" s="14"/>
      <c r="SCP919" s="14"/>
      <c r="SCQ919" s="14"/>
      <c r="SCR919" s="14"/>
      <c r="SCS919" s="14"/>
      <c r="SCT919" s="14"/>
      <c r="SCU919" s="14"/>
      <c r="SCV919" s="14"/>
      <c r="SCW919" s="14"/>
      <c r="SCX919" s="14"/>
      <c r="SCY919" s="14"/>
      <c r="SCZ919" s="14"/>
      <c r="SDA919" s="14"/>
      <c r="SDB919" s="14"/>
      <c r="SDC919" s="14"/>
      <c r="SDD919" s="14"/>
      <c r="SDE919" s="14"/>
      <c r="SDF919" s="14"/>
      <c r="SDG919" s="14"/>
      <c r="SDH919" s="14"/>
      <c r="SDI919" s="14"/>
      <c r="SDJ919" s="14"/>
      <c r="SDK919" s="14"/>
      <c r="SDL919" s="14"/>
      <c r="SDM919" s="14"/>
      <c r="SDN919" s="14"/>
      <c r="SDO919" s="14"/>
      <c r="SDP919" s="14"/>
      <c r="SDQ919" s="14"/>
      <c r="SDR919" s="14"/>
      <c r="SDS919" s="14"/>
      <c r="SDT919" s="14"/>
      <c r="SDU919" s="14"/>
      <c r="SDV919" s="14"/>
      <c r="SDW919" s="14"/>
      <c r="SDX919" s="14"/>
      <c r="SDY919" s="14"/>
      <c r="SDZ919" s="14"/>
      <c r="SEA919" s="14"/>
      <c r="SEB919" s="14"/>
      <c r="SEC919" s="14"/>
      <c r="SED919" s="14"/>
      <c r="SEE919" s="14"/>
      <c r="SEF919" s="14"/>
      <c r="SEG919" s="14"/>
      <c r="SEH919" s="14"/>
      <c r="SEI919" s="14"/>
      <c r="SEJ919" s="14"/>
      <c r="SEK919" s="14"/>
      <c r="SEL919" s="14"/>
      <c r="SEM919" s="14"/>
      <c r="SEN919" s="14"/>
      <c r="SEO919" s="14"/>
      <c r="SEP919" s="14"/>
      <c r="SEQ919" s="14"/>
      <c r="SER919" s="14"/>
      <c r="SES919" s="14"/>
      <c r="SET919" s="14"/>
      <c r="SEU919" s="14"/>
      <c r="SEV919" s="14"/>
      <c r="SEW919" s="14"/>
      <c r="SEX919" s="14"/>
      <c r="SEY919" s="14"/>
      <c r="SEZ919" s="14"/>
      <c r="SFA919" s="14"/>
      <c r="SFB919" s="14"/>
      <c r="SFC919" s="14"/>
      <c r="SFD919" s="14"/>
      <c r="SFE919" s="14"/>
      <c r="SFF919" s="14"/>
      <c r="SFG919" s="14"/>
      <c r="SFH919" s="14"/>
      <c r="SFI919" s="14"/>
      <c r="SFJ919" s="14"/>
      <c r="SFK919" s="14"/>
      <c r="SFL919" s="14"/>
      <c r="SFM919" s="14"/>
      <c r="SFN919" s="14"/>
      <c r="SFO919" s="14"/>
      <c r="SFP919" s="14"/>
      <c r="SFQ919" s="14"/>
      <c r="SFR919" s="14"/>
      <c r="SFS919" s="14"/>
      <c r="SFT919" s="14"/>
      <c r="SFU919" s="14"/>
      <c r="SFV919" s="14"/>
      <c r="SFW919" s="14"/>
      <c r="SFX919" s="14"/>
      <c r="SFY919" s="14"/>
      <c r="SFZ919" s="14"/>
      <c r="SGA919" s="14"/>
      <c r="SGB919" s="14"/>
      <c r="SGC919" s="14"/>
      <c r="SGD919" s="14"/>
      <c r="SGE919" s="14"/>
      <c r="SGF919" s="14"/>
      <c r="SGG919" s="14"/>
      <c r="SGH919" s="14"/>
      <c r="SGI919" s="14"/>
      <c r="SGJ919" s="14"/>
      <c r="SGK919" s="14"/>
      <c r="SGL919" s="14"/>
      <c r="SGM919" s="14"/>
      <c r="SGN919" s="14"/>
      <c r="SGO919" s="14"/>
      <c r="SGP919" s="14"/>
      <c r="SGQ919" s="14"/>
      <c r="SGR919" s="14"/>
      <c r="SGS919" s="14"/>
      <c r="SGT919" s="14"/>
      <c r="SGU919" s="14"/>
      <c r="SGV919" s="14"/>
      <c r="SGW919" s="14"/>
      <c r="SGX919" s="14"/>
      <c r="SGY919" s="14"/>
      <c r="SGZ919" s="14"/>
      <c r="SHA919" s="14"/>
      <c r="SHB919" s="14"/>
      <c r="SHC919" s="14"/>
      <c r="SHD919" s="14"/>
      <c r="SHE919" s="14"/>
      <c r="SHF919" s="14"/>
      <c r="SHG919" s="14"/>
      <c r="SHH919" s="14"/>
      <c r="SHI919" s="14"/>
      <c r="SHJ919" s="14"/>
      <c r="SHK919" s="14"/>
      <c r="SHL919" s="14"/>
      <c r="SHM919" s="14"/>
      <c r="SHN919" s="14"/>
      <c r="SHO919" s="14"/>
      <c r="SHP919" s="14"/>
      <c r="SHQ919" s="14"/>
      <c r="SHR919" s="14"/>
      <c r="SHS919" s="14"/>
      <c r="SHT919" s="14"/>
      <c r="SHU919" s="14"/>
      <c r="SHV919" s="14"/>
      <c r="SHW919" s="14"/>
      <c r="SHX919" s="14"/>
      <c r="SHY919" s="14"/>
      <c r="SHZ919" s="14"/>
      <c r="SIA919" s="14"/>
      <c r="SIB919" s="14"/>
      <c r="SIC919" s="14"/>
      <c r="SID919" s="14"/>
      <c r="SIE919" s="14"/>
      <c r="SIF919" s="14"/>
      <c r="SIG919" s="14"/>
      <c r="SIH919" s="14"/>
      <c r="SII919" s="14"/>
      <c r="SIJ919" s="14"/>
      <c r="SIK919" s="14"/>
      <c r="SIL919" s="14"/>
      <c r="SIM919" s="14"/>
      <c r="SIN919" s="14"/>
      <c r="SIO919" s="14"/>
      <c r="SIP919" s="14"/>
      <c r="SIQ919" s="14"/>
      <c r="SIR919" s="14"/>
      <c r="SIS919" s="14"/>
      <c r="SIT919" s="14"/>
      <c r="SIU919" s="14"/>
      <c r="SIV919" s="14"/>
      <c r="SIW919" s="14"/>
      <c r="SIX919" s="14"/>
      <c r="SIY919" s="14"/>
      <c r="SIZ919" s="14"/>
      <c r="SJA919" s="14"/>
      <c r="SJB919" s="14"/>
      <c r="SJC919" s="14"/>
      <c r="SJD919" s="14"/>
      <c r="SJE919" s="14"/>
      <c r="SJF919" s="14"/>
      <c r="SJG919" s="14"/>
      <c r="SJH919" s="14"/>
      <c r="SJI919" s="14"/>
      <c r="SJJ919" s="14"/>
      <c r="SJK919" s="14"/>
      <c r="SJL919" s="14"/>
      <c r="SJM919" s="14"/>
      <c r="SJN919" s="14"/>
      <c r="SJO919" s="14"/>
      <c r="SJP919" s="14"/>
      <c r="SJQ919" s="14"/>
      <c r="SJR919" s="14"/>
      <c r="SJS919" s="14"/>
      <c r="SJT919" s="14"/>
      <c r="SJU919" s="14"/>
      <c r="SJV919" s="14"/>
      <c r="SJW919" s="14"/>
      <c r="SJX919" s="14"/>
      <c r="SJY919" s="14"/>
      <c r="SJZ919" s="14"/>
      <c r="SKA919" s="14"/>
      <c r="SKB919" s="14"/>
      <c r="SKC919" s="14"/>
      <c r="SKD919" s="14"/>
      <c r="SKE919" s="14"/>
      <c r="SKF919" s="14"/>
      <c r="SKG919" s="14"/>
      <c r="SKH919" s="14"/>
      <c r="SKI919" s="14"/>
      <c r="SKJ919" s="14"/>
      <c r="SKK919" s="14"/>
      <c r="SKL919" s="14"/>
      <c r="SKM919" s="14"/>
      <c r="SKN919" s="14"/>
      <c r="SKO919" s="14"/>
      <c r="SKP919" s="14"/>
      <c r="SKQ919" s="14"/>
      <c r="SKR919" s="14"/>
      <c r="SKS919" s="14"/>
      <c r="SKT919" s="14"/>
      <c r="SKU919" s="14"/>
      <c r="SKV919" s="14"/>
      <c r="SKW919" s="14"/>
      <c r="SKX919" s="14"/>
      <c r="SKY919" s="14"/>
      <c r="SKZ919" s="14"/>
      <c r="SLA919" s="14"/>
      <c r="SLB919" s="14"/>
      <c r="SLC919" s="14"/>
      <c r="SLD919" s="14"/>
      <c r="SLE919" s="14"/>
      <c r="SLF919" s="14"/>
      <c r="SLG919" s="14"/>
      <c r="SLH919" s="14"/>
      <c r="SLI919" s="14"/>
      <c r="SLJ919" s="14"/>
      <c r="SLK919" s="14"/>
      <c r="SLL919" s="14"/>
      <c r="SLM919" s="14"/>
      <c r="SLN919" s="14"/>
      <c r="SLO919" s="14"/>
      <c r="SLP919" s="14"/>
      <c r="SLQ919" s="14"/>
      <c r="SLR919" s="14"/>
      <c r="SLS919" s="14"/>
      <c r="SLT919" s="14"/>
      <c r="SLU919" s="14"/>
      <c r="SLV919" s="14"/>
      <c r="SLW919" s="14"/>
      <c r="SLX919" s="14"/>
      <c r="SLY919" s="14"/>
      <c r="SLZ919" s="14"/>
      <c r="SMA919" s="14"/>
      <c r="SMB919" s="14"/>
      <c r="SMC919" s="14"/>
      <c r="SMD919" s="14"/>
      <c r="SME919" s="14"/>
      <c r="SMF919" s="14"/>
      <c r="SMG919" s="14"/>
      <c r="SMH919" s="14"/>
      <c r="SMI919" s="14"/>
      <c r="SMJ919" s="14"/>
      <c r="SMK919" s="14"/>
      <c r="SML919" s="14"/>
      <c r="SMM919" s="14"/>
      <c r="SMN919" s="14"/>
      <c r="SMO919" s="14"/>
      <c r="SMP919" s="14"/>
      <c r="SMQ919" s="14"/>
      <c r="SMR919" s="14"/>
      <c r="SMS919" s="14"/>
      <c r="SMT919" s="14"/>
      <c r="SMU919" s="14"/>
      <c r="SMV919" s="14"/>
      <c r="SMW919" s="14"/>
      <c r="SMX919" s="14"/>
      <c r="SMY919" s="14"/>
      <c r="SMZ919" s="14"/>
      <c r="SNA919" s="14"/>
      <c r="SNB919" s="14"/>
      <c r="SNC919" s="14"/>
      <c r="SND919" s="14"/>
      <c r="SNE919" s="14"/>
      <c r="SNF919" s="14"/>
      <c r="SNG919" s="14"/>
      <c r="SNH919" s="14"/>
      <c r="SNI919" s="14"/>
      <c r="SNJ919" s="14"/>
      <c r="SNK919" s="14"/>
      <c r="SNL919" s="14"/>
      <c r="SNM919" s="14"/>
      <c r="SNN919" s="14"/>
      <c r="SNO919" s="14"/>
      <c r="SNP919" s="14"/>
      <c r="SNQ919" s="14"/>
      <c r="SNR919" s="14"/>
      <c r="SNS919" s="14"/>
      <c r="SNT919" s="14"/>
      <c r="SNU919" s="14"/>
      <c r="SNV919" s="14"/>
      <c r="SNW919" s="14"/>
      <c r="SNX919" s="14"/>
      <c r="SNY919" s="14"/>
      <c r="SNZ919" s="14"/>
      <c r="SOA919" s="14"/>
      <c r="SOB919" s="14"/>
      <c r="SOC919" s="14"/>
      <c r="SOD919" s="14"/>
      <c r="SOE919" s="14"/>
      <c r="SOF919" s="14"/>
      <c r="SOG919" s="14"/>
      <c r="SOH919" s="14"/>
      <c r="SOI919" s="14"/>
      <c r="SOJ919" s="14"/>
      <c r="SOK919" s="14"/>
      <c r="SOL919" s="14"/>
      <c r="SOM919" s="14"/>
      <c r="SON919" s="14"/>
      <c r="SOO919" s="14"/>
      <c r="SOP919" s="14"/>
      <c r="SOQ919" s="14"/>
      <c r="SOR919" s="14"/>
      <c r="SOS919" s="14"/>
      <c r="SOT919" s="14"/>
      <c r="SOU919" s="14"/>
      <c r="SOV919" s="14"/>
      <c r="SOW919" s="14"/>
      <c r="SOX919" s="14"/>
      <c r="SOY919" s="14"/>
      <c r="SOZ919" s="14"/>
      <c r="SPA919" s="14"/>
      <c r="SPB919" s="14"/>
      <c r="SPC919" s="14"/>
      <c r="SPD919" s="14"/>
      <c r="SPE919" s="14"/>
      <c r="SPF919" s="14"/>
      <c r="SPG919" s="14"/>
      <c r="SPH919" s="14"/>
      <c r="SPI919" s="14"/>
      <c r="SPJ919" s="14"/>
      <c r="SPK919" s="14"/>
      <c r="SPL919" s="14"/>
      <c r="SPM919" s="14"/>
      <c r="SPN919" s="14"/>
      <c r="SPO919" s="14"/>
      <c r="SPP919" s="14"/>
      <c r="SPQ919" s="14"/>
      <c r="SPR919" s="14"/>
      <c r="SPS919" s="14"/>
      <c r="SPT919" s="14"/>
      <c r="SPU919" s="14"/>
      <c r="SPV919" s="14"/>
      <c r="SPW919" s="14"/>
      <c r="SPX919" s="14"/>
      <c r="SPY919" s="14"/>
      <c r="SPZ919" s="14"/>
      <c r="SQA919" s="14"/>
      <c r="SQB919" s="14"/>
      <c r="SQC919" s="14"/>
      <c r="SQD919" s="14"/>
      <c r="SQE919" s="14"/>
      <c r="SQF919" s="14"/>
      <c r="SQG919" s="14"/>
      <c r="SQH919" s="14"/>
      <c r="SQI919" s="14"/>
      <c r="SQJ919" s="14"/>
      <c r="SQK919" s="14"/>
      <c r="SQL919" s="14"/>
      <c r="SQM919" s="14"/>
      <c r="SQN919" s="14"/>
      <c r="SQO919" s="14"/>
      <c r="SQP919" s="14"/>
      <c r="SQQ919" s="14"/>
      <c r="SQR919" s="14"/>
      <c r="SQS919" s="14"/>
      <c r="SQT919" s="14"/>
      <c r="SQU919" s="14"/>
      <c r="SQV919" s="14"/>
      <c r="SQW919" s="14"/>
      <c r="SQX919" s="14"/>
      <c r="SQY919" s="14"/>
      <c r="SQZ919" s="14"/>
      <c r="SRA919" s="14"/>
      <c r="SRB919" s="14"/>
      <c r="SRC919" s="14"/>
      <c r="SRD919" s="14"/>
      <c r="SRE919" s="14"/>
      <c r="SRF919" s="14"/>
      <c r="SRG919" s="14"/>
      <c r="SRH919" s="14"/>
      <c r="SRI919" s="14"/>
      <c r="SRJ919" s="14"/>
      <c r="SRK919" s="14"/>
      <c r="SRL919" s="14"/>
      <c r="SRM919" s="14"/>
      <c r="SRN919" s="14"/>
      <c r="SRO919" s="14"/>
      <c r="SRP919" s="14"/>
      <c r="SRQ919" s="14"/>
      <c r="SRR919" s="14"/>
      <c r="SRS919" s="14"/>
      <c r="SRT919" s="14"/>
      <c r="SRU919" s="14"/>
      <c r="SRV919" s="14"/>
      <c r="SRW919" s="14"/>
      <c r="SRX919" s="14"/>
      <c r="SRY919" s="14"/>
      <c r="SRZ919" s="14"/>
      <c r="SSA919" s="14"/>
      <c r="SSB919" s="14"/>
      <c r="SSC919" s="14"/>
      <c r="SSD919" s="14"/>
      <c r="SSE919" s="14"/>
      <c r="SSF919" s="14"/>
      <c r="SSG919" s="14"/>
      <c r="SSH919" s="14"/>
      <c r="SSI919" s="14"/>
      <c r="SSJ919" s="14"/>
      <c r="SSK919" s="14"/>
      <c r="SSL919" s="14"/>
      <c r="SSM919" s="14"/>
      <c r="SSN919" s="14"/>
      <c r="SSO919" s="14"/>
      <c r="SSP919" s="14"/>
      <c r="SSQ919" s="14"/>
      <c r="SSR919" s="14"/>
      <c r="SSS919" s="14"/>
      <c r="SST919" s="14"/>
      <c r="SSU919" s="14"/>
      <c r="SSV919" s="14"/>
      <c r="SSW919" s="14"/>
      <c r="SSX919" s="14"/>
      <c r="SSY919" s="14"/>
      <c r="SSZ919" s="14"/>
      <c r="STA919" s="14"/>
      <c r="STB919" s="14"/>
      <c r="STC919" s="14"/>
      <c r="STD919" s="14"/>
      <c r="STE919" s="14"/>
      <c r="STF919" s="14"/>
      <c r="STG919" s="14"/>
      <c r="STH919" s="14"/>
      <c r="STI919" s="14"/>
      <c r="STJ919" s="14"/>
      <c r="STK919" s="14"/>
      <c r="STL919" s="14"/>
      <c r="STM919" s="14"/>
      <c r="STN919" s="14"/>
      <c r="STO919" s="14"/>
      <c r="STP919" s="14"/>
      <c r="STQ919" s="14"/>
      <c r="STR919" s="14"/>
      <c r="STS919" s="14"/>
      <c r="STT919" s="14"/>
      <c r="STU919" s="14"/>
      <c r="STV919" s="14"/>
      <c r="STW919" s="14"/>
      <c r="STX919" s="14"/>
      <c r="STY919" s="14"/>
      <c r="STZ919" s="14"/>
      <c r="SUA919" s="14"/>
      <c r="SUB919" s="14"/>
      <c r="SUC919" s="14"/>
      <c r="SUD919" s="14"/>
      <c r="SUE919" s="14"/>
      <c r="SUF919" s="14"/>
      <c r="SUG919" s="14"/>
      <c r="SUH919" s="14"/>
      <c r="SUI919" s="14"/>
      <c r="SUJ919" s="14"/>
      <c r="SUK919" s="14"/>
      <c r="SUL919" s="14"/>
      <c r="SUM919" s="14"/>
      <c r="SUN919" s="14"/>
      <c r="SUO919" s="14"/>
      <c r="SUP919" s="14"/>
      <c r="SUQ919" s="14"/>
      <c r="SUR919" s="14"/>
      <c r="SUS919" s="14"/>
      <c r="SUT919" s="14"/>
      <c r="SUU919" s="14"/>
      <c r="SUV919" s="14"/>
      <c r="SUW919" s="14"/>
      <c r="SUX919" s="14"/>
      <c r="SUY919" s="14"/>
      <c r="SUZ919" s="14"/>
      <c r="SVA919" s="14"/>
      <c r="SVB919" s="14"/>
      <c r="SVC919" s="14"/>
      <c r="SVD919" s="14"/>
      <c r="SVE919" s="14"/>
      <c r="SVF919" s="14"/>
      <c r="SVG919" s="14"/>
      <c r="SVH919" s="14"/>
      <c r="SVI919" s="14"/>
      <c r="SVJ919" s="14"/>
      <c r="SVK919" s="14"/>
      <c r="SVL919" s="14"/>
      <c r="SVM919" s="14"/>
      <c r="SVN919" s="14"/>
      <c r="SVO919" s="14"/>
      <c r="SVP919" s="14"/>
      <c r="SVQ919" s="14"/>
      <c r="SVR919" s="14"/>
      <c r="SVS919" s="14"/>
      <c r="SVT919" s="14"/>
      <c r="SVU919" s="14"/>
      <c r="SVV919" s="14"/>
      <c r="SVW919" s="14"/>
      <c r="SVX919" s="14"/>
      <c r="SVY919" s="14"/>
      <c r="SVZ919" s="14"/>
      <c r="SWA919" s="14"/>
      <c r="SWB919" s="14"/>
      <c r="SWC919" s="14"/>
      <c r="SWD919" s="14"/>
      <c r="SWE919" s="14"/>
      <c r="SWF919" s="14"/>
      <c r="SWG919" s="14"/>
      <c r="SWH919" s="14"/>
      <c r="SWI919" s="14"/>
      <c r="SWJ919" s="14"/>
      <c r="SWK919" s="14"/>
      <c r="SWL919" s="14"/>
      <c r="SWM919" s="14"/>
      <c r="SWN919" s="14"/>
      <c r="SWO919" s="14"/>
      <c r="SWP919" s="14"/>
      <c r="SWQ919" s="14"/>
      <c r="SWR919" s="14"/>
      <c r="SWS919" s="14"/>
      <c r="SWT919" s="14"/>
      <c r="SWU919" s="14"/>
      <c r="SWV919" s="14"/>
      <c r="SWW919" s="14"/>
      <c r="SWX919" s="14"/>
      <c r="SWY919" s="14"/>
      <c r="SWZ919" s="14"/>
      <c r="SXA919" s="14"/>
      <c r="SXB919" s="14"/>
      <c r="SXC919" s="14"/>
      <c r="SXD919" s="14"/>
      <c r="SXE919" s="14"/>
      <c r="SXF919" s="14"/>
      <c r="SXG919" s="14"/>
      <c r="SXH919" s="14"/>
      <c r="SXI919" s="14"/>
      <c r="SXJ919" s="14"/>
      <c r="SXK919" s="14"/>
      <c r="SXL919" s="14"/>
      <c r="SXM919" s="14"/>
      <c r="SXN919" s="14"/>
      <c r="SXO919" s="14"/>
      <c r="SXP919" s="14"/>
      <c r="SXQ919" s="14"/>
      <c r="SXR919" s="14"/>
      <c r="SXS919" s="14"/>
      <c r="SXT919" s="14"/>
      <c r="SXU919" s="14"/>
      <c r="SXV919" s="14"/>
      <c r="SXW919" s="14"/>
      <c r="SXX919" s="14"/>
      <c r="SXY919" s="14"/>
      <c r="SXZ919" s="14"/>
      <c r="SYA919" s="14"/>
      <c r="SYB919" s="14"/>
      <c r="SYC919" s="14"/>
      <c r="SYD919" s="14"/>
      <c r="SYE919" s="14"/>
      <c r="SYF919" s="14"/>
      <c r="SYG919" s="14"/>
      <c r="SYH919" s="14"/>
      <c r="SYI919" s="14"/>
      <c r="SYJ919" s="14"/>
      <c r="SYK919" s="14"/>
      <c r="SYL919" s="14"/>
      <c r="SYM919" s="14"/>
      <c r="SYN919" s="14"/>
      <c r="SYO919" s="14"/>
      <c r="SYP919" s="14"/>
      <c r="SYQ919" s="14"/>
      <c r="SYR919" s="14"/>
      <c r="SYS919" s="14"/>
      <c r="SYT919" s="14"/>
      <c r="SYU919" s="14"/>
      <c r="SYV919" s="14"/>
      <c r="SYW919" s="14"/>
      <c r="SYX919" s="14"/>
      <c r="SYY919" s="14"/>
      <c r="SYZ919" s="14"/>
      <c r="SZA919" s="14"/>
      <c r="SZB919" s="14"/>
      <c r="SZC919" s="14"/>
      <c r="SZD919" s="14"/>
      <c r="SZE919" s="14"/>
      <c r="SZF919" s="14"/>
      <c r="SZG919" s="14"/>
      <c r="SZH919" s="14"/>
      <c r="SZI919" s="14"/>
      <c r="SZJ919" s="14"/>
      <c r="SZK919" s="14"/>
      <c r="SZL919" s="14"/>
      <c r="SZM919" s="14"/>
      <c r="SZN919" s="14"/>
      <c r="SZO919" s="14"/>
      <c r="SZP919" s="14"/>
      <c r="SZQ919" s="14"/>
      <c r="SZR919" s="14"/>
      <c r="SZS919" s="14"/>
      <c r="SZT919" s="14"/>
      <c r="SZU919" s="14"/>
      <c r="SZV919" s="14"/>
      <c r="SZW919" s="14"/>
      <c r="SZX919" s="14"/>
      <c r="SZY919" s="14"/>
      <c r="SZZ919" s="14"/>
      <c r="TAA919" s="14"/>
      <c r="TAB919" s="14"/>
      <c r="TAC919" s="14"/>
      <c r="TAD919" s="14"/>
      <c r="TAE919" s="14"/>
      <c r="TAF919" s="14"/>
      <c r="TAG919" s="14"/>
      <c r="TAH919" s="14"/>
      <c r="TAI919" s="14"/>
      <c r="TAJ919" s="14"/>
      <c r="TAK919" s="14"/>
      <c r="TAL919" s="14"/>
      <c r="TAM919" s="14"/>
      <c r="TAN919" s="14"/>
      <c r="TAO919" s="14"/>
      <c r="TAP919" s="14"/>
      <c r="TAQ919" s="14"/>
      <c r="TAR919" s="14"/>
      <c r="TAS919" s="14"/>
      <c r="TAT919" s="14"/>
      <c r="TAU919" s="14"/>
      <c r="TAV919" s="14"/>
      <c r="TAW919" s="14"/>
      <c r="TAX919" s="14"/>
      <c r="TAY919" s="14"/>
      <c r="TAZ919" s="14"/>
      <c r="TBA919" s="14"/>
      <c r="TBB919" s="14"/>
      <c r="TBC919" s="14"/>
      <c r="TBD919" s="14"/>
      <c r="TBE919" s="14"/>
      <c r="TBF919" s="14"/>
      <c r="TBG919" s="14"/>
      <c r="TBH919" s="14"/>
      <c r="TBI919" s="14"/>
      <c r="TBJ919" s="14"/>
      <c r="TBK919" s="14"/>
      <c r="TBL919" s="14"/>
      <c r="TBM919" s="14"/>
      <c r="TBN919" s="14"/>
      <c r="TBO919" s="14"/>
      <c r="TBP919" s="14"/>
      <c r="TBQ919" s="14"/>
      <c r="TBR919" s="14"/>
      <c r="TBS919" s="14"/>
      <c r="TBT919" s="14"/>
      <c r="TBU919" s="14"/>
      <c r="TBV919" s="14"/>
      <c r="TBW919" s="14"/>
      <c r="TBX919" s="14"/>
      <c r="TBY919" s="14"/>
      <c r="TBZ919" s="14"/>
      <c r="TCA919" s="14"/>
      <c r="TCB919" s="14"/>
      <c r="TCC919" s="14"/>
      <c r="TCD919" s="14"/>
      <c r="TCE919" s="14"/>
      <c r="TCF919" s="14"/>
      <c r="TCG919" s="14"/>
      <c r="TCH919" s="14"/>
      <c r="TCI919" s="14"/>
      <c r="TCJ919" s="14"/>
      <c r="TCK919" s="14"/>
      <c r="TCL919" s="14"/>
      <c r="TCM919" s="14"/>
      <c r="TCN919" s="14"/>
      <c r="TCO919" s="14"/>
      <c r="TCP919" s="14"/>
      <c r="TCQ919" s="14"/>
      <c r="TCR919" s="14"/>
      <c r="TCS919" s="14"/>
      <c r="TCT919" s="14"/>
      <c r="TCU919" s="14"/>
      <c r="TCV919" s="14"/>
      <c r="TCW919" s="14"/>
      <c r="TCX919" s="14"/>
      <c r="TCY919" s="14"/>
      <c r="TCZ919" s="14"/>
      <c r="TDA919" s="14"/>
      <c r="TDB919" s="14"/>
      <c r="TDC919" s="14"/>
      <c r="TDD919" s="14"/>
      <c r="TDE919" s="14"/>
      <c r="TDF919" s="14"/>
      <c r="TDG919" s="14"/>
      <c r="TDH919" s="14"/>
      <c r="TDI919" s="14"/>
      <c r="TDJ919" s="14"/>
      <c r="TDK919" s="14"/>
      <c r="TDL919" s="14"/>
      <c r="TDM919" s="14"/>
      <c r="TDN919" s="14"/>
      <c r="TDO919" s="14"/>
      <c r="TDP919" s="14"/>
      <c r="TDQ919" s="14"/>
      <c r="TDR919" s="14"/>
      <c r="TDS919" s="14"/>
      <c r="TDT919" s="14"/>
      <c r="TDU919" s="14"/>
      <c r="TDV919" s="14"/>
      <c r="TDW919" s="14"/>
      <c r="TDX919" s="14"/>
      <c r="TDY919" s="14"/>
      <c r="TDZ919" s="14"/>
      <c r="TEA919" s="14"/>
      <c r="TEB919" s="14"/>
      <c r="TEC919" s="14"/>
      <c r="TED919" s="14"/>
      <c r="TEE919" s="14"/>
      <c r="TEF919" s="14"/>
      <c r="TEG919" s="14"/>
      <c r="TEH919" s="14"/>
      <c r="TEI919" s="14"/>
      <c r="TEJ919" s="14"/>
      <c r="TEK919" s="14"/>
      <c r="TEL919" s="14"/>
      <c r="TEM919" s="14"/>
      <c r="TEN919" s="14"/>
      <c r="TEO919" s="14"/>
      <c r="TEP919" s="14"/>
      <c r="TEQ919" s="14"/>
      <c r="TER919" s="14"/>
      <c r="TES919" s="14"/>
      <c r="TET919" s="14"/>
      <c r="TEU919" s="14"/>
      <c r="TEV919" s="14"/>
      <c r="TEW919" s="14"/>
      <c r="TEX919" s="14"/>
      <c r="TEY919" s="14"/>
      <c r="TEZ919" s="14"/>
      <c r="TFA919" s="14"/>
      <c r="TFB919" s="14"/>
      <c r="TFC919" s="14"/>
      <c r="TFD919" s="14"/>
      <c r="TFE919" s="14"/>
      <c r="TFF919" s="14"/>
      <c r="TFG919" s="14"/>
      <c r="TFH919" s="14"/>
      <c r="TFI919" s="14"/>
      <c r="TFJ919" s="14"/>
      <c r="TFK919" s="14"/>
      <c r="TFL919" s="14"/>
      <c r="TFM919" s="14"/>
      <c r="TFN919" s="14"/>
      <c r="TFO919" s="14"/>
      <c r="TFP919" s="14"/>
      <c r="TFQ919" s="14"/>
      <c r="TFR919" s="14"/>
      <c r="TFS919" s="14"/>
      <c r="TFT919" s="14"/>
      <c r="TFU919" s="14"/>
      <c r="TFV919" s="14"/>
      <c r="TFW919" s="14"/>
      <c r="TFX919" s="14"/>
      <c r="TFY919" s="14"/>
      <c r="TFZ919" s="14"/>
      <c r="TGA919" s="14"/>
      <c r="TGB919" s="14"/>
      <c r="TGC919" s="14"/>
      <c r="TGD919" s="14"/>
      <c r="TGE919" s="14"/>
      <c r="TGF919" s="14"/>
      <c r="TGG919" s="14"/>
      <c r="TGH919" s="14"/>
      <c r="TGI919" s="14"/>
      <c r="TGJ919" s="14"/>
      <c r="TGK919" s="14"/>
      <c r="TGL919" s="14"/>
      <c r="TGM919" s="14"/>
      <c r="TGN919" s="14"/>
      <c r="TGO919" s="14"/>
      <c r="TGP919" s="14"/>
      <c r="TGQ919" s="14"/>
      <c r="TGR919" s="14"/>
      <c r="TGS919" s="14"/>
      <c r="TGT919" s="14"/>
      <c r="TGU919" s="14"/>
      <c r="TGV919" s="14"/>
      <c r="TGW919" s="14"/>
      <c r="TGX919" s="14"/>
      <c r="TGY919" s="14"/>
      <c r="TGZ919" s="14"/>
      <c r="THA919" s="14"/>
      <c r="THB919" s="14"/>
      <c r="THC919" s="14"/>
      <c r="THD919" s="14"/>
      <c r="THE919" s="14"/>
      <c r="THF919" s="14"/>
      <c r="THG919" s="14"/>
      <c r="THH919" s="14"/>
      <c r="THI919" s="14"/>
      <c r="THJ919" s="14"/>
      <c r="THK919" s="14"/>
      <c r="THL919" s="14"/>
      <c r="THM919" s="14"/>
      <c r="THN919" s="14"/>
      <c r="THO919" s="14"/>
      <c r="THP919" s="14"/>
      <c r="THQ919" s="14"/>
      <c r="THR919" s="14"/>
      <c r="THS919" s="14"/>
      <c r="THT919" s="14"/>
      <c r="THU919" s="14"/>
      <c r="THV919" s="14"/>
      <c r="THW919" s="14"/>
      <c r="THX919" s="14"/>
      <c r="THY919" s="14"/>
      <c r="THZ919" s="14"/>
      <c r="TIA919" s="14"/>
      <c r="TIB919" s="14"/>
      <c r="TIC919" s="14"/>
      <c r="TID919" s="14"/>
      <c r="TIE919" s="14"/>
      <c r="TIF919" s="14"/>
      <c r="TIG919" s="14"/>
      <c r="TIH919" s="14"/>
      <c r="TII919" s="14"/>
      <c r="TIJ919" s="14"/>
      <c r="TIK919" s="14"/>
      <c r="TIL919" s="14"/>
      <c r="TIM919" s="14"/>
      <c r="TIN919" s="14"/>
      <c r="TIO919" s="14"/>
      <c r="TIP919" s="14"/>
      <c r="TIQ919" s="14"/>
      <c r="TIR919" s="14"/>
      <c r="TIS919" s="14"/>
      <c r="TIT919" s="14"/>
      <c r="TIU919" s="14"/>
      <c r="TIV919" s="14"/>
      <c r="TIW919" s="14"/>
      <c r="TIX919" s="14"/>
      <c r="TIY919" s="14"/>
      <c r="TIZ919" s="14"/>
      <c r="TJA919" s="14"/>
      <c r="TJB919" s="14"/>
      <c r="TJC919" s="14"/>
      <c r="TJD919" s="14"/>
      <c r="TJE919" s="14"/>
      <c r="TJF919" s="14"/>
      <c r="TJG919" s="14"/>
      <c r="TJH919" s="14"/>
      <c r="TJI919" s="14"/>
      <c r="TJJ919" s="14"/>
      <c r="TJK919" s="14"/>
      <c r="TJL919" s="14"/>
      <c r="TJM919" s="14"/>
      <c r="TJN919" s="14"/>
      <c r="TJO919" s="14"/>
      <c r="TJP919" s="14"/>
      <c r="TJQ919" s="14"/>
      <c r="TJR919" s="14"/>
      <c r="TJS919" s="14"/>
      <c r="TJT919" s="14"/>
      <c r="TJU919" s="14"/>
      <c r="TJV919" s="14"/>
      <c r="TJW919" s="14"/>
      <c r="TJX919" s="14"/>
      <c r="TJY919" s="14"/>
      <c r="TJZ919" s="14"/>
      <c r="TKA919" s="14"/>
      <c r="TKB919" s="14"/>
      <c r="TKC919" s="14"/>
      <c r="TKD919" s="14"/>
      <c r="TKE919" s="14"/>
      <c r="TKF919" s="14"/>
      <c r="TKG919" s="14"/>
      <c r="TKH919" s="14"/>
      <c r="TKI919" s="14"/>
      <c r="TKJ919" s="14"/>
      <c r="TKK919" s="14"/>
      <c r="TKL919" s="14"/>
      <c r="TKM919" s="14"/>
      <c r="TKN919" s="14"/>
      <c r="TKO919" s="14"/>
      <c r="TKP919" s="14"/>
      <c r="TKQ919" s="14"/>
      <c r="TKR919" s="14"/>
      <c r="TKS919" s="14"/>
      <c r="TKT919" s="14"/>
      <c r="TKU919" s="14"/>
      <c r="TKV919" s="14"/>
      <c r="TKW919" s="14"/>
      <c r="TKX919" s="14"/>
      <c r="TKY919" s="14"/>
      <c r="TKZ919" s="14"/>
      <c r="TLA919" s="14"/>
      <c r="TLB919" s="14"/>
      <c r="TLC919" s="14"/>
      <c r="TLD919" s="14"/>
      <c r="TLE919" s="14"/>
      <c r="TLF919" s="14"/>
      <c r="TLG919" s="14"/>
      <c r="TLH919" s="14"/>
      <c r="TLI919" s="14"/>
      <c r="TLJ919" s="14"/>
      <c r="TLK919" s="14"/>
      <c r="TLL919" s="14"/>
      <c r="TLM919" s="14"/>
      <c r="TLN919" s="14"/>
      <c r="TLO919" s="14"/>
      <c r="TLP919" s="14"/>
      <c r="TLQ919" s="14"/>
      <c r="TLR919" s="14"/>
      <c r="TLS919" s="14"/>
      <c r="TLT919" s="14"/>
      <c r="TLU919" s="14"/>
      <c r="TLV919" s="14"/>
      <c r="TLW919" s="14"/>
      <c r="TLX919" s="14"/>
      <c r="TLY919" s="14"/>
      <c r="TLZ919" s="14"/>
      <c r="TMA919" s="14"/>
      <c r="TMB919" s="14"/>
      <c r="TMC919" s="14"/>
      <c r="TMD919" s="14"/>
      <c r="TME919" s="14"/>
      <c r="TMF919" s="14"/>
      <c r="TMG919" s="14"/>
      <c r="TMH919" s="14"/>
      <c r="TMI919" s="14"/>
      <c r="TMJ919" s="14"/>
      <c r="TMK919" s="14"/>
      <c r="TML919" s="14"/>
      <c r="TMM919" s="14"/>
      <c r="TMN919" s="14"/>
      <c r="TMO919" s="14"/>
      <c r="TMP919" s="14"/>
      <c r="TMQ919" s="14"/>
      <c r="TMR919" s="14"/>
      <c r="TMS919" s="14"/>
      <c r="TMT919" s="14"/>
      <c r="TMU919" s="14"/>
      <c r="TMV919" s="14"/>
      <c r="TMW919" s="14"/>
      <c r="TMX919" s="14"/>
      <c r="TMY919" s="14"/>
      <c r="TMZ919" s="14"/>
      <c r="TNA919" s="14"/>
      <c r="TNB919" s="14"/>
      <c r="TNC919" s="14"/>
      <c r="TND919" s="14"/>
      <c r="TNE919" s="14"/>
      <c r="TNF919" s="14"/>
      <c r="TNG919" s="14"/>
      <c r="TNH919" s="14"/>
      <c r="TNI919" s="14"/>
      <c r="TNJ919" s="14"/>
      <c r="TNK919" s="14"/>
      <c r="TNL919" s="14"/>
      <c r="TNM919" s="14"/>
      <c r="TNN919" s="14"/>
      <c r="TNO919" s="14"/>
      <c r="TNP919" s="14"/>
      <c r="TNQ919" s="14"/>
      <c r="TNR919" s="14"/>
      <c r="TNS919" s="14"/>
      <c r="TNT919" s="14"/>
      <c r="TNU919" s="14"/>
      <c r="TNV919" s="14"/>
      <c r="TNW919" s="14"/>
      <c r="TNX919" s="14"/>
      <c r="TNY919" s="14"/>
      <c r="TNZ919" s="14"/>
      <c r="TOA919" s="14"/>
      <c r="TOB919" s="14"/>
      <c r="TOC919" s="14"/>
      <c r="TOD919" s="14"/>
      <c r="TOE919" s="14"/>
      <c r="TOF919" s="14"/>
      <c r="TOG919" s="14"/>
      <c r="TOH919" s="14"/>
      <c r="TOI919" s="14"/>
      <c r="TOJ919" s="14"/>
      <c r="TOK919" s="14"/>
      <c r="TOL919" s="14"/>
      <c r="TOM919" s="14"/>
      <c r="TON919" s="14"/>
      <c r="TOO919" s="14"/>
      <c r="TOP919" s="14"/>
      <c r="TOQ919" s="14"/>
      <c r="TOR919" s="14"/>
      <c r="TOS919" s="14"/>
      <c r="TOT919" s="14"/>
      <c r="TOU919" s="14"/>
      <c r="TOV919" s="14"/>
      <c r="TOW919" s="14"/>
      <c r="TOX919" s="14"/>
      <c r="TOY919" s="14"/>
      <c r="TOZ919" s="14"/>
      <c r="TPA919" s="14"/>
      <c r="TPB919" s="14"/>
      <c r="TPC919" s="14"/>
      <c r="TPD919" s="14"/>
      <c r="TPE919" s="14"/>
      <c r="TPF919" s="14"/>
      <c r="TPG919" s="14"/>
      <c r="TPH919" s="14"/>
      <c r="TPI919" s="14"/>
      <c r="TPJ919" s="14"/>
      <c r="TPK919" s="14"/>
      <c r="TPL919" s="14"/>
      <c r="TPM919" s="14"/>
      <c r="TPN919" s="14"/>
      <c r="TPO919" s="14"/>
      <c r="TPP919" s="14"/>
      <c r="TPQ919" s="14"/>
      <c r="TPR919" s="14"/>
      <c r="TPS919" s="14"/>
      <c r="TPT919" s="14"/>
      <c r="TPU919" s="14"/>
      <c r="TPV919" s="14"/>
      <c r="TPW919" s="14"/>
      <c r="TPX919" s="14"/>
      <c r="TPY919" s="14"/>
      <c r="TPZ919" s="14"/>
      <c r="TQA919" s="14"/>
      <c r="TQB919" s="14"/>
      <c r="TQC919" s="14"/>
      <c r="TQD919" s="14"/>
      <c r="TQE919" s="14"/>
      <c r="TQF919" s="14"/>
      <c r="TQG919" s="14"/>
      <c r="TQH919" s="14"/>
      <c r="TQI919" s="14"/>
      <c r="TQJ919" s="14"/>
      <c r="TQK919" s="14"/>
      <c r="TQL919" s="14"/>
      <c r="TQM919" s="14"/>
      <c r="TQN919" s="14"/>
      <c r="TQO919" s="14"/>
      <c r="TQP919" s="14"/>
      <c r="TQQ919" s="14"/>
      <c r="TQR919" s="14"/>
      <c r="TQS919" s="14"/>
      <c r="TQT919" s="14"/>
      <c r="TQU919" s="14"/>
      <c r="TQV919" s="14"/>
      <c r="TQW919" s="14"/>
      <c r="TQX919" s="14"/>
      <c r="TQY919" s="14"/>
      <c r="TQZ919" s="14"/>
      <c r="TRA919" s="14"/>
      <c r="TRB919" s="14"/>
      <c r="TRC919" s="14"/>
      <c r="TRD919" s="14"/>
      <c r="TRE919" s="14"/>
      <c r="TRF919" s="14"/>
      <c r="TRG919" s="14"/>
      <c r="TRH919" s="14"/>
      <c r="TRI919" s="14"/>
      <c r="TRJ919" s="14"/>
      <c r="TRK919" s="14"/>
      <c r="TRL919" s="14"/>
      <c r="TRM919" s="14"/>
      <c r="TRN919" s="14"/>
      <c r="TRO919" s="14"/>
      <c r="TRP919" s="14"/>
      <c r="TRQ919" s="14"/>
      <c r="TRR919" s="14"/>
      <c r="TRS919" s="14"/>
      <c r="TRT919" s="14"/>
      <c r="TRU919" s="14"/>
      <c r="TRV919" s="14"/>
      <c r="TRW919" s="14"/>
      <c r="TRX919" s="14"/>
      <c r="TRY919" s="14"/>
      <c r="TRZ919" s="14"/>
      <c r="TSA919" s="14"/>
      <c r="TSB919" s="14"/>
      <c r="TSC919" s="14"/>
      <c r="TSD919" s="14"/>
      <c r="TSE919" s="14"/>
      <c r="TSF919" s="14"/>
      <c r="TSG919" s="14"/>
      <c r="TSH919" s="14"/>
      <c r="TSI919" s="14"/>
      <c r="TSJ919" s="14"/>
      <c r="TSK919" s="14"/>
      <c r="TSL919" s="14"/>
      <c r="TSM919" s="14"/>
      <c r="TSN919" s="14"/>
      <c r="TSO919" s="14"/>
      <c r="TSP919" s="14"/>
      <c r="TSQ919" s="14"/>
      <c r="TSR919" s="14"/>
      <c r="TSS919" s="14"/>
      <c r="TST919" s="14"/>
      <c r="TSU919" s="14"/>
      <c r="TSV919" s="14"/>
      <c r="TSW919" s="14"/>
      <c r="TSX919" s="14"/>
      <c r="TSY919" s="14"/>
      <c r="TSZ919" s="14"/>
      <c r="TTA919" s="14"/>
      <c r="TTB919" s="14"/>
      <c r="TTC919" s="14"/>
      <c r="TTD919" s="14"/>
      <c r="TTE919" s="14"/>
      <c r="TTF919" s="14"/>
      <c r="TTG919" s="14"/>
      <c r="TTH919" s="14"/>
      <c r="TTI919" s="14"/>
      <c r="TTJ919" s="14"/>
      <c r="TTK919" s="14"/>
      <c r="TTL919" s="14"/>
      <c r="TTM919" s="14"/>
      <c r="TTN919" s="14"/>
      <c r="TTO919" s="14"/>
      <c r="TTP919" s="14"/>
      <c r="TTQ919" s="14"/>
      <c r="TTR919" s="14"/>
      <c r="TTS919" s="14"/>
      <c r="TTT919" s="14"/>
      <c r="TTU919" s="14"/>
      <c r="TTV919" s="14"/>
      <c r="TTW919" s="14"/>
      <c r="TTX919" s="14"/>
      <c r="TTY919" s="14"/>
      <c r="TTZ919" s="14"/>
      <c r="TUA919" s="14"/>
      <c r="TUB919" s="14"/>
      <c r="TUC919" s="14"/>
      <c r="TUD919" s="14"/>
      <c r="TUE919" s="14"/>
      <c r="TUF919" s="14"/>
      <c r="TUG919" s="14"/>
      <c r="TUH919" s="14"/>
      <c r="TUI919" s="14"/>
      <c r="TUJ919" s="14"/>
      <c r="TUK919" s="14"/>
      <c r="TUL919" s="14"/>
      <c r="TUM919" s="14"/>
      <c r="TUN919" s="14"/>
      <c r="TUO919" s="14"/>
      <c r="TUP919" s="14"/>
      <c r="TUQ919" s="14"/>
      <c r="TUR919" s="14"/>
      <c r="TUS919" s="14"/>
      <c r="TUT919" s="14"/>
      <c r="TUU919" s="14"/>
      <c r="TUV919" s="14"/>
      <c r="TUW919" s="14"/>
      <c r="TUX919" s="14"/>
      <c r="TUY919" s="14"/>
      <c r="TUZ919" s="14"/>
      <c r="TVA919" s="14"/>
      <c r="TVB919" s="14"/>
      <c r="TVC919" s="14"/>
      <c r="TVD919" s="14"/>
      <c r="TVE919" s="14"/>
      <c r="TVF919" s="14"/>
      <c r="TVG919" s="14"/>
      <c r="TVH919" s="14"/>
      <c r="TVI919" s="14"/>
      <c r="TVJ919" s="14"/>
      <c r="TVK919" s="14"/>
      <c r="TVL919" s="14"/>
      <c r="TVM919" s="14"/>
      <c r="TVN919" s="14"/>
      <c r="TVO919" s="14"/>
      <c r="TVP919" s="14"/>
      <c r="TVQ919" s="14"/>
      <c r="TVR919" s="14"/>
      <c r="TVS919" s="14"/>
      <c r="TVT919" s="14"/>
      <c r="TVU919" s="14"/>
      <c r="TVV919" s="14"/>
      <c r="TVW919" s="14"/>
      <c r="TVX919" s="14"/>
      <c r="TVY919" s="14"/>
      <c r="TVZ919" s="14"/>
      <c r="TWA919" s="14"/>
      <c r="TWB919" s="14"/>
      <c r="TWC919" s="14"/>
      <c r="TWD919" s="14"/>
      <c r="TWE919" s="14"/>
      <c r="TWF919" s="14"/>
      <c r="TWG919" s="14"/>
      <c r="TWH919" s="14"/>
      <c r="TWI919" s="14"/>
      <c r="TWJ919" s="14"/>
      <c r="TWK919" s="14"/>
      <c r="TWL919" s="14"/>
      <c r="TWM919" s="14"/>
      <c r="TWN919" s="14"/>
      <c r="TWO919" s="14"/>
      <c r="TWP919" s="14"/>
      <c r="TWQ919" s="14"/>
      <c r="TWR919" s="14"/>
      <c r="TWS919" s="14"/>
      <c r="TWT919" s="14"/>
      <c r="TWU919" s="14"/>
      <c r="TWV919" s="14"/>
      <c r="TWW919" s="14"/>
      <c r="TWX919" s="14"/>
      <c r="TWY919" s="14"/>
      <c r="TWZ919" s="14"/>
      <c r="TXA919" s="14"/>
      <c r="TXB919" s="14"/>
      <c r="TXC919" s="14"/>
      <c r="TXD919" s="14"/>
      <c r="TXE919" s="14"/>
      <c r="TXF919" s="14"/>
      <c r="TXG919" s="14"/>
      <c r="TXH919" s="14"/>
      <c r="TXI919" s="14"/>
      <c r="TXJ919" s="14"/>
      <c r="TXK919" s="14"/>
      <c r="TXL919" s="14"/>
      <c r="TXM919" s="14"/>
      <c r="TXN919" s="14"/>
      <c r="TXO919" s="14"/>
      <c r="TXP919" s="14"/>
      <c r="TXQ919" s="14"/>
      <c r="TXR919" s="14"/>
      <c r="TXS919" s="14"/>
      <c r="TXT919" s="14"/>
      <c r="TXU919" s="14"/>
      <c r="TXV919" s="14"/>
      <c r="TXW919" s="14"/>
      <c r="TXX919" s="14"/>
      <c r="TXY919" s="14"/>
      <c r="TXZ919" s="14"/>
      <c r="TYA919" s="14"/>
      <c r="TYB919" s="14"/>
      <c r="TYC919" s="14"/>
      <c r="TYD919" s="14"/>
      <c r="TYE919" s="14"/>
      <c r="TYF919" s="14"/>
      <c r="TYG919" s="14"/>
      <c r="TYH919" s="14"/>
      <c r="TYI919" s="14"/>
      <c r="TYJ919" s="14"/>
      <c r="TYK919" s="14"/>
      <c r="TYL919" s="14"/>
      <c r="TYM919" s="14"/>
      <c r="TYN919" s="14"/>
      <c r="TYO919" s="14"/>
      <c r="TYP919" s="14"/>
      <c r="TYQ919" s="14"/>
      <c r="TYR919" s="14"/>
      <c r="TYS919" s="14"/>
      <c r="TYT919" s="14"/>
      <c r="TYU919" s="14"/>
      <c r="TYV919" s="14"/>
      <c r="TYW919" s="14"/>
      <c r="TYX919" s="14"/>
      <c r="TYY919" s="14"/>
      <c r="TYZ919" s="14"/>
      <c r="TZA919" s="14"/>
      <c r="TZB919" s="14"/>
      <c r="TZC919" s="14"/>
      <c r="TZD919" s="14"/>
      <c r="TZE919" s="14"/>
      <c r="TZF919" s="14"/>
      <c r="TZG919" s="14"/>
      <c r="TZH919" s="14"/>
      <c r="TZI919" s="14"/>
      <c r="TZJ919" s="14"/>
      <c r="TZK919" s="14"/>
      <c r="TZL919" s="14"/>
      <c r="TZM919" s="14"/>
      <c r="TZN919" s="14"/>
      <c r="TZO919" s="14"/>
      <c r="TZP919" s="14"/>
      <c r="TZQ919" s="14"/>
      <c r="TZR919" s="14"/>
      <c r="TZS919" s="14"/>
      <c r="TZT919" s="14"/>
      <c r="TZU919" s="14"/>
      <c r="TZV919" s="14"/>
      <c r="TZW919" s="14"/>
      <c r="TZX919" s="14"/>
      <c r="TZY919" s="14"/>
      <c r="TZZ919" s="14"/>
      <c r="UAA919" s="14"/>
      <c r="UAB919" s="14"/>
      <c r="UAC919" s="14"/>
      <c r="UAD919" s="14"/>
      <c r="UAE919" s="14"/>
      <c r="UAF919" s="14"/>
      <c r="UAG919" s="14"/>
      <c r="UAH919" s="14"/>
      <c r="UAI919" s="14"/>
      <c r="UAJ919" s="14"/>
      <c r="UAK919" s="14"/>
      <c r="UAL919" s="14"/>
      <c r="UAM919" s="14"/>
      <c r="UAN919" s="14"/>
      <c r="UAO919" s="14"/>
      <c r="UAP919" s="14"/>
      <c r="UAQ919" s="14"/>
      <c r="UAR919" s="14"/>
      <c r="UAS919" s="14"/>
      <c r="UAT919" s="14"/>
      <c r="UAU919" s="14"/>
      <c r="UAV919" s="14"/>
      <c r="UAW919" s="14"/>
      <c r="UAX919" s="14"/>
      <c r="UAY919" s="14"/>
      <c r="UAZ919" s="14"/>
      <c r="UBA919" s="14"/>
      <c r="UBB919" s="14"/>
      <c r="UBC919" s="14"/>
      <c r="UBD919" s="14"/>
      <c r="UBE919" s="14"/>
      <c r="UBF919" s="14"/>
      <c r="UBG919" s="14"/>
      <c r="UBH919" s="14"/>
      <c r="UBI919" s="14"/>
      <c r="UBJ919" s="14"/>
      <c r="UBK919" s="14"/>
      <c r="UBL919" s="14"/>
      <c r="UBM919" s="14"/>
      <c r="UBN919" s="14"/>
      <c r="UBO919" s="14"/>
      <c r="UBP919" s="14"/>
      <c r="UBQ919" s="14"/>
      <c r="UBR919" s="14"/>
      <c r="UBS919" s="14"/>
      <c r="UBT919" s="14"/>
      <c r="UBU919" s="14"/>
      <c r="UBV919" s="14"/>
      <c r="UBW919" s="14"/>
      <c r="UBX919" s="14"/>
      <c r="UBY919" s="14"/>
      <c r="UBZ919" s="14"/>
      <c r="UCA919" s="14"/>
      <c r="UCB919" s="14"/>
      <c r="UCC919" s="14"/>
      <c r="UCD919" s="14"/>
      <c r="UCE919" s="14"/>
      <c r="UCF919" s="14"/>
      <c r="UCG919" s="14"/>
      <c r="UCH919" s="14"/>
      <c r="UCI919" s="14"/>
      <c r="UCJ919" s="14"/>
      <c r="UCK919" s="14"/>
      <c r="UCL919" s="14"/>
      <c r="UCM919" s="14"/>
      <c r="UCN919" s="14"/>
      <c r="UCO919" s="14"/>
      <c r="UCP919" s="14"/>
      <c r="UCQ919" s="14"/>
      <c r="UCR919" s="14"/>
      <c r="UCS919" s="14"/>
      <c r="UCT919" s="14"/>
      <c r="UCU919" s="14"/>
      <c r="UCV919" s="14"/>
      <c r="UCW919" s="14"/>
      <c r="UCX919" s="14"/>
      <c r="UCY919" s="14"/>
      <c r="UCZ919" s="14"/>
      <c r="UDA919" s="14"/>
      <c r="UDB919" s="14"/>
      <c r="UDC919" s="14"/>
      <c r="UDD919" s="14"/>
      <c r="UDE919" s="14"/>
      <c r="UDF919" s="14"/>
      <c r="UDG919" s="14"/>
      <c r="UDH919" s="14"/>
      <c r="UDI919" s="14"/>
      <c r="UDJ919" s="14"/>
      <c r="UDK919" s="14"/>
      <c r="UDL919" s="14"/>
      <c r="UDM919" s="14"/>
      <c r="UDN919" s="14"/>
      <c r="UDO919" s="14"/>
      <c r="UDP919" s="14"/>
      <c r="UDQ919" s="14"/>
      <c r="UDR919" s="14"/>
      <c r="UDS919" s="14"/>
      <c r="UDT919" s="14"/>
      <c r="UDU919" s="14"/>
      <c r="UDV919" s="14"/>
      <c r="UDW919" s="14"/>
      <c r="UDX919" s="14"/>
      <c r="UDY919" s="14"/>
      <c r="UDZ919" s="14"/>
      <c r="UEA919" s="14"/>
      <c r="UEB919" s="14"/>
      <c r="UEC919" s="14"/>
      <c r="UED919" s="14"/>
      <c r="UEE919" s="14"/>
      <c r="UEF919" s="14"/>
      <c r="UEG919" s="14"/>
      <c r="UEH919" s="14"/>
      <c r="UEI919" s="14"/>
      <c r="UEJ919" s="14"/>
      <c r="UEK919" s="14"/>
      <c r="UEL919" s="14"/>
      <c r="UEM919" s="14"/>
      <c r="UEN919" s="14"/>
      <c r="UEO919" s="14"/>
      <c r="UEP919" s="14"/>
      <c r="UEQ919" s="14"/>
      <c r="UER919" s="14"/>
      <c r="UES919" s="14"/>
      <c r="UET919" s="14"/>
      <c r="UEU919" s="14"/>
      <c r="UEV919" s="14"/>
      <c r="UEW919" s="14"/>
      <c r="UEX919" s="14"/>
      <c r="UEY919" s="14"/>
      <c r="UEZ919" s="14"/>
      <c r="UFA919" s="14"/>
      <c r="UFB919" s="14"/>
      <c r="UFC919" s="14"/>
      <c r="UFD919" s="14"/>
      <c r="UFE919" s="14"/>
      <c r="UFF919" s="14"/>
      <c r="UFG919" s="14"/>
      <c r="UFH919" s="14"/>
      <c r="UFI919" s="14"/>
      <c r="UFJ919" s="14"/>
      <c r="UFK919" s="14"/>
      <c r="UFL919" s="14"/>
      <c r="UFM919" s="14"/>
      <c r="UFN919" s="14"/>
      <c r="UFO919" s="14"/>
      <c r="UFP919" s="14"/>
      <c r="UFQ919" s="14"/>
      <c r="UFR919" s="14"/>
      <c r="UFS919" s="14"/>
      <c r="UFT919" s="14"/>
      <c r="UFU919" s="14"/>
      <c r="UFV919" s="14"/>
      <c r="UFW919" s="14"/>
      <c r="UFX919" s="14"/>
      <c r="UFY919" s="14"/>
      <c r="UFZ919" s="14"/>
      <c r="UGA919" s="14"/>
      <c r="UGB919" s="14"/>
      <c r="UGC919" s="14"/>
      <c r="UGD919" s="14"/>
      <c r="UGE919" s="14"/>
      <c r="UGF919" s="14"/>
      <c r="UGG919" s="14"/>
      <c r="UGH919" s="14"/>
      <c r="UGI919" s="14"/>
      <c r="UGJ919" s="14"/>
      <c r="UGK919" s="14"/>
      <c r="UGL919" s="14"/>
      <c r="UGM919" s="14"/>
      <c r="UGN919" s="14"/>
      <c r="UGO919" s="14"/>
      <c r="UGP919" s="14"/>
      <c r="UGQ919" s="14"/>
      <c r="UGR919" s="14"/>
      <c r="UGS919" s="14"/>
      <c r="UGT919" s="14"/>
      <c r="UGU919" s="14"/>
      <c r="UGV919" s="14"/>
      <c r="UGW919" s="14"/>
      <c r="UGX919" s="14"/>
      <c r="UGY919" s="14"/>
      <c r="UGZ919" s="14"/>
      <c r="UHA919" s="14"/>
      <c r="UHB919" s="14"/>
      <c r="UHC919" s="14"/>
      <c r="UHD919" s="14"/>
      <c r="UHE919" s="14"/>
      <c r="UHF919" s="14"/>
      <c r="UHG919" s="14"/>
      <c r="UHH919" s="14"/>
      <c r="UHI919" s="14"/>
      <c r="UHJ919" s="14"/>
      <c r="UHK919" s="14"/>
      <c r="UHL919" s="14"/>
      <c r="UHM919" s="14"/>
      <c r="UHN919" s="14"/>
      <c r="UHO919" s="14"/>
      <c r="UHP919" s="14"/>
      <c r="UHQ919" s="14"/>
      <c r="UHR919" s="14"/>
      <c r="UHS919" s="14"/>
      <c r="UHT919" s="14"/>
      <c r="UHU919" s="14"/>
      <c r="UHV919" s="14"/>
      <c r="UHW919" s="14"/>
      <c r="UHX919" s="14"/>
      <c r="UHY919" s="14"/>
      <c r="UHZ919" s="14"/>
      <c r="UIA919" s="14"/>
      <c r="UIB919" s="14"/>
      <c r="UIC919" s="14"/>
      <c r="UID919" s="14"/>
      <c r="UIE919" s="14"/>
      <c r="UIF919" s="14"/>
      <c r="UIG919" s="14"/>
      <c r="UIH919" s="14"/>
      <c r="UII919" s="14"/>
      <c r="UIJ919" s="14"/>
      <c r="UIK919" s="14"/>
      <c r="UIL919" s="14"/>
      <c r="UIM919" s="14"/>
      <c r="UIN919" s="14"/>
      <c r="UIO919" s="14"/>
      <c r="UIP919" s="14"/>
      <c r="UIQ919" s="14"/>
      <c r="UIR919" s="14"/>
      <c r="UIS919" s="14"/>
      <c r="UIT919" s="14"/>
      <c r="UIU919" s="14"/>
      <c r="UIV919" s="14"/>
      <c r="UIW919" s="14"/>
      <c r="UIX919" s="14"/>
      <c r="UIY919" s="14"/>
      <c r="UIZ919" s="14"/>
      <c r="UJA919" s="14"/>
      <c r="UJB919" s="14"/>
      <c r="UJC919" s="14"/>
      <c r="UJD919" s="14"/>
      <c r="UJE919" s="14"/>
      <c r="UJF919" s="14"/>
      <c r="UJG919" s="14"/>
      <c r="UJH919" s="14"/>
      <c r="UJI919" s="14"/>
      <c r="UJJ919" s="14"/>
      <c r="UJK919" s="14"/>
      <c r="UJL919" s="14"/>
      <c r="UJM919" s="14"/>
      <c r="UJN919" s="14"/>
      <c r="UJO919" s="14"/>
      <c r="UJP919" s="14"/>
      <c r="UJQ919" s="14"/>
      <c r="UJR919" s="14"/>
      <c r="UJS919" s="14"/>
      <c r="UJT919" s="14"/>
      <c r="UJU919" s="14"/>
      <c r="UJV919" s="14"/>
      <c r="UJW919" s="14"/>
      <c r="UJX919" s="14"/>
      <c r="UJY919" s="14"/>
      <c r="UJZ919" s="14"/>
      <c r="UKA919" s="14"/>
      <c r="UKB919" s="14"/>
      <c r="UKC919" s="14"/>
      <c r="UKD919" s="14"/>
      <c r="UKE919" s="14"/>
      <c r="UKF919" s="14"/>
      <c r="UKG919" s="14"/>
      <c r="UKH919" s="14"/>
      <c r="UKI919" s="14"/>
      <c r="UKJ919" s="14"/>
      <c r="UKK919" s="14"/>
      <c r="UKL919" s="14"/>
      <c r="UKM919" s="14"/>
      <c r="UKN919" s="14"/>
      <c r="UKO919" s="14"/>
      <c r="UKP919" s="14"/>
      <c r="UKQ919" s="14"/>
      <c r="UKR919" s="14"/>
      <c r="UKS919" s="14"/>
      <c r="UKT919" s="14"/>
      <c r="UKU919" s="14"/>
      <c r="UKV919" s="14"/>
      <c r="UKW919" s="14"/>
      <c r="UKX919" s="14"/>
      <c r="UKY919" s="14"/>
      <c r="UKZ919" s="14"/>
      <c r="ULA919" s="14"/>
      <c r="ULB919" s="14"/>
      <c r="ULC919" s="14"/>
      <c r="ULD919" s="14"/>
      <c r="ULE919" s="14"/>
      <c r="ULF919" s="14"/>
      <c r="ULG919" s="14"/>
      <c r="ULH919" s="14"/>
      <c r="ULI919" s="14"/>
      <c r="ULJ919" s="14"/>
      <c r="ULK919" s="14"/>
      <c r="ULL919" s="14"/>
      <c r="ULM919" s="14"/>
      <c r="ULN919" s="14"/>
      <c r="ULO919" s="14"/>
      <c r="ULP919" s="14"/>
      <c r="ULQ919" s="14"/>
      <c r="ULR919" s="14"/>
      <c r="ULS919" s="14"/>
      <c r="ULT919" s="14"/>
      <c r="ULU919" s="14"/>
      <c r="ULV919" s="14"/>
      <c r="ULW919" s="14"/>
      <c r="ULX919" s="14"/>
      <c r="ULY919" s="14"/>
      <c r="ULZ919" s="14"/>
      <c r="UMA919" s="14"/>
      <c r="UMB919" s="14"/>
      <c r="UMC919" s="14"/>
      <c r="UMD919" s="14"/>
      <c r="UME919" s="14"/>
      <c r="UMF919" s="14"/>
      <c r="UMG919" s="14"/>
      <c r="UMH919" s="14"/>
      <c r="UMI919" s="14"/>
      <c r="UMJ919" s="14"/>
      <c r="UMK919" s="14"/>
      <c r="UML919" s="14"/>
      <c r="UMM919" s="14"/>
      <c r="UMN919" s="14"/>
      <c r="UMO919" s="14"/>
      <c r="UMP919" s="14"/>
      <c r="UMQ919" s="14"/>
      <c r="UMR919" s="14"/>
      <c r="UMS919" s="14"/>
      <c r="UMT919" s="14"/>
      <c r="UMU919" s="14"/>
      <c r="UMV919" s="14"/>
      <c r="UMW919" s="14"/>
      <c r="UMX919" s="14"/>
      <c r="UMY919" s="14"/>
      <c r="UMZ919" s="14"/>
      <c r="UNA919" s="14"/>
      <c r="UNB919" s="14"/>
      <c r="UNC919" s="14"/>
      <c r="UND919" s="14"/>
      <c r="UNE919" s="14"/>
      <c r="UNF919" s="14"/>
      <c r="UNG919" s="14"/>
      <c r="UNH919" s="14"/>
      <c r="UNI919" s="14"/>
      <c r="UNJ919" s="14"/>
      <c r="UNK919" s="14"/>
      <c r="UNL919" s="14"/>
      <c r="UNM919" s="14"/>
      <c r="UNN919" s="14"/>
      <c r="UNO919" s="14"/>
      <c r="UNP919" s="14"/>
      <c r="UNQ919" s="14"/>
      <c r="UNR919" s="14"/>
      <c r="UNS919" s="14"/>
      <c r="UNT919" s="14"/>
      <c r="UNU919" s="14"/>
      <c r="UNV919" s="14"/>
      <c r="UNW919" s="14"/>
      <c r="UNX919" s="14"/>
      <c r="UNY919" s="14"/>
      <c r="UNZ919" s="14"/>
      <c r="UOA919" s="14"/>
      <c r="UOB919" s="14"/>
      <c r="UOC919" s="14"/>
      <c r="UOD919" s="14"/>
      <c r="UOE919" s="14"/>
      <c r="UOF919" s="14"/>
      <c r="UOG919" s="14"/>
      <c r="UOH919" s="14"/>
      <c r="UOI919" s="14"/>
      <c r="UOJ919" s="14"/>
      <c r="UOK919" s="14"/>
      <c r="UOL919" s="14"/>
      <c r="UOM919" s="14"/>
      <c r="UON919" s="14"/>
      <c r="UOO919" s="14"/>
      <c r="UOP919" s="14"/>
      <c r="UOQ919" s="14"/>
      <c r="UOR919" s="14"/>
      <c r="UOS919" s="14"/>
      <c r="UOT919" s="14"/>
      <c r="UOU919" s="14"/>
      <c r="UOV919" s="14"/>
      <c r="UOW919" s="14"/>
      <c r="UOX919" s="14"/>
      <c r="UOY919" s="14"/>
      <c r="UOZ919" s="14"/>
      <c r="UPA919" s="14"/>
      <c r="UPB919" s="14"/>
      <c r="UPC919" s="14"/>
      <c r="UPD919" s="14"/>
      <c r="UPE919" s="14"/>
      <c r="UPF919" s="14"/>
      <c r="UPG919" s="14"/>
      <c r="UPH919" s="14"/>
      <c r="UPI919" s="14"/>
      <c r="UPJ919" s="14"/>
      <c r="UPK919" s="14"/>
      <c r="UPL919" s="14"/>
      <c r="UPM919" s="14"/>
      <c r="UPN919" s="14"/>
      <c r="UPO919" s="14"/>
      <c r="UPP919" s="14"/>
      <c r="UPQ919" s="14"/>
      <c r="UPR919" s="14"/>
      <c r="UPS919" s="14"/>
      <c r="UPT919" s="14"/>
      <c r="UPU919" s="14"/>
      <c r="UPV919" s="14"/>
      <c r="UPW919" s="14"/>
      <c r="UPX919" s="14"/>
      <c r="UPY919" s="14"/>
      <c r="UPZ919" s="14"/>
      <c r="UQA919" s="14"/>
      <c r="UQB919" s="14"/>
      <c r="UQC919" s="14"/>
      <c r="UQD919" s="14"/>
      <c r="UQE919" s="14"/>
      <c r="UQF919" s="14"/>
      <c r="UQG919" s="14"/>
      <c r="UQH919" s="14"/>
      <c r="UQI919" s="14"/>
      <c r="UQJ919" s="14"/>
      <c r="UQK919" s="14"/>
      <c r="UQL919" s="14"/>
      <c r="UQM919" s="14"/>
      <c r="UQN919" s="14"/>
      <c r="UQO919" s="14"/>
      <c r="UQP919" s="14"/>
      <c r="UQQ919" s="14"/>
      <c r="UQR919" s="14"/>
      <c r="UQS919" s="14"/>
      <c r="UQT919" s="14"/>
      <c r="UQU919" s="14"/>
      <c r="UQV919" s="14"/>
      <c r="UQW919" s="14"/>
      <c r="UQX919" s="14"/>
      <c r="UQY919" s="14"/>
      <c r="UQZ919" s="14"/>
      <c r="URA919" s="14"/>
      <c r="URB919" s="14"/>
      <c r="URC919" s="14"/>
      <c r="URD919" s="14"/>
      <c r="URE919" s="14"/>
      <c r="URF919" s="14"/>
      <c r="URG919" s="14"/>
      <c r="URH919" s="14"/>
      <c r="URI919" s="14"/>
      <c r="URJ919" s="14"/>
      <c r="URK919" s="14"/>
      <c r="URL919" s="14"/>
      <c r="URM919" s="14"/>
      <c r="URN919" s="14"/>
      <c r="URO919" s="14"/>
      <c r="URP919" s="14"/>
      <c r="URQ919" s="14"/>
      <c r="URR919" s="14"/>
      <c r="URS919" s="14"/>
      <c r="URT919" s="14"/>
      <c r="URU919" s="14"/>
      <c r="URV919" s="14"/>
      <c r="URW919" s="14"/>
      <c r="URX919" s="14"/>
      <c r="URY919" s="14"/>
      <c r="URZ919" s="14"/>
      <c r="USA919" s="14"/>
      <c r="USB919" s="14"/>
      <c r="USC919" s="14"/>
      <c r="USD919" s="14"/>
      <c r="USE919" s="14"/>
      <c r="USF919" s="14"/>
      <c r="USG919" s="14"/>
      <c r="USH919" s="14"/>
      <c r="USI919" s="14"/>
      <c r="USJ919" s="14"/>
      <c r="USK919" s="14"/>
      <c r="USL919" s="14"/>
      <c r="USM919" s="14"/>
      <c r="USN919" s="14"/>
      <c r="USO919" s="14"/>
      <c r="USP919" s="14"/>
      <c r="USQ919" s="14"/>
      <c r="USR919" s="14"/>
      <c r="USS919" s="14"/>
      <c r="UST919" s="14"/>
      <c r="USU919" s="14"/>
      <c r="USV919" s="14"/>
      <c r="USW919" s="14"/>
      <c r="USX919" s="14"/>
      <c r="USY919" s="14"/>
      <c r="USZ919" s="14"/>
      <c r="UTA919" s="14"/>
      <c r="UTB919" s="14"/>
      <c r="UTC919" s="14"/>
      <c r="UTD919" s="14"/>
      <c r="UTE919" s="14"/>
      <c r="UTF919" s="14"/>
      <c r="UTG919" s="14"/>
      <c r="UTH919" s="14"/>
      <c r="UTI919" s="14"/>
      <c r="UTJ919" s="14"/>
      <c r="UTK919" s="14"/>
      <c r="UTL919" s="14"/>
      <c r="UTM919" s="14"/>
      <c r="UTN919" s="14"/>
      <c r="UTO919" s="14"/>
      <c r="UTP919" s="14"/>
      <c r="UTQ919" s="14"/>
      <c r="UTR919" s="14"/>
      <c r="UTS919" s="14"/>
      <c r="UTT919" s="14"/>
      <c r="UTU919" s="14"/>
      <c r="UTV919" s="14"/>
      <c r="UTW919" s="14"/>
      <c r="UTX919" s="14"/>
      <c r="UTY919" s="14"/>
      <c r="UTZ919" s="14"/>
      <c r="UUA919" s="14"/>
      <c r="UUB919" s="14"/>
      <c r="UUC919" s="14"/>
      <c r="UUD919" s="14"/>
      <c r="UUE919" s="14"/>
      <c r="UUF919" s="14"/>
      <c r="UUG919" s="14"/>
      <c r="UUH919" s="14"/>
      <c r="UUI919" s="14"/>
      <c r="UUJ919" s="14"/>
      <c r="UUK919" s="14"/>
      <c r="UUL919" s="14"/>
      <c r="UUM919" s="14"/>
      <c r="UUN919" s="14"/>
      <c r="UUO919" s="14"/>
      <c r="UUP919" s="14"/>
      <c r="UUQ919" s="14"/>
      <c r="UUR919" s="14"/>
      <c r="UUS919" s="14"/>
      <c r="UUT919" s="14"/>
      <c r="UUU919" s="14"/>
      <c r="UUV919" s="14"/>
      <c r="UUW919" s="14"/>
      <c r="UUX919" s="14"/>
      <c r="UUY919" s="14"/>
      <c r="UUZ919" s="14"/>
      <c r="UVA919" s="14"/>
      <c r="UVB919" s="14"/>
      <c r="UVC919" s="14"/>
      <c r="UVD919" s="14"/>
      <c r="UVE919" s="14"/>
      <c r="UVF919" s="14"/>
      <c r="UVG919" s="14"/>
      <c r="UVH919" s="14"/>
      <c r="UVI919" s="14"/>
      <c r="UVJ919" s="14"/>
      <c r="UVK919" s="14"/>
      <c r="UVL919" s="14"/>
      <c r="UVM919" s="14"/>
      <c r="UVN919" s="14"/>
      <c r="UVO919" s="14"/>
      <c r="UVP919" s="14"/>
      <c r="UVQ919" s="14"/>
      <c r="UVR919" s="14"/>
      <c r="UVS919" s="14"/>
      <c r="UVT919" s="14"/>
      <c r="UVU919" s="14"/>
      <c r="UVV919" s="14"/>
      <c r="UVW919" s="14"/>
      <c r="UVX919" s="14"/>
      <c r="UVY919" s="14"/>
      <c r="UVZ919" s="14"/>
      <c r="UWA919" s="14"/>
      <c r="UWB919" s="14"/>
      <c r="UWC919" s="14"/>
      <c r="UWD919" s="14"/>
      <c r="UWE919" s="14"/>
      <c r="UWF919" s="14"/>
      <c r="UWG919" s="14"/>
      <c r="UWH919" s="14"/>
      <c r="UWI919" s="14"/>
      <c r="UWJ919" s="14"/>
      <c r="UWK919" s="14"/>
      <c r="UWL919" s="14"/>
      <c r="UWM919" s="14"/>
      <c r="UWN919" s="14"/>
      <c r="UWO919" s="14"/>
      <c r="UWP919" s="14"/>
      <c r="UWQ919" s="14"/>
      <c r="UWR919" s="14"/>
      <c r="UWS919" s="14"/>
      <c r="UWT919" s="14"/>
      <c r="UWU919" s="14"/>
      <c r="UWV919" s="14"/>
      <c r="UWW919" s="14"/>
      <c r="UWX919" s="14"/>
      <c r="UWY919" s="14"/>
      <c r="UWZ919" s="14"/>
      <c r="UXA919" s="14"/>
      <c r="UXB919" s="14"/>
      <c r="UXC919" s="14"/>
      <c r="UXD919" s="14"/>
      <c r="UXE919" s="14"/>
      <c r="UXF919" s="14"/>
      <c r="UXG919" s="14"/>
      <c r="UXH919" s="14"/>
      <c r="UXI919" s="14"/>
      <c r="UXJ919" s="14"/>
      <c r="UXK919" s="14"/>
      <c r="UXL919" s="14"/>
      <c r="UXM919" s="14"/>
      <c r="UXN919" s="14"/>
      <c r="UXO919" s="14"/>
      <c r="UXP919" s="14"/>
      <c r="UXQ919" s="14"/>
      <c r="UXR919" s="14"/>
      <c r="UXS919" s="14"/>
      <c r="UXT919" s="14"/>
      <c r="UXU919" s="14"/>
      <c r="UXV919" s="14"/>
      <c r="UXW919" s="14"/>
      <c r="UXX919" s="14"/>
      <c r="UXY919" s="14"/>
      <c r="UXZ919" s="14"/>
      <c r="UYA919" s="14"/>
      <c r="UYB919" s="14"/>
      <c r="UYC919" s="14"/>
      <c r="UYD919" s="14"/>
      <c r="UYE919" s="14"/>
      <c r="UYF919" s="14"/>
      <c r="UYG919" s="14"/>
      <c r="UYH919" s="14"/>
      <c r="UYI919" s="14"/>
      <c r="UYJ919" s="14"/>
      <c r="UYK919" s="14"/>
      <c r="UYL919" s="14"/>
      <c r="UYM919" s="14"/>
      <c r="UYN919" s="14"/>
      <c r="UYO919" s="14"/>
      <c r="UYP919" s="14"/>
      <c r="UYQ919" s="14"/>
      <c r="UYR919" s="14"/>
      <c r="UYS919" s="14"/>
      <c r="UYT919" s="14"/>
      <c r="UYU919" s="14"/>
      <c r="UYV919" s="14"/>
      <c r="UYW919" s="14"/>
      <c r="UYX919" s="14"/>
      <c r="UYY919" s="14"/>
      <c r="UYZ919" s="14"/>
      <c r="UZA919" s="14"/>
      <c r="UZB919" s="14"/>
      <c r="UZC919" s="14"/>
      <c r="UZD919" s="14"/>
      <c r="UZE919" s="14"/>
      <c r="UZF919" s="14"/>
      <c r="UZG919" s="14"/>
      <c r="UZH919" s="14"/>
      <c r="UZI919" s="14"/>
      <c r="UZJ919" s="14"/>
      <c r="UZK919" s="14"/>
      <c r="UZL919" s="14"/>
      <c r="UZM919" s="14"/>
      <c r="UZN919" s="14"/>
      <c r="UZO919" s="14"/>
      <c r="UZP919" s="14"/>
      <c r="UZQ919" s="14"/>
      <c r="UZR919" s="14"/>
      <c r="UZS919" s="14"/>
      <c r="UZT919" s="14"/>
      <c r="UZU919" s="14"/>
      <c r="UZV919" s="14"/>
      <c r="UZW919" s="14"/>
      <c r="UZX919" s="14"/>
      <c r="UZY919" s="14"/>
      <c r="UZZ919" s="14"/>
      <c r="VAA919" s="14"/>
      <c r="VAB919" s="14"/>
      <c r="VAC919" s="14"/>
      <c r="VAD919" s="14"/>
      <c r="VAE919" s="14"/>
      <c r="VAF919" s="14"/>
      <c r="VAG919" s="14"/>
      <c r="VAH919" s="14"/>
      <c r="VAI919" s="14"/>
      <c r="VAJ919" s="14"/>
      <c r="VAK919" s="14"/>
      <c r="VAL919" s="14"/>
      <c r="VAM919" s="14"/>
      <c r="VAN919" s="14"/>
      <c r="VAO919" s="14"/>
      <c r="VAP919" s="14"/>
      <c r="VAQ919" s="14"/>
      <c r="VAR919" s="14"/>
      <c r="VAS919" s="14"/>
      <c r="VAT919" s="14"/>
      <c r="VAU919" s="14"/>
      <c r="VAV919" s="14"/>
      <c r="VAW919" s="14"/>
      <c r="VAX919" s="14"/>
      <c r="VAY919" s="14"/>
      <c r="VAZ919" s="14"/>
      <c r="VBA919" s="14"/>
      <c r="VBB919" s="14"/>
      <c r="VBC919" s="14"/>
      <c r="VBD919" s="14"/>
      <c r="VBE919" s="14"/>
      <c r="VBF919" s="14"/>
      <c r="VBG919" s="14"/>
      <c r="VBH919" s="14"/>
      <c r="VBI919" s="14"/>
      <c r="VBJ919" s="14"/>
      <c r="VBK919" s="14"/>
      <c r="VBL919" s="14"/>
      <c r="VBM919" s="14"/>
      <c r="VBN919" s="14"/>
      <c r="VBO919" s="14"/>
      <c r="VBP919" s="14"/>
      <c r="VBQ919" s="14"/>
      <c r="VBR919" s="14"/>
      <c r="VBS919" s="14"/>
      <c r="VBT919" s="14"/>
      <c r="VBU919" s="14"/>
      <c r="VBV919" s="14"/>
      <c r="VBW919" s="14"/>
      <c r="VBX919" s="14"/>
      <c r="VBY919" s="14"/>
      <c r="VBZ919" s="14"/>
      <c r="VCA919" s="14"/>
      <c r="VCB919" s="14"/>
      <c r="VCC919" s="14"/>
      <c r="VCD919" s="14"/>
      <c r="VCE919" s="14"/>
      <c r="VCF919" s="14"/>
      <c r="VCG919" s="14"/>
      <c r="VCH919" s="14"/>
      <c r="VCI919" s="14"/>
      <c r="VCJ919" s="14"/>
      <c r="VCK919" s="14"/>
      <c r="VCL919" s="14"/>
      <c r="VCM919" s="14"/>
      <c r="VCN919" s="14"/>
      <c r="VCO919" s="14"/>
      <c r="VCP919" s="14"/>
      <c r="VCQ919" s="14"/>
      <c r="VCR919" s="14"/>
      <c r="VCS919" s="14"/>
      <c r="VCT919" s="14"/>
      <c r="VCU919" s="14"/>
      <c r="VCV919" s="14"/>
      <c r="VCW919" s="14"/>
      <c r="VCX919" s="14"/>
      <c r="VCY919" s="14"/>
      <c r="VCZ919" s="14"/>
      <c r="VDA919" s="14"/>
      <c r="VDB919" s="14"/>
      <c r="VDC919" s="14"/>
      <c r="VDD919" s="14"/>
      <c r="VDE919" s="14"/>
      <c r="VDF919" s="14"/>
      <c r="VDG919" s="14"/>
      <c r="VDH919" s="14"/>
      <c r="VDI919" s="14"/>
      <c r="VDJ919" s="14"/>
      <c r="VDK919" s="14"/>
      <c r="VDL919" s="14"/>
      <c r="VDM919" s="14"/>
      <c r="VDN919" s="14"/>
      <c r="VDO919" s="14"/>
      <c r="VDP919" s="14"/>
      <c r="VDQ919" s="14"/>
      <c r="VDR919" s="14"/>
      <c r="VDS919" s="14"/>
      <c r="VDT919" s="14"/>
      <c r="VDU919" s="14"/>
      <c r="VDV919" s="14"/>
      <c r="VDW919" s="14"/>
      <c r="VDX919" s="14"/>
      <c r="VDY919" s="14"/>
      <c r="VDZ919" s="14"/>
      <c r="VEA919" s="14"/>
      <c r="VEB919" s="14"/>
      <c r="VEC919" s="14"/>
      <c r="VED919" s="14"/>
      <c r="VEE919" s="14"/>
      <c r="VEF919" s="14"/>
      <c r="VEG919" s="14"/>
      <c r="VEH919" s="14"/>
      <c r="VEI919" s="14"/>
      <c r="VEJ919" s="14"/>
      <c r="VEK919" s="14"/>
      <c r="VEL919" s="14"/>
      <c r="VEM919" s="14"/>
      <c r="VEN919" s="14"/>
      <c r="VEO919" s="14"/>
      <c r="VEP919" s="14"/>
      <c r="VEQ919" s="14"/>
      <c r="VER919" s="14"/>
      <c r="VES919" s="14"/>
      <c r="VET919" s="14"/>
      <c r="VEU919" s="14"/>
      <c r="VEV919" s="14"/>
      <c r="VEW919" s="14"/>
      <c r="VEX919" s="14"/>
      <c r="VEY919" s="14"/>
      <c r="VEZ919" s="14"/>
      <c r="VFA919" s="14"/>
      <c r="VFB919" s="14"/>
      <c r="VFC919" s="14"/>
      <c r="VFD919" s="14"/>
      <c r="VFE919" s="14"/>
      <c r="VFF919" s="14"/>
      <c r="VFG919" s="14"/>
      <c r="VFH919" s="14"/>
      <c r="VFI919" s="14"/>
      <c r="VFJ919" s="14"/>
      <c r="VFK919" s="14"/>
      <c r="VFL919" s="14"/>
      <c r="VFM919" s="14"/>
      <c r="VFN919" s="14"/>
      <c r="VFO919" s="14"/>
      <c r="VFP919" s="14"/>
      <c r="VFQ919" s="14"/>
      <c r="VFR919" s="14"/>
      <c r="VFS919" s="14"/>
      <c r="VFT919" s="14"/>
      <c r="VFU919" s="14"/>
      <c r="VFV919" s="14"/>
      <c r="VFW919" s="14"/>
      <c r="VFX919" s="14"/>
      <c r="VFY919" s="14"/>
      <c r="VFZ919" s="14"/>
      <c r="VGA919" s="14"/>
      <c r="VGB919" s="14"/>
      <c r="VGC919" s="14"/>
      <c r="VGD919" s="14"/>
      <c r="VGE919" s="14"/>
      <c r="VGF919" s="14"/>
      <c r="VGG919" s="14"/>
      <c r="VGH919" s="14"/>
      <c r="VGI919" s="14"/>
      <c r="VGJ919" s="14"/>
      <c r="VGK919" s="14"/>
      <c r="VGL919" s="14"/>
      <c r="VGM919" s="14"/>
      <c r="VGN919" s="14"/>
      <c r="VGO919" s="14"/>
      <c r="VGP919" s="14"/>
      <c r="VGQ919" s="14"/>
      <c r="VGR919" s="14"/>
      <c r="VGS919" s="14"/>
      <c r="VGT919" s="14"/>
      <c r="VGU919" s="14"/>
      <c r="VGV919" s="14"/>
      <c r="VGW919" s="14"/>
      <c r="VGX919" s="14"/>
      <c r="VGY919" s="14"/>
      <c r="VGZ919" s="14"/>
      <c r="VHA919" s="14"/>
      <c r="VHB919" s="14"/>
      <c r="VHC919" s="14"/>
      <c r="VHD919" s="14"/>
      <c r="VHE919" s="14"/>
      <c r="VHF919" s="14"/>
      <c r="VHG919" s="14"/>
      <c r="VHH919" s="14"/>
      <c r="VHI919" s="14"/>
      <c r="VHJ919" s="14"/>
      <c r="VHK919" s="14"/>
      <c r="VHL919" s="14"/>
      <c r="VHM919" s="14"/>
      <c r="VHN919" s="14"/>
      <c r="VHO919" s="14"/>
      <c r="VHP919" s="14"/>
      <c r="VHQ919" s="14"/>
      <c r="VHR919" s="14"/>
      <c r="VHS919" s="14"/>
      <c r="VHT919" s="14"/>
      <c r="VHU919" s="14"/>
      <c r="VHV919" s="14"/>
      <c r="VHW919" s="14"/>
      <c r="VHX919" s="14"/>
      <c r="VHY919" s="14"/>
      <c r="VHZ919" s="14"/>
      <c r="VIA919" s="14"/>
      <c r="VIB919" s="14"/>
      <c r="VIC919" s="14"/>
      <c r="VID919" s="14"/>
      <c r="VIE919" s="14"/>
      <c r="VIF919" s="14"/>
      <c r="VIG919" s="14"/>
      <c r="VIH919" s="14"/>
      <c r="VII919" s="14"/>
      <c r="VIJ919" s="14"/>
      <c r="VIK919" s="14"/>
      <c r="VIL919" s="14"/>
      <c r="VIM919" s="14"/>
      <c r="VIN919" s="14"/>
      <c r="VIO919" s="14"/>
      <c r="VIP919" s="14"/>
      <c r="VIQ919" s="14"/>
      <c r="VIR919" s="14"/>
      <c r="VIS919" s="14"/>
      <c r="VIT919" s="14"/>
      <c r="VIU919" s="14"/>
      <c r="VIV919" s="14"/>
      <c r="VIW919" s="14"/>
      <c r="VIX919" s="14"/>
      <c r="VIY919" s="14"/>
      <c r="VIZ919" s="14"/>
      <c r="VJA919" s="14"/>
      <c r="VJB919" s="14"/>
      <c r="VJC919" s="14"/>
      <c r="VJD919" s="14"/>
      <c r="VJE919" s="14"/>
      <c r="VJF919" s="14"/>
      <c r="VJG919" s="14"/>
      <c r="VJH919" s="14"/>
      <c r="VJI919" s="14"/>
      <c r="VJJ919" s="14"/>
      <c r="VJK919" s="14"/>
      <c r="VJL919" s="14"/>
      <c r="VJM919" s="14"/>
      <c r="VJN919" s="14"/>
      <c r="VJO919" s="14"/>
      <c r="VJP919" s="14"/>
      <c r="VJQ919" s="14"/>
      <c r="VJR919" s="14"/>
      <c r="VJS919" s="14"/>
      <c r="VJT919" s="14"/>
      <c r="VJU919" s="14"/>
      <c r="VJV919" s="14"/>
      <c r="VJW919" s="14"/>
      <c r="VJX919" s="14"/>
      <c r="VJY919" s="14"/>
      <c r="VJZ919" s="14"/>
      <c r="VKA919" s="14"/>
      <c r="VKB919" s="14"/>
      <c r="VKC919" s="14"/>
      <c r="VKD919" s="14"/>
      <c r="VKE919" s="14"/>
      <c r="VKF919" s="14"/>
      <c r="VKG919" s="14"/>
      <c r="VKH919" s="14"/>
      <c r="VKI919" s="14"/>
      <c r="VKJ919" s="14"/>
      <c r="VKK919" s="14"/>
      <c r="VKL919" s="14"/>
      <c r="VKM919" s="14"/>
      <c r="VKN919" s="14"/>
      <c r="VKO919" s="14"/>
      <c r="VKP919" s="14"/>
      <c r="VKQ919" s="14"/>
      <c r="VKR919" s="14"/>
      <c r="VKS919" s="14"/>
      <c r="VKT919" s="14"/>
      <c r="VKU919" s="14"/>
      <c r="VKV919" s="14"/>
      <c r="VKW919" s="14"/>
      <c r="VKX919" s="14"/>
      <c r="VKY919" s="14"/>
      <c r="VKZ919" s="14"/>
      <c r="VLA919" s="14"/>
      <c r="VLB919" s="14"/>
      <c r="VLC919" s="14"/>
      <c r="VLD919" s="14"/>
      <c r="VLE919" s="14"/>
      <c r="VLF919" s="14"/>
      <c r="VLG919" s="14"/>
      <c r="VLH919" s="14"/>
      <c r="VLI919" s="14"/>
      <c r="VLJ919" s="14"/>
      <c r="VLK919" s="14"/>
      <c r="VLL919" s="14"/>
      <c r="VLM919" s="14"/>
      <c r="VLN919" s="14"/>
      <c r="VLO919" s="14"/>
      <c r="VLP919" s="14"/>
      <c r="VLQ919" s="14"/>
      <c r="VLR919" s="14"/>
      <c r="VLS919" s="14"/>
      <c r="VLT919" s="14"/>
      <c r="VLU919" s="14"/>
      <c r="VLV919" s="14"/>
      <c r="VLW919" s="14"/>
      <c r="VLX919" s="14"/>
      <c r="VLY919" s="14"/>
      <c r="VLZ919" s="14"/>
      <c r="VMA919" s="14"/>
      <c r="VMB919" s="14"/>
      <c r="VMC919" s="14"/>
      <c r="VMD919" s="14"/>
      <c r="VME919" s="14"/>
      <c r="VMF919" s="14"/>
      <c r="VMG919" s="14"/>
      <c r="VMH919" s="14"/>
      <c r="VMI919" s="14"/>
      <c r="VMJ919" s="14"/>
      <c r="VMK919" s="14"/>
      <c r="VML919" s="14"/>
      <c r="VMM919" s="14"/>
      <c r="VMN919" s="14"/>
      <c r="VMO919" s="14"/>
      <c r="VMP919" s="14"/>
      <c r="VMQ919" s="14"/>
      <c r="VMR919" s="14"/>
      <c r="VMS919" s="14"/>
      <c r="VMT919" s="14"/>
      <c r="VMU919" s="14"/>
      <c r="VMV919" s="14"/>
      <c r="VMW919" s="14"/>
      <c r="VMX919" s="14"/>
      <c r="VMY919" s="14"/>
      <c r="VMZ919" s="14"/>
      <c r="VNA919" s="14"/>
      <c r="VNB919" s="14"/>
      <c r="VNC919" s="14"/>
      <c r="VND919" s="14"/>
      <c r="VNE919" s="14"/>
      <c r="VNF919" s="14"/>
      <c r="VNG919" s="14"/>
      <c r="VNH919" s="14"/>
      <c r="VNI919" s="14"/>
      <c r="VNJ919" s="14"/>
      <c r="VNK919" s="14"/>
      <c r="VNL919" s="14"/>
      <c r="VNM919" s="14"/>
      <c r="VNN919" s="14"/>
      <c r="VNO919" s="14"/>
      <c r="VNP919" s="14"/>
      <c r="VNQ919" s="14"/>
      <c r="VNR919" s="14"/>
      <c r="VNS919" s="14"/>
      <c r="VNT919" s="14"/>
      <c r="VNU919" s="14"/>
      <c r="VNV919" s="14"/>
      <c r="VNW919" s="14"/>
      <c r="VNX919" s="14"/>
      <c r="VNY919" s="14"/>
      <c r="VNZ919" s="14"/>
      <c r="VOA919" s="14"/>
      <c r="VOB919" s="14"/>
      <c r="VOC919" s="14"/>
      <c r="VOD919" s="14"/>
      <c r="VOE919" s="14"/>
      <c r="VOF919" s="14"/>
      <c r="VOG919" s="14"/>
      <c r="VOH919" s="14"/>
      <c r="VOI919" s="14"/>
      <c r="VOJ919" s="14"/>
      <c r="VOK919" s="14"/>
      <c r="VOL919" s="14"/>
      <c r="VOM919" s="14"/>
      <c r="VON919" s="14"/>
      <c r="VOO919" s="14"/>
      <c r="VOP919" s="14"/>
      <c r="VOQ919" s="14"/>
      <c r="VOR919" s="14"/>
      <c r="VOS919" s="14"/>
      <c r="VOT919" s="14"/>
      <c r="VOU919" s="14"/>
      <c r="VOV919" s="14"/>
      <c r="VOW919" s="14"/>
      <c r="VOX919" s="14"/>
      <c r="VOY919" s="14"/>
      <c r="VOZ919" s="14"/>
      <c r="VPA919" s="14"/>
      <c r="VPB919" s="14"/>
      <c r="VPC919" s="14"/>
      <c r="VPD919" s="14"/>
      <c r="VPE919" s="14"/>
      <c r="VPF919" s="14"/>
      <c r="VPG919" s="14"/>
      <c r="VPH919" s="14"/>
      <c r="VPI919" s="14"/>
      <c r="VPJ919" s="14"/>
      <c r="VPK919" s="14"/>
      <c r="VPL919" s="14"/>
      <c r="VPM919" s="14"/>
      <c r="VPN919" s="14"/>
      <c r="VPO919" s="14"/>
      <c r="VPP919" s="14"/>
      <c r="VPQ919" s="14"/>
      <c r="VPR919" s="14"/>
      <c r="VPS919" s="14"/>
      <c r="VPT919" s="14"/>
      <c r="VPU919" s="14"/>
      <c r="VPV919" s="14"/>
      <c r="VPW919" s="14"/>
      <c r="VPX919" s="14"/>
      <c r="VPY919" s="14"/>
      <c r="VPZ919" s="14"/>
      <c r="VQA919" s="14"/>
      <c r="VQB919" s="14"/>
      <c r="VQC919" s="14"/>
      <c r="VQD919" s="14"/>
      <c r="VQE919" s="14"/>
      <c r="VQF919" s="14"/>
      <c r="VQG919" s="14"/>
      <c r="VQH919" s="14"/>
      <c r="VQI919" s="14"/>
      <c r="VQJ919" s="14"/>
      <c r="VQK919" s="14"/>
      <c r="VQL919" s="14"/>
      <c r="VQM919" s="14"/>
      <c r="VQN919" s="14"/>
      <c r="VQO919" s="14"/>
      <c r="VQP919" s="14"/>
      <c r="VQQ919" s="14"/>
      <c r="VQR919" s="14"/>
      <c r="VQS919" s="14"/>
      <c r="VQT919" s="14"/>
      <c r="VQU919" s="14"/>
      <c r="VQV919" s="14"/>
      <c r="VQW919" s="14"/>
      <c r="VQX919" s="14"/>
      <c r="VQY919" s="14"/>
      <c r="VQZ919" s="14"/>
      <c r="VRA919" s="14"/>
      <c r="VRB919" s="14"/>
      <c r="VRC919" s="14"/>
      <c r="VRD919" s="14"/>
      <c r="VRE919" s="14"/>
      <c r="VRF919" s="14"/>
      <c r="VRG919" s="14"/>
      <c r="VRH919" s="14"/>
      <c r="VRI919" s="14"/>
      <c r="VRJ919" s="14"/>
      <c r="VRK919" s="14"/>
      <c r="VRL919" s="14"/>
      <c r="VRM919" s="14"/>
      <c r="VRN919" s="14"/>
      <c r="VRO919" s="14"/>
      <c r="VRP919" s="14"/>
      <c r="VRQ919" s="14"/>
      <c r="VRR919" s="14"/>
      <c r="VRS919" s="14"/>
      <c r="VRT919" s="14"/>
      <c r="VRU919" s="14"/>
      <c r="VRV919" s="14"/>
      <c r="VRW919" s="14"/>
      <c r="VRX919" s="14"/>
      <c r="VRY919" s="14"/>
      <c r="VRZ919" s="14"/>
      <c r="VSA919" s="14"/>
      <c r="VSB919" s="14"/>
      <c r="VSC919" s="14"/>
      <c r="VSD919" s="14"/>
      <c r="VSE919" s="14"/>
      <c r="VSF919" s="14"/>
      <c r="VSG919" s="14"/>
      <c r="VSH919" s="14"/>
      <c r="VSI919" s="14"/>
      <c r="VSJ919" s="14"/>
      <c r="VSK919" s="14"/>
      <c r="VSL919" s="14"/>
      <c r="VSM919" s="14"/>
      <c r="VSN919" s="14"/>
      <c r="VSO919" s="14"/>
      <c r="VSP919" s="14"/>
      <c r="VSQ919" s="14"/>
      <c r="VSR919" s="14"/>
      <c r="VSS919" s="14"/>
      <c r="VST919" s="14"/>
      <c r="VSU919" s="14"/>
      <c r="VSV919" s="14"/>
      <c r="VSW919" s="14"/>
      <c r="VSX919" s="14"/>
      <c r="VSY919" s="14"/>
      <c r="VSZ919" s="14"/>
      <c r="VTA919" s="14"/>
      <c r="VTB919" s="14"/>
      <c r="VTC919" s="14"/>
      <c r="VTD919" s="14"/>
      <c r="VTE919" s="14"/>
      <c r="VTF919" s="14"/>
      <c r="VTG919" s="14"/>
      <c r="VTH919" s="14"/>
      <c r="VTI919" s="14"/>
      <c r="VTJ919" s="14"/>
      <c r="VTK919" s="14"/>
      <c r="VTL919" s="14"/>
      <c r="VTM919" s="14"/>
      <c r="VTN919" s="14"/>
      <c r="VTO919" s="14"/>
      <c r="VTP919" s="14"/>
      <c r="VTQ919" s="14"/>
      <c r="VTR919" s="14"/>
      <c r="VTS919" s="14"/>
      <c r="VTT919" s="14"/>
      <c r="VTU919" s="14"/>
      <c r="VTV919" s="14"/>
      <c r="VTW919" s="14"/>
      <c r="VTX919" s="14"/>
      <c r="VTY919" s="14"/>
      <c r="VTZ919" s="14"/>
      <c r="VUA919" s="14"/>
      <c r="VUB919" s="14"/>
      <c r="VUC919" s="14"/>
      <c r="VUD919" s="14"/>
      <c r="VUE919" s="14"/>
      <c r="VUF919" s="14"/>
      <c r="VUG919" s="14"/>
      <c r="VUH919" s="14"/>
      <c r="VUI919" s="14"/>
      <c r="VUJ919" s="14"/>
      <c r="VUK919" s="14"/>
      <c r="VUL919" s="14"/>
      <c r="VUM919" s="14"/>
      <c r="VUN919" s="14"/>
      <c r="VUO919" s="14"/>
      <c r="VUP919" s="14"/>
      <c r="VUQ919" s="14"/>
      <c r="VUR919" s="14"/>
      <c r="VUS919" s="14"/>
      <c r="VUT919" s="14"/>
      <c r="VUU919" s="14"/>
      <c r="VUV919" s="14"/>
      <c r="VUW919" s="14"/>
      <c r="VUX919" s="14"/>
      <c r="VUY919" s="14"/>
      <c r="VUZ919" s="14"/>
      <c r="VVA919" s="14"/>
      <c r="VVB919" s="14"/>
      <c r="VVC919" s="14"/>
      <c r="VVD919" s="14"/>
      <c r="VVE919" s="14"/>
      <c r="VVF919" s="14"/>
      <c r="VVG919" s="14"/>
      <c r="VVH919" s="14"/>
      <c r="VVI919" s="14"/>
      <c r="VVJ919" s="14"/>
      <c r="VVK919" s="14"/>
      <c r="VVL919" s="14"/>
      <c r="VVM919" s="14"/>
      <c r="VVN919" s="14"/>
      <c r="VVO919" s="14"/>
      <c r="VVP919" s="14"/>
      <c r="VVQ919" s="14"/>
      <c r="VVR919" s="14"/>
      <c r="VVS919" s="14"/>
      <c r="VVT919" s="14"/>
      <c r="VVU919" s="14"/>
      <c r="VVV919" s="14"/>
      <c r="VVW919" s="14"/>
      <c r="VVX919" s="14"/>
      <c r="VVY919" s="14"/>
      <c r="VVZ919" s="14"/>
      <c r="VWA919" s="14"/>
      <c r="VWB919" s="14"/>
      <c r="VWC919" s="14"/>
      <c r="VWD919" s="14"/>
      <c r="VWE919" s="14"/>
      <c r="VWF919" s="14"/>
      <c r="VWG919" s="14"/>
      <c r="VWH919" s="14"/>
      <c r="VWI919" s="14"/>
      <c r="VWJ919" s="14"/>
      <c r="VWK919" s="14"/>
      <c r="VWL919" s="14"/>
      <c r="VWM919" s="14"/>
      <c r="VWN919" s="14"/>
      <c r="VWO919" s="14"/>
      <c r="VWP919" s="14"/>
      <c r="VWQ919" s="14"/>
      <c r="VWR919" s="14"/>
      <c r="VWS919" s="14"/>
      <c r="VWT919" s="14"/>
      <c r="VWU919" s="14"/>
      <c r="VWV919" s="14"/>
      <c r="VWW919" s="14"/>
      <c r="VWX919" s="14"/>
      <c r="VWY919" s="14"/>
      <c r="VWZ919" s="14"/>
      <c r="VXA919" s="14"/>
      <c r="VXB919" s="14"/>
      <c r="VXC919" s="14"/>
      <c r="VXD919" s="14"/>
      <c r="VXE919" s="14"/>
      <c r="VXF919" s="14"/>
      <c r="VXG919" s="14"/>
      <c r="VXH919" s="14"/>
      <c r="VXI919" s="14"/>
      <c r="VXJ919" s="14"/>
      <c r="VXK919" s="14"/>
      <c r="VXL919" s="14"/>
      <c r="VXM919" s="14"/>
      <c r="VXN919" s="14"/>
      <c r="VXO919" s="14"/>
      <c r="VXP919" s="14"/>
      <c r="VXQ919" s="14"/>
      <c r="VXR919" s="14"/>
      <c r="VXS919" s="14"/>
      <c r="VXT919" s="14"/>
      <c r="VXU919" s="14"/>
      <c r="VXV919" s="14"/>
      <c r="VXW919" s="14"/>
      <c r="VXX919" s="14"/>
      <c r="VXY919" s="14"/>
      <c r="VXZ919" s="14"/>
      <c r="VYA919" s="14"/>
      <c r="VYB919" s="14"/>
      <c r="VYC919" s="14"/>
      <c r="VYD919" s="14"/>
      <c r="VYE919" s="14"/>
      <c r="VYF919" s="14"/>
      <c r="VYG919" s="14"/>
      <c r="VYH919" s="14"/>
      <c r="VYI919" s="14"/>
      <c r="VYJ919" s="14"/>
      <c r="VYK919" s="14"/>
      <c r="VYL919" s="14"/>
      <c r="VYM919" s="14"/>
      <c r="VYN919" s="14"/>
      <c r="VYO919" s="14"/>
      <c r="VYP919" s="14"/>
      <c r="VYQ919" s="14"/>
      <c r="VYR919" s="14"/>
      <c r="VYS919" s="14"/>
      <c r="VYT919" s="14"/>
      <c r="VYU919" s="14"/>
      <c r="VYV919" s="14"/>
      <c r="VYW919" s="14"/>
      <c r="VYX919" s="14"/>
      <c r="VYY919" s="14"/>
      <c r="VYZ919" s="14"/>
      <c r="VZA919" s="14"/>
      <c r="VZB919" s="14"/>
      <c r="VZC919" s="14"/>
      <c r="VZD919" s="14"/>
      <c r="VZE919" s="14"/>
      <c r="VZF919" s="14"/>
      <c r="VZG919" s="14"/>
      <c r="VZH919" s="14"/>
      <c r="VZI919" s="14"/>
      <c r="VZJ919" s="14"/>
      <c r="VZK919" s="14"/>
      <c r="VZL919" s="14"/>
      <c r="VZM919" s="14"/>
      <c r="VZN919" s="14"/>
      <c r="VZO919" s="14"/>
      <c r="VZP919" s="14"/>
      <c r="VZQ919" s="14"/>
      <c r="VZR919" s="14"/>
      <c r="VZS919" s="14"/>
      <c r="VZT919" s="14"/>
      <c r="VZU919" s="14"/>
      <c r="VZV919" s="14"/>
      <c r="VZW919" s="14"/>
      <c r="VZX919" s="14"/>
      <c r="VZY919" s="14"/>
      <c r="VZZ919" s="14"/>
      <c r="WAA919" s="14"/>
      <c r="WAB919" s="14"/>
      <c r="WAC919" s="14"/>
      <c r="WAD919" s="14"/>
      <c r="WAE919" s="14"/>
      <c r="WAF919" s="14"/>
      <c r="WAG919" s="14"/>
      <c r="WAH919" s="14"/>
      <c r="WAI919" s="14"/>
      <c r="WAJ919" s="14"/>
      <c r="WAK919" s="14"/>
      <c r="WAL919" s="14"/>
      <c r="WAM919" s="14"/>
      <c r="WAN919" s="14"/>
      <c r="WAO919" s="14"/>
      <c r="WAP919" s="14"/>
      <c r="WAQ919" s="14"/>
      <c r="WAR919" s="14"/>
      <c r="WAS919" s="14"/>
      <c r="WAT919" s="14"/>
      <c r="WAU919" s="14"/>
      <c r="WAV919" s="14"/>
      <c r="WAW919" s="14"/>
      <c r="WAX919" s="14"/>
      <c r="WAY919" s="14"/>
      <c r="WAZ919" s="14"/>
      <c r="WBA919" s="14"/>
      <c r="WBB919" s="14"/>
      <c r="WBC919" s="14"/>
      <c r="WBD919" s="14"/>
      <c r="WBE919" s="14"/>
      <c r="WBF919" s="14"/>
      <c r="WBG919" s="14"/>
      <c r="WBH919" s="14"/>
      <c r="WBI919" s="14"/>
      <c r="WBJ919" s="14"/>
      <c r="WBK919" s="14"/>
      <c r="WBL919" s="14"/>
      <c r="WBM919" s="14"/>
      <c r="WBN919" s="14"/>
      <c r="WBO919" s="14"/>
      <c r="WBP919" s="14"/>
      <c r="WBQ919" s="14"/>
      <c r="WBR919" s="14"/>
      <c r="WBS919" s="14"/>
      <c r="WBT919" s="14"/>
      <c r="WBU919" s="14"/>
      <c r="WBV919" s="14"/>
      <c r="WBW919" s="14"/>
      <c r="WBX919" s="14"/>
      <c r="WBY919" s="14"/>
      <c r="WBZ919" s="14"/>
      <c r="WCA919" s="14"/>
      <c r="WCB919" s="14"/>
      <c r="WCC919" s="14"/>
      <c r="WCD919" s="14"/>
      <c r="WCE919" s="14"/>
      <c r="WCF919" s="14"/>
      <c r="WCG919" s="14"/>
      <c r="WCH919" s="14"/>
      <c r="WCI919" s="14"/>
      <c r="WCJ919" s="14"/>
      <c r="WCK919" s="14"/>
      <c r="WCL919" s="14"/>
      <c r="WCM919" s="14"/>
      <c r="WCN919" s="14"/>
      <c r="WCO919" s="14"/>
      <c r="WCP919" s="14"/>
      <c r="WCQ919" s="14"/>
      <c r="WCR919" s="14"/>
      <c r="WCS919" s="14"/>
      <c r="WCT919" s="14"/>
      <c r="WCU919" s="14"/>
      <c r="WCV919" s="14"/>
      <c r="WCW919" s="14"/>
      <c r="WCX919" s="14"/>
      <c r="WCY919" s="14"/>
      <c r="WCZ919" s="14"/>
      <c r="WDA919" s="14"/>
      <c r="WDB919" s="14"/>
      <c r="WDC919" s="14"/>
      <c r="WDD919" s="14"/>
      <c r="WDE919" s="14"/>
      <c r="WDF919" s="14"/>
      <c r="WDG919" s="14"/>
      <c r="WDH919" s="14"/>
      <c r="WDI919" s="14"/>
      <c r="WDJ919" s="14"/>
      <c r="WDK919" s="14"/>
      <c r="WDL919" s="14"/>
      <c r="WDM919" s="14"/>
      <c r="WDN919" s="14"/>
      <c r="WDO919" s="14"/>
      <c r="WDP919" s="14"/>
      <c r="WDQ919" s="14"/>
      <c r="WDR919" s="14"/>
      <c r="WDS919" s="14"/>
      <c r="WDT919" s="14"/>
      <c r="WDU919" s="14"/>
      <c r="WDV919" s="14"/>
      <c r="WDW919" s="14"/>
      <c r="WDX919" s="14"/>
      <c r="WDY919" s="14"/>
      <c r="WDZ919" s="14"/>
      <c r="WEA919" s="14"/>
      <c r="WEB919" s="14"/>
      <c r="WEC919" s="14"/>
      <c r="WED919" s="14"/>
      <c r="WEE919" s="14"/>
      <c r="WEF919" s="14"/>
      <c r="WEG919" s="14"/>
      <c r="WEH919" s="14"/>
      <c r="WEI919" s="14"/>
      <c r="WEJ919" s="14"/>
      <c r="WEK919" s="14"/>
      <c r="WEL919" s="14"/>
      <c r="WEM919" s="14"/>
      <c r="WEN919" s="14"/>
      <c r="WEO919" s="14"/>
      <c r="WEP919" s="14"/>
      <c r="WEQ919" s="14"/>
      <c r="WER919" s="14"/>
      <c r="WES919" s="14"/>
      <c r="WET919" s="14"/>
      <c r="WEU919" s="14"/>
      <c r="WEV919" s="14"/>
      <c r="WEW919" s="14"/>
      <c r="WEX919" s="14"/>
      <c r="WEY919" s="14"/>
      <c r="WEZ919" s="14"/>
      <c r="WFA919" s="14"/>
      <c r="WFB919" s="14"/>
      <c r="WFC919" s="14"/>
      <c r="WFD919" s="14"/>
      <c r="WFE919" s="14"/>
      <c r="WFF919" s="14"/>
      <c r="WFG919" s="14"/>
      <c r="WFH919" s="14"/>
      <c r="WFI919" s="14"/>
      <c r="WFJ919" s="14"/>
      <c r="WFK919" s="14"/>
      <c r="WFL919" s="14"/>
      <c r="WFM919" s="14"/>
      <c r="WFN919" s="14"/>
      <c r="WFO919" s="14"/>
      <c r="WFP919" s="14"/>
      <c r="WFQ919" s="14"/>
      <c r="WFR919" s="14"/>
      <c r="WFS919" s="14"/>
      <c r="WFT919" s="14"/>
      <c r="WFU919" s="14"/>
      <c r="WFV919" s="14"/>
      <c r="WFW919" s="14"/>
      <c r="WFX919" s="14"/>
      <c r="WFY919" s="14"/>
      <c r="WFZ919" s="14"/>
      <c r="WGA919" s="14"/>
      <c r="WGB919" s="14"/>
      <c r="WGC919" s="14"/>
      <c r="WGD919" s="14"/>
      <c r="WGE919" s="14"/>
      <c r="WGF919" s="14"/>
      <c r="WGG919" s="14"/>
      <c r="WGH919" s="14"/>
      <c r="WGI919" s="14"/>
      <c r="WGJ919" s="14"/>
      <c r="WGK919" s="14"/>
      <c r="WGL919" s="14"/>
      <c r="WGM919" s="14"/>
      <c r="WGN919" s="14"/>
      <c r="WGO919" s="14"/>
      <c r="WGP919" s="14"/>
      <c r="WGQ919" s="14"/>
      <c r="WGR919" s="14"/>
      <c r="WGS919" s="14"/>
      <c r="WGT919" s="14"/>
      <c r="WGU919" s="14"/>
      <c r="WGV919" s="14"/>
      <c r="WGW919" s="14"/>
      <c r="WGX919" s="14"/>
      <c r="WGY919" s="14"/>
      <c r="WGZ919" s="14"/>
      <c r="WHA919" s="14"/>
      <c r="WHB919" s="14"/>
      <c r="WHC919" s="14"/>
      <c r="WHD919" s="14"/>
      <c r="WHE919" s="14"/>
      <c r="WHF919" s="14"/>
      <c r="WHG919" s="14"/>
      <c r="WHH919" s="14"/>
      <c r="WHI919" s="14"/>
      <c r="WHJ919" s="14"/>
      <c r="WHK919" s="14"/>
      <c r="WHL919" s="14"/>
      <c r="WHM919" s="14"/>
      <c r="WHN919" s="14"/>
      <c r="WHO919" s="14"/>
      <c r="WHP919" s="14"/>
      <c r="WHQ919" s="14"/>
      <c r="WHR919" s="14"/>
      <c r="WHS919" s="14"/>
      <c r="WHT919" s="14"/>
      <c r="WHU919" s="14"/>
      <c r="WHV919" s="14"/>
      <c r="WHW919" s="14"/>
      <c r="WHX919" s="14"/>
      <c r="WHY919" s="14"/>
      <c r="WHZ919" s="14"/>
      <c r="WIA919" s="14"/>
      <c r="WIB919" s="14"/>
      <c r="WIC919" s="14"/>
      <c r="WID919" s="14"/>
      <c r="WIE919" s="14"/>
      <c r="WIF919" s="14"/>
      <c r="WIG919" s="14"/>
      <c r="WIH919" s="14"/>
      <c r="WII919" s="14"/>
      <c r="WIJ919" s="14"/>
      <c r="WIK919" s="14"/>
      <c r="WIL919" s="14"/>
      <c r="WIM919" s="14"/>
      <c r="WIN919" s="14"/>
      <c r="WIO919" s="14"/>
      <c r="WIP919" s="14"/>
      <c r="WIQ919" s="14"/>
      <c r="WIR919" s="14"/>
      <c r="WIS919" s="14"/>
      <c r="WIT919" s="14"/>
      <c r="WIU919" s="14"/>
      <c r="WIV919" s="14"/>
      <c r="WIW919" s="14"/>
      <c r="WIX919" s="14"/>
      <c r="WIY919" s="14"/>
      <c r="WIZ919" s="14"/>
      <c r="WJA919" s="14"/>
      <c r="WJB919" s="14"/>
      <c r="WJC919" s="14"/>
      <c r="WJD919" s="14"/>
      <c r="WJE919" s="14"/>
      <c r="WJF919" s="14"/>
      <c r="WJG919" s="14"/>
      <c r="WJH919" s="14"/>
      <c r="WJI919" s="14"/>
      <c r="WJJ919" s="14"/>
      <c r="WJK919" s="14"/>
      <c r="WJL919" s="14"/>
      <c r="WJM919" s="14"/>
      <c r="WJN919" s="14"/>
      <c r="WJO919" s="14"/>
      <c r="WJP919" s="14"/>
      <c r="WJQ919" s="14"/>
      <c r="WJR919" s="14"/>
      <c r="WJS919" s="14"/>
      <c r="WJT919" s="14"/>
      <c r="WJU919" s="14"/>
      <c r="WJV919" s="14"/>
      <c r="WJW919" s="14"/>
      <c r="WJX919" s="14"/>
      <c r="WJY919" s="14"/>
      <c r="WJZ919" s="14"/>
      <c r="WKA919" s="14"/>
      <c r="WKB919" s="14"/>
      <c r="WKC919" s="14"/>
      <c r="WKD919" s="14"/>
      <c r="WKE919" s="14"/>
      <c r="WKF919" s="14"/>
      <c r="WKG919" s="14"/>
      <c r="WKH919" s="14"/>
      <c r="WKI919" s="14"/>
      <c r="WKJ919" s="14"/>
      <c r="WKK919" s="14"/>
      <c r="WKL919" s="14"/>
      <c r="WKM919" s="14"/>
      <c r="WKN919" s="14"/>
      <c r="WKO919" s="14"/>
      <c r="WKP919" s="14"/>
      <c r="WKQ919" s="14"/>
      <c r="WKR919" s="14"/>
      <c r="WKS919" s="14"/>
      <c r="WKT919" s="14"/>
      <c r="WKU919" s="14"/>
      <c r="WKV919" s="14"/>
      <c r="WKW919" s="14"/>
      <c r="WKX919" s="14"/>
      <c r="WKY919" s="14"/>
      <c r="WKZ919" s="14"/>
      <c r="WLA919" s="14"/>
      <c r="WLB919" s="14"/>
      <c r="WLC919" s="14"/>
      <c r="WLD919" s="14"/>
      <c r="WLE919" s="14"/>
      <c r="WLF919" s="14"/>
      <c r="WLG919" s="14"/>
      <c r="WLH919" s="14"/>
      <c r="WLI919" s="14"/>
      <c r="WLJ919" s="14"/>
      <c r="WLK919" s="14"/>
      <c r="WLL919" s="14"/>
      <c r="WLM919" s="14"/>
      <c r="WLN919" s="14"/>
      <c r="WLO919" s="14"/>
      <c r="WLP919" s="14"/>
      <c r="WLQ919" s="14"/>
      <c r="WLR919" s="14"/>
      <c r="WLS919" s="14"/>
      <c r="WLT919" s="14"/>
      <c r="WLU919" s="14"/>
      <c r="WLV919" s="14"/>
      <c r="WLW919" s="14"/>
      <c r="WLX919" s="14"/>
      <c r="WLY919" s="14"/>
      <c r="WLZ919" s="14"/>
      <c r="WMA919" s="14"/>
      <c r="WMB919" s="14"/>
      <c r="WMC919" s="14"/>
      <c r="WMD919" s="14"/>
      <c r="WME919" s="14"/>
      <c r="WMF919" s="14"/>
      <c r="WMG919" s="14"/>
      <c r="WMH919" s="14"/>
      <c r="WMI919" s="14"/>
      <c r="WMJ919" s="14"/>
      <c r="WMK919" s="14"/>
      <c r="WML919" s="14"/>
      <c r="WMM919" s="14"/>
      <c r="WMN919" s="14"/>
      <c r="WMO919" s="14"/>
      <c r="WMP919" s="14"/>
      <c r="WMQ919" s="14"/>
      <c r="WMR919" s="14"/>
      <c r="WMS919" s="14"/>
      <c r="WMT919" s="14"/>
      <c r="WMU919" s="14"/>
      <c r="WMV919" s="14"/>
      <c r="WMW919" s="14"/>
      <c r="WMX919" s="14"/>
      <c r="WMY919" s="14"/>
      <c r="WMZ919" s="14"/>
      <c r="WNA919" s="14"/>
      <c r="WNB919" s="14"/>
      <c r="WNC919" s="14"/>
      <c r="WND919" s="14"/>
      <c r="WNE919" s="14"/>
      <c r="WNF919" s="14"/>
      <c r="WNG919" s="14"/>
      <c r="WNH919" s="14"/>
      <c r="WNI919" s="14"/>
      <c r="WNJ919" s="14"/>
      <c r="WNK919" s="14"/>
      <c r="WNL919" s="14"/>
      <c r="WNM919" s="14"/>
      <c r="WNN919" s="14"/>
      <c r="WNO919" s="14"/>
      <c r="WNP919" s="14"/>
      <c r="WNQ919" s="14"/>
      <c r="WNR919" s="14"/>
      <c r="WNS919" s="14"/>
      <c r="WNT919" s="14"/>
      <c r="WNU919" s="14"/>
      <c r="WNV919" s="14"/>
      <c r="WNW919" s="14"/>
      <c r="WNX919" s="14"/>
      <c r="WNY919" s="14"/>
      <c r="WNZ919" s="14"/>
      <c r="WOA919" s="14"/>
      <c r="WOB919" s="14"/>
      <c r="WOC919" s="14"/>
      <c r="WOD919" s="14"/>
      <c r="WOE919" s="14"/>
      <c r="WOF919" s="14"/>
      <c r="WOG919" s="14"/>
      <c r="WOH919" s="14"/>
      <c r="WOI919" s="14"/>
      <c r="WOJ919" s="14"/>
      <c r="WOK919" s="14"/>
      <c r="WOL919" s="14"/>
      <c r="WOM919" s="14"/>
      <c r="WON919" s="14"/>
      <c r="WOO919" s="14"/>
      <c r="WOP919" s="14"/>
      <c r="WOQ919" s="14"/>
      <c r="WOR919" s="14"/>
      <c r="WOS919" s="14"/>
      <c r="WOT919" s="14"/>
      <c r="WOU919" s="14"/>
      <c r="WOV919" s="14"/>
      <c r="WOW919" s="14"/>
      <c r="WOX919" s="14"/>
      <c r="WOY919" s="14"/>
      <c r="WOZ919" s="14"/>
      <c r="WPA919" s="14"/>
      <c r="WPB919" s="14"/>
      <c r="WPC919" s="14"/>
      <c r="WPD919" s="14"/>
      <c r="WPE919" s="14"/>
      <c r="WPF919" s="14"/>
      <c r="WPG919" s="14"/>
      <c r="WPH919" s="14"/>
      <c r="WPI919" s="14"/>
      <c r="WPJ919" s="14"/>
      <c r="WPK919" s="14"/>
      <c r="WPL919" s="14"/>
      <c r="WPM919" s="14"/>
      <c r="WPN919" s="14"/>
      <c r="WPO919" s="14"/>
      <c r="WPP919" s="14"/>
      <c r="WPQ919" s="14"/>
      <c r="WPR919" s="14"/>
      <c r="WPS919" s="14"/>
      <c r="WPT919" s="14"/>
      <c r="WPU919" s="14"/>
      <c r="WPV919" s="14"/>
      <c r="WPW919" s="14"/>
      <c r="WPX919" s="14"/>
      <c r="WPY919" s="14"/>
      <c r="WPZ919" s="14"/>
      <c r="WQA919" s="14"/>
      <c r="WQB919" s="14"/>
      <c r="WQC919" s="14"/>
      <c r="WQD919" s="14"/>
      <c r="WQE919" s="14"/>
      <c r="WQF919" s="14"/>
      <c r="WQG919" s="14"/>
      <c r="WQH919" s="14"/>
      <c r="WQI919" s="14"/>
      <c r="WQJ919" s="14"/>
      <c r="WQK919" s="14"/>
      <c r="WQL919" s="14"/>
      <c r="WQM919" s="14"/>
      <c r="WQN919" s="14"/>
      <c r="WQO919" s="14"/>
      <c r="WQP919" s="14"/>
      <c r="WQQ919" s="14"/>
      <c r="WQR919" s="14"/>
      <c r="WQS919" s="14"/>
      <c r="WQT919" s="14"/>
      <c r="WQU919" s="14"/>
      <c r="WQV919" s="14"/>
      <c r="WQW919" s="14"/>
      <c r="WQX919" s="14"/>
      <c r="WQY919" s="14"/>
      <c r="WQZ919" s="14"/>
      <c r="WRA919" s="14"/>
      <c r="WRB919" s="14"/>
      <c r="WRC919" s="14"/>
      <c r="WRD919" s="14"/>
      <c r="WRE919" s="14"/>
      <c r="WRF919" s="14"/>
      <c r="WRG919" s="14"/>
      <c r="WRH919" s="14"/>
      <c r="WRI919" s="14"/>
      <c r="WRJ919" s="14"/>
      <c r="WRK919" s="14"/>
      <c r="WRL919" s="14"/>
      <c r="WRM919" s="14"/>
      <c r="WRN919" s="14"/>
      <c r="WRO919" s="14"/>
      <c r="WRP919" s="14"/>
      <c r="WRQ919" s="14"/>
      <c r="WRR919" s="14"/>
      <c r="WRS919" s="14"/>
      <c r="WRT919" s="14"/>
      <c r="WRU919" s="14"/>
      <c r="WRV919" s="14"/>
      <c r="WRW919" s="14"/>
      <c r="WRX919" s="14"/>
      <c r="WRY919" s="14"/>
      <c r="WRZ919" s="14"/>
      <c r="WSA919" s="14"/>
      <c r="WSB919" s="14"/>
      <c r="WSC919" s="14"/>
      <c r="WSD919" s="14"/>
      <c r="WSE919" s="14"/>
      <c r="WSF919" s="14"/>
      <c r="WSG919" s="14"/>
      <c r="WSH919" s="14"/>
      <c r="WSI919" s="14"/>
      <c r="WSJ919" s="14"/>
      <c r="WSK919" s="14"/>
      <c r="WSL919" s="14"/>
      <c r="WSM919" s="14"/>
      <c r="WSN919" s="14"/>
      <c r="WSO919" s="14"/>
      <c r="WSP919" s="14"/>
      <c r="WSQ919" s="14"/>
      <c r="WSR919" s="14"/>
      <c r="WSS919" s="14"/>
      <c r="WST919" s="14"/>
      <c r="WSU919" s="14"/>
      <c r="WSV919" s="14"/>
      <c r="WSW919" s="14"/>
      <c r="WSX919" s="14"/>
      <c r="WSY919" s="14"/>
      <c r="WSZ919" s="14"/>
      <c r="WTA919" s="14"/>
      <c r="WTB919" s="14"/>
      <c r="WTC919" s="14"/>
      <c r="WTD919" s="14"/>
      <c r="WTE919" s="14"/>
      <c r="WTF919" s="14"/>
      <c r="WTG919" s="14"/>
      <c r="WTH919" s="14"/>
      <c r="WTI919" s="14"/>
      <c r="WTJ919" s="14"/>
      <c r="WTK919" s="14"/>
      <c r="WTL919" s="14"/>
      <c r="WTM919" s="14"/>
      <c r="WTN919" s="14"/>
      <c r="WTO919" s="14"/>
      <c r="WTP919" s="14"/>
      <c r="WTQ919" s="14"/>
      <c r="WTR919" s="14"/>
      <c r="WTS919" s="14"/>
      <c r="WTT919" s="14"/>
      <c r="WTU919" s="14"/>
      <c r="WTV919" s="14"/>
      <c r="WTW919" s="14"/>
      <c r="WTX919" s="14"/>
      <c r="WTY919" s="14"/>
      <c r="WTZ919" s="14"/>
      <c r="WUA919" s="14"/>
      <c r="WUB919" s="14"/>
      <c r="WUC919" s="14"/>
      <c r="WUD919" s="14"/>
      <c r="WUE919" s="14"/>
      <c r="WUF919" s="14"/>
      <c r="WUG919" s="14"/>
      <c r="WUH919" s="14"/>
      <c r="WUI919" s="14"/>
      <c r="WUJ919" s="14"/>
      <c r="WUK919" s="14"/>
      <c r="WUL919" s="14"/>
      <c r="WUM919" s="14"/>
      <c r="WUN919" s="14"/>
      <c r="WUO919" s="14"/>
      <c r="WUP919" s="14"/>
      <c r="WUQ919" s="14"/>
      <c r="WUR919" s="14"/>
      <c r="WUS919" s="14"/>
      <c r="WUT919" s="14"/>
      <c r="WUU919" s="14"/>
      <c r="WUV919" s="14"/>
      <c r="WUW919" s="14"/>
      <c r="WUX919" s="14"/>
      <c r="WUY919" s="14"/>
      <c r="WUZ919" s="14"/>
      <c r="WVA919" s="14"/>
      <c r="WVB919" s="14"/>
      <c r="WVC919" s="14"/>
      <c r="WVD919" s="14"/>
      <c r="WVE919" s="14"/>
      <c r="WVF919" s="14"/>
      <c r="WVG919" s="14"/>
      <c r="WVH919" s="14"/>
      <c r="WVI919" s="14"/>
      <c r="WVJ919" s="14"/>
      <c r="WVK919" s="14"/>
      <c r="WVL919" s="14"/>
      <c r="WVM919" s="14"/>
      <c r="WVN919" s="14"/>
      <c r="WVO919" s="14"/>
      <c r="WVP919" s="14"/>
      <c r="WVQ919" s="14"/>
      <c r="WVR919" s="14"/>
      <c r="WVS919" s="14"/>
      <c r="WVT919" s="14"/>
      <c r="WVU919" s="14"/>
      <c r="WVV919" s="14"/>
      <c r="WVW919" s="14"/>
      <c r="WVX919" s="14"/>
      <c r="WVY919" s="14"/>
      <c r="WVZ919" s="14"/>
      <c r="WWA919" s="14"/>
      <c r="WWB919" s="14"/>
      <c r="WWC919" s="14"/>
      <c r="WWD919" s="14"/>
      <c r="WWE919" s="14"/>
      <c r="WWF919" s="14"/>
      <c r="WWG919" s="14"/>
      <c r="WWH919" s="14"/>
      <c r="WWI919" s="14"/>
      <c r="WWJ919" s="14"/>
      <c r="WWK919" s="14"/>
      <c r="WWL919" s="14"/>
      <c r="WWM919" s="14"/>
      <c r="WWN919" s="14"/>
      <c r="WWO919" s="14"/>
      <c r="WWP919" s="14"/>
      <c r="WWQ919" s="14"/>
      <c r="WWR919" s="14"/>
      <c r="WWS919" s="14"/>
      <c r="WWT919" s="14"/>
      <c r="WWU919" s="14"/>
      <c r="WWV919" s="14"/>
      <c r="WWW919" s="14"/>
      <c r="WWX919" s="14"/>
      <c r="WWY919" s="14"/>
      <c r="WWZ919" s="14"/>
      <c r="WXA919" s="14"/>
      <c r="WXB919" s="14"/>
      <c r="WXC919" s="14"/>
      <c r="WXD919" s="14"/>
      <c r="WXE919" s="14"/>
      <c r="WXF919" s="14"/>
      <c r="WXG919" s="14"/>
      <c r="WXH919" s="14"/>
      <c r="WXI919" s="14"/>
      <c r="WXJ919" s="14"/>
      <c r="WXK919" s="14"/>
      <c r="WXL919" s="14"/>
      <c r="WXM919" s="14"/>
      <c r="WXN919" s="14"/>
      <c r="WXO919" s="14"/>
      <c r="WXP919" s="14"/>
      <c r="WXQ919" s="14"/>
      <c r="WXR919" s="14"/>
      <c r="WXS919" s="14"/>
      <c r="WXT919" s="14"/>
      <c r="WXU919" s="14"/>
      <c r="WXV919" s="14"/>
      <c r="WXW919" s="14"/>
      <c r="WXX919" s="14"/>
      <c r="WXY919" s="14"/>
      <c r="WXZ919" s="14"/>
      <c r="WYA919" s="14"/>
      <c r="WYB919" s="14"/>
      <c r="WYC919" s="14"/>
      <c r="WYD919" s="14"/>
      <c r="WYE919" s="14"/>
      <c r="WYF919" s="14"/>
      <c r="WYG919" s="14"/>
      <c r="WYH919" s="14"/>
      <c r="WYI919" s="14"/>
      <c r="WYJ919" s="14"/>
      <c r="WYK919" s="14"/>
      <c r="WYL919" s="14"/>
      <c r="WYM919" s="14"/>
      <c r="WYN919" s="14"/>
      <c r="WYO919" s="14"/>
      <c r="WYP919" s="14"/>
      <c r="WYQ919" s="14"/>
      <c r="WYR919" s="14"/>
      <c r="WYS919" s="14"/>
      <c r="WYT919" s="14"/>
      <c r="WYU919" s="14"/>
      <c r="WYV919" s="14"/>
      <c r="WYW919" s="14"/>
      <c r="WYX919" s="14"/>
      <c r="WYY919" s="14"/>
      <c r="WYZ919" s="14"/>
      <c r="WZA919" s="14"/>
      <c r="WZB919" s="14"/>
      <c r="WZC919" s="14"/>
      <c r="WZD919" s="14"/>
      <c r="WZE919" s="14"/>
      <c r="WZF919" s="14"/>
      <c r="WZG919" s="14"/>
      <c r="WZH919" s="14"/>
      <c r="WZI919" s="14"/>
      <c r="WZJ919" s="14"/>
      <c r="WZK919" s="14"/>
      <c r="WZL919" s="14"/>
      <c r="WZM919" s="14"/>
      <c r="WZN919" s="14"/>
      <c r="WZO919" s="14"/>
      <c r="WZP919" s="14"/>
      <c r="WZQ919" s="14"/>
      <c r="WZR919" s="14"/>
      <c r="WZS919" s="14"/>
      <c r="WZT919" s="14"/>
      <c r="WZU919" s="14"/>
      <c r="WZV919" s="14"/>
      <c r="WZW919" s="14"/>
      <c r="WZX919" s="14"/>
      <c r="WZY919" s="14"/>
      <c r="WZZ919" s="14"/>
      <c r="XAA919" s="14"/>
      <c r="XAB919" s="14"/>
      <c r="XAC919" s="14"/>
      <c r="XAD919" s="14"/>
      <c r="XAE919" s="14"/>
      <c r="XAF919" s="14"/>
      <c r="XAG919" s="14"/>
      <c r="XAH919" s="14"/>
      <c r="XAI919" s="14"/>
      <c r="XAJ919" s="14"/>
      <c r="XAK919" s="14"/>
      <c r="XAL919" s="14"/>
      <c r="XAM919" s="14"/>
      <c r="XAN919" s="14"/>
      <c r="XAO919" s="14"/>
      <c r="XAP919" s="14"/>
      <c r="XAQ919" s="14"/>
      <c r="XAR919" s="14"/>
      <c r="XAS919" s="14"/>
      <c r="XAT919" s="14"/>
      <c r="XAU919" s="14"/>
      <c r="XAV919" s="14"/>
      <c r="XAW919" s="14"/>
      <c r="XAX919" s="14"/>
      <c r="XAY919" s="14"/>
      <c r="XAZ919" s="14"/>
      <c r="XBA919" s="14"/>
      <c r="XBB919" s="14"/>
      <c r="XBC919" s="14"/>
      <c r="XBD919" s="14"/>
      <c r="XBE919" s="14"/>
      <c r="XBF919" s="14"/>
      <c r="XBG919" s="14"/>
      <c r="XBH919" s="14"/>
      <c r="XBI919" s="14"/>
      <c r="XBJ919" s="14"/>
      <c r="XBK919" s="14"/>
      <c r="XBL919" s="14"/>
      <c r="XBM919" s="14"/>
      <c r="XBN919" s="14"/>
      <c r="XBO919" s="14"/>
      <c r="XBP919" s="14"/>
      <c r="XBQ919" s="14"/>
      <c r="XBR919" s="14"/>
      <c r="XBS919" s="14"/>
      <c r="XBT919" s="14"/>
      <c r="XBU919" s="14"/>
      <c r="XBV919" s="14"/>
      <c r="XBW919" s="14"/>
      <c r="XBX919" s="14"/>
      <c r="XBY919" s="14"/>
      <c r="XBZ919" s="14"/>
      <c r="XCA919" s="14"/>
      <c r="XCB919" s="14"/>
      <c r="XCC919" s="14"/>
      <c r="XCD919" s="14"/>
      <c r="XCE919" s="14"/>
      <c r="XCF919" s="14"/>
      <c r="XCG919" s="14"/>
      <c r="XCH919" s="14"/>
      <c r="XCI919" s="14"/>
      <c r="XCJ919" s="14"/>
      <c r="XCK919" s="14"/>
      <c r="XCL919" s="14"/>
      <c r="XCM919" s="14"/>
      <c r="XCN919" s="14"/>
      <c r="XCO919" s="14"/>
      <c r="XCP919" s="14"/>
      <c r="XCQ919" s="14"/>
      <c r="XCR919" s="14"/>
      <c r="XCS919" s="14"/>
      <c r="XCT919" s="14"/>
      <c r="XCU919" s="14"/>
      <c r="XCV919" s="14"/>
      <c r="XCW919" s="14"/>
      <c r="XCX919" s="14"/>
      <c r="XCY919" s="14"/>
      <c r="XCZ919" s="14"/>
      <c r="XDA919" s="14"/>
      <c r="XDB919" s="14"/>
      <c r="XDC919" s="14"/>
      <c r="XDD919" s="14"/>
      <c r="XDE919" s="14"/>
      <c r="XDF919" s="14"/>
      <c r="XDG919" s="14"/>
      <c r="XDH919" s="14"/>
      <c r="XDI919" s="14"/>
      <c r="XDJ919" s="14"/>
      <c r="XDK919" s="14"/>
      <c r="XDL919" s="14"/>
      <c r="XDM919" s="14"/>
      <c r="XDN919" s="14"/>
      <c r="XDO919" s="14"/>
      <c r="XDP919" s="14"/>
      <c r="XDQ919" s="14"/>
      <c r="XDR919" s="14"/>
      <c r="XDS919" s="14"/>
      <c r="XDT919" s="14"/>
      <c r="XDU919" s="14"/>
      <c r="XDV919" s="14"/>
      <c r="XDW919" s="14"/>
      <c r="XDX919" s="14"/>
      <c r="XDY919" s="14"/>
      <c r="XDZ919" s="14"/>
      <c r="XEA919" s="14"/>
      <c r="XEB919" s="14"/>
      <c r="XEC919" s="14"/>
      <c r="XED919" s="14"/>
      <c r="XEE919" s="14"/>
      <c r="XEF919" s="14"/>
      <c r="XEG919" s="14"/>
      <c r="XEH919" s="14"/>
      <c r="XEI919" s="14"/>
      <c r="XEJ919" s="14"/>
      <c r="XEK919" s="14"/>
      <c r="XEL919" s="14"/>
      <c r="XEM919" s="14"/>
      <c r="XEN919" s="14"/>
      <c r="XEO919" s="14"/>
      <c r="XEP919" s="14"/>
      <c r="XEQ919" s="14"/>
      <c r="XER919" s="14"/>
      <c r="XES919" s="14"/>
      <c r="XET919" s="14"/>
      <c r="XEU919" s="14"/>
      <c r="XEV919" s="14"/>
      <c r="XEW919" s="14"/>
      <c r="XEX919" s="14"/>
      <c r="XEY919" s="14"/>
      <c r="XEZ919" s="14"/>
    </row>
    <row r="920" spans="1:16380" ht="22.5" hidden="1" customHeight="1" x14ac:dyDescent="0.25">
      <c r="A920" s="83" t="str">
        <f t="shared" si="234"/>
        <v>867.</v>
      </c>
      <c r="B920" s="26">
        <v>1666</v>
      </c>
      <c r="C920" s="47" t="s">
        <v>2947</v>
      </c>
      <c r="D920" s="26">
        <v>1971</v>
      </c>
      <c r="E920" s="83" t="s">
        <v>2957</v>
      </c>
      <c r="F920" s="83" t="s">
        <v>2960</v>
      </c>
      <c r="G920" s="26">
        <v>2</v>
      </c>
      <c r="H920" s="26">
        <v>1</v>
      </c>
      <c r="I920" s="178">
        <v>249.9</v>
      </c>
      <c r="J920" s="176">
        <v>188.9</v>
      </c>
      <c r="K920" s="178">
        <v>188.9</v>
      </c>
      <c r="L920" s="187">
        <v>14</v>
      </c>
      <c r="M920" s="186">
        <f>R920+T920+V920+X920+Z920+AB920+AE920+AF920</f>
        <v>408694</v>
      </c>
      <c r="N920" s="186"/>
      <c r="O920" s="186"/>
      <c r="P920" s="186"/>
      <c r="Q920" s="176">
        <f>M920</f>
        <v>408694</v>
      </c>
      <c r="R920" s="186">
        <v>408694</v>
      </c>
      <c r="S920" s="187"/>
      <c r="T920" s="186"/>
      <c r="U920" s="186"/>
      <c r="V920" s="186"/>
      <c r="W920" s="186"/>
      <c r="X920" s="186"/>
      <c r="Y920" s="186"/>
      <c r="Z920" s="186"/>
      <c r="AA920" s="186"/>
      <c r="AB920" s="186"/>
      <c r="AC920" s="178"/>
      <c r="AD920" s="178"/>
      <c r="AE920" s="176"/>
      <c r="AF920" s="186"/>
      <c r="AG920" s="317">
        <v>2025</v>
      </c>
      <c r="AH920" s="158"/>
      <c r="AI920" s="175"/>
      <c r="AJ920" s="162"/>
      <c r="AK920" s="15">
        <f t="shared" si="230"/>
        <v>867</v>
      </c>
      <c r="AL920" s="15" t="s">
        <v>155</v>
      </c>
      <c r="AM920" s="15" t="str">
        <f t="shared" si="231"/>
        <v>867.</v>
      </c>
      <c r="AN920" s="179"/>
      <c r="AO920" s="22"/>
      <c r="AP920" s="16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  <c r="FG920" s="14"/>
      <c r="FH920" s="14"/>
      <c r="FI920" s="14"/>
      <c r="FJ920" s="14"/>
      <c r="FK920" s="14"/>
      <c r="FL920" s="14"/>
      <c r="FM920" s="14"/>
      <c r="FN920" s="14"/>
      <c r="FO920" s="14"/>
      <c r="FP920" s="14"/>
      <c r="FQ920" s="14"/>
      <c r="FR920" s="14"/>
      <c r="FS920" s="14"/>
      <c r="FT920" s="14"/>
      <c r="FU920" s="14"/>
      <c r="FV920" s="14"/>
      <c r="FW920" s="14"/>
      <c r="FX920" s="14"/>
      <c r="FY920" s="14"/>
      <c r="FZ920" s="14"/>
      <c r="GA920" s="14"/>
      <c r="GB920" s="14"/>
      <c r="GC920" s="14"/>
      <c r="GD920" s="14"/>
      <c r="GE920" s="14"/>
      <c r="GF920" s="14"/>
      <c r="GG920" s="14"/>
      <c r="GH920" s="14"/>
      <c r="GI920" s="14"/>
      <c r="GJ920" s="14"/>
      <c r="GK920" s="14"/>
      <c r="GL920" s="14"/>
      <c r="GM920" s="14"/>
      <c r="GN920" s="14"/>
      <c r="GO920" s="14"/>
      <c r="GP920" s="14"/>
      <c r="GQ920" s="14"/>
      <c r="GR920" s="14"/>
      <c r="GS920" s="14"/>
      <c r="GT920" s="14"/>
      <c r="GU920" s="14"/>
      <c r="GV920" s="14"/>
      <c r="GW920" s="14"/>
      <c r="GX920" s="14"/>
      <c r="GY920" s="14"/>
      <c r="GZ920" s="14"/>
      <c r="HA920" s="14"/>
      <c r="HB920" s="14"/>
      <c r="HC920" s="14"/>
      <c r="HD920" s="14"/>
      <c r="HE920" s="14"/>
      <c r="HF920" s="14"/>
      <c r="HG920" s="14"/>
      <c r="HH920" s="14"/>
      <c r="HI920" s="14"/>
      <c r="HJ920" s="14"/>
      <c r="HK920" s="14"/>
      <c r="HL920" s="14"/>
      <c r="HM920" s="14"/>
      <c r="HN920" s="14"/>
      <c r="HO920" s="14"/>
      <c r="HP920" s="14"/>
      <c r="HQ920" s="14"/>
      <c r="HR920" s="14"/>
      <c r="HS920" s="14"/>
      <c r="HT920" s="14"/>
      <c r="HU920" s="14"/>
      <c r="HV920" s="14"/>
      <c r="HW920" s="14"/>
      <c r="HX920" s="14"/>
      <c r="HY920" s="14"/>
      <c r="HZ920" s="14"/>
      <c r="IA920" s="14"/>
      <c r="IB920" s="14"/>
      <c r="IC920" s="14"/>
      <c r="ID920" s="14"/>
      <c r="IE920" s="14"/>
      <c r="IF920" s="14"/>
      <c r="IG920" s="14"/>
      <c r="IH920" s="14"/>
      <c r="II920" s="14"/>
      <c r="IJ920" s="14"/>
      <c r="IK920" s="14"/>
      <c r="IL920" s="14"/>
      <c r="IM920" s="14"/>
      <c r="IN920" s="14"/>
      <c r="IO920" s="14"/>
      <c r="IP920" s="14"/>
      <c r="IQ920" s="14"/>
      <c r="IR920" s="14"/>
      <c r="IS920" s="14"/>
      <c r="IT920" s="14"/>
      <c r="IU920" s="14"/>
      <c r="IV920" s="14"/>
      <c r="IW920" s="14"/>
      <c r="IX920" s="14"/>
      <c r="IY920" s="14"/>
      <c r="IZ920" s="14"/>
      <c r="JA920" s="14"/>
      <c r="JB920" s="14"/>
      <c r="JC920" s="14"/>
      <c r="JD920" s="14"/>
      <c r="JE920" s="14"/>
      <c r="JF920" s="14"/>
      <c r="JG920" s="14"/>
      <c r="JH920" s="14"/>
      <c r="JI920" s="14"/>
      <c r="JJ920" s="14"/>
      <c r="JK920" s="14"/>
      <c r="JL920" s="14"/>
      <c r="JM920" s="14"/>
      <c r="JN920" s="14"/>
      <c r="JO920" s="14"/>
      <c r="JP920" s="14"/>
      <c r="JQ920" s="14"/>
      <c r="JR920" s="14"/>
      <c r="JS920" s="14"/>
      <c r="JT920" s="14"/>
      <c r="JU920" s="14"/>
      <c r="JV920" s="14"/>
      <c r="JW920" s="14"/>
      <c r="JX920" s="14"/>
      <c r="JY920" s="14"/>
      <c r="JZ920" s="14"/>
      <c r="KA920" s="14"/>
      <c r="KB920" s="14"/>
      <c r="KC920" s="14"/>
      <c r="KD920" s="14"/>
      <c r="KE920" s="14"/>
      <c r="KF920" s="14"/>
      <c r="KG920" s="14"/>
      <c r="KH920" s="14"/>
      <c r="KI920" s="14"/>
      <c r="KJ920" s="14"/>
      <c r="KK920" s="14"/>
      <c r="KL920" s="14"/>
      <c r="KM920" s="14"/>
      <c r="KN920" s="14"/>
      <c r="KO920" s="14"/>
      <c r="KP920" s="14"/>
      <c r="KQ920" s="14"/>
      <c r="KR920" s="14"/>
      <c r="KS920" s="14"/>
      <c r="KT920" s="14"/>
      <c r="KU920" s="14"/>
      <c r="KV920" s="14"/>
      <c r="KW920" s="14"/>
      <c r="KX920" s="14"/>
      <c r="KY920" s="14"/>
      <c r="KZ920" s="14"/>
      <c r="LA920" s="14"/>
      <c r="LB920" s="14"/>
      <c r="LC920" s="14"/>
      <c r="LD920" s="14"/>
      <c r="LE920" s="14"/>
      <c r="LF920" s="14"/>
      <c r="LG920" s="14"/>
      <c r="LH920" s="14"/>
      <c r="LI920" s="14"/>
      <c r="LJ920" s="14"/>
      <c r="LK920" s="14"/>
      <c r="LL920" s="14"/>
      <c r="LM920" s="14"/>
      <c r="LN920" s="14"/>
      <c r="LO920" s="14"/>
      <c r="LP920" s="14"/>
      <c r="LQ920" s="14"/>
      <c r="LR920" s="14"/>
      <c r="LS920" s="14"/>
      <c r="LT920" s="14"/>
      <c r="LU920" s="14"/>
      <c r="LV920" s="14"/>
      <c r="LW920" s="14"/>
      <c r="LX920" s="14"/>
      <c r="LY920" s="14"/>
      <c r="LZ920" s="14"/>
      <c r="MA920" s="14"/>
      <c r="MB920" s="14"/>
      <c r="MC920" s="14"/>
      <c r="MD920" s="14"/>
      <c r="ME920" s="14"/>
      <c r="MF920" s="14"/>
      <c r="MG920" s="14"/>
      <c r="MH920" s="14"/>
      <c r="MI920" s="14"/>
      <c r="MJ920" s="14"/>
      <c r="MK920" s="14"/>
      <c r="ML920" s="14"/>
      <c r="MM920" s="14"/>
      <c r="MN920" s="14"/>
      <c r="MO920" s="14"/>
      <c r="MP920" s="14"/>
      <c r="MQ920" s="14"/>
      <c r="MR920" s="14"/>
      <c r="MS920" s="14"/>
      <c r="MT920" s="14"/>
      <c r="MU920" s="14"/>
      <c r="MV920" s="14"/>
      <c r="MW920" s="14"/>
      <c r="MX920" s="14"/>
      <c r="MY920" s="14"/>
      <c r="MZ920" s="14"/>
      <c r="NA920" s="14"/>
      <c r="NB920" s="14"/>
      <c r="NC920" s="14"/>
      <c r="ND920" s="14"/>
      <c r="NE920" s="14"/>
      <c r="NF920" s="14"/>
      <c r="NG920" s="14"/>
      <c r="NH920" s="14"/>
      <c r="NI920" s="14"/>
      <c r="NJ920" s="14"/>
      <c r="NK920" s="14"/>
      <c r="NL920" s="14"/>
      <c r="NM920" s="14"/>
      <c r="NN920" s="14"/>
      <c r="NO920" s="14"/>
      <c r="NP920" s="14"/>
      <c r="NQ920" s="14"/>
      <c r="NR920" s="14"/>
      <c r="NS920" s="14"/>
      <c r="NT920" s="14"/>
      <c r="NU920" s="14"/>
      <c r="NV920" s="14"/>
      <c r="NW920" s="14"/>
      <c r="NX920" s="14"/>
      <c r="NY920" s="14"/>
      <c r="NZ920" s="14"/>
      <c r="OA920" s="14"/>
      <c r="OB920" s="14"/>
      <c r="OC920" s="14"/>
      <c r="OD920" s="14"/>
      <c r="OE920" s="14"/>
      <c r="OF920" s="14"/>
      <c r="OG920" s="14"/>
      <c r="OH920" s="14"/>
      <c r="OI920" s="14"/>
      <c r="OJ920" s="14"/>
      <c r="OK920" s="14"/>
      <c r="OL920" s="14"/>
      <c r="OM920" s="14"/>
      <c r="ON920" s="14"/>
      <c r="OO920" s="14"/>
      <c r="OP920" s="14"/>
      <c r="OQ920" s="14"/>
      <c r="OR920" s="14"/>
      <c r="OS920" s="14"/>
      <c r="OT920" s="14"/>
      <c r="OU920" s="14"/>
      <c r="OV920" s="14"/>
      <c r="OW920" s="14"/>
      <c r="OX920" s="14"/>
      <c r="OY920" s="14"/>
      <c r="OZ920" s="14"/>
      <c r="PA920" s="14"/>
      <c r="PB920" s="14"/>
      <c r="PC920" s="14"/>
      <c r="PD920" s="14"/>
      <c r="PE920" s="14"/>
      <c r="PF920" s="14"/>
      <c r="PG920" s="14"/>
      <c r="PH920" s="14"/>
      <c r="PI920" s="14"/>
      <c r="PJ920" s="14"/>
      <c r="PK920" s="14"/>
      <c r="PL920" s="14"/>
      <c r="PM920" s="14"/>
      <c r="PN920" s="14"/>
      <c r="PO920" s="14"/>
      <c r="PP920" s="14"/>
      <c r="PQ920" s="14"/>
      <c r="PR920" s="14"/>
      <c r="PS920" s="14"/>
      <c r="PT920" s="14"/>
      <c r="PU920" s="14"/>
      <c r="PV920" s="14"/>
      <c r="PW920" s="14"/>
      <c r="PX920" s="14"/>
      <c r="PY920" s="14"/>
      <c r="PZ920" s="14"/>
      <c r="QA920" s="14"/>
      <c r="QB920" s="14"/>
      <c r="QC920" s="14"/>
      <c r="QD920" s="14"/>
      <c r="QE920" s="14"/>
      <c r="QF920" s="14"/>
      <c r="QG920" s="14"/>
      <c r="QH920" s="14"/>
      <c r="QI920" s="14"/>
      <c r="QJ920" s="14"/>
      <c r="QK920" s="14"/>
      <c r="QL920" s="14"/>
      <c r="QM920" s="14"/>
      <c r="QN920" s="14"/>
      <c r="QO920" s="14"/>
      <c r="QP920" s="14"/>
      <c r="QQ920" s="14"/>
      <c r="QR920" s="14"/>
      <c r="QS920" s="14"/>
      <c r="QT920" s="14"/>
      <c r="QU920" s="14"/>
      <c r="QV920" s="14"/>
      <c r="QW920" s="14"/>
      <c r="QX920" s="14"/>
      <c r="QY920" s="14"/>
      <c r="QZ920" s="14"/>
      <c r="RA920" s="14"/>
      <c r="RB920" s="14"/>
      <c r="RC920" s="14"/>
      <c r="RD920" s="14"/>
      <c r="RE920" s="14"/>
      <c r="RF920" s="14"/>
      <c r="RG920" s="14"/>
      <c r="RH920" s="14"/>
      <c r="RI920" s="14"/>
      <c r="RJ920" s="14"/>
      <c r="RK920" s="14"/>
      <c r="RL920" s="14"/>
      <c r="RM920" s="14"/>
      <c r="RN920" s="14"/>
      <c r="RO920" s="14"/>
      <c r="RP920" s="14"/>
      <c r="RQ920" s="14"/>
      <c r="RR920" s="14"/>
      <c r="RS920" s="14"/>
      <c r="RT920" s="14"/>
      <c r="RU920" s="14"/>
      <c r="RV920" s="14"/>
      <c r="RW920" s="14"/>
      <c r="RX920" s="14"/>
      <c r="RY920" s="14"/>
      <c r="RZ920" s="14"/>
      <c r="SA920" s="14"/>
      <c r="SB920" s="14"/>
      <c r="SC920" s="14"/>
      <c r="SD920" s="14"/>
      <c r="SE920" s="14"/>
      <c r="SF920" s="14"/>
      <c r="SG920" s="14"/>
      <c r="SH920" s="14"/>
      <c r="SI920" s="14"/>
      <c r="SJ920" s="14"/>
      <c r="SK920" s="14"/>
      <c r="SL920" s="14"/>
      <c r="SM920" s="14"/>
      <c r="SN920" s="14"/>
      <c r="SO920" s="14"/>
      <c r="SP920" s="14"/>
      <c r="SQ920" s="14"/>
      <c r="SR920" s="14"/>
      <c r="SS920" s="14"/>
      <c r="ST920" s="14"/>
      <c r="SU920" s="14"/>
      <c r="SV920" s="14"/>
      <c r="SW920" s="14"/>
      <c r="SX920" s="14"/>
      <c r="SY920" s="14"/>
      <c r="SZ920" s="14"/>
      <c r="TA920" s="14"/>
      <c r="TB920" s="14"/>
      <c r="TC920" s="14"/>
      <c r="TD920" s="14"/>
      <c r="TE920" s="14"/>
      <c r="TF920" s="14"/>
      <c r="TG920" s="14"/>
      <c r="TH920" s="14"/>
      <c r="TI920" s="14"/>
      <c r="TJ920" s="14"/>
      <c r="TK920" s="14"/>
      <c r="TL920" s="14"/>
      <c r="TM920" s="14"/>
      <c r="TN920" s="14"/>
      <c r="TO920" s="14"/>
      <c r="TP920" s="14"/>
      <c r="TQ920" s="14"/>
      <c r="TR920" s="14"/>
      <c r="TS920" s="14"/>
      <c r="TT920" s="14"/>
      <c r="TU920" s="14"/>
      <c r="TV920" s="14"/>
      <c r="TW920" s="14"/>
      <c r="TX920" s="14"/>
      <c r="TY920" s="14"/>
      <c r="TZ920" s="14"/>
      <c r="UA920" s="14"/>
      <c r="UB920" s="14"/>
      <c r="UC920" s="14"/>
      <c r="UD920" s="14"/>
      <c r="UE920" s="14"/>
      <c r="UF920" s="14"/>
      <c r="UG920" s="14"/>
      <c r="UH920" s="14"/>
      <c r="UI920" s="14"/>
      <c r="UJ920" s="14"/>
      <c r="UK920" s="14"/>
      <c r="UL920" s="14"/>
      <c r="UM920" s="14"/>
      <c r="UN920" s="14"/>
      <c r="UO920" s="14"/>
      <c r="UP920" s="14"/>
      <c r="UQ920" s="14"/>
      <c r="UR920" s="14"/>
      <c r="US920" s="14"/>
      <c r="UT920" s="14"/>
      <c r="UU920" s="14"/>
      <c r="UV920" s="14"/>
      <c r="UW920" s="14"/>
      <c r="UX920" s="14"/>
      <c r="UY920" s="14"/>
      <c r="UZ920" s="14"/>
      <c r="VA920" s="14"/>
      <c r="VB920" s="14"/>
      <c r="VC920" s="14"/>
      <c r="VD920" s="14"/>
      <c r="VE920" s="14"/>
      <c r="VF920" s="14"/>
      <c r="VG920" s="14"/>
      <c r="VH920" s="14"/>
      <c r="VI920" s="14"/>
      <c r="VJ920" s="14"/>
      <c r="VK920" s="14"/>
      <c r="VL920" s="14"/>
      <c r="VM920" s="14"/>
      <c r="VN920" s="14"/>
      <c r="VO920" s="14"/>
      <c r="VP920" s="14"/>
      <c r="VQ920" s="14"/>
      <c r="VR920" s="14"/>
      <c r="VS920" s="14"/>
      <c r="VT920" s="14"/>
      <c r="VU920" s="14"/>
      <c r="VV920" s="14"/>
      <c r="VW920" s="14"/>
      <c r="VX920" s="14"/>
      <c r="VY920" s="14"/>
      <c r="VZ920" s="14"/>
      <c r="WA920" s="14"/>
      <c r="WB920" s="14"/>
      <c r="WC920" s="14"/>
      <c r="WD920" s="14"/>
      <c r="WE920" s="14"/>
      <c r="WF920" s="14"/>
      <c r="WG920" s="14"/>
      <c r="WH920" s="14"/>
      <c r="WI920" s="14"/>
      <c r="WJ920" s="14"/>
      <c r="WK920" s="14"/>
      <c r="WL920" s="14"/>
      <c r="WM920" s="14"/>
      <c r="WN920" s="14"/>
      <c r="WO920" s="14"/>
      <c r="WP920" s="14"/>
      <c r="WQ920" s="14"/>
      <c r="WR920" s="14"/>
      <c r="WS920" s="14"/>
      <c r="WT920" s="14"/>
      <c r="WU920" s="14"/>
      <c r="WV920" s="14"/>
      <c r="WW920" s="14"/>
      <c r="WX920" s="14"/>
      <c r="WY920" s="14"/>
      <c r="WZ920" s="14"/>
      <c r="XA920" s="14"/>
      <c r="XB920" s="14"/>
      <c r="XC920" s="14"/>
      <c r="XD920" s="14"/>
      <c r="XE920" s="14"/>
      <c r="XF920" s="14"/>
      <c r="XG920" s="14"/>
      <c r="XH920" s="14"/>
      <c r="XI920" s="14"/>
      <c r="XJ920" s="14"/>
      <c r="XK920" s="14"/>
      <c r="XL920" s="14"/>
      <c r="XM920" s="14"/>
      <c r="XN920" s="14"/>
      <c r="XO920" s="14"/>
      <c r="XP920" s="14"/>
      <c r="XQ920" s="14"/>
      <c r="XR920" s="14"/>
      <c r="XS920" s="14"/>
      <c r="XT920" s="14"/>
      <c r="XU920" s="14"/>
      <c r="XV920" s="14"/>
      <c r="XW920" s="14"/>
      <c r="XX920" s="14"/>
      <c r="XY920" s="14"/>
      <c r="XZ920" s="14"/>
      <c r="YA920" s="14"/>
      <c r="YB920" s="14"/>
      <c r="YC920" s="14"/>
      <c r="YD920" s="14"/>
      <c r="YE920" s="14"/>
      <c r="YF920" s="14"/>
      <c r="YG920" s="14"/>
      <c r="YH920" s="14"/>
      <c r="YI920" s="14"/>
      <c r="YJ920" s="14"/>
      <c r="YK920" s="14"/>
      <c r="YL920" s="14"/>
      <c r="YM920" s="14"/>
      <c r="YN920" s="14"/>
      <c r="YO920" s="14"/>
      <c r="YP920" s="14"/>
      <c r="YQ920" s="14"/>
      <c r="YR920" s="14"/>
      <c r="YS920" s="14"/>
      <c r="YT920" s="14"/>
      <c r="YU920" s="14"/>
      <c r="YV920" s="14"/>
      <c r="YW920" s="14"/>
      <c r="YX920" s="14"/>
      <c r="YY920" s="14"/>
      <c r="YZ920" s="14"/>
      <c r="ZA920" s="14"/>
      <c r="ZB920" s="14"/>
      <c r="ZC920" s="14"/>
      <c r="ZD920" s="14"/>
      <c r="ZE920" s="14"/>
      <c r="ZF920" s="14"/>
      <c r="ZG920" s="14"/>
      <c r="ZH920" s="14"/>
      <c r="ZI920" s="14"/>
      <c r="ZJ920" s="14"/>
      <c r="ZK920" s="14"/>
      <c r="ZL920" s="14"/>
      <c r="ZM920" s="14"/>
      <c r="ZN920" s="14"/>
      <c r="ZO920" s="14"/>
      <c r="ZP920" s="14"/>
      <c r="ZQ920" s="14"/>
      <c r="ZR920" s="14"/>
      <c r="ZS920" s="14"/>
      <c r="ZT920" s="14"/>
      <c r="ZU920" s="14"/>
      <c r="ZV920" s="14"/>
      <c r="ZW920" s="14"/>
      <c r="ZX920" s="14"/>
      <c r="ZY920" s="14"/>
      <c r="ZZ920" s="14"/>
      <c r="AAA920" s="14"/>
      <c r="AAB920" s="14"/>
      <c r="AAC920" s="14"/>
      <c r="AAD920" s="14"/>
      <c r="AAE920" s="14"/>
      <c r="AAF920" s="14"/>
      <c r="AAG920" s="14"/>
      <c r="AAH920" s="14"/>
      <c r="AAI920" s="14"/>
      <c r="AAJ920" s="14"/>
      <c r="AAK920" s="14"/>
      <c r="AAL920" s="14"/>
      <c r="AAM920" s="14"/>
      <c r="AAN920" s="14"/>
      <c r="AAO920" s="14"/>
      <c r="AAP920" s="14"/>
      <c r="AAQ920" s="14"/>
      <c r="AAR920" s="14"/>
      <c r="AAS920" s="14"/>
      <c r="AAT920" s="14"/>
      <c r="AAU920" s="14"/>
      <c r="AAV920" s="14"/>
      <c r="AAW920" s="14"/>
      <c r="AAX920" s="14"/>
      <c r="AAY920" s="14"/>
      <c r="AAZ920" s="14"/>
      <c r="ABA920" s="14"/>
      <c r="ABB920" s="14"/>
      <c r="ABC920" s="14"/>
      <c r="ABD920" s="14"/>
      <c r="ABE920" s="14"/>
      <c r="ABF920" s="14"/>
      <c r="ABG920" s="14"/>
      <c r="ABH920" s="14"/>
      <c r="ABI920" s="14"/>
      <c r="ABJ920" s="14"/>
      <c r="ABK920" s="14"/>
      <c r="ABL920" s="14"/>
      <c r="ABM920" s="14"/>
      <c r="ABN920" s="14"/>
      <c r="ABO920" s="14"/>
      <c r="ABP920" s="14"/>
      <c r="ABQ920" s="14"/>
      <c r="ABR920" s="14"/>
      <c r="ABS920" s="14"/>
      <c r="ABT920" s="14"/>
      <c r="ABU920" s="14"/>
      <c r="ABV920" s="14"/>
      <c r="ABW920" s="14"/>
      <c r="ABX920" s="14"/>
      <c r="ABY920" s="14"/>
      <c r="ABZ920" s="14"/>
      <c r="ACA920" s="14"/>
      <c r="ACB920" s="14"/>
      <c r="ACC920" s="14"/>
      <c r="ACD920" s="14"/>
      <c r="ACE920" s="14"/>
      <c r="ACF920" s="14"/>
      <c r="ACG920" s="14"/>
      <c r="ACH920" s="14"/>
      <c r="ACI920" s="14"/>
      <c r="ACJ920" s="14"/>
      <c r="ACK920" s="14"/>
      <c r="ACL920" s="14"/>
      <c r="ACM920" s="14"/>
      <c r="ACN920" s="14"/>
      <c r="ACO920" s="14"/>
      <c r="ACP920" s="14"/>
      <c r="ACQ920" s="14"/>
      <c r="ACR920" s="14"/>
      <c r="ACS920" s="14"/>
      <c r="ACT920" s="14"/>
      <c r="ACU920" s="14"/>
      <c r="ACV920" s="14"/>
      <c r="ACW920" s="14"/>
      <c r="ACX920" s="14"/>
      <c r="ACY920" s="14"/>
      <c r="ACZ920" s="14"/>
      <c r="ADA920" s="14"/>
      <c r="ADB920" s="14"/>
      <c r="ADC920" s="14"/>
      <c r="ADD920" s="14"/>
      <c r="ADE920" s="14"/>
      <c r="ADF920" s="14"/>
      <c r="ADG920" s="14"/>
      <c r="ADH920" s="14"/>
      <c r="ADI920" s="14"/>
      <c r="ADJ920" s="14"/>
      <c r="ADK920" s="14"/>
      <c r="ADL920" s="14"/>
      <c r="ADM920" s="14"/>
      <c r="ADN920" s="14"/>
      <c r="ADO920" s="14"/>
      <c r="ADP920" s="14"/>
      <c r="ADQ920" s="14"/>
      <c r="ADR920" s="14"/>
      <c r="ADS920" s="14"/>
      <c r="ADT920" s="14"/>
      <c r="ADU920" s="14"/>
      <c r="ADV920" s="14"/>
      <c r="ADW920" s="14"/>
      <c r="ADX920" s="14"/>
      <c r="ADY920" s="14"/>
      <c r="ADZ920" s="14"/>
      <c r="AEA920" s="14"/>
      <c r="AEB920" s="14"/>
      <c r="AEC920" s="14"/>
      <c r="AED920" s="14"/>
      <c r="AEE920" s="14"/>
      <c r="AEF920" s="14"/>
      <c r="AEG920" s="14"/>
      <c r="AEH920" s="14"/>
      <c r="AEI920" s="14"/>
      <c r="AEJ920" s="14"/>
      <c r="AEK920" s="14"/>
      <c r="AEL920" s="14"/>
      <c r="AEM920" s="14"/>
      <c r="AEN920" s="14"/>
      <c r="AEO920" s="14"/>
      <c r="AEP920" s="14"/>
      <c r="AEQ920" s="14"/>
      <c r="AER920" s="14"/>
      <c r="AES920" s="14"/>
      <c r="AET920" s="14"/>
      <c r="AEU920" s="14"/>
      <c r="AEV920" s="14"/>
      <c r="AEW920" s="14"/>
      <c r="AEX920" s="14"/>
      <c r="AEY920" s="14"/>
      <c r="AEZ920" s="14"/>
      <c r="AFA920" s="14"/>
      <c r="AFB920" s="14"/>
      <c r="AFC920" s="14"/>
      <c r="AFD920" s="14"/>
      <c r="AFE920" s="14"/>
      <c r="AFF920" s="14"/>
      <c r="AFG920" s="14"/>
      <c r="AFH920" s="14"/>
      <c r="AFI920" s="14"/>
      <c r="AFJ920" s="14"/>
      <c r="AFK920" s="14"/>
      <c r="AFL920" s="14"/>
      <c r="AFM920" s="14"/>
      <c r="AFN920" s="14"/>
      <c r="AFO920" s="14"/>
      <c r="AFP920" s="14"/>
      <c r="AFQ920" s="14"/>
      <c r="AFR920" s="14"/>
      <c r="AFS920" s="14"/>
      <c r="AFT920" s="14"/>
      <c r="AFU920" s="14"/>
      <c r="AFV920" s="14"/>
      <c r="AFW920" s="14"/>
      <c r="AFX920" s="14"/>
      <c r="AFY920" s="14"/>
      <c r="AFZ920" s="14"/>
      <c r="AGA920" s="14"/>
      <c r="AGB920" s="14"/>
      <c r="AGC920" s="14"/>
      <c r="AGD920" s="14"/>
      <c r="AGE920" s="14"/>
      <c r="AGF920" s="14"/>
      <c r="AGG920" s="14"/>
      <c r="AGH920" s="14"/>
      <c r="AGI920" s="14"/>
      <c r="AGJ920" s="14"/>
      <c r="AGK920" s="14"/>
      <c r="AGL920" s="14"/>
      <c r="AGM920" s="14"/>
      <c r="AGN920" s="14"/>
      <c r="AGO920" s="14"/>
      <c r="AGP920" s="14"/>
      <c r="AGQ920" s="14"/>
      <c r="AGR920" s="14"/>
      <c r="AGS920" s="14"/>
      <c r="AGT920" s="14"/>
      <c r="AGU920" s="14"/>
      <c r="AGV920" s="14"/>
      <c r="AGW920" s="14"/>
      <c r="AGX920" s="14"/>
      <c r="AGY920" s="14"/>
      <c r="AGZ920" s="14"/>
      <c r="AHA920" s="14"/>
      <c r="AHB920" s="14"/>
      <c r="AHC920" s="14"/>
      <c r="AHD920" s="14"/>
      <c r="AHE920" s="14"/>
      <c r="AHF920" s="14"/>
      <c r="AHG920" s="14"/>
      <c r="AHH920" s="14"/>
      <c r="AHI920" s="14"/>
      <c r="AHJ920" s="14"/>
      <c r="AHK920" s="14"/>
      <c r="AHL920" s="14"/>
      <c r="AHM920" s="14"/>
      <c r="AHN920" s="14"/>
      <c r="AHO920" s="14"/>
      <c r="AHP920" s="14"/>
      <c r="AHQ920" s="14"/>
      <c r="AHR920" s="14"/>
      <c r="AHS920" s="14"/>
      <c r="AHT920" s="14"/>
      <c r="AHU920" s="14"/>
      <c r="AHV920" s="14"/>
      <c r="AHW920" s="14"/>
      <c r="AHX920" s="14"/>
      <c r="AHY920" s="14"/>
      <c r="AHZ920" s="14"/>
      <c r="AIA920" s="14"/>
      <c r="AIB920" s="14"/>
      <c r="AIC920" s="14"/>
      <c r="AID920" s="14"/>
      <c r="AIE920" s="14"/>
      <c r="AIF920" s="14"/>
      <c r="AIG920" s="14"/>
      <c r="AIH920" s="14"/>
      <c r="AII920" s="14"/>
      <c r="AIJ920" s="14"/>
      <c r="AIK920" s="14"/>
      <c r="AIL920" s="14"/>
      <c r="AIM920" s="14"/>
      <c r="AIN920" s="14"/>
      <c r="AIO920" s="14"/>
      <c r="AIP920" s="14"/>
      <c r="AIQ920" s="14"/>
      <c r="AIR920" s="14"/>
      <c r="AIS920" s="14"/>
      <c r="AIT920" s="14"/>
      <c r="AIU920" s="14"/>
      <c r="AIV920" s="14"/>
      <c r="AIW920" s="14"/>
      <c r="AIX920" s="14"/>
      <c r="AIY920" s="14"/>
      <c r="AIZ920" s="14"/>
      <c r="AJA920" s="14"/>
      <c r="AJB920" s="14"/>
      <c r="AJC920" s="14"/>
      <c r="AJD920" s="14"/>
      <c r="AJE920" s="14"/>
      <c r="AJF920" s="14"/>
      <c r="AJG920" s="14"/>
      <c r="AJH920" s="14"/>
      <c r="AJI920" s="14"/>
      <c r="AJJ920" s="14"/>
      <c r="AJK920" s="14"/>
      <c r="AJL920" s="14"/>
      <c r="AJM920" s="14"/>
      <c r="AJN920" s="14"/>
      <c r="AJO920" s="14"/>
      <c r="AJP920" s="14"/>
      <c r="AJQ920" s="14"/>
      <c r="AJR920" s="14"/>
      <c r="AJS920" s="14"/>
      <c r="AJT920" s="14"/>
      <c r="AJU920" s="14"/>
      <c r="AJV920" s="14"/>
      <c r="AJW920" s="14"/>
      <c r="AJX920" s="14"/>
      <c r="AJY920" s="14"/>
      <c r="AJZ920" s="14"/>
      <c r="AKA920" s="14"/>
      <c r="AKB920" s="14"/>
      <c r="AKC920" s="14"/>
      <c r="AKD920" s="14"/>
      <c r="AKE920" s="14"/>
      <c r="AKF920" s="14"/>
      <c r="AKG920" s="14"/>
      <c r="AKH920" s="14"/>
      <c r="AKI920" s="14"/>
      <c r="AKJ920" s="14"/>
      <c r="AKK920" s="14"/>
      <c r="AKL920" s="14"/>
      <c r="AKM920" s="14"/>
      <c r="AKN920" s="14"/>
      <c r="AKO920" s="14"/>
      <c r="AKP920" s="14"/>
      <c r="AKQ920" s="14"/>
      <c r="AKR920" s="14"/>
      <c r="AKS920" s="14"/>
      <c r="AKT920" s="14"/>
      <c r="AKU920" s="14"/>
      <c r="AKV920" s="14"/>
      <c r="AKW920" s="14"/>
      <c r="AKX920" s="14"/>
      <c r="AKY920" s="14"/>
      <c r="AKZ920" s="14"/>
      <c r="ALA920" s="14"/>
      <c r="ALB920" s="14"/>
      <c r="ALC920" s="14"/>
      <c r="ALD920" s="14"/>
      <c r="ALE920" s="14"/>
      <c r="ALF920" s="14"/>
      <c r="ALG920" s="14"/>
      <c r="ALH920" s="14"/>
      <c r="ALI920" s="14"/>
      <c r="ALJ920" s="14"/>
      <c r="ALK920" s="14"/>
      <c r="ALL920" s="14"/>
      <c r="ALM920" s="14"/>
      <c r="ALN920" s="14"/>
      <c r="ALO920" s="14"/>
      <c r="ALP920" s="14"/>
      <c r="ALQ920" s="14"/>
      <c r="ALR920" s="14"/>
      <c r="ALS920" s="14"/>
      <c r="ALT920" s="14"/>
      <c r="ALU920" s="14"/>
      <c r="ALV920" s="14"/>
      <c r="ALW920" s="14"/>
      <c r="ALX920" s="14"/>
      <c r="ALY920" s="14"/>
      <c r="ALZ920" s="14"/>
      <c r="AMA920" s="14"/>
      <c r="AMB920" s="14"/>
      <c r="AMC920" s="14"/>
      <c r="AMD920" s="14"/>
      <c r="AME920" s="14"/>
      <c r="AMF920" s="14"/>
      <c r="AMG920" s="14"/>
      <c r="AMH920" s="14"/>
      <c r="AMI920" s="14"/>
      <c r="AMJ920" s="14"/>
      <c r="AMK920" s="14"/>
      <c r="AML920" s="14"/>
      <c r="AMM920" s="14"/>
      <c r="AMN920" s="14"/>
      <c r="AMO920" s="14"/>
      <c r="AMP920" s="14"/>
      <c r="AMQ920" s="14"/>
      <c r="AMR920" s="14"/>
      <c r="AMS920" s="14"/>
      <c r="AMT920" s="14"/>
      <c r="AMU920" s="14"/>
      <c r="AMV920" s="14"/>
      <c r="AMW920" s="14"/>
      <c r="AMX920" s="14"/>
      <c r="AMY920" s="14"/>
      <c r="AMZ920" s="14"/>
      <c r="ANA920" s="14"/>
      <c r="ANB920" s="14"/>
      <c r="ANC920" s="14"/>
      <c r="AND920" s="14"/>
      <c r="ANE920" s="14"/>
      <c r="ANF920" s="14"/>
      <c r="ANG920" s="14"/>
      <c r="ANH920" s="14"/>
      <c r="ANI920" s="14"/>
      <c r="ANJ920" s="14"/>
      <c r="ANK920" s="14"/>
      <c r="ANL920" s="14"/>
      <c r="ANM920" s="14"/>
      <c r="ANN920" s="14"/>
      <c r="ANO920" s="14"/>
      <c r="ANP920" s="14"/>
      <c r="ANQ920" s="14"/>
      <c r="ANR920" s="14"/>
      <c r="ANS920" s="14"/>
      <c r="ANT920" s="14"/>
      <c r="ANU920" s="14"/>
      <c r="ANV920" s="14"/>
      <c r="ANW920" s="14"/>
      <c r="ANX920" s="14"/>
      <c r="ANY920" s="14"/>
      <c r="ANZ920" s="14"/>
      <c r="AOA920" s="14"/>
      <c r="AOB920" s="14"/>
      <c r="AOC920" s="14"/>
      <c r="AOD920" s="14"/>
      <c r="AOE920" s="14"/>
      <c r="AOF920" s="14"/>
      <c r="AOG920" s="14"/>
      <c r="AOH920" s="14"/>
      <c r="AOI920" s="14"/>
      <c r="AOJ920" s="14"/>
      <c r="AOK920" s="14"/>
      <c r="AOL920" s="14"/>
      <c r="AOM920" s="14"/>
      <c r="AON920" s="14"/>
      <c r="AOO920" s="14"/>
      <c r="AOP920" s="14"/>
      <c r="AOQ920" s="14"/>
      <c r="AOR920" s="14"/>
      <c r="AOS920" s="14"/>
      <c r="AOT920" s="14"/>
      <c r="AOU920" s="14"/>
      <c r="AOV920" s="14"/>
      <c r="AOW920" s="14"/>
      <c r="AOX920" s="14"/>
      <c r="AOY920" s="14"/>
      <c r="AOZ920" s="14"/>
      <c r="APA920" s="14"/>
      <c r="APB920" s="14"/>
      <c r="APC920" s="14"/>
      <c r="APD920" s="14"/>
      <c r="APE920" s="14"/>
      <c r="APF920" s="14"/>
      <c r="APG920" s="14"/>
      <c r="APH920" s="14"/>
      <c r="API920" s="14"/>
      <c r="APJ920" s="14"/>
      <c r="APK920" s="14"/>
      <c r="APL920" s="14"/>
      <c r="APM920" s="14"/>
      <c r="APN920" s="14"/>
      <c r="APO920" s="14"/>
      <c r="APP920" s="14"/>
      <c r="APQ920" s="14"/>
      <c r="APR920" s="14"/>
      <c r="APS920" s="14"/>
      <c r="APT920" s="14"/>
      <c r="APU920" s="14"/>
      <c r="APV920" s="14"/>
      <c r="APW920" s="14"/>
      <c r="APX920" s="14"/>
      <c r="APY920" s="14"/>
      <c r="APZ920" s="14"/>
      <c r="AQA920" s="14"/>
      <c r="AQB920" s="14"/>
      <c r="AQC920" s="14"/>
      <c r="AQD920" s="14"/>
      <c r="AQE920" s="14"/>
      <c r="AQF920" s="14"/>
      <c r="AQG920" s="14"/>
      <c r="AQH920" s="14"/>
      <c r="AQI920" s="14"/>
      <c r="AQJ920" s="14"/>
      <c r="AQK920" s="14"/>
      <c r="AQL920" s="14"/>
      <c r="AQM920" s="14"/>
      <c r="AQN920" s="14"/>
      <c r="AQO920" s="14"/>
      <c r="AQP920" s="14"/>
      <c r="AQQ920" s="14"/>
      <c r="AQR920" s="14"/>
      <c r="AQS920" s="14"/>
      <c r="AQT920" s="14"/>
      <c r="AQU920" s="14"/>
      <c r="AQV920" s="14"/>
      <c r="AQW920" s="14"/>
      <c r="AQX920" s="14"/>
      <c r="AQY920" s="14"/>
      <c r="AQZ920" s="14"/>
      <c r="ARA920" s="14"/>
      <c r="ARB920" s="14"/>
      <c r="ARC920" s="14"/>
      <c r="ARD920" s="14"/>
      <c r="ARE920" s="14"/>
      <c r="ARF920" s="14"/>
      <c r="ARG920" s="14"/>
      <c r="ARH920" s="14"/>
      <c r="ARI920" s="14"/>
      <c r="ARJ920" s="14"/>
      <c r="ARK920" s="14"/>
      <c r="ARL920" s="14"/>
      <c r="ARM920" s="14"/>
      <c r="ARN920" s="14"/>
      <c r="ARO920" s="14"/>
      <c r="ARP920" s="14"/>
      <c r="ARQ920" s="14"/>
      <c r="ARR920" s="14"/>
      <c r="ARS920" s="14"/>
      <c r="ART920" s="14"/>
      <c r="ARU920" s="14"/>
      <c r="ARV920" s="14"/>
      <c r="ARW920" s="14"/>
      <c r="ARX920" s="14"/>
      <c r="ARY920" s="14"/>
      <c r="ARZ920" s="14"/>
      <c r="ASA920" s="14"/>
      <c r="ASB920" s="14"/>
      <c r="ASC920" s="14"/>
      <c r="ASD920" s="14"/>
      <c r="ASE920" s="14"/>
      <c r="ASF920" s="14"/>
      <c r="ASG920" s="14"/>
      <c r="ASH920" s="14"/>
      <c r="ASI920" s="14"/>
      <c r="ASJ920" s="14"/>
      <c r="ASK920" s="14"/>
      <c r="ASL920" s="14"/>
      <c r="ASM920" s="14"/>
      <c r="ASN920" s="14"/>
      <c r="ASO920" s="14"/>
      <c r="ASP920" s="14"/>
      <c r="ASQ920" s="14"/>
      <c r="ASR920" s="14"/>
      <c r="ASS920" s="14"/>
      <c r="AST920" s="14"/>
      <c r="ASU920" s="14"/>
      <c r="ASV920" s="14"/>
      <c r="ASW920" s="14"/>
      <c r="ASX920" s="14"/>
      <c r="ASY920" s="14"/>
      <c r="ASZ920" s="14"/>
      <c r="ATA920" s="14"/>
      <c r="ATB920" s="14"/>
      <c r="ATC920" s="14"/>
      <c r="ATD920" s="14"/>
      <c r="ATE920" s="14"/>
      <c r="ATF920" s="14"/>
      <c r="ATG920" s="14"/>
      <c r="ATH920" s="14"/>
      <c r="ATI920" s="14"/>
      <c r="ATJ920" s="14"/>
      <c r="ATK920" s="14"/>
      <c r="ATL920" s="14"/>
      <c r="ATM920" s="14"/>
      <c r="ATN920" s="14"/>
      <c r="ATO920" s="14"/>
      <c r="ATP920" s="14"/>
      <c r="ATQ920" s="14"/>
      <c r="ATR920" s="14"/>
      <c r="ATS920" s="14"/>
      <c r="ATT920" s="14"/>
      <c r="ATU920" s="14"/>
      <c r="ATV920" s="14"/>
      <c r="ATW920" s="14"/>
      <c r="ATX920" s="14"/>
      <c r="ATY920" s="14"/>
      <c r="ATZ920" s="14"/>
      <c r="AUA920" s="14"/>
      <c r="AUB920" s="14"/>
      <c r="AUC920" s="14"/>
      <c r="AUD920" s="14"/>
      <c r="AUE920" s="14"/>
      <c r="AUF920" s="14"/>
      <c r="AUG920" s="14"/>
      <c r="AUH920" s="14"/>
      <c r="AUI920" s="14"/>
      <c r="AUJ920" s="14"/>
      <c r="AUK920" s="14"/>
      <c r="AUL920" s="14"/>
      <c r="AUM920" s="14"/>
      <c r="AUN920" s="14"/>
      <c r="AUO920" s="14"/>
      <c r="AUP920" s="14"/>
      <c r="AUQ920" s="14"/>
      <c r="AUR920" s="14"/>
      <c r="AUS920" s="14"/>
      <c r="AUT920" s="14"/>
      <c r="AUU920" s="14"/>
      <c r="AUV920" s="14"/>
      <c r="AUW920" s="14"/>
      <c r="AUX920" s="14"/>
      <c r="AUY920" s="14"/>
      <c r="AUZ920" s="14"/>
      <c r="AVA920" s="14"/>
      <c r="AVB920" s="14"/>
      <c r="AVC920" s="14"/>
      <c r="AVD920" s="14"/>
      <c r="AVE920" s="14"/>
      <c r="AVF920" s="14"/>
      <c r="AVG920" s="14"/>
      <c r="AVH920" s="14"/>
      <c r="AVI920" s="14"/>
      <c r="AVJ920" s="14"/>
      <c r="AVK920" s="14"/>
      <c r="AVL920" s="14"/>
      <c r="AVM920" s="14"/>
      <c r="AVN920" s="14"/>
      <c r="AVO920" s="14"/>
      <c r="AVP920" s="14"/>
      <c r="AVQ920" s="14"/>
      <c r="AVR920" s="14"/>
      <c r="AVS920" s="14"/>
      <c r="AVT920" s="14"/>
      <c r="AVU920" s="14"/>
      <c r="AVV920" s="14"/>
      <c r="AVW920" s="14"/>
      <c r="AVX920" s="14"/>
      <c r="AVY920" s="14"/>
      <c r="AVZ920" s="14"/>
      <c r="AWA920" s="14"/>
      <c r="AWB920" s="14"/>
      <c r="AWC920" s="14"/>
      <c r="AWD920" s="14"/>
      <c r="AWE920" s="14"/>
      <c r="AWF920" s="14"/>
      <c r="AWG920" s="14"/>
      <c r="AWH920" s="14"/>
      <c r="AWI920" s="14"/>
      <c r="AWJ920" s="14"/>
      <c r="AWK920" s="14"/>
      <c r="AWL920" s="14"/>
      <c r="AWM920" s="14"/>
      <c r="AWN920" s="14"/>
      <c r="AWO920" s="14"/>
      <c r="AWP920" s="14"/>
      <c r="AWQ920" s="14"/>
      <c r="AWR920" s="14"/>
      <c r="AWS920" s="14"/>
      <c r="AWT920" s="14"/>
      <c r="AWU920" s="14"/>
      <c r="AWV920" s="14"/>
      <c r="AWW920" s="14"/>
      <c r="AWX920" s="14"/>
      <c r="AWY920" s="14"/>
      <c r="AWZ920" s="14"/>
      <c r="AXA920" s="14"/>
      <c r="AXB920" s="14"/>
      <c r="AXC920" s="14"/>
      <c r="AXD920" s="14"/>
      <c r="AXE920" s="14"/>
      <c r="AXF920" s="14"/>
      <c r="AXG920" s="14"/>
      <c r="AXH920" s="14"/>
      <c r="AXI920" s="14"/>
      <c r="AXJ920" s="14"/>
      <c r="AXK920" s="14"/>
      <c r="AXL920" s="14"/>
      <c r="AXM920" s="14"/>
      <c r="AXN920" s="14"/>
      <c r="AXO920" s="14"/>
      <c r="AXP920" s="14"/>
      <c r="AXQ920" s="14"/>
      <c r="AXR920" s="14"/>
      <c r="AXS920" s="14"/>
      <c r="AXT920" s="14"/>
      <c r="AXU920" s="14"/>
      <c r="AXV920" s="14"/>
      <c r="AXW920" s="14"/>
      <c r="AXX920" s="14"/>
      <c r="AXY920" s="14"/>
      <c r="AXZ920" s="14"/>
      <c r="AYA920" s="14"/>
      <c r="AYB920" s="14"/>
      <c r="AYC920" s="14"/>
      <c r="AYD920" s="14"/>
      <c r="AYE920" s="14"/>
      <c r="AYF920" s="14"/>
      <c r="AYG920" s="14"/>
      <c r="AYH920" s="14"/>
      <c r="AYI920" s="14"/>
      <c r="AYJ920" s="14"/>
      <c r="AYK920" s="14"/>
      <c r="AYL920" s="14"/>
      <c r="AYM920" s="14"/>
      <c r="AYN920" s="14"/>
      <c r="AYO920" s="14"/>
      <c r="AYP920" s="14"/>
      <c r="AYQ920" s="14"/>
      <c r="AYR920" s="14"/>
      <c r="AYS920" s="14"/>
      <c r="AYT920" s="14"/>
      <c r="AYU920" s="14"/>
      <c r="AYV920" s="14"/>
      <c r="AYW920" s="14"/>
      <c r="AYX920" s="14"/>
      <c r="AYY920" s="14"/>
      <c r="AYZ920" s="14"/>
      <c r="AZA920" s="14"/>
      <c r="AZB920" s="14"/>
      <c r="AZC920" s="14"/>
      <c r="AZD920" s="14"/>
      <c r="AZE920" s="14"/>
      <c r="AZF920" s="14"/>
      <c r="AZG920" s="14"/>
      <c r="AZH920" s="14"/>
      <c r="AZI920" s="14"/>
      <c r="AZJ920" s="14"/>
      <c r="AZK920" s="14"/>
      <c r="AZL920" s="14"/>
      <c r="AZM920" s="14"/>
      <c r="AZN920" s="14"/>
      <c r="AZO920" s="14"/>
      <c r="AZP920" s="14"/>
      <c r="AZQ920" s="14"/>
      <c r="AZR920" s="14"/>
      <c r="AZS920" s="14"/>
      <c r="AZT920" s="14"/>
      <c r="AZU920" s="14"/>
      <c r="AZV920" s="14"/>
      <c r="AZW920" s="14"/>
      <c r="AZX920" s="14"/>
      <c r="AZY920" s="14"/>
      <c r="AZZ920" s="14"/>
      <c r="BAA920" s="14"/>
      <c r="BAB920" s="14"/>
      <c r="BAC920" s="14"/>
      <c r="BAD920" s="14"/>
      <c r="BAE920" s="14"/>
      <c r="BAF920" s="14"/>
      <c r="BAG920" s="14"/>
      <c r="BAH920" s="14"/>
      <c r="BAI920" s="14"/>
      <c r="BAJ920" s="14"/>
      <c r="BAK920" s="14"/>
      <c r="BAL920" s="14"/>
      <c r="BAM920" s="14"/>
      <c r="BAN920" s="14"/>
      <c r="BAO920" s="14"/>
      <c r="BAP920" s="14"/>
      <c r="BAQ920" s="14"/>
      <c r="BAR920" s="14"/>
      <c r="BAS920" s="14"/>
      <c r="BAT920" s="14"/>
      <c r="BAU920" s="14"/>
      <c r="BAV920" s="14"/>
      <c r="BAW920" s="14"/>
      <c r="BAX920" s="14"/>
      <c r="BAY920" s="14"/>
      <c r="BAZ920" s="14"/>
      <c r="BBA920" s="14"/>
      <c r="BBB920" s="14"/>
      <c r="BBC920" s="14"/>
      <c r="BBD920" s="14"/>
      <c r="BBE920" s="14"/>
      <c r="BBF920" s="14"/>
      <c r="BBG920" s="14"/>
      <c r="BBH920" s="14"/>
      <c r="BBI920" s="14"/>
      <c r="BBJ920" s="14"/>
      <c r="BBK920" s="14"/>
      <c r="BBL920" s="14"/>
      <c r="BBM920" s="14"/>
      <c r="BBN920" s="14"/>
      <c r="BBO920" s="14"/>
      <c r="BBP920" s="14"/>
      <c r="BBQ920" s="14"/>
      <c r="BBR920" s="14"/>
      <c r="BBS920" s="14"/>
      <c r="BBT920" s="14"/>
      <c r="BBU920" s="14"/>
      <c r="BBV920" s="14"/>
      <c r="BBW920" s="14"/>
      <c r="BBX920" s="14"/>
      <c r="BBY920" s="14"/>
      <c r="BBZ920" s="14"/>
      <c r="BCA920" s="14"/>
      <c r="BCB920" s="14"/>
      <c r="BCC920" s="14"/>
      <c r="BCD920" s="14"/>
      <c r="BCE920" s="14"/>
      <c r="BCF920" s="14"/>
      <c r="BCG920" s="14"/>
      <c r="BCH920" s="14"/>
      <c r="BCI920" s="14"/>
      <c r="BCJ920" s="14"/>
      <c r="BCK920" s="14"/>
      <c r="BCL920" s="14"/>
      <c r="BCM920" s="14"/>
      <c r="BCN920" s="14"/>
      <c r="BCO920" s="14"/>
      <c r="BCP920" s="14"/>
      <c r="BCQ920" s="14"/>
      <c r="BCR920" s="14"/>
      <c r="BCS920" s="14"/>
      <c r="BCT920" s="14"/>
      <c r="BCU920" s="14"/>
      <c r="BCV920" s="14"/>
      <c r="BCW920" s="14"/>
      <c r="BCX920" s="14"/>
      <c r="BCY920" s="14"/>
      <c r="BCZ920" s="14"/>
      <c r="BDA920" s="14"/>
      <c r="BDB920" s="14"/>
      <c r="BDC920" s="14"/>
      <c r="BDD920" s="14"/>
      <c r="BDE920" s="14"/>
      <c r="BDF920" s="14"/>
      <c r="BDG920" s="14"/>
      <c r="BDH920" s="14"/>
      <c r="BDI920" s="14"/>
      <c r="BDJ920" s="14"/>
      <c r="BDK920" s="14"/>
      <c r="BDL920" s="14"/>
      <c r="BDM920" s="14"/>
      <c r="BDN920" s="14"/>
      <c r="BDO920" s="14"/>
      <c r="BDP920" s="14"/>
      <c r="BDQ920" s="14"/>
      <c r="BDR920" s="14"/>
      <c r="BDS920" s="14"/>
      <c r="BDT920" s="14"/>
      <c r="BDU920" s="14"/>
      <c r="BDV920" s="14"/>
      <c r="BDW920" s="14"/>
      <c r="BDX920" s="14"/>
      <c r="BDY920" s="14"/>
      <c r="BDZ920" s="14"/>
      <c r="BEA920" s="14"/>
      <c r="BEB920" s="14"/>
      <c r="BEC920" s="14"/>
      <c r="BED920" s="14"/>
      <c r="BEE920" s="14"/>
      <c r="BEF920" s="14"/>
      <c r="BEG920" s="14"/>
      <c r="BEH920" s="14"/>
      <c r="BEI920" s="14"/>
      <c r="BEJ920" s="14"/>
      <c r="BEK920" s="14"/>
      <c r="BEL920" s="14"/>
      <c r="BEM920" s="14"/>
      <c r="BEN920" s="14"/>
      <c r="BEO920" s="14"/>
      <c r="BEP920" s="14"/>
      <c r="BEQ920" s="14"/>
      <c r="BER920" s="14"/>
      <c r="BES920" s="14"/>
      <c r="BET920" s="14"/>
      <c r="BEU920" s="14"/>
      <c r="BEV920" s="14"/>
      <c r="BEW920" s="14"/>
      <c r="BEX920" s="14"/>
      <c r="BEY920" s="14"/>
      <c r="BEZ920" s="14"/>
      <c r="BFA920" s="14"/>
      <c r="BFB920" s="14"/>
      <c r="BFC920" s="14"/>
      <c r="BFD920" s="14"/>
      <c r="BFE920" s="14"/>
      <c r="BFF920" s="14"/>
      <c r="BFG920" s="14"/>
      <c r="BFH920" s="14"/>
      <c r="BFI920" s="14"/>
      <c r="BFJ920" s="14"/>
      <c r="BFK920" s="14"/>
      <c r="BFL920" s="14"/>
      <c r="BFM920" s="14"/>
      <c r="BFN920" s="14"/>
      <c r="BFO920" s="14"/>
      <c r="BFP920" s="14"/>
      <c r="BFQ920" s="14"/>
      <c r="BFR920" s="14"/>
      <c r="BFS920" s="14"/>
      <c r="BFT920" s="14"/>
      <c r="BFU920" s="14"/>
      <c r="BFV920" s="14"/>
      <c r="BFW920" s="14"/>
      <c r="BFX920" s="14"/>
      <c r="BFY920" s="14"/>
      <c r="BFZ920" s="14"/>
      <c r="BGA920" s="14"/>
      <c r="BGB920" s="14"/>
      <c r="BGC920" s="14"/>
      <c r="BGD920" s="14"/>
      <c r="BGE920" s="14"/>
      <c r="BGF920" s="14"/>
      <c r="BGG920" s="14"/>
      <c r="BGH920" s="14"/>
      <c r="BGI920" s="14"/>
      <c r="BGJ920" s="14"/>
      <c r="BGK920" s="14"/>
      <c r="BGL920" s="14"/>
      <c r="BGM920" s="14"/>
      <c r="BGN920" s="14"/>
      <c r="BGO920" s="14"/>
      <c r="BGP920" s="14"/>
      <c r="BGQ920" s="14"/>
      <c r="BGR920" s="14"/>
      <c r="BGS920" s="14"/>
      <c r="BGT920" s="14"/>
      <c r="BGU920" s="14"/>
      <c r="BGV920" s="14"/>
      <c r="BGW920" s="14"/>
      <c r="BGX920" s="14"/>
      <c r="BGY920" s="14"/>
      <c r="BGZ920" s="14"/>
      <c r="BHA920" s="14"/>
      <c r="BHB920" s="14"/>
      <c r="BHC920" s="14"/>
      <c r="BHD920" s="14"/>
      <c r="BHE920" s="14"/>
      <c r="BHF920" s="14"/>
      <c r="BHG920" s="14"/>
      <c r="BHH920" s="14"/>
      <c r="BHI920" s="14"/>
      <c r="BHJ920" s="14"/>
      <c r="BHK920" s="14"/>
      <c r="BHL920" s="14"/>
      <c r="BHM920" s="14"/>
      <c r="BHN920" s="14"/>
      <c r="BHO920" s="14"/>
      <c r="BHP920" s="14"/>
      <c r="BHQ920" s="14"/>
      <c r="BHR920" s="14"/>
      <c r="BHS920" s="14"/>
      <c r="BHT920" s="14"/>
      <c r="BHU920" s="14"/>
      <c r="BHV920" s="14"/>
      <c r="BHW920" s="14"/>
      <c r="BHX920" s="14"/>
      <c r="BHY920" s="14"/>
      <c r="BHZ920" s="14"/>
      <c r="BIA920" s="14"/>
      <c r="BIB920" s="14"/>
      <c r="BIC920" s="14"/>
      <c r="BID920" s="14"/>
      <c r="BIE920" s="14"/>
      <c r="BIF920" s="14"/>
      <c r="BIG920" s="14"/>
      <c r="BIH920" s="14"/>
      <c r="BII920" s="14"/>
      <c r="BIJ920" s="14"/>
      <c r="BIK920" s="14"/>
      <c r="BIL920" s="14"/>
      <c r="BIM920" s="14"/>
      <c r="BIN920" s="14"/>
      <c r="BIO920" s="14"/>
      <c r="BIP920" s="14"/>
      <c r="BIQ920" s="14"/>
      <c r="BIR920" s="14"/>
      <c r="BIS920" s="14"/>
      <c r="BIT920" s="14"/>
      <c r="BIU920" s="14"/>
      <c r="BIV920" s="14"/>
      <c r="BIW920" s="14"/>
      <c r="BIX920" s="14"/>
      <c r="BIY920" s="14"/>
      <c r="BIZ920" s="14"/>
      <c r="BJA920" s="14"/>
      <c r="BJB920" s="14"/>
      <c r="BJC920" s="14"/>
      <c r="BJD920" s="14"/>
      <c r="BJE920" s="14"/>
      <c r="BJF920" s="14"/>
      <c r="BJG920" s="14"/>
      <c r="BJH920" s="14"/>
      <c r="BJI920" s="14"/>
      <c r="BJJ920" s="14"/>
      <c r="BJK920" s="14"/>
      <c r="BJL920" s="14"/>
      <c r="BJM920" s="14"/>
      <c r="BJN920" s="14"/>
      <c r="BJO920" s="14"/>
      <c r="BJP920" s="14"/>
      <c r="BJQ920" s="14"/>
      <c r="BJR920" s="14"/>
      <c r="BJS920" s="14"/>
      <c r="BJT920" s="14"/>
      <c r="BJU920" s="14"/>
      <c r="BJV920" s="14"/>
      <c r="BJW920" s="14"/>
      <c r="BJX920" s="14"/>
      <c r="BJY920" s="14"/>
      <c r="BJZ920" s="14"/>
      <c r="BKA920" s="14"/>
      <c r="BKB920" s="14"/>
      <c r="BKC920" s="14"/>
      <c r="BKD920" s="14"/>
      <c r="BKE920" s="14"/>
      <c r="BKF920" s="14"/>
      <c r="BKG920" s="14"/>
      <c r="BKH920" s="14"/>
      <c r="BKI920" s="14"/>
      <c r="BKJ920" s="14"/>
      <c r="BKK920" s="14"/>
      <c r="BKL920" s="14"/>
      <c r="BKM920" s="14"/>
      <c r="BKN920" s="14"/>
      <c r="BKO920" s="14"/>
      <c r="BKP920" s="14"/>
      <c r="BKQ920" s="14"/>
      <c r="BKR920" s="14"/>
      <c r="BKS920" s="14"/>
      <c r="BKT920" s="14"/>
      <c r="BKU920" s="14"/>
      <c r="BKV920" s="14"/>
      <c r="BKW920" s="14"/>
      <c r="BKX920" s="14"/>
      <c r="BKY920" s="14"/>
      <c r="BKZ920" s="14"/>
      <c r="BLA920" s="14"/>
      <c r="BLB920" s="14"/>
      <c r="BLC920" s="14"/>
      <c r="BLD920" s="14"/>
      <c r="BLE920" s="14"/>
      <c r="BLF920" s="14"/>
      <c r="BLG920" s="14"/>
      <c r="BLH920" s="14"/>
      <c r="BLI920" s="14"/>
      <c r="BLJ920" s="14"/>
      <c r="BLK920" s="14"/>
      <c r="BLL920" s="14"/>
      <c r="BLM920" s="14"/>
      <c r="BLN920" s="14"/>
      <c r="BLO920" s="14"/>
      <c r="BLP920" s="14"/>
      <c r="BLQ920" s="14"/>
      <c r="BLR920" s="14"/>
      <c r="BLS920" s="14"/>
      <c r="BLT920" s="14"/>
      <c r="BLU920" s="14"/>
      <c r="BLV920" s="14"/>
      <c r="BLW920" s="14"/>
      <c r="BLX920" s="14"/>
      <c r="BLY920" s="14"/>
      <c r="BLZ920" s="14"/>
      <c r="BMA920" s="14"/>
      <c r="BMB920" s="14"/>
      <c r="BMC920" s="14"/>
      <c r="BMD920" s="14"/>
      <c r="BME920" s="14"/>
      <c r="BMF920" s="14"/>
      <c r="BMG920" s="14"/>
      <c r="BMH920" s="14"/>
      <c r="BMI920" s="14"/>
      <c r="BMJ920" s="14"/>
      <c r="BMK920" s="14"/>
      <c r="BML920" s="14"/>
      <c r="BMM920" s="14"/>
      <c r="BMN920" s="14"/>
      <c r="BMO920" s="14"/>
      <c r="BMP920" s="14"/>
      <c r="BMQ920" s="14"/>
      <c r="BMR920" s="14"/>
      <c r="BMS920" s="14"/>
      <c r="BMT920" s="14"/>
      <c r="BMU920" s="14"/>
      <c r="BMV920" s="14"/>
      <c r="BMW920" s="14"/>
      <c r="BMX920" s="14"/>
      <c r="BMY920" s="14"/>
      <c r="BMZ920" s="14"/>
      <c r="BNA920" s="14"/>
      <c r="BNB920" s="14"/>
      <c r="BNC920" s="14"/>
      <c r="BND920" s="14"/>
      <c r="BNE920" s="14"/>
      <c r="BNF920" s="14"/>
      <c r="BNG920" s="14"/>
      <c r="BNH920" s="14"/>
      <c r="BNI920" s="14"/>
      <c r="BNJ920" s="14"/>
      <c r="BNK920" s="14"/>
      <c r="BNL920" s="14"/>
      <c r="BNM920" s="14"/>
      <c r="BNN920" s="14"/>
      <c r="BNO920" s="14"/>
      <c r="BNP920" s="14"/>
      <c r="BNQ920" s="14"/>
      <c r="BNR920" s="14"/>
      <c r="BNS920" s="14"/>
      <c r="BNT920" s="14"/>
      <c r="BNU920" s="14"/>
      <c r="BNV920" s="14"/>
      <c r="BNW920" s="14"/>
      <c r="BNX920" s="14"/>
      <c r="BNY920" s="14"/>
      <c r="BNZ920" s="14"/>
      <c r="BOA920" s="14"/>
      <c r="BOB920" s="14"/>
      <c r="BOC920" s="14"/>
      <c r="BOD920" s="14"/>
      <c r="BOE920" s="14"/>
      <c r="BOF920" s="14"/>
      <c r="BOG920" s="14"/>
      <c r="BOH920" s="14"/>
      <c r="BOI920" s="14"/>
      <c r="BOJ920" s="14"/>
      <c r="BOK920" s="14"/>
      <c r="BOL920" s="14"/>
      <c r="BOM920" s="14"/>
      <c r="BON920" s="14"/>
      <c r="BOO920" s="14"/>
      <c r="BOP920" s="14"/>
      <c r="BOQ920" s="14"/>
      <c r="BOR920" s="14"/>
      <c r="BOS920" s="14"/>
      <c r="BOT920" s="14"/>
      <c r="BOU920" s="14"/>
      <c r="BOV920" s="14"/>
      <c r="BOW920" s="14"/>
      <c r="BOX920" s="14"/>
      <c r="BOY920" s="14"/>
      <c r="BOZ920" s="14"/>
      <c r="BPA920" s="14"/>
      <c r="BPB920" s="14"/>
      <c r="BPC920" s="14"/>
      <c r="BPD920" s="14"/>
      <c r="BPE920" s="14"/>
      <c r="BPF920" s="14"/>
      <c r="BPG920" s="14"/>
      <c r="BPH920" s="14"/>
      <c r="BPI920" s="14"/>
      <c r="BPJ920" s="14"/>
      <c r="BPK920" s="14"/>
      <c r="BPL920" s="14"/>
      <c r="BPM920" s="14"/>
      <c r="BPN920" s="14"/>
      <c r="BPO920" s="14"/>
      <c r="BPP920" s="14"/>
      <c r="BPQ920" s="14"/>
      <c r="BPR920" s="14"/>
      <c r="BPS920" s="14"/>
      <c r="BPT920" s="14"/>
      <c r="BPU920" s="14"/>
      <c r="BPV920" s="14"/>
      <c r="BPW920" s="14"/>
      <c r="BPX920" s="14"/>
      <c r="BPY920" s="14"/>
      <c r="BPZ920" s="14"/>
      <c r="BQA920" s="14"/>
      <c r="BQB920" s="14"/>
      <c r="BQC920" s="14"/>
      <c r="BQD920" s="14"/>
      <c r="BQE920" s="14"/>
      <c r="BQF920" s="14"/>
      <c r="BQG920" s="14"/>
      <c r="BQH920" s="14"/>
      <c r="BQI920" s="14"/>
      <c r="BQJ920" s="14"/>
      <c r="BQK920" s="14"/>
      <c r="BQL920" s="14"/>
      <c r="BQM920" s="14"/>
      <c r="BQN920" s="14"/>
      <c r="BQO920" s="14"/>
      <c r="BQP920" s="14"/>
      <c r="BQQ920" s="14"/>
      <c r="BQR920" s="14"/>
      <c r="BQS920" s="14"/>
      <c r="BQT920" s="14"/>
      <c r="BQU920" s="14"/>
      <c r="BQV920" s="14"/>
      <c r="BQW920" s="14"/>
      <c r="BQX920" s="14"/>
      <c r="BQY920" s="14"/>
      <c r="BQZ920" s="14"/>
      <c r="BRA920" s="14"/>
      <c r="BRB920" s="14"/>
      <c r="BRC920" s="14"/>
      <c r="BRD920" s="14"/>
      <c r="BRE920" s="14"/>
      <c r="BRF920" s="14"/>
      <c r="BRG920" s="14"/>
      <c r="BRH920" s="14"/>
      <c r="BRI920" s="14"/>
      <c r="BRJ920" s="14"/>
      <c r="BRK920" s="14"/>
      <c r="BRL920" s="14"/>
      <c r="BRM920" s="14"/>
      <c r="BRN920" s="14"/>
      <c r="BRO920" s="14"/>
      <c r="BRP920" s="14"/>
      <c r="BRQ920" s="14"/>
      <c r="BRR920" s="14"/>
      <c r="BRS920" s="14"/>
      <c r="BRT920" s="14"/>
      <c r="BRU920" s="14"/>
      <c r="BRV920" s="14"/>
      <c r="BRW920" s="14"/>
      <c r="BRX920" s="14"/>
      <c r="BRY920" s="14"/>
      <c r="BRZ920" s="14"/>
      <c r="BSA920" s="14"/>
      <c r="BSB920" s="14"/>
      <c r="BSC920" s="14"/>
      <c r="BSD920" s="14"/>
      <c r="BSE920" s="14"/>
      <c r="BSF920" s="14"/>
      <c r="BSG920" s="14"/>
      <c r="BSH920" s="14"/>
      <c r="BSI920" s="14"/>
      <c r="BSJ920" s="14"/>
      <c r="BSK920" s="14"/>
      <c r="BSL920" s="14"/>
      <c r="BSM920" s="14"/>
      <c r="BSN920" s="14"/>
      <c r="BSO920" s="14"/>
      <c r="BSP920" s="14"/>
      <c r="BSQ920" s="14"/>
      <c r="BSR920" s="14"/>
      <c r="BSS920" s="14"/>
      <c r="BST920" s="14"/>
      <c r="BSU920" s="14"/>
      <c r="BSV920" s="14"/>
      <c r="BSW920" s="14"/>
      <c r="BSX920" s="14"/>
      <c r="BSY920" s="14"/>
      <c r="BSZ920" s="14"/>
      <c r="BTA920" s="14"/>
      <c r="BTB920" s="14"/>
      <c r="BTC920" s="14"/>
      <c r="BTD920" s="14"/>
      <c r="BTE920" s="14"/>
      <c r="BTF920" s="14"/>
      <c r="BTG920" s="14"/>
      <c r="BTH920" s="14"/>
      <c r="BTI920" s="14"/>
      <c r="BTJ920" s="14"/>
      <c r="BTK920" s="14"/>
      <c r="BTL920" s="14"/>
      <c r="BTM920" s="14"/>
      <c r="BTN920" s="14"/>
      <c r="BTO920" s="14"/>
      <c r="BTP920" s="14"/>
      <c r="BTQ920" s="14"/>
      <c r="BTR920" s="14"/>
      <c r="BTS920" s="14"/>
      <c r="BTT920" s="14"/>
      <c r="BTU920" s="14"/>
      <c r="BTV920" s="14"/>
      <c r="BTW920" s="14"/>
      <c r="BTX920" s="14"/>
      <c r="BTY920" s="14"/>
      <c r="BTZ920" s="14"/>
      <c r="BUA920" s="14"/>
      <c r="BUB920" s="14"/>
      <c r="BUC920" s="14"/>
      <c r="BUD920" s="14"/>
      <c r="BUE920" s="14"/>
      <c r="BUF920" s="14"/>
      <c r="BUG920" s="14"/>
      <c r="BUH920" s="14"/>
      <c r="BUI920" s="14"/>
      <c r="BUJ920" s="14"/>
      <c r="BUK920" s="14"/>
      <c r="BUL920" s="14"/>
      <c r="BUM920" s="14"/>
      <c r="BUN920" s="14"/>
      <c r="BUO920" s="14"/>
      <c r="BUP920" s="14"/>
      <c r="BUQ920" s="14"/>
      <c r="BUR920" s="14"/>
      <c r="BUS920" s="14"/>
      <c r="BUT920" s="14"/>
      <c r="BUU920" s="14"/>
      <c r="BUV920" s="14"/>
      <c r="BUW920" s="14"/>
      <c r="BUX920" s="14"/>
      <c r="BUY920" s="14"/>
      <c r="BUZ920" s="14"/>
      <c r="BVA920" s="14"/>
      <c r="BVB920" s="14"/>
      <c r="BVC920" s="14"/>
      <c r="BVD920" s="14"/>
      <c r="BVE920" s="14"/>
      <c r="BVF920" s="14"/>
      <c r="BVG920" s="14"/>
      <c r="BVH920" s="14"/>
      <c r="BVI920" s="14"/>
      <c r="BVJ920" s="14"/>
      <c r="BVK920" s="14"/>
      <c r="BVL920" s="14"/>
      <c r="BVM920" s="14"/>
      <c r="BVN920" s="14"/>
      <c r="BVO920" s="14"/>
      <c r="BVP920" s="14"/>
      <c r="BVQ920" s="14"/>
      <c r="BVR920" s="14"/>
      <c r="BVS920" s="14"/>
      <c r="BVT920" s="14"/>
      <c r="BVU920" s="14"/>
      <c r="BVV920" s="14"/>
      <c r="BVW920" s="14"/>
      <c r="BVX920" s="14"/>
      <c r="BVY920" s="14"/>
      <c r="BVZ920" s="14"/>
      <c r="BWA920" s="14"/>
      <c r="BWB920" s="14"/>
      <c r="BWC920" s="14"/>
      <c r="BWD920" s="14"/>
      <c r="BWE920" s="14"/>
      <c r="BWF920" s="14"/>
      <c r="BWG920" s="14"/>
      <c r="BWH920" s="14"/>
      <c r="BWI920" s="14"/>
      <c r="BWJ920" s="14"/>
      <c r="BWK920" s="14"/>
      <c r="BWL920" s="14"/>
      <c r="BWM920" s="14"/>
      <c r="BWN920" s="14"/>
      <c r="BWO920" s="14"/>
      <c r="BWP920" s="14"/>
      <c r="BWQ920" s="14"/>
      <c r="BWR920" s="14"/>
      <c r="BWS920" s="14"/>
      <c r="BWT920" s="14"/>
      <c r="BWU920" s="14"/>
      <c r="BWV920" s="14"/>
      <c r="BWW920" s="14"/>
      <c r="BWX920" s="14"/>
      <c r="BWY920" s="14"/>
      <c r="BWZ920" s="14"/>
      <c r="BXA920" s="14"/>
      <c r="BXB920" s="14"/>
      <c r="BXC920" s="14"/>
      <c r="BXD920" s="14"/>
      <c r="BXE920" s="14"/>
      <c r="BXF920" s="14"/>
      <c r="BXG920" s="14"/>
      <c r="BXH920" s="14"/>
      <c r="BXI920" s="14"/>
      <c r="BXJ920" s="14"/>
      <c r="BXK920" s="14"/>
      <c r="BXL920" s="14"/>
      <c r="BXM920" s="14"/>
      <c r="BXN920" s="14"/>
      <c r="BXO920" s="14"/>
      <c r="BXP920" s="14"/>
      <c r="BXQ920" s="14"/>
      <c r="BXR920" s="14"/>
      <c r="BXS920" s="14"/>
      <c r="BXT920" s="14"/>
      <c r="BXU920" s="14"/>
      <c r="BXV920" s="14"/>
      <c r="BXW920" s="14"/>
      <c r="BXX920" s="14"/>
      <c r="BXY920" s="14"/>
      <c r="BXZ920" s="14"/>
      <c r="BYA920" s="14"/>
      <c r="BYB920" s="14"/>
      <c r="BYC920" s="14"/>
      <c r="BYD920" s="14"/>
      <c r="BYE920" s="14"/>
      <c r="BYF920" s="14"/>
      <c r="BYG920" s="14"/>
      <c r="BYH920" s="14"/>
      <c r="BYI920" s="14"/>
      <c r="BYJ920" s="14"/>
      <c r="BYK920" s="14"/>
      <c r="BYL920" s="14"/>
      <c r="BYM920" s="14"/>
      <c r="BYN920" s="14"/>
      <c r="BYO920" s="14"/>
      <c r="BYP920" s="14"/>
      <c r="BYQ920" s="14"/>
      <c r="BYR920" s="14"/>
      <c r="BYS920" s="14"/>
      <c r="BYT920" s="14"/>
      <c r="BYU920" s="14"/>
      <c r="BYV920" s="14"/>
      <c r="BYW920" s="14"/>
      <c r="BYX920" s="14"/>
      <c r="BYY920" s="14"/>
      <c r="BYZ920" s="14"/>
      <c r="BZA920" s="14"/>
      <c r="BZB920" s="14"/>
      <c r="BZC920" s="14"/>
      <c r="BZD920" s="14"/>
      <c r="BZE920" s="14"/>
      <c r="BZF920" s="14"/>
      <c r="BZG920" s="14"/>
      <c r="BZH920" s="14"/>
      <c r="BZI920" s="14"/>
      <c r="BZJ920" s="14"/>
      <c r="BZK920" s="14"/>
      <c r="BZL920" s="14"/>
      <c r="BZM920" s="14"/>
      <c r="BZN920" s="14"/>
      <c r="BZO920" s="14"/>
      <c r="BZP920" s="14"/>
      <c r="BZQ920" s="14"/>
      <c r="BZR920" s="14"/>
      <c r="BZS920" s="14"/>
      <c r="BZT920" s="14"/>
      <c r="BZU920" s="14"/>
      <c r="BZV920" s="14"/>
      <c r="BZW920" s="14"/>
      <c r="BZX920" s="14"/>
      <c r="BZY920" s="14"/>
      <c r="BZZ920" s="14"/>
      <c r="CAA920" s="14"/>
      <c r="CAB920" s="14"/>
      <c r="CAC920" s="14"/>
      <c r="CAD920" s="14"/>
      <c r="CAE920" s="14"/>
      <c r="CAF920" s="14"/>
      <c r="CAG920" s="14"/>
      <c r="CAH920" s="14"/>
      <c r="CAI920" s="14"/>
      <c r="CAJ920" s="14"/>
      <c r="CAK920" s="14"/>
      <c r="CAL920" s="14"/>
      <c r="CAM920" s="14"/>
      <c r="CAN920" s="14"/>
      <c r="CAO920" s="14"/>
      <c r="CAP920" s="14"/>
      <c r="CAQ920" s="14"/>
      <c r="CAR920" s="14"/>
      <c r="CAS920" s="14"/>
      <c r="CAT920" s="14"/>
      <c r="CAU920" s="14"/>
      <c r="CAV920" s="14"/>
      <c r="CAW920" s="14"/>
      <c r="CAX920" s="14"/>
      <c r="CAY920" s="14"/>
      <c r="CAZ920" s="14"/>
      <c r="CBA920" s="14"/>
      <c r="CBB920" s="14"/>
      <c r="CBC920" s="14"/>
      <c r="CBD920" s="14"/>
      <c r="CBE920" s="14"/>
      <c r="CBF920" s="14"/>
      <c r="CBG920" s="14"/>
      <c r="CBH920" s="14"/>
      <c r="CBI920" s="14"/>
      <c r="CBJ920" s="14"/>
      <c r="CBK920" s="14"/>
      <c r="CBL920" s="14"/>
      <c r="CBM920" s="14"/>
      <c r="CBN920" s="14"/>
      <c r="CBO920" s="14"/>
      <c r="CBP920" s="14"/>
      <c r="CBQ920" s="14"/>
      <c r="CBR920" s="14"/>
      <c r="CBS920" s="14"/>
      <c r="CBT920" s="14"/>
      <c r="CBU920" s="14"/>
      <c r="CBV920" s="14"/>
      <c r="CBW920" s="14"/>
      <c r="CBX920" s="14"/>
      <c r="CBY920" s="14"/>
      <c r="CBZ920" s="14"/>
      <c r="CCA920" s="14"/>
      <c r="CCB920" s="14"/>
      <c r="CCC920" s="14"/>
      <c r="CCD920" s="14"/>
      <c r="CCE920" s="14"/>
      <c r="CCF920" s="14"/>
      <c r="CCG920" s="14"/>
      <c r="CCH920" s="14"/>
      <c r="CCI920" s="14"/>
      <c r="CCJ920" s="14"/>
      <c r="CCK920" s="14"/>
      <c r="CCL920" s="14"/>
      <c r="CCM920" s="14"/>
      <c r="CCN920" s="14"/>
      <c r="CCO920" s="14"/>
      <c r="CCP920" s="14"/>
      <c r="CCQ920" s="14"/>
      <c r="CCR920" s="14"/>
      <c r="CCS920" s="14"/>
      <c r="CCT920" s="14"/>
      <c r="CCU920" s="14"/>
      <c r="CCV920" s="14"/>
      <c r="CCW920" s="14"/>
      <c r="CCX920" s="14"/>
      <c r="CCY920" s="14"/>
      <c r="CCZ920" s="14"/>
      <c r="CDA920" s="14"/>
      <c r="CDB920" s="14"/>
      <c r="CDC920" s="14"/>
      <c r="CDD920" s="14"/>
      <c r="CDE920" s="14"/>
      <c r="CDF920" s="14"/>
      <c r="CDG920" s="14"/>
      <c r="CDH920" s="14"/>
      <c r="CDI920" s="14"/>
      <c r="CDJ920" s="14"/>
      <c r="CDK920" s="14"/>
      <c r="CDL920" s="14"/>
      <c r="CDM920" s="14"/>
      <c r="CDN920" s="14"/>
      <c r="CDO920" s="14"/>
      <c r="CDP920" s="14"/>
      <c r="CDQ920" s="14"/>
      <c r="CDR920" s="14"/>
      <c r="CDS920" s="14"/>
      <c r="CDT920" s="14"/>
      <c r="CDU920" s="14"/>
      <c r="CDV920" s="14"/>
      <c r="CDW920" s="14"/>
      <c r="CDX920" s="14"/>
      <c r="CDY920" s="14"/>
      <c r="CDZ920" s="14"/>
      <c r="CEA920" s="14"/>
      <c r="CEB920" s="14"/>
      <c r="CEC920" s="14"/>
      <c r="CED920" s="14"/>
      <c r="CEE920" s="14"/>
      <c r="CEF920" s="14"/>
      <c r="CEG920" s="14"/>
      <c r="CEH920" s="14"/>
      <c r="CEI920" s="14"/>
      <c r="CEJ920" s="14"/>
      <c r="CEK920" s="14"/>
      <c r="CEL920" s="14"/>
      <c r="CEM920" s="14"/>
      <c r="CEN920" s="14"/>
      <c r="CEO920" s="14"/>
      <c r="CEP920" s="14"/>
      <c r="CEQ920" s="14"/>
      <c r="CER920" s="14"/>
      <c r="CES920" s="14"/>
      <c r="CET920" s="14"/>
      <c r="CEU920" s="14"/>
      <c r="CEV920" s="14"/>
      <c r="CEW920" s="14"/>
      <c r="CEX920" s="14"/>
      <c r="CEY920" s="14"/>
      <c r="CEZ920" s="14"/>
      <c r="CFA920" s="14"/>
      <c r="CFB920" s="14"/>
      <c r="CFC920" s="14"/>
      <c r="CFD920" s="14"/>
      <c r="CFE920" s="14"/>
      <c r="CFF920" s="14"/>
      <c r="CFG920" s="14"/>
      <c r="CFH920" s="14"/>
      <c r="CFI920" s="14"/>
      <c r="CFJ920" s="14"/>
      <c r="CFK920" s="14"/>
      <c r="CFL920" s="14"/>
      <c r="CFM920" s="14"/>
      <c r="CFN920" s="14"/>
      <c r="CFO920" s="14"/>
      <c r="CFP920" s="14"/>
      <c r="CFQ920" s="14"/>
      <c r="CFR920" s="14"/>
      <c r="CFS920" s="14"/>
      <c r="CFT920" s="14"/>
      <c r="CFU920" s="14"/>
      <c r="CFV920" s="14"/>
      <c r="CFW920" s="14"/>
      <c r="CFX920" s="14"/>
      <c r="CFY920" s="14"/>
      <c r="CFZ920" s="14"/>
      <c r="CGA920" s="14"/>
      <c r="CGB920" s="14"/>
      <c r="CGC920" s="14"/>
      <c r="CGD920" s="14"/>
      <c r="CGE920" s="14"/>
      <c r="CGF920" s="14"/>
      <c r="CGG920" s="14"/>
      <c r="CGH920" s="14"/>
      <c r="CGI920" s="14"/>
      <c r="CGJ920" s="14"/>
      <c r="CGK920" s="14"/>
      <c r="CGL920" s="14"/>
      <c r="CGM920" s="14"/>
      <c r="CGN920" s="14"/>
      <c r="CGO920" s="14"/>
      <c r="CGP920" s="14"/>
      <c r="CGQ920" s="14"/>
      <c r="CGR920" s="14"/>
      <c r="CGS920" s="14"/>
      <c r="CGT920" s="14"/>
      <c r="CGU920" s="14"/>
      <c r="CGV920" s="14"/>
      <c r="CGW920" s="14"/>
      <c r="CGX920" s="14"/>
      <c r="CGY920" s="14"/>
      <c r="CGZ920" s="14"/>
      <c r="CHA920" s="14"/>
      <c r="CHB920" s="14"/>
      <c r="CHC920" s="14"/>
      <c r="CHD920" s="14"/>
      <c r="CHE920" s="14"/>
      <c r="CHF920" s="14"/>
      <c r="CHG920" s="14"/>
      <c r="CHH920" s="14"/>
      <c r="CHI920" s="14"/>
      <c r="CHJ920" s="14"/>
      <c r="CHK920" s="14"/>
      <c r="CHL920" s="14"/>
      <c r="CHM920" s="14"/>
      <c r="CHN920" s="14"/>
      <c r="CHO920" s="14"/>
      <c r="CHP920" s="14"/>
      <c r="CHQ920" s="14"/>
      <c r="CHR920" s="14"/>
      <c r="CHS920" s="14"/>
      <c r="CHT920" s="14"/>
      <c r="CHU920" s="14"/>
      <c r="CHV920" s="14"/>
      <c r="CHW920" s="14"/>
      <c r="CHX920" s="14"/>
      <c r="CHY920" s="14"/>
      <c r="CHZ920" s="14"/>
      <c r="CIA920" s="14"/>
      <c r="CIB920" s="14"/>
      <c r="CIC920" s="14"/>
      <c r="CID920" s="14"/>
      <c r="CIE920" s="14"/>
      <c r="CIF920" s="14"/>
      <c r="CIG920" s="14"/>
      <c r="CIH920" s="14"/>
      <c r="CII920" s="14"/>
      <c r="CIJ920" s="14"/>
      <c r="CIK920" s="14"/>
      <c r="CIL920" s="14"/>
      <c r="CIM920" s="14"/>
      <c r="CIN920" s="14"/>
      <c r="CIO920" s="14"/>
      <c r="CIP920" s="14"/>
      <c r="CIQ920" s="14"/>
      <c r="CIR920" s="14"/>
      <c r="CIS920" s="14"/>
      <c r="CIT920" s="14"/>
      <c r="CIU920" s="14"/>
      <c r="CIV920" s="14"/>
      <c r="CIW920" s="14"/>
      <c r="CIX920" s="14"/>
      <c r="CIY920" s="14"/>
      <c r="CIZ920" s="14"/>
      <c r="CJA920" s="14"/>
      <c r="CJB920" s="14"/>
      <c r="CJC920" s="14"/>
      <c r="CJD920" s="14"/>
      <c r="CJE920" s="14"/>
      <c r="CJF920" s="14"/>
      <c r="CJG920" s="14"/>
      <c r="CJH920" s="14"/>
      <c r="CJI920" s="14"/>
      <c r="CJJ920" s="14"/>
      <c r="CJK920" s="14"/>
      <c r="CJL920" s="14"/>
      <c r="CJM920" s="14"/>
      <c r="CJN920" s="14"/>
      <c r="CJO920" s="14"/>
      <c r="CJP920" s="14"/>
      <c r="CJQ920" s="14"/>
      <c r="CJR920" s="14"/>
      <c r="CJS920" s="14"/>
      <c r="CJT920" s="14"/>
      <c r="CJU920" s="14"/>
      <c r="CJV920" s="14"/>
      <c r="CJW920" s="14"/>
      <c r="CJX920" s="14"/>
      <c r="CJY920" s="14"/>
      <c r="CJZ920" s="14"/>
      <c r="CKA920" s="14"/>
      <c r="CKB920" s="14"/>
      <c r="CKC920" s="14"/>
      <c r="CKD920" s="14"/>
      <c r="CKE920" s="14"/>
      <c r="CKF920" s="14"/>
      <c r="CKG920" s="14"/>
      <c r="CKH920" s="14"/>
      <c r="CKI920" s="14"/>
      <c r="CKJ920" s="14"/>
      <c r="CKK920" s="14"/>
      <c r="CKL920" s="14"/>
      <c r="CKM920" s="14"/>
      <c r="CKN920" s="14"/>
      <c r="CKO920" s="14"/>
      <c r="CKP920" s="14"/>
      <c r="CKQ920" s="14"/>
      <c r="CKR920" s="14"/>
      <c r="CKS920" s="14"/>
      <c r="CKT920" s="14"/>
      <c r="CKU920" s="14"/>
      <c r="CKV920" s="14"/>
      <c r="CKW920" s="14"/>
      <c r="CKX920" s="14"/>
      <c r="CKY920" s="14"/>
      <c r="CKZ920" s="14"/>
      <c r="CLA920" s="14"/>
      <c r="CLB920" s="14"/>
      <c r="CLC920" s="14"/>
      <c r="CLD920" s="14"/>
      <c r="CLE920" s="14"/>
      <c r="CLF920" s="14"/>
      <c r="CLG920" s="14"/>
      <c r="CLH920" s="14"/>
      <c r="CLI920" s="14"/>
      <c r="CLJ920" s="14"/>
      <c r="CLK920" s="14"/>
      <c r="CLL920" s="14"/>
      <c r="CLM920" s="14"/>
      <c r="CLN920" s="14"/>
      <c r="CLO920" s="14"/>
      <c r="CLP920" s="14"/>
      <c r="CLQ920" s="14"/>
      <c r="CLR920" s="14"/>
      <c r="CLS920" s="14"/>
      <c r="CLT920" s="14"/>
      <c r="CLU920" s="14"/>
      <c r="CLV920" s="14"/>
      <c r="CLW920" s="14"/>
      <c r="CLX920" s="14"/>
      <c r="CLY920" s="14"/>
      <c r="CLZ920" s="14"/>
      <c r="CMA920" s="14"/>
      <c r="CMB920" s="14"/>
      <c r="CMC920" s="14"/>
      <c r="CMD920" s="14"/>
      <c r="CME920" s="14"/>
      <c r="CMF920" s="14"/>
      <c r="CMG920" s="14"/>
      <c r="CMH920" s="14"/>
      <c r="CMI920" s="14"/>
      <c r="CMJ920" s="14"/>
      <c r="CMK920" s="14"/>
      <c r="CML920" s="14"/>
      <c r="CMM920" s="14"/>
      <c r="CMN920" s="14"/>
      <c r="CMO920" s="14"/>
      <c r="CMP920" s="14"/>
      <c r="CMQ920" s="14"/>
      <c r="CMR920" s="14"/>
      <c r="CMS920" s="14"/>
      <c r="CMT920" s="14"/>
      <c r="CMU920" s="14"/>
      <c r="CMV920" s="14"/>
      <c r="CMW920" s="14"/>
      <c r="CMX920" s="14"/>
      <c r="CMY920" s="14"/>
      <c r="CMZ920" s="14"/>
      <c r="CNA920" s="14"/>
      <c r="CNB920" s="14"/>
      <c r="CNC920" s="14"/>
      <c r="CND920" s="14"/>
      <c r="CNE920" s="14"/>
      <c r="CNF920" s="14"/>
      <c r="CNG920" s="14"/>
      <c r="CNH920" s="14"/>
      <c r="CNI920" s="14"/>
      <c r="CNJ920" s="14"/>
      <c r="CNK920" s="14"/>
      <c r="CNL920" s="14"/>
      <c r="CNM920" s="14"/>
      <c r="CNN920" s="14"/>
      <c r="CNO920" s="14"/>
      <c r="CNP920" s="14"/>
      <c r="CNQ920" s="14"/>
      <c r="CNR920" s="14"/>
      <c r="CNS920" s="14"/>
      <c r="CNT920" s="14"/>
      <c r="CNU920" s="14"/>
      <c r="CNV920" s="14"/>
      <c r="CNW920" s="14"/>
      <c r="CNX920" s="14"/>
      <c r="CNY920" s="14"/>
      <c r="CNZ920" s="14"/>
      <c r="COA920" s="14"/>
      <c r="COB920" s="14"/>
      <c r="COC920" s="14"/>
      <c r="COD920" s="14"/>
      <c r="COE920" s="14"/>
      <c r="COF920" s="14"/>
      <c r="COG920" s="14"/>
      <c r="COH920" s="14"/>
      <c r="COI920" s="14"/>
      <c r="COJ920" s="14"/>
      <c r="COK920" s="14"/>
      <c r="COL920" s="14"/>
      <c r="COM920" s="14"/>
      <c r="CON920" s="14"/>
      <c r="COO920" s="14"/>
      <c r="COP920" s="14"/>
      <c r="COQ920" s="14"/>
      <c r="COR920" s="14"/>
      <c r="COS920" s="14"/>
      <c r="COT920" s="14"/>
      <c r="COU920" s="14"/>
      <c r="COV920" s="14"/>
      <c r="COW920" s="14"/>
      <c r="COX920" s="14"/>
      <c r="COY920" s="14"/>
      <c r="COZ920" s="14"/>
      <c r="CPA920" s="14"/>
      <c r="CPB920" s="14"/>
      <c r="CPC920" s="14"/>
      <c r="CPD920" s="14"/>
      <c r="CPE920" s="14"/>
      <c r="CPF920" s="14"/>
      <c r="CPG920" s="14"/>
      <c r="CPH920" s="14"/>
      <c r="CPI920" s="14"/>
      <c r="CPJ920" s="14"/>
      <c r="CPK920" s="14"/>
      <c r="CPL920" s="14"/>
      <c r="CPM920" s="14"/>
      <c r="CPN920" s="14"/>
      <c r="CPO920" s="14"/>
      <c r="CPP920" s="14"/>
      <c r="CPQ920" s="14"/>
      <c r="CPR920" s="14"/>
      <c r="CPS920" s="14"/>
      <c r="CPT920" s="14"/>
      <c r="CPU920" s="14"/>
      <c r="CPV920" s="14"/>
      <c r="CPW920" s="14"/>
      <c r="CPX920" s="14"/>
      <c r="CPY920" s="14"/>
      <c r="CPZ920" s="14"/>
      <c r="CQA920" s="14"/>
      <c r="CQB920" s="14"/>
      <c r="CQC920" s="14"/>
      <c r="CQD920" s="14"/>
      <c r="CQE920" s="14"/>
      <c r="CQF920" s="14"/>
      <c r="CQG920" s="14"/>
      <c r="CQH920" s="14"/>
      <c r="CQI920" s="14"/>
      <c r="CQJ920" s="14"/>
      <c r="CQK920" s="14"/>
      <c r="CQL920" s="14"/>
      <c r="CQM920" s="14"/>
      <c r="CQN920" s="14"/>
      <c r="CQO920" s="14"/>
      <c r="CQP920" s="14"/>
      <c r="CQQ920" s="14"/>
      <c r="CQR920" s="14"/>
      <c r="CQS920" s="14"/>
      <c r="CQT920" s="14"/>
      <c r="CQU920" s="14"/>
      <c r="CQV920" s="14"/>
      <c r="CQW920" s="14"/>
      <c r="CQX920" s="14"/>
      <c r="CQY920" s="14"/>
      <c r="CQZ920" s="14"/>
      <c r="CRA920" s="14"/>
      <c r="CRB920" s="14"/>
      <c r="CRC920" s="14"/>
      <c r="CRD920" s="14"/>
      <c r="CRE920" s="14"/>
      <c r="CRF920" s="14"/>
      <c r="CRG920" s="14"/>
      <c r="CRH920" s="14"/>
      <c r="CRI920" s="14"/>
      <c r="CRJ920" s="14"/>
      <c r="CRK920" s="14"/>
      <c r="CRL920" s="14"/>
      <c r="CRM920" s="14"/>
      <c r="CRN920" s="14"/>
      <c r="CRO920" s="14"/>
      <c r="CRP920" s="14"/>
      <c r="CRQ920" s="14"/>
      <c r="CRR920" s="14"/>
      <c r="CRS920" s="14"/>
      <c r="CRT920" s="14"/>
      <c r="CRU920" s="14"/>
      <c r="CRV920" s="14"/>
      <c r="CRW920" s="14"/>
      <c r="CRX920" s="14"/>
      <c r="CRY920" s="14"/>
      <c r="CRZ920" s="14"/>
      <c r="CSA920" s="14"/>
      <c r="CSB920" s="14"/>
      <c r="CSC920" s="14"/>
      <c r="CSD920" s="14"/>
      <c r="CSE920" s="14"/>
      <c r="CSF920" s="14"/>
      <c r="CSG920" s="14"/>
      <c r="CSH920" s="14"/>
      <c r="CSI920" s="14"/>
      <c r="CSJ920" s="14"/>
      <c r="CSK920" s="14"/>
      <c r="CSL920" s="14"/>
      <c r="CSM920" s="14"/>
      <c r="CSN920" s="14"/>
      <c r="CSO920" s="14"/>
      <c r="CSP920" s="14"/>
      <c r="CSQ920" s="14"/>
      <c r="CSR920" s="14"/>
      <c r="CSS920" s="14"/>
      <c r="CST920" s="14"/>
      <c r="CSU920" s="14"/>
      <c r="CSV920" s="14"/>
      <c r="CSW920" s="14"/>
      <c r="CSX920" s="14"/>
      <c r="CSY920" s="14"/>
      <c r="CSZ920" s="14"/>
      <c r="CTA920" s="14"/>
      <c r="CTB920" s="14"/>
      <c r="CTC920" s="14"/>
      <c r="CTD920" s="14"/>
      <c r="CTE920" s="14"/>
      <c r="CTF920" s="14"/>
      <c r="CTG920" s="14"/>
      <c r="CTH920" s="14"/>
      <c r="CTI920" s="14"/>
      <c r="CTJ920" s="14"/>
      <c r="CTK920" s="14"/>
      <c r="CTL920" s="14"/>
      <c r="CTM920" s="14"/>
      <c r="CTN920" s="14"/>
      <c r="CTO920" s="14"/>
      <c r="CTP920" s="14"/>
      <c r="CTQ920" s="14"/>
      <c r="CTR920" s="14"/>
      <c r="CTS920" s="14"/>
      <c r="CTT920" s="14"/>
      <c r="CTU920" s="14"/>
      <c r="CTV920" s="14"/>
      <c r="CTW920" s="14"/>
      <c r="CTX920" s="14"/>
      <c r="CTY920" s="14"/>
      <c r="CTZ920" s="14"/>
      <c r="CUA920" s="14"/>
      <c r="CUB920" s="14"/>
      <c r="CUC920" s="14"/>
      <c r="CUD920" s="14"/>
      <c r="CUE920" s="14"/>
      <c r="CUF920" s="14"/>
      <c r="CUG920" s="14"/>
      <c r="CUH920" s="14"/>
      <c r="CUI920" s="14"/>
      <c r="CUJ920" s="14"/>
      <c r="CUK920" s="14"/>
      <c r="CUL920" s="14"/>
      <c r="CUM920" s="14"/>
      <c r="CUN920" s="14"/>
      <c r="CUO920" s="14"/>
      <c r="CUP920" s="14"/>
      <c r="CUQ920" s="14"/>
      <c r="CUR920" s="14"/>
      <c r="CUS920" s="14"/>
      <c r="CUT920" s="14"/>
      <c r="CUU920" s="14"/>
      <c r="CUV920" s="14"/>
      <c r="CUW920" s="14"/>
      <c r="CUX920" s="14"/>
      <c r="CUY920" s="14"/>
      <c r="CUZ920" s="14"/>
      <c r="CVA920" s="14"/>
      <c r="CVB920" s="14"/>
      <c r="CVC920" s="14"/>
      <c r="CVD920" s="14"/>
      <c r="CVE920" s="14"/>
      <c r="CVF920" s="14"/>
      <c r="CVG920" s="14"/>
      <c r="CVH920" s="14"/>
      <c r="CVI920" s="14"/>
      <c r="CVJ920" s="14"/>
      <c r="CVK920" s="14"/>
      <c r="CVL920" s="14"/>
      <c r="CVM920" s="14"/>
      <c r="CVN920" s="14"/>
      <c r="CVO920" s="14"/>
      <c r="CVP920" s="14"/>
      <c r="CVQ920" s="14"/>
      <c r="CVR920" s="14"/>
      <c r="CVS920" s="14"/>
      <c r="CVT920" s="14"/>
      <c r="CVU920" s="14"/>
      <c r="CVV920" s="14"/>
      <c r="CVW920" s="14"/>
      <c r="CVX920" s="14"/>
      <c r="CVY920" s="14"/>
      <c r="CVZ920" s="14"/>
      <c r="CWA920" s="14"/>
      <c r="CWB920" s="14"/>
      <c r="CWC920" s="14"/>
      <c r="CWD920" s="14"/>
      <c r="CWE920" s="14"/>
      <c r="CWF920" s="14"/>
      <c r="CWG920" s="14"/>
      <c r="CWH920" s="14"/>
      <c r="CWI920" s="14"/>
      <c r="CWJ920" s="14"/>
      <c r="CWK920" s="14"/>
      <c r="CWL920" s="14"/>
      <c r="CWM920" s="14"/>
      <c r="CWN920" s="14"/>
      <c r="CWO920" s="14"/>
      <c r="CWP920" s="14"/>
      <c r="CWQ920" s="14"/>
      <c r="CWR920" s="14"/>
      <c r="CWS920" s="14"/>
      <c r="CWT920" s="14"/>
      <c r="CWU920" s="14"/>
      <c r="CWV920" s="14"/>
      <c r="CWW920" s="14"/>
      <c r="CWX920" s="14"/>
      <c r="CWY920" s="14"/>
      <c r="CWZ920" s="14"/>
      <c r="CXA920" s="14"/>
      <c r="CXB920" s="14"/>
      <c r="CXC920" s="14"/>
      <c r="CXD920" s="14"/>
      <c r="CXE920" s="14"/>
      <c r="CXF920" s="14"/>
      <c r="CXG920" s="14"/>
      <c r="CXH920" s="14"/>
      <c r="CXI920" s="14"/>
      <c r="CXJ920" s="14"/>
      <c r="CXK920" s="14"/>
      <c r="CXL920" s="14"/>
      <c r="CXM920" s="14"/>
      <c r="CXN920" s="14"/>
      <c r="CXO920" s="14"/>
      <c r="CXP920" s="14"/>
      <c r="CXQ920" s="14"/>
      <c r="CXR920" s="14"/>
      <c r="CXS920" s="14"/>
      <c r="CXT920" s="14"/>
      <c r="CXU920" s="14"/>
      <c r="CXV920" s="14"/>
      <c r="CXW920" s="14"/>
      <c r="CXX920" s="14"/>
      <c r="CXY920" s="14"/>
      <c r="CXZ920" s="14"/>
      <c r="CYA920" s="14"/>
      <c r="CYB920" s="14"/>
      <c r="CYC920" s="14"/>
      <c r="CYD920" s="14"/>
      <c r="CYE920" s="14"/>
      <c r="CYF920" s="14"/>
      <c r="CYG920" s="14"/>
      <c r="CYH920" s="14"/>
      <c r="CYI920" s="14"/>
      <c r="CYJ920" s="14"/>
      <c r="CYK920" s="14"/>
      <c r="CYL920" s="14"/>
      <c r="CYM920" s="14"/>
      <c r="CYN920" s="14"/>
      <c r="CYO920" s="14"/>
      <c r="CYP920" s="14"/>
      <c r="CYQ920" s="14"/>
      <c r="CYR920" s="14"/>
      <c r="CYS920" s="14"/>
      <c r="CYT920" s="14"/>
      <c r="CYU920" s="14"/>
      <c r="CYV920" s="14"/>
      <c r="CYW920" s="14"/>
      <c r="CYX920" s="14"/>
      <c r="CYY920" s="14"/>
      <c r="CYZ920" s="14"/>
      <c r="CZA920" s="14"/>
      <c r="CZB920" s="14"/>
      <c r="CZC920" s="14"/>
      <c r="CZD920" s="14"/>
      <c r="CZE920" s="14"/>
      <c r="CZF920" s="14"/>
      <c r="CZG920" s="14"/>
      <c r="CZH920" s="14"/>
      <c r="CZI920" s="14"/>
      <c r="CZJ920" s="14"/>
      <c r="CZK920" s="14"/>
      <c r="CZL920" s="14"/>
      <c r="CZM920" s="14"/>
      <c r="CZN920" s="14"/>
      <c r="CZO920" s="14"/>
      <c r="CZP920" s="14"/>
      <c r="CZQ920" s="14"/>
      <c r="CZR920" s="14"/>
      <c r="CZS920" s="14"/>
      <c r="CZT920" s="14"/>
      <c r="CZU920" s="14"/>
      <c r="CZV920" s="14"/>
      <c r="CZW920" s="14"/>
      <c r="CZX920" s="14"/>
      <c r="CZY920" s="14"/>
      <c r="CZZ920" s="14"/>
      <c r="DAA920" s="14"/>
      <c r="DAB920" s="14"/>
      <c r="DAC920" s="14"/>
      <c r="DAD920" s="14"/>
      <c r="DAE920" s="14"/>
      <c r="DAF920" s="14"/>
      <c r="DAG920" s="14"/>
      <c r="DAH920" s="14"/>
      <c r="DAI920" s="14"/>
      <c r="DAJ920" s="14"/>
      <c r="DAK920" s="14"/>
      <c r="DAL920" s="14"/>
      <c r="DAM920" s="14"/>
      <c r="DAN920" s="14"/>
      <c r="DAO920" s="14"/>
      <c r="DAP920" s="14"/>
      <c r="DAQ920" s="14"/>
      <c r="DAR920" s="14"/>
      <c r="DAS920" s="14"/>
      <c r="DAT920" s="14"/>
      <c r="DAU920" s="14"/>
      <c r="DAV920" s="14"/>
      <c r="DAW920" s="14"/>
      <c r="DAX920" s="14"/>
      <c r="DAY920" s="14"/>
      <c r="DAZ920" s="14"/>
      <c r="DBA920" s="14"/>
      <c r="DBB920" s="14"/>
      <c r="DBC920" s="14"/>
      <c r="DBD920" s="14"/>
      <c r="DBE920" s="14"/>
      <c r="DBF920" s="14"/>
      <c r="DBG920" s="14"/>
      <c r="DBH920" s="14"/>
      <c r="DBI920" s="14"/>
      <c r="DBJ920" s="14"/>
      <c r="DBK920" s="14"/>
      <c r="DBL920" s="14"/>
      <c r="DBM920" s="14"/>
      <c r="DBN920" s="14"/>
      <c r="DBO920" s="14"/>
      <c r="DBP920" s="14"/>
      <c r="DBQ920" s="14"/>
      <c r="DBR920" s="14"/>
      <c r="DBS920" s="14"/>
      <c r="DBT920" s="14"/>
      <c r="DBU920" s="14"/>
      <c r="DBV920" s="14"/>
      <c r="DBW920" s="14"/>
      <c r="DBX920" s="14"/>
      <c r="DBY920" s="14"/>
      <c r="DBZ920" s="14"/>
      <c r="DCA920" s="14"/>
      <c r="DCB920" s="14"/>
      <c r="DCC920" s="14"/>
      <c r="DCD920" s="14"/>
      <c r="DCE920" s="14"/>
      <c r="DCF920" s="14"/>
      <c r="DCG920" s="14"/>
      <c r="DCH920" s="14"/>
      <c r="DCI920" s="14"/>
      <c r="DCJ920" s="14"/>
      <c r="DCK920" s="14"/>
      <c r="DCL920" s="14"/>
      <c r="DCM920" s="14"/>
      <c r="DCN920" s="14"/>
      <c r="DCO920" s="14"/>
      <c r="DCP920" s="14"/>
      <c r="DCQ920" s="14"/>
      <c r="DCR920" s="14"/>
      <c r="DCS920" s="14"/>
      <c r="DCT920" s="14"/>
      <c r="DCU920" s="14"/>
      <c r="DCV920" s="14"/>
      <c r="DCW920" s="14"/>
      <c r="DCX920" s="14"/>
      <c r="DCY920" s="14"/>
      <c r="DCZ920" s="14"/>
      <c r="DDA920" s="14"/>
      <c r="DDB920" s="14"/>
      <c r="DDC920" s="14"/>
      <c r="DDD920" s="14"/>
      <c r="DDE920" s="14"/>
      <c r="DDF920" s="14"/>
      <c r="DDG920" s="14"/>
      <c r="DDH920" s="14"/>
      <c r="DDI920" s="14"/>
      <c r="DDJ920" s="14"/>
      <c r="DDK920" s="14"/>
      <c r="DDL920" s="14"/>
      <c r="DDM920" s="14"/>
      <c r="DDN920" s="14"/>
      <c r="DDO920" s="14"/>
      <c r="DDP920" s="14"/>
      <c r="DDQ920" s="14"/>
      <c r="DDR920" s="14"/>
      <c r="DDS920" s="14"/>
      <c r="DDT920" s="14"/>
      <c r="DDU920" s="14"/>
      <c r="DDV920" s="14"/>
      <c r="DDW920" s="14"/>
      <c r="DDX920" s="14"/>
      <c r="DDY920" s="14"/>
      <c r="DDZ920" s="14"/>
      <c r="DEA920" s="14"/>
      <c r="DEB920" s="14"/>
      <c r="DEC920" s="14"/>
      <c r="DED920" s="14"/>
      <c r="DEE920" s="14"/>
      <c r="DEF920" s="14"/>
      <c r="DEG920" s="14"/>
      <c r="DEH920" s="14"/>
      <c r="DEI920" s="14"/>
      <c r="DEJ920" s="14"/>
      <c r="DEK920" s="14"/>
      <c r="DEL920" s="14"/>
      <c r="DEM920" s="14"/>
      <c r="DEN920" s="14"/>
      <c r="DEO920" s="14"/>
      <c r="DEP920" s="14"/>
      <c r="DEQ920" s="14"/>
      <c r="DER920" s="14"/>
      <c r="DES920" s="14"/>
      <c r="DET920" s="14"/>
      <c r="DEU920" s="14"/>
      <c r="DEV920" s="14"/>
      <c r="DEW920" s="14"/>
      <c r="DEX920" s="14"/>
      <c r="DEY920" s="14"/>
      <c r="DEZ920" s="14"/>
      <c r="DFA920" s="14"/>
      <c r="DFB920" s="14"/>
      <c r="DFC920" s="14"/>
      <c r="DFD920" s="14"/>
      <c r="DFE920" s="14"/>
      <c r="DFF920" s="14"/>
      <c r="DFG920" s="14"/>
      <c r="DFH920" s="14"/>
      <c r="DFI920" s="14"/>
      <c r="DFJ920" s="14"/>
      <c r="DFK920" s="14"/>
      <c r="DFL920" s="14"/>
      <c r="DFM920" s="14"/>
      <c r="DFN920" s="14"/>
      <c r="DFO920" s="14"/>
      <c r="DFP920" s="14"/>
      <c r="DFQ920" s="14"/>
      <c r="DFR920" s="14"/>
      <c r="DFS920" s="14"/>
      <c r="DFT920" s="14"/>
      <c r="DFU920" s="14"/>
      <c r="DFV920" s="14"/>
      <c r="DFW920" s="14"/>
      <c r="DFX920" s="14"/>
      <c r="DFY920" s="14"/>
      <c r="DFZ920" s="14"/>
      <c r="DGA920" s="14"/>
      <c r="DGB920" s="14"/>
      <c r="DGC920" s="14"/>
      <c r="DGD920" s="14"/>
      <c r="DGE920" s="14"/>
      <c r="DGF920" s="14"/>
      <c r="DGG920" s="14"/>
      <c r="DGH920" s="14"/>
      <c r="DGI920" s="14"/>
      <c r="DGJ920" s="14"/>
      <c r="DGK920" s="14"/>
      <c r="DGL920" s="14"/>
      <c r="DGM920" s="14"/>
      <c r="DGN920" s="14"/>
      <c r="DGO920" s="14"/>
      <c r="DGP920" s="14"/>
      <c r="DGQ920" s="14"/>
      <c r="DGR920" s="14"/>
      <c r="DGS920" s="14"/>
      <c r="DGT920" s="14"/>
      <c r="DGU920" s="14"/>
      <c r="DGV920" s="14"/>
      <c r="DGW920" s="14"/>
      <c r="DGX920" s="14"/>
      <c r="DGY920" s="14"/>
      <c r="DGZ920" s="14"/>
      <c r="DHA920" s="14"/>
      <c r="DHB920" s="14"/>
      <c r="DHC920" s="14"/>
      <c r="DHD920" s="14"/>
      <c r="DHE920" s="14"/>
      <c r="DHF920" s="14"/>
      <c r="DHG920" s="14"/>
      <c r="DHH920" s="14"/>
      <c r="DHI920" s="14"/>
      <c r="DHJ920" s="14"/>
      <c r="DHK920" s="14"/>
      <c r="DHL920" s="14"/>
      <c r="DHM920" s="14"/>
      <c r="DHN920" s="14"/>
      <c r="DHO920" s="14"/>
      <c r="DHP920" s="14"/>
      <c r="DHQ920" s="14"/>
      <c r="DHR920" s="14"/>
      <c r="DHS920" s="14"/>
      <c r="DHT920" s="14"/>
      <c r="DHU920" s="14"/>
      <c r="DHV920" s="14"/>
      <c r="DHW920" s="14"/>
      <c r="DHX920" s="14"/>
      <c r="DHY920" s="14"/>
      <c r="DHZ920" s="14"/>
      <c r="DIA920" s="14"/>
      <c r="DIB920" s="14"/>
      <c r="DIC920" s="14"/>
      <c r="DID920" s="14"/>
      <c r="DIE920" s="14"/>
      <c r="DIF920" s="14"/>
      <c r="DIG920" s="14"/>
      <c r="DIH920" s="14"/>
      <c r="DII920" s="14"/>
      <c r="DIJ920" s="14"/>
      <c r="DIK920" s="14"/>
      <c r="DIL920" s="14"/>
      <c r="DIM920" s="14"/>
      <c r="DIN920" s="14"/>
      <c r="DIO920" s="14"/>
      <c r="DIP920" s="14"/>
      <c r="DIQ920" s="14"/>
      <c r="DIR920" s="14"/>
      <c r="DIS920" s="14"/>
      <c r="DIT920" s="14"/>
      <c r="DIU920" s="14"/>
      <c r="DIV920" s="14"/>
      <c r="DIW920" s="14"/>
      <c r="DIX920" s="14"/>
      <c r="DIY920" s="14"/>
      <c r="DIZ920" s="14"/>
      <c r="DJA920" s="14"/>
      <c r="DJB920" s="14"/>
      <c r="DJC920" s="14"/>
      <c r="DJD920" s="14"/>
      <c r="DJE920" s="14"/>
      <c r="DJF920" s="14"/>
      <c r="DJG920" s="14"/>
      <c r="DJH920" s="14"/>
      <c r="DJI920" s="14"/>
      <c r="DJJ920" s="14"/>
      <c r="DJK920" s="14"/>
      <c r="DJL920" s="14"/>
      <c r="DJM920" s="14"/>
      <c r="DJN920" s="14"/>
      <c r="DJO920" s="14"/>
      <c r="DJP920" s="14"/>
      <c r="DJQ920" s="14"/>
      <c r="DJR920" s="14"/>
      <c r="DJS920" s="14"/>
      <c r="DJT920" s="14"/>
      <c r="DJU920" s="14"/>
      <c r="DJV920" s="14"/>
      <c r="DJW920" s="14"/>
      <c r="DJX920" s="14"/>
      <c r="DJY920" s="14"/>
      <c r="DJZ920" s="14"/>
      <c r="DKA920" s="14"/>
      <c r="DKB920" s="14"/>
      <c r="DKC920" s="14"/>
      <c r="DKD920" s="14"/>
      <c r="DKE920" s="14"/>
      <c r="DKF920" s="14"/>
      <c r="DKG920" s="14"/>
      <c r="DKH920" s="14"/>
      <c r="DKI920" s="14"/>
      <c r="DKJ920" s="14"/>
      <c r="DKK920" s="14"/>
      <c r="DKL920" s="14"/>
      <c r="DKM920" s="14"/>
      <c r="DKN920" s="14"/>
      <c r="DKO920" s="14"/>
      <c r="DKP920" s="14"/>
      <c r="DKQ920" s="14"/>
      <c r="DKR920" s="14"/>
      <c r="DKS920" s="14"/>
      <c r="DKT920" s="14"/>
      <c r="DKU920" s="14"/>
      <c r="DKV920" s="14"/>
      <c r="DKW920" s="14"/>
      <c r="DKX920" s="14"/>
      <c r="DKY920" s="14"/>
      <c r="DKZ920" s="14"/>
      <c r="DLA920" s="14"/>
      <c r="DLB920" s="14"/>
      <c r="DLC920" s="14"/>
      <c r="DLD920" s="14"/>
      <c r="DLE920" s="14"/>
      <c r="DLF920" s="14"/>
      <c r="DLG920" s="14"/>
      <c r="DLH920" s="14"/>
      <c r="DLI920" s="14"/>
      <c r="DLJ920" s="14"/>
      <c r="DLK920" s="14"/>
      <c r="DLL920" s="14"/>
      <c r="DLM920" s="14"/>
      <c r="DLN920" s="14"/>
      <c r="DLO920" s="14"/>
      <c r="DLP920" s="14"/>
      <c r="DLQ920" s="14"/>
      <c r="DLR920" s="14"/>
      <c r="DLS920" s="14"/>
      <c r="DLT920" s="14"/>
      <c r="DLU920" s="14"/>
      <c r="DLV920" s="14"/>
      <c r="DLW920" s="14"/>
      <c r="DLX920" s="14"/>
      <c r="DLY920" s="14"/>
      <c r="DLZ920" s="14"/>
      <c r="DMA920" s="14"/>
      <c r="DMB920" s="14"/>
      <c r="DMC920" s="14"/>
      <c r="DMD920" s="14"/>
      <c r="DME920" s="14"/>
      <c r="DMF920" s="14"/>
      <c r="DMG920" s="14"/>
      <c r="DMH920" s="14"/>
      <c r="DMI920" s="14"/>
      <c r="DMJ920" s="14"/>
      <c r="DMK920" s="14"/>
      <c r="DML920" s="14"/>
      <c r="DMM920" s="14"/>
      <c r="DMN920" s="14"/>
      <c r="DMO920" s="14"/>
      <c r="DMP920" s="14"/>
      <c r="DMQ920" s="14"/>
      <c r="DMR920" s="14"/>
      <c r="DMS920" s="14"/>
      <c r="DMT920" s="14"/>
      <c r="DMU920" s="14"/>
      <c r="DMV920" s="14"/>
      <c r="DMW920" s="14"/>
      <c r="DMX920" s="14"/>
      <c r="DMY920" s="14"/>
      <c r="DMZ920" s="14"/>
      <c r="DNA920" s="14"/>
      <c r="DNB920" s="14"/>
      <c r="DNC920" s="14"/>
      <c r="DND920" s="14"/>
      <c r="DNE920" s="14"/>
      <c r="DNF920" s="14"/>
      <c r="DNG920" s="14"/>
      <c r="DNH920" s="14"/>
      <c r="DNI920" s="14"/>
      <c r="DNJ920" s="14"/>
      <c r="DNK920" s="14"/>
      <c r="DNL920" s="14"/>
      <c r="DNM920" s="14"/>
      <c r="DNN920" s="14"/>
      <c r="DNO920" s="14"/>
      <c r="DNP920" s="14"/>
      <c r="DNQ920" s="14"/>
      <c r="DNR920" s="14"/>
      <c r="DNS920" s="14"/>
      <c r="DNT920" s="14"/>
      <c r="DNU920" s="14"/>
      <c r="DNV920" s="14"/>
      <c r="DNW920" s="14"/>
      <c r="DNX920" s="14"/>
      <c r="DNY920" s="14"/>
      <c r="DNZ920" s="14"/>
      <c r="DOA920" s="14"/>
      <c r="DOB920" s="14"/>
      <c r="DOC920" s="14"/>
      <c r="DOD920" s="14"/>
      <c r="DOE920" s="14"/>
      <c r="DOF920" s="14"/>
      <c r="DOG920" s="14"/>
      <c r="DOH920" s="14"/>
      <c r="DOI920" s="14"/>
      <c r="DOJ920" s="14"/>
      <c r="DOK920" s="14"/>
      <c r="DOL920" s="14"/>
      <c r="DOM920" s="14"/>
      <c r="DON920" s="14"/>
      <c r="DOO920" s="14"/>
      <c r="DOP920" s="14"/>
      <c r="DOQ920" s="14"/>
      <c r="DOR920" s="14"/>
      <c r="DOS920" s="14"/>
      <c r="DOT920" s="14"/>
      <c r="DOU920" s="14"/>
      <c r="DOV920" s="14"/>
      <c r="DOW920" s="14"/>
      <c r="DOX920" s="14"/>
      <c r="DOY920" s="14"/>
      <c r="DOZ920" s="14"/>
      <c r="DPA920" s="14"/>
      <c r="DPB920" s="14"/>
      <c r="DPC920" s="14"/>
      <c r="DPD920" s="14"/>
      <c r="DPE920" s="14"/>
      <c r="DPF920" s="14"/>
      <c r="DPG920" s="14"/>
      <c r="DPH920" s="14"/>
      <c r="DPI920" s="14"/>
      <c r="DPJ920" s="14"/>
      <c r="DPK920" s="14"/>
      <c r="DPL920" s="14"/>
      <c r="DPM920" s="14"/>
      <c r="DPN920" s="14"/>
      <c r="DPO920" s="14"/>
      <c r="DPP920" s="14"/>
      <c r="DPQ920" s="14"/>
      <c r="DPR920" s="14"/>
      <c r="DPS920" s="14"/>
      <c r="DPT920" s="14"/>
      <c r="DPU920" s="14"/>
      <c r="DPV920" s="14"/>
      <c r="DPW920" s="14"/>
      <c r="DPX920" s="14"/>
      <c r="DPY920" s="14"/>
      <c r="DPZ920" s="14"/>
      <c r="DQA920" s="14"/>
      <c r="DQB920" s="14"/>
      <c r="DQC920" s="14"/>
      <c r="DQD920" s="14"/>
      <c r="DQE920" s="14"/>
      <c r="DQF920" s="14"/>
      <c r="DQG920" s="14"/>
      <c r="DQH920" s="14"/>
      <c r="DQI920" s="14"/>
      <c r="DQJ920" s="14"/>
      <c r="DQK920" s="14"/>
      <c r="DQL920" s="14"/>
      <c r="DQM920" s="14"/>
      <c r="DQN920" s="14"/>
      <c r="DQO920" s="14"/>
      <c r="DQP920" s="14"/>
      <c r="DQQ920" s="14"/>
      <c r="DQR920" s="14"/>
      <c r="DQS920" s="14"/>
      <c r="DQT920" s="14"/>
      <c r="DQU920" s="14"/>
      <c r="DQV920" s="14"/>
      <c r="DQW920" s="14"/>
      <c r="DQX920" s="14"/>
      <c r="DQY920" s="14"/>
      <c r="DQZ920" s="14"/>
      <c r="DRA920" s="14"/>
      <c r="DRB920" s="14"/>
      <c r="DRC920" s="14"/>
      <c r="DRD920" s="14"/>
      <c r="DRE920" s="14"/>
      <c r="DRF920" s="14"/>
      <c r="DRG920" s="14"/>
      <c r="DRH920" s="14"/>
      <c r="DRI920" s="14"/>
      <c r="DRJ920" s="14"/>
      <c r="DRK920" s="14"/>
      <c r="DRL920" s="14"/>
      <c r="DRM920" s="14"/>
      <c r="DRN920" s="14"/>
      <c r="DRO920" s="14"/>
      <c r="DRP920" s="14"/>
      <c r="DRQ920" s="14"/>
      <c r="DRR920" s="14"/>
      <c r="DRS920" s="14"/>
      <c r="DRT920" s="14"/>
      <c r="DRU920" s="14"/>
      <c r="DRV920" s="14"/>
      <c r="DRW920" s="14"/>
      <c r="DRX920" s="14"/>
      <c r="DRY920" s="14"/>
      <c r="DRZ920" s="14"/>
      <c r="DSA920" s="14"/>
      <c r="DSB920" s="14"/>
      <c r="DSC920" s="14"/>
      <c r="DSD920" s="14"/>
      <c r="DSE920" s="14"/>
      <c r="DSF920" s="14"/>
      <c r="DSG920" s="14"/>
      <c r="DSH920" s="14"/>
      <c r="DSI920" s="14"/>
      <c r="DSJ920" s="14"/>
      <c r="DSK920" s="14"/>
      <c r="DSL920" s="14"/>
      <c r="DSM920" s="14"/>
      <c r="DSN920" s="14"/>
      <c r="DSO920" s="14"/>
      <c r="DSP920" s="14"/>
      <c r="DSQ920" s="14"/>
      <c r="DSR920" s="14"/>
      <c r="DSS920" s="14"/>
      <c r="DST920" s="14"/>
      <c r="DSU920" s="14"/>
      <c r="DSV920" s="14"/>
      <c r="DSW920" s="14"/>
      <c r="DSX920" s="14"/>
      <c r="DSY920" s="14"/>
      <c r="DSZ920" s="14"/>
      <c r="DTA920" s="14"/>
      <c r="DTB920" s="14"/>
      <c r="DTC920" s="14"/>
      <c r="DTD920" s="14"/>
      <c r="DTE920" s="14"/>
      <c r="DTF920" s="14"/>
      <c r="DTG920" s="14"/>
      <c r="DTH920" s="14"/>
      <c r="DTI920" s="14"/>
      <c r="DTJ920" s="14"/>
      <c r="DTK920" s="14"/>
      <c r="DTL920" s="14"/>
      <c r="DTM920" s="14"/>
      <c r="DTN920" s="14"/>
      <c r="DTO920" s="14"/>
      <c r="DTP920" s="14"/>
      <c r="DTQ920" s="14"/>
      <c r="DTR920" s="14"/>
      <c r="DTS920" s="14"/>
      <c r="DTT920" s="14"/>
      <c r="DTU920" s="14"/>
      <c r="DTV920" s="14"/>
      <c r="DTW920" s="14"/>
      <c r="DTX920" s="14"/>
      <c r="DTY920" s="14"/>
      <c r="DTZ920" s="14"/>
      <c r="DUA920" s="14"/>
      <c r="DUB920" s="14"/>
      <c r="DUC920" s="14"/>
      <c r="DUD920" s="14"/>
      <c r="DUE920" s="14"/>
      <c r="DUF920" s="14"/>
      <c r="DUG920" s="14"/>
      <c r="DUH920" s="14"/>
      <c r="DUI920" s="14"/>
      <c r="DUJ920" s="14"/>
      <c r="DUK920" s="14"/>
      <c r="DUL920" s="14"/>
      <c r="DUM920" s="14"/>
      <c r="DUN920" s="14"/>
      <c r="DUO920" s="14"/>
      <c r="DUP920" s="14"/>
      <c r="DUQ920" s="14"/>
      <c r="DUR920" s="14"/>
      <c r="DUS920" s="14"/>
      <c r="DUT920" s="14"/>
      <c r="DUU920" s="14"/>
      <c r="DUV920" s="14"/>
      <c r="DUW920" s="14"/>
      <c r="DUX920" s="14"/>
      <c r="DUY920" s="14"/>
      <c r="DUZ920" s="14"/>
      <c r="DVA920" s="14"/>
      <c r="DVB920" s="14"/>
      <c r="DVC920" s="14"/>
      <c r="DVD920" s="14"/>
      <c r="DVE920" s="14"/>
      <c r="DVF920" s="14"/>
      <c r="DVG920" s="14"/>
      <c r="DVH920" s="14"/>
      <c r="DVI920" s="14"/>
      <c r="DVJ920" s="14"/>
      <c r="DVK920" s="14"/>
      <c r="DVL920" s="14"/>
      <c r="DVM920" s="14"/>
      <c r="DVN920" s="14"/>
      <c r="DVO920" s="14"/>
      <c r="DVP920" s="14"/>
      <c r="DVQ920" s="14"/>
      <c r="DVR920" s="14"/>
      <c r="DVS920" s="14"/>
      <c r="DVT920" s="14"/>
      <c r="DVU920" s="14"/>
      <c r="DVV920" s="14"/>
      <c r="DVW920" s="14"/>
      <c r="DVX920" s="14"/>
      <c r="DVY920" s="14"/>
      <c r="DVZ920" s="14"/>
      <c r="DWA920" s="14"/>
      <c r="DWB920" s="14"/>
      <c r="DWC920" s="14"/>
      <c r="DWD920" s="14"/>
      <c r="DWE920" s="14"/>
      <c r="DWF920" s="14"/>
      <c r="DWG920" s="14"/>
      <c r="DWH920" s="14"/>
      <c r="DWI920" s="14"/>
      <c r="DWJ920" s="14"/>
      <c r="DWK920" s="14"/>
      <c r="DWL920" s="14"/>
      <c r="DWM920" s="14"/>
      <c r="DWN920" s="14"/>
      <c r="DWO920" s="14"/>
      <c r="DWP920" s="14"/>
      <c r="DWQ920" s="14"/>
      <c r="DWR920" s="14"/>
      <c r="DWS920" s="14"/>
      <c r="DWT920" s="14"/>
      <c r="DWU920" s="14"/>
      <c r="DWV920" s="14"/>
      <c r="DWW920" s="14"/>
      <c r="DWX920" s="14"/>
      <c r="DWY920" s="14"/>
      <c r="DWZ920" s="14"/>
      <c r="DXA920" s="14"/>
      <c r="DXB920" s="14"/>
      <c r="DXC920" s="14"/>
      <c r="DXD920" s="14"/>
      <c r="DXE920" s="14"/>
      <c r="DXF920" s="14"/>
      <c r="DXG920" s="14"/>
      <c r="DXH920" s="14"/>
      <c r="DXI920" s="14"/>
      <c r="DXJ920" s="14"/>
      <c r="DXK920" s="14"/>
      <c r="DXL920" s="14"/>
      <c r="DXM920" s="14"/>
      <c r="DXN920" s="14"/>
      <c r="DXO920" s="14"/>
      <c r="DXP920" s="14"/>
      <c r="DXQ920" s="14"/>
      <c r="DXR920" s="14"/>
      <c r="DXS920" s="14"/>
      <c r="DXT920" s="14"/>
      <c r="DXU920" s="14"/>
      <c r="DXV920" s="14"/>
      <c r="DXW920" s="14"/>
      <c r="DXX920" s="14"/>
      <c r="DXY920" s="14"/>
      <c r="DXZ920" s="14"/>
      <c r="DYA920" s="14"/>
      <c r="DYB920" s="14"/>
      <c r="DYC920" s="14"/>
      <c r="DYD920" s="14"/>
      <c r="DYE920" s="14"/>
      <c r="DYF920" s="14"/>
      <c r="DYG920" s="14"/>
      <c r="DYH920" s="14"/>
      <c r="DYI920" s="14"/>
      <c r="DYJ920" s="14"/>
      <c r="DYK920" s="14"/>
      <c r="DYL920" s="14"/>
      <c r="DYM920" s="14"/>
      <c r="DYN920" s="14"/>
      <c r="DYO920" s="14"/>
      <c r="DYP920" s="14"/>
      <c r="DYQ920" s="14"/>
      <c r="DYR920" s="14"/>
      <c r="DYS920" s="14"/>
      <c r="DYT920" s="14"/>
      <c r="DYU920" s="14"/>
      <c r="DYV920" s="14"/>
      <c r="DYW920" s="14"/>
      <c r="DYX920" s="14"/>
      <c r="DYY920" s="14"/>
      <c r="DYZ920" s="14"/>
      <c r="DZA920" s="14"/>
      <c r="DZB920" s="14"/>
      <c r="DZC920" s="14"/>
      <c r="DZD920" s="14"/>
      <c r="DZE920" s="14"/>
      <c r="DZF920" s="14"/>
      <c r="DZG920" s="14"/>
      <c r="DZH920" s="14"/>
      <c r="DZI920" s="14"/>
      <c r="DZJ920" s="14"/>
      <c r="DZK920" s="14"/>
      <c r="DZL920" s="14"/>
      <c r="DZM920" s="14"/>
      <c r="DZN920" s="14"/>
      <c r="DZO920" s="14"/>
      <c r="DZP920" s="14"/>
      <c r="DZQ920" s="14"/>
      <c r="DZR920" s="14"/>
      <c r="DZS920" s="14"/>
      <c r="DZT920" s="14"/>
      <c r="DZU920" s="14"/>
      <c r="DZV920" s="14"/>
      <c r="DZW920" s="14"/>
      <c r="DZX920" s="14"/>
      <c r="DZY920" s="14"/>
      <c r="DZZ920" s="14"/>
      <c r="EAA920" s="14"/>
      <c r="EAB920" s="14"/>
      <c r="EAC920" s="14"/>
      <c r="EAD920" s="14"/>
      <c r="EAE920" s="14"/>
      <c r="EAF920" s="14"/>
      <c r="EAG920" s="14"/>
      <c r="EAH920" s="14"/>
      <c r="EAI920" s="14"/>
      <c r="EAJ920" s="14"/>
      <c r="EAK920" s="14"/>
      <c r="EAL920" s="14"/>
      <c r="EAM920" s="14"/>
      <c r="EAN920" s="14"/>
      <c r="EAO920" s="14"/>
      <c r="EAP920" s="14"/>
      <c r="EAQ920" s="14"/>
      <c r="EAR920" s="14"/>
      <c r="EAS920" s="14"/>
      <c r="EAT920" s="14"/>
      <c r="EAU920" s="14"/>
      <c r="EAV920" s="14"/>
      <c r="EAW920" s="14"/>
      <c r="EAX920" s="14"/>
      <c r="EAY920" s="14"/>
      <c r="EAZ920" s="14"/>
      <c r="EBA920" s="14"/>
      <c r="EBB920" s="14"/>
      <c r="EBC920" s="14"/>
      <c r="EBD920" s="14"/>
      <c r="EBE920" s="14"/>
      <c r="EBF920" s="14"/>
      <c r="EBG920" s="14"/>
      <c r="EBH920" s="14"/>
      <c r="EBI920" s="14"/>
      <c r="EBJ920" s="14"/>
      <c r="EBK920" s="14"/>
      <c r="EBL920" s="14"/>
      <c r="EBM920" s="14"/>
      <c r="EBN920" s="14"/>
      <c r="EBO920" s="14"/>
      <c r="EBP920" s="14"/>
      <c r="EBQ920" s="14"/>
      <c r="EBR920" s="14"/>
      <c r="EBS920" s="14"/>
      <c r="EBT920" s="14"/>
      <c r="EBU920" s="14"/>
      <c r="EBV920" s="14"/>
      <c r="EBW920" s="14"/>
      <c r="EBX920" s="14"/>
      <c r="EBY920" s="14"/>
      <c r="EBZ920" s="14"/>
      <c r="ECA920" s="14"/>
      <c r="ECB920" s="14"/>
      <c r="ECC920" s="14"/>
      <c r="ECD920" s="14"/>
      <c r="ECE920" s="14"/>
      <c r="ECF920" s="14"/>
      <c r="ECG920" s="14"/>
      <c r="ECH920" s="14"/>
      <c r="ECI920" s="14"/>
      <c r="ECJ920" s="14"/>
      <c r="ECK920" s="14"/>
      <c r="ECL920" s="14"/>
      <c r="ECM920" s="14"/>
      <c r="ECN920" s="14"/>
      <c r="ECO920" s="14"/>
      <c r="ECP920" s="14"/>
      <c r="ECQ920" s="14"/>
      <c r="ECR920" s="14"/>
      <c r="ECS920" s="14"/>
      <c r="ECT920" s="14"/>
      <c r="ECU920" s="14"/>
      <c r="ECV920" s="14"/>
      <c r="ECW920" s="14"/>
      <c r="ECX920" s="14"/>
      <c r="ECY920" s="14"/>
      <c r="ECZ920" s="14"/>
      <c r="EDA920" s="14"/>
      <c r="EDB920" s="14"/>
      <c r="EDC920" s="14"/>
      <c r="EDD920" s="14"/>
      <c r="EDE920" s="14"/>
      <c r="EDF920" s="14"/>
      <c r="EDG920" s="14"/>
      <c r="EDH920" s="14"/>
      <c r="EDI920" s="14"/>
      <c r="EDJ920" s="14"/>
      <c r="EDK920" s="14"/>
      <c r="EDL920" s="14"/>
      <c r="EDM920" s="14"/>
      <c r="EDN920" s="14"/>
      <c r="EDO920" s="14"/>
      <c r="EDP920" s="14"/>
      <c r="EDQ920" s="14"/>
      <c r="EDR920" s="14"/>
      <c r="EDS920" s="14"/>
      <c r="EDT920" s="14"/>
      <c r="EDU920" s="14"/>
      <c r="EDV920" s="14"/>
      <c r="EDW920" s="14"/>
      <c r="EDX920" s="14"/>
      <c r="EDY920" s="14"/>
      <c r="EDZ920" s="14"/>
      <c r="EEA920" s="14"/>
      <c r="EEB920" s="14"/>
      <c r="EEC920" s="14"/>
      <c r="EED920" s="14"/>
      <c r="EEE920" s="14"/>
      <c r="EEF920" s="14"/>
      <c r="EEG920" s="14"/>
      <c r="EEH920" s="14"/>
      <c r="EEI920" s="14"/>
      <c r="EEJ920" s="14"/>
      <c r="EEK920" s="14"/>
      <c r="EEL920" s="14"/>
      <c r="EEM920" s="14"/>
      <c r="EEN920" s="14"/>
      <c r="EEO920" s="14"/>
      <c r="EEP920" s="14"/>
      <c r="EEQ920" s="14"/>
      <c r="EER920" s="14"/>
      <c r="EES920" s="14"/>
      <c r="EET920" s="14"/>
      <c r="EEU920" s="14"/>
      <c r="EEV920" s="14"/>
      <c r="EEW920" s="14"/>
      <c r="EEX920" s="14"/>
      <c r="EEY920" s="14"/>
      <c r="EEZ920" s="14"/>
      <c r="EFA920" s="14"/>
      <c r="EFB920" s="14"/>
      <c r="EFC920" s="14"/>
      <c r="EFD920" s="14"/>
      <c r="EFE920" s="14"/>
      <c r="EFF920" s="14"/>
      <c r="EFG920" s="14"/>
      <c r="EFH920" s="14"/>
      <c r="EFI920" s="14"/>
      <c r="EFJ920" s="14"/>
      <c r="EFK920" s="14"/>
      <c r="EFL920" s="14"/>
      <c r="EFM920" s="14"/>
      <c r="EFN920" s="14"/>
      <c r="EFO920" s="14"/>
      <c r="EFP920" s="14"/>
      <c r="EFQ920" s="14"/>
      <c r="EFR920" s="14"/>
      <c r="EFS920" s="14"/>
      <c r="EFT920" s="14"/>
      <c r="EFU920" s="14"/>
      <c r="EFV920" s="14"/>
      <c r="EFW920" s="14"/>
      <c r="EFX920" s="14"/>
      <c r="EFY920" s="14"/>
      <c r="EFZ920" s="14"/>
      <c r="EGA920" s="14"/>
      <c r="EGB920" s="14"/>
      <c r="EGC920" s="14"/>
      <c r="EGD920" s="14"/>
      <c r="EGE920" s="14"/>
      <c r="EGF920" s="14"/>
      <c r="EGG920" s="14"/>
      <c r="EGH920" s="14"/>
      <c r="EGI920" s="14"/>
      <c r="EGJ920" s="14"/>
      <c r="EGK920" s="14"/>
      <c r="EGL920" s="14"/>
      <c r="EGM920" s="14"/>
      <c r="EGN920" s="14"/>
      <c r="EGO920" s="14"/>
      <c r="EGP920" s="14"/>
      <c r="EGQ920" s="14"/>
      <c r="EGR920" s="14"/>
      <c r="EGS920" s="14"/>
      <c r="EGT920" s="14"/>
      <c r="EGU920" s="14"/>
      <c r="EGV920" s="14"/>
      <c r="EGW920" s="14"/>
      <c r="EGX920" s="14"/>
      <c r="EGY920" s="14"/>
      <c r="EGZ920" s="14"/>
      <c r="EHA920" s="14"/>
      <c r="EHB920" s="14"/>
      <c r="EHC920" s="14"/>
      <c r="EHD920" s="14"/>
      <c r="EHE920" s="14"/>
      <c r="EHF920" s="14"/>
      <c r="EHG920" s="14"/>
      <c r="EHH920" s="14"/>
      <c r="EHI920" s="14"/>
      <c r="EHJ920" s="14"/>
      <c r="EHK920" s="14"/>
      <c r="EHL920" s="14"/>
      <c r="EHM920" s="14"/>
      <c r="EHN920" s="14"/>
      <c r="EHO920" s="14"/>
      <c r="EHP920" s="14"/>
      <c r="EHQ920" s="14"/>
      <c r="EHR920" s="14"/>
      <c r="EHS920" s="14"/>
      <c r="EHT920" s="14"/>
      <c r="EHU920" s="14"/>
      <c r="EHV920" s="14"/>
      <c r="EHW920" s="14"/>
      <c r="EHX920" s="14"/>
      <c r="EHY920" s="14"/>
      <c r="EHZ920" s="14"/>
      <c r="EIA920" s="14"/>
      <c r="EIB920" s="14"/>
      <c r="EIC920" s="14"/>
      <c r="EID920" s="14"/>
      <c r="EIE920" s="14"/>
      <c r="EIF920" s="14"/>
      <c r="EIG920" s="14"/>
      <c r="EIH920" s="14"/>
      <c r="EII920" s="14"/>
      <c r="EIJ920" s="14"/>
      <c r="EIK920" s="14"/>
      <c r="EIL920" s="14"/>
      <c r="EIM920" s="14"/>
      <c r="EIN920" s="14"/>
      <c r="EIO920" s="14"/>
      <c r="EIP920" s="14"/>
      <c r="EIQ920" s="14"/>
      <c r="EIR920" s="14"/>
      <c r="EIS920" s="14"/>
      <c r="EIT920" s="14"/>
      <c r="EIU920" s="14"/>
      <c r="EIV920" s="14"/>
      <c r="EIW920" s="14"/>
      <c r="EIX920" s="14"/>
      <c r="EIY920" s="14"/>
      <c r="EIZ920" s="14"/>
      <c r="EJA920" s="14"/>
      <c r="EJB920" s="14"/>
      <c r="EJC920" s="14"/>
      <c r="EJD920" s="14"/>
      <c r="EJE920" s="14"/>
      <c r="EJF920" s="14"/>
      <c r="EJG920" s="14"/>
      <c r="EJH920" s="14"/>
      <c r="EJI920" s="14"/>
      <c r="EJJ920" s="14"/>
      <c r="EJK920" s="14"/>
      <c r="EJL920" s="14"/>
      <c r="EJM920" s="14"/>
      <c r="EJN920" s="14"/>
      <c r="EJO920" s="14"/>
      <c r="EJP920" s="14"/>
      <c r="EJQ920" s="14"/>
      <c r="EJR920" s="14"/>
      <c r="EJS920" s="14"/>
      <c r="EJT920" s="14"/>
      <c r="EJU920" s="14"/>
      <c r="EJV920" s="14"/>
      <c r="EJW920" s="14"/>
      <c r="EJX920" s="14"/>
      <c r="EJY920" s="14"/>
      <c r="EJZ920" s="14"/>
      <c r="EKA920" s="14"/>
      <c r="EKB920" s="14"/>
      <c r="EKC920" s="14"/>
      <c r="EKD920" s="14"/>
      <c r="EKE920" s="14"/>
      <c r="EKF920" s="14"/>
      <c r="EKG920" s="14"/>
      <c r="EKH920" s="14"/>
      <c r="EKI920" s="14"/>
      <c r="EKJ920" s="14"/>
      <c r="EKK920" s="14"/>
      <c r="EKL920" s="14"/>
      <c r="EKM920" s="14"/>
      <c r="EKN920" s="14"/>
      <c r="EKO920" s="14"/>
      <c r="EKP920" s="14"/>
      <c r="EKQ920" s="14"/>
      <c r="EKR920" s="14"/>
      <c r="EKS920" s="14"/>
      <c r="EKT920" s="14"/>
      <c r="EKU920" s="14"/>
      <c r="EKV920" s="14"/>
      <c r="EKW920" s="14"/>
      <c r="EKX920" s="14"/>
      <c r="EKY920" s="14"/>
      <c r="EKZ920" s="14"/>
      <c r="ELA920" s="14"/>
      <c r="ELB920" s="14"/>
      <c r="ELC920" s="14"/>
      <c r="ELD920" s="14"/>
      <c r="ELE920" s="14"/>
      <c r="ELF920" s="14"/>
      <c r="ELG920" s="14"/>
      <c r="ELH920" s="14"/>
      <c r="ELI920" s="14"/>
      <c r="ELJ920" s="14"/>
      <c r="ELK920" s="14"/>
      <c r="ELL920" s="14"/>
      <c r="ELM920" s="14"/>
      <c r="ELN920" s="14"/>
      <c r="ELO920" s="14"/>
      <c r="ELP920" s="14"/>
      <c r="ELQ920" s="14"/>
      <c r="ELR920" s="14"/>
      <c r="ELS920" s="14"/>
      <c r="ELT920" s="14"/>
      <c r="ELU920" s="14"/>
      <c r="ELV920" s="14"/>
      <c r="ELW920" s="14"/>
      <c r="ELX920" s="14"/>
      <c r="ELY920" s="14"/>
      <c r="ELZ920" s="14"/>
      <c r="EMA920" s="14"/>
      <c r="EMB920" s="14"/>
      <c r="EMC920" s="14"/>
      <c r="EMD920" s="14"/>
      <c r="EME920" s="14"/>
      <c r="EMF920" s="14"/>
      <c r="EMG920" s="14"/>
      <c r="EMH920" s="14"/>
      <c r="EMI920" s="14"/>
      <c r="EMJ920" s="14"/>
      <c r="EMK920" s="14"/>
      <c r="EML920" s="14"/>
      <c r="EMM920" s="14"/>
      <c r="EMN920" s="14"/>
      <c r="EMO920" s="14"/>
      <c r="EMP920" s="14"/>
      <c r="EMQ920" s="14"/>
      <c r="EMR920" s="14"/>
      <c r="EMS920" s="14"/>
      <c r="EMT920" s="14"/>
      <c r="EMU920" s="14"/>
      <c r="EMV920" s="14"/>
      <c r="EMW920" s="14"/>
      <c r="EMX920" s="14"/>
      <c r="EMY920" s="14"/>
      <c r="EMZ920" s="14"/>
      <c r="ENA920" s="14"/>
      <c r="ENB920" s="14"/>
      <c r="ENC920" s="14"/>
      <c r="END920" s="14"/>
      <c r="ENE920" s="14"/>
      <c r="ENF920" s="14"/>
      <c r="ENG920" s="14"/>
      <c r="ENH920" s="14"/>
      <c r="ENI920" s="14"/>
      <c r="ENJ920" s="14"/>
      <c r="ENK920" s="14"/>
      <c r="ENL920" s="14"/>
      <c r="ENM920" s="14"/>
      <c r="ENN920" s="14"/>
      <c r="ENO920" s="14"/>
      <c r="ENP920" s="14"/>
      <c r="ENQ920" s="14"/>
      <c r="ENR920" s="14"/>
      <c r="ENS920" s="14"/>
      <c r="ENT920" s="14"/>
      <c r="ENU920" s="14"/>
      <c r="ENV920" s="14"/>
      <c r="ENW920" s="14"/>
      <c r="ENX920" s="14"/>
      <c r="ENY920" s="14"/>
      <c r="ENZ920" s="14"/>
      <c r="EOA920" s="14"/>
      <c r="EOB920" s="14"/>
      <c r="EOC920" s="14"/>
      <c r="EOD920" s="14"/>
      <c r="EOE920" s="14"/>
      <c r="EOF920" s="14"/>
      <c r="EOG920" s="14"/>
      <c r="EOH920" s="14"/>
      <c r="EOI920" s="14"/>
      <c r="EOJ920" s="14"/>
      <c r="EOK920" s="14"/>
      <c r="EOL920" s="14"/>
      <c r="EOM920" s="14"/>
      <c r="EON920" s="14"/>
      <c r="EOO920" s="14"/>
      <c r="EOP920" s="14"/>
      <c r="EOQ920" s="14"/>
      <c r="EOR920" s="14"/>
      <c r="EOS920" s="14"/>
      <c r="EOT920" s="14"/>
      <c r="EOU920" s="14"/>
      <c r="EOV920" s="14"/>
      <c r="EOW920" s="14"/>
      <c r="EOX920" s="14"/>
      <c r="EOY920" s="14"/>
      <c r="EOZ920" s="14"/>
      <c r="EPA920" s="14"/>
      <c r="EPB920" s="14"/>
      <c r="EPC920" s="14"/>
      <c r="EPD920" s="14"/>
      <c r="EPE920" s="14"/>
      <c r="EPF920" s="14"/>
      <c r="EPG920" s="14"/>
      <c r="EPH920" s="14"/>
      <c r="EPI920" s="14"/>
      <c r="EPJ920" s="14"/>
      <c r="EPK920" s="14"/>
      <c r="EPL920" s="14"/>
      <c r="EPM920" s="14"/>
      <c r="EPN920" s="14"/>
      <c r="EPO920" s="14"/>
      <c r="EPP920" s="14"/>
      <c r="EPQ920" s="14"/>
      <c r="EPR920" s="14"/>
      <c r="EPS920" s="14"/>
      <c r="EPT920" s="14"/>
      <c r="EPU920" s="14"/>
      <c r="EPV920" s="14"/>
      <c r="EPW920" s="14"/>
      <c r="EPX920" s="14"/>
      <c r="EPY920" s="14"/>
      <c r="EPZ920" s="14"/>
      <c r="EQA920" s="14"/>
      <c r="EQB920" s="14"/>
      <c r="EQC920" s="14"/>
      <c r="EQD920" s="14"/>
      <c r="EQE920" s="14"/>
      <c r="EQF920" s="14"/>
      <c r="EQG920" s="14"/>
      <c r="EQH920" s="14"/>
      <c r="EQI920" s="14"/>
      <c r="EQJ920" s="14"/>
      <c r="EQK920" s="14"/>
      <c r="EQL920" s="14"/>
      <c r="EQM920" s="14"/>
      <c r="EQN920" s="14"/>
      <c r="EQO920" s="14"/>
      <c r="EQP920" s="14"/>
      <c r="EQQ920" s="14"/>
      <c r="EQR920" s="14"/>
      <c r="EQS920" s="14"/>
      <c r="EQT920" s="14"/>
      <c r="EQU920" s="14"/>
      <c r="EQV920" s="14"/>
      <c r="EQW920" s="14"/>
      <c r="EQX920" s="14"/>
      <c r="EQY920" s="14"/>
      <c r="EQZ920" s="14"/>
      <c r="ERA920" s="14"/>
      <c r="ERB920" s="14"/>
      <c r="ERC920" s="14"/>
      <c r="ERD920" s="14"/>
      <c r="ERE920" s="14"/>
      <c r="ERF920" s="14"/>
      <c r="ERG920" s="14"/>
      <c r="ERH920" s="14"/>
      <c r="ERI920" s="14"/>
      <c r="ERJ920" s="14"/>
      <c r="ERK920" s="14"/>
      <c r="ERL920" s="14"/>
      <c r="ERM920" s="14"/>
      <c r="ERN920" s="14"/>
      <c r="ERO920" s="14"/>
      <c r="ERP920" s="14"/>
      <c r="ERQ920" s="14"/>
      <c r="ERR920" s="14"/>
      <c r="ERS920" s="14"/>
      <c r="ERT920" s="14"/>
      <c r="ERU920" s="14"/>
      <c r="ERV920" s="14"/>
      <c r="ERW920" s="14"/>
      <c r="ERX920" s="14"/>
      <c r="ERY920" s="14"/>
      <c r="ERZ920" s="14"/>
      <c r="ESA920" s="14"/>
      <c r="ESB920" s="14"/>
      <c r="ESC920" s="14"/>
      <c r="ESD920" s="14"/>
      <c r="ESE920" s="14"/>
      <c r="ESF920" s="14"/>
      <c r="ESG920" s="14"/>
      <c r="ESH920" s="14"/>
      <c r="ESI920" s="14"/>
      <c r="ESJ920" s="14"/>
      <c r="ESK920" s="14"/>
      <c r="ESL920" s="14"/>
      <c r="ESM920" s="14"/>
      <c r="ESN920" s="14"/>
      <c r="ESO920" s="14"/>
      <c r="ESP920" s="14"/>
      <c r="ESQ920" s="14"/>
      <c r="ESR920" s="14"/>
      <c r="ESS920" s="14"/>
      <c r="EST920" s="14"/>
      <c r="ESU920" s="14"/>
      <c r="ESV920" s="14"/>
      <c r="ESW920" s="14"/>
      <c r="ESX920" s="14"/>
      <c r="ESY920" s="14"/>
      <c r="ESZ920" s="14"/>
      <c r="ETA920" s="14"/>
      <c r="ETB920" s="14"/>
      <c r="ETC920" s="14"/>
      <c r="ETD920" s="14"/>
      <c r="ETE920" s="14"/>
      <c r="ETF920" s="14"/>
      <c r="ETG920" s="14"/>
      <c r="ETH920" s="14"/>
      <c r="ETI920" s="14"/>
      <c r="ETJ920" s="14"/>
      <c r="ETK920" s="14"/>
      <c r="ETL920" s="14"/>
      <c r="ETM920" s="14"/>
      <c r="ETN920" s="14"/>
      <c r="ETO920" s="14"/>
      <c r="ETP920" s="14"/>
      <c r="ETQ920" s="14"/>
      <c r="ETR920" s="14"/>
      <c r="ETS920" s="14"/>
      <c r="ETT920" s="14"/>
      <c r="ETU920" s="14"/>
      <c r="ETV920" s="14"/>
      <c r="ETW920" s="14"/>
      <c r="ETX920" s="14"/>
      <c r="ETY920" s="14"/>
      <c r="ETZ920" s="14"/>
      <c r="EUA920" s="14"/>
      <c r="EUB920" s="14"/>
      <c r="EUC920" s="14"/>
      <c r="EUD920" s="14"/>
      <c r="EUE920" s="14"/>
      <c r="EUF920" s="14"/>
      <c r="EUG920" s="14"/>
      <c r="EUH920" s="14"/>
      <c r="EUI920" s="14"/>
      <c r="EUJ920" s="14"/>
      <c r="EUK920" s="14"/>
      <c r="EUL920" s="14"/>
      <c r="EUM920" s="14"/>
      <c r="EUN920" s="14"/>
      <c r="EUO920" s="14"/>
      <c r="EUP920" s="14"/>
      <c r="EUQ920" s="14"/>
      <c r="EUR920" s="14"/>
      <c r="EUS920" s="14"/>
      <c r="EUT920" s="14"/>
      <c r="EUU920" s="14"/>
      <c r="EUV920" s="14"/>
      <c r="EUW920" s="14"/>
      <c r="EUX920" s="14"/>
      <c r="EUY920" s="14"/>
      <c r="EUZ920" s="14"/>
      <c r="EVA920" s="14"/>
      <c r="EVB920" s="14"/>
      <c r="EVC920" s="14"/>
      <c r="EVD920" s="14"/>
      <c r="EVE920" s="14"/>
      <c r="EVF920" s="14"/>
      <c r="EVG920" s="14"/>
      <c r="EVH920" s="14"/>
      <c r="EVI920" s="14"/>
      <c r="EVJ920" s="14"/>
      <c r="EVK920" s="14"/>
      <c r="EVL920" s="14"/>
      <c r="EVM920" s="14"/>
      <c r="EVN920" s="14"/>
      <c r="EVO920" s="14"/>
      <c r="EVP920" s="14"/>
      <c r="EVQ920" s="14"/>
      <c r="EVR920" s="14"/>
      <c r="EVS920" s="14"/>
      <c r="EVT920" s="14"/>
      <c r="EVU920" s="14"/>
      <c r="EVV920" s="14"/>
      <c r="EVW920" s="14"/>
      <c r="EVX920" s="14"/>
      <c r="EVY920" s="14"/>
      <c r="EVZ920" s="14"/>
      <c r="EWA920" s="14"/>
      <c r="EWB920" s="14"/>
      <c r="EWC920" s="14"/>
      <c r="EWD920" s="14"/>
      <c r="EWE920" s="14"/>
      <c r="EWF920" s="14"/>
      <c r="EWG920" s="14"/>
      <c r="EWH920" s="14"/>
      <c r="EWI920" s="14"/>
      <c r="EWJ920" s="14"/>
      <c r="EWK920" s="14"/>
      <c r="EWL920" s="14"/>
      <c r="EWM920" s="14"/>
      <c r="EWN920" s="14"/>
      <c r="EWO920" s="14"/>
      <c r="EWP920" s="14"/>
      <c r="EWQ920" s="14"/>
      <c r="EWR920" s="14"/>
      <c r="EWS920" s="14"/>
      <c r="EWT920" s="14"/>
      <c r="EWU920" s="14"/>
      <c r="EWV920" s="14"/>
      <c r="EWW920" s="14"/>
      <c r="EWX920" s="14"/>
      <c r="EWY920" s="14"/>
      <c r="EWZ920" s="14"/>
      <c r="EXA920" s="14"/>
      <c r="EXB920" s="14"/>
      <c r="EXC920" s="14"/>
      <c r="EXD920" s="14"/>
      <c r="EXE920" s="14"/>
      <c r="EXF920" s="14"/>
      <c r="EXG920" s="14"/>
      <c r="EXH920" s="14"/>
      <c r="EXI920" s="14"/>
      <c r="EXJ920" s="14"/>
      <c r="EXK920" s="14"/>
      <c r="EXL920" s="14"/>
      <c r="EXM920" s="14"/>
      <c r="EXN920" s="14"/>
      <c r="EXO920" s="14"/>
      <c r="EXP920" s="14"/>
      <c r="EXQ920" s="14"/>
      <c r="EXR920" s="14"/>
      <c r="EXS920" s="14"/>
      <c r="EXT920" s="14"/>
      <c r="EXU920" s="14"/>
      <c r="EXV920" s="14"/>
      <c r="EXW920" s="14"/>
      <c r="EXX920" s="14"/>
      <c r="EXY920" s="14"/>
      <c r="EXZ920" s="14"/>
      <c r="EYA920" s="14"/>
      <c r="EYB920" s="14"/>
      <c r="EYC920" s="14"/>
      <c r="EYD920" s="14"/>
      <c r="EYE920" s="14"/>
      <c r="EYF920" s="14"/>
      <c r="EYG920" s="14"/>
      <c r="EYH920" s="14"/>
      <c r="EYI920" s="14"/>
      <c r="EYJ920" s="14"/>
      <c r="EYK920" s="14"/>
      <c r="EYL920" s="14"/>
      <c r="EYM920" s="14"/>
      <c r="EYN920" s="14"/>
      <c r="EYO920" s="14"/>
      <c r="EYP920" s="14"/>
      <c r="EYQ920" s="14"/>
      <c r="EYR920" s="14"/>
      <c r="EYS920" s="14"/>
      <c r="EYT920" s="14"/>
      <c r="EYU920" s="14"/>
      <c r="EYV920" s="14"/>
      <c r="EYW920" s="14"/>
      <c r="EYX920" s="14"/>
      <c r="EYY920" s="14"/>
      <c r="EYZ920" s="14"/>
      <c r="EZA920" s="14"/>
      <c r="EZB920" s="14"/>
      <c r="EZC920" s="14"/>
      <c r="EZD920" s="14"/>
      <c r="EZE920" s="14"/>
      <c r="EZF920" s="14"/>
      <c r="EZG920" s="14"/>
      <c r="EZH920" s="14"/>
      <c r="EZI920" s="14"/>
      <c r="EZJ920" s="14"/>
      <c r="EZK920" s="14"/>
      <c r="EZL920" s="14"/>
      <c r="EZM920" s="14"/>
      <c r="EZN920" s="14"/>
      <c r="EZO920" s="14"/>
      <c r="EZP920" s="14"/>
      <c r="EZQ920" s="14"/>
      <c r="EZR920" s="14"/>
      <c r="EZS920" s="14"/>
      <c r="EZT920" s="14"/>
      <c r="EZU920" s="14"/>
      <c r="EZV920" s="14"/>
      <c r="EZW920" s="14"/>
      <c r="EZX920" s="14"/>
      <c r="EZY920" s="14"/>
      <c r="EZZ920" s="14"/>
      <c r="FAA920" s="14"/>
      <c r="FAB920" s="14"/>
      <c r="FAC920" s="14"/>
      <c r="FAD920" s="14"/>
      <c r="FAE920" s="14"/>
      <c r="FAF920" s="14"/>
      <c r="FAG920" s="14"/>
      <c r="FAH920" s="14"/>
      <c r="FAI920" s="14"/>
      <c r="FAJ920" s="14"/>
      <c r="FAK920" s="14"/>
      <c r="FAL920" s="14"/>
      <c r="FAM920" s="14"/>
      <c r="FAN920" s="14"/>
      <c r="FAO920" s="14"/>
      <c r="FAP920" s="14"/>
      <c r="FAQ920" s="14"/>
      <c r="FAR920" s="14"/>
      <c r="FAS920" s="14"/>
      <c r="FAT920" s="14"/>
      <c r="FAU920" s="14"/>
      <c r="FAV920" s="14"/>
      <c r="FAW920" s="14"/>
      <c r="FAX920" s="14"/>
      <c r="FAY920" s="14"/>
      <c r="FAZ920" s="14"/>
      <c r="FBA920" s="14"/>
      <c r="FBB920" s="14"/>
      <c r="FBC920" s="14"/>
      <c r="FBD920" s="14"/>
      <c r="FBE920" s="14"/>
      <c r="FBF920" s="14"/>
      <c r="FBG920" s="14"/>
      <c r="FBH920" s="14"/>
      <c r="FBI920" s="14"/>
      <c r="FBJ920" s="14"/>
      <c r="FBK920" s="14"/>
      <c r="FBL920" s="14"/>
      <c r="FBM920" s="14"/>
      <c r="FBN920" s="14"/>
      <c r="FBO920" s="14"/>
      <c r="FBP920" s="14"/>
      <c r="FBQ920" s="14"/>
      <c r="FBR920" s="14"/>
      <c r="FBS920" s="14"/>
      <c r="FBT920" s="14"/>
      <c r="FBU920" s="14"/>
      <c r="FBV920" s="14"/>
      <c r="FBW920" s="14"/>
      <c r="FBX920" s="14"/>
      <c r="FBY920" s="14"/>
      <c r="FBZ920" s="14"/>
      <c r="FCA920" s="14"/>
      <c r="FCB920" s="14"/>
      <c r="FCC920" s="14"/>
      <c r="FCD920" s="14"/>
      <c r="FCE920" s="14"/>
      <c r="FCF920" s="14"/>
      <c r="FCG920" s="14"/>
      <c r="FCH920" s="14"/>
      <c r="FCI920" s="14"/>
      <c r="FCJ920" s="14"/>
      <c r="FCK920" s="14"/>
      <c r="FCL920" s="14"/>
      <c r="FCM920" s="14"/>
      <c r="FCN920" s="14"/>
      <c r="FCO920" s="14"/>
      <c r="FCP920" s="14"/>
      <c r="FCQ920" s="14"/>
      <c r="FCR920" s="14"/>
      <c r="FCS920" s="14"/>
      <c r="FCT920" s="14"/>
      <c r="FCU920" s="14"/>
      <c r="FCV920" s="14"/>
      <c r="FCW920" s="14"/>
      <c r="FCX920" s="14"/>
      <c r="FCY920" s="14"/>
      <c r="FCZ920" s="14"/>
      <c r="FDA920" s="14"/>
      <c r="FDB920" s="14"/>
      <c r="FDC920" s="14"/>
      <c r="FDD920" s="14"/>
      <c r="FDE920" s="14"/>
      <c r="FDF920" s="14"/>
      <c r="FDG920" s="14"/>
      <c r="FDH920" s="14"/>
      <c r="FDI920" s="14"/>
      <c r="FDJ920" s="14"/>
      <c r="FDK920" s="14"/>
      <c r="FDL920" s="14"/>
      <c r="FDM920" s="14"/>
      <c r="FDN920" s="14"/>
      <c r="FDO920" s="14"/>
      <c r="FDP920" s="14"/>
      <c r="FDQ920" s="14"/>
      <c r="FDR920" s="14"/>
      <c r="FDS920" s="14"/>
      <c r="FDT920" s="14"/>
      <c r="FDU920" s="14"/>
      <c r="FDV920" s="14"/>
      <c r="FDW920" s="14"/>
      <c r="FDX920" s="14"/>
      <c r="FDY920" s="14"/>
      <c r="FDZ920" s="14"/>
      <c r="FEA920" s="14"/>
      <c r="FEB920" s="14"/>
      <c r="FEC920" s="14"/>
      <c r="FED920" s="14"/>
      <c r="FEE920" s="14"/>
      <c r="FEF920" s="14"/>
      <c r="FEG920" s="14"/>
      <c r="FEH920" s="14"/>
      <c r="FEI920" s="14"/>
      <c r="FEJ920" s="14"/>
      <c r="FEK920" s="14"/>
      <c r="FEL920" s="14"/>
      <c r="FEM920" s="14"/>
      <c r="FEN920" s="14"/>
      <c r="FEO920" s="14"/>
      <c r="FEP920" s="14"/>
      <c r="FEQ920" s="14"/>
      <c r="FER920" s="14"/>
      <c r="FES920" s="14"/>
      <c r="FET920" s="14"/>
      <c r="FEU920" s="14"/>
      <c r="FEV920" s="14"/>
      <c r="FEW920" s="14"/>
      <c r="FEX920" s="14"/>
      <c r="FEY920" s="14"/>
      <c r="FEZ920" s="14"/>
      <c r="FFA920" s="14"/>
      <c r="FFB920" s="14"/>
      <c r="FFC920" s="14"/>
      <c r="FFD920" s="14"/>
      <c r="FFE920" s="14"/>
      <c r="FFF920" s="14"/>
      <c r="FFG920" s="14"/>
      <c r="FFH920" s="14"/>
      <c r="FFI920" s="14"/>
      <c r="FFJ920" s="14"/>
      <c r="FFK920" s="14"/>
      <c r="FFL920" s="14"/>
      <c r="FFM920" s="14"/>
      <c r="FFN920" s="14"/>
      <c r="FFO920" s="14"/>
      <c r="FFP920" s="14"/>
      <c r="FFQ920" s="14"/>
      <c r="FFR920" s="14"/>
      <c r="FFS920" s="14"/>
      <c r="FFT920" s="14"/>
      <c r="FFU920" s="14"/>
      <c r="FFV920" s="14"/>
      <c r="FFW920" s="14"/>
      <c r="FFX920" s="14"/>
      <c r="FFY920" s="14"/>
      <c r="FFZ920" s="14"/>
      <c r="FGA920" s="14"/>
      <c r="FGB920" s="14"/>
      <c r="FGC920" s="14"/>
      <c r="FGD920" s="14"/>
      <c r="FGE920" s="14"/>
      <c r="FGF920" s="14"/>
      <c r="FGG920" s="14"/>
      <c r="FGH920" s="14"/>
      <c r="FGI920" s="14"/>
      <c r="FGJ920" s="14"/>
      <c r="FGK920" s="14"/>
      <c r="FGL920" s="14"/>
      <c r="FGM920" s="14"/>
      <c r="FGN920" s="14"/>
      <c r="FGO920" s="14"/>
      <c r="FGP920" s="14"/>
      <c r="FGQ920" s="14"/>
      <c r="FGR920" s="14"/>
      <c r="FGS920" s="14"/>
      <c r="FGT920" s="14"/>
      <c r="FGU920" s="14"/>
      <c r="FGV920" s="14"/>
      <c r="FGW920" s="14"/>
      <c r="FGX920" s="14"/>
      <c r="FGY920" s="14"/>
      <c r="FGZ920" s="14"/>
      <c r="FHA920" s="14"/>
      <c r="FHB920" s="14"/>
      <c r="FHC920" s="14"/>
      <c r="FHD920" s="14"/>
      <c r="FHE920" s="14"/>
      <c r="FHF920" s="14"/>
      <c r="FHG920" s="14"/>
      <c r="FHH920" s="14"/>
      <c r="FHI920" s="14"/>
      <c r="FHJ920" s="14"/>
      <c r="FHK920" s="14"/>
      <c r="FHL920" s="14"/>
      <c r="FHM920" s="14"/>
      <c r="FHN920" s="14"/>
      <c r="FHO920" s="14"/>
      <c r="FHP920" s="14"/>
      <c r="FHQ920" s="14"/>
      <c r="FHR920" s="14"/>
      <c r="FHS920" s="14"/>
      <c r="FHT920" s="14"/>
      <c r="FHU920" s="14"/>
      <c r="FHV920" s="14"/>
      <c r="FHW920" s="14"/>
      <c r="FHX920" s="14"/>
      <c r="FHY920" s="14"/>
      <c r="FHZ920" s="14"/>
      <c r="FIA920" s="14"/>
      <c r="FIB920" s="14"/>
      <c r="FIC920" s="14"/>
      <c r="FID920" s="14"/>
      <c r="FIE920" s="14"/>
      <c r="FIF920" s="14"/>
      <c r="FIG920" s="14"/>
      <c r="FIH920" s="14"/>
      <c r="FII920" s="14"/>
      <c r="FIJ920" s="14"/>
      <c r="FIK920" s="14"/>
      <c r="FIL920" s="14"/>
      <c r="FIM920" s="14"/>
      <c r="FIN920" s="14"/>
      <c r="FIO920" s="14"/>
      <c r="FIP920" s="14"/>
      <c r="FIQ920" s="14"/>
      <c r="FIR920" s="14"/>
      <c r="FIS920" s="14"/>
      <c r="FIT920" s="14"/>
      <c r="FIU920" s="14"/>
      <c r="FIV920" s="14"/>
      <c r="FIW920" s="14"/>
      <c r="FIX920" s="14"/>
      <c r="FIY920" s="14"/>
      <c r="FIZ920" s="14"/>
      <c r="FJA920" s="14"/>
      <c r="FJB920" s="14"/>
      <c r="FJC920" s="14"/>
      <c r="FJD920" s="14"/>
      <c r="FJE920" s="14"/>
      <c r="FJF920" s="14"/>
      <c r="FJG920" s="14"/>
      <c r="FJH920" s="14"/>
      <c r="FJI920" s="14"/>
      <c r="FJJ920" s="14"/>
      <c r="FJK920" s="14"/>
      <c r="FJL920" s="14"/>
      <c r="FJM920" s="14"/>
      <c r="FJN920" s="14"/>
      <c r="FJO920" s="14"/>
      <c r="FJP920" s="14"/>
      <c r="FJQ920" s="14"/>
      <c r="FJR920" s="14"/>
      <c r="FJS920" s="14"/>
      <c r="FJT920" s="14"/>
      <c r="FJU920" s="14"/>
      <c r="FJV920" s="14"/>
      <c r="FJW920" s="14"/>
      <c r="FJX920" s="14"/>
      <c r="FJY920" s="14"/>
      <c r="FJZ920" s="14"/>
      <c r="FKA920" s="14"/>
      <c r="FKB920" s="14"/>
      <c r="FKC920" s="14"/>
      <c r="FKD920" s="14"/>
      <c r="FKE920" s="14"/>
      <c r="FKF920" s="14"/>
      <c r="FKG920" s="14"/>
      <c r="FKH920" s="14"/>
      <c r="FKI920" s="14"/>
      <c r="FKJ920" s="14"/>
      <c r="FKK920" s="14"/>
      <c r="FKL920" s="14"/>
      <c r="FKM920" s="14"/>
      <c r="FKN920" s="14"/>
      <c r="FKO920" s="14"/>
      <c r="FKP920" s="14"/>
      <c r="FKQ920" s="14"/>
      <c r="FKR920" s="14"/>
      <c r="FKS920" s="14"/>
      <c r="FKT920" s="14"/>
      <c r="FKU920" s="14"/>
      <c r="FKV920" s="14"/>
      <c r="FKW920" s="14"/>
      <c r="FKX920" s="14"/>
      <c r="FKY920" s="14"/>
      <c r="FKZ920" s="14"/>
      <c r="FLA920" s="14"/>
      <c r="FLB920" s="14"/>
      <c r="FLC920" s="14"/>
      <c r="FLD920" s="14"/>
      <c r="FLE920" s="14"/>
      <c r="FLF920" s="14"/>
      <c r="FLG920" s="14"/>
      <c r="FLH920" s="14"/>
      <c r="FLI920" s="14"/>
      <c r="FLJ920" s="14"/>
      <c r="FLK920" s="14"/>
      <c r="FLL920" s="14"/>
      <c r="FLM920" s="14"/>
      <c r="FLN920" s="14"/>
      <c r="FLO920" s="14"/>
      <c r="FLP920" s="14"/>
      <c r="FLQ920" s="14"/>
      <c r="FLR920" s="14"/>
      <c r="FLS920" s="14"/>
      <c r="FLT920" s="14"/>
      <c r="FLU920" s="14"/>
      <c r="FLV920" s="14"/>
      <c r="FLW920" s="14"/>
      <c r="FLX920" s="14"/>
      <c r="FLY920" s="14"/>
      <c r="FLZ920" s="14"/>
      <c r="FMA920" s="14"/>
      <c r="FMB920" s="14"/>
      <c r="FMC920" s="14"/>
      <c r="FMD920" s="14"/>
      <c r="FME920" s="14"/>
      <c r="FMF920" s="14"/>
      <c r="FMG920" s="14"/>
      <c r="FMH920" s="14"/>
      <c r="FMI920" s="14"/>
      <c r="FMJ920" s="14"/>
      <c r="FMK920" s="14"/>
      <c r="FML920" s="14"/>
      <c r="FMM920" s="14"/>
      <c r="FMN920" s="14"/>
      <c r="FMO920" s="14"/>
      <c r="FMP920" s="14"/>
      <c r="FMQ920" s="14"/>
      <c r="FMR920" s="14"/>
      <c r="FMS920" s="14"/>
      <c r="FMT920" s="14"/>
      <c r="FMU920" s="14"/>
      <c r="FMV920" s="14"/>
      <c r="FMW920" s="14"/>
      <c r="FMX920" s="14"/>
      <c r="FMY920" s="14"/>
      <c r="FMZ920" s="14"/>
      <c r="FNA920" s="14"/>
      <c r="FNB920" s="14"/>
      <c r="FNC920" s="14"/>
      <c r="FND920" s="14"/>
      <c r="FNE920" s="14"/>
      <c r="FNF920" s="14"/>
      <c r="FNG920" s="14"/>
      <c r="FNH920" s="14"/>
      <c r="FNI920" s="14"/>
      <c r="FNJ920" s="14"/>
      <c r="FNK920" s="14"/>
      <c r="FNL920" s="14"/>
      <c r="FNM920" s="14"/>
      <c r="FNN920" s="14"/>
      <c r="FNO920" s="14"/>
      <c r="FNP920" s="14"/>
      <c r="FNQ920" s="14"/>
      <c r="FNR920" s="14"/>
      <c r="FNS920" s="14"/>
      <c r="FNT920" s="14"/>
      <c r="FNU920" s="14"/>
      <c r="FNV920" s="14"/>
      <c r="FNW920" s="14"/>
      <c r="FNX920" s="14"/>
      <c r="FNY920" s="14"/>
      <c r="FNZ920" s="14"/>
      <c r="FOA920" s="14"/>
      <c r="FOB920" s="14"/>
      <c r="FOC920" s="14"/>
      <c r="FOD920" s="14"/>
      <c r="FOE920" s="14"/>
      <c r="FOF920" s="14"/>
      <c r="FOG920" s="14"/>
      <c r="FOH920" s="14"/>
      <c r="FOI920" s="14"/>
      <c r="FOJ920" s="14"/>
      <c r="FOK920" s="14"/>
      <c r="FOL920" s="14"/>
      <c r="FOM920" s="14"/>
      <c r="FON920" s="14"/>
      <c r="FOO920" s="14"/>
      <c r="FOP920" s="14"/>
      <c r="FOQ920" s="14"/>
      <c r="FOR920" s="14"/>
      <c r="FOS920" s="14"/>
      <c r="FOT920" s="14"/>
      <c r="FOU920" s="14"/>
      <c r="FOV920" s="14"/>
      <c r="FOW920" s="14"/>
      <c r="FOX920" s="14"/>
      <c r="FOY920" s="14"/>
      <c r="FOZ920" s="14"/>
      <c r="FPA920" s="14"/>
      <c r="FPB920" s="14"/>
      <c r="FPC920" s="14"/>
      <c r="FPD920" s="14"/>
      <c r="FPE920" s="14"/>
      <c r="FPF920" s="14"/>
      <c r="FPG920" s="14"/>
      <c r="FPH920" s="14"/>
      <c r="FPI920" s="14"/>
      <c r="FPJ920" s="14"/>
      <c r="FPK920" s="14"/>
      <c r="FPL920" s="14"/>
      <c r="FPM920" s="14"/>
      <c r="FPN920" s="14"/>
      <c r="FPO920" s="14"/>
      <c r="FPP920" s="14"/>
      <c r="FPQ920" s="14"/>
      <c r="FPR920" s="14"/>
      <c r="FPS920" s="14"/>
      <c r="FPT920" s="14"/>
      <c r="FPU920" s="14"/>
      <c r="FPV920" s="14"/>
      <c r="FPW920" s="14"/>
      <c r="FPX920" s="14"/>
      <c r="FPY920" s="14"/>
      <c r="FPZ920" s="14"/>
      <c r="FQA920" s="14"/>
      <c r="FQB920" s="14"/>
      <c r="FQC920" s="14"/>
      <c r="FQD920" s="14"/>
      <c r="FQE920" s="14"/>
      <c r="FQF920" s="14"/>
      <c r="FQG920" s="14"/>
      <c r="FQH920" s="14"/>
      <c r="FQI920" s="14"/>
      <c r="FQJ920" s="14"/>
      <c r="FQK920" s="14"/>
      <c r="FQL920" s="14"/>
      <c r="FQM920" s="14"/>
      <c r="FQN920" s="14"/>
      <c r="FQO920" s="14"/>
      <c r="FQP920" s="14"/>
      <c r="FQQ920" s="14"/>
      <c r="FQR920" s="14"/>
      <c r="FQS920" s="14"/>
      <c r="FQT920" s="14"/>
      <c r="FQU920" s="14"/>
      <c r="FQV920" s="14"/>
      <c r="FQW920" s="14"/>
      <c r="FQX920" s="14"/>
      <c r="FQY920" s="14"/>
      <c r="FQZ920" s="14"/>
      <c r="FRA920" s="14"/>
      <c r="FRB920" s="14"/>
      <c r="FRC920" s="14"/>
      <c r="FRD920" s="14"/>
      <c r="FRE920" s="14"/>
      <c r="FRF920" s="14"/>
      <c r="FRG920" s="14"/>
      <c r="FRH920" s="14"/>
      <c r="FRI920" s="14"/>
      <c r="FRJ920" s="14"/>
      <c r="FRK920" s="14"/>
      <c r="FRL920" s="14"/>
      <c r="FRM920" s="14"/>
      <c r="FRN920" s="14"/>
      <c r="FRO920" s="14"/>
      <c r="FRP920" s="14"/>
      <c r="FRQ920" s="14"/>
      <c r="FRR920" s="14"/>
      <c r="FRS920" s="14"/>
      <c r="FRT920" s="14"/>
      <c r="FRU920" s="14"/>
      <c r="FRV920" s="14"/>
      <c r="FRW920" s="14"/>
      <c r="FRX920" s="14"/>
      <c r="FRY920" s="14"/>
      <c r="FRZ920" s="14"/>
      <c r="FSA920" s="14"/>
      <c r="FSB920" s="14"/>
      <c r="FSC920" s="14"/>
      <c r="FSD920" s="14"/>
      <c r="FSE920" s="14"/>
      <c r="FSF920" s="14"/>
      <c r="FSG920" s="14"/>
      <c r="FSH920" s="14"/>
      <c r="FSI920" s="14"/>
      <c r="FSJ920" s="14"/>
      <c r="FSK920" s="14"/>
      <c r="FSL920" s="14"/>
      <c r="FSM920" s="14"/>
      <c r="FSN920" s="14"/>
      <c r="FSO920" s="14"/>
      <c r="FSP920" s="14"/>
      <c r="FSQ920" s="14"/>
      <c r="FSR920" s="14"/>
      <c r="FSS920" s="14"/>
      <c r="FST920" s="14"/>
      <c r="FSU920" s="14"/>
      <c r="FSV920" s="14"/>
      <c r="FSW920" s="14"/>
      <c r="FSX920" s="14"/>
      <c r="FSY920" s="14"/>
      <c r="FSZ920" s="14"/>
      <c r="FTA920" s="14"/>
      <c r="FTB920" s="14"/>
      <c r="FTC920" s="14"/>
      <c r="FTD920" s="14"/>
      <c r="FTE920" s="14"/>
      <c r="FTF920" s="14"/>
      <c r="FTG920" s="14"/>
      <c r="FTH920" s="14"/>
      <c r="FTI920" s="14"/>
      <c r="FTJ920" s="14"/>
      <c r="FTK920" s="14"/>
      <c r="FTL920" s="14"/>
      <c r="FTM920" s="14"/>
      <c r="FTN920" s="14"/>
      <c r="FTO920" s="14"/>
      <c r="FTP920" s="14"/>
      <c r="FTQ920" s="14"/>
      <c r="FTR920" s="14"/>
      <c r="FTS920" s="14"/>
      <c r="FTT920" s="14"/>
      <c r="FTU920" s="14"/>
      <c r="FTV920" s="14"/>
      <c r="FTW920" s="14"/>
      <c r="FTX920" s="14"/>
      <c r="FTY920" s="14"/>
      <c r="FTZ920" s="14"/>
      <c r="FUA920" s="14"/>
      <c r="FUB920" s="14"/>
      <c r="FUC920" s="14"/>
      <c r="FUD920" s="14"/>
      <c r="FUE920" s="14"/>
      <c r="FUF920" s="14"/>
      <c r="FUG920" s="14"/>
      <c r="FUH920" s="14"/>
      <c r="FUI920" s="14"/>
      <c r="FUJ920" s="14"/>
      <c r="FUK920" s="14"/>
      <c r="FUL920" s="14"/>
      <c r="FUM920" s="14"/>
      <c r="FUN920" s="14"/>
      <c r="FUO920" s="14"/>
      <c r="FUP920" s="14"/>
      <c r="FUQ920" s="14"/>
      <c r="FUR920" s="14"/>
      <c r="FUS920" s="14"/>
      <c r="FUT920" s="14"/>
      <c r="FUU920" s="14"/>
      <c r="FUV920" s="14"/>
      <c r="FUW920" s="14"/>
      <c r="FUX920" s="14"/>
      <c r="FUY920" s="14"/>
      <c r="FUZ920" s="14"/>
      <c r="FVA920" s="14"/>
      <c r="FVB920" s="14"/>
      <c r="FVC920" s="14"/>
      <c r="FVD920" s="14"/>
      <c r="FVE920" s="14"/>
      <c r="FVF920" s="14"/>
      <c r="FVG920" s="14"/>
      <c r="FVH920" s="14"/>
      <c r="FVI920" s="14"/>
      <c r="FVJ920" s="14"/>
      <c r="FVK920" s="14"/>
      <c r="FVL920" s="14"/>
      <c r="FVM920" s="14"/>
      <c r="FVN920" s="14"/>
      <c r="FVO920" s="14"/>
      <c r="FVP920" s="14"/>
      <c r="FVQ920" s="14"/>
      <c r="FVR920" s="14"/>
      <c r="FVS920" s="14"/>
      <c r="FVT920" s="14"/>
      <c r="FVU920" s="14"/>
      <c r="FVV920" s="14"/>
      <c r="FVW920" s="14"/>
      <c r="FVX920" s="14"/>
      <c r="FVY920" s="14"/>
      <c r="FVZ920" s="14"/>
      <c r="FWA920" s="14"/>
      <c r="FWB920" s="14"/>
      <c r="FWC920" s="14"/>
      <c r="FWD920" s="14"/>
      <c r="FWE920" s="14"/>
      <c r="FWF920" s="14"/>
      <c r="FWG920" s="14"/>
      <c r="FWH920" s="14"/>
      <c r="FWI920" s="14"/>
      <c r="FWJ920" s="14"/>
      <c r="FWK920" s="14"/>
      <c r="FWL920" s="14"/>
      <c r="FWM920" s="14"/>
      <c r="FWN920" s="14"/>
      <c r="FWO920" s="14"/>
      <c r="FWP920" s="14"/>
      <c r="FWQ920" s="14"/>
      <c r="FWR920" s="14"/>
      <c r="FWS920" s="14"/>
      <c r="FWT920" s="14"/>
      <c r="FWU920" s="14"/>
      <c r="FWV920" s="14"/>
      <c r="FWW920" s="14"/>
      <c r="FWX920" s="14"/>
      <c r="FWY920" s="14"/>
      <c r="FWZ920" s="14"/>
      <c r="FXA920" s="14"/>
      <c r="FXB920" s="14"/>
      <c r="FXC920" s="14"/>
      <c r="FXD920" s="14"/>
      <c r="FXE920" s="14"/>
      <c r="FXF920" s="14"/>
      <c r="FXG920" s="14"/>
      <c r="FXH920" s="14"/>
      <c r="FXI920" s="14"/>
      <c r="FXJ920" s="14"/>
      <c r="FXK920" s="14"/>
      <c r="FXL920" s="14"/>
      <c r="FXM920" s="14"/>
      <c r="FXN920" s="14"/>
      <c r="FXO920" s="14"/>
      <c r="FXP920" s="14"/>
      <c r="FXQ920" s="14"/>
      <c r="FXR920" s="14"/>
      <c r="FXS920" s="14"/>
      <c r="FXT920" s="14"/>
      <c r="FXU920" s="14"/>
      <c r="FXV920" s="14"/>
      <c r="FXW920" s="14"/>
      <c r="FXX920" s="14"/>
      <c r="FXY920" s="14"/>
      <c r="FXZ920" s="14"/>
      <c r="FYA920" s="14"/>
      <c r="FYB920" s="14"/>
      <c r="FYC920" s="14"/>
      <c r="FYD920" s="14"/>
      <c r="FYE920" s="14"/>
      <c r="FYF920" s="14"/>
      <c r="FYG920" s="14"/>
      <c r="FYH920" s="14"/>
      <c r="FYI920" s="14"/>
      <c r="FYJ920" s="14"/>
      <c r="FYK920" s="14"/>
      <c r="FYL920" s="14"/>
      <c r="FYM920" s="14"/>
      <c r="FYN920" s="14"/>
      <c r="FYO920" s="14"/>
      <c r="FYP920" s="14"/>
      <c r="FYQ920" s="14"/>
      <c r="FYR920" s="14"/>
      <c r="FYS920" s="14"/>
      <c r="FYT920" s="14"/>
      <c r="FYU920" s="14"/>
      <c r="FYV920" s="14"/>
      <c r="FYW920" s="14"/>
      <c r="FYX920" s="14"/>
      <c r="FYY920" s="14"/>
      <c r="FYZ920" s="14"/>
      <c r="FZA920" s="14"/>
      <c r="FZB920" s="14"/>
      <c r="FZC920" s="14"/>
      <c r="FZD920" s="14"/>
      <c r="FZE920" s="14"/>
      <c r="FZF920" s="14"/>
      <c r="FZG920" s="14"/>
      <c r="FZH920" s="14"/>
      <c r="FZI920" s="14"/>
      <c r="FZJ920" s="14"/>
      <c r="FZK920" s="14"/>
      <c r="FZL920" s="14"/>
      <c r="FZM920" s="14"/>
      <c r="FZN920" s="14"/>
      <c r="FZO920" s="14"/>
      <c r="FZP920" s="14"/>
      <c r="FZQ920" s="14"/>
      <c r="FZR920" s="14"/>
      <c r="FZS920" s="14"/>
      <c r="FZT920" s="14"/>
      <c r="FZU920" s="14"/>
      <c r="FZV920" s="14"/>
      <c r="FZW920" s="14"/>
      <c r="FZX920" s="14"/>
      <c r="FZY920" s="14"/>
      <c r="FZZ920" s="14"/>
      <c r="GAA920" s="14"/>
      <c r="GAB920" s="14"/>
      <c r="GAC920" s="14"/>
      <c r="GAD920" s="14"/>
      <c r="GAE920" s="14"/>
      <c r="GAF920" s="14"/>
      <c r="GAG920" s="14"/>
      <c r="GAH920" s="14"/>
      <c r="GAI920" s="14"/>
      <c r="GAJ920" s="14"/>
      <c r="GAK920" s="14"/>
      <c r="GAL920" s="14"/>
      <c r="GAM920" s="14"/>
      <c r="GAN920" s="14"/>
      <c r="GAO920" s="14"/>
      <c r="GAP920" s="14"/>
      <c r="GAQ920" s="14"/>
      <c r="GAR920" s="14"/>
      <c r="GAS920" s="14"/>
      <c r="GAT920" s="14"/>
      <c r="GAU920" s="14"/>
      <c r="GAV920" s="14"/>
      <c r="GAW920" s="14"/>
      <c r="GAX920" s="14"/>
      <c r="GAY920" s="14"/>
      <c r="GAZ920" s="14"/>
      <c r="GBA920" s="14"/>
      <c r="GBB920" s="14"/>
      <c r="GBC920" s="14"/>
      <c r="GBD920" s="14"/>
      <c r="GBE920" s="14"/>
      <c r="GBF920" s="14"/>
      <c r="GBG920" s="14"/>
      <c r="GBH920" s="14"/>
      <c r="GBI920" s="14"/>
      <c r="GBJ920" s="14"/>
      <c r="GBK920" s="14"/>
      <c r="GBL920" s="14"/>
      <c r="GBM920" s="14"/>
      <c r="GBN920" s="14"/>
      <c r="GBO920" s="14"/>
      <c r="GBP920" s="14"/>
      <c r="GBQ920" s="14"/>
      <c r="GBR920" s="14"/>
      <c r="GBS920" s="14"/>
      <c r="GBT920" s="14"/>
      <c r="GBU920" s="14"/>
      <c r="GBV920" s="14"/>
      <c r="GBW920" s="14"/>
      <c r="GBX920" s="14"/>
      <c r="GBY920" s="14"/>
      <c r="GBZ920" s="14"/>
      <c r="GCA920" s="14"/>
      <c r="GCB920" s="14"/>
      <c r="GCC920" s="14"/>
      <c r="GCD920" s="14"/>
      <c r="GCE920" s="14"/>
      <c r="GCF920" s="14"/>
      <c r="GCG920" s="14"/>
      <c r="GCH920" s="14"/>
      <c r="GCI920" s="14"/>
      <c r="GCJ920" s="14"/>
      <c r="GCK920" s="14"/>
      <c r="GCL920" s="14"/>
      <c r="GCM920" s="14"/>
      <c r="GCN920" s="14"/>
      <c r="GCO920" s="14"/>
      <c r="GCP920" s="14"/>
      <c r="GCQ920" s="14"/>
      <c r="GCR920" s="14"/>
      <c r="GCS920" s="14"/>
      <c r="GCT920" s="14"/>
      <c r="GCU920" s="14"/>
      <c r="GCV920" s="14"/>
      <c r="GCW920" s="14"/>
      <c r="GCX920" s="14"/>
      <c r="GCY920" s="14"/>
      <c r="GCZ920" s="14"/>
      <c r="GDA920" s="14"/>
      <c r="GDB920" s="14"/>
      <c r="GDC920" s="14"/>
      <c r="GDD920" s="14"/>
      <c r="GDE920" s="14"/>
      <c r="GDF920" s="14"/>
      <c r="GDG920" s="14"/>
      <c r="GDH920" s="14"/>
      <c r="GDI920" s="14"/>
      <c r="GDJ920" s="14"/>
      <c r="GDK920" s="14"/>
      <c r="GDL920" s="14"/>
      <c r="GDM920" s="14"/>
      <c r="GDN920" s="14"/>
      <c r="GDO920" s="14"/>
      <c r="GDP920" s="14"/>
      <c r="GDQ920" s="14"/>
      <c r="GDR920" s="14"/>
      <c r="GDS920" s="14"/>
      <c r="GDT920" s="14"/>
      <c r="GDU920" s="14"/>
      <c r="GDV920" s="14"/>
      <c r="GDW920" s="14"/>
      <c r="GDX920" s="14"/>
      <c r="GDY920" s="14"/>
      <c r="GDZ920" s="14"/>
      <c r="GEA920" s="14"/>
      <c r="GEB920" s="14"/>
      <c r="GEC920" s="14"/>
      <c r="GED920" s="14"/>
      <c r="GEE920" s="14"/>
      <c r="GEF920" s="14"/>
      <c r="GEG920" s="14"/>
      <c r="GEH920" s="14"/>
      <c r="GEI920" s="14"/>
      <c r="GEJ920" s="14"/>
      <c r="GEK920" s="14"/>
      <c r="GEL920" s="14"/>
      <c r="GEM920" s="14"/>
      <c r="GEN920" s="14"/>
      <c r="GEO920" s="14"/>
      <c r="GEP920" s="14"/>
      <c r="GEQ920" s="14"/>
      <c r="GER920" s="14"/>
      <c r="GES920" s="14"/>
      <c r="GET920" s="14"/>
      <c r="GEU920" s="14"/>
      <c r="GEV920" s="14"/>
      <c r="GEW920" s="14"/>
      <c r="GEX920" s="14"/>
      <c r="GEY920" s="14"/>
      <c r="GEZ920" s="14"/>
      <c r="GFA920" s="14"/>
      <c r="GFB920" s="14"/>
      <c r="GFC920" s="14"/>
      <c r="GFD920" s="14"/>
      <c r="GFE920" s="14"/>
      <c r="GFF920" s="14"/>
      <c r="GFG920" s="14"/>
      <c r="GFH920" s="14"/>
      <c r="GFI920" s="14"/>
      <c r="GFJ920" s="14"/>
      <c r="GFK920" s="14"/>
      <c r="GFL920" s="14"/>
      <c r="GFM920" s="14"/>
      <c r="GFN920" s="14"/>
      <c r="GFO920" s="14"/>
      <c r="GFP920" s="14"/>
      <c r="GFQ920" s="14"/>
      <c r="GFR920" s="14"/>
      <c r="GFS920" s="14"/>
      <c r="GFT920" s="14"/>
      <c r="GFU920" s="14"/>
      <c r="GFV920" s="14"/>
      <c r="GFW920" s="14"/>
      <c r="GFX920" s="14"/>
      <c r="GFY920" s="14"/>
      <c r="GFZ920" s="14"/>
      <c r="GGA920" s="14"/>
      <c r="GGB920" s="14"/>
      <c r="GGC920" s="14"/>
      <c r="GGD920" s="14"/>
      <c r="GGE920" s="14"/>
      <c r="GGF920" s="14"/>
      <c r="GGG920" s="14"/>
      <c r="GGH920" s="14"/>
      <c r="GGI920" s="14"/>
      <c r="GGJ920" s="14"/>
      <c r="GGK920" s="14"/>
      <c r="GGL920" s="14"/>
      <c r="GGM920" s="14"/>
      <c r="GGN920" s="14"/>
      <c r="GGO920" s="14"/>
      <c r="GGP920" s="14"/>
      <c r="GGQ920" s="14"/>
      <c r="GGR920" s="14"/>
      <c r="GGS920" s="14"/>
      <c r="GGT920" s="14"/>
      <c r="GGU920" s="14"/>
      <c r="GGV920" s="14"/>
      <c r="GGW920" s="14"/>
      <c r="GGX920" s="14"/>
      <c r="GGY920" s="14"/>
      <c r="GGZ920" s="14"/>
      <c r="GHA920" s="14"/>
      <c r="GHB920" s="14"/>
      <c r="GHC920" s="14"/>
      <c r="GHD920" s="14"/>
      <c r="GHE920" s="14"/>
      <c r="GHF920" s="14"/>
      <c r="GHG920" s="14"/>
      <c r="GHH920" s="14"/>
      <c r="GHI920" s="14"/>
      <c r="GHJ920" s="14"/>
      <c r="GHK920" s="14"/>
      <c r="GHL920" s="14"/>
      <c r="GHM920" s="14"/>
      <c r="GHN920" s="14"/>
      <c r="GHO920" s="14"/>
      <c r="GHP920" s="14"/>
      <c r="GHQ920" s="14"/>
      <c r="GHR920" s="14"/>
      <c r="GHS920" s="14"/>
      <c r="GHT920" s="14"/>
      <c r="GHU920" s="14"/>
      <c r="GHV920" s="14"/>
      <c r="GHW920" s="14"/>
      <c r="GHX920" s="14"/>
      <c r="GHY920" s="14"/>
      <c r="GHZ920" s="14"/>
      <c r="GIA920" s="14"/>
      <c r="GIB920" s="14"/>
      <c r="GIC920" s="14"/>
      <c r="GID920" s="14"/>
      <c r="GIE920" s="14"/>
      <c r="GIF920" s="14"/>
      <c r="GIG920" s="14"/>
      <c r="GIH920" s="14"/>
      <c r="GII920" s="14"/>
      <c r="GIJ920" s="14"/>
      <c r="GIK920" s="14"/>
      <c r="GIL920" s="14"/>
      <c r="GIM920" s="14"/>
      <c r="GIN920" s="14"/>
      <c r="GIO920" s="14"/>
      <c r="GIP920" s="14"/>
      <c r="GIQ920" s="14"/>
      <c r="GIR920" s="14"/>
      <c r="GIS920" s="14"/>
      <c r="GIT920" s="14"/>
      <c r="GIU920" s="14"/>
      <c r="GIV920" s="14"/>
      <c r="GIW920" s="14"/>
      <c r="GIX920" s="14"/>
      <c r="GIY920" s="14"/>
      <c r="GIZ920" s="14"/>
      <c r="GJA920" s="14"/>
      <c r="GJB920" s="14"/>
      <c r="GJC920" s="14"/>
      <c r="GJD920" s="14"/>
      <c r="GJE920" s="14"/>
      <c r="GJF920" s="14"/>
      <c r="GJG920" s="14"/>
      <c r="GJH920" s="14"/>
      <c r="GJI920" s="14"/>
      <c r="GJJ920" s="14"/>
      <c r="GJK920" s="14"/>
      <c r="GJL920" s="14"/>
      <c r="GJM920" s="14"/>
      <c r="GJN920" s="14"/>
      <c r="GJO920" s="14"/>
      <c r="GJP920" s="14"/>
      <c r="GJQ920" s="14"/>
      <c r="GJR920" s="14"/>
      <c r="GJS920" s="14"/>
      <c r="GJT920" s="14"/>
      <c r="GJU920" s="14"/>
      <c r="GJV920" s="14"/>
      <c r="GJW920" s="14"/>
      <c r="GJX920" s="14"/>
      <c r="GJY920" s="14"/>
      <c r="GJZ920" s="14"/>
      <c r="GKA920" s="14"/>
      <c r="GKB920" s="14"/>
      <c r="GKC920" s="14"/>
      <c r="GKD920" s="14"/>
      <c r="GKE920" s="14"/>
      <c r="GKF920" s="14"/>
      <c r="GKG920" s="14"/>
      <c r="GKH920" s="14"/>
      <c r="GKI920" s="14"/>
      <c r="GKJ920" s="14"/>
      <c r="GKK920" s="14"/>
      <c r="GKL920" s="14"/>
      <c r="GKM920" s="14"/>
      <c r="GKN920" s="14"/>
      <c r="GKO920" s="14"/>
      <c r="GKP920" s="14"/>
      <c r="GKQ920" s="14"/>
      <c r="GKR920" s="14"/>
      <c r="GKS920" s="14"/>
      <c r="GKT920" s="14"/>
      <c r="GKU920" s="14"/>
      <c r="GKV920" s="14"/>
      <c r="GKW920" s="14"/>
      <c r="GKX920" s="14"/>
      <c r="GKY920" s="14"/>
      <c r="GKZ920" s="14"/>
      <c r="GLA920" s="14"/>
      <c r="GLB920" s="14"/>
      <c r="GLC920" s="14"/>
      <c r="GLD920" s="14"/>
      <c r="GLE920" s="14"/>
      <c r="GLF920" s="14"/>
      <c r="GLG920" s="14"/>
      <c r="GLH920" s="14"/>
      <c r="GLI920" s="14"/>
      <c r="GLJ920" s="14"/>
      <c r="GLK920" s="14"/>
      <c r="GLL920" s="14"/>
      <c r="GLM920" s="14"/>
      <c r="GLN920" s="14"/>
      <c r="GLO920" s="14"/>
      <c r="GLP920" s="14"/>
      <c r="GLQ920" s="14"/>
      <c r="GLR920" s="14"/>
      <c r="GLS920" s="14"/>
      <c r="GLT920" s="14"/>
      <c r="GLU920" s="14"/>
      <c r="GLV920" s="14"/>
      <c r="GLW920" s="14"/>
      <c r="GLX920" s="14"/>
      <c r="GLY920" s="14"/>
      <c r="GLZ920" s="14"/>
      <c r="GMA920" s="14"/>
      <c r="GMB920" s="14"/>
      <c r="GMC920" s="14"/>
      <c r="GMD920" s="14"/>
      <c r="GME920" s="14"/>
      <c r="GMF920" s="14"/>
      <c r="GMG920" s="14"/>
      <c r="GMH920" s="14"/>
      <c r="GMI920" s="14"/>
      <c r="GMJ920" s="14"/>
      <c r="GMK920" s="14"/>
      <c r="GML920" s="14"/>
      <c r="GMM920" s="14"/>
      <c r="GMN920" s="14"/>
      <c r="GMO920" s="14"/>
      <c r="GMP920" s="14"/>
      <c r="GMQ920" s="14"/>
      <c r="GMR920" s="14"/>
      <c r="GMS920" s="14"/>
      <c r="GMT920" s="14"/>
      <c r="GMU920" s="14"/>
      <c r="GMV920" s="14"/>
      <c r="GMW920" s="14"/>
      <c r="GMX920" s="14"/>
      <c r="GMY920" s="14"/>
      <c r="GMZ920" s="14"/>
      <c r="GNA920" s="14"/>
      <c r="GNB920" s="14"/>
      <c r="GNC920" s="14"/>
      <c r="GND920" s="14"/>
      <c r="GNE920" s="14"/>
      <c r="GNF920" s="14"/>
      <c r="GNG920" s="14"/>
      <c r="GNH920" s="14"/>
      <c r="GNI920" s="14"/>
      <c r="GNJ920" s="14"/>
      <c r="GNK920" s="14"/>
      <c r="GNL920" s="14"/>
      <c r="GNM920" s="14"/>
      <c r="GNN920" s="14"/>
      <c r="GNO920" s="14"/>
      <c r="GNP920" s="14"/>
      <c r="GNQ920" s="14"/>
      <c r="GNR920" s="14"/>
      <c r="GNS920" s="14"/>
      <c r="GNT920" s="14"/>
      <c r="GNU920" s="14"/>
      <c r="GNV920" s="14"/>
      <c r="GNW920" s="14"/>
      <c r="GNX920" s="14"/>
      <c r="GNY920" s="14"/>
      <c r="GNZ920" s="14"/>
      <c r="GOA920" s="14"/>
      <c r="GOB920" s="14"/>
      <c r="GOC920" s="14"/>
      <c r="GOD920" s="14"/>
      <c r="GOE920" s="14"/>
      <c r="GOF920" s="14"/>
      <c r="GOG920" s="14"/>
      <c r="GOH920" s="14"/>
      <c r="GOI920" s="14"/>
      <c r="GOJ920" s="14"/>
      <c r="GOK920" s="14"/>
      <c r="GOL920" s="14"/>
      <c r="GOM920" s="14"/>
      <c r="GON920" s="14"/>
      <c r="GOO920" s="14"/>
      <c r="GOP920" s="14"/>
      <c r="GOQ920" s="14"/>
      <c r="GOR920" s="14"/>
      <c r="GOS920" s="14"/>
      <c r="GOT920" s="14"/>
      <c r="GOU920" s="14"/>
      <c r="GOV920" s="14"/>
      <c r="GOW920" s="14"/>
      <c r="GOX920" s="14"/>
      <c r="GOY920" s="14"/>
      <c r="GOZ920" s="14"/>
      <c r="GPA920" s="14"/>
      <c r="GPB920" s="14"/>
      <c r="GPC920" s="14"/>
      <c r="GPD920" s="14"/>
      <c r="GPE920" s="14"/>
      <c r="GPF920" s="14"/>
      <c r="GPG920" s="14"/>
      <c r="GPH920" s="14"/>
      <c r="GPI920" s="14"/>
      <c r="GPJ920" s="14"/>
      <c r="GPK920" s="14"/>
      <c r="GPL920" s="14"/>
      <c r="GPM920" s="14"/>
      <c r="GPN920" s="14"/>
      <c r="GPO920" s="14"/>
      <c r="GPP920" s="14"/>
      <c r="GPQ920" s="14"/>
      <c r="GPR920" s="14"/>
      <c r="GPS920" s="14"/>
      <c r="GPT920" s="14"/>
      <c r="GPU920" s="14"/>
      <c r="GPV920" s="14"/>
      <c r="GPW920" s="14"/>
      <c r="GPX920" s="14"/>
      <c r="GPY920" s="14"/>
      <c r="GPZ920" s="14"/>
      <c r="GQA920" s="14"/>
      <c r="GQB920" s="14"/>
      <c r="GQC920" s="14"/>
      <c r="GQD920" s="14"/>
      <c r="GQE920" s="14"/>
      <c r="GQF920" s="14"/>
      <c r="GQG920" s="14"/>
      <c r="GQH920" s="14"/>
      <c r="GQI920" s="14"/>
      <c r="GQJ920" s="14"/>
      <c r="GQK920" s="14"/>
      <c r="GQL920" s="14"/>
      <c r="GQM920" s="14"/>
      <c r="GQN920" s="14"/>
      <c r="GQO920" s="14"/>
      <c r="GQP920" s="14"/>
      <c r="GQQ920" s="14"/>
      <c r="GQR920" s="14"/>
      <c r="GQS920" s="14"/>
      <c r="GQT920" s="14"/>
      <c r="GQU920" s="14"/>
      <c r="GQV920" s="14"/>
      <c r="GQW920" s="14"/>
      <c r="GQX920" s="14"/>
      <c r="GQY920" s="14"/>
      <c r="GQZ920" s="14"/>
      <c r="GRA920" s="14"/>
      <c r="GRB920" s="14"/>
      <c r="GRC920" s="14"/>
      <c r="GRD920" s="14"/>
      <c r="GRE920" s="14"/>
      <c r="GRF920" s="14"/>
      <c r="GRG920" s="14"/>
      <c r="GRH920" s="14"/>
      <c r="GRI920" s="14"/>
      <c r="GRJ920" s="14"/>
      <c r="GRK920" s="14"/>
      <c r="GRL920" s="14"/>
      <c r="GRM920" s="14"/>
      <c r="GRN920" s="14"/>
      <c r="GRO920" s="14"/>
      <c r="GRP920" s="14"/>
      <c r="GRQ920" s="14"/>
      <c r="GRR920" s="14"/>
      <c r="GRS920" s="14"/>
      <c r="GRT920" s="14"/>
      <c r="GRU920" s="14"/>
      <c r="GRV920" s="14"/>
      <c r="GRW920" s="14"/>
      <c r="GRX920" s="14"/>
      <c r="GRY920" s="14"/>
      <c r="GRZ920" s="14"/>
      <c r="GSA920" s="14"/>
      <c r="GSB920" s="14"/>
      <c r="GSC920" s="14"/>
      <c r="GSD920" s="14"/>
      <c r="GSE920" s="14"/>
      <c r="GSF920" s="14"/>
      <c r="GSG920" s="14"/>
      <c r="GSH920" s="14"/>
      <c r="GSI920" s="14"/>
      <c r="GSJ920" s="14"/>
      <c r="GSK920" s="14"/>
      <c r="GSL920" s="14"/>
      <c r="GSM920" s="14"/>
      <c r="GSN920" s="14"/>
      <c r="GSO920" s="14"/>
      <c r="GSP920" s="14"/>
      <c r="GSQ920" s="14"/>
      <c r="GSR920" s="14"/>
      <c r="GSS920" s="14"/>
      <c r="GST920" s="14"/>
      <c r="GSU920" s="14"/>
      <c r="GSV920" s="14"/>
      <c r="GSW920" s="14"/>
      <c r="GSX920" s="14"/>
      <c r="GSY920" s="14"/>
      <c r="GSZ920" s="14"/>
      <c r="GTA920" s="14"/>
      <c r="GTB920" s="14"/>
      <c r="GTC920" s="14"/>
      <c r="GTD920" s="14"/>
      <c r="GTE920" s="14"/>
      <c r="GTF920" s="14"/>
      <c r="GTG920" s="14"/>
      <c r="GTH920" s="14"/>
      <c r="GTI920" s="14"/>
      <c r="GTJ920" s="14"/>
      <c r="GTK920" s="14"/>
      <c r="GTL920" s="14"/>
      <c r="GTM920" s="14"/>
      <c r="GTN920" s="14"/>
      <c r="GTO920" s="14"/>
      <c r="GTP920" s="14"/>
      <c r="GTQ920" s="14"/>
      <c r="GTR920" s="14"/>
      <c r="GTS920" s="14"/>
      <c r="GTT920" s="14"/>
      <c r="GTU920" s="14"/>
      <c r="GTV920" s="14"/>
      <c r="GTW920" s="14"/>
      <c r="GTX920" s="14"/>
      <c r="GTY920" s="14"/>
      <c r="GTZ920" s="14"/>
      <c r="GUA920" s="14"/>
      <c r="GUB920" s="14"/>
      <c r="GUC920" s="14"/>
      <c r="GUD920" s="14"/>
      <c r="GUE920" s="14"/>
      <c r="GUF920" s="14"/>
      <c r="GUG920" s="14"/>
      <c r="GUH920" s="14"/>
      <c r="GUI920" s="14"/>
      <c r="GUJ920" s="14"/>
      <c r="GUK920" s="14"/>
      <c r="GUL920" s="14"/>
      <c r="GUM920" s="14"/>
      <c r="GUN920" s="14"/>
      <c r="GUO920" s="14"/>
      <c r="GUP920" s="14"/>
      <c r="GUQ920" s="14"/>
      <c r="GUR920" s="14"/>
      <c r="GUS920" s="14"/>
      <c r="GUT920" s="14"/>
      <c r="GUU920" s="14"/>
      <c r="GUV920" s="14"/>
      <c r="GUW920" s="14"/>
      <c r="GUX920" s="14"/>
      <c r="GUY920" s="14"/>
      <c r="GUZ920" s="14"/>
      <c r="GVA920" s="14"/>
      <c r="GVB920" s="14"/>
      <c r="GVC920" s="14"/>
      <c r="GVD920" s="14"/>
      <c r="GVE920" s="14"/>
      <c r="GVF920" s="14"/>
      <c r="GVG920" s="14"/>
      <c r="GVH920" s="14"/>
      <c r="GVI920" s="14"/>
      <c r="GVJ920" s="14"/>
      <c r="GVK920" s="14"/>
      <c r="GVL920" s="14"/>
      <c r="GVM920" s="14"/>
      <c r="GVN920" s="14"/>
      <c r="GVO920" s="14"/>
      <c r="GVP920" s="14"/>
      <c r="GVQ920" s="14"/>
      <c r="GVR920" s="14"/>
      <c r="GVS920" s="14"/>
      <c r="GVT920" s="14"/>
      <c r="GVU920" s="14"/>
      <c r="GVV920" s="14"/>
      <c r="GVW920" s="14"/>
      <c r="GVX920" s="14"/>
      <c r="GVY920" s="14"/>
      <c r="GVZ920" s="14"/>
      <c r="GWA920" s="14"/>
      <c r="GWB920" s="14"/>
      <c r="GWC920" s="14"/>
      <c r="GWD920" s="14"/>
      <c r="GWE920" s="14"/>
      <c r="GWF920" s="14"/>
      <c r="GWG920" s="14"/>
      <c r="GWH920" s="14"/>
      <c r="GWI920" s="14"/>
      <c r="GWJ920" s="14"/>
      <c r="GWK920" s="14"/>
      <c r="GWL920" s="14"/>
      <c r="GWM920" s="14"/>
      <c r="GWN920" s="14"/>
      <c r="GWO920" s="14"/>
      <c r="GWP920" s="14"/>
      <c r="GWQ920" s="14"/>
      <c r="GWR920" s="14"/>
      <c r="GWS920" s="14"/>
      <c r="GWT920" s="14"/>
      <c r="GWU920" s="14"/>
      <c r="GWV920" s="14"/>
      <c r="GWW920" s="14"/>
      <c r="GWX920" s="14"/>
      <c r="GWY920" s="14"/>
      <c r="GWZ920" s="14"/>
      <c r="GXA920" s="14"/>
      <c r="GXB920" s="14"/>
      <c r="GXC920" s="14"/>
      <c r="GXD920" s="14"/>
      <c r="GXE920" s="14"/>
      <c r="GXF920" s="14"/>
      <c r="GXG920" s="14"/>
      <c r="GXH920" s="14"/>
      <c r="GXI920" s="14"/>
      <c r="GXJ920" s="14"/>
      <c r="GXK920" s="14"/>
      <c r="GXL920" s="14"/>
      <c r="GXM920" s="14"/>
      <c r="GXN920" s="14"/>
      <c r="GXO920" s="14"/>
      <c r="GXP920" s="14"/>
      <c r="GXQ920" s="14"/>
      <c r="GXR920" s="14"/>
      <c r="GXS920" s="14"/>
      <c r="GXT920" s="14"/>
      <c r="GXU920" s="14"/>
      <c r="GXV920" s="14"/>
      <c r="GXW920" s="14"/>
      <c r="GXX920" s="14"/>
      <c r="GXY920" s="14"/>
      <c r="GXZ920" s="14"/>
      <c r="GYA920" s="14"/>
      <c r="GYB920" s="14"/>
      <c r="GYC920" s="14"/>
      <c r="GYD920" s="14"/>
      <c r="GYE920" s="14"/>
      <c r="GYF920" s="14"/>
      <c r="GYG920" s="14"/>
      <c r="GYH920" s="14"/>
      <c r="GYI920" s="14"/>
      <c r="GYJ920" s="14"/>
      <c r="GYK920" s="14"/>
      <c r="GYL920" s="14"/>
      <c r="GYM920" s="14"/>
      <c r="GYN920" s="14"/>
      <c r="GYO920" s="14"/>
      <c r="GYP920" s="14"/>
      <c r="GYQ920" s="14"/>
      <c r="GYR920" s="14"/>
      <c r="GYS920" s="14"/>
      <c r="GYT920" s="14"/>
      <c r="GYU920" s="14"/>
      <c r="GYV920" s="14"/>
      <c r="GYW920" s="14"/>
      <c r="GYX920" s="14"/>
      <c r="GYY920" s="14"/>
      <c r="GYZ920" s="14"/>
      <c r="GZA920" s="14"/>
      <c r="GZB920" s="14"/>
      <c r="GZC920" s="14"/>
      <c r="GZD920" s="14"/>
      <c r="GZE920" s="14"/>
      <c r="GZF920" s="14"/>
      <c r="GZG920" s="14"/>
      <c r="GZH920" s="14"/>
      <c r="GZI920" s="14"/>
      <c r="GZJ920" s="14"/>
      <c r="GZK920" s="14"/>
      <c r="GZL920" s="14"/>
      <c r="GZM920" s="14"/>
      <c r="GZN920" s="14"/>
      <c r="GZO920" s="14"/>
      <c r="GZP920" s="14"/>
      <c r="GZQ920" s="14"/>
      <c r="GZR920" s="14"/>
      <c r="GZS920" s="14"/>
      <c r="GZT920" s="14"/>
      <c r="GZU920" s="14"/>
      <c r="GZV920" s="14"/>
      <c r="GZW920" s="14"/>
      <c r="GZX920" s="14"/>
      <c r="GZY920" s="14"/>
      <c r="GZZ920" s="14"/>
      <c r="HAA920" s="14"/>
      <c r="HAB920" s="14"/>
      <c r="HAC920" s="14"/>
      <c r="HAD920" s="14"/>
      <c r="HAE920" s="14"/>
      <c r="HAF920" s="14"/>
      <c r="HAG920" s="14"/>
      <c r="HAH920" s="14"/>
      <c r="HAI920" s="14"/>
      <c r="HAJ920" s="14"/>
      <c r="HAK920" s="14"/>
      <c r="HAL920" s="14"/>
      <c r="HAM920" s="14"/>
      <c r="HAN920" s="14"/>
      <c r="HAO920" s="14"/>
      <c r="HAP920" s="14"/>
      <c r="HAQ920" s="14"/>
      <c r="HAR920" s="14"/>
      <c r="HAS920" s="14"/>
      <c r="HAT920" s="14"/>
      <c r="HAU920" s="14"/>
      <c r="HAV920" s="14"/>
      <c r="HAW920" s="14"/>
      <c r="HAX920" s="14"/>
      <c r="HAY920" s="14"/>
      <c r="HAZ920" s="14"/>
      <c r="HBA920" s="14"/>
      <c r="HBB920" s="14"/>
      <c r="HBC920" s="14"/>
      <c r="HBD920" s="14"/>
      <c r="HBE920" s="14"/>
      <c r="HBF920" s="14"/>
      <c r="HBG920" s="14"/>
      <c r="HBH920" s="14"/>
      <c r="HBI920" s="14"/>
      <c r="HBJ920" s="14"/>
      <c r="HBK920" s="14"/>
      <c r="HBL920" s="14"/>
      <c r="HBM920" s="14"/>
      <c r="HBN920" s="14"/>
      <c r="HBO920" s="14"/>
      <c r="HBP920" s="14"/>
      <c r="HBQ920" s="14"/>
      <c r="HBR920" s="14"/>
      <c r="HBS920" s="14"/>
      <c r="HBT920" s="14"/>
      <c r="HBU920" s="14"/>
      <c r="HBV920" s="14"/>
      <c r="HBW920" s="14"/>
      <c r="HBX920" s="14"/>
      <c r="HBY920" s="14"/>
      <c r="HBZ920" s="14"/>
      <c r="HCA920" s="14"/>
      <c r="HCB920" s="14"/>
      <c r="HCC920" s="14"/>
      <c r="HCD920" s="14"/>
      <c r="HCE920" s="14"/>
      <c r="HCF920" s="14"/>
      <c r="HCG920" s="14"/>
      <c r="HCH920" s="14"/>
      <c r="HCI920" s="14"/>
      <c r="HCJ920" s="14"/>
      <c r="HCK920" s="14"/>
      <c r="HCL920" s="14"/>
      <c r="HCM920" s="14"/>
      <c r="HCN920" s="14"/>
      <c r="HCO920" s="14"/>
      <c r="HCP920" s="14"/>
      <c r="HCQ920" s="14"/>
      <c r="HCR920" s="14"/>
      <c r="HCS920" s="14"/>
      <c r="HCT920" s="14"/>
      <c r="HCU920" s="14"/>
      <c r="HCV920" s="14"/>
      <c r="HCW920" s="14"/>
      <c r="HCX920" s="14"/>
      <c r="HCY920" s="14"/>
      <c r="HCZ920" s="14"/>
      <c r="HDA920" s="14"/>
      <c r="HDB920" s="14"/>
      <c r="HDC920" s="14"/>
      <c r="HDD920" s="14"/>
      <c r="HDE920" s="14"/>
      <c r="HDF920" s="14"/>
      <c r="HDG920" s="14"/>
      <c r="HDH920" s="14"/>
      <c r="HDI920" s="14"/>
      <c r="HDJ920" s="14"/>
      <c r="HDK920" s="14"/>
      <c r="HDL920" s="14"/>
      <c r="HDM920" s="14"/>
      <c r="HDN920" s="14"/>
      <c r="HDO920" s="14"/>
      <c r="HDP920" s="14"/>
      <c r="HDQ920" s="14"/>
      <c r="HDR920" s="14"/>
      <c r="HDS920" s="14"/>
      <c r="HDT920" s="14"/>
      <c r="HDU920" s="14"/>
      <c r="HDV920" s="14"/>
      <c r="HDW920" s="14"/>
      <c r="HDX920" s="14"/>
      <c r="HDY920" s="14"/>
      <c r="HDZ920" s="14"/>
      <c r="HEA920" s="14"/>
      <c r="HEB920" s="14"/>
      <c r="HEC920" s="14"/>
      <c r="HED920" s="14"/>
      <c r="HEE920" s="14"/>
      <c r="HEF920" s="14"/>
      <c r="HEG920" s="14"/>
      <c r="HEH920" s="14"/>
      <c r="HEI920" s="14"/>
      <c r="HEJ920" s="14"/>
      <c r="HEK920" s="14"/>
      <c r="HEL920" s="14"/>
      <c r="HEM920" s="14"/>
      <c r="HEN920" s="14"/>
      <c r="HEO920" s="14"/>
      <c r="HEP920" s="14"/>
      <c r="HEQ920" s="14"/>
      <c r="HER920" s="14"/>
      <c r="HES920" s="14"/>
      <c r="HET920" s="14"/>
      <c r="HEU920" s="14"/>
      <c r="HEV920" s="14"/>
      <c r="HEW920" s="14"/>
      <c r="HEX920" s="14"/>
      <c r="HEY920" s="14"/>
      <c r="HEZ920" s="14"/>
      <c r="HFA920" s="14"/>
      <c r="HFB920" s="14"/>
      <c r="HFC920" s="14"/>
      <c r="HFD920" s="14"/>
      <c r="HFE920" s="14"/>
      <c r="HFF920" s="14"/>
      <c r="HFG920" s="14"/>
      <c r="HFH920" s="14"/>
      <c r="HFI920" s="14"/>
      <c r="HFJ920" s="14"/>
      <c r="HFK920" s="14"/>
      <c r="HFL920" s="14"/>
      <c r="HFM920" s="14"/>
      <c r="HFN920" s="14"/>
      <c r="HFO920" s="14"/>
      <c r="HFP920" s="14"/>
      <c r="HFQ920" s="14"/>
      <c r="HFR920" s="14"/>
      <c r="HFS920" s="14"/>
      <c r="HFT920" s="14"/>
      <c r="HFU920" s="14"/>
      <c r="HFV920" s="14"/>
      <c r="HFW920" s="14"/>
      <c r="HFX920" s="14"/>
      <c r="HFY920" s="14"/>
      <c r="HFZ920" s="14"/>
      <c r="HGA920" s="14"/>
      <c r="HGB920" s="14"/>
      <c r="HGC920" s="14"/>
      <c r="HGD920" s="14"/>
      <c r="HGE920" s="14"/>
      <c r="HGF920" s="14"/>
      <c r="HGG920" s="14"/>
      <c r="HGH920" s="14"/>
      <c r="HGI920" s="14"/>
      <c r="HGJ920" s="14"/>
      <c r="HGK920" s="14"/>
      <c r="HGL920" s="14"/>
      <c r="HGM920" s="14"/>
      <c r="HGN920" s="14"/>
      <c r="HGO920" s="14"/>
      <c r="HGP920" s="14"/>
      <c r="HGQ920" s="14"/>
      <c r="HGR920" s="14"/>
      <c r="HGS920" s="14"/>
      <c r="HGT920" s="14"/>
      <c r="HGU920" s="14"/>
      <c r="HGV920" s="14"/>
      <c r="HGW920" s="14"/>
      <c r="HGX920" s="14"/>
      <c r="HGY920" s="14"/>
      <c r="HGZ920" s="14"/>
      <c r="HHA920" s="14"/>
      <c r="HHB920" s="14"/>
      <c r="HHC920" s="14"/>
      <c r="HHD920" s="14"/>
      <c r="HHE920" s="14"/>
      <c r="HHF920" s="14"/>
      <c r="HHG920" s="14"/>
      <c r="HHH920" s="14"/>
      <c r="HHI920" s="14"/>
      <c r="HHJ920" s="14"/>
      <c r="HHK920" s="14"/>
      <c r="HHL920" s="14"/>
      <c r="HHM920" s="14"/>
      <c r="HHN920" s="14"/>
      <c r="HHO920" s="14"/>
      <c r="HHP920" s="14"/>
      <c r="HHQ920" s="14"/>
      <c r="HHR920" s="14"/>
      <c r="HHS920" s="14"/>
      <c r="HHT920" s="14"/>
      <c r="HHU920" s="14"/>
      <c r="HHV920" s="14"/>
      <c r="HHW920" s="14"/>
      <c r="HHX920" s="14"/>
      <c r="HHY920" s="14"/>
      <c r="HHZ920" s="14"/>
      <c r="HIA920" s="14"/>
      <c r="HIB920" s="14"/>
      <c r="HIC920" s="14"/>
      <c r="HID920" s="14"/>
      <c r="HIE920" s="14"/>
      <c r="HIF920" s="14"/>
      <c r="HIG920" s="14"/>
      <c r="HIH920" s="14"/>
      <c r="HII920" s="14"/>
      <c r="HIJ920" s="14"/>
      <c r="HIK920" s="14"/>
      <c r="HIL920" s="14"/>
      <c r="HIM920" s="14"/>
      <c r="HIN920" s="14"/>
      <c r="HIO920" s="14"/>
      <c r="HIP920" s="14"/>
      <c r="HIQ920" s="14"/>
      <c r="HIR920" s="14"/>
      <c r="HIS920" s="14"/>
      <c r="HIT920" s="14"/>
      <c r="HIU920" s="14"/>
      <c r="HIV920" s="14"/>
      <c r="HIW920" s="14"/>
      <c r="HIX920" s="14"/>
      <c r="HIY920" s="14"/>
      <c r="HIZ920" s="14"/>
      <c r="HJA920" s="14"/>
      <c r="HJB920" s="14"/>
      <c r="HJC920" s="14"/>
      <c r="HJD920" s="14"/>
      <c r="HJE920" s="14"/>
      <c r="HJF920" s="14"/>
      <c r="HJG920" s="14"/>
      <c r="HJH920" s="14"/>
      <c r="HJI920" s="14"/>
      <c r="HJJ920" s="14"/>
      <c r="HJK920" s="14"/>
      <c r="HJL920" s="14"/>
      <c r="HJM920" s="14"/>
      <c r="HJN920" s="14"/>
      <c r="HJO920" s="14"/>
      <c r="HJP920" s="14"/>
      <c r="HJQ920" s="14"/>
      <c r="HJR920" s="14"/>
      <c r="HJS920" s="14"/>
      <c r="HJT920" s="14"/>
      <c r="HJU920" s="14"/>
      <c r="HJV920" s="14"/>
      <c r="HJW920" s="14"/>
      <c r="HJX920" s="14"/>
      <c r="HJY920" s="14"/>
      <c r="HJZ920" s="14"/>
      <c r="HKA920" s="14"/>
      <c r="HKB920" s="14"/>
      <c r="HKC920" s="14"/>
      <c r="HKD920" s="14"/>
      <c r="HKE920" s="14"/>
      <c r="HKF920" s="14"/>
      <c r="HKG920" s="14"/>
      <c r="HKH920" s="14"/>
      <c r="HKI920" s="14"/>
      <c r="HKJ920" s="14"/>
      <c r="HKK920" s="14"/>
      <c r="HKL920" s="14"/>
      <c r="HKM920" s="14"/>
      <c r="HKN920" s="14"/>
      <c r="HKO920" s="14"/>
      <c r="HKP920" s="14"/>
      <c r="HKQ920" s="14"/>
      <c r="HKR920" s="14"/>
      <c r="HKS920" s="14"/>
      <c r="HKT920" s="14"/>
      <c r="HKU920" s="14"/>
      <c r="HKV920" s="14"/>
      <c r="HKW920" s="14"/>
      <c r="HKX920" s="14"/>
      <c r="HKY920" s="14"/>
      <c r="HKZ920" s="14"/>
      <c r="HLA920" s="14"/>
      <c r="HLB920" s="14"/>
      <c r="HLC920" s="14"/>
      <c r="HLD920" s="14"/>
      <c r="HLE920" s="14"/>
      <c r="HLF920" s="14"/>
      <c r="HLG920" s="14"/>
      <c r="HLH920" s="14"/>
      <c r="HLI920" s="14"/>
      <c r="HLJ920" s="14"/>
      <c r="HLK920" s="14"/>
      <c r="HLL920" s="14"/>
      <c r="HLM920" s="14"/>
      <c r="HLN920" s="14"/>
      <c r="HLO920" s="14"/>
      <c r="HLP920" s="14"/>
      <c r="HLQ920" s="14"/>
      <c r="HLR920" s="14"/>
      <c r="HLS920" s="14"/>
      <c r="HLT920" s="14"/>
      <c r="HLU920" s="14"/>
      <c r="HLV920" s="14"/>
      <c r="HLW920" s="14"/>
      <c r="HLX920" s="14"/>
      <c r="HLY920" s="14"/>
      <c r="HLZ920" s="14"/>
      <c r="HMA920" s="14"/>
      <c r="HMB920" s="14"/>
      <c r="HMC920" s="14"/>
      <c r="HMD920" s="14"/>
      <c r="HME920" s="14"/>
      <c r="HMF920" s="14"/>
      <c r="HMG920" s="14"/>
      <c r="HMH920" s="14"/>
      <c r="HMI920" s="14"/>
      <c r="HMJ920" s="14"/>
      <c r="HMK920" s="14"/>
      <c r="HML920" s="14"/>
      <c r="HMM920" s="14"/>
      <c r="HMN920" s="14"/>
      <c r="HMO920" s="14"/>
      <c r="HMP920" s="14"/>
      <c r="HMQ920" s="14"/>
      <c r="HMR920" s="14"/>
      <c r="HMS920" s="14"/>
      <c r="HMT920" s="14"/>
      <c r="HMU920" s="14"/>
      <c r="HMV920" s="14"/>
      <c r="HMW920" s="14"/>
      <c r="HMX920" s="14"/>
      <c r="HMY920" s="14"/>
      <c r="HMZ920" s="14"/>
      <c r="HNA920" s="14"/>
      <c r="HNB920" s="14"/>
      <c r="HNC920" s="14"/>
      <c r="HND920" s="14"/>
      <c r="HNE920" s="14"/>
      <c r="HNF920" s="14"/>
      <c r="HNG920" s="14"/>
      <c r="HNH920" s="14"/>
      <c r="HNI920" s="14"/>
      <c r="HNJ920" s="14"/>
      <c r="HNK920" s="14"/>
      <c r="HNL920" s="14"/>
      <c r="HNM920" s="14"/>
      <c r="HNN920" s="14"/>
      <c r="HNO920" s="14"/>
      <c r="HNP920" s="14"/>
      <c r="HNQ920" s="14"/>
      <c r="HNR920" s="14"/>
      <c r="HNS920" s="14"/>
      <c r="HNT920" s="14"/>
      <c r="HNU920" s="14"/>
      <c r="HNV920" s="14"/>
      <c r="HNW920" s="14"/>
      <c r="HNX920" s="14"/>
      <c r="HNY920" s="14"/>
      <c r="HNZ920" s="14"/>
      <c r="HOA920" s="14"/>
      <c r="HOB920" s="14"/>
      <c r="HOC920" s="14"/>
      <c r="HOD920" s="14"/>
      <c r="HOE920" s="14"/>
      <c r="HOF920" s="14"/>
      <c r="HOG920" s="14"/>
      <c r="HOH920" s="14"/>
      <c r="HOI920" s="14"/>
      <c r="HOJ920" s="14"/>
      <c r="HOK920" s="14"/>
      <c r="HOL920" s="14"/>
      <c r="HOM920" s="14"/>
      <c r="HON920" s="14"/>
      <c r="HOO920" s="14"/>
      <c r="HOP920" s="14"/>
      <c r="HOQ920" s="14"/>
      <c r="HOR920" s="14"/>
      <c r="HOS920" s="14"/>
      <c r="HOT920" s="14"/>
      <c r="HOU920" s="14"/>
      <c r="HOV920" s="14"/>
      <c r="HOW920" s="14"/>
      <c r="HOX920" s="14"/>
      <c r="HOY920" s="14"/>
      <c r="HOZ920" s="14"/>
      <c r="HPA920" s="14"/>
      <c r="HPB920" s="14"/>
      <c r="HPC920" s="14"/>
      <c r="HPD920" s="14"/>
      <c r="HPE920" s="14"/>
      <c r="HPF920" s="14"/>
      <c r="HPG920" s="14"/>
      <c r="HPH920" s="14"/>
      <c r="HPI920" s="14"/>
      <c r="HPJ920" s="14"/>
      <c r="HPK920" s="14"/>
      <c r="HPL920" s="14"/>
      <c r="HPM920" s="14"/>
      <c r="HPN920" s="14"/>
      <c r="HPO920" s="14"/>
      <c r="HPP920" s="14"/>
      <c r="HPQ920" s="14"/>
      <c r="HPR920" s="14"/>
      <c r="HPS920" s="14"/>
      <c r="HPT920" s="14"/>
      <c r="HPU920" s="14"/>
      <c r="HPV920" s="14"/>
      <c r="HPW920" s="14"/>
      <c r="HPX920" s="14"/>
      <c r="HPY920" s="14"/>
      <c r="HPZ920" s="14"/>
      <c r="HQA920" s="14"/>
      <c r="HQB920" s="14"/>
      <c r="HQC920" s="14"/>
      <c r="HQD920" s="14"/>
      <c r="HQE920" s="14"/>
      <c r="HQF920" s="14"/>
      <c r="HQG920" s="14"/>
      <c r="HQH920" s="14"/>
      <c r="HQI920" s="14"/>
      <c r="HQJ920" s="14"/>
      <c r="HQK920" s="14"/>
      <c r="HQL920" s="14"/>
      <c r="HQM920" s="14"/>
      <c r="HQN920" s="14"/>
      <c r="HQO920" s="14"/>
      <c r="HQP920" s="14"/>
      <c r="HQQ920" s="14"/>
      <c r="HQR920" s="14"/>
      <c r="HQS920" s="14"/>
      <c r="HQT920" s="14"/>
      <c r="HQU920" s="14"/>
      <c r="HQV920" s="14"/>
      <c r="HQW920" s="14"/>
      <c r="HQX920" s="14"/>
      <c r="HQY920" s="14"/>
      <c r="HQZ920" s="14"/>
      <c r="HRA920" s="14"/>
      <c r="HRB920" s="14"/>
      <c r="HRC920" s="14"/>
      <c r="HRD920" s="14"/>
      <c r="HRE920" s="14"/>
      <c r="HRF920" s="14"/>
      <c r="HRG920" s="14"/>
      <c r="HRH920" s="14"/>
      <c r="HRI920" s="14"/>
      <c r="HRJ920" s="14"/>
      <c r="HRK920" s="14"/>
      <c r="HRL920" s="14"/>
      <c r="HRM920" s="14"/>
      <c r="HRN920" s="14"/>
      <c r="HRO920" s="14"/>
      <c r="HRP920" s="14"/>
      <c r="HRQ920" s="14"/>
      <c r="HRR920" s="14"/>
      <c r="HRS920" s="14"/>
      <c r="HRT920" s="14"/>
      <c r="HRU920" s="14"/>
      <c r="HRV920" s="14"/>
      <c r="HRW920" s="14"/>
      <c r="HRX920" s="14"/>
      <c r="HRY920" s="14"/>
      <c r="HRZ920" s="14"/>
      <c r="HSA920" s="14"/>
      <c r="HSB920" s="14"/>
      <c r="HSC920" s="14"/>
      <c r="HSD920" s="14"/>
      <c r="HSE920" s="14"/>
      <c r="HSF920" s="14"/>
      <c r="HSG920" s="14"/>
      <c r="HSH920" s="14"/>
      <c r="HSI920" s="14"/>
      <c r="HSJ920" s="14"/>
      <c r="HSK920" s="14"/>
      <c r="HSL920" s="14"/>
      <c r="HSM920" s="14"/>
      <c r="HSN920" s="14"/>
      <c r="HSO920" s="14"/>
      <c r="HSP920" s="14"/>
      <c r="HSQ920" s="14"/>
      <c r="HSR920" s="14"/>
      <c r="HSS920" s="14"/>
      <c r="HST920" s="14"/>
      <c r="HSU920" s="14"/>
      <c r="HSV920" s="14"/>
      <c r="HSW920" s="14"/>
      <c r="HSX920" s="14"/>
      <c r="HSY920" s="14"/>
      <c r="HSZ920" s="14"/>
      <c r="HTA920" s="14"/>
      <c r="HTB920" s="14"/>
      <c r="HTC920" s="14"/>
      <c r="HTD920" s="14"/>
      <c r="HTE920" s="14"/>
      <c r="HTF920" s="14"/>
      <c r="HTG920" s="14"/>
      <c r="HTH920" s="14"/>
      <c r="HTI920" s="14"/>
      <c r="HTJ920" s="14"/>
      <c r="HTK920" s="14"/>
      <c r="HTL920" s="14"/>
      <c r="HTM920" s="14"/>
      <c r="HTN920" s="14"/>
      <c r="HTO920" s="14"/>
      <c r="HTP920" s="14"/>
      <c r="HTQ920" s="14"/>
      <c r="HTR920" s="14"/>
      <c r="HTS920" s="14"/>
      <c r="HTT920" s="14"/>
      <c r="HTU920" s="14"/>
      <c r="HTV920" s="14"/>
      <c r="HTW920" s="14"/>
      <c r="HTX920" s="14"/>
      <c r="HTY920" s="14"/>
      <c r="HTZ920" s="14"/>
      <c r="HUA920" s="14"/>
      <c r="HUB920" s="14"/>
      <c r="HUC920" s="14"/>
      <c r="HUD920" s="14"/>
      <c r="HUE920" s="14"/>
      <c r="HUF920" s="14"/>
      <c r="HUG920" s="14"/>
      <c r="HUH920" s="14"/>
      <c r="HUI920" s="14"/>
      <c r="HUJ920" s="14"/>
      <c r="HUK920" s="14"/>
      <c r="HUL920" s="14"/>
      <c r="HUM920" s="14"/>
      <c r="HUN920" s="14"/>
      <c r="HUO920" s="14"/>
      <c r="HUP920" s="14"/>
      <c r="HUQ920" s="14"/>
      <c r="HUR920" s="14"/>
      <c r="HUS920" s="14"/>
      <c r="HUT920" s="14"/>
      <c r="HUU920" s="14"/>
      <c r="HUV920" s="14"/>
      <c r="HUW920" s="14"/>
      <c r="HUX920" s="14"/>
      <c r="HUY920" s="14"/>
      <c r="HUZ920" s="14"/>
      <c r="HVA920" s="14"/>
      <c r="HVB920" s="14"/>
      <c r="HVC920" s="14"/>
      <c r="HVD920" s="14"/>
      <c r="HVE920" s="14"/>
      <c r="HVF920" s="14"/>
      <c r="HVG920" s="14"/>
      <c r="HVH920" s="14"/>
      <c r="HVI920" s="14"/>
      <c r="HVJ920" s="14"/>
      <c r="HVK920" s="14"/>
      <c r="HVL920" s="14"/>
      <c r="HVM920" s="14"/>
      <c r="HVN920" s="14"/>
      <c r="HVO920" s="14"/>
      <c r="HVP920" s="14"/>
      <c r="HVQ920" s="14"/>
      <c r="HVR920" s="14"/>
      <c r="HVS920" s="14"/>
      <c r="HVT920" s="14"/>
      <c r="HVU920" s="14"/>
      <c r="HVV920" s="14"/>
      <c r="HVW920" s="14"/>
      <c r="HVX920" s="14"/>
      <c r="HVY920" s="14"/>
      <c r="HVZ920" s="14"/>
      <c r="HWA920" s="14"/>
      <c r="HWB920" s="14"/>
      <c r="HWC920" s="14"/>
      <c r="HWD920" s="14"/>
      <c r="HWE920" s="14"/>
      <c r="HWF920" s="14"/>
      <c r="HWG920" s="14"/>
      <c r="HWH920" s="14"/>
      <c r="HWI920" s="14"/>
      <c r="HWJ920" s="14"/>
      <c r="HWK920" s="14"/>
      <c r="HWL920" s="14"/>
      <c r="HWM920" s="14"/>
      <c r="HWN920" s="14"/>
      <c r="HWO920" s="14"/>
      <c r="HWP920" s="14"/>
      <c r="HWQ920" s="14"/>
      <c r="HWR920" s="14"/>
      <c r="HWS920" s="14"/>
      <c r="HWT920" s="14"/>
      <c r="HWU920" s="14"/>
      <c r="HWV920" s="14"/>
      <c r="HWW920" s="14"/>
      <c r="HWX920" s="14"/>
      <c r="HWY920" s="14"/>
      <c r="HWZ920" s="14"/>
      <c r="HXA920" s="14"/>
      <c r="HXB920" s="14"/>
      <c r="HXC920" s="14"/>
      <c r="HXD920" s="14"/>
      <c r="HXE920" s="14"/>
      <c r="HXF920" s="14"/>
      <c r="HXG920" s="14"/>
      <c r="HXH920" s="14"/>
      <c r="HXI920" s="14"/>
      <c r="HXJ920" s="14"/>
      <c r="HXK920" s="14"/>
      <c r="HXL920" s="14"/>
      <c r="HXM920" s="14"/>
      <c r="HXN920" s="14"/>
      <c r="HXO920" s="14"/>
      <c r="HXP920" s="14"/>
      <c r="HXQ920" s="14"/>
      <c r="HXR920" s="14"/>
      <c r="HXS920" s="14"/>
      <c r="HXT920" s="14"/>
      <c r="HXU920" s="14"/>
      <c r="HXV920" s="14"/>
      <c r="HXW920" s="14"/>
      <c r="HXX920" s="14"/>
      <c r="HXY920" s="14"/>
      <c r="HXZ920" s="14"/>
      <c r="HYA920" s="14"/>
      <c r="HYB920" s="14"/>
      <c r="HYC920" s="14"/>
      <c r="HYD920" s="14"/>
      <c r="HYE920" s="14"/>
      <c r="HYF920" s="14"/>
      <c r="HYG920" s="14"/>
      <c r="HYH920" s="14"/>
      <c r="HYI920" s="14"/>
      <c r="HYJ920" s="14"/>
      <c r="HYK920" s="14"/>
      <c r="HYL920" s="14"/>
      <c r="HYM920" s="14"/>
      <c r="HYN920" s="14"/>
      <c r="HYO920" s="14"/>
      <c r="HYP920" s="14"/>
      <c r="HYQ920" s="14"/>
      <c r="HYR920" s="14"/>
      <c r="HYS920" s="14"/>
      <c r="HYT920" s="14"/>
      <c r="HYU920" s="14"/>
      <c r="HYV920" s="14"/>
      <c r="HYW920" s="14"/>
      <c r="HYX920" s="14"/>
      <c r="HYY920" s="14"/>
      <c r="HYZ920" s="14"/>
      <c r="HZA920" s="14"/>
      <c r="HZB920" s="14"/>
      <c r="HZC920" s="14"/>
      <c r="HZD920" s="14"/>
      <c r="HZE920" s="14"/>
      <c r="HZF920" s="14"/>
      <c r="HZG920" s="14"/>
      <c r="HZH920" s="14"/>
      <c r="HZI920" s="14"/>
      <c r="HZJ920" s="14"/>
      <c r="HZK920" s="14"/>
      <c r="HZL920" s="14"/>
      <c r="HZM920" s="14"/>
      <c r="HZN920" s="14"/>
      <c r="HZO920" s="14"/>
      <c r="HZP920" s="14"/>
      <c r="HZQ920" s="14"/>
      <c r="HZR920" s="14"/>
      <c r="HZS920" s="14"/>
      <c r="HZT920" s="14"/>
      <c r="HZU920" s="14"/>
      <c r="HZV920" s="14"/>
      <c r="HZW920" s="14"/>
      <c r="HZX920" s="14"/>
      <c r="HZY920" s="14"/>
      <c r="HZZ920" s="14"/>
      <c r="IAA920" s="14"/>
      <c r="IAB920" s="14"/>
      <c r="IAC920" s="14"/>
      <c r="IAD920" s="14"/>
      <c r="IAE920" s="14"/>
      <c r="IAF920" s="14"/>
      <c r="IAG920" s="14"/>
      <c r="IAH920" s="14"/>
      <c r="IAI920" s="14"/>
      <c r="IAJ920" s="14"/>
      <c r="IAK920" s="14"/>
      <c r="IAL920" s="14"/>
      <c r="IAM920" s="14"/>
      <c r="IAN920" s="14"/>
      <c r="IAO920" s="14"/>
      <c r="IAP920" s="14"/>
      <c r="IAQ920" s="14"/>
      <c r="IAR920" s="14"/>
      <c r="IAS920" s="14"/>
      <c r="IAT920" s="14"/>
      <c r="IAU920" s="14"/>
      <c r="IAV920" s="14"/>
      <c r="IAW920" s="14"/>
      <c r="IAX920" s="14"/>
      <c r="IAY920" s="14"/>
      <c r="IAZ920" s="14"/>
      <c r="IBA920" s="14"/>
      <c r="IBB920" s="14"/>
      <c r="IBC920" s="14"/>
      <c r="IBD920" s="14"/>
      <c r="IBE920" s="14"/>
      <c r="IBF920" s="14"/>
      <c r="IBG920" s="14"/>
      <c r="IBH920" s="14"/>
      <c r="IBI920" s="14"/>
      <c r="IBJ920" s="14"/>
      <c r="IBK920" s="14"/>
      <c r="IBL920" s="14"/>
      <c r="IBM920" s="14"/>
      <c r="IBN920" s="14"/>
      <c r="IBO920" s="14"/>
      <c r="IBP920" s="14"/>
      <c r="IBQ920" s="14"/>
      <c r="IBR920" s="14"/>
      <c r="IBS920" s="14"/>
      <c r="IBT920" s="14"/>
      <c r="IBU920" s="14"/>
      <c r="IBV920" s="14"/>
      <c r="IBW920" s="14"/>
      <c r="IBX920" s="14"/>
      <c r="IBY920" s="14"/>
      <c r="IBZ920" s="14"/>
      <c r="ICA920" s="14"/>
      <c r="ICB920" s="14"/>
      <c r="ICC920" s="14"/>
      <c r="ICD920" s="14"/>
      <c r="ICE920" s="14"/>
      <c r="ICF920" s="14"/>
      <c r="ICG920" s="14"/>
      <c r="ICH920" s="14"/>
      <c r="ICI920" s="14"/>
      <c r="ICJ920" s="14"/>
      <c r="ICK920" s="14"/>
      <c r="ICL920" s="14"/>
      <c r="ICM920" s="14"/>
      <c r="ICN920" s="14"/>
      <c r="ICO920" s="14"/>
      <c r="ICP920" s="14"/>
      <c r="ICQ920" s="14"/>
      <c r="ICR920" s="14"/>
      <c r="ICS920" s="14"/>
      <c r="ICT920" s="14"/>
      <c r="ICU920" s="14"/>
      <c r="ICV920" s="14"/>
      <c r="ICW920" s="14"/>
      <c r="ICX920" s="14"/>
      <c r="ICY920" s="14"/>
      <c r="ICZ920" s="14"/>
      <c r="IDA920" s="14"/>
      <c r="IDB920" s="14"/>
      <c r="IDC920" s="14"/>
      <c r="IDD920" s="14"/>
      <c r="IDE920" s="14"/>
      <c r="IDF920" s="14"/>
      <c r="IDG920" s="14"/>
      <c r="IDH920" s="14"/>
      <c r="IDI920" s="14"/>
      <c r="IDJ920" s="14"/>
      <c r="IDK920" s="14"/>
      <c r="IDL920" s="14"/>
      <c r="IDM920" s="14"/>
      <c r="IDN920" s="14"/>
      <c r="IDO920" s="14"/>
      <c r="IDP920" s="14"/>
      <c r="IDQ920" s="14"/>
      <c r="IDR920" s="14"/>
      <c r="IDS920" s="14"/>
      <c r="IDT920" s="14"/>
      <c r="IDU920" s="14"/>
      <c r="IDV920" s="14"/>
      <c r="IDW920" s="14"/>
      <c r="IDX920" s="14"/>
      <c r="IDY920" s="14"/>
      <c r="IDZ920" s="14"/>
      <c r="IEA920" s="14"/>
      <c r="IEB920" s="14"/>
      <c r="IEC920" s="14"/>
      <c r="IED920" s="14"/>
      <c r="IEE920" s="14"/>
      <c r="IEF920" s="14"/>
      <c r="IEG920" s="14"/>
      <c r="IEH920" s="14"/>
      <c r="IEI920" s="14"/>
      <c r="IEJ920" s="14"/>
      <c r="IEK920" s="14"/>
      <c r="IEL920" s="14"/>
      <c r="IEM920" s="14"/>
      <c r="IEN920" s="14"/>
      <c r="IEO920" s="14"/>
      <c r="IEP920" s="14"/>
      <c r="IEQ920" s="14"/>
      <c r="IER920" s="14"/>
      <c r="IES920" s="14"/>
      <c r="IET920" s="14"/>
      <c r="IEU920" s="14"/>
      <c r="IEV920" s="14"/>
      <c r="IEW920" s="14"/>
      <c r="IEX920" s="14"/>
      <c r="IEY920" s="14"/>
      <c r="IEZ920" s="14"/>
      <c r="IFA920" s="14"/>
      <c r="IFB920" s="14"/>
      <c r="IFC920" s="14"/>
      <c r="IFD920" s="14"/>
      <c r="IFE920" s="14"/>
      <c r="IFF920" s="14"/>
      <c r="IFG920" s="14"/>
      <c r="IFH920" s="14"/>
      <c r="IFI920" s="14"/>
      <c r="IFJ920" s="14"/>
      <c r="IFK920" s="14"/>
      <c r="IFL920" s="14"/>
      <c r="IFM920" s="14"/>
      <c r="IFN920" s="14"/>
      <c r="IFO920" s="14"/>
      <c r="IFP920" s="14"/>
      <c r="IFQ920" s="14"/>
      <c r="IFR920" s="14"/>
      <c r="IFS920" s="14"/>
      <c r="IFT920" s="14"/>
      <c r="IFU920" s="14"/>
      <c r="IFV920" s="14"/>
      <c r="IFW920" s="14"/>
      <c r="IFX920" s="14"/>
      <c r="IFY920" s="14"/>
      <c r="IFZ920" s="14"/>
      <c r="IGA920" s="14"/>
      <c r="IGB920" s="14"/>
      <c r="IGC920" s="14"/>
      <c r="IGD920" s="14"/>
      <c r="IGE920" s="14"/>
      <c r="IGF920" s="14"/>
      <c r="IGG920" s="14"/>
      <c r="IGH920" s="14"/>
      <c r="IGI920" s="14"/>
      <c r="IGJ920" s="14"/>
      <c r="IGK920" s="14"/>
      <c r="IGL920" s="14"/>
      <c r="IGM920" s="14"/>
      <c r="IGN920" s="14"/>
      <c r="IGO920" s="14"/>
      <c r="IGP920" s="14"/>
      <c r="IGQ920" s="14"/>
      <c r="IGR920" s="14"/>
      <c r="IGS920" s="14"/>
      <c r="IGT920" s="14"/>
      <c r="IGU920" s="14"/>
      <c r="IGV920" s="14"/>
      <c r="IGW920" s="14"/>
      <c r="IGX920" s="14"/>
      <c r="IGY920" s="14"/>
      <c r="IGZ920" s="14"/>
      <c r="IHA920" s="14"/>
      <c r="IHB920" s="14"/>
      <c r="IHC920" s="14"/>
      <c r="IHD920" s="14"/>
      <c r="IHE920" s="14"/>
      <c r="IHF920" s="14"/>
      <c r="IHG920" s="14"/>
      <c r="IHH920" s="14"/>
      <c r="IHI920" s="14"/>
      <c r="IHJ920" s="14"/>
      <c r="IHK920" s="14"/>
      <c r="IHL920" s="14"/>
      <c r="IHM920" s="14"/>
      <c r="IHN920" s="14"/>
      <c r="IHO920" s="14"/>
      <c r="IHP920" s="14"/>
      <c r="IHQ920" s="14"/>
      <c r="IHR920" s="14"/>
      <c r="IHS920" s="14"/>
      <c r="IHT920" s="14"/>
      <c r="IHU920" s="14"/>
      <c r="IHV920" s="14"/>
      <c r="IHW920" s="14"/>
      <c r="IHX920" s="14"/>
      <c r="IHY920" s="14"/>
      <c r="IHZ920" s="14"/>
      <c r="IIA920" s="14"/>
      <c r="IIB920" s="14"/>
      <c r="IIC920" s="14"/>
      <c r="IID920" s="14"/>
      <c r="IIE920" s="14"/>
      <c r="IIF920" s="14"/>
      <c r="IIG920" s="14"/>
      <c r="IIH920" s="14"/>
      <c r="III920" s="14"/>
      <c r="IIJ920" s="14"/>
      <c r="IIK920" s="14"/>
      <c r="IIL920" s="14"/>
      <c r="IIM920" s="14"/>
      <c r="IIN920" s="14"/>
      <c r="IIO920" s="14"/>
      <c r="IIP920" s="14"/>
      <c r="IIQ920" s="14"/>
      <c r="IIR920" s="14"/>
      <c r="IIS920" s="14"/>
      <c r="IIT920" s="14"/>
      <c r="IIU920" s="14"/>
      <c r="IIV920" s="14"/>
      <c r="IIW920" s="14"/>
      <c r="IIX920" s="14"/>
      <c r="IIY920" s="14"/>
      <c r="IIZ920" s="14"/>
      <c r="IJA920" s="14"/>
      <c r="IJB920" s="14"/>
      <c r="IJC920" s="14"/>
      <c r="IJD920" s="14"/>
      <c r="IJE920" s="14"/>
      <c r="IJF920" s="14"/>
      <c r="IJG920" s="14"/>
      <c r="IJH920" s="14"/>
      <c r="IJI920" s="14"/>
      <c r="IJJ920" s="14"/>
      <c r="IJK920" s="14"/>
      <c r="IJL920" s="14"/>
      <c r="IJM920" s="14"/>
      <c r="IJN920" s="14"/>
      <c r="IJO920" s="14"/>
      <c r="IJP920" s="14"/>
      <c r="IJQ920" s="14"/>
      <c r="IJR920" s="14"/>
      <c r="IJS920" s="14"/>
      <c r="IJT920" s="14"/>
      <c r="IJU920" s="14"/>
      <c r="IJV920" s="14"/>
      <c r="IJW920" s="14"/>
      <c r="IJX920" s="14"/>
      <c r="IJY920" s="14"/>
      <c r="IJZ920" s="14"/>
      <c r="IKA920" s="14"/>
      <c r="IKB920" s="14"/>
      <c r="IKC920" s="14"/>
      <c r="IKD920" s="14"/>
      <c r="IKE920" s="14"/>
      <c r="IKF920" s="14"/>
      <c r="IKG920" s="14"/>
      <c r="IKH920" s="14"/>
      <c r="IKI920" s="14"/>
      <c r="IKJ920" s="14"/>
      <c r="IKK920" s="14"/>
      <c r="IKL920" s="14"/>
      <c r="IKM920" s="14"/>
      <c r="IKN920" s="14"/>
      <c r="IKO920" s="14"/>
      <c r="IKP920" s="14"/>
      <c r="IKQ920" s="14"/>
      <c r="IKR920" s="14"/>
      <c r="IKS920" s="14"/>
      <c r="IKT920" s="14"/>
      <c r="IKU920" s="14"/>
      <c r="IKV920" s="14"/>
      <c r="IKW920" s="14"/>
      <c r="IKX920" s="14"/>
      <c r="IKY920" s="14"/>
      <c r="IKZ920" s="14"/>
      <c r="ILA920" s="14"/>
      <c r="ILB920" s="14"/>
      <c r="ILC920" s="14"/>
      <c r="ILD920" s="14"/>
      <c r="ILE920" s="14"/>
      <c r="ILF920" s="14"/>
      <c r="ILG920" s="14"/>
      <c r="ILH920" s="14"/>
      <c r="ILI920" s="14"/>
      <c r="ILJ920" s="14"/>
      <c r="ILK920" s="14"/>
      <c r="ILL920" s="14"/>
      <c r="ILM920" s="14"/>
      <c r="ILN920" s="14"/>
      <c r="ILO920" s="14"/>
      <c r="ILP920" s="14"/>
      <c r="ILQ920" s="14"/>
      <c r="ILR920" s="14"/>
      <c r="ILS920" s="14"/>
      <c r="ILT920" s="14"/>
      <c r="ILU920" s="14"/>
      <c r="ILV920" s="14"/>
      <c r="ILW920" s="14"/>
      <c r="ILX920" s="14"/>
      <c r="ILY920" s="14"/>
      <c r="ILZ920" s="14"/>
      <c r="IMA920" s="14"/>
      <c r="IMB920" s="14"/>
      <c r="IMC920" s="14"/>
      <c r="IMD920" s="14"/>
      <c r="IME920" s="14"/>
      <c r="IMF920" s="14"/>
      <c r="IMG920" s="14"/>
      <c r="IMH920" s="14"/>
      <c r="IMI920" s="14"/>
      <c r="IMJ920" s="14"/>
      <c r="IMK920" s="14"/>
      <c r="IML920" s="14"/>
      <c r="IMM920" s="14"/>
      <c r="IMN920" s="14"/>
      <c r="IMO920" s="14"/>
      <c r="IMP920" s="14"/>
      <c r="IMQ920" s="14"/>
      <c r="IMR920" s="14"/>
      <c r="IMS920" s="14"/>
      <c r="IMT920" s="14"/>
      <c r="IMU920" s="14"/>
      <c r="IMV920" s="14"/>
      <c r="IMW920" s="14"/>
      <c r="IMX920" s="14"/>
      <c r="IMY920" s="14"/>
      <c r="IMZ920" s="14"/>
      <c r="INA920" s="14"/>
      <c r="INB920" s="14"/>
      <c r="INC920" s="14"/>
      <c r="IND920" s="14"/>
      <c r="INE920" s="14"/>
      <c r="INF920" s="14"/>
      <c r="ING920" s="14"/>
      <c r="INH920" s="14"/>
      <c r="INI920" s="14"/>
      <c r="INJ920" s="14"/>
      <c r="INK920" s="14"/>
      <c r="INL920" s="14"/>
      <c r="INM920" s="14"/>
      <c r="INN920" s="14"/>
      <c r="INO920" s="14"/>
      <c r="INP920" s="14"/>
      <c r="INQ920" s="14"/>
      <c r="INR920" s="14"/>
      <c r="INS920" s="14"/>
      <c r="INT920" s="14"/>
      <c r="INU920" s="14"/>
      <c r="INV920" s="14"/>
      <c r="INW920" s="14"/>
      <c r="INX920" s="14"/>
      <c r="INY920" s="14"/>
      <c r="INZ920" s="14"/>
      <c r="IOA920" s="14"/>
      <c r="IOB920" s="14"/>
      <c r="IOC920" s="14"/>
      <c r="IOD920" s="14"/>
      <c r="IOE920" s="14"/>
      <c r="IOF920" s="14"/>
      <c r="IOG920" s="14"/>
      <c r="IOH920" s="14"/>
      <c r="IOI920" s="14"/>
      <c r="IOJ920" s="14"/>
      <c r="IOK920" s="14"/>
      <c r="IOL920" s="14"/>
      <c r="IOM920" s="14"/>
      <c r="ION920" s="14"/>
      <c r="IOO920" s="14"/>
      <c r="IOP920" s="14"/>
      <c r="IOQ920" s="14"/>
      <c r="IOR920" s="14"/>
      <c r="IOS920" s="14"/>
      <c r="IOT920" s="14"/>
      <c r="IOU920" s="14"/>
      <c r="IOV920" s="14"/>
      <c r="IOW920" s="14"/>
      <c r="IOX920" s="14"/>
      <c r="IOY920" s="14"/>
      <c r="IOZ920" s="14"/>
      <c r="IPA920" s="14"/>
      <c r="IPB920" s="14"/>
      <c r="IPC920" s="14"/>
      <c r="IPD920" s="14"/>
      <c r="IPE920" s="14"/>
      <c r="IPF920" s="14"/>
      <c r="IPG920" s="14"/>
      <c r="IPH920" s="14"/>
      <c r="IPI920" s="14"/>
      <c r="IPJ920" s="14"/>
      <c r="IPK920" s="14"/>
      <c r="IPL920" s="14"/>
      <c r="IPM920" s="14"/>
      <c r="IPN920" s="14"/>
      <c r="IPO920" s="14"/>
      <c r="IPP920" s="14"/>
      <c r="IPQ920" s="14"/>
      <c r="IPR920" s="14"/>
      <c r="IPS920" s="14"/>
      <c r="IPT920" s="14"/>
      <c r="IPU920" s="14"/>
      <c r="IPV920" s="14"/>
      <c r="IPW920" s="14"/>
      <c r="IPX920" s="14"/>
      <c r="IPY920" s="14"/>
      <c r="IPZ920" s="14"/>
      <c r="IQA920" s="14"/>
      <c r="IQB920" s="14"/>
      <c r="IQC920" s="14"/>
      <c r="IQD920" s="14"/>
      <c r="IQE920" s="14"/>
      <c r="IQF920" s="14"/>
      <c r="IQG920" s="14"/>
      <c r="IQH920" s="14"/>
      <c r="IQI920" s="14"/>
      <c r="IQJ920" s="14"/>
      <c r="IQK920" s="14"/>
      <c r="IQL920" s="14"/>
      <c r="IQM920" s="14"/>
      <c r="IQN920" s="14"/>
      <c r="IQO920" s="14"/>
      <c r="IQP920" s="14"/>
      <c r="IQQ920" s="14"/>
      <c r="IQR920" s="14"/>
      <c r="IQS920" s="14"/>
      <c r="IQT920" s="14"/>
      <c r="IQU920" s="14"/>
      <c r="IQV920" s="14"/>
      <c r="IQW920" s="14"/>
      <c r="IQX920" s="14"/>
      <c r="IQY920" s="14"/>
      <c r="IQZ920" s="14"/>
      <c r="IRA920" s="14"/>
      <c r="IRB920" s="14"/>
      <c r="IRC920" s="14"/>
      <c r="IRD920" s="14"/>
      <c r="IRE920" s="14"/>
      <c r="IRF920" s="14"/>
      <c r="IRG920" s="14"/>
      <c r="IRH920" s="14"/>
      <c r="IRI920" s="14"/>
      <c r="IRJ920" s="14"/>
      <c r="IRK920" s="14"/>
      <c r="IRL920" s="14"/>
      <c r="IRM920" s="14"/>
      <c r="IRN920" s="14"/>
      <c r="IRO920" s="14"/>
      <c r="IRP920" s="14"/>
      <c r="IRQ920" s="14"/>
      <c r="IRR920" s="14"/>
      <c r="IRS920" s="14"/>
      <c r="IRT920" s="14"/>
      <c r="IRU920" s="14"/>
      <c r="IRV920" s="14"/>
      <c r="IRW920" s="14"/>
      <c r="IRX920" s="14"/>
      <c r="IRY920" s="14"/>
      <c r="IRZ920" s="14"/>
      <c r="ISA920" s="14"/>
      <c r="ISB920" s="14"/>
      <c r="ISC920" s="14"/>
      <c r="ISD920" s="14"/>
      <c r="ISE920" s="14"/>
      <c r="ISF920" s="14"/>
      <c r="ISG920" s="14"/>
      <c r="ISH920" s="14"/>
      <c r="ISI920" s="14"/>
      <c r="ISJ920" s="14"/>
      <c r="ISK920" s="14"/>
      <c r="ISL920" s="14"/>
      <c r="ISM920" s="14"/>
      <c r="ISN920" s="14"/>
      <c r="ISO920" s="14"/>
      <c r="ISP920" s="14"/>
      <c r="ISQ920" s="14"/>
      <c r="ISR920" s="14"/>
      <c r="ISS920" s="14"/>
      <c r="IST920" s="14"/>
      <c r="ISU920" s="14"/>
      <c r="ISV920" s="14"/>
      <c r="ISW920" s="14"/>
      <c r="ISX920" s="14"/>
      <c r="ISY920" s="14"/>
      <c r="ISZ920" s="14"/>
      <c r="ITA920" s="14"/>
      <c r="ITB920" s="14"/>
      <c r="ITC920" s="14"/>
      <c r="ITD920" s="14"/>
      <c r="ITE920" s="14"/>
      <c r="ITF920" s="14"/>
      <c r="ITG920" s="14"/>
      <c r="ITH920" s="14"/>
      <c r="ITI920" s="14"/>
      <c r="ITJ920" s="14"/>
      <c r="ITK920" s="14"/>
      <c r="ITL920" s="14"/>
      <c r="ITM920" s="14"/>
      <c r="ITN920" s="14"/>
      <c r="ITO920" s="14"/>
      <c r="ITP920" s="14"/>
      <c r="ITQ920" s="14"/>
      <c r="ITR920" s="14"/>
      <c r="ITS920" s="14"/>
      <c r="ITT920" s="14"/>
      <c r="ITU920" s="14"/>
      <c r="ITV920" s="14"/>
      <c r="ITW920" s="14"/>
      <c r="ITX920" s="14"/>
      <c r="ITY920" s="14"/>
      <c r="ITZ920" s="14"/>
      <c r="IUA920" s="14"/>
      <c r="IUB920" s="14"/>
      <c r="IUC920" s="14"/>
      <c r="IUD920" s="14"/>
      <c r="IUE920" s="14"/>
      <c r="IUF920" s="14"/>
      <c r="IUG920" s="14"/>
      <c r="IUH920" s="14"/>
      <c r="IUI920" s="14"/>
      <c r="IUJ920" s="14"/>
      <c r="IUK920" s="14"/>
      <c r="IUL920" s="14"/>
      <c r="IUM920" s="14"/>
      <c r="IUN920" s="14"/>
      <c r="IUO920" s="14"/>
      <c r="IUP920" s="14"/>
      <c r="IUQ920" s="14"/>
      <c r="IUR920" s="14"/>
      <c r="IUS920" s="14"/>
      <c r="IUT920" s="14"/>
      <c r="IUU920" s="14"/>
      <c r="IUV920" s="14"/>
      <c r="IUW920" s="14"/>
      <c r="IUX920" s="14"/>
      <c r="IUY920" s="14"/>
      <c r="IUZ920" s="14"/>
      <c r="IVA920" s="14"/>
      <c r="IVB920" s="14"/>
      <c r="IVC920" s="14"/>
      <c r="IVD920" s="14"/>
      <c r="IVE920" s="14"/>
      <c r="IVF920" s="14"/>
      <c r="IVG920" s="14"/>
      <c r="IVH920" s="14"/>
      <c r="IVI920" s="14"/>
      <c r="IVJ920" s="14"/>
      <c r="IVK920" s="14"/>
      <c r="IVL920" s="14"/>
      <c r="IVM920" s="14"/>
      <c r="IVN920" s="14"/>
      <c r="IVO920" s="14"/>
      <c r="IVP920" s="14"/>
      <c r="IVQ920" s="14"/>
      <c r="IVR920" s="14"/>
      <c r="IVS920" s="14"/>
      <c r="IVT920" s="14"/>
      <c r="IVU920" s="14"/>
      <c r="IVV920" s="14"/>
      <c r="IVW920" s="14"/>
      <c r="IVX920" s="14"/>
      <c r="IVY920" s="14"/>
      <c r="IVZ920" s="14"/>
      <c r="IWA920" s="14"/>
      <c r="IWB920" s="14"/>
      <c r="IWC920" s="14"/>
      <c r="IWD920" s="14"/>
      <c r="IWE920" s="14"/>
      <c r="IWF920" s="14"/>
      <c r="IWG920" s="14"/>
      <c r="IWH920" s="14"/>
      <c r="IWI920" s="14"/>
      <c r="IWJ920" s="14"/>
      <c r="IWK920" s="14"/>
      <c r="IWL920" s="14"/>
      <c r="IWM920" s="14"/>
      <c r="IWN920" s="14"/>
      <c r="IWO920" s="14"/>
      <c r="IWP920" s="14"/>
      <c r="IWQ920" s="14"/>
      <c r="IWR920" s="14"/>
      <c r="IWS920" s="14"/>
      <c r="IWT920" s="14"/>
      <c r="IWU920" s="14"/>
      <c r="IWV920" s="14"/>
      <c r="IWW920" s="14"/>
      <c r="IWX920" s="14"/>
      <c r="IWY920" s="14"/>
      <c r="IWZ920" s="14"/>
      <c r="IXA920" s="14"/>
      <c r="IXB920" s="14"/>
      <c r="IXC920" s="14"/>
      <c r="IXD920" s="14"/>
      <c r="IXE920" s="14"/>
      <c r="IXF920" s="14"/>
      <c r="IXG920" s="14"/>
      <c r="IXH920" s="14"/>
      <c r="IXI920" s="14"/>
      <c r="IXJ920" s="14"/>
      <c r="IXK920" s="14"/>
      <c r="IXL920" s="14"/>
      <c r="IXM920" s="14"/>
      <c r="IXN920" s="14"/>
      <c r="IXO920" s="14"/>
      <c r="IXP920" s="14"/>
      <c r="IXQ920" s="14"/>
      <c r="IXR920" s="14"/>
      <c r="IXS920" s="14"/>
      <c r="IXT920" s="14"/>
      <c r="IXU920" s="14"/>
      <c r="IXV920" s="14"/>
      <c r="IXW920" s="14"/>
      <c r="IXX920" s="14"/>
      <c r="IXY920" s="14"/>
      <c r="IXZ920" s="14"/>
      <c r="IYA920" s="14"/>
      <c r="IYB920" s="14"/>
      <c r="IYC920" s="14"/>
      <c r="IYD920" s="14"/>
      <c r="IYE920" s="14"/>
      <c r="IYF920" s="14"/>
      <c r="IYG920" s="14"/>
      <c r="IYH920" s="14"/>
      <c r="IYI920" s="14"/>
      <c r="IYJ920" s="14"/>
      <c r="IYK920" s="14"/>
      <c r="IYL920" s="14"/>
      <c r="IYM920" s="14"/>
      <c r="IYN920" s="14"/>
      <c r="IYO920" s="14"/>
      <c r="IYP920" s="14"/>
      <c r="IYQ920" s="14"/>
      <c r="IYR920" s="14"/>
      <c r="IYS920" s="14"/>
      <c r="IYT920" s="14"/>
      <c r="IYU920" s="14"/>
      <c r="IYV920" s="14"/>
      <c r="IYW920" s="14"/>
      <c r="IYX920" s="14"/>
      <c r="IYY920" s="14"/>
      <c r="IYZ920" s="14"/>
      <c r="IZA920" s="14"/>
      <c r="IZB920" s="14"/>
      <c r="IZC920" s="14"/>
      <c r="IZD920" s="14"/>
      <c r="IZE920" s="14"/>
      <c r="IZF920" s="14"/>
      <c r="IZG920" s="14"/>
      <c r="IZH920" s="14"/>
      <c r="IZI920" s="14"/>
      <c r="IZJ920" s="14"/>
      <c r="IZK920" s="14"/>
      <c r="IZL920" s="14"/>
      <c r="IZM920" s="14"/>
      <c r="IZN920" s="14"/>
      <c r="IZO920" s="14"/>
      <c r="IZP920" s="14"/>
      <c r="IZQ920" s="14"/>
      <c r="IZR920" s="14"/>
      <c r="IZS920" s="14"/>
      <c r="IZT920" s="14"/>
      <c r="IZU920" s="14"/>
      <c r="IZV920" s="14"/>
      <c r="IZW920" s="14"/>
      <c r="IZX920" s="14"/>
      <c r="IZY920" s="14"/>
      <c r="IZZ920" s="14"/>
      <c r="JAA920" s="14"/>
      <c r="JAB920" s="14"/>
      <c r="JAC920" s="14"/>
      <c r="JAD920" s="14"/>
      <c r="JAE920" s="14"/>
      <c r="JAF920" s="14"/>
      <c r="JAG920" s="14"/>
      <c r="JAH920" s="14"/>
      <c r="JAI920" s="14"/>
      <c r="JAJ920" s="14"/>
      <c r="JAK920" s="14"/>
      <c r="JAL920" s="14"/>
      <c r="JAM920" s="14"/>
      <c r="JAN920" s="14"/>
      <c r="JAO920" s="14"/>
      <c r="JAP920" s="14"/>
      <c r="JAQ920" s="14"/>
      <c r="JAR920" s="14"/>
      <c r="JAS920" s="14"/>
      <c r="JAT920" s="14"/>
      <c r="JAU920" s="14"/>
      <c r="JAV920" s="14"/>
      <c r="JAW920" s="14"/>
      <c r="JAX920" s="14"/>
      <c r="JAY920" s="14"/>
      <c r="JAZ920" s="14"/>
      <c r="JBA920" s="14"/>
      <c r="JBB920" s="14"/>
      <c r="JBC920" s="14"/>
      <c r="JBD920" s="14"/>
      <c r="JBE920" s="14"/>
      <c r="JBF920" s="14"/>
      <c r="JBG920" s="14"/>
      <c r="JBH920" s="14"/>
      <c r="JBI920" s="14"/>
      <c r="JBJ920" s="14"/>
      <c r="JBK920" s="14"/>
      <c r="JBL920" s="14"/>
      <c r="JBM920" s="14"/>
      <c r="JBN920" s="14"/>
      <c r="JBO920" s="14"/>
      <c r="JBP920" s="14"/>
      <c r="JBQ920" s="14"/>
      <c r="JBR920" s="14"/>
      <c r="JBS920" s="14"/>
      <c r="JBT920" s="14"/>
      <c r="JBU920" s="14"/>
      <c r="JBV920" s="14"/>
      <c r="JBW920" s="14"/>
      <c r="JBX920" s="14"/>
      <c r="JBY920" s="14"/>
      <c r="JBZ920" s="14"/>
      <c r="JCA920" s="14"/>
      <c r="JCB920" s="14"/>
      <c r="JCC920" s="14"/>
      <c r="JCD920" s="14"/>
      <c r="JCE920" s="14"/>
      <c r="JCF920" s="14"/>
      <c r="JCG920" s="14"/>
      <c r="JCH920" s="14"/>
      <c r="JCI920" s="14"/>
      <c r="JCJ920" s="14"/>
      <c r="JCK920" s="14"/>
      <c r="JCL920" s="14"/>
      <c r="JCM920" s="14"/>
      <c r="JCN920" s="14"/>
      <c r="JCO920" s="14"/>
      <c r="JCP920" s="14"/>
      <c r="JCQ920" s="14"/>
      <c r="JCR920" s="14"/>
      <c r="JCS920" s="14"/>
      <c r="JCT920" s="14"/>
      <c r="JCU920" s="14"/>
      <c r="JCV920" s="14"/>
      <c r="JCW920" s="14"/>
      <c r="JCX920" s="14"/>
      <c r="JCY920" s="14"/>
      <c r="JCZ920" s="14"/>
      <c r="JDA920" s="14"/>
      <c r="JDB920" s="14"/>
      <c r="JDC920" s="14"/>
      <c r="JDD920" s="14"/>
      <c r="JDE920" s="14"/>
      <c r="JDF920" s="14"/>
      <c r="JDG920" s="14"/>
      <c r="JDH920" s="14"/>
      <c r="JDI920" s="14"/>
      <c r="JDJ920" s="14"/>
      <c r="JDK920" s="14"/>
      <c r="JDL920" s="14"/>
      <c r="JDM920" s="14"/>
      <c r="JDN920" s="14"/>
      <c r="JDO920" s="14"/>
      <c r="JDP920" s="14"/>
      <c r="JDQ920" s="14"/>
      <c r="JDR920" s="14"/>
      <c r="JDS920" s="14"/>
      <c r="JDT920" s="14"/>
      <c r="JDU920" s="14"/>
      <c r="JDV920" s="14"/>
      <c r="JDW920" s="14"/>
      <c r="JDX920" s="14"/>
      <c r="JDY920" s="14"/>
      <c r="JDZ920" s="14"/>
      <c r="JEA920" s="14"/>
      <c r="JEB920" s="14"/>
      <c r="JEC920" s="14"/>
      <c r="JED920" s="14"/>
      <c r="JEE920" s="14"/>
      <c r="JEF920" s="14"/>
      <c r="JEG920" s="14"/>
      <c r="JEH920" s="14"/>
      <c r="JEI920" s="14"/>
      <c r="JEJ920" s="14"/>
      <c r="JEK920" s="14"/>
      <c r="JEL920" s="14"/>
      <c r="JEM920" s="14"/>
      <c r="JEN920" s="14"/>
      <c r="JEO920" s="14"/>
      <c r="JEP920" s="14"/>
      <c r="JEQ920" s="14"/>
      <c r="JER920" s="14"/>
      <c r="JES920" s="14"/>
      <c r="JET920" s="14"/>
      <c r="JEU920" s="14"/>
      <c r="JEV920" s="14"/>
      <c r="JEW920" s="14"/>
      <c r="JEX920" s="14"/>
      <c r="JEY920" s="14"/>
      <c r="JEZ920" s="14"/>
      <c r="JFA920" s="14"/>
      <c r="JFB920" s="14"/>
      <c r="JFC920" s="14"/>
      <c r="JFD920" s="14"/>
      <c r="JFE920" s="14"/>
      <c r="JFF920" s="14"/>
      <c r="JFG920" s="14"/>
      <c r="JFH920" s="14"/>
      <c r="JFI920" s="14"/>
      <c r="JFJ920" s="14"/>
      <c r="JFK920" s="14"/>
      <c r="JFL920" s="14"/>
      <c r="JFM920" s="14"/>
      <c r="JFN920" s="14"/>
      <c r="JFO920" s="14"/>
      <c r="JFP920" s="14"/>
      <c r="JFQ920" s="14"/>
      <c r="JFR920" s="14"/>
      <c r="JFS920" s="14"/>
      <c r="JFT920" s="14"/>
      <c r="JFU920" s="14"/>
      <c r="JFV920" s="14"/>
      <c r="JFW920" s="14"/>
      <c r="JFX920" s="14"/>
      <c r="JFY920" s="14"/>
      <c r="JFZ920" s="14"/>
      <c r="JGA920" s="14"/>
      <c r="JGB920" s="14"/>
      <c r="JGC920" s="14"/>
      <c r="JGD920" s="14"/>
      <c r="JGE920" s="14"/>
      <c r="JGF920" s="14"/>
      <c r="JGG920" s="14"/>
      <c r="JGH920" s="14"/>
      <c r="JGI920" s="14"/>
      <c r="JGJ920" s="14"/>
      <c r="JGK920" s="14"/>
      <c r="JGL920" s="14"/>
      <c r="JGM920" s="14"/>
      <c r="JGN920" s="14"/>
      <c r="JGO920" s="14"/>
      <c r="JGP920" s="14"/>
      <c r="JGQ920" s="14"/>
      <c r="JGR920" s="14"/>
      <c r="JGS920" s="14"/>
      <c r="JGT920" s="14"/>
      <c r="JGU920" s="14"/>
      <c r="JGV920" s="14"/>
      <c r="JGW920" s="14"/>
      <c r="JGX920" s="14"/>
      <c r="JGY920" s="14"/>
      <c r="JGZ920" s="14"/>
      <c r="JHA920" s="14"/>
      <c r="JHB920" s="14"/>
      <c r="JHC920" s="14"/>
      <c r="JHD920" s="14"/>
      <c r="JHE920" s="14"/>
      <c r="JHF920" s="14"/>
      <c r="JHG920" s="14"/>
      <c r="JHH920" s="14"/>
      <c r="JHI920" s="14"/>
      <c r="JHJ920" s="14"/>
      <c r="JHK920" s="14"/>
      <c r="JHL920" s="14"/>
      <c r="JHM920" s="14"/>
      <c r="JHN920" s="14"/>
      <c r="JHO920" s="14"/>
      <c r="JHP920" s="14"/>
      <c r="JHQ920" s="14"/>
      <c r="JHR920" s="14"/>
      <c r="JHS920" s="14"/>
      <c r="JHT920" s="14"/>
      <c r="JHU920" s="14"/>
      <c r="JHV920" s="14"/>
      <c r="JHW920" s="14"/>
      <c r="JHX920" s="14"/>
      <c r="JHY920" s="14"/>
      <c r="JHZ920" s="14"/>
      <c r="JIA920" s="14"/>
      <c r="JIB920" s="14"/>
      <c r="JIC920" s="14"/>
      <c r="JID920" s="14"/>
      <c r="JIE920" s="14"/>
      <c r="JIF920" s="14"/>
      <c r="JIG920" s="14"/>
      <c r="JIH920" s="14"/>
      <c r="JII920" s="14"/>
      <c r="JIJ920" s="14"/>
      <c r="JIK920" s="14"/>
      <c r="JIL920" s="14"/>
      <c r="JIM920" s="14"/>
      <c r="JIN920" s="14"/>
      <c r="JIO920" s="14"/>
      <c r="JIP920" s="14"/>
      <c r="JIQ920" s="14"/>
      <c r="JIR920" s="14"/>
      <c r="JIS920" s="14"/>
      <c r="JIT920" s="14"/>
      <c r="JIU920" s="14"/>
      <c r="JIV920" s="14"/>
      <c r="JIW920" s="14"/>
      <c r="JIX920" s="14"/>
      <c r="JIY920" s="14"/>
      <c r="JIZ920" s="14"/>
      <c r="JJA920" s="14"/>
      <c r="JJB920" s="14"/>
      <c r="JJC920" s="14"/>
      <c r="JJD920" s="14"/>
      <c r="JJE920" s="14"/>
      <c r="JJF920" s="14"/>
      <c r="JJG920" s="14"/>
      <c r="JJH920" s="14"/>
      <c r="JJI920" s="14"/>
      <c r="JJJ920" s="14"/>
      <c r="JJK920" s="14"/>
      <c r="JJL920" s="14"/>
      <c r="JJM920" s="14"/>
      <c r="JJN920" s="14"/>
      <c r="JJO920" s="14"/>
      <c r="JJP920" s="14"/>
      <c r="JJQ920" s="14"/>
      <c r="JJR920" s="14"/>
      <c r="JJS920" s="14"/>
      <c r="JJT920" s="14"/>
      <c r="JJU920" s="14"/>
      <c r="JJV920" s="14"/>
      <c r="JJW920" s="14"/>
      <c r="JJX920" s="14"/>
      <c r="JJY920" s="14"/>
      <c r="JJZ920" s="14"/>
      <c r="JKA920" s="14"/>
      <c r="JKB920" s="14"/>
      <c r="JKC920" s="14"/>
      <c r="JKD920" s="14"/>
      <c r="JKE920" s="14"/>
      <c r="JKF920" s="14"/>
      <c r="JKG920" s="14"/>
      <c r="JKH920" s="14"/>
      <c r="JKI920" s="14"/>
      <c r="JKJ920" s="14"/>
      <c r="JKK920" s="14"/>
      <c r="JKL920" s="14"/>
      <c r="JKM920" s="14"/>
      <c r="JKN920" s="14"/>
      <c r="JKO920" s="14"/>
      <c r="JKP920" s="14"/>
      <c r="JKQ920" s="14"/>
      <c r="JKR920" s="14"/>
      <c r="JKS920" s="14"/>
      <c r="JKT920" s="14"/>
      <c r="JKU920" s="14"/>
      <c r="JKV920" s="14"/>
      <c r="JKW920" s="14"/>
      <c r="JKX920" s="14"/>
      <c r="JKY920" s="14"/>
      <c r="JKZ920" s="14"/>
      <c r="JLA920" s="14"/>
      <c r="JLB920" s="14"/>
      <c r="JLC920" s="14"/>
      <c r="JLD920" s="14"/>
      <c r="JLE920" s="14"/>
      <c r="JLF920" s="14"/>
      <c r="JLG920" s="14"/>
      <c r="JLH920" s="14"/>
      <c r="JLI920" s="14"/>
      <c r="JLJ920" s="14"/>
      <c r="JLK920" s="14"/>
      <c r="JLL920" s="14"/>
      <c r="JLM920" s="14"/>
      <c r="JLN920" s="14"/>
      <c r="JLO920" s="14"/>
      <c r="JLP920" s="14"/>
      <c r="JLQ920" s="14"/>
      <c r="JLR920" s="14"/>
      <c r="JLS920" s="14"/>
      <c r="JLT920" s="14"/>
      <c r="JLU920" s="14"/>
      <c r="JLV920" s="14"/>
      <c r="JLW920" s="14"/>
      <c r="JLX920" s="14"/>
      <c r="JLY920" s="14"/>
      <c r="JLZ920" s="14"/>
      <c r="JMA920" s="14"/>
      <c r="JMB920" s="14"/>
      <c r="JMC920" s="14"/>
      <c r="JMD920" s="14"/>
      <c r="JME920" s="14"/>
      <c r="JMF920" s="14"/>
      <c r="JMG920" s="14"/>
      <c r="JMH920" s="14"/>
      <c r="JMI920" s="14"/>
      <c r="JMJ920" s="14"/>
      <c r="JMK920" s="14"/>
      <c r="JML920" s="14"/>
      <c r="JMM920" s="14"/>
      <c r="JMN920" s="14"/>
      <c r="JMO920" s="14"/>
      <c r="JMP920" s="14"/>
      <c r="JMQ920" s="14"/>
      <c r="JMR920" s="14"/>
      <c r="JMS920" s="14"/>
      <c r="JMT920" s="14"/>
      <c r="JMU920" s="14"/>
      <c r="JMV920" s="14"/>
      <c r="JMW920" s="14"/>
      <c r="JMX920" s="14"/>
      <c r="JMY920" s="14"/>
      <c r="JMZ920" s="14"/>
      <c r="JNA920" s="14"/>
      <c r="JNB920" s="14"/>
      <c r="JNC920" s="14"/>
      <c r="JND920" s="14"/>
      <c r="JNE920" s="14"/>
      <c r="JNF920" s="14"/>
      <c r="JNG920" s="14"/>
      <c r="JNH920" s="14"/>
      <c r="JNI920" s="14"/>
      <c r="JNJ920" s="14"/>
      <c r="JNK920" s="14"/>
      <c r="JNL920" s="14"/>
      <c r="JNM920" s="14"/>
      <c r="JNN920" s="14"/>
      <c r="JNO920" s="14"/>
      <c r="JNP920" s="14"/>
      <c r="JNQ920" s="14"/>
      <c r="JNR920" s="14"/>
      <c r="JNS920" s="14"/>
      <c r="JNT920" s="14"/>
      <c r="JNU920" s="14"/>
      <c r="JNV920" s="14"/>
      <c r="JNW920" s="14"/>
      <c r="JNX920" s="14"/>
      <c r="JNY920" s="14"/>
      <c r="JNZ920" s="14"/>
      <c r="JOA920" s="14"/>
      <c r="JOB920" s="14"/>
      <c r="JOC920" s="14"/>
      <c r="JOD920" s="14"/>
      <c r="JOE920" s="14"/>
      <c r="JOF920" s="14"/>
      <c r="JOG920" s="14"/>
      <c r="JOH920" s="14"/>
      <c r="JOI920" s="14"/>
      <c r="JOJ920" s="14"/>
      <c r="JOK920" s="14"/>
      <c r="JOL920" s="14"/>
      <c r="JOM920" s="14"/>
      <c r="JON920" s="14"/>
      <c r="JOO920" s="14"/>
      <c r="JOP920" s="14"/>
      <c r="JOQ920" s="14"/>
      <c r="JOR920" s="14"/>
      <c r="JOS920" s="14"/>
      <c r="JOT920" s="14"/>
      <c r="JOU920" s="14"/>
      <c r="JOV920" s="14"/>
      <c r="JOW920" s="14"/>
      <c r="JOX920" s="14"/>
      <c r="JOY920" s="14"/>
      <c r="JOZ920" s="14"/>
      <c r="JPA920" s="14"/>
      <c r="JPB920" s="14"/>
      <c r="JPC920" s="14"/>
      <c r="JPD920" s="14"/>
      <c r="JPE920" s="14"/>
      <c r="JPF920" s="14"/>
      <c r="JPG920" s="14"/>
      <c r="JPH920" s="14"/>
      <c r="JPI920" s="14"/>
      <c r="JPJ920" s="14"/>
      <c r="JPK920" s="14"/>
      <c r="JPL920" s="14"/>
      <c r="JPM920" s="14"/>
      <c r="JPN920" s="14"/>
      <c r="JPO920" s="14"/>
      <c r="JPP920" s="14"/>
      <c r="JPQ920" s="14"/>
      <c r="JPR920" s="14"/>
      <c r="JPS920" s="14"/>
      <c r="JPT920" s="14"/>
      <c r="JPU920" s="14"/>
      <c r="JPV920" s="14"/>
      <c r="JPW920" s="14"/>
      <c r="JPX920" s="14"/>
      <c r="JPY920" s="14"/>
      <c r="JPZ920" s="14"/>
      <c r="JQA920" s="14"/>
      <c r="JQB920" s="14"/>
      <c r="JQC920" s="14"/>
      <c r="JQD920" s="14"/>
      <c r="JQE920" s="14"/>
      <c r="JQF920" s="14"/>
      <c r="JQG920" s="14"/>
      <c r="JQH920" s="14"/>
      <c r="JQI920" s="14"/>
      <c r="JQJ920" s="14"/>
      <c r="JQK920" s="14"/>
      <c r="JQL920" s="14"/>
      <c r="JQM920" s="14"/>
      <c r="JQN920" s="14"/>
      <c r="JQO920" s="14"/>
      <c r="JQP920" s="14"/>
      <c r="JQQ920" s="14"/>
      <c r="JQR920" s="14"/>
      <c r="JQS920" s="14"/>
      <c r="JQT920" s="14"/>
      <c r="JQU920" s="14"/>
      <c r="JQV920" s="14"/>
      <c r="JQW920" s="14"/>
      <c r="JQX920" s="14"/>
      <c r="JQY920" s="14"/>
      <c r="JQZ920" s="14"/>
      <c r="JRA920" s="14"/>
      <c r="JRB920" s="14"/>
      <c r="JRC920" s="14"/>
      <c r="JRD920" s="14"/>
      <c r="JRE920" s="14"/>
      <c r="JRF920" s="14"/>
      <c r="JRG920" s="14"/>
      <c r="JRH920" s="14"/>
      <c r="JRI920" s="14"/>
      <c r="JRJ920" s="14"/>
      <c r="JRK920" s="14"/>
      <c r="JRL920" s="14"/>
      <c r="JRM920" s="14"/>
      <c r="JRN920" s="14"/>
      <c r="JRO920" s="14"/>
      <c r="JRP920" s="14"/>
      <c r="JRQ920" s="14"/>
      <c r="JRR920" s="14"/>
      <c r="JRS920" s="14"/>
      <c r="JRT920" s="14"/>
      <c r="JRU920" s="14"/>
      <c r="JRV920" s="14"/>
      <c r="JRW920" s="14"/>
      <c r="JRX920" s="14"/>
      <c r="JRY920" s="14"/>
      <c r="JRZ920" s="14"/>
      <c r="JSA920" s="14"/>
      <c r="JSB920" s="14"/>
      <c r="JSC920" s="14"/>
      <c r="JSD920" s="14"/>
      <c r="JSE920" s="14"/>
      <c r="JSF920" s="14"/>
      <c r="JSG920" s="14"/>
      <c r="JSH920" s="14"/>
      <c r="JSI920" s="14"/>
      <c r="JSJ920" s="14"/>
      <c r="JSK920" s="14"/>
      <c r="JSL920" s="14"/>
      <c r="JSM920" s="14"/>
      <c r="JSN920" s="14"/>
      <c r="JSO920" s="14"/>
      <c r="JSP920" s="14"/>
      <c r="JSQ920" s="14"/>
      <c r="JSR920" s="14"/>
      <c r="JSS920" s="14"/>
      <c r="JST920" s="14"/>
      <c r="JSU920" s="14"/>
      <c r="JSV920" s="14"/>
      <c r="JSW920" s="14"/>
      <c r="JSX920" s="14"/>
      <c r="JSY920" s="14"/>
      <c r="JSZ920" s="14"/>
      <c r="JTA920" s="14"/>
      <c r="JTB920" s="14"/>
      <c r="JTC920" s="14"/>
      <c r="JTD920" s="14"/>
      <c r="JTE920" s="14"/>
      <c r="JTF920" s="14"/>
      <c r="JTG920" s="14"/>
      <c r="JTH920" s="14"/>
      <c r="JTI920" s="14"/>
      <c r="JTJ920" s="14"/>
      <c r="JTK920" s="14"/>
      <c r="JTL920" s="14"/>
      <c r="JTM920" s="14"/>
      <c r="JTN920" s="14"/>
      <c r="JTO920" s="14"/>
      <c r="JTP920" s="14"/>
      <c r="JTQ920" s="14"/>
      <c r="JTR920" s="14"/>
      <c r="JTS920" s="14"/>
      <c r="JTT920" s="14"/>
      <c r="JTU920" s="14"/>
      <c r="JTV920" s="14"/>
      <c r="JTW920" s="14"/>
      <c r="JTX920" s="14"/>
      <c r="JTY920" s="14"/>
      <c r="JTZ920" s="14"/>
      <c r="JUA920" s="14"/>
      <c r="JUB920" s="14"/>
      <c r="JUC920" s="14"/>
      <c r="JUD920" s="14"/>
      <c r="JUE920" s="14"/>
      <c r="JUF920" s="14"/>
      <c r="JUG920" s="14"/>
      <c r="JUH920" s="14"/>
      <c r="JUI920" s="14"/>
      <c r="JUJ920" s="14"/>
      <c r="JUK920" s="14"/>
      <c r="JUL920" s="14"/>
      <c r="JUM920" s="14"/>
      <c r="JUN920" s="14"/>
      <c r="JUO920" s="14"/>
      <c r="JUP920" s="14"/>
      <c r="JUQ920" s="14"/>
      <c r="JUR920" s="14"/>
      <c r="JUS920" s="14"/>
      <c r="JUT920" s="14"/>
      <c r="JUU920" s="14"/>
      <c r="JUV920" s="14"/>
      <c r="JUW920" s="14"/>
      <c r="JUX920" s="14"/>
      <c r="JUY920" s="14"/>
      <c r="JUZ920" s="14"/>
      <c r="JVA920" s="14"/>
      <c r="JVB920" s="14"/>
      <c r="JVC920" s="14"/>
      <c r="JVD920" s="14"/>
      <c r="JVE920" s="14"/>
      <c r="JVF920" s="14"/>
      <c r="JVG920" s="14"/>
      <c r="JVH920" s="14"/>
      <c r="JVI920" s="14"/>
      <c r="JVJ920" s="14"/>
      <c r="JVK920" s="14"/>
      <c r="JVL920" s="14"/>
      <c r="JVM920" s="14"/>
      <c r="JVN920" s="14"/>
      <c r="JVO920" s="14"/>
      <c r="JVP920" s="14"/>
      <c r="JVQ920" s="14"/>
      <c r="JVR920" s="14"/>
      <c r="JVS920" s="14"/>
      <c r="JVT920" s="14"/>
      <c r="JVU920" s="14"/>
      <c r="JVV920" s="14"/>
      <c r="JVW920" s="14"/>
      <c r="JVX920" s="14"/>
      <c r="JVY920" s="14"/>
      <c r="JVZ920" s="14"/>
      <c r="JWA920" s="14"/>
      <c r="JWB920" s="14"/>
      <c r="JWC920" s="14"/>
      <c r="JWD920" s="14"/>
      <c r="JWE920" s="14"/>
      <c r="JWF920" s="14"/>
      <c r="JWG920" s="14"/>
      <c r="JWH920" s="14"/>
      <c r="JWI920" s="14"/>
      <c r="JWJ920" s="14"/>
      <c r="JWK920" s="14"/>
      <c r="JWL920" s="14"/>
      <c r="JWM920" s="14"/>
      <c r="JWN920" s="14"/>
      <c r="JWO920" s="14"/>
      <c r="JWP920" s="14"/>
      <c r="JWQ920" s="14"/>
      <c r="JWR920" s="14"/>
      <c r="JWS920" s="14"/>
      <c r="JWT920" s="14"/>
      <c r="JWU920" s="14"/>
      <c r="JWV920" s="14"/>
      <c r="JWW920" s="14"/>
      <c r="JWX920" s="14"/>
      <c r="JWY920" s="14"/>
      <c r="JWZ920" s="14"/>
      <c r="JXA920" s="14"/>
      <c r="JXB920" s="14"/>
      <c r="JXC920" s="14"/>
      <c r="JXD920" s="14"/>
      <c r="JXE920" s="14"/>
      <c r="JXF920" s="14"/>
      <c r="JXG920" s="14"/>
      <c r="JXH920" s="14"/>
      <c r="JXI920" s="14"/>
      <c r="JXJ920" s="14"/>
      <c r="JXK920" s="14"/>
      <c r="JXL920" s="14"/>
      <c r="JXM920" s="14"/>
      <c r="JXN920" s="14"/>
      <c r="JXO920" s="14"/>
      <c r="JXP920" s="14"/>
      <c r="JXQ920" s="14"/>
      <c r="JXR920" s="14"/>
      <c r="JXS920" s="14"/>
      <c r="JXT920" s="14"/>
      <c r="JXU920" s="14"/>
      <c r="JXV920" s="14"/>
      <c r="JXW920" s="14"/>
      <c r="JXX920" s="14"/>
      <c r="JXY920" s="14"/>
      <c r="JXZ920" s="14"/>
      <c r="JYA920" s="14"/>
      <c r="JYB920" s="14"/>
      <c r="JYC920" s="14"/>
      <c r="JYD920" s="14"/>
      <c r="JYE920" s="14"/>
      <c r="JYF920" s="14"/>
      <c r="JYG920" s="14"/>
      <c r="JYH920" s="14"/>
      <c r="JYI920" s="14"/>
      <c r="JYJ920" s="14"/>
      <c r="JYK920" s="14"/>
      <c r="JYL920" s="14"/>
      <c r="JYM920" s="14"/>
      <c r="JYN920" s="14"/>
      <c r="JYO920" s="14"/>
      <c r="JYP920" s="14"/>
      <c r="JYQ920" s="14"/>
      <c r="JYR920" s="14"/>
      <c r="JYS920" s="14"/>
      <c r="JYT920" s="14"/>
      <c r="JYU920" s="14"/>
      <c r="JYV920" s="14"/>
      <c r="JYW920" s="14"/>
      <c r="JYX920" s="14"/>
      <c r="JYY920" s="14"/>
      <c r="JYZ920" s="14"/>
      <c r="JZA920" s="14"/>
      <c r="JZB920" s="14"/>
      <c r="JZC920" s="14"/>
      <c r="JZD920" s="14"/>
      <c r="JZE920" s="14"/>
      <c r="JZF920" s="14"/>
      <c r="JZG920" s="14"/>
      <c r="JZH920" s="14"/>
      <c r="JZI920" s="14"/>
      <c r="JZJ920" s="14"/>
      <c r="JZK920" s="14"/>
      <c r="JZL920" s="14"/>
      <c r="JZM920" s="14"/>
      <c r="JZN920" s="14"/>
      <c r="JZO920" s="14"/>
      <c r="JZP920" s="14"/>
      <c r="JZQ920" s="14"/>
      <c r="JZR920" s="14"/>
      <c r="JZS920" s="14"/>
      <c r="JZT920" s="14"/>
      <c r="JZU920" s="14"/>
      <c r="JZV920" s="14"/>
      <c r="JZW920" s="14"/>
      <c r="JZX920" s="14"/>
      <c r="JZY920" s="14"/>
      <c r="JZZ920" s="14"/>
      <c r="KAA920" s="14"/>
      <c r="KAB920" s="14"/>
      <c r="KAC920" s="14"/>
      <c r="KAD920" s="14"/>
      <c r="KAE920" s="14"/>
      <c r="KAF920" s="14"/>
      <c r="KAG920" s="14"/>
      <c r="KAH920" s="14"/>
      <c r="KAI920" s="14"/>
      <c r="KAJ920" s="14"/>
      <c r="KAK920" s="14"/>
      <c r="KAL920" s="14"/>
      <c r="KAM920" s="14"/>
      <c r="KAN920" s="14"/>
      <c r="KAO920" s="14"/>
      <c r="KAP920" s="14"/>
      <c r="KAQ920" s="14"/>
      <c r="KAR920" s="14"/>
      <c r="KAS920" s="14"/>
      <c r="KAT920" s="14"/>
      <c r="KAU920" s="14"/>
      <c r="KAV920" s="14"/>
      <c r="KAW920" s="14"/>
      <c r="KAX920" s="14"/>
      <c r="KAY920" s="14"/>
      <c r="KAZ920" s="14"/>
      <c r="KBA920" s="14"/>
      <c r="KBB920" s="14"/>
      <c r="KBC920" s="14"/>
      <c r="KBD920" s="14"/>
      <c r="KBE920" s="14"/>
      <c r="KBF920" s="14"/>
      <c r="KBG920" s="14"/>
      <c r="KBH920" s="14"/>
      <c r="KBI920" s="14"/>
      <c r="KBJ920" s="14"/>
      <c r="KBK920" s="14"/>
      <c r="KBL920" s="14"/>
      <c r="KBM920" s="14"/>
      <c r="KBN920" s="14"/>
      <c r="KBO920" s="14"/>
      <c r="KBP920" s="14"/>
      <c r="KBQ920" s="14"/>
      <c r="KBR920" s="14"/>
      <c r="KBS920" s="14"/>
      <c r="KBT920" s="14"/>
      <c r="KBU920" s="14"/>
      <c r="KBV920" s="14"/>
      <c r="KBW920" s="14"/>
      <c r="KBX920" s="14"/>
      <c r="KBY920" s="14"/>
      <c r="KBZ920" s="14"/>
      <c r="KCA920" s="14"/>
      <c r="KCB920" s="14"/>
      <c r="KCC920" s="14"/>
      <c r="KCD920" s="14"/>
      <c r="KCE920" s="14"/>
      <c r="KCF920" s="14"/>
      <c r="KCG920" s="14"/>
      <c r="KCH920" s="14"/>
      <c r="KCI920" s="14"/>
      <c r="KCJ920" s="14"/>
      <c r="KCK920" s="14"/>
      <c r="KCL920" s="14"/>
      <c r="KCM920" s="14"/>
      <c r="KCN920" s="14"/>
      <c r="KCO920" s="14"/>
      <c r="KCP920" s="14"/>
      <c r="KCQ920" s="14"/>
      <c r="KCR920" s="14"/>
      <c r="KCS920" s="14"/>
      <c r="KCT920" s="14"/>
      <c r="KCU920" s="14"/>
      <c r="KCV920" s="14"/>
      <c r="KCW920" s="14"/>
      <c r="KCX920" s="14"/>
      <c r="KCY920" s="14"/>
      <c r="KCZ920" s="14"/>
      <c r="KDA920" s="14"/>
      <c r="KDB920" s="14"/>
      <c r="KDC920" s="14"/>
      <c r="KDD920" s="14"/>
      <c r="KDE920" s="14"/>
      <c r="KDF920" s="14"/>
      <c r="KDG920" s="14"/>
      <c r="KDH920" s="14"/>
      <c r="KDI920" s="14"/>
      <c r="KDJ920" s="14"/>
      <c r="KDK920" s="14"/>
      <c r="KDL920" s="14"/>
      <c r="KDM920" s="14"/>
      <c r="KDN920" s="14"/>
      <c r="KDO920" s="14"/>
      <c r="KDP920" s="14"/>
      <c r="KDQ920" s="14"/>
      <c r="KDR920" s="14"/>
      <c r="KDS920" s="14"/>
      <c r="KDT920" s="14"/>
      <c r="KDU920" s="14"/>
      <c r="KDV920" s="14"/>
      <c r="KDW920" s="14"/>
      <c r="KDX920" s="14"/>
      <c r="KDY920" s="14"/>
      <c r="KDZ920" s="14"/>
      <c r="KEA920" s="14"/>
      <c r="KEB920" s="14"/>
      <c r="KEC920" s="14"/>
      <c r="KED920" s="14"/>
      <c r="KEE920" s="14"/>
      <c r="KEF920" s="14"/>
      <c r="KEG920" s="14"/>
      <c r="KEH920" s="14"/>
      <c r="KEI920" s="14"/>
      <c r="KEJ920" s="14"/>
      <c r="KEK920" s="14"/>
      <c r="KEL920" s="14"/>
      <c r="KEM920" s="14"/>
      <c r="KEN920" s="14"/>
      <c r="KEO920" s="14"/>
      <c r="KEP920" s="14"/>
      <c r="KEQ920" s="14"/>
      <c r="KER920" s="14"/>
      <c r="KES920" s="14"/>
      <c r="KET920" s="14"/>
      <c r="KEU920" s="14"/>
      <c r="KEV920" s="14"/>
      <c r="KEW920" s="14"/>
      <c r="KEX920" s="14"/>
      <c r="KEY920" s="14"/>
      <c r="KEZ920" s="14"/>
      <c r="KFA920" s="14"/>
      <c r="KFB920" s="14"/>
      <c r="KFC920" s="14"/>
      <c r="KFD920" s="14"/>
      <c r="KFE920" s="14"/>
      <c r="KFF920" s="14"/>
      <c r="KFG920" s="14"/>
      <c r="KFH920" s="14"/>
      <c r="KFI920" s="14"/>
      <c r="KFJ920" s="14"/>
      <c r="KFK920" s="14"/>
      <c r="KFL920" s="14"/>
      <c r="KFM920" s="14"/>
      <c r="KFN920" s="14"/>
      <c r="KFO920" s="14"/>
      <c r="KFP920" s="14"/>
      <c r="KFQ920" s="14"/>
      <c r="KFR920" s="14"/>
      <c r="KFS920" s="14"/>
      <c r="KFT920" s="14"/>
      <c r="KFU920" s="14"/>
      <c r="KFV920" s="14"/>
      <c r="KFW920" s="14"/>
      <c r="KFX920" s="14"/>
      <c r="KFY920" s="14"/>
      <c r="KFZ920" s="14"/>
      <c r="KGA920" s="14"/>
      <c r="KGB920" s="14"/>
      <c r="KGC920" s="14"/>
      <c r="KGD920" s="14"/>
      <c r="KGE920" s="14"/>
      <c r="KGF920" s="14"/>
      <c r="KGG920" s="14"/>
      <c r="KGH920" s="14"/>
      <c r="KGI920" s="14"/>
      <c r="KGJ920" s="14"/>
      <c r="KGK920" s="14"/>
      <c r="KGL920" s="14"/>
      <c r="KGM920" s="14"/>
      <c r="KGN920" s="14"/>
      <c r="KGO920" s="14"/>
      <c r="KGP920" s="14"/>
      <c r="KGQ920" s="14"/>
      <c r="KGR920" s="14"/>
      <c r="KGS920" s="14"/>
      <c r="KGT920" s="14"/>
      <c r="KGU920" s="14"/>
      <c r="KGV920" s="14"/>
      <c r="KGW920" s="14"/>
      <c r="KGX920" s="14"/>
      <c r="KGY920" s="14"/>
      <c r="KGZ920" s="14"/>
      <c r="KHA920" s="14"/>
      <c r="KHB920" s="14"/>
      <c r="KHC920" s="14"/>
      <c r="KHD920" s="14"/>
      <c r="KHE920" s="14"/>
      <c r="KHF920" s="14"/>
      <c r="KHG920" s="14"/>
      <c r="KHH920" s="14"/>
      <c r="KHI920" s="14"/>
      <c r="KHJ920" s="14"/>
      <c r="KHK920" s="14"/>
      <c r="KHL920" s="14"/>
      <c r="KHM920" s="14"/>
      <c r="KHN920" s="14"/>
      <c r="KHO920" s="14"/>
      <c r="KHP920" s="14"/>
      <c r="KHQ920" s="14"/>
      <c r="KHR920" s="14"/>
      <c r="KHS920" s="14"/>
      <c r="KHT920" s="14"/>
      <c r="KHU920" s="14"/>
      <c r="KHV920" s="14"/>
      <c r="KHW920" s="14"/>
      <c r="KHX920" s="14"/>
      <c r="KHY920" s="14"/>
      <c r="KHZ920" s="14"/>
      <c r="KIA920" s="14"/>
      <c r="KIB920" s="14"/>
      <c r="KIC920" s="14"/>
      <c r="KID920" s="14"/>
      <c r="KIE920" s="14"/>
      <c r="KIF920" s="14"/>
      <c r="KIG920" s="14"/>
      <c r="KIH920" s="14"/>
      <c r="KII920" s="14"/>
      <c r="KIJ920" s="14"/>
      <c r="KIK920" s="14"/>
      <c r="KIL920" s="14"/>
      <c r="KIM920" s="14"/>
      <c r="KIN920" s="14"/>
      <c r="KIO920" s="14"/>
      <c r="KIP920" s="14"/>
      <c r="KIQ920" s="14"/>
      <c r="KIR920" s="14"/>
      <c r="KIS920" s="14"/>
      <c r="KIT920" s="14"/>
      <c r="KIU920" s="14"/>
      <c r="KIV920" s="14"/>
      <c r="KIW920" s="14"/>
      <c r="KIX920" s="14"/>
      <c r="KIY920" s="14"/>
      <c r="KIZ920" s="14"/>
      <c r="KJA920" s="14"/>
      <c r="KJB920" s="14"/>
      <c r="KJC920" s="14"/>
      <c r="KJD920" s="14"/>
      <c r="KJE920" s="14"/>
      <c r="KJF920" s="14"/>
      <c r="KJG920" s="14"/>
      <c r="KJH920" s="14"/>
      <c r="KJI920" s="14"/>
      <c r="KJJ920" s="14"/>
      <c r="KJK920" s="14"/>
      <c r="KJL920" s="14"/>
      <c r="KJM920" s="14"/>
      <c r="KJN920" s="14"/>
      <c r="KJO920" s="14"/>
      <c r="KJP920" s="14"/>
      <c r="KJQ920" s="14"/>
      <c r="KJR920" s="14"/>
      <c r="KJS920" s="14"/>
      <c r="KJT920" s="14"/>
      <c r="KJU920" s="14"/>
      <c r="KJV920" s="14"/>
      <c r="KJW920" s="14"/>
      <c r="KJX920" s="14"/>
      <c r="KJY920" s="14"/>
      <c r="KJZ920" s="14"/>
      <c r="KKA920" s="14"/>
      <c r="KKB920" s="14"/>
      <c r="KKC920" s="14"/>
      <c r="KKD920" s="14"/>
      <c r="KKE920" s="14"/>
      <c r="KKF920" s="14"/>
      <c r="KKG920" s="14"/>
      <c r="KKH920" s="14"/>
      <c r="KKI920" s="14"/>
      <c r="KKJ920" s="14"/>
      <c r="KKK920" s="14"/>
      <c r="KKL920" s="14"/>
      <c r="KKM920" s="14"/>
      <c r="KKN920" s="14"/>
      <c r="KKO920" s="14"/>
      <c r="KKP920" s="14"/>
      <c r="KKQ920" s="14"/>
      <c r="KKR920" s="14"/>
      <c r="KKS920" s="14"/>
      <c r="KKT920" s="14"/>
      <c r="KKU920" s="14"/>
      <c r="KKV920" s="14"/>
      <c r="KKW920" s="14"/>
      <c r="KKX920" s="14"/>
      <c r="KKY920" s="14"/>
      <c r="KKZ920" s="14"/>
      <c r="KLA920" s="14"/>
      <c r="KLB920" s="14"/>
      <c r="KLC920" s="14"/>
      <c r="KLD920" s="14"/>
      <c r="KLE920" s="14"/>
      <c r="KLF920" s="14"/>
      <c r="KLG920" s="14"/>
      <c r="KLH920" s="14"/>
      <c r="KLI920" s="14"/>
      <c r="KLJ920" s="14"/>
      <c r="KLK920" s="14"/>
      <c r="KLL920" s="14"/>
      <c r="KLM920" s="14"/>
      <c r="KLN920" s="14"/>
      <c r="KLO920" s="14"/>
      <c r="KLP920" s="14"/>
      <c r="KLQ920" s="14"/>
      <c r="KLR920" s="14"/>
      <c r="KLS920" s="14"/>
      <c r="KLT920" s="14"/>
      <c r="KLU920" s="14"/>
      <c r="KLV920" s="14"/>
      <c r="KLW920" s="14"/>
      <c r="KLX920" s="14"/>
      <c r="KLY920" s="14"/>
      <c r="KLZ920" s="14"/>
      <c r="KMA920" s="14"/>
      <c r="KMB920" s="14"/>
      <c r="KMC920" s="14"/>
      <c r="KMD920" s="14"/>
      <c r="KME920" s="14"/>
      <c r="KMF920" s="14"/>
      <c r="KMG920" s="14"/>
      <c r="KMH920" s="14"/>
      <c r="KMI920" s="14"/>
      <c r="KMJ920" s="14"/>
      <c r="KMK920" s="14"/>
      <c r="KML920" s="14"/>
      <c r="KMM920" s="14"/>
      <c r="KMN920" s="14"/>
      <c r="KMO920" s="14"/>
      <c r="KMP920" s="14"/>
      <c r="KMQ920" s="14"/>
      <c r="KMR920" s="14"/>
      <c r="KMS920" s="14"/>
      <c r="KMT920" s="14"/>
      <c r="KMU920" s="14"/>
      <c r="KMV920" s="14"/>
      <c r="KMW920" s="14"/>
      <c r="KMX920" s="14"/>
      <c r="KMY920" s="14"/>
      <c r="KMZ920" s="14"/>
      <c r="KNA920" s="14"/>
      <c r="KNB920" s="14"/>
      <c r="KNC920" s="14"/>
      <c r="KND920" s="14"/>
      <c r="KNE920" s="14"/>
      <c r="KNF920" s="14"/>
      <c r="KNG920" s="14"/>
      <c r="KNH920" s="14"/>
      <c r="KNI920" s="14"/>
      <c r="KNJ920" s="14"/>
      <c r="KNK920" s="14"/>
      <c r="KNL920" s="14"/>
      <c r="KNM920" s="14"/>
      <c r="KNN920" s="14"/>
      <c r="KNO920" s="14"/>
      <c r="KNP920" s="14"/>
      <c r="KNQ920" s="14"/>
      <c r="KNR920" s="14"/>
      <c r="KNS920" s="14"/>
      <c r="KNT920" s="14"/>
      <c r="KNU920" s="14"/>
      <c r="KNV920" s="14"/>
      <c r="KNW920" s="14"/>
      <c r="KNX920" s="14"/>
      <c r="KNY920" s="14"/>
      <c r="KNZ920" s="14"/>
      <c r="KOA920" s="14"/>
      <c r="KOB920" s="14"/>
      <c r="KOC920" s="14"/>
      <c r="KOD920" s="14"/>
      <c r="KOE920" s="14"/>
      <c r="KOF920" s="14"/>
      <c r="KOG920" s="14"/>
      <c r="KOH920" s="14"/>
      <c r="KOI920" s="14"/>
      <c r="KOJ920" s="14"/>
      <c r="KOK920" s="14"/>
      <c r="KOL920" s="14"/>
      <c r="KOM920" s="14"/>
      <c r="KON920" s="14"/>
      <c r="KOO920" s="14"/>
      <c r="KOP920" s="14"/>
      <c r="KOQ920" s="14"/>
      <c r="KOR920" s="14"/>
      <c r="KOS920" s="14"/>
      <c r="KOT920" s="14"/>
      <c r="KOU920" s="14"/>
      <c r="KOV920" s="14"/>
      <c r="KOW920" s="14"/>
      <c r="KOX920" s="14"/>
      <c r="KOY920" s="14"/>
      <c r="KOZ920" s="14"/>
      <c r="KPA920" s="14"/>
      <c r="KPB920" s="14"/>
      <c r="KPC920" s="14"/>
      <c r="KPD920" s="14"/>
      <c r="KPE920" s="14"/>
      <c r="KPF920" s="14"/>
      <c r="KPG920" s="14"/>
      <c r="KPH920" s="14"/>
      <c r="KPI920" s="14"/>
      <c r="KPJ920" s="14"/>
      <c r="KPK920" s="14"/>
      <c r="KPL920" s="14"/>
      <c r="KPM920" s="14"/>
      <c r="KPN920" s="14"/>
      <c r="KPO920" s="14"/>
      <c r="KPP920" s="14"/>
      <c r="KPQ920" s="14"/>
      <c r="KPR920" s="14"/>
      <c r="KPS920" s="14"/>
      <c r="KPT920" s="14"/>
      <c r="KPU920" s="14"/>
      <c r="KPV920" s="14"/>
      <c r="KPW920" s="14"/>
      <c r="KPX920" s="14"/>
      <c r="KPY920" s="14"/>
      <c r="KPZ920" s="14"/>
      <c r="KQA920" s="14"/>
      <c r="KQB920" s="14"/>
      <c r="KQC920" s="14"/>
      <c r="KQD920" s="14"/>
      <c r="KQE920" s="14"/>
      <c r="KQF920" s="14"/>
      <c r="KQG920" s="14"/>
      <c r="KQH920" s="14"/>
      <c r="KQI920" s="14"/>
      <c r="KQJ920" s="14"/>
      <c r="KQK920" s="14"/>
      <c r="KQL920" s="14"/>
      <c r="KQM920" s="14"/>
      <c r="KQN920" s="14"/>
      <c r="KQO920" s="14"/>
      <c r="KQP920" s="14"/>
      <c r="KQQ920" s="14"/>
      <c r="KQR920" s="14"/>
      <c r="KQS920" s="14"/>
      <c r="KQT920" s="14"/>
      <c r="KQU920" s="14"/>
      <c r="KQV920" s="14"/>
      <c r="KQW920" s="14"/>
      <c r="KQX920" s="14"/>
      <c r="KQY920" s="14"/>
      <c r="KQZ920" s="14"/>
      <c r="KRA920" s="14"/>
      <c r="KRB920" s="14"/>
      <c r="KRC920" s="14"/>
      <c r="KRD920" s="14"/>
      <c r="KRE920" s="14"/>
      <c r="KRF920" s="14"/>
      <c r="KRG920" s="14"/>
      <c r="KRH920" s="14"/>
      <c r="KRI920" s="14"/>
      <c r="KRJ920" s="14"/>
      <c r="KRK920" s="14"/>
      <c r="KRL920" s="14"/>
      <c r="KRM920" s="14"/>
      <c r="KRN920" s="14"/>
      <c r="KRO920" s="14"/>
      <c r="KRP920" s="14"/>
      <c r="KRQ920" s="14"/>
      <c r="KRR920" s="14"/>
      <c r="KRS920" s="14"/>
      <c r="KRT920" s="14"/>
      <c r="KRU920" s="14"/>
      <c r="KRV920" s="14"/>
      <c r="KRW920" s="14"/>
      <c r="KRX920" s="14"/>
      <c r="KRY920" s="14"/>
      <c r="KRZ920" s="14"/>
      <c r="KSA920" s="14"/>
      <c r="KSB920" s="14"/>
      <c r="KSC920" s="14"/>
      <c r="KSD920" s="14"/>
      <c r="KSE920" s="14"/>
      <c r="KSF920" s="14"/>
      <c r="KSG920" s="14"/>
      <c r="KSH920" s="14"/>
      <c r="KSI920" s="14"/>
      <c r="KSJ920" s="14"/>
      <c r="KSK920" s="14"/>
      <c r="KSL920" s="14"/>
      <c r="KSM920" s="14"/>
      <c r="KSN920" s="14"/>
      <c r="KSO920" s="14"/>
      <c r="KSP920" s="14"/>
      <c r="KSQ920" s="14"/>
      <c r="KSR920" s="14"/>
      <c r="KSS920" s="14"/>
      <c r="KST920" s="14"/>
      <c r="KSU920" s="14"/>
      <c r="KSV920" s="14"/>
      <c r="KSW920" s="14"/>
      <c r="KSX920" s="14"/>
      <c r="KSY920" s="14"/>
      <c r="KSZ920" s="14"/>
      <c r="KTA920" s="14"/>
      <c r="KTB920" s="14"/>
      <c r="KTC920" s="14"/>
      <c r="KTD920" s="14"/>
      <c r="KTE920" s="14"/>
      <c r="KTF920" s="14"/>
      <c r="KTG920" s="14"/>
      <c r="KTH920" s="14"/>
      <c r="KTI920" s="14"/>
      <c r="KTJ920" s="14"/>
      <c r="KTK920" s="14"/>
      <c r="KTL920" s="14"/>
      <c r="KTM920" s="14"/>
      <c r="KTN920" s="14"/>
      <c r="KTO920" s="14"/>
      <c r="KTP920" s="14"/>
      <c r="KTQ920" s="14"/>
      <c r="KTR920" s="14"/>
      <c r="KTS920" s="14"/>
      <c r="KTT920" s="14"/>
      <c r="KTU920" s="14"/>
      <c r="KTV920" s="14"/>
      <c r="KTW920" s="14"/>
      <c r="KTX920" s="14"/>
      <c r="KTY920" s="14"/>
      <c r="KTZ920" s="14"/>
      <c r="KUA920" s="14"/>
      <c r="KUB920" s="14"/>
      <c r="KUC920" s="14"/>
      <c r="KUD920" s="14"/>
      <c r="KUE920" s="14"/>
      <c r="KUF920" s="14"/>
      <c r="KUG920" s="14"/>
      <c r="KUH920" s="14"/>
      <c r="KUI920" s="14"/>
      <c r="KUJ920" s="14"/>
      <c r="KUK920" s="14"/>
      <c r="KUL920" s="14"/>
      <c r="KUM920" s="14"/>
      <c r="KUN920" s="14"/>
      <c r="KUO920" s="14"/>
      <c r="KUP920" s="14"/>
      <c r="KUQ920" s="14"/>
      <c r="KUR920" s="14"/>
      <c r="KUS920" s="14"/>
      <c r="KUT920" s="14"/>
      <c r="KUU920" s="14"/>
      <c r="KUV920" s="14"/>
      <c r="KUW920" s="14"/>
      <c r="KUX920" s="14"/>
      <c r="KUY920" s="14"/>
      <c r="KUZ920" s="14"/>
      <c r="KVA920" s="14"/>
      <c r="KVB920" s="14"/>
      <c r="KVC920" s="14"/>
      <c r="KVD920" s="14"/>
      <c r="KVE920" s="14"/>
      <c r="KVF920" s="14"/>
      <c r="KVG920" s="14"/>
      <c r="KVH920" s="14"/>
      <c r="KVI920" s="14"/>
      <c r="KVJ920" s="14"/>
      <c r="KVK920" s="14"/>
      <c r="KVL920" s="14"/>
      <c r="KVM920" s="14"/>
      <c r="KVN920" s="14"/>
      <c r="KVO920" s="14"/>
      <c r="KVP920" s="14"/>
      <c r="KVQ920" s="14"/>
      <c r="KVR920" s="14"/>
      <c r="KVS920" s="14"/>
      <c r="KVT920" s="14"/>
      <c r="KVU920" s="14"/>
      <c r="KVV920" s="14"/>
      <c r="KVW920" s="14"/>
      <c r="KVX920" s="14"/>
      <c r="KVY920" s="14"/>
      <c r="KVZ920" s="14"/>
      <c r="KWA920" s="14"/>
      <c r="KWB920" s="14"/>
      <c r="KWC920" s="14"/>
      <c r="KWD920" s="14"/>
      <c r="KWE920" s="14"/>
      <c r="KWF920" s="14"/>
      <c r="KWG920" s="14"/>
      <c r="KWH920" s="14"/>
      <c r="KWI920" s="14"/>
      <c r="KWJ920" s="14"/>
      <c r="KWK920" s="14"/>
      <c r="KWL920" s="14"/>
      <c r="KWM920" s="14"/>
      <c r="KWN920" s="14"/>
      <c r="KWO920" s="14"/>
      <c r="KWP920" s="14"/>
      <c r="KWQ920" s="14"/>
      <c r="KWR920" s="14"/>
      <c r="KWS920" s="14"/>
      <c r="KWT920" s="14"/>
      <c r="KWU920" s="14"/>
      <c r="KWV920" s="14"/>
      <c r="KWW920" s="14"/>
      <c r="KWX920" s="14"/>
      <c r="KWY920" s="14"/>
      <c r="KWZ920" s="14"/>
      <c r="KXA920" s="14"/>
      <c r="KXB920" s="14"/>
      <c r="KXC920" s="14"/>
      <c r="KXD920" s="14"/>
      <c r="KXE920" s="14"/>
      <c r="KXF920" s="14"/>
      <c r="KXG920" s="14"/>
      <c r="KXH920" s="14"/>
      <c r="KXI920" s="14"/>
      <c r="KXJ920" s="14"/>
      <c r="KXK920" s="14"/>
      <c r="KXL920" s="14"/>
      <c r="KXM920" s="14"/>
      <c r="KXN920" s="14"/>
      <c r="KXO920" s="14"/>
      <c r="KXP920" s="14"/>
      <c r="KXQ920" s="14"/>
      <c r="KXR920" s="14"/>
      <c r="KXS920" s="14"/>
      <c r="KXT920" s="14"/>
      <c r="KXU920" s="14"/>
      <c r="KXV920" s="14"/>
      <c r="KXW920" s="14"/>
      <c r="KXX920" s="14"/>
      <c r="KXY920" s="14"/>
      <c r="KXZ920" s="14"/>
      <c r="KYA920" s="14"/>
      <c r="KYB920" s="14"/>
      <c r="KYC920" s="14"/>
      <c r="KYD920" s="14"/>
      <c r="KYE920" s="14"/>
      <c r="KYF920" s="14"/>
      <c r="KYG920" s="14"/>
      <c r="KYH920" s="14"/>
      <c r="KYI920" s="14"/>
      <c r="KYJ920" s="14"/>
      <c r="KYK920" s="14"/>
      <c r="KYL920" s="14"/>
      <c r="KYM920" s="14"/>
      <c r="KYN920" s="14"/>
      <c r="KYO920" s="14"/>
      <c r="KYP920" s="14"/>
      <c r="KYQ920" s="14"/>
      <c r="KYR920" s="14"/>
      <c r="KYS920" s="14"/>
      <c r="KYT920" s="14"/>
      <c r="KYU920" s="14"/>
      <c r="KYV920" s="14"/>
      <c r="KYW920" s="14"/>
      <c r="KYX920" s="14"/>
      <c r="KYY920" s="14"/>
      <c r="KYZ920" s="14"/>
      <c r="KZA920" s="14"/>
      <c r="KZB920" s="14"/>
      <c r="KZC920" s="14"/>
      <c r="KZD920" s="14"/>
      <c r="KZE920" s="14"/>
      <c r="KZF920" s="14"/>
      <c r="KZG920" s="14"/>
      <c r="KZH920" s="14"/>
      <c r="KZI920" s="14"/>
      <c r="KZJ920" s="14"/>
      <c r="KZK920" s="14"/>
      <c r="KZL920" s="14"/>
      <c r="KZM920" s="14"/>
      <c r="KZN920" s="14"/>
      <c r="KZO920" s="14"/>
      <c r="KZP920" s="14"/>
      <c r="KZQ920" s="14"/>
      <c r="KZR920" s="14"/>
      <c r="KZS920" s="14"/>
      <c r="KZT920" s="14"/>
      <c r="KZU920" s="14"/>
      <c r="KZV920" s="14"/>
      <c r="KZW920" s="14"/>
      <c r="KZX920" s="14"/>
      <c r="KZY920" s="14"/>
      <c r="KZZ920" s="14"/>
      <c r="LAA920" s="14"/>
      <c r="LAB920" s="14"/>
      <c r="LAC920" s="14"/>
      <c r="LAD920" s="14"/>
      <c r="LAE920" s="14"/>
      <c r="LAF920" s="14"/>
      <c r="LAG920" s="14"/>
      <c r="LAH920" s="14"/>
      <c r="LAI920" s="14"/>
      <c r="LAJ920" s="14"/>
      <c r="LAK920" s="14"/>
      <c r="LAL920" s="14"/>
      <c r="LAM920" s="14"/>
      <c r="LAN920" s="14"/>
      <c r="LAO920" s="14"/>
      <c r="LAP920" s="14"/>
      <c r="LAQ920" s="14"/>
      <c r="LAR920" s="14"/>
      <c r="LAS920" s="14"/>
      <c r="LAT920" s="14"/>
      <c r="LAU920" s="14"/>
      <c r="LAV920" s="14"/>
      <c r="LAW920" s="14"/>
      <c r="LAX920" s="14"/>
      <c r="LAY920" s="14"/>
      <c r="LAZ920" s="14"/>
      <c r="LBA920" s="14"/>
      <c r="LBB920" s="14"/>
      <c r="LBC920" s="14"/>
      <c r="LBD920" s="14"/>
      <c r="LBE920" s="14"/>
      <c r="LBF920" s="14"/>
      <c r="LBG920" s="14"/>
      <c r="LBH920" s="14"/>
      <c r="LBI920" s="14"/>
      <c r="LBJ920" s="14"/>
      <c r="LBK920" s="14"/>
      <c r="LBL920" s="14"/>
      <c r="LBM920" s="14"/>
      <c r="LBN920" s="14"/>
      <c r="LBO920" s="14"/>
      <c r="LBP920" s="14"/>
      <c r="LBQ920" s="14"/>
      <c r="LBR920" s="14"/>
      <c r="LBS920" s="14"/>
      <c r="LBT920" s="14"/>
      <c r="LBU920" s="14"/>
      <c r="LBV920" s="14"/>
      <c r="LBW920" s="14"/>
      <c r="LBX920" s="14"/>
      <c r="LBY920" s="14"/>
      <c r="LBZ920" s="14"/>
      <c r="LCA920" s="14"/>
      <c r="LCB920" s="14"/>
      <c r="LCC920" s="14"/>
      <c r="LCD920" s="14"/>
      <c r="LCE920" s="14"/>
      <c r="LCF920" s="14"/>
      <c r="LCG920" s="14"/>
      <c r="LCH920" s="14"/>
      <c r="LCI920" s="14"/>
      <c r="LCJ920" s="14"/>
      <c r="LCK920" s="14"/>
      <c r="LCL920" s="14"/>
      <c r="LCM920" s="14"/>
      <c r="LCN920" s="14"/>
      <c r="LCO920" s="14"/>
      <c r="LCP920" s="14"/>
      <c r="LCQ920" s="14"/>
      <c r="LCR920" s="14"/>
      <c r="LCS920" s="14"/>
      <c r="LCT920" s="14"/>
      <c r="LCU920" s="14"/>
      <c r="LCV920" s="14"/>
      <c r="LCW920" s="14"/>
      <c r="LCX920" s="14"/>
      <c r="LCY920" s="14"/>
      <c r="LCZ920" s="14"/>
      <c r="LDA920" s="14"/>
      <c r="LDB920" s="14"/>
      <c r="LDC920" s="14"/>
      <c r="LDD920" s="14"/>
      <c r="LDE920" s="14"/>
      <c r="LDF920" s="14"/>
      <c r="LDG920" s="14"/>
      <c r="LDH920" s="14"/>
      <c r="LDI920" s="14"/>
      <c r="LDJ920" s="14"/>
      <c r="LDK920" s="14"/>
      <c r="LDL920" s="14"/>
      <c r="LDM920" s="14"/>
      <c r="LDN920" s="14"/>
      <c r="LDO920" s="14"/>
      <c r="LDP920" s="14"/>
      <c r="LDQ920" s="14"/>
      <c r="LDR920" s="14"/>
      <c r="LDS920" s="14"/>
      <c r="LDT920" s="14"/>
      <c r="LDU920" s="14"/>
      <c r="LDV920" s="14"/>
      <c r="LDW920" s="14"/>
      <c r="LDX920" s="14"/>
      <c r="LDY920" s="14"/>
      <c r="LDZ920" s="14"/>
      <c r="LEA920" s="14"/>
      <c r="LEB920" s="14"/>
      <c r="LEC920" s="14"/>
      <c r="LED920" s="14"/>
      <c r="LEE920" s="14"/>
      <c r="LEF920" s="14"/>
      <c r="LEG920" s="14"/>
      <c r="LEH920" s="14"/>
      <c r="LEI920" s="14"/>
      <c r="LEJ920" s="14"/>
      <c r="LEK920" s="14"/>
      <c r="LEL920" s="14"/>
      <c r="LEM920" s="14"/>
      <c r="LEN920" s="14"/>
      <c r="LEO920" s="14"/>
      <c r="LEP920" s="14"/>
      <c r="LEQ920" s="14"/>
      <c r="LER920" s="14"/>
      <c r="LES920" s="14"/>
      <c r="LET920" s="14"/>
      <c r="LEU920" s="14"/>
      <c r="LEV920" s="14"/>
      <c r="LEW920" s="14"/>
      <c r="LEX920" s="14"/>
      <c r="LEY920" s="14"/>
      <c r="LEZ920" s="14"/>
      <c r="LFA920" s="14"/>
      <c r="LFB920" s="14"/>
      <c r="LFC920" s="14"/>
      <c r="LFD920" s="14"/>
      <c r="LFE920" s="14"/>
      <c r="LFF920" s="14"/>
      <c r="LFG920" s="14"/>
      <c r="LFH920" s="14"/>
      <c r="LFI920" s="14"/>
      <c r="LFJ920" s="14"/>
      <c r="LFK920" s="14"/>
      <c r="LFL920" s="14"/>
      <c r="LFM920" s="14"/>
      <c r="LFN920" s="14"/>
      <c r="LFO920" s="14"/>
      <c r="LFP920" s="14"/>
      <c r="LFQ920" s="14"/>
      <c r="LFR920" s="14"/>
      <c r="LFS920" s="14"/>
      <c r="LFT920" s="14"/>
      <c r="LFU920" s="14"/>
      <c r="LFV920" s="14"/>
      <c r="LFW920" s="14"/>
      <c r="LFX920" s="14"/>
      <c r="LFY920" s="14"/>
      <c r="LFZ920" s="14"/>
      <c r="LGA920" s="14"/>
      <c r="LGB920" s="14"/>
      <c r="LGC920" s="14"/>
      <c r="LGD920" s="14"/>
      <c r="LGE920" s="14"/>
      <c r="LGF920" s="14"/>
      <c r="LGG920" s="14"/>
      <c r="LGH920" s="14"/>
      <c r="LGI920" s="14"/>
      <c r="LGJ920" s="14"/>
      <c r="LGK920" s="14"/>
      <c r="LGL920" s="14"/>
      <c r="LGM920" s="14"/>
      <c r="LGN920" s="14"/>
      <c r="LGO920" s="14"/>
      <c r="LGP920" s="14"/>
      <c r="LGQ920" s="14"/>
      <c r="LGR920" s="14"/>
      <c r="LGS920" s="14"/>
      <c r="LGT920" s="14"/>
      <c r="LGU920" s="14"/>
      <c r="LGV920" s="14"/>
      <c r="LGW920" s="14"/>
      <c r="LGX920" s="14"/>
      <c r="LGY920" s="14"/>
      <c r="LGZ920" s="14"/>
      <c r="LHA920" s="14"/>
      <c r="LHB920" s="14"/>
      <c r="LHC920" s="14"/>
      <c r="LHD920" s="14"/>
      <c r="LHE920" s="14"/>
      <c r="LHF920" s="14"/>
      <c r="LHG920" s="14"/>
      <c r="LHH920" s="14"/>
      <c r="LHI920" s="14"/>
      <c r="LHJ920" s="14"/>
      <c r="LHK920" s="14"/>
      <c r="LHL920" s="14"/>
      <c r="LHM920" s="14"/>
      <c r="LHN920" s="14"/>
      <c r="LHO920" s="14"/>
      <c r="LHP920" s="14"/>
      <c r="LHQ920" s="14"/>
      <c r="LHR920" s="14"/>
      <c r="LHS920" s="14"/>
      <c r="LHT920" s="14"/>
      <c r="LHU920" s="14"/>
      <c r="LHV920" s="14"/>
      <c r="LHW920" s="14"/>
      <c r="LHX920" s="14"/>
      <c r="LHY920" s="14"/>
      <c r="LHZ920" s="14"/>
      <c r="LIA920" s="14"/>
      <c r="LIB920" s="14"/>
      <c r="LIC920" s="14"/>
      <c r="LID920" s="14"/>
      <c r="LIE920" s="14"/>
      <c r="LIF920" s="14"/>
      <c r="LIG920" s="14"/>
      <c r="LIH920" s="14"/>
      <c r="LII920" s="14"/>
      <c r="LIJ920" s="14"/>
      <c r="LIK920" s="14"/>
      <c r="LIL920" s="14"/>
      <c r="LIM920" s="14"/>
      <c r="LIN920" s="14"/>
      <c r="LIO920" s="14"/>
      <c r="LIP920" s="14"/>
      <c r="LIQ920" s="14"/>
      <c r="LIR920" s="14"/>
      <c r="LIS920" s="14"/>
      <c r="LIT920" s="14"/>
      <c r="LIU920" s="14"/>
      <c r="LIV920" s="14"/>
      <c r="LIW920" s="14"/>
      <c r="LIX920" s="14"/>
      <c r="LIY920" s="14"/>
      <c r="LIZ920" s="14"/>
      <c r="LJA920" s="14"/>
      <c r="LJB920" s="14"/>
      <c r="LJC920" s="14"/>
      <c r="LJD920" s="14"/>
      <c r="LJE920" s="14"/>
      <c r="LJF920" s="14"/>
      <c r="LJG920" s="14"/>
      <c r="LJH920" s="14"/>
      <c r="LJI920" s="14"/>
      <c r="LJJ920" s="14"/>
      <c r="LJK920" s="14"/>
      <c r="LJL920" s="14"/>
      <c r="LJM920" s="14"/>
      <c r="LJN920" s="14"/>
      <c r="LJO920" s="14"/>
      <c r="LJP920" s="14"/>
      <c r="LJQ920" s="14"/>
      <c r="LJR920" s="14"/>
      <c r="LJS920" s="14"/>
      <c r="LJT920" s="14"/>
      <c r="LJU920" s="14"/>
      <c r="LJV920" s="14"/>
      <c r="LJW920" s="14"/>
      <c r="LJX920" s="14"/>
      <c r="LJY920" s="14"/>
      <c r="LJZ920" s="14"/>
      <c r="LKA920" s="14"/>
      <c r="LKB920" s="14"/>
      <c r="LKC920" s="14"/>
      <c r="LKD920" s="14"/>
      <c r="LKE920" s="14"/>
      <c r="LKF920" s="14"/>
      <c r="LKG920" s="14"/>
      <c r="LKH920" s="14"/>
      <c r="LKI920" s="14"/>
      <c r="LKJ920" s="14"/>
      <c r="LKK920" s="14"/>
      <c r="LKL920" s="14"/>
      <c r="LKM920" s="14"/>
      <c r="LKN920" s="14"/>
      <c r="LKO920" s="14"/>
      <c r="LKP920" s="14"/>
      <c r="LKQ920" s="14"/>
      <c r="LKR920" s="14"/>
      <c r="LKS920" s="14"/>
      <c r="LKT920" s="14"/>
      <c r="LKU920" s="14"/>
      <c r="LKV920" s="14"/>
      <c r="LKW920" s="14"/>
      <c r="LKX920" s="14"/>
      <c r="LKY920" s="14"/>
      <c r="LKZ920" s="14"/>
      <c r="LLA920" s="14"/>
      <c r="LLB920" s="14"/>
      <c r="LLC920" s="14"/>
      <c r="LLD920" s="14"/>
      <c r="LLE920" s="14"/>
      <c r="LLF920" s="14"/>
      <c r="LLG920" s="14"/>
      <c r="LLH920" s="14"/>
      <c r="LLI920" s="14"/>
      <c r="LLJ920" s="14"/>
      <c r="LLK920" s="14"/>
      <c r="LLL920" s="14"/>
      <c r="LLM920" s="14"/>
      <c r="LLN920" s="14"/>
      <c r="LLO920" s="14"/>
      <c r="LLP920" s="14"/>
      <c r="LLQ920" s="14"/>
      <c r="LLR920" s="14"/>
      <c r="LLS920" s="14"/>
      <c r="LLT920" s="14"/>
      <c r="LLU920" s="14"/>
      <c r="LLV920" s="14"/>
      <c r="LLW920" s="14"/>
      <c r="LLX920" s="14"/>
      <c r="LLY920" s="14"/>
      <c r="LLZ920" s="14"/>
      <c r="LMA920" s="14"/>
      <c r="LMB920" s="14"/>
      <c r="LMC920" s="14"/>
      <c r="LMD920" s="14"/>
      <c r="LME920" s="14"/>
      <c r="LMF920" s="14"/>
      <c r="LMG920" s="14"/>
      <c r="LMH920" s="14"/>
      <c r="LMI920" s="14"/>
      <c r="LMJ920" s="14"/>
      <c r="LMK920" s="14"/>
      <c r="LML920" s="14"/>
      <c r="LMM920" s="14"/>
      <c r="LMN920" s="14"/>
      <c r="LMO920" s="14"/>
      <c r="LMP920" s="14"/>
      <c r="LMQ920" s="14"/>
      <c r="LMR920" s="14"/>
      <c r="LMS920" s="14"/>
      <c r="LMT920" s="14"/>
      <c r="LMU920" s="14"/>
      <c r="LMV920" s="14"/>
      <c r="LMW920" s="14"/>
      <c r="LMX920" s="14"/>
      <c r="LMY920" s="14"/>
      <c r="LMZ920" s="14"/>
      <c r="LNA920" s="14"/>
      <c r="LNB920" s="14"/>
      <c r="LNC920" s="14"/>
      <c r="LND920" s="14"/>
      <c r="LNE920" s="14"/>
      <c r="LNF920" s="14"/>
      <c r="LNG920" s="14"/>
      <c r="LNH920" s="14"/>
      <c r="LNI920" s="14"/>
      <c r="LNJ920" s="14"/>
      <c r="LNK920" s="14"/>
      <c r="LNL920" s="14"/>
      <c r="LNM920" s="14"/>
      <c r="LNN920" s="14"/>
      <c r="LNO920" s="14"/>
      <c r="LNP920" s="14"/>
      <c r="LNQ920" s="14"/>
      <c r="LNR920" s="14"/>
      <c r="LNS920" s="14"/>
      <c r="LNT920" s="14"/>
      <c r="LNU920" s="14"/>
      <c r="LNV920" s="14"/>
      <c r="LNW920" s="14"/>
      <c r="LNX920" s="14"/>
      <c r="LNY920" s="14"/>
      <c r="LNZ920" s="14"/>
      <c r="LOA920" s="14"/>
      <c r="LOB920" s="14"/>
      <c r="LOC920" s="14"/>
      <c r="LOD920" s="14"/>
      <c r="LOE920" s="14"/>
      <c r="LOF920" s="14"/>
      <c r="LOG920" s="14"/>
      <c r="LOH920" s="14"/>
      <c r="LOI920" s="14"/>
      <c r="LOJ920" s="14"/>
      <c r="LOK920" s="14"/>
      <c r="LOL920" s="14"/>
      <c r="LOM920" s="14"/>
      <c r="LON920" s="14"/>
      <c r="LOO920" s="14"/>
      <c r="LOP920" s="14"/>
      <c r="LOQ920" s="14"/>
      <c r="LOR920" s="14"/>
      <c r="LOS920" s="14"/>
      <c r="LOT920" s="14"/>
      <c r="LOU920" s="14"/>
      <c r="LOV920" s="14"/>
      <c r="LOW920" s="14"/>
      <c r="LOX920" s="14"/>
      <c r="LOY920" s="14"/>
      <c r="LOZ920" s="14"/>
      <c r="LPA920" s="14"/>
      <c r="LPB920" s="14"/>
      <c r="LPC920" s="14"/>
      <c r="LPD920" s="14"/>
      <c r="LPE920" s="14"/>
      <c r="LPF920" s="14"/>
      <c r="LPG920" s="14"/>
      <c r="LPH920" s="14"/>
      <c r="LPI920" s="14"/>
      <c r="LPJ920" s="14"/>
      <c r="LPK920" s="14"/>
      <c r="LPL920" s="14"/>
      <c r="LPM920" s="14"/>
      <c r="LPN920" s="14"/>
      <c r="LPO920" s="14"/>
      <c r="LPP920" s="14"/>
      <c r="LPQ920" s="14"/>
      <c r="LPR920" s="14"/>
      <c r="LPS920" s="14"/>
      <c r="LPT920" s="14"/>
      <c r="LPU920" s="14"/>
      <c r="LPV920" s="14"/>
      <c r="LPW920" s="14"/>
      <c r="LPX920" s="14"/>
      <c r="LPY920" s="14"/>
      <c r="LPZ920" s="14"/>
      <c r="LQA920" s="14"/>
      <c r="LQB920" s="14"/>
      <c r="LQC920" s="14"/>
      <c r="LQD920" s="14"/>
      <c r="LQE920" s="14"/>
      <c r="LQF920" s="14"/>
      <c r="LQG920" s="14"/>
      <c r="LQH920" s="14"/>
      <c r="LQI920" s="14"/>
      <c r="LQJ920" s="14"/>
      <c r="LQK920" s="14"/>
      <c r="LQL920" s="14"/>
      <c r="LQM920" s="14"/>
      <c r="LQN920" s="14"/>
      <c r="LQO920" s="14"/>
      <c r="LQP920" s="14"/>
      <c r="LQQ920" s="14"/>
      <c r="LQR920" s="14"/>
      <c r="LQS920" s="14"/>
      <c r="LQT920" s="14"/>
      <c r="LQU920" s="14"/>
      <c r="LQV920" s="14"/>
      <c r="LQW920" s="14"/>
      <c r="LQX920" s="14"/>
      <c r="LQY920" s="14"/>
      <c r="LQZ920" s="14"/>
      <c r="LRA920" s="14"/>
      <c r="LRB920" s="14"/>
      <c r="LRC920" s="14"/>
      <c r="LRD920" s="14"/>
      <c r="LRE920" s="14"/>
      <c r="LRF920" s="14"/>
      <c r="LRG920" s="14"/>
      <c r="LRH920" s="14"/>
      <c r="LRI920" s="14"/>
      <c r="LRJ920" s="14"/>
      <c r="LRK920" s="14"/>
      <c r="LRL920" s="14"/>
      <c r="LRM920" s="14"/>
      <c r="LRN920" s="14"/>
      <c r="LRO920" s="14"/>
      <c r="LRP920" s="14"/>
      <c r="LRQ920" s="14"/>
      <c r="LRR920" s="14"/>
      <c r="LRS920" s="14"/>
      <c r="LRT920" s="14"/>
      <c r="LRU920" s="14"/>
      <c r="LRV920" s="14"/>
      <c r="LRW920" s="14"/>
      <c r="LRX920" s="14"/>
      <c r="LRY920" s="14"/>
      <c r="LRZ920" s="14"/>
      <c r="LSA920" s="14"/>
      <c r="LSB920" s="14"/>
      <c r="LSC920" s="14"/>
      <c r="LSD920" s="14"/>
      <c r="LSE920" s="14"/>
      <c r="LSF920" s="14"/>
      <c r="LSG920" s="14"/>
      <c r="LSH920" s="14"/>
      <c r="LSI920" s="14"/>
      <c r="LSJ920" s="14"/>
      <c r="LSK920" s="14"/>
      <c r="LSL920" s="14"/>
      <c r="LSM920" s="14"/>
      <c r="LSN920" s="14"/>
      <c r="LSO920" s="14"/>
      <c r="LSP920" s="14"/>
      <c r="LSQ920" s="14"/>
      <c r="LSR920" s="14"/>
      <c r="LSS920" s="14"/>
      <c r="LST920" s="14"/>
      <c r="LSU920" s="14"/>
      <c r="LSV920" s="14"/>
      <c r="LSW920" s="14"/>
      <c r="LSX920" s="14"/>
      <c r="LSY920" s="14"/>
      <c r="LSZ920" s="14"/>
      <c r="LTA920" s="14"/>
      <c r="LTB920" s="14"/>
      <c r="LTC920" s="14"/>
      <c r="LTD920" s="14"/>
      <c r="LTE920" s="14"/>
      <c r="LTF920" s="14"/>
      <c r="LTG920" s="14"/>
      <c r="LTH920" s="14"/>
      <c r="LTI920" s="14"/>
      <c r="LTJ920" s="14"/>
      <c r="LTK920" s="14"/>
      <c r="LTL920" s="14"/>
      <c r="LTM920" s="14"/>
      <c r="LTN920" s="14"/>
      <c r="LTO920" s="14"/>
      <c r="LTP920" s="14"/>
      <c r="LTQ920" s="14"/>
      <c r="LTR920" s="14"/>
      <c r="LTS920" s="14"/>
      <c r="LTT920" s="14"/>
      <c r="LTU920" s="14"/>
      <c r="LTV920" s="14"/>
      <c r="LTW920" s="14"/>
      <c r="LTX920" s="14"/>
      <c r="LTY920" s="14"/>
      <c r="LTZ920" s="14"/>
      <c r="LUA920" s="14"/>
      <c r="LUB920" s="14"/>
      <c r="LUC920" s="14"/>
      <c r="LUD920" s="14"/>
      <c r="LUE920" s="14"/>
      <c r="LUF920" s="14"/>
      <c r="LUG920" s="14"/>
      <c r="LUH920" s="14"/>
      <c r="LUI920" s="14"/>
      <c r="LUJ920" s="14"/>
      <c r="LUK920" s="14"/>
      <c r="LUL920" s="14"/>
      <c r="LUM920" s="14"/>
      <c r="LUN920" s="14"/>
      <c r="LUO920" s="14"/>
      <c r="LUP920" s="14"/>
      <c r="LUQ920" s="14"/>
      <c r="LUR920" s="14"/>
      <c r="LUS920" s="14"/>
      <c r="LUT920" s="14"/>
      <c r="LUU920" s="14"/>
      <c r="LUV920" s="14"/>
      <c r="LUW920" s="14"/>
      <c r="LUX920" s="14"/>
      <c r="LUY920" s="14"/>
      <c r="LUZ920" s="14"/>
      <c r="LVA920" s="14"/>
      <c r="LVB920" s="14"/>
      <c r="LVC920" s="14"/>
      <c r="LVD920" s="14"/>
      <c r="LVE920" s="14"/>
      <c r="LVF920" s="14"/>
      <c r="LVG920" s="14"/>
      <c r="LVH920" s="14"/>
      <c r="LVI920" s="14"/>
      <c r="LVJ920" s="14"/>
      <c r="LVK920" s="14"/>
      <c r="LVL920" s="14"/>
      <c r="LVM920" s="14"/>
      <c r="LVN920" s="14"/>
      <c r="LVO920" s="14"/>
      <c r="LVP920" s="14"/>
      <c r="LVQ920" s="14"/>
      <c r="LVR920" s="14"/>
      <c r="LVS920" s="14"/>
      <c r="LVT920" s="14"/>
      <c r="LVU920" s="14"/>
      <c r="LVV920" s="14"/>
      <c r="LVW920" s="14"/>
      <c r="LVX920" s="14"/>
      <c r="LVY920" s="14"/>
      <c r="LVZ920" s="14"/>
      <c r="LWA920" s="14"/>
      <c r="LWB920" s="14"/>
      <c r="LWC920" s="14"/>
      <c r="LWD920" s="14"/>
      <c r="LWE920" s="14"/>
      <c r="LWF920" s="14"/>
      <c r="LWG920" s="14"/>
      <c r="LWH920" s="14"/>
      <c r="LWI920" s="14"/>
      <c r="LWJ920" s="14"/>
      <c r="LWK920" s="14"/>
      <c r="LWL920" s="14"/>
      <c r="LWM920" s="14"/>
      <c r="LWN920" s="14"/>
      <c r="LWO920" s="14"/>
      <c r="LWP920" s="14"/>
      <c r="LWQ920" s="14"/>
      <c r="LWR920" s="14"/>
      <c r="LWS920" s="14"/>
      <c r="LWT920" s="14"/>
      <c r="LWU920" s="14"/>
      <c r="LWV920" s="14"/>
      <c r="LWW920" s="14"/>
      <c r="LWX920" s="14"/>
      <c r="LWY920" s="14"/>
      <c r="LWZ920" s="14"/>
      <c r="LXA920" s="14"/>
      <c r="LXB920" s="14"/>
      <c r="LXC920" s="14"/>
      <c r="LXD920" s="14"/>
      <c r="LXE920" s="14"/>
      <c r="LXF920" s="14"/>
      <c r="LXG920" s="14"/>
      <c r="LXH920" s="14"/>
      <c r="LXI920" s="14"/>
      <c r="LXJ920" s="14"/>
      <c r="LXK920" s="14"/>
      <c r="LXL920" s="14"/>
      <c r="LXM920" s="14"/>
      <c r="LXN920" s="14"/>
      <c r="LXO920" s="14"/>
      <c r="LXP920" s="14"/>
      <c r="LXQ920" s="14"/>
      <c r="LXR920" s="14"/>
      <c r="LXS920" s="14"/>
      <c r="LXT920" s="14"/>
      <c r="LXU920" s="14"/>
      <c r="LXV920" s="14"/>
      <c r="LXW920" s="14"/>
      <c r="LXX920" s="14"/>
      <c r="LXY920" s="14"/>
      <c r="LXZ920" s="14"/>
      <c r="LYA920" s="14"/>
      <c r="LYB920" s="14"/>
      <c r="LYC920" s="14"/>
      <c r="LYD920" s="14"/>
      <c r="LYE920" s="14"/>
      <c r="LYF920" s="14"/>
      <c r="LYG920" s="14"/>
      <c r="LYH920" s="14"/>
      <c r="LYI920" s="14"/>
      <c r="LYJ920" s="14"/>
      <c r="LYK920" s="14"/>
      <c r="LYL920" s="14"/>
      <c r="LYM920" s="14"/>
      <c r="LYN920" s="14"/>
      <c r="LYO920" s="14"/>
      <c r="LYP920" s="14"/>
      <c r="LYQ920" s="14"/>
      <c r="LYR920" s="14"/>
      <c r="LYS920" s="14"/>
      <c r="LYT920" s="14"/>
      <c r="LYU920" s="14"/>
      <c r="LYV920" s="14"/>
      <c r="LYW920" s="14"/>
      <c r="LYX920" s="14"/>
      <c r="LYY920" s="14"/>
      <c r="LYZ920" s="14"/>
      <c r="LZA920" s="14"/>
      <c r="LZB920" s="14"/>
      <c r="LZC920" s="14"/>
      <c r="LZD920" s="14"/>
      <c r="LZE920" s="14"/>
      <c r="LZF920" s="14"/>
      <c r="LZG920" s="14"/>
      <c r="LZH920" s="14"/>
      <c r="LZI920" s="14"/>
      <c r="LZJ920" s="14"/>
      <c r="LZK920" s="14"/>
      <c r="LZL920" s="14"/>
      <c r="LZM920" s="14"/>
      <c r="LZN920" s="14"/>
      <c r="LZO920" s="14"/>
      <c r="LZP920" s="14"/>
      <c r="LZQ920" s="14"/>
      <c r="LZR920" s="14"/>
      <c r="LZS920" s="14"/>
      <c r="LZT920" s="14"/>
      <c r="LZU920" s="14"/>
      <c r="LZV920" s="14"/>
      <c r="LZW920" s="14"/>
      <c r="LZX920" s="14"/>
      <c r="LZY920" s="14"/>
      <c r="LZZ920" s="14"/>
      <c r="MAA920" s="14"/>
      <c r="MAB920" s="14"/>
      <c r="MAC920" s="14"/>
      <c r="MAD920" s="14"/>
      <c r="MAE920" s="14"/>
      <c r="MAF920" s="14"/>
      <c r="MAG920" s="14"/>
      <c r="MAH920" s="14"/>
      <c r="MAI920" s="14"/>
      <c r="MAJ920" s="14"/>
      <c r="MAK920" s="14"/>
      <c r="MAL920" s="14"/>
      <c r="MAM920" s="14"/>
      <c r="MAN920" s="14"/>
      <c r="MAO920" s="14"/>
      <c r="MAP920" s="14"/>
      <c r="MAQ920" s="14"/>
      <c r="MAR920" s="14"/>
      <c r="MAS920" s="14"/>
      <c r="MAT920" s="14"/>
      <c r="MAU920" s="14"/>
      <c r="MAV920" s="14"/>
      <c r="MAW920" s="14"/>
      <c r="MAX920" s="14"/>
      <c r="MAY920" s="14"/>
      <c r="MAZ920" s="14"/>
      <c r="MBA920" s="14"/>
      <c r="MBB920" s="14"/>
      <c r="MBC920" s="14"/>
      <c r="MBD920" s="14"/>
      <c r="MBE920" s="14"/>
      <c r="MBF920" s="14"/>
      <c r="MBG920" s="14"/>
      <c r="MBH920" s="14"/>
      <c r="MBI920" s="14"/>
      <c r="MBJ920" s="14"/>
      <c r="MBK920" s="14"/>
      <c r="MBL920" s="14"/>
      <c r="MBM920" s="14"/>
      <c r="MBN920" s="14"/>
      <c r="MBO920" s="14"/>
      <c r="MBP920" s="14"/>
      <c r="MBQ920" s="14"/>
      <c r="MBR920" s="14"/>
      <c r="MBS920" s="14"/>
      <c r="MBT920" s="14"/>
      <c r="MBU920" s="14"/>
      <c r="MBV920" s="14"/>
      <c r="MBW920" s="14"/>
      <c r="MBX920" s="14"/>
      <c r="MBY920" s="14"/>
      <c r="MBZ920" s="14"/>
      <c r="MCA920" s="14"/>
      <c r="MCB920" s="14"/>
      <c r="MCC920" s="14"/>
      <c r="MCD920" s="14"/>
      <c r="MCE920" s="14"/>
      <c r="MCF920" s="14"/>
      <c r="MCG920" s="14"/>
      <c r="MCH920" s="14"/>
      <c r="MCI920" s="14"/>
      <c r="MCJ920" s="14"/>
      <c r="MCK920" s="14"/>
      <c r="MCL920" s="14"/>
      <c r="MCM920" s="14"/>
      <c r="MCN920" s="14"/>
      <c r="MCO920" s="14"/>
      <c r="MCP920" s="14"/>
      <c r="MCQ920" s="14"/>
      <c r="MCR920" s="14"/>
      <c r="MCS920" s="14"/>
      <c r="MCT920" s="14"/>
      <c r="MCU920" s="14"/>
      <c r="MCV920" s="14"/>
      <c r="MCW920" s="14"/>
      <c r="MCX920" s="14"/>
      <c r="MCY920" s="14"/>
      <c r="MCZ920" s="14"/>
      <c r="MDA920" s="14"/>
      <c r="MDB920" s="14"/>
      <c r="MDC920" s="14"/>
      <c r="MDD920" s="14"/>
      <c r="MDE920" s="14"/>
      <c r="MDF920" s="14"/>
      <c r="MDG920" s="14"/>
      <c r="MDH920" s="14"/>
      <c r="MDI920" s="14"/>
      <c r="MDJ920" s="14"/>
      <c r="MDK920" s="14"/>
      <c r="MDL920" s="14"/>
      <c r="MDM920" s="14"/>
      <c r="MDN920" s="14"/>
      <c r="MDO920" s="14"/>
      <c r="MDP920" s="14"/>
      <c r="MDQ920" s="14"/>
      <c r="MDR920" s="14"/>
      <c r="MDS920" s="14"/>
      <c r="MDT920" s="14"/>
      <c r="MDU920" s="14"/>
      <c r="MDV920" s="14"/>
      <c r="MDW920" s="14"/>
      <c r="MDX920" s="14"/>
      <c r="MDY920" s="14"/>
      <c r="MDZ920" s="14"/>
      <c r="MEA920" s="14"/>
      <c r="MEB920" s="14"/>
      <c r="MEC920" s="14"/>
      <c r="MED920" s="14"/>
      <c r="MEE920" s="14"/>
      <c r="MEF920" s="14"/>
      <c r="MEG920" s="14"/>
      <c r="MEH920" s="14"/>
      <c r="MEI920" s="14"/>
      <c r="MEJ920" s="14"/>
      <c r="MEK920" s="14"/>
      <c r="MEL920" s="14"/>
      <c r="MEM920" s="14"/>
      <c r="MEN920" s="14"/>
      <c r="MEO920" s="14"/>
      <c r="MEP920" s="14"/>
      <c r="MEQ920" s="14"/>
      <c r="MER920" s="14"/>
      <c r="MES920" s="14"/>
      <c r="MET920" s="14"/>
      <c r="MEU920" s="14"/>
      <c r="MEV920" s="14"/>
      <c r="MEW920" s="14"/>
      <c r="MEX920" s="14"/>
      <c r="MEY920" s="14"/>
      <c r="MEZ920" s="14"/>
      <c r="MFA920" s="14"/>
      <c r="MFB920" s="14"/>
      <c r="MFC920" s="14"/>
      <c r="MFD920" s="14"/>
      <c r="MFE920" s="14"/>
      <c r="MFF920" s="14"/>
      <c r="MFG920" s="14"/>
      <c r="MFH920" s="14"/>
      <c r="MFI920" s="14"/>
      <c r="MFJ920" s="14"/>
      <c r="MFK920" s="14"/>
      <c r="MFL920" s="14"/>
      <c r="MFM920" s="14"/>
      <c r="MFN920" s="14"/>
      <c r="MFO920" s="14"/>
      <c r="MFP920" s="14"/>
      <c r="MFQ920" s="14"/>
      <c r="MFR920" s="14"/>
      <c r="MFS920" s="14"/>
      <c r="MFT920" s="14"/>
      <c r="MFU920" s="14"/>
      <c r="MFV920" s="14"/>
      <c r="MFW920" s="14"/>
      <c r="MFX920" s="14"/>
      <c r="MFY920" s="14"/>
      <c r="MFZ920" s="14"/>
      <c r="MGA920" s="14"/>
      <c r="MGB920" s="14"/>
      <c r="MGC920" s="14"/>
      <c r="MGD920" s="14"/>
      <c r="MGE920" s="14"/>
      <c r="MGF920" s="14"/>
      <c r="MGG920" s="14"/>
      <c r="MGH920" s="14"/>
      <c r="MGI920" s="14"/>
      <c r="MGJ920" s="14"/>
      <c r="MGK920" s="14"/>
      <c r="MGL920" s="14"/>
      <c r="MGM920" s="14"/>
      <c r="MGN920" s="14"/>
      <c r="MGO920" s="14"/>
      <c r="MGP920" s="14"/>
      <c r="MGQ920" s="14"/>
      <c r="MGR920" s="14"/>
      <c r="MGS920" s="14"/>
      <c r="MGT920" s="14"/>
      <c r="MGU920" s="14"/>
      <c r="MGV920" s="14"/>
      <c r="MGW920" s="14"/>
      <c r="MGX920" s="14"/>
      <c r="MGY920" s="14"/>
      <c r="MGZ920" s="14"/>
      <c r="MHA920" s="14"/>
      <c r="MHB920" s="14"/>
      <c r="MHC920" s="14"/>
      <c r="MHD920" s="14"/>
      <c r="MHE920" s="14"/>
      <c r="MHF920" s="14"/>
      <c r="MHG920" s="14"/>
      <c r="MHH920" s="14"/>
      <c r="MHI920" s="14"/>
      <c r="MHJ920" s="14"/>
      <c r="MHK920" s="14"/>
      <c r="MHL920" s="14"/>
      <c r="MHM920" s="14"/>
      <c r="MHN920" s="14"/>
      <c r="MHO920" s="14"/>
      <c r="MHP920" s="14"/>
      <c r="MHQ920" s="14"/>
      <c r="MHR920" s="14"/>
      <c r="MHS920" s="14"/>
      <c r="MHT920" s="14"/>
      <c r="MHU920" s="14"/>
      <c r="MHV920" s="14"/>
      <c r="MHW920" s="14"/>
      <c r="MHX920" s="14"/>
      <c r="MHY920" s="14"/>
      <c r="MHZ920" s="14"/>
      <c r="MIA920" s="14"/>
      <c r="MIB920" s="14"/>
      <c r="MIC920" s="14"/>
      <c r="MID920" s="14"/>
      <c r="MIE920" s="14"/>
      <c r="MIF920" s="14"/>
      <c r="MIG920" s="14"/>
      <c r="MIH920" s="14"/>
      <c r="MII920" s="14"/>
      <c r="MIJ920" s="14"/>
      <c r="MIK920" s="14"/>
      <c r="MIL920" s="14"/>
      <c r="MIM920" s="14"/>
      <c r="MIN920" s="14"/>
      <c r="MIO920" s="14"/>
      <c r="MIP920" s="14"/>
      <c r="MIQ920" s="14"/>
      <c r="MIR920" s="14"/>
      <c r="MIS920" s="14"/>
      <c r="MIT920" s="14"/>
      <c r="MIU920" s="14"/>
      <c r="MIV920" s="14"/>
      <c r="MIW920" s="14"/>
      <c r="MIX920" s="14"/>
      <c r="MIY920" s="14"/>
      <c r="MIZ920" s="14"/>
      <c r="MJA920" s="14"/>
      <c r="MJB920" s="14"/>
      <c r="MJC920" s="14"/>
      <c r="MJD920" s="14"/>
      <c r="MJE920" s="14"/>
      <c r="MJF920" s="14"/>
      <c r="MJG920" s="14"/>
      <c r="MJH920" s="14"/>
      <c r="MJI920" s="14"/>
      <c r="MJJ920" s="14"/>
      <c r="MJK920" s="14"/>
      <c r="MJL920" s="14"/>
      <c r="MJM920" s="14"/>
      <c r="MJN920" s="14"/>
      <c r="MJO920" s="14"/>
      <c r="MJP920" s="14"/>
      <c r="MJQ920" s="14"/>
      <c r="MJR920" s="14"/>
      <c r="MJS920" s="14"/>
      <c r="MJT920" s="14"/>
      <c r="MJU920" s="14"/>
      <c r="MJV920" s="14"/>
      <c r="MJW920" s="14"/>
      <c r="MJX920" s="14"/>
      <c r="MJY920" s="14"/>
      <c r="MJZ920" s="14"/>
      <c r="MKA920" s="14"/>
      <c r="MKB920" s="14"/>
      <c r="MKC920" s="14"/>
      <c r="MKD920" s="14"/>
      <c r="MKE920" s="14"/>
      <c r="MKF920" s="14"/>
      <c r="MKG920" s="14"/>
      <c r="MKH920" s="14"/>
      <c r="MKI920" s="14"/>
      <c r="MKJ920" s="14"/>
      <c r="MKK920" s="14"/>
      <c r="MKL920" s="14"/>
      <c r="MKM920" s="14"/>
      <c r="MKN920" s="14"/>
      <c r="MKO920" s="14"/>
      <c r="MKP920" s="14"/>
      <c r="MKQ920" s="14"/>
      <c r="MKR920" s="14"/>
      <c r="MKS920" s="14"/>
      <c r="MKT920" s="14"/>
      <c r="MKU920" s="14"/>
      <c r="MKV920" s="14"/>
      <c r="MKW920" s="14"/>
      <c r="MKX920" s="14"/>
      <c r="MKY920" s="14"/>
      <c r="MKZ920" s="14"/>
      <c r="MLA920" s="14"/>
      <c r="MLB920" s="14"/>
      <c r="MLC920" s="14"/>
      <c r="MLD920" s="14"/>
      <c r="MLE920" s="14"/>
      <c r="MLF920" s="14"/>
      <c r="MLG920" s="14"/>
      <c r="MLH920" s="14"/>
      <c r="MLI920" s="14"/>
      <c r="MLJ920" s="14"/>
      <c r="MLK920" s="14"/>
      <c r="MLL920" s="14"/>
      <c r="MLM920" s="14"/>
      <c r="MLN920" s="14"/>
      <c r="MLO920" s="14"/>
      <c r="MLP920" s="14"/>
      <c r="MLQ920" s="14"/>
      <c r="MLR920" s="14"/>
      <c r="MLS920" s="14"/>
      <c r="MLT920" s="14"/>
      <c r="MLU920" s="14"/>
      <c r="MLV920" s="14"/>
      <c r="MLW920" s="14"/>
      <c r="MLX920" s="14"/>
      <c r="MLY920" s="14"/>
      <c r="MLZ920" s="14"/>
      <c r="MMA920" s="14"/>
      <c r="MMB920" s="14"/>
      <c r="MMC920" s="14"/>
      <c r="MMD920" s="14"/>
      <c r="MME920" s="14"/>
      <c r="MMF920" s="14"/>
      <c r="MMG920" s="14"/>
      <c r="MMH920" s="14"/>
      <c r="MMI920" s="14"/>
      <c r="MMJ920" s="14"/>
      <c r="MMK920" s="14"/>
      <c r="MML920" s="14"/>
      <c r="MMM920" s="14"/>
      <c r="MMN920" s="14"/>
      <c r="MMO920" s="14"/>
      <c r="MMP920" s="14"/>
      <c r="MMQ920" s="14"/>
      <c r="MMR920" s="14"/>
      <c r="MMS920" s="14"/>
      <c r="MMT920" s="14"/>
      <c r="MMU920" s="14"/>
      <c r="MMV920" s="14"/>
      <c r="MMW920" s="14"/>
      <c r="MMX920" s="14"/>
      <c r="MMY920" s="14"/>
      <c r="MMZ920" s="14"/>
      <c r="MNA920" s="14"/>
      <c r="MNB920" s="14"/>
      <c r="MNC920" s="14"/>
      <c r="MND920" s="14"/>
      <c r="MNE920" s="14"/>
      <c r="MNF920" s="14"/>
      <c r="MNG920" s="14"/>
      <c r="MNH920" s="14"/>
      <c r="MNI920" s="14"/>
      <c r="MNJ920" s="14"/>
      <c r="MNK920" s="14"/>
      <c r="MNL920" s="14"/>
      <c r="MNM920" s="14"/>
      <c r="MNN920" s="14"/>
      <c r="MNO920" s="14"/>
      <c r="MNP920" s="14"/>
      <c r="MNQ920" s="14"/>
      <c r="MNR920" s="14"/>
      <c r="MNS920" s="14"/>
      <c r="MNT920" s="14"/>
      <c r="MNU920" s="14"/>
      <c r="MNV920" s="14"/>
      <c r="MNW920" s="14"/>
      <c r="MNX920" s="14"/>
      <c r="MNY920" s="14"/>
      <c r="MNZ920" s="14"/>
      <c r="MOA920" s="14"/>
      <c r="MOB920" s="14"/>
      <c r="MOC920" s="14"/>
      <c r="MOD920" s="14"/>
      <c r="MOE920" s="14"/>
      <c r="MOF920" s="14"/>
      <c r="MOG920" s="14"/>
      <c r="MOH920" s="14"/>
      <c r="MOI920" s="14"/>
      <c r="MOJ920" s="14"/>
      <c r="MOK920" s="14"/>
      <c r="MOL920" s="14"/>
      <c r="MOM920" s="14"/>
      <c r="MON920" s="14"/>
      <c r="MOO920" s="14"/>
      <c r="MOP920" s="14"/>
      <c r="MOQ920" s="14"/>
      <c r="MOR920" s="14"/>
      <c r="MOS920" s="14"/>
      <c r="MOT920" s="14"/>
      <c r="MOU920" s="14"/>
      <c r="MOV920" s="14"/>
      <c r="MOW920" s="14"/>
      <c r="MOX920" s="14"/>
      <c r="MOY920" s="14"/>
      <c r="MOZ920" s="14"/>
      <c r="MPA920" s="14"/>
      <c r="MPB920" s="14"/>
      <c r="MPC920" s="14"/>
      <c r="MPD920" s="14"/>
      <c r="MPE920" s="14"/>
      <c r="MPF920" s="14"/>
      <c r="MPG920" s="14"/>
      <c r="MPH920" s="14"/>
      <c r="MPI920" s="14"/>
      <c r="MPJ920" s="14"/>
      <c r="MPK920" s="14"/>
      <c r="MPL920" s="14"/>
      <c r="MPM920" s="14"/>
      <c r="MPN920" s="14"/>
      <c r="MPO920" s="14"/>
      <c r="MPP920" s="14"/>
      <c r="MPQ920" s="14"/>
      <c r="MPR920" s="14"/>
      <c r="MPS920" s="14"/>
      <c r="MPT920" s="14"/>
      <c r="MPU920" s="14"/>
      <c r="MPV920" s="14"/>
      <c r="MPW920" s="14"/>
      <c r="MPX920" s="14"/>
      <c r="MPY920" s="14"/>
      <c r="MPZ920" s="14"/>
      <c r="MQA920" s="14"/>
      <c r="MQB920" s="14"/>
      <c r="MQC920" s="14"/>
      <c r="MQD920" s="14"/>
      <c r="MQE920" s="14"/>
      <c r="MQF920" s="14"/>
      <c r="MQG920" s="14"/>
      <c r="MQH920" s="14"/>
      <c r="MQI920" s="14"/>
      <c r="MQJ920" s="14"/>
      <c r="MQK920" s="14"/>
      <c r="MQL920" s="14"/>
      <c r="MQM920" s="14"/>
      <c r="MQN920" s="14"/>
      <c r="MQO920" s="14"/>
      <c r="MQP920" s="14"/>
      <c r="MQQ920" s="14"/>
      <c r="MQR920" s="14"/>
      <c r="MQS920" s="14"/>
      <c r="MQT920" s="14"/>
      <c r="MQU920" s="14"/>
      <c r="MQV920" s="14"/>
      <c r="MQW920" s="14"/>
      <c r="MQX920" s="14"/>
      <c r="MQY920" s="14"/>
      <c r="MQZ920" s="14"/>
      <c r="MRA920" s="14"/>
      <c r="MRB920" s="14"/>
      <c r="MRC920" s="14"/>
      <c r="MRD920" s="14"/>
      <c r="MRE920" s="14"/>
      <c r="MRF920" s="14"/>
      <c r="MRG920" s="14"/>
      <c r="MRH920" s="14"/>
      <c r="MRI920" s="14"/>
      <c r="MRJ920" s="14"/>
      <c r="MRK920" s="14"/>
      <c r="MRL920" s="14"/>
      <c r="MRM920" s="14"/>
      <c r="MRN920" s="14"/>
      <c r="MRO920" s="14"/>
      <c r="MRP920" s="14"/>
      <c r="MRQ920" s="14"/>
      <c r="MRR920" s="14"/>
      <c r="MRS920" s="14"/>
      <c r="MRT920" s="14"/>
      <c r="MRU920" s="14"/>
      <c r="MRV920" s="14"/>
      <c r="MRW920" s="14"/>
      <c r="MRX920" s="14"/>
      <c r="MRY920" s="14"/>
      <c r="MRZ920" s="14"/>
      <c r="MSA920" s="14"/>
      <c r="MSB920" s="14"/>
      <c r="MSC920" s="14"/>
      <c r="MSD920" s="14"/>
      <c r="MSE920" s="14"/>
      <c r="MSF920" s="14"/>
      <c r="MSG920" s="14"/>
      <c r="MSH920" s="14"/>
      <c r="MSI920" s="14"/>
      <c r="MSJ920" s="14"/>
      <c r="MSK920" s="14"/>
      <c r="MSL920" s="14"/>
      <c r="MSM920" s="14"/>
      <c r="MSN920" s="14"/>
      <c r="MSO920" s="14"/>
      <c r="MSP920" s="14"/>
      <c r="MSQ920" s="14"/>
      <c r="MSR920" s="14"/>
      <c r="MSS920" s="14"/>
      <c r="MST920" s="14"/>
      <c r="MSU920" s="14"/>
      <c r="MSV920" s="14"/>
      <c r="MSW920" s="14"/>
      <c r="MSX920" s="14"/>
      <c r="MSY920" s="14"/>
      <c r="MSZ920" s="14"/>
      <c r="MTA920" s="14"/>
      <c r="MTB920" s="14"/>
      <c r="MTC920" s="14"/>
      <c r="MTD920" s="14"/>
      <c r="MTE920" s="14"/>
      <c r="MTF920" s="14"/>
      <c r="MTG920" s="14"/>
      <c r="MTH920" s="14"/>
      <c r="MTI920" s="14"/>
      <c r="MTJ920" s="14"/>
      <c r="MTK920" s="14"/>
      <c r="MTL920" s="14"/>
      <c r="MTM920" s="14"/>
      <c r="MTN920" s="14"/>
      <c r="MTO920" s="14"/>
      <c r="MTP920" s="14"/>
      <c r="MTQ920" s="14"/>
      <c r="MTR920" s="14"/>
      <c r="MTS920" s="14"/>
      <c r="MTT920" s="14"/>
      <c r="MTU920" s="14"/>
      <c r="MTV920" s="14"/>
      <c r="MTW920" s="14"/>
      <c r="MTX920" s="14"/>
      <c r="MTY920" s="14"/>
      <c r="MTZ920" s="14"/>
      <c r="MUA920" s="14"/>
      <c r="MUB920" s="14"/>
      <c r="MUC920" s="14"/>
      <c r="MUD920" s="14"/>
      <c r="MUE920" s="14"/>
      <c r="MUF920" s="14"/>
      <c r="MUG920" s="14"/>
      <c r="MUH920" s="14"/>
      <c r="MUI920" s="14"/>
      <c r="MUJ920" s="14"/>
      <c r="MUK920" s="14"/>
      <c r="MUL920" s="14"/>
      <c r="MUM920" s="14"/>
      <c r="MUN920" s="14"/>
      <c r="MUO920" s="14"/>
      <c r="MUP920" s="14"/>
      <c r="MUQ920" s="14"/>
      <c r="MUR920" s="14"/>
      <c r="MUS920" s="14"/>
      <c r="MUT920" s="14"/>
      <c r="MUU920" s="14"/>
      <c r="MUV920" s="14"/>
      <c r="MUW920" s="14"/>
      <c r="MUX920" s="14"/>
      <c r="MUY920" s="14"/>
      <c r="MUZ920" s="14"/>
      <c r="MVA920" s="14"/>
      <c r="MVB920" s="14"/>
      <c r="MVC920" s="14"/>
      <c r="MVD920" s="14"/>
      <c r="MVE920" s="14"/>
      <c r="MVF920" s="14"/>
      <c r="MVG920" s="14"/>
      <c r="MVH920" s="14"/>
      <c r="MVI920" s="14"/>
      <c r="MVJ920" s="14"/>
      <c r="MVK920" s="14"/>
      <c r="MVL920" s="14"/>
      <c r="MVM920" s="14"/>
      <c r="MVN920" s="14"/>
      <c r="MVO920" s="14"/>
      <c r="MVP920" s="14"/>
      <c r="MVQ920" s="14"/>
      <c r="MVR920" s="14"/>
      <c r="MVS920" s="14"/>
      <c r="MVT920" s="14"/>
      <c r="MVU920" s="14"/>
      <c r="MVV920" s="14"/>
      <c r="MVW920" s="14"/>
      <c r="MVX920" s="14"/>
      <c r="MVY920" s="14"/>
      <c r="MVZ920" s="14"/>
      <c r="MWA920" s="14"/>
      <c r="MWB920" s="14"/>
      <c r="MWC920" s="14"/>
      <c r="MWD920" s="14"/>
      <c r="MWE920" s="14"/>
      <c r="MWF920" s="14"/>
      <c r="MWG920" s="14"/>
      <c r="MWH920" s="14"/>
      <c r="MWI920" s="14"/>
      <c r="MWJ920" s="14"/>
      <c r="MWK920" s="14"/>
      <c r="MWL920" s="14"/>
      <c r="MWM920" s="14"/>
      <c r="MWN920" s="14"/>
      <c r="MWO920" s="14"/>
      <c r="MWP920" s="14"/>
      <c r="MWQ920" s="14"/>
      <c r="MWR920" s="14"/>
      <c r="MWS920" s="14"/>
      <c r="MWT920" s="14"/>
      <c r="MWU920" s="14"/>
      <c r="MWV920" s="14"/>
      <c r="MWW920" s="14"/>
      <c r="MWX920" s="14"/>
      <c r="MWY920" s="14"/>
      <c r="MWZ920" s="14"/>
      <c r="MXA920" s="14"/>
      <c r="MXB920" s="14"/>
      <c r="MXC920" s="14"/>
      <c r="MXD920" s="14"/>
      <c r="MXE920" s="14"/>
      <c r="MXF920" s="14"/>
      <c r="MXG920" s="14"/>
      <c r="MXH920" s="14"/>
      <c r="MXI920" s="14"/>
      <c r="MXJ920" s="14"/>
      <c r="MXK920" s="14"/>
      <c r="MXL920" s="14"/>
      <c r="MXM920" s="14"/>
      <c r="MXN920" s="14"/>
      <c r="MXO920" s="14"/>
      <c r="MXP920" s="14"/>
      <c r="MXQ920" s="14"/>
      <c r="MXR920" s="14"/>
      <c r="MXS920" s="14"/>
      <c r="MXT920" s="14"/>
      <c r="MXU920" s="14"/>
      <c r="MXV920" s="14"/>
      <c r="MXW920" s="14"/>
      <c r="MXX920" s="14"/>
      <c r="MXY920" s="14"/>
      <c r="MXZ920" s="14"/>
      <c r="MYA920" s="14"/>
      <c r="MYB920" s="14"/>
      <c r="MYC920" s="14"/>
      <c r="MYD920" s="14"/>
      <c r="MYE920" s="14"/>
      <c r="MYF920" s="14"/>
      <c r="MYG920" s="14"/>
      <c r="MYH920" s="14"/>
      <c r="MYI920" s="14"/>
      <c r="MYJ920" s="14"/>
      <c r="MYK920" s="14"/>
      <c r="MYL920" s="14"/>
      <c r="MYM920" s="14"/>
      <c r="MYN920" s="14"/>
      <c r="MYO920" s="14"/>
      <c r="MYP920" s="14"/>
      <c r="MYQ920" s="14"/>
      <c r="MYR920" s="14"/>
      <c r="MYS920" s="14"/>
      <c r="MYT920" s="14"/>
      <c r="MYU920" s="14"/>
      <c r="MYV920" s="14"/>
      <c r="MYW920" s="14"/>
      <c r="MYX920" s="14"/>
      <c r="MYY920" s="14"/>
      <c r="MYZ920" s="14"/>
      <c r="MZA920" s="14"/>
      <c r="MZB920" s="14"/>
      <c r="MZC920" s="14"/>
      <c r="MZD920" s="14"/>
      <c r="MZE920" s="14"/>
      <c r="MZF920" s="14"/>
      <c r="MZG920" s="14"/>
      <c r="MZH920" s="14"/>
      <c r="MZI920" s="14"/>
      <c r="MZJ920" s="14"/>
      <c r="MZK920" s="14"/>
      <c r="MZL920" s="14"/>
      <c r="MZM920" s="14"/>
      <c r="MZN920" s="14"/>
      <c r="MZO920" s="14"/>
      <c r="MZP920" s="14"/>
      <c r="MZQ920" s="14"/>
      <c r="MZR920" s="14"/>
      <c r="MZS920" s="14"/>
      <c r="MZT920" s="14"/>
      <c r="MZU920" s="14"/>
      <c r="MZV920" s="14"/>
      <c r="MZW920" s="14"/>
      <c r="MZX920" s="14"/>
      <c r="MZY920" s="14"/>
      <c r="MZZ920" s="14"/>
      <c r="NAA920" s="14"/>
      <c r="NAB920" s="14"/>
      <c r="NAC920" s="14"/>
      <c r="NAD920" s="14"/>
      <c r="NAE920" s="14"/>
      <c r="NAF920" s="14"/>
      <c r="NAG920" s="14"/>
      <c r="NAH920" s="14"/>
      <c r="NAI920" s="14"/>
      <c r="NAJ920" s="14"/>
      <c r="NAK920" s="14"/>
      <c r="NAL920" s="14"/>
      <c r="NAM920" s="14"/>
      <c r="NAN920" s="14"/>
      <c r="NAO920" s="14"/>
      <c r="NAP920" s="14"/>
      <c r="NAQ920" s="14"/>
      <c r="NAR920" s="14"/>
      <c r="NAS920" s="14"/>
      <c r="NAT920" s="14"/>
      <c r="NAU920" s="14"/>
      <c r="NAV920" s="14"/>
      <c r="NAW920" s="14"/>
      <c r="NAX920" s="14"/>
      <c r="NAY920" s="14"/>
      <c r="NAZ920" s="14"/>
      <c r="NBA920" s="14"/>
      <c r="NBB920" s="14"/>
      <c r="NBC920" s="14"/>
      <c r="NBD920" s="14"/>
      <c r="NBE920" s="14"/>
      <c r="NBF920" s="14"/>
      <c r="NBG920" s="14"/>
      <c r="NBH920" s="14"/>
      <c r="NBI920" s="14"/>
      <c r="NBJ920" s="14"/>
      <c r="NBK920" s="14"/>
      <c r="NBL920" s="14"/>
      <c r="NBM920" s="14"/>
      <c r="NBN920" s="14"/>
      <c r="NBO920" s="14"/>
      <c r="NBP920" s="14"/>
      <c r="NBQ920" s="14"/>
      <c r="NBR920" s="14"/>
      <c r="NBS920" s="14"/>
      <c r="NBT920" s="14"/>
      <c r="NBU920" s="14"/>
      <c r="NBV920" s="14"/>
      <c r="NBW920" s="14"/>
      <c r="NBX920" s="14"/>
      <c r="NBY920" s="14"/>
      <c r="NBZ920" s="14"/>
      <c r="NCA920" s="14"/>
      <c r="NCB920" s="14"/>
      <c r="NCC920" s="14"/>
      <c r="NCD920" s="14"/>
      <c r="NCE920" s="14"/>
      <c r="NCF920" s="14"/>
      <c r="NCG920" s="14"/>
      <c r="NCH920" s="14"/>
      <c r="NCI920" s="14"/>
      <c r="NCJ920" s="14"/>
      <c r="NCK920" s="14"/>
      <c r="NCL920" s="14"/>
      <c r="NCM920" s="14"/>
      <c r="NCN920" s="14"/>
      <c r="NCO920" s="14"/>
      <c r="NCP920" s="14"/>
      <c r="NCQ920" s="14"/>
      <c r="NCR920" s="14"/>
      <c r="NCS920" s="14"/>
      <c r="NCT920" s="14"/>
      <c r="NCU920" s="14"/>
      <c r="NCV920" s="14"/>
      <c r="NCW920" s="14"/>
      <c r="NCX920" s="14"/>
      <c r="NCY920" s="14"/>
      <c r="NCZ920" s="14"/>
      <c r="NDA920" s="14"/>
      <c r="NDB920" s="14"/>
      <c r="NDC920" s="14"/>
      <c r="NDD920" s="14"/>
      <c r="NDE920" s="14"/>
      <c r="NDF920" s="14"/>
      <c r="NDG920" s="14"/>
      <c r="NDH920" s="14"/>
      <c r="NDI920" s="14"/>
      <c r="NDJ920" s="14"/>
      <c r="NDK920" s="14"/>
      <c r="NDL920" s="14"/>
      <c r="NDM920" s="14"/>
      <c r="NDN920" s="14"/>
      <c r="NDO920" s="14"/>
      <c r="NDP920" s="14"/>
      <c r="NDQ920" s="14"/>
      <c r="NDR920" s="14"/>
      <c r="NDS920" s="14"/>
      <c r="NDT920" s="14"/>
      <c r="NDU920" s="14"/>
      <c r="NDV920" s="14"/>
      <c r="NDW920" s="14"/>
      <c r="NDX920" s="14"/>
      <c r="NDY920" s="14"/>
      <c r="NDZ920" s="14"/>
      <c r="NEA920" s="14"/>
      <c r="NEB920" s="14"/>
      <c r="NEC920" s="14"/>
      <c r="NED920" s="14"/>
      <c r="NEE920" s="14"/>
      <c r="NEF920" s="14"/>
      <c r="NEG920" s="14"/>
      <c r="NEH920" s="14"/>
      <c r="NEI920" s="14"/>
      <c r="NEJ920" s="14"/>
      <c r="NEK920" s="14"/>
      <c r="NEL920" s="14"/>
      <c r="NEM920" s="14"/>
      <c r="NEN920" s="14"/>
      <c r="NEO920" s="14"/>
      <c r="NEP920" s="14"/>
      <c r="NEQ920" s="14"/>
      <c r="NER920" s="14"/>
      <c r="NES920" s="14"/>
      <c r="NET920" s="14"/>
      <c r="NEU920" s="14"/>
      <c r="NEV920" s="14"/>
      <c r="NEW920" s="14"/>
      <c r="NEX920" s="14"/>
      <c r="NEY920" s="14"/>
      <c r="NEZ920" s="14"/>
      <c r="NFA920" s="14"/>
      <c r="NFB920" s="14"/>
      <c r="NFC920" s="14"/>
      <c r="NFD920" s="14"/>
      <c r="NFE920" s="14"/>
      <c r="NFF920" s="14"/>
      <c r="NFG920" s="14"/>
      <c r="NFH920" s="14"/>
      <c r="NFI920" s="14"/>
      <c r="NFJ920" s="14"/>
      <c r="NFK920" s="14"/>
      <c r="NFL920" s="14"/>
      <c r="NFM920" s="14"/>
      <c r="NFN920" s="14"/>
      <c r="NFO920" s="14"/>
      <c r="NFP920" s="14"/>
      <c r="NFQ920" s="14"/>
      <c r="NFR920" s="14"/>
      <c r="NFS920" s="14"/>
      <c r="NFT920" s="14"/>
      <c r="NFU920" s="14"/>
      <c r="NFV920" s="14"/>
      <c r="NFW920" s="14"/>
      <c r="NFX920" s="14"/>
      <c r="NFY920" s="14"/>
      <c r="NFZ920" s="14"/>
      <c r="NGA920" s="14"/>
      <c r="NGB920" s="14"/>
      <c r="NGC920" s="14"/>
      <c r="NGD920" s="14"/>
      <c r="NGE920" s="14"/>
      <c r="NGF920" s="14"/>
      <c r="NGG920" s="14"/>
      <c r="NGH920" s="14"/>
      <c r="NGI920" s="14"/>
      <c r="NGJ920" s="14"/>
      <c r="NGK920" s="14"/>
      <c r="NGL920" s="14"/>
      <c r="NGM920" s="14"/>
      <c r="NGN920" s="14"/>
      <c r="NGO920" s="14"/>
      <c r="NGP920" s="14"/>
      <c r="NGQ920" s="14"/>
      <c r="NGR920" s="14"/>
      <c r="NGS920" s="14"/>
      <c r="NGT920" s="14"/>
      <c r="NGU920" s="14"/>
      <c r="NGV920" s="14"/>
      <c r="NGW920" s="14"/>
      <c r="NGX920" s="14"/>
      <c r="NGY920" s="14"/>
      <c r="NGZ920" s="14"/>
      <c r="NHA920" s="14"/>
      <c r="NHB920" s="14"/>
      <c r="NHC920" s="14"/>
      <c r="NHD920" s="14"/>
      <c r="NHE920" s="14"/>
      <c r="NHF920" s="14"/>
      <c r="NHG920" s="14"/>
      <c r="NHH920" s="14"/>
      <c r="NHI920" s="14"/>
      <c r="NHJ920" s="14"/>
      <c r="NHK920" s="14"/>
      <c r="NHL920" s="14"/>
      <c r="NHM920" s="14"/>
      <c r="NHN920" s="14"/>
      <c r="NHO920" s="14"/>
      <c r="NHP920" s="14"/>
      <c r="NHQ920" s="14"/>
      <c r="NHR920" s="14"/>
      <c r="NHS920" s="14"/>
      <c r="NHT920" s="14"/>
      <c r="NHU920" s="14"/>
      <c r="NHV920" s="14"/>
      <c r="NHW920" s="14"/>
      <c r="NHX920" s="14"/>
      <c r="NHY920" s="14"/>
      <c r="NHZ920" s="14"/>
      <c r="NIA920" s="14"/>
      <c r="NIB920" s="14"/>
      <c r="NIC920" s="14"/>
      <c r="NID920" s="14"/>
      <c r="NIE920" s="14"/>
      <c r="NIF920" s="14"/>
      <c r="NIG920" s="14"/>
      <c r="NIH920" s="14"/>
      <c r="NII920" s="14"/>
      <c r="NIJ920" s="14"/>
      <c r="NIK920" s="14"/>
      <c r="NIL920" s="14"/>
      <c r="NIM920" s="14"/>
      <c r="NIN920" s="14"/>
      <c r="NIO920" s="14"/>
      <c r="NIP920" s="14"/>
      <c r="NIQ920" s="14"/>
      <c r="NIR920" s="14"/>
      <c r="NIS920" s="14"/>
      <c r="NIT920" s="14"/>
      <c r="NIU920" s="14"/>
      <c r="NIV920" s="14"/>
      <c r="NIW920" s="14"/>
      <c r="NIX920" s="14"/>
      <c r="NIY920" s="14"/>
      <c r="NIZ920" s="14"/>
      <c r="NJA920" s="14"/>
      <c r="NJB920" s="14"/>
      <c r="NJC920" s="14"/>
      <c r="NJD920" s="14"/>
      <c r="NJE920" s="14"/>
      <c r="NJF920" s="14"/>
      <c r="NJG920" s="14"/>
      <c r="NJH920" s="14"/>
      <c r="NJI920" s="14"/>
      <c r="NJJ920" s="14"/>
      <c r="NJK920" s="14"/>
      <c r="NJL920" s="14"/>
      <c r="NJM920" s="14"/>
      <c r="NJN920" s="14"/>
      <c r="NJO920" s="14"/>
      <c r="NJP920" s="14"/>
      <c r="NJQ920" s="14"/>
      <c r="NJR920" s="14"/>
      <c r="NJS920" s="14"/>
      <c r="NJT920" s="14"/>
      <c r="NJU920" s="14"/>
      <c r="NJV920" s="14"/>
      <c r="NJW920" s="14"/>
      <c r="NJX920" s="14"/>
      <c r="NJY920" s="14"/>
      <c r="NJZ920" s="14"/>
      <c r="NKA920" s="14"/>
      <c r="NKB920" s="14"/>
      <c r="NKC920" s="14"/>
      <c r="NKD920" s="14"/>
      <c r="NKE920" s="14"/>
      <c r="NKF920" s="14"/>
      <c r="NKG920" s="14"/>
      <c r="NKH920" s="14"/>
      <c r="NKI920" s="14"/>
      <c r="NKJ920" s="14"/>
      <c r="NKK920" s="14"/>
      <c r="NKL920" s="14"/>
      <c r="NKM920" s="14"/>
      <c r="NKN920" s="14"/>
      <c r="NKO920" s="14"/>
      <c r="NKP920" s="14"/>
      <c r="NKQ920" s="14"/>
      <c r="NKR920" s="14"/>
      <c r="NKS920" s="14"/>
      <c r="NKT920" s="14"/>
      <c r="NKU920" s="14"/>
      <c r="NKV920" s="14"/>
      <c r="NKW920" s="14"/>
      <c r="NKX920" s="14"/>
      <c r="NKY920" s="14"/>
      <c r="NKZ920" s="14"/>
      <c r="NLA920" s="14"/>
      <c r="NLB920" s="14"/>
      <c r="NLC920" s="14"/>
      <c r="NLD920" s="14"/>
      <c r="NLE920" s="14"/>
      <c r="NLF920" s="14"/>
      <c r="NLG920" s="14"/>
      <c r="NLH920" s="14"/>
      <c r="NLI920" s="14"/>
      <c r="NLJ920" s="14"/>
      <c r="NLK920" s="14"/>
      <c r="NLL920" s="14"/>
      <c r="NLM920" s="14"/>
      <c r="NLN920" s="14"/>
      <c r="NLO920" s="14"/>
      <c r="NLP920" s="14"/>
      <c r="NLQ920" s="14"/>
      <c r="NLR920" s="14"/>
      <c r="NLS920" s="14"/>
      <c r="NLT920" s="14"/>
      <c r="NLU920" s="14"/>
      <c r="NLV920" s="14"/>
      <c r="NLW920" s="14"/>
      <c r="NLX920" s="14"/>
      <c r="NLY920" s="14"/>
      <c r="NLZ920" s="14"/>
      <c r="NMA920" s="14"/>
      <c r="NMB920" s="14"/>
      <c r="NMC920" s="14"/>
      <c r="NMD920" s="14"/>
      <c r="NME920" s="14"/>
      <c r="NMF920" s="14"/>
      <c r="NMG920" s="14"/>
      <c r="NMH920" s="14"/>
      <c r="NMI920" s="14"/>
      <c r="NMJ920" s="14"/>
      <c r="NMK920" s="14"/>
      <c r="NML920" s="14"/>
      <c r="NMM920" s="14"/>
      <c r="NMN920" s="14"/>
      <c r="NMO920" s="14"/>
      <c r="NMP920" s="14"/>
      <c r="NMQ920" s="14"/>
      <c r="NMR920" s="14"/>
      <c r="NMS920" s="14"/>
      <c r="NMT920" s="14"/>
      <c r="NMU920" s="14"/>
      <c r="NMV920" s="14"/>
      <c r="NMW920" s="14"/>
      <c r="NMX920" s="14"/>
      <c r="NMY920" s="14"/>
      <c r="NMZ920" s="14"/>
      <c r="NNA920" s="14"/>
      <c r="NNB920" s="14"/>
      <c r="NNC920" s="14"/>
      <c r="NND920" s="14"/>
      <c r="NNE920" s="14"/>
      <c r="NNF920" s="14"/>
      <c r="NNG920" s="14"/>
      <c r="NNH920" s="14"/>
      <c r="NNI920" s="14"/>
      <c r="NNJ920" s="14"/>
      <c r="NNK920" s="14"/>
      <c r="NNL920" s="14"/>
      <c r="NNM920" s="14"/>
      <c r="NNN920" s="14"/>
      <c r="NNO920" s="14"/>
      <c r="NNP920" s="14"/>
      <c r="NNQ920" s="14"/>
      <c r="NNR920" s="14"/>
      <c r="NNS920" s="14"/>
      <c r="NNT920" s="14"/>
      <c r="NNU920" s="14"/>
      <c r="NNV920" s="14"/>
      <c r="NNW920" s="14"/>
      <c r="NNX920" s="14"/>
      <c r="NNY920" s="14"/>
      <c r="NNZ920" s="14"/>
      <c r="NOA920" s="14"/>
      <c r="NOB920" s="14"/>
      <c r="NOC920" s="14"/>
      <c r="NOD920" s="14"/>
      <c r="NOE920" s="14"/>
      <c r="NOF920" s="14"/>
      <c r="NOG920" s="14"/>
      <c r="NOH920" s="14"/>
      <c r="NOI920" s="14"/>
      <c r="NOJ920" s="14"/>
      <c r="NOK920" s="14"/>
      <c r="NOL920" s="14"/>
      <c r="NOM920" s="14"/>
      <c r="NON920" s="14"/>
      <c r="NOO920" s="14"/>
      <c r="NOP920" s="14"/>
      <c r="NOQ920" s="14"/>
      <c r="NOR920" s="14"/>
      <c r="NOS920" s="14"/>
      <c r="NOT920" s="14"/>
      <c r="NOU920" s="14"/>
      <c r="NOV920" s="14"/>
      <c r="NOW920" s="14"/>
      <c r="NOX920" s="14"/>
      <c r="NOY920" s="14"/>
      <c r="NOZ920" s="14"/>
      <c r="NPA920" s="14"/>
      <c r="NPB920" s="14"/>
      <c r="NPC920" s="14"/>
      <c r="NPD920" s="14"/>
      <c r="NPE920" s="14"/>
      <c r="NPF920" s="14"/>
      <c r="NPG920" s="14"/>
      <c r="NPH920" s="14"/>
      <c r="NPI920" s="14"/>
      <c r="NPJ920" s="14"/>
      <c r="NPK920" s="14"/>
      <c r="NPL920" s="14"/>
      <c r="NPM920" s="14"/>
      <c r="NPN920" s="14"/>
      <c r="NPO920" s="14"/>
      <c r="NPP920" s="14"/>
      <c r="NPQ920" s="14"/>
      <c r="NPR920" s="14"/>
      <c r="NPS920" s="14"/>
      <c r="NPT920" s="14"/>
      <c r="NPU920" s="14"/>
      <c r="NPV920" s="14"/>
      <c r="NPW920" s="14"/>
      <c r="NPX920" s="14"/>
      <c r="NPY920" s="14"/>
      <c r="NPZ920" s="14"/>
      <c r="NQA920" s="14"/>
      <c r="NQB920" s="14"/>
      <c r="NQC920" s="14"/>
      <c r="NQD920" s="14"/>
      <c r="NQE920" s="14"/>
      <c r="NQF920" s="14"/>
      <c r="NQG920" s="14"/>
      <c r="NQH920" s="14"/>
      <c r="NQI920" s="14"/>
      <c r="NQJ920" s="14"/>
      <c r="NQK920" s="14"/>
      <c r="NQL920" s="14"/>
      <c r="NQM920" s="14"/>
      <c r="NQN920" s="14"/>
      <c r="NQO920" s="14"/>
      <c r="NQP920" s="14"/>
      <c r="NQQ920" s="14"/>
      <c r="NQR920" s="14"/>
      <c r="NQS920" s="14"/>
      <c r="NQT920" s="14"/>
      <c r="NQU920" s="14"/>
      <c r="NQV920" s="14"/>
      <c r="NQW920" s="14"/>
      <c r="NQX920" s="14"/>
      <c r="NQY920" s="14"/>
      <c r="NQZ920" s="14"/>
      <c r="NRA920" s="14"/>
      <c r="NRB920" s="14"/>
      <c r="NRC920" s="14"/>
      <c r="NRD920" s="14"/>
      <c r="NRE920" s="14"/>
      <c r="NRF920" s="14"/>
      <c r="NRG920" s="14"/>
      <c r="NRH920" s="14"/>
      <c r="NRI920" s="14"/>
      <c r="NRJ920" s="14"/>
      <c r="NRK920" s="14"/>
      <c r="NRL920" s="14"/>
      <c r="NRM920" s="14"/>
      <c r="NRN920" s="14"/>
      <c r="NRO920" s="14"/>
      <c r="NRP920" s="14"/>
      <c r="NRQ920" s="14"/>
      <c r="NRR920" s="14"/>
      <c r="NRS920" s="14"/>
      <c r="NRT920" s="14"/>
      <c r="NRU920" s="14"/>
      <c r="NRV920" s="14"/>
      <c r="NRW920" s="14"/>
      <c r="NRX920" s="14"/>
      <c r="NRY920" s="14"/>
      <c r="NRZ920" s="14"/>
      <c r="NSA920" s="14"/>
      <c r="NSB920" s="14"/>
      <c r="NSC920" s="14"/>
      <c r="NSD920" s="14"/>
      <c r="NSE920" s="14"/>
      <c r="NSF920" s="14"/>
      <c r="NSG920" s="14"/>
      <c r="NSH920" s="14"/>
      <c r="NSI920" s="14"/>
      <c r="NSJ920" s="14"/>
      <c r="NSK920" s="14"/>
      <c r="NSL920" s="14"/>
      <c r="NSM920" s="14"/>
      <c r="NSN920" s="14"/>
      <c r="NSO920" s="14"/>
      <c r="NSP920" s="14"/>
      <c r="NSQ920" s="14"/>
      <c r="NSR920" s="14"/>
      <c r="NSS920" s="14"/>
      <c r="NST920" s="14"/>
      <c r="NSU920" s="14"/>
      <c r="NSV920" s="14"/>
      <c r="NSW920" s="14"/>
      <c r="NSX920" s="14"/>
      <c r="NSY920" s="14"/>
      <c r="NSZ920" s="14"/>
      <c r="NTA920" s="14"/>
      <c r="NTB920" s="14"/>
      <c r="NTC920" s="14"/>
      <c r="NTD920" s="14"/>
      <c r="NTE920" s="14"/>
      <c r="NTF920" s="14"/>
      <c r="NTG920" s="14"/>
      <c r="NTH920" s="14"/>
      <c r="NTI920" s="14"/>
      <c r="NTJ920" s="14"/>
      <c r="NTK920" s="14"/>
      <c r="NTL920" s="14"/>
      <c r="NTM920" s="14"/>
      <c r="NTN920" s="14"/>
      <c r="NTO920" s="14"/>
      <c r="NTP920" s="14"/>
      <c r="NTQ920" s="14"/>
      <c r="NTR920" s="14"/>
      <c r="NTS920" s="14"/>
      <c r="NTT920" s="14"/>
      <c r="NTU920" s="14"/>
      <c r="NTV920" s="14"/>
      <c r="NTW920" s="14"/>
      <c r="NTX920" s="14"/>
      <c r="NTY920" s="14"/>
      <c r="NTZ920" s="14"/>
      <c r="NUA920" s="14"/>
      <c r="NUB920" s="14"/>
      <c r="NUC920" s="14"/>
      <c r="NUD920" s="14"/>
      <c r="NUE920" s="14"/>
      <c r="NUF920" s="14"/>
      <c r="NUG920" s="14"/>
      <c r="NUH920" s="14"/>
      <c r="NUI920" s="14"/>
      <c r="NUJ920" s="14"/>
      <c r="NUK920" s="14"/>
      <c r="NUL920" s="14"/>
      <c r="NUM920" s="14"/>
      <c r="NUN920" s="14"/>
      <c r="NUO920" s="14"/>
      <c r="NUP920" s="14"/>
      <c r="NUQ920" s="14"/>
      <c r="NUR920" s="14"/>
      <c r="NUS920" s="14"/>
      <c r="NUT920" s="14"/>
      <c r="NUU920" s="14"/>
      <c r="NUV920" s="14"/>
      <c r="NUW920" s="14"/>
      <c r="NUX920" s="14"/>
      <c r="NUY920" s="14"/>
      <c r="NUZ920" s="14"/>
      <c r="NVA920" s="14"/>
      <c r="NVB920" s="14"/>
      <c r="NVC920" s="14"/>
      <c r="NVD920" s="14"/>
      <c r="NVE920" s="14"/>
      <c r="NVF920" s="14"/>
      <c r="NVG920" s="14"/>
      <c r="NVH920" s="14"/>
      <c r="NVI920" s="14"/>
      <c r="NVJ920" s="14"/>
      <c r="NVK920" s="14"/>
      <c r="NVL920" s="14"/>
      <c r="NVM920" s="14"/>
      <c r="NVN920" s="14"/>
      <c r="NVO920" s="14"/>
      <c r="NVP920" s="14"/>
      <c r="NVQ920" s="14"/>
      <c r="NVR920" s="14"/>
      <c r="NVS920" s="14"/>
      <c r="NVT920" s="14"/>
      <c r="NVU920" s="14"/>
      <c r="NVV920" s="14"/>
      <c r="NVW920" s="14"/>
      <c r="NVX920" s="14"/>
      <c r="NVY920" s="14"/>
      <c r="NVZ920" s="14"/>
      <c r="NWA920" s="14"/>
      <c r="NWB920" s="14"/>
      <c r="NWC920" s="14"/>
      <c r="NWD920" s="14"/>
      <c r="NWE920" s="14"/>
      <c r="NWF920" s="14"/>
      <c r="NWG920" s="14"/>
      <c r="NWH920" s="14"/>
      <c r="NWI920" s="14"/>
      <c r="NWJ920" s="14"/>
      <c r="NWK920" s="14"/>
      <c r="NWL920" s="14"/>
      <c r="NWM920" s="14"/>
      <c r="NWN920" s="14"/>
      <c r="NWO920" s="14"/>
      <c r="NWP920" s="14"/>
      <c r="NWQ920" s="14"/>
      <c r="NWR920" s="14"/>
      <c r="NWS920" s="14"/>
      <c r="NWT920" s="14"/>
      <c r="NWU920" s="14"/>
      <c r="NWV920" s="14"/>
      <c r="NWW920" s="14"/>
      <c r="NWX920" s="14"/>
      <c r="NWY920" s="14"/>
      <c r="NWZ920" s="14"/>
      <c r="NXA920" s="14"/>
      <c r="NXB920" s="14"/>
      <c r="NXC920" s="14"/>
      <c r="NXD920" s="14"/>
      <c r="NXE920" s="14"/>
      <c r="NXF920" s="14"/>
      <c r="NXG920" s="14"/>
      <c r="NXH920" s="14"/>
      <c r="NXI920" s="14"/>
      <c r="NXJ920" s="14"/>
      <c r="NXK920" s="14"/>
      <c r="NXL920" s="14"/>
      <c r="NXM920" s="14"/>
      <c r="NXN920" s="14"/>
      <c r="NXO920" s="14"/>
      <c r="NXP920" s="14"/>
      <c r="NXQ920" s="14"/>
      <c r="NXR920" s="14"/>
      <c r="NXS920" s="14"/>
      <c r="NXT920" s="14"/>
      <c r="NXU920" s="14"/>
      <c r="NXV920" s="14"/>
      <c r="NXW920" s="14"/>
      <c r="NXX920" s="14"/>
      <c r="NXY920" s="14"/>
      <c r="NXZ920" s="14"/>
      <c r="NYA920" s="14"/>
      <c r="NYB920" s="14"/>
      <c r="NYC920" s="14"/>
      <c r="NYD920" s="14"/>
      <c r="NYE920" s="14"/>
      <c r="NYF920" s="14"/>
      <c r="NYG920" s="14"/>
      <c r="NYH920" s="14"/>
      <c r="NYI920" s="14"/>
      <c r="NYJ920" s="14"/>
      <c r="NYK920" s="14"/>
      <c r="NYL920" s="14"/>
      <c r="NYM920" s="14"/>
      <c r="NYN920" s="14"/>
      <c r="NYO920" s="14"/>
      <c r="NYP920" s="14"/>
      <c r="NYQ920" s="14"/>
      <c r="NYR920" s="14"/>
      <c r="NYS920" s="14"/>
      <c r="NYT920" s="14"/>
      <c r="NYU920" s="14"/>
      <c r="NYV920" s="14"/>
      <c r="NYW920" s="14"/>
      <c r="NYX920" s="14"/>
      <c r="NYY920" s="14"/>
      <c r="NYZ920" s="14"/>
      <c r="NZA920" s="14"/>
      <c r="NZB920" s="14"/>
      <c r="NZC920" s="14"/>
      <c r="NZD920" s="14"/>
      <c r="NZE920" s="14"/>
      <c r="NZF920" s="14"/>
      <c r="NZG920" s="14"/>
      <c r="NZH920" s="14"/>
      <c r="NZI920" s="14"/>
      <c r="NZJ920" s="14"/>
      <c r="NZK920" s="14"/>
      <c r="NZL920" s="14"/>
      <c r="NZM920" s="14"/>
      <c r="NZN920" s="14"/>
      <c r="NZO920" s="14"/>
      <c r="NZP920" s="14"/>
      <c r="NZQ920" s="14"/>
      <c r="NZR920" s="14"/>
      <c r="NZS920" s="14"/>
      <c r="NZT920" s="14"/>
      <c r="NZU920" s="14"/>
      <c r="NZV920" s="14"/>
      <c r="NZW920" s="14"/>
      <c r="NZX920" s="14"/>
      <c r="NZY920" s="14"/>
      <c r="NZZ920" s="14"/>
      <c r="OAA920" s="14"/>
      <c r="OAB920" s="14"/>
      <c r="OAC920" s="14"/>
      <c r="OAD920" s="14"/>
      <c r="OAE920" s="14"/>
      <c r="OAF920" s="14"/>
      <c r="OAG920" s="14"/>
      <c r="OAH920" s="14"/>
      <c r="OAI920" s="14"/>
      <c r="OAJ920" s="14"/>
      <c r="OAK920" s="14"/>
      <c r="OAL920" s="14"/>
      <c r="OAM920" s="14"/>
      <c r="OAN920" s="14"/>
      <c r="OAO920" s="14"/>
      <c r="OAP920" s="14"/>
      <c r="OAQ920" s="14"/>
      <c r="OAR920" s="14"/>
      <c r="OAS920" s="14"/>
      <c r="OAT920" s="14"/>
      <c r="OAU920" s="14"/>
      <c r="OAV920" s="14"/>
      <c r="OAW920" s="14"/>
      <c r="OAX920" s="14"/>
      <c r="OAY920" s="14"/>
      <c r="OAZ920" s="14"/>
      <c r="OBA920" s="14"/>
      <c r="OBB920" s="14"/>
      <c r="OBC920" s="14"/>
      <c r="OBD920" s="14"/>
      <c r="OBE920" s="14"/>
      <c r="OBF920" s="14"/>
      <c r="OBG920" s="14"/>
      <c r="OBH920" s="14"/>
      <c r="OBI920" s="14"/>
      <c r="OBJ920" s="14"/>
      <c r="OBK920" s="14"/>
      <c r="OBL920" s="14"/>
      <c r="OBM920" s="14"/>
      <c r="OBN920" s="14"/>
      <c r="OBO920" s="14"/>
      <c r="OBP920" s="14"/>
      <c r="OBQ920" s="14"/>
      <c r="OBR920" s="14"/>
      <c r="OBS920" s="14"/>
      <c r="OBT920" s="14"/>
      <c r="OBU920" s="14"/>
      <c r="OBV920" s="14"/>
      <c r="OBW920" s="14"/>
      <c r="OBX920" s="14"/>
      <c r="OBY920" s="14"/>
      <c r="OBZ920" s="14"/>
      <c r="OCA920" s="14"/>
      <c r="OCB920" s="14"/>
      <c r="OCC920" s="14"/>
      <c r="OCD920" s="14"/>
      <c r="OCE920" s="14"/>
      <c r="OCF920" s="14"/>
      <c r="OCG920" s="14"/>
      <c r="OCH920" s="14"/>
      <c r="OCI920" s="14"/>
      <c r="OCJ920" s="14"/>
      <c r="OCK920" s="14"/>
      <c r="OCL920" s="14"/>
      <c r="OCM920" s="14"/>
      <c r="OCN920" s="14"/>
      <c r="OCO920" s="14"/>
      <c r="OCP920" s="14"/>
      <c r="OCQ920" s="14"/>
      <c r="OCR920" s="14"/>
      <c r="OCS920" s="14"/>
      <c r="OCT920" s="14"/>
      <c r="OCU920" s="14"/>
      <c r="OCV920" s="14"/>
      <c r="OCW920" s="14"/>
      <c r="OCX920" s="14"/>
      <c r="OCY920" s="14"/>
      <c r="OCZ920" s="14"/>
      <c r="ODA920" s="14"/>
      <c r="ODB920" s="14"/>
      <c r="ODC920" s="14"/>
      <c r="ODD920" s="14"/>
      <c r="ODE920" s="14"/>
      <c r="ODF920" s="14"/>
      <c r="ODG920" s="14"/>
      <c r="ODH920" s="14"/>
      <c r="ODI920" s="14"/>
      <c r="ODJ920" s="14"/>
      <c r="ODK920" s="14"/>
      <c r="ODL920" s="14"/>
      <c r="ODM920" s="14"/>
      <c r="ODN920" s="14"/>
      <c r="ODO920" s="14"/>
      <c r="ODP920" s="14"/>
      <c r="ODQ920" s="14"/>
      <c r="ODR920" s="14"/>
      <c r="ODS920" s="14"/>
      <c r="ODT920" s="14"/>
      <c r="ODU920" s="14"/>
      <c r="ODV920" s="14"/>
      <c r="ODW920" s="14"/>
      <c r="ODX920" s="14"/>
      <c r="ODY920" s="14"/>
      <c r="ODZ920" s="14"/>
      <c r="OEA920" s="14"/>
      <c r="OEB920" s="14"/>
      <c r="OEC920" s="14"/>
      <c r="OED920" s="14"/>
      <c r="OEE920" s="14"/>
      <c r="OEF920" s="14"/>
      <c r="OEG920" s="14"/>
      <c r="OEH920" s="14"/>
      <c r="OEI920" s="14"/>
      <c r="OEJ920" s="14"/>
      <c r="OEK920" s="14"/>
      <c r="OEL920" s="14"/>
      <c r="OEM920" s="14"/>
      <c r="OEN920" s="14"/>
      <c r="OEO920" s="14"/>
      <c r="OEP920" s="14"/>
      <c r="OEQ920" s="14"/>
      <c r="OER920" s="14"/>
      <c r="OES920" s="14"/>
      <c r="OET920" s="14"/>
      <c r="OEU920" s="14"/>
      <c r="OEV920" s="14"/>
      <c r="OEW920" s="14"/>
      <c r="OEX920" s="14"/>
      <c r="OEY920" s="14"/>
      <c r="OEZ920" s="14"/>
      <c r="OFA920" s="14"/>
      <c r="OFB920" s="14"/>
      <c r="OFC920" s="14"/>
      <c r="OFD920" s="14"/>
      <c r="OFE920" s="14"/>
      <c r="OFF920" s="14"/>
      <c r="OFG920" s="14"/>
      <c r="OFH920" s="14"/>
      <c r="OFI920" s="14"/>
      <c r="OFJ920" s="14"/>
      <c r="OFK920" s="14"/>
      <c r="OFL920" s="14"/>
      <c r="OFM920" s="14"/>
      <c r="OFN920" s="14"/>
      <c r="OFO920" s="14"/>
      <c r="OFP920" s="14"/>
      <c r="OFQ920" s="14"/>
      <c r="OFR920" s="14"/>
      <c r="OFS920" s="14"/>
      <c r="OFT920" s="14"/>
      <c r="OFU920" s="14"/>
      <c r="OFV920" s="14"/>
      <c r="OFW920" s="14"/>
      <c r="OFX920" s="14"/>
      <c r="OFY920" s="14"/>
      <c r="OFZ920" s="14"/>
      <c r="OGA920" s="14"/>
      <c r="OGB920" s="14"/>
      <c r="OGC920" s="14"/>
      <c r="OGD920" s="14"/>
      <c r="OGE920" s="14"/>
      <c r="OGF920" s="14"/>
      <c r="OGG920" s="14"/>
      <c r="OGH920" s="14"/>
      <c r="OGI920" s="14"/>
      <c r="OGJ920" s="14"/>
      <c r="OGK920" s="14"/>
      <c r="OGL920" s="14"/>
      <c r="OGM920" s="14"/>
      <c r="OGN920" s="14"/>
      <c r="OGO920" s="14"/>
      <c r="OGP920" s="14"/>
      <c r="OGQ920" s="14"/>
      <c r="OGR920" s="14"/>
      <c r="OGS920" s="14"/>
      <c r="OGT920" s="14"/>
      <c r="OGU920" s="14"/>
      <c r="OGV920" s="14"/>
      <c r="OGW920" s="14"/>
      <c r="OGX920" s="14"/>
      <c r="OGY920" s="14"/>
      <c r="OGZ920" s="14"/>
      <c r="OHA920" s="14"/>
      <c r="OHB920" s="14"/>
      <c r="OHC920" s="14"/>
      <c r="OHD920" s="14"/>
      <c r="OHE920" s="14"/>
      <c r="OHF920" s="14"/>
      <c r="OHG920" s="14"/>
      <c r="OHH920" s="14"/>
      <c r="OHI920" s="14"/>
      <c r="OHJ920" s="14"/>
      <c r="OHK920" s="14"/>
      <c r="OHL920" s="14"/>
      <c r="OHM920" s="14"/>
      <c r="OHN920" s="14"/>
      <c r="OHO920" s="14"/>
      <c r="OHP920" s="14"/>
      <c r="OHQ920" s="14"/>
      <c r="OHR920" s="14"/>
      <c r="OHS920" s="14"/>
      <c r="OHT920" s="14"/>
      <c r="OHU920" s="14"/>
      <c r="OHV920" s="14"/>
      <c r="OHW920" s="14"/>
      <c r="OHX920" s="14"/>
      <c r="OHY920" s="14"/>
      <c r="OHZ920" s="14"/>
      <c r="OIA920" s="14"/>
      <c r="OIB920" s="14"/>
      <c r="OIC920" s="14"/>
      <c r="OID920" s="14"/>
      <c r="OIE920" s="14"/>
      <c r="OIF920" s="14"/>
      <c r="OIG920" s="14"/>
      <c r="OIH920" s="14"/>
      <c r="OII920" s="14"/>
      <c r="OIJ920" s="14"/>
      <c r="OIK920" s="14"/>
      <c r="OIL920" s="14"/>
      <c r="OIM920" s="14"/>
      <c r="OIN920" s="14"/>
      <c r="OIO920" s="14"/>
      <c r="OIP920" s="14"/>
      <c r="OIQ920" s="14"/>
      <c r="OIR920" s="14"/>
      <c r="OIS920" s="14"/>
      <c r="OIT920" s="14"/>
      <c r="OIU920" s="14"/>
      <c r="OIV920" s="14"/>
      <c r="OIW920" s="14"/>
      <c r="OIX920" s="14"/>
      <c r="OIY920" s="14"/>
      <c r="OIZ920" s="14"/>
      <c r="OJA920" s="14"/>
      <c r="OJB920" s="14"/>
      <c r="OJC920" s="14"/>
      <c r="OJD920" s="14"/>
      <c r="OJE920" s="14"/>
      <c r="OJF920" s="14"/>
      <c r="OJG920" s="14"/>
      <c r="OJH920" s="14"/>
      <c r="OJI920" s="14"/>
      <c r="OJJ920" s="14"/>
      <c r="OJK920" s="14"/>
      <c r="OJL920" s="14"/>
      <c r="OJM920" s="14"/>
      <c r="OJN920" s="14"/>
      <c r="OJO920" s="14"/>
      <c r="OJP920" s="14"/>
      <c r="OJQ920" s="14"/>
      <c r="OJR920" s="14"/>
      <c r="OJS920" s="14"/>
      <c r="OJT920" s="14"/>
      <c r="OJU920" s="14"/>
      <c r="OJV920" s="14"/>
      <c r="OJW920" s="14"/>
      <c r="OJX920" s="14"/>
      <c r="OJY920" s="14"/>
      <c r="OJZ920" s="14"/>
      <c r="OKA920" s="14"/>
      <c r="OKB920" s="14"/>
      <c r="OKC920" s="14"/>
      <c r="OKD920" s="14"/>
      <c r="OKE920" s="14"/>
      <c r="OKF920" s="14"/>
      <c r="OKG920" s="14"/>
      <c r="OKH920" s="14"/>
      <c r="OKI920" s="14"/>
      <c r="OKJ920" s="14"/>
      <c r="OKK920" s="14"/>
      <c r="OKL920" s="14"/>
      <c r="OKM920" s="14"/>
      <c r="OKN920" s="14"/>
      <c r="OKO920" s="14"/>
      <c r="OKP920" s="14"/>
      <c r="OKQ920" s="14"/>
      <c r="OKR920" s="14"/>
      <c r="OKS920" s="14"/>
      <c r="OKT920" s="14"/>
      <c r="OKU920" s="14"/>
      <c r="OKV920" s="14"/>
      <c r="OKW920" s="14"/>
      <c r="OKX920" s="14"/>
      <c r="OKY920" s="14"/>
      <c r="OKZ920" s="14"/>
      <c r="OLA920" s="14"/>
      <c r="OLB920" s="14"/>
      <c r="OLC920" s="14"/>
      <c r="OLD920" s="14"/>
      <c r="OLE920" s="14"/>
      <c r="OLF920" s="14"/>
      <c r="OLG920" s="14"/>
      <c r="OLH920" s="14"/>
      <c r="OLI920" s="14"/>
      <c r="OLJ920" s="14"/>
      <c r="OLK920" s="14"/>
      <c r="OLL920" s="14"/>
      <c r="OLM920" s="14"/>
      <c r="OLN920" s="14"/>
      <c r="OLO920" s="14"/>
      <c r="OLP920" s="14"/>
      <c r="OLQ920" s="14"/>
      <c r="OLR920" s="14"/>
      <c r="OLS920" s="14"/>
      <c r="OLT920" s="14"/>
      <c r="OLU920" s="14"/>
      <c r="OLV920" s="14"/>
      <c r="OLW920" s="14"/>
      <c r="OLX920" s="14"/>
      <c r="OLY920" s="14"/>
      <c r="OLZ920" s="14"/>
      <c r="OMA920" s="14"/>
      <c r="OMB920" s="14"/>
      <c r="OMC920" s="14"/>
      <c r="OMD920" s="14"/>
      <c r="OME920" s="14"/>
      <c r="OMF920" s="14"/>
      <c r="OMG920" s="14"/>
      <c r="OMH920" s="14"/>
      <c r="OMI920" s="14"/>
      <c r="OMJ920" s="14"/>
      <c r="OMK920" s="14"/>
      <c r="OML920" s="14"/>
      <c r="OMM920" s="14"/>
      <c r="OMN920" s="14"/>
      <c r="OMO920" s="14"/>
      <c r="OMP920" s="14"/>
      <c r="OMQ920" s="14"/>
      <c r="OMR920" s="14"/>
      <c r="OMS920" s="14"/>
      <c r="OMT920" s="14"/>
      <c r="OMU920" s="14"/>
      <c r="OMV920" s="14"/>
      <c r="OMW920" s="14"/>
      <c r="OMX920" s="14"/>
      <c r="OMY920" s="14"/>
      <c r="OMZ920" s="14"/>
      <c r="ONA920" s="14"/>
      <c r="ONB920" s="14"/>
      <c r="ONC920" s="14"/>
      <c r="OND920" s="14"/>
      <c r="ONE920" s="14"/>
      <c r="ONF920" s="14"/>
      <c r="ONG920" s="14"/>
      <c r="ONH920" s="14"/>
      <c r="ONI920" s="14"/>
      <c r="ONJ920" s="14"/>
      <c r="ONK920" s="14"/>
      <c r="ONL920" s="14"/>
      <c r="ONM920" s="14"/>
      <c r="ONN920" s="14"/>
      <c r="ONO920" s="14"/>
      <c r="ONP920" s="14"/>
      <c r="ONQ920" s="14"/>
      <c r="ONR920" s="14"/>
      <c r="ONS920" s="14"/>
      <c r="ONT920" s="14"/>
      <c r="ONU920" s="14"/>
      <c r="ONV920" s="14"/>
      <c r="ONW920" s="14"/>
      <c r="ONX920" s="14"/>
      <c r="ONY920" s="14"/>
      <c r="ONZ920" s="14"/>
      <c r="OOA920" s="14"/>
      <c r="OOB920" s="14"/>
      <c r="OOC920" s="14"/>
      <c r="OOD920" s="14"/>
      <c r="OOE920" s="14"/>
      <c r="OOF920" s="14"/>
      <c r="OOG920" s="14"/>
      <c r="OOH920" s="14"/>
      <c r="OOI920" s="14"/>
      <c r="OOJ920" s="14"/>
      <c r="OOK920" s="14"/>
      <c r="OOL920" s="14"/>
      <c r="OOM920" s="14"/>
      <c r="OON920" s="14"/>
      <c r="OOO920" s="14"/>
      <c r="OOP920" s="14"/>
      <c r="OOQ920" s="14"/>
      <c r="OOR920" s="14"/>
      <c r="OOS920" s="14"/>
      <c r="OOT920" s="14"/>
      <c r="OOU920" s="14"/>
      <c r="OOV920" s="14"/>
      <c r="OOW920" s="14"/>
      <c r="OOX920" s="14"/>
      <c r="OOY920" s="14"/>
      <c r="OOZ920" s="14"/>
      <c r="OPA920" s="14"/>
      <c r="OPB920" s="14"/>
      <c r="OPC920" s="14"/>
      <c r="OPD920" s="14"/>
      <c r="OPE920" s="14"/>
      <c r="OPF920" s="14"/>
      <c r="OPG920" s="14"/>
      <c r="OPH920" s="14"/>
      <c r="OPI920" s="14"/>
      <c r="OPJ920" s="14"/>
      <c r="OPK920" s="14"/>
      <c r="OPL920" s="14"/>
      <c r="OPM920" s="14"/>
      <c r="OPN920" s="14"/>
      <c r="OPO920" s="14"/>
      <c r="OPP920" s="14"/>
      <c r="OPQ920" s="14"/>
      <c r="OPR920" s="14"/>
      <c r="OPS920" s="14"/>
      <c r="OPT920" s="14"/>
      <c r="OPU920" s="14"/>
      <c r="OPV920" s="14"/>
      <c r="OPW920" s="14"/>
      <c r="OPX920" s="14"/>
      <c r="OPY920" s="14"/>
      <c r="OPZ920" s="14"/>
      <c r="OQA920" s="14"/>
      <c r="OQB920" s="14"/>
      <c r="OQC920" s="14"/>
      <c r="OQD920" s="14"/>
      <c r="OQE920" s="14"/>
      <c r="OQF920" s="14"/>
      <c r="OQG920" s="14"/>
      <c r="OQH920" s="14"/>
      <c r="OQI920" s="14"/>
      <c r="OQJ920" s="14"/>
      <c r="OQK920" s="14"/>
      <c r="OQL920" s="14"/>
      <c r="OQM920" s="14"/>
      <c r="OQN920" s="14"/>
      <c r="OQO920" s="14"/>
      <c r="OQP920" s="14"/>
      <c r="OQQ920" s="14"/>
      <c r="OQR920" s="14"/>
      <c r="OQS920" s="14"/>
      <c r="OQT920" s="14"/>
      <c r="OQU920" s="14"/>
      <c r="OQV920" s="14"/>
      <c r="OQW920" s="14"/>
      <c r="OQX920" s="14"/>
      <c r="OQY920" s="14"/>
      <c r="OQZ920" s="14"/>
      <c r="ORA920" s="14"/>
      <c r="ORB920" s="14"/>
      <c r="ORC920" s="14"/>
      <c r="ORD920" s="14"/>
      <c r="ORE920" s="14"/>
      <c r="ORF920" s="14"/>
      <c r="ORG920" s="14"/>
      <c r="ORH920" s="14"/>
      <c r="ORI920" s="14"/>
      <c r="ORJ920" s="14"/>
      <c r="ORK920" s="14"/>
      <c r="ORL920" s="14"/>
      <c r="ORM920" s="14"/>
      <c r="ORN920" s="14"/>
      <c r="ORO920" s="14"/>
      <c r="ORP920" s="14"/>
      <c r="ORQ920" s="14"/>
      <c r="ORR920" s="14"/>
      <c r="ORS920" s="14"/>
      <c r="ORT920" s="14"/>
      <c r="ORU920" s="14"/>
      <c r="ORV920" s="14"/>
      <c r="ORW920" s="14"/>
      <c r="ORX920" s="14"/>
      <c r="ORY920" s="14"/>
      <c r="ORZ920" s="14"/>
      <c r="OSA920" s="14"/>
      <c r="OSB920" s="14"/>
      <c r="OSC920" s="14"/>
      <c r="OSD920" s="14"/>
      <c r="OSE920" s="14"/>
      <c r="OSF920" s="14"/>
      <c r="OSG920" s="14"/>
      <c r="OSH920" s="14"/>
      <c r="OSI920" s="14"/>
      <c r="OSJ920" s="14"/>
      <c r="OSK920" s="14"/>
      <c r="OSL920" s="14"/>
      <c r="OSM920" s="14"/>
      <c r="OSN920" s="14"/>
      <c r="OSO920" s="14"/>
      <c r="OSP920" s="14"/>
      <c r="OSQ920" s="14"/>
      <c r="OSR920" s="14"/>
      <c r="OSS920" s="14"/>
      <c r="OST920" s="14"/>
      <c r="OSU920" s="14"/>
      <c r="OSV920" s="14"/>
      <c r="OSW920" s="14"/>
      <c r="OSX920" s="14"/>
      <c r="OSY920" s="14"/>
      <c r="OSZ920" s="14"/>
      <c r="OTA920" s="14"/>
      <c r="OTB920" s="14"/>
      <c r="OTC920" s="14"/>
      <c r="OTD920" s="14"/>
      <c r="OTE920" s="14"/>
      <c r="OTF920" s="14"/>
      <c r="OTG920" s="14"/>
      <c r="OTH920" s="14"/>
      <c r="OTI920" s="14"/>
      <c r="OTJ920" s="14"/>
      <c r="OTK920" s="14"/>
      <c r="OTL920" s="14"/>
      <c r="OTM920" s="14"/>
      <c r="OTN920" s="14"/>
      <c r="OTO920" s="14"/>
      <c r="OTP920" s="14"/>
      <c r="OTQ920" s="14"/>
      <c r="OTR920" s="14"/>
      <c r="OTS920" s="14"/>
      <c r="OTT920" s="14"/>
      <c r="OTU920" s="14"/>
      <c r="OTV920" s="14"/>
      <c r="OTW920" s="14"/>
      <c r="OTX920" s="14"/>
      <c r="OTY920" s="14"/>
      <c r="OTZ920" s="14"/>
      <c r="OUA920" s="14"/>
      <c r="OUB920" s="14"/>
      <c r="OUC920" s="14"/>
      <c r="OUD920" s="14"/>
      <c r="OUE920" s="14"/>
      <c r="OUF920" s="14"/>
      <c r="OUG920" s="14"/>
      <c r="OUH920" s="14"/>
      <c r="OUI920" s="14"/>
      <c r="OUJ920" s="14"/>
      <c r="OUK920" s="14"/>
      <c r="OUL920" s="14"/>
      <c r="OUM920" s="14"/>
      <c r="OUN920" s="14"/>
      <c r="OUO920" s="14"/>
      <c r="OUP920" s="14"/>
      <c r="OUQ920" s="14"/>
      <c r="OUR920" s="14"/>
      <c r="OUS920" s="14"/>
      <c r="OUT920" s="14"/>
      <c r="OUU920" s="14"/>
      <c r="OUV920" s="14"/>
      <c r="OUW920" s="14"/>
      <c r="OUX920" s="14"/>
      <c r="OUY920" s="14"/>
      <c r="OUZ920" s="14"/>
      <c r="OVA920" s="14"/>
      <c r="OVB920" s="14"/>
      <c r="OVC920" s="14"/>
      <c r="OVD920" s="14"/>
      <c r="OVE920" s="14"/>
      <c r="OVF920" s="14"/>
      <c r="OVG920" s="14"/>
      <c r="OVH920" s="14"/>
      <c r="OVI920" s="14"/>
      <c r="OVJ920" s="14"/>
      <c r="OVK920" s="14"/>
      <c r="OVL920" s="14"/>
      <c r="OVM920" s="14"/>
      <c r="OVN920" s="14"/>
      <c r="OVO920" s="14"/>
      <c r="OVP920" s="14"/>
      <c r="OVQ920" s="14"/>
      <c r="OVR920" s="14"/>
      <c r="OVS920" s="14"/>
      <c r="OVT920" s="14"/>
      <c r="OVU920" s="14"/>
      <c r="OVV920" s="14"/>
      <c r="OVW920" s="14"/>
      <c r="OVX920" s="14"/>
      <c r="OVY920" s="14"/>
      <c r="OVZ920" s="14"/>
      <c r="OWA920" s="14"/>
      <c r="OWB920" s="14"/>
      <c r="OWC920" s="14"/>
      <c r="OWD920" s="14"/>
      <c r="OWE920" s="14"/>
      <c r="OWF920" s="14"/>
      <c r="OWG920" s="14"/>
      <c r="OWH920" s="14"/>
      <c r="OWI920" s="14"/>
      <c r="OWJ920" s="14"/>
      <c r="OWK920" s="14"/>
      <c r="OWL920" s="14"/>
      <c r="OWM920" s="14"/>
      <c r="OWN920" s="14"/>
      <c r="OWO920" s="14"/>
      <c r="OWP920" s="14"/>
      <c r="OWQ920" s="14"/>
      <c r="OWR920" s="14"/>
      <c r="OWS920" s="14"/>
      <c r="OWT920" s="14"/>
      <c r="OWU920" s="14"/>
      <c r="OWV920" s="14"/>
      <c r="OWW920" s="14"/>
      <c r="OWX920" s="14"/>
      <c r="OWY920" s="14"/>
      <c r="OWZ920" s="14"/>
      <c r="OXA920" s="14"/>
      <c r="OXB920" s="14"/>
      <c r="OXC920" s="14"/>
      <c r="OXD920" s="14"/>
      <c r="OXE920" s="14"/>
      <c r="OXF920" s="14"/>
      <c r="OXG920" s="14"/>
      <c r="OXH920" s="14"/>
      <c r="OXI920" s="14"/>
      <c r="OXJ920" s="14"/>
      <c r="OXK920" s="14"/>
      <c r="OXL920" s="14"/>
      <c r="OXM920" s="14"/>
      <c r="OXN920" s="14"/>
      <c r="OXO920" s="14"/>
      <c r="OXP920" s="14"/>
      <c r="OXQ920" s="14"/>
      <c r="OXR920" s="14"/>
      <c r="OXS920" s="14"/>
      <c r="OXT920" s="14"/>
      <c r="OXU920" s="14"/>
      <c r="OXV920" s="14"/>
      <c r="OXW920" s="14"/>
      <c r="OXX920" s="14"/>
      <c r="OXY920" s="14"/>
      <c r="OXZ920" s="14"/>
      <c r="OYA920" s="14"/>
      <c r="OYB920" s="14"/>
      <c r="OYC920" s="14"/>
      <c r="OYD920" s="14"/>
      <c r="OYE920" s="14"/>
      <c r="OYF920" s="14"/>
      <c r="OYG920" s="14"/>
      <c r="OYH920" s="14"/>
      <c r="OYI920" s="14"/>
      <c r="OYJ920" s="14"/>
      <c r="OYK920" s="14"/>
      <c r="OYL920" s="14"/>
      <c r="OYM920" s="14"/>
      <c r="OYN920" s="14"/>
      <c r="OYO920" s="14"/>
      <c r="OYP920" s="14"/>
      <c r="OYQ920" s="14"/>
      <c r="OYR920" s="14"/>
      <c r="OYS920" s="14"/>
      <c r="OYT920" s="14"/>
      <c r="OYU920" s="14"/>
      <c r="OYV920" s="14"/>
      <c r="OYW920" s="14"/>
      <c r="OYX920" s="14"/>
      <c r="OYY920" s="14"/>
      <c r="OYZ920" s="14"/>
      <c r="OZA920" s="14"/>
      <c r="OZB920" s="14"/>
      <c r="OZC920" s="14"/>
      <c r="OZD920" s="14"/>
      <c r="OZE920" s="14"/>
      <c r="OZF920" s="14"/>
      <c r="OZG920" s="14"/>
      <c r="OZH920" s="14"/>
      <c r="OZI920" s="14"/>
      <c r="OZJ920" s="14"/>
      <c r="OZK920" s="14"/>
      <c r="OZL920" s="14"/>
      <c r="OZM920" s="14"/>
      <c r="OZN920" s="14"/>
      <c r="OZO920" s="14"/>
      <c r="OZP920" s="14"/>
      <c r="OZQ920" s="14"/>
      <c r="OZR920" s="14"/>
      <c r="OZS920" s="14"/>
      <c r="OZT920" s="14"/>
      <c r="OZU920" s="14"/>
      <c r="OZV920" s="14"/>
      <c r="OZW920" s="14"/>
      <c r="OZX920" s="14"/>
      <c r="OZY920" s="14"/>
      <c r="OZZ920" s="14"/>
      <c r="PAA920" s="14"/>
      <c r="PAB920" s="14"/>
      <c r="PAC920" s="14"/>
      <c r="PAD920" s="14"/>
      <c r="PAE920" s="14"/>
      <c r="PAF920" s="14"/>
      <c r="PAG920" s="14"/>
      <c r="PAH920" s="14"/>
      <c r="PAI920" s="14"/>
      <c r="PAJ920" s="14"/>
      <c r="PAK920" s="14"/>
      <c r="PAL920" s="14"/>
      <c r="PAM920" s="14"/>
      <c r="PAN920" s="14"/>
      <c r="PAO920" s="14"/>
      <c r="PAP920" s="14"/>
      <c r="PAQ920" s="14"/>
      <c r="PAR920" s="14"/>
      <c r="PAS920" s="14"/>
      <c r="PAT920" s="14"/>
      <c r="PAU920" s="14"/>
      <c r="PAV920" s="14"/>
      <c r="PAW920" s="14"/>
      <c r="PAX920" s="14"/>
      <c r="PAY920" s="14"/>
      <c r="PAZ920" s="14"/>
      <c r="PBA920" s="14"/>
      <c r="PBB920" s="14"/>
      <c r="PBC920" s="14"/>
      <c r="PBD920" s="14"/>
      <c r="PBE920" s="14"/>
      <c r="PBF920" s="14"/>
      <c r="PBG920" s="14"/>
      <c r="PBH920" s="14"/>
      <c r="PBI920" s="14"/>
      <c r="PBJ920" s="14"/>
      <c r="PBK920" s="14"/>
      <c r="PBL920" s="14"/>
      <c r="PBM920" s="14"/>
      <c r="PBN920" s="14"/>
      <c r="PBO920" s="14"/>
      <c r="PBP920" s="14"/>
      <c r="PBQ920" s="14"/>
      <c r="PBR920" s="14"/>
      <c r="PBS920" s="14"/>
      <c r="PBT920" s="14"/>
      <c r="PBU920" s="14"/>
      <c r="PBV920" s="14"/>
      <c r="PBW920" s="14"/>
      <c r="PBX920" s="14"/>
      <c r="PBY920" s="14"/>
      <c r="PBZ920" s="14"/>
      <c r="PCA920" s="14"/>
      <c r="PCB920" s="14"/>
      <c r="PCC920" s="14"/>
      <c r="PCD920" s="14"/>
      <c r="PCE920" s="14"/>
      <c r="PCF920" s="14"/>
      <c r="PCG920" s="14"/>
      <c r="PCH920" s="14"/>
      <c r="PCI920" s="14"/>
      <c r="PCJ920" s="14"/>
      <c r="PCK920" s="14"/>
      <c r="PCL920" s="14"/>
      <c r="PCM920" s="14"/>
      <c r="PCN920" s="14"/>
      <c r="PCO920" s="14"/>
      <c r="PCP920" s="14"/>
      <c r="PCQ920" s="14"/>
      <c r="PCR920" s="14"/>
      <c r="PCS920" s="14"/>
      <c r="PCT920" s="14"/>
      <c r="PCU920" s="14"/>
      <c r="PCV920" s="14"/>
      <c r="PCW920" s="14"/>
      <c r="PCX920" s="14"/>
      <c r="PCY920" s="14"/>
      <c r="PCZ920" s="14"/>
      <c r="PDA920" s="14"/>
      <c r="PDB920" s="14"/>
      <c r="PDC920" s="14"/>
      <c r="PDD920" s="14"/>
      <c r="PDE920" s="14"/>
      <c r="PDF920" s="14"/>
      <c r="PDG920" s="14"/>
      <c r="PDH920" s="14"/>
      <c r="PDI920" s="14"/>
      <c r="PDJ920" s="14"/>
      <c r="PDK920" s="14"/>
      <c r="PDL920" s="14"/>
      <c r="PDM920" s="14"/>
      <c r="PDN920" s="14"/>
      <c r="PDO920" s="14"/>
      <c r="PDP920" s="14"/>
      <c r="PDQ920" s="14"/>
      <c r="PDR920" s="14"/>
      <c r="PDS920" s="14"/>
      <c r="PDT920" s="14"/>
      <c r="PDU920" s="14"/>
      <c r="PDV920" s="14"/>
      <c r="PDW920" s="14"/>
      <c r="PDX920" s="14"/>
      <c r="PDY920" s="14"/>
      <c r="PDZ920" s="14"/>
      <c r="PEA920" s="14"/>
      <c r="PEB920" s="14"/>
      <c r="PEC920" s="14"/>
      <c r="PED920" s="14"/>
      <c r="PEE920" s="14"/>
      <c r="PEF920" s="14"/>
      <c r="PEG920" s="14"/>
      <c r="PEH920" s="14"/>
      <c r="PEI920" s="14"/>
      <c r="PEJ920" s="14"/>
      <c r="PEK920" s="14"/>
      <c r="PEL920" s="14"/>
      <c r="PEM920" s="14"/>
      <c r="PEN920" s="14"/>
      <c r="PEO920" s="14"/>
      <c r="PEP920" s="14"/>
      <c r="PEQ920" s="14"/>
      <c r="PER920" s="14"/>
      <c r="PES920" s="14"/>
      <c r="PET920" s="14"/>
      <c r="PEU920" s="14"/>
      <c r="PEV920" s="14"/>
      <c r="PEW920" s="14"/>
      <c r="PEX920" s="14"/>
      <c r="PEY920" s="14"/>
      <c r="PEZ920" s="14"/>
      <c r="PFA920" s="14"/>
      <c r="PFB920" s="14"/>
      <c r="PFC920" s="14"/>
      <c r="PFD920" s="14"/>
      <c r="PFE920" s="14"/>
      <c r="PFF920" s="14"/>
      <c r="PFG920" s="14"/>
      <c r="PFH920" s="14"/>
      <c r="PFI920" s="14"/>
      <c r="PFJ920" s="14"/>
      <c r="PFK920" s="14"/>
      <c r="PFL920" s="14"/>
      <c r="PFM920" s="14"/>
      <c r="PFN920" s="14"/>
      <c r="PFO920" s="14"/>
      <c r="PFP920" s="14"/>
      <c r="PFQ920" s="14"/>
      <c r="PFR920" s="14"/>
      <c r="PFS920" s="14"/>
      <c r="PFT920" s="14"/>
      <c r="PFU920" s="14"/>
      <c r="PFV920" s="14"/>
      <c r="PFW920" s="14"/>
      <c r="PFX920" s="14"/>
      <c r="PFY920" s="14"/>
      <c r="PFZ920" s="14"/>
      <c r="PGA920" s="14"/>
      <c r="PGB920" s="14"/>
      <c r="PGC920" s="14"/>
      <c r="PGD920" s="14"/>
      <c r="PGE920" s="14"/>
      <c r="PGF920" s="14"/>
      <c r="PGG920" s="14"/>
      <c r="PGH920" s="14"/>
      <c r="PGI920" s="14"/>
      <c r="PGJ920" s="14"/>
      <c r="PGK920" s="14"/>
      <c r="PGL920" s="14"/>
      <c r="PGM920" s="14"/>
      <c r="PGN920" s="14"/>
      <c r="PGO920" s="14"/>
      <c r="PGP920" s="14"/>
      <c r="PGQ920" s="14"/>
      <c r="PGR920" s="14"/>
      <c r="PGS920" s="14"/>
      <c r="PGT920" s="14"/>
      <c r="PGU920" s="14"/>
      <c r="PGV920" s="14"/>
      <c r="PGW920" s="14"/>
      <c r="PGX920" s="14"/>
      <c r="PGY920" s="14"/>
      <c r="PGZ920" s="14"/>
      <c r="PHA920" s="14"/>
      <c r="PHB920" s="14"/>
      <c r="PHC920" s="14"/>
      <c r="PHD920" s="14"/>
      <c r="PHE920" s="14"/>
      <c r="PHF920" s="14"/>
      <c r="PHG920" s="14"/>
      <c r="PHH920" s="14"/>
      <c r="PHI920" s="14"/>
      <c r="PHJ920" s="14"/>
      <c r="PHK920" s="14"/>
      <c r="PHL920" s="14"/>
      <c r="PHM920" s="14"/>
      <c r="PHN920" s="14"/>
      <c r="PHO920" s="14"/>
      <c r="PHP920" s="14"/>
      <c r="PHQ920" s="14"/>
      <c r="PHR920" s="14"/>
      <c r="PHS920" s="14"/>
      <c r="PHT920" s="14"/>
      <c r="PHU920" s="14"/>
      <c r="PHV920" s="14"/>
      <c r="PHW920" s="14"/>
      <c r="PHX920" s="14"/>
      <c r="PHY920" s="14"/>
      <c r="PHZ920" s="14"/>
      <c r="PIA920" s="14"/>
      <c r="PIB920" s="14"/>
      <c r="PIC920" s="14"/>
      <c r="PID920" s="14"/>
      <c r="PIE920" s="14"/>
      <c r="PIF920" s="14"/>
      <c r="PIG920" s="14"/>
      <c r="PIH920" s="14"/>
      <c r="PII920" s="14"/>
      <c r="PIJ920" s="14"/>
      <c r="PIK920" s="14"/>
      <c r="PIL920" s="14"/>
      <c r="PIM920" s="14"/>
      <c r="PIN920" s="14"/>
      <c r="PIO920" s="14"/>
      <c r="PIP920" s="14"/>
      <c r="PIQ920" s="14"/>
      <c r="PIR920" s="14"/>
      <c r="PIS920" s="14"/>
      <c r="PIT920" s="14"/>
      <c r="PIU920" s="14"/>
      <c r="PIV920" s="14"/>
      <c r="PIW920" s="14"/>
      <c r="PIX920" s="14"/>
      <c r="PIY920" s="14"/>
      <c r="PIZ920" s="14"/>
      <c r="PJA920" s="14"/>
      <c r="PJB920" s="14"/>
      <c r="PJC920" s="14"/>
      <c r="PJD920" s="14"/>
      <c r="PJE920" s="14"/>
      <c r="PJF920" s="14"/>
      <c r="PJG920" s="14"/>
      <c r="PJH920" s="14"/>
      <c r="PJI920" s="14"/>
      <c r="PJJ920" s="14"/>
      <c r="PJK920" s="14"/>
      <c r="PJL920" s="14"/>
      <c r="PJM920" s="14"/>
      <c r="PJN920" s="14"/>
      <c r="PJO920" s="14"/>
      <c r="PJP920" s="14"/>
      <c r="PJQ920" s="14"/>
      <c r="PJR920" s="14"/>
      <c r="PJS920" s="14"/>
      <c r="PJT920" s="14"/>
      <c r="PJU920" s="14"/>
      <c r="PJV920" s="14"/>
      <c r="PJW920" s="14"/>
      <c r="PJX920" s="14"/>
      <c r="PJY920" s="14"/>
      <c r="PJZ920" s="14"/>
      <c r="PKA920" s="14"/>
      <c r="PKB920" s="14"/>
      <c r="PKC920" s="14"/>
      <c r="PKD920" s="14"/>
      <c r="PKE920" s="14"/>
      <c r="PKF920" s="14"/>
      <c r="PKG920" s="14"/>
      <c r="PKH920" s="14"/>
      <c r="PKI920" s="14"/>
      <c r="PKJ920" s="14"/>
      <c r="PKK920" s="14"/>
      <c r="PKL920" s="14"/>
      <c r="PKM920" s="14"/>
      <c r="PKN920" s="14"/>
      <c r="PKO920" s="14"/>
      <c r="PKP920" s="14"/>
      <c r="PKQ920" s="14"/>
      <c r="PKR920" s="14"/>
      <c r="PKS920" s="14"/>
      <c r="PKT920" s="14"/>
      <c r="PKU920" s="14"/>
      <c r="PKV920" s="14"/>
      <c r="PKW920" s="14"/>
      <c r="PKX920" s="14"/>
      <c r="PKY920" s="14"/>
      <c r="PKZ920" s="14"/>
      <c r="PLA920" s="14"/>
      <c r="PLB920" s="14"/>
      <c r="PLC920" s="14"/>
      <c r="PLD920" s="14"/>
      <c r="PLE920" s="14"/>
      <c r="PLF920" s="14"/>
      <c r="PLG920" s="14"/>
      <c r="PLH920" s="14"/>
      <c r="PLI920" s="14"/>
      <c r="PLJ920" s="14"/>
      <c r="PLK920" s="14"/>
      <c r="PLL920" s="14"/>
      <c r="PLM920" s="14"/>
      <c r="PLN920" s="14"/>
      <c r="PLO920" s="14"/>
      <c r="PLP920" s="14"/>
      <c r="PLQ920" s="14"/>
      <c r="PLR920" s="14"/>
      <c r="PLS920" s="14"/>
      <c r="PLT920" s="14"/>
      <c r="PLU920" s="14"/>
      <c r="PLV920" s="14"/>
      <c r="PLW920" s="14"/>
      <c r="PLX920" s="14"/>
      <c r="PLY920" s="14"/>
      <c r="PLZ920" s="14"/>
      <c r="PMA920" s="14"/>
      <c r="PMB920" s="14"/>
      <c r="PMC920" s="14"/>
      <c r="PMD920" s="14"/>
      <c r="PME920" s="14"/>
      <c r="PMF920" s="14"/>
      <c r="PMG920" s="14"/>
      <c r="PMH920" s="14"/>
      <c r="PMI920" s="14"/>
      <c r="PMJ920" s="14"/>
      <c r="PMK920" s="14"/>
      <c r="PML920" s="14"/>
      <c r="PMM920" s="14"/>
      <c r="PMN920" s="14"/>
      <c r="PMO920" s="14"/>
      <c r="PMP920" s="14"/>
      <c r="PMQ920" s="14"/>
      <c r="PMR920" s="14"/>
      <c r="PMS920" s="14"/>
      <c r="PMT920" s="14"/>
      <c r="PMU920" s="14"/>
      <c r="PMV920" s="14"/>
      <c r="PMW920" s="14"/>
      <c r="PMX920" s="14"/>
      <c r="PMY920" s="14"/>
      <c r="PMZ920" s="14"/>
      <c r="PNA920" s="14"/>
      <c r="PNB920" s="14"/>
      <c r="PNC920" s="14"/>
      <c r="PND920" s="14"/>
      <c r="PNE920" s="14"/>
      <c r="PNF920" s="14"/>
      <c r="PNG920" s="14"/>
      <c r="PNH920" s="14"/>
      <c r="PNI920" s="14"/>
      <c r="PNJ920" s="14"/>
      <c r="PNK920" s="14"/>
      <c r="PNL920" s="14"/>
      <c r="PNM920" s="14"/>
      <c r="PNN920" s="14"/>
      <c r="PNO920" s="14"/>
      <c r="PNP920" s="14"/>
      <c r="PNQ920" s="14"/>
      <c r="PNR920" s="14"/>
      <c r="PNS920" s="14"/>
      <c r="PNT920" s="14"/>
      <c r="PNU920" s="14"/>
      <c r="PNV920" s="14"/>
      <c r="PNW920" s="14"/>
      <c r="PNX920" s="14"/>
      <c r="PNY920" s="14"/>
      <c r="PNZ920" s="14"/>
      <c r="POA920" s="14"/>
      <c r="POB920" s="14"/>
      <c r="POC920" s="14"/>
      <c r="POD920" s="14"/>
      <c r="POE920" s="14"/>
      <c r="POF920" s="14"/>
      <c r="POG920" s="14"/>
      <c r="POH920" s="14"/>
      <c r="POI920" s="14"/>
      <c r="POJ920" s="14"/>
      <c r="POK920" s="14"/>
      <c r="POL920" s="14"/>
      <c r="POM920" s="14"/>
      <c r="PON920" s="14"/>
      <c r="POO920" s="14"/>
      <c r="POP920" s="14"/>
      <c r="POQ920" s="14"/>
      <c r="POR920" s="14"/>
      <c r="POS920" s="14"/>
      <c r="POT920" s="14"/>
      <c r="POU920" s="14"/>
      <c r="POV920" s="14"/>
      <c r="POW920" s="14"/>
      <c r="POX920" s="14"/>
      <c r="POY920" s="14"/>
      <c r="POZ920" s="14"/>
      <c r="PPA920" s="14"/>
      <c r="PPB920" s="14"/>
      <c r="PPC920" s="14"/>
      <c r="PPD920" s="14"/>
      <c r="PPE920" s="14"/>
      <c r="PPF920" s="14"/>
      <c r="PPG920" s="14"/>
      <c r="PPH920" s="14"/>
      <c r="PPI920" s="14"/>
      <c r="PPJ920" s="14"/>
      <c r="PPK920" s="14"/>
      <c r="PPL920" s="14"/>
      <c r="PPM920" s="14"/>
      <c r="PPN920" s="14"/>
      <c r="PPO920" s="14"/>
      <c r="PPP920" s="14"/>
      <c r="PPQ920" s="14"/>
      <c r="PPR920" s="14"/>
      <c r="PPS920" s="14"/>
      <c r="PPT920" s="14"/>
      <c r="PPU920" s="14"/>
      <c r="PPV920" s="14"/>
      <c r="PPW920" s="14"/>
      <c r="PPX920" s="14"/>
      <c r="PPY920" s="14"/>
      <c r="PPZ920" s="14"/>
      <c r="PQA920" s="14"/>
      <c r="PQB920" s="14"/>
      <c r="PQC920" s="14"/>
      <c r="PQD920" s="14"/>
      <c r="PQE920" s="14"/>
      <c r="PQF920" s="14"/>
      <c r="PQG920" s="14"/>
      <c r="PQH920" s="14"/>
      <c r="PQI920" s="14"/>
      <c r="PQJ920" s="14"/>
      <c r="PQK920" s="14"/>
      <c r="PQL920" s="14"/>
      <c r="PQM920" s="14"/>
      <c r="PQN920" s="14"/>
      <c r="PQO920" s="14"/>
      <c r="PQP920" s="14"/>
      <c r="PQQ920" s="14"/>
      <c r="PQR920" s="14"/>
      <c r="PQS920" s="14"/>
      <c r="PQT920" s="14"/>
      <c r="PQU920" s="14"/>
      <c r="PQV920" s="14"/>
      <c r="PQW920" s="14"/>
      <c r="PQX920" s="14"/>
      <c r="PQY920" s="14"/>
      <c r="PQZ920" s="14"/>
      <c r="PRA920" s="14"/>
      <c r="PRB920" s="14"/>
      <c r="PRC920" s="14"/>
      <c r="PRD920" s="14"/>
      <c r="PRE920" s="14"/>
      <c r="PRF920" s="14"/>
      <c r="PRG920" s="14"/>
      <c r="PRH920" s="14"/>
      <c r="PRI920" s="14"/>
      <c r="PRJ920" s="14"/>
      <c r="PRK920" s="14"/>
      <c r="PRL920" s="14"/>
      <c r="PRM920" s="14"/>
      <c r="PRN920" s="14"/>
      <c r="PRO920" s="14"/>
      <c r="PRP920" s="14"/>
      <c r="PRQ920" s="14"/>
      <c r="PRR920" s="14"/>
      <c r="PRS920" s="14"/>
      <c r="PRT920" s="14"/>
      <c r="PRU920" s="14"/>
      <c r="PRV920" s="14"/>
      <c r="PRW920" s="14"/>
      <c r="PRX920" s="14"/>
      <c r="PRY920" s="14"/>
      <c r="PRZ920" s="14"/>
      <c r="PSA920" s="14"/>
      <c r="PSB920" s="14"/>
      <c r="PSC920" s="14"/>
      <c r="PSD920" s="14"/>
      <c r="PSE920" s="14"/>
      <c r="PSF920" s="14"/>
      <c r="PSG920" s="14"/>
      <c r="PSH920" s="14"/>
      <c r="PSI920" s="14"/>
      <c r="PSJ920" s="14"/>
      <c r="PSK920" s="14"/>
      <c r="PSL920" s="14"/>
      <c r="PSM920" s="14"/>
      <c r="PSN920" s="14"/>
      <c r="PSO920" s="14"/>
      <c r="PSP920" s="14"/>
      <c r="PSQ920" s="14"/>
      <c r="PSR920" s="14"/>
      <c r="PSS920" s="14"/>
      <c r="PST920" s="14"/>
      <c r="PSU920" s="14"/>
      <c r="PSV920" s="14"/>
      <c r="PSW920" s="14"/>
      <c r="PSX920" s="14"/>
      <c r="PSY920" s="14"/>
      <c r="PSZ920" s="14"/>
      <c r="PTA920" s="14"/>
      <c r="PTB920" s="14"/>
      <c r="PTC920" s="14"/>
      <c r="PTD920" s="14"/>
      <c r="PTE920" s="14"/>
      <c r="PTF920" s="14"/>
      <c r="PTG920" s="14"/>
      <c r="PTH920" s="14"/>
      <c r="PTI920" s="14"/>
      <c r="PTJ920" s="14"/>
      <c r="PTK920" s="14"/>
      <c r="PTL920" s="14"/>
      <c r="PTM920" s="14"/>
      <c r="PTN920" s="14"/>
      <c r="PTO920" s="14"/>
      <c r="PTP920" s="14"/>
      <c r="PTQ920" s="14"/>
      <c r="PTR920" s="14"/>
      <c r="PTS920" s="14"/>
      <c r="PTT920" s="14"/>
      <c r="PTU920" s="14"/>
      <c r="PTV920" s="14"/>
      <c r="PTW920" s="14"/>
      <c r="PTX920" s="14"/>
      <c r="PTY920" s="14"/>
      <c r="PTZ920" s="14"/>
      <c r="PUA920" s="14"/>
      <c r="PUB920" s="14"/>
      <c r="PUC920" s="14"/>
      <c r="PUD920" s="14"/>
      <c r="PUE920" s="14"/>
      <c r="PUF920" s="14"/>
      <c r="PUG920" s="14"/>
      <c r="PUH920" s="14"/>
      <c r="PUI920" s="14"/>
      <c r="PUJ920" s="14"/>
      <c r="PUK920" s="14"/>
      <c r="PUL920" s="14"/>
      <c r="PUM920" s="14"/>
      <c r="PUN920" s="14"/>
      <c r="PUO920" s="14"/>
      <c r="PUP920" s="14"/>
      <c r="PUQ920" s="14"/>
      <c r="PUR920" s="14"/>
      <c r="PUS920" s="14"/>
      <c r="PUT920" s="14"/>
      <c r="PUU920" s="14"/>
      <c r="PUV920" s="14"/>
      <c r="PUW920" s="14"/>
      <c r="PUX920" s="14"/>
      <c r="PUY920" s="14"/>
      <c r="PUZ920" s="14"/>
      <c r="PVA920" s="14"/>
      <c r="PVB920" s="14"/>
      <c r="PVC920" s="14"/>
      <c r="PVD920" s="14"/>
      <c r="PVE920" s="14"/>
      <c r="PVF920" s="14"/>
      <c r="PVG920" s="14"/>
      <c r="PVH920" s="14"/>
      <c r="PVI920" s="14"/>
      <c r="PVJ920" s="14"/>
      <c r="PVK920" s="14"/>
      <c r="PVL920" s="14"/>
      <c r="PVM920" s="14"/>
      <c r="PVN920" s="14"/>
      <c r="PVO920" s="14"/>
      <c r="PVP920" s="14"/>
      <c r="PVQ920" s="14"/>
      <c r="PVR920" s="14"/>
      <c r="PVS920" s="14"/>
      <c r="PVT920" s="14"/>
      <c r="PVU920" s="14"/>
      <c r="PVV920" s="14"/>
      <c r="PVW920" s="14"/>
      <c r="PVX920" s="14"/>
      <c r="PVY920" s="14"/>
      <c r="PVZ920" s="14"/>
      <c r="PWA920" s="14"/>
      <c r="PWB920" s="14"/>
      <c r="PWC920" s="14"/>
      <c r="PWD920" s="14"/>
      <c r="PWE920" s="14"/>
      <c r="PWF920" s="14"/>
      <c r="PWG920" s="14"/>
      <c r="PWH920" s="14"/>
      <c r="PWI920" s="14"/>
      <c r="PWJ920" s="14"/>
      <c r="PWK920" s="14"/>
      <c r="PWL920" s="14"/>
      <c r="PWM920" s="14"/>
      <c r="PWN920" s="14"/>
      <c r="PWO920" s="14"/>
      <c r="PWP920" s="14"/>
      <c r="PWQ920" s="14"/>
      <c r="PWR920" s="14"/>
      <c r="PWS920" s="14"/>
      <c r="PWT920" s="14"/>
      <c r="PWU920" s="14"/>
      <c r="PWV920" s="14"/>
      <c r="PWW920" s="14"/>
      <c r="PWX920" s="14"/>
      <c r="PWY920" s="14"/>
      <c r="PWZ920" s="14"/>
      <c r="PXA920" s="14"/>
      <c r="PXB920" s="14"/>
      <c r="PXC920" s="14"/>
      <c r="PXD920" s="14"/>
      <c r="PXE920" s="14"/>
      <c r="PXF920" s="14"/>
      <c r="PXG920" s="14"/>
      <c r="PXH920" s="14"/>
      <c r="PXI920" s="14"/>
      <c r="PXJ920" s="14"/>
      <c r="PXK920" s="14"/>
      <c r="PXL920" s="14"/>
      <c r="PXM920" s="14"/>
      <c r="PXN920" s="14"/>
      <c r="PXO920" s="14"/>
      <c r="PXP920" s="14"/>
      <c r="PXQ920" s="14"/>
      <c r="PXR920" s="14"/>
      <c r="PXS920" s="14"/>
      <c r="PXT920" s="14"/>
      <c r="PXU920" s="14"/>
      <c r="PXV920" s="14"/>
      <c r="PXW920" s="14"/>
      <c r="PXX920" s="14"/>
      <c r="PXY920" s="14"/>
      <c r="PXZ920" s="14"/>
      <c r="PYA920" s="14"/>
      <c r="PYB920" s="14"/>
      <c r="PYC920" s="14"/>
      <c r="PYD920" s="14"/>
      <c r="PYE920" s="14"/>
      <c r="PYF920" s="14"/>
      <c r="PYG920" s="14"/>
      <c r="PYH920" s="14"/>
      <c r="PYI920" s="14"/>
      <c r="PYJ920" s="14"/>
      <c r="PYK920" s="14"/>
      <c r="PYL920" s="14"/>
      <c r="PYM920" s="14"/>
      <c r="PYN920" s="14"/>
      <c r="PYO920" s="14"/>
      <c r="PYP920" s="14"/>
      <c r="PYQ920" s="14"/>
      <c r="PYR920" s="14"/>
      <c r="PYS920" s="14"/>
      <c r="PYT920" s="14"/>
      <c r="PYU920" s="14"/>
      <c r="PYV920" s="14"/>
      <c r="PYW920" s="14"/>
      <c r="PYX920" s="14"/>
      <c r="PYY920" s="14"/>
      <c r="PYZ920" s="14"/>
      <c r="PZA920" s="14"/>
      <c r="PZB920" s="14"/>
      <c r="PZC920" s="14"/>
      <c r="PZD920" s="14"/>
      <c r="PZE920" s="14"/>
      <c r="PZF920" s="14"/>
      <c r="PZG920" s="14"/>
      <c r="PZH920" s="14"/>
      <c r="PZI920" s="14"/>
      <c r="PZJ920" s="14"/>
      <c r="PZK920" s="14"/>
      <c r="PZL920" s="14"/>
      <c r="PZM920" s="14"/>
      <c r="PZN920" s="14"/>
      <c r="PZO920" s="14"/>
      <c r="PZP920" s="14"/>
      <c r="PZQ920" s="14"/>
      <c r="PZR920" s="14"/>
      <c r="PZS920" s="14"/>
      <c r="PZT920" s="14"/>
      <c r="PZU920" s="14"/>
      <c r="PZV920" s="14"/>
      <c r="PZW920" s="14"/>
      <c r="PZX920" s="14"/>
      <c r="PZY920" s="14"/>
      <c r="PZZ920" s="14"/>
      <c r="QAA920" s="14"/>
      <c r="QAB920" s="14"/>
      <c r="QAC920" s="14"/>
      <c r="QAD920" s="14"/>
      <c r="QAE920" s="14"/>
      <c r="QAF920" s="14"/>
      <c r="QAG920" s="14"/>
      <c r="QAH920" s="14"/>
      <c r="QAI920" s="14"/>
      <c r="QAJ920" s="14"/>
      <c r="QAK920" s="14"/>
      <c r="QAL920" s="14"/>
      <c r="QAM920" s="14"/>
      <c r="QAN920" s="14"/>
      <c r="QAO920" s="14"/>
      <c r="QAP920" s="14"/>
      <c r="QAQ920" s="14"/>
      <c r="QAR920" s="14"/>
      <c r="QAS920" s="14"/>
      <c r="QAT920" s="14"/>
      <c r="QAU920" s="14"/>
      <c r="QAV920" s="14"/>
      <c r="QAW920" s="14"/>
      <c r="QAX920" s="14"/>
      <c r="QAY920" s="14"/>
      <c r="QAZ920" s="14"/>
      <c r="QBA920" s="14"/>
      <c r="QBB920" s="14"/>
      <c r="QBC920" s="14"/>
      <c r="QBD920" s="14"/>
      <c r="QBE920" s="14"/>
      <c r="QBF920" s="14"/>
      <c r="QBG920" s="14"/>
      <c r="QBH920" s="14"/>
      <c r="QBI920" s="14"/>
      <c r="QBJ920" s="14"/>
      <c r="QBK920" s="14"/>
      <c r="QBL920" s="14"/>
      <c r="QBM920" s="14"/>
      <c r="QBN920" s="14"/>
      <c r="QBO920" s="14"/>
      <c r="QBP920" s="14"/>
      <c r="QBQ920" s="14"/>
      <c r="QBR920" s="14"/>
      <c r="QBS920" s="14"/>
      <c r="QBT920" s="14"/>
      <c r="QBU920" s="14"/>
      <c r="QBV920" s="14"/>
      <c r="QBW920" s="14"/>
      <c r="QBX920" s="14"/>
      <c r="QBY920" s="14"/>
      <c r="QBZ920" s="14"/>
      <c r="QCA920" s="14"/>
      <c r="QCB920" s="14"/>
      <c r="QCC920" s="14"/>
      <c r="QCD920" s="14"/>
      <c r="QCE920" s="14"/>
      <c r="QCF920" s="14"/>
      <c r="QCG920" s="14"/>
      <c r="QCH920" s="14"/>
      <c r="QCI920" s="14"/>
      <c r="QCJ920" s="14"/>
      <c r="QCK920" s="14"/>
      <c r="QCL920" s="14"/>
      <c r="QCM920" s="14"/>
      <c r="QCN920" s="14"/>
      <c r="QCO920" s="14"/>
      <c r="QCP920" s="14"/>
      <c r="QCQ920" s="14"/>
      <c r="QCR920" s="14"/>
      <c r="QCS920" s="14"/>
      <c r="QCT920" s="14"/>
      <c r="QCU920" s="14"/>
      <c r="QCV920" s="14"/>
      <c r="QCW920" s="14"/>
      <c r="QCX920" s="14"/>
      <c r="QCY920" s="14"/>
      <c r="QCZ920" s="14"/>
      <c r="QDA920" s="14"/>
      <c r="QDB920" s="14"/>
      <c r="QDC920" s="14"/>
      <c r="QDD920" s="14"/>
      <c r="QDE920" s="14"/>
      <c r="QDF920" s="14"/>
      <c r="QDG920" s="14"/>
      <c r="QDH920" s="14"/>
      <c r="QDI920" s="14"/>
      <c r="QDJ920" s="14"/>
      <c r="QDK920" s="14"/>
      <c r="QDL920" s="14"/>
      <c r="QDM920" s="14"/>
      <c r="QDN920" s="14"/>
      <c r="QDO920" s="14"/>
      <c r="QDP920" s="14"/>
      <c r="QDQ920" s="14"/>
      <c r="QDR920" s="14"/>
      <c r="QDS920" s="14"/>
      <c r="QDT920" s="14"/>
      <c r="QDU920" s="14"/>
      <c r="QDV920" s="14"/>
      <c r="QDW920" s="14"/>
      <c r="QDX920" s="14"/>
      <c r="QDY920" s="14"/>
      <c r="QDZ920" s="14"/>
      <c r="QEA920" s="14"/>
      <c r="QEB920" s="14"/>
      <c r="QEC920" s="14"/>
      <c r="QED920" s="14"/>
      <c r="QEE920" s="14"/>
      <c r="QEF920" s="14"/>
      <c r="QEG920" s="14"/>
      <c r="QEH920" s="14"/>
      <c r="QEI920" s="14"/>
      <c r="QEJ920" s="14"/>
      <c r="QEK920" s="14"/>
      <c r="QEL920" s="14"/>
      <c r="QEM920" s="14"/>
      <c r="QEN920" s="14"/>
      <c r="QEO920" s="14"/>
      <c r="QEP920" s="14"/>
      <c r="QEQ920" s="14"/>
      <c r="QER920" s="14"/>
      <c r="QES920" s="14"/>
      <c r="QET920" s="14"/>
      <c r="QEU920" s="14"/>
      <c r="QEV920" s="14"/>
      <c r="QEW920" s="14"/>
      <c r="QEX920" s="14"/>
      <c r="QEY920" s="14"/>
      <c r="QEZ920" s="14"/>
      <c r="QFA920" s="14"/>
      <c r="QFB920" s="14"/>
      <c r="QFC920" s="14"/>
      <c r="QFD920" s="14"/>
      <c r="QFE920" s="14"/>
      <c r="QFF920" s="14"/>
      <c r="QFG920" s="14"/>
      <c r="QFH920" s="14"/>
      <c r="QFI920" s="14"/>
      <c r="QFJ920" s="14"/>
      <c r="QFK920" s="14"/>
      <c r="QFL920" s="14"/>
      <c r="QFM920" s="14"/>
      <c r="QFN920" s="14"/>
      <c r="QFO920" s="14"/>
      <c r="QFP920" s="14"/>
      <c r="QFQ920" s="14"/>
      <c r="QFR920" s="14"/>
      <c r="QFS920" s="14"/>
      <c r="QFT920" s="14"/>
      <c r="QFU920" s="14"/>
      <c r="QFV920" s="14"/>
      <c r="QFW920" s="14"/>
      <c r="QFX920" s="14"/>
      <c r="QFY920" s="14"/>
      <c r="QFZ920" s="14"/>
      <c r="QGA920" s="14"/>
      <c r="QGB920" s="14"/>
      <c r="QGC920" s="14"/>
      <c r="QGD920" s="14"/>
      <c r="QGE920" s="14"/>
      <c r="QGF920" s="14"/>
      <c r="QGG920" s="14"/>
      <c r="QGH920" s="14"/>
      <c r="QGI920" s="14"/>
      <c r="QGJ920" s="14"/>
      <c r="QGK920" s="14"/>
      <c r="QGL920" s="14"/>
      <c r="QGM920" s="14"/>
      <c r="QGN920" s="14"/>
      <c r="QGO920" s="14"/>
      <c r="QGP920" s="14"/>
      <c r="QGQ920" s="14"/>
      <c r="QGR920" s="14"/>
      <c r="QGS920" s="14"/>
      <c r="QGT920" s="14"/>
      <c r="QGU920" s="14"/>
      <c r="QGV920" s="14"/>
      <c r="QGW920" s="14"/>
      <c r="QGX920" s="14"/>
      <c r="QGY920" s="14"/>
      <c r="QGZ920" s="14"/>
      <c r="QHA920" s="14"/>
      <c r="QHB920" s="14"/>
      <c r="QHC920" s="14"/>
      <c r="QHD920" s="14"/>
      <c r="QHE920" s="14"/>
      <c r="QHF920" s="14"/>
      <c r="QHG920" s="14"/>
      <c r="QHH920" s="14"/>
      <c r="QHI920" s="14"/>
      <c r="QHJ920" s="14"/>
      <c r="QHK920" s="14"/>
      <c r="QHL920" s="14"/>
      <c r="QHM920" s="14"/>
      <c r="QHN920" s="14"/>
      <c r="QHO920" s="14"/>
      <c r="QHP920" s="14"/>
      <c r="QHQ920" s="14"/>
      <c r="QHR920" s="14"/>
      <c r="QHS920" s="14"/>
      <c r="QHT920" s="14"/>
      <c r="QHU920" s="14"/>
      <c r="QHV920" s="14"/>
      <c r="QHW920" s="14"/>
      <c r="QHX920" s="14"/>
      <c r="QHY920" s="14"/>
      <c r="QHZ920" s="14"/>
      <c r="QIA920" s="14"/>
      <c r="QIB920" s="14"/>
      <c r="QIC920" s="14"/>
      <c r="QID920" s="14"/>
      <c r="QIE920" s="14"/>
      <c r="QIF920" s="14"/>
      <c r="QIG920" s="14"/>
      <c r="QIH920" s="14"/>
      <c r="QII920" s="14"/>
      <c r="QIJ920" s="14"/>
      <c r="QIK920" s="14"/>
      <c r="QIL920" s="14"/>
      <c r="QIM920" s="14"/>
      <c r="QIN920" s="14"/>
      <c r="QIO920" s="14"/>
      <c r="QIP920" s="14"/>
      <c r="QIQ920" s="14"/>
      <c r="QIR920" s="14"/>
      <c r="QIS920" s="14"/>
      <c r="QIT920" s="14"/>
      <c r="QIU920" s="14"/>
      <c r="QIV920" s="14"/>
      <c r="QIW920" s="14"/>
      <c r="QIX920" s="14"/>
      <c r="QIY920" s="14"/>
      <c r="QIZ920" s="14"/>
      <c r="QJA920" s="14"/>
      <c r="QJB920" s="14"/>
      <c r="QJC920" s="14"/>
      <c r="QJD920" s="14"/>
      <c r="QJE920" s="14"/>
      <c r="QJF920" s="14"/>
      <c r="QJG920" s="14"/>
      <c r="QJH920" s="14"/>
      <c r="QJI920" s="14"/>
      <c r="QJJ920" s="14"/>
      <c r="QJK920" s="14"/>
      <c r="QJL920" s="14"/>
      <c r="QJM920" s="14"/>
      <c r="QJN920" s="14"/>
      <c r="QJO920" s="14"/>
      <c r="QJP920" s="14"/>
      <c r="QJQ920" s="14"/>
      <c r="QJR920" s="14"/>
      <c r="QJS920" s="14"/>
      <c r="QJT920" s="14"/>
      <c r="QJU920" s="14"/>
      <c r="QJV920" s="14"/>
      <c r="QJW920" s="14"/>
      <c r="QJX920" s="14"/>
      <c r="QJY920" s="14"/>
      <c r="QJZ920" s="14"/>
      <c r="QKA920" s="14"/>
      <c r="QKB920" s="14"/>
      <c r="QKC920" s="14"/>
      <c r="QKD920" s="14"/>
      <c r="QKE920" s="14"/>
      <c r="QKF920" s="14"/>
      <c r="QKG920" s="14"/>
      <c r="QKH920" s="14"/>
      <c r="QKI920" s="14"/>
      <c r="QKJ920" s="14"/>
      <c r="QKK920" s="14"/>
      <c r="QKL920" s="14"/>
      <c r="QKM920" s="14"/>
      <c r="QKN920" s="14"/>
      <c r="QKO920" s="14"/>
      <c r="QKP920" s="14"/>
      <c r="QKQ920" s="14"/>
      <c r="QKR920" s="14"/>
      <c r="QKS920" s="14"/>
      <c r="QKT920" s="14"/>
      <c r="QKU920" s="14"/>
      <c r="QKV920" s="14"/>
      <c r="QKW920" s="14"/>
      <c r="QKX920" s="14"/>
      <c r="QKY920" s="14"/>
      <c r="QKZ920" s="14"/>
      <c r="QLA920" s="14"/>
      <c r="QLB920" s="14"/>
      <c r="QLC920" s="14"/>
      <c r="QLD920" s="14"/>
      <c r="QLE920" s="14"/>
      <c r="QLF920" s="14"/>
      <c r="QLG920" s="14"/>
      <c r="QLH920" s="14"/>
      <c r="QLI920" s="14"/>
      <c r="QLJ920" s="14"/>
      <c r="QLK920" s="14"/>
      <c r="QLL920" s="14"/>
      <c r="QLM920" s="14"/>
      <c r="QLN920" s="14"/>
      <c r="QLO920" s="14"/>
      <c r="QLP920" s="14"/>
      <c r="QLQ920" s="14"/>
      <c r="QLR920" s="14"/>
      <c r="QLS920" s="14"/>
      <c r="QLT920" s="14"/>
      <c r="QLU920" s="14"/>
      <c r="QLV920" s="14"/>
      <c r="QLW920" s="14"/>
      <c r="QLX920" s="14"/>
      <c r="QLY920" s="14"/>
      <c r="QLZ920" s="14"/>
      <c r="QMA920" s="14"/>
      <c r="QMB920" s="14"/>
      <c r="QMC920" s="14"/>
      <c r="QMD920" s="14"/>
      <c r="QME920" s="14"/>
      <c r="QMF920" s="14"/>
      <c r="QMG920" s="14"/>
      <c r="QMH920" s="14"/>
      <c r="QMI920" s="14"/>
      <c r="QMJ920" s="14"/>
      <c r="QMK920" s="14"/>
      <c r="QML920" s="14"/>
      <c r="QMM920" s="14"/>
      <c r="QMN920" s="14"/>
      <c r="QMO920" s="14"/>
      <c r="QMP920" s="14"/>
      <c r="QMQ920" s="14"/>
      <c r="QMR920" s="14"/>
      <c r="QMS920" s="14"/>
      <c r="QMT920" s="14"/>
      <c r="QMU920" s="14"/>
      <c r="QMV920" s="14"/>
      <c r="QMW920" s="14"/>
      <c r="QMX920" s="14"/>
      <c r="QMY920" s="14"/>
      <c r="QMZ920" s="14"/>
      <c r="QNA920" s="14"/>
      <c r="QNB920" s="14"/>
      <c r="QNC920" s="14"/>
      <c r="QND920" s="14"/>
      <c r="QNE920" s="14"/>
      <c r="QNF920" s="14"/>
      <c r="QNG920" s="14"/>
      <c r="QNH920" s="14"/>
      <c r="QNI920" s="14"/>
      <c r="QNJ920" s="14"/>
      <c r="QNK920" s="14"/>
      <c r="QNL920" s="14"/>
      <c r="QNM920" s="14"/>
      <c r="QNN920" s="14"/>
      <c r="QNO920" s="14"/>
      <c r="QNP920" s="14"/>
      <c r="QNQ920" s="14"/>
      <c r="QNR920" s="14"/>
      <c r="QNS920" s="14"/>
      <c r="QNT920" s="14"/>
      <c r="QNU920" s="14"/>
      <c r="QNV920" s="14"/>
      <c r="QNW920" s="14"/>
      <c r="QNX920" s="14"/>
      <c r="QNY920" s="14"/>
      <c r="QNZ920" s="14"/>
      <c r="QOA920" s="14"/>
      <c r="QOB920" s="14"/>
      <c r="QOC920" s="14"/>
      <c r="QOD920" s="14"/>
      <c r="QOE920" s="14"/>
      <c r="QOF920" s="14"/>
      <c r="QOG920" s="14"/>
      <c r="QOH920" s="14"/>
      <c r="QOI920" s="14"/>
      <c r="QOJ920" s="14"/>
      <c r="QOK920" s="14"/>
      <c r="QOL920" s="14"/>
      <c r="QOM920" s="14"/>
      <c r="QON920" s="14"/>
      <c r="QOO920" s="14"/>
      <c r="QOP920" s="14"/>
      <c r="QOQ920" s="14"/>
      <c r="QOR920" s="14"/>
      <c r="QOS920" s="14"/>
      <c r="QOT920" s="14"/>
      <c r="QOU920" s="14"/>
      <c r="QOV920" s="14"/>
      <c r="QOW920" s="14"/>
      <c r="QOX920" s="14"/>
      <c r="QOY920" s="14"/>
      <c r="QOZ920" s="14"/>
      <c r="QPA920" s="14"/>
      <c r="QPB920" s="14"/>
      <c r="QPC920" s="14"/>
      <c r="QPD920" s="14"/>
      <c r="QPE920" s="14"/>
      <c r="QPF920" s="14"/>
      <c r="QPG920" s="14"/>
      <c r="QPH920" s="14"/>
      <c r="QPI920" s="14"/>
      <c r="QPJ920" s="14"/>
      <c r="QPK920" s="14"/>
      <c r="QPL920" s="14"/>
      <c r="QPM920" s="14"/>
      <c r="QPN920" s="14"/>
      <c r="QPO920" s="14"/>
      <c r="QPP920" s="14"/>
      <c r="QPQ920" s="14"/>
      <c r="QPR920" s="14"/>
      <c r="QPS920" s="14"/>
      <c r="QPT920" s="14"/>
      <c r="QPU920" s="14"/>
      <c r="QPV920" s="14"/>
      <c r="QPW920" s="14"/>
      <c r="QPX920" s="14"/>
      <c r="QPY920" s="14"/>
      <c r="QPZ920" s="14"/>
      <c r="QQA920" s="14"/>
      <c r="QQB920" s="14"/>
      <c r="QQC920" s="14"/>
      <c r="QQD920" s="14"/>
      <c r="QQE920" s="14"/>
      <c r="QQF920" s="14"/>
      <c r="QQG920" s="14"/>
      <c r="QQH920" s="14"/>
      <c r="QQI920" s="14"/>
      <c r="QQJ920" s="14"/>
      <c r="QQK920" s="14"/>
      <c r="QQL920" s="14"/>
      <c r="QQM920" s="14"/>
      <c r="QQN920" s="14"/>
      <c r="QQO920" s="14"/>
      <c r="QQP920" s="14"/>
      <c r="QQQ920" s="14"/>
      <c r="QQR920" s="14"/>
      <c r="QQS920" s="14"/>
      <c r="QQT920" s="14"/>
      <c r="QQU920" s="14"/>
      <c r="QQV920" s="14"/>
      <c r="QQW920" s="14"/>
      <c r="QQX920" s="14"/>
      <c r="QQY920" s="14"/>
      <c r="QQZ920" s="14"/>
      <c r="QRA920" s="14"/>
      <c r="QRB920" s="14"/>
      <c r="QRC920" s="14"/>
      <c r="QRD920" s="14"/>
      <c r="QRE920" s="14"/>
      <c r="QRF920" s="14"/>
      <c r="QRG920" s="14"/>
      <c r="QRH920" s="14"/>
      <c r="QRI920" s="14"/>
      <c r="QRJ920" s="14"/>
      <c r="QRK920" s="14"/>
      <c r="QRL920" s="14"/>
      <c r="QRM920" s="14"/>
      <c r="QRN920" s="14"/>
      <c r="QRO920" s="14"/>
      <c r="QRP920" s="14"/>
      <c r="QRQ920" s="14"/>
      <c r="QRR920" s="14"/>
      <c r="QRS920" s="14"/>
      <c r="QRT920" s="14"/>
      <c r="QRU920" s="14"/>
      <c r="QRV920" s="14"/>
      <c r="QRW920" s="14"/>
      <c r="QRX920" s="14"/>
      <c r="QRY920" s="14"/>
      <c r="QRZ920" s="14"/>
      <c r="QSA920" s="14"/>
      <c r="QSB920" s="14"/>
      <c r="QSC920" s="14"/>
      <c r="QSD920" s="14"/>
      <c r="QSE920" s="14"/>
      <c r="QSF920" s="14"/>
      <c r="QSG920" s="14"/>
      <c r="QSH920" s="14"/>
      <c r="QSI920" s="14"/>
      <c r="QSJ920" s="14"/>
      <c r="QSK920" s="14"/>
      <c r="QSL920" s="14"/>
      <c r="QSM920" s="14"/>
      <c r="QSN920" s="14"/>
      <c r="QSO920" s="14"/>
      <c r="QSP920" s="14"/>
      <c r="QSQ920" s="14"/>
      <c r="QSR920" s="14"/>
      <c r="QSS920" s="14"/>
      <c r="QST920" s="14"/>
      <c r="QSU920" s="14"/>
      <c r="QSV920" s="14"/>
      <c r="QSW920" s="14"/>
      <c r="QSX920" s="14"/>
      <c r="QSY920" s="14"/>
      <c r="QSZ920" s="14"/>
      <c r="QTA920" s="14"/>
      <c r="QTB920" s="14"/>
      <c r="QTC920" s="14"/>
      <c r="QTD920" s="14"/>
      <c r="QTE920" s="14"/>
      <c r="QTF920" s="14"/>
      <c r="QTG920" s="14"/>
      <c r="QTH920" s="14"/>
      <c r="QTI920" s="14"/>
      <c r="QTJ920" s="14"/>
      <c r="QTK920" s="14"/>
      <c r="QTL920" s="14"/>
      <c r="QTM920" s="14"/>
      <c r="QTN920" s="14"/>
      <c r="QTO920" s="14"/>
      <c r="QTP920" s="14"/>
      <c r="QTQ920" s="14"/>
      <c r="QTR920" s="14"/>
      <c r="QTS920" s="14"/>
      <c r="QTT920" s="14"/>
      <c r="QTU920" s="14"/>
      <c r="QTV920" s="14"/>
      <c r="QTW920" s="14"/>
      <c r="QTX920" s="14"/>
      <c r="QTY920" s="14"/>
      <c r="QTZ920" s="14"/>
      <c r="QUA920" s="14"/>
      <c r="QUB920" s="14"/>
      <c r="QUC920" s="14"/>
      <c r="QUD920" s="14"/>
      <c r="QUE920" s="14"/>
      <c r="QUF920" s="14"/>
      <c r="QUG920" s="14"/>
      <c r="QUH920" s="14"/>
      <c r="QUI920" s="14"/>
      <c r="QUJ920" s="14"/>
      <c r="QUK920" s="14"/>
      <c r="QUL920" s="14"/>
      <c r="QUM920" s="14"/>
      <c r="QUN920" s="14"/>
      <c r="QUO920" s="14"/>
      <c r="QUP920" s="14"/>
      <c r="QUQ920" s="14"/>
      <c r="QUR920" s="14"/>
      <c r="QUS920" s="14"/>
      <c r="QUT920" s="14"/>
      <c r="QUU920" s="14"/>
      <c r="QUV920" s="14"/>
      <c r="QUW920" s="14"/>
      <c r="QUX920" s="14"/>
      <c r="QUY920" s="14"/>
      <c r="QUZ920" s="14"/>
      <c r="QVA920" s="14"/>
      <c r="QVB920" s="14"/>
      <c r="QVC920" s="14"/>
      <c r="QVD920" s="14"/>
      <c r="QVE920" s="14"/>
      <c r="QVF920" s="14"/>
      <c r="QVG920" s="14"/>
      <c r="QVH920" s="14"/>
      <c r="QVI920" s="14"/>
      <c r="QVJ920" s="14"/>
      <c r="QVK920" s="14"/>
      <c r="QVL920" s="14"/>
      <c r="QVM920" s="14"/>
      <c r="QVN920" s="14"/>
      <c r="QVO920" s="14"/>
      <c r="QVP920" s="14"/>
      <c r="QVQ920" s="14"/>
      <c r="QVR920" s="14"/>
      <c r="QVS920" s="14"/>
      <c r="QVT920" s="14"/>
      <c r="QVU920" s="14"/>
      <c r="QVV920" s="14"/>
      <c r="QVW920" s="14"/>
      <c r="QVX920" s="14"/>
      <c r="QVY920" s="14"/>
      <c r="QVZ920" s="14"/>
      <c r="QWA920" s="14"/>
      <c r="QWB920" s="14"/>
      <c r="QWC920" s="14"/>
      <c r="QWD920" s="14"/>
      <c r="QWE920" s="14"/>
      <c r="QWF920" s="14"/>
      <c r="QWG920" s="14"/>
      <c r="QWH920" s="14"/>
      <c r="QWI920" s="14"/>
      <c r="QWJ920" s="14"/>
      <c r="QWK920" s="14"/>
      <c r="QWL920" s="14"/>
      <c r="QWM920" s="14"/>
      <c r="QWN920" s="14"/>
      <c r="QWO920" s="14"/>
      <c r="QWP920" s="14"/>
      <c r="QWQ920" s="14"/>
      <c r="QWR920" s="14"/>
      <c r="QWS920" s="14"/>
      <c r="QWT920" s="14"/>
      <c r="QWU920" s="14"/>
      <c r="QWV920" s="14"/>
      <c r="QWW920" s="14"/>
      <c r="QWX920" s="14"/>
      <c r="QWY920" s="14"/>
      <c r="QWZ920" s="14"/>
      <c r="QXA920" s="14"/>
      <c r="QXB920" s="14"/>
      <c r="QXC920" s="14"/>
      <c r="QXD920" s="14"/>
      <c r="QXE920" s="14"/>
      <c r="QXF920" s="14"/>
      <c r="QXG920" s="14"/>
      <c r="QXH920" s="14"/>
      <c r="QXI920" s="14"/>
      <c r="QXJ920" s="14"/>
      <c r="QXK920" s="14"/>
      <c r="QXL920" s="14"/>
      <c r="QXM920" s="14"/>
      <c r="QXN920" s="14"/>
      <c r="QXO920" s="14"/>
      <c r="QXP920" s="14"/>
      <c r="QXQ920" s="14"/>
      <c r="QXR920" s="14"/>
      <c r="QXS920" s="14"/>
      <c r="QXT920" s="14"/>
      <c r="QXU920" s="14"/>
      <c r="QXV920" s="14"/>
      <c r="QXW920" s="14"/>
      <c r="QXX920" s="14"/>
      <c r="QXY920" s="14"/>
      <c r="QXZ920" s="14"/>
      <c r="QYA920" s="14"/>
      <c r="QYB920" s="14"/>
      <c r="QYC920" s="14"/>
      <c r="QYD920" s="14"/>
      <c r="QYE920" s="14"/>
      <c r="QYF920" s="14"/>
      <c r="QYG920" s="14"/>
      <c r="QYH920" s="14"/>
      <c r="QYI920" s="14"/>
      <c r="QYJ920" s="14"/>
      <c r="QYK920" s="14"/>
      <c r="QYL920" s="14"/>
      <c r="QYM920" s="14"/>
      <c r="QYN920" s="14"/>
      <c r="QYO920" s="14"/>
      <c r="QYP920" s="14"/>
      <c r="QYQ920" s="14"/>
      <c r="QYR920" s="14"/>
      <c r="QYS920" s="14"/>
      <c r="QYT920" s="14"/>
      <c r="QYU920" s="14"/>
      <c r="QYV920" s="14"/>
      <c r="QYW920" s="14"/>
      <c r="QYX920" s="14"/>
      <c r="QYY920" s="14"/>
      <c r="QYZ920" s="14"/>
      <c r="QZA920" s="14"/>
      <c r="QZB920" s="14"/>
      <c r="QZC920" s="14"/>
      <c r="QZD920" s="14"/>
      <c r="QZE920" s="14"/>
      <c r="QZF920" s="14"/>
      <c r="QZG920" s="14"/>
      <c r="QZH920" s="14"/>
      <c r="QZI920" s="14"/>
      <c r="QZJ920" s="14"/>
      <c r="QZK920" s="14"/>
      <c r="QZL920" s="14"/>
      <c r="QZM920" s="14"/>
      <c r="QZN920" s="14"/>
      <c r="QZO920" s="14"/>
      <c r="QZP920" s="14"/>
      <c r="QZQ920" s="14"/>
      <c r="QZR920" s="14"/>
      <c r="QZS920" s="14"/>
      <c r="QZT920" s="14"/>
      <c r="QZU920" s="14"/>
      <c r="QZV920" s="14"/>
      <c r="QZW920" s="14"/>
      <c r="QZX920" s="14"/>
      <c r="QZY920" s="14"/>
      <c r="QZZ920" s="14"/>
      <c r="RAA920" s="14"/>
      <c r="RAB920" s="14"/>
      <c r="RAC920" s="14"/>
      <c r="RAD920" s="14"/>
      <c r="RAE920" s="14"/>
      <c r="RAF920" s="14"/>
      <c r="RAG920" s="14"/>
      <c r="RAH920" s="14"/>
      <c r="RAI920" s="14"/>
      <c r="RAJ920" s="14"/>
      <c r="RAK920" s="14"/>
      <c r="RAL920" s="14"/>
      <c r="RAM920" s="14"/>
      <c r="RAN920" s="14"/>
      <c r="RAO920" s="14"/>
      <c r="RAP920" s="14"/>
      <c r="RAQ920" s="14"/>
      <c r="RAR920" s="14"/>
      <c r="RAS920" s="14"/>
      <c r="RAT920" s="14"/>
      <c r="RAU920" s="14"/>
      <c r="RAV920" s="14"/>
      <c r="RAW920" s="14"/>
      <c r="RAX920" s="14"/>
      <c r="RAY920" s="14"/>
      <c r="RAZ920" s="14"/>
      <c r="RBA920" s="14"/>
      <c r="RBB920" s="14"/>
      <c r="RBC920" s="14"/>
      <c r="RBD920" s="14"/>
      <c r="RBE920" s="14"/>
      <c r="RBF920" s="14"/>
      <c r="RBG920" s="14"/>
      <c r="RBH920" s="14"/>
      <c r="RBI920" s="14"/>
      <c r="RBJ920" s="14"/>
      <c r="RBK920" s="14"/>
      <c r="RBL920" s="14"/>
      <c r="RBM920" s="14"/>
      <c r="RBN920" s="14"/>
      <c r="RBO920" s="14"/>
      <c r="RBP920" s="14"/>
      <c r="RBQ920" s="14"/>
      <c r="RBR920" s="14"/>
      <c r="RBS920" s="14"/>
      <c r="RBT920" s="14"/>
      <c r="RBU920" s="14"/>
      <c r="RBV920" s="14"/>
      <c r="RBW920" s="14"/>
      <c r="RBX920" s="14"/>
      <c r="RBY920" s="14"/>
      <c r="RBZ920" s="14"/>
      <c r="RCA920" s="14"/>
      <c r="RCB920" s="14"/>
      <c r="RCC920" s="14"/>
      <c r="RCD920" s="14"/>
      <c r="RCE920" s="14"/>
      <c r="RCF920" s="14"/>
      <c r="RCG920" s="14"/>
      <c r="RCH920" s="14"/>
      <c r="RCI920" s="14"/>
      <c r="RCJ920" s="14"/>
      <c r="RCK920" s="14"/>
      <c r="RCL920" s="14"/>
      <c r="RCM920" s="14"/>
      <c r="RCN920" s="14"/>
      <c r="RCO920" s="14"/>
      <c r="RCP920" s="14"/>
      <c r="RCQ920" s="14"/>
      <c r="RCR920" s="14"/>
      <c r="RCS920" s="14"/>
      <c r="RCT920" s="14"/>
      <c r="RCU920" s="14"/>
      <c r="RCV920" s="14"/>
      <c r="RCW920" s="14"/>
      <c r="RCX920" s="14"/>
      <c r="RCY920" s="14"/>
      <c r="RCZ920" s="14"/>
      <c r="RDA920" s="14"/>
      <c r="RDB920" s="14"/>
      <c r="RDC920" s="14"/>
      <c r="RDD920" s="14"/>
      <c r="RDE920" s="14"/>
      <c r="RDF920" s="14"/>
      <c r="RDG920" s="14"/>
      <c r="RDH920" s="14"/>
      <c r="RDI920" s="14"/>
      <c r="RDJ920" s="14"/>
      <c r="RDK920" s="14"/>
      <c r="RDL920" s="14"/>
      <c r="RDM920" s="14"/>
      <c r="RDN920" s="14"/>
      <c r="RDO920" s="14"/>
      <c r="RDP920" s="14"/>
      <c r="RDQ920" s="14"/>
      <c r="RDR920" s="14"/>
      <c r="RDS920" s="14"/>
      <c r="RDT920" s="14"/>
      <c r="RDU920" s="14"/>
      <c r="RDV920" s="14"/>
      <c r="RDW920" s="14"/>
      <c r="RDX920" s="14"/>
      <c r="RDY920" s="14"/>
      <c r="RDZ920" s="14"/>
      <c r="REA920" s="14"/>
      <c r="REB920" s="14"/>
      <c r="REC920" s="14"/>
      <c r="RED920" s="14"/>
      <c r="REE920" s="14"/>
      <c r="REF920" s="14"/>
      <c r="REG920" s="14"/>
      <c r="REH920" s="14"/>
      <c r="REI920" s="14"/>
      <c r="REJ920" s="14"/>
      <c r="REK920" s="14"/>
      <c r="REL920" s="14"/>
      <c r="REM920" s="14"/>
      <c r="REN920" s="14"/>
      <c r="REO920" s="14"/>
      <c r="REP920" s="14"/>
      <c r="REQ920" s="14"/>
      <c r="RER920" s="14"/>
      <c r="RES920" s="14"/>
      <c r="RET920" s="14"/>
      <c r="REU920" s="14"/>
      <c r="REV920" s="14"/>
      <c r="REW920" s="14"/>
      <c r="REX920" s="14"/>
      <c r="REY920" s="14"/>
      <c r="REZ920" s="14"/>
      <c r="RFA920" s="14"/>
      <c r="RFB920" s="14"/>
      <c r="RFC920" s="14"/>
      <c r="RFD920" s="14"/>
      <c r="RFE920" s="14"/>
      <c r="RFF920" s="14"/>
      <c r="RFG920" s="14"/>
      <c r="RFH920" s="14"/>
      <c r="RFI920" s="14"/>
      <c r="RFJ920" s="14"/>
      <c r="RFK920" s="14"/>
      <c r="RFL920" s="14"/>
      <c r="RFM920" s="14"/>
      <c r="RFN920" s="14"/>
      <c r="RFO920" s="14"/>
      <c r="RFP920" s="14"/>
      <c r="RFQ920" s="14"/>
      <c r="RFR920" s="14"/>
      <c r="RFS920" s="14"/>
      <c r="RFT920" s="14"/>
      <c r="RFU920" s="14"/>
      <c r="RFV920" s="14"/>
      <c r="RFW920" s="14"/>
      <c r="RFX920" s="14"/>
      <c r="RFY920" s="14"/>
      <c r="RFZ920" s="14"/>
      <c r="RGA920" s="14"/>
      <c r="RGB920" s="14"/>
      <c r="RGC920" s="14"/>
      <c r="RGD920" s="14"/>
      <c r="RGE920" s="14"/>
      <c r="RGF920" s="14"/>
      <c r="RGG920" s="14"/>
      <c r="RGH920" s="14"/>
      <c r="RGI920" s="14"/>
      <c r="RGJ920" s="14"/>
      <c r="RGK920" s="14"/>
      <c r="RGL920" s="14"/>
      <c r="RGM920" s="14"/>
      <c r="RGN920" s="14"/>
      <c r="RGO920" s="14"/>
      <c r="RGP920" s="14"/>
      <c r="RGQ920" s="14"/>
      <c r="RGR920" s="14"/>
      <c r="RGS920" s="14"/>
      <c r="RGT920" s="14"/>
      <c r="RGU920" s="14"/>
      <c r="RGV920" s="14"/>
      <c r="RGW920" s="14"/>
      <c r="RGX920" s="14"/>
      <c r="RGY920" s="14"/>
      <c r="RGZ920" s="14"/>
      <c r="RHA920" s="14"/>
      <c r="RHB920" s="14"/>
      <c r="RHC920" s="14"/>
      <c r="RHD920" s="14"/>
      <c r="RHE920" s="14"/>
      <c r="RHF920" s="14"/>
      <c r="RHG920" s="14"/>
      <c r="RHH920" s="14"/>
      <c r="RHI920" s="14"/>
      <c r="RHJ920" s="14"/>
      <c r="RHK920" s="14"/>
      <c r="RHL920" s="14"/>
      <c r="RHM920" s="14"/>
      <c r="RHN920" s="14"/>
      <c r="RHO920" s="14"/>
      <c r="RHP920" s="14"/>
      <c r="RHQ920" s="14"/>
      <c r="RHR920" s="14"/>
      <c r="RHS920" s="14"/>
      <c r="RHT920" s="14"/>
      <c r="RHU920" s="14"/>
      <c r="RHV920" s="14"/>
      <c r="RHW920" s="14"/>
      <c r="RHX920" s="14"/>
      <c r="RHY920" s="14"/>
      <c r="RHZ920" s="14"/>
      <c r="RIA920" s="14"/>
      <c r="RIB920" s="14"/>
      <c r="RIC920" s="14"/>
      <c r="RID920" s="14"/>
      <c r="RIE920" s="14"/>
      <c r="RIF920" s="14"/>
      <c r="RIG920" s="14"/>
      <c r="RIH920" s="14"/>
      <c r="RII920" s="14"/>
      <c r="RIJ920" s="14"/>
      <c r="RIK920" s="14"/>
      <c r="RIL920" s="14"/>
      <c r="RIM920" s="14"/>
      <c r="RIN920" s="14"/>
      <c r="RIO920" s="14"/>
      <c r="RIP920" s="14"/>
      <c r="RIQ920" s="14"/>
      <c r="RIR920" s="14"/>
      <c r="RIS920" s="14"/>
      <c r="RIT920" s="14"/>
      <c r="RIU920" s="14"/>
      <c r="RIV920" s="14"/>
      <c r="RIW920" s="14"/>
      <c r="RIX920" s="14"/>
      <c r="RIY920" s="14"/>
      <c r="RIZ920" s="14"/>
      <c r="RJA920" s="14"/>
      <c r="RJB920" s="14"/>
      <c r="RJC920" s="14"/>
      <c r="RJD920" s="14"/>
      <c r="RJE920" s="14"/>
      <c r="RJF920" s="14"/>
      <c r="RJG920" s="14"/>
      <c r="RJH920" s="14"/>
      <c r="RJI920" s="14"/>
      <c r="RJJ920" s="14"/>
      <c r="RJK920" s="14"/>
      <c r="RJL920" s="14"/>
      <c r="RJM920" s="14"/>
      <c r="RJN920" s="14"/>
      <c r="RJO920" s="14"/>
      <c r="RJP920" s="14"/>
      <c r="RJQ920" s="14"/>
      <c r="RJR920" s="14"/>
      <c r="RJS920" s="14"/>
      <c r="RJT920" s="14"/>
      <c r="RJU920" s="14"/>
      <c r="RJV920" s="14"/>
      <c r="RJW920" s="14"/>
      <c r="RJX920" s="14"/>
      <c r="RJY920" s="14"/>
      <c r="RJZ920" s="14"/>
      <c r="RKA920" s="14"/>
      <c r="RKB920" s="14"/>
      <c r="RKC920" s="14"/>
      <c r="RKD920" s="14"/>
      <c r="RKE920" s="14"/>
      <c r="RKF920" s="14"/>
      <c r="RKG920" s="14"/>
      <c r="RKH920" s="14"/>
      <c r="RKI920" s="14"/>
      <c r="RKJ920" s="14"/>
      <c r="RKK920" s="14"/>
      <c r="RKL920" s="14"/>
      <c r="RKM920" s="14"/>
      <c r="RKN920" s="14"/>
      <c r="RKO920" s="14"/>
      <c r="RKP920" s="14"/>
      <c r="RKQ920" s="14"/>
      <c r="RKR920" s="14"/>
      <c r="RKS920" s="14"/>
      <c r="RKT920" s="14"/>
      <c r="RKU920" s="14"/>
      <c r="RKV920" s="14"/>
      <c r="RKW920" s="14"/>
      <c r="RKX920" s="14"/>
      <c r="RKY920" s="14"/>
      <c r="RKZ920" s="14"/>
      <c r="RLA920" s="14"/>
      <c r="RLB920" s="14"/>
      <c r="RLC920" s="14"/>
      <c r="RLD920" s="14"/>
      <c r="RLE920" s="14"/>
      <c r="RLF920" s="14"/>
      <c r="RLG920" s="14"/>
      <c r="RLH920" s="14"/>
      <c r="RLI920" s="14"/>
      <c r="RLJ920" s="14"/>
      <c r="RLK920" s="14"/>
      <c r="RLL920" s="14"/>
      <c r="RLM920" s="14"/>
      <c r="RLN920" s="14"/>
      <c r="RLO920" s="14"/>
      <c r="RLP920" s="14"/>
      <c r="RLQ920" s="14"/>
      <c r="RLR920" s="14"/>
      <c r="RLS920" s="14"/>
      <c r="RLT920" s="14"/>
      <c r="RLU920" s="14"/>
      <c r="RLV920" s="14"/>
      <c r="RLW920" s="14"/>
      <c r="RLX920" s="14"/>
      <c r="RLY920" s="14"/>
      <c r="RLZ920" s="14"/>
      <c r="RMA920" s="14"/>
      <c r="RMB920" s="14"/>
      <c r="RMC920" s="14"/>
      <c r="RMD920" s="14"/>
      <c r="RME920" s="14"/>
      <c r="RMF920" s="14"/>
      <c r="RMG920" s="14"/>
      <c r="RMH920" s="14"/>
      <c r="RMI920" s="14"/>
      <c r="RMJ920" s="14"/>
      <c r="RMK920" s="14"/>
      <c r="RML920" s="14"/>
      <c r="RMM920" s="14"/>
      <c r="RMN920" s="14"/>
      <c r="RMO920" s="14"/>
      <c r="RMP920" s="14"/>
      <c r="RMQ920" s="14"/>
      <c r="RMR920" s="14"/>
      <c r="RMS920" s="14"/>
      <c r="RMT920" s="14"/>
      <c r="RMU920" s="14"/>
      <c r="RMV920" s="14"/>
      <c r="RMW920" s="14"/>
      <c r="RMX920" s="14"/>
      <c r="RMY920" s="14"/>
      <c r="RMZ920" s="14"/>
      <c r="RNA920" s="14"/>
      <c r="RNB920" s="14"/>
      <c r="RNC920" s="14"/>
      <c r="RND920" s="14"/>
      <c r="RNE920" s="14"/>
      <c r="RNF920" s="14"/>
      <c r="RNG920" s="14"/>
      <c r="RNH920" s="14"/>
      <c r="RNI920" s="14"/>
      <c r="RNJ920" s="14"/>
      <c r="RNK920" s="14"/>
      <c r="RNL920" s="14"/>
      <c r="RNM920" s="14"/>
      <c r="RNN920" s="14"/>
      <c r="RNO920" s="14"/>
      <c r="RNP920" s="14"/>
      <c r="RNQ920" s="14"/>
      <c r="RNR920" s="14"/>
      <c r="RNS920" s="14"/>
      <c r="RNT920" s="14"/>
      <c r="RNU920" s="14"/>
      <c r="RNV920" s="14"/>
      <c r="RNW920" s="14"/>
      <c r="RNX920" s="14"/>
      <c r="RNY920" s="14"/>
      <c r="RNZ920" s="14"/>
      <c r="ROA920" s="14"/>
      <c r="ROB920" s="14"/>
      <c r="ROC920" s="14"/>
      <c r="ROD920" s="14"/>
      <c r="ROE920" s="14"/>
      <c r="ROF920" s="14"/>
      <c r="ROG920" s="14"/>
      <c r="ROH920" s="14"/>
      <c r="ROI920" s="14"/>
      <c r="ROJ920" s="14"/>
      <c r="ROK920" s="14"/>
      <c r="ROL920" s="14"/>
      <c r="ROM920" s="14"/>
      <c r="RON920" s="14"/>
      <c r="ROO920" s="14"/>
      <c r="ROP920" s="14"/>
      <c r="ROQ920" s="14"/>
      <c r="ROR920" s="14"/>
      <c r="ROS920" s="14"/>
      <c r="ROT920" s="14"/>
      <c r="ROU920" s="14"/>
      <c r="ROV920" s="14"/>
      <c r="ROW920" s="14"/>
      <c r="ROX920" s="14"/>
      <c r="ROY920" s="14"/>
      <c r="ROZ920" s="14"/>
      <c r="RPA920" s="14"/>
      <c r="RPB920" s="14"/>
      <c r="RPC920" s="14"/>
      <c r="RPD920" s="14"/>
      <c r="RPE920" s="14"/>
      <c r="RPF920" s="14"/>
      <c r="RPG920" s="14"/>
      <c r="RPH920" s="14"/>
      <c r="RPI920" s="14"/>
      <c r="RPJ920" s="14"/>
      <c r="RPK920" s="14"/>
      <c r="RPL920" s="14"/>
      <c r="RPM920" s="14"/>
      <c r="RPN920" s="14"/>
      <c r="RPO920" s="14"/>
      <c r="RPP920" s="14"/>
      <c r="RPQ920" s="14"/>
      <c r="RPR920" s="14"/>
      <c r="RPS920" s="14"/>
      <c r="RPT920" s="14"/>
      <c r="RPU920" s="14"/>
      <c r="RPV920" s="14"/>
      <c r="RPW920" s="14"/>
      <c r="RPX920" s="14"/>
      <c r="RPY920" s="14"/>
      <c r="RPZ920" s="14"/>
      <c r="RQA920" s="14"/>
      <c r="RQB920" s="14"/>
      <c r="RQC920" s="14"/>
      <c r="RQD920" s="14"/>
      <c r="RQE920" s="14"/>
      <c r="RQF920" s="14"/>
      <c r="RQG920" s="14"/>
      <c r="RQH920" s="14"/>
      <c r="RQI920" s="14"/>
      <c r="RQJ920" s="14"/>
      <c r="RQK920" s="14"/>
      <c r="RQL920" s="14"/>
      <c r="RQM920" s="14"/>
      <c r="RQN920" s="14"/>
      <c r="RQO920" s="14"/>
      <c r="RQP920" s="14"/>
      <c r="RQQ920" s="14"/>
      <c r="RQR920" s="14"/>
      <c r="RQS920" s="14"/>
      <c r="RQT920" s="14"/>
      <c r="RQU920" s="14"/>
      <c r="RQV920" s="14"/>
      <c r="RQW920" s="14"/>
      <c r="RQX920" s="14"/>
      <c r="RQY920" s="14"/>
      <c r="RQZ920" s="14"/>
      <c r="RRA920" s="14"/>
      <c r="RRB920" s="14"/>
      <c r="RRC920" s="14"/>
      <c r="RRD920" s="14"/>
      <c r="RRE920" s="14"/>
      <c r="RRF920" s="14"/>
      <c r="RRG920" s="14"/>
      <c r="RRH920" s="14"/>
      <c r="RRI920" s="14"/>
      <c r="RRJ920" s="14"/>
      <c r="RRK920" s="14"/>
      <c r="RRL920" s="14"/>
      <c r="RRM920" s="14"/>
      <c r="RRN920" s="14"/>
      <c r="RRO920" s="14"/>
      <c r="RRP920" s="14"/>
      <c r="RRQ920" s="14"/>
      <c r="RRR920" s="14"/>
      <c r="RRS920" s="14"/>
      <c r="RRT920" s="14"/>
      <c r="RRU920" s="14"/>
      <c r="RRV920" s="14"/>
      <c r="RRW920" s="14"/>
      <c r="RRX920" s="14"/>
      <c r="RRY920" s="14"/>
      <c r="RRZ920" s="14"/>
      <c r="RSA920" s="14"/>
      <c r="RSB920" s="14"/>
      <c r="RSC920" s="14"/>
      <c r="RSD920" s="14"/>
      <c r="RSE920" s="14"/>
      <c r="RSF920" s="14"/>
      <c r="RSG920" s="14"/>
      <c r="RSH920" s="14"/>
      <c r="RSI920" s="14"/>
      <c r="RSJ920" s="14"/>
      <c r="RSK920" s="14"/>
      <c r="RSL920" s="14"/>
      <c r="RSM920" s="14"/>
      <c r="RSN920" s="14"/>
      <c r="RSO920" s="14"/>
      <c r="RSP920" s="14"/>
      <c r="RSQ920" s="14"/>
      <c r="RSR920" s="14"/>
      <c r="RSS920" s="14"/>
      <c r="RST920" s="14"/>
      <c r="RSU920" s="14"/>
      <c r="RSV920" s="14"/>
      <c r="RSW920" s="14"/>
      <c r="RSX920" s="14"/>
      <c r="RSY920" s="14"/>
      <c r="RSZ920" s="14"/>
      <c r="RTA920" s="14"/>
      <c r="RTB920" s="14"/>
      <c r="RTC920" s="14"/>
      <c r="RTD920" s="14"/>
      <c r="RTE920" s="14"/>
      <c r="RTF920" s="14"/>
      <c r="RTG920" s="14"/>
      <c r="RTH920" s="14"/>
      <c r="RTI920" s="14"/>
      <c r="RTJ920" s="14"/>
      <c r="RTK920" s="14"/>
      <c r="RTL920" s="14"/>
      <c r="RTM920" s="14"/>
      <c r="RTN920" s="14"/>
      <c r="RTO920" s="14"/>
      <c r="RTP920" s="14"/>
      <c r="RTQ920" s="14"/>
      <c r="RTR920" s="14"/>
      <c r="RTS920" s="14"/>
      <c r="RTT920" s="14"/>
      <c r="RTU920" s="14"/>
      <c r="RTV920" s="14"/>
      <c r="RTW920" s="14"/>
      <c r="RTX920" s="14"/>
      <c r="RTY920" s="14"/>
      <c r="RTZ920" s="14"/>
      <c r="RUA920" s="14"/>
      <c r="RUB920" s="14"/>
      <c r="RUC920" s="14"/>
      <c r="RUD920" s="14"/>
      <c r="RUE920" s="14"/>
      <c r="RUF920" s="14"/>
      <c r="RUG920" s="14"/>
      <c r="RUH920" s="14"/>
      <c r="RUI920" s="14"/>
      <c r="RUJ920" s="14"/>
      <c r="RUK920" s="14"/>
      <c r="RUL920" s="14"/>
      <c r="RUM920" s="14"/>
      <c r="RUN920" s="14"/>
      <c r="RUO920" s="14"/>
      <c r="RUP920" s="14"/>
      <c r="RUQ920" s="14"/>
      <c r="RUR920" s="14"/>
      <c r="RUS920" s="14"/>
      <c r="RUT920" s="14"/>
      <c r="RUU920" s="14"/>
      <c r="RUV920" s="14"/>
      <c r="RUW920" s="14"/>
      <c r="RUX920" s="14"/>
      <c r="RUY920" s="14"/>
      <c r="RUZ920" s="14"/>
      <c r="RVA920" s="14"/>
      <c r="RVB920" s="14"/>
      <c r="RVC920" s="14"/>
      <c r="RVD920" s="14"/>
      <c r="RVE920" s="14"/>
      <c r="RVF920" s="14"/>
      <c r="RVG920" s="14"/>
      <c r="RVH920" s="14"/>
      <c r="RVI920" s="14"/>
      <c r="RVJ920" s="14"/>
      <c r="RVK920" s="14"/>
      <c r="RVL920" s="14"/>
      <c r="RVM920" s="14"/>
      <c r="RVN920" s="14"/>
      <c r="RVO920" s="14"/>
      <c r="RVP920" s="14"/>
      <c r="RVQ920" s="14"/>
      <c r="RVR920" s="14"/>
      <c r="RVS920" s="14"/>
      <c r="RVT920" s="14"/>
      <c r="RVU920" s="14"/>
      <c r="RVV920" s="14"/>
      <c r="RVW920" s="14"/>
      <c r="RVX920" s="14"/>
      <c r="RVY920" s="14"/>
      <c r="RVZ920" s="14"/>
      <c r="RWA920" s="14"/>
      <c r="RWB920" s="14"/>
      <c r="RWC920" s="14"/>
      <c r="RWD920" s="14"/>
      <c r="RWE920" s="14"/>
      <c r="RWF920" s="14"/>
      <c r="RWG920" s="14"/>
      <c r="RWH920" s="14"/>
      <c r="RWI920" s="14"/>
      <c r="RWJ920" s="14"/>
      <c r="RWK920" s="14"/>
      <c r="RWL920" s="14"/>
      <c r="RWM920" s="14"/>
      <c r="RWN920" s="14"/>
      <c r="RWO920" s="14"/>
      <c r="RWP920" s="14"/>
      <c r="RWQ920" s="14"/>
      <c r="RWR920" s="14"/>
      <c r="RWS920" s="14"/>
      <c r="RWT920" s="14"/>
      <c r="RWU920" s="14"/>
      <c r="RWV920" s="14"/>
      <c r="RWW920" s="14"/>
      <c r="RWX920" s="14"/>
      <c r="RWY920" s="14"/>
      <c r="RWZ920" s="14"/>
      <c r="RXA920" s="14"/>
      <c r="RXB920" s="14"/>
      <c r="RXC920" s="14"/>
      <c r="RXD920" s="14"/>
      <c r="RXE920" s="14"/>
      <c r="RXF920" s="14"/>
      <c r="RXG920" s="14"/>
      <c r="RXH920" s="14"/>
      <c r="RXI920" s="14"/>
      <c r="RXJ920" s="14"/>
      <c r="RXK920" s="14"/>
      <c r="RXL920" s="14"/>
      <c r="RXM920" s="14"/>
      <c r="RXN920" s="14"/>
      <c r="RXO920" s="14"/>
      <c r="RXP920" s="14"/>
      <c r="RXQ920" s="14"/>
      <c r="RXR920" s="14"/>
      <c r="RXS920" s="14"/>
      <c r="RXT920" s="14"/>
      <c r="RXU920" s="14"/>
      <c r="RXV920" s="14"/>
      <c r="RXW920" s="14"/>
      <c r="RXX920" s="14"/>
      <c r="RXY920" s="14"/>
      <c r="RXZ920" s="14"/>
      <c r="RYA920" s="14"/>
      <c r="RYB920" s="14"/>
      <c r="RYC920" s="14"/>
      <c r="RYD920" s="14"/>
      <c r="RYE920" s="14"/>
      <c r="RYF920" s="14"/>
      <c r="RYG920" s="14"/>
      <c r="RYH920" s="14"/>
      <c r="RYI920" s="14"/>
      <c r="RYJ920" s="14"/>
      <c r="RYK920" s="14"/>
      <c r="RYL920" s="14"/>
      <c r="RYM920" s="14"/>
      <c r="RYN920" s="14"/>
      <c r="RYO920" s="14"/>
      <c r="RYP920" s="14"/>
      <c r="RYQ920" s="14"/>
      <c r="RYR920" s="14"/>
      <c r="RYS920" s="14"/>
      <c r="RYT920" s="14"/>
      <c r="RYU920" s="14"/>
      <c r="RYV920" s="14"/>
      <c r="RYW920" s="14"/>
      <c r="RYX920" s="14"/>
      <c r="RYY920" s="14"/>
      <c r="RYZ920" s="14"/>
      <c r="RZA920" s="14"/>
      <c r="RZB920" s="14"/>
      <c r="RZC920" s="14"/>
      <c r="RZD920" s="14"/>
      <c r="RZE920" s="14"/>
      <c r="RZF920" s="14"/>
      <c r="RZG920" s="14"/>
      <c r="RZH920" s="14"/>
      <c r="RZI920" s="14"/>
      <c r="RZJ920" s="14"/>
      <c r="RZK920" s="14"/>
      <c r="RZL920" s="14"/>
      <c r="RZM920" s="14"/>
      <c r="RZN920" s="14"/>
      <c r="RZO920" s="14"/>
      <c r="RZP920" s="14"/>
      <c r="RZQ920" s="14"/>
      <c r="RZR920" s="14"/>
      <c r="RZS920" s="14"/>
      <c r="RZT920" s="14"/>
      <c r="RZU920" s="14"/>
      <c r="RZV920" s="14"/>
      <c r="RZW920" s="14"/>
      <c r="RZX920" s="14"/>
      <c r="RZY920" s="14"/>
      <c r="RZZ920" s="14"/>
      <c r="SAA920" s="14"/>
      <c r="SAB920" s="14"/>
      <c r="SAC920" s="14"/>
      <c r="SAD920" s="14"/>
      <c r="SAE920" s="14"/>
      <c r="SAF920" s="14"/>
      <c r="SAG920" s="14"/>
      <c r="SAH920" s="14"/>
      <c r="SAI920" s="14"/>
      <c r="SAJ920" s="14"/>
      <c r="SAK920" s="14"/>
      <c r="SAL920" s="14"/>
      <c r="SAM920" s="14"/>
      <c r="SAN920" s="14"/>
      <c r="SAO920" s="14"/>
      <c r="SAP920" s="14"/>
      <c r="SAQ920" s="14"/>
      <c r="SAR920" s="14"/>
      <c r="SAS920" s="14"/>
      <c r="SAT920" s="14"/>
      <c r="SAU920" s="14"/>
      <c r="SAV920" s="14"/>
      <c r="SAW920" s="14"/>
      <c r="SAX920" s="14"/>
      <c r="SAY920" s="14"/>
      <c r="SAZ920" s="14"/>
      <c r="SBA920" s="14"/>
      <c r="SBB920" s="14"/>
      <c r="SBC920" s="14"/>
      <c r="SBD920" s="14"/>
      <c r="SBE920" s="14"/>
      <c r="SBF920" s="14"/>
      <c r="SBG920" s="14"/>
      <c r="SBH920" s="14"/>
      <c r="SBI920" s="14"/>
      <c r="SBJ920" s="14"/>
      <c r="SBK920" s="14"/>
      <c r="SBL920" s="14"/>
      <c r="SBM920" s="14"/>
      <c r="SBN920" s="14"/>
      <c r="SBO920" s="14"/>
      <c r="SBP920" s="14"/>
      <c r="SBQ920" s="14"/>
      <c r="SBR920" s="14"/>
      <c r="SBS920" s="14"/>
      <c r="SBT920" s="14"/>
      <c r="SBU920" s="14"/>
      <c r="SBV920" s="14"/>
      <c r="SBW920" s="14"/>
      <c r="SBX920" s="14"/>
      <c r="SBY920" s="14"/>
      <c r="SBZ920" s="14"/>
      <c r="SCA920" s="14"/>
      <c r="SCB920" s="14"/>
      <c r="SCC920" s="14"/>
      <c r="SCD920" s="14"/>
      <c r="SCE920" s="14"/>
      <c r="SCF920" s="14"/>
      <c r="SCG920" s="14"/>
      <c r="SCH920" s="14"/>
      <c r="SCI920" s="14"/>
      <c r="SCJ920" s="14"/>
      <c r="SCK920" s="14"/>
      <c r="SCL920" s="14"/>
      <c r="SCM920" s="14"/>
      <c r="SCN920" s="14"/>
      <c r="SCO920" s="14"/>
      <c r="SCP920" s="14"/>
      <c r="SCQ920" s="14"/>
      <c r="SCR920" s="14"/>
      <c r="SCS920" s="14"/>
      <c r="SCT920" s="14"/>
      <c r="SCU920" s="14"/>
      <c r="SCV920" s="14"/>
      <c r="SCW920" s="14"/>
      <c r="SCX920" s="14"/>
      <c r="SCY920" s="14"/>
      <c r="SCZ920" s="14"/>
      <c r="SDA920" s="14"/>
      <c r="SDB920" s="14"/>
      <c r="SDC920" s="14"/>
      <c r="SDD920" s="14"/>
      <c r="SDE920" s="14"/>
      <c r="SDF920" s="14"/>
      <c r="SDG920" s="14"/>
      <c r="SDH920" s="14"/>
      <c r="SDI920" s="14"/>
      <c r="SDJ920" s="14"/>
      <c r="SDK920" s="14"/>
      <c r="SDL920" s="14"/>
      <c r="SDM920" s="14"/>
      <c r="SDN920" s="14"/>
      <c r="SDO920" s="14"/>
      <c r="SDP920" s="14"/>
      <c r="SDQ920" s="14"/>
      <c r="SDR920" s="14"/>
      <c r="SDS920" s="14"/>
      <c r="SDT920" s="14"/>
      <c r="SDU920" s="14"/>
      <c r="SDV920" s="14"/>
      <c r="SDW920" s="14"/>
      <c r="SDX920" s="14"/>
      <c r="SDY920" s="14"/>
      <c r="SDZ920" s="14"/>
      <c r="SEA920" s="14"/>
      <c r="SEB920" s="14"/>
      <c r="SEC920" s="14"/>
      <c r="SED920" s="14"/>
      <c r="SEE920" s="14"/>
      <c r="SEF920" s="14"/>
      <c r="SEG920" s="14"/>
      <c r="SEH920" s="14"/>
      <c r="SEI920" s="14"/>
      <c r="SEJ920" s="14"/>
      <c r="SEK920" s="14"/>
      <c r="SEL920" s="14"/>
      <c r="SEM920" s="14"/>
      <c r="SEN920" s="14"/>
      <c r="SEO920" s="14"/>
      <c r="SEP920" s="14"/>
      <c r="SEQ920" s="14"/>
      <c r="SER920" s="14"/>
      <c r="SES920" s="14"/>
      <c r="SET920" s="14"/>
      <c r="SEU920" s="14"/>
      <c r="SEV920" s="14"/>
      <c r="SEW920" s="14"/>
      <c r="SEX920" s="14"/>
      <c r="SEY920" s="14"/>
      <c r="SEZ920" s="14"/>
      <c r="SFA920" s="14"/>
      <c r="SFB920" s="14"/>
      <c r="SFC920" s="14"/>
      <c r="SFD920" s="14"/>
      <c r="SFE920" s="14"/>
      <c r="SFF920" s="14"/>
      <c r="SFG920" s="14"/>
      <c r="SFH920" s="14"/>
      <c r="SFI920" s="14"/>
      <c r="SFJ920" s="14"/>
      <c r="SFK920" s="14"/>
      <c r="SFL920" s="14"/>
      <c r="SFM920" s="14"/>
      <c r="SFN920" s="14"/>
      <c r="SFO920" s="14"/>
      <c r="SFP920" s="14"/>
      <c r="SFQ920" s="14"/>
      <c r="SFR920" s="14"/>
      <c r="SFS920" s="14"/>
      <c r="SFT920" s="14"/>
      <c r="SFU920" s="14"/>
      <c r="SFV920" s="14"/>
      <c r="SFW920" s="14"/>
      <c r="SFX920" s="14"/>
      <c r="SFY920" s="14"/>
      <c r="SFZ920" s="14"/>
      <c r="SGA920" s="14"/>
      <c r="SGB920" s="14"/>
      <c r="SGC920" s="14"/>
      <c r="SGD920" s="14"/>
      <c r="SGE920" s="14"/>
      <c r="SGF920" s="14"/>
      <c r="SGG920" s="14"/>
      <c r="SGH920" s="14"/>
      <c r="SGI920" s="14"/>
      <c r="SGJ920" s="14"/>
      <c r="SGK920" s="14"/>
      <c r="SGL920" s="14"/>
      <c r="SGM920" s="14"/>
      <c r="SGN920" s="14"/>
      <c r="SGO920" s="14"/>
      <c r="SGP920" s="14"/>
      <c r="SGQ920" s="14"/>
      <c r="SGR920" s="14"/>
      <c r="SGS920" s="14"/>
      <c r="SGT920" s="14"/>
      <c r="SGU920" s="14"/>
      <c r="SGV920" s="14"/>
      <c r="SGW920" s="14"/>
      <c r="SGX920" s="14"/>
      <c r="SGY920" s="14"/>
      <c r="SGZ920" s="14"/>
      <c r="SHA920" s="14"/>
      <c r="SHB920" s="14"/>
      <c r="SHC920" s="14"/>
      <c r="SHD920" s="14"/>
      <c r="SHE920" s="14"/>
      <c r="SHF920" s="14"/>
      <c r="SHG920" s="14"/>
      <c r="SHH920" s="14"/>
      <c r="SHI920" s="14"/>
      <c r="SHJ920" s="14"/>
      <c r="SHK920" s="14"/>
      <c r="SHL920" s="14"/>
      <c r="SHM920" s="14"/>
      <c r="SHN920" s="14"/>
      <c r="SHO920" s="14"/>
      <c r="SHP920" s="14"/>
      <c r="SHQ920" s="14"/>
      <c r="SHR920" s="14"/>
      <c r="SHS920" s="14"/>
      <c r="SHT920" s="14"/>
      <c r="SHU920" s="14"/>
      <c r="SHV920" s="14"/>
      <c r="SHW920" s="14"/>
      <c r="SHX920" s="14"/>
      <c r="SHY920" s="14"/>
      <c r="SHZ920" s="14"/>
      <c r="SIA920" s="14"/>
      <c r="SIB920" s="14"/>
      <c r="SIC920" s="14"/>
      <c r="SID920" s="14"/>
      <c r="SIE920" s="14"/>
      <c r="SIF920" s="14"/>
      <c r="SIG920" s="14"/>
      <c r="SIH920" s="14"/>
      <c r="SII920" s="14"/>
      <c r="SIJ920" s="14"/>
      <c r="SIK920" s="14"/>
      <c r="SIL920" s="14"/>
      <c r="SIM920" s="14"/>
      <c r="SIN920" s="14"/>
      <c r="SIO920" s="14"/>
      <c r="SIP920" s="14"/>
      <c r="SIQ920" s="14"/>
      <c r="SIR920" s="14"/>
      <c r="SIS920" s="14"/>
      <c r="SIT920" s="14"/>
      <c r="SIU920" s="14"/>
      <c r="SIV920" s="14"/>
      <c r="SIW920" s="14"/>
      <c r="SIX920" s="14"/>
      <c r="SIY920" s="14"/>
      <c r="SIZ920" s="14"/>
      <c r="SJA920" s="14"/>
      <c r="SJB920" s="14"/>
      <c r="SJC920" s="14"/>
      <c r="SJD920" s="14"/>
      <c r="SJE920" s="14"/>
      <c r="SJF920" s="14"/>
      <c r="SJG920" s="14"/>
      <c r="SJH920" s="14"/>
      <c r="SJI920" s="14"/>
      <c r="SJJ920" s="14"/>
      <c r="SJK920" s="14"/>
      <c r="SJL920" s="14"/>
      <c r="SJM920" s="14"/>
      <c r="SJN920" s="14"/>
      <c r="SJO920" s="14"/>
      <c r="SJP920" s="14"/>
      <c r="SJQ920" s="14"/>
      <c r="SJR920" s="14"/>
      <c r="SJS920" s="14"/>
      <c r="SJT920" s="14"/>
      <c r="SJU920" s="14"/>
      <c r="SJV920" s="14"/>
      <c r="SJW920" s="14"/>
      <c r="SJX920" s="14"/>
      <c r="SJY920" s="14"/>
      <c r="SJZ920" s="14"/>
      <c r="SKA920" s="14"/>
      <c r="SKB920" s="14"/>
      <c r="SKC920" s="14"/>
      <c r="SKD920" s="14"/>
      <c r="SKE920" s="14"/>
      <c r="SKF920" s="14"/>
      <c r="SKG920" s="14"/>
      <c r="SKH920" s="14"/>
      <c r="SKI920" s="14"/>
      <c r="SKJ920" s="14"/>
      <c r="SKK920" s="14"/>
      <c r="SKL920" s="14"/>
      <c r="SKM920" s="14"/>
      <c r="SKN920" s="14"/>
      <c r="SKO920" s="14"/>
      <c r="SKP920" s="14"/>
      <c r="SKQ920" s="14"/>
      <c r="SKR920" s="14"/>
      <c r="SKS920" s="14"/>
      <c r="SKT920" s="14"/>
      <c r="SKU920" s="14"/>
      <c r="SKV920" s="14"/>
      <c r="SKW920" s="14"/>
      <c r="SKX920" s="14"/>
      <c r="SKY920" s="14"/>
      <c r="SKZ920" s="14"/>
      <c r="SLA920" s="14"/>
      <c r="SLB920" s="14"/>
      <c r="SLC920" s="14"/>
      <c r="SLD920" s="14"/>
      <c r="SLE920" s="14"/>
      <c r="SLF920" s="14"/>
      <c r="SLG920" s="14"/>
      <c r="SLH920" s="14"/>
      <c r="SLI920" s="14"/>
      <c r="SLJ920" s="14"/>
      <c r="SLK920" s="14"/>
      <c r="SLL920" s="14"/>
      <c r="SLM920" s="14"/>
      <c r="SLN920" s="14"/>
      <c r="SLO920" s="14"/>
      <c r="SLP920" s="14"/>
      <c r="SLQ920" s="14"/>
      <c r="SLR920" s="14"/>
      <c r="SLS920" s="14"/>
      <c r="SLT920" s="14"/>
      <c r="SLU920" s="14"/>
      <c r="SLV920" s="14"/>
      <c r="SLW920" s="14"/>
      <c r="SLX920" s="14"/>
      <c r="SLY920" s="14"/>
      <c r="SLZ920" s="14"/>
      <c r="SMA920" s="14"/>
      <c r="SMB920" s="14"/>
      <c r="SMC920" s="14"/>
      <c r="SMD920" s="14"/>
      <c r="SME920" s="14"/>
      <c r="SMF920" s="14"/>
      <c r="SMG920" s="14"/>
      <c r="SMH920" s="14"/>
      <c r="SMI920" s="14"/>
      <c r="SMJ920" s="14"/>
      <c r="SMK920" s="14"/>
      <c r="SML920" s="14"/>
      <c r="SMM920" s="14"/>
      <c r="SMN920" s="14"/>
      <c r="SMO920" s="14"/>
      <c r="SMP920" s="14"/>
      <c r="SMQ920" s="14"/>
      <c r="SMR920" s="14"/>
      <c r="SMS920" s="14"/>
      <c r="SMT920" s="14"/>
      <c r="SMU920" s="14"/>
      <c r="SMV920" s="14"/>
      <c r="SMW920" s="14"/>
      <c r="SMX920" s="14"/>
      <c r="SMY920" s="14"/>
      <c r="SMZ920" s="14"/>
      <c r="SNA920" s="14"/>
      <c r="SNB920" s="14"/>
      <c r="SNC920" s="14"/>
      <c r="SND920" s="14"/>
      <c r="SNE920" s="14"/>
      <c r="SNF920" s="14"/>
      <c r="SNG920" s="14"/>
      <c r="SNH920" s="14"/>
      <c r="SNI920" s="14"/>
      <c r="SNJ920" s="14"/>
      <c r="SNK920" s="14"/>
      <c r="SNL920" s="14"/>
      <c r="SNM920" s="14"/>
      <c r="SNN920" s="14"/>
      <c r="SNO920" s="14"/>
      <c r="SNP920" s="14"/>
      <c r="SNQ920" s="14"/>
      <c r="SNR920" s="14"/>
      <c r="SNS920" s="14"/>
      <c r="SNT920" s="14"/>
      <c r="SNU920" s="14"/>
      <c r="SNV920" s="14"/>
      <c r="SNW920" s="14"/>
      <c r="SNX920" s="14"/>
      <c r="SNY920" s="14"/>
      <c r="SNZ920" s="14"/>
      <c r="SOA920" s="14"/>
      <c r="SOB920" s="14"/>
      <c r="SOC920" s="14"/>
      <c r="SOD920" s="14"/>
      <c r="SOE920" s="14"/>
      <c r="SOF920" s="14"/>
      <c r="SOG920" s="14"/>
      <c r="SOH920" s="14"/>
      <c r="SOI920" s="14"/>
      <c r="SOJ920" s="14"/>
      <c r="SOK920" s="14"/>
      <c r="SOL920" s="14"/>
      <c r="SOM920" s="14"/>
      <c r="SON920" s="14"/>
      <c r="SOO920" s="14"/>
      <c r="SOP920" s="14"/>
      <c r="SOQ920" s="14"/>
      <c r="SOR920" s="14"/>
      <c r="SOS920" s="14"/>
      <c r="SOT920" s="14"/>
      <c r="SOU920" s="14"/>
      <c r="SOV920" s="14"/>
      <c r="SOW920" s="14"/>
      <c r="SOX920" s="14"/>
      <c r="SOY920" s="14"/>
      <c r="SOZ920" s="14"/>
      <c r="SPA920" s="14"/>
      <c r="SPB920" s="14"/>
      <c r="SPC920" s="14"/>
      <c r="SPD920" s="14"/>
      <c r="SPE920" s="14"/>
      <c r="SPF920" s="14"/>
      <c r="SPG920" s="14"/>
      <c r="SPH920" s="14"/>
      <c r="SPI920" s="14"/>
      <c r="SPJ920" s="14"/>
      <c r="SPK920" s="14"/>
      <c r="SPL920" s="14"/>
      <c r="SPM920" s="14"/>
      <c r="SPN920" s="14"/>
      <c r="SPO920" s="14"/>
      <c r="SPP920" s="14"/>
      <c r="SPQ920" s="14"/>
      <c r="SPR920" s="14"/>
      <c r="SPS920" s="14"/>
      <c r="SPT920" s="14"/>
      <c r="SPU920" s="14"/>
      <c r="SPV920" s="14"/>
      <c r="SPW920" s="14"/>
      <c r="SPX920" s="14"/>
      <c r="SPY920" s="14"/>
      <c r="SPZ920" s="14"/>
      <c r="SQA920" s="14"/>
      <c r="SQB920" s="14"/>
      <c r="SQC920" s="14"/>
      <c r="SQD920" s="14"/>
      <c r="SQE920" s="14"/>
      <c r="SQF920" s="14"/>
      <c r="SQG920" s="14"/>
      <c r="SQH920" s="14"/>
      <c r="SQI920" s="14"/>
      <c r="SQJ920" s="14"/>
      <c r="SQK920" s="14"/>
      <c r="SQL920" s="14"/>
      <c r="SQM920" s="14"/>
      <c r="SQN920" s="14"/>
      <c r="SQO920" s="14"/>
      <c r="SQP920" s="14"/>
      <c r="SQQ920" s="14"/>
      <c r="SQR920" s="14"/>
      <c r="SQS920" s="14"/>
      <c r="SQT920" s="14"/>
      <c r="SQU920" s="14"/>
      <c r="SQV920" s="14"/>
      <c r="SQW920" s="14"/>
      <c r="SQX920" s="14"/>
      <c r="SQY920" s="14"/>
      <c r="SQZ920" s="14"/>
      <c r="SRA920" s="14"/>
      <c r="SRB920" s="14"/>
      <c r="SRC920" s="14"/>
      <c r="SRD920" s="14"/>
      <c r="SRE920" s="14"/>
      <c r="SRF920" s="14"/>
      <c r="SRG920" s="14"/>
      <c r="SRH920" s="14"/>
      <c r="SRI920" s="14"/>
      <c r="SRJ920" s="14"/>
      <c r="SRK920" s="14"/>
      <c r="SRL920" s="14"/>
      <c r="SRM920" s="14"/>
      <c r="SRN920" s="14"/>
      <c r="SRO920" s="14"/>
      <c r="SRP920" s="14"/>
      <c r="SRQ920" s="14"/>
      <c r="SRR920" s="14"/>
      <c r="SRS920" s="14"/>
      <c r="SRT920" s="14"/>
      <c r="SRU920" s="14"/>
      <c r="SRV920" s="14"/>
      <c r="SRW920" s="14"/>
      <c r="SRX920" s="14"/>
      <c r="SRY920" s="14"/>
      <c r="SRZ920" s="14"/>
      <c r="SSA920" s="14"/>
      <c r="SSB920" s="14"/>
      <c r="SSC920" s="14"/>
      <c r="SSD920" s="14"/>
      <c r="SSE920" s="14"/>
      <c r="SSF920" s="14"/>
      <c r="SSG920" s="14"/>
      <c r="SSH920" s="14"/>
      <c r="SSI920" s="14"/>
      <c r="SSJ920" s="14"/>
      <c r="SSK920" s="14"/>
      <c r="SSL920" s="14"/>
      <c r="SSM920" s="14"/>
      <c r="SSN920" s="14"/>
      <c r="SSO920" s="14"/>
      <c r="SSP920" s="14"/>
      <c r="SSQ920" s="14"/>
      <c r="SSR920" s="14"/>
      <c r="SSS920" s="14"/>
      <c r="SST920" s="14"/>
      <c r="SSU920" s="14"/>
      <c r="SSV920" s="14"/>
      <c r="SSW920" s="14"/>
      <c r="SSX920" s="14"/>
      <c r="SSY920" s="14"/>
      <c r="SSZ920" s="14"/>
      <c r="STA920" s="14"/>
      <c r="STB920" s="14"/>
      <c r="STC920" s="14"/>
      <c r="STD920" s="14"/>
      <c r="STE920" s="14"/>
      <c r="STF920" s="14"/>
      <c r="STG920" s="14"/>
      <c r="STH920" s="14"/>
      <c r="STI920" s="14"/>
      <c r="STJ920" s="14"/>
      <c r="STK920" s="14"/>
      <c r="STL920" s="14"/>
      <c r="STM920" s="14"/>
      <c r="STN920" s="14"/>
      <c r="STO920" s="14"/>
      <c r="STP920" s="14"/>
      <c r="STQ920" s="14"/>
      <c r="STR920" s="14"/>
      <c r="STS920" s="14"/>
      <c r="STT920" s="14"/>
      <c r="STU920" s="14"/>
      <c r="STV920" s="14"/>
      <c r="STW920" s="14"/>
      <c r="STX920" s="14"/>
      <c r="STY920" s="14"/>
      <c r="STZ920" s="14"/>
      <c r="SUA920" s="14"/>
      <c r="SUB920" s="14"/>
      <c r="SUC920" s="14"/>
      <c r="SUD920" s="14"/>
      <c r="SUE920" s="14"/>
      <c r="SUF920" s="14"/>
      <c r="SUG920" s="14"/>
      <c r="SUH920" s="14"/>
      <c r="SUI920" s="14"/>
      <c r="SUJ920" s="14"/>
      <c r="SUK920" s="14"/>
      <c r="SUL920" s="14"/>
      <c r="SUM920" s="14"/>
      <c r="SUN920" s="14"/>
      <c r="SUO920" s="14"/>
      <c r="SUP920" s="14"/>
      <c r="SUQ920" s="14"/>
      <c r="SUR920" s="14"/>
      <c r="SUS920" s="14"/>
      <c r="SUT920" s="14"/>
      <c r="SUU920" s="14"/>
      <c r="SUV920" s="14"/>
      <c r="SUW920" s="14"/>
      <c r="SUX920" s="14"/>
      <c r="SUY920" s="14"/>
      <c r="SUZ920" s="14"/>
      <c r="SVA920" s="14"/>
      <c r="SVB920" s="14"/>
      <c r="SVC920" s="14"/>
      <c r="SVD920" s="14"/>
      <c r="SVE920" s="14"/>
      <c r="SVF920" s="14"/>
      <c r="SVG920" s="14"/>
      <c r="SVH920" s="14"/>
      <c r="SVI920" s="14"/>
      <c r="SVJ920" s="14"/>
      <c r="SVK920" s="14"/>
      <c r="SVL920" s="14"/>
      <c r="SVM920" s="14"/>
      <c r="SVN920" s="14"/>
      <c r="SVO920" s="14"/>
      <c r="SVP920" s="14"/>
      <c r="SVQ920" s="14"/>
      <c r="SVR920" s="14"/>
      <c r="SVS920" s="14"/>
      <c r="SVT920" s="14"/>
      <c r="SVU920" s="14"/>
      <c r="SVV920" s="14"/>
      <c r="SVW920" s="14"/>
      <c r="SVX920" s="14"/>
      <c r="SVY920" s="14"/>
      <c r="SVZ920" s="14"/>
      <c r="SWA920" s="14"/>
      <c r="SWB920" s="14"/>
      <c r="SWC920" s="14"/>
      <c r="SWD920" s="14"/>
      <c r="SWE920" s="14"/>
      <c r="SWF920" s="14"/>
      <c r="SWG920" s="14"/>
      <c r="SWH920" s="14"/>
      <c r="SWI920" s="14"/>
      <c r="SWJ920" s="14"/>
      <c r="SWK920" s="14"/>
      <c r="SWL920" s="14"/>
      <c r="SWM920" s="14"/>
      <c r="SWN920" s="14"/>
      <c r="SWO920" s="14"/>
      <c r="SWP920" s="14"/>
      <c r="SWQ920" s="14"/>
      <c r="SWR920" s="14"/>
      <c r="SWS920" s="14"/>
      <c r="SWT920" s="14"/>
      <c r="SWU920" s="14"/>
      <c r="SWV920" s="14"/>
      <c r="SWW920" s="14"/>
      <c r="SWX920" s="14"/>
      <c r="SWY920" s="14"/>
      <c r="SWZ920" s="14"/>
      <c r="SXA920" s="14"/>
      <c r="SXB920" s="14"/>
      <c r="SXC920" s="14"/>
      <c r="SXD920" s="14"/>
      <c r="SXE920" s="14"/>
      <c r="SXF920" s="14"/>
      <c r="SXG920" s="14"/>
      <c r="SXH920" s="14"/>
      <c r="SXI920" s="14"/>
      <c r="SXJ920" s="14"/>
      <c r="SXK920" s="14"/>
      <c r="SXL920" s="14"/>
      <c r="SXM920" s="14"/>
      <c r="SXN920" s="14"/>
      <c r="SXO920" s="14"/>
      <c r="SXP920" s="14"/>
      <c r="SXQ920" s="14"/>
      <c r="SXR920" s="14"/>
      <c r="SXS920" s="14"/>
      <c r="SXT920" s="14"/>
      <c r="SXU920" s="14"/>
      <c r="SXV920" s="14"/>
      <c r="SXW920" s="14"/>
      <c r="SXX920" s="14"/>
      <c r="SXY920" s="14"/>
      <c r="SXZ920" s="14"/>
      <c r="SYA920" s="14"/>
      <c r="SYB920" s="14"/>
      <c r="SYC920" s="14"/>
      <c r="SYD920" s="14"/>
      <c r="SYE920" s="14"/>
      <c r="SYF920" s="14"/>
      <c r="SYG920" s="14"/>
      <c r="SYH920" s="14"/>
      <c r="SYI920" s="14"/>
      <c r="SYJ920" s="14"/>
      <c r="SYK920" s="14"/>
      <c r="SYL920" s="14"/>
      <c r="SYM920" s="14"/>
      <c r="SYN920" s="14"/>
      <c r="SYO920" s="14"/>
      <c r="SYP920" s="14"/>
      <c r="SYQ920" s="14"/>
      <c r="SYR920" s="14"/>
      <c r="SYS920" s="14"/>
      <c r="SYT920" s="14"/>
      <c r="SYU920" s="14"/>
      <c r="SYV920" s="14"/>
      <c r="SYW920" s="14"/>
      <c r="SYX920" s="14"/>
      <c r="SYY920" s="14"/>
      <c r="SYZ920" s="14"/>
      <c r="SZA920" s="14"/>
      <c r="SZB920" s="14"/>
      <c r="SZC920" s="14"/>
      <c r="SZD920" s="14"/>
      <c r="SZE920" s="14"/>
      <c r="SZF920" s="14"/>
      <c r="SZG920" s="14"/>
      <c r="SZH920" s="14"/>
      <c r="SZI920" s="14"/>
      <c r="SZJ920" s="14"/>
      <c r="SZK920" s="14"/>
      <c r="SZL920" s="14"/>
      <c r="SZM920" s="14"/>
      <c r="SZN920" s="14"/>
      <c r="SZO920" s="14"/>
      <c r="SZP920" s="14"/>
      <c r="SZQ920" s="14"/>
      <c r="SZR920" s="14"/>
      <c r="SZS920" s="14"/>
      <c r="SZT920" s="14"/>
      <c r="SZU920" s="14"/>
      <c r="SZV920" s="14"/>
      <c r="SZW920" s="14"/>
      <c r="SZX920" s="14"/>
      <c r="SZY920" s="14"/>
      <c r="SZZ920" s="14"/>
      <c r="TAA920" s="14"/>
      <c r="TAB920" s="14"/>
      <c r="TAC920" s="14"/>
      <c r="TAD920" s="14"/>
      <c r="TAE920" s="14"/>
      <c r="TAF920" s="14"/>
      <c r="TAG920" s="14"/>
      <c r="TAH920" s="14"/>
      <c r="TAI920" s="14"/>
      <c r="TAJ920" s="14"/>
      <c r="TAK920" s="14"/>
      <c r="TAL920" s="14"/>
      <c r="TAM920" s="14"/>
      <c r="TAN920" s="14"/>
      <c r="TAO920" s="14"/>
      <c r="TAP920" s="14"/>
      <c r="TAQ920" s="14"/>
      <c r="TAR920" s="14"/>
      <c r="TAS920" s="14"/>
      <c r="TAT920" s="14"/>
      <c r="TAU920" s="14"/>
      <c r="TAV920" s="14"/>
      <c r="TAW920" s="14"/>
      <c r="TAX920" s="14"/>
      <c r="TAY920" s="14"/>
      <c r="TAZ920" s="14"/>
      <c r="TBA920" s="14"/>
      <c r="TBB920" s="14"/>
      <c r="TBC920" s="14"/>
      <c r="TBD920" s="14"/>
      <c r="TBE920" s="14"/>
      <c r="TBF920" s="14"/>
      <c r="TBG920" s="14"/>
      <c r="TBH920" s="14"/>
      <c r="TBI920" s="14"/>
      <c r="TBJ920" s="14"/>
      <c r="TBK920" s="14"/>
      <c r="TBL920" s="14"/>
      <c r="TBM920" s="14"/>
      <c r="TBN920" s="14"/>
      <c r="TBO920" s="14"/>
      <c r="TBP920" s="14"/>
      <c r="TBQ920" s="14"/>
      <c r="TBR920" s="14"/>
      <c r="TBS920" s="14"/>
      <c r="TBT920" s="14"/>
      <c r="TBU920" s="14"/>
      <c r="TBV920" s="14"/>
      <c r="TBW920" s="14"/>
      <c r="TBX920" s="14"/>
      <c r="TBY920" s="14"/>
      <c r="TBZ920" s="14"/>
      <c r="TCA920" s="14"/>
      <c r="TCB920" s="14"/>
      <c r="TCC920" s="14"/>
      <c r="TCD920" s="14"/>
      <c r="TCE920" s="14"/>
      <c r="TCF920" s="14"/>
      <c r="TCG920" s="14"/>
      <c r="TCH920" s="14"/>
      <c r="TCI920" s="14"/>
      <c r="TCJ920" s="14"/>
      <c r="TCK920" s="14"/>
      <c r="TCL920" s="14"/>
      <c r="TCM920" s="14"/>
      <c r="TCN920" s="14"/>
      <c r="TCO920" s="14"/>
      <c r="TCP920" s="14"/>
      <c r="TCQ920" s="14"/>
      <c r="TCR920" s="14"/>
      <c r="TCS920" s="14"/>
      <c r="TCT920" s="14"/>
      <c r="TCU920" s="14"/>
      <c r="TCV920" s="14"/>
      <c r="TCW920" s="14"/>
      <c r="TCX920" s="14"/>
      <c r="TCY920" s="14"/>
      <c r="TCZ920" s="14"/>
      <c r="TDA920" s="14"/>
      <c r="TDB920" s="14"/>
      <c r="TDC920" s="14"/>
      <c r="TDD920" s="14"/>
      <c r="TDE920" s="14"/>
      <c r="TDF920" s="14"/>
      <c r="TDG920" s="14"/>
      <c r="TDH920" s="14"/>
      <c r="TDI920" s="14"/>
      <c r="TDJ920" s="14"/>
      <c r="TDK920" s="14"/>
      <c r="TDL920" s="14"/>
      <c r="TDM920" s="14"/>
      <c r="TDN920" s="14"/>
      <c r="TDO920" s="14"/>
      <c r="TDP920" s="14"/>
      <c r="TDQ920" s="14"/>
      <c r="TDR920" s="14"/>
      <c r="TDS920" s="14"/>
      <c r="TDT920" s="14"/>
      <c r="TDU920" s="14"/>
      <c r="TDV920" s="14"/>
      <c r="TDW920" s="14"/>
      <c r="TDX920" s="14"/>
      <c r="TDY920" s="14"/>
      <c r="TDZ920" s="14"/>
      <c r="TEA920" s="14"/>
      <c r="TEB920" s="14"/>
      <c r="TEC920" s="14"/>
      <c r="TED920" s="14"/>
      <c r="TEE920" s="14"/>
      <c r="TEF920" s="14"/>
      <c r="TEG920" s="14"/>
      <c r="TEH920" s="14"/>
      <c r="TEI920" s="14"/>
      <c r="TEJ920" s="14"/>
      <c r="TEK920" s="14"/>
      <c r="TEL920" s="14"/>
      <c r="TEM920" s="14"/>
      <c r="TEN920" s="14"/>
      <c r="TEO920" s="14"/>
      <c r="TEP920" s="14"/>
      <c r="TEQ920" s="14"/>
      <c r="TER920" s="14"/>
      <c r="TES920" s="14"/>
      <c r="TET920" s="14"/>
      <c r="TEU920" s="14"/>
      <c r="TEV920" s="14"/>
      <c r="TEW920" s="14"/>
      <c r="TEX920" s="14"/>
      <c r="TEY920" s="14"/>
      <c r="TEZ920" s="14"/>
      <c r="TFA920" s="14"/>
      <c r="TFB920" s="14"/>
      <c r="TFC920" s="14"/>
      <c r="TFD920" s="14"/>
      <c r="TFE920" s="14"/>
      <c r="TFF920" s="14"/>
      <c r="TFG920" s="14"/>
      <c r="TFH920" s="14"/>
      <c r="TFI920" s="14"/>
      <c r="TFJ920" s="14"/>
      <c r="TFK920" s="14"/>
      <c r="TFL920" s="14"/>
      <c r="TFM920" s="14"/>
      <c r="TFN920" s="14"/>
      <c r="TFO920" s="14"/>
      <c r="TFP920" s="14"/>
      <c r="TFQ920" s="14"/>
      <c r="TFR920" s="14"/>
      <c r="TFS920" s="14"/>
      <c r="TFT920" s="14"/>
      <c r="TFU920" s="14"/>
      <c r="TFV920" s="14"/>
      <c r="TFW920" s="14"/>
      <c r="TFX920" s="14"/>
      <c r="TFY920" s="14"/>
      <c r="TFZ920" s="14"/>
      <c r="TGA920" s="14"/>
      <c r="TGB920" s="14"/>
      <c r="TGC920" s="14"/>
      <c r="TGD920" s="14"/>
      <c r="TGE920" s="14"/>
      <c r="TGF920" s="14"/>
      <c r="TGG920" s="14"/>
      <c r="TGH920" s="14"/>
      <c r="TGI920" s="14"/>
      <c r="TGJ920" s="14"/>
      <c r="TGK920" s="14"/>
      <c r="TGL920" s="14"/>
      <c r="TGM920" s="14"/>
      <c r="TGN920" s="14"/>
      <c r="TGO920" s="14"/>
      <c r="TGP920" s="14"/>
      <c r="TGQ920" s="14"/>
      <c r="TGR920" s="14"/>
      <c r="TGS920" s="14"/>
      <c r="TGT920" s="14"/>
      <c r="TGU920" s="14"/>
      <c r="TGV920" s="14"/>
      <c r="TGW920" s="14"/>
      <c r="TGX920" s="14"/>
      <c r="TGY920" s="14"/>
      <c r="TGZ920" s="14"/>
      <c r="THA920" s="14"/>
      <c r="THB920" s="14"/>
      <c r="THC920" s="14"/>
      <c r="THD920" s="14"/>
      <c r="THE920" s="14"/>
      <c r="THF920" s="14"/>
      <c r="THG920" s="14"/>
      <c r="THH920" s="14"/>
      <c r="THI920" s="14"/>
      <c r="THJ920" s="14"/>
      <c r="THK920" s="14"/>
      <c r="THL920" s="14"/>
      <c r="THM920" s="14"/>
      <c r="THN920" s="14"/>
      <c r="THO920" s="14"/>
      <c r="THP920" s="14"/>
      <c r="THQ920" s="14"/>
      <c r="THR920" s="14"/>
      <c r="THS920" s="14"/>
      <c r="THT920" s="14"/>
      <c r="THU920" s="14"/>
      <c r="THV920" s="14"/>
      <c r="THW920" s="14"/>
      <c r="THX920" s="14"/>
      <c r="THY920" s="14"/>
      <c r="THZ920" s="14"/>
      <c r="TIA920" s="14"/>
      <c r="TIB920" s="14"/>
      <c r="TIC920" s="14"/>
      <c r="TID920" s="14"/>
      <c r="TIE920" s="14"/>
      <c r="TIF920" s="14"/>
      <c r="TIG920" s="14"/>
      <c r="TIH920" s="14"/>
      <c r="TII920" s="14"/>
      <c r="TIJ920" s="14"/>
      <c r="TIK920" s="14"/>
      <c r="TIL920" s="14"/>
      <c r="TIM920" s="14"/>
      <c r="TIN920" s="14"/>
      <c r="TIO920" s="14"/>
      <c r="TIP920" s="14"/>
      <c r="TIQ920" s="14"/>
      <c r="TIR920" s="14"/>
      <c r="TIS920" s="14"/>
      <c r="TIT920" s="14"/>
      <c r="TIU920" s="14"/>
      <c r="TIV920" s="14"/>
      <c r="TIW920" s="14"/>
      <c r="TIX920" s="14"/>
      <c r="TIY920" s="14"/>
      <c r="TIZ920" s="14"/>
      <c r="TJA920" s="14"/>
      <c r="TJB920" s="14"/>
      <c r="TJC920" s="14"/>
      <c r="TJD920" s="14"/>
      <c r="TJE920" s="14"/>
      <c r="TJF920" s="14"/>
      <c r="TJG920" s="14"/>
      <c r="TJH920" s="14"/>
      <c r="TJI920" s="14"/>
      <c r="TJJ920" s="14"/>
      <c r="TJK920" s="14"/>
      <c r="TJL920" s="14"/>
      <c r="TJM920" s="14"/>
      <c r="TJN920" s="14"/>
      <c r="TJO920" s="14"/>
      <c r="TJP920" s="14"/>
      <c r="TJQ920" s="14"/>
      <c r="TJR920" s="14"/>
      <c r="TJS920" s="14"/>
      <c r="TJT920" s="14"/>
      <c r="TJU920" s="14"/>
      <c r="TJV920" s="14"/>
      <c r="TJW920" s="14"/>
      <c r="TJX920" s="14"/>
      <c r="TJY920" s="14"/>
      <c r="TJZ920" s="14"/>
      <c r="TKA920" s="14"/>
      <c r="TKB920" s="14"/>
      <c r="TKC920" s="14"/>
      <c r="TKD920" s="14"/>
      <c r="TKE920" s="14"/>
      <c r="TKF920" s="14"/>
      <c r="TKG920" s="14"/>
      <c r="TKH920" s="14"/>
      <c r="TKI920" s="14"/>
      <c r="TKJ920" s="14"/>
      <c r="TKK920" s="14"/>
      <c r="TKL920" s="14"/>
      <c r="TKM920" s="14"/>
      <c r="TKN920" s="14"/>
      <c r="TKO920" s="14"/>
      <c r="TKP920" s="14"/>
      <c r="TKQ920" s="14"/>
      <c r="TKR920" s="14"/>
      <c r="TKS920" s="14"/>
      <c r="TKT920" s="14"/>
      <c r="TKU920" s="14"/>
      <c r="TKV920" s="14"/>
      <c r="TKW920" s="14"/>
      <c r="TKX920" s="14"/>
      <c r="TKY920" s="14"/>
      <c r="TKZ920" s="14"/>
      <c r="TLA920" s="14"/>
      <c r="TLB920" s="14"/>
      <c r="TLC920" s="14"/>
      <c r="TLD920" s="14"/>
      <c r="TLE920" s="14"/>
      <c r="TLF920" s="14"/>
      <c r="TLG920" s="14"/>
      <c r="TLH920" s="14"/>
      <c r="TLI920" s="14"/>
      <c r="TLJ920" s="14"/>
      <c r="TLK920" s="14"/>
      <c r="TLL920" s="14"/>
      <c r="TLM920" s="14"/>
      <c r="TLN920" s="14"/>
      <c r="TLO920" s="14"/>
      <c r="TLP920" s="14"/>
      <c r="TLQ920" s="14"/>
      <c r="TLR920" s="14"/>
      <c r="TLS920" s="14"/>
      <c r="TLT920" s="14"/>
      <c r="TLU920" s="14"/>
      <c r="TLV920" s="14"/>
      <c r="TLW920" s="14"/>
      <c r="TLX920" s="14"/>
      <c r="TLY920" s="14"/>
      <c r="TLZ920" s="14"/>
      <c r="TMA920" s="14"/>
      <c r="TMB920" s="14"/>
      <c r="TMC920" s="14"/>
      <c r="TMD920" s="14"/>
      <c r="TME920" s="14"/>
      <c r="TMF920" s="14"/>
      <c r="TMG920" s="14"/>
      <c r="TMH920" s="14"/>
      <c r="TMI920" s="14"/>
      <c r="TMJ920" s="14"/>
      <c r="TMK920" s="14"/>
      <c r="TML920" s="14"/>
      <c r="TMM920" s="14"/>
      <c r="TMN920" s="14"/>
      <c r="TMO920" s="14"/>
      <c r="TMP920" s="14"/>
      <c r="TMQ920" s="14"/>
      <c r="TMR920" s="14"/>
      <c r="TMS920" s="14"/>
      <c r="TMT920" s="14"/>
      <c r="TMU920" s="14"/>
      <c r="TMV920" s="14"/>
      <c r="TMW920" s="14"/>
      <c r="TMX920" s="14"/>
      <c r="TMY920" s="14"/>
      <c r="TMZ920" s="14"/>
      <c r="TNA920" s="14"/>
      <c r="TNB920" s="14"/>
      <c r="TNC920" s="14"/>
      <c r="TND920" s="14"/>
      <c r="TNE920" s="14"/>
      <c r="TNF920" s="14"/>
      <c r="TNG920" s="14"/>
      <c r="TNH920" s="14"/>
      <c r="TNI920" s="14"/>
      <c r="TNJ920" s="14"/>
      <c r="TNK920" s="14"/>
      <c r="TNL920" s="14"/>
      <c r="TNM920" s="14"/>
      <c r="TNN920" s="14"/>
      <c r="TNO920" s="14"/>
      <c r="TNP920" s="14"/>
      <c r="TNQ920" s="14"/>
      <c r="TNR920" s="14"/>
      <c r="TNS920" s="14"/>
      <c r="TNT920" s="14"/>
      <c r="TNU920" s="14"/>
      <c r="TNV920" s="14"/>
      <c r="TNW920" s="14"/>
      <c r="TNX920" s="14"/>
      <c r="TNY920" s="14"/>
      <c r="TNZ920" s="14"/>
      <c r="TOA920" s="14"/>
      <c r="TOB920" s="14"/>
      <c r="TOC920" s="14"/>
      <c r="TOD920" s="14"/>
      <c r="TOE920" s="14"/>
      <c r="TOF920" s="14"/>
      <c r="TOG920" s="14"/>
      <c r="TOH920" s="14"/>
      <c r="TOI920" s="14"/>
      <c r="TOJ920" s="14"/>
      <c r="TOK920" s="14"/>
      <c r="TOL920" s="14"/>
      <c r="TOM920" s="14"/>
      <c r="TON920" s="14"/>
      <c r="TOO920" s="14"/>
      <c r="TOP920" s="14"/>
      <c r="TOQ920" s="14"/>
      <c r="TOR920" s="14"/>
      <c r="TOS920" s="14"/>
      <c r="TOT920" s="14"/>
      <c r="TOU920" s="14"/>
      <c r="TOV920" s="14"/>
      <c r="TOW920" s="14"/>
      <c r="TOX920" s="14"/>
      <c r="TOY920" s="14"/>
      <c r="TOZ920" s="14"/>
      <c r="TPA920" s="14"/>
      <c r="TPB920" s="14"/>
      <c r="TPC920" s="14"/>
      <c r="TPD920" s="14"/>
      <c r="TPE920" s="14"/>
      <c r="TPF920" s="14"/>
      <c r="TPG920" s="14"/>
      <c r="TPH920" s="14"/>
      <c r="TPI920" s="14"/>
      <c r="TPJ920" s="14"/>
      <c r="TPK920" s="14"/>
      <c r="TPL920" s="14"/>
      <c r="TPM920" s="14"/>
      <c r="TPN920" s="14"/>
      <c r="TPO920" s="14"/>
      <c r="TPP920" s="14"/>
      <c r="TPQ920" s="14"/>
      <c r="TPR920" s="14"/>
      <c r="TPS920" s="14"/>
      <c r="TPT920" s="14"/>
      <c r="TPU920" s="14"/>
      <c r="TPV920" s="14"/>
      <c r="TPW920" s="14"/>
      <c r="TPX920" s="14"/>
      <c r="TPY920" s="14"/>
      <c r="TPZ920" s="14"/>
      <c r="TQA920" s="14"/>
      <c r="TQB920" s="14"/>
      <c r="TQC920" s="14"/>
      <c r="TQD920" s="14"/>
      <c r="TQE920" s="14"/>
      <c r="TQF920" s="14"/>
      <c r="TQG920" s="14"/>
      <c r="TQH920" s="14"/>
      <c r="TQI920" s="14"/>
      <c r="TQJ920" s="14"/>
      <c r="TQK920" s="14"/>
      <c r="TQL920" s="14"/>
      <c r="TQM920" s="14"/>
      <c r="TQN920" s="14"/>
      <c r="TQO920" s="14"/>
      <c r="TQP920" s="14"/>
      <c r="TQQ920" s="14"/>
      <c r="TQR920" s="14"/>
      <c r="TQS920" s="14"/>
      <c r="TQT920" s="14"/>
      <c r="TQU920" s="14"/>
      <c r="TQV920" s="14"/>
      <c r="TQW920" s="14"/>
      <c r="TQX920" s="14"/>
      <c r="TQY920" s="14"/>
      <c r="TQZ920" s="14"/>
      <c r="TRA920" s="14"/>
      <c r="TRB920" s="14"/>
      <c r="TRC920" s="14"/>
      <c r="TRD920" s="14"/>
      <c r="TRE920" s="14"/>
      <c r="TRF920" s="14"/>
      <c r="TRG920" s="14"/>
      <c r="TRH920" s="14"/>
      <c r="TRI920" s="14"/>
      <c r="TRJ920" s="14"/>
      <c r="TRK920" s="14"/>
      <c r="TRL920" s="14"/>
      <c r="TRM920" s="14"/>
      <c r="TRN920" s="14"/>
      <c r="TRO920" s="14"/>
      <c r="TRP920" s="14"/>
      <c r="TRQ920" s="14"/>
      <c r="TRR920" s="14"/>
      <c r="TRS920" s="14"/>
      <c r="TRT920" s="14"/>
      <c r="TRU920" s="14"/>
      <c r="TRV920" s="14"/>
      <c r="TRW920" s="14"/>
      <c r="TRX920" s="14"/>
      <c r="TRY920" s="14"/>
      <c r="TRZ920" s="14"/>
      <c r="TSA920" s="14"/>
      <c r="TSB920" s="14"/>
      <c r="TSC920" s="14"/>
      <c r="TSD920" s="14"/>
      <c r="TSE920" s="14"/>
      <c r="TSF920" s="14"/>
      <c r="TSG920" s="14"/>
      <c r="TSH920" s="14"/>
      <c r="TSI920" s="14"/>
      <c r="TSJ920" s="14"/>
      <c r="TSK920" s="14"/>
      <c r="TSL920" s="14"/>
      <c r="TSM920" s="14"/>
      <c r="TSN920" s="14"/>
      <c r="TSO920" s="14"/>
      <c r="TSP920" s="14"/>
      <c r="TSQ920" s="14"/>
      <c r="TSR920" s="14"/>
      <c r="TSS920" s="14"/>
      <c r="TST920" s="14"/>
      <c r="TSU920" s="14"/>
      <c r="TSV920" s="14"/>
      <c r="TSW920" s="14"/>
      <c r="TSX920" s="14"/>
      <c r="TSY920" s="14"/>
      <c r="TSZ920" s="14"/>
      <c r="TTA920" s="14"/>
      <c r="TTB920" s="14"/>
      <c r="TTC920" s="14"/>
      <c r="TTD920" s="14"/>
      <c r="TTE920" s="14"/>
      <c r="TTF920" s="14"/>
      <c r="TTG920" s="14"/>
      <c r="TTH920" s="14"/>
      <c r="TTI920" s="14"/>
      <c r="TTJ920" s="14"/>
      <c r="TTK920" s="14"/>
      <c r="TTL920" s="14"/>
      <c r="TTM920" s="14"/>
      <c r="TTN920" s="14"/>
      <c r="TTO920" s="14"/>
      <c r="TTP920" s="14"/>
      <c r="TTQ920" s="14"/>
      <c r="TTR920" s="14"/>
      <c r="TTS920" s="14"/>
      <c r="TTT920" s="14"/>
      <c r="TTU920" s="14"/>
      <c r="TTV920" s="14"/>
      <c r="TTW920" s="14"/>
      <c r="TTX920" s="14"/>
      <c r="TTY920" s="14"/>
      <c r="TTZ920" s="14"/>
      <c r="TUA920" s="14"/>
      <c r="TUB920" s="14"/>
      <c r="TUC920" s="14"/>
      <c r="TUD920" s="14"/>
      <c r="TUE920" s="14"/>
      <c r="TUF920" s="14"/>
      <c r="TUG920" s="14"/>
      <c r="TUH920" s="14"/>
      <c r="TUI920" s="14"/>
      <c r="TUJ920" s="14"/>
      <c r="TUK920" s="14"/>
      <c r="TUL920" s="14"/>
      <c r="TUM920" s="14"/>
      <c r="TUN920" s="14"/>
      <c r="TUO920" s="14"/>
      <c r="TUP920" s="14"/>
      <c r="TUQ920" s="14"/>
      <c r="TUR920" s="14"/>
      <c r="TUS920" s="14"/>
      <c r="TUT920" s="14"/>
      <c r="TUU920" s="14"/>
      <c r="TUV920" s="14"/>
      <c r="TUW920" s="14"/>
      <c r="TUX920" s="14"/>
      <c r="TUY920" s="14"/>
      <c r="TUZ920" s="14"/>
      <c r="TVA920" s="14"/>
      <c r="TVB920" s="14"/>
      <c r="TVC920" s="14"/>
      <c r="TVD920" s="14"/>
      <c r="TVE920" s="14"/>
      <c r="TVF920" s="14"/>
      <c r="TVG920" s="14"/>
      <c r="TVH920" s="14"/>
      <c r="TVI920" s="14"/>
      <c r="TVJ920" s="14"/>
      <c r="TVK920" s="14"/>
      <c r="TVL920" s="14"/>
      <c r="TVM920" s="14"/>
      <c r="TVN920" s="14"/>
      <c r="TVO920" s="14"/>
      <c r="TVP920" s="14"/>
      <c r="TVQ920" s="14"/>
      <c r="TVR920" s="14"/>
      <c r="TVS920" s="14"/>
      <c r="TVT920" s="14"/>
      <c r="TVU920" s="14"/>
      <c r="TVV920" s="14"/>
      <c r="TVW920" s="14"/>
      <c r="TVX920" s="14"/>
      <c r="TVY920" s="14"/>
      <c r="TVZ920" s="14"/>
      <c r="TWA920" s="14"/>
      <c r="TWB920" s="14"/>
      <c r="TWC920" s="14"/>
      <c r="TWD920" s="14"/>
      <c r="TWE920" s="14"/>
      <c r="TWF920" s="14"/>
      <c r="TWG920" s="14"/>
      <c r="TWH920" s="14"/>
      <c r="TWI920" s="14"/>
      <c r="TWJ920" s="14"/>
      <c r="TWK920" s="14"/>
      <c r="TWL920" s="14"/>
      <c r="TWM920" s="14"/>
      <c r="TWN920" s="14"/>
      <c r="TWO920" s="14"/>
      <c r="TWP920" s="14"/>
      <c r="TWQ920" s="14"/>
      <c r="TWR920" s="14"/>
      <c r="TWS920" s="14"/>
      <c r="TWT920" s="14"/>
      <c r="TWU920" s="14"/>
      <c r="TWV920" s="14"/>
      <c r="TWW920" s="14"/>
      <c r="TWX920" s="14"/>
      <c r="TWY920" s="14"/>
      <c r="TWZ920" s="14"/>
      <c r="TXA920" s="14"/>
      <c r="TXB920" s="14"/>
      <c r="TXC920" s="14"/>
      <c r="TXD920" s="14"/>
      <c r="TXE920" s="14"/>
      <c r="TXF920" s="14"/>
      <c r="TXG920" s="14"/>
      <c r="TXH920" s="14"/>
      <c r="TXI920" s="14"/>
      <c r="TXJ920" s="14"/>
      <c r="TXK920" s="14"/>
      <c r="TXL920" s="14"/>
      <c r="TXM920" s="14"/>
      <c r="TXN920" s="14"/>
      <c r="TXO920" s="14"/>
      <c r="TXP920" s="14"/>
      <c r="TXQ920" s="14"/>
      <c r="TXR920" s="14"/>
      <c r="TXS920" s="14"/>
      <c r="TXT920" s="14"/>
      <c r="TXU920" s="14"/>
      <c r="TXV920" s="14"/>
      <c r="TXW920" s="14"/>
      <c r="TXX920" s="14"/>
      <c r="TXY920" s="14"/>
      <c r="TXZ920" s="14"/>
      <c r="TYA920" s="14"/>
      <c r="TYB920" s="14"/>
      <c r="TYC920" s="14"/>
      <c r="TYD920" s="14"/>
      <c r="TYE920" s="14"/>
      <c r="TYF920" s="14"/>
      <c r="TYG920" s="14"/>
      <c r="TYH920" s="14"/>
      <c r="TYI920" s="14"/>
      <c r="TYJ920" s="14"/>
      <c r="TYK920" s="14"/>
      <c r="TYL920" s="14"/>
      <c r="TYM920" s="14"/>
      <c r="TYN920" s="14"/>
      <c r="TYO920" s="14"/>
      <c r="TYP920" s="14"/>
      <c r="TYQ920" s="14"/>
      <c r="TYR920" s="14"/>
      <c r="TYS920" s="14"/>
      <c r="TYT920" s="14"/>
      <c r="TYU920" s="14"/>
      <c r="TYV920" s="14"/>
      <c r="TYW920" s="14"/>
      <c r="TYX920" s="14"/>
      <c r="TYY920" s="14"/>
      <c r="TYZ920" s="14"/>
      <c r="TZA920" s="14"/>
      <c r="TZB920" s="14"/>
      <c r="TZC920" s="14"/>
      <c r="TZD920" s="14"/>
      <c r="TZE920" s="14"/>
      <c r="TZF920" s="14"/>
      <c r="TZG920" s="14"/>
      <c r="TZH920" s="14"/>
      <c r="TZI920" s="14"/>
      <c r="TZJ920" s="14"/>
      <c r="TZK920" s="14"/>
      <c r="TZL920" s="14"/>
      <c r="TZM920" s="14"/>
      <c r="TZN920" s="14"/>
      <c r="TZO920" s="14"/>
      <c r="TZP920" s="14"/>
      <c r="TZQ920" s="14"/>
      <c r="TZR920" s="14"/>
      <c r="TZS920" s="14"/>
      <c r="TZT920" s="14"/>
      <c r="TZU920" s="14"/>
      <c r="TZV920" s="14"/>
      <c r="TZW920" s="14"/>
      <c r="TZX920" s="14"/>
      <c r="TZY920" s="14"/>
      <c r="TZZ920" s="14"/>
      <c r="UAA920" s="14"/>
      <c r="UAB920" s="14"/>
      <c r="UAC920" s="14"/>
      <c r="UAD920" s="14"/>
      <c r="UAE920" s="14"/>
      <c r="UAF920" s="14"/>
      <c r="UAG920" s="14"/>
      <c r="UAH920" s="14"/>
      <c r="UAI920" s="14"/>
      <c r="UAJ920" s="14"/>
      <c r="UAK920" s="14"/>
      <c r="UAL920" s="14"/>
      <c r="UAM920" s="14"/>
      <c r="UAN920" s="14"/>
      <c r="UAO920" s="14"/>
      <c r="UAP920" s="14"/>
      <c r="UAQ920" s="14"/>
      <c r="UAR920" s="14"/>
      <c r="UAS920" s="14"/>
      <c r="UAT920" s="14"/>
      <c r="UAU920" s="14"/>
      <c r="UAV920" s="14"/>
      <c r="UAW920" s="14"/>
      <c r="UAX920" s="14"/>
      <c r="UAY920" s="14"/>
      <c r="UAZ920" s="14"/>
      <c r="UBA920" s="14"/>
      <c r="UBB920" s="14"/>
      <c r="UBC920" s="14"/>
      <c r="UBD920" s="14"/>
      <c r="UBE920" s="14"/>
      <c r="UBF920" s="14"/>
      <c r="UBG920" s="14"/>
      <c r="UBH920" s="14"/>
      <c r="UBI920" s="14"/>
      <c r="UBJ920" s="14"/>
      <c r="UBK920" s="14"/>
      <c r="UBL920" s="14"/>
      <c r="UBM920" s="14"/>
      <c r="UBN920" s="14"/>
      <c r="UBO920" s="14"/>
      <c r="UBP920" s="14"/>
      <c r="UBQ920" s="14"/>
      <c r="UBR920" s="14"/>
      <c r="UBS920" s="14"/>
      <c r="UBT920" s="14"/>
      <c r="UBU920" s="14"/>
      <c r="UBV920" s="14"/>
      <c r="UBW920" s="14"/>
      <c r="UBX920" s="14"/>
      <c r="UBY920" s="14"/>
      <c r="UBZ920" s="14"/>
      <c r="UCA920" s="14"/>
      <c r="UCB920" s="14"/>
      <c r="UCC920" s="14"/>
      <c r="UCD920" s="14"/>
      <c r="UCE920" s="14"/>
      <c r="UCF920" s="14"/>
      <c r="UCG920" s="14"/>
      <c r="UCH920" s="14"/>
      <c r="UCI920" s="14"/>
      <c r="UCJ920" s="14"/>
      <c r="UCK920" s="14"/>
      <c r="UCL920" s="14"/>
      <c r="UCM920" s="14"/>
      <c r="UCN920" s="14"/>
      <c r="UCO920" s="14"/>
      <c r="UCP920" s="14"/>
      <c r="UCQ920" s="14"/>
      <c r="UCR920" s="14"/>
      <c r="UCS920" s="14"/>
      <c r="UCT920" s="14"/>
      <c r="UCU920" s="14"/>
      <c r="UCV920" s="14"/>
      <c r="UCW920" s="14"/>
      <c r="UCX920" s="14"/>
      <c r="UCY920" s="14"/>
      <c r="UCZ920" s="14"/>
      <c r="UDA920" s="14"/>
      <c r="UDB920" s="14"/>
      <c r="UDC920" s="14"/>
      <c r="UDD920" s="14"/>
      <c r="UDE920" s="14"/>
      <c r="UDF920" s="14"/>
      <c r="UDG920" s="14"/>
      <c r="UDH920" s="14"/>
      <c r="UDI920" s="14"/>
      <c r="UDJ920" s="14"/>
      <c r="UDK920" s="14"/>
      <c r="UDL920" s="14"/>
      <c r="UDM920" s="14"/>
      <c r="UDN920" s="14"/>
      <c r="UDO920" s="14"/>
      <c r="UDP920" s="14"/>
      <c r="UDQ920" s="14"/>
      <c r="UDR920" s="14"/>
      <c r="UDS920" s="14"/>
      <c r="UDT920" s="14"/>
      <c r="UDU920" s="14"/>
      <c r="UDV920" s="14"/>
      <c r="UDW920" s="14"/>
      <c r="UDX920" s="14"/>
      <c r="UDY920" s="14"/>
      <c r="UDZ920" s="14"/>
      <c r="UEA920" s="14"/>
      <c r="UEB920" s="14"/>
      <c r="UEC920" s="14"/>
      <c r="UED920" s="14"/>
      <c r="UEE920" s="14"/>
      <c r="UEF920" s="14"/>
      <c r="UEG920" s="14"/>
      <c r="UEH920" s="14"/>
      <c r="UEI920" s="14"/>
      <c r="UEJ920" s="14"/>
      <c r="UEK920" s="14"/>
      <c r="UEL920" s="14"/>
      <c r="UEM920" s="14"/>
      <c r="UEN920" s="14"/>
      <c r="UEO920" s="14"/>
      <c r="UEP920" s="14"/>
      <c r="UEQ920" s="14"/>
      <c r="UER920" s="14"/>
      <c r="UES920" s="14"/>
      <c r="UET920" s="14"/>
      <c r="UEU920" s="14"/>
      <c r="UEV920" s="14"/>
      <c r="UEW920" s="14"/>
      <c r="UEX920" s="14"/>
      <c r="UEY920" s="14"/>
      <c r="UEZ920" s="14"/>
      <c r="UFA920" s="14"/>
      <c r="UFB920" s="14"/>
      <c r="UFC920" s="14"/>
      <c r="UFD920" s="14"/>
      <c r="UFE920" s="14"/>
      <c r="UFF920" s="14"/>
      <c r="UFG920" s="14"/>
      <c r="UFH920" s="14"/>
      <c r="UFI920" s="14"/>
      <c r="UFJ920" s="14"/>
      <c r="UFK920" s="14"/>
      <c r="UFL920" s="14"/>
      <c r="UFM920" s="14"/>
      <c r="UFN920" s="14"/>
      <c r="UFO920" s="14"/>
      <c r="UFP920" s="14"/>
      <c r="UFQ920" s="14"/>
      <c r="UFR920" s="14"/>
      <c r="UFS920" s="14"/>
      <c r="UFT920" s="14"/>
      <c r="UFU920" s="14"/>
      <c r="UFV920" s="14"/>
      <c r="UFW920" s="14"/>
      <c r="UFX920" s="14"/>
      <c r="UFY920" s="14"/>
      <c r="UFZ920" s="14"/>
      <c r="UGA920" s="14"/>
      <c r="UGB920" s="14"/>
      <c r="UGC920" s="14"/>
      <c r="UGD920" s="14"/>
      <c r="UGE920" s="14"/>
      <c r="UGF920" s="14"/>
      <c r="UGG920" s="14"/>
      <c r="UGH920" s="14"/>
      <c r="UGI920" s="14"/>
      <c r="UGJ920" s="14"/>
      <c r="UGK920" s="14"/>
      <c r="UGL920" s="14"/>
      <c r="UGM920" s="14"/>
      <c r="UGN920" s="14"/>
      <c r="UGO920" s="14"/>
      <c r="UGP920" s="14"/>
      <c r="UGQ920" s="14"/>
      <c r="UGR920" s="14"/>
      <c r="UGS920" s="14"/>
      <c r="UGT920" s="14"/>
      <c r="UGU920" s="14"/>
      <c r="UGV920" s="14"/>
      <c r="UGW920" s="14"/>
      <c r="UGX920" s="14"/>
      <c r="UGY920" s="14"/>
      <c r="UGZ920" s="14"/>
      <c r="UHA920" s="14"/>
      <c r="UHB920" s="14"/>
      <c r="UHC920" s="14"/>
      <c r="UHD920" s="14"/>
      <c r="UHE920" s="14"/>
      <c r="UHF920" s="14"/>
      <c r="UHG920" s="14"/>
      <c r="UHH920" s="14"/>
      <c r="UHI920" s="14"/>
      <c r="UHJ920" s="14"/>
      <c r="UHK920" s="14"/>
      <c r="UHL920" s="14"/>
      <c r="UHM920" s="14"/>
      <c r="UHN920" s="14"/>
      <c r="UHO920" s="14"/>
      <c r="UHP920" s="14"/>
      <c r="UHQ920" s="14"/>
      <c r="UHR920" s="14"/>
      <c r="UHS920" s="14"/>
      <c r="UHT920" s="14"/>
      <c r="UHU920" s="14"/>
      <c r="UHV920" s="14"/>
      <c r="UHW920" s="14"/>
      <c r="UHX920" s="14"/>
      <c r="UHY920" s="14"/>
      <c r="UHZ920" s="14"/>
      <c r="UIA920" s="14"/>
      <c r="UIB920" s="14"/>
      <c r="UIC920" s="14"/>
      <c r="UID920" s="14"/>
      <c r="UIE920" s="14"/>
      <c r="UIF920" s="14"/>
      <c r="UIG920" s="14"/>
      <c r="UIH920" s="14"/>
      <c r="UII920" s="14"/>
      <c r="UIJ920" s="14"/>
      <c r="UIK920" s="14"/>
      <c r="UIL920" s="14"/>
      <c r="UIM920" s="14"/>
      <c r="UIN920" s="14"/>
      <c r="UIO920" s="14"/>
      <c r="UIP920" s="14"/>
      <c r="UIQ920" s="14"/>
      <c r="UIR920" s="14"/>
      <c r="UIS920" s="14"/>
      <c r="UIT920" s="14"/>
      <c r="UIU920" s="14"/>
      <c r="UIV920" s="14"/>
      <c r="UIW920" s="14"/>
      <c r="UIX920" s="14"/>
      <c r="UIY920" s="14"/>
      <c r="UIZ920" s="14"/>
      <c r="UJA920" s="14"/>
      <c r="UJB920" s="14"/>
      <c r="UJC920" s="14"/>
      <c r="UJD920" s="14"/>
      <c r="UJE920" s="14"/>
      <c r="UJF920" s="14"/>
      <c r="UJG920" s="14"/>
      <c r="UJH920" s="14"/>
      <c r="UJI920" s="14"/>
      <c r="UJJ920" s="14"/>
      <c r="UJK920" s="14"/>
      <c r="UJL920" s="14"/>
      <c r="UJM920" s="14"/>
      <c r="UJN920" s="14"/>
      <c r="UJO920" s="14"/>
      <c r="UJP920" s="14"/>
      <c r="UJQ920" s="14"/>
      <c r="UJR920" s="14"/>
      <c r="UJS920" s="14"/>
      <c r="UJT920" s="14"/>
      <c r="UJU920" s="14"/>
      <c r="UJV920" s="14"/>
      <c r="UJW920" s="14"/>
      <c r="UJX920" s="14"/>
      <c r="UJY920" s="14"/>
      <c r="UJZ920" s="14"/>
      <c r="UKA920" s="14"/>
      <c r="UKB920" s="14"/>
      <c r="UKC920" s="14"/>
      <c r="UKD920" s="14"/>
      <c r="UKE920" s="14"/>
      <c r="UKF920" s="14"/>
      <c r="UKG920" s="14"/>
      <c r="UKH920" s="14"/>
      <c r="UKI920" s="14"/>
      <c r="UKJ920" s="14"/>
      <c r="UKK920" s="14"/>
      <c r="UKL920" s="14"/>
      <c r="UKM920" s="14"/>
      <c r="UKN920" s="14"/>
      <c r="UKO920" s="14"/>
      <c r="UKP920" s="14"/>
      <c r="UKQ920" s="14"/>
      <c r="UKR920" s="14"/>
      <c r="UKS920" s="14"/>
      <c r="UKT920" s="14"/>
      <c r="UKU920" s="14"/>
      <c r="UKV920" s="14"/>
      <c r="UKW920" s="14"/>
      <c r="UKX920" s="14"/>
      <c r="UKY920" s="14"/>
      <c r="UKZ920" s="14"/>
      <c r="ULA920" s="14"/>
      <c r="ULB920" s="14"/>
      <c r="ULC920" s="14"/>
      <c r="ULD920" s="14"/>
      <c r="ULE920" s="14"/>
      <c r="ULF920" s="14"/>
      <c r="ULG920" s="14"/>
      <c r="ULH920" s="14"/>
      <c r="ULI920" s="14"/>
      <c r="ULJ920" s="14"/>
      <c r="ULK920" s="14"/>
      <c r="ULL920" s="14"/>
      <c r="ULM920" s="14"/>
      <c r="ULN920" s="14"/>
      <c r="ULO920" s="14"/>
      <c r="ULP920" s="14"/>
      <c r="ULQ920" s="14"/>
      <c r="ULR920" s="14"/>
      <c r="ULS920" s="14"/>
      <c r="ULT920" s="14"/>
      <c r="ULU920" s="14"/>
      <c r="ULV920" s="14"/>
      <c r="ULW920" s="14"/>
      <c r="ULX920" s="14"/>
      <c r="ULY920" s="14"/>
      <c r="ULZ920" s="14"/>
      <c r="UMA920" s="14"/>
      <c r="UMB920" s="14"/>
      <c r="UMC920" s="14"/>
      <c r="UMD920" s="14"/>
      <c r="UME920" s="14"/>
      <c r="UMF920" s="14"/>
      <c r="UMG920" s="14"/>
      <c r="UMH920" s="14"/>
      <c r="UMI920" s="14"/>
      <c r="UMJ920" s="14"/>
      <c r="UMK920" s="14"/>
      <c r="UML920" s="14"/>
      <c r="UMM920" s="14"/>
      <c r="UMN920" s="14"/>
      <c r="UMO920" s="14"/>
      <c r="UMP920" s="14"/>
      <c r="UMQ920" s="14"/>
      <c r="UMR920" s="14"/>
      <c r="UMS920" s="14"/>
      <c r="UMT920" s="14"/>
      <c r="UMU920" s="14"/>
      <c r="UMV920" s="14"/>
      <c r="UMW920" s="14"/>
      <c r="UMX920" s="14"/>
      <c r="UMY920" s="14"/>
      <c r="UMZ920" s="14"/>
      <c r="UNA920" s="14"/>
      <c r="UNB920" s="14"/>
      <c r="UNC920" s="14"/>
      <c r="UND920" s="14"/>
      <c r="UNE920" s="14"/>
      <c r="UNF920" s="14"/>
      <c r="UNG920" s="14"/>
      <c r="UNH920" s="14"/>
      <c r="UNI920" s="14"/>
      <c r="UNJ920" s="14"/>
      <c r="UNK920" s="14"/>
      <c r="UNL920" s="14"/>
      <c r="UNM920" s="14"/>
      <c r="UNN920" s="14"/>
      <c r="UNO920" s="14"/>
      <c r="UNP920" s="14"/>
      <c r="UNQ920" s="14"/>
      <c r="UNR920" s="14"/>
      <c r="UNS920" s="14"/>
      <c r="UNT920" s="14"/>
      <c r="UNU920" s="14"/>
      <c r="UNV920" s="14"/>
      <c r="UNW920" s="14"/>
      <c r="UNX920" s="14"/>
      <c r="UNY920" s="14"/>
      <c r="UNZ920" s="14"/>
      <c r="UOA920" s="14"/>
      <c r="UOB920" s="14"/>
      <c r="UOC920" s="14"/>
      <c r="UOD920" s="14"/>
      <c r="UOE920" s="14"/>
      <c r="UOF920" s="14"/>
      <c r="UOG920" s="14"/>
      <c r="UOH920" s="14"/>
      <c r="UOI920" s="14"/>
      <c r="UOJ920" s="14"/>
      <c r="UOK920" s="14"/>
      <c r="UOL920" s="14"/>
      <c r="UOM920" s="14"/>
      <c r="UON920" s="14"/>
      <c r="UOO920" s="14"/>
      <c r="UOP920" s="14"/>
      <c r="UOQ920" s="14"/>
      <c r="UOR920" s="14"/>
      <c r="UOS920" s="14"/>
      <c r="UOT920" s="14"/>
      <c r="UOU920" s="14"/>
      <c r="UOV920" s="14"/>
      <c r="UOW920" s="14"/>
      <c r="UOX920" s="14"/>
      <c r="UOY920" s="14"/>
      <c r="UOZ920" s="14"/>
      <c r="UPA920" s="14"/>
      <c r="UPB920" s="14"/>
      <c r="UPC920" s="14"/>
      <c r="UPD920" s="14"/>
      <c r="UPE920" s="14"/>
      <c r="UPF920" s="14"/>
      <c r="UPG920" s="14"/>
      <c r="UPH920" s="14"/>
      <c r="UPI920" s="14"/>
      <c r="UPJ920" s="14"/>
      <c r="UPK920" s="14"/>
      <c r="UPL920" s="14"/>
      <c r="UPM920" s="14"/>
      <c r="UPN920" s="14"/>
      <c r="UPO920" s="14"/>
      <c r="UPP920" s="14"/>
      <c r="UPQ920" s="14"/>
      <c r="UPR920" s="14"/>
      <c r="UPS920" s="14"/>
      <c r="UPT920" s="14"/>
      <c r="UPU920" s="14"/>
      <c r="UPV920" s="14"/>
      <c r="UPW920" s="14"/>
      <c r="UPX920" s="14"/>
      <c r="UPY920" s="14"/>
      <c r="UPZ920" s="14"/>
      <c r="UQA920" s="14"/>
      <c r="UQB920" s="14"/>
      <c r="UQC920" s="14"/>
      <c r="UQD920" s="14"/>
      <c r="UQE920" s="14"/>
      <c r="UQF920" s="14"/>
      <c r="UQG920" s="14"/>
      <c r="UQH920" s="14"/>
      <c r="UQI920" s="14"/>
      <c r="UQJ920" s="14"/>
      <c r="UQK920" s="14"/>
      <c r="UQL920" s="14"/>
      <c r="UQM920" s="14"/>
      <c r="UQN920" s="14"/>
      <c r="UQO920" s="14"/>
      <c r="UQP920" s="14"/>
      <c r="UQQ920" s="14"/>
      <c r="UQR920" s="14"/>
      <c r="UQS920" s="14"/>
      <c r="UQT920" s="14"/>
      <c r="UQU920" s="14"/>
      <c r="UQV920" s="14"/>
      <c r="UQW920" s="14"/>
      <c r="UQX920" s="14"/>
      <c r="UQY920" s="14"/>
      <c r="UQZ920" s="14"/>
      <c r="URA920" s="14"/>
      <c r="URB920" s="14"/>
      <c r="URC920" s="14"/>
      <c r="URD920" s="14"/>
      <c r="URE920" s="14"/>
      <c r="URF920" s="14"/>
      <c r="URG920" s="14"/>
      <c r="URH920" s="14"/>
      <c r="URI920" s="14"/>
      <c r="URJ920" s="14"/>
      <c r="URK920" s="14"/>
      <c r="URL920" s="14"/>
      <c r="URM920" s="14"/>
      <c r="URN920" s="14"/>
      <c r="URO920" s="14"/>
      <c r="URP920" s="14"/>
      <c r="URQ920" s="14"/>
      <c r="URR920" s="14"/>
      <c r="URS920" s="14"/>
      <c r="URT920" s="14"/>
      <c r="URU920" s="14"/>
      <c r="URV920" s="14"/>
      <c r="URW920" s="14"/>
      <c r="URX920" s="14"/>
      <c r="URY920" s="14"/>
      <c r="URZ920" s="14"/>
      <c r="USA920" s="14"/>
      <c r="USB920" s="14"/>
      <c r="USC920" s="14"/>
      <c r="USD920" s="14"/>
      <c r="USE920" s="14"/>
      <c r="USF920" s="14"/>
      <c r="USG920" s="14"/>
      <c r="USH920" s="14"/>
      <c r="USI920" s="14"/>
      <c r="USJ920" s="14"/>
      <c r="USK920" s="14"/>
      <c r="USL920" s="14"/>
      <c r="USM920" s="14"/>
      <c r="USN920" s="14"/>
      <c r="USO920" s="14"/>
      <c r="USP920" s="14"/>
      <c r="USQ920" s="14"/>
      <c r="USR920" s="14"/>
      <c r="USS920" s="14"/>
      <c r="UST920" s="14"/>
      <c r="USU920" s="14"/>
      <c r="USV920" s="14"/>
      <c r="USW920" s="14"/>
      <c r="USX920" s="14"/>
      <c r="USY920" s="14"/>
      <c r="USZ920" s="14"/>
      <c r="UTA920" s="14"/>
      <c r="UTB920" s="14"/>
      <c r="UTC920" s="14"/>
      <c r="UTD920" s="14"/>
      <c r="UTE920" s="14"/>
      <c r="UTF920" s="14"/>
      <c r="UTG920" s="14"/>
      <c r="UTH920" s="14"/>
      <c r="UTI920" s="14"/>
      <c r="UTJ920" s="14"/>
      <c r="UTK920" s="14"/>
      <c r="UTL920" s="14"/>
      <c r="UTM920" s="14"/>
      <c r="UTN920" s="14"/>
      <c r="UTO920" s="14"/>
      <c r="UTP920" s="14"/>
      <c r="UTQ920" s="14"/>
      <c r="UTR920" s="14"/>
      <c r="UTS920" s="14"/>
      <c r="UTT920" s="14"/>
      <c r="UTU920" s="14"/>
      <c r="UTV920" s="14"/>
      <c r="UTW920" s="14"/>
      <c r="UTX920" s="14"/>
      <c r="UTY920" s="14"/>
      <c r="UTZ920" s="14"/>
      <c r="UUA920" s="14"/>
      <c r="UUB920" s="14"/>
      <c r="UUC920" s="14"/>
      <c r="UUD920" s="14"/>
      <c r="UUE920" s="14"/>
      <c r="UUF920" s="14"/>
      <c r="UUG920" s="14"/>
      <c r="UUH920" s="14"/>
      <c r="UUI920" s="14"/>
      <c r="UUJ920" s="14"/>
      <c r="UUK920" s="14"/>
      <c r="UUL920" s="14"/>
      <c r="UUM920" s="14"/>
      <c r="UUN920" s="14"/>
      <c r="UUO920" s="14"/>
      <c r="UUP920" s="14"/>
      <c r="UUQ920" s="14"/>
      <c r="UUR920" s="14"/>
      <c r="UUS920" s="14"/>
      <c r="UUT920" s="14"/>
      <c r="UUU920" s="14"/>
      <c r="UUV920" s="14"/>
      <c r="UUW920" s="14"/>
      <c r="UUX920" s="14"/>
      <c r="UUY920" s="14"/>
      <c r="UUZ920" s="14"/>
      <c r="UVA920" s="14"/>
      <c r="UVB920" s="14"/>
      <c r="UVC920" s="14"/>
      <c r="UVD920" s="14"/>
      <c r="UVE920" s="14"/>
      <c r="UVF920" s="14"/>
      <c r="UVG920" s="14"/>
      <c r="UVH920" s="14"/>
      <c r="UVI920" s="14"/>
      <c r="UVJ920" s="14"/>
      <c r="UVK920" s="14"/>
      <c r="UVL920" s="14"/>
      <c r="UVM920" s="14"/>
      <c r="UVN920" s="14"/>
      <c r="UVO920" s="14"/>
      <c r="UVP920" s="14"/>
      <c r="UVQ920" s="14"/>
      <c r="UVR920" s="14"/>
      <c r="UVS920" s="14"/>
      <c r="UVT920" s="14"/>
      <c r="UVU920" s="14"/>
      <c r="UVV920" s="14"/>
      <c r="UVW920" s="14"/>
      <c r="UVX920" s="14"/>
      <c r="UVY920" s="14"/>
      <c r="UVZ920" s="14"/>
      <c r="UWA920" s="14"/>
      <c r="UWB920" s="14"/>
      <c r="UWC920" s="14"/>
      <c r="UWD920" s="14"/>
      <c r="UWE920" s="14"/>
      <c r="UWF920" s="14"/>
      <c r="UWG920" s="14"/>
      <c r="UWH920" s="14"/>
      <c r="UWI920" s="14"/>
      <c r="UWJ920" s="14"/>
      <c r="UWK920" s="14"/>
      <c r="UWL920" s="14"/>
      <c r="UWM920" s="14"/>
      <c r="UWN920" s="14"/>
      <c r="UWO920" s="14"/>
      <c r="UWP920" s="14"/>
      <c r="UWQ920" s="14"/>
      <c r="UWR920" s="14"/>
      <c r="UWS920" s="14"/>
      <c r="UWT920" s="14"/>
      <c r="UWU920" s="14"/>
      <c r="UWV920" s="14"/>
      <c r="UWW920" s="14"/>
      <c r="UWX920" s="14"/>
      <c r="UWY920" s="14"/>
      <c r="UWZ920" s="14"/>
      <c r="UXA920" s="14"/>
      <c r="UXB920" s="14"/>
      <c r="UXC920" s="14"/>
      <c r="UXD920" s="14"/>
      <c r="UXE920" s="14"/>
      <c r="UXF920" s="14"/>
      <c r="UXG920" s="14"/>
      <c r="UXH920" s="14"/>
      <c r="UXI920" s="14"/>
      <c r="UXJ920" s="14"/>
      <c r="UXK920" s="14"/>
      <c r="UXL920" s="14"/>
      <c r="UXM920" s="14"/>
      <c r="UXN920" s="14"/>
      <c r="UXO920" s="14"/>
      <c r="UXP920" s="14"/>
      <c r="UXQ920" s="14"/>
      <c r="UXR920" s="14"/>
      <c r="UXS920" s="14"/>
      <c r="UXT920" s="14"/>
      <c r="UXU920" s="14"/>
      <c r="UXV920" s="14"/>
      <c r="UXW920" s="14"/>
      <c r="UXX920" s="14"/>
      <c r="UXY920" s="14"/>
      <c r="UXZ920" s="14"/>
      <c r="UYA920" s="14"/>
      <c r="UYB920" s="14"/>
      <c r="UYC920" s="14"/>
      <c r="UYD920" s="14"/>
      <c r="UYE920" s="14"/>
      <c r="UYF920" s="14"/>
      <c r="UYG920" s="14"/>
      <c r="UYH920" s="14"/>
      <c r="UYI920" s="14"/>
      <c r="UYJ920" s="14"/>
      <c r="UYK920" s="14"/>
      <c r="UYL920" s="14"/>
      <c r="UYM920" s="14"/>
      <c r="UYN920" s="14"/>
      <c r="UYO920" s="14"/>
      <c r="UYP920" s="14"/>
      <c r="UYQ920" s="14"/>
      <c r="UYR920" s="14"/>
      <c r="UYS920" s="14"/>
      <c r="UYT920" s="14"/>
      <c r="UYU920" s="14"/>
      <c r="UYV920" s="14"/>
      <c r="UYW920" s="14"/>
      <c r="UYX920" s="14"/>
      <c r="UYY920" s="14"/>
      <c r="UYZ920" s="14"/>
      <c r="UZA920" s="14"/>
      <c r="UZB920" s="14"/>
      <c r="UZC920" s="14"/>
      <c r="UZD920" s="14"/>
      <c r="UZE920" s="14"/>
      <c r="UZF920" s="14"/>
      <c r="UZG920" s="14"/>
      <c r="UZH920" s="14"/>
      <c r="UZI920" s="14"/>
      <c r="UZJ920" s="14"/>
      <c r="UZK920" s="14"/>
      <c r="UZL920" s="14"/>
      <c r="UZM920" s="14"/>
      <c r="UZN920" s="14"/>
      <c r="UZO920" s="14"/>
      <c r="UZP920" s="14"/>
      <c r="UZQ920" s="14"/>
      <c r="UZR920" s="14"/>
      <c r="UZS920" s="14"/>
      <c r="UZT920" s="14"/>
      <c r="UZU920" s="14"/>
      <c r="UZV920" s="14"/>
      <c r="UZW920" s="14"/>
      <c r="UZX920" s="14"/>
      <c r="UZY920" s="14"/>
      <c r="UZZ920" s="14"/>
      <c r="VAA920" s="14"/>
      <c r="VAB920" s="14"/>
      <c r="VAC920" s="14"/>
      <c r="VAD920" s="14"/>
      <c r="VAE920" s="14"/>
      <c r="VAF920" s="14"/>
      <c r="VAG920" s="14"/>
      <c r="VAH920" s="14"/>
      <c r="VAI920" s="14"/>
      <c r="VAJ920" s="14"/>
      <c r="VAK920" s="14"/>
      <c r="VAL920" s="14"/>
      <c r="VAM920" s="14"/>
      <c r="VAN920" s="14"/>
      <c r="VAO920" s="14"/>
      <c r="VAP920" s="14"/>
      <c r="VAQ920" s="14"/>
      <c r="VAR920" s="14"/>
      <c r="VAS920" s="14"/>
      <c r="VAT920" s="14"/>
      <c r="VAU920" s="14"/>
      <c r="VAV920" s="14"/>
      <c r="VAW920" s="14"/>
      <c r="VAX920" s="14"/>
      <c r="VAY920" s="14"/>
      <c r="VAZ920" s="14"/>
      <c r="VBA920" s="14"/>
      <c r="VBB920" s="14"/>
      <c r="VBC920" s="14"/>
      <c r="VBD920" s="14"/>
      <c r="VBE920" s="14"/>
      <c r="VBF920" s="14"/>
      <c r="VBG920" s="14"/>
      <c r="VBH920" s="14"/>
      <c r="VBI920" s="14"/>
      <c r="VBJ920" s="14"/>
      <c r="VBK920" s="14"/>
      <c r="VBL920" s="14"/>
      <c r="VBM920" s="14"/>
      <c r="VBN920" s="14"/>
      <c r="VBO920" s="14"/>
      <c r="VBP920" s="14"/>
      <c r="VBQ920" s="14"/>
      <c r="VBR920" s="14"/>
      <c r="VBS920" s="14"/>
      <c r="VBT920" s="14"/>
      <c r="VBU920" s="14"/>
      <c r="VBV920" s="14"/>
      <c r="VBW920" s="14"/>
      <c r="VBX920" s="14"/>
      <c r="VBY920" s="14"/>
      <c r="VBZ920" s="14"/>
      <c r="VCA920" s="14"/>
      <c r="VCB920" s="14"/>
      <c r="VCC920" s="14"/>
      <c r="VCD920" s="14"/>
      <c r="VCE920" s="14"/>
      <c r="VCF920" s="14"/>
      <c r="VCG920" s="14"/>
      <c r="VCH920" s="14"/>
      <c r="VCI920" s="14"/>
      <c r="VCJ920" s="14"/>
      <c r="VCK920" s="14"/>
      <c r="VCL920" s="14"/>
      <c r="VCM920" s="14"/>
      <c r="VCN920" s="14"/>
      <c r="VCO920" s="14"/>
      <c r="VCP920" s="14"/>
      <c r="VCQ920" s="14"/>
      <c r="VCR920" s="14"/>
      <c r="VCS920" s="14"/>
      <c r="VCT920" s="14"/>
      <c r="VCU920" s="14"/>
      <c r="VCV920" s="14"/>
      <c r="VCW920" s="14"/>
      <c r="VCX920" s="14"/>
      <c r="VCY920" s="14"/>
      <c r="VCZ920" s="14"/>
      <c r="VDA920" s="14"/>
      <c r="VDB920" s="14"/>
      <c r="VDC920" s="14"/>
      <c r="VDD920" s="14"/>
      <c r="VDE920" s="14"/>
      <c r="VDF920" s="14"/>
      <c r="VDG920" s="14"/>
      <c r="VDH920" s="14"/>
      <c r="VDI920" s="14"/>
      <c r="VDJ920" s="14"/>
      <c r="VDK920" s="14"/>
      <c r="VDL920" s="14"/>
      <c r="VDM920" s="14"/>
      <c r="VDN920" s="14"/>
      <c r="VDO920" s="14"/>
      <c r="VDP920" s="14"/>
      <c r="VDQ920" s="14"/>
      <c r="VDR920" s="14"/>
      <c r="VDS920" s="14"/>
      <c r="VDT920" s="14"/>
      <c r="VDU920" s="14"/>
      <c r="VDV920" s="14"/>
      <c r="VDW920" s="14"/>
      <c r="VDX920" s="14"/>
      <c r="VDY920" s="14"/>
      <c r="VDZ920" s="14"/>
      <c r="VEA920" s="14"/>
      <c r="VEB920" s="14"/>
      <c r="VEC920" s="14"/>
      <c r="VED920" s="14"/>
      <c r="VEE920" s="14"/>
      <c r="VEF920" s="14"/>
      <c r="VEG920" s="14"/>
      <c r="VEH920" s="14"/>
      <c r="VEI920" s="14"/>
      <c r="VEJ920" s="14"/>
      <c r="VEK920" s="14"/>
      <c r="VEL920" s="14"/>
      <c r="VEM920" s="14"/>
      <c r="VEN920" s="14"/>
      <c r="VEO920" s="14"/>
      <c r="VEP920" s="14"/>
      <c r="VEQ920" s="14"/>
      <c r="VER920" s="14"/>
      <c r="VES920" s="14"/>
      <c r="VET920" s="14"/>
      <c r="VEU920" s="14"/>
      <c r="VEV920" s="14"/>
      <c r="VEW920" s="14"/>
      <c r="VEX920" s="14"/>
      <c r="VEY920" s="14"/>
      <c r="VEZ920" s="14"/>
      <c r="VFA920" s="14"/>
      <c r="VFB920" s="14"/>
      <c r="VFC920" s="14"/>
      <c r="VFD920" s="14"/>
      <c r="VFE920" s="14"/>
      <c r="VFF920" s="14"/>
      <c r="VFG920" s="14"/>
      <c r="VFH920" s="14"/>
      <c r="VFI920" s="14"/>
      <c r="VFJ920" s="14"/>
      <c r="VFK920" s="14"/>
      <c r="VFL920" s="14"/>
      <c r="VFM920" s="14"/>
      <c r="VFN920" s="14"/>
      <c r="VFO920" s="14"/>
      <c r="VFP920" s="14"/>
      <c r="VFQ920" s="14"/>
      <c r="VFR920" s="14"/>
      <c r="VFS920" s="14"/>
      <c r="VFT920" s="14"/>
      <c r="VFU920" s="14"/>
      <c r="VFV920" s="14"/>
      <c r="VFW920" s="14"/>
      <c r="VFX920" s="14"/>
      <c r="VFY920" s="14"/>
      <c r="VFZ920" s="14"/>
      <c r="VGA920" s="14"/>
      <c r="VGB920" s="14"/>
      <c r="VGC920" s="14"/>
      <c r="VGD920" s="14"/>
      <c r="VGE920" s="14"/>
      <c r="VGF920" s="14"/>
      <c r="VGG920" s="14"/>
      <c r="VGH920" s="14"/>
      <c r="VGI920" s="14"/>
      <c r="VGJ920" s="14"/>
      <c r="VGK920" s="14"/>
      <c r="VGL920" s="14"/>
      <c r="VGM920" s="14"/>
      <c r="VGN920" s="14"/>
      <c r="VGO920" s="14"/>
      <c r="VGP920" s="14"/>
      <c r="VGQ920" s="14"/>
      <c r="VGR920" s="14"/>
      <c r="VGS920" s="14"/>
      <c r="VGT920" s="14"/>
      <c r="VGU920" s="14"/>
      <c r="VGV920" s="14"/>
      <c r="VGW920" s="14"/>
      <c r="VGX920" s="14"/>
      <c r="VGY920" s="14"/>
      <c r="VGZ920" s="14"/>
      <c r="VHA920" s="14"/>
      <c r="VHB920" s="14"/>
      <c r="VHC920" s="14"/>
      <c r="VHD920" s="14"/>
      <c r="VHE920" s="14"/>
      <c r="VHF920" s="14"/>
      <c r="VHG920" s="14"/>
      <c r="VHH920" s="14"/>
      <c r="VHI920" s="14"/>
      <c r="VHJ920" s="14"/>
      <c r="VHK920" s="14"/>
      <c r="VHL920" s="14"/>
      <c r="VHM920" s="14"/>
      <c r="VHN920" s="14"/>
      <c r="VHO920" s="14"/>
      <c r="VHP920" s="14"/>
      <c r="VHQ920" s="14"/>
      <c r="VHR920" s="14"/>
      <c r="VHS920" s="14"/>
      <c r="VHT920" s="14"/>
      <c r="VHU920" s="14"/>
      <c r="VHV920" s="14"/>
      <c r="VHW920" s="14"/>
      <c r="VHX920" s="14"/>
      <c r="VHY920" s="14"/>
      <c r="VHZ920" s="14"/>
      <c r="VIA920" s="14"/>
      <c r="VIB920" s="14"/>
      <c r="VIC920" s="14"/>
      <c r="VID920" s="14"/>
      <c r="VIE920" s="14"/>
      <c r="VIF920" s="14"/>
      <c r="VIG920" s="14"/>
      <c r="VIH920" s="14"/>
      <c r="VII920" s="14"/>
      <c r="VIJ920" s="14"/>
      <c r="VIK920" s="14"/>
      <c r="VIL920" s="14"/>
      <c r="VIM920" s="14"/>
      <c r="VIN920" s="14"/>
      <c r="VIO920" s="14"/>
      <c r="VIP920" s="14"/>
      <c r="VIQ920" s="14"/>
      <c r="VIR920" s="14"/>
      <c r="VIS920" s="14"/>
      <c r="VIT920" s="14"/>
      <c r="VIU920" s="14"/>
      <c r="VIV920" s="14"/>
      <c r="VIW920" s="14"/>
      <c r="VIX920" s="14"/>
      <c r="VIY920" s="14"/>
      <c r="VIZ920" s="14"/>
      <c r="VJA920" s="14"/>
      <c r="VJB920" s="14"/>
      <c r="VJC920" s="14"/>
      <c r="VJD920" s="14"/>
      <c r="VJE920" s="14"/>
      <c r="VJF920" s="14"/>
      <c r="VJG920" s="14"/>
      <c r="VJH920" s="14"/>
      <c r="VJI920" s="14"/>
      <c r="VJJ920" s="14"/>
      <c r="VJK920" s="14"/>
      <c r="VJL920" s="14"/>
      <c r="VJM920" s="14"/>
      <c r="VJN920" s="14"/>
      <c r="VJO920" s="14"/>
      <c r="VJP920" s="14"/>
      <c r="VJQ920" s="14"/>
      <c r="VJR920" s="14"/>
      <c r="VJS920" s="14"/>
      <c r="VJT920" s="14"/>
      <c r="VJU920" s="14"/>
      <c r="VJV920" s="14"/>
      <c r="VJW920" s="14"/>
      <c r="VJX920" s="14"/>
      <c r="VJY920" s="14"/>
      <c r="VJZ920" s="14"/>
      <c r="VKA920" s="14"/>
      <c r="VKB920" s="14"/>
      <c r="VKC920" s="14"/>
      <c r="VKD920" s="14"/>
      <c r="VKE920" s="14"/>
      <c r="VKF920" s="14"/>
      <c r="VKG920" s="14"/>
      <c r="VKH920" s="14"/>
      <c r="VKI920" s="14"/>
      <c r="VKJ920" s="14"/>
      <c r="VKK920" s="14"/>
      <c r="VKL920" s="14"/>
      <c r="VKM920" s="14"/>
      <c r="VKN920" s="14"/>
      <c r="VKO920" s="14"/>
      <c r="VKP920" s="14"/>
      <c r="VKQ920" s="14"/>
      <c r="VKR920" s="14"/>
      <c r="VKS920" s="14"/>
      <c r="VKT920" s="14"/>
      <c r="VKU920" s="14"/>
      <c r="VKV920" s="14"/>
      <c r="VKW920" s="14"/>
      <c r="VKX920" s="14"/>
      <c r="VKY920" s="14"/>
      <c r="VKZ920" s="14"/>
      <c r="VLA920" s="14"/>
      <c r="VLB920" s="14"/>
      <c r="VLC920" s="14"/>
      <c r="VLD920" s="14"/>
      <c r="VLE920" s="14"/>
      <c r="VLF920" s="14"/>
      <c r="VLG920" s="14"/>
      <c r="VLH920" s="14"/>
      <c r="VLI920" s="14"/>
      <c r="VLJ920" s="14"/>
      <c r="VLK920" s="14"/>
      <c r="VLL920" s="14"/>
      <c r="VLM920" s="14"/>
      <c r="VLN920" s="14"/>
      <c r="VLO920" s="14"/>
      <c r="VLP920" s="14"/>
      <c r="VLQ920" s="14"/>
      <c r="VLR920" s="14"/>
      <c r="VLS920" s="14"/>
      <c r="VLT920" s="14"/>
      <c r="VLU920" s="14"/>
      <c r="VLV920" s="14"/>
      <c r="VLW920" s="14"/>
      <c r="VLX920" s="14"/>
      <c r="VLY920" s="14"/>
      <c r="VLZ920" s="14"/>
      <c r="VMA920" s="14"/>
      <c r="VMB920" s="14"/>
      <c r="VMC920" s="14"/>
      <c r="VMD920" s="14"/>
      <c r="VME920" s="14"/>
      <c r="VMF920" s="14"/>
      <c r="VMG920" s="14"/>
      <c r="VMH920" s="14"/>
      <c r="VMI920" s="14"/>
      <c r="VMJ920" s="14"/>
      <c r="VMK920" s="14"/>
      <c r="VML920" s="14"/>
      <c r="VMM920" s="14"/>
      <c r="VMN920" s="14"/>
      <c r="VMO920" s="14"/>
      <c r="VMP920" s="14"/>
      <c r="VMQ920" s="14"/>
      <c r="VMR920" s="14"/>
      <c r="VMS920" s="14"/>
      <c r="VMT920" s="14"/>
      <c r="VMU920" s="14"/>
      <c r="VMV920" s="14"/>
      <c r="VMW920" s="14"/>
      <c r="VMX920" s="14"/>
      <c r="VMY920" s="14"/>
      <c r="VMZ920" s="14"/>
      <c r="VNA920" s="14"/>
      <c r="VNB920" s="14"/>
      <c r="VNC920" s="14"/>
      <c r="VND920" s="14"/>
      <c r="VNE920" s="14"/>
      <c r="VNF920" s="14"/>
      <c r="VNG920" s="14"/>
      <c r="VNH920" s="14"/>
      <c r="VNI920" s="14"/>
      <c r="VNJ920" s="14"/>
      <c r="VNK920" s="14"/>
      <c r="VNL920" s="14"/>
      <c r="VNM920" s="14"/>
      <c r="VNN920" s="14"/>
      <c r="VNO920" s="14"/>
      <c r="VNP920" s="14"/>
      <c r="VNQ920" s="14"/>
      <c r="VNR920" s="14"/>
      <c r="VNS920" s="14"/>
      <c r="VNT920" s="14"/>
      <c r="VNU920" s="14"/>
      <c r="VNV920" s="14"/>
      <c r="VNW920" s="14"/>
      <c r="VNX920" s="14"/>
      <c r="VNY920" s="14"/>
      <c r="VNZ920" s="14"/>
      <c r="VOA920" s="14"/>
      <c r="VOB920" s="14"/>
      <c r="VOC920" s="14"/>
      <c r="VOD920" s="14"/>
      <c r="VOE920" s="14"/>
      <c r="VOF920" s="14"/>
      <c r="VOG920" s="14"/>
      <c r="VOH920" s="14"/>
      <c r="VOI920" s="14"/>
      <c r="VOJ920" s="14"/>
      <c r="VOK920" s="14"/>
      <c r="VOL920" s="14"/>
      <c r="VOM920" s="14"/>
      <c r="VON920" s="14"/>
      <c r="VOO920" s="14"/>
      <c r="VOP920" s="14"/>
      <c r="VOQ920" s="14"/>
      <c r="VOR920" s="14"/>
      <c r="VOS920" s="14"/>
      <c r="VOT920" s="14"/>
      <c r="VOU920" s="14"/>
      <c r="VOV920" s="14"/>
      <c r="VOW920" s="14"/>
      <c r="VOX920" s="14"/>
      <c r="VOY920" s="14"/>
      <c r="VOZ920" s="14"/>
      <c r="VPA920" s="14"/>
      <c r="VPB920" s="14"/>
      <c r="VPC920" s="14"/>
      <c r="VPD920" s="14"/>
      <c r="VPE920" s="14"/>
      <c r="VPF920" s="14"/>
      <c r="VPG920" s="14"/>
      <c r="VPH920" s="14"/>
      <c r="VPI920" s="14"/>
      <c r="VPJ920" s="14"/>
      <c r="VPK920" s="14"/>
      <c r="VPL920" s="14"/>
      <c r="VPM920" s="14"/>
      <c r="VPN920" s="14"/>
      <c r="VPO920" s="14"/>
      <c r="VPP920" s="14"/>
      <c r="VPQ920" s="14"/>
      <c r="VPR920" s="14"/>
      <c r="VPS920" s="14"/>
      <c r="VPT920" s="14"/>
      <c r="VPU920" s="14"/>
      <c r="VPV920" s="14"/>
      <c r="VPW920" s="14"/>
      <c r="VPX920" s="14"/>
      <c r="VPY920" s="14"/>
      <c r="VPZ920" s="14"/>
      <c r="VQA920" s="14"/>
      <c r="VQB920" s="14"/>
      <c r="VQC920" s="14"/>
      <c r="VQD920" s="14"/>
      <c r="VQE920" s="14"/>
      <c r="VQF920" s="14"/>
      <c r="VQG920" s="14"/>
      <c r="VQH920" s="14"/>
      <c r="VQI920" s="14"/>
      <c r="VQJ920" s="14"/>
      <c r="VQK920" s="14"/>
      <c r="VQL920" s="14"/>
      <c r="VQM920" s="14"/>
      <c r="VQN920" s="14"/>
      <c r="VQO920" s="14"/>
      <c r="VQP920" s="14"/>
      <c r="VQQ920" s="14"/>
      <c r="VQR920" s="14"/>
      <c r="VQS920" s="14"/>
      <c r="VQT920" s="14"/>
      <c r="VQU920" s="14"/>
      <c r="VQV920" s="14"/>
      <c r="VQW920" s="14"/>
      <c r="VQX920" s="14"/>
      <c r="VQY920" s="14"/>
      <c r="VQZ920" s="14"/>
      <c r="VRA920" s="14"/>
      <c r="VRB920" s="14"/>
      <c r="VRC920" s="14"/>
      <c r="VRD920" s="14"/>
      <c r="VRE920" s="14"/>
      <c r="VRF920" s="14"/>
      <c r="VRG920" s="14"/>
      <c r="VRH920" s="14"/>
      <c r="VRI920" s="14"/>
      <c r="VRJ920" s="14"/>
      <c r="VRK920" s="14"/>
      <c r="VRL920" s="14"/>
      <c r="VRM920" s="14"/>
      <c r="VRN920" s="14"/>
      <c r="VRO920" s="14"/>
      <c r="VRP920" s="14"/>
      <c r="VRQ920" s="14"/>
      <c r="VRR920" s="14"/>
      <c r="VRS920" s="14"/>
      <c r="VRT920" s="14"/>
      <c r="VRU920" s="14"/>
      <c r="VRV920" s="14"/>
      <c r="VRW920" s="14"/>
      <c r="VRX920" s="14"/>
      <c r="VRY920" s="14"/>
      <c r="VRZ920" s="14"/>
      <c r="VSA920" s="14"/>
      <c r="VSB920" s="14"/>
      <c r="VSC920" s="14"/>
      <c r="VSD920" s="14"/>
      <c r="VSE920" s="14"/>
      <c r="VSF920" s="14"/>
      <c r="VSG920" s="14"/>
      <c r="VSH920" s="14"/>
      <c r="VSI920" s="14"/>
      <c r="VSJ920" s="14"/>
      <c r="VSK920" s="14"/>
      <c r="VSL920" s="14"/>
      <c r="VSM920" s="14"/>
      <c r="VSN920" s="14"/>
      <c r="VSO920" s="14"/>
      <c r="VSP920" s="14"/>
      <c r="VSQ920" s="14"/>
      <c r="VSR920" s="14"/>
      <c r="VSS920" s="14"/>
      <c r="VST920" s="14"/>
      <c r="VSU920" s="14"/>
      <c r="VSV920" s="14"/>
      <c r="VSW920" s="14"/>
      <c r="VSX920" s="14"/>
      <c r="VSY920" s="14"/>
      <c r="VSZ920" s="14"/>
      <c r="VTA920" s="14"/>
      <c r="VTB920" s="14"/>
      <c r="VTC920" s="14"/>
      <c r="VTD920" s="14"/>
      <c r="VTE920" s="14"/>
      <c r="VTF920" s="14"/>
      <c r="VTG920" s="14"/>
      <c r="VTH920" s="14"/>
      <c r="VTI920" s="14"/>
      <c r="VTJ920" s="14"/>
      <c r="VTK920" s="14"/>
      <c r="VTL920" s="14"/>
      <c r="VTM920" s="14"/>
      <c r="VTN920" s="14"/>
      <c r="VTO920" s="14"/>
      <c r="VTP920" s="14"/>
      <c r="VTQ920" s="14"/>
      <c r="VTR920" s="14"/>
      <c r="VTS920" s="14"/>
      <c r="VTT920" s="14"/>
      <c r="VTU920" s="14"/>
      <c r="VTV920" s="14"/>
      <c r="VTW920" s="14"/>
      <c r="VTX920" s="14"/>
      <c r="VTY920" s="14"/>
      <c r="VTZ920" s="14"/>
      <c r="VUA920" s="14"/>
      <c r="VUB920" s="14"/>
      <c r="VUC920" s="14"/>
      <c r="VUD920" s="14"/>
      <c r="VUE920" s="14"/>
      <c r="VUF920" s="14"/>
      <c r="VUG920" s="14"/>
      <c r="VUH920" s="14"/>
      <c r="VUI920" s="14"/>
      <c r="VUJ920" s="14"/>
      <c r="VUK920" s="14"/>
      <c r="VUL920" s="14"/>
      <c r="VUM920" s="14"/>
      <c r="VUN920" s="14"/>
      <c r="VUO920" s="14"/>
      <c r="VUP920" s="14"/>
      <c r="VUQ920" s="14"/>
      <c r="VUR920" s="14"/>
      <c r="VUS920" s="14"/>
      <c r="VUT920" s="14"/>
      <c r="VUU920" s="14"/>
      <c r="VUV920" s="14"/>
      <c r="VUW920" s="14"/>
      <c r="VUX920" s="14"/>
      <c r="VUY920" s="14"/>
      <c r="VUZ920" s="14"/>
      <c r="VVA920" s="14"/>
      <c r="VVB920" s="14"/>
      <c r="VVC920" s="14"/>
      <c r="VVD920" s="14"/>
      <c r="VVE920" s="14"/>
      <c r="VVF920" s="14"/>
      <c r="VVG920" s="14"/>
      <c r="VVH920" s="14"/>
      <c r="VVI920" s="14"/>
      <c r="VVJ920" s="14"/>
      <c r="VVK920" s="14"/>
      <c r="VVL920" s="14"/>
      <c r="VVM920" s="14"/>
      <c r="VVN920" s="14"/>
      <c r="VVO920" s="14"/>
      <c r="VVP920" s="14"/>
      <c r="VVQ920" s="14"/>
      <c r="VVR920" s="14"/>
      <c r="VVS920" s="14"/>
      <c r="VVT920" s="14"/>
      <c r="VVU920" s="14"/>
      <c r="VVV920" s="14"/>
      <c r="VVW920" s="14"/>
      <c r="VVX920" s="14"/>
      <c r="VVY920" s="14"/>
      <c r="VVZ920" s="14"/>
      <c r="VWA920" s="14"/>
      <c r="VWB920" s="14"/>
      <c r="VWC920" s="14"/>
      <c r="VWD920" s="14"/>
      <c r="VWE920" s="14"/>
      <c r="VWF920" s="14"/>
      <c r="VWG920" s="14"/>
      <c r="VWH920" s="14"/>
      <c r="VWI920" s="14"/>
      <c r="VWJ920" s="14"/>
      <c r="VWK920" s="14"/>
      <c r="VWL920" s="14"/>
      <c r="VWM920" s="14"/>
      <c r="VWN920" s="14"/>
      <c r="VWO920" s="14"/>
      <c r="VWP920" s="14"/>
      <c r="VWQ920" s="14"/>
      <c r="VWR920" s="14"/>
      <c r="VWS920" s="14"/>
      <c r="VWT920" s="14"/>
      <c r="VWU920" s="14"/>
      <c r="VWV920" s="14"/>
      <c r="VWW920" s="14"/>
      <c r="VWX920" s="14"/>
      <c r="VWY920" s="14"/>
      <c r="VWZ920" s="14"/>
      <c r="VXA920" s="14"/>
      <c r="VXB920" s="14"/>
      <c r="VXC920" s="14"/>
      <c r="VXD920" s="14"/>
      <c r="VXE920" s="14"/>
      <c r="VXF920" s="14"/>
      <c r="VXG920" s="14"/>
      <c r="VXH920" s="14"/>
      <c r="VXI920" s="14"/>
      <c r="VXJ920" s="14"/>
      <c r="VXK920" s="14"/>
      <c r="VXL920" s="14"/>
      <c r="VXM920" s="14"/>
      <c r="VXN920" s="14"/>
      <c r="VXO920" s="14"/>
      <c r="VXP920" s="14"/>
      <c r="VXQ920" s="14"/>
      <c r="VXR920" s="14"/>
      <c r="VXS920" s="14"/>
      <c r="VXT920" s="14"/>
      <c r="VXU920" s="14"/>
      <c r="VXV920" s="14"/>
      <c r="VXW920" s="14"/>
      <c r="VXX920" s="14"/>
      <c r="VXY920" s="14"/>
      <c r="VXZ920" s="14"/>
      <c r="VYA920" s="14"/>
      <c r="VYB920" s="14"/>
      <c r="VYC920" s="14"/>
      <c r="VYD920" s="14"/>
      <c r="VYE920" s="14"/>
      <c r="VYF920" s="14"/>
      <c r="VYG920" s="14"/>
      <c r="VYH920" s="14"/>
      <c r="VYI920" s="14"/>
      <c r="VYJ920" s="14"/>
      <c r="VYK920" s="14"/>
      <c r="VYL920" s="14"/>
      <c r="VYM920" s="14"/>
      <c r="VYN920" s="14"/>
      <c r="VYO920" s="14"/>
      <c r="VYP920" s="14"/>
      <c r="VYQ920" s="14"/>
      <c r="VYR920" s="14"/>
      <c r="VYS920" s="14"/>
      <c r="VYT920" s="14"/>
      <c r="VYU920" s="14"/>
      <c r="VYV920" s="14"/>
      <c r="VYW920" s="14"/>
      <c r="VYX920" s="14"/>
      <c r="VYY920" s="14"/>
      <c r="VYZ920" s="14"/>
      <c r="VZA920" s="14"/>
      <c r="VZB920" s="14"/>
      <c r="VZC920" s="14"/>
      <c r="VZD920" s="14"/>
      <c r="VZE920" s="14"/>
      <c r="VZF920" s="14"/>
      <c r="VZG920" s="14"/>
      <c r="VZH920" s="14"/>
      <c r="VZI920" s="14"/>
      <c r="VZJ920" s="14"/>
      <c r="VZK920" s="14"/>
      <c r="VZL920" s="14"/>
      <c r="VZM920" s="14"/>
      <c r="VZN920" s="14"/>
      <c r="VZO920" s="14"/>
      <c r="VZP920" s="14"/>
      <c r="VZQ920" s="14"/>
      <c r="VZR920" s="14"/>
      <c r="VZS920" s="14"/>
      <c r="VZT920" s="14"/>
      <c r="VZU920" s="14"/>
      <c r="VZV920" s="14"/>
      <c r="VZW920" s="14"/>
      <c r="VZX920" s="14"/>
      <c r="VZY920" s="14"/>
      <c r="VZZ920" s="14"/>
      <c r="WAA920" s="14"/>
      <c r="WAB920" s="14"/>
      <c r="WAC920" s="14"/>
      <c r="WAD920" s="14"/>
      <c r="WAE920" s="14"/>
      <c r="WAF920" s="14"/>
      <c r="WAG920" s="14"/>
      <c r="WAH920" s="14"/>
      <c r="WAI920" s="14"/>
      <c r="WAJ920" s="14"/>
      <c r="WAK920" s="14"/>
      <c r="WAL920" s="14"/>
      <c r="WAM920" s="14"/>
      <c r="WAN920" s="14"/>
      <c r="WAO920" s="14"/>
      <c r="WAP920" s="14"/>
      <c r="WAQ920" s="14"/>
      <c r="WAR920" s="14"/>
      <c r="WAS920" s="14"/>
      <c r="WAT920" s="14"/>
      <c r="WAU920" s="14"/>
      <c r="WAV920" s="14"/>
      <c r="WAW920" s="14"/>
      <c r="WAX920" s="14"/>
      <c r="WAY920" s="14"/>
      <c r="WAZ920" s="14"/>
      <c r="WBA920" s="14"/>
      <c r="WBB920" s="14"/>
      <c r="WBC920" s="14"/>
      <c r="WBD920" s="14"/>
      <c r="WBE920" s="14"/>
      <c r="WBF920" s="14"/>
      <c r="WBG920" s="14"/>
      <c r="WBH920" s="14"/>
      <c r="WBI920" s="14"/>
      <c r="WBJ920" s="14"/>
      <c r="WBK920" s="14"/>
      <c r="WBL920" s="14"/>
      <c r="WBM920" s="14"/>
      <c r="WBN920" s="14"/>
      <c r="WBO920" s="14"/>
      <c r="WBP920" s="14"/>
      <c r="WBQ920" s="14"/>
      <c r="WBR920" s="14"/>
      <c r="WBS920" s="14"/>
      <c r="WBT920" s="14"/>
      <c r="WBU920" s="14"/>
      <c r="WBV920" s="14"/>
      <c r="WBW920" s="14"/>
      <c r="WBX920" s="14"/>
      <c r="WBY920" s="14"/>
      <c r="WBZ920" s="14"/>
      <c r="WCA920" s="14"/>
      <c r="WCB920" s="14"/>
      <c r="WCC920" s="14"/>
      <c r="WCD920" s="14"/>
      <c r="WCE920" s="14"/>
      <c r="WCF920" s="14"/>
      <c r="WCG920" s="14"/>
      <c r="WCH920" s="14"/>
      <c r="WCI920" s="14"/>
      <c r="WCJ920" s="14"/>
      <c r="WCK920" s="14"/>
      <c r="WCL920" s="14"/>
      <c r="WCM920" s="14"/>
      <c r="WCN920" s="14"/>
      <c r="WCO920" s="14"/>
      <c r="WCP920" s="14"/>
      <c r="WCQ920" s="14"/>
      <c r="WCR920" s="14"/>
      <c r="WCS920" s="14"/>
      <c r="WCT920" s="14"/>
      <c r="WCU920" s="14"/>
      <c r="WCV920" s="14"/>
      <c r="WCW920" s="14"/>
      <c r="WCX920" s="14"/>
      <c r="WCY920" s="14"/>
      <c r="WCZ920" s="14"/>
      <c r="WDA920" s="14"/>
      <c r="WDB920" s="14"/>
      <c r="WDC920" s="14"/>
      <c r="WDD920" s="14"/>
      <c r="WDE920" s="14"/>
      <c r="WDF920" s="14"/>
      <c r="WDG920" s="14"/>
      <c r="WDH920" s="14"/>
      <c r="WDI920" s="14"/>
      <c r="WDJ920" s="14"/>
      <c r="WDK920" s="14"/>
      <c r="WDL920" s="14"/>
      <c r="WDM920" s="14"/>
      <c r="WDN920" s="14"/>
      <c r="WDO920" s="14"/>
      <c r="WDP920" s="14"/>
      <c r="WDQ920" s="14"/>
      <c r="WDR920" s="14"/>
      <c r="WDS920" s="14"/>
      <c r="WDT920" s="14"/>
      <c r="WDU920" s="14"/>
      <c r="WDV920" s="14"/>
      <c r="WDW920" s="14"/>
      <c r="WDX920" s="14"/>
      <c r="WDY920" s="14"/>
      <c r="WDZ920" s="14"/>
      <c r="WEA920" s="14"/>
      <c r="WEB920" s="14"/>
      <c r="WEC920" s="14"/>
      <c r="WED920" s="14"/>
      <c r="WEE920" s="14"/>
      <c r="WEF920" s="14"/>
      <c r="WEG920" s="14"/>
      <c r="WEH920" s="14"/>
      <c r="WEI920" s="14"/>
      <c r="WEJ920" s="14"/>
      <c r="WEK920" s="14"/>
      <c r="WEL920" s="14"/>
      <c r="WEM920" s="14"/>
      <c r="WEN920" s="14"/>
      <c r="WEO920" s="14"/>
      <c r="WEP920" s="14"/>
      <c r="WEQ920" s="14"/>
      <c r="WER920" s="14"/>
      <c r="WES920" s="14"/>
      <c r="WET920" s="14"/>
      <c r="WEU920" s="14"/>
      <c r="WEV920" s="14"/>
      <c r="WEW920" s="14"/>
      <c r="WEX920" s="14"/>
      <c r="WEY920" s="14"/>
      <c r="WEZ920" s="14"/>
      <c r="WFA920" s="14"/>
      <c r="WFB920" s="14"/>
      <c r="WFC920" s="14"/>
      <c r="WFD920" s="14"/>
      <c r="WFE920" s="14"/>
      <c r="WFF920" s="14"/>
      <c r="WFG920" s="14"/>
      <c r="WFH920" s="14"/>
      <c r="WFI920" s="14"/>
      <c r="WFJ920" s="14"/>
      <c r="WFK920" s="14"/>
      <c r="WFL920" s="14"/>
      <c r="WFM920" s="14"/>
      <c r="WFN920" s="14"/>
      <c r="WFO920" s="14"/>
      <c r="WFP920" s="14"/>
      <c r="WFQ920" s="14"/>
      <c r="WFR920" s="14"/>
      <c r="WFS920" s="14"/>
      <c r="WFT920" s="14"/>
      <c r="WFU920" s="14"/>
      <c r="WFV920" s="14"/>
      <c r="WFW920" s="14"/>
      <c r="WFX920" s="14"/>
      <c r="WFY920" s="14"/>
      <c r="WFZ920" s="14"/>
      <c r="WGA920" s="14"/>
      <c r="WGB920" s="14"/>
      <c r="WGC920" s="14"/>
      <c r="WGD920" s="14"/>
      <c r="WGE920" s="14"/>
      <c r="WGF920" s="14"/>
      <c r="WGG920" s="14"/>
      <c r="WGH920" s="14"/>
      <c r="WGI920" s="14"/>
      <c r="WGJ920" s="14"/>
      <c r="WGK920" s="14"/>
      <c r="WGL920" s="14"/>
      <c r="WGM920" s="14"/>
      <c r="WGN920" s="14"/>
      <c r="WGO920" s="14"/>
      <c r="WGP920" s="14"/>
      <c r="WGQ920" s="14"/>
      <c r="WGR920" s="14"/>
      <c r="WGS920" s="14"/>
      <c r="WGT920" s="14"/>
      <c r="WGU920" s="14"/>
      <c r="WGV920" s="14"/>
      <c r="WGW920" s="14"/>
      <c r="WGX920" s="14"/>
      <c r="WGY920" s="14"/>
      <c r="WGZ920" s="14"/>
      <c r="WHA920" s="14"/>
      <c r="WHB920" s="14"/>
      <c r="WHC920" s="14"/>
      <c r="WHD920" s="14"/>
      <c r="WHE920" s="14"/>
      <c r="WHF920" s="14"/>
      <c r="WHG920" s="14"/>
      <c r="WHH920" s="14"/>
      <c r="WHI920" s="14"/>
      <c r="WHJ920" s="14"/>
      <c r="WHK920" s="14"/>
      <c r="WHL920" s="14"/>
      <c r="WHM920" s="14"/>
      <c r="WHN920" s="14"/>
      <c r="WHO920" s="14"/>
      <c r="WHP920" s="14"/>
      <c r="WHQ920" s="14"/>
      <c r="WHR920" s="14"/>
      <c r="WHS920" s="14"/>
      <c r="WHT920" s="14"/>
      <c r="WHU920" s="14"/>
      <c r="WHV920" s="14"/>
      <c r="WHW920" s="14"/>
      <c r="WHX920" s="14"/>
      <c r="WHY920" s="14"/>
      <c r="WHZ920" s="14"/>
      <c r="WIA920" s="14"/>
      <c r="WIB920" s="14"/>
      <c r="WIC920" s="14"/>
      <c r="WID920" s="14"/>
      <c r="WIE920" s="14"/>
      <c r="WIF920" s="14"/>
      <c r="WIG920" s="14"/>
      <c r="WIH920" s="14"/>
      <c r="WII920" s="14"/>
      <c r="WIJ920" s="14"/>
      <c r="WIK920" s="14"/>
      <c r="WIL920" s="14"/>
      <c r="WIM920" s="14"/>
      <c r="WIN920" s="14"/>
      <c r="WIO920" s="14"/>
      <c r="WIP920" s="14"/>
      <c r="WIQ920" s="14"/>
      <c r="WIR920" s="14"/>
      <c r="WIS920" s="14"/>
      <c r="WIT920" s="14"/>
      <c r="WIU920" s="14"/>
      <c r="WIV920" s="14"/>
      <c r="WIW920" s="14"/>
      <c r="WIX920" s="14"/>
      <c r="WIY920" s="14"/>
      <c r="WIZ920" s="14"/>
      <c r="WJA920" s="14"/>
      <c r="WJB920" s="14"/>
      <c r="WJC920" s="14"/>
      <c r="WJD920" s="14"/>
      <c r="WJE920" s="14"/>
      <c r="WJF920" s="14"/>
      <c r="WJG920" s="14"/>
      <c r="WJH920" s="14"/>
      <c r="WJI920" s="14"/>
      <c r="WJJ920" s="14"/>
      <c r="WJK920" s="14"/>
      <c r="WJL920" s="14"/>
      <c r="WJM920" s="14"/>
      <c r="WJN920" s="14"/>
      <c r="WJO920" s="14"/>
      <c r="WJP920" s="14"/>
      <c r="WJQ920" s="14"/>
      <c r="WJR920" s="14"/>
      <c r="WJS920" s="14"/>
      <c r="WJT920" s="14"/>
      <c r="WJU920" s="14"/>
      <c r="WJV920" s="14"/>
      <c r="WJW920" s="14"/>
      <c r="WJX920" s="14"/>
      <c r="WJY920" s="14"/>
      <c r="WJZ920" s="14"/>
      <c r="WKA920" s="14"/>
      <c r="WKB920" s="14"/>
      <c r="WKC920" s="14"/>
      <c r="WKD920" s="14"/>
      <c r="WKE920" s="14"/>
      <c r="WKF920" s="14"/>
      <c r="WKG920" s="14"/>
      <c r="WKH920" s="14"/>
      <c r="WKI920" s="14"/>
      <c r="WKJ920" s="14"/>
      <c r="WKK920" s="14"/>
      <c r="WKL920" s="14"/>
      <c r="WKM920" s="14"/>
      <c r="WKN920" s="14"/>
      <c r="WKO920" s="14"/>
      <c r="WKP920" s="14"/>
      <c r="WKQ920" s="14"/>
      <c r="WKR920" s="14"/>
      <c r="WKS920" s="14"/>
      <c r="WKT920" s="14"/>
      <c r="WKU920" s="14"/>
      <c r="WKV920" s="14"/>
      <c r="WKW920" s="14"/>
      <c r="WKX920" s="14"/>
      <c r="WKY920" s="14"/>
      <c r="WKZ920" s="14"/>
      <c r="WLA920" s="14"/>
      <c r="WLB920" s="14"/>
      <c r="WLC920" s="14"/>
      <c r="WLD920" s="14"/>
      <c r="WLE920" s="14"/>
      <c r="WLF920" s="14"/>
      <c r="WLG920" s="14"/>
      <c r="WLH920" s="14"/>
      <c r="WLI920" s="14"/>
      <c r="WLJ920" s="14"/>
      <c r="WLK920" s="14"/>
      <c r="WLL920" s="14"/>
      <c r="WLM920" s="14"/>
      <c r="WLN920" s="14"/>
      <c r="WLO920" s="14"/>
      <c r="WLP920" s="14"/>
      <c r="WLQ920" s="14"/>
      <c r="WLR920" s="14"/>
      <c r="WLS920" s="14"/>
      <c r="WLT920" s="14"/>
      <c r="WLU920" s="14"/>
      <c r="WLV920" s="14"/>
      <c r="WLW920" s="14"/>
      <c r="WLX920" s="14"/>
      <c r="WLY920" s="14"/>
      <c r="WLZ920" s="14"/>
      <c r="WMA920" s="14"/>
      <c r="WMB920" s="14"/>
      <c r="WMC920" s="14"/>
      <c r="WMD920" s="14"/>
      <c r="WME920" s="14"/>
      <c r="WMF920" s="14"/>
      <c r="WMG920" s="14"/>
      <c r="WMH920" s="14"/>
      <c r="WMI920" s="14"/>
      <c r="WMJ920" s="14"/>
      <c r="WMK920" s="14"/>
      <c r="WML920" s="14"/>
      <c r="WMM920" s="14"/>
      <c r="WMN920" s="14"/>
      <c r="WMO920" s="14"/>
      <c r="WMP920" s="14"/>
      <c r="WMQ920" s="14"/>
      <c r="WMR920" s="14"/>
      <c r="WMS920" s="14"/>
      <c r="WMT920" s="14"/>
      <c r="WMU920" s="14"/>
      <c r="WMV920" s="14"/>
      <c r="WMW920" s="14"/>
      <c r="WMX920" s="14"/>
      <c r="WMY920" s="14"/>
      <c r="WMZ920" s="14"/>
      <c r="WNA920" s="14"/>
      <c r="WNB920" s="14"/>
      <c r="WNC920" s="14"/>
      <c r="WND920" s="14"/>
      <c r="WNE920" s="14"/>
      <c r="WNF920" s="14"/>
      <c r="WNG920" s="14"/>
      <c r="WNH920" s="14"/>
      <c r="WNI920" s="14"/>
      <c r="WNJ920" s="14"/>
      <c r="WNK920" s="14"/>
      <c r="WNL920" s="14"/>
      <c r="WNM920" s="14"/>
      <c r="WNN920" s="14"/>
      <c r="WNO920" s="14"/>
      <c r="WNP920" s="14"/>
      <c r="WNQ920" s="14"/>
      <c r="WNR920" s="14"/>
      <c r="WNS920" s="14"/>
      <c r="WNT920" s="14"/>
      <c r="WNU920" s="14"/>
      <c r="WNV920" s="14"/>
      <c r="WNW920" s="14"/>
      <c r="WNX920" s="14"/>
      <c r="WNY920" s="14"/>
      <c r="WNZ920" s="14"/>
      <c r="WOA920" s="14"/>
      <c r="WOB920" s="14"/>
      <c r="WOC920" s="14"/>
      <c r="WOD920" s="14"/>
      <c r="WOE920" s="14"/>
      <c r="WOF920" s="14"/>
      <c r="WOG920" s="14"/>
      <c r="WOH920" s="14"/>
      <c r="WOI920" s="14"/>
      <c r="WOJ920" s="14"/>
      <c r="WOK920" s="14"/>
      <c r="WOL920" s="14"/>
      <c r="WOM920" s="14"/>
      <c r="WON920" s="14"/>
      <c r="WOO920" s="14"/>
      <c r="WOP920" s="14"/>
      <c r="WOQ920" s="14"/>
      <c r="WOR920" s="14"/>
      <c r="WOS920" s="14"/>
      <c r="WOT920" s="14"/>
      <c r="WOU920" s="14"/>
      <c r="WOV920" s="14"/>
      <c r="WOW920" s="14"/>
      <c r="WOX920" s="14"/>
      <c r="WOY920" s="14"/>
      <c r="WOZ920" s="14"/>
      <c r="WPA920" s="14"/>
      <c r="WPB920" s="14"/>
      <c r="WPC920" s="14"/>
      <c r="WPD920" s="14"/>
      <c r="WPE920" s="14"/>
      <c r="WPF920" s="14"/>
      <c r="WPG920" s="14"/>
      <c r="WPH920" s="14"/>
      <c r="WPI920" s="14"/>
      <c r="WPJ920" s="14"/>
      <c r="WPK920" s="14"/>
      <c r="WPL920" s="14"/>
      <c r="WPM920" s="14"/>
      <c r="WPN920" s="14"/>
      <c r="WPO920" s="14"/>
      <c r="WPP920" s="14"/>
      <c r="WPQ920" s="14"/>
      <c r="WPR920" s="14"/>
      <c r="WPS920" s="14"/>
      <c r="WPT920" s="14"/>
      <c r="WPU920" s="14"/>
      <c r="WPV920" s="14"/>
      <c r="WPW920" s="14"/>
      <c r="WPX920" s="14"/>
      <c r="WPY920" s="14"/>
      <c r="WPZ920" s="14"/>
      <c r="WQA920" s="14"/>
      <c r="WQB920" s="14"/>
      <c r="WQC920" s="14"/>
      <c r="WQD920" s="14"/>
      <c r="WQE920" s="14"/>
      <c r="WQF920" s="14"/>
      <c r="WQG920" s="14"/>
      <c r="WQH920" s="14"/>
      <c r="WQI920" s="14"/>
      <c r="WQJ920" s="14"/>
      <c r="WQK920" s="14"/>
      <c r="WQL920" s="14"/>
      <c r="WQM920" s="14"/>
      <c r="WQN920" s="14"/>
      <c r="WQO920" s="14"/>
      <c r="WQP920" s="14"/>
      <c r="WQQ920" s="14"/>
      <c r="WQR920" s="14"/>
      <c r="WQS920" s="14"/>
      <c r="WQT920" s="14"/>
      <c r="WQU920" s="14"/>
      <c r="WQV920" s="14"/>
      <c r="WQW920" s="14"/>
      <c r="WQX920" s="14"/>
      <c r="WQY920" s="14"/>
      <c r="WQZ920" s="14"/>
      <c r="WRA920" s="14"/>
      <c r="WRB920" s="14"/>
      <c r="WRC920" s="14"/>
      <c r="WRD920" s="14"/>
      <c r="WRE920" s="14"/>
      <c r="WRF920" s="14"/>
      <c r="WRG920" s="14"/>
      <c r="WRH920" s="14"/>
      <c r="WRI920" s="14"/>
      <c r="WRJ920" s="14"/>
      <c r="WRK920" s="14"/>
      <c r="WRL920" s="14"/>
      <c r="WRM920" s="14"/>
      <c r="WRN920" s="14"/>
      <c r="WRO920" s="14"/>
      <c r="WRP920" s="14"/>
      <c r="WRQ920" s="14"/>
      <c r="WRR920" s="14"/>
      <c r="WRS920" s="14"/>
      <c r="WRT920" s="14"/>
      <c r="WRU920" s="14"/>
      <c r="WRV920" s="14"/>
      <c r="WRW920" s="14"/>
      <c r="WRX920" s="14"/>
      <c r="WRY920" s="14"/>
      <c r="WRZ920" s="14"/>
      <c r="WSA920" s="14"/>
      <c r="WSB920" s="14"/>
      <c r="WSC920" s="14"/>
      <c r="WSD920" s="14"/>
      <c r="WSE920" s="14"/>
      <c r="WSF920" s="14"/>
      <c r="WSG920" s="14"/>
      <c r="WSH920" s="14"/>
      <c r="WSI920" s="14"/>
      <c r="WSJ920" s="14"/>
      <c r="WSK920" s="14"/>
      <c r="WSL920" s="14"/>
      <c r="WSM920" s="14"/>
      <c r="WSN920" s="14"/>
      <c r="WSO920" s="14"/>
      <c r="WSP920" s="14"/>
      <c r="WSQ920" s="14"/>
      <c r="WSR920" s="14"/>
      <c r="WSS920" s="14"/>
      <c r="WST920" s="14"/>
      <c r="WSU920" s="14"/>
      <c r="WSV920" s="14"/>
      <c r="WSW920" s="14"/>
      <c r="WSX920" s="14"/>
      <c r="WSY920" s="14"/>
      <c r="WSZ920" s="14"/>
      <c r="WTA920" s="14"/>
      <c r="WTB920" s="14"/>
      <c r="WTC920" s="14"/>
      <c r="WTD920" s="14"/>
      <c r="WTE920" s="14"/>
      <c r="WTF920" s="14"/>
      <c r="WTG920" s="14"/>
      <c r="WTH920" s="14"/>
      <c r="WTI920" s="14"/>
      <c r="WTJ920" s="14"/>
      <c r="WTK920" s="14"/>
      <c r="WTL920" s="14"/>
      <c r="WTM920" s="14"/>
      <c r="WTN920" s="14"/>
      <c r="WTO920" s="14"/>
      <c r="WTP920" s="14"/>
      <c r="WTQ920" s="14"/>
      <c r="WTR920" s="14"/>
      <c r="WTS920" s="14"/>
      <c r="WTT920" s="14"/>
      <c r="WTU920" s="14"/>
      <c r="WTV920" s="14"/>
      <c r="WTW920" s="14"/>
      <c r="WTX920" s="14"/>
      <c r="WTY920" s="14"/>
      <c r="WTZ920" s="14"/>
      <c r="WUA920" s="14"/>
      <c r="WUB920" s="14"/>
      <c r="WUC920" s="14"/>
      <c r="WUD920" s="14"/>
      <c r="WUE920" s="14"/>
      <c r="WUF920" s="14"/>
      <c r="WUG920" s="14"/>
      <c r="WUH920" s="14"/>
      <c r="WUI920" s="14"/>
      <c r="WUJ920" s="14"/>
      <c r="WUK920" s="14"/>
      <c r="WUL920" s="14"/>
      <c r="WUM920" s="14"/>
      <c r="WUN920" s="14"/>
      <c r="WUO920" s="14"/>
      <c r="WUP920" s="14"/>
      <c r="WUQ920" s="14"/>
      <c r="WUR920" s="14"/>
      <c r="WUS920" s="14"/>
      <c r="WUT920" s="14"/>
      <c r="WUU920" s="14"/>
      <c r="WUV920" s="14"/>
      <c r="WUW920" s="14"/>
      <c r="WUX920" s="14"/>
      <c r="WUY920" s="14"/>
      <c r="WUZ920" s="14"/>
      <c r="WVA920" s="14"/>
      <c r="WVB920" s="14"/>
      <c r="WVC920" s="14"/>
      <c r="WVD920" s="14"/>
      <c r="WVE920" s="14"/>
      <c r="WVF920" s="14"/>
      <c r="WVG920" s="14"/>
      <c r="WVH920" s="14"/>
      <c r="WVI920" s="14"/>
      <c r="WVJ920" s="14"/>
      <c r="WVK920" s="14"/>
      <c r="WVL920" s="14"/>
      <c r="WVM920" s="14"/>
      <c r="WVN920" s="14"/>
      <c r="WVO920" s="14"/>
      <c r="WVP920" s="14"/>
      <c r="WVQ920" s="14"/>
      <c r="WVR920" s="14"/>
      <c r="WVS920" s="14"/>
      <c r="WVT920" s="14"/>
      <c r="WVU920" s="14"/>
      <c r="WVV920" s="14"/>
      <c r="WVW920" s="14"/>
      <c r="WVX920" s="14"/>
      <c r="WVY920" s="14"/>
      <c r="WVZ920" s="14"/>
      <c r="WWA920" s="14"/>
      <c r="WWB920" s="14"/>
      <c r="WWC920" s="14"/>
      <c r="WWD920" s="14"/>
      <c r="WWE920" s="14"/>
      <c r="WWF920" s="14"/>
      <c r="WWG920" s="14"/>
      <c r="WWH920" s="14"/>
      <c r="WWI920" s="14"/>
      <c r="WWJ920" s="14"/>
      <c r="WWK920" s="14"/>
      <c r="WWL920" s="14"/>
      <c r="WWM920" s="14"/>
      <c r="WWN920" s="14"/>
      <c r="WWO920" s="14"/>
      <c r="WWP920" s="14"/>
      <c r="WWQ920" s="14"/>
      <c r="WWR920" s="14"/>
      <c r="WWS920" s="14"/>
      <c r="WWT920" s="14"/>
      <c r="WWU920" s="14"/>
      <c r="WWV920" s="14"/>
      <c r="WWW920" s="14"/>
      <c r="WWX920" s="14"/>
      <c r="WWY920" s="14"/>
      <c r="WWZ920" s="14"/>
      <c r="WXA920" s="14"/>
      <c r="WXB920" s="14"/>
      <c r="WXC920" s="14"/>
      <c r="WXD920" s="14"/>
      <c r="WXE920" s="14"/>
      <c r="WXF920" s="14"/>
      <c r="WXG920" s="14"/>
      <c r="WXH920" s="14"/>
      <c r="WXI920" s="14"/>
      <c r="WXJ920" s="14"/>
      <c r="WXK920" s="14"/>
      <c r="WXL920" s="14"/>
      <c r="WXM920" s="14"/>
      <c r="WXN920" s="14"/>
      <c r="WXO920" s="14"/>
      <c r="WXP920" s="14"/>
      <c r="WXQ920" s="14"/>
      <c r="WXR920" s="14"/>
      <c r="WXS920" s="14"/>
      <c r="WXT920" s="14"/>
      <c r="WXU920" s="14"/>
      <c r="WXV920" s="14"/>
      <c r="WXW920" s="14"/>
      <c r="WXX920" s="14"/>
      <c r="WXY920" s="14"/>
      <c r="WXZ920" s="14"/>
      <c r="WYA920" s="14"/>
      <c r="WYB920" s="14"/>
      <c r="WYC920" s="14"/>
      <c r="WYD920" s="14"/>
      <c r="WYE920" s="14"/>
      <c r="WYF920" s="14"/>
      <c r="WYG920" s="14"/>
      <c r="WYH920" s="14"/>
      <c r="WYI920" s="14"/>
      <c r="WYJ920" s="14"/>
      <c r="WYK920" s="14"/>
      <c r="WYL920" s="14"/>
      <c r="WYM920" s="14"/>
      <c r="WYN920" s="14"/>
      <c r="WYO920" s="14"/>
      <c r="WYP920" s="14"/>
      <c r="WYQ920" s="14"/>
      <c r="WYR920" s="14"/>
      <c r="WYS920" s="14"/>
      <c r="WYT920" s="14"/>
      <c r="WYU920" s="14"/>
      <c r="WYV920" s="14"/>
      <c r="WYW920" s="14"/>
      <c r="WYX920" s="14"/>
      <c r="WYY920" s="14"/>
      <c r="WYZ920" s="14"/>
      <c r="WZA920" s="14"/>
      <c r="WZB920" s="14"/>
      <c r="WZC920" s="14"/>
      <c r="WZD920" s="14"/>
      <c r="WZE920" s="14"/>
      <c r="WZF920" s="14"/>
      <c r="WZG920" s="14"/>
      <c r="WZH920" s="14"/>
      <c r="WZI920" s="14"/>
      <c r="WZJ920" s="14"/>
      <c r="WZK920" s="14"/>
      <c r="WZL920" s="14"/>
      <c r="WZM920" s="14"/>
      <c r="WZN920" s="14"/>
      <c r="WZO920" s="14"/>
      <c r="WZP920" s="14"/>
      <c r="WZQ920" s="14"/>
      <c r="WZR920" s="14"/>
      <c r="WZS920" s="14"/>
      <c r="WZT920" s="14"/>
      <c r="WZU920" s="14"/>
      <c r="WZV920" s="14"/>
      <c r="WZW920" s="14"/>
      <c r="WZX920" s="14"/>
      <c r="WZY920" s="14"/>
      <c r="WZZ920" s="14"/>
      <c r="XAA920" s="14"/>
      <c r="XAB920" s="14"/>
      <c r="XAC920" s="14"/>
      <c r="XAD920" s="14"/>
      <c r="XAE920" s="14"/>
      <c r="XAF920" s="14"/>
      <c r="XAG920" s="14"/>
      <c r="XAH920" s="14"/>
      <c r="XAI920" s="14"/>
      <c r="XAJ920" s="14"/>
      <c r="XAK920" s="14"/>
      <c r="XAL920" s="14"/>
      <c r="XAM920" s="14"/>
      <c r="XAN920" s="14"/>
      <c r="XAO920" s="14"/>
      <c r="XAP920" s="14"/>
      <c r="XAQ920" s="14"/>
      <c r="XAR920" s="14"/>
      <c r="XAS920" s="14"/>
      <c r="XAT920" s="14"/>
      <c r="XAU920" s="14"/>
      <c r="XAV920" s="14"/>
      <c r="XAW920" s="14"/>
      <c r="XAX920" s="14"/>
      <c r="XAY920" s="14"/>
      <c r="XAZ920" s="14"/>
      <c r="XBA920" s="14"/>
      <c r="XBB920" s="14"/>
      <c r="XBC920" s="14"/>
      <c r="XBD920" s="14"/>
      <c r="XBE920" s="14"/>
      <c r="XBF920" s="14"/>
      <c r="XBG920" s="14"/>
      <c r="XBH920" s="14"/>
      <c r="XBI920" s="14"/>
      <c r="XBJ920" s="14"/>
      <c r="XBK920" s="14"/>
      <c r="XBL920" s="14"/>
      <c r="XBM920" s="14"/>
      <c r="XBN920" s="14"/>
      <c r="XBO920" s="14"/>
      <c r="XBP920" s="14"/>
      <c r="XBQ920" s="14"/>
      <c r="XBR920" s="14"/>
      <c r="XBS920" s="14"/>
      <c r="XBT920" s="14"/>
      <c r="XBU920" s="14"/>
      <c r="XBV920" s="14"/>
      <c r="XBW920" s="14"/>
      <c r="XBX920" s="14"/>
      <c r="XBY920" s="14"/>
      <c r="XBZ920" s="14"/>
      <c r="XCA920" s="14"/>
      <c r="XCB920" s="14"/>
      <c r="XCC920" s="14"/>
      <c r="XCD920" s="14"/>
      <c r="XCE920" s="14"/>
      <c r="XCF920" s="14"/>
      <c r="XCG920" s="14"/>
      <c r="XCH920" s="14"/>
      <c r="XCI920" s="14"/>
      <c r="XCJ920" s="14"/>
      <c r="XCK920" s="14"/>
      <c r="XCL920" s="14"/>
      <c r="XCM920" s="14"/>
      <c r="XCN920" s="14"/>
      <c r="XCO920" s="14"/>
      <c r="XCP920" s="14"/>
      <c r="XCQ920" s="14"/>
      <c r="XCR920" s="14"/>
      <c r="XCS920" s="14"/>
      <c r="XCT920" s="14"/>
      <c r="XCU920" s="14"/>
      <c r="XCV920" s="14"/>
      <c r="XCW920" s="14"/>
      <c r="XCX920" s="14"/>
      <c r="XCY920" s="14"/>
      <c r="XCZ920" s="14"/>
      <c r="XDA920" s="14"/>
      <c r="XDB920" s="14"/>
      <c r="XDC920" s="14"/>
      <c r="XDD920" s="14"/>
      <c r="XDE920" s="14"/>
      <c r="XDF920" s="14"/>
      <c r="XDG920" s="14"/>
      <c r="XDH920" s="14"/>
      <c r="XDI920" s="14"/>
      <c r="XDJ920" s="14"/>
      <c r="XDK920" s="14"/>
      <c r="XDL920" s="14"/>
      <c r="XDM920" s="14"/>
      <c r="XDN920" s="14"/>
      <c r="XDO920" s="14"/>
      <c r="XDP920" s="14"/>
      <c r="XDQ920" s="14"/>
      <c r="XDR920" s="14"/>
      <c r="XDS920" s="14"/>
      <c r="XDT920" s="14"/>
      <c r="XDU920" s="14"/>
      <c r="XDV920" s="14"/>
      <c r="XDW920" s="14"/>
      <c r="XDX920" s="14"/>
      <c r="XDY920" s="14"/>
      <c r="XDZ920" s="14"/>
      <c r="XEA920" s="14"/>
      <c r="XEB920" s="14"/>
      <c r="XEC920" s="14"/>
      <c r="XED920" s="14"/>
      <c r="XEE920" s="14"/>
      <c r="XEF920" s="14"/>
      <c r="XEG920" s="14"/>
      <c r="XEH920" s="14"/>
      <c r="XEI920" s="14"/>
      <c r="XEJ920" s="14"/>
      <c r="XEK920" s="14"/>
      <c r="XEL920" s="14"/>
      <c r="XEM920" s="14"/>
      <c r="XEN920" s="14"/>
      <c r="XEO920" s="14"/>
      <c r="XEP920" s="14"/>
      <c r="XEQ920" s="14"/>
      <c r="XER920" s="14"/>
      <c r="XES920" s="14"/>
      <c r="XET920" s="14"/>
      <c r="XEU920" s="14"/>
      <c r="XEV920" s="14"/>
      <c r="XEW920" s="14"/>
      <c r="XEX920" s="14"/>
      <c r="XEY920" s="14"/>
      <c r="XEZ920" s="14"/>
    </row>
    <row r="921" spans="1:16380" ht="22.5" hidden="1" customHeight="1" x14ac:dyDescent="0.25">
      <c r="A921" s="83" t="str">
        <f t="shared" si="234"/>
        <v>868.</v>
      </c>
      <c r="B921" s="26">
        <v>1672</v>
      </c>
      <c r="C921" s="40" t="s">
        <v>341</v>
      </c>
      <c r="D921" s="26">
        <v>1983</v>
      </c>
      <c r="E921" s="83" t="s">
        <v>2957</v>
      </c>
      <c r="F921" s="83" t="s">
        <v>2959</v>
      </c>
      <c r="G921" s="26">
        <v>2</v>
      </c>
      <c r="H921" s="26">
        <v>3</v>
      </c>
      <c r="I921" s="178">
        <v>1042.5</v>
      </c>
      <c r="J921" s="176">
        <v>939.5</v>
      </c>
      <c r="K921" s="178">
        <v>939.5</v>
      </c>
      <c r="L921" s="187">
        <v>39</v>
      </c>
      <c r="M921" s="186">
        <f t="shared" si="232"/>
        <v>394984.19999999995</v>
      </c>
      <c r="N921" s="186"/>
      <c r="O921" s="186"/>
      <c r="P921" s="186"/>
      <c r="Q921" s="176">
        <f t="shared" si="233"/>
        <v>394984.19999999995</v>
      </c>
      <c r="R921" s="178">
        <v>394984.19999999995</v>
      </c>
      <c r="S921" s="26"/>
      <c r="T921" s="178"/>
      <c r="U921" s="178"/>
      <c r="V921" s="178"/>
      <c r="W921" s="178"/>
      <c r="X921" s="178"/>
      <c r="Y921" s="178"/>
      <c r="Z921" s="178"/>
      <c r="AA921" s="178"/>
      <c r="AB921" s="178"/>
      <c r="AC921" s="178"/>
      <c r="AD921" s="178"/>
      <c r="AE921" s="178"/>
      <c r="AF921" s="178"/>
      <c r="AG921" s="317">
        <v>2025</v>
      </c>
      <c r="AH921" s="158"/>
      <c r="AI921" s="175"/>
      <c r="AJ921" s="162"/>
      <c r="AK921" s="15">
        <f t="shared" si="230"/>
        <v>868</v>
      </c>
      <c r="AL921" s="15" t="s">
        <v>155</v>
      </c>
      <c r="AM921" s="15" t="str">
        <f t="shared" si="231"/>
        <v>868.</v>
      </c>
      <c r="AN921" s="179"/>
      <c r="AO921" s="15"/>
      <c r="AP921" s="16"/>
    </row>
    <row r="922" spans="1:16380" ht="22.5" hidden="1" customHeight="1" x14ac:dyDescent="0.25">
      <c r="A922" s="83" t="str">
        <f t="shared" si="234"/>
        <v>869.</v>
      </c>
      <c r="B922" s="26">
        <v>1673</v>
      </c>
      <c r="C922" s="40" t="s">
        <v>1443</v>
      </c>
      <c r="D922" s="26">
        <v>1962</v>
      </c>
      <c r="E922" s="83" t="s">
        <v>2957</v>
      </c>
      <c r="F922" s="83" t="s">
        <v>2959</v>
      </c>
      <c r="G922" s="26">
        <v>2</v>
      </c>
      <c r="H922" s="26">
        <v>1</v>
      </c>
      <c r="I922" s="178">
        <v>343</v>
      </c>
      <c r="J922" s="178">
        <v>313.89999999999998</v>
      </c>
      <c r="K922" s="178">
        <v>313.89999999999998</v>
      </c>
      <c r="L922" s="187">
        <v>21</v>
      </c>
      <c r="M922" s="186">
        <f t="shared" ref="M922:M936" si="235">R922+T922+V922+X922+Z922+AB922+AE922+AF922</f>
        <v>846684</v>
      </c>
      <c r="N922" s="186"/>
      <c r="O922" s="186"/>
      <c r="P922" s="186"/>
      <c r="Q922" s="176">
        <f t="shared" ref="Q922:Q940" si="236">M922</f>
        <v>846684</v>
      </c>
      <c r="R922" s="178">
        <f>397978+448706</f>
        <v>846684</v>
      </c>
      <c r="S922" s="26"/>
      <c r="T922" s="178"/>
      <c r="U922" s="178"/>
      <c r="V922" s="178"/>
      <c r="W922" s="178"/>
      <c r="X922" s="178"/>
      <c r="Y922" s="178"/>
      <c r="Z922" s="178"/>
      <c r="AA922" s="178"/>
      <c r="AB922" s="178"/>
      <c r="AC922" s="178"/>
      <c r="AD922" s="178"/>
      <c r="AE922" s="178"/>
      <c r="AF922" s="178"/>
      <c r="AG922" s="317">
        <v>2025</v>
      </c>
      <c r="AH922" s="158"/>
      <c r="AI922" s="175"/>
      <c r="AJ922" s="162"/>
      <c r="AK922" s="15">
        <f t="shared" si="230"/>
        <v>869</v>
      </c>
      <c r="AL922" s="15" t="s">
        <v>155</v>
      </c>
      <c r="AM922" s="15" t="str">
        <f t="shared" si="231"/>
        <v>869.</v>
      </c>
      <c r="AN922" s="179"/>
      <c r="AO922" s="15"/>
      <c r="AP922" s="16"/>
    </row>
    <row r="923" spans="1:16380" ht="22.5" hidden="1" customHeight="1" x14ac:dyDescent="0.25">
      <c r="A923" s="83" t="str">
        <f t="shared" si="234"/>
        <v>870.</v>
      </c>
      <c r="B923" s="26">
        <v>1674</v>
      </c>
      <c r="C923" s="40" t="s">
        <v>342</v>
      </c>
      <c r="D923" s="26">
        <v>1988</v>
      </c>
      <c r="E923" s="83" t="s">
        <v>2957</v>
      </c>
      <c r="F923" s="83" t="s">
        <v>2959</v>
      </c>
      <c r="G923" s="26">
        <v>2</v>
      </c>
      <c r="H923" s="26">
        <v>3</v>
      </c>
      <c r="I923" s="178">
        <v>995.4</v>
      </c>
      <c r="J923" s="176">
        <v>839.4</v>
      </c>
      <c r="K923" s="178">
        <v>839.4</v>
      </c>
      <c r="L923" s="187">
        <v>49</v>
      </c>
      <c r="M923" s="186">
        <f t="shared" si="235"/>
        <v>306251.40000000002</v>
      </c>
      <c r="N923" s="186"/>
      <c r="O923" s="186"/>
      <c r="P923" s="186"/>
      <c r="Q923" s="176">
        <f t="shared" si="236"/>
        <v>306251.40000000002</v>
      </c>
      <c r="R923" s="178">
        <v>306251.40000000002</v>
      </c>
      <c r="S923" s="26"/>
      <c r="T923" s="178"/>
      <c r="U923" s="178"/>
      <c r="V923" s="178"/>
      <c r="W923" s="178"/>
      <c r="X923" s="178"/>
      <c r="Y923" s="178"/>
      <c r="Z923" s="178"/>
      <c r="AA923" s="178"/>
      <c r="AB923" s="178"/>
      <c r="AC923" s="178"/>
      <c r="AD923" s="178"/>
      <c r="AE923" s="178"/>
      <c r="AF923" s="178"/>
      <c r="AG923" s="317">
        <v>2025</v>
      </c>
      <c r="AH923" s="158"/>
      <c r="AI923" s="175"/>
      <c r="AJ923" s="162"/>
      <c r="AK923" s="15">
        <f t="shared" si="230"/>
        <v>870</v>
      </c>
      <c r="AL923" s="15" t="s">
        <v>155</v>
      </c>
      <c r="AM923" s="15" t="str">
        <f t="shared" si="231"/>
        <v>870.</v>
      </c>
      <c r="AN923" s="179"/>
      <c r="AO923" s="15"/>
      <c r="AP923" s="16"/>
    </row>
    <row r="924" spans="1:16380" ht="22.5" hidden="1" customHeight="1" x14ac:dyDescent="0.25">
      <c r="A924" s="83" t="str">
        <f t="shared" si="234"/>
        <v>871.</v>
      </c>
      <c r="B924" s="26">
        <v>1676</v>
      </c>
      <c r="C924" s="40" t="s">
        <v>343</v>
      </c>
      <c r="D924" s="26">
        <v>1953</v>
      </c>
      <c r="E924" s="83" t="s">
        <v>2957</v>
      </c>
      <c r="F924" s="83" t="s">
        <v>2958</v>
      </c>
      <c r="G924" s="26">
        <v>2</v>
      </c>
      <c r="H924" s="26">
        <v>1</v>
      </c>
      <c r="I924" s="178">
        <v>525.5</v>
      </c>
      <c r="J924" s="176">
        <v>474.5</v>
      </c>
      <c r="K924" s="178">
        <v>474.5</v>
      </c>
      <c r="L924" s="187">
        <v>19</v>
      </c>
      <c r="M924" s="186">
        <f t="shared" si="235"/>
        <v>179930.4</v>
      </c>
      <c r="N924" s="186"/>
      <c r="O924" s="186"/>
      <c r="P924" s="186"/>
      <c r="Q924" s="176">
        <f t="shared" si="236"/>
        <v>179930.4</v>
      </c>
      <c r="R924" s="178">
        <v>179930.4</v>
      </c>
      <c r="S924" s="26"/>
      <c r="T924" s="178"/>
      <c r="U924" s="178"/>
      <c r="V924" s="178"/>
      <c r="W924" s="178"/>
      <c r="X924" s="178"/>
      <c r="Y924" s="178"/>
      <c r="Z924" s="178"/>
      <c r="AA924" s="178"/>
      <c r="AB924" s="178"/>
      <c r="AC924" s="178"/>
      <c r="AD924" s="178"/>
      <c r="AE924" s="178"/>
      <c r="AF924" s="178"/>
      <c r="AG924" s="317">
        <v>2025</v>
      </c>
      <c r="AH924" s="158"/>
      <c r="AI924" s="175"/>
      <c r="AJ924" s="162"/>
      <c r="AK924" s="15">
        <f t="shared" si="230"/>
        <v>871</v>
      </c>
      <c r="AL924" s="15" t="s">
        <v>155</v>
      </c>
      <c r="AM924" s="15" t="str">
        <f t="shared" si="231"/>
        <v>871.</v>
      </c>
      <c r="AN924" s="179"/>
      <c r="AO924" s="15"/>
      <c r="AP924" s="16"/>
    </row>
    <row r="925" spans="1:16380" ht="22.5" hidden="1" customHeight="1" x14ac:dyDescent="0.25">
      <c r="A925" s="83" t="str">
        <f t="shared" si="234"/>
        <v>872.</v>
      </c>
      <c r="B925" s="26">
        <v>1677</v>
      </c>
      <c r="C925" s="40" t="s">
        <v>344</v>
      </c>
      <c r="D925" s="26">
        <v>1994</v>
      </c>
      <c r="E925" s="83" t="s">
        <v>2957</v>
      </c>
      <c r="F925" s="83" t="s">
        <v>2958</v>
      </c>
      <c r="G925" s="26">
        <v>2</v>
      </c>
      <c r="H925" s="26">
        <v>3</v>
      </c>
      <c r="I925" s="178">
        <v>1017.5</v>
      </c>
      <c r="J925" s="176">
        <v>898.5</v>
      </c>
      <c r="K925" s="178">
        <v>898.5</v>
      </c>
      <c r="L925" s="187">
        <v>49</v>
      </c>
      <c r="M925" s="186">
        <f t="shared" si="235"/>
        <v>2926968.4</v>
      </c>
      <c r="N925" s="186"/>
      <c r="O925" s="186"/>
      <c r="P925" s="186"/>
      <c r="Q925" s="176">
        <f t="shared" si="236"/>
        <v>2926968.4</v>
      </c>
      <c r="R925" s="178">
        <f>301938+2625030.4</f>
        <v>2926968.4</v>
      </c>
      <c r="S925" s="26"/>
      <c r="T925" s="178"/>
      <c r="U925" s="178"/>
      <c r="V925" s="178"/>
      <c r="W925" s="178"/>
      <c r="X925" s="178"/>
      <c r="Y925" s="178"/>
      <c r="Z925" s="178"/>
      <c r="AA925" s="178"/>
      <c r="AB925" s="178"/>
      <c r="AC925" s="178"/>
      <c r="AD925" s="178"/>
      <c r="AE925" s="178"/>
      <c r="AF925" s="178"/>
      <c r="AG925" s="317">
        <v>2025</v>
      </c>
      <c r="AH925" s="158"/>
      <c r="AI925" s="175"/>
      <c r="AJ925" s="162"/>
      <c r="AK925" s="15">
        <f t="shared" si="230"/>
        <v>872</v>
      </c>
      <c r="AL925" s="15" t="s">
        <v>155</v>
      </c>
      <c r="AM925" s="15" t="str">
        <f t="shared" si="231"/>
        <v>872.</v>
      </c>
      <c r="AN925" s="179"/>
      <c r="AO925" s="15"/>
      <c r="AP925" s="16"/>
    </row>
    <row r="926" spans="1:16380" ht="22.5" hidden="1" customHeight="1" x14ac:dyDescent="0.25">
      <c r="A926" s="83" t="str">
        <f t="shared" si="234"/>
        <v>873.</v>
      </c>
      <c r="B926" s="26">
        <v>1678</v>
      </c>
      <c r="C926" s="40" t="s">
        <v>345</v>
      </c>
      <c r="D926" s="26">
        <v>1996</v>
      </c>
      <c r="E926" s="83" t="s">
        <v>2957</v>
      </c>
      <c r="F926" s="83" t="s">
        <v>2958</v>
      </c>
      <c r="G926" s="26">
        <v>2</v>
      </c>
      <c r="H926" s="26">
        <v>3</v>
      </c>
      <c r="I926" s="178">
        <v>971.8</v>
      </c>
      <c r="J926" s="176">
        <v>879.4</v>
      </c>
      <c r="K926" s="178">
        <v>879.4</v>
      </c>
      <c r="L926" s="187">
        <v>44</v>
      </c>
      <c r="M926" s="186">
        <f t="shared" si="235"/>
        <v>303478.5</v>
      </c>
      <c r="N926" s="186"/>
      <c r="O926" s="186"/>
      <c r="P926" s="186"/>
      <c r="Q926" s="176">
        <f t="shared" si="236"/>
        <v>303478.5</v>
      </c>
      <c r="R926" s="178">
        <v>303478.5</v>
      </c>
      <c r="S926" s="26"/>
      <c r="T926" s="178"/>
      <c r="U926" s="178"/>
      <c r="V926" s="178"/>
      <c r="W926" s="178"/>
      <c r="X926" s="178"/>
      <c r="Y926" s="178"/>
      <c r="Z926" s="178"/>
      <c r="AA926" s="178"/>
      <c r="AB926" s="178"/>
      <c r="AC926" s="178"/>
      <c r="AD926" s="178"/>
      <c r="AE926" s="178"/>
      <c r="AF926" s="178"/>
      <c r="AG926" s="317">
        <v>2025</v>
      </c>
      <c r="AH926" s="158"/>
      <c r="AI926" s="175"/>
      <c r="AJ926" s="162"/>
      <c r="AK926" s="15">
        <f t="shared" si="230"/>
        <v>873</v>
      </c>
      <c r="AL926" s="15" t="s">
        <v>155</v>
      </c>
      <c r="AM926" s="15" t="str">
        <f t="shared" si="231"/>
        <v>873.</v>
      </c>
      <c r="AN926" s="179"/>
      <c r="AO926" s="15"/>
      <c r="AP926" s="16"/>
    </row>
    <row r="927" spans="1:16380" ht="22.5" hidden="1" customHeight="1" x14ac:dyDescent="0.25">
      <c r="A927" s="83" t="str">
        <f t="shared" si="234"/>
        <v>874.</v>
      </c>
      <c r="B927" s="26">
        <v>1680</v>
      </c>
      <c r="C927" s="40" t="s">
        <v>354</v>
      </c>
      <c r="D927" s="26">
        <v>1961</v>
      </c>
      <c r="E927" s="83" t="s">
        <v>2957</v>
      </c>
      <c r="F927" s="83" t="s">
        <v>2959</v>
      </c>
      <c r="G927" s="26">
        <v>2</v>
      </c>
      <c r="H927" s="26">
        <v>1</v>
      </c>
      <c r="I927" s="178">
        <v>347.5</v>
      </c>
      <c r="J927" s="176">
        <v>317.7</v>
      </c>
      <c r="K927" s="178">
        <v>317.7</v>
      </c>
      <c r="L927" s="187">
        <v>18</v>
      </c>
      <c r="M927" s="186">
        <f t="shared" si="235"/>
        <v>605244</v>
      </c>
      <c r="N927" s="186"/>
      <c r="O927" s="186"/>
      <c r="P927" s="186"/>
      <c r="Q927" s="176">
        <f t="shared" si="236"/>
        <v>605244</v>
      </c>
      <c r="R927" s="186">
        <f>414222+191022</f>
        <v>605244</v>
      </c>
      <c r="S927" s="187"/>
      <c r="T927" s="186"/>
      <c r="U927" s="186"/>
      <c r="V927" s="186"/>
      <c r="W927" s="186"/>
      <c r="X927" s="186"/>
      <c r="Y927" s="186"/>
      <c r="Z927" s="186"/>
      <c r="AA927" s="186"/>
      <c r="AB927" s="186"/>
      <c r="AC927" s="186"/>
      <c r="AD927" s="186"/>
      <c r="AE927" s="186"/>
      <c r="AF927" s="186"/>
      <c r="AG927" s="317">
        <v>2025</v>
      </c>
      <c r="AH927" s="158"/>
      <c r="AI927" s="175"/>
      <c r="AJ927" s="162"/>
      <c r="AK927" s="15">
        <f t="shared" ref="AK927:AK990" si="237">MAX(AK922:AK926)+1</f>
        <v>874</v>
      </c>
      <c r="AL927" s="15" t="s">
        <v>155</v>
      </c>
      <c r="AM927" s="15" t="str">
        <f t="shared" si="231"/>
        <v>874.</v>
      </c>
      <c r="AN927" s="179"/>
      <c r="AO927" s="15"/>
      <c r="AP927" s="16"/>
    </row>
    <row r="928" spans="1:16380" ht="22.5" hidden="1" customHeight="1" x14ac:dyDescent="0.25">
      <c r="A928" s="83" t="str">
        <f t="shared" si="234"/>
        <v>875.</v>
      </c>
      <c r="B928" s="26">
        <v>1683</v>
      </c>
      <c r="C928" s="40" t="s">
        <v>1447</v>
      </c>
      <c r="D928" s="26">
        <v>1962</v>
      </c>
      <c r="E928" s="83" t="s">
        <v>2957</v>
      </c>
      <c r="F928" s="83" t="s">
        <v>2959</v>
      </c>
      <c r="G928" s="26">
        <v>2</v>
      </c>
      <c r="H928" s="26">
        <v>1</v>
      </c>
      <c r="I928" s="178">
        <v>327</v>
      </c>
      <c r="J928" s="178">
        <v>300.10000000000002</v>
      </c>
      <c r="K928" s="178">
        <v>300.10000000000002</v>
      </c>
      <c r="L928" s="26">
        <v>14</v>
      </c>
      <c r="M928" s="186">
        <f t="shared" si="235"/>
        <v>2345972.3199999998</v>
      </c>
      <c r="N928" s="186"/>
      <c r="O928" s="186"/>
      <c r="P928" s="186"/>
      <c r="Q928" s="176">
        <f t="shared" si="236"/>
        <v>2345972.3199999998</v>
      </c>
      <c r="R928" s="186"/>
      <c r="S928" s="187"/>
      <c r="T928" s="186"/>
      <c r="U928" s="186">
        <v>311.83999999999997</v>
      </c>
      <c r="V928" s="186">
        <f>U928*7523</f>
        <v>2345972.3199999998</v>
      </c>
      <c r="W928" s="186"/>
      <c r="X928" s="186"/>
      <c r="Y928" s="186"/>
      <c r="Z928" s="186"/>
      <c r="AA928" s="186"/>
      <c r="AB928" s="186"/>
      <c r="AC928" s="178"/>
      <c r="AD928" s="178"/>
      <c r="AE928" s="176"/>
      <c r="AF928" s="186"/>
      <c r="AG928" s="317">
        <v>2025</v>
      </c>
      <c r="AH928" s="158"/>
      <c r="AI928" s="175"/>
      <c r="AJ928" s="162"/>
      <c r="AK928" s="15">
        <f t="shared" si="237"/>
        <v>875</v>
      </c>
      <c r="AL928" s="15" t="s">
        <v>155</v>
      </c>
      <c r="AM928" s="15" t="str">
        <f t="shared" si="231"/>
        <v>875.</v>
      </c>
      <c r="AN928" s="179"/>
      <c r="AO928" s="15"/>
      <c r="AP928" s="16"/>
    </row>
    <row r="929" spans="1:16380" ht="22.5" hidden="1" customHeight="1" x14ac:dyDescent="0.25">
      <c r="A929" s="83" t="str">
        <f t="shared" si="234"/>
        <v>876.</v>
      </c>
      <c r="B929" s="26">
        <v>1684</v>
      </c>
      <c r="C929" s="40" t="s">
        <v>1448</v>
      </c>
      <c r="D929" s="26">
        <v>1962</v>
      </c>
      <c r="E929" s="83" t="s">
        <v>2957</v>
      </c>
      <c r="F929" s="83" t="s">
        <v>2959</v>
      </c>
      <c r="G929" s="26">
        <v>2</v>
      </c>
      <c r="H929" s="26">
        <v>1</v>
      </c>
      <c r="I929" s="178">
        <v>328.1</v>
      </c>
      <c r="J929" s="178">
        <v>301.10000000000002</v>
      </c>
      <c r="K929" s="178">
        <v>301.10000000000002</v>
      </c>
      <c r="L929" s="26">
        <v>11</v>
      </c>
      <c r="M929" s="186">
        <f t="shared" si="235"/>
        <v>2362222</v>
      </c>
      <c r="N929" s="186"/>
      <c r="O929" s="186"/>
      <c r="P929" s="186"/>
      <c r="Q929" s="176">
        <f t="shared" si="236"/>
        <v>2362222</v>
      </c>
      <c r="R929" s="186"/>
      <c r="S929" s="187"/>
      <c r="T929" s="186"/>
      <c r="U929" s="186">
        <v>314</v>
      </c>
      <c r="V929" s="186">
        <f>U929*7523</f>
        <v>2362222</v>
      </c>
      <c r="W929" s="186"/>
      <c r="X929" s="186"/>
      <c r="Y929" s="186"/>
      <c r="Z929" s="186"/>
      <c r="AA929" s="186"/>
      <c r="AB929" s="186"/>
      <c r="AC929" s="178"/>
      <c r="AD929" s="178"/>
      <c r="AE929" s="176"/>
      <c r="AF929" s="186"/>
      <c r="AG929" s="317">
        <v>2025</v>
      </c>
      <c r="AH929" s="158"/>
      <c r="AI929" s="175"/>
      <c r="AJ929" s="162"/>
      <c r="AK929" s="15">
        <f t="shared" si="237"/>
        <v>876</v>
      </c>
      <c r="AL929" s="15" t="s">
        <v>155</v>
      </c>
      <c r="AM929" s="15" t="str">
        <f t="shared" ref="AM929:AM992" si="238">CONCATENATE(AK929,AL929)</f>
        <v>876.</v>
      </c>
      <c r="AN929" s="179"/>
      <c r="AO929" s="15"/>
      <c r="AP929" s="16"/>
    </row>
    <row r="930" spans="1:16380" ht="22.5" hidden="1" customHeight="1" x14ac:dyDescent="0.25">
      <c r="A930" s="83" t="str">
        <f t="shared" si="234"/>
        <v>877.</v>
      </c>
      <c r="B930" s="26">
        <v>1692</v>
      </c>
      <c r="C930" s="40" t="s">
        <v>1449</v>
      </c>
      <c r="D930" s="26">
        <v>1955</v>
      </c>
      <c r="E930" s="83" t="s">
        <v>2957</v>
      </c>
      <c r="F930" s="83" t="s">
        <v>2959</v>
      </c>
      <c r="G930" s="26">
        <v>2</v>
      </c>
      <c r="H930" s="26">
        <v>3</v>
      </c>
      <c r="I930" s="178">
        <v>867.5</v>
      </c>
      <c r="J930" s="178">
        <v>642.5</v>
      </c>
      <c r="K930" s="178">
        <v>642.5</v>
      </c>
      <c r="L930" s="187">
        <v>17</v>
      </c>
      <c r="M930" s="186">
        <f t="shared" si="235"/>
        <v>400120</v>
      </c>
      <c r="N930" s="186"/>
      <c r="O930" s="186"/>
      <c r="P930" s="186"/>
      <c r="Q930" s="176">
        <f t="shared" si="236"/>
        <v>400120</v>
      </c>
      <c r="R930" s="186">
        <v>400120</v>
      </c>
      <c r="S930" s="187"/>
      <c r="T930" s="186"/>
      <c r="U930" s="186"/>
      <c r="V930" s="186"/>
      <c r="W930" s="186"/>
      <c r="X930" s="186"/>
      <c r="Y930" s="186"/>
      <c r="Z930" s="186"/>
      <c r="AA930" s="186"/>
      <c r="AB930" s="186"/>
      <c r="AC930" s="186"/>
      <c r="AD930" s="186"/>
      <c r="AE930" s="186"/>
      <c r="AF930" s="186"/>
      <c r="AG930" s="317">
        <v>2025</v>
      </c>
      <c r="AH930" s="158"/>
      <c r="AI930" s="175"/>
      <c r="AJ930" s="162"/>
      <c r="AK930" s="15">
        <f t="shared" si="237"/>
        <v>877</v>
      </c>
      <c r="AL930" s="15" t="s">
        <v>155</v>
      </c>
      <c r="AM930" s="15" t="str">
        <f t="shared" si="238"/>
        <v>877.</v>
      </c>
      <c r="AN930" s="179"/>
      <c r="AO930" s="15"/>
      <c r="AP930" s="16"/>
    </row>
    <row r="931" spans="1:16380" ht="22.5" hidden="1" customHeight="1" x14ac:dyDescent="0.25">
      <c r="A931" s="83" t="str">
        <f t="shared" si="234"/>
        <v>878.</v>
      </c>
      <c r="B931" s="26">
        <v>1697</v>
      </c>
      <c r="C931" s="191" t="s">
        <v>2948</v>
      </c>
      <c r="D931" s="26">
        <v>1926</v>
      </c>
      <c r="E931" s="83" t="s">
        <v>2957</v>
      </c>
      <c r="F931" s="83" t="s">
        <v>2960</v>
      </c>
      <c r="G931" s="26">
        <v>2</v>
      </c>
      <c r="H931" s="26">
        <v>2</v>
      </c>
      <c r="I931" s="178">
        <v>515</v>
      </c>
      <c r="J931" s="176">
        <v>461.2</v>
      </c>
      <c r="K931" s="178">
        <v>461.2</v>
      </c>
      <c r="L931" s="26">
        <v>16</v>
      </c>
      <c r="M931" s="186">
        <f>R931+T931+V931+X931+Z931+AB931+AE931+AF931</f>
        <v>285800</v>
      </c>
      <c r="N931" s="186"/>
      <c r="O931" s="186"/>
      <c r="P931" s="186"/>
      <c r="Q931" s="176">
        <f>M931</f>
        <v>285800</v>
      </c>
      <c r="R931" s="186">
        <v>285800</v>
      </c>
      <c r="S931" s="187"/>
      <c r="T931" s="186"/>
      <c r="U931" s="186"/>
      <c r="V931" s="186"/>
      <c r="W931" s="186"/>
      <c r="X931" s="186"/>
      <c r="Y931" s="186"/>
      <c r="Z931" s="186"/>
      <c r="AA931" s="186"/>
      <c r="AB931" s="186"/>
      <c r="AC931" s="178"/>
      <c r="AD931" s="178"/>
      <c r="AE931" s="176"/>
      <c r="AF931" s="186"/>
      <c r="AG931" s="317">
        <v>2025</v>
      </c>
      <c r="AH931" s="158"/>
      <c r="AI931" s="175"/>
      <c r="AJ931" s="162"/>
      <c r="AK931" s="15">
        <f t="shared" si="237"/>
        <v>878</v>
      </c>
      <c r="AL931" s="15" t="s">
        <v>155</v>
      </c>
      <c r="AM931" s="15" t="str">
        <f t="shared" si="238"/>
        <v>878.</v>
      </c>
      <c r="AN931" s="179"/>
      <c r="AO931" s="22"/>
      <c r="AP931" s="16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  <c r="FG931" s="14"/>
      <c r="FH931" s="14"/>
      <c r="FI931" s="14"/>
      <c r="FJ931" s="14"/>
      <c r="FK931" s="14"/>
      <c r="FL931" s="14"/>
      <c r="FM931" s="14"/>
      <c r="FN931" s="14"/>
      <c r="FO931" s="14"/>
      <c r="FP931" s="14"/>
      <c r="FQ931" s="14"/>
      <c r="FR931" s="14"/>
      <c r="FS931" s="14"/>
      <c r="FT931" s="14"/>
      <c r="FU931" s="14"/>
      <c r="FV931" s="14"/>
      <c r="FW931" s="14"/>
      <c r="FX931" s="14"/>
      <c r="FY931" s="14"/>
      <c r="FZ931" s="14"/>
      <c r="GA931" s="14"/>
      <c r="GB931" s="14"/>
      <c r="GC931" s="14"/>
      <c r="GD931" s="14"/>
      <c r="GE931" s="14"/>
      <c r="GF931" s="14"/>
      <c r="GG931" s="14"/>
      <c r="GH931" s="14"/>
      <c r="GI931" s="14"/>
      <c r="GJ931" s="14"/>
      <c r="GK931" s="14"/>
      <c r="GL931" s="14"/>
      <c r="GM931" s="14"/>
      <c r="GN931" s="14"/>
      <c r="GO931" s="14"/>
      <c r="GP931" s="14"/>
      <c r="GQ931" s="14"/>
      <c r="GR931" s="14"/>
      <c r="GS931" s="14"/>
      <c r="GT931" s="14"/>
      <c r="GU931" s="14"/>
      <c r="GV931" s="14"/>
      <c r="GW931" s="14"/>
      <c r="GX931" s="14"/>
      <c r="GY931" s="14"/>
      <c r="GZ931" s="14"/>
      <c r="HA931" s="14"/>
      <c r="HB931" s="14"/>
      <c r="HC931" s="14"/>
      <c r="HD931" s="14"/>
      <c r="HE931" s="14"/>
      <c r="HF931" s="14"/>
      <c r="HG931" s="14"/>
      <c r="HH931" s="14"/>
      <c r="HI931" s="14"/>
      <c r="HJ931" s="14"/>
      <c r="HK931" s="14"/>
      <c r="HL931" s="14"/>
      <c r="HM931" s="14"/>
      <c r="HN931" s="14"/>
      <c r="HO931" s="14"/>
      <c r="HP931" s="14"/>
      <c r="HQ931" s="14"/>
      <c r="HR931" s="14"/>
      <c r="HS931" s="14"/>
      <c r="HT931" s="14"/>
      <c r="HU931" s="14"/>
      <c r="HV931" s="14"/>
      <c r="HW931" s="14"/>
      <c r="HX931" s="14"/>
      <c r="HY931" s="14"/>
      <c r="HZ931" s="14"/>
      <c r="IA931" s="14"/>
      <c r="IB931" s="14"/>
      <c r="IC931" s="14"/>
      <c r="ID931" s="14"/>
      <c r="IE931" s="14"/>
      <c r="IF931" s="14"/>
      <c r="IG931" s="14"/>
      <c r="IH931" s="14"/>
      <c r="II931" s="14"/>
      <c r="IJ931" s="14"/>
      <c r="IK931" s="14"/>
      <c r="IL931" s="14"/>
      <c r="IM931" s="14"/>
      <c r="IN931" s="14"/>
      <c r="IO931" s="14"/>
      <c r="IP931" s="14"/>
      <c r="IQ931" s="14"/>
      <c r="IR931" s="14"/>
      <c r="IS931" s="14"/>
      <c r="IT931" s="14"/>
      <c r="IU931" s="14"/>
      <c r="IV931" s="14"/>
      <c r="IW931" s="14"/>
      <c r="IX931" s="14"/>
      <c r="IY931" s="14"/>
      <c r="IZ931" s="14"/>
      <c r="JA931" s="14"/>
      <c r="JB931" s="14"/>
      <c r="JC931" s="14"/>
      <c r="JD931" s="14"/>
      <c r="JE931" s="14"/>
      <c r="JF931" s="14"/>
      <c r="JG931" s="14"/>
      <c r="JH931" s="14"/>
      <c r="JI931" s="14"/>
      <c r="JJ931" s="14"/>
      <c r="JK931" s="14"/>
      <c r="JL931" s="14"/>
      <c r="JM931" s="14"/>
      <c r="JN931" s="14"/>
      <c r="JO931" s="14"/>
      <c r="JP931" s="14"/>
      <c r="JQ931" s="14"/>
      <c r="JR931" s="14"/>
      <c r="JS931" s="14"/>
      <c r="JT931" s="14"/>
      <c r="JU931" s="14"/>
      <c r="JV931" s="14"/>
      <c r="JW931" s="14"/>
      <c r="JX931" s="14"/>
      <c r="JY931" s="14"/>
      <c r="JZ931" s="14"/>
      <c r="KA931" s="14"/>
      <c r="KB931" s="14"/>
      <c r="KC931" s="14"/>
      <c r="KD931" s="14"/>
      <c r="KE931" s="14"/>
      <c r="KF931" s="14"/>
      <c r="KG931" s="14"/>
      <c r="KH931" s="14"/>
      <c r="KI931" s="14"/>
      <c r="KJ931" s="14"/>
      <c r="KK931" s="14"/>
      <c r="KL931" s="14"/>
      <c r="KM931" s="14"/>
      <c r="KN931" s="14"/>
      <c r="KO931" s="14"/>
      <c r="KP931" s="14"/>
      <c r="KQ931" s="14"/>
      <c r="KR931" s="14"/>
      <c r="KS931" s="14"/>
      <c r="KT931" s="14"/>
      <c r="KU931" s="14"/>
      <c r="KV931" s="14"/>
      <c r="KW931" s="14"/>
      <c r="KX931" s="14"/>
      <c r="KY931" s="14"/>
      <c r="KZ931" s="14"/>
      <c r="LA931" s="14"/>
      <c r="LB931" s="14"/>
      <c r="LC931" s="14"/>
      <c r="LD931" s="14"/>
      <c r="LE931" s="14"/>
      <c r="LF931" s="14"/>
      <c r="LG931" s="14"/>
      <c r="LH931" s="14"/>
      <c r="LI931" s="14"/>
      <c r="LJ931" s="14"/>
      <c r="LK931" s="14"/>
      <c r="LL931" s="14"/>
      <c r="LM931" s="14"/>
      <c r="LN931" s="14"/>
      <c r="LO931" s="14"/>
      <c r="LP931" s="14"/>
      <c r="LQ931" s="14"/>
      <c r="LR931" s="14"/>
      <c r="LS931" s="14"/>
      <c r="LT931" s="14"/>
      <c r="LU931" s="14"/>
      <c r="LV931" s="14"/>
      <c r="LW931" s="14"/>
      <c r="LX931" s="14"/>
      <c r="LY931" s="14"/>
      <c r="LZ931" s="14"/>
      <c r="MA931" s="14"/>
      <c r="MB931" s="14"/>
      <c r="MC931" s="14"/>
      <c r="MD931" s="14"/>
      <c r="ME931" s="14"/>
      <c r="MF931" s="14"/>
      <c r="MG931" s="14"/>
      <c r="MH931" s="14"/>
      <c r="MI931" s="14"/>
      <c r="MJ931" s="14"/>
      <c r="MK931" s="14"/>
      <c r="ML931" s="14"/>
      <c r="MM931" s="14"/>
      <c r="MN931" s="14"/>
      <c r="MO931" s="14"/>
      <c r="MP931" s="14"/>
      <c r="MQ931" s="14"/>
      <c r="MR931" s="14"/>
      <c r="MS931" s="14"/>
      <c r="MT931" s="14"/>
      <c r="MU931" s="14"/>
      <c r="MV931" s="14"/>
      <c r="MW931" s="14"/>
      <c r="MX931" s="14"/>
      <c r="MY931" s="14"/>
      <c r="MZ931" s="14"/>
      <c r="NA931" s="14"/>
      <c r="NB931" s="14"/>
      <c r="NC931" s="14"/>
      <c r="ND931" s="14"/>
      <c r="NE931" s="14"/>
      <c r="NF931" s="14"/>
      <c r="NG931" s="14"/>
      <c r="NH931" s="14"/>
      <c r="NI931" s="14"/>
      <c r="NJ931" s="14"/>
      <c r="NK931" s="14"/>
      <c r="NL931" s="14"/>
      <c r="NM931" s="14"/>
      <c r="NN931" s="14"/>
      <c r="NO931" s="14"/>
      <c r="NP931" s="14"/>
      <c r="NQ931" s="14"/>
      <c r="NR931" s="14"/>
      <c r="NS931" s="14"/>
      <c r="NT931" s="14"/>
      <c r="NU931" s="14"/>
      <c r="NV931" s="14"/>
      <c r="NW931" s="14"/>
      <c r="NX931" s="14"/>
      <c r="NY931" s="14"/>
      <c r="NZ931" s="14"/>
      <c r="OA931" s="14"/>
      <c r="OB931" s="14"/>
      <c r="OC931" s="14"/>
      <c r="OD931" s="14"/>
      <c r="OE931" s="14"/>
      <c r="OF931" s="14"/>
      <c r="OG931" s="14"/>
      <c r="OH931" s="14"/>
      <c r="OI931" s="14"/>
      <c r="OJ931" s="14"/>
      <c r="OK931" s="14"/>
      <c r="OL931" s="14"/>
      <c r="OM931" s="14"/>
      <c r="ON931" s="14"/>
      <c r="OO931" s="14"/>
      <c r="OP931" s="14"/>
      <c r="OQ931" s="14"/>
      <c r="OR931" s="14"/>
      <c r="OS931" s="14"/>
      <c r="OT931" s="14"/>
      <c r="OU931" s="14"/>
      <c r="OV931" s="14"/>
      <c r="OW931" s="14"/>
      <c r="OX931" s="14"/>
      <c r="OY931" s="14"/>
      <c r="OZ931" s="14"/>
      <c r="PA931" s="14"/>
      <c r="PB931" s="14"/>
      <c r="PC931" s="14"/>
      <c r="PD931" s="14"/>
      <c r="PE931" s="14"/>
      <c r="PF931" s="14"/>
      <c r="PG931" s="14"/>
      <c r="PH931" s="14"/>
      <c r="PI931" s="14"/>
      <c r="PJ931" s="14"/>
      <c r="PK931" s="14"/>
      <c r="PL931" s="14"/>
      <c r="PM931" s="14"/>
      <c r="PN931" s="14"/>
      <c r="PO931" s="14"/>
      <c r="PP931" s="14"/>
      <c r="PQ931" s="14"/>
      <c r="PR931" s="14"/>
      <c r="PS931" s="14"/>
      <c r="PT931" s="14"/>
      <c r="PU931" s="14"/>
      <c r="PV931" s="14"/>
      <c r="PW931" s="14"/>
      <c r="PX931" s="14"/>
      <c r="PY931" s="14"/>
      <c r="PZ931" s="14"/>
      <c r="QA931" s="14"/>
      <c r="QB931" s="14"/>
      <c r="QC931" s="14"/>
      <c r="QD931" s="14"/>
      <c r="QE931" s="14"/>
      <c r="QF931" s="14"/>
      <c r="QG931" s="14"/>
      <c r="QH931" s="14"/>
      <c r="QI931" s="14"/>
      <c r="QJ931" s="14"/>
      <c r="QK931" s="14"/>
      <c r="QL931" s="14"/>
      <c r="QM931" s="14"/>
      <c r="QN931" s="14"/>
      <c r="QO931" s="14"/>
      <c r="QP931" s="14"/>
      <c r="QQ931" s="14"/>
      <c r="QR931" s="14"/>
      <c r="QS931" s="14"/>
      <c r="QT931" s="14"/>
      <c r="QU931" s="14"/>
      <c r="QV931" s="14"/>
      <c r="QW931" s="14"/>
      <c r="QX931" s="14"/>
      <c r="QY931" s="14"/>
      <c r="QZ931" s="14"/>
      <c r="RA931" s="14"/>
      <c r="RB931" s="14"/>
      <c r="RC931" s="14"/>
      <c r="RD931" s="14"/>
      <c r="RE931" s="14"/>
      <c r="RF931" s="14"/>
      <c r="RG931" s="14"/>
      <c r="RH931" s="14"/>
      <c r="RI931" s="14"/>
      <c r="RJ931" s="14"/>
      <c r="RK931" s="14"/>
      <c r="RL931" s="14"/>
      <c r="RM931" s="14"/>
      <c r="RN931" s="14"/>
      <c r="RO931" s="14"/>
      <c r="RP931" s="14"/>
      <c r="RQ931" s="14"/>
      <c r="RR931" s="14"/>
      <c r="RS931" s="14"/>
      <c r="RT931" s="14"/>
      <c r="RU931" s="14"/>
      <c r="RV931" s="14"/>
      <c r="RW931" s="14"/>
      <c r="RX931" s="14"/>
      <c r="RY931" s="14"/>
      <c r="RZ931" s="14"/>
      <c r="SA931" s="14"/>
      <c r="SB931" s="14"/>
      <c r="SC931" s="14"/>
      <c r="SD931" s="14"/>
      <c r="SE931" s="14"/>
      <c r="SF931" s="14"/>
      <c r="SG931" s="14"/>
      <c r="SH931" s="14"/>
      <c r="SI931" s="14"/>
      <c r="SJ931" s="14"/>
      <c r="SK931" s="14"/>
      <c r="SL931" s="14"/>
      <c r="SM931" s="14"/>
      <c r="SN931" s="14"/>
      <c r="SO931" s="14"/>
      <c r="SP931" s="14"/>
      <c r="SQ931" s="14"/>
      <c r="SR931" s="14"/>
      <c r="SS931" s="14"/>
      <c r="ST931" s="14"/>
      <c r="SU931" s="14"/>
      <c r="SV931" s="14"/>
      <c r="SW931" s="14"/>
      <c r="SX931" s="14"/>
      <c r="SY931" s="14"/>
      <c r="SZ931" s="14"/>
      <c r="TA931" s="14"/>
      <c r="TB931" s="14"/>
      <c r="TC931" s="14"/>
      <c r="TD931" s="14"/>
      <c r="TE931" s="14"/>
      <c r="TF931" s="14"/>
      <c r="TG931" s="14"/>
      <c r="TH931" s="14"/>
      <c r="TI931" s="14"/>
      <c r="TJ931" s="14"/>
      <c r="TK931" s="14"/>
      <c r="TL931" s="14"/>
      <c r="TM931" s="14"/>
      <c r="TN931" s="14"/>
      <c r="TO931" s="14"/>
      <c r="TP931" s="14"/>
      <c r="TQ931" s="14"/>
      <c r="TR931" s="14"/>
      <c r="TS931" s="14"/>
      <c r="TT931" s="14"/>
      <c r="TU931" s="14"/>
      <c r="TV931" s="14"/>
      <c r="TW931" s="14"/>
      <c r="TX931" s="14"/>
      <c r="TY931" s="14"/>
      <c r="TZ931" s="14"/>
      <c r="UA931" s="14"/>
      <c r="UB931" s="14"/>
      <c r="UC931" s="14"/>
      <c r="UD931" s="14"/>
      <c r="UE931" s="14"/>
      <c r="UF931" s="14"/>
      <c r="UG931" s="14"/>
      <c r="UH931" s="14"/>
      <c r="UI931" s="14"/>
      <c r="UJ931" s="14"/>
      <c r="UK931" s="14"/>
      <c r="UL931" s="14"/>
      <c r="UM931" s="14"/>
      <c r="UN931" s="14"/>
      <c r="UO931" s="14"/>
      <c r="UP931" s="14"/>
      <c r="UQ931" s="14"/>
      <c r="UR931" s="14"/>
      <c r="US931" s="14"/>
      <c r="UT931" s="14"/>
      <c r="UU931" s="14"/>
      <c r="UV931" s="14"/>
      <c r="UW931" s="14"/>
      <c r="UX931" s="14"/>
      <c r="UY931" s="14"/>
      <c r="UZ931" s="14"/>
      <c r="VA931" s="14"/>
      <c r="VB931" s="14"/>
      <c r="VC931" s="14"/>
      <c r="VD931" s="14"/>
      <c r="VE931" s="14"/>
      <c r="VF931" s="14"/>
      <c r="VG931" s="14"/>
      <c r="VH931" s="14"/>
      <c r="VI931" s="14"/>
      <c r="VJ931" s="14"/>
      <c r="VK931" s="14"/>
      <c r="VL931" s="14"/>
      <c r="VM931" s="14"/>
      <c r="VN931" s="14"/>
      <c r="VO931" s="14"/>
      <c r="VP931" s="14"/>
      <c r="VQ931" s="14"/>
      <c r="VR931" s="14"/>
      <c r="VS931" s="14"/>
      <c r="VT931" s="14"/>
      <c r="VU931" s="14"/>
      <c r="VV931" s="14"/>
      <c r="VW931" s="14"/>
      <c r="VX931" s="14"/>
      <c r="VY931" s="14"/>
      <c r="VZ931" s="14"/>
      <c r="WA931" s="14"/>
      <c r="WB931" s="14"/>
      <c r="WC931" s="14"/>
      <c r="WD931" s="14"/>
      <c r="WE931" s="14"/>
      <c r="WF931" s="14"/>
      <c r="WG931" s="14"/>
      <c r="WH931" s="14"/>
      <c r="WI931" s="14"/>
      <c r="WJ931" s="14"/>
      <c r="WK931" s="14"/>
      <c r="WL931" s="14"/>
      <c r="WM931" s="14"/>
      <c r="WN931" s="14"/>
      <c r="WO931" s="14"/>
      <c r="WP931" s="14"/>
      <c r="WQ931" s="14"/>
      <c r="WR931" s="14"/>
      <c r="WS931" s="14"/>
      <c r="WT931" s="14"/>
      <c r="WU931" s="14"/>
      <c r="WV931" s="14"/>
      <c r="WW931" s="14"/>
      <c r="WX931" s="14"/>
      <c r="WY931" s="14"/>
      <c r="WZ931" s="14"/>
      <c r="XA931" s="14"/>
      <c r="XB931" s="14"/>
      <c r="XC931" s="14"/>
      <c r="XD931" s="14"/>
      <c r="XE931" s="14"/>
      <c r="XF931" s="14"/>
      <c r="XG931" s="14"/>
      <c r="XH931" s="14"/>
      <c r="XI931" s="14"/>
      <c r="XJ931" s="14"/>
      <c r="XK931" s="14"/>
      <c r="XL931" s="14"/>
      <c r="XM931" s="14"/>
      <c r="XN931" s="14"/>
      <c r="XO931" s="14"/>
      <c r="XP931" s="14"/>
      <c r="XQ931" s="14"/>
      <c r="XR931" s="14"/>
      <c r="XS931" s="14"/>
      <c r="XT931" s="14"/>
      <c r="XU931" s="14"/>
      <c r="XV931" s="14"/>
      <c r="XW931" s="14"/>
      <c r="XX931" s="14"/>
      <c r="XY931" s="14"/>
      <c r="XZ931" s="14"/>
      <c r="YA931" s="14"/>
      <c r="YB931" s="14"/>
      <c r="YC931" s="14"/>
      <c r="YD931" s="14"/>
      <c r="YE931" s="14"/>
      <c r="YF931" s="14"/>
      <c r="YG931" s="14"/>
      <c r="YH931" s="14"/>
      <c r="YI931" s="14"/>
      <c r="YJ931" s="14"/>
      <c r="YK931" s="14"/>
      <c r="YL931" s="14"/>
      <c r="YM931" s="14"/>
      <c r="YN931" s="14"/>
      <c r="YO931" s="14"/>
      <c r="YP931" s="14"/>
      <c r="YQ931" s="14"/>
      <c r="YR931" s="14"/>
      <c r="YS931" s="14"/>
      <c r="YT931" s="14"/>
      <c r="YU931" s="14"/>
      <c r="YV931" s="14"/>
      <c r="YW931" s="14"/>
      <c r="YX931" s="14"/>
      <c r="YY931" s="14"/>
      <c r="YZ931" s="14"/>
      <c r="ZA931" s="14"/>
      <c r="ZB931" s="14"/>
      <c r="ZC931" s="14"/>
      <c r="ZD931" s="14"/>
      <c r="ZE931" s="14"/>
      <c r="ZF931" s="14"/>
      <c r="ZG931" s="14"/>
      <c r="ZH931" s="14"/>
      <c r="ZI931" s="14"/>
      <c r="ZJ931" s="14"/>
      <c r="ZK931" s="14"/>
      <c r="ZL931" s="14"/>
      <c r="ZM931" s="14"/>
      <c r="ZN931" s="14"/>
      <c r="ZO931" s="14"/>
      <c r="ZP931" s="14"/>
      <c r="ZQ931" s="14"/>
      <c r="ZR931" s="14"/>
      <c r="ZS931" s="14"/>
      <c r="ZT931" s="14"/>
      <c r="ZU931" s="14"/>
      <c r="ZV931" s="14"/>
      <c r="ZW931" s="14"/>
      <c r="ZX931" s="14"/>
      <c r="ZY931" s="14"/>
      <c r="ZZ931" s="14"/>
      <c r="AAA931" s="14"/>
      <c r="AAB931" s="14"/>
      <c r="AAC931" s="14"/>
      <c r="AAD931" s="14"/>
      <c r="AAE931" s="14"/>
      <c r="AAF931" s="14"/>
      <c r="AAG931" s="14"/>
      <c r="AAH931" s="14"/>
      <c r="AAI931" s="14"/>
      <c r="AAJ931" s="14"/>
      <c r="AAK931" s="14"/>
      <c r="AAL931" s="14"/>
      <c r="AAM931" s="14"/>
      <c r="AAN931" s="14"/>
      <c r="AAO931" s="14"/>
      <c r="AAP931" s="14"/>
      <c r="AAQ931" s="14"/>
      <c r="AAR931" s="14"/>
      <c r="AAS931" s="14"/>
      <c r="AAT931" s="14"/>
      <c r="AAU931" s="14"/>
      <c r="AAV931" s="14"/>
      <c r="AAW931" s="14"/>
      <c r="AAX931" s="14"/>
      <c r="AAY931" s="14"/>
      <c r="AAZ931" s="14"/>
      <c r="ABA931" s="14"/>
      <c r="ABB931" s="14"/>
      <c r="ABC931" s="14"/>
      <c r="ABD931" s="14"/>
      <c r="ABE931" s="14"/>
      <c r="ABF931" s="14"/>
      <c r="ABG931" s="14"/>
      <c r="ABH931" s="14"/>
      <c r="ABI931" s="14"/>
      <c r="ABJ931" s="14"/>
      <c r="ABK931" s="14"/>
      <c r="ABL931" s="14"/>
      <c r="ABM931" s="14"/>
      <c r="ABN931" s="14"/>
      <c r="ABO931" s="14"/>
      <c r="ABP931" s="14"/>
      <c r="ABQ931" s="14"/>
      <c r="ABR931" s="14"/>
      <c r="ABS931" s="14"/>
      <c r="ABT931" s="14"/>
      <c r="ABU931" s="14"/>
      <c r="ABV931" s="14"/>
      <c r="ABW931" s="14"/>
      <c r="ABX931" s="14"/>
      <c r="ABY931" s="14"/>
      <c r="ABZ931" s="14"/>
      <c r="ACA931" s="14"/>
      <c r="ACB931" s="14"/>
      <c r="ACC931" s="14"/>
      <c r="ACD931" s="14"/>
      <c r="ACE931" s="14"/>
      <c r="ACF931" s="14"/>
      <c r="ACG931" s="14"/>
      <c r="ACH931" s="14"/>
      <c r="ACI931" s="14"/>
      <c r="ACJ931" s="14"/>
      <c r="ACK931" s="14"/>
      <c r="ACL931" s="14"/>
      <c r="ACM931" s="14"/>
      <c r="ACN931" s="14"/>
      <c r="ACO931" s="14"/>
      <c r="ACP931" s="14"/>
      <c r="ACQ931" s="14"/>
      <c r="ACR931" s="14"/>
      <c r="ACS931" s="14"/>
      <c r="ACT931" s="14"/>
      <c r="ACU931" s="14"/>
      <c r="ACV931" s="14"/>
      <c r="ACW931" s="14"/>
      <c r="ACX931" s="14"/>
      <c r="ACY931" s="14"/>
      <c r="ACZ931" s="14"/>
      <c r="ADA931" s="14"/>
      <c r="ADB931" s="14"/>
      <c r="ADC931" s="14"/>
      <c r="ADD931" s="14"/>
      <c r="ADE931" s="14"/>
      <c r="ADF931" s="14"/>
      <c r="ADG931" s="14"/>
      <c r="ADH931" s="14"/>
      <c r="ADI931" s="14"/>
      <c r="ADJ931" s="14"/>
      <c r="ADK931" s="14"/>
      <c r="ADL931" s="14"/>
      <c r="ADM931" s="14"/>
      <c r="ADN931" s="14"/>
      <c r="ADO931" s="14"/>
      <c r="ADP931" s="14"/>
      <c r="ADQ931" s="14"/>
      <c r="ADR931" s="14"/>
      <c r="ADS931" s="14"/>
      <c r="ADT931" s="14"/>
      <c r="ADU931" s="14"/>
      <c r="ADV931" s="14"/>
      <c r="ADW931" s="14"/>
      <c r="ADX931" s="14"/>
      <c r="ADY931" s="14"/>
      <c r="ADZ931" s="14"/>
      <c r="AEA931" s="14"/>
      <c r="AEB931" s="14"/>
      <c r="AEC931" s="14"/>
      <c r="AED931" s="14"/>
      <c r="AEE931" s="14"/>
      <c r="AEF931" s="14"/>
      <c r="AEG931" s="14"/>
      <c r="AEH931" s="14"/>
      <c r="AEI931" s="14"/>
      <c r="AEJ931" s="14"/>
      <c r="AEK931" s="14"/>
      <c r="AEL931" s="14"/>
      <c r="AEM931" s="14"/>
      <c r="AEN931" s="14"/>
      <c r="AEO931" s="14"/>
      <c r="AEP931" s="14"/>
      <c r="AEQ931" s="14"/>
      <c r="AER931" s="14"/>
      <c r="AES931" s="14"/>
      <c r="AET931" s="14"/>
      <c r="AEU931" s="14"/>
      <c r="AEV931" s="14"/>
      <c r="AEW931" s="14"/>
      <c r="AEX931" s="14"/>
      <c r="AEY931" s="14"/>
      <c r="AEZ931" s="14"/>
      <c r="AFA931" s="14"/>
      <c r="AFB931" s="14"/>
      <c r="AFC931" s="14"/>
      <c r="AFD931" s="14"/>
      <c r="AFE931" s="14"/>
      <c r="AFF931" s="14"/>
      <c r="AFG931" s="14"/>
      <c r="AFH931" s="14"/>
      <c r="AFI931" s="14"/>
      <c r="AFJ931" s="14"/>
      <c r="AFK931" s="14"/>
      <c r="AFL931" s="14"/>
      <c r="AFM931" s="14"/>
      <c r="AFN931" s="14"/>
      <c r="AFO931" s="14"/>
      <c r="AFP931" s="14"/>
      <c r="AFQ931" s="14"/>
      <c r="AFR931" s="14"/>
      <c r="AFS931" s="14"/>
      <c r="AFT931" s="14"/>
      <c r="AFU931" s="14"/>
      <c r="AFV931" s="14"/>
      <c r="AFW931" s="14"/>
      <c r="AFX931" s="14"/>
      <c r="AFY931" s="14"/>
      <c r="AFZ931" s="14"/>
      <c r="AGA931" s="14"/>
      <c r="AGB931" s="14"/>
      <c r="AGC931" s="14"/>
      <c r="AGD931" s="14"/>
      <c r="AGE931" s="14"/>
      <c r="AGF931" s="14"/>
      <c r="AGG931" s="14"/>
      <c r="AGH931" s="14"/>
      <c r="AGI931" s="14"/>
      <c r="AGJ931" s="14"/>
      <c r="AGK931" s="14"/>
      <c r="AGL931" s="14"/>
      <c r="AGM931" s="14"/>
      <c r="AGN931" s="14"/>
      <c r="AGO931" s="14"/>
      <c r="AGP931" s="14"/>
      <c r="AGQ931" s="14"/>
      <c r="AGR931" s="14"/>
      <c r="AGS931" s="14"/>
      <c r="AGT931" s="14"/>
      <c r="AGU931" s="14"/>
      <c r="AGV931" s="14"/>
      <c r="AGW931" s="14"/>
      <c r="AGX931" s="14"/>
      <c r="AGY931" s="14"/>
      <c r="AGZ931" s="14"/>
      <c r="AHA931" s="14"/>
      <c r="AHB931" s="14"/>
      <c r="AHC931" s="14"/>
      <c r="AHD931" s="14"/>
      <c r="AHE931" s="14"/>
      <c r="AHF931" s="14"/>
      <c r="AHG931" s="14"/>
      <c r="AHH931" s="14"/>
      <c r="AHI931" s="14"/>
      <c r="AHJ931" s="14"/>
      <c r="AHK931" s="14"/>
      <c r="AHL931" s="14"/>
      <c r="AHM931" s="14"/>
      <c r="AHN931" s="14"/>
      <c r="AHO931" s="14"/>
      <c r="AHP931" s="14"/>
      <c r="AHQ931" s="14"/>
      <c r="AHR931" s="14"/>
      <c r="AHS931" s="14"/>
      <c r="AHT931" s="14"/>
      <c r="AHU931" s="14"/>
      <c r="AHV931" s="14"/>
      <c r="AHW931" s="14"/>
      <c r="AHX931" s="14"/>
      <c r="AHY931" s="14"/>
      <c r="AHZ931" s="14"/>
      <c r="AIA931" s="14"/>
      <c r="AIB931" s="14"/>
      <c r="AIC931" s="14"/>
      <c r="AID931" s="14"/>
      <c r="AIE931" s="14"/>
      <c r="AIF931" s="14"/>
      <c r="AIG931" s="14"/>
      <c r="AIH931" s="14"/>
      <c r="AII931" s="14"/>
      <c r="AIJ931" s="14"/>
      <c r="AIK931" s="14"/>
      <c r="AIL931" s="14"/>
      <c r="AIM931" s="14"/>
      <c r="AIN931" s="14"/>
      <c r="AIO931" s="14"/>
      <c r="AIP931" s="14"/>
      <c r="AIQ931" s="14"/>
      <c r="AIR931" s="14"/>
      <c r="AIS931" s="14"/>
      <c r="AIT931" s="14"/>
      <c r="AIU931" s="14"/>
      <c r="AIV931" s="14"/>
      <c r="AIW931" s="14"/>
      <c r="AIX931" s="14"/>
      <c r="AIY931" s="14"/>
      <c r="AIZ931" s="14"/>
      <c r="AJA931" s="14"/>
      <c r="AJB931" s="14"/>
      <c r="AJC931" s="14"/>
      <c r="AJD931" s="14"/>
      <c r="AJE931" s="14"/>
      <c r="AJF931" s="14"/>
      <c r="AJG931" s="14"/>
      <c r="AJH931" s="14"/>
      <c r="AJI931" s="14"/>
      <c r="AJJ931" s="14"/>
      <c r="AJK931" s="14"/>
      <c r="AJL931" s="14"/>
      <c r="AJM931" s="14"/>
      <c r="AJN931" s="14"/>
      <c r="AJO931" s="14"/>
      <c r="AJP931" s="14"/>
      <c r="AJQ931" s="14"/>
      <c r="AJR931" s="14"/>
      <c r="AJS931" s="14"/>
      <c r="AJT931" s="14"/>
      <c r="AJU931" s="14"/>
      <c r="AJV931" s="14"/>
      <c r="AJW931" s="14"/>
      <c r="AJX931" s="14"/>
      <c r="AJY931" s="14"/>
      <c r="AJZ931" s="14"/>
      <c r="AKA931" s="14"/>
      <c r="AKB931" s="14"/>
      <c r="AKC931" s="14"/>
      <c r="AKD931" s="14"/>
      <c r="AKE931" s="14"/>
      <c r="AKF931" s="14"/>
      <c r="AKG931" s="14"/>
      <c r="AKH931" s="14"/>
      <c r="AKI931" s="14"/>
      <c r="AKJ931" s="14"/>
      <c r="AKK931" s="14"/>
      <c r="AKL931" s="14"/>
      <c r="AKM931" s="14"/>
      <c r="AKN931" s="14"/>
      <c r="AKO931" s="14"/>
      <c r="AKP931" s="14"/>
      <c r="AKQ931" s="14"/>
      <c r="AKR931" s="14"/>
      <c r="AKS931" s="14"/>
      <c r="AKT931" s="14"/>
      <c r="AKU931" s="14"/>
      <c r="AKV931" s="14"/>
      <c r="AKW931" s="14"/>
      <c r="AKX931" s="14"/>
      <c r="AKY931" s="14"/>
      <c r="AKZ931" s="14"/>
      <c r="ALA931" s="14"/>
      <c r="ALB931" s="14"/>
      <c r="ALC931" s="14"/>
      <c r="ALD931" s="14"/>
      <c r="ALE931" s="14"/>
      <c r="ALF931" s="14"/>
      <c r="ALG931" s="14"/>
      <c r="ALH931" s="14"/>
      <c r="ALI931" s="14"/>
      <c r="ALJ931" s="14"/>
      <c r="ALK931" s="14"/>
      <c r="ALL931" s="14"/>
      <c r="ALM931" s="14"/>
      <c r="ALN931" s="14"/>
      <c r="ALO931" s="14"/>
      <c r="ALP931" s="14"/>
      <c r="ALQ931" s="14"/>
      <c r="ALR931" s="14"/>
      <c r="ALS931" s="14"/>
      <c r="ALT931" s="14"/>
      <c r="ALU931" s="14"/>
      <c r="ALV931" s="14"/>
      <c r="ALW931" s="14"/>
      <c r="ALX931" s="14"/>
      <c r="ALY931" s="14"/>
      <c r="ALZ931" s="14"/>
      <c r="AMA931" s="14"/>
      <c r="AMB931" s="14"/>
      <c r="AMC931" s="14"/>
      <c r="AMD931" s="14"/>
      <c r="AME931" s="14"/>
      <c r="AMF931" s="14"/>
      <c r="AMG931" s="14"/>
      <c r="AMH931" s="14"/>
      <c r="AMI931" s="14"/>
      <c r="AMJ931" s="14"/>
      <c r="AMK931" s="14"/>
      <c r="AML931" s="14"/>
      <c r="AMM931" s="14"/>
      <c r="AMN931" s="14"/>
      <c r="AMO931" s="14"/>
      <c r="AMP931" s="14"/>
      <c r="AMQ931" s="14"/>
      <c r="AMR931" s="14"/>
      <c r="AMS931" s="14"/>
      <c r="AMT931" s="14"/>
      <c r="AMU931" s="14"/>
      <c r="AMV931" s="14"/>
      <c r="AMW931" s="14"/>
      <c r="AMX931" s="14"/>
      <c r="AMY931" s="14"/>
      <c r="AMZ931" s="14"/>
      <c r="ANA931" s="14"/>
      <c r="ANB931" s="14"/>
      <c r="ANC931" s="14"/>
      <c r="AND931" s="14"/>
      <c r="ANE931" s="14"/>
      <c r="ANF931" s="14"/>
      <c r="ANG931" s="14"/>
      <c r="ANH931" s="14"/>
      <c r="ANI931" s="14"/>
      <c r="ANJ931" s="14"/>
      <c r="ANK931" s="14"/>
      <c r="ANL931" s="14"/>
      <c r="ANM931" s="14"/>
      <c r="ANN931" s="14"/>
      <c r="ANO931" s="14"/>
      <c r="ANP931" s="14"/>
      <c r="ANQ931" s="14"/>
      <c r="ANR931" s="14"/>
      <c r="ANS931" s="14"/>
      <c r="ANT931" s="14"/>
      <c r="ANU931" s="14"/>
      <c r="ANV931" s="14"/>
      <c r="ANW931" s="14"/>
      <c r="ANX931" s="14"/>
      <c r="ANY931" s="14"/>
      <c r="ANZ931" s="14"/>
      <c r="AOA931" s="14"/>
      <c r="AOB931" s="14"/>
      <c r="AOC931" s="14"/>
      <c r="AOD931" s="14"/>
      <c r="AOE931" s="14"/>
      <c r="AOF931" s="14"/>
      <c r="AOG931" s="14"/>
      <c r="AOH931" s="14"/>
      <c r="AOI931" s="14"/>
      <c r="AOJ931" s="14"/>
      <c r="AOK931" s="14"/>
      <c r="AOL931" s="14"/>
      <c r="AOM931" s="14"/>
      <c r="AON931" s="14"/>
      <c r="AOO931" s="14"/>
      <c r="AOP931" s="14"/>
      <c r="AOQ931" s="14"/>
      <c r="AOR931" s="14"/>
      <c r="AOS931" s="14"/>
      <c r="AOT931" s="14"/>
      <c r="AOU931" s="14"/>
      <c r="AOV931" s="14"/>
      <c r="AOW931" s="14"/>
      <c r="AOX931" s="14"/>
      <c r="AOY931" s="14"/>
      <c r="AOZ931" s="14"/>
      <c r="APA931" s="14"/>
      <c r="APB931" s="14"/>
      <c r="APC931" s="14"/>
      <c r="APD931" s="14"/>
      <c r="APE931" s="14"/>
      <c r="APF931" s="14"/>
      <c r="APG931" s="14"/>
      <c r="APH931" s="14"/>
      <c r="API931" s="14"/>
      <c r="APJ931" s="14"/>
      <c r="APK931" s="14"/>
      <c r="APL931" s="14"/>
      <c r="APM931" s="14"/>
      <c r="APN931" s="14"/>
      <c r="APO931" s="14"/>
      <c r="APP931" s="14"/>
      <c r="APQ931" s="14"/>
      <c r="APR931" s="14"/>
      <c r="APS931" s="14"/>
      <c r="APT931" s="14"/>
      <c r="APU931" s="14"/>
      <c r="APV931" s="14"/>
      <c r="APW931" s="14"/>
      <c r="APX931" s="14"/>
      <c r="APY931" s="14"/>
      <c r="APZ931" s="14"/>
      <c r="AQA931" s="14"/>
      <c r="AQB931" s="14"/>
      <c r="AQC931" s="14"/>
      <c r="AQD931" s="14"/>
      <c r="AQE931" s="14"/>
      <c r="AQF931" s="14"/>
      <c r="AQG931" s="14"/>
      <c r="AQH931" s="14"/>
      <c r="AQI931" s="14"/>
      <c r="AQJ931" s="14"/>
      <c r="AQK931" s="14"/>
      <c r="AQL931" s="14"/>
      <c r="AQM931" s="14"/>
      <c r="AQN931" s="14"/>
      <c r="AQO931" s="14"/>
      <c r="AQP931" s="14"/>
      <c r="AQQ931" s="14"/>
      <c r="AQR931" s="14"/>
      <c r="AQS931" s="14"/>
      <c r="AQT931" s="14"/>
      <c r="AQU931" s="14"/>
      <c r="AQV931" s="14"/>
      <c r="AQW931" s="14"/>
      <c r="AQX931" s="14"/>
      <c r="AQY931" s="14"/>
      <c r="AQZ931" s="14"/>
      <c r="ARA931" s="14"/>
      <c r="ARB931" s="14"/>
      <c r="ARC931" s="14"/>
      <c r="ARD931" s="14"/>
      <c r="ARE931" s="14"/>
      <c r="ARF931" s="14"/>
      <c r="ARG931" s="14"/>
      <c r="ARH931" s="14"/>
      <c r="ARI931" s="14"/>
      <c r="ARJ931" s="14"/>
      <c r="ARK931" s="14"/>
      <c r="ARL931" s="14"/>
      <c r="ARM931" s="14"/>
      <c r="ARN931" s="14"/>
      <c r="ARO931" s="14"/>
      <c r="ARP931" s="14"/>
      <c r="ARQ931" s="14"/>
      <c r="ARR931" s="14"/>
      <c r="ARS931" s="14"/>
      <c r="ART931" s="14"/>
      <c r="ARU931" s="14"/>
      <c r="ARV931" s="14"/>
      <c r="ARW931" s="14"/>
      <c r="ARX931" s="14"/>
      <c r="ARY931" s="14"/>
      <c r="ARZ931" s="14"/>
      <c r="ASA931" s="14"/>
      <c r="ASB931" s="14"/>
      <c r="ASC931" s="14"/>
      <c r="ASD931" s="14"/>
      <c r="ASE931" s="14"/>
      <c r="ASF931" s="14"/>
      <c r="ASG931" s="14"/>
      <c r="ASH931" s="14"/>
      <c r="ASI931" s="14"/>
      <c r="ASJ931" s="14"/>
      <c r="ASK931" s="14"/>
      <c r="ASL931" s="14"/>
      <c r="ASM931" s="14"/>
      <c r="ASN931" s="14"/>
      <c r="ASO931" s="14"/>
      <c r="ASP931" s="14"/>
      <c r="ASQ931" s="14"/>
      <c r="ASR931" s="14"/>
      <c r="ASS931" s="14"/>
      <c r="AST931" s="14"/>
      <c r="ASU931" s="14"/>
      <c r="ASV931" s="14"/>
      <c r="ASW931" s="14"/>
      <c r="ASX931" s="14"/>
      <c r="ASY931" s="14"/>
      <c r="ASZ931" s="14"/>
      <c r="ATA931" s="14"/>
      <c r="ATB931" s="14"/>
      <c r="ATC931" s="14"/>
      <c r="ATD931" s="14"/>
      <c r="ATE931" s="14"/>
      <c r="ATF931" s="14"/>
      <c r="ATG931" s="14"/>
      <c r="ATH931" s="14"/>
      <c r="ATI931" s="14"/>
      <c r="ATJ931" s="14"/>
      <c r="ATK931" s="14"/>
      <c r="ATL931" s="14"/>
      <c r="ATM931" s="14"/>
      <c r="ATN931" s="14"/>
      <c r="ATO931" s="14"/>
      <c r="ATP931" s="14"/>
      <c r="ATQ931" s="14"/>
      <c r="ATR931" s="14"/>
      <c r="ATS931" s="14"/>
      <c r="ATT931" s="14"/>
      <c r="ATU931" s="14"/>
      <c r="ATV931" s="14"/>
      <c r="ATW931" s="14"/>
      <c r="ATX931" s="14"/>
      <c r="ATY931" s="14"/>
      <c r="ATZ931" s="14"/>
      <c r="AUA931" s="14"/>
      <c r="AUB931" s="14"/>
      <c r="AUC931" s="14"/>
      <c r="AUD931" s="14"/>
      <c r="AUE931" s="14"/>
      <c r="AUF931" s="14"/>
      <c r="AUG931" s="14"/>
      <c r="AUH931" s="14"/>
      <c r="AUI931" s="14"/>
      <c r="AUJ931" s="14"/>
      <c r="AUK931" s="14"/>
      <c r="AUL931" s="14"/>
      <c r="AUM931" s="14"/>
      <c r="AUN931" s="14"/>
      <c r="AUO931" s="14"/>
      <c r="AUP931" s="14"/>
      <c r="AUQ931" s="14"/>
      <c r="AUR931" s="14"/>
      <c r="AUS931" s="14"/>
      <c r="AUT931" s="14"/>
      <c r="AUU931" s="14"/>
      <c r="AUV931" s="14"/>
      <c r="AUW931" s="14"/>
      <c r="AUX931" s="14"/>
      <c r="AUY931" s="14"/>
      <c r="AUZ931" s="14"/>
      <c r="AVA931" s="14"/>
      <c r="AVB931" s="14"/>
      <c r="AVC931" s="14"/>
      <c r="AVD931" s="14"/>
      <c r="AVE931" s="14"/>
      <c r="AVF931" s="14"/>
      <c r="AVG931" s="14"/>
      <c r="AVH931" s="14"/>
      <c r="AVI931" s="14"/>
      <c r="AVJ931" s="14"/>
      <c r="AVK931" s="14"/>
      <c r="AVL931" s="14"/>
      <c r="AVM931" s="14"/>
      <c r="AVN931" s="14"/>
      <c r="AVO931" s="14"/>
      <c r="AVP931" s="14"/>
      <c r="AVQ931" s="14"/>
      <c r="AVR931" s="14"/>
      <c r="AVS931" s="14"/>
      <c r="AVT931" s="14"/>
      <c r="AVU931" s="14"/>
      <c r="AVV931" s="14"/>
      <c r="AVW931" s="14"/>
      <c r="AVX931" s="14"/>
      <c r="AVY931" s="14"/>
      <c r="AVZ931" s="14"/>
      <c r="AWA931" s="14"/>
      <c r="AWB931" s="14"/>
      <c r="AWC931" s="14"/>
      <c r="AWD931" s="14"/>
      <c r="AWE931" s="14"/>
      <c r="AWF931" s="14"/>
      <c r="AWG931" s="14"/>
      <c r="AWH931" s="14"/>
      <c r="AWI931" s="14"/>
      <c r="AWJ931" s="14"/>
      <c r="AWK931" s="14"/>
      <c r="AWL931" s="14"/>
      <c r="AWM931" s="14"/>
      <c r="AWN931" s="14"/>
      <c r="AWO931" s="14"/>
      <c r="AWP931" s="14"/>
      <c r="AWQ931" s="14"/>
      <c r="AWR931" s="14"/>
      <c r="AWS931" s="14"/>
      <c r="AWT931" s="14"/>
      <c r="AWU931" s="14"/>
      <c r="AWV931" s="14"/>
      <c r="AWW931" s="14"/>
      <c r="AWX931" s="14"/>
      <c r="AWY931" s="14"/>
      <c r="AWZ931" s="14"/>
      <c r="AXA931" s="14"/>
      <c r="AXB931" s="14"/>
      <c r="AXC931" s="14"/>
      <c r="AXD931" s="14"/>
      <c r="AXE931" s="14"/>
      <c r="AXF931" s="14"/>
      <c r="AXG931" s="14"/>
      <c r="AXH931" s="14"/>
      <c r="AXI931" s="14"/>
      <c r="AXJ931" s="14"/>
      <c r="AXK931" s="14"/>
      <c r="AXL931" s="14"/>
      <c r="AXM931" s="14"/>
      <c r="AXN931" s="14"/>
      <c r="AXO931" s="14"/>
      <c r="AXP931" s="14"/>
      <c r="AXQ931" s="14"/>
      <c r="AXR931" s="14"/>
      <c r="AXS931" s="14"/>
      <c r="AXT931" s="14"/>
      <c r="AXU931" s="14"/>
      <c r="AXV931" s="14"/>
      <c r="AXW931" s="14"/>
      <c r="AXX931" s="14"/>
      <c r="AXY931" s="14"/>
      <c r="AXZ931" s="14"/>
      <c r="AYA931" s="14"/>
      <c r="AYB931" s="14"/>
      <c r="AYC931" s="14"/>
      <c r="AYD931" s="14"/>
      <c r="AYE931" s="14"/>
      <c r="AYF931" s="14"/>
      <c r="AYG931" s="14"/>
      <c r="AYH931" s="14"/>
      <c r="AYI931" s="14"/>
      <c r="AYJ931" s="14"/>
      <c r="AYK931" s="14"/>
      <c r="AYL931" s="14"/>
      <c r="AYM931" s="14"/>
      <c r="AYN931" s="14"/>
      <c r="AYO931" s="14"/>
      <c r="AYP931" s="14"/>
      <c r="AYQ931" s="14"/>
      <c r="AYR931" s="14"/>
      <c r="AYS931" s="14"/>
      <c r="AYT931" s="14"/>
      <c r="AYU931" s="14"/>
      <c r="AYV931" s="14"/>
      <c r="AYW931" s="14"/>
      <c r="AYX931" s="14"/>
      <c r="AYY931" s="14"/>
      <c r="AYZ931" s="14"/>
      <c r="AZA931" s="14"/>
      <c r="AZB931" s="14"/>
      <c r="AZC931" s="14"/>
      <c r="AZD931" s="14"/>
      <c r="AZE931" s="14"/>
      <c r="AZF931" s="14"/>
      <c r="AZG931" s="14"/>
      <c r="AZH931" s="14"/>
      <c r="AZI931" s="14"/>
      <c r="AZJ931" s="14"/>
      <c r="AZK931" s="14"/>
      <c r="AZL931" s="14"/>
      <c r="AZM931" s="14"/>
      <c r="AZN931" s="14"/>
      <c r="AZO931" s="14"/>
      <c r="AZP931" s="14"/>
      <c r="AZQ931" s="14"/>
      <c r="AZR931" s="14"/>
      <c r="AZS931" s="14"/>
      <c r="AZT931" s="14"/>
      <c r="AZU931" s="14"/>
      <c r="AZV931" s="14"/>
      <c r="AZW931" s="14"/>
      <c r="AZX931" s="14"/>
      <c r="AZY931" s="14"/>
      <c r="AZZ931" s="14"/>
      <c r="BAA931" s="14"/>
      <c r="BAB931" s="14"/>
      <c r="BAC931" s="14"/>
      <c r="BAD931" s="14"/>
      <c r="BAE931" s="14"/>
      <c r="BAF931" s="14"/>
      <c r="BAG931" s="14"/>
      <c r="BAH931" s="14"/>
      <c r="BAI931" s="14"/>
      <c r="BAJ931" s="14"/>
      <c r="BAK931" s="14"/>
      <c r="BAL931" s="14"/>
      <c r="BAM931" s="14"/>
      <c r="BAN931" s="14"/>
      <c r="BAO931" s="14"/>
      <c r="BAP931" s="14"/>
      <c r="BAQ931" s="14"/>
      <c r="BAR931" s="14"/>
      <c r="BAS931" s="14"/>
      <c r="BAT931" s="14"/>
      <c r="BAU931" s="14"/>
      <c r="BAV931" s="14"/>
      <c r="BAW931" s="14"/>
      <c r="BAX931" s="14"/>
      <c r="BAY931" s="14"/>
      <c r="BAZ931" s="14"/>
      <c r="BBA931" s="14"/>
      <c r="BBB931" s="14"/>
      <c r="BBC931" s="14"/>
      <c r="BBD931" s="14"/>
      <c r="BBE931" s="14"/>
      <c r="BBF931" s="14"/>
      <c r="BBG931" s="14"/>
      <c r="BBH931" s="14"/>
      <c r="BBI931" s="14"/>
      <c r="BBJ931" s="14"/>
      <c r="BBK931" s="14"/>
      <c r="BBL931" s="14"/>
      <c r="BBM931" s="14"/>
      <c r="BBN931" s="14"/>
      <c r="BBO931" s="14"/>
      <c r="BBP931" s="14"/>
      <c r="BBQ931" s="14"/>
      <c r="BBR931" s="14"/>
      <c r="BBS931" s="14"/>
      <c r="BBT931" s="14"/>
      <c r="BBU931" s="14"/>
      <c r="BBV931" s="14"/>
      <c r="BBW931" s="14"/>
      <c r="BBX931" s="14"/>
      <c r="BBY931" s="14"/>
      <c r="BBZ931" s="14"/>
      <c r="BCA931" s="14"/>
      <c r="BCB931" s="14"/>
      <c r="BCC931" s="14"/>
      <c r="BCD931" s="14"/>
      <c r="BCE931" s="14"/>
      <c r="BCF931" s="14"/>
      <c r="BCG931" s="14"/>
      <c r="BCH931" s="14"/>
      <c r="BCI931" s="14"/>
      <c r="BCJ931" s="14"/>
      <c r="BCK931" s="14"/>
      <c r="BCL931" s="14"/>
      <c r="BCM931" s="14"/>
      <c r="BCN931" s="14"/>
      <c r="BCO931" s="14"/>
      <c r="BCP931" s="14"/>
      <c r="BCQ931" s="14"/>
      <c r="BCR931" s="14"/>
      <c r="BCS931" s="14"/>
      <c r="BCT931" s="14"/>
      <c r="BCU931" s="14"/>
      <c r="BCV931" s="14"/>
      <c r="BCW931" s="14"/>
      <c r="BCX931" s="14"/>
      <c r="BCY931" s="14"/>
      <c r="BCZ931" s="14"/>
      <c r="BDA931" s="14"/>
      <c r="BDB931" s="14"/>
      <c r="BDC931" s="14"/>
      <c r="BDD931" s="14"/>
      <c r="BDE931" s="14"/>
      <c r="BDF931" s="14"/>
      <c r="BDG931" s="14"/>
      <c r="BDH931" s="14"/>
      <c r="BDI931" s="14"/>
      <c r="BDJ931" s="14"/>
      <c r="BDK931" s="14"/>
      <c r="BDL931" s="14"/>
      <c r="BDM931" s="14"/>
      <c r="BDN931" s="14"/>
      <c r="BDO931" s="14"/>
      <c r="BDP931" s="14"/>
      <c r="BDQ931" s="14"/>
      <c r="BDR931" s="14"/>
      <c r="BDS931" s="14"/>
      <c r="BDT931" s="14"/>
      <c r="BDU931" s="14"/>
      <c r="BDV931" s="14"/>
      <c r="BDW931" s="14"/>
      <c r="BDX931" s="14"/>
      <c r="BDY931" s="14"/>
      <c r="BDZ931" s="14"/>
      <c r="BEA931" s="14"/>
      <c r="BEB931" s="14"/>
      <c r="BEC931" s="14"/>
      <c r="BED931" s="14"/>
      <c r="BEE931" s="14"/>
      <c r="BEF931" s="14"/>
      <c r="BEG931" s="14"/>
      <c r="BEH931" s="14"/>
      <c r="BEI931" s="14"/>
      <c r="BEJ931" s="14"/>
      <c r="BEK931" s="14"/>
      <c r="BEL931" s="14"/>
      <c r="BEM931" s="14"/>
      <c r="BEN931" s="14"/>
      <c r="BEO931" s="14"/>
      <c r="BEP931" s="14"/>
      <c r="BEQ931" s="14"/>
      <c r="BER931" s="14"/>
      <c r="BES931" s="14"/>
      <c r="BET931" s="14"/>
      <c r="BEU931" s="14"/>
      <c r="BEV931" s="14"/>
      <c r="BEW931" s="14"/>
      <c r="BEX931" s="14"/>
      <c r="BEY931" s="14"/>
      <c r="BEZ931" s="14"/>
      <c r="BFA931" s="14"/>
      <c r="BFB931" s="14"/>
      <c r="BFC931" s="14"/>
      <c r="BFD931" s="14"/>
      <c r="BFE931" s="14"/>
      <c r="BFF931" s="14"/>
      <c r="BFG931" s="14"/>
      <c r="BFH931" s="14"/>
      <c r="BFI931" s="14"/>
      <c r="BFJ931" s="14"/>
      <c r="BFK931" s="14"/>
      <c r="BFL931" s="14"/>
      <c r="BFM931" s="14"/>
      <c r="BFN931" s="14"/>
      <c r="BFO931" s="14"/>
      <c r="BFP931" s="14"/>
      <c r="BFQ931" s="14"/>
      <c r="BFR931" s="14"/>
      <c r="BFS931" s="14"/>
      <c r="BFT931" s="14"/>
      <c r="BFU931" s="14"/>
      <c r="BFV931" s="14"/>
      <c r="BFW931" s="14"/>
      <c r="BFX931" s="14"/>
      <c r="BFY931" s="14"/>
      <c r="BFZ931" s="14"/>
      <c r="BGA931" s="14"/>
      <c r="BGB931" s="14"/>
      <c r="BGC931" s="14"/>
      <c r="BGD931" s="14"/>
      <c r="BGE931" s="14"/>
      <c r="BGF931" s="14"/>
      <c r="BGG931" s="14"/>
      <c r="BGH931" s="14"/>
      <c r="BGI931" s="14"/>
      <c r="BGJ931" s="14"/>
      <c r="BGK931" s="14"/>
      <c r="BGL931" s="14"/>
      <c r="BGM931" s="14"/>
      <c r="BGN931" s="14"/>
      <c r="BGO931" s="14"/>
      <c r="BGP931" s="14"/>
      <c r="BGQ931" s="14"/>
      <c r="BGR931" s="14"/>
      <c r="BGS931" s="14"/>
      <c r="BGT931" s="14"/>
      <c r="BGU931" s="14"/>
      <c r="BGV931" s="14"/>
      <c r="BGW931" s="14"/>
      <c r="BGX931" s="14"/>
      <c r="BGY931" s="14"/>
      <c r="BGZ931" s="14"/>
      <c r="BHA931" s="14"/>
      <c r="BHB931" s="14"/>
      <c r="BHC931" s="14"/>
      <c r="BHD931" s="14"/>
      <c r="BHE931" s="14"/>
      <c r="BHF931" s="14"/>
      <c r="BHG931" s="14"/>
      <c r="BHH931" s="14"/>
      <c r="BHI931" s="14"/>
      <c r="BHJ931" s="14"/>
      <c r="BHK931" s="14"/>
      <c r="BHL931" s="14"/>
      <c r="BHM931" s="14"/>
      <c r="BHN931" s="14"/>
      <c r="BHO931" s="14"/>
      <c r="BHP931" s="14"/>
      <c r="BHQ931" s="14"/>
      <c r="BHR931" s="14"/>
      <c r="BHS931" s="14"/>
      <c r="BHT931" s="14"/>
      <c r="BHU931" s="14"/>
      <c r="BHV931" s="14"/>
      <c r="BHW931" s="14"/>
      <c r="BHX931" s="14"/>
      <c r="BHY931" s="14"/>
      <c r="BHZ931" s="14"/>
      <c r="BIA931" s="14"/>
      <c r="BIB931" s="14"/>
      <c r="BIC931" s="14"/>
      <c r="BID931" s="14"/>
      <c r="BIE931" s="14"/>
      <c r="BIF931" s="14"/>
      <c r="BIG931" s="14"/>
      <c r="BIH931" s="14"/>
      <c r="BII931" s="14"/>
      <c r="BIJ931" s="14"/>
      <c r="BIK931" s="14"/>
      <c r="BIL931" s="14"/>
      <c r="BIM931" s="14"/>
      <c r="BIN931" s="14"/>
      <c r="BIO931" s="14"/>
      <c r="BIP931" s="14"/>
      <c r="BIQ931" s="14"/>
      <c r="BIR931" s="14"/>
      <c r="BIS931" s="14"/>
      <c r="BIT931" s="14"/>
      <c r="BIU931" s="14"/>
      <c r="BIV931" s="14"/>
      <c r="BIW931" s="14"/>
      <c r="BIX931" s="14"/>
      <c r="BIY931" s="14"/>
      <c r="BIZ931" s="14"/>
      <c r="BJA931" s="14"/>
      <c r="BJB931" s="14"/>
      <c r="BJC931" s="14"/>
      <c r="BJD931" s="14"/>
      <c r="BJE931" s="14"/>
      <c r="BJF931" s="14"/>
      <c r="BJG931" s="14"/>
      <c r="BJH931" s="14"/>
      <c r="BJI931" s="14"/>
      <c r="BJJ931" s="14"/>
      <c r="BJK931" s="14"/>
      <c r="BJL931" s="14"/>
      <c r="BJM931" s="14"/>
      <c r="BJN931" s="14"/>
      <c r="BJO931" s="14"/>
      <c r="BJP931" s="14"/>
      <c r="BJQ931" s="14"/>
      <c r="BJR931" s="14"/>
      <c r="BJS931" s="14"/>
      <c r="BJT931" s="14"/>
      <c r="BJU931" s="14"/>
      <c r="BJV931" s="14"/>
      <c r="BJW931" s="14"/>
      <c r="BJX931" s="14"/>
      <c r="BJY931" s="14"/>
      <c r="BJZ931" s="14"/>
      <c r="BKA931" s="14"/>
      <c r="BKB931" s="14"/>
      <c r="BKC931" s="14"/>
      <c r="BKD931" s="14"/>
      <c r="BKE931" s="14"/>
      <c r="BKF931" s="14"/>
      <c r="BKG931" s="14"/>
      <c r="BKH931" s="14"/>
      <c r="BKI931" s="14"/>
      <c r="BKJ931" s="14"/>
      <c r="BKK931" s="14"/>
      <c r="BKL931" s="14"/>
      <c r="BKM931" s="14"/>
      <c r="BKN931" s="14"/>
      <c r="BKO931" s="14"/>
      <c r="BKP931" s="14"/>
      <c r="BKQ931" s="14"/>
      <c r="BKR931" s="14"/>
      <c r="BKS931" s="14"/>
      <c r="BKT931" s="14"/>
      <c r="BKU931" s="14"/>
      <c r="BKV931" s="14"/>
      <c r="BKW931" s="14"/>
      <c r="BKX931" s="14"/>
      <c r="BKY931" s="14"/>
      <c r="BKZ931" s="14"/>
      <c r="BLA931" s="14"/>
      <c r="BLB931" s="14"/>
      <c r="BLC931" s="14"/>
      <c r="BLD931" s="14"/>
      <c r="BLE931" s="14"/>
      <c r="BLF931" s="14"/>
      <c r="BLG931" s="14"/>
      <c r="BLH931" s="14"/>
      <c r="BLI931" s="14"/>
      <c r="BLJ931" s="14"/>
      <c r="BLK931" s="14"/>
      <c r="BLL931" s="14"/>
      <c r="BLM931" s="14"/>
      <c r="BLN931" s="14"/>
      <c r="BLO931" s="14"/>
      <c r="BLP931" s="14"/>
      <c r="BLQ931" s="14"/>
      <c r="BLR931" s="14"/>
      <c r="BLS931" s="14"/>
      <c r="BLT931" s="14"/>
      <c r="BLU931" s="14"/>
      <c r="BLV931" s="14"/>
      <c r="BLW931" s="14"/>
      <c r="BLX931" s="14"/>
      <c r="BLY931" s="14"/>
      <c r="BLZ931" s="14"/>
      <c r="BMA931" s="14"/>
      <c r="BMB931" s="14"/>
      <c r="BMC931" s="14"/>
      <c r="BMD931" s="14"/>
      <c r="BME931" s="14"/>
      <c r="BMF931" s="14"/>
      <c r="BMG931" s="14"/>
      <c r="BMH931" s="14"/>
      <c r="BMI931" s="14"/>
      <c r="BMJ931" s="14"/>
      <c r="BMK931" s="14"/>
      <c r="BML931" s="14"/>
      <c r="BMM931" s="14"/>
      <c r="BMN931" s="14"/>
      <c r="BMO931" s="14"/>
      <c r="BMP931" s="14"/>
      <c r="BMQ931" s="14"/>
      <c r="BMR931" s="14"/>
      <c r="BMS931" s="14"/>
      <c r="BMT931" s="14"/>
      <c r="BMU931" s="14"/>
      <c r="BMV931" s="14"/>
      <c r="BMW931" s="14"/>
      <c r="BMX931" s="14"/>
      <c r="BMY931" s="14"/>
      <c r="BMZ931" s="14"/>
      <c r="BNA931" s="14"/>
      <c r="BNB931" s="14"/>
      <c r="BNC931" s="14"/>
      <c r="BND931" s="14"/>
      <c r="BNE931" s="14"/>
      <c r="BNF931" s="14"/>
      <c r="BNG931" s="14"/>
      <c r="BNH931" s="14"/>
      <c r="BNI931" s="14"/>
      <c r="BNJ931" s="14"/>
      <c r="BNK931" s="14"/>
      <c r="BNL931" s="14"/>
      <c r="BNM931" s="14"/>
      <c r="BNN931" s="14"/>
      <c r="BNO931" s="14"/>
      <c r="BNP931" s="14"/>
      <c r="BNQ931" s="14"/>
      <c r="BNR931" s="14"/>
      <c r="BNS931" s="14"/>
      <c r="BNT931" s="14"/>
      <c r="BNU931" s="14"/>
      <c r="BNV931" s="14"/>
      <c r="BNW931" s="14"/>
      <c r="BNX931" s="14"/>
      <c r="BNY931" s="14"/>
      <c r="BNZ931" s="14"/>
      <c r="BOA931" s="14"/>
      <c r="BOB931" s="14"/>
      <c r="BOC931" s="14"/>
      <c r="BOD931" s="14"/>
      <c r="BOE931" s="14"/>
      <c r="BOF931" s="14"/>
      <c r="BOG931" s="14"/>
      <c r="BOH931" s="14"/>
      <c r="BOI931" s="14"/>
      <c r="BOJ931" s="14"/>
      <c r="BOK931" s="14"/>
      <c r="BOL931" s="14"/>
      <c r="BOM931" s="14"/>
      <c r="BON931" s="14"/>
      <c r="BOO931" s="14"/>
      <c r="BOP931" s="14"/>
      <c r="BOQ931" s="14"/>
      <c r="BOR931" s="14"/>
      <c r="BOS931" s="14"/>
      <c r="BOT931" s="14"/>
      <c r="BOU931" s="14"/>
      <c r="BOV931" s="14"/>
      <c r="BOW931" s="14"/>
      <c r="BOX931" s="14"/>
      <c r="BOY931" s="14"/>
      <c r="BOZ931" s="14"/>
      <c r="BPA931" s="14"/>
      <c r="BPB931" s="14"/>
      <c r="BPC931" s="14"/>
      <c r="BPD931" s="14"/>
      <c r="BPE931" s="14"/>
      <c r="BPF931" s="14"/>
      <c r="BPG931" s="14"/>
      <c r="BPH931" s="14"/>
      <c r="BPI931" s="14"/>
      <c r="BPJ931" s="14"/>
      <c r="BPK931" s="14"/>
      <c r="BPL931" s="14"/>
      <c r="BPM931" s="14"/>
      <c r="BPN931" s="14"/>
      <c r="BPO931" s="14"/>
      <c r="BPP931" s="14"/>
      <c r="BPQ931" s="14"/>
      <c r="BPR931" s="14"/>
      <c r="BPS931" s="14"/>
      <c r="BPT931" s="14"/>
      <c r="BPU931" s="14"/>
      <c r="BPV931" s="14"/>
      <c r="BPW931" s="14"/>
      <c r="BPX931" s="14"/>
      <c r="BPY931" s="14"/>
      <c r="BPZ931" s="14"/>
      <c r="BQA931" s="14"/>
      <c r="BQB931" s="14"/>
      <c r="BQC931" s="14"/>
      <c r="BQD931" s="14"/>
      <c r="BQE931" s="14"/>
      <c r="BQF931" s="14"/>
      <c r="BQG931" s="14"/>
      <c r="BQH931" s="14"/>
      <c r="BQI931" s="14"/>
      <c r="BQJ931" s="14"/>
      <c r="BQK931" s="14"/>
      <c r="BQL931" s="14"/>
      <c r="BQM931" s="14"/>
      <c r="BQN931" s="14"/>
      <c r="BQO931" s="14"/>
      <c r="BQP931" s="14"/>
      <c r="BQQ931" s="14"/>
      <c r="BQR931" s="14"/>
      <c r="BQS931" s="14"/>
      <c r="BQT931" s="14"/>
      <c r="BQU931" s="14"/>
      <c r="BQV931" s="14"/>
      <c r="BQW931" s="14"/>
      <c r="BQX931" s="14"/>
      <c r="BQY931" s="14"/>
      <c r="BQZ931" s="14"/>
      <c r="BRA931" s="14"/>
      <c r="BRB931" s="14"/>
      <c r="BRC931" s="14"/>
      <c r="BRD931" s="14"/>
      <c r="BRE931" s="14"/>
      <c r="BRF931" s="14"/>
      <c r="BRG931" s="14"/>
      <c r="BRH931" s="14"/>
      <c r="BRI931" s="14"/>
      <c r="BRJ931" s="14"/>
      <c r="BRK931" s="14"/>
      <c r="BRL931" s="14"/>
      <c r="BRM931" s="14"/>
      <c r="BRN931" s="14"/>
      <c r="BRO931" s="14"/>
      <c r="BRP931" s="14"/>
      <c r="BRQ931" s="14"/>
      <c r="BRR931" s="14"/>
      <c r="BRS931" s="14"/>
      <c r="BRT931" s="14"/>
      <c r="BRU931" s="14"/>
      <c r="BRV931" s="14"/>
      <c r="BRW931" s="14"/>
      <c r="BRX931" s="14"/>
      <c r="BRY931" s="14"/>
      <c r="BRZ931" s="14"/>
      <c r="BSA931" s="14"/>
      <c r="BSB931" s="14"/>
      <c r="BSC931" s="14"/>
      <c r="BSD931" s="14"/>
      <c r="BSE931" s="14"/>
      <c r="BSF931" s="14"/>
      <c r="BSG931" s="14"/>
      <c r="BSH931" s="14"/>
      <c r="BSI931" s="14"/>
      <c r="BSJ931" s="14"/>
      <c r="BSK931" s="14"/>
      <c r="BSL931" s="14"/>
      <c r="BSM931" s="14"/>
      <c r="BSN931" s="14"/>
      <c r="BSO931" s="14"/>
      <c r="BSP931" s="14"/>
      <c r="BSQ931" s="14"/>
      <c r="BSR931" s="14"/>
      <c r="BSS931" s="14"/>
      <c r="BST931" s="14"/>
      <c r="BSU931" s="14"/>
      <c r="BSV931" s="14"/>
      <c r="BSW931" s="14"/>
      <c r="BSX931" s="14"/>
      <c r="BSY931" s="14"/>
      <c r="BSZ931" s="14"/>
      <c r="BTA931" s="14"/>
      <c r="BTB931" s="14"/>
      <c r="BTC931" s="14"/>
      <c r="BTD931" s="14"/>
      <c r="BTE931" s="14"/>
      <c r="BTF931" s="14"/>
      <c r="BTG931" s="14"/>
      <c r="BTH931" s="14"/>
      <c r="BTI931" s="14"/>
      <c r="BTJ931" s="14"/>
      <c r="BTK931" s="14"/>
      <c r="BTL931" s="14"/>
      <c r="BTM931" s="14"/>
      <c r="BTN931" s="14"/>
      <c r="BTO931" s="14"/>
      <c r="BTP931" s="14"/>
      <c r="BTQ931" s="14"/>
      <c r="BTR931" s="14"/>
      <c r="BTS931" s="14"/>
      <c r="BTT931" s="14"/>
      <c r="BTU931" s="14"/>
      <c r="BTV931" s="14"/>
      <c r="BTW931" s="14"/>
      <c r="BTX931" s="14"/>
      <c r="BTY931" s="14"/>
      <c r="BTZ931" s="14"/>
      <c r="BUA931" s="14"/>
      <c r="BUB931" s="14"/>
      <c r="BUC931" s="14"/>
      <c r="BUD931" s="14"/>
      <c r="BUE931" s="14"/>
      <c r="BUF931" s="14"/>
      <c r="BUG931" s="14"/>
      <c r="BUH931" s="14"/>
      <c r="BUI931" s="14"/>
      <c r="BUJ931" s="14"/>
      <c r="BUK931" s="14"/>
      <c r="BUL931" s="14"/>
      <c r="BUM931" s="14"/>
      <c r="BUN931" s="14"/>
      <c r="BUO931" s="14"/>
      <c r="BUP931" s="14"/>
      <c r="BUQ931" s="14"/>
      <c r="BUR931" s="14"/>
      <c r="BUS931" s="14"/>
      <c r="BUT931" s="14"/>
      <c r="BUU931" s="14"/>
      <c r="BUV931" s="14"/>
      <c r="BUW931" s="14"/>
      <c r="BUX931" s="14"/>
      <c r="BUY931" s="14"/>
      <c r="BUZ931" s="14"/>
      <c r="BVA931" s="14"/>
      <c r="BVB931" s="14"/>
      <c r="BVC931" s="14"/>
      <c r="BVD931" s="14"/>
      <c r="BVE931" s="14"/>
      <c r="BVF931" s="14"/>
      <c r="BVG931" s="14"/>
      <c r="BVH931" s="14"/>
      <c r="BVI931" s="14"/>
      <c r="BVJ931" s="14"/>
      <c r="BVK931" s="14"/>
      <c r="BVL931" s="14"/>
      <c r="BVM931" s="14"/>
      <c r="BVN931" s="14"/>
      <c r="BVO931" s="14"/>
      <c r="BVP931" s="14"/>
      <c r="BVQ931" s="14"/>
      <c r="BVR931" s="14"/>
      <c r="BVS931" s="14"/>
      <c r="BVT931" s="14"/>
      <c r="BVU931" s="14"/>
      <c r="BVV931" s="14"/>
      <c r="BVW931" s="14"/>
      <c r="BVX931" s="14"/>
      <c r="BVY931" s="14"/>
      <c r="BVZ931" s="14"/>
      <c r="BWA931" s="14"/>
      <c r="BWB931" s="14"/>
      <c r="BWC931" s="14"/>
      <c r="BWD931" s="14"/>
      <c r="BWE931" s="14"/>
      <c r="BWF931" s="14"/>
      <c r="BWG931" s="14"/>
      <c r="BWH931" s="14"/>
      <c r="BWI931" s="14"/>
      <c r="BWJ931" s="14"/>
      <c r="BWK931" s="14"/>
      <c r="BWL931" s="14"/>
      <c r="BWM931" s="14"/>
      <c r="BWN931" s="14"/>
      <c r="BWO931" s="14"/>
      <c r="BWP931" s="14"/>
      <c r="BWQ931" s="14"/>
      <c r="BWR931" s="14"/>
      <c r="BWS931" s="14"/>
      <c r="BWT931" s="14"/>
      <c r="BWU931" s="14"/>
      <c r="BWV931" s="14"/>
      <c r="BWW931" s="14"/>
      <c r="BWX931" s="14"/>
      <c r="BWY931" s="14"/>
      <c r="BWZ931" s="14"/>
      <c r="BXA931" s="14"/>
      <c r="BXB931" s="14"/>
      <c r="BXC931" s="14"/>
      <c r="BXD931" s="14"/>
      <c r="BXE931" s="14"/>
      <c r="BXF931" s="14"/>
      <c r="BXG931" s="14"/>
      <c r="BXH931" s="14"/>
      <c r="BXI931" s="14"/>
      <c r="BXJ931" s="14"/>
      <c r="BXK931" s="14"/>
      <c r="BXL931" s="14"/>
      <c r="BXM931" s="14"/>
      <c r="BXN931" s="14"/>
      <c r="BXO931" s="14"/>
      <c r="BXP931" s="14"/>
      <c r="BXQ931" s="14"/>
      <c r="BXR931" s="14"/>
      <c r="BXS931" s="14"/>
      <c r="BXT931" s="14"/>
      <c r="BXU931" s="14"/>
      <c r="BXV931" s="14"/>
      <c r="BXW931" s="14"/>
      <c r="BXX931" s="14"/>
      <c r="BXY931" s="14"/>
      <c r="BXZ931" s="14"/>
      <c r="BYA931" s="14"/>
      <c r="BYB931" s="14"/>
      <c r="BYC931" s="14"/>
      <c r="BYD931" s="14"/>
      <c r="BYE931" s="14"/>
      <c r="BYF931" s="14"/>
      <c r="BYG931" s="14"/>
      <c r="BYH931" s="14"/>
      <c r="BYI931" s="14"/>
      <c r="BYJ931" s="14"/>
      <c r="BYK931" s="14"/>
      <c r="BYL931" s="14"/>
      <c r="BYM931" s="14"/>
      <c r="BYN931" s="14"/>
      <c r="BYO931" s="14"/>
      <c r="BYP931" s="14"/>
      <c r="BYQ931" s="14"/>
      <c r="BYR931" s="14"/>
      <c r="BYS931" s="14"/>
      <c r="BYT931" s="14"/>
      <c r="BYU931" s="14"/>
      <c r="BYV931" s="14"/>
      <c r="BYW931" s="14"/>
      <c r="BYX931" s="14"/>
      <c r="BYY931" s="14"/>
      <c r="BYZ931" s="14"/>
      <c r="BZA931" s="14"/>
      <c r="BZB931" s="14"/>
      <c r="BZC931" s="14"/>
      <c r="BZD931" s="14"/>
      <c r="BZE931" s="14"/>
      <c r="BZF931" s="14"/>
      <c r="BZG931" s="14"/>
      <c r="BZH931" s="14"/>
      <c r="BZI931" s="14"/>
      <c r="BZJ931" s="14"/>
      <c r="BZK931" s="14"/>
      <c r="BZL931" s="14"/>
      <c r="BZM931" s="14"/>
      <c r="BZN931" s="14"/>
      <c r="BZO931" s="14"/>
      <c r="BZP931" s="14"/>
      <c r="BZQ931" s="14"/>
      <c r="BZR931" s="14"/>
      <c r="BZS931" s="14"/>
      <c r="BZT931" s="14"/>
      <c r="BZU931" s="14"/>
      <c r="BZV931" s="14"/>
      <c r="BZW931" s="14"/>
      <c r="BZX931" s="14"/>
      <c r="BZY931" s="14"/>
      <c r="BZZ931" s="14"/>
      <c r="CAA931" s="14"/>
      <c r="CAB931" s="14"/>
      <c r="CAC931" s="14"/>
      <c r="CAD931" s="14"/>
      <c r="CAE931" s="14"/>
      <c r="CAF931" s="14"/>
      <c r="CAG931" s="14"/>
      <c r="CAH931" s="14"/>
      <c r="CAI931" s="14"/>
      <c r="CAJ931" s="14"/>
      <c r="CAK931" s="14"/>
      <c r="CAL931" s="14"/>
      <c r="CAM931" s="14"/>
      <c r="CAN931" s="14"/>
      <c r="CAO931" s="14"/>
      <c r="CAP931" s="14"/>
      <c r="CAQ931" s="14"/>
      <c r="CAR931" s="14"/>
      <c r="CAS931" s="14"/>
      <c r="CAT931" s="14"/>
      <c r="CAU931" s="14"/>
      <c r="CAV931" s="14"/>
      <c r="CAW931" s="14"/>
      <c r="CAX931" s="14"/>
      <c r="CAY931" s="14"/>
      <c r="CAZ931" s="14"/>
      <c r="CBA931" s="14"/>
      <c r="CBB931" s="14"/>
      <c r="CBC931" s="14"/>
      <c r="CBD931" s="14"/>
      <c r="CBE931" s="14"/>
      <c r="CBF931" s="14"/>
      <c r="CBG931" s="14"/>
      <c r="CBH931" s="14"/>
      <c r="CBI931" s="14"/>
      <c r="CBJ931" s="14"/>
      <c r="CBK931" s="14"/>
      <c r="CBL931" s="14"/>
      <c r="CBM931" s="14"/>
      <c r="CBN931" s="14"/>
      <c r="CBO931" s="14"/>
      <c r="CBP931" s="14"/>
      <c r="CBQ931" s="14"/>
      <c r="CBR931" s="14"/>
      <c r="CBS931" s="14"/>
      <c r="CBT931" s="14"/>
      <c r="CBU931" s="14"/>
      <c r="CBV931" s="14"/>
      <c r="CBW931" s="14"/>
      <c r="CBX931" s="14"/>
      <c r="CBY931" s="14"/>
      <c r="CBZ931" s="14"/>
      <c r="CCA931" s="14"/>
      <c r="CCB931" s="14"/>
      <c r="CCC931" s="14"/>
      <c r="CCD931" s="14"/>
      <c r="CCE931" s="14"/>
      <c r="CCF931" s="14"/>
      <c r="CCG931" s="14"/>
      <c r="CCH931" s="14"/>
      <c r="CCI931" s="14"/>
      <c r="CCJ931" s="14"/>
      <c r="CCK931" s="14"/>
      <c r="CCL931" s="14"/>
      <c r="CCM931" s="14"/>
      <c r="CCN931" s="14"/>
      <c r="CCO931" s="14"/>
      <c r="CCP931" s="14"/>
      <c r="CCQ931" s="14"/>
      <c r="CCR931" s="14"/>
      <c r="CCS931" s="14"/>
      <c r="CCT931" s="14"/>
      <c r="CCU931" s="14"/>
      <c r="CCV931" s="14"/>
      <c r="CCW931" s="14"/>
      <c r="CCX931" s="14"/>
      <c r="CCY931" s="14"/>
      <c r="CCZ931" s="14"/>
      <c r="CDA931" s="14"/>
      <c r="CDB931" s="14"/>
      <c r="CDC931" s="14"/>
      <c r="CDD931" s="14"/>
      <c r="CDE931" s="14"/>
      <c r="CDF931" s="14"/>
      <c r="CDG931" s="14"/>
      <c r="CDH931" s="14"/>
      <c r="CDI931" s="14"/>
      <c r="CDJ931" s="14"/>
      <c r="CDK931" s="14"/>
      <c r="CDL931" s="14"/>
      <c r="CDM931" s="14"/>
      <c r="CDN931" s="14"/>
      <c r="CDO931" s="14"/>
      <c r="CDP931" s="14"/>
      <c r="CDQ931" s="14"/>
      <c r="CDR931" s="14"/>
      <c r="CDS931" s="14"/>
      <c r="CDT931" s="14"/>
      <c r="CDU931" s="14"/>
      <c r="CDV931" s="14"/>
      <c r="CDW931" s="14"/>
      <c r="CDX931" s="14"/>
      <c r="CDY931" s="14"/>
      <c r="CDZ931" s="14"/>
      <c r="CEA931" s="14"/>
      <c r="CEB931" s="14"/>
      <c r="CEC931" s="14"/>
      <c r="CED931" s="14"/>
      <c r="CEE931" s="14"/>
      <c r="CEF931" s="14"/>
      <c r="CEG931" s="14"/>
      <c r="CEH931" s="14"/>
      <c r="CEI931" s="14"/>
      <c r="CEJ931" s="14"/>
      <c r="CEK931" s="14"/>
      <c r="CEL931" s="14"/>
      <c r="CEM931" s="14"/>
      <c r="CEN931" s="14"/>
      <c r="CEO931" s="14"/>
      <c r="CEP931" s="14"/>
      <c r="CEQ931" s="14"/>
      <c r="CER931" s="14"/>
      <c r="CES931" s="14"/>
      <c r="CET931" s="14"/>
      <c r="CEU931" s="14"/>
      <c r="CEV931" s="14"/>
      <c r="CEW931" s="14"/>
      <c r="CEX931" s="14"/>
      <c r="CEY931" s="14"/>
      <c r="CEZ931" s="14"/>
      <c r="CFA931" s="14"/>
      <c r="CFB931" s="14"/>
      <c r="CFC931" s="14"/>
      <c r="CFD931" s="14"/>
      <c r="CFE931" s="14"/>
      <c r="CFF931" s="14"/>
      <c r="CFG931" s="14"/>
      <c r="CFH931" s="14"/>
      <c r="CFI931" s="14"/>
      <c r="CFJ931" s="14"/>
      <c r="CFK931" s="14"/>
      <c r="CFL931" s="14"/>
      <c r="CFM931" s="14"/>
      <c r="CFN931" s="14"/>
      <c r="CFO931" s="14"/>
      <c r="CFP931" s="14"/>
      <c r="CFQ931" s="14"/>
      <c r="CFR931" s="14"/>
      <c r="CFS931" s="14"/>
      <c r="CFT931" s="14"/>
      <c r="CFU931" s="14"/>
      <c r="CFV931" s="14"/>
      <c r="CFW931" s="14"/>
      <c r="CFX931" s="14"/>
      <c r="CFY931" s="14"/>
      <c r="CFZ931" s="14"/>
      <c r="CGA931" s="14"/>
      <c r="CGB931" s="14"/>
      <c r="CGC931" s="14"/>
      <c r="CGD931" s="14"/>
      <c r="CGE931" s="14"/>
      <c r="CGF931" s="14"/>
      <c r="CGG931" s="14"/>
      <c r="CGH931" s="14"/>
      <c r="CGI931" s="14"/>
      <c r="CGJ931" s="14"/>
      <c r="CGK931" s="14"/>
      <c r="CGL931" s="14"/>
      <c r="CGM931" s="14"/>
      <c r="CGN931" s="14"/>
      <c r="CGO931" s="14"/>
      <c r="CGP931" s="14"/>
      <c r="CGQ931" s="14"/>
      <c r="CGR931" s="14"/>
      <c r="CGS931" s="14"/>
      <c r="CGT931" s="14"/>
      <c r="CGU931" s="14"/>
      <c r="CGV931" s="14"/>
      <c r="CGW931" s="14"/>
      <c r="CGX931" s="14"/>
      <c r="CGY931" s="14"/>
      <c r="CGZ931" s="14"/>
      <c r="CHA931" s="14"/>
      <c r="CHB931" s="14"/>
      <c r="CHC931" s="14"/>
      <c r="CHD931" s="14"/>
      <c r="CHE931" s="14"/>
      <c r="CHF931" s="14"/>
      <c r="CHG931" s="14"/>
      <c r="CHH931" s="14"/>
      <c r="CHI931" s="14"/>
      <c r="CHJ931" s="14"/>
      <c r="CHK931" s="14"/>
      <c r="CHL931" s="14"/>
      <c r="CHM931" s="14"/>
      <c r="CHN931" s="14"/>
      <c r="CHO931" s="14"/>
      <c r="CHP931" s="14"/>
      <c r="CHQ931" s="14"/>
      <c r="CHR931" s="14"/>
      <c r="CHS931" s="14"/>
      <c r="CHT931" s="14"/>
      <c r="CHU931" s="14"/>
      <c r="CHV931" s="14"/>
      <c r="CHW931" s="14"/>
      <c r="CHX931" s="14"/>
      <c r="CHY931" s="14"/>
      <c r="CHZ931" s="14"/>
      <c r="CIA931" s="14"/>
      <c r="CIB931" s="14"/>
      <c r="CIC931" s="14"/>
      <c r="CID931" s="14"/>
      <c r="CIE931" s="14"/>
      <c r="CIF931" s="14"/>
      <c r="CIG931" s="14"/>
      <c r="CIH931" s="14"/>
      <c r="CII931" s="14"/>
      <c r="CIJ931" s="14"/>
      <c r="CIK931" s="14"/>
      <c r="CIL931" s="14"/>
      <c r="CIM931" s="14"/>
      <c r="CIN931" s="14"/>
      <c r="CIO931" s="14"/>
      <c r="CIP931" s="14"/>
      <c r="CIQ931" s="14"/>
      <c r="CIR931" s="14"/>
      <c r="CIS931" s="14"/>
      <c r="CIT931" s="14"/>
      <c r="CIU931" s="14"/>
      <c r="CIV931" s="14"/>
      <c r="CIW931" s="14"/>
      <c r="CIX931" s="14"/>
      <c r="CIY931" s="14"/>
      <c r="CIZ931" s="14"/>
      <c r="CJA931" s="14"/>
      <c r="CJB931" s="14"/>
      <c r="CJC931" s="14"/>
      <c r="CJD931" s="14"/>
      <c r="CJE931" s="14"/>
      <c r="CJF931" s="14"/>
      <c r="CJG931" s="14"/>
      <c r="CJH931" s="14"/>
      <c r="CJI931" s="14"/>
      <c r="CJJ931" s="14"/>
      <c r="CJK931" s="14"/>
      <c r="CJL931" s="14"/>
      <c r="CJM931" s="14"/>
      <c r="CJN931" s="14"/>
      <c r="CJO931" s="14"/>
      <c r="CJP931" s="14"/>
      <c r="CJQ931" s="14"/>
      <c r="CJR931" s="14"/>
      <c r="CJS931" s="14"/>
      <c r="CJT931" s="14"/>
      <c r="CJU931" s="14"/>
      <c r="CJV931" s="14"/>
      <c r="CJW931" s="14"/>
      <c r="CJX931" s="14"/>
      <c r="CJY931" s="14"/>
      <c r="CJZ931" s="14"/>
      <c r="CKA931" s="14"/>
      <c r="CKB931" s="14"/>
      <c r="CKC931" s="14"/>
      <c r="CKD931" s="14"/>
      <c r="CKE931" s="14"/>
      <c r="CKF931" s="14"/>
      <c r="CKG931" s="14"/>
      <c r="CKH931" s="14"/>
      <c r="CKI931" s="14"/>
      <c r="CKJ931" s="14"/>
      <c r="CKK931" s="14"/>
      <c r="CKL931" s="14"/>
      <c r="CKM931" s="14"/>
      <c r="CKN931" s="14"/>
      <c r="CKO931" s="14"/>
      <c r="CKP931" s="14"/>
      <c r="CKQ931" s="14"/>
      <c r="CKR931" s="14"/>
      <c r="CKS931" s="14"/>
      <c r="CKT931" s="14"/>
      <c r="CKU931" s="14"/>
      <c r="CKV931" s="14"/>
      <c r="CKW931" s="14"/>
      <c r="CKX931" s="14"/>
      <c r="CKY931" s="14"/>
      <c r="CKZ931" s="14"/>
      <c r="CLA931" s="14"/>
      <c r="CLB931" s="14"/>
      <c r="CLC931" s="14"/>
      <c r="CLD931" s="14"/>
      <c r="CLE931" s="14"/>
      <c r="CLF931" s="14"/>
      <c r="CLG931" s="14"/>
      <c r="CLH931" s="14"/>
      <c r="CLI931" s="14"/>
      <c r="CLJ931" s="14"/>
      <c r="CLK931" s="14"/>
      <c r="CLL931" s="14"/>
      <c r="CLM931" s="14"/>
      <c r="CLN931" s="14"/>
      <c r="CLO931" s="14"/>
      <c r="CLP931" s="14"/>
      <c r="CLQ931" s="14"/>
      <c r="CLR931" s="14"/>
      <c r="CLS931" s="14"/>
      <c r="CLT931" s="14"/>
      <c r="CLU931" s="14"/>
      <c r="CLV931" s="14"/>
      <c r="CLW931" s="14"/>
      <c r="CLX931" s="14"/>
      <c r="CLY931" s="14"/>
      <c r="CLZ931" s="14"/>
      <c r="CMA931" s="14"/>
      <c r="CMB931" s="14"/>
      <c r="CMC931" s="14"/>
      <c r="CMD931" s="14"/>
      <c r="CME931" s="14"/>
      <c r="CMF931" s="14"/>
      <c r="CMG931" s="14"/>
      <c r="CMH931" s="14"/>
      <c r="CMI931" s="14"/>
      <c r="CMJ931" s="14"/>
      <c r="CMK931" s="14"/>
      <c r="CML931" s="14"/>
      <c r="CMM931" s="14"/>
      <c r="CMN931" s="14"/>
      <c r="CMO931" s="14"/>
      <c r="CMP931" s="14"/>
      <c r="CMQ931" s="14"/>
      <c r="CMR931" s="14"/>
      <c r="CMS931" s="14"/>
      <c r="CMT931" s="14"/>
      <c r="CMU931" s="14"/>
      <c r="CMV931" s="14"/>
      <c r="CMW931" s="14"/>
      <c r="CMX931" s="14"/>
      <c r="CMY931" s="14"/>
      <c r="CMZ931" s="14"/>
      <c r="CNA931" s="14"/>
      <c r="CNB931" s="14"/>
      <c r="CNC931" s="14"/>
      <c r="CND931" s="14"/>
      <c r="CNE931" s="14"/>
      <c r="CNF931" s="14"/>
      <c r="CNG931" s="14"/>
      <c r="CNH931" s="14"/>
      <c r="CNI931" s="14"/>
      <c r="CNJ931" s="14"/>
      <c r="CNK931" s="14"/>
      <c r="CNL931" s="14"/>
      <c r="CNM931" s="14"/>
      <c r="CNN931" s="14"/>
      <c r="CNO931" s="14"/>
      <c r="CNP931" s="14"/>
      <c r="CNQ931" s="14"/>
      <c r="CNR931" s="14"/>
      <c r="CNS931" s="14"/>
      <c r="CNT931" s="14"/>
      <c r="CNU931" s="14"/>
      <c r="CNV931" s="14"/>
      <c r="CNW931" s="14"/>
      <c r="CNX931" s="14"/>
      <c r="CNY931" s="14"/>
      <c r="CNZ931" s="14"/>
      <c r="COA931" s="14"/>
      <c r="COB931" s="14"/>
      <c r="COC931" s="14"/>
      <c r="COD931" s="14"/>
      <c r="COE931" s="14"/>
      <c r="COF931" s="14"/>
      <c r="COG931" s="14"/>
      <c r="COH931" s="14"/>
      <c r="COI931" s="14"/>
      <c r="COJ931" s="14"/>
      <c r="COK931" s="14"/>
      <c r="COL931" s="14"/>
      <c r="COM931" s="14"/>
      <c r="CON931" s="14"/>
      <c r="COO931" s="14"/>
      <c r="COP931" s="14"/>
      <c r="COQ931" s="14"/>
      <c r="COR931" s="14"/>
      <c r="COS931" s="14"/>
      <c r="COT931" s="14"/>
      <c r="COU931" s="14"/>
      <c r="COV931" s="14"/>
      <c r="COW931" s="14"/>
      <c r="COX931" s="14"/>
      <c r="COY931" s="14"/>
      <c r="COZ931" s="14"/>
      <c r="CPA931" s="14"/>
      <c r="CPB931" s="14"/>
      <c r="CPC931" s="14"/>
      <c r="CPD931" s="14"/>
      <c r="CPE931" s="14"/>
      <c r="CPF931" s="14"/>
      <c r="CPG931" s="14"/>
      <c r="CPH931" s="14"/>
      <c r="CPI931" s="14"/>
      <c r="CPJ931" s="14"/>
      <c r="CPK931" s="14"/>
      <c r="CPL931" s="14"/>
      <c r="CPM931" s="14"/>
      <c r="CPN931" s="14"/>
      <c r="CPO931" s="14"/>
      <c r="CPP931" s="14"/>
      <c r="CPQ931" s="14"/>
      <c r="CPR931" s="14"/>
      <c r="CPS931" s="14"/>
      <c r="CPT931" s="14"/>
      <c r="CPU931" s="14"/>
      <c r="CPV931" s="14"/>
      <c r="CPW931" s="14"/>
      <c r="CPX931" s="14"/>
      <c r="CPY931" s="14"/>
      <c r="CPZ931" s="14"/>
      <c r="CQA931" s="14"/>
      <c r="CQB931" s="14"/>
      <c r="CQC931" s="14"/>
      <c r="CQD931" s="14"/>
      <c r="CQE931" s="14"/>
      <c r="CQF931" s="14"/>
      <c r="CQG931" s="14"/>
      <c r="CQH931" s="14"/>
      <c r="CQI931" s="14"/>
      <c r="CQJ931" s="14"/>
      <c r="CQK931" s="14"/>
      <c r="CQL931" s="14"/>
      <c r="CQM931" s="14"/>
      <c r="CQN931" s="14"/>
      <c r="CQO931" s="14"/>
      <c r="CQP931" s="14"/>
      <c r="CQQ931" s="14"/>
      <c r="CQR931" s="14"/>
      <c r="CQS931" s="14"/>
      <c r="CQT931" s="14"/>
      <c r="CQU931" s="14"/>
      <c r="CQV931" s="14"/>
      <c r="CQW931" s="14"/>
      <c r="CQX931" s="14"/>
      <c r="CQY931" s="14"/>
      <c r="CQZ931" s="14"/>
      <c r="CRA931" s="14"/>
      <c r="CRB931" s="14"/>
      <c r="CRC931" s="14"/>
      <c r="CRD931" s="14"/>
      <c r="CRE931" s="14"/>
      <c r="CRF931" s="14"/>
      <c r="CRG931" s="14"/>
      <c r="CRH931" s="14"/>
      <c r="CRI931" s="14"/>
      <c r="CRJ931" s="14"/>
      <c r="CRK931" s="14"/>
      <c r="CRL931" s="14"/>
      <c r="CRM931" s="14"/>
      <c r="CRN931" s="14"/>
      <c r="CRO931" s="14"/>
      <c r="CRP931" s="14"/>
      <c r="CRQ931" s="14"/>
      <c r="CRR931" s="14"/>
      <c r="CRS931" s="14"/>
      <c r="CRT931" s="14"/>
      <c r="CRU931" s="14"/>
      <c r="CRV931" s="14"/>
      <c r="CRW931" s="14"/>
      <c r="CRX931" s="14"/>
      <c r="CRY931" s="14"/>
      <c r="CRZ931" s="14"/>
      <c r="CSA931" s="14"/>
      <c r="CSB931" s="14"/>
      <c r="CSC931" s="14"/>
      <c r="CSD931" s="14"/>
      <c r="CSE931" s="14"/>
      <c r="CSF931" s="14"/>
      <c r="CSG931" s="14"/>
      <c r="CSH931" s="14"/>
      <c r="CSI931" s="14"/>
      <c r="CSJ931" s="14"/>
      <c r="CSK931" s="14"/>
      <c r="CSL931" s="14"/>
      <c r="CSM931" s="14"/>
      <c r="CSN931" s="14"/>
      <c r="CSO931" s="14"/>
      <c r="CSP931" s="14"/>
      <c r="CSQ931" s="14"/>
      <c r="CSR931" s="14"/>
      <c r="CSS931" s="14"/>
      <c r="CST931" s="14"/>
      <c r="CSU931" s="14"/>
      <c r="CSV931" s="14"/>
      <c r="CSW931" s="14"/>
      <c r="CSX931" s="14"/>
      <c r="CSY931" s="14"/>
      <c r="CSZ931" s="14"/>
      <c r="CTA931" s="14"/>
      <c r="CTB931" s="14"/>
      <c r="CTC931" s="14"/>
      <c r="CTD931" s="14"/>
      <c r="CTE931" s="14"/>
      <c r="CTF931" s="14"/>
      <c r="CTG931" s="14"/>
      <c r="CTH931" s="14"/>
      <c r="CTI931" s="14"/>
      <c r="CTJ931" s="14"/>
      <c r="CTK931" s="14"/>
      <c r="CTL931" s="14"/>
      <c r="CTM931" s="14"/>
      <c r="CTN931" s="14"/>
      <c r="CTO931" s="14"/>
      <c r="CTP931" s="14"/>
      <c r="CTQ931" s="14"/>
      <c r="CTR931" s="14"/>
      <c r="CTS931" s="14"/>
      <c r="CTT931" s="14"/>
      <c r="CTU931" s="14"/>
      <c r="CTV931" s="14"/>
      <c r="CTW931" s="14"/>
      <c r="CTX931" s="14"/>
      <c r="CTY931" s="14"/>
      <c r="CTZ931" s="14"/>
      <c r="CUA931" s="14"/>
      <c r="CUB931" s="14"/>
      <c r="CUC931" s="14"/>
      <c r="CUD931" s="14"/>
      <c r="CUE931" s="14"/>
      <c r="CUF931" s="14"/>
      <c r="CUG931" s="14"/>
      <c r="CUH931" s="14"/>
      <c r="CUI931" s="14"/>
      <c r="CUJ931" s="14"/>
      <c r="CUK931" s="14"/>
      <c r="CUL931" s="14"/>
      <c r="CUM931" s="14"/>
      <c r="CUN931" s="14"/>
      <c r="CUO931" s="14"/>
      <c r="CUP931" s="14"/>
      <c r="CUQ931" s="14"/>
      <c r="CUR931" s="14"/>
      <c r="CUS931" s="14"/>
      <c r="CUT931" s="14"/>
      <c r="CUU931" s="14"/>
      <c r="CUV931" s="14"/>
      <c r="CUW931" s="14"/>
      <c r="CUX931" s="14"/>
      <c r="CUY931" s="14"/>
      <c r="CUZ931" s="14"/>
      <c r="CVA931" s="14"/>
      <c r="CVB931" s="14"/>
      <c r="CVC931" s="14"/>
      <c r="CVD931" s="14"/>
      <c r="CVE931" s="14"/>
      <c r="CVF931" s="14"/>
      <c r="CVG931" s="14"/>
      <c r="CVH931" s="14"/>
      <c r="CVI931" s="14"/>
      <c r="CVJ931" s="14"/>
      <c r="CVK931" s="14"/>
      <c r="CVL931" s="14"/>
      <c r="CVM931" s="14"/>
      <c r="CVN931" s="14"/>
      <c r="CVO931" s="14"/>
      <c r="CVP931" s="14"/>
      <c r="CVQ931" s="14"/>
      <c r="CVR931" s="14"/>
      <c r="CVS931" s="14"/>
      <c r="CVT931" s="14"/>
      <c r="CVU931" s="14"/>
      <c r="CVV931" s="14"/>
      <c r="CVW931" s="14"/>
      <c r="CVX931" s="14"/>
      <c r="CVY931" s="14"/>
      <c r="CVZ931" s="14"/>
      <c r="CWA931" s="14"/>
      <c r="CWB931" s="14"/>
      <c r="CWC931" s="14"/>
      <c r="CWD931" s="14"/>
      <c r="CWE931" s="14"/>
      <c r="CWF931" s="14"/>
      <c r="CWG931" s="14"/>
      <c r="CWH931" s="14"/>
      <c r="CWI931" s="14"/>
      <c r="CWJ931" s="14"/>
      <c r="CWK931" s="14"/>
      <c r="CWL931" s="14"/>
      <c r="CWM931" s="14"/>
      <c r="CWN931" s="14"/>
      <c r="CWO931" s="14"/>
      <c r="CWP931" s="14"/>
      <c r="CWQ931" s="14"/>
      <c r="CWR931" s="14"/>
      <c r="CWS931" s="14"/>
      <c r="CWT931" s="14"/>
      <c r="CWU931" s="14"/>
      <c r="CWV931" s="14"/>
      <c r="CWW931" s="14"/>
      <c r="CWX931" s="14"/>
      <c r="CWY931" s="14"/>
      <c r="CWZ931" s="14"/>
      <c r="CXA931" s="14"/>
      <c r="CXB931" s="14"/>
      <c r="CXC931" s="14"/>
      <c r="CXD931" s="14"/>
      <c r="CXE931" s="14"/>
      <c r="CXF931" s="14"/>
      <c r="CXG931" s="14"/>
      <c r="CXH931" s="14"/>
      <c r="CXI931" s="14"/>
      <c r="CXJ931" s="14"/>
      <c r="CXK931" s="14"/>
      <c r="CXL931" s="14"/>
      <c r="CXM931" s="14"/>
      <c r="CXN931" s="14"/>
      <c r="CXO931" s="14"/>
      <c r="CXP931" s="14"/>
      <c r="CXQ931" s="14"/>
      <c r="CXR931" s="14"/>
      <c r="CXS931" s="14"/>
      <c r="CXT931" s="14"/>
      <c r="CXU931" s="14"/>
      <c r="CXV931" s="14"/>
      <c r="CXW931" s="14"/>
      <c r="CXX931" s="14"/>
      <c r="CXY931" s="14"/>
      <c r="CXZ931" s="14"/>
      <c r="CYA931" s="14"/>
      <c r="CYB931" s="14"/>
      <c r="CYC931" s="14"/>
      <c r="CYD931" s="14"/>
      <c r="CYE931" s="14"/>
      <c r="CYF931" s="14"/>
      <c r="CYG931" s="14"/>
      <c r="CYH931" s="14"/>
      <c r="CYI931" s="14"/>
      <c r="CYJ931" s="14"/>
      <c r="CYK931" s="14"/>
      <c r="CYL931" s="14"/>
      <c r="CYM931" s="14"/>
      <c r="CYN931" s="14"/>
      <c r="CYO931" s="14"/>
      <c r="CYP931" s="14"/>
      <c r="CYQ931" s="14"/>
      <c r="CYR931" s="14"/>
      <c r="CYS931" s="14"/>
      <c r="CYT931" s="14"/>
      <c r="CYU931" s="14"/>
      <c r="CYV931" s="14"/>
      <c r="CYW931" s="14"/>
      <c r="CYX931" s="14"/>
      <c r="CYY931" s="14"/>
      <c r="CYZ931" s="14"/>
      <c r="CZA931" s="14"/>
      <c r="CZB931" s="14"/>
      <c r="CZC931" s="14"/>
      <c r="CZD931" s="14"/>
      <c r="CZE931" s="14"/>
      <c r="CZF931" s="14"/>
      <c r="CZG931" s="14"/>
      <c r="CZH931" s="14"/>
      <c r="CZI931" s="14"/>
      <c r="CZJ931" s="14"/>
      <c r="CZK931" s="14"/>
      <c r="CZL931" s="14"/>
      <c r="CZM931" s="14"/>
      <c r="CZN931" s="14"/>
      <c r="CZO931" s="14"/>
      <c r="CZP931" s="14"/>
      <c r="CZQ931" s="14"/>
      <c r="CZR931" s="14"/>
      <c r="CZS931" s="14"/>
      <c r="CZT931" s="14"/>
      <c r="CZU931" s="14"/>
      <c r="CZV931" s="14"/>
      <c r="CZW931" s="14"/>
      <c r="CZX931" s="14"/>
      <c r="CZY931" s="14"/>
      <c r="CZZ931" s="14"/>
      <c r="DAA931" s="14"/>
      <c r="DAB931" s="14"/>
      <c r="DAC931" s="14"/>
      <c r="DAD931" s="14"/>
      <c r="DAE931" s="14"/>
      <c r="DAF931" s="14"/>
      <c r="DAG931" s="14"/>
      <c r="DAH931" s="14"/>
      <c r="DAI931" s="14"/>
      <c r="DAJ931" s="14"/>
      <c r="DAK931" s="14"/>
      <c r="DAL931" s="14"/>
      <c r="DAM931" s="14"/>
      <c r="DAN931" s="14"/>
      <c r="DAO931" s="14"/>
      <c r="DAP931" s="14"/>
      <c r="DAQ931" s="14"/>
      <c r="DAR931" s="14"/>
      <c r="DAS931" s="14"/>
      <c r="DAT931" s="14"/>
      <c r="DAU931" s="14"/>
      <c r="DAV931" s="14"/>
      <c r="DAW931" s="14"/>
      <c r="DAX931" s="14"/>
      <c r="DAY931" s="14"/>
      <c r="DAZ931" s="14"/>
      <c r="DBA931" s="14"/>
      <c r="DBB931" s="14"/>
      <c r="DBC931" s="14"/>
      <c r="DBD931" s="14"/>
      <c r="DBE931" s="14"/>
      <c r="DBF931" s="14"/>
      <c r="DBG931" s="14"/>
      <c r="DBH931" s="14"/>
      <c r="DBI931" s="14"/>
      <c r="DBJ931" s="14"/>
      <c r="DBK931" s="14"/>
      <c r="DBL931" s="14"/>
      <c r="DBM931" s="14"/>
      <c r="DBN931" s="14"/>
      <c r="DBO931" s="14"/>
      <c r="DBP931" s="14"/>
      <c r="DBQ931" s="14"/>
      <c r="DBR931" s="14"/>
      <c r="DBS931" s="14"/>
      <c r="DBT931" s="14"/>
      <c r="DBU931" s="14"/>
      <c r="DBV931" s="14"/>
      <c r="DBW931" s="14"/>
      <c r="DBX931" s="14"/>
      <c r="DBY931" s="14"/>
      <c r="DBZ931" s="14"/>
      <c r="DCA931" s="14"/>
      <c r="DCB931" s="14"/>
      <c r="DCC931" s="14"/>
      <c r="DCD931" s="14"/>
      <c r="DCE931" s="14"/>
      <c r="DCF931" s="14"/>
      <c r="DCG931" s="14"/>
      <c r="DCH931" s="14"/>
      <c r="DCI931" s="14"/>
      <c r="DCJ931" s="14"/>
      <c r="DCK931" s="14"/>
      <c r="DCL931" s="14"/>
      <c r="DCM931" s="14"/>
      <c r="DCN931" s="14"/>
      <c r="DCO931" s="14"/>
      <c r="DCP931" s="14"/>
      <c r="DCQ931" s="14"/>
      <c r="DCR931" s="14"/>
      <c r="DCS931" s="14"/>
      <c r="DCT931" s="14"/>
      <c r="DCU931" s="14"/>
      <c r="DCV931" s="14"/>
      <c r="DCW931" s="14"/>
      <c r="DCX931" s="14"/>
      <c r="DCY931" s="14"/>
      <c r="DCZ931" s="14"/>
      <c r="DDA931" s="14"/>
      <c r="DDB931" s="14"/>
      <c r="DDC931" s="14"/>
      <c r="DDD931" s="14"/>
      <c r="DDE931" s="14"/>
      <c r="DDF931" s="14"/>
      <c r="DDG931" s="14"/>
      <c r="DDH931" s="14"/>
      <c r="DDI931" s="14"/>
      <c r="DDJ931" s="14"/>
      <c r="DDK931" s="14"/>
      <c r="DDL931" s="14"/>
      <c r="DDM931" s="14"/>
      <c r="DDN931" s="14"/>
      <c r="DDO931" s="14"/>
      <c r="DDP931" s="14"/>
      <c r="DDQ931" s="14"/>
      <c r="DDR931" s="14"/>
      <c r="DDS931" s="14"/>
      <c r="DDT931" s="14"/>
      <c r="DDU931" s="14"/>
      <c r="DDV931" s="14"/>
      <c r="DDW931" s="14"/>
      <c r="DDX931" s="14"/>
      <c r="DDY931" s="14"/>
      <c r="DDZ931" s="14"/>
      <c r="DEA931" s="14"/>
      <c r="DEB931" s="14"/>
      <c r="DEC931" s="14"/>
      <c r="DED931" s="14"/>
      <c r="DEE931" s="14"/>
      <c r="DEF931" s="14"/>
      <c r="DEG931" s="14"/>
      <c r="DEH931" s="14"/>
      <c r="DEI931" s="14"/>
      <c r="DEJ931" s="14"/>
      <c r="DEK931" s="14"/>
      <c r="DEL931" s="14"/>
      <c r="DEM931" s="14"/>
      <c r="DEN931" s="14"/>
      <c r="DEO931" s="14"/>
      <c r="DEP931" s="14"/>
      <c r="DEQ931" s="14"/>
      <c r="DER931" s="14"/>
      <c r="DES931" s="14"/>
      <c r="DET931" s="14"/>
      <c r="DEU931" s="14"/>
      <c r="DEV931" s="14"/>
      <c r="DEW931" s="14"/>
      <c r="DEX931" s="14"/>
      <c r="DEY931" s="14"/>
      <c r="DEZ931" s="14"/>
      <c r="DFA931" s="14"/>
      <c r="DFB931" s="14"/>
      <c r="DFC931" s="14"/>
      <c r="DFD931" s="14"/>
      <c r="DFE931" s="14"/>
      <c r="DFF931" s="14"/>
      <c r="DFG931" s="14"/>
      <c r="DFH931" s="14"/>
      <c r="DFI931" s="14"/>
      <c r="DFJ931" s="14"/>
      <c r="DFK931" s="14"/>
      <c r="DFL931" s="14"/>
      <c r="DFM931" s="14"/>
      <c r="DFN931" s="14"/>
      <c r="DFO931" s="14"/>
      <c r="DFP931" s="14"/>
      <c r="DFQ931" s="14"/>
      <c r="DFR931" s="14"/>
      <c r="DFS931" s="14"/>
      <c r="DFT931" s="14"/>
      <c r="DFU931" s="14"/>
      <c r="DFV931" s="14"/>
      <c r="DFW931" s="14"/>
      <c r="DFX931" s="14"/>
      <c r="DFY931" s="14"/>
      <c r="DFZ931" s="14"/>
      <c r="DGA931" s="14"/>
      <c r="DGB931" s="14"/>
      <c r="DGC931" s="14"/>
      <c r="DGD931" s="14"/>
      <c r="DGE931" s="14"/>
      <c r="DGF931" s="14"/>
      <c r="DGG931" s="14"/>
      <c r="DGH931" s="14"/>
      <c r="DGI931" s="14"/>
      <c r="DGJ931" s="14"/>
      <c r="DGK931" s="14"/>
      <c r="DGL931" s="14"/>
      <c r="DGM931" s="14"/>
      <c r="DGN931" s="14"/>
      <c r="DGO931" s="14"/>
      <c r="DGP931" s="14"/>
      <c r="DGQ931" s="14"/>
      <c r="DGR931" s="14"/>
      <c r="DGS931" s="14"/>
      <c r="DGT931" s="14"/>
      <c r="DGU931" s="14"/>
      <c r="DGV931" s="14"/>
      <c r="DGW931" s="14"/>
      <c r="DGX931" s="14"/>
      <c r="DGY931" s="14"/>
      <c r="DGZ931" s="14"/>
      <c r="DHA931" s="14"/>
      <c r="DHB931" s="14"/>
      <c r="DHC931" s="14"/>
      <c r="DHD931" s="14"/>
      <c r="DHE931" s="14"/>
      <c r="DHF931" s="14"/>
      <c r="DHG931" s="14"/>
      <c r="DHH931" s="14"/>
      <c r="DHI931" s="14"/>
      <c r="DHJ931" s="14"/>
      <c r="DHK931" s="14"/>
      <c r="DHL931" s="14"/>
      <c r="DHM931" s="14"/>
      <c r="DHN931" s="14"/>
      <c r="DHO931" s="14"/>
      <c r="DHP931" s="14"/>
      <c r="DHQ931" s="14"/>
      <c r="DHR931" s="14"/>
      <c r="DHS931" s="14"/>
      <c r="DHT931" s="14"/>
      <c r="DHU931" s="14"/>
      <c r="DHV931" s="14"/>
      <c r="DHW931" s="14"/>
      <c r="DHX931" s="14"/>
      <c r="DHY931" s="14"/>
      <c r="DHZ931" s="14"/>
      <c r="DIA931" s="14"/>
      <c r="DIB931" s="14"/>
      <c r="DIC931" s="14"/>
      <c r="DID931" s="14"/>
      <c r="DIE931" s="14"/>
      <c r="DIF931" s="14"/>
      <c r="DIG931" s="14"/>
      <c r="DIH931" s="14"/>
      <c r="DII931" s="14"/>
      <c r="DIJ931" s="14"/>
      <c r="DIK931" s="14"/>
      <c r="DIL931" s="14"/>
      <c r="DIM931" s="14"/>
      <c r="DIN931" s="14"/>
      <c r="DIO931" s="14"/>
      <c r="DIP931" s="14"/>
      <c r="DIQ931" s="14"/>
      <c r="DIR931" s="14"/>
      <c r="DIS931" s="14"/>
      <c r="DIT931" s="14"/>
      <c r="DIU931" s="14"/>
      <c r="DIV931" s="14"/>
      <c r="DIW931" s="14"/>
      <c r="DIX931" s="14"/>
      <c r="DIY931" s="14"/>
      <c r="DIZ931" s="14"/>
      <c r="DJA931" s="14"/>
      <c r="DJB931" s="14"/>
      <c r="DJC931" s="14"/>
      <c r="DJD931" s="14"/>
      <c r="DJE931" s="14"/>
      <c r="DJF931" s="14"/>
      <c r="DJG931" s="14"/>
      <c r="DJH931" s="14"/>
      <c r="DJI931" s="14"/>
      <c r="DJJ931" s="14"/>
      <c r="DJK931" s="14"/>
      <c r="DJL931" s="14"/>
      <c r="DJM931" s="14"/>
      <c r="DJN931" s="14"/>
      <c r="DJO931" s="14"/>
      <c r="DJP931" s="14"/>
      <c r="DJQ931" s="14"/>
      <c r="DJR931" s="14"/>
      <c r="DJS931" s="14"/>
      <c r="DJT931" s="14"/>
      <c r="DJU931" s="14"/>
      <c r="DJV931" s="14"/>
      <c r="DJW931" s="14"/>
      <c r="DJX931" s="14"/>
      <c r="DJY931" s="14"/>
      <c r="DJZ931" s="14"/>
      <c r="DKA931" s="14"/>
      <c r="DKB931" s="14"/>
      <c r="DKC931" s="14"/>
      <c r="DKD931" s="14"/>
      <c r="DKE931" s="14"/>
      <c r="DKF931" s="14"/>
      <c r="DKG931" s="14"/>
      <c r="DKH931" s="14"/>
      <c r="DKI931" s="14"/>
      <c r="DKJ931" s="14"/>
      <c r="DKK931" s="14"/>
      <c r="DKL931" s="14"/>
      <c r="DKM931" s="14"/>
      <c r="DKN931" s="14"/>
      <c r="DKO931" s="14"/>
      <c r="DKP931" s="14"/>
      <c r="DKQ931" s="14"/>
      <c r="DKR931" s="14"/>
      <c r="DKS931" s="14"/>
      <c r="DKT931" s="14"/>
      <c r="DKU931" s="14"/>
      <c r="DKV931" s="14"/>
      <c r="DKW931" s="14"/>
      <c r="DKX931" s="14"/>
      <c r="DKY931" s="14"/>
      <c r="DKZ931" s="14"/>
      <c r="DLA931" s="14"/>
      <c r="DLB931" s="14"/>
      <c r="DLC931" s="14"/>
      <c r="DLD931" s="14"/>
      <c r="DLE931" s="14"/>
      <c r="DLF931" s="14"/>
      <c r="DLG931" s="14"/>
      <c r="DLH931" s="14"/>
      <c r="DLI931" s="14"/>
      <c r="DLJ931" s="14"/>
      <c r="DLK931" s="14"/>
      <c r="DLL931" s="14"/>
      <c r="DLM931" s="14"/>
      <c r="DLN931" s="14"/>
      <c r="DLO931" s="14"/>
      <c r="DLP931" s="14"/>
      <c r="DLQ931" s="14"/>
      <c r="DLR931" s="14"/>
      <c r="DLS931" s="14"/>
      <c r="DLT931" s="14"/>
      <c r="DLU931" s="14"/>
      <c r="DLV931" s="14"/>
      <c r="DLW931" s="14"/>
      <c r="DLX931" s="14"/>
      <c r="DLY931" s="14"/>
      <c r="DLZ931" s="14"/>
      <c r="DMA931" s="14"/>
      <c r="DMB931" s="14"/>
      <c r="DMC931" s="14"/>
      <c r="DMD931" s="14"/>
      <c r="DME931" s="14"/>
      <c r="DMF931" s="14"/>
      <c r="DMG931" s="14"/>
      <c r="DMH931" s="14"/>
      <c r="DMI931" s="14"/>
      <c r="DMJ931" s="14"/>
      <c r="DMK931" s="14"/>
      <c r="DML931" s="14"/>
      <c r="DMM931" s="14"/>
      <c r="DMN931" s="14"/>
      <c r="DMO931" s="14"/>
      <c r="DMP931" s="14"/>
      <c r="DMQ931" s="14"/>
      <c r="DMR931" s="14"/>
      <c r="DMS931" s="14"/>
      <c r="DMT931" s="14"/>
      <c r="DMU931" s="14"/>
      <c r="DMV931" s="14"/>
      <c r="DMW931" s="14"/>
      <c r="DMX931" s="14"/>
      <c r="DMY931" s="14"/>
      <c r="DMZ931" s="14"/>
      <c r="DNA931" s="14"/>
      <c r="DNB931" s="14"/>
      <c r="DNC931" s="14"/>
      <c r="DND931" s="14"/>
      <c r="DNE931" s="14"/>
      <c r="DNF931" s="14"/>
      <c r="DNG931" s="14"/>
      <c r="DNH931" s="14"/>
      <c r="DNI931" s="14"/>
      <c r="DNJ931" s="14"/>
      <c r="DNK931" s="14"/>
      <c r="DNL931" s="14"/>
      <c r="DNM931" s="14"/>
      <c r="DNN931" s="14"/>
      <c r="DNO931" s="14"/>
      <c r="DNP931" s="14"/>
      <c r="DNQ931" s="14"/>
      <c r="DNR931" s="14"/>
      <c r="DNS931" s="14"/>
      <c r="DNT931" s="14"/>
      <c r="DNU931" s="14"/>
      <c r="DNV931" s="14"/>
      <c r="DNW931" s="14"/>
      <c r="DNX931" s="14"/>
      <c r="DNY931" s="14"/>
      <c r="DNZ931" s="14"/>
      <c r="DOA931" s="14"/>
      <c r="DOB931" s="14"/>
      <c r="DOC931" s="14"/>
      <c r="DOD931" s="14"/>
      <c r="DOE931" s="14"/>
      <c r="DOF931" s="14"/>
      <c r="DOG931" s="14"/>
      <c r="DOH931" s="14"/>
      <c r="DOI931" s="14"/>
      <c r="DOJ931" s="14"/>
      <c r="DOK931" s="14"/>
      <c r="DOL931" s="14"/>
      <c r="DOM931" s="14"/>
      <c r="DON931" s="14"/>
      <c r="DOO931" s="14"/>
      <c r="DOP931" s="14"/>
      <c r="DOQ931" s="14"/>
      <c r="DOR931" s="14"/>
      <c r="DOS931" s="14"/>
      <c r="DOT931" s="14"/>
      <c r="DOU931" s="14"/>
      <c r="DOV931" s="14"/>
      <c r="DOW931" s="14"/>
      <c r="DOX931" s="14"/>
      <c r="DOY931" s="14"/>
      <c r="DOZ931" s="14"/>
      <c r="DPA931" s="14"/>
      <c r="DPB931" s="14"/>
      <c r="DPC931" s="14"/>
      <c r="DPD931" s="14"/>
      <c r="DPE931" s="14"/>
      <c r="DPF931" s="14"/>
      <c r="DPG931" s="14"/>
      <c r="DPH931" s="14"/>
      <c r="DPI931" s="14"/>
      <c r="DPJ931" s="14"/>
      <c r="DPK931" s="14"/>
      <c r="DPL931" s="14"/>
      <c r="DPM931" s="14"/>
      <c r="DPN931" s="14"/>
      <c r="DPO931" s="14"/>
      <c r="DPP931" s="14"/>
      <c r="DPQ931" s="14"/>
      <c r="DPR931" s="14"/>
      <c r="DPS931" s="14"/>
      <c r="DPT931" s="14"/>
      <c r="DPU931" s="14"/>
      <c r="DPV931" s="14"/>
      <c r="DPW931" s="14"/>
      <c r="DPX931" s="14"/>
      <c r="DPY931" s="14"/>
      <c r="DPZ931" s="14"/>
      <c r="DQA931" s="14"/>
      <c r="DQB931" s="14"/>
      <c r="DQC931" s="14"/>
      <c r="DQD931" s="14"/>
      <c r="DQE931" s="14"/>
      <c r="DQF931" s="14"/>
      <c r="DQG931" s="14"/>
      <c r="DQH931" s="14"/>
      <c r="DQI931" s="14"/>
      <c r="DQJ931" s="14"/>
      <c r="DQK931" s="14"/>
      <c r="DQL931" s="14"/>
      <c r="DQM931" s="14"/>
      <c r="DQN931" s="14"/>
      <c r="DQO931" s="14"/>
      <c r="DQP931" s="14"/>
      <c r="DQQ931" s="14"/>
      <c r="DQR931" s="14"/>
      <c r="DQS931" s="14"/>
      <c r="DQT931" s="14"/>
      <c r="DQU931" s="14"/>
      <c r="DQV931" s="14"/>
      <c r="DQW931" s="14"/>
      <c r="DQX931" s="14"/>
      <c r="DQY931" s="14"/>
      <c r="DQZ931" s="14"/>
      <c r="DRA931" s="14"/>
      <c r="DRB931" s="14"/>
      <c r="DRC931" s="14"/>
      <c r="DRD931" s="14"/>
      <c r="DRE931" s="14"/>
      <c r="DRF931" s="14"/>
      <c r="DRG931" s="14"/>
      <c r="DRH931" s="14"/>
      <c r="DRI931" s="14"/>
      <c r="DRJ931" s="14"/>
      <c r="DRK931" s="14"/>
      <c r="DRL931" s="14"/>
      <c r="DRM931" s="14"/>
      <c r="DRN931" s="14"/>
      <c r="DRO931" s="14"/>
      <c r="DRP931" s="14"/>
      <c r="DRQ931" s="14"/>
      <c r="DRR931" s="14"/>
      <c r="DRS931" s="14"/>
      <c r="DRT931" s="14"/>
      <c r="DRU931" s="14"/>
      <c r="DRV931" s="14"/>
      <c r="DRW931" s="14"/>
      <c r="DRX931" s="14"/>
      <c r="DRY931" s="14"/>
      <c r="DRZ931" s="14"/>
      <c r="DSA931" s="14"/>
      <c r="DSB931" s="14"/>
      <c r="DSC931" s="14"/>
      <c r="DSD931" s="14"/>
      <c r="DSE931" s="14"/>
      <c r="DSF931" s="14"/>
      <c r="DSG931" s="14"/>
      <c r="DSH931" s="14"/>
      <c r="DSI931" s="14"/>
      <c r="DSJ931" s="14"/>
      <c r="DSK931" s="14"/>
      <c r="DSL931" s="14"/>
      <c r="DSM931" s="14"/>
      <c r="DSN931" s="14"/>
      <c r="DSO931" s="14"/>
      <c r="DSP931" s="14"/>
      <c r="DSQ931" s="14"/>
      <c r="DSR931" s="14"/>
      <c r="DSS931" s="14"/>
      <c r="DST931" s="14"/>
      <c r="DSU931" s="14"/>
      <c r="DSV931" s="14"/>
      <c r="DSW931" s="14"/>
      <c r="DSX931" s="14"/>
      <c r="DSY931" s="14"/>
      <c r="DSZ931" s="14"/>
      <c r="DTA931" s="14"/>
      <c r="DTB931" s="14"/>
      <c r="DTC931" s="14"/>
      <c r="DTD931" s="14"/>
      <c r="DTE931" s="14"/>
      <c r="DTF931" s="14"/>
      <c r="DTG931" s="14"/>
      <c r="DTH931" s="14"/>
      <c r="DTI931" s="14"/>
      <c r="DTJ931" s="14"/>
      <c r="DTK931" s="14"/>
      <c r="DTL931" s="14"/>
      <c r="DTM931" s="14"/>
      <c r="DTN931" s="14"/>
      <c r="DTO931" s="14"/>
      <c r="DTP931" s="14"/>
      <c r="DTQ931" s="14"/>
      <c r="DTR931" s="14"/>
      <c r="DTS931" s="14"/>
      <c r="DTT931" s="14"/>
      <c r="DTU931" s="14"/>
      <c r="DTV931" s="14"/>
      <c r="DTW931" s="14"/>
      <c r="DTX931" s="14"/>
      <c r="DTY931" s="14"/>
      <c r="DTZ931" s="14"/>
      <c r="DUA931" s="14"/>
      <c r="DUB931" s="14"/>
      <c r="DUC931" s="14"/>
      <c r="DUD931" s="14"/>
      <c r="DUE931" s="14"/>
      <c r="DUF931" s="14"/>
      <c r="DUG931" s="14"/>
      <c r="DUH931" s="14"/>
      <c r="DUI931" s="14"/>
      <c r="DUJ931" s="14"/>
      <c r="DUK931" s="14"/>
      <c r="DUL931" s="14"/>
      <c r="DUM931" s="14"/>
      <c r="DUN931" s="14"/>
      <c r="DUO931" s="14"/>
      <c r="DUP931" s="14"/>
      <c r="DUQ931" s="14"/>
      <c r="DUR931" s="14"/>
      <c r="DUS931" s="14"/>
      <c r="DUT931" s="14"/>
      <c r="DUU931" s="14"/>
      <c r="DUV931" s="14"/>
      <c r="DUW931" s="14"/>
      <c r="DUX931" s="14"/>
      <c r="DUY931" s="14"/>
      <c r="DUZ931" s="14"/>
      <c r="DVA931" s="14"/>
      <c r="DVB931" s="14"/>
      <c r="DVC931" s="14"/>
      <c r="DVD931" s="14"/>
      <c r="DVE931" s="14"/>
      <c r="DVF931" s="14"/>
      <c r="DVG931" s="14"/>
      <c r="DVH931" s="14"/>
      <c r="DVI931" s="14"/>
      <c r="DVJ931" s="14"/>
      <c r="DVK931" s="14"/>
      <c r="DVL931" s="14"/>
      <c r="DVM931" s="14"/>
      <c r="DVN931" s="14"/>
      <c r="DVO931" s="14"/>
      <c r="DVP931" s="14"/>
      <c r="DVQ931" s="14"/>
      <c r="DVR931" s="14"/>
      <c r="DVS931" s="14"/>
      <c r="DVT931" s="14"/>
      <c r="DVU931" s="14"/>
      <c r="DVV931" s="14"/>
      <c r="DVW931" s="14"/>
      <c r="DVX931" s="14"/>
      <c r="DVY931" s="14"/>
      <c r="DVZ931" s="14"/>
      <c r="DWA931" s="14"/>
      <c r="DWB931" s="14"/>
      <c r="DWC931" s="14"/>
      <c r="DWD931" s="14"/>
      <c r="DWE931" s="14"/>
      <c r="DWF931" s="14"/>
      <c r="DWG931" s="14"/>
      <c r="DWH931" s="14"/>
      <c r="DWI931" s="14"/>
      <c r="DWJ931" s="14"/>
      <c r="DWK931" s="14"/>
      <c r="DWL931" s="14"/>
      <c r="DWM931" s="14"/>
      <c r="DWN931" s="14"/>
      <c r="DWO931" s="14"/>
      <c r="DWP931" s="14"/>
      <c r="DWQ931" s="14"/>
      <c r="DWR931" s="14"/>
      <c r="DWS931" s="14"/>
      <c r="DWT931" s="14"/>
      <c r="DWU931" s="14"/>
      <c r="DWV931" s="14"/>
      <c r="DWW931" s="14"/>
      <c r="DWX931" s="14"/>
      <c r="DWY931" s="14"/>
      <c r="DWZ931" s="14"/>
      <c r="DXA931" s="14"/>
      <c r="DXB931" s="14"/>
      <c r="DXC931" s="14"/>
      <c r="DXD931" s="14"/>
      <c r="DXE931" s="14"/>
      <c r="DXF931" s="14"/>
      <c r="DXG931" s="14"/>
      <c r="DXH931" s="14"/>
      <c r="DXI931" s="14"/>
      <c r="DXJ931" s="14"/>
      <c r="DXK931" s="14"/>
      <c r="DXL931" s="14"/>
      <c r="DXM931" s="14"/>
      <c r="DXN931" s="14"/>
      <c r="DXO931" s="14"/>
      <c r="DXP931" s="14"/>
      <c r="DXQ931" s="14"/>
      <c r="DXR931" s="14"/>
      <c r="DXS931" s="14"/>
      <c r="DXT931" s="14"/>
      <c r="DXU931" s="14"/>
      <c r="DXV931" s="14"/>
      <c r="DXW931" s="14"/>
      <c r="DXX931" s="14"/>
      <c r="DXY931" s="14"/>
      <c r="DXZ931" s="14"/>
      <c r="DYA931" s="14"/>
      <c r="DYB931" s="14"/>
      <c r="DYC931" s="14"/>
      <c r="DYD931" s="14"/>
      <c r="DYE931" s="14"/>
      <c r="DYF931" s="14"/>
      <c r="DYG931" s="14"/>
      <c r="DYH931" s="14"/>
      <c r="DYI931" s="14"/>
      <c r="DYJ931" s="14"/>
      <c r="DYK931" s="14"/>
      <c r="DYL931" s="14"/>
      <c r="DYM931" s="14"/>
      <c r="DYN931" s="14"/>
      <c r="DYO931" s="14"/>
      <c r="DYP931" s="14"/>
      <c r="DYQ931" s="14"/>
      <c r="DYR931" s="14"/>
      <c r="DYS931" s="14"/>
      <c r="DYT931" s="14"/>
      <c r="DYU931" s="14"/>
      <c r="DYV931" s="14"/>
      <c r="DYW931" s="14"/>
      <c r="DYX931" s="14"/>
      <c r="DYY931" s="14"/>
      <c r="DYZ931" s="14"/>
      <c r="DZA931" s="14"/>
      <c r="DZB931" s="14"/>
      <c r="DZC931" s="14"/>
      <c r="DZD931" s="14"/>
      <c r="DZE931" s="14"/>
      <c r="DZF931" s="14"/>
      <c r="DZG931" s="14"/>
      <c r="DZH931" s="14"/>
      <c r="DZI931" s="14"/>
      <c r="DZJ931" s="14"/>
      <c r="DZK931" s="14"/>
      <c r="DZL931" s="14"/>
      <c r="DZM931" s="14"/>
      <c r="DZN931" s="14"/>
      <c r="DZO931" s="14"/>
      <c r="DZP931" s="14"/>
      <c r="DZQ931" s="14"/>
      <c r="DZR931" s="14"/>
      <c r="DZS931" s="14"/>
      <c r="DZT931" s="14"/>
      <c r="DZU931" s="14"/>
      <c r="DZV931" s="14"/>
      <c r="DZW931" s="14"/>
      <c r="DZX931" s="14"/>
      <c r="DZY931" s="14"/>
      <c r="DZZ931" s="14"/>
      <c r="EAA931" s="14"/>
      <c r="EAB931" s="14"/>
      <c r="EAC931" s="14"/>
      <c r="EAD931" s="14"/>
      <c r="EAE931" s="14"/>
      <c r="EAF931" s="14"/>
      <c r="EAG931" s="14"/>
      <c r="EAH931" s="14"/>
      <c r="EAI931" s="14"/>
      <c r="EAJ931" s="14"/>
      <c r="EAK931" s="14"/>
      <c r="EAL931" s="14"/>
      <c r="EAM931" s="14"/>
      <c r="EAN931" s="14"/>
      <c r="EAO931" s="14"/>
      <c r="EAP931" s="14"/>
      <c r="EAQ931" s="14"/>
      <c r="EAR931" s="14"/>
      <c r="EAS931" s="14"/>
      <c r="EAT931" s="14"/>
      <c r="EAU931" s="14"/>
      <c r="EAV931" s="14"/>
      <c r="EAW931" s="14"/>
      <c r="EAX931" s="14"/>
      <c r="EAY931" s="14"/>
      <c r="EAZ931" s="14"/>
      <c r="EBA931" s="14"/>
      <c r="EBB931" s="14"/>
      <c r="EBC931" s="14"/>
      <c r="EBD931" s="14"/>
      <c r="EBE931" s="14"/>
      <c r="EBF931" s="14"/>
      <c r="EBG931" s="14"/>
      <c r="EBH931" s="14"/>
      <c r="EBI931" s="14"/>
      <c r="EBJ931" s="14"/>
      <c r="EBK931" s="14"/>
      <c r="EBL931" s="14"/>
      <c r="EBM931" s="14"/>
      <c r="EBN931" s="14"/>
      <c r="EBO931" s="14"/>
      <c r="EBP931" s="14"/>
      <c r="EBQ931" s="14"/>
      <c r="EBR931" s="14"/>
      <c r="EBS931" s="14"/>
      <c r="EBT931" s="14"/>
      <c r="EBU931" s="14"/>
      <c r="EBV931" s="14"/>
      <c r="EBW931" s="14"/>
      <c r="EBX931" s="14"/>
      <c r="EBY931" s="14"/>
      <c r="EBZ931" s="14"/>
      <c r="ECA931" s="14"/>
      <c r="ECB931" s="14"/>
      <c r="ECC931" s="14"/>
      <c r="ECD931" s="14"/>
      <c r="ECE931" s="14"/>
      <c r="ECF931" s="14"/>
      <c r="ECG931" s="14"/>
      <c r="ECH931" s="14"/>
      <c r="ECI931" s="14"/>
      <c r="ECJ931" s="14"/>
      <c r="ECK931" s="14"/>
      <c r="ECL931" s="14"/>
      <c r="ECM931" s="14"/>
      <c r="ECN931" s="14"/>
      <c r="ECO931" s="14"/>
      <c r="ECP931" s="14"/>
      <c r="ECQ931" s="14"/>
      <c r="ECR931" s="14"/>
      <c r="ECS931" s="14"/>
      <c r="ECT931" s="14"/>
      <c r="ECU931" s="14"/>
      <c r="ECV931" s="14"/>
      <c r="ECW931" s="14"/>
      <c r="ECX931" s="14"/>
      <c r="ECY931" s="14"/>
      <c r="ECZ931" s="14"/>
      <c r="EDA931" s="14"/>
      <c r="EDB931" s="14"/>
      <c r="EDC931" s="14"/>
      <c r="EDD931" s="14"/>
      <c r="EDE931" s="14"/>
      <c r="EDF931" s="14"/>
      <c r="EDG931" s="14"/>
      <c r="EDH931" s="14"/>
      <c r="EDI931" s="14"/>
      <c r="EDJ931" s="14"/>
      <c r="EDK931" s="14"/>
      <c r="EDL931" s="14"/>
      <c r="EDM931" s="14"/>
      <c r="EDN931" s="14"/>
      <c r="EDO931" s="14"/>
      <c r="EDP931" s="14"/>
      <c r="EDQ931" s="14"/>
      <c r="EDR931" s="14"/>
      <c r="EDS931" s="14"/>
      <c r="EDT931" s="14"/>
      <c r="EDU931" s="14"/>
      <c r="EDV931" s="14"/>
      <c r="EDW931" s="14"/>
      <c r="EDX931" s="14"/>
      <c r="EDY931" s="14"/>
      <c r="EDZ931" s="14"/>
      <c r="EEA931" s="14"/>
      <c r="EEB931" s="14"/>
      <c r="EEC931" s="14"/>
      <c r="EED931" s="14"/>
      <c r="EEE931" s="14"/>
      <c r="EEF931" s="14"/>
      <c r="EEG931" s="14"/>
      <c r="EEH931" s="14"/>
      <c r="EEI931" s="14"/>
      <c r="EEJ931" s="14"/>
      <c r="EEK931" s="14"/>
      <c r="EEL931" s="14"/>
      <c r="EEM931" s="14"/>
      <c r="EEN931" s="14"/>
      <c r="EEO931" s="14"/>
      <c r="EEP931" s="14"/>
      <c r="EEQ931" s="14"/>
      <c r="EER931" s="14"/>
      <c r="EES931" s="14"/>
      <c r="EET931" s="14"/>
      <c r="EEU931" s="14"/>
      <c r="EEV931" s="14"/>
      <c r="EEW931" s="14"/>
      <c r="EEX931" s="14"/>
      <c r="EEY931" s="14"/>
      <c r="EEZ931" s="14"/>
      <c r="EFA931" s="14"/>
      <c r="EFB931" s="14"/>
      <c r="EFC931" s="14"/>
      <c r="EFD931" s="14"/>
      <c r="EFE931" s="14"/>
      <c r="EFF931" s="14"/>
      <c r="EFG931" s="14"/>
      <c r="EFH931" s="14"/>
      <c r="EFI931" s="14"/>
      <c r="EFJ931" s="14"/>
      <c r="EFK931" s="14"/>
      <c r="EFL931" s="14"/>
      <c r="EFM931" s="14"/>
      <c r="EFN931" s="14"/>
      <c r="EFO931" s="14"/>
      <c r="EFP931" s="14"/>
      <c r="EFQ931" s="14"/>
      <c r="EFR931" s="14"/>
      <c r="EFS931" s="14"/>
      <c r="EFT931" s="14"/>
      <c r="EFU931" s="14"/>
      <c r="EFV931" s="14"/>
      <c r="EFW931" s="14"/>
      <c r="EFX931" s="14"/>
      <c r="EFY931" s="14"/>
      <c r="EFZ931" s="14"/>
      <c r="EGA931" s="14"/>
      <c r="EGB931" s="14"/>
      <c r="EGC931" s="14"/>
      <c r="EGD931" s="14"/>
      <c r="EGE931" s="14"/>
      <c r="EGF931" s="14"/>
      <c r="EGG931" s="14"/>
      <c r="EGH931" s="14"/>
      <c r="EGI931" s="14"/>
      <c r="EGJ931" s="14"/>
      <c r="EGK931" s="14"/>
      <c r="EGL931" s="14"/>
      <c r="EGM931" s="14"/>
      <c r="EGN931" s="14"/>
      <c r="EGO931" s="14"/>
      <c r="EGP931" s="14"/>
      <c r="EGQ931" s="14"/>
      <c r="EGR931" s="14"/>
      <c r="EGS931" s="14"/>
      <c r="EGT931" s="14"/>
      <c r="EGU931" s="14"/>
      <c r="EGV931" s="14"/>
      <c r="EGW931" s="14"/>
      <c r="EGX931" s="14"/>
      <c r="EGY931" s="14"/>
      <c r="EGZ931" s="14"/>
      <c r="EHA931" s="14"/>
      <c r="EHB931" s="14"/>
      <c r="EHC931" s="14"/>
      <c r="EHD931" s="14"/>
      <c r="EHE931" s="14"/>
      <c r="EHF931" s="14"/>
      <c r="EHG931" s="14"/>
      <c r="EHH931" s="14"/>
      <c r="EHI931" s="14"/>
      <c r="EHJ931" s="14"/>
      <c r="EHK931" s="14"/>
      <c r="EHL931" s="14"/>
      <c r="EHM931" s="14"/>
      <c r="EHN931" s="14"/>
      <c r="EHO931" s="14"/>
      <c r="EHP931" s="14"/>
      <c r="EHQ931" s="14"/>
      <c r="EHR931" s="14"/>
      <c r="EHS931" s="14"/>
      <c r="EHT931" s="14"/>
      <c r="EHU931" s="14"/>
      <c r="EHV931" s="14"/>
      <c r="EHW931" s="14"/>
      <c r="EHX931" s="14"/>
      <c r="EHY931" s="14"/>
      <c r="EHZ931" s="14"/>
      <c r="EIA931" s="14"/>
      <c r="EIB931" s="14"/>
      <c r="EIC931" s="14"/>
      <c r="EID931" s="14"/>
      <c r="EIE931" s="14"/>
      <c r="EIF931" s="14"/>
      <c r="EIG931" s="14"/>
      <c r="EIH931" s="14"/>
      <c r="EII931" s="14"/>
      <c r="EIJ931" s="14"/>
      <c r="EIK931" s="14"/>
      <c r="EIL931" s="14"/>
      <c r="EIM931" s="14"/>
      <c r="EIN931" s="14"/>
      <c r="EIO931" s="14"/>
      <c r="EIP931" s="14"/>
      <c r="EIQ931" s="14"/>
      <c r="EIR931" s="14"/>
      <c r="EIS931" s="14"/>
      <c r="EIT931" s="14"/>
      <c r="EIU931" s="14"/>
      <c r="EIV931" s="14"/>
      <c r="EIW931" s="14"/>
      <c r="EIX931" s="14"/>
      <c r="EIY931" s="14"/>
      <c r="EIZ931" s="14"/>
      <c r="EJA931" s="14"/>
      <c r="EJB931" s="14"/>
      <c r="EJC931" s="14"/>
      <c r="EJD931" s="14"/>
      <c r="EJE931" s="14"/>
      <c r="EJF931" s="14"/>
      <c r="EJG931" s="14"/>
      <c r="EJH931" s="14"/>
      <c r="EJI931" s="14"/>
      <c r="EJJ931" s="14"/>
      <c r="EJK931" s="14"/>
      <c r="EJL931" s="14"/>
      <c r="EJM931" s="14"/>
      <c r="EJN931" s="14"/>
      <c r="EJO931" s="14"/>
      <c r="EJP931" s="14"/>
      <c r="EJQ931" s="14"/>
      <c r="EJR931" s="14"/>
      <c r="EJS931" s="14"/>
      <c r="EJT931" s="14"/>
      <c r="EJU931" s="14"/>
      <c r="EJV931" s="14"/>
      <c r="EJW931" s="14"/>
      <c r="EJX931" s="14"/>
      <c r="EJY931" s="14"/>
      <c r="EJZ931" s="14"/>
      <c r="EKA931" s="14"/>
      <c r="EKB931" s="14"/>
      <c r="EKC931" s="14"/>
      <c r="EKD931" s="14"/>
      <c r="EKE931" s="14"/>
      <c r="EKF931" s="14"/>
      <c r="EKG931" s="14"/>
      <c r="EKH931" s="14"/>
      <c r="EKI931" s="14"/>
      <c r="EKJ931" s="14"/>
      <c r="EKK931" s="14"/>
      <c r="EKL931" s="14"/>
      <c r="EKM931" s="14"/>
      <c r="EKN931" s="14"/>
      <c r="EKO931" s="14"/>
      <c r="EKP931" s="14"/>
      <c r="EKQ931" s="14"/>
      <c r="EKR931" s="14"/>
      <c r="EKS931" s="14"/>
      <c r="EKT931" s="14"/>
      <c r="EKU931" s="14"/>
      <c r="EKV931" s="14"/>
      <c r="EKW931" s="14"/>
      <c r="EKX931" s="14"/>
      <c r="EKY931" s="14"/>
      <c r="EKZ931" s="14"/>
      <c r="ELA931" s="14"/>
      <c r="ELB931" s="14"/>
      <c r="ELC931" s="14"/>
      <c r="ELD931" s="14"/>
      <c r="ELE931" s="14"/>
      <c r="ELF931" s="14"/>
      <c r="ELG931" s="14"/>
      <c r="ELH931" s="14"/>
      <c r="ELI931" s="14"/>
      <c r="ELJ931" s="14"/>
      <c r="ELK931" s="14"/>
      <c r="ELL931" s="14"/>
      <c r="ELM931" s="14"/>
      <c r="ELN931" s="14"/>
      <c r="ELO931" s="14"/>
      <c r="ELP931" s="14"/>
      <c r="ELQ931" s="14"/>
      <c r="ELR931" s="14"/>
      <c r="ELS931" s="14"/>
      <c r="ELT931" s="14"/>
      <c r="ELU931" s="14"/>
      <c r="ELV931" s="14"/>
      <c r="ELW931" s="14"/>
      <c r="ELX931" s="14"/>
      <c r="ELY931" s="14"/>
      <c r="ELZ931" s="14"/>
      <c r="EMA931" s="14"/>
      <c r="EMB931" s="14"/>
      <c r="EMC931" s="14"/>
      <c r="EMD931" s="14"/>
      <c r="EME931" s="14"/>
      <c r="EMF931" s="14"/>
      <c r="EMG931" s="14"/>
      <c r="EMH931" s="14"/>
      <c r="EMI931" s="14"/>
      <c r="EMJ931" s="14"/>
      <c r="EMK931" s="14"/>
      <c r="EML931" s="14"/>
      <c r="EMM931" s="14"/>
      <c r="EMN931" s="14"/>
      <c r="EMO931" s="14"/>
      <c r="EMP931" s="14"/>
      <c r="EMQ931" s="14"/>
      <c r="EMR931" s="14"/>
      <c r="EMS931" s="14"/>
      <c r="EMT931" s="14"/>
      <c r="EMU931" s="14"/>
      <c r="EMV931" s="14"/>
      <c r="EMW931" s="14"/>
      <c r="EMX931" s="14"/>
      <c r="EMY931" s="14"/>
      <c r="EMZ931" s="14"/>
      <c r="ENA931" s="14"/>
      <c r="ENB931" s="14"/>
      <c r="ENC931" s="14"/>
      <c r="END931" s="14"/>
      <c r="ENE931" s="14"/>
      <c r="ENF931" s="14"/>
      <c r="ENG931" s="14"/>
      <c r="ENH931" s="14"/>
      <c r="ENI931" s="14"/>
      <c r="ENJ931" s="14"/>
      <c r="ENK931" s="14"/>
      <c r="ENL931" s="14"/>
      <c r="ENM931" s="14"/>
      <c r="ENN931" s="14"/>
      <c r="ENO931" s="14"/>
      <c r="ENP931" s="14"/>
      <c r="ENQ931" s="14"/>
      <c r="ENR931" s="14"/>
      <c r="ENS931" s="14"/>
      <c r="ENT931" s="14"/>
      <c r="ENU931" s="14"/>
      <c r="ENV931" s="14"/>
      <c r="ENW931" s="14"/>
      <c r="ENX931" s="14"/>
      <c r="ENY931" s="14"/>
      <c r="ENZ931" s="14"/>
      <c r="EOA931" s="14"/>
      <c r="EOB931" s="14"/>
      <c r="EOC931" s="14"/>
      <c r="EOD931" s="14"/>
      <c r="EOE931" s="14"/>
      <c r="EOF931" s="14"/>
      <c r="EOG931" s="14"/>
      <c r="EOH931" s="14"/>
      <c r="EOI931" s="14"/>
      <c r="EOJ931" s="14"/>
      <c r="EOK931" s="14"/>
      <c r="EOL931" s="14"/>
      <c r="EOM931" s="14"/>
      <c r="EON931" s="14"/>
      <c r="EOO931" s="14"/>
      <c r="EOP931" s="14"/>
      <c r="EOQ931" s="14"/>
      <c r="EOR931" s="14"/>
      <c r="EOS931" s="14"/>
      <c r="EOT931" s="14"/>
      <c r="EOU931" s="14"/>
      <c r="EOV931" s="14"/>
      <c r="EOW931" s="14"/>
      <c r="EOX931" s="14"/>
      <c r="EOY931" s="14"/>
      <c r="EOZ931" s="14"/>
      <c r="EPA931" s="14"/>
      <c r="EPB931" s="14"/>
      <c r="EPC931" s="14"/>
      <c r="EPD931" s="14"/>
      <c r="EPE931" s="14"/>
      <c r="EPF931" s="14"/>
      <c r="EPG931" s="14"/>
      <c r="EPH931" s="14"/>
      <c r="EPI931" s="14"/>
      <c r="EPJ931" s="14"/>
      <c r="EPK931" s="14"/>
      <c r="EPL931" s="14"/>
      <c r="EPM931" s="14"/>
      <c r="EPN931" s="14"/>
      <c r="EPO931" s="14"/>
      <c r="EPP931" s="14"/>
      <c r="EPQ931" s="14"/>
      <c r="EPR931" s="14"/>
      <c r="EPS931" s="14"/>
      <c r="EPT931" s="14"/>
      <c r="EPU931" s="14"/>
      <c r="EPV931" s="14"/>
      <c r="EPW931" s="14"/>
      <c r="EPX931" s="14"/>
      <c r="EPY931" s="14"/>
      <c r="EPZ931" s="14"/>
      <c r="EQA931" s="14"/>
      <c r="EQB931" s="14"/>
      <c r="EQC931" s="14"/>
      <c r="EQD931" s="14"/>
      <c r="EQE931" s="14"/>
      <c r="EQF931" s="14"/>
      <c r="EQG931" s="14"/>
      <c r="EQH931" s="14"/>
      <c r="EQI931" s="14"/>
      <c r="EQJ931" s="14"/>
      <c r="EQK931" s="14"/>
      <c r="EQL931" s="14"/>
      <c r="EQM931" s="14"/>
      <c r="EQN931" s="14"/>
      <c r="EQO931" s="14"/>
      <c r="EQP931" s="14"/>
      <c r="EQQ931" s="14"/>
      <c r="EQR931" s="14"/>
      <c r="EQS931" s="14"/>
      <c r="EQT931" s="14"/>
      <c r="EQU931" s="14"/>
      <c r="EQV931" s="14"/>
      <c r="EQW931" s="14"/>
      <c r="EQX931" s="14"/>
      <c r="EQY931" s="14"/>
      <c r="EQZ931" s="14"/>
      <c r="ERA931" s="14"/>
      <c r="ERB931" s="14"/>
      <c r="ERC931" s="14"/>
      <c r="ERD931" s="14"/>
      <c r="ERE931" s="14"/>
      <c r="ERF931" s="14"/>
      <c r="ERG931" s="14"/>
      <c r="ERH931" s="14"/>
      <c r="ERI931" s="14"/>
      <c r="ERJ931" s="14"/>
      <c r="ERK931" s="14"/>
      <c r="ERL931" s="14"/>
      <c r="ERM931" s="14"/>
      <c r="ERN931" s="14"/>
      <c r="ERO931" s="14"/>
      <c r="ERP931" s="14"/>
      <c r="ERQ931" s="14"/>
      <c r="ERR931" s="14"/>
      <c r="ERS931" s="14"/>
      <c r="ERT931" s="14"/>
      <c r="ERU931" s="14"/>
      <c r="ERV931" s="14"/>
      <c r="ERW931" s="14"/>
      <c r="ERX931" s="14"/>
      <c r="ERY931" s="14"/>
      <c r="ERZ931" s="14"/>
      <c r="ESA931" s="14"/>
      <c r="ESB931" s="14"/>
      <c r="ESC931" s="14"/>
      <c r="ESD931" s="14"/>
      <c r="ESE931" s="14"/>
      <c r="ESF931" s="14"/>
      <c r="ESG931" s="14"/>
      <c r="ESH931" s="14"/>
      <c r="ESI931" s="14"/>
      <c r="ESJ931" s="14"/>
      <c r="ESK931" s="14"/>
      <c r="ESL931" s="14"/>
      <c r="ESM931" s="14"/>
      <c r="ESN931" s="14"/>
      <c r="ESO931" s="14"/>
      <c r="ESP931" s="14"/>
      <c r="ESQ931" s="14"/>
      <c r="ESR931" s="14"/>
      <c r="ESS931" s="14"/>
      <c r="EST931" s="14"/>
      <c r="ESU931" s="14"/>
      <c r="ESV931" s="14"/>
      <c r="ESW931" s="14"/>
      <c r="ESX931" s="14"/>
      <c r="ESY931" s="14"/>
      <c r="ESZ931" s="14"/>
      <c r="ETA931" s="14"/>
      <c r="ETB931" s="14"/>
      <c r="ETC931" s="14"/>
      <c r="ETD931" s="14"/>
      <c r="ETE931" s="14"/>
      <c r="ETF931" s="14"/>
      <c r="ETG931" s="14"/>
      <c r="ETH931" s="14"/>
      <c r="ETI931" s="14"/>
      <c r="ETJ931" s="14"/>
      <c r="ETK931" s="14"/>
      <c r="ETL931" s="14"/>
      <c r="ETM931" s="14"/>
      <c r="ETN931" s="14"/>
      <c r="ETO931" s="14"/>
      <c r="ETP931" s="14"/>
      <c r="ETQ931" s="14"/>
      <c r="ETR931" s="14"/>
      <c r="ETS931" s="14"/>
      <c r="ETT931" s="14"/>
      <c r="ETU931" s="14"/>
      <c r="ETV931" s="14"/>
      <c r="ETW931" s="14"/>
      <c r="ETX931" s="14"/>
      <c r="ETY931" s="14"/>
      <c r="ETZ931" s="14"/>
      <c r="EUA931" s="14"/>
      <c r="EUB931" s="14"/>
      <c r="EUC931" s="14"/>
      <c r="EUD931" s="14"/>
      <c r="EUE931" s="14"/>
      <c r="EUF931" s="14"/>
      <c r="EUG931" s="14"/>
      <c r="EUH931" s="14"/>
      <c r="EUI931" s="14"/>
      <c r="EUJ931" s="14"/>
      <c r="EUK931" s="14"/>
      <c r="EUL931" s="14"/>
      <c r="EUM931" s="14"/>
      <c r="EUN931" s="14"/>
      <c r="EUO931" s="14"/>
      <c r="EUP931" s="14"/>
      <c r="EUQ931" s="14"/>
      <c r="EUR931" s="14"/>
      <c r="EUS931" s="14"/>
      <c r="EUT931" s="14"/>
      <c r="EUU931" s="14"/>
      <c r="EUV931" s="14"/>
      <c r="EUW931" s="14"/>
      <c r="EUX931" s="14"/>
      <c r="EUY931" s="14"/>
      <c r="EUZ931" s="14"/>
      <c r="EVA931" s="14"/>
      <c r="EVB931" s="14"/>
      <c r="EVC931" s="14"/>
      <c r="EVD931" s="14"/>
      <c r="EVE931" s="14"/>
      <c r="EVF931" s="14"/>
      <c r="EVG931" s="14"/>
      <c r="EVH931" s="14"/>
      <c r="EVI931" s="14"/>
      <c r="EVJ931" s="14"/>
      <c r="EVK931" s="14"/>
      <c r="EVL931" s="14"/>
      <c r="EVM931" s="14"/>
      <c r="EVN931" s="14"/>
      <c r="EVO931" s="14"/>
      <c r="EVP931" s="14"/>
      <c r="EVQ931" s="14"/>
      <c r="EVR931" s="14"/>
      <c r="EVS931" s="14"/>
      <c r="EVT931" s="14"/>
      <c r="EVU931" s="14"/>
      <c r="EVV931" s="14"/>
      <c r="EVW931" s="14"/>
      <c r="EVX931" s="14"/>
      <c r="EVY931" s="14"/>
      <c r="EVZ931" s="14"/>
      <c r="EWA931" s="14"/>
      <c r="EWB931" s="14"/>
      <c r="EWC931" s="14"/>
      <c r="EWD931" s="14"/>
      <c r="EWE931" s="14"/>
      <c r="EWF931" s="14"/>
      <c r="EWG931" s="14"/>
      <c r="EWH931" s="14"/>
      <c r="EWI931" s="14"/>
      <c r="EWJ931" s="14"/>
      <c r="EWK931" s="14"/>
      <c r="EWL931" s="14"/>
      <c r="EWM931" s="14"/>
      <c r="EWN931" s="14"/>
      <c r="EWO931" s="14"/>
      <c r="EWP931" s="14"/>
      <c r="EWQ931" s="14"/>
      <c r="EWR931" s="14"/>
      <c r="EWS931" s="14"/>
      <c r="EWT931" s="14"/>
      <c r="EWU931" s="14"/>
      <c r="EWV931" s="14"/>
      <c r="EWW931" s="14"/>
      <c r="EWX931" s="14"/>
      <c r="EWY931" s="14"/>
      <c r="EWZ931" s="14"/>
      <c r="EXA931" s="14"/>
      <c r="EXB931" s="14"/>
      <c r="EXC931" s="14"/>
      <c r="EXD931" s="14"/>
      <c r="EXE931" s="14"/>
      <c r="EXF931" s="14"/>
      <c r="EXG931" s="14"/>
      <c r="EXH931" s="14"/>
      <c r="EXI931" s="14"/>
      <c r="EXJ931" s="14"/>
      <c r="EXK931" s="14"/>
      <c r="EXL931" s="14"/>
      <c r="EXM931" s="14"/>
      <c r="EXN931" s="14"/>
      <c r="EXO931" s="14"/>
      <c r="EXP931" s="14"/>
      <c r="EXQ931" s="14"/>
      <c r="EXR931" s="14"/>
      <c r="EXS931" s="14"/>
      <c r="EXT931" s="14"/>
      <c r="EXU931" s="14"/>
      <c r="EXV931" s="14"/>
      <c r="EXW931" s="14"/>
      <c r="EXX931" s="14"/>
      <c r="EXY931" s="14"/>
      <c r="EXZ931" s="14"/>
      <c r="EYA931" s="14"/>
      <c r="EYB931" s="14"/>
      <c r="EYC931" s="14"/>
      <c r="EYD931" s="14"/>
      <c r="EYE931" s="14"/>
      <c r="EYF931" s="14"/>
      <c r="EYG931" s="14"/>
      <c r="EYH931" s="14"/>
      <c r="EYI931" s="14"/>
      <c r="EYJ931" s="14"/>
      <c r="EYK931" s="14"/>
      <c r="EYL931" s="14"/>
      <c r="EYM931" s="14"/>
      <c r="EYN931" s="14"/>
      <c r="EYO931" s="14"/>
      <c r="EYP931" s="14"/>
      <c r="EYQ931" s="14"/>
      <c r="EYR931" s="14"/>
      <c r="EYS931" s="14"/>
      <c r="EYT931" s="14"/>
      <c r="EYU931" s="14"/>
      <c r="EYV931" s="14"/>
      <c r="EYW931" s="14"/>
      <c r="EYX931" s="14"/>
      <c r="EYY931" s="14"/>
      <c r="EYZ931" s="14"/>
      <c r="EZA931" s="14"/>
      <c r="EZB931" s="14"/>
      <c r="EZC931" s="14"/>
      <c r="EZD931" s="14"/>
      <c r="EZE931" s="14"/>
      <c r="EZF931" s="14"/>
      <c r="EZG931" s="14"/>
      <c r="EZH931" s="14"/>
      <c r="EZI931" s="14"/>
      <c r="EZJ931" s="14"/>
      <c r="EZK931" s="14"/>
      <c r="EZL931" s="14"/>
      <c r="EZM931" s="14"/>
      <c r="EZN931" s="14"/>
      <c r="EZO931" s="14"/>
      <c r="EZP931" s="14"/>
      <c r="EZQ931" s="14"/>
      <c r="EZR931" s="14"/>
      <c r="EZS931" s="14"/>
      <c r="EZT931" s="14"/>
      <c r="EZU931" s="14"/>
      <c r="EZV931" s="14"/>
      <c r="EZW931" s="14"/>
      <c r="EZX931" s="14"/>
      <c r="EZY931" s="14"/>
      <c r="EZZ931" s="14"/>
      <c r="FAA931" s="14"/>
      <c r="FAB931" s="14"/>
      <c r="FAC931" s="14"/>
      <c r="FAD931" s="14"/>
      <c r="FAE931" s="14"/>
      <c r="FAF931" s="14"/>
      <c r="FAG931" s="14"/>
      <c r="FAH931" s="14"/>
      <c r="FAI931" s="14"/>
      <c r="FAJ931" s="14"/>
      <c r="FAK931" s="14"/>
      <c r="FAL931" s="14"/>
      <c r="FAM931" s="14"/>
      <c r="FAN931" s="14"/>
      <c r="FAO931" s="14"/>
      <c r="FAP931" s="14"/>
      <c r="FAQ931" s="14"/>
      <c r="FAR931" s="14"/>
      <c r="FAS931" s="14"/>
      <c r="FAT931" s="14"/>
      <c r="FAU931" s="14"/>
      <c r="FAV931" s="14"/>
      <c r="FAW931" s="14"/>
      <c r="FAX931" s="14"/>
      <c r="FAY931" s="14"/>
      <c r="FAZ931" s="14"/>
      <c r="FBA931" s="14"/>
      <c r="FBB931" s="14"/>
      <c r="FBC931" s="14"/>
      <c r="FBD931" s="14"/>
      <c r="FBE931" s="14"/>
      <c r="FBF931" s="14"/>
      <c r="FBG931" s="14"/>
      <c r="FBH931" s="14"/>
      <c r="FBI931" s="14"/>
      <c r="FBJ931" s="14"/>
      <c r="FBK931" s="14"/>
      <c r="FBL931" s="14"/>
      <c r="FBM931" s="14"/>
      <c r="FBN931" s="14"/>
      <c r="FBO931" s="14"/>
      <c r="FBP931" s="14"/>
      <c r="FBQ931" s="14"/>
      <c r="FBR931" s="14"/>
      <c r="FBS931" s="14"/>
      <c r="FBT931" s="14"/>
      <c r="FBU931" s="14"/>
      <c r="FBV931" s="14"/>
      <c r="FBW931" s="14"/>
      <c r="FBX931" s="14"/>
      <c r="FBY931" s="14"/>
      <c r="FBZ931" s="14"/>
      <c r="FCA931" s="14"/>
      <c r="FCB931" s="14"/>
      <c r="FCC931" s="14"/>
      <c r="FCD931" s="14"/>
      <c r="FCE931" s="14"/>
      <c r="FCF931" s="14"/>
      <c r="FCG931" s="14"/>
      <c r="FCH931" s="14"/>
      <c r="FCI931" s="14"/>
      <c r="FCJ931" s="14"/>
      <c r="FCK931" s="14"/>
      <c r="FCL931" s="14"/>
      <c r="FCM931" s="14"/>
      <c r="FCN931" s="14"/>
      <c r="FCO931" s="14"/>
      <c r="FCP931" s="14"/>
      <c r="FCQ931" s="14"/>
      <c r="FCR931" s="14"/>
      <c r="FCS931" s="14"/>
      <c r="FCT931" s="14"/>
      <c r="FCU931" s="14"/>
      <c r="FCV931" s="14"/>
      <c r="FCW931" s="14"/>
      <c r="FCX931" s="14"/>
      <c r="FCY931" s="14"/>
      <c r="FCZ931" s="14"/>
      <c r="FDA931" s="14"/>
      <c r="FDB931" s="14"/>
      <c r="FDC931" s="14"/>
      <c r="FDD931" s="14"/>
      <c r="FDE931" s="14"/>
      <c r="FDF931" s="14"/>
      <c r="FDG931" s="14"/>
      <c r="FDH931" s="14"/>
      <c r="FDI931" s="14"/>
      <c r="FDJ931" s="14"/>
      <c r="FDK931" s="14"/>
      <c r="FDL931" s="14"/>
      <c r="FDM931" s="14"/>
      <c r="FDN931" s="14"/>
      <c r="FDO931" s="14"/>
      <c r="FDP931" s="14"/>
      <c r="FDQ931" s="14"/>
      <c r="FDR931" s="14"/>
      <c r="FDS931" s="14"/>
      <c r="FDT931" s="14"/>
      <c r="FDU931" s="14"/>
      <c r="FDV931" s="14"/>
      <c r="FDW931" s="14"/>
      <c r="FDX931" s="14"/>
      <c r="FDY931" s="14"/>
      <c r="FDZ931" s="14"/>
      <c r="FEA931" s="14"/>
      <c r="FEB931" s="14"/>
      <c r="FEC931" s="14"/>
      <c r="FED931" s="14"/>
      <c r="FEE931" s="14"/>
      <c r="FEF931" s="14"/>
      <c r="FEG931" s="14"/>
      <c r="FEH931" s="14"/>
      <c r="FEI931" s="14"/>
      <c r="FEJ931" s="14"/>
      <c r="FEK931" s="14"/>
      <c r="FEL931" s="14"/>
      <c r="FEM931" s="14"/>
      <c r="FEN931" s="14"/>
      <c r="FEO931" s="14"/>
      <c r="FEP931" s="14"/>
      <c r="FEQ931" s="14"/>
      <c r="FER931" s="14"/>
      <c r="FES931" s="14"/>
      <c r="FET931" s="14"/>
      <c r="FEU931" s="14"/>
      <c r="FEV931" s="14"/>
      <c r="FEW931" s="14"/>
      <c r="FEX931" s="14"/>
      <c r="FEY931" s="14"/>
      <c r="FEZ931" s="14"/>
      <c r="FFA931" s="14"/>
      <c r="FFB931" s="14"/>
      <c r="FFC931" s="14"/>
      <c r="FFD931" s="14"/>
      <c r="FFE931" s="14"/>
      <c r="FFF931" s="14"/>
      <c r="FFG931" s="14"/>
      <c r="FFH931" s="14"/>
      <c r="FFI931" s="14"/>
      <c r="FFJ931" s="14"/>
      <c r="FFK931" s="14"/>
      <c r="FFL931" s="14"/>
      <c r="FFM931" s="14"/>
      <c r="FFN931" s="14"/>
      <c r="FFO931" s="14"/>
      <c r="FFP931" s="14"/>
      <c r="FFQ931" s="14"/>
      <c r="FFR931" s="14"/>
      <c r="FFS931" s="14"/>
      <c r="FFT931" s="14"/>
      <c r="FFU931" s="14"/>
      <c r="FFV931" s="14"/>
      <c r="FFW931" s="14"/>
      <c r="FFX931" s="14"/>
      <c r="FFY931" s="14"/>
      <c r="FFZ931" s="14"/>
      <c r="FGA931" s="14"/>
      <c r="FGB931" s="14"/>
      <c r="FGC931" s="14"/>
      <c r="FGD931" s="14"/>
      <c r="FGE931" s="14"/>
      <c r="FGF931" s="14"/>
      <c r="FGG931" s="14"/>
      <c r="FGH931" s="14"/>
      <c r="FGI931" s="14"/>
      <c r="FGJ931" s="14"/>
      <c r="FGK931" s="14"/>
      <c r="FGL931" s="14"/>
      <c r="FGM931" s="14"/>
      <c r="FGN931" s="14"/>
      <c r="FGO931" s="14"/>
      <c r="FGP931" s="14"/>
      <c r="FGQ931" s="14"/>
      <c r="FGR931" s="14"/>
      <c r="FGS931" s="14"/>
      <c r="FGT931" s="14"/>
      <c r="FGU931" s="14"/>
      <c r="FGV931" s="14"/>
      <c r="FGW931" s="14"/>
      <c r="FGX931" s="14"/>
      <c r="FGY931" s="14"/>
      <c r="FGZ931" s="14"/>
      <c r="FHA931" s="14"/>
      <c r="FHB931" s="14"/>
      <c r="FHC931" s="14"/>
      <c r="FHD931" s="14"/>
      <c r="FHE931" s="14"/>
      <c r="FHF931" s="14"/>
      <c r="FHG931" s="14"/>
      <c r="FHH931" s="14"/>
      <c r="FHI931" s="14"/>
      <c r="FHJ931" s="14"/>
      <c r="FHK931" s="14"/>
      <c r="FHL931" s="14"/>
      <c r="FHM931" s="14"/>
      <c r="FHN931" s="14"/>
      <c r="FHO931" s="14"/>
      <c r="FHP931" s="14"/>
      <c r="FHQ931" s="14"/>
      <c r="FHR931" s="14"/>
      <c r="FHS931" s="14"/>
      <c r="FHT931" s="14"/>
      <c r="FHU931" s="14"/>
      <c r="FHV931" s="14"/>
      <c r="FHW931" s="14"/>
      <c r="FHX931" s="14"/>
      <c r="FHY931" s="14"/>
      <c r="FHZ931" s="14"/>
      <c r="FIA931" s="14"/>
      <c r="FIB931" s="14"/>
      <c r="FIC931" s="14"/>
      <c r="FID931" s="14"/>
      <c r="FIE931" s="14"/>
      <c r="FIF931" s="14"/>
      <c r="FIG931" s="14"/>
      <c r="FIH931" s="14"/>
      <c r="FII931" s="14"/>
      <c r="FIJ931" s="14"/>
      <c r="FIK931" s="14"/>
      <c r="FIL931" s="14"/>
      <c r="FIM931" s="14"/>
      <c r="FIN931" s="14"/>
      <c r="FIO931" s="14"/>
      <c r="FIP931" s="14"/>
      <c r="FIQ931" s="14"/>
      <c r="FIR931" s="14"/>
      <c r="FIS931" s="14"/>
      <c r="FIT931" s="14"/>
      <c r="FIU931" s="14"/>
      <c r="FIV931" s="14"/>
      <c r="FIW931" s="14"/>
      <c r="FIX931" s="14"/>
      <c r="FIY931" s="14"/>
      <c r="FIZ931" s="14"/>
      <c r="FJA931" s="14"/>
      <c r="FJB931" s="14"/>
      <c r="FJC931" s="14"/>
      <c r="FJD931" s="14"/>
      <c r="FJE931" s="14"/>
      <c r="FJF931" s="14"/>
      <c r="FJG931" s="14"/>
      <c r="FJH931" s="14"/>
      <c r="FJI931" s="14"/>
      <c r="FJJ931" s="14"/>
      <c r="FJK931" s="14"/>
      <c r="FJL931" s="14"/>
      <c r="FJM931" s="14"/>
      <c r="FJN931" s="14"/>
      <c r="FJO931" s="14"/>
      <c r="FJP931" s="14"/>
      <c r="FJQ931" s="14"/>
      <c r="FJR931" s="14"/>
      <c r="FJS931" s="14"/>
      <c r="FJT931" s="14"/>
      <c r="FJU931" s="14"/>
      <c r="FJV931" s="14"/>
      <c r="FJW931" s="14"/>
      <c r="FJX931" s="14"/>
      <c r="FJY931" s="14"/>
      <c r="FJZ931" s="14"/>
      <c r="FKA931" s="14"/>
      <c r="FKB931" s="14"/>
      <c r="FKC931" s="14"/>
      <c r="FKD931" s="14"/>
      <c r="FKE931" s="14"/>
      <c r="FKF931" s="14"/>
      <c r="FKG931" s="14"/>
      <c r="FKH931" s="14"/>
      <c r="FKI931" s="14"/>
      <c r="FKJ931" s="14"/>
      <c r="FKK931" s="14"/>
      <c r="FKL931" s="14"/>
      <c r="FKM931" s="14"/>
      <c r="FKN931" s="14"/>
      <c r="FKO931" s="14"/>
      <c r="FKP931" s="14"/>
      <c r="FKQ931" s="14"/>
      <c r="FKR931" s="14"/>
      <c r="FKS931" s="14"/>
      <c r="FKT931" s="14"/>
      <c r="FKU931" s="14"/>
      <c r="FKV931" s="14"/>
      <c r="FKW931" s="14"/>
      <c r="FKX931" s="14"/>
      <c r="FKY931" s="14"/>
      <c r="FKZ931" s="14"/>
      <c r="FLA931" s="14"/>
      <c r="FLB931" s="14"/>
      <c r="FLC931" s="14"/>
      <c r="FLD931" s="14"/>
      <c r="FLE931" s="14"/>
      <c r="FLF931" s="14"/>
      <c r="FLG931" s="14"/>
      <c r="FLH931" s="14"/>
      <c r="FLI931" s="14"/>
      <c r="FLJ931" s="14"/>
      <c r="FLK931" s="14"/>
      <c r="FLL931" s="14"/>
      <c r="FLM931" s="14"/>
      <c r="FLN931" s="14"/>
      <c r="FLO931" s="14"/>
      <c r="FLP931" s="14"/>
      <c r="FLQ931" s="14"/>
      <c r="FLR931" s="14"/>
      <c r="FLS931" s="14"/>
      <c r="FLT931" s="14"/>
      <c r="FLU931" s="14"/>
      <c r="FLV931" s="14"/>
      <c r="FLW931" s="14"/>
      <c r="FLX931" s="14"/>
      <c r="FLY931" s="14"/>
      <c r="FLZ931" s="14"/>
      <c r="FMA931" s="14"/>
      <c r="FMB931" s="14"/>
      <c r="FMC931" s="14"/>
      <c r="FMD931" s="14"/>
      <c r="FME931" s="14"/>
      <c r="FMF931" s="14"/>
      <c r="FMG931" s="14"/>
      <c r="FMH931" s="14"/>
      <c r="FMI931" s="14"/>
      <c r="FMJ931" s="14"/>
      <c r="FMK931" s="14"/>
      <c r="FML931" s="14"/>
      <c r="FMM931" s="14"/>
      <c r="FMN931" s="14"/>
      <c r="FMO931" s="14"/>
      <c r="FMP931" s="14"/>
      <c r="FMQ931" s="14"/>
      <c r="FMR931" s="14"/>
      <c r="FMS931" s="14"/>
      <c r="FMT931" s="14"/>
      <c r="FMU931" s="14"/>
      <c r="FMV931" s="14"/>
      <c r="FMW931" s="14"/>
      <c r="FMX931" s="14"/>
      <c r="FMY931" s="14"/>
      <c r="FMZ931" s="14"/>
      <c r="FNA931" s="14"/>
      <c r="FNB931" s="14"/>
      <c r="FNC931" s="14"/>
      <c r="FND931" s="14"/>
      <c r="FNE931" s="14"/>
      <c r="FNF931" s="14"/>
      <c r="FNG931" s="14"/>
      <c r="FNH931" s="14"/>
      <c r="FNI931" s="14"/>
      <c r="FNJ931" s="14"/>
      <c r="FNK931" s="14"/>
      <c r="FNL931" s="14"/>
      <c r="FNM931" s="14"/>
      <c r="FNN931" s="14"/>
      <c r="FNO931" s="14"/>
      <c r="FNP931" s="14"/>
      <c r="FNQ931" s="14"/>
      <c r="FNR931" s="14"/>
      <c r="FNS931" s="14"/>
      <c r="FNT931" s="14"/>
      <c r="FNU931" s="14"/>
      <c r="FNV931" s="14"/>
      <c r="FNW931" s="14"/>
      <c r="FNX931" s="14"/>
      <c r="FNY931" s="14"/>
      <c r="FNZ931" s="14"/>
      <c r="FOA931" s="14"/>
      <c r="FOB931" s="14"/>
      <c r="FOC931" s="14"/>
      <c r="FOD931" s="14"/>
      <c r="FOE931" s="14"/>
      <c r="FOF931" s="14"/>
      <c r="FOG931" s="14"/>
      <c r="FOH931" s="14"/>
      <c r="FOI931" s="14"/>
      <c r="FOJ931" s="14"/>
      <c r="FOK931" s="14"/>
      <c r="FOL931" s="14"/>
      <c r="FOM931" s="14"/>
      <c r="FON931" s="14"/>
      <c r="FOO931" s="14"/>
      <c r="FOP931" s="14"/>
      <c r="FOQ931" s="14"/>
      <c r="FOR931" s="14"/>
      <c r="FOS931" s="14"/>
      <c r="FOT931" s="14"/>
      <c r="FOU931" s="14"/>
      <c r="FOV931" s="14"/>
      <c r="FOW931" s="14"/>
      <c r="FOX931" s="14"/>
      <c r="FOY931" s="14"/>
      <c r="FOZ931" s="14"/>
      <c r="FPA931" s="14"/>
      <c r="FPB931" s="14"/>
      <c r="FPC931" s="14"/>
      <c r="FPD931" s="14"/>
      <c r="FPE931" s="14"/>
      <c r="FPF931" s="14"/>
      <c r="FPG931" s="14"/>
      <c r="FPH931" s="14"/>
      <c r="FPI931" s="14"/>
      <c r="FPJ931" s="14"/>
      <c r="FPK931" s="14"/>
      <c r="FPL931" s="14"/>
      <c r="FPM931" s="14"/>
      <c r="FPN931" s="14"/>
      <c r="FPO931" s="14"/>
      <c r="FPP931" s="14"/>
      <c r="FPQ931" s="14"/>
      <c r="FPR931" s="14"/>
      <c r="FPS931" s="14"/>
      <c r="FPT931" s="14"/>
      <c r="FPU931" s="14"/>
      <c r="FPV931" s="14"/>
      <c r="FPW931" s="14"/>
      <c r="FPX931" s="14"/>
      <c r="FPY931" s="14"/>
      <c r="FPZ931" s="14"/>
      <c r="FQA931" s="14"/>
      <c r="FQB931" s="14"/>
      <c r="FQC931" s="14"/>
      <c r="FQD931" s="14"/>
      <c r="FQE931" s="14"/>
      <c r="FQF931" s="14"/>
      <c r="FQG931" s="14"/>
      <c r="FQH931" s="14"/>
      <c r="FQI931" s="14"/>
      <c r="FQJ931" s="14"/>
      <c r="FQK931" s="14"/>
      <c r="FQL931" s="14"/>
      <c r="FQM931" s="14"/>
      <c r="FQN931" s="14"/>
      <c r="FQO931" s="14"/>
      <c r="FQP931" s="14"/>
      <c r="FQQ931" s="14"/>
      <c r="FQR931" s="14"/>
      <c r="FQS931" s="14"/>
      <c r="FQT931" s="14"/>
      <c r="FQU931" s="14"/>
      <c r="FQV931" s="14"/>
      <c r="FQW931" s="14"/>
      <c r="FQX931" s="14"/>
      <c r="FQY931" s="14"/>
      <c r="FQZ931" s="14"/>
      <c r="FRA931" s="14"/>
      <c r="FRB931" s="14"/>
      <c r="FRC931" s="14"/>
      <c r="FRD931" s="14"/>
      <c r="FRE931" s="14"/>
      <c r="FRF931" s="14"/>
      <c r="FRG931" s="14"/>
      <c r="FRH931" s="14"/>
      <c r="FRI931" s="14"/>
      <c r="FRJ931" s="14"/>
      <c r="FRK931" s="14"/>
      <c r="FRL931" s="14"/>
      <c r="FRM931" s="14"/>
      <c r="FRN931" s="14"/>
      <c r="FRO931" s="14"/>
      <c r="FRP931" s="14"/>
      <c r="FRQ931" s="14"/>
      <c r="FRR931" s="14"/>
      <c r="FRS931" s="14"/>
      <c r="FRT931" s="14"/>
      <c r="FRU931" s="14"/>
      <c r="FRV931" s="14"/>
      <c r="FRW931" s="14"/>
      <c r="FRX931" s="14"/>
      <c r="FRY931" s="14"/>
      <c r="FRZ931" s="14"/>
      <c r="FSA931" s="14"/>
      <c r="FSB931" s="14"/>
      <c r="FSC931" s="14"/>
      <c r="FSD931" s="14"/>
      <c r="FSE931" s="14"/>
      <c r="FSF931" s="14"/>
      <c r="FSG931" s="14"/>
      <c r="FSH931" s="14"/>
      <c r="FSI931" s="14"/>
      <c r="FSJ931" s="14"/>
      <c r="FSK931" s="14"/>
      <c r="FSL931" s="14"/>
      <c r="FSM931" s="14"/>
      <c r="FSN931" s="14"/>
      <c r="FSO931" s="14"/>
      <c r="FSP931" s="14"/>
      <c r="FSQ931" s="14"/>
      <c r="FSR931" s="14"/>
      <c r="FSS931" s="14"/>
      <c r="FST931" s="14"/>
      <c r="FSU931" s="14"/>
      <c r="FSV931" s="14"/>
      <c r="FSW931" s="14"/>
      <c r="FSX931" s="14"/>
      <c r="FSY931" s="14"/>
      <c r="FSZ931" s="14"/>
      <c r="FTA931" s="14"/>
      <c r="FTB931" s="14"/>
      <c r="FTC931" s="14"/>
      <c r="FTD931" s="14"/>
      <c r="FTE931" s="14"/>
      <c r="FTF931" s="14"/>
      <c r="FTG931" s="14"/>
      <c r="FTH931" s="14"/>
      <c r="FTI931" s="14"/>
      <c r="FTJ931" s="14"/>
      <c r="FTK931" s="14"/>
      <c r="FTL931" s="14"/>
      <c r="FTM931" s="14"/>
      <c r="FTN931" s="14"/>
      <c r="FTO931" s="14"/>
      <c r="FTP931" s="14"/>
      <c r="FTQ931" s="14"/>
      <c r="FTR931" s="14"/>
      <c r="FTS931" s="14"/>
      <c r="FTT931" s="14"/>
      <c r="FTU931" s="14"/>
      <c r="FTV931" s="14"/>
      <c r="FTW931" s="14"/>
      <c r="FTX931" s="14"/>
      <c r="FTY931" s="14"/>
      <c r="FTZ931" s="14"/>
      <c r="FUA931" s="14"/>
      <c r="FUB931" s="14"/>
      <c r="FUC931" s="14"/>
      <c r="FUD931" s="14"/>
      <c r="FUE931" s="14"/>
      <c r="FUF931" s="14"/>
      <c r="FUG931" s="14"/>
      <c r="FUH931" s="14"/>
      <c r="FUI931" s="14"/>
      <c r="FUJ931" s="14"/>
      <c r="FUK931" s="14"/>
      <c r="FUL931" s="14"/>
      <c r="FUM931" s="14"/>
      <c r="FUN931" s="14"/>
      <c r="FUO931" s="14"/>
      <c r="FUP931" s="14"/>
      <c r="FUQ931" s="14"/>
      <c r="FUR931" s="14"/>
      <c r="FUS931" s="14"/>
      <c r="FUT931" s="14"/>
      <c r="FUU931" s="14"/>
      <c r="FUV931" s="14"/>
      <c r="FUW931" s="14"/>
      <c r="FUX931" s="14"/>
      <c r="FUY931" s="14"/>
      <c r="FUZ931" s="14"/>
      <c r="FVA931" s="14"/>
      <c r="FVB931" s="14"/>
      <c r="FVC931" s="14"/>
      <c r="FVD931" s="14"/>
      <c r="FVE931" s="14"/>
      <c r="FVF931" s="14"/>
      <c r="FVG931" s="14"/>
      <c r="FVH931" s="14"/>
      <c r="FVI931" s="14"/>
      <c r="FVJ931" s="14"/>
      <c r="FVK931" s="14"/>
      <c r="FVL931" s="14"/>
      <c r="FVM931" s="14"/>
      <c r="FVN931" s="14"/>
      <c r="FVO931" s="14"/>
      <c r="FVP931" s="14"/>
      <c r="FVQ931" s="14"/>
      <c r="FVR931" s="14"/>
      <c r="FVS931" s="14"/>
      <c r="FVT931" s="14"/>
      <c r="FVU931" s="14"/>
      <c r="FVV931" s="14"/>
      <c r="FVW931" s="14"/>
      <c r="FVX931" s="14"/>
      <c r="FVY931" s="14"/>
      <c r="FVZ931" s="14"/>
      <c r="FWA931" s="14"/>
      <c r="FWB931" s="14"/>
      <c r="FWC931" s="14"/>
      <c r="FWD931" s="14"/>
      <c r="FWE931" s="14"/>
      <c r="FWF931" s="14"/>
      <c r="FWG931" s="14"/>
      <c r="FWH931" s="14"/>
      <c r="FWI931" s="14"/>
      <c r="FWJ931" s="14"/>
      <c r="FWK931" s="14"/>
      <c r="FWL931" s="14"/>
      <c r="FWM931" s="14"/>
      <c r="FWN931" s="14"/>
      <c r="FWO931" s="14"/>
      <c r="FWP931" s="14"/>
      <c r="FWQ931" s="14"/>
      <c r="FWR931" s="14"/>
      <c r="FWS931" s="14"/>
      <c r="FWT931" s="14"/>
      <c r="FWU931" s="14"/>
      <c r="FWV931" s="14"/>
      <c r="FWW931" s="14"/>
      <c r="FWX931" s="14"/>
      <c r="FWY931" s="14"/>
      <c r="FWZ931" s="14"/>
      <c r="FXA931" s="14"/>
      <c r="FXB931" s="14"/>
      <c r="FXC931" s="14"/>
      <c r="FXD931" s="14"/>
      <c r="FXE931" s="14"/>
      <c r="FXF931" s="14"/>
      <c r="FXG931" s="14"/>
      <c r="FXH931" s="14"/>
      <c r="FXI931" s="14"/>
      <c r="FXJ931" s="14"/>
      <c r="FXK931" s="14"/>
      <c r="FXL931" s="14"/>
      <c r="FXM931" s="14"/>
      <c r="FXN931" s="14"/>
      <c r="FXO931" s="14"/>
      <c r="FXP931" s="14"/>
      <c r="FXQ931" s="14"/>
      <c r="FXR931" s="14"/>
      <c r="FXS931" s="14"/>
      <c r="FXT931" s="14"/>
      <c r="FXU931" s="14"/>
      <c r="FXV931" s="14"/>
      <c r="FXW931" s="14"/>
      <c r="FXX931" s="14"/>
      <c r="FXY931" s="14"/>
      <c r="FXZ931" s="14"/>
      <c r="FYA931" s="14"/>
      <c r="FYB931" s="14"/>
      <c r="FYC931" s="14"/>
      <c r="FYD931" s="14"/>
      <c r="FYE931" s="14"/>
      <c r="FYF931" s="14"/>
      <c r="FYG931" s="14"/>
      <c r="FYH931" s="14"/>
      <c r="FYI931" s="14"/>
      <c r="FYJ931" s="14"/>
      <c r="FYK931" s="14"/>
      <c r="FYL931" s="14"/>
      <c r="FYM931" s="14"/>
      <c r="FYN931" s="14"/>
      <c r="FYO931" s="14"/>
      <c r="FYP931" s="14"/>
      <c r="FYQ931" s="14"/>
      <c r="FYR931" s="14"/>
      <c r="FYS931" s="14"/>
      <c r="FYT931" s="14"/>
      <c r="FYU931" s="14"/>
      <c r="FYV931" s="14"/>
      <c r="FYW931" s="14"/>
      <c r="FYX931" s="14"/>
      <c r="FYY931" s="14"/>
      <c r="FYZ931" s="14"/>
      <c r="FZA931" s="14"/>
      <c r="FZB931" s="14"/>
      <c r="FZC931" s="14"/>
      <c r="FZD931" s="14"/>
      <c r="FZE931" s="14"/>
      <c r="FZF931" s="14"/>
      <c r="FZG931" s="14"/>
      <c r="FZH931" s="14"/>
      <c r="FZI931" s="14"/>
      <c r="FZJ931" s="14"/>
      <c r="FZK931" s="14"/>
      <c r="FZL931" s="14"/>
      <c r="FZM931" s="14"/>
      <c r="FZN931" s="14"/>
      <c r="FZO931" s="14"/>
      <c r="FZP931" s="14"/>
      <c r="FZQ931" s="14"/>
      <c r="FZR931" s="14"/>
      <c r="FZS931" s="14"/>
      <c r="FZT931" s="14"/>
      <c r="FZU931" s="14"/>
      <c r="FZV931" s="14"/>
      <c r="FZW931" s="14"/>
      <c r="FZX931" s="14"/>
      <c r="FZY931" s="14"/>
      <c r="FZZ931" s="14"/>
      <c r="GAA931" s="14"/>
      <c r="GAB931" s="14"/>
      <c r="GAC931" s="14"/>
      <c r="GAD931" s="14"/>
      <c r="GAE931" s="14"/>
      <c r="GAF931" s="14"/>
      <c r="GAG931" s="14"/>
      <c r="GAH931" s="14"/>
      <c r="GAI931" s="14"/>
      <c r="GAJ931" s="14"/>
      <c r="GAK931" s="14"/>
      <c r="GAL931" s="14"/>
      <c r="GAM931" s="14"/>
      <c r="GAN931" s="14"/>
      <c r="GAO931" s="14"/>
      <c r="GAP931" s="14"/>
      <c r="GAQ931" s="14"/>
      <c r="GAR931" s="14"/>
      <c r="GAS931" s="14"/>
      <c r="GAT931" s="14"/>
      <c r="GAU931" s="14"/>
      <c r="GAV931" s="14"/>
      <c r="GAW931" s="14"/>
      <c r="GAX931" s="14"/>
      <c r="GAY931" s="14"/>
      <c r="GAZ931" s="14"/>
      <c r="GBA931" s="14"/>
      <c r="GBB931" s="14"/>
      <c r="GBC931" s="14"/>
      <c r="GBD931" s="14"/>
      <c r="GBE931" s="14"/>
      <c r="GBF931" s="14"/>
      <c r="GBG931" s="14"/>
      <c r="GBH931" s="14"/>
      <c r="GBI931" s="14"/>
      <c r="GBJ931" s="14"/>
      <c r="GBK931" s="14"/>
      <c r="GBL931" s="14"/>
      <c r="GBM931" s="14"/>
      <c r="GBN931" s="14"/>
      <c r="GBO931" s="14"/>
      <c r="GBP931" s="14"/>
      <c r="GBQ931" s="14"/>
      <c r="GBR931" s="14"/>
      <c r="GBS931" s="14"/>
      <c r="GBT931" s="14"/>
      <c r="GBU931" s="14"/>
      <c r="GBV931" s="14"/>
      <c r="GBW931" s="14"/>
      <c r="GBX931" s="14"/>
      <c r="GBY931" s="14"/>
      <c r="GBZ931" s="14"/>
      <c r="GCA931" s="14"/>
      <c r="GCB931" s="14"/>
      <c r="GCC931" s="14"/>
      <c r="GCD931" s="14"/>
      <c r="GCE931" s="14"/>
      <c r="GCF931" s="14"/>
      <c r="GCG931" s="14"/>
      <c r="GCH931" s="14"/>
      <c r="GCI931" s="14"/>
      <c r="GCJ931" s="14"/>
      <c r="GCK931" s="14"/>
      <c r="GCL931" s="14"/>
      <c r="GCM931" s="14"/>
      <c r="GCN931" s="14"/>
      <c r="GCO931" s="14"/>
      <c r="GCP931" s="14"/>
      <c r="GCQ931" s="14"/>
      <c r="GCR931" s="14"/>
      <c r="GCS931" s="14"/>
      <c r="GCT931" s="14"/>
      <c r="GCU931" s="14"/>
      <c r="GCV931" s="14"/>
      <c r="GCW931" s="14"/>
      <c r="GCX931" s="14"/>
      <c r="GCY931" s="14"/>
      <c r="GCZ931" s="14"/>
      <c r="GDA931" s="14"/>
      <c r="GDB931" s="14"/>
      <c r="GDC931" s="14"/>
      <c r="GDD931" s="14"/>
      <c r="GDE931" s="14"/>
      <c r="GDF931" s="14"/>
      <c r="GDG931" s="14"/>
      <c r="GDH931" s="14"/>
      <c r="GDI931" s="14"/>
      <c r="GDJ931" s="14"/>
      <c r="GDK931" s="14"/>
      <c r="GDL931" s="14"/>
      <c r="GDM931" s="14"/>
      <c r="GDN931" s="14"/>
      <c r="GDO931" s="14"/>
      <c r="GDP931" s="14"/>
      <c r="GDQ931" s="14"/>
      <c r="GDR931" s="14"/>
      <c r="GDS931" s="14"/>
      <c r="GDT931" s="14"/>
      <c r="GDU931" s="14"/>
      <c r="GDV931" s="14"/>
      <c r="GDW931" s="14"/>
      <c r="GDX931" s="14"/>
      <c r="GDY931" s="14"/>
      <c r="GDZ931" s="14"/>
      <c r="GEA931" s="14"/>
      <c r="GEB931" s="14"/>
      <c r="GEC931" s="14"/>
      <c r="GED931" s="14"/>
      <c r="GEE931" s="14"/>
      <c r="GEF931" s="14"/>
      <c r="GEG931" s="14"/>
      <c r="GEH931" s="14"/>
      <c r="GEI931" s="14"/>
      <c r="GEJ931" s="14"/>
      <c r="GEK931" s="14"/>
      <c r="GEL931" s="14"/>
      <c r="GEM931" s="14"/>
      <c r="GEN931" s="14"/>
      <c r="GEO931" s="14"/>
      <c r="GEP931" s="14"/>
      <c r="GEQ931" s="14"/>
      <c r="GER931" s="14"/>
      <c r="GES931" s="14"/>
      <c r="GET931" s="14"/>
      <c r="GEU931" s="14"/>
      <c r="GEV931" s="14"/>
      <c r="GEW931" s="14"/>
      <c r="GEX931" s="14"/>
      <c r="GEY931" s="14"/>
      <c r="GEZ931" s="14"/>
      <c r="GFA931" s="14"/>
      <c r="GFB931" s="14"/>
      <c r="GFC931" s="14"/>
      <c r="GFD931" s="14"/>
      <c r="GFE931" s="14"/>
      <c r="GFF931" s="14"/>
      <c r="GFG931" s="14"/>
      <c r="GFH931" s="14"/>
      <c r="GFI931" s="14"/>
      <c r="GFJ931" s="14"/>
      <c r="GFK931" s="14"/>
      <c r="GFL931" s="14"/>
      <c r="GFM931" s="14"/>
      <c r="GFN931" s="14"/>
      <c r="GFO931" s="14"/>
      <c r="GFP931" s="14"/>
      <c r="GFQ931" s="14"/>
      <c r="GFR931" s="14"/>
      <c r="GFS931" s="14"/>
      <c r="GFT931" s="14"/>
      <c r="GFU931" s="14"/>
      <c r="GFV931" s="14"/>
      <c r="GFW931" s="14"/>
      <c r="GFX931" s="14"/>
      <c r="GFY931" s="14"/>
      <c r="GFZ931" s="14"/>
      <c r="GGA931" s="14"/>
      <c r="GGB931" s="14"/>
      <c r="GGC931" s="14"/>
      <c r="GGD931" s="14"/>
      <c r="GGE931" s="14"/>
      <c r="GGF931" s="14"/>
      <c r="GGG931" s="14"/>
      <c r="GGH931" s="14"/>
      <c r="GGI931" s="14"/>
      <c r="GGJ931" s="14"/>
      <c r="GGK931" s="14"/>
      <c r="GGL931" s="14"/>
      <c r="GGM931" s="14"/>
      <c r="GGN931" s="14"/>
      <c r="GGO931" s="14"/>
      <c r="GGP931" s="14"/>
      <c r="GGQ931" s="14"/>
      <c r="GGR931" s="14"/>
      <c r="GGS931" s="14"/>
      <c r="GGT931" s="14"/>
      <c r="GGU931" s="14"/>
      <c r="GGV931" s="14"/>
      <c r="GGW931" s="14"/>
      <c r="GGX931" s="14"/>
      <c r="GGY931" s="14"/>
      <c r="GGZ931" s="14"/>
      <c r="GHA931" s="14"/>
      <c r="GHB931" s="14"/>
      <c r="GHC931" s="14"/>
      <c r="GHD931" s="14"/>
      <c r="GHE931" s="14"/>
      <c r="GHF931" s="14"/>
      <c r="GHG931" s="14"/>
      <c r="GHH931" s="14"/>
      <c r="GHI931" s="14"/>
      <c r="GHJ931" s="14"/>
      <c r="GHK931" s="14"/>
      <c r="GHL931" s="14"/>
      <c r="GHM931" s="14"/>
      <c r="GHN931" s="14"/>
      <c r="GHO931" s="14"/>
      <c r="GHP931" s="14"/>
      <c r="GHQ931" s="14"/>
      <c r="GHR931" s="14"/>
      <c r="GHS931" s="14"/>
      <c r="GHT931" s="14"/>
      <c r="GHU931" s="14"/>
      <c r="GHV931" s="14"/>
      <c r="GHW931" s="14"/>
      <c r="GHX931" s="14"/>
      <c r="GHY931" s="14"/>
      <c r="GHZ931" s="14"/>
      <c r="GIA931" s="14"/>
      <c r="GIB931" s="14"/>
      <c r="GIC931" s="14"/>
      <c r="GID931" s="14"/>
      <c r="GIE931" s="14"/>
      <c r="GIF931" s="14"/>
      <c r="GIG931" s="14"/>
      <c r="GIH931" s="14"/>
      <c r="GII931" s="14"/>
      <c r="GIJ931" s="14"/>
      <c r="GIK931" s="14"/>
      <c r="GIL931" s="14"/>
      <c r="GIM931" s="14"/>
      <c r="GIN931" s="14"/>
      <c r="GIO931" s="14"/>
      <c r="GIP931" s="14"/>
      <c r="GIQ931" s="14"/>
      <c r="GIR931" s="14"/>
      <c r="GIS931" s="14"/>
      <c r="GIT931" s="14"/>
      <c r="GIU931" s="14"/>
      <c r="GIV931" s="14"/>
      <c r="GIW931" s="14"/>
      <c r="GIX931" s="14"/>
      <c r="GIY931" s="14"/>
      <c r="GIZ931" s="14"/>
      <c r="GJA931" s="14"/>
      <c r="GJB931" s="14"/>
      <c r="GJC931" s="14"/>
      <c r="GJD931" s="14"/>
      <c r="GJE931" s="14"/>
      <c r="GJF931" s="14"/>
      <c r="GJG931" s="14"/>
      <c r="GJH931" s="14"/>
      <c r="GJI931" s="14"/>
      <c r="GJJ931" s="14"/>
      <c r="GJK931" s="14"/>
      <c r="GJL931" s="14"/>
      <c r="GJM931" s="14"/>
      <c r="GJN931" s="14"/>
      <c r="GJO931" s="14"/>
      <c r="GJP931" s="14"/>
      <c r="GJQ931" s="14"/>
      <c r="GJR931" s="14"/>
      <c r="GJS931" s="14"/>
      <c r="GJT931" s="14"/>
      <c r="GJU931" s="14"/>
      <c r="GJV931" s="14"/>
      <c r="GJW931" s="14"/>
      <c r="GJX931" s="14"/>
      <c r="GJY931" s="14"/>
      <c r="GJZ931" s="14"/>
      <c r="GKA931" s="14"/>
      <c r="GKB931" s="14"/>
      <c r="GKC931" s="14"/>
      <c r="GKD931" s="14"/>
      <c r="GKE931" s="14"/>
      <c r="GKF931" s="14"/>
      <c r="GKG931" s="14"/>
      <c r="GKH931" s="14"/>
      <c r="GKI931" s="14"/>
      <c r="GKJ931" s="14"/>
      <c r="GKK931" s="14"/>
      <c r="GKL931" s="14"/>
      <c r="GKM931" s="14"/>
      <c r="GKN931" s="14"/>
      <c r="GKO931" s="14"/>
      <c r="GKP931" s="14"/>
      <c r="GKQ931" s="14"/>
      <c r="GKR931" s="14"/>
      <c r="GKS931" s="14"/>
      <c r="GKT931" s="14"/>
      <c r="GKU931" s="14"/>
      <c r="GKV931" s="14"/>
      <c r="GKW931" s="14"/>
      <c r="GKX931" s="14"/>
      <c r="GKY931" s="14"/>
      <c r="GKZ931" s="14"/>
      <c r="GLA931" s="14"/>
      <c r="GLB931" s="14"/>
      <c r="GLC931" s="14"/>
      <c r="GLD931" s="14"/>
      <c r="GLE931" s="14"/>
      <c r="GLF931" s="14"/>
      <c r="GLG931" s="14"/>
      <c r="GLH931" s="14"/>
      <c r="GLI931" s="14"/>
      <c r="GLJ931" s="14"/>
      <c r="GLK931" s="14"/>
      <c r="GLL931" s="14"/>
      <c r="GLM931" s="14"/>
      <c r="GLN931" s="14"/>
      <c r="GLO931" s="14"/>
      <c r="GLP931" s="14"/>
      <c r="GLQ931" s="14"/>
      <c r="GLR931" s="14"/>
      <c r="GLS931" s="14"/>
      <c r="GLT931" s="14"/>
      <c r="GLU931" s="14"/>
      <c r="GLV931" s="14"/>
      <c r="GLW931" s="14"/>
      <c r="GLX931" s="14"/>
      <c r="GLY931" s="14"/>
      <c r="GLZ931" s="14"/>
      <c r="GMA931" s="14"/>
      <c r="GMB931" s="14"/>
      <c r="GMC931" s="14"/>
      <c r="GMD931" s="14"/>
      <c r="GME931" s="14"/>
      <c r="GMF931" s="14"/>
      <c r="GMG931" s="14"/>
      <c r="GMH931" s="14"/>
      <c r="GMI931" s="14"/>
      <c r="GMJ931" s="14"/>
      <c r="GMK931" s="14"/>
      <c r="GML931" s="14"/>
      <c r="GMM931" s="14"/>
      <c r="GMN931" s="14"/>
      <c r="GMO931" s="14"/>
      <c r="GMP931" s="14"/>
      <c r="GMQ931" s="14"/>
      <c r="GMR931" s="14"/>
      <c r="GMS931" s="14"/>
      <c r="GMT931" s="14"/>
      <c r="GMU931" s="14"/>
      <c r="GMV931" s="14"/>
      <c r="GMW931" s="14"/>
      <c r="GMX931" s="14"/>
      <c r="GMY931" s="14"/>
      <c r="GMZ931" s="14"/>
      <c r="GNA931" s="14"/>
      <c r="GNB931" s="14"/>
      <c r="GNC931" s="14"/>
      <c r="GND931" s="14"/>
      <c r="GNE931" s="14"/>
      <c r="GNF931" s="14"/>
      <c r="GNG931" s="14"/>
      <c r="GNH931" s="14"/>
      <c r="GNI931" s="14"/>
      <c r="GNJ931" s="14"/>
      <c r="GNK931" s="14"/>
      <c r="GNL931" s="14"/>
      <c r="GNM931" s="14"/>
      <c r="GNN931" s="14"/>
      <c r="GNO931" s="14"/>
      <c r="GNP931" s="14"/>
      <c r="GNQ931" s="14"/>
      <c r="GNR931" s="14"/>
      <c r="GNS931" s="14"/>
      <c r="GNT931" s="14"/>
      <c r="GNU931" s="14"/>
      <c r="GNV931" s="14"/>
      <c r="GNW931" s="14"/>
      <c r="GNX931" s="14"/>
      <c r="GNY931" s="14"/>
      <c r="GNZ931" s="14"/>
      <c r="GOA931" s="14"/>
      <c r="GOB931" s="14"/>
      <c r="GOC931" s="14"/>
      <c r="GOD931" s="14"/>
      <c r="GOE931" s="14"/>
      <c r="GOF931" s="14"/>
      <c r="GOG931" s="14"/>
      <c r="GOH931" s="14"/>
      <c r="GOI931" s="14"/>
      <c r="GOJ931" s="14"/>
      <c r="GOK931" s="14"/>
      <c r="GOL931" s="14"/>
      <c r="GOM931" s="14"/>
      <c r="GON931" s="14"/>
      <c r="GOO931" s="14"/>
      <c r="GOP931" s="14"/>
      <c r="GOQ931" s="14"/>
      <c r="GOR931" s="14"/>
      <c r="GOS931" s="14"/>
      <c r="GOT931" s="14"/>
      <c r="GOU931" s="14"/>
      <c r="GOV931" s="14"/>
      <c r="GOW931" s="14"/>
      <c r="GOX931" s="14"/>
      <c r="GOY931" s="14"/>
      <c r="GOZ931" s="14"/>
      <c r="GPA931" s="14"/>
      <c r="GPB931" s="14"/>
      <c r="GPC931" s="14"/>
      <c r="GPD931" s="14"/>
      <c r="GPE931" s="14"/>
      <c r="GPF931" s="14"/>
      <c r="GPG931" s="14"/>
      <c r="GPH931" s="14"/>
      <c r="GPI931" s="14"/>
      <c r="GPJ931" s="14"/>
      <c r="GPK931" s="14"/>
      <c r="GPL931" s="14"/>
      <c r="GPM931" s="14"/>
      <c r="GPN931" s="14"/>
      <c r="GPO931" s="14"/>
      <c r="GPP931" s="14"/>
      <c r="GPQ931" s="14"/>
      <c r="GPR931" s="14"/>
      <c r="GPS931" s="14"/>
      <c r="GPT931" s="14"/>
      <c r="GPU931" s="14"/>
      <c r="GPV931" s="14"/>
      <c r="GPW931" s="14"/>
      <c r="GPX931" s="14"/>
      <c r="GPY931" s="14"/>
      <c r="GPZ931" s="14"/>
      <c r="GQA931" s="14"/>
      <c r="GQB931" s="14"/>
      <c r="GQC931" s="14"/>
      <c r="GQD931" s="14"/>
      <c r="GQE931" s="14"/>
      <c r="GQF931" s="14"/>
      <c r="GQG931" s="14"/>
      <c r="GQH931" s="14"/>
      <c r="GQI931" s="14"/>
      <c r="GQJ931" s="14"/>
      <c r="GQK931" s="14"/>
      <c r="GQL931" s="14"/>
      <c r="GQM931" s="14"/>
      <c r="GQN931" s="14"/>
      <c r="GQO931" s="14"/>
      <c r="GQP931" s="14"/>
      <c r="GQQ931" s="14"/>
      <c r="GQR931" s="14"/>
      <c r="GQS931" s="14"/>
      <c r="GQT931" s="14"/>
      <c r="GQU931" s="14"/>
      <c r="GQV931" s="14"/>
      <c r="GQW931" s="14"/>
      <c r="GQX931" s="14"/>
      <c r="GQY931" s="14"/>
      <c r="GQZ931" s="14"/>
      <c r="GRA931" s="14"/>
      <c r="GRB931" s="14"/>
      <c r="GRC931" s="14"/>
      <c r="GRD931" s="14"/>
      <c r="GRE931" s="14"/>
      <c r="GRF931" s="14"/>
      <c r="GRG931" s="14"/>
      <c r="GRH931" s="14"/>
      <c r="GRI931" s="14"/>
      <c r="GRJ931" s="14"/>
      <c r="GRK931" s="14"/>
      <c r="GRL931" s="14"/>
      <c r="GRM931" s="14"/>
      <c r="GRN931" s="14"/>
      <c r="GRO931" s="14"/>
      <c r="GRP931" s="14"/>
      <c r="GRQ931" s="14"/>
      <c r="GRR931" s="14"/>
      <c r="GRS931" s="14"/>
      <c r="GRT931" s="14"/>
      <c r="GRU931" s="14"/>
      <c r="GRV931" s="14"/>
      <c r="GRW931" s="14"/>
      <c r="GRX931" s="14"/>
      <c r="GRY931" s="14"/>
      <c r="GRZ931" s="14"/>
      <c r="GSA931" s="14"/>
      <c r="GSB931" s="14"/>
      <c r="GSC931" s="14"/>
      <c r="GSD931" s="14"/>
      <c r="GSE931" s="14"/>
      <c r="GSF931" s="14"/>
      <c r="GSG931" s="14"/>
      <c r="GSH931" s="14"/>
      <c r="GSI931" s="14"/>
      <c r="GSJ931" s="14"/>
      <c r="GSK931" s="14"/>
      <c r="GSL931" s="14"/>
      <c r="GSM931" s="14"/>
      <c r="GSN931" s="14"/>
      <c r="GSO931" s="14"/>
      <c r="GSP931" s="14"/>
      <c r="GSQ931" s="14"/>
      <c r="GSR931" s="14"/>
      <c r="GSS931" s="14"/>
      <c r="GST931" s="14"/>
      <c r="GSU931" s="14"/>
      <c r="GSV931" s="14"/>
      <c r="GSW931" s="14"/>
      <c r="GSX931" s="14"/>
      <c r="GSY931" s="14"/>
      <c r="GSZ931" s="14"/>
      <c r="GTA931" s="14"/>
      <c r="GTB931" s="14"/>
      <c r="GTC931" s="14"/>
      <c r="GTD931" s="14"/>
      <c r="GTE931" s="14"/>
      <c r="GTF931" s="14"/>
      <c r="GTG931" s="14"/>
      <c r="GTH931" s="14"/>
      <c r="GTI931" s="14"/>
      <c r="GTJ931" s="14"/>
      <c r="GTK931" s="14"/>
      <c r="GTL931" s="14"/>
      <c r="GTM931" s="14"/>
      <c r="GTN931" s="14"/>
      <c r="GTO931" s="14"/>
      <c r="GTP931" s="14"/>
      <c r="GTQ931" s="14"/>
      <c r="GTR931" s="14"/>
      <c r="GTS931" s="14"/>
      <c r="GTT931" s="14"/>
      <c r="GTU931" s="14"/>
      <c r="GTV931" s="14"/>
      <c r="GTW931" s="14"/>
      <c r="GTX931" s="14"/>
      <c r="GTY931" s="14"/>
      <c r="GTZ931" s="14"/>
      <c r="GUA931" s="14"/>
      <c r="GUB931" s="14"/>
      <c r="GUC931" s="14"/>
      <c r="GUD931" s="14"/>
      <c r="GUE931" s="14"/>
      <c r="GUF931" s="14"/>
      <c r="GUG931" s="14"/>
      <c r="GUH931" s="14"/>
      <c r="GUI931" s="14"/>
      <c r="GUJ931" s="14"/>
      <c r="GUK931" s="14"/>
      <c r="GUL931" s="14"/>
      <c r="GUM931" s="14"/>
      <c r="GUN931" s="14"/>
      <c r="GUO931" s="14"/>
      <c r="GUP931" s="14"/>
      <c r="GUQ931" s="14"/>
      <c r="GUR931" s="14"/>
      <c r="GUS931" s="14"/>
      <c r="GUT931" s="14"/>
      <c r="GUU931" s="14"/>
      <c r="GUV931" s="14"/>
      <c r="GUW931" s="14"/>
      <c r="GUX931" s="14"/>
      <c r="GUY931" s="14"/>
      <c r="GUZ931" s="14"/>
      <c r="GVA931" s="14"/>
      <c r="GVB931" s="14"/>
      <c r="GVC931" s="14"/>
      <c r="GVD931" s="14"/>
      <c r="GVE931" s="14"/>
      <c r="GVF931" s="14"/>
      <c r="GVG931" s="14"/>
      <c r="GVH931" s="14"/>
      <c r="GVI931" s="14"/>
      <c r="GVJ931" s="14"/>
      <c r="GVK931" s="14"/>
      <c r="GVL931" s="14"/>
      <c r="GVM931" s="14"/>
      <c r="GVN931" s="14"/>
      <c r="GVO931" s="14"/>
      <c r="GVP931" s="14"/>
      <c r="GVQ931" s="14"/>
      <c r="GVR931" s="14"/>
      <c r="GVS931" s="14"/>
      <c r="GVT931" s="14"/>
      <c r="GVU931" s="14"/>
      <c r="GVV931" s="14"/>
      <c r="GVW931" s="14"/>
      <c r="GVX931" s="14"/>
      <c r="GVY931" s="14"/>
      <c r="GVZ931" s="14"/>
      <c r="GWA931" s="14"/>
      <c r="GWB931" s="14"/>
      <c r="GWC931" s="14"/>
      <c r="GWD931" s="14"/>
      <c r="GWE931" s="14"/>
      <c r="GWF931" s="14"/>
      <c r="GWG931" s="14"/>
      <c r="GWH931" s="14"/>
      <c r="GWI931" s="14"/>
      <c r="GWJ931" s="14"/>
      <c r="GWK931" s="14"/>
      <c r="GWL931" s="14"/>
      <c r="GWM931" s="14"/>
      <c r="GWN931" s="14"/>
      <c r="GWO931" s="14"/>
      <c r="GWP931" s="14"/>
      <c r="GWQ931" s="14"/>
      <c r="GWR931" s="14"/>
      <c r="GWS931" s="14"/>
      <c r="GWT931" s="14"/>
      <c r="GWU931" s="14"/>
      <c r="GWV931" s="14"/>
      <c r="GWW931" s="14"/>
      <c r="GWX931" s="14"/>
      <c r="GWY931" s="14"/>
      <c r="GWZ931" s="14"/>
      <c r="GXA931" s="14"/>
      <c r="GXB931" s="14"/>
      <c r="GXC931" s="14"/>
      <c r="GXD931" s="14"/>
      <c r="GXE931" s="14"/>
      <c r="GXF931" s="14"/>
      <c r="GXG931" s="14"/>
      <c r="GXH931" s="14"/>
      <c r="GXI931" s="14"/>
      <c r="GXJ931" s="14"/>
      <c r="GXK931" s="14"/>
      <c r="GXL931" s="14"/>
      <c r="GXM931" s="14"/>
      <c r="GXN931" s="14"/>
      <c r="GXO931" s="14"/>
      <c r="GXP931" s="14"/>
      <c r="GXQ931" s="14"/>
      <c r="GXR931" s="14"/>
      <c r="GXS931" s="14"/>
      <c r="GXT931" s="14"/>
      <c r="GXU931" s="14"/>
      <c r="GXV931" s="14"/>
      <c r="GXW931" s="14"/>
      <c r="GXX931" s="14"/>
      <c r="GXY931" s="14"/>
      <c r="GXZ931" s="14"/>
      <c r="GYA931" s="14"/>
      <c r="GYB931" s="14"/>
      <c r="GYC931" s="14"/>
      <c r="GYD931" s="14"/>
      <c r="GYE931" s="14"/>
      <c r="GYF931" s="14"/>
      <c r="GYG931" s="14"/>
      <c r="GYH931" s="14"/>
      <c r="GYI931" s="14"/>
      <c r="GYJ931" s="14"/>
      <c r="GYK931" s="14"/>
      <c r="GYL931" s="14"/>
      <c r="GYM931" s="14"/>
      <c r="GYN931" s="14"/>
      <c r="GYO931" s="14"/>
      <c r="GYP931" s="14"/>
      <c r="GYQ931" s="14"/>
      <c r="GYR931" s="14"/>
      <c r="GYS931" s="14"/>
      <c r="GYT931" s="14"/>
      <c r="GYU931" s="14"/>
      <c r="GYV931" s="14"/>
      <c r="GYW931" s="14"/>
      <c r="GYX931" s="14"/>
      <c r="GYY931" s="14"/>
      <c r="GYZ931" s="14"/>
      <c r="GZA931" s="14"/>
      <c r="GZB931" s="14"/>
      <c r="GZC931" s="14"/>
      <c r="GZD931" s="14"/>
      <c r="GZE931" s="14"/>
      <c r="GZF931" s="14"/>
      <c r="GZG931" s="14"/>
      <c r="GZH931" s="14"/>
      <c r="GZI931" s="14"/>
      <c r="GZJ931" s="14"/>
      <c r="GZK931" s="14"/>
      <c r="GZL931" s="14"/>
      <c r="GZM931" s="14"/>
      <c r="GZN931" s="14"/>
      <c r="GZO931" s="14"/>
      <c r="GZP931" s="14"/>
      <c r="GZQ931" s="14"/>
      <c r="GZR931" s="14"/>
      <c r="GZS931" s="14"/>
      <c r="GZT931" s="14"/>
      <c r="GZU931" s="14"/>
      <c r="GZV931" s="14"/>
      <c r="GZW931" s="14"/>
      <c r="GZX931" s="14"/>
      <c r="GZY931" s="14"/>
      <c r="GZZ931" s="14"/>
      <c r="HAA931" s="14"/>
      <c r="HAB931" s="14"/>
      <c r="HAC931" s="14"/>
      <c r="HAD931" s="14"/>
      <c r="HAE931" s="14"/>
      <c r="HAF931" s="14"/>
      <c r="HAG931" s="14"/>
      <c r="HAH931" s="14"/>
      <c r="HAI931" s="14"/>
      <c r="HAJ931" s="14"/>
      <c r="HAK931" s="14"/>
      <c r="HAL931" s="14"/>
      <c r="HAM931" s="14"/>
      <c r="HAN931" s="14"/>
      <c r="HAO931" s="14"/>
      <c r="HAP931" s="14"/>
      <c r="HAQ931" s="14"/>
      <c r="HAR931" s="14"/>
      <c r="HAS931" s="14"/>
      <c r="HAT931" s="14"/>
      <c r="HAU931" s="14"/>
      <c r="HAV931" s="14"/>
      <c r="HAW931" s="14"/>
      <c r="HAX931" s="14"/>
      <c r="HAY931" s="14"/>
      <c r="HAZ931" s="14"/>
      <c r="HBA931" s="14"/>
      <c r="HBB931" s="14"/>
      <c r="HBC931" s="14"/>
      <c r="HBD931" s="14"/>
      <c r="HBE931" s="14"/>
      <c r="HBF931" s="14"/>
      <c r="HBG931" s="14"/>
      <c r="HBH931" s="14"/>
      <c r="HBI931" s="14"/>
      <c r="HBJ931" s="14"/>
      <c r="HBK931" s="14"/>
      <c r="HBL931" s="14"/>
      <c r="HBM931" s="14"/>
      <c r="HBN931" s="14"/>
      <c r="HBO931" s="14"/>
      <c r="HBP931" s="14"/>
      <c r="HBQ931" s="14"/>
      <c r="HBR931" s="14"/>
      <c r="HBS931" s="14"/>
      <c r="HBT931" s="14"/>
      <c r="HBU931" s="14"/>
      <c r="HBV931" s="14"/>
      <c r="HBW931" s="14"/>
      <c r="HBX931" s="14"/>
      <c r="HBY931" s="14"/>
      <c r="HBZ931" s="14"/>
      <c r="HCA931" s="14"/>
      <c r="HCB931" s="14"/>
      <c r="HCC931" s="14"/>
      <c r="HCD931" s="14"/>
      <c r="HCE931" s="14"/>
      <c r="HCF931" s="14"/>
      <c r="HCG931" s="14"/>
      <c r="HCH931" s="14"/>
      <c r="HCI931" s="14"/>
      <c r="HCJ931" s="14"/>
      <c r="HCK931" s="14"/>
      <c r="HCL931" s="14"/>
      <c r="HCM931" s="14"/>
      <c r="HCN931" s="14"/>
      <c r="HCO931" s="14"/>
      <c r="HCP931" s="14"/>
      <c r="HCQ931" s="14"/>
      <c r="HCR931" s="14"/>
      <c r="HCS931" s="14"/>
      <c r="HCT931" s="14"/>
      <c r="HCU931" s="14"/>
      <c r="HCV931" s="14"/>
      <c r="HCW931" s="14"/>
      <c r="HCX931" s="14"/>
      <c r="HCY931" s="14"/>
      <c r="HCZ931" s="14"/>
      <c r="HDA931" s="14"/>
      <c r="HDB931" s="14"/>
      <c r="HDC931" s="14"/>
      <c r="HDD931" s="14"/>
      <c r="HDE931" s="14"/>
      <c r="HDF931" s="14"/>
      <c r="HDG931" s="14"/>
      <c r="HDH931" s="14"/>
      <c r="HDI931" s="14"/>
      <c r="HDJ931" s="14"/>
      <c r="HDK931" s="14"/>
      <c r="HDL931" s="14"/>
      <c r="HDM931" s="14"/>
      <c r="HDN931" s="14"/>
      <c r="HDO931" s="14"/>
      <c r="HDP931" s="14"/>
      <c r="HDQ931" s="14"/>
      <c r="HDR931" s="14"/>
      <c r="HDS931" s="14"/>
      <c r="HDT931" s="14"/>
      <c r="HDU931" s="14"/>
      <c r="HDV931" s="14"/>
      <c r="HDW931" s="14"/>
      <c r="HDX931" s="14"/>
      <c r="HDY931" s="14"/>
      <c r="HDZ931" s="14"/>
      <c r="HEA931" s="14"/>
      <c r="HEB931" s="14"/>
      <c r="HEC931" s="14"/>
      <c r="HED931" s="14"/>
      <c r="HEE931" s="14"/>
      <c r="HEF931" s="14"/>
      <c r="HEG931" s="14"/>
      <c r="HEH931" s="14"/>
      <c r="HEI931" s="14"/>
      <c r="HEJ931" s="14"/>
      <c r="HEK931" s="14"/>
      <c r="HEL931" s="14"/>
      <c r="HEM931" s="14"/>
      <c r="HEN931" s="14"/>
      <c r="HEO931" s="14"/>
      <c r="HEP931" s="14"/>
      <c r="HEQ931" s="14"/>
      <c r="HER931" s="14"/>
      <c r="HES931" s="14"/>
      <c r="HET931" s="14"/>
      <c r="HEU931" s="14"/>
      <c r="HEV931" s="14"/>
      <c r="HEW931" s="14"/>
      <c r="HEX931" s="14"/>
      <c r="HEY931" s="14"/>
      <c r="HEZ931" s="14"/>
      <c r="HFA931" s="14"/>
      <c r="HFB931" s="14"/>
      <c r="HFC931" s="14"/>
      <c r="HFD931" s="14"/>
      <c r="HFE931" s="14"/>
      <c r="HFF931" s="14"/>
      <c r="HFG931" s="14"/>
      <c r="HFH931" s="14"/>
      <c r="HFI931" s="14"/>
      <c r="HFJ931" s="14"/>
      <c r="HFK931" s="14"/>
      <c r="HFL931" s="14"/>
      <c r="HFM931" s="14"/>
      <c r="HFN931" s="14"/>
      <c r="HFO931" s="14"/>
      <c r="HFP931" s="14"/>
      <c r="HFQ931" s="14"/>
      <c r="HFR931" s="14"/>
      <c r="HFS931" s="14"/>
      <c r="HFT931" s="14"/>
      <c r="HFU931" s="14"/>
      <c r="HFV931" s="14"/>
      <c r="HFW931" s="14"/>
      <c r="HFX931" s="14"/>
      <c r="HFY931" s="14"/>
      <c r="HFZ931" s="14"/>
      <c r="HGA931" s="14"/>
      <c r="HGB931" s="14"/>
      <c r="HGC931" s="14"/>
      <c r="HGD931" s="14"/>
      <c r="HGE931" s="14"/>
      <c r="HGF931" s="14"/>
      <c r="HGG931" s="14"/>
      <c r="HGH931" s="14"/>
      <c r="HGI931" s="14"/>
      <c r="HGJ931" s="14"/>
      <c r="HGK931" s="14"/>
      <c r="HGL931" s="14"/>
      <c r="HGM931" s="14"/>
      <c r="HGN931" s="14"/>
      <c r="HGO931" s="14"/>
      <c r="HGP931" s="14"/>
      <c r="HGQ931" s="14"/>
      <c r="HGR931" s="14"/>
      <c r="HGS931" s="14"/>
      <c r="HGT931" s="14"/>
      <c r="HGU931" s="14"/>
      <c r="HGV931" s="14"/>
      <c r="HGW931" s="14"/>
      <c r="HGX931" s="14"/>
      <c r="HGY931" s="14"/>
      <c r="HGZ931" s="14"/>
      <c r="HHA931" s="14"/>
      <c r="HHB931" s="14"/>
      <c r="HHC931" s="14"/>
      <c r="HHD931" s="14"/>
      <c r="HHE931" s="14"/>
      <c r="HHF931" s="14"/>
      <c r="HHG931" s="14"/>
      <c r="HHH931" s="14"/>
      <c r="HHI931" s="14"/>
      <c r="HHJ931" s="14"/>
      <c r="HHK931" s="14"/>
      <c r="HHL931" s="14"/>
      <c r="HHM931" s="14"/>
      <c r="HHN931" s="14"/>
      <c r="HHO931" s="14"/>
      <c r="HHP931" s="14"/>
      <c r="HHQ931" s="14"/>
      <c r="HHR931" s="14"/>
      <c r="HHS931" s="14"/>
      <c r="HHT931" s="14"/>
      <c r="HHU931" s="14"/>
      <c r="HHV931" s="14"/>
      <c r="HHW931" s="14"/>
      <c r="HHX931" s="14"/>
      <c r="HHY931" s="14"/>
      <c r="HHZ931" s="14"/>
      <c r="HIA931" s="14"/>
      <c r="HIB931" s="14"/>
      <c r="HIC931" s="14"/>
      <c r="HID931" s="14"/>
      <c r="HIE931" s="14"/>
      <c r="HIF931" s="14"/>
      <c r="HIG931" s="14"/>
      <c r="HIH931" s="14"/>
      <c r="HII931" s="14"/>
      <c r="HIJ931" s="14"/>
      <c r="HIK931" s="14"/>
      <c r="HIL931" s="14"/>
      <c r="HIM931" s="14"/>
      <c r="HIN931" s="14"/>
      <c r="HIO931" s="14"/>
      <c r="HIP931" s="14"/>
      <c r="HIQ931" s="14"/>
      <c r="HIR931" s="14"/>
      <c r="HIS931" s="14"/>
      <c r="HIT931" s="14"/>
      <c r="HIU931" s="14"/>
      <c r="HIV931" s="14"/>
      <c r="HIW931" s="14"/>
      <c r="HIX931" s="14"/>
      <c r="HIY931" s="14"/>
      <c r="HIZ931" s="14"/>
      <c r="HJA931" s="14"/>
      <c r="HJB931" s="14"/>
      <c r="HJC931" s="14"/>
      <c r="HJD931" s="14"/>
      <c r="HJE931" s="14"/>
      <c r="HJF931" s="14"/>
      <c r="HJG931" s="14"/>
      <c r="HJH931" s="14"/>
      <c r="HJI931" s="14"/>
      <c r="HJJ931" s="14"/>
      <c r="HJK931" s="14"/>
      <c r="HJL931" s="14"/>
      <c r="HJM931" s="14"/>
      <c r="HJN931" s="14"/>
      <c r="HJO931" s="14"/>
      <c r="HJP931" s="14"/>
      <c r="HJQ931" s="14"/>
      <c r="HJR931" s="14"/>
      <c r="HJS931" s="14"/>
      <c r="HJT931" s="14"/>
      <c r="HJU931" s="14"/>
      <c r="HJV931" s="14"/>
      <c r="HJW931" s="14"/>
      <c r="HJX931" s="14"/>
      <c r="HJY931" s="14"/>
      <c r="HJZ931" s="14"/>
      <c r="HKA931" s="14"/>
      <c r="HKB931" s="14"/>
      <c r="HKC931" s="14"/>
      <c r="HKD931" s="14"/>
      <c r="HKE931" s="14"/>
      <c r="HKF931" s="14"/>
      <c r="HKG931" s="14"/>
      <c r="HKH931" s="14"/>
      <c r="HKI931" s="14"/>
      <c r="HKJ931" s="14"/>
      <c r="HKK931" s="14"/>
      <c r="HKL931" s="14"/>
      <c r="HKM931" s="14"/>
      <c r="HKN931" s="14"/>
      <c r="HKO931" s="14"/>
      <c r="HKP931" s="14"/>
      <c r="HKQ931" s="14"/>
      <c r="HKR931" s="14"/>
      <c r="HKS931" s="14"/>
      <c r="HKT931" s="14"/>
      <c r="HKU931" s="14"/>
      <c r="HKV931" s="14"/>
      <c r="HKW931" s="14"/>
      <c r="HKX931" s="14"/>
      <c r="HKY931" s="14"/>
      <c r="HKZ931" s="14"/>
      <c r="HLA931" s="14"/>
      <c r="HLB931" s="14"/>
      <c r="HLC931" s="14"/>
      <c r="HLD931" s="14"/>
      <c r="HLE931" s="14"/>
      <c r="HLF931" s="14"/>
      <c r="HLG931" s="14"/>
      <c r="HLH931" s="14"/>
      <c r="HLI931" s="14"/>
      <c r="HLJ931" s="14"/>
      <c r="HLK931" s="14"/>
      <c r="HLL931" s="14"/>
      <c r="HLM931" s="14"/>
      <c r="HLN931" s="14"/>
      <c r="HLO931" s="14"/>
      <c r="HLP931" s="14"/>
      <c r="HLQ931" s="14"/>
      <c r="HLR931" s="14"/>
      <c r="HLS931" s="14"/>
      <c r="HLT931" s="14"/>
      <c r="HLU931" s="14"/>
      <c r="HLV931" s="14"/>
      <c r="HLW931" s="14"/>
      <c r="HLX931" s="14"/>
      <c r="HLY931" s="14"/>
      <c r="HLZ931" s="14"/>
      <c r="HMA931" s="14"/>
      <c r="HMB931" s="14"/>
      <c r="HMC931" s="14"/>
      <c r="HMD931" s="14"/>
      <c r="HME931" s="14"/>
      <c r="HMF931" s="14"/>
      <c r="HMG931" s="14"/>
      <c r="HMH931" s="14"/>
      <c r="HMI931" s="14"/>
      <c r="HMJ931" s="14"/>
      <c r="HMK931" s="14"/>
      <c r="HML931" s="14"/>
      <c r="HMM931" s="14"/>
      <c r="HMN931" s="14"/>
      <c r="HMO931" s="14"/>
      <c r="HMP931" s="14"/>
      <c r="HMQ931" s="14"/>
      <c r="HMR931" s="14"/>
      <c r="HMS931" s="14"/>
      <c r="HMT931" s="14"/>
      <c r="HMU931" s="14"/>
      <c r="HMV931" s="14"/>
      <c r="HMW931" s="14"/>
      <c r="HMX931" s="14"/>
      <c r="HMY931" s="14"/>
      <c r="HMZ931" s="14"/>
      <c r="HNA931" s="14"/>
      <c r="HNB931" s="14"/>
      <c r="HNC931" s="14"/>
      <c r="HND931" s="14"/>
      <c r="HNE931" s="14"/>
      <c r="HNF931" s="14"/>
      <c r="HNG931" s="14"/>
      <c r="HNH931" s="14"/>
      <c r="HNI931" s="14"/>
      <c r="HNJ931" s="14"/>
      <c r="HNK931" s="14"/>
      <c r="HNL931" s="14"/>
      <c r="HNM931" s="14"/>
      <c r="HNN931" s="14"/>
      <c r="HNO931" s="14"/>
      <c r="HNP931" s="14"/>
      <c r="HNQ931" s="14"/>
      <c r="HNR931" s="14"/>
      <c r="HNS931" s="14"/>
      <c r="HNT931" s="14"/>
      <c r="HNU931" s="14"/>
      <c r="HNV931" s="14"/>
      <c r="HNW931" s="14"/>
      <c r="HNX931" s="14"/>
      <c r="HNY931" s="14"/>
      <c r="HNZ931" s="14"/>
      <c r="HOA931" s="14"/>
      <c r="HOB931" s="14"/>
      <c r="HOC931" s="14"/>
      <c r="HOD931" s="14"/>
      <c r="HOE931" s="14"/>
      <c r="HOF931" s="14"/>
      <c r="HOG931" s="14"/>
      <c r="HOH931" s="14"/>
      <c r="HOI931" s="14"/>
      <c r="HOJ931" s="14"/>
      <c r="HOK931" s="14"/>
      <c r="HOL931" s="14"/>
      <c r="HOM931" s="14"/>
      <c r="HON931" s="14"/>
      <c r="HOO931" s="14"/>
      <c r="HOP931" s="14"/>
      <c r="HOQ931" s="14"/>
      <c r="HOR931" s="14"/>
      <c r="HOS931" s="14"/>
      <c r="HOT931" s="14"/>
      <c r="HOU931" s="14"/>
      <c r="HOV931" s="14"/>
      <c r="HOW931" s="14"/>
      <c r="HOX931" s="14"/>
      <c r="HOY931" s="14"/>
      <c r="HOZ931" s="14"/>
      <c r="HPA931" s="14"/>
      <c r="HPB931" s="14"/>
      <c r="HPC931" s="14"/>
      <c r="HPD931" s="14"/>
      <c r="HPE931" s="14"/>
      <c r="HPF931" s="14"/>
      <c r="HPG931" s="14"/>
      <c r="HPH931" s="14"/>
      <c r="HPI931" s="14"/>
      <c r="HPJ931" s="14"/>
      <c r="HPK931" s="14"/>
      <c r="HPL931" s="14"/>
      <c r="HPM931" s="14"/>
      <c r="HPN931" s="14"/>
      <c r="HPO931" s="14"/>
      <c r="HPP931" s="14"/>
      <c r="HPQ931" s="14"/>
      <c r="HPR931" s="14"/>
      <c r="HPS931" s="14"/>
      <c r="HPT931" s="14"/>
      <c r="HPU931" s="14"/>
      <c r="HPV931" s="14"/>
      <c r="HPW931" s="14"/>
      <c r="HPX931" s="14"/>
      <c r="HPY931" s="14"/>
      <c r="HPZ931" s="14"/>
      <c r="HQA931" s="14"/>
      <c r="HQB931" s="14"/>
      <c r="HQC931" s="14"/>
      <c r="HQD931" s="14"/>
      <c r="HQE931" s="14"/>
      <c r="HQF931" s="14"/>
      <c r="HQG931" s="14"/>
      <c r="HQH931" s="14"/>
      <c r="HQI931" s="14"/>
      <c r="HQJ931" s="14"/>
      <c r="HQK931" s="14"/>
      <c r="HQL931" s="14"/>
      <c r="HQM931" s="14"/>
      <c r="HQN931" s="14"/>
      <c r="HQO931" s="14"/>
      <c r="HQP931" s="14"/>
      <c r="HQQ931" s="14"/>
      <c r="HQR931" s="14"/>
      <c r="HQS931" s="14"/>
      <c r="HQT931" s="14"/>
      <c r="HQU931" s="14"/>
      <c r="HQV931" s="14"/>
      <c r="HQW931" s="14"/>
      <c r="HQX931" s="14"/>
      <c r="HQY931" s="14"/>
      <c r="HQZ931" s="14"/>
      <c r="HRA931" s="14"/>
      <c r="HRB931" s="14"/>
      <c r="HRC931" s="14"/>
      <c r="HRD931" s="14"/>
      <c r="HRE931" s="14"/>
      <c r="HRF931" s="14"/>
      <c r="HRG931" s="14"/>
      <c r="HRH931" s="14"/>
      <c r="HRI931" s="14"/>
      <c r="HRJ931" s="14"/>
      <c r="HRK931" s="14"/>
      <c r="HRL931" s="14"/>
      <c r="HRM931" s="14"/>
      <c r="HRN931" s="14"/>
      <c r="HRO931" s="14"/>
      <c r="HRP931" s="14"/>
      <c r="HRQ931" s="14"/>
      <c r="HRR931" s="14"/>
      <c r="HRS931" s="14"/>
      <c r="HRT931" s="14"/>
      <c r="HRU931" s="14"/>
      <c r="HRV931" s="14"/>
      <c r="HRW931" s="14"/>
      <c r="HRX931" s="14"/>
      <c r="HRY931" s="14"/>
      <c r="HRZ931" s="14"/>
      <c r="HSA931" s="14"/>
      <c r="HSB931" s="14"/>
      <c r="HSC931" s="14"/>
      <c r="HSD931" s="14"/>
      <c r="HSE931" s="14"/>
      <c r="HSF931" s="14"/>
      <c r="HSG931" s="14"/>
      <c r="HSH931" s="14"/>
      <c r="HSI931" s="14"/>
      <c r="HSJ931" s="14"/>
      <c r="HSK931" s="14"/>
      <c r="HSL931" s="14"/>
      <c r="HSM931" s="14"/>
      <c r="HSN931" s="14"/>
      <c r="HSO931" s="14"/>
      <c r="HSP931" s="14"/>
      <c r="HSQ931" s="14"/>
      <c r="HSR931" s="14"/>
      <c r="HSS931" s="14"/>
      <c r="HST931" s="14"/>
      <c r="HSU931" s="14"/>
      <c r="HSV931" s="14"/>
      <c r="HSW931" s="14"/>
      <c r="HSX931" s="14"/>
      <c r="HSY931" s="14"/>
      <c r="HSZ931" s="14"/>
      <c r="HTA931" s="14"/>
      <c r="HTB931" s="14"/>
      <c r="HTC931" s="14"/>
      <c r="HTD931" s="14"/>
      <c r="HTE931" s="14"/>
      <c r="HTF931" s="14"/>
      <c r="HTG931" s="14"/>
      <c r="HTH931" s="14"/>
      <c r="HTI931" s="14"/>
      <c r="HTJ931" s="14"/>
      <c r="HTK931" s="14"/>
      <c r="HTL931" s="14"/>
      <c r="HTM931" s="14"/>
      <c r="HTN931" s="14"/>
      <c r="HTO931" s="14"/>
      <c r="HTP931" s="14"/>
      <c r="HTQ931" s="14"/>
      <c r="HTR931" s="14"/>
      <c r="HTS931" s="14"/>
      <c r="HTT931" s="14"/>
      <c r="HTU931" s="14"/>
      <c r="HTV931" s="14"/>
      <c r="HTW931" s="14"/>
      <c r="HTX931" s="14"/>
      <c r="HTY931" s="14"/>
      <c r="HTZ931" s="14"/>
      <c r="HUA931" s="14"/>
      <c r="HUB931" s="14"/>
      <c r="HUC931" s="14"/>
      <c r="HUD931" s="14"/>
      <c r="HUE931" s="14"/>
      <c r="HUF931" s="14"/>
      <c r="HUG931" s="14"/>
      <c r="HUH931" s="14"/>
      <c r="HUI931" s="14"/>
      <c r="HUJ931" s="14"/>
      <c r="HUK931" s="14"/>
      <c r="HUL931" s="14"/>
      <c r="HUM931" s="14"/>
      <c r="HUN931" s="14"/>
      <c r="HUO931" s="14"/>
      <c r="HUP931" s="14"/>
      <c r="HUQ931" s="14"/>
      <c r="HUR931" s="14"/>
      <c r="HUS931" s="14"/>
      <c r="HUT931" s="14"/>
      <c r="HUU931" s="14"/>
      <c r="HUV931" s="14"/>
      <c r="HUW931" s="14"/>
      <c r="HUX931" s="14"/>
      <c r="HUY931" s="14"/>
      <c r="HUZ931" s="14"/>
      <c r="HVA931" s="14"/>
      <c r="HVB931" s="14"/>
      <c r="HVC931" s="14"/>
      <c r="HVD931" s="14"/>
      <c r="HVE931" s="14"/>
      <c r="HVF931" s="14"/>
      <c r="HVG931" s="14"/>
      <c r="HVH931" s="14"/>
      <c r="HVI931" s="14"/>
      <c r="HVJ931" s="14"/>
      <c r="HVK931" s="14"/>
      <c r="HVL931" s="14"/>
      <c r="HVM931" s="14"/>
      <c r="HVN931" s="14"/>
      <c r="HVO931" s="14"/>
      <c r="HVP931" s="14"/>
      <c r="HVQ931" s="14"/>
      <c r="HVR931" s="14"/>
      <c r="HVS931" s="14"/>
      <c r="HVT931" s="14"/>
      <c r="HVU931" s="14"/>
      <c r="HVV931" s="14"/>
      <c r="HVW931" s="14"/>
      <c r="HVX931" s="14"/>
      <c r="HVY931" s="14"/>
      <c r="HVZ931" s="14"/>
      <c r="HWA931" s="14"/>
      <c r="HWB931" s="14"/>
      <c r="HWC931" s="14"/>
      <c r="HWD931" s="14"/>
      <c r="HWE931" s="14"/>
      <c r="HWF931" s="14"/>
      <c r="HWG931" s="14"/>
      <c r="HWH931" s="14"/>
      <c r="HWI931" s="14"/>
      <c r="HWJ931" s="14"/>
      <c r="HWK931" s="14"/>
      <c r="HWL931" s="14"/>
      <c r="HWM931" s="14"/>
      <c r="HWN931" s="14"/>
      <c r="HWO931" s="14"/>
      <c r="HWP931" s="14"/>
      <c r="HWQ931" s="14"/>
      <c r="HWR931" s="14"/>
      <c r="HWS931" s="14"/>
      <c r="HWT931" s="14"/>
      <c r="HWU931" s="14"/>
      <c r="HWV931" s="14"/>
      <c r="HWW931" s="14"/>
      <c r="HWX931" s="14"/>
      <c r="HWY931" s="14"/>
      <c r="HWZ931" s="14"/>
      <c r="HXA931" s="14"/>
      <c r="HXB931" s="14"/>
      <c r="HXC931" s="14"/>
      <c r="HXD931" s="14"/>
      <c r="HXE931" s="14"/>
      <c r="HXF931" s="14"/>
      <c r="HXG931" s="14"/>
      <c r="HXH931" s="14"/>
      <c r="HXI931" s="14"/>
      <c r="HXJ931" s="14"/>
      <c r="HXK931" s="14"/>
      <c r="HXL931" s="14"/>
      <c r="HXM931" s="14"/>
      <c r="HXN931" s="14"/>
      <c r="HXO931" s="14"/>
      <c r="HXP931" s="14"/>
      <c r="HXQ931" s="14"/>
      <c r="HXR931" s="14"/>
      <c r="HXS931" s="14"/>
      <c r="HXT931" s="14"/>
      <c r="HXU931" s="14"/>
      <c r="HXV931" s="14"/>
      <c r="HXW931" s="14"/>
      <c r="HXX931" s="14"/>
      <c r="HXY931" s="14"/>
      <c r="HXZ931" s="14"/>
      <c r="HYA931" s="14"/>
      <c r="HYB931" s="14"/>
      <c r="HYC931" s="14"/>
      <c r="HYD931" s="14"/>
      <c r="HYE931" s="14"/>
      <c r="HYF931" s="14"/>
      <c r="HYG931" s="14"/>
      <c r="HYH931" s="14"/>
      <c r="HYI931" s="14"/>
      <c r="HYJ931" s="14"/>
      <c r="HYK931" s="14"/>
      <c r="HYL931" s="14"/>
      <c r="HYM931" s="14"/>
      <c r="HYN931" s="14"/>
      <c r="HYO931" s="14"/>
      <c r="HYP931" s="14"/>
      <c r="HYQ931" s="14"/>
      <c r="HYR931" s="14"/>
      <c r="HYS931" s="14"/>
      <c r="HYT931" s="14"/>
      <c r="HYU931" s="14"/>
      <c r="HYV931" s="14"/>
      <c r="HYW931" s="14"/>
      <c r="HYX931" s="14"/>
      <c r="HYY931" s="14"/>
      <c r="HYZ931" s="14"/>
      <c r="HZA931" s="14"/>
      <c r="HZB931" s="14"/>
      <c r="HZC931" s="14"/>
      <c r="HZD931" s="14"/>
      <c r="HZE931" s="14"/>
      <c r="HZF931" s="14"/>
      <c r="HZG931" s="14"/>
      <c r="HZH931" s="14"/>
      <c r="HZI931" s="14"/>
      <c r="HZJ931" s="14"/>
      <c r="HZK931" s="14"/>
      <c r="HZL931" s="14"/>
      <c r="HZM931" s="14"/>
      <c r="HZN931" s="14"/>
      <c r="HZO931" s="14"/>
      <c r="HZP931" s="14"/>
      <c r="HZQ931" s="14"/>
      <c r="HZR931" s="14"/>
      <c r="HZS931" s="14"/>
      <c r="HZT931" s="14"/>
      <c r="HZU931" s="14"/>
      <c r="HZV931" s="14"/>
      <c r="HZW931" s="14"/>
      <c r="HZX931" s="14"/>
      <c r="HZY931" s="14"/>
      <c r="HZZ931" s="14"/>
      <c r="IAA931" s="14"/>
      <c r="IAB931" s="14"/>
      <c r="IAC931" s="14"/>
      <c r="IAD931" s="14"/>
      <c r="IAE931" s="14"/>
      <c r="IAF931" s="14"/>
      <c r="IAG931" s="14"/>
      <c r="IAH931" s="14"/>
      <c r="IAI931" s="14"/>
      <c r="IAJ931" s="14"/>
      <c r="IAK931" s="14"/>
      <c r="IAL931" s="14"/>
      <c r="IAM931" s="14"/>
      <c r="IAN931" s="14"/>
      <c r="IAO931" s="14"/>
      <c r="IAP931" s="14"/>
      <c r="IAQ931" s="14"/>
      <c r="IAR931" s="14"/>
      <c r="IAS931" s="14"/>
      <c r="IAT931" s="14"/>
      <c r="IAU931" s="14"/>
      <c r="IAV931" s="14"/>
      <c r="IAW931" s="14"/>
      <c r="IAX931" s="14"/>
      <c r="IAY931" s="14"/>
      <c r="IAZ931" s="14"/>
      <c r="IBA931" s="14"/>
      <c r="IBB931" s="14"/>
      <c r="IBC931" s="14"/>
      <c r="IBD931" s="14"/>
      <c r="IBE931" s="14"/>
      <c r="IBF931" s="14"/>
      <c r="IBG931" s="14"/>
      <c r="IBH931" s="14"/>
      <c r="IBI931" s="14"/>
      <c r="IBJ931" s="14"/>
      <c r="IBK931" s="14"/>
      <c r="IBL931" s="14"/>
      <c r="IBM931" s="14"/>
      <c r="IBN931" s="14"/>
      <c r="IBO931" s="14"/>
      <c r="IBP931" s="14"/>
      <c r="IBQ931" s="14"/>
      <c r="IBR931" s="14"/>
      <c r="IBS931" s="14"/>
      <c r="IBT931" s="14"/>
      <c r="IBU931" s="14"/>
      <c r="IBV931" s="14"/>
      <c r="IBW931" s="14"/>
      <c r="IBX931" s="14"/>
      <c r="IBY931" s="14"/>
      <c r="IBZ931" s="14"/>
      <c r="ICA931" s="14"/>
      <c r="ICB931" s="14"/>
      <c r="ICC931" s="14"/>
      <c r="ICD931" s="14"/>
      <c r="ICE931" s="14"/>
      <c r="ICF931" s="14"/>
      <c r="ICG931" s="14"/>
      <c r="ICH931" s="14"/>
      <c r="ICI931" s="14"/>
      <c r="ICJ931" s="14"/>
      <c r="ICK931" s="14"/>
      <c r="ICL931" s="14"/>
      <c r="ICM931" s="14"/>
      <c r="ICN931" s="14"/>
      <c r="ICO931" s="14"/>
      <c r="ICP931" s="14"/>
      <c r="ICQ931" s="14"/>
      <c r="ICR931" s="14"/>
      <c r="ICS931" s="14"/>
      <c r="ICT931" s="14"/>
      <c r="ICU931" s="14"/>
      <c r="ICV931" s="14"/>
      <c r="ICW931" s="14"/>
      <c r="ICX931" s="14"/>
      <c r="ICY931" s="14"/>
      <c r="ICZ931" s="14"/>
      <c r="IDA931" s="14"/>
      <c r="IDB931" s="14"/>
      <c r="IDC931" s="14"/>
      <c r="IDD931" s="14"/>
      <c r="IDE931" s="14"/>
      <c r="IDF931" s="14"/>
      <c r="IDG931" s="14"/>
      <c r="IDH931" s="14"/>
      <c r="IDI931" s="14"/>
      <c r="IDJ931" s="14"/>
      <c r="IDK931" s="14"/>
      <c r="IDL931" s="14"/>
      <c r="IDM931" s="14"/>
      <c r="IDN931" s="14"/>
      <c r="IDO931" s="14"/>
      <c r="IDP931" s="14"/>
      <c r="IDQ931" s="14"/>
      <c r="IDR931" s="14"/>
      <c r="IDS931" s="14"/>
      <c r="IDT931" s="14"/>
      <c r="IDU931" s="14"/>
      <c r="IDV931" s="14"/>
      <c r="IDW931" s="14"/>
      <c r="IDX931" s="14"/>
      <c r="IDY931" s="14"/>
      <c r="IDZ931" s="14"/>
      <c r="IEA931" s="14"/>
      <c r="IEB931" s="14"/>
      <c r="IEC931" s="14"/>
      <c r="IED931" s="14"/>
      <c r="IEE931" s="14"/>
      <c r="IEF931" s="14"/>
      <c r="IEG931" s="14"/>
      <c r="IEH931" s="14"/>
      <c r="IEI931" s="14"/>
      <c r="IEJ931" s="14"/>
      <c r="IEK931" s="14"/>
      <c r="IEL931" s="14"/>
      <c r="IEM931" s="14"/>
      <c r="IEN931" s="14"/>
      <c r="IEO931" s="14"/>
      <c r="IEP931" s="14"/>
      <c r="IEQ931" s="14"/>
      <c r="IER931" s="14"/>
      <c r="IES931" s="14"/>
      <c r="IET931" s="14"/>
      <c r="IEU931" s="14"/>
      <c r="IEV931" s="14"/>
      <c r="IEW931" s="14"/>
      <c r="IEX931" s="14"/>
      <c r="IEY931" s="14"/>
      <c r="IEZ931" s="14"/>
      <c r="IFA931" s="14"/>
      <c r="IFB931" s="14"/>
      <c r="IFC931" s="14"/>
      <c r="IFD931" s="14"/>
      <c r="IFE931" s="14"/>
      <c r="IFF931" s="14"/>
      <c r="IFG931" s="14"/>
      <c r="IFH931" s="14"/>
      <c r="IFI931" s="14"/>
      <c r="IFJ931" s="14"/>
      <c r="IFK931" s="14"/>
      <c r="IFL931" s="14"/>
      <c r="IFM931" s="14"/>
      <c r="IFN931" s="14"/>
      <c r="IFO931" s="14"/>
      <c r="IFP931" s="14"/>
      <c r="IFQ931" s="14"/>
      <c r="IFR931" s="14"/>
      <c r="IFS931" s="14"/>
      <c r="IFT931" s="14"/>
      <c r="IFU931" s="14"/>
      <c r="IFV931" s="14"/>
      <c r="IFW931" s="14"/>
      <c r="IFX931" s="14"/>
      <c r="IFY931" s="14"/>
      <c r="IFZ931" s="14"/>
      <c r="IGA931" s="14"/>
      <c r="IGB931" s="14"/>
      <c r="IGC931" s="14"/>
      <c r="IGD931" s="14"/>
      <c r="IGE931" s="14"/>
      <c r="IGF931" s="14"/>
      <c r="IGG931" s="14"/>
      <c r="IGH931" s="14"/>
      <c r="IGI931" s="14"/>
      <c r="IGJ931" s="14"/>
      <c r="IGK931" s="14"/>
      <c r="IGL931" s="14"/>
      <c r="IGM931" s="14"/>
      <c r="IGN931" s="14"/>
      <c r="IGO931" s="14"/>
      <c r="IGP931" s="14"/>
      <c r="IGQ931" s="14"/>
      <c r="IGR931" s="14"/>
      <c r="IGS931" s="14"/>
      <c r="IGT931" s="14"/>
      <c r="IGU931" s="14"/>
      <c r="IGV931" s="14"/>
      <c r="IGW931" s="14"/>
      <c r="IGX931" s="14"/>
      <c r="IGY931" s="14"/>
      <c r="IGZ931" s="14"/>
      <c r="IHA931" s="14"/>
      <c r="IHB931" s="14"/>
      <c r="IHC931" s="14"/>
      <c r="IHD931" s="14"/>
      <c r="IHE931" s="14"/>
      <c r="IHF931" s="14"/>
      <c r="IHG931" s="14"/>
      <c r="IHH931" s="14"/>
      <c r="IHI931" s="14"/>
      <c r="IHJ931" s="14"/>
      <c r="IHK931" s="14"/>
      <c r="IHL931" s="14"/>
      <c r="IHM931" s="14"/>
      <c r="IHN931" s="14"/>
      <c r="IHO931" s="14"/>
      <c r="IHP931" s="14"/>
      <c r="IHQ931" s="14"/>
      <c r="IHR931" s="14"/>
      <c r="IHS931" s="14"/>
      <c r="IHT931" s="14"/>
      <c r="IHU931" s="14"/>
      <c r="IHV931" s="14"/>
      <c r="IHW931" s="14"/>
      <c r="IHX931" s="14"/>
      <c r="IHY931" s="14"/>
      <c r="IHZ931" s="14"/>
      <c r="IIA931" s="14"/>
      <c r="IIB931" s="14"/>
      <c r="IIC931" s="14"/>
      <c r="IID931" s="14"/>
      <c r="IIE931" s="14"/>
      <c r="IIF931" s="14"/>
      <c r="IIG931" s="14"/>
      <c r="IIH931" s="14"/>
      <c r="III931" s="14"/>
      <c r="IIJ931" s="14"/>
      <c r="IIK931" s="14"/>
      <c r="IIL931" s="14"/>
      <c r="IIM931" s="14"/>
      <c r="IIN931" s="14"/>
      <c r="IIO931" s="14"/>
      <c r="IIP931" s="14"/>
      <c r="IIQ931" s="14"/>
      <c r="IIR931" s="14"/>
      <c r="IIS931" s="14"/>
      <c r="IIT931" s="14"/>
      <c r="IIU931" s="14"/>
      <c r="IIV931" s="14"/>
      <c r="IIW931" s="14"/>
      <c r="IIX931" s="14"/>
      <c r="IIY931" s="14"/>
      <c r="IIZ931" s="14"/>
      <c r="IJA931" s="14"/>
      <c r="IJB931" s="14"/>
      <c r="IJC931" s="14"/>
      <c r="IJD931" s="14"/>
      <c r="IJE931" s="14"/>
      <c r="IJF931" s="14"/>
      <c r="IJG931" s="14"/>
      <c r="IJH931" s="14"/>
      <c r="IJI931" s="14"/>
      <c r="IJJ931" s="14"/>
      <c r="IJK931" s="14"/>
      <c r="IJL931" s="14"/>
      <c r="IJM931" s="14"/>
      <c r="IJN931" s="14"/>
      <c r="IJO931" s="14"/>
      <c r="IJP931" s="14"/>
      <c r="IJQ931" s="14"/>
      <c r="IJR931" s="14"/>
      <c r="IJS931" s="14"/>
      <c r="IJT931" s="14"/>
      <c r="IJU931" s="14"/>
      <c r="IJV931" s="14"/>
      <c r="IJW931" s="14"/>
      <c r="IJX931" s="14"/>
      <c r="IJY931" s="14"/>
      <c r="IJZ931" s="14"/>
      <c r="IKA931" s="14"/>
      <c r="IKB931" s="14"/>
      <c r="IKC931" s="14"/>
      <c r="IKD931" s="14"/>
      <c r="IKE931" s="14"/>
      <c r="IKF931" s="14"/>
      <c r="IKG931" s="14"/>
      <c r="IKH931" s="14"/>
      <c r="IKI931" s="14"/>
      <c r="IKJ931" s="14"/>
      <c r="IKK931" s="14"/>
      <c r="IKL931" s="14"/>
      <c r="IKM931" s="14"/>
      <c r="IKN931" s="14"/>
      <c r="IKO931" s="14"/>
      <c r="IKP931" s="14"/>
      <c r="IKQ931" s="14"/>
      <c r="IKR931" s="14"/>
      <c r="IKS931" s="14"/>
      <c r="IKT931" s="14"/>
      <c r="IKU931" s="14"/>
      <c r="IKV931" s="14"/>
      <c r="IKW931" s="14"/>
      <c r="IKX931" s="14"/>
      <c r="IKY931" s="14"/>
      <c r="IKZ931" s="14"/>
      <c r="ILA931" s="14"/>
      <c r="ILB931" s="14"/>
      <c r="ILC931" s="14"/>
      <c r="ILD931" s="14"/>
      <c r="ILE931" s="14"/>
      <c r="ILF931" s="14"/>
      <c r="ILG931" s="14"/>
      <c r="ILH931" s="14"/>
      <c r="ILI931" s="14"/>
      <c r="ILJ931" s="14"/>
      <c r="ILK931" s="14"/>
      <c r="ILL931" s="14"/>
      <c r="ILM931" s="14"/>
      <c r="ILN931" s="14"/>
      <c r="ILO931" s="14"/>
      <c r="ILP931" s="14"/>
      <c r="ILQ931" s="14"/>
      <c r="ILR931" s="14"/>
      <c r="ILS931" s="14"/>
      <c r="ILT931" s="14"/>
      <c r="ILU931" s="14"/>
      <c r="ILV931" s="14"/>
      <c r="ILW931" s="14"/>
      <c r="ILX931" s="14"/>
      <c r="ILY931" s="14"/>
      <c r="ILZ931" s="14"/>
      <c r="IMA931" s="14"/>
      <c r="IMB931" s="14"/>
      <c r="IMC931" s="14"/>
      <c r="IMD931" s="14"/>
      <c r="IME931" s="14"/>
      <c r="IMF931" s="14"/>
      <c r="IMG931" s="14"/>
      <c r="IMH931" s="14"/>
      <c r="IMI931" s="14"/>
      <c r="IMJ931" s="14"/>
      <c r="IMK931" s="14"/>
      <c r="IML931" s="14"/>
      <c r="IMM931" s="14"/>
      <c r="IMN931" s="14"/>
      <c r="IMO931" s="14"/>
      <c r="IMP931" s="14"/>
      <c r="IMQ931" s="14"/>
      <c r="IMR931" s="14"/>
      <c r="IMS931" s="14"/>
      <c r="IMT931" s="14"/>
      <c r="IMU931" s="14"/>
      <c r="IMV931" s="14"/>
      <c r="IMW931" s="14"/>
      <c r="IMX931" s="14"/>
      <c r="IMY931" s="14"/>
      <c r="IMZ931" s="14"/>
      <c r="INA931" s="14"/>
      <c r="INB931" s="14"/>
      <c r="INC931" s="14"/>
      <c r="IND931" s="14"/>
      <c r="INE931" s="14"/>
      <c r="INF931" s="14"/>
      <c r="ING931" s="14"/>
      <c r="INH931" s="14"/>
      <c r="INI931" s="14"/>
      <c r="INJ931" s="14"/>
      <c r="INK931" s="14"/>
      <c r="INL931" s="14"/>
      <c r="INM931" s="14"/>
      <c r="INN931" s="14"/>
      <c r="INO931" s="14"/>
      <c r="INP931" s="14"/>
      <c r="INQ931" s="14"/>
      <c r="INR931" s="14"/>
      <c r="INS931" s="14"/>
      <c r="INT931" s="14"/>
      <c r="INU931" s="14"/>
      <c r="INV931" s="14"/>
      <c r="INW931" s="14"/>
      <c r="INX931" s="14"/>
      <c r="INY931" s="14"/>
      <c r="INZ931" s="14"/>
      <c r="IOA931" s="14"/>
      <c r="IOB931" s="14"/>
      <c r="IOC931" s="14"/>
      <c r="IOD931" s="14"/>
      <c r="IOE931" s="14"/>
      <c r="IOF931" s="14"/>
      <c r="IOG931" s="14"/>
      <c r="IOH931" s="14"/>
      <c r="IOI931" s="14"/>
      <c r="IOJ931" s="14"/>
      <c r="IOK931" s="14"/>
      <c r="IOL931" s="14"/>
      <c r="IOM931" s="14"/>
      <c r="ION931" s="14"/>
      <c r="IOO931" s="14"/>
      <c r="IOP931" s="14"/>
      <c r="IOQ931" s="14"/>
      <c r="IOR931" s="14"/>
      <c r="IOS931" s="14"/>
      <c r="IOT931" s="14"/>
      <c r="IOU931" s="14"/>
      <c r="IOV931" s="14"/>
      <c r="IOW931" s="14"/>
      <c r="IOX931" s="14"/>
      <c r="IOY931" s="14"/>
      <c r="IOZ931" s="14"/>
      <c r="IPA931" s="14"/>
      <c r="IPB931" s="14"/>
      <c r="IPC931" s="14"/>
      <c r="IPD931" s="14"/>
      <c r="IPE931" s="14"/>
      <c r="IPF931" s="14"/>
      <c r="IPG931" s="14"/>
      <c r="IPH931" s="14"/>
      <c r="IPI931" s="14"/>
      <c r="IPJ931" s="14"/>
      <c r="IPK931" s="14"/>
      <c r="IPL931" s="14"/>
      <c r="IPM931" s="14"/>
      <c r="IPN931" s="14"/>
      <c r="IPO931" s="14"/>
      <c r="IPP931" s="14"/>
      <c r="IPQ931" s="14"/>
      <c r="IPR931" s="14"/>
      <c r="IPS931" s="14"/>
      <c r="IPT931" s="14"/>
      <c r="IPU931" s="14"/>
      <c r="IPV931" s="14"/>
      <c r="IPW931" s="14"/>
      <c r="IPX931" s="14"/>
      <c r="IPY931" s="14"/>
      <c r="IPZ931" s="14"/>
      <c r="IQA931" s="14"/>
      <c r="IQB931" s="14"/>
      <c r="IQC931" s="14"/>
      <c r="IQD931" s="14"/>
      <c r="IQE931" s="14"/>
      <c r="IQF931" s="14"/>
      <c r="IQG931" s="14"/>
      <c r="IQH931" s="14"/>
      <c r="IQI931" s="14"/>
      <c r="IQJ931" s="14"/>
      <c r="IQK931" s="14"/>
      <c r="IQL931" s="14"/>
      <c r="IQM931" s="14"/>
      <c r="IQN931" s="14"/>
      <c r="IQO931" s="14"/>
      <c r="IQP931" s="14"/>
      <c r="IQQ931" s="14"/>
      <c r="IQR931" s="14"/>
      <c r="IQS931" s="14"/>
      <c r="IQT931" s="14"/>
      <c r="IQU931" s="14"/>
      <c r="IQV931" s="14"/>
      <c r="IQW931" s="14"/>
      <c r="IQX931" s="14"/>
      <c r="IQY931" s="14"/>
      <c r="IQZ931" s="14"/>
      <c r="IRA931" s="14"/>
      <c r="IRB931" s="14"/>
      <c r="IRC931" s="14"/>
      <c r="IRD931" s="14"/>
      <c r="IRE931" s="14"/>
      <c r="IRF931" s="14"/>
      <c r="IRG931" s="14"/>
      <c r="IRH931" s="14"/>
      <c r="IRI931" s="14"/>
      <c r="IRJ931" s="14"/>
      <c r="IRK931" s="14"/>
      <c r="IRL931" s="14"/>
      <c r="IRM931" s="14"/>
      <c r="IRN931" s="14"/>
      <c r="IRO931" s="14"/>
      <c r="IRP931" s="14"/>
      <c r="IRQ931" s="14"/>
      <c r="IRR931" s="14"/>
      <c r="IRS931" s="14"/>
      <c r="IRT931" s="14"/>
      <c r="IRU931" s="14"/>
      <c r="IRV931" s="14"/>
      <c r="IRW931" s="14"/>
      <c r="IRX931" s="14"/>
      <c r="IRY931" s="14"/>
      <c r="IRZ931" s="14"/>
      <c r="ISA931" s="14"/>
      <c r="ISB931" s="14"/>
      <c r="ISC931" s="14"/>
      <c r="ISD931" s="14"/>
      <c r="ISE931" s="14"/>
      <c r="ISF931" s="14"/>
      <c r="ISG931" s="14"/>
      <c r="ISH931" s="14"/>
      <c r="ISI931" s="14"/>
      <c r="ISJ931" s="14"/>
      <c r="ISK931" s="14"/>
      <c r="ISL931" s="14"/>
      <c r="ISM931" s="14"/>
      <c r="ISN931" s="14"/>
      <c r="ISO931" s="14"/>
      <c r="ISP931" s="14"/>
      <c r="ISQ931" s="14"/>
      <c r="ISR931" s="14"/>
      <c r="ISS931" s="14"/>
      <c r="IST931" s="14"/>
      <c r="ISU931" s="14"/>
      <c r="ISV931" s="14"/>
      <c r="ISW931" s="14"/>
      <c r="ISX931" s="14"/>
      <c r="ISY931" s="14"/>
      <c r="ISZ931" s="14"/>
      <c r="ITA931" s="14"/>
      <c r="ITB931" s="14"/>
      <c r="ITC931" s="14"/>
      <c r="ITD931" s="14"/>
      <c r="ITE931" s="14"/>
      <c r="ITF931" s="14"/>
      <c r="ITG931" s="14"/>
      <c r="ITH931" s="14"/>
      <c r="ITI931" s="14"/>
      <c r="ITJ931" s="14"/>
      <c r="ITK931" s="14"/>
      <c r="ITL931" s="14"/>
      <c r="ITM931" s="14"/>
      <c r="ITN931" s="14"/>
      <c r="ITO931" s="14"/>
      <c r="ITP931" s="14"/>
      <c r="ITQ931" s="14"/>
      <c r="ITR931" s="14"/>
      <c r="ITS931" s="14"/>
      <c r="ITT931" s="14"/>
      <c r="ITU931" s="14"/>
      <c r="ITV931" s="14"/>
      <c r="ITW931" s="14"/>
      <c r="ITX931" s="14"/>
      <c r="ITY931" s="14"/>
      <c r="ITZ931" s="14"/>
      <c r="IUA931" s="14"/>
      <c r="IUB931" s="14"/>
      <c r="IUC931" s="14"/>
      <c r="IUD931" s="14"/>
      <c r="IUE931" s="14"/>
      <c r="IUF931" s="14"/>
      <c r="IUG931" s="14"/>
      <c r="IUH931" s="14"/>
      <c r="IUI931" s="14"/>
      <c r="IUJ931" s="14"/>
      <c r="IUK931" s="14"/>
      <c r="IUL931" s="14"/>
      <c r="IUM931" s="14"/>
      <c r="IUN931" s="14"/>
      <c r="IUO931" s="14"/>
      <c r="IUP931" s="14"/>
      <c r="IUQ931" s="14"/>
      <c r="IUR931" s="14"/>
      <c r="IUS931" s="14"/>
      <c r="IUT931" s="14"/>
      <c r="IUU931" s="14"/>
      <c r="IUV931" s="14"/>
      <c r="IUW931" s="14"/>
      <c r="IUX931" s="14"/>
      <c r="IUY931" s="14"/>
      <c r="IUZ931" s="14"/>
      <c r="IVA931" s="14"/>
      <c r="IVB931" s="14"/>
      <c r="IVC931" s="14"/>
      <c r="IVD931" s="14"/>
      <c r="IVE931" s="14"/>
      <c r="IVF931" s="14"/>
      <c r="IVG931" s="14"/>
      <c r="IVH931" s="14"/>
      <c r="IVI931" s="14"/>
      <c r="IVJ931" s="14"/>
      <c r="IVK931" s="14"/>
      <c r="IVL931" s="14"/>
      <c r="IVM931" s="14"/>
      <c r="IVN931" s="14"/>
      <c r="IVO931" s="14"/>
      <c r="IVP931" s="14"/>
      <c r="IVQ931" s="14"/>
      <c r="IVR931" s="14"/>
      <c r="IVS931" s="14"/>
      <c r="IVT931" s="14"/>
      <c r="IVU931" s="14"/>
      <c r="IVV931" s="14"/>
      <c r="IVW931" s="14"/>
      <c r="IVX931" s="14"/>
      <c r="IVY931" s="14"/>
      <c r="IVZ931" s="14"/>
      <c r="IWA931" s="14"/>
      <c r="IWB931" s="14"/>
      <c r="IWC931" s="14"/>
      <c r="IWD931" s="14"/>
      <c r="IWE931" s="14"/>
      <c r="IWF931" s="14"/>
      <c r="IWG931" s="14"/>
      <c r="IWH931" s="14"/>
      <c r="IWI931" s="14"/>
      <c r="IWJ931" s="14"/>
      <c r="IWK931" s="14"/>
      <c r="IWL931" s="14"/>
      <c r="IWM931" s="14"/>
      <c r="IWN931" s="14"/>
      <c r="IWO931" s="14"/>
      <c r="IWP931" s="14"/>
      <c r="IWQ931" s="14"/>
      <c r="IWR931" s="14"/>
      <c r="IWS931" s="14"/>
      <c r="IWT931" s="14"/>
      <c r="IWU931" s="14"/>
      <c r="IWV931" s="14"/>
      <c r="IWW931" s="14"/>
      <c r="IWX931" s="14"/>
      <c r="IWY931" s="14"/>
      <c r="IWZ931" s="14"/>
      <c r="IXA931" s="14"/>
      <c r="IXB931" s="14"/>
      <c r="IXC931" s="14"/>
      <c r="IXD931" s="14"/>
      <c r="IXE931" s="14"/>
      <c r="IXF931" s="14"/>
      <c r="IXG931" s="14"/>
      <c r="IXH931" s="14"/>
      <c r="IXI931" s="14"/>
      <c r="IXJ931" s="14"/>
      <c r="IXK931" s="14"/>
      <c r="IXL931" s="14"/>
      <c r="IXM931" s="14"/>
      <c r="IXN931" s="14"/>
      <c r="IXO931" s="14"/>
      <c r="IXP931" s="14"/>
      <c r="IXQ931" s="14"/>
      <c r="IXR931" s="14"/>
      <c r="IXS931" s="14"/>
      <c r="IXT931" s="14"/>
      <c r="IXU931" s="14"/>
      <c r="IXV931" s="14"/>
      <c r="IXW931" s="14"/>
      <c r="IXX931" s="14"/>
      <c r="IXY931" s="14"/>
      <c r="IXZ931" s="14"/>
      <c r="IYA931" s="14"/>
      <c r="IYB931" s="14"/>
      <c r="IYC931" s="14"/>
      <c r="IYD931" s="14"/>
      <c r="IYE931" s="14"/>
      <c r="IYF931" s="14"/>
      <c r="IYG931" s="14"/>
      <c r="IYH931" s="14"/>
      <c r="IYI931" s="14"/>
      <c r="IYJ931" s="14"/>
      <c r="IYK931" s="14"/>
      <c r="IYL931" s="14"/>
      <c r="IYM931" s="14"/>
      <c r="IYN931" s="14"/>
      <c r="IYO931" s="14"/>
      <c r="IYP931" s="14"/>
      <c r="IYQ931" s="14"/>
      <c r="IYR931" s="14"/>
      <c r="IYS931" s="14"/>
      <c r="IYT931" s="14"/>
      <c r="IYU931" s="14"/>
      <c r="IYV931" s="14"/>
      <c r="IYW931" s="14"/>
      <c r="IYX931" s="14"/>
      <c r="IYY931" s="14"/>
      <c r="IYZ931" s="14"/>
      <c r="IZA931" s="14"/>
      <c r="IZB931" s="14"/>
      <c r="IZC931" s="14"/>
      <c r="IZD931" s="14"/>
      <c r="IZE931" s="14"/>
      <c r="IZF931" s="14"/>
      <c r="IZG931" s="14"/>
      <c r="IZH931" s="14"/>
      <c r="IZI931" s="14"/>
      <c r="IZJ931" s="14"/>
      <c r="IZK931" s="14"/>
      <c r="IZL931" s="14"/>
      <c r="IZM931" s="14"/>
      <c r="IZN931" s="14"/>
      <c r="IZO931" s="14"/>
      <c r="IZP931" s="14"/>
      <c r="IZQ931" s="14"/>
      <c r="IZR931" s="14"/>
      <c r="IZS931" s="14"/>
      <c r="IZT931" s="14"/>
      <c r="IZU931" s="14"/>
      <c r="IZV931" s="14"/>
      <c r="IZW931" s="14"/>
      <c r="IZX931" s="14"/>
      <c r="IZY931" s="14"/>
      <c r="IZZ931" s="14"/>
      <c r="JAA931" s="14"/>
      <c r="JAB931" s="14"/>
      <c r="JAC931" s="14"/>
      <c r="JAD931" s="14"/>
      <c r="JAE931" s="14"/>
      <c r="JAF931" s="14"/>
      <c r="JAG931" s="14"/>
      <c r="JAH931" s="14"/>
      <c r="JAI931" s="14"/>
      <c r="JAJ931" s="14"/>
      <c r="JAK931" s="14"/>
      <c r="JAL931" s="14"/>
      <c r="JAM931" s="14"/>
      <c r="JAN931" s="14"/>
      <c r="JAO931" s="14"/>
      <c r="JAP931" s="14"/>
      <c r="JAQ931" s="14"/>
      <c r="JAR931" s="14"/>
      <c r="JAS931" s="14"/>
      <c r="JAT931" s="14"/>
      <c r="JAU931" s="14"/>
      <c r="JAV931" s="14"/>
      <c r="JAW931" s="14"/>
      <c r="JAX931" s="14"/>
      <c r="JAY931" s="14"/>
      <c r="JAZ931" s="14"/>
      <c r="JBA931" s="14"/>
      <c r="JBB931" s="14"/>
      <c r="JBC931" s="14"/>
      <c r="JBD931" s="14"/>
      <c r="JBE931" s="14"/>
      <c r="JBF931" s="14"/>
      <c r="JBG931" s="14"/>
      <c r="JBH931" s="14"/>
      <c r="JBI931" s="14"/>
      <c r="JBJ931" s="14"/>
      <c r="JBK931" s="14"/>
      <c r="JBL931" s="14"/>
      <c r="JBM931" s="14"/>
      <c r="JBN931" s="14"/>
      <c r="JBO931" s="14"/>
      <c r="JBP931" s="14"/>
      <c r="JBQ931" s="14"/>
      <c r="JBR931" s="14"/>
      <c r="JBS931" s="14"/>
      <c r="JBT931" s="14"/>
      <c r="JBU931" s="14"/>
      <c r="JBV931" s="14"/>
      <c r="JBW931" s="14"/>
      <c r="JBX931" s="14"/>
      <c r="JBY931" s="14"/>
      <c r="JBZ931" s="14"/>
      <c r="JCA931" s="14"/>
      <c r="JCB931" s="14"/>
      <c r="JCC931" s="14"/>
      <c r="JCD931" s="14"/>
      <c r="JCE931" s="14"/>
      <c r="JCF931" s="14"/>
      <c r="JCG931" s="14"/>
      <c r="JCH931" s="14"/>
      <c r="JCI931" s="14"/>
      <c r="JCJ931" s="14"/>
      <c r="JCK931" s="14"/>
      <c r="JCL931" s="14"/>
      <c r="JCM931" s="14"/>
      <c r="JCN931" s="14"/>
      <c r="JCO931" s="14"/>
      <c r="JCP931" s="14"/>
      <c r="JCQ931" s="14"/>
      <c r="JCR931" s="14"/>
      <c r="JCS931" s="14"/>
      <c r="JCT931" s="14"/>
      <c r="JCU931" s="14"/>
      <c r="JCV931" s="14"/>
      <c r="JCW931" s="14"/>
      <c r="JCX931" s="14"/>
      <c r="JCY931" s="14"/>
      <c r="JCZ931" s="14"/>
      <c r="JDA931" s="14"/>
      <c r="JDB931" s="14"/>
      <c r="JDC931" s="14"/>
      <c r="JDD931" s="14"/>
      <c r="JDE931" s="14"/>
      <c r="JDF931" s="14"/>
      <c r="JDG931" s="14"/>
      <c r="JDH931" s="14"/>
      <c r="JDI931" s="14"/>
      <c r="JDJ931" s="14"/>
      <c r="JDK931" s="14"/>
      <c r="JDL931" s="14"/>
      <c r="JDM931" s="14"/>
      <c r="JDN931" s="14"/>
      <c r="JDO931" s="14"/>
      <c r="JDP931" s="14"/>
      <c r="JDQ931" s="14"/>
      <c r="JDR931" s="14"/>
      <c r="JDS931" s="14"/>
      <c r="JDT931" s="14"/>
      <c r="JDU931" s="14"/>
      <c r="JDV931" s="14"/>
      <c r="JDW931" s="14"/>
      <c r="JDX931" s="14"/>
      <c r="JDY931" s="14"/>
      <c r="JDZ931" s="14"/>
      <c r="JEA931" s="14"/>
      <c r="JEB931" s="14"/>
      <c r="JEC931" s="14"/>
      <c r="JED931" s="14"/>
      <c r="JEE931" s="14"/>
      <c r="JEF931" s="14"/>
      <c r="JEG931" s="14"/>
      <c r="JEH931" s="14"/>
      <c r="JEI931" s="14"/>
      <c r="JEJ931" s="14"/>
      <c r="JEK931" s="14"/>
      <c r="JEL931" s="14"/>
      <c r="JEM931" s="14"/>
      <c r="JEN931" s="14"/>
      <c r="JEO931" s="14"/>
      <c r="JEP931" s="14"/>
      <c r="JEQ931" s="14"/>
      <c r="JER931" s="14"/>
      <c r="JES931" s="14"/>
      <c r="JET931" s="14"/>
      <c r="JEU931" s="14"/>
      <c r="JEV931" s="14"/>
      <c r="JEW931" s="14"/>
      <c r="JEX931" s="14"/>
      <c r="JEY931" s="14"/>
      <c r="JEZ931" s="14"/>
      <c r="JFA931" s="14"/>
      <c r="JFB931" s="14"/>
      <c r="JFC931" s="14"/>
      <c r="JFD931" s="14"/>
      <c r="JFE931" s="14"/>
      <c r="JFF931" s="14"/>
      <c r="JFG931" s="14"/>
      <c r="JFH931" s="14"/>
      <c r="JFI931" s="14"/>
      <c r="JFJ931" s="14"/>
      <c r="JFK931" s="14"/>
      <c r="JFL931" s="14"/>
      <c r="JFM931" s="14"/>
      <c r="JFN931" s="14"/>
      <c r="JFO931" s="14"/>
      <c r="JFP931" s="14"/>
      <c r="JFQ931" s="14"/>
      <c r="JFR931" s="14"/>
      <c r="JFS931" s="14"/>
      <c r="JFT931" s="14"/>
      <c r="JFU931" s="14"/>
      <c r="JFV931" s="14"/>
      <c r="JFW931" s="14"/>
      <c r="JFX931" s="14"/>
      <c r="JFY931" s="14"/>
      <c r="JFZ931" s="14"/>
      <c r="JGA931" s="14"/>
      <c r="JGB931" s="14"/>
      <c r="JGC931" s="14"/>
      <c r="JGD931" s="14"/>
      <c r="JGE931" s="14"/>
      <c r="JGF931" s="14"/>
      <c r="JGG931" s="14"/>
      <c r="JGH931" s="14"/>
      <c r="JGI931" s="14"/>
      <c r="JGJ931" s="14"/>
      <c r="JGK931" s="14"/>
      <c r="JGL931" s="14"/>
      <c r="JGM931" s="14"/>
      <c r="JGN931" s="14"/>
      <c r="JGO931" s="14"/>
      <c r="JGP931" s="14"/>
      <c r="JGQ931" s="14"/>
      <c r="JGR931" s="14"/>
      <c r="JGS931" s="14"/>
      <c r="JGT931" s="14"/>
      <c r="JGU931" s="14"/>
      <c r="JGV931" s="14"/>
      <c r="JGW931" s="14"/>
      <c r="JGX931" s="14"/>
      <c r="JGY931" s="14"/>
      <c r="JGZ931" s="14"/>
      <c r="JHA931" s="14"/>
      <c r="JHB931" s="14"/>
      <c r="JHC931" s="14"/>
      <c r="JHD931" s="14"/>
      <c r="JHE931" s="14"/>
      <c r="JHF931" s="14"/>
      <c r="JHG931" s="14"/>
      <c r="JHH931" s="14"/>
      <c r="JHI931" s="14"/>
      <c r="JHJ931" s="14"/>
      <c r="JHK931" s="14"/>
      <c r="JHL931" s="14"/>
      <c r="JHM931" s="14"/>
      <c r="JHN931" s="14"/>
      <c r="JHO931" s="14"/>
      <c r="JHP931" s="14"/>
      <c r="JHQ931" s="14"/>
      <c r="JHR931" s="14"/>
      <c r="JHS931" s="14"/>
      <c r="JHT931" s="14"/>
      <c r="JHU931" s="14"/>
      <c r="JHV931" s="14"/>
      <c r="JHW931" s="14"/>
      <c r="JHX931" s="14"/>
      <c r="JHY931" s="14"/>
      <c r="JHZ931" s="14"/>
      <c r="JIA931" s="14"/>
      <c r="JIB931" s="14"/>
      <c r="JIC931" s="14"/>
      <c r="JID931" s="14"/>
      <c r="JIE931" s="14"/>
      <c r="JIF931" s="14"/>
      <c r="JIG931" s="14"/>
      <c r="JIH931" s="14"/>
      <c r="JII931" s="14"/>
      <c r="JIJ931" s="14"/>
      <c r="JIK931" s="14"/>
      <c r="JIL931" s="14"/>
      <c r="JIM931" s="14"/>
      <c r="JIN931" s="14"/>
      <c r="JIO931" s="14"/>
      <c r="JIP931" s="14"/>
      <c r="JIQ931" s="14"/>
      <c r="JIR931" s="14"/>
      <c r="JIS931" s="14"/>
      <c r="JIT931" s="14"/>
      <c r="JIU931" s="14"/>
      <c r="JIV931" s="14"/>
      <c r="JIW931" s="14"/>
      <c r="JIX931" s="14"/>
      <c r="JIY931" s="14"/>
      <c r="JIZ931" s="14"/>
      <c r="JJA931" s="14"/>
      <c r="JJB931" s="14"/>
      <c r="JJC931" s="14"/>
      <c r="JJD931" s="14"/>
      <c r="JJE931" s="14"/>
      <c r="JJF931" s="14"/>
      <c r="JJG931" s="14"/>
      <c r="JJH931" s="14"/>
      <c r="JJI931" s="14"/>
      <c r="JJJ931" s="14"/>
      <c r="JJK931" s="14"/>
      <c r="JJL931" s="14"/>
      <c r="JJM931" s="14"/>
      <c r="JJN931" s="14"/>
      <c r="JJO931" s="14"/>
      <c r="JJP931" s="14"/>
      <c r="JJQ931" s="14"/>
      <c r="JJR931" s="14"/>
      <c r="JJS931" s="14"/>
      <c r="JJT931" s="14"/>
      <c r="JJU931" s="14"/>
      <c r="JJV931" s="14"/>
      <c r="JJW931" s="14"/>
      <c r="JJX931" s="14"/>
      <c r="JJY931" s="14"/>
      <c r="JJZ931" s="14"/>
      <c r="JKA931" s="14"/>
      <c r="JKB931" s="14"/>
      <c r="JKC931" s="14"/>
      <c r="JKD931" s="14"/>
      <c r="JKE931" s="14"/>
      <c r="JKF931" s="14"/>
      <c r="JKG931" s="14"/>
      <c r="JKH931" s="14"/>
      <c r="JKI931" s="14"/>
      <c r="JKJ931" s="14"/>
      <c r="JKK931" s="14"/>
      <c r="JKL931" s="14"/>
      <c r="JKM931" s="14"/>
      <c r="JKN931" s="14"/>
      <c r="JKO931" s="14"/>
      <c r="JKP931" s="14"/>
      <c r="JKQ931" s="14"/>
      <c r="JKR931" s="14"/>
      <c r="JKS931" s="14"/>
      <c r="JKT931" s="14"/>
      <c r="JKU931" s="14"/>
      <c r="JKV931" s="14"/>
      <c r="JKW931" s="14"/>
      <c r="JKX931" s="14"/>
      <c r="JKY931" s="14"/>
      <c r="JKZ931" s="14"/>
      <c r="JLA931" s="14"/>
      <c r="JLB931" s="14"/>
      <c r="JLC931" s="14"/>
      <c r="JLD931" s="14"/>
      <c r="JLE931" s="14"/>
      <c r="JLF931" s="14"/>
      <c r="JLG931" s="14"/>
      <c r="JLH931" s="14"/>
      <c r="JLI931" s="14"/>
      <c r="JLJ931" s="14"/>
      <c r="JLK931" s="14"/>
      <c r="JLL931" s="14"/>
      <c r="JLM931" s="14"/>
      <c r="JLN931" s="14"/>
      <c r="JLO931" s="14"/>
      <c r="JLP931" s="14"/>
      <c r="JLQ931" s="14"/>
      <c r="JLR931" s="14"/>
      <c r="JLS931" s="14"/>
      <c r="JLT931" s="14"/>
      <c r="JLU931" s="14"/>
      <c r="JLV931" s="14"/>
      <c r="JLW931" s="14"/>
      <c r="JLX931" s="14"/>
      <c r="JLY931" s="14"/>
      <c r="JLZ931" s="14"/>
      <c r="JMA931" s="14"/>
      <c r="JMB931" s="14"/>
      <c r="JMC931" s="14"/>
      <c r="JMD931" s="14"/>
      <c r="JME931" s="14"/>
      <c r="JMF931" s="14"/>
      <c r="JMG931" s="14"/>
      <c r="JMH931" s="14"/>
      <c r="JMI931" s="14"/>
      <c r="JMJ931" s="14"/>
      <c r="JMK931" s="14"/>
      <c r="JML931" s="14"/>
      <c r="JMM931" s="14"/>
      <c r="JMN931" s="14"/>
      <c r="JMO931" s="14"/>
      <c r="JMP931" s="14"/>
      <c r="JMQ931" s="14"/>
      <c r="JMR931" s="14"/>
      <c r="JMS931" s="14"/>
      <c r="JMT931" s="14"/>
      <c r="JMU931" s="14"/>
      <c r="JMV931" s="14"/>
      <c r="JMW931" s="14"/>
      <c r="JMX931" s="14"/>
      <c r="JMY931" s="14"/>
      <c r="JMZ931" s="14"/>
      <c r="JNA931" s="14"/>
      <c r="JNB931" s="14"/>
      <c r="JNC931" s="14"/>
      <c r="JND931" s="14"/>
      <c r="JNE931" s="14"/>
      <c r="JNF931" s="14"/>
      <c r="JNG931" s="14"/>
      <c r="JNH931" s="14"/>
      <c r="JNI931" s="14"/>
      <c r="JNJ931" s="14"/>
      <c r="JNK931" s="14"/>
      <c r="JNL931" s="14"/>
      <c r="JNM931" s="14"/>
      <c r="JNN931" s="14"/>
      <c r="JNO931" s="14"/>
      <c r="JNP931" s="14"/>
      <c r="JNQ931" s="14"/>
      <c r="JNR931" s="14"/>
      <c r="JNS931" s="14"/>
      <c r="JNT931" s="14"/>
      <c r="JNU931" s="14"/>
      <c r="JNV931" s="14"/>
      <c r="JNW931" s="14"/>
      <c r="JNX931" s="14"/>
      <c r="JNY931" s="14"/>
      <c r="JNZ931" s="14"/>
      <c r="JOA931" s="14"/>
      <c r="JOB931" s="14"/>
      <c r="JOC931" s="14"/>
      <c r="JOD931" s="14"/>
      <c r="JOE931" s="14"/>
      <c r="JOF931" s="14"/>
      <c r="JOG931" s="14"/>
      <c r="JOH931" s="14"/>
      <c r="JOI931" s="14"/>
      <c r="JOJ931" s="14"/>
      <c r="JOK931" s="14"/>
      <c r="JOL931" s="14"/>
      <c r="JOM931" s="14"/>
      <c r="JON931" s="14"/>
      <c r="JOO931" s="14"/>
      <c r="JOP931" s="14"/>
      <c r="JOQ931" s="14"/>
      <c r="JOR931" s="14"/>
      <c r="JOS931" s="14"/>
      <c r="JOT931" s="14"/>
      <c r="JOU931" s="14"/>
      <c r="JOV931" s="14"/>
      <c r="JOW931" s="14"/>
      <c r="JOX931" s="14"/>
      <c r="JOY931" s="14"/>
      <c r="JOZ931" s="14"/>
      <c r="JPA931" s="14"/>
      <c r="JPB931" s="14"/>
      <c r="JPC931" s="14"/>
      <c r="JPD931" s="14"/>
      <c r="JPE931" s="14"/>
      <c r="JPF931" s="14"/>
      <c r="JPG931" s="14"/>
      <c r="JPH931" s="14"/>
      <c r="JPI931" s="14"/>
      <c r="JPJ931" s="14"/>
      <c r="JPK931" s="14"/>
      <c r="JPL931" s="14"/>
      <c r="JPM931" s="14"/>
      <c r="JPN931" s="14"/>
      <c r="JPO931" s="14"/>
      <c r="JPP931" s="14"/>
      <c r="JPQ931" s="14"/>
      <c r="JPR931" s="14"/>
      <c r="JPS931" s="14"/>
      <c r="JPT931" s="14"/>
      <c r="JPU931" s="14"/>
      <c r="JPV931" s="14"/>
      <c r="JPW931" s="14"/>
      <c r="JPX931" s="14"/>
      <c r="JPY931" s="14"/>
      <c r="JPZ931" s="14"/>
      <c r="JQA931" s="14"/>
      <c r="JQB931" s="14"/>
      <c r="JQC931" s="14"/>
      <c r="JQD931" s="14"/>
      <c r="JQE931" s="14"/>
      <c r="JQF931" s="14"/>
      <c r="JQG931" s="14"/>
      <c r="JQH931" s="14"/>
      <c r="JQI931" s="14"/>
      <c r="JQJ931" s="14"/>
      <c r="JQK931" s="14"/>
      <c r="JQL931" s="14"/>
      <c r="JQM931" s="14"/>
      <c r="JQN931" s="14"/>
      <c r="JQO931" s="14"/>
      <c r="JQP931" s="14"/>
      <c r="JQQ931" s="14"/>
      <c r="JQR931" s="14"/>
      <c r="JQS931" s="14"/>
      <c r="JQT931" s="14"/>
      <c r="JQU931" s="14"/>
      <c r="JQV931" s="14"/>
      <c r="JQW931" s="14"/>
      <c r="JQX931" s="14"/>
      <c r="JQY931" s="14"/>
      <c r="JQZ931" s="14"/>
      <c r="JRA931" s="14"/>
      <c r="JRB931" s="14"/>
      <c r="JRC931" s="14"/>
      <c r="JRD931" s="14"/>
      <c r="JRE931" s="14"/>
      <c r="JRF931" s="14"/>
      <c r="JRG931" s="14"/>
      <c r="JRH931" s="14"/>
      <c r="JRI931" s="14"/>
      <c r="JRJ931" s="14"/>
      <c r="JRK931" s="14"/>
      <c r="JRL931" s="14"/>
      <c r="JRM931" s="14"/>
      <c r="JRN931" s="14"/>
      <c r="JRO931" s="14"/>
      <c r="JRP931" s="14"/>
      <c r="JRQ931" s="14"/>
      <c r="JRR931" s="14"/>
      <c r="JRS931" s="14"/>
      <c r="JRT931" s="14"/>
      <c r="JRU931" s="14"/>
      <c r="JRV931" s="14"/>
      <c r="JRW931" s="14"/>
      <c r="JRX931" s="14"/>
      <c r="JRY931" s="14"/>
      <c r="JRZ931" s="14"/>
      <c r="JSA931" s="14"/>
      <c r="JSB931" s="14"/>
      <c r="JSC931" s="14"/>
      <c r="JSD931" s="14"/>
      <c r="JSE931" s="14"/>
      <c r="JSF931" s="14"/>
      <c r="JSG931" s="14"/>
      <c r="JSH931" s="14"/>
      <c r="JSI931" s="14"/>
      <c r="JSJ931" s="14"/>
      <c r="JSK931" s="14"/>
      <c r="JSL931" s="14"/>
      <c r="JSM931" s="14"/>
      <c r="JSN931" s="14"/>
      <c r="JSO931" s="14"/>
      <c r="JSP931" s="14"/>
      <c r="JSQ931" s="14"/>
      <c r="JSR931" s="14"/>
      <c r="JSS931" s="14"/>
      <c r="JST931" s="14"/>
      <c r="JSU931" s="14"/>
      <c r="JSV931" s="14"/>
      <c r="JSW931" s="14"/>
      <c r="JSX931" s="14"/>
      <c r="JSY931" s="14"/>
      <c r="JSZ931" s="14"/>
      <c r="JTA931" s="14"/>
      <c r="JTB931" s="14"/>
      <c r="JTC931" s="14"/>
      <c r="JTD931" s="14"/>
      <c r="JTE931" s="14"/>
      <c r="JTF931" s="14"/>
      <c r="JTG931" s="14"/>
      <c r="JTH931" s="14"/>
      <c r="JTI931" s="14"/>
      <c r="JTJ931" s="14"/>
      <c r="JTK931" s="14"/>
      <c r="JTL931" s="14"/>
      <c r="JTM931" s="14"/>
      <c r="JTN931" s="14"/>
      <c r="JTO931" s="14"/>
      <c r="JTP931" s="14"/>
      <c r="JTQ931" s="14"/>
      <c r="JTR931" s="14"/>
      <c r="JTS931" s="14"/>
      <c r="JTT931" s="14"/>
      <c r="JTU931" s="14"/>
      <c r="JTV931" s="14"/>
      <c r="JTW931" s="14"/>
      <c r="JTX931" s="14"/>
      <c r="JTY931" s="14"/>
      <c r="JTZ931" s="14"/>
      <c r="JUA931" s="14"/>
      <c r="JUB931" s="14"/>
      <c r="JUC931" s="14"/>
      <c r="JUD931" s="14"/>
      <c r="JUE931" s="14"/>
      <c r="JUF931" s="14"/>
      <c r="JUG931" s="14"/>
      <c r="JUH931" s="14"/>
      <c r="JUI931" s="14"/>
      <c r="JUJ931" s="14"/>
      <c r="JUK931" s="14"/>
      <c r="JUL931" s="14"/>
      <c r="JUM931" s="14"/>
      <c r="JUN931" s="14"/>
      <c r="JUO931" s="14"/>
      <c r="JUP931" s="14"/>
      <c r="JUQ931" s="14"/>
      <c r="JUR931" s="14"/>
      <c r="JUS931" s="14"/>
      <c r="JUT931" s="14"/>
      <c r="JUU931" s="14"/>
      <c r="JUV931" s="14"/>
      <c r="JUW931" s="14"/>
      <c r="JUX931" s="14"/>
      <c r="JUY931" s="14"/>
      <c r="JUZ931" s="14"/>
      <c r="JVA931" s="14"/>
      <c r="JVB931" s="14"/>
      <c r="JVC931" s="14"/>
      <c r="JVD931" s="14"/>
      <c r="JVE931" s="14"/>
      <c r="JVF931" s="14"/>
      <c r="JVG931" s="14"/>
      <c r="JVH931" s="14"/>
      <c r="JVI931" s="14"/>
      <c r="JVJ931" s="14"/>
      <c r="JVK931" s="14"/>
      <c r="JVL931" s="14"/>
      <c r="JVM931" s="14"/>
      <c r="JVN931" s="14"/>
      <c r="JVO931" s="14"/>
      <c r="JVP931" s="14"/>
      <c r="JVQ931" s="14"/>
      <c r="JVR931" s="14"/>
      <c r="JVS931" s="14"/>
      <c r="JVT931" s="14"/>
      <c r="JVU931" s="14"/>
      <c r="JVV931" s="14"/>
      <c r="JVW931" s="14"/>
      <c r="JVX931" s="14"/>
      <c r="JVY931" s="14"/>
      <c r="JVZ931" s="14"/>
      <c r="JWA931" s="14"/>
      <c r="JWB931" s="14"/>
      <c r="JWC931" s="14"/>
      <c r="JWD931" s="14"/>
      <c r="JWE931" s="14"/>
      <c r="JWF931" s="14"/>
      <c r="JWG931" s="14"/>
      <c r="JWH931" s="14"/>
      <c r="JWI931" s="14"/>
      <c r="JWJ931" s="14"/>
      <c r="JWK931" s="14"/>
      <c r="JWL931" s="14"/>
      <c r="JWM931" s="14"/>
      <c r="JWN931" s="14"/>
      <c r="JWO931" s="14"/>
      <c r="JWP931" s="14"/>
      <c r="JWQ931" s="14"/>
      <c r="JWR931" s="14"/>
      <c r="JWS931" s="14"/>
      <c r="JWT931" s="14"/>
      <c r="JWU931" s="14"/>
      <c r="JWV931" s="14"/>
      <c r="JWW931" s="14"/>
      <c r="JWX931" s="14"/>
      <c r="JWY931" s="14"/>
      <c r="JWZ931" s="14"/>
      <c r="JXA931" s="14"/>
      <c r="JXB931" s="14"/>
      <c r="JXC931" s="14"/>
      <c r="JXD931" s="14"/>
      <c r="JXE931" s="14"/>
      <c r="JXF931" s="14"/>
      <c r="JXG931" s="14"/>
      <c r="JXH931" s="14"/>
      <c r="JXI931" s="14"/>
      <c r="JXJ931" s="14"/>
      <c r="JXK931" s="14"/>
      <c r="JXL931" s="14"/>
      <c r="JXM931" s="14"/>
      <c r="JXN931" s="14"/>
      <c r="JXO931" s="14"/>
      <c r="JXP931" s="14"/>
      <c r="JXQ931" s="14"/>
      <c r="JXR931" s="14"/>
      <c r="JXS931" s="14"/>
      <c r="JXT931" s="14"/>
      <c r="JXU931" s="14"/>
      <c r="JXV931" s="14"/>
      <c r="JXW931" s="14"/>
      <c r="JXX931" s="14"/>
      <c r="JXY931" s="14"/>
      <c r="JXZ931" s="14"/>
      <c r="JYA931" s="14"/>
      <c r="JYB931" s="14"/>
      <c r="JYC931" s="14"/>
      <c r="JYD931" s="14"/>
      <c r="JYE931" s="14"/>
      <c r="JYF931" s="14"/>
      <c r="JYG931" s="14"/>
      <c r="JYH931" s="14"/>
      <c r="JYI931" s="14"/>
      <c r="JYJ931" s="14"/>
      <c r="JYK931" s="14"/>
      <c r="JYL931" s="14"/>
      <c r="JYM931" s="14"/>
      <c r="JYN931" s="14"/>
      <c r="JYO931" s="14"/>
      <c r="JYP931" s="14"/>
      <c r="JYQ931" s="14"/>
      <c r="JYR931" s="14"/>
      <c r="JYS931" s="14"/>
      <c r="JYT931" s="14"/>
      <c r="JYU931" s="14"/>
      <c r="JYV931" s="14"/>
      <c r="JYW931" s="14"/>
      <c r="JYX931" s="14"/>
      <c r="JYY931" s="14"/>
      <c r="JYZ931" s="14"/>
      <c r="JZA931" s="14"/>
      <c r="JZB931" s="14"/>
      <c r="JZC931" s="14"/>
      <c r="JZD931" s="14"/>
      <c r="JZE931" s="14"/>
      <c r="JZF931" s="14"/>
      <c r="JZG931" s="14"/>
      <c r="JZH931" s="14"/>
      <c r="JZI931" s="14"/>
      <c r="JZJ931" s="14"/>
      <c r="JZK931" s="14"/>
      <c r="JZL931" s="14"/>
      <c r="JZM931" s="14"/>
      <c r="JZN931" s="14"/>
      <c r="JZO931" s="14"/>
      <c r="JZP931" s="14"/>
      <c r="JZQ931" s="14"/>
      <c r="JZR931" s="14"/>
      <c r="JZS931" s="14"/>
      <c r="JZT931" s="14"/>
      <c r="JZU931" s="14"/>
      <c r="JZV931" s="14"/>
      <c r="JZW931" s="14"/>
      <c r="JZX931" s="14"/>
      <c r="JZY931" s="14"/>
      <c r="JZZ931" s="14"/>
      <c r="KAA931" s="14"/>
      <c r="KAB931" s="14"/>
      <c r="KAC931" s="14"/>
      <c r="KAD931" s="14"/>
      <c r="KAE931" s="14"/>
      <c r="KAF931" s="14"/>
      <c r="KAG931" s="14"/>
      <c r="KAH931" s="14"/>
      <c r="KAI931" s="14"/>
      <c r="KAJ931" s="14"/>
      <c r="KAK931" s="14"/>
      <c r="KAL931" s="14"/>
      <c r="KAM931" s="14"/>
      <c r="KAN931" s="14"/>
      <c r="KAO931" s="14"/>
      <c r="KAP931" s="14"/>
      <c r="KAQ931" s="14"/>
      <c r="KAR931" s="14"/>
      <c r="KAS931" s="14"/>
      <c r="KAT931" s="14"/>
      <c r="KAU931" s="14"/>
      <c r="KAV931" s="14"/>
      <c r="KAW931" s="14"/>
      <c r="KAX931" s="14"/>
      <c r="KAY931" s="14"/>
      <c r="KAZ931" s="14"/>
      <c r="KBA931" s="14"/>
      <c r="KBB931" s="14"/>
      <c r="KBC931" s="14"/>
      <c r="KBD931" s="14"/>
      <c r="KBE931" s="14"/>
      <c r="KBF931" s="14"/>
      <c r="KBG931" s="14"/>
      <c r="KBH931" s="14"/>
      <c r="KBI931" s="14"/>
      <c r="KBJ931" s="14"/>
      <c r="KBK931" s="14"/>
      <c r="KBL931" s="14"/>
      <c r="KBM931" s="14"/>
      <c r="KBN931" s="14"/>
      <c r="KBO931" s="14"/>
      <c r="KBP931" s="14"/>
      <c r="KBQ931" s="14"/>
      <c r="KBR931" s="14"/>
      <c r="KBS931" s="14"/>
      <c r="KBT931" s="14"/>
      <c r="KBU931" s="14"/>
      <c r="KBV931" s="14"/>
      <c r="KBW931" s="14"/>
      <c r="KBX931" s="14"/>
      <c r="KBY931" s="14"/>
      <c r="KBZ931" s="14"/>
      <c r="KCA931" s="14"/>
      <c r="KCB931" s="14"/>
      <c r="KCC931" s="14"/>
      <c r="KCD931" s="14"/>
      <c r="KCE931" s="14"/>
      <c r="KCF931" s="14"/>
      <c r="KCG931" s="14"/>
      <c r="KCH931" s="14"/>
      <c r="KCI931" s="14"/>
      <c r="KCJ931" s="14"/>
      <c r="KCK931" s="14"/>
      <c r="KCL931" s="14"/>
      <c r="KCM931" s="14"/>
      <c r="KCN931" s="14"/>
      <c r="KCO931" s="14"/>
      <c r="KCP931" s="14"/>
      <c r="KCQ931" s="14"/>
      <c r="KCR931" s="14"/>
      <c r="KCS931" s="14"/>
      <c r="KCT931" s="14"/>
      <c r="KCU931" s="14"/>
      <c r="KCV931" s="14"/>
      <c r="KCW931" s="14"/>
      <c r="KCX931" s="14"/>
      <c r="KCY931" s="14"/>
      <c r="KCZ931" s="14"/>
      <c r="KDA931" s="14"/>
      <c r="KDB931" s="14"/>
      <c r="KDC931" s="14"/>
      <c r="KDD931" s="14"/>
      <c r="KDE931" s="14"/>
      <c r="KDF931" s="14"/>
      <c r="KDG931" s="14"/>
      <c r="KDH931" s="14"/>
      <c r="KDI931" s="14"/>
      <c r="KDJ931" s="14"/>
      <c r="KDK931" s="14"/>
      <c r="KDL931" s="14"/>
      <c r="KDM931" s="14"/>
      <c r="KDN931" s="14"/>
      <c r="KDO931" s="14"/>
      <c r="KDP931" s="14"/>
      <c r="KDQ931" s="14"/>
      <c r="KDR931" s="14"/>
      <c r="KDS931" s="14"/>
      <c r="KDT931" s="14"/>
      <c r="KDU931" s="14"/>
      <c r="KDV931" s="14"/>
      <c r="KDW931" s="14"/>
      <c r="KDX931" s="14"/>
      <c r="KDY931" s="14"/>
      <c r="KDZ931" s="14"/>
      <c r="KEA931" s="14"/>
      <c r="KEB931" s="14"/>
      <c r="KEC931" s="14"/>
      <c r="KED931" s="14"/>
      <c r="KEE931" s="14"/>
      <c r="KEF931" s="14"/>
      <c r="KEG931" s="14"/>
      <c r="KEH931" s="14"/>
      <c r="KEI931" s="14"/>
      <c r="KEJ931" s="14"/>
      <c r="KEK931" s="14"/>
      <c r="KEL931" s="14"/>
      <c r="KEM931" s="14"/>
      <c r="KEN931" s="14"/>
      <c r="KEO931" s="14"/>
      <c r="KEP931" s="14"/>
      <c r="KEQ931" s="14"/>
      <c r="KER931" s="14"/>
      <c r="KES931" s="14"/>
      <c r="KET931" s="14"/>
      <c r="KEU931" s="14"/>
      <c r="KEV931" s="14"/>
      <c r="KEW931" s="14"/>
      <c r="KEX931" s="14"/>
      <c r="KEY931" s="14"/>
      <c r="KEZ931" s="14"/>
      <c r="KFA931" s="14"/>
      <c r="KFB931" s="14"/>
      <c r="KFC931" s="14"/>
      <c r="KFD931" s="14"/>
      <c r="KFE931" s="14"/>
      <c r="KFF931" s="14"/>
      <c r="KFG931" s="14"/>
      <c r="KFH931" s="14"/>
      <c r="KFI931" s="14"/>
      <c r="KFJ931" s="14"/>
      <c r="KFK931" s="14"/>
      <c r="KFL931" s="14"/>
      <c r="KFM931" s="14"/>
      <c r="KFN931" s="14"/>
      <c r="KFO931" s="14"/>
      <c r="KFP931" s="14"/>
      <c r="KFQ931" s="14"/>
      <c r="KFR931" s="14"/>
      <c r="KFS931" s="14"/>
      <c r="KFT931" s="14"/>
      <c r="KFU931" s="14"/>
      <c r="KFV931" s="14"/>
      <c r="KFW931" s="14"/>
      <c r="KFX931" s="14"/>
      <c r="KFY931" s="14"/>
      <c r="KFZ931" s="14"/>
      <c r="KGA931" s="14"/>
      <c r="KGB931" s="14"/>
      <c r="KGC931" s="14"/>
      <c r="KGD931" s="14"/>
      <c r="KGE931" s="14"/>
      <c r="KGF931" s="14"/>
      <c r="KGG931" s="14"/>
      <c r="KGH931" s="14"/>
      <c r="KGI931" s="14"/>
      <c r="KGJ931" s="14"/>
      <c r="KGK931" s="14"/>
      <c r="KGL931" s="14"/>
      <c r="KGM931" s="14"/>
      <c r="KGN931" s="14"/>
      <c r="KGO931" s="14"/>
      <c r="KGP931" s="14"/>
      <c r="KGQ931" s="14"/>
      <c r="KGR931" s="14"/>
      <c r="KGS931" s="14"/>
      <c r="KGT931" s="14"/>
      <c r="KGU931" s="14"/>
      <c r="KGV931" s="14"/>
      <c r="KGW931" s="14"/>
      <c r="KGX931" s="14"/>
      <c r="KGY931" s="14"/>
      <c r="KGZ931" s="14"/>
      <c r="KHA931" s="14"/>
      <c r="KHB931" s="14"/>
      <c r="KHC931" s="14"/>
      <c r="KHD931" s="14"/>
      <c r="KHE931" s="14"/>
      <c r="KHF931" s="14"/>
      <c r="KHG931" s="14"/>
      <c r="KHH931" s="14"/>
      <c r="KHI931" s="14"/>
      <c r="KHJ931" s="14"/>
      <c r="KHK931" s="14"/>
      <c r="KHL931" s="14"/>
      <c r="KHM931" s="14"/>
      <c r="KHN931" s="14"/>
      <c r="KHO931" s="14"/>
      <c r="KHP931" s="14"/>
      <c r="KHQ931" s="14"/>
      <c r="KHR931" s="14"/>
      <c r="KHS931" s="14"/>
      <c r="KHT931" s="14"/>
      <c r="KHU931" s="14"/>
      <c r="KHV931" s="14"/>
      <c r="KHW931" s="14"/>
      <c r="KHX931" s="14"/>
      <c r="KHY931" s="14"/>
      <c r="KHZ931" s="14"/>
      <c r="KIA931" s="14"/>
      <c r="KIB931" s="14"/>
      <c r="KIC931" s="14"/>
      <c r="KID931" s="14"/>
      <c r="KIE931" s="14"/>
      <c r="KIF931" s="14"/>
      <c r="KIG931" s="14"/>
      <c r="KIH931" s="14"/>
      <c r="KII931" s="14"/>
      <c r="KIJ931" s="14"/>
      <c r="KIK931" s="14"/>
      <c r="KIL931" s="14"/>
      <c r="KIM931" s="14"/>
      <c r="KIN931" s="14"/>
      <c r="KIO931" s="14"/>
      <c r="KIP931" s="14"/>
      <c r="KIQ931" s="14"/>
      <c r="KIR931" s="14"/>
      <c r="KIS931" s="14"/>
      <c r="KIT931" s="14"/>
      <c r="KIU931" s="14"/>
      <c r="KIV931" s="14"/>
      <c r="KIW931" s="14"/>
      <c r="KIX931" s="14"/>
      <c r="KIY931" s="14"/>
      <c r="KIZ931" s="14"/>
      <c r="KJA931" s="14"/>
      <c r="KJB931" s="14"/>
      <c r="KJC931" s="14"/>
      <c r="KJD931" s="14"/>
      <c r="KJE931" s="14"/>
      <c r="KJF931" s="14"/>
      <c r="KJG931" s="14"/>
      <c r="KJH931" s="14"/>
      <c r="KJI931" s="14"/>
      <c r="KJJ931" s="14"/>
      <c r="KJK931" s="14"/>
      <c r="KJL931" s="14"/>
      <c r="KJM931" s="14"/>
      <c r="KJN931" s="14"/>
      <c r="KJO931" s="14"/>
      <c r="KJP931" s="14"/>
      <c r="KJQ931" s="14"/>
      <c r="KJR931" s="14"/>
      <c r="KJS931" s="14"/>
      <c r="KJT931" s="14"/>
      <c r="KJU931" s="14"/>
      <c r="KJV931" s="14"/>
      <c r="KJW931" s="14"/>
      <c r="KJX931" s="14"/>
      <c r="KJY931" s="14"/>
      <c r="KJZ931" s="14"/>
      <c r="KKA931" s="14"/>
      <c r="KKB931" s="14"/>
      <c r="KKC931" s="14"/>
      <c r="KKD931" s="14"/>
      <c r="KKE931" s="14"/>
      <c r="KKF931" s="14"/>
      <c r="KKG931" s="14"/>
      <c r="KKH931" s="14"/>
      <c r="KKI931" s="14"/>
      <c r="KKJ931" s="14"/>
      <c r="KKK931" s="14"/>
      <c r="KKL931" s="14"/>
      <c r="KKM931" s="14"/>
      <c r="KKN931" s="14"/>
      <c r="KKO931" s="14"/>
      <c r="KKP931" s="14"/>
      <c r="KKQ931" s="14"/>
      <c r="KKR931" s="14"/>
      <c r="KKS931" s="14"/>
      <c r="KKT931" s="14"/>
      <c r="KKU931" s="14"/>
      <c r="KKV931" s="14"/>
      <c r="KKW931" s="14"/>
      <c r="KKX931" s="14"/>
      <c r="KKY931" s="14"/>
      <c r="KKZ931" s="14"/>
      <c r="KLA931" s="14"/>
      <c r="KLB931" s="14"/>
      <c r="KLC931" s="14"/>
      <c r="KLD931" s="14"/>
      <c r="KLE931" s="14"/>
      <c r="KLF931" s="14"/>
      <c r="KLG931" s="14"/>
      <c r="KLH931" s="14"/>
      <c r="KLI931" s="14"/>
      <c r="KLJ931" s="14"/>
      <c r="KLK931" s="14"/>
      <c r="KLL931" s="14"/>
      <c r="KLM931" s="14"/>
      <c r="KLN931" s="14"/>
      <c r="KLO931" s="14"/>
      <c r="KLP931" s="14"/>
      <c r="KLQ931" s="14"/>
      <c r="KLR931" s="14"/>
      <c r="KLS931" s="14"/>
      <c r="KLT931" s="14"/>
      <c r="KLU931" s="14"/>
      <c r="KLV931" s="14"/>
      <c r="KLW931" s="14"/>
      <c r="KLX931" s="14"/>
      <c r="KLY931" s="14"/>
      <c r="KLZ931" s="14"/>
      <c r="KMA931" s="14"/>
      <c r="KMB931" s="14"/>
      <c r="KMC931" s="14"/>
      <c r="KMD931" s="14"/>
      <c r="KME931" s="14"/>
      <c r="KMF931" s="14"/>
      <c r="KMG931" s="14"/>
      <c r="KMH931" s="14"/>
      <c r="KMI931" s="14"/>
      <c r="KMJ931" s="14"/>
      <c r="KMK931" s="14"/>
      <c r="KML931" s="14"/>
      <c r="KMM931" s="14"/>
      <c r="KMN931" s="14"/>
      <c r="KMO931" s="14"/>
      <c r="KMP931" s="14"/>
      <c r="KMQ931" s="14"/>
      <c r="KMR931" s="14"/>
      <c r="KMS931" s="14"/>
      <c r="KMT931" s="14"/>
      <c r="KMU931" s="14"/>
      <c r="KMV931" s="14"/>
      <c r="KMW931" s="14"/>
      <c r="KMX931" s="14"/>
      <c r="KMY931" s="14"/>
      <c r="KMZ931" s="14"/>
      <c r="KNA931" s="14"/>
      <c r="KNB931" s="14"/>
      <c r="KNC931" s="14"/>
      <c r="KND931" s="14"/>
      <c r="KNE931" s="14"/>
      <c r="KNF931" s="14"/>
      <c r="KNG931" s="14"/>
      <c r="KNH931" s="14"/>
      <c r="KNI931" s="14"/>
      <c r="KNJ931" s="14"/>
      <c r="KNK931" s="14"/>
      <c r="KNL931" s="14"/>
      <c r="KNM931" s="14"/>
      <c r="KNN931" s="14"/>
      <c r="KNO931" s="14"/>
      <c r="KNP931" s="14"/>
      <c r="KNQ931" s="14"/>
      <c r="KNR931" s="14"/>
      <c r="KNS931" s="14"/>
      <c r="KNT931" s="14"/>
      <c r="KNU931" s="14"/>
      <c r="KNV931" s="14"/>
      <c r="KNW931" s="14"/>
      <c r="KNX931" s="14"/>
      <c r="KNY931" s="14"/>
      <c r="KNZ931" s="14"/>
      <c r="KOA931" s="14"/>
      <c r="KOB931" s="14"/>
      <c r="KOC931" s="14"/>
      <c r="KOD931" s="14"/>
      <c r="KOE931" s="14"/>
      <c r="KOF931" s="14"/>
      <c r="KOG931" s="14"/>
      <c r="KOH931" s="14"/>
      <c r="KOI931" s="14"/>
      <c r="KOJ931" s="14"/>
      <c r="KOK931" s="14"/>
      <c r="KOL931" s="14"/>
      <c r="KOM931" s="14"/>
      <c r="KON931" s="14"/>
      <c r="KOO931" s="14"/>
      <c r="KOP931" s="14"/>
      <c r="KOQ931" s="14"/>
      <c r="KOR931" s="14"/>
      <c r="KOS931" s="14"/>
      <c r="KOT931" s="14"/>
      <c r="KOU931" s="14"/>
      <c r="KOV931" s="14"/>
      <c r="KOW931" s="14"/>
      <c r="KOX931" s="14"/>
      <c r="KOY931" s="14"/>
      <c r="KOZ931" s="14"/>
      <c r="KPA931" s="14"/>
      <c r="KPB931" s="14"/>
      <c r="KPC931" s="14"/>
      <c r="KPD931" s="14"/>
      <c r="KPE931" s="14"/>
      <c r="KPF931" s="14"/>
      <c r="KPG931" s="14"/>
      <c r="KPH931" s="14"/>
      <c r="KPI931" s="14"/>
      <c r="KPJ931" s="14"/>
      <c r="KPK931" s="14"/>
      <c r="KPL931" s="14"/>
      <c r="KPM931" s="14"/>
      <c r="KPN931" s="14"/>
      <c r="KPO931" s="14"/>
      <c r="KPP931" s="14"/>
      <c r="KPQ931" s="14"/>
      <c r="KPR931" s="14"/>
      <c r="KPS931" s="14"/>
      <c r="KPT931" s="14"/>
      <c r="KPU931" s="14"/>
      <c r="KPV931" s="14"/>
      <c r="KPW931" s="14"/>
      <c r="KPX931" s="14"/>
      <c r="KPY931" s="14"/>
      <c r="KPZ931" s="14"/>
      <c r="KQA931" s="14"/>
      <c r="KQB931" s="14"/>
      <c r="KQC931" s="14"/>
      <c r="KQD931" s="14"/>
      <c r="KQE931" s="14"/>
      <c r="KQF931" s="14"/>
      <c r="KQG931" s="14"/>
      <c r="KQH931" s="14"/>
      <c r="KQI931" s="14"/>
      <c r="KQJ931" s="14"/>
      <c r="KQK931" s="14"/>
      <c r="KQL931" s="14"/>
      <c r="KQM931" s="14"/>
      <c r="KQN931" s="14"/>
      <c r="KQO931" s="14"/>
      <c r="KQP931" s="14"/>
      <c r="KQQ931" s="14"/>
      <c r="KQR931" s="14"/>
      <c r="KQS931" s="14"/>
      <c r="KQT931" s="14"/>
      <c r="KQU931" s="14"/>
      <c r="KQV931" s="14"/>
      <c r="KQW931" s="14"/>
      <c r="KQX931" s="14"/>
      <c r="KQY931" s="14"/>
      <c r="KQZ931" s="14"/>
      <c r="KRA931" s="14"/>
      <c r="KRB931" s="14"/>
      <c r="KRC931" s="14"/>
      <c r="KRD931" s="14"/>
      <c r="KRE931" s="14"/>
      <c r="KRF931" s="14"/>
      <c r="KRG931" s="14"/>
      <c r="KRH931" s="14"/>
      <c r="KRI931" s="14"/>
      <c r="KRJ931" s="14"/>
      <c r="KRK931" s="14"/>
      <c r="KRL931" s="14"/>
      <c r="KRM931" s="14"/>
      <c r="KRN931" s="14"/>
      <c r="KRO931" s="14"/>
      <c r="KRP931" s="14"/>
      <c r="KRQ931" s="14"/>
      <c r="KRR931" s="14"/>
      <c r="KRS931" s="14"/>
      <c r="KRT931" s="14"/>
      <c r="KRU931" s="14"/>
      <c r="KRV931" s="14"/>
      <c r="KRW931" s="14"/>
      <c r="KRX931" s="14"/>
      <c r="KRY931" s="14"/>
      <c r="KRZ931" s="14"/>
      <c r="KSA931" s="14"/>
      <c r="KSB931" s="14"/>
      <c r="KSC931" s="14"/>
      <c r="KSD931" s="14"/>
      <c r="KSE931" s="14"/>
      <c r="KSF931" s="14"/>
      <c r="KSG931" s="14"/>
      <c r="KSH931" s="14"/>
      <c r="KSI931" s="14"/>
      <c r="KSJ931" s="14"/>
      <c r="KSK931" s="14"/>
      <c r="KSL931" s="14"/>
      <c r="KSM931" s="14"/>
      <c r="KSN931" s="14"/>
      <c r="KSO931" s="14"/>
      <c r="KSP931" s="14"/>
      <c r="KSQ931" s="14"/>
      <c r="KSR931" s="14"/>
      <c r="KSS931" s="14"/>
      <c r="KST931" s="14"/>
      <c r="KSU931" s="14"/>
      <c r="KSV931" s="14"/>
      <c r="KSW931" s="14"/>
      <c r="KSX931" s="14"/>
      <c r="KSY931" s="14"/>
      <c r="KSZ931" s="14"/>
      <c r="KTA931" s="14"/>
      <c r="KTB931" s="14"/>
      <c r="KTC931" s="14"/>
      <c r="KTD931" s="14"/>
      <c r="KTE931" s="14"/>
      <c r="KTF931" s="14"/>
      <c r="KTG931" s="14"/>
      <c r="KTH931" s="14"/>
      <c r="KTI931" s="14"/>
      <c r="KTJ931" s="14"/>
      <c r="KTK931" s="14"/>
      <c r="KTL931" s="14"/>
      <c r="KTM931" s="14"/>
      <c r="KTN931" s="14"/>
      <c r="KTO931" s="14"/>
      <c r="KTP931" s="14"/>
      <c r="KTQ931" s="14"/>
      <c r="KTR931" s="14"/>
      <c r="KTS931" s="14"/>
      <c r="KTT931" s="14"/>
      <c r="KTU931" s="14"/>
      <c r="KTV931" s="14"/>
      <c r="KTW931" s="14"/>
      <c r="KTX931" s="14"/>
      <c r="KTY931" s="14"/>
      <c r="KTZ931" s="14"/>
      <c r="KUA931" s="14"/>
      <c r="KUB931" s="14"/>
      <c r="KUC931" s="14"/>
      <c r="KUD931" s="14"/>
      <c r="KUE931" s="14"/>
      <c r="KUF931" s="14"/>
      <c r="KUG931" s="14"/>
      <c r="KUH931" s="14"/>
      <c r="KUI931" s="14"/>
      <c r="KUJ931" s="14"/>
      <c r="KUK931" s="14"/>
      <c r="KUL931" s="14"/>
      <c r="KUM931" s="14"/>
      <c r="KUN931" s="14"/>
      <c r="KUO931" s="14"/>
      <c r="KUP931" s="14"/>
      <c r="KUQ931" s="14"/>
      <c r="KUR931" s="14"/>
      <c r="KUS931" s="14"/>
      <c r="KUT931" s="14"/>
      <c r="KUU931" s="14"/>
      <c r="KUV931" s="14"/>
      <c r="KUW931" s="14"/>
      <c r="KUX931" s="14"/>
      <c r="KUY931" s="14"/>
      <c r="KUZ931" s="14"/>
      <c r="KVA931" s="14"/>
      <c r="KVB931" s="14"/>
      <c r="KVC931" s="14"/>
      <c r="KVD931" s="14"/>
      <c r="KVE931" s="14"/>
      <c r="KVF931" s="14"/>
      <c r="KVG931" s="14"/>
      <c r="KVH931" s="14"/>
      <c r="KVI931" s="14"/>
      <c r="KVJ931" s="14"/>
      <c r="KVK931" s="14"/>
      <c r="KVL931" s="14"/>
      <c r="KVM931" s="14"/>
      <c r="KVN931" s="14"/>
      <c r="KVO931" s="14"/>
      <c r="KVP931" s="14"/>
      <c r="KVQ931" s="14"/>
      <c r="KVR931" s="14"/>
      <c r="KVS931" s="14"/>
      <c r="KVT931" s="14"/>
      <c r="KVU931" s="14"/>
      <c r="KVV931" s="14"/>
      <c r="KVW931" s="14"/>
      <c r="KVX931" s="14"/>
      <c r="KVY931" s="14"/>
      <c r="KVZ931" s="14"/>
      <c r="KWA931" s="14"/>
      <c r="KWB931" s="14"/>
      <c r="KWC931" s="14"/>
      <c r="KWD931" s="14"/>
      <c r="KWE931" s="14"/>
      <c r="KWF931" s="14"/>
      <c r="KWG931" s="14"/>
      <c r="KWH931" s="14"/>
      <c r="KWI931" s="14"/>
      <c r="KWJ931" s="14"/>
      <c r="KWK931" s="14"/>
      <c r="KWL931" s="14"/>
      <c r="KWM931" s="14"/>
      <c r="KWN931" s="14"/>
      <c r="KWO931" s="14"/>
      <c r="KWP931" s="14"/>
      <c r="KWQ931" s="14"/>
      <c r="KWR931" s="14"/>
      <c r="KWS931" s="14"/>
      <c r="KWT931" s="14"/>
      <c r="KWU931" s="14"/>
      <c r="KWV931" s="14"/>
      <c r="KWW931" s="14"/>
      <c r="KWX931" s="14"/>
      <c r="KWY931" s="14"/>
      <c r="KWZ931" s="14"/>
      <c r="KXA931" s="14"/>
      <c r="KXB931" s="14"/>
      <c r="KXC931" s="14"/>
      <c r="KXD931" s="14"/>
      <c r="KXE931" s="14"/>
      <c r="KXF931" s="14"/>
      <c r="KXG931" s="14"/>
      <c r="KXH931" s="14"/>
      <c r="KXI931" s="14"/>
      <c r="KXJ931" s="14"/>
      <c r="KXK931" s="14"/>
      <c r="KXL931" s="14"/>
      <c r="KXM931" s="14"/>
      <c r="KXN931" s="14"/>
      <c r="KXO931" s="14"/>
      <c r="KXP931" s="14"/>
      <c r="KXQ931" s="14"/>
      <c r="KXR931" s="14"/>
      <c r="KXS931" s="14"/>
      <c r="KXT931" s="14"/>
      <c r="KXU931" s="14"/>
      <c r="KXV931" s="14"/>
      <c r="KXW931" s="14"/>
      <c r="KXX931" s="14"/>
      <c r="KXY931" s="14"/>
      <c r="KXZ931" s="14"/>
      <c r="KYA931" s="14"/>
      <c r="KYB931" s="14"/>
      <c r="KYC931" s="14"/>
      <c r="KYD931" s="14"/>
      <c r="KYE931" s="14"/>
      <c r="KYF931" s="14"/>
      <c r="KYG931" s="14"/>
      <c r="KYH931" s="14"/>
      <c r="KYI931" s="14"/>
      <c r="KYJ931" s="14"/>
      <c r="KYK931" s="14"/>
      <c r="KYL931" s="14"/>
      <c r="KYM931" s="14"/>
      <c r="KYN931" s="14"/>
      <c r="KYO931" s="14"/>
      <c r="KYP931" s="14"/>
      <c r="KYQ931" s="14"/>
      <c r="KYR931" s="14"/>
      <c r="KYS931" s="14"/>
      <c r="KYT931" s="14"/>
      <c r="KYU931" s="14"/>
      <c r="KYV931" s="14"/>
      <c r="KYW931" s="14"/>
      <c r="KYX931" s="14"/>
      <c r="KYY931" s="14"/>
      <c r="KYZ931" s="14"/>
      <c r="KZA931" s="14"/>
      <c r="KZB931" s="14"/>
      <c r="KZC931" s="14"/>
      <c r="KZD931" s="14"/>
      <c r="KZE931" s="14"/>
      <c r="KZF931" s="14"/>
      <c r="KZG931" s="14"/>
      <c r="KZH931" s="14"/>
      <c r="KZI931" s="14"/>
      <c r="KZJ931" s="14"/>
      <c r="KZK931" s="14"/>
      <c r="KZL931" s="14"/>
      <c r="KZM931" s="14"/>
      <c r="KZN931" s="14"/>
      <c r="KZO931" s="14"/>
      <c r="KZP931" s="14"/>
      <c r="KZQ931" s="14"/>
      <c r="KZR931" s="14"/>
      <c r="KZS931" s="14"/>
      <c r="KZT931" s="14"/>
      <c r="KZU931" s="14"/>
      <c r="KZV931" s="14"/>
      <c r="KZW931" s="14"/>
      <c r="KZX931" s="14"/>
      <c r="KZY931" s="14"/>
      <c r="KZZ931" s="14"/>
      <c r="LAA931" s="14"/>
      <c r="LAB931" s="14"/>
      <c r="LAC931" s="14"/>
      <c r="LAD931" s="14"/>
      <c r="LAE931" s="14"/>
      <c r="LAF931" s="14"/>
      <c r="LAG931" s="14"/>
      <c r="LAH931" s="14"/>
      <c r="LAI931" s="14"/>
      <c r="LAJ931" s="14"/>
      <c r="LAK931" s="14"/>
      <c r="LAL931" s="14"/>
      <c r="LAM931" s="14"/>
      <c r="LAN931" s="14"/>
      <c r="LAO931" s="14"/>
      <c r="LAP931" s="14"/>
      <c r="LAQ931" s="14"/>
      <c r="LAR931" s="14"/>
      <c r="LAS931" s="14"/>
      <c r="LAT931" s="14"/>
      <c r="LAU931" s="14"/>
      <c r="LAV931" s="14"/>
      <c r="LAW931" s="14"/>
      <c r="LAX931" s="14"/>
      <c r="LAY931" s="14"/>
      <c r="LAZ931" s="14"/>
      <c r="LBA931" s="14"/>
      <c r="LBB931" s="14"/>
      <c r="LBC931" s="14"/>
      <c r="LBD931" s="14"/>
      <c r="LBE931" s="14"/>
      <c r="LBF931" s="14"/>
      <c r="LBG931" s="14"/>
      <c r="LBH931" s="14"/>
      <c r="LBI931" s="14"/>
      <c r="LBJ931" s="14"/>
      <c r="LBK931" s="14"/>
      <c r="LBL931" s="14"/>
      <c r="LBM931" s="14"/>
      <c r="LBN931" s="14"/>
      <c r="LBO931" s="14"/>
      <c r="LBP931" s="14"/>
      <c r="LBQ931" s="14"/>
      <c r="LBR931" s="14"/>
      <c r="LBS931" s="14"/>
      <c r="LBT931" s="14"/>
      <c r="LBU931" s="14"/>
      <c r="LBV931" s="14"/>
      <c r="LBW931" s="14"/>
      <c r="LBX931" s="14"/>
      <c r="LBY931" s="14"/>
      <c r="LBZ931" s="14"/>
      <c r="LCA931" s="14"/>
      <c r="LCB931" s="14"/>
      <c r="LCC931" s="14"/>
      <c r="LCD931" s="14"/>
      <c r="LCE931" s="14"/>
      <c r="LCF931" s="14"/>
      <c r="LCG931" s="14"/>
      <c r="LCH931" s="14"/>
      <c r="LCI931" s="14"/>
      <c r="LCJ931" s="14"/>
      <c r="LCK931" s="14"/>
      <c r="LCL931" s="14"/>
      <c r="LCM931" s="14"/>
      <c r="LCN931" s="14"/>
      <c r="LCO931" s="14"/>
      <c r="LCP931" s="14"/>
      <c r="LCQ931" s="14"/>
      <c r="LCR931" s="14"/>
      <c r="LCS931" s="14"/>
      <c r="LCT931" s="14"/>
      <c r="LCU931" s="14"/>
      <c r="LCV931" s="14"/>
      <c r="LCW931" s="14"/>
      <c r="LCX931" s="14"/>
      <c r="LCY931" s="14"/>
      <c r="LCZ931" s="14"/>
      <c r="LDA931" s="14"/>
      <c r="LDB931" s="14"/>
      <c r="LDC931" s="14"/>
      <c r="LDD931" s="14"/>
      <c r="LDE931" s="14"/>
      <c r="LDF931" s="14"/>
      <c r="LDG931" s="14"/>
      <c r="LDH931" s="14"/>
      <c r="LDI931" s="14"/>
      <c r="LDJ931" s="14"/>
      <c r="LDK931" s="14"/>
      <c r="LDL931" s="14"/>
      <c r="LDM931" s="14"/>
      <c r="LDN931" s="14"/>
      <c r="LDO931" s="14"/>
      <c r="LDP931" s="14"/>
      <c r="LDQ931" s="14"/>
      <c r="LDR931" s="14"/>
      <c r="LDS931" s="14"/>
      <c r="LDT931" s="14"/>
      <c r="LDU931" s="14"/>
      <c r="LDV931" s="14"/>
      <c r="LDW931" s="14"/>
      <c r="LDX931" s="14"/>
      <c r="LDY931" s="14"/>
      <c r="LDZ931" s="14"/>
      <c r="LEA931" s="14"/>
      <c r="LEB931" s="14"/>
      <c r="LEC931" s="14"/>
      <c r="LED931" s="14"/>
      <c r="LEE931" s="14"/>
      <c r="LEF931" s="14"/>
      <c r="LEG931" s="14"/>
      <c r="LEH931" s="14"/>
      <c r="LEI931" s="14"/>
      <c r="LEJ931" s="14"/>
      <c r="LEK931" s="14"/>
      <c r="LEL931" s="14"/>
      <c r="LEM931" s="14"/>
      <c r="LEN931" s="14"/>
      <c r="LEO931" s="14"/>
      <c r="LEP931" s="14"/>
      <c r="LEQ931" s="14"/>
      <c r="LER931" s="14"/>
      <c r="LES931" s="14"/>
      <c r="LET931" s="14"/>
      <c r="LEU931" s="14"/>
      <c r="LEV931" s="14"/>
      <c r="LEW931" s="14"/>
      <c r="LEX931" s="14"/>
      <c r="LEY931" s="14"/>
      <c r="LEZ931" s="14"/>
      <c r="LFA931" s="14"/>
      <c r="LFB931" s="14"/>
      <c r="LFC931" s="14"/>
      <c r="LFD931" s="14"/>
      <c r="LFE931" s="14"/>
      <c r="LFF931" s="14"/>
      <c r="LFG931" s="14"/>
      <c r="LFH931" s="14"/>
      <c r="LFI931" s="14"/>
      <c r="LFJ931" s="14"/>
      <c r="LFK931" s="14"/>
      <c r="LFL931" s="14"/>
      <c r="LFM931" s="14"/>
      <c r="LFN931" s="14"/>
      <c r="LFO931" s="14"/>
      <c r="LFP931" s="14"/>
      <c r="LFQ931" s="14"/>
      <c r="LFR931" s="14"/>
      <c r="LFS931" s="14"/>
      <c r="LFT931" s="14"/>
      <c r="LFU931" s="14"/>
      <c r="LFV931" s="14"/>
      <c r="LFW931" s="14"/>
      <c r="LFX931" s="14"/>
      <c r="LFY931" s="14"/>
      <c r="LFZ931" s="14"/>
      <c r="LGA931" s="14"/>
      <c r="LGB931" s="14"/>
      <c r="LGC931" s="14"/>
      <c r="LGD931" s="14"/>
      <c r="LGE931" s="14"/>
      <c r="LGF931" s="14"/>
      <c r="LGG931" s="14"/>
      <c r="LGH931" s="14"/>
      <c r="LGI931" s="14"/>
      <c r="LGJ931" s="14"/>
      <c r="LGK931" s="14"/>
      <c r="LGL931" s="14"/>
      <c r="LGM931" s="14"/>
      <c r="LGN931" s="14"/>
      <c r="LGO931" s="14"/>
      <c r="LGP931" s="14"/>
      <c r="LGQ931" s="14"/>
      <c r="LGR931" s="14"/>
      <c r="LGS931" s="14"/>
      <c r="LGT931" s="14"/>
      <c r="LGU931" s="14"/>
      <c r="LGV931" s="14"/>
      <c r="LGW931" s="14"/>
      <c r="LGX931" s="14"/>
      <c r="LGY931" s="14"/>
      <c r="LGZ931" s="14"/>
      <c r="LHA931" s="14"/>
      <c r="LHB931" s="14"/>
      <c r="LHC931" s="14"/>
      <c r="LHD931" s="14"/>
      <c r="LHE931" s="14"/>
      <c r="LHF931" s="14"/>
      <c r="LHG931" s="14"/>
      <c r="LHH931" s="14"/>
      <c r="LHI931" s="14"/>
      <c r="LHJ931" s="14"/>
      <c r="LHK931" s="14"/>
      <c r="LHL931" s="14"/>
      <c r="LHM931" s="14"/>
      <c r="LHN931" s="14"/>
      <c r="LHO931" s="14"/>
      <c r="LHP931" s="14"/>
      <c r="LHQ931" s="14"/>
      <c r="LHR931" s="14"/>
      <c r="LHS931" s="14"/>
      <c r="LHT931" s="14"/>
      <c r="LHU931" s="14"/>
      <c r="LHV931" s="14"/>
      <c r="LHW931" s="14"/>
      <c r="LHX931" s="14"/>
      <c r="LHY931" s="14"/>
      <c r="LHZ931" s="14"/>
      <c r="LIA931" s="14"/>
      <c r="LIB931" s="14"/>
      <c r="LIC931" s="14"/>
      <c r="LID931" s="14"/>
      <c r="LIE931" s="14"/>
      <c r="LIF931" s="14"/>
      <c r="LIG931" s="14"/>
      <c r="LIH931" s="14"/>
      <c r="LII931" s="14"/>
      <c r="LIJ931" s="14"/>
      <c r="LIK931" s="14"/>
      <c r="LIL931" s="14"/>
      <c r="LIM931" s="14"/>
      <c r="LIN931" s="14"/>
      <c r="LIO931" s="14"/>
      <c r="LIP931" s="14"/>
      <c r="LIQ931" s="14"/>
      <c r="LIR931" s="14"/>
      <c r="LIS931" s="14"/>
      <c r="LIT931" s="14"/>
      <c r="LIU931" s="14"/>
      <c r="LIV931" s="14"/>
      <c r="LIW931" s="14"/>
      <c r="LIX931" s="14"/>
      <c r="LIY931" s="14"/>
      <c r="LIZ931" s="14"/>
      <c r="LJA931" s="14"/>
      <c r="LJB931" s="14"/>
      <c r="LJC931" s="14"/>
      <c r="LJD931" s="14"/>
      <c r="LJE931" s="14"/>
      <c r="LJF931" s="14"/>
      <c r="LJG931" s="14"/>
      <c r="LJH931" s="14"/>
      <c r="LJI931" s="14"/>
      <c r="LJJ931" s="14"/>
      <c r="LJK931" s="14"/>
      <c r="LJL931" s="14"/>
      <c r="LJM931" s="14"/>
      <c r="LJN931" s="14"/>
      <c r="LJO931" s="14"/>
      <c r="LJP931" s="14"/>
      <c r="LJQ931" s="14"/>
      <c r="LJR931" s="14"/>
      <c r="LJS931" s="14"/>
      <c r="LJT931" s="14"/>
      <c r="LJU931" s="14"/>
      <c r="LJV931" s="14"/>
      <c r="LJW931" s="14"/>
      <c r="LJX931" s="14"/>
      <c r="LJY931" s="14"/>
      <c r="LJZ931" s="14"/>
      <c r="LKA931" s="14"/>
      <c r="LKB931" s="14"/>
      <c r="LKC931" s="14"/>
      <c r="LKD931" s="14"/>
      <c r="LKE931" s="14"/>
      <c r="LKF931" s="14"/>
      <c r="LKG931" s="14"/>
      <c r="LKH931" s="14"/>
      <c r="LKI931" s="14"/>
      <c r="LKJ931" s="14"/>
      <c r="LKK931" s="14"/>
      <c r="LKL931" s="14"/>
      <c r="LKM931" s="14"/>
      <c r="LKN931" s="14"/>
      <c r="LKO931" s="14"/>
      <c r="LKP931" s="14"/>
      <c r="LKQ931" s="14"/>
      <c r="LKR931" s="14"/>
      <c r="LKS931" s="14"/>
      <c r="LKT931" s="14"/>
      <c r="LKU931" s="14"/>
      <c r="LKV931" s="14"/>
      <c r="LKW931" s="14"/>
      <c r="LKX931" s="14"/>
      <c r="LKY931" s="14"/>
      <c r="LKZ931" s="14"/>
      <c r="LLA931" s="14"/>
      <c r="LLB931" s="14"/>
      <c r="LLC931" s="14"/>
      <c r="LLD931" s="14"/>
      <c r="LLE931" s="14"/>
      <c r="LLF931" s="14"/>
      <c r="LLG931" s="14"/>
      <c r="LLH931" s="14"/>
      <c r="LLI931" s="14"/>
      <c r="LLJ931" s="14"/>
      <c r="LLK931" s="14"/>
      <c r="LLL931" s="14"/>
      <c r="LLM931" s="14"/>
      <c r="LLN931" s="14"/>
      <c r="LLO931" s="14"/>
      <c r="LLP931" s="14"/>
      <c r="LLQ931" s="14"/>
      <c r="LLR931" s="14"/>
      <c r="LLS931" s="14"/>
      <c r="LLT931" s="14"/>
      <c r="LLU931" s="14"/>
      <c r="LLV931" s="14"/>
      <c r="LLW931" s="14"/>
      <c r="LLX931" s="14"/>
      <c r="LLY931" s="14"/>
      <c r="LLZ931" s="14"/>
      <c r="LMA931" s="14"/>
      <c r="LMB931" s="14"/>
      <c r="LMC931" s="14"/>
      <c r="LMD931" s="14"/>
      <c r="LME931" s="14"/>
      <c r="LMF931" s="14"/>
      <c r="LMG931" s="14"/>
      <c r="LMH931" s="14"/>
      <c r="LMI931" s="14"/>
      <c r="LMJ931" s="14"/>
      <c r="LMK931" s="14"/>
      <c r="LML931" s="14"/>
      <c r="LMM931" s="14"/>
      <c r="LMN931" s="14"/>
      <c r="LMO931" s="14"/>
      <c r="LMP931" s="14"/>
      <c r="LMQ931" s="14"/>
      <c r="LMR931" s="14"/>
      <c r="LMS931" s="14"/>
      <c r="LMT931" s="14"/>
      <c r="LMU931" s="14"/>
      <c r="LMV931" s="14"/>
      <c r="LMW931" s="14"/>
      <c r="LMX931" s="14"/>
      <c r="LMY931" s="14"/>
      <c r="LMZ931" s="14"/>
      <c r="LNA931" s="14"/>
      <c r="LNB931" s="14"/>
      <c r="LNC931" s="14"/>
      <c r="LND931" s="14"/>
      <c r="LNE931" s="14"/>
      <c r="LNF931" s="14"/>
      <c r="LNG931" s="14"/>
      <c r="LNH931" s="14"/>
      <c r="LNI931" s="14"/>
      <c r="LNJ931" s="14"/>
      <c r="LNK931" s="14"/>
      <c r="LNL931" s="14"/>
      <c r="LNM931" s="14"/>
      <c r="LNN931" s="14"/>
      <c r="LNO931" s="14"/>
      <c r="LNP931" s="14"/>
      <c r="LNQ931" s="14"/>
      <c r="LNR931" s="14"/>
      <c r="LNS931" s="14"/>
      <c r="LNT931" s="14"/>
      <c r="LNU931" s="14"/>
      <c r="LNV931" s="14"/>
      <c r="LNW931" s="14"/>
      <c r="LNX931" s="14"/>
      <c r="LNY931" s="14"/>
      <c r="LNZ931" s="14"/>
      <c r="LOA931" s="14"/>
      <c r="LOB931" s="14"/>
      <c r="LOC931" s="14"/>
      <c r="LOD931" s="14"/>
      <c r="LOE931" s="14"/>
      <c r="LOF931" s="14"/>
      <c r="LOG931" s="14"/>
      <c r="LOH931" s="14"/>
      <c r="LOI931" s="14"/>
      <c r="LOJ931" s="14"/>
      <c r="LOK931" s="14"/>
      <c r="LOL931" s="14"/>
      <c r="LOM931" s="14"/>
      <c r="LON931" s="14"/>
      <c r="LOO931" s="14"/>
      <c r="LOP931" s="14"/>
      <c r="LOQ931" s="14"/>
      <c r="LOR931" s="14"/>
      <c r="LOS931" s="14"/>
      <c r="LOT931" s="14"/>
      <c r="LOU931" s="14"/>
      <c r="LOV931" s="14"/>
      <c r="LOW931" s="14"/>
      <c r="LOX931" s="14"/>
      <c r="LOY931" s="14"/>
      <c r="LOZ931" s="14"/>
      <c r="LPA931" s="14"/>
      <c r="LPB931" s="14"/>
      <c r="LPC931" s="14"/>
      <c r="LPD931" s="14"/>
      <c r="LPE931" s="14"/>
      <c r="LPF931" s="14"/>
      <c r="LPG931" s="14"/>
      <c r="LPH931" s="14"/>
      <c r="LPI931" s="14"/>
      <c r="LPJ931" s="14"/>
      <c r="LPK931" s="14"/>
      <c r="LPL931" s="14"/>
      <c r="LPM931" s="14"/>
      <c r="LPN931" s="14"/>
      <c r="LPO931" s="14"/>
      <c r="LPP931" s="14"/>
      <c r="LPQ931" s="14"/>
      <c r="LPR931" s="14"/>
      <c r="LPS931" s="14"/>
      <c r="LPT931" s="14"/>
      <c r="LPU931" s="14"/>
      <c r="LPV931" s="14"/>
      <c r="LPW931" s="14"/>
      <c r="LPX931" s="14"/>
      <c r="LPY931" s="14"/>
      <c r="LPZ931" s="14"/>
      <c r="LQA931" s="14"/>
      <c r="LQB931" s="14"/>
      <c r="LQC931" s="14"/>
      <c r="LQD931" s="14"/>
      <c r="LQE931" s="14"/>
      <c r="LQF931" s="14"/>
      <c r="LQG931" s="14"/>
      <c r="LQH931" s="14"/>
      <c r="LQI931" s="14"/>
      <c r="LQJ931" s="14"/>
      <c r="LQK931" s="14"/>
      <c r="LQL931" s="14"/>
      <c r="LQM931" s="14"/>
      <c r="LQN931" s="14"/>
      <c r="LQO931" s="14"/>
      <c r="LQP931" s="14"/>
      <c r="LQQ931" s="14"/>
      <c r="LQR931" s="14"/>
      <c r="LQS931" s="14"/>
      <c r="LQT931" s="14"/>
      <c r="LQU931" s="14"/>
      <c r="LQV931" s="14"/>
      <c r="LQW931" s="14"/>
      <c r="LQX931" s="14"/>
      <c r="LQY931" s="14"/>
      <c r="LQZ931" s="14"/>
      <c r="LRA931" s="14"/>
      <c r="LRB931" s="14"/>
      <c r="LRC931" s="14"/>
      <c r="LRD931" s="14"/>
      <c r="LRE931" s="14"/>
      <c r="LRF931" s="14"/>
      <c r="LRG931" s="14"/>
      <c r="LRH931" s="14"/>
      <c r="LRI931" s="14"/>
      <c r="LRJ931" s="14"/>
      <c r="LRK931" s="14"/>
      <c r="LRL931" s="14"/>
      <c r="LRM931" s="14"/>
      <c r="LRN931" s="14"/>
      <c r="LRO931" s="14"/>
      <c r="LRP931" s="14"/>
      <c r="LRQ931" s="14"/>
      <c r="LRR931" s="14"/>
      <c r="LRS931" s="14"/>
      <c r="LRT931" s="14"/>
      <c r="LRU931" s="14"/>
      <c r="LRV931" s="14"/>
      <c r="LRW931" s="14"/>
      <c r="LRX931" s="14"/>
      <c r="LRY931" s="14"/>
      <c r="LRZ931" s="14"/>
      <c r="LSA931" s="14"/>
      <c r="LSB931" s="14"/>
      <c r="LSC931" s="14"/>
      <c r="LSD931" s="14"/>
      <c r="LSE931" s="14"/>
      <c r="LSF931" s="14"/>
      <c r="LSG931" s="14"/>
      <c r="LSH931" s="14"/>
      <c r="LSI931" s="14"/>
      <c r="LSJ931" s="14"/>
      <c r="LSK931" s="14"/>
      <c r="LSL931" s="14"/>
      <c r="LSM931" s="14"/>
      <c r="LSN931" s="14"/>
      <c r="LSO931" s="14"/>
      <c r="LSP931" s="14"/>
      <c r="LSQ931" s="14"/>
      <c r="LSR931" s="14"/>
      <c r="LSS931" s="14"/>
      <c r="LST931" s="14"/>
      <c r="LSU931" s="14"/>
      <c r="LSV931" s="14"/>
      <c r="LSW931" s="14"/>
      <c r="LSX931" s="14"/>
      <c r="LSY931" s="14"/>
      <c r="LSZ931" s="14"/>
      <c r="LTA931" s="14"/>
      <c r="LTB931" s="14"/>
      <c r="LTC931" s="14"/>
      <c r="LTD931" s="14"/>
      <c r="LTE931" s="14"/>
      <c r="LTF931" s="14"/>
      <c r="LTG931" s="14"/>
      <c r="LTH931" s="14"/>
      <c r="LTI931" s="14"/>
      <c r="LTJ931" s="14"/>
      <c r="LTK931" s="14"/>
      <c r="LTL931" s="14"/>
      <c r="LTM931" s="14"/>
      <c r="LTN931" s="14"/>
      <c r="LTO931" s="14"/>
      <c r="LTP931" s="14"/>
      <c r="LTQ931" s="14"/>
      <c r="LTR931" s="14"/>
      <c r="LTS931" s="14"/>
      <c r="LTT931" s="14"/>
      <c r="LTU931" s="14"/>
      <c r="LTV931" s="14"/>
      <c r="LTW931" s="14"/>
      <c r="LTX931" s="14"/>
      <c r="LTY931" s="14"/>
      <c r="LTZ931" s="14"/>
      <c r="LUA931" s="14"/>
      <c r="LUB931" s="14"/>
      <c r="LUC931" s="14"/>
      <c r="LUD931" s="14"/>
      <c r="LUE931" s="14"/>
      <c r="LUF931" s="14"/>
      <c r="LUG931" s="14"/>
      <c r="LUH931" s="14"/>
      <c r="LUI931" s="14"/>
      <c r="LUJ931" s="14"/>
      <c r="LUK931" s="14"/>
      <c r="LUL931" s="14"/>
      <c r="LUM931" s="14"/>
      <c r="LUN931" s="14"/>
      <c r="LUO931" s="14"/>
      <c r="LUP931" s="14"/>
      <c r="LUQ931" s="14"/>
      <c r="LUR931" s="14"/>
      <c r="LUS931" s="14"/>
      <c r="LUT931" s="14"/>
      <c r="LUU931" s="14"/>
      <c r="LUV931" s="14"/>
      <c r="LUW931" s="14"/>
      <c r="LUX931" s="14"/>
      <c r="LUY931" s="14"/>
      <c r="LUZ931" s="14"/>
      <c r="LVA931" s="14"/>
      <c r="LVB931" s="14"/>
      <c r="LVC931" s="14"/>
      <c r="LVD931" s="14"/>
      <c r="LVE931" s="14"/>
      <c r="LVF931" s="14"/>
      <c r="LVG931" s="14"/>
      <c r="LVH931" s="14"/>
      <c r="LVI931" s="14"/>
      <c r="LVJ931" s="14"/>
      <c r="LVK931" s="14"/>
      <c r="LVL931" s="14"/>
      <c r="LVM931" s="14"/>
      <c r="LVN931" s="14"/>
      <c r="LVO931" s="14"/>
      <c r="LVP931" s="14"/>
      <c r="LVQ931" s="14"/>
      <c r="LVR931" s="14"/>
      <c r="LVS931" s="14"/>
      <c r="LVT931" s="14"/>
      <c r="LVU931" s="14"/>
      <c r="LVV931" s="14"/>
      <c r="LVW931" s="14"/>
      <c r="LVX931" s="14"/>
      <c r="LVY931" s="14"/>
      <c r="LVZ931" s="14"/>
      <c r="LWA931" s="14"/>
      <c r="LWB931" s="14"/>
      <c r="LWC931" s="14"/>
      <c r="LWD931" s="14"/>
      <c r="LWE931" s="14"/>
      <c r="LWF931" s="14"/>
      <c r="LWG931" s="14"/>
      <c r="LWH931" s="14"/>
      <c r="LWI931" s="14"/>
      <c r="LWJ931" s="14"/>
      <c r="LWK931" s="14"/>
      <c r="LWL931" s="14"/>
      <c r="LWM931" s="14"/>
      <c r="LWN931" s="14"/>
      <c r="LWO931" s="14"/>
      <c r="LWP931" s="14"/>
      <c r="LWQ931" s="14"/>
      <c r="LWR931" s="14"/>
      <c r="LWS931" s="14"/>
      <c r="LWT931" s="14"/>
      <c r="LWU931" s="14"/>
      <c r="LWV931" s="14"/>
      <c r="LWW931" s="14"/>
      <c r="LWX931" s="14"/>
      <c r="LWY931" s="14"/>
      <c r="LWZ931" s="14"/>
      <c r="LXA931" s="14"/>
      <c r="LXB931" s="14"/>
      <c r="LXC931" s="14"/>
      <c r="LXD931" s="14"/>
      <c r="LXE931" s="14"/>
      <c r="LXF931" s="14"/>
      <c r="LXG931" s="14"/>
      <c r="LXH931" s="14"/>
      <c r="LXI931" s="14"/>
      <c r="LXJ931" s="14"/>
      <c r="LXK931" s="14"/>
      <c r="LXL931" s="14"/>
      <c r="LXM931" s="14"/>
      <c r="LXN931" s="14"/>
      <c r="LXO931" s="14"/>
      <c r="LXP931" s="14"/>
      <c r="LXQ931" s="14"/>
      <c r="LXR931" s="14"/>
      <c r="LXS931" s="14"/>
      <c r="LXT931" s="14"/>
      <c r="LXU931" s="14"/>
      <c r="LXV931" s="14"/>
      <c r="LXW931" s="14"/>
      <c r="LXX931" s="14"/>
      <c r="LXY931" s="14"/>
      <c r="LXZ931" s="14"/>
      <c r="LYA931" s="14"/>
      <c r="LYB931" s="14"/>
      <c r="LYC931" s="14"/>
      <c r="LYD931" s="14"/>
      <c r="LYE931" s="14"/>
      <c r="LYF931" s="14"/>
      <c r="LYG931" s="14"/>
      <c r="LYH931" s="14"/>
      <c r="LYI931" s="14"/>
      <c r="LYJ931" s="14"/>
      <c r="LYK931" s="14"/>
      <c r="LYL931" s="14"/>
      <c r="LYM931" s="14"/>
      <c r="LYN931" s="14"/>
      <c r="LYO931" s="14"/>
      <c r="LYP931" s="14"/>
      <c r="LYQ931" s="14"/>
      <c r="LYR931" s="14"/>
      <c r="LYS931" s="14"/>
      <c r="LYT931" s="14"/>
      <c r="LYU931" s="14"/>
      <c r="LYV931" s="14"/>
      <c r="LYW931" s="14"/>
      <c r="LYX931" s="14"/>
      <c r="LYY931" s="14"/>
      <c r="LYZ931" s="14"/>
      <c r="LZA931" s="14"/>
      <c r="LZB931" s="14"/>
      <c r="LZC931" s="14"/>
      <c r="LZD931" s="14"/>
      <c r="LZE931" s="14"/>
      <c r="LZF931" s="14"/>
      <c r="LZG931" s="14"/>
      <c r="LZH931" s="14"/>
      <c r="LZI931" s="14"/>
      <c r="LZJ931" s="14"/>
      <c r="LZK931" s="14"/>
      <c r="LZL931" s="14"/>
      <c r="LZM931" s="14"/>
      <c r="LZN931" s="14"/>
      <c r="LZO931" s="14"/>
      <c r="LZP931" s="14"/>
      <c r="LZQ931" s="14"/>
      <c r="LZR931" s="14"/>
      <c r="LZS931" s="14"/>
      <c r="LZT931" s="14"/>
      <c r="LZU931" s="14"/>
      <c r="LZV931" s="14"/>
      <c r="LZW931" s="14"/>
      <c r="LZX931" s="14"/>
      <c r="LZY931" s="14"/>
      <c r="LZZ931" s="14"/>
      <c r="MAA931" s="14"/>
      <c r="MAB931" s="14"/>
      <c r="MAC931" s="14"/>
      <c r="MAD931" s="14"/>
      <c r="MAE931" s="14"/>
      <c r="MAF931" s="14"/>
      <c r="MAG931" s="14"/>
      <c r="MAH931" s="14"/>
      <c r="MAI931" s="14"/>
      <c r="MAJ931" s="14"/>
      <c r="MAK931" s="14"/>
      <c r="MAL931" s="14"/>
      <c r="MAM931" s="14"/>
      <c r="MAN931" s="14"/>
      <c r="MAO931" s="14"/>
      <c r="MAP931" s="14"/>
      <c r="MAQ931" s="14"/>
      <c r="MAR931" s="14"/>
      <c r="MAS931" s="14"/>
      <c r="MAT931" s="14"/>
      <c r="MAU931" s="14"/>
      <c r="MAV931" s="14"/>
      <c r="MAW931" s="14"/>
      <c r="MAX931" s="14"/>
      <c r="MAY931" s="14"/>
      <c r="MAZ931" s="14"/>
      <c r="MBA931" s="14"/>
      <c r="MBB931" s="14"/>
      <c r="MBC931" s="14"/>
      <c r="MBD931" s="14"/>
      <c r="MBE931" s="14"/>
      <c r="MBF931" s="14"/>
      <c r="MBG931" s="14"/>
      <c r="MBH931" s="14"/>
      <c r="MBI931" s="14"/>
      <c r="MBJ931" s="14"/>
      <c r="MBK931" s="14"/>
      <c r="MBL931" s="14"/>
      <c r="MBM931" s="14"/>
      <c r="MBN931" s="14"/>
      <c r="MBO931" s="14"/>
      <c r="MBP931" s="14"/>
      <c r="MBQ931" s="14"/>
      <c r="MBR931" s="14"/>
      <c r="MBS931" s="14"/>
      <c r="MBT931" s="14"/>
      <c r="MBU931" s="14"/>
      <c r="MBV931" s="14"/>
      <c r="MBW931" s="14"/>
      <c r="MBX931" s="14"/>
      <c r="MBY931" s="14"/>
      <c r="MBZ931" s="14"/>
      <c r="MCA931" s="14"/>
      <c r="MCB931" s="14"/>
      <c r="MCC931" s="14"/>
      <c r="MCD931" s="14"/>
      <c r="MCE931" s="14"/>
      <c r="MCF931" s="14"/>
      <c r="MCG931" s="14"/>
      <c r="MCH931" s="14"/>
      <c r="MCI931" s="14"/>
      <c r="MCJ931" s="14"/>
      <c r="MCK931" s="14"/>
      <c r="MCL931" s="14"/>
      <c r="MCM931" s="14"/>
      <c r="MCN931" s="14"/>
      <c r="MCO931" s="14"/>
      <c r="MCP931" s="14"/>
      <c r="MCQ931" s="14"/>
      <c r="MCR931" s="14"/>
      <c r="MCS931" s="14"/>
      <c r="MCT931" s="14"/>
      <c r="MCU931" s="14"/>
      <c r="MCV931" s="14"/>
      <c r="MCW931" s="14"/>
      <c r="MCX931" s="14"/>
      <c r="MCY931" s="14"/>
      <c r="MCZ931" s="14"/>
      <c r="MDA931" s="14"/>
      <c r="MDB931" s="14"/>
      <c r="MDC931" s="14"/>
      <c r="MDD931" s="14"/>
      <c r="MDE931" s="14"/>
      <c r="MDF931" s="14"/>
      <c r="MDG931" s="14"/>
      <c r="MDH931" s="14"/>
      <c r="MDI931" s="14"/>
      <c r="MDJ931" s="14"/>
      <c r="MDK931" s="14"/>
      <c r="MDL931" s="14"/>
      <c r="MDM931" s="14"/>
      <c r="MDN931" s="14"/>
      <c r="MDO931" s="14"/>
      <c r="MDP931" s="14"/>
      <c r="MDQ931" s="14"/>
      <c r="MDR931" s="14"/>
      <c r="MDS931" s="14"/>
      <c r="MDT931" s="14"/>
      <c r="MDU931" s="14"/>
      <c r="MDV931" s="14"/>
      <c r="MDW931" s="14"/>
      <c r="MDX931" s="14"/>
      <c r="MDY931" s="14"/>
      <c r="MDZ931" s="14"/>
      <c r="MEA931" s="14"/>
      <c r="MEB931" s="14"/>
      <c r="MEC931" s="14"/>
      <c r="MED931" s="14"/>
      <c r="MEE931" s="14"/>
      <c r="MEF931" s="14"/>
      <c r="MEG931" s="14"/>
      <c r="MEH931" s="14"/>
      <c r="MEI931" s="14"/>
      <c r="MEJ931" s="14"/>
      <c r="MEK931" s="14"/>
      <c r="MEL931" s="14"/>
      <c r="MEM931" s="14"/>
      <c r="MEN931" s="14"/>
      <c r="MEO931" s="14"/>
      <c r="MEP931" s="14"/>
      <c r="MEQ931" s="14"/>
      <c r="MER931" s="14"/>
      <c r="MES931" s="14"/>
      <c r="MET931" s="14"/>
      <c r="MEU931" s="14"/>
      <c r="MEV931" s="14"/>
      <c r="MEW931" s="14"/>
      <c r="MEX931" s="14"/>
      <c r="MEY931" s="14"/>
      <c r="MEZ931" s="14"/>
      <c r="MFA931" s="14"/>
      <c r="MFB931" s="14"/>
      <c r="MFC931" s="14"/>
      <c r="MFD931" s="14"/>
      <c r="MFE931" s="14"/>
      <c r="MFF931" s="14"/>
      <c r="MFG931" s="14"/>
      <c r="MFH931" s="14"/>
      <c r="MFI931" s="14"/>
      <c r="MFJ931" s="14"/>
      <c r="MFK931" s="14"/>
      <c r="MFL931" s="14"/>
      <c r="MFM931" s="14"/>
      <c r="MFN931" s="14"/>
      <c r="MFO931" s="14"/>
      <c r="MFP931" s="14"/>
      <c r="MFQ931" s="14"/>
      <c r="MFR931" s="14"/>
      <c r="MFS931" s="14"/>
      <c r="MFT931" s="14"/>
      <c r="MFU931" s="14"/>
      <c r="MFV931" s="14"/>
      <c r="MFW931" s="14"/>
      <c r="MFX931" s="14"/>
      <c r="MFY931" s="14"/>
      <c r="MFZ931" s="14"/>
      <c r="MGA931" s="14"/>
      <c r="MGB931" s="14"/>
      <c r="MGC931" s="14"/>
      <c r="MGD931" s="14"/>
      <c r="MGE931" s="14"/>
      <c r="MGF931" s="14"/>
      <c r="MGG931" s="14"/>
      <c r="MGH931" s="14"/>
      <c r="MGI931" s="14"/>
      <c r="MGJ931" s="14"/>
      <c r="MGK931" s="14"/>
      <c r="MGL931" s="14"/>
      <c r="MGM931" s="14"/>
      <c r="MGN931" s="14"/>
      <c r="MGO931" s="14"/>
      <c r="MGP931" s="14"/>
      <c r="MGQ931" s="14"/>
      <c r="MGR931" s="14"/>
      <c r="MGS931" s="14"/>
      <c r="MGT931" s="14"/>
      <c r="MGU931" s="14"/>
      <c r="MGV931" s="14"/>
      <c r="MGW931" s="14"/>
      <c r="MGX931" s="14"/>
      <c r="MGY931" s="14"/>
      <c r="MGZ931" s="14"/>
      <c r="MHA931" s="14"/>
      <c r="MHB931" s="14"/>
      <c r="MHC931" s="14"/>
      <c r="MHD931" s="14"/>
      <c r="MHE931" s="14"/>
      <c r="MHF931" s="14"/>
      <c r="MHG931" s="14"/>
      <c r="MHH931" s="14"/>
      <c r="MHI931" s="14"/>
      <c r="MHJ931" s="14"/>
      <c r="MHK931" s="14"/>
      <c r="MHL931" s="14"/>
      <c r="MHM931" s="14"/>
      <c r="MHN931" s="14"/>
      <c r="MHO931" s="14"/>
      <c r="MHP931" s="14"/>
      <c r="MHQ931" s="14"/>
      <c r="MHR931" s="14"/>
      <c r="MHS931" s="14"/>
      <c r="MHT931" s="14"/>
      <c r="MHU931" s="14"/>
      <c r="MHV931" s="14"/>
      <c r="MHW931" s="14"/>
      <c r="MHX931" s="14"/>
      <c r="MHY931" s="14"/>
      <c r="MHZ931" s="14"/>
      <c r="MIA931" s="14"/>
      <c r="MIB931" s="14"/>
      <c r="MIC931" s="14"/>
      <c r="MID931" s="14"/>
      <c r="MIE931" s="14"/>
      <c r="MIF931" s="14"/>
      <c r="MIG931" s="14"/>
      <c r="MIH931" s="14"/>
      <c r="MII931" s="14"/>
      <c r="MIJ931" s="14"/>
      <c r="MIK931" s="14"/>
      <c r="MIL931" s="14"/>
      <c r="MIM931" s="14"/>
      <c r="MIN931" s="14"/>
      <c r="MIO931" s="14"/>
      <c r="MIP931" s="14"/>
      <c r="MIQ931" s="14"/>
      <c r="MIR931" s="14"/>
      <c r="MIS931" s="14"/>
      <c r="MIT931" s="14"/>
      <c r="MIU931" s="14"/>
      <c r="MIV931" s="14"/>
      <c r="MIW931" s="14"/>
      <c r="MIX931" s="14"/>
      <c r="MIY931" s="14"/>
      <c r="MIZ931" s="14"/>
      <c r="MJA931" s="14"/>
      <c r="MJB931" s="14"/>
      <c r="MJC931" s="14"/>
      <c r="MJD931" s="14"/>
      <c r="MJE931" s="14"/>
      <c r="MJF931" s="14"/>
      <c r="MJG931" s="14"/>
      <c r="MJH931" s="14"/>
      <c r="MJI931" s="14"/>
      <c r="MJJ931" s="14"/>
      <c r="MJK931" s="14"/>
      <c r="MJL931" s="14"/>
      <c r="MJM931" s="14"/>
      <c r="MJN931" s="14"/>
      <c r="MJO931" s="14"/>
      <c r="MJP931" s="14"/>
      <c r="MJQ931" s="14"/>
      <c r="MJR931" s="14"/>
      <c r="MJS931" s="14"/>
      <c r="MJT931" s="14"/>
      <c r="MJU931" s="14"/>
      <c r="MJV931" s="14"/>
      <c r="MJW931" s="14"/>
      <c r="MJX931" s="14"/>
      <c r="MJY931" s="14"/>
      <c r="MJZ931" s="14"/>
      <c r="MKA931" s="14"/>
      <c r="MKB931" s="14"/>
      <c r="MKC931" s="14"/>
      <c r="MKD931" s="14"/>
      <c r="MKE931" s="14"/>
      <c r="MKF931" s="14"/>
      <c r="MKG931" s="14"/>
      <c r="MKH931" s="14"/>
      <c r="MKI931" s="14"/>
      <c r="MKJ931" s="14"/>
      <c r="MKK931" s="14"/>
      <c r="MKL931" s="14"/>
      <c r="MKM931" s="14"/>
      <c r="MKN931" s="14"/>
      <c r="MKO931" s="14"/>
      <c r="MKP931" s="14"/>
      <c r="MKQ931" s="14"/>
      <c r="MKR931" s="14"/>
      <c r="MKS931" s="14"/>
      <c r="MKT931" s="14"/>
      <c r="MKU931" s="14"/>
      <c r="MKV931" s="14"/>
      <c r="MKW931" s="14"/>
      <c r="MKX931" s="14"/>
      <c r="MKY931" s="14"/>
      <c r="MKZ931" s="14"/>
      <c r="MLA931" s="14"/>
      <c r="MLB931" s="14"/>
      <c r="MLC931" s="14"/>
      <c r="MLD931" s="14"/>
      <c r="MLE931" s="14"/>
      <c r="MLF931" s="14"/>
      <c r="MLG931" s="14"/>
      <c r="MLH931" s="14"/>
      <c r="MLI931" s="14"/>
      <c r="MLJ931" s="14"/>
      <c r="MLK931" s="14"/>
      <c r="MLL931" s="14"/>
      <c r="MLM931" s="14"/>
      <c r="MLN931" s="14"/>
      <c r="MLO931" s="14"/>
      <c r="MLP931" s="14"/>
      <c r="MLQ931" s="14"/>
      <c r="MLR931" s="14"/>
      <c r="MLS931" s="14"/>
      <c r="MLT931" s="14"/>
      <c r="MLU931" s="14"/>
      <c r="MLV931" s="14"/>
      <c r="MLW931" s="14"/>
      <c r="MLX931" s="14"/>
      <c r="MLY931" s="14"/>
      <c r="MLZ931" s="14"/>
      <c r="MMA931" s="14"/>
      <c r="MMB931" s="14"/>
      <c r="MMC931" s="14"/>
      <c r="MMD931" s="14"/>
      <c r="MME931" s="14"/>
      <c r="MMF931" s="14"/>
      <c r="MMG931" s="14"/>
      <c r="MMH931" s="14"/>
      <c r="MMI931" s="14"/>
      <c r="MMJ931" s="14"/>
      <c r="MMK931" s="14"/>
      <c r="MML931" s="14"/>
      <c r="MMM931" s="14"/>
      <c r="MMN931" s="14"/>
      <c r="MMO931" s="14"/>
      <c r="MMP931" s="14"/>
      <c r="MMQ931" s="14"/>
      <c r="MMR931" s="14"/>
      <c r="MMS931" s="14"/>
      <c r="MMT931" s="14"/>
      <c r="MMU931" s="14"/>
      <c r="MMV931" s="14"/>
      <c r="MMW931" s="14"/>
      <c r="MMX931" s="14"/>
      <c r="MMY931" s="14"/>
      <c r="MMZ931" s="14"/>
      <c r="MNA931" s="14"/>
      <c r="MNB931" s="14"/>
      <c r="MNC931" s="14"/>
      <c r="MND931" s="14"/>
      <c r="MNE931" s="14"/>
      <c r="MNF931" s="14"/>
      <c r="MNG931" s="14"/>
      <c r="MNH931" s="14"/>
      <c r="MNI931" s="14"/>
      <c r="MNJ931" s="14"/>
      <c r="MNK931" s="14"/>
      <c r="MNL931" s="14"/>
      <c r="MNM931" s="14"/>
      <c r="MNN931" s="14"/>
      <c r="MNO931" s="14"/>
      <c r="MNP931" s="14"/>
      <c r="MNQ931" s="14"/>
      <c r="MNR931" s="14"/>
      <c r="MNS931" s="14"/>
      <c r="MNT931" s="14"/>
      <c r="MNU931" s="14"/>
      <c r="MNV931" s="14"/>
      <c r="MNW931" s="14"/>
      <c r="MNX931" s="14"/>
      <c r="MNY931" s="14"/>
      <c r="MNZ931" s="14"/>
      <c r="MOA931" s="14"/>
      <c r="MOB931" s="14"/>
      <c r="MOC931" s="14"/>
      <c r="MOD931" s="14"/>
      <c r="MOE931" s="14"/>
      <c r="MOF931" s="14"/>
      <c r="MOG931" s="14"/>
      <c r="MOH931" s="14"/>
      <c r="MOI931" s="14"/>
      <c r="MOJ931" s="14"/>
      <c r="MOK931" s="14"/>
      <c r="MOL931" s="14"/>
      <c r="MOM931" s="14"/>
      <c r="MON931" s="14"/>
      <c r="MOO931" s="14"/>
      <c r="MOP931" s="14"/>
      <c r="MOQ931" s="14"/>
      <c r="MOR931" s="14"/>
      <c r="MOS931" s="14"/>
      <c r="MOT931" s="14"/>
      <c r="MOU931" s="14"/>
      <c r="MOV931" s="14"/>
      <c r="MOW931" s="14"/>
      <c r="MOX931" s="14"/>
      <c r="MOY931" s="14"/>
      <c r="MOZ931" s="14"/>
      <c r="MPA931" s="14"/>
      <c r="MPB931" s="14"/>
      <c r="MPC931" s="14"/>
      <c r="MPD931" s="14"/>
      <c r="MPE931" s="14"/>
      <c r="MPF931" s="14"/>
      <c r="MPG931" s="14"/>
      <c r="MPH931" s="14"/>
      <c r="MPI931" s="14"/>
      <c r="MPJ931" s="14"/>
      <c r="MPK931" s="14"/>
      <c r="MPL931" s="14"/>
      <c r="MPM931" s="14"/>
      <c r="MPN931" s="14"/>
      <c r="MPO931" s="14"/>
      <c r="MPP931" s="14"/>
      <c r="MPQ931" s="14"/>
      <c r="MPR931" s="14"/>
      <c r="MPS931" s="14"/>
      <c r="MPT931" s="14"/>
      <c r="MPU931" s="14"/>
      <c r="MPV931" s="14"/>
      <c r="MPW931" s="14"/>
      <c r="MPX931" s="14"/>
      <c r="MPY931" s="14"/>
      <c r="MPZ931" s="14"/>
      <c r="MQA931" s="14"/>
      <c r="MQB931" s="14"/>
      <c r="MQC931" s="14"/>
      <c r="MQD931" s="14"/>
      <c r="MQE931" s="14"/>
      <c r="MQF931" s="14"/>
      <c r="MQG931" s="14"/>
      <c r="MQH931" s="14"/>
      <c r="MQI931" s="14"/>
      <c r="MQJ931" s="14"/>
      <c r="MQK931" s="14"/>
      <c r="MQL931" s="14"/>
      <c r="MQM931" s="14"/>
      <c r="MQN931" s="14"/>
      <c r="MQO931" s="14"/>
      <c r="MQP931" s="14"/>
      <c r="MQQ931" s="14"/>
      <c r="MQR931" s="14"/>
      <c r="MQS931" s="14"/>
      <c r="MQT931" s="14"/>
      <c r="MQU931" s="14"/>
      <c r="MQV931" s="14"/>
      <c r="MQW931" s="14"/>
      <c r="MQX931" s="14"/>
      <c r="MQY931" s="14"/>
      <c r="MQZ931" s="14"/>
      <c r="MRA931" s="14"/>
      <c r="MRB931" s="14"/>
      <c r="MRC931" s="14"/>
      <c r="MRD931" s="14"/>
      <c r="MRE931" s="14"/>
      <c r="MRF931" s="14"/>
      <c r="MRG931" s="14"/>
      <c r="MRH931" s="14"/>
      <c r="MRI931" s="14"/>
      <c r="MRJ931" s="14"/>
      <c r="MRK931" s="14"/>
      <c r="MRL931" s="14"/>
      <c r="MRM931" s="14"/>
      <c r="MRN931" s="14"/>
      <c r="MRO931" s="14"/>
      <c r="MRP931" s="14"/>
      <c r="MRQ931" s="14"/>
      <c r="MRR931" s="14"/>
      <c r="MRS931" s="14"/>
      <c r="MRT931" s="14"/>
      <c r="MRU931" s="14"/>
      <c r="MRV931" s="14"/>
      <c r="MRW931" s="14"/>
      <c r="MRX931" s="14"/>
      <c r="MRY931" s="14"/>
      <c r="MRZ931" s="14"/>
      <c r="MSA931" s="14"/>
      <c r="MSB931" s="14"/>
      <c r="MSC931" s="14"/>
      <c r="MSD931" s="14"/>
      <c r="MSE931" s="14"/>
      <c r="MSF931" s="14"/>
      <c r="MSG931" s="14"/>
      <c r="MSH931" s="14"/>
      <c r="MSI931" s="14"/>
      <c r="MSJ931" s="14"/>
      <c r="MSK931" s="14"/>
      <c r="MSL931" s="14"/>
      <c r="MSM931" s="14"/>
      <c r="MSN931" s="14"/>
      <c r="MSO931" s="14"/>
      <c r="MSP931" s="14"/>
      <c r="MSQ931" s="14"/>
      <c r="MSR931" s="14"/>
      <c r="MSS931" s="14"/>
      <c r="MST931" s="14"/>
      <c r="MSU931" s="14"/>
      <c r="MSV931" s="14"/>
      <c r="MSW931" s="14"/>
      <c r="MSX931" s="14"/>
      <c r="MSY931" s="14"/>
      <c r="MSZ931" s="14"/>
      <c r="MTA931" s="14"/>
      <c r="MTB931" s="14"/>
      <c r="MTC931" s="14"/>
      <c r="MTD931" s="14"/>
      <c r="MTE931" s="14"/>
      <c r="MTF931" s="14"/>
      <c r="MTG931" s="14"/>
      <c r="MTH931" s="14"/>
      <c r="MTI931" s="14"/>
      <c r="MTJ931" s="14"/>
      <c r="MTK931" s="14"/>
      <c r="MTL931" s="14"/>
      <c r="MTM931" s="14"/>
      <c r="MTN931" s="14"/>
      <c r="MTO931" s="14"/>
      <c r="MTP931" s="14"/>
      <c r="MTQ931" s="14"/>
      <c r="MTR931" s="14"/>
      <c r="MTS931" s="14"/>
      <c r="MTT931" s="14"/>
      <c r="MTU931" s="14"/>
      <c r="MTV931" s="14"/>
      <c r="MTW931" s="14"/>
      <c r="MTX931" s="14"/>
      <c r="MTY931" s="14"/>
      <c r="MTZ931" s="14"/>
      <c r="MUA931" s="14"/>
      <c r="MUB931" s="14"/>
      <c r="MUC931" s="14"/>
      <c r="MUD931" s="14"/>
      <c r="MUE931" s="14"/>
      <c r="MUF931" s="14"/>
      <c r="MUG931" s="14"/>
      <c r="MUH931" s="14"/>
      <c r="MUI931" s="14"/>
      <c r="MUJ931" s="14"/>
      <c r="MUK931" s="14"/>
      <c r="MUL931" s="14"/>
      <c r="MUM931" s="14"/>
      <c r="MUN931" s="14"/>
      <c r="MUO931" s="14"/>
      <c r="MUP931" s="14"/>
      <c r="MUQ931" s="14"/>
      <c r="MUR931" s="14"/>
      <c r="MUS931" s="14"/>
      <c r="MUT931" s="14"/>
      <c r="MUU931" s="14"/>
      <c r="MUV931" s="14"/>
      <c r="MUW931" s="14"/>
      <c r="MUX931" s="14"/>
      <c r="MUY931" s="14"/>
      <c r="MUZ931" s="14"/>
      <c r="MVA931" s="14"/>
      <c r="MVB931" s="14"/>
      <c r="MVC931" s="14"/>
      <c r="MVD931" s="14"/>
      <c r="MVE931" s="14"/>
      <c r="MVF931" s="14"/>
      <c r="MVG931" s="14"/>
      <c r="MVH931" s="14"/>
      <c r="MVI931" s="14"/>
      <c r="MVJ931" s="14"/>
      <c r="MVK931" s="14"/>
      <c r="MVL931" s="14"/>
      <c r="MVM931" s="14"/>
      <c r="MVN931" s="14"/>
      <c r="MVO931" s="14"/>
      <c r="MVP931" s="14"/>
      <c r="MVQ931" s="14"/>
      <c r="MVR931" s="14"/>
      <c r="MVS931" s="14"/>
      <c r="MVT931" s="14"/>
      <c r="MVU931" s="14"/>
      <c r="MVV931" s="14"/>
      <c r="MVW931" s="14"/>
      <c r="MVX931" s="14"/>
      <c r="MVY931" s="14"/>
      <c r="MVZ931" s="14"/>
      <c r="MWA931" s="14"/>
      <c r="MWB931" s="14"/>
      <c r="MWC931" s="14"/>
      <c r="MWD931" s="14"/>
      <c r="MWE931" s="14"/>
      <c r="MWF931" s="14"/>
      <c r="MWG931" s="14"/>
      <c r="MWH931" s="14"/>
      <c r="MWI931" s="14"/>
      <c r="MWJ931" s="14"/>
      <c r="MWK931" s="14"/>
      <c r="MWL931" s="14"/>
      <c r="MWM931" s="14"/>
      <c r="MWN931" s="14"/>
      <c r="MWO931" s="14"/>
      <c r="MWP931" s="14"/>
      <c r="MWQ931" s="14"/>
      <c r="MWR931" s="14"/>
      <c r="MWS931" s="14"/>
      <c r="MWT931" s="14"/>
      <c r="MWU931" s="14"/>
      <c r="MWV931" s="14"/>
      <c r="MWW931" s="14"/>
      <c r="MWX931" s="14"/>
      <c r="MWY931" s="14"/>
      <c r="MWZ931" s="14"/>
      <c r="MXA931" s="14"/>
      <c r="MXB931" s="14"/>
      <c r="MXC931" s="14"/>
      <c r="MXD931" s="14"/>
      <c r="MXE931" s="14"/>
      <c r="MXF931" s="14"/>
      <c r="MXG931" s="14"/>
      <c r="MXH931" s="14"/>
      <c r="MXI931" s="14"/>
      <c r="MXJ931" s="14"/>
      <c r="MXK931" s="14"/>
      <c r="MXL931" s="14"/>
      <c r="MXM931" s="14"/>
      <c r="MXN931" s="14"/>
      <c r="MXO931" s="14"/>
      <c r="MXP931" s="14"/>
      <c r="MXQ931" s="14"/>
      <c r="MXR931" s="14"/>
      <c r="MXS931" s="14"/>
      <c r="MXT931" s="14"/>
      <c r="MXU931" s="14"/>
      <c r="MXV931" s="14"/>
      <c r="MXW931" s="14"/>
      <c r="MXX931" s="14"/>
      <c r="MXY931" s="14"/>
      <c r="MXZ931" s="14"/>
      <c r="MYA931" s="14"/>
      <c r="MYB931" s="14"/>
      <c r="MYC931" s="14"/>
      <c r="MYD931" s="14"/>
      <c r="MYE931" s="14"/>
      <c r="MYF931" s="14"/>
      <c r="MYG931" s="14"/>
      <c r="MYH931" s="14"/>
      <c r="MYI931" s="14"/>
      <c r="MYJ931" s="14"/>
      <c r="MYK931" s="14"/>
      <c r="MYL931" s="14"/>
      <c r="MYM931" s="14"/>
      <c r="MYN931" s="14"/>
      <c r="MYO931" s="14"/>
      <c r="MYP931" s="14"/>
      <c r="MYQ931" s="14"/>
      <c r="MYR931" s="14"/>
      <c r="MYS931" s="14"/>
      <c r="MYT931" s="14"/>
      <c r="MYU931" s="14"/>
      <c r="MYV931" s="14"/>
      <c r="MYW931" s="14"/>
      <c r="MYX931" s="14"/>
      <c r="MYY931" s="14"/>
      <c r="MYZ931" s="14"/>
      <c r="MZA931" s="14"/>
      <c r="MZB931" s="14"/>
      <c r="MZC931" s="14"/>
      <c r="MZD931" s="14"/>
      <c r="MZE931" s="14"/>
      <c r="MZF931" s="14"/>
      <c r="MZG931" s="14"/>
      <c r="MZH931" s="14"/>
      <c r="MZI931" s="14"/>
      <c r="MZJ931" s="14"/>
      <c r="MZK931" s="14"/>
      <c r="MZL931" s="14"/>
      <c r="MZM931" s="14"/>
      <c r="MZN931" s="14"/>
      <c r="MZO931" s="14"/>
      <c r="MZP931" s="14"/>
      <c r="MZQ931" s="14"/>
      <c r="MZR931" s="14"/>
      <c r="MZS931" s="14"/>
      <c r="MZT931" s="14"/>
      <c r="MZU931" s="14"/>
      <c r="MZV931" s="14"/>
      <c r="MZW931" s="14"/>
      <c r="MZX931" s="14"/>
      <c r="MZY931" s="14"/>
      <c r="MZZ931" s="14"/>
      <c r="NAA931" s="14"/>
      <c r="NAB931" s="14"/>
      <c r="NAC931" s="14"/>
      <c r="NAD931" s="14"/>
      <c r="NAE931" s="14"/>
      <c r="NAF931" s="14"/>
      <c r="NAG931" s="14"/>
      <c r="NAH931" s="14"/>
      <c r="NAI931" s="14"/>
      <c r="NAJ931" s="14"/>
      <c r="NAK931" s="14"/>
      <c r="NAL931" s="14"/>
      <c r="NAM931" s="14"/>
      <c r="NAN931" s="14"/>
      <c r="NAO931" s="14"/>
      <c r="NAP931" s="14"/>
      <c r="NAQ931" s="14"/>
      <c r="NAR931" s="14"/>
      <c r="NAS931" s="14"/>
      <c r="NAT931" s="14"/>
      <c r="NAU931" s="14"/>
      <c r="NAV931" s="14"/>
      <c r="NAW931" s="14"/>
      <c r="NAX931" s="14"/>
      <c r="NAY931" s="14"/>
      <c r="NAZ931" s="14"/>
      <c r="NBA931" s="14"/>
      <c r="NBB931" s="14"/>
      <c r="NBC931" s="14"/>
      <c r="NBD931" s="14"/>
      <c r="NBE931" s="14"/>
      <c r="NBF931" s="14"/>
      <c r="NBG931" s="14"/>
      <c r="NBH931" s="14"/>
      <c r="NBI931" s="14"/>
      <c r="NBJ931" s="14"/>
      <c r="NBK931" s="14"/>
      <c r="NBL931" s="14"/>
      <c r="NBM931" s="14"/>
      <c r="NBN931" s="14"/>
      <c r="NBO931" s="14"/>
      <c r="NBP931" s="14"/>
      <c r="NBQ931" s="14"/>
      <c r="NBR931" s="14"/>
      <c r="NBS931" s="14"/>
      <c r="NBT931" s="14"/>
      <c r="NBU931" s="14"/>
      <c r="NBV931" s="14"/>
      <c r="NBW931" s="14"/>
      <c r="NBX931" s="14"/>
      <c r="NBY931" s="14"/>
      <c r="NBZ931" s="14"/>
      <c r="NCA931" s="14"/>
      <c r="NCB931" s="14"/>
      <c r="NCC931" s="14"/>
      <c r="NCD931" s="14"/>
      <c r="NCE931" s="14"/>
      <c r="NCF931" s="14"/>
      <c r="NCG931" s="14"/>
      <c r="NCH931" s="14"/>
      <c r="NCI931" s="14"/>
      <c r="NCJ931" s="14"/>
      <c r="NCK931" s="14"/>
      <c r="NCL931" s="14"/>
      <c r="NCM931" s="14"/>
      <c r="NCN931" s="14"/>
      <c r="NCO931" s="14"/>
      <c r="NCP931" s="14"/>
      <c r="NCQ931" s="14"/>
      <c r="NCR931" s="14"/>
      <c r="NCS931" s="14"/>
      <c r="NCT931" s="14"/>
      <c r="NCU931" s="14"/>
      <c r="NCV931" s="14"/>
      <c r="NCW931" s="14"/>
      <c r="NCX931" s="14"/>
      <c r="NCY931" s="14"/>
      <c r="NCZ931" s="14"/>
      <c r="NDA931" s="14"/>
      <c r="NDB931" s="14"/>
      <c r="NDC931" s="14"/>
      <c r="NDD931" s="14"/>
      <c r="NDE931" s="14"/>
      <c r="NDF931" s="14"/>
      <c r="NDG931" s="14"/>
      <c r="NDH931" s="14"/>
      <c r="NDI931" s="14"/>
      <c r="NDJ931" s="14"/>
      <c r="NDK931" s="14"/>
      <c r="NDL931" s="14"/>
      <c r="NDM931" s="14"/>
      <c r="NDN931" s="14"/>
      <c r="NDO931" s="14"/>
      <c r="NDP931" s="14"/>
      <c r="NDQ931" s="14"/>
      <c r="NDR931" s="14"/>
      <c r="NDS931" s="14"/>
      <c r="NDT931" s="14"/>
      <c r="NDU931" s="14"/>
      <c r="NDV931" s="14"/>
      <c r="NDW931" s="14"/>
      <c r="NDX931" s="14"/>
      <c r="NDY931" s="14"/>
      <c r="NDZ931" s="14"/>
      <c r="NEA931" s="14"/>
      <c r="NEB931" s="14"/>
      <c r="NEC931" s="14"/>
      <c r="NED931" s="14"/>
      <c r="NEE931" s="14"/>
      <c r="NEF931" s="14"/>
      <c r="NEG931" s="14"/>
      <c r="NEH931" s="14"/>
      <c r="NEI931" s="14"/>
      <c r="NEJ931" s="14"/>
      <c r="NEK931" s="14"/>
      <c r="NEL931" s="14"/>
      <c r="NEM931" s="14"/>
      <c r="NEN931" s="14"/>
      <c r="NEO931" s="14"/>
      <c r="NEP931" s="14"/>
      <c r="NEQ931" s="14"/>
      <c r="NER931" s="14"/>
      <c r="NES931" s="14"/>
      <c r="NET931" s="14"/>
      <c r="NEU931" s="14"/>
      <c r="NEV931" s="14"/>
      <c r="NEW931" s="14"/>
      <c r="NEX931" s="14"/>
      <c r="NEY931" s="14"/>
      <c r="NEZ931" s="14"/>
      <c r="NFA931" s="14"/>
      <c r="NFB931" s="14"/>
      <c r="NFC931" s="14"/>
      <c r="NFD931" s="14"/>
      <c r="NFE931" s="14"/>
      <c r="NFF931" s="14"/>
      <c r="NFG931" s="14"/>
      <c r="NFH931" s="14"/>
      <c r="NFI931" s="14"/>
      <c r="NFJ931" s="14"/>
      <c r="NFK931" s="14"/>
      <c r="NFL931" s="14"/>
      <c r="NFM931" s="14"/>
      <c r="NFN931" s="14"/>
      <c r="NFO931" s="14"/>
      <c r="NFP931" s="14"/>
      <c r="NFQ931" s="14"/>
      <c r="NFR931" s="14"/>
      <c r="NFS931" s="14"/>
      <c r="NFT931" s="14"/>
      <c r="NFU931" s="14"/>
      <c r="NFV931" s="14"/>
      <c r="NFW931" s="14"/>
      <c r="NFX931" s="14"/>
      <c r="NFY931" s="14"/>
      <c r="NFZ931" s="14"/>
      <c r="NGA931" s="14"/>
      <c r="NGB931" s="14"/>
      <c r="NGC931" s="14"/>
      <c r="NGD931" s="14"/>
      <c r="NGE931" s="14"/>
      <c r="NGF931" s="14"/>
      <c r="NGG931" s="14"/>
      <c r="NGH931" s="14"/>
      <c r="NGI931" s="14"/>
      <c r="NGJ931" s="14"/>
      <c r="NGK931" s="14"/>
      <c r="NGL931" s="14"/>
      <c r="NGM931" s="14"/>
      <c r="NGN931" s="14"/>
      <c r="NGO931" s="14"/>
      <c r="NGP931" s="14"/>
      <c r="NGQ931" s="14"/>
      <c r="NGR931" s="14"/>
      <c r="NGS931" s="14"/>
      <c r="NGT931" s="14"/>
      <c r="NGU931" s="14"/>
      <c r="NGV931" s="14"/>
      <c r="NGW931" s="14"/>
      <c r="NGX931" s="14"/>
      <c r="NGY931" s="14"/>
      <c r="NGZ931" s="14"/>
      <c r="NHA931" s="14"/>
      <c r="NHB931" s="14"/>
      <c r="NHC931" s="14"/>
      <c r="NHD931" s="14"/>
      <c r="NHE931" s="14"/>
      <c r="NHF931" s="14"/>
      <c r="NHG931" s="14"/>
      <c r="NHH931" s="14"/>
      <c r="NHI931" s="14"/>
      <c r="NHJ931" s="14"/>
      <c r="NHK931" s="14"/>
      <c r="NHL931" s="14"/>
      <c r="NHM931" s="14"/>
      <c r="NHN931" s="14"/>
      <c r="NHO931" s="14"/>
      <c r="NHP931" s="14"/>
      <c r="NHQ931" s="14"/>
      <c r="NHR931" s="14"/>
      <c r="NHS931" s="14"/>
      <c r="NHT931" s="14"/>
      <c r="NHU931" s="14"/>
      <c r="NHV931" s="14"/>
      <c r="NHW931" s="14"/>
      <c r="NHX931" s="14"/>
      <c r="NHY931" s="14"/>
      <c r="NHZ931" s="14"/>
      <c r="NIA931" s="14"/>
      <c r="NIB931" s="14"/>
      <c r="NIC931" s="14"/>
      <c r="NID931" s="14"/>
      <c r="NIE931" s="14"/>
      <c r="NIF931" s="14"/>
      <c r="NIG931" s="14"/>
      <c r="NIH931" s="14"/>
      <c r="NII931" s="14"/>
      <c r="NIJ931" s="14"/>
      <c r="NIK931" s="14"/>
      <c r="NIL931" s="14"/>
      <c r="NIM931" s="14"/>
      <c r="NIN931" s="14"/>
      <c r="NIO931" s="14"/>
      <c r="NIP931" s="14"/>
      <c r="NIQ931" s="14"/>
      <c r="NIR931" s="14"/>
      <c r="NIS931" s="14"/>
      <c r="NIT931" s="14"/>
      <c r="NIU931" s="14"/>
      <c r="NIV931" s="14"/>
      <c r="NIW931" s="14"/>
      <c r="NIX931" s="14"/>
      <c r="NIY931" s="14"/>
      <c r="NIZ931" s="14"/>
      <c r="NJA931" s="14"/>
      <c r="NJB931" s="14"/>
      <c r="NJC931" s="14"/>
      <c r="NJD931" s="14"/>
      <c r="NJE931" s="14"/>
      <c r="NJF931" s="14"/>
      <c r="NJG931" s="14"/>
      <c r="NJH931" s="14"/>
      <c r="NJI931" s="14"/>
      <c r="NJJ931" s="14"/>
      <c r="NJK931" s="14"/>
      <c r="NJL931" s="14"/>
      <c r="NJM931" s="14"/>
      <c r="NJN931" s="14"/>
      <c r="NJO931" s="14"/>
      <c r="NJP931" s="14"/>
      <c r="NJQ931" s="14"/>
      <c r="NJR931" s="14"/>
      <c r="NJS931" s="14"/>
      <c r="NJT931" s="14"/>
      <c r="NJU931" s="14"/>
      <c r="NJV931" s="14"/>
      <c r="NJW931" s="14"/>
      <c r="NJX931" s="14"/>
      <c r="NJY931" s="14"/>
      <c r="NJZ931" s="14"/>
      <c r="NKA931" s="14"/>
      <c r="NKB931" s="14"/>
      <c r="NKC931" s="14"/>
      <c r="NKD931" s="14"/>
      <c r="NKE931" s="14"/>
      <c r="NKF931" s="14"/>
      <c r="NKG931" s="14"/>
      <c r="NKH931" s="14"/>
      <c r="NKI931" s="14"/>
      <c r="NKJ931" s="14"/>
      <c r="NKK931" s="14"/>
      <c r="NKL931" s="14"/>
      <c r="NKM931" s="14"/>
      <c r="NKN931" s="14"/>
      <c r="NKO931" s="14"/>
      <c r="NKP931" s="14"/>
      <c r="NKQ931" s="14"/>
      <c r="NKR931" s="14"/>
      <c r="NKS931" s="14"/>
      <c r="NKT931" s="14"/>
      <c r="NKU931" s="14"/>
      <c r="NKV931" s="14"/>
      <c r="NKW931" s="14"/>
      <c r="NKX931" s="14"/>
      <c r="NKY931" s="14"/>
      <c r="NKZ931" s="14"/>
      <c r="NLA931" s="14"/>
      <c r="NLB931" s="14"/>
      <c r="NLC931" s="14"/>
      <c r="NLD931" s="14"/>
      <c r="NLE931" s="14"/>
      <c r="NLF931" s="14"/>
      <c r="NLG931" s="14"/>
      <c r="NLH931" s="14"/>
      <c r="NLI931" s="14"/>
      <c r="NLJ931" s="14"/>
      <c r="NLK931" s="14"/>
      <c r="NLL931" s="14"/>
      <c r="NLM931" s="14"/>
      <c r="NLN931" s="14"/>
      <c r="NLO931" s="14"/>
      <c r="NLP931" s="14"/>
      <c r="NLQ931" s="14"/>
      <c r="NLR931" s="14"/>
      <c r="NLS931" s="14"/>
      <c r="NLT931" s="14"/>
      <c r="NLU931" s="14"/>
      <c r="NLV931" s="14"/>
      <c r="NLW931" s="14"/>
      <c r="NLX931" s="14"/>
      <c r="NLY931" s="14"/>
      <c r="NLZ931" s="14"/>
      <c r="NMA931" s="14"/>
      <c r="NMB931" s="14"/>
      <c r="NMC931" s="14"/>
      <c r="NMD931" s="14"/>
      <c r="NME931" s="14"/>
      <c r="NMF931" s="14"/>
      <c r="NMG931" s="14"/>
      <c r="NMH931" s="14"/>
      <c r="NMI931" s="14"/>
      <c r="NMJ931" s="14"/>
      <c r="NMK931" s="14"/>
      <c r="NML931" s="14"/>
      <c r="NMM931" s="14"/>
      <c r="NMN931" s="14"/>
      <c r="NMO931" s="14"/>
      <c r="NMP931" s="14"/>
      <c r="NMQ931" s="14"/>
      <c r="NMR931" s="14"/>
      <c r="NMS931" s="14"/>
      <c r="NMT931" s="14"/>
      <c r="NMU931" s="14"/>
      <c r="NMV931" s="14"/>
      <c r="NMW931" s="14"/>
      <c r="NMX931" s="14"/>
      <c r="NMY931" s="14"/>
      <c r="NMZ931" s="14"/>
      <c r="NNA931" s="14"/>
      <c r="NNB931" s="14"/>
      <c r="NNC931" s="14"/>
      <c r="NND931" s="14"/>
      <c r="NNE931" s="14"/>
      <c r="NNF931" s="14"/>
      <c r="NNG931" s="14"/>
      <c r="NNH931" s="14"/>
      <c r="NNI931" s="14"/>
      <c r="NNJ931" s="14"/>
      <c r="NNK931" s="14"/>
      <c r="NNL931" s="14"/>
      <c r="NNM931" s="14"/>
      <c r="NNN931" s="14"/>
      <c r="NNO931" s="14"/>
      <c r="NNP931" s="14"/>
      <c r="NNQ931" s="14"/>
      <c r="NNR931" s="14"/>
      <c r="NNS931" s="14"/>
      <c r="NNT931" s="14"/>
      <c r="NNU931" s="14"/>
      <c r="NNV931" s="14"/>
      <c r="NNW931" s="14"/>
      <c r="NNX931" s="14"/>
      <c r="NNY931" s="14"/>
      <c r="NNZ931" s="14"/>
      <c r="NOA931" s="14"/>
      <c r="NOB931" s="14"/>
      <c r="NOC931" s="14"/>
      <c r="NOD931" s="14"/>
      <c r="NOE931" s="14"/>
      <c r="NOF931" s="14"/>
      <c r="NOG931" s="14"/>
      <c r="NOH931" s="14"/>
      <c r="NOI931" s="14"/>
      <c r="NOJ931" s="14"/>
      <c r="NOK931" s="14"/>
      <c r="NOL931" s="14"/>
      <c r="NOM931" s="14"/>
      <c r="NON931" s="14"/>
      <c r="NOO931" s="14"/>
      <c r="NOP931" s="14"/>
      <c r="NOQ931" s="14"/>
      <c r="NOR931" s="14"/>
      <c r="NOS931" s="14"/>
      <c r="NOT931" s="14"/>
      <c r="NOU931" s="14"/>
      <c r="NOV931" s="14"/>
      <c r="NOW931" s="14"/>
      <c r="NOX931" s="14"/>
      <c r="NOY931" s="14"/>
      <c r="NOZ931" s="14"/>
      <c r="NPA931" s="14"/>
      <c r="NPB931" s="14"/>
      <c r="NPC931" s="14"/>
      <c r="NPD931" s="14"/>
      <c r="NPE931" s="14"/>
      <c r="NPF931" s="14"/>
      <c r="NPG931" s="14"/>
      <c r="NPH931" s="14"/>
      <c r="NPI931" s="14"/>
      <c r="NPJ931" s="14"/>
      <c r="NPK931" s="14"/>
      <c r="NPL931" s="14"/>
      <c r="NPM931" s="14"/>
      <c r="NPN931" s="14"/>
      <c r="NPO931" s="14"/>
      <c r="NPP931" s="14"/>
      <c r="NPQ931" s="14"/>
      <c r="NPR931" s="14"/>
      <c r="NPS931" s="14"/>
      <c r="NPT931" s="14"/>
      <c r="NPU931" s="14"/>
      <c r="NPV931" s="14"/>
      <c r="NPW931" s="14"/>
      <c r="NPX931" s="14"/>
      <c r="NPY931" s="14"/>
      <c r="NPZ931" s="14"/>
      <c r="NQA931" s="14"/>
      <c r="NQB931" s="14"/>
      <c r="NQC931" s="14"/>
      <c r="NQD931" s="14"/>
      <c r="NQE931" s="14"/>
      <c r="NQF931" s="14"/>
      <c r="NQG931" s="14"/>
      <c r="NQH931" s="14"/>
      <c r="NQI931" s="14"/>
      <c r="NQJ931" s="14"/>
      <c r="NQK931" s="14"/>
      <c r="NQL931" s="14"/>
      <c r="NQM931" s="14"/>
      <c r="NQN931" s="14"/>
      <c r="NQO931" s="14"/>
      <c r="NQP931" s="14"/>
      <c r="NQQ931" s="14"/>
      <c r="NQR931" s="14"/>
      <c r="NQS931" s="14"/>
      <c r="NQT931" s="14"/>
      <c r="NQU931" s="14"/>
      <c r="NQV931" s="14"/>
      <c r="NQW931" s="14"/>
      <c r="NQX931" s="14"/>
      <c r="NQY931" s="14"/>
      <c r="NQZ931" s="14"/>
      <c r="NRA931" s="14"/>
      <c r="NRB931" s="14"/>
      <c r="NRC931" s="14"/>
      <c r="NRD931" s="14"/>
      <c r="NRE931" s="14"/>
      <c r="NRF931" s="14"/>
      <c r="NRG931" s="14"/>
      <c r="NRH931" s="14"/>
      <c r="NRI931" s="14"/>
      <c r="NRJ931" s="14"/>
      <c r="NRK931" s="14"/>
      <c r="NRL931" s="14"/>
      <c r="NRM931" s="14"/>
      <c r="NRN931" s="14"/>
      <c r="NRO931" s="14"/>
      <c r="NRP931" s="14"/>
      <c r="NRQ931" s="14"/>
      <c r="NRR931" s="14"/>
      <c r="NRS931" s="14"/>
      <c r="NRT931" s="14"/>
      <c r="NRU931" s="14"/>
      <c r="NRV931" s="14"/>
      <c r="NRW931" s="14"/>
      <c r="NRX931" s="14"/>
      <c r="NRY931" s="14"/>
      <c r="NRZ931" s="14"/>
      <c r="NSA931" s="14"/>
      <c r="NSB931" s="14"/>
      <c r="NSC931" s="14"/>
      <c r="NSD931" s="14"/>
      <c r="NSE931" s="14"/>
      <c r="NSF931" s="14"/>
      <c r="NSG931" s="14"/>
      <c r="NSH931" s="14"/>
      <c r="NSI931" s="14"/>
      <c r="NSJ931" s="14"/>
      <c r="NSK931" s="14"/>
      <c r="NSL931" s="14"/>
      <c r="NSM931" s="14"/>
      <c r="NSN931" s="14"/>
      <c r="NSO931" s="14"/>
      <c r="NSP931" s="14"/>
      <c r="NSQ931" s="14"/>
      <c r="NSR931" s="14"/>
      <c r="NSS931" s="14"/>
      <c r="NST931" s="14"/>
      <c r="NSU931" s="14"/>
      <c r="NSV931" s="14"/>
      <c r="NSW931" s="14"/>
      <c r="NSX931" s="14"/>
      <c r="NSY931" s="14"/>
      <c r="NSZ931" s="14"/>
      <c r="NTA931" s="14"/>
      <c r="NTB931" s="14"/>
      <c r="NTC931" s="14"/>
      <c r="NTD931" s="14"/>
      <c r="NTE931" s="14"/>
      <c r="NTF931" s="14"/>
      <c r="NTG931" s="14"/>
      <c r="NTH931" s="14"/>
      <c r="NTI931" s="14"/>
      <c r="NTJ931" s="14"/>
      <c r="NTK931" s="14"/>
      <c r="NTL931" s="14"/>
      <c r="NTM931" s="14"/>
      <c r="NTN931" s="14"/>
      <c r="NTO931" s="14"/>
      <c r="NTP931" s="14"/>
      <c r="NTQ931" s="14"/>
      <c r="NTR931" s="14"/>
      <c r="NTS931" s="14"/>
      <c r="NTT931" s="14"/>
      <c r="NTU931" s="14"/>
      <c r="NTV931" s="14"/>
      <c r="NTW931" s="14"/>
      <c r="NTX931" s="14"/>
      <c r="NTY931" s="14"/>
      <c r="NTZ931" s="14"/>
      <c r="NUA931" s="14"/>
      <c r="NUB931" s="14"/>
      <c r="NUC931" s="14"/>
      <c r="NUD931" s="14"/>
      <c r="NUE931" s="14"/>
      <c r="NUF931" s="14"/>
      <c r="NUG931" s="14"/>
      <c r="NUH931" s="14"/>
      <c r="NUI931" s="14"/>
      <c r="NUJ931" s="14"/>
      <c r="NUK931" s="14"/>
      <c r="NUL931" s="14"/>
      <c r="NUM931" s="14"/>
      <c r="NUN931" s="14"/>
      <c r="NUO931" s="14"/>
      <c r="NUP931" s="14"/>
      <c r="NUQ931" s="14"/>
      <c r="NUR931" s="14"/>
      <c r="NUS931" s="14"/>
      <c r="NUT931" s="14"/>
      <c r="NUU931" s="14"/>
      <c r="NUV931" s="14"/>
      <c r="NUW931" s="14"/>
      <c r="NUX931" s="14"/>
      <c r="NUY931" s="14"/>
      <c r="NUZ931" s="14"/>
      <c r="NVA931" s="14"/>
      <c r="NVB931" s="14"/>
      <c r="NVC931" s="14"/>
      <c r="NVD931" s="14"/>
      <c r="NVE931" s="14"/>
      <c r="NVF931" s="14"/>
      <c r="NVG931" s="14"/>
      <c r="NVH931" s="14"/>
      <c r="NVI931" s="14"/>
      <c r="NVJ931" s="14"/>
      <c r="NVK931" s="14"/>
      <c r="NVL931" s="14"/>
      <c r="NVM931" s="14"/>
      <c r="NVN931" s="14"/>
      <c r="NVO931" s="14"/>
      <c r="NVP931" s="14"/>
      <c r="NVQ931" s="14"/>
      <c r="NVR931" s="14"/>
      <c r="NVS931" s="14"/>
      <c r="NVT931" s="14"/>
      <c r="NVU931" s="14"/>
      <c r="NVV931" s="14"/>
      <c r="NVW931" s="14"/>
      <c r="NVX931" s="14"/>
      <c r="NVY931" s="14"/>
      <c r="NVZ931" s="14"/>
      <c r="NWA931" s="14"/>
      <c r="NWB931" s="14"/>
      <c r="NWC931" s="14"/>
      <c r="NWD931" s="14"/>
      <c r="NWE931" s="14"/>
      <c r="NWF931" s="14"/>
      <c r="NWG931" s="14"/>
      <c r="NWH931" s="14"/>
      <c r="NWI931" s="14"/>
      <c r="NWJ931" s="14"/>
      <c r="NWK931" s="14"/>
      <c r="NWL931" s="14"/>
      <c r="NWM931" s="14"/>
      <c r="NWN931" s="14"/>
      <c r="NWO931" s="14"/>
      <c r="NWP931" s="14"/>
      <c r="NWQ931" s="14"/>
      <c r="NWR931" s="14"/>
      <c r="NWS931" s="14"/>
      <c r="NWT931" s="14"/>
      <c r="NWU931" s="14"/>
      <c r="NWV931" s="14"/>
      <c r="NWW931" s="14"/>
      <c r="NWX931" s="14"/>
      <c r="NWY931" s="14"/>
      <c r="NWZ931" s="14"/>
      <c r="NXA931" s="14"/>
      <c r="NXB931" s="14"/>
      <c r="NXC931" s="14"/>
      <c r="NXD931" s="14"/>
      <c r="NXE931" s="14"/>
      <c r="NXF931" s="14"/>
      <c r="NXG931" s="14"/>
      <c r="NXH931" s="14"/>
      <c r="NXI931" s="14"/>
      <c r="NXJ931" s="14"/>
      <c r="NXK931" s="14"/>
      <c r="NXL931" s="14"/>
      <c r="NXM931" s="14"/>
      <c r="NXN931" s="14"/>
      <c r="NXO931" s="14"/>
      <c r="NXP931" s="14"/>
      <c r="NXQ931" s="14"/>
      <c r="NXR931" s="14"/>
      <c r="NXS931" s="14"/>
      <c r="NXT931" s="14"/>
      <c r="NXU931" s="14"/>
      <c r="NXV931" s="14"/>
      <c r="NXW931" s="14"/>
      <c r="NXX931" s="14"/>
      <c r="NXY931" s="14"/>
      <c r="NXZ931" s="14"/>
      <c r="NYA931" s="14"/>
      <c r="NYB931" s="14"/>
      <c r="NYC931" s="14"/>
      <c r="NYD931" s="14"/>
      <c r="NYE931" s="14"/>
      <c r="NYF931" s="14"/>
      <c r="NYG931" s="14"/>
      <c r="NYH931" s="14"/>
      <c r="NYI931" s="14"/>
      <c r="NYJ931" s="14"/>
      <c r="NYK931" s="14"/>
      <c r="NYL931" s="14"/>
      <c r="NYM931" s="14"/>
      <c r="NYN931" s="14"/>
      <c r="NYO931" s="14"/>
      <c r="NYP931" s="14"/>
      <c r="NYQ931" s="14"/>
      <c r="NYR931" s="14"/>
      <c r="NYS931" s="14"/>
      <c r="NYT931" s="14"/>
      <c r="NYU931" s="14"/>
      <c r="NYV931" s="14"/>
      <c r="NYW931" s="14"/>
      <c r="NYX931" s="14"/>
      <c r="NYY931" s="14"/>
      <c r="NYZ931" s="14"/>
      <c r="NZA931" s="14"/>
      <c r="NZB931" s="14"/>
      <c r="NZC931" s="14"/>
      <c r="NZD931" s="14"/>
      <c r="NZE931" s="14"/>
      <c r="NZF931" s="14"/>
      <c r="NZG931" s="14"/>
      <c r="NZH931" s="14"/>
      <c r="NZI931" s="14"/>
      <c r="NZJ931" s="14"/>
      <c r="NZK931" s="14"/>
      <c r="NZL931" s="14"/>
      <c r="NZM931" s="14"/>
      <c r="NZN931" s="14"/>
      <c r="NZO931" s="14"/>
      <c r="NZP931" s="14"/>
      <c r="NZQ931" s="14"/>
      <c r="NZR931" s="14"/>
      <c r="NZS931" s="14"/>
      <c r="NZT931" s="14"/>
      <c r="NZU931" s="14"/>
      <c r="NZV931" s="14"/>
      <c r="NZW931" s="14"/>
      <c r="NZX931" s="14"/>
      <c r="NZY931" s="14"/>
      <c r="NZZ931" s="14"/>
      <c r="OAA931" s="14"/>
      <c r="OAB931" s="14"/>
      <c r="OAC931" s="14"/>
      <c r="OAD931" s="14"/>
      <c r="OAE931" s="14"/>
      <c r="OAF931" s="14"/>
      <c r="OAG931" s="14"/>
      <c r="OAH931" s="14"/>
      <c r="OAI931" s="14"/>
      <c r="OAJ931" s="14"/>
      <c r="OAK931" s="14"/>
      <c r="OAL931" s="14"/>
      <c r="OAM931" s="14"/>
      <c r="OAN931" s="14"/>
      <c r="OAO931" s="14"/>
      <c r="OAP931" s="14"/>
      <c r="OAQ931" s="14"/>
      <c r="OAR931" s="14"/>
      <c r="OAS931" s="14"/>
      <c r="OAT931" s="14"/>
      <c r="OAU931" s="14"/>
      <c r="OAV931" s="14"/>
      <c r="OAW931" s="14"/>
      <c r="OAX931" s="14"/>
      <c r="OAY931" s="14"/>
      <c r="OAZ931" s="14"/>
      <c r="OBA931" s="14"/>
      <c r="OBB931" s="14"/>
      <c r="OBC931" s="14"/>
      <c r="OBD931" s="14"/>
      <c r="OBE931" s="14"/>
      <c r="OBF931" s="14"/>
      <c r="OBG931" s="14"/>
      <c r="OBH931" s="14"/>
      <c r="OBI931" s="14"/>
      <c r="OBJ931" s="14"/>
      <c r="OBK931" s="14"/>
      <c r="OBL931" s="14"/>
      <c r="OBM931" s="14"/>
      <c r="OBN931" s="14"/>
      <c r="OBO931" s="14"/>
      <c r="OBP931" s="14"/>
      <c r="OBQ931" s="14"/>
      <c r="OBR931" s="14"/>
      <c r="OBS931" s="14"/>
      <c r="OBT931" s="14"/>
      <c r="OBU931" s="14"/>
      <c r="OBV931" s="14"/>
      <c r="OBW931" s="14"/>
      <c r="OBX931" s="14"/>
      <c r="OBY931" s="14"/>
      <c r="OBZ931" s="14"/>
      <c r="OCA931" s="14"/>
      <c r="OCB931" s="14"/>
      <c r="OCC931" s="14"/>
      <c r="OCD931" s="14"/>
      <c r="OCE931" s="14"/>
      <c r="OCF931" s="14"/>
      <c r="OCG931" s="14"/>
      <c r="OCH931" s="14"/>
      <c r="OCI931" s="14"/>
      <c r="OCJ931" s="14"/>
      <c r="OCK931" s="14"/>
      <c r="OCL931" s="14"/>
      <c r="OCM931" s="14"/>
      <c r="OCN931" s="14"/>
      <c r="OCO931" s="14"/>
      <c r="OCP931" s="14"/>
      <c r="OCQ931" s="14"/>
      <c r="OCR931" s="14"/>
      <c r="OCS931" s="14"/>
      <c r="OCT931" s="14"/>
      <c r="OCU931" s="14"/>
      <c r="OCV931" s="14"/>
      <c r="OCW931" s="14"/>
      <c r="OCX931" s="14"/>
      <c r="OCY931" s="14"/>
      <c r="OCZ931" s="14"/>
      <c r="ODA931" s="14"/>
      <c r="ODB931" s="14"/>
      <c r="ODC931" s="14"/>
      <c r="ODD931" s="14"/>
      <c r="ODE931" s="14"/>
      <c r="ODF931" s="14"/>
      <c r="ODG931" s="14"/>
      <c r="ODH931" s="14"/>
      <c r="ODI931" s="14"/>
      <c r="ODJ931" s="14"/>
      <c r="ODK931" s="14"/>
      <c r="ODL931" s="14"/>
      <c r="ODM931" s="14"/>
      <c r="ODN931" s="14"/>
      <c r="ODO931" s="14"/>
      <c r="ODP931" s="14"/>
      <c r="ODQ931" s="14"/>
      <c r="ODR931" s="14"/>
      <c r="ODS931" s="14"/>
      <c r="ODT931" s="14"/>
      <c r="ODU931" s="14"/>
      <c r="ODV931" s="14"/>
      <c r="ODW931" s="14"/>
      <c r="ODX931" s="14"/>
      <c r="ODY931" s="14"/>
      <c r="ODZ931" s="14"/>
      <c r="OEA931" s="14"/>
      <c r="OEB931" s="14"/>
      <c r="OEC931" s="14"/>
      <c r="OED931" s="14"/>
      <c r="OEE931" s="14"/>
      <c r="OEF931" s="14"/>
      <c r="OEG931" s="14"/>
      <c r="OEH931" s="14"/>
      <c r="OEI931" s="14"/>
      <c r="OEJ931" s="14"/>
      <c r="OEK931" s="14"/>
      <c r="OEL931" s="14"/>
      <c r="OEM931" s="14"/>
      <c r="OEN931" s="14"/>
      <c r="OEO931" s="14"/>
      <c r="OEP931" s="14"/>
      <c r="OEQ931" s="14"/>
      <c r="OER931" s="14"/>
      <c r="OES931" s="14"/>
      <c r="OET931" s="14"/>
      <c r="OEU931" s="14"/>
      <c r="OEV931" s="14"/>
      <c r="OEW931" s="14"/>
      <c r="OEX931" s="14"/>
      <c r="OEY931" s="14"/>
      <c r="OEZ931" s="14"/>
      <c r="OFA931" s="14"/>
      <c r="OFB931" s="14"/>
      <c r="OFC931" s="14"/>
      <c r="OFD931" s="14"/>
      <c r="OFE931" s="14"/>
      <c r="OFF931" s="14"/>
      <c r="OFG931" s="14"/>
      <c r="OFH931" s="14"/>
      <c r="OFI931" s="14"/>
      <c r="OFJ931" s="14"/>
      <c r="OFK931" s="14"/>
      <c r="OFL931" s="14"/>
      <c r="OFM931" s="14"/>
      <c r="OFN931" s="14"/>
      <c r="OFO931" s="14"/>
      <c r="OFP931" s="14"/>
      <c r="OFQ931" s="14"/>
      <c r="OFR931" s="14"/>
      <c r="OFS931" s="14"/>
      <c r="OFT931" s="14"/>
      <c r="OFU931" s="14"/>
      <c r="OFV931" s="14"/>
      <c r="OFW931" s="14"/>
      <c r="OFX931" s="14"/>
      <c r="OFY931" s="14"/>
      <c r="OFZ931" s="14"/>
      <c r="OGA931" s="14"/>
      <c r="OGB931" s="14"/>
      <c r="OGC931" s="14"/>
      <c r="OGD931" s="14"/>
      <c r="OGE931" s="14"/>
      <c r="OGF931" s="14"/>
      <c r="OGG931" s="14"/>
      <c r="OGH931" s="14"/>
      <c r="OGI931" s="14"/>
      <c r="OGJ931" s="14"/>
      <c r="OGK931" s="14"/>
      <c r="OGL931" s="14"/>
      <c r="OGM931" s="14"/>
      <c r="OGN931" s="14"/>
      <c r="OGO931" s="14"/>
      <c r="OGP931" s="14"/>
      <c r="OGQ931" s="14"/>
      <c r="OGR931" s="14"/>
      <c r="OGS931" s="14"/>
      <c r="OGT931" s="14"/>
      <c r="OGU931" s="14"/>
      <c r="OGV931" s="14"/>
      <c r="OGW931" s="14"/>
      <c r="OGX931" s="14"/>
      <c r="OGY931" s="14"/>
      <c r="OGZ931" s="14"/>
      <c r="OHA931" s="14"/>
      <c r="OHB931" s="14"/>
      <c r="OHC931" s="14"/>
      <c r="OHD931" s="14"/>
      <c r="OHE931" s="14"/>
      <c r="OHF931" s="14"/>
      <c r="OHG931" s="14"/>
      <c r="OHH931" s="14"/>
      <c r="OHI931" s="14"/>
      <c r="OHJ931" s="14"/>
      <c r="OHK931" s="14"/>
      <c r="OHL931" s="14"/>
      <c r="OHM931" s="14"/>
      <c r="OHN931" s="14"/>
      <c r="OHO931" s="14"/>
      <c r="OHP931" s="14"/>
      <c r="OHQ931" s="14"/>
      <c r="OHR931" s="14"/>
      <c r="OHS931" s="14"/>
      <c r="OHT931" s="14"/>
      <c r="OHU931" s="14"/>
      <c r="OHV931" s="14"/>
      <c r="OHW931" s="14"/>
      <c r="OHX931" s="14"/>
      <c r="OHY931" s="14"/>
      <c r="OHZ931" s="14"/>
      <c r="OIA931" s="14"/>
      <c r="OIB931" s="14"/>
      <c r="OIC931" s="14"/>
      <c r="OID931" s="14"/>
      <c r="OIE931" s="14"/>
      <c r="OIF931" s="14"/>
      <c r="OIG931" s="14"/>
      <c r="OIH931" s="14"/>
      <c r="OII931" s="14"/>
      <c r="OIJ931" s="14"/>
      <c r="OIK931" s="14"/>
      <c r="OIL931" s="14"/>
      <c r="OIM931" s="14"/>
      <c r="OIN931" s="14"/>
      <c r="OIO931" s="14"/>
      <c r="OIP931" s="14"/>
      <c r="OIQ931" s="14"/>
      <c r="OIR931" s="14"/>
      <c r="OIS931" s="14"/>
      <c r="OIT931" s="14"/>
      <c r="OIU931" s="14"/>
      <c r="OIV931" s="14"/>
      <c r="OIW931" s="14"/>
      <c r="OIX931" s="14"/>
      <c r="OIY931" s="14"/>
      <c r="OIZ931" s="14"/>
      <c r="OJA931" s="14"/>
      <c r="OJB931" s="14"/>
      <c r="OJC931" s="14"/>
      <c r="OJD931" s="14"/>
      <c r="OJE931" s="14"/>
      <c r="OJF931" s="14"/>
      <c r="OJG931" s="14"/>
      <c r="OJH931" s="14"/>
      <c r="OJI931" s="14"/>
      <c r="OJJ931" s="14"/>
      <c r="OJK931" s="14"/>
      <c r="OJL931" s="14"/>
      <c r="OJM931" s="14"/>
      <c r="OJN931" s="14"/>
      <c r="OJO931" s="14"/>
      <c r="OJP931" s="14"/>
      <c r="OJQ931" s="14"/>
      <c r="OJR931" s="14"/>
      <c r="OJS931" s="14"/>
      <c r="OJT931" s="14"/>
      <c r="OJU931" s="14"/>
      <c r="OJV931" s="14"/>
      <c r="OJW931" s="14"/>
      <c r="OJX931" s="14"/>
      <c r="OJY931" s="14"/>
      <c r="OJZ931" s="14"/>
      <c r="OKA931" s="14"/>
      <c r="OKB931" s="14"/>
      <c r="OKC931" s="14"/>
      <c r="OKD931" s="14"/>
      <c r="OKE931" s="14"/>
      <c r="OKF931" s="14"/>
      <c r="OKG931" s="14"/>
      <c r="OKH931" s="14"/>
      <c r="OKI931" s="14"/>
      <c r="OKJ931" s="14"/>
      <c r="OKK931" s="14"/>
      <c r="OKL931" s="14"/>
      <c r="OKM931" s="14"/>
      <c r="OKN931" s="14"/>
      <c r="OKO931" s="14"/>
      <c r="OKP931" s="14"/>
      <c r="OKQ931" s="14"/>
      <c r="OKR931" s="14"/>
      <c r="OKS931" s="14"/>
      <c r="OKT931" s="14"/>
      <c r="OKU931" s="14"/>
      <c r="OKV931" s="14"/>
      <c r="OKW931" s="14"/>
      <c r="OKX931" s="14"/>
      <c r="OKY931" s="14"/>
      <c r="OKZ931" s="14"/>
      <c r="OLA931" s="14"/>
      <c r="OLB931" s="14"/>
      <c r="OLC931" s="14"/>
      <c r="OLD931" s="14"/>
      <c r="OLE931" s="14"/>
      <c r="OLF931" s="14"/>
      <c r="OLG931" s="14"/>
      <c r="OLH931" s="14"/>
      <c r="OLI931" s="14"/>
      <c r="OLJ931" s="14"/>
      <c r="OLK931" s="14"/>
      <c r="OLL931" s="14"/>
      <c r="OLM931" s="14"/>
      <c r="OLN931" s="14"/>
      <c r="OLO931" s="14"/>
      <c r="OLP931" s="14"/>
      <c r="OLQ931" s="14"/>
      <c r="OLR931" s="14"/>
      <c r="OLS931" s="14"/>
      <c r="OLT931" s="14"/>
      <c r="OLU931" s="14"/>
      <c r="OLV931" s="14"/>
      <c r="OLW931" s="14"/>
      <c r="OLX931" s="14"/>
      <c r="OLY931" s="14"/>
      <c r="OLZ931" s="14"/>
      <c r="OMA931" s="14"/>
      <c r="OMB931" s="14"/>
      <c r="OMC931" s="14"/>
      <c r="OMD931" s="14"/>
      <c r="OME931" s="14"/>
      <c r="OMF931" s="14"/>
      <c r="OMG931" s="14"/>
      <c r="OMH931" s="14"/>
      <c r="OMI931" s="14"/>
      <c r="OMJ931" s="14"/>
      <c r="OMK931" s="14"/>
      <c r="OML931" s="14"/>
      <c r="OMM931" s="14"/>
      <c r="OMN931" s="14"/>
      <c r="OMO931" s="14"/>
      <c r="OMP931" s="14"/>
      <c r="OMQ931" s="14"/>
      <c r="OMR931" s="14"/>
      <c r="OMS931" s="14"/>
      <c r="OMT931" s="14"/>
      <c r="OMU931" s="14"/>
      <c r="OMV931" s="14"/>
      <c r="OMW931" s="14"/>
      <c r="OMX931" s="14"/>
      <c r="OMY931" s="14"/>
      <c r="OMZ931" s="14"/>
      <c r="ONA931" s="14"/>
      <c r="ONB931" s="14"/>
      <c r="ONC931" s="14"/>
      <c r="OND931" s="14"/>
      <c r="ONE931" s="14"/>
      <c r="ONF931" s="14"/>
      <c r="ONG931" s="14"/>
      <c r="ONH931" s="14"/>
      <c r="ONI931" s="14"/>
      <c r="ONJ931" s="14"/>
      <c r="ONK931" s="14"/>
      <c r="ONL931" s="14"/>
      <c r="ONM931" s="14"/>
      <c r="ONN931" s="14"/>
      <c r="ONO931" s="14"/>
      <c r="ONP931" s="14"/>
      <c r="ONQ931" s="14"/>
      <c r="ONR931" s="14"/>
      <c r="ONS931" s="14"/>
      <c r="ONT931" s="14"/>
      <c r="ONU931" s="14"/>
      <c r="ONV931" s="14"/>
      <c r="ONW931" s="14"/>
      <c r="ONX931" s="14"/>
      <c r="ONY931" s="14"/>
      <c r="ONZ931" s="14"/>
      <c r="OOA931" s="14"/>
      <c r="OOB931" s="14"/>
      <c r="OOC931" s="14"/>
      <c r="OOD931" s="14"/>
      <c r="OOE931" s="14"/>
      <c r="OOF931" s="14"/>
      <c r="OOG931" s="14"/>
      <c r="OOH931" s="14"/>
      <c r="OOI931" s="14"/>
      <c r="OOJ931" s="14"/>
      <c r="OOK931" s="14"/>
      <c r="OOL931" s="14"/>
      <c r="OOM931" s="14"/>
      <c r="OON931" s="14"/>
      <c r="OOO931" s="14"/>
      <c r="OOP931" s="14"/>
      <c r="OOQ931" s="14"/>
      <c r="OOR931" s="14"/>
      <c r="OOS931" s="14"/>
      <c r="OOT931" s="14"/>
      <c r="OOU931" s="14"/>
      <c r="OOV931" s="14"/>
      <c r="OOW931" s="14"/>
      <c r="OOX931" s="14"/>
      <c r="OOY931" s="14"/>
      <c r="OOZ931" s="14"/>
      <c r="OPA931" s="14"/>
      <c r="OPB931" s="14"/>
      <c r="OPC931" s="14"/>
      <c r="OPD931" s="14"/>
      <c r="OPE931" s="14"/>
      <c r="OPF931" s="14"/>
      <c r="OPG931" s="14"/>
      <c r="OPH931" s="14"/>
      <c r="OPI931" s="14"/>
      <c r="OPJ931" s="14"/>
      <c r="OPK931" s="14"/>
      <c r="OPL931" s="14"/>
      <c r="OPM931" s="14"/>
      <c r="OPN931" s="14"/>
      <c r="OPO931" s="14"/>
      <c r="OPP931" s="14"/>
      <c r="OPQ931" s="14"/>
      <c r="OPR931" s="14"/>
      <c r="OPS931" s="14"/>
      <c r="OPT931" s="14"/>
      <c r="OPU931" s="14"/>
      <c r="OPV931" s="14"/>
      <c r="OPW931" s="14"/>
      <c r="OPX931" s="14"/>
      <c r="OPY931" s="14"/>
      <c r="OPZ931" s="14"/>
      <c r="OQA931" s="14"/>
      <c r="OQB931" s="14"/>
      <c r="OQC931" s="14"/>
      <c r="OQD931" s="14"/>
      <c r="OQE931" s="14"/>
      <c r="OQF931" s="14"/>
      <c r="OQG931" s="14"/>
      <c r="OQH931" s="14"/>
      <c r="OQI931" s="14"/>
      <c r="OQJ931" s="14"/>
      <c r="OQK931" s="14"/>
      <c r="OQL931" s="14"/>
      <c r="OQM931" s="14"/>
      <c r="OQN931" s="14"/>
      <c r="OQO931" s="14"/>
      <c r="OQP931" s="14"/>
      <c r="OQQ931" s="14"/>
      <c r="OQR931" s="14"/>
      <c r="OQS931" s="14"/>
      <c r="OQT931" s="14"/>
      <c r="OQU931" s="14"/>
      <c r="OQV931" s="14"/>
      <c r="OQW931" s="14"/>
      <c r="OQX931" s="14"/>
      <c r="OQY931" s="14"/>
      <c r="OQZ931" s="14"/>
      <c r="ORA931" s="14"/>
      <c r="ORB931" s="14"/>
      <c r="ORC931" s="14"/>
      <c r="ORD931" s="14"/>
      <c r="ORE931" s="14"/>
      <c r="ORF931" s="14"/>
      <c r="ORG931" s="14"/>
      <c r="ORH931" s="14"/>
      <c r="ORI931" s="14"/>
      <c r="ORJ931" s="14"/>
      <c r="ORK931" s="14"/>
      <c r="ORL931" s="14"/>
      <c r="ORM931" s="14"/>
      <c r="ORN931" s="14"/>
      <c r="ORO931" s="14"/>
      <c r="ORP931" s="14"/>
      <c r="ORQ931" s="14"/>
      <c r="ORR931" s="14"/>
      <c r="ORS931" s="14"/>
      <c r="ORT931" s="14"/>
      <c r="ORU931" s="14"/>
      <c r="ORV931" s="14"/>
      <c r="ORW931" s="14"/>
      <c r="ORX931" s="14"/>
      <c r="ORY931" s="14"/>
      <c r="ORZ931" s="14"/>
      <c r="OSA931" s="14"/>
      <c r="OSB931" s="14"/>
      <c r="OSC931" s="14"/>
      <c r="OSD931" s="14"/>
      <c r="OSE931" s="14"/>
      <c r="OSF931" s="14"/>
      <c r="OSG931" s="14"/>
      <c r="OSH931" s="14"/>
      <c r="OSI931" s="14"/>
      <c r="OSJ931" s="14"/>
      <c r="OSK931" s="14"/>
      <c r="OSL931" s="14"/>
      <c r="OSM931" s="14"/>
      <c r="OSN931" s="14"/>
      <c r="OSO931" s="14"/>
      <c r="OSP931" s="14"/>
      <c r="OSQ931" s="14"/>
      <c r="OSR931" s="14"/>
      <c r="OSS931" s="14"/>
      <c r="OST931" s="14"/>
      <c r="OSU931" s="14"/>
      <c r="OSV931" s="14"/>
      <c r="OSW931" s="14"/>
      <c r="OSX931" s="14"/>
      <c r="OSY931" s="14"/>
      <c r="OSZ931" s="14"/>
      <c r="OTA931" s="14"/>
      <c r="OTB931" s="14"/>
      <c r="OTC931" s="14"/>
      <c r="OTD931" s="14"/>
      <c r="OTE931" s="14"/>
      <c r="OTF931" s="14"/>
      <c r="OTG931" s="14"/>
      <c r="OTH931" s="14"/>
      <c r="OTI931" s="14"/>
      <c r="OTJ931" s="14"/>
      <c r="OTK931" s="14"/>
      <c r="OTL931" s="14"/>
      <c r="OTM931" s="14"/>
      <c r="OTN931" s="14"/>
      <c r="OTO931" s="14"/>
      <c r="OTP931" s="14"/>
      <c r="OTQ931" s="14"/>
      <c r="OTR931" s="14"/>
      <c r="OTS931" s="14"/>
      <c r="OTT931" s="14"/>
      <c r="OTU931" s="14"/>
      <c r="OTV931" s="14"/>
      <c r="OTW931" s="14"/>
      <c r="OTX931" s="14"/>
      <c r="OTY931" s="14"/>
      <c r="OTZ931" s="14"/>
      <c r="OUA931" s="14"/>
      <c r="OUB931" s="14"/>
      <c r="OUC931" s="14"/>
      <c r="OUD931" s="14"/>
      <c r="OUE931" s="14"/>
      <c r="OUF931" s="14"/>
      <c r="OUG931" s="14"/>
      <c r="OUH931" s="14"/>
      <c r="OUI931" s="14"/>
      <c r="OUJ931" s="14"/>
      <c r="OUK931" s="14"/>
      <c r="OUL931" s="14"/>
      <c r="OUM931" s="14"/>
      <c r="OUN931" s="14"/>
      <c r="OUO931" s="14"/>
      <c r="OUP931" s="14"/>
      <c r="OUQ931" s="14"/>
      <c r="OUR931" s="14"/>
      <c r="OUS931" s="14"/>
      <c r="OUT931" s="14"/>
      <c r="OUU931" s="14"/>
      <c r="OUV931" s="14"/>
      <c r="OUW931" s="14"/>
      <c r="OUX931" s="14"/>
      <c r="OUY931" s="14"/>
      <c r="OUZ931" s="14"/>
      <c r="OVA931" s="14"/>
      <c r="OVB931" s="14"/>
      <c r="OVC931" s="14"/>
      <c r="OVD931" s="14"/>
      <c r="OVE931" s="14"/>
      <c r="OVF931" s="14"/>
      <c r="OVG931" s="14"/>
      <c r="OVH931" s="14"/>
      <c r="OVI931" s="14"/>
      <c r="OVJ931" s="14"/>
      <c r="OVK931" s="14"/>
      <c r="OVL931" s="14"/>
      <c r="OVM931" s="14"/>
      <c r="OVN931" s="14"/>
      <c r="OVO931" s="14"/>
      <c r="OVP931" s="14"/>
      <c r="OVQ931" s="14"/>
      <c r="OVR931" s="14"/>
      <c r="OVS931" s="14"/>
      <c r="OVT931" s="14"/>
      <c r="OVU931" s="14"/>
      <c r="OVV931" s="14"/>
      <c r="OVW931" s="14"/>
      <c r="OVX931" s="14"/>
      <c r="OVY931" s="14"/>
      <c r="OVZ931" s="14"/>
      <c r="OWA931" s="14"/>
      <c r="OWB931" s="14"/>
      <c r="OWC931" s="14"/>
      <c r="OWD931" s="14"/>
      <c r="OWE931" s="14"/>
      <c r="OWF931" s="14"/>
      <c r="OWG931" s="14"/>
      <c r="OWH931" s="14"/>
      <c r="OWI931" s="14"/>
      <c r="OWJ931" s="14"/>
      <c r="OWK931" s="14"/>
      <c r="OWL931" s="14"/>
      <c r="OWM931" s="14"/>
      <c r="OWN931" s="14"/>
      <c r="OWO931" s="14"/>
      <c r="OWP931" s="14"/>
      <c r="OWQ931" s="14"/>
      <c r="OWR931" s="14"/>
      <c r="OWS931" s="14"/>
      <c r="OWT931" s="14"/>
      <c r="OWU931" s="14"/>
      <c r="OWV931" s="14"/>
      <c r="OWW931" s="14"/>
      <c r="OWX931" s="14"/>
      <c r="OWY931" s="14"/>
      <c r="OWZ931" s="14"/>
      <c r="OXA931" s="14"/>
      <c r="OXB931" s="14"/>
      <c r="OXC931" s="14"/>
      <c r="OXD931" s="14"/>
      <c r="OXE931" s="14"/>
      <c r="OXF931" s="14"/>
      <c r="OXG931" s="14"/>
      <c r="OXH931" s="14"/>
      <c r="OXI931" s="14"/>
      <c r="OXJ931" s="14"/>
      <c r="OXK931" s="14"/>
      <c r="OXL931" s="14"/>
      <c r="OXM931" s="14"/>
      <c r="OXN931" s="14"/>
      <c r="OXO931" s="14"/>
      <c r="OXP931" s="14"/>
      <c r="OXQ931" s="14"/>
      <c r="OXR931" s="14"/>
      <c r="OXS931" s="14"/>
      <c r="OXT931" s="14"/>
      <c r="OXU931" s="14"/>
      <c r="OXV931" s="14"/>
      <c r="OXW931" s="14"/>
      <c r="OXX931" s="14"/>
      <c r="OXY931" s="14"/>
      <c r="OXZ931" s="14"/>
      <c r="OYA931" s="14"/>
      <c r="OYB931" s="14"/>
      <c r="OYC931" s="14"/>
      <c r="OYD931" s="14"/>
      <c r="OYE931" s="14"/>
      <c r="OYF931" s="14"/>
      <c r="OYG931" s="14"/>
      <c r="OYH931" s="14"/>
      <c r="OYI931" s="14"/>
      <c r="OYJ931" s="14"/>
      <c r="OYK931" s="14"/>
      <c r="OYL931" s="14"/>
      <c r="OYM931" s="14"/>
      <c r="OYN931" s="14"/>
      <c r="OYO931" s="14"/>
      <c r="OYP931" s="14"/>
      <c r="OYQ931" s="14"/>
      <c r="OYR931" s="14"/>
      <c r="OYS931" s="14"/>
      <c r="OYT931" s="14"/>
      <c r="OYU931" s="14"/>
      <c r="OYV931" s="14"/>
      <c r="OYW931" s="14"/>
      <c r="OYX931" s="14"/>
      <c r="OYY931" s="14"/>
      <c r="OYZ931" s="14"/>
      <c r="OZA931" s="14"/>
      <c r="OZB931" s="14"/>
      <c r="OZC931" s="14"/>
      <c r="OZD931" s="14"/>
      <c r="OZE931" s="14"/>
      <c r="OZF931" s="14"/>
      <c r="OZG931" s="14"/>
      <c r="OZH931" s="14"/>
      <c r="OZI931" s="14"/>
      <c r="OZJ931" s="14"/>
      <c r="OZK931" s="14"/>
      <c r="OZL931" s="14"/>
      <c r="OZM931" s="14"/>
      <c r="OZN931" s="14"/>
      <c r="OZO931" s="14"/>
      <c r="OZP931" s="14"/>
      <c r="OZQ931" s="14"/>
      <c r="OZR931" s="14"/>
      <c r="OZS931" s="14"/>
      <c r="OZT931" s="14"/>
      <c r="OZU931" s="14"/>
      <c r="OZV931" s="14"/>
      <c r="OZW931" s="14"/>
      <c r="OZX931" s="14"/>
      <c r="OZY931" s="14"/>
      <c r="OZZ931" s="14"/>
      <c r="PAA931" s="14"/>
      <c r="PAB931" s="14"/>
      <c r="PAC931" s="14"/>
      <c r="PAD931" s="14"/>
      <c r="PAE931" s="14"/>
      <c r="PAF931" s="14"/>
      <c r="PAG931" s="14"/>
      <c r="PAH931" s="14"/>
      <c r="PAI931" s="14"/>
      <c r="PAJ931" s="14"/>
      <c r="PAK931" s="14"/>
      <c r="PAL931" s="14"/>
      <c r="PAM931" s="14"/>
      <c r="PAN931" s="14"/>
      <c r="PAO931" s="14"/>
      <c r="PAP931" s="14"/>
      <c r="PAQ931" s="14"/>
      <c r="PAR931" s="14"/>
      <c r="PAS931" s="14"/>
      <c r="PAT931" s="14"/>
      <c r="PAU931" s="14"/>
      <c r="PAV931" s="14"/>
      <c r="PAW931" s="14"/>
      <c r="PAX931" s="14"/>
      <c r="PAY931" s="14"/>
      <c r="PAZ931" s="14"/>
      <c r="PBA931" s="14"/>
      <c r="PBB931" s="14"/>
      <c r="PBC931" s="14"/>
      <c r="PBD931" s="14"/>
      <c r="PBE931" s="14"/>
      <c r="PBF931" s="14"/>
      <c r="PBG931" s="14"/>
      <c r="PBH931" s="14"/>
      <c r="PBI931" s="14"/>
      <c r="PBJ931" s="14"/>
      <c r="PBK931" s="14"/>
      <c r="PBL931" s="14"/>
      <c r="PBM931" s="14"/>
      <c r="PBN931" s="14"/>
      <c r="PBO931" s="14"/>
      <c r="PBP931" s="14"/>
      <c r="PBQ931" s="14"/>
      <c r="PBR931" s="14"/>
      <c r="PBS931" s="14"/>
      <c r="PBT931" s="14"/>
      <c r="PBU931" s="14"/>
      <c r="PBV931" s="14"/>
      <c r="PBW931" s="14"/>
      <c r="PBX931" s="14"/>
      <c r="PBY931" s="14"/>
      <c r="PBZ931" s="14"/>
      <c r="PCA931" s="14"/>
      <c r="PCB931" s="14"/>
      <c r="PCC931" s="14"/>
      <c r="PCD931" s="14"/>
      <c r="PCE931" s="14"/>
      <c r="PCF931" s="14"/>
      <c r="PCG931" s="14"/>
      <c r="PCH931" s="14"/>
      <c r="PCI931" s="14"/>
      <c r="PCJ931" s="14"/>
      <c r="PCK931" s="14"/>
      <c r="PCL931" s="14"/>
      <c r="PCM931" s="14"/>
      <c r="PCN931" s="14"/>
      <c r="PCO931" s="14"/>
      <c r="PCP931" s="14"/>
      <c r="PCQ931" s="14"/>
      <c r="PCR931" s="14"/>
      <c r="PCS931" s="14"/>
      <c r="PCT931" s="14"/>
      <c r="PCU931" s="14"/>
      <c r="PCV931" s="14"/>
      <c r="PCW931" s="14"/>
      <c r="PCX931" s="14"/>
      <c r="PCY931" s="14"/>
      <c r="PCZ931" s="14"/>
      <c r="PDA931" s="14"/>
      <c r="PDB931" s="14"/>
      <c r="PDC931" s="14"/>
      <c r="PDD931" s="14"/>
      <c r="PDE931" s="14"/>
      <c r="PDF931" s="14"/>
      <c r="PDG931" s="14"/>
      <c r="PDH931" s="14"/>
      <c r="PDI931" s="14"/>
      <c r="PDJ931" s="14"/>
      <c r="PDK931" s="14"/>
      <c r="PDL931" s="14"/>
      <c r="PDM931" s="14"/>
      <c r="PDN931" s="14"/>
      <c r="PDO931" s="14"/>
      <c r="PDP931" s="14"/>
      <c r="PDQ931" s="14"/>
      <c r="PDR931" s="14"/>
      <c r="PDS931" s="14"/>
      <c r="PDT931" s="14"/>
      <c r="PDU931" s="14"/>
      <c r="PDV931" s="14"/>
      <c r="PDW931" s="14"/>
      <c r="PDX931" s="14"/>
      <c r="PDY931" s="14"/>
      <c r="PDZ931" s="14"/>
      <c r="PEA931" s="14"/>
      <c r="PEB931" s="14"/>
      <c r="PEC931" s="14"/>
      <c r="PED931" s="14"/>
      <c r="PEE931" s="14"/>
      <c r="PEF931" s="14"/>
      <c r="PEG931" s="14"/>
      <c r="PEH931" s="14"/>
      <c r="PEI931" s="14"/>
      <c r="PEJ931" s="14"/>
      <c r="PEK931" s="14"/>
      <c r="PEL931" s="14"/>
      <c r="PEM931" s="14"/>
      <c r="PEN931" s="14"/>
      <c r="PEO931" s="14"/>
      <c r="PEP931" s="14"/>
      <c r="PEQ931" s="14"/>
      <c r="PER931" s="14"/>
      <c r="PES931" s="14"/>
      <c r="PET931" s="14"/>
      <c r="PEU931" s="14"/>
      <c r="PEV931" s="14"/>
      <c r="PEW931" s="14"/>
      <c r="PEX931" s="14"/>
      <c r="PEY931" s="14"/>
      <c r="PEZ931" s="14"/>
      <c r="PFA931" s="14"/>
      <c r="PFB931" s="14"/>
      <c r="PFC931" s="14"/>
      <c r="PFD931" s="14"/>
      <c r="PFE931" s="14"/>
      <c r="PFF931" s="14"/>
      <c r="PFG931" s="14"/>
      <c r="PFH931" s="14"/>
      <c r="PFI931" s="14"/>
      <c r="PFJ931" s="14"/>
      <c r="PFK931" s="14"/>
      <c r="PFL931" s="14"/>
      <c r="PFM931" s="14"/>
      <c r="PFN931" s="14"/>
      <c r="PFO931" s="14"/>
      <c r="PFP931" s="14"/>
      <c r="PFQ931" s="14"/>
      <c r="PFR931" s="14"/>
      <c r="PFS931" s="14"/>
      <c r="PFT931" s="14"/>
      <c r="PFU931" s="14"/>
      <c r="PFV931" s="14"/>
      <c r="PFW931" s="14"/>
      <c r="PFX931" s="14"/>
      <c r="PFY931" s="14"/>
      <c r="PFZ931" s="14"/>
      <c r="PGA931" s="14"/>
      <c r="PGB931" s="14"/>
      <c r="PGC931" s="14"/>
      <c r="PGD931" s="14"/>
      <c r="PGE931" s="14"/>
      <c r="PGF931" s="14"/>
      <c r="PGG931" s="14"/>
      <c r="PGH931" s="14"/>
      <c r="PGI931" s="14"/>
      <c r="PGJ931" s="14"/>
      <c r="PGK931" s="14"/>
      <c r="PGL931" s="14"/>
      <c r="PGM931" s="14"/>
      <c r="PGN931" s="14"/>
      <c r="PGO931" s="14"/>
      <c r="PGP931" s="14"/>
      <c r="PGQ931" s="14"/>
      <c r="PGR931" s="14"/>
      <c r="PGS931" s="14"/>
      <c r="PGT931" s="14"/>
      <c r="PGU931" s="14"/>
      <c r="PGV931" s="14"/>
      <c r="PGW931" s="14"/>
      <c r="PGX931" s="14"/>
      <c r="PGY931" s="14"/>
      <c r="PGZ931" s="14"/>
      <c r="PHA931" s="14"/>
      <c r="PHB931" s="14"/>
      <c r="PHC931" s="14"/>
      <c r="PHD931" s="14"/>
      <c r="PHE931" s="14"/>
      <c r="PHF931" s="14"/>
      <c r="PHG931" s="14"/>
      <c r="PHH931" s="14"/>
      <c r="PHI931" s="14"/>
      <c r="PHJ931" s="14"/>
      <c r="PHK931" s="14"/>
      <c r="PHL931" s="14"/>
      <c r="PHM931" s="14"/>
      <c r="PHN931" s="14"/>
      <c r="PHO931" s="14"/>
      <c r="PHP931" s="14"/>
      <c r="PHQ931" s="14"/>
      <c r="PHR931" s="14"/>
      <c r="PHS931" s="14"/>
      <c r="PHT931" s="14"/>
      <c r="PHU931" s="14"/>
      <c r="PHV931" s="14"/>
      <c r="PHW931" s="14"/>
      <c r="PHX931" s="14"/>
      <c r="PHY931" s="14"/>
      <c r="PHZ931" s="14"/>
      <c r="PIA931" s="14"/>
      <c r="PIB931" s="14"/>
      <c r="PIC931" s="14"/>
      <c r="PID931" s="14"/>
      <c r="PIE931" s="14"/>
      <c r="PIF931" s="14"/>
      <c r="PIG931" s="14"/>
      <c r="PIH931" s="14"/>
      <c r="PII931" s="14"/>
      <c r="PIJ931" s="14"/>
      <c r="PIK931" s="14"/>
      <c r="PIL931" s="14"/>
      <c r="PIM931" s="14"/>
      <c r="PIN931" s="14"/>
      <c r="PIO931" s="14"/>
      <c r="PIP931" s="14"/>
      <c r="PIQ931" s="14"/>
      <c r="PIR931" s="14"/>
      <c r="PIS931" s="14"/>
      <c r="PIT931" s="14"/>
      <c r="PIU931" s="14"/>
      <c r="PIV931" s="14"/>
      <c r="PIW931" s="14"/>
      <c r="PIX931" s="14"/>
      <c r="PIY931" s="14"/>
      <c r="PIZ931" s="14"/>
      <c r="PJA931" s="14"/>
      <c r="PJB931" s="14"/>
      <c r="PJC931" s="14"/>
      <c r="PJD931" s="14"/>
      <c r="PJE931" s="14"/>
      <c r="PJF931" s="14"/>
      <c r="PJG931" s="14"/>
      <c r="PJH931" s="14"/>
      <c r="PJI931" s="14"/>
      <c r="PJJ931" s="14"/>
      <c r="PJK931" s="14"/>
      <c r="PJL931" s="14"/>
      <c r="PJM931" s="14"/>
      <c r="PJN931" s="14"/>
      <c r="PJO931" s="14"/>
      <c r="PJP931" s="14"/>
      <c r="PJQ931" s="14"/>
      <c r="PJR931" s="14"/>
      <c r="PJS931" s="14"/>
      <c r="PJT931" s="14"/>
      <c r="PJU931" s="14"/>
      <c r="PJV931" s="14"/>
      <c r="PJW931" s="14"/>
      <c r="PJX931" s="14"/>
      <c r="PJY931" s="14"/>
      <c r="PJZ931" s="14"/>
      <c r="PKA931" s="14"/>
      <c r="PKB931" s="14"/>
      <c r="PKC931" s="14"/>
      <c r="PKD931" s="14"/>
      <c r="PKE931" s="14"/>
      <c r="PKF931" s="14"/>
      <c r="PKG931" s="14"/>
      <c r="PKH931" s="14"/>
      <c r="PKI931" s="14"/>
      <c r="PKJ931" s="14"/>
      <c r="PKK931" s="14"/>
      <c r="PKL931" s="14"/>
      <c r="PKM931" s="14"/>
      <c r="PKN931" s="14"/>
      <c r="PKO931" s="14"/>
      <c r="PKP931" s="14"/>
      <c r="PKQ931" s="14"/>
      <c r="PKR931" s="14"/>
      <c r="PKS931" s="14"/>
      <c r="PKT931" s="14"/>
      <c r="PKU931" s="14"/>
      <c r="PKV931" s="14"/>
      <c r="PKW931" s="14"/>
      <c r="PKX931" s="14"/>
      <c r="PKY931" s="14"/>
      <c r="PKZ931" s="14"/>
      <c r="PLA931" s="14"/>
      <c r="PLB931" s="14"/>
      <c r="PLC931" s="14"/>
      <c r="PLD931" s="14"/>
      <c r="PLE931" s="14"/>
      <c r="PLF931" s="14"/>
      <c r="PLG931" s="14"/>
      <c r="PLH931" s="14"/>
      <c r="PLI931" s="14"/>
      <c r="PLJ931" s="14"/>
      <c r="PLK931" s="14"/>
      <c r="PLL931" s="14"/>
      <c r="PLM931" s="14"/>
      <c r="PLN931" s="14"/>
      <c r="PLO931" s="14"/>
      <c r="PLP931" s="14"/>
      <c r="PLQ931" s="14"/>
      <c r="PLR931" s="14"/>
      <c r="PLS931" s="14"/>
      <c r="PLT931" s="14"/>
      <c r="PLU931" s="14"/>
      <c r="PLV931" s="14"/>
      <c r="PLW931" s="14"/>
      <c r="PLX931" s="14"/>
      <c r="PLY931" s="14"/>
      <c r="PLZ931" s="14"/>
      <c r="PMA931" s="14"/>
      <c r="PMB931" s="14"/>
      <c r="PMC931" s="14"/>
      <c r="PMD931" s="14"/>
      <c r="PME931" s="14"/>
      <c r="PMF931" s="14"/>
      <c r="PMG931" s="14"/>
      <c r="PMH931" s="14"/>
      <c r="PMI931" s="14"/>
      <c r="PMJ931" s="14"/>
      <c r="PMK931" s="14"/>
      <c r="PML931" s="14"/>
      <c r="PMM931" s="14"/>
      <c r="PMN931" s="14"/>
      <c r="PMO931" s="14"/>
      <c r="PMP931" s="14"/>
      <c r="PMQ931" s="14"/>
      <c r="PMR931" s="14"/>
      <c r="PMS931" s="14"/>
      <c r="PMT931" s="14"/>
      <c r="PMU931" s="14"/>
      <c r="PMV931" s="14"/>
      <c r="PMW931" s="14"/>
      <c r="PMX931" s="14"/>
      <c r="PMY931" s="14"/>
      <c r="PMZ931" s="14"/>
      <c r="PNA931" s="14"/>
      <c r="PNB931" s="14"/>
      <c r="PNC931" s="14"/>
      <c r="PND931" s="14"/>
      <c r="PNE931" s="14"/>
      <c r="PNF931" s="14"/>
      <c r="PNG931" s="14"/>
      <c r="PNH931" s="14"/>
      <c r="PNI931" s="14"/>
      <c r="PNJ931" s="14"/>
      <c r="PNK931" s="14"/>
      <c r="PNL931" s="14"/>
      <c r="PNM931" s="14"/>
      <c r="PNN931" s="14"/>
      <c r="PNO931" s="14"/>
      <c r="PNP931" s="14"/>
      <c r="PNQ931" s="14"/>
      <c r="PNR931" s="14"/>
      <c r="PNS931" s="14"/>
      <c r="PNT931" s="14"/>
      <c r="PNU931" s="14"/>
      <c r="PNV931" s="14"/>
      <c r="PNW931" s="14"/>
      <c r="PNX931" s="14"/>
      <c r="PNY931" s="14"/>
      <c r="PNZ931" s="14"/>
      <c r="POA931" s="14"/>
      <c r="POB931" s="14"/>
      <c r="POC931" s="14"/>
      <c r="POD931" s="14"/>
      <c r="POE931" s="14"/>
      <c r="POF931" s="14"/>
      <c r="POG931" s="14"/>
      <c r="POH931" s="14"/>
      <c r="POI931" s="14"/>
      <c r="POJ931" s="14"/>
      <c r="POK931" s="14"/>
      <c r="POL931" s="14"/>
      <c r="POM931" s="14"/>
      <c r="PON931" s="14"/>
      <c r="POO931" s="14"/>
      <c r="POP931" s="14"/>
      <c r="POQ931" s="14"/>
      <c r="POR931" s="14"/>
      <c r="POS931" s="14"/>
      <c r="POT931" s="14"/>
      <c r="POU931" s="14"/>
      <c r="POV931" s="14"/>
      <c r="POW931" s="14"/>
      <c r="POX931" s="14"/>
      <c r="POY931" s="14"/>
      <c r="POZ931" s="14"/>
      <c r="PPA931" s="14"/>
      <c r="PPB931" s="14"/>
      <c r="PPC931" s="14"/>
      <c r="PPD931" s="14"/>
      <c r="PPE931" s="14"/>
      <c r="PPF931" s="14"/>
      <c r="PPG931" s="14"/>
      <c r="PPH931" s="14"/>
      <c r="PPI931" s="14"/>
      <c r="PPJ931" s="14"/>
      <c r="PPK931" s="14"/>
      <c r="PPL931" s="14"/>
      <c r="PPM931" s="14"/>
      <c r="PPN931" s="14"/>
      <c r="PPO931" s="14"/>
      <c r="PPP931" s="14"/>
      <c r="PPQ931" s="14"/>
      <c r="PPR931" s="14"/>
      <c r="PPS931" s="14"/>
      <c r="PPT931" s="14"/>
      <c r="PPU931" s="14"/>
      <c r="PPV931" s="14"/>
      <c r="PPW931" s="14"/>
      <c r="PPX931" s="14"/>
      <c r="PPY931" s="14"/>
      <c r="PPZ931" s="14"/>
      <c r="PQA931" s="14"/>
      <c r="PQB931" s="14"/>
      <c r="PQC931" s="14"/>
      <c r="PQD931" s="14"/>
      <c r="PQE931" s="14"/>
      <c r="PQF931" s="14"/>
      <c r="PQG931" s="14"/>
      <c r="PQH931" s="14"/>
      <c r="PQI931" s="14"/>
      <c r="PQJ931" s="14"/>
      <c r="PQK931" s="14"/>
      <c r="PQL931" s="14"/>
      <c r="PQM931" s="14"/>
      <c r="PQN931" s="14"/>
      <c r="PQO931" s="14"/>
      <c r="PQP931" s="14"/>
      <c r="PQQ931" s="14"/>
      <c r="PQR931" s="14"/>
      <c r="PQS931" s="14"/>
      <c r="PQT931" s="14"/>
      <c r="PQU931" s="14"/>
      <c r="PQV931" s="14"/>
      <c r="PQW931" s="14"/>
      <c r="PQX931" s="14"/>
      <c r="PQY931" s="14"/>
      <c r="PQZ931" s="14"/>
      <c r="PRA931" s="14"/>
      <c r="PRB931" s="14"/>
      <c r="PRC931" s="14"/>
      <c r="PRD931" s="14"/>
      <c r="PRE931" s="14"/>
      <c r="PRF931" s="14"/>
      <c r="PRG931" s="14"/>
      <c r="PRH931" s="14"/>
      <c r="PRI931" s="14"/>
      <c r="PRJ931" s="14"/>
      <c r="PRK931" s="14"/>
      <c r="PRL931" s="14"/>
      <c r="PRM931" s="14"/>
      <c r="PRN931" s="14"/>
      <c r="PRO931" s="14"/>
      <c r="PRP931" s="14"/>
      <c r="PRQ931" s="14"/>
      <c r="PRR931" s="14"/>
      <c r="PRS931" s="14"/>
      <c r="PRT931" s="14"/>
      <c r="PRU931" s="14"/>
      <c r="PRV931" s="14"/>
      <c r="PRW931" s="14"/>
      <c r="PRX931" s="14"/>
      <c r="PRY931" s="14"/>
      <c r="PRZ931" s="14"/>
      <c r="PSA931" s="14"/>
      <c r="PSB931" s="14"/>
      <c r="PSC931" s="14"/>
      <c r="PSD931" s="14"/>
      <c r="PSE931" s="14"/>
      <c r="PSF931" s="14"/>
      <c r="PSG931" s="14"/>
      <c r="PSH931" s="14"/>
      <c r="PSI931" s="14"/>
      <c r="PSJ931" s="14"/>
      <c r="PSK931" s="14"/>
      <c r="PSL931" s="14"/>
      <c r="PSM931" s="14"/>
      <c r="PSN931" s="14"/>
      <c r="PSO931" s="14"/>
      <c r="PSP931" s="14"/>
      <c r="PSQ931" s="14"/>
      <c r="PSR931" s="14"/>
      <c r="PSS931" s="14"/>
      <c r="PST931" s="14"/>
      <c r="PSU931" s="14"/>
      <c r="PSV931" s="14"/>
      <c r="PSW931" s="14"/>
      <c r="PSX931" s="14"/>
      <c r="PSY931" s="14"/>
      <c r="PSZ931" s="14"/>
      <c r="PTA931" s="14"/>
      <c r="PTB931" s="14"/>
      <c r="PTC931" s="14"/>
      <c r="PTD931" s="14"/>
      <c r="PTE931" s="14"/>
      <c r="PTF931" s="14"/>
      <c r="PTG931" s="14"/>
      <c r="PTH931" s="14"/>
      <c r="PTI931" s="14"/>
      <c r="PTJ931" s="14"/>
      <c r="PTK931" s="14"/>
      <c r="PTL931" s="14"/>
      <c r="PTM931" s="14"/>
      <c r="PTN931" s="14"/>
      <c r="PTO931" s="14"/>
      <c r="PTP931" s="14"/>
      <c r="PTQ931" s="14"/>
      <c r="PTR931" s="14"/>
      <c r="PTS931" s="14"/>
      <c r="PTT931" s="14"/>
      <c r="PTU931" s="14"/>
      <c r="PTV931" s="14"/>
      <c r="PTW931" s="14"/>
      <c r="PTX931" s="14"/>
      <c r="PTY931" s="14"/>
      <c r="PTZ931" s="14"/>
      <c r="PUA931" s="14"/>
      <c r="PUB931" s="14"/>
      <c r="PUC931" s="14"/>
      <c r="PUD931" s="14"/>
      <c r="PUE931" s="14"/>
      <c r="PUF931" s="14"/>
      <c r="PUG931" s="14"/>
      <c r="PUH931" s="14"/>
      <c r="PUI931" s="14"/>
      <c r="PUJ931" s="14"/>
      <c r="PUK931" s="14"/>
      <c r="PUL931" s="14"/>
      <c r="PUM931" s="14"/>
      <c r="PUN931" s="14"/>
      <c r="PUO931" s="14"/>
      <c r="PUP931" s="14"/>
      <c r="PUQ931" s="14"/>
      <c r="PUR931" s="14"/>
      <c r="PUS931" s="14"/>
      <c r="PUT931" s="14"/>
      <c r="PUU931" s="14"/>
      <c r="PUV931" s="14"/>
      <c r="PUW931" s="14"/>
      <c r="PUX931" s="14"/>
      <c r="PUY931" s="14"/>
      <c r="PUZ931" s="14"/>
      <c r="PVA931" s="14"/>
      <c r="PVB931" s="14"/>
      <c r="PVC931" s="14"/>
      <c r="PVD931" s="14"/>
      <c r="PVE931" s="14"/>
      <c r="PVF931" s="14"/>
      <c r="PVG931" s="14"/>
      <c r="PVH931" s="14"/>
      <c r="PVI931" s="14"/>
      <c r="PVJ931" s="14"/>
      <c r="PVK931" s="14"/>
      <c r="PVL931" s="14"/>
      <c r="PVM931" s="14"/>
      <c r="PVN931" s="14"/>
      <c r="PVO931" s="14"/>
      <c r="PVP931" s="14"/>
      <c r="PVQ931" s="14"/>
      <c r="PVR931" s="14"/>
      <c r="PVS931" s="14"/>
      <c r="PVT931" s="14"/>
      <c r="PVU931" s="14"/>
      <c r="PVV931" s="14"/>
      <c r="PVW931" s="14"/>
      <c r="PVX931" s="14"/>
      <c r="PVY931" s="14"/>
      <c r="PVZ931" s="14"/>
      <c r="PWA931" s="14"/>
      <c r="PWB931" s="14"/>
      <c r="PWC931" s="14"/>
      <c r="PWD931" s="14"/>
      <c r="PWE931" s="14"/>
      <c r="PWF931" s="14"/>
      <c r="PWG931" s="14"/>
      <c r="PWH931" s="14"/>
      <c r="PWI931" s="14"/>
      <c r="PWJ931" s="14"/>
      <c r="PWK931" s="14"/>
      <c r="PWL931" s="14"/>
      <c r="PWM931" s="14"/>
      <c r="PWN931" s="14"/>
      <c r="PWO931" s="14"/>
      <c r="PWP931" s="14"/>
      <c r="PWQ931" s="14"/>
      <c r="PWR931" s="14"/>
      <c r="PWS931" s="14"/>
      <c r="PWT931" s="14"/>
      <c r="PWU931" s="14"/>
      <c r="PWV931" s="14"/>
      <c r="PWW931" s="14"/>
      <c r="PWX931" s="14"/>
      <c r="PWY931" s="14"/>
      <c r="PWZ931" s="14"/>
      <c r="PXA931" s="14"/>
      <c r="PXB931" s="14"/>
      <c r="PXC931" s="14"/>
      <c r="PXD931" s="14"/>
      <c r="PXE931" s="14"/>
      <c r="PXF931" s="14"/>
      <c r="PXG931" s="14"/>
      <c r="PXH931" s="14"/>
      <c r="PXI931" s="14"/>
      <c r="PXJ931" s="14"/>
      <c r="PXK931" s="14"/>
      <c r="PXL931" s="14"/>
      <c r="PXM931" s="14"/>
      <c r="PXN931" s="14"/>
      <c r="PXO931" s="14"/>
      <c r="PXP931" s="14"/>
      <c r="PXQ931" s="14"/>
      <c r="PXR931" s="14"/>
      <c r="PXS931" s="14"/>
      <c r="PXT931" s="14"/>
      <c r="PXU931" s="14"/>
      <c r="PXV931" s="14"/>
      <c r="PXW931" s="14"/>
      <c r="PXX931" s="14"/>
      <c r="PXY931" s="14"/>
      <c r="PXZ931" s="14"/>
      <c r="PYA931" s="14"/>
      <c r="PYB931" s="14"/>
      <c r="PYC931" s="14"/>
      <c r="PYD931" s="14"/>
      <c r="PYE931" s="14"/>
      <c r="PYF931" s="14"/>
      <c r="PYG931" s="14"/>
      <c r="PYH931" s="14"/>
      <c r="PYI931" s="14"/>
      <c r="PYJ931" s="14"/>
      <c r="PYK931" s="14"/>
      <c r="PYL931" s="14"/>
      <c r="PYM931" s="14"/>
      <c r="PYN931" s="14"/>
      <c r="PYO931" s="14"/>
      <c r="PYP931" s="14"/>
      <c r="PYQ931" s="14"/>
      <c r="PYR931" s="14"/>
      <c r="PYS931" s="14"/>
      <c r="PYT931" s="14"/>
      <c r="PYU931" s="14"/>
      <c r="PYV931" s="14"/>
      <c r="PYW931" s="14"/>
      <c r="PYX931" s="14"/>
      <c r="PYY931" s="14"/>
      <c r="PYZ931" s="14"/>
      <c r="PZA931" s="14"/>
      <c r="PZB931" s="14"/>
      <c r="PZC931" s="14"/>
      <c r="PZD931" s="14"/>
      <c r="PZE931" s="14"/>
      <c r="PZF931" s="14"/>
      <c r="PZG931" s="14"/>
      <c r="PZH931" s="14"/>
      <c r="PZI931" s="14"/>
      <c r="PZJ931" s="14"/>
      <c r="PZK931" s="14"/>
      <c r="PZL931" s="14"/>
      <c r="PZM931" s="14"/>
      <c r="PZN931" s="14"/>
      <c r="PZO931" s="14"/>
      <c r="PZP931" s="14"/>
      <c r="PZQ931" s="14"/>
      <c r="PZR931" s="14"/>
      <c r="PZS931" s="14"/>
      <c r="PZT931" s="14"/>
      <c r="PZU931" s="14"/>
      <c r="PZV931" s="14"/>
      <c r="PZW931" s="14"/>
      <c r="PZX931" s="14"/>
      <c r="PZY931" s="14"/>
      <c r="PZZ931" s="14"/>
      <c r="QAA931" s="14"/>
      <c r="QAB931" s="14"/>
      <c r="QAC931" s="14"/>
      <c r="QAD931" s="14"/>
      <c r="QAE931" s="14"/>
      <c r="QAF931" s="14"/>
      <c r="QAG931" s="14"/>
      <c r="QAH931" s="14"/>
      <c r="QAI931" s="14"/>
      <c r="QAJ931" s="14"/>
      <c r="QAK931" s="14"/>
      <c r="QAL931" s="14"/>
      <c r="QAM931" s="14"/>
      <c r="QAN931" s="14"/>
      <c r="QAO931" s="14"/>
      <c r="QAP931" s="14"/>
      <c r="QAQ931" s="14"/>
      <c r="QAR931" s="14"/>
      <c r="QAS931" s="14"/>
      <c r="QAT931" s="14"/>
      <c r="QAU931" s="14"/>
      <c r="QAV931" s="14"/>
      <c r="QAW931" s="14"/>
      <c r="QAX931" s="14"/>
      <c r="QAY931" s="14"/>
      <c r="QAZ931" s="14"/>
      <c r="QBA931" s="14"/>
      <c r="QBB931" s="14"/>
      <c r="QBC931" s="14"/>
      <c r="QBD931" s="14"/>
      <c r="QBE931" s="14"/>
      <c r="QBF931" s="14"/>
      <c r="QBG931" s="14"/>
      <c r="QBH931" s="14"/>
      <c r="QBI931" s="14"/>
      <c r="QBJ931" s="14"/>
      <c r="QBK931" s="14"/>
      <c r="QBL931" s="14"/>
      <c r="QBM931" s="14"/>
      <c r="QBN931" s="14"/>
      <c r="QBO931" s="14"/>
      <c r="QBP931" s="14"/>
      <c r="QBQ931" s="14"/>
      <c r="QBR931" s="14"/>
      <c r="QBS931" s="14"/>
      <c r="QBT931" s="14"/>
      <c r="QBU931" s="14"/>
      <c r="QBV931" s="14"/>
      <c r="QBW931" s="14"/>
      <c r="QBX931" s="14"/>
      <c r="QBY931" s="14"/>
      <c r="QBZ931" s="14"/>
      <c r="QCA931" s="14"/>
      <c r="QCB931" s="14"/>
      <c r="QCC931" s="14"/>
      <c r="QCD931" s="14"/>
      <c r="QCE931" s="14"/>
      <c r="QCF931" s="14"/>
      <c r="QCG931" s="14"/>
      <c r="QCH931" s="14"/>
      <c r="QCI931" s="14"/>
      <c r="QCJ931" s="14"/>
      <c r="QCK931" s="14"/>
      <c r="QCL931" s="14"/>
      <c r="QCM931" s="14"/>
      <c r="QCN931" s="14"/>
      <c r="QCO931" s="14"/>
      <c r="QCP931" s="14"/>
      <c r="QCQ931" s="14"/>
      <c r="QCR931" s="14"/>
      <c r="QCS931" s="14"/>
      <c r="QCT931" s="14"/>
      <c r="QCU931" s="14"/>
      <c r="QCV931" s="14"/>
      <c r="QCW931" s="14"/>
      <c r="QCX931" s="14"/>
      <c r="QCY931" s="14"/>
      <c r="QCZ931" s="14"/>
      <c r="QDA931" s="14"/>
      <c r="QDB931" s="14"/>
      <c r="QDC931" s="14"/>
      <c r="QDD931" s="14"/>
      <c r="QDE931" s="14"/>
      <c r="QDF931" s="14"/>
      <c r="QDG931" s="14"/>
      <c r="QDH931" s="14"/>
      <c r="QDI931" s="14"/>
      <c r="QDJ931" s="14"/>
      <c r="QDK931" s="14"/>
      <c r="QDL931" s="14"/>
      <c r="QDM931" s="14"/>
      <c r="QDN931" s="14"/>
      <c r="QDO931" s="14"/>
      <c r="QDP931" s="14"/>
      <c r="QDQ931" s="14"/>
      <c r="QDR931" s="14"/>
      <c r="QDS931" s="14"/>
      <c r="QDT931" s="14"/>
      <c r="QDU931" s="14"/>
      <c r="QDV931" s="14"/>
      <c r="QDW931" s="14"/>
      <c r="QDX931" s="14"/>
      <c r="QDY931" s="14"/>
      <c r="QDZ931" s="14"/>
      <c r="QEA931" s="14"/>
      <c r="QEB931" s="14"/>
      <c r="QEC931" s="14"/>
      <c r="QED931" s="14"/>
      <c r="QEE931" s="14"/>
      <c r="QEF931" s="14"/>
      <c r="QEG931" s="14"/>
      <c r="QEH931" s="14"/>
      <c r="QEI931" s="14"/>
      <c r="QEJ931" s="14"/>
      <c r="QEK931" s="14"/>
      <c r="QEL931" s="14"/>
      <c r="QEM931" s="14"/>
      <c r="QEN931" s="14"/>
      <c r="QEO931" s="14"/>
      <c r="QEP931" s="14"/>
      <c r="QEQ931" s="14"/>
      <c r="QER931" s="14"/>
      <c r="QES931" s="14"/>
      <c r="QET931" s="14"/>
      <c r="QEU931" s="14"/>
      <c r="QEV931" s="14"/>
      <c r="QEW931" s="14"/>
      <c r="QEX931" s="14"/>
      <c r="QEY931" s="14"/>
      <c r="QEZ931" s="14"/>
      <c r="QFA931" s="14"/>
      <c r="QFB931" s="14"/>
      <c r="QFC931" s="14"/>
      <c r="QFD931" s="14"/>
      <c r="QFE931" s="14"/>
      <c r="QFF931" s="14"/>
      <c r="QFG931" s="14"/>
      <c r="QFH931" s="14"/>
      <c r="QFI931" s="14"/>
      <c r="QFJ931" s="14"/>
      <c r="QFK931" s="14"/>
      <c r="QFL931" s="14"/>
      <c r="QFM931" s="14"/>
      <c r="QFN931" s="14"/>
      <c r="QFO931" s="14"/>
      <c r="QFP931" s="14"/>
      <c r="QFQ931" s="14"/>
      <c r="QFR931" s="14"/>
      <c r="QFS931" s="14"/>
      <c r="QFT931" s="14"/>
      <c r="QFU931" s="14"/>
      <c r="QFV931" s="14"/>
      <c r="QFW931" s="14"/>
      <c r="QFX931" s="14"/>
      <c r="QFY931" s="14"/>
      <c r="QFZ931" s="14"/>
      <c r="QGA931" s="14"/>
      <c r="QGB931" s="14"/>
      <c r="QGC931" s="14"/>
      <c r="QGD931" s="14"/>
      <c r="QGE931" s="14"/>
      <c r="QGF931" s="14"/>
      <c r="QGG931" s="14"/>
      <c r="QGH931" s="14"/>
      <c r="QGI931" s="14"/>
      <c r="QGJ931" s="14"/>
      <c r="QGK931" s="14"/>
      <c r="QGL931" s="14"/>
      <c r="QGM931" s="14"/>
      <c r="QGN931" s="14"/>
      <c r="QGO931" s="14"/>
      <c r="QGP931" s="14"/>
      <c r="QGQ931" s="14"/>
      <c r="QGR931" s="14"/>
      <c r="QGS931" s="14"/>
      <c r="QGT931" s="14"/>
      <c r="QGU931" s="14"/>
      <c r="QGV931" s="14"/>
      <c r="QGW931" s="14"/>
      <c r="QGX931" s="14"/>
      <c r="QGY931" s="14"/>
      <c r="QGZ931" s="14"/>
      <c r="QHA931" s="14"/>
      <c r="QHB931" s="14"/>
      <c r="QHC931" s="14"/>
      <c r="QHD931" s="14"/>
      <c r="QHE931" s="14"/>
      <c r="QHF931" s="14"/>
      <c r="QHG931" s="14"/>
      <c r="QHH931" s="14"/>
      <c r="QHI931" s="14"/>
      <c r="QHJ931" s="14"/>
      <c r="QHK931" s="14"/>
      <c r="QHL931" s="14"/>
      <c r="QHM931" s="14"/>
      <c r="QHN931" s="14"/>
      <c r="QHO931" s="14"/>
      <c r="QHP931" s="14"/>
      <c r="QHQ931" s="14"/>
      <c r="QHR931" s="14"/>
      <c r="QHS931" s="14"/>
      <c r="QHT931" s="14"/>
      <c r="QHU931" s="14"/>
      <c r="QHV931" s="14"/>
      <c r="QHW931" s="14"/>
      <c r="QHX931" s="14"/>
      <c r="QHY931" s="14"/>
      <c r="QHZ931" s="14"/>
      <c r="QIA931" s="14"/>
      <c r="QIB931" s="14"/>
      <c r="QIC931" s="14"/>
      <c r="QID931" s="14"/>
      <c r="QIE931" s="14"/>
      <c r="QIF931" s="14"/>
      <c r="QIG931" s="14"/>
      <c r="QIH931" s="14"/>
      <c r="QII931" s="14"/>
      <c r="QIJ931" s="14"/>
      <c r="QIK931" s="14"/>
      <c r="QIL931" s="14"/>
      <c r="QIM931" s="14"/>
      <c r="QIN931" s="14"/>
      <c r="QIO931" s="14"/>
      <c r="QIP931" s="14"/>
      <c r="QIQ931" s="14"/>
      <c r="QIR931" s="14"/>
      <c r="QIS931" s="14"/>
      <c r="QIT931" s="14"/>
      <c r="QIU931" s="14"/>
      <c r="QIV931" s="14"/>
      <c r="QIW931" s="14"/>
      <c r="QIX931" s="14"/>
      <c r="QIY931" s="14"/>
      <c r="QIZ931" s="14"/>
      <c r="QJA931" s="14"/>
      <c r="QJB931" s="14"/>
      <c r="QJC931" s="14"/>
      <c r="QJD931" s="14"/>
      <c r="QJE931" s="14"/>
      <c r="QJF931" s="14"/>
      <c r="QJG931" s="14"/>
      <c r="QJH931" s="14"/>
      <c r="QJI931" s="14"/>
      <c r="QJJ931" s="14"/>
      <c r="QJK931" s="14"/>
      <c r="QJL931" s="14"/>
      <c r="QJM931" s="14"/>
      <c r="QJN931" s="14"/>
      <c r="QJO931" s="14"/>
      <c r="QJP931" s="14"/>
      <c r="QJQ931" s="14"/>
      <c r="QJR931" s="14"/>
      <c r="QJS931" s="14"/>
      <c r="QJT931" s="14"/>
      <c r="QJU931" s="14"/>
      <c r="QJV931" s="14"/>
      <c r="QJW931" s="14"/>
      <c r="QJX931" s="14"/>
      <c r="QJY931" s="14"/>
      <c r="QJZ931" s="14"/>
      <c r="QKA931" s="14"/>
      <c r="QKB931" s="14"/>
      <c r="QKC931" s="14"/>
      <c r="QKD931" s="14"/>
      <c r="QKE931" s="14"/>
      <c r="QKF931" s="14"/>
      <c r="QKG931" s="14"/>
      <c r="QKH931" s="14"/>
      <c r="QKI931" s="14"/>
      <c r="QKJ931" s="14"/>
      <c r="QKK931" s="14"/>
      <c r="QKL931" s="14"/>
      <c r="QKM931" s="14"/>
      <c r="QKN931" s="14"/>
      <c r="QKO931" s="14"/>
      <c r="QKP931" s="14"/>
      <c r="QKQ931" s="14"/>
      <c r="QKR931" s="14"/>
      <c r="QKS931" s="14"/>
      <c r="QKT931" s="14"/>
      <c r="QKU931" s="14"/>
      <c r="QKV931" s="14"/>
      <c r="QKW931" s="14"/>
      <c r="QKX931" s="14"/>
      <c r="QKY931" s="14"/>
      <c r="QKZ931" s="14"/>
      <c r="QLA931" s="14"/>
      <c r="QLB931" s="14"/>
      <c r="QLC931" s="14"/>
      <c r="QLD931" s="14"/>
      <c r="QLE931" s="14"/>
      <c r="QLF931" s="14"/>
      <c r="QLG931" s="14"/>
      <c r="QLH931" s="14"/>
      <c r="QLI931" s="14"/>
      <c r="QLJ931" s="14"/>
      <c r="QLK931" s="14"/>
      <c r="QLL931" s="14"/>
      <c r="QLM931" s="14"/>
      <c r="QLN931" s="14"/>
      <c r="QLO931" s="14"/>
      <c r="QLP931" s="14"/>
      <c r="QLQ931" s="14"/>
      <c r="QLR931" s="14"/>
      <c r="QLS931" s="14"/>
      <c r="QLT931" s="14"/>
      <c r="QLU931" s="14"/>
      <c r="QLV931" s="14"/>
      <c r="QLW931" s="14"/>
      <c r="QLX931" s="14"/>
      <c r="QLY931" s="14"/>
      <c r="QLZ931" s="14"/>
      <c r="QMA931" s="14"/>
      <c r="QMB931" s="14"/>
      <c r="QMC931" s="14"/>
      <c r="QMD931" s="14"/>
      <c r="QME931" s="14"/>
      <c r="QMF931" s="14"/>
      <c r="QMG931" s="14"/>
      <c r="QMH931" s="14"/>
      <c r="QMI931" s="14"/>
      <c r="QMJ931" s="14"/>
      <c r="QMK931" s="14"/>
      <c r="QML931" s="14"/>
      <c r="QMM931" s="14"/>
      <c r="QMN931" s="14"/>
      <c r="QMO931" s="14"/>
      <c r="QMP931" s="14"/>
      <c r="QMQ931" s="14"/>
      <c r="QMR931" s="14"/>
      <c r="QMS931" s="14"/>
      <c r="QMT931" s="14"/>
      <c r="QMU931" s="14"/>
      <c r="QMV931" s="14"/>
      <c r="QMW931" s="14"/>
      <c r="QMX931" s="14"/>
      <c r="QMY931" s="14"/>
      <c r="QMZ931" s="14"/>
      <c r="QNA931" s="14"/>
      <c r="QNB931" s="14"/>
      <c r="QNC931" s="14"/>
      <c r="QND931" s="14"/>
      <c r="QNE931" s="14"/>
      <c r="QNF931" s="14"/>
      <c r="QNG931" s="14"/>
      <c r="QNH931" s="14"/>
      <c r="QNI931" s="14"/>
      <c r="QNJ931" s="14"/>
      <c r="QNK931" s="14"/>
      <c r="QNL931" s="14"/>
      <c r="QNM931" s="14"/>
      <c r="QNN931" s="14"/>
      <c r="QNO931" s="14"/>
      <c r="QNP931" s="14"/>
      <c r="QNQ931" s="14"/>
      <c r="QNR931" s="14"/>
      <c r="QNS931" s="14"/>
      <c r="QNT931" s="14"/>
      <c r="QNU931" s="14"/>
      <c r="QNV931" s="14"/>
      <c r="QNW931" s="14"/>
      <c r="QNX931" s="14"/>
      <c r="QNY931" s="14"/>
      <c r="QNZ931" s="14"/>
      <c r="QOA931" s="14"/>
      <c r="QOB931" s="14"/>
      <c r="QOC931" s="14"/>
      <c r="QOD931" s="14"/>
      <c r="QOE931" s="14"/>
      <c r="QOF931" s="14"/>
      <c r="QOG931" s="14"/>
      <c r="QOH931" s="14"/>
      <c r="QOI931" s="14"/>
      <c r="QOJ931" s="14"/>
      <c r="QOK931" s="14"/>
      <c r="QOL931" s="14"/>
      <c r="QOM931" s="14"/>
      <c r="QON931" s="14"/>
      <c r="QOO931" s="14"/>
      <c r="QOP931" s="14"/>
      <c r="QOQ931" s="14"/>
      <c r="QOR931" s="14"/>
      <c r="QOS931" s="14"/>
      <c r="QOT931" s="14"/>
      <c r="QOU931" s="14"/>
      <c r="QOV931" s="14"/>
      <c r="QOW931" s="14"/>
      <c r="QOX931" s="14"/>
      <c r="QOY931" s="14"/>
      <c r="QOZ931" s="14"/>
      <c r="QPA931" s="14"/>
      <c r="QPB931" s="14"/>
      <c r="QPC931" s="14"/>
      <c r="QPD931" s="14"/>
      <c r="QPE931" s="14"/>
      <c r="QPF931" s="14"/>
      <c r="QPG931" s="14"/>
      <c r="QPH931" s="14"/>
      <c r="QPI931" s="14"/>
      <c r="QPJ931" s="14"/>
      <c r="QPK931" s="14"/>
      <c r="QPL931" s="14"/>
      <c r="QPM931" s="14"/>
      <c r="QPN931" s="14"/>
      <c r="QPO931" s="14"/>
      <c r="QPP931" s="14"/>
      <c r="QPQ931" s="14"/>
      <c r="QPR931" s="14"/>
      <c r="QPS931" s="14"/>
      <c r="QPT931" s="14"/>
      <c r="QPU931" s="14"/>
      <c r="QPV931" s="14"/>
      <c r="QPW931" s="14"/>
      <c r="QPX931" s="14"/>
      <c r="QPY931" s="14"/>
      <c r="QPZ931" s="14"/>
      <c r="QQA931" s="14"/>
      <c r="QQB931" s="14"/>
      <c r="QQC931" s="14"/>
      <c r="QQD931" s="14"/>
      <c r="QQE931" s="14"/>
      <c r="QQF931" s="14"/>
      <c r="QQG931" s="14"/>
      <c r="QQH931" s="14"/>
      <c r="QQI931" s="14"/>
      <c r="QQJ931" s="14"/>
      <c r="QQK931" s="14"/>
      <c r="QQL931" s="14"/>
      <c r="QQM931" s="14"/>
      <c r="QQN931" s="14"/>
      <c r="QQO931" s="14"/>
      <c r="QQP931" s="14"/>
      <c r="QQQ931" s="14"/>
      <c r="QQR931" s="14"/>
      <c r="QQS931" s="14"/>
      <c r="QQT931" s="14"/>
      <c r="QQU931" s="14"/>
      <c r="QQV931" s="14"/>
      <c r="QQW931" s="14"/>
      <c r="QQX931" s="14"/>
      <c r="QQY931" s="14"/>
      <c r="QQZ931" s="14"/>
      <c r="QRA931" s="14"/>
      <c r="QRB931" s="14"/>
      <c r="QRC931" s="14"/>
      <c r="QRD931" s="14"/>
      <c r="QRE931" s="14"/>
      <c r="QRF931" s="14"/>
      <c r="QRG931" s="14"/>
      <c r="QRH931" s="14"/>
      <c r="QRI931" s="14"/>
      <c r="QRJ931" s="14"/>
      <c r="QRK931" s="14"/>
      <c r="QRL931" s="14"/>
      <c r="QRM931" s="14"/>
      <c r="QRN931" s="14"/>
      <c r="QRO931" s="14"/>
      <c r="QRP931" s="14"/>
      <c r="QRQ931" s="14"/>
      <c r="QRR931" s="14"/>
      <c r="QRS931" s="14"/>
      <c r="QRT931" s="14"/>
      <c r="QRU931" s="14"/>
      <c r="QRV931" s="14"/>
      <c r="QRW931" s="14"/>
      <c r="QRX931" s="14"/>
      <c r="QRY931" s="14"/>
      <c r="QRZ931" s="14"/>
      <c r="QSA931" s="14"/>
      <c r="QSB931" s="14"/>
      <c r="QSC931" s="14"/>
      <c r="QSD931" s="14"/>
      <c r="QSE931" s="14"/>
      <c r="QSF931" s="14"/>
      <c r="QSG931" s="14"/>
      <c r="QSH931" s="14"/>
      <c r="QSI931" s="14"/>
      <c r="QSJ931" s="14"/>
      <c r="QSK931" s="14"/>
      <c r="QSL931" s="14"/>
      <c r="QSM931" s="14"/>
      <c r="QSN931" s="14"/>
      <c r="QSO931" s="14"/>
      <c r="QSP931" s="14"/>
      <c r="QSQ931" s="14"/>
      <c r="QSR931" s="14"/>
      <c r="QSS931" s="14"/>
      <c r="QST931" s="14"/>
      <c r="QSU931" s="14"/>
      <c r="QSV931" s="14"/>
      <c r="QSW931" s="14"/>
      <c r="QSX931" s="14"/>
      <c r="QSY931" s="14"/>
      <c r="QSZ931" s="14"/>
      <c r="QTA931" s="14"/>
      <c r="QTB931" s="14"/>
      <c r="QTC931" s="14"/>
      <c r="QTD931" s="14"/>
      <c r="QTE931" s="14"/>
      <c r="QTF931" s="14"/>
      <c r="QTG931" s="14"/>
      <c r="QTH931" s="14"/>
      <c r="QTI931" s="14"/>
      <c r="QTJ931" s="14"/>
      <c r="QTK931" s="14"/>
      <c r="QTL931" s="14"/>
      <c r="QTM931" s="14"/>
      <c r="QTN931" s="14"/>
      <c r="QTO931" s="14"/>
      <c r="QTP931" s="14"/>
      <c r="QTQ931" s="14"/>
      <c r="QTR931" s="14"/>
      <c r="QTS931" s="14"/>
      <c r="QTT931" s="14"/>
      <c r="QTU931" s="14"/>
      <c r="QTV931" s="14"/>
      <c r="QTW931" s="14"/>
      <c r="QTX931" s="14"/>
      <c r="QTY931" s="14"/>
      <c r="QTZ931" s="14"/>
      <c r="QUA931" s="14"/>
      <c r="QUB931" s="14"/>
      <c r="QUC931" s="14"/>
      <c r="QUD931" s="14"/>
      <c r="QUE931" s="14"/>
      <c r="QUF931" s="14"/>
      <c r="QUG931" s="14"/>
      <c r="QUH931" s="14"/>
      <c r="QUI931" s="14"/>
      <c r="QUJ931" s="14"/>
      <c r="QUK931" s="14"/>
      <c r="QUL931" s="14"/>
      <c r="QUM931" s="14"/>
      <c r="QUN931" s="14"/>
      <c r="QUO931" s="14"/>
      <c r="QUP931" s="14"/>
      <c r="QUQ931" s="14"/>
      <c r="QUR931" s="14"/>
      <c r="QUS931" s="14"/>
      <c r="QUT931" s="14"/>
      <c r="QUU931" s="14"/>
      <c r="QUV931" s="14"/>
      <c r="QUW931" s="14"/>
      <c r="QUX931" s="14"/>
      <c r="QUY931" s="14"/>
      <c r="QUZ931" s="14"/>
      <c r="QVA931" s="14"/>
      <c r="QVB931" s="14"/>
      <c r="QVC931" s="14"/>
      <c r="QVD931" s="14"/>
      <c r="QVE931" s="14"/>
      <c r="QVF931" s="14"/>
      <c r="QVG931" s="14"/>
      <c r="QVH931" s="14"/>
      <c r="QVI931" s="14"/>
      <c r="QVJ931" s="14"/>
      <c r="QVK931" s="14"/>
      <c r="QVL931" s="14"/>
      <c r="QVM931" s="14"/>
      <c r="QVN931" s="14"/>
      <c r="QVO931" s="14"/>
      <c r="QVP931" s="14"/>
      <c r="QVQ931" s="14"/>
      <c r="QVR931" s="14"/>
      <c r="QVS931" s="14"/>
      <c r="QVT931" s="14"/>
      <c r="QVU931" s="14"/>
      <c r="QVV931" s="14"/>
      <c r="QVW931" s="14"/>
      <c r="QVX931" s="14"/>
      <c r="QVY931" s="14"/>
      <c r="QVZ931" s="14"/>
      <c r="QWA931" s="14"/>
      <c r="QWB931" s="14"/>
      <c r="QWC931" s="14"/>
      <c r="QWD931" s="14"/>
      <c r="QWE931" s="14"/>
      <c r="QWF931" s="14"/>
      <c r="QWG931" s="14"/>
      <c r="QWH931" s="14"/>
      <c r="QWI931" s="14"/>
      <c r="QWJ931" s="14"/>
      <c r="QWK931" s="14"/>
      <c r="QWL931" s="14"/>
      <c r="QWM931" s="14"/>
      <c r="QWN931" s="14"/>
      <c r="QWO931" s="14"/>
      <c r="QWP931" s="14"/>
      <c r="QWQ931" s="14"/>
      <c r="QWR931" s="14"/>
      <c r="QWS931" s="14"/>
      <c r="QWT931" s="14"/>
      <c r="QWU931" s="14"/>
      <c r="QWV931" s="14"/>
      <c r="QWW931" s="14"/>
      <c r="QWX931" s="14"/>
      <c r="QWY931" s="14"/>
      <c r="QWZ931" s="14"/>
      <c r="QXA931" s="14"/>
      <c r="QXB931" s="14"/>
      <c r="QXC931" s="14"/>
      <c r="QXD931" s="14"/>
      <c r="QXE931" s="14"/>
      <c r="QXF931" s="14"/>
      <c r="QXG931" s="14"/>
      <c r="QXH931" s="14"/>
      <c r="QXI931" s="14"/>
      <c r="QXJ931" s="14"/>
      <c r="QXK931" s="14"/>
      <c r="QXL931" s="14"/>
      <c r="QXM931" s="14"/>
      <c r="QXN931" s="14"/>
      <c r="QXO931" s="14"/>
      <c r="QXP931" s="14"/>
      <c r="QXQ931" s="14"/>
      <c r="QXR931" s="14"/>
      <c r="QXS931" s="14"/>
      <c r="QXT931" s="14"/>
      <c r="QXU931" s="14"/>
      <c r="QXV931" s="14"/>
      <c r="QXW931" s="14"/>
      <c r="QXX931" s="14"/>
      <c r="QXY931" s="14"/>
      <c r="QXZ931" s="14"/>
      <c r="QYA931" s="14"/>
      <c r="QYB931" s="14"/>
      <c r="QYC931" s="14"/>
      <c r="QYD931" s="14"/>
      <c r="QYE931" s="14"/>
      <c r="QYF931" s="14"/>
      <c r="QYG931" s="14"/>
      <c r="QYH931" s="14"/>
      <c r="QYI931" s="14"/>
      <c r="QYJ931" s="14"/>
      <c r="QYK931" s="14"/>
      <c r="QYL931" s="14"/>
      <c r="QYM931" s="14"/>
      <c r="QYN931" s="14"/>
      <c r="QYO931" s="14"/>
      <c r="QYP931" s="14"/>
      <c r="QYQ931" s="14"/>
      <c r="QYR931" s="14"/>
      <c r="QYS931" s="14"/>
      <c r="QYT931" s="14"/>
      <c r="QYU931" s="14"/>
      <c r="QYV931" s="14"/>
      <c r="QYW931" s="14"/>
      <c r="QYX931" s="14"/>
      <c r="QYY931" s="14"/>
      <c r="QYZ931" s="14"/>
      <c r="QZA931" s="14"/>
      <c r="QZB931" s="14"/>
      <c r="QZC931" s="14"/>
      <c r="QZD931" s="14"/>
      <c r="QZE931" s="14"/>
      <c r="QZF931" s="14"/>
      <c r="QZG931" s="14"/>
      <c r="QZH931" s="14"/>
      <c r="QZI931" s="14"/>
      <c r="QZJ931" s="14"/>
      <c r="QZK931" s="14"/>
      <c r="QZL931" s="14"/>
      <c r="QZM931" s="14"/>
      <c r="QZN931" s="14"/>
      <c r="QZO931" s="14"/>
      <c r="QZP931" s="14"/>
      <c r="QZQ931" s="14"/>
      <c r="QZR931" s="14"/>
      <c r="QZS931" s="14"/>
      <c r="QZT931" s="14"/>
      <c r="QZU931" s="14"/>
      <c r="QZV931" s="14"/>
      <c r="QZW931" s="14"/>
      <c r="QZX931" s="14"/>
      <c r="QZY931" s="14"/>
      <c r="QZZ931" s="14"/>
      <c r="RAA931" s="14"/>
      <c r="RAB931" s="14"/>
      <c r="RAC931" s="14"/>
      <c r="RAD931" s="14"/>
      <c r="RAE931" s="14"/>
      <c r="RAF931" s="14"/>
      <c r="RAG931" s="14"/>
      <c r="RAH931" s="14"/>
      <c r="RAI931" s="14"/>
      <c r="RAJ931" s="14"/>
      <c r="RAK931" s="14"/>
      <c r="RAL931" s="14"/>
      <c r="RAM931" s="14"/>
      <c r="RAN931" s="14"/>
      <c r="RAO931" s="14"/>
      <c r="RAP931" s="14"/>
      <c r="RAQ931" s="14"/>
      <c r="RAR931" s="14"/>
      <c r="RAS931" s="14"/>
      <c r="RAT931" s="14"/>
      <c r="RAU931" s="14"/>
      <c r="RAV931" s="14"/>
      <c r="RAW931" s="14"/>
      <c r="RAX931" s="14"/>
      <c r="RAY931" s="14"/>
      <c r="RAZ931" s="14"/>
      <c r="RBA931" s="14"/>
      <c r="RBB931" s="14"/>
      <c r="RBC931" s="14"/>
      <c r="RBD931" s="14"/>
      <c r="RBE931" s="14"/>
      <c r="RBF931" s="14"/>
      <c r="RBG931" s="14"/>
      <c r="RBH931" s="14"/>
      <c r="RBI931" s="14"/>
      <c r="RBJ931" s="14"/>
      <c r="RBK931" s="14"/>
      <c r="RBL931" s="14"/>
      <c r="RBM931" s="14"/>
      <c r="RBN931" s="14"/>
      <c r="RBO931" s="14"/>
      <c r="RBP931" s="14"/>
      <c r="RBQ931" s="14"/>
      <c r="RBR931" s="14"/>
      <c r="RBS931" s="14"/>
      <c r="RBT931" s="14"/>
      <c r="RBU931" s="14"/>
      <c r="RBV931" s="14"/>
      <c r="RBW931" s="14"/>
      <c r="RBX931" s="14"/>
      <c r="RBY931" s="14"/>
      <c r="RBZ931" s="14"/>
      <c r="RCA931" s="14"/>
      <c r="RCB931" s="14"/>
      <c r="RCC931" s="14"/>
      <c r="RCD931" s="14"/>
      <c r="RCE931" s="14"/>
      <c r="RCF931" s="14"/>
      <c r="RCG931" s="14"/>
      <c r="RCH931" s="14"/>
      <c r="RCI931" s="14"/>
      <c r="RCJ931" s="14"/>
      <c r="RCK931" s="14"/>
      <c r="RCL931" s="14"/>
      <c r="RCM931" s="14"/>
      <c r="RCN931" s="14"/>
      <c r="RCO931" s="14"/>
      <c r="RCP931" s="14"/>
      <c r="RCQ931" s="14"/>
      <c r="RCR931" s="14"/>
      <c r="RCS931" s="14"/>
      <c r="RCT931" s="14"/>
      <c r="RCU931" s="14"/>
      <c r="RCV931" s="14"/>
      <c r="RCW931" s="14"/>
      <c r="RCX931" s="14"/>
      <c r="RCY931" s="14"/>
      <c r="RCZ931" s="14"/>
      <c r="RDA931" s="14"/>
      <c r="RDB931" s="14"/>
      <c r="RDC931" s="14"/>
      <c r="RDD931" s="14"/>
      <c r="RDE931" s="14"/>
      <c r="RDF931" s="14"/>
      <c r="RDG931" s="14"/>
      <c r="RDH931" s="14"/>
      <c r="RDI931" s="14"/>
      <c r="RDJ931" s="14"/>
      <c r="RDK931" s="14"/>
      <c r="RDL931" s="14"/>
      <c r="RDM931" s="14"/>
      <c r="RDN931" s="14"/>
      <c r="RDO931" s="14"/>
      <c r="RDP931" s="14"/>
      <c r="RDQ931" s="14"/>
      <c r="RDR931" s="14"/>
      <c r="RDS931" s="14"/>
      <c r="RDT931" s="14"/>
      <c r="RDU931" s="14"/>
      <c r="RDV931" s="14"/>
      <c r="RDW931" s="14"/>
      <c r="RDX931" s="14"/>
      <c r="RDY931" s="14"/>
      <c r="RDZ931" s="14"/>
      <c r="REA931" s="14"/>
      <c r="REB931" s="14"/>
      <c r="REC931" s="14"/>
      <c r="RED931" s="14"/>
      <c r="REE931" s="14"/>
      <c r="REF931" s="14"/>
      <c r="REG931" s="14"/>
      <c r="REH931" s="14"/>
      <c r="REI931" s="14"/>
      <c r="REJ931" s="14"/>
      <c r="REK931" s="14"/>
      <c r="REL931" s="14"/>
      <c r="REM931" s="14"/>
      <c r="REN931" s="14"/>
      <c r="REO931" s="14"/>
      <c r="REP931" s="14"/>
      <c r="REQ931" s="14"/>
      <c r="RER931" s="14"/>
      <c r="RES931" s="14"/>
      <c r="RET931" s="14"/>
      <c r="REU931" s="14"/>
      <c r="REV931" s="14"/>
      <c r="REW931" s="14"/>
      <c r="REX931" s="14"/>
      <c r="REY931" s="14"/>
      <c r="REZ931" s="14"/>
      <c r="RFA931" s="14"/>
      <c r="RFB931" s="14"/>
      <c r="RFC931" s="14"/>
      <c r="RFD931" s="14"/>
      <c r="RFE931" s="14"/>
      <c r="RFF931" s="14"/>
      <c r="RFG931" s="14"/>
      <c r="RFH931" s="14"/>
      <c r="RFI931" s="14"/>
      <c r="RFJ931" s="14"/>
      <c r="RFK931" s="14"/>
      <c r="RFL931" s="14"/>
      <c r="RFM931" s="14"/>
      <c r="RFN931" s="14"/>
      <c r="RFO931" s="14"/>
      <c r="RFP931" s="14"/>
      <c r="RFQ931" s="14"/>
      <c r="RFR931" s="14"/>
      <c r="RFS931" s="14"/>
      <c r="RFT931" s="14"/>
      <c r="RFU931" s="14"/>
      <c r="RFV931" s="14"/>
      <c r="RFW931" s="14"/>
      <c r="RFX931" s="14"/>
      <c r="RFY931" s="14"/>
      <c r="RFZ931" s="14"/>
      <c r="RGA931" s="14"/>
      <c r="RGB931" s="14"/>
      <c r="RGC931" s="14"/>
      <c r="RGD931" s="14"/>
      <c r="RGE931" s="14"/>
      <c r="RGF931" s="14"/>
      <c r="RGG931" s="14"/>
      <c r="RGH931" s="14"/>
      <c r="RGI931" s="14"/>
      <c r="RGJ931" s="14"/>
      <c r="RGK931" s="14"/>
      <c r="RGL931" s="14"/>
      <c r="RGM931" s="14"/>
      <c r="RGN931" s="14"/>
      <c r="RGO931" s="14"/>
      <c r="RGP931" s="14"/>
      <c r="RGQ931" s="14"/>
      <c r="RGR931" s="14"/>
      <c r="RGS931" s="14"/>
      <c r="RGT931" s="14"/>
      <c r="RGU931" s="14"/>
      <c r="RGV931" s="14"/>
      <c r="RGW931" s="14"/>
      <c r="RGX931" s="14"/>
      <c r="RGY931" s="14"/>
      <c r="RGZ931" s="14"/>
      <c r="RHA931" s="14"/>
      <c r="RHB931" s="14"/>
      <c r="RHC931" s="14"/>
      <c r="RHD931" s="14"/>
      <c r="RHE931" s="14"/>
      <c r="RHF931" s="14"/>
      <c r="RHG931" s="14"/>
      <c r="RHH931" s="14"/>
      <c r="RHI931" s="14"/>
      <c r="RHJ931" s="14"/>
      <c r="RHK931" s="14"/>
      <c r="RHL931" s="14"/>
      <c r="RHM931" s="14"/>
      <c r="RHN931" s="14"/>
      <c r="RHO931" s="14"/>
      <c r="RHP931" s="14"/>
      <c r="RHQ931" s="14"/>
      <c r="RHR931" s="14"/>
      <c r="RHS931" s="14"/>
      <c r="RHT931" s="14"/>
      <c r="RHU931" s="14"/>
      <c r="RHV931" s="14"/>
      <c r="RHW931" s="14"/>
      <c r="RHX931" s="14"/>
      <c r="RHY931" s="14"/>
      <c r="RHZ931" s="14"/>
      <c r="RIA931" s="14"/>
      <c r="RIB931" s="14"/>
      <c r="RIC931" s="14"/>
      <c r="RID931" s="14"/>
      <c r="RIE931" s="14"/>
      <c r="RIF931" s="14"/>
      <c r="RIG931" s="14"/>
      <c r="RIH931" s="14"/>
      <c r="RII931" s="14"/>
      <c r="RIJ931" s="14"/>
      <c r="RIK931" s="14"/>
      <c r="RIL931" s="14"/>
      <c r="RIM931" s="14"/>
      <c r="RIN931" s="14"/>
      <c r="RIO931" s="14"/>
      <c r="RIP931" s="14"/>
      <c r="RIQ931" s="14"/>
      <c r="RIR931" s="14"/>
      <c r="RIS931" s="14"/>
      <c r="RIT931" s="14"/>
      <c r="RIU931" s="14"/>
      <c r="RIV931" s="14"/>
      <c r="RIW931" s="14"/>
      <c r="RIX931" s="14"/>
      <c r="RIY931" s="14"/>
      <c r="RIZ931" s="14"/>
      <c r="RJA931" s="14"/>
      <c r="RJB931" s="14"/>
      <c r="RJC931" s="14"/>
      <c r="RJD931" s="14"/>
      <c r="RJE931" s="14"/>
      <c r="RJF931" s="14"/>
      <c r="RJG931" s="14"/>
      <c r="RJH931" s="14"/>
      <c r="RJI931" s="14"/>
      <c r="RJJ931" s="14"/>
      <c r="RJK931" s="14"/>
      <c r="RJL931" s="14"/>
      <c r="RJM931" s="14"/>
      <c r="RJN931" s="14"/>
      <c r="RJO931" s="14"/>
      <c r="RJP931" s="14"/>
      <c r="RJQ931" s="14"/>
      <c r="RJR931" s="14"/>
      <c r="RJS931" s="14"/>
      <c r="RJT931" s="14"/>
      <c r="RJU931" s="14"/>
      <c r="RJV931" s="14"/>
      <c r="RJW931" s="14"/>
      <c r="RJX931" s="14"/>
      <c r="RJY931" s="14"/>
      <c r="RJZ931" s="14"/>
      <c r="RKA931" s="14"/>
      <c r="RKB931" s="14"/>
      <c r="RKC931" s="14"/>
      <c r="RKD931" s="14"/>
      <c r="RKE931" s="14"/>
      <c r="RKF931" s="14"/>
      <c r="RKG931" s="14"/>
      <c r="RKH931" s="14"/>
      <c r="RKI931" s="14"/>
      <c r="RKJ931" s="14"/>
      <c r="RKK931" s="14"/>
      <c r="RKL931" s="14"/>
      <c r="RKM931" s="14"/>
      <c r="RKN931" s="14"/>
      <c r="RKO931" s="14"/>
      <c r="RKP931" s="14"/>
      <c r="RKQ931" s="14"/>
      <c r="RKR931" s="14"/>
      <c r="RKS931" s="14"/>
      <c r="RKT931" s="14"/>
      <c r="RKU931" s="14"/>
      <c r="RKV931" s="14"/>
      <c r="RKW931" s="14"/>
      <c r="RKX931" s="14"/>
      <c r="RKY931" s="14"/>
      <c r="RKZ931" s="14"/>
      <c r="RLA931" s="14"/>
      <c r="RLB931" s="14"/>
      <c r="RLC931" s="14"/>
      <c r="RLD931" s="14"/>
      <c r="RLE931" s="14"/>
      <c r="RLF931" s="14"/>
      <c r="RLG931" s="14"/>
      <c r="RLH931" s="14"/>
      <c r="RLI931" s="14"/>
      <c r="RLJ931" s="14"/>
      <c r="RLK931" s="14"/>
      <c r="RLL931" s="14"/>
      <c r="RLM931" s="14"/>
      <c r="RLN931" s="14"/>
      <c r="RLO931" s="14"/>
      <c r="RLP931" s="14"/>
      <c r="RLQ931" s="14"/>
      <c r="RLR931" s="14"/>
      <c r="RLS931" s="14"/>
      <c r="RLT931" s="14"/>
      <c r="RLU931" s="14"/>
      <c r="RLV931" s="14"/>
      <c r="RLW931" s="14"/>
      <c r="RLX931" s="14"/>
      <c r="RLY931" s="14"/>
      <c r="RLZ931" s="14"/>
      <c r="RMA931" s="14"/>
      <c r="RMB931" s="14"/>
      <c r="RMC931" s="14"/>
      <c r="RMD931" s="14"/>
      <c r="RME931" s="14"/>
      <c r="RMF931" s="14"/>
      <c r="RMG931" s="14"/>
      <c r="RMH931" s="14"/>
      <c r="RMI931" s="14"/>
      <c r="RMJ931" s="14"/>
      <c r="RMK931" s="14"/>
      <c r="RML931" s="14"/>
      <c r="RMM931" s="14"/>
      <c r="RMN931" s="14"/>
      <c r="RMO931" s="14"/>
      <c r="RMP931" s="14"/>
      <c r="RMQ931" s="14"/>
      <c r="RMR931" s="14"/>
      <c r="RMS931" s="14"/>
      <c r="RMT931" s="14"/>
      <c r="RMU931" s="14"/>
      <c r="RMV931" s="14"/>
      <c r="RMW931" s="14"/>
      <c r="RMX931" s="14"/>
      <c r="RMY931" s="14"/>
      <c r="RMZ931" s="14"/>
      <c r="RNA931" s="14"/>
      <c r="RNB931" s="14"/>
      <c r="RNC931" s="14"/>
      <c r="RND931" s="14"/>
      <c r="RNE931" s="14"/>
      <c r="RNF931" s="14"/>
      <c r="RNG931" s="14"/>
      <c r="RNH931" s="14"/>
      <c r="RNI931" s="14"/>
      <c r="RNJ931" s="14"/>
      <c r="RNK931" s="14"/>
      <c r="RNL931" s="14"/>
      <c r="RNM931" s="14"/>
      <c r="RNN931" s="14"/>
      <c r="RNO931" s="14"/>
      <c r="RNP931" s="14"/>
      <c r="RNQ931" s="14"/>
      <c r="RNR931" s="14"/>
      <c r="RNS931" s="14"/>
      <c r="RNT931" s="14"/>
      <c r="RNU931" s="14"/>
      <c r="RNV931" s="14"/>
      <c r="RNW931" s="14"/>
      <c r="RNX931" s="14"/>
      <c r="RNY931" s="14"/>
      <c r="RNZ931" s="14"/>
      <c r="ROA931" s="14"/>
      <c r="ROB931" s="14"/>
      <c r="ROC931" s="14"/>
      <c r="ROD931" s="14"/>
      <c r="ROE931" s="14"/>
      <c r="ROF931" s="14"/>
      <c r="ROG931" s="14"/>
      <c r="ROH931" s="14"/>
      <c r="ROI931" s="14"/>
      <c r="ROJ931" s="14"/>
      <c r="ROK931" s="14"/>
      <c r="ROL931" s="14"/>
      <c r="ROM931" s="14"/>
      <c r="RON931" s="14"/>
      <c r="ROO931" s="14"/>
      <c r="ROP931" s="14"/>
      <c r="ROQ931" s="14"/>
      <c r="ROR931" s="14"/>
      <c r="ROS931" s="14"/>
      <c r="ROT931" s="14"/>
      <c r="ROU931" s="14"/>
      <c r="ROV931" s="14"/>
      <c r="ROW931" s="14"/>
      <c r="ROX931" s="14"/>
      <c r="ROY931" s="14"/>
      <c r="ROZ931" s="14"/>
      <c r="RPA931" s="14"/>
      <c r="RPB931" s="14"/>
      <c r="RPC931" s="14"/>
      <c r="RPD931" s="14"/>
      <c r="RPE931" s="14"/>
      <c r="RPF931" s="14"/>
      <c r="RPG931" s="14"/>
      <c r="RPH931" s="14"/>
      <c r="RPI931" s="14"/>
      <c r="RPJ931" s="14"/>
      <c r="RPK931" s="14"/>
      <c r="RPL931" s="14"/>
      <c r="RPM931" s="14"/>
      <c r="RPN931" s="14"/>
      <c r="RPO931" s="14"/>
      <c r="RPP931" s="14"/>
      <c r="RPQ931" s="14"/>
      <c r="RPR931" s="14"/>
      <c r="RPS931" s="14"/>
      <c r="RPT931" s="14"/>
      <c r="RPU931" s="14"/>
      <c r="RPV931" s="14"/>
      <c r="RPW931" s="14"/>
      <c r="RPX931" s="14"/>
      <c r="RPY931" s="14"/>
      <c r="RPZ931" s="14"/>
      <c r="RQA931" s="14"/>
      <c r="RQB931" s="14"/>
      <c r="RQC931" s="14"/>
      <c r="RQD931" s="14"/>
      <c r="RQE931" s="14"/>
      <c r="RQF931" s="14"/>
      <c r="RQG931" s="14"/>
      <c r="RQH931" s="14"/>
      <c r="RQI931" s="14"/>
      <c r="RQJ931" s="14"/>
      <c r="RQK931" s="14"/>
      <c r="RQL931" s="14"/>
      <c r="RQM931" s="14"/>
      <c r="RQN931" s="14"/>
      <c r="RQO931" s="14"/>
      <c r="RQP931" s="14"/>
      <c r="RQQ931" s="14"/>
      <c r="RQR931" s="14"/>
      <c r="RQS931" s="14"/>
      <c r="RQT931" s="14"/>
      <c r="RQU931" s="14"/>
      <c r="RQV931" s="14"/>
      <c r="RQW931" s="14"/>
      <c r="RQX931" s="14"/>
      <c r="RQY931" s="14"/>
      <c r="RQZ931" s="14"/>
      <c r="RRA931" s="14"/>
      <c r="RRB931" s="14"/>
      <c r="RRC931" s="14"/>
      <c r="RRD931" s="14"/>
      <c r="RRE931" s="14"/>
      <c r="RRF931" s="14"/>
      <c r="RRG931" s="14"/>
      <c r="RRH931" s="14"/>
      <c r="RRI931" s="14"/>
      <c r="RRJ931" s="14"/>
      <c r="RRK931" s="14"/>
      <c r="RRL931" s="14"/>
      <c r="RRM931" s="14"/>
      <c r="RRN931" s="14"/>
      <c r="RRO931" s="14"/>
      <c r="RRP931" s="14"/>
      <c r="RRQ931" s="14"/>
      <c r="RRR931" s="14"/>
      <c r="RRS931" s="14"/>
      <c r="RRT931" s="14"/>
      <c r="RRU931" s="14"/>
      <c r="RRV931" s="14"/>
      <c r="RRW931" s="14"/>
      <c r="RRX931" s="14"/>
      <c r="RRY931" s="14"/>
      <c r="RRZ931" s="14"/>
      <c r="RSA931" s="14"/>
      <c r="RSB931" s="14"/>
      <c r="RSC931" s="14"/>
      <c r="RSD931" s="14"/>
      <c r="RSE931" s="14"/>
      <c r="RSF931" s="14"/>
      <c r="RSG931" s="14"/>
      <c r="RSH931" s="14"/>
      <c r="RSI931" s="14"/>
      <c r="RSJ931" s="14"/>
      <c r="RSK931" s="14"/>
      <c r="RSL931" s="14"/>
      <c r="RSM931" s="14"/>
      <c r="RSN931" s="14"/>
      <c r="RSO931" s="14"/>
      <c r="RSP931" s="14"/>
      <c r="RSQ931" s="14"/>
      <c r="RSR931" s="14"/>
      <c r="RSS931" s="14"/>
      <c r="RST931" s="14"/>
      <c r="RSU931" s="14"/>
      <c r="RSV931" s="14"/>
      <c r="RSW931" s="14"/>
      <c r="RSX931" s="14"/>
      <c r="RSY931" s="14"/>
      <c r="RSZ931" s="14"/>
      <c r="RTA931" s="14"/>
      <c r="RTB931" s="14"/>
      <c r="RTC931" s="14"/>
      <c r="RTD931" s="14"/>
      <c r="RTE931" s="14"/>
      <c r="RTF931" s="14"/>
      <c r="RTG931" s="14"/>
      <c r="RTH931" s="14"/>
      <c r="RTI931" s="14"/>
      <c r="RTJ931" s="14"/>
      <c r="RTK931" s="14"/>
      <c r="RTL931" s="14"/>
      <c r="RTM931" s="14"/>
      <c r="RTN931" s="14"/>
      <c r="RTO931" s="14"/>
      <c r="RTP931" s="14"/>
      <c r="RTQ931" s="14"/>
      <c r="RTR931" s="14"/>
      <c r="RTS931" s="14"/>
      <c r="RTT931" s="14"/>
      <c r="RTU931" s="14"/>
      <c r="RTV931" s="14"/>
      <c r="RTW931" s="14"/>
      <c r="RTX931" s="14"/>
      <c r="RTY931" s="14"/>
      <c r="RTZ931" s="14"/>
      <c r="RUA931" s="14"/>
      <c r="RUB931" s="14"/>
      <c r="RUC931" s="14"/>
      <c r="RUD931" s="14"/>
      <c r="RUE931" s="14"/>
      <c r="RUF931" s="14"/>
      <c r="RUG931" s="14"/>
      <c r="RUH931" s="14"/>
      <c r="RUI931" s="14"/>
      <c r="RUJ931" s="14"/>
      <c r="RUK931" s="14"/>
      <c r="RUL931" s="14"/>
      <c r="RUM931" s="14"/>
      <c r="RUN931" s="14"/>
      <c r="RUO931" s="14"/>
      <c r="RUP931" s="14"/>
      <c r="RUQ931" s="14"/>
      <c r="RUR931" s="14"/>
      <c r="RUS931" s="14"/>
      <c r="RUT931" s="14"/>
      <c r="RUU931" s="14"/>
      <c r="RUV931" s="14"/>
      <c r="RUW931" s="14"/>
      <c r="RUX931" s="14"/>
      <c r="RUY931" s="14"/>
      <c r="RUZ931" s="14"/>
      <c r="RVA931" s="14"/>
      <c r="RVB931" s="14"/>
      <c r="RVC931" s="14"/>
      <c r="RVD931" s="14"/>
      <c r="RVE931" s="14"/>
      <c r="RVF931" s="14"/>
      <c r="RVG931" s="14"/>
      <c r="RVH931" s="14"/>
      <c r="RVI931" s="14"/>
      <c r="RVJ931" s="14"/>
      <c r="RVK931" s="14"/>
      <c r="RVL931" s="14"/>
      <c r="RVM931" s="14"/>
      <c r="RVN931" s="14"/>
      <c r="RVO931" s="14"/>
      <c r="RVP931" s="14"/>
      <c r="RVQ931" s="14"/>
      <c r="RVR931" s="14"/>
      <c r="RVS931" s="14"/>
      <c r="RVT931" s="14"/>
      <c r="RVU931" s="14"/>
      <c r="RVV931" s="14"/>
      <c r="RVW931" s="14"/>
      <c r="RVX931" s="14"/>
      <c r="RVY931" s="14"/>
      <c r="RVZ931" s="14"/>
      <c r="RWA931" s="14"/>
      <c r="RWB931" s="14"/>
      <c r="RWC931" s="14"/>
      <c r="RWD931" s="14"/>
      <c r="RWE931" s="14"/>
      <c r="RWF931" s="14"/>
      <c r="RWG931" s="14"/>
      <c r="RWH931" s="14"/>
      <c r="RWI931" s="14"/>
      <c r="RWJ931" s="14"/>
      <c r="RWK931" s="14"/>
      <c r="RWL931" s="14"/>
      <c r="RWM931" s="14"/>
      <c r="RWN931" s="14"/>
      <c r="RWO931" s="14"/>
      <c r="RWP931" s="14"/>
      <c r="RWQ931" s="14"/>
      <c r="RWR931" s="14"/>
      <c r="RWS931" s="14"/>
      <c r="RWT931" s="14"/>
      <c r="RWU931" s="14"/>
      <c r="RWV931" s="14"/>
      <c r="RWW931" s="14"/>
      <c r="RWX931" s="14"/>
      <c r="RWY931" s="14"/>
      <c r="RWZ931" s="14"/>
      <c r="RXA931" s="14"/>
      <c r="RXB931" s="14"/>
      <c r="RXC931" s="14"/>
      <c r="RXD931" s="14"/>
      <c r="RXE931" s="14"/>
      <c r="RXF931" s="14"/>
      <c r="RXG931" s="14"/>
      <c r="RXH931" s="14"/>
      <c r="RXI931" s="14"/>
      <c r="RXJ931" s="14"/>
      <c r="RXK931" s="14"/>
      <c r="RXL931" s="14"/>
      <c r="RXM931" s="14"/>
      <c r="RXN931" s="14"/>
      <c r="RXO931" s="14"/>
      <c r="RXP931" s="14"/>
      <c r="RXQ931" s="14"/>
      <c r="RXR931" s="14"/>
      <c r="RXS931" s="14"/>
      <c r="RXT931" s="14"/>
      <c r="RXU931" s="14"/>
      <c r="RXV931" s="14"/>
      <c r="RXW931" s="14"/>
      <c r="RXX931" s="14"/>
      <c r="RXY931" s="14"/>
      <c r="RXZ931" s="14"/>
      <c r="RYA931" s="14"/>
      <c r="RYB931" s="14"/>
      <c r="RYC931" s="14"/>
      <c r="RYD931" s="14"/>
      <c r="RYE931" s="14"/>
      <c r="RYF931" s="14"/>
      <c r="RYG931" s="14"/>
      <c r="RYH931" s="14"/>
      <c r="RYI931" s="14"/>
      <c r="RYJ931" s="14"/>
      <c r="RYK931" s="14"/>
      <c r="RYL931" s="14"/>
      <c r="RYM931" s="14"/>
      <c r="RYN931" s="14"/>
      <c r="RYO931" s="14"/>
      <c r="RYP931" s="14"/>
      <c r="RYQ931" s="14"/>
      <c r="RYR931" s="14"/>
      <c r="RYS931" s="14"/>
      <c r="RYT931" s="14"/>
      <c r="RYU931" s="14"/>
      <c r="RYV931" s="14"/>
      <c r="RYW931" s="14"/>
      <c r="RYX931" s="14"/>
      <c r="RYY931" s="14"/>
      <c r="RYZ931" s="14"/>
      <c r="RZA931" s="14"/>
      <c r="RZB931" s="14"/>
      <c r="RZC931" s="14"/>
      <c r="RZD931" s="14"/>
      <c r="RZE931" s="14"/>
      <c r="RZF931" s="14"/>
      <c r="RZG931" s="14"/>
      <c r="RZH931" s="14"/>
      <c r="RZI931" s="14"/>
      <c r="RZJ931" s="14"/>
      <c r="RZK931" s="14"/>
      <c r="RZL931" s="14"/>
      <c r="RZM931" s="14"/>
      <c r="RZN931" s="14"/>
      <c r="RZO931" s="14"/>
      <c r="RZP931" s="14"/>
      <c r="RZQ931" s="14"/>
      <c r="RZR931" s="14"/>
      <c r="RZS931" s="14"/>
      <c r="RZT931" s="14"/>
      <c r="RZU931" s="14"/>
      <c r="RZV931" s="14"/>
      <c r="RZW931" s="14"/>
      <c r="RZX931" s="14"/>
      <c r="RZY931" s="14"/>
      <c r="RZZ931" s="14"/>
      <c r="SAA931" s="14"/>
      <c r="SAB931" s="14"/>
      <c r="SAC931" s="14"/>
      <c r="SAD931" s="14"/>
      <c r="SAE931" s="14"/>
      <c r="SAF931" s="14"/>
      <c r="SAG931" s="14"/>
      <c r="SAH931" s="14"/>
      <c r="SAI931" s="14"/>
      <c r="SAJ931" s="14"/>
      <c r="SAK931" s="14"/>
      <c r="SAL931" s="14"/>
      <c r="SAM931" s="14"/>
      <c r="SAN931" s="14"/>
      <c r="SAO931" s="14"/>
      <c r="SAP931" s="14"/>
      <c r="SAQ931" s="14"/>
      <c r="SAR931" s="14"/>
      <c r="SAS931" s="14"/>
      <c r="SAT931" s="14"/>
      <c r="SAU931" s="14"/>
      <c r="SAV931" s="14"/>
      <c r="SAW931" s="14"/>
      <c r="SAX931" s="14"/>
      <c r="SAY931" s="14"/>
      <c r="SAZ931" s="14"/>
      <c r="SBA931" s="14"/>
      <c r="SBB931" s="14"/>
      <c r="SBC931" s="14"/>
      <c r="SBD931" s="14"/>
      <c r="SBE931" s="14"/>
      <c r="SBF931" s="14"/>
      <c r="SBG931" s="14"/>
      <c r="SBH931" s="14"/>
      <c r="SBI931" s="14"/>
      <c r="SBJ931" s="14"/>
      <c r="SBK931" s="14"/>
      <c r="SBL931" s="14"/>
      <c r="SBM931" s="14"/>
      <c r="SBN931" s="14"/>
      <c r="SBO931" s="14"/>
      <c r="SBP931" s="14"/>
      <c r="SBQ931" s="14"/>
      <c r="SBR931" s="14"/>
      <c r="SBS931" s="14"/>
      <c r="SBT931" s="14"/>
      <c r="SBU931" s="14"/>
      <c r="SBV931" s="14"/>
      <c r="SBW931" s="14"/>
      <c r="SBX931" s="14"/>
      <c r="SBY931" s="14"/>
      <c r="SBZ931" s="14"/>
      <c r="SCA931" s="14"/>
      <c r="SCB931" s="14"/>
      <c r="SCC931" s="14"/>
      <c r="SCD931" s="14"/>
      <c r="SCE931" s="14"/>
      <c r="SCF931" s="14"/>
      <c r="SCG931" s="14"/>
      <c r="SCH931" s="14"/>
      <c r="SCI931" s="14"/>
      <c r="SCJ931" s="14"/>
      <c r="SCK931" s="14"/>
      <c r="SCL931" s="14"/>
      <c r="SCM931" s="14"/>
      <c r="SCN931" s="14"/>
      <c r="SCO931" s="14"/>
      <c r="SCP931" s="14"/>
      <c r="SCQ931" s="14"/>
      <c r="SCR931" s="14"/>
      <c r="SCS931" s="14"/>
      <c r="SCT931" s="14"/>
      <c r="SCU931" s="14"/>
      <c r="SCV931" s="14"/>
      <c r="SCW931" s="14"/>
      <c r="SCX931" s="14"/>
      <c r="SCY931" s="14"/>
      <c r="SCZ931" s="14"/>
      <c r="SDA931" s="14"/>
      <c r="SDB931" s="14"/>
      <c r="SDC931" s="14"/>
      <c r="SDD931" s="14"/>
      <c r="SDE931" s="14"/>
      <c r="SDF931" s="14"/>
      <c r="SDG931" s="14"/>
      <c r="SDH931" s="14"/>
      <c r="SDI931" s="14"/>
      <c r="SDJ931" s="14"/>
      <c r="SDK931" s="14"/>
      <c r="SDL931" s="14"/>
      <c r="SDM931" s="14"/>
      <c r="SDN931" s="14"/>
      <c r="SDO931" s="14"/>
      <c r="SDP931" s="14"/>
      <c r="SDQ931" s="14"/>
      <c r="SDR931" s="14"/>
      <c r="SDS931" s="14"/>
      <c r="SDT931" s="14"/>
      <c r="SDU931" s="14"/>
      <c r="SDV931" s="14"/>
      <c r="SDW931" s="14"/>
      <c r="SDX931" s="14"/>
      <c r="SDY931" s="14"/>
      <c r="SDZ931" s="14"/>
      <c r="SEA931" s="14"/>
      <c r="SEB931" s="14"/>
      <c r="SEC931" s="14"/>
      <c r="SED931" s="14"/>
      <c r="SEE931" s="14"/>
      <c r="SEF931" s="14"/>
      <c r="SEG931" s="14"/>
      <c r="SEH931" s="14"/>
      <c r="SEI931" s="14"/>
      <c r="SEJ931" s="14"/>
      <c r="SEK931" s="14"/>
      <c r="SEL931" s="14"/>
      <c r="SEM931" s="14"/>
      <c r="SEN931" s="14"/>
      <c r="SEO931" s="14"/>
      <c r="SEP931" s="14"/>
      <c r="SEQ931" s="14"/>
      <c r="SER931" s="14"/>
      <c r="SES931" s="14"/>
      <c r="SET931" s="14"/>
      <c r="SEU931" s="14"/>
      <c r="SEV931" s="14"/>
      <c r="SEW931" s="14"/>
      <c r="SEX931" s="14"/>
      <c r="SEY931" s="14"/>
      <c r="SEZ931" s="14"/>
      <c r="SFA931" s="14"/>
      <c r="SFB931" s="14"/>
      <c r="SFC931" s="14"/>
      <c r="SFD931" s="14"/>
      <c r="SFE931" s="14"/>
      <c r="SFF931" s="14"/>
      <c r="SFG931" s="14"/>
      <c r="SFH931" s="14"/>
      <c r="SFI931" s="14"/>
      <c r="SFJ931" s="14"/>
      <c r="SFK931" s="14"/>
      <c r="SFL931" s="14"/>
      <c r="SFM931" s="14"/>
      <c r="SFN931" s="14"/>
      <c r="SFO931" s="14"/>
      <c r="SFP931" s="14"/>
      <c r="SFQ931" s="14"/>
      <c r="SFR931" s="14"/>
      <c r="SFS931" s="14"/>
      <c r="SFT931" s="14"/>
      <c r="SFU931" s="14"/>
      <c r="SFV931" s="14"/>
      <c r="SFW931" s="14"/>
      <c r="SFX931" s="14"/>
      <c r="SFY931" s="14"/>
      <c r="SFZ931" s="14"/>
      <c r="SGA931" s="14"/>
      <c r="SGB931" s="14"/>
      <c r="SGC931" s="14"/>
      <c r="SGD931" s="14"/>
      <c r="SGE931" s="14"/>
      <c r="SGF931" s="14"/>
      <c r="SGG931" s="14"/>
      <c r="SGH931" s="14"/>
      <c r="SGI931" s="14"/>
      <c r="SGJ931" s="14"/>
      <c r="SGK931" s="14"/>
      <c r="SGL931" s="14"/>
      <c r="SGM931" s="14"/>
      <c r="SGN931" s="14"/>
      <c r="SGO931" s="14"/>
      <c r="SGP931" s="14"/>
      <c r="SGQ931" s="14"/>
      <c r="SGR931" s="14"/>
      <c r="SGS931" s="14"/>
      <c r="SGT931" s="14"/>
      <c r="SGU931" s="14"/>
      <c r="SGV931" s="14"/>
      <c r="SGW931" s="14"/>
      <c r="SGX931" s="14"/>
      <c r="SGY931" s="14"/>
      <c r="SGZ931" s="14"/>
      <c r="SHA931" s="14"/>
      <c r="SHB931" s="14"/>
      <c r="SHC931" s="14"/>
      <c r="SHD931" s="14"/>
      <c r="SHE931" s="14"/>
      <c r="SHF931" s="14"/>
      <c r="SHG931" s="14"/>
      <c r="SHH931" s="14"/>
      <c r="SHI931" s="14"/>
      <c r="SHJ931" s="14"/>
      <c r="SHK931" s="14"/>
      <c r="SHL931" s="14"/>
      <c r="SHM931" s="14"/>
      <c r="SHN931" s="14"/>
      <c r="SHO931" s="14"/>
      <c r="SHP931" s="14"/>
      <c r="SHQ931" s="14"/>
      <c r="SHR931" s="14"/>
      <c r="SHS931" s="14"/>
      <c r="SHT931" s="14"/>
      <c r="SHU931" s="14"/>
      <c r="SHV931" s="14"/>
      <c r="SHW931" s="14"/>
      <c r="SHX931" s="14"/>
      <c r="SHY931" s="14"/>
      <c r="SHZ931" s="14"/>
      <c r="SIA931" s="14"/>
      <c r="SIB931" s="14"/>
      <c r="SIC931" s="14"/>
      <c r="SID931" s="14"/>
      <c r="SIE931" s="14"/>
      <c r="SIF931" s="14"/>
      <c r="SIG931" s="14"/>
      <c r="SIH931" s="14"/>
      <c r="SII931" s="14"/>
      <c r="SIJ931" s="14"/>
      <c r="SIK931" s="14"/>
      <c r="SIL931" s="14"/>
      <c r="SIM931" s="14"/>
      <c r="SIN931" s="14"/>
      <c r="SIO931" s="14"/>
      <c r="SIP931" s="14"/>
      <c r="SIQ931" s="14"/>
      <c r="SIR931" s="14"/>
      <c r="SIS931" s="14"/>
      <c r="SIT931" s="14"/>
      <c r="SIU931" s="14"/>
      <c r="SIV931" s="14"/>
      <c r="SIW931" s="14"/>
      <c r="SIX931" s="14"/>
      <c r="SIY931" s="14"/>
      <c r="SIZ931" s="14"/>
      <c r="SJA931" s="14"/>
      <c r="SJB931" s="14"/>
      <c r="SJC931" s="14"/>
      <c r="SJD931" s="14"/>
      <c r="SJE931" s="14"/>
      <c r="SJF931" s="14"/>
      <c r="SJG931" s="14"/>
      <c r="SJH931" s="14"/>
      <c r="SJI931" s="14"/>
      <c r="SJJ931" s="14"/>
      <c r="SJK931" s="14"/>
      <c r="SJL931" s="14"/>
      <c r="SJM931" s="14"/>
      <c r="SJN931" s="14"/>
      <c r="SJO931" s="14"/>
      <c r="SJP931" s="14"/>
      <c r="SJQ931" s="14"/>
      <c r="SJR931" s="14"/>
      <c r="SJS931" s="14"/>
      <c r="SJT931" s="14"/>
      <c r="SJU931" s="14"/>
      <c r="SJV931" s="14"/>
      <c r="SJW931" s="14"/>
      <c r="SJX931" s="14"/>
      <c r="SJY931" s="14"/>
      <c r="SJZ931" s="14"/>
      <c r="SKA931" s="14"/>
      <c r="SKB931" s="14"/>
      <c r="SKC931" s="14"/>
      <c r="SKD931" s="14"/>
      <c r="SKE931" s="14"/>
      <c r="SKF931" s="14"/>
      <c r="SKG931" s="14"/>
      <c r="SKH931" s="14"/>
      <c r="SKI931" s="14"/>
      <c r="SKJ931" s="14"/>
      <c r="SKK931" s="14"/>
      <c r="SKL931" s="14"/>
      <c r="SKM931" s="14"/>
      <c r="SKN931" s="14"/>
      <c r="SKO931" s="14"/>
      <c r="SKP931" s="14"/>
      <c r="SKQ931" s="14"/>
      <c r="SKR931" s="14"/>
      <c r="SKS931" s="14"/>
      <c r="SKT931" s="14"/>
      <c r="SKU931" s="14"/>
      <c r="SKV931" s="14"/>
      <c r="SKW931" s="14"/>
      <c r="SKX931" s="14"/>
      <c r="SKY931" s="14"/>
      <c r="SKZ931" s="14"/>
      <c r="SLA931" s="14"/>
      <c r="SLB931" s="14"/>
      <c r="SLC931" s="14"/>
      <c r="SLD931" s="14"/>
      <c r="SLE931" s="14"/>
      <c r="SLF931" s="14"/>
      <c r="SLG931" s="14"/>
      <c r="SLH931" s="14"/>
      <c r="SLI931" s="14"/>
      <c r="SLJ931" s="14"/>
      <c r="SLK931" s="14"/>
      <c r="SLL931" s="14"/>
      <c r="SLM931" s="14"/>
      <c r="SLN931" s="14"/>
      <c r="SLO931" s="14"/>
      <c r="SLP931" s="14"/>
      <c r="SLQ931" s="14"/>
      <c r="SLR931" s="14"/>
      <c r="SLS931" s="14"/>
      <c r="SLT931" s="14"/>
      <c r="SLU931" s="14"/>
      <c r="SLV931" s="14"/>
      <c r="SLW931" s="14"/>
      <c r="SLX931" s="14"/>
      <c r="SLY931" s="14"/>
      <c r="SLZ931" s="14"/>
      <c r="SMA931" s="14"/>
      <c r="SMB931" s="14"/>
      <c r="SMC931" s="14"/>
      <c r="SMD931" s="14"/>
      <c r="SME931" s="14"/>
      <c r="SMF931" s="14"/>
      <c r="SMG931" s="14"/>
      <c r="SMH931" s="14"/>
      <c r="SMI931" s="14"/>
      <c r="SMJ931" s="14"/>
      <c r="SMK931" s="14"/>
      <c r="SML931" s="14"/>
      <c r="SMM931" s="14"/>
      <c r="SMN931" s="14"/>
      <c r="SMO931" s="14"/>
      <c r="SMP931" s="14"/>
      <c r="SMQ931" s="14"/>
      <c r="SMR931" s="14"/>
      <c r="SMS931" s="14"/>
      <c r="SMT931" s="14"/>
      <c r="SMU931" s="14"/>
      <c r="SMV931" s="14"/>
      <c r="SMW931" s="14"/>
      <c r="SMX931" s="14"/>
      <c r="SMY931" s="14"/>
      <c r="SMZ931" s="14"/>
      <c r="SNA931" s="14"/>
      <c r="SNB931" s="14"/>
      <c r="SNC931" s="14"/>
      <c r="SND931" s="14"/>
      <c r="SNE931" s="14"/>
      <c r="SNF931" s="14"/>
      <c r="SNG931" s="14"/>
      <c r="SNH931" s="14"/>
      <c r="SNI931" s="14"/>
      <c r="SNJ931" s="14"/>
      <c r="SNK931" s="14"/>
      <c r="SNL931" s="14"/>
      <c r="SNM931" s="14"/>
      <c r="SNN931" s="14"/>
      <c r="SNO931" s="14"/>
      <c r="SNP931" s="14"/>
      <c r="SNQ931" s="14"/>
      <c r="SNR931" s="14"/>
      <c r="SNS931" s="14"/>
      <c r="SNT931" s="14"/>
      <c r="SNU931" s="14"/>
      <c r="SNV931" s="14"/>
      <c r="SNW931" s="14"/>
      <c r="SNX931" s="14"/>
      <c r="SNY931" s="14"/>
      <c r="SNZ931" s="14"/>
      <c r="SOA931" s="14"/>
      <c r="SOB931" s="14"/>
      <c r="SOC931" s="14"/>
      <c r="SOD931" s="14"/>
      <c r="SOE931" s="14"/>
      <c r="SOF931" s="14"/>
      <c r="SOG931" s="14"/>
      <c r="SOH931" s="14"/>
      <c r="SOI931" s="14"/>
      <c r="SOJ931" s="14"/>
      <c r="SOK931" s="14"/>
      <c r="SOL931" s="14"/>
      <c r="SOM931" s="14"/>
      <c r="SON931" s="14"/>
      <c r="SOO931" s="14"/>
      <c r="SOP931" s="14"/>
      <c r="SOQ931" s="14"/>
      <c r="SOR931" s="14"/>
      <c r="SOS931" s="14"/>
      <c r="SOT931" s="14"/>
      <c r="SOU931" s="14"/>
      <c r="SOV931" s="14"/>
      <c r="SOW931" s="14"/>
      <c r="SOX931" s="14"/>
      <c r="SOY931" s="14"/>
      <c r="SOZ931" s="14"/>
      <c r="SPA931" s="14"/>
      <c r="SPB931" s="14"/>
      <c r="SPC931" s="14"/>
      <c r="SPD931" s="14"/>
      <c r="SPE931" s="14"/>
      <c r="SPF931" s="14"/>
      <c r="SPG931" s="14"/>
      <c r="SPH931" s="14"/>
      <c r="SPI931" s="14"/>
      <c r="SPJ931" s="14"/>
      <c r="SPK931" s="14"/>
      <c r="SPL931" s="14"/>
      <c r="SPM931" s="14"/>
      <c r="SPN931" s="14"/>
      <c r="SPO931" s="14"/>
      <c r="SPP931" s="14"/>
      <c r="SPQ931" s="14"/>
      <c r="SPR931" s="14"/>
      <c r="SPS931" s="14"/>
      <c r="SPT931" s="14"/>
      <c r="SPU931" s="14"/>
      <c r="SPV931" s="14"/>
      <c r="SPW931" s="14"/>
      <c r="SPX931" s="14"/>
      <c r="SPY931" s="14"/>
      <c r="SPZ931" s="14"/>
      <c r="SQA931" s="14"/>
      <c r="SQB931" s="14"/>
      <c r="SQC931" s="14"/>
      <c r="SQD931" s="14"/>
      <c r="SQE931" s="14"/>
      <c r="SQF931" s="14"/>
      <c r="SQG931" s="14"/>
      <c r="SQH931" s="14"/>
      <c r="SQI931" s="14"/>
      <c r="SQJ931" s="14"/>
      <c r="SQK931" s="14"/>
      <c r="SQL931" s="14"/>
      <c r="SQM931" s="14"/>
      <c r="SQN931" s="14"/>
      <c r="SQO931" s="14"/>
      <c r="SQP931" s="14"/>
      <c r="SQQ931" s="14"/>
      <c r="SQR931" s="14"/>
      <c r="SQS931" s="14"/>
      <c r="SQT931" s="14"/>
      <c r="SQU931" s="14"/>
      <c r="SQV931" s="14"/>
      <c r="SQW931" s="14"/>
      <c r="SQX931" s="14"/>
      <c r="SQY931" s="14"/>
      <c r="SQZ931" s="14"/>
      <c r="SRA931" s="14"/>
      <c r="SRB931" s="14"/>
      <c r="SRC931" s="14"/>
      <c r="SRD931" s="14"/>
      <c r="SRE931" s="14"/>
      <c r="SRF931" s="14"/>
      <c r="SRG931" s="14"/>
      <c r="SRH931" s="14"/>
      <c r="SRI931" s="14"/>
      <c r="SRJ931" s="14"/>
      <c r="SRK931" s="14"/>
      <c r="SRL931" s="14"/>
      <c r="SRM931" s="14"/>
      <c r="SRN931" s="14"/>
      <c r="SRO931" s="14"/>
      <c r="SRP931" s="14"/>
      <c r="SRQ931" s="14"/>
      <c r="SRR931" s="14"/>
      <c r="SRS931" s="14"/>
      <c r="SRT931" s="14"/>
      <c r="SRU931" s="14"/>
      <c r="SRV931" s="14"/>
      <c r="SRW931" s="14"/>
      <c r="SRX931" s="14"/>
      <c r="SRY931" s="14"/>
      <c r="SRZ931" s="14"/>
      <c r="SSA931" s="14"/>
      <c r="SSB931" s="14"/>
      <c r="SSC931" s="14"/>
      <c r="SSD931" s="14"/>
      <c r="SSE931" s="14"/>
      <c r="SSF931" s="14"/>
      <c r="SSG931" s="14"/>
      <c r="SSH931" s="14"/>
      <c r="SSI931" s="14"/>
      <c r="SSJ931" s="14"/>
      <c r="SSK931" s="14"/>
      <c r="SSL931" s="14"/>
      <c r="SSM931" s="14"/>
      <c r="SSN931" s="14"/>
      <c r="SSO931" s="14"/>
      <c r="SSP931" s="14"/>
      <c r="SSQ931" s="14"/>
      <c r="SSR931" s="14"/>
      <c r="SSS931" s="14"/>
      <c r="SST931" s="14"/>
      <c r="SSU931" s="14"/>
      <c r="SSV931" s="14"/>
      <c r="SSW931" s="14"/>
      <c r="SSX931" s="14"/>
      <c r="SSY931" s="14"/>
      <c r="SSZ931" s="14"/>
      <c r="STA931" s="14"/>
      <c r="STB931" s="14"/>
      <c r="STC931" s="14"/>
      <c r="STD931" s="14"/>
      <c r="STE931" s="14"/>
      <c r="STF931" s="14"/>
      <c r="STG931" s="14"/>
      <c r="STH931" s="14"/>
      <c r="STI931" s="14"/>
      <c r="STJ931" s="14"/>
      <c r="STK931" s="14"/>
      <c r="STL931" s="14"/>
      <c r="STM931" s="14"/>
      <c r="STN931" s="14"/>
      <c r="STO931" s="14"/>
      <c r="STP931" s="14"/>
      <c r="STQ931" s="14"/>
      <c r="STR931" s="14"/>
      <c r="STS931" s="14"/>
      <c r="STT931" s="14"/>
      <c r="STU931" s="14"/>
      <c r="STV931" s="14"/>
      <c r="STW931" s="14"/>
      <c r="STX931" s="14"/>
      <c r="STY931" s="14"/>
      <c r="STZ931" s="14"/>
      <c r="SUA931" s="14"/>
      <c r="SUB931" s="14"/>
      <c r="SUC931" s="14"/>
      <c r="SUD931" s="14"/>
      <c r="SUE931" s="14"/>
      <c r="SUF931" s="14"/>
      <c r="SUG931" s="14"/>
      <c r="SUH931" s="14"/>
      <c r="SUI931" s="14"/>
      <c r="SUJ931" s="14"/>
      <c r="SUK931" s="14"/>
      <c r="SUL931" s="14"/>
      <c r="SUM931" s="14"/>
      <c r="SUN931" s="14"/>
      <c r="SUO931" s="14"/>
      <c r="SUP931" s="14"/>
      <c r="SUQ931" s="14"/>
      <c r="SUR931" s="14"/>
      <c r="SUS931" s="14"/>
      <c r="SUT931" s="14"/>
      <c r="SUU931" s="14"/>
      <c r="SUV931" s="14"/>
      <c r="SUW931" s="14"/>
      <c r="SUX931" s="14"/>
      <c r="SUY931" s="14"/>
      <c r="SUZ931" s="14"/>
      <c r="SVA931" s="14"/>
      <c r="SVB931" s="14"/>
      <c r="SVC931" s="14"/>
      <c r="SVD931" s="14"/>
      <c r="SVE931" s="14"/>
      <c r="SVF931" s="14"/>
      <c r="SVG931" s="14"/>
      <c r="SVH931" s="14"/>
      <c r="SVI931" s="14"/>
      <c r="SVJ931" s="14"/>
      <c r="SVK931" s="14"/>
      <c r="SVL931" s="14"/>
      <c r="SVM931" s="14"/>
      <c r="SVN931" s="14"/>
      <c r="SVO931" s="14"/>
      <c r="SVP931" s="14"/>
      <c r="SVQ931" s="14"/>
      <c r="SVR931" s="14"/>
      <c r="SVS931" s="14"/>
      <c r="SVT931" s="14"/>
      <c r="SVU931" s="14"/>
      <c r="SVV931" s="14"/>
      <c r="SVW931" s="14"/>
      <c r="SVX931" s="14"/>
      <c r="SVY931" s="14"/>
      <c r="SVZ931" s="14"/>
      <c r="SWA931" s="14"/>
      <c r="SWB931" s="14"/>
      <c r="SWC931" s="14"/>
      <c r="SWD931" s="14"/>
      <c r="SWE931" s="14"/>
      <c r="SWF931" s="14"/>
      <c r="SWG931" s="14"/>
      <c r="SWH931" s="14"/>
      <c r="SWI931" s="14"/>
      <c r="SWJ931" s="14"/>
      <c r="SWK931" s="14"/>
      <c r="SWL931" s="14"/>
      <c r="SWM931" s="14"/>
      <c r="SWN931" s="14"/>
      <c r="SWO931" s="14"/>
      <c r="SWP931" s="14"/>
      <c r="SWQ931" s="14"/>
      <c r="SWR931" s="14"/>
      <c r="SWS931" s="14"/>
      <c r="SWT931" s="14"/>
      <c r="SWU931" s="14"/>
      <c r="SWV931" s="14"/>
      <c r="SWW931" s="14"/>
      <c r="SWX931" s="14"/>
      <c r="SWY931" s="14"/>
      <c r="SWZ931" s="14"/>
      <c r="SXA931" s="14"/>
      <c r="SXB931" s="14"/>
      <c r="SXC931" s="14"/>
      <c r="SXD931" s="14"/>
      <c r="SXE931" s="14"/>
      <c r="SXF931" s="14"/>
      <c r="SXG931" s="14"/>
      <c r="SXH931" s="14"/>
      <c r="SXI931" s="14"/>
      <c r="SXJ931" s="14"/>
      <c r="SXK931" s="14"/>
      <c r="SXL931" s="14"/>
      <c r="SXM931" s="14"/>
      <c r="SXN931" s="14"/>
      <c r="SXO931" s="14"/>
      <c r="SXP931" s="14"/>
      <c r="SXQ931" s="14"/>
      <c r="SXR931" s="14"/>
      <c r="SXS931" s="14"/>
      <c r="SXT931" s="14"/>
      <c r="SXU931" s="14"/>
      <c r="SXV931" s="14"/>
      <c r="SXW931" s="14"/>
      <c r="SXX931" s="14"/>
      <c r="SXY931" s="14"/>
      <c r="SXZ931" s="14"/>
      <c r="SYA931" s="14"/>
      <c r="SYB931" s="14"/>
      <c r="SYC931" s="14"/>
      <c r="SYD931" s="14"/>
      <c r="SYE931" s="14"/>
      <c r="SYF931" s="14"/>
      <c r="SYG931" s="14"/>
      <c r="SYH931" s="14"/>
      <c r="SYI931" s="14"/>
      <c r="SYJ931" s="14"/>
      <c r="SYK931" s="14"/>
      <c r="SYL931" s="14"/>
      <c r="SYM931" s="14"/>
      <c r="SYN931" s="14"/>
      <c r="SYO931" s="14"/>
      <c r="SYP931" s="14"/>
      <c r="SYQ931" s="14"/>
      <c r="SYR931" s="14"/>
      <c r="SYS931" s="14"/>
      <c r="SYT931" s="14"/>
      <c r="SYU931" s="14"/>
      <c r="SYV931" s="14"/>
      <c r="SYW931" s="14"/>
      <c r="SYX931" s="14"/>
      <c r="SYY931" s="14"/>
      <c r="SYZ931" s="14"/>
      <c r="SZA931" s="14"/>
      <c r="SZB931" s="14"/>
      <c r="SZC931" s="14"/>
      <c r="SZD931" s="14"/>
      <c r="SZE931" s="14"/>
      <c r="SZF931" s="14"/>
      <c r="SZG931" s="14"/>
      <c r="SZH931" s="14"/>
      <c r="SZI931" s="14"/>
      <c r="SZJ931" s="14"/>
      <c r="SZK931" s="14"/>
      <c r="SZL931" s="14"/>
      <c r="SZM931" s="14"/>
      <c r="SZN931" s="14"/>
      <c r="SZO931" s="14"/>
      <c r="SZP931" s="14"/>
      <c r="SZQ931" s="14"/>
      <c r="SZR931" s="14"/>
      <c r="SZS931" s="14"/>
      <c r="SZT931" s="14"/>
      <c r="SZU931" s="14"/>
      <c r="SZV931" s="14"/>
      <c r="SZW931" s="14"/>
      <c r="SZX931" s="14"/>
      <c r="SZY931" s="14"/>
      <c r="SZZ931" s="14"/>
      <c r="TAA931" s="14"/>
      <c r="TAB931" s="14"/>
      <c r="TAC931" s="14"/>
      <c r="TAD931" s="14"/>
      <c r="TAE931" s="14"/>
      <c r="TAF931" s="14"/>
      <c r="TAG931" s="14"/>
      <c r="TAH931" s="14"/>
      <c r="TAI931" s="14"/>
      <c r="TAJ931" s="14"/>
      <c r="TAK931" s="14"/>
      <c r="TAL931" s="14"/>
      <c r="TAM931" s="14"/>
      <c r="TAN931" s="14"/>
      <c r="TAO931" s="14"/>
      <c r="TAP931" s="14"/>
      <c r="TAQ931" s="14"/>
      <c r="TAR931" s="14"/>
      <c r="TAS931" s="14"/>
      <c r="TAT931" s="14"/>
      <c r="TAU931" s="14"/>
      <c r="TAV931" s="14"/>
      <c r="TAW931" s="14"/>
      <c r="TAX931" s="14"/>
      <c r="TAY931" s="14"/>
      <c r="TAZ931" s="14"/>
      <c r="TBA931" s="14"/>
      <c r="TBB931" s="14"/>
      <c r="TBC931" s="14"/>
      <c r="TBD931" s="14"/>
      <c r="TBE931" s="14"/>
      <c r="TBF931" s="14"/>
      <c r="TBG931" s="14"/>
      <c r="TBH931" s="14"/>
      <c r="TBI931" s="14"/>
      <c r="TBJ931" s="14"/>
      <c r="TBK931" s="14"/>
      <c r="TBL931" s="14"/>
      <c r="TBM931" s="14"/>
      <c r="TBN931" s="14"/>
      <c r="TBO931" s="14"/>
      <c r="TBP931" s="14"/>
      <c r="TBQ931" s="14"/>
      <c r="TBR931" s="14"/>
      <c r="TBS931" s="14"/>
      <c r="TBT931" s="14"/>
      <c r="TBU931" s="14"/>
      <c r="TBV931" s="14"/>
      <c r="TBW931" s="14"/>
      <c r="TBX931" s="14"/>
      <c r="TBY931" s="14"/>
      <c r="TBZ931" s="14"/>
      <c r="TCA931" s="14"/>
      <c r="TCB931" s="14"/>
      <c r="TCC931" s="14"/>
      <c r="TCD931" s="14"/>
      <c r="TCE931" s="14"/>
      <c r="TCF931" s="14"/>
      <c r="TCG931" s="14"/>
      <c r="TCH931" s="14"/>
      <c r="TCI931" s="14"/>
      <c r="TCJ931" s="14"/>
      <c r="TCK931" s="14"/>
      <c r="TCL931" s="14"/>
      <c r="TCM931" s="14"/>
      <c r="TCN931" s="14"/>
      <c r="TCO931" s="14"/>
      <c r="TCP931" s="14"/>
      <c r="TCQ931" s="14"/>
      <c r="TCR931" s="14"/>
      <c r="TCS931" s="14"/>
      <c r="TCT931" s="14"/>
      <c r="TCU931" s="14"/>
      <c r="TCV931" s="14"/>
      <c r="TCW931" s="14"/>
      <c r="TCX931" s="14"/>
      <c r="TCY931" s="14"/>
      <c r="TCZ931" s="14"/>
      <c r="TDA931" s="14"/>
      <c r="TDB931" s="14"/>
      <c r="TDC931" s="14"/>
      <c r="TDD931" s="14"/>
      <c r="TDE931" s="14"/>
      <c r="TDF931" s="14"/>
      <c r="TDG931" s="14"/>
      <c r="TDH931" s="14"/>
      <c r="TDI931" s="14"/>
      <c r="TDJ931" s="14"/>
      <c r="TDK931" s="14"/>
      <c r="TDL931" s="14"/>
      <c r="TDM931" s="14"/>
      <c r="TDN931" s="14"/>
      <c r="TDO931" s="14"/>
      <c r="TDP931" s="14"/>
      <c r="TDQ931" s="14"/>
      <c r="TDR931" s="14"/>
      <c r="TDS931" s="14"/>
      <c r="TDT931" s="14"/>
      <c r="TDU931" s="14"/>
      <c r="TDV931" s="14"/>
      <c r="TDW931" s="14"/>
      <c r="TDX931" s="14"/>
      <c r="TDY931" s="14"/>
      <c r="TDZ931" s="14"/>
      <c r="TEA931" s="14"/>
      <c r="TEB931" s="14"/>
      <c r="TEC931" s="14"/>
      <c r="TED931" s="14"/>
      <c r="TEE931" s="14"/>
      <c r="TEF931" s="14"/>
      <c r="TEG931" s="14"/>
      <c r="TEH931" s="14"/>
      <c r="TEI931" s="14"/>
      <c r="TEJ931" s="14"/>
      <c r="TEK931" s="14"/>
      <c r="TEL931" s="14"/>
      <c r="TEM931" s="14"/>
      <c r="TEN931" s="14"/>
      <c r="TEO931" s="14"/>
      <c r="TEP931" s="14"/>
      <c r="TEQ931" s="14"/>
      <c r="TER931" s="14"/>
      <c r="TES931" s="14"/>
      <c r="TET931" s="14"/>
      <c r="TEU931" s="14"/>
      <c r="TEV931" s="14"/>
      <c r="TEW931" s="14"/>
      <c r="TEX931" s="14"/>
      <c r="TEY931" s="14"/>
      <c r="TEZ931" s="14"/>
      <c r="TFA931" s="14"/>
      <c r="TFB931" s="14"/>
      <c r="TFC931" s="14"/>
      <c r="TFD931" s="14"/>
      <c r="TFE931" s="14"/>
      <c r="TFF931" s="14"/>
      <c r="TFG931" s="14"/>
      <c r="TFH931" s="14"/>
      <c r="TFI931" s="14"/>
      <c r="TFJ931" s="14"/>
      <c r="TFK931" s="14"/>
      <c r="TFL931" s="14"/>
      <c r="TFM931" s="14"/>
      <c r="TFN931" s="14"/>
      <c r="TFO931" s="14"/>
      <c r="TFP931" s="14"/>
      <c r="TFQ931" s="14"/>
      <c r="TFR931" s="14"/>
      <c r="TFS931" s="14"/>
      <c r="TFT931" s="14"/>
      <c r="TFU931" s="14"/>
      <c r="TFV931" s="14"/>
      <c r="TFW931" s="14"/>
      <c r="TFX931" s="14"/>
      <c r="TFY931" s="14"/>
      <c r="TFZ931" s="14"/>
      <c r="TGA931" s="14"/>
      <c r="TGB931" s="14"/>
      <c r="TGC931" s="14"/>
      <c r="TGD931" s="14"/>
      <c r="TGE931" s="14"/>
      <c r="TGF931" s="14"/>
      <c r="TGG931" s="14"/>
      <c r="TGH931" s="14"/>
      <c r="TGI931" s="14"/>
      <c r="TGJ931" s="14"/>
      <c r="TGK931" s="14"/>
      <c r="TGL931" s="14"/>
      <c r="TGM931" s="14"/>
      <c r="TGN931" s="14"/>
      <c r="TGO931" s="14"/>
      <c r="TGP931" s="14"/>
      <c r="TGQ931" s="14"/>
      <c r="TGR931" s="14"/>
      <c r="TGS931" s="14"/>
      <c r="TGT931" s="14"/>
      <c r="TGU931" s="14"/>
      <c r="TGV931" s="14"/>
      <c r="TGW931" s="14"/>
      <c r="TGX931" s="14"/>
      <c r="TGY931" s="14"/>
      <c r="TGZ931" s="14"/>
      <c r="THA931" s="14"/>
      <c r="THB931" s="14"/>
      <c r="THC931" s="14"/>
      <c r="THD931" s="14"/>
      <c r="THE931" s="14"/>
      <c r="THF931" s="14"/>
      <c r="THG931" s="14"/>
      <c r="THH931" s="14"/>
      <c r="THI931" s="14"/>
      <c r="THJ931" s="14"/>
      <c r="THK931" s="14"/>
      <c r="THL931" s="14"/>
      <c r="THM931" s="14"/>
      <c r="THN931" s="14"/>
      <c r="THO931" s="14"/>
      <c r="THP931" s="14"/>
      <c r="THQ931" s="14"/>
      <c r="THR931" s="14"/>
      <c r="THS931" s="14"/>
      <c r="THT931" s="14"/>
      <c r="THU931" s="14"/>
      <c r="THV931" s="14"/>
      <c r="THW931" s="14"/>
      <c r="THX931" s="14"/>
      <c r="THY931" s="14"/>
      <c r="THZ931" s="14"/>
      <c r="TIA931" s="14"/>
      <c r="TIB931" s="14"/>
      <c r="TIC931" s="14"/>
      <c r="TID931" s="14"/>
      <c r="TIE931" s="14"/>
      <c r="TIF931" s="14"/>
      <c r="TIG931" s="14"/>
      <c r="TIH931" s="14"/>
      <c r="TII931" s="14"/>
      <c r="TIJ931" s="14"/>
      <c r="TIK931" s="14"/>
      <c r="TIL931" s="14"/>
      <c r="TIM931" s="14"/>
      <c r="TIN931" s="14"/>
      <c r="TIO931" s="14"/>
      <c r="TIP931" s="14"/>
      <c r="TIQ931" s="14"/>
      <c r="TIR931" s="14"/>
      <c r="TIS931" s="14"/>
      <c r="TIT931" s="14"/>
      <c r="TIU931" s="14"/>
      <c r="TIV931" s="14"/>
      <c r="TIW931" s="14"/>
      <c r="TIX931" s="14"/>
      <c r="TIY931" s="14"/>
      <c r="TIZ931" s="14"/>
      <c r="TJA931" s="14"/>
      <c r="TJB931" s="14"/>
      <c r="TJC931" s="14"/>
      <c r="TJD931" s="14"/>
      <c r="TJE931" s="14"/>
      <c r="TJF931" s="14"/>
      <c r="TJG931" s="14"/>
      <c r="TJH931" s="14"/>
      <c r="TJI931" s="14"/>
      <c r="TJJ931" s="14"/>
      <c r="TJK931" s="14"/>
      <c r="TJL931" s="14"/>
      <c r="TJM931" s="14"/>
      <c r="TJN931" s="14"/>
      <c r="TJO931" s="14"/>
      <c r="TJP931" s="14"/>
      <c r="TJQ931" s="14"/>
      <c r="TJR931" s="14"/>
      <c r="TJS931" s="14"/>
      <c r="TJT931" s="14"/>
      <c r="TJU931" s="14"/>
      <c r="TJV931" s="14"/>
      <c r="TJW931" s="14"/>
      <c r="TJX931" s="14"/>
      <c r="TJY931" s="14"/>
      <c r="TJZ931" s="14"/>
      <c r="TKA931" s="14"/>
      <c r="TKB931" s="14"/>
      <c r="TKC931" s="14"/>
      <c r="TKD931" s="14"/>
      <c r="TKE931" s="14"/>
      <c r="TKF931" s="14"/>
      <c r="TKG931" s="14"/>
      <c r="TKH931" s="14"/>
      <c r="TKI931" s="14"/>
      <c r="TKJ931" s="14"/>
      <c r="TKK931" s="14"/>
      <c r="TKL931" s="14"/>
      <c r="TKM931" s="14"/>
      <c r="TKN931" s="14"/>
      <c r="TKO931" s="14"/>
      <c r="TKP931" s="14"/>
      <c r="TKQ931" s="14"/>
      <c r="TKR931" s="14"/>
      <c r="TKS931" s="14"/>
      <c r="TKT931" s="14"/>
      <c r="TKU931" s="14"/>
      <c r="TKV931" s="14"/>
      <c r="TKW931" s="14"/>
      <c r="TKX931" s="14"/>
      <c r="TKY931" s="14"/>
      <c r="TKZ931" s="14"/>
      <c r="TLA931" s="14"/>
      <c r="TLB931" s="14"/>
      <c r="TLC931" s="14"/>
      <c r="TLD931" s="14"/>
      <c r="TLE931" s="14"/>
      <c r="TLF931" s="14"/>
      <c r="TLG931" s="14"/>
      <c r="TLH931" s="14"/>
      <c r="TLI931" s="14"/>
      <c r="TLJ931" s="14"/>
      <c r="TLK931" s="14"/>
      <c r="TLL931" s="14"/>
      <c r="TLM931" s="14"/>
      <c r="TLN931" s="14"/>
      <c r="TLO931" s="14"/>
      <c r="TLP931" s="14"/>
      <c r="TLQ931" s="14"/>
      <c r="TLR931" s="14"/>
      <c r="TLS931" s="14"/>
      <c r="TLT931" s="14"/>
      <c r="TLU931" s="14"/>
      <c r="TLV931" s="14"/>
      <c r="TLW931" s="14"/>
      <c r="TLX931" s="14"/>
      <c r="TLY931" s="14"/>
      <c r="TLZ931" s="14"/>
      <c r="TMA931" s="14"/>
      <c r="TMB931" s="14"/>
      <c r="TMC931" s="14"/>
      <c r="TMD931" s="14"/>
      <c r="TME931" s="14"/>
      <c r="TMF931" s="14"/>
      <c r="TMG931" s="14"/>
      <c r="TMH931" s="14"/>
      <c r="TMI931" s="14"/>
      <c r="TMJ931" s="14"/>
      <c r="TMK931" s="14"/>
      <c r="TML931" s="14"/>
      <c r="TMM931" s="14"/>
      <c r="TMN931" s="14"/>
      <c r="TMO931" s="14"/>
      <c r="TMP931" s="14"/>
      <c r="TMQ931" s="14"/>
      <c r="TMR931" s="14"/>
      <c r="TMS931" s="14"/>
      <c r="TMT931" s="14"/>
      <c r="TMU931" s="14"/>
      <c r="TMV931" s="14"/>
      <c r="TMW931" s="14"/>
      <c r="TMX931" s="14"/>
      <c r="TMY931" s="14"/>
      <c r="TMZ931" s="14"/>
      <c r="TNA931" s="14"/>
      <c r="TNB931" s="14"/>
      <c r="TNC931" s="14"/>
      <c r="TND931" s="14"/>
      <c r="TNE931" s="14"/>
      <c r="TNF931" s="14"/>
      <c r="TNG931" s="14"/>
      <c r="TNH931" s="14"/>
      <c r="TNI931" s="14"/>
      <c r="TNJ931" s="14"/>
      <c r="TNK931" s="14"/>
      <c r="TNL931" s="14"/>
      <c r="TNM931" s="14"/>
      <c r="TNN931" s="14"/>
      <c r="TNO931" s="14"/>
      <c r="TNP931" s="14"/>
      <c r="TNQ931" s="14"/>
      <c r="TNR931" s="14"/>
      <c r="TNS931" s="14"/>
      <c r="TNT931" s="14"/>
      <c r="TNU931" s="14"/>
      <c r="TNV931" s="14"/>
      <c r="TNW931" s="14"/>
      <c r="TNX931" s="14"/>
      <c r="TNY931" s="14"/>
      <c r="TNZ931" s="14"/>
      <c r="TOA931" s="14"/>
      <c r="TOB931" s="14"/>
      <c r="TOC931" s="14"/>
      <c r="TOD931" s="14"/>
      <c r="TOE931" s="14"/>
      <c r="TOF931" s="14"/>
      <c r="TOG931" s="14"/>
      <c r="TOH931" s="14"/>
      <c r="TOI931" s="14"/>
      <c r="TOJ931" s="14"/>
      <c r="TOK931" s="14"/>
      <c r="TOL931" s="14"/>
      <c r="TOM931" s="14"/>
      <c r="TON931" s="14"/>
      <c r="TOO931" s="14"/>
      <c r="TOP931" s="14"/>
      <c r="TOQ931" s="14"/>
      <c r="TOR931" s="14"/>
      <c r="TOS931" s="14"/>
      <c r="TOT931" s="14"/>
      <c r="TOU931" s="14"/>
      <c r="TOV931" s="14"/>
      <c r="TOW931" s="14"/>
      <c r="TOX931" s="14"/>
      <c r="TOY931" s="14"/>
      <c r="TOZ931" s="14"/>
      <c r="TPA931" s="14"/>
      <c r="TPB931" s="14"/>
      <c r="TPC931" s="14"/>
      <c r="TPD931" s="14"/>
      <c r="TPE931" s="14"/>
      <c r="TPF931" s="14"/>
      <c r="TPG931" s="14"/>
      <c r="TPH931" s="14"/>
      <c r="TPI931" s="14"/>
      <c r="TPJ931" s="14"/>
      <c r="TPK931" s="14"/>
      <c r="TPL931" s="14"/>
      <c r="TPM931" s="14"/>
      <c r="TPN931" s="14"/>
      <c r="TPO931" s="14"/>
      <c r="TPP931" s="14"/>
      <c r="TPQ931" s="14"/>
      <c r="TPR931" s="14"/>
      <c r="TPS931" s="14"/>
      <c r="TPT931" s="14"/>
      <c r="TPU931" s="14"/>
      <c r="TPV931" s="14"/>
      <c r="TPW931" s="14"/>
      <c r="TPX931" s="14"/>
      <c r="TPY931" s="14"/>
      <c r="TPZ931" s="14"/>
      <c r="TQA931" s="14"/>
      <c r="TQB931" s="14"/>
      <c r="TQC931" s="14"/>
      <c r="TQD931" s="14"/>
      <c r="TQE931" s="14"/>
      <c r="TQF931" s="14"/>
      <c r="TQG931" s="14"/>
      <c r="TQH931" s="14"/>
      <c r="TQI931" s="14"/>
      <c r="TQJ931" s="14"/>
      <c r="TQK931" s="14"/>
      <c r="TQL931" s="14"/>
      <c r="TQM931" s="14"/>
      <c r="TQN931" s="14"/>
      <c r="TQO931" s="14"/>
      <c r="TQP931" s="14"/>
      <c r="TQQ931" s="14"/>
      <c r="TQR931" s="14"/>
      <c r="TQS931" s="14"/>
      <c r="TQT931" s="14"/>
      <c r="TQU931" s="14"/>
      <c r="TQV931" s="14"/>
      <c r="TQW931" s="14"/>
      <c r="TQX931" s="14"/>
      <c r="TQY931" s="14"/>
      <c r="TQZ931" s="14"/>
      <c r="TRA931" s="14"/>
      <c r="TRB931" s="14"/>
      <c r="TRC931" s="14"/>
      <c r="TRD931" s="14"/>
      <c r="TRE931" s="14"/>
      <c r="TRF931" s="14"/>
      <c r="TRG931" s="14"/>
      <c r="TRH931" s="14"/>
      <c r="TRI931" s="14"/>
      <c r="TRJ931" s="14"/>
      <c r="TRK931" s="14"/>
      <c r="TRL931" s="14"/>
      <c r="TRM931" s="14"/>
      <c r="TRN931" s="14"/>
      <c r="TRO931" s="14"/>
      <c r="TRP931" s="14"/>
      <c r="TRQ931" s="14"/>
      <c r="TRR931" s="14"/>
      <c r="TRS931" s="14"/>
      <c r="TRT931" s="14"/>
      <c r="TRU931" s="14"/>
      <c r="TRV931" s="14"/>
      <c r="TRW931" s="14"/>
      <c r="TRX931" s="14"/>
      <c r="TRY931" s="14"/>
      <c r="TRZ931" s="14"/>
      <c r="TSA931" s="14"/>
      <c r="TSB931" s="14"/>
      <c r="TSC931" s="14"/>
      <c r="TSD931" s="14"/>
      <c r="TSE931" s="14"/>
      <c r="TSF931" s="14"/>
      <c r="TSG931" s="14"/>
      <c r="TSH931" s="14"/>
      <c r="TSI931" s="14"/>
      <c r="TSJ931" s="14"/>
      <c r="TSK931" s="14"/>
      <c r="TSL931" s="14"/>
      <c r="TSM931" s="14"/>
      <c r="TSN931" s="14"/>
      <c r="TSO931" s="14"/>
      <c r="TSP931" s="14"/>
      <c r="TSQ931" s="14"/>
      <c r="TSR931" s="14"/>
      <c r="TSS931" s="14"/>
      <c r="TST931" s="14"/>
      <c r="TSU931" s="14"/>
      <c r="TSV931" s="14"/>
      <c r="TSW931" s="14"/>
      <c r="TSX931" s="14"/>
      <c r="TSY931" s="14"/>
      <c r="TSZ931" s="14"/>
      <c r="TTA931" s="14"/>
      <c r="TTB931" s="14"/>
      <c r="TTC931" s="14"/>
      <c r="TTD931" s="14"/>
      <c r="TTE931" s="14"/>
      <c r="TTF931" s="14"/>
      <c r="TTG931" s="14"/>
      <c r="TTH931" s="14"/>
      <c r="TTI931" s="14"/>
      <c r="TTJ931" s="14"/>
      <c r="TTK931" s="14"/>
      <c r="TTL931" s="14"/>
      <c r="TTM931" s="14"/>
      <c r="TTN931" s="14"/>
      <c r="TTO931" s="14"/>
      <c r="TTP931" s="14"/>
      <c r="TTQ931" s="14"/>
      <c r="TTR931" s="14"/>
      <c r="TTS931" s="14"/>
      <c r="TTT931" s="14"/>
      <c r="TTU931" s="14"/>
      <c r="TTV931" s="14"/>
      <c r="TTW931" s="14"/>
      <c r="TTX931" s="14"/>
      <c r="TTY931" s="14"/>
      <c r="TTZ931" s="14"/>
      <c r="TUA931" s="14"/>
      <c r="TUB931" s="14"/>
      <c r="TUC931" s="14"/>
      <c r="TUD931" s="14"/>
      <c r="TUE931" s="14"/>
      <c r="TUF931" s="14"/>
      <c r="TUG931" s="14"/>
      <c r="TUH931" s="14"/>
      <c r="TUI931" s="14"/>
      <c r="TUJ931" s="14"/>
      <c r="TUK931" s="14"/>
      <c r="TUL931" s="14"/>
      <c r="TUM931" s="14"/>
      <c r="TUN931" s="14"/>
      <c r="TUO931" s="14"/>
      <c r="TUP931" s="14"/>
      <c r="TUQ931" s="14"/>
      <c r="TUR931" s="14"/>
      <c r="TUS931" s="14"/>
      <c r="TUT931" s="14"/>
      <c r="TUU931" s="14"/>
      <c r="TUV931" s="14"/>
      <c r="TUW931" s="14"/>
      <c r="TUX931" s="14"/>
      <c r="TUY931" s="14"/>
      <c r="TUZ931" s="14"/>
      <c r="TVA931" s="14"/>
      <c r="TVB931" s="14"/>
      <c r="TVC931" s="14"/>
      <c r="TVD931" s="14"/>
      <c r="TVE931" s="14"/>
      <c r="TVF931" s="14"/>
      <c r="TVG931" s="14"/>
      <c r="TVH931" s="14"/>
      <c r="TVI931" s="14"/>
      <c r="TVJ931" s="14"/>
      <c r="TVK931" s="14"/>
      <c r="TVL931" s="14"/>
      <c r="TVM931" s="14"/>
      <c r="TVN931" s="14"/>
      <c r="TVO931" s="14"/>
      <c r="TVP931" s="14"/>
      <c r="TVQ931" s="14"/>
      <c r="TVR931" s="14"/>
      <c r="TVS931" s="14"/>
      <c r="TVT931" s="14"/>
      <c r="TVU931" s="14"/>
      <c r="TVV931" s="14"/>
      <c r="TVW931" s="14"/>
      <c r="TVX931" s="14"/>
      <c r="TVY931" s="14"/>
      <c r="TVZ931" s="14"/>
      <c r="TWA931" s="14"/>
      <c r="TWB931" s="14"/>
      <c r="TWC931" s="14"/>
      <c r="TWD931" s="14"/>
      <c r="TWE931" s="14"/>
      <c r="TWF931" s="14"/>
      <c r="TWG931" s="14"/>
      <c r="TWH931" s="14"/>
      <c r="TWI931" s="14"/>
      <c r="TWJ931" s="14"/>
      <c r="TWK931" s="14"/>
      <c r="TWL931" s="14"/>
      <c r="TWM931" s="14"/>
      <c r="TWN931" s="14"/>
      <c r="TWO931" s="14"/>
      <c r="TWP931" s="14"/>
      <c r="TWQ931" s="14"/>
      <c r="TWR931" s="14"/>
      <c r="TWS931" s="14"/>
      <c r="TWT931" s="14"/>
      <c r="TWU931" s="14"/>
      <c r="TWV931" s="14"/>
      <c r="TWW931" s="14"/>
      <c r="TWX931" s="14"/>
      <c r="TWY931" s="14"/>
      <c r="TWZ931" s="14"/>
      <c r="TXA931" s="14"/>
      <c r="TXB931" s="14"/>
      <c r="TXC931" s="14"/>
      <c r="TXD931" s="14"/>
      <c r="TXE931" s="14"/>
      <c r="TXF931" s="14"/>
      <c r="TXG931" s="14"/>
      <c r="TXH931" s="14"/>
      <c r="TXI931" s="14"/>
      <c r="TXJ931" s="14"/>
      <c r="TXK931" s="14"/>
      <c r="TXL931" s="14"/>
      <c r="TXM931" s="14"/>
      <c r="TXN931" s="14"/>
      <c r="TXO931" s="14"/>
      <c r="TXP931" s="14"/>
      <c r="TXQ931" s="14"/>
      <c r="TXR931" s="14"/>
      <c r="TXS931" s="14"/>
      <c r="TXT931" s="14"/>
      <c r="TXU931" s="14"/>
      <c r="TXV931" s="14"/>
      <c r="TXW931" s="14"/>
      <c r="TXX931" s="14"/>
      <c r="TXY931" s="14"/>
      <c r="TXZ931" s="14"/>
      <c r="TYA931" s="14"/>
      <c r="TYB931" s="14"/>
      <c r="TYC931" s="14"/>
      <c r="TYD931" s="14"/>
      <c r="TYE931" s="14"/>
      <c r="TYF931" s="14"/>
      <c r="TYG931" s="14"/>
      <c r="TYH931" s="14"/>
      <c r="TYI931" s="14"/>
      <c r="TYJ931" s="14"/>
      <c r="TYK931" s="14"/>
      <c r="TYL931" s="14"/>
      <c r="TYM931" s="14"/>
      <c r="TYN931" s="14"/>
      <c r="TYO931" s="14"/>
      <c r="TYP931" s="14"/>
      <c r="TYQ931" s="14"/>
      <c r="TYR931" s="14"/>
      <c r="TYS931" s="14"/>
      <c r="TYT931" s="14"/>
      <c r="TYU931" s="14"/>
      <c r="TYV931" s="14"/>
      <c r="TYW931" s="14"/>
      <c r="TYX931" s="14"/>
      <c r="TYY931" s="14"/>
      <c r="TYZ931" s="14"/>
      <c r="TZA931" s="14"/>
      <c r="TZB931" s="14"/>
      <c r="TZC931" s="14"/>
      <c r="TZD931" s="14"/>
      <c r="TZE931" s="14"/>
      <c r="TZF931" s="14"/>
      <c r="TZG931" s="14"/>
      <c r="TZH931" s="14"/>
      <c r="TZI931" s="14"/>
      <c r="TZJ931" s="14"/>
      <c r="TZK931" s="14"/>
      <c r="TZL931" s="14"/>
      <c r="TZM931" s="14"/>
      <c r="TZN931" s="14"/>
      <c r="TZO931" s="14"/>
      <c r="TZP931" s="14"/>
      <c r="TZQ931" s="14"/>
      <c r="TZR931" s="14"/>
      <c r="TZS931" s="14"/>
      <c r="TZT931" s="14"/>
      <c r="TZU931" s="14"/>
      <c r="TZV931" s="14"/>
      <c r="TZW931" s="14"/>
      <c r="TZX931" s="14"/>
      <c r="TZY931" s="14"/>
      <c r="TZZ931" s="14"/>
      <c r="UAA931" s="14"/>
      <c r="UAB931" s="14"/>
      <c r="UAC931" s="14"/>
      <c r="UAD931" s="14"/>
      <c r="UAE931" s="14"/>
      <c r="UAF931" s="14"/>
      <c r="UAG931" s="14"/>
      <c r="UAH931" s="14"/>
      <c r="UAI931" s="14"/>
      <c r="UAJ931" s="14"/>
      <c r="UAK931" s="14"/>
      <c r="UAL931" s="14"/>
      <c r="UAM931" s="14"/>
      <c r="UAN931" s="14"/>
      <c r="UAO931" s="14"/>
      <c r="UAP931" s="14"/>
      <c r="UAQ931" s="14"/>
      <c r="UAR931" s="14"/>
      <c r="UAS931" s="14"/>
      <c r="UAT931" s="14"/>
      <c r="UAU931" s="14"/>
      <c r="UAV931" s="14"/>
      <c r="UAW931" s="14"/>
      <c r="UAX931" s="14"/>
      <c r="UAY931" s="14"/>
      <c r="UAZ931" s="14"/>
      <c r="UBA931" s="14"/>
      <c r="UBB931" s="14"/>
      <c r="UBC931" s="14"/>
      <c r="UBD931" s="14"/>
      <c r="UBE931" s="14"/>
      <c r="UBF931" s="14"/>
      <c r="UBG931" s="14"/>
      <c r="UBH931" s="14"/>
      <c r="UBI931" s="14"/>
      <c r="UBJ931" s="14"/>
      <c r="UBK931" s="14"/>
      <c r="UBL931" s="14"/>
      <c r="UBM931" s="14"/>
      <c r="UBN931" s="14"/>
      <c r="UBO931" s="14"/>
      <c r="UBP931" s="14"/>
      <c r="UBQ931" s="14"/>
      <c r="UBR931" s="14"/>
      <c r="UBS931" s="14"/>
      <c r="UBT931" s="14"/>
      <c r="UBU931" s="14"/>
      <c r="UBV931" s="14"/>
      <c r="UBW931" s="14"/>
      <c r="UBX931" s="14"/>
      <c r="UBY931" s="14"/>
      <c r="UBZ931" s="14"/>
      <c r="UCA931" s="14"/>
      <c r="UCB931" s="14"/>
      <c r="UCC931" s="14"/>
      <c r="UCD931" s="14"/>
      <c r="UCE931" s="14"/>
      <c r="UCF931" s="14"/>
      <c r="UCG931" s="14"/>
      <c r="UCH931" s="14"/>
      <c r="UCI931" s="14"/>
      <c r="UCJ931" s="14"/>
      <c r="UCK931" s="14"/>
      <c r="UCL931" s="14"/>
      <c r="UCM931" s="14"/>
      <c r="UCN931" s="14"/>
      <c r="UCO931" s="14"/>
      <c r="UCP931" s="14"/>
      <c r="UCQ931" s="14"/>
      <c r="UCR931" s="14"/>
      <c r="UCS931" s="14"/>
      <c r="UCT931" s="14"/>
      <c r="UCU931" s="14"/>
      <c r="UCV931" s="14"/>
      <c r="UCW931" s="14"/>
      <c r="UCX931" s="14"/>
      <c r="UCY931" s="14"/>
      <c r="UCZ931" s="14"/>
      <c r="UDA931" s="14"/>
      <c r="UDB931" s="14"/>
      <c r="UDC931" s="14"/>
      <c r="UDD931" s="14"/>
      <c r="UDE931" s="14"/>
      <c r="UDF931" s="14"/>
      <c r="UDG931" s="14"/>
      <c r="UDH931" s="14"/>
      <c r="UDI931" s="14"/>
      <c r="UDJ931" s="14"/>
      <c r="UDK931" s="14"/>
      <c r="UDL931" s="14"/>
      <c r="UDM931" s="14"/>
      <c r="UDN931" s="14"/>
      <c r="UDO931" s="14"/>
      <c r="UDP931" s="14"/>
      <c r="UDQ931" s="14"/>
      <c r="UDR931" s="14"/>
      <c r="UDS931" s="14"/>
      <c r="UDT931" s="14"/>
      <c r="UDU931" s="14"/>
      <c r="UDV931" s="14"/>
      <c r="UDW931" s="14"/>
      <c r="UDX931" s="14"/>
      <c r="UDY931" s="14"/>
      <c r="UDZ931" s="14"/>
      <c r="UEA931" s="14"/>
      <c r="UEB931" s="14"/>
      <c r="UEC931" s="14"/>
      <c r="UED931" s="14"/>
      <c r="UEE931" s="14"/>
      <c r="UEF931" s="14"/>
      <c r="UEG931" s="14"/>
      <c r="UEH931" s="14"/>
      <c r="UEI931" s="14"/>
      <c r="UEJ931" s="14"/>
      <c r="UEK931" s="14"/>
      <c r="UEL931" s="14"/>
      <c r="UEM931" s="14"/>
      <c r="UEN931" s="14"/>
      <c r="UEO931" s="14"/>
      <c r="UEP931" s="14"/>
      <c r="UEQ931" s="14"/>
      <c r="UER931" s="14"/>
      <c r="UES931" s="14"/>
      <c r="UET931" s="14"/>
      <c r="UEU931" s="14"/>
      <c r="UEV931" s="14"/>
      <c r="UEW931" s="14"/>
      <c r="UEX931" s="14"/>
      <c r="UEY931" s="14"/>
      <c r="UEZ931" s="14"/>
      <c r="UFA931" s="14"/>
      <c r="UFB931" s="14"/>
      <c r="UFC931" s="14"/>
      <c r="UFD931" s="14"/>
      <c r="UFE931" s="14"/>
      <c r="UFF931" s="14"/>
      <c r="UFG931" s="14"/>
      <c r="UFH931" s="14"/>
      <c r="UFI931" s="14"/>
      <c r="UFJ931" s="14"/>
      <c r="UFK931" s="14"/>
      <c r="UFL931" s="14"/>
      <c r="UFM931" s="14"/>
      <c r="UFN931" s="14"/>
      <c r="UFO931" s="14"/>
      <c r="UFP931" s="14"/>
      <c r="UFQ931" s="14"/>
      <c r="UFR931" s="14"/>
      <c r="UFS931" s="14"/>
      <c r="UFT931" s="14"/>
      <c r="UFU931" s="14"/>
      <c r="UFV931" s="14"/>
      <c r="UFW931" s="14"/>
      <c r="UFX931" s="14"/>
      <c r="UFY931" s="14"/>
      <c r="UFZ931" s="14"/>
      <c r="UGA931" s="14"/>
      <c r="UGB931" s="14"/>
      <c r="UGC931" s="14"/>
      <c r="UGD931" s="14"/>
      <c r="UGE931" s="14"/>
      <c r="UGF931" s="14"/>
      <c r="UGG931" s="14"/>
      <c r="UGH931" s="14"/>
      <c r="UGI931" s="14"/>
      <c r="UGJ931" s="14"/>
      <c r="UGK931" s="14"/>
      <c r="UGL931" s="14"/>
      <c r="UGM931" s="14"/>
      <c r="UGN931" s="14"/>
      <c r="UGO931" s="14"/>
      <c r="UGP931" s="14"/>
      <c r="UGQ931" s="14"/>
      <c r="UGR931" s="14"/>
      <c r="UGS931" s="14"/>
      <c r="UGT931" s="14"/>
      <c r="UGU931" s="14"/>
      <c r="UGV931" s="14"/>
      <c r="UGW931" s="14"/>
      <c r="UGX931" s="14"/>
      <c r="UGY931" s="14"/>
      <c r="UGZ931" s="14"/>
      <c r="UHA931" s="14"/>
      <c r="UHB931" s="14"/>
      <c r="UHC931" s="14"/>
      <c r="UHD931" s="14"/>
      <c r="UHE931" s="14"/>
      <c r="UHF931" s="14"/>
      <c r="UHG931" s="14"/>
      <c r="UHH931" s="14"/>
      <c r="UHI931" s="14"/>
      <c r="UHJ931" s="14"/>
      <c r="UHK931" s="14"/>
      <c r="UHL931" s="14"/>
      <c r="UHM931" s="14"/>
      <c r="UHN931" s="14"/>
      <c r="UHO931" s="14"/>
      <c r="UHP931" s="14"/>
      <c r="UHQ931" s="14"/>
      <c r="UHR931" s="14"/>
      <c r="UHS931" s="14"/>
      <c r="UHT931" s="14"/>
      <c r="UHU931" s="14"/>
      <c r="UHV931" s="14"/>
      <c r="UHW931" s="14"/>
      <c r="UHX931" s="14"/>
      <c r="UHY931" s="14"/>
      <c r="UHZ931" s="14"/>
      <c r="UIA931" s="14"/>
      <c r="UIB931" s="14"/>
      <c r="UIC931" s="14"/>
      <c r="UID931" s="14"/>
      <c r="UIE931" s="14"/>
      <c r="UIF931" s="14"/>
      <c r="UIG931" s="14"/>
      <c r="UIH931" s="14"/>
      <c r="UII931" s="14"/>
      <c r="UIJ931" s="14"/>
      <c r="UIK931" s="14"/>
      <c r="UIL931" s="14"/>
      <c r="UIM931" s="14"/>
      <c r="UIN931" s="14"/>
      <c r="UIO931" s="14"/>
      <c r="UIP931" s="14"/>
      <c r="UIQ931" s="14"/>
      <c r="UIR931" s="14"/>
      <c r="UIS931" s="14"/>
      <c r="UIT931" s="14"/>
      <c r="UIU931" s="14"/>
      <c r="UIV931" s="14"/>
      <c r="UIW931" s="14"/>
      <c r="UIX931" s="14"/>
      <c r="UIY931" s="14"/>
      <c r="UIZ931" s="14"/>
      <c r="UJA931" s="14"/>
      <c r="UJB931" s="14"/>
      <c r="UJC931" s="14"/>
      <c r="UJD931" s="14"/>
      <c r="UJE931" s="14"/>
      <c r="UJF931" s="14"/>
      <c r="UJG931" s="14"/>
      <c r="UJH931" s="14"/>
      <c r="UJI931" s="14"/>
      <c r="UJJ931" s="14"/>
      <c r="UJK931" s="14"/>
      <c r="UJL931" s="14"/>
      <c r="UJM931" s="14"/>
      <c r="UJN931" s="14"/>
      <c r="UJO931" s="14"/>
      <c r="UJP931" s="14"/>
      <c r="UJQ931" s="14"/>
      <c r="UJR931" s="14"/>
      <c r="UJS931" s="14"/>
      <c r="UJT931" s="14"/>
      <c r="UJU931" s="14"/>
      <c r="UJV931" s="14"/>
      <c r="UJW931" s="14"/>
      <c r="UJX931" s="14"/>
      <c r="UJY931" s="14"/>
      <c r="UJZ931" s="14"/>
      <c r="UKA931" s="14"/>
      <c r="UKB931" s="14"/>
      <c r="UKC931" s="14"/>
      <c r="UKD931" s="14"/>
      <c r="UKE931" s="14"/>
      <c r="UKF931" s="14"/>
      <c r="UKG931" s="14"/>
      <c r="UKH931" s="14"/>
      <c r="UKI931" s="14"/>
      <c r="UKJ931" s="14"/>
      <c r="UKK931" s="14"/>
      <c r="UKL931" s="14"/>
      <c r="UKM931" s="14"/>
      <c r="UKN931" s="14"/>
      <c r="UKO931" s="14"/>
      <c r="UKP931" s="14"/>
      <c r="UKQ931" s="14"/>
      <c r="UKR931" s="14"/>
      <c r="UKS931" s="14"/>
      <c r="UKT931" s="14"/>
      <c r="UKU931" s="14"/>
      <c r="UKV931" s="14"/>
      <c r="UKW931" s="14"/>
      <c r="UKX931" s="14"/>
      <c r="UKY931" s="14"/>
      <c r="UKZ931" s="14"/>
      <c r="ULA931" s="14"/>
      <c r="ULB931" s="14"/>
      <c r="ULC931" s="14"/>
      <c r="ULD931" s="14"/>
      <c r="ULE931" s="14"/>
      <c r="ULF931" s="14"/>
      <c r="ULG931" s="14"/>
      <c r="ULH931" s="14"/>
      <c r="ULI931" s="14"/>
      <c r="ULJ931" s="14"/>
      <c r="ULK931" s="14"/>
      <c r="ULL931" s="14"/>
      <c r="ULM931" s="14"/>
      <c r="ULN931" s="14"/>
      <c r="ULO931" s="14"/>
      <c r="ULP931" s="14"/>
      <c r="ULQ931" s="14"/>
      <c r="ULR931" s="14"/>
      <c r="ULS931" s="14"/>
      <c r="ULT931" s="14"/>
      <c r="ULU931" s="14"/>
      <c r="ULV931" s="14"/>
      <c r="ULW931" s="14"/>
      <c r="ULX931" s="14"/>
      <c r="ULY931" s="14"/>
      <c r="ULZ931" s="14"/>
      <c r="UMA931" s="14"/>
      <c r="UMB931" s="14"/>
      <c r="UMC931" s="14"/>
      <c r="UMD931" s="14"/>
      <c r="UME931" s="14"/>
      <c r="UMF931" s="14"/>
      <c r="UMG931" s="14"/>
      <c r="UMH931" s="14"/>
      <c r="UMI931" s="14"/>
      <c r="UMJ931" s="14"/>
      <c r="UMK931" s="14"/>
      <c r="UML931" s="14"/>
      <c r="UMM931" s="14"/>
      <c r="UMN931" s="14"/>
      <c r="UMO931" s="14"/>
      <c r="UMP931" s="14"/>
      <c r="UMQ931" s="14"/>
      <c r="UMR931" s="14"/>
      <c r="UMS931" s="14"/>
      <c r="UMT931" s="14"/>
      <c r="UMU931" s="14"/>
      <c r="UMV931" s="14"/>
      <c r="UMW931" s="14"/>
      <c r="UMX931" s="14"/>
      <c r="UMY931" s="14"/>
      <c r="UMZ931" s="14"/>
      <c r="UNA931" s="14"/>
      <c r="UNB931" s="14"/>
      <c r="UNC931" s="14"/>
      <c r="UND931" s="14"/>
      <c r="UNE931" s="14"/>
      <c r="UNF931" s="14"/>
      <c r="UNG931" s="14"/>
      <c r="UNH931" s="14"/>
      <c r="UNI931" s="14"/>
      <c r="UNJ931" s="14"/>
      <c r="UNK931" s="14"/>
      <c r="UNL931" s="14"/>
      <c r="UNM931" s="14"/>
      <c r="UNN931" s="14"/>
      <c r="UNO931" s="14"/>
      <c r="UNP931" s="14"/>
      <c r="UNQ931" s="14"/>
      <c r="UNR931" s="14"/>
      <c r="UNS931" s="14"/>
      <c r="UNT931" s="14"/>
      <c r="UNU931" s="14"/>
      <c r="UNV931" s="14"/>
      <c r="UNW931" s="14"/>
      <c r="UNX931" s="14"/>
      <c r="UNY931" s="14"/>
      <c r="UNZ931" s="14"/>
      <c r="UOA931" s="14"/>
      <c r="UOB931" s="14"/>
      <c r="UOC931" s="14"/>
      <c r="UOD931" s="14"/>
      <c r="UOE931" s="14"/>
      <c r="UOF931" s="14"/>
      <c r="UOG931" s="14"/>
      <c r="UOH931" s="14"/>
      <c r="UOI931" s="14"/>
      <c r="UOJ931" s="14"/>
      <c r="UOK931" s="14"/>
      <c r="UOL931" s="14"/>
      <c r="UOM931" s="14"/>
      <c r="UON931" s="14"/>
      <c r="UOO931" s="14"/>
      <c r="UOP931" s="14"/>
      <c r="UOQ931" s="14"/>
      <c r="UOR931" s="14"/>
      <c r="UOS931" s="14"/>
      <c r="UOT931" s="14"/>
      <c r="UOU931" s="14"/>
      <c r="UOV931" s="14"/>
      <c r="UOW931" s="14"/>
      <c r="UOX931" s="14"/>
      <c r="UOY931" s="14"/>
      <c r="UOZ931" s="14"/>
      <c r="UPA931" s="14"/>
      <c r="UPB931" s="14"/>
      <c r="UPC931" s="14"/>
      <c r="UPD931" s="14"/>
      <c r="UPE931" s="14"/>
      <c r="UPF931" s="14"/>
      <c r="UPG931" s="14"/>
      <c r="UPH931" s="14"/>
      <c r="UPI931" s="14"/>
      <c r="UPJ931" s="14"/>
      <c r="UPK931" s="14"/>
      <c r="UPL931" s="14"/>
      <c r="UPM931" s="14"/>
      <c r="UPN931" s="14"/>
      <c r="UPO931" s="14"/>
      <c r="UPP931" s="14"/>
      <c r="UPQ931" s="14"/>
      <c r="UPR931" s="14"/>
      <c r="UPS931" s="14"/>
      <c r="UPT931" s="14"/>
      <c r="UPU931" s="14"/>
      <c r="UPV931" s="14"/>
      <c r="UPW931" s="14"/>
      <c r="UPX931" s="14"/>
      <c r="UPY931" s="14"/>
      <c r="UPZ931" s="14"/>
      <c r="UQA931" s="14"/>
      <c r="UQB931" s="14"/>
      <c r="UQC931" s="14"/>
      <c r="UQD931" s="14"/>
      <c r="UQE931" s="14"/>
      <c r="UQF931" s="14"/>
      <c r="UQG931" s="14"/>
      <c r="UQH931" s="14"/>
      <c r="UQI931" s="14"/>
      <c r="UQJ931" s="14"/>
      <c r="UQK931" s="14"/>
      <c r="UQL931" s="14"/>
      <c r="UQM931" s="14"/>
      <c r="UQN931" s="14"/>
      <c r="UQO931" s="14"/>
      <c r="UQP931" s="14"/>
      <c r="UQQ931" s="14"/>
      <c r="UQR931" s="14"/>
      <c r="UQS931" s="14"/>
      <c r="UQT931" s="14"/>
      <c r="UQU931" s="14"/>
      <c r="UQV931" s="14"/>
      <c r="UQW931" s="14"/>
      <c r="UQX931" s="14"/>
      <c r="UQY931" s="14"/>
      <c r="UQZ931" s="14"/>
      <c r="URA931" s="14"/>
      <c r="URB931" s="14"/>
      <c r="URC931" s="14"/>
      <c r="URD931" s="14"/>
      <c r="URE931" s="14"/>
      <c r="URF931" s="14"/>
      <c r="URG931" s="14"/>
      <c r="URH931" s="14"/>
      <c r="URI931" s="14"/>
      <c r="URJ931" s="14"/>
      <c r="URK931" s="14"/>
      <c r="URL931" s="14"/>
      <c r="URM931" s="14"/>
      <c r="URN931" s="14"/>
      <c r="URO931" s="14"/>
      <c r="URP931" s="14"/>
      <c r="URQ931" s="14"/>
      <c r="URR931" s="14"/>
      <c r="URS931" s="14"/>
      <c r="URT931" s="14"/>
      <c r="URU931" s="14"/>
      <c r="URV931" s="14"/>
      <c r="URW931" s="14"/>
      <c r="URX931" s="14"/>
      <c r="URY931" s="14"/>
      <c r="URZ931" s="14"/>
      <c r="USA931" s="14"/>
      <c r="USB931" s="14"/>
      <c r="USC931" s="14"/>
      <c r="USD931" s="14"/>
      <c r="USE931" s="14"/>
      <c r="USF931" s="14"/>
      <c r="USG931" s="14"/>
      <c r="USH931" s="14"/>
      <c r="USI931" s="14"/>
      <c r="USJ931" s="14"/>
      <c r="USK931" s="14"/>
      <c r="USL931" s="14"/>
      <c r="USM931" s="14"/>
      <c r="USN931" s="14"/>
      <c r="USO931" s="14"/>
      <c r="USP931" s="14"/>
      <c r="USQ931" s="14"/>
      <c r="USR931" s="14"/>
      <c r="USS931" s="14"/>
      <c r="UST931" s="14"/>
      <c r="USU931" s="14"/>
      <c r="USV931" s="14"/>
      <c r="USW931" s="14"/>
      <c r="USX931" s="14"/>
      <c r="USY931" s="14"/>
      <c r="USZ931" s="14"/>
      <c r="UTA931" s="14"/>
      <c r="UTB931" s="14"/>
      <c r="UTC931" s="14"/>
      <c r="UTD931" s="14"/>
      <c r="UTE931" s="14"/>
      <c r="UTF931" s="14"/>
      <c r="UTG931" s="14"/>
      <c r="UTH931" s="14"/>
      <c r="UTI931" s="14"/>
      <c r="UTJ931" s="14"/>
      <c r="UTK931" s="14"/>
      <c r="UTL931" s="14"/>
      <c r="UTM931" s="14"/>
      <c r="UTN931" s="14"/>
      <c r="UTO931" s="14"/>
      <c r="UTP931" s="14"/>
      <c r="UTQ931" s="14"/>
      <c r="UTR931" s="14"/>
      <c r="UTS931" s="14"/>
      <c r="UTT931" s="14"/>
      <c r="UTU931" s="14"/>
      <c r="UTV931" s="14"/>
      <c r="UTW931" s="14"/>
      <c r="UTX931" s="14"/>
      <c r="UTY931" s="14"/>
      <c r="UTZ931" s="14"/>
      <c r="UUA931" s="14"/>
      <c r="UUB931" s="14"/>
      <c r="UUC931" s="14"/>
      <c r="UUD931" s="14"/>
      <c r="UUE931" s="14"/>
      <c r="UUF931" s="14"/>
      <c r="UUG931" s="14"/>
      <c r="UUH931" s="14"/>
      <c r="UUI931" s="14"/>
      <c r="UUJ931" s="14"/>
      <c r="UUK931" s="14"/>
      <c r="UUL931" s="14"/>
      <c r="UUM931" s="14"/>
      <c r="UUN931" s="14"/>
      <c r="UUO931" s="14"/>
      <c r="UUP931" s="14"/>
      <c r="UUQ931" s="14"/>
      <c r="UUR931" s="14"/>
      <c r="UUS931" s="14"/>
      <c r="UUT931" s="14"/>
      <c r="UUU931" s="14"/>
      <c r="UUV931" s="14"/>
      <c r="UUW931" s="14"/>
      <c r="UUX931" s="14"/>
      <c r="UUY931" s="14"/>
      <c r="UUZ931" s="14"/>
      <c r="UVA931" s="14"/>
      <c r="UVB931" s="14"/>
      <c r="UVC931" s="14"/>
      <c r="UVD931" s="14"/>
      <c r="UVE931" s="14"/>
      <c r="UVF931" s="14"/>
      <c r="UVG931" s="14"/>
      <c r="UVH931" s="14"/>
      <c r="UVI931" s="14"/>
      <c r="UVJ931" s="14"/>
      <c r="UVK931" s="14"/>
      <c r="UVL931" s="14"/>
      <c r="UVM931" s="14"/>
      <c r="UVN931" s="14"/>
      <c r="UVO931" s="14"/>
      <c r="UVP931" s="14"/>
      <c r="UVQ931" s="14"/>
      <c r="UVR931" s="14"/>
      <c r="UVS931" s="14"/>
      <c r="UVT931" s="14"/>
      <c r="UVU931" s="14"/>
      <c r="UVV931" s="14"/>
      <c r="UVW931" s="14"/>
      <c r="UVX931" s="14"/>
      <c r="UVY931" s="14"/>
      <c r="UVZ931" s="14"/>
      <c r="UWA931" s="14"/>
      <c r="UWB931" s="14"/>
      <c r="UWC931" s="14"/>
      <c r="UWD931" s="14"/>
      <c r="UWE931" s="14"/>
      <c r="UWF931" s="14"/>
      <c r="UWG931" s="14"/>
      <c r="UWH931" s="14"/>
      <c r="UWI931" s="14"/>
      <c r="UWJ931" s="14"/>
      <c r="UWK931" s="14"/>
      <c r="UWL931" s="14"/>
      <c r="UWM931" s="14"/>
      <c r="UWN931" s="14"/>
      <c r="UWO931" s="14"/>
      <c r="UWP931" s="14"/>
      <c r="UWQ931" s="14"/>
      <c r="UWR931" s="14"/>
      <c r="UWS931" s="14"/>
      <c r="UWT931" s="14"/>
      <c r="UWU931" s="14"/>
      <c r="UWV931" s="14"/>
      <c r="UWW931" s="14"/>
      <c r="UWX931" s="14"/>
      <c r="UWY931" s="14"/>
      <c r="UWZ931" s="14"/>
      <c r="UXA931" s="14"/>
      <c r="UXB931" s="14"/>
      <c r="UXC931" s="14"/>
      <c r="UXD931" s="14"/>
      <c r="UXE931" s="14"/>
      <c r="UXF931" s="14"/>
      <c r="UXG931" s="14"/>
      <c r="UXH931" s="14"/>
      <c r="UXI931" s="14"/>
      <c r="UXJ931" s="14"/>
      <c r="UXK931" s="14"/>
      <c r="UXL931" s="14"/>
      <c r="UXM931" s="14"/>
      <c r="UXN931" s="14"/>
      <c r="UXO931" s="14"/>
      <c r="UXP931" s="14"/>
      <c r="UXQ931" s="14"/>
      <c r="UXR931" s="14"/>
      <c r="UXS931" s="14"/>
      <c r="UXT931" s="14"/>
      <c r="UXU931" s="14"/>
      <c r="UXV931" s="14"/>
      <c r="UXW931" s="14"/>
      <c r="UXX931" s="14"/>
      <c r="UXY931" s="14"/>
      <c r="UXZ931" s="14"/>
      <c r="UYA931" s="14"/>
      <c r="UYB931" s="14"/>
      <c r="UYC931" s="14"/>
      <c r="UYD931" s="14"/>
      <c r="UYE931" s="14"/>
      <c r="UYF931" s="14"/>
      <c r="UYG931" s="14"/>
      <c r="UYH931" s="14"/>
      <c r="UYI931" s="14"/>
      <c r="UYJ931" s="14"/>
      <c r="UYK931" s="14"/>
      <c r="UYL931" s="14"/>
      <c r="UYM931" s="14"/>
      <c r="UYN931" s="14"/>
      <c r="UYO931" s="14"/>
      <c r="UYP931" s="14"/>
      <c r="UYQ931" s="14"/>
      <c r="UYR931" s="14"/>
      <c r="UYS931" s="14"/>
      <c r="UYT931" s="14"/>
      <c r="UYU931" s="14"/>
      <c r="UYV931" s="14"/>
      <c r="UYW931" s="14"/>
      <c r="UYX931" s="14"/>
      <c r="UYY931" s="14"/>
      <c r="UYZ931" s="14"/>
      <c r="UZA931" s="14"/>
      <c r="UZB931" s="14"/>
      <c r="UZC931" s="14"/>
      <c r="UZD931" s="14"/>
      <c r="UZE931" s="14"/>
      <c r="UZF931" s="14"/>
      <c r="UZG931" s="14"/>
      <c r="UZH931" s="14"/>
      <c r="UZI931" s="14"/>
      <c r="UZJ931" s="14"/>
      <c r="UZK931" s="14"/>
      <c r="UZL931" s="14"/>
      <c r="UZM931" s="14"/>
      <c r="UZN931" s="14"/>
      <c r="UZO931" s="14"/>
      <c r="UZP931" s="14"/>
      <c r="UZQ931" s="14"/>
      <c r="UZR931" s="14"/>
      <c r="UZS931" s="14"/>
      <c r="UZT931" s="14"/>
      <c r="UZU931" s="14"/>
      <c r="UZV931" s="14"/>
      <c r="UZW931" s="14"/>
      <c r="UZX931" s="14"/>
      <c r="UZY931" s="14"/>
      <c r="UZZ931" s="14"/>
      <c r="VAA931" s="14"/>
      <c r="VAB931" s="14"/>
      <c r="VAC931" s="14"/>
      <c r="VAD931" s="14"/>
      <c r="VAE931" s="14"/>
      <c r="VAF931" s="14"/>
      <c r="VAG931" s="14"/>
      <c r="VAH931" s="14"/>
      <c r="VAI931" s="14"/>
      <c r="VAJ931" s="14"/>
      <c r="VAK931" s="14"/>
      <c r="VAL931" s="14"/>
      <c r="VAM931" s="14"/>
      <c r="VAN931" s="14"/>
      <c r="VAO931" s="14"/>
      <c r="VAP931" s="14"/>
      <c r="VAQ931" s="14"/>
      <c r="VAR931" s="14"/>
      <c r="VAS931" s="14"/>
      <c r="VAT931" s="14"/>
      <c r="VAU931" s="14"/>
      <c r="VAV931" s="14"/>
      <c r="VAW931" s="14"/>
      <c r="VAX931" s="14"/>
      <c r="VAY931" s="14"/>
      <c r="VAZ931" s="14"/>
      <c r="VBA931" s="14"/>
      <c r="VBB931" s="14"/>
      <c r="VBC931" s="14"/>
      <c r="VBD931" s="14"/>
      <c r="VBE931" s="14"/>
      <c r="VBF931" s="14"/>
      <c r="VBG931" s="14"/>
      <c r="VBH931" s="14"/>
      <c r="VBI931" s="14"/>
      <c r="VBJ931" s="14"/>
      <c r="VBK931" s="14"/>
      <c r="VBL931" s="14"/>
      <c r="VBM931" s="14"/>
      <c r="VBN931" s="14"/>
      <c r="VBO931" s="14"/>
      <c r="VBP931" s="14"/>
      <c r="VBQ931" s="14"/>
      <c r="VBR931" s="14"/>
      <c r="VBS931" s="14"/>
      <c r="VBT931" s="14"/>
      <c r="VBU931" s="14"/>
      <c r="VBV931" s="14"/>
      <c r="VBW931" s="14"/>
      <c r="VBX931" s="14"/>
      <c r="VBY931" s="14"/>
      <c r="VBZ931" s="14"/>
      <c r="VCA931" s="14"/>
      <c r="VCB931" s="14"/>
      <c r="VCC931" s="14"/>
      <c r="VCD931" s="14"/>
      <c r="VCE931" s="14"/>
      <c r="VCF931" s="14"/>
      <c r="VCG931" s="14"/>
      <c r="VCH931" s="14"/>
      <c r="VCI931" s="14"/>
      <c r="VCJ931" s="14"/>
      <c r="VCK931" s="14"/>
      <c r="VCL931" s="14"/>
      <c r="VCM931" s="14"/>
      <c r="VCN931" s="14"/>
      <c r="VCO931" s="14"/>
      <c r="VCP931" s="14"/>
      <c r="VCQ931" s="14"/>
      <c r="VCR931" s="14"/>
      <c r="VCS931" s="14"/>
      <c r="VCT931" s="14"/>
      <c r="VCU931" s="14"/>
      <c r="VCV931" s="14"/>
      <c r="VCW931" s="14"/>
      <c r="VCX931" s="14"/>
      <c r="VCY931" s="14"/>
      <c r="VCZ931" s="14"/>
      <c r="VDA931" s="14"/>
      <c r="VDB931" s="14"/>
      <c r="VDC931" s="14"/>
      <c r="VDD931" s="14"/>
      <c r="VDE931" s="14"/>
      <c r="VDF931" s="14"/>
      <c r="VDG931" s="14"/>
      <c r="VDH931" s="14"/>
      <c r="VDI931" s="14"/>
      <c r="VDJ931" s="14"/>
      <c r="VDK931" s="14"/>
      <c r="VDL931" s="14"/>
      <c r="VDM931" s="14"/>
      <c r="VDN931" s="14"/>
      <c r="VDO931" s="14"/>
      <c r="VDP931" s="14"/>
      <c r="VDQ931" s="14"/>
      <c r="VDR931" s="14"/>
      <c r="VDS931" s="14"/>
      <c r="VDT931" s="14"/>
      <c r="VDU931" s="14"/>
      <c r="VDV931" s="14"/>
      <c r="VDW931" s="14"/>
      <c r="VDX931" s="14"/>
      <c r="VDY931" s="14"/>
      <c r="VDZ931" s="14"/>
      <c r="VEA931" s="14"/>
      <c r="VEB931" s="14"/>
      <c r="VEC931" s="14"/>
      <c r="VED931" s="14"/>
      <c r="VEE931" s="14"/>
      <c r="VEF931" s="14"/>
      <c r="VEG931" s="14"/>
      <c r="VEH931" s="14"/>
      <c r="VEI931" s="14"/>
      <c r="VEJ931" s="14"/>
      <c r="VEK931" s="14"/>
      <c r="VEL931" s="14"/>
      <c r="VEM931" s="14"/>
      <c r="VEN931" s="14"/>
      <c r="VEO931" s="14"/>
      <c r="VEP931" s="14"/>
      <c r="VEQ931" s="14"/>
      <c r="VER931" s="14"/>
      <c r="VES931" s="14"/>
      <c r="VET931" s="14"/>
      <c r="VEU931" s="14"/>
      <c r="VEV931" s="14"/>
      <c r="VEW931" s="14"/>
      <c r="VEX931" s="14"/>
      <c r="VEY931" s="14"/>
      <c r="VEZ931" s="14"/>
      <c r="VFA931" s="14"/>
      <c r="VFB931" s="14"/>
      <c r="VFC931" s="14"/>
      <c r="VFD931" s="14"/>
      <c r="VFE931" s="14"/>
      <c r="VFF931" s="14"/>
      <c r="VFG931" s="14"/>
      <c r="VFH931" s="14"/>
      <c r="VFI931" s="14"/>
      <c r="VFJ931" s="14"/>
      <c r="VFK931" s="14"/>
      <c r="VFL931" s="14"/>
      <c r="VFM931" s="14"/>
      <c r="VFN931" s="14"/>
      <c r="VFO931" s="14"/>
      <c r="VFP931" s="14"/>
      <c r="VFQ931" s="14"/>
      <c r="VFR931" s="14"/>
      <c r="VFS931" s="14"/>
      <c r="VFT931" s="14"/>
      <c r="VFU931" s="14"/>
      <c r="VFV931" s="14"/>
      <c r="VFW931" s="14"/>
      <c r="VFX931" s="14"/>
      <c r="VFY931" s="14"/>
      <c r="VFZ931" s="14"/>
      <c r="VGA931" s="14"/>
      <c r="VGB931" s="14"/>
      <c r="VGC931" s="14"/>
      <c r="VGD931" s="14"/>
      <c r="VGE931" s="14"/>
      <c r="VGF931" s="14"/>
      <c r="VGG931" s="14"/>
      <c r="VGH931" s="14"/>
      <c r="VGI931" s="14"/>
      <c r="VGJ931" s="14"/>
      <c r="VGK931" s="14"/>
      <c r="VGL931" s="14"/>
      <c r="VGM931" s="14"/>
      <c r="VGN931" s="14"/>
      <c r="VGO931" s="14"/>
      <c r="VGP931" s="14"/>
      <c r="VGQ931" s="14"/>
      <c r="VGR931" s="14"/>
      <c r="VGS931" s="14"/>
      <c r="VGT931" s="14"/>
      <c r="VGU931" s="14"/>
      <c r="VGV931" s="14"/>
      <c r="VGW931" s="14"/>
      <c r="VGX931" s="14"/>
      <c r="VGY931" s="14"/>
      <c r="VGZ931" s="14"/>
      <c r="VHA931" s="14"/>
      <c r="VHB931" s="14"/>
      <c r="VHC931" s="14"/>
      <c r="VHD931" s="14"/>
      <c r="VHE931" s="14"/>
      <c r="VHF931" s="14"/>
      <c r="VHG931" s="14"/>
      <c r="VHH931" s="14"/>
      <c r="VHI931" s="14"/>
      <c r="VHJ931" s="14"/>
      <c r="VHK931" s="14"/>
      <c r="VHL931" s="14"/>
      <c r="VHM931" s="14"/>
      <c r="VHN931" s="14"/>
      <c r="VHO931" s="14"/>
      <c r="VHP931" s="14"/>
      <c r="VHQ931" s="14"/>
      <c r="VHR931" s="14"/>
      <c r="VHS931" s="14"/>
      <c r="VHT931" s="14"/>
      <c r="VHU931" s="14"/>
      <c r="VHV931" s="14"/>
      <c r="VHW931" s="14"/>
      <c r="VHX931" s="14"/>
      <c r="VHY931" s="14"/>
      <c r="VHZ931" s="14"/>
      <c r="VIA931" s="14"/>
      <c r="VIB931" s="14"/>
      <c r="VIC931" s="14"/>
      <c r="VID931" s="14"/>
      <c r="VIE931" s="14"/>
      <c r="VIF931" s="14"/>
      <c r="VIG931" s="14"/>
      <c r="VIH931" s="14"/>
      <c r="VII931" s="14"/>
      <c r="VIJ931" s="14"/>
      <c r="VIK931" s="14"/>
      <c r="VIL931" s="14"/>
      <c r="VIM931" s="14"/>
      <c r="VIN931" s="14"/>
      <c r="VIO931" s="14"/>
      <c r="VIP931" s="14"/>
      <c r="VIQ931" s="14"/>
      <c r="VIR931" s="14"/>
      <c r="VIS931" s="14"/>
      <c r="VIT931" s="14"/>
      <c r="VIU931" s="14"/>
      <c r="VIV931" s="14"/>
      <c r="VIW931" s="14"/>
      <c r="VIX931" s="14"/>
      <c r="VIY931" s="14"/>
      <c r="VIZ931" s="14"/>
      <c r="VJA931" s="14"/>
      <c r="VJB931" s="14"/>
      <c r="VJC931" s="14"/>
      <c r="VJD931" s="14"/>
      <c r="VJE931" s="14"/>
      <c r="VJF931" s="14"/>
      <c r="VJG931" s="14"/>
      <c r="VJH931" s="14"/>
      <c r="VJI931" s="14"/>
      <c r="VJJ931" s="14"/>
      <c r="VJK931" s="14"/>
      <c r="VJL931" s="14"/>
      <c r="VJM931" s="14"/>
      <c r="VJN931" s="14"/>
      <c r="VJO931" s="14"/>
      <c r="VJP931" s="14"/>
      <c r="VJQ931" s="14"/>
      <c r="VJR931" s="14"/>
      <c r="VJS931" s="14"/>
      <c r="VJT931" s="14"/>
      <c r="VJU931" s="14"/>
      <c r="VJV931" s="14"/>
      <c r="VJW931" s="14"/>
      <c r="VJX931" s="14"/>
      <c r="VJY931" s="14"/>
      <c r="VJZ931" s="14"/>
      <c r="VKA931" s="14"/>
      <c r="VKB931" s="14"/>
      <c r="VKC931" s="14"/>
      <c r="VKD931" s="14"/>
      <c r="VKE931" s="14"/>
      <c r="VKF931" s="14"/>
      <c r="VKG931" s="14"/>
      <c r="VKH931" s="14"/>
      <c r="VKI931" s="14"/>
      <c r="VKJ931" s="14"/>
      <c r="VKK931" s="14"/>
      <c r="VKL931" s="14"/>
      <c r="VKM931" s="14"/>
      <c r="VKN931" s="14"/>
      <c r="VKO931" s="14"/>
      <c r="VKP931" s="14"/>
      <c r="VKQ931" s="14"/>
      <c r="VKR931" s="14"/>
      <c r="VKS931" s="14"/>
      <c r="VKT931" s="14"/>
      <c r="VKU931" s="14"/>
      <c r="VKV931" s="14"/>
      <c r="VKW931" s="14"/>
      <c r="VKX931" s="14"/>
      <c r="VKY931" s="14"/>
      <c r="VKZ931" s="14"/>
      <c r="VLA931" s="14"/>
      <c r="VLB931" s="14"/>
      <c r="VLC931" s="14"/>
      <c r="VLD931" s="14"/>
      <c r="VLE931" s="14"/>
      <c r="VLF931" s="14"/>
      <c r="VLG931" s="14"/>
      <c r="VLH931" s="14"/>
      <c r="VLI931" s="14"/>
      <c r="VLJ931" s="14"/>
      <c r="VLK931" s="14"/>
      <c r="VLL931" s="14"/>
      <c r="VLM931" s="14"/>
      <c r="VLN931" s="14"/>
      <c r="VLO931" s="14"/>
      <c r="VLP931" s="14"/>
      <c r="VLQ931" s="14"/>
      <c r="VLR931" s="14"/>
      <c r="VLS931" s="14"/>
      <c r="VLT931" s="14"/>
      <c r="VLU931" s="14"/>
      <c r="VLV931" s="14"/>
      <c r="VLW931" s="14"/>
      <c r="VLX931" s="14"/>
      <c r="VLY931" s="14"/>
      <c r="VLZ931" s="14"/>
      <c r="VMA931" s="14"/>
      <c r="VMB931" s="14"/>
      <c r="VMC931" s="14"/>
      <c r="VMD931" s="14"/>
      <c r="VME931" s="14"/>
      <c r="VMF931" s="14"/>
      <c r="VMG931" s="14"/>
      <c r="VMH931" s="14"/>
      <c r="VMI931" s="14"/>
      <c r="VMJ931" s="14"/>
      <c r="VMK931" s="14"/>
      <c r="VML931" s="14"/>
      <c r="VMM931" s="14"/>
      <c r="VMN931" s="14"/>
      <c r="VMO931" s="14"/>
      <c r="VMP931" s="14"/>
      <c r="VMQ931" s="14"/>
      <c r="VMR931" s="14"/>
      <c r="VMS931" s="14"/>
      <c r="VMT931" s="14"/>
      <c r="VMU931" s="14"/>
      <c r="VMV931" s="14"/>
      <c r="VMW931" s="14"/>
      <c r="VMX931" s="14"/>
      <c r="VMY931" s="14"/>
      <c r="VMZ931" s="14"/>
      <c r="VNA931" s="14"/>
      <c r="VNB931" s="14"/>
      <c r="VNC931" s="14"/>
      <c r="VND931" s="14"/>
      <c r="VNE931" s="14"/>
      <c r="VNF931" s="14"/>
      <c r="VNG931" s="14"/>
      <c r="VNH931" s="14"/>
      <c r="VNI931" s="14"/>
      <c r="VNJ931" s="14"/>
      <c r="VNK931" s="14"/>
      <c r="VNL931" s="14"/>
      <c r="VNM931" s="14"/>
      <c r="VNN931" s="14"/>
      <c r="VNO931" s="14"/>
      <c r="VNP931" s="14"/>
      <c r="VNQ931" s="14"/>
      <c r="VNR931" s="14"/>
      <c r="VNS931" s="14"/>
      <c r="VNT931" s="14"/>
      <c r="VNU931" s="14"/>
      <c r="VNV931" s="14"/>
      <c r="VNW931" s="14"/>
      <c r="VNX931" s="14"/>
      <c r="VNY931" s="14"/>
      <c r="VNZ931" s="14"/>
      <c r="VOA931" s="14"/>
      <c r="VOB931" s="14"/>
      <c r="VOC931" s="14"/>
      <c r="VOD931" s="14"/>
      <c r="VOE931" s="14"/>
      <c r="VOF931" s="14"/>
      <c r="VOG931" s="14"/>
      <c r="VOH931" s="14"/>
      <c r="VOI931" s="14"/>
      <c r="VOJ931" s="14"/>
      <c r="VOK931" s="14"/>
      <c r="VOL931" s="14"/>
      <c r="VOM931" s="14"/>
      <c r="VON931" s="14"/>
      <c r="VOO931" s="14"/>
      <c r="VOP931" s="14"/>
      <c r="VOQ931" s="14"/>
      <c r="VOR931" s="14"/>
      <c r="VOS931" s="14"/>
      <c r="VOT931" s="14"/>
      <c r="VOU931" s="14"/>
      <c r="VOV931" s="14"/>
      <c r="VOW931" s="14"/>
      <c r="VOX931" s="14"/>
      <c r="VOY931" s="14"/>
      <c r="VOZ931" s="14"/>
      <c r="VPA931" s="14"/>
      <c r="VPB931" s="14"/>
      <c r="VPC931" s="14"/>
      <c r="VPD931" s="14"/>
      <c r="VPE931" s="14"/>
      <c r="VPF931" s="14"/>
      <c r="VPG931" s="14"/>
      <c r="VPH931" s="14"/>
      <c r="VPI931" s="14"/>
      <c r="VPJ931" s="14"/>
      <c r="VPK931" s="14"/>
      <c r="VPL931" s="14"/>
      <c r="VPM931" s="14"/>
      <c r="VPN931" s="14"/>
      <c r="VPO931" s="14"/>
      <c r="VPP931" s="14"/>
      <c r="VPQ931" s="14"/>
      <c r="VPR931" s="14"/>
      <c r="VPS931" s="14"/>
      <c r="VPT931" s="14"/>
      <c r="VPU931" s="14"/>
      <c r="VPV931" s="14"/>
      <c r="VPW931" s="14"/>
      <c r="VPX931" s="14"/>
      <c r="VPY931" s="14"/>
      <c r="VPZ931" s="14"/>
      <c r="VQA931" s="14"/>
      <c r="VQB931" s="14"/>
      <c r="VQC931" s="14"/>
      <c r="VQD931" s="14"/>
      <c r="VQE931" s="14"/>
      <c r="VQF931" s="14"/>
      <c r="VQG931" s="14"/>
      <c r="VQH931" s="14"/>
      <c r="VQI931" s="14"/>
      <c r="VQJ931" s="14"/>
      <c r="VQK931" s="14"/>
      <c r="VQL931" s="14"/>
      <c r="VQM931" s="14"/>
      <c r="VQN931" s="14"/>
      <c r="VQO931" s="14"/>
      <c r="VQP931" s="14"/>
      <c r="VQQ931" s="14"/>
      <c r="VQR931" s="14"/>
      <c r="VQS931" s="14"/>
      <c r="VQT931" s="14"/>
      <c r="VQU931" s="14"/>
      <c r="VQV931" s="14"/>
      <c r="VQW931" s="14"/>
      <c r="VQX931" s="14"/>
      <c r="VQY931" s="14"/>
      <c r="VQZ931" s="14"/>
      <c r="VRA931" s="14"/>
      <c r="VRB931" s="14"/>
      <c r="VRC931" s="14"/>
      <c r="VRD931" s="14"/>
      <c r="VRE931" s="14"/>
      <c r="VRF931" s="14"/>
      <c r="VRG931" s="14"/>
      <c r="VRH931" s="14"/>
      <c r="VRI931" s="14"/>
      <c r="VRJ931" s="14"/>
      <c r="VRK931" s="14"/>
      <c r="VRL931" s="14"/>
      <c r="VRM931" s="14"/>
      <c r="VRN931" s="14"/>
      <c r="VRO931" s="14"/>
      <c r="VRP931" s="14"/>
      <c r="VRQ931" s="14"/>
      <c r="VRR931" s="14"/>
      <c r="VRS931" s="14"/>
      <c r="VRT931" s="14"/>
      <c r="VRU931" s="14"/>
      <c r="VRV931" s="14"/>
      <c r="VRW931" s="14"/>
      <c r="VRX931" s="14"/>
      <c r="VRY931" s="14"/>
      <c r="VRZ931" s="14"/>
      <c r="VSA931" s="14"/>
      <c r="VSB931" s="14"/>
      <c r="VSC931" s="14"/>
      <c r="VSD931" s="14"/>
      <c r="VSE931" s="14"/>
      <c r="VSF931" s="14"/>
      <c r="VSG931" s="14"/>
      <c r="VSH931" s="14"/>
      <c r="VSI931" s="14"/>
      <c r="VSJ931" s="14"/>
      <c r="VSK931" s="14"/>
      <c r="VSL931" s="14"/>
      <c r="VSM931" s="14"/>
      <c r="VSN931" s="14"/>
      <c r="VSO931" s="14"/>
      <c r="VSP931" s="14"/>
      <c r="VSQ931" s="14"/>
      <c r="VSR931" s="14"/>
      <c r="VSS931" s="14"/>
      <c r="VST931" s="14"/>
      <c r="VSU931" s="14"/>
      <c r="VSV931" s="14"/>
      <c r="VSW931" s="14"/>
      <c r="VSX931" s="14"/>
      <c r="VSY931" s="14"/>
      <c r="VSZ931" s="14"/>
      <c r="VTA931" s="14"/>
      <c r="VTB931" s="14"/>
      <c r="VTC931" s="14"/>
      <c r="VTD931" s="14"/>
      <c r="VTE931" s="14"/>
      <c r="VTF931" s="14"/>
      <c r="VTG931" s="14"/>
      <c r="VTH931" s="14"/>
      <c r="VTI931" s="14"/>
      <c r="VTJ931" s="14"/>
      <c r="VTK931" s="14"/>
      <c r="VTL931" s="14"/>
      <c r="VTM931" s="14"/>
      <c r="VTN931" s="14"/>
      <c r="VTO931" s="14"/>
      <c r="VTP931" s="14"/>
      <c r="VTQ931" s="14"/>
      <c r="VTR931" s="14"/>
      <c r="VTS931" s="14"/>
      <c r="VTT931" s="14"/>
      <c r="VTU931" s="14"/>
      <c r="VTV931" s="14"/>
      <c r="VTW931" s="14"/>
      <c r="VTX931" s="14"/>
      <c r="VTY931" s="14"/>
      <c r="VTZ931" s="14"/>
      <c r="VUA931" s="14"/>
      <c r="VUB931" s="14"/>
      <c r="VUC931" s="14"/>
      <c r="VUD931" s="14"/>
      <c r="VUE931" s="14"/>
      <c r="VUF931" s="14"/>
      <c r="VUG931" s="14"/>
      <c r="VUH931" s="14"/>
      <c r="VUI931" s="14"/>
      <c r="VUJ931" s="14"/>
      <c r="VUK931" s="14"/>
      <c r="VUL931" s="14"/>
      <c r="VUM931" s="14"/>
      <c r="VUN931" s="14"/>
      <c r="VUO931" s="14"/>
      <c r="VUP931" s="14"/>
      <c r="VUQ931" s="14"/>
      <c r="VUR931" s="14"/>
      <c r="VUS931" s="14"/>
      <c r="VUT931" s="14"/>
      <c r="VUU931" s="14"/>
      <c r="VUV931" s="14"/>
      <c r="VUW931" s="14"/>
      <c r="VUX931" s="14"/>
      <c r="VUY931" s="14"/>
      <c r="VUZ931" s="14"/>
      <c r="VVA931" s="14"/>
      <c r="VVB931" s="14"/>
      <c r="VVC931" s="14"/>
      <c r="VVD931" s="14"/>
      <c r="VVE931" s="14"/>
      <c r="VVF931" s="14"/>
      <c r="VVG931" s="14"/>
      <c r="VVH931" s="14"/>
      <c r="VVI931" s="14"/>
      <c r="VVJ931" s="14"/>
      <c r="VVK931" s="14"/>
      <c r="VVL931" s="14"/>
      <c r="VVM931" s="14"/>
      <c r="VVN931" s="14"/>
      <c r="VVO931" s="14"/>
      <c r="VVP931" s="14"/>
      <c r="VVQ931" s="14"/>
      <c r="VVR931" s="14"/>
      <c r="VVS931" s="14"/>
      <c r="VVT931" s="14"/>
      <c r="VVU931" s="14"/>
      <c r="VVV931" s="14"/>
      <c r="VVW931" s="14"/>
      <c r="VVX931" s="14"/>
      <c r="VVY931" s="14"/>
      <c r="VVZ931" s="14"/>
      <c r="VWA931" s="14"/>
      <c r="VWB931" s="14"/>
      <c r="VWC931" s="14"/>
      <c r="VWD931" s="14"/>
      <c r="VWE931" s="14"/>
      <c r="VWF931" s="14"/>
      <c r="VWG931" s="14"/>
      <c r="VWH931" s="14"/>
      <c r="VWI931" s="14"/>
      <c r="VWJ931" s="14"/>
      <c r="VWK931" s="14"/>
      <c r="VWL931" s="14"/>
      <c r="VWM931" s="14"/>
      <c r="VWN931" s="14"/>
      <c r="VWO931" s="14"/>
      <c r="VWP931" s="14"/>
      <c r="VWQ931" s="14"/>
      <c r="VWR931" s="14"/>
      <c r="VWS931" s="14"/>
      <c r="VWT931" s="14"/>
      <c r="VWU931" s="14"/>
      <c r="VWV931" s="14"/>
      <c r="VWW931" s="14"/>
      <c r="VWX931" s="14"/>
      <c r="VWY931" s="14"/>
      <c r="VWZ931" s="14"/>
      <c r="VXA931" s="14"/>
      <c r="VXB931" s="14"/>
      <c r="VXC931" s="14"/>
      <c r="VXD931" s="14"/>
      <c r="VXE931" s="14"/>
      <c r="VXF931" s="14"/>
      <c r="VXG931" s="14"/>
      <c r="VXH931" s="14"/>
      <c r="VXI931" s="14"/>
      <c r="VXJ931" s="14"/>
      <c r="VXK931" s="14"/>
      <c r="VXL931" s="14"/>
      <c r="VXM931" s="14"/>
      <c r="VXN931" s="14"/>
      <c r="VXO931" s="14"/>
      <c r="VXP931" s="14"/>
      <c r="VXQ931" s="14"/>
      <c r="VXR931" s="14"/>
      <c r="VXS931" s="14"/>
      <c r="VXT931" s="14"/>
      <c r="VXU931" s="14"/>
      <c r="VXV931" s="14"/>
      <c r="VXW931" s="14"/>
      <c r="VXX931" s="14"/>
      <c r="VXY931" s="14"/>
      <c r="VXZ931" s="14"/>
      <c r="VYA931" s="14"/>
      <c r="VYB931" s="14"/>
      <c r="VYC931" s="14"/>
      <c r="VYD931" s="14"/>
      <c r="VYE931" s="14"/>
      <c r="VYF931" s="14"/>
      <c r="VYG931" s="14"/>
      <c r="VYH931" s="14"/>
      <c r="VYI931" s="14"/>
      <c r="VYJ931" s="14"/>
      <c r="VYK931" s="14"/>
      <c r="VYL931" s="14"/>
      <c r="VYM931" s="14"/>
      <c r="VYN931" s="14"/>
      <c r="VYO931" s="14"/>
      <c r="VYP931" s="14"/>
      <c r="VYQ931" s="14"/>
      <c r="VYR931" s="14"/>
      <c r="VYS931" s="14"/>
      <c r="VYT931" s="14"/>
      <c r="VYU931" s="14"/>
      <c r="VYV931" s="14"/>
      <c r="VYW931" s="14"/>
      <c r="VYX931" s="14"/>
      <c r="VYY931" s="14"/>
      <c r="VYZ931" s="14"/>
      <c r="VZA931" s="14"/>
      <c r="VZB931" s="14"/>
      <c r="VZC931" s="14"/>
      <c r="VZD931" s="14"/>
      <c r="VZE931" s="14"/>
      <c r="VZF931" s="14"/>
      <c r="VZG931" s="14"/>
      <c r="VZH931" s="14"/>
      <c r="VZI931" s="14"/>
      <c r="VZJ931" s="14"/>
      <c r="VZK931" s="14"/>
      <c r="VZL931" s="14"/>
      <c r="VZM931" s="14"/>
      <c r="VZN931" s="14"/>
      <c r="VZO931" s="14"/>
      <c r="VZP931" s="14"/>
      <c r="VZQ931" s="14"/>
      <c r="VZR931" s="14"/>
      <c r="VZS931" s="14"/>
      <c r="VZT931" s="14"/>
      <c r="VZU931" s="14"/>
      <c r="VZV931" s="14"/>
      <c r="VZW931" s="14"/>
      <c r="VZX931" s="14"/>
      <c r="VZY931" s="14"/>
      <c r="VZZ931" s="14"/>
      <c r="WAA931" s="14"/>
      <c r="WAB931" s="14"/>
      <c r="WAC931" s="14"/>
      <c r="WAD931" s="14"/>
      <c r="WAE931" s="14"/>
      <c r="WAF931" s="14"/>
      <c r="WAG931" s="14"/>
      <c r="WAH931" s="14"/>
      <c r="WAI931" s="14"/>
      <c r="WAJ931" s="14"/>
      <c r="WAK931" s="14"/>
      <c r="WAL931" s="14"/>
      <c r="WAM931" s="14"/>
      <c r="WAN931" s="14"/>
      <c r="WAO931" s="14"/>
      <c r="WAP931" s="14"/>
      <c r="WAQ931" s="14"/>
      <c r="WAR931" s="14"/>
      <c r="WAS931" s="14"/>
      <c r="WAT931" s="14"/>
      <c r="WAU931" s="14"/>
      <c r="WAV931" s="14"/>
      <c r="WAW931" s="14"/>
      <c r="WAX931" s="14"/>
      <c r="WAY931" s="14"/>
      <c r="WAZ931" s="14"/>
      <c r="WBA931" s="14"/>
      <c r="WBB931" s="14"/>
      <c r="WBC931" s="14"/>
      <c r="WBD931" s="14"/>
      <c r="WBE931" s="14"/>
      <c r="WBF931" s="14"/>
      <c r="WBG931" s="14"/>
      <c r="WBH931" s="14"/>
      <c r="WBI931" s="14"/>
      <c r="WBJ931" s="14"/>
      <c r="WBK931" s="14"/>
      <c r="WBL931" s="14"/>
      <c r="WBM931" s="14"/>
      <c r="WBN931" s="14"/>
      <c r="WBO931" s="14"/>
      <c r="WBP931" s="14"/>
      <c r="WBQ931" s="14"/>
      <c r="WBR931" s="14"/>
      <c r="WBS931" s="14"/>
      <c r="WBT931" s="14"/>
      <c r="WBU931" s="14"/>
      <c r="WBV931" s="14"/>
      <c r="WBW931" s="14"/>
      <c r="WBX931" s="14"/>
      <c r="WBY931" s="14"/>
      <c r="WBZ931" s="14"/>
      <c r="WCA931" s="14"/>
      <c r="WCB931" s="14"/>
      <c r="WCC931" s="14"/>
      <c r="WCD931" s="14"/>
      <c r="WCE931" s="14"/>
      <c r="WCF931" s="14"/>
      <c r="WCG931" s="14"/>
      <c r="WCH931" s="14"/>
      <c r="WCI931" s="14"/>
      <c r="WCJ931" s="14"/>
      <c r="WCK931" s="14"/>
      <c r="WCL931" s="14"/>
      <c r="WCM931" s="14"/>
      <c r="WCN931" s="14"/>
      <c r="WCO931" s="14"/>
      <c r="WCP931" s="14"/>
      <c r="WCQ931" s="14"/>
      <c r="WCR931" s="14"/>
      <c r="WCS931" s="14"/>
      <c r="WCT931" s="14"/>
      <c r="WCU931" s="14"/>
      <c r="WCV931" s="14"/>
      <c r="WCW931" s="14"/>
      <c r="WCX931" s="14"/>
      <c r="WCY931" s="14"/>
      <c r="WCZ931" s="14"/>
      <c r="WDA931" s="14"/>
      <c r="WDB931" s="14"/>
      <c r="WDC931" s="14"/>
      <c r="WDD931" s="14"/>
      <c r="WDE931" s="14"/>
      <c r="WDF931" s="14"/>
      <c r="WDG931" s="14"/>
      <c r="WDH931" s="14"/>
      <c r="WDI931" s="14"/>
      <c r="WDJ931" s="14"/>
      <c r="WDK931" s="14"/>
      <c r="WDL931" s="14"/>
      <c r="WDM931" s="14"/>
      <c r="WDN931" s="14"/>
      <c r="WDO931" s="14"/>
      <c r="WDP931" s="14"/>
      <c r="WDQ931" s="14"/>
      <c r="WDR931" s="14"/>
      <c r="WDS931" s="14"/>
      <c r="WDT931" s="14"/>
      <c r="WDU931" s="14"/>
      <c r="WDV931" s="14"/>
      <c r="WDW931" s="14"/>
      <c r="WDX931" s="14"/>
      <c r="WDY931" s="14"/>
      <c r="WDZ931" s="14"/>
      <c r="WEA931" s="14"/>
      <c r="WEB931" s="14"/>
      <c r="WEC931" s="14"/>
      <c r="WED931" s="14"/>
      <c r="WEE931" s="14"/>
      <c r="WEF931" s="14"/>
      <c r="WEG931" s="14"/>
      <c r="WEH931" s="14"/>
      <c r="WEI931" s="14"/>
      <c r="WEJ931" s="14"/>
      <c r="WEK931" s="14"/>
      <c r="WEL931" s="14"/>
      <c r="WEM931" s="14"/>
      <c r="WEN931" s="14"/>
      <c r="WEO931" s="14"/>
      <c r="WEP931" s="14"/>
      <c r="WEQ931" s="14"/>
      <c r="WER931" s="14"/>
      <c r="WES931" s="14"/>
      <c r="WET931" s="14"/>
      <c r="WEU931" s="14"/>
      <c r="WEV931" s="14"/>
      <c r="WEW931" s="14"/>
      <c r="WEX931" s="14"/>
      <c r="WEY931" s="14"/>
      <c r="WEZ931" s="14"/>
      <c r="WFA931" s="14"/>
      <c r="WFB931" s="14"/>
      <c r="WFC931" s="14"/>
      <c r="WFD931" s="14"/>
      <c r="WFE931" s="14"/>
      <c r="WFF931" s="14"/>
      <c r="WFG931" s="14"/>
      <c r="WFH931" s="14"/>
      <c r="WFI931" s="14"/>
      <c r="WFJ931" s="14"/>
      <c r="WFK931" s="14"/>
      <c r="WFL931" s="14"/>
      <c r="WFM931" s="14"/>
      <c r="WFN931" s="14"/>
      <c r="WFO931" s="14"/>
      <c r="WFP931" s="14"/>
      <c r="WFQ931" s="14"/>
      <c r="WFR931" s="14"/>
      <c r="WFS931" s="14"/>
      <c r="WFT931" s="14"/>
      <c r="WFU931" s="14"/>
      <c r="WFV931" s="14"/>
      <c r="WFW931" s="14"/>
      <c r="WFX931" s="14"/>
      <c r="WFY931" s="14"/>
      <c r="WFZ931" s="14"/>
      <c r="WGA931" s="14"/>
      <c r="WGB931" s="14"/>
      <c r="WGC931" s="14"/>
      <c r="WGD931" s="14"/>
      <c r="WGE931" s="14"/>
      <c r="WGF931" s="14"/>
      <c r="WGG931" s="14"/>
      <c r="WGH931" s="14"/>
      <c r="WGI931" s="14"/>
      <c r="WGJ931" s="14"/>
      <c r="WGK931" s="14"/>
      <c r="WGL931" s="14"/>
      <c r="WGM931" s="14"/>
      <c r="WGN931" s="14"/>
      <c r="WGO931" s="14"/>
      <c r="WGP931" s="14"/>
      <c r="WGQ931" s="14"/>
      <c r="WGR931" s="14"/>
      <c r="WGS931" s="14"/>
      <c r="WGT931" s="14"/>
      <c r="WGU931" s="14"/>
      <c r="WGV931" s="14"/>
      <c r="WGW931" s="14"/>
      <c r="WGX931" s="14"/>
      <c r="WGY931" s="14"/>
      <c r="WGZ931" s="14"/>
      <c r="WHA931" s="14"/>
      <c r="WHB931" s="14"/>
      <c r="WHC931" s="14"/>
      <c r="WHD931" s="14"/>
      <c r="WHE931" s="14"/>
      <c r="WHF931" s="14"/>
      <c r="WHG931" s="14"/>
      <c r="WHH931" s="14"/>
      <c r="WHI931" s="14"/>
      <c r="WHJ931" s="14"/>
      <c r="WHK931" s="14"/>
      <c r="WHL931" s="14"/>
      <c r="WHM931" s="14"/>
      <c r="WHN931" s="14"/>
      <c r="WHO931" s="14"/>
      <c r="WHP931" s="14"/>
      <c r="WHQ931" s="14"/>
      <c r="WHR931" s="14"/>
      <c r="WHS931" s="14"/>
      <c r="WHT931" s="14"/>
      <c r="WHU931" s="14"/>
      <c r="WHV931" s="14"/>
      <c r="WHW931" s="14"/>
      <c r="WHX931" s="14"/>
      <c r="WHY931" s="14"/>
      <c r="WHZ931" s="14"/>
      <c r="WIA931" s="14"/>
      <c r="WIB931" s="14"/>
      <c r="WIC931" s="14"/>
      <c r="WID931" s="14"/>
      <c r="WIE931" s="14"/>
      <c r="WIF931" s="14"/>
      <c r="WIG931" s="14"/>
      <c r="WIH931" s="14"/>
      <c r="WII931" s="14"/>
      <c r="WIJ931" s="14"/>
      <c r="WIK931" s="14"/>
      <c r="WIL931" s="14"/>
      <c r="WIM931" s="14"/>
      <c r="WIN931" s="14"/>
      <c r="WIO931" s="14"/>
      <c r="WIP931" s="14"/>
      <c r="WIQ931" s="14"/>
      <c r="WIR931" s="14"/>
      <c r="WIS931" s="14"/>
      <c r="WIT931" s="14"/>
      <c r="WIU931" s="14"/>
      <c r="WIV931" s="14"/>
      <c r="WIW931" s="14"/>
      <c r="WIX931" s="14"/>
      <c r="WIY931" s="14"/>
      <c r="WIZ931" s="14"/>
      <c r="WJA931" s="14"/>
      <c r="WJB931" s="14"/>
      <c r="WJC931" s="14"/>
      <c r="WJD931" s="14"/>
      <c r="WJE931" s="14"/>
      <c r="WJF931" s="14"/>
      <c r="WJG931" s="14"/>
      <c r="WJH931" s="14"/>
      <c r="WJI931" s="14"/>
      <c r="WJJ931" s="14"/>
      <c r="WJK931" s="14"/>
      <c r="WJL931" s="14"/>
      <c r="WJM931" s="14"/>
      <c r="WJN931" s="14"/>
      <c r="WJO931" s="14"/>
      <c r="WJP931" s="14"/>
      <c r="WJQ931" s="14"/>
      <c r="WJR931" s="14"/>
      <c r="WJS931" s="14"/>
      <c r="WJT931" s="14"/>
      <c r="WJU931" s="14"/>
      <c r="WJV931" s="14"/>
      <c r="WJW931" s="14"/>
      <c r="WJX931" s="14"/>
      <c r="WJY931" s="14"/>
      <c r="WJZ931" s="14"/>
      <c r="WKA931" s="14"/>
      <c r="WKB931" s="14"/>
      <c r="WKC931" s="14"/>
      <c r="WKD931" s="14"/>
      <c r="WKE931" s="14"/>
      <c r="WKF931" s="14"/>
      <c r="WKG931" s="14"/>
      <c r="WKH931" s="14"/>
      <c r="WKI931" s="14"/>
      <c r="WKJ931" s="14"/>
      <c r="WKK931" s="14"/>
      <c r="WKL931" s="14"/>
      <c r="WKM931" s="14"/>
      <c r="WKN931" s="14"/>
      <c r="WKO931" s="14"/>
      <c r="WKP931" s="14"/>
      <c r="WKQ931" s="14"/>
      <c r="WKR931" s="14"/>
      <c r="WKS931" s="14"/>
      <c r="WKT931" s="14"/>
      <c r="WKU931" s="14"/>
      <c r="WKV931" s="14"/>
      <c r="WKW931" s="14"/>
      <c r="WKX931" s="14"/>
      <c r="WKY931" s="14"/>
      <c r="WKZ931" s="14"/>
      <c r="WLA931" s="14"/>
      <c r="WLB931" s="14"/>
      <c r="WLC931" s="14"/>
      <c r="WLD931" s="14"/>
      <c r="WLE931" s="14"/>
      <c r="WLF931" s="14"/>
      <c r="WLG931" s="14"/>
      <c r="WLH931" s="14"/>
      <c r="WLI931" s="14"/>
      <c r="WLJ931" s="14"/>
      <c r="WLK931" s="14"/>
      <c r="WLL931" s="14"/>
      <c r="WLM931" s="14"/>
      <c r="WLN931" s="14"/>
      <c r="WLO931" s="14"/>
      <c r="WLP931" s="14"/>
      <c r="WLQ931" s="14"/>
      <c r="WLR931" s="14"/>
      <c r="WLS931" s="14"/>
      <c r="WLT931" s="14"/>
      <c r="WLU931" s="14"/>
      <c r="WLV931" s="14"/>
      <c r="WLW931" s="14"/>
      <c r="WLX931" s="14"/>
      <c r="WLY931" s="14"/>
      <c r="WLZ931" s="14"/>
      <c r="WMA931" s="14"/>
      <c r="WMB931" s="14"/>
      <c r="WMC931" s="14"/>
      <c r="WMD931" s="14"/>
      <c r="WME931" s="14"/>
      <c r="WMF931" s="14"/>
      <c r="WMG931" s="14"/>
      <c r="WMH931" s="14"/>
      <c r="WMI931" s="14"/>
      <c r="WMJ931" s="14"/>
      <c r="WMK931" s="14"/>
      <c r="WML931" s="14"/>
      <c r="WMM931" s="14"/>
      <c r="WMN931" s="14"/>
      <c r="WMO931" s="14"/>
      <c r="WMP931" s="14"/>
      <c r="WMQ931" s="14"/>
      <c r="WMR931" s="14"/>
      <c r="WMS931" s="14"/>
      <c r="WMT931" s="14"/>
      <c r="WMU931" s="14"/>
      <c r="WMV931" s="14"/>
      <c r="WMW931" s="14"/>
      <c r="WMX931" s="14"/>
      <c r="WMY931" s="14"/>
      <c r="WMZ931" s="14"/>
      <c r="WNA931" s="14"/>
      <c r="WNB931" s="14"/>
      <c r="WNC931" s="14"/>
      <c r="WND931" s="14"/>
      <c r="WNE931" s="14"/>
      <c r="WNF931" s="14"/>
      <c r="WNG931" s="14"/>
      <c r="WNH931" s="14"/>
      <c r="WNI931" s="14"/>
      <c r="WNJ931" s="14"/>
      <c r="WNK931" s="14"/>
      <c r="WNL931" s="14"/>
      <c r="WNM931" s="14"/>
      <c r="WNN931" s="14"/>
      <c r="WNO931" s="14"/>
      <c r="WNP931" s="14"/>
      <c r="WNQ931" s="14"/>
      <c r="WNR931" s="14"/>
      <c r="WNS931" s="14"/>
      <c r="WNT931" s="14"/>
      <c r="WNU931" s="14"/>
      <c r="WNV931" s="14"/>
      <c r="WNW931" s="14"/>
      <c r="WNX931" s="14"/>
      <c r="WNY931" s="14"/>
      <c r="WNZ931" s="14"/>
      <c r="WOA931" s="14"/>
      <c r="WOB931" s="14"/>
      <c r="WOC931" s="14"/>
      <c r="WOD931" s="14"/>
      <c r="WOE931" s="14"/>
      <c r="WOF931" s="14"/>
      <c r="WOG931" s="14"/>
      <c r="WOH931" s="14"/>
      <c r="WOI931" s="14"/>
      <c r="WOJ931" s="14"/>
      <c r="WOK931" s="14"/>
      <c r="WOL931" s="14"/>
      <c r="WOM931" s="14"/>
      <c r="WON931" s="14"/>
      <c r="WOO931" s="14"/>
      <c r="WOP931" s="14"/>
      <c r="WOQ931" s="14"/>
      <c r="WOR931" s="14"/>
      <c r="WOS931" s="14"/>
      <c r="WOT931" s="14"/>
      <c r="WOU931" s="14"/>
      <c r="WOV931" s="14"/>
      <c r="WOW931" s="14"/>
      <c r="WOX931" s="14"/>
      <c r="WOY931" s="14"/>
      <c r="WOZ931" s="14"/>
      <c r="WPA931" s="14"/>
      <c r="WPB931" s="14"/>
      <c r="WPC931" s="14"/>
      <c r="WPD931" s="14"/>
      <c r="WPE931" s="14"/>
      <c r="WPF931" s="14"/>
      <c r="WPG931" s="14"/>
      <c r="WPH931" s="14"/>
      <c r="WPI931" s="14"/>
      <c r="WPJ931" s="14"/>
      <c r="WPK931" s="14"/>
      <c r="WPL931" s="14"/>
      <c r="WPM931" s="14"/>
      <c r="WPN931" s="14"/>
      <c r="WPO931" s="14"/>
      <c r="WPP931" s="14"/>
      <c r="WPQ931" s="14"/>
      <c r="WPR931" s="14"/>
      <c r="WPS931" s="14"/>
      <c r="WPT931" s="14"/>
      <c r="WPU931" s="14"/>
      <c r="WPV931" s="14"/>
      <c r="WPW931" s="14"/>
      <c r="WPX931" s="14"/>
      <c r="WPY931" s="14"/>
      <c r="WPZ931" s="14"/>
      <c r="WQA931" s="14"/>
      <c r="WQB931" s="14"/>
      <c r="WQC931" s="14"/>
      <c r="WQD931" s="14"/>
      <c r="WQE931" s="14"/>
      <c r="WQF931" s="14"/>
      <c r="WQG931" s="14"/>
      <c r="WQH931" s="14"/>
      <c r="WQI931" s="14"/>
      <c r="WQJ931" s="14"/>
      <c r="WQK931" s="14"/>
      <c r="WQL931" s="14"/>
      <c r="WQM931" s="14"/>
      <c r="WQN931" s="14"/>
      <c r="WQO931" s="14"/>
      <c r="WQP931" s="14"/>
      <c r="WQQ931" s="14"/>
      <c r="WQR931" s="14"/>
      <c r="WQS931" s="14"/>
      <c r="WQT931" s="14"/>
      <c r="WQU931" s="14"/>
      <c r="WQV931" s="14"/>
      <c r="WQW931" s="14"/>
      <c r="WQX931" s="14"/>
      <c r="WQY931" s="14"/>
      <c r="WQZ931" s="14"/>
      <c r="WRA931" s="14"/>
      <c r="WRB931" s="14"/>
      <c r="WRC931" s="14"/>
      <c r="WRD931" s="14"/>
      <c r="WRE931" s="14"/>
      <c r="WRF931" s="14"/>
      <c r="WRG931" s="14"/>
      <c r="WRH931" s="14"/>
      <c r="WRI931" s="14"/>
      <c r="WRJ931" s="14"/>
      <c r="WRK931" s="14"/>
      <c r="WRL931" s="14"/>
      <c r="WRM931" s="14"/>
      <c r="WRN931" s="14"/>
      <c r="WRO931" s="14"/>
      <c r="WRP931" s="14"/>
      <c r="WRQ931" s="14"/>
      <c r="WRR931" s="14"/>
      <c r="WRS931" s="14"/>
      <c r="WRT931" s="14"/>
      <c r="WRU931" s="14"/>
      <c r="WRV931" s="14"/>
      <c r="WRW931" s="14"/>
      <c r="WRX931" s="14"/>
      <c r="WRY931" s="14"/>
      <c r="WRZ931" s="14"/>
      <c r="WSA931" s="14"/>
      <c r="WSB931" s="14"/>
      <c r="WSC931" s="14"/>
      <c r="WSD931" s="14"/>
      <c r="WSE931" s="14"/>
      <c r="WSF931" s="14"/>
      <c r="WSG931" s="14"/>
      <c r="WSH931" s="14"/>
      <c r="WSI931" s="14"/>
      <c r="WSJ931" s="14"/>
      <c r="WSK931" s="14"/>
      <c r="WSL931" s="14"/>
      <c r="WSM931" s="14"/>
      <c r="WSN931" s="14"/>
      <c r="WSO931" s="14"/>
      <c r="WSP931" s="14"/>
      <c r="WSQ931" s="14"/>
      <c r="WSR931" s="14"/>
      <c r="WSS931" s="14"/>
      <c r="WST931" s="14"/>
      <c r="WSU931" s="14"/>
      <c r="WSV931" s="14"/>
      <c r="WSW931" s="14"/>
      <c r="WSX931" s="14"/>
      <c r="WSY931" s="14"/>
      <c r="WSZ931" s="14"/>
      <c r="WTA931" s="14"/>
      <c r="WTB931" s="14"/>
      <c r="WTC931" s="14"/>
      <c r="WTD931" s="14"/>
      <c r="WTE931" s="14"/>
      <c r="WTF931" s="14"/>
      <c r="WTG931" s="14"/>
      <c r="WTH931" s="14"/>
      <c r="WTI931" s="14"/>
      <c r="WTJ931" s="14"/>
      <c r="WTK931" s="14"/>
      <c r="WTL931" s="14"/>
      <c r="WTM931" s="14"/>
      <c r="WTN931" s="14"/>
      <c r="WTO931" s="14"/>
      <c r="WTP931" s="14"/>
      <c r="WTQ931" s="14"/>
      <c r="WTR931" s="14"/>
      <c r="WTS931" s="14"/>
      <c r="WTT931" s="14"/>
      <c r="WTU931" s="14"/>
      <c r="WTV931" s="14"/>
      <c r="WTW931" s="14"/>
      <c r="WTX931" s="14"/>
      <c r="WTY931" s="14"/>
      <c r="WTZ931" s="14"/>
      <c r="WUA931" s="14"/>
      <c r="WUB931" s="14"/>
      <c r="WUC931" s="14"/>
      <c r="WUD931" s="14"/>
      <c r="WUE931" s="14"/>
      <c r="WUF931" s="14"/>
      <c r="WUG931" s="14"/>
      <c r="WUH931" s="14"/>
      <c r="WUI931" s="14"/>
      <c r="WUJ931" s="14"/>
      <c r="WUK931" s="14"/>
      <c r="WUL931" s="14"/>
      <c r="WUM931" s="14"/>
      <c r="WUN931" s="14"/>
      <c r="WUO931" s="14"/>
      <c r="WUP931" s="14"/>
      <c r="WUQ931" s="14"/>
      <c r="WUR931" s="14"/>
      <c r="WUS931" s="14"/>
      <c r="WUT931" s="14"/>
      <c r="WUU931" s="14"/>
      <c r="WUV931" s="14"/>
      <c r="WUW931" s="14"/>
      <c r="WUX931" s="14"/>
      <c r="WUY931" s="14"/>
      <c r="WUZ931" s="14"/>
      <c r="WVA931" s="14"/>
      <c r="WVB931" s="14"/>
      <c r="WVC931" s="14"/>
      <c r="WVD931" s="14"/>
      <c r="WVE931" s="14"/>
      <c r="WVF931" s="14"/>
      <c r="WVG931" s="14"/>
      <c r="WVH931" s="14"/>
      <c r="WVI931" s="14"/>
      <c r="WVJ931" s="14"/>
      <c r="WVK931" s="14"/>
      <c r="WVL931" s="14"/>
      <c r="WVM931" s="14"/>
      <c r="WVN931" s="14"/>
      <c r="WVO931" s="14"/>
      <c r="WVP931" s="14"/>
      <c r="WVQ931" s="14"/>
      <c r="WVR931" s="14"/>
      <c r="WVS931" s="14"/>
      <c r="WVT931" s="14"/>
      <c r="WVU931" s="14"/>
      <c r="WVV931" s="14"/>
      <c r="WVW931" s="14"/>
      <c r="WVX931" s="14"/>
      <c r="WVY931" s="14"/>
      <c r="WVZ931" s="14"/>
      <c r="WWA931" s="14"/>
      <c r="WWB931" s="14"/>
      <c r="WWC931" s="14"/>
      <c r="WWD931" s="14"/>
      <c r="WWE931" s="14"/>
      <c r="WWF931" s="14"/>
      <c r="WWG931" s="14"/>
      <c r="WWH931" s="14"/>
      <c r="WWI931" s="14"/>
      <c r="WWJ931" s="14"/>
      <c r="WWK931" s="14"/>
      <c r="WWL931" s="14"/>
      <c r="WWM931" s="14"/>
      <c r="WWN931" s="14"/>
      <c r="WWO931" s="14"/>
      <c r="WWP931" s="14"/>
      <c r="WWQ931" s="14"/>
      <c r="WWR931" s="14"/>
      <c r="WWS931" s="14"/>
      <c r="WWT931" s="14"/>
      <c r="WWU931" s="14"/>
      <c r="WWV931" s="14"/>
      <c r="WWW931" s="14"/>
      <c r="WWX931" s="14"/>
      <c r="WWY931" s="14"/>
      <c r="WWZ931" s="14"/>
      <c r="WXA931" s="14"/>
      <c r="WXB931" s="14"/>
      <c r="WXC931" s="14"/>
      <c r="WXD931" s="14"/>
      <c r="WXE931" s="14"/>
      <c r="WXF931" s="14"/>
      <c r="WXG931" s="14"/>
      <c r="WXH931" s="14"/>
      <c r="WXI931" s="14"/>
      <c r="WXJ931" s="14"/>
      <c r="WXK931" s="14"/>
      <c r="WXL931" s="14"/>
      <c r="WXM931" s="14"/>
      <c r="WXN931" s="14"/>
      <c r="WXO931" s="14"/>
      <c r="WXP931" s="14"/>
      <c r="WXQ931" s="14"/>
      <c r="WXR931" s="14"/>
      <c r="WXS931" s="14"/>
      <c r="WXT931" s="14"/>
      <c r="WXU931" s="14"/>
      <c r="WXV931" s="14"/>
      <c r="WXW931" s="14"/>
      <c r="WXX931" s="14"/>
      <c r="WXY931" s="14"/>
      <c r="WXZ931" s="14"/>
      <c r="WYA931" s="14"/>
      <c r="WYB931" s="14"/>
      <c r="WYC931" s="14"/>
      <c r="WYD931" s="14"/>
      <c r="WYE931" s="14"/>
      <c r="WYF931" s="14"/>
      <c r="WYG931" s="14"/>
      <c r="WYH931" s="14"/>
      <c r="WYI931" s="14"/>
      <c r="WYJ931" s="14"/>
      <c r="WYK931" s="14"/>
      <c r="WYL931" s="14"/>
      <c r="WYM931" s="14"/>
      <c r="WYN931" s="14"/>
      <c r="WYO931" s="14"/>
      <c r="WYP931" s="14"/>
      <c r="WYQ931" s="14"/>
      <c r="WYR931" s="14"/>
      <c r="WYS931" s="14"/>
      <c r="WYT931" s="14"/>
      <c r="WYU931" s="14"/>
      <c r="WYV931" s="14"/>
      <c r="WYW931" s="14"/>
      <c r="WYX931" s="14"/>
      <c r="WYY931" s="14"/>
      <c r="WYZ931" s="14"/>
      <c r="WZA931" s="14"/>
      <c r="WZB931" s="14"/>
      <c r="WZC931" s="14"/>
      <c r="WZD931" s="14"/>
      <c r="WZE931" s="14"/>
      <c r="WZF931" s="14"/>
      <c r="WZG931" s="14"/>
      <c r="WZH931" s="14"/>
      <c r="WZI931" s="14"/>
      <c r="WZJ931" s="14"/>
      <c r="WZK931" s="14"/>
      <c r="WZL931" s="14"/>
      <c r="WZM931" s="14"/>
      <c r="WZN931" s="14"/>
      <c r="WZO931" s="14"/>
      <c r="WZP931" s="14"/>
      <c r="WZQ931" s="14"/>
      <c r="WZR931" s="14"/>
      <c r="WZS931" s="14"/>
      <c r="WZT931" s="14"/>
      <c r="WZU931" s="14"/>
      <c r="WZV931" s="14"/>
      <c r="WZW931" s="14"/>
      <c r="WZX931" s="14"/>
      <c r="WZY931" s="14"/>
      <c r="WZZ931" s="14"/>
      <c r="XAA931" s="14"/>
      <c r="XAB931" s="14"/>
      <c r="XAC931" s="14"/>
      <c r="XAD931" s="14"/>
      <c r="XAE931" s="14"/>
      <c r="XAF931" s="14"/>
      <c r="XAG931" s="14"/>
      <c r="XAH931" s="14"/>
      <c r="XAI931" s="14"/>
      <c r="XAJ931" s="14"/>
      <c r="XAK931" s="14"/>
      <c r="XAL931" s="14"/>
      <c r="XAM931" s="14"/>
      <c r="XAN931" s="14"/>
      <c r="XAO931" s="14"/>
      <c r="XAP931" s="14"/>
      <c r="XAQ931" s="14"/>
      <c r="XAR931" s="14"/>
      <c r="XAS931" s="14"/>
      <c r="XAT931" s="14"/>
      <c r="XAU931" s="14"/>
      <c r="XAV931" s="14"/>
      <c r="XAW931" s="14"/>
      <c r="XAX931" s="14"/>
      <c r="XAY931" s="14"/>
      <c r="XAZ931" s="14"/>
      <c r="XBA931" s="14"/>
      <c r="XBB931" s="14"/>
      <c r="XBC931" s="14"/>
      <c r="XBD931" s="14"/>
      <c r="XBE931" s="14"/>
      <c r="XBF931" s="14"/>
      <c r="XBG931" s="14"/>
      <c r="XBH931" s="14"/>
      <c r="XBI931" s="14"/>
      <c r="XBJ931" s="14"/>
      <c r="XBK931" s="14"/>
      <c r="XBL931" s="14"/>
      <c r="XBM931" s="14"/>
      <c r="XBN931" s="14"/>
      <c r="XBO931" s="14"/>
      <c r="XBP931" s="14"/>
      <c r="XBQ931" s="14"/>
      <c r="XBR931" s="14"/>
      <c r="XBS931" s="14"/>
      <c r="XBT931" s="14"/>
      <c r="XBU931" s="14"/>
      <c r="XBV931" s="14"/>
      <c r="XBW931" s="14"/>
      <c r="XBX931" s="14"/>
      <c r="XBY931" s="14"/>
      <c r="XBZ931" s="14"/>
      <c r="XCA931" s="14"/>
      <c r="XCB931" s="14"/>
      <c r="XCC931" s="14"/>
      <c r="XCD931" s="14"/>
      <c r="XCE931" s="14"/>
      <c r="XCF931" s="14"/>
      <c r="XCG931" s="14"/>
      <c r="XCH931" s="14"/>
      <c r="XCI931" s="14"/>
      <c r="XCJ931" s="14"/>
      <c r="XCK931" s="14"/>
      <c r="XCL931" s="14"/>
      <c r="XCM931" s="14"/>
      <c r="XCN931" s="14"/>
      <c r="XCO931" s="14"/>
      <c r="XCP931" s="14"/>
      <c r="XCQ931" s="14"/>
      <c r="XCR931" s="14"/>
      <c r="XCS931" s="14"/>
      <c r="XCT931" s="14"/>
      <c r="XCU931" s="14"/>
      <c r="XCV931" s="14"/>
      <c r="XCW931" s="14"/>
      <c r="XCX931" s="14"/>
      <c r="XCY931" s="14"/>
      <c r="XCZ931" s="14"/>
      <c r="XDA931" s="14"/>
      <c r="XDB931" s="14"/>
      <c r="XDC931" s="14"/>
      <c r="XDD931" s="14"/>
      <c r="XDE931" s="14"/>
      <c r="XDF931" s="14"/>
      <c r="XDG931" s="14"/>
      <c r="XDH931" s="14"/>
      <c r="XDI931" s="14"/>
      <c r="XDJ931" s="14"/>
      <c r="XDK931" s="14"/>
      <c r="XDL931" s="14"/>
      <c r="XDM931" s="14"/>
      <c r="XDN931" s="14"/>
      <c r="XDO931" s="14"/>
      <c r="XDP931" s="14"/>
      <c r="XDQ931" s="14"/>
      <c r="XDR931" s="14"/>
      <c r="XDS931" s="14"/>
      <c r="XDT931" s="14"/>
      <c r="XDU931" s="14"/>
      <c r="XDV931" s="14"/>
      <c r="XDW931" s="14"/>
      <c r="XDX931" s="14"/>
      <c r="XDY931" s="14"/>
      <c r="XDZ931" s="14"/>
      <c r="XEA931" s="14"/>
      <c r="XEB931" s="14"/>
      <c r="XEC931" s="14"/>
      <c r="XED931" s="14"/>
      <c r="XEE931" s="14"/>
      <c r="XEF931" s="14"/>
      <c r="XEG931" s="14"/>
      <c r="XEH931" s="14"/>
      <c r="XEI931" s="14"/>
      <c r="XEJ931" s="14"/>
      <c r="XEK931" s="14"/>
      <c r="XEL931" s="14"/>
      <c r="XEM931" s="14"/>
      <c r="XEN931" s="14"/>
      <c r="XEO931" s="14"/>
      <c r="XEP931" s="14"/>
      <c r="XEQ931" s="14"/>
      <c r="XER931" s="14"/>
      <c r="XES931" s="14"/>
      <c r="XET931" s="14"/>
      <c r="XEU931" s="14"/>
      <c r="XEV931" s="14"/>
      <c r="XEW931" s="14"/>
      <c r="XEX931" s="14"/>
      <c r="XEY931" s="14"/>
      <c r="XEZ931" s="14"/>
    </row>
    <row r="932" spans="1:16380" ht="22.5" hidden="1" customHeight="1" x14ac:dyDescent="0.25">
      <c r="A932" s="83" t="str">
        <f t="shared" si="234"/>
        <v>879.</v>
      </c>
      <c r="B932" s="26">
        <v>1698</v>
      </c>
      <c r="C932" s="40" t="s">
        <v>1450</v>
      </c>
      <c r="D932" s="26">
        <v>1974</v>
      </c>
      <c r="E932" s="83" t="s">
        <v>2957</v>
      </c>
      <c r="F932" s="83" t="s">
        <v>2960</v>
      </c>
      <c r="G932" s="26">
        <v>2</v>
      </c>
      <c r="H932" s="26">
        <v>2</v>
      </c>
      <c r="I932" s="178">
        <v>449.4</v>
      </c>
      <c r="J932" s="178">
        <v>409.4</v>
      </c>
      <c r="K932" s="178">
        <v>409.4</v>
      </c>
      <c r="L932" s="26">
        <v>24</v>
      </c>
      <c r="M932" s="186">
        <f t="shared" si="235"/>
        <v>2470553.1999999997</v>
      </c>
      <c r="N932" s="186"/>
      <c r="O932" s="186"/>
      <c r="P932" s="186"/>
      <c r="Q932" s="176">
        <f t="shared" si="236"/>
        <v>2470553.1999999997</v>
      </c>
      <c r="R932" s="186"/>
      <c r="S932" s="187"/>
      <c r="T932" s="186"/>
      <c r="U932" s="186">
        <v>328.4</v>
      </c>
      <c r="V932" s="186">
        <f>U932*7523</f>
        <v>2470553.1999999997</v>
      </c>
      <c r="W932" s="186"/>
      <c r="X932" s="186"/>
      <c r="Y932" s="186"/>
      <c r="Z932" s="186"/>
      <c r="AA932" s="186"/>
      <c r="AB932" s="186"/>
      <c r="AC932" s="178"/>
      <c r="AD932" s="178"/>
      <c r="AE932" s="176"/>
      <c r="AF932" s="186"/>
      <c r="AG932" s="317">
        <v>2025</v>
      </c>
      <c r="AH932" s="158"/>
      <c r="AI932" s="175"/>
      <c r="AJ932" s="162"/>
      <c r="AK932" s="15">
        <f t="shared" si="237"/>
        <v>879</v>
      </c>
      <c r="AL932" s="15" t="s">
        <v>155</v>
      </c>
      <c r="AM932" s="15" t="str">
        <f t="shared" si="238"/>
        <v>879.</v>
      </c>
      <c r="AN932" s="179"/>
      <c r="AO932" s="15"/>
      <c r="AP932" s="16"/>
    </row>
    <row r="933" spans="1:16380" ht="22.5" hidden="1" customHeight="1" x14ac:dyDescent="0.25">
      <c r="A933" s="83" t="str">
        <f t="shared" si="234"/>
        <v>880.</v>
      </c>
      <c r="B933" s="26">
        <v>1702</v>
      </c>
      <c r="C933" s="191" t="s">
        <v>2949</v>
      </c>
      <c r="D933" s="26">
        <v>1976</v>
      </c>
      <c r="E933" s="83" t="s">
        <v>2957</v>
      </c>
      <c r="F933" s="83" t="s">
        <v>2959</v>
      </c>
      <c r="G933" s="26">
        <v>5</v>
      </c>
      <c r="H933" s="26">
        <v>4</v>
      </c>
      <c r="I933" s="178">
        <v>3674.77</v>
      </c>
      <c r="J933" s="176">
        <v>3401.77</v>
      </c>
      <c r="K933" s="178">
        <v>3401.77</v>
      </c>
      <c r="L933" s="26">
        <v>139</v>
      </c>
      <c r="M933" s="186">
        <f>R933+T933+V933+X933+Z933+AB933+AE933+AF933</f>
        <v>32867</v>
      </c>
      <c r="N933" s="186"/>
      <c r="O933" s="186"/>
      <c r="P933" s="186"/>
      <c r="Q933" s="176">
        <f>M933</f>
        <v>32867</v>
      </c>
      <c r="R933" s="186">
        <v>32867</v>
      </c>
      <c r="S933" s="187"/>
      <c r="T933" s="186"/>
      <c r="U933" s="186"/>
      <c r="V933" s="186"/>
      <c r="W933" s="186"/>
      <c r="X933" s="186"/>
      <c r="Y933" s="186"/>
      <c r="Z933" s="186"/>
      <c r="AA933" s="186"/>
      <c r="AB933" s="186"/>
      <c r="AC933" s="178"/>
      <c r="AD933" s="178"/>
      <c r="AE933" s="176"/>
      <c r="AF933" s="186"/>
      <c r="AG933" s="317">
        <v>2025</v>
      </c>
      <c r="AH933" s="158"/>
      <c r="AI933" s="175"/>
      <c r="AJ933" s="162"/>
      <c r="AK933" s="15">
        <f t="shared" si="237"/>
        <v>880</v>
      </c>
      <c r="AL933" s="15" t="s">
        <v>155</v>
      </c>
      <c r="AM933" s="15" t="str">
        <f t="shared" si="238"/>
        <v>880.</v>
      </c>
      <c r="AN933" s="179"/>
      <c r="AO933" s="22"/>
      <c r="AP933" s="16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  <c r="FG933" s="14"/>
      <c r="FH933" s="14"/>
      <c r="FI933" s="14"/>
      <c r="FJ933" s="14"/>
      <c r="FK933" s="14"/>
      <c r="FL933" s="14"/>
      <c r="FM933" s="14"/>
      <c r="FN933" s="14"/>
      <c r="FO933" s="14"/>
      <c r="FP933" s="14"/>
      <c r="FQ933" s="14"/>
      <c r="FR933" s="14"/>
      <c r="FS933" s="14"/>
      <c r="FT933" s="14"/>
      <c r="FU933" s="14"/>
      <c r="FV933" s="14"/>
      <c r="FW933" s="14"/>
      <c r="FX933" s="14"/>
      <c r="FY933" s="14"/>
      <c r="FZ933" s="14"/>
      <c r="GA933" s="14"/>
      <c r="GB933" s="14"/>
      <c r="GC933" s="14"/>
      <c r="GD933" s="14"/>
      <c r="GE933" s="14"/>
      <c r="GF933" s="14"/>
      <c r="GG933" s="14"/>
      <c r="GH933" s="14"/>
      <c r="GI933" s="14"/>
      <c r="GJ933" s="14"/>
      <c r="GK933" s="14"/>
      <c r="GL933" s="14"/>
      <c r="GM933" s="14"/>
      <c r="GN933" s="14"/>
      <c r="GO933" s="14"/>
      <c r="GP933" s="14"/>
      <c r="GQ933" s="14"/>
      <c r="GR933" s="14"/>
      <c r="GS933" s="14"/>
      <c r="GT933" s="14"/>
      <c r="GU933" s="14"/>
      <c r="GV933" s="14"/>
      <c r="GW933" s="14"/>
      <c r="GX933" s="14"/>
      <c r="GY933" s="14"/>
      <c r="GZ933" s="14"/>
      <c r="HA933" s="14"/>
      <c r="HB933" s="14"/>
      <c r="HC933" s="14"/>
      <c r="HD933" s="14"/>
      <c r="HE933" s="14"/>
      <c r="HF933" s="14"/>
      <c r="HG933" s="14"/>
      <c r="HH933" s="14"/>
      <c r="HI933" s="14"/>
      <c r="HJ933" s="14"/>
      <c r="HK933" s="14"/>
      <c r="HL933" s="14"/>
      <c r="HM933" s="14"/>
      <c r="HN933" s="14"/>
      <c r="HO933" s="14"/>
      <c r="HP933" s="14"/>
      <c r="HQ933" s="14"/>
      <c r="HR933" s="14"/>
      <c r="HS933" s="14"/>
      <c r="HT933" s="14"/>
      <c r="HU933" s="14"/>
      <c r="HV933" s="14"/>
      <c r="HW933" s="14"/>
      <c r="HX933" s="14"/>
      <c r="HY933" s="14"/>
      <c r="HZ933" s="14"/>
      <c r="IA933" s="14"/>
      <c r="IB933" s="14"/>
      <c r="IC933" s="14"/>
      <c r="ID933" s="14"/>
      <c r="IE933" s="14"/>
      <c r="IF933" s="14"/>
      <c r="IG933" s="14"/>
      <c r="IH933" s="14"/>
      <c r="II933" s="14"/>
      <c r="IJ933" s="14"/>
      <c r="IK933" s="14"/>
      <c r="IL933" s="14"/>
      <c r="IM933" s="14"/>
      <c r="IN933" s="14"/>
      <c r="IO933" s="14"/>
      <c r="IP933" s="14"/>
      <c r="IQ933" s="14"/>
      <c r="IR933" s="14"/>
      <c r="IS933" s="14"/>
      <c r="IT933" s="14"/>
      <c r="IU933" s="14"/>
      <c r="IV933" s="14"/>
      <c r="IW933" s="14"/>
      <c r="IX933" s="14"/>
      <c r="IY933" s="14"/>
      <c r="IZ933" s="14"/>
      <c r="JA933" s="14"/>
      <c r="JB933" s="14"/>
      <c r="JC933" s="14"/>
      <c r="JD933" s="14"/>
      <c r="JE933" s="14"/>
      <c r="JF933" s="14"/>
      <c r="JG933" s="14"/>
      <c r="JH933" s="14"/>
      <c r="JI933" s="14"/>
      <c r="JJ933" s="14"/>
      <c r="JK933" s="14"/>
      <c r="JL933" s="14"/>
      <c r="JM933" s="14"/>
      <c r="JN933" s="14"/>
      <c r="JO933" s="14"/>
      <c r="JP933" s="14"/>
      <c r="JQ933" s="14"/>
      <c r="JR933" s="14"/>
      <c r="JS933" s="14"/>
      <c r="JT933" s="14"/>
      <c r="JU933" s="14"/>
      <c r="JV933" s="14"/>
      <c r="JW933" s="14"/>
      <c r="JX933" s="14"/>
      <c r="JY933" s="14"/>
      <c r="JZ933" s="14"/>
      <c r="KA933" s="14"/>
      <c r="KB933" s="14"/>
      <c r="KC933" s="14"/>
      <c r="KD933" s="14"/>
      <c r="KE933" s="14"/>
      <c r="KF933" s="14"/>
      <c r="KG933" s="14"/>
      <c r="KH933" s="14"/>
      <c r="KI933" s="14"/>
      <c r="KJ933" s="14"/>
      <c r="KK933" s="14"/>
      <c r="KL933" s="14"/>
      <c r="KM933" s="14"/>
      <c r="KN933" s="14"/>
      <c r="KO933" s="14"/>
      <c r="KP933" s="14"/>
      <c r="KQ933" s="14"/>
      <c r="KR933" s="14"/>
      <c r="KS933" s="14"/>
      <c r="KT933" s="14"/>
      <c r="KU933" s="14"/>
      <c r="KV933" s="14"/>
      <c r="KW933" s="14"/>
      <c r="KX933" s="14"/>
      <c r="KY933" s="14"/>
      <c r="KZ933" s="14"/>
      <c r="LA933" s="14"/>
      <c r="LB933" s="14"/>
      <c r="LC933" s="14"/>
      <c r="LD933" s="14"/>
      <c r="LE933" s="14"/>
      <c r="LF933" s="14"/>
      <c r="LG933" s="14"/>
      <c r="LH933" s="14"/>
      <c r="LI933" s="14"/>
      <c r="LJ933" s="14"/>
      <c r="LK933" s="14"/>
      <c r="LL933" s="14"/>
      <c r="LM933" s="14"/>
      <c r="LN933" s="14"/>
      <c r="LO933" s="14"/>
      <c r="LP933" s="14"/>
      <c r="LQ933" s="14"/>
      <c r="LR933" s="14"/>
      <c r="LS933" s="14"/>
      <c r="LT933" s="14"/>
      <c r="LU933" s="14"/>
      <c r="LV933" s="14"/>
      <c r="LW933" s="14"/>
      <c r="LX933" s="14"/>
      <c r="LY933" s="14"/>
      <c r="LZ933" s="14"/>
      <c r="MA933" s="14"/>
      <c r="MB933" s="14"/>
      <c r="MC933" s="14"/>
      <c r="MD933" s="14"/>
      <c r="ME933" s="14"/>
      <c r="MF933" s="14"/>
      <c r="MG933" s="14"/>
      <c r="MH933" s="14"/>
      <c r="MI933" s="14"/>
      <c r="MJ933" s="14"/>
      <c r="MK933" s="14"/>
      <c r="ML933" s="14"/>
      <c r="MM933" s="14"/>
      <c r="MN933" s="14"/>
      <c r="MO933" s="14"/>
      <c r="MP933" s="14"/>
      <c r="MQ933" s="14"/>
      <c r="MR933" s="14"/>
      <c r="MS933" s="14"/>
      <c r="MT933" s="14"/>
      <c r="MU933" s="14"/>
      <c r="MV933" s="14"/>
      <c r="MW933" s="14"/>
      <c r="MX933" s="14"/>
      <c r="MY933" s="14"/>
      <c r="MZ933" s="14"/>
      <c r="NA933" s="14"/>
      <c r="NB933" s="14"/>
      <c r="NC933" s="14"/>
      <c r="ND933" s="14"/>
      <c r="NE933" s="14"/>
      <c r="NF933" s="14"/>
      <c r="NG933" s="14"/>
      <c r="NH933" s="14"/>
      <c r="NI933" s="14"/>
      <c r="NJ933" s="14"/>
      <c r="NK933" s="14"/>
      <c r="NL933" s="14"/>
      <c r="NM933" s="14"/>
      <c r="NN933" s="14"/>
      <c r="NO933" s="14"/>
      <c r="NP933" s="14"/>
      <c r="NQ933" s="14"/>
      <c r="NR933" s="14"/>
      <c r="NS933" s="14"/>
      <c r="NT933" s="14"/>
      <c r="NU933" s="14"/>
      <c r="NV933" s="14"/>
      <c r="NW933" s="14"/>
      <c r="NX933" s="14"/>
      <c r="NY933" s="14"/>
      <c r="NZ933" s="14"/>
      <c r="OA933" s="14"/>
      <c r="OB933" s="14"/>
      <c r="OC933" s="14"/>
      <c r="OD933" s="14"/>
      <c r="OE933" s="14"/>
      <c r="OF933" s="14"/>
      <c r="OG933" s="14"/>
      <c r="OH933" s="14"/>
      <c r="OI933" s="14"/>
      <c r="OJ933" s="14"/>
      <c r="OK933" s="14"/>
      <c r="OL933" s="14"/>
      <c r="OM933" s="14"/>
      <c r="ON933" s="14"/>
      <c r="OO933" s="14"/>
      <c r="OP933" s="14"/>
      <c r="OQ933" s="14"/>
      <c r="OR933" s="14"/>
      <c r="OS933" s="14"/>
      <c r="OT933" s="14"/>
      <c r="OU933" s="14"/>
      <c r="OV933" s="14"/>
      <c r="OW933" s="14"/>
      <c r="OX933" s="14"/>
      <c r="OY933" s="14"/>
      <c r="OZ933" s="14"/>
      <c r="PA933" s="14"/>
      <c r="PB933" s="14"/>
      <c r="PC933" s="14"/>
      <c r="PD933" s="14"/>
      <c r="PE933" s="14"/>
      <c r="PF933" s="14"/>
      <c r="PG933" s="14"/>
      <c r="PH933" s="14"/>
      <c r="PI933" s="14"/>
      <c r="PJ933" s="14"/>
      <c r="PK933" s="14"/>
      <c r="PL933" s="14"/>
      <c r="PM933" s="14"/>
      <c r="PN933" s="14"/>
      <c r="PO933" s="14"/>
      <c r="PP933" s="14"/>
      <c r="PQ933" s="14"/>
      <c r="PR933" s="14"/>
      <c r="PS933" s="14"/>
      <c r="PT933" s="14"/>
      <c r="PU933" s="14"/>
      <c r="PV933" s="14"/>
      <c r="PW933" s="14"/>
      <c r="PX933" s="14"/>
      <c r="PY933" s="14"/>
      <c r="PZ933" s="14"/>
      <c r="QA933" s="14"/>
      <c r="QB933" s="14"/>
      <c r="QC933" s="14"/>
      <c r="QD933" s="14"/>
      <c r="QE933" s="14"/>
      <c r="QF933" s="14"/>
      <c r="QG933" s="14"/>
      <c r="QH933" s="14"/>
      <c r="QI933" s="14"/>
      <c r="QJ933" s="14"/>
      <c r="QK933" s="14"/>
      <c r="QL933" s="14"/>
      <c r="QM933" s="14"/>
      <c r="QN933" s="14"/>
      <c r="QO933" s="14"/>
      <c r="QP933" s="14"/>
      <c r="QQ933" s="14"/>
      <c r="QR933" s="14"/>
      <c r="QS933" s="14"/>
      <c r="QT933" s="14"/>
      <c r="QU933" s="14"/>
      <c r="QV933" s="14"/>
      <c r="QW933" s="14"/>
      <c r="QX933" s="14"/>
      <c r="QY933" s="14"/>
      <c r="QZ933" s="14"/>
      <c r="RA933" s="14"/>
      <c r="RB933" s="14"/>
      <c r="RC933" s="14"/>
      <c r="RD933" s="14"/>
      <c r="RE933" s="14"/>
      <c r="RF933" s="14"/>
      <c r="RG933" s="14"/>
      <c r="RH933" s="14"/>
      <c r="RI933" s="14"/>
      <c r="RJ933" s="14"/>
      <c r="RK933" s="14"/>
      <c r="RL933" s="14"/>
      <c r="RM933" s="14"/>
      <c r="RN933" s="14"/>
      <c r="RO933" s="14"/>
      <c r="RP933" s="14"/>
      <c r="RQ933" s="14"/>
      <c r="RR933" s="14"/>
      <c r="RS933" s="14"/>
      <c r="RT933" s="14"/>
      <c r="RU933" s="14"/>
      <c r="RV933" s="14"/>
      <c r="RW933" s="14"/>
      <c r="RX933" s="14"/>
      <c r="RY933" s="14"/>
      <c r="RZ933" s="14"/>
      <c r="SA933" s="14"/>
      <c r="SB933" s="14"/>
      <c r="SC933" s="14"/>
      <c r="SD933" s="14"/>
      <c r="SE933" s="14"/>
      <c r="SF933" s="14"/>
      <c r="SG933" s="14"/>
      <c r="SH933" s="14"/>
      <c r="SI933" s="14"/>
      <c r="SJ933" s="14"/>
      <c r="SK933" s="14"/>
      <c r="SL933" s="14"/>
      <c r="SM933" s="14"/>
      <c r="SN933" s="14"/>
      <c r="SO933" s="14"/>
      <c r="SP933" s="14"/>
      <c r="SQ933" s="14"/>
      <c r="SR933" s="14"/>
      <c r="SS933" s="14"/>
      <c r="ST933" s="14"/>
      <c r="SU933" s="14"/>
      <c r="SV933" s="14"/>
      <c r="SW933" s="14"/>
      <c r="SX933" s="14"/>
      <c r="SY933" s="14"/>
      <c r="SZ933" s="14"/>
      <c r="TA933" s="14"/>
      <c r="TB933" s="14"/>
      <c r="TC933" s="14"/>
      <c r="TD933" s="14"/>
      <c r="TE933" s="14"/>
      <c r="TF933" s="14"/>
      <c r="TG933" s="14"/>
      <c r="TH933" s="14"/>
      <c r="TI933" s="14"/>
      <c r="TJ933" s="14"/>
      <c r="TK933" s="14"/>
      <c r="TL933" s="14"/>
      <c r="TM933" s="14"/>
      <c r="TN933" s="14"/>
      <c r="TO933" s="14"/>
      <c r="TP933" s="14"/>
      <c r="TQ933" s="14"/>
      <c r="TR933" s="14"/>
      <c r="TS933" s="14"/>
      <c r="TT933" s="14"/>
      <c r="TU933" s="14"/>
      <c r="TV933" s="14"/>
      <c r="TW933" s="14"/>
      <c r="TX933" s="14"/>
      <c r="TY933" s="14"/>
      <c r="TZ933" s="14"/>
      <c r="UA933" s="14"/>
      <c r="UB933" s="14"/>
      <c r="UC933" s="14"/>
      <c r="UD933" s="14"/>
      <c r="UE933" s="14"/>
      <c r="UF933" s="14"/>
      <c r="UG933" s="14"/>
      <c r="UH933" s="14"/>
      <c r="UI933" s="14"/>
      <c r="UJ933" s="14"/>
      <c r="UK933" s="14"/>
      <c r="UL933" s="14"/>
      <c r="UM933" s="14"/>
      <c r="UN933" s="14"/>
      <c r="UO933" s="14"/>
      <c r="UP933" s="14"/>
      <c r="UQ933" s="14"/>
      <c r="UR933" s="14"/>
      <c r="US933" s="14"/>
      <c r="UT933" s="14"/>
      <c r="UU933" s="14"/>
      <c r="UV933" s="14"/>
      <c r="UW933" s="14"/>
      <c r="UX933" s="14"/>
      <c r="UY933" s="14"/>
      <c r="UZ933" s="14"/>
      <c r="VA933" s="14"/>
      <c r="VB933" s="14"/>
      <c r="VC933" s="14"/>
      <c r="VD933" s="14"/>
      <c r="VE933" s="14"/>
      <c r="VF933" s="14"/>
      <c r="VG933" s="14"/>
      <c r="VH933" s="14"/>
      <c r="VI933" s="14"/>
      <c r="VJ933" s="14"/>
      <c r="VK933" s="14"/>
      <c r="VL933" s="14"/>
      <c r="VM933" s="14"/>
      <c r="VN933" s="14"/>
      <c r="VO933" s="14"/>
      <c r="VP933" s="14"/>
      <c r="VQ933" s="14"/>
      <c r="VR933" s="14"/>
      <c r="VS933" s="14"/>
      <c r="VT933" s="14"/>
      <c r="VU933" s="14"/>
      <c r="VV933" s="14"/>
      <c r="VW933" s="14"/>
      <c r="VX933" s="14"/>
      <c r="VY933" s="14"/>
      <c r="VZ933" s="14"/>
      <c r="WA933" s="14"/>
      <c r="WB933" s="14"/>
      <c r="WC933" s="14"/>
      <c r="WD933" s="14"/>
      <c r="WE933" s="14"/>
      <c r="WF933" s="14"/>
      <c r="WG933" s="14"/>
      <c r="WH933" s="14"/>
      <c r="WI933" s="14"/>
      <c r="WJ933" s="14"/>
      <c r="WK933" s="14"/>
      <c r="WL933" s="14"/>
      <c r="WM933" s="14"/>
      <c r="WN933" s="14"/>
      <c r="WO933" s="14"/>
      <c r="WP933" s="14"/>
      <c r="WQ933" s="14"/>
      <c r="WR933" s="14"/>
      <c r="WS933" s="14"/>
      <c r="WT933" s="14"/>
      <c r="WU933" s="14"/>
      <c r="WV933" s="14"/>
      <c r="WW933" s="14"/>
      <c r="WX933" s="14"/>
      <c r="WY933" s="14"/>
      <c r="WZ933" s="14"/>
      <c r="XA933" s="14"/>
      <c r="XB933" s="14"/>
      <c r="XC933" s="14"/>
      <c r="XD933" s="14"/>
      <c r="XE933" s="14"/>
      <c r="XF933" s="14"/>
      <c r="XG933" s="14"/>
      <c r="XH933" s="14"/>
      <c r="XI933" s="14"/>
      <c r="XJ933" s="14"/>
      <c r="XK933" s="14"/>
      <c r="XL933" s="14"/>
      <c r="XM933" s="14"/>
      <c r="XN933" s="14"/>
      <c r="XO933" s="14"/>
      <c r="XP933" s="14"/>
      <c r="XQ933" s="14"/>
      <c r="XR933" s="14"/>
      <c r="XS933" s="14"/>
      <c r="XT933" s="14"/>
      <c r="XU933" s="14"/>
      <c r="XV933" s="14"/>
      <c r="XW933" s="14"/>
      <c r="XX933" s="14"/>
      <c r="XY933" s="14"/>
      <c r="XZ933" s="14"/>
      <c r="YA933" s="14"/>
      <c r="YB933" s="14"/>
      <c r="YC933" s="14"/>
      <c r="YD933" s="14"/>
      <c r="YE933" s="14"/>
      <c r="YF933" s="14"/>
      <c r="YG933" s="14"/>
      <c r="YH933" s="14"/>
      <c r="YI933" s="14"/>
      <c r="YJ933" s="14"/>
      <c r="YK933" s="14"/>
      <c r="YL933" s="14"/>
      <c r="YM933" s="14"/>
      <c r="YN933" s="14"/>
      <c r="YO933" s="14"/>
      <c r="YP933" s="14"/>
      <c r="YQ933" s="14"/>
      <c r="YR933" s="14"/>
      <c r="YS933" s="14"/>
      <c r="YT933" s="14"/>
      <c r="YU933" s="14"/>
      <c r="YV933" s="14"/>
      <c r="YW933" s="14"/>
      <c r="YX933" s="14"/>
      <c r="YY933" s="14"/>
      <c r="YZ933" s="14"/>
      <c r="ZA933" s="14"/>
      <c r="ZB933" s="14"/>
      <c r="ZC933" s="14"/>
      <c r="ZD933" s="14"/>
      <c r="ZE933" s="14"/>
      <c r="ZF933" s="14"/>
      <c r="ZG933" s="14"/>
      <c r="ZH933" s="14"/>
      <c r="ZI933" s="14"/>
      <c r="ZJ933" s="14"/>
      <c r="ZK933" s="14"/>
      <c r="ZL933" s="14"/>
      <c r="ZM933" s="14"/>
      <c r="ZN933" s="14"/>
      <c r="ZO933" s="14"/>
      <c r="ZP933" s="14"/>
      <c r="ZQ933" s="14"/>
      <c r="ZR933" s="14"/>
      <c r="ZS933" s="14"/>
      <c r="ZT933" s="14"/>
      <c r="ZU933" s="14"/>
      <c r="ZV933" s="14"/>
      <c r="ZW933" s="14"/>
      <c r="ZX933" s="14"/>
      <c r="ZY933" s="14"/>
      <c r="ZZ933" s="14"/>
      <c r="AAA933" s="14"/>
      <c r="AAB933" s="14"/>
      <c r="AAC933" s="14"/>
      <c r="AAD933" s="14"/>
      <c r="AAE933" s="14"/>
      <c r="AAF933" s="14"/>
      <c r="AAG933" s="14"/>
      <c r="AAH933" s="14"/>
      <c r="AAI933" s="14"/>
      <c r="AAJ933" s="14"/>
      <c r="AAK933" s="14"/>
      <c r="AAL933" s="14"/>
      <c r="AAM933" s="14"/>
      <c r="AAN933" s="14"/>
      <c r="AAO933" s="14"/>
      <c r="AAP933" s="14"/>
      <c r="AAQ933" s="14"/>
      <c r="AAR933" s="14"/>
      <c r="AAS933" s="14"/>
      <c r="AAT933" s="14"/>
      <c r="AAU933" s="14"/>
      <c r="AAV933" s="14"/>
      <c r="AAW933" s="14"/>
      <c r="AAX933" s="14"/>
      <c r="AAY933" s="14"/>
      <c r="AAZ933" s="14"/>
      <c r="ABA933" s="14"/>
      <c r="ABB933" s="14"/>
      <c r="ABC933" s="14"/>
      <c r="ABD933" s="14"/>
      <c r="ABE933" s="14"/>
      <c r="ABF933" s="14"/>
      <c r="ABG933" s="14"/>
      <c r="ABH933" s="14"/>
      <c r="ABI933" s="14"/>
      <c r="ABJ933" s="14"/>
      <c r="ABK933" s="14"/>
      <c r="ABL933" s="14"/>
      <c r="ABM933" s="14"/>
      <c r="ABN933" s="14"/>
      <c r="ABO933" s="14"/>
      <c r="ABP933" s="14"/>
      <c r="ABQ933" s="14"/>
      <c r="ABR933" s="14"/>
      <c r="ABS933" s="14"/>
      <c r="ABT933" s="14"/>
      <c r="ABU933" s="14"/>
      <c r="ABV933" s="14"/>
      <c r="ABW933" s="14"/>
      <c r="ABX933" s="14"/>
      <c r="ABY933" s="14"/>
      <c r="ABZ933" s="14"/>
      <c r="ACA933" s="14"/>
      <c r="ACB933" s="14"/>
      <c r="ACC933" s="14"/>
      <c r="ACD933" s="14"/>
      <c r="ACE933" s="14"/>
      <c r="ACF933" s="14"/>
      <c r="ACG933" s="14"/>
      <c r="ACH933" s="14"/>
      <c r="ACI933" s="14"/>
      <c r="ACJ933" s="14"/>
      <c r="ACK933" s="14"/>
      <c r="ACL933" s="14"/>
      <c r="ACM933" s="14"/>
      <c r="ACN933" s="14"/>
      <c r="ACO933" s="14"/>
      <c r="ACP933" s="14"/>
      <c r="ACQ933" s="14"/>
      <c r="ACR933" s="14"/>
      <c r="ACS933" s="14"/>
      <c r="ACT933" s="14"/>
      <c r="ACU933" s="14"/>
      <c r="ACV933" s="14"/>
      <c r="ACW933" s="14"/>
      <c r="ACX933" s="14"/>
      <c r="ACY933" s="14"/>
      <c r="ACZ933" s="14"/>
      <c r="ADA933" s="14"/>
      <c r="ADB933" s="14"/>
      <c r="ADC933" s="14"/>
      <c r="ADD933" s="14"/>
      <c r="ADE933" s="14"/>
      <c r="ADF933" s="14"/>
      <c r="ADG933" s="14"/>
      <c r="ADH933" s="14"/>
      <c r="ADI933" s="14"/>
      <c r="ADJ933" s="14"/>
      <c r="ADK933" s="14"/>
      <c r="ADL933" s="14"/>
      <c r="ADM933" s="14"/>
      <c r="ADN933" s="14"/>
      <c r="ADO933" s="14"/>
      <c r="ADP933" s="14"/>
      <c r="ADQ933" s="14"/>
      <c r="ADR933" s="14"/>
      <c r="ADS933" s="14"/>
      <c r="ADT933" s="14"/>
      <c r="ADU933" s="14"/>
      <c r="ADV933" s="14"/>
      <c r="ADW933" s="14"/>
      <c r="ADX933" s="14"/>
      <c r="ADY933" s="14"/>
      <c r="ADZ933" s="14"/>
      <c r="AEA933" s="14"/>
      <c r="AEB933" s="14"/>
      <c r="AEC933" s="14"/>
      <c r="AED933" s="14"/>
      <c r="AEE933" s="14"/>
      <c r="AEF933" s="14"/>
      <c r="AEG933" s="14"/>
      <c r="AEH933" s="14"/>
      <c r="AEI933" s="14"/>
      <c r="AEJ933" s="14"/>
      <c r="AEK933" s="14"/>
      <c r="AEL933" s="14"/>
      <c r="AEM933" s="14"/>
      <c r="AEN933" s="14"/>
      <c r="AEO933" s="14"/>
      <c r="AEP933" s="14"/>
      <c r="AEQ933" s="14"/>
      <c r="AER933" s="14"/>
      <c r="AES933" s="14"/>
      <c r="AET933" s="14"/>
      <c r="AEU933" s="14"/>
      <c r="AEV933" s="14"/>
      <c r="AEW933" s="14"/>
      <c r="AEX933" s="14"/>
      <c r="AEY933" s="14"/>
      <c r="AEZ933" s="14"/>
      <c r="AFA933" s="14"/>
      <c r="AFB933" s="14"/>
      <c r="AFC933" s="14"/>
      <c r="AFD933" s="14"/>
      <c r="AFE933" s="14"/>
      <c r="AFF933" s="14"/>
      <c r="AFG933" s="14"/>
      <c r="AFH933" s="14"/>
      <c r="AFI933" s="14"/>
      <c r="AFJ933" s="14"/>
      <c r="AFK933" s="14"/>
      <c r="AFL933" s="14"/>
      <c r="AFM933" s="14"/>
      <c r="AFN933" s="14"/>
      <c r="AFO933" s="14"/>
      <c r="AFP933" s="14"/>
      <c r="AFQ933" s="14"/>
      <c r="AFR933" s="14"/>
      <c r="AFS933" s="14"/>
      <c r="AFT933" s="14"/>
      <c r="AFU933" s="14"/>
      <c r="AFV933" s="14"/>
      <c r="AFW933" s="14"/>
      <c r="AFX933" s="14"/>
      <c r="AFY933" s="14"/>
      <c r="AFZ933" s="14"/>
      <c r="AGA933" s="14"/>
      <c r="AGB933" s="14"/>
      <c r="AGC933" s="14"/>
      <c r="AGD933" s="14"/>
      <c r="AGE933" s="14"/>
      <c r="AGF933" s="14"/>
      <c r="AGG933" s="14"/>
      <c r="AGH933" s="14"/>
      <c r="AGI933" s="14"/>
      <c r="AGJ933" s="14"/>
      <c r="AGK933" s="14"/>
      <c r="AGL933" s="14"/>
      <c r="AGM933" s="14"/>
      <c r="AGN933" s="14"/>
      <c r="AGO933" s="14"/>
      <c r="AGP933" s="14"/>
      <c r="AGQ933" s="14"/>
      <c r="AGR933" s="14"/>
      <c r="AGS933" s="14"/>
      <c r="AGT933" s="14"/>
      <c r="AGU933" s="14"/>
      <c r="AGV933" s="14"/>
      <c r="AGW933" s="14"/>
      <c r="AGX933" s="14"/>
      <c r="AGY933" s="14"/>
      <c r="AGZ933" s="14"/>
      <c r="AHA933" s="14"/>
      <c r="AHB933" s="14"/>
      <c r="AHC933" s="14"/>
      <c r="AHD933" s="14"/>
      <c r="AHE933" s="14"/>
      <c r="AHF933" s="14"/>
      <c r="AHG933" s="14"/>
      <c r="AHH933" s="14"/>
      <c r="AHI933" s="14"/>
      <c r="AHJ933" s="14"/>
      <c r="AHK933" s="14"/>
      <c r="AHL933" s="14"/>
      <c r="AHM933" s="14"/>
      <c r="AHN933" s="14"/>
      <c r="AHO933" s="14"/>
      <c r="AHP933" s="14"/>
      <c r="AHQ933" s="14"/>
      <c r="AHR933" s="14"/>
      <c r="AHS933" s="14"/>
      <c r="AHT933" s="14"/>
      <c r="AHU933" s="14"/>
      <c r="AHV933" s="14"/>
      <c r="AHW933" s="14"/>
      <c r="AHX933" s="14"/>
      <c r="AHY933" s="14"/>
      <c r="AHZ933" s="14"/>
      <c r="AIA933" s="14"/>
      <c r="AIB933" s="14"/>
      <c r="AIC933" s="14"/>
      <c r="AID933" s="14"/>
      <c r="AIE933" s="14"/>
      <c r="AIF933" s="14"/>
      <c r="AIG933" s="14"/>
      <c r="AIH933" s="14"/>
      <c r="AII933" s="14"/>
      <c r="AIJ933" s="14"/>
      <c r="AIK933" s="14"/>
      <c r="AIL933" s="14"/>
      <c r="AIM933" s="14"/>
      <c r="AIN933" s="14"/>
      <c r="AIO933" s="14"/>
      <c r="AIP933" s="14"/>
      <c r="AIQ933" s="14"/>
      <c r="AIR933" s="14"/>
      <c r="AIS933" s="14"/>
      <c r="AIT933" s="14"/>
      <c r="AIU933" s="14"/>
      <c r="AIV933" s="14"/>
      <c r="AIW933" s="14"/>
      <c r="AIX933" s="14"/>
      <c r="AIY933" s="14"/>
      <c r="AIZ933" s="14"/>
      <c r="AJA933" s="14"/>
      <c r="AJB933" s="14"/>
      <c r="AJC933" s="14"/>
      <c r="AJD933" s="14"/>
      <c r="AJE933" s="14"/>
      <c r="AJF933" s="14"/>
      <c r="AJG933" s="14"/>
      <c r="AJH933" s="14"/>
      <c r="AJI933" s="14"/>
      <c r="AJJ933" s="14"/>
      <c r="AJK933" s="14"/>
      <c r="AJL933" s="14"/>
      <c r="AJM933" s="14"/>
      <c r="AJN933" s="14"/>
      <c r="AJO933" s="14"/>
      <c r="AJP933" s="14"/>
      <c r="AJQ933" s="14"/>
      <c r="AJR933" s="14"/>
      <c r="AJS933" s="14"/>
      <c r="AJT933" s="14"/>
      <c r="AJU933" s="14"/>
      <c r="AJV933" s="14"/>
      <c r="AJW933" s="14"/>
      <c r="AJX933" s="14"/>
      <c r="AJY933" s="14"/>
      <c r="AJZ933" s="14"/>
      <c r="AKA933" s="14"/>
      <c r="AKB933" s="14"/>
      <c r="AKC933" s="14"/>
      <c r="AKD933" s="14"/>
      <c r="AKE933" s="14"/>
      <c r="AKF933" s="14"/>
      <c r="AKG933" s="14"/>
      <c r="AKH933" s="14"/>
      <c r="AKI933" s="14"/>
      <c r="AKJ933" s="14"/>
      <c r="AKK933" s="14"/>
      <c r="AKL933" s="14"/>
      <c r="AKM933" s="14"/>
      <c r="AKN933" s="14"/>
      <c r="AKO933" s="14"/>
      <c r="AKP933" s="14"/>
      <c r="AKQ933" s="14"/>
      <c r="AKR933" s="14"/>
      <c r="AKS933" s="14"/>
      <c r="AKT933" s="14"/>
      <c r="AKU933" s="14"/>
      <c r="AKV933" s="14"/>
      <c r="AKW933" s="14"/>
      <c r="AKX933" s="14"/>
      <c r="AKY933" s="14"/>
      <c r="AKZ933" s="14"/>
      <c r="ALA933" s="14"/>
      <c r="ALB933" s="14"/>
      <c r="ALC933" s="14"/>
      <c r="ALD933" s="14"/>
      <c r="ALE933" s="14"/>
      <c r="ALF933" s="14"/>
      <c r="ALG933" s="14"/>
      <c r="ALH933" s="14"/>
      <c r="ALI933" s="14"/>
      <c r="ALJ933" s="14"/>
      <c r="ALK933" s="14"/>
      <c r="ALL933" s="14"/>
      <c r="ALM933" s="14"/>
      <c r="ALN933" s="14"/>
      <c r="ALO933" s="14"/>
      <c r="ALP933" s="14"/>
      <c r="ALQ933" s="14"/>
      <c r="ALR933" s="14"/>
      <c r="ALS933" s="14"/>
      <c r="ALT933" s="14"/>
      <c r="ALU933" s="14"/>
      <c r="ALV933" s="14"/>
      <c r="ALW933" s="14"/>
      <c r="ALX933" s="14"/>
      <c r="ALY933" s="14"/>
      <c r="ALZ933" s="14"/>
      <c r="AMA933" s="14"/>
      <c r="AMB933" s="14"/>
      <c r="AMC933" s="14"/>
      <c r="AMD933" s="14"/>
      <c r="AME933" s="14"/>
      <c r="AMF933" s="14"/>
      <c r="AMG933" s="14"/>
      <c r="AMH933" s="14"/>
      <c r="AMI933" s="14"/>
      <c r="AMJ933" s="14"/>
      <c r="AMK933" s="14"/>
      <c r="AML933" s="14"/>
      <c r="AMM933" s="14"/>
      <c r="AMN933" s="14"/>
      <c r="AMO933" s="14"/>
      <c r="AMP933" s="14"/>
      <c r="AMQ933" s="14"/>
      <c r="AMR933" s="14"/>
      <c r="AMS933" s="14"/>
      <c r="AMT933" s="14"/>
      <c r="AMU933" s="14"/>
      <c r="AMV933" s="14"/>
      <c r="AMW933" s="14"/>
      <c r="AMX933" s="14"/>
      <c r="AMY933" s="14"/>
      <c r="AMZ933" s="14"/>
      <c r="ANA933" s="14"/>
      <c r="ANB933" s="14"/>
      <c r="ANC933" s="14"/>
      <c r="AND933" s="14"/>
      <c r="ANE933" s="14"/>
      <c r="ANF933" s="14"/>
      <c r="ANG933" s="14"/>
      <c r="ANH933" s="14"/>
      <c r="ANI933" s="14"/>
      <c r="ANJ933" s="14"/>
      <c r="ANK933" s="14"/>
      <c r="ANL933" s="14"/>
      <c r="ANM933" s="14"/>
      <c r="ANN933" s="14"/>
      <c r="ANO933" s="14"/>
      <c r="ANP933" s="14"/>
      <c r="ANQ933" s="14"/>
      <c r="ANR933" s="14"/>
      <c r="ANS933" s="14"/>
      <c r="ANT933" s="14"/>
      <c r="ANU933" s="14"/>
      <c r="ANV933" s="14"/>
      <c r="ANW933" s="14"/>
      <c r="ANX933" s="14"/>
      <c r="ANY933" s="14"/>
      <c r="ANZ933" s="14"/>
      <c r="AOA933" s="14"/>
      <c r="AOB933" s="14"/>
      <c r="AOC933" s="14"/>
      <c r="AOD933" s="14"/>
      <c r="AOE933" s="14"/>
      <c r="AOF933" s="14"/>
      <c r="AOG933" s="14"/>
      <c r="AOH933" s="14"/>
      <c r="AOI933" s="14"/>
      <c r="AOJ933" s="14"/>
      <c r="AOK933" s="14"/>
      <c r="AOL933" s="14"/>
      <c r="AOM933" s="14"/>
      <c r="AON933" s="14"/>
      <c r="AOO933" s="14"/>
      <c r="AOP933" s="14"/>
      <c r="AOQ933" s="14"/>
      <c r="AOR933" s="14"/>
      <c r="AOS933" s="14"/>
      <c r="AOT933" s="14"/>
      <c r="AOU933" s="14"/>
      <c r="AOV933" s="14"/>
      <c r="AOW933" s="14"/>
      <c r="AOX933" s="14"/>
      <c r="AOY933" s="14"/>
      <c r="AOZ933" s="14"/>
      <c r="APA933" s="14"/>
      <c r="APB933" s="14"/>
      <c r="APC933" s="14"/>
      <c r="APD933" s="14"/>
      <c r="APE933" s="14"/>
      <c r="APF933" s="14"/>
      <c r="APG933" s="14"/>
      <c r="APH933" s="14"/>
      <c r="API933" s="14"/>
      <c r="APJ933" s="14"/>
      <c r="APK933" s="14"/>
      <c r="APL933" s="14"/>
      <c r="APM933" s="14"/>
      <c r="APN933" s="14"/>
      <c r="APO933" s="14"/>
      <c r="APP933" s="14"/>
      <c r="APQ933" s="14"/>
      <c r="APR933" s="14"/>
      <c r="APS933" s="14"/>
      <c r="APT933" s="14"/>
      <c r="APU933" s="14"/>
      <c r="APV933" s="14"/>
      <c r="APW933" s="14"/>
      <c r="APX933" s="14"/>
      <c r="APY933" s="14"/>
      <c r="APZ933" s="14"/>
      <c r="AQA933" s="14"/>
      <c r="AQB933" s="14"/>
      <c r="AQC933" s="14"/>
      <c r="AQD933" s="14"/>
      <c r="AQE933" s="14"/>
      <c r="AQF933" s="14"/>
      <c r="AQG933" s="14"/>
      <c r="AQH933" s="14"/>
      <c r="AQI933" s="14"/>
      <c r="AQJ933" s="14"/>
      <c r="AQK933" s="14"/>
      <c r="AQL933" s="14"/>
      <c r="AQM933" s="14"/>
      <c r="AQN933" s="14"/>
      <c r="AQO933" s="14"/>
      <c r="AQP933" s="14"/>
      <c r="AQQ933" s="14"/>
      <c r="AQR933" s="14"/>
      <c r="AQS933" s="14"/>
      <c r="AQT933" s="14"/>
      <c r="AQU933" s="14"/>
      <c r="AQV933" s="14"/>
      <c r="AQW933" s="14"/>
      <c r="AQX933" s="14"/>
      <c r="AQY933" s="14"/>
      <c r="AQZ933" s="14"/>
      <c r="ARA933" s="14"/>
      <c r="ARB933" s="14"/>
      <c r="ARC933" s="14"/>
      <c r="ARD933" s="14"/>
      <c r="ARE933" s="14"/>
      <c r="ARF933" s="14"/>
      <c r="ARG933" s="14"/>
      <c r="ARH933" s="14"/>
      <c r="ARI933" s="14"/>
      <c r="ARJ933" s="14"/>
      <c r="ARK933" s="14"/>
      <c r="ARL933" s="14"/>
      <c r="ARM933" s="14"/>
      <c r="ARN933" s="14"/>
      <c r="ARO933" s="14"/>
      <c r="ARP933" s="14"/>
      <c r="ARQ933" s="14"/>
      <c r="ARR933" s="14"/>
      <c r="ARS933" s="14"/>
      <c r="ART933" s="14"/>
      <c r="ARU933" s="14"/>
      <c r="ARV933" s="14"/>
      <c r="ARW933" s="14"/>
      <c r="ARX933" s="14"/>
      <c r="ARY933" s="14"/>
      <c r="ARZ933" s="14"/>
      <c r="ASA933" s="14"/>
      <c r="ASB933" s="14"/>
      <c r="ASC933" s="14"/>
      <c r="ASD933" s="14"/>
      <c r="ASE933" s="14"/>
      <c r="ASF933" s="14"/>
      <c r="ASG933" s="14"/>
      <c r="ASH933" s="14"/>
      <c r="ASI933" s="14"/>
      <c r="ASJ933" s="14"/>
      <c r="ASK933" s="14"/>
      <c r="ASL933" s="14"/>
      <c r="ASM933" s="14"/>
      <c r="ASN933" s="14"/>
      <c r="ASO933" s="14"/>
      <c r="ASP933" s="14"/>
      <c r="ASQ933" s="14"/>
      <c r="ASR933" s="14"/>
      <c r="ASS933" s="14"/>
      <c r="AST933" s="14"/>
      <c r="ASU933" s="14"/>
      <c r="ASV933" s="14"/>
      <c r="ASW933" s="14"/>
      <c r="ASX933" s="14"/>
      <c r="ASY933" s="14"/>
      <c r="ASZ933" s="14"/>
      <c r="ATA933" s="14"/>
      <c r="ATB933" s="14"/>
      <c r="ATC933" s="14"/>
      <c r="ATD933" s="14"/>
      <c r="ATE933" s="14"/>
      <c r="ATF933" s="14"/>
      <c r="ATG933" s="14"/>
      <c r="ATH933" s="14"/>
      <c r="ATI933" s="14"/>
      <c r="ATJ933" s="14"/>
      <c r="ATK933" s="14"/>
      <c r="ATL933" s="14"/>
      <c r="ATM933" s="14"/>
      <c r="ATN933" s="14"/>
      <c r="ATO933" s="14"/>
      <c r="ATP933" s="14"/>
      <c r="ATQ933" s="14"/>
      <c r="ATR933" s="14"/>
      <c r="ATS933" s="14"/>
      <c r="ATT933" s="14"/>
      <c r="ATU933" s="14"/>
      <c r="ATV933" s="14"/>
      <c r="ATW933" s="14"/>
      <c r="ATX933" s="14"/>
      <c r="ATY933" s="14"/>
      <c r="ATZ933" s="14"/>
      <c r="AUA933" s="14"/>
      <c r="AUB933" s="14"/>
      <c r="AUC933" s="14"/>
      <c r="AUD933" s="14"/>
      <c r="AUE933" s="14"/>
      <c r="AUF933" s="14"/>
      <c r="AUG933" s="14"/>
      <c r="AUH933" s="14"/>
      <c r="AUI933" s="14"/>
      <c r="AUJ933" s="14"/>
      <c r="AUK933" s="14"/>
      <c r="AUL933" s="14"/>
      <c r="AUM933" s="14"/>
      <c r="AUN933" s="14"/>
      <c r="AUO933" s="14"/>
      <c r="AUP933" s="14"/>
      <c r="AUQ933" s="14"/>
      <c r="AUR933" s="14"/>
      <c r="AUS933" s="14"/>
      <c r="AUT933" s="14"/>
      <c r="AUU933" s="14"/>
      <c r="AUV933" s="14"/>
      <c r="AUW933" s="14"/>
      <c r="AUX933" s="14"/>
      <c r="AUY933" s="14"/>
      <c r="AUZ933" s="14"/>
      <c r="AVA933" s="14"/>
      <c r="AVB933" s="14"/>
      <c r="AVC933" s="14"/>
      <c r="AVD933" s="14"/>
      <c r="AVE933" s="14"/>
      <c r="AVF933" s="14"/>
      <c r="AVG933" s="14"/>
      <c r="AVH933" s="14"/>
      <c r="AVI933" s="14"/>
      <c r="AVJ933" s="14"/>
      <c r="AVK933" s="14"/>
      <c r="AVL933" s="14"/>
      <c r="AVM933" s="14"/>
      <c r="AVN933" s="14"/>
      <c r="AVO933" s="14"/>
      <c r="AVP933" s="14"/>
      <c r="AVQ933" s="14"/>
      <c r="AVR933" s="14"/>
      <c r="AVS933" s="14"/>
      <c r="AVT933" s="14"/>
      <c r="AVU933" s="14"/>
      <c r="AVV933" s="14"/>
      <c r="AVW933" s="14"/>
      <c r="AVX933" s="14"/>
      <c r="AVY933" s="14"/>
      <c r="AVZ933" s="14"/>
      <c r="AWA933" s="14"/>
      <c r="AWB933" s="14"/>
      <c r="AWC933" s="14"/>
      <c r="AWD933" s="14"/>
      <c r="AWE933" s="14"/>
      <c r="AWF933" s="14"/>
      <c r="AWG933" s="14"/>
      <c r="AWH933" s="14"/>
      <c r="AWI933" s="14"/>
      <c r="AWJ933" s="14"/>
      <c r="AWK933" s="14"/>
      <c r="AWL933" s="14"/>
      <c r="AWM933" s="14"/>
      <c r="AWN933" s="14"/>
      <c r="AWO933" s="14"/>
      <c r="AWP933" s="14"/>
      <c r="AWQ933" s="14"/>
      <c r="AWR933" s="14"/>
      <c r="AWS933" s="14"/>
      <c r="AWT933" s="14"/>
      <c r="AWU933" s="14"/>
      <c r="AWV933" s="14"/>
      <c r="AWW933" s="14"/>
      <c r="AWX933" s="14"/>
      <c r="AWY933" s="14"/>
      <c r="AWZ933" s="14"/>
      <c r="AXA933" s="14"/>
      <c r="AXB933" s="14"/>
      <c r="AXC933" s="14"/>
      <c r="AXD933" s="14"/>
      <c r="AXE933" s="14"/>
      <c r="AXF933" s="14"/>
      <c r="AXG933" s="14"/>
      <c r="AXH933" s="14"/>
      <c r="AXI933" s="14"/>
      <c r="AXJ933" s="14"/>
      <c r="AXK933" s="14"/>
      <c r="AXL933" s="14"/>
      <c r="AXM933" s="14"/>
      <c r="AXN933" s="14"/>
      <c r="AXO933" s="14"/>
      <c r="AXP933" s="14"/>
      <c r="AXQ933" s="14"/>
      <c r="AXR933" s="14"/>
      <c r="AXS933" s="14"/>
      <c r="AXT933" s="14"/>
      <c r="AXU933" s="14"/>
      <c r="AXV933" s="14"/>
      <c r="AXW933" s="14"/>
      <c r="AXX933" s="14"/>
      <c r="AXY933" s="14"/>
      <c r="AXZ933" s="14"/>
      <c r="AYA933" s="14"/>
      <c r="AYB933" s="14"/>
      <c r="AYC933" s="14"/>
      <c r="AYD933" s="14"/>
      <c r="AYE933" s="14"/>
      <c r="AYF933" s="14"/>
      <c r="AYG933" s="14"/>
      <c r="AYH933" s="14"/>
      <c r="AYI933" s="14"/>
      <c r="AYJ933" s="14"/>
      <c r="AYK933" s="14"/>
      <c r="AYL933" s="14"/>
      <c r="AYM933" s="14"/>
      <c r="AYN933" s="14"/>
      <c r="AYO933" s="14"/>
      <c r="AYP933" s="14"/>
      <c r="AYQ933" s="14"/>
      <c r="AYR933" s="14"/>
      <c r="AYS933" s="14"/>
      <c r="AYT933" s="14"/>
      <c r="AYU933" s="14"/>
      <c r="AYV933" s="14"/>
      <c r="AYW933" s="14"/>
      <c r="AYX933" s="14"/>
      <c r="AYY933" s="14"/>
      <c r="AYZ933" s="14"/>
      <c r="AZA933" s="14"/>
      <c r="AZB933" s="14"/>
      <c r="AZC933" s="14"/>
      <c r="AZD933" s="14"/>
      <c r="AZE933" s="14"/>
      <c r="AZF933" s="14"/>
      <c r="AZG933" s="14"/>
      <c r="AZH933" s="14"/>
      <c r="AZI933" s="14"/>
      <c r="AZJ933" s="14"/>
      <c r="AZK933" s="14"/>
      <c r="AZL933" s="14"/>
      <c r="AZM933" s="14"/>
      <c r="AZN933" s="14"/>
      <c r="AZO933" s="14"/>
      <c r="AZP933" s="14"/>
      <c r="AZQ933" s="14"/>
      <c r="AZR933" s="14"/>
      <c r="AZS933" s="14"/>
      <c r="AZT933" s="14"/>
      <c r="AZU933" s="14"/>
      <c r="AZV933" s="14"/>
      <c r="AZW933" s="14"/>
      <c r="AZX933" s="14"/>
      <c r="AZY933" s="14"/>
      <c r="AZZ933" s="14"/>
      <c r="BAA933" s="14"/>
      <c r="BAB933" s="14"/>
      <c r="BAC933" s="14"/>
      <c r="BAD933" s="14"/>
      <c r="BAE933" s="14"/>
      <c r="BAF933" s="14"/>
      <c r="BAG933" s="14"/>
      <c r="BAH933" s="14"/>
      <c r="BAI933" s="14"/>
      <c r="BAJ933" s="14"/>
      <c r="BAK933" s="14"/>
      <c r="BAL933" s="14"/>
      <c r="BAM933" s="14"/>
      <c r="BAN933" s="14"/>
      <c r="BAO933" s="14"/>
      <c r="BAP933" s="14"/>
      <c r="BAQ933" s="14"/>
      <c r="BAR933" s="14"/>
      <c r="BAS933" s="14"/>
      <c r="BAT933" s="14"/>
      <c r="BAU933" s="14"/>
      <c r="BAV933" s="14"/>
      <c r="BAW933" s="14"/>
      <c r="BAX933" s="14"/>
      <c r="BAY933" s="14"/>
      <c r="BAZ933" s="14"/>
      <c r="BBA933" s="14"/>
      <c r="BBB933" s="14"/>
      <c r="BBC933" s="14"/>
      <c r="BBD933" s="14"/>
      <c r="BBE933" s="14"/>
      <c r="BBF933" s="14"/>
      <c r="BBG933" s="14"/>
      <c r="BBH933" s="14"/>
      <c r="BBI933" s="14"/>
      <c r="BBJ933" s="14"/>
      <c r="BBK933" s="14"/>
      <c r="BBL933" s="14"/>
      <c r="BBM933" s="14"/>
      <c r="BBN933" s="14"/>
      <c r="BBO933" s="14"/>
      <c r="BBP933" s="14"/>
      <c r="BBQ933" s="14"/>
      <c r="BBR933" s="14"/>
      <c r="BBS933" s="14"/>
      <c r="BBT933" s="14"/>
      <c r="BBU933" s="14"/>
      <c r="BBV933" s="14"/>
      <c r="BBW933" s="14"/>
      <c r="BBX933" s="14"/>
      <c r="BBY933" s="14"/>
      <c r="BBZ933" s="14"/>
      <c r="BCA933" s="14"/>
      <c r="BCB933" s="14"/>
      <c r="BCC933" s="14"/>
      <c r="BCD933" s="14"/>
      <c r="BCE933" s="14"/>
      <c r="BCF933" s="14"/>
      <c r="BCG933" s="14"/>
      <c r="BCH933" s="14"/>
      <c r="BCI933" s="14"/>
      <c r="BCJ933" s="14"/>
      <c r="BCK933" s="14"/>
      <c r="BCL933" s="14"/>
      <c r="BCM933" s="14"/>
      <c r="BCN933" s="14"/>
      <c r="BCO933" s="14"/>
      <c r="BCP933" s="14"/>
      <c r="BCQ933" s="14"/>
      <c r="BCR933" s="14"/>
      <c r="BCS933" s="14"/>
      <c r="BCT933" s="14"/>
      <c r="BCU933" s="14"/>
      <c r="BCV933" s="14"/>
      <c r="BCW933" s="14"/>
      <c r="BCX933" s="14"/>
      <c r="BCY933" s="14"/>
      <c r="BCZ933" s="14"/>
      <c r="BDA933" s="14"/>
      <c r="BDB933" s="14"/>
      <c r="BDC933" s="14"/>
      <c r="BDD933" s="14"/>
      <c r="BDE933" s="14"/>
      <c r="BDF933" s="14"/>
      <c r="BDG933" s="14"/>
      <c r="BDH933" s="14"/>
      <c r="BDI933" s="14"/>
      <c r="BDJ933" s="14"/>
      <c r="BDK933" s="14"/>
      <c r="BDL933" s="14"/>
      <c r="BDM933" s="14"/>
      <c r="BDN933" s="14"/>
      <c r="BDO933" s="14"/>
      <c r="BDP933" s="14"/>
      <c r="BDQ933" s="14"/>
      <c r="BDR933" s="14"/>
      <c r="BDS933" s="14"/>
      <c r="BDT933" s="14"/>
      <c r="BDU933" s="14"/>
      <c r="BDV933" s="14"/>
      <c r="BDW933" s="14"/>
      <c r="BDX933" s="14"/>
      <c r="BDY933" s="14"/>
      <c r="BDZ933" s="14"/>
      <c r="BEA933" s="14"/>
      <c r="BEB933" s="14"/>
      <c r="BEC933" s="14"/>
      <c r="BED933" s="14"/>
      <c r="BEE933" s="14"/>
      <c r="BEF933" s="14"/>
      <c r="BEG933" s="14"/>
      <c r="BEH933" s="14"/>
      <c r="BEI933" s="14"/>
      <c r="BEJ933" s="14"/>
      <c r="BEK933" s="14"/>
      <c r="BEL933" s="14"/>
      <c r="BEM933" s="14"/>
      <c r="BEN933" s="14"/>
      <c r="BEO933" s="14"/>
      <c r="BEP933" s="14"/>
      <c r="BEQ933" s="14"/>
      <c r="BER933" s="14"/>
      <c r="BES933" s="14"/>
      <c r="BET933" s="14"/>
      <c r="BEU933" s="14"/>
      <c r="BEV933" s="14"/>
      <c r="BEW933" s="14"/>
      <c r="BEX933" s="14"/>
      <c r="BEY933" s="14"/>
      <c r="BEZ933" s="14"/>
      <c r="BFA933" s="14"/>
      <c r="BFB933" s="14"/>
      <c r="BFC933" s="14"/>
      <c r="BFD933" s="14"/>
      <c r="BFE933" s="14"/>
      <c r="BFF933" s="14"/>
      <c r="BFG933" s="14"/>
      <c r="BFH933" s="14"/>
      <c r="BFI933" s="14"/>
      <c r="BFJ933" s="14"/>
      <c r="BFK933" s="14"/>
      <c r="BFL933" s="14"/>
      <c r="BFM933" s="14"/>
      <c r="BFN933" s="14"/>
      <c r="BFO933" s="14"/>
      <c r="BFP933" s="14"/>
      <c r="BFQ933" s="14"/>
      <c r="BFR933" s="14"/>
      <c r="BFS933" s="14"/>
      <c r="BFT933" s="14"/>
      <c r="BFU933" s="14"/>
      <c r="BFV933" s="14"/>
      <c r="BFW933" s="14"/>
      <c r="BFX933" s="14"/>
      <c r="BFY933" s="14"/>
      <c r="BFZ933" s="14"/>
      <c r="BGA933" s="14"/>
      <c r="BGB933" s="14"/>
      <c r="BGC933" s="14"/>
      <c r="BGD933" s="14"/>
      <c r="BGE933" s="14"/>
      <c r="BGF933" s="14"/>
      <c r="BGG933" s="14"/>
      <c r="BGH933" s="14"/>
      <c r="BGI933" s="14"/>
      <c r="BGJ933" s="14"/>
      <c r="BGK933" s="14"/>
      <c r="BGL933" s="14"/>
      <c r="BGM933" s="14"/>
      <c r="BGN933" s="14"/>
      <c r="BGO933" s="14"/>
      <c r="BGP933" s="14"/>
      <c r="BGQ933" s="14"/>
      <c r="BGR933" s="14"/>
      <c r="BGS933" s="14"/>
      <c r="BGT933" s="14"/>
      <c r="BGU933" s="14"/>
      <c r="BGV933" s="14"/>
      <c r="BGW933" s="14"/>
      <c r="BGX933" s="14"/>
      <c r="BGY933" s="14"/>
      <c r="BGZ933" s="14"/>
      <c r="BHA933" s="14"/>
      <c r="BHB933" s="14"/>
      <c r="BHC933" s="14"/>
      <c r="BHD933" s="14"/>
      <c r="BHE933" s="14"/>
      <c r="BHF933" s="14"/>
      <c r="BHG933" s="14"/>
      <c r="BHH933" s="14"/>
      <c r="BHI933" s="14"/>
      <c r="BHJ933" s="14"/>
      <c r="BHK933" s="14"/>
      <c r="BHL933" s="14"/>
      <c r="BHM933" s="14"/>
      <c r="BHN933" s="14"/>
      <c r="BHO933" s="14"/>
      <c r="BHP933" s="14"/>
      <c r="BHQ933" s="14"/>
      <c r="BHR933" s="14"/>
      <c r="BHS933" s="14"/>
      <c r="BHT933" s="14"/>
      <c r="BHU933" s="14"/>
      <c r="BHV933" s="14"/>
      <c r="BHW933" s="14"/>
      <c r="BHX933" s="14"/>
      <c r="BHY933" s="14"/>
      <c r="BHZ933" s="14"/>
      <c r="BIA933" s="14"/>
      <c r="BIB933" s="14"/>
      <c r="BIC933" s="14"/>
      <c r="BID933" s="14"/>
      <c r="BIE933" s="14"/>
      <c r="BIF933" s="14"/>
      <c r="BIG933" s="14"/>
      <c r="BIH933" s="14"/>
      <c r="BII933" s="14"/>
      <c r="BIJ933" s="14"/>
      <c r="BIK933" s="14"/>
      <c r="BIL933" s="14"/>
      <c r="BIM933" s="14"/>
      <c r="BIN933" s="14"/>
      <c r="BIO933" s="14"/>
      <c r="BIP933" s="14"/>
      <c r="BIQ933" s="14"/>
      <c r="BIR933" s="14"/>
      <c r="BIS933" s="14"/>
      <c r="BIT933" s="14"/>
      <c r="BIU933" s="14"/>
      <c r="BIV933" s="14"/>
      <c r="BIW933" s="14"/>
      <c r="BIX933" s="14"/>
      <c r="BIY933" s="14"/>
      <c r="BIZ933" s="14"/>
      <c r="BJA933" s="14"/>
      <c r="BJB933" s="14"/>
      <c r="BJC933" s="14"/>
      <c r="BJD933" s="14"/>
      <c r="BJE933" s="14"/>
      <c r="BJF933" s="14"/>
      <c r="BJG933" s="14"/>
      <c r="BJH933" s="14"/>
      <c r="BJI933" s="14"/>
      <c r="BJJ933" s="14"/>
      <c r="BJK933" s="14"/>
      <c r="BJL933" s="14"/>
      <c r="BJM933" s="14"/>
      <c r="BJN933" s="14"/>
      <c r="BJO933" s="14"/>
      <c r="BJP933" s="14"/>
      <c r="BJQ933" s="14"/>
      <c r="BJR933" s="14"/>
      <c r="BJS933" s="14"/>
      <c r="BJT933" s="14"/>
      <c r="BJU933" s="14"/>
      <c r="BJV933" s="14"/>
      <c r="BJW933" s="14"/>
      <c r="BJX933" s="14"/>
      <c r="BJY933" s="14"/>
      <c r="BJZ933" s="14"/>
      <c r="BKA933" s="14"/>
      <c r="BKB933" s="14"/>
      <c r="BKC933" s="14"/>
      <c r="BKD933" s="14"/>
      <c r="BKE933" s="14"/>
      <c r="BKF933" s="14"/>
      <c r="BKG933" s="14"/>
      <c r="BKH933" s="14"/>
      <c r="BKI933" s="14"/>
      <c r="BKJ933" s="14"/>
      <c r="BKK933" s="14"/>
      <c r="BKL933" s="14"/>
      <c r="BKM933" s="14"/>
      <c r="BKN933" s="14"/>
      <c r="BKO933" s="14"/>
      <c r="BKP933" s="14"/>
      <c r="BKQ933" s="14"/>
      <c r="BKR933" s="14"/>
      <c r="BKS933" s="14"/>
      <c r="BKT933" s="14"/>
      <c r="BKU933" s="14"/>
      <c r="BKV933" s="14"/>
      <c r="BKW933" s="14"/>
      <c r="BKX933" s="14"/>
      <c r="BKY933" s="14"/>
      <c r="BKZ933" s="14"/>
      <c r="BLA933" s="14"/>
      <c r="BLB933" s="14"/>
      <c r="BLC933" s="14"/>
      <c r="BLD933" s="14"/>
      <c r="BLE933" s="14"/>
      <c r="BLF933" s="14"/>
      <c r="BLG933" s="14"/>
      <c r="BLH933" s="14"/>
      <c r="BLI933" s="14"/>
      <c r="BLJ933" s="14"/>
      <c r="BLK933" s="14"/>
      <c r="BLL933" s="14"/>
      <c r="BLM933" s="14"/>
      <c r="BLN933" s="14"/>
      <c r="BLO933" s="14"/>
      <c r="BLP933" s="14"/>
      <c r="BLQ933" s="14"/>
      <c r="BLR933" s="14"/>
      <c r="BLS933" s="14"/>
      <c r="BLT933" s="14"/>
      <c r="BLU933" s="14"/>
      <c r="BLV933" s="14"/>
      <c r="BLW933" s="14"/>
      <c r="BLX933" s="14"/>
      <c r="BLY933" s="14"/>
      <c r="BLZ933" s="14"/>
      <c r="BMA933" s="14"/>
      <c r="BMB933" s="14"/>
      <c r="BMC933" s="14"/>
      <c r="BMD933" s="14"/>
      <c r="BME933" s="14"/>
      <c r="BMF933" s="14"/>
      <c r="BMG933" s="14"/>
      <c r="BMH933" s="14"/>
      <c r="BMI933" s="14"/>
      <c r="BMJ933" s="14"/>
      <c r="BMK933" s="14"/>
      <c r="BML933" s="14"/>
      <c r="BMM933" s="14"/>
      <c r="BMN933" s="14"/>
      <c r="BMO933" s="14"/>
      <c r="BMP933" s="14"/>
      <c r="BMQ933" s="14"/>
      <c r="BMR933" s="14"/>
      <c r="BMS933" s="14"/>
      <c r="BMT933" s="14"/>
      <c r="BMU933" s="14"/>
      <c r="BMV933" s="14"/>
      <c r="BMW933" s="14"/>
      <c r="BMX933" s="14"/>
      <c r="BMY933" s="14"/>
      <c r="BMZ933" s="14"/>
      <c r="BNA933" s="14"/>
      <c r="BNB933" s="14"/>
      <c r="BNC933" s="14"/>
      <c r="BND933" s="14"/>
      <c r="BNE933" s="14"/>
      <c r="BNF933" s="14"/>
      <c r="BNG933" s="14"/>
      <c r="BNH933" s="14"/>
      <c r="BNI933" s="14"/>
      <c r="BNJ933" s="14"/>
      <c r="BNK933" s="14"/>
      <c r="BNL933" s="14"/>
      <c r="BNM933" s="14"/>
      <c r="BNN933" s="14"/>
      <c r="BNO933" s="14"/>
      <c r="BNP933" s="14"/>
      <c r="BNQ933" s="14"/>
      <c r="BNR933" s="14"/>
      <c r="BNS933" s="14"/>
      <c r="BNT933" s="14"/>
      <c r="BNU933" s="14"/>
      <c r="BNV933" s="14"/>
      <c r="BNW933" s="14"/>
      <c r="BNX933" s="14"/>
      <c r="BNY933" s="14"/>
      <c r="BNZ933" s="14"/>
      <c r="BOA933" s="14"/>
      <c r="BOB933" s="14"/>
      <c r="BOC933" s="14"/>
      <c r="BOD933" s="14"/>
      <c r="BOE933" s="14"/>
      <c r="BOF933" s="14"/>
      <c r="BOG933" s="14"/>
      <c r="BOH933" s="14"/>
      <c r="BOI933" s="14"/>
      <c r="BOJ933" s="14"/>
      <c r="BOK933" s="14"/>
      <c r="BOL933" s="14"/>
      <c r="BOM933" s="14"/>
      <c r="BON933" s="14"/>
      <c r="BOO933" s="14"/>
      <c r="BOP933" s="14"/>
      <c r="BOQ933" s="14"/>
      <c r="BOR933" s="14"/>
      <c r="BOS933" s="14"/>
      <c r="BOT933" s="14"/>
      <c r="BOU933" s="14"/>
      <c r="BOV933" s="14"/>
      <c r="BOW933" s="14"/>
      <c r="BOX933" s="14"/>
      <c r="BOY933" s="14"/>
      <c r="BOZ933" s="14"/>
      <c r="BPA933" s="14"/>
      <c r="BPB933" s="14"/>
      <c r="BPC933" s="14"/>
      <c r="BPD933" s="14"/>
      <c r="BPE933" s="14"/>
      <c r="BPF933" s="14"/>
      <c r="BPG933" s="14"/>
      <c r="BPH933" s="14"/>
      <c r="BPI933" s="14"/>
      <c r="BPJ933" s="14"/>
      <c r="BPK933" s="14"/>
      <c r="BPL933" s="14"/>
      <c r="BPM933" s="14"/>
      <c r="BPN933" s="14"/>
      <c r="BPO933" s="14"/>
      <c r="BPP933" s="14"/>
      <c r="BPQ933" s="14"/>
      <c r="BPR933" s="14"/>
      <c r="BPS933" s="14"/>
      <c r="BPT933" s="14"/>
      <c r="BPU933" s="14"/>
      <c r="BPV933" s="14"/>
      <c r="BPW933" s="14"/>
      <c r="BPX933" s="14"/>
      <c r="BPY933" s="14"/>
      <c r="BPZ933" s="14"/>
      <c r="BQA933" s="14"/>
      <c r="BQB933" s="14"/>
      <c r="BQC933" s="14"/>
      <c r="BQD933" s="14"/>
      <c r="BQE933" s="14"/>
      <c r="BQF933" s="14"/>
      <c r="BQG933" s="14"/>
      <c r="BQH933" s="14"/>
      <c r="BQI933" s="14"/>
      <c r="BQJ933" s="14"/>
      <c r="BQK933" s="14"/>
      <c r="BQL933" s="14"/>
      <c r="BQM933" s="14"/>
      <c r="BQN933" s="14"/>
      <c r="BQO933" s="14"/>
      <c r="BQP933" s="14"/>
      <c r="BQQ933" s="14"/>
      <c r="BQR933" s="14"/>
      <c r="BQS933" s="14"/>
      <c r="BQT933" s="14"/>
      <c r="BQU933" s="14"/>
      <c r="BQV933" s="14"/>
      <c r="BQW933" s="14"/>
      <c r="BQX933" s="14"/>
      <c r="BQY933" s="14"/>
      <c r="BQZ933" s="14"/>
      <c r="BRA933" s="14"/>
      <c r="BRB933" s="14"/>
      <c r="BRC933" s="14"/>
      <c r="BRD933" s="14"/>
      <c r="BRE933" s="14"/>
      <c r="BRF933" s="14"/>
      <c r="BRG933" s="14"/>
      <c r="BRH933" s="14"/>
      <c r="BRI933" s="14"/>
      <c r="BRJ933" s="14"/>
      <c r="BRK933" s="14"/>
      <c r="BRL933" s="14"/>
      <c r="BRM933" s="14"/>
      <c r="BRN933" s="14"/>
      <c r="BRO933" s="14"/>
      <c r="BRP933" s="14"/>
      <c r="BRQ933" s="14"/>
      <c r="BRR933" s="14"/>
      <c r="BRS933" s="14"/>
      <c r="BRT933" s="14"/>
      <c r="BRU933" s="14"/>
      <c r="BRV933" s="14"/>
      <c r="BRW933" s="14"/>
      <c r="BRX933" s="14"/>
      <c r="BRY933" s="14"/>
      <c r="BRZ933" s="14"/>
      <c r="BSA933" s="14"/>
      <c r="BSB933" s="14"/>
      <c r="BSC933" s="14"/>
      <c r="BSD933" s="14"/>
      <c r="BSE933" s="14"/>
      <c r="BSF933" s="14"/>
      <c r="BSG933" s="14"/>
      <c r="BSH933" s="14"/>
      <c r="BSI933" s="14"/>
      <c r="BSJ933" s="14"/>
      <c r="BSK933" s="14"/>
      <c r="BSL933" s="14"/>
      <c r="BSM933" s="14"/>
      <c r="BSN933" s="14"/>
      <c r="BSO933" s="14"/>
      <c r="BSP933" s="14"/>
      <c r="BSQ933" s="14"/>
      <c r="BSR933" s="14"/>
      <c r="BSS933" s="14"/>
      <c r="BST933" s="14"/>
      <c r="BSU933" s="14"/>
      <c r="BSV933" s="14"/>
      <c r="BSW933" s="14"/>
      <c r="BSX933" s="14"/>
      <c r="BSY933" s="14"/>
      <c r="BSZ933" s="14"/>
      <c r="BTA933" s="14"/>
      <c r="BTB933" s="14"/>
      <c r="BTC933" s="14"/>
      <c r="BTD933" s="14"/>
      <c r="BTE933" s="14"/>
      <c r="BTF933" s="14"/>
      <c r="BTG933" s="14"/>
      <c r="BTH933" s="14"/>
      <c r="BTI933" s="14"/>
      <c r="BTJ933" s="14"/>
      <c r="BTK933" s="14"/>
      <c r="BTL933" s="14"/>
      <c r="BTM933" s="14"/>
      <c r="BTN933" s="14"/>
      <c r="BTO933" s="14"/>
      <c r="BTP933" s="14"/>
      <c r="BTQ933" s="14"/>
      <c r="BTR933" s="14"/>
      <c r="BTS933" s="14"/>
      <c r="BTT933" s="14"/>
      <c r="BTU933" s="14"/>
      <c r="BTV933" s="14"/>
      <c r="BTW933" s="14"/>
      <c r="BTX933" s="14"/>
      <c r="BTY933" s="14"/>
      <c r="BTZ933" s="14"/>
      <c r="BUA933" s="14"/>
      <c r="BUB933" s="14"/>
      <c r="BUC933" s="14"/>
      <c r="BUD933" s="14"/>
      <c r="BUE933" s="14"/>
      <c r="BUF933" s="14"/>
      <c r="BUG933" s="14"/>
      <c r="BUH933" s="14"/>
      <c r="BUI933" s="14"/>
      <c r="BUJ933" s="14"/>
      <c r="BUK933" s="14"/>
      <c r="BUL933" s="14"/>
      <c r="BUM933" s="14"/>
      <c r="BUN933" s="14"/>
      <c r="BUO933" s="14"/>
      <c r="BUP933" s="14"/>
      <c r="BUQ933" s="14"/>
      <c r="BUR933" s="14"/>
      <c r="BUS933" s="14"/>
      <c r="BUT933" s="14"/>
      <c r="BUU933" s="14"/>
      <c r="BUV933" s="14"/>
      <c r="BUW933" s="14"/>
      <c r="BUX933" s="14"/>
      <c r="BUY933" s="14"/>
      <c r="BUZ933" s="14"/>
      <c r="BVA933" s="14"/>
      <c r="BVB933" s="14"/>
      <c r="BVC933" s="14"/>
      <c r="BVD933" s="14"/>
      <c r="BVE933" s="14"/>
      <c r="BVF933" s="14"/>
      <c r="BVG933" s="14"/>
      <c r="BVH933" s="14"/>
      <c r="BVI933" s="14"/>
      <c r="BVJ933" s="14"/>
      <c r="BVK933" s="14"/>
      <c r="BVL933" s="14"/>
      <c r="BVM933" s="14"/>
      <c r="BVN933" s="14"/>
      <c r="BVO933" s="14"/>
      <c r="BVP933" s="14"/>
      <c r="BVQ933" s="14"/>
      <c r="BVR933" s="14"/>
      <c r="BVS933" s="14"/>
      <c r="BVT933" s="14"/>
      <c r="BVU933" s="14"/>
      <c r="BVV933" s="14"/>
      <c r="BVW933" s="14"/>
      <c r="BVX933" s="14"/>
      <c r="BVY933" s="14"/>
      <c r="BVZ933" s="14"/>
      <c r="BWA933" s="14"/>
      <c r="BWB933" s="14"/>
      <c r="BWC933" s="14"/>
      <c r="BWD933" s="14"/>
      <c r="BWE933" s="14"/>
      <c r="BWF933" s="14"/>
      <c r="BWG933" s="14"/>
      <c r="BWH933" s="14"/>
      <c r="BWI933" s="14"/>
      <c r="BWJ933" s="14"/>
      <c r="BWK933" s="14"/>
      <c r="BWL933" s="14"/>
      <c r="BWM933" s="14"/>
      <c r="BWN933" s="14"/>
      <c r="BWO933" s="14"/>
      <c r="BWP933" s="14"/>
      <c r="BWQ933" s="14"/>
      <c r="BWR933" s="14"/>
      <c r="BWS933" s="14"/>
      <c r="BWT933" s="14"/>
      <c r="BWU933" s="14"/>
      <c r="BWV933" s="14"/>
      <c r="BWW933" s="14"/>
      <c r="BWX933" s="14"/>
      <c r="BWY933" s="14"/>
      <c r="BWZ933" s="14"/>
      <c r="BXA933" s="14"/>
      <c r="BXB933" s="14"/>
      <c r="BXC933" s="14"/>
      <c r="BXD933" s="14"/>
      <c r="BXE933" s="14"/>
      <c r="BXF933" s="14"/>
      <c r="BXG933" s="14"/>
      <c r="BXH933" s="14"/>
      <c r="BXI933" s="14"/>
      <c r="BXJ933" s="14"/>
      <c r="BXK933" s="14"/>
      <c r="BXL933" s="14"/>
      <c r="BXM933" s="14"/>
      <c r="BXN933" s="14"/>
      <c r="BXO933" s="14"/>
      <c r="BXP933" s="14"/>
      <c r="BXQ933" s="14"/>
      <c r="BXR933" s="14"/>
      <c r="BXS933" s="14"/>
      <c r="BXT933" s="14"/>
      <c r="BXU933" s="14"/>
      <c r="BXV933" s="14"/>
      <c r="BXW933" s="14"/>
      <c r="BXX933" s="14"/>
      <c r="BXY933" s="14"/>
      <c r="BXZ933" s="14"/>
      <c r="BYA933" s="14"/>
      <c r="BYB933" s="14"/>
      <c r="BYC933" s="14"/>
      <c r="BYD933" s="14"/>
      <c r="BYE933" s="14"/>
      <c r="BYF933" s="14"/>
      <c r="BYG933" s="14"/>
      <c r="BYH933" s="14"/>
      <c r="BYI933" s="14"/>
      <c r="BYJ933" s="14"/>
      <c r="BYK933" s="14"/>
      <c r="BYL933" s="14"/>
      <c r="BYM933" s="14"/>
      <c r="BYN933" s="14"/>
      <c r="BYO933" s="14"/>
      <c r="BYP933" s="14"/>
      <c r="BYQ933" s="14"/>
      <c r="BYR933" s="14"/>
      <c r="BYS933" s="14"/>
      <c r="BYT933" s="14"/>
      <c r="BYU933" s="14"/>
      <c r="BYV933" s="14"/>
      <c r="BYW933" s="14"/>
      <c r="BYX933" s="14"/>
      <c r="BYY933" s="14"/>
      <c r="BYZ933" s="14"/>
      <c r="BZA933" s="14"/>
      <c r="BZB933" s="14"/>
      <c r="BZC933" s="14"/>
      <c r="BZD933" s="14"/>
      <c r="BZE933" s="14"/>
      <c r="BZF933" s="14"/>
      <c r="BZG933" s="14"/>
      <c r="BZH933" s="14"/>
      <c r="BZI933" s="14"/>
      <c r="BZJ933" s="14"/>
      <c r="BZK933" s="14"/>
      <c r="BZL933" s="14"/>
      <c r="BZM933" s="14"/>
      <c r="BZN933" s="14"/>
      <c r="BZO933" s="14"/>
      <c r="BZP933" s="14"/>
      <c r="BZQ933" s="14"/>
      <c r="BZR933" s="14"/>
      <c r="BZS933" s="14"/>
      <c r="BZT933" s="14"/>
      <c r="BZU933" s="14"/>
      <c r="BZV933" s="14"/>
      <c r="BZW933" s="14"/>
      <c r="BZX933" s="14"/>
      <c r="BZY933" s="14"/>
      <c r="BZZ933" s="14"/>
      <c r="CAA933" s="14"/>
      <c r="CAB933" s="14"/>
      <c r="CAC933" s="14"/>
      <c r="CAD933" s="14"/>
      <c r="CAE933" s="14"/>
      <c r="CAF933" s="14"/>
      <c r="CAG933" s="14"/>
      <c r="CAH933" s="14"/>
      <c r="CAI933" s="14"/>
      <c r="CAJ933" s="14"/>
      <c r="CAK933" s="14"/>
      <c r="CAL933" s="14"/>
      <c r="CAM933" s="14"/>
      <c r="CAN933" s="14"/>
      <c r="CAO933" s="14"/>
      <c r="CAP933" s="14"/>
      <c r="CAQ933" s="14"/>
      <c r="CAR933" s="14"/>
      <c r="CAS933" s="14"/>
      <c r="CAT933" s="14"/>
      <c r="CAU933" s="14"/>
      <c r="CAV933" s="14"/>
      <c r="CAW933" s="14"/>
      <c r="CAX933" s="14"/>
      <c r="CAY933" s="14"/>
      <c r="CAZ933" s="14"/>
      <c r="CBA933" s="14"/>
      <c r="CBB933" s="14"/>
      <c r="CBC933" s="14"/>
      <c r="CBD933" s="14"/>
      <c r="CBE933" s="14"/>
      <c r="CBF933" s="14"/>
      <c r="CBG933" s="14"/>
      <c r="CBH933" s="14"/>
      <c r="CBI933" s="14"/>
      <c r="CBJ933" s="14"/>
      <c r="CBK933" s="14"/>
      <c r="CBL933" s="14"/>
      <c r="CBM933" s="14"/>
      <c r="CBN933" s="14"/>
      <c r="CBO933" s="14"/>
      <c r="CBP933" s="14"/>
      <c r="CBQ933" s="14"/>
      <c r="CBR933" s="14"/>
      <c r="CBS933" s="14"/>
      <c r="CBT933" s="14"/>
      <c r="CBU933" s="14"/>
      <c r="CBV933" s="14"/>
      <c r="CBW933" s="14"/>
      <c r="CBX933" s="14"/>
      <c r="CBY933" s="14"/>
      <c r="CBZ933" s="14"/>
      <c r="CCA933" s="14"/>
      <c r="CCB933" s="14"/>
      <c r="CCC933" s="14"/>
      <c r="CCD933" s="14"/>
      <c r="CCE933" s="14"/>
      <c r="CCF933" s="14"/>
      <c r="CCG933" s="14"/>
      <c r="CCH933" s="14"/>
      <c r="CCI933" s="14"/>
      <c r="CCJ933" s="14"/>
      <c r="CCK933" s="14"/>
      <c r="CCL933" s="14"/>
      <c r="CCM933" s="14"/>
      <c r="CCN933" s="14"/>
      <c r="CCO933" s="14"/>
      <c r="CCP933" s="14"/>
      <c r="CCQ933" s="14"/>
      <c r="CCR933" s="14"/>
      <c r="CCS933" s="14"/>
      <c r="CCT933" s="14"/>
      <c r="CCU933" s="14"/>
      <c r="CCV933" s="14"/>
      <c r="CCW933" s="14"/>
      <c r="CCX933" s="14"/>
      <c r="CCY933" s="14"/>
      <c r="CCZ933" s="14"/>
      <c r="CDA933" s="14"/>
      <c r="CDB933" s="14"/>
      <c r="CDC933" s="14"/>
      <c r="CDD933" s="14"/>
      <c r="CDE933" s="14"/>
      <c r="CDF933" s="14"/>
      <c r="CDG933" s="14"/>
      <c r="CDH933" s="14"/>
      <c r="CDI933" s="14"/>
      <c r="CDJ933" s="14"/>
      <c r="CDK933" s="14"/>
      <c r="CDL933" s="14"/>
      <c r="CDM933" s="14"/>
      <c r="CDN933" s="14"/>
      <c r="CDO933" s="14"/>
      <c r="CDP933" s="14"/>
      <c r="CDQ933" s="14"/>
      <c r="CDR933" s="14"/>
      <c r="CDS933" s="14"/>
      <c r="CDT933" s="14"/>
      <c r="CDU933" s="14"/>
      <c r="CDV933" s="14"/>
      <c r="CDW933" s="14"/>
      <c r="CDX933" s="14"/>
      <c r="CDY933" s="14"/>
      <c r="CDZ933" s="14"/>
      <c r="CEA933" s="14"/>
      <c r="CEB933" s="14"/>
      <c r="CEC933" s="14"/>
      <c r="CED933" s="14"/>
      <c r="CEE933" s="14"/>
      <c r="CEF933" s="14"/>
      <c r="CEG933" s="14"/>
      <c r="CEH933" s="14"/>
      <c r="CEI933" s="14"/>
      <c r="CEJ933" s="14"/>
      <c r="CEK933" s="14"/>
      <c r="CEL933" s="14"/>
      <c r="CEM933" s="14"/>
      <c r="CEN933" s="14"/>
      <c r="CEO933" s="14"/>
      <c r="CEP933" s="14"/>
      <c r="CEQ933" s="14"/>
      <c r="CER933" s="14"/>
      <c r="CES933" s="14"/>
      <c r="CET933" s="14"/>
      <c r="CEU933" s="14"/>
      <c r="CEV933" s="14"/>
      <c r="CEW933" s="14"/>
      <c r="CEX933" s="14"/>
      <c r="CEY933" s="14"/>
      <c r="CEZ933" s="14"/>
      <c r="CFA933" s="14"/>
      <c r="CFB933" s="14"/>
      <c r="CFC933" s="14"/>
      <c r="CFD933" s="14"/>
      <c r="CFE933" s="14"/>
      <c r="CFF933" s="14"/>
      <c r="CFG933" s="14"/>
      <c r="CFH933" s="14"/>
      <c r="CFI933" s="14"/>
      <c r="CFJ933" s="14"/>
      <c r="CFK933" s="14"/>
      <c r="CFL933" s="14"/>
      <c r="CFM933" s="14"/>
      <c r="CFN933" s="14"/>
      <c r="CFO933" s="14"/>
      <c r="CFP933" s="14"/>
      <c r="CFQ933" s="14"/>
      <c r="CFR933" s="14"/>
      <c r="CFS933" s="14"/>
      <c r="CFT933" s="14"/>
      <c r="CFU933" s="14"/>
      <c r="CFV933" s="14"/>
      <c r="CFW933" s="14"/>
      <c r="CFX933" s="14"/>
      <c r="CFY933" s="14"/>
      <c r="CFZ933" s="14"/>
      <c r="CGA933" s="14"/>
      <c r="CGB933" s="14"/>
      <c r="CGC933" s="14"/>
      <c r="CGD933" s="14"/>
      <c r="CGE933" s="14"/>
      <c r="CGF933" s="14"/>
      <c r="CGG933" s="14"/>
      <c r="CGH933" s="14"/>
      <c r="CGI933" s="14"/>
      <c r="CGJ933" s="14"/>
      <c r="CGK933" s="14"/>
      <c r="CGL933" s="14"/>
      <c r="CGM933" s="14"/>
      <c r="CGN933" s="14"/>
      <c r="CGO933" s="14"/>
      <c r="CGP933" s="14"/>
      <c r="CGQ933" s="14"/>
      <c r="CGR933" s="14"/>
      <c r="CGS933" s="14"/>
      <c r="CGT933" s="14"/>
      <c r="CGU933" s="14"/>
      <c r="CGV933" s="14"/>
      <c r="CGW933" s="14"/>
      <c r="CGX933" s="14"/>
      <c r="CGY933" s="14"/>
      <c r="CGZ933" s="14"/>
      <c r="CHA933" s="14"/>
      <c r="CHB933" s="14"/>
      <c r="CHC933" s="14"/>
      <c r="CHD933" s="14"/>
      <c r="CHE933" s="14"/>
      <c r="CHF933" s="14"/>
      <c r="CHG933" s="14"/>
      <c r="CHH933" s="14"/>
      <c r="CHI933" s="14"/>
      <c r="CHJ933" s="14"/>
      <c r="CHK933" s="14"/>
      <c r="CHL933" s="14"/>
      <c r="CHM933" s="14"/>
      <c r="CHN933" s="14"/>
      <c r="CHO933" s="14"/>
      <c r="CHP933" s="14"/>
      <c r="CHQ933" s="14"/>
      <c r="CHR933" s="14"/>
      <c r="CHS933" s="14"/>
      <c r="CHT933" s="14"/>
      <c r="CHU933" s="14"/>
      <c r="CHV933" s="14"/>
      <c r="CHW933" s="14"/>
      <c r="CHX933" s="14"/>
      <c r="CHY933" s="14"/>
      <c r="CHZ933" s="14"/>
      <c r="CIA933" s="14"/>
      <c r="CIB933" s="14"/>
      <c r="CIC933" s="14"/>
      <c r="CID933" s="14"/>
      <c r="CIE933" s="14"/>
      <c r="CIF933" s="14"/>
      <c r="CIG933" s="14"/>
      <c r="CIH933" s="14"/>
      <c r="CII933" s="14"/>
      <c r="CIJ933" s="14"/>
      <c r="CIK933" s="14"/>
      <c r="CIL933" s="14"/>
      <c r="CIM933" s="14"/>
      <c r="CIN933" s="14"/>
      <c r="CIO933" s="14"/>
      <c r="CIP933" s="14"/>
      <c r="CIQ933" s="14"/>
      <c r="CIR933" s="14"/>
      <c r="CIS933" s="14"/>
      <c r="CIT933" s="14"/>
      <c r="CIU933" s="14"/>
      <c r="CIV933" s="14"/>
      <c r="CIW933" s="14"/>
      <c r="CIX933" s="14"/>
      <c r="CIY933" s="14"/>
      <c r="CIZ933" s="14"/>
      <c r="CJA933" s="14"/>
      <c r="CJB933" s="14"/>
      <c r="CJC933" s="14"/>
      <c r="CJD933" s="14"/>
      <c r="CJE933" s="14"/>
      <c r="CJF933" s="14"/>
      <c r="CJG933" s="14"/>
      <c r="CJH933" s="14"/>
      <c r="CJI933" s="14"/>
      <c r="CJJ933" s="14"/>
      <c r="CJK933" s="14"/>
      <c r="CJL933" s="14"/>
      <c r="CJM933" s="14"/>
      <c r="CJN933" s="14"/>
      <c r="CJO933" s="14"/>
      <c r="CJP933" s="14"/>
      <c r="CJQ933" s="14"/>
      <c r="CJR933" s="14"/>
      <c r="CJS933" s="14"/>
      <c r="CJT933" s="14"/>
      <c r="CJU933" s="14"/>
      <c r="CJV933" s="14"/>
      <c r="CJW933" s="14"/>
      <c r="CJX933" s="14"/>
      <c r="CJY933" s="14"/>
      <c r="CJZ933" s="14"/>
      <c r="CKA933" s="14"/>
      <c r="CKB933" s="14"/>
      <c r="CKC933" s="14"/>
      <c r="CKD933" s="14"/>
      <c r="CKE933" s="14"/>
      <c r="CKF933" s="14"/>
      <c r="CKG933" s="14"/>
      <c r="CKH933" s="14"/>
      <c r="CKI933" s="14"/>
      <c r="CKJ933" s="14"/>
      <c r="CKK933" s="14"/>
      <c r="CKL933" s="14"/>
      <c r="CKM933" s="14"/>
      <c r="CKN933" s="14"/>
      <c r="CKO933" s="14"/>
      <c r="CKP933" s="14"/>
      <c r="CKQ933" s="14"/>
      <c r="CKR933" s="14"/>
      <c r="CKS933" s="14"/>
      <c r="CKT933" s="14"/>
      <c r="CKU933" s="14"/>
      <c r="CKV933" s="14"/>
      <c r="CKW933" s="14"/>
      <c r="CKX933" s="14"/>
      <c r="CKY933" s="14"/>
      <c r="CKZ933" s="14"/>
      <c r="CLA933" s="14"/>
      <c r="CLB933" s="14"/>
      <c r="CLC933" s="14"/>
      <c r="CLD933" s="14"/>
      <c r="CLE933" s="14"/>
      <c r="CLF933" s="14"/>
      <c r="CLG933" s="14"/>
      <c r="CLH933" s="14"/>
      <c r="CLI933" s="14"/>
      <c r="CLJ933" s="14"/>
      <c r="CLK933" s="14"/>
      <c r="CLL933" s="14"/>
      <c r="CLM933" s="14"/>
      <c r="CLN933" s="14"/>
      <c r="CLO933" s="14"/>
      <c r="CLP933" s="14"/>
      <c r="CLQ933" s="14"/>
      <c r="CLR933" s="14"/>
      <c r="CLS933" s="14"/>
      <c r="CLT933" s="14"/>
      <c r="CLU933" s="14"/>
      <c r="CLV933" s="14"/>
      <c r="CLW933" s="14"/>
      <c r="CLX933" s="14"/>
      <c r="CLY933" s="14"/>
      <c r="CLZ933" s="14"/>
      <c r="CMA933" s="14"/>
      <c r="CMB933" s="14"/>
      <c r="CMC933" s="14"/>
      <c r="CMD933" s="14"/>
      <c r="CME933" s="14"/>
      <c r="CMF933" s="14"/>
      <c r="CMG933" s="14"/>
      <c r="CMH933" s="14"/>
      <c r="CMI933" s="14"/>
      <c r="CMJ933" s="14"/>
      <c r="CMK933" s="14"/>
      <c r="CML933" s="14"/>
      <c r="CMM933" s="14"/>
      <c r="CMN933" s="14"/>
      <c r="CMO933" s="14"/>
      <c r="CMP933" s="14"/>
      <c r="CMQ933" s="14"/>
      <c r="CMR933" s="14"/>
      <c r="CMS933" s="14"/>
      <c r="CMT933" s="14"/>
      <c r="CMU933" s="14"/>
      <c r="CMV933" s="14"/>
      <c r="CMW933" s="14"/>
      <c r="CMX933" s="14"/>
      <c r="CMY933" s="14"/>
      <c r="CMZ933" s="14"/>
      <c r="CNA933" s="14"/>
      <c r="CNB933" s="14"/>
      <c r="CNC933" s="14"/>
      <c r="CND933" s="14"/>
      <c r="CNE933" s="14"/>
      <c r="CNF933" s="14"/>
      <c r="CNG933" s="14"/>
      <c r="CNH933" s="14"/>
      <c r="CNI933" s="14"/>
      <c r="CNJ933" s="14"/>
      <c r="CNK933" s="14"/>
      <c r="CNL933" s="14"/>
      <c r="CNM933" s="14"/>
      <c r="CNN933" s="14"/>
      <c r="CNO933" s="14"/>
      <c r="CNP933" s="14"/>
      <c r="CNQ933" s="14"/>
      <c r="CNR933" s="14"/>
      <c r="CNS933" s="14"/>
      <c r="CNT933" s="14"/>
      <c r="CNU933" s="14"/>
      <c r="CNV933" s="14"/>
      <c r="CNW933" s="14"/>
      <c r="CNX933" s="14"/>
      <c r="CNY933" s="14"/>
      <c r="CNZ933" s="14"/>
      <c r="COA933" s="14"/>
      <c r="COB933" s="14"/>
      <c r="COC933" s="14"/>
      <c r="COD933" s="14"/>
      <c r="COE933" s="14"/>
      <c r="COF933" s="14"/>
      <c r="COG933" s="14"/>
      <c r="COH933" s="14"/>
      <c r="COI933" s="14"/>
      <c r="COJ933" s="14"/>
      <c r="COK933" s="14"/>
      <c r="COL933" s="14"/>
      <c r="COM933" s="14"/>
      <c r="CON933" s="14"/>
      <c r="COO933" s="14"/>
      <c r="COP933" s="14"/>
      <c r="COQ933" s="14"/>
      <c r="COR933" s="14"/>
      <c r="COS933" s="14"/>
      <c r="COT933" s="14"/>
      <c r="COU933" s="14"/>
      <c r="COV933" s="14"/>
      <c r="COW933" s="14"/>
      <c r="COX933" s="14"/>
      <c r="COY933" s="14"/>
      <c r="COZ933" s="14"/>
      <c r="CPA933" s="14"/>
      <c r="CPB933" s="14"/>
      <c r="CPC933" s="14"/>
      <c r="CPD933" s="14"/>
      <c r="CPE933" s="14"/>
      <c r="CPF933" s="14"/>
      <c r="CPG933" s="14"/>
      <c r="CPH933" s="14"/>
      <c r="CPI933" s="14"/>
      <c r="CPJ933" s="14"/>
      <c r="CPK933" s="14"/>
      <c r="CPL933" s="14"/>
      <c r="CPM933" s="14"/>
      <c r="CPN933" s="14"/>
      <c r="CPO933" s="14"/>
      <c r="CPP933" s="14"/>
      <c r="CPQ933" s="14"/>
      <c r="CPR933" s="14"/>
      <c r="CPS933" s="14"/>
      <c r="CPT933" s="14"/>
      <c r="CPU933" s="14"/>
      <c r="CPV933" s="14"/>
      <c r="CPW933" s="14"/>
      <c r="CPX933" s="14"/>
      <c r="CPY933" s="14"/>
      <c r="CPZ933" s="14"/>
      <c r="CQA933" s="14"/>
      <c r="CQB933" s="14"/>
      <c r="CQC933" s="14"/>
      <c r="CQD933" s="14"/>
      <c r="CQE933" s="14"/>
      <c r="CQF933" s="14"/>
      <c r="CQG933" s="14"/>
      <c r="CQH933" s="14"/>
      <c r="CQI933" s="14"/>
      <c r="CQJ933" s="14"/>
      <c r="CQK933" s="14"/>
      <c r="CQL933" s="14"/>
      <c r="CQM933" s="14"/>
      <c r="CQN933" s="14"/>
      <c r="CQO933" s="14"/>
      <c r="CQP933" s="14"/>
      <c r="CQQ933" s="14"/>
      <c r="CQR933" s="14"/>
      <c r="CQS933" s="14"/>
      <c r="CQT933" s="14"/>
      <c r="CQU933" s="14"/>
      <c r="CQV933" s="14"/>
      <c r="CQW933" s="14"/>
      <c r="CQX933" s="14"/>
      <c r="CQY933" s="14"/>
      <c r="CQZ933" s="14"/>
      <c r="CRA933" s="14"/>
      <c r="CRB933" s="14"/>
      <c r="CRC933" s="14"/>
      <c r="CRD933" s="14"/>
      <c r="CRE933" s="14"/>
      <c r="CRF933" s="14"/>
      <c r="CRG933" s="14"/>
      <c r="CRH933" s="14"/>
      <c r="CRI933" s="14"/>
      <c r="CRJ933" s="14"/>
      <c r="CRK933" s="14"/>
      <c r="CRL933" s="14"/>
      <c r="CRM933" s="14"/>
      <c r="CRN933" s="14"/>
      <c r="CRO933" s="14"/>
      <c r="CRP933" s="14"/>
      <c r="CRQ933" s="14"/>
      <c r="CRR933" s="14"/>
      <c r="CRS933" s="14"/>
      <c r="CRT933" s="14"/>
      <c r="CRU933" s="14"/>
      <c r="CRV933" s="14"/>
      <c r="CRW933" s="14"/>
      <c r="CRX933" s="14"/>
      <c r="CRY933" s="14"/>
      <c r="CRZ933" s="14"/>
      <c r="CSA933" s="14"/>
      <c r="CSB933" s="14"/>
      <c r="CSC933" s="14"/>
      <c r="CSD933" s="14"/>
      <c r="CSE933" s="14"/>
      <c r="CSF933" s="14"/>
      <c r="CSG933" s="14"/>
      <c r="CSH933" s="14"/>
      <c r="CSI933" s="14"/>
      <c r="CSJ933" s="14"/>
      <c r="CSK933" s="14"/>
      <c r="CSL933" s="14"/>
      <c r="CSM933" s="14"/>
      <c r="CSN933" s="14"/>
      <c r="CSO933" s="14"/>
      <c r="CSP933" s="14"/>
      <c r="CSQ933" s="14"/>
      <c r="CSR933" s="14"/>
      <c r="CSS933" s="14"/>
      <c r="CST933" s="14"/>
      <c r="CSU933" s="14"/>
      <c r="CSV933" s="14"/>
      <c r="CSW933" s="14"/>
      <c r="CSX933" s="14"/>
      <c r="CSY933" s="14"/>
      <c r="CSZ933" s="14"/>
      <c r="CTA933" s="14"/>
      <c r="CTB933" s="14"/>
      <c r="CTC933" s="14"/>
      <c r="CTD933" s="14"/>
      <c r="CTE933" s="14"/>
      <c r="CTF933" s="14"/>
      <c r="CTG933" s="14"/>
      <c r="CTH933" s="14"/>
      <c r="CTI933" s="14"/>
      <c r="CTJ933" s="14"/>
      <c r="CTK933" s="14"/>
      <c r="CTL933" s="14"/>
      <c r="CTM933" s="14"/>
      <c r="CTN933" s="14"/>
      <c r="CTO933" s="14"/>
      <c r="CTP933" s="14"/>
      <c r="CTQ933" s="14"/>
      <c r="CTR933" s="14"/>
      <c r="CTS933" s="14"/>
      <c r="CTT933" s="14"/>
      <c r="CTU933" s="14"/>
      <c r="CTV933" s="14"/>
      <c r="CTW933" s="14"/>
      <c r="CTX933" s="14"/>
      <c r="CTY933" s="14"/>
      <c r="CTZ933" s="14"/>
      <c r="CUA933" s="14"/>
      <c r="CUB933" s="14"/>
      <c r="CUC933" s="14"/>
      <c r="CUD933" s="14"/>
      <c r="CUE933" s="14"/>
      <c r="CUF933" s="14"/>
      <c r="CUG933" s="14"/>
      <c r="CUH933" s="14"/>
      <c r="CUI933" s="14"/>
      <c r="CUJ933" s="14"/>
      <c r="CUK933" s="14"/>
      <c r="CUL933" s="14"/>
      <c r="CUM933" s="14"/>
      <c r="CUN933" s="14"/>
      <c r="CUO933" s="14"/>
      <c r="CUP933" s="14"/>
      <c r="CUQ933" s="14"/>
      <c r="CUR933" s="14"/>
      <c r="CUS933" s="14"/>
      <c r="CUT933" s="14"/>
      <c r="CUU933" s="14"/>
      <c r="CUV933" s="14"/>
      <c r="CUW933" s="14"/>
      <c r="CUX933" s="14"/>
      <c r="CUY933" s="14"/>
      <c r="CUZ933" s="14"/>
      <c r="CVA933" s="14"/>
      <c r="CVB933" s="14"/>
      <c r="CVC933" s="14"/>
      <c r="CVD933" s="14"/>
      <c r="CVE933" s="14"/>
      <c r="CVF933" s="14"/>
      <c r="CVG933" s="14"/>
      <c r="CVH933" s="14"/>
      <c r="CVI933" s="14"/>
      <c r="CVJ933" s="14"/>
      <c r="CVK933" s="14"/>
      <c r="CVL933" s="14"/>
      <c r="CVM933" s="14"/>
      <c r="CVN933" s="14"/>
      <c r="CVO933" s="14"/>
      <c r="CVP933" s="14"/>
      <c r="CVQ933" s="14"/>
      <c r="CVR933" s="14"/>
      <c r="CVS933" s="14"/>
      <c r="CVT933" s="14"/>
      <c r="CVU933" s="14"/>
      <c r="CVV933" s="14"/>
      <c r="CVW933" s="14"/>
      <c r="CVX933" s="14"/>
      <c r="CVY933" s="14"/>
      <c r="CVZ933" s="14"/>
      <c r="CWA933" s="14"/>
      <c r="CWB933" s="14"/>
      <c r="CWC933" s="14"/>
      <c r="CWD933" s="14"/>
      <c r="CWE933" s="14"/>
      <c r="CWF933" s="14"/>
      <c r="CWG933" s="14"/>
      <c r="CWH933" s="14"/>
      <c r="CWI933" s="14"/>
      <c r="CWJ933" s="14"/>
      <c r="CWK933" s="14"/>
      <c r="CWL933" s="14"/>
      <c r="CWM933" s="14"/>
      <c r="CWN933" s="14"/>
      <c r="CWO933" s="14"/>
      <c r="CWP933" s="14"/>
      <c r="CWQ933" s="14"/>
      <c r="CWR933" s="14"/>
      <c r="CWS933" s="14"/>
      <c r="CWT933" s="14"/>
      <c r="CWU933" s="14"/>
      <c r="CWV933" s="14"/>
      <c r="CWW933" s="14"/>
      <c r="CWX933" s="14"/>
      <c r="CWY933" s="14"/>
      <c r="CWZ933" s="14"/>
      <c r="CXA933" s="14"/>
      <c r="CXB933" s="14"/>
      <c r="CXC933" s="14"/>
      <c r="CXD933" s="14"/>
      <c r="CXE933" s="14"/>
      <c r="CXF933" s="14"/>
      <c r="CXG933" s="14"/>
      <c r="CXH933" s="14"/>
      <c r="CXI933" s="14"/>
      <c r="CXJ933" s="14"/>
      <c r="CXK933" s="14"/>
      <c r="CXL933" s="14"/>
      <c r="CXM933" s="14"/>
      <c r="CXN933" s="14"/>
      <c r="CXO933" s="14"/>
      <c r="CXP933" s="14"/>
      <c r="CXQ933" s="14"/>
      <c r="CXR933" s="14"/>
      <c r="CXS933" s="14"/>
      <c r="CXT933" s="14"/>
      <c r="CXU933" s="14"/>
      <c r="CXV933" s="14"/>
      <c r="CXW933" s="14"/>
      <c r="CXX933" s="14"/>
      <c r="CXY933" s="14"/>
      <c r="CXZ933" s="14"/>
      <c r="CYA933" s="14"/>
      <c r="CYB933" s="14"/>
      <c r="CYC933" s="14"/>
      <c r="CYD933" s="14"/>
      <c r="CYE933" s="14"/>
      <c r="CYF933" s="14"/>
      <c r="CYG933" s="14"/>
      <c r="CYH933" s="14"/>
      <c r="CYI933" s="14"/>
      <c r="CYJ933" s="14"/>
      <c r="CYK933" s="14"/>
      <c r="CYL933" s="14"/>
      <c r="CYM933" s="14"/>
      <c r="CYN933" s="14"/>
      <c r="CYO933" s="14"/>
      <c r="CYP933" s="14"/>
      <c r="CYQ933" s="14"/>
      <c r="CYR933" s="14"/>
      <c r="CYS933" s="14"/>
      <c r="CYT933" s="14"/>
      <c r="CYU933" s="14"/>
      <c r="CYV933" s="14"/>
      <c r="CYW933" s="14"/>
      <c r="CYX933" s="14"/>
      <c r="CYY933" s="14"/>
      <c r="CYZ933" s="14"/>
      <c r="CZA933" s="14"/>
      <c r="CZB933" s="14"/>
      <c r="CZC933" s="14"/>
      <c r="CZD933" s="14"/>
      <c r="CZE933" s="14"/>
      <c r="CZF933" s="14"/>
      <c r="CZG933" s="14"/>
      <c r="CZH933" s="14"/>
      <c r="CZI933" s="14"/>
      <c r="CZJ933" s="14"/>
      <c r="CZK933" s="14"/>
      <c r="CZL933" s="14"/>
      <c r="CZM933" s="14"/>
      <c r="CZN933" s="14"/>
      <c r="CZO933" s="14"/>
      <c r="CZP933" s="14"/>
      <c r="CZQ933" s="14"/>
      <c r="CZR933" s="14"/>
      <c r="CZS933" s="14"/>
      <c r="CZT933" s="14"/>
      <c r="CZU933" s="14"/>
      <c r="CZV933" s="14"/>
      <c r="CZW933" s="14"/>
      <c r="CZX933" s="14"/>
      <c r="CZY933" s="14"/>
      <c r="CZZ933" s="14"/>
      <c r="DAA933" s="14"/>
      <c r="DAB933" s="14"/>
      <c r="DAC933" s="14"/>
      <c r="DAD933" s="14"/>
      <c r="DAE933" s="14"/>
      <c r="DAF933" s="14"/>
      <c r="DAG933" s="14"/>
      <c r="DAH933" s="14"/>
      <c r="DAI933" s="14"/>
      <c r="DAJ933" s="14"/>
      <c r="DAK933" s="14"/>
      <c r="DAL933" s="14"/>
      <c r="DAM933" s="14"/>
      <c r="DAN933" s="14"/>
      <c r="DAO933" s="14"/>
      <c r="DAP933" s="14"/>
      <c r="DAQ933" s="14"/>
      <c r="DAR933" s="14"/>
      <c r="DAS933" s="14"/>
      <c r="DAT933" s="14"/>
      <c r="DAU933" s="14"/>
      <c r="DAV933" s="14"/>
      <c r="DAW933" s="14"/>
      <c r="DAX933" s="14"/>
      <c r="DAY933" s="14"/>
      <c r="DAZ933" s="14"/>
      <c r="DBA933" s="14"/>
      <c r="DBB933" s="14"/>
      <c r="DBC933" s="14"/>
      <c r="DBD933" s="14"/>
      <c r="DBE933" s="14"/>
      <c r="DBF933" s="14"/>
      <c r="DBG933" s="14"/>
      <c r="DBH933" s="14"/>
      <c r="DBI933" s="14"/>
      <c r="DBJ933" s="14"/>
      <c r="DBK933" s="14"/>
      <c r="DBL933" s="14"/>
      <c r="DBM933" s="14"/>
      <c r="DBN933" s="14"/>
      <c r="DBO933" s="14"/>
      <c r="DBP933" s="14"/>
      <c r="DBQ933" s="14"/>
      <c r="DBR933" s="14"/>
      <c r="DBS933" s="14"/>
      <c r="DBT933" s="14"/>
      <c r="DBU933" s="14"/>
      <c r="DBV933" s="14"/>
      <c r="DBW933" s="14"/>
      <c r="DBX933" s="14"/>
      <c r="DBY933" s="14"/>
      <c r="DBZ933" s="14"/>
      <c r="DCA933" s="14"/>
      <c r="DCB933" s="14"/>
      <c r="DCC933" s="14"/>
      <c r="DCD933" s="14"/>
      <c r="DCE933" s="14"/>
      <c r="DCF933" s="14"/>
      <c r="DCG933" s="14"/>
      <c r="DCH933" s="14"/>
      <c r="DCI933" s="14"/>
      <c r="DCJ933" s="14"/>
      <c r="DCK933" s="14"/>
      <c r="DCL933" s="14"/>
      <c r="DCM933" s="14"/>
      <c r="DCN933" s="14"/>
      <c r="DCO933" s="14"/>
      <c r="DCP933" s="14"/>
      <c r="DCQ933" s="14"/>
      <c r="DCR933" s="14"/>
      <c r="DCS933" s="14"/>
      <c r="DCT933" s="14"/>
      <c r="DCU933" s="14"/>
      <c r="DCV933" s="14"/>
      <c r="DCW933" s="14"/>
      <c r="DCX933" s="14"/>
      <c r="DCY933" s="14"/>
      <c r="DCZ933" s="14"/>
      <c r="DDA933" s="14"/>
      <c r="DDB933" s="14"/>
      <c r="DDC933" s="14"/>
      <c r="DDD933" s="14"/>
      <c r="DDE933" s="14"/>
      <c r="DDF933" s="14"/>
      <c r="DDG933" s="14"/>
      <c r="DDH933" s="14"/>
      <c r="DDI933" s="14"/>
      <c r="DDJ933" s="14"/>
      <c r="DDK933" s="14"/>
      <c r="DDL933" s="14"/>
      <c r="DDM933" s="14"/>
      <c r="DDN933" s="14"/>
      <c r="DDO933" s="14"/>
      <c r="DDP933" s="14"/>
      <c r="DDQ933" s="14"/>
      <c r="DDR933" s="14"/>
      <c r="DDS933" s="14"/>
      <c r="DDT933" s="14"/>
      <c r="DDU933" s="14"/>
      <c r="DDV933" s="14"/>
      <c r="DDW933" s="14"/>
      <c r="DDX933" s="14"/>
      <c r="DDY933" s="14"/>
      <c r="DDZ933" s="14"/>
      <c r="DEA933" s="14"/>
      <c r="DEB933" s="14"/>
      <c r="DEC933" s="14"/>
      <c r="DED933" s="14"/>
      <c r="DEE933" s="14"/>
      <c r="DEF933" s="14"/>
      <c r="DEG933" s="14"/>
      <c r="DEH933" s="14"/>
      <c r="DEI933" s="14"/>
      <c r="DEJ933" s="14"/>
      <c r="DEK933" s="14"/>
      <c r="DEL933" s="14"/>
      <c r="DEM933" s="14"/>
      <c r="DEN933" s="14"/>
      <c r="DEO933" s="14"/>
      <c r="DEP933" s="14"/>
      <c r="DEQ933" s="14"/>
      <c r="DER933" s="14"/>
      <c r="DES933" s="14"/>
      <c r="DET933" s="14"/>
      <c r="DEU933" s="14"/>
      <c r="DEV933" s="14"/>
      <c r="DEW933" s="14"/>
      <c r="DEX933" s="14"/>
      <c r="DEY933" s="14"/>
      <c r="DEZ933" s="14"/>
      <c r="DFA933" s="14"/>
      <c r="DFB933" s="14"/>
      <c r="DFC933" s="14"/>
      <c r="DFD933" s="14"/>
      <c r="DFE933" s="14"/>
      <c r="DFF933" s="14"/>
      <c r="DFG933" s="14"/>
      <c r="DFH933" s="14"/>
      <c r="DFI933" s="14"/>
      <c r="DFJ933" s="14"/>
      <c r="DFK933" s="14"/>
      <c r="DFL933" s="14"/>
      <c r="DFM933" s="14"/>
      <c r="DFN933" s="14"/>
      <c r="DFO933" s="14"/>
      <c r="DFP933" s="14"/>
      <c r="DFQ933" s="14"/>
      <c r="DFR933" s="14"/>
      <c r="DFS933" s="14"/>
      <c r="DFT933" s="14"/>
      <c r="DFU933" s="14"/>
      <c r="DFV933" s="14"/>
      <c r="DFW933" s="14"/>
      <c r="DFX933" s="14"/>
      <c r="DFY933" s="14"/>
      <c r="DFZ933" s="14"/>
      <c r="DGA933" s="14"/>
      <c r="DGB933" s="14"/>
      <c r="DGC933" s="14"/>
      <c r="DGD933" s="14"/>
      <c r="DGE933" s="14"/>
      <c r="DGF933" s="14"/>
      <c r="DGG933" s="14"/>
      <c r="DGH933" s="14"/>
      <c r="DGI933" s="14"/>
      <c r="DGJ933" s="14"/>
      <c r="DGK933" s="14"/>
      <c r="DGL933" s="14"/>
      <c r="DGM933" s="14"/>
      <c r="DGN933" s="14"/>
      <c r="DGO933" s="14"/>
      <c r="DGP933" s="14"/>
      <c r="DGQ933" s="14"/>
      <c r="DGR933" s="14"/>
      <c r="DGS933" s="14"/>
      <c r="DGT933" s="14"/>
      <c r="DGU933" s="14"/>
      <c r="DGV933" s="14"/>
      <c r="DGW933" s="14"/>
      <c r="DGX933" s="14"/>
      <c r="DGY933" s="14"/>
      <c r="DGZ933" s="14"/>
      <c r="DHA933" s="14"/>
      <c r="DHB933" s="14"/>
      <c r="DHC933" s="14"/>
      <c r="DHD933" s="14"/>
      <c r="DHE933" s="14"/>
      <c r="DHF933" s="14"/>
      <c r="DHG933" s="14"/>
      <c r="DHH933" s="14"/>
      <c r="DHI933" s="14"/>
      <c r="DHJ933" s="14"/>
      <c r="DHK933" s="14"/>
      <c r="DHL933" s="14"/>
      <c r="DHM933" s="14"/>
      <c r="DHN933" s="14"/>
      <c r="DHO933" s="14"/>
      <c r="DHP933" s="14"/>
      <c r="DHQ933" s="14"/>
      <c r="DHR933" s="14"/>
      <c r="DHS933" s="14"/>
      <c r="DHT933" s="14"/>
      <c r="DHU933" s="14"/>
      <c r="DHV933" s="14"/>
      <c r="DHW933" s="14"/>
      <c r="DHX933" s="14"/>
      <c r="DHY933" s="14"/>
      <c r="DHZ933" s="14"/>
      <c r="DIA933" s="14"/>
      <c r="DIB933" s="14"/>
      <c r="DIC933" s="14"/>
      <c r="DID933" s="14"/>
      <c r="DIE933" s="14"/>
      <c r="DIF933" s="14"/>
      <c r="DIG933" s="14"/>
      <c r="DIH933" s="14"/>
      <c r="DII933" s="14"/>
      <c r="DIJ933" s="14"/>
      <c r="DIK933" s="14"/>
      <c r="DIL933" s="14"/>
      <c r="DIM933" s="14"/>
      <c r="DIN933" s="14"/>
      <c r="DIO933" s="14"/>
      <c r="DIP933" s="14"/>
      <c r="DIQ933" s="14"/>
      <c r="DIR933" s="14"/>
      <c r="DIS933" s="14"/>
      <c r="DIT933" s="14"/>
      <c r="DIU933" s="14"/>
      <c r="DIV933" s="14"/>
      <c r="DIW933" s="14"/>
      <c r="DIX933" s="14"/>
      <c r="DIY933" s="14"/>
      <c r="DIZ933" s="14"/>
      <c r="DJA933" s="14"/>
      <c r="DJB933" s="14"/>
      <c r="DJC933" s="14"/>
      <c r="DJD933" s="14"/>
      <c r="DJE933" s="14"/>
      <c r="DJF933" s="14"/>
      <c r="DJG933" s="14"/>
      <c r="DJH933" s="14"/>
      <c r="DJI933" s="14"/>
      <c r="DJJ933" s="14"/>
      <c r="DJK933" s="14"/>
      <c r="DJL933" s="14"/>
      <c r="DJM933" s="14"/>
      <c r="DJN933" s="14"/>
      <c r="DJO933" s="14"/>
      <c r="DJP933" s="14"/>
      <c r="DJQ933" s="14"/>
      <c r="DJR933" s="14"/>
      <c r="DJS933" s="14"/>
      <c r="DJT933" s="14"/>
      <c r="DJU933" s="14"/>
      <c r="DJV933" s="14"/>
      <c r="DJW933" s="14"/>
      <c r="DJX933" s="14"/>
      <c r="DJY933" s="14"/>
      <c r="DJZ933" s="14"/>
      <c r="DKA933" s="14"/>
      <c r="DKB933" s="14"/>
      <c r="DKC933" s="14"/>
      <c r="DKD933" s="14"/>
      <c r="DKE933" s="14"/>
      <c r="DKF933" s="14"/>
      <c r="DKG933" s="14"/>
      <c r="DKH933" s="14"/>
      <c r="DKI933" s="14"/>
      <c r="DKJ933" s="14"/>
      <c r="DKK933" s="14"/>
      <c r="DKL933" s="14"/>
      <c r="DKM933" s="14"/>
      <c r="DKN933" s="14"/>
      <c r="DKO933" s="14"/>
      <c r="DKP933" s="14"/>
      <c r="DKQ933" s="14"/>
      <c r="DKR933" s="14"/>
      <c r="DKS933" s="14"/>
      <c r="DKT933" s="14"/>
      <c r="DKU933" s="14"/>
      <c r="DKV933" s="14"/>
      <c r="DKW933" s="14"/>
      <c r="DKX933" s="14"/>
      <c r="DKY933" s="14"/>
      <c r="DKZ933" s="14"/>
      <c r="DLA933" s="14"/>
      <c r="DLB933" s="14"/>
      <c r="DLC933" s="14"/>
      <c r="DLD933" s="14"/>
      <c r="DLE933" s="14"/>
      <c r="DLF933" s="14"/>
      <c r="DLG933" s="14"/>
      <c r="DLH933" s="14"/>
      <c r="DLI933" s="14"/>
      <c r="DLJ933" s="14"/>
      <c r="DLK933" s="14"/>
      <c r="DLL933" s="14"/>
      <c r="DLM933" s="14"/>
      <c r="DLN933" s="14"/>
      <c r="DLO933" s="14"/>
      <c r="DLP933" s="14"/>
      <c r="DLQ933" s="14"/>
      <c r="DLR933" s="14"/>
      <c r="DLS933" s="14"/>
      <c r="DLT933" s="14"/>
      <c r="DLU933" s="14"/>
      <c r="DLV933" s="14"/>
      <c r="DLW933" s="14"/>
      <c r="DLX933" s="14"/>
      <c r="DLY933" s="14"/>
      <c r="DLZ933" s="14"/>
      <c r="DMA933" s="14"/>
      <c r="DMB933" s="14"/>
      <c r="DMC933" s="14"/>
      <c r="DMD933" s="14"/>
      <c r="DME933" s="14"/>
      <c r="DMF933" s="14"/>
      <c r="DMG933" s="14"/>
      <c r="DMH933" s="14"/>
      <c r="DMI933" s="14"/>
      <c r="DMJ933" s="14"/>
      <c r="DMK933" s="14"/>
      <c r="DML933" s="14"/>
      <c r="DMM933" s="14"/>
      <c r="DMN933" s="14"/>
      <c r="DMO933" s="14"/>
      <c r="DMP933" s="14"/>
      <c r="DMQ933" s="14"/>
      <c r="DMR933" s="14"/>
      <c r="DMS933" s="14"/>
      <c r="DMT933" s="14"/>
      <c r="DMU933" s="14"/>
      <c r="DMV933" s="14"/>
      <c r="DMW933" s="14"/>
      <c r="DMX933" s="14"/>
      <c r="DMY933" s="14"/>
      <c r="DMZ933" s="14"/>
      <c r="DNA933" s="14"/>
      <c r="DNB933" s="14"/>
      <c r="DNC933" s="14"/>
      <c r="DND933" s="14"/>
      <c r="DNE933" s="14"/>
      <c r="DNF933" s="14"/>
      <c r="DNG933" s="14"/>
      <c r="DNH933" s="14"/>
      <c r="DNI933" s="14"/>
      <c r="DNJ933" s="14"/>
      <c r="DNK933" s="14"/>
      <c r="DNL933" s="14"/>
      <c r="DNM933" s="14"/>
      <c r="DNN933" s="14"/>
      <c r="DNO933" s="14"/>
      <c r="DNP933" s="14"/>
      <c r="DNQ933" s="14"/>
      <c r="DNR933" s="14"/>
      <c r="DNS933" s="14"/>
      <c r="DNT933" s="14"/>
      <c r="DNU933" s="14"/>
      <c r="DNV933" s="14"/>
      <c r="DNW933" s="14"/>
      <c r="DNX933" s="14"/>
      <c r="DNY933" s="14"/>
      <c r="DNZ933" s="14"/>
      <c r="DOA933" s="14"/>
      <c r="DOB933" s="14"/>
      <c r="DOC933" s="14"/>
      <c r="DOD933" s="14"/>
      <c r="DOE933" s="14"/>
      <c r="DOF933" s="14"/>
      <c r="DOG933" s="14"/>
      <c r="DOH933" s="14"/>
      <c r="DOI933" s="14"/>
      <c r="DOJ933" s="14"/>
      <c r="DOK933" s="14"/>
      <c r="DOL933" s="14"/>
      <c r="DOM933" s="14"/>
      <c r="DON933" s="14"/>
      <c r="DOO933" s="14"/>
      <c r="DOP933" s="14"/>
      <c r="DOQ933" s="14"/>
      <c r="DOR933" s="14"/>
      <c r="DOS933" s="14"/>
      <c r="DOT933" s="14"/>
      <c r="DOU933" s="14"/>
      <c r="DOV933" s="14"/>
      <c r="DOW933" s="14"/>
      <c r="DOX933" s="14"/>
      <c r="DOY933" s="14"/>
      <c r="DOZ933" s="14"/>
      <c r="DPA933" s="14"/>
      <c r="DPB933" s="14"/>
      <c r="DPC933" s="14"/>
      <c r="DPD933" s="14"/>
      <c r="DPE933" s="14"/>
      <c r="DPF933" s="14"/>
      <c r="DPG933" s="14"/>
      <c r="DPH933" s="14"/>
      <c r="DPI933" s="14"/>
      <c r="DPJ933" s="14"/>
      <c r="DPK933" s="14"/>
      <c r="DPL933" s="14"/>
      <c r="DPM933" s="14"/>
      <c r="DPN933" s="14"/>
      <c r="DPO933" s="14"/>
      <c r="DPP933" s="14"/>
      <c r="DPQ933" s="14"/>
      <c r="DPR933" s="14"/>
      <c r="DPS933" s="14"/>
      <c r="DPT933" s="14"/>
      <c r="DPU933" s="14"/>
      <c r="DPV933" s="14"/>
      <c r="DPW933" s="14"/>
      <c r="DPX933" s="14"/>
      <c r="DPY933" s="14"/>
      <c r="DPZ933" s="14"/>
      <c r="DQA933" s="14"/>
      <c r="DQB933" s="14"/>
      <c r="DQC933" s="14"/>
      <c r="DQD933" s="14"/>
      <c r="DQE933" s="14"/>
      <c r="DQF933" s="14"/>
      <c r="DQG933" s="14"/>
      <c r="DQH933" s="14"/>
      <c r="DQI933" s="14"/>
      <c r="DQJ933" s="14"/>
      <c r="DQK933" s="14"/>
      <c r="DQL933" s="14"/>
      <c r="DQM933" s="14"/>
      <c r="DQN933" s="14"/>
      <c r="DQO933" s="14"/>
      <c r="DQP933" s="14"/>
      <c r="DQQ933" s="14"/>
      <c r="DQR933" s="14"/>
      <c r="DQS933" s="14"/>
      <c r="DQT933" s="14"/>
      <c r="DQU933" s="14"/>
      <c r="DQV933" s="14"/>
      <c r="DQW933" s="14"/>
      <c r="DQX933" s="14"/>
      <c r="DQY933" s="14"/>
      <c r="DQZ933" s="14"/>
      <c r="DRA933" s="14"/>
      <c r="DRB933" s="14"/>
      <c r="DRC933" s="14"/>
      <c r="DRD933" s="14"/>
      <c r="DRE933" s="14"/>
      <c r="DRF933" s="14"/>
      <c r="DRG933" s="14"/>
      <c r="DRH933" s="14"/>
      <c r="DRI933" s="14"/>
      <c r="DRJ933" s="14"/>
      <c r="DRK933" s="14"/>
      <c r="DRL933" s="14"/>
      <c r="DRM933" s="14"/>
      <c r="DRN933" s="14"/>
      <c r="DRO933" s="14"/>
      <c r="DRP933" s="14"/>
      <c r="DRQ933" s="14"/>
      <c r="DRR933" s="14"/>
      <c r="DRS933" s="14"/>
      <c r="DRT933" s="14"/>
      <c r="DRU933" s="14"/>
      <c r="DRV933" s="14"/>
      <c r="DRW933" s="14"/>
      <c r="DRX933" s="14"/>
      <c r="DRY933" s="14"/>
      <c r="DRZ933" s="14"/>
      <c r="DSA933" s="14"/>
      <c r="DSB933" s="14"/>
      <c r="DSC933" s="14"/>
      <c r="DSD933" s="14"/>
      <c r="DSE933" s="14"/>
      <c r="DSF933" s="14"/>
      <c r="DSG933" s="14"/>
      <c r="DSH933" s="14"/>
      <c r="DSI933" s="14"/>
      <c r="DSJ933" s="14"/>
      <c r="DSK933" s="14"/>
      <c r="DSL933" s="14"/>
      <c r="DSM933" s="14"/>
      <c r="DSN933" s="14"/>
      <c r="DSO933" s="14"/>
      <c r="DSP933" s="14"/>
      <c r="DSQ933" s="14"/>
      <c r="DSR933" s="14"/>
      <c r="DSS933" s="14"/>
      <c r="DST933" s="14"/>
      <c r="DSU933" s="14"/>
      <c r="DSV933" s="14"/>
      <c r="DSW933" s="14"/>
      <c r="DSX933" s="14"/>
      <c r="DSY933" s="14"/>
      <c r="DSZ933" s="14"/>
      <c r="DTA933" s="14"/>
      <c r="DTB933" s="14"/>
      <c r="DTC933" s="14"/>
      <c r="DTD933" s="14"/>
      <c r="DTE933" s="14"/>
      <c r="DTF933" s="14"/>
      <c r="DTG933" s="14"/>
      <c r="DTH933" s="14"/>
      <c r="DTI933" s="14"/>
      <c r="DTJ933" s="14"/>
      <c r="DTK933" s="14"/>
      <c r="DTL933" s="14"/>
      <c r="DTM933" s="14"/>
      <c r="DTN933" s="14"/>
      <c r="DTO933" s="14"/>
      <c r="DTP933" s="14"/>
      <c r="DTQ933" s="14"/>
      <c r="DTR933" s="14"/>
      <c r="DTS933" s="14"/>
      <c r="DTT933" s="14"/>
      <c r="DTU933" s="14"/>
      <c r="DTV933" s="14"/>
      <c r="DTW933" s="14"/>
      <c r="DTX933" s="14"/>
      <c r="DTY933" s="14"/>
      <c r="DTZ933" s="14"/>
      <c r="DUA933" s="14"/>
      <c r="DUB933" s="14"/>
      <c r="DUC933" s="14"/>
      <c r="DUD933" s="14"/>
      <c r="DUE933" s="14"/>
      <c r="DUF933" s="14"/>
      <c r="DUG933" s="14"/>
      <c r="DUH933" s="14"/>
      <c r="DUI933" s="14"/>
      <c r="DUJ933" s="14"/>
      <c r="DUK933" s="14"/>
      <c r="DUL933" s="14"/>
      <c r="DUM933" s="14"/>
      <c r="DUN933" s="14"/>
      <c r="DUO933" s="14"/>
      <c r="DUP933" s="14"/>
      <c r="DUQ933" s="14"/>
      <c r="DUR933" s="14"/>
      <c r="DUS933" s="14"/>
      <c r="DUT933" s="14"/>
      <c r="DUU933" s="14"/>
      <c r="DUV933" s="14"/>
      <c r="DUW933" s="14"/>
      <c r="DUX933" s="14"/>
      <c r="DUY933" s="14"/>
      <c r="DUZ933" s="14"/>
      <c r="DVA933" s="14"/>
      <c r="DVB933" s="14"/>
      <c r="DVC933" s="14"/>
      <c r="DVD933" s="14"/>
      <c r="DVE933" s="14"/>
      <c r="DVF933" s="14"/>
      <c r="DVG933" s="14"/>
      <c r="DVH933" s="14"/>
      <c r="DVI933" s="14"/>
      <c r="DVJ933" s="14"/>
      <c r="DVK933" s="14"/>
      <c r="DVL933" s="14"/>
      <c r="DVM933" s="14"/>
      <c r="DVN933" s="14"/>
      <c r="DVO933" s="14"/>
      <c r="DVP933" s="14"/>
      <c r="DVQ933" s="14"/>
      <c r="DVR933" s="14"/>
      <c r="DVS933" s="14"/>
      <c r="DVT933" s="14"/>
      <c r="DVU933" s="14"/>
      <c r="DVV933" s="14"/>
      <c r="DVW933" s="14"/>
      <c r="DVX933" s="14"/>
      <c r="DVY933" s="14"/>
      <c r="DVZ933" s="14"/>
      <c r="DWA933" s="14"/>
      <c r="DWB933" s="14"/>
      <c r="DWC933" s="14"/>
      <c r="DWD933" s="14"/>
      <c r="DWE933" s="14"/>
      <c r="DWF933" s="14"/>
      <c r="DWG933" s="14"/>
      <c r="DWH933" s="14"/>
      <c r="DWI933" s="14"/>
      <c r="DWJ933" s="14"/>
      <c r="DWK933" s="14"/>
      <c r="DWL933" s="14"/>
      <c r="DWM933" s="14"/>
      <c r="DWN933" s="14"/>
      <c r="DWO933" s="14"/>
      <c r="DWP933" s="14"/>
      <c r="DWQ933" s="14"/>
      <c r="DWR933" s="14"/>
      <c r="DWS933" s="14"/>
      <c r="DWT933" s="14"/>
      <c r="DWU933" s="14"/>
      <c r="DWV933" s="14"/>
      <c r="DWW933" s="14"/>
      <c r="DWX933" s="14"/>
      <c r="DWY933" s="14"/>
      <c r="DWZ933" s="14"/>
      <c r="DXA933" s="14"/>
      <c r="DXB933" s="14"/>
      <c r="DXC933" s="14"/>
      <c r="DXD933" s="14"/>
      <c r="DXE933" s="14"/>
      <c r="DXF933" s="14"/>
      <c r="DXG933" s="14"/>
      <c r="DXH933" s="14"/>
      <c r="DXI933" s="14"/>
      <c r="DXJ933" s="14"/>
      <c r="DXK933" s="14"/>
      <c r="DXL933" s="14"/>
      <c r="DXM933" s="14"/>
      <c r="DXN933" s="14"/>
      <c r="DXO933" s="14"/>
      <c r="DXP933" s="14"/>
      <c r="DXQ933" s="14"/>
      <c r="DXR933" s="14"/>
      <c r="DXS933" s="14"/>
      <c r="DXT933" s="14"/>
      <c r="DXU933" s="14"/>
      <c r="DXV933" s="14"/>
      <c r="DXW933" s="14"/>
      <c r="DXX933" s="14"/>
      <c r="DXY933" s="14"/>
      <c r="DXZ933" s="14"/>
      <c r="DYA933" s="14"/>
      <c r="DYB933" s="14"/>
      <c r="DYC933" s="14"/>
      <c r="DYD933" s="14"/>
      <c r="DYE933" s="14"/>
      <c r="DYF933" s="14"/>
      <c r="DYG933" s="14"/>
      <c r="DYH933" s="14"/>
      <c r="DYI933" s="14"/>
      <c r="DYJ933" s="14"/>
      <c r="DYK933" s="14"/>
      <c r="DYL933" s="14"/>
      <c r="DYM933" s="14"/>
      <c r="DYN933" s="14"/>
      <c r="DYO933" s="14"/>
      <c r="DYP933" s="14"/>
      <c r="DYQ933" s="14"/>
      <c r="DYR933" s="14"/>
      <c r="DYS933" s="14"/>
      <c r="DYT933" s="14"/>
      <c r="DYU933" s="14"/>
      <c r="DYV933" s="14"/>
      <c r="DYW933" s="14"/>
      <c r="DYX933" s="14"/>
      <c r="DYY933" s="14"/>
      <c r="DYZ933" s="14"/>
      <c r="DZA933" s="14"/>
      <c r="DZB933" s="14"/>
      <c r="DZC933" s="14"/>
      <c r="DZD933" s="14"/>
      <c r="DZE933" s="14"/>
      <c r="DZF933" s="14"/>
      <c r="DZG933" s="14"/>
      <c r="DZH933" s="14"/>
      <c r="DZI933" s="14"/>
      <c r="DZJ933" s="14"/>
      <c r="DZK933" s="14"/>
      <c r="DZL933" s="14"/>
      <c r="DZM933" s="14"/>
      <c r="DZN933" s="14"/>
      <c r="DZO933" s="14"/>
      <c r="DZP933" s="14"/>
      <c r="DZQ933" s="14"/>
      <c r="DZR933" s="14"/>
      <c r="DZS933" s="14"/>
      <c r="DZT933" s="14"/>
      <c r="DZU933" s="14"/>
      <c r="DZV933" s="14"/>
      <c r="DZW933" s="14"/>
      <c r="DZX933" s="14"/>
      <c r="DZY933" s="14"/>
      <c r="DZZ933" s="14"/>
      <c r="EAA933" s="14"/>
      <c r="EAB933" s="14"/>
      <c r="EAC933" s="14"/>
      <c r="EAD933" s="14"/>
      <c r="EAE933" s="14"/>
      <c r="EAF933" s="14"/>
      <c r="EAG933" s="14"/>
      <c r="EAH933" s="14"/>
      <c r="EAI933" s="14"/>
      <c r="EAJ933" s="14"/>
      <c r="EAK933" s="14"/>
      <c r="EAL933" s="14"/>
      <c r="EAM933" s="14"/>
      <c r="EAN933" s="14"/>
      <c r="EAO933" s="14"/>
      <c r="EAP933" s="14"/>
      <c r="EAQ933" s="14"/>
      <c r="EAR933" s="14"/>
      <c r="EAS933" s="14"/>
      <c r="EAT933" s="14"/>
      <c r="EAU933" s="14"/>
      <c r="EAV933" s="14"/>
      <c r="EAW933" s="14"/>
      <c r="EAX933" s="14"/>
      <c r="EAY933" s="14"/>
      <c r="EAZ933" s="14"/>
      <c r="EBA933" s="14"/>
      <c r="EBB933" s="14"/>
      <c r="EBC933" s="14"/>
      <c r="EBD933" s="14"/>
      <c r="EBE933" s="14"/>
      <c r="EBF933" s="14"/>
      <c r="EBG933" s="14"/>
      <c r="EBH933" s="14"/>
      <c r="EBI933" s="14"/>
      <c r="EBJ933" s="14"/>
      <c r="EBK933" s="14"/>
      <c r="EBL933" s="14"/>
      <c r="EBM933" s="14"/>
      <c r="EBN933" s="14"/>
      <c r="EBO933" s="14"/>
      <c r="EBP933" s="14"/>
      <c r="EBQ933" s="14"/>
      <c r="EBR933" s="14"/>
      <c r="EBS933" s="14"/>
      <c r="EBT933" s="14"/>
      <c r="EBU933" s="14"/>
      <c r="EBV933" s="14"/>
      <c r="EBW933" s="14"/>
      <c r="EBX933" s="14"/>
      <c r="EBY933" s="14"/>
      <c r="EBZ933" s="14"/>
      <c r="ECA933" s="14"/>
      <c r="ECB933" s="14"/>
      <c r="ECC933" s="14"/>
      <c r="ECD933" s="14"/>
      <c r="ECE933" s="14"/>
      <c r="ECF933" s="14"/>
      <c r="ECG933" s="14"/>
      <c r="ECH933" s="14"/>
      <c r="ECI933" s="14"/>
      <c r="ECJ933" s="14"/>
      <c r="ECK933" s="14"/>
      <c r="ECL933" s="14"/>
      <c r="ECM933" s="14"/>
      <c r="ECN933" s="14"/>
      <c r="ECO933" s="14"/>
      <c r="ECP933" s="14"/>
      <c r="ECQ933" s="14"/>
      <c r="ECR933" s="14"/>
      <c r="ECS933" s="14"/>
      <c r="ECT933" s="14"/>
      <c r="ECU933" s="14"/>
      <c r="ECV933" s="14"/>
      <c r="ECW933" s="14"/>
      <c r="ECX933" s="14"/>
      <c r="ECY933" s="14"/>
      <c r="ECZ933" s="14"/>
      <c r="EDA933" s="14"/>
      <c r="EDB933" s="14"/>
      <c r="EDC933" s="14"/>
      <c r="EDD933" s="14"/>
      <c r="EDE933" s="14"/>
      <c r="EDF933" s="14"/>
      <c r="EDG933" s="14"/>
      <c r="EDH933" s="14"/>
      <c r="EDI933" s="14"/>
      <c r="EDJ933" s="14"/>
      <c r="EDK933" s="14"/>
      <c r="EDL933" s="14"/>
      <c r="EDM933" s="14"/>
      <c r="EDN933" s="14"/>
      <c r="EDO933" s="14"/>
      <c r="EDP933" s="14"/>
      <c r="EDQ933" s="14"/>
      <c r="EDR933" s="14"/>
      <c r="EDS933" s="14"/>
      <c r="EDT933" s="14"/>
      <c r="EDU933" s="14"/>
      <c r="EDV933" s="14"/>
      <c r="EDW933" s="14"/>
      <c r="EDX933" s="14"/>
      <c r="EDY933" s="14"/>
      <c r="EDZ933" s="14"/>
      <c r="EEA933" s="14"/>
      <c r="EEB933" s="14"/>
      <c r="EEC933" s="14"/>
      <c r="EED933" s="14"/>
      <c r="EEE933" s="14"/>
      <c r="EEF933" s="14"/>
      <c r="EEG933" s="14"/>
      <c r="EEH933" s="14"/>
      <c r="EEI933" s="14"/>
      <c r="EEJ933" s="14"/>
      <c r="EEK933" s="14"/>
      <c r="EEL933" s="14"/>
      <c r="EEM933" s="14"/>
      <c r="EEN933" s="14"/>
      <c r="EEO933" s="14"/>
      <c r="EEP933" s="14"/>
      <c r="EEQ933" s="14"/>
      <c r="EER933" s="14"/>
      <c r="EES933" s="14"/>
      <c r="EET933" s="14"/>
      <c r="EEU933" s="14"/>
      <c r="EEV933" s="14"/>
      <c r="EEW933" s="14"/>
      <c r="EEX933" s="14"/>
      <c r="EEY933" s="14"/>
      <c r="EEZ933" s="14"/>
      <c r="EFA933" s="14"/>
      <c r="EFB933" s="14"/>
      <c r="EFC933" s="14"/>
      <c r="EFD933" s="14"/>
      <c r="EFE933" s="14"/>
      <c r="EFF933" s="14"/>
      <c r="EFG933" s="14"/>
      <c r="EFH933" s="14"/>
      <c r="EFI933" s="14"/>
      <c r="EFJ933" s="14"/>
      <c r="EFK933" s="14"/>
      <c r="EFL933" s="14"/>
      <c r="EFM933" s="14"/>
      <c r="EFN933" s="14"/>
      <c r="EFO933" s="14"/>
      <c r="EFP933" s="14"/>
      <c r="EFQ933" s="14"/>
      <c r="EFR933" s="14"/>
      <c r="EFS933" s="14"/>
      <c r="EFT933" s="14"/>
      <c r="EFU933" s="14"/>
      <c r="EFV933" s="14"/>
      <c r="EFW933" s="14"/>
      <c r="EFX933" s="14"/>
      <c r="EFY933" s="14"/>
      <c r="EFZ933" s="14"/>
      <c r="EGA933" s="14"/>
      <c r="EGB933" s="14"/>
      <c r="EGC933" s="14"/>
      <c r="EGD933" s="14"/>
      <c r="EGE933" s="14"/>
      <c r="EGF933" s="14"/>
      <c r="EGG933" s="14"/>
      <c r="EGH933" s="14"/>
      <c r="EGI933" s="14"/>
      <c r="EGJ933" s="14"/>
      <c r="EGK933" s="14"/>
      <c r="EGL933" s="14"/>
      <c r="EGM933" s="14"/>
      <c r="EGN933" s="14"/>
      <c r="EGO933" s="14"/>
      <c r="EGP933" s="14"/>
      <c r="EGQ933" s="14"/>
      <c r="EGR933" s="14"/>
      <c r="EGS933" s="14"/>
      <c r="EGT933" s="14"/>
      <c r="EGU933" s="14"/>
      <c r="EGV933" s="14"/>
      <c r="EGW933" s="14"/>
      <c r="EGX933" s="14"/>
      <c r="EGY933" s="14"/>
      <c r="EGZ933" s="14"/>
      <c r="EHA933" s="14"/>
      <c r="EHB933" s="14"/>
      <c r="EHC933" s="14"/>
      <c r="EHD933" s="14"/>
      <c r="EHE933" s="14"/>
      <c r="EHF933" s="14"/>
      <c r="EHG933" s="14"/>
      <c r="EHH933" s="14"/>
      <c r="EHI933" s="14"/>
      <c r="EHJ933" s="14"/>
      <c r="EHK933" s="14"/>
      <c r="EHL933" s="14"/>
      <c r="EHM933" s="14"/>
      <c r="EHN933" s="14"/>
      <c r="EHO933" s="14"/>
      <c r="EHP933" s="14"/>
      <c r="EHQ933" s="14"/>
      <c r="EHR933" s="14"/>
      <c r="EHS933" s="14"/>
      <c r="EHT933" s="14"/>
      <c r="EHU933" s="14"/>
      <c r="EHV933" s="14"/>
      <c r="EHW933" s="14"/>
      <c r="EHX933" s="14"/>
      <c r="EHY933" s="14"/>
      <c r="EHZ933" s="14"/>
      <c r="EIA933" s="14"/>
      <c r="EIB933" s="14"/>
      <c r="EIC933" s="14"/>
      <c r="EID933" s="14"/>
      <c r="EIE933" s="14"/>
      <c r="EIF933" s="14"/>
      <c r="EIG933" s="14"/>
      <c r="EIH933" s="14"/>
      <c r="EII933" s="14"/>
      <c r="EIJ933" s="14"/>
      <c r="EIK933" s="14"/>
      <c r="EIL933" s="14"/>
      <c r="EIM933" s="14"/>
      <c r="EIN933" s="14"/>
      <c r="EIO933" s="14"/>
      <c r="EIP933" s="14"/>
      <c r="EIQ933" s="14"/>
      <c r="EIR933" s="14"/>
      <c r="EIS933" s="14"/>
      <c r="EIT933" s="14"/>
      <c r="EIU933" s="14"/>
      <c r="EIV933" s="14"/>
      <c r="EIW933" s="14"/>
      <c r="EIX933" s="14"/>
      <c r="EIY933" s="14"/>
      <c r="EIZ933" s="14"/>
      <c r="EJA933" s="14"/>
      <c r="EJB933" s="14"/>
      <c r="EJC933" s="14"/>
      <c r="EJD933" s="14"/>
      <c r="EJE933" s="14"/>
      <c r="EJF933" s="14"/>
      <c r="EJG933" s="14"/>
      <c r="EJH933" s="14"/>
      <c r="EJI933" s="14"/>
      <c r="EJJ933" s="14"/>
      <c r="EJK933" s="14"/>
      <c r="EJL933" s="14"/>
      <c r="EJM933" s="14"/>
      <c r="EJN933" s="14"/>
      <c r="EJO933" s="14"/>
      <c r="EJP933" s="14"/>
      <c r="EJQ933" s="14"/>
      <c r="EJR933" s="14"/>
      <c r="EJS933" s="14"/>
      <c r="EJT933" s="14"/>
      <c r="EJU933" s="14"/>
      <c r="EJV933" s="14"/>
      <c r="EJW933" s="14"/>
      <c r="EJX933" s="14"/>
      <c r="EJY933" s="14"/>
      <c r="EJZ933" s="14"/>
      <c r="EKA933" s="14"/>
      <c r="EKB933" s="14"/>
      <c r="EKC933" s="14"/>
      <c r="EKD933" s="14"/>
      <c r="EKE933" s="14"/>
      <c r="EKF933" s="14"/>
      <c r="EKG933" s="14"/>
      <c r="EKH933" s="14"/>
      <c r="EKI933" s="14"/>
      <c r="EKJ933" s="14"/>
      <c r="EKK933" s="14"/>
      <c r="EKL933" s="14"/>
      <c r="EKM933" s="14"/>
      <c r="EKN933" s="14"/>
      <c r="EKO933" s="14"/>
      <c r="EKP933" s="14"/>
      <c r="EKQ933" s="14"/>
      <c r="EKR933" s="14"/>
      <c r="EKS933" s="14"/>
      <c r="EKT933" s="14"/>
      <c r="EKU933" s="14"/>
      <c r="EKV933" s="14"/>
      <c r="EKW933" s="14"/>
      <c r="EKX933" s="14"/>
      <c r="EKY933" s="14"/>
      <c r="EKZ933" s="14"/>
      <c r="ELA933" s="14"/>
      <c r="ELB933" s="14"/>
      <c r="ELC933" s="14"/>
      <c r="ELD933" s="14"/>
      <c r="ELE933" s="14"/>
      <c r="ELF933" s="14"/>
      <c r="ELG933" s="14"/>
      <c r="ELH933" s="14"/>
      <c r="ELI933" s="14"/>
      <c r="ELJ933" s="14"/>
      <c r="ELK933" s="14"/>
      <c r="ELL933" s="14"/>
      <c r="ELM933" s="14"/>
      <c r="ELN933" s="14"/>
      <c r="ELO933" s="14"/>
      <c r="ELP933" s="14"/>
      <c r="ELQ933" s="14"/>
      <c r="ELR933" s="14"/>
      <c r="ELS933" s="14"/>
      <c r="ELT933" s="14"/>
      <c r="ELU933" s="14"/>
      <c r="ELV933" s="14"/>
      <c r="ELW933" s="14"/>
      <c r="ELX933" s="14"/>
      <c r="ELY933" s="14"/>
      <c r="ELZ933" s="14"/>
      <c r="EMA933" s="14"/>
      <c r="EMB933" s="14"/>
      <c r="EMC933" s="14"/>
      <c r="EMD933" s="14"/>
      <c r="EME933" s="14"/>
      <c r="EMF933" s="14"/>
      <c r="EMG933" s="14"/>
      <c r="EMH933" s="14"/>
      <c r="EMI933" s="14"/>
      <c r="EMJ933" s="14"/>
      <c r="EMK933" s="14"/>
      <c r="EML933" s="14"/>
      <c r="EMM933" s="14"/>
      <c r="EMN933" s="14"/>
      <c r="EMO933" s="14"/>
      <c r="EMP933" s="14"/>
      <c r="EMQ933" s="14"/>
      <c r="EMR933" s="14"/>
      <c r="EMS933" s="14"/>
      <c r="EMT933" s="14"/>
      <c r="EMU933" s="14"/>
      <c r="EMV933" s="14"/>
      <c r="EMW933" s="14"/>
      <c r="EMX933" s="14"/>
      <c r="EMY933" s="14"/>
      <c r="EMZ933" s="14"/>
      <c r="ENA933" s="14"/>
      <c r="ENB933" s="14"/>
      <c r="ENC933" s="14"/>
      <c r="END933" s="14"/>
      <c r="ENE933" s="14"/>
      <c r="ENF933" s="14"/>
      <c r="ENG933" s="14"/>
      <c r="ENH933" s="14"/>
      <c r="ENI933" s="14"/>
      <c r="ENJ933" s="14"/>
      <c r="ENK933" s="14"/>
      <c r="ENL933" s="14"/>
      <c r="ENM933" s="14"/>
      <c r="ENN933" s="14"/>
      <c r="ENO933" s="14"/>
      <c r="ENP933" s="14"/>
      <c r="ENQ933" s="14"/>
      <c r="ENR933" s="14"/>
      <c r="ENS933" s="14"/>
      <c r="ENT933" s="14"/>
      <c r="ENU933" s="14"/>
      <c r="ENV933" s="14"/>
      <c r="ENW933" s="14"/>
      <c r="ENX933" s="14"/>
      <c r="ENY933" s="14"/>
      <c r="ENZ933" s="14"/>
      <c r="EOA933" s="14"/>
      <c r="EOB933" s="14"/>
      <c r="EOC933" s="14"/>
      <c r="EOD933" s="14"/>
      <c r="EOE933" s="14"/>
      <c r="EOF933" s="14"/>
      <c r="EOG933" s="14"/>
      <c r="EOH933" s="14"/>
      <c r="EOI933" s="14"/>
      <c r="EOJ933" s="14"/>
      <c r="EOK933" s="14"/>
      <c r="EOL933" s="14"/>
      <c r="EOM933" s="14"/>
      <c r="EON933" s="14"/>
      <c r="EOO933" s="14"/>
      <c r="EOP933" s="14"/>
      <c r="EOQ933" s="14"/>
      <c r="EOR933" s="14"/>
      <c r="EOS933" s="14"/>
      <c r="EOT933" s="14"/>
      <c r="EOU933" s="14"/>
      <c r="EOV933" s="14"/>
      <c r="EOW933" s="14"/>
      <c r="EOX933" s="14"/>
      <c r="EOY933" s="14"/>
      <c r="EOZ933" s="14"/>
      <c r="EPA933" s="14"/>
      <c r="EPB933" s="14"/>
      <c r="EPC933" s="14"/>
      <c r="EPD933" s="14"/>
      <c r="EPE933" s="14"/>
      <c r="EPF933" s="14"/>
      <c r="EPG933" s="14"/>
      <c r="EPH933" s="14"/>
      <c r="EPI933" s="14"/>
      <c r="EPJ933" s="14"/>
      <c r="EPK933" s="14"/>
      <c r="EPL933" s="14"/>
      <c r="EPM933" s="14"/>
      <c r="EPN933" s="14"/>
      <c r="EPO933" s="14"/>
      <c r="EPP933" s="14"/>
      <c r="EPQ933" s="14"/>
      <c r="EPR933" s="14"/>
      <c r="EPS933" s="14"/>
      <c r="EPT933" s="14"/>
      <c r="EPU933" s="14"/>
      <c r="EPV933" s="14"/>
      <c r="EPW933" s="14"/>
      <c r="EPX933" s="14"/>
      <c r="EPY933" s="14"/>
      <c r="EPZ933" s="14"/>
      <c r="EQA933" s="14"/>
      <c r="EQB933" s="14"/>
      <c r="EQC933" s="14"/>
      <c r="EQD933" s="14"/>
      <c r="EQE933" s="14"/>
      <c r="EQF933" s="14"/>
      <c r="EQG933" s="14"/>
      <c r="EQH933" s="14"/>
      <c r="EQI933" s="14"/>
      <c r="EQJ933" s="14"/>
      <c r="EQK933" s="14"/>
      <c r="EQL933" s="14"/>
      <c r="EQM933" s="14"/>
      <c r="EQN933" s="14"/>
      <c r="EQO933" s="14"/>
      <c r="EQP933" s="14"/>
      <c r="EQQ933" s="14"/>
      <c r="EQR933" s="14"/>
      <c r="EQS933" s="14"/>
      <c r="EQT933" s="14"/>
      <c r="EQU933" s="14"/>
      <c r="EQV933" s="14"/>
      <c r="EQW933" s="14"/>
      <c r="EQX933" s="14"/>
      <c r="EQY933" s="14"/>
      <c r="EQZ933" s="14"/>
      <c r="ERA933" s="14"/>
      <c r="ERB933" s="14"/>
      <c r="ERC933" s="14"/>
      <c r="ERD933" s="14"/>
      <c r="ERE933" s="14"/>
      <c r="ERF933" s="14"/>
      <c r="ERG933" s="14"/>
      <c r="ERH933" s="14"/>
      <c r="ERI933" s="14"/>
      <c r="ERJ933" s="14"/>
      <c r="ERK933" s="14"/>
      <c r="ERL933" s="14"/>
      <c r="ERM933" s="14"/>
      <c r="ERN933" s="14"/>
      <c r="ERO933" s="14"/>
      <c r="ERP933" s="14"/>
      <c r="ERQ933" s="14"/>
      <c r="ERR933" s="14"/>
      <c r="ERS933" s="14"/>
      <c r="ERT933" s="14"/>
      <c r="ERU933" s="14"/>
      <c r="ERV933" s="14"/>
      <c r="ERW933" s="14"/>
      <c r="ERX933" s="14"/>
      <c r="ERY933" s="14"/>
      <c r="ERZ933" s="14"/>
      <c r="ESA933" s="14"/>
      <c r="ESB933" s="14"/>
      <c r="ESC933" s="14"/>
      <c r="ESD933" s="14"/>
      <c r="ESE933" s="14"/>
      <c r="ESF933" s="14"/>
      <c r="ESG933" s="14"/>
      <c r="ESH933" s="14"/>
      <c r="ESI933" s="14"/>
      <c r="ESJ933" s="14"/>
      <c r="ESK933" s="14"/>
      <c r="ESL933" s="14"/>
      <c r="ESM933" s="14"/>
      <c r="ESN933" s="14"/>
      <c r="ESO933" s="14"/>
      <c r="ESP933" s="14"/>
      <c r="ESQ933" s="14"/>
      <c r="ESR933" s="14"/>
      <c r="ESS933" s="14"/>
      <c r="EST933" s="14"/>
      <c r="ESU933" s="14"/>
      <c r="ESV933" s="14"/>
      <c r="ESW933" s="14"/>
      <c r="ESX933" s="14"/>
      <c r="ESY933" s="14"/>
      <c r="ESZ933" s="14"/>
      <c r="ETA933" s="14"/>
      <c r="ETB933" s="14"/>
      <c r="ETC933" s="14"/>
      <c r="ETD933" s="14"/>
      <c r="ETE933" s="14"/>
      <c r="ETF933" s="14"/>
      <c r="ETG933" s="14"/>
      <c r="ETH933" s="14"/>
      <c r="ETI933" s="14"/>
      <c r="ETJ933" s="14"/>
      <c r="ETK933" s="14"/>
      <c r="ETL933" s="14"/>
      <c r="ETM933" s="14"/>
      <c r="ETN933" s="14"/>
      <c r="ETO933" s="14"/>
      <c r="ETP933" s="14"/>
      <c r="ETQ933" s="14"/>
      <c r="ETR933" s="14"/>
      <c r="ETS933" s="14"/>
      <c r="ETT933" s="14"/>
      <c r="ETU933" s="14"/>
      <c r="ETV933" s="14"/>
      <c r="ETW933" s="14"/>
      <c r="ETX933" s="14"/>
      <c r="ETY933" s="14"/>
      <c r="ETZ933" s="14"/>
      <c r="EUA933" s="14"/>
      <c r="EUB933" s="14"/>
      <c r="EUC933" s="14"/>
      <c r="EUD933" s="14"/>
      <c r="EUE933" s="14"/>
      <c r="EUF933" s="14"/>
      <c r="EUG933" s="14"/>
      <c r="EUH933" s="14"/>
      <c r="EUI933" s="14"/>
      <c r="EUJ933" s="14"/>
      <c r="EUK933" s="14"/>
      <c r="EUL933" s="14"/>
      <c r="EUM933" s="14"/>
      <c r="EUN933" s="14"/>
      <c r="EUO933" s="14"/>
      <c r="EUP933" s="14"/>
      <c r="EUQ933" s="14"/>
      <c r="EUR933" s="14"/>
      <c r="EUS933" s="14"/>
      <c r="EUT933" s="14"/>
      <c r="EUU933" s="14"/>
      <c r="EUV933" s="14"/>
      <c r="EUW933" s="14"/>
      <c r="EUX933" s="14"/>
      <c r="EUY933" s="14"/>
      <c r="EUZ933" s="14"/>
      <c r="EVA933" s="14"/>
      <c r="EVB933" s="14"/>
      <c r="EVC933" s="14"/>
      <c r="EVD933" s="14"/>
      <c r="EVE933" s="14"/>
      <c r="EVF933" s="14"/>
      <c r="EVG933" s="14"/>
      <c r="EVH933" s="14"/>
      <c r="EVI933" s="14"/>
      <c r="EVJ933" s="14"/>
      <c r="EVK933" s="14"/>
      <c r="EVL933" s="14"/>
      <c r="EVM933" s="14"/>
      <c r="EVN933" s="14"/>
      <c r="EVO933" s="14"/>
      <c r="EVP933" s="14"/>
      <c r="EVQ933" s="14"/>
      <c r="EVR933" s="14"/>
      <c r="EVS933" s="14"/>
      <c r="EVT933" s="14"/>
      <c r="EVU933" s="14"/>
      <c r="EVV933" s="14"/>
      <c r="EVW933" s="14"/>
      <c r="EVX933" s="14"/>
      <c r="EVY933" s="14"/>
      <c r="EVZ933" s="14"/>
      <c r="EWA933" s="14"/>
      <c r="EWB933" s="14"/>
      <c r="EWC933" s="14"/>
      <c r="EWD933" s="14"/>
      <c r="EWE933" s="14"/>
      <c r="EWF933" s="14"/>
      <c r="EWG933" s="14"/>
      <c r="EWH933" s="14"/>
      <c r="EWI933" s="14"/>
      <c r="EWJ933" s="14"/>
      <c r="EWK933" s="14"/>
      <c r="EWL933" s="14"/>
      <c r="EWM933" s="14"/>
      <c r="EWN933" s="14"/>
      <c r="EWO933" s="14"/>
      <c r="EWP933" s="14"/>
      <c r="EWQ933" s="14"/>
      <c r="EWR933" s="14"/>
      <c r="EWS933" s="14"/>
      <c r="EWT933" s="14"/>
      <c r="EWU933" s="14"/>
      <c r="EWV933" s="14"/>
      <c r="EWW933" s="14"/>
      <c r="EWX933" s="14"/>
      <c r="EWY933" s="14"/>
      <c r="EWZ933" s="14"/>
      <c r="EXA933" s="14"/>
      <c r="EXB933" s="14"/>
      <c r="EXC933" s="14"/>
      <c r="EXD933" s="14"/>
      <c r="EXE933" s="14"/>
      <c r="EXF933" s="14"/>
      <c r="EXG933" s="14"/>
      <c r="EXH933" s="14"/>
      <c r="EXI933" s="14"/>
      <c r="EXJ933" s="14"/>
      <c r="EXK933" s="14"/>
      <c r="EXL933" s="14"/>
      <c r="EXM933" s="14"/>
      <c r="EXN933" s="14"/>
      <c r="EXO933" s="14"/>
      <c r="EXP933" s="14"/>
      <c r="EXQ933" s="14"/>
      <c r="EXR933" s="14"/>
      <c r="EXS933" s="14"/>
      <c r="EXT933" s="14"/>
      <c r="EXU933" s="14"/>
      <c r="EXV933" s="14"/>
      <c r="EXW933" s="14"/>
      <c r="EXX933" s="14"/>
      <c r="EXY933" s="14"/>
      <c r="EXZ933" s="14"/>
      <c r="EYA933" s="14"/>
      <c r="EYB933" s="14"/>
      <c r="EYC933" s="14"/>
      <c r="EYD933" s="14"/>
      <c r="EYE933" s="14"/>
      <c r="EYF933" s="14"/>
      <c r="EYG933" s="14"/>
      <c r="EYH933" s="14"/>
      <c r="EYI933" s="14"/>
      <c r="EYJ933" s="14"/>
      <c r="EYK933" s="14"/>
      <c r="EYL933" s="14"/>
      <c r="EYM933" s="14"/>
      <c r="EYN933" s="14"/>
      <c r="EYO933" s="14"/>
      <c r="EYP933" s="14"/>
      <c r="EYQ933" s="14"/>
      <c r="EYR933" s="14"/>
      <c r="EYS933" s="14"/>
      <c r="EYT933" s="14"/>
      <c r="EYU933" s="14"/>
      <c r="EYV933" s="14"/>
      <c r="EYW933" s="14"/>
      <c r="EYX933" s="14"/>
      <c r="EYY933" s="14"/>
      <c r="EYZ933" s="14"/>
      <c r="EZA933" s="14"/>
      <c r="EZB933" s="14"/>
      <c r="EZC933" s="14"/>
      <c r="EZD933" s="14"/>
      <c r="EZE933" s="14"/>
      <c r="EZF933" s="14"/>
      <c r="EZG933" s="14"/>
      <c r="EZH933" s="14"/>
      <c r="EZI933" s="14"/>
      <c r="EZJ933" s="14"/>
      <c r="EZK933" s="14"/>
      <c r="EZL933" s="14"/>
      <c r="EZM933" s="14"/>
      <c r="EZN933" s="14"/>
      <c r="EZO933" s="14"/>
      <c r="EZP933" s="14"/>
      <c r="EZQ933" s="14"/>
      <c r="EZR933" s="14"/>
      <c r="EZS933" s="14"/>
      <c r="EZT933" s="14"/>
      <c r="EZU933" s="14"/>
      <c r="EZV933" s="14"/>
      <c r="EZW933" s="14"/>
      <c r="EZX933" s="14"/>
      <c r="EZY933" s="14"/>
      <c r="EZZ933" s="14"/>
      <c r="FAA933" s="14"/>
      <c r="FAB933" s="14"/>
      <c r="FAC933" s="14"/>
      <c r="FAD933" s="14"/>
      <c r="FAE933" s="14"/>
      <c r="FAF933" s="14"/>
      <c r="FAG933" s="14"/>
      <c r="FAH933" s="14"/>
      <c r="FAI933" s="14"/>
      <c r="FAJ933" s="14"/>
      <c r="FAK933" s="14"/>
      <c r="FAL933" s="14"/>
      <c r="FAM933" s="14"/>
      <c r="FAN933" s="14"/>
      <c r="FAO933" s="14"/>
      <c r="FAP933" s="14"/>
      <c r="FAQ933" s="14"/>
      <c r="FAR933" s="14"/>
      <c r="FAS933" s="14"/>
      <c r="FAT933" s="14"/>
      <c r="FAU933" s="14"/>
      <c r="FAV933" s="14"/>
      <c r="FAW933" s="14"/>
      <c r="FAX933" s="14"/>
      <c r="FAY933" s="14"/>
      <c r="FAZ933" s="14"/>
      <c r="FBA933" s="14"/>
      <c r="FBB933" s="14"/>
      <c r="FBC933" s="14"/>
      <c r="FBD933" s="14"/>
      <c r="FBE933" s="14"/>
      <c r="FBF933" s="14"/>
      <c r="FBG933" s="14"/>
      <c r="FBH933" s="14"/>
      <c r="FBI933" s="14"/>
      <c r="FBJ933" s="14"/>
      <c r="FBK933" s="14"/>
      <c r="FBL933" s="14"/>
      <c r="FBM933" s="14"/>
      <c r="FBN933" s="14"/>
      <c r="FBO933" s="14"/>
      <c r="FBP933" s="14"/>
      <c r="FBQ933" s="14"/>
      <c r="FBR933" s="14"/>
      <c r="FBS933" s="14"/>
      <c r="FBT933" s="14"/>
      <c r="FBU933" s="14"/>
      <c r="FBV933" s="14"/>
      <c r="FBW933" s="14"/>
      <c r="FBX933" s="14"/>
      <c r="FBY933" s="14"/>
      <c r="FBZ933" s="14"/>
      <c r="FCA933" s="14"/>
      <c r="FCB933" s="14"/>
      <c r="FCC933" s="14"/>
      <c r="FCD933" s="14"/>
      <c r="FCE933" s="14"/>
      <c r="FCF933" s="14"/>
      <c r="FCG933" s="14"/>
      <c r="FCH933" s="14"/>
      <c r="FCI933" s="14"/>
      <c r="FCJ933" s="14"/>
      <c r="FCK933" s="14"/>
      <c r="FCL933" s="14"/>
      <c r="FCM933" s="14"/>
      <c r="FCN933" s="14"/>
      <c r="FCO933" s="14"/>
      <c r="FCP933" s="14"/>
      <c r="FCQ933" s="14"/>
      <c r="FCR933" s="14"/>
      <c r="FCS933" s="14"/>
      <c r="FCT933" s="14"/>
      <c r="FCU933" s="14"/>
      <c r="FCV933" s="14"/>
      <c r="FCW933" s="14"/>
      <c r="FCX933" s="14"/>
      <c r="FCY933" s="14"/>
      <c r="FCZ933" s="14"/>
      <c r="FDA933" s="14"/>
      <c r="FDB933" s="14"/>
      <c r="FDC933" s="14"/>
      <c r="FDD933" s="14"/>
      <c r="FDE933" s="14"/>
      <c r="FDF933" s="14"/>
      <c r="FDG933" s="14"/>
      <c r="FDH933" s="14"/>
      <c r="FDI933" s="14"/>
      <c r="FDJ933" s="14"/>
      <c r="FDK933" s="14"/>
      <c r="FDL933" s="14"/>
      <c r="FDM933" s="14"/>
      <c r="FDN933" s="14"/>
      <c r="FDO933" s="14"/>
      <c r="FDP933" s="14"/>
      <c r="FDQ933" s="14"/>
      <c r="FDR933" s="14"/>
      <c r="FDS933" s="14"/>
      <c r="FDT933" s="14"/>
      <c r="FDU933" s="14"/>
      <c r="FDV933" s="14"/>
      <c r="FDW933" s="14"/>
      <c r="FDX933" s="14"/>
      <c r="FDY933" s="14"/>
      <c r="FDZ933" s="14"/>
      <c r="FEA933" s="14"/>
      <c r="FEB933" s="14"/>
      <c r="FEC933" s="14"/>
      <c r="FED933" s="14"/>
      <c r="FEE933" s="14"/>
      <c r="FEF933" s="14"/>
      <c r="FEG933" s="14"/>
      <c r="FEH933" s="14"/>
      <c r="FEI933" s="14"/>
      <c r="FEJ933" s="14"/>
      <c r="FEK933" s="14"/>
      <c r="FEL933" s="14"/>
      <c r="FEM933" s="14"/>
      <c r="FEN933" s="14"/>
      <c r="FEO933" s="14"/>
      <c r="FEP933" s="14"/>
      <c r="FEQ933" s="14"/>
      <c r="FER933" s="14"/>
      <c r="FES933" s="14"/>
      <c r="FET933" s="14"/>
      <c r="FEU933" s="14"/>
      <c r="FEV933" s="14"/>
      <c r="FEW933" s="14"/>
      <c r="FEX933" s="14"/>
      <c r="FEY933" s="14"/>
      <c r="FEZ933" s="14"/>
      <c r="FFA933" s="14"/>
      <c r="FFB933" s="14"/>
      <c r="FFC933" s="14"/>
      <c r="FFD933" s="14"/>
      <c r="FFE933" s="14"/>
      <c r="FFF933" s="14"/>
      <c r="FFG933" s="14"/>
      <c r="FFH933" s="14"/>
      <c r="FFI933" s="14"/>
      <c r="FFJ933" s="14"/>
      <c r="FFK933" s="14"/>
      <c r="FFL933" s="14"/>
      <c r="FFM933" s="14"/>
      <c r="FFN933" s="14"/>
      <c r="FFO933" s="14"/>
      <c r="FFP933" s="14"/>
      <c r="FFQ933" s="14"/>
      <c r="FFR933" s="14"/>
      <c r="FFS933" s="14"/>
      <c r="FFT933" s="14"/>
      <c r="FFU933" s="14"/>
      <c r="FFV933" s="14"/>
      <c r="FFW933" s="14"/>
      <c r="FFX933" s="14"/>
      <c r="FFY933" s="14"/>
      <c r="FFZ933" s="14"/>
      <c r="FGA933" s="14"/>
      <c r="FGB933" s="14"/>
      <c r="FGC933" s="14"/>
      <c r="FGD933" s="14"/>
      <c r="FGE933" s="14"/>
      <c r="FGF933" s="14"/>
      <c r="FGG933" s="14"/>
      <c r="FGH933" s="14"/>
      <c r="FGI933" s="14"/>
      <c r="FGJ933" s="14"/>
      <c r="FGK933" s="14"/>
      <c r="FGL933" s="14"/>
      <c r="FGM933" s="14"/>
      <c r="FGN933" s="14"/>
      <c r="FGO933" s="14"/>
      <c r="FGP933" s="14"/>
      <c r="FGQ933" s="14"/>
      <c r="FGR933" s="14"/>
      <c r="FGS933" s="14"/>
      <c r="FGT933" s="14"/>
      <c r="FGU933" s="14"/>
      <c r="FGV933" s="14"/>
      <c r="FGW933" s="14"/>
      <c r="FGX933" s="14"/>
      <c r="FGY933" s="14"/>
      <c r="FGZ933" s="14"/>
      <c r="FHA933" s="14"/>
      <c r="FHB933" s="14"/>
      <c r="FHC933" s="14"/>
      <c r="FHD933" s="14"/>
      <c r="FHE933" s="14"/>
      <c r="FHF933" s="14"/>
      <c r="FHG933" s="14"/>
      <c r="FHH933" s="14"/>
      <c r="FHI933" s="14"/>
      <c r="FHJ933" s="14"/>
      <c r="FHK933" s="14"/>
      <c r="FHL933" s="14"/>
      <c r="FHM933" s="14"/>
      <c r="FHN933" s="14"/>
      <c r="FHO933" s="14"/>
      <c r="FHP933" s="14"/>
      <c r="FHQ933" s="14"/>
      <c r="FHR933" s="14"/>
      <c r="FHS933" s="14"/>
      <c r="FHT933" s="14"/>
      <c r="FHU933" s="14"/>
      <c r="FHV933" s="14"/>
      <c r="FHW933" s="14"/>
      <c r="FHX933" s="14"/>
      <c r="FHY933" s="14"/>
      <c r="FHZ933" s="14"/>
      <c r="FIA933" s="14"/>
      <c r="FIB933" s="14"/>
      <c r="FIC933" s="14"/>
      <c r="FID933" s="14"/>
      <c r="FIE933" s="14"/>
      <c r="FIF933" s="14"/>
      <c r="FIG933" s="14"/>
      <c r="FIH933" s="14"/>
      <c r="FII933" s="14"/>
      <c r="FIJ933" s="14"/>
      <c r="FIK933" s="14"/>
      <c r="FIL933" s="14"/>
      <c r="FIM933" s="14"/>
      <c r="FIN933" s="14"/>
      <c r="FIO933" s="14"/>
      <c r="FIP933" s="14"/>
      <c r="FIQ933" s="14"/>
      <c r="FIR933" s="14"/>
      <c r="FIS933" s="14"/>
      <c r="FIT933" s="14"/>
      <c r="FIU933" s="14"/>
      <c r="FIV933" s="14"/>
      <c r="FIW933" s="14"/>
      <c r="FIX933" s="14"/>
      <c r="FIY933" s="14"/>
      <c r="FIZ933" s="14"/>
      <c r="FJA933" s="14"/>
      <c r="FJB933" s="14"/>
      <c r="FJC933" s="14"/>
      <c r="FJD933" s="14"/>
      <c r="FJE933" s="14"/>
      <c r="FJF933" s="14"/>
      <c r="FJG933" s="14"/>
      <c r="FJH933" s="14"/>
      <c r="FJI933" s="14"/>
      <c r="FJJ933" s="14"/>
      <c r="FJK933" s="14"/>
      <c r="FJL933" s="14"/>
      <c r="FJM933" s="14"/>
      <c r="FJN933" s="14"/>
      <c r="FJO933" s="14"/>
      <c r="FJP933" s="14"/>
      <c r="FJQ933" s="14"/>
      <c r="FJR933" s="14"/>
      <c r="FJS933" s="14"/>
      <c r="FJT933" s="14"/>
      <c r="FJU933" s="14"/>
      <c r="FJV933" s="14"/>
      <c r="FJW933" s="14"/>
      <c r="FJX933" s="14"/>
      <c r="FJY933" s="14"/>
      <c r="FJZ933" s="14"/>
      <c r="FKA933" s="14"/>
      <c r="FKB933" s="14"/>
      <c r="FKC933" s="14"/>
      <c r="FKD933" s="14"/>
      <c r="FKE933" s="14"/>
      <c r="FKF933" s="14"/>
      <c r="FKG933" s="14"/>
      <c r="FKH933" s="14"/>
      <c r="FKI933" s="14"/>
      <c r="FKJ933" s="14"/>
      <c r="FKK933" s="14"/>
      <c r="FKL933" s="14"/>
      <c r="FKM933" s="14"/>
      <c r="FKN933" s="14"/>
      <c r="FKO933" s="14"/>
      <c r="FKP933" s="14"/>
      <c r="FKQ933" s="14"/>
      <c r="FKR933" s="14"/>
      <c r="FKS933" s="14"/>
      <c r="FKT933" s="14"/>
      <c r="FKU933" s="14"/>
      <c r="FKV933" s="14"/>
      <c r="FKW933" s="14"/>
      <c r="FKX933" s="14"/>
      <c r="FKY933" s="14"/>
      <c r="FKZ933" s="14"/>
      <c r="FLA933" s="14"/>
      <c r="FLB933" s="14"/>
      <c r="FLC933" s="14"/>
      <c r="FLD933" s="14"/>
      <c r="FLE933" s="14"/>
      <c r="FLF933" s="14"/>
      <c r="FLG933" s="14"/>
      <c r="FLH933" s="14"/>
      <c r="FLI933" s="14"/>
      <c r="FLJ933" s="14"/>
      <c r="FLK933" s="14"/>
      <c r="FLL933" s="14"/>
      <c r="FLM933" s="14"/>
      <c r="FLN933" s="14"/>
      <c r="FLO933" s="14"/>
      <c r="FLP933" s="14"/>
      <c r="FLQ933" s="14"/>
      <c r="FLR933" s="14"/>
      <c r="FLS933" s="14"/>
      <c r="FLT933" s="14"/>
      <c r="FLU933" s="14"/>
      <c r="FLV933" s="14"/>
      <c r="FLW933" s="14"/>
      <c r="FLX933" s="14"/>
      <c r="FLY933" s="14"/>
      <c r="FLZ933" s="14"/>
      <c r="FMA933" s="14"/>
      <c r="FMB933" s="14"/>
      <c r="FMC933" s="14"/>
      <c r="FMD933" s="14"/>
      <c r="FME933" s="14"/>
      <c r="FMF933" s="14"/>
      <c r="FMG933" s="14"/>
      <c r="FMH933" s="14"/>
      <c r="FMI933" s="14"/>
      <c r="FMJ933" s="14"/>
      <c r="FMK933" s="14"/>
      <c r="FML933" s="14"/>
      <c r="FMM933" s="14"/>
      <c r="FMN933" s="14"/>
      <c r="FMO933" s="14"/>
      <c r="FMP933" s="14"/>
      <c r="FMQ933" s="14"/>
      <c r="FMR933" s="14"/>
      <c r="FMS933" s="14"/>
      <c r="FMT933" s="14"/>
      <c r="FMU933" s="14"/>
      <c r="FMV933" s="14"/>
      <c r="FMW933" s="14"/>
      <c r="FMX933" s="14"/>
      <c r="FMY933" s="14"/>
      <c r="FMZ933" s="14"/>
      <c r="FNA933" s="14"/>
      <c r="FNB933" s="14"/>
      <c r="FNC933" s="14"/>
      <c r="FND933" s="14"/>
      <c r="FNE933" s="14"/>
      <c r="FNF933" s="14"/>
      <c r="FNG933" s="14"/>
      <c r="FNH933" s="14"/>
      <c r="FNI933" s="14"/>
      <c r="FNJ933" s="14"/>
      <c r="FNK933" s="14"/>
      <c r="FNL933" s="14"/>
      <c r="FNM933" s="14"/>
      <c r="FNN933" s="14"/>
      <c r="FNO933" s="14"/>
      <c r="FNP933" s="14"/>
      <c r="FNQ933" s="14"/>
      <c r="FNR933" s="14"/>
      <c r="FNS933" s="14"/>
      <c r="FNT933" s="14"/>
      <c r="FNU933" s="14"/>
      <c r="FNV933" s="14"/>
      <c r="FNW933" s="14"/>
      <c r="FNX933" s="14"/>
      <c r="FNY933" s="14"/>
      <c r="FNZ933" s="14"/>
      <c r="FOA933" s="14"/>
      <c r="FOB933" s="14"/>
      <c r="FOC933" s="14"/>
      <c r="FOD933" s="14"/>
      <c r="FOE933" s="14"/>
      <c r="FOF933" s="14"/>
      <c r="FOG933" s="14"/>
      <c r="FOH933" s="14"/>
      <c r="FOI933" s="14"/>
      <c r="FOJ933" s="14"/>
      <c r="FOK933" s="14"/>
      <c r="FOL933" s="14"/>
      <c r="FOM933" s="14"/>
      <c r="FON933" s="14"/>
      <c r="FOO933" s="14"/>
      <c r="FOP933" s="14"/>
      <c r="FOQ933" s="14"/>
      <c r="FOR933" s="14"/>
      <c r="FOS933" s="14"/>
      <c r="FOT933" s="14"/>
      <c r="FOU933" s="14"/>
      <c r="FOV933" s="14"/>
      <c r="FOW933" s="14"/>
      <c r="FOX933" s="14"/>
      <c r="FOY933" s="14"/>
      <c r="FOZ933" s="14"/>
      <c r="FPA933" s="14"/>
      <c r="FPB933" s="14"/>
      <c r="FPC933" s="14"/>
      <c r="FPD933" s="14"/>
      <c r="FPE933" s="14"/>
      <c r="FPF933" s="14"/>
      <c r="FPG933" s="14"/>
      <c r="FPH933" s="14"/>
      <c r="FPI933" s="14"/>
      <c r="FPJ933" s="14"/>
      <c r="FPK933" s="14"/>
      <c r="FPL933" s="14"/>
      <c r="FPM933" s="14"/>
      <c r="FPN933" s="14"/>
      <c r="FPO933" s="14"/>
      <c r="FPP933" s="14"/>
      <c r="FPQ933" s="14"/>
      <c r="FPR933" s="14"/>
      <c r="FPS933" s="14"/>
      <c r="FPT933" s="14"/>
      <c r="FPU933" s="14"/>
      <c r="FPV933" s="14"/>
      <c r="FPW933" s="14"/>
      <c r="FPX933" s="14"/>
      <c r="FPY933" s="14"/>
      <c r="FPZ933" s="14"/>
      <c r="FQA933" s="14"/>
      <c r="FQB933" s="14"/>
      <c r="FQC933" s="14"/>
      <c r="FQD933" s="14"/>
      <c r="FQE933" s="14"/>
      <c r="FQF933" s="14"/>
      <c r="FQG933" s="14"/>
      <c r="FQH933" s="14"/>
      <c r="FQI933" s="14"/>
      <c r="FQJ933" s="14"/>
      <c r="FQK933" s="14"/>
      <c r="FQL933" s="14"/>
      <c r="FQM933" s="14"/>
      <c r="FQN933" s="14"/>
      <c r="FQO933" s="14"/>
      <c r="FQP933" s="14"/>
      <c r="FQQ933" s="14"/>
      <c r="FQR933" s="14"/>
      <c r="FQS933" s="14"/>
      <c r="FQT933" s="14"/>
      <c r="FQU933" s="14"/>
      <c r="FQV933" s="14"/>
      <c r="FQW933" s="14"/>
      <c r="FQX933" s="14"/>
      <c r="FQY933" s="14"/>
      <c r="FQZ933" s="14"/>
      <c r="FRA933" s="14"/>
      <c r="FRB933" s="14"/>
      <c r="FRC933" s="14"/>
      <c r="FRD933" s="14"/>
      <c r="FRE933" s="14"/>
      <c r="FRF933" s="14"/>
      <c r="FRG933" s="14"/>
      <c r="FRH933" s="14"/>
      <c r="FRI933" s="14"/>
      <c r="FRJ933" s="14"/>
      <c r="FRK933" s="14"/>
      <c r="FRL933" s="14"/>
      <c r="FRM933" s="14"/>
      <c r="FRN933" s="14"/>
      <c r="FRO933" s="14"/>
      <c r="FRP933" s="14"/>
      <c r="FRQ933" s="14"/>
      <c r="FRR933" s="14"/>
      <c r="FRS933" s="14"/>
      <c r="FRT933" s="14"/>
      <c r="FRU933" s="14"/>
      <c r="FRV933" s="14"/>
      <c r="FRW933" s="14"/>
      <c r="FRX933" s="14"/>
      <c r="FRY933" s="14"/>
      <c r="FRZ933" s="14"/>
      <c r="FSA933" s="14"/>
      <c r="FSB933" s="14"/>
      <c r="FSC933" s="14"/>
      <c r="FSD933" s="14"/>
      <c r="FSE933" s="14"/>
      <c r="FSF933" s="14"/>
      <c r="FSG933" s="14"/>
      <c r="FSH933" s="14"/>
      <c r="FSI933" s="14"/>
      <c r="FSJ933" s="14"/>
      <c r="FSK933" s="14"/>
      <c r="FSL933" s="14"/>
      <c r="FSM933" s="14"/>
      <c r="FSN933" s="14"/>
      <c r="FSO933" s="14"/>
      <c r="FSP933" s="14"/>
      <c r="FSQ933" s="14"/>
      <c r="FSR933" s="14"/>
      <c r="FSS933" s="14"/>
      <c r="FST933" s="14"/>
      <c r="FSU933" s="14"/>
      <c r="FSV933" s="14"/>
      <c r="FSW933" s="14"/>
      <c r="FSX933" s="14"/>
      <c r="FSY933" s="14"/>
      <c r="FSZ933" s="14"/>
      <c r="FTA933" s="14"/>
      <c r="FTB933" s="14"/>
      <c r="FTC933" s="14"/>
      <c r="FTD933" s="14"/>
      <c r="FTE933" s="14"/>
      <c r="FTF933" s="14"/>
      <c r="FTG933" s="14"/>
      <c r="FTH933" s="14"/>
      <c r="FTI933" s="14"/>
      <c r="FTJ933" s="14"/>
      <c r="FTK933" s="14"/>
      <c r="FTL933" s="14"/>
      <c r="FTM933" s="14"/>
      <c r="FTN933" s="14"/>
      <c r="FTO933" s="14"/>
      <c r="FTP933" s="14"/>
      <c r="FTQ933" s="14"/>
      <c r="FTR933" s="14"/>
      <c r="FTS933" s="14"/>
      <c r="FTT933" s="14"/>
      <c r="FTU933" s="14"/>
      <c r="FTV933" s="14"/>
      <c r="FTW933" s="14"/>
      <c r="FTX933" s="14"/>
      <c r="FTY933" s="14"/>
      <c r="FTZ933" s="14"/>
      <c r="FUA933" s="14"/>
      <c r="FUB933" s="14"/>
      <c r="FUC933" s="14"/>
      <c r="FUD933" s="14"/>
      <c r="FUE933" s="14"/>
      <c r="FUF933" s="14"/>
      <c r="FUG933" s="14"/>
      <c r="FUH933" s="14"/>
      <c r="FUI933" s="14"/>
      <c r="FUJ933" s="14"/>
      <c r="FUK933" s="14"/>
      <c r="FUL933" s="14"/>
      <c r="FUM933" s="14"/>
      <c r="FUN933" s="14"/>
      <c r="FUO933" s="14"/>
      <c r="FUP933" s="14"/>
      <c r="FUQ933" s="14"/>
      <c r="FUR933" s="14"/>
      <c r="FUS933" s="14"/>
      <c r="FUT933" s="14"/>
      <c r="FUU933" s="14"/>
      <c r="FUV933" s="14"/>
      <c r="FUW933" s="14"/>
      <c r="FUX933" s="14"/>
      <c r="FUY933" s="14"/>
      <c r="FUZ933" s="14"/>
      <c r="FVA933" s="14"/>
      <c r="FVB933" s="14"/>
      <c r="FVC933" s="14"/>
      <c r="FVD933" s="14"/>
      <c r="FVE933" s="14"/>
      <c r="FVF933" s="14"/>
      <c r="FVG933" s="14"/>
      <c r="FVH933" s="14"/>
      <c r="FVI933" s="14"/>
      <c r="FVJ933" s="14"/>
      <c r="FVK933" s="14"/>
      <c r="FVL933" s="14"/>
      <c r="FVM933" s="14"/>
      <c r="FVN933" s="14"/>
      <c r="FVO933" s="14"/>
      <c r="FVP933" s="14"/>
      <c r="FVQ933" s="14"/>
      <c r="FVR933" s="14"/>
      <c r="FVS933" s="14"/>
      <c r="FVT933" s="14"/>
      <c r="FVU933" s="14"/>
      <c r="FVV933" s="14"/>
      <c r="FVW933" s="14"/>
      <c r="FVX933" s="14"/>
      <c r="FVY933" s="14"/>
      <c r="FVZ933" s="14"/>
      <c r="FWA933" s="14"/>
      <c r="FWB933" s="14"/>
      <c r="FWC933" s="14"/>
      <c r="FWD933" s="14"/>
      <c r="FWE933" s="14"/>
      <c r="FWF933" s="14"/>
      <c r="FWG933" s="14"/>
      <c r="FWH933" s="14"/>
      <c r="FWI933" s="14"/>
      <c r="FWJ933" s="14"/>
      <c r="FWK933" s="14"/>
      <c r="FWL933" s="14"/>
      <c r="FWM933" s="14"/>
      <c r="FWN933" s="14"/>
      <c r="FWO933" s="14"/>
      <c r="FWP933" s="14"/>
      <c r="FWQ933" s="14"/>
      <c r="FWR933" s="14"/>
      <c r="FWS933" s="14"/>
      <c r="FWT933" s="14"/>
      <c r="FWU933" s="14"/>
      <c r="FWV933" s="14"/>
      <c r="FWW933" s="14"/>
      <c r="FWX933" s="14"/>
      <c r="FWY933" s="14"/>
      <c r="FWZ933" s="14"/>
      <c r="FXA933" s="14"/>
      <c r="FXB933" s="14"/>
      <c r="FXC933" s="14"/>
      <c r="FXD933" s="14"/>
      <c r="FXE933" s="14"/>
      <c r="FXF933" s="14"/>
      <c r="FXG933" s="14"/>
      <c r="FXH933" s="14"/>
      <c r="FXI933" s="14"/>
      <c r="FXJ933" s="14"/>
      <c r="FXK933" s="14"/>
      <c r="FXL933" s="14"/>
      <c r="FXM933" s="14"/>
      <c r="FXN933" s="14"/>
      <c r="FXO933" s="14"/>
      <c r="FXP933" s="14"/>
      <c r="FXQ933" s="14"/>
      <c r="FXR933" s="14"/>
      <c r="FXS933" s="14"/>
      <c r="FXT933" s="14"/>
      <c r="FXU933" s="14"/>
      <c r="FXV933" s="14"/>
      <c r="FXW933" s="14"/>
      <c r="FXX933" s="14"/>
      <c r="FXY933" s="14"/>
      <c r="FXZ933" s="14"/>
      <c r="FYA933" s="14"/>
      <c r="FYB933" s="14"/>
      <c r="FYC933" s="14"/>
      <c r="FYD933" s="14"/>
      <c r="FYE933" s="14"/>
      <c r="FYF933" s="14"/>
      <c r="FYG933" s="14"/>
      <c r="FYH933" s="14"/>
      <c r="FYI933" s="14"/>
      <c r="FYJ933" s="14"/>
      <c r="FYK933" s="14"/>
      <c r="FYL933" s="14"/>
      <c r="FYM933" s="14"/>
      <c r="FYN933" s="14"/>
      <c r="FYO933" s="14"/>
      <c r="FYP933" s="14"/>
      <c r="FYQ933" s="14"/>
      <c r="FYR933" s="14"/>
      <c r="FYS933" s="14"/>
      <c r="FYT933" s="14"/>
      <c r="FYU933" s="14"/>
      <c r="FYV933" s="14"/>
      <c r="FYW933" s="14"/>
      <c r="FYX933" s="14"/>
      <c r="FYY933" s="14"/>
      <c r="FYZ933" s="14"/>
      <c r="FZA933" s="14"/>
      <c r="FZB933" s="14"/>
      <c r="FZC933" s="14"/>
      <c r="FZD933" s="14"/>
      <c r="FZE933" s="14"/>
      <c r="FZF933" s="14"/>
      <c r="FZG933" s="14"/>
      <c r="FZH933" s="14"/>
      <c r="FZI933" s="14"/>
      <c r="FZJ933" s="14"/>
      <c r="FZK933" s="14"/>
      <c r="FZL933" s="14"/>
      <c r="FZM933" s="14"/>
      <c r="FZN933" s="14"/>
      <c r="FZO933" s="14"/>
      <c r="FZP933" s="14"/>
      <c r="FZQ933" s="14"/>
      <c r="FZR933" s="14"/>
      <c r="FZS933" s="14"/>
      <c r="FZT933" s="14"/>
      <c r="FZU933" s="14"/>
      <c r="FZV933" s="14"/>
      <c r="FZW933" s="14"/>
      <c r="FZX933" s="14"/>
      <c r="FZY933" s="14"/>
      <c r="FZZ933" s="14"/>
      <c r="GAA933" s="14"/>
      <c r="GAB933" s="14"/>
      <c r="GAC933" s="14"/>
      <c r="GAD933" s="14"/>
      <c r="GAE933" s="14"/>
      <c r="GAF933" s="14"/>
      <c r="GAG933" s="14"/>
      <c r="GAH933" s="14"/>
      <c r="GAI933" s="14"/>
      <c r="GAJ933" s="14"/>
      <c r="GAK933" s="14"/>
      <c r="GAL933" s="14"/>
      <c r="GAM933" s="14"/>
      <c r="GAN933" s="14"/>
      <c r="GAO933" s="14"/>
      <c r="GAP933" s="14"/>
      <c r="GAQ933" s="14"/>
      <c r="GAR933" s="14"/>
      <c r="GAS933" s="14"/>
      <c r="GAT933" s="14"/>
      <c r="GAU933" s="14"/>
      <c r="GAV933" s="14"/>
      <c r="GAW933" s="14"/>
      <c r="GAX933" s="14"/>
      <c r="GAY933" s="14"/>
      <c r="GAZ933" s="14"/>
      <c r="GBA933" s="14"/>
      <c r="GBB933" s="14"/>
      <c r="GBC933" s="14"/>
      <c r="GBD933" s="14"/>
      <c r="GBE933" s="14"/>
      <c r="GBF933" s="14"/>
      <c r="GBG933" s="14"/>
      <c r="GBH933" s="14"/>
      <c r="GBI933" s="14"/>
      <c r="GBJ933" s="14"/>
      <c r="GBK933" s="14"/>
      <c r="GBL933" s="14"/>
      <c r="GBM933" s="14"/>
      <c r="GBN933" s="14"/>
      <c r="GBO933" s="14"/>
      <c r="GBP933" s="14"/>
      <c r="GBQ933" s="14"/>
      <c r="GBR933" s="14"/>
      <c r="GBS933" s="14"/>
      <c r="GBT933" s="14"/>
      <c r="GBU933" s="14"/>
      <c r="GBV933" s="14"/>
      <c r="GBW933" s="14"/>
      <c r="GBX933" s="14"/>
      <c r="GBY933" s="14"/>
      <c r="GBZ933" s="14"/>
      <c r="GCA933" s="14"/>
      <c r="GCB933" s="14"/>
      <c r="GCC933" s="14"/>
      <c r="GCD933" s="14"/>
      <c r="GCE933" s="14"/>
      <c r="GCF933" s="14"/>
      <c r="GCG933" s="14"/>
      <c r="GCH933" s="14"/>
      <c r="GCI933" s="14"/>
      <c r="GCJ933" s="14"/>
      <c r="GCK933" s="14"/>
      <c r="GCL933" s="14"/>
      <c r="GCM933" s="14"/>
      <c r="GCN933" s="14"/>
      <c r="GCO933" s="14"/>
      <c r="GCP933" s="14"/>
      <c r="GCQ933" s="14"/>
      <c r="GCR933" s="14"/>
      <c r="GCS933" s="14"/>
      <c r="GCT933" s="14"/>
      <c r="GCU933" s="14"/>
      <c r="GCV933" s="14"/>
      <c r="GCW933" s="14"/>
      <c r="GCX933" s="14"/>
      <c r="GCY933" s="14"/>
      <c r="GCZ933" s="14"/>
      <c r="GDA933" s="14"/>
      <c r="GDB933" s="14"/>
      <c r="GDC933" s="14"/>
      <c r="GDD933" s="14"/>
      <c r="GDE933" s="14"/>
      <c r="GDF933" s="14"/>
      <c r="GDG933" s="14"/>
      <c r="GDH933" s="14"/>
      <c r="GDI933" s="14"/>
      <c r="GDJ933" s="14"/>
      <c r="GDK933" s="14"/>
      <c r="GDL933" s="14"/>
      <c r="GDM933" s="14"/>
      <c r="GDN933" s="14"/>
      <c r="GDO933" s="14"/>
      <c r="GDP933" s="14"/>
      <c r="GDQ933" s="14"/>
      <c r="GDR933" s="14"/>
      <c r="GDS933" s="14"/>
      <c r="GDT933" s="14"/>
      <c r="GDU933" s="14"/>
      <c r="GDV933" s="14"/>
      <c r="GDW933" s="14"/>
      <c r="GDX933" s="14"/>
      <c r="GDY933" s="14"/>
      <c r="GDZ933" s="14"/>
      <c r="GEA933" s="14"/>
      <c r="GEB933" s="14"/>
      <c r="GEC933" s="14"/>
      <c r="GED933" s="14"/>
      <c r="GEE933" s="14"/>
      <c r="GEF933" s="14"/>
      <c r="GEG933" s="14"/>
      <c r="GEH933" s="14"/>
      <c r="GEI933" s="14"/>
      <c r="GEJ933" s="14"/>
      <c r="GEK933" s="14"/>
      <c r="GEL933" s="14"/>
      <c r="GEM933" s="14"/>
      <c r="GEN933" s="14"/>
      <c r="GEO933" s="14"/>
      <c r="GEP933" s="14"/>
      <c r="GEQ933" s="14"/>
      <c r="GER933" s="14"/>
      <c r="GES933" s="14"/>
      <c r="GET933" s="14"/>
      <c r="GEU933" s="14"/>
      <c r="GEV933" s="14"/>
      <c r="GEW933" s="14"/>
      <c r="GEX933" s="14"/>
      <c r="GEY933" s="14"/>
      <c r="GEZ933" s="14"/>
      <c r="GFA933" s="14"/>
      <c r="GFB933" s="14"/>
      <c r="GFC933" s="14"/>
      <c r="GFD933" s="14"/>
      <c r="GFE933" s="14"/>
      <c r="GFF933" s="14"/>
      <c r="GFG933" s="14"/>
      <c r="GFH933" s="14"/>
      <c r="GFI933" s="14"/>
      <c r="GFJ933" s="14"/>
      <c r="GFK933" s="14"/>
      <c r="GFL933" s="14"/>
      <c r="GFM933" s="14"/>
      <c r="GFN933" s="14"/>
      <c r="GFO933" s="14"/>
      <c r="GFP933" s="14"/>
      <c r="GFQ933" s="14"/>
      <c r="GFR933" s="14"/>
      <c r="GFS933" s="14"/>
      <c r="GFT933" s="14"/>
      <c r="GFU933" s="14"/>
      <c r="GFV933" s="14"/>
      <c r="GFW933" s="14"/>
      <c r="GFX933" s="14"/>
      <c r="GFY933" s="14"/>
      <c r="GFZ933" s="14"/>
      <c r="GGA933" s="14"/>
      <c r="GGB933" s="14"/>
      <c r="GGC933" s="14"/>
      <c r="GGD933" s="14"/>
      <c r="GGE933" s="14"/>
      <c r="GGF933" s="14"/>
      <c r="GGG933" s="14"/>
      <c r="GGH933" s="14"/>
      <c r="GGI933" s="14"/>
      <c r="GGJ933" s="14"/>
      <c r="GGK933" s="14"/>
      <c r="GGL933" s="14"/>
      <c r="GGM933" s="14"/>
      <c r="GGN933" s="14"/>
      <c r="GGO933" s="14"/>
      <c r="GGP933" s="14"/>
      <c r="GGQ933" s="14"/>
      <c r="GGR933" s="14"/>
      <c r="GGS933" s="14"/>
      <c r="GGT933" s="14"/>
      <c r="GGU933" s="14"/>
      <c r="GGV933" s="14"/>
      <c r="GGW933" s="14"/>
      <c r="GGX933" s="14"/>
      <c r="GGY933" s="14"/>
      <c r="GGZ933" s="14"/>
      <c r="GHA933" s="14"/>
      <c r="GHB933" s="14"/>
      <c r="GHC933" s="14"/>
      <c r="GHD933" s="14"/>
      <c r="GHE933" s="14"/>
      <c r="GHF933" s="14"/>
      <c r="GHG933" s="14"/>
      <c r="GHH933" s="14"/>
      <c r="GHI933" s="14"/>
      <c r="GHJ933" s="14"/>
      <c r="GHK933" s="14"/>
      <c r="GHL933" s="14"/>
      <c r="GHM933" s="14"/>
      <c r="GHN933" s="14"/>
      <c r="GHO933" s="14"/>
      <c r="GHP933" s="14"/>
      <c r="GHQ933" s="14"/>
      <c r="GHR933" s="14"/>
      <c r="GHS933" s="14"/>
      <c r="GHT933" s="14"/>
      <c r="GHU933" s="14"/>
      <c r="GHV933" s="14"/>
      <c r="GHW933" s="14"/>
      <c r="GHX933" s="14"/>
      <c r="GHY933" s="14"/>
      <c r="GHZ933" s="14"/>
      <c r="GIA933" s="14"/>
      <c r="GIB933" s="14"/>
      <c r="GIC933" s="14"/>
      <c r="GID933" s="14"/>
      <c r="GIE933" s="14"/>
      <c r="GIF933" s="14"/>
      <c r="GIG933" s="14"/>
      <c r="GIH933" s="14"/>
      <c r="GII933" s="14"/>
      <c r="GIJ933" s="14"/>
      <c r="GIK933" s="14"/>
      <c r="GIL933" s="14"/>
      <c r="GIM933" s="14"/>
      <c r="GIN933" s="14"/>
      <c r="GIO933" s="14"/>
      <c r="GIP933" s="14"/>
      <c r="GIQ933" s="14"/>
      <c r="GIR933" s="14"/>
      <c r="GIS933" s="14"/>
      <c r="GIT933" s="14"/>
      <c r="GIU933" s="14"/>
      <c r="GIV933" s="14"/>
      <c r="GIW933" s="14"/>
      <c r="GIX933" s="14"/>
      <c r="GIY933" s="14"/>
      <c r="GIZ933" s="14"/>
      <c r="GJA933" s="14"/>
      <c r="GJB933" s="14"/>
      <c r="GJC933" s="14"/>
      <c r="GJD933" s="14"/>
      <c r="GJE933" s="14"/>
      <c r="GJF933" s="14"/>
      <c r="GJG933" s="14"/>
      <c r="GJH933" s="14"/>
      <c r="GJI933" s="14"/>
      <c r="GJJ933" s="14"/>
      <c r="GJK933" s="14"/>
      <c r="GJL933" s="14"/>
      <c r="GJM933" s="14"/>
      <c r="GJN933" s="14"/>
      <c r="GJO933" s="14"/>
      <c r="GJP933" s="14"/>
      <c r="GJQ933" s="14"/>
      <c r="GJR933" s="14"/>
      <c r="GJS933" s="14"/>
      <c r="GJT933" s="14"/>
      <c r="GJU933" s="14"/>
      <c r="GJV933" s="14"/>
      <c r="GJW933" s="14"/>
      <c r="GJX933" s="14"/>
      <c r="GJY933" s="14"/>
      <c r="GJZ933" s="14"/>
      <c r="GKA933" s="14"/>
      <c r="GKB933" s="14"/>
      <c r="GKC933" s="14"/>
      <c r="GKD933" s="14"/>
      <c r="GKE933" s="14"/>
      <c r="GKF933" s="14"/>
      <c r="GKG933" s="14"/>
      <c r="GKH933" s="14"/>
      <c r="GKI933" s="14"/>
      <c r="GKJ933" s="14"/>
      <c r="GKK933" s="14"/>
      <c r="GKL933" s="14"/>
      <c r="GKM933" s="14"/>
      <c r="GKN933" s="14"/>
      <c r="GKO933" s="14"/>
      <c r="GKP933" s="14"/>
      <c r="GKQ933" s="14"/>
      <c r="GKR933" s="14"/>
      <c r="GKS933" s="14"/>
      <c r="GKT933" s="14"/>
      <c r="GKU933" s="14"/>
      <c r="GKV933" s="14"/>
      <c r="GKW933" s="14"/>
      <c r="GKX933" s="14"/>
      <c r="GKY933" s="14"/>
      <c r="GKZ933" s="14"/>
      <c r="GLA933" s="14"/>
      <c r="GLB933" s="14"/>
      <c r="GLC933" s="14"/>
      <c r="GLD933" s="14"/>
      <c r="GLE933" s="14"/>
      <c r="GLF933" s="14"/>
      <c r="GLG933" s="14"/>
      <c r="GLH933" s="14"/>
      <c r="GLI933" s="14"/>
      <c r="GLJ933" s="14"/>
      <c r="GLK933" s="14"/>
      <c r="GLL933" s="14"/>
      <c r="GLM933" s="14"/>
      <c r="GLN933" s="14"/>
      <c r="GLO933" s="14"/>
      <c r="GLP933" s="14"/>
      <c r="GLQ933" s="14"/>
      <c r="GLR933" s="14"/>
      <c r="GLS933" s="14"/>
      <c r="GLT933" s="14"/>
      <c r="GLU933" s="14"/>
      <c r="GLV933" s="14"/>
      <c r="GLW933" s="14"/>
      <c r="GLX933" s="14"/>
      <c r="GLY933" s="14"/>
      <c r="GLZ933" s="14"/>
      <c r="GMA933" s="14"/>
      <c r="GMB933" s="14"/>
      <c r="GMC933" s="14"/>
      <c r="GMD933" s="14"/>
      <c r="GME933" s="14"/>
      <c r="GMF933" s="14"/>
      <c r="GMG933" s="14"/>
      <c r="GMH933" s="14"/>
      <c r="GMI933" s="14"/>
      <c r="GMJ933" s="14"/>
      <c r="GMK933" s="14"/>
      <c r="GML933" s="14"/>
      <c r="GMM933" s="14"/>
      <c r="GMN933" s="14"/>
      <c r="GMO933" s="14"/>
      <c r="GMP933" s="14"/>
      <c r="GMQ933" s="14"/>
      <c r="GMR933" s="14"/>
      <c r="GMS933" s="14"/>
      <c r="GMT933" s="14"/>
      <c r="GMU933" s="14"/>
      <c r="GMV933" s="14"/>
      <c r="GMW933" s="14"/>
      <c r="GMX933" s="14"/>
      <c r="GMY933" s="14"/>
      <c r="GMZ933" s="14"/>
      <c r="GNA933" s="14"/>
      <c r="GNB933" s="14"/>
      <c r="GNC933" s="14"/>
      <c r="GND933" s="14"/>
      <c r="GNE933" s="14"/>
      <c r="GNF933" s="14"/>
      <c r="GNG933" s="14"/>
      <c r="GNH933" s="14"/>
      <c r="GNI933" s="14"/>
      <c r="GNJ933" s="14"/>
      <c r="GNK933" s="14"/>
      <c r="GNL933" s="14"/>
      <c r="GNM933" s="14"/>
      <c r="GNN933" s="14"/>
      <c r="GNO933" s="14"/>
      <c r="GNP933" s="14"/>
      <c r="GNQ933" s="14"/>
      <c r="GNR933" s="14"/>
      <c r="GNS933" s="14"/>
      <c r="GNT933" s="14"/>
      <c r="GNU933" s="14"/>
      <c r="GNV933" s="14"/>
      <c r="GNW933" s="14"/>
      <c r="GNX933" s="14"/>
      <c r="GNY933" s="14"/>
      <c r="GNZ933" s="14"/>
      <c r="GOA933" s="14"/>
      <c r="GOB933" s="14"/>
      <c r="GOC933" s="14"/>
      <c r="GOD933" s="14"/>
      <c r="GOE933" s="14"/>
      <c r="GOF933" s="14"/>
      <c r="GOG933" s="14"/>
      <c r="GOH933" s="14"/>
      <c r="GOI933" s="14"/>
      <c r="GOJ933" s="14"/>
      <c r="GOK933" s="14"/>
      <c r="GOL933" s="14"/>
      <c r="GOM933" s="14"/>
      <c r="GON933" s="14"/>
      <c r="GOO933" s="14"/>
      <c r="GOP933" s="14"/>
      <c r="GOQ933" s="14"/>
      <c r="GOR933" s="14"/>
      <c r="GOS933" s="14"/>
      <c r="GOT933" s="14"/>
      <c r="GOU933" s="14"/>
      <c r="GOV933" s="14"/>
      <c r="GOW933" s="14"/>
      <c r="GOX933" s="14"/>
      <c r="GOY933" s="14"/>
      <c r="GOZ933" s="14"/>
      <c r="GPA933" s="14"/>
      <c r="GPB933" s="14"/>
      <c r="GPC933" s="14"/>
      <c r="GPD933" s="14"/>
      <c r="GPE933" s="14"/>
      <c r="GPF933" s="14"/>
      <c r="GPG933" s="14"/>
      <c r="GPH933" s="14"/>
      <c r="GPI933" s="14"/>
      <c r="GPJ933" s="14"/>
      <c r="GPK933" s="14"/>
      <c r="GPL933" s="14"/>
      <c r="GPM933" s="14"/>
      <c r="GPN933" s="14"/>
      <c r="GPO933" s="14"/>
      <c r="GPP933" s="14"/>
      <c r="GPQ933" s="14"/>
      <c r="GPR933" s="14"/>
      <c r="GPS933" s="14"/>
      <c r="GPT933" s="14"/>
      <c r="GPU933" s="14"/>
      <c r="GPV933" s="14"/>
      <c r="GPW933" s="14"/>
      <c r="GPX933" s="14"/>
      <c r="GPY933" s="14"/>
      <c r="GPZ933" s="14"/>
      <c r="GQA933" s="14"/>
      <c r="GQB933" s="14"/>
      <c r="GQC933" s="14"/>
      <c r="GQD933" s="14"/>
      <c r="GQE933" s="14"/>
      <c r="GQF933" s="14"/>
      <c r="GQG933" s="14"/>
      <c r="GQH933" s="14"/>
      <c r="GQI933" s="14"/>
      <c r="GQJ933" s="14"/>
      <c r="GQK933" s="14"/>
      <c r="GQL933" s="14"/>
      <c r="GQM933" s="14"/>
      <c r="GQN933" s="14"/>
      <c r="GQO933" s="14"/>
      <c r="GQP933" s="14"/>
      <c r="GQQ933" s="14"/>
      <c r="GQR933" s="14"/>
      <c r="GQS933" s="14"/>
      <c r="GQT933" s="14"/>
      <c r="GQU933" s="14"/>
      <c r="GQV933" s="14"/>
      <c r="GQW933" s="14"/>
      <c r="GQX933" s="14"/>
      <c r="GQY933" s="14"/>
      <c r="GQZ933" s="14"/>
      <c r="GRA933" s="14"/>
      <c r="GRB933" s="14"/>
      <c r="GRC933" s="14"/>
      <c r="GRD933" s="14"/>
      <c r="GRE933" s="14"/>
      <c r="GRF933" s="14"/>
      <c r="GRG933" s="14"/>
      <c r="GRH933" s="14"/>
      <c r="GRI933" s="14"/>
      <c r="GRJ933" s="14"/>
      <c r="GRK933" s="14"/>
      <c r="GRL933" s="14"/>
      <c r="GRM933" s="14"/>
      <c r="GRN933" s="14"/>
      <c r="GRO933" s="14"/>
      <c r="GRP933" s="14"/>
      <c r="GRQ933" s="14"/>
      <c r="GRR933" s="14"/>
      <c r="GRS933" s="14"/>
      <c r="GRT933" s="14"/>
      <c r="GRU933" s="14"/>
      <c r="GRV933" s="14"/>
      <c r="GRW933" s="14"/>
      <c r="GRX933" s="14"/>
      <c r="GRY933" s="14"/>
      <c r="GRZ933" s="14"/>
      <c r="GSA933" s="14"/>
      <c r="GSB933" s="14"/>
      <c r="GSC933" s="14"/>
      <c r="GSD933" s="14"/>
      <c r="GSE933" s="14"/>
      <c r="GSF933" s="14"/>
      <c r="GSG933" s="14"/>
      <c r="GSH933" s="14"/>
      <c r="GSI933" s="14"/>
      <c r="GSJ933" s="14"/>
      <c r="GSK933" s="14"/>
      <c r="GSL933" s="14"/>
      <c r="GSM933" s="14"/>
      <c r="GSN933" s="14"/>
      <c r="GSO933" s="14"/>
      <c r="GSP933" s="14"/>
      <c r="GSQ933" s="14"/>
      <c r="GSR933" s="14"/>
      <c r="GSS933" s="14"/>
      <c r="GST933" s="14"/>
      <c r="GSU933" s="14"/>
      <c r="GSV933" s="14"/>
      <c r="GSW933" s="14"/>
      <c r="GSX933" s="14"/>
      <c r="GSY933" s="14"/>
      <c r="GSZ933" s="14"/>
      <c r="GTA933" s="14"/>
      <c r="GTB933" s="14"/>
      <c r="GTC933" s="14"/>
      <c r="GTD933" s="14"/>
      <c r="GTE933" s="14"/>
      <c r="GTF933" s="14"/>
      <c r="GTG933" s="14"/>
      <c r="GTH933" s="14"/>
      <c r="GTI933" s="14"/>
      <c r="GTJ933" s="14"/>
      <c r="GTK933" s="14"/>
      <c r="GTL933" s="14"/>
      <c r="GTM933" s="14"/>
      <c r="GTN933" s="14"/>
      <c r="GTO933" s="14"/>
      <c r="GTP933" s="14"/>
      <c r="GTQ933" s="14"/>
      <c r="GTR933" s="14"/>
      <c r="GTS933" s="14"/>
      <c r="GTT933" s="14"/>
      <c r="GTU933" s="14"/>
      <c r="GTV933" s="14"/>
      <c r="GTW933" s="14"/>
      <c r="GTX933" s="14"/>
      <c r="GTY933" s="14"/>
      <c r="GTZ933" s="14"/>
      <c r="GUA933" s="14"/>
      <c r="GUB933" s="14"/>
      <c r="GUC933" s="14"/>
      <c r="GUD933" s="14"/>
      <c r="GUE933" s="14"/>
      <c r="GUF933" s="14"/>
      <c r="GUG933" s="14"/>
      <c r="GUH933" s="14"/>
      <c r="GUI933" s="14"/>
      <c r="GUJ933" s="14"/>
      <c r="GUK933" s="14"/>
      <c r="GUL933" s="14"/>
      <c r="GUM933" s="14"/>
      <c r="GUN933" s="14"/>
      <c r="GUO933" s="14"/>
      <c r="GUP933" s="14"/>
      <c r="GUQ933" s="14"/>
      <c r="GUR933" s="14"/>
      <c r="GUS933" s="14"/>
      <c r="GUT933" s="14"/>
      <c r="GUU933" s="14"/>
      <c r="GUV933" s="14"/>
      <c r="GUW933" s="14"/>
      <c r="GUX933" s="14"/>
      <c r="GUY933" s="14"/>
      <c r="GUZ933" s="14"/>
      <c r="GVA933" s="14"/>
      <c r="GVB933" s="14"/>
      <c r="GVC933" s="14"/>
      <c r="GVD933" s="14"/>
      <c r="GVE933" s="14"/>
      <c r="GVF933" s="14"/>
      <c r="GVG933" s="14"/>
      <c r="GVH933" s="14"/>
      <c r="GVI933" s="14"/>
      <c r="GVJ933" s="14"/>
      <c r="GVK933" s="14"/>
      <c r="GVL933" s="14"/>
      <c r="GVM933" s="14"/>
      <c r="GVN933" s="14"/>
      <c r="GVO933" s="14"/>
      <c r="GVP933" s="14"/>
      <c r="GVQ933" s="14"/>
      <c r="GVR933" s="14"/>
      <c r="GVS933" s="14"/>
      <c r="GVT933" s="14"/>
      <c r="GVU933" s="14"/>
      <c r="GVV933" s="14"/>
      <c r="GVW933" s="14"/>
      <c r="GVX933" s="14"/>
      <c r="GVY933" s="14"/>
      <c r="GVZ933" s="14"/>
      <c r="GWA933" s="14"/>
      <c r="GWB933" s="14"/>
      <c r="GWC933" s="14"/>
      <c r="GWD933" s="14"/>
      <c r="GWE933" s="14"/>
      <c r="GWF933" s="14"/>
      <c r="GWG933" s="14"/>
      <c r="GWH933" s="14"/>
      <c r="GWI933" s="14"/>
      <c r="GWJ933" s="14"/>
      <c r="GWK933" s="14"/>
      <c r="GWL933" s="14"/>
      <c r="GWM933" s="14"/>
      <c r="GWN933" s="14"/>
      <c r="GWO933" s="14"/>
      <c r="GWP933" s="14"/>
      <c r="GWQ933" s="14"/>
      <c r="GWR933" s="14"/>
      <c r="GWS933" s="14"/>
      <c r="GWT933" s="14"/>
      <c r="GWU933" s="14"/>
      <c r="GWV933" s="14"/>
      <c r="GWW933" s="14"/>
      <c r="GWX933" s="14"/>
      <c r="GWY933" s="14"/>
      <c r="GWZ933" s="14"/>
      <c r="GXA933" s="14"/>
      <c r="GXB933" s="14"/>
      <c r="GXC933" s="14"/>
      <c r="GXD933" s="14"/>
      <c r="GXE933" s="14"/>
      <c r="GXF933" s="14"/>
      <c r="GXG933" s="14"/>
      <c r="GXH933" s="14"/>
      <c r="GXI933" s="14"/>
      <c r="GXJ933" s="14"/>
      <c r="GXK933" s="14"/>
      <c r="GXL933" s="14"/>
      <c r="GXM933" s="14"/>
      <c r="GXN933" s="14"/>
      <c r="GXO933" s="14"/>
      <c r="GXP933" s="14"/>
      <c r="GXQ933" s="14"/>
      <c r="GXR933" s="14"/>
      <c r="GXS933" s="14"/>
      <c r="GXT933" s="14"/>
      <c r="GXU933" s="14"/>
      <c r="GXV933" s="14"/>
      <c r="GXW933" s="14"/>
      <c r="GXX933" s="14"/>
      <c r="GXY933" s="14"/>
      <c r="GXZ933" s="14"/>
      <c r="GYA933" s="14"/>
      <c r="GYB933" s="14"/>
      <c r="GYC933" s="14"/>
      <c r="GYD933" s="14"/>
      <c r="GYE933" s="14"/>
      <c r="GYF933" s="14"/>
      <c r="GYG933" s="14"/>
      <c r="GYH933" s="14"/>
      <c r="GYI933" s="14"/>
      <c r="GYJ933" s="14"/>
      <c r="GYK933" s="14"/>
      <c r="GYL933" s="14"/>
      <c r="GYM933" s="14"/>
      <c r="GYN933" s="14"/>
      <c r="GYO933" s="14"/>
      <c r="GYP933" s="14"/>
      <c r="GYQ933" s="14"/>
      <c r="GYR933" s="14"/>
      <c r="GYS933" s="14"/>
      <c r="GYT933" s="14"/>
      <c r="GYU933" s="14"/>
      <c r="GYV933" s="14"/>
      <c r="GYW933" s="14"/>
      <c r="GYX933" s="14"/>
      <c r="GYY933" s="14"/>
      <c r="GYZ933" s="14"/>
      <c r="GZA933" s="14"/>
      <c r="GZB933" s="14"/>
      <c r="GZC933" s="14"/>
      <c r="GZD933" s="14"/>
      <c r="GZE933" s="14"/>
      <c r="GZF933" s="14"/>
      <c r="GZG933" s="14"/>
      <c r="GZH933" s="14"/>
      <c r="GZI933" s="14"/>
      <c r="GZJ933" s="14"/>
      <c r="GZK933" s="14"/>
      <c r="GZL933" s="14"/>
      <c r="GZM933" s="14"/>
      <c r="GZN933" s="14"/>
      <c r="GZO933" s="14"/>
      <c r="GZP933" s="14"/>
      <c r="GZQ933" s="14"/>
      <c r="GZR933" s="14"/>
      <c r="GZS933" s="14"/>
      <c r="GZT933" s="14"/>
      <c r="GZU933" s="14"/>
      <c r="GZV933" s="14"/>
      <c r="GZW933" s="14"/>
      <c r="GZX933" s="14"/>
      <c r="GZY933" s="14"/>
      <c r="GZZ933" s="14"/>
      <c r="HAA933" s="14"/>
      <c r="HAB933" s="14"/>
      <c r="HAC933" s="14"/>
      <c r="HAD933" s="14"/>
      <c r="HAE933" s="14"/>
      <c r="HAF933" s="14"/>
      <c r="HAG933" s="14"/>
      <c r="HAH933" s="14"/>
      <c r="HAI933" s="14"/>
      <c r="HAJ933" s="14"/>
      <c r="HAK933" s="14"/>
      <c r="HAL933" s="14"/>
      <c r="HAM933" s="14"/>
      <c r="HAN933" s="14"/>
      <c r="HAO933" s="14"/>
      <c r="HAP933" s="14"/>
      <c r="HAQ933" s="14"/>
      <c r="HAR933" s="14"/>
      <c r="HAS933" s="14"/>
      <c r="HAT933" s="14"/>
      <c r="HAU933" s="14"/>
      <c r="HAV933" s="14"/>
      <c r="HAW933" s="14"/>
      <c r="HAX933" s="14"/>
      <c r="HAY933" s="14"/>
      <c r="HAZ933" s="14"/>
      <c r="HBA933" s="14"/>
      <c r="HBB933" s="14"/>
      <c r="HBC933" s="14"/>
      <c r="HBD933" s="14"/>
      <c r="HBE933" s="14"/>
      <c r="HBF933" s="14"/>
      <c r="HBG933" s="14"/>
      <c r="HBH933" s="14"/>
      <c r="HBI933" s="14"/>
      <c r="HBJ933" s="14"/>
      <c r="HBK933" s="14"/>
      <c r="HBL933" s="14"/>
      <c r="HBM933" s="14"/>
      <c r="HBN933" s="14"/>
      <c r="HBO933" s="14"/>
      <c r="HBP933" s="14"/>
      <c r="HBQ933" s="14"/>
      <c r="HBR933" s="14"/>
      <c r="HBS933" s="14"/>
      <c r="HBT933" s="14"/>
      <c r="HBU933" s="14"/>
      <c r="HBV933" s="14"/>
      <c r="HBW933" s="14"/>
      <c r="HBX933" s="14"/>
      <c r="HBY933" s="14"/>
      <c r="HBZ933" s="14"/>
      <c r="HCA933" s="14"/>
      <c r="HCB933" s="14"/>
      <c r="HCC933" s="14"/>
      <c r="HCD933" s="14"/>
      <c r="HCE933" s="14"/>
      <c r="HCF933" s="14"/>
      <c r="HCG933" s="14"/>
      <c r="HCH933" s="14"/>
      <c r="HCI933" s="14"/>
      <c r="HCJ933" s="14"/>
      <c r="HCK933" s="14"/>
      <c r="HCL933" s="14"/>
      <c r="HCM933" s="14"/>
      <c r="HCN933" s="14"/>
      <c r="HCO933" s="14"/>
      <c r="HCP933" s="14"/>
      <c r="HCQ933" s="14"/>
      <c r="HCR933" s="14"/>
      <c r="HCS933" s="14"/>
      <c r="HCT933" s="14"/>
      <c r="HCU933" s="14"/>
      <c r="HCV933" s="14"/>
      <c r="HCW933" s="14"/>
      <c r="HCX933" s="14"/>
      <c r="HCY933" s="14"/>
      <c r="HCZ933" s="14"/>
      <c r="HDA933" s="14"/>
      <c r="HDB933" s="14"/>
      <c r="HDC933" s="14"/>
      <c r="HDD933" s="14"/>
      <c r="HDE933" s="14"/>
      <c r="HDF933" s="14"/>
      <c r="HDG933" s="14"/>
      <c r="HDH933" s="14"/>
      <c r="HDI933" s="14"/>
      <c r="HDJ933" s="14"/>
      <c r="HDK933" s="14"/>
      <c r="HDL933" s="14"/>
      <c r="HDM933" s="14"/>
      <c r="HDN933" s="14"/>
      <c r="HDO933" s="14"/>
      <c r="HDP933" s="14"/>
      <c r="HDQ933" s="14"/>
      <c r="HDR933" s="14"/>
      <c r="HDS933" s="14"/>
      <c r="HDT933" s="14"/>
      <c r="HDU933" s="14"/>
      <c r="HDV933" s="14"/>
      <c r="HDW933" s="14"/>
      <c r="HDX933" s="14"/>
      <c r="HDY933" s="14"/>
      <c r="HDZ933" s="14"/>
      <c r="HEA933" s="14"/>
      <c r="HEB933" s="14"/>
      <c r="HEC933" s="14"/>
      <c r="HED933" s="14"/>
      <c r="HEE933" s="14"/>
      <c r="HEF933" s="14"/>
      <c r="HEG933" s="14"/>
      <c r="HEH933" s="14"/>
      <c r="HEI933" s="14"/>
      <c r="HEJ933" s="14"/>
      <c r="HEK933" s="14"/>
      <c r="HEL933" s="14"/>
      <c r="HEM933" s="14"/>
      <c r="HEN933" s="14"/>
      <c r="HEO933" s="14"/>
      <c r="HEP933" s="14"/>
      <c r="HEQ933" s="14"/>
      <c r="HER933" s="14"/>
      <c r="HES933" s="14"/>
      <c r="HET933" s="14"/>
      <c r="HEU933" s="14"/>
      <c r="HEV933" s="14"/>
      <c r="HEW933" s="14"/>
      <c r="HEX933" s="14"/>
      <c r="HEY933" s="14"/>
      <c r="HEZ933" s="14"/>
      <c r="HFA933" s="14"/>
      <c r="HFB933" s="14"/>
      <c r="HFC933" s="14"/>
      <c r="HFD933" s="14"/>
      <c r="HFE933" s="14"/>
      <c r="HFF933" s="14"/>
      <c r="HFG933" s="14"/>
      <c r="HFH933" s="14"/>
      <c r="HFI933" s="14"/>
      <c r="HFJ933" s="14"/>
      <c r="HFK933" s="14"/>
      <c r="HFL933" s="14"/>
      <c r="HFM933" s="14"/>
      <c r="HFN933" s="14"/>
      <c r="HFO933" s="14"/>
      <c r="HFP933" s="14"/>
      <c r="HFQ933" s="14"/>
      <c r="HFR933" s="14"/>
      <c r="HFS933" s="14"/>
      <c r="HFT933" s="14"/>
      <c r="HFU933" s="14"/>
      <c r="HFV933" s="14"/>
      <c r="HFW933" s="14"/>
      <c r="HFX933" s="14"/>
      <c r="HFY933" s="14"/>
      <c r="HFZ933" s="14"/>
      <c r="HGA933" s="14"/>
      <c r="HGB933" s="14"/>
      <c r="HGC933" s="14"/>
      <c r="HGD933" s="14"/>
      <c r="HGE933" s="14"/>
      <c r="HGF933" s="14"/>
      <c r="HGG933" s="14"/>
      <c r="HGH933" s="14"/>
      <c r="HGI933" s="14"/>
      <c r="HGJ933" s="14"/>
      <c r="HGK933" s="14"/>
      <c r="HGL933" s="14"/>
      <c r="HGM933" s="14"/>
      <c r="HGN933" s="14"/>
      <c r="HGO933" s="14"/>
      <c r="HGP933" s="14"/>
      <c r="HGQ933" s="14"/>
      <c r="HGR933" s="14"/>
      <c r="HGS933" s="14"/>
      <c r="HGT933" s="14"/>
      <c r="HGU933" s="14"/>
      <c r="HGV933" s="14"/>
      <c r="HGW933" s="14"/>
      <c r="HGX933" s="14"/>
      <c r="HGY933" s="14"/>
      <c r="HGZ933" s="14"/>
      <c r="HHA933" s="14"/>
      <c r="HHB933" s="14"/>
      <c r="HHC933" s="14"/>
      <c r="HHD933" s="14"/>
      <c r="HHE933" s="14"/>
      <c r="HHF933" s="14"/>
      <c r="HHG933" s="14"/>
      <c r="HHH933" s="14"/>
      <c r="HHI933" s="14"/>
      <c r="HHJ933" s="14"/>
      <c r="HHK933" s="14"/>
      <c r="HHL933" s="14"/>
      <c r="HHM933" s="14"/>
      <c r="HHN933" s="14"/>
      <c r="HHO933" s="14"/>
      <c r="HHP933" s="14"/>
      <c r="HHQ933" s="14"/>
      <c r="HHR933" s="14"/>
      <c r="HHS933" s="14"/>
      <c r="HHT933" s="14"/>
      <c r="HHU933" s="14"/>
      <c r="HHV933" s="14"/>
      <c r="HHW933" s="14"/>
      <c r="HHX933" s="14"/>
      <c r="HHY933" s="14"/>
      <c r="HHZ933" s="14"/>
      <c r="HIA933" s="14"/>
      <c r="HIB933" s="14"/>
      <c r="HIC933" s="14"/>
      <c r="HID933" s="14"/>
      <c r="HIE933" s="14"/>
      <c r="HIF933" s="14"/>
      <c r="HIG933" s="14"/>
      <c r="HIH933" s="14"/>
      <c r="HII933" s="14"/>
      <c r="HIJ933" s="14"/>
      <c r="HIK933" s="14"/>
      <c r="HIL933" s="14"/>
      <c r="HIM933" s="14"/>
      <c r="HIN933" s="14"/>
      <c r="HIO933" s="14"/>
      <c r="HIP933" s="14"/>
      <c r="HIQ933" s="14"/>
      <c r="HIR933" s="14"/>
      <c r="HIS933" s="14"/>
      <c r="HIT933" s="14"/>
      <c r="HIU933" s="14"/>
      <c r="HIV933" s="14"/>
      <c r="HIW933" s="14"/>
      <c r="HIX933" s="14"/>
      <c r="HIY933" s="14"/>
      <c r="HIZ933" s="14"/>
      <c r="HJA933" s="14"/>
      <c r="HJB933" s="14"/>
      <c r="HJC933" s="14"/>
      <c r="HJD933" s="14"/>
      <c r="HJE933" s="14"/>
      <c r="HJF933" s="14"/>
      <c r="HJG933" s="14"/>
      <c r="HJH933" s="14"/>
      <c r="HJI933" s="14"/>
      <c r="HJJ933" s="14"/>
      <c r="HJK933" s="14"/>
      <c r="HJL933" s="14"/>
      <c r="HJM933" s="14"/>
      <c r="HJN933" s="14"/>
      <c r="HJO933" s="14"/>
      <c r="HJP933" s="14"/>
      <c r="HJQ933" s="14"/>
      <c r="HJR933" s="14"/>
      <c r="HJS933" s="14"/>
      <c r="HJT933" s="14"/>
      <c r="HJU933" s="14"/>
      <c r="HJV933" s="14"/>
      <c r="HJW933" s="14"/>
      <c r="HJX933" s="14"/>
      <c r="HJY933" s="14"/>
      <c r="HJZ933" s="14"/>
      <c r="HKA933" s="14"/>
      <c r="HKB933" s="14"/>
      <c r="HKC933" s="14"/>
      <c r="HKD933" s="14"/>
      <c r="HKE933" s="14"/>
      <c r="HKF933" s="14"/>
      <c r="HKG933" s="14"/>
      <c r="HKH933" s="14"/>
      <c r="HKI933" s="14"/>
      <c r="HKJ933" s="14"/>
      <c r="HKK933" s="14"/>
      <c r="HKL933" s="14"/>
      <c r="HKM933" s="14"/>
      <c r="HKN933" s="14"/>
      <c r="HKO933" s="14"/>
      <c r="HKP933" s="14"/>
      <c r="HKQ933" s="14"/>
      <c r="HKR933" s="14"/>
      <c r="HKS933" s="14"/>
      <c r="HKT933" s="14"/>
      <c r="HKU933" s="14"/>
      <c r="HKV933" s="14"/>
      <c r="HKW933" s="14"/>
      <c r="HKX933" s="14"/>
      <c r="HKY933" s="14"/>
      <c r="HKZ933" s="14"/>
      <c r="HLA933" s="14"/>
      <c r="HLB933" s="14"/>
      <c r="HLC933" s="14"/>
      <c r="HLD933" s="14"/>
      <c r="HLE933" s="14"/>
      <c r="HLF933" s="14"/>
      <c r="HLG933" s="14"/>
      <c r="HLH933" s="14"/>
      <c r="HLI933" s="14"/>
      <c r="HLJ933" s="14"/>
      <c r="HLK933" s="14"/>
      <c r="HLL933" s="14"/>
      <c r="HLM933" s="14"/>
      <c r="HLN933" s="14"/>
      <c r="HLO933" s="14"/>
      <c r="HLP933" s="14"/>
      <c r="HLQ933" s="14"/>
      <c r="HLR933" s="14"/>
      <c r="HLS933" s="14"/>
      <c r="HLT933" s="14"/>
      <c r="HLU933" s="14"/>
      <c r="HLV933" s="14"/>
      <c r="HLW933" s="14"/>
      <c r="HLX933" s="14"/>
      <c r="HLY933" s="14"/>
      <c r="HLZ933" s="14"/>
      <c r="HMA933" s="14"/>
      <c r="HMB933" s="14"/>
      <c r="HMC933" s="14"/>
      <c r="HMD933" s="14"/>
      <c r="HME933" s="14"/>
      <c r="HMF933" s="14"/>
      <c r="HMG933" s="14"/>
      <c r="HMH933" s="14"/>
      <c r="HMI933" s="14"/>
      <c r="HMJ933" s="14"/>
      <c r="HMK933" s="14"/>
      <c r="HML933" s="14"/>
      <c r="HMM933" s="14"/>
      <c r="HMN933" s="14"/>
      <c r="HMO933" s="14"/>
      <c r="HMP933" s="14"/>
      <c r="HMQ933" s="14"/>
      <c r="HMR933" s="14"/>
      <c r="HMS933" s="14"/>
      <c r="HMT933" s="14"/>
      <c r="HMU933" s="14"/>
      <c r="HMV933" s="14"/>
      <c r="HMW933" s="14"/>
      <c r="HMX933" s="14"/>
      <c r="HMY933" s="14"/>
      <c r="HMZ933" s="14"/>
      <c r="HNA933" s="14"/>
      <c r="HNB933" s="14"/>
      <c r="HNC933" s="14"/>
      <c r="HND933" s="14"/>
      <c r="HNE933" s="14"/>
      <c r="HNF933" s="14"/>
      <c r="HNG933" s="14"/>
      <c r="HNH933" s="14"/>
      <c r="HNI933" s="14"/>
      <c r="HNJ933" s="14"/>
      <c r="HNK933" s="14"/>
      <c r="HNL933" s="14"/>
      <c r="HNM933" s="14"/>
      <c r="HNN933" s="14"/>
      <c r="HNO933" s="14"/>
      <c r="HNP933" s="14"/>
      <c r="HNQ933" s="14"/>
      <c r="HNR933" s="14"/>
      <c r="HNS933" s="14"/>
      <c r="HNT933" s="14"/>
      <c r="HNU933" s="14"/>
      <c r="HNV933" s="14"/>
      <c r="HNW933" s="14"/>
      <c r="HNX933" s="14"/>
      <c r="HNY933" s="14"/>
      <c r="HNZ933" s="14"/>
      <c r="HOA933" s="14"/>
      <c r="HOB933" s="14"/>
      <c r="HOC933" s="14"/>
      <c r="HOD933" s="14"/>
      <c r="HOE933" s="14"/>
      <c r="HOF933" s="14"/>
      <c r="HOG933" s="14"/>
      <c r="HOH933" s="14"/>
      <c r="HOI933" s="14"/>
      <c r="HOJ933" s="14"/>
      <c r="HOK933" s="14"/>
      <c r="HOL933" s="14"/>
      <c r="HOM933" s="14"/>
      <c r="HON933" s="14"/>
      <c r="HOO933" s="14"/>
      <c r="HOP933" s="14"/>
      <c r="HOQ933" s="14"/>
      <c r="HOR933" s="14"/>
      <c r="HOS933" s="14"/>
      <c r="HOT933" s="14"/>
      <c r="HOU933" s="14"/>
      <c r="HOV933" s="14"/>
      <c r="HOW933" s="14"/>
      <c r="HOX933" s="14"/>
      <c r="HOY933" s="14"/>
      <c r="HOZ933" s="14"/>
      <c r="HPA933" s="14"/>
      <c r="HPB933" s="14"/>
      <c r="HPC933" s="14"/>
      <c r="HPD933" s="14"/>
      <c r="HPE933" s="14"/>
      <c r="HPF933" s="14"/>
      <c r="HPG933" s="14"/>
      <c r="HPH933" s="14"/>
      <c r="HPI933" s="14"/>
      <c r="HPJ933" s="14"/>
      <c r="HPK933" s="14"/>
      <c r="HPL933" s="14"/>
      <c r="HPM933" s="14"/>
      <c r="HPN933" s="14"/>
      <c r="HPO933" s="14"/>
      <c r="HPP933" s="14"/>
      <c r="HPQ933" s="14"/>
      <c r="HPR933" s="14"/>
      <c r="HPS933" s="14"/>
      <c r="HPT933" s="14"/>
      <c r="HPU933" s="14"/>
      <c r="HPV933" s="14"/>
      <c r="HPW933" s="14"/>
      <c r="HPX933" s="14"/>
      <c r="HPY933" s="14"/>
      <c r="HPZ933" s="14"/>
      <c r="HQA933" s="14"/>
      <c r="HQB933" s="14"/>
      <c r="HQC933" s="14"/>
      <c r="HQD933" s="14"/>
      <c r="HQE933" s="14"/>
      <c r="HQF933" s="14"/>
      <c r="HQG933" s="14"/>
      <c r="HQH933" s="14"/>
      <c r="HQI933" s="14"/>
      <c r="HQJ933" s="14"/>
      <c r="HQK933" s="14"/>
      <c r="HQL933" s="14"/>
      <c r="HQM933" s="14"/>
      <c r="HQN933" s="14"/>
      <c r="HQO933" s="14"/>
      <c r="HQP933" s="14"/>
      <c r="HQQ933" s="14"/>
      <c r="HQR933" s="14"/>
      <c r="HQS933" s="14"/>
      <c r="HQT933" s="14"/>
      <c r="HQU933" s="14"/>
      <c r="HQV933" s="14"/>
      <c r="HQW933" s="14"/>
      <c r="HQX933" s="14"/>
      <c r="HQY933" s="14"/>
      <c r="HQZ933" s="14"/>
      <c r="HRA933" s="14"/>
      <c r="HRB933" s="14"/>
      <c r="HRC933" s="14"/>
      <c r="HRD933" s="14"/>
      <c r="HRE933" s="14"/>
      <c r="HRF933" s="14"/>
      <c r="HRG933" s="14"/>
      <c r="HRH933" s="14"/>
      <c r="HRI933" s="14"/>
      <c r="HRJ933" s="14"/>
      <c r="HRK933" s="14"/>
      <c r="HRL933" s="14"/>
      <c r="HRM933" s="14"/>
      <c r="HRN933" s="14"/>
      <c r="HRO933" s="14"/>
      <c r="HRP933" s="14"/>
      <c r="HRQ933" s="14"/>
      <c r="HRR933" s="14"/>
      <c r="HRS933" s="14"/>
      <c r="HRT933" s="14"/>
      <c r="HRU933" s="14"/>
      <c r="HRV933" s="14"/>
      <c r="HRW933" s="14"/>
      <c r="HRX933" s="14"/>
      <c r="HRY933" s="14"/>
      <c r="HRZ933" s="14"/>
      <c r="HSA933" s="14"/>
      <c r="HSB933" s="14"/>
      <c r="HSC933" s="14"/>
      <c r="HSD933" s="14"/>
      <c r="HSE933" s="14"/>
      <c r="HSF933" s="14"/>
      <c r="HSG933" s="14"/>
      <c r="HSH933" s="14"/>
      <c r="HSI933" s="14"/>
      <c r="HSJ933" s="14"/>
      <c r="HSK933" s="14"/>
      <c r="HSL933" s="14"/>
      <c r="HSM933" s="14"/>
      <c r="HSN933" s="14"/>
      <c r="HSO933" s="14"/>
      <c r="HSP933" s="14"/>
      <c r="HSQ933" s="14"/>
      <c r="HSR933" s="14"/>
      <c r="HSS933" s="14"/>
      <c r="HST933" s="14"/>
      <c r="HSU933" s="14"/>
      <c r="HSV933" s="14"/>
      <c r="HSW933" s="14"/>
      <c r="HSX933" s="14"/>
      <c r="HSY933" s="14"/>
      <c r="HSZ933" s="14"/>
      <c r="HTA933" s="14"/>
      <c r="HTB933" s="14"/>
      <c r="HTC933" s="14"/>
      <c r="HTD933" s="14"/>
      <c r="HTE933" s="14"/>
      <c r="HTF933" s="14"/>
      <c r="HTG933" s="14"/>
      <c r="HTH933" s="14"/>
      <c r="HTI933" s="14"/>
      <c r="HTJ933" s="14"/>
      <c r="HTK933" s="14"/>
      <c r="HTL933" s="14"/>
      <c r="HTM933" s="14"/>
      <c r="HTN933" s="14"/>
      <c r="HTO933" s="14"/>
      <c r="HTP933" s="14"/>
      <c r="HTQ933" s="14"/>
      <c r="HTR933" s="14"/>
      <c r="HTS933" s="14"/>
      <c r="HTT933" s="14"/>
      <c r="HTU933" s="14"/>
      <c r="HTV933" s="14"/>
      <c r="HTW933" s="14"/>
      <c r="HTX933" s="14"/>
      <c r="HTY933" s="14"/>
      <c r="HTZ933" s="14"/>
      <c r="HUA933" s="14"/>
      <c r="HUB933" s="14"/>
      <c r="HUC933" s="14"/>
      <c r="HUD933" s="14"/>
      <c r="HUE933" s="14"/>
      <c r="HUF933" s="14"/>
      <c r="HUG933" s="14"/>
      <c r="HUH933" s="14"/>
      <c r="HUI933" s="14"/>
      <c r="HUJ933" s="14"/>
      <c r="HUK933" s="14"/>
      <c r="HUL933" s="14"/>
      <c r="HUM933" s="14"/>
      <c r="HUN933" s="14"/>
      <c r="HUO933" s="14"/>
      <c r="HUP933" s="14"/>
      <c r="HUQ933" s="14"/>
      <c r="HUR933" s="14"/>
      <c r="HUS933" s="14"/>
      <c r="HUT933" s="14"/>
      <c r="HUU933" s="14"/>
      <c r="HUV933" s="14"/>
      <c r="HUW933" s="14"/>
      <c r="HUX933" s="14"/>
      <c r="HUY933" s="14"/>
      <c r="HUZ933" s="14"/>
      <c r="HVA933" s="14"/>
      <c r="HVB933" s="14"/>
      <c r="HVC933" s="14"/>
      <c r="HVD933" s="14"/>
      <c r="HVE933" s="14"/>
      <c r="HVF933" s="14"/>
      <c r="HVG933" s="14"/>
      <c r="HVH933" s="14"/>
      <c r="HVI933" s="14"/>
      <c r="HVJ933" s="14"/>
      <c r="HVK933" s="14"/>
      <c r="HVL933" s="14"/>
      <c r="HVM933" s="14"/>
      <c r="HVN933" s="14"/>
      <c r="HVO933" s="14"/>
      <c r="HVP933" s="14"/>
      <c r="HVQ933" s="14"/>
      <c r="HVR933" s="14"/>
      <c r="HVS933" s="14"/>
      <c r="HVT933" s="14"/>
      <c r="HVU933" s="14"/>
      <c r="HVV933" s="14"/>
      <c r="HVW933" s="14"/>
      <c r="HVX933" s="14"/>
      <c r="HVY933" s="14"/>
      <c r="HVZ933" s="14"/>
      <c r="HWA933" s="14"/>
      <c r="HWB933" s="14"/>
      <c r="HWC933" s="14"/>
      <c r="HWD933" s="14"/>
      <c r="HWE933" s="14"/>
      <c r="HWF933" s="14"/>
      <c r="HWG933" s="14"/>
      <c r="HWH933" s="14"/>
      <c r="HWI933" s="14"/>
      <c r="HWJ933" s="14"/>
      <c r="HWK933" s="14"/>
      <c r="HWL933" s="14"/>
      <c r="HWM933" s="14"/>
      <c r="HWN933" s="14"/>
      <c r="HWO933" s="14"/>
      <c r="HWP933" s="14"/>
      <c r="HWQ933" s="14"/>
      <c r="HWR933" s="14"/>
      <c r="HWS933" s="14"/>
      <c r="HWT933" s="14"/>
      <c r="HWU933" s="14"/>
      <c r="HWV933" s="14"/>
      <c r="HWW933" s="14"/>
      <c r="HWX933" s="14"/>
      <c r="HWY933" s="14"/>
      <c r="HWZ933" s="14"/>
      <c r="HXA933" s="14"/>
      <c r="HXB933" s="14"/>
      <c r="HXC933" s="14"/>
      <c r="HXD933" s="14"/>
      <c r="HXE933" s="14"/>
      <c r="HXF933" s="14"/>
      <c r="HXG933" s="14"/>
      <c r="HXH933" s="14"/>
      <c r="HXI933" s="14"/>
      <c r="HXJ933" s="14"/>
      <c r="HXK933" s="14"/>
      <c r="HXL933" s="14"/>
      <c r="HXM933" s="14"/>
      <c r="HXN933" s="14"/>
      <c r="HXO933" s="14"/>
      <c r="HXP933" s="14"/>
      <c r="HXQ933" s="14"/>
      <c r="HXR933" s="14"/>
      <c r="HXS933" s="14"/>
      <c r="HXT933" s="14"/>
      <c r="HXU933" s="14"/>
      <c r="HXV933" s="14"/>
      <c r="HXW933" s="14"/>
      <c r="HXX933" s="14"/>
      <c r="HXY933" s="14"/>
      <c r="HXZ933" s="14"/>
      <c r="HYA933" s="14"/>
      <c r="HYB933" s="14"/>
      <c r="HYC933" s="14"/>
      <c r="HYD933" s="14"/>
      <c r="HYE933" s="14"/>
      <c r="HYF933" s="14"/>
      <c r="HYG933" s="14"/>
      <c r="HYH933" s="14"/>
      <c r="HYI933" s="14"/>
      <c r="HYJ933" s="14"/>
      <c r="HYK933" s="14"/>
      <c r="HYL933" s="14"/>
      <c r="HYM933" s="14"/>
      <c r="HYN933" s="14"/>
      <c r="HYO933" s="14"/>
      <c r="HYP933" s="14"/>
      <c r="HYQ933" s="14"/>
      <c r="HYR933" s="14"/>
      <c r="HYS933" s="14"/>
      <c r="HYT933" s="14"/>
      <c r="HYU933" s="14"/>
      <c r="HYV933" s="14"/>
      <c r="HYW933" s="14"/>
      <c r="HYX933" s="14"/>
      <c r="HYY933" s="14"/>
      <c r="HYZ933" s="14"/>
      <c r="HZA933" s="14"/>
      <c r="HZB933" s="14"/>
      <c r="HZC933" s="14"/>
      <c r="HZD933" s="14"/>
      <c r="HZE933" s="14"/>
      <c r="HZF933" s="14"/>
      <c r="HZG933" s="14"/>
      <c r="HZH933" s="14"/>
      <c r="HZI933" s="14"/>
      <c r="HZJ933" s="14"/>
      <c r="HZK933" s="14"/>
      <c r="HZL933" s="14"/>
      <c r="HZM933" s="14"/>
      <c r="HZN933" s="14"/>
      <c r="HZO933" s="14"/>
      <c r="HZP933" s="14"/>
      <c r="HZQ933" s="14"/>
      <c r="HZR933" s="14"/>
      <c r="HZS933" s="14"/>
      <c r="HZT933" s="14"/>
      <c r="HZU933" s="14"/>
      <c r="HZV933" s="14"/>
      <c r="HZW933" s="14"/>
      <c r="HZX933" s="14"/>
      <c r="HZY933" s="14"/>
      <c r="HZZ933" s="14"/>
      <c r="IAA933" s="14"/>
      <c r="IAB933" s="14"/>
      <c r="IAC933" s="14"/>
      <c r="IAD933" s="14"/>
      <c r="IAE933" s="14"/>
      <c r="IAF933" s="14"/>
      <c r="IAG933" s="14"/>
      <c r="IAH933" s="14"/>
      <c r="IAI933" s="14"/>
      <c r="IAJ933" s="14"/>
      <c r="IAK933" s="14"/>
      <c r="IAL933" s="14"/>
      <c r="IAM933" s="14"/>
      <c r="IAN933" s="14"/>
      <c r="IAO933" s="14"/>
      <c r="IAP933" s="14"/>
      <c r="IAQ933" s="14"/>
      <c r="IAR933" s="14"/>
      <c r="IAS933" s="14"/>
      <c r="IAT933" s="14"/>
      <c r="IAU933" s="14"/>
      <c r="IAV933" s="14"/>
      <c r="IAW933" s="14"/>
      <c r="IAX933" s="14"/>
      <c r="IAY933" s="14"/>
      <c r="IAZ933" s="14"/>
      <c r="IBA933" s="14"/>
      <c r="IBB933" s="14"/>
      <c r="IBC933" s="14"/>
      <c r="IBD933" s="14"/>
      <c r="IBE933" s="14"/>
      <c r="IBF933" s="14"/>
      <c r="IBG933" s="14"/>
      <c r="IBH933" s="14"/>
      <c r="IBI933" s="14"/>
      <c r="IBJ933" s="14"/>
      <c r="IBK933" s="14"/>
      <c r="IBL933" s="14"/>
      <c r="IBM933" s="14"/>
      <c r="IBN933" s="14"/>
      <c r="IBO933" s="14"/>
      <c r="IBP933" s="14"/>
      <c r="IBQ933" s="14"/>
      <c r="IBR933" s="14"/>
      <c r="IBS933" s="14"/>
      <c r="IBT933" s="14"/>
      <c r="IBU933" s="14"/>
      <c r="IBV933" s="14"/>
      <c r="IBW933" s="14"/>
      <c r="IBX933" s="14"/>
      <c r="IBY933" s="14"/>
      <c r="IBZ933" s="14"/>
      <c r="ICA933" s="14"/>
      <c r="ICB933" s="14"/>
      <c r="ICC933" s="14"/>
      <c r="ICD933" s="14"/>
      <c r="ICE933" s="14"/>
      <c r="ICF933" s="14"/>
      <c r="ICG933" s="14"/>
      <c r="ICH933" s="14"/>
      <c r="ICI933" s="14"/>
      <c r="ICJ933" s="14"/>
      <c r="ICK933" s="14"/>
      <c r="ICL933" s="14"/>
      <c r="ICM933" s="14"/>
      <c r="ICN933" s="14"/>
      <c r="ICO933" s="14"/>
      <c r="ICP933" s="14"/>
      <c r="ICQ933" s="14"/>
      <c r="ICR933" s="14"/>
      <c r="ICS933" s="14"/>
      <c r="ICT933" s="14"/>
      <c r="ICU933" s="14"/>
      <c r="ICV933" s="14"/>
      <c r="ICW933" s="14"/>
      <c r="ICX933" s="14"/>
      <c r="ICY933" s="14"/>
      <c r="ICZ933" s="14"/>
      <c r="IDA933" s="14"/>
      <c r="IDB933" s="14"/>
      <c r="IDC933" s="14"/>
      <c r="IDD933" s="14"/>
      <c r="IDE933" s="14"/>
      <c r="IDF933" s="14"/>
      <c r="IDG933" s="14"/>
      <c r="IDH933" s="14"/>
      <c r="IDI933" s="14"/>
      <c r="IDJ933" s="14"/>
      <c r="IDK933" s="14"/>
      <c r="IDL933" s="14"/>
      <c r="IDM933" s="14"/>
      <c r="IDN933" s="14"/>
      <c r="IDO933" s="14"/>
      <c r="IDP933" s="14"/>
      <c r="IDQ933" s="14"/>
      <c r="IDR933" s="14"/>
      <c r="IDS933" s="14"/>
      <c r="IDT933" s="14"/>
      <c r="IDU933" s="14"/>
      <c r="IDV933" s="14"/>
      <c r="IDW933" s="14"/>
      <c r="IDX933" s="14"/>
      <c r="IDY933" s="14"/>
      <c r="IDZ933" s="14"/>
      <c r="IEA933" s="14"/>
      <c r="IEB933" s="14"/>
      <c r="IEC933" s="14"/>
      <c r="IED933" s="14"/>
      <c r="IEE933" s="14"/>
      <c r="IEF933" s="14"/>
      <c r="IEG933" s="14"/>
      <c r="IEH933" s="14"/>
      <c r="IEI933" s="14"/>
      <c r="IEJ933" s="14"/>
      <c r="IEK933" s="14"/>
      <c r="IEL933" s="14"/>
      <c r="IEM933" s="14"/>
      <c r="IEN933" s="14"/>
      <c r="IEO933" s="14"/>
      <c r="IEP933" s="14"/>
      <c r="IEQ933" s="14"/>
      <c r="IER933" s="14"/>
      <c r="IES933" s="14"/>
      <c r="IET933" s="14"/>
      <c r="IEU933" s="14"/>
      <c r="IEV933" s="14"/>
      <c r="IEW933" s="14"/>
      <c r="IEX933" s="14"/>
      <c r="IEY933" s="14"/>
      <c r="IEZ933" s="14"/>
      <c r="IFA933" s="14"/>
      <c r="IFB933" s="14"/>
      <c r="IFC933" s="14"/>
      <c r="IFD933" s="14"/>
      <c r="IFE933" s="14"/>
      <c r="IFF933" s="14"/>
      <c r="IFG933" s="14"/>
      <c r="IFH933" s="14"/>
      <c r="IFI933" s="14"/>
      <c r="IFJ933" s="14"/>
      <c r="IFK933" s="14"/>
      <c r="IFL933" s="14"/>
      <c r="IFM933" s="14"/>
      <c r="IFN933" s="14"/>
      <c r="IFO933" s="14"/>
      <c r="IFP933" s="14"/>
      <c r="IFQ933" s="14"/>
      <c r="IFR933" s="14"/>
      <c r="IFS933" s="14"/>
      <c r="IFT933" s="14"/>
      <c r="IFU933" s="14"/>
      <c r="IFV933" s="14"/>
      <c r="IFW933" s="14"/>
      <c r="IFX933" s="14"/>
      <c r="IFY933" s="14"/>
      <c r="IFZ933" s="14"/>
      <c r="IGA933" s="14"/>
      <c r="IGB933" s="14"/>
      <c r="IGC933" s="14"/>
      <c r="IGD933" s="14"/>
      <c r="IGE933" s="14"/>
      <c r="IGF933" s="14"/>
      <c r="IGG933" s="14"/>
      <c r="IGH933" s="14"/>
      <c r="IGI933" s="14"/>
      <c r="IGJ933" s="14"/>
      <c r="IGK933" s="14"/>
      <c r="IGL933" s="14"/>
      <c r="IGM933" s="14"/>
      <c r="IGN933" s="14"/>
      <c r="IGO933" s="14"/>
      <c r="IGP933" s="14"/>
      <c r="IGQ933" s="14"/>
      <c r="IGR933" s="14"/>
      <c r="IGS933" s="14"/>
      <c r="IGT933" s="14"/>
      <c r="IGU933" s="14"/>
      <c r="IGV933" s="14"/>
      <c r="IGW933" s="14"/>
      <c r="IGX933" s="14"/>
      <c r="IGY933" s="14"/>
      <c r="IGZ933" s="14"/>
      <c r="IHA933" s="14"/>
      <c r="IHB933" s="14"/>
      <c r="IHC933" s="14"/>
      <c r="IHD933" s="14"/>
      <c r="IHE933" s="14"/>
      <c r="IHF933" s="14"/>
      <c r="IHG933" s="14"/>
      <c r="IHH933" s="14"/>
      <c r="IHI933" s="14"/>
      <c r="IHJ933" s="14"/>
      <c r="IHK933" s="14"/>
      <c r="IHL933" s="14"/>
      <c r="IHM933" s="14"/>
      <c r="IHN933" s="14"/>
      <c r="IHO933" s="14"/>
      <c r="IHP933" s="14"/>
      <c r="IHQ933" s="14"/>
      <c r="IHR933" s="14"/>
      <c r="IHS933" s="14"/>
      <c r="IHT933" s="14"/>
      <c r="IHU933" s="14"/>
      <c r="IHV933" s="14"/>
      <c r="IHW933" s="14"/>
      <c r="IHX933" s="14"/>
      <c r="IHY933" s="14"/>
      <c r="IHZ933" s="14"/>
      <c r="IIA933" s="14"/>
      <c r="IIB933" s="14"/>
      <c r="IIC933" s="14"/>
      <c r="IID933" s="14"/>
      <c r="IIE933" s="14"/>
      <c r="IIF933" s="14"/>
      <c r="IIG933" s="14"/>
      <c r="IIH933" s="14"/>
      <c r="III933" s="14"/>
      <c r="IIJ933" s="14"/>
      <c r="IIK933" s="14"/>
      <c r="IIL933" s="14"/>
      <c r="IIM933" s="14"/>
      <c r="IIN933" s="14"/>
      <c r="IIO933" s="14"/>
      <c r="IIP933" s="14"/>
      <c r="IIQ933" s="14"/>
      <c r="IIR933" s="14"/>
      <c r="IIS933" s="14"/>
      <c r="IIT933" s="14"/>
      <c r="IIU933" s="14"/>
      <c r="IIV933" s="14"/>
      <c r="IIW933" s="14"/>
      <c r="IIX933" s="14"/>
      <c r="IIY933" s="14"/>
      <c r="IIZ933" s="14"/>
      <c r="IJA933" s="14"/>
      <c r="IJB933" s="14"/>
      <c r="IJC933" s="14"/>
      <c r="IJD933" s="14"/>
      <c r="IJE933" s="14"/>
      <c r="IJF933" s="14"/>
      <c r="IJG933" s="14"/>
      <c r="IJH933" s="14"/>
      <c r="IJI933" s="14"/>
      <c r="IJJ933" s="14"/>
      <c r="IJK933" s="14"/>
      <c r="IJL933" s="14"/>
      <c r="IJM933" s="14"/>
      <c r="IJN933" s="14"/>
      <c r="IJO933" s="14"/>
      <c r="IJP933" s="14"/>
      <c r="IJQ933" s="14"/>
      <c r="IJR933" s="14"/>
      <c r="IJS933" s="14"/>
      <c r="IJT933" s="14"/>
      <c r="IJU933" s="14"/>
      <c r="IJV933" s="14"/>
      <c r="IJW933" s="14"/>
      <c r="IJX933" s="14"/>
      <c r="IJY933" s="14"/>
      <c r="IJZ933" s="14"/>
      <c r="IKA933" s="14"/>
      <c r="IKB933" s="14"/>
      <c r="IKC933" s="14"/>
      <c r="IKD933" s="14"/>
      <c r="IKE933" s="14"/>
      <c r="IKF933" s="14"/>
      <c r="IKG933" s="14"/>
      <c r="IKH933" s="14"/>
      <c r="IKI933" s="14"/>
      <c r="IKJ933" s="14"/>
      <c r="IKK933" s="14"/>
      <c r="IKL933" s="14"/>
      <c r="IKM933" s="14"/>
      <c r="IKN933" s="14"/>
      <c r="IKO933" s="14"/>
      <c r="IKP933" s="14"/>
      <c r="IKQ933" s="14"/>
      <c r="IKR933" s="14"/>
      <c r="IKS933" s="14"/>
      <c r="IKT933" s="14"/>
      <c r="IKU933" s="14"/>
      <c r="IKV933" s="14"/>
      <c r="IKW933" s="14"/>
      <c r="IKX933" s="14"/>
      <c r="IKY933" s="14"/>
      <c r="IKZ933" s="14"/>
      <c r="ILA933" s="14"/>
      <c r="ILB933" s="14"/>
      <c r="ILC933" s="14"/>
      <c r="ILD933" s="14"/>
      <c r="ILE933" s="14"/>
      <c r="ILF933" s="14"/>
      <c r="ILG933" s="14"/>
      <c r="ILH933" s="14"/>
      <c r="ILI933" s="14"/>
      <c r="ILJ933" s="14"/>
      <c r="ILK933" s="14"/>
      <c r="ILL933" s="14"/>
      <c r="ILM933" s="14"/>
      <c r="ILN933" s="14"/>
      <c r="ILO933" s="14"/>
      <c r="ILP933" s="14"/>
      <c r="ILQ933" s="14"/>
      <c r="ILR933" s="14"/>
      <c r="ILS933" s="14"/>
      <c r="ILT933" s="14"/>
      <c r="ILU933" s="14"/>
      <c r="ILV933" s="14"/>
      <c r="ILW933" s="14"/>
      <c r="ILX933" s="14"/>
      <c r="ILY933" s="14"/>
      <c r="ILZ933" s="14"/>
      <c r="IMA933" s="14"/>
      <c r="IMB933" s="14"/>
      <c r="IMC933" s="14"/>
      <c r="IMD933" s="14"/>
      <c r="IME933" s="14"/>
      <c r="IMF933" s="14"/>
      <c r="IMG933" s="14"/>
      <c r="IMH933" s="14"/>
      <c r="IMI933" s="14"/>
      <c r="IMJ933" s="14"/>
      <c r="IMK933" s="14"/>
      <c r="IML933" s="14"/>
      <c r="IMM933" s="14"/>
      <c r="IMN933" s="14"/>
      <c r="IMO933" s="14"/>
      <c r="IMP933" s="14"/>
      <c r="IMQ933" s="14"/>
      <c r="IMR933" s="14"/>
      <c r="IMS933" s="14"/>
      <c r="IMT933" s="14"/>
      <c r="IMU933" s="14"/>
      <c r="IMV933" s="14"/>
      <c r="IMW933" s="14"/>
      <c r="IMX933" s="14"/>
      <c r="IMY933" s="14"/>
      <c r="IMZ933" s="14"/>
      <c r="INA933" s="14"/>
      <c r="INB933" s="14"/>
      <c r="INC933" s="14"/>
      <c r="IND933" s="14"/>
      <c r="INE933" s="14"/>
      <c r="INF933" s="14"/>
      <c r="ING933" s="14"/>
      <c r="INH933" s="14"/>
      <c r="INI933" s="14"/>
      <c r="INJ933" s="14"/>
      <c r="INK933" s="14"/>
      <c r="INL933" s="14"/>
      <c r="INM933" s="14"/>
      <c r="INN933" s="14"/>
      <c r="INO933" s="14"/>
      <c r="INP933" s="14"/>
      <c r="INQ933" s="14"/>
      <c r="INR933" s="14"/>
      <c r="INS933" s="14"/>
      <c r="INT933" s="14"/>
      <c r="INU933" s="14"/>
      <c r="INV933" s="14"/>
      <c r="INW933" s="14"/>
      <c r="INX933" s="14"/>
      <c r="INY933" s="14"/>
      <c r="INZ933" s="14"/>
      <c r="IOA933" s="14"/>
      <c r="IOB933" s="14"/>
      <c r="IOC933" s="14"/>
      <c r="IOD933" s="14"/>
      <c r="IOE933" s="14"/>
      <c r="IOF933" s="14"/>
      <c r="IOG933" s="14"/>
      <c r="IOH933" s="14"/>
      <c r="IOI933" s="14"/>
      <c r="IOJ933" s="14"/>
      <c r="IOK933" s="14"/>
      <c r="IOL933" s="14"/>
      <c r="IOM933" s="14"/>
      <c r="ION933" s="14"/>
      <c r="IOO933" s="14"/>
      <c r="IOP933" s="14"/>
      <c r="IOQ933" s="14"/>
      <c r="IOR933" s="14"/>
      <c r="IOS933" s="14"/>
      <c r="IOT933" s="14"/>
      <c r="IOU933" s="14"/>
      <c r="IOV933" s="14"/>
      <c r="IOW933" s="14"/>
      <c r="IOX933" s="14"/>
      <c r="IOY933" s="14"/>
      <c r="IOZ933" s="14"/>
      <c r="IPA933" s="14"/>
      <c r="IPB933" s="14"/>
      <c r="IPC933" s="14"/>
      <c r="IPD933" s="14"/>
      <c r="IPE933" s="14"/>
      <c r="IPF933" s="14"/>
      <c r="IPG933" s="14"/>
      <c r="IPH933" s="14"/>
      <c r="IPI933" s="14"/>
      <c r="IPJ933" s="14"/>
      <c r="IPK933" s="14"/>
      <c r="IPL933" s="14"/>
      <c r="IPM933" s="14"/>
      <c r="IPN933" s="14"/>
      <c r="IPO933" s="14"/>
      <c r="IPP933" s="14"/>
      <c r="IPQ933" s="14"/>
      <c r="IPR933" s="14"/>
      <c r="IPS933" s="14"/>
      <c r="IPT933" s="14"/>
      <c r="IPU933" s="14"/>
      <c r="IPV933" s="14"/>
      <c r="IPW933" s="14"/>
      <c r="IPX933" s="14"/>
      <c r="IPY933" s="14"/>
      <c r="IPZ933" s="14"/>
      <c r="IQA933" s="14"/>
      <c r="IQB933" s="14"/>
      <c r="IQC933" s="14"/>
      <c r="IQD933" s="14"/>
      <c r="IQE933" s="14"/>
      <c r="IQF933" s="14"/>
      <c r="IQG933" s="14"/>
      <c r="IQH933" s="14"/>
      <c r="IQI933" s="14"/>
      <c r="IQJ933" s="14"/>
      <c r="IQK933" s="14"/>
      <c r="IQL933" s="14"/>
      <c r="IQM933" s="14"/>
      <c r="IQN933" s="14"/>
      <c r="IQO933" s="14"/>
      <c r="IQP933" s="14"/>
      <c r="IQQ933" s="14"/>
      <c r="IQR933" s="14"/>
      <c r="IQS933" s="14"/>
      <c r="IQT933" s="14"/>
      <c r="IQU933" s="14"/>
      <c r="IQV933" s="14"/>
      <c r="IQW933" s="14"/>
      <c r="IQX933" s="14"/>
      <c r="IQY933" s="14"/>
      <c r="IQZ933" s="14"/>
      <c r="IRA933" s="14"/>
      <c r="IRB933" s="14"/>
      <c r="IRC933" s="14"/>
      <c r="IRD933" s="14"/>
      <c r="IRE933" s="14"/>
      <c r="IRF933" s="14"/>
      <c r="IRG933" s="14"/>
      <c r="IRH933" s="14"/>
      <c r="IRI933" s="14"/>
      <c r="IRJ933" s="14"/>
      <c r="IRK933" s="14"/>
      <c r="IRL933" s="14"/>
      <c r="IRM933" s="14"/>
      <c r="IRN933" s="14"/>
      <c r="IRO933" s="14"/>
      <c r="IRP933" s="14"/>
      <c r="IRQ933" s="14"/>
      <c r="IRR933" s="14"/>
      <c r="IRS933" s="14"/>
      <c r="IRT933" s="14"/>
      <c r="IRU933" s="14"/>
      <c r="IRV933" s="14"/>
      <c r="IRW933" s="14"/>
      <c r="IRX933" s="14"/>
      <c r="IRY933" s="14"/>
      <c r="IRZ933" s="14"/>
      <c r="ISA933" s="14"/>
      <c r="ISB933" s="14"/>
      <c r="ISC933" s="14"/>
      <c r="ISD933" s="14"/>
      <c r="ISE933" s="14"/>
      <c r="ISF933" s="14"/>
      <c r="ISG933" s="14"/>
      <c r="ISH933" s="14"/>
      <c r="ISI933" s="14"/>
      <c r="ISJ933" s="14"/>
      <c r="ISK933" s="14"/>
      <c r="ISL933" s="14"/>
      <c r="ISM933" s="14"/>
      <c r="ISN933" s="14"/>
      <c r="ISO933" s="14"/>
      <c r="ISP933" s="14"/>
      <c r="ISQ933" s="14"/>
      <c r="ISR933" s="14"/>
      <c r="ISS933" s="14"/>
      <c r="IST933" s="14"/>
      <c r="ISU933" s="14"/>
      <c r="ISV933" s="14"/>
      <c r="ISW933" s="14"/>
      <c r="ISX933" s="14"/>
      <c r="ISY933" s="14"/>
      <c r="ISZ933" s="14"/>
      <c r="ITA933" s="14"/>
      <c r="ITB933" s="14"/>
      <c r="ITC933" s="14"/>
      <c r="ITD933" s="14"/>
      <c r="ITE933" s="14"/>
      <c r="ITF933" s="14"/>
      <c r="ITG933" s="14"/>
      <c r="ITH933" s="14"/>
      <c r="ITI933" s="14"/>
      <c r="ITJ933" s="14"/>
      <c r="ITK933" s="14"/>
      <c r="ITL933" s="14"/>
      <c r="ITM933" s="14"/>
      <c r="ITN933" s="14"/>
      <c r="ITO933" s="14"/>
      <c r="ITP933" s="14"/>
      <c r="ITQ933" s="14"/>
      <c r="ITR933" s="14"/>
      <c r="ITS933" s="14"/>
      <c r="ITT933" s="14"/>
      <c r="ITU933" s="14"/>
      <c r="ITV933" s="14"/>
      <c r="ITW933" s="14"/>
      <c r="ITX933" s="14"/>
      <c r="ITY933" s="14"/>
      <c r="ITZ933" s="14"/>
      <c r="IUA933" s="14"/>
      <c r="IUB933" s="14"/>
      <c r="IUC933" s="14"/>
      <c r="IUD933" s="14"/>
      <c r="IUE933" s="14"/>
      <c r="IUF933" s="14"/>
      <c r="IUG933" s="14"/>
      <c r="IUH933" s="14"/>
      <c r="IUI933" s="14"/>
      <c r="IUJ933" s="14"/>
      <c r="IUK933" s="14"/>
      <c r="IUL933" s="14"/>
      <c r="IUM933" s="14"/>
      <c r="IUN933" s="14"/>
      <c r="IUO933" s="14"/>
      <c r="IUP933" s="14"/>
      <c r="IUQ933" s="14"/>
      <c r="IUR933" s="14"/>
      <c r="IUS933" s="14"/>
      <c r="IUT933" s="14"/>
      <c r="IUU933" s="14"/>
      <c r="IUV933" s="14"/>
      <c r="IUW933" s="14"/>
      <c r="IUX933" s="14"/>
      <c r="IUY933" s="14"/>
      <c r="IUZ933" s="14"/>
      <c r="IVA933" s="14"/>
      <c r="IVB933" s="14"/>
      <c r="IVC933" s="14"/>
      <c r="IVD933" s="14"/>
      <c r="IVE933" s="14"/>
      <c r="IVF933" s="14"/>
      <c r="IVG933" s="14"/>
      <c r="IVH933" s="14"/>
      <c r="IVI933" s="14"/>
      <c r="IVJ933" s="14"/>
      <c r="IVK933" s="14"/>
      <c r="IVL933" s="14"/>
      <c r="IVM933" s="14"/>
      <c r="IVN933" s="14"/>
      <c r="IVO933" s="14"/>
      <c r="IVP933" s="14"/>
      <c r="IVQ933" s="14"/>
      <c r="IVR933" s="14"/>
      <c r="IVS933" s="14"/>
      <c r="IVT933" s="14"/>
      <c r="IVU933" s="14"/>
      <c r="IVV933" s="14"/>
      <c r="IVW933" s="14"/>
      <c r="IVX933" s="14"/>
      <c r="IVY933" s="14"/>
      <c r="IVZ933" s="14"/>
      <c r="IWA933" s="14"/>
      <c r="IWB933" s="14"/>
      <c r="IWC933" s="14"/>
      <c r="IWD933" s="14"/>
      <c r="IWE933" s="14"/>
      <c r="IWF933" s="14"/>
      <c r="IWG933" s="14"/>
      <c r="IWH933" s="14"/>
      <c r="IWI933" s="14"/>
      <c r="IWJ933" s="14"/>
      <c r="IWK933" s="14"/>
      <c r="IWL933" s="14"/>
      <c r="IWM933" s="14"/>
      <c r="IWN933" s="14"/>
      <c r="IWO933" s="14"/>
      <c r="IWP933" s="14"/>
      <c r="IWQ933" s="14"/>
      <c r="IWR933" s="14"/>
      <c r="IWS933" s="14"/>
      <c r="IWT933" s="14"/>
      <c r="IWU933" s="14"/>
      <c r="IWV933" s="14"/>
      <c r="IWW933" s="14"/>
      <c r="IWX933" s="14"/>
      <c r="IWY933" s="14"/>
      <c r="IWZ933" s="14"/>
      <c r="IXA933" s="14"/>
      <c r="IXB933" s="14"/>
      <c r="IXC933" s="14"/>
      <c r="IXD933" s="14"/>
      <c r="IXE933" s="14"/>
      <c r="IXF933" s="14"/>
      <c r="IXG933" s="14"/>
      <c r="IXH933" s="14"/>
      <c r="IXI933" s="14"/>
      <c r="IXJ933" s="14"/>
      <c r="IXK933" s="14"/>
      <c r="IXL933" s="14"/>
      <c r="IXM933" s="14"/>
      <c r="IXN933" s="14"/>
      <c r="IXO933" s="14"/>
      <c r="IXP933" s="14"/>
      <c r="IXQ933" s="14"/>
      <c r="IXR933" s="14"/>
      <c r="IXS933" s="14"/>
      <c r="IXT933" s="14"/>
      <c r="IXU933" s="14"/>
      <c r="IXV933" s="14"/>
      <c r="IXW933" s="14"/>
      <c r="IXX933" s="14"/>
      <c r="IXY933" s="14"/>
      <c r="IXZ933" s="14"/>
      <c r="IYA933" s="14"/>
      <c r="IYB933" s="14"/>
      <c r="IYC933" s="14"/>
      <c r="IYD933" s="14"/>
      <c r="IYE933" s="14"/>
      <c r="IYF933" s="14"/>
      <c r="IYG933" s="14"/>
      <c r="IYH933" s="14"/>
      <c r="IYI933" s="14"/>
      <c r="IYJ933" s="14"/>
      <c r="IYK933" s="14"/>
      <c r="IYL933" s="14"/>
      <c r="IYM933" s="14"/>
      <c r="IYN933" s="14"/>
      <c r="IYO933" s="14"/>
      <c r="IYP933" s="14"/>
      <c r="IYQ933" s="14"/>
      <c r="IYR933" s="14"/>
      <c r="IYS933" s="14"/>
      <c r="IYT933" s="14"/>
      <c r="IYU933" s="14"/>
      <c r="IYV933" s="14"/>
      <c r="IYW933" s="14"/>
      <c r="IYX933" s="14"/>
      <c r="IYY933" s="14"/>
      <c r="IYZ933" s="14"/>
      <c r="IZA933" s="14"/>
      <c r="IZB933" s="14"/>
      <c r="IZC933" s="14"/>
      <c r="IZD933" s="14"/>
      <c r="IZE933" s="14"/>
      <c r="IZF933" s="14"/>
      <c r="IZG933" s="14"/>
      <c r="IZH933" s="14"/>
      <c r="IZI933" s="14"/>
      <c r="IZJ933" s="14"/>
      <c r="IZK933" s="14"/>
      <c r="IZL933" s="14"/>
      <c r="IZM933" s="14"/>
      <c r="IZN933" s="14"/>
      <c r="IZO933" s="14"/>
      <c r="IZP933" s="14"/>
      <c r="IZQ933" s="14"/>
      <c r="IZR933" s="14"/>
      <c r="IZS933" s="14"/>
      <c r="IZT933" s="14"/>
      <c r="IZU933" s="14"/>
      <c r="IZV933" s="14"/>
      <c r="IZW933" s="14"/>
      <c r="IZX933" s="14"/>
      <c r="IZY933" s="14"/>
      <c r="IZZ933" s="14"/>
      <c r="JAA933" s="14"/>
      <c r="JAB933" s="14"/>
      <c r="JAC933" s="14"/>
      <c r="JAD933" s="14"/>
      <c r="JAE933" s="14"/>
      <c r="JAF933" s="14"/>
      <c r="JAG933" s="14"/>
      <c r="JAH933" s="14"/>
      <c r="JAI933" s="14"/>
      <c r="JAJ933" s="14"/>
      <c r="JAK933" s="14"/>
      <c r="JAL933" s="14"/>
      <c r="JAM933" s="14"/>
      <c r="JAN933" s="14"/>
      <c r="JAO933" s="14"/>
      <c r="JAP933" s="14"/>
      <c r="JAQ933" s="14"/>
      <c r="JAR933" s="14"/>
      <c r="JAS933" s="14"/>
      <c r="JAT933" s="14"/>
      <c r="JAU933" s="14"/>
      <c r="JAV933" s="14"/>
      <c r="JAW933" s="14"/>
      <c r="JAX933" s="14"/>
      <c r="JAY933" s="14"/>
      <c r="JAZ933" s="14"/>
      <c r="JBA933" s="14"/>
      <c r="JBB933" s="14"/>
      <c r="JBC933" s="14"/>
      <c r="JBD933" s="14"/>
      <c r="JBE933" s="14"/>
      <c r="JBF933" s="14"/>
      <c r="JBG933" s="14"/>
      <c r="JBH933" s="14"/>
      <c r="JBI933" s="14"/>
      <c r="JBJ933" s="14"/>
      <c r="JBK933" s="14"/>
      <c r="JBL933" s="14"/>
      <c r="JBM933" s="14"/>
      <c r="JBN933" s="14"/>
      <c r="JBO933" s="14"/>
      <c r="JBP933" s="14"/>
      <c r="JBQ933" s="14"/>
      <c r="JBR933" s="14"/>
      <c r="JBS933" s="14"/>
      <c r="JBT933" s="14"/>
      <c r="JBU933" s="14"/>
      <c r="JBV933" s="14"/>
      <c r="JBW933" s="14"/>
      <c r="JBX933" s="14"/>
      <c r="JBY933" s="14"/>
      <c r="JBZ933" s="14"/>
      <c r="JCA933" s="14"/>
      <c r="JCB933" s="14"/>
      <c r="JCC933" s="14"/>
      <c r="JCD933" s="14"/>
      <c r="JCE933" s="14"/>
      <c r="JCF933" s="14"/>
      <c r="JCG933" s="14"/>
      <c r="JCH933" s="14"/>
      <c r="JCI933" s="14"/>
      <c r="JCJ933" s="14"/>
      <c r="JCK933" s="14"/>
      <c r="JCL933" s="14"/>
      <c r="JCM933" s="14"/>
      <c r="JCN933" s="14"/>
      <c r="JCO933" s="14"/>
      <c r="JCP933" s="14"/>
      <c r="JCQ933" s="14"/>
      <c r="JCR933" s="14"/>
      <c r="JCS933" s="14"/>
      <c r="JCT933" s="14"/>
      <c r="JCU933" s="14"/>
      <c r="JCV933" s="14"/>
      <c r="JCW933" s="14"/>
      <c r="JCX933" s="14"/>
      <c r="JCY933" s="14"/>
      <c r="JCZ933" s="14"/>
      <c r="JDA933" s="14"/>
      <c r="JDB933" s="14"/>
      <c r="JDC933" s="14"/>
      <c r="JDD933" s="14"/>
      <c r="JDE933" s="14"/>
      <c r="JDF933" s="14"/>
      <c r="JDG933" s="14"/>
      <c r="JDH933" s="14"/>
      <c r="JDI933" s="14"/>
      <c r="JDJ933" s="14"/>
      <c r="JDK933" s="14"/>
      <c r="JDL933" s="14"/>
      <c r="JDM933" s="14"/>
      <c r="JDN933" s="14"/>
      <c r="JDO933" s="14"/>
      <c r="JDP933" s="14"/>
      <c r="JDQ933" s="14"/>
      <c r="JDR933" s="14"/>
      <c r="JDS933" s="14"/>
      <c r="JDT933" s="14"/>
      <c r="JDU933" s="14"/>
      <c r="JDV933" s="14"/>
      <c r="JDW933" s="14"/>
      <c r="JDX933" s="14"/>
      <c r="JDY933" s="14"/>
      <c r="JDZ933" s="14"/>
      <c r="JEA933" s="14"/>
      <c r="JEB933" s="14"/>
      <c r="JEC933" s="14"/>
      <c r="JED933" s="14"/>
      <c r="JEE933" s="14"/>
      <c r="JEF933" s="14"/>
      <c r="JEG933" s="14"/>
      <c r="JEH933" s="14"/>
      <c r="JEI933" s="14"/>
      <c r="JEJ933" s="14"/>
      <c r="JEK933" s="14"/>
      <c r="JEL933" s="14"/>
      <c r="JEM933" s="14"/>
      <c r="JEN933" s="14"/>
      <c r="JEO933" s="14"/>
      <c r="JEP933" s="14"/>
      <c r="JEQ933" s="14"/>
      <c r="JER933" s="14"/>
      <c r="JES933" s="14"/>
      <c r="JET933" s="14"/>
      <c r="JEU933" s="14"/>
      <c r="JEV933" s="14"/>
      <c r="JEW933" s="14"/>
      <c r="JEX933" s="14"/>
      <c r="JEY933" s="14"/>
      <c r="JEZ933" s="14"/>
      <c r="JFA933" s="14"/>
      <c r="JFB933" s="14"/>
      <c r="JFC933" s="14"/>
      <c r="JFD933" s="14"/>
      <c r="JFE933" s="14"/>
      <c r="JFF933" s="14"/>
      <c r="JFG933" s="14"/>
      <c r="JFH933" s="14"/>
      <c r="JFI933" s="14"/>
      <c r="JFJ933" s="14"/>
      <c r="JFK933" s="14"/>
      <c r="JFL933" s="14"/>
      <c r="JFM933" s="14"/>
      <c r="JFN933" s="14"/>
      <c r="JFO933" s="14"/>
      <c r="JFP933" s="14"/>
      <c r="JFQ933" s="14"/>
      <c r="JFR933" s="14"/>
      <c r="JFS933" s="14"/>
      <c r="JFT933" s="14"/>
      <c r="JFU933" s="14"/>
      <c r="JFV933" s="14"/>
      <c r="JFW933" s="14"/>
      <c r="JFX933" s="14"/>
      <c r="JFY933" s="14"/>
      <c r="JFZ933" s="14"/>
      <c r="JGA933" s="14"/>
      <c r="JGB933" s="14"/>
      <c r="JGC933" s="14"/>
      <c r="JGD933" s="14"/>
      <c r="JGE933" s="14"/>
      <c r="JGF933" s="14"/>
      <c r="JGG933" s="14"/>
      <c r="JGH933" s="14"/>
      <c r="JGI933" s="14"/>
      <c r="JGJ933" s="14"/>
      <c r="JGK933" s="14"/>
      <c r="JGL933" s="14"/>
      <c r="JGM933" s="14"/>
      <c r="JGN933" s="14"/>
      <c r="JGO933" s="14"/>
      <c r="JGP933" s="14"/>
      <c r="JGQ933" s="14"/>
      <c r="JGR933" s="14"/>
      <c r="JGS933" s="14"/>
      <c r="JGT933" s="14"/>
      <c r="JGU933" s="14"/>
      <c r="JGV933" s="14"/>
      <c r="JGW933" s="14"/>
      <c r="JGX933" s="14"/>
      <c r="JGY933" s="14"/>
      <c r="JGZ933" s="14"/>
      <c r="JHA933" s="14"/>
      <c r="JHB933" s="14"/>
      <c r="JHC933" s="14"/>
      <c r="JHD933" s="14"/>
      <c r="JHE933" s="14"/>
      <c r="JHF933" s="14"/>
      <c r="JHG933" s="14"/>
      <c r="JHH933" s="14"/>
      <c r="JHI933" s="14"/>
      <c r="JHJ933" s="14"/>
      <c r="JHK933" s="14"/>
      <c r="JHL933" s="14"/>
      <c r="JHM933" s="14"/>
      <c r="JHN933" s="14"/>
      <c r="JHO933" s="14"/>
      <c r="JHP933" s="14"/>
      <c r="JHQ933" s="14"/>
      <c r="JHR933" s="14"/>
      <c r="JHS933" s="14"/>
      <c r="JHT933" s="14"/>
      <c r="JHU933" s="14"/>
      <c r="JHV933" s="14"/>
      <c r="JHW933" s="14"/>
      <c r="JHX933" s="14"/>
      <c r="JHY933" s="14"/>
      <c r="JHZ933" s="14"/>
      <c r="JIA933" s="14"/>
      <c r="JIB933" s="14"/>
      <c r="JIC933" s="14"/>
      <c r="JID933" s="14"/>
      <c r="JIE933" s="14"/>
      <c r="JIF933" s="14"/>
      <c r="JIG933" s="14"/>
      <c r="JIH933" s="14"/>
      <c r="JII933" s="14"/>
      <c r="JIJ933" s="14"/>
      <c r="JIK933" s="14"/>
      <c r="JIL933" s="14"/>
      <c r="JIM933" s="14"/>
      <c r="JIN933" s="14"/>
      <c r="JIO933" s="14"/>
      <c r="JIP933" s="14"/>
      <c r="JIQ933" s="14"/>
      <c r="JIR933" s="14"/>
      <c r="JIS933" s="14"/>
      <c r="JIT933" s="14"/>
      <c r="JIU933" s="14"/>
      <c r="JIV933" s="14"/>
      <c r="JIW933" s="14"/>
      <c r="JIX933" s="14"/>
      <c r="JIY933" s="14"/>
      <c r="JIZ933" s="14"/>
      <c r="JJA933" s="14"/>
      <c r="JJB933" s="14"/>
      <c r="JJC933" s="14"/>
      <c r="JJD933" s="14"/>
      <c r="JJE933" s="14"/>
      <c r="JJF933" s="14"/>
      <c r="JJG933" s="14"/>
      <c r="JJH933" s="14"/>
      <c r="JJI933" s="14"/>
      <c r="JJJ933" s="14"/>
      <c r="JJK933" s="14"/>
      <c r="JJL933" s="14"/>
      <c r="JJM933" s="14"/>
      <c r="JJN933" s="14"/>
      <c r="JJO933" s="14"/>
      <c r="JJP933" s="14"/>
      <c r="JJQ933" s="14"/>
      <c r="JJR933" s="14"/>
      <c r="JJS933" s="14"/>
      <c r="JJT933" s="14"/>
      <c r="JJU933" s="14"/>
      <c r="JJV933" s="14"/>
      <c r="JJW933" s="14"/>
      <c r="JJX933" s="14"/>
      <c r="JJY933" s="14"/>
      <c r="JJZ933" s="14"/>
      <c r="JKA933" s="14"/>
      <c r="JKB933" s="14"/>
      <c r="JKC933" s="14"/>
      <c r="JKD933" s="14"/>
      <c r="JKE933" s="14"/>
      <c r="JKF933" s="14"/>
      <c r="JKG933" s="14"/>
      <c r="JKH933" s="14"/>
      <c r="JKI933" s="14"/>
      <c r="JKJ933" s="14"/>
      <c r="JKK933" s="14"/>
      <c r="JKL933" s="14"/>
      <c r="JKM933" s="14"/>
      <c r="JKN933" s="14"/>
      <c r="JKO933" s="14"/>
      <c r="JKP933" s="14"/>
      <c r="JKQ933" s="14"/>
      <c r="JKR933" s="14"/>
      <c r="JKS933" s="14"/>
      <c r="JKT933" s="14"/>
      <c r="JKU933" s="14"/>
      <c r="JKV933" s="14"/>
      <c r="JKW933" s="14"/>
      <c r="JKX933" s="14"/>
      <c r="JKY933" s="14"/>
      <c r="JKZ933" s="14"/>
      <c r="JLA933" s="14"/>
      <c r="JLB933" s="14"/>
      <c r="JLC933" s="14"/>
      <c r="JLD933" s="14"/>
      <c r="JLE933" s="14"/>
      <c r="JLF933" s="14"/>
      <c r="JLG933" s="14"/>
      <c r="JLH933" s="14"/>
      <c r="JLI933" s="14"/>
      <c r="JLJ933" s="14"/>
      <c r="JLK933" s="14"/>
      <c r="JLL933" s="14"/>
      <c r="JLM933" s="14"/>
      <c r="JLN933" s="14"/>
      <c r="JLO933" s="14"/>
      <c r="JLP933" s="14"/>
      <c r="JLQ933" s="14"/>
      <c r="JLR933" s="14"/>
      <c r="JLS933" s="14"/>
      <c r="JLT933" s="14"/>
      <c r="JLU933" s="14"/>
      <c r="JLV933" s="14"/>
      <c r="JLW933" s="14"/>
      <c r="JLX933" s="14"/>
      <c r="JLY933" s="14"/>
      <c r="JLZ933" s="14"/>
      <c r="JMA933" s="14"/>
      <c r="JMB933" s="14"/>
      <c r="JMC933" s="14"/>
      <c r="JMD933" s="14"/>
      <c r="JME933" s="14"/>
      <c r="JMF933" s="14"/>
      <c r="JMG933" s="14"/>
      <c r="JMH933" s="14"/>
      <c r="JMI933" s="14"/>
      <c r="JMJ933" s="14"/>
      <c r="JMK933" s="14"/>
      <c r="JML933" s="14"/>
      <c r="JMM933" s="14"/>
      <c r="JMN933" s="14"/>
      <c r="JMO933" s="14"/>
      <c r="JMP933" s="14"/>
      <c r="JMQ933" s="14"/>
      <c r="JMR933" s="14"/>
      <c r="JMS933" s="14"/>
      <c r="JMT933" s="14"/>
      <c r="JMU933" s="14"/>
      <c r="JMV933" s="14"/>
      <c r="JMW933" s="14"/>
      <c r="JMX933" s="14"/>
      <c r="JMY933" s="14"/>
      <c r="JMZ933" s="14"/>
      <c r="JNA933" s="14"/>
      <c r="JNB933" s="14"/>
      <c r="JNC933" s="14"/>
      <c r="JND933" s="14"/>
      <c r="JNE933" s="14"/>
      <c r="JNF933" s="14"/>
      <c r="JNG933" s="14"/>
      <c r="JNH933" s="14"/>
      <c r="JNI933" s="14"/>
      <c r="JNJ933" s="14"/>
      <c r="JNK933" s="14"/>
      <c r="JNL933" s="14"/>
      <c r="JNM933" s="14"/>
      <c r="JNN933" s="14"/>
      <c r="JNO933" s="14"/>
      <c r="JNP933" s="14"/>
      <c r="JNQ933" s="14"/>
      <c r="JNR933" s="14"/>
      <c r="JNS933" s="14"/>
      <c r="JNT933" s="14"/>
      <c r="JNU933" s="14"/>
      <c r="JNV933" s="14"/>
      <c r="JNW933" s="14"/>
      <c r="JNX933" s="14"/>
      <c r="JNY933" s="14"/>
      <c r="JNZ933" s="14"/>
      <c r="JOA933" s="14"/>
      <c r="JOB933" s="14"/>
      <c r="JOC933" s="14"/>
      <c r="JOD933" s="14"/>
      <c r="JOE933" s="14"/>
      <c r="JOF933" s="14"/>
      <c r="JOG933" s="14"/>
      <c r="JOH933" s="14"/>
      <c r="JOI933" s="14"/>
      <c r="JOJ933" s="14"/>
      <c r="JOK933" s="14"/>
      <c r="JOL933" s="14"/>
      <c r="JOM933" s="14"/>
      <c r="JON933" s="14"/>
      <c r="JOO933" s="14"/>
      <c r="JOP933" s="14"/>
      <c r="JOQ933" s="14"/>
      <c r="JOR933" s="14"/>
      <c r="JOS933" s="14"/>
      <c r="JOT933" s="14"/>
      <c r="JOU933" s="14"/>
      <c r="JOV933" s="14"/>
      <c r="JOW933" s="14"/>
      <c r="JOX933" s="14"/>
      <c r="JOY933" s="14"/>
      <c r="JOZ933" s="14"/>
      <c r="JPA933" s="14"/>
      <c r="JPB933" s="14"/>
      <c r="JPC933" s="14"/>
      <c r="JPD933" s="14"/>
      <c r="JPE933" s="14"/>
      <c r="JPF933" s="14"/>
      <c r="JPG933" s="14"/>
      <c r="JPH933" s="14"/>
      <c r="JPI933" s="14"/>
      <c r="JPJ933" s="14"/>
      <c r="JPK933" s="14"/>
      <c r="JPL933" s="14"/>
      <c r="JPM933" s="14"/>
      <c r="JPN933" s="14"/>
      <c r="JPO933" s="14"/>
      <c r="JPP933" s="14"/>
      <c r="JPQ933" s="14"/>
      <c r="JPR933" s="14"/>
      <c r="JPS933" s="14"/>
      <c r="JPT933" s="14"/>
      <c r="JPU933" s="14"/>
      <c r="JPV933" s="14"/>
      <c r="JPW933" s="14"/>
      <c r="JPX933" s="14"/>
      <c r="JPY933" s="14"/>
      <c r="JPZ933" s="14"/>
      <c r="JQA933" s="14"/>
      <c r="JQB933" s="14"/>
      <c r="JQC933" s="14"/>
      <c r="JQD933" s="14"/>
      <c r="JQE933" s="14"/>
      <c r="JQF933" s="14"/>
      <c r="JQG933" s="14"/>
      <c r="JQH933" s="14"/>
      <c r="JQI933" s="14"/>
      <c r="JQJ933" s="14"/>
      <c r="JQK933" s="14"/>
      <c r="JQL933" s="14"/>
      <c r="JQM933" s="14"/>
      <c r="JQN933" s="14"/>
      <c r="JQO933" s="14"/>
      <c r="JQP933" s="14"/>
      <c r="JQQ933" s="14"/>
      <c r="JQR933" s="14"/>
      <c r="JQS933" s="14"/>
      <c r="JQT933" s="14"/>
      <c r="JQU933" s="14"/>
      <c r="JQV933" s="14"/>
      <c r="JQW933" s="14"/>
      <c r="JQX933" s="14"/>
      <c r="JQY933" s="14"/>
      <c r="JQZ933" s="14"/>
      <c r="JRA933" s="14"/>
      <c r="JRB933" s="14"/>
      <c r="JRC933" s="14"/>
      <c r="JRD933" s="14"/>
      <c r="JRE933" s="14"/>
      <c r="JRF933" s="14"/>
      <c r="JRG933" s="14"/>
      <c r="JRH933" s="14"/>
      <c r="JRI933" s="14"/>
      <c r="JRJ933" s="14"/>
      <c r="JRK933" s="14"/>
      <c r="JRL933" s="14"/>
      <c r="JRM933" s="14"/>
      <c r="JRN933" s="14"/>
      <c r="JRO933" s="14"/>
      <c r="JRP933" s="14"/>
      <c r="JRQ933" s="14"/>
      <c r="JRR933" s="14"/>
      <c r="JRS933" s="14"/>
      <c r="JRT933" s="14"/>
      <c r="JRU933" s="14"/>
      <c r="JRV933" s="14"/>
      <c r="JRW933" s="14"/>
      <c r="JRX933" s="14"/>
      <c r="JRY933" s="14"/>
      <c r="JRZ933" s="14"/>
      <c r="JSA933" s="14"/>
      <c r="JSB933" s="14"/>
      <c r="JSC933" s="14"/>
      <c r="JSD933" s="14"/>
      <c r="JSE933" s="14"/>
      <c r="JSF933" s="14"/>
      <c r="JSG933" s="14"/>
      <c r="JSH933" s="14"/>
      <c r="JSI933" s="14"/>
      <c r="JSJ933" s="14"/>
      <c r="JSK933" s="14"/>
      <c r="JSL933" s="14"/>
      <c r="JSM933" s="14"/>
      <c r="JSN933" s="14"/>
      <c r="JSO933" s="14"/>
      <c r="JSP933" s="14"/>
      <c r="JSQ933" s="14"/>
      <c r="JSR933" s="14"/>
      <c r="JSS933" s="14"/>
      <c r="JST933" s="14"/>
      <c r="JSU933" s="14"/>
      <c r="JSV933" s="14"/>
      <c r="JSW933" s="14"/>
      <c r="JSX933" s="14"/>
      <c r="JSY933" s="14"/>
      <c r="JSZ933" s="14"/>
      <c r="JTA933" s="14"/>
      <c r="JTB933" s="14"/>
      <c r="JTC933" s="14"/>
      <c r="JTD933" s="14"/>
      <c r="JTE933" s="14"/>
      <c r="JTF933" s="14"/>
      <c r="JTG933" s="14"/>
      <c r="JTH933" s="14"/>
      <c r="JTI933" s="14"/>
      <c r="JTJ933" s="14"/>
      <c r="JTK933" s="14"/>
      <c r="JTL933" s="14"/>
      <c r="JTM933" s="14"/>
      <c r="JTN933" s="14"/>
      <c r="JTO933" s="14"/>
      <c r="JTP933" s="14"/>
      <c r="JTQ933" s="14"/>
      <c r="JTR933" s="14"/>
      <c r="JTS933" s="14"/>
      <c r="JTT933" s="14"/>
      <c r="JTU933" s="14"/>
      <c r="JTV933" s="14"/>
      <c r="JTW933" s="14"/>
      <c r="JTX933" s="14"/>
      <c r="JTY933" s="14"/>
      <c r="JTZ933" s="14"/>
      <c r="JUA933" s="14"/>
      <c r="JUB933" s="14"/>
      <c r="JUC933" s="14"/>
      <c r="JUD933" s="14"/>
      <c r="JUE933" s="14"/>
      <c r="JUF933" s="14"/>
      <c r="JUG933" s="14"/>
      <c r="JUH933" s="14"/>
      <c r="JUI933" s="14"/>
      <c r="JUJ933" s="14"/>
      <c r="JUK933" s="14"/>
      <c r="JUL933" s="14"/>
      <c r="JUM933" s="14"/>
      <c r="JUN933" s="14"/>
      <c r="JUO933" s="14"/>
      <c r="JUP933" s="14"/>
      <c r="JUQ933" s="14"/>
      <c r="JUR933" s="14"/>
      <c r="JUS933" s="14"/>
      <c r="JUT933" s="14"/>
      <c r="JUU933" s="14"/>
      <c r="JUV933" s="14"/>
      <c r="JUW933" s="14"/>
      <c r="JUX933" s="14"/>
      <c r="JUY933" s="14"/>
      <c r="JUZ933" s="14"/>
      <c r="JVA933" s="14"/>
      <c r="JVB933" s="14"/>
      <c r="JVC933" s="14"/>
      <c r="JVD933" s="14"/>
      <c r="JVE933" s="14"/>
      <c r="JVF933" s="14"/>
      <c r="JVG933" s="14"/>
      <c r="JVH933" s="14"/>
      <c r="JVI933" s="14"/>
      <c r="JVJ933" s="14"/>
      <c r="JVK933" s="14"/>
      <c r="JVL933" s="14"/>
      <c r="JVM933" s="14"/>
      <c r="JVN933" s="14"/>
      <c r="JVO933" s="14"/>
      <c r="JVP933" s="14"/>
      <c r="JVQ933" s="14"/>
      <c r="JVR933" s="14"/>
      <c r="JVS933" s="14"/>
      <c r="JVT933" s="14"/>
      <c r="JVU933" s="14"/>
      <c r="JVV933" s="14"/>
      <c r="JVW933" s="14"/>
      <c r="JVX933" s="14"/>
      <c r="JVY933" s="14"/>
      <c r="JVZ933" s="14"/>
      <c r="JWA933" s="14"/>
      <c r="JWB933" s="14"/>
      <c r="JWC933" s="14"/>
      <c r="JWD933" s="14"/>
      <c r="JWE933" s="14"/>
      <c r="JWF933" s="14"/>
      <c r="JWG933" s="14"/>
      <c r="JWH933" s="14"/>
      <c r="JWI933" s="14"/>
      <c r="JWJ933" s="14"/>
      <c r="JWK933" s="14"/>
      <c r="JWL933" s="14"/>
      <c r="JWM933" s="14"/>
      <c r="JWN933" s="14"/>
      <c r="JWO933" s="14"/>
      <c r="JWP933" s="14"/>
      <c r="JWQ933" s="14"/>
      <c r="JWR933" s="14"/>
      <c r="JWS933" s="14"/>
      <c r="JWT933" s="14"/>
      <c r="JWU933" s="14"/>
      <c r="JWV933" s="14"/>
      <c r="JWW933" s="14"/>
      <c r="JWX933" s="14"/>
      <c r="JWY933" s="14"/>
      <c r="JWZ933" s="14"/>
      <c r="JXA933" s="14"/>
      <c r="JXB933" s="14"/>
      <c r="JXC933" s="14"/>
      <c r="JXD933" s="14"/>
      <c r="JXE933" s="14"/>
      <c r="JXF933" s="14"/>
      <c r="JXG933" s="14"/>
      <c r="JXH933" s="14"/>
      <c r="JXI933" s="14"/>
      <c r="JXJ933" s="14"/>
      <c r="JXK933" s="14"/>
      <c r="JXL933" s="14"/>
      <c r="JXM933" s="14"/>
      <c r="JXN933" s="14"/>
      <c r="JXO933" s="14"/>
      <c r="JXP933" s="14"/>
      <c r="JXQ933" s="14"/>
      <c r="JXR933" s="14"/>
      <c r="JXS933" s="14"/>
      <c r="JXT933" s="14"/>
      <c r="JXU933" s="14"/>
      <c r="JXV933" s="14"/>
      <c r="JXW933" s="14"/>
      <c r="JXX933" s="14"/>
      <c r="JXY933" s="14"/>
      <c r="JXZ933" s="14"/>
      <c r="JYA933" s="14"/>
      <c r="JYB933" s="14"/>
      <c r="JYC933" s="14"/>
      <c r="JYD933" s="14"/>
      <c r="JYE933" s="14"/>
      <c r="JYF933" s="14"/>
      <c r="JYG933" s="14"/>
      <c r="JYH933" s="14"/>
      <c r="JYI933" s="14"/>
      <c r="JYJ933" s="14"/>
      <c r="JYK933" s="14"/>
      <c r="JYL933" s="14"/>
      <c r="JYM933" s="14"/>
      <c r="JYN933" s="14"/>
      <c r="JYO933" s="14"/>
      <c r="JYP933" s="14"/>
      <c r="JYQ933" s="14"/>
      <c r="JYR933" s="14"/>
      <c r="JYS933" s="14"/>
      <c r="JYT933" s="14"/>
      <c r="JYU933" s="14"/>
      <c r="JYV933" s="14"/>
      <c r="JYW933" s="14"/>
      <c r="JYX933" s="14"/>
      <c r="JYY933" s="14"/>
      <c r="JYZ933" s="14"/>
      <c r="JZA933" s="14"/>
      <c r="JZB933" s="14"/>
      <c r="JZC933" s="14"/>
      <c r="JZD933" s="14"/>
      <c r="JZE933" s="14"/>
      <c r="JZF933" s="14"/>
      <c r="JZG933" s="14"/>
      <c r="JZH933" s="14"/>
      <c r="JZI933" s="14"/>
      <c r="JZJ933" s="14"/>
      <c r="JZK933" s="14"/>
      <c r="JZL933" s="14"/>
      <c r="JZM933" s="14"/>
      <c r="JZN933" s="14"/>
      <c r="JZO933" s="14"/>
      <c r="JZP933" s="14"/>
      <c r="JZQ933" s="14"/>
      <c r="JZR933" s="14"/>
      <c r="JZS933" s="14"/>
      <c r="JZT933" s="14"/>
      <c r="JZU933" s="14"/>
      <c r="JZV933" s="14"/>
      <c r="JZW933" s="14"/>
      <c r="JZX933" s="14"/>
      <c r="JZY933" s="14"/>
      <c r="JZZ933" s="14"/>
      <c r="KAA933" s="14"/>
      <c r="KAB933" s="14"/>
      <c r="KAC933" s="14"/>
      <c r="KAD933" s="14"/>
      <c r="KAE933" s="14"/>
      <c r="KAF933" s="14"/>
      <c r="KAG933" s="14"/>
      <c r="KAH933" s="14"/>
      <c r="KAI933" s="14"/>
      <c r="KAJ933" s="14"/>
      <c r="KAK933" s="14"/>
      <c r="KAL933" s="14"/>
      <c r="KAM933" s="14"/>
      <c r="KAN933" s="14"/>
      <c r="KAO933" s="14"/>
      <c r="KAP933" s="14"/>
      <c r="KAQ933" s="14"/>
      <c r="KAR933" s="14"/>
      <c r="KAS933" s="14"/>
      <c r="KAT933" s="14"/>
      <c r="KAU933" s="14"/>
      <c r="KAV933" s="14"/>
      <c r="KAW933" s="14"/>
      <c r="KAX933" s="14"/>
      <c r="KAY933" s="14"/>
      <c r="KAZ933" s="14"/>
      <c r="KBA933" s="14"/>
      <c r="KBB933" s="14"/>
      <c r="KBC933" s="14"/>
      <c r="KBD933" s="14"/>
      <c r="KBE933" s="14"/>
      <c r="KBF933" s="14"/>
      <c r="KBG933" s="14"/>
      <c r="KBH933" s="14"/>
      <c r="KBI933" s="14"/>
      <c r="KBJ933" s="14"/>
      <c r="KBK933" s="14"/>
      <c r="KBL933" s="14"/>
      <c r="KBM933" s="14"/>
      <c r="KBN933" s="14"/>
      <c r="KBO933" s="14"/>
      <c r="KBP933" s="14"/>
      <c r="KBQ933" s="14"/>
      <c r="KBR933" s="14"/>
      <c r="KBS933" s="14"/>
      <c r="KBT933" s="14"/>
      <c r="KBU933" s="14"/>
      <c r="KBV933" s="14"/>
      <c r="KBW933" s="14"/>
      <c r="KBX933" s="14"/>
      <c r="KBY933" s="14"/>
      <c r="KBZ933" s="14"/>
      <c r="KCA933" s="14"/>
      <c r="KCB933" s="14"/>
      <c r="KCC933" s="14"/>
      <c r="KCD933" s="14"/>
      <c r="KCE933" s="14"/>
      <c r="KCF933" s="14"/>
      <c r="KCG933" s="14"/>
      <c r="KCH933" s="14"/>
      <c r="KCI933" s="14"/>
      <c r="KCJ933" s="14"/>
      <c r="KCK933" s="14"/>
      <c r="KCL933" s="14"/>
      <c r="KCM933" s="14"/>
      <c r="KCN933" s="14"/>
      <c r="KCO933" s="14"/>
      <c r="KCP933" s="14"/>
      <c r="KCQ933" s="14"/>
      <c r="KCR933" s="14"/>
      <c r="KCS933" s="14"/>
      <c r="KCT933" s="14"/>
      <c r="KCU933" s="14"/>
      <c r="KCV933" s="14"/>
      <c r="KCW933" s="14"/>
      <c r="KCX933" s="14"/>
      <c r="KCY933" s="14"/>
      <c r="KCZ933" s="14"/>
      <c r="KDA933" s="14"/>
      <c r="KDB933" s="14"/>
      <c r="KDC933" s="14"/>
      <c r="KDD933" s="14"/>
      <c r="KDE933" s="14"/>
      <c r="KDF933" s="14"/>
      <c r="KDG933" s="14"/>
      <c r="KDH933" s="14"/>
      <c r="KDI933" s="14"/>
      <c r="KDJ933" s="14"/>
      <c r="KDK933" s="14"/>
      <c r="KDL933" s="14"/>
      <c r="KDM933" s="14"/>
      <c r="KDN933" s="14"/>
      <c r="KDO933" s="14"/>
      <c r="KDP933" s="14"/>
      <c r="KDQ933" s="14"/>
      <c r="KDR933" s="14"/>
      <c r="KDS933" s="14"/>
      <c r="KDT933" s="14"/>
      <c r="KDU933" s="14"/>
      <c r="KDV933" s="14"/>
      <c r="KDW933" s="14"/>
      <c r="KDX933" s="14"/>
      <c r="KDY933" s="14"/>
      <c r="KDZ933" s="14"/>
      <c r="KEA933" s="14"/>
      <c r="KEB933" s="14"/>
      <c r="KEC933" s="14"/>
      <c r="KED933" s="14"/>
      <c r="KEE933" s="14"/>
      <c r="KEF933" s="14"/>
      <c r="KEG933" s="14"/>
      <c r="KEH933" s="14"/>
      <c r="KEI933" s="14"/>
      <c r="KEJ933" s="14"/>
      <c r="KEK933" s="14"/>
      <c r="KEL933" s="14"/>
      <c r="KEM933" s="14"/>
      <c r="KEN933" s="14"/>
      <c r="KEO933" s="14"/>
      <c r="KEP933" s="14"/>
      <c r="KEQ933" s="14"/>
      <c r="KER933" s="14"/>
      <c r="KES933" s="14"/>
      <c r="KET933" s="14"/>
      <c r="KEU933" s="14"/>
      <c r="KEV933" s="14"/>
      <c r="KEW933" s="14"/>
      <c r="KEX933" s="14"/>
      <c r="KEY933" s="14"/>
      <c r="KEZ933" s="14"/>
      <c r="KFA933" s="14"/>
      <c r="KFB933" s="14"/>
      <c r="KFC933" s="14"/>
      <c r="KFD933" s="14"/>
      <c r="KFE933" s="14"/>
      <c r="KFF933" s="14"/>
      <c r="KFG933" s="14"/>
      <c r="KFH933" s="14"/>
      <c r="KFI933" s="14"/>
      <c r="KFJ933" s="14"/>
      <c r="KFK933" s="14"/>
      <c r="KFL933" s="14"/>
      <c r="KFM933" s="14"/>
      <c r="KFN933" s="14"/>
      <c r="KFO933" s="14"/>
      <c r="KFP933" s="14"/>
      <c r="KFQ933" s="14"/>
      <c r="KFR933" s="14"/>
      <c r="KFS933" s="14"/>
      <c r="KFT933" s="14"/>
      <c r="KFU933" s="14"/>
      <c r="KFV933" s="14"/>
      <c r="KFW933" s="14"/>
      <c r="KFX933" s="14"/>
      <c r="KFY933" s="14"/>
      <c r="KFZ933" s="14"/>
      <c r="KGA933" s="14"/>
      <c r="KGB933" s="14"/>
      <c r="KGC933" s="14"/>
      <c r="KGD933" s="14"/>
      <c r="KGE933" s="14"/>
      <c r="KGF933" s="14"/>
      <c r="KGG933" s="14"/>
      <c r="KGH933" s="14"/>
      <c r="KGI933" s="14"/>
      <c r="KGJ933" s="14"/>
      <c r="KGK933" s="14"/>
      <c r="KGL933" s="14"/>
      <c r="KGM933" s="14"/>
      <c r="KGN933" s="14"/>
      <c r="KGO933" s="14"/>
      <c r="KGP933" s="14"/>
      <c r="KGQ933" s="14"/>
      <c r="KGR933" s="14"/>
      <c r="KGS933" s="14"/>
      <c r="KGT933" s="14"/>
      <c r="KGU933" s="14"/>
      <c r="KGV933" s="14"/>
      <c r="KGW933" s="14"/>
      <c r="KGX933" s="14"/>
      <c r="KGY933" s="14"/>
      <c r="KGZ933" s="14"/>
      <c r="KHA933" s="14"/>
      <c r="KHB933" s="14"/>
      <c r="KHC933" s="14"/>
      <c r="KHD933" s="14"/>
      <c r="KHE933" s="14"/>
      <c r="KHF933" s="14"/>
      <c r="KHG933" s="14"/>
      <c r="KHH933" s="14"/>
      <c r="KHI933" s="14"/>
      <c r="KHJ933" s="14"/>
      <c r="KHK933" s="14"/>
      <c r="KHL933" s="14"/>
      <c r="KHM933" s="14"/>
      <c r="KHN933" s="14"/>
      <c r="KHO933" s="14"/>
      <c r="KHP933" s="14"/>
      <c r="KHQ933" s="14"/>
      <c r="KHR933" s="14"/>
      <c r="KHS933" s="14"/>
      <c r="KHT933" s="14"/>
      <c r="KHU933" s="14"/>
      <c r="KHV933" s="14"/>
      <c r="KHW933" s="14"/>
      <c r="KHX933" s="14"/>
      <c r="KHY933" s="14"/>
      <c r="KHZ933" s="14"/>
      <c r="KIA933" s="14"/>
      <c r="KIB933" s="14"/>
      <c r="KIC933" s="14"/>
      <c r="KID933" s="14"/>
      <c r="KIE933" s="14"/>
      <c r="KIF933" s="14"/>
      <c r="KIG933" s="14"/>
      <c r="KIH933" s="14"/>
      <c r="KII933" s="14"/>
      <c r="KIJ933" s="14"/>
      <c r="KIK933" s="14"/>
      <c r="KIL933" s="14"/>
      <c r="KIM933" s="14"/>
      <c r="KIN933" s="14"/>
      <c r="KIO933" s="14"/>
      <c r="KIP933" s="14"/>
      <c r="KIQ933" s="14"/>
      <c r="KIR933" s="14"/>
      <c r="KIS933" s="14"/>
      <c r="KIT933" s="14"/>
      <c r="KIU933" s="14"/>
      <c r="KIV933" s="14"/>
      <c r="KIW933" s="14"/>
      <c r="KIX933" s="14"/>
      <c r="KIY933" s="14"/>
      <c r="KIZ933" s="14"/>
      <c r="KJA933" s="14"/>
      <c r="KJB933" s="14"/>
      <c r="KJC933" s="14"/>
      <c r="KJD933" s="14"/>
      <c r="KJE933" s="14"/>
      <c r="KJF933" s="14"/>
      <c r="KJG933" s="14"/>
      <c r="KJH933" s="14"/>
      <c r="KJI933" s="14"/>
      <c r="KJJ933" s="14"/>
      <c r="KJK933" s="14"/>
      <c r="KJL933" s="14"/>
      <c r="KJM933" s="14"/>
      <c r="KJN933" s="14"/>
      <c r="KJO933" s="14"/>
      <c r="KJP933" s="14"/>
      <c r="KJQ933" s="14"/>
      <c r="KJR933" s="14"/>
      <c r="KJS933" s="14"/>
      <c r="KJT933" s="14"/>
      <c r="KJU933" s="14"/>
      <c r="KJV933" s="14"/>
      <c r="KJW933" s="14"/>
      <c r="KJX933" s="14"/>
      <c r="KJY933" s="14"/>
      <c r="KJZ933" s="14"/>
      <c r="KKA933" s="14"/>
      <c r="KKB933" s="14"/>
      <c r="KKC933" s="14"/>
      <c r="KKD933" s="14"/>
      <c r="KKE933" s="14"/>
      <c r="KKF933" s="14"/>
      <c r="KKG933" s="14"/>
      <c r="KKH933" s="14"/>
      <c r="KKI933" s="14"/>
      <c r="KKJ933" s="14"/>
      <c r="KKK933" s="14"/>
      <c r="KKL933" s="14"/>
      <c r="KKM933" s="14"/>
      <c r="KKN933" s="14"/>
      <c r="KKO933" s="14"/>
      <c r="KKP933" s="14"/>
      <c r="KKQ933" s="14"/>
      <c r="KKR933" s="14"/>
      <c r="KKS933" s="14"/>
      <c r="KKT933" s="14"/>
      <c r="KKU933" s="14"/>
      <c r="KKV933" s="14"/>
      <c r="KKW933" s="14"/>
      <c r="KKX933" s="14"/>
      <c r="KKY933" s="14"/>
      <c r="KKZ933" s="14"/>
      <c r="KLA933" s="14"/>
      <c r="KLB933" s="14"/>
      <c r="KLC933" s="14"/>
      <c r="KLD933" s="14"/>
      <c r="KLE933" s="14"/>
      <c r="KLF933" s="14"/>
      <c r="KLG933" s="14"/>
      <c r="KLH933" s="14"/>
      <c r="KLI933" s="14"/>
      <c r="KLJ933" s="14"/>
      <c r="KLK933" s="14"/>
      <c r="KLL933" s="14"/>
      <c r="KLM933" s="14"/>
      <c r="KLN933" s="14"/>
      <c r="KLO933" s="14"/>
      <c r="KLP933" s="14"/>
      <c r="KLQ933" s="14"/>
      <c r="KLR933" s="14"/>
      <c r="KLS933" s="14"/>
      <c r="KLT933" s="14"/>
      <c r="KLU933" s="14"/>
      <c r="KLV933" s="14"/>
      <c r="KLW933" s="14"/>
      <c r="KLX933" s="14"/>
      <c r="KLY933" s="14"/>
      <c r="KLZ933" s="14"/>
      <c r="KMA933" s="14"/>
      <c r="KMB933" s="14"/>
      <c r="KMC933" s="14"/>
      <c r="KMD933" s="14"/>
      <c r="KME933" s="14"/>
      <c r="KMF933" s="14"/>
      <c r="KMG933" s="14"/>
      <c r="KMH933" s="14"/>
      <c r="KMI933" s="14"/>
      <c r="KMJ933" s="14"/>
      <c r="KMK933" s="14"/>
      <c r="KML933" s="14"/>
      <c r="KMM933" s="14"/>
      <c r="KMN933" s="14"/>
      <c r="KMO933" s="14"/>
      <c r="KMP933" s="14"/>
      <c r="KMQ933" s="14"/>
      <c r="KMR933" s="14"/>
      <c r="KMS933" s="14"/>
      <c r="KMT933" s="14"/>
      <c r="KMU933" s="14"/>
      <c r="KMV933" s="14"/>
      <c r="KMW933" s="14"/>
      <c r="KMX933" s="14"/>
      <c r="KMY933" s="14"/>
      <c r="KMZ933" s="14"/>
      <c r="KNA933" s="14"/>
      <c r="KNB933" s="14"/>
      <c r="KNC933" s="14"/>
      <c r="KND933" s="14"/>
      <c r="KNE933" s="14"/>
      <c r="KNF933" s="14"/>
      <c r="KNG933" s="14"/>
      <c r="KNH933" s="14"/>
      <c r="KNI933" s="14"/>
      <c r="KNJ933" s="14"/>
      <c r="KNK933" s="14"/>
      <c r="KNL933" s="14"/>
      <c r="KNM933" s="14"/>
      <c r="KNN933" s="14"/>
      <c r="KNO933" s="14"/>
      <c r="KNP933" s="14"/>
      <c r="KNQ933" s="14"/>
      <c r="KNR933" s="14"/>
      <c r="KNS933" s="14"/>
      <c r="KNT933" s="14"/>
      <c r="KNU933" s="14"/>
      <c r="KNV933" s="14"/>
      <c r="KNW933" s="14"/>
      <c r="KNX933" s="14"/>
      <c r="KNY933" s="14"/>
      <c r="KNZ933" s="14"/>
      <c r="KOA933" s="14"/>
      <c r="KOB933" s="14"/>
      <c r="KOC933" s="14"/>
      <c r="KOD933" s="14"/>
      <c r="KOE933" s="14"/>
      <c r="KOF933" s="14"/>
      <c r="KOG933" s="14"/>
      <c r="KOH933" s="14"/>
      <c r="KOI933" s="14"/>
      <c r="KOJ933" s="14"/>
      <c r="KOK933" s="14"/>
      <c r="KOL933" s="14"/>
      <c r="KOM933" s="14"/>
      <c r="KON933" s="14"/>
      <c r="KOO933" s="14"/>
      <c r="KOP933" s="14"/>
      <c r="KOQ933" s="14"/>
      <c r="KOR933" s="14"/>
      <c r="KOS933" s="14"/>
      <c r="KOT933" s="14"/>
      <c r="KOU933" s="14"/>
      <c r="KOV933" s="14"/>
      <c r="KOW933" s="14"/>
      <c r="KOX933" s="14"/>
      <c r="KOY933" s="14"/>
      <c r="KOZ933" s="14"/>
      <c r="KPA933" s="14"/>
      <c r="KPB933" s="14"/>
      <c r="KPC933" s="14"/>
      <c r="KPD933" s="14"/>
      <c r="KPE933" s="14"/>
      <c r="KPF933" s="14"/>
      <c r="KPG933" s="14"/>
      <c r="KPH933" s="14"/>
      <c r="KPI933" s="14"/>
      <c r="KPJ933" s="14"/>
      <c r="KPK933" s="14"/>
      <c r="KPL933" s="14"/>
      <c r="KPM933" s="14"/>
      <c r="KPN933" s="14"/>
      <c r="KPO933" s="14"/>
      <c r="KPP933" s="14"/>
      <c r="KPQ933" s="14"/>
      <c r="KPR933" s="14"/>
      <c r="KPS933" s="14"/>
      <c r="KPT933" s="14"/>
      <c r="KPU933" s="14"/>
      <c r="KPV933" s="14"/>
      <c r="KPW933" s="14"/>
      <c r="KPX933" s="14"/>
      <c r="KPY933" s="14"/>
      <c r="KPZ933" s="14"/>
      <c r="KQA933" s="14"/>
      <c r="KQB933" s="14"/>
      <c r="KQC933" s="14"/>
      <c r="KQD933" s="14"/>
      <c r="KQE933" s="14"/>
      <c r="KQF933" s="14"/>
      <c r="KQG933" s="14"/>
      <c r="KQH933" s="14"/>
      <c r="KQI933" s="14"/>
      <c r="KQJ933" s="14"/>
      <c r="KQK933" s="14"/>
      <c r="KQL933" s="14"/>
      <c r="KQM933" s="14"/>
      <c r="KQN933" s="14"/>
      <c r="KQO933" s="14"/>
      <c r="KQP933" s="14"/>
      <c r="KQQ933" s="14"/>
      <c r="KQR933" s="14"/>
      <c r="KQS933" s="14"/>
      <c r="KQT933" s="14"/>
      <c r="KQU933" s="14"/>
      <c r="KQV933" s="14"/>
      <c r="KQW933" s="14"/>
      <c r="KQX933" s="14"/>
      <c r="KQY933" s="14"/>
      <c r="KQZ933" s="14"/>
      <c r="KRA933" s="14"/>
      <c r="KRB933" s="14"/>
      <c r="KRC933" s="14"/>
      <c r="KRD933" s="14"/>
      <c r="KRE933" s="14"/>
      <c r="KRF933" s="14"/>
      <c r="KRG933" s="14"/>
      <c r="KRH933" s="14"/>
      <c r="KRI933" s="14"/>
      <c r="KRJ933" s="14"/>
      <c r="KRK933" s="14"/>
      <c r="KRL933" s="14"/>
      <c r="KRM933" s="14"/>
      <c r="KRN933" s="14"/>
      <c r="KRO933" s="14"/>
      <c r="KRP933" s="14"/>
      <c r="KRQ933" s="14"/>
      <c r="KRR933" s="14"/>
      <c r="KRS933" s="14"/>
      <c r="KRT933" s="14"/>
      <c r="KRU933" s="14"/>
      <c r="KRV933" s="14"/>
      <c r="KRW933" s="14"/>
      <c r="KRX933" s="14"/>
      <c r="KRY933" s="14"/>
      <c r="KRZ933" s="14"/>
      <c r="KSA933" s="14"/>
      <c r="KSB933" s="14"/>
      <c r="KSC933" s="14"/>
      <c r="KSD933" s="14"/>
      <c r="KSE933" s="14"/>
      <c r="KSF933" s="14"/>
      <c r="KSG933" s="14"/>
      <c r="KSH933" s="14"/>
      <c r="KSI933" s="14"/>
      <c r="KSJ933" s="14"/>
      <c r="KSK933" s="14"/>
      <c r="KSL933" s="14"/>
      <c r="KSM933" s="14"/>
      <c r="KSN933" s="14"/>
      <c r="KSO933" s="14"/>
      <c r="KSP933" s="14"/>
      <c r="KSQ933" s="14"/>
      <c r="KSR933" s="14"/>
      <c r="KSS933" s="14"/>
      <c r="KST933" s="14"/>
      <c r="KSU933" s="14"/>
      <c r="KSV933" s="14"/>
      <c r="KSW933" s="14"/>
      <c r="KSX933" s="14"/>
      <c r="KSY933" s="14"/>
      <c r="KSZ933" s="14"/>
      <c r="KTA933" s="14"/>
      <c r="KTB933" s="14"/>
      <c r="KTC933" s="14"/>
      <c r="KTD933" s="14"/>
      <c r="KTE933" s="14"/>
      <c r="KTF933" s="14"/>
      <c r="KTG933" s="14"/>
      <c r="KTH933" s="14"/>
      <c r="KTI933" s="14"/>
      <c r="KTJ933" s="14"/>
      <c r="KTK933" s="14"/>
      <c r="KTL933" s="14"/>
      <c r="KTM933" s="14"/>
      <c r="KTN933" s="14"/>
      <c r="KTO933" s="14"/>
      <c r="KTP933" s="14"/>
      <c r="KTQ933" s="14"/>
      <c r="KTR933" s="14"/>
      <c r="KTS933" s="14"/>
      <c r="KTT933" s="14"/>
      <c r="KTU933" s="14"/>
      <c r="KTV933" s="14"/>
      <c r="KTW933" s="14"/>
      <c r="KTX933" s="14"/>
      <c r="KTY933" s="14"/>
      <c r="KTZ933" s="14"/>
      <c r="KUA933" s="14"/>
      <c r="KUB933" s="14"/>
      <c r="KUC933" s="14"/>
      <c r="KUD933" s="14"/>
      <c r="KUE933" s="14"/>
      <c r="KUF933" s="14"/>
      <c r="KUG933" s="14"/>
      <c r="KUH933" s="14"/>
      <c r="KUI933" s="14"/>
      <c r="KUJ933" s="14"/>
      <c r="KUK933" s="14"/>
      <c r="KUL933" s="14"/>
      <c r="KUM933" s="14"/>
      <c r="KUN933" s="14"/>
      <c r="KUO933" s="14"/>
      <c r="KUP933" s="14"/>
      <c r="KUQ933" s="14"/>
      <c r="KUR933" s="14"/>
      <c r="KUS933" s="14"/>
      <c r="KUT933" s="14"/>
      <c r="KUU933" s="14"/>
      <c r="KUV933" s="14"/>
      <c r="KUW933" s="14"/>
      <c r="KUX933" s="14"/>
      <c r="KUY933" s="14"/>
      <c r="KUZ933" s="14"/>
      <c r="KVA933" s="14"/>
      <c r="KVB933" s="14"/>
      <c r="KVC933" s="14"/>
      <c r="KVD933" s="14"/>
      <c r="KVE933" s="14"/>
      <c r="KVF933" s="14"/>
      <c r="KVG933" s="14"/>
      <c r="KVH933" s="14"/>
      <c r="KVI933" s="14"/>
      <c r="KVJ933" s="14"/>
      <c r="KVK933" s="14"/>
      <c r="KVL933" s="14"/>
      <c r="KVM933" s="14"/>
      <c r="KVN933" s="14"/>
      <c r="KVO933" s="14"/>
      <c r="KVP933" s="14"/>
      <c r="KVQ933" s="14"/>
      <c r="KVR933" s="14"/>
      <c r="KVS933" s="14"/>
      <c r="KVT933" s="14"/>
      <c r="KVU933" s="14"/>
      <c r="KVV933" s="14"/>
      <c r="KVW933" s="14"/>
      <c r="KVX933" s="14"/>
      <c r="KVY933" s="14"/>
      <c r="KVZ933" s="14"/>
      <c r="KWA933" s="14"/>
      <c r="KWB933" s="14"/>
      <c r="KWC933" s="14"/>
      <c r="KWD933" s="14"/>
      <c r="KWE933" s="14"/>
      <c r="KWF933" s="14"/>
      <c r="KWG933" s="14"/>
      <c r="KWH933" s="14"/>
      <c r="KWI933" s="14"/>
      <c r="KWJ933" s="14"/>
      <c r="KWK933" s="14"/>
      <c r="KWL933" s="14"/>
      <c r="KWM933" s="14"/>
      <c r="KWN933" s="14"/>
      <c r="KWO933" s="14"/>
      <c r="KWP933" s="14"/>
      <c r="KWQ933" s="14"/>
      <c r="KWR933" s="14"/>
      <c r="KWS933" s="14"/>
      <c r="KWT933" s="14"/>
      <c r="KWU933" s="14"/>
      <c r="KWV933" s="14"/>
      <c r="KWW933" s="14"/>
      <c r="KWX933" s="14"/>
      <c r="KWY933" s="14"/>
      <c r="KWZ933" s="14"/>
      <c r="KXA933" s="14"/>
      <c r="KXB933" s="14"/>
      <c r="KXC933" s="14"/>
      <c r="KXD933" s="14"/>
      <c r="KXE933" s="14"/>
      <c r="KXF933" s="14"/>
      <c r="KXG933" s="14"/>
      <c r="KXH933" s="14"/>
      <c r="KXI933" s="14"/>
      <c r="KXJ933" s="14"/>
      <c r="KXK933" s="14"/>
      <c r="KXL933" s="14"/>
      <c r="KXM933" s="14"/>
      <c r="KXN933" s="14"/>
      <c r="KXO933" s="14"/>
      <c r="KXP933" s="14"/>
      <c r="KXQ933" s="14"/>
      <c r="KXR933" s="14"/>
      <c r="KXS933" s="14"/>
      <c r="KXT933" s="14"/>
      <c r="KXU933" s="14"/>
      <c r="KXV933" s="14"/>
      <c r="KXW933" s="14"/>
      <c r="KXX933" s="14"/>
      <c r="KXY933" s="14"/>
      <c r="KXZ933" s="14"/>
      <c r="KYA933" s="14"/>
      <c r="KYB933" s="14"/>
      <c r="KYC933" s="14"/>
      <c r="KYD933" s="14"/>
      <c r="KYE933" s="14"/>
      <c r="KYF933" s="14"/>
      <c r="KYG933" s="14"/>
      <c r="KYH933" s="14"/>
      <c r="KYI933" s="14"/>
      <c r="KYJ933" s="14"/>
      <c r="KYK933" s="14"/>
      <c r="KYL933" s="14"/>
      <c r="KYM933" s="14"/>
      <c r="KYN933" s="14"/>
      <c r="KYO933" s="14"/>
      <c r="KYP933" s="14"/>
      <c r="KYQ933" s="14"/>
      <c r="KYR933" s="14"/>
      <c r="KYS933" s="14"/>
      <c r="KYT933" s="14"/>
      <c r="KYU933" s="14"/>
      <c r="KYV933" s="14"/>
      <c r="KYW933" s="14"/>
      <c r="KYX933" s="14"/>
      <c r="KYY933" s="14"/>
      <c r="KYZ933" s="14"/>
      <c r="KZA933" s="14"/>
      <c r="KZB933" s="14"/>
      <c r="KZC933" s="14"/>
      <c r="KZD933" s="14"/>
      <c r="KZE933" s="14"/>
      <c r="KZF933" s="14"/>
      <c r="KZG933" s="14"/>
      <c r="KZH933" s="14"/>
      <c r="KZI933" s="14"/>
      <c r="KZJ933" s="14"/>
      <c r="KZK933" s="14"/>
      <c r="KZL933" s="14"/>
      <c r="KZM933" s="14"/>
      <c r="KZN933" s="14"/>
      <c r="KZO933" s="14"/>
      <c r="KZP933" s="14"/>
      <c r="KZQ933" s="14"/>
      <c r="KZR933" s="14"/>
      <c r="KZS933" s="14"/>
      <c r="KZT933" s="14"/>
      <c r="KZU933" s="14"/>
      <c r="KZV933" s="14"/>
      <c r="KZW933" s="14"/>
      <c r="KZX933" s="14"/>
      <c r="KZY933" s="14"/>
      <c r="KZZ933" s="14"/>
      <c r="LAA933" s="14"/>
      <c r="LAB933" s="14"/>
      <c r="LAC933" s="14"/>
      <c r="LAD933" s="14"/>
      <c r="LAE933" s="14"/>
      <c r="LAF933" s="14"/>
      <c r="LAG933" s="14"/>
      <c r="LAH933" s="14"/>
      <c r="LAI933" s="14"/>
      <c r="LAJ933" s="14"/>
      <c r="LAK933" s="14"/>
      <c r="LAL933" s="14"/>
      <c r="LAM933" s="14"/>
      <c r="LAN933" s="14"/>
      <c r="LAO933" s="14"/>
      <c r="LAP933" s="14"/>
      <c r="LAQ933" s="14"/>
      <c r="LAR933" s="14"/>
      <c r="LAS933" s="14"/>
      <c r="LAT933" s="14"/>
      <c r="LAU933" s="14"/>
      <c r="LAV933" s="14"/>
      <c r="LAW933" s="14"/>
      <c r="LAX933" s="14"/>
      <c r="LAY933" s="14"/>
      <c r="LAZ933" s="14"/>
      <c r="LBA933" s="14"/>
      <c r="LBB933" s="14"/>
      <c r="LBC933" s="14"/>
      <c r="LBD933" s="14"/>
      <c r="LBE933" s="14"/>
      <c r="LBF933" s="14"/>
      <c r="LBG933" s="14"/>
      <c r="LBH933" s="14"/>
      <c r="LBI933" s="14"/>
      <c r="LBJ933" s="14"/>
      <c r="LBK933" s="14"/>
      <c r="LBL933" s="14"/>
      <c r="LBM933" s="14"/>
      <c r="LBN933" s="14"/>
      <c r="LBO933" s="14"/>
      <c r="LBP933" s="14"/>
      <c r="LBQ933" s="14"/>
      <c r="LBR933" s="14"/>
      <c r="LBS933" s="14"/>
      <c r="LBT933" s="14"/>
      <c r="LBU933" s="14"/>
      <c r="LBV933" s="14"/>
      <c r="LBW933" s="14"/>
      <c r="LBX933" s="14"/>
      <c r="LBY933" s="14"/>
      <c r="LBZ933" s="14"/>
      <c r="LCA933" s="14"/>
      <c r="LCB933" s="14"/>
      <c r="LCC933" s="14"/>
      <c r="LCD933" s="14"/>
      <c r="LCE933" s="14"/>
      <c r="LCF933" s="14"/>
      <c r="LCG933" s="14"/>
      <c r="LCH933" s="14"/>
      <c r="LCI933" s="14"/>
      <c r="LCJ933" s="14"/>
      <c r="LCK933" s="14"/>
      <c r="LCL933" s="14"/>
      <c r="LCM933" s="14"/>
      <c r="LCN933" s="14"/>
      <c r="LCO933" s="14"/>
      <c r="LCP933" s="14"/>
      <c r="LCQ933" s="14"/>
      <c r="LCR933" s="14"/>
      <c r="LCS933" s="14"/>
      <c r="LCT933" s="14"/>
      <c r="LCU933" s="14"/>
      <c r="LCV933" s="14"/>
      <c r="LCW933" s="14"/>
      <c r="LCX933" s="14"/>
      <c r="LCY933" s="14"/>
      <c r="LCZ933" s="14"/>
      <c r="LDA933" s="14"/>
      <c r="LDB933" s="14"/>
      <c r="LDC933" s="14"/>
      <c r="LDD933" s="14"/>
      <c r="LDE933" s="14"/>
      <c r="LDF933" s="14"/>
      <c r="LDG933" s="14"/>
      <c r="LDH933" s="14"/>
      <c r="LDI933" s="14"/>
      <c r="LDJ933" s="14"/>
      <c r="LDK933" s="14"/>
      <c r="LDL933" s="14"/>
      <c r="LDM933" s="14"/>
      <c r="LDN933" s="14"/>
      <c r="LDO933" s="14"/>
      <c r="LDP933" s="14"/>
      <c r="LDQ933" s="14"/>
      <c r="LDR933" s="14"/>
      <c r="LDS933" s="14"/>
      <c r="LDT933" s="14"/>
      <c r="LDU933" s="14"/>
      <c r="LDV933" s="14"/>
      <c r="LDW933" s="14"/>
      <c r="LDX933" s="14"/>
      <c r="LDY933" s="14"/>
      <c r="LDZ933" s="14"/>
      <c r="LEA933" s="14"/>
      <c r="LEB933" s="14"/>
      <c r="LEC933" s="14"/>
      <c r="LED933" s="14"/>
      <c r="LEE933" s="14"/>
      <c r="LEF933" s="14"/>
      <c r="LEG933" s="14"/>
      <c r="LEH933" s="14"/>
      <c r="LEI933" s="14"/>
      <c r="LEJ933" s="14"/>
      <c r="LEK933" s="14"/>
      <c r="LEL933" s="14"/>
      <c r="LEM933" s="14"/>
      <c r="LEN933" s="14"/>
      <c r="LEO933" s="14"/>
      <c r="LEP933" s="14"/>
      <c r="LEQ933" s="14"/>
      <c r="LER933" s="14"/>
      <c r="LES933" s="14"/>
      <c r="LET933" s="14"/>
      <c r="LEU933" s="14"/>
      <c r="LEV933" s="14"/>
      <c r="LEW933" s="14"/>
      <c r="LEX933" s="14"/>
      <c r="LEY933" s="14"/>
      <c r="LEZ933" s="14"/>
      <c r="LFA933" s="14"/>
      <c r="LFB933" s="14"/>
      <c r="LFC933" s="14"/>
      <c r="LFD933" s="14"/>
      <c r="LFE933" s="14"/>
      <c r="LFF933" s="14"/>
      <c r="LFG933" s="14"/>
      <c r="LFH933" s="14"/>
      <c r="LFI933" s="14"/>
      <c r="LFJ933" s="14"/>
      <c r="LFK933" s="14"/>
      <c r="LFL933" s="14"/>
      <c r="LFM933" s="14"/>
      <c r="LFN933" s="14"/>
      <c r="LFO933" s="14"/>
      <c r="LFP933" s="14"/>
      <c r="LFQ933" s="14"/>
      <c r="LFR933" s="14"/>
      <c r="LFS933" s="14"/>
      <c r="LFT933" s="14"/>
      <c r="LFU933" s="14"/>
      <c r="LFV933" s="14"/>
      <c r="LFW933" s="14"/>
      <c r="LFX933" s="14"/>
      <c r="LFY933" s="14"/>
      <c r="LFZ933" s="14"/>
      <c r="LGA933" s="14"/>
      <c r="LGB933" s="14"/>
      <c r="LGC933" s="14"/>
      <c r="LGD933" s="14"/>
      <c r="LGE933" s="14"/>
      <c r="LGF933" s="14"/>
      <c r="LGG933" s="14"/>
      <c r="LGH933" s="14"/>
      <c r="LGI933" s="14"/>
      <c r="LGJ933" s="14"/>
      <c r="LGK933" s="14"/>
      <c r="LGL933" s="14"/>
      <c r="LGM933" s="14"/>
      <c r="LGN933" s="14"/>
      <c r="LGO933" s="14"/>
      <c r="LGP933" s="14"/>
      <c r="LGQ933" s="14"/>
      <c r="LGR933" s="14"/>
      <c r="LGS933" s="14"/>
      <c r="LGT933" s="14"/>
      <c r="LGU933" s="14"/>
      <c r="LGV933" s="14"/>
      <c r="LGW933" s="14"/>
      <c r="LGX933" s="14"/>
      <c r="LGY933" s="14"/>
      <c r="LGZ933" s="14"/>
      <c r="LHA933" s="14"/>
      <c r="LHB933" s="14"/>
      <c r="LHC933" s="14"/>
      <c r="LHD933" s="14"/>
      <c r="LHE933" s="14"/>
      <c r="LHF933" s="14"/>
      <c r="LHG933" s="14"/>
      <c r="LHH933" s="14"/>
      <c r="LHI933" s="14"/>
      <c r="LHJ933" s="14"/>
      <c r="LHK933" s="14"/>
      <c r="LHL933" s="14"/>
      <c r="LHM933" s="14"/>
      <c r="LHN933" s="14"/>
      <c r="LHO933" s="14"/>
      <c r="LHP933" s="14"/>
      <c r="LHQ933" s="14"/>
      <c r="LHR933" s="14"/>
      <c r="LHS933" s="14"/>
      <c r="LHT933" s="14"/>
      <c r="LHU933" s="14"/>
      <c r="LHV933" s="14"/>
      <c r="LHW933" s="14"/>
      <c r="LHX933" s="14"/>
      <c r="LHY933" s="14"/>
      <c r="LHZ933" s="14"/>
      <c r="LIA933" s="14"/>
      <c r="LIB933" s="14"/>
      <c r="LIC933" s="14"/>
      <c r="LID933" s="14"/>
      <c r="LIE933" s="14"/>
      <c r="LIF933" s="14"/>
      <c r="LIG933" s="14"/>
      <c r="LIH933" s="14"/>
      <c r="LII933" s="14"/>
      <c r="LIJ933" s="14"/>
      <c r="LIK933" s="14"/>
      <c r="LIL933" s="14"/>
      <c r="LIM933" s="14"/>
      <c r="LIN933" s="14"/>
      <c r="LIO933" s="14"/>
      <c r="LIP933" s="14"/>
      <c r="LIQ933" s="14"/>
      <c r="LIR933" s="14"/>
      <c r="LIS933" s="14"/>
      <c r="LIT933" s="14"/>
      <c r="LIU933" s="14"/>
      <c r="LIV933" s="14"/>
      <c r="LIW933" s="14"/>
      <c r="LIX933" s="14"/>
      <c r="LIY933" s="14"/>
      <c r="LIZ933" s="14"/>
      <c r="LJA933" s="14"/>
      <c r="LJB933" s="14"/>
      <c r="LJC933" s="14"/>
      <c r="LJD933" s="14"/>
      <c r="LJE933" s="14"/>
      <c r="LJF933" s="14"/>
      <c r="LJG933" s="14"/>
      <c r="LJH933" s="14"/>
      <c r="LJI933" s="14"/>
      <c r="LJJ933" s="14"/>
      <c r="LJK933" s="14"/>
      <c r="LJL933" s="14"/>
      <c r="LJM933" s="14"/>
      <c r="LJN933" s="14"/>
      <c r="LJO933" s="14"/>
      <c r="LJP933" s="14"/>
      <c r="LJQ933" s="14"/>
      <c r="LJR933" s="14"/>
      <c r="LJS933" s="14"/>
      <c r="LJT933" s="14"/>
      <c r="LJU933" s="14"/>
      <c r="LJV933" s="14"/>
      <c r="LJW933" s="14"/>
      <c r="LJX933" s="14"/>
      <c r="LJY933" s="14"/>
      <c r="LJZ933" s="14"/>
      <c r="LKA933" s="14"/>
      <c r="LKB933" s="14"/>
      <c r="LKC933" s="14"/>
      <c r="LKD933" s="14"/>
      <c r="LKE933" s="14"/>
      <c r="LKF933" s="14"/>
      <c r="LKG933" s="14"/>
      <c r="LKH933" s="14"/>
      <c r="LKI933" s="14"/>
      <c r="LKJ933" s="14"/>
      <c r="LKK933" s="14"/>
      <c r="LKL933" s="14"/>
      <c r="LKM933" s="14"/>
      <c r="LKN933" s="14"/>
      <c r="LKO933" s="14"/>
      <c r="LKP933" s="14"/>
      <c r="LKQ933" s="14"/>
      <c r="LKR933" s="14"/>
      <c r="LKS933" s="14"/>
      <c r="LKT933" s="14"/>
      <c r="LKU933" s="14"/>
      <c r="LKV933" s="14"/>
      <c r="LKW933" s="14"/>
      <c r="LKX933" s="14"/>
      <c r="LKY933" s="14"/>
      <c r="LKZ933" s="14"/>
      <c r="LLA933" s="14"/>
      <c r="LLB933" s="14"/>
      <c r="LLC933" s="14"/>
      <c r="LLD933" s="14"/>
      <c r="LLE933" s="14"/>
      <c r="LLF933" s="14"/>
      <c r="LLG933" s="14"/>
      <c r="LLH933" s="14"/>
      <c r="LLI933" s="14"/>
      <c r="LLJ933" s="14"/>
      <c r="LLK933" s="14"/>
      <c r="LLL933" s="14"/>
      <c r="LLM933" s="14"/>
      <c r="LLN933" s="14"/>
      <c r="LLO933" s="14"/>
      <c r="LLP933" s="14"/>
      <c r="LLQ933" s="14"/>
      <c r="LLR933" s="14"/>
      <c r="LLS933" s="14"/>
      <c r="LLT933" s="14"/>
      <c r="LLU933" s="14"/>
      <c r="LLV933" s="14"/>
      <c r="LLW933" s="14"/>
      <c r="LLX933" s="14"/>
      <c r="LLY933" s="14"/>
      <c r="LLZ933" s="14"/>
      <c r="LMA933" s="14"/>
      <c r="LMB933" s="14"/>
      <c r="LMC933" s="14"/>
      <c r="LMD933" s="14"/>
      <c r="LME933" s="14"/>
      <c r="LMF933" s="14"/>
      <c r="LMG933" s="14"/>
      <c r="LMH933" s="14"/>
      <c r="LMI933" s="14"/>
      <c r="LMJ933" s="14"/>
      <c r="LMK933" s="14"/>
      <c r="LML933" s="14"/>
      <c r="LMM933" s="14"/>
      <c r="LMN933" s="14"/>
      <c r="LMO933" s="14"/>
      <c r="LMP933" s="14"/>
      <c r="LMQ933" s="14"/>
      <c r="LMR933" s="14"/>
      <c r="LMS933" s="14"/>
      <c r="LMT933" s="14"/>
      <c r="LMU933" s="14"/>
      <c r="LMV933" s="14"/>
      <c r="LMW933" s="14"/>
      <c r="LMX933" s="14"/>
      <c r="LMY933" s="14"/>
      <c r="LMZ933" s="14"/>
      <c r="LNA933" s="14"/>
      <c r="LNB933" s="14"/>
      <c r="LNC933" s="14"/>
      <c r="LND933" s="14"/>
      <c r="LNE933" s="14"/>
      <c r="LNF933" s="14"/>
      <c r="LNG933" s="14"/>
      <c r="LNH933" s="14"/>
      <c r="LNI933" s="14"/>
      <c r="LNJ933" s="14"/>
      <c r="LNK933" s="14"/>
      <c r="LNL933" s="14"/>
      <c r="LNM933" s="14"/>
      <c r="LNN933" s="14"/>
      <c r="LNO933" s="14"/>
      <c r="LNP933" s="14"/>
      <c r="LNQ933" s="14"/>
      <c r="LNR933" s="14"/>
      <c r="LNS933" s="14"/>
      <c r="LNT933" s="14"/>
      <c r="LNU933" s="14"/>
      <c r="LNV933" s="14"/>
      <c r="LNW933" s="14"/>
      <c r="LNX933" s="14"/>
      <c r="LNY933" s="14"/>
      <c r="LNZ933" s="14"/>
      <c r="LOA933" s="14"/>
      <c r="LOB933" s="14"/>
      <c r="LOC933" s="14"/>
      <c r="LOD933" s="14"/>
      <c r="LOE933" s="14"/>
      <c r="LOF933" s="14"/>
      <c r="LOG933" s="14"/>
      <c r="LOH933" s="14"/>
      <c r="LOI933" s="14"/>
      <c r="LOJ933" s="14"/>
      <c r="LOK933" s="14"/>
      <c r="LOL933" s="14"/>
      <c r="LOM933" s="14"/>
      <c r="LON933" s="14"/>
      <c r="LOO933" s="14"/>
      <c r="LOP933" s="14"/>
      <c r="LOQ933" s="14"/>
      <c r="LOR933" s="14"/>
      <c r="LOS933" s="14"/>
      <c r="LOT933" s="14"/>
      <c r="LOU933" s="14"/>
      <c r="LOV933" s="14"/>
      <c r="LOW933" s="14"/>
      <c r="LOX933" s="14"/>
      <c r="LOY933" s="14"/>
      <c r="LOZ933" s="14"/>
      <c r="LPA933" s="14"/>
      <c r="LPB933" s="14"/>
      <c r="LPC933" s="14"/>
      <c r="LPD933" s="14"/>
      <c r="LPE933" s="14"/>
      <c r="LPF933" s="14"/>
      <c r="LPG933" s="14"/>
      <c r="LPH933" s="14"/>
      <c r="LPI933" s="14"/>
      <c r="LPJ933" s="14"/>
      <c r="LPK933" s="14"/>
      <c r="LPL933" s="14"/>
      <c r="LPM933" s="14"/>
      <c r="LPN933" s="14"/>
      <c r="LPO933" s="14"/>
      <c r="LPP933" s="14"/>
      <c r="LPQ933" s="14"/>
      <c r="LPR933" s="14"/>
      <c r="LPS933" s="14"/>
      <c r="LPT933" s="14"/>
      <c r="LPU933" s="14"/>
      <c r="LPV933" s="14"/>
      <c r="LPW933" s="14"/>
      <c r="LPX933" s="14"/>
      <c r="LPY933" s="14"/>
      <c r="LPZ933" s="14"/>
      <c r="LQA933" s="14"/>
      <c r="LQB933" s="14"/>
      <c r="LQC933" s="14"/>
      <c r="LQD933" s="14"/>
      <c r="LQE933" s="14"/>
      <c r="LQF933" s="14"/>
      <c r="LQG933" s="14"/>
      <c r="LQH933" s="14"/>
      <c r="LQI933" s="14"/>
      <c r="LQJ933" s="14"/>
      <c r="LQK933" s="14"/>
      <c r="LQL933" s="14"/>
      <c r="LQM933" s="14"/>
      <c r="LQN933" s="14"/>
      <c r="LQO933" s="14"/>
      <c r="LQP933" s="14"/>
      <c r="LQQ933" s="14"/>
      <c r="LQR933" s="14"/>
      <c r="LQS933" s="14"/>
      <c r="LQT933" s="14"/>
      <c r="LQU933" s="14"/>
      <c r="LQV933" s="14"/>
      <c r="LQW933" s="14"/>
      <c r="LQX933" s="14"/>
      <c r="LQY933" s="14"/>
      <c r="LQZ933" s="14"/>
      <c r="LRA933" s="14"/>
      <c r="LRB933" s="14"/>
      <c r="LRC933" s="14"/>
      <c r="LRD933" s="14"/>
      <c r="LRE933" s="14"/>
      <c r="LRF933" s="14"/>
      <c r="LRG933" s="14"/>
      <c r="LRH933" s="14"/>
      <c r="LRI933" s="14"/>
      <c r="LRJ933" s="14"/>
      <c r="LRK933" s="14"/>
      <c r="LRL933" s="14"/>
      <c r="LRM933" s="14"/>
      <c r="LRN933" s="14"/>
      <c r="LRO933" s="14"/>
      <c r="LRP933" s="14"/>
      <c r="LRQ933" s="14"/>
      <c r="LRR933" s="14"/>
      <c r="LRS933" s="14"/>
      <c r="LRT933" s="14"/>
      <c r="LRU933" s="14"/>
      <c r="LRV933" s="14"/>
      <c r="LRW933" s="14"/>
      <c r="LRX933" s="14"/>
      <c r="LRY933" s="14"/>
      <c r="LRZ933" s="14"/>
      <c r="LSA933" s="14"/>
      <c r="LSB933" s="14"/>
      <c r="LSC933" s="14"/>
      <c r="LSD933" s="14"/>
      <c r="LSE933" s="14"/>
      <c r="LSF933" s="14"/>
      <c r="LSG933" s="14"/>
      <c r="LSH933" s="14"/>
      <c r="LSI933" s="14"/>
      <c r="LSJ933" s="14"/>
      <c r="LSK933" s="14"/>
      <c r="LSL933" s="14"/>
      <c r="LSM933" s="14"/>
      <c r="LSN933" s="14"/>
      <c r="LSO933" s="14"/>
      <c r="LSP933" s="14"/>
      <c r="LSQ933" s="14"/>
      <c r="LSR933" s="14"/>
      <c r="LSS933" s="14"/>
      <c r="LST933" s="14"/>
      <c r="LSU933" s="14"/>
      <c r="LSV933" s="14"/>
      <c r="LSW933" s="14"/>
      <c r="LSX933" s="14"/>
      <c r="LSY933" s="14"/>
      <c r="LSZ933" s="14"/>
      <c r="LTA933" s="14"/>
      <c r="LTB933" s="14"/>
      <c r="LTC933" s="14"/>
      <c r="LTD933" s="14"/>
      <c r="LTE933" s="14"/>
      <c r="LTF933" s="14"/>
      <c r="LTG933" s="14"/>
      <c r="LTH933" s="14"/>
      <c r="LTI933" s="14"/>
      <c r="LTJ933" s="14"/>
      <c r="LTK933" s="14"/>
      <c r="LTL933" s="14"/>
      <c r="LTM933" s="14"/>
      <c r="LTN933" s="14"/>
      <c r="LTO933" s="14"/>
      <c r="LTP933" s="14"/>
      <c r="LTQ933" s="14"/>
      <c r="LTR933" s="14"/>
      <c r="LTS933" s="14"/>
      <c r="LTT933" s="14"/>
      <c r="LTU933" s="14"/>
      <c r="LTV933" s="14"/>
      <c r="LTW933" s="14"/>
      <c r="LTX933" s="14"/>
      <c r="LTY933" s="14"/>
      <c r="LTZ933" s="14"/>
      <c r="LUA933" s="14"/>
      <c r="LUB933" s="14"/>
      <c r="LUC933" s="14"/>
      <c r="LUD933" s="14"/>
      <c r="LUE933" s="14"/>
      <c r="LUF933" s="14"/>
      <c r="LUG933" s="14"/>
      <c r="LUH933" s="14"/>
      <c r="LUI933" s="14"/>
      <c r="LUJ933" s="14"/>
      <c r="LUK933" s="14"/>
      <c r="LUL933" s="14"/>
      <c r="LUM933" s="14"/>
      <c r="LUN933" s="14"/>
      <c r="LUO933" s="14"/>
      <c r="LUP933" s="14"/>
      <c r="LUQ933" s="14"/>
      <c r="LUR933" s="14"/>
      <c r="LUS933" s="14"/>
      <c r="LUT933" s="14"/>
      <c r="LUU933" s="14"/>
      <c r="LUV933" s="14"/>
      <c r="LUW933" s="14"/>
      <c r="LUX933" s="14"/>
      <c r="LUY933" s="14"/>
      <c r="LUZ933" s="14"/>
      <c r="LVA933" s="14"/>
      <c r="LVB933" s="14"/>
      <c r="LVC933" s="14"/>
      <c r="LVD933" s="14"/>
      <c r="LVE933" s="14"/>
      <c r="LVF933" s="14"/>
      <c r="LVG933" s="14"/>
      <c r="LVH933" s="14"/>
      <c r="LVI933" s="14"/>
      <c r="LVJ933" s="14"/>
      <c r="LVK933" s="14"/>
      <c r="LVL933" s="14"/>
      <c r="LVM933" s="14"/>
      <c r="LVN933" s="14"/>
      <c r="LVO933" s="14"/>
      <c r="LVP933" s="14"/>
      <c r="LVQ933" s="14"/>
      <c r="LVR933" s="14"/>
      <c r="LVS933" s="14"/>
      <c r="LVT933" s="14"/>
      <c r="LVU933" s="14"/>
      <c r="LVV933" s="14"/>
      <c r="LVW933" s="14"/>
      <c r="LVX933" s="14"/>
      <c r="LVY933" s="14"/>
      <c r="LVZ933" s="14"/>
      <c r="LWA933" s="14"/>
      <c r="LWB933" s="14"/>
      <c r="LWC933" s="14"/>
      <c r="LWD933" s="14"/>
      <c r="LWE933" s="14"/>
      <c r="LWF933" s="14"/>
      <c r="LWG933" s="14"/>
      <c r="LWH933" s="14"/>
      <c r="LWI933" s="14"/>
      <c r="LWJ933" s="14"/>
      <c r="LWK933" s="14"/>
      <c r="LWL933" s="14"/>
      <c r="LWM933" s="14"/>
      <c r="LWN933" s="14"/>
      <c r="LWO933" s="14"/>
      <c r="LWP933" s="14"/>
      <c r="LWQ933" s="14"/>
      <c r="LWR933" s="14"/>
      <c r="LWS933" s="14"/>
      <c r="LWT933" s="14"/>
      <c r="LWU933" s="14"/>
      <c r="LWV933" s="14"/>
      <c r="LWW933" s="14"/>
      <c r="LWX933" s="14"/>
      <c r="LWY933" s="14"/>
      <c r="LWZ933" s="14"/>
      <c r="LXA933" s="14"/>
      <c r="LXB933" s="14"/>
      <c r="LXC933" s="14"/>
      <c r="LXD933" s="14"/>
      <c r="LXE933" s="14"/>
      <c r="LXF933" s="14"/>
      <c r="LXG933" s="14"/>
      <c r="LXH933" s="14"/>
      <c r="LXI933" s="14"/>
      <c r="LXJ933" s="14"/>
      <c r="LXK933" s="14"/>
      <c r="LXL933" s="14"/>
      <c r="LXM933" s="14"/>
      <c r="LXN933" s="14"/>
      <c r="LXO933" s="14"/>
      <c r="LXP933" s="14"/>
      <c r="LXQ933" s="14"/>
      <c r="LXR933" s="14"/>
      <c r="LXS933" s="14"/>
      <c r="LXT933" s="14"/>
      <c r="LXU933" s="14"/>
      <c r="LXV933" s="14"/>
      <c r="LXW933" s="14"/>
      <c r="LXX933" s="14"/>
      <c r="LXY933" s="14"/>
      <c r="LXZ933" s="14"/>
      <c r="LYA933" s="14"/>
      <c r="LYB933" s="14"/>
      <c r="LYC933" s="14"/>
      <c r="LYD933" s="14"/>
      <c r="LYE933" s="14"/>
      <c r="LYF933" s="14"/>
      <c r="LYG933" s="14"/>
      <c r="LYH933" s="14"/>
      <c r="LYI933" s="14"/>
      <c r="LYJ933" s="14"/>
      <c r="LYK933" s="14"/>
      <c r="LYL933" s="14"/>
      <c r="LYM933" s="14"/>
      <c r="LYN933" s="14"/>
      <c r="LYO933" s="14"/>
      <c r="LYP933" s="14"/>
      <c r="LYQ933" s="14"/>
      <c r="LYR933" s="14"/>
      <c r="LYS933" s="14"/>
      <c r="LYT933" s="14"/>
      <c r="LYU933" s="14"/>
      <c r="LYV933" s="14"/>
      <c r="LYW933" s="14"/>
      <c r="LYX933" s="14"/>
      <c r="LYY933" s="14"/>
      <c r="LYZ933" s="14"/>
      <c r="LZA933" s="14"/>
      <c r="LZB933" s="14"/>
      <c r="LZC933" s="14"/>
      <c r="LZD933" s="14"/>
      <c r="LZE933" s="14"/>
      <c r="LZF933" s="14"/>
      <c r="LZG933" s="14"/>
      <c r="LZH933" s="14"/>
      <c r="LZI933" s="14"/>
      <c r="LZJ933" s="14"/>
      <c r="LZK933" s="14"/>
      <c r="LZL933" s="14"/>
      <c r="LZM933" s="14"/>
      <c r="LZN933" s="14"/>
      <c r="LZO933" s="14"/>
      <c r="LZP933" s="14"/>
      <c r="LZQ933" s="14"/>
      <c r="LZR933" s="14"/>
      <c r="LZS933" s="14"/>
      <c r="LZT933" s="14"/>
      <c r="LZU933" s="14"/>
      <c r="LZV933" s="14"/>
      <c r="LZW933" s="14"/>
      <c r="LZX933" s="14"/>
      <c r="LZY933" s="14"/>
      <c r="LZZ933" s="14"/>
      <c r="MAA933" s="14"/>
      <c r="MAB933" s="14"/>
      <c r="MAC933" s="14"/>
      <c r="MAD933" s="14"/>
      <c r="MAE933" s="14"/>
      <c r="MAF933" s="14"/>
      <c r="MAG933" s="14"/>
      <c r="MAH933" s="14"/>
      <c r="MAI933" s="14"/>
      <c r="MAJ933" s="14"/>
      <c r="MAK933" s="14"/>
      <c r="MAL933" s="14"/>
      <c r="MAM933" s="14"/>
      <c r="MAN933" s="14"/>
      <c r="MAO933" s="14"/>
      <c r="MAP933" s="14"/>
      <c r="MAQ933" s="14"/>
      <c r="MAR933" s="14"/>
      <c r="MAS933" s="14"/>
      <c r="MAT933" s="14"/>
      <c r="MAU933" s="14"/>
      <c r="MAV933" s="14"/>
      <c r="MAW933" s="14"/>
      <c r="MAX933" s="14"/>
      <c r="MAY933" s="14"/>
      <c r="MAZ933" s="14"/>
      <c r="MBA933" s="14"/>
      <c r="MBB933" s="14"/>
      <c r="MBC933" s="14"/>
      <c r="MBD933" s="14"/>
      <c r="MBE933" s="14"/>
      <c r="MBF933" s="14"/>
      <c r="MBG933" s="14"/>
      <c r="MBH933" s="14"/>
      <c r="MBI933" s="14"/>
      <c r="MBJ933" s="14"/>
      <c r="MBK933" s="14"/>
      <c r="MBL933" s="14"/>
      <c r="MBM933" s="14"/>
      <c r="MBN933" s="14"/>
      <c r="MBO933" s="14"/>
      <c r="MBP933" s="14"/>
      <c r="MBQ933" s="14"/>
      <c r="MBR933" s="14"/>
      <c r="MBS933" s="14"/>
      <c r="MBT933" s="14"/>
      <c r="MBU933" s="14"/>
      <c r="MBV933" s="14"/>
      <c r="MBW933" s="14"/>
      <c r="MBX933" s="14"/>
      <c r="MBY933" s="14"/>
      <c r="MBZ933" s="14"/>
      <c r="MCA933" s="14"/>
      <c r="MCB933" s="14"/>
      <c r="MCC933" s="14"/>
      <c r="MCD933" s="14"/>
      <c r="MCE933" s="14"/>
      <c r="MCF933" s="14"/>
      <c r="MCG933" s="14"/>
      <c r="MCH933" s="14"/>
      <c r="MCI933" s="14"/>
      <c r="MCJ933" s="14"/>
      <c r="MCK933" s="14"/>
      <c r="MCL933" s="14"/>
      <c r="MCM933" s="14"/>
      <c r="MCN933" s="14"/>
      <c r="MCO933" s="14"/>
      <c r="MCP933" s="14"/>
      <c r="MCQ933" s="14"/>
      <c r="MCR933" s="14"/>
      <c r="MCS933" s="14"/>
      <c r="MCT933" s="14"/>
      <c r="MCU933" s="14"/>
      <c r="MCV933" s="14"/>
      <c r="MCW933" s="14"/>
      <c r="MCX933" s="14"/>
      <c r="MCY933" s="14"/>
      <c r="MCZ933" s="14"/>
      <c r="MDA933" s="14"/>
      <c r="MDB933" s="14"/>
      <c r="MDC933" s="14"/>
      <c r="MDD933" s="14"/>
      <c r="MDE933" s="14"/>
      <c r="MDF933" s="14"/>
      <c r="MDG933" s="14"/>
      <c r="MDH933" s="14"/>
      <c r="MDI933" s="14"/>
      <c r="MDJ933" s="14"/>
      <c r="MDK933" s="14"/>
      <c r="MDL933" s="14"/>
      <c r="MDM933" s="14"/>
      <c r="MDN933" s="14"/>
      <c r="MDO933" s="14"/>
      <c r="MDP933" s="14"/>
      <c r="MDQ933" s="14"/>
      <c r="MDR933" s="14"/>
      <c r="MDS933" s="14"/>
      <c r="MDT933" s="14"/>
      <c r="MDU933" s="14"/>
      <c r="MDV933" s="14"/>
      <c r="MDW933" s="14"/>
      <c r="MDX933" s="14"/>
      <c r="MDY933" s="14"/>
      <c r="MDZ933" s="14"/>
      <c r="MEA933" s="14"/>
      <c r="MEB933" s="14"/>
      <c r="MEC933" s="14"/>
      <c r="MED933" s="14"/>
      <c r="MEE933" s="14"/>
      <c r="MEF933" s="14"/>
      <c r="MEG933" s="14"/>
      <c r="MEH933" s="14"/>
      <c r="MEI933" s="14"/>
      <c r="MEJ933" s="14"/>
      <c r="MEK933" s="14"/>
      <c r="MEL933" s="14"/>
      <c r="MEM933" s="14"/>
      <c r="MEN933" s="14"/>
      <c r="MEO933" s="14"/>
      <c r="MEP933" s="14"/>
      <c r="MEQ933" s="14"/>
      <c r="MER933" s="14"/>
      <c r="MES933" s="14"/>
      <c r="MET933" s="14"/>
      <c r="MEU933" s="14"/>
      <c r="MEV933" s="14"/>
      <c r="MEW933" s="14"/>
      <c r="MEX933" s="14"/>
      <c r="MEY933" s="14"/>
      <c r="MEZ933" s="14"/>
      <c r="MFA933" s="14"/>
      <c r="MFB933" s="14"/>
      <c r="MFC933" s="14"/>
      <c r="MFD933" s="14"/>
      <c r="MFE933" s="14"/>
      <c r="MFF933" s="14"/>
      <c r="MFG933" s="14"/>
      <c r="MFH933" s="14"/>
      <c r="MFI933" s="14"/>
      <c r="MFJ933" s="14"/>
      <c r="MFK933" s="14"/>
      <c r="MFL933" s="14"/>
      <c r="MFM933" s="14"/>
      <c r="MFN933" s="14"/>
      <c r="MFO933" s="14"/>
      <c r="MFP933" s="14"/>
      <c r="MFQ933" s="14"/>
      <c r="MFR933" s="14"/>
      <c r="MFS933" s="14"/>
      <c r="MFT933" s="14"/>
      <c r="MFU933" s="14"/>
      <c r="MFV933" s="14"/>
      <c r="MFW933" s="14"/>
      <c r="MFX933" s="14"/>
      <c r="MFY933" s="14"/>
      <c r="MFZ933" s="14"/>
      <c r="MGA933" s="14"/>
      <c r="MGB933" s="14"/>
      <c r="MGC933" s="14"/>
      <c r="MGD933" s="14"/>
      <c r="MGE933" s="14"/>
      <c r="MGF933" s="14"/>
      <c r="MGG933" s="14"/>
      <c r="MGH933" s="14"/>
      <c r="MGI933" s="14"/>
      <c r="MGJ933" s="14"/>
      <c r="MGK933" s="14"/>
      <c r="MGL933" s="14"/>
      <c r="MGM933" s="14"/>
      <c r="MGN933" s="14"/>
      <c r="MGO933" s="14"/>
      <c r="MGP933" s="14"/>
      <c r="MGQ933" s="14"/>
      <c r="MGR933" s="14"/>
      <c r="MGS933" s="14"/>
      <c r="MGT933" s="14"/>
      <c r="MGU933" s="14"/>
      <c r="MGV933" s="14"/>
      <c r="MGW933" s="14"/>
      <c r="MGX933" s="14"/>
      <c r="MGY933" s="14"/>
      <c r="MGZ933" s="14"/>
      <c r="MHA933" s="14"/>
      <c r="MHB933" s="14"/>
      <c r="MHC933" s="14"/>
      <c r="MHD933" s="14"/>
      <c r="MHE933" s="14"/>
      <c r="MHF933" s="14"/>
      <c r="MHG933" s="14"/>
      <c r="MHH933" s="14"/>
      <c r="MHI933" s="14"/>
      <c r="MHJ933" s="14"/>
      <c r="MHK933" s="14"/>
      <c r="MHL933" s="14"/>
      <c r="MHM933" s="14"/>
      <c r="MHN933" s="14"/>
      <c r="MHO933" s="14"/>
      <c r="MHP933" s="14"/>
      <c r="MHQ933" s="14"/>
      <c r="MHR933" s="14"/>
      <c r="MHS933" s="14"/>
      <c r="MHT933" s="14"/>
      <c r="MHU933" s="14"/>
      <c r="MHV933" s="14"/>
      <c r="MHW933" s="14"/>
      <c r="MHX933" s="14"/>
      <c r="MHY933" s="14"/>
      <c r="MHZ933" s="14"/>
      <c r="MIA933" s="14"/>
      <c r="MIB933" s="14"/>
      <c r="MIC933" s="14"/>
      <c r="MID933" s="14"/>
      <c r="MIE933" s="14"/>
      <c r="MIF933" s="14"/>
      <c r="MIG933" s="14"/>
      <c r="MIH933" s="14"/>
      <c r="MII933" s="14"/>
      <c r="MIJ933" s="14"/>
      <c r="MIK933" s="14"/>
      <c r="MIL933" s="14"/>
      <c r="MIM933" s="14"/>
      <c r="MIN933" s="14"/>
      <c r="MIO933" s="14"/>
      <c r="MIP933" s="14"/>
      <c r="MIQ933" s="14"/>
      <c r="MIR933" s="14"/>
      <c r="MIS933" s="14"/>
      <c r="MIT933" s="14"/>
      <c r="MIU933" s="14"/>
      <c r="MIV933" s="14"/>
      <c r="MIW933" s="14"/>
      <c r="MIX933" s="14"/>
      <c r="MIY933" s="14"/>
      <c r="MIZ933" s="14"/>
      <c r="MJA933" s="14"/>
      <c r="MJB933" s="14"/>
      <c r="MJC933" s="14"/>
      <c r="MJD933" s="14"/>
      <c r="MJE933" s="14"/>
      <c r="MJF933" s="14"/>
      <c r="MJG933" s="14"/>
      <c r="MJH933" s="14"/>
      <c r="MJI933" s="14"/>
      <c r="MJJ933" s="14"/>
      <c r="MJK933" s="14"/>
      <c r="MJL933" s="14"/>
      <c r="MJM933" s="14"/>
      <c r="MJN933" s="14"/>
      <c r="MJO933" s="14"/>
      <c r="MJP933" s="14"/>
      <c r="MJQ933" s="14"/>
      <c r="MJR933" s="14"/>
      <c r="MJS933" s="14"/>
      <c r="MJT933" s="14"/>
      <c r="MJU933" s="14"/>
      <c r="MJV933" s="14"/>
      <c r="MJW933" s="14"/>
      <c r="MJX933" s="14"/>
      <c r="MJY933" s="14"/>
      <c r="MJZ933" s="14"/>
      <c r="MKA933" s="14"/>
      <c r="MKB933" s="14"/>
      <c r="MKC933" s="14"/>
      <c r="MKD933" s="14"/>
      <c r="MKE933" s="14"/>
      <c r="MKF933" s="14"/>
      <c r="MKG933" s="14"/>
      <c r="MKH933" s="14"/>
      <c r="MKI933" s="14"/>
      <c r="MKJ933" s="14"/>
      <c r="MKK933" s="14"/>
      <c r="MKL933" s="14"/>
      <c r="MKM933" s="14"/>
      <c r="MKN933" s="14"/>
      <c r="MKO933" s="14"/>
      <c r="MKP933" s="14"/>
      <c r="MKQ933" s="14"/>
      <c r="MKR933" s="14"/>
      <c r="MKS933" s="14"/>
      <c r="MKT933" s="14"/>
      <c r="MKU933" s="14"/>
      <c r="MKV933" s="14"/>
      <c r="MKW933" s="14"/>
      <c r="MKX933" s="14"/>
      <c r="MKY933" s="14"/>
      <c r="MKZ933" s="14"/>
      <c r="MLA933" s="14"/>
      <c r="MLB933" s="14"/>
      <c r="MLC933" s="14"/>
      <c r="MLD933" s="14"/>
      <c r="MLE933" s="14"/>
      <c r="MLF933" s="14"/>
      <c r="MLG933" s="14"/>
      <c r="MLH933" s="14"/>
      <c r="MLI933" s="14"/>
      <c r="MLJ933" s="14"/>
      <c r="MLK933" s="14"/>
      <c r="MLL933" s="14"/>
      <c r="MLM933" s="14"/>
      <c r="MLN933" s="14"/>
      <c r="MLO933" s="14"/>
      <c r="MLP933" s="14"/>
      <c r="MLQ933" s="14"/>
      <c r="MLR933" s="14"/>
      <c r="MLS933" s="14"/>
      <c r="MLT933" s="14"/>
      <c r="MLU933" s="14"/>
      <c r="MLV933" s="14"/>
      <c r="MLW933" s="14"/>
      <c r="MLX933" s="14"/>
      <c r="MLY933" s="14"/>
      <c r="MLZ933" s="14"/>
      <c r="MMA933" s="14"/>
      <c r="MMB933" s="14"/>
      <c r="MMC933" s="14"/>
      <c r="MMD933" s="14"/>
      <c r="MME933" s="14"/>
      <c r="MMF933" s="14"/>
      <c r="MMG933" s="14"/>
      <c r="MMH933" s="14"/>
      <c r="MMI933" s="14"/>
      <c r="MMJ933" s="14"/>
      <c r="MMK933" s="14"/>
      <c r="MML933" s="14"/>
      <c r="MMM933" s="14"/>
      <c r="MMN933" s="14"/>
      <c r="MMO933" s="14"/>
      <c r="MMP933" s="14"/>
      <c r="MMQ933" s="14"/>
      <c r="MMR933" s="14"/>
      <c r="MMS933" s="14"/>
      <c r="MMT933" s="14"/>
      <c r="MMU933" s="14"/>
      <c r="MMV933" s="14"/>
      <c r="MMW933" s="14"/>
      <c r="MMX933" s="14"/>
      <c r="MMY933" s="14"/>
      <c r="MMZ933" s="14"/>
      <c r="MNA933" s="14"/>
      <c r="MNB933" s="14"/>
      <c r="MNC933" s="14"/>
      <c r="MND933" s="14"/>
      <c r="MNE933" s="14"/>
      <c r="MNF933" s="14"/>
      <c r="MNG933" s="14"/>
      <c r="MNH933" s="14"/>
      <c r="MNI933" s="14"/>
      <c r="MNJ933" s="14"/>
      <c r="MNK933" s="14"/>
      <c r="MNL933" s="14"/>
      <c r="MNM933" s="14"/>
      <c r="MNN933" s="14"/>
      <c r="MNO933" s="14"/>
      <c r="MNP933" s="14"/>
      <c r="MNQ933" s="14"/>
      <c r="MNR933" s="14"/>
      <c r="MNS933" s="14"/>
      <c r="MNT933" s="14"/>
      <c r="MNU933" s="14"/>
      <c r="MNV933" s="14"/>
      <c r="MNW933" s="14"/>
      <c r="MNX933" s="14"/>
      <c r="MNY933" s="14"/>
      <c r="MNZ933" s="14"/>
      <c r="MOA933" s="14"/>
      <c r="MOB933" s="14"/>
      <c r="MOC933" s="14"/>
      <c r="MOD933" s="14"/>
      <c r="MOE933" s="14"/>
      <c r="MOF933" s="14"/>
      <c r="MOG933" s="14"/>
      <c r="MOH933" s="14"/>
      <c r="MOI933" s="14"/>
      <c r="MOJ933" s="14"/>
      <c r="MOK933" s="14"/>
      <c r="MOL933" s="14"/>
      <c r="MOM933" s="14"/>
      <c r="MON933" s="14"/>
      <c r="MOO933" s="14"/>
      <c r="MOP933" s="14"/>
      <c r="MOQ933" s="14"/>
      <c r="MOR933" s="14"/>
      <c r="MOS933" s="14"/>
      <c r="MOT933" s="14"/>
      <c r="MOU933" s="14"/>
      <c r="MOV933" s="14"/>
      <c r="MOW933" s="14"/>
      <c r="MOX933" s="14"/>
      <c r="MOY933" s="14"/>
      <c r="MOZ933" s="14"/>
      <c r="MPA933" s="14"/>
      <c r="MPB933" s="14"/>
      <c r="MPC933" s="14"/>
      <c r="MPD933" s="14"/>
      <c r="MPE933" s="14"/>
      <c r="MPF933" s="14"/>
      <c r="MPG933" s="14"/>
      <c r="MPH933" s="14"/>
      <c r="MPI933" s="14"/>
      <c r="MPJ933" s="14"/>
      <c r="MPK933" s="14"/>
      <c r="MPL933" s="14"/>
      <c r="MPM933" s="14"/>
      <c r="MPN933" s="14"/>
      <c r="MPO933" s="14"/>
      <c r="MPP933" s="14"/>
      <c r="MPQ933" s="14"/>
      <c r="MPR933" s="14"/>
      <c r="MPS933" s="14"/>
      <c r="MPT933" s="14"/>
      <c r="MPU933" s="14"/>
      <c r="MPV933" s="14"/>
      <c r="MPW933" s="14"/>
      <c r="MPX933" s="14"/>
      <c r="MPY933" s="14"/>
      <c r="MPZ933" s="14"/>
      <c r="MQA933" s="14"/>
      <c r="MQB933" s="14"/>
      <c r="MQC933" s="14"/>
      <c r="MQD933" s="14"/>
      <c r="MQE933" s="14"/>
      <c r="MQF933" s="14"/>
      <c r="MQG933" s="14"/>
      <c r="MQH933" s="14"/>
      <c r="MQI933" s="14"/>
      <c r="MQJ933" s="14"/>
      <c r="MQK933" s="14"/>
      <c r="MQL933" s="14"/>
      <c r="MQM933" s="14"/>
      <c r="MQN933" s="14"/>
      <c r="MQO933" s="14"/>
      <c r="MQP933" s="14"/>
      <c r="MQQ933" s="14"/>
      <c r="MQR933" s="14"/>
      <c r="MQS933" s="14"/>
      <c r="MQT933" s="14"/>
      <c r="MQU933" s="14"/>
      <c r="MQV933" s="14"/>
      <c r="MQW933" s="14"/>
      <c r="MQX933" s="14"/>
      <c r="MQY933" s="14"/>
      <c r="MQZ933" s="14"/>
      <c r="MRA933" s="14"/>
      <c r="MRB933" s="14"/>
      <c r="MRC933" s="14"/>
      <c r="MRD933" s="14"/>
      <c r="MRE933" s="14"/>
      <c r="MRF933" s="14"/>
      <c r="MRG933" s="14"/>
      <c r="MRH933" s="14"/>
      <c r="MRI933" s="14"/>
      <c r="MRJ933" s="14"/>
      <c r="MRK933" s="14"/>
      <c r="MRL933" s="14"/>
      <c r="MRM933" s="14"/>
      <c r="MRN933" s="14"/>
      <c r="MRO933" s="14"/>
      <c r="MRP933" s="14"/>
      <c r="MRQ933" s="14"/>
      <c r="MRR933" s="14"/>
      <c r="MRS933" s="14"/>
      <c r="MRT933" s="14"/>
      <c r="MRU933" s="14"/>
      <c r="MRV933" s="14"/>
      <c r="MRW933" s="14"/>
      <c r="MRX933" s="14"/>
      <c r="MRY933" s="14"/>
      <c r="MRZ933" s="14"/>
      <c r="MSA933" s="14"/>
      <c r="MSB933" s="14"/>
      <c r="MSC933" s="14"/>
      <c r="MSD933" s="14"/>
      <c r="MSE933" s="14"/>
      <c r="MSF933" s="14"/>
      <c r="MSG933" s="14"/>
      <c r="MSH933" s="14"/>
      <c r="MSI933" s="14"/>
      <c r="MSJ933" s="14"/>
      <c r="MSK933" s="14"/>
      <c r="MSL933" s="14"/>
      <c r="MSM933" s="14"/>
      <c r="MSN933" s="14"/>
      <c r="MSO933" s="14"/>
      <c r="MSP933" s="14"/>
      <c r="MSQ933" s="14"/>
      <c r="MSR933" s="14"/>
      <c r="MSS933" s="14"/>
      <c r="MST933" s="14"/>
      <c r="MSU933" s="14"/>
      <c r="MSV933" s="14"/>
      <c r="MSW933" s="14"/>
      <c r="MSX933" s="14"/>
      <c r="MSY933" s="14"/>
      <c r="MSZ933" s="14"/>
      <c r="MTA933" s="14"/>
      <c r="MTB933" s="14"/>
      <c r="MTC933" s="14"/>
      <c r="MTD933" s="14"/>
      <c r="MTE933" s="14"/>
      <c r="MTF933" s="14"/>
      <c r="MTG933" s="14"/>
      <c r="MTH933" s="14"/>
      <c r="MTI933" s="14"/>
      <c r="MTJ933" s="14"/>
      <c r="MTK933" s="14"/>
      <c r="MTL933" s="14"/>
      <c r="MTM933" s="14"/>
      <c r="MTN933" s="14"/>
      <c r="MTO933" s="14"/>
      <c r="MTP933" s="14"/>
      <c r="MTQ933" s="14"/>
      <c r="MTR933" s="14"/>
      <c r="MTS933" s="14"/>
      <c r="MTT933" s="14"/>
      <c r="MTU933" s="14"/>
      <c r="MTV933" s="14"/>
      <c r="MTW933" s="14"/>
      <c r="MTX933" s="14"/>
      <c r="MTY933" s="14"/>
      <c r="MTZ933" s="14"/>
      <c r="MUA933" s="14"/>
      <c r="MUB933" s="14"/>
      <c r="MUC933" s="14"/>
      <c r="MUD933" s="14"/>
      <c r="MUE933" s="14"/>
      <c r="MUF933" s="14"/>
      <c r="MUG933" s="14"/>
      <c r="MUH933" s="14"/>
      <c r="MUI933" s="14"/>
      <c r="MUJ933" s="14"/>
      <c r="MUK933" s="14"/>
      <c r="MUL933" s="14"/>
      <c r="MUM933" s="14"/>
      <c r="MUN933" s="14"/>
      <c r="MUO933" s="14"/>
      <c r="MUP933" s="14"/>
      <c r="MUQ933" s="14"/>
      <c r="MUR933" s="14"/>
      <c r="MUS933" s="14"/>
      <c r="MUT933" s="14"/>
      <c r="MUU933" s="14"/>
      <c r="MUV933" s="14"/>
      <c r="MUW933" s="14"/>
      <c r="MUX933" s="14"/>
      <c r="MUY933" s="14"/>
      <c r="MUZ933" s="14"/>
      <c r="MVA933" s="14"/>
      <c r="MVB933" s="14"/>
      <c r="MVC933" s="14"/>
      <c r="MVD933" s="14"/>
      <c r="MVE933" s="14"/>
      <c r="MVF933" s="14"/>
      <c r="MVG933" s="14"/>
      <c r="MVH933" s="14"/>
      <c r="MVI933" s="14"/>
      <c r="MVJ933" s="14"/>
      <c r="MVK933" s="14"/>
      <c r="MVL933" s="14"/>
      <c r="MVM933" s="14"/>
      <c r="MVN933" s="14"/>
      <c r="MVO933" s="14"/>
      <c r="MVP933" s="14"/>
      <c r="MVQ933" s="14"/>
      <c r="MVR933" s="14"/>
      <c r="MVS933" s="14"/>
      <c r="MVT933" s="14"/>
      <c r="MVU933" s="14"/>
      <c r="MVV933" s="14"/>
      <c r="MVW933" s="14"/>
      <c r="MVX933" s="14"/>
      <c r="MVY933" s="14"/>
      <c r="MVZ933" s="14"/>
      <c r="MWA933" s="14"/>
      <c r="MWB933" s="14"/>
      <c r="MWC933" s="14"/>
      <c r="MWD933" s="14"/>
      <c r="MWE933" s="14"/>
      <c r="MWF933" s="14"/>
      <c r="MWG933" s="14"/>
      <c r="MWH933" s="14"/>
      <c r="MWI933" s="14"/>
      <c r="MWJ933" s="14"/>
      <c r="MWK933" s="14"/>
      <c r="MWL933" s="14"/>
      <c r="MWM933" s="14"/>
      <c r="MWN933" s="14"/>
      <c r="MWO933" s="14"/>
      <c r="MWP933" s="14"/>
      <c r="MWQ933" s="14"/>
      <c r="MWR933" s="14"/>
      <c r="MWS933" s="14"/>
      <c r="MWT933" s="14"/>
      <c r="MWU933" s="14"/>
      <c r="MWV933" s="14"/>
      <c r="MWW933" s="14"/>
      <c r="MWX933" s="14"/>
      <c r="MWY933" s="14"/>
      <c r="MWZ933" s="14"/>
      <c r="MXA933" s="14"/>
      <c r="MXB933" s="14"/>
      <c r="MXC933" s="14"/>
      <c r="MXD933" s="14"/>
      <c r="MXE933" s="14"/>
      <c r="MXF933" s="14"/>
      <c r="MXG933" s="14"/>
      <c r="MXH933" s="14"/>
      <c r="MXI933" s="14"/>
      <c r="MXJ933" s="14"/>
      <c r="MXK933" s="14"/>
      <c r="MXL933" s="14"/>
      <c r="MXM933" s="14"/>
      <c r="MXN933" s="14"/>
      <c r="MXO933" s="14"/>
      <c r="MXP933" s="14"/>
      <c r="MXQ933" s="14"/>
      <c r="MXR933" s="14"/>
      <c r="MXS933" s="14"/>
      <c r="MXT933" s="14"/>
      <c r="MXU933" s="14"/>
      <c r="MXV933" s="14"/>
      <c r="MXW933" s="14"/>
      <c r="MXX933" s="14"/>
      <c r="MXY933" s="14"/>
      <c r="MXZ933" s="14"/>
      <c r="MYA933" s="14"/>
      <c r="MYB933" s="14"/>
      <c r="MYC933" s="14"/>
      <c r="MYD933" s="14"/>
      <c r="MYE933" s="14"/>
      <c r="MYF933" s="14"/>
      <c r="MYG933" s="14"/>
      <c r="MYH933" s="14"/>
      <c r="MYI933" s="14"/>
      <c r="MYJ933" s="14"/>
      <c r="MYK933" s="14"/>
      <c r="MYL933" s="14"/>
      <c r="MYM933" s="14"/>
      <c r="MYN933" s="14"/>
      <c r="MYO933" s="14"/>
      <c r="MYP933" s="14"/>
      <c r="MYQ933" s="14"/>
      <c r="MYR933" s="14"/>
      <c r="MYS933" s="14"/>
      <c r="MYT933" s="14"/>
      <c r="MYU933" s="14"/>
      <c r="MYV933" s="14"/>
      <c r="MYW933" s="14"/>
      <c r="MYX933" s="14"/>
      <c r="MYY933" s="14"/>
      <c r="MYZ933" s="14"/>
      <c r="MZA933" s="14"/>
      <c r="MZB933" s="14"/>
      <c r="MZC933" s="14"/>
      <c r="MZD933" s="14"/>
      <c r="MZE933" s="14"/>
      <c r="MZF933" s="14"/>
      <c r="MZG933" s="14"/>
      <c r="MZH933" s="14"/>
      <c r="MZI933" s="14"/>
      <c r="MZJ933" s="14"/>
      <c r="MZK933" s="14"/>
      <c r="MZL933" s="14"/>
      <c r="MZM933" s="14"/>
      <c r="MZN933" s="14"/>
      <c r="MZO933" s="14"/>
      <c r="MZP933" s="14"/>
      <c r="MZQ933" s="14"/>
      <c r="MZR933" s="14"/>
      <c r="MZS933" s="14"/>
      <c r="MZT933" s="14"/>
      <c r="MZU933" s="14"/>
      <c r="MZV933" s="14"/>
      <c r="MZW933" s="14"/>
      <c r="MZX933" s="14"/>
      <c r="MZY933" s="14"/>
      <c r="MZZ933" s="14"/>
      <c r="NAA933" s="14"/>
      <c r="NAB933" s="14"/>
      <c r="NAC933" s="14"/>
      <c r="NAD933" s="14"/>
      <c r="NAE933" s="14"/>
      <c r="NAF933" s="14"/>
      <c r="NAG933" s="14"/>
      <c r="NAH933" s="14"/>
      <c r="NAI933" s="14"/>
      <c r="NAJ933" s="14"/>
      <c r="NAK933" s="14"/>
      <c r="NAL933" s="14"/>
      <c r="NAM933" s="14"/>
      <c r="NAN933" s="14"/>
      <c r="NAO933" s="14"/>
      <c r="NAP933" s="14"/>
      <c r="NAQ933" s="14"/>
      <c r="NAR933" s="14"/>
      <c r="NAS933" s="14"/>
      <c r="NAT933" s="14"/>
      <c r="NAU933" s="14"/>
      <c r="NAV933" s="14"/>
      <c r="NAW933" s="14"/>
      <c r="NAX933" s="14"/>
      <c r="NAY933" s="14"/>
      <c r="NAZ933" s="14"/>
      <c r="NBA933" s="14"/>
      <c r="NBB933" s="14"/>
      <c r="NBC933" s="14"/>
      <c r="NBD933" s="14"/>
      <c r="NBE933" s="14"/>
      <c r="NBF933" s="14"/>
      <c r="NBG933" s="14"/>
      <c r="NBH933" s="14"/>
      <c r="NBI933" s="14"/>
      <c r="NBJ933" s="14"/>
      <c r="NBK933" s="14"/>
      <c r="NBL933" s="14"/>
      <c r="NBM933" s="14"/>
      <c r="NBN933" s="14"/>
      <c r="NBO933" s="14"/>
      <c r="NBP933" s="14"/>
      <c r="NBQ933" s="14"/>
      <c r="NBR933" s="14"/>
      <c r="NBS933" s="14"/>
      <c r="NBT933" s="14"/>
      <c r="NBU933" s="14"/>
      <c r="NBV933" s="14"/>
      <c r="NBW933" s="14"/>
      <c r="NBX933" s="14"/>
      <c r="NBY933" s="14"/>
      <c r="NBZ933" s="14"/>
      <c r="NCA933" s="14"/>
      <c r="NCB933" s="14"/>
      <c r="NCC933" s="14"/>
      <c r="NCD933" s="14"/>
      <c r="NCE933" s="14"/>
      <c r="NCF933" s="14"/>
      <c r="NCG933" s="14"/>
      <c r="NCH933" s="14"/>
      <c r="NCI933" s="14"/>
      <c r="NCJ933" s="14"/>
      <c r="NCK933" s="14"/>
      <c r="NCL933" s="14"/>
      <c r="NCM933" s="14"/>
      <c r="NCN933" s="14"/>
      <c r="NCO933" s="14"/>
      <c r="NCP933" s="14"/>
      <c r="NCQ933" s="14"/>
      <c r="NCR933" s="14"/>
      <c r="NCS933" s="14"/>
      <c r="NCT933" s="14"/>
      <c r="NCU933" s="14"/>
      <c r="NCV933" s="14"/>
      <c r="NCW933" s="14"/>
      <c r="NCX933" s="14"/>
      <c r="NCY933" s="14"/>
      <c r="NCZ933" s="14"/>
      <c r="NDA933" s="14"/>
      <c r="NDB933" s="14"/>
      <c r="NDC933" s="14"/>
      <c r="NDD933" s="14"/>
      <c r="NDE933" s="14"/>
      <c r="NDF933" s="14"/>
      <c r="NDG933" s="14"/>
      <c r="NDH933" s="14"/>
      <c r="NDI933" s="14"/>
      <c r="NDJ933" s="14"/>
      <c r="NDK933" s="14"/>
      <c r="NDL933" s="14"/>
      <c r="NDM933" s="14"/>
      <c r="NDN933" s="14"/>
      <c r="NDO933" s="14"/>
      <c r="NDP933" s="14"/>
      <c r="NDQ933" s="14"/>
      <c r="NDR933" s="14"/>
      <c r="NDS933" s="14"/>
      <c r="NDT933" s="14"/>
      <c r="NDU933" s="14"/>
      <c r="NDV933" s="14"/>
      <c r="NDW933" s="14"/>
      <c r="NDX933" s="14"/>
      <c r="NDY933" s="14"/>
      <c r="NDZ933" s="14"/>
      <c r="NEA933" s="14"/>
      <c r="NEB933" s="14"/>
      <c r="NEC933" s="14"/>
      <c r="NED933" s="14"/>
      <c r="NEE933" s="14"/>
      <c r="NEF933" s="14"/>
      <c r="NEG933" s="14"/>
      <c r="NEH933" s="14"/>
      <c r="NEI933" s="14"/>
      <c r="NEJ933" s="14"/>
      <c r="NEK933" s="14"/>
      <c r="NEL933" s="14"/>
      <c r="NEM933" s="14"/>
      <c r="NEN933" s="14"/>
      <c r="NEO933" s="14"/>
      <c r="NEP933" s="14"/>
      <c r="NEQ933" s="14"/>
      <c r="NER933" s="14"/>
      <c r="NES933" s="14"/>
      <c r="NET933" s="14"/>
      <c r="NEU933" s="14"/>
      <c r="NEV933" s="14"/>
      <c r="NEW933" s="14"/>
      <c r="NEX933" s="14"/>
      <c r="NEY933" s="14"/>
      <c r="NEZ933" s="14"/>
      <c r="NFA933" s="14"/>
      <c r="NFB933" s="14"/>
      <c r="NFC933" s="14"/>
      <c r="NFD933" s="14"/>
      <c r="NFE933" s="14"/>
      <c r="NFF933" s="14"/>
      <c r="NFG933" s="14"/>
      <c r="NFH933" s="14"/>
      <c r="NFI933" s="14"/>
      <c r="NFJ933" s="14"/>
      <c r="NFK933" s="14"/>
      <c r="NFL933" s="14"/>
      <c r="NFM933" s="14"/>
      <c r="NFN933" s="14"/>
      <c r="NFO933" s="14"/>
      <c r="NFP933" s="14"/>
      <c r="NFQ933" s="14"/>
      <c r="NFR933" s="14"/>
      <c r="NFS933" s="14"/>
      <c r="NFT933" s="14"/>
      <c r="NFU933" s="14"/>
      <c r="NFV933" s="14"/>
      <c r="NFW933" s="14"/>
      <c r="NFX933" s="14"/>
      <c r="NFY933" s="14"/>
      <c r="NFZ933" s="14"/>
      <c r="NGA933" s="14"/>
      <c r="NGB933" s="14"/>
      <c r="NGC933" s="14"/>
      <c r="NGD933" s="14"/>
      <c r="NGE933" s="14"/>
      <c r="NGF933" s="14"/>
      <c r="NGG933" s="14"/>
      <c r="NGH933" s="14"/>
      <c r="NGI933" s="14"/>
      <c r="NGJ933" s="14"/>
      <c r="NGK933" s="14"/>
      <c r="NGL933" s="14"/>
      <c r="NGM933" s="14"/>
      <c r="NGN933" s="14"/>
      <c r="NGO933" s="14"/>
      <c r="NGP933" s="14"/>
      <c r="NGQ933" s="14"/>
      <c r="NGR933" s="14"/>
      <c r="NGS933" s="14"/>
      <c r="NGT933" s="14"/>
      <c r="NGU933" s="14"/>
      <c r="NGV933" s="14"/>
      <c r="NGW933" s="14"/>
      <c r="NGX933" s="14"/>
      <c r="NGY933" s="14"/>
      <c r="NGZ933" s="14"/>
      <c r="NHA933" s="14"/>
      <c r="NHB933" s="14"/>
      <c r="NHC933" s="14"/>
      <c r="NHD933" s="14"/>
      <c r="NHE933" s="14"/>
      <c r="NHF933" s="14"/>
      <c r="NHG933" s="14"/>
      <c r="NHH933" s="14"/>
      <c r="NHI933" s="14"/>
      <c r="NHJ933" s="14"/>
      <c r="NHK933" s="14"/>
      <c r="NHL933" s="14"/>
      <c r="NHM933" s="14"/>
      <c r="NHN933" s="14"/>
      <c r="NHO933" s="14"/>
      <c r="NHP933" s="14"/>
      <c r="NHQ933" s="14"/>
      <c r="NHR933" s="14"/>
      <c r="NHS933" s="14"/>
      <c r="NHT933" s="14"/>
      <c r="NHU933" s="14"/>
      <c r="NHV933" s="14"/>
      <c r="NHW933" s="14"/>
      <c r="NHX933" s="14"/>
      <c r="NHY933" s="14"/>
      <c r="NHZ933" s="14"/>
      <c r="NIA933" s="14"/>
      <c r="NIB933" s="14"/>
      <c r="NIC933" s="14"/>
      <c r="NID933" s="14"/>
      <c r="NIE933" s="14"/>
      <c r="NIF933" s="14"/>
      <c r="NIG933" s="14"/>
      <c r="NIH933" s="14"/>
      <c r="NII933" s="14"/>
      <c r="NIJ933" s="14"/>
      <c r="NIK933" s="14"/>
      <c r="NIL933" s="14"/>
      <c r="NIM933" s="14"/>
      <c r="NIN933" s="14"/>
      <c r="NIO933" s="14"/>
      <c r="NIP933" s="14"/>
      <c r="NIQ933" s="14"/>
      <c r="NIR933" s="14"/>
      <c r="NIS933" s="14"/>
      <c r="NIT933" s="14"/>
      <c r="NIU933" s="14"/>
      <c r="NIV933" s="14"/>
      <c r="NIW933" s="14"/>
      <c r="NIX933" s="14"/>
      <c r="NIY933" s="14"/>
      <c r="NIZ933" s="14"/>
      <c r="NJA933" s="14"/>
      <c r="NJB933" s="14"/>
      <c r="NJC933" s="14"/>
      <c r="NJD933" s="14"/>
      <c r="NJE933" s="14"/>
      <c r="NJF933" s="14"/>
      <c r="NJG933" s="14"/>
      <c r="NJH933" s="14"/>
      <c r="NJI933" s="14"/>
      <c r="NJJ933" s="14"/>
      <c r="NJK933" s="14"/>
      <c r="NJL933" s="14"/>
      <c r="NJM933" s="14"/>
      <c r="NJN933" s="14"/>
      <c r="NJO933" s="14"/>
      <c r="NJP933" s="14"/>
      <c r="NJQ933" s="14"/>
      <c r="NJR933" s="14"/>
      <c r="NJS933" s="14"/>
      <c r="NJT933" s="14"/>
      <c r="NJU933" s="14"/>
      <c r="NJV933" s="14"/>
      <c r="NJW933" s="14"/>
      <c r="NJX933" s="14"/>
      <c r="NJY933" s="14"/>
      <c r="NJZ933" s="14"/>
      <c r="NKA933" s="14"/>
      <c r="NKB933" s="14"/>
      <c r="NKC933" s="14"/>
      <c r="NKD933" s="14"/>
      <c r="NKE933" s="14"/>
      <c r="NKF933" s="14"/>
      <c r="NKG933" s="14"/>
      <c r="NKH933" s="14"/>
      <c r="NKI933" s="14"/>
      <c r="NKJ933" s="14"/>
      <c r="NKK933" s="14"/>
      <c r="NKL933" s="14"/>
      <c r="NKM933" s="14"/>
      <c r="NKN933" s="14"/>
      <c r="NKO933" s="14"/>
      <c r="NKP933" s="14"/>
      <c r="NKQ933" s="14"/>
      <c r="NKR933" s="14"/>
      <c r="NKS933" s="14"/>
      <c r="NKT933" s="14"/>
      <c r="NKU933" s="14"/>
      <c r="NKV933" s="14"/>
      <c r="NKW933" s="14"/>
      <c r="NKX933" s="14"/>
      <c r="NKY933" s="14"/>
      <c r="NKZ933" s="14"/>
      <c r="NLA933" s="14"/>
      <c r="NLB933" s="14"/>
      <c r="NLC933" s="14"/>
      <c r="NLD933" s="14"/>
      <c r="NLE933" s="14"/>
      <c r="NLF933" s="14"/>
      <c r="NLG933" s="14"/>
      <c r="NLH933" s="14"/>
      <c r="NLI933" s="14"/>
      <c r="NLJ933" s="14"/>
      <c r="NLK933" s="14"/>
      <c r="NLL933" s="14"/>
      <c r="NLM933" s="14"/>
      <c r="NLN933" s="14"/>
      <c r="NLO933" s="14"/>
      <c r="NLP933" s="14"/>
      <c r="NLQ933" s="14"/>
      <c r="NLR933" s="14"/>
      <c r="NLS933" s="14"/>
      <c r="NLT933" s="14"/>
      <c r="NLU933" s="14"/>
      <c r="NLV933" s="14"/>
      <c r="NLW933" s="14"/>
      <c r="NLX933" s="14"/>
      <c r="NLY933" s="14"/>
      <c r="NLZ933" s="14"/>
      <c r="NMA933" s="14"/>
      <c r="NMB933" s="14"/>
      <c r="NMC933" s="14"/>
      <c r="NMD933" s="14"/>
      <c r="NME933" s="14"/>
      <c r="NMF933" s="14"/>
      <c r="NMG933" s="14"/>
      <c r="NMH933" s="14"/>
      <c r="NMI933" s="14"/>
      <c r="NMJ933" s="14"/>
      <c r="NMK933" s="14"/>
      <c r="NML933" s="14"/>
      <c r="NMM933" s="14"/>
      <c r="NMN933" s="14"/>
      <c r="NMO933" s="14"/>
      <c r="NMP933" s="14"/>
      <c r="NMQ933" s="14"/>
      <c r="NMR933" s="14"/>
      <c r="NMS933" s="14"/>
      <c r="NMT933" s="14"/>
      <c r="NMU933" s="14"/>
      <c r="NMV933" s="14"/>
      <c r="NMW933" s="14"/>
      <c r="NMX933" s="14"/>
      <c r="NMY933" s="14"/>
      <c r="NMZ933" s="14"/>
      <c r="NNA933" s="14"/>
      <c r="NNB933" s="14"/>
      <c r="NNC933" s="14"/>
      <c r="NND933" s="14"/>
      <c r="NNE933" s="14"/>
      <c r="NNF933" s="14"/>
      <c r="NNG933" s="14"/>
      <c r="NNH933" s="14"/>
      <c r="NNI933" s="14"/>
      <c r="NNJ933" s="14"/>
      <c r="NNK933" s="14"/>
      <c r="NNL933" s="14"/>
      <c r="NNM933" s="14"/>
      <c r="NNN933" s="14"/>
      <c r="NNO933" s="14"/>
      <c r="NNP933" s="14"/>
      <c r="NNQ933" s="14"/>
      <c r="NNR933" s="14"/>
      <c r="NNS933" s="14"/>
      <c r="NNT933" s="14"/>
      <c r="NNU933" s="14"/>
      <c r="NNV933" s="14"/>
      <c r="NNW933" s="14"/>
      <c r="NNX933" s="14"/>
      <c r="NNY933" s="14"/>
      <c r="NNZ933" s="14"/>
      <c r="NOA933" s="14"/>
      <c r="NOB933" s="14"/>
      <c r="NOC933" s="14"/>
      <c r="NOD933" s="14"/>
      <c r="NOE933" s="14"/>
      <c r="NOF933" s="14"/>
      <c r="NOG933" s="14"/>
      <c r="NOH933" s="14"/>
      <c r="NOI933" s="14"/>
      <c r="NOJ933" s="14"/>
      <c r="NOK933" s="14"/>
      <c r="NOL933" s="14"/>
      <c r="NOM933" s="14"/>
      <c r="NON933" s="14"/>
      <c r="NOO933" s="14"/>
      <c r="NOP933" s="14"/>
      <c r="NOQ933" s="14"/>
      <c r="NOR933" s="14"/>
      <c r="NOS933" s="14"/>
      <c r="NOT933" s="14"/>
      <c r="NOU933" s="14"/>
      <c r="NOV933" s="14"/>
      <c r="NOW933" s="14"/>
      <c r="NOX933" s="14"/>
      <c r="NOY933" s="14"/>
      <c r="NOZ933" s="14"/>
      <c r="NPA933" s="14"/>
      <c r="NPB933" s="14"/>
      <c r="NPC933" s="14"/>
      <c r="NPD933" s="14"/>
      <c r="NPE933" s="14"/>
      <c r="NPF933" s="14"/>
      <c r="NPG933" s="14"/>
      <c r="NPH933" s="14"/>
      <c r="NPI933" s="14"/>
      <c r="NPJ933" s="14"/>
      <c r="NPK933" s="14"/>
      <c r="NPL933" s="14"/>
      <c r="NPM933" s="14"/>
      <c r="NPN933" s="14"/>
      <c r="NPO933" s="14"/>
      <c r="NPP933" s="14"/>
      <c r="NPQ933" s="14"/>
      <c r="NPR933" s="14"/>
      <c r="NPS933" s="14"/>
      <c r="NPT933" s="14"/>
      <c r="NPU933" s="14"/>
      <c r="NPV933" s="14"/>
      <c r="NPW933" s="14"/>
      <c r="NPX933" s="14"/>
      <c r="NPY933" s="14"/>
      <c r="NPZ933" s="14"/>
      <c r="NQA933" s="14"/>
      <c r="NQB933" s="14"/>
      <c r="NQC933" s="14"/>
      <c r="NQD933" s="14"/>
      <c r="NQE933" s="14"/>
      <c r="NQF933" s="14"/>
      <c r="NQG933" s="14"/>
      <c r="NQH933" s="14"/>
      <c r="NQI933" s="14"/>
      <c r="NQJ933" s="14"/>
      <c r="NQK933" s="14"/>
      <c r="NQL933" s="14"/>
      <c r="NQM933" s="14"/>
      <c r="NQN933" s="14"/>
      <c r="NQO933" s="14"/>
      <c r="NQP933" s="14"/>
      <c r="NQQ933" s="14"/>
      <c r="NQR933" s="14"/>
      <c r="NQS933" s="14"/>
      <c r="NQT933" s="14"/>
      <c r="NQU933" s="14"/>
      <c r="NQV933" s="14"/>
      <c r="NQW933" s="14"/>
      <c r="NQX933" s="14"/>
      <c r="NQY933" s="14"/>
      <c r="NQZ933" s="14"/>
      <c r="NRA933" s="14"/>
      <c r="NRB933" s="14"/>
      <c r="NRC933" s="14"/>
      <c r="NRD933" s="14"/>
      <c r="NRE933" s="14"/>
      <c r="NRF933" s="14"/>
      <c r="NRG933" s="14"/>
      <c r="NRH933" s="14"/>
      <c r="NRI933" s="14"/>
      <c r="NRJ933" s="14"/>
      <c r="NRK933" s="14"/>
      <c r="NRL933" s="14"/>
      <c r="NRM933" s="14"/>
      <c r="NRN933" s="14"/>
      <c r="NRO933" s="14"/>
      <c r="NRP933" s="14"/>
      <c r="NRQ933" s="14"/>
      <c r="NRR933" s="14"/>
      <c r="NRS933" s="14"/>
      <c r="NRT933" s="14"/>
      <c r="NRU933" s="14"/>
      <c r="NRV933" s="14"/>
      <c r="NRW933" s="14"/>
      <c r="NRX933" s="14"/>
      <c r="NRY933" s="14"/>
      <c r="NRZ933" s="14"/>
      <c r="NSA933" s="14"/>
      <c r="NSB933" s="14"/>
      <c r="NSC933" s="14"/>
      <c r="NSD933" s="14"/>
      <c r="NSE933" s="14"/>
      <c r="NSF933" s="14"/>
      <c r="NSG933" s="14"/>
      <c r="NSH933" s="14"/>
      <c r="NSI933" s="14"/>
      <c r="NSJ933" s="14"/>
      <c r="NSK933" s="14"/>
      <c r="NSL933" s="14"/>
      <c r="NSM933" s="14"/>
      <c r="NSN933" s="14"/>
      <c r="NSO933" s="14"/>
      <c r="NSP933" s="14"/>
      <c r="NSQ933" s="14"/>
      <c r="NSR933" s="14"/>
      <c r="NSS933" s="14"/>
      <c r="NST933" s="14"/>
      <c r="NSU933" s="14"/>
      <c r="NSV933" s="14"/>
      <c r="NSW933" s="14"/>
      <c r="NSX933" s="14"/>
      <c r="NSY933" s="14"/>
      <c r="NSZ933" s="14"/>
      <c r="NTA933" s="14"/>
      <c r="NTB933" s="14"/>
      <c r="NTC933" s="14"/>
      <c r="NTD933" s="14"/>
      <c r="NTE933" s="14"/>
      <c r="NTF933" s="14"/>
      <c r="NTG933" s="14"/>
      <c r="NTH933" s="14"/>
      <c r="NTI933" s="14"/>
      <c r="NTJ933" s="14"/>
      <c r="NTK933" s="14"/>
      <c r="NTL933" s="14"/>
      <c r="NTM933" s="14"/>
      <c r="NTN933" s="14"/>
      <c r="NTO933" s="14"/>
      <c r="NTP933" s="14"/>
      <c r="NTQ933" s="14"/>
      <c r="NTR933" s="14"/>
      <c r="NTS933" s="14"/>
      <c r="NTT933" s="14"/>
      <c r="NTU933" s="14"/>
      <c r="NTV933" s="14"/>
      <c r="NTW933" s="14"/>
      <c r="NTX933" s="14"/>
      <c r="NTY933" s="14"/>
      <c r="NTZ933" s="14"/>
      <c r="NUA933" s="14"/>
      <c r="NUB933" s="14"/>
      <c r="NUC933" s="14"/>
      <c r="NUD933" s="14"/>
      <c r="NUE933" s="14"/>
      <c r="NUF933" s="14"/>
      <c r="NUG933" s="14"/>
      <c r="NUH933" s="14"/>
      <c r="NUI933" s="14"/>
      <c r="NUJ933" s="14"/>
      <c r="NUK933" s="14"/>
      <c r="NUL933" s="14"/>
      <c r="NUM933" s="14"/>
      <c r="NUN933" s="14"/>
      <c r="NUO933" s="14"/>
      <c r="NUP933" s="14"/>
      <c r="NUQ933" s="14"/>
      <c r="NUR933" s="14"/>
      <c r="NUS933" s="14"/>
      <c r="NUT933" s="14"/>
      <c r="NUU933" s="14"/>
      <c r="NUV933" s="14"/>
      <c r="NUW933" s="14"/>
      <c r="NUX933" s="14"/>
      <c r="NUY933" s="14"/>
      <c r="NUZ933" s="14"/>
      <c r="NVA933" s="14"/>
      <c r="NVB933" s="14"/>
      <c r="NVC933" s="14"/>
      <c r="NVD933" s="14"/>
      <c r="NVE933" s="14"/>
      <c r="NVF933" s="14"/>
      <c r="NVG933" s="14"/>
      <c r="NVH933" s="14"/>
      <c r="NVI933" s="14"/>
      <c r="NVJ933" s="14"/>
      <c r="NVK933" s="14"/>
      <c r="NVL933" s="14"/>
      <c r="NVM933" s="14"/>
      <c r="NVN933" s="14"/>
      <c r="NVO933" s="14"/>
      <c r="NVP933" s="14"/>
      <c r="NVQ933" s="14"/>
      <c r="NVR933" s="14"/>
      <c r="NVS933" s="14"/>
      <c r="NVT933" s="14"/>
      <c r="NVU933" s="14"/>
      <c r="NVV933" s="14"/>
      <c r="NVW933" s="14"/>
      <c r="NVX933" s="14"/>
      <c r="NVY933" s="14"/>
      <c r="NVZ933" s="14"/>
      <c r="NWA933" s="14"/>
      <c r="NWB933" s="14"/>
      <c r="NWC933" s="14"/>
      <c r="NWD933" s="14"/>
      <c r="NWE933" s="14"/>
      <c r="NWF933" s="14"/>
      <c r="NWG933" s="14"/>
      <c r="NWH933" s="14"/>
      <c r="NWI933" s="14"/>
      <c r="NWJ933" s="14"/>
      <c r="NWK933" s="14"/>
      <c r="NWL933" s="14"/>
      <c r="NWM933" s="14"/>
      <c r="NWN933" s="14"/>
      <c r="NWO933" s="14"/>
      <c r="NWP933" s="14"/>
      <c r="NWQ933" s="14"/>
      <c r="NWR933" s="14"/>
      <c r="NWS933" s="14"/>
      <c r="NWT933" s="14"/>
      <c r="NWU933" s="14"/>
      <c r="NWV933" s="14"/>
      <c r="NWW933" s="14"/>
      <c r="NWX933" s="14"/>
      <c r="NWY933" s="14"/>
      <c r="NWZ933" s="14"/>
      <c r="NXA933" s="14"/>
      <c r="NXB933" s="14"/>
      <c r="NXC933" s="14"/>
      <c r="NXD933" s="14"/>
      <c r="NXE933" s="14"/>
      <c r="NXF933" s="14"/>
      <c r="NXG933" s="14"/>
      <c r="NXH933" s="14"/>
      <c r="NXI933" s="14"/>
      <c r="NXJ933" s="14"/>
      <c r="NXK933" s="14"/>
      <c r="NXL933" s="14"/>
      <c r="NXM933" s="14"/>
      <c r="NXN933" s="14"/>
      <c r="NXO933" s="14"/>
      <c r="NXP933" s="14"/>
      <c r="NXQ933" s="14"/>
      <c r="NXR933" s="14"/>
      <c r="NXS933" s="14"/>
      <c r="NXT933" s="14"/>
      <c r="NXU933" s="14"/>
      <c r="NXV933" s="14"/>
      <c r="NXW933" s="14"/>
      <c r="NXX933" s="14"/>
      <c r="NXY933" s="14"/>
      <c r="NXZ933" s="14"/>
      <c r="NYA933" s="14"/>
      <c r="NYB933" s="14"/>
      <c r="NYC933" s="14"/>
      <c r="NYD933" s="14"/>
      <c r="NYE933" s="14"/>
      <c r="NYF933" s="14"/>
      <c r="NYG933" s="14"/>
      <c r="NYH933" s="14"/>
      <c r="NYI933" s="14"/>
      <c r="NYJ933" s="14"/>
      <c r="NYK933" s="14"/>
      <c r="NYL933" s="14"/>
      <c r="NYM933" s="14"/>
      <c r="NYN933" s="14"/>
      <c r="NYO933" s="14"/>
      <c r="NYP933" s="14"/>
      <c r="NYQ933" s="14"/>
      <c r="NYR933" s="14"/>
      <c r="NYS933" s="14"/>
      <c r="NYT933" s="14"/>
      <c r="NYU933" s="14"/>
      <c r="NYV933" s="14"/>
      <c r="NYW933" s="14"/>
      <c r="NYX933" s="14"/>
      <c r="NYY933" s="14"/>
      <c r="NYZ933" s="14"/>
      <c r="NZA933" s="14"/>
      <c r="NZB933" s="14"/>
      <c r="NZC933" s="14"/>
      <c r="NZD933" s="14"/>
      <c r="NZE933" s="14"/>
      <c r="NZF933" s="14"/>
      <c r="NZG933" s="14"/>
      <c r="NZH933" s="14"/>
      <c r="NZI933" s="14"/>
      <c r="NZJ933" s="14"/>
      <c r="NZK933" s="14"/>
      <c r="NZL933" s="14"/>
      <c r="NZM933" s="14"/>
      <c r="NZN933" s="14"/>
      <c r="NZO933" s="14"/>
      <c r="NZP933" s="14"/>
      <c r="NZQ933" s="14"/>
      <c r="NZR933" s="14"/>
      <c r="NZS933" s="14"/>
      <c r="NZT933" s="14"/>
      <c r="NZU933" s="14"/>
      <c r="NZV933" s="14"/>
      <c r="NZW933" s="14"/>
      <c r="NZX933" s="14"/>
      <c r="NZY933" s="14"/>
      <c r="NZZ933" s="14"/>
      <c r="OAA933" s="14"/>
      <c r="OAB933" s="14"/>
      <c r="OAC933" s="14"/>
      <c r="OAD933" s="14"/>
      <c r="OAE933" s="14"/>
      <c r="OAF933" s="14"/>
      <c r="OAG933" s="14"/>
      <c r="OAH933" s="14"/>
      <c r="OAI933" s="14"/>
      <c r="OAJ933" s="14"/>
      <c r="OAK933" s="14"/>
      <c r="OAL933" s="14"/>
      <c r="OAM933" s="14"/>
      <c r="OAN933" s="14"/>
      <c r="OAO933" s="14"/>
      <c r="OAP933" s="14"/>
      <c r="OAQ933" s="14"/>
      <c r="OAR933" s="14"/>
      <c r="OAS933" s="14"/>
      <c r="OAT933" s="14"/>
      <c r="OAU933" s="14"/>
      <c r="OAV933" s="14"/>
      <c r="OAW933" s="14"/>
      <c r="OAX933" s="14"/>
      <c r="OAY933" s="14"/>
      <c r="OAZ933" s="14"/>
      <c r="OBA933" s="14"/>
      <c r="OBB933" s="14"/>
      <c r="OBC933" s="14"/>
      <c r="OBD933" s="14"/>
      <c r="OBE933" s="14"/>
      <c r="OBF933" s="14"/>
      <c r="OBG933" s="14"/>
      <c r="OBH933" s="14"/>
      <c r="OBI933" s="14"/>
      <c r="OBJ933" s="14"/>
      <c r="OBK933" s="14"/>
      <c r="OBL933" s="14"/>
      <c r="OBM933" s="14"/>
      <c r="OBN933" s="14"/>
      <c r="OBO933" s="14"/>
      <c r="OBP933" s="14"/>
      <c r="OBQ933" s="14"/>
      <c r="OBR933" s="14"/>
      <c r="OBS933" s="14"/>
      <c r="OBT933" s="14"/>
      <c r="OBU933" s="14"/>
      <c r="OBV933" s="14"/>
      <c r="OBW933" s="14"/>
      <c r="OBX933" s="14"/>
      <c r="OBY933" s="14"/>
      <c r="OBZ933" s="14"/>
      <c r="OCA933" s="14"/>
      <c r="OCB933" s="14"/>
      <c r="OCC933" s="14"/>
      <c r="OCD933" s="14"/>
      <c r="OCE933" s="14"/>
      <c r="OCF933" s="14"/>
      <c r="OCG933" s="14"/>
      <c r="OCH933" s="14"/>
      <c r="OCI933" s="14"/>
      <c r="OCJ933" s="14"/>
      <c r="OCK933" s="14"/>
      <c r="OCL933" s="14"/>
      <c r="OCM933" s="14"/>
      <c r="OCN933" s="14"/>
      <c r="OCO933" s="14"/>
      <c r="OCP933" s="14"/>
      <c r="OCQ933" s="14"/>
      <c r="OCR933" s="14"/>
      <c r="OCS933" s="14"/>
      <c r="OCT933" s="14"/>
      <c r="OCU933" s="14"/>
      <c r="OCV933" s="14"/>
      <c r="OCW933" s="14"/>
      <c r="OCX933" s="14"/>
      <c r="OCY933" s="14"/>
      <c r="OCZ933" s="14"/>
      <c r="ODA933" s="14"/>
      <c r="ODB933" s="14"/>
      <c r="ODC933" s="14"/>
      <c r="ODD933" s="14"/>
      <c r="ODE933" s="14"/>
      <c r="ODF933" s="14"/>
      <c r="ODG933" s="14"/>
      <c r="ODH933" s="14"/>
      <c r="ODI933" s="14"/>
      <c r="ODJ933" s="14"/>
      <c r="ODK933" s="14"/>
      <c r="ODL933" s="14"/>
      <c r="ODM933" s="14"/>
      <c r="ODN933" s="14"/>
      <c r="ODO933" s="14"/>
      <c r="ODP933" s="14"/>
      <c r="ODQ933" s="14"/>
      <c r="ODR933" s="14"/>
      <c r="ODS933" s="14"/>
      <c r="ODT933" s="14"/>
      <c r="ODU933" s="14"/>
      <c r="ODV933" s="14"/>
      <c r="ODW933" s="14"/>
      <c r="ODX933" s="14"/>
      <c r="ODY933" s="14"/>
      <c r="ODZ933" s="14"/>
      <c r="OEA933" s="14"/>
      <c r="OEB933" s="14"/>
      <c r="OEC933" s="14"/>
      <c r="OED933" s="14"/>
      <c r="OEE933" s="14"/>
      <c r="OEF933" s="14"/>
      <c r="OEG933" s="14"/>
      <c r="OEH933" s="14"/>
      <c r="OEI933" s="14"/>
      <c r="OEJ933" s="14"/>
      <c r="OEK933" s="14"/>
      <c r="OEL933" s="14"/>
      <c r="OEM933" s="14"/>
      <c r="OEN933" s="14"/>
      <c r="OEO933" s="14"/>
      <c r="OEP933" s="14"/>
      <c r="OEQ933" s="14"/>
      <c r="OER933" s="14"/>
      <c r="OES933" s="14"/>
      <c r="OET933" s="14"/>
      <c r="OEU933" s="14"/>
      <c r="OEV933" s="14"/>
      <c r="OEW933" s="14"/>
      <c r="OEX933" s="14"/>
      <c r="OEY933" s="14"/>
      <c r="OEZ933" s="14"/>
      <c r="OFA933" s="14"/>
      <c r="OFB933" s="14"/>
      <c r="OFC933" s="14"/>
      <c r="OFD933" s="14"/>
      <c r="OFE933" s="14"/>
      <c r="OFF933" s="14"/>
      <c r="OFG933" s="14"/>
      <c r="OFH933" s="14"/>
      <c r="OFI933" s="14"/>
      <c r="OFJ933" s="14"/>
      <c r="OFK933" s="14"/>
      <c r="OFL933" s="14"/>
      <c r="OFM933" s="14"/>
      <c r="OFN933" s="14"/>
      <c r="OFO933" s="14"/>
      <c r="OFP933" s="14"/>
      <c r="OFQ933" s="14"/>
      <c r="OFR933" s="14"/>
      <c r="OFS933" s="14"/>
      <c r="OFT933" s="14"/>
      <c r="OFU933" s="14"/>
      <c r="OFV933" s="14"/>
      <c r="OFW933" s="14"/>
      <c r="OFX933" s="14"/>
      <c r="OFY933" s="14"/>
      <c r="OFZ933" s="14"/>
      <c r="OGA933" s="14"/>
      <c r="OGB933" s="14"/>
      <c r="OGC933" s="14"/>
      <c r="OGD933" s="14"/>
      <c r="OGE933" s="14"/>
      <c r="OGF933" s="14"/>
      <c r="OGG933" s="14"/>
      <c r="OGH933" s="14"/>
      <c r="OGI933" s="14"/>
      <c r="OGJ933" s="14"/>
      <c r="OGK933" s="14"/>
      <c r="OGL933" s="14"/>
      <c r="OGM933" s="14"/>
      <c r="OGN933" s="14"/>
      <c r="OGO933" s="14"/>
      <c r="OGP933" s="14"/>
      <c r="OGQ933" s="14"/>
      <c r="OGR933" s="14"/>
      <c r="OGS933" s="14"/>
      <c r="OGT933" s="14"/>
      <c r="OGU933" s="14"/>
      <c r="OGV933" s="14"/>
      <c r="OGW933" s="14"/>
      <c r="OGX933" s="14"/>
      <c r="OGY933" s="14"/>
      <c r="OGZ933" s="14"/>
      <c r="OHA933" s="14"/>
      <c r="OHB933" s="14"/>
      <c r="OHC933" s="14"/>
      <c r="OHD933" s="14"/>
      <c r="OHE933" s="14"/>
      <c r="OHF933" s="14"/>
      <c r="OHG933" s="14"/>
      <c r="OHH933" s="14"/>
      <c r="OHI933" s="14"/>
      <c r="OHJ933" s="14"/>
      <c r="OHK933" s="14"/>
      <c r="OHL933" s="14"/>
      <c r="OHM933" s="14"/>
      <c r="OHN933" s="14"/>
      <c r="OHO933" s="14"/>
      <c r="OHP933" s="14"/>
      <c r="OHQ933" s="14"/>
      <c r="OHR933" s="14"/>
      <c r="OHS933" s="14"/>
      <c r="OHT933" s="14"/>
      <c r="OHU933" s="14"/>
      <c r="OHV933" s="14"/>
      <c r="OHW933" s="14"/>
      <c r="OHX933" s="14"/>
      <c r="OHY933" s="14"/>
      <c r="OHZ933" s="14"/>
      <c r="OIA933" s="14"/>
      <c r="OIB933" s="14"/>
      <c r="OIC933" s="14"/>
      <c r="OID933" s="14"/>
      <c r="OIE933" s="14"/>
      <c r="OIF933" s="14"/>
      <c r="OIG933" s="14"/>
      <c r="OIH933" s="14"/>
      <c r="OII933" s="14"/>
      <c r="OIJ933" s="14"/>
      <c r="OIK933" s="14"/>
      <c r="OIL933" s="14"/>
      <c r="OIM933" s="14"/>
      <c r="OIN933" s="14"/>
      <c r="OIO933" s="14"/>
      <c r="OIP933" s="14"/>
      <c r="OIQ933" s="14"/>
      <c r="OIR933" s="14"/>
      <c r="OIS933" s="14"/>
      <c r="OIT933" s="14"/>
      <c r="OIU933" s="14"/>
      <c r="OIV933" s="14"/>
      <c r="OIW933" s="14"/>
      <c r="OIX933" s="14"/>
      <c r="OIY933" s="14"/>
      <c r="OIZ933" s="14"/>
      <c r="OJA933" s="14"/>
      <c r="OJB933" s="14"/>
      <c r="OJC933" s="14"/>
      <c r="OJD933" s="14"/>
      <c r="OJE933" s="14"/>
      <c r="OJF933" s="14"/>
      <c r="OJG933" s="14"/>
      <c r="OJH933" s="14"/>
      <c r="OJI933" s="14"/>
      <c r="OJJ933" s="14"/>
      <c r="OJK933" s="14"/>
      <c r="OJL933" s="14"/>
      <c r="OJM933" s="14"/>
      <c r="OJN933" s="14"/>
      <c r="OJO933" s="14"/>
      <c r="OJP933" s="14"/>
      <c r="OJQ933" s="14"/>
      <c r="OJR933" s="14"/>
      <c r="OJS933" s="14"/>
      <c r="OJT933" s="14"/>
      <c r="OJU933" s="14"/>
      <c r="OJV933" s="14"/>
      <c r="OJW933" s="14"/>
      <c r="OJX933" s="14"/>
      <c r="OJY933" s="14"/>
      <c r="OJZ933" s="14"/>
      <c r="OKA933" s="14"/>
      <c r="OKB933" s="14"/>
      <c r="OKC933" s="14"/>
      <c r="OKD933" s="14"/>
      <c r="OKE933" s="14"/>
      <c r="OKF933" s="14"/>
      <c r="OKG933" s="14"/>
      <c r="OKH933" s="14"/>
      <c r="OKI933" s="14"/>
      <c r="OKJ933" s="14"/>
      <c r="OKK933" s="14"/>
      <c r="OKL933" s="14"/>
      <c r="OKM933" s="14"/>
      <c r="OKN933" s="14"/>
      <c r="OKO933" s="14"/>
      <c r="OKP933" s="14"/>
      <c r="OKQ933" s="14"/>
      <c r="OKR933" s="14"/>
      <c r="OKS933" s="14"/>
      <c r="OKT933" s="14"/>
      <c r="OKU933" s="14"/>
      <c r="OKV933" s="14"/>
      <c r="OKW933" s="14"/>
      <c r="OKX933" s="14"/>
      <c r="OKY933" s="14"/>
      <c r="OKZ933" s="14"/>
      <c r="OLA933" s="14"/>
      <c r="OLB933" s="14"/>
      <c r="OLC933" s="14"/>
      <c r="OLD933" s="14"/>
      <c r="OLE933" s="14"/>
      <c r="OLF933" s="14"/>
      <c r="OLG933" s="14"/>
      <c r="OLH933" s="14"/>
      <c r="OLI933" s="14"/>
      <c r="OLJ933" s="14"/>
      <c r="OLK933" s="14"/>
      <c r="OLL933" s="14"/>
      <c r="OLM933" s="14"/>
      <c r="OLN933" s="14"/>
      <c r="OLO933" s="14"/>
      <c r="OLP933" s="14"/>
      <c r="OLQ933" s="14"/>
      <c r="OLR933" s="14"/>
      <c r="OLS933" s="14"/>
      <c r="OLT933" s="14"/>
      <c r="OLU933" s="14"/>
      <c r="OLV933" s="14"/>
      <c r="OLW933" s="14"/>
      <c r="OLX933" s="14"/>
      <c r="OLY933" s="14"/>
      <c r="OLZ933" s="14"/>
      <c r="OMA933" s="14"/>
      <c r="OMB933" s="14"/>
      <c r="OMC933" s="14"/>
      <c r="OMD933" s="14"/>
      <c r="OME933" s="14"/>
      <c r="OMF933" s="14"/>
      <c r="OMG933" s="14"/>
      <c r="OMH933" s="14"/>
      <c r="OMI933" s="14"/>
      <c r="OMJ933" s="14"/>
      <c r="OMK933" s="14"/>
      <c r="OML933" s="14"/>
      <c r="OMM933" s="14"/>
      <c r="OMN933" s="14"/>
      <c r="OMO933" s="14"/>
      <c r="OMP933" s="14"/>
      <c r="OMQ933" s="14"/>
      <c r="OMR933" s="14"/>
      <c r="OMS933" s="14"/>
      <c r="OMT933" s="14"/>
      <c r="OMU933" s="14"/>
      <c r="OMV933" s="14"/>
      <c r="OMW933" s="14"/>
      <c r="OMX933" s="14"/>
      <c r="OMY933" s="14"/>
      <c r="OMZ933" s="14"/>
      <c r="ONA933" s="14"/>
      <c r="ONB933" s="14"/>
      <c r="ONC933" s="14"/>
      <c r="OND933" s="14"/>
      <c r="ONE933" s="14"/>
      <c r="ONF933" s="14"/>
      <c r="ONG933" s="14"/>
      <c r="ONH933" s="14"/>
      <c r="ONI933" s="14"/>
      <c r="ONJ933" s="14"/>
      <c r="ONK933" s="14"/>
      <c r="ONL933" s="14"/>
      <c r="ONM933" s="14"/>
      <c r="ONN933" s="14"/>
      <c r="ONO933" s="14"/>
      <c r="ONP933" s="14"/>
      <c r="ONQ933" s="14"/>
      <c r="ONR933" s="14"/>
      <c r="ONS933" s="14"/>
      <c r="ONT933" s="14"/>
      <c r="ONU933" s="14"/>
      <c r="ONV933" s="14"/>
      <c r="ONW933" s="14"/>
      <c r="ONX933" s="14"/>
      <c r="ONY933" s="14"/>
      <c r="ONZ933" s="14"/>
      <c r="OOA933" s="14"/>
      <c r="OOB933" s="14"/>
      <c r="OOC933" s="14"/>
      <c r="OOD933" s="14"/>
      <c r="OOE933" s="14"/>
      <c r="OOF933" s="14"/>
      <c r="OOG933" s="14"/>
      <c r="OOH933" s="14"/>
      <c r="OOI933" s="14"/>
      <c r="OOJ933" s="14"/>
      <c r="OOK933" s="14"/>
      <c r="OOL933" s="14"/>
      <c r="OOM933" s="14"/>
      <c r="OON933" s="14"/>
      <c r="OOO933" s="14"/>
      <c r="OOP933" s="14"/>
      <c r="OOQ933" s="14"/>
      <c r="OOR933" s="14"/>
      <c r="OOS933" s="14"/>
      <c r="OOT933" s="14"/>
      <c r="OOU933" s="14"/>
      <c r="OOV933" s="14"/>
      <c r="OOW933" s="14"/>
      <c r="OOX933" s="14"/>
      <c r="OOY933" s="14"/>
      <c r="OOZ933" s="14"/>
      <c r="OPA933" s="14"/>
      <c r="OPB933" s="14"/>
      <c r="OPC933" s="14"/>
      <c r="OPD933" s="14"/>
      <c r="OPE933" s="14"/>
      <c r="OPF933" s="14"/>
      <c r="OPG933" s="14"/>
      <c r="OPH933" s="14"/>
      <c r="OPI933" s="14"/>
      <c r="OPJ933" s="14"/>
      <c r="OPK933" s="14"/>
      <c r="OPL933" s="14"/>
      <c r="OPM933" s="14"/>
      <c r="OPN933" s="14"/>
      <c r="OPO933" s="14"/>
      <c r="OPP933" s="14"/>
      <c r="OPQ933" s="14"/>
      <c r="OPR933" s="14"/>
      <c r="OPS933" s="14"/>
      <c r="OPT933" s="14"/>
      <c r="OPU933" s="14"/>
      <c r="OPV933" s="14"/>
      <c r="OPW933" s="14"/>
      <c r="OPX933" s="14"/>
      <c r="OPY933" s="14"/>
      <c r="OPZ933" s="14"/>
      <c r="OQA933" s="14"/>
      <c r="OQB933" s="14"/>
      <c r="OQC933" s="14"/>
      <c r="OQD933" s="14"/>
      <c r="OQE933" s="14"/>
      <c r="OQF933" s="14"/>
      <c r="OQG933" s="14"/>
      <c r="OQH933" s="14"/>
      <c r="OQI933" s="14"/>
      <c r="OQJ933" s="14"/>
      <c r="OQK933" s="14"/>
      <c r="OQL933" s="14"/>
      <c r="OQM933" s="14"/>
      <c r="OQN933" s="14"/>
      <c r="OQO933" s="14"/>
      <c r="OQP933" s="14"/>
      <c r="OQQ933" s="14"/>
      <c r="OQR933" s="14"/>
      <c r="OQS933" s="14"/>
      <c r="OQT933" s="14"/>
      <c r="OQU933" s="14"/>
      <c r="OQV933" s="14"/>
      <c r="OQW933" s="14"/>
      <c r="OQX933" s="14"/>
      <c r="OQY933" s="14"/>
      <c r="OQZ933" s="14"/>
      <c r="ORA933" s="14"/>
      <c r="ORB933" s="14"/>
      <c r="ORC933" s="14"/>
      <c r="ORD933" s="14"/>
      <c r="ORE933" s="14"/>
      <c r="ORF933" s="14"/>
      <c r="ORG933" s="14"/>
      <c r="ORH933" s="14"/>
      <c r="ORI933" s="14"/>
      <c r="ORJ933" s="14"/>
      <c r="ORK933" s="14"/>
      <c r="ORL933" s="14"/>
      <c r="ORM933" s="14"/>
      <c r="ORN933" s="14"/>
      <c r="ORO933" s="14"/>
      <c r="ORP933" s="14"/>
      <c r="ORQ933" s="14"/>
      <c r="ORR933" s="14"/>
      <c r="ORS933" s="14"/>
      <c r="ORT933" s="14"/>
      <c r="ORU933" s="14"/>
      <c r="ORV933" s="14"/>
      <c r="ORW933" s="14"/>
      <c r="ORX933" s="14"/>
      <c r="ORY933" s="14"/>
      <c r="ORZ933" s="14"/>
      <c r="OSA933" s="14"/>
      <c r="OSB933" s="14"/>
      <c r="OSC933" s="14"/>
      <c r="OSD933" s="14"/>
      <c r="OSE933" s="14"/>
      <c r="OSF933" s="14"/>
      <c r="OSG933" s="14"/>
      <c r="OSH933" s="14"/>
      <c r="OSI933" s="14"/>
      <c r="OSJ933" s="14"/>
      <c r="OSK933" s="14"/>
      <c r="OSL933" s="14"/>
      <c r="OSM933" s="14"/>
      <c r="OSN933" s="14"/>
      <c r="OSO933" s="14"/>
      <c r="OSP933" s="14"/>
      <c r="OSQ933" s="14"/>
      <c r="OSR933" s="14"/>
      <c r="OSS933" s="14"/>
      <c r="OST933" s="14"/>
      <c r="OSU933" s="14"/>
      <c r="OSV933" s="14"/>
      <c r="OSW933" s="14"/>
      <c r="OSX933" s="14"/>
      <c r="OSY933" s="14"/>
      <c r="OSZ933" s="14"/>
      <c r="OTA933" s="14"/>
      <c r="OTB933" s="14"/>
      <c r="OTC933" s="14"/>
      <c r="OTD933" s="14"/>
      <c r="OTE933" s="14"/>
      <c r="OTF933" s="14"/>
      <c r="OTG933" s="14"/>
      <c r="OTH933" s="14"/>
      <c r="OTI933" s="14"/>
      <c r="OTJ933" s="14"/>
      <c r="OTK933" s="14"/>
      <c r="OTL933" s="14"/>
      <c r="OTM933" s="14"/>
      <c r="OTN933" s="14"/>
      <c r="OTO933" s="14"/>
      <c r="OTP933" s="14"/>
      <c r="OTQ933" s="14"/>
      <c r="OTR933" s="14"/>
      <c r="OTS933" s="14"/>
      <c r="OTT933" s="14"/>
      <c r="OTU933" s="14"/>
      <c r="OTV933" s="14"/>
      <c r="OTW933" s="14"/>
      <c r="OTX933" s="14"/>
      <c r="OTY933" s="14"/>
      <c r="OTZ933" s="14"/>
      <c r="OUA933" s="14"/>
      <c r="OUB933" s="14"/>
      <c r="OUC933" s="14"/>
      <c r="OUD933" s="14"/>
      <c r="OUE933" s="14"/>
      <c r="OUF933" s="14"/>
      <c r="OUG933" s="14"/>
      <c r="OUH933" s="14"/>
      <c r="OUI933" s="14"/>
      <c r="OUJ933" s="14"/>
      <c r="OUK933" s="14"/>
      <c r="OUL933" s="14"/>
      <c r="OUM933" s="14"/>
      <c r="OUN933" s="14"/>
      <c r="OUO933" s="14"/>
      <c r="OUP933" s="14"/>
      <c r="OUQ933" s="14"/>
      <c r="OUR933" s="14"/>
      <c r="OUS933" s="14"/>
      <c r="OUT933" s="14"/>
      <c r="OUU933" s="14"/>
      <c r="OUV933" s="14"/>
      <c r="OUW933" s="14"/>
      <c r="OUX933" s="14"/>
      <c r="OUY933" s="14"/>
      <c r="OUZ933" s="14"/>
      <c r="OVA933" s="14"/>
      <c r="OVB933" s="14"/>
      <c r="OVC933" s="14"/>
      <c r="OVD933" s="14"/>
      <c r="OVE933" s="14"/>
      <c r="OVF933" s="14"/>
      <c r="OVG933" s="14"/>
      <c r="OVH933" s="14"/>
      <c r="OVI933" s="14"/>
      <c r="OVJ933" s="14"/>
      <c r="OVK933" s="14"/>
      <c r="OVL933" s="14"/>
      <c r="OVM933" s="14"/>
      <c r="OVN933" s="14"/>
      <c r="OVO933" s="14"/>
      <c r="OVP933" s="14"/>
      <c r="OVQ933" s="14"/>
      <c r="OVR933" s="14"/>
      <c r="OVS933" s="14"/>
      <c r="OVT933" s="14"/>
      <c r="OVU933" s="14"/>
      <c r="OVV933" s="14"/>
      <c r="OVW933" s="14"/>
      <c r="OVX933" s="14"/>
      <c r="OVY933" s="14"/>
      <c r="OVZ933" s="14"/>
      <c r="OWA933" s="14"/>
      <c r="OWB933" s="14"/>
      <c r="OWC933" s="14"/>
      <c r="OWD933" s="14"/>
      <c r="OWE933" s="14"/>
      <c r="OWF933" s="14"/>
      <c r="OWG933" s="14"/>
      <c r="OWH933" s="14"/>
      <c r="OWI933" s="14"/>
      <c r="OWJ933" s="14"/>
      <c r="OWK933" s="14"/>
      <c r="OWL933" s="14"/>
      <c r="OWM933" s="14"/>
      <c r="OWN933" s="14"/>
      <c r="OWO933" s="14"/>
      <c r="OWP933" s="14"/>
      <c r="OWQ933" s="14"/>
      <c r="OWR933" s="14"/>
      <c r="OWS933" s="14"/>
      <c r="OWT933" s="14"/>
      <c r="OWU933" s="14"/>
      <c r="OWV933" s="14"/>
      <c r="OWW933" s="14"/>
      <c r="OWX933" s="14"/>
      <c r="OWY933" s="14"/>
      <c r="OWZ933" s="14"/>
      <c r="OXA933" s="14"/>
      <c r="OXB933" s="14"/>
      <c r="OXC933" s="14"/>
      <c r="OXD933" s="14"/>
      <c r="OXE933" s="14"/>
      <c r="OXF933" s="14"/>
      <c r="OXG933" s="14"/>
      <c r="OXH933" s="14"/>
      <c r="OXI933" s="14"/>
      <c r="OXJ933" s="14"/>
      <c r="OXK933" s="14"/>
      <c r="OXL933" s="14"/>
      <c r="OXM933" s="14"/>
      <c r="OXN933" s="14"/>
      <c r="OXO933" s="14"/>
      <c r="OXP933" s="14"/>
      <c r="OXQ933" s="14"/>
      <c r="OXR933" s="14"/>
      <c r="OXS933" s="14"/>
      <c r="OXT933" s="14"/>
      <c r="OXU933" s="14"/>
      <c r="OXV933" s="14"/>
      <c r="OXW933" s="14"/>
      <c r="OXX933" s="14"/>
      <c r="OXY933" s="14"/>
      <c r="OXZ933" s="14"/>
      <c r="OYA933" s="14"/>
      <c r="OYB933" s="14"/>
      <c r="OYC933" s="14"/>
      <c r="OYD933" s="14"/>
      <c r="OYE933" s="14"/>
      <c r="OYF933" s="14"/>
      <c r="OYG933" s="14"/>
      <c r="OYH933" s="14"/>
      <c r="OYI933" s="14"/>
      <c r="OYJ933" s="14"/>
      <c r="OYK933" s="14"/>
      <c r="OYL933" s="14"/>
      <c r="OYM933" s="14"/>
      <c r="OYN933" s="14"/>
      <c r="OYO933" s="14"/>
      <c r="OYP933" s="14"/>
      <c r="OYQ933" s="14"/>
      <c r="OYR933" s="14"/>
      <c r="OYS933" s="14"/>
      <c r="OYT933" s="14"/>
      <c r="OYU933" s="14"/>
      <c r="OYV933" s="14"/>
      <c r="OYW933" s="14"/>
      <c r="OYX933" s="14"/>
      <c r="OYY933" s="14"/>
      <c r="OYZ933" s="14"/>
      <c r="OZA933" s="14"/>
      <c r="OZB933" s="14"/>
      <c r="OZC933" s="14"/>
      <c r="OZD933" s="14"/>
      <c r="OZE933" s="14"/>
      <c r="OZF933" s="14"/>
      <c r="OZG933" s="14"/>
      <c r="OZH933" s="14"/>
      <c r="OZI933" s="14"/>
      <c r="OZJ933" s="14"/>
      <c r="OZK933" s="14"/>
      <c r="OZL933" s="14"/>
      <c r="OZM933" s="14"/>
      <c r="OZN933" s="14"/>
      <c r="OZO933" s="14"/>
      <c r="OZP933" s="14"/>
      <c r="OZQ933" s="14"/>
      <c r="OZR933" s="14"/>
      <c r="OZS933" s="14"/>
      <c r="OZT933" s="14"/>
      <c r="OZU933" s="14"/>
      <c r="OZV933" s="14"/>
      <c r="OZW933" s="14"/>
      <c r="OZX933" s="14"/>
      <c r="OZY933" s="14"/>
      <c r="OZZ933" s="14"/>
      <c r="PAA933" s="14"/>
      <c r="PAB933" s="14"/>
      <c r="PAC933" s="14"/>
      <c r="PAD933" s="14"/>
      <c r="PAE933" s="14"/>
      <c r="PAF933" s="14"/>
      <c r="PAG933" s="14"/>
      <c r="PAH933" s="14"/>
      <c r="PAI933" s="14"/>
      <c r="PAJ933" s="14"/>
      <c r="PAK933" s="14"/>
      <c r="PAL933" s="14"/>
      <c r="PAM933" s="14"/>
      <c r="PAN933" s="14"/>
      <c r="PAO933" s="14"/>
      <c r="PAP933" s="14"/>
      <c r="PAQ933" s="14"/>
      <c r="PAR933" s="14"/>
      <c r="PAS933" s="14"/>
      <c r="PAT933" s="14"/>
      <c r="PAU933" s="14"/>
      <c r="PAV933" s="14"/>
      <c r="PAW933" s="14"/>
      <c r="PAX933" s="14"/>
      <c r="PAY933" s="14"/>
      <c r="PAZ933" s="14"/>
      <c r="PBA933" s="14"/>
      <c r="PBB933" s="14"/>
      <c r="PBC933" s="14"/>
      <c r="PBD933" s="14"/>
      <c r="PBE933" s="14"/>
      <c r="PBF933" s="14"/>
      <c r="PBG933" s="14"/>
      <c r="PBH933" s="14"/>
      <c r="PBI933" s="14"/>
      <c r="PBJ933" s="14"/>
      <c r="PBK933" s="14"/>
      <c r="PBL933" s="14"/>
      <c r="PBM933" s="14"/>
      <c r="PBN933" s="14"/>
      <c r="PBO933" s="14"/>
      <c r="PBP933" s="14"/>
      <c r="PBQ933" s="14"/>
      <c r="PBR933" s="14"/>
      <c r="PBS933" s="14"/>
      <c r="PBT933" s="14"/>
      <c r="PBU933" s="14"/>
      <c r="PBV933" s="14"/>
      <c r="PBW933" s="14"/>
      <c r="PBX933" s="14"/>
      <c r="PBY933" s="14"/>
      <c r="PBZ933" s="14"/>
      <c r="PCA933" s="14"/>
      <c r="PCB933" s="14"/>
      <c r="PCC933" s="14"/>
      <c r="PCD933" s="14"/>
      <c r="PCE933" s="14"/>
      <c r="PCF933" s="14"/>
      <c r="PCG933" s="14"/>
      <c r="PCH933" s="14"/>
      <c r="PCI933" s="14"/>
      <c r="PCJ933" s="14"/>
      <c r="PCK933" s="14"/>
      <c r="PCL933" s="14"/>
      <c r="PCM933" s="14"/>
      <c r="PCN933" s="14"/>
      <c r="PCO933" s="14"/>
      <c r="PCP933" s="14"/>
      <c r="PCQ933" s="14"/>
      <c r="PCR933" s="14"/>
      <c r="PCS933" s="14"/>
      <c r="PCT933" s="14"/>
      <c r="PCU933" s="14"/>
      <c r="PCV933" s="14"/>
      <c r="PCW933" s="14"/>
      <c r="PCX933" s="14"/>
      <c r="PCY933" s="14"/>
      <c r="PCZ933" s="14"/>
      <c r="PDA933" s="14"/>
      <c r="PDB933" s="14"/>
      <c r="PDC933" s="14"/>
      <c r="PDD933" s="14"/>
      <c r="PDE933" s="14"/>
      <c r="PDF933" s="14"/>
      <c r="PDG933" s="14"/>
      <c r="PDH933" s="14"/>
      <c r="PDI933" s="14"/>
      <c r="PDJ933" s="14"/>
      <c r="PDK933" s="14"/>
      <c r="PDL933" s="14"/>
      <c r="PDM933" s="14"/>
      <c r="PDN933" s="14"/>
      <c r="PDO933" s="14"/>
      <c r="PDP933" s="14"/>
      <c r="PDQ933" s="14"/>
      <c r="PDR933" s="14"/>
      <c r="PDS933" s="14"/>
      <c r="PDT933" s="14"/>
      <c r="PDU933" s="14"/>
      <c r="PDV933" s="14"/>
      <c r="PDW933" s="14"/>
      <c r="PDX933" s="14"/>
      <c r="PDY933" s="14"/>
      <c r="PDZ933" s="14"/>
      <c r="PEA933" s="14"/>
      <c r="PEB933" s="14"/>
      <c r="PEC933" s="14"/>
      <c r="PED933" s="14"/>
      <c r="PEE933" s="14"/>
      <c r="PEF933" s="14"/>
      <c r="PEG933" s="14"/>
      <c r="PEH933" s="14"/>
      <c r="PEI933" s="14"/>
      <c r="PEJ933" s="14"/>
      <c r="PEK933" s="14"/>
      <c r="PEL933" s="14"/>
      <c r="PEM933" s="14"/>
      <c r="PEN933" s="14"/>
      <c r="PEO933" s="14"/>
      <c r="PEP933" s="14"/>
      <c r="PEQ933" s="14"/>
      <c r="PER933" s="14"/>
      <c r="PES933" s="14"/>
      <c r="PET933" s="14"/>
      <c r="PEU933" s="14"/>
      <c r="PEV933" s="14"/>
      <c r="PEW933" s="14"/>
      <c r="PEX933" s="14"/>
      <c r="PEY933" s="14"/>
      <c r="PEZ933" s="14"/>
      <c r="PFA933" s="14"/>
      <c r="PFB933" s="14"/>
      <c r="PFC933" s="14"/>
      <c r="PFD933" s="14"/>
      <c r="PFE933" s="14"/>
      <c r="PFF933" s="14"/>
      <c r="PFG933" s="14"/>
      <c r="PFH933" s="14"/>
      <c r="PFI933" s="14"/>
      <c r="PFJ933" s="14"/>
      <c r="PFK933" s="14"/>
      <c r="PFL933" s="14"/>
      <c r="PFM933" s="14"/>
      <c r="PFN933" s="14"/>
      <c r="PFO933" s="14"/>
      <c r="PFP933" s="14"/>
      <c r="PFQ933" s="14"/>
      <c r="PFR933" s="14"/>
      <c r="PFS933" s="14"/>
      <c r="PFT933" s="14"/>
      <c r="PFU933" s="14"/>
      <c r="PFV933" s="14"/>
      <c r="PFW933" s="14"/>
      <c r="PFX933" s="14"/>
      <c r="PFY933" s="14"/>
      <c r="PFZ933" s="14"/>
      <c r="PGA933" s="14"/>
      <c r="PGB933" s="14"/>
      <c r="PGC933" s="14"/>
      <c r="PGD933" s="14"/>
      <c r="PGE933" s="14"/>
      <c r="PGF933" s="14"/>
      <c r="PGG933" s="14"/>
      <c r="PGH933" s="14"/>
      <c r="PGI933" s="14"/>
      <c r="PGJ933" s="14"/>
      <c r="PGK933" s="14"/>
      <c r="PGL933" s="14"/>
      <c r="PGM933" s="14"/>
      <c r="PGN933" s="14"/>
      <c r="PGO933" s="14"/>
      <c r="PGP933" s="14"/>
      <c r="PGQ933" s="14"/>
      <c r="PGR933" s="14"/>
      <c r="PGS933" s="14"/>
      <c r="PGT933" s="14"/>
      <c r="PGU933" s="14"/>
      <c r="PGV933" s="14"/>
      <c r="PGW933" s="14"/>
      <c r="PGX933" s="14"/>
      <c r="PGY933" s="14"/>
      <c r="PGZ933" s="14"/>
      <c r="PHA933" s="14"/>
      <c r="PHB933" s="14"/>
      <c r="PHC933" s="14"/>
      <c r="PHD933" s="14"/>
      <c r="PHE933" s="14"/>
      <c r="PHF933" s="14"/>
      <c r="PHG933" s="14"/>
      <c r="PHH933" s="14"/>
      <c r="PHI933" s="14"/>
      <c r="PHJ933" s="14"/>
      <c r="PHK933" s="14"/>
      <c r="PHL933" s="14"/>
      <c r="PHM933" s="14"/>
      <c r="PHN933" s="14"/>
      <c r="PHO933" s="14"/>
      <c r="PHP933" s="14"/>
      <c r="PHQ933" s="14"/>
      <c r="PHR933" s="14"/>
      <c r="PHS933" s="14"/>
      <c r="PHT933" s="14"/>
      <c r="PHU933" s="14"/>
      <c r="PHV933" s="14"/>
      <c r="PHW933" s="14"/>
      <c r="PHX933" s="14"/>
      <c r="PHY933" s="14"/>
      <c r="PHZ933" s="14"/>
      <c r="PIA933" s="14"/>
      <c r="PIB933" s="14"/>
      <c r="PIC933" s="14"/>
      <c r="PID933" s="14"/>
      <c r="PIE933" s="14"/>
      <c r="PIF933" s="14"/>
      <c r="PIG933" s="14"/>
      <c r="PIH933" s="14"/>
      <c r="PII933" s="14"/>
      <c r="PIJ933" s="14"/>
      <c r="PIK933" s="14"/>
      <c r="PIL933" s="14"/>
      <c r="PIM933" s="14"/>
      <c r="PIN933" s="14"/>
      <c r="PIO933" s="14"/>
      <c r="PIP933" s="14"/>
      <c r="PIQ933" s="14"/>
      <c r="PIR933" s="14"/>
      <c r="PIS933" s="14"/>
      <c r="PIT933" s="14"/>
      <c r="PIU933" s="14"/>
      <c r="PIV933" s="14"/>
      <c r="PIW933" s="14"/>
      <c r="PIX933" s="14"/>
      <c r="PIY933" s="14"/>
      <c r="PIZ933" s="14"/>
      <c r="PJA933" s="14"/>
      <c r="PJB933" s="14"/>
      <c r="PJC933" s="14"/>
      <c r="PJD933" s="14"/>
      <c r="PJE933" s="14"/>
      <c r="PJF933" s="14"/>
      <c r="PJG933" s="14"/>
      <c r="PJH933" s="14"/>
      <c r="PJI933" s="14"/>
      <c r="PJJ933" s="14"/>
      <c r="PJK933" s="14"/>
      <c r="PJL933" s="14"/>
      <c r="PJM933" s="14"/>
      <c r="PJN933" s="14"/>
      <c r="PJO933" s="14"/>
      <c r="PJP933" s="14"/>
      <c r="PJQ933" s="14"/>
      <c r="PJR933" s="14"/>
      <c r="PJS933" s="14"/>
      <c r="PJT933" s="14"/>
      <c r="PJU933" s="14"/>
      <c r="PJV933" s="14"/>
      <c r="PJW933" s="14"/>
      <c r="PJX933" s="14"/>
      <c r="PJY933" s="14"/>
      <c r="PJZ933" s="14"/>
      <c r="PKA933" s="14"/>
      <c r="PKB933" s="14"/>
      <c r="PKC933" s="14"/>
      <c r="PKD933" s="14"/>
      <c r="PKE933" s="14"/>
      <c r="PKF933" s="14"/>
      <c r="PKG933" s="14"/>
      <c r="PKH933" s="14"/>
      <c r="PKI933" s="14"/>
      <c r="PKJ933" s="14"/>
      <c r="PKK933" s="14"/>
      <c r="PKL933" s="14"/>
      <c r="PKM933" s="14"/>
      <c r="PKN933" s="14"/>
      <c r="PKO933" s="14"/>
      <c r="PKP933" s="14"/>
      <c r="PKQ933" s="14"/>
      <c r="PKR933" s="14"/>
      <c r="PKS933" s="14"/>
      <c r="PKT933" s="14"/>
      <c r="PKU933" s="14"/>
      <c r="PKV933" s="14"/>
      <c r="PKW933" s="14"/>
      <c r="PKX933" s="14"/>
      <c r="PKY933" s="14"/>
      <c r="PKZ933" s="14"/>
      <c r="PLA933" s="14"/>
      <c r="PLB933" s="14"/>
      <c r="PLC933" s="14"/>
      <c r="PLD933" s="14"/>
      <c r="PLE933" s="14"/>
      <c r="PLF933" s="14"/>
      <c r="PLG933" s="14"/>
      <c r="PLH933" s="14"/>
      <c r="PLI933" s="14"/>
      <c r="PLJ933" s="14"/>
      <c r="PLK933" s="14"/>
      <c r="PLL933" s="14"/>
      <c r="PLM933" s="14"/>
      <c r="PLN933" s="14"/>
      <c r="PLO933" s="14"/>
      <c r="PLP933" s="14"/>
      <c r="PLQ933" s="14"/>
      <c r="PLR933" s="14"/>
      <c r="PLS933" s="14"/>
      <c r="PLT933" s="14"/>
      <c r="PLU933" s="14"/>
      <c r="PLV933" s="14"/>
      <c r="PLW933" s="14"/>
      <c r="PLX933" s="14"/>
      <c r="PLY933" s="14"/>
      <c r="PLZ933" s="14"/>
      <c r="PMA933" s="14"/>
      <c r="PMB933" s="14"/>
      <c r="PMC933" s="14"/>
      <c r="PMD933" s="14"/>
      <c r="PME933" s="14"/>
      <c r="PMF933" s="14"/>
      <c r="PMG933" s="14"/>
      <c r="PMH933" s="14"/>
      <c r="PMI933" s="14"/>
      <c r="PMJ933" s="14"/>
      <c r="PMK933" s="14"/>
      <c r="PML933" s="14"/>
      <c r="PMM933" s="14"/>
      <c r="PMN933" s="14"/>
      <c r="PMO933" s="14"/>
      <c r="PMP933" s="14"/>
      <c r="PMQ933" s="14"/>
      <c r="PMR933" s="14"/>
      <c r="PMS933" s="14"/>
      <c r="PMT933" s="14"/>
      <c r="PMU933" s="14"/>
      <c r="PMV933" s="14"/>
      <c r="PMW933" s="14"/>
      <c r="PMX933" s="14"/>
      <c r="PMY933" s="14"/>
      <c r="PMZ933" s="14"/>
      <c r="PNA933" s="14"/>
      <c r="PNB933" s="14"/>
      <c r="PNC933" s="14"/>
      <c r="PND933" s="14"/>
      <c r="PNE933" s="14"/>
      <c r="PNF933" s="14"/>
      <c r="PNG933" s="14"/>
      <c r="PNH933" s="14"/>
      <c r="PNI933" s="14"/>
      <c r="PNJ933" s="14"/>
      <c r="PNK933" s="14"/>
      <c r="PNL933" s="14"/>
      <c r="PNM933" s="14"/>
      <c r="PNN933" s="14"/>
      <c r="PNO933" s="14"/>
      <c r="PNP933" s="14"/>
      <c r="PNQ933" s="14"/>
      <c r="PNR933" s="14"/>
      <c r="PNS933" s="14"/>
      <c r="PNT933" s="14"/>
      <c r="PNU933" s="14"/>
      <c r="PNV933" s="14"/>
      <c r="PNW933" s="14"/>
      <c r="PNX933" s="14"/>
      <c r="PNY933" s="14"/>
      <c r="PNZ933" s="14"/>
      <c r="POA933" s="14"/>
      <c r="POB933" s="14"/>
      <c r="POC933" s="14"/>
      <c r="POD933" s="14"/>
      <c r="POE933" s="14"/>
      <c r="POF933" s="14"/>
      <c r="POG933" s="14"/>
      <c r="POH933" s="14"/>
      <c r="POI933" s="14"/>
      <c r="POJ933" s="14"/>
      <c r="POK933" s="14"/>
      <c r="POL933" s="14"/>
      <c r="POM933" s="14"/>
      <c r="PON933" s="14"/>
      <c r="POO933" s="14"/>
      <c r="POP933" s="14"/>
      <c r="POQ933" s="14"/>
      <c r="POR933" s="14"/>
      <c r="POS933" s="14"/>
      <c r="POT933" s="14"/>
      <c r="POU933" s="14"/>
      <c r="POV933" s="14"/>
      <c r="POW933" s="14"/>
      <c r="POX933" s="14"/>
      <c r="POY933" s="14"/>
      <c r="POZ933" s="14"/>
      <c r="PPA933" s="14"/>
      <c r="PPB933" s="14"/>
      <c r="PPC933" s="14"/>
      <c r="PPD933" s="14"/>
      <c r="PPE933" s="14"/>
      <c r="PPF933" s="14"/>
      <c r="PPG933" s="14"/>
      <c r="PPH933" s="14"/>
      <c r="PPI933" s="14"/>
      <c r="PPJ933" s="14"/>
      <c r="PPK933" s="14"/>
      <c r="PPL933" s="14"/>
      <c r="PPM933" s="14"/>
      <c r="PPN933" s="14"/>
      <c r="PPO933" s="14"/>
      <c r="PPP933" s="14"/>
      <c r="PPQ933" s="14"/>
      <c r="PPR933" s="14"/>
      <c r="PPS933" s="14"/>
      <c r="PPT933" s="14"/>
      <c r="PPU933" s="14"/>
      <c r="PPV933" s="14"/>
      <c r="PPW933" s="14"/>
      <c r="PPX933" s="14"/>
      <c r="PPY933" s="14"/>
      <c r="PPZ933" s="14"/>
      <c r="PQA933" s="14"/>
      <c r="PQB933" s="14"/>
      <c r="PQC933" s="14"/>
      <c r="PQD933" s="14"/>
      <c r="PQE933" s="14"/>
      <c r="PQF933" s="14"/>
      <c r="PQG933" s="14"/>
      <c r="PQH933" s="14"/>
      <c r="PQI933" s="14"/>
      <c r="PQJ933" s="14"/>
      <c r="PQK933" s="14"/>
      <c r="PQL933" s="14"/>
      <c r="PQM933" s="14"/>
      <c r="PQN933" s="14"/>
      <c r="PQO933" s="14"/>
      <c r="PQP933" s="14"/>
      <c r="PQQ933" s="14"/>
      <c r="PQR933" s="14"/>
      <c r="PQS933" s="14"/>
      <c r="PQT933" s="14"/>
      <c r="PQU933" s="14"/>
      <c r="PQV933" s="14"/>
      <c r="PQW933" s="14"/>
      <c r="PQX933" s="14"/>
      <c r="PQY933" s="14"/>
      <c r="PQZ933" s="14"/>
      <c r="PRA933" s="14"/>
      <c r="PRB933" s="14"/>
      <c r="PRC933" s="14"/>
      <c r="PRD933" s="14"/>
      <c r="PRE933" s="14"/>
      <c r="PRF933" s="14"/>
      <c r="PRG933" s="14"/>
      <c r="PRH933" s="14"/>
      <c r="PRI933" s="14"/>
      <c r="PRJ933" s="14"/>
      <c r="PRK933" s="14"/>
      <c r="PRL933" s="14"/>
      <c r="PRM933" s="14"/>
      <c r="PRN933" s="14"/>
      <c r="PRO933" s="14"/>
      <c r="PRP933" s="14"/>
      <c r="PRQ933" s="14"/>
      <c r="PRR933" s="14"/>
      <c r="PRS933" s="14"/>
      <c r="PRT933" s="14"/>
      <c r="PRU933" s="14"/>
      <c r="PRV933" s="14"/>
      <c r="PRW933" s="14"/>
      <c r="PRX933" s="14"/>
      <c r="PRY933" s="14"/>
      <c r="PRZ933" s="14"/>
      <c r="PSA933" s="14"/>
      <c r="PSB933" s="14"/>
      <c r="PSC933" s="14"/>
      <c r="PSD933" s="14"/>
      <c r="PSE933" s="14"/>
      <c r="PSF933" s="14"/>
      <c r="PSG933" s="14"/>
      <c r="PSH933" s="14"/>
      <c r="PSI933" s="14"/>
      <c r="PSJ933" s="14"/>
      <c r="PSK933" s="14"/>
      <c r="PSL933" s="14"/>
      <c r="PSM933" s="14"/>
      <c r="PSN933" s="14"/>
      <c r="PSO933" s="14"/>
      <c r="PSP933" s="14"/>
      <c r="PSQ933" s="14"/>
      <c r="PSR933" s="14"/>
      <c r="PSS933" s="14"/>
      <c r="PST933" s="14"/>
      <c r="PSU933" s="14"/>
      <c r="PSV933" s="14"/>
      <c r="PSW933" s="14"/>
      <c r="PSX933" s="14"/>
      <c r="PSY933" s="14"/>
      <c r="PSZ933" s="14"/>
      <c r="PTA933" s="14"/>
      <c r="PTB933" s="14"/>
      <c r="PTC933" s="14"/>
      <c r="PTD933" s="14"/>
      <c r="PTE933" s="14"/>
      <c r="PTF933" s="14"/>
      <c r="PTG933" s="14"/>
      <c r="PTH933" s="14"/>
      <c r="PTI933" s="14"/>
      <c r="PTJ933" s="14"/>
      <c r="PTK933" s="14"/>
      <c r="PTL933" s="14"/>
      <c r="PTM933" s="14"/>
      <c r="PTN933" s="14"/>
      <c r="PTO933" s="14"/>
      <c r="PTP933" s="14"/>
      <c r="PTQ933" s="14"/>
      <c r="PTR933" s="14"/>
      <c r="PTS933" s="14"/>
      <c r="PTT933" s="14"/>
      <c r="PTU933" s="14"/>
      <c r="PTV933" s="14"/>
      <c r="PTW933" s="14"/>
      <c r="PTX933" s="14"/>
      <c r="PTY933" s="14"/>
      <c r="PTZ933" s="14"/>
      <c r="PUA933" s="14"/>
      <c r="PUB933" s="14"/>
      <c r="PUC933" s="14"/>
      <c r="PUD933" s="14"/>
      <c r="PUE933" s="14"/>
      <c r="PUF933" s="14"/>
      <c r="PUG933" s="14"/>
      <c r="PUH933" s="14"/>
      <c r="PUI933" s="14"/>
      <c r="PUJ933" s="14"/>
      <c r="PUK933" s="14"/>
      <c r="PUL933" s="14"/>
      <c r="PUM933" s="14"/>
      <c r="PUN933" s="14"/>
      <c r="PUO933" s="14"/>
      <c r="PUP933" s="14"/>
      <c r="PUQ933" s="14"/>
      <c r="PUR933" s="14"/>
      <c r="PUS933" s="14"/>
      <c r="PUT933" s="14"/>
      <c r="PUU933" s="14"/>
      <c r="PUV933" s="14"/>
      <c r="PUW933" s="14"/>
      <c r="PUX933" s="14"/>
      <c r="PUY933" s="14"/>
      <c r="PUZ933" s="14"/>
      <c r="PVA933" s="14"/>
      <c r="PVB933" s="14"/>
      <c r="PVC933" s="14"/>
      <c r="PVD933" s="14"/>
      <c r="PVE933" s="14"/>
      <c r="PVF933" s="14"/>
      <c r="PVG933" s="14"/>
      <c r="PVH933" s="14"/>
      <c r="PVI933" s="14"/>
      <c r="PVJ933" s="14"/>
      <c r="PVK933" s="14"/>
      <c r="PVL933" s="14"/>
      <c r="PVM933" s="14"/>
      <c r="PVN933" s="14"/>
      <c r="PVO933" s="14"/>
      <c r="PVP933" s="14"/>
      <c r="PVQ933" s="14"/>
      <c r="PVR933" s="14"/>
      <c r="PVS933" s="14"/>
      <c r="PVT933" s="14"/>
      <c r="PVU933" s="14"/>
      <c r="PVV933" s="14"/>
      <c r="PVW933" s="14"/>
      <c r="PVX933" s="14"/>
      <c r="PVY933" s="14"/>
      <c r="PVZ933" s="14"/>
      <c r="PWA933" s="14"/>
      <c r="PWB933" s="14"/>
      <c r="PWC933" s="14"/>
      <c r="PWD933" s="14"/>
      <c r="PWE933" s="14"/>
      <c r="PWF933" s="14"/>
      <c r="PWG933" s="14"/>
      <c r="PWH933" s="14"/>
      <c r="PWI933" s="14"/>
      <c r="PWJ933" s="14"/>
      <c r="PWK933" s="14"/>
      <c r="PWL933" s="14"/>
      <c r="PWM933" s="14"/>
      <c r="PWN933" s="14"/>
      <c r="PWO933" s="14"/>
      <c r="PWP933" s="14"/>
      <c r="PWQ933" s="14"/>
      <c r="PWR933" s="14"/>
      <c r="PWS933" s="14"/>
      <c r="PWT933" s="14"/>
      <c r="PWU933" s="14"/>
      <c r="PWV933" s="14"/>
      <c r="PWW933" s="14"/>
      <c r="PWX933" s="14"/>
      <c r="PWY933" s="14"/>
      <c r="PWZ933" s="14"/>
      <c r="PXA933" s="14"/>
      <c r="PXB933" s="14"/>
      <c r="PXC933" s="14"/>
      <c r="PXD933" s="14"/>
      <c r="PXE933" s="14"/>
      <c r="PXF933" s="14"/>
      <c r="PXG933" s="14"/>
      <c r="PXH933" s="14"/>
      <c r="PXI933" s="14"/>
      <c r="PXJ933" s="14"/>
      <c r="PXK933" s="14"/>
      <c r="PXL933" s="14"/>
      <c r="PXM933" s="14"/>
      <c r="PXN933" s="14"/>
      <c r="PXO933" s="14"/>
      <c r="PXP933" s="14"/>
      <c r="PXQ933" s="14"/>
      <c r="PXR933" s="14"/>
      <c r="PXS933" s="14"/>
      <c r="PXT933" s="14"/>
      <c r="PXU933" s="14"/>
      <c r="PXV933" s="14"/>
      <c r="PXW933" s="14"/>
      <c r="PXX933" s="14"/>
      <c r="PXY933" s="14"/>
      <c r="PXZ933" s="14"/>
      <c r="PYA933" s="14"/>
      <c r="PYB933" s="14"/>
      <c r="PYC933" s="14"/>
      <c r="PYD933" s="14"/>
      <c r="PYE933" s="14"/>
      <c r="PYF933" s="14"/>
      <c r="PYG933" s="14"/>
      <c r="PYH933" s="14"/>
      <c r="PYI933" s="14"/>
      <c r="PYJ933" s="14"/>
      <c r="PYK933" s="14"/>
      <c r="PYL933" s="14"/>
      <c r="PYM933" s="14"/>
      <c r="PYN933" s="14"/>
      <c r="PYO933" s="14"/>
      <c r="PYP933" s="14"/>
      <c r="PYQ933" s="14"/>
      <c r="PYR933" s="14"/>
      <c r="PYS933" s="14"/>
      <c r="PYT933" s="14"/>
      <c r="PYU933" s="14"/>
      <c r="PYV933" s="14"/>
      <c r="PYW933" s="14"/>
      <c r="PYX933" s="14"/>
      <c r="PYY933" s="14"/>
      <c r="PYZ933" s="14"/>
      <c r="PZA933" s="14"/>
      <c r="PZB933" s="14"/>
      <c r="PZC933" s="14"/>
      <c r="PZD933" s="14"/>
      <c r="PZE933" s="14"/>
      <c r="PZF933" s="14"/>
      <c r="PZG933" s="14"/>
      <c r="PZH933" s="14"/>
      <c r="PZI933" s="14"/>
      <c r="PZJ933" s="14"/>
      <c r="PZK933" s="14"/>
      <c r="PZL933" s="14"/>
      <c r="PZM933" s="14"/>
      <c r="PZN933" s="14"/>
      <c r="PZO933" s="14"/>
      <c r="PZP933" s="14"/>
      <c r="PZQ933" s="14"/>
      <c r="PZR933" s="14"/>
      <c r="PZS933" s="14"/>
      <c r="PZT933" s="14"/>
      <c r="PZU933" s="14"/>
      <c r="PZV933" s="14"/>
      <c r="PZW933" s="14"/>
      <c r="PZX933" s="14"/>
      <c r="PZY933" s="14"/>
      <c r="PZZ933" s="14"/>
      <c r="QAA933" s="14"/>
      <c r="QAB933" s="14"/>
      <c r="QAC933" s="14"/>
      <c r="QAD933" s="14"/>
      <c r="QAE933" s="14"/>
      <c r="QAF933" s="14"/>
      <c r="QAG933" s="14"/>
      <c r="QAH933" s="14"/>
      <c r="QAI933" s="14"/>
      <c r="QAJ933" s="14"/>
      <c r="QAK933" s="14"/>
      <c r="QAL933" s="14"/>
      <c r="QAM933" s="14"/>
      <c r="QAN933" s="14"/>
      <c r="QAO933" s="14"/>
      <c r="QAP933" s="14"/>
      <c r="QAQ933" s="14"/>
      <c r="QAR933" s="14"/>
      <c r="QAS933" s="14"/>
      <c r="QAT933" s="14"/>
      <c r="QAU933" s="14"/>
      <c r="QAV933" s="14"/>
      <c r="QAW933" s="14"/>
      <c r="QAX933" s="14"/>
      <c r="QAY933" s="14"/>
      <c r="QAZ933" s="14"/>
      <c r="QBA933" s="14"/>
      <c r="QBB933" s="14"/>
      <c r="QBC933" s="14"/>
      <c r="QBD933" s="14"/>
      <c r="QBE933" s="14"/>
      <c r="QBF933" s="14"/>
      <c r="QBG933" s="14"/>
      <c r="QBH933" s="14"/>
      <c r="QBI933" s="14"/>
      <c r="QBJ933" s="14"/>
      <c r="QBK933" s="14"/>
      <c r="QBL933" s="14"/>
      <c r="QBM933" s="14"/>
      <c r="QBN933" s="14"/>
      <c r="QBO933" s="14"/>
      <c r="QBP933" s="14"/>
      <c r="QBQ933" s="14"/>
      <c r="QBR933" s="14"/>
      <c r="QBS933" s="14"/>
      <c r="QBT933" s="14"/>
      <c r="QBU933" s="14"/>
      <c r="QBV933" s="14"/>
      <c r="QBW933" s="14"/>
      <c r="QBX933" s="14"/>
      <c r="QBY933" s="14"/>
      <c r="QBZ933" s="14"/>
      <c r="QCA933" s="14"/>
      <c r="QCB933" s="14"/>
      <c r="QCC933" s="14"/>
      <c r="QCD933" s="14"/>
      <c r="QCE933" s="14"/>
      <c r="QCF933" s="14"/>
      <c r="QCG933" s="14"/>
      <c r="QCH933" s="14"/>
      <c r="QCI933" s="14"/>
      <c r="QCJ933" s="14"/>
      <c r="QCK933" s="14"/>
      <c r="QCL933" s="14"/>
      <c r="QCM933" s="14"/>
      <c r="QCN933" s="14"/>
      <c r="QCO933" s="14"/>
      <c r="QCP933" s="14"/>
      <c r="QCQ933" s="14"/>
      <c r="QCR933" s="14"/>
      <c r="QCS933" s="14"/>
      <c r="QCT933" s="14"/>
      <c r="QCU933" s="14"/>
      <c r="QCV933" s="14"/>
      <c r="QCW933" s="14"/>
      <c r="QCX933" s="14"/>
      <c r="QCY933" s="14"/>
      <c r="QCZ933" s="14"/>
      <c r="QDA933" s="14"/>
      <c r="QDB933" s="14"/>
      <c r="QDC933" s="14"/>
      <c r="QDD933" s="14"/>
      <c r="QDE933" s="14"/>
      <c r="QDF933" s="14"/>
      <c r="QDG933" s="14"/>
      <c r="QDH933" s="14"/>
      <c r="QDI933" s="14"/>
      <c r="QDJ933" s="14"/>
      <c r="QDK933" s="14"/>
      <c r="QDL933" s="14"/>
      <c r="QDM933" s="14"/>
      <c r="QDN933" s="14"/>
      <c r="QDO933" s="14"/>
      <c r="QDP933" s="14"/>
      <c r="QDQ933" s="14"/>
      <c r="QDR933" s="14"/>
      <c r="QDS933" s="14"/>
      <c r="QDT933" s="14"/>
      <c r="QDU933" s="14"/>
      <c r="QDV933" s="14"/>
      <c r="QDW933" s="14"/>
      <c r="QDX933" s="14"/>
      <c r="QDY933" s="14"/>
      <c r="QDZ933" s="14"/>
      <c r="QEA933" s="14"/>
      <c r="QEB933" s="14"/>
      <c r="QEC933" s="14"/>
      <c r="QED933" s="14"/>
      <c r="QEE933" s="14"/>
      <c r="QEF933" s="14"/>
      <c r="QEG933" s="14"/>
      <c r="QEH933" s="14"/>
      <c r="QEI933" s="14"/>
      <c r="QEJ933" s="14"/>
      <c r="QEK933" s="14"/>
      <c r="QEL933" s="14"/>
      <c r="QEM933" s="14"/>
      <c r="QEN933" s="14"/>
      <c r="QEO933" s="14"/>
      <c r="QEP933" s="14"/>
      <c r="QEQ933" s="14"/>
      <c r="QER933" s="14"/>
      <c r="QES933" s="14"/>
      <c r="QET933" s="14"/>
      <c r="QEU933" s="14"/>
      <c r="QEV933" s="14"/>
      <c r="QEW933" s="14"/>
      <c r="QEX933" s="14"/>
      <c r="QEY933" s="14"/>
      <c r="QEZ933" s="14"/>
      <c r="QFA933" s="14"/>
      <c r="QFB933" s="14"/>
      <c r="QFC933" s="14"/>
      <c r="QFD933" s="14"/>
      <c r="QFE933" s="14"/>
      <c r="QFF933" s="14"/>
      <c r="QFG933" s="14"/>
      <c r="QFH933" s="14"/>
      <c r="QFI933" s="14"/>
      <c r="QFJ933" s="14"/>
      <c r="QFK933" s="14"/>
      <c r="QFL933" s="14"/>
      <c r="QFM933" s="14"/>
      <c r="QFN933" s="14"/>
      <c r="QFO933" s="14"/>
      <c r="QFP933" s="14"/>
      <c r="QFQ933" s="14"/>
      <c r="QFR933" s="14"/>
      <c r="QFS933" s="14"/>
      <c r="QFT933" s="14"/>
      <c r="QFU933" s="14"/>
      <c r="QFV933" s="14"/>
      <c r="QFW933" s="14"/>
      <c r="QFX933" s="14"/>
      <c r="QFY933" s="14"/>
      <c r="QFZ933" s="14"/>
      <c r="QGA933" s="14"/>
      <c r="QGB933" s="14"/>
      <c r="QGC933" s="14"/>
      <c r="QGD933" s="14"/>
      <c r="QGE933" s="14"/>
      <c r="QGF933" s="14"/>
      <c r="QGG933" s="14"/>
      <c r="QGH933" s="14"/>
      <c r="QGI933" s="14"/>
      <c r="QGJ933" s="14"/>
      <c r="QGK933" s="14"/>
      <c r="QGL933" s="14"/>
      <c r="QGM933" s="14"/>
      <c r="QGN933" s="14"/>
      <c r="QGO933" s="14"/>
      <c r="QGP933" s="14"/>
      <c r="QGQ933" s="14"/>
      <c r="QGR933" s="14"/>
      <c r="QGS933" s="14"/>
      <c r="QGT933" s="14"/>
      <c r="QGU933" s="14"/>
      <c r="QGV933" s="14"/>
      <c r="QGW933" s="14"/>
      <c r="QGX933" s="14"/>
      <c r="QGY933" s="14"/>
      <c r="QGZ933" s="14"/>
      <c r="QHA933" s="14"/>
      <c r="QHB933" s="14"/>
      <c r="QHC933" s="14"/>
      <c r="QHD933" s="14"/>
      <c r="QHE933" s="14"/>
      <c r="QHF933" s="14"/>
      <c r="QHG933" s="14"/>
      <c r="QHH933" s="14"/>
      <c r="QHI933" s="14"/>
      <c r="QHJ933" s="14"/>
      <c r="QHK933" s="14"/>
      <c r="QHL933" s="14"/>
      <c r="QHM933" s="14"/>
      <c r="QHN933" s="14"/>
      <c r="QHO933" s="14"/>
      <c r="QHP933" s="14"/>
      <c r="QHQ933" s="14"/>
      <c r="QHR933" s="14"/>
      <c r="QHS933" s="14"/>
      <c r="QHT933" s="14"/>
      <c r="QHU933" s="14"/>
      <c r="QHV933" s="14"/>
      <c r="QHW933" s="14"/>
      <c r="QHX933" s="14"/>
      <c r="QHY933" s="14"/>
      <c r="QHZ933" s="14"/>
      <c r="QIA933" s="14"/>
      <c r="QIB933" s="14"/>
      <c r="QIC933" s="14"/>
      <c r="QID933" s="14"/>
      <c r="QIE933" s="14"/>
      <c r="QIF933" s="14"/>
      <c r="QIG933" s="14"/>
      <c r="QIH933" s="14"/>
      <c r="QII933" s="14"/>
      <c r="QIJ933" s="14"/>
      <c r="QIK933" s="14"/>
      <c r="QIL933" s="14"/>
      <c r="QIM933" s="14"/>
      <c r="QIN933" s="14"/>
      <c r="QIO933" s="14"/>
      <c r="QIP933" s="14"/>
      <c r="QIQ933" s="14"/>
      <c r="QIR933" s="14"/>
      <c r="QIS933" s="14"/>
      <c r="QIT933" s="14"/>
      <c r="QIU933" s="14"/>
      <c r="QIV933" s="14"/>
      <c r="QIW933" s="14"/>
      <c r="QIX933" s="14"/>
      <c r="QIY933" s="14"/>
      <c r="QIZ933" s="14"/>
      <c r="QJA933" s="14"/>
      <c r="QJB933" s="14"/>
      <c r="QJC933" s="14"/>
      <c r="QJD933" s="14"/>
      <c r="QJE933" s="14"/>
      <c r="QJF933" s="14"/>
      <c r="QJG933" s="14"/>
      <c r="QJH933" s="14"/>
      <c r="QJI933" s="14"/>
      <c r="QJJ933" s="14"/>
      <c r="QJK933" s="14"/>
      <c r="QJL933" s="14"/>
      <c r="QJM933" s="14"/>
      <c r="QJN933" s="14"/>
      <c r="QJO933" s="14"/>
      <c r="QJP933" s="14"/>
      <c r="QJQ933" s="14"/>
      <c r="QJR933" s="14"/>
      <c r="QJS933" s="14"/>
      <c r="QJT933" s="14"/>
      <c r="QJU933" s="14"/>
      <c r="QJV933" s="14"/>
      <c r="QJW933" s="14"/>
      <c r="QJX933" s="14"/>
      <c r="QJY933" s="14"/>
      <c r="QJZ933" s="14"/>
      <c r="QKA933" s="14"/>
      <c r="QKB933" s="14"/>
      <c r="QKC933" s="14"/>
      <c r="QKD933" s="14"/>
      <c r="QKE933" s="14"/>
      <c r="QKF933" s="14"/>
      <c r="QKG933" s="14"/>
      <c r="QKH933" s="14"/>
      <c r="QKI933" s="14"/>
      <c r="QKJ933" s="14"/>
      <c r="QKK933" s="14"/>
      <c r="QKL933" s="14"/>
      <c r="QKM933" s="14"/>
      <c r="QKN933" s="14"/>
      <c r="QKO933" s="14"/>
      <c r="QKP933" s="14"/>
      <c r="QKQ933" s="14"/>
      <c r="QKR933" s="14"/>
      <c r="QKS933" s="14"/>
      <c r="QKT933" s="14"/>
      <c r="QKU933" s="14"/>
      <c r="QKV933" s="14"/>
      <c r="QKW933" s="14"/>
      <c r="QKX933" s="14"/>
      <c r="QKY933" s="14"/>
      <c r="QKZ933" s="14"/>
      <c r="QLA933" s="14"/>
      <c r="QLB933" s="14"/>
      <c r="QLC933" s="14"/>
      <c r="QLD933" s="14"/>
      <c r="QLE933" s="14"/>
      <c r="QLF933" s="14"/>
      <c r="QLG933" s="14"/>
      <c r="QLH933" s="14"/>
      <c r="QLI933" s="14"/>
      <c r="QLJ933" s="14"/>
      <c r="QLK933" s="14"/>
      <c r="QLL933" s="14"/>
      <c r="QLM933" s="14"/>
      <c r="QLN933" s="14"/>
      <c r="QLO933" s="14"/>
      <c r="QLP933" s="14"/>
      <c r="QLQ933" s="14"/>
      <c r="QLR933" s="14"/>
      <c r="QLS933" s="14"/>
      <c r="QLT933" s="14"/>
      <c r="QLU933" s="14"/>
      <c r="QLV933" s="14"/>
      <c r="QLW933" s="14"/>
      <c r="QLX933" s="14"/>
      <c r="QLY933" s="14"/>
      <c r="QLZ933" s="14"/>
      <c r="QMA933" s="14"/>
      <c r="QMB933" s="14"/>
      <c r="QMC933" s="14"/>
      <c r="QMD933" s="14"/>
      <c r="QME933" s="14"/>
      <c r="QMF933" s="14"/>
      <c r="QMG933" s="14"/>
      <c r="QMH933" s="14"/>
      <c r="QMI933" s="14"/>
      <c r="QMJ933" s="14"/>
      <c r="QMK933" s="14"/>
      <c r="QML933" s="14"/>
      <c r="QMM933" s="14"/>
      <c r="QMN933" s="14"/>
      <c r="QMO933" s="14"/>
      <c r="QMP933" s="14"/>
      <c r="QMQ933" s="14"/>
      <c r="QMR933" s="14"/>
      <c r="QMS933" s="14"/>
      <c r="QMT933" s="14"/>
      <c r="QMU933" s="14"/>
      <c r="QMV933" s="14"/>
      <c r="QMW933" s="14"/>
      <c r="QMX933" s="14"/>
      <c r="QMY933" s="14"/>
      <c r="QMZ933" s="14"/>
      <c r="QNA933" s="14"/>
      <c r="QNB933" s="14"/>
      <c r="QNC933" s="14"/>
      <c r="QND933" s="14"/>
      <c r="QNE933" s="14"/>
      <c r="QNF933" s="14"/>
      <c r="QNG933" s="14"/>
      <c r="QNH933" s="14"/>
      <c r="QNI933" s="14"/>
      <c r="QNJ933" s="14"/>
      <c r="QNK933" s="14"/>
      <c r="QNL933" s="14"/>
      <c r="QNM933" s="14"/>
      <c r="QNN933" s="14"/>
      <c r="QNO933" s="14"/>
      <c r="QNP933" s="14"/>
      <c r="QNQ933" s="14"/>
      <c r="QNR933" s="14"/>
      <c r="QNS933" s="14"/>
      <c r="QNT933" s="14"/>
      <c r="QNU933" s="14"/>
      <c r="QNV933" s="14"/>
      <c r="QNW933" s="14"/>
      <c r="QNX933" s="14"/>
      <c r="QNY933" s="14"/>
      <c r="QNZ933" s="14"/>
      <c r="QOA933" s="14"/>
      <c r="QOB933" s="14"/>
      <c r="QOC933" s="14"/>
      <c r="QOD933" s="14"/>
      <c r="QOE933" s="14"/>
      <c r="QOF933" s="14"/>
      <c r="QOG933" s="14"/>
      <c r="QOH933" s="14"/>
      <c r="QOI933" s="14"/>
      <c r="QOJ933" s="14"/>
      <c r="QOK933" s="14"/>
      <c r="QOL933" s="14"/>
      <c r="QOM933" s="14"/>
      <c r="QON933" s="14"/>
      <c r="QOO933" s="14"/>
      <c r="QOP933" s="14"/>
      <c r="QOQ933" s="14"/>
      <c r="QOR933" s="14"/>
      <c r="QOS933" s="14"/>
      <c r="QOT933" s="14"/>
      <c r="QOU933" s="14"/>
      <c r="QOV933" s="14"/>
      <c r="QOW933" s="14"/>
      <c r="QOX933" s="14"/>
      <c r="QOY933" s="14"/>
      <c r="QOZ933" s="14"/>
      <c r="QPA933" s="14"/>
      <c r="QPB933" s="14"/>
      <c r="QPC933" s="14"/>
      <c r="QPD933" s="14"/>
      <c r="QPE933" s="14"/>
      <c r="QPF933" s="14"/>
      <c r="QPG933" s="14"/>
      <c r="QPH933" s="14"/>
      <c r="QPI933" s="14"/>
      <c r="QPJ933" s="14"/>
      <c r="QPK933" s="14"/>
      <c r="QPL933" s="14"/>
      <c r="QPM933" s="14"/>
      <c r="QPN933" s="14"/>
      <c r="QPO933" s="14"/>
      <c r="QPP933" s="14"/>
      <c r="QPQ933" s="14"/>
      <c r="QPR933" s="14"/>
      <c r="QPS933" s="14"/>
      <c r="QPT933" s="14"/>
      <c r="QPU933" s="14"/>
      <c r="QPV933" s="14"/>
      <c r="QPW933" s="14"/>
      <c r="QPX933" s="14"/>
      <c r="QPY933" s="14"/>
      <c r="QPZ933" s="14"/>
      <c r="QQA933" s="14"/>
      <c r="QQB933" s="14"/>
      <c r="QQC933" s="14"/>
      <c r="QQD933" s="14"/>
      <c r="QQE933" s="14"/>
      <c r="QQF933" s="14"/>
      <c r="QQG933" s="14"/>
      <c r="QQH933" s="14"/>
      <c r="QQI933" s="14"/>
      <c r="QQJ933" s="14"/>
      <c r="QQK933" s="14"/>
      <c r="QQL933" s="14"/>
      <c r="QQM933" s="14"/>
      <c r="QQN933" s="14"/>
      <c r="QQO933" s="14"/>
      <c r="QQP933" s="14"/>
      <c r="QQQ933" s="14"/>
      <c r="QQR933" s="14"/>
      <c r="QQS933" s="14"/>
      <c r="QQT933" s="14"/>
      <c r="QQU933" s="14"/>
      <c r="QQV933" s="14"/>
      <c r="QQW933" s="14"/>
      <c r="QQX933" s="14"/>
      <c r="QQY933" s="14"/>
      <c r="QQZ933" s="14"/>
      <c r="QRA933" s="14"/>
      <c r="QRB933" s="14"/>
      <c r="QRC933" s="14"/>
      <c r="QRD933" s="14"/>
      <c r="QRE933" s="14"/>
      <c r="QRF933" s="14"/>
      <c r="QRG933" s="14"/>
      <c r="QRH933" s="14"/>
      <c r="QRI933" s="14"/>
      <c r="QRJ933" s="14"/>
      <c r="QRK933" s="14"/>
      <c r="QRL933" s="14"/>
      <c r="QRM933" s="14"/>
      <c r="QRN933" s="14"/>
      <c r="QRO933" s="14"/>
      <c r="QRP933" s="14"/>
      <c r="QRQ933" s="14"/>
      <c r="QRR933" s="14"/>
      <c r="QRS933" s="14"/>
      <c r="QRT933" s="14"/>
      <c r="QRU933" s="14"/>
      <c r="QRV933" s="14"/>
      <c r="QRW933" s="14"/>
      <c r="QRX933" s="14"/>
      <c r="QRY933" s="14"/>
      <c r="QRZ933" s="14"/>
      <c r="QSA933" s="14"/>
      <c r="QSB933" s="14"/>
      <c r="QSC933" s="14"/>
      <c r="QSD933" s="14"/>
      <c r="QSE933" s="14"/>
      <c r="QSF933" s="14"/>
      <c r="QSG933" s="14"/>
      <c r="QSH933" s="14"/>
      <c r="QSI933" s="14"/>
      <c r="QSJ933" s="14"/>
      <c r="QSK933" s="14"/>
      <c r="QSL933" s="14"/>
      <c r="QSM933" s="14"/>
      <c r="QSN933" s="14"/>
      <c r="QSO933" s="14"/>
      <c r="QSP933" s="14"/>
      <c r="QSQ933" s="14"/>
      <c r="QSR933" s="14"/>
      <c r="QSS933" s="14"/>
      <c r="QST933" s="14"/>
      <c r="QSU933" s="14"/>
      <c r="QSV933" s="14"/>
      <c r="QSW933" s="14"/>
      <c r="QSX933" s="14"/>
      <c r="QSY933" s="14"/>
      <c r="QSZ933" s="14"/>
      <c r="QTA933" s="14"/>
      <c r="QTB933" s="14"/>
      <c r="QTC933" s="14"/>
      <c r="QTD933" s="14"/>
      <c r="QTE933" s="14"/>
      <c r="QTF933" s="14"/>
      <c r="QTG933" s="14"/>
      <c r="QTH933" s="14"/>
      <c r="QTI933" s="14"/>
      <c r="QTJ933" s="14"/>
      <c r="QTK933" s="14"/>
      <c r="QTL933" s="14"/>
      <c r="QTM933" s="14"/>
      <c r="QTN933" s="14"/>
      <c r="QTO933" s="14"/>
      <c r="QTP933" s="14"/>
      <c r="QTQ933" s="14"/>
      <c r="QTR933" s="14"/>
      <c r="QTS933" s="14"/>
      <c r="QTT933" s="14"/>
      <c r="QTU933" s="14"/>
      <c r="QTV933" s="14"/>
      <c r="QTW933" s="14"/>
      <c r="QTX933" s="14"/>
      <c r="QTY933" s="14"/>
      <c r="QTZ933" s="14"/>
      <c r="QUA933" s="14"/>
      <c r="QUB933" s="14"/>
      <c r="QUC933" s="14"/>
      <c r="QUD933" s="14"/>
      <c r="QUE933" s="14"/>
      <c r="QUF933" s="14"/>
      <c r="QUG933" s="14"/>
      <c r="QUH933" s="14"/>
      <c r="QUI933" s="14"/>
      <c r="QUJ933" s="14"/>
      <c r="QUK933" s="14"/>
      <c r="QUL933" s="14"/>
      <c r="QUM933" s="14"/>
      <c r="QUN933" s="14"/>
      <c r="QUO933" s="14"/>
      <c r="QUP933" s="14"/>
      <c r="QUQ933" s="14"/>
      <c r="QUR933" s="14"/>
      <c r="QUS933" s="14"/>
      <c r="QUT933" s="14"/>
      <c r="QUU933" s="14"/>
      <c r="QUV933" s="14"/>
      <c r="QUW933" s="14"/>
      <c r="QUX933" s="14"/>
      <c r="QUY933" s="14"/>
      <c r="QUZ933" s="14"/>
      <c r="QVA933" s="14"/>
      <c r="QVB933" s="14"/>
      <c r="QVC933" s="14"/>
      <c r="QVD933" s="14"/>
      <c r="QVE933" s="14"/>
      <c r="QVF933" s="14"/>
      <c r="QVG933" s="14"/>
      <c r="QVH933" s="14"/>
      <c r="QVI933" s="14"/>
      <c r="QVJ933" s="14"/>
      <c r="QVK933" s="14"/>
      <c r="QVL933" s="14"/>
      <c r="QVM933" s="14"/>
      <c r="QVN933" s="14"/>
      <c r="QVO933" s="14"/>
      <c r="QVP933" s="14"/>
      <c r="QVQ933" s="14"/>
      <c r="QVR933" s="14"/>
      <c r="QVS933" s="14"/>
      <c r="QVT933" s="14"/>
      <c r="QVU933" s="14"/>
      <c r="QVV933" s="14"/>
      <c r="QVW933" s="14"/>
      <c r="QVX933" s="14"/>
      <c r="QVY933" s="14"/>
      <c r="QVZ933" s="14"/>
      <c r="QWA933" s="14"/>
      <c r="QWB933" s="14"/>
      <c r="QWC933" s="14"/>
      <c r="QWD933" s="14"/>
      <c r="QWE933" s="14"/>
      <c r="QWF933" s="14"/>
      <c r="QWG933" s="14"/>
      <c r="QWH933" s="14"/>
      <c r="QWI933" s="14"/>
      <c r="QWJ933" s="14"/>
      <c r="QWK933" s="14"/>
      <c r="QWL933" s="14"/>
      <c r="QWM933" s="14"/>
      <c r="QWN933" s="14"/>
      <c r="QWO933" s="14"/>
      <c r="QWP933" s="14"/>
      <c r="QWQ933" s="14"/>
      <c r="QWR933" s="14"/>
      <c r="QWS933" s="14"/>
      <c r="QWT933" s="14"/>
      <c r="QWU933" s="14"/>
      <c r="QWV933" s="14"/>
      <c r="QWW933" s="14"/>
      <c r="QWX933" s="14"/>
      <c r="QWY933" s="14"/>
      <c r="QWZ933" s="14"/>
      <c r="QXA933" s="14"/>
      <c r="QXB933" s="14"/>
      <c r="QXC933" s="14"/>
      <c r="QXD933" s="14"/>
      <c r="QXE933" s="14"/>
      <c r="QXF933" s="14"/>
      <c r="QXG933" s="14"/>
      <c r="QXH933" s="14"/>
      <c r="QXI933" s="14"/>
      <c r="QXJ933" s="14"/>
      <c r="QXK933" s="14"/>
      <c r="QXL933" s="14"/>
      <c r="QXM933" s="14"/>
      <c r="QXN933" s="14"/>
      <c r="QXO933" s="14"/>
      <c r="QXP933" s="14"/>
      <c r="QXQ933" s="14"/>
      <c r="QXR933" s="14"/>
      <c r="QXS933" s="14"/>
      <c r="QXT933" s="14"/>
      <c r="QXU933" s="14"/>
      <c r="QXV933" s="14"/>
      <c r="QXW933" s="14"/>
      <c r="QXX933" s="14"/>
      <c r="QXY933" s="14"/>
      <c r="QXZ933" s="14"/>
      <c r="QYA933" s="14"/>
      <c r="QYB933" s="14"/>
      <c r="QYC933" s="14"/>
      <c r="QYD933" s="14"/>
      <c r="QYE933" s="14"/>
      <c r="QYF933" s="14"/>
      <c r="QYG933" s="14"/>
      <c r="QYH933" s="14"/>
      <c r="QYI933" s="14"/>
      <c r="QYJ933" s="14"/>
      <c r="QYK933" s="14"/>
      <c r="QYL933" s="14"/>
      <c r="QYM933" s="14"/>
      <c r="QYN933" s="14"/>
      <c r="QYO933" s="14"/>
      <c r="QYP933" s="14"/>
      <c r="QYQ933" s="14"/>
      <c r="QYR933" s="14"/>
      <c r="QYS933" s="14"/>
      <c r="QYT933" s="14"/>
      <c r="QYU933" s="14"/>
      <c r="QYV933" s="14"/>
      <c r="QYW933" s="14"/>
      <c r="QYX933" s="14"/>
      <c r="QYY933" s="14"/>
      <c r="QYZ933" s="14"/>
      <c r="QZA933" s="14"/>
      <c r="QZB933" s="14"/>
      <c r="QZC933" s="14"/>
      <c r="QZD933" s="14"/>
      <c r="QZE933" s="14"/>
      <c r="QZF933" s="14"/>
      <c r="QZG933" s="14"/>
      <c r="QZH933" s="14"/>
      <c r="QZI933" s="14"/>
      <c r="QZJ933" s="14"/>
      <c r="QZK933" s="14"/>
      <c r="QZL933" s="14"/>
      <c r="QZM933" s="14"/>
      <c r="QZN933" s="14"/>
      <c r="QZO933" s="14"/>
      <c r="QZP933" s="14"/>
      <c r="QZQ933" s="14"/>
      <c r="QZR933" s="14"/>
      <c r="QZS933" s="14"/>
      <c r="QZT933" s="14"/>
      <c r="QZU933" s="14"/>
      <c r="QZV933" s="14"/>
      <c r="QZW933" s="14"/>
      <c r="QZX933" s="14"/>
      <c r="QZY933" s="14"/>
      <c r="QZZ933" s="14"/>
      <c r="RAA933" s="14"/>
      <c r="RAB933" s="14"/>
      <c r="RAC933" s="14"/>
      <c r="RAD933" s="14"/>
      <c r="RAE933" s="14"/>
      <c r="RAF933" s="14"/>
      <c r="RAG933" s="14"/>
      <c r="RAH933" s="14"/>
      <c r="RAI933" s="14"/>
      <c r="RAJ933" s="14"/>
      <c r="RAK933" s="14"/>
      <c r="RAL933" s="14"/>
      <c r="RAM933" s="14"/>
      <c r="RAN933" s="14"/>
      <c r="RAO933" s="14"/>
      <c r="RAP933" s="14"/>
      <c r="RAQ933" s="14"/>
      <c r="RAR933" s="14"/>
      <c r="RAS933" s="14"/>
      <c r="RAT933" s="14"/>
      <c r="RAU933" s="14"/>
      <c r="RAV933" s="14"/>
      <c r="RAW933" s="14"/>
      <c r="RAX933" s="14"/>
      <c r="RAY933" s="14"/>
      <c r="RAZ933" s="14"/>
      <c r="RBA933" s="14"/>
      <c r="RBB933" s="14"/>
      <c r="RBC933" s="14"/>
      <c r="RBD933" s="14"/>
      <c r="RBE933" s="14"/>
      <c r="RBF933" s="14"/>
      <c r="RBG933" s="14"/>
      <c r="RBH933" s="14"/>
      <c r="RBI933" s="14"/>
      <c r="RBJ933" s="14"/>
      <c r="RBK933" s="14"/>
      <c r="RBL933" s="14"/>
      <c r="RBM933" s="14"/>
      <c r="RBN933" s="14"/>
      <c r="RBO933" s="14"/>
      <c r="RBP933" s="14"/>
      <c r="RBQ933" s="14"/>
      <c r="RBR933" s="14"/>
      <c r="RBS933" s="14"/>
      <c r="RBT933" s="14"/>
      <c r="RBU933" s="14"/>
      <c r="RBV933" s="14"/>
      <c r="RBW933" s="14"/>
      <c r="RBX933" s="14"/>
      <c r="RBY933" s="14"/>
      <c r="RBZ933" s="14"/>
      <c r="RCA933" s="14"/>
      <c r="RCB933" s="14"/>
      <c r="RCC933" s="14"/>
      <c r="RCD933" s="14"/>
      <c r="RCE933" s="14"/>
      <c r="RCF933" s="14"/>
      <c r="RCG933" s="14"/>
      <c r="RCH933" s="14"/>
      <c r="RCI933" s="14"/>
      <c r="RCJ933" s="14"/>
      <c r="RCK933" s="14"/>
      <c r="RCL933" s="14"/>
      <c r="RCM933" s="14"/>
      <c r="RCN933" s="14"/>
      <c r="RCO933" s="14"/>
      <c r="RCP933" s="14"/>
      <c r="RCQ933" s="14"/>
      <c r="RCR933" s="14"/>
      <c r="RCS933" s="14"/>
      <c r="RCT933" s="14"/>
      <c r="RCU933" s="14"/>
      <c r="RCV933" s="14"/>
      <c r="RCW933" s="14"/>
      <c r="RCX933" s="14"/>
      <c r="RCY933" s="14"/>
      <c r="RCZ933" s="14"/>
      <c r="RDA933" s="14"/>
      <c r="RDB933" s="14"/>
      <c r="RDC933" s="14"/>
      <c r="RDD933" s="14"/>
      <c r="RDE933" s="14"/>
      <c r="RDF933" s="14"/>
      <c r="RDG933" s="14"/>
      <c r="RDH933" s="14"/>
      <c r="RDI933" s="14"/>
      <c r="RDJ933" s="14"/>
      <c r="RDK933" s="14"/>
      <c r="RDL933" s="14"/>
      <c r="RDM933" s="14"/>
      <c r="RDN933" s="14"/>
      <c r="RDO933" s="14"/>
      <c r="RDP933" s="14"/>
      <c r="RDQ933" s="14"/>
      <c r="RDR933" s="14"/>
      <c r="RDS933" s="14"/>
      <c r="RDT933" s="14"/>
      <c r="RDU933" s="14"/>
      <c r="RDV933" s="14"/>
      <c r="RDW933" s="14"/>
      <c r="RDX933" s="14"/>
      <c r="RDY933" s="14"/>
      <c r="RDZ933" s="14"/>
      <c r="REA933" s="14"/>
      <c r="REB933" s="14"/>
      <c r="REC933" s="14"/>
      <c r="RED933" s="14"/>
      <c r="REE933" s="14"/>
      <c r="REF933" s="14"/>
      <c r="REG933" s="14"/>
      <c r="REH933" s="14"/>
      <c r="REI933" s="14"/>
      <c r="REJ933" s="14"/>
      <c r="REK933" s="14"/>
      <c r="REL933" s="14"/>
      <c r="REM933" s="14"/>
      <c r="REN933" s="14"/>
      <c r="REO933" s="14"/>
      <c r="REP933" s="14"/>
      <c r="REQ933" s="14"/>
      <c r="RER933" s="14"/>
      <c r="RES933" s="14"/>
      <c r="RET933" s="14"/>
      <c r="REU933" s="14"/>
      <c r="REV933" s="14"/>
      <c r="REW933" s="14"/>
      <c r="REX933" s="14"/>
      <c r="REY933" s="14"/>
      <c r="REZ933" s="14"/>
      <c r="RFA933" s="14"/>
      <c r="RFB933" s="14"/>
      <c r="RFC933" s="14"/>
      <c r="RFD933" s="14"/>
      <c r="RFE933" s="14"/>
      <c r="RFF933" s="14"/>
      <c r="RFG933" s="14"/>
      <c r="RFH933" s="14"/>
      <c r="RFI933" s="14"/>
      <c r="RFJ933" s="14"/>
      <c r="RFK933" s="14"/>
      <c r="RFL933" s="14"/>
      <c r="RFM933" s="14"/>
      <c r="RFN933" s="14"/>
      <c r="RFO933" s="14"/>
      <c r="RFP933" s="14"/>
      <c r="RFQ933" s="14"/>
      <c r="RFR933" s="14"/>
      <c r="RFS933" s="14"/>
      <c r="RFT933" s="14"/>
      <c r="RFU933" s="14"/>
      <c r="RFV933" s="14"/>
      <c r="RFW933" s="14"/>
      <c r="RFX933" s="14"/>
      <c r="RFY933" s="14"/>
      <c r="RFZ933" s="14"/>
      <c r="RGA933" s="14"/>
      <c r="RGB933" s="14"/>
      <c r="RGC933" s="14"/>
      <c r="RGD933" s="14"/>
      <c r="RGE933" s="14"/>
      <c r="RGF933" s="14"/>
      <c r="RGG933" s="14"/>
      <c r="RGH933" s="14"/>
      <c r="RGI933" s="14"/>
      <c r="RGJ933" s="14"/>
      <c r="RGK933" s="14"/>
      <c r="RGL933" s="14"/>
      <c r="RGM933" s="14"/>
      <c r="RGN933" s="14"/>
      <c r="RGO933" s="14"/>
      <c r="RGP933" s="14"/>
      <c r="RGQ933" s="14"/>
      <c r="RGR933" s="14"/>
      <c r="RGS933" s="14"/>
      <c r="RGT933" s="14"/>
      <c r="RGU933" s="14"/>
      <c r="RGV933" s="14"/>
      <c r="RGW933" s="14"/>
      <c r="RGX933" s="14"/>
      <c r="RGY933" s="14"/>
      <c r="RGZ933" s="14"/>
      <c r="RHA933" s="14"/>
      <c r="RHB933" s="14"/>
      <c r="RHC933" s="14"/>
      <c r="RHD933" s="14"/>
      <c r="RHE933" s="14"/>
      <c r="RHF933" s="14"/>
      <c r="RHG933" s="14"/>
      <c r="RHH933" s="14"/>
      <c r="RHI933" s="14"/>
      <c r="RHJ933" s="14"/>
      <c r="RHK933" s="14"/>
      <c r="RHL933" s="14"/>
      <c r="RHM933" s="14"/>
      <c r="RHN933" s="14"/>
      <c r="RHO933" s="14"/>
      <c r="RHP933" s="14"/>
      <c r="RHQ933" s="14"/>
      <c r="RHR933" s="14"/>
      <c r="RHS933" s="14"/>
      <c r="RHT933" s="14"/>
      <c r="RHU933" s="14"/>
      <c r="RHV933" s="14"/>
      <c r="RHW933" s="14"/>
      <c r="RHX933" s="14"/>
      <c r="RHY933" s="14"/>
      <c r="RHZ933" s="14"/>
      <c r="RIA933" s="14"/>
      <c r="RIB933" s="14"/>
      <c r="RIC933" s="14"/>
      <c r="RID933" s="14"/>
      <c r="RIE933" s="14"/>
      <c r="RIF933" s="14"/>
      <c r="RIG933" s="14"/>
      <c r="RIH933" s="14"/>
      <c r="RII933" s="14"/>
      <c r="RIJ933" s="14"/>
      <c r="RIK933" s="14"/>
      <c r="RIL933" s="14"/>
      <c r="RIM933" s="14"/>
      <c r="RIN933" s="14"/>
      <c r="RIO933" s="14"/>
      <c r="RIP933" s="14"/>
      <c r="RIQ933" s="14"/>
      <c r="RIR933" s="14"/>
      <c r="RIS933" s="14"/>
      <c r="RIT933" s="14"/>
      <c r="RIU933" s="14"/>
      <c r="RIV933" s="14"/>
      <c r="RIW933" s="14"/>
      <c r="RIX933" s="14"/>
      <c r="RIY933" s="14"/>
      <c r="RIZ933" s="14"/>
      <c r="RJA933" s="14"/>
      <c r="RJB933" s="14"/>
      <c r="RJC933" s="14"/>
      <c r="RJD933" s="14"/>
      <c r="RJE933" s="14"/>
      <c r="RJF933" s="14"/>
      <c r="RJG933" s="14"/>
      <c r="RJH933" s="14"/>
      <c r="RJI933" s="14"/>
      <c r="RJJ933" s="14"/>
      <c r="RJK933" s="14"/>
      <c r="RJL933" s="14"/>
      <c r="RJM933" s="14"/>
      <c r="RJN933" s="14"/>
      <c r="RJO933" s="14"/>
      <c r="RJP933" s="14"/>
      <c r="RJQ933" s="14"/>
      <c r="RJR933" s="14"/>
      <c r="RJS933" s="14"/>
      <c r="RJT933" s="14"/>
      <c r="RJU933" s="14"/>
      <c r="RJV933" s="14"/>
      <c r="RJW933" s="14"/>
      <c r="RJX933" s="14"/>
      <c r="RJY933" s="14"/>
      <c r="RJZ933" s="14"/>
      <c r="RKA933" s="14"/>
      <c r="RKB933" s="14"/>
      <c r="RKC933" s="14"/>
      <c r="RKD933" s="14"/>
      <c r="RKE933" s="14"/>
      <c r="RKF933" s="14"/>
      <c r="RKG933" s="14"/>
      <c r="RKH933" s="14"/>
      <c r="RKI933" s="14"/>
      <c r="RKJ933" s="14"/>
      <c r="RKK933" s="14"/>
      <c r="RKL933" s="14"/>
      <c r="RKM933" s="14"/>
      <c r="RKN933" s="14"/>
      <c r="RKO933" s="14"/>
      <c r="RKP933" s="14"/>
      <c r="RKQ933" s="14"/>
      <c r="RKR933" s="14"/>
      <c r="RKS933" s="14"/>
      <c r="RKT933" s="14"/>
      <c r="RKU933" s="14"/>
      <c r="RKV933" s="14"/>
      <c r="RKW933" s="14"/>
      <c r="RKX933" s="14"/>
      <c r="RKY933" s="14"/>
      <c r="RKZ933" s="14"/>
      <c r="RLA933" s="14"/>
      <c r="RLB933" s="14"/>
      <c r="RLC933" s="14"/>
      <c r="RLD933" s="14"/>
      <c r="RLE933" s="14"/>
      <c r="RLF933" s="14"/>
      <c r="RLG933" s="14"/>
      <c r="RLH933" s="14"/>
      <c r="RLI933" s="14"/>
      <c r="RLJ933" s="14"/>
      <c r="RLK933" s="14"/>
      <c r="RLL933" s="14"/>
      <c r="RLM933" s="14"/>
      <c r="RLN933" s="14"/>
      <c r="RLO933" s="14"/>
      <c r="RLP933" s="14"/>
      <c r="RLQ933" s="14"/>
      <c r="RLR933" s="14"/>
      <c r="RLS933" s="14"/>
      <c r="RLT933" s="14"/>
      <c r="RLU933" s="14"/>
      <c r="RLV933" s="14"/>
      <c r="RLW933" s="14"/>
      <c r="RLX933" s="14"/>
      <c r="RLY933" s="14"/>
      <c r="RLZ933" s="14"/>
      <c r="RMA933" s="14"/>
      <c r="RMB933" s="14"/>
      <c r="RMC933" s="14"/>
      <c r="RMD933" s="14"/>
      <c r="RME933" s="14"/>
      <c r="RMF933" s="14"/>
      <c r="RMG933" s="14"/>
      <c r="RMH933" s="14"/>
      <c r="RMI933" s="14"/>
      <c r="RMJ933" s="14"/>
      <c r="RMK933" s="14"/>
      <c r="RML933" s="14"/>
      <c r="RMM933" s="14"/>
      <c r="RMN933" s="14"/>
      <c r="RMO933" s="14"/>
      <c r="RMP933" s="14"/>
      <c r="RMQ933" s="14"/>
      <c r="RMR933" s="14"/>
      <c r="RMS933" s="14"/>
      <c r="RMT933" s="14"/>
      <c r="RMU933" s="14"/>
      <c r="RMV933" s="14"/>
      <c r="RMW933" s="14"/>
      <c r="RMX933" s="14"/>
      <c r="RMY933" s="14"/>
      <c r="RMZ933" s="14"/>
      <c r="RNA933" s="14"/>
      <c r="RNB933" s="14"/>
      <c r="RNC933" s="14"/>
      <c r="RND933" s="14"/>
      <c r="RNE933" s="14"/>
      <c r="RNF933" s="14"/>
      <c r="RNG933" s="14"/>
      <c r="RNH933" s="14"/>
      <c r="RNI933" s="14"/>
      <c r="RNJ933" s="14"/>
      <c r="RNK933" s="14"/>
      <c r="RNL933" s="14"/>
      <c r="RNM933" s="14"/>
      <c r="RNN933" s="14"/>
      <c r="RNO933" s="14"/>
      <c r="RNP933" s="14"/>
      <c r="RNQ933" s="14"/>
      <c r="RNR933" s="14"/>
      <c r="RNS933" s="14"/>
      <c r="RNT933" s="14"/>
      <c r="RNU933" s="14"/>
      <c r="RNV933" s="14"/>
      <c r="RNW933" s="14"/>
      <c r="RNX933" s="14"/>
      <c r="RNY933" s="14"/>
      <c r="RNZ933" s="14"/>
      <c r="ROA933" s="14"/>
      <c r="ROB933" s="14"/>
      <c r="ROC933" s="14"/>
      <c r="ROD933" s="14"/>
      <c r="ROE933" s="14"/>
      <c r="ROF933" s="14"/>
      <c r="ROG933" s="14"/>
      <c r="ROH933" s="14"/>
      <c r="ROI933" s="14"/>
      <c r="ROJ933" s="14"/>
      <c r="ROK933" s="14"/>
      <c r="ROL933" s="14"/>
      <c r="ROM933" s="14"/>
      <c r="RON933" s="14"/>
      <c r="ROO933" s="14"/>
      <c r="ROP933" s="14"/>
      <c r="ROQ933" s="14"/>
      <c r="ROR933" s="14"/>
      <c r="ROS933" s="14"/>
      <c r="ROT933" s="14"/>
      <c r="ROU933" s="14"/>
      <c r="ROV933" s="14"/>
      <c r="ROW933" s="14"/>
      <c r="ROX933" s="14"/>
      <c r="ROY933" s="14"/>
      <c r="ROZ933" s="14"/>
      <c r="RPA933" s="14"/>
      <c r="RPB933" s="14"/>
      <c r="RPC933" s="14"/>
      <c r="RPD933" s="14"/>
      <c r="RPE933" s="14"/>
      <c r="RPF933" s="14"/>
      <c r="RPG933" s="14"/>
      <c r="RPH933" s="14"/>
      <c r="RPI933" s="14"/>
      <c r="RPJ933" s="14"/>
      <c r="RPK933" s="14"/>
      <c r="RPL933" s="14"/>
      <c r="RPM933" s="14"/>
      <c r="RPN933" s="14"/>
      <c r="RPO933" s="14"/>
      <c r="RPP933" s="14"/>
      <c r="RPQ933" s="14"/>
      <c r="RPR933" s="14"/>
      <c r="RPS933" s="14"/>
      <c r="RPT933" s="14"/>
      <c r="RPU933" s="14"/>
      <c r="RPV933" s="14"/>
      <c r="RPW933" s="14"/>
      <c r="RPX933" s="14"/>
      <c r="RPY933" s="14"/>
      <c r="RPZ933" s="14"/>
      <c r="RQA933" s="14"/>
      <c r="RQB933" s="14"/>
      <c r="RQC933" s="14"/>
      <c r="RQD933" s="14"/>
      <c r="RQE933" s="14"/>
      <c r="RQF933" s="14"/>
      <c r="RQG933" s="14"/>
      <c r="RQH933" s="14"/>
      <c r="RQI933" s="14"/>
      <c r="RQJ933" s="14"/>
      <c r="RQK933" s="14"/>
      <c r="RQL933" s="14"/>
      <c r="RQM933" s="14"/>
      <c r="RQN933" s="14"/>
      <c r="RQO933" s="14"/>
      <c r="RQP933" s="14"/>
      <c r="RQQ933" s="14"/>
      <c r="RQR933" s="14"/>
      <c r="RQS933" s="14"/>
      <c r="RQT933" s="14"/>
      <c r="RQU933" s="14"/>
      <c r="RQV933" s="14"/>
      <c r="RQW933" s="14"/>
      <c r="RQX933" s="14"/>
      <c r="RQY933" s="14"/>
      <c r="RQZ933" s="14"/>
      <c r="RRA933" s="14"/>
      <c r="RRB933" s="14"/>
      <c r="RRC933" s="14"/>
      <c r="RRD933" s="14"/>
      <c r="RRE933" s="14"/>
      <c r="RRF933" s="14"/>
      <c r="RRG933" s="14"/>
      <c r="RRH933" s="14"/>
      <c r="RRI933" s="14"/>
      <c r="RRJ933" s="14"/>
      <c r="RRK933" s="14"/>
      <c r="RRL933" s="14"/>
      <c r="RRM933" s="14"/>
      <c r="RRN933" s="14"/>
      <c r="RRO933" s="14"/>
      <c r="RRP933" s="14"/>
      <c r="RRQ933" s="14"/>
      <c r="RRR933" s="14"/>
      <c r="RRS933" s="14"/>
      <c r="RRT933" s="14"/>
      <c r="RRU933" s="14"/>
      <c r="RRV933" s="14"/>
      <c r="RRW933" s="14"/>
      <c r="RRX933" s="14"/>
      <c r="RRY933" s="14"/>
      <c r="RRZ933" s="14"/>
      <c r="RSA933" s="14"/>
      <c r="RSB933" s="14"/>
      <c r="RSC933" s="14"/>
      <c r="RSD933" s="14"/>
      <c r="RSE933" s="14"/>
      <c r="RSF933" s="14"/>
      <c r="RSG933" s="14"/>
      <c r="RSH933" s="14"/>
      <c r="RSI933" s="14"/>
      <c r="RSJ933" s="14"/>
      <c r="RSK933" s="14"/>
      <c r="RSL933" s="14"/>
      <c r="RSM933" s="14"/>
      <c r="RSN933" s="14"/>
      <c r="RSO933" s="14"/>
      <c r="RSP933" s="14"/>
      <c r="RSQ933" s="14"/>
      <c r="RSR933" s="14"/>
      <c r="RSS933" s="14"/>
      <c r="RST933" s="14"/>
      <c r="RSU933" s="14"/>
      <c r="RSV933" s="14"/>
      <c r="RSW933" s="14"/>
      <c r="RSX933" s="14"/>
      <c r="RSY933" s="14"/>
      <c r="RSZ933" s="14"/>
      <c r="RTA933" s="14"/>
      <c r="RTB933" s="14"/>
      <c r="RTC933" s="14"/>
      <c r="RTD933" s="14"/>
      <c r="RTE933" s="14"/>
      <c r="RTF933" s="14"/>
      <c r="RTG933" s="14"/>
      <c r="RTH933" s="14"/>
      <c r="RTI933" s="14"/>
      <c r="RTJ933" s="14"/>
      <c r="RTK933" s="14"/>
      <c r="RTL933" s="14"/>
      <c r="RTM933" s="14"/>
      <c r="RTN933" s="14"/>
      <c r="RTO933" s="14"/>
      <c r="RTP933" s="14"/>
      <c r="RTQ933" s="14"/>
      <c r="RTR933" s="14"/>
      <c r="RTS933" s="14"/>
      <c r="RTT933" s="14"/>
      <c r="RTU933" s="14"/>
      <c r="RTV933" s="14"/>
      <c r="RTW933" s="14"/>
      <c r="RTX933" s="14"/>
      <c r="RTY933" s="14"/>
      <c r="RTZ933" s="14"/>
      <c r="RUA933" s="14"/>
      <c r="RUB933" s="14"/>
      <c r="RUC933" s="14"/>
      <c r="RUD933" s="14"/>
      <c r="RUE933" s="14"/>
      <c r="RUF933" s="14"/>
      <c r="RUG933" s="14"/>
      <c r="RUH933" s="14"/>
      <c r="RUI933" s="14"/>
      <c r="RUJ933" s="14"/>
      <c r="RUK933" s="14"/>
      <c r="RUL933" s="14"/>
      <c r="RUM933" s="14"/>
      <c r="RUN933" s="14"/>
      <c r="RUO933" s="14"/>
      <c r="RUP933" s="14"/>
      <c r="RUQ933" s="14"/>
      <c r="RUR933" s="14"/>
      <c r="RUS933" s="14"/>
      <c r="RUT933" s="14"/>
      <c r="RUU933" s="14"/>
      <c r="RUV933" s="14"/>
      <c r="RUW933" s="14"/>
      <c r="RUX933" s="14"/>
      <c r="RUY933" s="14"/>
      <c r="RUZ933" s="14"/>
      <c r="RVA933" s="14"/>
      <c r="RVB933" s="14"/>
      <c r="RVC933" s="14"/>
      <c r="RVD933" s="14"/>
      <c r="RVE933" s="14"/>
      <c r="RVF933" s="14"/>
      <c r="RVG933" s="14"/>
      <c r="RVH933" s="14"/>
      <c r="RVI933" s="14"/>
      <c r="RVJ933" s="14"/>
      <c r="RVK933" s="14"/>
      <c r="RVL933" s="14"/>
      <c r="RVM933" s="14"/>
      <c r="RVN933" s="14"/>
      <c r="RVO933" s="14"/>
      <c r="RVP933" s="14"/>
      <c r="RVQ933" s="14"/>
      <c r="RVR933" s="14"/>
      <c r="RVS933" s="14"/>
      <c r="RVT933" s="14"/>
      <c r="RVU933" s="14"/>
      <c r="RVV933" s="14"/>
      <c r="RVW933" s="14"/>
      <c r="RVX933" s="14"/>
      <c r="RVY933" s="14"/>
      <c r="RVZ933" s="14"/>
      <c r="RWA933" s="14"/>
      <c r="RWB933" s="14"/>
      <c r="RWC933" s="14"/>
      <c r="RWD933" s="14"/>
      <c r="RWE933" s="14"/>
      <c r="RWF933" s="14"/>
      <c r="RWG933" s="14"/>
      <c r="RWH933" s="14"/>
      <c r="RWI933" s="14"/>
      <c r="RWJ933" s="14"/>
      <c r="RWK933" s="14"/>
      <c r="RWL933" s="14"/>
      <c r="RWM933" s="14"/>
      <c r="RWN933" s="14"/>
      <c r="RWO933" s="14"/>
      <c r="RWP933" s="14"/>
      <c r="RWQ933" s="14"/>
      <c r="RWR933" s="14"/>
      <c r="RWS933" s="14"/>
      <c r="RWT933" s="14"/>
      <c r="RWU933" s="14"/>
      <c r="RWV933" s="14"/>
      <c r="RWW933" s="14"/>
      <c r="RWX933" s="14"/>
      <c r="RWY933" s="14"/>
      <c r="RWZ933" s="14"/>
      <c r="RXA933" s="14"/>
      <c r="RXB933" s="14"/>
      <c r="RXC933" s="14"/>
      <c r="RXD933" s="14"/>
      <c r="RXE933" s="14"/>
      <c r="RXF933" s="14"/>
      <c r="RXG933" s="14"/>
      <c r="RXH933" s="14"/>
      <c r="RXI933" s="14"/>
      <c r="RXJ933" s="14"/>
      <c r="RXK933" s="14"/>
      <c r="RXL933" s="14"/>
      <c r="RXM933" s="14"/>
      <c r="RXN933" s="14"/>
      <c r="RXO933" s="14"/>
      <c r="RXP933" s="14"/>
      <c r="RXQ933" s="14"/>
      <c r="RXR933" s="14"/>
      <c r="RXS933" s="14"/>
      <c r="RXT933" s="14"/>
      <c r="RXU933" s="14"/>
      <c r="RXV933" s="14"/>
      <c r="RXW933" s="14"/>
      <c r="RXX933" s="14"/>
      <c r="RXY933" s="14"/>
      <c r="RXZ933" s="14"/>
      <c r="RYA933" s="14"/>
      <c r="RYB933" s="14"/>
      <c r="RYC933" s="14"/>
      <c r="RYD933" s="14"/>
      <c r="RYE933" s="14"/>
      <c r="RYF933" s="14"/>
      <c r="RYG933" s="14"/>
      <c r="RYH933" s="14"/>
      <c r="RYI933" s="14"/>
      <c r="RYJ933" s="14"/>
      <c r="RYK933" s="14"/>
      <c r="RYL933" s="14"/>
      <c r="RYM933" s="14"/>
      <c r="RYN933" s="14"/>
      <c r="RYO933" s="14"/>
      <c r="RYP933" s="14"/>
      <c r="RYQ933" s="14"/>
      <c r="RYR933" s="14"/>
      <c r="RYS933" s="14"/>
      <c r="RYT933" s="14"/>
      <c r="RYU933" s="14"/>
      <c r="RYV933" s="14"/>
      <c r="RYW933" s="14"/>
      <c r="RYX933" s="14"/>
      <c r="RYY933" s="14"/>
      <c r="RYZ933" s="14"/>
      <c r="RZA933" s="14"/>
      <c r="RZB933" s="14"/>
      <c r="RZC933" s="14"/>
      <c r="RZD933" s="14"/>
      <c r="RZE933" s="14"/>
      <c r="RZF933" s="14"/>
      <c r="RZG933" s="14"/>
      <c r="RZH933" s="14"/>
      <c r="RZI933" s="14"/>
      <c r="RZJ933" s="14"/>
      <c r="RZK933" s="14"/>
      <c r="RZL933" s="14"/>
      <c r="RZM933" s="14"/>
      <c r="RZN933" s="14"/>
      <c r="RZO933" s="14"/>
      <c r="RZP933" s="14"/>
      <c r="RZQ933" s="14"/>
      <c r="RZR933" s="14"/>
      <c r="RZS933" s="14"/>
      <c r="RZT933" s="14"/>
      <c r="RZU933" s="14"/>
      <c r="RZV933" s="14"/>
      <c r="RZW933" s="14"/>
      <c r="RZX933" s="14"/>
      <c r="RZY933" s="14"/>
      <c r="RZZ933" s="14"/>
      <c r="SAA933" s="14"/>
      <c r="SAB933" s="14"/>
      <c r="SAC933" s="14"/>
      <c r="SAD933" s="14"/>
      <c r="SAE933" s="14"/>
      <c r="SAF933" s="14"/>
      <c r="SAG933" s="14"/>
      <c r="SAH933" s="14"/>
      <c r="SAI933" s="14"/>
      <c r="SAJ933" s="14"/>
      <c r="SAK933" s="14"/>
      <c r="SAL933" s="14"/>
      <c r="SAM933" s="14"/>
      <c r="SAN933" s="14"/>
      <c r="SAO933" s="14"/>
      <c r="SAP933" s="14"/>
      <c r="SAQ933" s="14"/>
      <c r="SAR933" s="14"/>
      <c r="SAS933" s="14"/>
      <c r="SAT933" s="14"/>
      <c r="SAU933" s="14"/>
      <c r="SAV933" s="14"/>
      <c r="SAW933" s="14"/>
      <c r="SAX933" s="14"/>
      <c r="SAY933" s="14"/>
      <c r="SAZ933" s="14"/>
      <c r="SBA933" s="14"/>
      <c r="SBB933" s="14"/>
      <c r="SBC933" s="14"/>
      <c r="SBD933" s="14"/>
      <c r="SBE933" s="14"/>
      <c r="SBF933" s="14"/>
      <c r="SBG933" s="14"/>
      <c r="SBH933" s="14"/>
      <c r="SBI933" s="14"/>
      <c r="SBJ933" s="14"/>
      <c r="SBK933" s="14"/>
      <c r="SBL933" s="14"/>
      <c r="SBM933" s="14"/>
      <c r="SBN933" s="14"/>
      <c r="SBO933" s="14"/>
      <c r="SBP933" s="14"/>
      <c r="SBQ933" s="14"/>
      <c r="SBR933" s="14"/>
      <c r="SBS933" s="14"/>
      <c r="SBT933" s="14"/>
      <c r="SBU933" s="14"/>
      <c r="SBV933" s="14"/>
      <c r="SBW933" s="14"/>
      <c r="SBX933" s="14"/>
      <c r="SBY933" s="14"/>
      <c r="SBZ933" s="14"/>
      <c r="SCA933" s="14"/>
      <c r="SCB933" s="14"/>
      <c r="SCC933" s="14"/>
      <c r="SCD933" s="14"/>
      <c r="SCE933" s="14"/>
      <c r="SCF933" s="14"/>
      <c r="SCG933" s="14"/>
      <c r="SCH933" s="14"/>
      <c r="SCI933" s="14"/>
      <c r="SCJ933" s="14"/>
      <c r="SCK933" s="14"/>
      <c r="SCL933" s="14"/>
      <c r="SCM933" s="14"/>
      <c r="SCN933" s="14"/>
      <c r="SCO933" s="14"/>
      <c r="SCP933" s="14"/>
      <c r="SCQ933" s="14"/>
      <c r="SCR933" s="14"/>
      <c r="SCS933" s="14"/>
      <c r="SCT933" s="14"/>
      <c r="SCU933" s="14"/>
      <c r="SCV933" s="14"/>
      <c r="SCW933" s="14"/>
      <c r="SCX933" s="14"/>
      <c r="SCY933" s="14"/>
      <c r="SCZ933" s="14"/>
      <c r="SDA933" s="14"/>
      <c r="SDB933" s="14"/>
      <c r="SDC933" s="14"/>
      <c r="SDD933" s="14"/>
      <c r="SDE933" s="14"/>
      <c r="SDF933" s="14"/>
      <c r="SDG933" s="14"/>
      <c r="SDH933" s="14"/>
      <c r="SDI933" s="14"/>
      <c r="SDJ933" s="14"/>
      <c r="SDK933" s="14"/>
      <c r="SDL933" s="14"/>
      <c r="SDM933" s="14"/>
      <c r="SDN933" s="14"/>
      <c r="SDO933" s="14"/>
      <c r="SDP933" s="14"/>
      <c r="SDQ933" s="14"/>
      <c r="SDR933" s="14"/>
      <c r="SDS933" s="14"/>
      <c r="SDT933" s="14"/>
      <c r="SDU933" s="14"/>
      <c r="SDV933" s="14"/>
      <c r="SDW933" s="14"/>
      <c r="SDX933" s="14"/>
      <c r="SDY933" s="14"/>
      <c r="SDZ933" s="14"/>
      <c r="SEA933" s="14"/>
      <c r="SEB933" s="14"/>
      <c r="SEC933" s="14"/>
      <c r="SED933" s="14"/>
      <c r="SEE933" s="14"/>
      <c r="SEF933" s="14"/>
      <c r="SEG933" s="14"/>
      <c r="SEH933" s="14"/>
      <c r="SEI933" s="14"/>
      <c r="SEJ933" s="14"/>
      <c r="SEK933" s="14"/>
      <c r="SEL933" s="14"/>
      <c r="SEM933" s="14"/>
      <c r="SEN933" s="14"/>
      <c r="SEO933" s="14"/>
      <c r="SEP933" s="14"/>
      <c r="SEQ933" s="14"/>
      <c r="SER933" s="14"/>
      <c r="SES933" s="14"/>
      <c r="SET933" s="14"/>
      <c r="SEU933" s="14"/>
      <c r="SEV933" s="14"/>
      <c r="SEW933" s="14"/>
      <c r="SEX933" s="14"/>
      <c r="SEY933" s="14"/>
      <c r="SEZ933" s="14"/>
      <c r="SFA933" s="14"/>
      <c r="SFB933" s="14"/>
      <c r="SFC933" s="14"/>
      <c r="SFD933" s="14"/>
      <c r="SFE933" s="14"/>
      <c r="SFF933" s="14"/>
      <c r="SFG933" s="14"/>
      <c r="SFH933" s="14"/>
      <c r="SFI933" s="14"/>
      <c r="SFJ933" s="14"/>
      <c r="SFK933" s="14"/>
      <c r="SFL933" s="14"/>
      <c r="SFM933" s="14"/>
      <c r="SFN933" s="14"/>
      <c r="SFO933" s="14"/>
      <c r="SFP933" s="14"/>
      <c r="SFQ933" s="14"/>
      <c r="SFR933" s="14"/>
      <c r="SFS933" s="14"/>
      <c r="SFT933" s="14"/>
      <c r="SFU933" s="14"/>
      <c r="SFV933" s="14"/>
      <c r="SFW933" s="14"/>
      <c r="SFX933" s="14"/>
      <c r="SFY933" s="14"/>
      <c r="SFZ933" s="14"/>
      <c r="SGA933" s="14"/>
      <c r="SGB933" s="14"/>
      <c r="SGC933" s="14"/>
      <c r="SGD933" s="14"/>
      <c r="SGE933" s="14"/>
      <c r="SGF933" s="14"/>
      <c r="SGG933" s="14"/>
      <c r="SGH933" s="14"/>
      <c r="SGI933" s="14"/>
      <c r="SGJ933" s="14"/>
      <c r="SGK933" s="14"/>
      <c r="SGL933" s="14"/>
      <c r="SGM933" s="14"/>
      <c r="SGN933" s="14"/>
      <c r="SGO933" s="14"/>
      <c r="SGP933" s="14"/>
      <c r="SGQ933" s="14"/>
      <c r="SGR933" s="14"/>
      <c r="SGS933" s="14"/>
      <c r="SGT933" s="14"/>
      <c r="SGU933" s="14"/>
      <c r="SGV933" s="14"/>
      <c r="SGW933" s="14"/>
      <c r="SGX933" s="14"/>
      <c r="SGY933" s="14"/>
      <c r="SGZ933" s="14"/>
      <c r="SHA933" s="14"/>
      <c r="SHB933" s="14"/>
      <c r="SHC933" s="14"/>
      <c r="SHD933" s="14"/>
      <c r="SHE933" s="14"/>
      <c r="SHF933" s="14"/>
      <c r="SHG933" s="14"/>
      <c r="SHH933" s="14"/>
      <c r="SHI933" s="14"/>
      <c r="SHJ933" s="14"/>
      <c r="SHK933" s="14"/>
      <c r="SHL933" s="14"/>
      <c r="SHM933" s="14"/>
      <c r="SHN933" s="14"/>
      <c r="SHO933" s="14"/>
      <c r="SHP933" s="14"/>
      <c r="SHQ933" s="14"/>
      <c r="SHR933" s="14"/>
      <c r="SHS933" s="14"/>
      <c r="SHT933" s="14"/>
      <c r="SHU933" s="14"/>
      <c r="SHV933" s="14"/>
      <c r="SHW933" s="14"/>
      <c r="SHX933" s="14"/>
      <c r="SHY933" s="14"/>
      <c r="SHZ933" s="14"/>
      <c r="SIA933" s="14"/>
      <c r="SIB933" s="14"/>
      <c r="SIC933" s="14"/>
      <c r="SID933" s="14"/>
      <c r="SIE933" s="14"/>
      <c r="SIF933" s="14"/>
      <c r="SIG933" s="14"/>
      <c r="SIH933" s="14"/>
      <c r="SII933" s="14"/>
      <c r="SIJ933" s="14"/>
      <c r="SIK933" s="14"/>
      <c r="SIL933" s="14"/>
      <c r="SIM933" s="14"/>
      <c r="SIN933" s="14"/>
      <c r="SIO933" s="14"/>
      <c r="SIP933" s="14"/>
      <c r="SIQ933" s="14"/>
      <c r="SIR933" s="14"/>
      <c r="SIS933" s="14"/>
      <c r="SIT933" s="14"/>
      <c r="SIU933" s="14"/>
      <c r="SIV933" s="14"/>
      <c r="SIW933" s="14"/>
      <c r="SIX933" s="14"/>
      <c r="SIY933" s="14"/>
      <c r="SIZ933" s="14"/>
      <c r="SJA933" s="14"/>
      <c r="SJB933" s="14"/>
      <c r="SJC933" s="14"/>
      <c r="SJD933" s="14"/>
      <c r="SJE933" s="14"/>
      <c r="SJF933" s="14"/>
      <c r="SJG933" s="14"/>
      <c r="SJH933" s="14"/>
      <c r="SJI933" s="14"/>
      <c r="SJJ933" s="14"/>
      <c r="SJK933" s="14"/>
      <c r="SJL933" s="14"/>
      <c r="SJM933" s="14"/>
      <c r="SJN933" s="14"/>
      <c r="SJO933" s="14"/>
      <c r="SJP933" s="14"/>
      <c r="SJQ933" s="14"/>
      <c r="SJR933" s="14"/>
      <c r="SJS933" s="14"/>
      <c r="SJT933" s="14"/>
      <c r="SJU933" s="14"/>
      <c r="SJV933" s="14"/>
      <c r="SJW933" s="14"/>
      <c r="SJX933" s="14"/>
      <c r="SJY933" s="14"/>
      <c r="SJZ933" s="14"/>
      <c r="SKA933" s="14"/>
      <c r="SKB933" s="14"/>
      <c r="SKC933" s="14"/>
      <c r="SKD933" s="14"/>
      <c r="SKE933" s="14"/>
      <c r="SKF933" s="14"/>
      <c r="SKG933" s="14"/>
      <c r="SKH933" s="14"/>
      <c r="SKI933" s="14"/>
      <c r="SKJ933" s="14"/>
      <c r="SKK933" s="14"/>
      <c r="SKL933" s="14"/>
      <c r="SKM933" s="14"/>
      <c r="SKN933" s="14"/>
      <c r="SKO933" s="14"/>
      <c r="SKP933" s="14"/>
      <c r="SKQ933" s="14"/>
      <c r="SKR933" s="14"/>
      <c r="SKS933" s="14"/>
      <c r="SKT933" s="14"/>
      <c r="SKU933" s="14"/>
      <c r="SKV933" s="14"/>
      <c r="SKW933" s="14"/>
      <c r="SKX933" s="14"/>
      <c r="SKY933" s="14"/>
      <c r="SKZ933" s="14"/>
      <c r="SLA933" s="14"/>
      <c r="SLB933" s="14"/>
      <c r="SLC933" s="14"/>
      <c r="SLD933" s="14"/>
      <c r="SLE933" s="14"/>
      <c r="SLF933" s="14"/>
      <c r="SLG933" s="14"/>
      <c r="SLH933" s="14"/>
      <c r="SLI933" s="14"/>
      <c r="SLJ933" s="14"/>
      <c r="SLK933" s="14"/>
      <c r="SLL933" s="14"/>
      <c r="SLM933" s="14"/>
      <c r="SLN933" s="14"/>
      <c r="SLO933" s="14"/>
      <c r="SLP933" s="14"/>
      <c r="SLQ933" s="14"/>
      <c r="SLR933" s="14"/>
      <c r="SLS933" s="14"/>
      <c r="SLT933" s="14"/>
      <c r="SLU933" s="14"/>
      <c r="SLV933" s="14"/>
      <c r="SLW933" s="14"/>
      <c r="SLX933" s="14"/>
      <c r="SLY933" s="14"/>
      <c r="SLZ933" s="14"/>
      <c r="SMA933" s="14"/>
      <c r="SMB933" s="14"/>
      <c r="SMC933" s="14"/>
      <c r="SMD933" s="14"/>
      <c r="SME933" s="14"/>
      <c r="SMF933" s="14"/>
      <c r="SMG933" s="14"/>
      <c r="SMH933" s="14"/>
      <c r="SMI933" s="14"/>
      <c r="SMJ933" s="14"/>
      <c r="SMK933" s="14"/>
      <c r="SML933" s="14"/>
      <c r="SMM933" s="14"/>
      <c r="SMN933" s="14"/>
      <c r="SMO933" s="14"/>
      <c r="SMP933" s="14"/>
      <c r="SMQ933" s="14"/>
      <c r="SMR933" s="14"/>
      <c r="SMS933" s="14"/>
      <c r="SMT933" s="14"/>
      <c r="SMU933" s="14"/>
      <c r="SMV933" s="14"/>
      <c r="SMW933" s="14"/>
      <c r="SMX933" s="14"/>
      <c r="SMY933" s="14"/>
      <c r="SMZ933" s="14"/>
      <c r="SNA933" s="14"/>
      <c r="SNB933" s="14"/>
      <c r="SNC933" s="14"/>
      <c r="SND933" s="14"/>
      <c r="SNE933" s="14"/>
      <c r="SNF933" s="14"/>
      <c r="SNG933" s="14"/>
      <c r="SNH933" s="14"/>
      <c r="SNI933" s="14"/>
      <c r="SNJ933" s="14"/>
      <c r="SNK933" s="14"/>
      <c r="SNL933" s="14"/>
      <c r="SNM933" s="14"/>
      <c r="SNN933" s="14"/>
      <c r="SNO933" s="14"/>
      <c r="SNP933" s="14"/>
      <c r="SNQ933" s="14"/>
      <c r="SNR933" s="14"/>
      <c r="SNS933" s="14"/>
      <c r="SNT933" s="14"/>
      <c r="SNU933" s="14"/>
      <c r="SNV933" s="14"/>
      <c r="SNW933" s="14"/>
      <c r="SNX933" s="14"/>
      <c r="SNY933" s="14"/>
      <c r="SNZ933" s="14"/>
      <c r="SOA933" s="14"/>
      <c r="SOB933" s="14"/>
      <c r="SOC933" s="14"/>
      <c r="SOD933" s="14"/>
      <c r="SOE933" s="14"/>
      <c r="SOF933" s="14"/>
      <c r="SOG933" s="14"/>
      <c r="SOH933" s="14"/>
      <c r="SOI933" s="14"/>
      <c r="SOJ933" s="14"/>
      <c r="SOK933" s="14"/>
      <c r="SOL933" s="14"/>
      <c r="SOM933" s="14"/>
      <c r="SON933" s="14"/>
      <c r="SOO933" s="14"/>
      <c r="SOP933" s="14"/>
      <c r="SOQ933" s="14"/>
      <c r="SOR933" s="14"/>
      <c r="SOS933" s="14"/>
      <c r="SOT933" s="14"/>
      <c r="SOU933" s="14"/>
      <c r="SOV933" s="14"/>
      <c r="SOW933" s="14"/>
      <c r="SOX933" s="14"/>
      <c r="SOY933" s="14"/>
      <c r="SOZ933" s="14"/>
      <c r="SPA933" s="14"/>
      <c r="SPB933" s="14"/>
      <c r="SPC933" s="14"/>
      <c r="SPD933" s="14"/>
      <c r="SPE933" s="14"/>
      <c r="SPF933" s="14"/>
      <c r="SPG933" s="14"/>
      <c r="SPH933" s="14"/>
      <c r="SPI933" s="14"/>
      <c r="SPJ933" s="14"/>
      <c r="SPK933" s="14"/>
      <c r="SPL933" s="14"/>
      <c r="SPM933" s="14"/>
      <c r="SPN933" s="14"/>
      <c r="SPO933" s="14"/>
      <c r="SPP933" s="14"/>
      <c r="SPQ933" s="14"/>
      <c r="SPR933" s="14"/>
      <c r="SPS933" s="14"/>
      <c r="SPT933" s="14"/>
      <c r="SPU933" s="14"/>
      <c r="SPV933" s="14"/>
      <c r="SPW933" s="14"/>
      <c r="SPX933" s="14"/>
      <c r="SPY933" s="14"/>
      <c r="SPZ933" s="14"/>
      <c r="SQA933" s="14"/>
      <c r="SQB933" s="14"/>
      <c r="SQC933" s="14"/>
      <c r="SQD933" s="14"/>
      <c r="SQE933" s="14"/>
      <c r="SQF933" s="14"/>
      <c r="SQG933" s="14"/>
      <c r="SQH933" s="14"/>
      <c r="SQI933" s="14"/>
      <c r="SQJ933" s="14"/>
      <c r="SQK933" s="14"/>
      <c r="SQL933" s="14"/>
      <c r="SQM933" s="14"/>
      <c r="SQN933" s="14"/>
      <c r="SQO933" s="14"/>
      <c r="SQP933" s="14"/>
      <c r="SQQ933" s="14"/>
      <c r="SQR933" s="14"/>
      <c r="SQS933" s="14"/>
      <c r="SQT933" s="14"/>
      <c r="SQU933" s="14"/>
      <c r="SQV933" s="14"/>
      <c r="SQW933" s="14"/>
      <c r="SQX933" s="14"/>
      <c r="SQY933" s="14"/>
      <c r="SQZ933" s="14"/>
      <c r="SRA933" s="14"/>
      <c r="SRB933" s="14"/>
      <c r="SRC933" s="14"/>
      <c r="SRD933" s="14"/>
      <c r="SRE933" s="14"/>
      <c r="SRF933" s="14"/>
      <c r="SRG933" s="14"/>
      <c r="SRH933" s="14"/>
      <c r="SRI933" s="14"/>
      <c r="SRJ933" s="14"/>
      <c r="SRK933" s="14"/>
      <c r="SRL933" s="14"/>
      <c r="SRM933" s="14"/>
      <c r="SRN933" s="14"/>
      <c r="SRO933" s="14"/>
      <c r="SRP933" s="14"/>
      <c r="SRQ933" s="14"/>
      <c r="SRR933" s="14"/>
      <c r="SRS933" s="14"/>
      <c r="SRT933" s="14"/>
      <c r="SRU933" s="14"/>
      <c r="SRV933" s="14"/>
      <c r="SRW933" s="14"/>
      <c r="SRX933" s="14"/>
      <c r="SRY933" s="14"/>
      <c r="SRZ933" s="14"/>
      <c r="SSA933" s="14"/>
      <c r="SSB933" s="14"/>
      <c r="SSC933" s="14"/>
      <c r="SSD933" s="14"/>
      <c r="SSE933" s="14"/>
      <c r="SSF933" s="14"/>
      <c r="SSG933" s="14"/>
      <c r="SSH933" s="14"/>
      <c r="SSI933" s="14"/>
      <c r="SSJ933" s="14"/>
      <c r="SSK933" s="14"/>
      <c r="SSL933" s="14"/>
      <c r="SSM933" s="14"/>
      <c r="SSN933" s="14"/>
      <c r="SSO933" s="14"/>
      <c r="SSP933" s="14"/>
      <c r="SSQ933" s="14"/>
      <c r="SSR933" s="14"/>
      <c r="SSS933" s="14"/>
      <c r="SST933" s="14"/>
      <c r="SSU933" s="14"/>
      <c r="SSV933" s="14"/>
      <c r="SSW933" s="14"/>
      <c r="SSX933" s="14"/>
      <c r="SSY933" s="14"/>
      <c r="SSZ933" s="14"/>
      <c r="STA933" s="14"/>
      <c r="STB933" s="14"/>
      <c r="STC933" s="14"/>
      <c r="STD933" s="14"/>
      <c r="STE933" s="14"/>
      <c r="STF933" s="14"/>
      <c r="STG933" s="14"/>
      <c r="STH933" s="14"/>
      <c r="STI933" s="14"/>
      <c r="STJ933" s="14"/>
      <c r="STK933" s="14"/>
      <c r="STL933" s="14"/>
      <c r="STM933" s="14"/>
      <c r="STN933" s="14"/>
      <c r="STO933" s="14"/>
      <c r="STP933" s="14"/>
      <c r="STQ933" s="14"/>
      <c r="STR933" s="14"/>
      <c r="STS933" s="14"/>
      <c r="STT933" s="14"/>
      <c r="STU933" s="14"/>
      <c r="STV933" s="14"/>
      <c r="STW933" s="14"/>
      <c r="STX933" s="14"/>
      <c r="STY933" s="14"/>
      <c r="STZ933" s="14"/>
      <c r="SUA933" s="14"/>
      <c r="SUB933" s="14"/>
      <c r="SUC933" s="14"/>
      <c r="SUD933" s="14"/>
      <c r="SUE933" s="14"/>
      <c r="SUF933" s="14"/>
      <c r="SUG933" s="14"/>
      <c r="SUH933" s="14"/>
      <c r="SUI933" s="14"/>
      <c r="SUJ933" s="14"/>
      <c r="SUK933" s="14"/>
      <c r="SUL933" s="14"/>
      <c r="SUM933" s="14"/>
      <c r="SUN933" s="14"/>
      <c r="SUO933" s="14"/>
      <c r="SUP933" s="14"/>
      <c r="SUQ933" s="14"/>
      <c r="SUR933" s="14"/>
      <c r="SUS933" s="14"/>
      <c r="SUT933" s="14"/>
      <c r="SUU933" s="14"/>
      <c r="SUV933" s="14"/>
      <c r="SUW933" s="14"/>
      <c r="SUX933" s="14"/>
      <c r="SUY933" s="14"/>
      <c r="SUZ933" s="14"/>
      <c r="SVA933" s="14"/>
      <c r="SVB933" s="14"/>
      <c r="SVC933" s="14"/>
      <c r="SVD933" s="14"/>
      <c r="SVE933" s="14"/>
      <c r="SVF933" s="14"/>
      <c r="SVG933" s="14"/>
      <c r="SVH933" s="14"/>
      <c r="SVI933" s="14"/>
      <c r="SVJ933" s="14"/>
      <c r="SVK933" s="14"/>
      <c r="SVL933" s="14"/>
      <c r="SVM933" s="14"/>
      <c r="SVN933" s="14"/>
      <c r="SVO933" s="14"/>
      <c r="SVP933" s="14"/>
      <c r="SVQ933" s="14"/>
      <c r="SVR933" s="14"/>
      <c r="SVS933" s="14"/>
      <c r="SVT933" s="14"/>
      <c r="SVU933" s="14"/>
      <c r="SVV933" s="14"/>
      <c r="SVW933" s="14"/>
      <c r="SVX933" s="14"/>
      <c r="SVY933" s="14"/>
      <c r="SVZ933" s="14"/>
      <c r="SWA933" s="14"/>
      <c r="SWB933" s="14"/>
      <c r="SWC933" s="14"/>
      <c r="SWD933" s="14"/>
      <c r="SWE933" s="14"/>
      <c r="SWF933" s="14"/>
      <c r="SWG933" s="14"/>
      <c r="SWH933" s="14"/>
      <c r="SWI933" s="14"/>
      <c r="SWJ933" s="14"/>
      <c r="SWK933" s="14"/>
      <c r="SWL933" s="14"/>
      <c r="SWM933" s="14"/>
      <c r="SWN933" s="14"/>
      <c r="SWO933" s="14"/>
      <c r="SWP933" s="14"/>
      <c r="SWQ933" s="14"/>
      <c r="SWR933" s="14"/>
      <c r="SWS933" s="14"/>
      <c r="SWT933" s="14"/>
      <c r="SWU933" s="14"/>
      <c r="SWV933" s="14"/>
      <c r="SWW933" s="14"/>
      <c r="SWX933" s="14"/>
      <c r="SWY933" s="14"/>
      <c r="SWZ933" s="14"/>
      <c r="SXA933" s="14"/>
      <c r="SXB933" s="14"/>
      <c r="SXC933" s="14"/>
      <c r="SXD933" s="14"/>
      <c r="SXE933" s="14"/>
      <c r="SXF933" s="14"/>
      <c r="SXG933" s="14"/>
      <c r="SXH933" s="14"/>
      <c r="SXI933" s="14"/>
      <c r="SXJ933" s="14"/>
      <c r="SXK933" s="14"/>
      <c r="SXL933" s="14"/>
      <c r="SXM933" s="14"/>
      <c r="SXN933" s="14"/>
      <c r="SXO933" s="14"/>
      <c r="SXP933" s="14"/>
      <c r="SXQ933" s="14"/>
      <c r="SXR933" s="14"/>
      <c r="SXS933" s="14"/>
      <c r="SXT933" s="14"/>
      <c r="SXU933" s="14"/>
      <c r="SXV933" s="14"/>
      <c r="SXW933" s="14"/>
      <c r="SXX933" s="14"/>
      <c r="SXY933" s="14"/>
      <c r="SXZ933" s="14"/>
      <c r="SYA933" s="14"/>
      <c r="SYB933" s="14"/>
      <c r="SYC933" s="14"/>
      <c r="SYD933" s="14"/>
      <c r="SYE933" s="14"/>
      <c r="SYF933" s="14"/>
      <c r="SYG933" s="14"/>
      <c r="SYH933" s="14"/>
      <c r="SYI933" s="14"/>
      <c r="SYJ933" s="14"/>
      <c r="SYK933" s="14"/>
      <c r="SYL933" s="14"/>
      <c r="SYM933" s="14"/>
      <c r="SYN933" s="14"/>
      <c r="SYO933" s="14"/>
      <c r="SYP933" s="14"/>
      <c r="SYQ933" s="14"/>
      <c r="SYR933" s="14"/>
      <c r="SYS933" s="14"/>
      <c r="SYT933" s="14"/>
      <c r="SYU933" s="14"/>
      <c r="SYV933" s="14"/>
      <c r="SYW933" s="14"/>
      <c r="SYX933" s="14"/>
      <c r="SYY933" s="14"/>
      <c r="SYZ933" s="14"/>
      <c r="SZA933" s="14"/>
      <c r="SZB933" s="14"/>
      <c r="SZC933" s="14"/>
      <c r="SZD933" s="14"/>
      <c r="SZE933" s="14"/>
      <c r="SZF933" s="14"/>
      <c r="SZG933" s="14"/>
      <c r="SZH933" s="14"/>
      <c r="SZI933" s="14"/>
      <c r="SZJ933" s="14"/>
      <c r="SZK933" s="14"/>
      <c r="SZL933" s="14"/>
      <c r="SZM933" s="14"/>
      <c r="SZN933" s="14"/>
      <c r="SZO933" s="14"/>
      <c r="SZP933" s="14"/>
      <c r="SZQ933" s="14"/>
      <c r="SZR933" s="14"/>
      <c r="SZS933" s="14"/>
      <c r="SZT933" s="14"/>
      <c r="SZU933" s="14"/>
      <c r="SZV933" s="14"/>
      <c r="SZW933" s="14"/>
      <c r="SZX933" s="14"/>
      <c r="SZY933" s="14"/>
      <c r="SZZ933" s="14"/>
      <c r="TAA933" s="14"/>
      <c r="TAB933" s="14"/>
      <c r="TAC933" s="14"/>
      <c r="TAD933" s="14"/>
      <c r="TAE933" s="14"/>
      <c r="TAF933" s="14"/>
      <c r="TAG933" s="14"/>
      <c r="TAH933" s="14"/>
      <c r="TAI933" s="14"/>
      <c r="TAJ933" s="14"/>
      <c r="TAK933" s="14"/>
      <c r="TAL933" s="14"/>
      <c r="TAM933" s="14"/>
      <c r="TAN933" s="14"/>
      <c r="TAO933" s="14"/>
      <c r="TAP933" s="14"/>
      <c r="TAQ933" s="14"/>
      <c r="TAR933" s="14"/>
      <c r="TAS933" s="14"/>
      <c r="TAT933" s="14"/>
      <c r="TAU933" s="14"/>
      <c r="TAV933" s="14"/>
      <c r="TAW933" s="14"/>
      <c r="TAX933" s="14"/>
      <c r="TAY933" s="14"/>
      <c r="TAZ933" s="14"/>
      <c r="TBA933" s="14"/>
      <c r="TBB933" s="14"/>
      <c r="TBC933" s="14"/>
      <c r="TBD933" s="14"/>
      <c r="TBE933" s="14"/>
      <c r="TBF933" s="14"/>
      <c r="TBG933" s="14"/>
      <c r="TBH933" s="14"/>
      <c r="TBI933" s="14"/>
      <c r="TBJ933" s="14"/>
      <c r="TBK933" s="14"/>
      <c r="TBL933" s="14"/>
      <c r="TBM933" s="14"/>
      <c r="TBN933" s="14"/>
      <c r="TBO933" s="14"/>
      <c r="TBP933" s="14"/>
      <c r="TBQ933" s="14"/>
      <c r="TBR933" s="14"/>
      <c r="TBS933" s="14"/>
      <c r="TBT933" s="14"/>
      <c r="TBU933" s="14"/>
      <c r="TBV933" s="14"/>
      <c r="TBW933" s="14"/>
      <c r="TBX933" s="14"/>
      <c r="TBY933" s="14"/>
      <c r="TBZ933" s="14"/>
      <c r="TCA933" s="14"/>
      <c r="TCB933" s="14"/>
      <c r="TCC933" s="14"/>
      <c r="TCD933" s="14"/>
      <c r="TCE933" s="14"/>
      <c r="TCF933" s="14"/>
      <c r="TCG933" s="14"/>
      <c r="TCH933" s="14"/>
      <c r="TCI933" s="14"/>
      <c r="TCJ933" s="14"/>
      <c r="TCK933" s="14"/>
      <c r="TCL933" s="14"/>
      <c r="TCM933" s="14"/>
      <c r="TCN933" s="14"/>
      <c r="TCO933" s="14"/>
      <c r="TCP933" s="14"/>
      <c r="TCQ933" s="14"/>
      <c r="TCR933" s="14"/>
      <c r="TCS933" s="14"/>
      <c r="TCT933" s="14"/>
      <c r="TCU933" s="14"/>
      <c r="TCV933" s="14"/>
      <c r="TCW933" s="14"/>
      <c r="TCX933" s="14"/>
      <c r="TCY933" s="14"/>
      <c r="TCZ933" s="14"/>
      <c r="TDA933" s="14"/>
      <c r="TDB933" s="14"/>
      <c r="TDC933" s="14"/>
      <c r="TDD933" s="14"/>
      <c r="TDE933" s="14"/>
      <c r="TDF933" s="14"/>
      <c r="TDG933" s="14"/>
      <c r="TDH933" s="14"/>
      <c r="TDI933" s="14"/>
      <c r="TDJ933" s="14"/>
      <c r="TDK933" s="14"/>
      <c r="TDL933" s="14"/>
      <c r="TDM933" s="14"/>
      <c r="TDN933" s="14"/>
      <c r="TDO933" s="14"/>
      <c r="TDP933" s="14"/>
      <c r="TDQ933" s="14"/>
      <c r="TDR933" s="14"/>
      <c r="TDS933" s="14"/>
      <c r="TDT933" s="14"/>
      <c r="TDU933" s="14"/>
      <c r="TDV933" s="14"/>
      <c r="TDW933" s="14"/>
      <c r="TDX933" s="14"/>
      <c r="TDY933" s="14"/>
      <c r="TDZ933" s="14"/>
      <c r="TEA933" s="14"/>
      <c r="TEB933" s="14"/>
      <c r="TEC933" s="14"/>
      <c r="TED933" s="14"/>
      <c r="TEE933" s="14"/>
      <c r="TEF933" s="14"/>
      <c r="TEG933" s="14"/>
      <c r="TEH933" s="14"/>
      <c r="TEI933" s="14"/>
      <c r="TEJ933" s="14"/>
      <c r="TEK933" s="14"/>
      <c r="TEL933" s="14"/>
      <c r="TEM933" s="14"/>
      <c r="TEN933" s="14"/>
      <c r="TEO933" s="14"/>
      <c r="TEP933" s="14"/>
      <c r="TEQ933" s="14"/>
      <c r="TER933" s="14"/>
      <c r="TES933" s="14"/>
      <c r="TET933" s="14"/>
      <c r="TEU933" s="14"/>
      <c r="TEV933" s="14"/>
      <c r="TEW933" s="14"/>
      <c r="TEX933" s="14"/>
      <c r="TEY933" s="14"/>
      <c r="TEZ933" s="14"/>
      <c r="TFA933" s="14"/>
      <c r="TFB933" s="14"/>
      <c r="TFC933" s="14"/>
      <c r="TFD933" s="14"/>
      <c r="TFE933" s="14"/>
      <c r="TFF933" s="14"/>
      <c r="TFG933" s="14"/>
      <c r="TFH933" s="14"/>
      <c r="TFI933" s="14"/>
      <c r="TFJ933" s="14"/>
      <c r="TFK933" s="14"/>
      <c r="TFL933" s="14"/>
      <c r="TFM933" s="14"/>
      <c r="TFN933" s="14"/>
      <c r="TFO933" s="14"/>
      <c r="TFP933" s="14"/>
      <c r="TFQ933" s="14"/>
      <c r="TFR933" s="14"/>
      <c r="TFS933" s="14"/>
      <c r="TFT933" s="14"/>
      <c r="TFU933" s="14"/>
      <c r="TFV933" s="14"/>
      <c r="TFW933" s="14"/>
      <c r="TFX933" s="14"/>
      <c r="TFY933" s="14"/>
      <c r="TFZ933" s="14"/>
      <c r="TGA933" s="14"/>
      <c r="TGB933" s="14"/>
      <c r="TGC933" s="14"/>
      <c r="TGD933" s="14"/>
      <c r="TGE933" s="14"/>
      <c r="TGF933" s="14"/>
      <c r="TGG933" s="14"/>
      <c r="TGH933" s="14"/>
      <c r="TGI933" s="14"/>
      <c r="TGJ933" s="14"/>
      <c r="TGK933" s="14"/>
      <c r="TGL933" s="14"/>
      <c r="TGM933" s="14"/>
      <c r="TGN933" s="14"/>
      <c r="TGO933" s="14"/>
      <c r="TGP933" s="14"/>
      <c r="TGQ933" s="14"/>
      <c r="TGR933" s="14"/>
      <c r="TGS933" s="14"/>
      <c r="TGT933" s="14"/>
      <c r="TGU933" s="14"/>
      <c r="TGV933" s="14"/>
      <c r="TGW933" s="14"/>
      <c r="TGX933" s="14"/>
      <c r="TGY933" s="14"/>
      <c r="TGZ933" s="14"/>
      <c r="THA933" s="14"/>
      <c r="THB933" s="14"/>
      <c r="THC933" s="14"/>
      <c r="THD933" s="14"/>
      <c r="THE933" s="14"/>
      <c r="THF933" s="14"/>
      <c r="THG933" s="14"/>
      <c r="THH933" s="14"/>
      <c r="THI933" s="14"/>
      <c r="THJ933" s="14"/>
      <c r="THK933" s="14"/>
      <c r="THL933" s="14"/>
      <c r="THM933" s="14"/>
      <c r="THN933" s="14"/>
      <c r="THO933" s="14"/>
      <c r="THP933" s="14"/>
      <c r="THQ933" s="14"/>
      <c r="THR933" s="14"/>
      <c r="THS933" s="14"/>
      <c r="THT933" s="14"/>
      <c r="THU933" s="14"/>
      <c r="THV933" s="14"/>
      <c r="THW933" s="14"/>
      <c r="THX933" s="14"/>
      <c r="THY933" s="14"/>
      <c r="THZ933" s="14"/>
      <c r="TIA933" s="14"/>
      <c r="TIB933" s="14"/>
      <c r="TIC933" s="14"/>
      <c r="TID933" s="14"/>
      <c r="TIE933" s="14"/>
      <c r="TIF933" s="14"/>
      <c r="TIG933" s="14"/>
      <c r="TIH933" s="14"/>
      <c r="TII933" s="14"/>
      <c r="TIJ933" s="14"/>
      <c r="TIK933" s="14"/>
      <c r="TIL933" s="14"/>
      <c r="TIM933" s="14"/>
      <c r="TIN933" s="14"/>
      <c r="TIO933" s="14"/>
      <c r="TIP933" s="14"/>
      <c r="TIQ933" s="14"/>
      <c r="TIR933" s="14"/>
      <c r="TIS933" s="14"/>
      <c r="TIT933" s="14"/>
      <c r="TIU933" s="14"/>
      <c r="TIV933" s="14"/>
      <c r="TIW933" s="14"/>
      <c r="TIX933" s="14"/>
      <c r="TIY933" s="14"/>
      <c r="TIZ933" s="14"/>
      <c r="TJA933" s="14"/>
      <c r="TJB933" s="14"/>
      <c r="TJC933" s="14"/>
      <c r="TJD933" s="14"/>
      <c r="TJE933" s="14"/>
      <c r="TJF933" s="14"/>
      <c r="TJG933" s="14"/>
      <c r="TJH933" s="14"/>
      <c r="TJI933" s="14"/>
      <c r="TJJ933" s="14"/>
      <c r="TJK933" s="14"/>
      <c r="TJL933" s="14"/>
      <c r="TJM933" s="14"/>
      <c r="TJN933" s="14"/>
      <c r="TJO933" s="14"/>
      <c r="TJP933" s="14"/>
      <c r="TJQ933" s="14"/>
      <c r="TJR933" s="14"/>
      <c r="TJS933" s="14"/>
      <c r="TJT933" s="14"/>
      <c r="TJU933" s="14"/>
      <c r="TJV933" s="14"/>
      <c r="TJW933" s="14"/>
      <c r="TJX933" s="14"/>
      <c r="TJY933" s="14"/>
      <c r="TJZ933" s="14"/>
      <c r="TKA933" s="14"/>
      <c r="TKB933" s="14"/>
      <c r="TKC933" s="14"/>
      <c r="TKD933" s="14"/>
      <c r="TKE933" s="14"/>
      <c r="TKF933" s="14"/>
      <c r="TKG933" s="14"/>
      <c r="TKH933" s="14"/>
      <c r="TKI933" s="14"/>
      <c r="TKJ933" s="14"/>
      <c r="TKK933" s="14"/>
      <c r="TKL933" s="14"/>
      <c r="TKM933" s="14"/>
      <c r="TKN933" s="14"/>
      <c r="TKO933" s="14"/>
      <c r="TKP933" s="14"/>
      <c r="TKQ933" s="14"/>
      <c r="TKR933" s="14"/>
      <c r="TKS933" s="14"/>
      <c r="TKT933" s="14"/>
      <c r="TKU933" s="14"/>
      <c r="TKV933" s="14"/>
      <c r="TKW933" s="14"/>
      <c r="TKX933" s="14"/>
      <c r="TKY933" s="14"/>
      <c r="TKZ933" s="14"/>
      <c r="TLA933" s="14"/>
      <c r="TLB933" s="14"/>
      <c r="TLC933" s="14"/>
      <c r="TLD933" s="14"/>
      <c r="TLE933" s="14"/>
      <c r="TLF933" s="14"/>
      <c r="TLG933" s="14"/>
      <c r="TLH933" s="14"/>
      <c r="TLI933" s="14"/>
      <c r="TLJ933" s="14"/>
      <c r="TLK933" s="14"/>
      <c r="TLL933" s="14"/>
      <c r="TLM933" s="14"/>
      <c r="TLN933" s="14"/>
      <c r="TLO933" s="14"/>
      <c r="TLP933" s="14"/>
      <c r="TLQ933" s="14"/>
      <c r="TLR933" s="14"/>
      <c r="TLS933" s="14"/>
      <c r="TLT933" s="14"/>
      <c r="TLU933" s="14"/>
      <c r="TLV933" s="14"/>
      <c r="TLW933" s="14"/>
      <c r="TLX933" s="14"/>
      <c r="TLY933" s="14"/>
      <c r="TLZ933" s="14"/>
      <c r="TMA933" s="14"/>
      <c r="TMB933" s="14"/>
      <c r="TMC933" s="14"/>
      <c r="TMD933" s="14"/>
      <c r="TME933" s="14"/>
      <c r="TMF933" s="14"/>
      <c r="TMG933" s="14"/>
      <c r="TMH933" s="14"/>
      <c r="TMI933" s="14"/>
      <c r="TMJ933" s="14"/>
      <c r="TMK933" s="14"/>
      <c r="TML933" s="14"/>
      <c r="TMM933" s="14"/>
      <c r="TMN933" s="14"/>
      <c r="TMO933" s="14"/>
      <c r="TMP933" s="14"/>
      <c r="TMQ933" s="14"/>
      <c r="TMR933" s="14"/>
      <c r="TMS933" s="14"/>
      <c r="TMT933" s="14"/>
      <c r="TMU933" s="14"/>
      <c r="TMV933" s="14"/>
      <c r="TMW933" s="14"/>
      <c r="TMX933" s="14"/>
      <c r="TMY933" s="14"/>
      <c r="TMZ933" s="14"/>
      <c r="TNA933" s="14"/>
      <c r="TNB933" s="14"/>
      <c r="TNC933" s="14"/>
      <c r="TND933" s="14"/>
      <c r="TNE933" s="14"/>
      <c r="TNF933" s="14"/>
      <c r="TNG933" s="14"/>
      <c r="TNH933" s="14"/>
      <c r="TNI933" s="14"/>
      <c r="TNJ933" s="14"/>
      <c r="TNK933" s="14"/>
      <c r="TNL933" s="14"/>
      <c r="TNM933" s="14"/>
      <c r="TNN933" s="14"/>
      <c r="TNO933" s="14"/>
      <c r="TNP933" s="14"/>
      <c r="TNQ933" s="14"/>
      <c r="TNR933" s="14"/>
      <c r="TNS933" s="14"/>
      <c r="TNT933" s="14"/>
      <c r="TNU933" s="14"/>
      <c r="TNV933" s="14"/>
      <c r="TNW933" s="14"/>
      <c r="TNX933" s="14"/>
      <c r="TNY933" s="14"/>
      <c r="TNZ933" s="14"/>
      <c r="TOA933" s="14"/>
      <c r="TOB933" s="14"/>
      <c r="TOC933" s="14"/>
      <c r="TOD933" s="14"/>
      <c r="TOE933" s="14"/>
      <c r="TOF933" s="14"/>
      <c r="TOG933" s="14"/>
      <c r="TOH933" s="14"/>
      <c r="TOI933" s="14"/>
      <c r="TOJ933" s="14"/>
      <c r="TOK933" s="14"/>
      <c r="TOL933" s="14"/>
      <c r="TOM933" s="14"/>
      <c r="TON933" s="14"/>
      <c r="TOO933" s="14"/>
      <c r="TOP933" s="14"/>
      <c r="TOQ933" s="14"/>
      <c r="TOR933" s="14"/>
      <c r="TOS933" s="14"/>
      <c r="TOT933" s="14"/>
      <c r="TOU933" s="14"/>
      <c r="TOV933" s="14"/>
      <c r="TOW933" s="14"/>
      <c r="TOX933" s="14"/>
      <c r="TOY933" s="14"/>
      <c r="TOZ933" s="14"/>
      <c r="TPA933" s="14"/>
      <c r="TPB933" s="14"/>
      <c r="TPC933" s="14"/>
      <c r="TPD933" s="14"/>
      <c r="TPE933" s="14"/>
      <c r="TPF933" s="14"/>
      <c r="TPG933" s="14"/>
      <c r="TPH933" s="14"/>
      <c r="TPI933" s="14"/>
      <c r="TPJ933" s="14"/>
      <c r="TPK933" s="14"/>
      <c r="TPL933" s="14"/>
      <c r="TPM933" s="14"/>
      <c r="TPN933" s="14"/>
      <c r="TPO933" s="14"/>
      <c r="TPP933" s="14"/>
      <c r="TPQ933" s="14"/>
      <c r="TPR933" s="14"/>
      <c r="TPS933" s="14"/>
      <c r="TPT933" s="14"/>
      <c r="TPU933" s="14"/>
      <c r="TPV933" s="14"/>
      <c r="TPW933" s="14"/>
      <c r="TPX933" s="14"/>
      <c r="TPY933" s="14"/>
      <c r="TPZ933" s="14"/>
      <c r="TQA933" s="14"/>
      <c r="TQB933" s="14"/>
      <c r="TQC933" s="14"/>
      <c r="TQD933" s="14"/>
      <c r="TQE933" s="14"/>
      <c r="TQF933" s="14"/>
      <c r="TQG933" s="14"/>
      <c r="TQH933" s="14"/>
      <c r="TQI933" s="14"/>
      <c r="TQJ933" s="14"/>
      <c r="TQK933" s="14"/>
      <c r="TQL933" s="14"/>
      <c r="TQM933" s="14"/>
      <c r="TQN933" s="14"/>
      <c r="TQO933" s="14"/>
      <c r="TQP933" s="14"/>
      <c r="TQQ933" s="14"/>
      <c r="TQR933" s="14"/>
      <c r="TQS933" s="14"/>
      <c r="TQT933" s="14"/>
      <c r="TQU933" s="14"/>
      <c r="TQV933" s="14"/>
      <c r="TQW933" s="14"/>
      <c r="TQX933" s="14"/>
      <c r="TQY933" s="14"/>
      <c r="TQZ933" s="14"/>
      <c r="TRA933" s="14"/>
      <c r="TRB933" s="14"/>
      <c r="TRC933" s="14"/>
      <c r="TRD933" s="14"/>
      <c r="TRE933" s="14"/>
      <c r="TRF933" s="14"/>
      <c r="TRG933" s="14"/>
      <c r="TRH933" s="14"/>
      <c r="TRI933" s="14"/>
      <c r="TRJ933" s="14"/>
      <c r="TRK933" s="14"/>
      <c r="TRL933" s="14"/>
      <c r="TRM933" s="14"/>
      <c r="TRN933" s="14"/>
      <c r="TRO933" s="14"/>
      <c r="TRP933" s="14"/>
      <c r="TRQ933" s="14"/>
      <c r="TRR933" s="14"/>
      <c r="TRS933" s="14"/>
      <c r="TRT933" s="14"/>
      <c r="TRU933" s="14"/>
      <c r="TRV933" s="14"/>
      <c r="TRW933" s="14"/>
      <c r="TRX933" s="14"/>
      <c r="TRY933" s="14"/>
      <c r="TRZ933" s="14"/>
      <c r="TSA933" s="14"/>
      <c r="TSB933" s="14"/>
      <c r="TSC933" s="14"/>
      <c r="TSD933" s="14"/>
      <c r="TSE933" s="14"/>
      <c r="TSF933" s="14"/>
      <c r="TSG933" s="14"/>
      <c r="TSH933" s="14"/>
      <c r="TSI933" s="14"/>
      <c r="TSJ933" s="14"/>
      <c r="TSK933" s="14"/>
      <c r="TSL933" s="14"/>
      <c r="TSM933" s="14"/>
      <c r="TSN933" s="14"/>
      <c r="TSO933" s="14"/>
      <c r="TSP933" s="14"/>
      <c r="TSQ933" s="14"/>
      <c r="TSR933" s="14"/>
      <c r="TSS933" s="14"/>
      <c r="TST933" s="14"/>
      <c r="TSU933" s="14"/>
      <c r="TSV933" s="14"/>
      <c r="TSW933" s="14"/>
      <c r="TSX933" s="14"/>
      <c r="TSY933" s="14"/>
      <c r="TSZ933" s="14"/>
      <c r="TTA933" s="14"/>
      <c r="TTB933" s="14"/>
      <c r="TTC933" s="14"/>
      <c r="TTD933" s="14"/>
      <c r="TTE933" s="14"/>
      <c r="TTF933" s="14"/>
      <c r="TTG933" s="14"/>
      <c r="TTH933" s="14"/>
      <c r="TTI933" s="14"/>
      <c r="TTJ933" s="14"/>
      <c r="TTK933" s="14"/>
      <c r="TTL933" s="14"/>
      <c r="TTM933" s="14"/>
      <c r="TTN933" s="14"/>
      <c r="TTO933" s="14"/>
      <c r="TTP933" s="14"/>
      <c r="TTQ933" s="14"/>
      <c r="TTR933" s="14"/>
      <c r="TTS933" s="14"/>
      <c r="TTT933" s="14"/>
      <c r="TTU933" s="14"/>
      <c r="TTV933" s="14"/>
      <c r="TTW933" s="14"/>
      <c r="TTX933" s="14"/>
      <c r="TTY933" s="14"/>
      <c r="TTZ933" s="14"/>
      <c r="TUA933" s="14"/>
      <c r="TUB933" s="14"/>
      <c r="TUC933" s="14"/>
      <c r="TUD933" s="14"/>
      <c r="TUE933" s="14"/>
      <c r="TUF933" s="14"/>
      <c r="TUG933" s="14"/>
      <c r="TUH933" s="14"/>
      <c r="TUI933" s="14"/>
      <c r="TUJ933" s="14"/>
      <c r="TUK933" s="14"/>
      <c r="TUL933" s="14"/>
      <c r="TUM933" s="14"/>
      <c r="TUN933" s="14"/>
      <c r="TUO933" s="14"/>
      <c r="TUP933" s="14"/>
      <c r="TUQ933" s="14"/>
      <c r="TUR933" s="14"/>
      <c r="TUS933" s="14"/>
      <c r="TUT933" s="14"/>
      <c r="TUU933" s="14"/>
      <c r="TUV933" s="14"/>
      <c r="TUW933" s="14"/>
      <c r="TUX933" s="14"/>
      <c r="TUY933" s="14"/>
      <c r="TUZ933" s="14"/>
      <c r="TVA933" s="14"/>
      <c r="TVB933" s="14"/>
      <c r="TVC933" s="14"/>
      <c r="TVD933" s="14"/>
      <c r="TVE933" s="14"/>
      <c r="TVF933" s="14"/>
      <c r="TVG933" s="14"/>
      <c r="TVH933" s="14"/>
      <c r="TVI933" s="14"/>
      <c r="TVJ933" s="14"/>
      <c r="TVK933" s="14"/>
      <c r="TVL933" s="14"/>
      <c r="TVM933" s="14"/>
      <c r="TVN933" s="14"/>
      <c r="TVO933" s="14"/>
      <c r="TVP933" s="14"/>
      <c r="TVQ933" s="14"/>
      <c r="TVR933" s="14"/>
      <c r="TVS933" s="14"/>
      <c r="TVT933" s="14"/>
      <c r="TVU933" s="14"/>
      <c r="TVV933" s="14"/>
      <c r="TVW933" s="14"/>
      <c r="TVX933" s="14"/>
      <c r="TVY933" s="14"/>
      <c r="TVZ933" s="14"/>
      <c r="TWA933" s="14"/>
      <c r="TWB933" s="14"/>
      <c r="TWC933" s="14"/>
      <c r="TWD933" s="14"/>
      <c r="TWE933" s="14"/>
      <c r="TWF933" s="14"/>
      <c r="TWG933" s="14"/>
      <c r="TWH933" s="14"/>
      <c r="TWI933" s="14"/>
      <c r="TWJ933" s="14"/>
      <c r="TWK933" s="14"/>
      <c r="TWL933" s="14"/>
      <c r="TWM933" s="14"/>
      <c r="TWN933" s="14"/>
      <c r="TWO933" s="14"/>
      <c r="TWP933" s="14"/>
      <c r="TWQ933" s="14"/>
      <c r="TWR933" s="14"/>
      <c r="TWS933" s="14"/>
      <c r="TWT933" s="14"/>
      <c r="TWU933" s="14"/>
      <c r="TWV933" s="14"/>
      <c r="TWW933" s="14"/>
      <c r="TWX933" s="14"/>
      <c r="TWY933" s="14"/>
      <c r="TWZ933" s="14"/>
      <c r="TXA933" s="14"/>
      <c r="TXB933" s="14"/>
      <c r="TXC933" s="14"/>
      <c r="TXD933" s="14"/>
      <c r="TXE933" s="14"/>
      <c r="TXF933" s="14"/>
      <c r="TXG933" s="14"/>
      <c r="TXH933" s="14"/>
      <c r="TXI933" s="14"/>
      <c r="TXJ933" s="14"/>
      <c r="TXK933" s="14"/>
      <c r="TXL933" s="14"/>
      <c r="TXM933" s="14"/>
      <c r="TXN933" s="14"/>
      <c r="TXO933" s="14"/>
      <c r="TXP933" s="14"/>
      <c r="TXQ933" s="14"/>
      <c r="TXR933" s="14"/>
      <c r="TXS933" s="14"/>
      <c r="TXT933" s="14"/>
      <c r="TXU933" s="14"/>
      <c r="TXV933" s="14"/>
      <c r="TXW933" s="14"/>
      <c r="TXX933" s="14"/>
      <c r="TXY933" s="14"/>
      <c r="TXZ933" s="14"/>
      <c r="TYA933" s="14"/>
      <c r="TYB933" s="14"/>
      <c r="TYC933" s="14"/>
      <c r="TYD933" s="14"/>
      <c r="TYE933" s="14"/>
      <c r="TYF933" s="14"/>
      <c r="TYG933" s="14"/>
      <c r="TYH933" s="14"/>
      <c r="TYI933" s="14"/>
      <c r="TYJ933" s="14"/>
      <c r="TYK933" s="14"/>
      <c r="TYL933" s="14"/>
      <c r="TYM933" s="14"/>
      <c r="TYN933" s="14"/>
      <c r="TYO933" s="14"/>
      <c r="TYP933" s="14"/>
      <c r="TYQ933" s="14"/>
      <c r="TYR933" s="14"/>
      <c r="TYS933" s="14"/>
      <c r="TYT933" s="14"/>
      <c r="TYU933" s="14"/>
      <c r="TYV933" s="14"/>
      <c r="TYW933" s="14"/>
      <c r="TYX933" s="14"/>
      <c r="TYY933" s="14"/>
      <c r="TYZ933" s="14"/>
      <c r="TZA933" s="14"/>
      <c r="TZB933" s="14"/>
      <c r="TZC933" s="14"/>
      <c r="TZD933" s="14"/>
      <c r="TZE933" s="14"/>
      <c r="TZF933" s="14"/>
      <c r="TZG933" s="14"/>
      <c r="TZH933" s="14"/>
      <c r="TZI933" s="14"/>
      <c r="TZJ933" s="14"/>
      <c r="TZK933" s="14"/>
      <c r="TZL933" s="14"/>
      <c r="TZM933" s="14"/>
      <c r="TZN933" s="14"/>
      <c r="TZO933" s="14"/>
      <c r="TZP933" s="14"/>
      <c r="TZQ933" s="14"/>
      <c r="TZR933" s="14"/>
      <c r="TZS933" s="14"/>
      <c r="TZT933" s="14"/>
      <c r="TZU933" s="14"/>
      <c r="TZV933" s="14"/>
      <c r="TZW933" s="14"/>
      <c r="TZX933" s="14"/>
      <c r="TZY933" s="14"/>
      <c r="TZZ933" s="14"/>
      <c r="UAA933" s="14"/>
      <c r="UAB933" s="14"/>
      <c r="UAC933" s="14"/>
      <c r="UAD933" s="14"/>
      <c r="UAE933" s="14"/>
      <c r="UAF933" s="14"/>
      <c r="UAG933" s="14"/>
      <c r="UAH933" s="14"/>
      <c r="UAI933" s="14"/>
      <c r="UAJ933" s="14"/>
      <c r="UAK933" s="14"/>
      <c r="UAL933" s="14"/>
      <c r="UAM933" s="14"/>
      <c r="UAN933" s="14"/>
      <c r="UAO933" s="14"/>
      <c r="UAP933" s="14"/>
      <c r="UAQ933" s="14"/>
      <c r="UAR933" s="14"/>
      <c r="UAS933" s="14"/>
      <c r="UAT933" s="14"/>
      <c r="UAU933" s="14"/>
      <c r="UAV933" s="14"/>
      <c r="UAW933" s="14"/>
      <c r="UAX933" s="14"/>
      <c r="UAY933" s="14"/>
      <c r="UAZ933" s="14"/>
      <c r="UBA933" s="14"/>
      <c r="UBB933" s="14"/>
      <c r="UBC933" s="14"/>
      <c r="UBD933" s="14"/>
      <c r="UBE933" s="14"/>
      <c r="UBF933" s="14"/>
      <c r="UBG933" s="14"/>
      <c r="UBH933" s="14"/>
      <c r="UBI933" s="14"/>
      <c r="UBJ933" s="14"/>
      <c r="UBK933" s="14"/>
      <c r="UBL933" s="14"/>
      <c r="UBM933" s="14"/>
      <c r="UBN933" s="14"/>
      <c r="UBO933" s="14"/>
      <c r="UBP933" s="14"/>
      <c r="UBQ933" s="14"/>
      <c r="UBR933" s="14"/>
      <c r="UBS933" s="14"/>
      <c r="UBT933" s="14"/>
      <c r="UBU933" s="14"/>
      <c r="UBV933" s="14"/>
      <c r="UBW933" s="14"/>
      <c r="UBX933" s="14"/>
      <c r="UBY933" s="14"/>
      <c r="UBZ933" s="14"/>
      <c r="UCA933" s="14"/>
      <c r="UCB933" s="14"/>
      <c r="UCC933" s="14"/>
      <c r="UCD933" s="14"/>
      <c r="UCE933" s="14"/>
      <c r="UCF933" s="14"/>
      <c r="UCG933" s="14"/>
      <c r="UCH933" s="14"/>
      <c r="UCI933" s="14"/>
      <c r="UCJ933" s="14"/>
      <c r="UCK933" s="14"/>
      <c r="UCL933" s="14"/>
      <c r="UCM933" s="14"/>
      <c r="UCN933" s="14"/>
      <c r="UCO933" s="14"/>
      <c r="UCP933" s="14"/>
      <c r="UCQ933" s="14"/>
      <c r="UCR933" s="14"/>
      <c r="UCS933" s="14"/>
      <c r="UCT933" s="14"/>
      <c r="UCU933" s="14"/>
      <c r="UCV933" s="14"/>
      <c r="UCW933" s="14"/>
      <c r="UCX933" s="14"/>
      <c r="UCY933" s="14"/>
      <c r="UCZ933" s="14"/>
      <c r="UDA933" s="14"/>
      <c r="UDB933" s="14"/>
      <c r="UDC933" s="14"/>
      <c r="UDD933" s="14"/>
      <c r="UDE933" s="14"/>
      <c r="UDF933" s="14"/>
      <c r="UDG933" s="14"/>
      <c r="UDH933" s="14"/>
      <c r="UDI933" s="14"/>
      <c r="UDJ933" s="14"/>
      <c r="UDK933" s="14"/>
      <c r="UDL933" s="14"/>
      <c r="UDM933" s="14"/>
      <c r="UDN933" s="14"/>
      <c r="UDO933" s="14"/>
      <c r="UDP933" s="14"/>
      <c r="UDQ933" s="14"/>
      <c r="UDR933" s="14"/>
      <c r="UDS933" s="14"/>
      <c r="UDT933" s="14"/>
      <c r="UDU933" s="14"/>
      <c r="UDV933" s="14"/>
      <c r="UDW933" s="14"/>
      <c r="UDX933" s="14"/>
      <c r="UDY933" s="14"/>
      <c r="UDZ933" s="14"/>
      <c r="UEA933" s="14"/>
      <c r="UEB933" s="14"/>
      <c r="UEC933" s="14"/>
      <c r="UED933" s="14"/>
      <c r="UEE933" s="14"/>
      <c r="UEF933" s="14"/>
      <c r="UEG933" s="14"/>
      <c r="UEH933" s="14"/>
      <c r="UEI933" s="14"/>
      <c r="UEJ933" s="14"/>
      <c r="UEK933" s="14"/>
      <c r="UEL933" s="14"/>
      <c r="UEM933" s="14"/>
      <c r="UEN933" s="14"/>
      <c r="UEO933" s="14"/>
      <c r="UEP933" s="14"/>
      <c r="UEQ933" s="14"/>
      <c r="UER933" s="14"/>
      <c r="UES933" s="14"/>
      <c r="UET933" s="14"/>
      <c r="UEU933" s="14"/>
      <c r="UEV933" s="14"/>
      <c r="UEW933" s="14"/>
      <c r="UEX933" s="14"/>
      <c r="UEY933" s="14"/>
      <c r="UEZ933" s="14"/>
      <c r="UFA933" s="14"/>
      <c r="UFB933" s="14"/>
      <c r="UFC933" s="14"/>
      <c r="UFD933" s="14"/>
      <c r="UFE933" s="14"/>
      <c r="UFF933" s="14"/>
      <c r="UFG933" s="14"/>
      <c r="UFH933" s="14"/>
      <c r="UFI933" s="14"/>
      <c r="UFJ933" s="14"/>
      <c r="UFK933" s="14"/>
      <c r="UFL933" s="14"/>
      <c r="UFM933" s="14"/>
      <c r="UFN933" s="14"/>
      <c r="UFO933" s="14"/>
      <c r="UFP933" s="14"/>
      <c r="UFQ933" s="14"/>
      <c r="UFR933" s="14"/>
      <c r="UFS933" s="14"/>
      <c r="UFT933" s="14"/>
      <c r="UFU933" s="14"/>
      <c r="UFV933" s="14"/>
      <c r="UFW933" s="14"/>
      <c r="UFX933" s="14"/>
      <c r="UFY933" s="14"/>
      <c r="UFZ933" s="14"/>
      <c r="UGA933" s="14"/>
      <c r="UGB933" s="14"/>
      <c r="UGC933" s="14"/>
      <c r="UGD933" s="14"/>
      <c r="UGE933" s="14"/>
      <c r="UGF933" s="14"/>
      <c r="UGG933" s="14"/>
      <c r="UGH933" s="14"/>
      <c r="UGI933" s="14"/>
      <c r="UGJ933" s="14"/>
      <c r="UGK933" s="14"/>
      <c r="UGL933" s="14"/>
      <c r="UGM933" s="14"/>
      <c r="UGN933" s="14"/>
      <c r="UGO933" s="14"/>
      <c r="UGP933" s="14"/>
      <c r="UGQ933" s="14"/>
      <c r="UGR933" s="14"/>
      <c r="UGS933" s="14"/>
      <c r="UGT933" s="14"/>
      <c r="UGU933" s="14"/>
      <c r="UGV933" s="14"/>
      <c r="UGW933" s="14"/>
      <c r="UGX933" s="14"/>
      <c r="UGY933" s="14"/>
      <c r="UGZ933" s="14"/>
      <c r="UHA933" s="14"/>
      <c r="UHB933" s="14"/>
      <c r="UHC933" s="14"/>
      <c r="UHD933" s="14"/>
      <c r="UHE933" s="14"/>
      <c r="UHF933" s="14"/>
      <c r="UHG933" s="14"/>
      <c r="UHH933" s="14"/>
      <c r="UHI933" s="14"/>
      <c r="UHJ933" s="14"/>
      <c r="UHK933" s="14"/>
      <c r="UHL933" s="14"/>
      <c r="UHM933" s="14"/>
      <c r="UHN933" s="14"/>
      <c r="UHO933" s="14"/>
      <c r="UHP933" s="14"/>
      <c r="UHQ933" s="14"/>
      <c r="UHR933" s="14"/>
      <c r="UHS933" s="14"/>
      <c r="UHT933" s="14"/>
      <c r="UHU933" s="14"/>
      <c r="UHV933" s="14"/>
      <c r="UHW933" s="14"/>
      <c r="UHX933" s="14"/>
      <c r="UHY933" s="14"/>
      <c r="UHZ933" s="14"/>
      <c r="UIA933" s="14"/>
      <c r="UIB933" s="14"/>
      <c r="UIC933" s="14"/>
      <c r="UID933" s="14"/>
      <c r="UIE933" s="14"/>
      <c r="UIF933" s="14"/>
      <c r="UIG933" s="14"/>
      <c r="UIH933" s="14"/>
      <c r="UII933" s="14"/>
      <c r="UIJ933" s="14"/>
      <c r="UIK933" s="14"/>
      <c r="UIL933" s="14"/>
      <c r="UIM933" s="14"/>
      <c r="UIN933" s="14"/>
      <c r="UIO933" s="14"/>
      <c r="UIP933" s="14"/>
      <c r="UIQ933" s="14"/>
      <c r="UIR933" s="14"/>
      <c r="UIS933" s="14"/>
      <c r="UIT933" s="14"/>
      <c r="UIU933" s="14"/>
      <c r="UIV933" s="14"/>
      <c r="UIW933" s="14"/>
      <c r="UIX933" s="14"/>
      <c r="UIY933" s="14"/>
      <c r="UIZ933" s="14"/>
      <c r="UJA933" s="14"/>
      <c r="UJB933" s="14"/>
      <c r="UJC933" s="14"/>
      <c r="UJD933" s="14"/>
      <c r="UJE933" s="14"/>
      <c r="UJF933" s="14"/>
      <c r="UJG933" s="14"/>
      <c r="UJH933" s="14"/>
      <c r="UJI933" s="14"/>
      <c r="UJJ933" s="14"/>
      <c r="UJK933" s="14"/>
      <c r="UJL933" s="14"/>
      <c r="UJM933" s="14"/>
      <c r="UJN933" s="14"/>
      <c r="UJO933" s="14"/>
      <c r="UJP933" s="14"/>
      <c r="UJQ933" s="14"/>
      <c r="UJR933" s="14"/>
      <c r="UJS933" s="14"/>
      <c r="UJT933" s="14"/>
      <c r="UJU933" s="14"/>
      <c r="UJV933" s="14"/>
      <c r="UJW933" s="14"/>
      <c r="UJX933" s="14"/>
      <c r="UJY933" s="14"/>
      <c r="UJZ933" s="14"/>
      <c r="UKA933" s="14"/>
      <c r="UKB933" s="14"/>
      <c r="UKC933" s="14"/>
      <c r="UKD933" s="14"/>
      <c r="UKE933" s="14"/>
      <c r="UKF933" s="14"/>
      <c r="UKG933" s="14"/>
      <c r="UKH933" s="14"/>
      <c r="UKI933" s="14"/>
      <c r="UKJ933" s="14"/>
      <c r="UKK933" s="14"/>
      <c r="UKL933" s="14"/>
      <c r="UKM933" s="14"/>
      <c r="UKN933" s="14"/>
      <c r="UKO933" s="14"/>
      <c r="UKP933" s="14"/>
      <c r="UKQ933" s="14"/>
      <c r="UKR933" s="14"/>
      <c r="UKS933" s="14"/>
      <c r="UKT933" s="14"/>
      <c r="UKU933" s="14"/>
      <c r="UKV933" s="14"/>
      <c r="UKW933" s="14"/>
      <c r="UKX933" s="14"/>
      <c r="UKY933" s="14"/>
      <c r="UKZ933" s="14"/>
      <c r="ULA933" s="14"/>
      <c r="ULB933" s="14"/>
      <c r="ULC933" s="14"/>
      <c r="ULD933" s="14"/>
      <c r="ULE933" s="14"/>
      <c r="ULF933" s="14"/>
      <c r="ULG933" s="14"/>
      <c r="ULH933" s="14"/>
      <c r="ULI933" s="14"/>
      <c r="ULJ933" s="14"/>
      <c r="ULK933" s="14"/>
      <c r="ULL933" s="14"/>
      <c r="ULM933" s="14"/>
      <c r="ULN933" s="14"/>
      <c r="ULO933" s="14"/>
      <c r="ULP933" s="14"/>
      <c r="ULQ933" s="14"/>
      <c r="ULR933" s="14"/>
      <c r="ULS933" s="14"/>
      <c r="ULT933" s="14"/>
      <c r="ULU933" s="14"/>
      <c r="ULV933" s="14"/>
      <c r="ULW933" s="14"/>
      <c r="ULX933" s="14"/>
      <c r="ULY933" s="14"/>
      <c r="ULZ933" s="14"/>
      <c r="UMA933" s="14"/>
      <c r="UMB933" s="14"/>
      <c r="UMC933" s="14"/>
      <c r="UMD933" s="14"/>
      <c r="UME933" s="14"/>
      <c r="UMF933" s="14"/>
      <c r="UMG933" s="14"/>
      <c r="UMH933" s="14"/>
      <c r="UMI933" s="14"/>
      <c r="UMJ933" s="14"/>
      <c r="UMK933" s="14"/>
      <c r="UML933" s="14"/>
      <c r="UMM933" s="14"/>
      <c r="UMN933" s="14"/>
      <c r="UMO933" s="14"/>
      <c r="UMP933" s="14"/>
      <c r="UMQ933" s="14"/>
      <c r="UMR933" s="14"/>
      <c r="UMS933" s="14"/>
      <c r="UMT933" s="14"/>
      <c r="UMU933" s="14"/>
      <c r="UMV933" s="14"/>
      <c r="UMW933" s="14"/>
      <c r="UMX933" s="14"/>
      <c r="UMY933" s="14"/>
      <c r="UMZ933" s="14"/>
      <c r="UNA933" s="14"/>
      <c r="UNB933" s="14"/>
      <c r="UNC933" s="14"/>
      <c r="UND933" s="14"/>
      <c r="UNE933" s="14"/>
      <c r="UNF933" s="14"/>
      <c r="UNG933" s="14"/>
      <c r="UNH933" s="14"/>
      <c r="UNI933" s="14"/>
      <c r="UNJ933" s="14"/>
      <c r="UNK933" s="14"/>
      <c r="UNL933" s="14"/>
      <c r="UNM933" s="14"/>
      <c r="UNN933" s="14"/>
      <c r="UNO933" s="14"/>
      <c r="UNP933" s="14"/>
      <c r="UNQ933" s="14"/>
      <c r="UNR933" s="14"/>
      <c r="UNS933" s="14"/>
      <c r="UNT933" s="14"/>
      <c r="UNU933" s="14"/>
      <c r="UNV933" s="14"/>
      <c r="UNW933" s="14"/>
      <c r="UNX933" s="14"/>
      <c r="UNY933" s="14"/>
      <c r="UNZ933" s="14"/>
      <c r="UOA933" s="14"/>
      <c r="UOB933" s="14"/>
      <c r="UOC933" s="14"/>
      <c r="UOD933" s="14"/>
      <c r="UOE933" s="14"/>
      <c r="UOF933" s="14"/>
      <c r="UOG933" s="14"/>
      <c r="UOH933" s="14"/>
      <c r="UOI933" s="14"/>
      <c r="UOJ933" s="14"/>
      <c r="UOK933" s="14"/>
      <c r="UOL933" s="14"/>
      <c r="UOM933" s="14"/>
      <c r="UON933" s="14"/>
      <c r="UOO933" s="14"/>
      <c r="UOP933" s="14"/>
      <c r="UOQ933" s="14"/>
      <c r="UOR933" s="14"/>
      <c r="UOS933" s="14"/>
      <c r="UOT933" s="14"/>
      <c r="UOU933" s="14"/>
      <c r="UOV933" s="14"/>
      <c r="UOW933" s="14"/>
      <c r="UOX933" s="14"/>
      <c r="UOY933" s="14"/>
      <c r="UOZ933" s="14"/>
      <c r="UPA933" s="14"/>
      <c r="UPB933" s="14"/>
      <c r="UPC933" s="14"/>
      <c r="UPD933" s="14"/>
      <c r="UPE933" s="14"/>
      <c r="UPF933" s="14"/>
      <c r="UPG933" s="14"/>
      <c r="UPH933" s="14"/>
      <c r="UPI933" s="14"/>
      <c r="UPJ933" s="14"/>
      <c r="UPK933" s="14"/>
      <c r="UPL933" s="14"/>
      <c r="UPM933" s="14"/>
      <c r="UPN933" s="14"/>
      <c r="UPO933" s="14"/>
      <c r="UPP933" s="14"/>
      <c r="UPQ933" s="14"/>
      <c r="UPR933" s="14"/>
      <c r="UPS933" s="14"/>
      <c r="UPT933" s="14"/>
      <c r="UPU933" s="14"/>
      <c r="UPV933" s="14"/>
      <c r="UPW933" s="14"/>
      <c r="UPX933" s="14"/>
      <c r="UPY933" s="14"/>
      <c r="UPZ933" s="14"/>
      <c r="UQA933" s="14"/>
      <c r="UQB933" s="14"/>
      <c r="UQC933" s="14"/>
      <c r="UQD933" s="14"/>
      <c r="UQE933" s="14"/>
      <c r="UQF933" s="14"/>
      <c r="UQG933" s="14"/>
      <c r="UQH933" s="14"/>
      <c r="UQI933" s="14"/>
      <c r="UQJ933" s="14"/>
      <c r="UQK933" s="14"/>
      <c r="UQL933" s="14"/>
      <c r="UQM933" s="14"/>
      <c r="UQN933" s="14"/>
      <c r="UQO933" s="14"/>
      <c r="UQP933" s="14"/>
      <c r="UQQ933" s="14"/>
      <c r="UQR933" s="14"/>
      <c r="UQS933" s="14"/>
      <c r="UQT933" s="14"/>
      <c r="UQU933" s="14"/>
      <c r="UQV933" s="14"/>
      <c r="UQW933" s="14"/>
      <c r="UQX933" s="14"/>
      <c r="UQY933" s="14"/>
      <c r="UQZ933" s="14"/>
      <c r="URA933" s="14"/>
      <c r="URB933" s="14"/>
      <c r="URC933" s="14"/>
      <c r="URD933" s="14"/>
      <c r="URE933" s="14"/>
      <c r="URF933" s="14"/>
      <c r="URG933" s="14"/>
      <c r="URH933" s="14"/>
      <c r="URI933" s="14"/>
      <c r="URJ933" s="14"/>
      <c r="URK933" s="14"/>
      <c r="URL933" s="14"/>
      <c r="URM933" s="14"/>
      <c r="URN933" s="14"/>
      <c r="URO933" s="14"/>
      <c r="URP933" s="14"/>
      <c r="URQ933" s="14"/>
      <c r="URR933" s="14"/>
      <c r="URS933" s="14"/>
      <c r="URT933" s="14"/>
      <c r="URU933" s="14"/>
      <c r="URV933" s="14"/>
      <c r="URW933" s="14"/>
      <c r="URX933" s="14"/>
      <c r="URY933" s="14"/>
      <c r="URZ933" s="14"/>
      <c r="USA933" s="14"/>
      <c r="USB933" s="14"/>
      <c r="USC933" s="14"/>
      <c r="USD933" s="14"/>
      <c r="USE933" s="14"/>
      <c r="USF933" s="14"/>
      <c r="USG933" s="14"/>
      <c r="USH933" s="14"/>
      <c r="USI933" s="14"/>
      <c r="USJ933" s="14"/>
      <c r="USK933" s="14"/>
      <c r="USL933" s="14"/>
      <c r="USM933" s="14"/>
      <c r="USN933" s="14"/>
      <c r="USO933" s="14"/>
      <c r="USP933" s="14"/>
      <c r="USQ933" s="14"/>
      <c r="USR933" s="14"/>
      <c r="USS933" s="14"/>
      <c r="UST933" s="14"/>
      <c r="USU933" s="14"/>
      <c r="USV933" s="14"/>
      <c r="USW933" s="14"/>
      <c r="USX933" s="14"/>
      <c r="USY933" s="14"/>
      <c r="USZ933" s="14"/>
      <c r="UTA933" s="14"/>
      <c r="UTB933" s="14"/>
      <c r="UTC933" s="14"/>
      <c r="UTD933" s="14"/>
      <c r="UTE933" s="14"/>
      <c r="UTF933" s="14"/>
      <c r="UTG933" s="14"/>
      <c r="UTH933" s="14"/>
      <c r="UTI933" s="14"/>
      <c r="UTJ933" s="14"/>
      <c r="UTK933" s="14"/>
      <c r="UTL933" s="14"/>
      <c r="UTM933" s="14"/>
      <c r="UTN933" s="14"/>
      <c r="UTO933" s="14"/>
      <c r="UTP933" s="14"/>
      <c r="UTQ933" s="14"/>
      <c r="UTR933" s="14"/>
      <c r="UTS933" s="14"/>
      <c r="UTT933" s="14"/>
      <c r="UTU933" s="14"/>
      <c r="UTV933" s="14"/>
      <c r="UTW933" s="14"/>
      <c r="UTX933" s="14"/>
      <c r="UTY933" s="14"/>
      <c r="UTZ933" s="14"/>
      <c r="UUA933" s="14"/>
      <c r="UUB933" s="14"/>
      <c r="UUC933" s="14"/>
      <c r="UUD933" s="14"/>
      <c r="UUE933" s="14"/>
      <c r="UUF933" s="14"/>
      <c r="UUG933" s="14"/>
      <c r="UUH933" s="14"/>
      <c r="UUI933" s="14"/>
      <c r="UUJ933" s="14"/>
      <c r="UUK933" s="14"/>
      <c r="UUL933" s="14"/>
      <c r="UUM933" s="14"/>
      <c r="UUN933" s="14"/>
      <c r="UUO933" s="14"/>
      <c r="UUP933" s="14"/>
      <c r="UUQ933" s="14"/>
      <c r="UUR933" s="14"/>
      <c r="UUS933" s="14"/>
      <c r="UUT933" s="14"/>
      <c r="UUU933" s="14"/>
      <c r="UUV933" s="14"/>
      <c r="UUW933" s="14"/>
      <c r="UUX933" s="14"/>
      <c r="UUY933" s="14"/>
      <c r="UUZ933" s="14"/>
      <c r="UVA933" s="14"/>
      <c r="UVB933" s="14"/>
      <c r="UVC933" s="14"/>
      <c r="UVD933" s="14"/>
      <c r="UVE933" s="14"/>
      <c r="UVF933" s="14"/>
      <c r="UVG933" s="14"/>
      <c r="UVH933" s="14"/>
      <c r="UVI933" s="14"/>
      <c r="UVJ933" s="14"/>
      <c r="UVK933" s="14"/>
      <c r="UVL933" s="14"/>
      <c r="UVM933" s="14"/>
      <c r="UVN933" s="14"/>
      <c r="UVO933" s="14"/>
      <c r="UVP933" s="14"/>
      <c r="UVQ933" s="14"/>
      <c r="UVR933" s="14"/>
      <c r="UVS933" s="14"/>
      <c r="UVT933" s="14"/>
      <c r="UVU933" s="14"/>
      <c r="UVV933" s="14"/>
      <c r="UVW933" s="14"/>
      <c r="UVX933" s="14"/>
      <c r="UVY933" s="14"/>
      <c r="UVZ933" s="14"/>
      <c r="UWA933" s="14"/>
      <c r="UWB933" s="14"/>
      <c r="UWC933" s="14"/>
      <c r="UWD933" s="14"/>
      <c r="UWE933" s="14"/>
      <c r="UWF933" s="14"/>
      <c r="UWG933" s="14"/>
      <c r="UWH933" s="14"/>
      <c r="UWI933" s="14"/>
      <c r="UWJ933" s="14"/>
      <c r="UWK933" s="14"/>
      <c r="UWL933" s="14"/>
      <c r="UWM933" s="14"/>
      <c r="UWN933" s="14"/>
      <c r="UWO933" s="14"/>
      <c r="UWP933" s="14"/>
      <c r="UWQ933" s="14"/>
      <c r="UWR933" s="14"/>
      <c r="UWS933" s="14"/>
      <c r="UWT933" s="14"/>
      <c r="UWU933" s="14"/>
      <c r="UWV933" s="14"/>
      <c r="UWW933" s="14"/>
      <c r="UWX933" s="14"/>
      <c r="UWY933" s="14"/>
      <c r="UWZ933" s="14"/>
      <c r="UXA933" s="14"/>
      <c r="UXB933" s="14"/>
      <c r="UXC933" s="14"/>
      <c r="UXD933" s="14"/>
      <c r="UXE933" s="14"/>
      <c r="UXF933" s="14"/>
      <c r="UXG933" s="14"/>
      <c r="UXH933" s="14"/>
      <c r="UXI933" s="14"/>
      <c r="UXJ933" s="14"/>
      <c r="UXK933" s="14"/>
      <c r="UXL933" s="14"/>
      <c r="UXM933" s="14"/>
      <c r="UXN933" s="14"/>
      <c r="UXO933" s="14"/>
      <c r="UXP933" s="14"/>
      <c r="UXQ933" s="14"/>
      <c r="UXR933" s="14"/>
      <c r="UXS933" s="14"/>
      <c r="UXT933" s="14"/>
      <c r="UXU933" s="14"/>
      <c r="UXV933" s="14"/>
      <c r="UXW933" s="14"/>
      <c r="UXX933" s="14"/>
      <c r="UXY933" s="14"/>
      <c r="UXZ933" s="14"/>
      <c r="UYA933" s="14"/>
      <c r="UYB933" s="14"/>
      <c r="UYC933" s="14"/>
      <c r="UYD933" s="14"/>
      <c r="UYE933" s="14"/>
      <c r="UYF933" s="14"/>
      <c r="UYG933" s="14"/>
      <c r="UYH933" s="14"/>
      <c r="UYI933" s="14"/>
      <c r="UYJ933" s="14"/>
      <c r="UYK933" s="14"/>
      <c r="UYL933" s="14"/>
      <c r="UYM933" s="14"/>
      <c r="UYN933" s="14"/>
      <c r="UYO933" s="14"/>
      <c r="UYP933" s="14"/>
      <c r="UYQ933" s="14"/>
      <c r="UYR933" s="14"/>
      <c r="UYS933" s="14"/>
      <c r="UYT933" s="14"/>
      <c r="UYU933" s="14"/>
      <c r="UYV933" s="14"/>
      <c r="UYW933" s="14"/>
      <c r="UYX933" s="14"/>
      <c r="UYY933" s="14"/>
      <c r="UYZ933" s="14"/>
      <c r="UZA933" s="14"/>
      <c r="UZB933" s="14"/>
      <c r="UZC933" s="14"/>
      <c r="UZD933" s="14"/>
      <c r="UZE933" s="14"/>
      <c r="UZF933" s="14"/>
      <c r="UZG933" s="14"/>
      <c r="UZH933" s="14"/>
      <c r="UZI933" s="14"/>
      <c r="UZJ933" s="14"/>
      <c r="UZK933" s="14"/>
      <c r="UZL933" s="14"/>
      <c r="UZM933" s="14"/>
      <c r="UZN933" s="14"/>
      <c r="UZO933" s="14"/>
      <c r="UZP933" s="14"/>
      <c r="UZQ933" s="14"/>
      <c r="UZR933" s="14"/>
      <c r="UZS933" s="14"/>
      <c r="UZT933" s="14"/>
      <c r="UZU933" s="14"/>
      <c r="UZV933" s="14"/>
      <c r="UZW933" s="14"/>
      <c r="UZX933" s="14"/>
      <c r="UZY933" s="14"/>
      <c r="UZZ933" s="14"/>
      <c r="VAA933" s="14"/>
      <c r="VAB933" s="14"/>
      <c r="VAC933" s="14"/>
      <c r="VAD933" s="14"/>
      <c r="VAE933" s="14"/>
      <c r="VAF933" s="14"/>
      <c r="VAG933" s="14"/>
      <c r="VAH933" s="14"/>
      <c r="VAI933" s="14"/>
      <c r="VAJ933" s="14"/>
      <c r="VAK933" s="14"/>
      <c r="VAL933" s="14"/>
      <c r="VAM933" s="14"/>
      <c r="VAN933" s="14"/>
      <c r="VAO933" s="14"/>
      <c r="VAP933" s="14"/>
      <c r="VAQ933" s="14"/>
      <c r="VAR933" s="14"/>
      <c r="VAS933" s="14"/>
      <c r="VAT933" s="14"/>
      <c r="VAU933" s="14"/>
      <c r="VAV933" s="14"/>
      <c r="VAW933" s="14"/>
      <c r="VAX933" s="14"/>
      <c r="VAY933" s="14"/>
      <c r="VAZ933" s="14"/>
      <c r="VBA933" s="14"/>
      <c r="VBB933" s="14"/>
      <c r="VBC933" s="14"/>
      <c r="VBD933" s="14"/>
      <c r="VBE933" s="14"/>
      <c r="VBF933" s="14"/>
      <c r="VBG933" s="14"/>
      <c r="VBH933" s="14"/>
      <c r="VBI933" s="14"/>
      <c r="VBJ933" s="14"/>
      <c r="VBK933" s="14"/>
      <c r="VBL933" s="14"/>
      <c r="VBM933" s="14"/>
      <c r="VBN933" s="14"/>
      <c r="VBO933" s="14"/>
      <c r="VBP933" s="14"/>
      <c r="VBQ933" s="14"/>
      <c r="VBR933" s="14"/>
      <c r="VBS933" s="14"/>
      <c r="VBT933" s="14"/>
      <c r="VBU933" s="14"/>
      <c r="VBV933" s="14"/>
      <c r="VBW933" s="14"/>
      <c r="VBX933" s="14"/>
      <c r="VBY933" s="14"/>
      <c r="VBZ933" s="14"/>
      <c r="VCA933" s="14"/>
      <c r="VCB933" s="14"/>
      <c r="VCC933" s="14"/>
      <c r="VCD933" s="14"/>
      <c r="VCE933" s="14"/>
      <c r="VCF933" s="14"/>
      <c r="VCG933" s="14"/>
      <c r="VCH933" s="14"/>
      <c r="VCI933" s="14"/>
      <c r="VCJ933" s="14"/>
      <c r="VCK933" s="14"/>
      <c r="VCL933" s="14"/>
      <c r="VCM933" s="14"/>
      <c r="VCN933" s="14"/>
      <c r="VCO933" s="14"/>
      <c r="VCP933" s="14"/>
      <c r="VCQ933" s="14"/>
      <c r="VCR933" s="14"/>
      <c r="VCS933" s="14"/>
      <c r="VCT933" s="14"/>
      <c r="VCU933" s="14"/>
      <c r="VCV933" s="14"/>
      <c r="VCW933" s="14"/>
      <c r="VCX933" s="14"/>
      <c r="VCY933" s="14"/>
      <c r="VCZ933" s="14"/>
      <c r="VDA933" s="14"/>
      <c r="VDB933" s="14"/>
      <c r="VDC933" s="14"/>
      <c r="VDD933" s="14"/>
      <c r="VDE933" s="14"/>
      <c r="VDF933" s="14"/>
      <c r="VDG933" s="14"/>
      <c r="VDH933" s="14"/>
      <c r="VDI933" s="14"/>
      <c r="VDJ933" s="14"/>
      <c r="VDK933" s="14"/>
      <c r="VDL933" s="14"/>
      <c r="VDM933" s="14"/>
      <c r="VDN933" s="14"/>
      <c r="VDO933" s="14"/>
      <c r="VDP933" s="14"/>
      <c r="VDQ933" s="14"/>
      <c r="VDR933" s="14"/>
      <c r="VDS933" s="14"/>
      <c r="VDT933" s="14"/>
      <c r="VDU933" s="14"/>
      <c r="VDV933" s="14"/>
      <c r="VDW933" s="14"/>
      <c r="VDX933" s="14"/>
      <c r="VDY933" s="14"/>
      <c r="VDZ933" s="14"/>
      <c r="VEA933" s="14"/>
      <c r="VEB933" s="14"/>
      <c r="VEC933" s="14"/>
      <c r="VED933" s="14"/>
      <c r="VEE933" s="14"/>
      <c r="VEF933" s="14"/>
      <c r="VEG933" s="14"/>
      <c r="VEH933" s="14"/>
      <c r="VEI933" s="14"/>
      <c r="VEJ933" s="14"/>
      <c r="VEK933" s="14"/>
      <c r="VEL933" s="14"/>
      <c r="VEM933" s="14"/>
      <c r="VEN933" s="14"/>
      <c r="VEO933" s="14"/>
      <c r="VEP933" s="14"/>
      <c r="VEQ933" s="14"/>
      <c r="VER933" s="14"/>
      <c r="VES933" s="14"/>
      <c r="VET933" s="14"/>
      <c r="VEU933" s="14"/>
      <c r="VEV933" s="14"/>
      <c r="VEW933" s="14"/>
      <c r="VEX933" s="14"/>
      <c r="VEY933" s="14"/>
      <c r="VEZ933" s="14"/>
      <c r="VFA933" s="14"/>
      <c r="VFB933" s="14"/>
      <c r="VFC933" s="14"/>
      <c r="VFD933" s="14"/>
      <c r="VFE933" s="14"/>
      <c r="VFF933" s="14"/>
      <c r="VFG933" s="14"/>
      <c r="VFH933" s="14"/>
      <c r="VFI933" s="14"/>
      <c r="VFJ933" s="14"/>
      <c r="VFK933" s="14"/>
      <c r="VFL933" s="14"/>
      <c r="VFM933" s="14"/>
      <c r="VFN933" s="14"/>
      <c r="VFO933" s="14"/>
      <c r="VFP933" s="14"/>
      <c r="VFQ933" s="14"/>
      <c r="VFR933" s="14"/>
      <c r="VFS933" s="14"/>
      <c r="VFT933" s="14"/>
      <c r="VFU933" s="14"/>
      <c r="VFV933" s="14"/>
      <c r="VFW933" s="14"/>
      <c r="VFX933" s="14"/>
      <c r="VFY933" s="14"/>
      <c r="VFZ933" s="14"/>
      <c r="VGA933" s="14"/>
      <c r="VGB933" s="14"/>
      <c r="VGC933" s="14"/>
      <c r="VGD933" s="14"/>
      <c r="VGE933" s="14"/>
      <c r="VGF933" s="14"/>
      <c r="VGG933" s="14"/>
      <c r="VGH933" s="14"/>
      <c r="VGI933" s="14"/>
      <c r="VGJ933" s="14"/>
      <c r="VGK933" s="14"/>
      <c r="VGL933" s="14"/>
      <c r="VGM933" s="14"/>
      <c r="VGN933" s="14"/>
      <c r="VGO933" s="14"/>
      <c r="VGP933" s="14"/>
      <c r="VGQ933" s="14"/>
      <c r="VGR933" s="14"/>
      <c r="VGS933" s="14"/>
      <c r="VGT933" s="14"/>
      <c r="VGU933" s="14"/>
      <c r="VGV933" s="14"/>
      <c r="VGW933" s="14"/>
      <c r="VGX933" s="14"/>
      <c r="VGY933" s="14"/>
      <c r="VGZ933" s="14"/>
      <c r="VHA933" s="14"/>
      <c r="VHB933" s="14"/>
      <c r="VHC933" s="14"/>
      <c r="VHD933" s="14"/>
      <c r="VHE933" s="14"/>
      <c r="VHF933" s="14"/>
      <c r="VHG933" s="14"/>
      <c r="VHH933" s="14"/>
      <c r="VHI933" s="14"/>
      <c r="VHJ933" s="14"/>
      <c r="VHK933" s="14"/>
      <c r="VHL933" s="14"/>
      <c r="VHM933" s="14"/>
      <c r="VHN933" s="14"/>
      <c r="VHO933" s="14"/>
      <c r="VHP933" s="14"/>
      <c r="VHQ933" s="14"/>
      <c r="VHR933" s="14"/>
      <c r="VHS933" s="14"/>
      <c r="VHT933" s="14"/>
      <c r="VHU933" s="14"/>
      <c r="VHV933" s="14"/>
      <c r="VHW933" s="14"/>
      <c r="VHX933" s="14"/>
      <c r="VHY933" s="14"/>
      <c r="VHZ933" s="14"/>
      <c r="VIA933" s="14"/>
      <c r="VIB933" s="14"/>
      <c r="VIC933" s="14"/>
      <c r="VID933" s="14"/>
      <c r="VIE933" s="14"/>
      <c r="VIF933" s="14"/>
      <c r="VIG933" s="14"/>
      <c r="VIH933" s="14"/>
      <c r="VII933" s="14"/>
      <c r="VIJ933" s="14"/>
      <c r="VIK933" s="14"/>
      <c r="VIL933" s="14"/>
      <c r="VIM933" s="14"/>
      <c r="VIN933" s="14"/>
      <c r="VIO933" s="14"/>
      <c r="VIP933" s="14"/>
      <c r="VIQ933" s="14"/>
      <c r="VIR933" s="14"/>
      <c r="VIS933" s="14"/>
      <c r="VIT933" s="14"/>
      <c r="VIU933" s="14"/>
      <c r="VIV933" s="14"/>
      <c r="VIW933" s="14"/>
      <c r="VIX933" s="14"/>
      <c r="VIY933" s="14"/>
      <c r="VIZ933" s="14"/>
      <c r="VJA933" s="14"/>
      <c r="VJB933" s="14"/>
      <c r="VJC933" s="14"/>
      <c r="VJD933" s="14"/>
      <c r="VJE933" s="14"/>
      <c r="VJF933" s="14"/>
      <c r="VJG933" s="14"/>
      <c r="VJH933" s="14"/>
      <c r="VJI933" s="14"/>
      <c r="VJJ933" s="14"/>
      <c r="VJK933" s="14"/>
      <c r="VJL933" s="14"/>
      <c r="VJM933" s="14"/>
      <c r="VJN933" s="14"/>
      <c r="VJO933" s="14"/>
      <c r="VJP933" s="14"/>
      <c r="VJQ933" s="14"/>
      <c r="VJR933" s="14"/>
      <c r="VJS933" s="14"/>
      <c r="VJT933" s="14"/>
      <c r="VJU933" s="14"/>
      <c r="VJV933" s="14"/>
      <c r="VJW933" s="14"/>
      <c r="VJX933" s="14"/>
      <c r="VJY933" s="14"/>
      <c r="VJZ933" s="14"/>
      <c r="VKA933" s="14"/>
      <c r="VKB933" s="14"/>
      <c r="VKC933" s="14"/>
      <c r="VKD933" s="14"/>
      <c r="VKE933" s="14"/>
      <c r="VKF933" s="14"/>
      <c r="VKG933" s="14"/>
      <c r="VKH933" s="14"/>
      <c r="VKI933" s="14"/>
      <c r="VKJ933" s="14"/>
      <c r="VKK933" s="14"/>
      <c r="VKL933" s="14"/>
      <c r="VKM933" s="14"/>
      <c r="VKN933" s="14"/>
      <c r="VKO933" s="14"/>
      <c r="VKP933" s="14"/>
      <c r="VKQ933" s="14"/>
      <c r="VKR933" s="14"/>
      <c r="VKS933" s="14"/>
      <c r="VKT933" s="14"/>
      <c r="VKU933" s="14"/>
      <c r="VKV933" s="14"/>
      <c r="VKW933" s="14"/>
      <c r="VKX933" s="14"/>
      <c r="VKY933" s="14"/>
      <c r="VKZ933" s="14"/>
      <c r="VLA933" s="14"/>
      <c r="VLB933" s="14"/>
      <c r="VLC933" s="14"/>
      <c r="VLD933" s="14"/>
      <c r="VLE933" s="14"/>
      <c r="VLF933" s="14"/>
      <c r="VLG933" s="14"/>
      <c r="VLH933" s="14"/>
      <c r="VLI933" s="14"/>
      <c r="VLJ933" s="14"/>
      <c r="VLK933" s="14"/>
      <c r="VLL933" s="14"/>
      <c r="VLM933" s="14"/>
      <c r="VLN933" s="14"/>
      <c r="VLO933" s="14"/>
      <c r="VLP933" s="14"/>
      <c r="VLQ933" s="14"/>
      <c r="VLR933" s="14"/>
      <c r="VLS933" s="14"/>
      <c r="VLT933" s="14"/>
      <c r="VLU933" s="14"/>
      <c r="VLV933" s="14"/>
      <c r="VLW933" s="14"/>
      <c r="VLX933" s="14"/>
      <c r="VLY933" s="14"/>
      <c r="VLZ933" s="14"/>
      <c r="VMA933" s="14"/>
      <c r="VMB933" s="14"/>
      <c r="VMC933" s="14"/>
      <c r="VMD933" s="14"/>
      <c r="VME933" s="14"/>
      <c r="VMF933" s="14"/>
      <c r="VMG933" s="14"/>
      <c r="VMH933" s="14"/>
      <c r="VMI933" s="14"/>
      <c r="VMJ933" s="14"/>
      <c r="VMK933" s="14"/>
      <c r="VML933" s="14"/>
      <c r="VMM933" s="14"/>
      <c r="VMN933" s="14"/>
      <c r="VMO933" s="14"/>
      <c r="VMP933" s="14"/>
      <c r="VMQ933" s="14"/>
      <c r="VMR933" s="14"/>
      <c r="VMS933" s="14"/>
      <c r="VMT933" s="14"/>
      <c r="VMU933" s="14"/>
      <c r="VMV933" s="14"/>
      <c r="VMW933" s="14"/>
      <c r="VMX933" s="14"/>
      <c r="VMY933" s="14"/>
      <c r="VMZ933" s="14"/>
      <c r="VNA933" s="14"/>
      <c r="VNB933" s="14"/>
      <c r="VNC933" s="14"/>
      <c r="VND933" s="14"/>
      <c r="VNE933" s="14"/>
      <c r="VNF933" s="14"/>
      <c r="VNG933" s="14"/>
      <c r="VNH933" s="14"/>
      <c r="VNI933" s="14"/>
      <c r="VNJ933" s="14"/>
      <c r="VNK933" s="14"/>
      <c r="VNL933" s="14"/>
      <c r="VNM933" s="14"/>
      <c r="VNN933" s="14"/>
      <c r="VNO933" s="14"/>
      <c r="VNP933" s="14"/>
      <c r="VNQ933" s="14"/>
      <c r="VNR933" s="14"/>
      <c r="VNS933" s="14"/>
      <c r="VNT933" s="14"/>
      <c r="VNU933" s="14"/>
      <c r="VNV933" s="14"/>
      <c r="VNW933" s="14"/>
      <c r="VNX933" s="14"/>
      <c r="VNY933" s="14"/>
      <c r="VNZ933" s="14"/>
      <c r="VOA933" s="14"/>
      <c r="VOB933" s="14"/>
      <c r="VOC933" s="14"/>
      <c r="VOD933" s="14"/>
      <c r="VOE933" s="14"/>
      <c r="VOF933" s="14"/>
      <c r="VOG933" s="14"/>
      <c r="VOH933" s="14"/>
      <c r="VOI933" s="14"/>
      <c r="VOJ933" s="14"/>
      <c r="VOK933" s="14"/>
      <c r="VOL933" s="14"/>
      <c r="VOM933" s="14"/>
      <c r="VON933" s="14"/>
      <c r="VOO933" s="14"/>
      <c r="VOP933" s="14"/>
      <c r="VOQ933" s="14"/>
      <c r="VOR933" s="14"/>
      <c r="VOS933" s="14"/>
      <c r="VOT933" s="14"/>
      <c r="VOU933" s="14"/>
      <c r="VOV933" s="14"/>
      <c r="VOW933" s="14"/>
      <c r="VOX933" s="14"/>
      <c r="VOY933" s="14"/>
      <c r="VOZ933" s="14"/>
      <c r="VPA933" s="14"/>
      <c r="VPB933" s="14"/>
      <c r="VPC933" s="14"/>
      <c r="VPD933" s="14"/>
      <c r="VPE933" s="14"/>
      <c r="VPF933" s="14"/>
      <c r="VPG933" s="14"/>
      <c r="VPH933" s="14"/>
      <c r="VPI933" s="14"/>
      <c r="VPJ933" s="14"/>
      <c r="VPK933" s="14"/>
      <c r="VPL933" s="14"/>
      <c r="VPM933" s="14"/>
      <c r="VPN933" s="14"/>
      <c r="VPO933" s="14"/>
      <c r="VPP933" s="14"/>
      <c r="VPQ933" s="14"/>
      <c r="VPR933" s="14"/>
      <c r="VPS933" s="14"/>
      <c r="VPT933" s="14"/>
      <c r="VPU933" s="14"/>
      <c r="VPV933" s="14"/>
      <c r="VPW933" s="14"/>
      <c r="VPX933" s="14"/>
      <c r="VPY933" s="14"/>
      <c r="VPZ933" s="14"/>
      <c r="VQA933" s="14"/>
      <c r="VQB933" s="14"/>
      <c r="VQC933" s="14"/>
      <c r="VQD933" s="14"/>
      <c r="VQE933" s="14"/>
      <c r="VQF933" s="14"/>
      <c r="VQG933" s="14"/>
      <c r="VQH933" s="14"/>
      <c r="VQI933" s="14"/>
      <c r="VQJ933" s="14"/>
      <c r="VQK933" s="14"/>
      <c r="VQL933" s="14"/>
      <c r="VQM933" s="14"/>
      <c r="VQN933" s="14"/>
      <c r="VQO933" s="14"/>
      <c r="VQP933" s="14"/>
      <c r="VQQ933" s="14"/>
      <c r="VQR933" s="14"/>
      <c r="VQS933" s="14"/>
      <c r="VQT933" s="14"/>
      <c r="VQU933" s="14"/>
      <c r="VQV933" s="14"/>
      <c r="VQW933" s="14"/>
      <c r="VQX933" s="14"/>
      <c r="VQY933" s="14"/>
      <c r="VQZ933" s="14"/>
      <c r="VRA933" s="14"/>
      <c r="VRB933" s="14"/>
      <c r="VRC933" s="14"/>
      <c r="VRD933" s="14"/>
      <c r="VRE933" s="14"/>
      <c r="VRF933" s="14"/>
      <c r="VRG933" s="14"/>
      <c r="VRH933" s="14"/>
      <c r="VRI933" s="14"/>
      <c r="VRJ933" s="14"/>
      <c r="VRK933" s="14"/>
      <c r="VRL933" s="14"/>
      <c r="VRM933" s="14"/>
      <c r="VRN933" s="14"/>
      <c r="VRO933" s="14"/>
      <c r="VRP933" s="14"/>
      <c r="VRQ933" s="14"/>
      <c r="VRR933" s="14"/>
      <c r="VRS933" s="14"/>
      <c r="VRT933" s="14"/>
      <c r="VRU933" s="14"/>
      <c r="VRV933" s="14"/>
      <c r="VRW933" s="14"/>
      <c r="VRX933" s="14"/>
      <c r="VRY933" s="14"/>
      <c r="VRZ933" s="14"/>
      <c r="VSA933" s="14"/>
      <c r="VSB933" s="14"/>
      <c r="VSC933" s="14"/>
      <c r="VSD933" s="14"/>
      <c r="VSE933" s="14"/>
      <c r="VSF933" s="14"/>
      <c r="VSG933" s="14"/>
      <c r="VSH933" s="14"/>
      <c r="VSI933" s="14"/>
      <c r="VSJ933" s="14"/>
      <c r="VSK933" s="14"/>
      <c r="VSL933" s="14"/>
      <c r="VSM933" s="14"/>
      <c r="VSN933" s="14"/>
      <c r="VSO933" s="14"/>
      <c r="VSP933" s="14"/>
      <c r="VSQ933" s="14"/>
      <c r="VSR933" s="14"/>
      <c r="VSS933" s="14"/>
      <c r="VST933" s="14"/>
      <c r="VSU933" s="14"/>
      <c r="VSV933" s="14"/>
      <c r="VSW933" s="14"/>
      <c r="VSX933" s="14"/>
      <c r="VSY933" s="14"/>
      <c r="VSZ933" s="14"/>
      <c r="VTA933" s="14"/>
      <c r="VTB933" s="14"/>
      <c r="VTC933" s="14"/>
      <c r="VTD933" s="14"/>
      <c r="VTE933" s="14"/>
      <c r="VTF933" s="14"/>
      <c r="VTG933" s="14"/>
      <c r="VTH933" s="14"/>
      <c r="VTI933" s="14"/>
      <c r="VTJ933" s="14"/>
      <c r="VTK933" s="14"/>
      <c r="VTL933" s="14"/>
      <c r="VTM933" s="14"/>
      <c r="VTN933" s="14"/>
      <c r="VTO933" s="14"/>
      <c r="VTP933" s="14"/>
      <c r="VTQ933" s="14"/>
      <c r="VTR933" s="14"/>
      <c r="VTS933" s="14"/>
      <c r="VTT933" s="14"/>
      <c r="VTU933" s="14"/>
      <c r="VTV933" s="14"/>
      <c r="VTW933" s="14"/>
      <c r="VTX933" s="14"/>
      <c r="VTY933" s="14"/>
      <c r="VTZ933" s="14"/>
      <c r="VUA933" s="14"/>
      <c r="VUB933" s="14"/>
      <c r="VUC933" s="14"/>
      <c r="VUD933" s="14"/>
      <c r="VUE933" s="14"/>
      <c r="VUF933" s="14"/>
      <c r="VUG933" s="14"/>
      <c r="VUH933" s="14"/>
      <c r="VUI933" s="14"/>
      <c r="VUJ933" s="14"/>
      <c r="VUK933" s="14"/>
      <c r="VUL933" s="14"/>
      <c r="VUM933" s="14"/>
      <c r="VUN933" s="14"/>
      <c r="VUO933" s="14"/>
      <c r="VUP933" s="14"/>
      <c r="VUQ933" s="14"/>
      <c r="VUR933" s="14"/>
      <c r="VUS933" s="14"/>
      <c r="VUT933" s="14"/>
      <c r="VUU933" s="14"/>
      <c r="VUV933" s="14"/>
      <c r="VUW933" s="14"/>
      <c r="VUX933" s="14"/>
      <c r="VUY933" s="14"/>
      <c r="VUZ933" s="14"/>
      <c r="VVA933" s="14"/>
      <c r="VVB933" s="14"/>
      <c r="VVC933" s="14"/>
      <c r="VVD933" s="14"/>
      <c r="VVE933" s="14"/>
      <c r="VVF933" s="14"/>
      <c r="VVG933" s="14"/>
      <c r="VVH933" s="14"/>
      <c r="VVI933" s="14"/>
      <c r="VVJ933" s="14"/>
      <c r="VVK933" s="14"/>
      <c r="VVL933" s="14"/>
      <c r="VVM933" s="14"/>
      <c r="VVN933" s="14"/>
      <c r="VVO933" s="14"/>
      <c r="VVP933" s="14"/>
      <c r="VVQ933" s="14"/>
      <c r="VVR933" s="14"/>
      <c r="VVS933" s="14"/>
      <c r="VVT933" s="14"/>
      <c r="VVU933" s="14"/>
      <c r="VVV933" s="14"/>
      <c r="VVW933" s="14"/>
      <c r="VVX933" s="14"/>
      <c r="VVY933" s="14"/>
      <c r="VVZ933" s="14"/>
      <c r="VWA933" s="14"/>
      <c r="VWB933" s="14"/>
      <c r="VWC933" s="14"/>
      <c r="VWD933" s="14"/>
      <c r="VWE933" s="14"/>
      <c r="VWF933" s="14"/>
      <c r="VWG933" s="14"/>
      <c r="VWH933" s="14"/>
      <c r="VWI933" s="14"/>
      <c r="VWJ933" s="14"/>
      <c r="VWK933" s="14"/>
      <c r="VWL933" s="14"/>
      <c r="VWM933" s="14"/>
      <c r="VWN933" s="14"/>
      <c r="VWO933" s="14"/>
      <c r="VWP933" s="14"/>
      <c r="VWQ933" s="14"/>
      <c r="VWR933" s="14"/>
      <c r="VWS933" s="14"/>
      <c r="VWT933" s="14"/>
      <c r="VWU933" s="14"/>
      <c r="VWV933" s="14"/>
      <c r="VWW933" s="14"/>
      <c r="VWX933" s="14"/>
      <c r="VWY933" s="14"/>
      <c r="VWZ933" s="14"/>
      <c r="VXA933" s="14"/>
      <c r="VXB933" s="14"/>
      <c r="VXC933" s="14"/>
      <c r="VXD933" s="14"/>
      <c r="VXE933" s="14"/>
      <c r="VXF933" s="14"/>
      <c r="VXG933" s="14"/>
      <c r="VXH933" s="14"/>
      <c r="VXI933" s="14"/>
      <c r="VXJ933" s="14"/>
      <c r="VXK933" s="14"/>
      <c r="VXL933" s="14"/>
      <c r="VXM933" s="14"/>
      <c r="VXN933" s="14"/>
      <c r="VXO933" s="14"/>
      <c r="VXP933" s="14"/>
      <c r="VXQ933" s="14"/>
      <c r="VXR933" s="14"/>
      <c r="VXS933" s="14"/>
      <c r="VXT933" s="14"/>
      <c r="VXU933" s="14"/>
      <c r="VXV933" s="14"/>
      <c r="VXW933" s="14"/>
      <c r="VXX933" s="14"/>
      <c r="VXY933" s="14"/>
      <c r="VXZ933" s="14"/>
      <c r="VYA933" s="14"/>
      <c r="VYB933" s="14"/>
      <c r="VYC933" s="14"/>
      <c r="VYD933" s="14"/>
      <c r="VYE933" s="14"/>
      <c r="VYF933" s="14"/>
      <c r="VYG933" s="14"/>
      <c r="VYH933" s="14"/>
      <c r="VYI933" s="14"/>
      <c r="VYJ933" s="14"/>
      <c r="VYK933" s="14"/>
      <c r="VYL933" s="14"/>
      <c r="VYM933" s="14"/>
      <c r="VYN933" s="14"/>
      <c r="VYO933" s="14"/>
      <c r="VYP933" s="14"/>
      <c r="VYQ933" s="14"/>
      <c r="VYR933" s="14"/>
      <c r="VYS933" s="14"/>
      <c r="VYT933" s="14"/>
      <c r="VYU933" s="14"/>
      <c r="VYV933" s="14"/>
      <c r="VYW933" s="14"/>
      <c r="VYX933" s="14"/>
      <c r="VYY933" s="14"/>
      <c r="VYZ933" s="14"/>
      <c r="VZA933" s="14"/>
      <c r="VZB933" s="14"/>
      <c r="VZC933" s="14"/>
      <c r="VZD933" s="14"/>
      <c r="VZE933" s="14"/>
      <c r="VZF933" s="14"/>
      <c r="VZG933" s="14"/>
      <c r="VZH933" s="14"/>
      <c r="VZI933" s="14"/>
      <c r="VZJ933" s="14"/>
      <c r="VZK933" s="14"/>
      <c r="VZL933" s="14"/>
      <c r="VZM933" s="14"/>
      <c r="VZN933" s="14"/>
      <c r="VZO933" s="14"/>
      <c r="VZP933" s="14"/>
      <c r="VZQ933" s="14"/>
      <c r="VZR933" s="14"/>
      <c r="VZS933" s="14"/>
      <c r="VZT933" s="14"/>
      <c r="VZU933" s="14"/>
      <c r="VZV933" s="14"/>
      <c r="VZW933" s="14"/>
      <c r="VZX933" s="14"/>
      <c r="VZY933" s="14"/>
      <c r="VZZ933" s="14"/>
      <c r="WAA933" s="14"/>
      <c r="WAB933" s="14"/>
      <c r="WAC933" s="14"/>
      <c r="WAD933" s="14"/>
      <c r="WAE933" s="14"/>
      <c r="WAF933" s="14"/>
      <c r="WAG933" s="14"/>
      <c r="WAH933" s="14"/>
      <c r="WAI933" s="14"/>
      <c r="WAJ933" s="14"/>
      <c r="WAK933" s="14"/>
      <c r="WAL933" s="14"/>
      <c r="WAM933" s="14"/>
      <c r="WAN933" s="14"/>
      <c r="WAO933" s="14"/>
      <c r="WAP933" s="14"/>
      <c r="WAQ933" s="14"/>
      <c r="WAR933" s="14"/>
      <c r="WAS933" s="14"/>
      <c r="WAT933" s="14"/>
      <c r="WAU933" s="14"/>
      <c r="WAV933" s="14"/>
      <c r="WAW933" s="14"/>
      <c r="WAX933" s="14"/>
      <c r="WAY933" s="14"/>
      <c r="WAZ933" s="14"/>
      <c r="WBA933" s="14"/>
      <c r="WBB933" s="14"/>
      <c r="WBC933" s="14"/>
      <c r="WBD933" s="14"/>
      <c r="WBE933" s="14"/>
      <c r="WBF933" s="14"/>
      <c r="WBG933" s="14"/>
      <c r="WBH933" s="14"/>
      <c r="WBI933" s="14"/>
      <c r="WBJ933" s="14"/>
      <c r="WBK933" s="14"/>
      <c r="WBL933" s="14"/>
      <c r="WBM933" s="14"/>
      <c r="WBN933" s="14"/>
      <c r="WBO933" s="14"/>
      <c r="WBP933" s="14"/>
      <c r="WBQ933" s="14"/>
      <c r="WBR933" s="14"/>
      <c r="WBS933" s="14"/>
      <c r="WBT933" s="14"/>
      <c r="WBU933" s="14"/>
      <c r="WBV933" s="14"/>
      <c r="WBW933" s="14"/>
      <c r="WBX933" s="14"/>
      <c r="WBY933" s="14"/>
      <c r="WBZ933" s="14"/>
      <c r="WCA933" s="14"/>
      <c r="WCB933" s="14"/>
      <c r="WCC933" s="14"/>
      <c r="WCD933" s="14"/>
      <c r="WCE933" s="14"/>
      <c r="WCF933" s="14"/>
      <c r="WCG933" s="14"/>
      <c r="WCH933" s="14"/>
      <c r="WCI933" s="14"/>
      <c r="WCJ933" s="14"/>
      <c r="WCK933" s="14"/>
      <c r="WCL933" s="14"/>
      <c r="WCM933" s="14"/>
      <c r="WCN933" s="14"/>
      <c r="WCO933" s="14"/>
      <c r="WCP933" s="14"/>
      <c r="WCQ933" s="14"/>
      <c r="WCR933" s="14"/>
      <c r="WCS933" s="14"/>
      <c r="WCT933" s="14"/>
      <c r="WCU933" s="14"/>
      <c r="WCV933" s="14"/>
      <c r="WCW933" s="14"/>
      <c r="WCX933" s="14"/>
      <c r="WCY933" s="14"/>
      <c r="WCZ933" s="14"/>
      <c r="WDA933" s="14"/>
      <c r="WDB933" s="14"/>
      <c r="WDC933" s="14"/>
      <c r="WDD933" s="14"/>
      <c r="WDE933" s="14"/>
      <c r="WDF933" s="14"/>
      <c r="WDG933" s="14"/>
      <c r="WDH933" s="14"/>
      <c r="WDI933" s="14"/>
      <c r="WDJ933" s="14"/>
      <c r="WDK933" s="14"/>
      <c r="WDL933" s="14"/>
      <c r="WDM933" s="14"/>
      <c r="WDN933" s="14"/>
      <c r="WDO933" s="14"/>
      <c r="WDP933" s="14"/>
      <c r="WDQ933" s="14"/>
      <c r="WDR933" s="14"/>
      <c r="WDS933" s="14"/>
      <c r="WDT933" s="14"/>
      <c r="WDU933" s="14"/>
      <c r="WDV933" s="14"/>
      <c r="WDW933" s="14"/>
      <c r="WDX933" s="14"/>
      <c r="WDY933" s="14"/>
      <c r="WDZ933" s="14"/>
      <c r="WEA933" s="14"/>
      <c r="WEB933" s="14"/>
      <c r="WEC933" s="14"/>
      <c r="WED933" s="14"/>
      <c r="WEE933" s="14"/>
      <c r="WEF933" s="14"/>
      <c r="WEG933" s="14"/>
      <c r="WEH933" s="14"/>
      <c r="WEI933" s="14"/>
      <c r="WEJ933" s="14"/>
      <c r="WEK933" s="14"/>
      <c r="WEL933" s="14"/>
      <c r="WEM933" s="14"/>
      <c r="WEN933" s="14"/>
      <c r="WEO933" s="14"/>
      <c r="WEP933" s="14"/>
      <c r="WEQ933" s="14"/>
      <c r="WER933" s="14"/>
      <c r="WES933" s="14"/>
      <c r="WET933" s="14"/>
      <c r="WEU933" s="14"/>
      <c r="WEV933" s="14"/>
      <c r="WEW933" s="14"/>
      <c r="WEX933" s="14"/>
      <c r="WEY933" s="14"/>
      <c r="WEZ933" s="14"/>
      <c r="WFA933" s="14"/>
      <c r="WFB933" s="14"/>
      <c r="WFC933" s="14"/>
      <c r="WFD933" s="14"/>
      <c r="WFE933" s="14"/>
      <c r="WFF933" s="14"/>
      <c r="WFG933" s="14"/>
      <c r="WFH933" s="14"/>
      <c r="WFI933" s="14"/>
      <c r="WFJ933" s="14"/>
      <c r="WFK933" s="14"/>
      <c r="WFL933" s="14"/>
      <c r="WFM933" s="14"/>
      <c r="WFN933" s="14"/>
      <c r="WFO933" s="14"/>
      <c r="WFP933" s="14"/>
      <c r="WFQ933" s="14"/>
      <c r="WFR933" s="14"/>
      <c r="WFS933" s="14"/>
      <c r="WFT933" s="14"/>
      <c r="WFU933" s="14"/>
      <c r="WFV933" s="14"/>
      <c r="WFW933" s="14"/>
      <c r="WFX933" s="14"/>
      <c r="WFY933" s="14"/>
      <c r="WFZ933" s="14"/>
      <c r="WGA933" s="14"/>
      <c r="WGB933" s="14"/>
      <c r="WGC933" s="14"/>
      <c r="WGD933" s="14"/>
      <c r="WGE933" s="14"/>
      <c r="WGF933" s="14"/>
      <c r="WGG933" s="14"/>
      <c r="WGH933" s="14"/>
      <c r="WGI933" s="14"/>
      <c r="WGJ933" s="14"/>
      <c r="WGK933" s="14"/>
      <c r="WGL933" s="14"/>
      <c r="WGM933" s="14"/>
      <c r="WGN933" s="14"/>
      <c r="WGO933" s="14"/>
      <c r="WGP933" s="14"/>
      <c r="WGQ933" s="14"/>
      <c r="WGR933" s="14"/>
      <c r="WGS933" s="14"/>
      <c r="WGT933" s="14"/>
      <c r="WGU933" s="14"/>
      <c r="WGV933" s="14"/>
      <c r="WGW933" s="14"/>
      <c r="WGX933" s="14"/>
      <c r="WGY933" s="14"/>
      <c r="WGZ933" s="14"/>
      <c r="WHA933" s="14"/>
      <c r="WHB933" s="14"/>
      <c r="WHC933" s="14"/>
      <c r="WHD933" s="14"/>
      <c r="WHE933" s="14"/>
      <c r="WHF933" s="14"/>
      <c r="WHG933" s="14"/>
      <c r="WHH933" s="14"/>
      <c r="WHI933" s="14"/>
      <c r="WHJ933" s="14"/>
      <c r="WHK933" s="14"/>
      <c r="WHL933" s="14"/>
      <c r="WHM933" s="14"/>
      <c r="WHN933" s="14"/>
      <c r="WHO933" s="14"/>
      <c r="WHP933" s="14"/>
      <c r="WHQ933" s="14"/>
      <c r="WHR933" s="14"/>
      <c r="WHS933" s="14"/>
      <c r="WHT933" s="14"/>
      <c r="WHU933" s="14"/>
      <c r="WHV933" s="14"/>
      <c r="WHW933" s="14"/>
      <c r="WHX933" s="14"/>
      <c r="WHY933" s="14"/>
      <c r="WHZ933" s="14"/>
      <c r="WIA933" s="14"/>
      <c r="WIB933" s="14"/>
      <c r="WIC933" s="14"/>
      <c r="WID933" s="14"/>
      <c r="WIE933" s="14"/>
      <c r="WIF933" s="14"/>
      <c r="WIG933" s="14"/>
      <c r="WIH933" s="14"/>
      <c r="WII933" s="14"/>
      <c r="WIJ933" s="14"/>
      <c r="WIK933" s="14"/>
      <c r="WIL933" s="14"/>
      <c r="WIM933" s="14"/>
      <c r="WIN933" s="14"/>
      <c r="WIO933" s="14"/>
      <c r="WIP933" s="14"/>
      <c r="WIQ933" s="14"/>
      <c r="WIR933" s="14"/>
      <c r="WIS933" s="14"/>
      <c r="WIT933" s="14"/>
      <c r="WIU933" s="14"/>
      <c r="WIV933" s="14"/>
      <c r="WIW933" s="14"/>
      <c r="WIX933" s="14"/>
      <c r="WIY933" s="14"/>
      <c r="WIZ933" s="14"/>
      <c r="WJA933" s="14"/>
      <c r="WJB933" s="14"/>
      <c r="WJC933" s="14"/>
      <c r="WJD933" s="14"/>
      <c r="WJE933" s="14"/>
      <c r="WJF933" s="14"/>
      <c r="WJG933" s="14"/>
      <c r="WJH933" s="14"/>
      <c r="WJI933" s="14"/>
      <c r="WJJ933" s="14"/>
      <c r="WJK933" s="14"/>
      <c r="WJL933" s="14"/>
      <c r="WJM933" s="14"/>
      <c r="WJN933" s="14"/>
      <c r="WJO933" s="14"/>
      <c r="WJP933" s="14"/>
      <c r="WJQ933" s="14"/>
      <c r="WJR933" s="14"/>
      <c r="WJS933" s="14"/>
      <c r="WJT933" s="14"/>
      <c r="WJU933" s="14"/>
      <c r="WJV933" s="14"/>
      <c r="WJW933" s="14"/>
      <c r="WJX933" s="14"/>
      <c r="WJY933" s="14"/>
      <c r="WJZ933" s="14"/>
      <c r="WKA933" s="14"/>
      <c r="WKB933" s="14"/>
      <c r="WKC933" s="14"/>
      <c r="WKD933" s="14"/>
      <c r="WKE933" s="14"/>
      <c r="WKF933" s="14"/>
      <c r="WKG933" s="14"/>
      <c r="WKH933" s="14"/>
      <c r="WKI933" s="14"/>
      <c r="WKJ933" s="14"/>
      <c r="WKK933" s="14"/>
      <c r="WKL933" s="14"/>
      <c r="WKM933" s="14"/>
      <c r="WKN933" s="14"/>
      <c r="WKO933" s="14"/>
      <c r="WKP933" s="14"/>
      <c r="WKQ933" s="14"/>
      <c r="WKR933" s="14"/>
      <c r="WKS933" s="14"/>
      <c r="WKT933" s="14"/>
      <c r="WKU933" s="14"/>
      <c r="WKV933" s="14"/>
      <c r="WKW933" s="14"/>
      <c r="WKX933" s="14"/>
      <c r="WKY933" s="14"/>
      <c r="WKZ933" s="14"/>
      <c r="WLA933" s="14"/>
      <c r="WLB933" s="14"/>
      <c r="WLC933" s="14"/>
      <c r="WLD933" s="14"/>
      <c r="WLE933" s="14"/>
      <c r="WLF933" s="14"/>
      <c r="WLG933" s="14"/>
      <c r="WLH933" s="14"/>
      <c r="WLI933" s="14"/>
      <c r="WLJ933" s="14"/>
      <c r="WLK933" s="14"/>
      <c r="WLL933" s="14"/>
      <c r="WLM933" s="14"/>
      <c r="WLN933" s="14"/>
      <c r="WLO933" s="14"/>
      <c r="WLP933" s="14"/>
      <c r="WLQ933" s="14"/>
      <c r="WLR933" s="14"/>
      <c r="WLS933" s="14"/>
      <c r="WLT933" s="14"/>
      <c r="WLU933" s="14"/>
      <c r="WLV933" s="14"/>
      <c r="WLW933" s="14"/>
      <c r="WLX933" s="14"/>
      <c r="WLY933" s="14"/>
      <c r="WLZ933" s="14"/>
      <c r="WMA933" s="14"/>
      <c r="WMB933" s="14"/>
      <c r="WMC933" s="14"/>
      <c r="WMD933" s="14"/>
      <c r="WME933" s="14"/>
      <c r="WMF933" s="14"/>
      <c r="WMG933" s="14"/>
      <c r="WMH933" s="14"/>
      <c r="WMI933" s="14"/>
      <c r="WMJ933" s="14"/>
      <c r="WMK933" s="14"/>
      <c r="WML933" s="14"/>
      <c r="WMM933" s="14"/>
      <c r="WMN933" s="14"/>
      <c r="WMO933" s="14"/>
      <c r="WMP933" s="14"/>
      <c r="WMQ933" s="14"/>
      <c r="WMR933" s="14"/>
      <c r="WMS933" s="14"/>
      <c r="WMT933" s="14"/>
      <c r="WMU933" s="14"/>
      <c r="WMV933" s="14"/>
      <c r="WMW933" s="14"/>
      <c r="WMX933" s="14"/>
      <c r="WMY933" s="14"/>
      <c r="WMZ933" s="14"/>
      <c r="WNA933" s="14"/>
      <c r="WNB933" s="14"/>
      <c r="WNC933" s="14"/>
      <c r="WND933" s="14"/>
      <c r="WNE933" s="14"/>
      <c r="WNF933" s="14"/>
      <c r="WNG933" s="14"/>
      <c r="WNH933" s="14"/>
      <c r="WNI933" s="14"/>
      <c r="WNJ933" s="14"/>
      <c r="WNK933" s="14"/>
      <c r="WNL933" s="14"/>
      <c r="WNM933" s="14"/>
      <c r="WNN933" s="14"/>
      <c r="WNO933" s="14"/>
      <c r="WNP933" s="14"/>
      <c r="WNQ933" s="14"/>
      <c r="WNR933" s="14"/>
      <c r="WNS933" s="14"/>
      <c r="WNT933" s="14"/>
      <c r="WNU933" s="14"/>
      <c r="WNV933" s="14"/>
      <c r="WNW933" s="14"/>
      <c r="WNX933" s="14"/>
      <c r="WNY933" s="14"/>
      <c r="WNZ933" s="14"/>
      <c r="WOA933" s="14"/>
      <c r="WOB933" s="14"/>
      <c r="WOC933" s="14"/>
      <c r="WOD933" s="14"/>
      <c r="WOE933" s="14"/>
      <c r="WOF933" s="14"/>
      <c r="WOG933" s="14"/>
      <c r="WOH933" s="14"/>
      <c r="WOI933" s="14"/>
      <c r="WOJ933" s="14"/>
      <c r="WOK933" s="14"/>
      <c r="WOL933" s="14"/>
      <c r="WOM933" s="14"/>
      <c r="WON933" s="14"/>
      <c r="WOO933" s="14"/>
      <c r="WOP933" s="14"/>
      <c r="WOQ933" s="14"/>
      <c r="WOR933" s="14"/>
      <c r="WOS933" s="14"/>
      <c r="WOT933" s="14"/>
      <c r="WOU933" s="14"/>
      <c r="WOV933" s="14"/>
      <c r="WOW933" s="14"/>
      <c r="WOX933" s="14"/>
      <c r="WOY933" s="14"/>
      <c r="WOZ933" s="14"/>
      <c r="WPA933" s="14"/>
      <c r="WPB933" s="14"/>
      <c r="WPC933" s="14"/>
      <c r="WPD933" s="14"/>
      <c r="WPE933" s="14"/>
      <c r="WPF933" s="14"/>
      <c r="WPG933" s="14"/>
      <c r="WPH933" s="14"/>
      <c r="WPI933" s="14"/>
      <c r="WPJ933" s="14"/>
      <c r="WPK933" s="14"/>
      <c r="WPL933" s="14"/>
      <c r="WPM933" s="14"/>
      <c r="WPN933" s="14"/>
      <c r="WPO933" s="14"/>
      <c r="WPP933" s="14"/>
      <c r="WPQ933" s="14"/>
      <c r="WPR933" s="14"/>
      <c r="WPS933" s="14"/>
      <c r="WPT933" s="14"/>
      <c r="WPU933" s="14"/>
      <c r="WPV933" s="14"/>
      <c r="WPW933" s="14"/>
      <c r="WPX933" s="14"/>
      <c r="WPY933" s="14"/>
      <c r="WPZ933" s="14"/>
      <c r="WQA933" s="14"/>
      <c r="WQB933" s="14"/>
      <c r="WQC933" s="14"/>
      <c r="WQD933" s="14"/>
      <c r="WQE933" s="14"/>
      <c r="WQF933" s="14"/>
      <c r="WQG933" s="14"/>
      <c r="WQH933" s="14"/>
      <c r="WQI933" s="14"/>
      <c r="WQJ933" s="14"/>
      <c r="WQK933" s="14"/>
      <c r="WQL933" s="14"/>
      <c r="WQM933" s="14"/>
      <c r="WQN933" s="14"/>
      <c r="WQO933" s="14"/>
      <c r="WQP933" s="14"/>
      <c r="WQQ933" s="14"/>
      <c r="WQR933" s="14"/>
      <c r="WQS933" s="14"/>
      <c r="WQT933" s="14"/>
      <c r="WQU933" s="14"/>
      <c r="WQV933" s="14"/>
      <c r="WQW933" s="14"/>
      <c r="WQX933" s="14"/>
      <c r="WQY933" s="14"/>
      <c r="WQZ933" s="14"/>
      <c r="WRA933" s="14"/>
      <c r="WRB933" s="14"/>
      <c r="WRC933" s="14"/>
      <c r="WRD933" s="14"/>
      <c r="WRE933" s="14"/>
      <c r="WRF933" s="14"/>
      <c r="WRG933" s="14"/>
      <c r="WRH933" s="14"/>
      <c r="WRI933" s="14"/>
      <c r="WRJ933" s="14"/>
      <c r="WRK933" s="14"/>
      <c r="WRL933" s="14"/>
      <c r="WRM933" s="14"/>
      <c r="WRN933" s="14"/>
      <c r="WRO933" s="14"/>
      <c r="WRP933" s="14"/>
      <c r="WRQ933" s="14"/>
      <c r="WRR933" s="14"/>
      <c r="WRS933" s="14"/>
      <c r="WRT933" s="14"/>
      <c r="WRU933" s="14"/>
      <c r="WRV933" s="14"/>
      <c r="WRW933" s="14"/>
      <c r="WRX933" s="14"/>
      <c r="WRY933" s="14"/>
      <c r="WRZ933" s="14"/>
      <c r="WSA933" s="14"/>
      <c r="WSB933" s="14"/>
      <c r="WSC933" s="14"/>
      <c r="WSD933" s="14"/>
      <c r="WSE933" s="14"/>
      <c r="WSF933" s="14"/>
      <c r="WSG933" s="14"/>
      <c r="WSH933" s="14"/>
      <c r="WSI933" s="14"/>
      <c r="WSJ933" s="14"/>
      <c r="WSK933" s="14"/>
      <c r="WSL933" s="14"/>
      <c r="WSM933" s="14"/>
      <c r="WSN933" s="14"/>
      <c r="WSO933" s="14"/>
      <c r="WSP933" s="14"/>
      <c r="WSQ933" s="14"/>
      <c r="WSR933" s="14"/>
      <c r="WSS933" s="14"/>
      <c r="WST933" s="14"/>
      <c r="WSU933" s="14"/>
      <c r="WSV933" s="14"/>
      <c r="WSW933" s="14"/>
      <c r="WSX933" s="14"/>
      <c r="WSY933" s="14"/>
      <c r="WSZ933" s="14"/>
      <c r="WTA933" s="14"/>
      <c r="WTB933" s="14"/>
      <c r="WTC933" s="14"/>
      <c r="WTD933" s="14"/>
      <c r="WTE933" s="14"/>
      <c r="WTF933" s="14"/>
      <c r="WTG933" s="14"/>
      <c r="WTH933" s="14"/>
      <c r="WTI933" s="14"/>
      <c r="WTJ933" s="14"/>
      <c r="WTK933" s="14"/>
      <c r="WTL933" s="14"/>
      <c r="WTM933" s="14"/>
      <c r="WTN933" s="14"/>
      <c r="WTO933" s="14"/>
      <c r="WTP933" s="14"/>
      <c r="WTQ933" s="14"/>
      <c r="WTR933" s="14"/>
      <c r="WTS933" s="14"/>
      <c r="WTT933" s="14"/>
      <c r="WTU933" s="14"/>
      <c r="WTV933" s="14"/>
      <c r="WTW933" s="14"/>
      <c r="WTX933" s="14"/>
      <c r="WTY933" s="14"/>
      <c r="WTZ933" s="14"/>
      <c r="WUA933" s="14"/>
      <c r="WUB933" s="14"/>
      <c r="WUC933" s="14"/>
      <c r="WUD933" s="14"/>
      <c r="WUE933" s="14"/>
      <c r="WUF933" s="14"/>
      <c r="WUG933" s="14"/>
      <c r="WUH933" s="14"/>
      <c r="WUI933" s="14"/>
      <c r="WUJ933" s="14"/>
      <c r="WUK933" s="14"/>
      <c r="WUL933" s="14"/>
      <c r="WUM933" s="14"/>
      <c r="WUN933" s="14"/>
      <c r="WUO933" s="14"/>
      <c r="WUP933" s="14"/>
      <c r="WUQ933" s="14"/>
      <c r="WUR933" s="14"/>
      <c r="WUS933" s="14"/>
      <c r="WUT933" s="14"/>
      <c r="WUU933" s="14"/>
      <c r="WUV933" s="14"/>
      <c r="WUW933" s="14"/>
      <c r="WUX933" s="14"/>
      <c r="WUY933" s="14"/>
      <c r="WUZ933" s="14"/>
      <c r="WVA933" s="14"/>
      <c r="WVB933" s="14"/>
      <c r="WVC933" s="14"/>
      <c r="WVD933" s="14"/>
      <c r="WVE933" s="14"/>
      <c r="WVF933" s="14"/>
      <c r="WVG933" s="14"/>
      <c r="WVH933" s="14"/>
      <c r="WVI933" s="14"/>
      <c r="WVJ933" s="14"/>
      <c r="WVK933" s="14"/>
      <c r="WVL933" s="14"/>
      <c r="WVM933" s="14"/>
      <c r="WVN933" s="14"/>
      <c r="WVO933" s="14"/>
      <c r="WVP933" s="14"/>
      <c r="WVQ933" s="14"/>
      <c r="WVR933" s="14"/>
      <c r="WVS933" s="14"/>
      <c r="WVT933" s="14"/>
      <c r="WVU933" s="14"/>
      <c r="WVV933" s="14"/>
      <c r="WVW933" s="14"/>
      <c r="WVX933" s="14"/>
      <c r="WVY933" s="14"/>
      <c r="WVZ933" s="14"/>
      <c r="WWA933" s="14"/>
      <c r="WWB933" s="14"/>
      <c r="WWC933" s="14"/>
      <c r="WWD933" s="14"/>
      <c r="WWE933" s="14"/>
      <c r="WWF933" s="14"/>
      <c r="WWG933" s="14"/>
      <c r="WWH933" s="14"/>
      <c r="WWI933" s="14"/>
      <c r="WWJ933" s="14"/>
      <c r="WWK933" s="14"/>
      <c r="WWL933" s="14"/>
      <c r="WWM933" s="14"/>
      <c r="WWN933" s="14"/>
      <c r="WWO933" s="14"/>
      <c r="WWP933" s="14"/>
      <c r="WWQ933" s="14"/>
      <c r="WWR933" s="14"/>
      <c r="WWS933" s="14"/>
      <c r="WWT933" s="14"/>
      <c r="WWU933" s="14"/>
      <c r="WWV933" s="14"/>
      <c r="WWW933" s="14"/>
      <c r="WWX933" s="14"/>
      <c r="WWY933" s="14"/>
      <c r="WWZ933" s="14"/>
      <c r="WXA933" s="14"/>
      <c r="WXB933" s="14"/>
      <c r="WXC933" s="14"/>
      <c r="WXD933" s="14"/>
      <c r="WXE933" s="14"/>
      <c r="WXF933" s="14"/>
      <c r="WXG933" s="14"/>
      <c r="WXH933" s="14"/>
      <c r="WXI933" s="14"/>
      <c r="WXJ933" s="14"/>
      <c r="WXK933" s="14"/>
      <c r="WXL933" s="14"/>
      <c r="WXM933" s="14"/>
      <c r="WXN933" s="14"/>
      <c r="WXO933" s="14"/>
      <c r="WXP933" s="14"/>
      <c r="WXQ933" s="14"/>
      <c r="WXR933" s="14"/>
      <c r="WXS933" s="14"/>
      <c r="WXT933" s="14"/>
      <c r="WXU933" s="14"/>
      <c r="WXV933" s="14"/>
      <c r="WXW933" s="14"/>
      <c r="WXX933" s="14"/>
      <c r="WXY933" s="14"/>
      <c r="WXZ933" s="14"/>
      <c r="WYA933" s="14"/>
      <c r="WYB933" s="14"/>
      <c r="WYC933" s="14"/>
      <c r="WYD933" s="14"/>
      <c r="WYE933" s="14"/>
      <c r="WYF933" s="14"/>
      <c r="WYG933" s="14"/>
      <c r="WYH933" s="14"/>
      <c r="WYI933" s="14"/>
      <c r="WYJ933" s="14"/>
      <c r="WYK933" s="14"/>
      <c r="WYL933" s="14"/>
      <c r="WYM933" s="14"/>
      <c r="WYN933" s="14"/>
      <c r="WYO933" s="14"/>
      <c r="WYP933" s="14"/>
      <c r="WYQ933" s="14"/>
      <c r="WYR933" s="14"/>
      <c r="WYS933" s="14"/>
      <c r="WYT933" s="14"/>
      <c r="WYU933" s="14"/>
      <c r="WYV933" s="14"/>
      <c r="WYW933" s="14"/>
      <c r="WYX933" s="14"/>
      <c r="WYY933" s="14"/>
      <c r="WYZ933" s="14"/>
      <c r="WZA933" s="14"/>
      <c r="WZB933" s="14"/>
      <c r="WZC933" s="14"/>
      <c r="WZD933" s="14"/>
      <c r="WZE933" s="14"/>
      <c r="WZF933" s="14"/>
      <c r="WZG933" s="14"/>
      <c r="WZH933" s="14"/>
      <c r="WZI933" s="14"/>
      <c r="WZJ933" s="14"/>
      <c r="WZK933" s="14"/>
      <c r="WZL933" s="14"/>
      <c r="WZM933" s="14"/>
      <c r="WZN933" s="14"/>
      <c r="WZO933" s="14"/>
      <c r="WZP933" s="14"/>
      <c r="WZQ933" s="14"/>
      <c r="WZR933" s="14"/>
      <c r="WZS933" s="14"/>
      <c r="WZT933" s="14"/>
      <c r="WZU933" s="14"/>
      <c r="WZV933" s="14"/>
      <c r="WZW933" s="14"/>
      <c r="WZX933" s="14"/>
      <c r="WZY933" s="14"/>
      <c r="WZZ933" s="14"/>
      <c r="XAA933" s="14"/>
      <c r="XAB933" s="14"/>
      <c r="XAC933" s="14"/>
      <c r="XAD933" s="14"/>
      <c r="XAE933" s="14"/>
      <c r="XAF933" s="14"/>
      <c r="XAG933" s="14"/>
      <c r="XAH933" s="14"/>
      <c r="XAI933" s="14"/>
      <c r="XAJ933" s="14"/>
      <c r="XAK933" s="14"/>
      <c r="XAL933" s="14"/>
      <c r="XAM933" s="14"/>
      <c r="XAN933" s="14"/>
      <c r="XAO933" s="14"/>
      <c r="XAP933" s="14"/>
      <c r="XAQ933" s="14"/>
      <c r="XAR933" s="14"/>
      <c r="XAS933" s="14"/>
      <c r="XAT933" s="14"/>
      <c r="XAU933" s="14"/>
      <c r="XAV933" s="14"/>
      <c r="XAW933" s="14"/>
      <c r="XAX933" s="14"/>
      <c r="XAY933" s="14"/>
      <c r="XAZ933" s="14"/>
      <c r="XBA933" s="14"/>
      <c r="XBB933" s="14"/>
      <c r="XBC933" s="14"/>
      <c r="XBD933" s="14"/>
      <c r="XBE933" s="14"/>
      <c r="XBF933" s="14"/>
      <c r="XBG933" s="14"/>
      <c r="XBH933" s="14"/>
      <c r="XBI933" s="14"/>
      <c r="XBJ933" s="14"/>
      <c r="XBK933" s="14"/>
      <c r="XBL933" s="14"/>
      <c r="XBM933" s="14"/>
      <c r="XBN933" s="14"/>
      <c r="XBO933" s="14"/>
      <c r="XBP933" s="14"/>
      <c r="XBQ933" s="14"/>
      <c r="XBR933" s="14"/>
      <c r="XBS933" s="14"/>
      <c r="XBT933" s="14"/>
      <c r="XBU933" s="14"/>
      <c r="XBV933" s="14"/>
      <c r="XBW933" s="14"/>
      <c r="XBX933" s="14"/>
      <c r="XBY933" s="14"/>
      <c r="XBZ933" s="14"/>
      <c r="XCA933" s="14"/>
      <c r="XCB933" s="14"/>
      <c r="XCC933" s="14"/>
      <c r="XCD933" s="14"/>
      <c r="XCE933" s="14"/>
      <c r="XCF933" s="14"/>
      <c r="XCG933" s="14"/>
      <c r="XCH933" s="14"/>
      <c r="XCI933" s="14"/>
      <c r="XCJ933" s="14"/>
      <c r="XCK933" s="14"/>
      <c r="XCL933" s="14"/>
      <c r="XCM933" s="14"/>
      <c r="XCN933" s="14"/>
      <c r="XCO933" s="14"/>
      <c r="XCP933" s="14"/>
      <c r="XCQ933" s="14"/>
      <c r="XCR933" s="14"/>
      <c r="XCS933" s="14"/>
      <c r="XCT933" s="14"/>
      <c r="XCU933" s="14"/>
      <c r="XCV933" s="14"/>
      <c r="XCW933" s="14"/>
      <c r="XCX933" s="14"/>
      <c r="XCY933" s="14"/>
      <c r="XCZ933" s="14"/>
      <c r="XDA933" s="14"/>
      <c r="XDB933" s="14"/>
      <c r="XDC933" s="14"/>
      <c r="XDD933" s="14"/>
      <c r="XDE933" s="14"/>
      <c r="XDF933" s="14"/>
      <c r="XDG933" s="14"/>
      <c r="XDH933" s="14"/>
      <c r="XDI933" s="14"/>
      <c r="XDJ933" s="14"/>
      <c r="XDK933" s="14"/>
      <c r="XDL933" s="14"/>
      <c r="XDM933" s="14"/>
      <c r="XDN933" s="14"/>
      <c r="XDO933" s="14"/>
      <c r="XDP933" s="14"/>
      <c r="XDQ933" s="14"/>
      <c r="XDR933" s="14"/>
      <c r="XDS933" s="14"/>
      <c r="XDT933" s="14"/>
      <c r="XDU933" s="14"/>
      <c r="XDV933" s="14"/>
      <c r="XDW933" s="14"/>
      <c r="XDX933" s="14"/>
      <c r="XDY933" s="14"/>
      <c r="XDZ933" s="14"/>
      <c r="XEA933" s="14"/>
      <c r="XEB933" s="14"/>
      <c r="XEC933" s="14"/>
      <c r="XED933" s="14"/>
      <c r="XEE933" s="14"/>
      <c r="XEF933" s="14"/>
      <c r="XEG933" s="14"/>
      <c r="XEH933" s="14"/>
      <c r="XEI933" s="14"/>
      <c r="XEJ933" s="14"/>
      <c r="XEK933" s="14"/>
      <c r="XEL933" s="14"/>
      <c r="XEM933" s="14"/>
      <c r="XEN933" s="14"/>
      <c r="XEO933" s="14"/>
      <c r="XEP933" s="14"/>
      <c r="XEQ933" s="14"/>
      <c r="XER933" s="14"/>
      <c r="XES933" s="14"/>
      <c r="XET933" s="14"/>
      <c r="XEU933" s="14"/>
      <c r="XEV933" s="14"/>
      <c r="XEW933" s="14"/>
      <c r="XEX933" s="14"/>
      <c r="XEY933" s="14"/>
      <c r="XEZ933" s="14"/>
    </row>
    <row r="934" spans="1:16380" ht="22.5" hidden="1" customHeight="1" x14ac:dyDescent="0.25">
      <c r="A934" s="83" t="str">
        <f t="shared" si="234"/>
        <v>881.</v>
      </c>
      <c r="B934" s="26">
        <v>1705</v>
      </c>
      <c r="C934" s="40" t="s">
        <v>1451</v>
      </c>
      <c r="D934" s="26">
        <v>1978</v>
      </c>
      <c r="E934" s="83" t="s">
        <v>2957</v>
      </c>
      <c r="F934" s="83" t="s">
        <v>2959</v>
      </c>
      <c r="G934" s="26">
        <v>2</v>
      </c>
      <c r="H934" s="26">
        <v>3</v>
      </c>
      <c r="I934" s="178">
        <v>913.19</v>
      </c>
      <c r="J934" s="178">
        <v>837.19</v>
      </c>
      <c r="K934" s="178">
        <v>837.19</v>
      </c>
      <c r="L934" s="187">
        <v>34</v>
      </c>
      <c r="M934" s="186">
        <f t="shared" si="235"/>
        <v>5770141</v>
      </c>
      <c r="N934" s="186"/>
      <c r="O934" s="186"/>
      <c r="P934" s="186"/>
      <c r="Q934" s="176">
        <f t="shared" si="236"/>
        <v>5770141</v>
      </c>
      <c r="R934" s="186"/>
      <c r="S934" s="187"/>
      <c r="T934" s="186"/>
      <c r="U934" s="186">
        <v>767</v>
      </c>
      <c r="V934" s="186">
        <f>U934*7523</f>
        <v>5770141</v>
      </c>
      <c r="W934" s="186"/>
      <c r="X934" s="186"/>
      <c r="Y934" s="186"/>
      <c r="Z934" s="186"/>
      <c r="AA934" s="186"/>
      <c r="AB934" s="186"/>
      <c r="AC934" s="178"/>
      <c r="AD934" s="178"/>
      <c r="AE934" s="176"/>
      <c r="AF934" s="186"/>
      <c r="AG934" s="317">
        <v>2025</v>
      </c>
      <c r="AH934" s="158"/>
      <c r="AI934" s="175"/>
      <c r="AJ934" s="162"/>
      <c r="AK934" s="15">
        <f t="shared" si="237"/>
        <v>881</v>
      </c>
      <c r="AL934" s="15" t="s">
        <v>155</v>
      </c>
      <c r="AM934" s="15" t="str">
        <f t="shared" si="238"/>
        <v>881.</v>
      </c>
      <c r="AN934" s="179"/>
      <c r="AO934" s="15"/>
      <c r="AP934" s="16"/>
    </row>
    <row r="935" spans="1:16380" ht="22.5" hidden="1" customHeight="1" x14ac:dyDescent="0.25">
      <c r="A935" s="83" t="str">
        <f t="shared" si="234"/>
        <v>882.</v>
      </c>
      <c r="B935" s="26">
        <v>1712</v>
      </c>
      <c r="C935" s="40" t="s">
        <v>1452</v>
      </c>
      <c r="D935" s="26">
        <v>1969</v>
      </c>
      <c r="E935" s="83" t="s">
        <v>2957</v>
      </c>
      <c r="F935" s="83" t="s">
        <v>2959</v>
      </c>
      <c r="G935" s="26">
        <v>2</v>
      </c>
      <c r="H935" s="26">
        <v>1</v>
      </c>
      <c r="I935" s="178">
        <v>401.5</v>
      </c>
      <c r="J935" s="178">
        <v>359.9</v>
      </c>
      <c r="K935" s="178">
        <v>359.9</v>
      </c>
      <c r="L935" s="187">
        <v>16</v>
      </c>
      <c r="M935" s="186">
        <f t="shared" si="235"/>
        <v>1746230</v>
      </c>
      <c r="N935" s="186"/>
      <c r="O935" s="186"/>
      <c r="P935" s="186"/>
      <c r="Q935" s="176">
        <f t="shared" si="236"/>
        <v>1746230</v>
      </c>
      <c r="R935" s="186">
        <v>1746230</v>
      </c>
      <c r="S935" s="187"/>
      <c r="T935" s="186"/>
      <c r="U935" s="186"/>
      <c r="V935" s="186"/>
      <c r="W935" s="186"/>
      <c r="X935" s="186"/>
      <c r="Y935" s="186"/>
      <c r="Z935" s="186"/>
      <c r="AA935" s="186"/>
      <c r="AB935" s="186"/>
      <c r="AC935" s="178"/>
      <c r="AD935" s="178"/>
      <c r="AE935" s="176"/>
      <c r="AF935" s="186"/>
      <c r="AG935" s="317">
        <v>2025</v>
      </c>
      <c r="AH935" s="158"/>
      <c r="AI935" s="175"/>
      <c r="AJ935" s="162"/>
      <c r="AK935" s="15">
        <f t="shared" si="237"/>
        <v>882</v>
      </c>
      <c r="AL935" s="15" t="s">
        <v>155</v>
      </c>
      <c r="AM935" s="15" t="str">
        <f t="shared" si="238"/>
        <v>882.</v>
      </c>
      <c r="AN935" s="179"/>
      <c r="AO935" s="15"/>
      <c r="AP935" s="16"/>
    </row>
    <row r="936" spans="1:16380" ht="22.5" hidden="1" customHeight="1" x14ac:dyDescent="0.25">
      <c r="A936" s="83" t="str">
        <f t="shared" si="234"/>
        <v>883.</v>
      </c>
      <c r="B936" s="26">
        <v>1715</v>
      </c>
      <c r="C936" s="40" t="s">
        <v>1453</v>
      </c>
      <c r="D936" s="26">
        <v>1963</v>
      </c>
      <c r="E936" s="83" t="s">
        <v>2957</v>
      </c>
      <c r="F936" s="83" t="s">
        <v>2959</v>
      </c>
      <c r="G936" s="26">
        <v>2</v>
      </c>
      <c r="H936" s="26">
        <v>1</v>
      </c>
      <c r="I936" s="178">
        <v>410.7</v>
      </c>
      <c r="J936" s="178">
        <v>365.7</v>
      </c>
      <c r="K936" s="178">
        <v>365.7</v>
      </c>
      <c r="L936" s="187">
        <v>12</v>
      </c>
      <c r="M936" s="186">
        <f t="shared" si="235"/>
        <v>425592.8</v>
      </c>
      <c r="N936" s="186"/>
      <c r="O936" s="186"/>
      <c r="P936" s="186"/>
      <c r="Q936" s="176">
        <f t="shared" si="236"/>
        <v>425592.8</v>
      </c>
      <c r="R936" s="186">
        <v>425592.8</v>
      </c>
      <c r="S936" s="187"/>
      <c r="T936" s="186"/>
      <c r="U936" s="186"/>
      <c r="V936" s="186"/>
      <c r="W936" s="186"/>
      <c r="X936" s="186"/>
      <c r="Y936" s="186"/>
      <c r="Z936" s="186"/>
      <c r="AA936" s="186"/>
      <c r="AB936" s="186"/>
      <c r="AC936" s="178"/>
      <c r="AD936" s="178"/>
      <c r="AE936" s="176"/>
      <c r="AF936" s="186"/>
      <c r="AG936" s="317">
        <v>2025</v>
      </c>
      <c r="AH936" s="158"/>
      <c r="AI936" s="175"/>
      <c r="AJ936" s="162"/>
      <c r="AK936" s="15">
        <f t="shared" si="237"/>
        <v>883</v>
      </c>
      <c r="AL936" s="15" t="s">
        <v>155</v>
      </c>
      <c r="AM936" s="15" t="str">
        <f t="shared" si="238"/>
        <v>883.</v>
      </c>
      <c r="AN936" s="179"/>
      <c r="AO936" s="15"/>
      <c r="AP936" s="16"/>
    </row>
    <row r="937" spans="1:16380" ht="31.5" hidden="1" customHeight="1" x14ac:dyDescent="0.25">
      <c r="A937" s="83"/>
      <c r="B937" s="26"/>
      <c r="C937" s="227" t="s">
        <v>1854</v>
      </c>
      <c r="D937" s="26"/>
      <c r="E937" s="135"/>
      <c r="F937" s="83"/>
      <c r="G937" s="32"/>
      <c r="H937" s="32"/>
      <c r="I937" s="211">
        <f>I938+I939+I940</f>
        <v>9823.3000000000011</v>
      </c>
      <c r="J937" s="211">
        <f t="shared" ref="J937:AB937" si="239">J938+J939+J940</f>
        <v>9028.1000000000022</v>
      </c>
      <c r="K937" s="211">
        <f t="shared" si="239"/>
        <v>8884.2000000000007</v>
      </c>
      <c r="L937" s="216">
        <f t="shared" si="239"/>
        <v>345</v>
      </c>
      <c r="M937" s="211">
        <f t="shared" si="239"/>
        <v>17245304.930000003</v>
      </c>
      <c r="N937" s="211"/>
      <c r="O937" s="211"/>
      <c r="P937" s="211"/>
      <c r="Q937" s="174">
        <f t="shared" si="236"/>
        <v>17245304.930000003</v>
      </c>
      <c r="R937" s="211">
        <f t="shared" si="239"/>
        <v>1657399.7</v>
      </c>
      <c r="S937" s="216"/>
      <c r="T937" s="211"/>
      <c r="U937" s="211">
        <f t="shared" si="239"/>
        <v>1733</v>
      </c>
      <c r="V937" s="211">
        <f t="shared" si="239"/>
        <v>13037359</v>
      </c>
      <c r="W937" s="211">
        <f t="shared" si="239"/>
        <v>822.7</v>
      </c>
      <c r="X937" s="211">
        <f t="shared" si="239"/>
        <v>1821457.8</v>
      </c>
      <c r="Y937" s="211">
        <f t="shared" si="239"/>
        <v>150.86000000000001</v>
      </c>
      <c r="Z937" s="211">
        <f t="shared" si="239"/>
        <v>474907.28</v>
      </c>
      <c r="AA937" s="211">
        <f t="shared" si="239"/>
        <v>94.95</v>
      </c>
      <c r="AB937" s="211">
        <f t="shared" si="239"/>
        <v>254181.15</v>
      </c>
      <c r="AC937" s="211"/>
      <c r="AD937" s="211"/>
      <c r="AE937" s="211"/>
      <c r="AF937" s="211"/>
      <c r="AG937" s="213"/>
      <c r="AH937" s="158"/>
      <c r="AI937" s="175"/>
      <c r="AJ937" s="218"/>
      <c r="AK937" s="15"/>
      <c r="AL937" s="15"/>
      <c r="AM937" s="15"/>
      <c r="AN937" s="241"/>
      <c r="AO937" s="15"/>
      <c r="AP937" s="16"/>
    </row>
    <row r="938" spans="1:16380" ht="22.5" hidden="1" customHeight="1" x14ac:dyDescent="0.25">
      <c r="A938" s="83"/>
      <c r="B938" s="26"/>
      <c r="C938" s="215" t="s">
        <v>1202</v>
      </c>
      <c r="D938" s="26"/>
      <c r="E938" s="135"/>
      <c r="F938" s="83"/>
      <c r="G938" s="26"/>
      <c r="H938" s="26"/>
      <c r="I938" s="211"/>
      <c r="J938" s="211"/>
      <c r="K938" s="211"/>
      <c r="L938" s="216"/>
      <c r="M938" s="211"/>
      <c r="N938" s="211"/>
      <c r="O938" s="211"/>
      <c r="P938" s="211"/>
      <c r="Q938" s="174"/>
      <c r="R938" s="211"/>
      <c r="S938" s="216"/>
      <c r="T938" s="211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  <c r="AE938" s="211"/>
      <c r="AF938" s="211"/>
      <c r="AG938" s="213"/>
      <c r="AH938" s="158"/>
      <c r="AI938" s="175"/>
      <c r="AJ938" s="218"/>
      <c r="AK938" s="15"/>
      <c r="AL938" s="15"/>
      <c r="AM938" s="15"/>
      <c r="AN938" s="241"/>
      <c r="AO938" s="15"/>
      <c r="AP938" s="16"/>
    </row>
    <row r="939" spans="1:16380" ht="22.5" hidden="1" customHeight="1" x14ac:dyDescent="0.25">
      <c r="A939" s="83"/>
      <c r="B939" s="26"/>
      <c r="C939" s="215" t="s">
        <v>1203</v>
      </c>
      <c r="D939" s="26"/>
      <c r="E939" s="135"/>
      <c r="F939" s="83"/>
      <c r="G939" s="26"/>
      <c r="H939" s="26"/>
      <c r="I939" s="211"/>
      <c r="J939" s="211"/>
      <c r="K939" s="211"/>
      <c r="L939" s="216"/>
      <c r="M939" s="211"/>
      <c r="N939" s="211"/>
      <c r="O939" s="211"/>
      <c r="P939" s="211"/>
      <c r="Q939" s="174"/>
      <c r="R939" s="211"/>
      <c r="S939" s="216"/>
      <c r="T939" s="211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  <c r="AE939" s="211"/>
      <c r="AF939" s="211"/>
      <c r="AG939" s="221"/>
      <c r="AH939" s="158"/>
      <c r="AI939" s="175"/>
      <c r="AJ939" s="218"/>
      <c r="AK939" s="15"/>
      <c r="AL939" s="15"/>
      <c r="AM939" s="15"/>
      <c r="AN939" s="222"/>
      <c r="AO939" s="15"/>
      <c r="AP939" s="16"/>
    </row>
    <row r="940" spans="1:16380" s="35" customFormat="1" ht="22.5" hidden="1" customHeight="1" x14ac:dyDescent="0.25">
      <c r="A940" s="85"/>
      <c r="B940" s="56"/>
      <c r="C940" s="215" t="s">
        <v>1204</v>
      </c>
      <c r="D940" s="26"/>
      <c r="E940" s="135"/>
      <c r="F940" s="83"/>
      <c r="G940" s="26"/>
      <c r="H940" s="32"/>
      <c r="I940" s="211">
        <f>SUM(I941:I955)</f>
        <v>9823.3000000000011</v>
      </c>
      <c r="J940" s="211">
        <f t="shared" ref="J940:AB940" si="240">SUM(J941:J955)</f>
        <v>9028.1000000000022</v>
      </c>
      <c r="K940" s="211">
        <f t="shared" si="240"/>
        <v>8884.2000000000007</v>
      </c>
      <c r="L940" s="216">
        <f t="shared" si="240"/>
        <v>345</v>
      </c>
      <c r="M940" s="211">
        <f t="shared" si="240"/>
        <v>17245304.930000003</v>
      </c>
      <c r="N940" s="211"/>
      <c r="O940" s="211"/>
      <c r="P940" s="211"/>
      <c r="Q940" s="174">
        <f t="shared" si="236"/>
        <v>17245304.930000003</v>
      </c>
      <c r="R940" s="211">
        <f t="shared" si="240"/>
        <v>1657399.7</v>
      </c>
      <c r="S940" s="216"/>
      <c r="T940" s="211"/>
      <c r="U940" s="211">
        <f t="shared" si="240"/>
        <v>1733</v>
      </c>
      <c r="V940" s="211">
        <f t="shared" si="240"/>
        <v>13037359</v>
      </c>
      <c r="W940" s="211">
        <f t="shared" si="240"/>
        <v>822.7</v>
      </c>
      <c r="X940" s="211">
        <f t="shared" si="240"/>
        <v>1821457.8</v>
      </c>
      <c r="Y940" s="211">
        <f t="shared" si="240"/>
        <v>150.86000000000001</v>
      </c>
      <c r="Z940" s="211">
        <f t="shared" si="240"/>
        <v>474907.28</v>
      </c>
      <c r="AA940" s="211">
        <f t="shared" si="240"/>
        <v>94.95</v>
      </c>
      <c r="AB940" s="211">
        <f t="shared" si="240"/>
        <v>254181.15</v>
      </c>
      <c r="AC940" s="211"/>
      <c r="AD940" s="211"/>
      <c r="AE940" s="211"/>
      <c r="AF940" s="211"/>
      <c r="AG940" s="245"/>
      <c r="AH940" s="158"/>
      <c r="AI940" s="175"/>
      <c r="AJ940" s="238"/>
      <c r="AK940" s="15"/>
      <c r="AL940" s="15"/>
      <c r="AM940" s="15"/>
      <c r="AN940" s="246"/>
      <c r="AP940" s="16"/>
    </row>
    <row r="941" spans="1:16380" ht="22.5" hidden="1" customHeight="1" x14ac:dyDescent="0.25">
      <c r="A941" s="83" t="str">
        <f>AM941</f>
        <v>884.</v>
      </c>
      <c r="B941" s="26">
        <v>1724</v>
      </c>
      <c r="C941" s="40" t="s">
        <v>1230</v>
      </c>
      <c r="D941" s="26">
        <v>1987</v>
      </c>
      <c r="E941" s="135">
        <v>2012</v>
      </c>
      <c r="F941" s="83" t="s">
        <v>2959</v>
      </c>
      <c r="G941" s="32">
        <v>3</v>
      </c>
      <c r="H941" s="32">
        <v>3</v>
      </c>
      <c r="I941" s="205">
        <v>1421.4</v>
      </c>
      <c r="J941" s="205">
        <v>1251.7</v>
      </c>
      <c r="K941" s="205">
        <v>1107.8</v>
      </c>
      <c r="L941" s="219">
        <v>39</v>
      </c>
      <c r="M941" s="205">
        <f>R941+T941+V941+X941+Z941+AB941+AE941+AF941</f>
        <v>750720</v>
      </c>
      <c r="N941" s="205"/>
      <c r="O941" s="205"/>
      <c r="P941" s="205"/>
      <c r="Q941" s="205">
        <f>M941</f>
        <v>750720</v>
      </c>
      <c r="R941" s="205">
        <v>750720</v>
      </c>
      <c r="S941" s="219"/>
      <c r="T941" s="205"/>
      <c r="U941" s="205"/>
      <c r="V941" s="205"/>
      <c r="W941" s="205"/>
      <c r="X941" s="205"/>
      <c r="Y941" s="205"/>
      <c r="Z941" s="205"/>
      <c r="AA941" s="205"/>
      <c r="AB941" s="205"/>
      <c r="AC941" s="205"/>
      <c r="AD941" s="205"/>
      <c r="AE941" s="205"/>
      <c r="AF941" s="205"/>
      <c r="AG941" s="221">
        <v>2025</v>
      </c>
      <c r="AH941" s="158"/>
      <c r="AI941" s="175"/>
      <c r="AJ941" s="218"/>
      <c r="AK941" s="15">
        <f t="shared" si="237"/>
        <v>884</v>
      </c>
      <c r="AL941" s="15" t="s">
        <v>155</v>
      </c>
      <c r="AM941" s="15" t="str">
        <f t="shared" si="238"/>
        <v>884.</v>
      </c>
      <c r="AN941" s="222"/>
      <c r="AO941" s="15"/>
      <c r="AP941" s="16"/>
    </row>
    <row r="942" spans="1:16380" ht="22.5" hidden="1" customHeight="1" x14ac:dyDescent="0.25">
      <c r="A942" s="83" t="str">
        <f t="shared" ref="A942:A955" si="241">AM942</f>
        <v>885.</v>
      </c>
      <c r="B942" s="26">
        <v>1736</v>
      </c>
      <c r="C942" s="40" t="s">
        <v>1232</v>
      </c>
      <c r="D942" s="26">
        <v>1976</v>
      </c>
      <c r="E942" s="135" t="s">
        <v>2957</v>
      </c>
      <c r="F942" s="83" t="s">
        <v>2959</v>
      </c>
      <c r="G942" s="32">
        <v>2</v>
      </c>
      <c r="H942" s="32">
        <v>2</v>
      </c>
      <c r="I942" s="205">
        <v>553.70000000000005</v>
      </c>
      <c r="J942" s="205">
        <v>516.1</v>
      </c>
      <c r="K942" s="205">
        <v>516.1</v>
      </c>
      <c r="L942" s="219">
        <v>27</v>
      </c>
      <c r="M942" s="205">
        <f>R942+T942+V942+X942+Z942+AB942+AE942+AF942</f>
        <v>5213439</v>
      </c>
      <c r="N942" s="205"/>
      <c r="O942" s="205"/>
      <c r="P942" s="205"/>
      <c r="Q942" s="205">
        <f>M942</f>
        <v>5213439</v>
      </c>
      <c r="R942" s="205"/>
      <c r="S942" s="219"/>
      <c r="T942" s="205"/>
      <c r="U942" s="205">
        <v>693</v>
      </c>
      <c r="V942" s="205">
        <f>U942*7523</f>
        <v>5213439</v>
      </c>
      <c r="W942" s="205"/>
      <c r="X942" s="205"/>
      <c r="Y942" s="211"/>
      <c r="Z942" s="211"/>
      <c r="AA942" s="211"/>
      <c r="AB942" s="211"/>
      <c r="AC942" s="211"/>
      <c r="AD942" s="211"/>
      <c r="AE942" s="211"/>
      <c r="AF942" s="211"/>
      <c r="AG942" s="221">
        <v>2025</v>
      </c>
      <c r="AH942" s="158"/>
      <c r="AI942" s="175"/>
      <c r="AJ942" s="218"/>
      <c r="AK942" s="15">
        <f t="shared" si="237"/>
        <v>885</v>
      </c>
      <c r="AL942" s="15" t="s">
        <v>155</v>
      </c>
      <c r="AM942" s="15" t="str">
        <f t="shared" si="238"/>
        <v>885.</v>
      </c>
      <c r="AN942" s="222"/>
      <c r="AO942" s="15"/>
      <c r="AP942" s="16"/>
    </row>
    <row r="943" spans="1:16380" ht="22.5" hidden="1" customHeight="1" x14ac:dyDescent="0.25">
      <c r="A943" s="83" t="str">
        <f t="shared" si="241"/>
        <v>886.</v>
      </c>
      <c r="B943" s="26">
        <v>1741</v>
      </c>
      <c r="C943" s="242" t="s">
        <v>376</v>
      </c>
      <c r="D943" s="26">
        <v>1981</v>
      </c>
      <c r="E943" s="135" t="s">
        <v>2957</v>
      </c>
      <c r="F943" s="83" t="s">
        <v>2959</v>
      </c>
      <c r="G943" s="26">
        <v>2</v>
      </c>
      <c r="H943" s="26">
        <v>3</v>
      </c>
      <c r="I943" s="205">
        <v>899.2</v>
      </c>
      <c r="J943" s="205">
        <v>822.7</v>
      </c>
      <c r="K943" s="205">
        <v>822.7</v>
      </c>
      <c r="L943" s="219">
        <v>33</v>
      </c>
      <c r="M943" s="205">
        <f t="shared" ref="M943" si="242">R943+T943+V943+X943+Z943+AB943+AE943+AF943</f>
        <v>1821457.8</v>
      </c>
      <c r="N943" s="205"/>
      <c r="O943" s="205"/>
      <c r="P943" s="205"/>
      <c r="Q943" s="205">
        <f t="shared" ref="Q943" si="243">M943</f>
        <v>1821457.8</v>
      </c>
      <c r="R943" s="205"/>
      <c r="S943" s="219"/>
      <c r="T943" s="205"/>
      <c r="U943" s="205"/>
      <c r="V943" s="205"/>
      <c r="W943" s="205">
        <v>822.7</v>
      </c>
      <c r="X943" s="205">
        <f>W943*2214</f>
        <v>1821457.8</v>
      </c>
      <c r="Y943" s="205"/>
      <c r="Z943" s="205"/>
      <c r="AA943" s="205"/>
      <c r="AB943" s="205"/>
      <c r="AC943" s="205"/>
      <c r="AD943" s="205"/>
      <c r="AE943" s="205"/>
      <c r="AF943" s="205"/>
      <c r="AG943" s="221">
        <v>2025</v>
      </c>
      <c r="AH943" s="158"/>
      <c r="AI943" s="175"/>
      <c r="AJ943" s="218"/>
      <c r="AK943" s="15">
        <f t="shared" si="237"/>
        <v>886</v>
      </c>
      <c r="AL943" s="15" t="s">
        <v>155</v>
      </c>
      <c r="AM943" s="15" t="str">
        <f t="shared" si="238"/>
        <v>886.</v>
      </c>
      <c r="AN943" s="222"/>
      <c r="AO943" s="15"/>
      <c r="AP943" s="16"/>
    </row>
    <row r="944" spans="1:16380" ht="22.5" hidden="1" customHeight="1" x14ac:dyDescent="0.25">
      <c r="A944" s="83" t="str">
        <f t="shared" si="241"/>
        <v>887.</v>
      </c>
      <c r="B944" s="26">
        <v>1746</v>
      </c>
      <c r="C944" s="40" t="s">
        <v>1234</v>
      </c>
      <c r="D944" s="26">
        <v>1973</v>
      </c>
      <c r="E944" s="135" t="s">
        <v>2957</v>
      </c>
      <c r="F944" s="83" t="s">
        <v>2959</v>
      </c>
      <c r="G944" s="26">
        <v>2</v>
      </c>
      <c r="H944" s="26">
        <v>2</v>
      </c>
      <c r="I944" s="205">
        <v>502.9</v>
      </c>
      <c r="J944" s="205">
        <v>485.9</v>
      </c>
      <c r="K944" s="205">
        <v>485.9</v>
      </c>
      <c r="L944" s="219">
        <v>21</v>
      </c>
      <c r="M944" s="205">
        <f>R944+T944+V944+X944+Z944+AB944+AE944+AF944</f>
        <v>2610481</v>
      </c>
      <c r="N944" s="205"/>
      <c r="O944" s="205"/>
      <c r="P944" s="205"/>
      <c r="Q944" s="205">
        <f>M944</f>
        <v>2610481</v>
      </c>
      <c r="R944" s="205"/>
      <c r="S944" s="219"/>
      <c r="T944" s="205"/>
      <c r="U944" s="205">
        <v>347</v>
      </c>
      <c r="V944" s="205">
        <f>U944*7523</f>
        <v>2610481</v>
      </c>
      <c r="W944" s="205"/>
      <c r="X944" s="205"/>
      <c r="Y944" s="205"/>
      <c r="Z944" s="205"/>
      <c r="AA944" s="205"/>
      <c r="AB944" s="205"/>
      <c r="AC944" s="205"/>
      <c r="AD944" s="205"/>
      <c r="AE944" s="205"/>
      <c r="AF944" s="205"/>
      <c r="AG944" s="221">
        <v>2025</v>
      </c>
      <c r="AH944" s="158"/>
      <c r="AI944" s="175"/>
      <c r="AJ944" s="218"/>
      <c r="AK944" s="15">
        <f t="shared" si="237"/>
        <v>887</v>
      </c>
      <c r="AL944" s="15" t="s">
        <v>155</v>
      </c>
      <c r="AM944" s="15" t="str">
        <f t="shared" si="238"/>
        <v>887.</v>
      </c>
      <c r="AN944" s="222"/>
      <c r="AO944" s="15"/>
      <c r="AP944" s="16"/>
    </row>
    <row r="945" spans="1:42" ht="22.5" hidden="1" customHeight="1" x14ac:dyDescent="0.25">
      <c r="A945" s="83" t="str">
        <f t="shared" si="241"/>
        <v>888.</v>
      </c>
      <c r="B945" s="26">
        <v>1752</v>
      </c>
      <c r="C945" s="40" t="s">
        <v>1235</v>
      </c>
      <c r="D945" s="26">
        <v>1978</v>
      </c>
      <c r="E945" s="135" t="s">
        <v>2957</v>
      </c>
      <c r="F945" s="83" t="s">
        <v>2959</v>
      </c>
      <c r="G945" s="26">
        <v>2</v>
      </c>
      <c r="H945" s="26">
        <v>2</v>
      </c>
      <c r="I945" s="205">
        <v>776.5</v>
      </c>
      <c r="J945" s="205">
        <v>719.8</v>
      </c>
      <c r="K945" s="205">
        <v>719.8</v>
      </c>
      <c r="L945" s="219">
        <v>25</v>
      </c>
      <c r="M945" s="205">
        <f>R945+T945+V945+X945+Z945+AB945+AE945+AF945</f>
        <v>157190</v>
      </c>
      <c r="N945" s="205"/>
      <c r="O945" s="205"/>
      <c r="P945" s="205"/>
      <c r="Q945" s="205">
        <f>M945</f>
        <v>157190</v>
      </c>
      <c r="R945" s="205">
        <v>157190</v>
      </c>
      <c r="S945" s="219"/>
      <c r="T945" s="205"/>
      <c r="U945" s="205"/>
      <c r="V945" s="205"/>
      <c r="W945" s="205"/>
      <c r="X945" s="205"/>
      <c r="Y945" s="205"/>
      <c r="Z945" s="205"/>
      <c r="AA945" s="205"/>
      <c r="AB945" s="205"/>
      <c r="AC945" s="205"/>
      <c r="AD945" s="205"/>
      <c r="AE945" s="205"/>
      <c r="AF945" s="205"/>
      <c r="AG945" s="221">
        <v>2025</v>
      </c>
      <c r="AH945" s="158"/>
      <c r="AI945" s="175"/>
      <c r="AJ945" s="218"/>
      <c r="AK945" s="15">
        <f t="shared" si="237"/>
        <v>888</v>
      </c>
      <c r="AL945" s="15" t="s">
        <v>155</v>
      </c>
      <c r="AM945" s="15" t="str">
        <f t="shared" si="238"/>
        <v>888.</v>
      </c>
      <c r="AN945" s="222"/>
      <c r="AO945" s="15"/>
      <c r="AP945" s="16"/>
    </row>
    <row r="946" spans="1:42" ht="22.5" hidden="1" customHeight="1" x14ac:dyDescent="0.25">
      <c r="A946" s="83" t="str">
        <f t="shared" si="241"/>
        <v>889.</v>
      </c>
      <c r="B946" s="26">
        <v>1725</v>
      </c>
      <c r="C946" s="40" t="s">
        <v>1231</v>
      </c>
      <c r="D946" s="26">
        <v>1969</v>
      </c>
      <c r="E946" s="135" t="s">
        <v>2957</v>
      </c>
      <c r="F946" s="83" t="s">
        <v>2959</v>
      </c>
      <c r="G946" s="32">
        <v>2</v>
      </c>
      <c r="H946" s="32">
        <v>1</v>
      </c>
      <c r="I946" s="205">
        <v>358.1</v>
      </c>
      <c r="J946" s="205">
        <v>328.1</v>
      </c>
      <c r="K946" s="205">
        <v>328.1</v>
      </c>
      <c r="L946" s="219">
        <v>13</v>
      </c>
      <c r="M946" s="205">
        <f>R946+T946+V946+X946+Z946+AB946+AE946+AF946</f>
        <v>85530.15</v>
      </c>
      <c r="N946" s="205"/>
      <c r="O946" s="205"/>
      <c r="P946" s="205"/>
      <c r="Q946" s="205">
        <f>M946</f>
        <v>85530.15</v>
      </c>
      <c r="R946" s="205"/>
      <c r="S946" s="219"/>
      <c r="T946" s="205"/>
      <c r="U946" s="205"/>
      <c r="V946" s="205"/>
      <c r="W946" s="205"/>
      <c r="X946" s="205"/>
      <c r="Y946" s="205"/>
      <c r="Z946" s="205"/>
      <c r="AA946" s="205">
        <v>31.95</v>
      </c>
      <c r="AB946" s="205">
        <f>AA946*2677</f>
        <v>85530.15</v>
      </c>
      <c r="AC946" s="205"/>
      <c r="AD946" s="205"/>
      <c r="AE946" s="205"/>
      <c r="AF946" s="205"/>
      <c r="AG946" s="221">
        <v>2025</v>
      </c>
      <c r="AH946" s="158"/>
      <c r="AI946" s="175"/>
      <c r="AJ946" s="218"/>
      <c r="AK946" s="15">
        <f t="shared" si="237"/>
        <v>889</v>
      </c>
      <c r="AL946" s="15" t="s">
        <v>155</v>
      </c>
      <c r="AM946" s="15" t="str">
        <f t="shared" si="238"/>
        <v>889.</v>
      </c>
      <c r="AN946" s="222"/>
      <c r="AO946" s="15"/>
      <c r="AP946" s="16"/>
    </row>
    <row r="947" spans="1:42" ht="22.5" hidden="1" customHeight="1" x14ac:dyDescent="0.25">
      <c r="A947" s="83" t="str">
        <f t="shared" si="241"/>
        <v>890.</v>
      </c>
      <c r="B947" s="26">
        <v>1726</v>
      </c>
      <c r="C947" s="242" t="s">
        <v>372</v>
      </c>
      <c r="D947" s="26">
        <v>1973</v>
      </c>
      <c r="E947" s="135" t="s">
        <v>2957</v>
      </c>
      <c r="F947" s="83" t="s">
        <v>2959</v>
      </c>
      <c r="G947" s="26">
        <v>2</v>
      </c>
      <c r="H947" s="26">
        <v>2</v>
      </c>
      <c r="I947" s="205">
        <v>550.70000000000005</v>
      </c>
      <c r="J947" s="205">
        <v>508.3</v>
      </c>
      <c r="K947" s="205">
        <v>508.3</v>
      </c>
      <c r="L947" s="219">
        <v>23</v>
      </c>
      <c r="M947" s="205">
        <f t="shared" ref="M947:M949" si="244">R947+T947+V947+X947+Z947+AB947+AE947+AF947</f>
        <v>157190</v>
      </c>
      <c r="N947" s="205"/>
      <c r="O947" s="205"/>
      <c r="P947" s="205"/>
      <c r="Q947" s="205">
        <f t="shared" ref="Q947:Q949" si="245">M947</f>
        <v>157190</v>
      </c>
      <c r="R947" s="205">
        <v>157190</v>
      </c>
      <c r="S947" s="219"/>
      <c r="T947" s="205"/>
      <c r="U947" s="205"/>
      <c r="V947" s="205"/>
      <c r="W947" s="205"/>
      <c r="X947" s="205"/>
      <c r="Y947" s="205"/>
      <c r="Z947" s="205"/>
      <c r="AA947" s="205"/>
      <c r="AB947" s="205"/>
      <c r="AC947" s="205"/>
      <c r="AD947" s="205"/>
      <c r="AE947" s="205"/>
      <c r="AF947" s="205"/>
      <c r="AG947" s="221">
        <v>2025</v>
      </c>
      <c r="AH947" s="158"/>
      <c r="AI947" s="175"/>
      <c r="AJ947" s="218"/>
      <c r="AK947" s="15">
        <f t="shared" si="237"/>
        <v>890</v>
      </c>
      <c r="AL947" s="15" t="s">
        <v>155</v>
      </c>
      <c r="AM947" s="15" t="str">
        <f t="shared" si="238"/>
        <v>890.</v>
      </c>
      <c r="AN947" s="222"/>
      <c r="AO947" s="15"/>
      <c r="AP947" s="16"/>
    </row>
    <row r="948" spans="1:42" ht="22.5" hidden="1" customHeight="1" x14ac:dyDescent="0.25">
      <c r="A948" s="83" t="str">
        <f t="shared" si="241"/>
        <v>891.</v>
      </c>
      <c r="B948" s="26">
        <v>1743</v>
      </c>
      <c r="C948" s="40" t="s">
        <v>1233</v>
      </c>
      <c r="D948" s="26">
        <v>1973</v>
      </c>
      <c r="E948" s="135" t="s">
        <v>2957</v>
      </c>
      <c r="F948" s="83" t="s">
        <v>2959</v>
      </c>
      <c r="G948" s="26">
        <v>2</v>
      </c>
      <c r="H948" s="26">
        <v>2</v>
      </c>
      <c r="I948" s="205">
        <v>457.2</v>
      </c>
      <c r="J948" s="205">
        <v>426.2</v>
      </c>
      <c r="K948" s="205">
        <v>426.2</v>
      </c>
      <c r="L948" s="219">
        <v>15</v>
      </c>
      <c r="M948" s="205">
        <f t="shared" si="244"/>
        <v>5213439</v>
      </c>
      <c r="N948" s="205"/>
      <c r="O948" s="205"/>
      <c r="P948" s="205"/>
      <c r="Q948" s="205">
        <f t="shared" si="245"/>
        <v>5213439</v>
      </c>
      <c r="R948" s="205"/>
      <c r="S948" s="219"/>
      <c r="T948" s="205"/>
      <c r="U948" s="205">
        <v>693</v>
      </c>
      <c r="V948" s="205">
        <f>U948*7523</f>
        <v>5213439</v>
      </c>
      <c r="W948" s="205"/>
      <c r="X948" s="205"/>
      <c r="Y948" s="205"/>
      <c r="Z948" s="205"/>
      <c r="AA948" s="205"/>
      <c r="AB948" s="205"/>
      <c r="AC948" s="205"/>
      <c r="AD948" s="205"/>
      <c r="AE948" s="205"/>
      <c r="AF948" s="205"/>
      <c r="AG948" s="221">
        <v>2025</v>
      </c>
      <c r="AH948" s="158"/>
      <c r="AI948" s="175"/>
      <c r="AJ948" s="218"/>
      <c r="AK948" s="15">
        <f t="shared" si="237"/>
        <v>891</v>
      </c>
      <c r="AL948" s="15" t="s">
        <v>155</v>
      </c>
      <c r="AM948" s="15" t="str">
        <f t="shared" si="238"/>
        <v>891.</v>
      </c>
      <c r="AN948" s="222"/>
      <c r="AO948" s="15"/>
      <c r="AP948" s="16"/>
    </row>
    <row r="949" spans="1:42" ht="22.5" hidden="1" customHeight="1" x14ac:dyDescent="0.25">
      <c r="A949" s="83" t="str">
        <f t="shared" si="241"/>
        <v>892.</v>
      </c>
      <c r="B949" s="26">
        <v>1748</v>
      </c>
      <c r="C949" s="40" t="s">
        <v>148</v>
      </c>
      <c r="D949" s="26">
        <v>1968</v>
      </c>
      <c r="E949" s="135" t="s">
        <v>2957</v>
      </c>
      <c r="F949" s="83" t="s">
        <v>2959</v>
      </c>
      <c r="G949" s="26">
        <v>2</v>
      </c>
      <c r="H949" s="32">
        <v>1</v>
      </c>
      <c r="I949" s="205">
        <v>384.9</v>
      </c>
      <c r="J949" s="205">
        <v>352.3</v>
      </c>
      <c r="K949" s="205">
        <v>352.3</v>
      </c>
      <c r="L949" s="219">
        <v>15</v>
      </c>
      <c r="M949" s="205">
        <f t="shared" si="244"/>
        <v>85128.6</v>
      </c>
      <c r="N949" s="205"/>
      <c r="O949" s="205"/>
      <c r="P949" s="205"/>
      <c r="Q949" s="205">
        <f t="shared" si="245"/>
        <v>85128.6</v>
      </c>
      <c r="R949" s="205"/>
      <c r="S949" s="219"/>
      <c r="T949" s="205"/>
      <c r="U949" s="205"/>
      <c r="V949" s="205"/>
      <c r="W949" s="205"/>
      <c r="X949" s="205"/>
      <c r="Y949" s="205"/>
      <c r="Z949" s="205"/>
      <c r="AA949" s="205">
        <v>31.8</v>
      </c>
      <c r="AB949" s="205">
        <f>AA949*2677</f>
        <v>85128.6</v>
      </c>
      <c r="AC949" s="205"/>
      <c r="AD949" s="205"/>
      <c r="AE949" s="205"/>
      <c r="AF949" s="205"/>
      <c r="AG949" s="221">
        <v>2025</v>
      </c>
      <c r="AH949" s="158"/>
      <c r="AI949" s="175"/>
      <c r="AJ949" s="218"/>
      <c r="AK949" s="15">
        <f t="shared" si="237"/>
        <v>892</v>
      </c>
      <c r="AL949" s="15" t="s">
        <v>155</v>
      </c>
      <c r="AM949" s="15" t="str">
        <f t="shared" si="238"/>
        <v>892.</v>
      </c>
      <c r="AN949" s="222"/>
      <c r="AP949" s="16"/>
    </row>
    <row r="950" spans="1:42" ht="22.5" hidden="1" customHeight="1" x14ac:dyDescent="0.25">
      <c r="A950" s="83" t="str">
        <f t="shared" si="241"/>
        <v>893.</v>
      </c>
      <c r="B950" s="26">
        <v>1757</v>
      </c>
      <c r="C950" s="40" t="s">
        <v>371</v>
      </c>
      <c r="D950" s="26">
        <v>1979</v>
      </c>
      <c r="E950" s="135">
        <v>1999</v>
      </c>
      <c r="F950" s="83" t="s">
        <v>2959</v>
      </c>
      <c r="G950" s="26">
        <v>2</v>
      </c>
      <c r="H950" s="26">
        <v>1</v>
      </c>
      <c r="I950" s="205">
        <v>414</v>
      </c>
      <c r="J950" s="205">
        <v>378.6</v>
      </c>
      <c r="K950" s="205">
        <v>378.6</v>
      </c>
      <c r="L950" s="219">
        <v>16</v>
      </c>
      <c r="M950" s="205">
        <f>R950+T950+V950+X950+Z950+AB950+AE950+AF950</f>
        <v>114320</v>
      </c>
      <c r="N950" s="205"/>
      <c r="O950" s="205"/>
      <c r="P950" s="205"/>
      <c r="Q950" s="205">
        <f>M950</f>
        <v>114320</v>
      </c>
      <c r="R950" s="205">
        <v>114320</v>
      </c>
      <c r="S950" s="219"/>
      <c r="T950" s="205"/>
      <c r="U950" s="205"/>
      <c r="V950" s="205"/>
      <c r="W950" s="205"/>
      <c r="X950" s="205"/>
      <c r="Y950" s="205"/>
      <c r="Z950" s="205"/>
      <c r="AA950" s="205"/>
      <c r="AB950" s="205"/>
      <c r="AC950" s="205"/>
      <c r="AD950" s="205"/>
      <c r="AE950" s="205"/>
      <c r="AF950" s="205"/>
      <c r="AG950" s="221">
        <v>2025</v>
      </c>
      <c r="AH950" s="158"/>
      <c r="AI950" s="175"/>
      <c r="AJ950" s="218"/>
      <c r="AK950" s="15">
        <f t="shared" si="237"/>
        <v>893</v>
      </c>
      <c r="AL950" s="15" t="s">
        <v>155</v>
      </c>
      <c r="AM950" s="15" t="str">
        <f t="shared" si="238"/>
        <v>893.</v>
      </c>
      <c r="AN950" s="222"/>
      <c r="AO950" s="15"/>
      <c r="AP950" s="16"/>
    </row>
    <row r="951" spans="1:42" ht="22.5" hidden="1" customHeight="1" x14ac:dyDescent="0.25">
      <c r="A951" s="83" t="str">
        <f t="shared" si="241"/>
        <v>894.</v>
      </c>
      <c r="B951" s="26">
        <v>1723</v>
      </c>
      <c r="C951" s="242" t="s">
        <v>3149</v>
      </c>
      <c r="D951" s="26">
        <v>1985</v>
      </c>
      <c r="E951" s="135" t="s">
        <v>2957</v>
      </c>
      <c r="F951" s="83" t="s">
        <v>2959</v>
      </c>
      <c r="G951" s="26">
        <v>2</v>
      </c>
      <c r="H951" s="26">
        <v>2</v>
      </c>
      <c r="I951" s="205">
        <v>871</v>
      </c>
      <c r="J951" s="205">
        <v>814.7</v>
      </c>
      <c r="K951" s="205">
        <v>814.7</v>
      </c>
      <c r="L951" s="219">
        <v>28</v>
      </c>
      <c r="M951" s="205">
        <f t="shared" ref="M951:M955" si="246">R951+T951+V951+X951+Z951+AB951+AE951+AF951</f>
        <v>353307</v>
      </c>
      <c r="N951" s="205"/>
      <c r="O951" s="205"/>
      <c r="P951" s="205"/>
      <c r="Q951" s="205">
        <f t="shared" ref="Q951:Q959" si="247">M951</f>
        <v>353307</v>
      </c>
      <c r="R951" s="205">
        <v>353307</v>
      </c>
      <c r="S951" s="219"/>
      <c r="T951" s="205"/>
      <c r="U951" s="205"/>
      <c r="V951" s="205"/>
      <c r="W951" s="205"/>
      <c r="X951" s="205"/>
      <c r="Y951" s="205"/>
      <c r="Z951" s="205"/>
      <c r="AA951" s="205"/>
      <c r="AB951" s="205"/>
      <c r="AC951" s="205"/>
      <c r="AD951" s="205"/>
      <c r="AE951" s="205"/>
      <c r="AF951" s="205"/>
      <c r="AG951" s="221">
        <v>2025</v>
      </c>
      <c r="AH951" s="158"/>
      <c r="AI951" s="175"/>
      <c r="AJ951" s="218"/>
      <c r="AK951" s="15">
        <f t="shared" si="237"/>
        <v>894</v>
      </c>
      <c r="AL951" s="15" t="s">
        <v>155</v>
      </c>
      <c r="AM951" s="15" t="str">
        <f t="shared" si="238"/>
        <v>894.</v>
      </c>
      <c r="AN951" s="222"/>
      <c r="AO951" s="15"/>
      <c r="AP951" s="16"/>
    </row>
    <row r="952" spans="1:42" ht="22.5" hidden="1" customHeight="1" x14ac:dyDescent="0.25">
      <c r="A952" s="83" t="str">
        <f t="shared" si="241"/>
        <v>895.</v>
      </c>
      <c r="B952" s="26">
        <v>1732</v>
      </c>
      <c r="C952" s="242" t="s">
        <v>373</v>
      </c>
      <c r="D952" s="26">
        <v>1972</v>
      </c>
      <c r="E952" s="135" t="s">
        <v>2957</v>
      </c>
      <c r="F952" s="83" t="s">
        <v>2958</v>
      </c>
      <c r="G952" s="26">
        <v>2</v>
      </c>
      <c r="H952" s="26">
        <v>2</v>
      </c>
      <c r="I952" s="205">
        <v>880.8</v>
      </c>
      <c r="J952" s="205">
        <v>818.6</v>
      </c>
      <c r="K952" s="205">
        <v>818.6</v>
      </c>
      <c r="L952" s="219">
        <v>31</v>
      </c>
      <c r="M952" s="205">
        <f t="shared" si="246"/>
        <v>83522.399999999994</v>
      </c>
      <c r="N952" s="205"/>
      <c r="O952" s="205"/>
      <c r="P952" s="205"/>
      <c r="Q952" s="205">
        <f t="shared" si="247"/>
        <v>83522.399999999994</v>
      </c>
      <c r="R952" s="205"/>
      <c r="S952" s="219"/>
      <c r="T952" s="205"/>
      <c r="U952" s="205"/>
      <c r="V952" s="205"/>
      <c r="W952" s="205"/>
      <c r="X952" s="205"/>
      <c r="Y952" s="205"/>
      <c r="Z952" s="205"/>
      <c r="AA952" s="205">
        <v>31.2</v>
      </c>
      <c r="AB952" s="205">
        <f>AA952*2677</f>
        <v>83522.399999999994</v>
      </c>
      <c r="AC952" s="205"/>
      <c r="AD952" s="205"/>
      <c r="AE952" s="205"/>
      <c r="AF952" s="205"/>
      <c r="AG952" s="221">
        <v>2025</v>
      </c>
      <c r="AH952" s="158"/>
      <c r="AI952" s="175"/>
      <c r="AJ952" s="218"/>
      <c r="AK952" s="15">
        <f t="shared" si="237"/>
        <v>895</v>
      </c>
      <c r="AL952" s="15" t="s">
        <v>155</v>
      </c>
      <c r="AM952" s="15" t="str">
        <f t="shared" si="238"/>
        <v>895.</v>
      </c>
      <c r="AN952" s="222"/>
      <c r="AO952" s="15"/>
      <c r="AP952" s="16"/>
    </row>
    <row r="953" spans="1:42" ht="22.5" hidden="1" customHeight="1" x14ac:dyDescent="0.25">
      <c r="A953" s="83" t="str">
        <f t="shared" si="241"/>
        <v>896.</v>
      </c>
      <c r="B953" s="26">
        <v>1740</v>
      </c>
      <c r="C953" s="242" t="s">
        <v>374</v>
      </c>
      <c r="D953" s="26">
        <v>1977</v>
      </c>
      <c r="E953" s="135" t="s">
        <v>2957</v>
      </c>
      <c r="F953" s="83" t="s">
        <v>2959</v>
      </c>
      <c r="G953" s="26">
        <v>2</v>
      </c>
      <c r="H953" s="26">
        <v>2</v>
      </c>
      <c r="I953" s="205">
        <v>737.8</v>
      </c>
      <c r="J953" s="205">
        <v>688.8</v>
      </c>
      <c r="K953" s="205">
        <v>688.8</v>
      </c>
      <c r="L953" s="219">
        <v>36</v>
      </c>
      <c r="M953" s="205">
        <f t="shared" si="246"/>
        <v>231881.68</v>
      </c>
      <c r="N953" s="205"/>
      <c r="O953" s="205"/>
      <c r="P953" s="205"/>
      <c r="Q953" s="205">
        <f t="shared" si="247"/>
        <v>231881.68</v>
      </c>
      <c r="R953" s="205"/>
      <c r="S953" s="219"/>
      <c r="T953" s="205"/>
      <c r="U953" s="205"/>
      <c r="V953" s="205"/>
      <c r="W953" s="205"/>
      <c r="X953" s="205"/>
      <c r="Y953" s="205">
        <v>73.66</v>
      </c>
      <c r="Z953" s="205">
        <f>Y953*3148</f>
        <v>231881.68</v>
      </c>
      <c r="AA953" s="205"/>
      <c r="AB953" s="205"/>
      <c r="AC953" s="205"/>
      <c r="AD953" s="205"/>
      <c r="AE953" s="205"/>
      <c r="AF953" s="205"/>
      <c r="AG953" s="221">
        <v>2025</v>
      </c>
      <c r="AH953" s="158"/>
      <c r="AI953" s="175"/>
      <c r="AJ953" s="218"/>
      <c r="AK953" s="15">
        <f t="shared" si="237"/>
        <v>896</v>
      </c>
      <c r="AL953" s="15" t="s">
        <v>155</v>
      </c>
      <c r="AM953" s="15" t="str">
        <f t="shared" si="238"/>
        <v>896.</v>
      </c>
      <c r="AN953" s="222"/>
      <c r="AO953" s="15"/>
      <c r="AP953" s="16"/>
    </row>
    <row r="954" spans="1:42" ht="22.5" hidden="1" customHeight="1" x14ac:dyDescent="0.25">
      <c r="A954" s="83" t="str">
        <f t="shared" si="241"/>
        <v>897.</v>
      </c>
      <c r="B954" s="26">
        <v>1756</v>
      </c>
      <c r="C954" s="242" t="s">
        <v>377</v>
      </c>
      <c r="D954" s="26">
        <v>1984</v>
      </c>
      <c r="E954" s="135" t="s">
        <v>2957</v>
      </c>
      <c r="F954" s="83" t="s">
        <v>2959</v>
      </c>
      <c r="G954" s="26">
        <v>2</v>
      </c>
      <c r="H954" s="26">
        <v>2</v>
      </c>
      <c r="I954" s="205">
        <v>689.9</v>
      </c>
      <c r="J954" s="205">
        <v>627.1</v>
      </c>
      <c r="K954" s="205">
        <v>627.1</v>
      </c>
      <c r="L954" s="219">
        <v>14</v>
      </c>
      <c r="M954" s="205">
        <f t="shared" si="246"/>
        <v>243025.6</v>
      </c>
      <c r="N954" s="205"/>
      <c r="O954" s="205"/>
      <c r="P954" s="205"/>
      <c r="Q954" s="205">
        <f t="shared" si="247"/>
        <v>243025.6</v>
      </c>
      <c r="R954" s="205"/>
      <c r="S954" s="219"/>
      <c r="T954" s="205"/>
      <c r="U954" s="205"/>
      <c r="V954" s="205"/>
      <c r="W954" s="205"/>
      <c r="X954" s="205"/>
      <c r="Y954" s="205">
        <v>77.2</v>
      </c>
      <c r="Z954" s="205">
        <f>Y954*3148</f>
        <v>243025.6</v>
      </c>
      <c r="AA954" s="205"/>
      <c r="AB954" s="205"/>
      <c r="AC954" s="205"/>
      <c r="AD954" s="205"/>
      <c r="AE954" s="205"/>
      <c r="AF954" s="205"/>
      <c r="AG954" s="221">
        <v>2025</v>
      </c>
      <c r="AH954" s="158"/>
      <c r="AI954" s="175"/>
      <c r="AJ954" s="218"/>
      <c r="AK954" s="15">
        <f t="shared" si="237"/>
        <v>897</v>
      </c>
      <c r="AL954" s="15" t="s">
        <v>155</v>
      </c>
      <c r="AM954" s="15" t="str">
        <f t="shared" si="238"/>
        <v>897.</v>
      </c>
      <c r="AN954" s="222"/>
      <c r="AO954" s="15"/>
      <c r="AP954" s="16"/>
    </row>
    <row r="955" spans="1:42" ht="22.5" hidden="1" customHeight="1" x14ac:dyDescent="0.25">
      <c r="A955" s="83" t="str">
        <f t="shared" si="241"/>
        <v>898.</v>
      </c>
      <c r="B955" s="26">
        <v>1758</v>
      </c>
      <c r="C955" s="40" t="s">
        <v>375</v>
      </c>
      <c r="D955" s="26">
        <v>1984</v>
      </c>
      <c r="E955" s="135" t="s">
        <v>2957</v>
      </c>
      <c r="F955" s="83" t="s">
        <v>2964</v>
      </c>
      <c r="G955" s="26">
        <v>2</v>
      </c>
      <c r="H955" s="26">
        <v>1</v>
      </c>
      <c r="I955" s="205">
        <v>325.2</v>
      </c>
      <c r="J955" s="205">
        <v>289.2</v>
      </c>
      <c r="K955" s="205">
        <v>289.2</v>
      </c>
      <c r="L955" s="219">
        <v>9</v>
      </c>
      <c r="M955" s="205">
        <f t="shared" si="246"/>
        <v>124672.7</v>
      </c>
      <c r="N955" s="205"/>
      <c r="O955" s="205"/>
      <c r="P955" s="205"/>
      <c r="Q955" s="205">
        <f t="shared" si="247"/>
        <v>124672.7</v>
      </c>
      <c r="R955" s="205">
        <v>124672.7</v>
      </c>
      <c r="S955" s="219"/>
      <c r="T955" s="205"/>
      <c r="U955" s="205"/>
      <c r="V955" s="205"/>
      <c r="W955" s="205"/>
      <c r="X955" s="205"/>
      <c r="Y955" s="205"/>
      <c r="Z955" s="205"/>
      <c r="AA955" s="205"/>
      <c r="AB955" s="205"/>
      <c r="AC955" s="205"/>
      <c r="AD955" s="205"/>
      <c r="AE955" s="205"/>
      <c r="AF955" s="205"/>
      <c r="AG955" s="221">
        <v>2025</v>
      </c>
      <c r="AH955" s="158"/>
      <c r="AI955" s="175"/>
      <c r="AJ955" s="218"/>
      <c r="AK955" s="15">
        <f t="shared" si="237"/>
        <v>898</v>
      </c>
      <c r="AL955" s="15" t="s">
        <v>155</v>
      </c>
      <c r="AM955" s="15" t="str">
        <f t="shared" si="238"/>
        <v>898.</v>
      </c>
      <c r="AN955" s="222"/>
      <c r="AO955" s="15"/>
      <c r="AP955" s="16"/>
    </row>
    <row r="956" spans="1:42" ht="22.5" hidden="1" customHeight="1" x14ac:dyDescent="0.25">
      <c r="A956" s="83"/>
      <c r="B956" s="26"/>
      <c r="C956" s="215" t="s">
        <v>62</v>
      </c>
      <c r="D956" s="83"/>
      <c r="E956" s="135"/>
      <c r="F956" s="83"/>
      <c r="G956" s="83"/>
      <c r="H956" s="83"/>
      <c r="I956" s="211">
        <f>I957+I958+I959</f>
        <v>10318.800000000001</v>
      </c>
      <c r="J956" s="211">
        <f t="shared" ref="J956:AB956" si="248">J957+J958+J959</f>
        <v>8290.7999999999993</v>
      </c>
      <c r="K956" s="211">
        <f t="shared" si="248"/>
        <v>7095.1</v>
      </c>
      <c r="L956" s="216">
        <f t="shared" si="248"/>
        <v>365</v>
      </c>
      <c r="M956" s="211">
        <f t="shared" si="248"/>
        <v>38940086.199999996</v>
      </c>
      <c r="N956" s="211"/>
      <c r="O956" s="211"/>
      <c r="P956" s="211"/>
      <c r="Q956" s="174">
        <f t="shared" si="247"/>
        <v>38940086.199999996</v>
      </c>
      <c r="R956" s="211">
        <f t="shared" si="248"/>
        <v>2563724</v>
      </c>
      <c r="S956" s="216"/>
      <c r="T956" s="211"/>
      <c r="U956" s="211">
        <f t="shared" si="248"/>
        <v>3695.8</v>
      </c>
      <c r="V956" s="211">
        <f t="shared" si="248"/>
        <v>27803503.399999999</v>
      </c>
      <c r="W956" s="211">
        <f t="shared" si="248"/>
        <v>949.1</v>
      </c>
      <c r="X956" s="211">
        <f t="shared" si="248"/>
        <v>2101307.4000000004</v>
      </c>
      <c r="Y956" s="211">
        <f t="shared" si="248"/>
        <v>2260</v>
      </c>
      <c r="Z956" s="211">
        <f t="shared" si="248"/>
        <v>6181900</v>
      </c>
      <c r="AA956" s="211">
        <f t="shared" si="248"/>
        <v>108.2</v>
      </c>
      <c r="AB956" s="211">
        <f t="shared" si="248"/>
        <v>289651.40000000002</v>
      </c>
      <c r="AC956" s="211"/>
      <c r="AD956" s="211"/>
      <c r="AE956" s="211"/>
      <c r="AF956" s="211"/>
      <c r="AG956" s="213"/>
      <c r="AH956" s="158"/>
      <c r="AI956" s="175"/>
      <c r="AJ956" s="218"/>
      <c r="AK956" s="15"/>
      <c r="AL956" s="15"/>
      <c r="AM956" s="15"/>
      <c r="AN956" s="241"/>
      <c r="AO956" s="15"/>
      <c r="AP956" s="16"/>
    </row>
    <row r="957" spans="1:42" ht="22.5" hidden="1" customHeight="1" x14ac:dyDescent="0.25">
      <c r="A957" s="83"/>
      <c r="B957" s="26"/>
      <c r="C957" s="215" t="s">
        <v>1202</v>
      </c>
      <c r="D957" s="134"/>
      <c r="E957" s="135"/>
      <c r="F957" s="83"/>
      <c r="G957" s="83"/>
      <c r="H957" s="83"/>
      <c r="I957" s="211"/>
      <c r="J957" s="211"/>
      <c r="K957" s="211"/>
      <c r="L957" s="216"/>
      <c r="M957" s="211"/>
      <c r="N957" s="211"/>
      <c r="O957" s="211"/>
      <c r="P957" s="211"/>
      <c r="Q957" s="174"/>
      <c r="R957" s="211"/>
      <c r="S957" s="216"/>
      <c r="T957" s="211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  <c r="AE957" s="211"/>
      <c r="AF957" s="211"/>
      <c r="AG957" s="213"/>
      <c r="AH957" s="158"/>
      <c r="AI957" s="175"/>
      <c r="AJ957" s="218"/>
      <c r="AK957" s="15"/>
      <c r="AL957" s="15"/>
      <c r="AM957" s="15"/>
      <c r="AN957" s="241"/>
      <c r="AO957" s="15"/>
      <c r="AP957" s="16"/>
    </row>
    <row r="958" spans="1:42" ht="22.5" hidden="1" customHeight="1" x14ac:dyDescent="0.25">
      <c r="A958" s="83"/>
      <c r="B958" s="26"/>
      <c r="C958" s="215" t="s">
        <v>1203</v>
      </c>
      <c r="D958" s="135"/>
      <c r="E958" s="135"/>
      <c r="F958" s="83"/>
      <c r="G958" s="83"/>
      <c r="H958" s="83"/>
      <c r="I958" s="211"/>
      <c r="J958" s="211"/>
      <c r="K958" s="211"/>
      <c r="L958" s="216"/>
      <c r="M958" s="211"/>
      <c r="N958" s="211"/>
      <c r="O958" s="211"/>
      <c r="P958" s="211"/>
      <c r="Q958" s="174"/>
      <c r="R958" s="211"/>
      <c r="S958" s="216"/>
      <c r="T958" s="211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  <c r="AE958" s="211"/>
      <c r="AF958" s="205"/>
      <c r="AG958" s="221"/>
      <c r="AH958" s="158"/>
      <c r="AI958" s="175"/>
      <c r="AJ958" s="218"/>
      <c r="AK958" s="15"/>
      <c r="AL958" s="15"/>
      <c r="AM958" s="15"/>
      <c r="AN958" s="222"/>
      <c r="AP958" s="16"/>
    </row>
    <row r="959" spans="1:42" s="35" customFormat="1" ht="22.5" hidden="1" customHeight="1" x14ac:dyDescent="0.25">
      <c r="A959" s="85"/>
      <c r="B959" s="56"/>
      <c r="C959" s="215" t="s">
        <v>1204</v>
      </c>
      <c r="D959" s="83"/>
      <c r="E959" s="135"/>
      <c r="F959" s="83"/>
      <c r="G959" s="83"/>
      <c r="H959" s="83"/>
      <c r="I959" s="211">
        <f>SUM(I960:I973)</f>
        <v>10318.800000000001</v>
      </c>
      <c r="J959" s="211">
        <f t="shared" ref="J959:AB959" si="249">SUM(J960:J973)</f>
        <v>8290.7999999999993</v>
      </c>
      <c r="K959" s="211">
        <f t="shared" si="249"/>
        <v>7095.1</v>
      </c>
      <c r="L959" s="216">
        <f t="shared" si="249"/>
        <v>365</v>
      </c>
      <c r="M959" s="211">
        <f t="shared" si="249"/>
        <v>38940086.199999996</v>
      </c>
      <c r="N959" s="211"/>
      <c r="O959" s="211"/>
      <c r="P959" s="211"/>
      <c r="Q959" s="174">
        <f t="shared" si="247"/>
        <v>38940086.199999996</v>
      </c>
      <c r="R959" s="211">
        <f t="shared" si="249"/>
        <v>2563724</v>
      </c>
      <c r="S959" s="216"/>
      <c r="T959" s="211"/>
      <c r="U959" s="211">
        <f t="shared" si="249"/>
        <v>3695.8</v>
      </c>
      <c r="V959" s="211">
        <f t="shared" si="249"/>
        <v>27803503.399999999</v>
      </c>
      <c r="W959" s="211">
        <f t="shared" si="249"/>
        <v>949.1</v>
      </c>
      <c r="X959" s="211">
        <f t="shared" si="249"/>
        <v>2101307.4000000004</v>
      </c>
      <c r="Y959" s="211">
        <f t="shared" si="249"/>
        <v>2260</v>
      </c>
      <c r="Z959" s="211">
        <f t="shared" si="249"/>
        <v>6181900</v>
      </c>
      <c r="AA959" s="211">
        <f t="shared" si="249"/>
        <v>108.2</v>
      </c>
      <c r="AB959" s="211">
        <f t="shared" si="249"/>
        <v>289651.40000000002</v>
      </c>
      <c r="AC959" s="211"/>
      <c r="AD959" s="211"/>
      <c r="AE959" s="211"/>
      <c r="AF959" s="211"/>
      <c r="AG959" s="245"/>
      <c r="AH959" s="158"/>
      <c r="AI959" s="175"/>
      <c r="AJ959" s="238"/>
      <c r="AK959" s="15"/>
      <c r="AL959" s="15"/>
      <c r="AM959" s="15"/>
      <c r="AN959" s="246"/>
      <c r="AO959" s="124"/>
      <c r="AP959" s="16"/>
    </row>
    <row r="960" spans="1:42" ht="22.5" hidden="1" customHeight="1" x14ac:dyDescent="0.25">
      <c r="A960" s="83" t="str">
        <f t="shared" ref="A960:A973" si="250">AM960</f>
        <v>899.</v>
      </c>
      <c r="B960" s="26">
        <v>1807</v>
      </c>
      <c r="C960" s="40" t="s">
        <v>1238</v>
      </c>
      <c r="D960" s="83">
        <v>1959</v>
      </c>
      <c r="E960" s="135" t="s">
        <v>2957</v>
      </c>
      <c r="F960" s="83" t="s">
        <v>2960</v>
      </c>
      <c r="G960" s="26">
        <v>1</v>
      </c>
      <c r="H960" s="26">
        <v>3</v>
      </c>
      <c r="I960" s="205">
        <v>183.3</v>
      </c>
      <c r="J960" s="205">
        <v>166.8</v>
      </c>
      <c r="K960" s="205">
        <v>37.200000000000003</v>
      </c>
      <c r="L960" s="219">
        <v>6</v>
      </c>
      <c r="M960" s="205">
        <f>R960+T960+V960+X960+Z960+AB960+AE960+AF960</f>
        <v>289651.40000000002</v>
      </c>
      <c r="N960" s="205"/>
      <c r="O960" s="205"/>
      <c r="P960" s="205"/>
      <c r="Q960" s="205">
        <f t="shared" ref="Q960" si="251">M960</f>
        <v>289651.40000000002</v>
      </c>
      <c r="R960" s="205"/>
      <c r="S960" s="219"/>
      <c r="T960" s="205"/>
      <c r="U960" s="205"/>
      <c r="V960" s="205"/>
      <c r="W960" s="205"/>
      <c r="X960" s="205"/>
      <c r="Y960" s="205"/>
      <c r="Z960" s="205"/>
      <c r="AA960" s="205">
        <v>108.2</v>
      </c>
      <c r="AB960" s="205">
        <f>AA960*2677</f>
        <v>289651.40000000002</v>
      </c>
      <c r="AC960" s="205"/>
      <c r="AD960" s="205"/>
      <c r="AE960" s="205"/>
      <c r="AF960" s="205"/>
      <c r="AG960" s="221">
        <v>2025</v>
      </c>
      <c r="AH960" s="158"/>
      <c r="AI960" s="175"/>
      <c r="AJ960" s="218"/>
      <c r="AK960" s="15">
        <f t="shared" si="237"/>
        <v>899</v>
      </c>
      <c r="AL960" s="15" t="s">
        <v>155</v>
      </c>
      <c r="AM960" s="15" t="str">
        <f t="shared" si="238"/>
        <v>899.</v>
      </c>
      <c r="AN960" s="222"/>
      <c r="AO960" s="16"/>
      <c r="AP960" s="16"/>
    </row>
    <row r="961" spans="1:42" ht="22.5" hidden="1" customHeight="1" x14ac:dyDescent="0.25">
      <c r="A961" s="83" t="str">
        <f t="shared" si="250"/>
        <v>900.</v>
      </c>
      <c r="B961" s="26">
        <v>5613</v>
      </c>
      <c r="C961" s="40" t="s">
        <v>3066</v>
      </c>
      <c r="D961" s="134">
        <v>1985</v>
      </c>
      <c r="E961" s="135" t="s">
        <v>2957</v>
      </c>
      <c r="F961" s="83" t="s">
        <v>2959</v>
      </c>
      <c r="G961" s="26">
        <v>2</v>
      </c>
      <c r="H961" s="26">
        <v>2</v>
      </c>
      <c r="I961" s="205">
        <v>731.6</v>
      </c>
      <c r="J961" s="205">
        <v>362.2</v>
      </c>
      <c r="K961" s="205">
        <v>362.2</v>
      </c>
      <c r="L961" s="219">
        <v>16</v>
      </c>
      <c r="M961" s="205">
        <f>R961+T961+V961+X961+Z961+AB961+AE961+AF961</f>
        <v>5503826.7999999998</v>
      </c>
      <c r="N961" s="205"/>
      <c r="O961" s="205"/>
      <c r="P961" s="205"/>
      <c r="Q961" s="205">
        <f>M961</f>
        <v>5503826.7999999998</v>
      </c>
      <c r="R961" s="205"/>
      <c r="S961" s="219"/>
      <c r="T961" s="205"/>
      <c r="U961" s="205">
        <v>731.6</v>
      </c>
      <c r="V961" s="205">
        <f>U961*7523</f>
        <v>5503826.7999999998</v>
      </c>
      <c r="W961" s="205"/>
      <c r="X961" s="205"/>
      <c r="Y961" s="205"/>
      <c r="Z961" s="205"/>
      <c r="AA961" s="205"/>
      <c r="AB961" s="205"/>
      <c r="AC961" s="205"/>
      <c r="AD961" s="205"/>
      <c r="AE961" s="205"/>
      <c r="AF961" s="205"/>
      <c r="AG961" s="221">
        <v>2025</v>
      </c>
      <c r="AH961" s="158"/>
      <c r="AI961" s="175"/>
      <c r="AJ961" s="218"/>
      <c r="AK961" s="15">
        <f t="shared" si="237"/>
        <v>900</v>
      </c>
      <c r="AL961" s="15" t="s">
        <v>155</v>
      </c>
      <c r="AM961" s="15" t="str">
        <f t="shared" si="238"/>
        <v>900.</v>
      </c>
      <c r="AN961" s="222"/>
      <c r="AP961" s="16"/>
    </row>
    <row r="962" spans="1:42" ht="22.5" hidden="1" customHeight="1" x14ac:dyDescent="0.25">
      <c r="A962" s="83" t="str">
        <f>AM962</f>
        <v>901.</v>
      </c>
      <c r="B962" s="26">
        <v>5687</v>
      </c>
      <c r="C962" s="42" t="s">
        <v>3058</v>
      </c>
      <c r="D962" s="83">
        <v>1988</v>
      </c>
      <c r="E962" s="135" t="s">
        <v>2957</v>
      </c>
      <c r="F962" s="83" t="s">
        <v>2959</v>
      </c>
      <c r="G962" s="26">
        <v>2</v>
      </c>
      <c r="H962" s="26">
        <v>2</v>
      </c>
      <c r="I962" s="176">
        <v>1361.7</v>
      </c>
      <c r="J962" s="176">
        <v>698.7</v>
      </c>
      <c r="K962" s="176">
        <v>669.2</v>
      </c>
      <c r="L962" s="32">
        <v>52</v>
      </c>
      <c r="M962" s="176">
        <f t="shared" ref="M962" si="252">R962+T962+V962+X962+Z962+AB962+AE962+AF962</f>
        <v>12733544.899999999</v>
      </c>
      <c r="N962" s="176"/>
      <c r="O962" s="176"/>
      <c r="P962" s="176"/>
      <c r="Q962" s="176">
        <f t="shared" ref="Q962" si="253">M962</f>
        <v>12733544.899999999</v>
      </c>
      <c r="R962" s="176">
        <v>1478880</v>
      </c>
      <c r="S962" s="32"/>
      <c r="T962" s="176"/>
      <c r="U962" s="176">
        <v>776.3</v>
      </c>
      <c r="V962" s="176">
        <f>U962*7523</f>
        <v>5840104.8999999994</v>
      </c>
      <c r="W962" s="176"/>
      <c r="X962" s="176"/>
      <c r="Y962" s="176">
        <v>1720</v>
      </c>
      <c r="Z962" s="176">
        <f>Y962*3148</f>
        <v>5414560</v>
      </c>
      <c r="AA962" s="176"/>
      <c r="AB962" s="176"/>
      <c r="AC962" s="176"/>
      <c r="AD962" s="176"/>
      <c r="AE962" s="176"/>
      <c r="AF962" s="176"/>
      <c r="AG962" s="317">
        <v>2025</v>
      </c>
      <c r="AH962" s="158"/>
      <c r="AI962" s="175"/>
      <c r="AJ962" s="162"/>
      <c r="AK962" s="15">
        <f t="shared" si="237"/>
        <v>901</v>
      </c>
      <c r="AL962" s="15" t="s">
        <v>155</v>
      </c>
      <c r="AM962" s="15" t="str">
        <f t="shared" si="238"/>
        <v>901.</v>
      </c>
      <c r="AN962" s="179"/>
      <c r="AO962" s="15"/>
      <c r="AP962" s="16"/>
    </row>
    <row r="963" spans="1:42" ht="22.5" hidden="1" customHeight="1" x14ac:dyDescent="0.25">
      <c r="A963" s="83" t="str">
        <f t="shared" si="250"/>
        <v>902.</v>
      </c>
      <c r="B963" s="26">
        <v>1851</v>
      </c>
      <c r="C963" s="40" t="s">
        <v>380</v>
      </c>
      <c r="D963" s="83">
        <v>1968</v>
      </c>
      <c r="E963" s="135" t="s">
        <v>2957</v>
      </c>
      <c r="F963" s="83" t="s">
        <v>2959</v>
      </c>
      <c r="G963" s="26">
        <v>2</v>
      </c>
      <c r="H963" s="26">
        <v>1</v>
      </c>
      <c r="I963" s="205">
        <v>339.6</v>
      </c>
      <c r="J963" s="205">
        <v>303</v>
      </c>
      <c r="K963" s="205">
        <v>226.6</v>
      </c>
      <c r="L963" s="219">
        <v>12</v>
      </c>
      <c r="M963" s="205">
        <f t="shared" ref="M963:M964" si="254">R963+T963+V963+X963+Z963+AB963+AE963+AF963</f>
        <v>150144</v>
      </c>
      <c r="N963" s="205"/>
      <c r="O963" s="205"/>
      <c r="P963" s="205"/>
      <c r="Q963" s="205">
        <f t="shared" ref="Q963:Q964" si="255">M963</f>
        <v>150144</v>
      </c>
      <c r="R963" s="205">
        <v>150144</v>
      </c>
      <c r="S963" s="219"/>
      <c r="T963" s="205"/>
      <c r="U963" s="205"/>
      <c r="V963" s="205"/>
      <c r="W963" s="205"/>
      <c r="X963" s="205"/>
      <c r="Y963" s="205"/>
      <c r="Z963" s="205"/>
      <c r="AA963" s="205"/>
      <c r="AB963" s="205"/>
      <c r="AC963" s="205"/>
      <c r="AD963" s="205"/>
      <c r="AE963" s="205"/>
      <c r="AF963" s="205"/>
      <c r="AG963" s="221">
        <v>2025</v>
      </c>
      <c r="AH963" s="158"/>
      <c r="AI963" s="175"/>
      <c r="AJ963" s="218"/>
      <c r="AK963" s="15">
        <f t="shared" si="237"/>
        <v>902</v>
      </c>
      <c r="AL963" s="15" t="s">
        <v>155</v>
      </c>
      <c r="AM963" s="15" t="str">
        <f t="shared" si="238"/>
        <v>902.</v>
      </c>
      <c r="AN963" s="222"/>
      <c r="AO963" s="15"/>
      <c r="AP963" s="16"/>
    </row>
    <row r="964" spans="1:42" ht="22.5" hidden="1" customHeight="1" x14ac:dyDescent="0.25">
      <c r="A964" s="83" t="str">
        <f t="shared" si="250"/>
        <v>903.</v>
      </c>
      <c r="B964" s="26">
        <v>1832</v>
      </c>
      <c r="C964" s="40" t="s">
        <v>2884</v>
      </c>
      <c r="D964" s="135">
        <v>1970</v>
      </c>
      <c r="E964" s="135" t="s">
        <v>2957</v>
      </c>
      <c r="F964" s="83" t="s">
        <v>2959</v>
      </c>
      <c r="G964" s="26">
        <v>2</v>
      </c>
      <c r="H964" s="26">
        <v>2</v>
      </c>
      <c r="I964" s="205">
        <v>553.20000000000005</v>
      </c>
      <c r="J964" s="205">
        <v>378.9</v>
      </c>
      <c r="K964" s="205">
        <v>233.2</v>
      </c>
      <c r="L964" s="219">
        <v>19</v>
      </c>
      <c r="M964" s="205">
        <f t="shared" si="254"/>
        <v>4363340</v>
      </c>
      <c r="N964" s="205"/>
      <c r="O964" s="205"/>
      <c r="P964" s="205"/>
      <c r="Q964" s="205">
        <f t="shared" si="255"/>
        <v>4363340</v>
      </c>
      <c r="R964" s="205"/>
      <c r="S964" s="219"/>
      <c r="T964" s="205"/>
      <c r="U964" s="205">
        <v>580</v>
      </c>
      <c r="V964" s="205">
        <f>U964*7523</f>
        <v>4363340</v>
      </c>
      <c r="W964" s="205"/>
      <c r="X964" s="205"/>
      <c r="Y964" s="205"/>
      <c r="Z964" s="205"/>
      <c r="AA964" s="205"/>
      <c r="AB964" s="205"/>
      <c r="AC964" s="205"/>
      <c r="AD964" s="205"/>
      <c r="AE964" s="205"/>
      <c r="AF964" s="205"/>
      <c r="AG964" s="221">
        <v>2025</v>
      </c>
      <c r="AH964" s="158"/>
      <c r="AI964" s="175"/>
      <c r="AJ964" s="218"/>
      <c r="AK964" s="15">
        <f t="shared" si="237"/>
        <v>903</v>
      </c>
      <c r="AL964" s="15" t="s">
        <v>155</v>
      </c>
      <c r="AM964" s="15" t="str">
        <f t="shared" si="238"/>
        <v>903.</v>
      </c>
      <c r="AN964" s="222"/>
      <c r="AP964" s="16"/>
    </row>
    <row r="965" spans="1:42" ht="22.5" hidden="1" customHeight="1" x14ac:dyDescent="0.25">
      <c r="A965" s="83" t="str">
        <f t="shared" si="250"/>
        <v>904.</v>
      </c>
      <c r="B965" s="26">
        <v>1846</v>
      </c>
      <c r="C965" s="40" t="s">
        <v>1242</v>
      </c>
      <c r="D965" s="83">
        <v>1959</v>
      </c>
      <c r="E965" s="135" t="s">
        <v>2957</v>
      </c>
      <c r="F965" s="83" t="s">
        <v>2959</v>
      </c>
      <c r="G965" s="83">
        <v>2</v>
      </c>
      <c r="H965" s="83">
        <v>2</v>
      </c>
      <c r="I965" s="205">
        <v>529.4</v>
      </c>
      <c r="J965" s="205">
        <v>490.9</v>
      </c>
      <c r="K965" s="205">
        <v>490.9</v>
      </c>
      <c r="L965" s="219">
        <v>25</v>
      </c>
      <c r="M965" s="205">
        <f>R965+T965+V965+X965+Z965+AB965+AE965+AF965</f>
        <v>71450</v>
      </c>
      <c r="N965" s="205"/>
      <c r="O965" s="205"/>
      <c r="P965" s="205"/>
      <c r="Q965" s="205">
        <f>M965</f>
        <v>71450</v>
      </c>
      <c r="R965" s="205">
        <v>71450</v>
      </c>
      <c r="S965" s="219"/>
      <c r="T965" s="205"/>
      <c r="U965" s="205"/>
      <c r="V965" s="205"/>
      <c r="W965" s="205"/>
      <c r="X965" s="205"/>
      <c r="Y965" s="205"/>
      <c r="Z965" s="205"/>
      <c r="AA965" s="205"/>
      <c r="AB965" s="205"/>
      <c r="AC965" s="205"/>
      <c r="AD965" s="205"/>
      <c r="AE965" s="205"/>
      <c r="AF965" s="205"/>
      <c r="AG965" s="221">
        <v>2025</v>
      </c>
      <c r="AH965" s="158"/>
      <c r="AI965" s="175"/>
      <c r="AJ965" s="218"/>
      <c r="AK965" s="15">
        <f t="shared" si="237"/>
        <v>904</v>
      </c>
      <c r="AL965" s="15" t="s">
        <v>155</v>
      </c>
      <c r="AM965" s="15" t="str">
        <f t="shared" si="238"/>
        <v>904.</v>
      </c>
      <c r="AN965" s="222"/>
      <c r="AO965" s="16"/>
      <c r="AP965" s="16"/>
    </row>
    <row r="966" spans="1:42" ht="22.5" hidden="1" customHeight="1" x14ac:dyDescent="0.25">
      <c r="A966" s="83" t="str">
        <f t="shared" si="250"/>
        <v>905.</v>
      </c>
      <c r="B966" s="26">
        <v>1824</v>
      </c>
      <c r="C966" s="40" t="s">
        <v>1241</v>
      </c>
      <c r="D966" s="134">
        <v>1985</v>
      </c>
      <c r="E966" s="135" t="s">
        <v>2957</v>
      </c>
      <c r="F966" s="83" t="s">
        <v>2958</v>
      </c>
      <c r="G966" s="83">
        <v>2</v>
      </c>
      <c r="H966" s="83">
        <v>2</v>
      </c>
      <c r="I966" s="205">
        <v>874.2</v>
      </c>
      <c r="J966" s="205">
        <v>792.2</v>
      </c>
      <c r="K966" s="205">
        <v>792.2</v>
      </c>
      <c r="L966" s="219">
        <v>23</v>
      </c>
      <c r="M966" s="205">
        <f>R966+T966+V966+X966+Z966+AB966+AE966+AF966</f>
        <v>767340</v>
      </c>
      <c r="N966" s="205"/>
      <c r="O966" s="205"/>
      <c r="P966" s="205"/>
      <c r="Q966" s="205">
        <f t="shared" ref="Q966:Q967" si="256">M966</f>
        <v>767340</v>
      </c>
      <c r="R966" s="205"/>
      <c r="S966" s="219"/>
      <c r="T966" s="205"/>
      <c r="U966" s="205"/>
      <c r="V966" s="205"/>
      <c r="W966" s="205"/>
      <c r="X966" s="205"/>
      <c r="Y966" s="205">
        <v>540</v>
      </c>
      <c r="Z966" s="205">
        <f>Y966*1421</f>
        <v>767340</v>
      </c>
      <c r="AA966" s="205"/>
      <c r="AB966" s="205"/>
      <c r="AC966" s="205"/>
      <c r="AD966" s="205"/>
      <c r="AE966" s="205"/>
      <c r="AF966" s="205"/>
      <c r="AG966" s="221">
        <v>2025</v>
      </c>
      <c r="AH966" s="158"/>
      <c r="AI966" s="175"/>
      <c r="AJ966" s="218"/>
      <c r="AK966" s="15">
        <f t="shared" si="237"/>
        <v>905</v>
      </c>
      <c r="AL966" s="15" t="s">
        <v>155</v>
      </c>
      <c r="AM966" s="15" t="str">
        <f t="shared" si="238"/>
        <v>905.</v>
      </c>
      <c r="AN966" s="222"/>
      <c r="AP966" s="16"/>
    </row>
    <row r="967" spans="1:42" ht="22.5" hidden="1" customHeight="1" x14ac:dyDescent="0.25">
      <c r="A967" s="83" t="str">
        <f t="shared" si="250"/>
        <v>906.</v>
      </c>
      <c r="B967" s="26">
        <v>1808</v>
      </c>
      <c r="C967" s="40" t="s">
        <v>1239</v>
      </c>
      <c r="D967" s="83">
        <v>1988</v>
      </c>
      <c r="E967" s="135" t="s">
        <v>2957</v>
      </c>
      <c r="F967" s="83" t="s">
        <v>2959</v>
      </c>
      <c r="G967" s="83">
        <v>2</v>
      </c>
      <c r="H967" s="83">
        <v>2</v>
      </c>
      <c r="I967" s="205">
        <v>363.4</v>
      </c>
      <c r="J967" s="205">
        <v>331.1</v>
      </c>
      <c r="K967" s="205">
        <v>331.1</v>
      </c>
      <c r="L967" s="219">
        <v>12</v>
      </c>
      <c r="M967" s="205">
        <f t="shared" ref="M967" si="257">R967+T967+V967+X967+Z967+AB967+AE967+AF967</f>
        <v>2490865.3000000003</v>
      </c>
      <c r="N967" s="205"/>
      <c r="O967" s="205"/>
      <c r="P967" s="205"/>
      <c r="Q967" s="205">
        <f t="shared" si="256"/>
        <v>2490865.3000000003</v>
      </c>
      <c r="R967" s="205"/>
      <c r="S967" s="219"/>
      <c r="T967" s="205"/>
      <c r="U967" s="205">
        <v>331.1</v>
      </c>
      <c r="V967" s="205">
        <f>U967*7523</f>
        <v>2490865.3000000003</v>
      </c>
      <c r="W967" s="205"/>
      <c r="X967" s="205"/>
      <c r="Y967" s="205"/>
      <c r="Z967" s="205"/>
      <c r="AA967" s="205"/>
      <c r="AB967" s="205"/>
      <c r="AC967" s="205"/>
      <c r="AD967" s="205"/>
      <c r="AE967" s="205"/>
      <c r="AF967" s="205"/>
      <c r="AG967" s="221">
        <v>2025</v>
      </c>
      <c r="AH967" s="158"/>
      <c r="AI967" s="175"/>
      <c r="AJ967" s="218"/>
      <c r="AK967" s="15">
        <f t="shared" si="237"/>
        <v>906</v>
      </c>
      <c r="AL967" s="15" t="s">
        <v>155</v>
      </c>
      <c r="AM967" s="15" t="str">
        <f t="shared" si="238"/>
        <v>906.</v>
      </c>
      <c r="AN967" s="222"/>
      <c r="AP967" s="16"/>
    </row>
    <row r="968" spans="1:42" ht="22.5" hidden="1" customHeight="1" x14ac:dyDescent="0.25">
      <c r="A968" s="83" t="str">
        <f t="shared" si="250"/>
        <v>907.</v>
      </c>
      <c r="B968" s="26">
        <v>1820</v>
      </c>
      <c r="C968" s="40" t="s">
        <v>1240</v>
      </c>
      <c r="D968" s="83">
        <v>1968</v>
      </c>
      <c r="E968" s="135" t="s">
        <v>2957</v>
      </c>
      <c r="F968" s="83" t="s">
        <v>2959</v>
      </c>
      <c r="G968" s="83">
        <v>2</v>
      </c>
      <c r="H968" s="83">
        <v>2</v>
      </c>
      <c r="I968" s="205">
        <v>561.20000000000005</v>
      </c>
      <c r="J968" s="205">
        <v>510.2</v>
      </c>
      <c r="K968" s="205">
        <v>510.2</v>
      </c>
      <c r="L968" s="219">
        <v>28</v>
      </c>
      <c r="M968" s="205">
        <f>R968+T968+V968+X968+Z968+AB968+AE968+AF968</f>
        <v>609150</v>
      </c>
      <c r="N968" s="205"/>
      <c r="O968" s="205"/>
      <c r="P968" s="205"/>
      <c r="Q968" s="205">
        <f>M968</f>
        <v>609150</v>
      </c>
      <c r="R968" s="205">
        <v>609150</v>
      </c>
      <c r="S968" s="219"/>
      <c r="T968" s="205"/>
      <c r="U968" s="205"/>
      <c r="V968" s="205"/>
      <c r="W968" s="205"/>
      <c r="X968" s="205"/>
      <c r="Y968" s="205"/>
      <c r="Z968" s="205"/>
      <c r="AA968" s="205"/>
      <c r="AB968" s="205"/>
      <c r="AC968" s="205"/>
      <c r="AD968" s="205"/>
      <c r="AE968" s="205"/>
      <c r="AF968" s="205"/>
      <c r="AG968" s="221">
        <v>2025</v>
      </c>
      <c r="AH968" s="158"/>
      <c r="AI968" s="175"/>
      <c r="AJ968" s="153"/>
      <c r="AK968" s="15">
        <f t="shared" si="237"/>
        <v>907</v>
      </c>
      <c r="AL968" s="15" t="s">
        <v>155</v>
      </c>
      <c r="AM968" s="15" t="str">
        <f t="shared" si="238"/>
        <v>907.</v>
      </c>
      <c r="AN968" s="222"/>
      <c r="AP968" s="16"/>
    </row>
    <row r="969" spans="1:42" ht="22.5" hidden="1" customHeight="1" x14ac:dyDescent="0.25">
      <c r="A969" s="83" t="str">
        <f t="shared" si="250"/>
        <v>908.</v>
      </c>
      <c r="B969" s="26">
        <v>1845</v>
      </c>
      <c r="C969" s="40" t="s">
        <v>381</v>
      </c>
      <c r="D969" s="135">
        <v>1970</v>
      </c>
      <c r="E969" s="135" t="s">
        <v>2957</v>
      </c>
      <c r="F969" s="83" t="s">
        <v>2959</v>
      </c>
      <c r="G969" s="83">
        <v>2</v>
      </c>
      <c r="H969" s="83">
        <v>3</v>
      </c>
      <c r="I969" s="205">
        <v>1545</v>
      </c>
      <c r="J969" s="205">
        <v>1145.4000000000001</v>
      </c>
      <c r="K969" s="205">
        <v>1115.3</v>
      </c>
      <c r="L969" s="219">
        <v>35</v>
      </c>
      <c r="M969" s="205">
        <f>R969+T969+V969+X969+Z969+AB969+AE969+AF969</f>
        <v>254100</v>
      </c>
      <c r="N969" s="205"/>
      <c r="O969" s="205"/>
      <c r="P969" s="205"/>
      <c r="Q969" s="205">
        <f>M969</f>
        <v>254100</v>
      </c>
      <c r="R969" s="205">
        <v>254100</v>
      </c>
      <c r="S969" s="219"/>
      <c r="T969" s="205"/>
      <c r="U969" s="205"/>
      <c r="V969" s="205"/>
      <c r="W969" s="205"/>
      <c r="X969" s="205"/>
      <c r="Y969" s="205"/>
      <c r="Z969" s="205"/>
      <c r="AA969" s="205"/>
      <c r="AB969" s="205"/>
      <c r="AC969" s="205"/>
      <c r="AD969" s="205"/>
      <c r="AE969" s="205"/>
      <c r="AF969" s="205"/>
      <c r="AG969" s="221">
        <v>2025</v>
      </c>
      <c r="AH969" s="158"/>
      <c r="AI969" s="175"/>
      <c r="AJ969" s="153"/>
      <c r="AK969" s="15">
        <f t="shared" si="237"/>
        <v>908</v>
      </c>
      <c r="AL969" s="15" t="s">
        <v>155</v>
      </c>
      <c r="AM969" s="15" t="str">
        <f t="shared" si="238"/>
        <v>908.</v>
      </c>
      <c r="AN969" s="222"/>
      <c r="AP969" s="16"/>
    </row>
    <row r="970" spans="1:42" ht="22.5" hidden="1" customHeight="1" x14ac:dyDescent="0.25">
      <c r="A970" s="83" t="str">
        <f t="shared" si="250"/>
        <v>909.</v>
      </c>
      <c r="B970" s="26">
        <v>1778</v>
      </c>
      <c r="C970" s="40" t="s">
        <v>1237</v>
      </c>
      <c r="D970" s="83">
        <v>1985</v>
      </c>
      <c r="E970" s="135" t="s">
        <v>2957</v>
      </c>
      <c r="F970" s="83" t="s">
        <v>2959</v>
      </c>
      <c r="G970" s="83">
        <v>2</v>
      </c>
      <c r="H970" s="83">
        <v>2</v>
      </c>
      <c r="I970" s="205">
        <v>788.1</v>
      </c>
      <c r="J970" s="205">
        <v>734.1</v>
      </c>
      <c r="K970" s="205">
        <v>594.6</v>
      </c>
      <c r="L970" s="219">
        <v>38</v>
      </c>
      <c r="M970" s="205">
        <f t="shared" ref="M970:M973" si="258">R970+T970+V970+X970+Z970+AB970+AE970+AF970</f>
        <v>1193567.4000000001</v>
      </c>
      <c r="N970" s="205"/>
      <c r="O970" s="205"/>
      <c r="P970" s="205"/>
      <c r="Q970" s="205">
        <f t="shared" ref="Q970:Q974" si="259">M970</f>
        <v>1193567.4000000001</v>
      </c>
      <c r="R970" s="205"/>
      <c r="S970" s="219"/>
      <c r="T970" s="205"/>
      <c r="U970" s="205"/>
      <c r="V970" s="205"/>
      <c r="W970" s="205">
        <v>539.1</v>
      </c>
      <c r="X970" s="205">
        <f>W970*2214</f>
        <v>1193567.4000000001</v>
      </c>
      <c r="Y970" s="205"/>
      <c r="Z970" s="205"/>
      <c r="AA970" s="205"/>
      <c r="AB970" s="205"/>
      <c r="AC970" s="205"/>
      <c r="AD970" s="205"/>
      <c r="AE970" s="205"/>
      <c r="AF970" s="205"/>
      <c r="AG970" s="221">
        <v>2025</v>
      </c>
      <c r="AH970" s="158"/>
      <c r="AI970" s="175"/>
      <c r="AJ970" s="218"/>
      <c r="AK970" s="15">
        <f t="shared" si="237"/>
        <v>909</v>
      </c>
      <c r="AL970" s="15" t="s">
        <v>155</v>
      </c>
      <c r="AM970" s="15" t="str">
        <f t="shared" si="238"/>
        <v>909.</v>
      </c>
      <c r="AN970" s="222"/>
      <c r="AO970" s="16"/>
      <c r="AP970" s="16"/>
    </row>
    <row r="971" spans="1:42" ht="22.5" hidden="1" customHeight="1" x14ac:dyDescent="0.25">
      <c r="A971" s="83" t="str">
        <f t="shared" si="250"/>
        <v>910.</v>
      </c>
      <c r="B971" s="26">
        <v>1816</v>
      </c>
      <c r="C971" s="242" t="s">
        <v>379</v>
      </c>
      <c r="D971" s="140">
        <v>1974</v>
      </c>
      <c r="E971" s="135" t="s">
        <v>2957</v>
      </c>
      <c r="F971" s="83" t="s">
        <v>2959</v>
      </c>
      <c r="G971" s="83">
        <v>2</v>
      </c>
      <c r="H971" s="83">
        <v>2</v>
      </c>
      <c r="I971" s="205">
        <v>768.2</v>
      </c>
      <c r="J971" s="205">
        <v>762.8</v>
      </c>
      <c r="K971" s="205">
        <v>660.5</v>
      </c>
      <c r="L971" s="219">
        <v>27</v>
      </c>
      <c r="M971" s="205">
        <f t="shared" si="258"/>
        <v>4884683.8999999994</v>
      </c>
      <c r="N971" s="205"/>
      <c r="O971" s="205"/>
      <c r="P971" s="205"/>
      <c r="Q971" s="205">
        <f t="shared" si="259"/>
        <v>4884683.8999999994</v>
      </c>
      <c r="R971" s="205"/>
      <c r="S971" s="219"/>
      <c r="T971" s="205"/>
      <c r="U971" s="205">
        <v>649.29999999999995</v>
      </c>
      <c r="V971" s="205">
        <f>U971*7523</f>
        <v>4884683.8999999994</v>
      </c>
      <c r="W971" s="205"/>
      <c r="X971" s="205"/>
      <c r="Y971" s="205"/>
      <c r="Z971" s="205"/>
      <c r="AA971" s="205"/>
      <c r="AB971" s="205"/>
      <c r="AC971" s="205"/>
      <c r="AD971" s="205"/>
      <c r="AE971" s="205"/>
      <c r="AF971" s="205"/>
      <c r="AG971" s="221">
        <v>2025</v>
      </c>
      <c r="AH971" s="158"/>
      <c r="AI971" s="175"/>
      <c r="AJ971" s="218"/>
      <c r="AK971" s="15">
        <f t="shared" si="237"/>
        <v>910</v>
      </c>
      <c r="AL971" s="15" t="s">
        <v>155</v>
      </c>
      <c r="AM971" s="15" t="str">
        <f t="shared" si="238"/>
        <v>910.</v>
      </c>
      <c r="AN971" s="222"/>
      <c r="AP971" s="16"/>
    </row>
    <row r="972" spans="1:42" ht="22.5" hidden="1" customHeight="1" x14ac:dyDescent="0.25">
      <c r="A972" s="83" t="str">
        <f t="shared" si="250"/>
        <v>911.</v>
      </c>
      <c r="B972" s="26">
        <v>1779</v>
      </c>
      <c r="C972" s="242" t="s">
        <v>378</v>
      </c>
      <c r="D972" s="83">
        <v>1985</v>
      </c>
      <c r="E972" s="135" t="s">
        <v>2957</v>
      </c>
      <c r="F972" s="83" t="s">
        <v>2959</v>
      </c>
      <c r="G972" s="83">
        <v>2</v>
      </c>
      <c r="H972" s="83">
        <v>2</v>
      </c>
      <c r="I972" s="205">
        <v>790.8</v>
      </c>
      <c r="J972" s="205">
        <v>745.4</v>
      </c>
      <c r="K972" s="205">
        <v>602.29999999999995</v>
      </c>
      <c r="L972" s="219">
        <v>39</v>
      </c>
      <c r="M972" s="205">
        <f t="shared" si="258"/>
        <v>4720682.5</v>
      </c>
      <c r="N972" s="205"/>
      <c r="O972" s="205"/>
      <c r="P972" s="205"/>
      <c r="Q972" s="205">
        <f t="shared" si="259"/>
        <v>4720682.5</v>
      </c>
      <c r="R972" s="205"/>
      <c r="S972" s="219"/>
      <c r="T972" s="205"/>
      <c r="U972" s="205">
        <v>627.5</v>
      </c>
      <c r="V972" s="205">
        <f>U972*7523</f>
        <v>4720682.5</v>
      </c>
      <c r="W972" s="205"/>
      <c r="X972" s="205"/>
      <c r="Y972" s="205"/>
      <c r="Z972" s="205"/>
      <c r="AA972" s="205"/>
      <c r="AB972" s="205"/>
      <c r="AC972" s="205"/>
      <c r="AD972" s="205"/>
      <c r="AE972" s="205"/>
      <c r="AF972" s="205"/>
      <c r="AG972" s="221">
        <v>2025</v>
      </c>
      <c r="AH972" s="158"/>
      <c r="AI972" s="175"/>
      <c r="AJ972" s="218"/>
      <c r="AK972" s="15">
        <f t="shared" si="237"/>
        <v>911</v>
      </c>
      <c r="AL972" s="15" t="s">
        <v>155</v>
      </c>
      <c r="AM972" s="15" t="str">
        <f t="shared" si="238"/>
        <v>911.</v>
      </c>
      <c r="AN972" s="222"/>
      <c r="AP972" s="16"/>
    </row>
    <row r="973" spans="1:42" ht="22.5" hidden="1" customHeight="1" x14ac:dyDescent="0.25">
      <c r="A973" s="83" t="str">
        <f t="shared" si="250"/>
        <v>912.</v>
      </c>
      <c r="B973" s="26">
        <v>1775</v>
      </c>
      <c r="C973" s="40" t="s">
        <v>1236</v>
      </c>
      <c r="D973" s="83">
        <v>1986</v>
      </c>
      <c r="E973" s="135" t="s">
        <v>2957</v>
      </c>
      <c r="F973" s="83" t="s">
        <v>2959</v>
      </c>
      <c r="G973" s="83">
        <v>2</v>
      </c>
      <c r="H973" s="83">
        <v>2</v>
      </c>
      <c r="I973" s="205">
        <v>929.1</v>
      </c>
      <c r="J973" s="205">
        <v>869.1</v>
      </c>
      <c r="K973" s="205">
        <v>469.6</v>
      </c>
      <c r="L973" s="219">
        <v>33</v>
      </c>
      <c r="M973" s="205">
        <f t="shared" si="258"/>
        <v>907740</v>
      </c>
      <c r="N973" s="205"/>
      <c r="O973" s="205"/>
      <c r="P973" s="205"/>
      <c r="Q973" s="205">
        <f t="shared" si="259"/>
        <v>907740</v>
      </c>
      <c r="R973" s="205"/>
      <c r="S973" s="219"/>
      <c r="T973" s="205"/>
      <c r="U973" s="205"/>
      <c r="V973" s="205"/>
      <c r="W973" s="205">
        <v>410</v>
      </c>
      <c r="X973" s="205">
        <f>W973*2214</f>
        <v>907740</v>
      </c>
      <c r="Y973" s="205"/>
      <c r="Z973" s="205"/>
      <c r="AA973" s="205"/>
      <c r="AB973" s="205"/>
      <c r="AC973" s="205"/>
      <c r="AD973" s="205"/>
      <c r="AE973" s="205"/>
      <c r="AF973" s="205"/>
      <c r="AG973" s="221">
        <v>2025</v>
      </c>
      <c r="AH973" s="158"/>
      <c r="AI973" s="175"/>
      <c r="AJ973" s="218"/>
      <c r="AK973" s="15">
        <f t="shared" si="237"/>
        <v>912</v>
      </c>
      <c r="AL973" s="15" t="s">
        <v>155</v>
      </c>
      <c r="AM973" s="15" t="str">
        <f t="shared" si="238"/>
        <v>912.</v>
      </c>
      <c r="AN973" s="222"/>
      <c r="AP973" s="16"/>
    </row>
    <row r="974" spans="1:42" ht="22.5" customHeight="1" x14ac:dyDescent="0.25">
      <c r="A974" s="83"/>
      <c r="B974" s="199"/>
      <c r="C974" s="169" t="s">
        <v>63</v>
      </c>
      <c r="D974" s="199"/>
      <c r="E974" s="198"/>
      <c r="F974" s="198"/>
      <c r="G974" s="199"/>
      <c r="H974" s="199"/>
      <c r="I974" s="202">
        <f>I975+I999+I1017</f>
        <v>496746.19999999995</v>
      </c>
      <c r="J974" s="202">
        <f>J975+J999+J1017</f>
        <v>419851.26</v>
      </c>
      <c r="K974" s="202">
        <f>K975+K999+K1017</f>
        <v>401377.53</v>
      </c>
      <c r="L974" s="350">
        <f>L975+L999+L1017</f>
        <v>22829</v>
      </c>
      <c r="M974" s="174">
        <f>M975+M999+M1017</f>
        <v>740674052.45000005</v>
      </c>
      <c r="N974" s="174"/>
      <c r="O974" s="174"/>
      <c r="P974" s="174"/>
      <c r="Q974" s="174">
        <f t="shared" si="259"/>
        <v>740674052.45000005</v>
      </c>
      <c r="R974" s="174">
        <f>R975+R999+R1017</f>
        <v>366321570.95999998</v>
      </c>
      <c r="S974" s="123"/>
      <c r="T974" s="174"/>
      <c r="U974" s="174">
        <f>U975+U999+U1017</f>
        <v>71971.37</v>
      </c>
      <c r="V974" s="174">
        <f>V975+V999+V1017</f>
        <v>336959429.39000005</v>
      </c>
      <c r="W974" s="174"/>
      <c r="X974" s="174"/>
      <c r="Y974" s="174">
        <f>Y975+Y999+Y1017</f>
        <v>18458.23</v>
      </c>
      <c r="Z974" s="174">
        <f>Z975+Z999+Z1017</f>
        <v>36105147.400000006</v>
      </c>
      <c r="AA974" s="174">
        <f>AA975+AA999+AA1017</f>
        <v>481.1</v>
      </c>
      <c r="AB974" s="174">
        <f>AB975+AB999+AB1017</f>
        <v>1287904.7</v>
      </c>
      <c r="AC974" s="174"/>
      <c r="AD974" s="174"/>
      <c r="AE974" s="174"/>
      <c r="AF974" s="174"/>
      <c r="AG974" s="182"/>
      <c r="AH974" s="158"/>
      <c r="AI974" s="175"/>
      <c r="AJ974" s="162"/>
      <c r="AN974" s="183"/>
      <c r="AO974" s="15"/>
      <c r="AP974" s="16"/>
    </row>
    <row r="975" spans="1:42" ht="22.5" customHeight="1" x14ac:dyDescent="0.25">
      <c r="A975" s="83"/>
      <c r="B975" s="199"/>
      <c r="C975" s="169" t="s">
        <v>1202</v>
      </c>
      <c r="D975" s="199"/>
      <c r="E975" s="198"/>
      <c r="F975" s="198"/>
      <c r="G975" s="199"/>
      <c r="H975" s="199"/>
      <c r="I975" s="202">
        <f>SUM(I976:I998)</f>
        <v>64834.7</v>
      </c>
      <c r="J975" s="202">
        <f t="shared" ref="J975:Z975" si="260">SUM(J976:J998)</f>
        <v>49112.56</v>
      </c>
      <c r="K975" s="202">
        <f t="shared" si="260"/>
        <v>48140.359999999993</v>
      </c>
      <c r="L975" s="350">
        <f t="shared" si="260"/>
        <v>2901</v>
      </c>
      <c r="M975" s="174">
        <f t="shared" si="260"/>
        <v>45878343.100000001</v>
      </c>
      <c r="N975" s="174"/>
      <c r="O975" s="174"/>
      <c r="P975" s="174"/>
      <c r="Q975" s="174">
        <f>M975</f>
        <v>45878343.100000001</v>
      </c>
      <c r="R975" s="174">
        <f t="shared" si="260"/>
        <v>25270528.5</v>
      </c>
      <c r="S975" s="123"/>
      <c r="T975" s="174"/>
      <c r="U975" s="174">
        <f t="shared" si="260"/>
        <v>4547</v>
      </c>
      <c r="V975" s="174">
        <f t="shared" si="260"/>
        <v>19177801</v>
      </c>
      <c r="W975" s="174"/>
      <c r="X975" s="174"/>
      <c r="Y975" s="174">
        <f t="shared" si="260"/>
        <v>942.43000000000006</v>
      </c>
      <c r="Z975" s="174">
        <f t="shared" si="260"/>
        <v>1430013.6</v>
      </c>
      <c r="AA975" s="174"/>
      <c r="AB975" s="174"/>
      <c r="AC975" s="174"/>
      <c r="AD975" s="174"/>
      <c r="AE975" s="174"/>
      <c r="AF975" s="174"/>
      <c r="AG975" s="182"/>
      <c r="AH975" s="158"/>
      <c r="AI975" s="175"/>
      <c r="AJ975" s="162"/>
      <c r="AN975" s="183"/>
      <c r="AO975" s="15"/>
      <c r="AP975" s="16"/>
    </row>
    <row r="976" spans="1:42" ht="22.5" hidden="1" customHeight="1" x14ac:dyDescent="0.25">
      <c r="A976" s="83" t="str">
        <f t="shared" ref="A976:A995" si="261">AM976</f>
        <v>913.</v>
      </c>
      <c r="B976" s="26">
        <v>1902</v>
      </c>
      <c r="C976" s="40" t="s">
        <v>1584</v>
      </c>
      <c r="D976" s="26">
        <v>1988</v>
      </c>
      <c r="E976" s="83" t="s">
        <v>2957</v>
      </c>
      <c r="F976" s="83" t="s">
        <v>2958</v>
      </c>
      <c r="G976" s="26">
        <v>3</v>
      </c>
      <c r="H976" s="26">
        <v>2</v>
      </c>
      <c r="I976" s="178">
        <v>2028</v>
      </c>
      <c r="J976" s="178">
        <v>1280.4000000000001</v>
      </c>
      <c r="K976" s="178">
        <v>1280.4000000000001</v>
      </c>
      <c r="L976" s="26">
        <v>70</v>
      </c>
      <c r="M976" s="176">
        <f t="shared" ref="M976:M988" si="262">R976+T976+V976+X976+Z976+AB976+AE976+AF976</f>
        <v>2082089</v>
      </c>
      <c r="N976" s="176"/>
      <c r="O976" s="176"/>
      <c r="P976" s="176"/>
      <c r="Q976" s="176">
        <f t="shared" ref="Q976:Q991" si="263">M976</f>
        <v>2082089</v>
      </c>
      <c r="R976" s="176"/>
      <c r="S976" s="32"/>
      <c r="T976" s="176"/>
      <c r="U976" s="178">
        <v>587</v>
      </c>
      <c r="V976" s="178">
        <f>U976*3547</f>
        <v>2082089</v>
      </c>
      <c r="W976" s="176"/>
      <c r="X976" s="176"/>
      <c r="Y976" s="176"/>
      <c r="Z976" s="176"/>
      <c r="AA976" s="176"/>
      <c r="AB976" s="176"/>
      <c r="AC976" s="316"/>
      <c r="AD976" s="316"/>
      <c r="AE976" s="176"/>
      <c r="AF976" s="176"/>
      <c r="AG976" s="317">
        <v>2025</v>
      </c>
      <c r="AH976" s="158"/>
      <c r="AI976" s="175"/>
      <c r="AJ976" s="162"/>
      <c r="AK976" s="15">
        <f t="shared" si="237"/>
        <v>913</v>
      </c>
      <c r="AL976" s="15" t="s">
        <v>155</v>
      </c>
      <c r="AM976" s="15" t="str">
        <f t="shared" si="238"/>
        <v>913.</v>
      </c>
      <c r="AN976" s="179"/>
      <c r="AO976" s="16"/>
      <c r="AP976" s="16"/>
    </row>
    <row r="977" spans="1:16381" ht="22.5" hidden="1" customHeight="1" x14ac:dyDescent="0.25">
      <c r="A977" s="83" t="str">
        <f t="shared" si="261"/>
        <v>914.</v>
      </c>
      <c r="B977" s="26">
        <v>2130</v>
      </c>
      <c r="C977" s="40" t="s">
        <v>1644</v>
      </c>
      <c r="D977" s="26">
        <v>1973</v>
      </c>
      <c r="E977" s="135" t="s">
        <v>2957</v>
      </c>
      <c r="F977" s="135" t="s">
        <v>2958</v>
      </c>
      <c r="G977" s="32">
        <v>5</v>
      </c>
      <c r="H977" s="32">
        <v>6</v>
      </c>
      <c r="I977" s="176">
        <v>4741.8</v>
      </c>
      <c r="J977" s="176">
        <v>3226.7</v>
      </c>
      <c r="K977" s="176">
        <v>3226.7</v>
      </c>
      <c r="L977" s="32">
        <v>192</v>
      </c>
      <c r="M977" s="178">
        <f t="shared" si="262"/>
        <v>8875315.5</v>
      </c>
      <c r="N977" s="178"/>
      <c r="O977" s="178"/>
      <c r="P977" s="178"/>
      <c r="Q977" s="176">
        <f t="shared" si="263"/>
        <v>8875315.5</v>
      </c>
      <c r="R977" s="178">
        <v>8875315.5</v>
      </c>
      <c r="S977" s="26"/>
      <c r="T977" s="178"/>
      <c r="U977" s="178"/>
      <c r="V977" s="178"/>
      <c r="W977" s="178"/>
      <c r="X977" s="178"/>
      <c r="Y977" s="178"/>
      <c r="Z977" s="178"/>
      <c r="AA977" s="178"/>
      <c r="AB977" s="178"/>
      <c r="AC977" s="178"/>
      <c r="AD977" s="178"/>
      <c r="AE977" s="178"/>
      <c r="AF977" s="178"/>
      <c r="AG977" s="317">
        <v>2025</v>
      </c>
      <c r="AH977" s="158"/>
      <c r="AI977" s="175"/>
      <c r="AJ977" s="162"/>
      <c r="AK977" s="15">
        <f t="shared" si="237"/>
        <v>914</v>
      </c>
      <c r="AL977" s="15" t="s">
        <v>155</v>
      </c>
      <c r="AM977" s="15" t="str">
        <f t="shared" si="238"/>
        <v>914.</v>
      </c>
      <c r="AN977" s="179"/>
      <c r="AO977" s="16"/>
      <c r="AP977" s="16"/>
    </row>
    <row r="978" spans="1:16381" ht="22.5" hidden="1" customHeight="1" x14ac:dyDescent="0.25">
      <c r="A978" s="83" t="str">
        <f t="shared" si="261"/>
        <v>915.</v>
      </c>
      <c r="B978" s="26">
        <v>1884</v>
      </c>
      <c r="C978" s="40" t="s">
        <v>1578</v>
      </c>
      <c r="D978" s="26">
        <v>1985</v>
      </c>
      <c r="E978" s="83" t="s">
        <v>2957</v>
      </c>
      <c r="F978" s="83" t="s">
        <v>2958</v>
      </c>
      <c r="G978" s="26">
        <v>3</v>
      </c>
      <c r="H978" s="26">
        <v>2</v>
      </c>
      <c r="I978" s="178">
        <v>1273.2</v>
      </c>
      <c r="J978" s="178">
        <v>753.5</v>
      </c>
      <c r="K978" s="178">
        <v>753.5</v>
      </c>
      <c r="L978" s="26">
        <v>68</v>
      </c>
      <c r="M978" s="176">
        <f t="shared" si="262"/>
        <v>277200</v>
      </c>
      <c r="N978" s="178"/>
      <c r="O978" s="178"/>
      <c r="P978" s="178"/>
      <c r="Q978" s="176">
        <f t="shared" si="263"/>
        <v>277200</v>
      </c>
      <c r="R978" s="178">
        <v>277200</v>
      </c>
      <c r="S978" s="26"/>
      <c r="T978" s="178"/>
      <c r="U978" s="178"/>
      <c r="V978" s="178"/>
      <c r="W978" s="178"/>
      <c r="X978" s="178"/>
      <c r="Y978" s="178"/>
      <c r="Z978" s="178"/>
      <c r="AA978" s="178"/>
      <c r="AB978" s="178"/>
      <c r="AC978" s="178"/>
      <c r="AD978" s="178"/>
      <c r="AE978" s="178"/>
      <c r="AF978" s="178"/>
      <c r="AG978" s="317">
        <v>2025</v>
      </c>
      <c r="AH978" s="158"/>
      <c r="AI978" s="175"/>
      <c r="AJ978" s="162"/>
      <c r="AK978" s="15">
        <f t="shared" si="237"/>
        <v>915</v>
      </c>
      <c r="AL978" s="15" t="s">
        <v>155</v>
      </c>
      <c r="AM978" s="15" t="str">
        <f t="shared" si="238"/>
        <v>915.</v>
      </c>
      <c r="AN978" s="179"/>
      <c r="AO978" s="16"/>
      <c r="AP978" s="16"/>
    </row>
    <row r="979" spans="1:16381" ht="22.5" hidden="1" customHeight="1" x14ac:dyDescent="0.25">
      <c r="A979" s="83" t="str">
        <f t="shared" si="261"/>
        <v>916.</v>
      </c>
      <c r="B979" s="26">
        <v>1890</v>
      </c>
      <c r="C979" s="40" t="s">
        <v>1580</v>
      </c>
      <c r="D979" s="26">
        <v>1982</v>
      </c>
      <c r="E979" s="83" t="s">
        <v>2957</v>
      </c>
      <c r="F979" s="83" t="s">
        <v>2958</v>
      </c>
      <c r="G979" s="26">
        <v>5</v>
      </c>
      <c r="H979" s="26">
        <v>6</v>
      </c>
      <c r="I979" s="178">
        <v>4747.3999999999996</v>
      </c>
      <c r="J979" s="178">
        <v>3220.7</v>
      </c>
      <c r="K979" s="178">
        <v>3220.7</v>
      </c>
      <c r="L979" s="26">
        <v>306</v>
      </c>
      <c r="M979" s="176">
        <f t="shared" si="262"/>
        <v>1640100</v>
      </c>
      <c r="N979" s="178"/>
      <c r="O979" s="178"/>
      <c r="P979" s="178"/>
      <c r="Q979" s="176">
        <f t="shared" si="263"/>
        <v>1640100</v>
      </c>
      <c r="R979" s="178">
        <v>1640100</v>
      </c>
      <c r="S979" s="26"/>
      <c r="T979" s="178"/>
      <c r="U979" s="178"/>
      <c r="V979" s="178"/>
      <c r="W979" s="178"/>
      <c r="X979" s="178"/>
      <c r="Y979" s="178"/>
      <c r="Z979" s="178"/>
      <c r="AA979" s="178"/>
      <c r="AB979" s="178"/>
      <c r="AC979" s="178"/>
      <c r="AD979" s="178"/>
      <c r="AE979" s="178"/>
      <c r="AF979" s="178"/>
      <c r="AG979" s="317">
        <v>2025</v>
      </c>
      <c r="AH979" s="158"/>
      <c r="AI979" s="175"/>
      <c r="AJ979" s="162"/>
      <c r="AK979" s="15">
        <f t="shared" si="237"/>
        <v>916</v>
      </c>
      <c r="AL979" s="15" t="s">
        <v>155</v>
      </c>
      <c r="AM979" s="15" t="str">
        <f t="shared" si="238"/>
        <v>916.</v>
      </c>
      <c r="AN979" s="179"/>
      <c r="AO979" s="16"/>
      <c r="AP979" s="16"/>
    </row>
    <row r="980" spans="1:16381" ht="22.5" hidden="1" customHeight="1" x14ac:dyDescent="0.25">
      <c r="A980" s="83" t="str">
        <f t="shared" si="261"/>
        <v>917.</v>
      </c>
      <c r="B980" s="26">
        <v>1946</v>
      </c>
      <c r="C980" s="40" t="s">
        <v>2977</v>
      </c>
      <c r="D980" s="26">
        <v>1980</v>
      </c>
      <c r="E980" s="135" t="s">
        <v>2957</v>
      </c>
      <c r="F980" s="83" t="s">
        <v>2959</v>
      </c>
      <c r="G980" s="32">
        <v>5</v>
      </c>
      <c r="H980" s="32">
        <v>6</v>
      </c>
      <c r="I980" s="176">
        <v>6077.5</v>
      </c>
      <c r="J980" s="176">
        <v>4470.5</v>
      </c>
      <c r="K980" s="176">
        <v>3882.3</v>
      </c>
      <c r="L980" s="32">
        <v>247</v>
      </c>
      <c r="M980" s="176">
        <f t="shared" si="262"/>
        <v>1500447</v>
      </c>
      <c r="N980" s="178"/>
      <c r="O980" s="178"/>
      <c r="P980" s="178"/>
      <c r="Q980" s="176">
        <f t="shared" si="263"/>
        <v>1500447</v>
      </c>
      <c r="R980" s="178">
        <v>1500447</v>
      </c>
      <c r="S980" s="26"/>
      <c r="T980" s="178"/>
      <c r="U980" s="178"/>
      <c r="V980" s="178"/>
      <c r="W980" s="178"/>
      <c r="X980" s="178"/>
      <c r="Y980" s="178"/>
      <c r="Z980" s="178"/>
      <c r="AA980" s="178"/>
      <c r="AB980" s="178"/>
      <c r="AC980" s="178"/>
      <c r="AD980" s="178"/>
      <c r="AE980" s="178"/>
      <c r="AF980" s="178"/>
      <c r="AG980" s="317">
        <v>2025</v>
      </c>
      <c r="AH980" s="158"/>
      <c r="AI980" s="175"/>
      <c r="AJ980" s="162"/>
      <c r="AK980" s="15">
        <f t="shared" si="237"/>
        <v>917</v>
      </c>
      <c r="AL980" s="15" t="s">
        <v>155</v>
      </c>
      <c r="AM980" s="15" t="str">
        <f t="shared" si="238"/>
        <v>917.</v>
      </c>
      <c r="AN980" s="179"/>
      <c r="AO980" s="16"/>
      <c r="AP980" s="16"/>
    </row>
    <row r="981" spans="1:16381" ht="22.5" hidden="1" customHeight="1" x14ac:dyDescent="0.25">
      <c r="A981" s="83" t="str">
        <f t="shared" si="261"/>
        <v>918.</v>
      </c>
      <c r="B981" s="26">
        <v>2027</v>
      </c>
      <c r="C981" s="28" t="s">
        <v>1170</v>
      </c>
      <c r="D981" s="26">
        <v>1981</v>
      </c>
      <c r="E981" s="83" t="s">
        <v>2957</v>
      </c>
      <c r="F981" s="83" t="s">
        <v>2959</v>
      </c>
      <c r="G981" s="26">
        <v>5</v>
      </c>
      <c r="H981" s="26">
        <v>4</v>
      </c>
      <c r="I981" s="178">
        <v>5859.2</v>
      </c>
      <c r="J981" s="176">
        <v>5859.2</v>
      </c>
      <c r="K981" s="178">
        <v>5859.2</v>
      </c>
      <c r="L981" s="26">
        <v>356</v>
      </c>
      <c r="M981" s="178">
        <f t="shared" si="262"/>
        <v>5196355</v>
      </c>
      <c r="N981" s="178"/>
      <c r="O981" s="178"/>
      <c r="P981" s="178"/>
      <c r="Q981" s="176">
        <f t="shared" si="263"/>
        <v>5196355</v>
      </c>
      <c r="R981" s="178"/>
      <c r="S981" s="26"/>
      <c r="T981" s="178"/>
      <c r="U981" s="178">
        <v>1465</v>
      </c>
      <c r="V981" s="178">
        <f>U981*3547</f>
        <v>5196355</v>
      </c>
      <c r="W981" s="178"/>
      <c r="X981" s="178"/>
      <c r="Y981" s="178"/>
      <c r="Z981" s="178"/>
      <c r="AA981" s="178"/>
      <c r="AB981" s="178"/>
      <c r="AC981" s="178"/>
      <c r="AD981" s="178"/>
      <c r="AE981" s="178"/>
      <c r="AF981" s="178"/>
      <c r="AG981" s="317">
        <v>2025</v>
      </c>
      <c r="AH981" s="158"/>
      <c r="AI981" s="175"/>
      <c r="AJ981" s="162"/>
      <c r="AK981" s="15">
        <f t="shared" si="237"/>
        <v>918</v>
      </c>
      <c r="AL981" s="15" t="s">
        <v>155</v>
      </c>
      <c r="AM981" s="15" t="str">
        <f t="shared" si="238"/>
        <v>918.</v>
      </c>
      <c r="AN981" s="179"/>
      <c r="AO981" s="16"/>
      <c r="AP981" s="16"/>
    </row>
    <row r="982" spans="1:16381" ht="22.5" hidden="1" customHeight="1" x14ac:dyDescent="0.25">
      <c r="A982" s="83" t="str">
        <f t="shared" si="261"/>
        <v>919.</v>
      </c>
      <c r="B982" s="26">
        <v>2100</v>
      </c>
      <c r="C982" s="42" t="s">
        <v>434</v>
      </c>
      <c r="D982" s="26">
        <v>1978</v>
      </c>
      <c r="E982" s="135" t="s">
        <v>2957</v>
      </c>
      <c r="F982" s="83" t="s">
        <v>2959</v>
      </c>
      <c r="G982" s="32">
        <v>5</v>
      </c>
      <c r="H982" s="32">
        <v>2</v>
      </c>
      <c r="I982" s="176">
        <v>1906.6</v>
      </c>
      <c r="J982" s="176">
        <v>1754.6</v>
      </c>
      <c r="K982" s="176">
        <v>1754.3</v>
      </c>
      <c r="L982" s="32">
        <v>96</v>
      </c>
      <c r="M982" s="176">
        <f t="shared" si="262"/>
        <v>2187315</v>
      </c>
      <c r="N982" s="176"/>
      <c r="O982" s="176"/>
      <c r="P982" s="176"/>
      <c r="Q982" s="176">
        <f t="shared" si="263"/>
        <v>2187315</v>
      </c>
      <c r="R982" s="176">
        <f>422097+1765218</f>
        <v>2187315</v>
      </c>
      <c r="S982" s="32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317">
        <v>2025</v>
      </c>
      <c r="AH982" s="158"/>
      <c r="AI982" s="175"/>
      <c r="AJ982" s="162"/>
      <c r="AK982" s="15">
        <f t="shared" si="237"/>
        <v>919</v>
      </c>
      <c r="AL982" s="15" t="s">
        <v>155</v>
      </c>
      <c r="AM982" s="15" t="str">
        <f t="shared" si="238"/>
        <v>919.</v>
      </c>
      <c r="AN982" s="179"/>
      <c r="AO982" s="16"/>
      <c r="AP982" s="16"/>
    </row>
    <row r="983" spans="1:16381" ht="22.5" hidden="1" customHeight="1" x14ac:dyDescent="0.25">
      <c r="A983" s="83" t="str">
        <f t="shared" si="261"/>
        <v>920.</v>
      </c>
      <c r="B983" s="26">
        <v>1954</v>
      </c>
      <c r="C983" s="42" t="s">
        <v>396</v>
      </c>
      <c r="D983" s="26">
        <v>1984</v>
      </c>
      <c r="E983" s="135" t="s">
        <v>2957</v>
      </c>
      <c r="F983" s="135" t="s">
        <v>2958</v>
      </c>
      <c r="G983" s="32">
        <v>5</v>
      </c>
      <c r="H983" s="32">
        <v>5</v>
      </c>
      <c r="I983" s="176">
        <v>3953.4</v>
      </c>
      <c r="J983" s="176">
        <v>3457.2</v>
      </c>
      <c r="K983" s="176">
        <v>3457.2</v>
      </c>
      <c r="L983" s="32">
        <v>174</v>
      </c>
      <c r="M983" s="176">
        <f t="shared" si="262"/>
        <v>1096836</v>
      </c>
      <c r="N983" s="176"/>
      <c r="O983" s="176"/>
      <c r="P983" s="176"/>
      <c r="Q983" s="176">
        <f t="shared" si="263"/>
        <v>1096836</v>
      </c>
      <c r="R983" s="176">
        <v>1096836</v>
      </c>
      <c r="S983" s="32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317">
        <v>2025</v>
      </c>
      <c r="AH983" s="158"/>
      <c r="AI983" s="175"/>
      <c r="AJ983" s="162"/>
      <c r="AK983" s="15">
        <f t="shared" si="237"/>
        <v>920</v>
      </c>
      <c r="AL983" s="15" t="s">
        <v>155</v>
      </c>
      <c r="AM983" s="15" t="str">
        <f t="shared" si="238"/>
        <v>920.</v>
      </c>
      <c r="AN983" s="179"/>
      <c r="AO983" s="16"/>
      <c r="AP983" s="16"/>
    </row>
    <row r="984" spans="1:16381" ht="22.5" hidden="1" customHeight="1" x14ac:dyDescent="0.25">
      <c r="A984" s="83" t="str">
        <f t="shared" si="261"/>
        <v>921.</v>
      </c>
      <c r="B984" s="26">
        <v>1895</v>
      </c>
      <c r="C984" s="39" t="s">
        <v>505</v>
      </c>
      <c r="D984" s="26">
        <v>1965</v>
      </c>
      <c r="E984" s="83" t="s">
        <v>2957</v>
      </c>
      <c r="F984" s="83" t="s">
        <v>2958</v>
      </c>
      <c r="G984" s="26">
        <v>5</v>
      </c>
      <c r="H984" s="26">
        <v>3</v>
      </c>
      <c r="I984" s="178">
        <v>2031.5</v>
      </c>
      <c r="J984" s="176">
        <v>1298.2</v>
      </c>
      <c r="K984" s="178">
        <v>1298.2</v>
      </c>
      <c r="L984" s="26">
        <v>100</v>
      </c>
      <c r="M984" s="178">
        <f t="shared" si="262"/>
        <v>739200</v>
      </c>
      <c r="N984" s="178"/>
      <c r="O984" s="178"/>
      <c r="P984" s="178"/>
      <c r="Q984" s="176">
        <f t="shared" si="263"/>
        <v>739200</v>
      </c>
      <c r="R984" s="178">
        <v>739200</v>
      </c>
      <c r="S984" s="26"/>
      <c r="T984" s="178"/>
      <c r="U984" s="178"/>
      <c r="V984" s="178"/>
      <c r="W984" s="178"/>
      <c r="X984" s="178"/>
      <c r="Y984" s="178"/>
      <c r="Z984" s="178"/>
      <c r="AA984" s="178"/>
      <c r="AB984" s="178"/>
      <c r="AC984" s="178"/>
      <c r="AD984" s="178"/>
      <c r="AE984" s="178"/>
      <c r="AF984" s="176"/>
      <c r="AG984" s="317">
        <v>2025</v>
      </c>
      <c r="AH984" s="158"/>
      <c r="AI984" s="175"/>
      <c r="AJ984" s="162"/>
      <c r="AK984" s="15">
        <f t="shared" si="237"/>
        <v>921</v>
      </c>
      <c r="AL984" s="15" t="s">
        <v>155</v>
      </c>
      <c r="AM984" s="15" t="str">
        <f t="shared" si="238"/>
        <v>921.</v>
      </c>
      <c r="AN984" s="179"/>
      <c r="AO984" s="16"/>
      <c r="AP984" s="16"/>
    </row>
    <row r="985" spans="1:16381" ht="22.5" hidden="1" customHeight="1" x14ac:dyDescent="0.25">
      <c r="A985" s="83" t="str">
        <f t="shared" si="261"/>
        <v>922.</v>
      </c>
      <c r="B985" s="26">
        <v>1955</v>
      </c>
      <c r="C985" s="40" t="s">
        <v>1597</v>
      </c>
      <c r="D985" s="26">
        <v>1986</v>
      </c>
      <c r="E985" s="135" t="s">
        <v>2957</v>
      </c>
      <c r="F985" s="135" t="s">
        <v>2958</v>
      </c>
      <c r="G985" s="32">
        <v>5</v>
      </c>
      <c r="H985" s="32">
        <v>4</v>
      </c>
      <c r="I985" s="176">
        <v>4687.6000000000004</v>
      </c>
      <c r="J985" s="176">
        <v>3937.3</v>
      </c>
      <c r="K985" s="176">
        <v>3937.3</v>
      </c>
      <c r="L985" s="32">
        <v>195</v>
      </c>
      <c r="M985" s="176">
        <f t="shared" si="262"/>
        <v>1435746</v>
      </c>
      <c r="N985" s="178"/>
      <c r="O985" s="178"/>
      <c r="P985" s="178"/>
      <c r="Q985" s="176">
        <f t="shared" si="263"/>
        <v>1435746</v>
      </c>
      <c r="R985" s="178">
        <v>1435746</v>
      </c>
      <c r="S985" s="26"/>
      <c r="T985" s="178"/>
      <c r="U985" s="178"/>
      <c r="V985" s="178"/>
      <c r="W985" s="178"/>
      <c r="X985" s="178"/>
      <c r="Y985" s="178"/>
      <c r="Z985" s="178"/>
      <c r="AA985" s="178"/>
      <c r="AB985" s="178"/>
      <c r="AC985" s="178"/>
      <c r="AD985" s="178"/>
      <c r="AE985" s="178"/>
      <c r="AF985" s="178"/>
      <c r="AG985" s="317">
        <v>2025</v>
      </c>
      <c r="AH985" s="158"/>
      <c r="AI985" s="175"/>
      <c r="AJ985" s="162"/>
      <c r="AK985" s="15">
        <f t="shared" si="237"/>
        <v>922</v>
      </c>
      <c r="AL985" s="15" t="s">
        <v>155</v>
      </c>
      <c r="AM985" s="15" t="str">
        <f t="shared" si="238"/>
        <v>922.</v>
      </c>
      <c r="AN985" s="179"/>
      <c r="AO985" s="16"/>
      <c r="AP985" s="16"/>
    </row>
    <row r="986" spans="1:16381" ht="22.5" hidden="1" customHeight="1" x14ac:dyDescent="0.25">
      <c r="A986" s="83" t="str">
        <f t="shared" si="261"/>
        <v>923.</v>
      </c>
      <c r="B986" s="26">
        <v>1898</v>
      </c>
      <c r="C986" s="40" t="s">
        <v>1582</v>
      </c>
      <c r="D986" s="26">
        <v>1975</v>
      </c>
      <c r="E986" s="83" t="s">
        <v>2957</v>
      </c>
      <c r="F986" s="83" t="s">
        <v>2958</v>
      </c>
      <c r="G986" s="26">
        <v>5</v>
      </c>
      <c r="H986" s="26">
        <v>6</v>
      </c>
      <c r="I986" s="178">
        <v>4717</v>
      </c>
      <c r="J986" s="178">
        <v>3197.7</v>
      </c>
      <c r="K986" s="178">
        <v>3197.7</v>
      </c>
      <c r="L986" s="26">
        <v>235</v>
      </c>
      <c r="M986" s="176">
        <f t="shared" si="262"/>
        <v>1640100</v>
      </c>
      <c r="N986" s="176"/>
      <c r="O986" s="176"/>
      <c r="P986" s="176"/>
      <c r="Q986" s="176">
        <f t="shared" si="263"/>
        <v>1640100</v>
      </c>
      <c r="R986" s="176">
        <v>1640100</v>
      </c>
      <c r="S986" s="32"/>
      <c r="T986" s="176"/>
      <c r="U986" s="178"/>
      <c r="V986" s="178"/>
      <c r="W986" s="176"/>
      <c r="X986" s="176"/>
      <c r="Y986" s="176"/>
      <c r="Z986" s="176"/>
      <c r="AA986" s="176"/>
      <c r="AB986" s="176"/>
      <c r="AC986" s="316"/>
      <c r="AD986" s="316"/>
      <c r="AE986" s="176"/>
      <c r="AF986" s="176"/>
      <c r="AG986" s="317">
        <v>2025</v>
      </c>
      <c r="AH986" s="158"/>
      <c r="AI986" s="175"/>
      <c r="AJ986" s="162"/>
      <c r="AK986" s="15">
        <f t="shared" si="237"/>
        <v>923</v>
      </c>
      <c r="AL986" s="15" t="s">
        <v>155</v>
      </c>
      <c r="AM986" s="15" t="str">
        <f t="shared" si="238"/>
        <v>923.</v>
      </c>
      <c r="AN986" s="179"/>
      <c r="AO986" s="16"/>
      <c r="AP986" s="16"/>
    </row>
    <row r="987" spans="1:16381" ht="22.5" hidden="1" customHeight="1" x14ac:dyDescent="0.25">
      <c r="A987" s="83" t="str">
        <f t="shared" si="261"/>
        <v>924.</v>
      </c>
      <c r="B987" s="26">
        <v>1860</v>
      </c>
      <c r="C987" s="42" t="s">
        <v>383</v>
      </c>
      <c r="D987" s="26">
        <v>1983</v>
      </c>
      <c r="E987" s="135" t="s">
        <v>2957</v>
      </c>
      <c r="F987" s="135" t="s">
        <v>2958</v>
      </c>
      <c r="G987" s="32">
        <v>5</v>
      </c>
      <c r="H987" s="32">
        <v>3</v>
      </c>
      <c r="I987" s="176">
        <v>4556.3999999999996</v>
      </c>
      <c r="J987" s="176">
        <v>3623.8</v>
      </c>
      <c r="K987" s="176">
        <v>3240.1</v>
      </c>
      <c r="L987" s="32">
        <v>155</v>
      </c>
      <c r="M987" s="176">
        <f t="shared" si="262"/>
        <v>1534338</v>
      </c>
      <c r="N987" s="176"/>
      <c r="O987" s="176"/>
      <c r="P987" s="176"/>
      <c r="Q987" s="176">
        <f t="shared" si="263"/>
        <v>1534338</v>
      </c>
      <c r="R987" s="176">
        <v>1534338</v>
      </c>
      <c r="S987" s="32"/>
      <c r="T987" s="176"/>
      <c r="U987" s="176"/>
      <c r="V987" s="178"/>
      <c r="W987" s="176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317">
        <v>2025</v>
      </c>
      <c r="AH987" s="158"/>
      <c r="AI987" s="175"/>
      <c r="AJ987" s="162"/>
      <c r="AK987" s="15">
        <f t="shared" si="237"/>
        <v>924</v>
      </c>
      <c r="AL987" s="15" t="s">
        <v>155</v>
      </c>
      <c r="AM987" s="15" t="str">
        <f t="shared" si="238"/>
        <v>924.</v>
      </c>
      <c r="AN987" s="179"/>
      <c r="AO987" s="16"/>
      <c r="AP987" s="16"/>
    </row>
    <row r="988" spans="1:16381" ht="22.5" hidden="1" customHeight="1" x14ac:dyDescent="0.25">
      <c r="A988" s="83" t="str">
        <f t="shared" si="261"/>
        <v>925.</v>
      </c>
      <c r="B988" s="26">
        <v>1856</v>
      </c>
      <c r="C988" s="40" t="s">
        <v>449</v>
      </c>
      <c r="D988" s="26">
        <v>1985</v>
      </c>
      <c r="E988" s="83" t="s">
        <v>2957</v>
      </c>
      <c r="F988" s="83" t="s">
        <v>2958</v>
      </c>
      <c r="G988" s="26">
        <v>5</v>
      </c>
      <c r="H988" s="26">
        <v>2</v>
      </c>
      <c r="I988" s="178">
        <v>3042.7</v>
      </c>
      <c r="J988" s="176">
        <v>2168.1999999999998</v>
      </c>
      <c r="K988" s="178">
        <v>2168.1999999999998</v>
      </c>
      <c r="L988" s="26">
        <v>115</v>
      </c>
      <c r="M988" s="178">
        <f t="shared" si="262"/>
        <v>881166</v>
      </c>
      <c r="N988" s="178"/>
      <c r="O988" s="178"/>
      <c r="P988" s="178"/>
      <c r="Q988" s="176">
        <f t="shared" si="263"/>
        <v>881166</v>
      </c>
      <c r="R988" s="178">
        <v>881166</v>
      </c>
      <c r="S988" s="26"/>
      <c r="T988" s="178"/>
      <c r="U988" s="178"/>
      <c r="V988" s="178"/>
      <c r="W988" s="178"/>
      <c r="X988" s="178"/>
      <c r="Y988" s="178"/>
      <c r="Z988" s="178"/>
      <c r="AA988" s="178"/>
      <c r="AB988" s="178"/>
      <c r="AC988" s="178"/>
      <c r="AD988" s="178"/>
      <c r="AE988" s="178"/>
      <c r="AF988" s="178"/>
      <c r="AG988" s="317">
        <v>2025</v>
      </c>
      <c r="AH988" s="158"/>
      <c r="AI988" s="175"/>
      <c r="AJ988" s="162"/>
      <c r="AK988" s="15">
        <f t="shared" si="237"/>
        <v>925</v>
      </c>
      <c r="AL988" s="15" t="s">
        <v>155</v>
      </c>
      <c r="AM988" s="15" t="str">
        <f t="shared" si="238"/>
        <v>925.</v>
      </c>
      <c r="AN988" s="179"/>
      <c r="AP988" s="16"/>
    </row>
    <row r="989" spans="1:16381" ht="22.5" hidden="1" customHeight="1" x14ac:dyDescent="0.25">
      <c r="A989" s="83" t="str">
        <f t="shared" si="261"/>
        <v>926.</v>
      </c>
      <c r="B989" s="26">
        <v>2050</v>
      </c>
      <c r="C989" s="40" t="s">
        <v>1626</v>
      </c>
      <c r="D989" s="26">
        <v>1965</v>
      </c>
      <c r="E989" s="83" t="s">
        <v>2957</v>
      </c>
      <c r="F989" s="83" t="s">
        <v>2959</v>
      </c>
      <c r="G989" s="26">
        <v>2</v>
      </c>
      <c r="H989" s="26">
        <v>3</v>
      </c>
      <c r="I989" s="178">
        <v>743.8</v>
      </c>
      <c r="J989" s="178">
        <v>456.9</v>
      </c>
      <c r="K989" s="178">
        <v>456.9</v>
      </c>
      <c r="L989" s="26">
        <v>49</v>
      </c>
      <c r="M989" s="178">
        <f t="shared" ref="M989:M991" si="264">R989+T989+V989+X989+Z989+AB989+AE989+AF989</f>
        <v>960960</v>
      </c>
      <c r="N989" s="178"/>
      <c r="O989" s="178"/>
      <c r="P989" s="178"/>
      <c r="Q989" s="176">
        <f t="shared" si="263"/>
        <v>960960</v>
      </c>
      <c r="R989" s="178">
        <v>960960</v>
      </c>
      <c r="S989" s="26"/>
      <c r="T989" s="178"/>
      <c r="U989" s="178"/>
      <c r="V989" s="178"/>
      <c r="W989" s="178"/>
      <c r="X989" s="178"/>
      <c r="Y989" s="178"/>
      <c r="Z989" s="178"/>
      <c r="AA989" s="178"/>
      <c r="AB989" s="178"/>
      <c r="AC989" s="178"/>
      <c r="AD989" s="178"/>
      <c r="AE989" s="178"/>
      <c r="AF989" s="178"/>
      <c r="AG989" s="317">
        <v>2025</v>
      </c>
      <c r="AH989" s="158"/>
      <c r="AI989" s="175"/>
      <c r="AJ989" s="162"/>
      <c r="AK989" s="15">
        <f t="shared" si="237"/>
        <v>926</v>
      </c>
      <c r="AL989" s="15" t="s">
        <v>155</v>
      </c>
      <c r="AM989" s="15" t="str">
        <f t="shared" si="238"/>
        <v>926.</v>
      </c>
      <c r="AN989" s="179"/>
      <c r="AO989" s="16"/>
      <c r="AP989" s="16"/>
    </row>
    <row r="990" spans="1:16381" ht="22.5" hidden="1" customHeight="1" x14ac:dyDescent="0.25">
      <c r="A990" s="83" t="str">
        <f t="shared" si="261"/>
        <v>927.</v>
      </c>
      <c r="B990" s="26">
        <v>2244</v>
      </c>
      <c r="C990" s="40" t="s">
        <v>496</v>
      </c>
      <c r="D990" s="26">
        <v>1972</v>
      </c>
      <c r="E990" s="83" t="s">
        <v>2957</v>
      </c>
      <c r="F990" s="83" t="s">
        <v>2959</v>
      </c>
      <c r="G990" s="26">
        <v>2</v>
      </c>
      <c r="H990" s="26">
        <v>2</v>
      </c>
      <c r="I990" s="178">
        <v>572.20000000000005</v>
      </c>
      <c r="J990" s="176">
        <v>511.5</v>
      </c>
      <c r="K990" s="178">
        <v>511.5</v>
      </c>
      <c r="L990" s="26">
        <v>24</v>
      </c>
      <c r="M990" s="178">
        <f t="shared" si="264"/>
        <v>281820</v>
      </c>
      <c r="N990" s="178"/>
      <c r="O990" s="178"/>
      <c r="P990" s="178"/>
      <c r="Q990" s="176">
        <f t="shared" si="263"/>
        <v>281820</v>
      </c>
      <c r="R990" s="178">
        <v>281820</v>
      </c>
      <c r="S990" s="26"/>
      <c r="T990" s="178"/>
      <c r="U990" s="178"/>
      <c r="V990" s="178"/>
      <c r="W990" s="178"/>
      <c r="X990" s="178"/>
      <c r="Y990" s="178"/>
      <c r="Z990" s="178"/>
      <c r="AA990" s="178"/>
      <c r="AB990" s="178"/>
      <c r="AC990" s="178"/>
      <c r="AD990" s="178"/>
      <c r="AE990" s="176"/>
      <c r="AF990" s="178"/>
      <c r="AG990" s="317">
        <v>2025</v>
      </c>
      <c r="AH990" s="158"/>
      <c r="AI990" s="175"/>
      <c r="AJ990" s="162"/>
      <c r="AK990" s="15">
        <f t="shared" si="237"/>
        <v>927</v>
      </c>
      <c r="AL990" s="15" t="s">
        <v>155</v>
      </c>
      <c r="AM990" s="15" t="str">
        <f t="shared" si="238"/>
        <v>927.</v>
      </c>
      <c r="AN990" s="179"/>
      <c r="AO990" s="15"/>
      <c r="AP990" s="16"/>
    </row>
    <row r="991" spans="1:16381" ht="22.5" hidden="1" customHeight="1" x14ac:dyDescent="0.25">
      <c r="A991" s="83" t="str">
        <f t="shared" si="261"/>
        <v>928.</v>
      </c>
      <c r="B991" s="26">
        <v>2053</v>
      </c>
      <c r="C991" s="40" t="s">
        <v>1627</v>
      </c>
      <c r="D991" s="26">
        <v>1970</v>
      </c>
      <c r="E991" s="83" t="s">
        <v>2957</v>
      </c>
      <c r="F991" s="83" t="s">
        <v>2959</v>
      </c>
      <c r="G991" s="26">
        <v>2</v>
      </c>
      <c r="H991" s="26">
        <v>3</v>
      </c>
      <c r="I991" s="178">
        <v>738.3</v>
      </c>
      <c r="J991" s="178">
        <v>449.6</v>
      </c>
      <c r="K991" s="178">
        <v>449.6</v>
      </c>
      <c r="L991" s="26">
        <v>37</v>
      </c>
      <c r="M991" s="178">
        <f t="shared" si="264"/>
        <v>947100</v>
      </c>
      <c r="N991" s="178"/>
      <c r="O991" s="178"/>
      <c r="P991" s="178"/>
      <c r="Q991" s="176">
        <f t="shared" si="263"/>
        <v>947100</v>
      </c>
      <c r="R991" s="178">
        <v>947100</v>
      </c>
      <c r="S991" s="26"/>
      <c r="T991" s="178"/>
      <c r="U991" s="178"/>
      <c r="V991" s="178"/>
      <c r="W991" s="178"/>
      <c r="X991" s="178"/>
      <c r="Y991" s="178"/>
      <c r="Z991" s="178"/>
      <c r="AA991" s="178"/>
      <c r="AB991" s="178"/>
      <c r="AC991" s="178"/>
      <c r="AD991" s="178"/>
      <c r="AE991" s="178"/>
      <c r="AF991" s="178"/>
      <c r="AG991" s="317">
        <v>2025</v>
      </c>
      <c r="AH991" s="158"/>
      <c r="AI991" s="175"/>
      <c r="AJ991" s="162"/>
      <c r="AK991" s="15">
        <f t="shared" ref="AK991:AK1055" si="265">MAX(AK986:AK990)+1</f>
        <v>928</v>
      </c>
      <c r="AL991" s="15" t="s">
        <v>155</v>
      </c>
      <c r="AM991" s="15" t="str">
        <f t="shared" si="238"/>
        <v>928.</v>
      </c>
      <c r="AN991" s="179"/>
      <c r="AO991" s="16"/>
      <c r="AP991" s="16"/>
    </row>
    <row r="992" spans="1:16381" ht="22.5" hidden="1" customHeight="1" x14ac:dyDescent="0.25">
      <c r="A992" s="83" t="str">
        <f t="shared" si="261"/>
        <v>929.</v>
      </c>
      <c r="B992" s="147">
        <v>1903</v>
      </c>
      <c r="C992" s="171" t="s">
        <v>3117</v>
      </c>
      <c r="D992" s="83">
        <v>1988</v>
      </c>
      <c r="E992" s="83" t="s">
        <v>2957</v>
      </c>
      <c r="F992" s="83" t="s">
        <v>2958</v>
      </c>
      <c r="G992" s="83">
        <v>3</v>
      </c>
      <c r="H992" s="83">
        <v>24</v>
      </c>
      <c r="I992" s="178">
        <v>2027.4</v>
      </c>
      <c r="J992" s="176">
        <v>1279.8</v>
      </c>
      <c r="K992" s="178">
        <v>1279.8</v>
      </c>
      <c r="L992" s="26">
        <v>49</v>
      </c>
      <c r="M992" s="176">
        <f t="shared" ref="M992:M993" si="266">R992+T992+V992+X992+Z992+AB992+AE992+AF992</f>
        <v>639450</v>
      </c>
      <c r="N992" s="178"/>
      <c r="O992" s="178"/>
      <c r="P992" s="178"/>
      <c r="Q992" s="176">
        <f t="shared" ref="Q992:Q993" si="267">M992</f>
        <v>639450</v>
      </c>
      <c r="R992" s="178"/>
      <c r="S992" s="26"/>
      <c r="T992" s="178"/>
      <c r="U992" s="178"/>
      <c r="V992" s="178"/>
      <c r="W992" s="178"/>
      <c r="X992" s="178"/>
      <c r="Y992" s="178">
        <v>450</v>
      </c>
      <c r="Z992" s="178">
        <f>Y992*1421</f>
        <v>639450</v>
      </c>
      <c r="AA992" s="178"/>
      <c r="AB992" s="178"/>
      <c r="AC992" s="178"/>
      <c r="AD992" s="178"/>
      <c r="AE992" s="178"/>
      <c r="AF992" s="196"/>
      <c r="AG992" s="182" t="s">
        <v>3113</v>
      </c>
      <c r="AH992" s="161"/>
      <c r="AI992" s="175"/>
      <c r="AJ992" s="327"/>
      <c r="AK992" s="15">
        <f t="shared" si="265"/>
        <v>929</v>
      </c>
      <c r="AL992" s="15" t="s">
        <v>155</v>
      </c>
      <c r="AM992" s="15" t="str">
        <f t="shared" si="238"/>
        <v>929.</v>
      </c>
      <c r="AN992" s="179"/>
      <c r="AO992" s="14"/>
      <c r="AP992" s="16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  <c r="FG992" s="14"/>
      <c r="FH992" s="14"/>
      <c r="FI992" s="14"/>
      <c r="FJ992" s="14"/>
      <c r="FK992" s="14"/>
      <c r="FL992" s="14"/>
      <c r="FM992" s="14"/>
      <c r="FN992" s="14"/>
      <c r="FO992" s="14"/>
      <c r="FP992" s="14"/>
      <c r="FQ992" s="14"/>
      <c r="FR992" s="14"/>
      <c r="FS992" s="14"/>
      <c r="FT992" s="14"/>
      <c r="FU992" s="14"/>
      <c r="FV992" s="14"/>
      <c r="FW992" s="14"/>
      <c r="FX992" s="14"/>
      <c r="FY992" s="14"/>
      <c r="FZ992" s="14"/>
      <c r="GA992" s="14"/>
      <c r="GB992" s="14"/>
      <c r="GC992" s="14"/>
      <c r="GD992" s="14"/>
      <c r="GE992" s="14"/>
      <c r="GF992" s="14"/>
      <c r="GG992" s="14"/>
      <c r="GH992" s="14"/>
      <c r="GI992" s="14"/>
      <c r="GJ992" s="14"/>
      <c r="GK992" s="14"/>
      <c r="GL992" s="14"/>
      <c r="GM992" s="14"/>
      <c r="GN992" s="14"/>
      <c r="GO992" s="14"/>
      <c r="GP992" s="14"/>
      <c r="GQ992" s="14"/>
      <c r="GR992" s="14"/>
      <c r="GS992" s="14"/>
      <c r="GT992" s="14"/>
      <c r="GU992" s="14"/>
      <c r="GV992" s="14"/>
      <c r="GW992" s="14"/>
      <c r="GX992" s="14"/>
      <c r="GY992" s="14"/>
      <c r="GZ992" s="14"/>
      <c r="HA992" s="14"/>
      <c r="HB992" s="14"/>
      <c r="HC992" s="14"/>
      <c r="HD992" s="14"/>
      <c r="HE992" s="14"/>
      <c r="HF992" s="14"/>
      <c r="HG992" s="14"/>
      <c r="HH992" s="14"/>
      <c r="HI992" s="14"/>
      <c r="HJ992" s="14"/>
      <c r="HK992" s="14"/>
      <c r="HL992" s="14"/>
      <c r="HM992" s="14"/>
      <c r="HN992" s="14"/>
      <c r="HO992" s="14"/>
      <c r="HP992" s="14"/>
      <c r="HQ992" s="14"/>
      <c r="HR992" s="14"/>
      <c r="HS992" s="14"/>
      <c r="HT992" s="14"/>
      <c r="HU992" s="14"/>
      <c r="HV992" s="14"/>
      <c r="HW992" s="14"/>
      <c r="HX992" s="14"/>
      <c r="HY992" s="14"/>
      <c r="HZ992" s="14"/>
      <c r="IA992" s="14"/>
      <c r="IB992" s="14"/>
      <c r="IC992" s="14"/>
      <c r="ID992" s="14"/>
      <c r="IE992" s="14"/>
      <c r="IF992" s="14"/>
      <c r="IG992" s="14"/>
      <c r="IH992" s="14"/>
      <c r="II992" s="14"/>
      <c r="IJ992" s="14"/>
      <c r="IK992" s="14"/>
      <c r="IL992" s="14"/>
      <c r="IM992" s="14"/>
      <c r="IN992" s="14"/>
      <c r="IO992" s="14"/>
      <c r="IP992" s="14"/>
      <c r="IQ992" s="14"/>
      <c r="IR992" s="14"/>
      <c r="IS992" s="14"/>
      <c r="IT992" s="14"/>
      <c r="IU992" s="14"/>
      <c r="IV992" s="14"/>
      <c r="IW992" s="14"/>
      <c r="IX992" s="14"/>
      <c r="IY992" s="14"/>
      <c r="IZ992" s="14"/>
      <c r="JA992" s="14"/>
      <c r="JB992" s="14"/>
      <c r="JC992" s="14"/>
      <c r="JD992" s="14"/>
      <c r="JE992" s="14"/>
      <c r="JF992" s="14"/>
      <c r="JG992" s="14"/>
      <c r="JH992" s="14"/>
      <c r="JI992" s="14"/>
      <c r="JJ992" s="14"/>
      <c r="JK992" s="14"/>
      <c r="JL992" s="14"/>
      <c r="JM992" s="14"/>
      <c r="JN992" s="14"/>
      <c r="JO992" s="14"/>
      <c r="JP992" s="14"/>
      <c r="JQ992" s="14"/>
      <c r="JR992" s="14"/>
      <c r="JS992" s="14"/>
      <c r="JT992" s="14"/>
      <c r="JU992" s="14"/>
      <c r="JV992" s="14"/>
      <c r="JW992" s="14"/>
      <c r="JX992" s="14"/>
      <c r="JY992" s="14"/>
      <c r="JZ992" s="14"/>
      <c r="KA992" s="14"/>
      <c r="KB992" s="14"/>
      <c r="KC992" s="14"/>
      <c r="KD992" s="14"/>
      <c r="KE992" s="14"/>
      <c r="KF992" s="14"/>
      <c r="KG992" s="14"/>
      <c r="KH992" s="14"/>
      <c r="KI992" s="14"/>
      <c r="KJ992" s="14"/>
      <c r="KK992" s="14"/>
      <c r="KL992" s="14"/>
      <c r="KM992" s="14"/>
      <c r="KN992" s="14"/>
      <c r="KO992" s="14"/>
      <c r="KP992" s="14"/>
      <c r="KQ992" s="14"/>
      <c r="KR992" s="14"/>
      <c r="KS992" s="14"/>
      <c r="KT992" s="14"/>
      <c r="KU992" s="14"/>
      <c r="KV992" s="14"/>
      <c r="KW992" s="14"/>
      <c r="KX992" s="14"/>
      <c r="KY992" s="14"/>
      <c r="KZ992" s="14"/>
      <c r="LA992" s="14"/>
      <c r="LB992" s="14"/>
      <c r="LC992" s="14"/>
      <c r="LD992" s="14"/>
      <c r="LE992" s="14"/>
      <c r="LF992" s="14"/>
      <c r="LG992" s="14"/>
      <c r="LH992" s="14"/>
      <c r="LI992" s="14"/>
      <c r="LJ992" s="14"/>
      <c r="LK992" s="14"/>
      <c r="LL992" s="14"/>
      <c r="LM992" s="14"/>
      <c r="LN992" s="14"/>
      <c r="LO992" s="14"/>
      <c r="LP992" s="14"/>
      <c r="LQ992" s="14"/>
      <c r="LR992" s="14"/>
      <c r="LS992" s="14"/>
      <c r="LT992" s="14"/>
      <c r="LU992" s="14"/>
      <c r="LV992" s="14"/>
      <c r="LW992" s="14"/>
      <c r="LX992" s="14"/>
      <c r="LY992" s="14"/>
      <c r="LZ992" s="14"/>
      <c r="MA992" s="14"/>
      <c r="MB992" s="14"/>
      <c r="MC992" s="14"/>
      <c r="MD992" s="14"/>
      <c r="ME992" s="14"/>
      <c r="MF992" s="14"/>
      <c r="MG992" s="14"/>
      <c r="MH992" s="14"/>
      <c r="MI992" s="14"/>
      <c r="MJ992" s="14"/>
      <c r="MK992" s="14"/>
      <c r="ML992" s="14"/>
      <c r="MM992" s="14"/>
      <c r="MN992" s="14"/>
      <c r="MO992" s="14"/>
      <c r="MP992" s="14"/>
      <c r="MQ992" s="14"/>
      <c r="MR992" s="14"/>
      <c r="MS992" s="14"/>
      <c r="MT992" s="14"/>
      <c r="MU992" s="14"/>
      <c r="MV992" s="14"/>
      <c r="MW992" s="14"/>
      <c r="MX992" s="14"/>
      <c r="MY992" s="14"/>
      <c r="MZ992" s="14"/>
      <c r="NA992" s="14"/>
      <c r="NB992" s="14"/>
      <c r="NC992" s="14"/>
      <c r="ND992" s="14"/>
      <c r="NE992" s="14"/>
      <c r="NF992" s="14"/>
      <c r="NG992" s="14"/>
      <c r="NH992" s="14"/>
      <c r="NI992" s="14"/>
      <c r="NJ992" s="14"/>
      <c r="NK992" s="14"/>
      <c r="NL992" s="14"/>
      <c r="NM992" s="14"/>
      <c r="NN992" s="14"/>
      <c r="NO992" s="14"/>
      <c r="NP992" s="14"/>
      <c r="NQ992" s="14"/>
      <c r="NR992" s="14"/>
      <c r="NS992" s="14"/>
      <c r="NT992" s="14"/>
      <c r="NU992" s="14"/>
      <c r="NV992" s="14"/>
      <c r="NW992" s="14"/>
      <c r="NX992" s="14"/>
      <c r="NY992" s="14"/>
      <c r="NZ992" s="14"/>
      <c r="OA992" s="14"/>
      <c r="OB992" s="14"/>
      <c r="OC992" s="14"/>
      <c r="OD992" s="14"/>
      <c r="OE992" s="14"/>
      <c r="OF992" s="14"/>
      <c r="OG992" s="14"/>
      <c r="OH992" s="14"/>
      <c r="OI992" s="14"/>
      <c r="OJ992" s="14"/>
      <c r="OK992" s="14"/>
      <c r="OL992" s="14"/>
      <c r="OM992" s="14"/>
      <c r="ON992" s="14"/>
      <c r="OO992" s="14"/>
      <c r="OP992" s="14"/>
      <c r="OQ992" s="14"/>
      <c r="OR992" s="14"/>
      <c r="OS992" s="14"/>
      <c r="OT992" s="14"/>
      <c r="OU992" s="14"/>
      <c r="OV992" s="14"/>
      <c r="OW992" s="14"/>
      <c r="OX992" s="14"/>
      <c r="OY992" s="14"/>
      <c r="OZ992" s="14"/>
      <c r="PA992" s="14"/>
      <c r="PB992" s="14"/>
      <c r="PC992" s="14"/>
      <c r="PD992" s="14"/>
      <c r="PE992" s="14"/>
      <c r="PF992" s="14"/>
      <c r="PG992" s="14"/>
      <c r="PH992" s="14"/>
      <c r="PI992" s="14"/>
      <c r="PJ992" s="14"/>
      <c r="PK992" s="14"/>
      <c r="PL992" s="14"/>
      <c r="PM992" s="14"/>
      <c r="PN992" s="14"/>
      <c r="PO992" s="14"/>
      <c r="PP992" s="14"/>
      <c r="PQ992" s="14"/>
      <c r="PR992" s="14"/>
      <c r="PS992" s="14"/>
      <c r="PT992" s="14"/>
      <c r="PU992" s="14"/>
      <c r="PV992" s="14"/>
      <c r="PW992" s="14"/>
      <c r="PX992" s="14"/>
      <c r="PY992" s="14"/>
      <c r="PZ992" s="14"/>
      <c r="QA992" s="14"/>
      <c r="QB992" s="14"/>
      <c r="QC992" s="14"/>
      <c r="QD992" s="14"/>
      <c r="QE992" s="14"/>
      <c r="QF992" s="14"/>
      <c r="QG992" s="14"/>
      <c r="QH992" s="14"/>
      <c r="QI992" s="14"/>
      <c r="QJ992" s="14"/>
      <c r="QK992" s="14"/>
      <c r="QL992" s="14"/>
      <c r="QM992" s="14"/>
      <c r="QN992" s="14"/>
      <c r="QO992" s="14"/>
      <c r="QP992" s="14"/>
      <c r="QQ992" s="14"/>
      <c r="QR992" s="14"/>
      <c r="QS992" s="14"/>
      <c r="QT992" s="14"/>
      <c r="QU992" s="14"/>
      <c r="QV992" s="14"/>
      <c r="QW992" s="14"/>
      <c r="QX992" s="14"/>
      <c r="QY992" s="14"/>
      <c r="QZ992" s="14"/>
      <c r="RA992" s="14"/>
      <c r="RB992" s="14"/>
      <c r="RC992" s="14"/>
      <c r="RD992" s="14"/>
      <c r="RE992" s="14"/>
      <c r="RF992" s="14"/>
      <c r="RG992" s="14"/>
      <c r="RH992" s="14"/>
      <c r="RI992" s="14"/>
      <c r="RJ992" s="14"/>
      <c r="RK992" s="14"/>
      <c r="RL992" s="14"/>
      <c r="RM992" s="14"/>
      <c r="RN992" s="14"/>
      <c r="RO992" s="14"/>
      <c r="RP992" s="14"/>
      <c r="RQ992" s="14"/>
      <c r="RR992" s="14"/>
      <c r="RS992" s="14"/>
      <c r="RT992" s="14"/>
      <c r="RU992" s="14"/>
      <c r="RV992" s="14"/>
      <c r="RW992" s="14"/>
      <c r="RX992" s="14"/>
      <c r="RY992" s="14"/>
      <c r="RZ992" s="14"/>
      <c r="SA992" s="14"/>
      <c r="SB992" s="14"/>
      <c r="SC992" s="14"/>
      <c r="SD992" s="14"/>
      <c r="SE992" s="14"/>
      <c r="SF992" s="14"/>
      <c r="SG992" s="14"/>
      <c r="SH992" s="14"/>
      <c r="SI992" s="14"/>
      <c r="SJ992" s="14"/>
      <c r="SK992" s="14"/>
      <c r="SL992" s="14"/>
      <c r="SM992" s="14"/>
      <c r="SN992" s="14"/>
      <c r="SO992" s="14"/>
      <c r="SP992" s="14"/>
      <c r="SQ992" s="14"/>
      <c r="SR992" s="14"/>
      <c r="SS992" s="14"/>
      <c r="ST992" s="14"/>
      <c r="SU992" s="14"/>
      <c r="SV992" s="14"/>
      <c r="SW992" s="14"/>
      <c r="SX992" s="14"/>
      <c r="SY992" s="14"/>
      <c r="SZ992" s="14"/>
      <c r="TA992" s="14"/>
      <c r="TB992" s="14"/>
      <c r="TC992" s="14"/>
      <c r="TD992" s="14"/>
      <c r="TE992" s="14"/>
      <c r="TF992" s="14"/>
      <c r="TG992" s="14"/>
      <c r="TH992" s="14"/>
      <c r="TI992" s="14"/>
      <c r="TJ992" s="14"/>
      <c r="TK992" s="14"/>
      <c r="TL992" s="14"/>
      <c r="TM992" s="14"/>
      <c r="TN992" s="14"/>
      <c r="TO992" s="14"/>
      <c r="TP992" s="14"/>
      <c r="TQ992" s="14"/>
      <c r="TR992" s="14"/>
      <c r="TS992" s="14"/>
      <c r="TT992" s="14"/>
      <c r="TU992" s="14"/>
      <c r="TV992" s="14"/>
      <c r="TW992" s="14"/>
      <c r="TX992" s="14"/>
      <c r="TY992" s="14"/>
      <c r="TZ992" s="14"/>
      <c r="UA992" s="14"/>
      <c r="UB992" s="14"/>
      <c r="UC992" s="14"/>
      <c r="UD992" s="14"/>
      <c r="UE992" s="14"/>
      <c r="UF992" s="14"/>
      <c r="UG992" s="14"/>
      <c r="UH992" s="14"/>
      <c r="UI992" s="14"/>
      <c r="UJ992" s="14"/>
      <c r="UK992" s="14"/>
      <c r="UL992" s="14"/>
      <c r="UM992" s="14"/>
      <c r="UN992" s="14"/>
      <c r="UO992" s="14"/>
      <c r="UP992" s="14"/>
      <c r="UQ992" s="14"/>
      <c r="UR992" s="14"/>
      <c r="US992" s="14"/>
      <c r="UT992" s="14"/>
      <c r="UU992" s="14"/>
      <c r="UV992" s="14"/>
      <c r="UW992" s="14"/>
      <c r="UX992" s="14"/>
      <c r="UY992" s="14"/>
      <c r="UZ992" s="14"/>
      <c r="VA992" s="14"/>
      <c r="VB992" s="14"/>
      <c r="VC992" s="14"/>
      <c r="VD992" s="14"/>
      <c r="VE992" s="14"/>
      <c r="VF992" s="14"/>
      <c r="VG992" s="14"/>
      <c r="VH992" s="14"/>
      <c r="VI992" s="14"/>
      <c r="VJ992" s="14"/>
      <c r="VK992" s="14"/>
      <c r="VL992" s="14"/>
      <c r="VM992" s="14"/>
      <c r="VN992" s="14"/>
      <c r="VO992" s="14"/>
      <c r="VP992" s="14"/>
      <c r="VQ992" s="14"/>
      <c r="VR992" s="14"/>
      <c r="VS992" s="14"/>
      <c r="VT992" s="14"/>
      <c r="VU992" s="14"/>
      <c r="VV992" s="14"/>
      <c r="VW992" s="14"/>
      <c r="VX992" s="14"/>
      <c r="VY992" s="14"/>
      <c r="VZ992" s="14"/>
      <c r="WA992" s="14"/>
      <c r="WB992" s="14"/>
      <c r="WC992" s="14"/>
      <c r="WD992" s="14"/>
      <c r="WE992" s="14"/>
      <c r="WF992" s="14"/>
      <c r="WG992" s="14"/>
      <c r="WH992" s="14"/>
      <c r="WI992" s="14"/>
      <c r="WJ992" s="14"/>
      <c r="WK992" s="14"/>
      <c r="WL992" s="14"/>
      <c r="WM992" s="14"/>
      <c r="WN992" s="14"/>
      <c r="WO992" s="14"/>
      <c r="WP992" s="14"/>
      <c r="WQ992" s="14"/>
      <c r="WR992" s="14"/>
      <c r="WS992" s="14"/>
      <c r="WT992" s="14"/>
      <c r="WU992" s="14"/>
      <c r="WV992" s="14"/>
      <c r="WW992" s="14"/>
      <c r="WX992" s="14"/>
      <c r="WY992" s="14"/>
      <c r="WZ992" s="14"/>
      <c r="XA992" s="14"/>
      <c r="XB992" s="14"/>
      <c r="XC992" s="14"/>
      <c r="XD992" s="14"/>
      <c r="XE992" s="14"/>
      <c r="XF992" s="14"/>
      <c r="XG992" s="14"/>
      <c r="XH992" s="14"/>
      <c r="XI992" s="14"/>
      <c r="XJ992" s="14"/>
      <c r="XK992" s="14"/>
      <c r="XL992" s="14"/>
      <c r="XM992" s="14"/>
      <c r="XN992" s="14"/>
      <c r="XO992" s="14"/>
      <c r="XP992" s="14"/>
      <c r="XQ992" s="14"/>
      <c r="XR992" s="14"/>
      <c r="XS992" s="14"/>
      <c r="XT992" s="14"/>
      <c r="XU992" s="14"/>
      <c r="XV992" s="14"/>
      <c r="XW992" s="14"/>
      <c r="XX992" s="14"/>
      <c r="XY992" s="14"/>
      <c r="XZ992" s="14"/>
      <c r="YA992" s="14"/>
      <c r="YB992" s="14"/>
      <c r="YC992" s="14"/>
      <c r="YD992" s="14"/>
      <c r="YE992" s="14"/>
      <c r="YF992" s="14"/>
      <c r="YG992" s="14"/>
      <c r="YH992" s="14"/>
      <c r="YI992" s="14"/>
      <c r="YJ992" s="14"/>
      <c r="YK992" s="14"/>
      <c r="YL992" s="14"/>
      <c r="YM992" s="14"/>
      <c r="YN992" s="14"/>
      <c r="YO992" s="14"/>
      <c r="YP992" s="14"/>
      <c r="YQ992" s="14"/>
      <c r="YR992" s="14"/>
      <c r="YS992" s="14"/>
      <c r="YT992" s="14"/>
      <c r="YU992" s="14"/>
      <c r="YV992" s="14"/>
      <c r="YW992" s="14"/>
      <c r="YX992" s="14"/>
      <c r="YY992" s="14"/>
      <c r="YZ992" s="14"/>
      <c r="ZA992" s="14"/>
      <c r="ZB992" s="14"/>
      <c r="ZC992" s="14"/>
      <c r="ZD992" s="14"/>
      <c r="ZE992" s="14"/>
      <c r="ZF992" s="14"/>
      <c r="ZG992" s="14"/>
      <c r="ZH992" s="14"/>
      <c r="ZI992" s="14"/>
      <c r="ZJ992" s="14"/>
      <c r="ZK992" s="14"/>
      <c r="ZL992" s="14"/>
      <c r="ZM992" s="14"/>
      <c r="ZN992" s="14"/>
      <c r="ZO992" s="14"/>
      <c r="ZP992" s="14"/>
      <c r="ZQ992" s="14"/>
      <c r="ZR992" s="14"/>
      <c r="ZS992" s="14"/>
      <c r="ZT992" s="14"/>
      <c r="ZU992" s="14"/>
      <c r="ZV992" s="14"/>
      <c r="ZW992" s="14"/>
      <c r="ZX992" s="14"/>
      <c r="ZY992" s="14"/>
      <c r="ZZ992" s="14"/>
      <c r="AAA992" s="14"/>
      <c r="AAB992" s="14"/>
      <c r="AAC992" s="14"/>
      <c r="AAD992" s="14"/>
      <c r="AAE992" s="14"/>
      <c r="AAF992" s="14"/>
      <c r="AAG992" s="14"/>
      <c r="AAH992" s="14"/>
      <c r="AAI992" s="14"/>
      <c r="AAJ992" s="14"/>
      <c r="AAK992" s="14"/>
      <c r="AAL992" s="14"/>
      <c r="AAM992" s="14"/>
      <c r="AAN992" s="14"/>
      <c r="AAO992" s="14"/>
      <c r="AAP992" s="14"/>
      <c r="AAQ992" s="14"/>
      <c r="AAR992" s="14"/>
      <c r="AAS992" s="14"/>
      <c r="AAT992" s="14"/>
      <c r="AAU992" s="14"/>
      <c r="AAV992" s="14"/>
      <c r="AAW992" s="14"/>
      <c r="AAX992" s="14"/>
      <c r="AAY992" s="14"/>
      <c r="AAZ992" s="14"/>
      <c r="ABA992" s="14"/>
      <c r="ABB992" s="14"/>
      <c r="ABC992" s="14"/>
      <c r="ABD992" s="14"/>
      <c r="ABE992" s="14"/>
      <c r="ABF992" s="14"/>
      <c r="ABG992" s="14"/>
      <c r="ABH992" s="14"/>
      <c r="ABI992" s="14"/>
      <c r="ABJ992" s="14"/>
      <c r="ABK992" s="14"/>
      <c r="ABL992" s="14"/>
      <c r="ABM992" s="14"/>
      <c r="ABN992" s="14"/>
      <c r="ABO992" s="14"/>
      <c r="ABP992" s="14"/>
      <c r="ABQ992" s="14"/>
      <c r="ABR992" s="14"/>
      <c r="ABS992" s="14"/>
      <c r="ABT992" s="14"/>
      <c r="ABU992" s="14"/>
      <c r="ABV992" s="14"/>
      <c r="ABW992" s="14"/>
      <c r="ABX992" s="14"/>
      <c r="ABY992" s="14"/>
      <c r="ABZ992" s="14"/>
      <c r="ACA992" s="14"/>
      <c r="ACB992" s="14"/>
      <c r="ACC992" s="14"/>
      <c r="ACD992" s="14"/>
      <c r="ACE992" s="14"/>
      <c r="ACF992" s="14"/>
      <c r="ACG992" s="14"/>
      <c r="ACH992" s="14"/>
      <c r="ACI992" s="14"/>
      <c r="ACJ992" s="14"/>
      <c r="ACK992" s="14"/>
      <c r="ACL992" s="14"/>
      <c r="ACM992" s="14"/>
      <c r="ACN992" s="14"/>
      <c r="ACO992" s="14"/>
      <c r="ACP992" s="14"/>
      <c r="ACQ992" s="14"/>
      <c r="ACR992" s="14"/>
      <c r="ACS992" s="14"/>
      <c r="ACT992" s="14"/>
      <c r="ACU992" s="14"/>
      <c r="ACV992" s="14"/>
      <c r="ACW992" s="14"/>
      <c r="ACX992" s="14"/>
      <c r="ACY992" s="14"/>
      <c r="ACZ992" s="14"/>
      <c r="ADA992" s="14"/>
      <c r="ADB992" s="14"/>
      <c r="ADC992" s="14"/>
      <c r="ADD992" s="14"/>
      <c r="ADE992" s="14"/>
      <c r="ADF992" s="14"/>
      <c r="ADG992" s="14"/>
      <c r="ADH992" s="14"/>
      <c r="ADI992" s="14"/>
      <c r="ADJ992" s="14"/>
      <c r="ADK992" s="14"/>
      <c r="ADL992" s="14"/>
      <c r="ADM992" s="14"/>
      <c r="ADN992" s="14"/>
      <c r="ADO992" s="14"/>
      <c r="ADP992" s="14"/>
      <c r="ADQ992" s="14"/>
      <c r="ADR992" s="14"/>
      <c r="ADS992" s="14"/>
      <c r="ADT992" s="14"/>
      <c r="ADU992" s="14"/>
      <c r="ADV992" s="14"/>
      <c r="ADW992" s="14"/>
      <c r="ADX992" s="14"/>
      <c r="ADY992" s="14"/>
      <c r="ADZ992" s="14"/>
      <c r="AEA992" s="14"/>
      <c r="AEB992" s="14"/>
      <c r="AEC992" s="14"/>
      <c r="AED992" s="14"/>
      <c r="AEE992" s="14"/>
      <c r="AEF992" s="14"/>
      <c r="AEG992" s="14"/>
      <c r="AEH992" s="14"/>
      <c r="AEI992" s="14"/>
      <c r="AEJ992" s="14"/>
      <c r="AEK992" s="14"/>
      <c r="AEL992" s="14"/>
      <c r="AEM992" s="14"/>
      <c r="AEN992" s="14"/>
      <c r="AEO992" s="14"/>
      <c r="AEP992" s="14"/>
      <c r="AEQ992" s="14"/>
      <c r="AER992" s="14"/>
      <c r="AES992" s="14"/>
      <c r="AET992" s="14"/>
      <c r="AEU992" s="14"/>
      <c r="AEV992" s="14"/>
      <c r="AEW992" s="14"/>
      <c r="AEX992" s="14"/>
      <c r="AEY992" s="14"/>
      <c r="AEZ992" s="14"/>
      <c r="AFA992" s="14"/>
      <c r="AFB992" s="14"/>
      <c r="AFC992" s="14"/>
      <c r="AFD992" s="14"/>
      <c r="AFE992" s="14"/>
      <c r="AFF992" s="14"/>
      <c r="AFG992" s="14"/>
      <c r="AFH992" s="14"/>
      <c r="AFI992" s="14"/>
      <c r="AFJ992" s="14"/>
      <c r="AFK992" s="14"/>
      <c r="AFL992" s="14"/>
      <c r="AFM992" s="14"/>
      <c r="AFN992" s="14"/>
      <c r="AFO992" s="14"/>
      <c r="AFP992" s="14"/>
      <c r="AFQ992" s="14"/>
      <c r="AFR992" s="14"/>
      <c r="AFS992" s="14"/>
      <c r="AFT992" s="14"/>
      <c r="AFU992" s="14"/>
      <c r="AFV992" s="14"/>
      <c r="AFW992" s="14"/>
      <c r="AFX992" s="14"/>
      <c r="AFY992" s="14"/>
      <c r="AFZ992" s="14"/>
      <c r="AGA992" s="14"/>
      <c r="AGB992" s="14"/>
      <c r="AGC992" s="14"/>
      <c r="AGD992" s="14"/>
      <c r="AGE992" s="14"/>
      <c r="AGF992" s="14"/>
      <c r="AGG992" s="14"/>
      <c r="AGH992" s="14"/>
      <c r="AGI992" s="14"/>
      <c r="AGJ992" s="14"/>
      <c r="AGK992" s="14"/>
      <c r="AGL992" s="14"/>
      <c r="AGM992" s="14"/>
      <c r="AGN992" s="14"/>
      <c r="AGO992" s="14"/>
      <c r="AGP992" s="14"/>
      <c r="AGQ992" s="14"/>
      <c r="AGR992" s="14"/>
      <c r="AGS992" s="14"/>
      <c r="AGT992" s="14"/>
      <c r="AGU992" s="14"/>
      <c r="AGV992" s="14"/>
      <c r="AGW992" s="14"/>
      <c r="AGX992" s="14"/>
      <c r="AGY992" s="14"/>
      <c r="AGZ992" s="14"/>
      <c r="AHA992" s="14"/>
      <c r="AHB992" s="14"/>
      <c r="AHC992" s="14"/>
      <c r="AHD992" s="14"/>
      <c r="AHE992" s="14"/>
      <c r="AHF992" s="14"/>
      <c r="AHG992" s="14"/>
      <c r="AHH992" s="14"/>
      <c r="AHI992" s="14"/>
      <c r="AHJ992" s="14"/>
      <c r="AHK992" s="14"/>
      <c r="AHL992" s="14"/>
      <c r="AHM992" s="14"/>
      <c r="AHN992" s="14"/>
      <c r="AHO992" s="14"/>
      <c r="AHP992" s="14"/>
      <c r="AHQ992" s="14"/>
      <c r="AHR992" s="14"/>
      <c r="AHS992" s="14"/>
      <c r="AHT992" s="14"/>
      <c r="AHU992" s="14"/>
      <c r="AHV992" s="14"/>
      <c r="AHW992" s="14"/>
      <c r="AHX992" s="14"/>
      <c r="AHY992" s="14"/>
      <c r="AHZ992" s="14"/>
      <c r="AIA992" s="14"/>
      <c r="AIB992" s="14"/>
      <c r="AIC992" s="14"/>
      <c r="AID992" s="14"/>
      <c r="AIE992" s="14"/>
      <c r="AIF992" s="14"/>
      <c r="AIG992" s="14"/>
      <c r="AIH992" s="14"/>
      <c r="AII992" s="14"/>
      <c r="AIJ992" s="14"/>
      <c r="AIK992" s="14"/>
      <c r="AIL992" s="14"/>
      <c r="AIM992" s="14"/>
      <c r="AIN992" s="14"/>
      <c r="AIO992" s="14"/>
      <c r="AIP992" s="14"/>
      <c r="AIQ992" s="14"/>
      <c r="AIR992" s="14"/>
      <c r="AIS992" s="14"/>
      <c r="AIT992" s="14"/>
      <c r="AIU992" s="14"/>
      <c r="AIV992" s="14"/>
      <c r="AIW992" s="14"/>
      <c r="AIX992" s="14"/>
      <c r="AIY992" s="14"/>
      <c r="AIZ992" s="14"/>
      <c r="AJA992" s="14"/>
      <c r="AJB992" s="14"/>
      <c r="AJC992" s="14"/>
      <c r="AJD992" s="14"/>
      <c r="AJE992" s="14"/>
      <c r="AJF992" s="14"/>
      <c r="AJG992" s="14"/>
      <c r="AJH992" s="14"/>
      <c r="AJI992" s="14"/>
      <c r="AJJ992" s="14"/>
      <c r="AJK992" s="14"/>
      <c r="AJL992" s="14"/>
      <c r="AJM992" s="14"/>
      <c r="AJN992" s="14"/>
      <c r="AJO992" s="14"/>
      <c r="AJP992" s="14"/>
      <c r="AJQ992" s="14"/>
      <c r="AJR992" s="14"/>
      <c r="AJS992" s="14"/>
      <c r="AJT992" s="14"/>
      <c r="AJU992" s="14"/>
      <c r="AJV992" s="14"/>
      <c r="AJW992" s="14"/>
      <c r="AJX992" s="14"/>
      <c r="AJY992" s="14"/>
      <c r="AJZ992" s="14"/>
      <c r="AKA992" s="14"/>
      <c r="AKB992" s="14"/>
      <c r="AKC992" s="14"/>
      <c r="AKD992" s="14"/>
      <c r="AKE992" s="14"/>
      <c r="AKF992" s="14"/>
      <c r="AKG992" s="14"/>
      <c r="AKH992" s="14"/>
      <c r="AKI992" s="14"/>
      <c r="AKJ992" s="14"/>
      <c r="AKK992" s="14"/>
      <c r="AKL992" s="14"/>
      <c r="AKM992" s="14"/>
      <c r="AKN992" s="14"/>
      <c r="AKO992" s="14"/>
      <c r="AKP992" s="14"/>
      <c r="AKQ992" s="14"/>
      <c r="AKR992" s="14"/>
      <c r="AKS992" s="14"/>
      <c r="AKT992" s="14"/>
      <c r="AKU992" s="14"/>
      <c r="AKV992" s="14"/>
      <c r="AKW992" s="14"/>
      <c r="AKX992" s="14"/>
      <c r="AKY992" s="14"/>
      <c r="AKZ992" s="14"/>
      <c r="ALA992" s="14"/>
      <c r="ALB992" s="14"/>
      <c r="ALC992" s="14"/>
      <c r="ALD992" s="14"/>
      <c r="ALE992" s="14"/>
      <c r="ALF992" s="14"/>
      <c r="ALG992" s="14"/>
      <c r="ALH992" s="14"/>
      <c r="ALI992" s="14"/>
      <c r="ALJ992" s="14"/>
      <c r="ALK992" s="14"/>
      <c r="ALL992" s="14"/>
      <c r="ALM992" s="14"/>
      <c r="ALN992" s="14"/>
      <c r="ALO992" s="14"/>
      <c r="ALP992" s="14"/>
      <c r="ALQ992" s="14"/>
      <c r="ALR992" s="14"/>
      <c r="ALS992" s="14"/>
      <c r="ALT992" s="14"/>
      <c r="ALU992" s="14"/>
      <c r="ALV992" s="14"/>
      <c r="ALW992" s="14"/>
      <c r="ALX992" s="14"/>
      <c r="ALY992" s="14"/>
      <c r="ALZ992" s="14"/>
      <c r="AMA992" s="14"/>
      <c r="AMB992" s="14"/>
      <c r="AMC992" s="14"/>
      <c r="AMD992" s="14"/>
      <c r="AME992" s="14"/>
      <c r="AMF992" s="14"/>
      <c r="AMG992" s="14"/>
      <c r="AMH992" s="14"/>
      <c r="AMI992" s="14"/>
      <c r="AMJ992" s="14"/>
      <c r="AMK992" s="14"/>
      <c r="AML992" s="14"/>
      <c r="AMM992" s="14"/>
      <c r="AMN992" s="14"/>
      <c r="AMO992" s="14"/>
      <c r="AMP992" s="14"/>
      <c r="AMQ992" s="14"/>
      <c r="AMR992" s="14"/>
      <c r="AMS992" s="14"/>
      <c r="AMT992" s="14"/>
      <c r="AMU992" s="14"/>
      <c r="AMV992" s="14"/>
      <c r="AMW992" s="14"/>
      <c r="AMX992" s="14"/>
      <c r="AMY992" s="14"/>
      <c r="AMZ992" s="14"/>
      <c r="ANA992" s="14"/>
      <c r="ANB992" s="14"/>
      <c r="ANC992" s="14"/>
      <c r="AND992" s="14"/>
      <c r="ANE992" s="14"/>
      <c r="ANF992" s="14"/>
      <c r="ANG992" s="14"/>
      <c r="ANH992" s="14"/>
      <c r="ANI992" s="14"/>
      <c r="ANJ992" s="14"/>
      <c r="ANK992" s="14"/>
      <c r="ANL992" s="14"/>
      <c r="ANM992" s="14"/>
      <c r="ANN992" s="14"/>
      <c r="ANO992" s="14"/>
      <c r="ANP992" s="14"/>
      <c r="ANQ992" s="14"/>
      <c r="ANR992" s="14"/>
      <c r="ANS992" s="14"/>
      <c r="ANT992" s="14"/>
      <c r="ANU992" s="14"/>
      <c r="ANV992" s="14"/>
      <c r="ANW992" s="14"/>
      <c r="ANX992" s="14"/>
      <c r="ANY992" s="14"/>
      <c r="ANZ992" s="14"/>
      <c r="AOA992" s="14"/>
      <c r="AOB992" s="14"/>
      <c r="AOC992" s="14"/>
      <c r="AOD992" s="14"/>
      <c r="AOE992" s="14"/>
      <c r="AOF992" s="14"/>
      <c r="AOG992" s="14"/>
      <c r="AOH992" s="14"/>
      <c r="AOI992" s="14"/>
      <c r="AOJ992" s="14"/>
      <c r="AOK992" s="14"/>
      <c r="AOL992" s="14"/>
      <c r="AOM992" s="14"/>
      <c r="AON992" s="14"/>
      <c r="AOO992" s="14"/>
      <c r="AOP992" s="14"/>
      <c r="AOQ992" s="14"/>
      <c r="AOR992" s="14"/>
      <c r="AOS992" s="14"/>
      <c r="AOT992" s="14"/>
      <c r="AOU992" s="14"/>
      <c r="AOV992" s="14"/>
      <c r="AOW992" s="14"/>
      <c r="AOX992" s="14"/>
      <c r="AOY992" s="14"/>
      <c r="AOZ992" s="14"/>
      <c r="APA992" s="14"/>
      <c r="APB992" s="14"/>
      <c r="APC992" s="14"/>
      <c r="APD992" s="14"/>
      <c r="APE992" s="14"/>
      <c r="APF992" s="14"/>
      <c r="APG992" s="14"/>
      <c r="APH992" s="14"/>
      <c r="API992" s="14"/>
      <c r="APJ992" s="14"/>
      <c r="APK992" s="14"/>
      <c r="APL992" s="14"/>
      <c r="APM992" s="14"/>
      <c r="APN992" s="14"/>
      <c r="APO992" s="14"/>
      <c r="APP992" s="14"/>
      <c r="APQ992" s="14"/>
      <c r="APR992" s="14"/>
      <c r="APS992" s="14"/>
      <c r="APT992" s="14"/>
      <c r="APU992" s="14"/>
      <c r="APV992" s="14"/>
      <c r="APW992" s="14"/>
      <c r="APX992" s="14"/>
      <c r="APY992" s="14"/>
      <c r="APZ992" s="14"/>
      <c r="AQA992" s="14"/>
      <c r="AQB992" s="14"/>
      <c r="AQC992" s="14"/>
      <c r="AQD992" s="14"/>
      <c r="AQE992" s="14"/>
      <c r="AQF992" s="14"/>
      <c r="AQG992" s="14"/>
      <c r="AQH992" s="14"/>
      <c r="AQI992" s="14"/>
      <c r="AQJ992" s="14"/>
      <c r="AQK992" s="14"/>
      <c r="AQL992" s="14"/>
      <c r="AQM992" s="14"/>
      <c r="AQN992" s="14"/>
      <c r="AQO992" s="14"/>
      <c r="AQP992" s="14"/>
      <c r="AQQ992" s="14"/>
      <c r="AQR992" s="14"/>
      <c r="AQS992" s="14"/>
      <c r="AQT992" s="14"/>
      <c r="AQU992" s="14"/>
      <c r="AQV992" s="14"/>
      <c r="AQW992" s="14"/>
      <c r="AQX992" s="14"/>
      <c r="AQY992" s="14"/>
      <c r="AQZ992" s="14"/>
      <c r="ARA992" s="14"/>
      <c r="ARB992" s="14"/>
      <c r="ARC992" s="14"/>
      <c r="ARD992" s="14"/>
      <c r="ARE992" s="14"/>
      <c r="ARF992" s="14"/>
      <c r="ARG992" s="14"/>
      <c r="ARH992" s="14"/>
      <c r="ARI992" s="14"/>
      <c r="ARJ992" s="14"/>
      <c r="ARK992" s="14"/>
      <c r="ARL992" s="14"/>
      <c r="ARM992" s="14"/>
      <c r="ARN992" s="14"/>
      <c r="ARO992" s="14"/>
      <c r="ARP992" s="14"/>
      <c r="ARQ992" s="14"/>
      <c r="ARR992" s="14"/>
      <c r="ARS992" s="14"/>
      <c r="ART992" s="14"/>
      <c r="ARU992" s="14"/>
      <c r="ARV992" s="14"/>
      <c r="ARW992" s="14"/>
      <c r="ARX992" s="14"/>
      <c r="ARY992" s="14"/>
      <c r="ARZ992" s="14"/>
      <c r="ASA992" s="14"/>
      <c r="ASB992" s="14"/>
      <c r="ASC992" s="14"/>
      <c r="ASD992" s="14"/>
      <c r="ASE992" s="14"/>
      <c r="ASF992" s="14"/>
      <c r="ASG992" s="14"/>
      <c r="ASH992" s="14"/>
      <c r="ASI992" s="14"/>
      <c r="ASJ992" s="14"/>
      <c r="ASK992" s="14"/>
      <c r="ASL992" s="14"/>
      <c r="ASM992" s="14"/>
      <c r="ASN992" s="14"/>
      <c r="ASO992" s="14"/>
      <c r="ASP992" s="14"/>
      <c r="ASQ992" s="14"/>
      <c r="ASR992" s="14"/>
      <c r="ASS992" s="14"/>
      <c r="AST992" s="14"/>
      <c r="ASU992" s="14"/>
      <c r="ASV992" s="14"/>
      <c r="ASW992" s="14"/>
      <c r="ASX992" s="14"/>
      <c r="ASY992" s="14"/>
      <c r="ASZ992" s="14"/>
      <c r="ATA992" s="14"/>
      <c r="ATB992" s="14"/>
      <c r="ATC992" s="14"/>
      <c r="ATD992" s="14"/>
      <c r="ATE992" s="14"/>
      <c r="ATF992" s="14"/>
      <c r="ATG992" s="14"/>
      <c r="ATH992" s="14"/>
      <c r="ATI992" s="14"/>
      <c r="ATJ992" s="14"/>
      <c r="ATK992" s="14"/>
      <c r="ATL992" s="14"/>
      <c r="ATM992" s="14"/>
      <c r="ATN992" s="14"/>
      <c r="ATO992" s="14"/>
      <c r="ATP992" s="14"/>
      <c r="ATQ992" s="14"/>
      <c r="ATR992" s="14"/>
      <c r="ATS992" s="14"/>
      <c r="ATT992" s="14"/>
      <c r="ATU992" s="14"/>
      <c r="ATV992" s="14"/>
      <c r="ATW992" s="14"/>
      <c r="ATX992" s="14"/>
      <c r="ATY992" s="14"/>
      <c r="ATZ992" s="14"/>
      <c r="AUA992" s="14"/>
      <c r="AUB992" s="14"/>
      <c r="AUC992" s="14"/>
      <c r="AUD992" s="14"/>
      <c r="AUE992" s="14"/>
      <c r="AUF992" s="14"/>
      <c r="AUG992" s="14"/>
      <c r="AUH992" s="14"/>
      <c r="AUI992" s="14"/>
      <c r="AUJ992" s="14"/>
      <c r="AUK992" s="14"/>
      <c r="AUL992" s="14"/>
      <c r="AUM992" s="14"/>
      <c r="AUN992" s="14"/>
      <c r="AUO992" s="14"/>
      <c r="AUP992" s="14"/>
      <c r="AUQ992" s="14"/>
      <c r="AUR992" s="14"/>
      <c r="AUS992" s="14"/>
      <c r="AUT992" s="14"/>
      <c r="AUU992" s="14"/>
      <c r="AUV992" s="14"/>
      <c r="AUW992" s="14"/>
      <c r="AUX992" s="14"/>
      <c r="AUY992" s="14"/>
      <c r="AUZ992" s="14"/>
      <c r="AVA992" s="14"/>
      <c r="AVB992" s="14"/>
      <c r="AVC992" s="14"/>
      <c r="AVD992" s="14"/>
      <c r="AVE992" s="14"/>
      <c r="AVF992" s="14"/>
      <c r="AVG992" s="14"/>
      <c r="AVH992" s="14"/>
      <c r="AVI992" s="14"/>
      <c r="AVJ992" s="14"/>
      <c r="AVK992" s="14"/>
      <c r="AVL992" s="14"/>
      <c r="AVM992" s="14"/>
      <c r="AVN992" s="14"/>
      <c r="AVO992" s="14"/>
      <c r="AVP992" s="14"/>
      <c r="AVQ992" s="14"/>
      <c r="AVR992" s="14"/>
      <c r="AVS992" s="14"/>
      <c r="AVT992" s="14"/>
      <c r="AVU992" s="14"/>
      <c r="AVV992" s="14"/>
      <c r="AVW992" s="14"/>
      <c r="AVX992" s="14"/>
      <c r="AVY992" s="14"/>
      <c r="AVZ992" s="14"/>
      <c r="AWA992" s="14"/>
      <c r="AWB992" s="14"/>
      <c r="AWC992" s="14"/>
      <c r="AWD992" s="14"/>
      <c r="AWE992" s="14"/>
      <c r="AWF992" s="14"/>
      <c r="AWG992" s="14"/>
      <c r="AWH992" s="14"/>
      <c r="AWI992" s="14"/>
      <c r="AWJ992" s="14"/>
      <c r="AWK992" s="14"/>
      <c r="AWL992" s="14"/>
      <c r="AWM992" s="14"/>
      <c r="AWN992" s="14"/>
      <c r="AWO992" s="14"/>
      <c r="AWP992" s="14"/>
      <c r="AWQ992" s="14"/>
      <c r="AWR992" s="14"/>
      <c r="AWS992" s="14"/>
      <c r="AWT992" s="14"/>
      <c r="AWU992" s="14"/>
      <c r="AWV992" s="14"/>
      <c r="AWW992" s="14"/>
      <c r="AWX992" s="14"/>
      <c r="AWY992" s="14"/>
      <c r="AWZ992" s="14"/>
      <c r="AXA992" s="14"/>
      <c r="AXB992" s="14"/>
      <c r="AXC992" s="14"/>
      <c r="AXD992" s="14"/>
      <c r="AXE992" s="14"/>
      <c r="AXF992" s="14"/>
      <c r="AXG992" s="14"/>
      <c r="AXH992" s="14"/>
      <c r="AXI992" s="14"/>
      <c r="AXJ992" s="14"/>
      <c r="AXK992" s="14"/>
      <c r="AXL992" s="14"/>
      <c r="AXM992" s="14"/>
      <c r="AXN992" s="14"/>
      <c r="AXO992" s="14"/>
      <c r="AXP992" s="14"/>
      <c r="AXQ992" s="14"/>
      <c r="AXR992" s="14"/>
      <c r="AXS992" s="14"/>
      <c r="AXT992" s="14"/>
      <c r="AXU992" s="14"/>
      <c r="AXV992" s="14"/>
      <c r="AXW992" s="14"/>
      <c r="AXX992" s="14"/>
      <c r="AXY992" s="14"/>
      <c r="AXZ992" s="14"/>
      <c r="AYA992" s="14"/>
      <c r="AYB992" s="14"/>
      <c r="AYC992" s="14"/>
      <c r="AYD992" s="14"/>
      <c r="AYE992" s="14"/>
      <c r="AYF992" s="14"/>
      <c r="AYG992" s="14"/>
      <c r="AYH992" s="14"/>
      <c r="AYI992" s="14"/>
      <c r="AYJ992" s="14"/>
      <c r="AYK992" s="14"/>
      <c r="AYL992" s="14"/>
      <c r="AYM992" s="14"/>
      <c r="AYN992" s="14"/>
      <c r="AYO992" s="14"/>
      <c r="AYP992" s="14"/>
      <c r="AYQ992" s="14"/>
      <c r="AYR992" s="14"/>
      <c r="AYS992" s="14"/>
      <c r="AYT992" s="14"/>
      <c r="AYU992" s="14"/>
      <c r="AYV992" s="14"/>
      <c r="AYW992" s="14"/>
      <c r="AYX992" s="14"/>
      <c r="AYY992" s="14"/>
      <c r="AYZ992" s="14"/>
      <c r="AZA992" s="14"/>
      <c r="AZB992" s="14"/>
      <c r="AZC992" s="14"/>
      <c r="AZD992" s="14"/>
      <c r="AZE992" s="14"/>
      <c r="AZF992" s="14"/>
      <c r="AZG992" s="14"/>
      <c r="AZH992" s="14"/>
      <c r="AZI992" s="14"/>
      <c r="AZJ992" s="14"/>
      <c r="AZK992" s="14"/>
      <c r="AZL992" s="14"/>
      <c r="AZM992" s="14"/>
      <c r="AZN992" s="14"/>
      <c r="AZO992" s="14"/>
      <c r="AZP992" s="14"/>
      <c r="AZQ992" s="14"/>
      <c r="AZR992" s="14"/>
      <c r="AZS992" s="14"/>
      <c r="AZT992" s="14"/>
      <c r="AZU992" s="14"/>
      <c r="AZV992" s="14"/>
      <c r="AZW992" s="14"/>
      <c r="AZX992" s="14"/>
      <c r="AZY992" s="14"/>
      <c r="AZZ992" s="14"/>
      <c r="BAA992" s="14"/>
      <c r="BAB992" s="14"/>
      <c r="BAC992" s="14"/>
      <c r="BAD992" s="14"/>
      <c r="BAE992" s="14"/>
      <c r="BAF992" s="14"/>
      <c r="BAG992" s="14"/>
      <c r="BAH992" s="14"/>
      <c r="BAI992" s="14"/>
      <c r="BAJ992" s="14"/>
      <c r="BAK992" s="14"/>
      <c r="BAL992" s="14"/>
      <c r="BAM992" s="14"/>
      <c r="BAN992" s="14"/>
      <c r="BAO992" s="14"/>
      <c r="BAP992" s="14"/>
      <c r="BAQ992" s="14"/>
      <c r="BAR992" s="14"/>
      <c r="BAS992" s="14"/>
      <c r="BAT992" s="14"/>
      <c r="BAU992" s="14"/>
      <c r="BAV992" s="14"/>
      <c r="BAW992" s="14"/>
      <c r="BAX992" s="14"/>
      <c r="BAY992" s="14"/>
      <c r="BAZ992" s="14"/>
      <c r="BBA992" s="14"/>
      <c r="BBB992" s="14"/>
      <c r="BBC992" s="14"/>
      <c r="BBD992" s="14"/>
      <c r="BBE992" s="14"/>
      <c r="BBF992" s="14"/>
      <c r="BBG992" s="14"/>
      <c r="BBH992" s="14"/>
      <c r="BBI992" s="14"/>
      <c r="BBJ992" s="14"/>
      <c r="BBK992" s="14"/>
      <c r="BBL992" s="14"/>
      <c r="BBM992" s="14"/>
      <c r="BBN992" s="14"/>
      <c r="BBO992" s="14"/>
      <c r="BBP992" s="14"/>
      <c r="BBQ992" s="14"/>
      <c r="BBR992" s="14"/>
      <c r="BBS992" s="14"/>
      <c r="BBT992" s="14"/>
      <c r="BBU992" s="14"/>
      <c r="BBV992" s="14"/>
      <c r="BBW992" s="14"/>
      <c r="BBX992" s="14"/>
      <c r="BBY992" s="14"/>
      <c r="BBZ992" s="14"/>
      <c r="BCA992" s="14"/>
      <c r="BCB992" s="14"/>
      <c r="BCC992" s="14"/>
      <c r="BCD992" s="14"/>
      <c r="BCE992" s="14"/>
      <c r="BCF992" s="14"/>
      <c r="BCG992" s="14"/>
      <c r="BCH992" s="14"/>
      <c r="BCI992" s="14"/>
      <c r="BCJ992" s="14"/>
      <c r="BCK992" s="14"/>
      <c r="BCL992" s="14"/>
      <c r="BCM992" s="14"/>
      <c r="BCN992" s="14"/>
      <c r="BCO992" s="14"/>
      <c r="BCP992" s="14"/>
      <c r="BCQ992" s="14"/>
      <c r="BCR992" s="14"/>
      <c r="BCS992" s="14"/>
      <c r="BCT992" s="14"/>
      <c r="BCU992" s="14"/>
      <c r="BCV992" s="14"/>
      <c r="BCW992" s="14"/>
      <c r="BCX992" s="14"/>
      <c r="BCY992" s="14"/>
      <c r="BCZ992" s="14"/>
      <c r="BDA992" s="14"/>
      <c r="BDB992" s="14"/>
      <c r="BDC992" s="14"/>
      <c r="BDD992" s="14"/>
      <c r="BDE992" s="14"/>
      <c r="BDF992" s="14"/>
      <c r="BDG992" s="14"/>
      <c r="BDH992" s="14"/>
      <c r="BDI992" s="14"/>
      <c r="BDJ992" s="14"/>
      <c r="BDK992" s="14"/>
      <c r="BDL992" s="14"/>
      <c r="BDM992" s="14"/>
      <c r="BDN992" s="14"/>
      <c r="BDO992" s="14"/>
      <c r="BDP992" s="14"/>
      <c r="BDQ992" s="14"/>
      <c r="BDR992" s="14"/>
      <c r="BDS992" s="14"/>
      <c r="BDT992" s="14"/>
      <c r="BDU992" s="14"/>
      <c r="BDV992" s="14"/>
      <c r="BDW992" s="14"/>
      <c r="BDX992" s="14"/>
      <c r="BDY992" s="14"/>
      <c r="BDZ992" s="14"/>
      <c r="BEA992" s="14"/>
      <c r="BEB992" s="14"/>
      <c r="BEC992" s="14"/>
      <c r="BED992" s="14"/>
      <c r="BEE992" s="14"/>
      <c r="BEF992" s="14"/>
      <c r="BEG992" s="14"/>
      <c r="BEH992" s="14"/>
      <c r="BEI992" s="14"/>
      <c r="BEJ992" s="14"/>
      <c r="BEK992" s="14"/>
      <c r="BEL992" s="14"/>
      <c r="BEM992" s="14"/>
      <c r="BEN992" s="14"/>
      <c r="BEO992" s="14"/>
      <c r="BEP992" s="14"/>
      <c r="BEQ992" s="14"/>
      <c r="BER992" s="14"/>
      <c r="BES992" s="14"/>
      <c r="BET992" s="14"/>
      <c r="BEU992" s="14"/>
      <c r="BEV992" s="14"/>
      <c r="BEW992" s="14"/>
      <c r="BEX992" s="14"/>
      <c r="BEY992" s="14"/>
      <c r="BEZ992" s="14"/>
      <c r="BFA992" s="14"/>
      <c r="BFB992" s="14"/>
      <c r="BFC992" s="14"/>
      <c r="BFD992" s="14"/>
      <c r="BFE992" s="14"/>
      <c r="BFF992" s="14"/>
      <c r="BFG992" s="14"/>
      <c r="BFH992" s="14"/>
      <c r="BFI992" s="14"/>
      <c r="BFJ992" s="14"/>
      <c r="BFK992" s="14"/>
      <c r="BFL992" s="14"/>
      <c r="BFM992" s="14"/>
      <c r="BFN992" s="14"/>
      <c r="BFO992" s="14"/>
      <c r="BFP992" s="14"/>
      <c r="BFQ992" s="14"/>
      <c r="BFR992" s="14"/>
      <c r="BFS992" s="14"/>
      <c r="BFT992" s="14"/>
      <c r="BFU992" s="14"/>
      <c r="BFV992" s="14"/>
      <c r="BFW992" s="14"/>
      <c r="BFX992" s="14"/>
      <c r="BFY992" s="14"/>
      <c r="BFZ992" s="14"/>
      <c r="BGA992" s="14"/>
      <c r="BGB992" s="14"/>
      <c r="BGC992" s="14"/>
      <c r="BGD992" s="14"/>
      <c r="BGE992" s="14"/>
      <c r="BGF992" s="14"/>
      <c r="BGG992" s="14"/>
      <c r="BGH992" s="14"/>
      <c r="BGI992" s="14"/>
      <c r="BGJ992" s="14"/>
      <c r="BGK992" s="14"/>
      <c r="BGL992" s="14"/>
      <c r="BGM992" s="14"/>
      <c r="BGN992" s="14"/>
      <c r="BGO992" s="14"/>
      <c r="BGP992" s="14"/>
      <c r="BGQ992" s="14"/>
      <c r="BGR992" s="14"/>
      <c r="BGS992" s="14"/>
      <c r="BGT992" s="14"/>
      <c r="BGU992" s="14"/>
      <c r="BGV992" s="14"/>
      <c r="BGW992" s="14"/>
      <c r="BGX992" s="14"/>
      <c r="BGY992" s="14"/>
      <c r="BGZ992" s="14"/>
      <c r="BHA992" s="14"/>
      <c r="BHB992" s="14"/>
      <c r="BHC992" s="14"/>
      <c r="BHD992" s="14"/>
      <c r="BHE992" s="14"/>
      <c r="BHF992" s="14"/>
      <c r="BHG992" s="14"/>
      <c r="BHH992" s="14"/>
      <c r="BHI992" s="14"/>
      <c r="BHJ992" s="14"/>
      <c r="BHK992" s="14"/>
      <c r="BHL992" s="14"/>
      <c r="BHM992" s="14"/>
      <c r="BHN992" s="14"/>
      <c r="BHO992" s="14"/>
      <c r="BHP992" s="14"/>
      <c r="BHQ992" s="14"/>
      <c r="BHR992" s="14"/>
      <c r="BHS992" s="14"/>
      <c r="BHT992" s="14"/>
      <c r="BHU992" s="14"/>
      <c r="BHV992" s="14"/>
      <c r="BHW992" s="14"/>
      <c r="BHX992" s="14"/>
      <c r="BHY992" s="14"/>
      <c r="BHZ992" s="14"/>
      <c r="BIA992" s="14"/>
      <c r="BIB992" s="14"/>
      <c r="BIC992" s="14"/>
      <c r="BID992" s="14"/>
      <c r="BIE992" s="14"/>
      <c r="BIF992" s="14"/>
      <c r="BIG992" s="14"/>
      <c r="BIH992" s="14"/>
      <c r="BII992" s="14"/>
      <c r="BIJ992" s="14"/>
      <c r="BIK992" s="14"/>
      <c r="BIL992" s="14"/>
      <c r="BIM992" s="14"/>
      <c r="BIN992" s="14"/>
      <c r="BIO992" s="14"/>
      <c r="BIP992" s="14"/>
      <c r="BIQ992" s="14"/>
      <c r="BIR992" s="14"/>
      <c r="BIS992" s="14"/>
      <c r="BIT992" s="14"/>
      <c r="BIU992" s="14"/>
      <c r="BIV992" s="14"/>
      <c r="BIW992" s="14"/>
      <c r="BIX992" s="14"/>
      <c r="BIY992" s="14"/>
      <c r="BIZ992" s="14"/>
      <c r="BJA992" s="14"/>
      <c r="BJB992" s="14"/>
      <c r="BJC992" s="14"/>
      <c r="BJD992" s="14"/>
      <c r="BJE992" s="14"/>
      <c r="BJF992" s="14"/>
      <c r="BJG992" s="14"/>
      <c r="BJH992" s="14"/>
      <c r="BJI992" s="14"/>
      <c r="BJJ992" s="14"/>
      <c r="BJK992" s="14"/>
      <c r="BJL992" s="14"/>
      <c r="BJM992" s="14"/>
      <c r="BJN992" s="14"/>
      <c r="BJO992" s="14"/>
      <c r="BJP992" s="14"/>
      <c r="BJQ992" s="14"/>
      <c r="BJR992" s="14"/>
      <c r="BJS992" s="14"/>
      <c r="BJT992" s="14"/>
      <c r="BJU992" s="14"/>
      <c r="BJV992" s="14"/>
      <c r="BJW992" s="14"/>
      <c r="BJX992" s="14"/>
      <c r="BJY992" s="14"/>
      <c r="BJZ992" s="14"/>
      <c r="BKA992" s="14"/>
      <c r="BKB992" s="14"/>
      <c r="BKC992" s="14"/>
      <c r="BKD992" s="14"/>
      <c r="BKE992" s="14"/>
      <c r="BKF992" s="14"/>
      <c r="BKG992" s="14"/>
      <c r="BKH992" s="14"/>
      <c r="BKI992" s="14"/>
      <c r="BKJ992" s="14"/>
      <c r="BKK992" s="14"/>
      <c r="BKL992" s="14"/>
      <c r="BKM992" s="14"/>
      <c r="BKN992" s="14"/>
      <c r="BKO992" s="14"/>
      <c r="BKP992" s="14"/>
      <c r="BKQ992" s="14"/>
      <c r="BKR992" s="14"/>
      <c r="BKS992" s="14"/>
      <c r="BKT992" s="14"/>
      <c r="BKU992" s="14"/>
      <c r="BKV992" s="14"/>
      <c r="BKW992" s="14"/>
      <c r="BKX992" s="14"/>
      <c r="BKY992" s="14"/>
      <c r="BKZ992" s="14"/>
      <c r="BLA992" s="14"/>
      <c r="BLB992" s="14"/>
      <c r="BLC992" s="14"/>
      <c r="BLD992" s="14"/>
      <c r="BLE992" s="14"/>
      <c r="BLF992" s="14"/>
      <c r="BLG992" s="14"/>
      <c r="BLH992" s="14"/>
      <c r="BLI992" s="14"/>
      <c r="BLJ992" s="14"/>
      <c r="BLK992" s="14"/>
      <c r="BLL992" s="14"/>
      <c r="BLM992" s="14"/>
      <c r="BLN992" s="14"/>
      <c r="BLO992" s="14"/>
      <c r="BLP992" s="14"/>
      <c r="BLQ992" s="14"/>
      <c r="BLR992" s="14"/>
      <c r="BLS992" s="14"/>
      <c r="BLT992" s="14"/>
      <c r="BLU992" s="14"/>
      <c r="BLV992" s="14"/>
      <c r="BLW992" s="14"/>
      <c r="BLX992" s="14"/>
      <c r="BLY992" s="14"/>
      <c r="BLZ992" s="14"/>
      <c r="BMA992" s="14"/>
      <c r="BMB992" s="14"/>
      <c r="BMC992" s="14"/>
      <c r="BMD992" s="14"/>
      <c r="BME992" s="14"/>
      <c r="BMF992" s="14"/>
      <c r="BMG992" s="14"/>
      <c r="BMH992" s="14"/>
      <c r="BMI992" s="14"/>
      <c r="BMJ992" s="14"/>
      <c r="BMK992" s="14"/>
      <c r="BML992" s="14"/>
      <c r="BMM992" s="14"/>
      <c r="BMN992" s="14"/>
      <c r="BMO992" s="14"/>
      <c r="BMP992" s="14"/>
      <c r="BMQ992" s="14"/>
      <c r="BMR992" s="14"/>
      <c r="BMS992" s="14"/>
      <c r="BMT992" s="14"/>
      <c r="BMU992" s="14"/>
      <c r="BMV992" s="14"/>
      <c r="BMW992" s="14"/>
      <c r="BMX992" s="14"/>
      <c r="BMY992" s="14"/>
      <c r="BMZ992" s="14"/>
      <c r="BNA992" s="14"/>
      <c r="BNB992" s="14"/>
      <c r="BNC992" s="14"/>
      <c r="BND992" s="14"/>
      <c r="BNE992" s="14"/>
      <c r="BNF992" s="14"/>
      <c r="BNG992" s="14"/>
      <c r="BNH992" s="14"/>
      <c r="BNI992" s="14"/>
      <c r="BNJ992" s="14"/>
      <c r="BNK992" s="14"/>
      <c r="BNL992" s="14"/>
      <c r="BNM992" s="14"/>
      <c r="BNN992" s="14"/>
      <c r="BNO992" s="14"/>
      <c r="BNP992" s="14"/>
      <c r="BNQ992" s="14"/>
      <c r="BNR992" s="14"/>
      <c r="BNS992" s="14"/>
      <c r="BNT992" s="14"/>
      <c r="BNU992" s="14"/>
      <c r="BNV992" s="14"/>
      <c r="BNW992" s="14"/>
      <c r="BNX992" s="14"/>
      <c r="BNY992" s="14"/>
      <c r="BNZ992" s="14"/>
      <c r="BOA992" s="14"/>
      <c r="BOB992" s="14"/>
      <c r="BOC992" s="14"/>
      <c r="BOD992" s="14"/>
      <c r="BOE992" s="14"/>
      <c r="BOF992" s="14"/>
      <c r="BOG992" s="14"/>
      <c r="BOH992" s="14"/>
      <c r="BOI992" s="14"/>
      <c r="BOJ992" s="14"/>
      <c r="BOK992" s="14"/>
      <c r="BOL992" s="14"/>
      <c r="BOM992" s="14"/>
      <c r="BON992" s="14"/>
      <c r="BOO992" s="14"/>
      <c r="BOP992" s="14"/>
      <c r="BOQ992" s="14"/>
      <c r="BOR992" s="14"/>
      <c r="BOS992" s="14"/>
      <c r="BOT992" s="14"/>
      <c r="BOU992" s="14"/>
      <c r="BOV992" s="14"/>
      <c r="BOW992" s="14"/>
      <c r="BOX992" s="14"/>
      <c r="BOY992" s="14"/>
      <c r="BOZ992" s="14"/>
      <c r="BPA992" s="14"/>
      <c r="BPB992" s="14"/>
      <c r="BPC992" s="14"/>
      <c r="BPD992" s="14"/>
      <c r="BPE992" s="14"/>
      <c r="BPF992" s="14"/>
      <c r="BPG992" s="14"/>
      <c r="BPH992" s="14"/>
      <c r="BPI992" s="14"/>
      <c r="BPJ992" s="14"/>
      <c r="BPK992" s="14"/>
      <c r="BPL992" s="14"/>
      <c r="BPM992" s="14"/>
      <c r="BPN992" s="14"/>
      <c r="BPO992" s="14"/>
      <c r="BPP992" s="14"/>
      <c r="BPQ992" s="14"/>
      <c r="BPR992" s="14"/>
      <c r="BPS992" s="14"/>
      <c r="BPT992" s="14"/>
      <c r="BPU992" s="14"/>
      <c r="BPV992" s="14"/>
      <c r="BPW992" s="14"/>
      <c r="BPX992" s="14"/>
      <c r="BPY992" s="14"/>
      <c r="BPZ992" s="14"/>
      <c r="BQA992" s="14"/>
      <c r="BQB992" s="14"/>
      <c r="BQC992" s="14"/>
      <c r="BQD992" s="14"/>
      <c r="BQE992" s="14"/>
      <c r="BQF992" s="14"/>
      <c r="BQG992" s="14"/>
      <c r="BQH992" s="14"/>
      <c r="BQI992" s="14"/>
      <c r="BQJ992" s="14"/>
      <c r="BQK992" s="14"/>
      <c r="BQL992" s="14"/>
      <c r="BQM992" s="14"/>
      <c r="BQN992" s="14"/>
      <c r="BQO992" s="14"/>
      <c r="BQP992" s="14"/>
      <c r="BQQ992" s="14"/>
      <c r="BQR992" s="14"/>
      <c r="BQS992" s="14"/>
      <c r="BQT992" s="14"/>
      <c r="BQU992" s="14"/>
      <c r="BQV992" s="14"/>
      <c r="BQW992" s="14"/>
      <c r="BQX992" s="14"/>
      <c r="BQY992" s="14"/>
      <c r="BQZ992" s="14"/>
      <c r="BRA992" s="14"/>
      <c r="BRB992" s="14"/>
      <c r="BRC992" s="14"/>
      <c r="BRD992" s="14"/>
      <c r="BRE992" s="14"/>
      <c r="BRF992" s="14"/>
      <c r="BRG992" s="14"/>
      <c r="BRH992" s="14"/>
      <c r="BRI992" s="14"/>
      <c r="BRJ992" s="14"/>
      <c r="BRK992" s="14"/>
      <c r="BRL992" s="14"/>
      <c r="BRM992" s="14"/>
      <c r="BRN992" s="14"/>
      <c r="BRO992" s="14"/>
      <c r="BRP992" s="14"/>
      <c r="BRQ992" s="14"/>
      <c r="BRR992" s="14"/>
      <c r="BRS992" s="14"/>
      <c r="BRT992" s="14"/>
      <c r="BRU992" s="14"/>
      <c r="BRV992" s="14"/>
      <c r="BRW992" s="14"/>
      <c r="BRX992" s="14"/>
      <c r="BRY992" s="14"/>
      <c r="BRZ992" s="14"/>
      <c r="BSA992" s="14"/>
      <c r="BSB992" s="14"/>
      <c r="BSC992" s="14"/>
      <c r="BSD992" s="14"/>
      <c r="BSE992" s="14"/>
      <c r="BSF992" s="14"/>
      <c r="BSG992" s="14"/>
      <c r="BSH992" s="14"/>
      <c r="BSI992" s="14"/>
      <c r="BSJ992" s="14"/>
      <c r="BSK992" s="14"/>
      <c r="BSL992" s="14"/>
      <c r="BSM992" s="14"/>
      <c r="BSN992" s="14"/>
      <c r="BSO992" s="14"/>
      <c r="BSP992" s="14"/>
      <c r="BSQ992" s="14"/>
      <c r="BSR992" s="14"/>
      <c r="BSS992" s="14"/>
      <c r="BST992" s="14"/>
      <c r="BSU992" s="14"/>
      <c r="BSV992" s="14"/>
      <c r="BSW992" s="14"/>
      <c r="BSX992" s="14"/>
      <c r="BSY992" s="14"/>
      <c r="BSZ992" s="14"/>
      <c r="BTA992" s="14"/>
      <c r="BTB992" s="14"/>
      <c r="BTC992" s="14"/>
      <c r="BTD992" s="14"/>
      <c r="BTE992" s="14"/>
      <c r="BTF992" s="14"/>
      <c r="BTG992" s="14"/>
      <c r="BTH992" s="14"/>
      <c r="BTI992" s="14"/>
      <c r="BTJ992" s="14"/>
      <c r="BTK992" s="14"/>
      <c r="BTL992" s="14"/>
      <c r="BTM992" s="14"/>
      <c r="BTN992" s="14"/>
      <c r="BTO992" s="14"/>
      <c r="BTP992" s="14"/>
      <c r="BTQ992" s="14"/>
      <c r="BTR992" s="14"/>
      <c r="BTS992" s="14"/>
      <c r="BTT992" s="14"/>
      <c r="BTU992" s="14"/>
      <c r="BTV992" s="14"/>
      <c r="BTW992" s="14"/>
      <c r="BTX992" s="14"/>
      <c r="BTY992" s="14"/>
      <c r="BTZ992" s="14"/>
      <c r="BUA992" s="14"/>
      <c r="BUB992" s="14"/>
      <c r="BUC992" s="14"/>
      <c r="BUD992" s="14"/>
      <c r="BUE992" s="14"/>
      <c r="BUF992" s="14"/>
      <c r="BUG992" s="14"/>
      <c r="BUH992" s="14"/>
      <c r="BUI992" s="14"/>
      <c r="BUJ992" s="14"/>
      <c r="BUK992" s="14"/>
      <c r="BUL992" s="14"/>
      <c r="BUM992" s="14"/>
      <c r="BUN992" s="14"/>
      <c r="BUO992" s="14"/>
      <c r="BUP992" s="14"/>
      <c r="BUQ992" s="14"/>
      <c r="BUR992" s="14"/>
      <c r="BUS992" s="14"/>
      <c r="BUT992" s="14"/>
      <c r="BUU992" s="14"/>
      <c r="BUV992" s="14"/>
      <c r="BUW992" s="14"/>
      <c r="BUX992" s="14"/>
      <c r="BUY992" s="14"/>
      <c r="BUZ992" s="14"/>
      <c r="BVA992" s="14"/>
      <c r="BVB992" s="14"/>
      <c r="BVC992" s="14"/>
      <c r="BVD992" s="14"/>
      <c r="BVE992" s="14"/>
      <c r="BVF992" s="14"/>
      <c r="BVG992" s="14"/>
      <c r="BVH992" s="14"/>
      <c r="BVI992" s="14"/>
      <c r="BVJ992" s="14"/>
      <c r="BVK992" s="14"/>
      <c r="BVL992" s="14"/>
      <c r="BVM992" s="14"/>
      <c r="BVN992" s="14"/>
      <c r="BVO992" s="14"/>
      <c r="BVP992" s="14"/>
      <c r="BVQ992" s="14"/>
      <c r="BVR992" s="14"/>
      <c r="BVS992" s="14"/>
      <c r="BVT992" s="14"/>
      <c r="BVU992" s="14"/>
      <c r="BVV992" s="14"/>
      <c r="BVW992" s="14"/>
      <c r="BVX992" s="14"/>
      <c r="BVY992" s="14"/>
      <c r="BVZ992" s="14"/>
      <c r="BWA992" s="14"/>
      <c r="BWB992" s="14"/>
      <c r="BWC992" s="14"/>
      <c r="BWD992" s="14"/>
      <c r="BWE992" s="14"/>
      <c r="BWF992" s="14"/>
      <c r="BWG992" s="14"/>
      <c r="BWH992" s="14"/>
      <c r="BWI992" s="14"/>
      <c r="BWJ992" s="14"/>
      <c r="BWK992" s="14"/>
      <c r="BWL992" s="14"/>
      <c r="BWM992" s="14"/>
      <c r="BWN992" s="14"/>
      <c r="BWO992" s="14"/>
      <c r="BWP992" s="14"/>
      <c r="BWQ992" s="14"/>
      <c r="BWR992" s="14"/>
      <c r="BWS992" s="14"/>
      <c r="BWT992" s="14"/>
      <c r="BWU992" s="14"/>
      <c r="BWV992" s="14"/>
      <c r="BWW992" s="14"/>
      <c r="BWX992" s="14"/>
      <c r="BWY992" s="14"/>
      <c r="BWZ992" s="14"/>
      <c r="BXA992" s="14"/>
      <c r="BXB992" s="14"/>
      <c r="BXC992" s="14"/>
      <c r="BXD992" s="14"/>
      <c r="BXE992" s="14"/>
      <c r="BXF992" s="14"/>
      <c r="BXG992" s="14"/>
      <c r="BXH992" s="14"/>
      <c r="BXI992" s="14"/>
      <c r="BXJ992" s="14"/>
      <c r="BXK992" s="14"/>
      <c r="BXL992" s="14"/>
      <c r="BXM992" s="14"/>
      <c r="BXN992" s="14"/>
      <c r="BXO992" s="14"/>
      <c r="BXP992" s="14"/>
      <c r="BXQ992" s="14"/>
      <c r="BXR992" s="14"/>
      <c r="BXS992" s="14"/>
      <c r="BXT992" s="14"/>
      <c r="BXU992" s="14"/>
      <c r="BXV992" s="14"/>
      <c r="BXW992" s="14"/>
      <c r="BXX992" s="14"/>
      <c r="BXY992" s="14"/>
      <c r="BXZ992" s="14"/>
      <c r="BYA992" s="14"/>
      <c r="BYB992" s="14"/>
      <c r="BYC992" s="14"/>
      <c r="BYD992" s="14"/>
      <c r="BYE992" s="14"/>
      <c r="BYF992" s="14"/>
      <c r="BYG992" s="14"/>
      <c r="BYH992" s="14"/>
      <c r="BYI992" s="14"/>
      <c r="BYJ992" s="14"/>
      <c r="BYK992" s="14"/>
      <c r="BYL992" s="14"/>
      <c r="BYM992" s="14"/>
      <c r="BYN992" s="14"/>
      <c r="BYO992" s="14"/>
      <c r="BYP992" s="14"/>
      <c r="BYQ992" s="14"/>
      <c r="BYR992" s="14"/>
      <c r="BYS992" s="14"/>
      <c r="BYT992" s="14"/>
      <c r="BYU992" s="14"/>
      <c r="BYV992" s="14"/>
      <c r="BYW992" s="14"/>
      <c r="BYX992" s="14"/>
      <c r="BYY992" s="14"/>
      <c r="BYZ992" s="14"/>
      <c r="BZA992" s="14"/>
      <c r="BZB992" s="14"/>
      <c r="BZC992" s="14"/>
      <c r="BZD992" s="14"/>
      <c r="BZE992" s="14"/>
      <c r="BZF992" s="14"/>
      <c r="BZG992" s="14"/>
      <c r="BZH992" s="14"/>
      <c r="BZI992" s="14"/>
      <c r="BZJ992" s="14"/>
      <c r="BZK992" s="14"/>
      <c r="BZL992" s="14"/>
      <c r="BZM992" s="14"/>
      <c r="BZN992" s="14"/>
      <c r="BZO992" s="14"/>
      <c r="BZP992" s="14"/>
      <c r="BZQ992" s="14"/>
      <c r="BZR992" s="14"/>
      <c r="BZS992" s="14"/>
      <c r="BZT992" s="14"/>
      <c r="BZU992" s="14"/>
      <c r="BZV992" s="14"/>
      <c r="BZW992" s="14"/>
      <c r="BZX992" s="14"/>
      <c r="BZY992" s="14"/>
      <c r="BZZ992" s="14"/>
      <c r="CAA992" s="14"/>
      <c r="CAB992" s="14"/>
      <c r="CAC992" s="14"/>
      <c r="CAD992" s="14"/>
      <c r="CAE992" s="14"/>
      <c r="CAF992" s="14"/>
      <c r="CAG992" s="14"/>
      <c r="CAH992" s="14"/>
      <c r="CAI992" s="14"/>
      <c r="CAJ992" s="14"/>
      <c r="CAK992" s="14"/>
      <c r="CAL992" s="14"/>
      <c r="CAM992" s="14"/>
      <c r="CAN992" s="14"/>
      <c r="CAO992" s="14"/>
      <c r="CAP992" s="14"/>
      <c r="CAQ992" s="14"/>
      <c r="CAR992" s="14"/>
      <c r="CAS992" s="14"/>
      <c r="CAT992" s="14"/>
      <c r="CAU992" s="14"/>
      <c r="CAV992" s="14"/>
      <c r="CAW992" s="14"/>
      <c r="CAX992" s="14"/>
      <c r="CAY992" s="14"/>
      <c r="CAZ992" s="14"/>
      <c r="CBA992" s="14"/>
      <c r="CBB992" s="14"/>
      <c r="CBC992" s="14"/>
      <c r="CBD992" s="14"/>
      <c r="CBE992" s="14"/>
      <c r="CBF992" s="14"/>
      <c r="CBG992" s="14"/>
      <c r="CBH992" s="14"/>
      <c r="CBI992" s="14"/>
      <c r="CBJ992" s="14"/>
      <c r="CBK992" s="14"/>
      <c r="CBL992" s="14"/>
      <c r="CBM992" s="14"/>
      <c r="CBN992" s="14"/>
      <c r="CBO992" s="14"/>
      <c r="CBP992" s="14"/>
      <c r="CBQ992" s="14"/>
      <c r="CBR992" s="14"/>
      <c r="CBS992" s="14"/>
      <c r="CBT992" s="14"/>
      <c r="CBU992" s="14"/>
      <c r="CBV992" s="14"/>
      <c r="CBW992" s="14"/>
      <c r="CBX992" s="14"/>
      <c r="CBY992" s="14"/>
      <c r="CBZ992" s="14"/>
      <c r="CCA992" s="14"/>
      <c r="CCB992" s="14"/>
      <c r="CCC992" s="14"/>
      <c r="CCD992" s="14"/>
      <c r="CCE992" s="14"/>
      <c r="CCF992" s="14"/>
      <c r="CCG992" s="14"/>
      <c r="CCH992" s="14"/>
      <c r="CCI992" s="14"/>
      <c r="CCJ992" s="14"/>
      <c r="CCK992" s="14"/>
      <c r="CCL992" s="14"/>
      <c r="CCM992" s="14"/>
      <c r="CCN992" s="14"/>
      <c r="CCO992" s="14"/>
      <c r="CCP992" s="14"/>
      <c r="CCQ992" s="14"/>
      <c r="CCR992" s="14"/>
      <c r="CCS992" s="14"/>
      <c r="CCT992" s="14"/>
      <c r="CCU992" s="14"/>
      <c r="CCV992" s="14"/>
      <c r="CCW992" s="14"/>
      <c r="CCX992" s="14"/>
      <c r="CCY992" s="14"/>
      <c r="CCZ992" s="14"/>
      <c r="CDA992" s="14"/>
      <c r="CDB992" s="14"/>
      <c r="CDC992" s="14"/>
      <c r="CDD992" s="14"/>
      <c r="CDE992" s="14"/>
      <c r="CDF992" s="14"/>
      <c r="CDG992" s="14"/>
      <c r="CDH992" s="14"/>
      <c r="CDI992" s="14"/>
      <c r="CDJ992" s="14"/>
      <c r="CDK992" s="14"/>
      <c r="CDL992" s="14"/>
      <c r="CDM992" s="14"/>
      <c r="CDN992" s="14"/>
      <c r="CDO992" s="14"/>
      <c r="CDP992" s="14"/>
      <c r="CDQ992" s="14"/>
      <c r="CDR992" s="14"/>
      <c r="CDS992" s="14"/>
      <c r="CDT992" s="14"/>
      <c r="CDU992" s="14"/>
      <c r="CDV992" s="14"/>
      <c r="CDW992" s="14"/>
      <c r="CDX992" s="14"/>
      <c r="CDY992" s="14"/>
      <c r="CDZ992" s="14"/>
      <c r="CEA992" s="14"/>
      <c r="CEB992" s="14"/>
      <c r="CEC992" s="14"/>
      <c r="CED992" s="14"/>
      <c r="CEE992" s="14"/>
      <c r="CEF992" s="14"/>
      <c r="CEG992" s="14"/>
      <c r="CEH992" s="14"/>
      <c r="CEI992" s="14"/>
      <c r="CEJ992" s="14"/>
      <c r="CEK992" s="14"/>
      <c r="CEL992" s="14"/>
      <c r="CEM992" s="14"/>
      <c r="CEN992" s="14"/>
      <c r="CEO992" s="14"/>
      <c r="CEP992" s="14"/>
      <c r="CEQ992" s="14"/>
      <c r="CER992" s="14"/>
      <c r="CES992" s="14"/>
      <c r="CET992" s="14"/>
      <c r="CEU992" s="14"/>
      <c r="CEV992" s="14"/>
      <c r="CEW992" s="14"/>
      <c r="CEX992" s="14"/>
      <c r="CEY992" s="14"/>
      <c r="CEZ992" s="14"/>
      <c r="CFA992" s="14"/>
      <c r="CFB992" s="14"/>
      <c r="CFC992" s="14"/>
      <c r="CFD992" s="14"/>
      <c r="CFE992" s="14"/>
      <c r="CFF992" s="14"/>
      <c r="CFG992" s="14"/>
      <c r="CFH992" s="14"/>
      <c r="CFI992" s="14"/>
      <c r="CFJ992" s="14"/>
      <c r="CFK992" s="14"/>
      <c r="CFL992" s="14"/>
      <c r="CFM992" s="14"/>
      <c r="CFN992" s="14"/>
      <c r="CFO992" s="14"/>
      <c r="CFP992" s="14"/>
      <c r="CFQ992" s="14"/>
      <c r="CFR992" s="14"/>
      <c r="CFS992" s="14"/>
      <c r="CFT992" s="14"/>
      <c r="CFU992" s="14"/>
      <c r="CFV992" s="14"/>
      <c r="CFW992" s="14"/>
      <c r="CFX992" s="14"/>
      <c r="CFY992" s="14"/>
      <c r="CFZ992" s="14"/>
      <c r="CGA992" s="14"/>
      <c r="CGB992" s="14"/>
      <c r="CGC992" s="14"/>
      <c r="CGD992" s="14"/>
      <c r="CGE992" s="14"/>
      <c r="CGF992" s="14"/>
      <c r="CGG992" s="14"/>
      <c r="CGH992" s="14"/>
      <c r="CGI992" s="14"/>
      <c r="CGJ992" s="14"/>
      <c r="CGK992" s="14"/>
      <c r="CGL992" s="14"/>
      <c r="CGM992" s="14"/>
      <c r="CGN992" s="14"/>
      <c r="CGO992" s="14"/>
      <c r="CGP992" s="14"/>
      <c r="CGQ992" s="14"/>
      <c r="CGR992" s="14"/>
      <c r="CGS992" s="14"/>
      <c r="CGT992" s="14"/>
      <c r="CGU992" s="14"/>
      <c r="CGV992" s="14"/>
      <c r="CGW992" s="14"/>
      <c r="CGX992" s="14"/>
      <c r="CGY992" s="14"/>
      <c r="CGZ992" s="14"/>
      <c r="CHA992" s="14"/>
      <c r="CHB992" s="14"/>
      <c r="CHC992" s="14"/>
      <c r="CHD992" s="14"/>
      <c r="CHE992" s="14"/>
      <c r="CHF992" s="14"/>
      <c r="CHG992" s="14"/>
      <c r="CHH992" s="14"/>
      <c r="CHI992" s="14"/>
      <c r="CHJ992" s="14"/>
      <c r="CHK992" s="14"/>
      <c r="CHL992" s="14"/>
      <c r="CHM992" s="14"/>
      <c r="CHN992" s="14"/>
      <c r="CHO992" s="14"/>
      <c r="CHP992" s="14"/>
      <c r="CHQ992" s="14"/>
      <c r="CHR992" s="14"/>
      <c r="CHS992" s="14"/>
      <c r="CHT992" s="14"/>
      <c r="CHU992" s="14"/>
      <c r="CHV992" s="14"/>
      <c r="CHW992" s="14"/>
      <c r="CHX992" s="14"/>
      <c r="CHY992" s="14"/>
      <c r="CHZ992" s="14"/>
      <c r="CIA992" s="14"/>
      <c r="CIB992" s="14"/>
      <c r="CIC992" s="14"/>
      <c r="CID992" s="14"/>
      <c r="CIE992" s="14"/>
      <c r="CIF992" s="14"/>
      <c r="CIG992" s="14"/>
      <c r="CIH992" s="14"/>
      <c r="CII992" s="14"/>
      <c r="CIJ992" s="14"/>
      <c r="CIK992" s="14"/>
      <c r="CIL992" s="14"/>
      <c r="CIM992" s="14"/>
      <c r="CIN992" s="14"/>
      <c r="CIO992" s="14"/>
      <c r="CIP992" s="14"/>
      <c r="CIQ992" s="14"/>
      <c r="CIR992" s="14"/>
      <c r="CIS992" s="14"/>
      <c r="CIT992" s="14"/>
      <c r="CIU992" s="14"/>
      <c r="CIV992" s="14"/>
      <c r="CIW992" s="14"/>
      <c r="CIX992" s="14"/>
      <c r="CIY992" s="14"/>
      <c r="CIZ992" s="14"/>
      <c r="CJA992" s="14"/>
      <c r="CJB992" s="14"/>
      <c r="CJC992" s="14"/>
      <c r="CJD992" s="14"/>
      <c r="CJE992" s="14"/>
      <c r="CJF992" s="14"/>
      <c r="CJG992" s="14"/>
      <c r="CJH992" s="14"/>
      <c r="CJI992" s="14"/>
      <c r="CJJ992" s="14"/>
      <c r="CJK992" s="14"/>
      <c r="CJL992" s="14"/>
      <c r="CJM992" s="14"/>
      <c r="CJN992" s="14"/>
      <c r="CJO992" s="14"/>
      <c r="CJP992" s="14"/>
      <c r="CJQ992" s="14"/>
      <c r="CJR992" s="14"/>
      <c r="CJS992" s="14"/>
      <c r="CJT992" s="14"/>
      <c r="CJU992" s="14"/>
      <c r="CJV992" s="14"/>
      <c r="CJW992" s="14"/>
      <c r="CJX992" s="14"/>
      <c r="CJY992" s="14"/>
      <c r="CJZ992" s="14"/>
      <c r="CKA992" s="14"/>
      <c r="CKB992" s="14"/>
      <c r="CKC992" s="14"/>
      <c r="CKD992" s="14"/>
      <c r="CKE992" s="14"/>
      <c r="CKF992" s="14"/>
      <c r="CKG992" s="14"/>
      <c r="CKH992" s="14"/>
      <c r="CKI992" s="14"/>
      <c r="CKJ992" s="14"/>
      <c r="CKK992" s="14"/>
      <c r="CKL992" s="14"/>
      <c r="CKM992" s="14"/>
      <c r="CKN992" s="14"/>
      <c r="CKO992" s="14"/>
      <c r="CKP992" s="14"/>
      <c r="CKQ992" s="14"/>
      <c r="CKR992" s="14"/>
      <c r="CKS992" s="14"/>
      <c r="CKT992" s="14"/>
      <c r="CKU992" s="14"/>
      <c r="CKV992" s="14"/>
      <c r="CKW992" s="14"/>
      <c r="CKX992" s="14"/>
      <c r="CKY992" s="14"/>
      <c r="CKZ992" s="14"/>
      <c r="CLA992" s="14"/>
      <c r="CLB992" s="14"/>
      <c r="CLC992" s="14"/>
      <c r="CLD992" s="14"/>
      <c r="CLE992" s="14"/>
      <c r="CLF992" s="14"/>
      <c r="CLG992" s="14"/>
      <c r="CLH992" s="14"/>
      <c r="CLI992" s="14"/>
      <c r="CLJ992" s="14"/>
      <c r="CLK992" s="14"/>
      <c r="CLL992" s="14"/>
      <c r="CLM992" s="14"/>
      <c r="CLN992" s="14"/>
      <c r="CLO992" s="14"/>
      <c r="CLP992" s="14"/>
      <c r="CLQ992" s="14"/>
      <c r="CLR992" s="14"/>
      <c r="CLS992" s="14"/>
      <c r="CLT992" s="14"/>
      <c r="CLU992" s="14"/>
      <c r="CLV992" s="14"/>
      <c r="CLW992" s="14"/>
      <c r="CLX992" s="14"/>
      <c r="CLY992" s="14"/>
      <c r="CLZ992" s="14"/>
      <c r="CMA992" s="14"/>
      <c r="CMB992" s="14"/>
      <c r="CMC992" s="14"/>
      <c r="CMD992" s="14"/>
      <c r="CME992" s="14"/>
      <c r="CMF992" s="14"/>
      <c r="CMG992" s="14"/>
      <c r="CMH992" s="14"/>
      <c r="CMI992" s="14"/>
      <c r="CMJ992" s="14"/>
      <c r="CMK992" s="14"/>
      <c r="CML992" s="14"/>
      <c r="CMM992" s="14"/>
      <c r="CMN992" s="14"/>
      <c r="CMO992" s="14"/>
      <c r="CMP992" s="14"/>
      <c r="CMQ992" s="14"/>
      <c r="CMR992" s="14"/>
      <c r="CMS992" s="14"/>
      <c r="CMT992" s="14"/>
      <c r="CMU992" s="14"/>
      <c r="CMV992" s="14"/>
      <c r="CMW992" s="14"/>
      <c r="CMX992" s="14"/>
      <c r="CMY992" s="14"/>
      <c r="CMZ992" s="14"/>
      <c r="CNA992" s="14"/>
      <c r="CNB992" s="14"/>
      <c r="CNC992" s="14"/>
      <c r="CND992" s="14"/>
      <c r="CNE992" s="14"/>
      <c r="CNF992" s="14"/>
      <c r="CNG992" s="14"/>
      <c r="CNH992" s="14"/>
      <c r="CNI992" s="14"/>
      <c r="CNJ992" s="14"/>
      <c r="CNK992" s="14"/>
      <c r="CNL992" s="14"/>
      <c r="CNM992" s="14"/>
      <c r="CNN992" s="14"/>
      <c r="CNO992" s="14"/>
      <c r="CNP992" s="14"/>
      <c r="CNQ992" s="14"/>
      <c r="CNR992" s="14"/>
      <c r="CNS992" s="14"/>
      <c r="CNT992" s="14"/>
      <c r="CNU992" s="14"/>
      <c r="CNV992" s="14"/>
      <c r="CNW992" s="14"/>
      <c r="CNX992" s="14"/>
      <c r="CNY992" s="14"/>
      <c r="CNZ992" s="14"/>
      <c r="COA992" s="14"/>
      <c r="COB992" s="14"/>
      <c r="COC992" s="14"/>
      <c r="COD992" s="14"/>
      <c r="COE992" s="14"/>
      <c r="COF992" s="14"/>
      <c r="COG992" s="14"/>
      <c r="COH992" s="14"/>
      <c r="COI992" s="14"/>
      <c r="COJ992" s="14"/>
      <c r="COK992" s="14"/>
      <c r="COL992" s="14"/>
      <c r="COM992" s="14"/>
      <c r="CON992" s="14"/>
      <c r="COO992" s="14"/>
      <c r="COP992" s="14"/>
      <c r="COQ992" s="14"/>
      <c r="COR992" s="14"/>
      <c r="COS992" s="14"/>
      <c r="COT992" s="14"/>
      <c r="COU992" s="14"/>
      <c r="COV992" s="14"/>
      <c r="COW992" s="14"/>
      <c r="COX992" s="14"/>
      <c r="COY992" s="14"/>
      <c r="COZ992" s="14"/>
      <c r="CPA992" s="14"/>
      <c r="CPB992" s="14"/>
      <c r="CPC992" s="14"/>
      <c r="CPD992" s="14"/>
      <c r="CPE992" s="14"/>
      <c r="CPF992" s="14"/>
      <c r="CPG992" s="14"/>
      <c r="CPH992" s="14"/>
      <c r="CPI992" s="14"/>
      <c r="CPJ992" s="14"/>
      <c r="CPK992" s="14"/>
      <c r="CPL992" s="14"/>
      <c r="CPM992" s="14"/>
      <c r="CPN992" s="14"/>
      <c r="CPO992" s="14"/>
      <c r="CPP992" s="14"/>
      <c r="CPQ992" s="14"/>
      <c r="CPR992" s="14"/>
      <c r="CPS992" s="14"/>
      <c r="CPT992" s="14"/>
      <c r="CPU992" s="14"/>
      <c r="CPV992" s="14"/>
      <c r="CPW992" s="14"/>
      <c r="CPX992" s="14"/>
      <c r="CPY992" s="14"/>
      <c r="CPZ992" s="14"/>
      <c r="CQA992" s="14"/>
      <c r="CQB992" s="14"/>
      <c r="CQC992" s="14"/>
      <c r="CQD992" s="14"/>
      <c r="CQE992" s="14"/>
      <c r="CQF992" s="14"/>
      <c r="CQG992" s="14"/>
      <c r="CQH992" s="14"/>
      <c r="CQI992" s="14"/>
      <c r="CQJ992" s="14"/>
      <c r="CQK992" s="14"/>
      <c r="CQL992" s="14"/>
      <c r="CQM992" s="14"/>
      <c r="CQN992" s="14"/>
      <c r="CQO992" s="14"/>
      <c r="CQP992" s="14"/>
      <c r="CQQ992" s="14"/>
      <c r="CQR992" s="14"/>
      <c r="CQS992" s="14"/>
      <c r="CQT992" s="14"/>
      <c r="CQU992" s="14"/>
      <c r="CQV992" s="14"/>
      <c r="CQW992" s="14"/>
      <c r="CQX992" s="14"/>
      <c r="CQY992" s="14"/>
      <c r="CQZ992" s="14"/>
      <c r="CRA992" s="14"/>
      <c r="CRB992" s="14"/>
      <c r="CRC992" s="14"/>
      <c r="CRD992" s="14"/>
      <c r="CRE992" s="14"/>
      <c r="CRF992" s="14"/>
      <c r="CRG992" s="14"/>
      <c r="CRH992" s="14"/>
      <c r="CRI992" s="14"/>
      <c r="CRJ992" s="14"/>
      <c r="CRK992" s="14"/>
      <c r="CRL992" s="14"/>
      <c r="CRM992" s="14"/>
      <c r="CRN992" s="14"/>
      <c r="CRO992" s="14"/>
      <c r="CRP992" s="14"/>
      <c r="CRQ992" s="14"/>
      <c r="CRR992" s="14"/>
      <c r="CRS992" s="14"/>
      <c r="CRT992" s="14"/>
      <c r="CRU992" s="14"/>
      <c r="CRV992" s="14"/>
      <c r="CRW992" s="14"/>
      <c r="CRX992" s="14"/>
      <c r="CRY992" s="14"/>
      <c r="CRZ992" s="14"/>
      <c r="CSA992" s="14"/>
      <c r="CSB992" s="14"/>
      <c r="CSC992" s="14"/>
      <c r="CSD992" s="14"/>
      <c r="CSE992" s="14"/>
      <c r="CSF992" s="14"/>
      <c r="CSG992" s="14"/>
      <c r="CSH992" s="14"/>
      <c r="CSI992" s="14"/>
      <c r="CSJ992" s="14"/>
      <c r="CSK992" s="14"/>
      <c r="CSL992" s="14"/>
      <c r="CSM992" s="14"/>
      <c r="CSN992" s="14"/>
      <c r="CSO992" s="14"/>
      <c r="CSP992" s="14"/>
      <c r="CSQ992" s="14"/>
      <c r="CSR992" s="14"/>
      <c r="CSS992" s="14"/>
      <c r="CST992" s="14"/>
      <c r="CSU992" s="14"/>
      <c r="CSV992" s="14"/>
      <c r="CSW992" s="14"/>
      <c r="CSX992" s="14"/>
      <c r="CSY992" s="14"/>
      <c r="CSZ992" s="14"/>
      <c r="CTA992" s="14"/>
      <c r="CTB992" s="14"/>
      <c r="CTC992" s="14"/>
      <c r="CTD992" s="14"/>
      <c r="CTE992" s="14"/>
      <c r="CTF992" s="14"/>
      <c r="CTG992" s="14"/>
      <c r="CTH992" s="14"/>
      <c r="CTI992" s="14"/>
      <c r="CTJ992" s="14"/>
      <c r="CTK992" s="14"/>
      <c r="CTL992" s="14"/>
      <c r="CTM992" s="14"/>
      <c r="CTN992" s="14"/>
      <c r="CTO992" s="14"/>
      <c r="CTP992" s="14"/>
      <c r="CTQ992" s="14"/>
      <c r="CTR992" s="14"/>
      <c r="CTS992" s="14"/>
      <c r="CTT992" s="14"/>
      <c r="CTU992" s="14"/>
      <c r="CTV992" s="14"/>
      <c r="CTW992" s="14"/>
      <c r="CTX992" s="14"/>
      <c r="CTY992" s="14"/>
      <c r="CTZ992" s="14"/>
      <c r="CUA992" s="14"/>
      <c r="CUB992" s="14"/>
      <c r="CUC992" s="14"/>
      <c r="CUD992" s="14"/>
      <c r="CUE992" s="14"/>
      <c r="CUF992" s="14"/>
      <c r="CUG992" s="14"/>
      <c r="CUH992" s="14"/>
      <c r="CUI992" s="14"/>
      <c r="CUJ992" s="14"/>
      <c r="CUK992" s="14"/>
      <c r="CUL992" s="14"/>
      <c r="CUM992" s="14"/>
      <c r="CUN992" s="14"/>
      <c r="CUO992" s="14"/>
      <c r="CUP992" s="14"/>
      <c r="CUQ992" s="14"/>
      <c r="CUR992" s="14"/>
      <c r="CUS992" s="14"/>
      <c r="CUT992" s="14"/>
      <c r="CUU992" s="14"/>
      <c r="CUV992" s="14"/>
      <c r="CUW992" s="14"/>
      <c r="CUX992" s="14"/>
      <c r="CUY992" s="14"/>
      <c r="CUZ992" s="14"/>
      <c r="CVA992" s="14"/>
      <c r="CVB992" s="14"/>
      <c r="CVC992" s="14"/>
      <c r="CVD992" s="14"/>
      <c r="CVE992" s="14"/>
      <c r="CVF992" s="14"/>
      <c r="CVG992" s="14"/>
      <c r="CVH992" s="14"/>
      <c r="CVI992" s="14"/>
      <c r="CVJ992" s="14"/>
      <c r="CVK992" s="14"/>
      <c r="CVL992" s="14"/>
      <c r="CVM992" s="14"/>
      <c r="CVN992" s="14"/>
      <c r="CVO992" s="14"/>
      <c r="CVP992" s="14"/>
      <c r="CVQ992" s="14"/>
      <c r="CVR992" s="14"/>
      <c r="CVS992" s="14"/>
      <c r="CVT992" s="14"/>
      <c r="CVU992" s="14"/>
      <c r="CVV992" s="14"/>
      <c r="CVW992" s="14"/>
      <c r="CVX992" s="14"/>
      <c r="CVY992" s="14"/>
      <c r="CVZ992" s="14"/>
      <c r="CWA992" s="14"/>
      <c r="CWB992" s="14"/>
      <c r="CWC992" s="14"/>
      <c r="CWD992" s="14"/>
      <c r="CWE992" s="14"/>
      <c r="CWF992" s="14"/>
      <c r="CWG992" s="14"/>
      <c r="CWH992" s="14"/>
      <c r="CWI992" s="14"/>
      <c r="CWJ992" s="14"/>
      <c r="CWK992" s="14"/>
      <c r="CWL992" s="14"/>
      <c r="CWM992" s="14"/>
      <c r="CWN992" s="14"/>
      <c r="CWO992" s="14"/>
      <c r="CWP992" s="14"/>
      <c r="CWQ992" s="14"/>
      <c r="CWR992" s="14"/>
      <c r="CWS992" s="14"/>
      <c r="CWT992" s="14"/>
      <c r="CWU992" s="14"/>
      <c r="CWV992" s="14"/>
      <c r="CWW992" s="14"/>
      <c r="CWX992" s="14"/>
      <c r="CWY992" s="14"/>
      <c r="CWZ992" s="14"/>
      <c r="CXA992" s="14"/>
      <c r="CXB992" s="14"/>
      <c r="CXC992" s="14"/>
      <c r="CXD992" s="14"/>
      <c r="CXE992" s="14"/>
      <c r="CXF992" s="14"/>
      <c r="CXG992" s="14"/>
      <c r="CXH992" s="14"/>
      <c r="CXI992" s="14"/>
      <c r="CXJ992" s="14"/>
      <c r="CXK992" s="14"/>
      <c r="CXL992" s="14"/>
      <c r="CXM992" s="14"/>
      <c r="CXN992" s="14"/>
      <c r="CXO992" s="14"/>
      <c r="CXP992" s="14"/>
      <c r="CXQ992" s="14"/>
      <c r="CXR992" s="14"/>
      <c r="CXS992" s="14"/>
      <c r="CXT992" s="14"/>
      <c r="CXU992" s="14"/>
      <c r="CXV992" s="14"/>
      <c r="CXW992" s="14"/>
      <c r="CXX992" s="14"/>
      <c r="CXY992" s="14"/>
      <c r="CXZ992" s="14"/>
      <c r="CYA992" s="14"/>
      <c r="CYB992" s="14"/>
      <c r="CYC992" s="14"/>
      <c r="CYD992" s="14"/>
      <c r="CYE992" s="14"/>
      <c r="CYF992" s="14"/>
      <c r="CYG992" s="14"/>
      <c r="CYH992" s="14"/>
      <c r="CYI992" s="14"/>
      <c r="CYJ992" s="14"/>
      <c r="CYK992" s="14"/>
      <c r="CYL992" s="14"/>
      <c r="CYM992" s="14"/>
      <c r="CYN992" s="14"/>
      <c r="CYO992" s="14"/>
      <c r="CYP992" s="14"/>
      <c r="CYQ992" s="14"/>
      <c r="CYR992" s="14"/>
      <c r="CYS992" s="14"/>
      <c r="CYT992" s="14"/>
      <c r="CYU992" s="14"/>
      <c r="CYV992" s="14"/>
      <c r="CYW992" s="14"/>
      <c r="CYX992" s="14"/>
      <c r="CYY992" s="14"/>
      <c r="CYZ992" s="14"/>
      <c r="CZA992" s="14"/>
      <c r="CZB992" s="14"/>
      <c r="CZC992" s="14"/>
      <c r="CZD992" s="14"/>
      <c r="CZE992" s="14"/>
      <c r="CZF992" s="14"/>
      <c r="CZG992" s="14"/>
      <c r="CZH992" s="14"/>
      <c r="CZI992" s="14"/>
      <c r="CZJ992" s="14"/>
      <c r="CZK992" s="14"/>
      <c r="CZL992" s="14"/>
      <c r="CZM992" s="14"/>
      <c r="CZN992" s="14"/>
      <c r="CZO992" s="14"/>
      <c r="CZP992" s="14"/>
      <c r="CZQ992" s="14"/>
      <c r="CZR992" s="14"/>
      <c r="CZS992" s="14"/>
      <c r="CZT992" s="14"/>
      <c r="CZU992" s="14"/>
      <c r="CZV992" s="14"/>
      <c r="CZW992" s="14"/>
      <c r="CZX992" s="14"/>
      <c r="CZY992" s="14"/>
      <c r="CZZ992" s="14"/>
      <c r="DAA992" s="14"/>
      <c r="DAB992" s="14"/>
      <c r="DAC992" s="14"/>
      <c r="DAD992" s="14"/>
      <c r="DAE992" s="14"/>
      <c r="DAF992" s="14"/>
      <c r="DAG992" s="14"/>
      <c r="DAH992" s="14"/>
      <c r="DAI992" s="14"/>
      <c r="DAJ992" s="14"/>
      <c r="DAK992" s="14"/>
      <c r="DAL992" s="14"/>
      <c r="DAM992" s="14"/>
      <c r="DAN992" s="14"/>
      <c r="DAO992" s="14"/>
      <c r="DAP992" s="14"/>
      <c r="DAQ992" s="14"/>
      <c r="DAR992" s="14"/>
      <c r="DAS992" s="14"/>
      <c r="DAT992" s="14"/>
      <c r="DAU992" s="14"/>
      <c r="DAV992" s="14"/>
      <c r="DAW992" s="14"/>
      <c r="DAX992" s="14"/>
      <c r="DAY992" s="14"/>
      <c r="DAZ992" s="14"/>
      <c r="DBA992" s="14"/>
      <c r="DBB992" s="14"/>
      <c r="DBC992" s="14"/>
      <c r="DBD992" s="14"/>
      <c r="DBE992" s="14"/>
      <c r="DBF992" s="14"/>
      <c r="DBG992" s="14"/>
      <c r="DBH992" s="14"/>
      <c r="DBI992" s="14"/>
      <c r="DBJ992" s="14"/>
      <c r="DBK992" s="14"/>
      <c r="DBL992" s="14"/>
      <c r="DBM992" s="14"/>
      <c r="DBN992" s="14"/>
      <c r="DBO992" s="14"/>
      <c r="DBP992" s="14"/>
      <c r="DBQ992" s="14"/>
      <c r="DBR992" s="14"/>
      <c r="DBS992" s="14"/>
      <c r="DBT992" s="14"/>
      <c r="DBU992" s="14"/>
      <c r="DBV992" s="14"/>
      <c r="DBW992" s="14"/>
      <c r="DBX992" s="14"/>
      <c r="DBY992" s="14"/>
      <c r="DBZ992" s="14"/>
      <c r="DCA992" s="14"/>
      <c r="DCB992" s="14"/>
      <c r="DCC992" s="14"/>
      <c r="DCD992" s="14"/>
      <c r="DCE992" s="14"/>
      <c r="DCF992" s="14"/>
      <c r="DCG992" s="14"/>
      <c r="DCH992" s="14"/>
      <c r="DCI992" s="14"/>
      <c r="DCJ992" s="14"/>
      <c r="DCK992" s="14"/>
      <c r="DCL992" s="14"/>
      <c r="DCM992" s="14"/>
      <c r="DCN992" s="14"/>
      <c r="DCO992" s="14"/>
      <c r="DCP992" s="14"/>
      <c r="DCQ992" s="14"/>
      <c r="DCR992" s="14"/>
      <c r="DCS992" s="14"/>
      <c r="DCT992" s="14"/>
      <c r="DCU992" s="14"/>
      <c r="DCV992" s="14"/>
      <c r="DCW992" s="14"/>
      <c r="DCX992" s="14"/>
      <c r="DCY992" s="14"/>
      <c r="DCZ992" s="14"/>
      <c r="DDA992" s="14"/>
      <c r="DDB992" s="14"/>
      <c r="DDC992" s="14"/>
      <c r="DDD992" s="14"/>
      <c r="DDE992" s="14"/>
      <c r="DDF992" s="14"/>
      <c r="DDG992" s="14"/>
      <c r="DDH992" s="14"/>
      <c r="DDI992" s="14"/>
      <c r="DDJ992" s="14"/>
      <c r="DDK992" s="14"/>
      <c r="DDL992" s="14"/>
      <c r="DDM992" s="14"/>
      <c r="DDN992" s="14"/>
      <c r="DDO992" s="14"/>
      <c r="DDP992" s="14"/>
      <c r="DDQ992" s="14"/>
      <c r="DDR992" s="14"/>
      <c r="DDS992" s="14"/>
      <c r="DDT992" s="14"/>
      <c r="DDU992" s="14"/>
      <c r="DDV992" s="14"/>
      <c r="DDW992" s="14"/>
      <c r="DDX992" s="14"/>
      <c r="DDY992" s="14"/>
      <c r="DDZ992" s="14"/>
      <c r="DEA992" s="14"/>
      <c r="DEB992" s="14"/>
      <c r="DEC992" s="14"/>
      <c r="DED992" s="14"/>
      <c r="DEE992" s="14"/>
      <c r="DEF992" s="14"/>
      <c r="DEG992" s="14"/>
      <c r="DEH992" s="14"/>
      <c r="DEI992" s="14"/>
      <c r="DEJ992" s="14"/>
      <c r="DEK992" s="14"/>
      <c r="DEL992" s="14"/>
      <c r="DEM992" s="14"/>
      <c r="DEN992" s="14"/>
      <c r="DEO992" s="14"/>
      <c r="DEP992" s="14"/>
      <c r="DEQ992" s="14"/>
      <c r="DER992" s="14"/>
      <c r="DES992" s="14"/>
      <c r="DET992" s="14"/>
      <c r="DEU992" s="14"/>
      <c r="DEV992" s="14"/>
      <c r="DEW992" s="14"/>
      <c r="DEX992" s="14"/>
      <c r="DEY992" s="14"/>
      <c r="DEZ992" s="14"/>
      <c r="DFA992" s="14"/>
      <c r="DFB992" s="14"/>
      <c r="DFC992" s="14"/>
      <c r="DFD992" s="14"/>
      <c r="DFE992" s="14"/>
      <c r="DFF992" s="14"/>
      <c r="DFG992" s="14"/>
      <c r="DFH992" s="14"/>
      <c r="DFI992" s="14"/>
      <c r="DFJ992" s="14"/>
      <c r="DFK992" s="14"/>
      <c r="DFL992" s="14"/>
      <c r="DFM992" s="14"/>
      <c r="DFN992" s="14"/>
      <c r="DFO992" s="14"/>
      <c r="DFP992" s="14"/>
      <c r="DFQ992" s="14"/>
      <c r="DFR992" s="14"/>
      <c r="DFS992" s="14"/>
      <c r="DFT992" s="14"/>
      <c r="DFU992" s="14"/>
      <c r="DFV992" s="14"/>
      <c r="DFW992" s="14"/>
      <c r="DFX992" s="14"/>
      <c r="DFY992" s="14"/>
      <c r="DFZ992" s="14"/>
      <c r="DGA992" s="14"/>
      <c r="DGB992" s="14"/>
      <c r="DGC992" s="14"/>
      <c r="DGD992" s="14"/>
      <c r="DGE992" s="14"/>
      <c r="DGF992" s="14"/>
      <c r="DGG992" s="14"/>
      <c r="DGH992" s="14"/>
      <c r="DGI992" s="14"/>
      <c r="DGJ992" s="14"/>
      <c r="DGK992" s="14"/>
      <c r="DGL992" s="14"/>
      <c r="DGM992" s="14"/>
      <c r="DGN992" s="14"/>
      <c r="DGO992" s="14"/>
      <c r="DGP992" s="14"/>
      <c r="DGQ992" s="14"/>
      <c r="DGR992" s="14"/>
      <c r="DGS992" s="14"/>
      <c r="DGT992" s="14"/>
      <c r="DGU992" s="14"/>
      <c r="DGV992" s="14"/>
      <c r="DGW992" s="14"/>
      <c r="DGX992" s="14"/>
      <c r="DGY992" s="14"/>
      <c r="DGZ992" s="14"/>
      <c r="DHA992" s="14"/>
      <c r="DHB992" s="14"/>
      <c r="DHC992" s="14"/>
      <c r="DHD992" s="14"/>
      <c r="DHE992" s="14"/>
      <c r="DHF992" s="14"/>
      <c r="DHG992" s="14"/>
      <c r="DHH992" s="14"/>
      <c r="DHI992" s="14"/>
      <c r="DHJ992" s="14"/>
      <c r="DHK992" s="14"/>
      <c r="DHL992" s="14"/>
      <c r="DHM992" s="14"/>
      <c r="DHN992" s="14"/>
      <c r="DHO992" s="14"/>
      <c r="DHP992" s="14"/>
      <c r="DHQ992" s="14"/>
      <c r="DHR992" s="14"/>
      <c r="DHS992" s="14"/>
      <c r="DHT992" s="14"/>
      <c r="DHU992" s="14"/>
      <c r="DHV992" s="14"/>
      <c r="DHW992" s="14"/>
      <c r="DHX992" s="14"/>
      <c r="DHY992" s="14"/>
      <c r="DHZ992" s="14"/>
      <c r="DIA992" s="14"/>
      <c r="DIB992" s="14"/>
      <c r="DIC992" s="14"/>
      <c r="DID992" s="14"/>
      <c r="DIE992" s="14"/>
      <c r="DIF992" s="14"/>
      <c r="DIG992" s="14"/>
      <c r="DIH992" s="14"/>
      <c r="DII992" s="14"/>
      <c r="DIJ992" s="14"/>
      <c r="DIK992" s="14"/>
      <c r="DIL992" s="14"/>
      <c r="DIM992" s="14"/>
      <c r="DIN992" s="14"/>
      <c r="DIO992" s="14"/>
      <c r="DIP992" s="14"/>
      <c r="DIQ992" s="14"/>
      <c r="DIR992" s="14"/>
      <c r="DIS992" s="14"/>
      <c r="DIT992" s="14"/>
      <c r="DIU992" s="14"/>
      <c r="DIV992" s="14"/>
      <c r="DIW992" s="14"/>
      <c r="DIX992" s="14"/>
      <c r="DIY992" s="14"/>
      <c r="DIZ992" s="14"/>
      <c r="DJA992" s="14"/>
      <c r="DJB992" s="14"/>
      <c r="DJC992" s="14"/>
      <c r="DJD992" s="14"/>
      <c r="DJE992" s="14"/>
      <c r="DJF992" s="14"/>
      <c r="DJG992" s="14"/>
      <c r="DJH992" s="14"/>
      <c r="DJI992" s="14"/>
      <c r="DJJ992" s="14"/>
      <c r="DJK992" s="14"/>
      <c r="DJL992" s="14"/>
      <c r="DJM992" s="14"/>
      <c r="DJN992" s="14"/>
      <c r="DJO992" s="14"/>
      <c r="DJP992" s="14"/>
      <c r="DJQ992" s="14"/>
      <c r="DJR992" s="14"/>
      <c r="DJS992" s="14"/>
      <c r="DJT992" s="14"/>
      <c r="DJU992" s="14"/>
      <c r="DJV992" s="14"/>
      <c r="DJW992" s="14"/>
      <c r="DJX992" s="14"/>
      <c r="DJY992" s="14"/>
      <c r="DJZ992" s="14"/>
      <c r="DKA992" s="14"/>
      <c r="DKB992" s="14"/>
      <c r="DKC992" s="14"/>
      <c r="DKD992" s="14"/>
      <c r="DKE992" s="14"/>
      <c r="DKF992" s="14"/>
      <c r="DKG992" s="14"/>
      <c r="DKH992" s="14"/>
      <c r="DKI992" s="14"/>
      <c r="DKJ992" s="14"/>
      <c r="DKK992" s="14"/>
      <c r="DKL992" s="14"/>
      <c r="DKM992" s="14"/>
      <c r="DKN992" s="14"/>
      <c r="DKO992" s="14"/>
      <c r="DKP992" s="14"/>
      <c r="DKQ992" s="14"/>
      <c r="DKR992" s="14"/>
      <c r="DKS992" s="14"/>
      <c r="DKT992" s="14"/>
      <c r="DKU992" s="14"/>
      <c r="DKV992" s="14"/>
      <c r="DKW992" s="14"/>
      <c r="DKX992" s="14"/>
      <c r="DKY992" s="14"/>
      <c r="DKZ992" s="14"/>
      <c r="DLA992" s="14"/>
      <c r="DLB992" s="14"/>
      <c r="DLC992" s="14"/>
      <c r="DLD992" s="14"/>
      <c r="DLE992" s="14"/>
      <c r="DLF992" s="14"/>
      <c r="DLG992" s="14"/>
      <c r="DLH992" s="14"/>
      <c r="DLI992" s="14"/>
      <c r="DLJ992" s="14"/>
      <c r="DLK992" s="14"/>
      <c r="DLL992" s="14"/>
      <c r="DLM992" s="14"/>
      <c r="DLN992" s="14"/>
      <c r="DLO992" s="14"/>
      <c r="DLP992" s="14"/>
      <c r="DLQ992" s="14"/>
      <c r="DLR992" s="14"/>
      <c r="DLS992" s="14"/>
      <c r="DLT992" s="14"/>
      <c r="DLU992" s="14"/>
      <c r="DLV992" s="14"/>
      <c r="DLW992" s="14"/>
      <c r="DLX992" s="14"/>
      <c r="DLY992" s="14"/>
      <c r="DLZ992" s="14"/>
      <c r="DMA992" s="14"/>
      <c r="DMB992" s="14"/>
      <c r="DMC992" s="14"/>
      <c r="DMD992" s="14"/>
      <c r="DME992" s="14"/>
      <c r="DMF992" s="14"/>
      <c r="DMG992" s="14"/>
      <c r="DMH992" s="14"/>
      <c r="DMI992" s="14"/>
      <c r="DMJ992" s="14"/>
      <c r="DMK992" s="14"/>
      <c r="DML992" s="14"/>
      <c r="DMM992" s="14"/>
      <c r="DMN992" s="14"/>
      <c r="DMO992" s="14"/>
      <c r="DMP992" s="14"/>
      <c r="DMQ992" s="14"/>
      <c r="DMR992" s="14"/>
      <c r="DMS992" s="14"/>
      <c r="DMT992" s="14"/>
      <c r="DMU992" s="14"/>
      <c r="DMV992" s="14"/>
      <c r="DMW992" s="14"/>
      <c r="DMX992" s="14"/>
      <c r="DMY992" s="14"/>
      <c r="DMZ992" s="14"/>
      <c r="DNA992" s="14"/>
      <c r="DNB992" s="14"/>
      <c r="DNC992" s="14"/>
      <c r="DND992" s="14"/>
      <c r="DNE992" s="14"/>
      <c r="DNF992" s="14"/>
      <c r="DNG992" s="14"/>
      <c r="DNH992" s="14"/>
      <c r="DNI992" s="14"/>
      <c r="DNJ992" s="14"/>
      <c r="DNK992" s="14"/>
      <c r="DNL992" s="14"/>
      <c r="DNM992" s="14"/>
      <c r="DNN992" s="14"/>
      <c r="DNO992" s="14"/>
      <c r="DNP992" s="14"/>
      <c r="DNQ992" s="14"/>
      <c r="DNR992" s="14"/>
      <c r="DNS992" s="14"/>
      <c r="DNT992" s="14"/>
      <c r="DNU992" s="14"/>
      <c r="DNV992" s="14"/>
      <c r="DNW992" s="14"/>
      <c r="DNX992" s="14"/>
      <c r="DNY992" s="14"/>
      <c r="DNZ992" s="14"/>
      <c r="DOA992" s="14"/>
      <c r="DOB992" s="14"/>
      <c r="DOC992" s="14"/>
      <c r="DOD992" s="14"/>
      <c r="DOE992" s="14"/>
      <c r="DOF992" s="14"/>
      <c r="DOG992" s="14"/>
      <c r="DOH992" s="14"/>
      <c r="DOI992" s="14"/>
      <c r="DOJ992" s="14"/>
      <c r="DOK992" s="14"/>
      <c r="DOL992" s="14"/>
      <c r="DOM992" s="14"/>
      <c r="DON992" s="14"/>
      <c r="DOO992" s="14"/>
      <c r="DOP992" s="14"/>
      <c r="DOQ992" s="14"/>
      <c r="DOR992" s="14"/>
      <c r="DOS992" s="14"/>
      <c r="DOT992" s="14"/>
      <c r="DOU992" s="14"/>
      <c r="DOV992" s="14"/>
      <c r="DOW992" s="14"/>
      <c r="DOX992" s="14"/>
      <c r="DOY992" s="14"/>
      <c r="DOZ992" s="14"/>
      <c r="DPA992" s="14"/>
      <c r="DPB992" s="14"/>
      <c r="DPC992" s="14"/>
      <c r="DPD992" s="14"/>
      <c r="DPE992" s="14"/>
      <c r="DPF992" s="14"/>
      <c r="DPG992" s="14"/>
      <c r="DPH992" s="14"/>
      <c r="DPI992" s="14"/>
      <c r="DPJ992" s="14"/>
      <c r="DPK992" s="14"/>
      <c r="DPL992" s="14"/>
      <c r="DPM992" s="14"/>
      <c r="DPN992" s="14"/>
      <c r="DPO992" s="14"/>
      <c r="DPP992" s="14"/>
      <c r="DPQ992" s="14"/>
      <c r="DPR992" s="14"/>
      <c r="DPS992" s="14"/>
      <c r="DPT992" s="14"/>
      <c r="DPU992" s="14"/>
      <c r="DPV992" s="14"/>
      <c r="DPW992" s="14"/>
      <c r="DPX992" s="14"/>
      <c r="DPY992" s="14"/>
      <c r="DPZ992" s="14"/>
      <c r="DQA992" s="14"/>
      <c r="DQB992" s="14"/>
      <c r="DQC992" s="14"/>
      <c r="DQD992" s="14"/>
      <c r="DQE992" s="14"/>
      <c r="DQF992" s="14"/>
      <c r="DQG992" s="14"/>
      <c r="DQH992" s="14"/>
      <c r="DQI992" s="14"/>
      <c r="DQJ992" s="14"/>
      <c r="DQK992" s="14"/>
      <c r="DQL992" s="14"/>
      <c r="DQM992" s="14"/>
      <c r="DQN992" s="14"/>
      <c r="DQO992" s="14"/>
      <c r="DQP992" s="14"/>
      <c r="DQQ992" s="14"/>
      <c r="DQR992" s="14"/>
      <c r="DQS992" s="14"/>
      <c r="DQT992" s="14"/>
      <c r="DQU992" s="14"/>
      <c r="DQV992" s="14"/>
      <c r="DQW992" s="14"/>
      <c r="DQX992" s="14"/>
      <c r="DQY992" s="14"/>
      <c r="DQZ992" s="14"/>
      <c r="DRA992" s="14"/>
      <c r="DRB992" s="14"/>
      <c r="DRC992" s="14"/>
      <c r="DRD992" s="14"/>
      <c r="DRE992" s="14"/>
      <c r="DRF992" s="14"/>
      <c r="DRG992" s="14"/>
      <c r="DRH992" s="14"/>
      <c r="DRI992" s="14"/>
      <c r="DRJ992" s="14"/>
      <c r="DRK992" s="14"/>
      <c r="DRL992" s="14"/>
      <c r="DRM992" s="14"/>
      <c r="DRN992" s="14"/>
      <c r="DRO992" s="14"/>
      <c r="DRP992" s="14"/>
      <c r="DRQ992" s="14"/>
      <c r="DRR992" s="14"/>
      <c r="DRS992" s="14"/>
      <c r="DRT992" s="14"/>
      <c r="DRU992" s="14"/>
      <c r="DRV992" s="14"/>
      <c r="DRW992" s="14"/>
      <c r="DRX992" s="14"/>
      <c r="DRY992" s="14"/>
      <c r="DRZ992" s="14"/>
      <c r="DSA992" s="14"/>
      <c r="DSB992" s="14"/>
      <c r="DSC992" s="14"/>
      <c r="DSD992" s="14"/>
      <c r="DSE992" s="14"/>
      <c r="DSF992" s="14"/>
      <c r="DSG992" s="14"/>
      <c r="DSH992" s="14"/>
      <c r="DSI992" s="14"/>
      <c r="DSJ992" s="14"/>
      <c r="DSK992" s="14"/>
      <c r="DSL992" s="14"/>
      <c r="DSM992" s="14"/>
      <c r="DSN992" s="14"/>
      <c r="DSO992" s="14"/>
      <c r="DSP992" s="14"/>
      <c r="DSQ992" s="14"/>
      <c r="DSR992" s="14"/>
      <c r="DSS992" s="14"/>
      <c r="DST992" s="14"/>
      <c r="DSU992" s="14"/>
      <c r="DSV992" s="14"/>
      <c r="DSW992" s="14"/>
      <c r="DSX992" s="14"/>
      <c r="DSY992" s="14"/>
      <c r="DSZ992" s="14"/>
      <c r="DTA992" s="14"/>
      <c r="DTB992" s="14"/>
      <c r="DTC992" s="14"/>
      <c r="DTD992" s="14"/>
      <c r="DTE992" s="14"/>
      <c r="DTF992" s="14"/>
      <c r="DTG992" s="14"/>
      <c r="DTH992" s="14"/>
      <c r="DTI992" s="14"/>
      <c r="DTJ992" s="14"/>
      <c r="DTK992" s="14"/>
      <c r="DTL992" s="14"/>
      <c r="DTM992" s="14"/>
      <c r="DTN992" s="14"/>
      <c r="DTO992" s="14"/>
      <c r="DTP992" s="14"/>
      <c r="DTQ992" s="14"/>
      <c r="DTR992" s="14"/>
      <c r="DTS992" s="14"/>
      <c r="DTT992" s="14"/>
      <c r="DTU992" s="14"/>
      <c r="DTV992" s="14"/>
      <c r="DTW992" s="14"/>
      <c r="DTX992" s="14"/>
      <c r="DTY992" s="14"/>
      <c r="DTZ992" s="14"/>
      <c r="DUA992" s="14"/>
      <c r="DUB992" s="14"/>
      <c r="DUC992" s="14"/>
      <c r="DUD992" s="14"/>
      <c r="DUE992" s="14"/>
      <c r="DUF992" s="14"/>
      <c r="DUG992" s="14"/>
      <c r="DUH992" s="14"/>
      <c r="DUI992" s="14"/>
      <c r="DUJ992" s="14"/>
      <c r="DUK992" s="14"/>
      <c r="DUL992" s="14"/>
      <c r="DUM992" s="14"/>
      <c r="DUN992" s="14"/>
      <c r="DUO992" s="14"/>
      <c r="DUP992" s="14"/>
      <c r="DUQ992" s="14"/>
      <c r="DUR992" s="14"/>
      <c r="DUS992" s="14"/>
      <c r="DUT992" s="14"/>
      <c r="DUU992" s="14"/>
      <c r="DUV992" s="14"/>
      <c r="DUW992" s="14"/>
      <c r="DUX992" s="14"/>
      <c r="DUY992" s="14"/>
      <c r="DUZ992" s="14"/>
      <c r="DVA992" s="14"/>
      <c r="DVB992" s="14"/>
      <c r="DVC992" s="14"/>
      <c r="DVD992" s="14"/>
      <c r="DVE992" s="14"/>
      <c r="DVF992" s="14"/>
      <c r="DVG992" s="14"/>
      <c r="DVH992" s="14"/>
      <c r="DVI992" s="14"/>
      <c r="DVJ992" s="14"/>
      <c r="DVK992" s="14"/>
      <c r="DVL992" s="14"/>
      <c r="DVM992" s="14"/>
      <c r="DVN992" s="14"/>
      <c r="DVO992" s="14"/>
      <c r="DVP992" s="14"/>
      <c r="DVQ992" s="14"/>
      <c r="DVR992" s="14"/>
      <c r="DVS992" s="14"/>
      <c r="DVT992" s="14"/>
      <c r="DVU992" s="14"/>
      <c r="DVV992" s="14"/>
      <c r="DVW992" s="14"/>
      <c r="DVX992" s="14"/>
      <c r="DVY992" s="14"/>
      <c r="DVZ992" s="14"/>
      <c r="DWA992" s="14"/>
      <c r="DWB992" s="14"/>
      <c r="DWC992" s="14"/>
      <c r="DWD992" s="14"/>
      <c r="DWE992" s="14"/>
      <c r="DWF992" s="14"/>
      <c r="DWG992" s="14"/>
      <c r="DWH992" s="14"/>
      <c r="DWI992" s="14"/>
      <c r="DWJ992" s="14"/>
      <c r="DWK992" s="14"/>
      <c r="DWL992" s="14"/>
      <c r="DWM992" s="14"/>
      <c r="DWN992" s="14"/>
      <c r="DWO992" s="14"/>
      <c r="DWP992" s="14"/>
      <c r="DWQ992" s="14"/>
      <c r="DWR992" s="14"/>
      <c r="DWS992" s="14"/>
      <c r="DWT992" s="14"/>
      <c r="DWU992" s="14"/>
      <c r="DWV992" s="14"/>
      <c r="DWW992" s="14"/>
      <c r="DWX992" s="14"/>
      <c r="DWY992" s="14"/>
      <c r="DWZ992" s="14"/>
      <c r="DXA992" s="14"/>
      <c r="DXB992" s="14"/>
      <c r="DXC992" s="14"/>
      <c r="DXD992" s="14"/>
      <c r="DXE992" s="14"/>
      <c r="DXF992" s="14"/>
      <c r="DXG992" s="14"/>
      <c r="DXH992" s="14"/>
      <c r="DXI992" s="14"/>
      <c r="DXJ992" s="14"/>
      <c r="DXK992" s="14"/>
      <c r="DXL992" s="14"/>
      <c r="DXM992" s="14"/>
      <c r="DXN992" s="14"/>
      <c r="DXO992" s="14"/>
      <c r="DXP992" s="14"/>
      <c r="DXQ992" s="14"/>
      <c r="DXR992" s="14"/>
      <c r="DXS992" s="14"/>
      <c r="DXT992" s="14"/>
      <c r="DXU992" s="14"/>
      <c r="DXV992" s="14"/>
      <c r="DXW992" s="14"/>
      <c r="DXX992" s="14"/>
      <c r="DXY992" s="14"/>
      <c r="DXZ992" s="14"/>
      <c r="DYA992" s="14"/>
      <c r="DYB992" s="14"/>
      <c r="DYC992" s="14"/>
      <c r="DYD992" s="14"/>
      <c r="DYE992" s="14"/>
      <c r="DYF992" s="14"/>
      <c r="DYG992" s="14"/>
      <c r="DYH992" s="14"/>
      <c r="DYI992" s="14"/>
      <c r="DYJ992" s="14"/>
      <c r="DYK992" s="14"/>
      <c r="DYL992" s="14"/>
      <c r="DYM992" s="14"/>
      <c r="DYN992" s="14"/>
      <c r="DYO992" s="14"/>
      <c r="DYP992" s="14"/>
      <c r="DYQ992" s="14"/>
      <c r="DYR992" s="14"/>
      <c r="DYS992" s="14"/>
      <c r="DYT992" s="14"/>
      <c r="DYU992" s="14"/>
      <c r="DYV992" s="14"/>
      <c r="DYW992" s="14"/>
      <c r="DYX992" s="14"/>
      <c r="DYY992" s="14"/>
      <c r="DYZ992" s="14"/>
      <c r="DZA992" s="14"/>
      <c r="DZB992" s="14"/>
      <c r="DZC992" s="14"/>
      <c r="DZD992" s="14"/>
      <c r="DZE992" s="14"/>
      <c r="DZF992" s="14"/>
      <c r="DZG992" s="14"/>
      <c r="DZH992" s="14"/>
      <c r="DZI992" s="14"/>
      <c r="DZJ992" s="14"/>
      <c r="DZK992" s="14"/>
      <c r="DZL992" s="14"/>
      <c r="DZM992" s="14"/>
      <c r="DZN992" s="14"/>
      <c r="DZO992" s="14"/>
      <c r="DZP992" s="14"/>
      <c r="DZQ992" s="14"/>
      <c r="DZR992" s="14"/>
      <c r="DZS992" s="14"/>
      <c r="DZT992" s="14"/>
      <c r="DZU992" s="14"/>
      <c r="DZV992" s="14"/>
      <c r="DZW992" s="14"/>
      <c r="DZX992" s="14"/>
      <c r="DZY992" s="14"/>
      <c r="DZZ992" s="14"/>
      <c r="EAA992" s="14"/>
      <c r="EAB992" s="14"/>
      <c r="EAC992" s="14"/>
      <c r="EAD992" s="14"/>
      <c r="EAE992" s="14"/>
      <c r="EAF992" s="14"/>
      <c r="EAG992" s="14"/>
      <c r="EAH992" s="14"/>
      <c r="EAI992" s="14"/>
      <c r="EAJ992" s="14"/>
      <c r="EAK992" s="14"/>
      <c r="EAL992" s="14"/>
      <c r="EAM992" s="14"/>
      <c r="EAN992" s="14"/>
      <c r="EAO992" s="14"/>
      <c r="EAP992" s="14"/>
      <c r="EAQ992" s="14"/>
      <c r="EAR992" s="14"/>
      <c r="EAS992" s="14"/>
      <c r="EAT992" s="14"/>
      <c r="EAU992" s="14"/>
      <c r="EAV992" s="14"/>
      <c r="EAW992" s="14"/>
      <c r="EAX992" s="14"/>
      <c r="EAY992" s="14"/>
      <c r="EAZ992" s="14"/>
      <c r="EBA992" s="14"/>
      <c r="EBB992" s="14"/>
      <c r="EBC992" s="14"/>
      <c r="EBD992" s="14"/>
      <c r="EBE992" s="14"/>
      <c r="EBF992" s="14"/>
      <c r="EBG992" s="14"/>
      <c r="EBH992" s="14"/>
      <c r="EBI992" s="14"/>
      <c r="EBJ992" s="14"/>
      <c r="EBK992" s="14"/>
      <c r="EBL992" s="14"/>
      <c r="EBM992" s="14"/>
      <c r="EBN992" s="14"/>
      <c r="EBO992" s="14"/>
      <c r="EBP992" s="14"/>
      <c r="EBQ992" s="14"/>
      <c r="EBR992" s="14"/>
      <c r="EBS992" s="14"/>
      <c r="EBT992" s="14"/>
      <c r="EBU992" s="14"/>
      <c r="EBV992" s="14"/>
      <c r="EBW992" s="14"/>
      <c r="EBX992" s="14"/>
      <c r="EBY992" s="14"/>
      <c r="EBZ992" s="14"/>
      <c r="ECA992" s="14"/>
      <c r="ECB992" s="14"/>
      <c r="ECC992" s="14"/>
      <c r="ECD992" s="14"/>
      <c r="ECE992" s="14"/>
      <c r="ECF992" s="14"/>
      <c r="ECG992" s="14"/>
      <c r="ECH992" s="14"/>
      <c r="ECI992" s="14"/>
      <c r="ECJ992" s="14"/>
      <c r="ECK992" s="14"/>
      <c r="ECL992" s="14"/>
      <c r="ECM992" s="14"/>
      <c r="ECN992" s="14"/>
      <c r="ECO992" s="14"/>
      <c r="ECP992" s="14"/>
      <c r="ECQ992" s="14"/>
      <c r="ECR992" s="14"/>
      <c r="ECS992" s="14"/>
      <c r="ECT992" s="14"/>
      <c r="ECU992" s="14"/>
      <c r="ECV992" s="14"/>
      <c r="ECW992" s="14"/>
      <c r="ECX992" s="14"/>
      <c r="ECY992" s="14"/>
      <c r="ECZ992" s="14"/>
      <c r="EDA992" s="14"/>
      <c r="EDB992" s="14"/>
      <c r="EDC992" s="14"/>
      <c r="EDD992" s="14"/>
      <c r="EDE992" s="14"/>
      <c r="EDF992" s="14"/>
      <c r="EDG992" s="14"/>
      <c r="EDH992" s="14"/>
      <c r="EDI992" s="14"/>
      <c r="EDJ992" s="14"/>
      <c r="EDK992" s="14"/>
      <c r="EDL992" s="14"/>
      <c r="EDM992" s="14"/>
      <c r="EDN992" s="14"/>
      <c r="EDO992" s="14"/>
      <c r="EDP992" s="14"/>
      <c r="EDQ992" s="14"/>
      <c r="EDR992" s="14"/>
      <c r="EDS992" s="14"/>
      <c r="EDT992" s="14"/>
      <c r="EDU992" s="14"/>
      <c r="EDV992" s="14"/>
      <c r="EDW992" s="14"/>
      <c r="EDX992" s="14"/>
      <c r="EDY992" s="14"/>
      <c r="EDZ992" s="14"/>
      <c r="EEA992" s="14"/>
      <c r="EEB992" s="14"/>
      <c r="EEC992" s="14"/>
      <c r="EED992" s="14"/>
      <c r="EEE992" s="14"/>
      <c r="EEF992" s="14"/>
      <c r="EEG992" s="14"/>
      <c r="EEH992" s="14"/>
      <c r="EEI992" s="14"/>
      <c r="EEJ992" s="14"/>
      <c r="EEK992" s="14"/>
      <c r="EEL992" s="14"/>
      <c r="EEM992" s="14"/>
      <c r="EEN992" s="14"/>
      <c r="EEO992" s="14"/>
      <c r="EEP992" s="14"/>
      <c r="EEQ992" s="14"/>
      <c r="EER992" s="14"/>
      <c r="EES992" s="14"/>
      <c r="EET992" s="14"/>
      <c r="EEU992" s="14"/>
      <c r="EEV992" s="14"/>
      <c r="EEW992" s="14"/>
      <c r="EEX992" s="14"/>
      <c r="EEY992" s="14"/>
      <c r="EEZ992" s="14"/>
      <c r="EFA992" s="14"/>
      <c r="EFB992" s="14"/>
      <c r="EFC992" s="14"/>
      <c r="EFD992" s="14"/>
      <c r="EFE992" s="14"/>
      <c r="EFF992" s="14"/>
      <c r="EFG992" s="14"/>
      <c r="EFH992" s="14"/>
      <c r="EFI992" s="14"/>
      <c r="EFJ992" s="14"/>
      <c r="EFK992" s="14"/>
      <c r="EFL992" s="14"/>
      <c r="EFM992" s="14"/>
      <c r="EFN992" s="14"/>
      <c r="EFO992" s="14"/>
      <c r="EFP992" s="14"/>
      <c r="EFQ992" s="14"/>
      <c r="EFR992" s="14"/>
      <c r="EFS992" s="14"/>
      <c r="EFT992" s="14"/>
      <c r="EFU992" s="14"/>
      <c r="EFV992" s="14"/>
      <c r="EFW992" s="14"/>
      <c r="EFX992" s="14"/>
      <c r="EFY992" s="14"/>
      <c r="EFZ992" s="14"/>
      <c r="EGA992" s="14"/>
      <c r="EGB992" s="14"/>
      <c r="EGC992" s="14"/>
      <c r="EGD992" s="14"/>
      <c r="EGE992" s="14"/>
      <c r="EGF992" s="14"/>
      <c r="EGG992" s="14"/>
      <c r="EGH992" s="14"/>
      <c r="EGI992" s="14"/>
      <c r="EGJ992" s="14"/>
      <c r="EGK992" s="14"/>
      <c r="EGL992" s="14"/>
      <c r="EGM992" s="14"/>
      <c r="EGN992" s="14"/>
      <c r="EGO992" s="14"/>
      <c r="EGP992" s="14"/>
      <c r="EGQ992" s="14"/>
      <c r="EGR992" s="14"/>
      <c r="EGS992" s="14"/>
      <c r="EGT992" s="14"/>
      <c r="EGU992" s="14"/>
      <c r="EGV992" s="14"/>
      <c r="EGW992" s="14"/>
      <c r="EGX992" s="14"/>
      <c r="EGY992" s="14"/>
      <c r="EGZ992" s="14"/>
      <c r="EHA992" s="14"/>
      <c r="EHB992" s="14"/>
      <c r="EHC992" s="14"/>
      <c r="EHD992" s="14"/>
      <c r="EHE992" s="14"/>
      <c r="EHF992" s="14"/>
      <c r="EHG992" s="14"/>
      <c r="EHH992" s="14"/>
      <c r="EHI992" s="14"/>
      <c r="EHJ992" s="14"/>
      <c r="EHK992" s="14"/>
      <c r="EHL992" s="14"/>
      <c r="EHM992" s="14"/>
      <c r="EHN992" s="14"/>
      <c r="EHO992" s="14"/>
      <c r="EHP992" s="14"/>
      <c r="EHQ992" s="14"/>
      <c r="EHR992" s="14"/>
      <c r="EHS992" s="14"/>
      <c r="EHT992" s="14"/>
      <c r="EHU992" s="14"/>
      <c r="EHV992" s="14"/>
      <c r="EHW992" s="14"/>
      <c r="EHX992" s="14"/>
      <c r="EHY992" s="14"/>
      <c r="EHZ992" s="14"/>
      <c r="EIA992" s="14"/>
      <c r="EIB992" s="14"/>
      <c r="EIC992" s="14"/>
      <c r="EID992" s="14"/>
      <c r="EIE992" s="14"/>
      <c r="EIF992" s="14"/>
      <c r="EIG992" s="14"/>
      <c r="EIH992" s="14"/>
      <c r="EII992" s="14"/>
      <c r="EIJ992" s="14"/>
      <c r="EIK992" s="14"/>
      <c r="EIL992" s="14"/>
      <c r="EIM992" s="14"/>
      <c r="EIN992" s="14"/>
      <c r="EIO992" s="14"/>
      <c r="EIP992" s="14"/>
      <c r="EIQ992" s="14"/>
      <c r="EIR992" s="14"/>
      <c r="EIS992" s="14"/>
      <c r="EIT992" s="14"/>
      <c r="EIU992" s="14"/>
      <c r="EIV992" s="14"/>
      <c r="EIW992" s="14"/>
      <c r="EIX992" s="14"/>
      <c r="EIY992" s="14"/>
      <c r="EIZ992" s="14"/>
      <c r="EJA992" s="14"/>
      <c r="EJB992" s="14"/>
      <c r="EJC992" s="14"/>
      <c r="EJD992" s="14"/>
      <c r="EJE992" s="14"/>
      <c r="EJF992" s="14"/>
      <c r="EJG992" s="14"/>
      <c r="EJH992" s="14"/>
      <c r="EJI992" s="14"/>
      <c r="EJJ992" s="14"/>
      <c r="EJK992" s="14"/>
      <c r="EJL992" s="14"/>
      <c r="EJM992" s="14"/>
      <c r="EJN992" s="14"/>
      <c r="EJO992" s="14"/>
      <c r="EJP992" s="14"/>
      <c r="EJQ992" s="14"/>
      <c r="EJR992" s="14"/>
      <c r="EJS992" s="14"/>
      <c r="EJT992" s="14"/>
      <c r="EJU992" s="14"/>
      <c r="EJV992" s="14"/>
      <c r="EJW992" s="14"/>
      <c r="EJX992" s="14"/>
      <c r="EJY992" s="14"/>
      <c r="EJZ992" s="14"/>
      <c r="EKA992" s="14"/>
      <c r="EKB992" s="14"/>
      <c r="EKC992" s="14"/>
      <c r="EKD992" s="14"/>
      <c r="EKE992" s="14"/>
      <c r="EKF992" s="14"/>
      <c r="EKG992" s="14"/>
      <c r="EKH992" s="14"/>
      <c r="EKI992" s="14"/>
      <c r="EKJ992" s="14"/>
      <c r="EKK992" s="14"/>
      <c r="EKL992" s="14"/>
      <c r="EKM992" s="14"/>
      <c r="EKN992" s="14"/>
      <c r="EKO992" s="14"/>
      <c r="EKP992" s="14"/>
      <c r="EKQ992" s="14"/>
      <c r="EKR992" s="14"/>
      <c r="EKS992" s="14"/>
      <c r="EKT992" s="14"/>
      <c r="EKU992" s="14"/>
      <c r="EKV992" s="14"/>
      <c r="EKW992" s="14"/>
      <c r="EKX992" s="14"/>
      <c r="EKY992" s="14"/>
      <c r="EKZ992" s="14"/>
      <c r="ELA992" s="14"/>
      <c r="ELB992" s="14"/>
      <c r="ELC992" s="14"/>
      <c r="ELD992" s="14"/>
      <c r="ELE992" s="14"/>
      <c r="ELF992" s="14"/>
      <c r="ELG992" s="14"/>
      <c r="ELH992" s="14"/>
      <c r="ELI992" s="14"/>
      <c r="ELJ992" s="14"/>
      <c r="ELK992" s="14"/>
      <c r="ELL992" s="14"/>
      <c r="ELM992" s="14"/>
      <c r="ELN992" s="14"/>
      <c r="ELO992" s="14"/>
      <c r="ELP992" s="14"/>
      <c r="ELQ992" s="14"/>
      <c r="ELR992" s="14"/>
      <c r="ELS992" s="14"/>
      <c r="ELT992" s="14"/>
      <c r="ELU992" s="14"/>
      <c r="ELV992" s="14"/>
      <c r="ELW992" s="14"/>
      <c r="ELX992" s="14"/>
      <c r="ELY992" s="14"/>
      <c r="ELZ992" s="14"/>
      <c r="EMA992" s="14"/>
      <c r="EMB992" s="14"/>
      <c r="EMC992" s="14"/>
      <c r="EMD992" s="14"/>
      <c r="EME992" s="14"/>
      <c r="EMF992" s="14"/>
      <c r="EMG992" s="14"/>
      <c r="EMH992" s="14"/>
      <c r="EMI992" s="14"/>
      <c r="EMJ992" s="14"/>
      <c r="EMK992" s="14"/>
      <c r="EML992" s="14"/>
      <c r="EMM992" s="14"/>
      <c r="EMN992" s="14"/>
      <c r="EMO992" s="14"/>
      <c r="EMP992" s="14"/>
      <c r="EMQ992" s="14"/>
      <c r="EMR992" s="14"/>
      <c r="EMS992" s="14"/>
      <c r="EMT992" s="14"/>
      <c r="EMU992" s="14"/>
      <c r="EMV992" s="14"/>
      <c r="EMW992" s="14"/>
      <c r="EMX992" s="14"/>
      <c r="EMY992" s="14"/>
      <c r="EMZ992" s="14"/>
      <c r="ENA992" s="14"/>
      <c r="ENB992" s="14"/>
      <c r="ENC992" s="14"/>
      <c r="END992" s="14"/>
      <c r="ENE992" s="14"/>
      <c r="ENF992" s="14"/>
      <c r="ENG992" s="14"/>
      <c r="ENH992" s="14"/>
      <c r="ENI992" s="14"/>
      <c r="ENJ992" s="14"/>
      <c r="ENK992" s="14"/>
      <c r="ENL992" s="14"/>
      <c r="ENM992" s="14"/>
      <c r="ENN992" s="14"/>
      <c r="ENO992" s="14"/>
      <c r="ENP992" s="14"/>
      <c r="ENQ992" s="14"/>
      <c r="ENR992" s="14"/>
      <c r="ENS992" s="14"/>
      <c r="ENT992" s="14"/>
      <c r="ENU992" s="14"/>
      <c r="ENV992" s="14"/>
      <c r="ENW992" s="14"/>
      <c r="ENX992" s="14"/>
      <c r="ENY992" s="14"/>
      <c r="ENZ992" s="14"/>
      <c r="EOA992" s="14"/>
      <c r="EOB992" s="14"/>
      <c r="EOC992" s="14"/>
      <c r="EOD992" s="14"/>
      <c r="EOE992" s="14"/>
      <c r="EOF992" s="14"/>
      <c r="EOG992" s="14"/>
      <c r="EOH992" s="14"/>
      <c r="EOI992" s="14"/>
      <c r="EOJ992" s="14"/>
      <c r="EOK992" s="14"/>
      <c r="EOL992" s="14"/>
      <c r="EOM992" s="14"/>
      <c r="EON992" s="14"/>
      <c r="EOO992" s="14"/>
      <c r="EOP992" s="14"/>
      <c r="EOQ992" s="14"/>
      <c r="EOR992" s="14"/>
      <c r="EOS992" s="14"/>
      <c r="EOT992" s="14"/>
      <c r="EOU992" s="14"/>
      <c r="EOV992" s="14"/>
      <c r="EOW992" s="14"/>
      <c r="EOX992" s="14"/>
      <c r="EOY992" s="14"/>
      <c r="EOZ992" s="14"/>
      <c r="EPA992" s="14"/>
      <c r="EPB992" s="14"/>
      <c r="EPC992" s="14"/>
      <c r="EPD992" s="14"/>
      <c r="EPE992" s="14"/>
      <c r="EPF992" s="14"/>
      <c r="EPG992" s="14"/>
      <c r="EPH992" s="14"/>
      <c r="EPI992" s="14"/>
      <c r="EPJ992" s="14"/>
      <c r="EPK992" s="14"/>
      <c r="EPL992" s="14"/>
      <c r="EPM992" s="14"/>
      <c r="EPN992" s="14"/>
      <c r="EPO992" s="14"/>
      <c r="EPP992" s="14"/>
      <c r="EPQ992" s="14"/>
      <c r="EPR992" s="14"/>
      <c r="EPS992" s="14"/>
      <c r="EPT992" s="14"/>
      <c r="EPU992" s="14"/>
      <c r="EPV992" s="14"/>
      <c r="EPW992" s="14"/>
      <c r="EPX992" s="14"/>
      <c r="EPY992" s="14"/>
      <c r="EPZ992" s="14"/>
      <c r="EQA992" s="14"/>
      <c r="EQB992" s="14"/>
      <c r="EQC992" s="14"/>
      <c r="EQD992" s="14"/>
      <c r="EQE992" s="14"/>
      <c r="EQF992" s="14"/>
      <c r="EQG992" s="14"/>
      <c r="EQH992" s="14"/>
      <c r="EQI992" s="14"/>
      <c r="EQJ992" s="14"/>
      <c r="EQK992" s="14"/>
      <c r="EQL992" s="14"/>
      <c r="EQM992" s="14"/>
      <c r="EQN992" s="14"/>
      <c r="EQO992" s="14"/>
      <c r="EQP992" s="14"/>
      <c r="EQQ992" s="14"/>
      <c r="EQR992" s="14"/>
      <c r="EQS992" s="14"/>
      <c r="EQT992" s="14"/>
      <c r="EQU992" s="14"/>
      <c r="EQV992" s="14"/>
      <c r="EQW992" s="14"/>
      <c r="EQX992" s="14"/>
      <c r="EQY992" s="14"/>
      <c r="EQZ992" s="14"/>
      <c r="ERA992" s="14"/>
      <c r="ERB992" s="14"/>
      <c r="ERC992" s="14"/>
      <c r="ERD992" s="14"/>
      <c r="ERE992" s="14"/>
      <c r="ERF992" s="14"/>
      <c r="ERG992" s="14"/>
      <c r="ERH992" s="14"/>
      <c r="ERI992" s="14"/>
      <c r="ERJ992" s="14"/>
      <c r="ERK992" s="14"/>
      <c r="ERL992" s="14"/>
      <c r="ERM992" s="14"/>
      <c r="ERN992" s="14"/>
      <c r="ERO992" s="14"/>
      <c r="ERP992" s="14"/>
      <c r="ERQ992" s="14"/>
      <c r="ERR992" s="14"/>
      <c r="ERS992" s="14"/>
      <c r="ERT992" s="14"/>
      <c r="ERU992" s="14"/>
      <c r="ERV992" s="14"/>
      <c r="ERW992" s="14"/>
      <c r="ERX992" s="14"/>
      <c r="ERY992" s="14"/>
      <c r="ERZ992" s="14"/>
      <c r="ESA992" s="14"/>
      <c r="ESB992" s="14"/>
      <c r="ESC992" s="14"/>
      <c r="ESD992" s="14"/>
      <c r="ESE992" s="14"/>
      <c r="ESF992" s="14"/>
      <c r="ESG992" s="14"/>
      <c r="ESH992" s="14"/>
      <c r="ESI992" s="14"/>
      <c r="ESJ992" s="14"/>
      <c r="ESK992" s="14"/>
      <c r="ESL992" s="14"/>
      <c r="ESM992" s="14"/>
      <c r="ESN992" s="14"/>
      <c r="ESO992" s="14"/>
      <c r="ESP992" s="14"/>
      <c r="ESQ992" s="14"/>
      <c r="ESR992" s="14"/>
      <c r="ESS992" s="14"/>
      <c r="EST992" s="14"/>
      <c r="ESU992" s="14"/>
      <c r="ESV992" s="14"/>
      <c r="ESW992" s="14"/>
      <c r="ESX992" s="14"/>
      <c r="ESY992" s="14"/>
      <c r="ESZ992" s="14"/>
      <c r="ETA992" s="14"/>
      <c r="ETB992" s="14"/>
      <c r="ETC992" s="14"/>
      <c r="ETD992" s="14"/>
      <c r="ETE992" s="14"/>
      <c r="ETF992" s="14"/>
      <c r="ETG992" s="14"/>
      <c r="ETH992" s="14"/>
      <c r="ETI992" s="14"/>
      <c r="ETJ992" s="14"/>
      <c r="ETK992" s="14"/>
      <c r="ETL992" s="14"/>
      <c r="ETM992" s="14"/>
      <c r="ETN992" s="14"/>
      <c r="ETO992" s="14"/>
      <c r="ETP992" s="14"/>
      <c r="ETQ992" s="14"/>
      <c r="ETR992" s="14"/>
      <c r="ETS992" s="14"/>
      <c r="ETT992" s="14"/>
      <c r="ETU992" s="14"/>
      <c r="ETV992" s="14"/>
      <c r="ETW992" s="14"/>
      <c r="ETX992" s="14"/>
      <c r="ETY992" s="14"/>
      <c r="ETZ992" s="14"/>
      <c r="EUA992" s="14"/>
      <c r="EUB992" s="14"/>
      <c r="EUC992" s="14"/>
      <c r="EUD992" s="14"/>
      <c r="EUE992" s="14"/>
      <c r="EUF992" s="14"/>
      <c r="EUG992" s="14"/>
      <c r="EUH992" s="14"/>
      <c r="EUI992" s="14"/>
      <c r="EUJ992" s="14"/>
      <c r="EUK992" s="14"/>
      <c r="EUL992" s="14"/>
      <c r="EUM992" s="14"/>
      <c r="EUN992" s="14"/>
      <c r="EUO992" s="14"/>
      <c r="EUP992" s="14"/>
      <c r="EUQ992" s="14"/>
      <c r="EUR992" s="14"/>
      <c r="EUS992" s="14"/>
      <c r="EUT992" s="14"/>
      <c r="EUU992" s="14"/>
      <c r="EUV992" s="14"/>
      <c r="EUW992" s="14"/>
      <c r="EUX992" s="14"/>
      <c r="EUY992" s="14"/>
      <c r="EUZ992" s="14"/>
      <c r="EVA992" s="14"/>
      <c r="EVB992" s="14"/>
      <c r="EVC992" s="14"/>
      <c r="EVD992" s="14"/>
      <c r="EVE992" s="14"/>
      <c r="EVF992" s="14"/>
      <c r="EVG992" s="14"/>
      <c r="EVH992" s="14"/>
      <c r="EVI992" s="14"/>
      <c r="EVJ992" s="14"/>
      <c r="EVK992" s="14"/>
      <c r="EVL992" s="14"/>
      <c r="EVM992" s="14"/>
      <c r="EVN992" s="14"/>
      <c r="EVO992" s="14"/>
      <c r="EVP992" s="14"/>
      <c r="EVQ992" s="14"/>
      <c r="EVR992" s="14"/>
      <c r="EVS992" s="14"/>
      <c r="EVT992" s="14"/>
      <c r="EVU992" s="14"/>
      <c r="EVV992" s="14"/>
      <c r="EVW992" s="14"/>
      <c r="EVX992" s="14"/>
      <c r="EVY992" s="14"/>
      <c r="EVZ992" s="14"/>
      <c r="EWA992" s="14"/>
      <c r="EWB992" s="14"/>
      <c r="EWC992" s="14"/>
      <c r="EWD992" s="14"/>
      <c r="EWE992" s="14"/>
      <c r="EWF992" s="14"/>
      <c r="EWG992" s="14"/>
      <c r="EWH992" s="14"/>
      <c r="EWI992" s="14"/>
      <c r="EWJ992" s="14"/>
      <c r="EWK992" s="14"/>
      <c r="EWL992" s="14"/>
      <c r="EWM992" s="14"/>
      <c r="EWN992" s="14"/>
      <c r="EWO992" s="14"/>
      <c r="EWP992" s="14"/>
      <c r="EWQ992" s="14"/>
      <c r="EWR992" s="14"/>
      <c r="EWS992" s="14"/>
      <c r="EWT992" s="14"/>
      <c r="EWU992" s="14"/>
      <c r="EWV992" s="14"/>
      <c r="EWW992" s="14"/>
      <c r="EWX992" s="14"/>
      <c r="EWY992" s="14"/>
      <c r="EWZ992" s="14"/>
      <c r="EXA992" s="14"/>
      <c r="EXB992" s="14"/>
      <c r="EXC992" s="14"/>
      <c r="EXD992" s="14"/>
      <c r="EXE992" s="14"/>
      <c r="EXF992" s="14"/>
      <c r="EXG992" s="14"/>
      <c r="EXH992" s="14"/>
      <c r="EXI992" s="14"/>
      <c r="EXJ992" s="14"/>
      <c r="EXK992" s="14"/>
      <c r="EXL992" s="14"/>
      <c r="EXM992" s="14"/>
      <c r="EXN992" s="14"/>
      <c r="EXO992" s="14"/>
      <c r="EXP992" s="14"/>
      <c r="EXQ992" s="14"/>
      <c r="EXR992" s="14"/>
      <c r="EXS992" s="14"/>
      <c r="EXT992" s="14"/>
      <c r="EXU992" s="14"/>
      <c r="EXV992" s="14"/>
      <c r="EXW992" s="14"/>
      <c r="EXX992" s="14"/>
      <c r="EXY992" s="14"/>
      <c r="EXZ992" s="14"/>
      <c r="EYA992" s="14"/>
      <c r="EYB992" s="14"/>
      <c r="EYC992" s="14"/>
      <c r="EYD992" s="14"/>
      <c r="EYE992" s="14"/>
      <c r="EYF992" s="14"/>
      <c r="EYG992" s="14"/>
      <c r="EYH992" s="14"/>
      <c r="EYI992" s="14"/>
      <c r="EYJ992" s="14"/>
      <c r="EYK992" s="14"/>
      <c r="EYL992" s="14"/>
      <c r="EYM992" s="14"/>
      <c r="EYN992" s="14"/>
      <c r="EYO992" s="14"/>
      <c r="EYP992" s="14"/>
      <c r="EYQ992" s="14"/>
      <c r="EYR992" s="14"/>
      <c r="EYS992" s="14"/>
      <c r="EYT992" s="14"/>
      <c r="EYU992" s="14"/>
      <c r="EYV992" s="14"/>
      <c r="EYW992" s="14"/>
      <c r="EYX992" s="14"/>
      <c r="EYY992" s="14"/>
      <c r="EYZ992" s="14"/>
      <c r="EZA992" s="14"/>
      <c r="EZB992" s="14"/>
      <c r="EZC992" s="14"/>
      <c r="EZD992" s="14"/>
      <c r="EZE992" s="14"/>
      <c r="EZF992" s="14"/>
      <c r="EZG992" s="14"/>
      <c r="EZH992" s="14"/>
      <c r="EZI992" s="14"/>
      <c r="EZJ992" s="14"/>
      <c r="EZK992" s="14"/>
      <c r="EZL992" s="14"/>
      <c r="EZM992" s="14"/>
      <c r="EZN992" s="14"/>
      <c r="EZO992" s="14"/>
      <c r="EZP992" s="14"/>
      <c r="EZQ992" s="14"/>
      <c r="EZR992" s="14"/>
      <c r="EZS992" s="14"/>
      <c r="EZT992" s="14"/>
      <c r="EZU992" s="14"/>
      <c r="EZV992" s="14"/>
      <c r="EZW992" s="14"/>
      <c r="EZX992" s="14"/>
      <c r="EZY992" s="14"/>
      <c r="EZZ992" s="14"/>
      <c r="FAA992" s="14"/>
      <c r="FAB992" s="14"/>
      <c r="FAC992" s="14"/>
      <c r="FAD992" s="14"/>
      <c r="FAE992" s="14"/>
      <c r="FAF992" s="14"/>
      <c r="FAG992" s="14"/>
      <c r="FAH992" s="14"/>
      <c r="FAI992" s="14"/>
      <c r="FAJ992" s="14"/>
      <c r="FAK992" s="14"/>
      <c r="FAL992" s="14"/>
      <c r="FAM992" s="14"/>
      <c r="FAN992" s="14"/>
      <c r="FAO992" s="14"/>
      <c r="FAP992" s="14"/>
      <c r="FAQ992" s="14"/>
      <c r="FAR992" s="14"/>
      <c r="FAS992" s="14"/>
      <c r="FAT992" s="14"/>
      <c r="FAU992" s="14"/>
      <c r="FAV992" s="14"/>
      <c r="FAW992" s="14"/>
      <c r="FAX992" s="14"/>
      <c r="FAY992" s="14"/>
      <c r="FAZ992" s="14"/>
      <c r="FBA992" s="14"/>
      <c r="FBB992" s="14"/>
      <c r="FBC992" s="14"/>
      <c r="FBD992" s="14"/>
      <c r="FBE992" s="14"/>
      <c r="FBF992" s="14"/>
      <c r="FBG992" s="14"/>
      <c r="FBH992" s="14"/>
      <c r="FBI992" s="14"/>
      <c r="FBJ992" s="14"/>
      <c r="FBK992" s="14"/>
      <c r="FBL992" s="14"/>
      <c r="FBM992" s="14"/>
      <c r="FBN992" s="14"/>
      <c r="FBO992" s="14"/>
      <c r="FBP992" s="14"/>
      <c r="FBQ992" s="14"/>
      <c r="FBR992" s="14"/>
      <c r="FBS992" s="14"/>
      <c r="FBT992" s="14"/>
      <c r="FBU992" s="14"/>
      <c r="FBV992" s="14"/>
      <c r="FBW992" s="14"/>
      <c r="FBX992" s="14"/>
      <c r="FBY992" s="14"/>
      <c r="FBZ992" s="14"/>
      <c r="FCA992" s="14"/>
      <c r="FCB992" s="14"/>
      <c r="FCC992" s="14"/>
      <c r="FCD992" s="14"/>
      <c r="FCE992" s="14"/>
      <c r="FCF992" s="14"/>
      <c r="FCG992" s="14"/>
      <c r="FCH992" s="14"/>
      <c r="FCI992" s="14"/>
      <c r="FCJ992" s="14"/>
      <c r="FCK992" s="14"/>
      <c r="FCL992" s="14"/>
      <c r="FCM992" s="14"/>
      <c r="FCN992" s="14"/>
      <c r="FCO992" s="14"/>
      <c r="FCP992" s="14"/>
      <c r="FCQ992" s="14"/>
      <c r="FCR992" s="14"/>
      <c r="FCS992" s="14"/>
      <c r="FCT992" s="14"/>
      <c r="FCU992" s="14"/>
      <c r="FCV992" s="14"/>
      <c r="FCW992" s="14"/>
      <c r="FCX992" s="14"/>
      <c r="FCY992" s="14"/>
      <c r="FCZ992" s="14"/>
      <c r="FDA992" s="14"/>
      <c r="FDB992" s="14"/>
      <c r="FDC992" s="14"/>
      <c r="FDD992" s="14"/>
      <c r="FDE992" s="14"/>
      <c r="FDF992" s="14"/>
      <c r="FDG992" s="14"/>
      <c r="FDH992" s="14"/>
      <c r="FDI992" s="14"/>
      <c r="FDJ992" s="14"/>
      <c r="FDK992" s="14"/>
      <c r="FDL992" s="14"/>
      <c r="FDM992" s="14"/>
      <c r="FDN992" s="14"/>
      <c r="FDO992" s="14"/>
      <c r="FDP992" s="14"/>
      <c r="FDQ992" s="14"/>
      <c r="FDR992" s="14"/>
      <c r="FDS992" s="14"/>
      <c r="FDT992" s="14"/>
      <c r="FDU992" s="14"/>
      <c r="FDV992" s="14"/>
      <c r="FDW992" s="14"/>
      <c r="FDX992" s="14"/>
      <c r="FDY992" s="14"/>
      <c r="FDZ992" s="14"/>
      <c r="FEA992" s="14"/>
      <c r="FEB992" s="14"/>
      <c r="FEC992" s="14"/>
      <c r="FED992" s="14"/>
      <c r="FEE992" s="14"/>
      <c r="FEF992" s="14"/>
      <c r="FEG992" s="14"/>
      <c r="FEH992" s="14"/>
      <c r="FEI992" s="14"/>
      <c r="FEJ992" s="14"/>
      <c r="FEK992" s="14"/>
      <c r="FEL992" s="14"/>
      <c r="FEM992" s="14"/>
      <c r="FEN992" s="14"/>
      <c r="FEO992" s="14"/>
      <c r="FEP992" s="14"/>
      <c r="FEQ992" s="14"/>
      <c r="FER992" s="14"/>
      <c r="FES992" s="14"/>
      <c r="FET992" s="14"/>
      <c r="FEU992" s="14"/>
      <c r="FEV992" s="14"/>
      <c r="FEW992" s="14"/>
      <c r="FEX992" s="14"/>
      <c r="FEY992" s="14"/>
      <c r="FEZ992" s="14"/>
      <c r="FFA992" s="14"/>
      <c r="FFB992" s="14"/>
      <c r="FFC992" s="14"/>
      <c r="FFD992" s="14"/>
      <c r="FFE992" s="14"/>
      <c r="FFF992" s="14"/>
      <c r="FFG992" s="14"/>
      <c r="FFH992" s="14"/>
      <c r="FFI992" s="14"/>
      <c r="FFJ992" s="14"/>
      <c r="FFK992" s="14"/>
      <c r="FFL992" s="14"/>
      <c r="FFM992" s="14"/>
      <c r="FFN992" s="14"/>
      <c r="FFO992" s="14"/>
      <c r="FFP992" s="14"/>
      <c r="FFQ992" s="14"/>
      <c r="FFR992" s="14"/>
      <c r="FFS992" s="14"/>
      <c r="FFT992" s="14"/>
      <c r="FFU992" s="14"/>
      <c r="FFV992" s="14"/>
      <c r="FFW992" s="14"/>
      <c r="FFX992" s="14"/>
      <c r="FFY992" s="14"/>
      <c r="FFZ992" s="14"/>
      <c r="FGA992" s="14"/>
      <c r="FGB992" s="14"/>
      <c r="FGC992" s="14"/>
      <c r="FGD992" s="14"/>
      <c r="FGE992" s="14"/>
      <c r="FGF992" s="14"/>
      <c r="FGG992" s="14"/>
      <c r="FGH992" s="14"/>
      <c r="FGI992" s="14"/>
      <c r="FGJ992" s="14"/>
      <c r="FGK992" s="14"/>
      <c r="FGL992" s="14"/>
      <c r="FGM992" s="14"/>
      <c r="FGN992" s="14"/>
      <c r="FGO992" s="14"/>
      <c r="FGP992" s="14"/>
      <c r="FGQ992" s="14"/>
      <c r="FGR992" s="14"/>
      <c r="FGS992" s="14"/>
      <c r="FGT992" s="14"/>
      <c r="FGU992" s="14"/>
      <c r="FGV992" s="14"/>
      <c r="FGW992" s="14"/>
      <c r="FGX992" s="14"/>
      <c r="FGY992" s="14"/>
      <c r="FGZ992" s="14"/>
      <c r="FHA992" s="14"/>
      <c r="FHB992" s="14"/>
      <c r="FHC992" s="14"/>
      <c r="FHD992" s="14"/>
      <c r="FHE992" s="14"/>
      <c r="FHF992" s="14"/>
      <c r="FHG992" s="14"/>
      <c r="FHH992" s="14"/>
      <c r="FHI992" s="14"/>
      <c r="FHJ992" s="14"/>
      <c r="FHK992" s="14"/>
      <c r="FHL992" s="14"/>
      <c r="FHM992" s="14"/>
      <c r="FHN992" s="14"/>
      <c r="FHO992" s="14"/>
      <c r="FHP992" s="14"/>
      <c r="FHQ992" s="14"/>
      <c r="FHR992" s="14"/>
      <c r="FHS992" s="14"/>
      <c r="FHT992" s="14"/>
      <c r="FHU992" s="14"/>
      <c r="FHV992" s="14"/>
      <c r="FHW992" s="14"/>
      <c r="FHX992" s="14"/>
      <c r="FHY992" s="14"/>
      <c r="FHZ992" s="14"/>
      <c r="FIA992" s="14"/>
      <c r="FIB992" s="14"/>
      <c r="FIC992" s="14"/>
      <c r="FID992" s="14"/>
      <c r="FIE992" s="14"/>
      <c r="FIF992" s="14"/>
      <c r="FIG992" s="14"/>
      <c r="FIH992" s="14"/>
      <c r="FII992" s="14"/>
      <c r="FIJ992" s="14"/>
      <c r="FIK992" s="14"/>
      <c r="FIL992" s="14"/>
      <c r="FIM992" s="14"/>
      <c r="FIN992" s="14"/>
      <c r="FIO992" s="14"/>
      <c r="FIP992" s="14"/>
      <c r="FIQ992" s="14"/>
      <c r="FIR992" s="14"/>
      <c r="FIS992" s="14"/>
      <c r="FIT992" s="14"/>
      <c r="FIU992" s="14"/>
      <c r="FIV992" s="14"/>
      <c r="FIW992" s="14"/>
      <c r="FIX992" s="14"/>
      <c r="FIY992" s="14"/>
      <c r="FIZ992" s="14"/>
      <c r="FJA992" s="14"/>
      <c r="FJB992" s="14"/>
      <c r="FJC992" s="14"/>
      <c r="FJD992" s="14"/>
      <c r="FJE992" s="14"/>
      <c r="FJF992" s="14"/>
      <c r="FJG992" s="14"/>
      <c r="FJH992" s="14"/>
      <c r="FJI992" s="14"/>
      <c r="FJJ992" s="14"/>
      <c r="FJK992" s="14"/>
      <c r="FJL992" s="14"/>
      <c r="FJM992" s="14"/>
      <c r="FJN992" s="14"/>
      <c r="FJO992" s="14"/>
      <c r="FJP992" s="14"/>
      <c r="FJQ992" s="14"/>
      <c r="FJR992" s="14"/>
      <c r="FJS992" s="14"/>
      <c r="FJT992" s="14"/>
      <c r="FJU992" s="14"/>
      <c r="FJV992" s="14"/>
      <c r="FJW992" s="14"/>
      <c r="FJX992" s="14"/>
      <c r="FJY992" s="14"/>
      <c r="FJZ992" s="14"/>
      <c r="FKA992" s="14"/>
      <c r="FKB992" s="14"/>
      <c r="FKC992" s="14"/>
      <c r="FKD992" s="14"/>
      <c r="FKE992" s="14"/>
      <c r="FKF992" s="14"/>
      <c r="FKG992" s="14"/>
      <c r="FKH992" s="14"/>
      <c r="FKI992" s="14"/>
      <c r="FKJ992" s="14"/>
      <c r="FKK992" s="14"/>
      <c r="FKL992" s="14"/>
      <c r="FKM992" s="14"/>
      <c r="FKN992" s="14"/>
      <c r="FKO992" s="14"/>
      <c r="FKP992" s="14"/>
      <c r="FKQ992" s="14"/>
      <c r="FKR992" s="14"/>
      <c r="FKS992" s="14"/>
      <c r="FKT992" s="14"/>
      <c r="FKU992" s="14"/>
      <c r="FKV992" s="14"/>
      <c r="FKW992" s="14"/>
      <c r="FKX992" s="14"/>
      <c r="FKY992" s="14"/>
      <c r="FKZ992" s="14"/>
      <c r="FLA992" s="14"/>
      <c r="FLB992" s="14"/>
      <c r="FLC992" s="14"/>
      <c r="FLD992" s="14"/>
      <c r="FLE992" s="14"/>
      <c r="FLF992" s="14"/>
      <c r="FLG992" s="14"/>
      <c r="FLH992" s="14"/>
      <c r="FLI992" s="14"/>
      <c r="FLJ992" s="14"/>
      <c r="FLK992" s="14"/>
      <c r="FLL992" s="14"/>
      <c r="FLM992" s="14"/>
      <c r="FLN992" s="14"/>
      <c r="FLO992" s="14"/>
      <c r="FLP992" s="14"/>
      <c r="FLQ992" s="14"/>
      <c r="FLR992" s="14"/>
      <c r="FLS992" s="14"/>
      <c r="FLT992" s="14"/>
      <c r="FLU992" s="14"/>
      <c r="FLV992" s="14"/>
      <c r="FLW992" s="14"/>
      <c r="FLX992" s="14"/>
      <c r="FLY992" s="14"/>
      <c r="FLZ992" s="14"/>
      <c r="FMA992" s="14"/>
      <c r="FMB992" s="14"/>
      <c r="FMC992" s="14"/>
      <c r="FMD992" s="14"/>
      <c r="FME992" s="14"/>
      <c r="FMF992" s="14"/>
      <c r="FMG992" s="14"/>
      <c r="FMH992" s="14"/>
      <c r="FMI992" s="14"/>
      <c r="FMJ992" s="14"/>
      <c r="FMK992" s="14"/>
      <c r="FML992" s="14"/>
      <c r="FMM992" s="14"/>
      <c r="FMN992" s="14"/>
      <c r="FMO992" s="14"/>
      <c r="FMP992" s="14"/>
      <c r="FMQ992" s="14"/>
      <c r="FMR992" s="14"/>
      <c r="FMS992" s="14"/>
      <c r="FMT992" s="14"/>
      <c r="FMU992" s="14"/>
      <c r="FMV992" s="14"/>
      <c r="FMW992" s="14"/>
      <c r="FMX992" s="14"/>
      <c r="FMY992" s="14"/>
      <c r="FMZ992" s="14"/>
      <c r="FNA992" s="14"/>
      <c r="FNB992" s="14"/>
      <c r="FNC992" s="14"/>
      <c r="FND992" s="14"/>
      <c r="FNE992" s="14"/>
      <c r="FNF992" s="14"/>
      <c r="FNG992" s="14"/>
      <c r="FNH992" s="14"/>
      <c r="FNI992" s="14"/>
      <c r="FNJ992" s="14"/>
      <c r="FNK992" s="14"/>
      <c r="FNL992" s="14"/>
      <c r="FNM992" s="14"/>
      <c r="FNN992" s="14"/>
      <c r="FNO992" s="14"/>
      <c r="FNP992" s="14"/>
      <c r="FNQ992" s="14"/>
      <c r="FNR992" s="14"/>
      <c r="FNS992" s="14"/>
      <c r="FNT992" s="14"/>
      <c r="FNU992" s="14"/>
      <c r="FNV992" s="14"/>
      <c r="FNW992" s="14"/>
      <c r="FNX992" s="14"/>
      <c r="FNY992" s="14"/>
      <c r="FNZ992" s="14"/>
      <c r="FOA992" s="14"/>
      <c r="FOB992" s="14"/>
      <c r="FOC992" s="14"/>
      <c r="FOD992" s="14"/>
      <c r="FOE992" s="14"/>
      <c r="FOF992" s="14"/>
      <c r="FOG992" s="14"/>
      <c r="FOH992" s="14"/>
      <c r="FOI992" s="14"/>
      <c r="FOJ992" s="14"/>
      <c r="FOK992" s="14"/>
      <c r="FOL992" s="14"/>
      <c r="FOM992" s="14"/>
      <c r="FON992" s="14"/>
      <c r="FOO992" s="14"/>
      <c r="FOP992" s="14"/>
      <c r="FOQ992" s="14"/>
      <c r="FOR992" s="14"/>
      <c r="FOS992" s="14"/>
      <c r="FOT992" s="14"/>
      <c r="FOU992" s="14"/>
      <c r="FOV992" s="14"/>
      <c r="FOW992" s="14"/>
      <c r="FOX992" s="14"/>
      <c r="FOY992" s="14"/>
      <c r="FOZ992" s="14"/>
      <c r="FPA992" s="14"/>
      <c r="FPB992" s="14"/>
      <c r="FPC992" s="14"/>
      <c r="FPD992" s="14"/>
      <c r="FPE992" s="14"/>
      <c r="FPF992" s="14"/>
      <c r="FPG992" s="14"/>
      <c r="FPH992" s="14"/>
      <c r="FPI992" s="14"/>
      <c r="FPJ992" s="14"/>
      <c r="FPK992" s="14"/>
      <c r="FPL992" s="14"/>
      <c r="FPM992" s="14"/>
      <c r="FPN992" s="14"/>
      <c r="FPO992" s="14"/>
      <c r="FPP992" s="14"/>
      <c r="FPQ992" s="14"/>
      <c r="FPR992" s="14"/>
      <c r="FPS992" s="14"/>
      <c r="FPT992" s="14"/>
      <c r="FPU992" s="14"/>
      <c r="FPV992" s="14"/>
      <c r="FPW992" s="14"/>
      <c r="FPX992" s="14"/>
      <c r="FPY992" s="14"/>
      <c r="FPZ992" s="14"/>
      <c r="FQA992" s="14"/>
      <c r="FQB992" s="14"/>
      <c r="FQC992" s="14"/>
      <c r="FQD992" s="14"/>
      <c r="FQE992" s="14"/>
      <c r="FQF992" s="14"/>
      <c r="FQG992" s="14"/>
      <c r="FQH992" s="14"/>
      <c r="FQI992" s="14"/>
      <c r="FQJ992" s="14"/>
      <c r="FQK992" s="14"/>
      <c r="FQL992" s="14"/>
      <c r="FQM992" s="14"/>
      <c r="FQN992" s="14"/>
      <c r="FQO992" s="14"/>
      <c r="FQP992" s="14"/>
      <c r="FQQ992" s="14"/>
      <c r="FQR992" s="14"/>
      <c r="FQS992" s="14"/>
      <c r="FQT992" s="14"/>
      <c r="FQU992" s="14"/>
      <c r="FQV992" s="14"/>
      <c r="FQW992" s="14"/>
      <c r="FQX992" s="14"/>
      <c r="FQY992" s="14"/>
      <c r="FQZ992" s="14"/>
      <c r="FRA992" s="14"/>
      <c r="FRB992" s="14"/>
      <c r="FRC992" s="14"/>
      <c r="FRD992" s="14"/>
      <c r="FRE992" s="14"/>
      <c r="FRF992" s="14"/>
      <c r="FRG992" s="14"/>
      <c r="FRH992" s="14"/>
      <c r="FRI992" s="14"/>
      <c r="FRJ992" s="14"/>
      <c r="FRK992" s="14"/>
      <c r="FRL992" s="14"/>
      <c r="FRM992" s="14"/>
      <c r="FRN992" s="14"/>
      <c r="FRO992" s="14"/>
      <c r="FRP992" s="14"/>
      <c r="FRQ992" s="14"/>
      <c r="FRR992" s="14"/>
      <c r="FRS992" s="14"/>
      <c r="FRT992" s="14"/>
      <c r="FRU992" s="14"/>
      <c r="FRV992" s="14"/>
      <c r="FRW992" s="14"/>
      <c r="FRX992" s="14"/>
      <c r="FRY992" s="14"/>
      <c r="FRZ992" s="14"/>
      <c r="FSA992" s="14"/>
      <c r="FSB992" s="14"/>
      <c r="FSC992" s="14"/>
      <c r="FSD992" s="14"/>
      <c r="FSE992" s="14"/>
      <c r="FSF992" s="14"/>
      <c r="FSG992" s="14"/>
      <c r="FSH992" s="14"/>
      <c r="FSI992" s="14"/>
      <c r="FSJ992" s="14"/>
      <c r="FSK992" s="14"/>
      <c r="FSL992" s="14"/>
      <c r="FSM992" s="14"/>
      <c r="FSN992" s="14"/>
      <c r="FSO992" s="14"/>
      <c r="FSP992" s="14"/>
      <c r="FSQ992" s="14"/>
      <c r="FSR992" s="14"/>
      <c r="FSS992" s="14"/>
      <c r="FST992" s="14"/>
      <c r="FSU992" s="14"/>
      <c r="FSV992" s="14"/>
      <c r="FSW992" s="14"/>
      <c r="FSX992" s="14"/>
      <c r="FSY992" s="14"/>
      <c r="FSZ992" s="14"/>
      <c r="FTA992" s="14"/>
      <c r="FTB992" s="14"/>
      <c r="FTC992" s="14"/>
      <c r="FTD992" s="14"/>
      <c r="FTE992" s="14"/>
      <c r="FTF992" s="14"/>
      <c r="FTG992" s="14"/>
      <c r="FTH992" s="14"/>
      <c r="FTI992" s="14"/>
      <c r="FTJ992" s="14"/>
      <c r="FTK992" s="14"/>
      <c r="FTL992" s="14"/>
      <c r="FTM992" s="14"/>
      <c r="FTN992" s="14"/>
      <c r="FTO992" s="14"/>
      <c r="FTP992" s="14"/>
      <c r="FTQ992" s="14"/>
      <c r="FTR992" s="14"/>
      <c r="FTS992" s="14"/>
      <c r="FTT992" s="14"/>
      <c r="FTU992" s="14"/>
      <c r="FTV992" s="14"/>
      <c r="FTW992" s="14"/>
      <c r="FTX992" s="14"/>
      <c r="FTY992" s="14"/>
      <c r="FTZ992" s="14"/>
      <c r="FUA992" s="14"/>
      <c r="FUB992" s="14"/>
      <c r="FUC992" s="14"/>
      <c r="FUD992" s="14"/>
      <c r="FUE992" s="14"/>
      <c r="FUF992" s="14"/>
      <c r="FUG992" s="14"/>
      <c r="FUH992" s="14"/>
      <c r="FUI992" s="14"/>
      <c r="FUJ992" s="14"/>
      <c r="FUK992" s="14"/>
      <c r="FUL992" s="14"/>
      <c r="FUM992" s="14"/>
      <c r="FUN992" s="14"/>
      <c r="FUO992" s="14"/>
      <c r="FUP992" s="14"/>
      <c r="FUQ992" s="14"/>
      <c r="FUR992" s="14"/>
      <c r="FUS992" s="14"/>
      <c r="FUT992" s="14"/>
      <c r="FUU992" s="14"/>
      <c r="FUV992" s="14"/>
      <c r="FUW992" s="14"/>
      <c r="FUX992" s="14"/>
      <c r="FUY992" s="14"/>
      <c r="FUZ992" s="14"/>
      <c r="FVA992" s="14"/>
      <c r="FVB992" s="14"/>
      <c r="FVC992" s="14"/>
      <c r="FVD992" s="14"/>
      <c r="FVE992" s="14"/>
      <c r="FVF992" s="14"/>
      <c r="FVG992" s="14"/>
      <c r="FVH992" s="14"/>
      <c r="FVI992" s="14"/>
      <c r="FVJ992" s="14"/>
      <c r="FVK992" s="14"/>
      <c r="FVL992" s="14"/>
      <c r="FVM992" s="14"/>
      <c r="FVN992" s="14"/>
      <c r="FVO992" s="14"/>
      <c r="FVP992" s="14"/>
      <c r="FVQ992" s="14"/>
      <c r="FVR992" s="14"/>
      <c r="FVS992" s="14"/>
      <c r="FVT992" s="14"/>
      <c r="FVU992" s="14"/>
      <c r="FVV992" s="14"/>
      <c r="FVW992" s="14"/>
      <c r="FVX992" s="14"/>
      <c r="FVY992" s="14"/>
      <c r="FVZ992" s="14"/>
      <c r="FWA992" s="14"/>
      <c r="FWB992" s="14"/>
      <c r="FWC992" s="14"/>
      <c r="FWD992" s="14"/>
      <c r="FWE992" s="14"/>
      <c r="FWF992" s="14"/>
      <c r="FWG992" s="14"/>
      <c r="FWH992" s="14"/>
      <c r="FWI992" s="14"/>
      <c r="FWJ992" s="14"/>
      <c r="FWK992" s="14"/>
      <c r="FWL992" s="14"/>
      <c r="FWM992" s="14"/>
      <c r="FWN992" s="14"/>
      <c r="FWO992" s="14"/>
      <c r="FWP992" s="14"/>
      <c r="FWQ992" s="14"/>
      <c r="FWR992" s="14"/>
      <c r="FWS992" s="14"/>
      <c r="FWT992" s="14"/>
      <c r="FWU992" s="14"/>
      <c r="FWV992" s="14"/>
      <c r="FWW992" s="14"/>
      <c r="FWX992" s="14"/>
      <c r="FWY992" s="14"/>
      <c r="FWZ992" s="14"/>
      <c r="FXA992" s="14"/>
      <c r="FXB992" s="14"/>
      <c r="FXC992" s="14"/>
      <c r="FXD992" s="14"/>
      <c r="FXE992" s="14"/>
      <c r="FXF992" s="14"/>
      <c r="FXG992" s="14"/>
      <c r="FXH992" s="14"/>
      <c r="FXI992" s="14"/>
      <c r="FXJ992" s="14"/>
      <c r="FXK992" s="14"/>
      <c r="FXL992" s="14"/>
      <c r="FXM992" s="14"/>
      <c r="FXN992" s="14"/>
      <c r="FXO992" s="14"/>
      <c r="FXP992" s="14"/>
      <c r="FXQ992" s="14"/>
      <c r="FXR992" s="14"/>
      <c r="FXS992" s="14"/>
      <c r="FXT992" s="14"/>
      <c r="FXU992" s="14"/>
      <c r="FXV992" s="14"/>
      <c r="FXW992" s="14"/>
      <c r="FXX992" s="14"/>
      <c r="FXY992" s="14"/>
      <c r="FXZ992" s="14"/>
      <c r="FYA992" s="14"/>
      <c r="FYB992" s="14"/>
      <c r="FYC992" s="14"/>
      <c r="FYD992" s="14"/>
      <c r="FYE992" s="14"/>
      <c r="FYF992" s="14"/>
      <c r="FYG992" s="14"/>
      <c r="FYH992" s="14"/>
      <c r="FYI992" s="14"/>
      <c r="FYJ992" s="14"/>
      <c r="FYK992" s="14"/>
      <c r="FYL992" s="14"/>
      <c r="FYM992" s="14"/>
      <c r="FYN992" s="14"/>
      <c r="FYO992" s="14"/>
      <c r="FYP992" s="14"/>
      <c r="FYQ992" s="14"/>
      <c r="FYR992" s="14"/>
      <c r="FYS992" s="14"/>
      <c r="FYT992" s="14"/>
      <c r="FYU992" s="14"/>
      <c r="FYV992" s="14"/>
      <c r="FYW992" s="14"/>
      <c r="FYX992" s="14"/>
      <c r="FYY992" s="14"/>
      <c r="FYZ992" s="14"/>
      <c r="FZA992" s="14"/>
      <c r="FZB992" s="14"/>
      <c r="FZC992" s="14"/>
      <c r="FZD992" s="14"/>
      <c r="FZE992" s="14"/>
      <c r="FZF992" s="14"/>
      <c r="FZG992" s="14"/>
      <c r="FZH992" s="14"/>
      <c r="FZI992" s="14"/>
      <c r="FZJ992" s="14"/>
      <c r="FZK992" s="14"/>
      <c r="FZL992" s="14"/>
      <c r="FZM992" s="14"/>
      <c r="FZN992" s="14"/>
      <c r="FZO992" s="14"/>
      <c r="FZP992" s="14"/>
      <c r="FZQ992" s="14"/>
      <c r="FZR992" s="14"/>
      <c r="FZS992" s="14"/>
      <c r="FZT992" s="14"/>
      <c r="FZU992" s="14"/>
      <c r="FZV992" s="14"/>
      <c r="FZW992" s="14"/>
      <c r="FZX992" s="14"/>
      <c r="FZY992" s="14"/>
      <c r="FZZ992" s="14"/>
      <c r="GAA992" s="14"/>
      <c r="GAB992" s="14"/>
      <c r="GAC992" s="14"/>
      <c r="GAD992" s="14"/>
      <c r="GAE992" s="14"/>
      <c r="GAF992" s="14"/>
      <c r="GAG992" s="14"/>
      <c r="GAH992" s="14"/>
      <c r="GAI992" s="14"/>
      <c r="GAJ992" s="14"/>
      <c r="GAK992" s="14"/>
      <c r="GAL992" s="14"/>
      <c r="GAM992" s="14"/>
      <c r="GAN992" s="14"/>
      <c r="GAO992" s="14"/>
      <c r="GAP992" s="14"/>
      <c r="GAQ992" s="14"/>
      <c r="GAR992" s="14"/>
      <c r="GAS992" s="14"/>
      <c r="GAT992" s="14"/>
      <c r="GAU992" s="14"/>
      <c r="GAV992" s="14"/>
      <c r="GAW992" s="14"/>
      <c r="GAX992" s="14"/>
      <c r="GAY992" s="14"/>
      <c r="GAZ992" s="14"/>
      <c r="GBA992" s="14"/>
      <c r="GBB992" s="14"/>
      <c r="GBC992" s="14"/>
      <c r="GBD992" s="14"/>
      <c r="GBE992" s="14"/>
      <c r="GBF992" s="14"/>
      <c r="GBG992" s="14"/>
      <c r="GBH992" s="14"/>
      <c r="GBI992" s="14"/>
      <c r="GBJ992" s="14"/>
      <c r="GBK992" s="14"/>
      <c r="GBL992" s="14"/>
      <c r="GBM992" s="14"/>
      <c r="GBN992" s="14"/>
      <c r="GBO992" s="14"/>
      <c r="GBP992" s="14"/>
      <c r="GBQ992" s="14"/>
      <c r="GBR992" s="14"/>
      <c r="GBS992" s="14"/>
      <c r="GBT992" s="14"/>
      <c r="GBU992" s="14"/>
      <c r="GBV992" s="14"/>
      <c r="GBW992" s="14"/>
      <c r="GBX992" s="14"/>
      <c r="GBY992" s="14"/>
      <c r="GBZ992" s="14"/>
      <c r="GCA992" s="14"/>
      <c r="GCB992" s="14"/>
      <c r="GCC992" s="14"/>
      <c r="GCD992" s="14"/>
      <c r="GCE992" s="14"/>
      <c r="GCF992" s="14"/>
      <c r="GCG992" s="14"/>
      <c r="GCH992" s="14"/>
      <c r="GCI992" s="14"/>
      <c r="GCJ992" s="14"/>
      <c r="GCK992" s="14"/>
      <c r="GCL992" s="14"/>
      <c r="GCM992" s="14"/>
      <c r="GCN992" s="14"/>
      <c r="GCO992" s="14"/>
      <c r="GCP992" s="14"/>
      <c r="GCQ992" s="14"/>
      <c r="GCR992" s="14"/>
      <c r="GCS992" s="14"/>
      <c r="GCT992" s="14"/>
      <c r="GCU992" s="14"/>
      <c r="GCV992" s="14"/>
      <c r="GCW992" s="14"/>
      <c r="GCX992" s="14"/>
      <c r="GCY992" s="14"/>
      <c r="GCZ992" s="14"/>
      <c r="GDA992" s="14"/>
      <c r="GDB992" s="14"/>
      <c r="GDC992" s="14"/>
      <c r="GDD992" s="14"/>
      <c r="GDE992" s="14"/>
      <c r="GDF992" s="14"/>
      <c r="GDG992" s="14"/>
      <c r="GDH992" s="14"/>
      <c r="GDI992" s="14"/>
      <c r="GDJ992" s="14"/>
      <c r="GDK992" s="14"/>
      <c r="GDL992" s="14"/>
      <c r="GDM992" s="14"/>
      <c r="GDN992" s="14"/>
      <c r="GDO992" s="14"/>
      <c r="GDP992" s="14"/>
      <c r="GDQ992" s="14"/>
      <c r="GDR992" s="14"/>
      <c r="GDS992" s="14"/>
      <c r="GDT992" s="14"/>
      <c r="GDU992" s="14"/>
      <c r="GDV992" s="14"/>
      <c r="GDW992" s="14"/>
      <c r="GDX992" s="14"/>
      <c r="GDY992" s="14"/>
      <c r="GDZ992" s="14"/>
      <c r="GEA992" s="14"/>
      <c r="GEB992" s="14"/>
      <c r="GEC992" s="14"/>
      <c r="GED992" s="14"/>
      <c r="GEE992" s="14"/>
      <c r="GEF992" s="14"/>
      <c r="GEG992" s="14"/>
      <c r="GEH992" s="14"/>
      <c r="GEI992" s="14"/>
      <c r="GEJ992" s="14"/>
      <c r="GEK992" s="14"/>
      <c r="GEL992" s="14"/>
      <c r="GEM992" s="14"/>
      <c r="GEN992" s="14"/>
      <c r="GEO992" s="14"/>
      <c r="GEP992" s="14"/>
      <c r="GEQ992" s="14"/>
      <c r="GER992" s="14"/>
      <c r="GES992" s="14"/>
      <c r="GET992" s="14"/>
      <c r="GEU992" s="14"/>
      <c r="GEV992" s="14"/>
      <c r="GEW992" s="14"/>
      <c r="GEX992" s="14"/>
      <c r="GEY992" s="14"/>
      <c r="GEZ992" s="14"/>
      <c r="GFA992" s="14"/>
      <c r="GFB992" s="14"/>
      <c r="GFC992" s="14"/>
      <c r="GFD992" s="14"/>
      <c r="GFE992" s="14"/>
      <c r="GFF992" s="14"/>
      <c r="GFG992" s="14"/>
      <c r="GFH992" s="14"/>
      <c r="GFI992" s="14"/>
      <c r="GFJ992" s="14"/>
      <c r="GFK992" s="14"/>
      <c r="GFL992" s="14"/>
      <c r="GFM992" s="14"/>
      <c r="GFN992" s="14"/>
      <c r="GFO992" s="14"/>
      <c r="GFP992" s="14"/>
      <c r="GFQ992" s="14"/>
      <c r="GFR992" s="14"/>
      <c r="GFS992" s="14"/>
      <c r="GFT992" s="14"/>
      <c r="GFU992" s="14"/>
      <c r="GFV992" s="14"/>
      <c r="GFW992" s="14"/>
      <c r="GFX992" s="14"/>
      <c r="GFY992" s="14"/>
      <c r="GFZ992" s="14"/>
      <c r="GGA992" s="14"/>
      <c r="GGB992" s="14"/>
      <c r="GGC992" s="14"/>
      <c r="GGD992" s="14"/>
      <c r="GGE992" s="14"/>
      <c r="GGF992" s="14"/>
      <c r="GGG992" s="14"/>
      <c r="GGH992" s="14"/>
      <c r="GGI992" s="14"/>
      <c r="GGJ992" s="14"/>
      <c r="GGK992" s="14"/>
      <c r="GGL992" s="14"/>
      <c r="GGM992" s="14"/>
      <c r="GGN992" s="14"/>
      <c r="GGO992" s="14"/>
      <c r="GGP992" s="14"/>
      <c r="GGQ992" s="14"/>
      <c r="GGR992" s="14"/>
      <c r="GGS992" s="14"/>
      <c r="GGT992" s="14"/>
      <c r="GGU992" s="14"/>
      <c r="GGV992" s="14"/>
      <c r="GGW992" s="14"/>
      <c r="GGX992" s="14"/>
      <c r="GGY992" s="14"/>
      <c r="GGZ992" s="14"/>
      <c r="GHA992" s="14"/>
      <c r="GHB992" s="14"/>
      <c r="GHC992" s="14"/>
      <c r="GHD992" s="14"/>
      <c r="GHE992" s="14"/>
      <c r="GHF992" s="14"/>
      <c r="GHG992" s="14"/>
      <c r="GHH992" s="14"/>
      <c r="GHI992" s="14"/>
      <c r="GHJ992" s="14"/>
      <c r="GHK992" s="14"/>
      <c r="GHL992" s="14"/>
      <c r="GHM992" s="14"/>
      <c r="GHN992" s="14"/>
      <c r="GHO992" s="14"/>
      <c r="GHP992" s="14"/>
      <c r="GHQ992" s="14"/>
      <c r="GHR992" s="14"/>
      <c r="GHS992" s="14"/>
      <c r="GHT992" s="14"/>
      <c r="GHU992" s="14"/>
      <c r="GHV992" s="14"/>
      <c r="GHW992" s="14"/>
      <c r="GHX992" s="14"/>
      <c r="GHY992" s="14"/>
      <c r="GHZ992" s="14"/>
      <c r="GIA992" s="14"/>
      <c r="GIB992" s="14"/>
      <c r="GIC992" s="14"/>
      <c r="GID992" s="14"/>
      <c r="GIE992" s="14"/>
      <c r="GIF992" s="14"/>
      <c r="GIG992" s="14"/>
      <c r="GIH992" s="14"/>
      <c r="GII992" s="14"/>
      <c r="GIJ992" s="14"/>
      <c r="GIK992" s="14"/>
      <c r="GIL992" s="14"/>
      <c r="GIM992" s="14"/>
      <c r="GIN992" s="14"/>
      <c r="GIO992" s="14"/>
      <c r="GIP992" s="14"/>
      <c r="GIQ992" s="14"/>
      <c r="GIR992" s="14"/>
      <c r="GIS992" s="14"/>
      <c r="GIT992" s="14"/>
      <c r="GIU992" s="14"/>
      <c r="GIV992" s="14"/>
      <c r="GIW992" s="14"/>
      <c r="GIX992" s="14"/>
      <c r="GIY992" s="14"/>
      <c r="GIZ992" s="14"/>
      <c r="GJA992" s="14"/>
      <c r="GJB992" s="14"/>
      <c r="GJC992" s="14"/>
      <c r="GJD992" s="14"/>
      <c r="GJE992" s="14"/>
      <c r="GJF992" s="14"/>
      <c r="GJG992" s="14"/>
      <c r="GJH992" s="14"/>
      <c r="GJI992" s="14"/>
      <c r="GJJ992" s="14"/>
      <c r="GJK992" s="14"/>
      <c r="GJL992" s="14"/>
      <c r="GJM992" s="14"/>
      <c r="GJN992" s="14"/>
      <c r="GJO992" s="14"/>
      <c r="GJP992" s="14"/>
      <c r="GJQ992" s="14"/>
      <c r="GJR992" s="14"/>
      <c r="GJS992" s="14"/>
      <c r="GJT992" s="14"/>
      <c r="GJU992" s="14"/>
      <c r="GJV992" s="14"/>
      <c r="GJW992" s="14"/>
      <c r="GJX992" s="14"/>
      <c r="GJY992" s="14"/>
      <c r="GJZ992" s="14"/>
      <c r="GKA992" s="14"/>
      <c r="GKB992" s="14"/>
      <c r="GKC992" s="14"/>
      <c r="GKD992" s="14"/>
      <c r="GKE992" s="14"/>
      <c r="GKF992" s="14"/>
      <c r="GKG992" s="14"/>
      <c r="GKH992" s="14"/>
      <c r="GKI992" s="14"/>
      <c r="GKJ992" s="14"/>
      <c r="GKK992" s="14"/>
      <c r="GKL992" s="14"/>
      <c r="GKM992" s="14"/>
      <c r="GKN992" s="14"/>
      <c r="GKO992" s="14"/>
      <c r="GKP992" s="14"/>
      <c r="GKQ992" s="14"/>
      <c r="GKR992" s="14"/>
      <c r="GKS992" s="14"/>
      <c r="GKT992" s="14"/>
      <c r="GKU992" s="14"/>
      <c r="GKV992" s="14"/>
      <c r="GKW992" s="14"/>
      <c r="GKX992" s="14"/>
      <c r="GKY992" s="14"/>
      <c r="GKZ992" s="14"/>
      <c r="GLA992" s="14"/>
      <c r="GLB992" s="14"/>
      <c r="GLC992" s="14"/>
      <c r="GLD992" s="14"/>
      <c r="GLE992" s="14"/>
      <c r="GLF992" s="14"/>
      <c r="GLG992" s="14"/>
      <c r="GLH992" s="14"/>
      <c r="GLI992" s="14"/>
      <c r="GLJ992" s="14"/>
      <c r="GLK992" s="14"/>
      <c r="GLL992" s="14"/>
      <c r="GLM992" s="14"/>
      <c r="GLN992" s="14"/>
      <c r="GLO992" s="14"/>
      <c r="GLP992" s="14"/>
      <c r="GLQ992" s="14"/>
      <c r="GLR992" s="14"/>
      <c r="GLS992" s="14"/>
      <c r="GLT992" s="14"/>
      <c r="GLU992" s="14"/>
      <c r="GLV992" s="14"/>
      <c r="GLW992" s="14"/>
      <c r="GLX992" s="14"/>
      <c r="GLY992" s="14"/>
      <c r="GLZ992" s="14"/>
      <c r="GMA992" s="14"/>
      <c r="GMB992" s="14"/>
      <c r="GMC992" s="14"/>
      <c r="GMD992" s="14"/>
      <c r="GME992" s="14"/>
      <c r="GMF992" s="14"/>
      <c r="GMG992" s="14"/>
      <c r="GMH992" s="14"/>
      <c r="GMI992" s="14"/>
      <c r="GMJ992" s="14"/>
      <c r="GMK992" s="14"/>
      <c r="GML992" s="14"/>
      <c r="GMM992" s="14"/>
      <c r="GMN992" s="14"/>
      <c r="GMO992" s="14"/>
      <c r="GMP992" s="14"/>
      <c r="GMQ992" s="14"/>
      <c r="GMR992" s="14"/>
      <c r="GMS992" s="14"/>
      <c r="GMT992" s="14"/>
      <c r="GMU992" s="14"/>
      <c r="GMV992" s="14"/>
      <c r="GMW992" s="14"/>
      <c r="GMX992" s="14"/>
      <c r="GMY992" s="14"/>
      <c r="GMZ992" s="14"/>
      <c r="GNA992" s="14"/>
      <c r="GNB992" s="14"/>
      <c r="GNC992" s="14"/>
      <c r="GND992" s="14"/>
      <c r="GNE992" s="14"/>
      <c r="GNF992" s="14"/>
      <c r="GNG992" s="14"/>
      <c r="GNH992" s="14"/>
      <c r="GNI992" s="14"/>
      <c r="GNJ992" s="14"/>
      <c r="GNK992" s="14"/>
      <c r="GNL992" s="14"/>
      <c r="GNM992" s="14"/>
      <c r="GNN992" s="14"/>
      <c r="GNO992" s="14"/>
      <c r="GNP992" s="14"/>
      <c r="GNQ992" s="14"/>
      <c r="GNR992" s="14"/>
      <c r="GNS992" s="14"/>
      <c r="GNT992" s="14"/>
      <c r="GNU992" s="14"/>
      <c r="GNV992" s="14"/>
      <c r="GNW992" s="14"/>
      <c r="GNX992" s="14"/>
      <c r="GNY992" s="14"/>
      <c r="GNZ992" s="14"/>
      <c r="GOA992" s="14"/>
      <c r="GOB992" s="14"/>
      <c r="GOC992" s="14"/>
      <c r="GOD992" s="14"/>
      <c r="GOE992" s="14"/>
      <c r="GOF992" s="14"/>
      <c r="GOG992" s="14"/>
      <c r="GOH992" s="14"/>
      <c r="GOI992" s="14"/>
      <c r="GOJ992" s="14"/>
      <c r="GOK992" s="14"/>
      <c r="GOL992" s="14"/>
      <c r="GOM992" s="14"/>
      <c r="GON992" s="14"/>
      <c r="GOO992" s="14"/>
      <c r="GOP992" s="14"/>
      <c r="GOQ992" s="14"/>
      <c r="GOR992" s="14"/>
      <c r="GOS992" s="14"/>
      <c r="GOT992" s="14"/>
      <c r="GOU992" s="14"/>
      <c r="GOV992" s="14"/>
      <c r="GOW992" s="14"/>
      <c r="GOX992" s="14"/>
      <c r="GOY992" s="14"/>
      <c r="GOZ992" s="14"/>
      <c r="GPA992" s="14"/>
      <c r="GPB992" s="14"/>
      <c r="GPC992" s="14"/>
      <c r="GPD992" s="14"/>
      <c r="GPE992" s="14"/>
      <c r="GPF992" s="14"/>
      <c r="GPG992" s="14"/>
      <c r="GPH992" s="14"/>
      <c r="GPI992" s="14"/>
      <c r="GPJ992" s="14"/>
      <c r="GPK992" s="14"/>
      <c r="GPL992" s="14"/>
      <c r="GPM992" s="14"/>
      <c r="GPN992" s="14"/>
      <c r="GPO992" s="14"/>
      <c r="GPP992" s="14"/>
      <c r="GPQ992" s="14"/>
      <c r="GPR992" s="14"/>
      <c r="GPS992" s="14"/>
      <c r="GPT992" s="14"/>
      <c r="GPU992" s="14"/>
      <c r="GPV992" s="14"/>
      <c r="GPW992" s="14"/>
      <c r="GPX992" s="14"/>
      <c r="GPY992" s="14"/>
      <c r="GPZ992" s="14"/>
      <c r="GQA992" s="14"/>
      <c r="GQB992" s="14"/>
      <c r="GQC992" s="14"/>
      <c r="GQD992" s="14"/>
      <c r="GQE992" s="14"/>
      <c r="GQF992" s="14"/>
      <c r="GQG992" s="14"/>
      <c r="GQH992" s="14"/>
      <c r="GQI992" s="14"/>
      <c r="GQJ992" s="14"/>
      <c r="GQK992" s="14"/>
      <c r="GQL992" s="14"/>
      <c r="GQM992" s="14"/>
      <c r="GQN992" s="14"/>
      <c r="GQO992" s="14"/>
      <c r="GQP992" s="14"/>
      <c r="GQQ992" s="14"/>
      <c r="GQR992" s="14"/>
      <c r="GQS992" s="14"/>
      <c r="GQT992" s="14"/>
      <c r="GQU992" s="14"/>
      <c r="GQV992" s="14"/>
      <c r="GQW992" s="14"/>
      <c r="GQX992" s="14"/>
      <c r="GQY992" s="14"/>
      <c r="GQZ992" s="14"/>
      <c r="GRA992" s="14"/>
      <c r="GRB992" s="14"/>
      <c r="GRC992" s="14"/>
      <c r="GRD992" s="14"/>
      <c r="GRE992" s="14"/>
      <c r="GRF992" s="14"/>
      <c r="GRG992" s="14"/>
      <c r="GRH992" s="14"/>
      <c r="GRI992" s="14"/>
      <c r="GRJ992" s="14"/>
      <c r="GRK992" s="14"/>
      <c r="GRL992" s="14"/>
      <c r="GRM992" s="14"/>
      <c r="GRN992" s="14"/>
      <c r="GRO992" s="14"/>
      <c r="GRP992" s="14"/>
      <c r="GRQ992" s="14"/>
      <c r="GRR992" s="14"/>
      <c r="GRS992" s="14"/>
      <c r="GRT992" s="14"/>
      <c r="GRU992" s="14"/>
      <c r="GRV992" s="14"/>
      <c r="GRW992" s="14"/>
      <c r="GRX992" s="14"/>
      <c r="GRY992" s="14"/>
      <c r="GRZ992" s="14"/>
      <c r="GSA992" s="14"/>
      <c r="GSB992" s="14"/>
      <c r="GSC992" s="14"/>
      <c r="GSD992" s="14"/>
      <c r="GSE992" s="14"/>
      <c r="GSF992" s="14"/>
      <c r="GSG992" s="14"/>
      <c r="GSH992" s="14"/>
      <c r="GSI992" s="14"/>
      <c r="GSJ992" s="14"/>
      <c r="GSK992" s="14"/>
      <c r="GSL992" s="14"/>
      <c r="GSM992" s="14"/>
      <c r="GSN992" s="14"/>
      <c r="GSO992" s="14"/>
      <c r="GSP992" s="14"/>
      <c r="GSQ992" s="14"/>
      <c r="GSR992" s="14"/>
      <c r="GSS992" s="14"/>
      <c r="GST992" s="14"/>
      <c r="GSU992" s="14"/>
      <c r="GSV992" s="14"/>
      <c r="GSW992" s="14"/>
      <c r="GSX992" s="14"/>
      <c r="GSY992" s="14"/>
      <c r="GSZ992" s="14"/>
      <c r="GTA992" s="14"/>
      <c r="GTB992" s="14"/>
      <c r="GTC992" s="14"/>
      <c r="GTD992" s="14"/>
      <c r="GTE992" s="14"/>
      <c r="GTF992" s="14"/>
      <c r="GTG992" s="14"/>
      <c r="GTH992" s="14"/>
      <c r="GTI992" s="14"/>
      <c r="GTJ992" s="14"/>
      <c r="GTK992" s="14"/>
      <c r="GTL992" s="14"/>
      <c r="GTM992" s="14"/>
      <c r="GTN992" s="14"/>
      <c r="GTO992" s="14"/>
      <c r="GTP992" s="14"/>
      <c r="GTQ992" s="14"/>
      <c r="GTR992" s="14"/>
      <c r="GTS992" s="14"/>
      <c r="GTT992" s="14"/>
      <c r="GTU992" s="14"/>
      <c r="GTV992" s="14"/>
      <c r="GTW992" s="14"/>
      <c r="GTX992" s="14"/>
      <c r="GTY992" s="14"/>
      <c r="GTZ992" s="14"/>
      <c r="GUA992" s="14"/>
      <c r="GUB992" s="14"/>
      <c r="GUC992" s="14"/>
      <c r="GUD992" s="14"/>
      <c r="GUE992" s="14"/>
      <c r="GUF992" s="14"/>
      <c r="GUG992" s="14"/>
      <c r="GUH992" s="14"/>
      <c r="GUI992" s="14"/>
      <c r="GUJ992" s="14"/>
      <c r="GUK992" s="14"/>
      <c r="GUL992" s="14"/>
      <c r="GUM992" s="14"/>
      <c r="GUN992" s="14"/>
      <c r="GUO992" s="14"/>
      <c r="GUP992" s="14"/>
      <c r="GUQ992" s="14"/>
      <c r="GUR992" s="14"/>
      <c r="GUS992" s="14"/>
      <c r="GUT992" s="14"/>
      <c r="GUU992" s="14"/>
      <c r="GUV992" s="14"/>
      <c r="GUW992" s="14"/>
      <c r="GUX992" s="14"/>
      <c r="GUY992" s="14"/>
      <c r="GUZ992" s="14"/>
      <c r="GVA992" s="14"/>
      <c r="GVB992" s="14"/>
      <c r="GVC992" s="14"/>
      <c r="GVD992" s="14"/>
      <c r="GVE992" s="14"/>
      <c r="GVF992" s="14"/>
      <c r="GVG992" s="14"/>
      <c r="GVH992" s="14"/>
      <c r="GVI992" s="14"/>
      <c r="GVJ992" s="14"/>
      <c r="GVK992" s="14"/>
      <c r="GVL992" s="14"/>
      <c r="GVM992" s="14"/>
      <c r="GVN992" s="14"/>
      <c r="GVO992" s="14"/>
      <c r="GVP992" s="14"/>
      <c r="GVQ992" s="14"/>
      <c r="GVR992" s="14"/>
      <c r="GVS992" s="14"/>
      <c r="GVT992" s="14"/>
      <c r="GVU992" s="14"/>
      <c r="GVV992" s="14"/>
      <c r="GVW992" s="14"/>
      <c r="GVX992" s="14"/>
      <c r="GVY992" s="14"/>
      <c r="GVZ992" s="14"/>
      <c r="GWA992" s="14"/>
      <c r="GWB992" s="14"/>
      <c r="GWC992" s="14"/>
      <c r="GWD992" s="14"/>
      <c r="GWE992" s="14"/>
      <c r="GWF992" s="14"/>
      <c r="GWG992" s="14"/>
      <c r="GWH992" s="14"/>
      <c r="GWI992" s="14"/>
      <c r="GWJ992" s="14"/>
      <c r="GWK992" s="14"/>
      <c r="GWL992" s="14"/>
      <c r="GWM992" s="14"/>
      <c r="GWN992" s="14"/>
      <c r="GWO992" s="14"/>
      <c r="GWP992" s="14"/>
      <c r="GWQ992" s="14"/>
      <c r="GWR992" s="14"/>
      <c r="GWS992" s="14"/>
      <c r="GWT992" s="14"/>
      <c r="GWU992" s="14"/>
      <c r="GWV992" s="14"/>
      <c r="GWW992" s="14"/>
      <c r="GWX992" s="14"/>
      <c r="GWY992" s="14"/>
      <c r="GWZ992" s="14"/>
      <c r="GXA992" s="14"/>
      <c r="GXB992" s="14"/>
      <c r="GXC992" s="14"/>
      <c r="GXD992" s="14"/>
      <c r="GXE992" s="14"/>
      <c r="GXF992" s="14"/>
      <c r="GXG992" s="14"/>
      <c r="GXH992" s="14"/>
      <c r="GXI992" s="14"/>
      <c r="GXJ992" s="14"/>
      <c r="GXK992" s="14"/>
      <c r="GXL992" s="14"/>
      <c r="GXM992" s="14"/>
      <c r="GXN992" s="14"/>
      <c r="GXO992" s="14"/>
      <c r="GXP992" s="14"/>
      <c r="GXQ992" s="14"/>
      <c r="GXR992" s="14"/>
      <c r="GXS992" s="14"/>
      <c r="GXT992" s="14"/>
      <c r="GXU992" s="14"/>
      <c r="GXV992" s="14"/>
      <c r="GXW992" s="14"/>
      <c r="GXX992" s="14"/>
      <c r="GXY992" s="14"/>
      <c r="GXZ992" s="14"/>
      <c r="GYA992" s="14"/>
      <c r="GYB992" s="14"/>
      <c r="GYC992" s="14"/>
      <c r="GYD992" s="14"/>
      <c r="GYE992" s="14"/>
      <c r="GYF992" s="14"/>
      <c r="GYG992" s="14"/>
      <c r="GYH992" s="14"/>
      <c r="GYI992" s="14"/>
      <c r="GYJ992" s="14"/>
      <c r="GYK992" s="14"/>
      <c r="GYL992" s="14"/>
      <c r="GYM992" s="14"/>
      <c r="GYN992" s="14"/>
      <c r="GYO992" s="14"/>
      <c r="GYP992" s="14"/>
      <c r="GYQ992" s="14"/>
      <c r="GYR992" s="14"/>
      <c r="GYS992" s="14"/>
      <c r="GYT992" s="14"/>
      <c r="GYU992" s="14"/>
      <c r="GYV992" s="14"/>
      <c r="GYW992" s="14"/>
      <c r="GYX992" s="14"/>
      <c r="GYY992" s="14"/>
      <c r="GYZ992" s="14"/>
      <c r="GZA992" s="14"/>
      <c r="GZB992" s="14"/>
      <c r="GZC992" s="14"/>
      <c r="GZD992" s="14"/>
      <c r="GZE992" s="14"/>
      <c r="GZF992" s="14"/>
      <c r="GZG992" s="14"/>
      <c r="GZH992" s="14"/>
      <c r="GZI992" s="14"/>
      <c r="GZJ992" s="14"/>
      <c r="GZK992" s="14"/>
      <c r="GZL992" s="14"/>
      <c r="GZM992" s="14"/>
      <c r="GZN992" s="14"/>
      <c r="GZO992" s="14"/>
      <c r="GZP992" s="14"/>
      <c r="GZQ992" s="14"/>
      <c r="GZR992" s="14"/>
      <c r="GZS992" s="14"/>
      <c r="GZT992" s="14"/>
      <c r="GZU992" s="14"/>
      <c r="GZV992" s="14"/>
      <c r="GZW992" s="14"/>
      <c r="GZX992" s="14"/>
      <c r="GZY992" s="14"/>
      <c r="GZZ992" s="14"/>
      <c r="HAA992" s="14"/>
      <c r="HAB992" s="14"/>
      <c r="HAC992" s="14"/>
      <c r="HAD992" s="14"/>
      <c r="HAE992" s="14"/>
      <c r="HAF992" s="14"/>
      <c r="HAG992" s="14"/>
      <c r="HAH992" s="14"/>
      <c r="HAI992" s="14"/>
      <c r="HAJ992" s="14"/>
      <c r="HAK992" s="14"/>
      <c r="HAL992" s="14"/>
      <c r="HAM992" s="14"/>
      <c r="HAN992" s="14"/>
      <c r="HAO992" s="14"/>
      <c r="HAP992" s="14"/>
      <c r="HAQ992" s="14"/>
      <c r="HAR992" s="14"/>
      <c r="HAS992" s="14"/>
      <c r="HAT992" s="14"/>
      <c r="HAU992" s="14"/>
      <c r="HAV992" s="14"/>
      <c r="HAW992" s="14"/>
      <c r="HAX992" s="14"/>
      <c r="HAY992" s="14"/>
      <c r="HAZ992" s="14"/>
      <c r="HBA992" s="14"/>
      <c r="HBB992" s="14"/>
      <c r="HBC992" s="14"/>
      <c r="HBD992" s="14"/>
      <c r="HBE992" s="14"/>
      <c r="HBF992" s="14"/>
      <c r="HBG992" s="14"/>
      <c r="HBH992" s="14"/>
      <c r="HBI992" s="14"/>
      <c r="HBJ992" s="14"/>
      <c r="HBK992" s="14"/>
      <c r="HBL992" s="14"/>
      <c r="HBM992" s="14"/>
      <c r="HBN992" s="14"/>
      <c r="HBO992" s="14"/>
      <c r="HBP992" s="14"/>
      <c r="HBQ992" s="14"/>
      <c r="HBR992" s="14"/>
      <c r="HBS992" s="14"/>
      <c r="HBT992" s="14"/>
      <c r="HBU992" s="14"/>
      <c r="HBV992" s="14"/>
      <c r="HBW992" s="14"/>
      <c r="HBX992" s="14"/>
      <c r="HBY992" s="14"/>
      <c r="HBZ992" s="14"/>
      <c r="HCA992" s="14"/>
      <c r="HCB992" s="14"/>
      <c r="HCC992" s="14"/>
      <c r="HCD992" s="14"/>
      <c r="HCE992" s="14"/>
      <c r="HCF992" s="14"/>
      <c r="HCG992" s="14"/>
      <c r="HCH992" s="14"/>
      <c r="HCI992" s="14"/>
      <c r="HCJ992" s="14"/>
      <c r="HCK992" s="14"/>
      <c r="HCL992" s="14"/>
      <c r="HCM992" s="14"/>
      <c r="HCN992" s="14"/>
      <c r="HCO992" s="14"/>
      <c r="HCP992" s="14"/>
      <c r="HCQ992" s="14"/>
      <c r="HCR992" s="14"/>
      <c r="HCS992" s="14"/>
      <c r="HCT992" s="14"/>
      <c r="HCU992" s="14"/>
      <c r="HCV992" s="14"/>
      <c r="HCW992" s="14"/>
      <c r="HCX992" s="14"/>
      <c r="HCY992" s="14"/>
      <c r="HCZ992" s="14"/>
      <c r="HDA992" s="14"/>
      <c r="HDB992" s="14"/>
      <c r="HDC992" s="14"/>
      <c r="HDD992" s="14"/>
      <c r="HDE992" s="14"/>
      <c r="HDF992" s="14"/>
      <c r="HDG992" s="14"/>
      <c r="HDH992" s="14"/>
      <c r="HDI992" s="14"/>
      <c r="HDJ992" s="14"/>
      <c r="HDK992" s="14"/>
      <c r="HDL992" s="14"/>
      <c r="HDM992" s="14"/>
      <c r="HDN992" s="14"/>
      <c r="HDO992" s="14"/>
      <c r="HDP992" s="14"/>
      <c r="HDQ992" s="14"/>
      <c r="HDR992" s="14"/>
      <c r="HDS992" s="14"/>
      <c r="HDT992" s="14"/>
      <c r="HDU992" s="14"/>
      <c r="HDV992" s="14"/>
      <c r="HDW992" s="14"/>
      <c r="HDX992" s="14"/>
      <c r="HDY992" s="14"/>
      <c r="HDZ992" s="14"/>
      <c r="HEA992" s="14"/>
      <c r="HEB992" s="14"/>
      <c r="HEC992" s="14"/>
      <c r="HED992" s="14"/>
      <c r="HEE992" s="14"/>
      <c r="HEF992" s="14"/>
      <c r="HEG992" s="14"/>
      <c r="HEH992" s="14"/>
      <c r="HEI992" s="14"/>
      <c r="HEJ992" s="14"/>
      <c r="HEK992" s="14"/>
      <c r="HEL992" s="14"/>
      <c r="HEM992" s="14"/>
      <c r="HEN992" s="14"/>
      <c r="HEO992" s="14"/>
      <c r="HEP992" s="14"/>
      <c r="HEQ992" s="14"/>
      <c r="HER992" s="14"/>
      <c r="HES992" s="14"/>
      <c r="HET992" s="14"/>
      <c r="HEU992" s="14"/>
      <c r="HEV992" s="14"/>
      <c r="HEW992" s="14"/>
      <c r="HEX992" s="14"/>
      <c r="HEY992" s="14"/>
      <c r="HEZ992" s="14"/>
      <c r="HFA992" s="14"/>
      <c r="HFB992" s="14"/>
      <c r="HFC992" s="14"/>
      <c r="HFD992" s="14"/>
      <c r="HFE992" s="14"/>
      <c r="HFF992" s="14"/>
      <c r="HFG992" s="14"/>
      <c r="HFH992" s="14"/>
      <c r="HFI992" s="14"/>
      <c r="HFJ992" s="14"/>
      <c r="HFK992" s="14"/>
      <c r="HFL992" s="14"/>
      <c r="HFM992" s="14"/>
      <c r="HFN992" s="14"/>
      <c r="HFO992" s="14"/>
      <c r="HFP992" s="14"/>
      <c r="HFQ992" s="14"/>
      <c r="HFR992" s="14"/>
      <c r="HFS992" s="14"/>
      <c r="HFT992" s="14"/>
      <c r="HFU992" s="14"/>
      <c r="HFV992" s="14"/>
      <c r="HFW992" s="14"/>
      <c r="HFX992" s="14"/>
      <c r="HFY992" s="14"/>
      <c r="HFZ992" s="14"/>
      <c r="HGA992" s="14"/>
      <c r="HGB992" s="14"/>
      <c r="HGC992" s="14"/>
      <c r="HGD992" s="14"/>
      <c r="HGE992" s="14"/>
      <c r="HGF992" s="14"/>
      <c r="HGG992" s="14"/>
      <c r="HGH992" s="14"/>
      <c r="HGI992" s="14"/>
      <c r="HGJ992" s="14"/>
      <c r="HGK992" s="14"/>
      <c r="HGL992" s="14"/>
      <c r="HGM992" s="14"/>
      <c r="HGN992" s="14"/>
      <c r="HGO992" s="14"/>
      <c r="HGP992" s="14"/>
      <c r="HGQ992" s="14"/>
      <c r="HGR992" s="14"/>
      <c r="HGS992" s="14"/>
      <c r="HGT992" s="14"/>
      <c r="HGU992" s="14"/>
      <c r="HGV992" s="14"/>
      <c r="HGW992" s="14"/>
      <c r="HGX992" s="14"/>
      <c r="HGY992" s="14"/>
      <c r="HGZ992" s="14"/>
      <c r="HHA992" s="14"/>
      <c r="HHB992" s="14"/>
      <c r="HHC992" s="14"/>
      <c r="HHD992" s="14"/>
      <c r="HHE992" s="14"/>
      <c r="HHF992" s="14"/>
      <c r="HHG992" s="14"/>
      <c r="HHH992" s="14"/>
      <c r="HHI992" s="14"/>
      <c r="HHJ992" s="14"/>
      <c r="HHK992" s="14"/>
      <c r="HHL992" s="14"/>
      <c r="HHM992" s="14"/>
      <c r="HHN992" s="14"/>
      <c r="HHO992" s="14"/>
      <c r="HHP992" s="14"/>
      <c r="HHQ992" s="14"/>
      <c r="HHR992" s="14"/>
      <c r="HHS992" s="14"/>
      <c r="HHT992" s="14"/>
      <c r="HHU992" s="14"/>
      <c r="HHV992" s="14"/>
      <c r="HHW992" s="14"/>
      <c r="HHX992" s="14"/>
      <c r="HHY992" s="14"/>
      <c r="HHZ992" s="14"/>
      <c r="HIA992" s="14"/>
      <c r="HIB992" s="14"/>
      <c r="HIC992" s="14"/>
      <c r="HID992" s="14"/>
      <c r="HIE992" s="14"/>
      <c r="HIF992" s="14"/>
      <c r="HIG992" s="14"/>
      <c r="HIH992" s="14"/>
      <c r="HII992" s="14"/>
      <c r="HIJ992" s="14"/>
      <c r="HIK992" s="14"/>
      <c r="HIL992" s="14"/>
      <c r="HIM992" s="14"/>
      <c r="HIN992" s="14"/>
      <c r="HIO992" s="14"/>
      <c r="HIP992" s="14"/>
      <c r="HIQ992" s="14"/>
      <c r="HIR992" s="14"/>
      <c r="HIS992" s="14"/>
      <c r="HIT992" s="14"/>
      <c r="HIU992" s="14"/>
      <c r="HIV992" s="14"/>
      <c r="HIW992" s="14"/>
      <c r="HIX992" s="14"/>
      <c r="HIY992" s="14"/>
      <c r="HIZ992" s="14"/>
      <c r="HJA992" s="14"/>
      <c r="HJB992" s="14"/>
      <c r="HJC992" s="14"/>
      <c r="HJD992" s="14"/>
      <c r="HJE992" s="14"/>
      <c r="HJF992" s="14"/>
      <c r="HJG992" s="14"/>
      <c r="HJH992" s="14"/>
      <c r="HJI992" s="14"/>
      <c r="HJJ992" s="14"/>
      <c r="HJK992" s="14"/>
      <c r="HJL992" s="14"/>
      <c r="HJM992" s="14"/>
      <c r="HJN992" s="14"/>
      <c r="HJO992" s="14"/>
      <c r="HJP992" s="14"/>
      <c r="HJQ992" s="14"/>
      <c r="HJR992" s="14"/>
      <c r="HJS992" s="14"/>
      <c r="HJT992" s="14"/>
      <c r="HJU992" s="14"/>
      <c r="HJV992" s="14"/>
      <c r="HJW992" s="14"/>
      <c r="HJX992" s="14"/>
      <c r="HJY992" s="14"/>
      <c r="HJZ992" s="14"/>
      <c r="HKA992" s="14"/>
      <c r="HKB992" s="14"/>
      <c r="HKC992" s="14"/>
      <c r="HKD992" s="14"/>
      <c r="HKE992" s="14"/>
      <c r="HKF992" s="14"/>
      <c r="HKG992" s="14"/>
      <c r="HKH992" s="14"/>
      <c r="HKI992" s="14"/>
      <c r="HKJ992" s="14"/>
      <c r="HKK992" s="14"/>
      <c r="HKL992" s="14"/>
      <c r="HKM992" s="14"/>
      <c r="HKN992" s="14"/>
      <c r="HKO992" s="14"/>
      <c r="HKP992" s="14"/>
      <c r="HKQ992" s="14"/>
      <c r="HKR992" s="14"/>
      <c r="HKS992" s="14"/>
      <c r="HKT992" s="14"/>
      <c r="HKU992" s="14"/>
      <c r="HKV992" s="14"/>
      <c r="HKW992" s="14"/>
      <c r="HKX992" s="14"/>
      <c r="HKY992" s="14"/>
      <c r="HKZ992" s="14"/>
      <c r="HLA992" s="14"/>
      <c r="HLB992" s="14"/>
      <c r="HLC992" s="14"/>
      <c r="HLD992" s="14"/>
      <c r="HLE992" s="14"/>
      <c r="HLF992" s="14"/>
      <c r="HLG992" s="14"/>
      <c r="HLH992" s="14"/>
      <c r="HLI992" s="14"/>
      <c r="HLJ992" s="14"/>
      <c r="HLK992" s="14"/>
      <c r="HLL992" s="14"/>
      <c r="HLM992" s="14"/>
      <c r="HLN992" s="14"/>
      <c r="HLO992" s="14"/>
      <c r="HLP992" s="14"/>
      <c r="HLQ992" s="14"/>
      <c r="HLR992" s="14"/>
      <c r="HLS992" s="14"/>
      <c r="HLT992" s="14"/>
      <c r="HLU992" s="14"/>
      <c r="HLV992" s="14"/>
      <c r="HLW992" s="14"/>
      <c r="HLX992" s="14"/>
      <c r="HLY992" s="14"/>
      <c r="HLZ992" s="14"/>
      <c r="HMA992" s="14"/>
      <c r="HMB992" s="14"/>
      <c r="HMC992" s="14"/>
      <c r="HMD992" s="14"/>
      <c r="HME992" s="14"/>
      <c r="HMF992" s="14"/>
      <c r="HMG992" s="14"/>
      <c r="HMH992" s="14"/>
      <c r="HMI992" s="14"/>
      <c r="HMJ992" s="14"/>
      <c r="HMK992" s="14"/>
      <c r="HML992" s="14"/>
      <c r="HMM992" s="14"/>
      <c r="HMN992" s="14"/>
      <c r="HMO992" s="14"/>
      <c r="HMP992" s="14"/>
      <c r="HMQ992" s="14"/>
      <c r="HMR992" s="14"/>
      <c r="HMS992" s="14"/>
      <c r="HMT992" s="14"/>
      <c r="HMU992" s="14"/>
      <c r="HMV992" s="14"/>
      <c r="HMW992" s="14"/>
      <c r="HMX992" s="14"/>
      <c r="HMY992" s="14"/>
      <c r="HMZ992" s="14"/>
      <c r="HNA992" s="14"/>
      <c r="HNB992" s="14"/>
      <c r="HNC992" s="14"/>
      <c r="HND992" s="14"/>
      <c r="HNE992" s="14"/>
      <c r="HNF992" s="14"/>
      <c r="HNG992" s="14"/>
      <c r="HNH992" s="14"/>
      <c r="HNI992" s="14"/>
      <c r="HNJ992" s="14"/>
      <c r="HNK992" s="14"/>
      <c r="HNL992" s="14"/>
      <c r="HNM992" s="14"/>
      <c r="HNN992" s="14"/>
      <c r="HNO992" s="14"/>
      <c r="HNP992" s="14"/>
      <c r="HNQ992" s="14"/>
      <c r="HNR992" s="14"/>
      <c r="HNS992" s="14"/>
      <c r="HNT992" s="14"/>
      <c r="HNU992" s="14"/>
      <c r="HNV992" s="14"/>
      <c r="HNW992" s="14"/>
      <c r="HNX992" s="14"/>
      <c r="HNY992" s="14"/>
      <c r="HNZ992" s="14"/>
      <c r="HOA992" s="14"/>
      <c r="HOB992" s="14"/>
      <c r="HOC992" s="14"/>
      <c r="HOD992" s="14"/>
      <c r="HOE992" s="14"/>
      <c r="HOF992" s="14"/>
      <c r="HOG992" s="14"/>
      <c r="HOH992" s="14"/>
      <c r="HOI992" s="14"/>
      <c r="HOJ992" s="14"/>
      <c r="HOK992" s="14"/>
      <c r="HOL992" s="14"/>
      <c r="HOM992" s="14"/>
      <c r="HON992" s="14"/>
      <c r="HOO992" s="14"/>
      <c r="HOP992" s="14"/>
      <c r="HOQ992" s="14"/>
      <c r="HOR992" s="14"/>
      <c r="HOS992" s="14"/>
      <c r="HOT992" s="14"/>
      <c r="HOU992" s="14"/>
      <c r="HOV992" s="14"/>
      <c r="HOW992" s="14"/>
      <c r="HOX992" s="14"/>
      <c r="HOY992" s="14"/>
      <c r="HOZ992" s="14"/>
      <c r="HPA992" s="14"/>
      <c r="HPB992" s="14"/>
      <c r="HPC992" s="14"/>
      <c r="HPD992" s="14"/>
      <c r="HPE992" s="14"/>
      <c r="HPF992" s="14"/>
      <c r="HPG992" s="14"/>
      <c r="HPH992" s="14"/>
      <c r="HPI992" s="14"/>
      <c r="HPJ992" s="14"/>
      <c r="HPK992" s="14"/>
      <c r="HPL992" s="14"/>
      <c r="HPM992" s="14"/>
      <c r="HPN992" s="14"/>
      <c r="HPO992" s="14"/>
      <c r="HPP992" s="14"/>
      <c r="HPQ992" s="14"/>
      <c r="HPR992" s="14"/>
      <c r="HPS992" s="14"/>
      <c r="HPT992" s="14"/>
      <c r="HPU992" s="14"/>
      <c r="HPV992" s="14"/>
      <c r="HPW992" s="14"/>
      <c r="HPX992" s="14"/>
      <c r="HPY992" s="14"/>
      <c r="HPZ992" s="14"/>
      <c r="HQA992" s="14"/>
      <c r="HQB992" s="14"/>
      <c r="HQC992" s="14"/>
      <c r="HQD992" s="14"/>
      <c r="HQE992" s="14"/>
      <c r="HQF992" s="14"/>
      <c r="HQG992" s="14"/>
      <c r="HQH992" s="14"/>
      <c r="HQI992" s="14"/>
      <c r="HQJ992" s="14"/>
      <c r="HQK992" s="14"/>
      <c r="HQL992" s="14"/>
      <c r="HQM992" s="14"/>
      <c r="HQN992" s="14"/>
      <c r="HQO992" s="14"/>
      <c r="HQP992" s="14"/>
      <c r="HQQ992" s="14"/>
      <c r="HQR992" s="14"/>
      <c r="HQS992" s="14"/>
      <c r="HQT992" s="14"/>
      <c r="HQU992" s="14"/>
      <c r="HQV992" s="14"/>
      <c r="HQW992" s="14"/>
      <c r="HQX992" s="14"/>
      <c r="HQY992" s="14"/>
      <c r="HQZ992" s="14"/>
      <c r="HRA992" s="14"/>
      <c r="HRB992" s="14"/>
      <c r="HRC992" s="14"/>
      <c r="HRD992" s="14"/>
      <c r="HRE992" s="14"/>
      <c r="HRF992" s="14"/>
      <c r="HRG992" s="14"/>
      <c r="HRH992" s="14"/>
      <c r="HRI992" s="14"/>
      <c r="HRJ992" s="14"/>
      <c r="HRK992" s="14"/>
      <c r="HRL992" s="14"/>
      <c r="HRM992" s="14"/>
      <c r="HRN992" s="14"/>
      <c r="HRO992" s="14"/>
      <c r="HRP992" s="14"/>
      <c r="HRQ992" s="14"/>
      <c r="HRR992" s="14"/>
      <c r="HRS992" s="14"/>
      <c r="HRT992" s="14"/>
      <c r="HRU992" s="14"/>
      <c r="HRV992" s="14"/>
      <c r="HRW992" s="14"/>
      <c r="HRX992" s="14"/>
      <c r="HRY992" s="14"/>
      <c r="HRZ992" s="14"/>
      <c r="HSA992" s="14"/>
      <c r="HSB992" s="14"/>
      <c r="HSC992" s="14"/>
      <c r="HSD992" s="14"/>
      <c r="HSE992" s="14"/>
      <c r="HSF992" s="14"/>
      <c r="HSG992" s="14"/>
      <c r="HSH992" s="14"/>
      <c r="HSI992" s="14"/>
      <c r="HSJ992" s="14"/>
      <c r="HSK992" s="14"/>
      <c r="HSL992" s="14"/>
      <c r="HSM992" s="14"/>
      <c r="HSN992" s="14"/>
      <c r="HSO992" s="14"/>
      <c r="HSP992" s="14"/>
      <c r="HSQ992" s="14"/>
      <c r="HSR992" s="14"/>
      <c r="HSS992" s="14"/>
      <c r="HST992" s="14"/>
      <c r="HSU992" s="14"/>
      <c r="HSV992" s="14"/>
      <c r="HSW992" s="14"/>
      <c r="HSX992" s="14"/>
      <c r="HSY992" s="14"/>
      <c r="HSZ992" s="14"/>
      <c r="HTA992" s="14"/>
      <c r="HTB992" s="14"/>
      <c r="HTC992" s="14"/>
      <c r="HTD992" s="14"/>
      <c r="HTE992" s="14"/>
      <c r="HTF992" s="14"/>
      <c r="HTG992" s="14"/>
      <c r="HTH992" s="14"/>
      <c r="HTI992" s="14"/>
      <c r="HTJ992" s="14"/>
      <c r="HTK992" s="14"/>
      <c r="HTL992" s="14"/>
      <c r="HTM992" s="14"/>
      <c r="HTN992" s="14"/>
      <c r="HTO992" s="14"/>
      <c r="HTP992" s="14"/>
      <c r="HTQ992" s="14"/>
      <c r="HTR992" s="14"/>
      <c r="HTS992" s="14"/>
      <c r="HTT992" s="14"/>
      <c r="HTU992" s="14"/>
      <c r="HTV992" s="14"/>
      <c r="HTW992" s="14"/>
      <c r="HTX992" s="14"/>
      <c r="HTY992" s="14"/>
      <c r="HTZ992" s="14"/>
      <c r="HUA992" s="14"/>
      <c r="HUB992" s="14"/>
      <c r="HUC992" s="14"/>
      <c r="HUD992" s="14"/>
      <c r="HUE992" s="14"/>
      <c r="HUF992" s="14"/>
      <c r="HUG992" s="14"/>
      <c r="HUH992" s="14"/>
      <c r="HUI992" s="14"/>
      <c r="HUJ992" s="14"/>
      <c r="HUK992" s="14"/>
      <c r="HUL992" s="14"/>
      <c r="HUM992" s="14"/>
      <c r="HUN992" s="14"/>
      <c r="HUO992" s="14"/>
      <c r="HUP992" s="14"/>
      <c r="HUQ992" s="14"/>
      <c r="HUR992" s="14"/>
      <c r="HUS992" s="14"/>
      <c r="HUT992" s="14"/>
      <c r="HUU992" s="14"/>
      <c r="HUV992" s="14"/>
      <c r="HUW992" s="14"/>
      <c r="HUX992" s="14"/>
      <c r="HUY992" s="14"/>
      <c r="HUZ992" s="14"/>
      <c r="HVA992" s="14"/>
      <c r="HVB992" s="14"/>
      <c r="HVC992" s="14"/>
      <c r="HVD992" s="14"/>
      <c r="HVE992" s="14"/>
      <c r="HVF992" s="14"/>
      <c r="HVG992" s="14"/>
      <c r="HVH992" s="14"/>
      <c r="HVI992" s="14"/>
      <c r="HVJ992" s="14"/>
      <c r="HVK992" s="14"/>
      <c r="HVL992" s="14"/>
      <c r="HVM992" s="14"/>
      <c r="HVN992" s="14"/>
      <c r="HVO992" s="14"/>
      <c r="HVP992" s="14"/>
      <c r="HVQ992" s="14"/>
      <c r="HVR992" s="14"/>
      <c r="HVS992" s="14"/>
      <c r="HVT992" s="14"/>
      <c r="HVU992" s="14"/>
      <c r="HVV992" s="14"/>
      <c r="HVW992" s="14"/>
      <c r="HVX992" s="14"/>
      <c r="HVY992" s="14"/>
      <c r="HVZ992" s="14"/>
      <c r="HWA992" s="14"/>
      <c r="HWB992" s="14"/>
      <c r="HWC992" s="14"/>
      <c r="HWD992" s="14"/>
      <c r="HWE992" s="14"/>
      <c r="HWF992" s="14"/>
      <c r="HWG992" s="14"/>
      <c r="HWH992" s="14"/>
      <c r="HWI992" s="14"/>
      <c r="HWJ992" s="14"/>
      <c r="HWK992" s="14"/>
      <c r="HWL992" s="14"/>
      <c r="HWM992" s="14"/>
      <c r="HWN992" s="14"/>
      <c r="HWO992" s="14"/>
      <c r="HWP992" s="14"/>
      <c r="HWQ992" s="14"/>
      <c r="HWR992" s="14"/>
      <c r="HWS992" s="14"/>
      <c r="HWT992" s="14"/>
      <c r="HWU992" s="14"/>
      <c r="HWV992" s="14"/>
      <c r="HWW992" s="14"/>
      <c r="HWX992" s="14"/>
      <c r="HWY992" s="14"/>
      <c r="HWZ992" s="14"/>
      <c r="HXA992" s="14"/>
      <c r="HXB992" s="14"/>
      <c r="HXC992" s="14"/>
      <c r="HXD992" s="14"/>
      <c r="HXE992" s="14"/>
      <c r="HXF992" s="14"/>
      <c r="HXG992" s="14"/>
      <c r="HXH992" s="14"/>
      <c r="HXI992" s="14"/>
      <c r="HXJ992" s="14"/>
      <c r="HXK992" s="14"/>
      <c r="HXL992" s="14"/>
      <c r="HXM992" s="14"/>
      <c r="HXN992" s="14"/>
      <c r="HXO992" s="14"/>
      <c r="HXP992" s="14"/>
      <c r="HXQ992" s="14"/>
      <c r="HXR992" s="14"/>
      <c r="HXS992" s="14"/>
      <c r="HXT992" s="14"/>
      <c r="HXU992" s="14"/>
      <c r="HXV992" s="14"/>
      <c r="HXW992" s="14"/>
      <c r="HXX992" s="14"/>
      <c r="HXY992" s="14"/>
      <c r="HXZ992" s="14"/>
      <c r="HYA992" s="14"/>
      <c r="HYB992" s="14"/>
      <c r="HYC992" s="14"/>
      <c r="HYD992" s="14"/>
      <c r="HYE992" s="14"/>
      <c r="HYF992" s="14"/>
      <c r="HYG992" s="14"/>
      <c r="HYH992" s="14"/>
      <c r="HYI992" s="14"/>
      <c r="HYJ992" s="14"/>
      <c r="HYK992" s="14"/>
      <c r="HYL992" s="14"/>
      <c r="HYM992" s="14"/>
      <c r="HYN992" s="14"/>
      <c r="HYO992" s="14"/>
      <c r="HYP992" s="14"/>
      <c r="HYQ992" s="14"/>
      <c r="HYR992" s="14"/>
      <c r="HYS992" s="14"/>
      <c r="HYT992" s="14"/>
      <c r="HYU992" s="14"/>
      <c r="HYV992" s="14"/>
      <c r="HYW992" s="14"/>
      <c r="HYX992" s="14"/>
      <c r="HYY992" s="14"/>
      <c r="HYZ992" s="14"/>
      <c r="HZA992" s="14"/>
      <c r="HZB992" s="14"/>
      <c r="HZC992" s="14"/>
      <c r="HZD992" s="14"/>
      <c r="HZE992" s="14"/>
      <c r="HZF992" s="14"/>
      <c r="HZG992" s="14"/>
      <c r="HZH992" s="14"/>
      <c r="HZI992" s="14"/>
      <c r="HZJ992" s="14"/>
      <c r="HZK992" s="14"/>
      <c r="HZL992" s="14"/>
      <c r="HZM992" s="14"/>
      <c r="HZN992" s="14"/>
      <c r="HZO992" s="14"/>
      <c r="HZP992" s="14"/>
      <c r="HZQ992" s="14"/>
      <c r="HZR992" s="14"/>
      <c r="HZS992" s="14"/>
      <c r="HZT992" s="14"/>
      <c r="HZU992" s="14"/>
      <c r="HZV992" s="14"/>
      <c r="HZW992" s="14"/>
      <c r="HZX992" s="14"/>
      <c r="HZY992" s="14"/>
      <c r="HZZ992" s="14"/>
      <c r="IAA992" s="14"/>
      <c r="IAB992" s="14"/>
      <c r="IAC992" s="14"/>
      <c r="IAD992" s="14"/>
      <c r="IAE992" s="14"/>
      <c r="IAF992" s="14"/>
      <c r="IAG992" s="14"/>
      <c r="IAH992" s="14"/>
      <c r="IAI992" s="14"/>
      <c r="IAJ992" s="14"/>
      <c r="IAK992" s="14"/>
      <c r="IAL992" s="14"/>
      <c r="IAM992" s="14"/>
      <c r="IAN992" s="14"/>
      <c r="IAO992" s="14"/>
      <c r="IAP992" s="14"/>
      <c r="IAQ992" s="14"/>
      <c r="IAR992" s="14"/>
      <c r="IAS992" s="14"/>
      <c r="IAT992" s="14"/>
      <c r="IAU992" s="14"/>
      <c r="IAV992" s="14"/>
      <c r="IAW992" s="14"/>
      <c r="IAX992" s="14"/>
      <c r="IAY992" s="14"/>
      <c r="IAZ992" s="14"/>
      <c r="IBA992" s="14"/>
      <c r="IBB992" s="14"/>
      <c r="IBC992" s="14"/>
      <c r="IBD992" s="14"/>
      <c r="IBE992" s="14"/>
      <c r="IBF992" s="14"/>
      <c r="IBG992" s="14"/>
      <c r="IBH992" s="14"/>
      <c r="IBI992" s="14"/>
      <c r="IBJ992" s="14"/>
      <c r="IBK992" s="14"/>
      <c r="IBL992" s="14"/>
      <c r="IBM992" s="14"/>
      <c r="IBN992" s="14"/>
      <c r="IBO992" s="14"/>
      <c r="IBP992" s="14"/>
      <c r="IBQ992" s="14"/>
      <c r="IBR992" s="14"/>
      <c r="IBS992" s="14"/>
      <c r="IBT992" s="14"/>
      <c r="IBU992" s="14"/>
      <c r="IBV992" s="14"/>
      <c r="IBW992" s="14"/>
      <c r="IBX992" s="14"/>
      <c r="IBY992" s="14"/>
      <c r="IBZ992" s="14"/>
      <c r="ICA992" s="14"/>
      <c r="ICB992" s="14"/>
      <c r="ICC992" s="14"/>
      <c r="ICD992" s="14"/>
      <c r="ICE992" s="14"/>
      <c r="ICF992" s="14"/>
      <c r="ICG992" s="14"/>
      <c r="ICH992" s="14"/>
      <c r="ICI992" s="14"/>
      <c r="ICJ992" s="14"/>
      <c r="ICK992" s="14"/>
      <c r="ICL992" s="14"/>
      <c r="ICM992" s="14"/>
      <c r="ICN992" s="14"/>
      <c r="ICO992" s="14"/>
      <c r="ICP992" s="14"/>
      <c r="ICQ992" s="14"/>
      <c r="ICR992" s="14"/>
      <c r="ICS992" s="14"/>
      <c r="ICT992" s="14"/>
      <c r="ICU992" s="14"/>
      <c r="ICV992" s="14"/>
      <c r="ICW992" s="14"/>
      <c r="ICX992" s="14"/>
      <c r="ICY992" s="14"/>
      <c r="ICZ992" s="14"/>
      <c r="IDA992" s="14"/>
      <c r="IDB992" s="14"/>
      <c r="IDC992" s="14"/>
      <c r="IDD992" s="14"/>
      <c r="IDE992" s="14"/>
      <c r="IDF992" s="14"/>
      <c r="IDG992" s="14"/>
      <c r="IDH992" s="14"/>
      <c r="IDI992" s="14"/>
      <c r="IDJ992" s="14"/>
      <c r="IDK992" s="14"/>
      <c r="IDL992" s="14"/>
      <c r="IDM992" s="14"/>
      <c r="IDN992" s="14"/>
      <c r="IDO992" s="14"/>
      <c r="IDP992" s="14"/>
      <c r="IDQ992" s="14"/>
      <c r="IDR992" s="14"/>
      <c r="IDS992" s="14"/>
      <c r="IDT992" s="14"/>
      <c r="IDU992" s="14"/>
      <c r="IDV992" s="14"/>
      <c r="IDW992" s="14"/>
      <c r="IDX992" s="14"/>
      <c r="IDY992" s="14"/>
      <c r="IDZ992" s="14"/>
      <c r="IEA992" s="14"/>
      <c r="IEB992" s="14"/>
      <c r="IEC992" s="14"/>
      <c r="IED992" s="14"/>
      <c r="IEE992" s="14"/>
      <c r="IEF992" s="14"/>
      <c r="IEG992" s="14"/>
      <c r="IEH992" s="14"/>
      <c r="IEI992" s="14"/>
      <c r="IEJ992" s="14"/>
      <c r="IEK992" s="14"/>
      <c r="IEL992" s="14"/>
      <c r="IEM992" s="14"/>
      <c r="IEN992" s="14"/>
      <c r="IEO992" s="14"/>
      <c r="IEP992" s="14"/>
      <c r="IEQ992" s="14"/>
      <c r="IER992" s="14"/>
      <c r="IES992" s="14"/>
      <c r="IET992" s="14"/>
      <c r="IEU992" s="14"/>
      <c r="IEV992" s="14"/>
      <c r="IEW992" s="14"/>
      <c r="IEX992" s="14"/>
      <c r="IEY992" s="14"/>
      <c r="IEZ992" s="14"/>
      <c r="IFA992" s="14"/>
      <c r="IFB992" s="14"/>
      <c r="IFC992" s="14"/>
      <c r="IFD992" s="14"/>
      <c r="IFE992" s="14"/>
      <c r="IFF992" s="14"/>
      <c r="IFG992" s="14"/>
      <c r="IFH992" s="14"/>
      <c r="IFI992" s="14"/>
      <c r="IFJ992" s="14"/>
      <c r="IFK992" s="14"/>
      <c r="IFL992" s="14"/>
      <c r="IFM992" s="14"/>
      <c r="IFN992" s="14"/>
      <c r="IFO992" s="14"/>
      <c r="IFP992" s="14"/>
      <c r="IFQ992" s="14"/>
      <c r="IFR992" s="14"/>
      <c r="IFS992" s="14"/>
      <c r="IFT992" s="14"/>
      <c r="IFU992" s="14"/>
      <c r="IFV992" s="14"/>
      <c r="IFW992" s="14"/>
      <c r="IFX992" s="14"/>
      <c r="IFY992" s="14"/>
      <c r="IFZ992" s="14"/>
      <c r="IGA992" s="14"/>
      <c r="IGB992" s="14"/>
      <c r="IGC992" s="14"/>
      <c r="IGD992" s="14"/>
      <c r="IGE992" s="14"/>
      <c r="IGF992" s="14"/>
      <c r="IGG992" s="14"/>
      <c r="IGH992" s="14"/>
      <c r="IGI992" s="14"/>
      <c r="IGJ992" s="14"/>
      <c r="IGK992" s="14"/>
      <c r="IGL992" s="14"/>
      <c r="IGM992" s="14"/>
      <c r="IGN992" s="14"/>
      <c r="IGO992" s="14"/>
      <c r="IGP992" s="14"/>
      <c r="IGQ992" s="14"/>
      <c r="IGR992" s="14"/>
      <c r="IGS992" s="14"/>
      <c r="IGT992" s="14"/>
      <c r="IGU992" s="14"/>
      <c r="IGV992" s="14"/>
      <c r="IGW992" s="14"/>
      <c r="IGX992" s="14"/>
      <c r="IGY992" s="14"/>
      <c r="IGZ992" s="14"/>
      <c r="IHA992" s="14"/>
      <c r="IHB992" s="14"/>
      <c r="IHC992" s="14"/>
      <c r="IHD992" s="14"/>
      <c r="IHE992" s="14"/>
      <c r="IHF992" s="14"/>
      <c r="IHG992" s="14"/>
      <c r="IHH992" s="14"/>
      <c r="IHI992" s="14"/>
      <c r="IHJ992" s="14"/>
      <c r="IHK992" s="14"/>
      <c r="IHL992" s="14"/>
      <c r="IHM992" s="14"/>
      <c r="IHN992" s="14"/>
      <c r="IHO992" s="14"/>
      <c r="IHP992" s="14"/>
      <c r="IHQ992" s="14"/>
      <c r="IHR992" s="14"/>
      <c r="IHS992" s="14"/>
      <c r="IHT992" s="14"/>
      <c r="IHU992" s="14"/>
      <c r="IHV992" s="14"/>
      <c r="IHW992" s="14"/>
      <c r="IHX992" s="14"/>
      <c r="IHY992" s="14"/>
      <c r="IHZ992" s="14"/>
      <c r="IIA992" s="14"/>
      <c r="IIB992" s="14"/>
      <c r="IIC992" s="14"/>
      <c r="IID992" s="14"/>
      <c r="IIE992" s="14"/>
      <c r="IIF992" s="14"/>
      <c r="IIG992" s="14"/>
      <c r="IIH992" s="14"/>
      <c r="III992" s="14"/>
      <c r="IIJ992" s="14"/>
      <c r="IIK992" s="14"/>
      <c r="IIL992" s="14"/>
      <c r="IIM992" s="14"/>
      <c r="IIN992" s="14"/>
      <c r="IIO992" s="14"/>
      <c r="IIP992" s="14"/>
      <c r="IIQ992" s="14"/>
      <c r="IIR992" s="14"/>
      <c r="IIS992" s="14"/>
      <c r="IIT992" s="14"/>
      <c r="IIU992" s="14"/>
      <c r="IIV992" s="14"/>
      <c r="IIW992" s="14"/>
      <c r="IIX992" s="14"/>
      <c r="IIY992" s="14"/>
      <c r="IIZ992" s="14"/>
      <c r="IJA992" s="14"/>
      <c r="IJB992" s="14"/>
      <c r="IJC992" s="14"/>
      <c r="IJD992" s="14"/>
      <c r="IJE992" s="14"/>
      <c r="IJF992" s="14"/>
      <c r="IJG992" s="14"/>
      <c r="IJH992" s="14"/>
      <c r="IJI992" s="14"/>
      <c r="IJJ992" s="14"/>
      <c r="IJK992" s="14"/>
      <c r="IJL992" s="14"/>
      <c r="IJM992" s="14"/>
      <c r="IJN992" s="14"/>
      <c r="IJO992" s="14"/>
      <c r="IJP992" s="14"/>
      <c r="IJQ992" s="14"/>
      <c r="IJR992" s="14"/>
      <c r="IJS992" s="14"/>
      <c r="IJT992" s="14"/>
      <c r="IJU992" s="14"/>
      <c r="IJV992" s="14"/>
      <c r="IJW992" s="14"/>
      <c r="IJX992" s="14"/>
      <c r="IJY992" s="14"/>
      <c r="IJZ992" s="14"/>
      <c r="IKA992" s="14"/>
      <c r="IKB992" s="14"/>
      <c r="IKC992" s="14"/>
      <c r="IKD992" s="14"/>
      <c r="IKE992" s="14"/>
      <c r="IKF992" s="14"/>
      <c r="IKG992" s="14"/>
      <c r="IKH992" s="14"/>
      <c r="IKI992" s="14"/>
      <c r="IKJ992" s="14"/>
      <c r="IKK992" s="14"/>
      <c r="IKL992" s="14"/>
      <c r="IKM992" s="14"/>
      <c r="IKN992" s="14"/>
      <c r="IKO992" s="14"/>
      <c r="IKP992" s="14"/>
      <c r="IKQ992" s="14"/>
      <c r="IKR992" s="14"/>
      <c r="IKS992" s="14"/>
      <c r="IKT992" s="14"/>
      <c r="IKU992" s="14"/>
      <c r="IKV992" s="14"/>
      <c r="IKW992" s="14"/>
      <c r="IKX992" s="14"/>
      <c r="IKY992" s="14"/>
      <c r="IKZ992" s="14"/>
      <c r="ILA992" s="14"/>
      <c r="ILB992" s="14"/>
      <c r="ILC992" s="14"/>
      <c r="ILD992" s="14"/>
      <c r="ILE992" s="14"/>
      <c r="ILF992" s="14"/>
      <c r="ILG992" s="14"/>
      <c r="ILH992" s="14"/>
      <c r="ILI992" s="14"/>
      <c r="ILJ992" s="14"/>
      <c r="ILK992" s="14"/>
      <c r="ILL992" s="14"/>
      <c r="ILM992" s="14"/>
      <c r="ILN992" s="14"/>
      <c r="ILO992" s="14"/>
      <c r="ILP992" s="14"/>
      <c r="ILQ992" s="14"/>
      <c r="ILR992" s="14"/>
      <c r="ILS992" s="14"/>
      <c r="ILT992" s="14"/>
      <c r="ILU992" s="14"/>
      <c r="ILV992" s="14"/>
      <c r="ILW992" s="14"/>
      <c r="ILX992" s="14"/>
      <c r="ILY992" s="14"/>
      <c r="ILZ992" s="14"/>
      <c r="IMA992" s="14"/>
      <c r="IMB992" s="14"/>
      <c r="IMC992" s="14"/>
      <c r="IMD992" s="14"/>
      <c r="IME992" s="14"/>
      <c r="IMF992" s="14"/>
      <c r="IMG992" s="14"/>
      <c r="IMH992" s="14"/>
      <c r="IMI992" s="14"/>
      <c r="IMJ992" s="14"/>
      <c r="IMK992" s="14"/>
      <c r="IML992" s="14"/>
      <c r="IMM992" s="14"/>
      <c r="IMN992" s="14"/>
      <c r="IMO992" s="14"/>
      <c r="IMP992" s="14"/>
      <c r="IMQ992" s="14"/>
      <c r="IMR992" s="14"/>
      <c r="IMS992" s="14"/>
      <c r="IMT992" s="14"/>
      <c r="IMU992" s="14"/>
      <c r="IMV992" s="14"/>
      <c r="IMW992" s="14"/>
      <c r="IMX992" s="14"/>
      <c r="IMY992" s="14"/>
      <c r="IMZ992" s="14"/>
      <c r="INA992" s="14"/>
      <c r="INB992" s="14"/>
      <c r="INC992" s="14"/>
      <c r="IND992" s="14"/>
      <c r="INE992" s="14"/>
      <c r="INF992" s="14"/>
      <c r="ING992" s="14"/>
      <c r="INH992" s="14"/>
      <c r="INI992" s="14"/>
      <c r="INJ992" s="14"/>
      <c r="INK992" s="14"/>
      <c r="INL992" s="14"/>
      <c r="INM992" s="14"/>
      <c r="INN992" s="14"/>
      <c r="INO992" s="14"/>
      <c r="INP992" s="14"/>
      <c r="INQ992" s="14"/>
      <c r="INR992" s="14"/>
      <c r="INS992" s="14"/>
      <c r="INT992" s="14"/>
      <c r="INU992" s="14"/>
      <c r="INV992" s="14"/>
      <c r="INW992" s="14"/>
      <c r="INX992" s="14"/>
      <c r="INY992" s="14"/>
      <c r="INZ992" s="14"/>
      <c r="IOA992" s="14"/>
      <c r="IOB992" s="14"/>
      <c r="IOC992" s="14"/>
      <c r="IOD992" s="14"/>
      <c r="IOE992" s="14"/>
      <c r="IOF992" s="14"/>
      <c r="IOG992" s="14"/>
      <c r="IOH992" s="14"/>
      <c r="IOI992" s="14"/>
      <c r="IOJ992" s="14"/>
      <c r="IOK992" s="14"/>
      <c r="IOL992" s="14"/>
      <c r="IOM992" s="14"/>
      <c r="ION992" s="14"/>
      <c r="IOO992" s="14"/>
      <c r="IOP992" s="14"/>
      <c r="IOQ992" s="14"/>
      <c r="IOR992" s="14"/>
      <c r="IOS992" s="14"/>
      <c r="IOT992" s="14"/>
      <c r="IOU992" s="14"/>
      <c r="IOV992" s="14"/>
      <c r="IOW992" s="14"/>
      <c r="IOX992" s="14"/>
      <c r="IOY992" s="14"/>
      <c r="IOZ992" s="14"/>
      <c r="IPA992" s="14"/>
      <c r="IPB992" s="14"/>
      <c r="IPC992" s="14"/>
      <c r="IPD992" s="14"/>
      <c r="IPE992" s="14"/>
      <c r="IPF992" s="14"/>
      <c r="IPG992" s="14"/>
      <c r="IPH992" s="14"/>
      <c r="IPI992" s="14"/>
      <c r="IPJ992" s="14"/>
      <c r="IPK992" s="14"/>
      <c r="IPL992" s="14"/>
      <c r="IPM992" s="14"/>
      <c r="IPN992" s="14"/>
      <c r="IPO992" s="14"/>
      <c r="IPP992" s="14"/>
      <c r="IPQ992" s="14"/>
      <c r="IPR992" s="14"/>
      <c r="IPS992" s="14"/>
      <c r="IPT992" s="14"/>
      <c r="IPU992" s="14"/>
      <c r="IPV992" s="14"/>
      <c r="IPW992" s="14"/>
      <c r="IPX992" s="14"/>
      <c r="IPY992" s="14"/>
      <c r="IPZ992" s="14"/>
      <c r="IQA992" s="14"/>
      <c r="IQB992" s="14"/>
      <c r="IQC992" s="14"/>
      <c r="IQD992" s="14"/>
      <c r="IQE992" s="14"/>
      <c r="IQF992" s="14"/>
      <c r="IQG992" s="14"/>
      <c r="IQH992" s="14"/>
      <c r="IQI992" s="14"/>
      <c r="IQJ992" s="14"/>
      <c r="IQK992" s="14"/>
      <c r="IQL992" s="14"/>
      <c r="IQM992" s="14"/>
      <c r="IQN992" s="14"/>
      <c r="IQO992" s="14"/>
      <c r="IQP992" s="14"/>
      <c r="IQQ992" s="14"/>
      <c r="IQR992" s="14"/>
      <c r="IQS992" s="14"/>
      <c r="IQT992" s="14"/>
      <c r="IQU992" s="14"/>
      <c r="IQV992" s="14"/>
      <c r="IQW992" s="14"/>
      <c r="IQX992" s="14"/>
      <c r="IQY992" s="14"/>
      <c r="IQZ992" s="14"/>
      <c r="IRA992" s="14"/>
      <c r="IRB992" s="14"/>
      <c r="IRC992" s="14"/>
      <c r="IRD992" s="14"/>
      <c r="IRE992" s="14"/>
      <c r="IRF992" s="14"/>
      <c r="IRG992" s="14"/>
      <c r="IRH992" s="14"/>
      <c r="IRI992" s="14"/>
      <c r="IRJ992" s="14"/>
      <c r="IRK992" s="14"/>
      <c r="IRL992" s="14"/>
      <c r="IRM992" s="14"/>
      <c r="IRN992" s="14"/>
      <c r="IRO992" s="14"/>
      <c r="IRP992" s="14"/>
      <c r="IRQ992" s="14"/>
      <c r="IRR992" s="14"/>
      <c r="IRS992" s="14"/>
      <c r="IRT992" s="14"/>
      <c r="IRU992" s="14"/>
      <c r="IRV992" s="14"/>
      <c r="IRW992" s="14"/>
      <c r="IRX992" s="14"/>
      <c r="IRY992" s="14"/>
      <c r="IRZ992" s="14"/>
      <c r="ISA992" s="14"/>
      <c r="ISB992" s="14"/>
      <c r="ISC992" s="14"/>
      <c r="ISD992" s="14"/>
      <c r="ISE992" s="14"/>
      <c r="ISF992" s="14"/>
      <c r="ISG992" s="14"/>
      <c r="ISH992" s="14"/>
      <c r="ISI992" s="14"/>
      <c r="ISJ992" s="14"/>
      <c r="ISK992" s="14"/>
      <c r="ISL992" s="14"/>
      <c r="ISM992" s="14"/>
      <c r="ISN992" s="14"/>
      <c r="ISO992" s="14"/>
      <c r="ISP992" s="14"/>
      <c r="ISQ992" s="14"/>
      <c r="ISR992" s="14"/>
      <c r="ISS992" s="14"/>
      <c r="IST992" s="14"/>
      <c r="ISU992" s="14"/>
      <c r="ISV992" s="14"/>
      <c r="ISW992" s="14"/>
      <c r="ISX992" s="14"/>
      <c r="ISY992" s="14"/>
      <c r="ISZ992" s="14"/>
      <c r="ITA992" s="14"/>
      <c r="ITB992" s="14"/>
      <c r="ITC992" s="14"/>
      <c r="ITD992" s="14"/>
      <c r="ITE992" s="14"/>
      <c r="ITF992" s="14"/>
      <c r="ITG992" s="14"/>
      <c r="ITH992" s="14"/>
      <c r="ITI992" s="14"/>
      <c r="ITJ992" s="14"/>
      <c r="ITK992" s="14"/>
      <c r="ITL992" s="14"/>
      <c r="ITM992" s="14"/>
      <c r="ITN992" s="14"/>
      <c r="ITO992" s="14"/>
      <c r="ITP992" s="14"/>
      <c r="ITQ992" s="14"/>
      <c r="ITR992" s="14"/>
      <c r="ITS992" s="14"/>
      <c r="ITT992" s="14"/>
      <c r="ITU992" s="14"/>
      <c r="ITV992" s="14"/>
      <c r="ITW992" s="14"/>
      <c r="ITX992" s="14"/>
      <c r="ITY992" s="14"/>
      <c r="ITZ992" s="14"/>
      <c r="IUA992" s="14"/>
      <c r="IUB992" s="14"/>
      <c r="IUC992" s="14"/>
      <c r="IUD992" s="14"/>
      <c r="IUE992" s="14"/>
      <c r="IUF992" s="14"/>
      <c r="IUG992" s="14"/>
      <c r="IUH992" s="14"/>
      <c r="IUI992" s="14"/>
      <c r="IUJ992" s="14"/>
      <c r="IUK992" s="14"/>
      <c r="IUL992" s="14"/>
      <c r="IUM992" s="14"/>
      <c r="IUN992" s="14"/>
      <c r="IUO992" s="14"/>
      <c r="IUP992" s="14"/>
      <c r="IUQ992" s="14"/>
      <c r="IUR992" s="14"/>
      <c r="IUS992" s="14"/>
      <c r="IUT992" s="14"/>
      <c r="IUU992" s="14"/>
      <c r="IUV992" s="14"/>
      <c r="IUW992" s="14"/>
      <c r="IUX992" s="14"/>
      <c r="IUY992" s="14"/>
      <c r="IUZ992" s="14"/>
      <c r="IVA992" s="14"/>
      <c r="IVB992" s="14"/>
      <c r="IVC992" s="14"/>
      <c r="IVD992" s="14"/>
      <c r="IVE992" s="14"/>
      <c r="IVF992" s="14"/>
      <c r="IVG992" s="14"/>
      <c r="IVH992" s="14"/>
      <c r="IVI992" s="14"/>
      <c r="IVJ992" s="14"/>
      <c r="IVK992" s="14"/>
      <c r="IVL992" s="14"/>
      <c r="IVM992" s="14"/>
      <c r="IVN992" s="14"/>
      <c r="IVO992" s="14"/>
      <c r="IVP992" s="14"/>
      <c r="IVQ992" s="14"/>
      <c r="IVR992" s="14"/>
      <c r="IVS992" s="14"/>
      <c r="IVT992" s="14"/>
      <c r="IVU992" s="14"/>
      <c r="IVV992" s="14"/>
      <c r="IVW992" s="14"/>
      <c r="IVX992" s="14"/>
      <c r="IVY992" s="14"/>
      <c r="IVZ992" s="14"/>
      <c r="IWA992" s="14"/>
      <c r="IWB992" s="14"/>
      <c r="IWC992" s="14"/>
      <c r="IWD992" s="14"/>
      <c r="IWE992" s="14"/>
      <c r="IWF992" s="14"/>
      <c r="IWG992" s="14"/>
      <c r="IWH992" s="14"/>
      <c r="IWI992" s="14"/>
      <c r="IWJ992" s="14"/>
      <c r="IWK992" s="14"/>
      <c r="IWL992" s="14"/>
      <c r="IWM992" s="14"/>
      <c r="IWN992" s="14"/>
      <c r="IWO992" s="14"/>
      <c r="IWP992" s="14"/>
      <c r="IWQ992" s="14"/>
      <c r="IWR992" s="14"/>
      <c r="IWS992" s="14"/>
      <c r="IWT992" s="14"/>
      <c r="IWU992" s="14"/>
      <c r="IWV992" s="14"/>
      <c r="IWW992" s="14"/>
      <c r="IWX992" s="14"/>
      <c r="IWY992" s="14"/>
      <c r="IWZ992" s="14"/>
      <c r="IXA992" s="14"/>
      <c r="IXB992" s="14"/>
      <c r="IXC992" s="14"/>
      <c r="IXD992" s="14"/>
      <c r="IXE992" s="14"/>
      <c r="IXF992" s="14"/>
      <c r="IXG992" s="14"/>
      <c r="IXH992" s="14"/>
      <c r="IXI992" s="14"/>
      <c r="IXJ992" s="14"/>
      <c r="IXK992" s="14"/>
      <c r="IXL992" s="14"/>
      <c r="IXM992" s="14"/>
      <c r="IXN992" s="14"/>
      <c r="IXO992" s="14"/>
      <c r="IXP992" s="14"/>
      <c r="IXQ992" s="14"/>
      <c r="IXR992" s="14"/>
      <c r="IXS992" s="14"/>
      <c r="IXT992" s="14"/>
      <c r="IXU992" s="14"/>
      <c r="IXV992" s="14"/>
      <c r="IXW992" s="14"/>
      <c r="IXX992" s="14"/>
      <c r="IXY992" s="14"/>
      <c r="IXZ992" s="14"/>
      <c r="IYA992" s="14"/>
      <c r="IYB992" s="14"/>
      <c r="IYC992" s="14"/>
      <c r="IYD992" s="14"/>
      <c r="IYE992" s="14"/>
      <c r="IYF992" s="14"/>
      <c r="IYG992" s="14"/>
      <c r="IYH992" s="14"/>
      <c r="IYI992" s="14"/>
      <c r="IYJ992" s="14"/>
      <c r="IYK992" s="14"/>
      <c r="IYL992" s="14"/>
      <c r="IYM992" s="14"/>
      <c r="IYN992" s="14"/>
      <c r="IYO992" s="14"/>
      <c r="IYP992" s="14"/>
      <c r="IYQ992" s="14"/>
      <c r="IYR992" s="14"/>
      <c r="IYS992" s="14"/>
      <c r="IYT992" s="14"/>
      <c r="IYU992" s="14"/>
      <c r="IYV992" s="14"/>
      <c r="IYW992" s="14"/>
      <c r="IYX992" s="14"/>
      <c r="IYY992" s="14"/>
      <c r="IYZ992" s="14"/>
      <c r="IZA992" s="14"/>
      <c r="IZB992" s="14"/>
      <c r="IZC992" s="14"/>
      <c r="IZD992" s="14"/>
      <c r="IZE992" s="14"/>
      <c r="IZF992" s="14"/>
      <c r="IZG992" s="14"/>
      <c r="IZH992" s="14"/>
      <c r="IZI992" s="14"/>
      <c r="IZJ992" s="14"/>
      <c r="IZK992" s="14"/>
      <c r="IZL992" s="14"/>
      <c r="IZM992" s="14"/>
      <c r="IZN992" s="14"/>
      <c r="IZO992" s="14"/>
      <c r="IZP992" s="14"/>
      <c r="IZQ992" s="14"/>
      <c r="IZR992" s="14"/>
      <c r="IZS992" s="14"/>
      <c r="IZT992" s="14"/>
      <c r="IZU992" s="14"/>
      <c r="IZV992" s="14"/>
      <c r="IZW992" s="14"/>
      <c r="IZX992" s="14"/>
      <c r="IZY992" s="14"/>
      <c r="IZZ992" s="14"/>
      <c r="JAA992" s="14"/>
      <c r="JAB992" s="14"/>
      <c r="JAC992" s="14"/>
      <c r="JAD992" s="14"/>
      <c r="JAE992" s="14"/>
      <c r="JAF992" s="14"/>
      <c r="JAG992" s="14"/>
      <c r="JAH992" s="14"/>
      <c r="JAI992" s="14"/>
      <c r="JAJ992" s="14"/>
      <c r="JAK992" s="14"/>
      <c r="JAL992" s="14"/>
      <c r="JAM992" s="14"/>
      <c r="JAN992" s="14"/>
      <c r="JAO992" s="14"/>
      <c r="JAP992" s="14"/>
      <c r="JAQ992" s="14"/>
      <c r="JAR992" s="14"/>
      <c r="JAS992" s="14"/>
      <c r="JAT992" s="14"/>
      <c r="JAU992" s="14"/>
      <c r="JAV992" s="14"/>
      <c r="JAW992" s="14"/>
      <c r="JAX992" s="14"/>
      <c r="JAY992" s="14"/>
      <c r="JAZ992" s="14"/>
      <c r="JBA992" s="14"/>
      <c r="JBB992" s="14"/>
      <c r="JBC992" s="14"/>
      <c r="JBD992" s="14"/>
      <c r="JBE992" s="14"/>
      <c r="JBF992" s="14"/>
      <c r="JBG992" s="14"/>
      <c r="JBH992" s="14"/>
      <c r="JBI992" s="14"/>
      <c r="JBJ992" s="14"/>
      <c r="JBK992" s="14"/>
      <c r="JBL992" s="14"/>
      <c r="JBM992" s="14"/>
      <c r="JBN992" s="14"/>
      <c r="JBO992" s="14"/>
      <c r="JBP992" s="14"/>
      <c r="JBQ992" s="14"/>
      <c r="JBR992" s="14"/>
      <c r="JBS992" s="14"/>
      <c r="JBT992" s="14"/>
      <c r="JBU992" s="14"/>
      <c r="JBV992" s="14"/>
      <c r="JBW992" s="14"/>
      <c r="JBX992" s="14"/>
      <c r="JBY992" s="14"/>
      <c r="JBZ992" s="14"/>
      <c r="JCA992" s="14"/>
      <c r="JCB992" s="14"/>
      <c r="JCC992" s="14"/>
      <c r="JCD992" s="14"/>
      <c r="JCE992" s="14"/>
      <c r="JCF992" s="14"/>
      <c r="JCG992" s="14"/>
      <c r="JCH992" s="14"/>
      <c r="JCI992" s="14"/>
      <c r="JCJ992" s="14"/>
      <c r="JCK992" s="14"/>
      <c r="JCL992" s="14"/>
      <c r="JCM992" s="14"/>
      <c r="JCN992" s="14"/>
      <c r="JCO992" s="14"/>
      <c r="JCP992" s="14"/>
      <c r="JCQ992" s="14"/>
      <c r="JCR992" s="14"/>
      <c r="JCS992" s="14"/>
      <c r="JCT992" s="14"/>
      <c r="JCU992" s="14"/>
      <c r="JCV992" s="14"/>
      <c r="JCW992" s="14"/>
      <c r="JCX992" s="14"/>
      <c r="JCY992" s="14"/>
      <c r="JCZ992" s="14"/>
      <c r="JDA992" s="14"/>
      <c r="JDB992" s="14"/>
      <c r="JDC992" s="14"/>
      <c r="JDD992" s="14"/>
      <c r="JDE992" s="14"/>
      <c r="JDF992" s="14"/>
      <c r="JDG992" s="14"/>
      <c r="JDH992" s="14"/>
      <c r="JDI992" s="14"/>
      <c r="JDJ992" s="14"/>
      <c r="JDK992" s="14"/>
      <c r="JDL992" s="14"/>
      <c r="JDM992" s="14"/>
      <c r="JDN992" s="14"/>
      <c r="JDO992" s="14"/>
      <c r="JDP992" s="14"/>
      <c r="JDQ992" s="14"/>
      <c r="JDR992" s="14"/>
      <c r="JDS992" s="14"/>
      <c r="JDT992" s="14"/>
      <c r="JDU992" s="14"/>
      <c r="JDV992" s="14"/>
      <c r="JDW992" s="14"/>
      <c r="JDX992" s="14"/>
      <c r="JDY992" s="14"/>
      <c r="JDZ992" s="14"/>
      <c r="JEA992" s="14"/>
      <c r="JEB992" s="14"/>
      <c r="JEC992" s="14"/>
      <c r="JED992" s="14"/>
      <c r="JEE992" s="14"/>
      <c r="JEF992" s="14"/>
      <c r="JEG992" s="14"/>
      <c r="JEH992" s="14"/>
      <c r="JEI992" s="14"/>
      <c r="JEJ992" s="14"/>
      <c r="JEK992" s="14"/>
      <c r="JEL992" s="14"/>
      <c r="JEM992" s="14"/>
      <c r="JEN992" s="14"/>
      <c r="JEO992" s="14"/>
      <c r="JEP992" s="14"/>
      <c r="JEQ992" s="14"/>
      <c r="JER992" s="14"/>
      <c r="JES992" s="14"/>
      <c r="JET992" s="14"/>
      <c r="JEU992" s="14"/>
      <c r="JEV992" s="14"/>
      <c r="JEW992" s="14"/>
      <c r="JEX992" s="14"/>
      <c r="JEY992" s="14"/>
      <c r="JEZ992" s="14"/>
      <c r="JFA992" s="14"/>
      <c r="JFB992" s="14"/>
      <c r="JFC992" s="14"/>
      <c r="JFD992" s="14"/>
      <c r="JFE992" s="14"/>
      <c r="JFF992" s="14"/>
      <c r="JFG992" s="14"/>
      <c r="JFH992" s="14"/>
      <c r="JFI992" s="14"/>
      <c r="JFJ992" s="14"/>
      <c r="JFK992" s="14"/>
      <c r="JFL992" s="14"/>
      <c r="JFM992" s="14"/>
      <c r="JFN992" s="14"/>
      <c r="JFO992" s="14"/>
      <c r="JFP992" s="14"/>
      <c r="JFQ992" s="14"/>
      <c r="JFR992" s="14"/>
      <c r="JFS992" s="14"/>
      <c r="JFT992" s="14"/>
      <c r="JFU992" s="14"/>
      <c r="JFV992" s="14"/>
      <c r="JFW992" s="14"/>
      <c r="JFX992" s="14"/>
      <c r="JFY992" s="14"/>
      <c r="JFZ992" s="14"/>
      <c r="JGA992" s="14"/>
      <c r="JGB992" s="14"/>
      <c r="JGC992" s="14"/>
      <c r="JGD992" s="14"/>
      <c r="JGE992" s="14"/>
      <c r="JGF992" s="14"/>
      <c r="JGG992" s="14"/>
      <c r="JGH992" s="14"/>
      <c r="JGI992" s="14"/>
      <c r="JGJ992" s="14"/>
      <c r="JGK992" s="14"/>
      <c r="JGL992" s="14"/>
      <c r="JGM992" s="14"/>
      <c r="JGN992" s="14"/>
      <c r="JGO992" s="14"/>
      <c r="JGP992" s="14"/>
      <c r="JGQ992" s="14"/>
      <c r="JGR992" s="14"/>
      <c r="JGS992" s="14"/>
      <c r="JGT992" s="14"/>
      <c r="JGU992" s="14"/>
      <c r="JGV992" s="14"/>
      <c r="JGW992" s="14"/>
      <c r="JGX992" s="14"/>
      <c r="JGY992" s="14"/>
      <c r="JGZ992" s="14"/>
      <c r="JHA992" s="14"/>
      <c r="JHB992" s="14"/>
      <c r="JHC992" s="14"/>
      <c r="JHD992" s="14"/>
      <c r="JHE992" s="14"/>
      <c r="JHF992" s="14"/>
      <c r="JHG992" s="14"/>
      <c r="JHH992" s="14"/>
      <c r="JHI992" s="14"/>
      <c r="JHJ992" s="14"/>
      <c r="JHK992" s="14"/>
      <c r="JHL992" s="14"/>
      <c r="JHM992" s="14"/>
      <c r="JHN992" s="14"/>
      <c r="JHO992" s="14"/>
      <c r="JHP992" s="14"/>
      <c r="JHQ992" s="14"/>
      <c r="JHR992" s="14"/>
      <c r="JHS992" s="14"/>
      <c r="JHT992" s="14"/>
      <c r="JHU992" s="14"/>
      <c r="JHV992" s="14"/>
      <c r="JHW992" s="14"/>
      <c r="JHX992" s="14"/>
      <c r="JHY992" s="14"/>
      <c r="JHZ992" s="14"/>
      <c r="JIA992" s="14"/>
      <c r="JIB992" s="14"/>
      <c r="JIC992" s="14"/>
      <c r="JID992" s="14"/>
      <c r="JIE992" s="14"/>
      <c r="JIF992" s="14"/>
      <c r="JIG992" s="14"/>
      <c r="JIH992" s="14"/>
      <c r="JII992" s="14"/>
      <c r="JIJ992" s="14"/>
      <c r="JIK992" s="14"/>
      <c r="JIL992" s="14"/>
      <c r="JIM992" s="14"/>
      <c r="JIN992" s="14"/>
      <c r="JIO992" s="14"/>
      <c r="JIP992" s="14"/>
      <c r="JIQ992" s="14"/>
      <c r="JIR992" s="14"/>
      <c r="JIS992" s="14"/>
      <c r="JIT992" s="14"/>
      <c r="JIU992" s="14"/>
      <c r="JIV992" s="14"/>
      <c r="JIW992" s="14"/>
      <c r="JIX992" s="14"/>
      <c r="JIY992" s="14"/>
      <c r="JIZ992" s="14"/>
      <c r="JJA992" s="14"/>
      <c r="JJB992" s="14"/>
      <c r="JJC992" s="14"/>
      <c r="JJD992" s="14"/>
      <c r="JJE992" s="14"/>
      <c r="JJF992" s="14"/>
      <c r="JJG992" s="14"/>
      <c r="JJH992" s="14"/>
      <c r="JJI992" s="14"/>
      <c r="JJJ992" s="14"/>
      <c r="JJK992" s="14"/>
      <c r="JJL992" s="14"/>
      <c r="JJM992" s="14"/>
      <c r="JJN992" s="14"/>
      <c r="JJO992" s="14"/>
      <c r="JJP992" s="14"/>
      <c r="JJQ992" s="14"/>
      <c r="JJR992" s="14"/>
      <c r="JJS992" s="14"/>
      <c r="JJT992" s="14"/>
      <c r="JJU992" s="14"/>
      <c r="JJV992" s="14"/>
      <c r="JJW992" s="14"/>
      <c r="JJX992" s="14"/>
      <c r="JJY992" s="14"/>
      <c r="JJZ992" s="14"/>
      <c r="JKA992" s="14"/>
      <c r="JKB992" s="14"/>
      <c r="JKC992" s="14"/>
      <c r="JKD992" s="14"/>
      <c r="JKE992" s="14"/>
      <c r="JKF992" s="14"/>
      <c r="JKG992" s="14"/>
      <c r="JKH992" s="14"/>
      <c r="JKI992" s="14"/>
      <c r="JKJ992" s="14"/>
      <c r="JKK992" s="14"/>
      <c r="JKL992" s="14"/>
      <c r="JKM992" s="14"/>
      <c r="JKN992" s="14"/>
      <c r="JKO992" s="14"/>
      <c r="JKP992" s="14"/>
      <c r="JKQ992" s="14"/>
      <c r="JKR992" s="14"/>
      <c r="JKS992" s="14"/>
      <c r="JKT992" s="14"/>
      <c r="JKU992" s="14"/>
      <c r="JKV992" s="14"/>
      <c r="JKW992" s="14"/>
      <c r="JKX992" s="14"/>
      <c r="JKY992" s="14"/>
      <c r="JKZ992" s="14"/>
      <c r="JLA992" s="14"/>
      <c r="JLB992" s="14"/>
      <c r="JLC992" s="14"/>
      <c r="JLD992" s="14"/>
      <c r="JLE992" s="14"/>
      <c r="JLF992" s="14"/>
      <c r="JLG992" s="14"/>
      <c r="JLH992" s="14"/>
      <c r="JLI992" s="14"/>
      <c r="JLJ992" s="14"/>
      <c r="JLK992" s="14"/>
      <c r="JLL992" s="14"/>
      <c r="JLM992" s="14"/>
      <c r="JLN992" s="14"/>
      <c r="JLO992" s="14"/>
      <c r="JLP992" s="14"/>
      <c r="JLQ992" s="14"/>
      <c r="JLR992" s="14"/>
      <c r="JLS992" s="14"/>
      <c r="JLT992" s="14"/>
      <c r="JLU992" s="14"/>
      <c r="JLV992" s="14"/>
      <c r="JLW992" s="14"/>
      <c r="JLX992" s="14"/>
      <c r="JLY992" s="14"/>
      <c r="JLZ992" s="14"/>
      <c r="JMA992" s="14"/>
      <c r="JMB992" s="14"/>
      <c r="JMC992" s="14"/>
      <c r="JMD992" s="14"/>
      <c r="JME992" s="14"/>
      <c r="JMF992" s="14"/>
      <c r="JMG992" s="14"/>
      <c r="JMH992" s="14"/>
      <c r="JMI992" s="14"/>
      <c r="JMJ992" s="14"/>
      <c r="JMK992" s="14"/>
      <c r="JML992" s="14"/>
      <c r="JMM992" s="14"/>
      <c r="JMN992" s="14"/>
      <c r="JMO992" s="14"/>
      <c r="JMP992" s="14"/>
      <c r="JMQ992" s="14"/>
      <c r="JMR992" s="14"/>
      <c r="JMS992" s="14"/>
      <c r="JMT992" s="14"/>
      <c r="JMU992" s="14"/>
      <c r="JMV992" s="14"/>
      <c r="JMW992" s="14"/>
      <c r="JMX992" s="14"/>
      <c r="JMY992" s="14"/>
      <c r="JMZ992" s="14"/>
      <c r="JNA992" s="14"/>
      <c r="JNB992" s="14"/>
      <c r="JNC992" s="14"/>
      <c r="JND992" s="14"/>
      <c r="JNE992" s="14"/>
      <c r="JNF992" s="14"/>
      <c r="JNG992" s="14"/>
      <c r="JNH992" s="14"/>
      <c r="JNI992" s="14"/>
      <c r="JNJ992" s="14"/>
      <c r="JNK992" s="14"/>
      <c r="JNL992" s="14"/>
      <c r="JNM992" s="14"/>
      <c r="JNN992" s="14"/>
      <c r="JNO992" s="14"/>
      <c r="JNP992" s="14"/>
      <c r="JNQ992" s="14"/>
      <c r="JNR992" s="14"/>
      <c r="JNS992" s="14"/>
      <c r="JNT992" s="14"/>
      <c r="JNU992" s="14"/>
      <c r="JNV992" s="14"/>
      <c r="JNW992" s="14"/>
      <c r="JNX992" s="14"/>
      <c r="JNY992" s="14"/>
      <c r="JNZ992" s="14"/>
      <c r="JOA992" s="14"/>
      <c r="JOB992" s="14"/>
      <c r="JOC992" s="14"/>
      <c r="JOD992" s="14"/>
      <c r="JOE992" s="14"/>
      <c r="JOF992" s="14"/>
      <c r="JOG992" s="14"/>
      <c r="JOH992" s="14"/>
      <c r="JOI992" s="14"/>
      <c r="JOJ992" s="14"/>
      <c r="JOK992" s="14"/>
      <c r="JOL992" s="14"/>
      <c r="JOM992" s="14"/>
      <c r="JON992" s="14"/>
      <c r="JOO992" s="14"/>
      <c r="JOP992" s="14"/>
      <c r="JOQ992" s="14"/>
      <c r="JOR992" s="14"/>
      <c r="JOS992" s="14"/>
      <c r="JOT992" s="14"/>
      <c r="JOU992" s="14"/>
      <c r="JOV992" s="14"/>
      <c r="JOW992" s="14"/>
      <c r="JOX992" s="14"/>
      <c r="JOY992" s="14"/>
      <c r="JOZ992" s="14"/>
      <c r="JPA992" s="14"/>
      <c r="JPB992" s="14"/>
      <c r="JPC992" s="14"/>
      <c r="JPD992" s="14"/>
      <c r="JPE992" s="14"/>
      <c r="JPF992" s="14"/>
      <c r="JPG992" s="14"/>
      <c r="JPH992" s="14"/>
      <c r="JPI992" s="14"/>
      <c r="JPJ992" s="14"/>
      <c r="JPK992" s="14"/>
      <c r="JPL992" s="14"/>
      <c r="JPM992" s="14"/>
      <c r="JPN992" s="14"/>
      <c r="JPO992" s="14"/>
      <c r="JPP992" s="14"/>
      <c r="JPQ992" s="14"/>
      <c r="JPR992" s="14"/>
      <c r="JPS992" s="14"/>
      <c r="JPT992" s="14"/>
      <c r="JPU992" s="14"/>
      <c r="JPV992" s="14"/>
      <c r="JPW992" s="14"/>
      <c r="JPX992" s="14"/>
      <c r="JPY992" s="14"/>
      <c r="JPZ992" s="14"/>
      <c r="JQA992" s="14"/>
      <c r="JQB992" s="14"/>
      <c r="JQC992" s="14"/>
      <c r="JQD992" s="14"/>
      <c r="JQE992" s="14"/>
      <c r="JQF992" s="14"/>
      <c r="JQG992" s="14"/>
      <c r="JQH992" s="14"/>
      <c r="JQI992" s="14"/>
      <c r="JQJ992" s="14"/>
      <c r="JQK992" s="14"/>
      <c r="JQL992" s="14"/>
      <c r="JQM992" s="14"/>
      <c r="JQN992" s="14"/>
      <c r="JQO992" s="14"/>
      <c r="JQP992" s="14"/>
      <c r="JQQ992" s="14"/>
      <c r="JQR992" s="14"/>
      <c r="JQS992" s="14"/>
      <c r="JQT992" s="14"/>
      <c r="JQU992" s="14"/>
      <c r="JQV992" s="14"/>
      <c r="JQW992" s="14"/>
      <c r="JQX992" s="14"/>
      <c r="JQY992" s="14"/>
      <c r="JQZ992" s="14"/>
      <c r="JRA992" s="14"/>
      <c r="JRB992" s="14"/>
      <c r="JRC992" s="14"/>
      <c r="JRD992" s="14"/>
      <c r="JRE992" s="14"/>
      <c r="JRF992" s="14"/>
      <c r="JRG992" s="14"/>
      <c r="JRH992" s="14"/>
      <c r="JRI992" s="14"/>
      <c r="JRJ992" s="14"/>
      <c r="JRK992" s="14"/>
      <c r="JRL992" s="14"/>
      <c r="JRM992" s="14"/>
      <c r="JRN992" s="14"/>
      <c r="JRO992" s="14"/>
      <c r="JRP992" s="14"/>
      <c r="JRQ992" s="14"/>
      <c r="JRR992" s="14"/>
      <c r="JRS992" s="14"/>
      <c r="JRT992" s="14"/>
      <c r="JRU992" s="14"/>
      <c r="JRV992" s="14"/>
      <c r="JRW992" s="14"/>
      <c r="JRX992" s="14"/>
      <c r="JRY992" s="14"/>
      <c r="JRZ992" s="14"/>
      <c r="JSA992" s="14"/>
      <c r="JSB992" s="14"/>
      <c r="JSC992" s="14"/>
      <c r="JSD992" s="14"/>
      <c r="JSE992" s="14"/>
      <c r="JSF992" s="14"/>
      <c r="JSG992" s="14"/>
      <c r="JSH992" s="14"/>
      <c r="JSI992" s="14"/>
      <c r="JSJ992" s="14"/>
      <c r="JSK992" s="14"/>
      <c r="JSL992" s="14"/>
      <c r="JSM992" s="14"/>
      <c r="JSN992" s="14"/>
      <c r="JSO992" s="14"/>
      <c r="JSP992" s="14"/>
      <c r="JSQ992" s="14"/>
      <c r="JSR992" s="14"/>
      <c r="JSS992" s="14"/>
      <c r="JST992" s="14"/>
      <c r="JSU992" s="14"/>
      <c r="JSV992" s="14"/>
      <c r="JSW992" s="14"/>
      <c r="JSX992" s="14"/>
      <c r="JSY992" s="14"/>
      <c r="JSZ992" s="14"/>
      <c r="JTA992" s="14"/>
      <c r="JTB992" s="14"/>
      <c r="JTC992" s="14"/>
      <c r="JTD992" s="14"/>
      <c r="JTE992" s="14"/>
      <c r="JTF992" s="14"/>
      <c r="JTG992" s="14"/>
      <c r="JTH992" s="14"/>
      <c r="JTI992" s="14"/>
      <c r="JTJ992" s="14"/>
      <c r="JTK992" s="14"/>
      <c r="JTL992" s="14"/>
      <c r="JTM992" s="14"/>
      <c r="JTN992" s="14"/>
      <c r="JTO992" s="14"/>
      <c r="JTP992" s="14"/>
      <c r="JTQ992" s="14"/>
      <c r="JTR992" s="14"/>
      <c r="JTS992" s="14"/>
      <c r="JTT992" s="14"/>
      <c r="JTU992" s="14"/>
      <c r="JTV992" s="14"/>
      <c r="JTW992" s="14"/>
      <c r="JTX992" s="14"/>
      <c r="JTY992" s="14"/>
      <c r="JTZ992" s="14"/>
      <c r="JUA992" s="14"/>
      <c r="JUB992" s="14"/>
      <c r="JUC992" s="14"/>
      <c r="JUD992" s="14"/>
      <c r="JUE992" s="14"/>
      <c r="JUF992" s="14"/>
      <c r="JUG992" s="14"/>
      <c r="JUH992" s="14"/>
      <c r="JUI992" s="14"/>
      <c r="JUJ992" s="14"/>
      <c r="JUK992" s="14"/>
      <c r="JUL992" s="14"/>
      <c r="JUM992" s="14"/>
      <c r="JUN992" s="14"/>
      <c r="JUO992" s="14"/>
      <c r="JUP992" s="14"/>
      <c r="JUQ992" s="14"/>
      <c r="JUR992" s="14"/>
      <c r="JUS992" s="14"/>
      <c r="JUT992" s="14"/>
      <c r="JUU992" s="14"/>
      <c r="JUV992" s="14"/>
      <c r="JUW992" s="14"/>
      <c r="JUX992" s="14"/>
      <c r="JUY992" s="14"/>
      <c r="JUZ992" s="14"/>
      <c r="JVA992" s="14"/>
      <c r="JVB992" s="14"/>
      <c r="JVC992" s="14"/>
      <c r="JVD992" s="14"/>
      <c r="JVE992" s="14"/>
      <c r="JVF992" s="14"/>
      <c r="JVG992" s="14"/>
      <c r="JVH992" s="14"/>
      <c r="JVI992" s="14"/>
      <c r="JVJ992" s="14"/>
      <c r="JVK992" s="14"/>
      <c r="JVL992" s="14"/>
      <c r="JVM992" s="14"/>
      <c r="JVN992" s="14"/>
      <c r="JVO992" s="14"/>
      <c r="JVP992" s="14"/>
      <c r="JVQ992" s="14"/>
      <c r="JVR992" s="14"/>
      <c r="JVS992" s="14"/>
      <c r="JVT992" s="14"/>
      <c r="JVU992" s="14"/>
      <c r="JVV992" s="14"/>
      <c r="JVW992" s="14"/>
      <c r="JVX992" s="14"/>
      <c r="JVY992" s="14"/>
      <c r="JVZ992" s="14"/>
      <c r="JWA992" s="14"/>
      <c r="JWB992" s="14"/>
      <c r="JWC992" s="14"/>
      <c r="JWD992" s="14"/>
      <c r="JWE992" s="14"/>
      <c r="JWF992" s="14"/>
      <c r="JWG992" s="14"/>
      <c r="JWH992" s="14"/>
      <c r="JWI992" s="14"/>
      <c r="JWJ992" s="14"/>
      <c r="JWK992" s="14"/>
      <c r="JWL992" s="14"/>
      <c r="JWM992" s="14"/>
      <c r="JWN992" s="14"/>
      <c r="JWO992" s="14"/>
      <c r="JWP992" s="14"/>
      <c r="JWQ992" s="14"/>
      <c r="JWR992" s="14"/>
      <c r="JWS992" s="14"/>
      <c r="JWT992" s="14"/>
      <c r="JWU992" s="14"/>
      <c r="JWV992" s="14"/>
      <c r="JWW992" s="14"/>
      <c r="JWX992" s="14"/>
      <c r="JWY992" s="14"/>
      <c r="JWZ992" s="14"/>
      <c r="JXA992" s="14"/>
      <c r="JXB992" s="14"/>
      <c r="JXC992" s="14"/>
      <c r="JXD992" s="14"/>
      <c r="JXE992" s="14"/>
      <c r="JXF992" s="14"/>
      <c r="JXG992" s="14"/>
      <c r="JXH992" s="14"/>
      <c r="JXI992" s="14"/>
      <c r="JXJ992" s="14"/>
      <c r="JXK992" s="14"/>
      <c r="JXL992" s="14"/>
      <c r="JXM992" s="14"/>
      <c r="JXN992" s="14"/>
      <c r="JXO992" s="14"/>
      <c r="JXP992" s="14"/>
      <c r="JXQ992" s="14"/>
      <c r="JXR992" s="14"/>
      <c r="JXS992" s="14"/>
      <c r="JXT992" s="14"/>
      <c r="JXU992" s="14"/>
      <c r="JXV992" s="14"/>
      <c r="JXW992" s="14"/>
      <c r="JXX992" s="14"/>
      <c r="JXY992" s="14"/>
      <c r="JXZ992" s="14"/>
      <c r="JYA992" s="14"/>
      <c r="JYB992" s="14"/>
      <c r="JYC992" s="14"/>
      <c r="JYD992" s="14"/>
      <c r="JYE992" s="14"/>
      <c r="JYF992" s="14"/>
      <c r="JYG992" s="14"/>
      <c r="JYH992" s="14"/>
      <c r="JYI992" s="14"/>
      <c r="JYJ992" s="14"/>
      <c r="JYK992" s="14"/>
      <c r="JYL992" s="14"/>
      <c r="JYM992" s="14"/>
      <c r="JYN992" s="14"/>
      <c r="JYO992" s="14"/>
      <c r="JYP992" s="14"/>
      <c r="JYQ992" s="14"/>
      <c r="JYR992" s="14"/>
      <c r="JYS992" s="14"/>
      <c r="JYT992" s="14"/>
      <c r="JYU992" s="14"/>
      <c r="JYV992" s="14"/>
      <c r="JYW992" s="14"/>
      <c r="JYX992" s="14"/>
      <c r="JYY992" s="14"/>
      <c r="JYZ992" s="14"/>
      <c r="JZA992" s="14"/>
      <c r="JZB992" s="14"/>
      <c r="JZC992" s="14"/>
      <c r="JZD992" s="14"/>
      <c r="JZE992" s="14"/>
      <c r="JZF992" s="14"/>
      <c r="JZG992" s="14"/>
      <c r="JZH992" s="14"/>
      <c r="JZI992" s="14"/>
      <c r="JZJ992" s="14"/>
      <c r="JZK992" s="14"/>
      <c r="JZL992" s="14"/>
      <c r="JZM992" s="14"/>
      <c r="JZN992" s="14"/>
      <c r="JZO992" s="14"/>
      <c r="JZP992" s="14"/>
      <c r="JZQ992" s="14"/>
      <c r="JZR992" s="14"/>
      <c r="JZS992" s="14"/>
      <c r="JZT992" s="14"/>
      <c r="JZU992" s="14"/>
      <c r="JZV992" s="14"/>
      <c r="JZW992" s="14"/>
      <c r="JZX992" s="14"/>
      <c r="JZY992" s="14"/>
      <c r="JZZ992" s="14"/>
      <c r="KAA992" s="14"/>
      <c r="KAB992" s="14"/>
      <c r="KAC992" s="14"/>
      <c r="KAD992" s="14"/>
      <c r="KAE992" s="14"/>
      <c r="KAF992" s="14"/>
      <c r="KAG992" s="14"/>
      <c r="KAH992" s="14"/>
      <c r="KAI992" s="14"/>
      <c r="KAJ992" s="14"/>
      <c r="KAK992" s="14"/>
      <c r="KAL992" s="14"/>
      <c r="KAM992" s="14"/>
      <c r="KAN992" s="14"/>
      <c r="KAO992" s="14"/>
      <c r="KAP992" s="14"/>
      <c r="KAQ992" s="14"/>
      <c r="KAR992" s="14"/>
      <c r="KAS992" s="14"/>
      <c r="KAT992" s="14"/>
      <c r="KAU992" s="14"/>
      <c r="KAV992" s="14"/>
      <c r="KAW992" s="14"/>
      <c r="KAX992" s="14"/>
      <c r="KAY992" s="14"/>
      <c r="KAZ992" s="14"/>
      <c r="KBA992" s="14"/>
      <c r="KBB992" s="14"/>
      <c r="KBC992" s="14"/>
      <c r="KBD992" s="14"/>
      <c r="KBE992" s="14"/>
      <c r="KBF992" s="14"/>
      <c r="KBG992" s="14"/>
      <c r="KBH992" s="14"/>
      <c r="KBI992" s="14"/>
      <c r="KBJ992" s="14"/>
      <c r="KBK992" s="14"/>
      <c r="KBL992" s="14"/>
      <c r="KBM992" s="14"/>
      <c r="KBN992" s="14"/>
      <c r="KBO992" s="14"/>
      <c r="KBP992" s="14"/>
      <c r="KBQ992" s="14"/>
      <c r="KBR992" s="14"/>
      <c r="KBS992" s="14"/>
      <c r="KBT992" s="14"/>
      <c r="KBU992" s="14"/>
      <c r="KBV992" s="14"/>
      <c r="KBW992" s="14"/>
      <c r="KBX992" s="14"/>
      <c r="KBY992" s="14"/>
      <c r="KBZ992" s="14"/>
      <c r="KCA992" s="14"/>
      <c r="KCB992" s="14"/>
      <c r="KCC992" s="14"/>
      <c r="KCD992" s="14"/>
      <c r="KCE992" s="14"/>
      <c r="KCF992" s="14"/>
      <c r="KCG992" s="14"/>
      <c r="KCH992" s="14"/>
      <c r="KCI992" s="14"/>
      <c r="KCJ992" s="14"/>
      <c r="KCK992" s="14"/>
      <c r="KCL992" s="14"/>
      <c r="KCM992" s="14"/>
      <c r="KCN992" s="14"/>
      <c r="KCO992" s="14"/>
      <c r="KCP992" s="14"/>
      <c r="KCQ992" s="14"/>
      <c r="KCR992" s="14"/>
      <c r="KCS992" s="14"/>
      <c r="KCT992" s="14"/>
      <c r="KCU992" s="14"/>
      <c r="KCV992" s="14"/>
      <c r="KCW992" s="14"/>
      <c r="KCX992" s="14"/>
      <c r="KCY992" s="14"/>
      <c r="KCZ992" s="14"/>
      <c r="KDA992" s="14"/>
      <c r="KDB992" s="14"/>
      <c r="KDC992" s="14"/>
      <c r="KDD992" s="14"/>
      <c r="KDE992" s="14"/>
      <c r="KDF992" s="14"/>
      <c r="KDG992" s="14"/>
      <c r="KDH992" s="14"/>
      <c r="KDI992" s="14"/>
      <c r="KDJ992" s="14"/>
      <c r="KDK992" s="14"/>
      <c r="KDL992" s="14"/>
      <c r="KDM992" s="14"/>
      <c r="KDN992" s="14"/>
      <c r="KDO992" s="14"/>
      <c r="KDP992" s="14"/>
      <c r="KDQ992" s="14"/>
      <c r="KDR992" s="14"/>
      <c r="KDS992" s="14"/>
      <c r="KDT992" s="14"/>
      <c r="KDU992" s="14"/>
      <c r="KDV992" s="14"/>
      <c r="KDW992" s="14"/>
      <c r="KDX992" s="14"/>
      <c r="KDY992" s="14"/>
      <c r="KDZ992" s="14"/>
      <c r="KEA992" s="14"/>
      <c r="KEB992" s="14"/>
      <c r="KEC992" s="14"/>
      <c r="KED992" s="14"/>
      <c r="KEE992" s="14"/>
      <c r="KEF992" s="14"/>
      <c r="KEG992" s="14"/>
      <c r="KEH992" s="14"/>
      <c r="KEI992" s="14"/>
      <c r="KEJ992" s="14"/>
      <c r="KEK992" s="14"/>
      <c r="KEL992" s="14"/>
      <c r="KEM992" s="14"/>
      <c r="KEN992" s="14"/>
      <c r="KEO992" s="14"/>
      <c r="KEP992" s="14"/>
      <c r="KEQ992" s="14"/>
      <c r="KER992" s="14"/>
      <c r="KES992" s="14"/>
      <c r="KET992" s="14"/>
      <c r="KEU992" s="14"/>
      <c r="KEV992" s="14"/>
      <c r="KEW992" s="14"/>
      <c r="KEX992" s="14"/>
      <c r="KEY992" s="14"/>
      <c r="KEZ992" s="14"/>
      <c r="KFA992" s="14"/>
      <c r="KFB992" s="14"/>
      <c r="KFC992" s="14"/>
      <c r="KFD992" s="14"/>
      <c r="KFE992" s="14"/>
      <c r="KFF992" s="14"/>
      <c r="KFG992" s="14"/>
      <c r="KFH992" s="14"/>
      <c r="KFI992" s="14"/>
      <c r="KFJ992" s="14"/>
      <c r="KFK992" s="14"/>
      <c r="KFL992" s="14"/>
      <c r="KFM992" s="14"/>
      <c r="KFN992" s="14"/>
      <c r="KFO992" s="14"/>
      <c r="KFP992" s="14"/>
      <c r="KFQ992" s="14"/>
      <c r="KFR992" s="14"/>
      <c r="KFS992" s="14"/>
      <c r="KFT992" s="14"/>
      <c r="KFU992" s="14"/>
      <c r="KFV992" s="14"/>
      <c r="KFW992" s="14"/>
      <c r="KFX992" s="14"/>
      <c r="KFY992" s="14"/>
      <c r="KFZ992" s="14"/>
      <c r="KGA992" s="14"/>
      <c r="KGB992" s="14"/>
      <c r="KGC992" s="14"/>
      <c r="KGD992" s="14"/>
      <c r="KGE992" s="14"/>
      <c r="KGF992" s="14"/>
      <c r="KGG992" s="14"/>
      <c r="KGH992" s="14"/>
      <c r="KGI992" s="14"/>
      <c r="KGJ992" s="14"/>
      <c r="KGK992" s="14"/>
      <c r="KGL992" s="14"/>
      <c r="KGM992" s="14"/>
      <c r="KGN992" s="14"/>
      <c r="KGO992" s="14"/>
      <c r="KGP992" s="14"/>
      <c r="KGQ992" s="14"/>
      <c r="KGR992" s="14"/>
      <c r="KGS992" s="14"/>
      <c r="KGT992" s="14"/>
      <c r="KGU992" s="14"/>
      <c r="KGV992" s="14"/>
      <c r="KGW992" s="14"/>
      <c r="KGX992" s="14"/>
      <c r="KGY992" s="14"/>
      <c r="KGZ992" s="14"/>
      <c r="KHA992" s="14"/>
      <c r="KHB992" s="14"/>
      <c r="KHC992" s="14"/>
      <c r="KHD992" s="14"/>
      <c r="KHE992" s="14"/>
      <c r="KHF992" s="14"/>
      <c r="KHG992" s="14"/>
      <c r="KHH992" s="14"/>
      <c r="KHI992" s="14"/>
      <c r="KHJ992" s="14"/>
      <c r="KHK992" s="14"/>
      <c r="KHL992" s="14"/>
      <c r="KHM992" s="14"/>
      <c r="KHN992" s="14"/>
      <c r="KHO992" s="14"/>
      <c r="KHP992" s="14"/>
      <c r="KHQ992" s="14"/>
      <c r="KHR992" s="14"/>
      <c r="KHS992" s="14"/>
      <c r="KHT992" s="14"/>
      <c r="KHU992" s="14"/>
      <c r="KHV992" s="14"/>
      <c r="KHW992" s="14"/>
      <c r="KHX992" s="14"/>
      <c r="KHY992" s="14"/>
      <c r="KHZ992" s="14"/>
      <c r="KIA992" s="14"/>
      <c r="KIB992" s="14"/>
      <c r="KIC992" s="14"/>
      <c r="KID992" s="14"/>
      <c r="KIE992" s="14"/>
      <c r="KIF992" s="14"/>
      <c r="KIG992" s="14"/>
      <c r="KIH992" s="14"/>
      <c r="KII992" s="14"/>
      <c r="KIJ992" s="14"/>
      <c r="KIK992" s="14"/>
      <c r="KIL992" s="14"/>
      <c r="KIM992" s="14"/>
      <c r="KIN992" s="14"/>
      <c r="KIO992" s="14"/>
      <c r="KIP992" s="14"/>
      <c r="KIQ992" s="14"/>
      <c r="KIR992" s="14"/>
      <c r="KIS992" s="14"/>
      <c r="KIT992" s="14"/>
      <c r="KIU992" s="14"/>
      <c r="KIV992" s="14"/>
      <c r="KIW992" s="14"/>
      <c r="KIX992" s="14"/>
      <c r="KIY992" s="14"/>
      <c r="KIZ992" s="14"/>
      <c r="KJA992" s="14"/>
      <c r="KJB992" s="14"/>
      <c r="KJC992" s="14"/>
      <c r="KJD992" s="14"/>
      <c r="KJE992" s="14"/>
      <c r="KJF992" s="14"/>
      <c r="KJG992" s="14"/>
      <c r="KJH992" s="14"/>
      <c r="KJI992" s="14"/>
      <c r="KJJ992" s="14"/>
      <c r="KJK992" s="14"/>
      <c r="KJL992" s="14"/>
      <c r="KJM992" s="14"/>
      <c r="KJN992" s="14"/>
      <c r="KJO992" s="14"/>
      <c r="KJP992" s="14"/>
      <c r="KJQ992" s="14"/>
      <c r="KJR992" s="14"/>
      <c r="KJS992" s="14"/>
      <c r="KJT992" s="14"/>
      <c r="KJU992" s="14"/>
      <c r="KJV992" s="14"/>
      <c r="KJW992" s="14"/>
      <c r="KJX992" s="14"/>
      <c r="KJY992" s="14"/>
      <c r="KJZ992" s="14"/>
      <c r="KKA992" s="14"/>
      <c r="KKB992" s="14"/>
      <c r="KKC992" s="14"/>
      <c r="KKD992" s="14"/>
      <c r="KKE992" s="14"/>
      <c r="KKF992" s="14"/>
      <c r="KKG992" s="14"/>
      <c r="KKH992" s="14"/>
      <c r="KKI992" s="14"/>
      <c r="KKJ992" s="14"/>
      <c r="KKK992" s="14"/>
      <c r="KKL992" s="14"/>
      <c r="KKM992" s="14"/>
      <c r="KKN992" s="14"/>
      <c r="KKO992" s="14"/>
      <c r="KKP992" s="14"/>
      <c r="KKQ992" s="14"/>
      <c r="KKR992" s="14"/>
      <c r="KKS992" s="14"/>
      <c r="KKT992" s="14"/>
      <c r="KKU992" s="14"/>
      <c r="KKV992" s="14"/>
      <c r="KKW992" s="14"/>
      <c r="KKX992" s="14"/>
      <c r="KKY992" s="14"/>
      <c r="KKZ992" s="14"/>
      <c r="KLA992" s="14"/>
      <c r="KLB992" s="14"/>
      <c r="KLC992" s="14"/>
      <c r="KLD992" s="14"/>
      <c r="KLE992" s="14"/>
      <c r="KLF992" s="14"/>
      <c r="KLG992" s="14"/>
      <c r="KLH992" s="14"/>
      <c r="KLI992" s="14"/>
      <c r="KLJ992" s="14"/>
      <c r="KLK992" s="14"/>
      <c r="KLL992" s="14"/>
      <c r="KLM992" s="14"/>
      <c r="KLN992" s="14"/>
      <c r="KLO992" s="14"/>
      <c r="KLP992" s="14"/>
      <c r="KLQ992" s="14"/>
      <c r="KLR992" s="14"/>
      <c r="KLS992" s="14"/>
      <c r="KLT992" s="14"/>
      <c r="KLU992" s="14"/>
      <c r="KLV992" s="14"/>
      <c r="KLW992" s="14"/>
      <c r="KLX992" s="14"/>
      <c r="KLY992" s="14"/>
      <c r="KLZ992" s="14"/>
      <c r="KMA992" s="14"/>
      <c r="KMB992" s="14"/>
      <c r="KMC992" s="14"/>
      <c r="KMD992" s="14"/>
      <c r="KME992" s="14"/>
      <c r="KMF992" s="14"/>
      <c r="KMG992" s="14"/>
      <c r="KMH992" s="14"/>
      <c r="KMI992" s="14"/>
      <c r="KMJ992" s="14"/>
      <c r="KMK992" s="14"/>
      <c r="KML992" s="14"/>
      <c r="KMM992" s="14"/>
      <c r="KMN992" s="14"/>
      <c r="KMO992" s="14"/>
      <c r="KMP992" s="14"/>
      <c r="KMQ992" s="14"/>
      <c r="KMR992" s="14"/>
      <c r="KMS992" s="14"/>
      <c r="KMT992" s="14"/>
      <c r="KMU992" s="14"/>
      <c r="KMV992" s="14"/>
      <c r="KMW992" s="14"/>
      <c r="KMX992" s="14"/>
      <c r="KMY992" s="14"/>
      <c r="KMZ992" s="14"/>
      <c r="KNA992" s="14"/>
      <c r="KNB992" s="14"/>
      <c r="KNC992" s="14"/>
      <c r="KND992" s="14"/>
      <c r="KNE992" s="14"/>
      <c r="KNF992" s="14"/>
      <c r="KNG992" s="14"/>
      <c r="KNH992" s="14"/>
      <c r="KNI992" s="14"/>
      <c r="KNJ992" s="14"/>
      <c r="KNK992" s="14"/>
      <c r="KNL992" s="14"/>
      <c r="KNM992" s="14"/>
      <c r="KNN992" s="14"/>
      <c r="KNO992" s="14"/>
      <c r="KNP992" s="14"/>
      <c r="KNQ992" s="14"/>
      <c r="KNR992" s="14"/>
      <c r="KNS992" s="14"/>
      <c r="KNT992" s="14"/>
      <c r="KNU992" s="14"/>
      <c r="KNV992" s="14"/>
      <c r="KNW992" s="14"/>
      <c r="KNX992" s="14"/>
      <c r="KNY992" s="14"/>
      <c r="KNZ992" s="14"/>
      <c r="KOA992" s="14"/>
      <c r="KOB992" s="14"/>
      <c r="KOC992" s="14"/>
      <c r="KOD992" s="14"/>
      <c r="KOE992" s="14"/>
      <c r="KOF992" s="14"/>
      <c r="KOG992" s="14"/>
      <c r="KOH992" s="14"/>
      <c r="KOI992" s="14"/>
      <c r="KOJ992" s="14"/>
      <c r="KOK992" s="14"/>
      <c r="KOL992" s="14"/>
      <c r="KOM992" s="14"/>
      <c r="KON992" s="14"/>
      <c r="KOO992" s="14"/>
      <c r="KOP992" s="14"/>
      <c r="KOQ992" s="14"/>
      <c r="KOR992" s="14"/>
      <c r="KOS992" s="14"/>
      <c r="KOT992" s="14"/>
      <c r="KOU992" s="14"/>
      <c r="KOV992" s="14"/>
      <c r="KOW992" s="14"/>
      <c r="KOX992" s="14"/>
      <c r="KOY992" s="14"/>
      <c r="KOZ992" s="14"/>
      <c r="KPA992" s="14"/>
      <c r="KPB992" s="14"/>
      <c r="KPC992" s="14"/>
      <c r="KPD992" s="14"/>
      <c r="KPE992" s="14"/>
      <c r="KPF992" s="14"/>
      <c r="KPG992" s="14"/>
      <c r="KPH992" s="14"/>
      <c r="KPI992" s="14"/>
      <c r="KPJ992" s="14"/>
      <c r="KPK992" s="14"/>
      <c r="KPL992" s="14"/>
      <c r="KPM992" s="14"/>
      <c r="KPN992" s="14"/>
      <c r="KPO992" s="14"/>
      <c r="KPP992" s="14"/>
      <c r="KPQ992" s="14"/>
      <c r="KPR992" s="14"/>
      <c r="KPS992" s="14"/>
      <c r="KPT992" s="14"/>
      <c r="KPU992" s="14"/>
      <c r="KPV992" s="14"/>
      <c r="KPW992" s="14"/>
      <c r="KPX992" s="14"/>
      <c r="KPY992" s="14"/>
      <c r="KPZ992" s="14"/>
      <c r="KQA992" s="14"/>
      <c r="KQB992" s="14"/>
      <c r="KQC992" s="14"/>
      <c r="KQD992" s="14"/>
      <c r="KQE992" s="14"/>
      <c r="KQF992" s="14"/>
      <c r="KQG992" s="14"/>
      <c r="KQH992" s="14"/>
      <c r="KQI992" s="14"/>
      <c r="KQJ992" s="14"/>
      <c r="KQK992" s="14"/>
      <c r="KQL992" s="14"/>
      <c r="KQM992" s="14"/>
      <c r="KQN992" s="14"/>
      <c r="KQO992" s="14"/>
      <c r="KQP992" s="14"/>
      <c r="KQQ992" s="14"/>
      <c r="KQR992" s="14"/>
      <c r="KQS992" s="14"/>
      <c r="KQT992" s="14"/>
      <c r="KQU992" s="14"/>
      <c r="KQV992" s="14"/>
      <c r="KQW992" s="14"/>
      <c r="KQX992" s="14"/>
      <c r="KQY992" s="14"/>
      <c r="KQZ992" s="14"/>
      <c r="KRA992" s="14"/>
      <c r="KRB992" s="14"/>
      <c r="KRC992" s="14"/>
      <c r="KRD992" s="14"/>
      <c r="KRE992" s="14"/>
      <c r="KRF992" s="14"/>
      <c r="KRG992" s="14"/>
      <c r="KRH992" s="14"/>
      <c r="KRI992" s="14"/>
      <c r="KRJ992" s="14"/>
      <c r="KRK992" s="14"/>
      <c r="KRL992" s="14"/>
      <c r="KRM992" s="14"/>
      <c r="KRN992" s="14"/>
      <c r="KRO992" s="14"/>
      <c r="KRP992" s="14"/>
      <c r="KRQ992" s="14"/>
      <c r="KRR992" s="14"/>
      <c r="KRS992" s="14"/>
      <c r="KRT992" s="14"/>
      <c r="KRU992" s="14"/>
      <c r="KRV992" s="14"/>
      <c r="KRW992" s="14"/>
      <c r="KRX992" s="14"/>
      <c r="KRY992" s="14"/>
      <c r="KRZ992" s="14"/>
      <c r="KSA992" s="14"/>
      <c r="KSB992" s="14"/>
      <c r="KSC992" s="14"/>
      <c r="KSD992" s="14"/>
      <c r="KSE992" s="14"/>
      <c r="KSF992" s="14"/>
      <c r="KSG992" s="14"/>
      <c r="KSH992" s="14"/>
      <c r="KSI992" s="14"/>
      <c r="KSJ992" s="14"/>
      <c r="KSK992" s="14"/>
      <c r="KSL992" s="14"/>
      <c r="KSM992" s="14"/>
      <c r="KSN992" s="14"/>
      <c r="KSO992" s="14"/>
      <c r="KSP992" s="14"/>
      <c r="KSQ992" s="14"/>
      <c r="KSR992" s="14"/>
      <c r="KSS992" s="14"/>
      <c r="KST992" s="14"/>
      <c r="KSU992" s="14"/>
      <c r="KSV992" s="14"/>
      <c r="KSW992" s="14"/>
      <c r="KSX992" s="14"/>
      <c r="KSY992" s="14"/>
      <c r="KSZ992" s="14"/>
      <c r="KTA992" s="14"/>
      <c r="KTB992" s="14"/>
      <c r="KTC992" s="14"/>
      <c r="KTD992" s="14"/>
      <c r="KTE992" s="14"/>
      <c r="KTF992" s="14"/>
      <c r="KTG992" s="14"/>
      <c r="KTH992" s="14"/>
      <c r="KTI992" s="14"/>
      <c r="KTJ992" s="14"/>
      <c r="KTK992" s="14"/>
      <c r="KTL992" s="14"/>
      <c r="KTM992" s="14"/>
      <c r="KTN992" s="14"/>
      <c r="KTO992" s="14"/>
      <c r="KTP992" s="14"/>
      <c r="KTQ992" s="14"/>
      <c r="KTR992" s="14"/>
      <c r="KTS992" s="14"/>
      <c r="KTT992" s="14"/>
      <c r="KTU992" s="14"/>
      <c r="KTV992" s="14"/>
      <c r="KTW992" s="14"/>
      <c r="KTX992" s="14"/>
      <c r="KTY992" s="14"/>
      <c r="KTZ992" s="14"/>
      <c r="KUA992" s="14"/>
      <c r="KUB992" s="14"/>
      <c r="KUC992" s="14"/>
      <c r="KUD992" s="14"/>
      <c r="KUE992" s="14"/>
      <c r="KUF992" s="14"/>
      <c r="KUG992" s="14"/>
      <c r="KUH992" s="14"/>
      <c r="KUI992" s="14"/>
      <c r="KUJ992" s="14"/>
      <c r="KUK992" s="14"/>
      <c r="KUL992" s="14"/>
      <c r="KUM992" s="14"/>
      <c r="KUN992" s="14"/>
      <c r="KUO992" s="14"/>
      <c r="KUP992" s="14"/>
      <c r="KUQ992" s="14"/>
      <c r="KUR992" s="14"/>
      <c r="KUS992" s="14"/>
      <c r="KUT992" s="14"/>
      <c r="KUU992" s="14"/>
      <c r="KUV992" s="14"/>
      <c r="KUW992" s="14"/>
      <c r="KUX992" s="14"/>
      <c r="KUY992" s="14"/>
      <c r="KUZ992" s="14"/>
      <c r="KVA992" s="14"/>
      <c r="KVB992" s="14"/>
      <c r="KVC992" s="14"/>
      <c r="KVD992" s="14"/>
      <c r="KVE992" s="14"/>
      <c r="KVF992" s="14"/>
      <c r="KVG992" s="14"/>
      <c r="KVH992" s="14"/>
      <c r="KVI992" s="14"/>
      <c r="KVJ992" s="14"/>
      <c r="KVK992" s="14"/>
      <c r="KVL992" s="14"/>
      <c r="KVM992" s="14"/>
      <c r="KVN992" s="14"/>
      <c r="KVO992" s="14"/>
      <c r="KVP992" s="14"/>
      <c r="KVQ992" s="14"/>
      <c r="KVR992" s="14"/>
      <c r="KVS992" s="14"/>
      <c r="KVT992" s="14"/>
      <c r="KVU992" s="14"/>
      <c r="KVV992" s="14"/>
      <c r="KVW992" s="14"/>
      <c r="KVX992" s="14"/>
      <c r="KVY992" s="14"/>
      <c r="KVZ992" s="14"/>
      <c r="KWA992" s="14"/>
      <c r="KWB992" s="14"/>
      <c r="KWC992" s="14"/>
      <c r="KWD992" s="14"/>
      <c r="KWE992" s="14"/>
      <c r="KWF992" s="14"/>
      <c r="KWG992" s="14"/>
      <c r="KWH992" s="14"/>
      <c r="KWI992" s="14"/>
      <c r="KWJ992" s="14"/>
      <c r="KWK992" s="14"/>
      <c r="KWL992" s="14"/>
      <c r="KWM992" s="14"/>
      <c r="KWN992" s="14"/>
      <c r="KWO992" s="14"/>
      <c r="KWP992" s="14"/>
      <c r="KWQ992" s="14"/>
      <c r="KWR992" s="14"/>
      <c r="KWS992" s="14"/>
      <c r="KWT992" s="14"/>
      <c r="KWU992" s="14"/>
      <c r="KWV992" s="14"/>
      <c r="KWW992" s="14"/>
      <c r="KWX992" s="14"/>
      <c r="KWY992" s="14"/>
      <c r="KWZ992" s="14"/>
      <c r="KXA992" s="14"/>
      <c r="KXB992" s="14"/>
      <c r="KXC992" s="14"/>
      <c r="KXD992" s="14"/>
      <c r="KXE992" s="14"/>
      <c r="KXF992" s="14"/>
      <c r="KXG992" s="14"/>
      <c r="KXH992" s="14"/>
      <c r="KXI992" s="14"/>
      <c r="KXJ992" s="14"/>
      <c r="KXK992" s="14"/>
      <c r="KXL992" s="14"/>
      <c r="KXM992" s="14"/>
      <c r="KXN992" s="14"/>
      <c r="KXO992" s="14"/>
      <c r="KXP992" s="14"/>
      <c r="KXQ992" s="14"/>
      <c r="KXR992" s="14"/>
      <c r="KXS992" s="14"/>
      <c r="KXT992" s="14"/>
      <c r="KXU992" s="14"/>
      <c r="KXV992" s="14"/>
      <c r="KXW992" s="14"/>
      <c r="KXX992" s="14"/>
      <c r="KXY992" s="14"/>
      <c r="KXZ992" s="14"/>
      <c r="KYA992" s="14"/>
      <c r="KYB992" s="14"/>
      <c r="KYC992" s="14"/>
      <c r="KYD992" s="14"/>
      <c r="KYE992" s="14"/>
      <c r="KYF992" s="14"/>
      <c r="KYG992" s="14"/>
      <c r="KYH992" s="14"/>
      <c r="KYI992" s="14"/>
      <c r="KYJ992" s="14"/>
      <c r="KYK992" s="14"/>
      <c r="KYL992" s="14"/>
      <c r="KYM992" s="14"/>
      <c r="KYN992" s="14"/>
      <c r="KYO992" s="14"/>
      <c r="KYP992" s="14"/>
      <c r="KYQ992" s="14"/>
      <c r="KYR992" s="14"/>
      <c r="KYS992" s="14"/>
      <c r="KYT992" s="14"/>
      <c r="KYU992" s="14"/>
      <c r="KYV992" s="14"/>
      <c r="KYW992" s="14"/>
      <c r="KYX992" s="14"/>
      <c r="KYY992" s="14"/>
      <c r="KYZ992" s="14"/>
      <c r="KZA992" s="14"/>
      <c r="KZB992" s="14"/>
      <c r="KZC992" s="14"/>
      <c r="KZD992" s="14"/>
      <c r="KZE992" s="14"/>
      <c r="KZF992" s="14"/>
      <c r="KZG992" s="14"/>
      <c r="KZH992" s="14"/>
      <c r="KZI992" s="14"/>
      <c r="KZJ992" s="14"/>
      <c r="KZK992" s="14"/>
      <c r="KZL992" s="14"/>
      <c r="KZM992" s="14"/>
      <c r="KZN992" s="14"/>
      <c r="KZO992" s="14"/>
      <c r="KZP992" s="14"/>
      <c r="KZQ992" s="14"/>
      <c r="KZR992" s="14"/>
      <c r="KZS992" s="14"/>
      <c r="KZT992" s="14"/>
      <c r="KZU992" s="14"/>
      <c r="KZV992" s="14"/>
      <c r="KZW992" s="14"/>
      <c r="KZX992" s="14"/>
      <c r="KZY992" s="14"/>
      <c r="KZZ992" s="14"/>
      <c r="LAA992" s="14"/>
      <c r="LAB992" s="14"/>
      <c r="LAC992" s="14"/>
      <c r="LAD992" s="14"/>
      <c r="LAE992" s="14"/>
      <c r="LAF992" s="14"/>
      <c r="LAG992" s="14"/>
      <c r="LAH992" s="14"/>
      <c r="LAI992" s="14"/>
      <c r="LAJ992" s="14"/>
      <c r="LAK992" s="14"/>
      <c r="LAL992" s="14"/>
      <c r="LAM992" s="14"/>
      <c r="LAN992" s="14"/>
      <c r="LAO992" s="14"/>
      <c r="LAP992" s="14"/>
      <c r="LAQ992" s="14"/>
      <c r="LAR992" s="14"/>
      <c r="LAS992" s="14"/>
      <c r="LAT992" s="14"/>
      <c r="LAU992" s="14"/>
      <c r="LAV992" s="14"/>
      <c r="LAW992" s="14"/>
      <c r="LAX992" s="14"/>
      <c r="LAY992" s="14"/>
      <c r="LAZ992" s="14"/>
      <c r="LBA992" s="14"/>
      <c r="LBB992" s="14"/>
      <c r="LBC992" s="14"/>
      <c r="LBD992" s="14"/>
      <c r="LBE992" s="14"/>
      <c r="LBF992" s="14"/>
      <c r="LBG992" s="14"/>
      <c r="LBH992" s="14"/>
      <c r="LBI992" s="14"/>
      <c r="LBJ992" s="14"/>
      <c r="LBK992" s="14"/>
      <c r="LBL992" s="14"/>
      <c r="LBM992" s="14"/>
      <c r="LBN992" s="14"/>
      <c r="LBO992" s="14"/>
      <c r="LBP992" s="14"/>
      <c r="LBQ992" s="14"/>
      <c r="LBR992" s="14"/>
      <c r="LBS992" s="14"/>
      <c r="LBT992" s="14"/>
      <c r="LBU992" s="14"/>
      <c r="LBV992" s="14"/>
      <c r="LBW992" s="14"/>
      <c r="LBX992" s="14"/>
      <c r="LBY992" s="14"/>
      <c r="LBZ992" s="14"/>
      <c r="LCA992" s="14"/>
      <c r="LCB992" s="14"/>
      <c r="LCC992" s="14"/>
      <c r="LCD992" s="14"/>
      <c r="LCE992" s="14"/>
      <c r="LCF992" s="14"/>
      <c r="LCG992" s="14"/>
      <c r="LCH992" s="14"/>
      <c r="LCI992" s="14"/>
      <c r="LCJ992" s="14"/>
      <c r="LCK992" s="14"/>
      <c r="LCL992" s="14"/>
      <c r="LCM992" s="14"/>
      <c r="LCN992" s="14"/>
      <c r="LCO992" s="14"/>
      <c r="LCP992" s="14"/>
      <c r="LCQ992" s="14"/>
      <c r="LCR992" s="14"/>
      <c r="LCS992" s="14"/>
      <c r="LCT992" s="14"/>
      <c r="LCU992" s="14"/>
      <c r="LCV992" s="14"/>
      <c r="LCW992" s="14"/>
      <c r="LCX992" s="14"/>
      <c r="LCY992" s="14"/>
      <c r="LCZ992" s="14"/>
      <c r="LDA992" s="14"/>
      <c r="LDB992" s="14"/>
      <c r="LDC992" s="14"/>
      <c r="LDD992" s="14"/>
      <c r="LDE992" s="14"/>
      <c r="LDF992" s="14"/>
      <c r="LDG992" s="14"/>
      <c r="LDH992" s="14"/>
      <c r="LDI992" s="14"/>
      <c r="LDJ992" s="14"/>
      <c r="LDK992" s="14"/>
      <c r="LDL992" s="14"/>
      <c r="LDM992" s="14"/>
      <c r="LDN992" s="14"/>
      <c r="LDO992" s="14"/>
      <c r="LDP992" s="14"/>
      <c r="LDQ992" s="14"/>
      <c r="LDR992" s="14"/>
      <c r="LDS992" s="14"/>
      <c r="LDT992" s="14"/>
      <c r="LDU992" s="14"/>
      <c r="LDV992" s="14"/>
      <c r="LDW992" s="14"/>
      <c r="LDX992" s="14"/>
      <c r="LDY992" s="14"/>
      <c r="LDZ992" s="14"/>
      <c r="LEA992" s="14"/>
      <c r="LEB992" s="14"/>
      <c r="LEC992" s="14"/>
      <c r="LED992" s="14"/>
      <c r="LEE992" s="14"/>
      <c r="LEF992" s="14"/>
      <c r="LEG992" s="14"/>
      <c r="LEH992" s="14"/>
      <c r="LEI992" s="14"/>
      <c r="LEJ992" s="14"/>
      <c r="LEK992" s="14"/>
      <c r="LEL992" s="14"/>
      <c r="LEM992" s="14"/>
      <c r="LEN992" s="14"/>
      <c r="LEO992" s="14"/>
      <c r="LEP992" s="14"/>
      <c r="LEQ992" s="14"/>
      <c r="LER992" s="14"/>
      <c r="LES992" s="14"/>
      <c r="LET992" s="14"/>
      <c r="LEU992" s="14"/>
      <c r="LEV992" s="14"/>
      <c r="LEW992" s="14"/>
      <c r="LEX992" s="14"/>
      <c r="LEY992" s="14"/>
      <c r="LEZ992" s="14"/>
      <c r="LFA992" s="14"/>
      <c r="LFB992" s="14"/>
      <c r="LFC992" s="14"/>
      <c r="LFD992" s="14"/>
      <c r="LFE992" s="14"/>
      <c r="LFF992" s="14"/>
      <c r="LFG992" s="14"/>
      <c r="LFH992" s="14"/>
      <c r="LFI992" s="14"/>
      <c r="LFJ992" s="14"/>
      <c r="LFK992" s="14"/>
      <c r="LFL992" s="14"/>
      <c r="LFM992" s="14"/>
      <c r="LFN992" s="14"/>
      <c r="LFO992" s="14"/>
      <c r="LFP992" s="14"/>
      <c r="LFQ992" s="14"/>
      <c r="LFR992" s="14"/>
      <c r="LFS992" s="14"/>
      <c r="LFT992" s="14"/>
      <c r="LFU992" s="14"/>
      <c r="LFV992" s="14"/>
      <c r="LFW992" s="14"/>
      <c r="LFX992" s="14"/>
      <c r="LFY992" s="14"/>
      <c r="LFZ992" s="14"/>
      <c r="LGA992" s="14"/>
      <c r="LGB992" s="14"/>
      <c r="LGC992" s="14"/>
      <c r="LGD992" s="14"/>
      <c r="LGE992" s="14"/>
      <c r="LGF992" s="14"/>
      <c r="LGG992" s="14"/>
      <c r="LGH992" s="14"/>
      <c r="LGI992" s="14"/>
      <c r="LGJ992" s="14"/>
      <c r="LGK992" s="14"/>
      <c r="LGL992" s="14"/>
      <c r="LGM992" s="14"/>
      <c r="LGN992" s="14"/>
      <c r="LGO992" s="14"/>
      <c r="LGP992" s="14"/>
      <c r="LGQ992" s="14"/>
      <c r="LGR992" s="14"/>
      <c r="LGS992" s="14"/>
      <c r="LGT992" s="14"/>
      <c r="LGU992" s="14"/>
      <c r="LGV992" s="14"/>
      <c r="LGW992" s="14"/>
      <c r="LGX992" s="14"/>
      <c r="LGY992" s="14"/>
      <c r="LGZ992" s="14"/>
      <c r="LHA992" s="14"/>
      <c r="LHB992" s="14"/>
      <c r="LHC992" s="14"/>
      <c r="LHD992" s="14"/>
      <c r="LHE992" s="14"/>
      <c r="LHF992" s="14"/>
      <c r="LHG992" s="14"/>
      <c r="LHH992" s="14"/>
      <c r="LHI992" s="14"/>
      <c r="LHJ992" s="14"/>
      <c r="LHK992" s="14"/>
      <c r="LHL992" s="14"/>
      <c r="LHM992" s="14"/>
      <c r="LHN992" s="14"/>
      <c r="LHO992" s="14"/>
      <c r="LHP992" s="14"/>
      <c r="LHQ992" s="14"/>
      <c r="LHR992" s="14"/>
      <c r="LHS992" s="14"/>
      <c r="LHT992" s="14"/>
      <c r="LHU992" s="14"/>
      <c r="LHV992" s="14"/>
      <c r="LHW992" s="14"/>
      <c r="LHX992" s="14"/>
      <c r="LHY992" s="14"/>
      <c r="LHZ992" s="14"/>
      <c r="LIA992" s="14"/>
      <c r="LIB992" s="14"/>
      <c r="LIC992" s="14"/>
      <c r="LID992" s="14"/>
      <c r="LIE992" s="14"/>
      <c r="LIF992" s="14"/>
      <c r="LIG992" s="14"/>
      <c r="LIH992" s="14"/>
      <c r="LII992" s="14"/>
      <c r="LIJ992" s="14"/>
      <c r="LIK992" s="14"/>
      <c r="LIL992" s="14"/>
      <c r="LIM992" s="14"/>
      <c r="LIN992" s="14"/>
      <c r="LIO992" s="14"/>
      <c r="LIP992" s="14"/>
      <c r="LIQ992" s="14"/>
      <c r="LIR992" s="14"/>
      <c r="LIS992" s="14"/>
      <c r="LIT992" s="14"/>
      <c r="LIU992" s="14"/>
      <c r="LIV992" s="14"/>
      <c r="LIW992" s="14"/>
      <c r="LIX992" s="14"/>
      <c r="LIY992" s="14"/>
      <c r="LIZ992" s="14"/>
      <c r="LJA992" s="14"/>
      <c r="LJB992" s="14"/>
      <c r="LJC992" s="14"/>
      <c r="LJD992" s="14"/>
      <c r="LJE992" s="14"/>
      <c r="LJF992" s="14"/>
      <c r="LJG992" s="14"/>
      <c r="LJH992" s="14"/>
      <c r="LJI992" s="14"/>
      <c r="LJJ992" s="14"/>
      <c r="LJK992" s="14"/>
      <c r="LJL992" s="14"/>
      <c r="LJM992" s="14"/>
      <c r="LJN992" s="14"/>
      <c r="LJO992" s="14"/>
      <c r="LJP992" s="14"/>
      <c r="LJQ992" s="14"/>
      <c r="LJR992" s="14"/>
      <c r="LJS992" s="14"/>
      <c r="LJT992" s="14"/>
      <c r="LJU992" s="14"/>
      <c r="LJV992" s="14"/>
      <c r="LJW992" s="14"/>
      <c r="LJX992" s="14"/>
      <c r="LJY992" s="14"/>
      <c r="LJZ992" s="14"/>
      <c r="LKA992" s="14"/>
      <c r="LKB992" s="14"/>
      <c r="LKC992" s="14"/>
      <c r="LKD992" s="14"/>
      <c r="LKE992" s="14"/>
      <c r="LKF992" s="14"/>
      <c r="LKG992" s="14"/>
      <c r="LKH992" s="14"/>
      <c r="LKI992" s="14"/>
      <c r="LKJ992" s="14"/>
      <c r="LKK992" s="14"/>
      <c r="LKL992" s="14"/>
      <c r="LKM992" s="14"/>
      <c r="LKN992" s="14"/>
      <c r="LKO992" s="14"/>
      <c r="LKP992" s="14"/>
      <c r="LKQ992" s="14"/>
      <c r="LKR992" s="14"/>
      <c r="LKS992" s="14"/>
      <c r="LKT992" s="14"/>
      <c r="LKU992" s="14"/>
      <c r="LKV992" s="14"/>
      <c r="LKW992" s="14"/>
      <c r="LKX992" s="14"/>
      <c r="LKY992" s="14"/>
      <c r="LKZ992" s="14"/>
      <c r="LLA992" s="14"/>
      <c r="LLB992" s="14"/>
      <c r="LLC992" s="14"/>
      <c r="LLD992" s="14"/>
      <c r="LLE992" s="14"/>
      <c r="LLF992" s="14"/>
      <c r="LLG992" s="14"/>
      <c r="LLH992" s="14"/>
      <c r="LLI992" s="14"/>
      <c r="LLJ992" s="14"/>
      <c r="LLK992" s="14"/>
      <c r="LLL992" s="14"/>
      <c r="LLM992" s="14"/>
      <c r="LLN992" s="14"/>
      <c r="LLO992" s="14"/>
      <c r="LLP992" s="14"/>
      <c r="LLQ992" s="14"/>
      <c r="LLR992" s="14"/>
      <c r="LLS992" s="14"/>
      <c r="LLT992" s="14"/>
      <c r="LLU992" s="14"/>
      <c r="LLV992" s="14"/>
      <c r="LLW992" s="14"/>
      <c r="LLX992" s="14"/>
      <c r="LLY992" s="14"/>
      <c r="LLZ992" s="14"/>
      <c r="LMA992" s="14"/>
      <c r="LMB992" s="14"/>
      <c r="LMC992" s="14"/>
      <c r="LMD992" s="14"/>
      <c r="LME992" s="14"/>
      <c r="LMF992" s="14"/>
      <c r="LMG992" s="14"/>
      <c r="LMH992" s="14"/>
      <c r="LMI992" s="14"/>
      <c r="LMJ992" s="14"/>
      <c r="LMK992" s="14"/>
      <c r="LML992" s="14"/>
      <c r="LMM992" s="14"/>
      <c r="LMN992" s="14"/>
      <c r="LMO992" s="14"/>
      <c r="LMP992" s="14"/>
      <c r="LMQ992" s="14"/>
      <c r="LMR992" s="14"/>
      <c r="LMS992" s="14"/>
      <c r="LMT992" s="14"/>
      <c r="LMU992" s="14"/>
      <c r="LMV992" s="14"/>
      <c r="LMW992" s="14"/>
      <c r="LMX992" s="14"/>
      <c r="LMY992" s="14"/>
      <c r="LMZ992" s="14"/>
      <c r="LNA992" s="14"/>
      <c r="LNB992" s="14"/>
      <c r="LNC992" s="14"/>
      <c r="LND992" s="14"/>
      <c r="LNE992" s="14"/>
      <c r="LNF992" s="14"/>
      <c r="LNG992" s="14"/>
      <c r="LNH992" s="14"/>
      <c r="LNI992" s="14"/>
      <c r="LNJ992" s="14"/>
      <c r="LNK992" s="14"/>
      <c r="LNL992" s="14"/>
      <c r="LNM992" s="14"/>
      <c r="LNN992" s="14"/>
      <c r="LNO992" s="14"/>
      <c r="LNP992" s="14"/>
      <c r="LNQ992" s="14"/>
      <c r="LNR992" s="14"/>
      <c r="LNS992" s="14"/>
      <c r="LNT992" s="14"/>
      <c r="LNU992" s="14"/>
      <c r="LNV992" s="14"/>
      <c r="LNW992" s="14"/>
      <c r="LNX992" s="14"/>
      <c r="LNY992" s="14"/>
      <c r="LNZ992" s="14"/>
      <c r="LOA992" s="14"/>
      <c r="LOB992" s="14"/>
      <c r="LOC992" s="14"/>
      <c r="LOD992" s="14"/>
      <c r="LOE992" s="14"/>
      <c r="LOF992" s="14"/>
      <c r="LOG992" s="14"/>
      <c r="LOH992" s="14"/>
      <c r="LOI992" s="14"/>
      <c r="LOJ992" s="14"/>
      <c r="LOK992" s="14"/>
      <c r="LOL992" s="14"/>
      <c r="LOM992" s="14"/>
      <c r="LON992" s="14"/>
      <c r="LOO992" s="14"/>
      <c r="LOP992" s="14"/>
      <c r="LOQ992" s="14"/>
      <c r="LOR992" s="14"/>
      <c r="LOS992" s="14"/>
      <c r="LOT992" s="14"/>
      <c r="LOU992" s="14"/>
      <c r="LOV992" s="14"/>
      <c r="LOW992" s="14"/>
      <c r="LOX992" s="14"/>
      <c r="LOY992" s="14"/>
      <c r="LOZ992" s="14"/>
      <c r="LPA992" s="14"/>
      <c r="LPB992" s="14"/>
      <c r="LPC992" s="14"/>
      <c r="LPD992" s="14"/>
      <c r="LPE992" s="14"/>
      <c r="LPF992" s="14"/>
      <c r="LPG992" s="14"/>
      <c r="LPH992" s="14"/>
      <c r="LPI992" s="14"/>
      <c r="LPJ992" s="14"/>
      <c r="LPK992" s="14"/>
      <c r="LPL992" s="14"/>
      <c r="LPM992" s="14"/>
      <c r="LPN992" s="14"/>
      <c r="LPO992" s="14"/>
      <c r="LPP992" s="14"/>
      <c r="LPQ992" s="14"/>
      <c r="LPR992" s="14"/>
      <c r="LPS992" s="14"/>
      <c r="LPT992" s="14"/>
      <c r="LPU992" s="14"/>
      <c r="LPV992" s="14"/>
      <c r="LPW992" s="14"/>
      <c r="LPX992" s="14"/>
      <c r="LPY992" s="14"/>
      <c r="LPZ992" s="14"/>
      <c r="LQA992" s="14"/>
      <c r="LQB992" s="14"/>
      <c r="LQC992" s="14"/>
      <c r="LQD992" s="14"/>
      <c r="LQE992" s="14"/>
      <c r="LQF992" s="14"/>
      <c r="LQG992" s="14"/>
      <c r="LQH992" s="14"/>
      <c r="LQI992" s="14"/>
      <c r="LQJ992" s="14"/>
      <c r="LQK992" s="14"/>
      <c r="LQL992" s="14"/>
      <c r="LQM992" s="14"/>
      <c r="LQN992" s="14"/>
      <c r="LQO992" s="14"/>
      <c r="LQP992" s="14"/>
      <c r="LQQ992" s="14"/>
      <c r="LQR992" s="14"/>
      <c r="LQS992" s="14"/>
      <c r="LQT992" s="14"/>
      <c r="LQU992" s="14"/>
      <c r="LQV992" s="14"/>
      <c r="LQW992" s="14"/>
      <c r="LQX992" s="14"/>
      <c r="LQY992" s="14"/>
      <c r="LQZ992" s="14"/>
      <c r="LRA992" s="14"/>
      <c r="LRB992" s="14"/>
      <c r="LRC992" s="14"/>
      <c r="LRD992" s="14"/>
      <c r="LRE992" s="14"/>
      <c r="LRF992" s="14"/>
      <c r="LRG992" s="14"/>
      <c r="LRH992" s="14"/>
      <c r="LRI992" s="14"/>
      <c r="LRJ992" s="14"/>
      <c r="LRK992" s="14"/>
      <c r="LRL992" s="14"/>
      <c r="LRM992" s="14"/>
      <c r="LRN992" s="14"/>
      <c r="LRO992" s="14"/>
      <c r="LRP992" s="14"/>
      <c r="LRQ992" s="14"/>
      <c r="LRR992" s="14"/>
      <c r="LRS992" s="14"/>
      <c r="LRT992" s="14"/>
      <c r="LRU992" s="14"/>
      <c r="LRV992" s="14"/>
      <c r="LRW992" s="14"/>
      <c r="LRX992" s="14"/>
      <c r="LRY992" s="14"/>
      <c r="LRZ992" s="14"/>
      <c r="LSA992" s="14"/>
      <c r="LSB992" s="14"/>
      <c r="LSC992" s="14"/>
      <c r="LSD992" s="14"/>
      <c r="LSE992" s="14"/>
      <c r="LSF992" s="14"/>
      <c r="LSG992" s="14"/>
      <c r="LSH992" s="14"/>
      <c r="LSI992" s="14"/>
      <c r="LSJ992" s="14"/>
      <c r="LSK992" s="14"/>
      <c r="LSL992" s="14"/>
      <c r="LSM992" s="14"/>
      <c r="LSN992" s="14"/>
      <c r="LSO992" s="14"/>
      <c r="LSP992" s="14"/>
      <c r="LSQ992" s="14"/>
      <c r="LSR992" s="14"/>
      <c r="LSS992" s="14"/>
      <c r="LST992" s="14"/>
      <c r="LSU992" s="14"/>
      <c r="LSV992" s="14"/>
      <c r="LSW992" s="14"/>
      <c r="LSX992" s="14"/>
      <c r="LSY992" s="14"/>
      <c r="LSZ992" s="14"/>
      <c r="LTA992" s="14"/>
      <c r="LTB992" s="14"/>
      <c r="LTC992" s="14"/>
      <c r="LTD992" s="14"/>
      <c r="LTE992" s="14"/>
      <c r="LTF992" s="14"/>
      <c r="LTG992" s="14"/>
      <c r="LTH992" s="14"/>
      <c r="LTI992" s="14"/>
      <c r="LTJ992" s="14"/>
      <c r="LTK992" s="14"/>
      <c r="LTL992" s="14"/>
      <c r="LTM992" s="14"/>
      <c r="LTN992" s="14"/>
      <c r="LTO992" s="14"/>
      <c r="LTP992" s="14"/>
      <c r="LTQ992" s="14"/>
      <c r="LTR992" s="14"/>
      <c r="LTS992" s="14"/>
      <c r="LTT992" s="14"/>
      <c r="LTU992" s="14"/>
      <c r="LTV992" s="14"/>
      <c r="LTW992" s="14"/>
      <c r="LTX992" s="14"/>
      <c r="LTY992" s="14"/>
      <c r="LTZ992" s="14"/>
      <c r="LUA992" s="14"/>
      <c r="LUB992" s="14"/>
      <c r="LUC992" s="14"/>
      <c r="LUD992" s="14"/>
      <c r="LUE992" s="14"/>
      <c r="LUF992" s="14"/>
      <c r="LUG992" s="14"/>
      <c r="LUH992" s="14"/>
      <c r="LUI992" s="14"/>
      <c r="LUJ992" s="14"/>
      <c r="LUK992" s="14"/>
      <c r="LUL992" s="14"/>
      <c r="LUM992" s="14"/>
      <c r="LUN992" s="14"/>
      <c r="LUO992" s="14"/>
      <c r="LUP992" s="14"/>
      <c r="LUQ992" s="14"/>
      <c r="LUR992" s="14"/>
      <c r="LUS992" s="14"/>
      <c r="LUT992" s="14"/>
      <c r="LUU992" s="14"/>
      <c r="LUV992" s="14"/>
      <c r="LUW992" s="14"/>
      <c r="LUX992" s="14"/>
      <c r="LUY992" s="14"/>
      <c r="LUZ992" s="14"/>
      <c r="LVA992" s="14"/>
      <c r="LVB992" s="14"/>
      <c r="LVC992" s="14"/>
      <c r="LVD992" s="14"/>
      <c r="LVE992" s="14"/>
      <c r="LVF992" s="14"/>
      <c r="LVG992" s="14"/>
      <c r="LVH992" s="14"/>
      <c r="LVI992" s="14"/>
      <c r="LVJ992" s="14"/>
      <c r="LVK992" s="14"/>
      <c r="LVL992" s="14"/>
      <c r="LVM992" s="14"/>
      <c r="LVN992" s="14"/>
      <c r="LVO992" s="14"/>
      <c r="LVP992" s="14"/>
      <c r="LVQ992" s="14"/>
      <c r="LVR992" s="14"/>
      <c r="LVS992" s="14"/>
      <c r="LVT992" s="14"/>
      <c r="LVU992" s="14"/>
      <c r="LVV992" s="14"/>
      <c r="LVW992" s="14"/>
      <c r="LVX992" s="14"/>
      <c r="LVY992" s="14"/>
      <c r="LVZ992" s="14"/>
      <c r="LWA992" s="14"/>
      <c r="LWB992" s="14"/>
      <c r="LWC992" s="14"/>
      <c r="LWD992" s="14"/>
      <c r="LWE992" s="14"/>
      <c r="LWF992" s="14"/>
      <c r="LWG992" s="14"/>
      <c r="LWH992" s="14"/>
      <c r="LWI992" s="14"/>
      <c r="LWJ992" s="14"/>
      <c r="LWK992" s="14"/>
      <c r="LWL992" s="14"/>
      <c r="LWM992" s="14"/>
      <c r="LWN992" s="14"/>
      <c r="LWO992" s="14"/>
      <c r="LWP992" s="14"/>
      <c r="LWQ992" s="14"/>
      <c r="LWR992" s="14"/>
      <c r="LWS992" s="14"/>
      <c r="LWT992" s="14"/>
      <c r="LWU992" s="14"/>
      <c r="LWV992" s="14"/>
      <c r="LWW992" s="14"/>
      <c r="LWX992" s="14"/>
      <c r="LWY992" s="14"/>
      <c r="LWZ992" s="14"/>
      <c r="LXA992" s="14"/>
      <c r="LXB992" s="14"/>
      <c r="LXC992" s="14"/>
      <c r="LXD992" s="14"/>
      <c r="LXE992" s="14"/>
      <c r="LXF992" s="14"/>
      <c r="LXG992" s="14"/>
      <c r="LXH992" s="14"/>
      <c r="LXI992" s="14"/>
      <c r="LXJ992" s="14"/>
      <c r="LXK992" s="14"/>
      <c r="LXL992" s="14"/>
      <c r="LXM992" s="14"/>
      <c r="LXN992" s="14"/>
      <c r="LXO992" s="14"/>
      <c r="LXP992" s="14"/>
      <c r="LXQ992" s="14"/>
      <c r="LXR992" s="14"/>
      <c r="LXS992" s="14"/>
      <c r="LXT992" s="14"/>
      <c r="LXU992" s="14"/>
      <c r="LXV992" s="14"/>
      <c r="LXW992" s="14"/>
      <c r="LXX992" s="14"/>
      <c r="LXY992" s="14"/>
      <c r="LXZ992" s="14"/>
      <c r="LYA992" s="14"/>
      <c r="LYB992" s="14"/>
      <c r="LYC992" s="14"/>
      <c r="LYD992" s="14"/>
      <c r="LYE992" s="14"/>
      <c r="LYF992" s="14"/>
      <c r="LYG992" s="14"/>
      <c r="LYH992" s="14"/>
      <c r="LYI992" s="14"/>
      <c r="LYJ992" s="14"/>
      <c r="LYK992" s="14"/>
      <c r="LYL992" s="14"/>
      <c r="LYM992" s="14"/>
      <c r="LYN992" s="14"/>
      <c r="LYO992" s="14"/>
      <c r="LYP992" s="14"/>
      <c r="LYQ992" s="14"/>
      <c r="LYR992" s="14"/>
      <c r="LYS992" s="14"/>
      <c r="LYT992" s="14"/>
      <c r="LYU992" s="14"/>
      <c r="LYV992" s="14"/>
      <c r="LYW992" s="14"/>
      <c r="LYX992" s="14"/>
      <c r="LYY992" s="14"/>
      <c r="LYZ992" s="14"/>
      <c r="LZA992" s="14"/>
      <c r="LZB992" s="14"/>
      <c r="LZC992" s="14"/>
      <c r="LZD992" s="14"/>
      <c r="LZE992" s="14"/>
      <c r="LZF992" s="14"/>
      <c r="LZG992" s="14"/>
      <c r="LZH992" s="14"/>
      <c r="LZI992" s="14"/>
      <c r="LZJ992" s="14"/>
      <c r="LZK992" s="14"/>
      <c r="LZL992" s="14"/>
      <c r="LZM992" s="14"/>
      <c r="LZN992" s="14"/>
      <c r="LZO992" s="14"/>
      <c r="LZP992" s="14"/>
      <c r="LZQ992" s="14"/>
      <c r="LZR992" s="14"/>
      <c r="LZS992" s="14"/>
      <c r="LZT992" s="14"/>
      <c r="LZU992" s="14"/>
      <c r="LZV992" s="14"/>
      <c r="LZW992" s="14"/>
      <c r="LZX992" s="14"/>
      <c r="LZY992" s="14"/>
      <c r="LZZ992" s="14"/>
      <c r="MAA992" s="14"/>
      <c r="MAB992" s="14"/>
      <c r="MAC992" s="14"/>
      <c r="MAD992" s="14"/>
      <c r="MAE992" s="14"/>
      <c r="MAF992" s="14"/>
      <c r="MAG992" s="14"/>
      <c r="MAH992" s="14"/>
      <c r="MAI992" s="14"/>
      <c r="MAJ992" s="14"/>
      <c r="MAK992" s="14"/>
      <c r="MAL992" s="14"/>
      <c r="MAM992" s="14"/>
      <c r="MAN992" s="14"/>
      <c r="MAO992" s="14"/>
      <c r="MAP992" s="14"/>
      <c r="MAQ992" s="14"/>
      <c r="MAR992" s="14"/>
      <c r="MAS992" s="14"/>
      <c r="MAT992" s="14"/>
      <c r="MAU992" s="14"/>
      <c r="MAV992" s="14"/>
      <c r="MAW992" s="14"/>
      <c r="MAX992" s="14"/>
      <c r="MAY992" s="14"/>
      <c r="MAZ992" s="14"/>
      <c r="MBA992" s="14"/>
      <c r="MBB992" s="14"/>
      <c r="MBC992" s="14"/>
      <c r="MBD992" s="14"/>
      <c r="MBE992" s="14"/>
      <c r="MBF992" s="14"/>
      <c r="MBG992" s="14"/>
      <c r="MBH992" s="14"/>
      <c r="MBI992" s="14"/>
      <c r="MBJ992" s="14"/>
      <c r="MBK992" s="14"/>
      <c r="MBL992" s="14"/>
      <c r="MBM992" s="14"/>
      <c r="MBN992" s="14"/>
      <c r="MBO992" s="14"/>
      <c r="MBP992" s="14"/>
      <c r="MBQ992" s="14"/>
      <c r="MBR992" s="14"/>
      <c r="MBS992" s="14"/>
      <c r="MBT992" s="14"/>
      <c r="MBU992" s="14"/>
      <c r="MBV992" s="14"/>
      <c r="MBW992" s="14"/>
      <c r="MBX992" s="14"/>
      <c r="MBY992" s="14"/>
      <c r="MBZ992" s="14"/>
      <c r="MCA992" s="14"/>
      <c r="MCB992" s="14"/>
      <c r="MCC992" s="14"/>
      <c r="MCD992" s="14"/>
      <c r="MCE992" s="14"/>
      <c r="MCF992" s="14"/>
      <c r="MCG992" s="14"/>
      <c r="MCH992" s="14"/>
      <c r="MCI992" s="14"/>
      <c r="MCJ992" s="14"/>
      <c r="MCK992" s="14"/>
      <c r="MCL992" s="14"/>
      <c r="MCM992" s="14"/>
      <c r="MCN992" s="14"/>
      <c r="MCO992" s="14"/>
      <c r="MCP992" s="14"/>
      <c r="MCQ992" s="14"/>
      <c r="MCR992" s="14"/>
      <c r="MCS992" s="14"/>
      <c r="MCT992" s="14"/>
      <c r="MCU992" s="14"/>
      <c r="MCV992" s="14"/>
      <c r="MCW992" s="14"/>
      <c r="MCX992" s="14"/>
      <c r="MCY992" s="14"/>
      <c r="MCZ992" s="14"/>
      <c r="MDA992" s="14"/>
      <c r="MDB992" s="14"/>
      <c r="MDC992" s="14"/>
      <c r="MDD992" s="14"/>
      <c r="MDE992" s="14"/>
      <c r="MDF992" s="14"/>
      <c r="MDG992" s="14"/>
      <c r="MDH992" s="14"/>
      <c r="MDI992" s="14"/>
      <c r="MDJ992" s="14"/>
      <c r="MDK992" s="14"/>
      <c r="MDL992" s="14"/>
      <c r="MDM992" s="14"/>
      <c r="MDN992" s="14"/>
      <c r="MDO992" s="14"/>
      <c r="MDP992" s="14"/>
      <c r="MDQ992" s="14"/>
      <c r="MDR992" s="14"/>
      <c r="MDS992" s="14"/>
      <c r="MDT992" s="14"/>
      <c r="MDU992" s="14"/>
      <c r="MDV992" s="14"/>
      <c r="MDW992" s="14"/>
      <c r="MDX992" s="14"/>
      <c r="MDY992" s="14"/>
      <c r="MDZ992" s="14"/>
      <c r="MEA992" s="14"/>
      <c r="MEB992" s="14"/>
      <c r="MEC992" s="14"/>
      <c r="MED992" s="14"/>
      <c r="MEE992" s="14"/>
      <c r="MEF992" s="14"/>
      <c r="MEG992" s="14"/>
      <c r="MEH992" s="14"/>
      <c r="MEI992" s="14"/>
      <c r="MEJ992" s="14"/>
      <c r="MEK992" s="14"/>
      <c r="MEL992" s="14"/>
      <c r="MEM992" s="14"/>
      <c r="MEN992" s="14"/>
      <c r="MEO992" s="14"/>
      <c r="MEP992" s="14"/>
      <c r="MEQ992" s="14"/>
      <c r="MER992" s="14"/>
      <c r="MES992" s="14"/>
      <c r="MET992" s="14"/>
      <c r="MEU992" s="14"/>
      <c r="MEV992" s="14"/>
      <c r="MEW992" s="14"/>
      <c r="MEX992" s="14"/>
      <c r="MEY992" s="14"/>
      <c r="MEZ992" s="14"/>
      <c r="MFA992" s="14"/>
      <c r="MFB992" s="14"/>
      <c r="MFC992" s="14"/>
      <c r="MFD992" s="14"/>
      <c r="MFE992" s="14"/>
      <c r="MFF992" s="14"/>
      <c r="MFG992" s="14"/>
      <c r="MFH992" s="14"/>
      <c r="MFI992" s="14"/>
      <c r="MFJ992" s="14"/>
      <c r="MFK992" s="14"/>
      <c r="MFL992" s="14"/>
      <c r="MFM992" s="14"/>
      <c r="MFN992" s="14"/>
      <c r="MFO992" s="14"/>
      <c r="MFP992" s="14"/>
      <c r="MFQ992" s="14"/>
      <c r="MFR992" s="14"/>
      <c r="MFS992" s="14"/>
      <c r="MFT992" s="14"/>
      <c r="MFU992" s="14"/>
      <c r="MFV992" s="14"/>
      <c r="MFW992" s="14"/>
      <c r="MFX992" s="14"/>
      <c r="MFY992" s="14"/>
      <c r="MFZ992" s="14"/>
      <c r="MGA992" s="14"/>
      <c r="MGB992" s="14"/>
      <c r="MGC992" s="14"/>
      <c r="MGD992" s="14"/>
      <c r="MGE992" s="14"/>
      <c r="MGF992" s="14"/>
      <c r="MGG992" s="14"/>
      <c r="MGH992" s="14"/>
      <c r="MGI992" s="14"/>
      <c r="MGJ992" s="14"/>
      <c r="MGK992" s="14"/>
      <c r="MGL992" s="14"/>
      <c r="MGM992" s="14"/>
      <c r="MGN992" s="14"/>
      <c r="MGO992" s="14"/>
      <c r="MGP992" s="14"/>
      <c r="MGQ992" s="14"/>
      <c r="MGR992" s="14"/>
      <c r="MGS992" s="14"/>
      <c r="MGT992" s="14"/>
      <c r="MGU992" s="14"/>
      <c r="MGV992" s="14"/>
      <c r="MGW992" s="14"/>
      <c r="MGX992" s="14"/>
      <c r="MGY992" s="14"/>
      <c r="MGZ992" s="14"/>
      <c r="MHA992" s="14"/>
      <c r="MHB992" s="14"/>
      <c r="MHC992" s="14"/>
      <c r="MHD992" s="14"/>
      <c r="MHE992" s="14"/>
      <c r="MHF992" s="14"/>
      <c r="MHG992" s="14"/>
      <c r="MHH992" s="14"/>
      <c r="MHI992" s="14"/>
      <c r="MHJ992" s="14"/>
      <c r="MHK992" s="14"/>
      <c r="MHL992" s="14"/>
      <c r="MHM992" s="14"/>
      <c r="MHN992" s="14"/>
      <c r="MHO992" s="14"/>
      <c r="MHP992" s="14"/>
      <c r="MHQ992" s="14"/>
      <c r="MHR992" s="14"/>
      <c r="MHS992" s="14"/>
      <c r="MHT992" s="14"/>
      <c r="MHU992" s="14"/>
      <c r="MHV992" s="14"/>
      <c r="MHW992" s="14"/>
      <c r="MHX992" s="14"/>
      <c r="MHY992" s="14"/>
      <c r="MHZ992" s="14"/>
      <c r="MIA992" s="14"/>
      <c r="MIB992" s="14"/>
      <c r="MIC992" s="14"/>
      <c r="MID992" s="14"/>
      <c r="MIE992" s="14"/>
      <c r="MIF992" s="14"/>
      <c r="MIG992" s="14"/>
      <c r="MIH992" s="14"/>
      <c r="MII992" s="14"/>
      <c r="MIJ992" s="14"/>
      <c r="MIK992" s="14"/>
      <c r="MIL992" s="14"/>
      <c r="MIM992" s="14"/>
      <c r="MIN992" s="14"/>
      <c r="MIO992" s="14"/>
      <c r="MIP992" s="14"/>
      <c r="MIQ992" s="14"/>
      <c r="MIR992" s="14"/>
      <c r="MIS992" s="14"/>
      <c r="MIT992" s="14"/>
      <c r="MIU992" s="14"/>
      <c r="MIV992" s="14"/>
      <c r="MIW992" s="14"/>
      <c r="MIX992" s="14"/>
      <c r="MIY992" s="14"/>
      <c r="MIZ992" s="14"/>
      <c r="MJA992" s="14"/>
      <c r="MJB992" s="14"/>
      <c r="MJC992" s="14"/>
      <c r="MJD992" s="14"/>
      <c r="MJE992" s="14"/>
      <c r="MJF992" s="14"/>
      <c r="MJG992" s="14"/>
      <c r="MJH992" s="14"/>
      <c r="MJI992" s="14"/>
      <c r="MJJ992" s="14"/>
      <c r="MJK992" s="14"/>
      <c r="MJL992" s="14"/>
      <c r="MJM992" s="14"/>
      <c r="MJN992" s="14"/>
      <c r="MJO992" s="14"/>
      <c r="MJP992" s="14"/>
      <c r="MJQ992" s="14"/>
      <c r="MJR992" s="14"/>
      <c r="MJS992" s="14"/>
      <c r="MJT992" s="14"/>
      <c r="MJU992" s="14"/>
      <c r="MJV992" s="14"/>
      <c r="MJW992" s="14"/>
      <c r="MJX992" s="14"/>
      <c r="MJY992" s="14"/>
      <c r="MJZ992" s="14"/>
      <c r="MKA992" s="14"/>
      <c r="MKB992" s="14"/>
      <c r="MKC992" s="14"/>
      <c r="MKD992" s="14"/>
      <c r="MKE992" s="14"/>
      <c r="MKF992" s="14"/>
      <c r="MKG992" s="14"/>
      <c r="MKH992" s="14"/>
      <c r="MKI992" s="14"/>
      <c r="MKJ992" s="14"/>
      <c r="MKK992" s="14"/>
      <c r="MKL992" s="14"/>
      <c r="MKM992" s="14"/>
      <c r="MKN992" s="14"/>
      <c r="MKO992" s="14"/>
      <c r="MKP992" s="14"/>
      <c r="MKQ992" s="14"/>
      <c r="MKR992" s="14"/>
      <c r="MKS992" s="14"/>
      <c r="MKT992" s="14"/>
      <c r="MKU992" s="14"/>
      <c r="MKV992" s="14"/>
      <c r="MKW992" s="14"/>
      <c r="MKX992" s="14"/>
      <c r="MKY992" s="14"/>
      <c r="MKZ992" s="14"/>
      <c r="MLA992" s="14"/>
      <c r="MLB992" s="14"/>
      <c r="MLC992" s="14"/>
      <c r="MLD992" s="14"/>
      <c r="MLE992" s="14"/>
      <c r="MLF992" s="14"/>
      <c r="MLG992" s="14"/>
      <c r="MLH992" s="14"/>
      <c r="MLI992" s="14"/>
      <c r="MLJ992" s="14"/>
      <c r="MLK992" s="14"/>
      <c r="MLL992" s="14"/>
      <c r="MLM992" s="14"/>
      <c r="MLN992" s="14"/>
      <c r="MLO992" s="14"/>
      <c r="MLP992" s="14"/>
      <c r="MLQ992" s="14"/>
      <c r="MLR992" s="14"/>
      <c r="MLS992" s="14"/>
      <c r="MLT992" s="14"/>
      <c r="MLU992" s="14"/>
      <c r="MLV992" s="14"/>
      <c r="MLW992" s="14"/>
      <c r="MLX992" s="14"/>
      <c r="MLY992" s="14"/>
      <c r="MLZ992" s="14"/>
      <c r="MMA992" s="14"/>
      <c r="MMB992" s="14"/>
      <c r="MMC992" s="14"/>
      <c r="MMD992" s="14"/>
      <c r="MME992" s="14"/>
      <c r="MMF992" s="14"/>
      <c r="MMG992" s="14"/>
      <c r="MMH992" s="14"/>
      <c r="MMI992" s="14"/>
      <c r="MMJ992" s="14"/>
      <c r="MMK992" s="14"/>
      <c r="MML992" s="14"/>
      <c r="MMM992" s="14"/>
      <c r="MMN992" s="14"/>
      <c r="MMO992" s="14"/>
      <c r="MMP992" s="14"/>
      <c r="MMQ992" s="14"/>
      <c r="MMR992" s="14"/>
      <c r="MMS992" s="14"/>
      <c r="MMT992" s="14"/>
      <c r="MMU992" s="14"/>
      <c r="MMV992" s="14"/>
      <c r="MMW992" s="14"/>
      <c r="MMX992" s="14"/>
      <c r="MMY992" s="14"/>
      <c r="MMZ992" s="14"/>
      <c r="MNA992" s="14"/>
      <c r="MNB992" s="14"/>
      <c r="MNC992" s="14"/>
      <c r="MND992" s="14"/>
      <c r="MNE992" s="14"/>
      <c r="MNF992" s="14"/>
      <c r="MNG992" s="14"/>
      <c r="MNH992" s="14"/>
      <c r="MNI992" s="14"/>
      <c r="MNJ992" s="14"/>
      <c r="MNK992" s="14"/>
      <c r="MNL992" s="14"/>
      <c r="MNM992" s="14"/>
      <c r="MNN992" s="14"/>
      <c r="MNO992" s="14"/>
      <c r="MNP992" s="14"/>
      <c r="MNQ992" s="14"/>
      <c r="MNR992" s="14"/>
      <c r="MNS992" s="14"/>
      <c r="MNT992" s="14"/>
      <c r="MNU992" s="14"/>
      <c r="MNV992" s="14"/>
      <c r="MNW992" s="14"/>
      <c r="MNX992" s="14"/>
      <c r="MNY992" s="14"/>
      <c r="MNZ992" s="14"/>
      <c r="MOA992" s="14"/>
      <c r="MOB992" s="14"/>
      <c r="MOC992" s="14"/>
      <c r="MOD992" s="14"/>
      <c r="MOE992" s="14"/>
      <c r="MOF992" s="14"/>
      <c r="MOG992" s="14"/>
      <c r="MOH992" s="14"/>
      <c r="MOI992" s="14"/>
      <c r="MOJ992" s="14"/>
      <c r="MOK992" s="14"/>
      <c r="MOL992" s="14"/>
      <c r="MOM992" s="14"/>
      <c r="MON992" s="14"/>
      <c r="MOO992" s="14"/>
      <c r="MOP992" s="14"/>
      <c r="MOQ992" s="14"/>
      <c r="MOR992" s="14"/>
      <c r="MOS992" s="14"/>
      <c r="MOT992" s="14"/>
      <c r="MOU992" s="14"/>
      <c r="MOV992" s="14"/>
      <c r="MOW992" s="14"/>
      <c r="MOX992" s="14"/>
      <c r="MOY992" s="14"/>
      <c r="MOZ992" s="14"/>
      <c r="MPA992" s="14"/>
      <c r="MPB992" s="14"/>
      <c r="MPC992" s="14"/>
      <c r="MPD992" s="14"/>
      <c r="MPE992" s="14"/>
      <c r="MPF992" s="14"/>
      <c r="MPG992" s="14"/>
      <c r="MPH992" s="14"/>
      <c r="MPI992" s="14"/>
      <c r="MPJ992" s="14"/>
      <c r="MPK992" s="14"/>
      <c r="MPL992" s="14"/>
      <c r="MPM992" s="14"/>
      <c r="MPN992" s="14"/>
      <c r="MPO992" s="14"/>
      <c r="MPP992" s="14"/>
      <c r="MPQ992" s="14"/>
      <c r="MPR992" s="14"/>
      <c r="MPS992" s="14"/>
      <c r="MPT992" s="14"/>
      <c r="MPU992" s="14"/>
      <c r="MPV992" s="14"/>
      <c r="MPW992" s="14"/>
      <c r="MPX992" s="14"/>
      <c r="MPY992" s="14"/>
      <c r="MPZ992" s="14"/>
      <c r="MQA992" s="14"/>
      <c r="MQB992" s="14"/>
      <c r="MQC992" s="14"/>
      <c r="MQD992" s="14"/>
      <c r="MQE992" s="14"/>
      <c r="MQF992" s="14"/>
      <c r="MQG992" s="14"/>
      <c r="MQH992" s="14"/>
      <c r="MQI992" s="14"/>
      <c r="MQJ992" s="14"/>
      <c r="MQK992" s="14"/>
      <c r="MQL992" s="14"/>
      <c r="MQM992" s="14"/>
      <c r="MQN992" s="14"/>
      <c r="MQO992" s="14"/>
      <c r="MQP992" s="14"/>
      <c r="MQQ992" s="14"/>
      <c r="MQR992" s="14"/>
      <c r="MQS992" s="14"/>
      <c r="MQT992" s="14"/>
      <c r="MQU992" s="14"/>
      <c r="MQV992" s="14"/>
      <c r="MQW992" s="14"/>
      <c r="MQX992" s="14"/>
      <c r="MQY992" s="14"/>
      <c r="MQZ992" s="14"/>
      <c r="MRA992" s="14"/>
      <c r="MRB992" s="14"/>
      <c r="MRC992" s="14"/>
      <c r="MRD992" s="14"/>
      <c r="MRE992" s="14"/>
      <c r="MRF992" s="14"/>
      <c r="MRG992" s="14"/>
      <c r="MRH992" s="14"/>
      <c r="MRI992" s="14"/>
      <c r="MRJ992" s="14"/>
      <c r="MRK992" s="14"/>
      <c r="MRL992" s="14"/>
      <c r="MRM992" s="14"/>
      <c r="MRN992" s="14"/>
      <c r="MRO992" s="14"/>
      <c r="MRP992" s="14"/>
      <c r="MRQ992" s="14"/>
      <c r="MRR992" s="14"/>
      <c r="MRS992" s="14"/>
      <c r="MRT992" s="14"/>
      <c r="MRU992" s="14"/>
      <c r="MRV992" s="14"/>
      <c r="MRW992" s="14"/>
      <c r="MRX992" s="14"/>
      <c r="MRY992" s="14"/>
      <c r="MRZ992" s="14"/>
      <c r="MSA992" s="14"/>
      <c r="MSB992" s="14"/>
      <c r="MSC992" s="14"/>
      <c r="MSD992" s="14"/>
      <c r="MSE992" s="14"/>
      <c r="MSF992" s="14"/>
      <c r="MSG992" s="14"/>
      <c r="MSH992" s="14"/>
      <c r="MSI992" s="14"/>
      <c r="MSJ992" s="14"/>
      <c r="MSK992" s="14"/>
      <c r="MSL992" s="14"/>
      <c r="MSM992" s="14"/>
      <c r="MSN992" s="14"/>
      <c r="MSO992" s="14"/>
      <c r="MSP992" s="14"/>
      <c r="MSQ992" s="14"/>
      <c r="MSR992" s="14"/>
      <c r="MSS992" s="14"/>
      <c r="MST992" s="14"/>
      <c r="MSU992" s="14"/>
      <c r="MSV992" s="14"/>
      <c r="MSW992" s="14"/>
      <c r="MSX992" s="14"/>
      <c r="MSY992" s="14"/>
      <c r="MSZ992" s="14"/>
      <c r="MTA992" s="14"/>
      <c r="MTB992" s="14"/>
      <c r="MTC992" s="14"/>
      <c r="MTD992" s="14"/>
      <c r="MTE992" s="14"/>
      <c r="MTF992" s="14"/>
      <c r="MTG992" s="14"/>
      <c r="MTH992" s="14"/>
      <c r="MTI992" s="14"/>
      <c r="MTJ992" s="14"/>
      <c r="MTK992" s="14"/>
      <c r="MTL992" s="14"/>
      <c r="MTM992" s="14"/>
      <c r="MTN992" s="14"/>
      <c r="MTO992" s="14"/>
      <c r="MTP992" s="14"/>
      <c r="MTQ992" s="14"/>
      <c r="MTR992" s="14"/>
      <c r="MTS992" s="14"/>
      <c r="MTT992" s="14"/>
      <c r="MTU992" s="14"/>
      <c r="MTV992" s="14"/>
      <c r="MTW992" s="14"/>
      <c r="MTX992" s="14"/>
      <c r="MTY992" s="14"/>
      <c r="MTZ992" s="14"/>
      <c r="MUA992" s="14"/>
      <c r="MUB992" s="14"/>
      <c r="MUC992" s="14"/>
      <c r="MUD992" s="14"/>
      <c r="MUE992" s="14"/>
      <c r="MUF992" s="14"/>
      <c r="MUG992" s="14"/>
      <c r="MUH992" s="14"/>
      <c r="MUI992" s="14"/>
      <c r="MUJ992" s="14"/>
      <c r="MUK992" s="14"/>
      <c r="MUL992" s="14"/>
      <c r="MUM992" s="14"/>
      <c r="MUN992" s="14"/>
      <c r="MUO992" s="14"/>
      <c r="MUP992" s="14"/>
      <c r="MUQ992" s="14"/>
      <c r="MUR992" s="14"/>
      <c r="MUS992" s="14"/>
      <c r="MUT992" s="14"/>
      <c r="MUU992" s="14"/>
      <c r="MUV992" s="14"/>
      <c r="MUW992" s="14"/>
      <c r="MUX992" s="14"/>
      <c r="MUY992" s="14"/>
      <c r="MUZ992" s="14"/>
      <c r="MVA992" s="14"/>
      <c r="MVB992" s="14"/>
      <c r="MVC992" s="14"/>
      <c r="MVD992" s="14"/>
      <c r="MVE992" s="14"/>
      <c r="MVF992" s="14"/>
      <c r="MVG992" s="14"/>
      <c r="MVH992" s="14"/>
      <c r="MVI992" s="14"/>
      <c r="MVJ992" s="14"/>
      <c r="MVK992" s="14"/>
      <c r="MVL992" s="14"/>
      <c r="MVM992" s="14"/>
      <c r="MVN992" s="14"/>
      <c r="MVO992" s="14"/>
      <c r="MVP992" s="14"/>
      <c r="MVQ992" s="14"/>
      <c r="MVR992" s="14"/>
      <c r="MVS992" s="14"/>
      <c r="MVT992" s="14"/>
      <c r="MVU992" s="14"/>
      <c r="MVV992" s="14"/>
      <c r="MVW992" s="14"/>
      <c r="MVX992" s="14"/>
      <c r="MVY992" s="14"/>
      <c r="MVZ992" s="14"/>
      <c r="MWA992" s="14"/>
      <c r="MWB992" s="14"/>
      <c r="MWC992" s="14"/>
      <c r="MWD992" s="14"/>
      <c r="MWE992" s="14"/>
      <c r="MWF992" s="14"/>
      <c r="MWG992" s="14"/>
      <c r="MWH992" s="14"/>
      <c r="MWI992" s="14"/>
      <c r="MWJ992" s="14"/>
      <c r="MWK992" s="14"/>
      <c r="MWL992" s="14"/>
      <c r="MWM992" s="14"/>
      <c r="MWN992" s="14"/>
      <c r="MWO992" s="14"/>
      <c r="MWP992" s="14"/>
      <c r="MWQ992" s="14"/>
      <c r="MWR992" s="14"/>
      <c r="MWS992" s="14"/>
      <c r="MWT992" s="14"/>
      <c r="MWU992" s="14"/>
      <c r="MWV992" s="14"/>
      <c r="MWW992" s="14"/>
      <c r="MWX992" s="14"/>
      <c r="MWY992" s="14"/>
      <c r="MWZ992" s="14"/>
      <c r="MXA992" s="14"/>
      <c r="MXB992" s="14"/>
      <c r="MXC992" s="14"/>
      <c r="MXD992" s="14"/>
      <c r="MXE992" s="14"/>
      <c r="MXF992" s="14"/>
      <c r="MXG992" s="14"/>
      <c r="MXH992" s="14"/>
      <c r="MXI992" s="14"/>
      <c r="MXJ992" s="14"/>
      <c r="MXK992" s="14"/>
      <c r="MXL992" s="14"/>
      <c r="MXM992" s="14"/>
      <c r="MXN992" s="14"/>
      <c r="MXO992" s="14"/>
      <c r="MXP992" s="14"/>
      <c r="MXQ992" s="14"/>
      <c r="MXR992" s="14"/>
      <c r="MXS992" s="14"/>
      <c r="MXT992" s="14"/>
      <c r="MXU992" s="14"/>
      <c r="MXV992" s="14"/>
      <c r="MXW992" s="14"/>
      <c r="MXX992" s="14"/>
      <c r="MXY992" s="14"/>
      <c r="MXZ992" s="14"/>
      <c r="MYA992" s="14"/>
      <c r="MYB992" s="14"/>
      <c r="MYC992" s="14"/>
      <c r="MYD992" s="14"/>
      <c r="MYE992" s="14"/>
      <c r="MYF992" s="14"/>
      <c r="MYG992" s="14"/>
      <c r="MYH992" s="14"/>
      <c r="MYI992" s="14"/>
      <c r="MYJ992" s="14"/>
      <c r="MYK992" s="14"/>
      <c r="MYL992" s="14"/>
      <c r="MYM992" s="14"/>
      <c r="MYN992" s="14"/>
      <c r="MYO992" s="14"/>
      <c r="MYP992" s="14"/>
      <c r="MYQ992" s="14"/>
      <c r="MYR992" s="14"/>
      <c r="MYS992" s="14"/>
      <c r="MYT992" s="14"/>
      <c r="MYU992" s="14"/>
      <c r="MYV992" s="14"/>
      <c r="MYW992" s="14"/>
      <c r="MYX992" s="14"/>
      <c r="MYY992" s="14"/>
      <c r="MYZ992" s="14"/>
      <c r="MZA992" s="14"/>
      <c r="MZB992" s="14"/>
      <c r="MZC992" s="14"/>
      <c r="MZD992" s="14"/>
      <c r="MZE992" s="14"/>
      <c r="MZF992" s="14"/>
      <c r="MZG992" s="14"/>
      <c r="MZH992" s="14"/>
      <c r="MZI992" s="14"/>
      <c r="MZJ992" s="14"/>
      <c r="MZK992" s="14"/>
      <c r="MZL992" s="14"/>
      <c r="MZM992" s="14"/>
      <c r="MZN992" s="14"/>
      <c r="MZO992" s="14"/>
      <c r="MZP992" s="14"/>
      <c r="MZQ992" s="14"/>
      <c r="MZR992" s="14"/>
      <c r="MZS992" s="14"/>
      <c r="MZT992" s="14"/>
      <c r="MZU992" s="14"/>
      <c r="MZV992" s="14"/>
      <c r="MZW992" s="14"/>
      <c r="MZX992" s="14"/>
      <c r="MZY992" s="14"/>
      <c r="MZZ992" s="14"/>
      <c r="NAA992" s="14"/>
      <c r="NAB992" s="14"/>
      <c r="NAC992" s="14"/>
      <c r="NAD992" s="14"/>
      <c r="NAE992" s="14"/>
      <c r="NAF992" s="14"/>
      <c r="NAG992" s="14"/>
      <c r="NAH992" s="14"/>
      <c r="NAI992" s="14"/>
      <c r="NAJ992" s="14"/>
      <c r="NAK992" s="14"/>
      <c r="NAL992" s="14"/>
      <c r="NAM992" s="14"/>
      <c r="NAN992" s="14"/>
      <c r="NAO992" s="14"/>
      <c r="NAP992" s="14"/>
      <c r="NAQ992" s="14"/>
      <c r="NAR992" s="14"/>
      <c r="NAS992" s="14"/>
      <c r="NAT992" s="14"/>
      <c r="NAU992" s="14"/>
      <c r="NAV992" s="14"/>
      <c r="NAW992" s="14"/>
      <c r="NAX992" s="14"/>
      <c r="NAY992" s="14"/>
      <c r="NAZ992" s="14"/>
      <c r="NBA992" s="14"/>
      <c r="NBB992" s="14"/>
      <c r="NBC992" s="14"/>
      <c r="NBD992" s="14"/>
      <c r="NBE992" s="14"/>
      <c r="NBF992" s="14"/>
      <c r="NBG992" s="14"/>
      <c r="NBH992" s="14"/>
      <c r="NBI992" s="14"/>
      <c r="NBJ992" s="14"/>
      <c r="NBK992" s="14"/>
      <c r="NBL992" s="14"/>
      <c r="NBM992" s="14"/>
      <c r="NBN992" s="14"/>
      <c r="NBO992" s="14"/>
      <c r="NBP992" s="14"/>
      <c r="NBQ992" s="14"/>
      <c r="NBR992" s="14"/>
      <c r="NBS992" s="14"/>
      <c r="NBT992" s="14"/>
      <c r="NBU992" s="14"/>
      <c r="NBV992" s="14"/>
      <c r="NBW992" s="14"/>
      <c r="NBX992" s="14"/>
      <c r="NBY992" s="14"/>
      <c r="NBZ992" s="14"/>
      <c r="NCA992" s="14"/>
      <c r="NCB992" s="14"/>
      <c r="NCC992" s="14"/>
      <c r="NCD992" s="14"/>
      <c r="NCE992" s="14"/>
      <c r="NCF992" s="14"/>
      <c r="NCG992" s="14"/>
      <c r="NCH992" s="14"/>
      <c r="NCI992" s="14"/>
      <c r="NCJ992" s="14"/>
      <c r="NCK992" s="14"/>
      <c r="NCL992" s="14"/>
      <c r="NCM992" s="14"/>
      <c r="NCN992" s="14"/>
      <c r="NCO992" s="14"/>
      <c r="NCP992" s="14"/>
      <c r="NCQ992" s="14"/>
      <c r="NCR992" s="14"/>
      <c r="NCS992" s="14"/>
      <c r="NCT992" s="14"/>
      <c r="NCU992" s="14"/>
      <c r="NCV992" s="14"/>
      <c r="NCW992" s="14"/>
      <c r="NCX992" s="14"/>
      <c r="NCY992" s="14"/>
      <c r="NCZ992" s="14"/>
      <c r="NDA992" s="14"/>
      <c r="NDB992" s="14"/>
      <c r="NDC992" s="14"/>
      <c r="NDD992" s="14"/>
      <c r="NDE992" s="14"/>
      <c r="NDF992" s="14"/>
      <c r="NDG992" s="14"/>
      <c r="NDH992" s="14"/>
      <c r="NDI992" s="14"/>
      <c r="NDJ992" s="14"/>
      <c r="NDK992" s="14"/>
      <c r="NDL992" s="14"/>
      <c r="NDM992" s="14"/>
      <c r="NDN992" s="14"/>
      <c r="NDO992" s="14"/>
      <c r="NDP992" s="14"/>
      <c r="NDQ992" s="14"/>
      <c r="NDR992" s="14"/>
      <c r="NDS992" s="14"/>
      <c r="NDT992" s="14"/>
      <c r="NDU992" s="14"/>
      <c r="NDV992" s="14"/>
      <c r="NDW992" s="14"/>
      <c r="NDX992" s="14"/>
      <c r="NDY992" s="14"/>
      <c r="NDZ992" s="14"/>
      <c r="NEA992" s="14"/>
      <c r="NEB992" s="14"/>
      <c r="NEC992" s="14"/>
      <c r="NED992" s="14"/>
      <c r="NEE992" s="14"/>
      <c r="NEF992" s="14"/>
      <c r="NEG992" s="14"/>
      <c r="NEH992" s="14"/>
      <c r="NEI992" s="14"/>
      <c r="NEJ992" s="14"/>
      <c r="NEK992" s="14"/>
      <c r="NEL992" s="14"/>
      <c r="NEM992" s="14"/>
      <c r="NEN992" s="14"/>
      <c r="NEO992" s="14"/>
      <c r="NEP992" s="14"/>
      <c r="NEQ992" s="14"/>
      <c r="NER992" s="14"/>
      <c r="NES992" s="14"/>
      <c r="NET992" s="14"/>
      <c r="NEU992" s="14"/>
      <c r="NEV992" s="14"/>
      <c r="NEW992" s="14"/>
      <c r="NEX992" s="14"/>
      <c r="NEY992" s="14"/>
      <c r="NEZ992" s="14"/>
      <c r="NFA992" s="14"/>
      <c r="NFB992" s="14"/>
      <c r="NFC992" s="14"/>
      <c r="NFD992" s="14"/>
      <c r="NFE992" s="14"/>
      <c r="NFF992" s="14"/>
      <c r="NFG992" s="14"/>
      <c r="NFH992" s="14"/>
      <c r="NFI992" s="14"/>
      <c r="NFJ992" s="14"/>
      <c r="NFK992" s="14"/>
      <c r="NFL992" s="14"/>
      <c r="NFM992" s="14"/>
      <c r="NFN992" s="14"/>
      <c r="NFO992" s="14"/>
      <c r="NFP992" s="14"/>
      <c r="NFQ992" s="14"/>
      <c r="NFR992" s="14"/>
      <c r="NFS992" s="14"/>
      <c r="NFT992" s="14"/>
      <c r="NFU992" s="14"/>
      <c r="NFV992" s="14"/>
      <c r="NFW992" s="14"/>
      <c r="NFX992" s="14"/>
      <c r="NFY992" s="14"/>
      <c r="NFZ992" s="14"/>
      <c r="NGA992" s="14"/>
      <c r="NGB992" s="14"/>
      <c r="NGC992" s="14"/>
      <c r="NGD992" s="14"/>
      <c r="NGE992" s="14"/>
      <c r="NGF992" s="14"/>
      <c r="NGG992" s="14"/>
      <c r="NGH992" s="14"/>
      <c r="NGI992" s="14"/>
      <c r="NGJ992" s="14"/>
      <c r="NGK992" s="14"/>
      <c r="NGL992" s="14"/>
      <c r="NGM992" s="14"/>
      <c r="NGN992" s="14"/>
      <c r="NGO992" s="14"/>
      <c r="NGP992" s="14"/>
      <c r="NGQ992" s="14"/>
      <c r="NGR992" s="14"/>
      <c r="NGS992" s="14"/>
      <c r="NGT992" s="14"/>
      <c r="NGU992" s="14"/>
      <c r="NGV992" s="14"/>
      <c r="NGW992" s="14"/>
      <c r="NGX992" s="14"/>
      <c r="NGY992" s="14"/>
      <c r="NGZ992" s="14"/>
      <c r="NHA992" s="14"/>
      <c r="NHB992" s="14"/>
      <c r="NHC992" s="14"/>
      <c r="NHD992" s="14"/>
      <c r="NHE992" s="14"/>
      <c r="NHF992" s="14"/>
      <c r="NHG992" s="14"/>
      <c r="NHH992" s="14"/>
      <c r="NHI992" s="14"/>
      <c r="NHJ992" s="14"/>
      <c r="NHK992" s="14"/>
      <c r="NHL992" s="14"/>
      <c r="NHM992" s="14"/>
      <c r="NHN992" s="14"/>
      <c r="NHO992" s="14"/>
      <c r="NHP992" s="14"/>
      <c r="NHQ992" s="14"/>
      <c r="NHR992" s="14"/>
      <c r="NHS992" s="14"/>
      <c r="NHT992" s="14"/>
      <c r="NHU992" s="14"/>
      <c r="NHV992" s="14"/>
      <c r="NHW992" s="14"/>
      <c r="NHX992" s="14"/>
      <c r="NHY992" s="14"/>
      <c r="NHZ992" s="14"/>
      <c r="NIA992" s="14"/>
      <c r="NIB992" s="14"/>
      <c r="NIC992" s="14"/>
      <c r="NID992" s="14"/>
      <c r="NIE992" s="14"/>
      <c r="NIF992" s="14"/>
      <c r="NIG992" s="14"/>
      <c r="NIH992" s="14"/>
      <c r="NII992" s="14"/>
      <c r="NIJ992" s="14"/>
      <c r="NIK992" s="14"/>
      <c r="NIL992" s="14"/>
      <c r="NIM992" s="14"/>
      <c r="NIN992" s="14"/>
      <c r="NIO992" s="14"/>
      <c r="NIP992" s="14"/>
      <c r="NIQ992" s="14"/>
      <c r="NIR992" s="14"/>
      <c r="NIS992" s="14"/>
      <c r="NIT992" s="14"/>
      <c r="NIU992" s="14"/>
      <c r="NIV992" s="14"/>
      <c r="NIW992" s="14"/>
      <c r="NIX992" s="14"/>
      <c r="NIY992" s="14"/>
      <c r="NIZ992" s="14"/>
      <c r="NJA992" s="14"/>
      <c r="NJB992" s="14"/>
      <c r="NJC992" s="14"/>
      <c r="NJD992" s="14"/>
      <c r="NJE992" s="14"/>
      <c r="NJF992" s="14"/>
      <c r="NJG992" s="14"/>
      <c r="NJH992" s="14"/>
      <c r="NJI992" s="14"/>
      <c r="NJJ992" s="14"/>
      <c r="NJK992" s="14"/>
      <c r="NJL992" s="14"/>
      <c r="NJM992" s="14"/>
      <c r="NJN992" s="14"/>
      <c r="NJO992" s="14"/>
      <c r="NJP992" s="14"/>
      <c r="NJQ992" s="14"/>
      <c r="NJR992" s="14"/>
      <c r="NJS992" s="14"/>
      <c r="NJT992" s="14"/>
      <c r="NJU992" s="14"/>
      <c r="NJV992" s="14"/>
      <c r="NJW992" s="14"/>
      <c r="NJX992" s="14"/>
      <c r="NJY992" s="14"/>
      <c r="NJZ992" s="14"/>
      <c r="NKA992" s="14"/>
      <c r="NKB992" s="14"/>
      <c r="NKC992" s="14"/>
      <c r="NKD992" s="14"/>
      <c r="NKE992" s="14"/>
      <c r="NKF992" s="14"/>
      <c r="NKG992" s="14"/>
      <c r="NKH992" s="14"/>
      <c r="NKI992" s="14"/>
      <c r="NKJ992" s="14"/>
      <c r="NKK992" s="14"/>
      <c r="NKL992" s="14"/>
      <c r="NKM992" s="14"/>
      <c r="NKN992" s="14"/>
      <c r="NKO992" s="14"/>
      <c r="NKP992" s="14"/>
      <c r="NKQ992" s="14"/>
      <c r="NKR992" s="14"/>
      <c r="NKS992" s="14"/>
      <c r="NKT992" s="14"/>
      <c r="NKU992" s="14"/>
      <c r="NKV992" s="14"/>
      <c r="NKW992" s="14"/>
      <c r="NKX992" s="14"/>
      <c r="NKY992" s="14"/>
      <c r="NKZ992" s="14"/>
      <c r="NLA992" s="14"/>
      <c r="NLB992" s="14"/>
      <c r="NLC992" s="14"/>
      <c r="NLD992" s="14"/>
      <c r="NLE992" s="14"/>
      <c r="NLF992" s="14"/>
      <c r="NLG992" s="14"/>
      <c r="NLH992" s="14"/>
      <c r="NLI992" s="14"/>
      <c r="NLJ992" s="14"/>
      <c r="NLK992" s="14"/>
      <c r="NLL992" s="14"/>
      <c r="NLM992" s="14"/>
      <c r="NLN992" s="14"/>
      <c r="NLO992" s="14"/>
      <c r="NLP992" s="14"/>
      <c r="NLQ992" s="14"/>
      <c r="NLR992" s="14"/>
      <c r="NLS992" s="14"/>
      <c r="NLT992" s="14"/>
      <c r="NLU992" s="14"/>
      <c r="NLV992" s="14"/>
      <c r="NLW992" s="14"/>
      <c r="NLX992" s="14"/>
      <c r="NLY992" s="14"/>
      <c r="NLZ992" s="14"/>
      <c r="NMA992" s="14"/>
      <c r="NMB992" s="14"/>
      <c r="NMC992" s="14"/>
      <c r="NMD992" s="14"/>
      <c r="NME992" s="14"/>
      <c r="NMF992" s="14"/>
      <c r="NMG992" s="14"/>
      <c r="NMH992" s="14"/>
      <c r="NMI992" s="14"/>
      <c r="NMJ992" s="14"/>
      <c r="NMK992" s="14"/>
      <c r="NML992" s="14"/>
      <c r="NMM992" s="14"/>
      <c r="NMN992" s="14"/>
      <c r="NMO992" s="14"/>
      <c r="NMP992" s="14"/>
      <c r="NMQ992" s="14"/>
      <c r="NMR992" s="14"/>
      <c r="NMS992" s="14"/>
      <c r="NMT992" s="14"/>
      <c r="NMU992" s="14"/>
      <c r="NMV992" s="14"/>
      <c r="NMW992" s="14"/>
      <c r="NMX992" s="14"/>
      <c r="NMY992" s="14"/>
      <c r="NMZ992" s="14"/>
      <c r="NNA992" s="14"/>
      <c r="NNB992" s="14"/>
      <c r="NNC992" s="14"/>
      <c r="NND992" s="14"/>
      <c r="NNE992" s="14"/>
      <c r="NNF992" s="14"/>
      <c r="NNG992" s="14"/>
      <c r="NNH992" s="14"/>
      <c r="NNI992" s="14"/>
      <c r="NNJ992" s="14"/>
      <c r="NNK992" s="14"/>
      <c r="NNL992" s="14"/>
      <c r="NNM992" s="14"/>
      <c r="NNN992" s="14"/>
      <c r="NNO992" s="14"/>
      <c r="NNP992" s="14"/>
      <c r="NNQ992" s="14"/>
      <c r="NNR992" s="14"/>
      <c r="NNS992" s="14"/>
      <c r="NNT992" s="14"/>
      <c r="NNU992" s="14"/>
      <c r="NNV992" s="14"/>
      <c r="NNW992" s="14"/>
      <c r="NNX992" s="14"/>
      <c r="NNY992" s="14"/>
      <c r="NNZ992" s="14"/>
      <c r="NOA992" s="14"/>
      <c r="NOB992" s="14"/>
      <c r="NOC992" s="14"/>
      <c r="NOD992" s="14"/>
      <c r="NOE992" s="14"/>
      <c r="NOF992" s="14"/>
      <c r="NOG992" s="14"/>
      <c r="NOH992" s="14"/>
      <c r="NOI992" s="14"/>
      <c r="NOJ992" s="14"/>
      <c r="NOK992" s="14"/>
      <c r="NOL992" s="14"/>
      <c r="NOM992" s="14"/>
      <c r="NON992" s="14"/>
      <c r="NOO992" s="14"/>
      <c r="NOP992" s="14"/>
      <c r="NOQ992" s="14"/>
      <c r="NOR992" s="14"/>
      <c r="NOS992" s="14"/>
      <c r="NOT992" s="14"/>
      <c r="NOU992" s="14"/>
      <c r="NOV992" s="14"/>
      <c r="NOW992" s="14"/>
      <c r="NOX992" s="14"/>
      <c r="NOY992" s="14"/>
      <c r="NOZ992" s="14"/>
      <c r="NPA992" s="14"/>
      <c r="NPB992" s="14"/>
      <c r="NPC992" s="14"/>
      <c r="NPD992" s="14"/>
      <c r="NPE992" s="14"/>
      <c r="NPF992" s="14"/>
      <c r="NPG992" s="14"/>
      <c r="NPH992" s="14"/>
      <c r="NPI992" s="14"/>
      <c r="NPJ992" s="14"/>
      <c r="NPK992" s="14"/>
      <c r="NPL992" s="14"/>
      <c r="NPM992" s="14"/>
      <c r="NPN992" s="14"/>
      <c r="NPO992" s="14"/>
      <c r="NPP992" s="14"/>
      <c r="NPQ992" s="14"/>
      <c r="NPR992" s="14"/>
      <c r="NPS992" s="14"/>
      <c r="NPT992" s="14"/>
      <c r="NPU992" s="14"/>
      <c r="NPV992" s="14"/>
      <c r="NPW992" s="14"/>
      <c r="NPX992" s="14"/>
      <c r="NPY992" s="14"/>
      <c r="NPZ992" s="14"/>
      <c r="NQA992" s="14"/>
      <c r="NQB992" s="14"/>
      <c r="NQC992" s="14"/>
      <c r="NQD992" s="14"/>
      <c r="NQE992" s="14"/>
      <c r="NQF992" s="14"/>
      <c r="NQG992" s="14"/>
      <c r="NQH992" s="14"/>
      <c r="NQI992" s="14"/>
      <c r="NQJ992" s="14"/>
      <c r="NQK992" s="14"/>
      <c r="NQL992" s="14"/>
      <c r="NQM992" s="14"/>
      <c r="NQN992" s="14"/>
      <c r="NQO992" s="14"/>
      <c r="NQP992" s="14"/>
      <c r="NQQ992" s="14"/>
      <c r="NQR992" s="14"/>
      <c r="NQS992" s="14"/>
      <c r="NQT992" s="14"/>
      <c r="NQU992" s="14"/>
      <c r="NQV992" s="14"/>
      <c r="NQW992" s="14"/>
      <c r="NQX992" s="14"/>
      <c r="NQY992" s="14"/>
      <c r="NQZ992" s="14"/>
      <c r="NRA992" s="14"/>
      <c r="NRB992" s="14"/>
      <c r="NRC992" s="14"/>
      <c r="NRD992" s="14"/>
      <c r="NRE992" s="14"/>
      <c r="NRF992" s="14"/>
      <c r="NRG992" s="14"/>
      <c r="NRH992" s="14"/>
      <c r="NRI992" s="14"/>
      <c r="NRJ992" s="14"/>
      <c r="NRK992" s="14"/>
      <c r="NRL992" s="14"/>
      <c r="NRM992" s="14"/>
      <c r="NRN992" s="14"/>
      <c r="NRO992" s="14"/>
      <c r="NRP992" s="14"/>
      <c r="NRQ992" s="14"/>
      <c r="NRR992" s="14"/>
      <c r="NRS992" s="14"/>
      <c r="NRT992" s="14"/>
      <c r="NRU992" s="14"/>
      <c r="NRV992" s="14"/>
      <c r="NRW992" s="14"/>
      <c r="NRX992" s="14"/>
      <c r="NRY992" s="14"/>
      <c r="NRZ992" s="14"/>
      <c r="NSA992" s="14"/>
      <c r="NSB992" s="14"/>
      <c r="NSC992" s="14"/>
      <c r="NSD992" s="14"/>
      <c r="NSE992" s="14"/>
      <c r="NSF992" s="14"/>
      <c r="NSG992" s="14"/>
      <c r="NSH992" s="14"/>
      <c r="NSI992" s="14"/>
      <c r="NSJ992" s="14"/>
      <c r="NSK992" s="14"/>
      <c r="NSL992" s="14"/>
      <c r="NSM992" s="14"/>
      <c r="NSN992" s="14"/>
      <c r="NSO992" s="14"/>
      <c r="NSP992" s="14"/>
      <c r="NSQ992" s="14"/>
      <c r="NSR992" s="14"/>
      <c r="NSS992" s="14"/>
      <c r="NST992" s="14"/>
      <c r="NSU992" s="14"/>
      <c r="NSV992" s="14"/>
      <c r="NSW992" s="14"/>
      <c r="NSX992" s="14"/>
      <c r="NSY992" s="14"/>
      <c r="NSZ992" s="14"/>
      <c r="NTA992" s="14"/>
      <c r="NTB992" s="14"/>
      <c r="NTC992" s="14"/>
      <c r="NTD992" s="14"/>
      <c r="NTE992" s="14"/>
      <c r="NTF992" s="14"/>
      <c r="NTG992" s="14"/>
      <c r="NTH992" s="14"/>
      <c r="NTI992" s="14"/>
      <c r="NTJ992" s="14"/>
      <c r="NTK992" s="14"/>
      <c r="NTL992" s="14"/>
      <c r="NTM992" s="14"/>
      <c r="NTN992" s="14"/>
      <c r="NTO992" s="14"/>
      <c r="NTP992" s="14"/>
      <c r="NTQ992" s="14"/>
      <c r="NTR992" s="14"/>
      <c r="NTS992" s="14"/>
      <c r="NTT992" s="14"/>
      <c r="NTU992" s="14"/>
      <c r="NTV992" s="14"/>
      <c r="NTW992" s="14"/>
      <c r="NTX992" s="14"/>
      <c r="NTY992" s="14"/>
      <c r="NTZ992" s="14"/>
      <c r="NUA992" s="14"/>
      <c r="NUB992" s="14"/>
      <c r="NUC992" s="14"/>
      <c r="NUD992" s="14"/>
      <c r="NUE992" s="14"/>
      <c r="NUF992" s="14"/>
      <c r="NUG992" s="14"/>
      <c r="NUH992" s="14"/>
      <c r="NUI992" s="14"/>
      <c r="NUJ992" s="14"/>
      <c r="NUK992" s="14"/>
      <c r="NUL992" s="14"/>
      <c r="NUM992" s="14"/>
      <c r="NUN992" s="14"/>
      <c r="NUO992" s="14"/>
      <c r="NUP992" s="14"/>
      <c r="NUQ992" s="14"/>
      <c r="NUR992" s="14"/>
      <c r="NUS992" s="14"/>
      <c r="NUT992" s="14"/>
      <c r="NUU992" s="14"/>
      <c r="NUV992" s="14"/>
      <c r="NUW992" s="14"/>
      <c r="NUX992" s="14"/>
      <c r="NUY992" s="14"/>
      <c r="NUZ992" s="14"/>
      <c r="NVA992" s="14"/>
      <c r="NVB992" s="14"/>
      <c r="NVC992" s="14"/>
      <c r="NVD992" s="14"/>
      <c r="NVE992" s="14"/>
      <c r="NVF992" s="14"/>
      <c r="NVG992" s="14"/>
      <c r="NVH992" s="14"/>
      <c r="NVI992" s="14"/>
      <c r="NVJ992" s="14"/>
      <c r="NVK992" s="14"/>
      <c r="NVL992" s="14"/>
      <c r="NVM992" s="14"/>
      <c r="NVN992" s="14"/>
      <c r="NVO992" s="14"/>
      <c r="NVP992" s="14"/>
      <c r="NVQ992" s="14"/>
      <c r="NVR992" s="14"/>
      <c r="NVS992" s="14"/>
      <c r="NVT992" s="14"/>
      <c r="NVU992" s="14"/>
      <c r="NVV992" s="14"/>
      <c r="NVW992" s="14"/>
      <c r="NVX992" s="14"/>
      <c r="NVY992" s="14"/>
      <c r="NVZ992" s="14"/>
      <c r="NWA992" s="14"/>
      <c r="NWB992" s="14"/>
      <c r="NWC992" s="14"/>
      <c r="NWD992" s="14"/>
      <c r="NWE992" s="14"/>
      <c r="NWF992" s="14"/>
      <c r="NWG992" s="14"/>
      <c r="NWH992" s="14"/>
      <c r="NWI992" s="14"/>
      <c r="NWJ992" s="14"/>
      <c r="NWK992" s="14"/>
      <c r="NWL992" s="14"/>
      <c r="NWM992" s="14"/>
      <c r="NWN992" s="14"/>
      <c r="NWO992" s="14"/>
      <c r="NWP992" s="14"/>
      <c r="NWQ992" s="14"/>
      <c r="NWR992" s="14"/>
      <c r="NWS992" s="14"/>
      <c r="NWT992" s="14"/>
      <c r="NWU992" s="14"/>
      <c r="NWV992" s="14"/>
      <c r="NWW992" s="14"/>
      <c r="NWX992" s="14"/>
      <c r="NWY992" s="14"/>
      <c r="NWZ992" s="14"/>
      <c r="NXA992" s="14"/>
      <c r="NXB992" s="14"/>
      <c r="NXC992" s="14"/>
      <c r="NXD992" s="14"/>
      <c r="NXE992" s="14"/>
      <c r="NXF992" s="14"/>
      <c r="NXG992" s="14"/>
      <c r="NXH992" s="14"/>
      <c r="NXI992" s="14"/>
      <c r="NXJ992" s="14"/>
      <c r="NXK992" s="14"/>
      <c r="NXL992" s="14"/>
      <c r="NXM992" s="14"/>
      <c r="NXN992" s="14"/>
      <c r="NXO992" s="14"/>
      <c r="NXP992" s="14"/>
      <c r="NXQ992" s="14"/>
      <c r="NXR992" s="14"/>
      <c r="NXS992" s="14"/>
      <c r="NXT992" s="14"/>
      <c r="NXU992" s="14"/>
      <c r="NXV992" s="14"/>
      <c r="NXW992" s="14"/>
      <c r="NXX992" s="14"/>
      <c r="NXY992" s="14"/>
      <c r="NXZ992" s="14"/>
      <c r="NYA992" s="14"/>
      <c r="NYB992" s="14"/>
      <c r="NYC992" s="14"/>
      <c r="NYD992" s="14"/>
      <c r="NYE992" s="14"/>
      <c r="NYF992" s="14"/>
      <c r="NYG992" s="14"/>
      <c r="NYH992" s="14"/>
      <c r="NYI992" s="14"/>
      <c r="NYJ992" s="14"/>
      <c r="NYK992" s="14"/>
      <c r="NYL992" s="14"/>
      <c r="NYM992" s="14"/>
      <c r="NYN992" s="14"/>
      <c r="NYO992" s="14"/>
      <c r="NYP992" s="14"/>
      <c r="NYQ992" s="14"/>
      <c r="NYR992" s="14"/>
      <c r="NYS992" s="14"/>
      <c r="NYT992" s="14"/>
      <c r="NYU992" s="14"/>
      <c r="NYV992" s="14"/>
      <c r="NYW992" s="14"/>
      <c r="NYX992" s="14"/>
      <c r="NYY992" s="14"/>
      <c r="NYZ992" s="14"/>
      <c r="NZA992" s="14"/>
      <c r="NZB992" s="14"/>
      <c r="NZC992" s="14"/>
      <c r="NZD992" s="14"/>
      <c r="NZE992" s="14"/>
      <c r="NZF992" s="14"/>
      <c r="NZG992" s="14"/>
      <c r="NZH992" s="14"/>
      <c r="NZI992" s="14"/>
      <c r="NZJ992" s="14"/>
      <c r="NZK992" s="14"/>
      <c r="NZL992" s="14"/>
      <c r="NZM992" s="14"/>
      <c r="NZN992" s="14"/>
      <c r="NZO992" s="14"/>
      <c r="NZP992" s="14"/>
      <c r="NZQ992" s="14"/>
      <c r="NZR992" s="14"/>
      <c r="NZS992" s="14"/>
      <c r="NZT992" s="14"/>
      <c r="NZU992" s="14"/>
      <c r="NZV992" s="14"/>
      <c r="NZW992" s="14"/>
      <c r="NZX992" s="14"/>
      <c r="NZY992" s="14"/>
      <c r="NZZ992" s="14"/>
      <c r="OAA992" s="14"/>
      <c r="OAB992" s="14"/>
      <c r="OAC992" s="14"/>
      <c r="OAD992" s="14"/>
      <c r="OAE992" s="14"/>
      <c r="OAF992" s="14"/>
      <c r="OAG992" s="14"/>
      <c r="OAH992" s="14"/>
      <c r="OAI992" s="14"/>
      <c r="OAJ992" s="14"/>
      <c r="OAK992" s="14"/>
      <c r="OAL992" s="14"/>
      <c r="OAM992" s="14"/>
      <c r="OAN992" s="14"/>
      <c r="OAO992" s="14"/>
      <c r="OAP992" s="14"/>
      <c r="OAQ992" s="14"/>
      <c r="OAR992" s="14"/>
      <c r="OAS992" s="14"/>
      <c r="OAT992" s="14"/>
      <c r="OAU992" s="14"/>
      <c r="OAV992" s="14"/>
      <c r="OAW992" s="14"/>
      <c r="OAX992" s="14"/>
      <c r="OAY992" s="14"/>
      <c r="OAZ992" s="14"/>
      <c r="OBA992" s="14"/>
      <c r="OBB992" s="14"/>
      <c r="OBC992" s="14"/>
      <c r="OBD992" s="14"/>
      <c r="OBE992" s="14"/>
      <c r="OBF992" s="14"/>
      <c r="OBG992" s="14"/>
      <c r="OBH992" s="14"/>
      <c r="OBI992" s="14"/>
      <c r="OBJ992" s="14"/>
      <c r="OBK992" s="14"/>
      <c r="OBL992" s="14"/>
      <c r="OBM992" s="14"/>
      <c r="OBN992" s="14"/>
      <c r="OBO992" s="14"/>
      <c r="OBP992" s="14"/>
      <c r="OBQ992" s="14"/>
      <c r="OBR992" s="14"/>
      <c r="OBS992" s="14"/>
      <c r="OBT992" s="14"/>
      <c r="OBU992" s="14"/>
      <c r="OBV992" s="14"/>
      <c r="OBW992" s="14"/>
      <c r="OBX992" s="14"/>
      <c r="OBY992" s="14"/>
      <c r="OBZ992" s="14"/>
      <c r="OCA992" s="14"/>
      <c r="OCB992" s="14"/>
      <c r="OCC992" s="14"/>
      <c r="OCD992" s="14"/>
      <c r="OCE992" s="14"/>
      <c r="OCF992" s="14"/>
      <c r="OCG992" s="14"/>
      <c r="OCH992" s="14"/>
      <c r="OCI992" s="14"/>
      <c r="OCJ992" s="14"/>
      <c r="OCK992" s="14"/>
      <c r="OCL992" s="14"/>
      <c r="OCM992" s="14"/>
      <c r="OCN992" s="14"/>
      <c r="OCO992" s="14"/>
      <c r="OCP992" s="14"/>
      <c r="OCQ992" s="14"/>
      <c r="OCR992" s="14"/>
      <c r="OCS992" s="14"/>
      <c r="OCT992" s="14"/>
      <c r="OCU992" s="14"/>
      <c r="OCV992" s="14"/>
      <c r="OCW992" s="14"/>
      <c r="OCX992" s="14"/>
      <c r="OCY992" s="14"/>
      <c r="OCZ992" s="14"/>
      <c r="ODA992" s="14"/>
      <c r="ODB992" s="14"/>
      <c r="ODC992" s="14"/>
      <c r="ODD992" s="14"/>
      <c r="ODE992" s="14"/>
      <c r="ODF992" s="14"/>
      <c r="ODG992" s="14"/>
      <c r="ODH992" s="14"/>
      <c r="ODI992" s="14"/>
      <c r="ODJ992" s="14"/>
      <c r="ODK992" s="14"/>
      <c r="ODL992" s="14"/>
      <c r="ODM992" s="14"/>
      <c r="ODN992" s="14"/>
      <c r="ODO992" s="14"/>
      <c r="ODP992" s="14"/>
      <c r="ODQ992" s="14"/>
      <c r="ODR992" s="14"/>
      <c r="ODS992" s="14"/>
      <c r="ODT992" s="14"/>
      <c r="ODU992" s="14"/>
      <c r="ODV992" s="14"/>
      <c r="ODW992" s="14"/>
      <c r="ODX992" s="14"/>
      <c r="ODY992" s="14"/>
      <c r="ODZ992" s="14"/>
      <c r="OEA992" s="14"/>
      <c r="OEB992" s="14"/>
      <c r="OEC992" s="14"/>
      <c r="OED992" s="14"/>
      <c r="OEE992" s="14"/>
      <c r="OEF992" s="14"/>
      <c r="OEG992" s="14"/>
      <c r="OEH992" s="14"/>
      <c r="OEI992" s="14"/>
      <c r="OEJ992" s="14"/>
      <c r="OEK992" s="14"/>
      <c r="OEL992" s="14"/>
      <c r="OEM992" s="14"/>
      <c r="OEN992" s="14"/>
      <c r="OEO992" s="14"/>
      <c r="OEP992" s="14"/>
      <c r="OEQ992" s="14"/>
      <c r="OER992" s="14"/>
      <c r="OES992" s="14"/>
      <c r="OET992" s="14"/>
      <c r="OEU992" s="14"/>
      <c r="OEV992" s="14"/>
      <c r="OEW992" s="14"/>
      <c r="OEX992" s="14"/>
      <c r="OEY992" s="14"/>
      <c r="OEZ992" s="14"/>
      <c r="OFA992" s="14"/>
      <c r="OFB992" s="14"/>
      <c r="OFC992" s="14"/>
      <c r="OFD992" s="14"/>
      <c r="OFE992" s="14"/>
      <c r="OFF992" s="14"/>
      <c r="OFG992" s="14"/>
      <c r="OFH992" s="14"/>
      <c r="OFI992" s="14"/>
      <c r="OFJ992" s="14"/>
      <c r="OFK992" s="14"/>
      <c r="OFL992" s="14"/>
      <c r="OFM992" s="14"/>
      <c r="OFN992" s="14"/>
      <c r="OFO992" s="14"/>
      <c r="OFP992" s="14"/>
      <c r="OFQ992" s="14"/>
      <c r="OFR992" s="14"/>
      <c r="OFS992" s="14"/>
      <c r="OFT992" s="14"/>
      <c r="OFU992" s="14"/>
      <c r="OFV992" s="14"/>
      <c r="OFW992" s="14"/>
      <c r="OFX992" s="14"/>
      <c r="OFY992" s="14"/>
      <c r="OFZ992" s="14"/>
      <c r="OGA992" s="14"/>
      <c r="OGB992" s="14"/>
      <c r="OGC992" s="14"/>
      <c r="OGD992" s="14"/>
      <c r="OGE992" s="14"/>
      <c r="OGF992" s="14"/>
      <c r="OGG992" s="14"/>
      <c r="OGH992" s="14"/>
      <c r="OGI992" s="14"/>
      <c r="OGJ992" s="14"/>
      <c r="OGK992" s="14"/>
      <c r="OGL992" s="14"/>
      <c r="OGM992" s="14"/>
      <c r="OGN992" s="14"/>
      <c r="OGO992" s="14"/>
      <c r="OGP992" s="14"/>
      <c r="OGQ992" s="14"/>
      <c r="OGR992" s="14"/>
      <c r="OGS992" s="14"/>
      <c r="OGT992" s="14"/>
      <c r="OGU992" s="14"/>
      <c r="OGV992" s="14"/>
      <c r="OGW992" s="14"/>
      <c r="OGX992" s="14"/>
      <c r="OGY992" s="14"/>
      <c r="OGZ992" s="14"/>
      <c r="OHA992" s="14"/>
      <c r="OHB992" s="14"/>
      <c r="OHC992" s="14"/>
      <c r="OHD992" s="14"/>
      <c r="OHE992" s="14"/>
      <c r="OHF992" s="14"/>
      <c r="OHG992" s="14"/>
      <c r="OHH992" s="14"/>
      <c r="OHI992" s="14"/>
      <c r="OHJ992" s="14"/>
      <c r="OHK992" s="14"/>
      <c r="OHL992" s="14"/>
      <c r="OHM992" s="14"/>
      <c r="OHN992" s="14"/>
      <c r="OHO992" s="14"/>
      <c r="OHP992" s="14"/>
      <c r="OHQ992" s="14"/>
      <c r="OHR992" s="14"/>
      <c r="OHS992" s="14"/>
      <c r="OHT992" s="14"/>
      <c r="OHU992" s="14"/>
      <c r="OHV992" s="14"/>
      <c r="OHW992" s="14"/>
      <c r="OHX992" s="14"/>
      <c r="OHY992" s="14"/>
      <c r="OHZ992" s="14"/>
      <c r="OIA992" s="14"/>
      <c r="OIB992" s="14"/>
      <c r="OIC992" s="14"/>
      <c r="OID992" s="14"/>
      <c r="OIE992" s="14"/>
      <c r="OIF992" s="14"/>
      <c r="OIG992" s="14"/>
      <c r="OIH992" s="14"/>
      <c r="OII992" s="14"/>
      <c r="OIJ992" s="14"/>
      <c r="OIK992" s="14"/>
      <c r="OIL992" s="14"/>
      <c r="OIM992" s="14"/>
      <c r="OIN992" s="14"/>
      <c r="OIO992" s="14"/>
      <c r="OIP992" s="14"/>
      <c r="OIQ992" s="14"/>
      <c r="OIR992" s="14"/>
      <c r="OIS992" s="14"/>
      <c r="OIT992" s="14"/>
      <c r="OIU992" s="14"/>
      <c r="OIV992" s="14"/>
      <c r="OIW992" s="14"/>
      <c r="OIX992" s="14"/>
      <c r="OIY992" s="14"/>
      <c r="OIZ992" s="14"/>
      <c r="OJA992" s="14"/>
      <c r="OJB992" s="14"/>
      <c r="OJC992" s="14"/>
      <c r="OJD992" s="14"/>
      <c r="OJE992" s="14"/>
      <c r="OJF992" s="14"/>
      <c r="OJG992" s="14"/>
      <c r="OJH992" s="14"/>
      <c r="OJI992" s="14"/>
      <c r="OJJ992" s="14"/>
      <c r="OJK992" s="14"/>
      <c r="OJL992" s="14"/>
      <c r="OJM992" s="14"/>
      <c r="OJN992" s="14"/>
      <c r="OJO992" s="14"/>
      <c r="OJP992" s="14"/>
      <c r="OJQ992" s="14"/>
      <c r="OJR992" s="14"/>
      <c r="OJS992" s="14"/>
      <c r="OJT992" s="14"/>
      <c r="OJU992" s="14"/>
      <c r="OJV992" s="14"/>
      <c r="OJW992" s="14"/>
      <c r="OJX992" s="14"/>
      <c r="OJY992" s="14"/>
      <c r="OJZ992" s="14"/>
      <c r="OKA992" s="14"/>
      <c r="OKB992" s="14"/>
      <c r="OKC992" s="14"/>
      <c r="OKD992" s="14"/>
      <c r="OKE992" s="14"/>
      <c r="OKF992" s="14"/>
      <c r="OKG992" s="14"/>
      <c r="OKH992" s="14"/>
      <c r="OKI992" s="14"/>
      <c r="OKJ992" s="14"/>
      <c r="OKK992" s="14"/>
      <c r="OKL992" s="14"/>
      <c r="OKM992" s="14"/>
      <c r="OKN992" s="14"/>
      <c r="OKO992" s="14"/>
      <c r="OKP992" s="14"/>
      <c r="OKQ992" s="14"/>
      <c r="OKR992" s="14"/>
      <c r="OKS992" s="14"/>
      <c r="OKT992" s="14"/>
      <c r="OKU992" s="14"/>
      <c r="OKV992" s="14"/>
      <c r="OKW992" s="14"/>
      <c r="OKX992" s="14"/>
      <c r="OKY992" s="14"/>
      <c r="OKZ992" s="14"/>
      <c r="OLA992" s="14"/>
      <c r="OLB992" s="14"/>
      <c r="OLC992" s="14"/>
      <c r="OLD992" s="14"/>
      <c r="OLE992" s="14"/>
      <c r="OLF992" s="14"/>
      <c r="OLG992" s="14"/>
      <c r="OLH992" s="14"/>
      <c r="OLI992" s="14"/>
      <c r="OLJ992" s="14"/>
      <c r="OLK992" s="14"/>
      <c r="OLL992" s="14"/>
      <c r="OLM992" s="14"/>
      <c r="OLN992" s="14"/>
      <c r="OLO992" s="14"/>
      <c r="OLP992" s="14"/>
      <c r="OLQ992" s="14"/>
      <c r="OLR992" s="14"/>
      <c r="OLS992" s="14"/>
      <c r="OLT992" s="14"/>
      <c r="OLU992" s="14"/>
      <c r="OLV992" s="14"/>
      <c r="OLW992" s="14"/>
      <c r="OLX992" s="14"/>
      <c r="OLY992" s="14"/>
      <c r="OLZ992" s="14"/>
      <c r="OMA992" s="14"/>
      <c r="OMB992" s="14"/>
      <c r="OMC992" s="14"/>
      <c r="OMD992" s="14"/>
      <c r="OME992" s="14"/>
      <c r="OMF992" s="14"/>
      <c r="OMG992" s="14"/>
      <c r="OMH992" s="14"/>
      <c r="OMI992" s="14"/>
      <c r="OMJ992" s="14"/>
      <c r="OMK992" s="14"/>
      <c r="OML992" s="14"/>
      <c r="OMM992" s="14"/>
      <c r="OMN992" s="14"/>
      <c r="OMO992" s="14"/>
      <c r="OMP992" s="14"/>
      <c r="OMQ992" s="14"/>
      <c r="OMR992" s="14"/>
      <c r="OMS992" s="14"/>
      <c r="OMT992" s="14"/>
      <c r="OMU992" s="14"/>
      <c r="OMV992" s="14"/>
      <c r="OMW992" s="14"/>
      <c r="OMX992" s="14"/>
      <c r="OMY992" s="14"/>
      <c r="OMZ992" s="14"/>
      <c r="ONA992" s="14"/>
      <c r="ONB992" s="14"/>
      <c r="ONC992" s="14"/>
      <c r="OND992" s="14"/>
      <c r="ONE992" s="14"/>
      <c r="ONF992" s="14"/>
      <c r="ONG992" s="14"/>
      <c r="ONH992" s="14"/>
      <c r="ONI992" s="14"/>
      <c r="ONJ992" s="14"/>
      <c r="ONK992" s="14"/>
      <c r="ONL992" s="14"/>
      <c r="ONM992" s="14"/>
      <c r="ONN992" s="14"/>
      <c r="ONO992" s="14"/>
      <c r="ONP992" s="14"/>
      <c r="ONQ992" s="14"/>
      <c r="ONR992" s="14"/>
      <c r="ONS992" s="14"/>
      <c r="ONT992" s="14"/>
      <c r="ONU992" s="14"/>
      <c r="ONV992" s="14"/>
      <c r="ONW992" s="14"/>
      <c r="ONX992" s="14"/>
      <c r="ONY992" s="14"/>
      <c r="ONZ992" s="14"/>
      <c r="OOA992" s="14"/>
      <c r="OOB992" s="14"/>
      <c r="OOC992" s="14"/>
      <c r="OOD992" s="14"/>
      <c r="OOE992" s="14"/>
      <c r="OOF992" s="14"/>
      <c r="OOG992" s="14"/>
      <c r="OOH992" s="14"/>
      <c r="OOI992" s="14"/>
      <c r="OOJ992" s="14"/>
      <c r="OOK992" s="14"/>
      <c r="OOL992" s="14"/>
      <c r="OOM992" s="14"/>
      <c r="OON992" s="14"/>
      <c r="OOO992" s="14"/>
      <c r="OOP992" s="14"/>
      <c r="OOQ992" s="14"/>
      <c r="OOR992" s="14"/>
      <c r="OOS992" s="14"/>
      <c r="OOT992" s="14"/>
      <c r="OOU992" s="14"/>
      <c r="OOV992" s="14"/>
      <c r="OOW992" s="14"/>
      <c r="OOX992" s="14"/>
      <c r="OOY992" s="14"/>
      <c r="OOZ992" s="14"/>
      <c r="OPA992" s="14"/>
      <c r="OPB992" s="14"/>
      <c r="OPC992" s="14"/>
      <c r="OPD992" s="14"/>
      <c r="OPE992" s="14"/>
      <c r="OPF992" s="14"/>
      <c r="OPG992" s="14"/>
      <c r="OPH992" s="14"/>
      <c r="OPI992" s="14"/>
      <c r="OPJ992" s="14"/>
      <c r="OPK992" s="14"/>
      <c r="OPL992" s="14"/>
      <c r="OPM992" s="14"/>
      <c r="OPN992" s="14"/>
      <c r="OPO992" s="14"/>
      <c r="OPP992" s="14"/>
      <c r="OPQ992" s="14"/>
      <c r="OPR992" s="14"/>
      <c r="OPS992" s="14"/>
      <c r="OPT992" s="14"/>
      <c r="OPU992" s="14"/>
      <c r="OPV992" s="14"/>
      <c r="OPW992" s="14"/>
      <c r="OPX992" s="14"/>
      <c r="OPY992" s="14"/>
      <c r="OPZ992" s="14"/>
      <c r="OQA992" s="14"/>
      <c r="OQB992" s="14"/>
      <c r="OQC992" s="14"/>
      <c r="OQD992" s="14"/>
      <c r="OQE992" s="14"/>
      <c r="OQF992" s="14"/>
      <c r="OQG992" s="14"/>
      <c r="OQH992" s="14"/>
      <c r="OQI992" s="14"/>
      <c r="OQJ992" s="14"/>
      <c r="OQK992" s="14"/>
      <c r="OQL992" s="14"/>
      <c r="OQM992" s="14"/>
      <c r="OQN992" s="14"/>
      <c r="OQO992" s="14"/>
      <c r="OQP992" s="14"/>
      <c r="OQQ992" s="14"/>
      <c r="OQR992" s="14"/>
      <c r="OQS992" s="14"/>
      <c r="OQT992" s="14"/>
      <c r="OQU992" s="14"/>
      <c r="OQV992" s="14"/>
      <c r="OQW992" s="14"/>
      <c r="OQX992" s="14"/>
      <c r="OQY992" s="14"/>
      <c r="OQZ992" s="14"/>
      <c r="ORA992" s="14"/>
      <c r="ORB992" s="14"/>
      <c r="ORC992" s="14"/>
      <c r="ORD992" s="14"/>
      <c r="ORE992" s="14"/>
      <c r="ORF992" s="14"/>
      <c r="ORG992" s="14"/>
      <c r="ORH992" s="14"/>
      <c r="ORI992" s="14"/>
      <c r="ORJ992" s="14"/>
      <c r="ORK992" s="14"/>
      <c r="ORL992" s="14"/>
      <c r="ORM992" s="14"/>
      <c r="ORN992" s="14"/>
      <c r="ORO992" s="14"/>
      <c r="ORP992" s="14"/>
      <c r="ORQ992" s="14"/>
      <c r="ORR992" s="14"/>
      <c r="ORS992" s="14"/>
      <c r="ORT992" s="14"/>
      <c r="ORU992" s="14"/>
      <c r="ORV992" s="14"/>
      <c r="ORW992" s="14"/>
      <c r="ORX992" s="14"/>
      <c r="ORY992" s="14"/>
      <c r="ORZ992" s="14"/>
      <c r="OSA992" s="14"/>
      <c r="OSB992" s="14"/>
      <c r="OSC992" s="14"/>
      <c r="OSD992" s="14"/>
      <c r="OSE992" s="14"/>
      <c r="OSF992" s="14"/>
      <c r="OSG992" s="14"/>
      <c r="OSH992" s="14"/>
      <c r="OSI992" s="14"/>
      <c r="OSJ992" s="14"/>
      <c r="OSK992" s="14"/>
      <c r="OSL992" s="14"/>
      <c r="OSM992" s="14"/>
      <c r="OSN992" s="14"/>
      <c r="OSO992" s="14"/>
      <c r="OSP992" s="14"/>
      <c r="OSQ992" s="14"/>
      <c r="OSR992" s="14"/>
      <c r="OSS992" s="14"/>
      <c r="OST992" s="14"/>
      <c r="OSU992" s="14"/>
      <c r="OSV992" s="14"/>
      <c r="OSW992" s="14"/>
      <c r="OSX992" s="14"/>
      <c r="OSY992" s="14"/>
      <c r="OSZ992" s="14"/>
      <c r="OTA992" s="14"/>
      <c r="OTB992" s="14"/>
      <c r="OTC992" s="14"/>
      <c r="OTD992" s="14"/>
      <c r="OTE992" s="14"/>
      <c r="OTF992" s="14"/>
      <c r="OTG992" s="14"/>
      <c r="OTH992" s="14"/>
      <c r="OTI992" s="14"/>
      <c r="OTJ992" s="14"/>
      <c r="OTK992" s="14"/>
      <c r="OTL992" s="14"/>
      <c r="OTM992" s="14"/>
      <c r="OTN992" s="14"/>
      <c r="OTO992" s="14"/>
      <c r="OTP992" s="14"/>
      <c r="OTQ992" s="14"/>
      <c r="OTR992" s="14"/>
      <c r="OTS992" s="14"/>
      <c r="OTT992" s="14"/>
      <c r="OTU992" s="14"/>
      <c r="OTV992" s="14"/>
      <c r="OTW992" s="14"/>
      <c r="OTX992" s="14"/>
      <c r="OTY992" s="14"/>
      <c r="OTZ992" s="14"/>
      <c r="OUA992" s="14"/>
      <c r="OUB992" s="14"/>
      <c r="OUC992" s="14"/>
      <c r="OUD992" s="14"/>
      <c r="OUE992" s="14"/>
      <c r="OUF992" s="14"/>
      <c r="OUG992" s="14"/>
      <c r="OUH992" s="14"/>
      <c r="OUI992" s="14"/>
      <c r="OUJ992" s="14"/>
      <c r="OUK992" s="14"/>
      <c r="OUL992" s="14"/>
      <c r="OUM992" s="14"/>
      <c r="OUN992" s="14"/>
      <c r="OUO992" s="14"/>
      <c r="OUP992" s="14"/>
      <c r="OUQ992" s="14"/>
      <c r="OUR992" s="14"/>
      <c r="OUS992" s="14"/>
      <c r="OUT992" s="14"/>
      <c r="OUU992" s="14"/>
      <c r="OUV992" s="14"/>
      <c r="OUW992" s="14"/>
      <c r="OUX992" s="14"/>
      <c r="OUY992" s="14"/>
      <c r="OUZ992" s="14"/>
      <c r="OVA992" s="14"/>
      <c r="OVB992" s="14"/>
      <c r="OVC992" s="14"/>
      <c r="OVD992" s="14"/>
      <c r="OVE992" s="14"/>
      <c r="OVF992" s="14"/>
      <c r="OVG992" s="14"/>
      <c r="OVH992" s="14"/>
      <c r="OVI992" s="14"/>
      <c r="OVJ992" s="14"/>
      <c r="OVK992" s="14"/>
      <c r="OVL992" s="14"/>
      <c r="OVM992" s="14"/>
      <c r="OVN992" s="14"/>
      <c r="OVO992" s="14"/>
      <c r="OVP992" s="14"/>
      <c r="OVQ992" s="14"/>
      <c r="OVR992" s="14"/>
      <c r="OVS992" s="14"/>
      <c r="OVT992" s="14"/>
      <c r="OVU992" s="14"/>
      <c r="OVV992" s="14"/>
      <c r="OVW992" s="14"/>
      <c r="OVX992" s="14"/>
      <c r="OVY992" s="14"/>
      <c r="OVZ992" s="14"/>
      <c r="OWA992" s="14"/>
      <c r="OWB992" s="14"/>
      <c r="OWC992" s="14"/>
      <c r="OWD992" s="14"/>
      <c r="OWE992" s="14"/>
      <c r="OWF992" s="14"/>
      <c r="OWG992" s="14"/>
      <c r="OWH992" s="14"/>
      <c r="OWI992" s="14"/>
      <c r="OWJ992" s="14"/>
      <c r="OWK992" s="14"/>
      <c r="OWL992" s="14"/>
      <c r="OWM992" s="14"/>
      <c r="OWN992" s="14"/>
      <c r="OWO992" s="14"/>
      <c r="OWP992" s="14"/>
      <c r="OWQ992" s="14"/>
      <c r="OWR992" s="14"/>
      <c r="OWS992" s="14"/>
      <c r="OWT992" s="14"/>
      <c r="OWU992" s="14"/>
      <c r="OWV992" s="14"/>
      <c r="OWW992" s="14"/>
      <c r="OWX992" s="14"/>
      <c r="OWY992" s="14"/>
      <c r="OWZ992" s="14"/>
      <c r="OXA992" s="14"/>
      <c r="OXB992" s="14"/>
      <c r="OXC992" s="14"/>
      <c r="OXD992" s="14"/>
      <c r="OXE992" s="14"/>
      <c r="OXF992" s="14"/>
      <c r="OXG992" s="14"/>
      <c r="OXH992" s="14"/>
      <c r="OXI992" s="14"/>
      <c r="OXJ992" s="14"/>
      <c r="OXK992" s="14"/>
      <c r="OXL992" s="14"/>
      <c r="OXM992" s="14"/>
      <c r="OXN992" s="14"/>
      <c r="OXO992" s="14"/>
      <c r="OXP992" s="14"/>
      <c r="OXQ992" s="14"/>
      <c r="OXR992" s="14"/>
      <c r="OXS992" s="14"/>
      <c r="OXT992" s="14"/>
      <c r="OXU992" s="14"/>
      <c r="OXV992" s="14"/>
      <c r="OXW992" s="14"/>
      <c r="OXX992" s="14"/>
      <c r="OXY992" s="14"/>
      <c r="OXZ992" s="14"/>
      <c r="OYA992" s="14"/>
      <c r="OYB992" s="14"/>
      <c r="OYC992" s="14"/>
      <c r="OYD992" s="14"/>
      <c r="OYE992" s="14"/>
      <c r="OYF992" s="14"/>
      <c r="OYG992" s="14"/>
      <c r="OYH992" s="14"/>
      <c r="OYI992" s="14"/>
      <c r="OYJ992" s="14"/>
      <c r="OYK992" s="14"/>
      <c r="OYL992" s="14"/>
      <c r="OYM992" s="14"/>
      <c r="OYN992" s="14"/>
      <c r="OYO992" s="14"/>
      <c r="OYP992" s="14"/>
      <c r="OYQ992" s="14"/>
      <c r="OYR992" s="14"/>
      <c r="OYS992" s="14"/>
      <c r="OYT992" s="14"/>
      <c r="OYU992" s="14"/>
      <c r="OYV992" s="14"/>
      <c r="OYW992" s="14"/>
      <c r="OYX992" s="14"/>
      <c r="OYY992" s="14"/>
      <c r="OYZ992" s="14"/>
      <c r="OZA992" s="14"/>
      <c r="OZB992" s="14"/>
      <c r="OZC992" s="14"/>
      <c r="OZD992" s="14"/>
      <c r="OZE992" s="14"/>
      <c r="OZF992" s="14"/>
      <c r="OZG992" s="14"/>
      <c r="OZH992" s="14"/>
      <c r="OZI992" s="14"/>
      <c r="OZJ992" s="14"/>
      <c r="OZK992" s="14"/>
      <c r="OZL992" s="14"/>
      <c r="OZM992" s="14"/>
      <c r="OZN992" s="14"/>
      <c r="OZO992" s="14"/>
      <c r="OZP992" s="14"/>
      <c r="OZQ992" s="14"/>
      <c r="OZR992" s="14"/>
      <c r="OZS992" s="14"/>
      <c r="OZT992" s="14"/>
      <c r="OZU992" s="14"/>
      <c r="OZV992" s="14"/>
      <c r="OZW992" s="14"/>
      <c r="OZX992" s="14"/>
      <c r="OZY992" s="14"/>
      <c r="OZZ992" s="14"/>
      <c r="PAA992" s="14"/>
      <c r="PAB992" s="14"/>
      <c r="PAC992" s="14"/>
      <c r="PAD992" s="14"/>
      <c r="PAE992" s="14"/>
      <c r="PAF992" s="14"/>
      <c r="PAG992" s="14"/>
      <c r="PAH992" s="14"/>
      <c r="PAI992" s="14"/>
      <c r="PAJ992" s="14"/>
      <c r="PAK992" s="14"/>
      <c r="PAL992" s="14"/>
      <c r="PAM992" s="14"/>
      <c r="PAN992" s="14"/>
      <c r="PAO992" s="14"/>
      <c r="PAP992" s="14"/>
      <c r="PAQ992" s="14"/>
      <c r="PAR992" s="14"/>
      <c r="PAS992" s="14"/>
      <c r="PAT992" s="14"/>
      <c r="PAU992" s="14"/>
      <c r="PAV992" s="14"/>
      <c r="PAW992" s="14"/>
      <c r="PAX992" s="14"/>
      <c r="PAY992" s="14"/>
      <c r="PAZ992" s="14"/>
      <c r="PBA992" s="14"/>
      <c r="PBB992" s="14"/>
      <c r="PBC992" s="14"/>
      <c r="PBD992" s="14"/>
      <c r="PBE992" s="14"/>
      <c r="PBF992" s="14"/>
      <c r="PBG992" s="14"/>
      <c r="PBH992" s="14"/>
      <c r="PBI992" s="14"/>
      <c r="PBJ992" s="14"/>
      <c r="PBK992" s="14"/>
      <c r="PBL992" s="14"/>
      <c r="PBM992" s="14"/>
      <c r="PBN992" s="14"/>
      <c r="PBO992" s="14"/>
      <c r="PBP992" s="14"/>
      <c r="PBQ992" s="14"/>
      <c r="PBR992" s="14"/>
      <c r="PBS992" s="14"/>
      <c r="PBT992" s="14"/>
      <c r="PBU992" s="14"/>
      <c r="PBV992" s="14"/>
      <c r="PBW992" s="14"/>
      <c r="PBX992" s="14"/>
      <c r="PBY992" s="14"/>
      <c r="PBZ992" s="14"/>
      <c r="PCA992" s="14"/>
      <c r="PCB992" s="14"/>
      <c r="PCC992" s="14"/>
      <c r="PCD992" s="14"/>
      <c r="PCE992" s="14"/>
      <c r="PCF992" s="14"/>
      <c r="PCG992" s="14"/>
      <c r="PCH992" s="14"/>
      <c r="PCI992" s="14"/>
      <c r="PCJ992" s="14"/>
      <c r="PCK992" s="14"/>
      <c r="PCL992" s="14"/>
      <c r="PCM992" s="14"/>
      <c r="PCN992" s="14"/>
      <c r="PCO992" s="14"/>
      <c r="PCP992" s="14"/>
      <c r="PCQ992" s="14"/>
      <c r="PCR992" s="14"/>
      <c r="PCS992" s="14"/>
      <c r="PCT992" s="14"/>
      <c r="PCU992" s="14"/>
      <c r="PCV992" s="14"/>
      <c r="PCW992" s="14"/>
      <c r="PCX992" s="14"/>
      <c r="PCY992" s="14"/>
      <c r="PCZ992" s="14"/>
      <c r="PDA992" s="14"/>
      <c r="PDB992" s="14"/>
      <c r="PDC992" s="14"/>
      <c r="PDD992" s="14"/>
      <c r="PDE992" s="14"/>
      <c r="PDF992" s="14"/>
      <c r="PDG992" s="14"/>
      <c r="PDH992" s="14"/>
      <c r="PDI992" s="14"/>
      <c r="PDJ992" s="14"/>
      <c r="PDK992" s="14"/>
      <c r="PDL992" s="14"/>
      <c r="PDM992" s="14"/>
      <c r="PDN992" s="14"/>
      <c r="PDO992" s="14"/>
      <c r="PDP992" s="14"/>
      <c r="PDQ992" s="14"/>
      <c r="PDR992" s="14"/>
      <c r="PDS992" s="14"/>
      <c r="PDT992" s="14"/>
      <c r="PDU992" s="14"/>
      <c r="PDV992" s="14"/>
      <c r="PDW992" s="14"/>
      <c r="PDX992" s="14"/>
      <c r="PDY992" s="14"/>
      <c r="PDZ992" s="14"/>
      <c r="PEA992" s="14"/>
      <c r="PEB992" s="14"/>
      <c r="PEC992" s="14"/>
      <c r="PED992" s="14"/>
      <c r="PEE992" s="14"/>
      <c r="PEF992" s="14"/>
      <c r="PEG992" s="14"/>
      <c r="PEH992" s="14"/>
      <c r="PEI992" s="14"/>
      <c r="PEJ992" s="14"/>
      <c r="PEK992" s="14"/>
      <c r="PEL992" s="14"/>
      <c r="PEM992" s="14"/>
      <c r="PEN992" s="14"/>
      <c r="PEO992" s="14"/>
      <c r="PEP992" s="14"/>
      <c r="PEQ992" s="14"/>
      <c r="PER992" s="14"/>
      <c r="PES992" s="14"/>
      <c r="PET992" s="14"/>
      <c r="PEU992" s="14"/>
      <c r="PEV992" s="14"/>
      <c r="PEW992" s="14"/>
      <c r="PEX992" s="14"/>
      <c r="PEY992" s="14"/>
      <c r="PEZ992" s="14"/>
      <c r="PFA992" s="14"/>
      <c r="PFB992" s="14"/>
      <c r="PFC992" s="14"/>
      <c r="PFD992" s="14"/>
      <c r="PFE992" s="14"/>
      <c r="PFF992" s="14"/>
      <c r="PFG992" s="14"/>
      <c r="PFH992" s="14"/>
      <c r="PFI992" s="14"/>
      <c r="PFJ992" s="14"/>
      <c r="PFK992" s="14"/>
      <c r="PFL992" s="14"/>
      <c r="PFM992" s="14"/>
      <c r="PFN992" s="14"/>
      <c r="PFO992" s="14"/>
      <c r="PFP992" s="14"/>
      <c r="PFQ992" s="14"/>
      <c r="PFR992" s="14"/>
      <c r="PFS992" s="14"/>
      <c r="PFT992" s="14"/>
      <c r="PFU992" s="14"/>
      <c r="PFV992" s="14"/>
      <c r="PFW992" s="14"/>
      <c r="PFX992" s="14"/>
      <c r="PFY992" s="14"/>
      <c r="PFZ992" s="14"/>
      <c r="PGA992" s="14"/>
      <c r="PGB992" s="14"/>
      <c r="PGC992" s="14"/>
      <c r="PGD992" s="14"/>
      <c r="PGE992" s="14"/>
      <c r="PGF992" s="14"/>
      <c r="PGG992" s="14"/>
      <c r="PGH992" s="14"/>
      <c r="PGI992" s="14"/>
      <c r="PGJ992" s="14"/>
      <c r="PGK992" s="14"/>
      <c r="PGL992" s="14"/>
      <c r="PGM992" s="14"/>
      <c r="PGN992" s="14"/>
      <c r="PGO992" s="14"/>
      <c r="PGP992" s="14"/>
      <c r="PGQ992" s="14"/>
      <c r="PGR992" s="14"/>
      <c r="PGS992" s="14"/>
      <c r="PGT992" s="14"/>
      <c r="PGU992" s="14"/>
      <c r="PGV992" s="14"/>
      <c r="PGW992" s="14"/>
      <c r="PGX992" s="14"/>
      <c r="PGY992" s="14"/>
      <c r="PGZ992" s="14"/>
      <c r="PHA992" s="14"/>
      <c r="PHB992" s="14"/>
      <c r="PHC992" s="14"/>
      <c r="PHD992" s="14"/>
      <c r="PHE992" s="14"/>
      <c r="PHF992" s="14"/>
      <c r="PHG992" s="14"/>
      <c r="PHH992" s="14"/>
      <c r="PHI992" s="14"/>
      <c r="PHJ992" s="14"/>
      <c r="PHK992" s="14"/>
      <c r="PHL992" s="14"/>
      <c r="PHM992" s="14"/>
      <c r="PHN992" s="14"/>
      <c r="PHO992" s="14"/>
      <c r="PHP992" s="14"/>
      <c r="PHQ992" s="14"/>
      <c r="PHR992" s="14"/>
      <c r="PHS992" s="14"/>
      <c r="PHT992" s="14"/>
      <c r="PHU992" s="14"/>
      <c r="PHV992" s="14"/>
      <c r="PHW992" s="14"/>
      <c r="PHX992" s="14"/>
      <c r="PHY992" s="14"/>
      <c r="PHZ992" s="14"/>
      <c r="PIA992" s="14"/>
      <c r="PIB992" s="14"/>
      <c r="PIC992" s="14"/>
      <c r="PID992" s="14"/>
      <c r="PIE992" s="14"/>
      <c r="PIF992" s="14"/>
      <c r="PIG992" s="14"/>
      <c r="PIH992" s="14"/>
      <c r="PII992" s="14"/>
      <c r="PIJ992" s="14"/>
      <c r="PIK992" s="14"/>
      <c r="PIL992" s="14"/>
      <c r="PIM992" s="14"/>
      <c r="PIN992" s="14"/>
      <c r="PIO992" s="14"/>
      <c r="PIP992" s="14"/>
      <c r="PIQ992" s="14"/>
      <c r="PIR992" s="14"/>
      <c r="PIS992" s="14"/>
      <c r="PIT992" s="14"/>
      <c r="PIU992" s="14"/>
      <c r="PIV992" s="14"/>
      <c r="PIW992" s="14"/>
      <c r="PIX992" s="14"/>
      <c r="PIY992" s="14"/>
      <c r="PIZ992" s="14"/>
      <c r="PJA992" s="14"/>
      <c r="PJB992" s="14"/>
      <c r="PJC992" s="14"/>
      <c r="PJD992" s="14"/>
      <c r="PJE992" s="14"/>
      <c r="PJF992" s="14"/>
      <c r="PJG992" s="14"/>
      <c r="PJH992" s="14"/>
      <c r="PJI992" s="14"/>
      <c r="PJJ992" s="14"/>
      <c r="PJK992" s="14"/>
      <c r="PJL992" s="14"/>
      <c r="PJM992" s="14"/>
      <c r="PJN992" s="14"/>
      <c r="PJO992" s="14"/>
      <c r="PJP992" s="14"/>
      <c r="PJQ992" s="14"/>
      <c r="PJR992" s="14"/>
      <c r="PJS992" s="14"/>
      <c r="PJT992" s="14"/>
      <c r="PJU992" s="14"/>
      <c r="PJV992" s="14"/>
      <c r="PJW992" s="14"/>
      <c r="PJX992" s="14"/>
      <c r="PJY992" s="14"/>
      <c r="PJZ992" s="14"/>
      <c r="PKA992" s="14"/>
      <c r="PKB992" s="14"/>
      <c r="PKC992" s="14"/>
      <c r="PKD992" s="14"/>
      <c r="PKE992" s="14"/>
      <c r="PKF992" s="14"/>
      <c r="PKG992" s="14"/>
      <c r="PKH992" s="14"/>
      <c r="PKI992" s="14"/>
      <c r="PKJ992" s="14"/>
      <c r="PKK992" s="14"/>
      <c r="PKL992" s="14"/>
      <c r="PKM992" s="14"/>
      <c r="PKN992" s="14"/>
      <c r="PKO992" s="14"/>
      <c r="PKP992" s="14"/>
      <c r="PKQ992" s="14"/>
      <c r="PKR992" s="14"/>
      <c r="PKS992" s="14"/>
      <c r="PKT992" s="14"/>
      <c r="PKU992" s="14"/>
      <c r="PKV992" s="14"/>
      <c r="PKW992" s="14"/>
      <c r="PKX992" s="14"/>
      <c r="PKY992" s="14"/>
      <c r="PKZ992" s="14"/>
      <c r="PLA992" s="14"/>
      <c r="PLB992" s="14"/>
      <c r="PLC992" s="14"/>
      <c r="PLD992" s="14"/>
      <c r="PLE992" s="14"/>
      <c r="PLF992" s="14"/>
      <c r="PLG992" s="14"/>
      <c r="PLH992" s="14"/>
      <c r="PLI992" s="14"/>
      <c r="PLJ992" s="14"/>
      <c r="PLK992" s="14"/>
      <c r="PLL992" s="14"/>
      <c r="PLM992" s="14"/>
      <c r="PLN992" s="14"/>
      <c r="PLO992" s="14"/>
      <c r="PLP992" s="14"/>
      <c r="PLQ992" s="14"/>
      <c r="PLR992" s="14"/>
      <c r="PLS992" s="14"/>
      <c r="PLT992" s="14"/>
      <c r="PLU992" s="14"/>
      <c r="PLV992" s="14"/>
      <c r="PLW992" s="14"/>
      <c r="PLX992" s="14"/>
      <c r="PLY992" s="14"/>
      <c r="PLZ992" s="14"/>
      <c r="PMA992" s="14"/>
      <c r="PMB992" s="14"/>
      <c r="PMC992" s="14"/>
      <c r="PMD992" s="14"/>
      <c r="PME992" s="14"/>
      <c r="PMF992" s="14"/>
      <c r="PMG992" s="14"/>
      <c r="PMH992" s="14"/>
      <c r="PMI992" s="14"/>
      <c r="PMJ992" s="14"/>
      <c r="PMK992" s="14"/>
      <c r="PML992" s="14"/>
      <c r="PMM992" s="14"/>
      <c r="PMN992" s="14"/>
      <c r="PMO992" s="14"/>
      <c r="PMP992" s="14"/>
      <c r="PMQ992" s="14"/>
      <c r="PMR992" s="14"/>
      <c r="PMS992" s="14"/>
      <c r="PMT992" s="14"/>
      <c r="PMU992" s="14"/>
      <c r="PMV992" s="14"/>
      <c r="PMW992" s="14"/>
      <c r="PMX992" s="14"/>
      <c r="PMY992" s="14"/>
      <c r="PMZ992" s="14"/>
      <c r="PNA992" s="14"/>
      <c r="PNB992" s="14"/>
      <c r="PNC992" s="14"/>
      <c r="PND992" s="14"/>
      <c r="PNE992" s="14"/>
      <c r="PNF992" s="14"/>
      <c r="PNG992" s="14"/>
      <c r="PNH992" s="14"/>
      <c r="PNI992" s="14"/>
      <c r="PNJ992" s="14"/>
      <c r="PNK992" s="14"/>
      <c r="PNL992" s="14"/>
      <c r="PNM992" s="14"/>
      <c r="PNN992" s="14"/>
      <c r="PNO992" s="14"/>
      <c r="PNP992" s="14"/>
      <c r="PNQ992" s="14"/>
      <c r="PNR992" s="14"/>
      <c r="PNS992" s="14"/>
      <c r="PNT992" s="14"/>
      <c r="PNU992" s="14"/>
      <c r="PNV992" s="14"/>
      <c r="PNW992" s="14"/>
      <c r="PNX992" s="14"/>
      <c r="PNY992" s="14"/>
      <c r="PNZ992" s="14"/>
      <c r="POA992" s="14"/>
      <c r="POB992" s="14"/>
      <c r="POC992" s="14"/>
      <c r="POD992" s="14"/>
      <c r="POE992" s="14"/>
      <c r="POF992" s="14"/>
      <c r="POG992" s="14"/>
      <c r="POH992" s="14"/>
      <c r="POI992" s="14"/>
      <c r="POJ992" s="14"/>
      <c r="POK992" s="14"/>
      <c r="POL992" s="14"/>
      <c r="POM992" s="14"/>
      <c r="PON992" s="14"/>
      <c r="POO992" s="14"/>
      <c r="POP992" s="14"/>
      <c r="POQ992" s="14"/>
      <c r="POR992" s="14"/>
      <c r="POS992" s="14"/>
      <c r="POT992" s="14"/>
      <c r="POU992" s="14"/>
      <c r="POV992" s="14"/>
      <c r="POW992" s="14"/>
      <c r="POX992" s="14"/>
      <c r="POY992" s="14"/>
      <c r="POZ992" s="14"/>
      <c r="PPA992" s="14"/>
      <c r="PPB992" s="14"/>
      <c r="PPC992" s="14"/>
      <c r="PPD992" s="14"/>
      <c r="PPE992" s="14"/>
      <c r="PPF992" s="14"/>
      <c r="PPG992" s="14"/>
      <c r="PPH992" s="14"/>
      <c r="PPI992" s="14"/>
      <c r="PPJ992" s="14"/>
      <c r="PPK992" s="14"/>
      <c r="PPL992" s="14"/>
      <c r="PPM992" s="14"/>
      <c r="PPN992" s="14"/>
      <c r="PPO992" s="14"/>
      <c r="PPP992" s="14"/>
      <c r="PPQ992" s="14"/>
      <c r="PPR992" s="14"/>
      <c r="PPS992" s="14"/>
      <c r="PPT992" s="14"/>
      <c r="PPU992" s="14"/>
      <c r="PPV992" s="14"/>
      <c r="PPW992" s="14"/>
      <c r="PPX992" s="14"/>
      <c r="PPY992" s="14"/>
      <c r="PPZ992" s="14"/>
      <c r="PQA992" s="14"/>
      <c r="PQB992" s="14"/>
      <c r="PQC992" s="14"/>
      <c r="PQD992" s="14"/>
      <c r="PQE992" s="14"/>
      <c r="PQF992" s="14"/>
      <c r="PQG992" s="14"/>
      <c r="PQH992" s="14"/>
      <c r="PQI992" s="14"/>
      <c r="PQJ992" s="14"/>
      <c r="PQK992" s="14"/>
      <c r="PQL992" s="14"/>
      <c r="PQM992" s="14"/>
      <c r="PQN992" s="14"/>
      <c r="PQO992" s="14"/>
      <c r="PQP992" s="14"/>
      <c r="PQQ992" s="14"/>
      <c r="PQR992" s="14"/>
      <c r="PQS992" s="14"/>
      <c r="PQT992" s="14"/>
      <c r="PQU992" s="14"/>
      <c r="PQV992" s="14"/>
      <c r="PQW992" s="14"/>
      <c r="PQX992" s="14"/>
      <c r="PQY992" s="14"/>
      <c r="PQZ992" s="14"/>
      <c r="PRA992" s="14"/>
      <c r="PRB992" s="14"/>
      <c r="PRC992" s="14"/>
      <c r="PRD992" s="14"/>
      <c r="PRE992" s="14"/>
      <c r="PRF992" s="14"/>
      <c r="PRG992" s="14"/>
      <c r="PRH992" s="14"/>
      <c r="PRI992" s="14"/>
      <c r="PRJ992" s="14"/>
      <c r="PRK992" s="14"/>
      <c r="PRL992" s="14"/>
      <c r="PRM992" s="14"/>
      <c r="PRN992" s="14"/>
      <c r="PRO992" s="14"/>
      <c r="PRP992" s="14"/>
      <c r="PRQ992" s="14"/>
      <c r="PRR992" s="14"/>
      <c r="PRS992" s="14"/>
      <c r="PRT992" s="14"/>
      <c r="PRU992" s="14"/>
      <c r="PRV992" s="14"/>
      <c r="PRW992" s="14"/>
      <c r="PRX992" s="14"/>
      <c r="PRY992" s="14"/>
      <c r="PRZ992" s="14"/>
      <c r="PSA992" s="14"/>
      <c r="PSB992" s="14"/>
      <c r="PSC992" s="14"/>
      <c r="PSD992" s="14"/>
      <c r="PSE992" s="14"/>
      <c r="PSF992" s="14"/>
      <c r="PSG992" s="14"/>
      <c r="PSH992" s="14"/>
      <c r="PSI992" s="14"/>
      <c r="PSJ992" s="14"/>
      <c r="PSK992" s="14"/>
      <c r="PSL992" s="14"/>
      <c r="PSM992" s="14"/>
      <c r="PSN992" s="14"/>
      <c r="PSO992" s="14"/>
      <c r="PSP992" s="14"/>
      <c r="PSQ992" s="14"/>
      <c r="PSR992" s="14"/>
      <c r="PSS992" s="14"/>
      <c r="PST992" s="14"/>
      <c r="PSU992" s="14"/>
      <c r="PSV992" s="14"/>
      <c r="PSW992" s="14"/>
      <c r="PSX992" s="14"/>
      <c r="PSY992" s="14"/>
      <c r="PSZ992" s="14"/>
      <c r="PTA992" s="14"/>
      <c r="PTB992" s="14"/>
      <c r="PTC992" s="14"/>
      <c r="PTD992" s="14"/>
      <c r="PTE992" s="14"/>
      <c r="PTF992" s="14"/>
      <c r="PTG992" s="14"/>
      <c r="PTH992" s="14"/>
      <c r="PTI992" s="14"/>
      <c r="PTJ992" s="14"/>
      <c r="PTK992" s="14"/>
      <c r="PTL992" s="14"/>
      <c r="PTM992" s="14"/>
      <c r="PTN992" s="14"/>
      <c r="PTO992" s="14"/>
      <c r="PTP992" s="14"/>
      <c r="PTQ992" s="14"/>
      <c r="PTR992" s="14"/>
      <c r="PTS992" s="14"/>
      <c r="PTT992" s="14"/>
      <c r="PTU992" s="14"/>
      <c r="PTV992" s="14"/>
      <c r="PTW992" s="14"/>
      <c r="PTX992" s="14"/>
      <c r="PTY992" s="14"/>
      <c r="PTZ992" s="14"/>
      <c r="PUA992" s="14"/>
      <c r="PUB992" s="14"/>
      <c r="PUC992" s="14"/>
      <c r="PUD992" s="14"/>
      <c r="PUE992" s="14"/>
      <c r="PUF992" s="14"/>
      <c r="PUG992" s="14"/>
      <c r="PUH992" s="14"/>
      <c r="PUI992" s="14"/>
      <c r="PUJ992" s="14"/>
      <c r="PUK992" s="14"/>
      <c r="PUL992" s="14"/>
      <c r="PUM992" s="14"/>
      <c r="PUN992" s="14"/>
      <c r="PUO992" s="14"/>
      <c r="PUP992" s="14"/>
      <c r="PUQ992" s="14"/>
      <c r="PUR992" s="14"/>
      <c r="PUS992" s="14"/>
      <c r="PUT992" s="14"/>
      <c r="PUU992" s="14"/>
      <c r="PUV992" s="14"/>
      <c r="PUW992" s="14"/>
      <c r="PUX992" s="14"/>
      <c r="PUY992" s="14"/>
      <c r="PUZ992" s="14"/>
      <c r="PVA992" s="14"/>
      <c r="PVB992" s="14"/>
      <c r="PVC992" s="14"/>
      <c r="PVD992" s="14"/>
      <c r="PVE992" s="14"/>
      <c r="PVF992" s="14"/>
      <c r="PVG992" s="14"/>
      <c r="PVH992" s="14"/>
      <c r="PVI992" s="14"/>
      <c r="PVJ992" s="14"/>
      <c r="PVK992" s="14"/>
      <c r="PVL992" s="14"/>
      <c r="PVM992" s="14"/>
      <c r="PVN992" s="14"/>
      <c r="PVO992" s="14"/>
      <c r="PVP992" s="14"/>
      <c r="PVQ992" s="14"/>
      <c r="PVR992" s="14"/>
      <c r="PVS992" s="14"/>
      <c r="PVT992" s="14"/>
      <c r="PVU992" s="14"/>
      <c r="PVV992" s="14"/>
      <c r="PVW992" s="14"/>
      <c r="PVX992" s="14"/>
      <c r="PVY992" s="14"/>
      <c r="PVZ992" s="14"/>
      <c r="PWA992" s="14"/>
      <c r="PWB992" s="14"/>
      <c r="PWC992" s="14"/>
      <c r="PWD992" s="14"/>
      <c r="PWE992" s="14"/>
      <c r="PWF992" s="14"/>
      <c r="PWG992" s="14"/>
      <c r="PWH992" s="14"/>
      <c r="PWI992" s="14"/>
      <c r="PWJ992" s="14"/>
      <c r="PWK992" s="14"/>
      <c r="PWL992" s="14"/>
      <c r="PWM992" s="14"/>
      <c r="PWN992" s="14"/>
      <c r="PWO992" s="14"/>
      <c r="PWP992" s="14"/>
      <c r="PWQ992" s="14"/>
      <c r="PWR992" s="14"/>
      <c r="PWS992" s="14"/>
      <c r="PWT992" s="14"/>
      <c r="PWU992" s="14"/>
      <c r="PWV992" s="14"/>
      <c r="PWW992" s="14"/>
      <c r="PWX992" s="14"/>
      <c r="PWY992" s="14"/>
      <c r="PWZ992" s="14"/>
      <c r="PXA992" s="14"/>
      <c r="PXB992" s="14"/>
      <c r="PXC992" s="14"/>
      <c r="PXD992" s="14"/>
      <c r="PXE992" s="14"/>
      <c r="PXF992" s="14"/>
      <c r="PXG992" s="14"/>
      <c r="PXH992" s="14"/>
      <c r="PXI992" s="14"/>
      <c r="PXJ992" s="14"/>
      <c r="PXK992" s="14"/>
      <c r="PXL992" s="14"/>
      <c r="PXM992" s="14"/>
      <c r="PXN992" s="14"/>
      <c r="PXO992" s="14"/>
      <c r="PXP992" s="14"/>
      <c r="PXQ992" s="14"/>
      <c r="PXR992" s="14"/>
      <c r="PXS992" s="14"/>
      <c r="PXT992" s="14"/>
      <c r="PXU992" s="14"/>
      <c r="PXV992" s="14"/>
      <c r="PXW992" s="14"/>
      <c r="PXX992" s="14"/>
      <c r="PXY992" s="14"/>
      <c r="PXZ992" s="14"/>
      <c r="PYA992" s="14"/>
      <c r="PYB992" s="14"/>
      <c r="PYC992" s="14"/>
      <c r="PYD992" s="14"/>
      <c r="PYE992" s="14"/>
      <c r="PYF992" s="14"/>
      <c r="PYG992" s="14"/>
      <c r="PYH992" s="14"/>
      <c r="PYI992" s="14"/>
      <c r="PYJ992" s="14"/>
      <c r="PYK992" s="14"/>
      <c r="PYL992" s="14"/>
      <c r="PYM992" s="14"/>
      <c r="PYN992" s="14"/>
      <c r="PYO992" s="14"/>
      <c r="PYP992" s="14"/>
      <c r="PYQ992" s="14"/>
      <c r="PYR992" s="14"/>
      <c r="PYS992" s="14"/>
      <c r="PYT992" s="14"/>
      <c r="PYU992" s="14"/>
      <c r="PYV992" s="14"/>
      <c r="PYW992" s="14"/>
      <c r="PYX992" s="14"/>
      <c r="PYY992" s="14"/>
      <c r="PYZ992" s="14"/>
      <c r="PZA992" s="14"/>
      <c r="PZB992" s="14"/>
      <c r="PZC992" s="14"/>
      <c r="PZD992" s="14"/>
      <c r="PZE992" s="14"/>
      <c r="PZF992" s="14"/>
      <c r="PZG992" s="14"/>
      <c r="PZH992" s="14"/>
      <c r="PZI992" s="14"/>
      <c r="PZJ992" s="14"/>
      <c r="PZK992" s="14"/>
      <c r="PZL992" s="14"/>
      <c r="PZM992" s="14"/>
      <c r="PZN992" s="14"/>
      <c r="PZO992" s="14"/>
      <c r="PZP992" s="14"/>
      <c r="PZQ992" s="14"/>
      <c r="PZR992" s="14"/>
      <c r="PZS992" s="14"/>
      <c r="PZT992" s="14"/>
      <c r="PZU992" s="14"/>
      <c r="PZV992" s="14"/>
      <c r="PZW992" s="14"/>
      <c r="PZX992" s="14"/>
      <c r="PZY992" s="14"/>
      <c r="PZZ992" s="14"/>
      <c r="QAA992" s="14"/>
      <c r="QAB992" s="14"/>
      <c r="QAC992" s="14"/>
      <c r="QAD992" s="14"/>
      <c r="QAE992" s="14"/>
      <c r="QAF992" s="14"/>
      <c r="QAG992" s="14"/>
      <c r="QAH992" s="14"/>
      <c r="QAI992" s="14"/>
      <c r="QAJ992" s="14"/>
      <c r="QAK992" s="14"/>
      <c r="QAL992" s="14"/>
      <c r="QAM992" s="14"/>
      <c r="QAN992" s="14"/>
      <c r="QAO992" s="14"/>
      <c r="QAP992" s="14"/>
      <c r="QAQ992" s="14"/>
      <c r="QAR992" s="14"/>
      <c r="QAS992" s="14"/>
      <c r="QAT992" s="14"/>
      <c r="QAU992" s="14"/>
      <c r="QAV992" s="14"/>
      <c r="QAW992" s="14"/>
      <c r="QAX992" s="14"/>
      <c r="QAY992" s="14"/>
      <c r="QAZ992" s="14"/>
      <c r="QBA992" s="14"/>
      <c r="QBB992" s="14"/>
      <c r="QBC992" s="14"/>
      <c r="QBD992" s="14"/>
      <c r="QBE992" s="14"/>
      <c r="QBF992" s="14"/>
      <c r="QBG992" s="14"/>
      <c r="QBH992" s="14"/>
      <c r="QBI992" s="14"/>
      <c r="QBJ992" s="14"/>
      <c r="QBK992" s="14"/>
      <c r="QBL992" s="14"/>
      <c r="QBM992" s="14"/>
      <c r="QBN992" s="14"/>
      <c r="QBO992" s="14"/>
      <c r="QBP992" s="14"/>
      <c r="QBQ992" s="14"/>
      <c r="QBR992" s="14"/>
      <c r="QBS992" s="14"/>
      <c r="QBT992" s="14"/>
      <c r="QBU992" s="14"/>
      <c r="QBV992" s="14"/>
      <c r="QBW992" s="14"/>
      <c r="QBX992" s="14"/>
      <c r="QBY992" s="14"/>
      <c r="QBZ992" s="14"/>
      <c r="QCA992" s="14"/>
      <c r="QCB992" s="14"/>
      <c r="QCC992" s="14"/>
      <c r="QCD992" s="14"/>
      <c r="QCE992" s="14"/>
      <c r="QCF992" s="14"/>
      <c r="QCG992" s="14"/>
      <c r="QCH992" s="14"/>
      <c r="QCI992" s="14"/>
      <c r="QCJ992" s="14"/>
      <c r="QCK992" s="14"/>
      <c r="QCL992" s="14"/>
      <c r="QCM992" s="14"/>
      <c r="QCN992" s="14"/>
      <c r="QCO992" s="14"/>
      <c r="QCP992" s="14"/>
      <c r="QCQ992" s="14"/>
      <c r="QCR992" s="14"/>
      <c r="QCS992" s="14"/>
      <c r="QCT992" s="14"/>
      <c r="QCU992" s="14"/>
      <c r="QCV992" s="14"/>
      <c r="QCW992" s="14"/>
      <c r="QCX992" s="14"/>
      <c r="QCY992" s="14"/>
      <c r="QCZ992" s="14"/>
      <c r="QDA992" s="14"/>
      <c r="QDB992" s="14"/>
      <c r="QDC992" s="14"/>
      <c r="QDD992" s="14"/>
      <c r="QDE992" s="14"/>
      <c r="QDF992" s="14"/>
      <c r="QDG992" s="14"/>
      <c r="QDH992" s="14"/>
      <c r="QDI992" s="14"/>
      <c r="QDJ992" s="14"/>
      <c r="QDK992" s="14"/>
      <c r="QDL992" s="14"/>
      <c r="QDM992" s="14"/>
      <c r="QDN992" s="14"/>
      <c r="QDO992" s="14"/>
      <c r="QDP992" s="14"/>
      <c r="QDQ992" s="14"/>
      <c r="QDR992" s="14"/>
      <c r="QDS992" s="14"/>
      <c r="QDT992" s="14"/>
      <c r="QDU992" s="14"/>
      <c r="QDV992" s="14"/>
      <c r="QDW992" s="14"/>
      <c r="QDX992" s="14"/>
      <c r="QDY992" s="14"/>
      <c r="QDZ992" s="14"/>
      <c r="QEA992" s="14"/>
      <c r="QEB992" s="14"/>
      <c r="QEC992" s="14"/>
      <c r="QED992" s="14"/>
      <c r="QEE992" s="14"/>
      <c r="QEF992" s="14"/>
      <c r="QEG992" s="14"/>
      <c r="QEH992" s="14"/>
      <c r="QEI992" s="14"/>
      <c r="QEJ992" s="14"/>
      <c r="QEK992" s="14"/>
      <c r="QEL992" s="14"/>
      <c r="QEM992" s="14"/>
      <c r="QEN992" s="14"/>
      <c r="QEO992" s="14"/>
      <c r="QEP992" s="14"/>
      <c r="QEQ992" s="14"/>
      <c r="QER992" s="14"/>
      <c r="QES992" s="14"/>
      <c r="QET992" s="14"/>
      <c r="QEU992" s="14"/>
      <c r="QEV992" s="14"/>
      <c r="QEW992" s="14"/>
      <c r="QEX992" s="14"/>
      <c r="QEY992" s="14"/>
      <c r="QEZ992" s="14"/>
      <c r="QFA992" s="14"/>
      <c r="QFB992" s="14"/>
      <c r="QFC992" s="14"/>
      <c r="QFD992" s="14"/>
      <c r="QFE992" s="14"/>
      <c r="QFF992" s="14"/>
      <c r="QFG992" s="14"/>
      <c r="QFH992" s="14"/>
      <c r="QFI992" s="14"/>
      <c r="QFJ992" s="14"/>
      <c r="QFK992" s="14"/>
      <c r="QFL992" s="14"/>
      <c r="QFM992" s="14"/>
      <c r="QFN992" s="14"/>
      <c r="QFO992" s="14"/>
      <c r="QFP992" s="14"/>
      <c r="QFQ992" s="14"/>
      <c r="QFR992" s="14"/>
      <c r="QFS992" s="14"/>
      <c r="QFT992" s="14"/>
      <c r="QFU992" s="14"/>
      <c r="QFV992" s="14"/>
      <c r="QFW992" s="14"/>
      <c r="QFX992" s="14"/>
      <c r="QFY992" s="14"/>
      <c r="QFZ992" s="14"/>
      <c r="QGA992" s="14"/>
      <c r="QGB992" s="14"/>
      <c r="QGC992" s="14"/>
      <c r="QGD992" s="14"/>
      <c r="QGE992" s="14"/>
      <c r="QGF992" s="14"/>
      <c r="QGG992" s="14"/>
      <c r="QGH992" s="14"/>
      <c r="QGI992" s="14"/>
      <c r="QGJ992" s="14"/>
      <c r="QGK992" s="14"/>
      <c r="QGL992" s="14"/>
      <c r="QGM992" s="14"/>
      <c r="QGN992" s="14"/>
      <c r="QGO992" s="14"/>
      <c r="QGP992" s="14"/>
      <c r="QGQ992" s="14"/>
      <c r="QGR992" s="14"/>
      <c r="QGS992" s="14"/>
      <c r="QGT992" s="14"/>
      <c r="QGU992" s="14"/>
      <c r="QGV992" s="14"/>
      <c r="QGW992" s="14"/>
      <c r="QGX992" s="14"/>
      <c r="QGY992" s="14"/>
      <c r="QGZ992" s="14"/>
      <c r="QHA992" s="14"/>
      <c r="QHB992" s="14"/>
      <c r="QHC992" s="14"/>
      <c r="QHD992" s="14"/>
      <c r="QHE992" s="14"/>
      <c r="QHF992" s="14"/>
      <c r="QHG992" s="14"/>
      <c r="QHH992" s="14"/>
      <c r="QHI992" s="14"/>
      <c r="QHJ992" s="14"/>
      <c r="QHK992" s="14"/>
      <c r="QHL992" s="14"/>
      <c r="QHM992" s="14"/>
      <c r="QHN992" s="14"/>
      <c r="QHO992" s="14"/>
      <c r="QHP992" s="14"/>
      <c r="QHQ992" s="14"/>
      <c r="QHR992" s="14"/>
      <c r="QHS992" s="14"/>
      <c r="QHT992" s="14"/>
      <c r="QHU992" s="14"/>
      <c r="QHV992" s="14"/>
      <c r="QHW992" s="14"/>
      <c r="QHX992" s="14"/>
      <c r="QHY992" s="14"/>
      <c r="QHZ992" s="14"/>
      <c r="QIA992" s="14"/>
      <c r="QIB992" s="14"/>
      <c r="QIC992" s="14"/>
      <c r="QID992" s="14"/>
      <c r="QIE992" s="14"/>
      <c r="QIF992" s="14"/>
      <c r="QIG992" s="14"/>
      <c r="QIH992" s="14"/>
      <c r="QII992" s="14"/>
      <c r="QIJ992" s="14"/>
      <c r="QIK992" s="14"/>
      <c r="QIL992" s="14"/>
      <c r="QIM992" s="14"/>
      <c r="QIN992" s="14"/>
      <c r="QIO992" s="14"/>
      <c r="QIP992" s="14"/>
      <c r="QIQ992" s="14"/>
      <c r="QIR992" s="14"/>
      <c r="QIS992" s="14"/>
      <c r="QIT992" s="14"/>
      <c r="QIU992" s="14"/>
      <c r="QIV992" s="14"/>
      <c r="QIW992" s="14"/>
      <c r="QIX992" s="14"/>
      <c r="QIY992" s="14"/>
      <c r="QIZ992" s="14"/>
      <c r="QJA992" s="14"/>
      <c r="QJB992" s="14"/>
      <c r="QJC992" s="14"/>
      <c r="QJD992" s="14"/>
      <c r="QJE992" s="14"/>
      <c r="QJF992" s="14"/>
      <c r="QJG992" s="14"/>
      <c r="QJH992" s="14"/>
      <c r="QJI992" s="14"/>
      <c r="QJJ992" s="14"/>
      <c r="QJK992" s="14"/>
      <c r="QJL992" s="14"/>
      <c r="QJM992" s="14"/>
      <c r="QJN992" s="14"/>
      <c r="QJO992" s="14"/>
      <c r="QJP992" s="14"/>
      <c r="QJQ992" s="14"/>
      <c r="QJR992" s="14"/>
      <c r="QJS992" s="14"/>
      <c r="QJT992" s="14"/>
      <c r="QJU992" s="14"/>
      <c r="QJV992" s="14"/>
      <c r="QJW992" s="14"/>
      <c r="QJX992" s="14"/>
      <c r="QJY992" s="14"/>
      <c r="QJZ992" s="14"/>
      <c r="QKA992" s="14"/>
      <c r="QKB992" s="14"/>
      <c r="QKC992" s="14"/>
      <c r="QKD992" s="14"/>
      <c r="QKE992" s="14"/>
      <c r="QKF992" s="14"/>
      <c r="QKG992" s="14"/>
      <c r="QKH992" s="14"/>
      <c r="QKI992" s="14"/>
      <c r="QKJ992" s="14"/>
      <c r="QKK992" s="14"/>
      <c r="QKL992" s="14"/>
      <c r="QKM992" s="14"/>
      <c r="QKN992" s="14"/>
      <c r="QKO992" s="14"/>
      <c r="QKP992" s="14"/>
      <c r="QKQ992" s="14"/>
      <c r="QKR992" s="14"/>
      <c r="QKS992" s="14"/>
      <c r="QKT992" s="14"/>
      <c r="QKU992" s="14"/>
      <c r="QKV992" s="14"/>
      <c r="QKW992" s="14"/>
      <c r="QKX992" s="14"/>
      <c r="QKY992" s="14"/>
      <c r="QKZ992" s="14"/>
      <c r="QLA992" s="14"/>
      <c r="QLB992" s="14"/>
      <c r="QLC992" s="14"/>
      <c r="QLD992" s="14"/>
      <c r="QLE992" s="14"/>
      <c r="QLF992" s="14"/>
      <c r="QLG992" s="14"/>
      <c r="QLH992" s="14"/>
      <c r="QLI992" s="14"/>
      <c r="QLJ992" s="14"/>
      <c r="QLK992" s="14"/>
      <c r="QLL992" s="14"/>
      <c r="QLM992" s="14"/>
      <c r="QLN992" s="14"/>
      <c r="QLO992" s="14"/>
      <c r="QLP992" s="14"/>
      <c r="QLQ992" s="14"/>
      <c r="QLR992" s="14"/>
      <c r="QLS992" s="14"/>
      <c r="QLT992" s="14"/>
      <c r="QLU992" s="14"/>
      <c r="QLV992" s="14"/>
      <c r="QLW992" s="14"/>
      <c r="QLX992" s="14"/>
      <c r="QLY992" s="14"/>
      <c r="QLZ992" s="14"/>
      <c r="QMA992" s="14"/>
      <c r="QMB992" s="14"/>
      <c r="QMC992" s="14"/>
      <c r="QMD992" s="14"/>
      <c r="QME992" s="14"/>
      <c r="QMF992" s="14"/>
      <c r="QMG992" s="14"/>
      <c r="QMH992" s="14"/>
      <c r="QMI992" s="14"/>
      <c r="QMJ992" s="14"/>
      <c r="QMK992" s="14"/>
      <c r="QML992" s="14"/>
      <c r="QMM992" s="14"/>
      <c r="QMN992" s="14"/>
      <c r="QMO992" s="14"/>
      <c r="QMP992" s="14"/>
      <c r="QMQ992" s="14"/>
      <c r="QMR992" s="14"/>
      <c r="QMS992" s="14"/>
      <c r="QMT992" s="14"/>
      <c r="QMU992" s="14"/>
      <c r="QMV992" s="14"/>
      <c r="QMW992" s="14"/>
      <c r="QMX992" s="14"/>
      <c r="QMY992" s="14"/>
      <c r="QMZ992" s="14"/>
      <c r="QNA992" s="14"/>
      <c r="QNB992" s="14"/>
      <c r="QNC992" s="14"/>
      <c r="QND992" s="14"/>
      <c r="QNE992" s="14"/>
      <c r="QNF992" s="14"/>
      <c r="QNG992" s="14"/>
      <c r="QNH992" s="14"/>
      <c r="QNI992" s="14"/>
      <c r="QNJ992" s="14"/>
      <c r="QNK992" s="14"/>
      <c r="QNL992" s="14"/>
      <c r="QNM992" s="14"/>
      <c r="QNN992" s="14"/>
      <c r="QNO992" s="14"/>
      <c r="QNP992" s="14"/>
      <c r="QNQ992" s="14"/>
      <c r="QNR992" s="14"/>
      <c r="QNS992" s="14"/>
      <c r="QNT992" s="14"/>
      <c r="QNU992" s="14"/>
      <c r="QNV992" s="14"/>
      <c r="QNW992" s="14"/>
      <c r="QNX992" s="14"/>
      <c r="QNY992" s="14"/>
      <c r="QNZ992" s="14"/>
      <c r="QOA992" s="14"/>
      <c r="QOB992" s="14"/>
      <c r="QOC992" s="14"/>
      <c r="QOD992" s="14"/>
      <c r="QOE992" s="14"/>
      <c r="QOF992" s="14"/>
      <c r="QOG992" s="14"/>
      <c r="QOH992" s="14"/>
      <c r="QOI992" s="14"/>
      <c r="QOJ992" s="14"/>
      <c r="QOK992" s="14"/>
      <c r="QOL992" s="14"/>
      <c r="QOM992" s="14"/>
      <c r="QON992" s="14"/>
      <c r="QOO992" s="14"/>
      <c r="QOP992" s="14"/>
      <c r="QOQ992" s="14"/>
      <c r="QOR992" s="14"/>
      <c r="QOS992" s="14"/>
      <c r="QOT992" s="14"/>
      <c r="QOU992" s="14"/>
      <c r="QOV992" s="14"/>
      <c r="QOW992" s="14"/>
      <c r="QOX992" s="14"/>
      <c r="QOY992" s="14"/>
      <c r="QOZ992" s="14"/>
      <c r="QPA992" s="14"/>
      <c r="QPB992" s="14"/>
      <c r="QPC992" s="14"/>
      <c r="QPD992" s="14"/>
      <c r="QPE992" s="14"/>
      <c r="QPF992" s="14"/>
      <c r="QPG992" s="14"/>
      <c r="QPH992" s="14"/>
      <c r="QPI992" s="14"/>
      <c r="QPJ992" s="14"/>
      <c r="QPK992" s="14"/>
      <c r="QPL992" s="14"/>
      <c r="QPM992" s="14"/>
      <c r="QPN992" s="14"/>
      <c r="QPO992" s="14"/>
      <c r="QPP992" s="14"/>
      <c r="QPQ992" s="14"/>
      <c r="QPR992" s="14"/>
      <c r="QPS992" s="14"/>
      <c r="QPT992" s="14"/>
      <c r="QPU992" s="14"/>
      <c r="QPV992" s="14"/>
      <c r="QPW992" s="14"/>
      <c r="QPX992" s="14"/>
      <c r="QPY992" s="14"/>
      <c r="QPZ992" s="14"/>
      <c r="QQA992" s="14"/>
      <c r="QQB992" s="14"/>
      <c r="QQC992" s="14"/>
      <c r="QQD992" s="14"/>
      <c r="QQE992" s="14"/>
      <c r="QQF992" s="14"/>
      <c r="QQG992" s="14"/>
      <c r="QQH992" s="14"/>
      <c r="QQI992" s="14"/>
      <c r="QQJ992" s="14"/>
      <c r="QQK992" s="14"/>
      <c r="QQL992" s="14"/>
      <c r="QQM992" s="14"/>
      <c r="QQN992" s="14"/>
      <c r="QQO992" s="14"/>
      <c r="QQP992" s="14"/>
      <c r="QQQ992" s="14"/>
      <c r="QQR992" s="14"/>
      <c r="QQS992" s="14"/>
      <c r="QQT992" s="14"/>
      <c r="QQU992" s="14"/>
      <c r="QQV992" s="14"/>
      <c r="QQW992" s="14"/>
      <c r="QQX992" s="14"/>
      <c r="QQY992" s="14"/>
      <c r="QQZ992" s="14"/>
      <c r="QRA992" s="14"/>
      <c r="QRB992" s="14"/>
      <c r="QRC992" s="14"/>
      <c r="QRD992" s="14"/>
      <c r="QRE992" s="14"/>
      <c r="QRF992" s="14"/>
      <c r="QRG992" s="14"/>
      <c r="QRH992" s="14"/>
      <c r="QRI992" s="14"/>
      <c r="QRJ992" s="14"/>
      <c r="QRK992" s="14"/>
      <c r="QRL992" s="14"/>
      <c r="QRM992" s="14"/>
      <c r="QRN992" s="14"/>
      <c r="QRO992" s="14"/>
      <c r="QRP992" s="14"/>
      <c r="QRQ992" s="14"/>
      <c r="QRR992" s="14"/>
      <c r="QRS992" s="14"/>
      <c r="QRT992" s="14"/>
      <c r="QRU992" s="14"/>
      <c r="QRV992" s="14"/>
      <c r="QRW992" s="14"/>
      <c r="QRX992" s="14"/>
      <c r="QRY992" s="14"/>
      <c r="QRZ992" s="14"/>
      <c r="QSA992" s="14"/>
      <c r="QSB992" s="14"/>
      <c r="QSC992" s="14"/>
      <c r="QSD992" s="14"/>
      <c r="QSE992" s="14"/>
      <c r="QSF992" s="14"/>
      <c r="QSG992" s="14"/>
      <c r="QSH992" s="14"/>
      <c r="QSI992" s="14"/>
      <c r="QSJ992" s="14"/>
      <c r="QSK992" s="14"/>
      <c r="QSL992" s="14"/>
      <c r="QSM992" s="14"/>
      <c r="QSN992" s="14"/>
      <c r="QSO992" s="14"/>
      <c r="QSP992" s="14"/>
      <c r="QSQ992" s="14"/>
      <c r="QSR992" s="14"/>
      <c r="QSS992" s="14"/>
      <c r="QST992" s="14"/>
      <c r="QSU992" s="14"/>
      <c r="QSV992" s="14"/>
      <c r="QSW992" s="14"/>
      <c r="QSX992" s="14"/>
      <c r="QSY992" s="14"/>
      <c r="QSZ992" s="14"/>
      <c r="QTA992" s="14"/>
      <c r="QTB992" s="14"/>
      <c r="QTC992" s="14"/>
      <c r="QTD992" s="14"/>
      <c r="QTE992" s="14"/>
      <c r="QTF992" s="14"/>
      <c r="QTG992" s="14"/>
      <c r="QTH992" s="14"/>
      <c r="QTI992" s="14"/>
      <c r="QTJ992" s="14"/>
      <c r="QTK992" s="14"/>
      <c r="QTL992" s="14"/>
      <c r="QTM992" s="14"/>
      <c r="QTN992" s="14"/>
      <c r="QTO992" s="14"/>
      <c r="QTP992" s="14"/>
      <c r="QTQ992" s="14"/>
      <c r="QTR992" s="14"/>
      <c r="QTS992" s="14"/>
      <c r="QTT992" s="14"/>
      <c r="QTU992" s="14"/>
      <c r="QTV992" s="14"/>
      <c r="QTW992" s="14"/>
      <c r="QTX992" s="14"/>
      <c r="QTY992" s="14"/>
      <c r="QTZ992" s="14"/>
      <c r="QUA992" s="14"/>
      <c r="QUB992" s="14"/>
      <c r="QUC992" s="14"/>
      <c r="QUD992" s="14"/>
      <c r="QUE992" s="14"/>
      <c r="QUF992" s="14"/>
      <c r="QUG992" s="14"/>
      <c r="QUH992" s="14"/>
      <c r="QUI992" s="14"/>
      <c r="QUJ992" s="14"/>
      <c r="QUK992" s="14"/>
      <c r="QUL992" s="14"/>
      <c r="QUM992" s="14"/>
      <c r="QUN992" s="14"/>
      <c r="QUO992" s="14"/>
      <c r="QUP992" s="14"/>
      <c r="QUQ992" s="14"/>
      <c r="QUR992" s="14"/>
      <c r="QUS992" s="14"/>
      <c r="QUT992" s="14"/>
      <c r="QUU992" s="14"/>
      <c r="QUV992" s="14"/>
      <c r="QUW992" s="14"/>
      <c r="QUX992" s="14"/>
      <c r="QUY992" s="14"/>
      <c r="QUZ992" s="14"/>
      <c r="QVA992" s="14"/>
      <c r="QVB992" s="14"/>
      <c r="QVC992" s="14"/>
      <c r="QVD992" s="14"/>
      <c r="QVE992" s="14"/>
      <c r="QVF992" s="14"/>
      <c r="QVG992" s="14"/>
      <c r="QVH992" s="14"/>
      <c r="QVI992" s="14"/>
      <c r="QVJ992" s="14"/>
      <c r="QVK992" s="14"/>
      <c r="QVL992" s="14"/>
      <c r="QVM992" s="14"/>
      <c r="QVN992" s="14"/>
      <c r="QVO992" s="14"/>
      <c r="QVP992" s="14"/>
      <c r="QVQ992" s="14"/>
      <c r="QVR992" s="14"/>
      <c r="QVS992" s="14"/>
      <c r="QVT992" s="14"/>
      <c r="QVU992" s="14"/>
      <c r="QVV992" s="14"/>
      <c r="QVW992" s="14"/>
      <c r="QVX992" s="14"/>
      <c r="QVY992" s="14"/>
      <c r="QVZ992" s="14"/>
      <c r="QWA992" s="14"/>
      <c r="QWB992" s="14"/>
      <c r="QWC992" s="14"/>
      <c r="QWD992" s="14"/>
      <c r="QWE992" s="14"/>
      <c r="QWF992" s="14"/>
      <c r="QWG992" s="14"/>
      <c r="QWH992" s="14"/>
      <c r="QWI992" s="14"/>
      <c r="QWJ992" s="14"/>
      <c r="QWK992" s="14"/>
      <c r="QWL992" s="14"/>
      <c r="QWM992" s="14"/>
      <c r="QWN992" s="14"/>
      <c r="QWO992" s="14"/>
      <c r="QWP992" s="14"/>
      <c r="QWQ992" s="14"/>
      <c r="QWR992" s="14"/>
      <c r="QWS992" s="14"/>
      <c r="QWT992" s="14"/>
      <c r="QWU992" s="14"/>
      <c r="QWV992" s="14"/>
      <c r="QWW992" s="14"/>
      <c r="QWX992" s="14"/>
      <c r="QWY992" s="14"/>
      <c r="QWZ992" s="14"/>
      <c r="QXA992" s="14"/>
      <c r="QXB992" s="14"/>
      <c r="QXC992" s="14"/>
      <c r="QXD992" s="14"/>
      <c r="QXE992" s="14"/>
      <c r="QXF992" s="14"/>
      <c r="QXG992" s="14"/>
      <c r="QXH992" s="14"/>
      <c r="QXI992" s="14"/>
      <c r="QXJ992" s="14"/>
      <c r="QXK992" s="14"/>
      <c r="QXL992" s="14"/>
      <c r="QXM992" s="14"/>
      <c r="QXN992" s="14"/>
      <c r="QXO992" s="14"/>
      <c r="QXP992" s="14"/>
      <c r="QXQ992" s="14"/>
      <c r="QXR992" s="14"/>
      <c r="QXS992" s="14"/>
      <c r="QXT992" s="14"/>
      <c r="QXU992" s="14"/>
      <c r="QXV992" s="14"/>
      <c r="QXW992" s="14"/>
      <c r="QXX992" s="14"/>
      <c r="QXY992" s="14"/>
      <c r="QXZ992" s="14"/>
      <c r="QYA992" s="14"/>
      <c r="QYB992" s="14"/>
      <c r="QYC992" s="14"/>
      <c r="QYD992" s="14"/>
      <c r="QYE992" s="14"/>
      <c r="QYF992" s="14"/>
      <c r="QYG992" s="14"/>
      <c r="QYH992" s="14"/>
      <c r="QYI992" s="14"/>
      <c r="QYJ992" s="14"/>
      <c r="QYK992" s="14"/>
      <c r="QYL992" s="14"/>
      <c r="QYM992" s="14"/>
      <c r="QYN992" s="14"/>
      <c r="QYO992" s="14"/>
      <c r="QYP992" s="14"/>
      <c r="QYQ992" s="14"/>
      <c r="QYR992" s="14"/>
      <c r="QYS992" s="14"/>
      <c r="QYT992" s="14"/>
      <c r="QYU992" s="14"/>
      <c r="QYV992" s="14"/>
      <c r="QYW992" s="14"/>
      <c r="QYX992" s="14"/>
      <c r="QYY992" s="14"/>
      <c r="QYZ992" s="14"/>
      <c r="QZA992" s="14"/>
      <c r="QZB992" s="14"/>
      <c r="QZC992" s="14"/>
      <c r="QZD992" s="14"/>
      <c r="QZE992" s="14"/>
      <c r="QZF992" s="14"/>
      <c r="QZG992" s="14"/>
      <c r="QZH992" s="14"/>
      <c r="QZI992" s="14"/>
      <c r="QZJ992" s="14"/>
      <c r="QZK992" s="14"/>
      <c r="QZL992" s="14"/>
      <c r="QZM992" s="14"/>
      <c r="QZN992" s="14"/>
      <c r="QZO992" s="14"/>
      <c r="QZP992" s="14"/>
      <c r="QZQ992" s="14"/>
      <c r="QZR992" s="14"/>
      <c r="QZS992" s="14"/>
      <c r="QZT992" s="14"/>
      <c r="QZU992" s="14"/>
      <c r="QZV992" s="14"/>
      <c r="QZW992" s="14"/>
      <c r="QZX992" s="14"/>
      <c r="QZY992" s="14"/>
      <c r="QZZ992" s="14"/>
      <c r="RAA992" s="14"/>
      <c r="RAB992" s="14"/>
      <c r="RAC992" s="14"/>
      <c r="RAD992" s="14"/>
      <c r="RAE992" s="14"/>
      <c r="RAF992" s="14"/>
      <c r="RAG992" s="14"/>
      <c r="RAH992" s="14"/>
      <c r="RAI992" s="14"/>
      <c r="RAJ992" s="14"/>
      <c r="RAK992" s="14"/>
      <c r="RAL992" s="14"/>
      <c r="RAM992" s="14"/>
      <c r="RAN992" s="14"/>
      <c r="RAO992" s="14"/>
      <c r="RAP992" s="14"/>
      <c r="RAQ992" s="14"/>
      <c r="RAR992" s="14"/>
      <c r="RAS992" s="14"/>
      <c r="RAT992" s="14"/>
      <c r="RAU992" s="14"/>
      <c r="RAV992" s="14"/>
      <c r="RAW992" s="14"/>
      <c r="RAX992" s="14"/>
      <c r="RAY992" s="14"/>
      <c r="RAZ992" s="14"/>
      <c r="RBA992" s="14"/>
      <c r="RBB992" s="14"/>
      <c r="RBC992" s="14"/>
      <c r="RBD992" s="14"/>
      <c r="RBE992" s="14"/>
      <c r="RBF992" s="14"/>
      <c r="RBG992" s="14"/>
      <c r="RBH992" s="14"/>
      <c r="RBI992" s="14"/>
      <c r="RBJ992" s="14"/>
      <c r="RBK992" s="14"/>
      <c r="RBL992" s="14"/>
      <c r="RBM992" s="14"/>
      <c r="RBN992" s="14"/>
      <c r="RBO992" s="14"/>
      <c r="RBP992" s="14"/>
      <c r="RBQ992" s="14"/>
      <c r="RBR992" s="14"/>
      <c r="RBS992" s="14"/>
      <c r="RBT992" s="14"/>
      <c r="RBU992" s="14"/>
      <c r="RBV992" s="14"/>
      <c r="RBW992" s="14"/>
      <c r="RBX992" s="14"/>
      <c r="RBY992" s="14"/>
      <c r="RBZ992" s="14"/>
      <c r="RCA992" s="14"/>
      <c r="RCB992" s="14"/>
      <c r="RCC992" s="14"/>
      <c r="RCD992" s="14"/>
      <c r="RCE992" s="14"/>
      <c r="RCF992" s="14"/>
      <c r="RCG992" s="14"/>
      <c r="RCH992" s="14"/>
      <c r="RCI992" s="14"/>
      <c r="RCJ992" s="14"/>
      <c r="RCK992" s="14"/>
      <c r="RCL992" s="14"/>
      <c r="RCM992" s="14"/>
      <c r="RCN992" s="14"/>
      <c r="RCO992" s="14"/>
      <c r="RCP992" s="14"/>
      <c r="RCQ992" s="14"/>
      <c r="RCR992" s="14"/>
      <c r="RCS992" s="14"/>
      <c r="RCT992" s="14"/>
      <c r="RCU992" s="14"/>
      <c r="RCV992" s="14"/>
      <c r="RCW992" s="14"/>
      <c r="RCX992" s="14"/>
      <c r="RCY992" s="14"/>
      <c r="RCZ992" s="14"/>
      <c r="RDA992" s="14"/>
      <c r="RDB992" s="14"/>
      <c r="RDC992" s="14"/>
      <c r="RDD992" s="14"/>
      <c r="RDE992" s="14"/>
      <c r="RDF992" s="14"/>
      <c r="RDG992" s="14"/>
      <c r="RDH992" s="14"/>
      <c r="RDI992" s="14"/>
      <c r="RDJ992" s="14"/>
      <c r="RDK992" s="14"/>
      <c r="RDL992" s="14"/>
      <c r="RDM992" s="14"/>
      <c r="RDN992" s="14"/>
      <c r="RDO992" s="14"/>
      <c r="RDP992" s="14"/>
      <c r="RDQ992" s="14"/>
      <c r="RDR992" s="14"/>
      <c r="RDS992" s="14"/>
      <c r="RDT992" s="14"/>
      <c r="RDU992" s="14"/>
      <c r="RDV992" s="14"/>
      <c r="RDW992" s="14"/>
      <c r="RDX992" s="14"/>
      <c r="RDY992" s="14"/>
      <c r="RDZ992" s="14"/>
      <c r="REA992" s="14"/>
      <c r="REB992" s="14"/>
      <c r="REC992" s="14"/>
      <c r="RED992" s="14"/>
      <c r="REE992" s="14"/>
      <c r="REF992" s="14"/>
      <c r="REG992" s="14"/>
      <c r="REH992" s="14"/>
      <c r="REI992" s="14"/>
      <c r="REJ992" s="14"/>
      <c r="REK992" s="14"/>
      <c r="REL992" s="14"/>
      <c r="REM992" s="14"/>
      <c r="REN992" s="14"/>
      <c r="REO992" s="14"/>
      <c r="REP992" s="14"/>
      <c r="REQ992" s="14"/>
      <c r="RER992" s="14"/>
      <c r="RES992" s="14"/>
      <c r="RET992" s="14"/>
      <c r="REU992" s="14"/>
      <c r="REV992" s="14"/>
      <c r="REW992" s="14"/>
      <c r="REX992" s="14"/>
      <c r="REY992" s="14"/>
      <c r="REZ992" s="14"/>
      <c r="RFA992" s="14"/>
      <c r="RFB992" s="14"/>
      <c r="RFC992" s="14"/>
      <c r="RFD992" s="14"/>
      <c r="RFE992" s="14"/>
      <c r="RFF992" s="14"/>
      <c r="RFG992" s="14"/>
      <c r="RFH992" s="14"/>
      <c r="RFI992" s="14"/>
      <c r="RFJ992" s="14"/>
      <c r="RFK992" s="14"/>
      <c r="RFL992" s="14"/>
      <c r="RFM992" s="14"/>
      <c r="RFN992" s="14"/>
      <c r="RFO992" s="14"/>
      <c r="RFP992" s="14"/>
      <c r="RFQ992" s="14"/>
      <c r="RFR992" s="14"/>
      <c r="RFS992" s="14"/>
      <c r="RFT992" s="14"/>
      <c r="RFU992" s="14"/>
      <c r="RFV992" s="14"/>
      <c r="RFW992" s="14"/>
      <c r="RFX992" s="14"/>
      <c r="RFY992" s="14"/>
      <c r="RFZ992" s="14"/>
      <c r="RGA992" s="14"/>
      <c r="RGB992" s="14"/>
      <c r="RGC992" s="14"/>
      <c r="RGD992" s="14"/>
      <c r="RGE992" s="14"/>
      <c r="RGF992" s="14"/>
      <c r="RGG992" s="14"/>
      <c r="RGH992" s="14"/>
      <c r="RGI992" s="14"/>
      <c r="RGJ992" s="14"/>
      <c r="RGK992" s="14"/>
      <c r="RGL992" s="14"/>
      <c r="RGM992" s="14"/>
      <c r="RGN992" s="14"/>
      <c r="RGO992" s="14"/>
      <c r="RGP992" s="14"/>
      <c r="RGQ992" s="14"/>
      <c r="RGR992" s="14"/>
      <c r="RGS992" s="14"/>
      <c r="RGT992" s="14"/>
      <c r="RGU992" s="14"/>
      <c r="RGV992" s="14"/>
      <c r="RGW992" s="14"/>
      <c r="RGX992" s="14"/>
      <c r="RGY992" s="14"/>
      <c r="RGZ992" s="14"/>
      <c r="RHA992" s="14"/>
      <c r="RHB992" s="14"/>
      <c r="RHC992" s="14"/>
      <c r="RHD992" s="14"/>
      <c r="RHE992" s="14"/>
      <c r="RHF992" s="14"/>
      <c r="RHG992" s="14"/>
      <c r="RHH992" s="14"/>
      <c r="RHI992" s="14"/>
      <c r="RHJ992" s="14"/>
      <c r="RHK992" s="14"/>
      <c r="RHL992" s="14"/>
      <c r="RHM992" s="14"/>
      <c r="RHN992" s="14"/>
      <c r="RHO992" s="14"/>
      <c r="RHP992" s="14"/>
      <c r="RHQ992" s="14"/>
      <c r="RHR992" s="14"/>
      <c r="RHS992" s="14"/>
      <c r="RHT992" s="14"/>
      <c r="RHU992" s="14"/>
      <c r="RHV992" s="14"/>
      <c r="RHW992" s="14"/>
      <c r="RHX992" s="14"/>
      <c r="RHY992" s="14"/>
      <c r="RHZ992" s="14"/>
      <c r="RIA992" s="14"/>
      <c r="RIB992" s="14"/>
      <c r="RIC992" s="14"/>
      <c r="RID992" s="14"/>
      <c r="RIE992" s="14"/>
      <c r="RIF992" s="14"/>
      <c r="RIG992" s="14"/>
      <c r="RIH992" s="14"/>
      <c r="RII992" s="14"/>
      <c r="RIJ992" s="14"/>
      <c r="RIK992" s="14"/>
      <c r="RIL992" s="14"/>
      <c r="RIM992" s="14"/>
      <c r="RIN992" s="14"/>
      <c r="RIO992" s="14"/>
      <c r="RIP992" s="14"/>
      <c r="RIQ992" s="14"/>
      <c r="RIR992" s="14"/>
      <c r="RIS992" s="14"/>
      <c r="RIT992" s="14"/>
      <c r="RIU992" s="14"/>
      <c r="RIV992" s="14"/>
      <c r="RIW992" s="14"/>
      <c r="RIX992" s="14"/>
      <c r="RIY992" s="14"/>
      <c r="RIZ992" s="14"/>
      <c r="RJA992" s="14"/>
      <c r="RJB992" s="14"/>
      <c r="RJC992" s="14"/>
      <c r="RJD992" s="14"/>
      <c r="RJE992" s="14"/>
      <c r="RJF992" s="14"/>
      <c r="RJG992" s="14"/>
      <c r="RJH992" s="14"/>
      <c r="RJI992" s="14"/>
      <c r="RJJ992" s="14"/>
      <c r="RJK992" s="14"/>
      <c r="RJL992" s="14"/>
      <c r="RJM992" s="14"/>
      <c r="RJN992" s="14"/>
      <c r="RJO992" s="14"/>
      <c r="RJP992" s="14"/>
      <c r="RJQ992" s="14"/>
      <c r="RJR992" s="14"/>
      <c r="RJS992" s="14"/>
      <c r="RJT992" s="14"/>
      <c r="RJU992" s="14"/>
      <c r="RJV992" s="14"/>
      <c r="RJW992" s="14"/>
      <c r="RJX992" s="14"/>
      <c r="RJY992" s="14"/>
      <c r="RJZ992" s="14"/>
      <c r="RKA992" s="14"/>
      <c r="RKB992" s="14"/>
      <c r="RKC992" s="14"/>
      <c r="RKD992" s="14"/>
      <c r="RKE992" s="14"/>
      <c r="RKF992" s="14"/>
      <c r="RKG992" s="14"/>
      <c r="RKH992" s="14"/>
      <c r="RKI992" s="14"/>
      <c r="RKJ992" s="14"/>
      <c r="RKK992" s="14"/>
      <c r="RKL992" s="14"/>
      <c r="RKM992" s="14"/>
      <c r="RKN992" s="14"/>
      <c r="RKO992" s="14"/>
      <c r="RKP992" s="14"/>
      <c r="RKQ992" s="14"/>
      <c r="RKR992" s="14"/>
      <c r="RKS992" s="14"/>
      <c r="RKT992" s="14"/>
      <c r="RKU992" s="14"/>
      <c r="RKV992" s="14"/>
      <c r="RKW992" s="14"/>
      <c r="RKX992" s="14"/>
      <c r="RKY992" s="14"/>
      <c r="RKZ992" s="14"/>
      <c r="RLA992" s="14"/>
      <c r="RLB992" s="14"/>
      <c r="RLC992" s="14"/>
      <c r="RLD992" s="14"/>
      <c r="RLE992" s="14"/>
      <c r="RLF992" s="14"/>
      <c r="RLG992" s="14"/>
      <c r="RLH992" s="14"/>
      <c r="RLI992" s="14"/>
      <c r="RLJ992" s="14"/>
      <c r="RLK992" s="14"/>
      <c r="RLL992" s="14"/>
      <c r="RLM992" s="14"/>
      <c r="RLN992" s="14"/>
      <c r="RLO992" s="14"/>
      <c r="RLP992" s="14"/>
      <c r="RLQ992" s="14"/>
      <c r="RLR992" s="14"/>
      <c r="RLS992" s="14"/>
      <c r="RLT992" s="14"/>
      <c r="RLU992" s="14"/>
      <c r="RLV992" s="14"/>
      <c r="RLW992" s="14"/>
      <c r="RLX992" s="14"/>
      <c r="RLY992" s="14"/>
      <c r="RLZ992" s="14"/>
      <c r="RMA992" s="14"/>
      <c r="RMB992" s="14"/>
      <c r="RMC992" s="14"/>
      <c r="RMD992" s="14"/>
      <c r="RME992" s="14"/>
      <c r="RMF992" s="14"/>
      <c r="RMG992" s="14"/>
      <c r="RMH992" s="14"/>
      <c r="RMI992" s="14"/>
      <c r="RMJ992" s="14"/>
      <c r="RMK992" s="14"/>
      <c r="RML992" s="14"/>
      <c r="RMM992" s="14"/>
      <c r="RMN992" s="14"/>
      <c r="RMO992" s="14"/>
      <c r="RMP992" s="14"/>
      <c r="RMQ992" s="14"/>
      <c r="RMR992" s="14"/>
      <c r="RMS992" s="14"/>
      <c r="RMT992" s="14"/>
      <c r="RMU992" s="14"/>
      <c r="RMV992" s="14"/>
      <c r="RMW992" s="14"/>
      <c r="RMX992" s="14"/>
      <c r="RMY992" s="14"/>
      <c r="RMZ992" s="14"/>
      <c r="RNA992" s="14"/>
      <c r="RNB992" s="14"/>
      <c r="RNC992" s="14"/>
      <c r="RND992" s="14"/>
      <c r="RNE992" s="14"/>
      <c r="RNF992" s="14"/>
      <c r="RNG992" s="14"/>
      <c r="RNH992" s="14"/>
      <c r="RNI992" s="14"/>
      <c r="RNJ992" s="14"/>
      <c r="RNK992" s="14"/>
      <c r="RNL992" s="14"/>
      <c r="RNM992" s="14"/>
      <c r="RNN992" s="14"/>
      <c r="RNO992" s="14"/>
      <c r="RNP992" s="14"/>
      <c r="RNQ992" s="14"/>
      <c r="RNR992" s="14"/>
      <c r="RNS992" s="14"/>
      <c r="RNT992" s="14"/>
      <c r="RNU992" s="14"/>
      <c r="RNV992" s="14"/>
      <c r="RNW992" s="14"/>
      <c r="RNX992" s="14"/>
      <c r="RNY992" s="14"/>
      <c r="RNZ992" s="14"/>
      <c r="ROA992" s="14"/>
      <c r="ROB992" s="14"/>
      <c r="ROC992" s="14"/>
      <c r="ROD992" s="14"/>
      <c r="ROE992" s="14"/>
      <c r="ROF992" s="14"/>
      <c r="ROG992" s="14"/>
      <c r="ROH992" s="14"/>
      <c r="ROI992" s="14"/>
      <c r="ROJ992" s="14"/>
      <c r="ROK992" s="14"/>
      <c r="ROL992" s="14"/>
      <c r="ROM992" s="14"/>
      <c r="RON992" s="14"/>
      <c r="ROO992" s="14"/>
      <c r="ROP992" s="14"/>
      <c r="ROQ992" s="14"/>
      <c r="ROR992" s="14"/>
      <c r="ROS992" s="14"/>
      <c r="ROT992" s="14"/>
      <c r="ROU992" s="14"/>
      <c r="ROV992" s="14"/>
      <c r="ROW992" s="14"/>
      <c r="ROX992" s="14"/>
      <c r="ROY992" s="14"/>
      <c r="ROZ992" s="14"/>
      <c r="RPA992" s="14"/>
      <c r="RPB992" s="14"/>
      <c r="RPC992" s="14"/>
      <c r="RPD992" s="14"/>
      <c r="RPE992" s="14"/>
      <c r="RPF992" s="14"/>
      <c r="RPG992" s="14"/>
      <c r="RPH992" s="14"/>
      <c r="RPI992" s="14"/>
      <c r="RPJ992" s="14"/>
      <c r="RPK992" s="14"/>
      <c r="RPL992" s="14"/>
      <c r="RPM992" s="14"/>
      <c r="RPN992" s="14"/>
      <c r="RPO992" s="14"/>
      <c r="RPP992" s="14"/>
      <c r="RPQ992" s="14"/>
      <c r="RPR992" s="14"/>
      <c r="RPS992" s="14"/>
      <c r="RPT992" s="14"/>
      <c r="RPU992" s="14"/>
      <c r="RPV992" s="14"/>
      <c r="RPW992" s="14"/>
      <c r="RPX992" s="14"/>
      <c r="RPY992" s="14"/>
      <c r="RPZ992" s="14"/>
      <c r="RQA992" s="14"/>
      <c r="RQB992" s="14"/>
      <c r="RQC992" s="14"/>
      <c r="RQD992" s="14"/>
      <c r="RQE992" s="14"/>
      <c r="RQF992" s="14"/>
      <c r="RQG992" s="14"/>
      <c r="RQH992" s="14"/>
      <c r="RQI992" s="14"/>
      <c r="RQJ992" s="14"/>
      <c r="RQK992" s="14"/>
      <c r="RQL992" s="14"/>
      <c r="RQM992" s="14"/>
      <c r="RQN992" s="14"/>
      <c r="RQO992" s="14"/>
      <c r="RQP992" s="14"/>
      <c r="RQQ992" s="14"/>
      <c r="RQR992" s="14"/>
      <c r="RQS992" s="14"/>
      <c r="RQT992" s="14"/>
      <c r="RQU992" s="14"/>
      <c r="RQV992" s="14"/>
      <c r="RQW992" s="14"/>
      <c r="RQX992" s="14"/>
      <c r="RQY992" s="14"/>
      <c r="RQZ992" s="14"/>
      <c r="RRA992" s="14"/>
      <c r="RRB992" s="14"/>
      <c r="RRC992" s="14"/>
      <c r="RRD992" s="14"/>
      <c r="RRE992" s="14"/>
      <c r="RRF992" s="14"/>
      <c r="RRG992" s="14"/>
      <c r="RRH992" s="14"/>
      <c r="RRI992" s="14"/>
      <c r="RRJ992" s="14"/>
      <c r="RRK992" s="14"/>
      <c r="RRL992" s="14"/>
      <c r="RRM992" s="14"/>
      <c r="RRN992" s="14"/>
      <c r="RRO992" s="14"/>
      <c r="RRP992" s="14"/>
      <c r="RRQ992" s="14"/>
      <c r="RRR992" s="14"/>
      <c r="RRS992" s="14"/>
      <c r="RRT992" s="14"/>
      <c r="RRU992" s="14"/>
      <c r="RRV992" s="14"/>
      <c r="RRW992" s="14"/>
      <c r="RRX992" s="14"/>
      <c r="RRY992" s="14"/>
      <c r="RRZ992" s="14"/>
      <c r="RSA992" s="14"/>
      <c r="RSB992" s="14"/>
      <c r="RSC992" s="14"/>
      <c r="RSD992" s="14"/>
      <c r="RSE992" s="14"/>
      <c r="RSF992" s="14"/>
      <c r="RSG992" s="14"/>
      <c r="RSH992" s="14"/>
      <c r="RSI992" s="14"/>
      <c r="RSJ992" s="14"/>
      <c r="RSK992" s="14"/>
      <c r="RSL992" s="14"/>
      <c r="RSM992" s="14"/>
      <c r="RSN992" s="14"/>
      <c r="RSO992" s="14"/>
      <c r="RSP992" s="14"/>
      <c r="RSQ992" s="14"/>
      <c r="RSR992" s="14"/>
      <c r="RSS992" s="14"/>
      <c r="RST992" s="14"/>
      <c r="RSU992" s="14"/>
      <c r="RSV992" s="14"/>
      <c r="RSW992" s="14"/>
      <c r="RSX992" s="14"/>
      <c r="RSY992" s="14"/>
      <c r="RSZ992" s="14"/>
      <c r="RTA992" s="14"/>
      <c r="RTB992" s="14"/>
      <c r="RTC992" s="14"/>
      <c r="RTD992" s="14"/>
      <c r="RTE992" s="14"/>
      <c r="RTF992" s="14"/>
      <c r="RTG992" s="14"/>
      <c r="RTH992" s="14"/>
      <c r="RTI992" s="14"/>
      <c r="RTJ992" s="14"/>
      <c r="RTK992" s="14"/>
      <c r="RTL992" s="14"/>
      <c r="RTM992" s="14"/>
      <c r="RTN992" s="14"/>
      <c r="RTO992" s="14"/>
      <c r="RTP992" s="14"/>
      <c r="RTQ992" s="14"/>
      <c r="RTR992" s="14"/>
      <c r="RTS992" s="14"/>
      <c r="RTT992" s="14"/>
      <c r="RTU992" s="14"/>
      <c r="RTV992" s="14"/>
      <c r="RTW992" s="14"/>
      <c r="RTX992" s="14"/>
      <c r="RTY992" s="14"/>
      <c r="RTZ992" s="14"/>
      <c r="RUA992" s="14"/>
      <c r="RUB992" s="14"/>
      <c r="RUC992" s="14"/>
      <c r="RUD992" s="14"/>
      <c r="RUE992" s="14"/>
      <c r="RUF992" s="14"/>
      <c r="RUG992" s="14"/>
      <c r="RUH992" s="14"/>
      <c r="RUI992" s="14"/>
      <c r="RUJ992" s="14"/>
      <c r="RUK992" s="14"/>
      <c r="RUL992" s="14"/>
      <c r="RUM992" s="14"/>
      <c r="RUN992" s="14"/>
      <c r="RUO992" s="14"/>
      <c r="RUP992" s="14"/>
      <c r="RUQ992" s="14"/>
      <c r="RUR992" s="14"/>
      <c r="RUS992" s="14"/>
      <c r="RUT992" s="14"/>
      <c r="RUU992" s="14"/>
      <c r="RUV992" s="14"/>
      <c r="RUW992" s="14"/>
      <c r="RUX992" s="14"/>
      <c r="RUY992" s="14"/>
      <c r="RUZ992" s="14"/>
      <c r="RVA992" s="14"/>
      <c r="RVB992" s="14"/>
      <c r="RVC992" s="14"/>
      <c r="RVD992" s="14"/>
      <c r="RVE992" s="14"/>
      <c r="RVF992" s="14"/>
      <c r="RVG992" s="14"/>
      <c r="RVH992" s="14"/>
      <c r="RVI992" s="14"/>
      <c r="RVJ992" s="14"/>
      <c r="RVK992" s="14"/>
      <c r="RVL992" s="14"/>
      <c r="RVM992" s="14"/>
      <c r="RVN992" s="14"/>
      <c r="RVO992" s="14"/>
      <c r="RVP992" s="14"/>
      <c r="RVQ992" s="14"/>
      <c r="RVR992" s="14"/>
      <c r="RVS992" s="14"/>
      <c r="RVT992" s="14"/>
      <c r="RVU992" s="14"/>
      <c r="RVV992" s="14"/>
      <c r="RVW992" s="14"/>
      <c r="RVX992" s="14"/>
      <c r="RVY992" s="14"/>
      <c r="RVZ992" s="14"/>
      <c r="RWA992" s="14"/>
      <c r="RWB992" s="14"/>
      <c r="RWC992" s="14"/>
      <c r="RWD992" s="14"/>
      <c r="RWE992" s="14"/>
      <c r="RWF992" s="14"/>
      <c r="RWG992" s="14"/>
      <c r="RWH992" s="14"/>
      <c r="RWI992" s="14"/>
      <c r="RWJ992" s="14"/>
      <c r="RWK992" s="14"/>
      <c r="RWL992" s="14"/>
      <c r="RWM992" s="14"/>
      <c r="RWN992" s="14"/>
      <c r="RWO992" s="14"/>
      <c r="RWP992" s="14"/>
      <c r="RWQ992" s="14"/>
      <c r="RWR992" s="14"/>
      <c r="RWS992" s="14"/>
      <c r="RWT992" s="14"/>
      <c r="RWU992" s="14"/>
      <c r="RWV992" s="14"/>
      <c r="RWW992" s="14"/>
      <c r="RWX992" s="14"/>
      <c r="RWY992" s="14"/>
      <c r="RWZ992" s="14"/>
      <c r="RXA992" s="14"/>
      <c r="RXB992" s="14"/>
      <c r="RXC992" s="14"/>
      <c r="RXD992" s="14"/>
      <c r="RXE992" s="14"/>
      <c r="RXF992" s="14"/>
      <c r="RXG992" s="14"/>
      <c r="RXH992" s="14"/>
      <c r="RXI992" s="14"/>
      <c r="RXJ992" s="14"/>
      <c r="RXK992" s="14"/>
      <c r="RXL992" s="14"/>
      <c r="RXM992" s="14"/>
      <c r="RXN992" s="14"/>
      <c r="RXO992" s="14"/>
      <c r="RXP992" s="14"/>
      <c r="RXQ992" s="14"/>
      <c r="RXR992" s="14"/>
      <c r="RXS992" s="14"/>
      <c r="RXT992" s="14"/>
      <c r="RXU992" s="14"/>
      <c r="RXV992" s="14"/>
      <c r="RXW992" s="14"/>
      <c r="RXX992" s="14"/>
      <c r="RXY992" s="14"/>
      <c r="RXZ992" s="14"/>
      <c r="RYA992" s="14"/>
      <c r="RYB992" s="14"/>
      <c r="RYC992" s="14"/>
      <c r="RYD992" s="14"/>
      <c r="RYE992" s="14"/>
      <c r="RYF992" s="14"/>
      <c r="RYG992" s="14"/>
      <c r="RYH992" s="14"/>
      <c r="RYI992" s="14"/>
      <c r="RYJ992" s="14"/>
      <c r="RYK992" s="14"/>
      <c r="RYL992" s="14"/>
      <c r="RYM992" s="14"/>
      <c r="RYN992" s="14"/>
      <c r="RYO992" s="14"/>
      <c r="RYP992" s="14"/>
      <c r="RYQ992" s="14"/>
      <c r="RYR992" s="14"/>
      <c r="RYS992" s="14"/>
      <c r="RYT992" s="14"/>
      <c r="RYU992" s="14"/>
      <c r="RYV992" s="14"/>
      <c r="RYW992" s="14"/>
      <c r="RYX992" s="14"/>
      <c r="RYY992" s="14"/>
      <c r="RYZ992" s="14"/>
      <c r="RZA992" s="14"/>
      <c r="RZB992" s="14"/>
      <c r="RZC992" s="14"/>
      <c r="RZD992" s="14"/>
      <c r="RZE992" s="14"/>
      <c r="RZF992" s="14"/>
      <c r="RZG992" s="14"/>
      <c r="RZH992" s="14"/>
      <c r="RZI992" s="14"/>
      <c r="RZJ992" s="14"/>
      <c r="RZK992" s="14"/>
      <c r="RZL992" s="14"/>
      <c r="RZM992" s="14"/>
      <c r="RZN992" s="14"/>
      <c r="RZO992" s="14"/>
      <c r="RZP992" s="14"/>
      <c r="RZQ992" s="14"/>
      <c r="RZR992" s="14"/>
      <c r="RZS992" s="14"/>
      <c r="RZT992" s="14"/>
      <c r="RZU992" s="14"/>
      <c r="RZV992" s="14"/>
      <c r="RZW992" s="14"/>
      <c r="RZX992" s="14"/>
      <c r="RZY992" s="14"/>
      <c r="RZZ992" s="14"/>
      <c r="SAA992" s="14"/>
      <c r="SAB992" s="14"/>
      <c r="SAC992" s="14"/>
      <c r="SAD992" s="14"/>
      <c r="SAE992" s="14"/>
      <c r="SAF992" s="14"/>
      <c r="SAG992" s="14"/>
      <c r="SAH992" s="14"/>
      <c r="SAI992" s="14"/>
      <c r="SAJ992" s="14"/>
      <c r="SAK992" s="14"/>
      <c r="SAL992" s="14"/>
      <c r="SAM992" s="14"/>
      <c r="SAN992" s="14"/>
      <c r="SAO992" s="14"/>
      <c r="SAP992" s="14"/>
      <c r="SAQ992" s="14"/>
      <c r="SAR992" s="14"/>
      <c r="SAS992" s="14"/>
      <c r="SAT992" s="14"/>
      <c r="SAU992" s="14"/>
      <c r="SAV992" s="14"/>
      <c r="SAW992" s="14"/>
      <c r="SAX992" s="14"/>
      <c r="SAY992" s="14"/>
      <c r="SAZ992" s="14"/>
      <c r="SBA992" s="14"/>
      <c r="SBB992" s="14"/>
      <c r="SBC992" s="14"/>
      <c r="SBD992" s="14"/>
      <c r="SBE992" s="14"/>
      <c r="SBF992" s="14"/>
      <c r="SBG992" s="14"/>
      <c r="SBH992" s="14"/>
      <c r="SBI992" s="14"/>
      <c r="SBJ992" s="14"/>
      <c r="SBK992" s="14"/>
      <c r="SBL992" s="14"/>
      <c r="SBM992" s="14"/>
      <c r="SBN992" s="14"/>
      <c r="SBO992" s="14"/>
      <c r="SBP992" s="14"/>
      <c r="SBQ992" s="14"/>
      <c r="SBR992" s="14"/>
      <c r="SBS992" s="14"/>
      <c r="SBT992" s="14"/>
      <c r="SBU992" s="14"/>
      <c r="SBV992" s="14"/>
      <c r="SBW992" s="14"/>
      <c r="SBX992" s="14"/>
      <c r="SBY992" s="14"/>
      <c r="SBZ992" s="14"/>
      <c r="SCA992" s="14"/>
      <c r="SCB992" s="14"/>
      <c r="SCC992" s="14"/>
      <c r="SCD992" s="14"/>
      <c r="SCE992" s="14"/>
      <c r="SCF992" s="14"/>
      <c r="SCG992" s="14"/>
      <c r="SCH992" s="14"/>
      <c r="SCI992" s="14"/>
      <c r="SCJ992" s="14"/>
      <c r="SCK992" s="14"/>
      <c r="SCL992" s="14"/>
      <c r="SCM992" s="14"/>
      <c r="SCN992" s="14"/>
      <c r="SCO992" s="14"/>
      <c r="SCP992" s="14"/>
      <c r="SCQ992" s="14"/>
      <c r="SCR992" s="14"/>
      <c r="SCS992" s="14"/>
      <c r="SCT992" s="14"/>
      <c r="SCU992" s="14"/>
      <c r="SCV992" s="14"/>
      <c r="SCW992" s="14"/>
      <c r="SCX992" s="14"/>
      <c r="SCY992" s="14"/>
      <c r="SCZ992" s="14"/>
      <c r="SDA992" s="14"/>
      <c r="SDB992" s="14"/>
      <c r="SDC992" s="14"/>
      <c r="SDD992" s="14"/>
      <c r="SDE992" s="14"/>
      <c r="SDF992" s="14"/>
      <c r="SDG992" s="14"/>
      <c r="SDH992" s="14"/>
      <c r="SDI992" s="14"/>
      <c r="SDJ992" s="14"/>
      <c r="SDK992" s="14"/>
      <c r="SDL992" s="14"/>
      <c r="SDM992" s="14"/>
      <c r="SDN992" s="14"/>
      <c r="SDO992" s="14"/>
      <c r="SDP992" s="14"/>
      <c r="SDQ992" s="14"/>
      <c r="SDR992" s="14"/>
      <c r="SDS992" s="14"/>
      <c r="SDT992" s="14"/>
      <c r="SDU992" s="14"/>
      <c r="SDV992" s="14"/>
      <c r="SDW992" s="14"/>
      <c r="SDX992" s="14"/>
      <c r="SDY992" s="14"/>
      <c r="SDZ992" s="14"/>
      <c r="SEA992" s="14"/>
      <c r="SEB992" s="14"/>
      <c r="SEC992" s="14"/>
      <c r="SED992" s="14"/>
      <c r="SEE992" s="14"/>
      <c r="SEF992" s="14"/>
      <c r="SEG992" s="14"/>
      <c r="SEH992" s="14"/>
      <c r="SEI992" s="14"/>
      <c r="SEJ992" s="14"/>
      <c r="SEK992" s="14"/>
      <c r="SEL992" s="14"/>
      <c r="SEM992" s="14"/>
      <c r="SEN992" s="14"/>
      <c r="SEO992" s="14"/>
      <c r="SEP992" s="14"/>
      <c r="SEQ992" s="14"/>
      <c r="SER992" s="14"/>
      <c r="SES992" s="14"/>
      <c r="SET992" s="14"/>
      <c r="SEU992" s="14"/>
      <c r="SEV992" s="14"/>
      <c r="SEW992" s="14"/>
      <c r="SEX992" s="14"/>
      <c r="SEY992" s="14"/>
      <c r="SEZ992" s="14"/>
      <c r="SFA992" s="14"/>
      <c r="SFB992" s="14"/>
      <c r="SFC992" s="14"/>
      <c r="SFD992" s="14"/>
      <c r="SFE992" s="14"/>
      <c r="SFF992" s="14"/>
      <c r="SFG992" s="14"/>
      <c r="SFH992" s="14"/>
      <c r="SFI992" s="14"/>
      <c r="SFJ992" s="14"/>
      <c r="SFK992" s="14"/>
      <c r="SFL992" s="14"/>
      <c r="SFM992" s="14"/>
      <c r="SFN992" s="14"/>
      <c r="SFO992" s="14"/>
      <c r="SFP992" s="14"/>
      <c r="SFQ992" s="14"/>
      <c r="SFR992" s="14"/>
      <c r="SFS992" s="14"/>
      <c r="SFT992" s="14"/>
      <c r="SFU992" s="14"/>
      <c r="SFV992" s="14"/>
      <c r="SFW992" s="14"/>
      <c r="SFX992" s="14"/>
      <c r="SFY992" s="14"/>
      <c r="SFZ992" s="14"/>
      <c r="SGA992" s="14"/>
      <c r="SGB992" s="14"/>
      <c r="SGC992" s="14"/>
      <c r="SGD992" s="14"/>
      <c r="SGE992" s="14"/>
      <c r="SGF992" s="14"/>
      <c r="SGG992" s="14"/>
      <c r="SGH992" s="14"/>
      <c r="SGI992" s="14"/>
      <c r="SGJ992" s="14"/>
      <c r="SGK992" s="14"/>
      <c r="SGL992" s="14"/>
      <c r="SGM992" s="14"/>
      <c r="SGN992" s="14"/>
      <c r="SGO992" s="14"/>
      <c r="SGP992" s="14"/>
      <c r="SGQ992" s="14"/>
      <c r="SGR992" s="14"/>
      <c r="SGS992" s="14"/>
      <c r="SGT992" s="14"/>
      <c r="SGU992" s="14"/>
      <c r="SGV992" s="14"/>
      <c r="SGW992" s="14"/>
      <c r="SGX992" s="14"/>
      <c r="SGY992" s="14"/>
      <c r="SGZ992" s="14"/>
      <c r="SHA992" s="14"/>
      <c r="SHB992" s="14"/>
      <c r="SHC992" s="14"/>
      <c r="SHD992" s="14"/>
      <c r="SHE992" s="14"/>
      <c r="SHF992" s="14"/>
      <c r="SHG992" s="14"/>
      <c r="SHH992" s="14"/>
      <c r="SHI992" s="14"/>
      <c r="SHJ992" s="14"/>
      <c r="SHK992" s="14"/>
      <c r="SHL992" s="14"/>
      <c r="SHM992" s="14"/>
      <c r="SHN992" s="14"/>
      <c r="SHO992" s="14"/>
      <c r="SHP992" s="14"/>
      <c r="SHQ992" s="14"/>
      <c r="SHR992" s="14"/>
      <c r="SHS992" s="14"/>
      <c r="SHT992" s="14"/>
      <c r="SHU992" s="14"/>
      <c r="SHV992" s="14"/>
      <c r="SHW992" s="14"/>
      <c r="SHX992" s="14"/>
      <c r="SHY992" s="14"/>
      <c r="SHZ992" s="14"/>
      <c r="SIA992" s="14"/>
      <c r="SIB992" s="14"/>
      <c r="SIC992" s="14"/>
      <c r="SID992" s="14"/>
      <c r="SIE992" s="14"/>
      <c r="SIF992" s="14"/>
      <c r="SIG992" s="14"/>
      <c r="SIH992" s="14"/>
      <c r="SII992" s="14"/>
      <c r="SIJ992" s="14"/>
      <c r="SIK992" s="14"/>
      <c r="SIL992" s="14"/>
      <c r="SIM992" s="14"/>
      <c r="SIN992" s="14"/>
      <c r="SIO992" s="14"/>
      <c r="SIP992" s="14"/>
      <c r="SIQ992" s="14"/>
      <c r="SIR992" s="14"/>
      <c r="SIS992" s="14"/>
      <c r="SIT992" s="14"/>
      <c r="SIU992" s="14"/>
      <c r="SIV992" s="14"/>
      <c r="SIW992" s="14"/>
      <c r="SIX992" s="14"/>
      <c r="SIY992" s="14"/>
      <c r="SIZ992" s="14"/>
      <c r="SJA992" s="14"/>
      <c r="SJB992" s="14"/>
      <c r="SJC992" s="14"/>
      <c r="SJD992" s="14"/>
      <c r="SJE992" s="14"/>
      <c r="SJF992" s="14"/>
      <c r="SJG992" s="14"/>
      <c r="SJH992" s="14"/>
      <c r="SJI992" s="14"/>
      <c r="SJJ992" s="14"/>
      <c r="SJK992" s="14"/>
      <c r="SJL992" s="14"/>
      <c r="SJM992" s="14"/>
      <c r="SJN992" s="14"/>
      <c r="SJO992" s="14"/>
      <c r="SJP992" s="14"/>
      <c r="SJQ992" s="14"/>
      <c r="SJR992" s="14"/>
      <c r="SJS992" s="14"/>
      <c r="SJT992" s="14"/>
      <c r="SJU992" s="14"/>
      <c r="SJV992" s="14"/>
      <c r="SJW992" s="14"/>
      <c r="SJX992" s="14"/>
      <c r="SJY992" s="14"/>
      <c r="SJZ992" s="14"/>
      <c r="SKA992" s="14"/>
      <c r="SKB992" s="14"/>
      <c r="SKC992" s="14"/>
      <c r="SKD992" s="14"/>
      <c r="SKE992" s="14"/>
      <c r="SKF992" s="14"/>
      <c r="SKG992" s="14"/>
      <c r="SKH992" s="14"/>
      <c r="SKI992" s="14"/>
      <c r="SKJ992" s="14"/>
      <c r="SKK992" s="14"/>
      <c r="SKL992" s="14"/>
      <c r="SKM992" s="14"/>
      <c r="SKN992" s="14"/>
      <c r="SKO992" s="14"/>
      <c r="SKP992" s="14"/>
      <c r="SKQ992" s="14"/>
      <c r="SKR992" s="14"/>
      <c r="SKS992" s="14"/>
      <c r="SKT992" s="14"/>
      <c r="SKU992" s="14"/>
      <c r="SKV992" s="14"/>
      <c r="SKW992" s="14"/>
      <c r="SKX992" s="14"/>
      <c r="SKY992" s="14"/>
      <c r="SKZ992" s="14"/>
      <c r="SLA992" s="14"/>
      <c r="SLB992" s="14"/>
      <c r="SLC992" s="14"/>
      <c r="SLD992" s="14"/>
      <c r="SLE992" s="14"/>
      <c r="SLF992" s="14"/>
      <c r="SLG992" s="14"/>
      <c r="SLH992" s="14"/>
      <c r="SLI992" s="14"/>
      <c r="SLJ992" s="14"/>
      <c r="SLK992" s="14"/>
      <c r="SLL992" s="14"/>
      <c r="SLM992" s="14"/>
      <c r="SLN992" s="14"/>
      <c r="SLO992" s="14"/>
      <c r="SLP992" s="14"/>
      <c r="SLQ992" s="14"/>
      <c r="SLR992" s="14"/>
      <c r="SLS992" s="14"/>
      <c r="SLT992" s="14"/>
      <c r="SLU992" s="14"/>
      <c r="SLV992" s="14"/>
      <c r="SLW992" s="14"/>
      <c r="SLX992" s="14"/>
      <c r="SLY992" s="14"/>
      <c r="SLZ992" s="14"/>
      <c r="SMA992" s="14"/>
      <c r="SMB992" s="14"/>
      <c r="SMC992" s="14"/>
      <c r="SMD992" s="14"/>
      <c r="SME992" s="14"/>
      <c r="SMF992" s="14"/>
      <c r="SMG992" s="14"/>
      <c r="SMH992" s="14"/>
      <c r="SMI992" s="14"/>
      <c r="SMJ992" s="14"/>
      <c r="SMK992" s="14"/>
      <c r="SML992" s="14"/>
      <c r="SMM992" s="14"/>
      <c r="SMN992" s="14"/>
      <c r="SMO992" s="14"/>
      <c r="SMP992" s="14"/>
      <c r="SMQ992" s="14"/>
      <c r="SMR992" s="14"/>
      <c r="SMS992" s="14"/>
      <c r="SMT992" s="14"/>
      <c r="SMU992" s="14"/>
      <c r="SMV992" s="14"/>
      <c r="SMW992" s="14"/>
      <c r="SMX992" s="14"/>
      <c r="SMY992" s="14"/>
      <c r="SMZ992" s="14"/>
      <c r="SNA992" s="14"/>
      <c r="SNB992" s="14"/>
      <c r="SNC992" s="14"/>
      <c r="SND992" s="14"/>
      <c r="SNE992" s="14"/>
      <c r="SNF992" s="14"/>
      <c r="SNG992" s="14"/>
      <c r="SNH992" s="14"/>
      <c r="SNI992" s="14"/>
      <c r="SNJ992" s="14"/>
      <c r="SNK992" s="14"/>
      <c r="SNL992" s="14"/>
      <c r="SNM992" s="14"/>
      <c r="SNN992" s="14"/>
      <c r="SNO992" s="14"/>
      <c r="SNP992" s="14"/>
      <c r="SNQ992" s="14"/>
      <c r="SNR992" s="14"/>
      <c r="SNS992" s="14"/>
      <c r="SNT992" s="14"/>
      <c r="SNU992" s="14"/>
      <c r="SNV992" s="14"/>
      <c r="SNW992" s="14"/>
      <c r="SNX992" s="14"/>
      <c r="SNY992" s="14"/>
      <c r="SNZ992" s="14"/>
      <c r="SOA992" s="14"/>
      <c r="SOB992" s="14"/>
      <c r="SOC992" s="14"/>
      <c r="SOD992" s="14"/>
      <c r="SOE992" s="14"/>
      <c r="SOF992" s="14"/>
      <c r="SOG992" s="14"/>
      <c r="SOH992" s="14"/>
      <c r="SOI992" s="14"/>
      <c r="SOJ992" s="14"/>
      <c r="SOK992" s="14"/>
      <c r="SOL992" s="14"/>
      <c r="SOM992" s="14"/>
      <c r="SON992" s="14"/>
      <c r="SOO992" s="14"/>
      <c r="SOP992" s="14"/>
      <c r="SOQ992" s="14"/>
      <c r="SOR992" s="14"/>
      <c r="SOS992" s="14"/>
      <c r="SOT992" s="14"/>
      <c r="SOU992" s="14"/>
      <c r="SOV992" s="14"/>
      <c r="SOW992" s="14"/>
      <c r="SOX992" s="14"/>
      <c r="SOY992" s="14"/>
      <c r="SOZ992" s="14"/>
      <c r="SPA992" s="14"/>
      <c r="SPB992" s="14"/>
      <c r="SPC992" s="14"/>
      <c r="SPD992" s="14"/>
      <c r="SPE992" s="14"/>
      <c r="SPF992" s="14"/>
      <c r="SPG992" s="14"/>
      <c r="SPH992" s="14"/>
      <c r="SPI992" s="14"/>
      <c r="SPJ992" s="14"/>
      <c r="SPK992" s="14"/>
      <c r="SPL992" s="14"/>
      <c r="SPM992" s="14"/>
      <c r="SPN992" s="14"/>
      <c r="SPO992" s="14"/>
      <c r="SPP992" s="14"/>
      <c r="SPQ992" s="14"/>
      <c r="SPR992" s="14"/>
      <c r="SPS992" s="14"/>
      <c r="SPT992" s="14"/>
      <c r="SPU992" s="14"/>
      <c r="SPV992" s="14"/>
      <c r="SPW992" s="14"/>
      <c r="SPX992" s="14"/>
      <c r="SPY992" s="14"/>
      <c r="SPZ992" s="14"/>
      <c r="SQA992" s="14"/>
      <c r="SQB992" s="14"/>
      <c r="SQC992" s="14"/>
      <c r="SQD992" s="14"/>
      <c r="SQE992" s="14"/>
      <c r="SQF992" s="14"/>
      <c r="SQG992" s="14"/>
      <c r="SQH992" s="14"/>
      <c r="SQI992" s="14"/>
      <c r="SQJ992" s="14"/>
      <c r="SQK992" s="14"/>
      <c r="SQL992" s="14"/>
      <c r="SQM992" s="14"/>
      <c r="SQN992" s="14"/>
      <c r="SQO992" s="14"/>
      <c r="SQP992" s="14"/>
      <c r="SQQ992" s="14"/>
      <c r="SQR992" s="14"/>
      <c r="SQS992" s="14"/>
      <c r="SQT992" s="14"/>
      <c r="SQU992" s="14"/>
      <c r="SQV992" s="14"/>
      <c r="SQW992" s="14"/>
      <c r="SQX992" s="14"/>
      <c r="SQY992" s="14"/>
      <c r="SQZ992" s="14"/>
      <c r="SRA992" s="14"/>
      <c r="SRB992" s="14"/>
      <c r="SRC992" s="14"/>
      <c r="SRD992" s="14"/>
      <c r="SRE992" s="14"/>
      <c r="SRF992" s="14"/>
      <c r="SRG992" s="14"/>
      <c r="SRH992" s="14"/>
      <c r="SRI992" s="14"/>
      <c r="SRJ992" s="14"/>
      <c r="SRK992" s="14"/>
      <c r="SRL992" s="14"/>
      <c r="SRM992" s="14"/>
      <c r="SRN992" s="14"/>
      <c r="SRO992" s="14"/>
      <c r="SRP992" s="14"/>
      <c r="SRQ992" s="14"/>
      <c r="SRR992" s="14"/>
      <c r="SRS992" s="14"/>
      <c r="SRT992" s="14"/>
      <c r="SRU992" s="14"/>
      <c r="SRV992" s="14"/>
      <c r="SRW992" s="14"/>
      <c r="SRX992" s="14"/>
      <c r="SRY992" s="14"/>
      <c r="SRZ992" s="14"/>
      <c r="SSA992" s="14"/>
      <c r="SSB992" s="14"/>
      <c r="SSC992" s="14"/>
      <c r="SSD992" s="14"/>
      <c r="SSE992" s="14"/>
      <c r="SSF992" s="14"/>
      <c r="SSG992" s="14"/>
      <c r="SSH992" s="14"/>
      <c r="SSI992" s="14"/>
      <c r="SSJ992" s="14"/>
      <c r="SSK992" s="14"/>
      <c r="SSL992" s="14"/>
      <c r="SSM992" s="14"/>
      <c r="SSN992" s="14"/>
      <c r="SSO992" s="14"/>
      <c r="SSP992" s="14"/>
      <c r="SSQ992" s="14"/>
      <c r="SSR992" s="14"/>
      <c r="SSS992" s="14"/>
      <c r="SST992" s="14"/>
      <c r="SSU992" s="14"/>
      <c r="SSV992" s="14"/>
      <c r="SSW992" s="14"/>
      <c r="SSX992" s="14"/>
      <c r="SSY992" s="14"/>
      <c r="SSZ992" s="14"/>
      <c r="STA992" s="14"/>
      <c r="STB992" s="14"/>
      <c r="STC992" s="14"/>
      <c r="STD992" s="14"/>
      <c r="STE992" s="14"/>
      <c r="STF992" s="14"/>
      <c r="STG992" s="14"/>
      <c r="STH992" s="14"/>
      <c r="STI992" s="14"/>
      <c r="STJ992" s="14"/>
      <c r="STK992" s="14"/>
      <c r="STL992" s="14"/>
      <c r="STM992" s="14"/>
      <c r="STN992" s="14"/>
      <c r="STO992" s="14"/>
      <c r="STP992" s="14"/>
      <c r="STQ992" s="14"/>
      <c r="STR992" s="14"/>
      <c r="STS992" s="14"/>
      <c r="STT992" s="14"/>
      <c r="STU992" s="14"/>
      <c r="STV992" s="14"/>
      <c r="STW992" s="14"/>
      <c r="STX992" s="14"/>
      <c r="STY992" s="14"/>
      <c r="STZ992" s="14"/>
      <c r="SUA992" s="14"/>
      <c r="SUB992" s="14"/>
      <c r="SUC992" s="14"/>
      <c r="SUD992" s="14"/>
      <c r="SUE992" s="14"/>
      <c r="SUF992" s="14"/>
      <c r="SUG992" s="14"/>
      <c r="SUH992" s="14"/>
      <c r="SUI992" s="14"/>
      <c r="SUJ992" s="14"/>
      <c r="SUK992" s="14"/>
      <c r="SUL992" s="14"/>
      <c r="SUM992" s="14"/>
      <c r="SUN992" s="14"/>
      <c r="SUO992" s="14"/>
      <c r="SUP992" s="14"/>
      <c r="SUQ992" s="14"/>
      <c r="SUR992" s="14"/>
      <c r="SUS992" s="14"/>
      <c r="SUT992" s="14"/>
      <c r="SUU992" s="14"/>
      <c r="SUV992" s="14"/>
      <c r="SUW992" s="14"/>
      <c r="SUX992" s="14"/>
      <c r="SUY992" s="14"/>
      <c r="SUZ992" s="14"/>
      <c r="SVA992" s="14"/>
      <c r="SVB992" s="14"/>
      <c r="SVC992" s="14"/>
      <c r="SVD992" s="14"/>
      <c r="SVE992" s="14"/>
      <c r="SVF992" s="14"/>
      <c r="SVG992" s="14"/>
      <c r="SVH992" s="14"/>
      <c r="SVI992" s="14"/>
      <c r="SVJ992" s="14"/>
      <c r="SVK992" s="14"/>
      <c r="SVL992" s="14"/>
      <c r="SVM992" s="14"/>
      <c r="SVN992" s="14"/>
      <c r="SVO992" s="14"/>
      <c r="SVP992" s="14"/>
      <c r="SVQ992" s="14"/>
      <c r="SVR992" s="14"/>
      <c r="SVS992" s="14"/>
      <c r="SVT992" s="14"/>
      <c r="SVU992" s="14"/>
      <c r="SVV992" s="14"/>
      <c r="SVW992" s="14"/>
      <c r="SVX992" s="14"/>
      <c r="SVY992" s="14"/>
      <c r="SVZ992" s="14"/>
      <c r="SWA992" s="14"/>
      <c r="SWB992" s="14"/>
      <c r="SWC992" s="14"/>
      <c r="SWD992" s="14"/>
      <c r="SWE992" s="14"/>
      <c r="SWF992" s="14"/>
      <c r="SWG992" s="14"/>
      <c r="SWH992" s="14"/>
      <c r="SWI992" s="14"/>
      <c r="SWJ992" s="14"/>
      <c r="SWK992" s="14"/>
      <c r="SWL992" s="14"/>
      <c r="SWM992" s="14"/>
      <c r="SWN992" s="14"/>
      <c r="SWO992" s="14"/>
      <c r="SWP992" s="14"/>
      <c r="SWQ992" s="14"/>
      <c r="SWR992" s="14"/>
      <c r="SWS992" s="14"/>
      <c r="SWT992" s="14"/>
      <c r="SWU992" s="14"/>
      <c r="SWV992" s="14"/>
      <c r="SWW992" s="14"/>
      <c r="SWX992" s="14"/>
      <c r="SWY992" s="14"/>
      <c r="SWZ992" s="14"/>
      <c r="SXA992" s="14"/>
      <c r="SXB992" s="14"/>
      <c r="SXC992" s="14"/>
      <c r="SXD992" s="14"/>
      <c r="SXE992" s="14"/>
      <c r="SXF992" s="14"/>
      <c r="SXG992" s="14"/>
      <c r="SXH992" s="14"/>
      <c r="SXI992" s="14"/>
      <c r="SXJ992" s="14"/>
      <c r="SXK992" s="14"/>
      <c r="SXL992" s="14"/>
      <c r="SXM992" s="14"/>
      <c r="SXN992" s="14"/>
      <c r="SXO992" s="14"/>
      <c r="SXP992" s="14"/>
      <c r="SXQ992" s="14"/>
      <c r="SXR992" s="14"/>
      <c r="SXS992" s="14"/>
      <c r="SXT992" s="14"/>
      <c r="SXU992" s="14"/>
      <c r="SXV992" s="14"/>
      <c r="SXW992" s="14"/>
      <c r="SXX992" s="14"/>
      <c r="SXY992" s="14"/>
      <c r="SXZ992" s="14"/>
      <c r="SYA992" s="14"/>
      <c r="SYB992" s="14"/>
      <c r="SYC992" s="14"/>
      <c r="SYD992" s="14"/>
      <c r="SYE992" s="14"/>
      <c r="SYF992" s="14"/>
      <c r="SYG992" s="14"/>
      <c r="SYH992" s="14"/>
      <c r="SYI992" s="14"/>
      <c r="SYJ992" s="14"/>
      <c r="SYK992" s="14"/>
      <c r="SYL992" s="14"/>
      <c r="SYM992" s="14"/>
      <c r="SYN992" s="14"/>
      <c r="SYO992" s="14"/>
      <c r="SYP992" s="14"/>
      <c r="SYQ992" s="14"/>
      <c r="SYR992" s="14"/>
      <c r="SYS992" s="14"/>
      <c r="SYT992" s="14"/>
      <c r="SYU992" s="14"/>
      <c r="SYV992" s="14"/>
      <c r="SYW992" s="14"/>
      <c r="SYX992" s="14"/>
      <c r="SYY992" s="14"/>
      <c r="SYZ992" s="14"/>
      <c r="SZA992" s="14"/>
      <c r="SZB992" s="14"/>
      <c r="SZC992" s="14"/>
      <c r="SZD992" s="14"/>
      <c r="SZE992" s="14"/>
      <c r="SZF992" s="14"/>
      <c r="SZG992" s="14"/>
      <c r="SZH992" s="14"/>
      <c r="SZI992" s="14"/>
      <c r="SZJ992" s="14"/>
      <c r="SZK992" s="14"/>
      <c r="SZL992" s="14"/>
      <c r="SZM992" s="14"/>
      <c r="SZN992" s="14"/>
      <c r="SZO992" s="14"/>
      <c r="SZP992" s="14"/>
      <c r="SZQ992" s="14"/>
      <c r="SZR992" s="14"/>
      <c r="SZS992" s="14"/>
      <c r="SZT992" s="14"/>
      <c r="SZU992" s="14"/>
      <c r="SZV992" s="14"/>
      <c r="SZW992" s="14"/>
      <c r="SZX992" s="14"/>
      <c r="SZY992" s="14"/>
      <c r="SZZ992" s="14"/>
      <c r="TAA992" s="14"/>
      <c r="TAB992" s="14"/>
      <c r="TAC992" s="14"/>
      <c r="TAD992" s="14"/>
      <c r="TAE992" s="14"/>
      <c r="TAF992" s="14"/>
      <c r="TAG992" s="14"/>
      <c r="TAH992" s="14"/>
      <c r="TAI992" s="14"/>
      <c r="TAJ992" s="14"/>
      <c r="TAK992" s="14"/>
      <c r="TAL992" s="14"/>
      <c r="TAM992" s="14"/>
      <c r="TAN992" s="14"/>
      <c r="TAO992" s="14"/>
      <c r="TAP992" s="14"/>
      <c r="TAQ992" s="14"/>
      <c r="TAR992" s="14"/>
      <c r="TAS992" s="14"/>
      <c r="TAT992" s="14"/>
      <c r="TAU992" s="14"/>
      <c r="TAV992" s="14"/>
      <c r="TAW992" s="14"/>
      <c r="TAX992" s="14"/>
      <c r="TAY992" s="14"/>
      <c r="TAZ992" s="14"/>
      <c r="TBA992" s="14"/>
      <c r="TBB992" s="14"/>
      <c r="TBC992" s="14"/>
      <c r="TBD992" s="14"/>
      <c r="TBE992" s="14"/>
      <c r="TBF992" s="14"/>
      <c r="TBG992" s="14"/>
      <c r="TBH992" s="14"/>
      <c r="TBI992" s="14"/>
      <c r="TBJ992" s="14"/>
      <c r="TBK992" s="14"/>
      <c r="TBL992" s="14"/>
      <c r="TBM992" s="14"/>
      <c r="TBN992" s="14"/>
      <c r="TBO992" s="14"/>
      <c r="TBP992" s="14"/>
      <c r="TBQ992" s="14"/>
      <c r="TBR992" s="14"/>
      <c r="TBS992" s="14"/>
      <c r="TBT992" s="14"/>
      <c r="TBU992" s="14"/>
      <c r="TBV992" s="14"/>
      <c r="TBW992" s="14"/>
      <c r="TBX992" s="14"/>
      <c r="TBY992" s="14"/>
      <c r="TBZ992" s="14"/>
      <c r="TCA992" s="14"/>
      <c r="TCB992" s="14"/>
      <c r="TCC992" s="14"/>
      <c r="TCD992" s="14"/>
      <c r="TCE992" s="14"/>
      <c r="TCF992" s="14"/>
      <c r="TCG992" s="14"/>
      <c r="TCH992" s="14"/>
      <c r="TCI992" s="14"/>
      <c r="TCJ992" s="14"/>
      <c r="TCK992" s="14"/>
      <c r="TCL992" s="14"/>
      <c r="TCM992" s="14"/>
      <c r="TCN992" s="14"/>
      <c r="TCO992" s="14"/>
      <c r="TCP992" s="14"/>
      <c r="TCQ992" s="14"/>
      <c r="TCR992" s="14"/>
      <c r="TCS992" s="14"/>
      <c r="TCT992" s="14"/>
      <c r="TCU992" s="14"/>
      <c r="TCV992" s="14"/>
      <c r="TCW992" s="14"/>
      <c r="TCX992" s="14"/>
      <c r="TCY992" s="14"/>
      <c r="TCZ992" s="14"/>
      <c r="TDA992" s="14"/>
      <c r="TDB992" s="14"/>
      <c r="TDC992" s="14"/>
      <c r="TDD992" s="14"/>
      <c r="TDE992" s="14"/>
      <c r="TDF992" s="14"/>
      <c r="TDG992" s="14"/>
      <c r="TDH992" s="14"/>
      <c r="TDI992" s="14"/>
      <c r="TDJ992" s="14"/>
      <c r="TDK992" s="14"/>
      <c r="TDL992" s="14"/>
      <c r="TDM992" s="14"/>
      <c r="TDN992" s="14"/>
      <c r="TDO992" s="14"/>
      <c r="TDP992" s="14"/>
      <c r="TDQ992" s="14"/>
      <c r="TDR992" s="14"/>
      <c r="TDS992" s="14"/>
      <c r="TDT992" s="14"/>
      <c r="TDU992" s="14"/>
      <c r="TDV992" s="14"/>
      <c r="TDW992" s="14"/>
      <c r="TDX992" s="14"/>
      <c r="TDY992" s="14"/>
      <c r="TDZ992" s="14"/>
      <c r="TEA992" s="14"/>
      <c r="TEB992" s="14"/>
      <c r="TEC992" s="14"/>
      <c r="TED992" s="14"/>
      <c r="TEE992" s="14"/>
      <c r="TEF992" s="14"/>
      <c r="TEG992" s="14"/>
      <c r="TEH992" s="14"/>
      <c r="TEI992" s="14"/>
      <c r="TEJ992" s="14"/>
      <c r="TEK992" s="14"/>
      <c r="TEL992" s="14"/>
      <c r="TEM992" s="14"/>
      <c r="TEN992" s="14"/>
      <c r="TEO992" s="14"/>
      <c r="TEP992" s="14"/>
      <c r="TEQ992" s="14"/>
      <c r="TER992" s="14"/>
      <c r="TES992" s="14"/>
      <c r="TET992" s="14"/>
      <c r="TEU992" s="14"/>
      <c r="TEV992" s="14"/>
      <c r="TEW992" s="14"/>
      <c r="TEX992" s="14"/>
      <c r="TEY992" s="14"/>
      <c r="TEZ992" s="14"/>
      <c r="TFA992" s="14"/>
      <c r="TFB992" s="14"/>
      <c r="TFC992" s="14"/>
      <c r="TFD992" s="14"/>
      <c r="TFE992" s="14"/>
      <c r="TFF992" s="14"/>
      <c r="TFG992" s="14"/>
      <c r="TFH992" s="14"/>
      <c r="TFI992" s="14"/>
      <c r="TFJ992" s="14"/>
      <c r="TFK992" s="14"/>
      <c r="TFL992" s="14"/>
      <c r="TFM992" s="14"/>
      <c r="TFN992" s="14"/>
      <c r="TFO992" s="14"/>
      <c r="TFP992" s="14"/>
      <c r="TFQ992" s="14"/>
      <c r="TFR992" s="14"/>
      <c r="TFS992" s="14"/>
      <c r="TFT992" s="14"/>
      <c r="TFU992" s="14"/>
      <c r="TFV992" s="14"/>
      <c r="TFW992" s="14"/>
      <c r="TFX992" s="14"/>
      <c r="TFY992" s="14"/>
      <c r="TFZ992" s="14"/>
      <c r="TGA992" s="14"/>
      <c r="TGB992" s="14"/>
      <c r="TGC992" s="14"/>
      <c r="TGD992" s="14"/>
      <c r="TGE992" s="14"/>
      <c r="TGF992" s="14"/>
      <c r="TGG992" s="14"/>
      <c r="TGH992" s="14"/>
      <c r="TGI992" s="14"/>
      <c r="TGJ992" s="14"/>
      <c r="TGK992" s="14"/>
      <c r="TGL992" s="14"/>
      <c r="TGM992" s="14"/>
      <c r="TGN992" s="14"/>
      <c r="TGO992" s="14"/>
      <c r="TGP992" s="14"/>
      <c r="TGQ992" s="14"/>
      <c r="TGR992" s="14"/>
      <c r="TGS992" s="14"/>
      <c r="TGT992" s="14"/>
      <c r="TGU992" s="14"/>
      <c r="TGV992" s="14"/>
      <c r="TGW992" s="14"/>
      <c r="TGX992" s="14"/>
      <c r="TGY992" s="14"/>
      <c r="TGZ992" s="14"/>
      <c r="THA992" s="14"/>
      <c r="THB992" s="14"/>
      <c r="THC992" s="14"/>
      <c r="THD992" s="14"/>
      <c r="THE992" s="14"/>
      <c r="THF992" s="14"/>
      <c r="THG992" s="14"/>
      <c r="THH992" s="14"/>
      <c r="THI992" s="14"/>
      <c r="THJ992" s="14"/>
      <c r="THK992" s="14"/>
      <c r="THL992" s="14"/>
      <c r="THM992" s="14"/>
      <c r="THN992" s="14"/>
      <c r="THO992" s="14"/>
      <c r="THP992" s="14"/>
      <c r="THQ992" s="14"/>
      <c r="THR992" s="14"/>
      <c r="THS992" s="14"/>
      <c r="THT992" s="14"/>
      <c r="THU992" s="14"/>
      <c r="THV992" s="14"/>
      <c r="THW992" s="14"/>
      <c r="THX992" s="14"/>
      <c r="THY992" s="14"/>
      <c r="THZ992" s="14"/>
      <c r="TIA992" s="14"/>
      <c r="TIB992" s="14"/>
      <c r="TIC992" s="14"/>
      <c r="TID992" s="14"/>
      <c r="TIE992" s="14"/>
      <c r="TIF992" s="14"/>
      <c r="TIG992" s="14"/>
      <c r="TIH992" s="14"/>
      <c r="TII992" s="14"/>
      <c r="TIJ992" s="14"/>
      <c r="TIK992" s="14"/>
      <c r="TIL992" s="14"/>
      <c r="TIM992" s="14"/>
      <c r="TIN992" s="14"/>
      <c r="TIO992" s="14"/>
      <c r="TIP992" s="14"/>
      <c r="TIQ992" s="14"/>
      <c r="TIR992" s="14"/>
      <c r="TIS992" s="14"/>
      <c r="TIT992" s="14"/>
      <c r="TIU992" s="14"/>
      <c r="TIV992" s="14"/>
      <c r="TIW992" s="14"/>
      <c r="TIX992" s="14"/>
      <c r="TIY992" s="14"/>
      <c r="TIZ992" s="14"/>
      <c r="TJA992" s="14"/>
      <c r="TJB992" s="14"/>
      <c r="TJC992" s="14"/>
      <c r="TJD992" s="14"/>
      <c r="TJE992" s="14"/>
      <c r="TJF992" s="14"/>
      <c r="TJG992" s="14"/>
      <c r="TJH992" s="14"/>
      <c r="TJI992" s="14"/>
      <c r="TJJ992" s="14"/>
      <c r="TJK992" s="14"/>
      <c r="TJL992" s="14"/>
      <c r="TJM992" s="14"/>
      <c r="TJN992" s="14"/>
      <c r="TJO992" s="14"/>
      <c r="TJP992" s="14"/>
      <c r="TJQ992" s="14"/>
      <c r="TJR992" s="14"/>
      <c r="TJS992" s="14"/>
      <c r="TJT992" s="14"/>
      <c r="TJU992" s="14"/>
      <c r="TJV992" s="14"/>
      <c r="TJW992" s="14"/>
      <c r="TJX992" s="14"/>
      <c r="TJY992" s="14"/>
      <c r="TJZ992" s="14"/>
      <c r="TKA992" s="14"/>
      <c r="TKB992" s="14"/>
      <c r="TKC992" s="14"/>
      <c r="TKD992" s="14"/>
      <c r="TKE992" s="14"/>
      <c r="TKF992" s="14"/>
      <c r="TKG992" s="14"/>
      <c r="TKH992" s="14"/>
      <c r="TKI992" s="14"/>
      <c r="TKJ992" s="14"/>
      <c r="TKK992" s="14"/>
      <c r="TKL992" s="14"/>
      <c r="TKM992" s="14"/>
      <c r="TKN992" s="14"/>
      <c r="TKO992" s="14"/>
      <c r="TKP992" s="14"/>
      <c r="TKQ992" s="14"/>
      <c r="TKR992" s="14"/>
      <c r="TKS992" s="14"/>
      <c r="TKT992" s="14"/>
      <c r="TKU992" s="14"/>
      <c r="TKV992" s="14"/>
      <c r="TKW992" s="14"/>
      <c r="TKX992" s="14"/>
      <c r="TKY992" s="14"/>
      <c r="TKZ992" s="14"/>
      <c r="TLA992" s="14"/>
      <c r="TLB992" s="14"/>
      <c r="TLC992" s="14"/>
      <c r="TLD992" s="14"/>
      <c r="TLE992" s="14"/>
      <c r="TLF992" s="14"/>
      <c r="TLG992" s="14"/>
      <c r="TLH992" s="14"/>
      <c r="TLI992" s="14"/>
      <c r="TLJ992" s="14"/>
      <c r="TLK992" s="14"/>
      <c r="TLL992" s="14"/>
      <c r="TLM992" s="14"/>
      <c r="TLN992" s="14"/>
      <c r="TLO992" s="14"/>
      <c r="TLP992" s="14"/>
      <c r="TLQ992" s="14"/>
      <c r="TLR992" s="14"/>
      <c r="TLS992" s="14"/>
      <c r="TLT992" s="14"/>
      <c r="TLU992" s="14"/>
      <c r="TLV992" s="14"/>
      <c r="TLW992" s="14"/>
      <c r="TLX992" s="14"/>
      <c r="TLY992" s="14"/>
      <c r="TLZ992" s="14"/>
      <c r="TMA992" s="14"/>
      <c r="TMB992" s="14"/>
      <c r="TMC992" s="14"/>
      <c r="TMD992" s="14"/>
      <c r="TME992" s="14"/>
      <c r="TMF992" s="14"/>
      <c r="TMG992" s="14"/>
      <c r="TMH992" s="14"/>
      <c r="TMI992" s="14"/>
      <c r="TMJ992" s="14"/>
      <c r="TMK992" s="14"/>
      <c r="TML992" s="14"/>
      <c r="TMM992" s="14"/>
      <c r="TMN992" s="14"/>
      <c r="TMO992" s="14"/>
      <c r="TMP992" s="14"/>
      <c r="TMQ992" s="14"/>
      <c r="TMR992" s="14"/>
      <c r="TMS992" s="14"/>
      <c r="TMT992" s="14"/>
      <c r="TMU992" s="14"/>
      <c r="TMV992" s="14"/>
      <c r="TMW992" s="14"/>
      <c r="TMX992" s="14"/>
      <c r="TMY992" s="14"/>
      <c r="TMZ992" s="14"/>
      <c r="TNA992" s="14"/>
      <c r="TNB992" s="14"/>
      <c r="TNC992" s="14"/>
      <c r="TND992" s="14"/>
      <c r="TNE992" s="14"/>
      <c r="TNF992" s="14"/>
      <c r="TNG992" s="14"/>
      <c r="TNH992" s="14"/>
      <c r="TNI992" s="14"/>
      <c r="TNJ992" s="14"/>
      <c r="TNK992" s="14"/>
      <c r="TNL992" s="14"/>
      <c r="TNM992" s="14"/>
      <c r="TNN992" s="14"/>
      <c r="TNO992" s="14"/>
      <c r="TNP992" s="14"/>
      <c r="TNQ992" s="14"/>
      <c r="TNR992" s="14"/>
      <c r="TNS992" s="14"/>
      <c r="TNT992" s="14"/>
      <c r="TNU992" s="14"/>
      <c r="TNV992" s="14"/>
      <c r="TNW992" s="14"/>
      <c r="TNX992" s="14"/>
      <c r="TNY992" s="14"/>
      <c r="TNZ992" s="14"/>
      <c r="TOA992" s="14"/>
      <c r="TOB992" s="14"/>
      <c r="TOC992" s="14"/>
      <c r="TOD992" s="14"/>
      <c r="TOE992" s="14"/>
      <c r="TOF992" s="14"/>
      <c r="TOG992" s="14"/>
      <c r="TOH992" s="14"/>
      <c r="TOI992" s="14"/>
      <c r="TOJ992" s="14"/>
      <c r="TOK992" s="14"/>
      <c r="TOL992" s="14"/>
      <c r="TOM992" s="14"/>
      <c r="TON992" s="14"/>
      <c r="TOO992" s="14"/>
      <c r="TOP992" s="14"/>
      <c r="TOQ992" s="14"/>
      <c r="TOR992" s="14"/>
      <c r="TOS992" s="14"/>
      <c r="TOT992" s="14"/>
      <c r="TOU992" s="14"/>
      <c r="TOV992" s="14"/>
      <c r="TOW992" s="14"/>
      <c r="TOX992" s="14"/>
      <c r="TOY992" s="14"/>
      <c r="TOZ992" s="14"/>
      <c r="TPA992" s="14"/>
      <c r="TPB992" s="14"/>
      <c r="TPC992" s="14"/>
      <c r="TPD992" s="14"/>
      <c r="TPE992" s="14"/>
      <c r="TPF992" s="14"/>
      <c r="TPG992" s="14"/>
      <c r="TPH992" s="14"/>
      <c r="TPI992" s="14"/>
      <c r="TPJ992" s="14"/>
      <c r="TPK992" s="14"/>
      <c r="TPL992" s="14"/>
      <c r="TPM992" s="14"/>
      <c r="TPN992" s="14"/>
      <c r="TPO992" s="14"/>
      <c r="TPP992" s="14"/>
      <c r="TPQ992" s="14"/>
      <c r="TPR992" s="14"/>
      <c r="TPS992" s="14"/>
      <c r="TPT992" s="14"/>
      <c r="TPU992" s="14"/>
      <c r="TPV992" s="14"/>
      <c r="TPW992" s="14"/>
      <c r="TPX992" s="14"/>
      <c r="TPY992" s="14"/>
      <c r="TPZ992" s="14"/>
      <c r="TQA992" s="14"/>
      <c r="TQB992" s="14"/>
      <c r="TQC992" s="14"/>
      <c r="TQD992" s="14"/>
      <c r="TQE992" s="14"/>
      <c r="TQF992" s="14"/>
      <c r="TQG992" s="14"/>
      <c r="TQH992" s="14"/>
      <c r="TQI992" s="14"/>
      <c r="TQJ992" s="14"/>
      <c r="TQK992" s="14"/>
      <c r="TQL992" s="14"/>
      <c r="TQM992" s="14"/>
      <c r="TQN992" s="14"/>
      <c r="TQO992" s="14"/>
      <c r="TQP992" s="14"/>
      <c r="TQQ992" s="14"/>
      <c r="TQR992" s="14"/>
      <c r="TQS992" s="14"/>
      <c r="TQT992" s="14"/>
      <c r="TQU992" s="14"/>
      <c r="TQV992" s="14"/>
      <c r="TQW992" s="14"/>
      <c r="TQX992" s="14"/>
      <c r="TQY992" s="14"/>
      <c r="TQZ992" s="14"/>
      <c r="TRA992" s="14"/>
      <c r="TRB992" s="14"/>
      <c r="TRC992" s="14"/>
      <c r="TRD992" s="14"/>
      <c r="TRE992" s="14"/>
      <c r="TRF992" s="14"/>
      <c r="TRG992" s="14"/>
      <c r="TRH992" s="14"/>
      <c r="TRI992" s="14"/>
      <c r="TRJ992" s="14"/>
      <c r="TRK992" s="14"/>
      <c r="TRL992" s="14"/>
      <c r="TRM992" s="14"/>
      <c r="TRN992" s="14"/>
      <c r="TRO992" s="14"/>
      <c r="TRP992" s="14"/>
      <c r="TRQ992" s="14"/>
      <c r="TRR992" s="14"/>
      <c r="TRS992" s="14"/>
      <c r="TRT992" s="14"/>
      <c r="TRU992" s="14"/>
      <c r="TRV992" s="14"/>
      <c r="TRW992" s="14"/>
      <c r="TRX992" s="14"/>
      <c r="TRY992" s="14"/>
      <c r="TRZ992" s="14"/>
      <c r="TSA992" s="14"/>
      <c r="TSB992" s="14"/>
      <c r="TSC992" s="14"/>
      <c r="TSD992" s="14"/>
      <c r="TSE992" s="14"/>
      <c r="TSF992" s="14"/>
      <c r="TSG992" s="14"/>
      <c r="TSH992" s="14"/>
      <c r="TSI992" s="14"/>
      <c r="TSJ992" s="14"/>
      <c r="TSK992" s="14"/>
      <c r="TSL992" s="14"/>
      <c r="TSM992" s="14"/>
      <c r="TSN992" s="14"/>
      <c r="TSO992" s="14"/>
      <c r="TSP992" s="14"/>
      <c r="TSQ992" s="14"/>
      <c r="TSR992" s="14"/>
      <c r="TSS992" s="14"/>
      <c r="TST992" s="14"/>
      <c r="TSU992" s="14"/>
      <c r="TSV992" s="14"/>
      <c r="TSW992" s="14"/>
      <c r="TSX992" s="14"/>
      <c r="TSY992" s="14"/>
      <c r="TSZ992" s="14"/>
      <c r="TTA992" s="14"/>
      <c r="TTB992" s="14"/>
      <c r="TTC992" s="14"/>
      <c r="TTD992" s="14"/>
      <c r="TTE992" s="14"/>
      <c r="TTF992" s="14"/>
      <c r="TTG992" s="14"/>
      <c r="TTH992" s="14"/>
      <c r="TTI992" s="14"/>
      <c r="TTJ992" s="14"/>
      <c r="TTK992" s="14"/>
      <c r="TTL992" s="14"/>
      <c r="TTM992" s="14"/>
      <c r="TTN992" s="14"/>
      <c r="TTO992" s="14"/>
      <c r="TTP992" s="14"/>
      <c r="TTQ992" s="14"/>
      <c r="TTR992" s="14"/>
      <c r="TTS992" s="14"/>
      <c r="TTT992" s="14"/>
      <c r="TTU992" s="14"/>
      <c r="TTV992" s="14"/>
      <c r="TTW992" s="14"/>
      <c r="TTX992" s="14"/>
      <c r="TTY992" s="14"/>
      <c r="TTZ992" s="14"/>
      <c r="TUA992" s="14"/>
      <c r="TUB992" s="14"/>
      <c r="TUC992" s="14"/>
      <c r="TUD992" s="14"/>
      <c r="TUE992" s="14"/>
      <c r="TUF992" s="14"/>
      <c r="TUG992" s="14"/>
      <c r="TUH992" s="14"/>
      <c r="TUI992" s="14"/>
      <c r="TUJ992" s="14"/>
      <c r="TUK992" s="14"/>
      <c r="TUL992" s="14"/>
      <c r="TUM992" s="14"/>
      <c r="TUN992" s="14"/>
      <c r="TUO992" s="14"/>
      <c r="TUP992" s="14"/>
      <c r="TUQ992" s="14"/>
      <c r="TUR992" s="14"/>
      <c r="TUS992" s="14"/>
      <c r="TUT992" s="14"/>
      <c r="TUU992" s="14"/>
      <c r="TUV992" s="14"/>
      <c r="TUW992" s="14"/>
      <c r="TUX992" s="14"/>
      <c r="TUY992" s="14"/>
      <c r="TUZ992" s="14"/>
      <c r="TVA992" s="14"/>
      <c r="TVB992" s="14"/>
      <c r="TVC992" s="14"/>
      <c r="TVD992" s="14"/>
      <c r="TVE992" s="14"/>
      <c r="TVF992" s="14"/>
      <c r="TVG992" s="14"/>
      <c r="TVH992" s="14"/>
      <c r="TVI992" s="14"/>
      <c r="TVJ992" s="14"/>
      <c r="TVK992" s="14"/>
      <c r="TVL992" s="14"/>
      <c r="TVM992" s="14"/>
      <c r="TVN992" s="14"/>
      <c r="TVO992" s="14"/>
      <c r="TVP992" s="14"/>
      <c r="TVQ992" s="14"/>
      <c r="TVR992" s="14"/>
      <c r="TVS992" s="14"/>
      <c r="TVT992" s="14"/>
      <c r="TVU992" s="14"/>
      <c r="TVV992" s="14"/>
      <c r="TVW992" s="14"/>
      <c r="TVX992" s="14"/>
      <c r="TVY992" s="14"/>
      <c r="TVZ992" s="14"/>
      <c r="TWA992" s="14"/>
      <c r="TWB992" s="14"/>
      <c r="TWC992" s="14"/>
      <c r="TWD992" s="14"/>
      <c r="TWE992" s="14"/>
      <c r="TWF992" s="14"/>
      <c r="TWG992" s="14"/>
      <c r="TWH992" s="14"/>
      <c r="TWI992" s="14"/>
      <c r="TWJ992" s="14"/>
      <c r="TWK992" s="14"/>
      <c r="TWL992" s="14"/>
      <c r="TWM992" s="14"/>
      <c r="TWN992" s="14"/>
      <c r="TWO992" s="14"/>
      <c r="TWP992" s="14"/>
      <c r="TWQ992" s="14"/>
      <c r="TWR992" s="14"/>
      <c r="TWS992" s="14"/>
      <c r="TWT992" s="14"/>
      <c r="TWU992" s="14"/>
      <c r="TWV992" s="14"/>
      <c r="TWW992" s="14"/>
      <c r="TWX992" s="14"/>
      <c r="TWY992" s="14"/>
      <c r="TWZ992" s="14"/>
      <c r="TXA992" s="14"/>
      <c r="TXB992" s="14"/>
      <c r="TXC992" s="14"/>
      <c r="TXD992" s="14"/>
      <c r="TXE992" s="14"/>
      <c r="TXF992" s="14"/>
      <c r="TXG992" s="14"/>
      <c r="TXH992" s="14"/>
      <c r="TXI992" s="14"/>
      <c r="TXJ992" s="14"/>
      <c r="TXK992" s="14"/>
      <c r="TXL992" s="14"/>
      <c r="TXM992" s="14"/>
      <c r="TXN992" s="14"/>
      <c r="TXO992" s="14"/>
      <c r="TXP992" s="14"/>
      <c r="TXQ992" s="14"/>
      <c r="TXR992" s="14"/>
      <c r="TXS992" s="14"/>
      <c r="TXT992" s="14"/>
      <c r="TXU992" s="14"/>
      <c r="TXV992" s="14"/>
      <c r="TXW992" s="14"/>
      <c r="TXX992" s="14"/>
      <c r="TXY992" s="14"/>
      <c r="TXZ992" s="14"/>
      <c r="TYA992" s="14"/>
      <c r="TYB992" s="14"/>
      <c r="TYC992" s="14"/>
      <c r="TYD992" s="14"/>
      <c r="TYE992" s="14"/>
      <c r="TYF992" s="14"/>
      <c r="TYG992" s="14"/>
      <c r="TYH992" s="14"/>
      <c r="TYI992" s="14"/>
      <c r="TYJ992" s="14"/>
      <c r="TYK992" s="14"/>
      <c r="TYL992" s="14"/>
      <c r="TYM992" s="14"/>
      <c r="TYN992" s="14"/>
      <c r="TYO992" s="14"/>
      <c r="TYP992" s="14"/>
      <c r="TYQ992" s="14"/>
      <c r="TYR992" s="14"/>
      <c r="TYS992" s="14"/>
      <c r="TYT992" s="14"/>
      <c r="TYU992" s="14"/>
      <c r="TYV992" s="14"/>
      <c r="TYW992" s="14"/>
      <c r="TYX992" s="14"/>
      <c r="TYY992" s="14"/>
      <c r="TYZ992" s="14"/>
      <c r="TZA992" s="14"/>
      <c r="TZB992" s="14"/>
      <c r="TZC992" s="14"/>
      <c r="TZD992" s="14"/>
      <c r="TZE992" s="14"/>
      <c r="TZF992" s="14"/>
      <c r="TZG992" s="14"/>
      <c r="TZH992" s="14"/>
      <c r="TZI992" s="14"/>
      <c r="TZJ992" s="14"/>
      <c r="TZK992" s="14"/>
      <c r="TZL992" s="14"/>
      <c r="TZM992" s="14"/>
      <c r="TZN992" s="14"/>
      <c r="TZO992" s="14"/>
      <c r="TZP992" s="14"/>
      <c r="TZQ992" s="14"/>
      <c r="TZR992" s="14"/>
      <c r="TZS992" s="14"/>
      <c r="TZT992" s="14"/>
      <c r="TZU992" s="14"/>
      <c r="TZV992" s="14"/>
      <c r="TZW992" s="14"/>
      <c r="TZX992" s="14"/>
      <c r="TZY992" s="14"/>
      <c r="TZZ992" s="14"/>
      <c r="UAA992" s="14"/>
      <c r="UAB992" s="14"/>
      <c r="UAC992" s="14"/>
      <c r="UAD992" s="14"/>
      <c r="UAE992" s="14"/>
      <c r="UAF992" s="14"/>
      <c r="UAG992" s="14"/>
      <c r="UAH992" s="14"/>
      <c r="UAI992" s="14"/>
      <c r="UAJ992" s="14"/>
      <c r="UAK992" s="14"/>
      <c r="UAL992" s="14"/>
      <c r="UAM992" s="14"/>
      <c r="UAN992" s="14"/>
      <c r="UAO992" s="14"/>
      <c r="UAP992" s="14"/>
      <c r="UAQ992" s="14"/>
      <c r="UAR992" s="14"/>
      <c r="UAS992" s="14"/>
      <c r="UAT992" s="14"/>
      <c r="UAU992" s="14"/>
      <c r="UAV992" s="14"/>
      <c r="UAW992" s="14"/>
      <c r="UAX992" s="14"/>
      <c r="UAY992" s="14"/>
      <c r="UAZ992" s="14"/>
      <c r="UBA992" s="14"/>
      <c r="UBB992" s="14"/>
      <c r="UBC992" s="14"/>
      <c r="UBD992" s="14"/>
      <c r="UBE992" s="14"/>
      <c r="UBF992" s="14"/>
      <c r="UBG992" s="14"/>
      <c r="UBH992" s="14"/>
      <c r="UBI992" s="14"/>
      <c r="UBJ992" s="14"/>
      <c r="UBK992" s="14"/>
      <c r="UBL992" s="14"/>
      <c r="UBM992" s="14"/>
      <c r="UBN992" s="14"/>
      <c r="UBO992" s="14"/>
      <c r="UBP992" s="14"/>
      <c r="UBQ992" s="14"/>
      <c r="UBR992" s="14"/>
      <c r="UBS992" s="14"/>
      <c r="UBT992" s="14"/>
      <c r="UBU992" s="14"/>
      <c r="UBV992" s="14"/>
      <c r="UBW992" s="14"/>
      <c r="UBX992" s="14"/>
      <c r="UBY992" s="14"/>
      <c r="UBZ992" s="14"/>
      <c r="UCA992" s="14"/>
      <c r="UCB992" s="14"/>
      <c r="UCC992" s="14"/>
      <c r="UCD992" s="14"/>
      <c r="UCE992" s="14"/>
      <c r="UCF992" s="14"/>
      <c r="UCG992" s="14"/>
      <c r="UCH992" s="14"/>
      <c r="UCI992" s="14"/>
      <c r="UCJ992" s="14"/>
      <c r="UCK992" s="14"/>
      <c r="UCL992" s="14"/>
      <c r="UCM992" s="14"/>
      <c r="UCN992" s="14"/>
      <c r="UCO992" s="14"/>
      <c r="UCP992" s="14"/>
      <c r="UCQ992" s="14"/>
      <c r="UCR992" s="14"/>
      <c r="UCS992" s="14"/>
      <c r="UCT992" s="14"/>
      <c r="UCU992" s="14"/>
      <c r="UCV992" s="14"/>
      <c r="UCW992" s="14"/>
      <c r="UCX992" s="14"/>
      <c r="UCY992" s="14"/>
      <c r="UCZ992" s="14"/>
      <c r="UDA992" s="14"/>
      <c r="UDB992" s="14"/>
      <c r="UDC992" s="14"/>
      <c r="UDD992" s="14"/>
      <c r="UDE992" s="14"/>
      <c r="UDF992" s="14"/>
      <c r="UDG992" s="14"/>
      <c r="UDH992" s="14"/>
      <c r="UDI992" s="14"/>
      <c r="UDJ992" s="14"/>
      <c r="UDK992" s="14"/>
      <c r="UDL992" s="14"/>
      <c r="UDM992" s="14"/>
      <c r="UDN992" s="14"/>
      <c r="UDO992" s="14"/>
      <c r="UDP992" s="14"/>
      <c r="UDQ992" s="14"/>
      <c r="UDR992" s="14"/>
      <c r="UDS992" s="14"/>
      <c r="UDT992" s="14"/>
      <c r="UDU992" s="14"/>
      <c r="UDV992" s="14"/>
      <c r="UDW992" s="14"/>
      <c r="UDX992" s="14"/>
      <c r="UDY992" s="14"/>
      <c r="UDZ992" s="14"/>
      <c r="UEA992" s="14"/>
      <c r="UEB992" s="14"/>
      <c r="UEC992" s="14"/>
      <c r="UED992" s="14"/>
      <c r="UEE992" s="14"/>
      <c r="UEF992" s="14"/>
      <c r="UEG992" s="14"/>
      <c r="UEH992" s="14"/>
      <c r="UEI992" s="14"/>
      <c r="UEJ992" s="14"/>
      <c r="UEK992" s="14"/>
      <c r="UEL992" s="14"/>
      <c r="UEM992" s="14"/>
      <c r="UEN992" s="14"/>
      <c r="UEO992" s="14"/>
      <c r="UEP992" s="14"/>
      <c r="UEQ992" s="14"/>
      <c r="UER992" s="14"/>
      <c r="UES992" s="14"/>
      <c r="UET992" s="14"/>
      <c r="UEU992" s="14"/>
      <c r="UEV992" s="14"/>
      <c r="UEW992" s="14"/>
      <c r="UEX992" s="14"/>
      <c r="UEY992" s="14"/>
      <c r="UEZ992" s="14"/>
      <c r="UFA992" s="14"/>
      <c r="UFB992" s="14"/>
      <c r="UFC992" s="14"/>
      <c r="UFD992" s="14"/>
      <c r="UFE992" s="14"/>
      <c r="UFF992" s="14"/>
      <c r="UFG992" s="14"/>
      <c r="UFH992" s="14"/>
      <c r="UFI992" s="14"/>
      <c r="UFJ992" s="14"/>
      <c r="UFK992" s="14"/>
      <c r="UFL992" s="14"/>
      <c r="UFM992" s="14"/>
      <c r="UFN992" s="14"/>
      <c r="UFO992" s="14"/>
      <c r="UFP992" s="14"/>
      <c r="UFQ992" s="14"/>
      <c r="UFR992" s="14"/>
      <c r="UFS992" s="14"/>
      <c r="UFT992" s="14"/>
      <c r="UFU992" s="14"/>
      <c r="UFV992" s="14"/>
      <c r="UFW992" s="14"/>
      <c r="UFX992" s="14"/>
      <c r="UFY992" s="14"/>
      <c r="UFZ992" s="14"/>
      <c r="UGA992" s="14"/>
      <c r="UGB992" s="14"/>
      <c r="UGC992" s="14"/>
      <c r="UGD992" s="14"/>
      <c r="UGE992" s="14"/>
      <c r="UGF992" s="14"/>
      <c r="UGG992" s="14"/>
      <c r="UGH992" s="14"/>
      <c r="UGI992" s="14"/>
      <c r="UGJ992" s="14"/>
      <c r="UGK992" s="14"/>
      <c r="UGL992" s="14"/>
      <c r="UGM992" s="14"/>
      <c r="UGN992" s="14"/>
      <c r="UGO992" s="14"/>
      <c r="UGP992" s="14"/>
      <c r="UGQ992" s="14"/>
      <c r="UGR992" s="14"/>
      <c r="UGS992" s="14"/>
      <c r="UGT992" s="14"/>
      <c r="UGU992" s="14"/>
      <c r="UGV992" s="14"/>
      <c r="UGW992" s="14"/>
      <c r="UGX992" s="14"/>
      <c r="UGY992" s="14"/>
      <c r="UGZ992" s="14"/>
      <c r="UHA992" s="14"/>
      <c r="UHB992" s="14"/>
      <c r="UHC992" s="14"/>
      <c r="UHD992" s="14"/>
      <c r="UHE992" s="14"/>
      <c r="UHF992" s="14"/>
      <c r="UHG992" s="14"/>
      <c r="UHH992" s="14"/>
      <c r="UHI992" s="14"/>
      <c r="UHJ992" s="14"/>
      <c r="UHK992" s="14"/>
      <c r="UHL992" s="14"/>
      <c r="UHM992" s="14"/>
      <c r="UHN992" s="14"/>
      <c r="UHO992" s="14"/>
      <c r="UHP992" s="14"/>
      <c r="UHQ992" s="14"/>
      <c r="UHR992" s="14"/>
      <c r="UHS992" s="14"/>
      <c r="UHT992" s="14"/>
      <c r="UHU992" s="14"/>
      <c r="UHV992" s="14"/>
      <c r="UHW992" s="14"/>
      <c r="UHX992" s="14"/>
      <c r="UHY992" s="14"/>
      <c r="UHZ992" s="14"/>
      <c r="UIA992" s="14"/>
      <c r="UIB992" s="14"/>
      <c r="UIC992" s="14"/>
      <c r="UID992" s="14"/>
      <c r="UIE992" s="14"/>
      <c r="UIF992" s="14"/>
      <c r="UIG992" s="14"/>
      <c r="UIH992" s="14"/>
      <c r="UII992" s="14"/>
      <c r="UIJ992" s="14"/>
      <c r="UIK992" s="14"/>
      <c r="UIL992" s="14"/>
      <c r="UIM992" s="14"/>
      <c r="UIN992" s="14"/>
      <c r="UIO992" s="14"/>
      <c r="UIP992" s="14"/>
      <c r="UIQ992" s="14"/>
      <c r="UIR992" s="14"/>
      <c r="UIS992" s="14"/>
      <c r="UIT992" s="14"/>
      <c r="UIU992" s="14"/>
      <c r="UIV992" s="14"/>
      <c r="UIW992" s="14"/>
      <c r="UIX992" s="14"/>
      <c r="UIY992" s="14"/>
      <c r="UIZ992" s="14"/>
      <c r="UJA992" s="14"/>
      <c r="UJB992" s="14"/>
      <c r="UJC992" s="14"/>
      <c r="UJD992" s="14"/>
      <c r="UJE992" s="14"/>
      <c r="UJF992" s="14"/>
      <c r="UJG992" s="14"/>
      <c r="UJH992" s="14"/>
      <c r="UJI992" s="14"/>
      <c r="UJJ992" s="14"/>
      <c r="UJK992" s="14"/>
      <c r="UJL992" s="14"/>
      <c r="UJM992" s="14"/>
      <c r="UJN992" s="14"/>
      <c r="UJO992" s="14"/>
      <c r="UJP992" s="14"/>
      <c r="UJQ992" s="14"/>
      <c r="UJR992" s="14"/>
      <c r="UJS992" s="14"/>
      <c r="UJT992" s="14"/>
      <c r="UJU992" s="14"/>
      <c r="UJV992" s="14"/>
      <c r="UJW992" s="14"/>
      <c r="UJX992" s="14"/>
      <c r="UJY992" s="14"/>
      <c r="UJZ992" s="14"/>
      <c r="UKA992" s="14"/>
      <c r="UKB992" s="14"/>
      <c r="UKC992" s="14"/>
      <c r="UKD992" s="14"/>
      <c r="UKE992" s="14"/>
      <c r="UKF992" s="14"/>
      <c r="UKG992" s="14"/>
      <c r="UKH992" s="14"/>
      <c r="UKI992" s="14"/>
      <c r="UKJ992" s="14"/>
      <c r="UKK992" s="14"/>
      <c r="UKL992" s="14"/>
      <c r="UKM992" s="14"/>
      <c r="UKN992" s="14"/>
      <c r="UKO992" s="14"/>
      <c r="UKP992" s="14"/>
      <c r="UKQ992" s="14"/>
      <c r="UKR992" s="14"/>
      <c r="UKS992" s="14"/>
      <c r="UKT992" s="14"/>
      <c r="UKU992" s="14"/>
      <c r="UKV992" s="14"/>
      <c r="UKW992" s="14"/>
      <c r="UKX992" s="14"/>
      <c r="UKY992" s="14"/>
      <c r="UKZ992" s="14"/>
      <c r="ULA992" s="14"/>
      <c r="ULB992" s="14"/>
      <c r="ULC992" s="14"/>
      <c r="ULD992" s="14"/>
      <c r="ULE992" s="14"/>
      <c r="ULF992" s="14"/>
      <c r="ULG992" s="14"/>
      <c r="ULH992" s="14"/>
      <c r="ULI992" s="14"/>
      <c r="ULJ992" s="14"/>
      <c r="ULK992" s="14"/>
      <c r="ULL992" s="14"/>
      <c r="ULM992" s="14"/>
      <c r="ULN992" s="14"/>
      <c r="ULO992" s="14"/>
      <c r="ULP992" s="14"/>
      <c r="ULQ992" s="14"/>
      <c r="ULR992" s="14"/>
      <c r="ULS992" s="14"/>
      <c r="ULT992" s="14"/>
      <c r="ULU992" s="14"/>
      <c r="ULV992" s="14"/>
      <c r="ULW992" s="14"/>
      <c r="ULX992" s="14"/>
      <c r="ULY992" s="14"/>
      <c r="ULZ992" s="14"/>
      <c r="UMA992" s="14"/>
      <c r="UMB992" s="14"/>
      <c r="UMC992" s="14"/>
      <c r="UMD992" s="14"/>
      <c r="UME992" s="14"/>
      <c r="UMF992" s="14"/>
      <c r="UMG992" s="14"/>
      <c r="UMH992" s="14"/>
      <c r="UMI992" s="14"/>
      <c r="UMJ992" s="14"/>
      <c r="UMK992" s="14"/>
      <c r="UML992" s="14"/>
      <c r="UMM992" s="14"/>
      <c r="UMN992" s="14"/>
      <c r="UMO992" s="14"/>
      <c r="UMP992" s="14"/>
      <c r="UMQ992" s="14"/>
      <c r="UMR992" s="14"/>
      <c r="UMS992" s="14"/>
      <c r="UMT992" s="14"/>
      <c r="UMU992" s="14"/>
      <c r="UMV992" s="14"/>
      <c r="UMW992" s="14"/>
      <c r="UMX992" s="14"/>
      <c r="UMY992" s="14"/>
      <c r="UMZ992" s="14"/>
      <c r="UNA992" s="14"/>
      <c r="UNB992" s="14"/>
      <c r="UNC992" s="14"/>
      <c r="UND992" s="14"/>
      <c r="UNE992" s="14"/>
      <c r="UNF992" s="14"/>
      <c r="UNG992" s="14"/>
      <c r="UNH992" s="14"/>
      <c r="UNI992" s="14"/>
      <c r="UNJ992" s="14"/>
      <c r="UNK992" s="14"/>
      <c r="UNL992" s="14"/>
      <c r="UNM992" s="14"/>
      <c r="UNN992" s="14"/>
      <c r="UNO992" s="14"/>
      <c r="UNP992" s="14"/>
      <c r="UNQ992" s="14"/>
      <c r="UNR992" s="14"/>
      <c r="UNS992" s="14"/>
      <c r="UNT992" s="14"/>
      <c r="UNU992" s="14"/>
      <c r="UNV992" s="14"/>
      <c r="UNW992" s="14"/>
      <c r="UNX992" s="14"/>
      <c r="UNY992" s="14"/>
      <c r="UNZ992" s="14"/>
      <c r="UOA992" s="14"/>
      <c r="UOB992" s="14"/>
      <c r="UOC992" s="14"/>
      <c r="UOD992" s="14"/>
      <c r="UOE992" s="14"/>
      <c r="UOF992" s="14"/>
      <c r="UOG992" s="14"/>
      <c r="UOH992" s="14"/>
      <c r="UOI992" s="14"/>
      <c r="UOJ992" s="14"/>
      <c r="UOK992" s="14"/>
      <c r="UOL992" s="14"/>
      <c r="UOM992" s="14"/>
      <c r="UON992" s="14"/>
      <c r="UOO992" s="14"/>
      <c r="UOP992" s="14"/>
      <c r="UOQ992" s="14"/>
      <c r="UOR992" s="14"/>
      <c r="UOS992" s="14"/>
      <c r="UOT992" s="14"/>
      <c r="UOU992" s="14"/>
      <c r="UOV992" s="14"/>
      <c r="UOW992" s="14"/>
      <c r="UOX992" s="14"/>
      <c r="UOY992" s="14"/>
      <c r="UOZ992" s="14"/>
      <c r="UPA992" s="14"/>
      <c r="UPB992" s="14"/>
      <c r="UPC992" s="14"/>
      <c r="UPD992" s="14"/>
      <c r="UPE992" s="14"/>
      <c r="UPF992" s="14"/>
      <c r="UPG992" s="14"/>
      <c r="UPH992" s="14"/>
      <c r="UPI992" s="14"/>
      <c r="UPJ992" s="14"/>
      <c r="UPK992" s="14"/>
      <c r="UPL992" s="14"/>
      <c r="UPM992" s="14"/>
      <c r="UPN992" s="14"/>
      <c r="UPO992" s="14"/>
      <c r="UPP992" s="14"/>
      <c r="UPQ992" s="14"/>
      <c r="UPR992" s="14"/>
      <c r="UPS992" s="14"/>
      <c r="UPT992" s="14"/>
      <c r="UPU992" s="14"/>
      <c r="UPV992" s="14"/>
      <c r="UPW992" s="14"/>
      <c r="UPX992" s="14"/>
      <c r="UPY992" s="14"/>
      <c r="UPZ992" s="14"/>
      <c r="UQA992" s="14"/>
      <c r="UQB992" s="14"/>
      <c r="UQC992" s="14"/>
      <c r="UQD992" s="14"/>
      <c r="UQE992" s="14"/>
      <c r="UQF992" s="14"/>
      <c r="UQG992" s="14"/>
      <c r="UQH992" s="14"/>
      <c r="UQI992" s="14"/>
      <c r="UQJ992" s="14"/>
      <c r="UQK992" s="14"/>
      <c r="UQL992" s="14"/>
      <c r="UQM992" s="14"/>
      <c r="UQN992" s="14"/>
      <c r="UQO992" s="14"/>
      <c r="UQP992" s="14"/>
      <c r="UQQ992" s="14"/>
      <c r="UQR992" s="14"/>
      <c r="UQS992" s="14"/>
      <c r="UQT992" s="14"/>
      <c r="UQU992" s="14"/>
      <c r="UQV992" s="14"/>
      <c r="UQW992" s="14"/>
      <c r="UQX992" s="14"/>
      <c r="UQY992" s="14"/>
      <c r="UQZ992" s="14"/>
      <c r="URA992" s="14"/>
      <c r="URB992" s="14"/>
      <c r="URC992" s="14"/>
      <c r="URD992" s="14"/>
      <c r="URE992" s="14"/>
      <c r="URF992" s="14"/>
      <c r="URG992" s="14"/>
      <c r="URH992" s="14"/>
      <c r="URI992" s="14"/>
      <c r="URJ992" s="14"/>
      <c r="URK992" s="14"/>
      <c r="URL992" s="14"/>
      <c r="URM992" s="14"/>
      <c r="URN992" s="14"/>
      <c r="URO992" s="14"/>
      <c r="URP992" s="14"/>
      <c r="URQ992" s="14"/>
      <c r="URR992" s="14"/>
      <c r="URS992" s="14"/>
      <c r="URT992" s="14"/>
      <c r="URU992" s="14"/>
      <c r="URV992" s="14"/>
      <c r="URW992" s="14"/>
      <c r="URX992" s="14"/>
      <c r="URY992" s="14"/>
      <c r="URZ992" s="14"/>
      <c r="USA992" s="14"/>
      <c r="USB992" s="14"/>
      <c r="USC992" s="14"/>
      <c r="USD992" s="14"/>
      <c r="USE992" s="14"/>
      <c r="USF992" s="14"/>
      <c r="USG992" s="14"/>
      <c r="USH992" s="14"/>
      <c r="USI992" s="14"/>
      <c r="USJ992" s="14"/>
      <c r="USK992" s="14"/>
      <c r="USL992" s="14"/>
      <c r="USM992" s="14"/>
      <c r="USN992" s="14"/>
      <c r="USO992" s="14"/>
      <c r="USP992" s="14"/>
      <c r="USQ992" s="14"/>
      <c r="USR992" s="14"/>
      <c r="USS992" s="14"/>
      <c r="UST992" s="14"/>
      <c r="USU992" s="14"/>
      <c r="USV992" s="14"/>
      <c r="USW992" s="14"/>
      <c r="USX992" s="14"/>
      <c r="USY992" s="14"/>
      <c r="USZ992" s="14"/>
      <c r="UTA992" s="14"/>
      <c r="UTB992" s="14"/>
      <c r="UTC992" s="14"/>
      <c r="UTD992" s="14"/>
      <c r="UTE992" s="14"/>
      <c r="UTF992" s="14"/>
      <c r="UTG992" s="14"/>
      <c r="UTH992" s="14"/>
      <c r="UTI992" s="14"/>
      <c r="UTJ992" s="14"/>
      <c r="UTK992" s="14"/>
      <c r="UTL992" s="14"/>
      <c r="UTM992" s="14"/>
      <c r="UTN992" s="14"/>
      <c r="UTO992" s="14"/>
      <c r="UTP992" s="14"/>
      <c r="UTQ992" s="14"/>
      <c r="UTR992" s="14"/>
      <c r="UTS992" s="14"/>
      <c r="UTT992" s="14"/>
      <c r="UTU992" s="14"/>
      <c r="UTV992" s="14"/>
      <c r="UTW992" s="14"/>
      <c r="UTX992" s="14"/>
      <c r="UTY992" s="14"/>
      <c r="UTZ992" s="14"/>
      <c r="UUA992" s="14"/>
      <c r="UUB992" s="14"/>
      <c r="UUC992" s="14"/>
      <c r="UUD992" s="14"/>
      <c r="UUE992" s="14"/>
      <c r="UUF992" s="14"/>
      <c r="UUG992" s="14"/>
      <c r="UUH992" s="14"/>
      <c r="UUI992" s="14"/>
      <c r="UUJ992" s="14"/>
      <c r="UUK992" s="14"/>
      <c r="UUL992" s="14"/>
      <c r="UUM992" s="14"/>
      <c r="UUN992" s="14"/>
      <c r="UUO992" s="14"/>
      <c r="UUP992" s="14"/>
      <c r="UUQ992" s="14"/>
      <c r="UUR992" s="14"/>
      <c r="UUS992" s="14"/>
      <c r="UUT992" s="14"/>
      <c r="UUU992" s="14"/>
      <c r="UUV992" s="14"/>
      <c r="UUW992" s="14"/>
      <c r="UUX992" s="14"/>
      <c r="UUY992" s="14"/>
      <c r="UUZ992" s="14"/>
      <c r="UVA992" s="14"/>
      <c r="UVB992" s="14"/>
      <c r="UVC992" s="14"/>
      <c r="UVD992" s="14"/>
      <c r="UVE992" s="14"/>
      <c r="UVF992" s="14"/>
      <c r="UVG992" s="14"/>
      <c r="UVH992" s="14"/>
      <c r="UVI992" s="14"/>
      <c r="UVJ992" s="14"/>
      <c r="UVK992" s="14"/>
      <c r="UVL992" s="14"/>
      <c r="UVM992" s="14"/>
      <c r="UVN992" s="14"/>
      <c r="UVO992" s="14"/>
      <c r="UVP992" s="14"/>
      <c r="UVQ992" s="14"/>
      <c r="UVR992" s="14"/>
      <c r="UVS992" s="14"/>
      <c r="UVT992" s="14"/>
      <c r="UVU992" s="14"/>
      <c r="UVV992" s="14"/>
      <c r="UVW992" s="14"/>
      <c r="UVX992" s="14"/>
      <c r="UVY992" s="14"/>
      <c r="UVZ992" s="14"/>
      <c r="UWA992" s="14"/>
      <c r="UWB992" s="14"/>
      <c r="UWC992" s="14"/>
      <c r="UWD992" s="14"/>
      <c r="UWE992" s="14"/>
      <c r="UWF992" s="14"/>
      <c r="UWG992" s="14"/>
      <c r="UWH992" s="14"/>
      <c r="UWI992" s="14"/>
      <c r="UWJ992" s="14"/>
      <c r="UWK992" s="14"/>
      <c r="UWL992" s="14"/>
      <c r="UWM992" s="14"/>
      <c r="UWN992" s="14"/>
      <c r="UWO992" s="14"/>
      <c r="UWP992" s="14"/>
      <c r="UWQ992" s="14"/>
      <c r="UWR992" s="14"/>
      <c r="UWS992" s="14"/>
      <c r="UWT992" s="14"/>
      <c r="UWU992" s="14"/>
      <c r="UWV992" s="14"/>
      <c r="UWW992" s="14"/>
      <c r="UWX992" s="14"/>
      <c r="UWY992" s="14"/>
      <c r="UWZ992" s="14"/>
      <c r="UXA992" s="14"/>
      <c r="UXB992" s="14"/>
      <c r="UXC992" s="14"/>
      <c r="UXD992" s="14"/>
      <c r="UXE992" s="14"/>
      <c r="UXF992" s="14"/>
      <c r="UXG992" s="14"/>
      <c r="UXH992" s="14"/>
      <c r="UXI992" s="14"/>
      <c r="UXJ992" s="14"/>
      <c r="UXK992" s="14"/>
      <c r="UXL992" s="14"/>
      <c r="UXM992" s="14"/>
      <c r="UXN992" s="14"/>
      <c r="UXO992" s="14"/>
      <c r="UXP992" s="14"/>
      <c r="UXQ992" s="14"/>
      <c r="UXR992" s="14"/>
      <c r="UXS992" s="14"/>
      <c r="UXT992" s="14"/>
      <c r="UXU992" s="14"/>
      <c r="UXV992" s="14"/>
      <c r="UXW992" s="14"/>
      <c r="UXX992" s="14"/>
      <c r="UXY992" s="14"/>
      <c r="UXZ992" s="14"/>
      <c r="UYA992" s="14"/>
      <c r="UYB992" s="14"/>
      <c r="UYC992" s="14"/>
      <c r="UYD992" s="14"/>
      <c r="UYE992" s="14"/>
      <c r="UYF992" s="14"/>
      <c r="UYG992" s="14"/>
      <c r="UYH992" s="14"/>
      <c r="UYI992" s="14"/>
      <c r="UYJ992" s="14"/>
      <c r="UYK992" s="14"/>
      <c r="UYL992" s="14"/>
      <c r="UYM992" s="14"/>
      <c r="UYN992" s="14"/>
      <c r="UYO992" s="14"/>
      <c r="UYP992" s="14"/>
      <c r="UYQ992" s="14"/>
      <c r="UYR992" s="14"/>
      <c r="UYS992" s="14"/>
      <c r="UYT992" s="14"/>
      <c r="UYU992" s="14"/>
      <c r="UYV992" s="14"/>
      <c r="UYW992" s="14"/>
      <c r="UYX992" s="14"/>
      <c r="UYY992" s="14"/>
      <c r="UYZ992" s="14"/>
      <c r="UZA992" s="14"/>
      <c r="UZB992" s="14"/>
      <c r="UZC992" s="14"/>
      <c r="UZD992" s="14"/>
      <c r="UZE992" s="14"/>
      <c r="UZF992" s="14"/>
      <c r="UZG992" s="14"/>
      <c r="UZH992" s="14"/>
      <c r="UZI992" s="14"/>
      <c r="UZJ992" s="14"/>
      <c r="UZK992" s="14"/>
      <c r="UZL992" s="14"/>
      <c r="UZM992" s="14"/>
      <c r="UZN992" s="14"/>
      <c r="UZO992" s="14"/>
      <c r="UZP992" s="14"/>
      <c r="UZQ992" s="14"/>
      <c r="UZR992" s="14"/>
      <c r="UZS992" s="14"/>
      <c r="UZT992" s="14"/>
      <c r="UZU992" s="14"/>
      <c r="UZV992" s="14"/>
      <c r="UZW992" s="14"/>
      <c r="UZX992" s="14"/>
      <c r="UZY992" s="14"/>
      <c r="UZZ992" s="14"/>
      <c r="VAA992" s="14"/>
      <c r="VAB992" s="14"/>
      <c r="VAC992" s="14"/>
      <c r="VAD992" s="14"/>
      <c r="VAE992" s="14"/>
      <c r="VAF992" s="14"/>
      <c r="VAG992" s="14"/>
      <c r="VAH992" s="14"/>
      <c r="VAI992" s="14"/>
      <c r="VAJ992" s="14"/>
      <c r="VAK992" s="14"/>
      <c r="VAL992" s="14"/>
      <c r="VAM992" s="14"/>
      <c r="VAN992" s="14"/>
      <c r="VAO992" s="14"/>
      <c r="VAP992" s="14"/>
      <c r="VAQ992" s="14"/>
      <c r="VAR992" s="14"/>
      <c r="VAS992" s="14"/>
      <c r="VAT992" s="14"/>
      <c r="VAU992" s="14"/>
      <c r="VAV992" s="14"/>
      <c r="VAW992" s="14"/>
      <c r="VAX992" s="14"/>
      <c r="VAY992" s="14"/>
      <c r="VAZ992" s="14"/>
      <c r="VBA992" s="14"/>
      <c r="VBB992" s="14"/>
      <c r="VBC992" s="14"/>
      <c r="VBD992" s="14"/>
      <c r="VBE992" s="14"/>
      <c r="VBF992" s="14"/>
      <c r="VBG992" s="14"/>
      <c r="VBH992" s="14"/>
      <c r="VBI992" s="14"/>
      <c r="VBJ992" s="14"/>
      <c r="VBK992" s="14"/>
      <c r="VBL992" s="14"/>
      <c r="VBM992" s="14"/>
      <c r="VBN992" s="14"/>
      <c r="VBO992" s="14"/>
      <c r="VBP992" s="14"/>
      <c r="VBQ992" s="14"/>
      <c r="VBR992" s="14"/>
      <c r="VBS992" s="14"/>
      <c r="VBT992" s="14"/>
      <c r="VBU992" s="14"/>
      <c r="VBV992" s="14"/>
      <c r="VBW992" s="14"/>
      <c r="VBX992" s="14"/>
      <c r="VBY992" s="14"/>
      <c r="VBZ992" s="14"/>
      <c r="VCA992" s="14"/>
      <c r="VCB992" s="14"/>
      <c r="VCC992" s="14"/>
      <c r="VCD992" s="14"/>
      <c r="VCE992" s="14"/>
      <c r="VCF992" s="14"/>
      <c r="VCG992" s="14"/>
      <c r="VCH992" s="14"/>
      <c r="VCI992" s="14"/>
      <c r="VCJ992" s="14"/>
      <c r="VCK992" s="14"/>
      <c r="VCL992" s="14"/>
      <c r="VCM992" s="14"/>
      <c r="VCN992" s="14"/>
      <c r="VCO992" s="14"/>
      <c r="VCP992" s="14"/>
      <c r="VCQ992" s="14"/>
      <c r="VCR992" s="14"/>
      <c r="VCS992" s="14"/>
      <c r="VCT992" s="14"/>
      <c r="VCU992" s="14"/>
      <c r="VCV992" s="14"/>
      <c r="VCW992" s="14"/>
      <c r="VCX992" s="14"/>
      <c r="VCY992" s="14"/>
      <c r="VCZ992" s="14"/>
      <c r="VDA992" s="14"/>
      <c r="VDB992" s="14"/>
      <c r="VDC992" s="14"/>
      <c r="VDD992" s="14"/>
      <c r="VDE992" s="14"/>
      <c r="VDF992" s="14"/>
      <c r="VDG992" s="14"/>
      <c r="VDH992" s="14"/>
      <c r="VDI992" s="14"/>
      <c r="VDJ992" s="14"/>
      <c r="VDK992" s="14"/>
      <c r="VDL992" s="14"/>
      <c r="VDM992" s="14"/>
      <c r="VDN992" s="14"/>
      <c r="VDO992" s="14"/>
      <c r="VDP992" s="14"/>
      <c r="VDQ992" s="14"/>
      <c r="VDR992" s="14"/>
      <c r="VDS992" s="14"/>
      <c r="VDT992" s="14"/>
      <c r="VDU992" s="14"/>
      <c r="VDV992" s="14"/>
      <c r="VDW992" s="14"/>
      <c r="VDX992" s="14"/>
      <c r="VDY992" s="14"/>
      <c r="VDZ992" s="14"/>
      <c r="VEA992" s="14"/>
      <c r="VEB992" s="14"/>
      <c r="VEC992" s="14"/>
      <c r="VED992" s="14"/>
      <c r="VEE992" s="14"/>
      <c r="VEF992" s="14"/>
      <c r="VEG992" s="14"/>
      <c r="VEH992" s="14"/>
      <c r="VEI992" s="14"/>
      <c r="VEJ992" s="14"/>
      <c r="VEK992" s="14"/>
      <c r="VEL992" s="14"/>
      <c r="VEM992" s="14"/>
      <c r="VEN992" s="14"/>
      <c r="VEO992" s="14"/>
      <c r="VEP992" s="14"/>
      <c r="VEQ992" s="14"/>
      <c r="VER992" s="14"/>
      <c r="VES992" s="14"/>
      <c r="VET992" s="14"/>
      <c r="VEU992" s="14"/>
      <c r="VEV992" s="14"/>
      <c r="VEW992" s="14"/>
      <c r="VEX992" s="14"/>
      <c r="VEY992" s="14"/>
      <c r="VEZ992" s="14"/>
      <c r="VFA992" s="14"/>
      <c r="VFB992" s="14"/>
      <c r="VFC992" s="14"/>
      <c r="VFD992" s="14"/>
      <c r="VFE992" s="14"/>
      <c r="VFF992" s="14"/>
      <c r="VFG992" s="14"/>
      <c r="VFH992" s="14"/>
      <c r="VFI992" s="14"/>
      <c r="VFJ992" s="14"/>
      <c r="VFK992" s="14"/>
      <c r="VFL992" s="14"/>
      <c r="VFM992" s="14"/>
      <c r="VFN992" s="14"/>
      <c r="VFO992" s="14"/>
      <c r="VFP992" s="14"/>
      <c r="VFQ992" s="14"/>
      <c r="VFR992" s="14"/>
      <c r="VFS992" s="14"/>
      <c r="VFT992" s="14"/>
      <c r="VFU992" s="14"/>
      <c r="VFV992" s="14"/>
      <c r="VFW992" s="14"/>
      <c r="VFX992" s="14"/>
      <c r="VFY992" s="14"/>
      <c r="VFZ992" s="14"/>
      <c r="VGA992" s="14"/>
      <c r="VGB992" s="14"/>
      <c r="VGC992" s="14"/>
      <c r="VGD992" s="14"/>
      <c r="VGE992" s="14"/>
      <c r="VGF992" s="14"/>
      <c r="VGG992" s="14"/>
      <c r="VGH992" s="14"/>
      <c r="VGI992" s="14"/>
      <c r="VGJ992" s="14"/>
      <c r="VGK992" s="14"/>
      <c r="VGL992" s="14"/>
      <c r="VGM992" s="14"/>
      <c r="VGN992" s="14"/>
      <c r="VGO992" s="14"/>
      <c r="VGP992" s="14"/>
      <c r="VGQ992" s="14"/>
      <c r="VGR992" s="14"/>
      <c r="VGS992" s="14"/>
      <c r="VGT992" s="14"/>
      <c r="VGU992" s="14"/>
      <c r="VGV992" s="14"/>
      <c r="VGW992" s="14"/>
      <c r="VGX992" s="14"/>
      <c r="VGY992" s="14"/>
      <c r="VGZ992" s="14"/>
      <c r="VHA992" s="14"/>
      <c r="VHB992" s="14"/>
      <c r="VHC992" s="14"/>
      <c r="VHD992" s="14"/>
      <c r="VHE992" s="14"/>
      <c r="VHF992" s="14"/>
      <c r="VHG992" s="14"/>
      <c r="VHH992" s="14"/>
      <c r="VHI992" s="14"/>
      <c r="VHJ992" s="14"/>
      <c r="VHK992" s="14"/>
      <c r="VHL992" s="14"/>
      <c r="VHM992" s="14"/>
      <c r="VHN992" s="14"/>
      <c r="VHO992" s="14"/>
      <c r="VHP992" s="14"/>
      <c r="VHQ992" s="14"/>
      <c r="VHR992" s="14"/>
      <c r="VHS992" s="14"/>
      <c r="VHT992" s="14"/>
      <c r="VHU992" s="14"/>
      <c r="VHV992" s="14"/>
      <c r="VHW992" s="14"/>
      <c r="VHX992" s="14"/>
      <c r="VHY992" s="14"/>
      <c r="VHZ992" s="14"/>
      <c r="VIA992" s="14"/>
      <c r="VIB992" s="14"/>
      <c r="VIC992" s="14"/>
      <c r="VID992" s="14"/>
      <c r="VIE992" s="14"/>
      <c r="VIF992" s="14"/>
      <c r="VIG992" s="14"/>
      <c r="VIH992" s="14"/>
      <c r="VII992" s="14"/>
      <c r="VIJ992" s="14"/>
      <c r="VIK992" s="14"/>
      <c r="VIL992" s="14"/>
      <c r="VIM992" s="14"/>
      <c r="VIN992" s="14"/>
      <c r="VIO992" s="14"/>
      <c r="VIP992" s="14"/>
      <c r="VIQ992" s="14"/>
      <c r="VIR992" s="14"/>
      <c r="VIS992" s="14"/>
      <c r="VIT992" s="14"/>
      <c r="VIU992" s="14"/>
      <c r="VIV992" s="14"/>
      <c r="VIW992" s="14"/>
      <c r="VIX992" s="14"/>
      <c r="VIY992" s="14"/>
      <c r="VIZ992" s="14"/>
      <c r="VJA992" s="14"/>
      <c r="VJB992" s="14"/>
      <c r="VJC992" s="14"/>
      <c r="VJD992" s="14"/>
      <c r="VJE992" s="14"/>
      <c r="VJF992" s="14"/>
      <c r="VJG992" s="14"/>
      <c r="VJH992" s="14"/>
      <c r="VJI992" s="14"/>
      <c r="VJJ992" s="14"/>
      <c r="VJK992" s="14"/>
      <c r="VJL992" s="14"/>
      <c r="VJM992" s="14"/>
      <c r="VJN992" s="14"/>
      <c r="VJO992" s="14"/>
      <c r="VJP992" s="14"/>
      <c r="VJQ992" s="14"/>
      <c r="VJR992" s="14"/>
      <c r="VJS992" s="14"/>
      <c r="VJT992" s="14"/>
      <c r="VJU992" s="14"/>
      <c r="VJV992" s="14"/>
      <c r="VJW992" s="14"/>
      <c r="VJX992" s="14"/>
      <c r="VJY992" s="14"/>
      <c r="VJZ992" s="14"/>
      <c r="VKA992" s="14"/>
      <c r="VKB992" s="14"/>
      <c r="VKC992" s="14"/>
      <c r="VKD992" s="14"/>
      <c r="VKE992" s="14"/>
      <c r="VKF992" s="14"/>
      <c r="VKG992" s="14"/>
      <c r="VKH992" s="14"/>
      <c r="VKI992" s="14"/>
      <c r="VKJ992" s="14"/>
      <c r="VKK992" s="14"/>
      <c r="VKL992" s="14"/>
      <c r="VKM992" s="14"/>
      <c r="VKN992" s="14"/>
      <c r="VKO992" s="14"/>
      <c r="VKP992" s="14"/>
      <c r="VKQ992" s="14"/>
      <c r="VKR992" s="14"/>
      <c r="VKS992" s="14"/>
      <c r="VKT992" s="14"/>
      <c r="VKU992" s="14"/>
      <c r="VKV992" s="14"/>
      <c r="VKW992" s="14"/>
      <c r="VKX992" s="14"/>
      <c r="VKY992" s="14"/>
      <c r="VKZ992" s="14"/>
      <c r="VLA992" s="14"/>
      <c r="VLB992" s="14"/>
      <c r="VLC992" s="14"/>
      <c r="VLD992" s="14"/>
      <c r="VLE992" s="14"/>
      <c r="VLF992" s="14"/>
      <c r="VLG992" s="14"/>
      <c r="VLH992" s="14"/>
      <c r="VLI992" s="14"/>
      <c r="VLJ992" s="14"/>
      <c r="VLK992" s="14"/>
      <c r="VLL992" s="14"/>
      <c r="VLM992" s="14"/>
      <c r="VLN992" s="14"/>
      <c r="VLO992" s="14"/>
      <c r="VLP992" s="14"/>
      <c r="VLQ992" s="14"/>
      <c r="VLR992" s="14"/>
      <c r="VLS992" s="14"/>
      <c r="VLT992" s="14"/>
      <c r="VLU992" s="14"/>
      <c r="VLV992" s="14"/>
      <c r="VLW992" s="14"/>
      <c r="VLX992" s="14"/>
      <c r="VLY992" s="14"/>
      <c r="VLZ992" s="14"/>
      <c r="VMA992" s="14"/>
      <c r="VMB992" s="14"/>
      <c r="VMC992" s="14"/>
      <c r="VMD992" s="14"/>
      <c r="VME992" s="14"/>
      <c r="VMF992" s="14"/>
      <c r="VMG992" s="14"/>
      <c r="VMH992" s="14"/>
      <c r="VMI992" s="14"/>
      <c r="VMJ992" s="14"/>
      <c r="VMK992" s="14"/>
      <c r="VML992" s="14"/>
      <c r="VMM992" s="14"/>
      <c r="VMN992" s="14"/>
      <c r="VMO992" s="14"/>
      <c r="VMP992" s="14"/>
      <c r="VMQ992" s="14"/>
      <c r="VMR992" s="14"/>
      <c r="VMS992" s="14"/>
      <c r="VMT992" s="14"/>
      <c r="VMU992" s="14"/>
      <c r="VMV992" s="14"/>
      <c r="VMW992" s="14"/>
      <c r="VMX992" s="14"/>
      <c r="VMY992" s="14"/>
      <c r="VMZ992" s="14"/>
      <c r="VNA992" s="14"/>
      <c r="VNB992" s="14"/>
      <c r="VNC992" s="14"/>
      <c r="VND992" s="14"/>
      <c r="VNE992" s="14"/>
      <c r="VNF992" s="14"/>
      <c r="VNG992" s="14"/>
      <c r="VNH992" s="14"/>
      <c r="VNI992" s="14"/>
      <c r="VNJ992" s="14"/>
      <c r="VNK992" s="14"/>
      <c r="VNL992" s="14"/>
      <c r="VNM992" s="14"/>
      <c r="VNN992" s="14"/>
      <c r="VNO992" s="14"/>
      <c r="VNP992" s="14"/>
      <c r="VNQ992" s="14"/>
      <c r="VNR992" s="14"/>
      <c r="VNS992" s="14"/>
      <c r="VNT992" s="14"/>
      <c r="VNU992" s="14"/>
      <c r="VNV992" s="14"/>
      <c r="VNW992" s="14"/>
      <c r="VNX992" s="14"/>
      <c r="VNY992" s="14"/>
      <c r="VNZ992" s="14"/>
      <c r="VOA992" s="14"/>
      <c r="VOB992" s="14"/>
      <c r="VOC992" s="14"/>
      <c r="VOD992" s="14"/>
      <c r="VOE992" s="14"/>
      <c r="VOF992" s="14"/>
      <c r="VOG992" s="14"/>
      <c r="VOH992" s="14"/>
      <c r="VOI992" s="14"/>
      <c r="VOJ992" s="14"/>
      <c r="VOK992" s="14"/>
      <c r="VOL992" s="14"/>
      <c r="VOM992" s="14"/>
      <c r="VON992" s="14"/>
      <c r="VOO992" s="14"/>
      <c r="VOP992" s="14"/>
      <c r="VOQ992" s="14"/>
      <c r="VOR992" s="14"/>
      <c r="VOS992" s="14"/>
      <c r="VOT992" s="14"/>
      <c r="VOU992" s="14"/>
      <c r="VOV992" s="14"/>
      <c r="VOW992" s="14"/>
      <c r="VOX992" s="14"/>
      <c r="VOY992" s="14"/>
      <c r="VOZ992" s="14"/>
      <c r="VPA992" s="14"/>
      <c r="VPB992" s="14"/>
      <c r="VPC992" s="14"/>
      <c r="VPD992" s="14"/>
      <c r="VPE992" s="14"/>
      <c r="VPF992" s="14"/>
      <c r="VPG992" s="14"/>
      <c r="VPH992" s="14"/>
      <c r="VPI992" s="14"/>
      <c r="VPJ992" s="14"/>
      <c r="VPK992" s="14"/>
      <c r="VPL992" s="14"/>
      <c r="VPM992" s="14"/>
      <c r="VPN992" s="14"/>
      <c r="VPO992" s="14"/>
      <c r="VPP992" s="14"/>
      <c r="VPQ992" s="14"/>
      <c r="VPR992" s="14"/>
      <c r="VPS992" s="14"/>
      <c r="VPT992" s="14"/>
      <c r="VPU992" s="14"/>
      <c r="VPV992" s="14"/>
      <c r="VPW992" s="14"/>
      <c r="VPX992" s="14"/>
      <c r="VPY992" s="14"/>
      <c r="VPZ992" s="14"/>
      <c r="VQA992" s="14"/>
      <c r="VQB992" s="14"/>
      <c r="VQC992" s="14"/>
      <c r="VQD992" s="14"/>
      <c r="VQE992" s="14"/>
      <c r="VQF992" s="14"/>
      <c r="VQG992" s="14"/>
      <c r="VQH992" s="14"/>
      <c r="VQI992" s="14"/>
      <c r="VQJ992" s="14"/>
      <c r="VQK992" s="14"/>
      <c r="VQL992" s="14"/>
      <c r="VQM992" s="14"/>
      <c r="VQN992" s="14"/>
      <c r="VQO992" s="14"/>
      <c r="VQP992" s="14"/>
      <c r="VQQ992" s="14"/>
      <c r="VQR992" s="14"/>
      <c r="VQS992" s="14"/>
      <c r="VQT992" s="14"/>
      <c r="VQU992" s="14"/>
      <c r="VQV992" s="14"/>
      <c r="VQW992" s="14"/>
      <c r="VQX992" s="14"/>
      <c r="VQY992" s="14"/>
      <c r="VQZ992" s="14"/>
      <c r="VRA992" s="14"/>
      <c r="VRB992" s="14"/>
      <c r="VRC992" s="14"/>
      <c r="VRD992" s="14"/>
      <c r="VRE992" s="14"/>
      <c r="VRF992" s="14"/>
      <c r="VRG992" s="14"/>
      <c r="VRH992" s="14"/>
      <c r="VRI992" s="14"/>
      <c r="VRJ992" s="14"/>
      <c r="VRK992" s="14"/>
      <c r="VRL992" s="14"/>
      <c r="VRM992" s="14"/>
      <c r="VRN992" s="14"/>
      <c r="VRO992" s="14"/>
      <c r="VRP992" s="14"/>
      <c r="VRQ992" s="14"/>
      <c r="VRR992" s="14"/>
      <c r="VRS992" s="14"/>
      <c r="VRT992" s="14"/>
      <c r="VRU992" s="14"/>
      <c r="VRV992" s="14"/>
      <c r="VRW992" s="14"/>
      <c r="VRX992" s="14"/>
      <c r="VRY992" s="14"/>
      <c r="VRZ992" s="14"/>
      <c r="VSA992" s="14"/>
      <c r="VSB992" s="14"/>
      <c r="VSC992" s="14"/>
      <c r="VSD992" s="14"/>
      <c r="VSE992" s="14"/>
      <c r="VSF992" s="14"/>
      <c r="VSG992" s="14"/>
      <c r="VSH992" s="14"/>
      <c r="VSI992" s="14"/>
      <c r="VSJ992" s="14"/>
      <c r="VSK992" s="14"/>
      <c r="VSL992" s="14"/>
      <c r="VSM992" s="14"/>
      <c r="VSN992" s="14"/>
      <c r="VSO992" s="14"/>
      <c r="VSP992" s="14"/>
      <c r="VSQ992" s="14"/>
      <c r="VSR992" s="14"/>
      <c r="VSS992" s="14"/>
      <c r="VST992" s="14"/>
      <c r="VSU992" s="14"/>
      <c r="VSV992" s="14"/>
      <c r="VSW992" s="14"/>
      <c r="VSX992" s="14"/>
      <c r="VSY992" s="14"/>
      <c r="VSZ992" s="14"/>
      <c r="VTA992" s="14"/>
      <c r="VTB992" s="14"/>
      <c r="VTC992" s="14"/>
      <c r="VTD992" s="14"/>
      <c r="VTE992" s="14"/>
      <c r="VTF992" s="14"/>
      <c r="VTG992" s="14"/>
      <c r="VTH992" s="14"/>
      <c r="VTI992" s="14"/>
      <c r="VTJ992" s="14"/>
      <c r="VTK992" s="14"/>
      <c r="VTL992" s="14"/>
      <c r="VTM992" s="14"/>
      <c r="VTN992" s="14"/>
      <c r="VTO992" s="14"/>
      <c r="VTP992" s="14"/>
      <c r="VTQ992" s="14"/>
      <c r="VTR992" s="14"/>
      <c r="VTS992" s="14"/>
      <c r="VTT992" s="14"/>
      <c r="VTU992" s="14"/>
      <c r="VTV992" s="14"/>
      <c r="VTW992" s="14"/>
      <c r="VTX992" s="14"/>
      <c r="VTY992" s="14"/>
      <c r="VTZ992" s="14"/>
      <c r="VUA992" s="14"/>
      <c r="VUB992" s="14"/>
      <c r="VUC992" s="14"/>
      <c r="VUD992" s="14"/>
      <c r="VUE992" s="14"/>
      <c r="VUF992" s="14"/>
      <c r="VUG992" s="14"/>
      <c r="VUH992" s="14"/>
      <c r="VUI992" s="14"/>
      <c r="VUJ992" s="14"/>
      <c r="VUK992" s="14"/>
      <c r="VUL992" s="14"/>
      <c r="VUM992" s="14"/>
      <c r="VUN992" s="14"/>
      <c r="VUO992" s="14"/>
      <c r="VUP992" s="14"/>
      <c r="VUQ992" s="14"/>
      <c r="VUR992" s="14"/>
      <c r="VUS992" s="14"/>
      <c r="VUT992" s="14"/>
      <c r="VUU992" s="14"/>
      <c r="VUV992" s="14"/>
      <c r="VUW992" s="14"/>
      <c r="VUX992" s="14"/>
      <c r="VUY992" s="14"/>
      <c r="VUZ992" s="14"/>
      <c r="VVA992" s="14"/>
      <c r="VVB992" s="14"/>
      <c r="VVC992" s="14"/>
      <c r="VVD992" s="14"/>
      <c r="VVE992" s="14"/>
      <c r="VVF992" s="14"/>
      <c r="VVG992" s="14"/>
      <c r="VVH992" s="14"/>
      <c r="VVI992" s="14"/>
      <c r="VVJ992" s="14"/>
      <c r="VVK992" s="14"/>
      <c r="VVL992" s="14"/>
      <c r="VVM992" s="14"/>
      <c r="VVN992" s="14"/>
      <c r="VVO992" s="14"/>
      <c r="VVP992" s="14"/>
      <c r="VVQ992" s="14"/>
      <c r="VVR992" s="14"/>
      <c r="VVS992" s="14"/>
      <c r="VVT992" s="14"/>
      <c r="VVU992" s="14"/>
      <c r="VVV992" s="14"/>
      <c r="VVW992" s="14"/>
      <c r="VVX992" s="14"/>
      <c r="VVY992" s="14"/>
      <c r="VVZ992" s="14"/>
      <c r="VWA992" s="14"/>
      <c r="VWB992" s="14"/>
      <c r="VWC992" s="14"/>
      <c r="VWD992" s="14"/>
      <c r="VWE992" s="14"/>
      <c r="VWF992" s="14"/>
      <c r="VWG992" s="14"/>
      <c r="VWH992" s="14"/>
      <c r="VWI992" s="14"/>
      <c r="VWJ992" s="14"/>
      <c r="VWK992" s="14"/>
      <c r="VWL992" s="14"/>
      <c r="VWM992" s="14"/>
      <c r="VWN992" s="14"/>
      <c r="VWO992" s="14"/>
      <c r="VWP992" s="14"/>
      <c r="VWQ992" s="14"/>
      <c r="VWR992" s="14"/>
      <c r="VWS992" s="14"/>
      <c r="VWT992" s="14"/>
      <c r="VWU992" s="14"/>
      <c r="VWV992" s="14"/>
      <c r="VWW992" s="14"/>
      <c r="VWX992" s="14"/>
      <c r="VWY992" s="14"/>
      <c r="VWZ992" s="14"/>
      <c r="VXA992" s="14"/>
      <c r="VXB992" s="14"/>
      <c r="VXC992" s="14"/>
      <c r="VXD992" s="14"/>
      <c r="VXE992" s="14"/>
      <c r="VXF992" s="14"/>
      <c r="VXG992" s="14"/>
      <c r="VXH992" s="14"/>
      <c r="VXI992" s="14"/>
      <c r="VXJ992" s="14"/>
      <c r="VXK992" s="14"/>
      <c r="VXL992" s="14"/>
      <c r="VXM992" s="14"/>
      <c r="VXN992" s="14"/>
      <c r="VXO992" s="14"/>
      <c r="VXP992" s="14"/>
      <c r="VXQ992" s="14"/>
      <c r="VXR992" s="14"/>
      <c r="VXS992" s="14"/>
      <c r="VXT992" s="14"/>
      <c r="VXU992" s="14"/>
      <c r="VXV992" s="14"/>
      <c r="VXW992" s="14"/>
      <c r="VXX992" s="14"/>
      <c r="VXY992" s="14"/>
      <c r="VXZ992" s="14"/>
      <c r="VYA992" s="14"/>
      <c r="VYB992" s="14"/>
      <c r="VYC992" s="14"/>
      <c r="VYD992" s="14"/>
      <c r="VYE992" s="14"/>
      <c r="VYF992" s="14"/>
      <c r="VYG992" s="14"/>
      <c r="VYH992" s="14"/>
      <c r="VYI992" s="14"/>
      <c r="VYJ992" s="14"/>
      <c r="VYK992" s="14"/>
      <c r="VYL992" s="14"/>
      <c r="VYM992" s="14"/>
      <c r="VYN992" s="14"/>
      <c r="VYO992" s="14"/>
      <c r="VYP992" s="14"/>
      <c r="VYQ992" s="14"/>
      <c r="VYR992" s="14"/>
      <c r="VYS992" s="14"/>
      <c r="VYT992" s="14"/>
      <c r="VYU992" s="14"/>
      <c r="VYV992" s="14"/>
      <c r="VYW992" s="14"/>
      <c r="VYX992" s="14"/>
      <c r="VYY992" s="14"/>
      <c r="VYZ992" s="14"/>
      <c r="VZA992" s="14"/>
      <c r="VZB992" s="14"/>
      <c r="VZC992" s="14"/>
      <c r="VZD992" s="14"/>
      <c r="VZE992" s="14"/>
      <c r="VZF992" s="14"/>
      <c r="VZG992" s="14"/>
      <c r="VZH992" s="14"/>
      <c r="VZI992" s="14"/>
      <c r="VZJ992" s="14"/>
      <c r="VZK992" s="14"/>
      <c r="VZL992" s="14"/>
      <c r="VZM992" s="14"/>
      <c r="VZN992" s="14"/>
      <c r="VZO992" s="14"/>
      <c r="VZP992" s="14"/>
      <c r="VZQ992" s="14"/>
      <c r="VZR992" s="14"/>
      <c r="VZS992" s="14"/>
      <c r="VZT992" s="14"/>
      <c r="VZU992" s="14"/>
      <c r="VZV992" s="14"/>
      <c r="VZW992" s="14"/>
      <c r="VZX992" s="14"/>
      <c r="VZY992" s="14"/>
      <c r="VZZ992" s="14"/>
      <c r="WAA992" s="14"/>
      <c r="WAB992" s="14"/>
      <c r="WAC992" s="14"/>
      <c r="WAD992" s="14"/>
      <c r="WAE992" s="14"/>
      <c r="WAF992" s="14"/>
      <c r="WAG992" s="14"/>
      <c r="WAH992" s="14"/>
      <c r="WAI992" s="14"/>
      <c r="WAJ992" s="14"/>
      <c r="WAK992" s="14"/>
      <c r="WAL992" s="14"/>
      <c r="WAM992" s="14"/>
      <c r="WAN992" s="14"/>
      <c r="WAO992" s="14"/>
      <c r="WAP992" s="14"/>
      <c r="WAQ992" s="14"/>
      <c r="WAR992" s="14"/>
      <c r="WAS992" s="14"/>
      <c r="WAT992" s="14"/>
      <c r="WAU992" s="14"/>
      <c r="WAV992" s="14"/>
      <c r="WAW992" s="14"/>
      <c r="WAX992" s="14"/>
      <c r="WAY992" s="14"/>
      <c r="WAZ992" s="14"/>
      <c r="WBA992" s="14"/>
      <c r="WBB992" s="14"/>
      <c r="WBC992" s="14"/>
      <c r="WBD992" s="14"/>
      <c r="WBE992" s="14"/>
      <c r="WBF992" s="14"/>
      <c r="WBG992" s="14"/>
      <c r="WBH992" s="14"/>
      <c r="WBI992" s="14"/>
      <c r="WBJ992" s="14"/>
      <c r="WBK992" s="14"/>
      <c r="WBL992" s="14"/>
      <c r="WBM992" s="14"/>
      <c r="WBN992" s="14"/>
      <c r="WBO992" s="14"/>
      <c r="WBP992" s="14"/>
      <c r="WBQ992" s="14"/>
      <c r="WBR992" s="14"/>
      <c r="WBS992" s="14"/>
      <c r="WBT992" s="14"/>
      <c r="WBU992" s="14"/>
      <c r="WBV992" s="14"/>
      <c r="WBW992" s="14"/>
      <c r="WBX992" s="14"/>
      <c r="WBY992" s="14"/>
      <c r="WBZ992" s="14"/>
      <c r="WCA992" s="14"/>
      <c r="WCB992" s="14"/>
      <c r="WCC992" s="14"/>
      <c r="WCD992" s="14"/>
      <c r="WCE992" s="14"/>
      <c r="WCF992" s="14"/>
      <c r="WCG992" s="14"/>
      <c r="WCH992" s="14"/>
      <c r="WCI992" s="14"/>
      <c r="WCJ992" s="14"/>
      <c r="WCK992" s="14"/>
      <c r="WCL992" s="14"/>
      <c r="WCM992" s="14"/>
      <c r="WCN992" s="14"/>
      <c r="WCO992" s="14"/>
      <c r="WCP992" s="14"/>
      <c r="WCQ992" s="14"/>
      <c r="WCR992" s="14"/>
      <c r="WCS992" s="14"/>
      <c r="WCT992" s="14"/>
      <c r="WCU992" s="14"/>
      <c r="WCV992" s="14"/>
      <c r="WCW992" s="14"/>
      <c r="WCX992" s="14"/>
      <c r="WCY992" s="14"/>
      <c r="WCZ992" s="14"/>
      <c r="WDA992" s="14"/>
      <c r="WDB992" s="14"/>
      <c r="WDC992" s="14"/>
      <c r="WDD992" s="14"/>
      <c r="WDE992" s="14"/>
      <c r="WDF992" s="14"/>
      <c r="WDG992" s="14"/>
      <c r="WDH992" s="14"/>
      <c r="WDI992" s="14"/>
      <c r="WDJ992" s="14"/>
      <c r="WDK992" s="14"/>
      <c r="WDL992" s="14"/>
      <c r="WDM992" s="14"/>
      <c r="WDN992" s="14"/>
      <c r="WDO992" s="14"/>
      <c r="WDP992" s="14"/>
      <c r="WDQ992" s="14"/>
      <c r="WDR992" s="14"/>
      <c r="WDS992" s="14"/>
      <c r="WDT992" s="14"/>
      <c r="WDU992" s="14"/>
      <c r="WDV992" s="14"/>
      <c r="WDW992" s="14"/>
      <c r="WDX992" s="14"/>
      <c r="WDY992" s="14"/>
      <c r="WDZ992" s="14"/>
      <c r="WEA992" s="14"/>
      <c r="WEB992" s="14"/>
      <c r="WEC992" s="14"/>
      <c r="WED992" s="14"/>
      <c r="WEE992" s="14"/>
      <c r="WEF992" s="14"/>
      <c r="WEG992" s="14"/>
      <c r="WEH992" s="14"/>
      <c r="WEI992" s="14"/>
      <c r="WEJ992" s="14"/>
      <c r="WEK992" s="14"/>
      <c r="WEL992" s="14"/>
      <c r="WEM992" s="14"/>
      <c r="WEN992" s="14"/>
      <c r="WEO992" s="14"/>
      <c r="WEP992" s="14"/>
      <c r="WEQ992" s="14"/>
      <c r="WER992" s="14"/>
      <c r="WES992" s="14"/>
      <c r="WET992" s="14"/>
      <c r="WEU992" s="14"/>
      <c r="WEV992" s="14"/>
      <c r="WEW992" s="14"/>
      <c r="WEX992" s="14"/>
      <c r="WEY992" s="14"/>
      <c r="WEZ992" s="14"/>
      <c r="WFA992" s="14"/>
      <c r="WFB992" s="14"/>
      <c r="WFC992" s="14"/>
      <c r="WFD992" s="14"/>
      <c r="WFE992" s="14"/>
      <c r="WFF992" s="14"/>
      <c r="WFG992" s="14"/>
      <c r="WFH992" s="14"/>
      <c r="WFI992" s="14"/>
      <c r="WFJ992" s="14"/>
      <c r="WFK992" s="14"/>
      <c r="WFL992" s="14"/>
      <c r="WFM992" s="14"/>
      <c r="WFN992" s="14"/>
      <c r="WFO992" s="14"/>
      <c r="WFP992" s="14"/>
      <c r="WFQ992" s="14"/>
      <c r="WFR992" s="14"/>
      <c r="WFS992" s="14"/>
      <c r="WFT992" s="14"/>
      <c r="WFU992" s="14"/>
      <c r="WFV992" s="14"/>
      <c r="WFW992" s="14"/>
      <c r="WFX992" s="14"/>
      <c r="WFY992" s="14"/>
      <c r="WFZ992" s="14"/>
      <c r="WGA992" s="14"/>
      <c r="WGB992" s="14"/>
      <c r="WGC992" s="14"/>
      <c r="WGD992" s="14"/>
      <c r="WGE992" s="14"/>
      <c r="WGF992" s="14"/>
      <c r="WGG992" s="14"/>
      <c r="WGH992" s="14"/>
      <c r="WGI992" s="14"/>
      <c r="WGJ992" s="14"/>
      <c r="WGK992" s="14"/>
      <c r="WGL992" s="14"/>
      <c r="WGM992" s="14"/>
      <c r="WGN992" s="14"/>
      <c r="WGO992" s="14"/>
      <c r="WGP992" s="14"/>
      <c r="WGQ992" s="14"/>
      <c r="WGR992" s="14"/>
      <c r="WGS992" s="14"/>
      <c r="WGT992" s="14"/>
      <c r="WGU992" s="14"/>
      <c r="WGV992" s="14"/>
      <c r="WGW992" s="14"/>
      <c r="WGX992" s="14"/>
      <c r="WGY992" s="14"/>
      <c r="WGZ992" s="14"/>
      <c r="WHA992" s="14"/>
      <c r="WHB992" s="14"/>
      <c r="WHC992" s="14"/>
      <c r="WHD992" s="14"/>
      <c r="WHE992" s="14"/>
      <c r="WHF992" s="14"/>
      <c r="WHG992" s="14"/>
      <c r="WHH992" s="14"/>
      <c r="WHI992" s="14"/>
      <c r="WHJ992" s="14"/>
      <c r="WHK992" s="14"/>
      <c r="WHL992" s="14"/>
      <c r="WHM992" s="14"/>
      <c r="WHN992" s="14"/>
      <c r="WHO992" s="14"/>
      <c r="WHP992" s="14"/>
      <c r="WHQ992" s="14"/>
      <c r="WHR992" s="14"/>
      <c r="WHS992" s="14"/>
      <c r="WHT992" s="14"/>
      <c r="WHU992" s="14"/>
      <c r="WHV992" s="14"/>
      <c r="WHW992" s="14"/>
      <c r="WHX992" s="14"/>
      <c r="WHY992" s="14"/>
      <c r="WHZ992" s="14"/>
      <c r="WIA992" s="14"/>
      <c r="WIB992" s="14"/>
      <c r="WIC992" s="14"/>
      <c r="WID992" s="14"/>
      <c r="WIE992" s="14"/>
      <c r="WIF992" s="14"/>
      <c r="WIG992" s="14"/>
      <c r="WIH992" s="14"/>
      <c r="WII992" s="14"/>
      <c r="WIJ992" s="14"/>
      <c r="WIK992" s="14"/>
      <c r="WIL992" s="14"/>
      <c r="WIM992" s="14"/>
      <c r="WIN992" s="14"/>
      <c r="WIO992" s="14"/>
      <c r="WIP992" s="14"/>
      <c r="WIQ992" s="14"/>
      <c r="WIR992" s="14"/>
      <c r="WIS992" s="14"/>
      <c r="WIT992" s="14"/>
      <c r="WIU992" s="14"/>
      <c r="WIV992" s="14"/>
      <c r="WIW992" s="14"/>
      <c r="WIX992" s="14"/>
      <c r="WIY992" s="14"/>
      <c r="WIZ992" s="14"/>
      <c r="WJA992" s="14"/>
      <c r="WJB992" s="14"/>
      <c r="WJC992" s="14"/>
      <c r="WJD992" s="14"/>
      <c r="WJE992" s="14"/>
      <c r="WJF992" s="14"/>
      <c r="WJG992" s="14"/>
      <c r="WJH992" s="14"/>
      <c r="WJI992" s="14"/>
      <c r="WJJ992" s="14"/>
      <c r="WJK992" s="14"/>
      <c r="WJL992" s="14"/>
      <c r="WJM992" s="14"/>
      <c r="WJN992" s="14"/>
      <c r="WJO992" s="14"/>
      <c r="WJP992" s="14"/>
      <c r="WJQ992" s="14"/>
      <c r="WJR992" s="14"/>
      <c r="WJS992" s="14"/>
      <c r="WJT992" s="14"/>
      <c r="WJU992" s="14"/>
      <c r="WJV992" s="14"/>
      <c r="WJW992" s="14"/>
      <c r="WJX992" s="14"/>
      <c r="WJY992" s="14"/>
      <c r="WJZ992" s="14"/>
      <c r="WKA992" s="14"/>
      <c r="WKB992" s="14"/>
      <c r="WKC992" s="14"/>
      <c r="WKD992" s="14"/>
      <c r="WKE992" s="14"/>
      <c r="WKF992" s="14"/>
      <c r="WKG992" s="14"/>
      <c r="WKH992" s="14"/>
      <c r="WKI992" s="14"/>
      <c r="WKJ992" s="14"/>
      <c r="WKK992" s="14"/>
      <c r="WKL992" s="14"/>
      <c r="WKM992" s="14"/>
      <c r="WKN992" s="14"/>
      <c r="WKO992" s="14"/>
      <c r="WKP992" s="14"/>
      <c r="WKQ992" s="14"/>
      <c r="WKR992" s="14"/>
      <c r="WKS992" s="14"/>
      <c r="WKT992" s="14"/>
      <c r="WKU992" s="14"/>
      <c r="WKV992" s="14"/>
      <c r="WKW992" s="14"/>
      <c r="WKX992" s="14"/>
      <c r="WKY992" s="14"/>
      <c r="WKZ992" s="14"/>
      <c r="WLA992" s="14"/>
      <c r="WLB992" s="14"/>
      <c r="WLC992" s="14"/>
      <c r="WLD992" s="14"/>
      <c r="WLE992" s="14"/>
      <c r="WLF992" s="14"/>
      <c r="WLG992" s="14"/>
      <c r="WLH992" s="14"/>
      <c r="WLI992" s="14"/>
      <c r="WLJ992" s="14"/>
      <c r="WLK992" s="14"/>
      <c r="WLL992" s="14"/>
      <c r="WLM992" s="14"/>
      <c r="WLN992" s="14"/>
      <c r="WLO992" s="14"/>
      <c r="WLP992" s="14"/>
      <c r="WLQ992" s="14"/>
      <c r="WLR992" s="14"/>
      <c r="WLS992" s="14"/>
      <c r="WLT992" s="14"/>
      <c r="WLU992" s="14"/>
      <c r="WLV992" s="14"/>
      <c r="WLW992" s="14"/>
      <c r="WLX992" s="14"/>
      <c r="WLY992" s="14"/>
      <c r="WLZ992" s="14"/>
      <c r="WMA992" s="14"/>
      <c r="WMB992" s="14"/>
      <c r="WMC992" s="14"/>
      <c r="WMD992" s="14"/>
      <c r="WME992" s="14"/>
      <c r="WMF992" s="14"/>
      <c r="WMG992" s="14"/>
      <c r="WMH992" s="14"/>
      <c r="WMI992" s="14"/>
      <c r="WMJ992" s="14"/>
      <c r="WMK992" s="14"/>
      <c r="WML992" s="14"/>
      <c r="WMM992" s="14"/>
      <c r="WMN992" s="14"/>
      <c r="WMO992" s="14"/>
      <c r="WMP992" s="14"/>
      <c r="WMQ992" s="14"/>
      <c r="WMR992" s="14"/>
      <c r="WMS992" s="14"/>
      <c r="WMT992" s="14"/>
      <c r="WMU992" s="14"/>
      <c r="WMV992" s="14"/>
      <c r="WMW992" s="14"/>
      <c r="WMX992" s="14"/>
      <c r="WMY992" s="14"/>
      <c r="WMZ992" s="14"/>
      <c r="WNA992" s="14"/>
      <c r="WNB992" s="14"/>
      <c r="WNC992" s="14"/>
      <c r="WND992" s="14"/>
      <c r="WNE992" s="14"/>
      <c r="WNF992" s="14"/>
      <c r="WNG992" s="14"/>
      <c r="WNH992" s="14"/>
      <c r="WNI992" s="14"/>
      <c r="WNJ992" s="14"/>
      <c r="WNK992" s="14"/>
      <c r="WNL992" s="14"/>
      <c r="WNM992" s="14"/>
      <c r="WNN992" s="14"/>
      <c r="WNO992" s="14"/>
      <c r="WNP992" s="14"/>
      <c r="WNQ992" s="14"/>
      <c r="WNR992" s="14"/>
      <c r="WNS992" s="14"/>
      <c r="WNT992" s="14"/>
      <c r="WNU992" s="14"/>
      <c r="WNV992" s="14"/>
      <c r="WNW992" s="14"/>
      <c r="WNX992" s="14"/>
      <c r="WNY992" s="14"/>
      <c r="WNZ992" s="14"/>
      <c r="WOA992" s="14"/>
      <c r="WOB992" s="14"/>
      <c r="WOC992" s="14"/>
      <c r="WOD992" s="14"/>
      <c r="WOE992" s="14"/>
      <c r="WOF992" s="14"/>
      <c r="WOG992" s="14"/>
      <c r="WOH992" s="14"/>
      <c r="WOI992" s="14"/>
      <c r="WOJ992" s="14"/>
      <c r="WOK992" s="14"/>
      <c r="WOL992" s="14"/>
      <c r="WOM992" s="14"/>
      <c r="WON992" s="14"/>
      <c r="WOO992" s="14"/>
      <c r="WOP992" s="14"/>
      <c r="WOQ992" s="14"/>
      <c r="WOR992" s="14"/>
      <c r="WOS992" s="14"/>
      <c r="WOT992" s="14"/>
      <c r="WOU992" s="14"/>
      <c r="WOV992" s="14"/>
      <c r="WOW992" s="14"/>
      <c r="WOX992" s="14"/>
      <c r="WOY992" s="14"/>
      <c r="WOZ992" s="14"/>
      <c r="WPA992" s="14"/>
      <c r="WPB992" s="14"/>
      <c r="WPC992" s="14"/>
      <c r="WPD992" s="14"/>
      <c r="WPE992" s="14"/>
      <c r="WPF992" s="14"/>
      <c r="WPG992" s="14"/>
      <c r="WPH992" s="14"/>
      <c r="WPI992" s="14"/>
      <c r="WPJ992" s="14"/>
      <c r="WPK992" s="14"/>
      <c r="WPL992" s="14"/>
      <c r="WPM992" s="14"/>
      <c r="WPN992" s="14"/>
      <c r="WPO992" s="14"/>
      <c r="WPP992" s="14"/>
      <c r="WPQ992" s="14"/>
      <c r="WPR992" s="14"/>
      <c r="WPS992" s="14"/>
      <c r="WPT992" s="14"/>
      <c r="WPU992" s="14"/>
      <c r="WPV992" s="14"/>
      <c r="WPW992" s="14"/>
      <c r="WPX992" s="14"/>
      <c r="WPY992" s="14"/>
      <c r="WPZ992" s="14"/>
      <c r="WQA992" s="14"/>
      <c r="WQB992" s="14"/>
      <c r="WQC992" s="14"/>
      <c r="WQD992" s="14"/>
      <c r="WQE992" s="14"/>
      <c r="WQF992" s="14"/>
      <c r="WQG992" s="14"/>
      <c r="WQH992" s="14"/>
      <c r="WQI992" s="14"/>
      <c r="WQJ992" s="14"/>
      <c r="WQK992" s="14"/>
      <c r="WQL992" s="14"/>
      <c r="WQM992" s="14"/>
      <c r="WQN992" s="14"/>
      <c r="WQO992" s="14"/>
      <c r="WQP992" s="14"/>
      <c r="WQQ992" s="14"/>
      <c r="WQR992" s="14"/>
      <c r="WQS992" s="14"/>
      <c r="WQT992" s="14"/>
      <c r="WQU992" s="14"/>
      <c r="WQV992" s="14"/>
      <c r="WQW992" s="14"/>
      <c r="WQX992" s="14"/>
      <c r="WQY992" s="14"/>
      <c r="WQZ992" s="14"/>
      <c r="WRA992" s="14"/>
      <c r="WRB992" s="14"/>
      <c r="WRC992" s="14"/>
      <c r="WRD992" s="14"/>
      <c r="WRE992" s="14"/>
      <c r="WRF992" s="14"/>
      <c r="WRG992" s="14"/>
      <c r="WRH992" s="14"/>
      <c r="WRI992" s="14"/>
      <c r="WRJ992" s="14"/>
      <c r="WRK992" s="14"/>
      <c r="WRL992" s="14"/>
      <c r="WRM992" s="14"/>
      <c r="WRN992" s="14"/>
      <c r="WRO992" s="14"/>
      <c r="WRP992" s="14"/>
      <c r="WRQ992" s="14"/>
      <c r="WRR992" s="14"/>
      <c r="WRS992" s="14"/>
      <c r="WRT992" s="14"/>
      <c r="WRU992" s="14"/>
      <c r="WRV992" s="14"/>
      <c r="WRW992" s="14"/>
      <c r="WRX992" s="14"/>
      <c r="WRY992" s="14"/>
      <c r="WRZ992" s="14"/>
      <c r="WSA992" s="14"/>
      <c r="WSB992" s="14"/>
      <c r="WSC992" s="14"/>
      <c r="WSD992" s="14"/>
      <c r="WSE992" s="14"/>
      <c r="WSF992" s="14"/>
      <c r="WSG992" s="14"/>
      <c r="WSH992" s="14"/>
      <c r="WSI992" s="14"/>
      <c r="WSJ992" s="14"/>
      <c r="WSK992" s="14"/>
      <c r="WSL992" s="14"/>
      <c r="WSM992" s="14"/>
      <c r="WSN992" s="14"/>
      <c r="WSO992" s="14"/>
      <c r="WSP992" s="14"/>
      <c r="WSQ992" s="14"/>
      <c r="WSR992" s="14"/>
      <c r="WSS992" s="14"/>
      <c r="WST992" s="14"/>
      <c r="WSU992" s="14"/>
      <c r="WSV992" s="14"/>
      <c r="WSW992" s="14"/>
      <c r="WSX992" s="14"/>
      <c r="WSY992" s="14"/>
      <c r="WSZ992" s="14"/>
      <c r="WTA992" s="14"/>
      <c r="WTB992" s="14"/>
      <c r="WTC992" s="14"/>
      <c r="WTD992" s="14"/>
      <c r="WTE992" s="14"/>
      <c r="WTF992" s="14"/>
      <c r="WTG992" s="14"/>
      <c r="WTH992" s="14"/>
      <c r="WTI992" s="14"/>
      <c r="WTJ992" s="14"/>
      <c r="WTK992" s="14"/>
      <c r="WTL992" s="14"/>
      <c r="WTM992" s="14"/>
      <c r="WTN992" s="14"/>
      <c r="WTO992" s="14"/>
      <c r="WTP992" s="14"/>
      <c r="WTQ992" s="14"/>
      <c r="WTR992" s="14"/>
      <c r="WTS992" s="14"/>
      <c r="WTT992" s="14"/>
      <c r="WTU992" s="14"/>
      <c r="WTV992" s="14"/>
      <c r="WTW992" s="14"/>
      <c r="WTX992" s="14"/>
      <c r="WTY992" s="14"/>
      <c r="WTZ992" s="14"/>
      <c r="WUA992" s="14"/>
      <c r="WUB992" s="14"/>
      <c r="WUC992" s="14"/>
      <c r="WUD992" s="14"/>
      <c r="WUE992" s="14"/>
      <c r="WUF992" s="14"/>
      <c r="WUG992" s="14"/>
      <c r="WUH992" s="14"/>
      <c r="WUI992" s="14"/>
      <c r="WUJ992" s="14"/>
      <c r="WUK992" s="14"/>
      <c r="WUL992" s="14"/>
      <c r="WUM992" s="14"/>
      <c r="WUN992" s="14"/>
      <c r="WUO992" s="14"/>
      <c r="WUP992" s="14"/>
      <c r="WUQ992" s="14"/>
      <c r="WUR992" s="14"/>
      <c r="WUS992" s="14"/>
      <c r="WUT992" s="14"/>
      <c r="WUU992" s="14"/>
      <c r="WUV992" s="14"/>
      <c r="WUW992" s="14"/>
      <c r="WUX992" s="14"/>
      <c r="WUY992" s="14"/>
      <c r="WUZ992" s="14"/>
      <c r="WVA992" s="14"/>
      <c r="WVB992" s="14"/>
      <c r="WVC992" s="14"/>
      <c r="WVD992" s="14"/>
      <c r="WVE992" s="14"/>
      <c r="WVF992" s="14"/>
      <c r="WVG992" s="14"/>
      <c r="WVH992" s="14"/>
      <c r="WVI992" s="14"/>
      <c r="WVJ992" s="14"/>
      <c r="WVK992" s="14"/>
      <c r="WVL992" s="14"/>
      <c r="WVM992" s="14"/>
      <c r="WVN992" s="14"/>
      <c r="WVO992" s="14"/>
      <c r="WVP992" s="14"/>
      <c r="WVQ992" s="14"/>
      <c r="WVR992" s="14"/>
      <c r="WVS992" s="14"/>
      <c r="WVT992" s="14"/>
      <c r="WVU992" s="14"/>
      <c r="WVV992" s="14"/>
      <c r="WVW992" s="14"/>
      <c r="WVX992" s="14"/>
      <c r="WVY992" s="14"/>
      <c r="WVZ992" s="14"/>
      <c r="WWA992" s="14"/>
      <c r="WWB992" s="14"/>
      <c r="WWC992" s="14"/>
      <c r="WWD992" s="14"/>
      <c r="WWE992" s="14"/>
      <c r="WWF992" s="14"/>
      <c r="WWG992" s="14"/>
      <c r="WWH992" s="14"/>
      <c r="WWI992" s="14"/>
      <c r="WWJ992" s="14"/>
      <c r="WWK992" s="14"/>
      <c r="WWL992" s="14"/>
      <c r="WWM992" s="14"/>
      <c r="WWN992" s="14"/>
      <c r="WWO992" s="14"/>
      <c r="WWP992" s="14"/>
      <c r="WWQ992" s="14"/>
      <c r="WWR992" s="14"/>
      <c r="WWS992" s="14"/>
      <c r="WWT992" s="14"/>
      <c r="WWU992" s="14"/>
      <c r="WWV992" s="14"/>
      <c r="WWW992" s="14"/>
      <c r="WWX992" s="14"/>
      <c r="WWY992" s="14"/>
      <c r="WWZ992" s="14"/>
      <c r="WXA992" s="14"/>
      <c r="WXB992" s="14"/>
      <c r="WXC992" s="14"/>
      <c r="WXD992" s="14"/>
      <c r="WXE992" s="14"/>
      <c r="WXF992" s="14"/>
      <c r="WXG992" s="14"/>
      <c r="WXH992" s="14"/>
      <c r="WXI992" s="14"/>
      <c r="WXJ992" s="14"/>
      <c r="WXK992" s="14"/>
      <c r="WXL992" s="14"/>
      <c r="WXM992" s="14"/>
      <c r="WXN992" s="14"/>
      <c r="WXO992" s="14"/>
      <c r="WXP992" s="14"/>
      <c r="WXQ992" s="14"/>
      <c r="WXR992" s="14"/>
      <c r="WXS992" s="14"/>
      <c r="WXT992" s="14"/>
      <c r="WXU992" s="14"/>
      <c r="WXV992" s="14"/>
      <c r="WXW992" s="14"/>
      <c r="WXX992" s="14"/>
      <c r="WXY992" s="14"/>
      <c r="WXZ992" s="14"/>
      <c r="WYA992" s="14"/>
      <c r="WYB992" s="14"/>
      <c r="WYC992" s="14"/>
      <c r="WYD992" s="14"/>
      <c r="WYE992" s="14"/>
      <c r="WYF992" s="14"/>
      <c r="WYG992" s="14"/>
      <c r="WYH992" s="14"/>
      <c r="WYI992" s="14"/>
      <c r="WYJ992" s="14"/>
      <c r="WYK992" s="14"/>
      <c r="WYL992" s="14"/>
      <c r="WYM992" s="14"/>
      <c r="WYN992" s="14"/>
      <c r="WYO992" s="14"/>
      <c r="WYP992" s="14"/>
      <c r="WYQ992" s="14"/>
      <c r="WYR992" s="14"/>
      <c r="WYS992" s="14"/>
      <c r="WYT992" s="14"/>
      <c r="WYU992" s="14"/>
      <c r="WYV992" s="14"/>
      <c r="WYW992" s="14"/>
      <c r="WYX992" s="14"/>
      <c r="WYY992" s="14"/>
      <c r="WYZ992" s="14"/>
      <c r="WZA992" s="14"/>
      <c r="WZB992" s="14"/>
      <c r="WZC992" s="14"/>
      <c r="WZD992" s="14"/>
      <c r="WZE992" s="14"/>
      <c r="WZF992" s="14"/>
      <c r="WZG992" s="14"/>
      <c r="WZH992" s="14"/>
      <c r="WZI992" s="14"/>
      <c r="WZJ992" s="14"/>
      <c r="WZK992" s="14"/>
      <c r="WZL992" s="14"/>
      <c r="WZM992" s="14"/>
      <c r="WZN992" s="14"/>
      <c r="WZO992" s="14"/>
      <c r="WZP992" s="14"/>
      <c r="WZQ992" s="14"/>
      <c r="WZR992" s="14"/>
      <c r="WZS992" s="14"/>
      <c r="WZT992" s="14"/>
      <c r="WZU992" s="14"/>
      <c r="WZV992" s="14"/>
      <c r="WZW992" s="14"/>
      <c r="WZX992" s="14"/>
      <c r="WZY992" s="14"/>
      <c r="WZZ992" s="14"/>
      <c r="XAA992" s="14"/>
      <c r="XAB992" s="14"/>
      <c r="XAC992" s="14"/>
      <c r="XAD992" s="14"/>
      <c r="XAE992" s="14"/>
      <c r="XAF992" s="14"/>
      <c r="XAG992" s="14"/>
      <c r="XAH992" s="14"/>
      <c r="XAI992" s="14"/>
      <c r="XAJ992" s="14"/>
      <c r="XAK992" s="14"/>
      <c r="XAL992" s="14"/>
      <c r="XAM992" s="14"/>
      <c r="XAN992" s="14"/>
      <c r="XAO992" s="14"/>
      <c r="XAP992" s="14"/>
      <c r="XAQ992" s="14"/>
      <c r="XAR992" s="14"/>
      <c r="XAS992" s="14"/>
      <c r="XAT992" s="14"/>
      <c r="XAU992" s="14"/>
      <c r="XAV992" s="14"/>
      <c r="XAW992" s="14"/>
      <c r="XAX992" s="14"/>
      <c r="XAY992" s="14"/>
      <c r="XAZ992" s="14"/>
      <c r="XBA992" s="14"/>
      <c r="XBB992" s="14"/>
      <c r="XBC992" s="14"/>
      <c r="XBD992" s="14"/>
      <c r="XBE992" s="14"/>
      <c r="XBF992" s="14"/>
      <c r="XBG992" s="14"/>
      <c r="XBH992" s="14"/>
      <c r="XBI992" s="14"/>
      <c r="XBJ992" s="14"/>
      <c r="XBK992" s="14"/>
      <c r="XBL992" s="14"/>
      <c r="XBM992" s="14"/>
      <c r="XBN992" s="14"/>
      <c r="XBO992" s="14"/>
      <c r="XBP992" s="14"/>
      <c r="XBQ992" s="14"/>
      <c r="XBR992" s="14"/>
      <c r="XBS992" s="14"/>
      <c r="XBT992" s="14"/>
      <c r="XBU992" s="14"/>
      <c r="XBV992" s="14"/>
      <c r="XBW992" s="14"/>
      <c r="XBX992" s="14"/>
      <c r="XBY992" s="14"/>
      <c r="XBZ992" s="14"/>
      <c r="XCA992" s="14"/>
      <c r="XCB992" s="14"/>
      <c r="XCC992" s="14"/>
      <c r="XCD992" s="14"/>
      <c r="XCE992" s="14"/>
      <c r="XCF992" s="14"/>
      <c r="XCG992" s="14"/>
      <c r="XCH992" s="14"/>
      <c r="XCI992" s="14"/>
      <c r="XCJ992" s="14"/>
      <c r="XCK992" s="14"/>
      <c r="XCL992" s="14"/>
      <c r="XCM992" s="14"/>
      <c r="XCN992" s="14"/>
      <c r="XCO992" s="14"/>
      <c r="XCP992" s="14"/>
      <c r="XCQ992" s="14"/>
      <c r="XCR992" s="14"/>
      <c r="XCS992" s="14"/>
      <c r="XCT992" s="14"/>
      <c r="XCU992" s="14"/>
      <c r="XCV992" s="14"/>
      <c r="XCW992" s="14"/>
      <c r="XCX992" s="14"/>
      <c r="XCY992" s="14"/>
      <c r="XCZ992" s="14"/>
      <c r="XDA992" s="14"/>
      <c r="XDB992" s="14"/>
      <c r="XDC992" s="14"/>
      <c r="XDD992" s="14"/>
      <c r="XDE992" s="14"/>
      <c r="XDF992" s="14"/>
      <c r="XDG992" s="14"/>
      <c r="XDH992" s="14"/>
      <c r="XDI992" s="14"/>
      <c r="XDJ992" s="14"/>
      <c r="XDK992" s="14"/>
      <c r="XDL992" s="14"/>
      <c r="XDM992" s="14"/>
      <c r="XDN992" s="14"/>
      <c r="XDO992" s="14"/>
      <c r="XDP992" s="14"/>
      <c r="XDQ992" s="14"/>
      <c r="XDR992" s="14"/>
      <c r="XDS992" s="14"/>
      <c r="XDT992" s="14"/>
      <c r="XDU992" s="14"/>
      <c r="XDV992" s="14"/>
      <c r="XDW992" s="14"/>
      <c r="XDX992" s="14"/>
      <c r="XDY992" s="14"/>
      <c r="XDZ992" s="14"/>
      <c r="XEA992" s="14"/>
      <c r="XEB992" s="14"/>
      <c r="XEC992" s="14"/>
      <c r="XED992" s="14"/>
      <c r="XEE992" s="14"/>
      <c r="XEF992" s="14"/>
      <c r="XEG992" s="14"/>
      <c r="XEH992" s="14"/>
      <c r="XEI992" s="14"/>
      <c r="XEJ992" s="14"/>
      <c r="XEK992" s="14"/>
      <c r="XEL992" s="14"/>
      <c r="XEM992" s="14"/>
      <c r="XEN992" s="14"/>
      <c r="XEO992" s="14"/>
      <c r="XEP992" s="14"/>
      <c r="XEQ992" s="14"/>
      <c r="XER992" s="14"/>
      <c r="XES992" s="14"/>
      <c r="XET992" s="14"/>
      <c r="XEU992" s="14"/>
      <c r="XEV992" s="14"/>
      <c r="XEW992" s="14"/>
      <c r="XEX992" s="14"/>
      <c r="XEY992" s="14"/>
      <c r="XEZ992" s="14"/>
      <c r="XFA992" s="14"/>
    </row>
    <row r="993" spans="1:42" ht="22.5" hidden="1" customHeight="1" x14ac:dyDescent="0.25">
      <c r="A993" s="83" t="str">
        <f t="shared" si="261"/>
        <v>930.</v>
      </c>
      <c r="B993" s="26">
        <v>1963</v>
      </c>
      <c r="C993" s="40" t="s">
        <v>1602</v>
      </c>
      <c r="D993" s="26">
        <v>1981</v>
      </c>
      <c r="E993" s="83" t="s">
        <v>2957</v>
      </c>
      <c r="F993" s="83" t="s">
        <v>2958</v>
      </c>
      <c r="G993" s="26">
        <v>5</v>
      </c>
      <c r="H993" s="26">
        <v>4</v>
      </c>
      <c r="I993" s="178">
        <v>2337.6</v>
      </c>
      <c r="J993" s="178">
        <v>2096.8000000000002</v>
      </c>
      <c r="K993" s="178">
        <v>2096.8000000000002</v>
      </c>
      <c r="L993" s="26">
        <v>89</v>
      </c>
      <c r="M993" s="176">
        <f t="shared" si="266"/>
        <v>3777555</v>
      </c>
      <c r="N993" s="176"/>
      <c r="O993" s="176"/>
      <c r="P993" s="176"/>
      <c r="Q993" s="176">
        <f t="shared" si="267"/>
        <v>3777555</v>
      </c>
      <c r="R993" s="176"/>
      <c r="S993" s="32"/>
      <c r="T993" s="176"/>
      <c r="U993" s="178">
        <v>1065</v>
      </c>
      <c r="V993" s="178">
        <f>U993*3547</f>
        <v>3777555</v>
      </c>
      <c r="W993" s="176"/>
      <c r="X993" s="176"/>
      <c r="Y993" s="176"/>
      <c r="Z993" s="176"/>
      <c r="AA993" s="176"/>
      <c r="AB993" s="176"/>
      <c r="AC993" s="316"/>
      <c r="AD993" s="316"/>
      <c r="AE993" s="176"/>
      <c r="AF993" s="176"/>
      <c r="AG993" s="317">
        <v>2025</v>
      </c>
      <c r="AH993" s="158"/>
      <c r="AI993" s="175"/>
      <c r="AJ993" s="162"/>
      <c r="AK993" s="15">
        <f t="shared" si="265"/>
        <v>930</v>
      </c>
      <c r="AL993" s="15" t="s">
        <v>155</v>
      </c>
      <c r="AM993" s="15" t="str">
        <f t="shared" ref="AM993:AM1057" si="268">CONCATENATE(AK993,AL993)</f>
        <v>930.</v>
      </c>
      <c r="AN993" s="179"/>
      <c r="AO993" s="16"/>
      <c r="AP993" s="16"/>
    </row>
    <row r="994" spans="1:42" ht="22.5" hidden="1" customHeight="1" x14ac:dyDescent="0.25">
      <c r="A994" s="83" t="str">
        <f t="shared" si="261"/>
        <v>931.</v>
      </c>
      <c r="B994" s="328">
        <v>1973</v>
      </c>
      <c r="C994" s="286" t="s">
        <v>3127</v>
      </c>
      <c r="D994" s="84">
        <v>1984</v>
      </c>
      <c r="E994" s="84" t="s">
        <v>2957</v>
      </c>
      <c r="F994" s="84" t="s">
        <v>2958</v>
      </c>
      <c r="G994" s="84">
        <v>5</v>
      </c>
      <c r="H994" s="84">
        <v>2</v>
      </c>
      <c r="I994" s="235">
        <v>2413.1</v>
      </c>
      <c r="J994" s="205">
        <v>2144.56</v>
      </c>
      <c r="K994" s="235">
        <v>2144.56</v>
      </c>
      <c r="L994" s="210">
        <v>128</v>
      </c>
      <c r="M994" s="176">
        <f t="shared" ref="M994" si="269">R994+T994+V994+X994+Z994+AB994+AE994+AF994</f>
        <v>790563.6</v>
      </c>
      <c r="N994" s="176"/>
      <c r="O994" s="176"/>
      <c r="P994" s="176"/>
      <c r="Q994" s="176">
        <f t="shared" ref="Q994" si="270">M994</f>
        <v>790563.6</v>
      </c>
      <c r="R994" s="176"/>
      <c r="S994" s="32"/>
      <c r="T994" s="176"/>
      <c r="U994" s="178"/>
      <c r="V994" s="178"/>
      <c r="W994" s="176"/>
      <c r="X994" s="176"/>
      <c r="Y994" s="176">
        <v>492.43</v>
      </c>
      <c r="Z994" s="176">
        <v>790563.6</v>
      </c>
      <c r="AA994" s="176"/>
      <c r="AB994" s="176"/>
      <c r="AC994" s="316"/>
      <c r="AD994" s="316"/>
      <c r="AE994" s="176"/>
      <c r="AF994" s="176"/>
      <c r="AG994" s="317">
        <v>2025</v>
      </c>
      <c r="AH994" s="158"/>
      <c r="AI994" s="175"/>
      <c r="AJ994" s="162"/>
      <c r="AK994" s="15">
        <f t="shared" si="265"/>
        <v>931</v>
      </c>
      <c r="AL994" s="15" t="s">
        <v>155</v>
      </c>
      <c r="AM994" s="15" t="str">
        <f t="shared" si="268"/>
        <v>931.</v>
      </c>
      <c r="AN994" s="179"/>
      <c r="AO994" s="16"/>
      <c r="AP994" s="16"/>
    </row>
    <row r="995" spans="1:42" ht="22.5" hidden="1" customHeight="1" x14ac:dyDescent="0.25">
      <c r="A995" s="83" t="str">
        <f t="shared" si="261"/>
        <v>932.</v>
      </c>
      <c r="B995" s="328">
        <v>1945</v>
      </c>
      <c r="C995" s="286" t="s">
        <v>3128</v>
      </c>
      <c r="D995" s="84">
        <v>2008</v>
      </c>
      <c r="E995" s="84" t="s">
        <v>2957</v>
      </c>
      <c r="F995" s="84" t="s">
        <v>2959</v>
      </c>
      <c r="G995" s="84">
        <v>3</v>
      </c>
      <c r="H995" s="84">
        <v>2</v>
      </c>
      <c r="I995" s="235">
        <v>1320.1</v>
      </c>
      <c r="J995" s="205">
        <v>731.2</v>
      </c>
      <c r="K995" s="235">
        <v>731.2</v>
      </c>
      <c r="L995" s="210">
        <v>70</v>
      </c>
      <c r="M995" s="176">
        <f t="shared" ref="M995" si="271">R995+T995+V995+X995+Z995+AB995+AE995+AF995</f>
        <v>712512</v>
      </c>
      <c r="N995" s="176"/>
      <c r="O995" s="176"/>
      <c r="P995" s="176"/>
      <c r="Q995" s="176">
        <f t="shared" ref="Q995" si="272">M995</f>
        <v>712512</v>
      </c>
      <c r="R995" s="176">
        <v>712512</v>
      </c>
      <c r="S995" s="32"/>
      <c r="T995" s="176"/>
      <c r="U995" s="178"/>
      <c r="V995" s="178"/>
      <c r="W995" s="176"/>
      <c r="X995" s="176"/>
      <c r="Y995" s="176"/>
      <c r="Z995" s="176"/>
      <c r="AA995" s="176"/>
      <c r="AB995" s="176"/>
      <c r="AC995" s="316"/>
      <c r="AD995" s="316"/>
      <c r="AE995" s="176"/>
      <c r="AF995" s="176"/>
      <c r="AG995" s="317">
        <v>2025</v>
      </c>
      <c r="AH995" s="158"/>
      <c r="AI995" s="175"/>
      <c r="AJ995" s="162"/>
      <c r="AK995" s="15">
        <f t="shared" si="265"/>
        <v>932</v>
      </c>
      <c r="AL995" s="15" t="s">
        <v>155</v>
      </c>
      <c r="AM995" s="15" t="str">
        <f t="shared" si="268"/>
        <v>932.</v>
      </c>
      <c r="AN995" s="179"/>
      <c r="AO995" s="16"/>
      <c r="AP995" s="16"/>
    </row>
    <row r="996" spans="1:42" ht="22.5" hidden="1" customHeight="1" x14ac:dyDescent="0.25">
      <c r="A996" s="83" t="str">
        <f>AM996</f>
        <v>933.</v>
      </c>
      <c r="B996" s="26">
        <v>2137</v>
      </c>
      <c r="C996" s="42" t="s">
        <v>442</v>
      </c>
      <c r="D996" s="26">
        <v>1969</v>
      </c>
      <c r="E996" s="135" t="s">
        <v>2957</v>
      </c>
      <c r="F996" s="135" t="s">
        <v>2958</v>
      </c>
      <c r="G996" s="32">
        <v>5</v>
      </c>
      <c r="H996" s="32">
        <v>3</v>
      </c>
      <c r="I996" s="176">
        <v>3038.7</v>
      </c>
      <c r="J996" s="176">
        <v>1345.7</v>
      </c>
      <c r="K996" s="176">
        <v>1345.7</v>
      </c>
      <c r="L996" s="32">
        <v>89</v>
      </c>
      <c r="M996" s="176">
        <f>R996+T996+V996+X996+Z996+AB996+AE996+AF996</f>
        <v>560373</v>
      </c>
      <c r="N996" s="176"/>
      <c r="O996" s="176"/>
      <c r="P996" s="176"/>
      <c r="Q996" s="176">
        <f>M996</f>
        <v>560373</v>
      </c>
      <c r="R996" s="176">
        <v>560373</v>
      </c>
      <c r="S996" s="32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317">
        <v>2025</v>
      </c>
      <c r="AH996" s="158"/>
      <c r="AI996" s="175"/>
      <c r="AJ996" s="162"/>
      <c r="AK996" s="15">
        <f t="shared" si="265"/>
        <v>933</v>
      </c>
      <c r="AL996" s="15" t="s">
        <v>155</v>
      </c>
      <c r="AM996" s="15" t="str">
        <f t="shared" si="268"/>
        <v>933.</v>
      </c>
      <c r="AN996" s="179"/>
      <c r="AO996" s="16"/>
      <c r="AP996" s="16"/>
    </row>
    <row r="997" spans="1:42" ht="22.5" hidden="1" customHeight="1" x14ac:dyDescent="0.25">
      <c r="A997" s="83" t="str">
        <f>AM997</f>
        <v>934.</v>
      </c>
      <c r="B997" s="26">
        <v>2193</v>
      </c>
      <c r="C997" s="42" t="s">
        <v>2975</v>
      </c>
      <c r="D997" s="26">
        <v>1950</v>
      </c>
      <c r="E997" s="135" t="s">
        <v>2957</v>
      </c>
      <c r="F997" s="83" t="s">
        <v>2959</v>
      </c>
      <c r="G997" s="32">
        <v>2</v>
      </c>
      <c r="H997" s="32">
        <v>2</v>
      </c>
      <c r="I997" s="176">
        <v>988.6</v>
      </c>
      <c r="J997" s="176">
        <v>913.4</v>
      </c>
      <c r="K997" s="176">
        <v>913.4</v>
      </c>
      <c r="L997" s="32">
        <v>15</v>
      </c>
      <c r="M997" s="176">
        <f>R997+T997+V997+X997+Z997+AB997+AE997+AF997</f>
        <v>5770141</v>
      </c>
      <c r="N997" s="176"/>
      <c r="O997" s="176"/>
      <c r="P997" s="176"/>
      <c r="Q997" s="176">
        <f>M997</f>
        <v>5770141</v>
      </c>
      <c r="R997" s="176"/>
      <c r="S997" s="32"/>
      <c r="T997" s="176"/>
      <c r="U997" s="176">
        <v>767</v>
      </c>
      <c r="V997" s="176">
        <f>U997*7523</f>
        <v>5770141</v>
      </c>
      <c r="W997" s="176"/>
      <c r="X997" s="176"/>
      <c r="Y997" s="176"/>
      <c r="Z997" s="176"/>
      <c r="AA997" s="178"/>
      <c r="AB997" s="178"/>
      <c r="AC997" s="176"/>
      <c r="AD997" s="176"/>
      <c r="AE997" s="176"/>
      <c r="AF997" s="176"/>
      <c r="AG997" s="317">
        <v>2025</v>
      </c>
      <c r="AH997" s="158"/>
      <c r="AI997" s="175"/>
      <c r="AJ997" s="162"/>
      <c r="AK997" s="15">
        <f t="shared" si="265"/>
        <v>934</v>
      </c>
      <c r="AL997" s="15" t="s">
        <v>155</v>
      </c>
      <c r="AM997" s="15" t="str">
        <f t="shared" si="268"/>
        <v>934.</v>
      </c>
      <c r="AN997" s="179"/>
      <c r="AO997" s="16"/>
      <c r="AP997" s="16"/>
    </row>
    <row r="998" spans="1:42" ht="22.5" customHeight="1" x14ac:dyDescent="0.25">
      <c r="A998" s="83" t="s">
        <v>3154</v>
      </c>
      <c r="B998" s="199">
        <v>1983</v>
      </c>
      <c r="C998" s="40" t="s">
        <v>460</v>
      </c>
      <c r="D998" s="199">
        <v>1978</v>
      </c>
      <c r="E998" s="198" t="s">
        <v>2957</v>
      </c>
      <c r="F998" s="198" t="s">
        <v>2959</v>
      </c>
      <c r="G998" s="199">
        <v>2</v>
      </c>
      <c r="H998" s="199">
        <v>3</v>
      </c>
      <c r="I998" s="360">
        <v>1032.5999999999999</v>
      </c>
      <c r="J998" s="200">
        <v>935.1</v>
      </c>
      <c r="K998" s="360">
        <v>935.1</v>
      </c>
      <c r="L998" s="199">
        <v>42</v>
      </c>
      <c r="M998" s="178">
        <f>R998+T998+V998+X998+Z998+AB998+AE998+AF998</f>
        <v>2351661</v>
      </c>
      <c r="N998" s="178"/>
      <c r="O998" s="178"/>
      <c r="P998" s="178"/>
      <c r="Q998" s="176">
        <f>M998</f>
        <v>2351661</v>
      </c>
      <c r="R998" s="178"/>
      <c r="S998" s="26"/>
      <c r="T998" s="178"/>
      <c r="U998" s="178">
        <v>663</v>
      </c>
      <c r="V998" s="178">
        <f>U998*3547</f>
        <v>2351661</v>
      </c>
      <c r="W998" s="178"/>
      <c r="X998" s="178"/>
      <c r="Y998" s="178"/>
      <c r="Z998" s="178"/>
      <c r="AA998" s="178"/>
      <c r="AB998" s="178"/>
      <c r="AC998" s="178"/>
      <c r="AD998" s="178"/>
      <c r="AE998" s="178"/>
      <c r="AF998" s="178"/>
      <c r="AG998" s="375">
        <v>2025</v>
      </c>
      <c r="AH998" s="158"/>
      <c r="AI998" s="175"/>
      <c r="AJ998" s="162"/>
      <c r="AK998" s="203">
        <f ca="1">MAX(AK1112:AK1116)+1</f>
        <v>1051</v>
      </c>
      <c r="AL998" s="203" t="s">
        <v>155</v>
      </c>
      <c r="AM998" s="203" t="str">
        <f ca="1">CONCATENATE(AK998,AL998)</f>
        <v>1051.</v>
      </c>
      <c r="AN998" s="179"/>
      <c r="AO998" s="15"/>
      <c r="AP998" s="16"/>
    </row>
    <row r="999" spans="1:42" s="35" customFormat="1" ht="22.5" hidden="1" customHeight="1" x14ac:dyDescent="0.25">
      <c r="A999" s="85"/>
      <c r="B999" s="56"/>
      <c r="C999" s="169" t="s">
        <v>1203</v>
      </c>
      <c r="D999" s="26"/>
      <c r="E999" s="135"/>
      <c r="F999" s="135"/>
      <c r="G999" s="32"/>
      <c r="H999" s="32"/>
      <c r="I999" s="174">
        <f>SUM(I1000:I1016)</f>
        <v>71426.7</v>
      </c>
      <c r="J999" s="174">
        <f t="shared" ref="J999:Z999" si="273">SUM(J1000:J1016)</f>
        <v>60747.799999999988</v>
      </c>
      <c r="K999" s="174">
        <f t="shared" si="273"/>
        <v>61632.599999999991</v>
      </c>
      <c r="L999" s="123">
        <f t="shared" si="273"/>
        <v>3440</v>
      </c>
      <c r="M999" s="174">
        <f t="shared" si="273"/>
        <v>85157972.099999994</v>
      </c>
      <c r="N999" s="174"/>
      <c r="O999" s="174"/>
      <c r="P999" s="174"/>
      <c r="Q999" s="174">
        <f>M999</f>
        <v>85157972.099999994</v>
      </c>
      <c r="R999" s="174">
        <f t="shared" si="273"/>
        <v>41831985.100000001</v>
      </c>
      <c r="S999" s="123"/>
      <c r="T999" s="174"/>
      <c r="U999" s="174">
        <f t="shared" si="273"/>
        <v>7455</v>
      </c>
      <c r="V999" s="174">
        <f t="shared" si="273"/>
        <v>26442885</v>
      </c>
      <c r="W999" s="174"/>
      <c r="X999" s="174"/>
      <c r="Y999" s="174">
        <f t="shared" si="273"/>
        <v>8511</v>
      </c>
      <c r="Z999" s="174">
        <f t="shared" si="273"/>
        <v>16883102</v>
      </c>
      <c r="AA999" s="174"/>
      <c r="AB999" s="174"/>
      <c r="AC999" s="174"/>
      <c r="AD999" s="174"/>
      <c r="AE999" s="174"/>
      <c r="AF999" s="174"/>
      <c r="AG999" s="189"/>
      <c r="AH999" s="158"/>
      <c r="AI999" s="175"/>
      <c r="AJ999" s="158"/>
      <c r="AK999" s="15"/>
      <c r="AL999" s="15"/>
      <c r="AM999" s="15"/>
      <c r="AN999" s="190"/>
      <c r="AP999" s="16"/>
    </row>
    <row r="1000" spans="1:42" ht="22.5" hidden="1" customHeight="1" x14ac:dyDescent="0.25">
      <c r="A1000" s="83" t="str">
        <f t="shared" ref="A1000:A1016" ca="1" si="274">AM1000</f>
        <v>935.</v>
      </c>
      <c r="B1000" s="26">
        <v>1857</v>
      </c>
      <c r="C1000" s="40" t="s">
        <v>1567</v>
      </c>
      <c r="D1000" s="26">
        <v>1982</v>
      </c>
      <c r="E1000" s="135" t="s">
        <v>2957</v>
      </c>
      <c r="F1000" s="135" t="s">
        <v>2958</v>
      </c>
      <c r="G1000" s="32">
        <v>5</v>
      </c>
      <c r="H1000" s="32">
        <v>3</v>
      </c>
      <c r="I1000" s="176">
        <v>4559.8</v>
      </c>
      <c r="J1000" s="176">
        <v>3235.4</v>
      </c>
      <c r="K1000" s="176">
        <v>3235.4</v>
      </c>
      <c r="L1000" s="32">
        <v>163</v>
      </c>
      <c r="M1000" s="176">
        <f t="shared" ref="M1000:M1014" si="275">R1000+T1000+V1000+X1000+Z1000+AB1000+AE1000+AF1000</f>
        <v>3156830</v>
      </c>
      <c r="N1000" s="178"/>
      <c r="O1000" s="178"/>
      <c r="P1000" s="178"/>
      <c r="Q1000" s="176">
        <f t="shared" ref="Q1000:Q1014" si="276">M1000</f>
        <v>3156830</v>
      </c>
      <c r="R1000" s="178"/>
      <c r="S1000" s="26"/>
      <c r="T1000" s="178"/>
      <c r="U1000" s="178">
        <v>890</v>
      </c>
      <c r="V1000" s="178">
        <f>U1000*3547</f>
        <v>3156830</v>
      </c>
      <c r="W1000" s="178"/>
      <c r="X1000" s="178"/>
      <c r="Y1000" s="178"/>
      <c r="Z1000" s="178"/>
      <c r="AA1000" s="178"/>
      <c r="AB1000" s="178"/>
      <c r="AC1000" s="178"/>
      <c r="AD1000" s="178"/>
      <c r="AE1000" s="178"/>
      <c r="AF1000" s="178"/>
      <c r="AG1000" s="317">
        <v>2025</v>
      </c>
      <c r="AH1000" s="158"/>
      <c r="AI1000" s="175"/>
      <c r="AJ1000" s="162"/>
      <c r="AK1000" s="15">
        <f ca="1">MAX(AK994:AK999)+1</f>
        <v>935</v>
      </c>
      <c r="AL1000" s="15" t="s">
        <v>155</v>
      </c>
      <c r="AM1000" s="15" t="str">
        <f t="shared" ca="1" si="268"/>
        <v>935.</v>
      </c>
      <c r="AN1000" s="179"/>
      <c r="AO1000" s="16"/>
      <c r="AP1000" s="16"/>
    </row>
    <row r="1001" spans="1:42" ht="22.5" hidden="1" customHeight="1" x14ac:dyDescent="0.25">
      <c r="A1001" s="83" t="str">
        <f t="shared" ca="1" si="274"/>
        <v>936.</v>
      </c>
      <c r="B1001" s="26">
        <v>1859</v>
      </c>
      <c r="C1001" s="28" t="s">
        <v>1201</v>
      </c>
      <c r="D1001" s="26">
        <v>1981</v>
      </c>
      <c r="E1001" s="83" t="s">
        <v>2957</v>
      </c>
      <c r="F1001" s="83" t="s">
        <v>2958</v>
      </c>
      <c r="G1001" s="26">
        <v>5</v>
      </c>
      <c r="H1001" s="26">
        <v>4</v>
      </c>
      <c r="I1001" s="178">
        <v>4447.8999999999996</v>
      </c>
      <c r="J1001" s="176">
        <v>3370.3</v>
      </c>
      <c r="K1001" s="178">
        <v>3370.3</v>
      </c>
      <c r="L1001" s="26">
        <v>187</v>
      </c>
      <c r="M1001" s="178">
        <f t="shared" si="275"/>
        <v>2968839</v>
      </c>
      <c r="N1001" s="178"/>
      <c r="O1001" s="178"/>
      <c r="P1001" s="178"/>
      <c r="Q1001" s="176">
        <f t="shared" si="276"/>
        <v>2968839</v>
      </c>
      <c r="R1001" s="178"/>
      <c r="S1001" s="26"/>
      <c r="T1001" s="178"/>
      <c r="U1001" s="178">
        <v>837</v>
      </c>
      <c r="V1001" s="178">
        <f>U1001*3547</f>
        <v>2968839</v>
      </c>
      <c r="W1001" s="178"/>
      <c r="X1001" s="178"/>
      <c r="Y1001" s="178"/>
      <c r="Z1001" s="178"/>
      <c r="AA1001" s="178"/>
      <c r="AB1001" s="178"/>
      <c r="AC1001" s="178"/>
      <c r="AD1001" s="178"/>
      <c r="AE1001" s="178"/>
      <c r="AF1001" s="178"/>
      <c r="AG1001" s="317">
        <v>2025</v>
      </c>
      <c r="AH1001" s="158"/>
      <c r="AI1001" s="175"/>
      <c r="AJ1001" s="162"/>
      <c r="AK1001" s="15">
        <f ca="1">MAX(AK995:AK1000)+1</f>
        <v>936</v>
      </c>
      <c r="AL1001" s="15" t="s">
        <v>155</v>
      </c>
      <c r="AM1001" s="15" t="str">
        <f t="shared" ca="1" si="268"/>
        <v>936.</v>
      </c>
      <c r="AN1001" s="179"/>
      <c r="AO1001" s="16"/>
      <c r="AP1001" s="16"/>
    </row>
    <row r="1002" spans="1:42" ht="22.5" hidden="1" customHeight="1" x14ac:dyDescent="0.25">
      <c r="A1002" s="83" t="str">
        <f t="shared" ca="1" si="274"/>
        <v>937.</v>
      </c>
      <c r="B1002" s="26">
        <v>1976</v>
      </c>
      <c r="C1002" s="40" t="s">
        <v>1159</v>
      </c>
      <c r="D1002" s="26">
        <v>1986</v>
      </c>
      <c r="E1002" s="83" t="s">
        <v>2957</v>
      </c>
      <c r="F1002" s="83" t="s">
        <v>2959</v>
      </c>
      <c r="G1002" s="26">
        <v>5</v>
      </c>
      <c r="H1002" s="26">
        <v>6</v>
      </c>
      <c r="I1002" s="178">
        <v>4661.5</v>
      </c>
      <c r="J1002" s="176">
        <v>4227.7</v>
      </c>
      <c r="K1002" s="178">
        <v>4165.8999999999996</v>
      </c>
      <c r="L1002" s="26">
        <v>210</v>
      </c>
      <c r="M1002" s="176">
        <f t="shared" si="275"/>
        <v>3481530</v>
      </c>
      <c r="N1002" s="178"/>
      <c r="O1002" s="178"/>
      <c r="P1002" s="178"/>
      <c r="Q1002" s="176">
        <f t="shared" si="276"/>
        <v>3481530</v>
      </c>
      <c r="R1002" s="178">
        <v>3481530</v>
      </c>
      <c r="S1002" s="26"/>
      <c r="T1002" s="178"/>
      <c r="U1002" s="178"/>
      <c r="V1002" s="178"/>
      <c r="W1002" s="178"/>
      <c r="X1002" s="178"/>
      <c r="Y1002" s="178"/>
      <c r="Z1002" s="178"/>
      <c r="AA1002" s="178"/>
      <c r="AB1002" s="178"/>
      <c r="AC1002" s="178"/>
      <c r="AD1002" s="178"/>
      <c r="AE1002" s="178"/>
      <c r="AF1002" s="178"/>
      <c r="AG1002" s="317">
        <v>2025</v>
      </c>
      <c r="AH1002" s="158"/>
      <c r="AI1002" s="175"/>
      <c r="AJ1002" s="162"/>
      <c r="AK1002" s="15">
        <f ca="1">MAX(AK996:AK1001)+1</f>
        <v>937</v>
      </c>
      <c r="AL1002" s="15" t="s">
        <v>155</v>
      </c>
      <c r="AM1002" s="15" t="str">
        <f t="shared" ca="1" si="268"/>
        <v>937.</v>
      </c>
      <c r="AN1002" s="179"/>
      <c r="AO1002" s="16"/>
      <c r="AP1002" s="16"/>
    </row>
    <row r="1003" spans="1:42" ht="22.5" hidden="1" customHeight="1" x14ac:dyDescent="0.25">
      <c r="A1003" s="83" t="str">
        <f t="shared" ca="1" si="274"/>
        <v>938.</v>
      </c>
      <c r="B1003" s="26">
        <v>2006</v>
      </c>
      <c r="C1003" s="40" t="s">
        <v>1607</v>
      </c>
      <c r="D1003" s="26">
        <v>1978</v>
      </c>
      <c r="E1003" s="135" t="s">
        <v>2957</v>
      </c>
      <c r="F1003" s="135" t="s">
        <v>2958</v>
      </c>
      <c r="G1003" s="32">
        <v>5</v>
      </c>
      <c r="H1003" s="32">
        <v>6</v>
      </c>
      <c r="I1003" s="176">
        <v>3944.5</v>
      </c>
      <c r="J1003" s="176">
        <v>2666.4</v>
      </c>
      <c r="K1003" s="176">
        <v>3944.5</v>
      </c>
      <c r="L1003" s="32">
        <v>211</v>
      </c>
      <c r="M1003" s="178">
        <f t="shared" si="275"/>
        <v>6384600</v>
      </c>
      <c r="N1003" s="178"/>
      <c r="O1003" s="178"/>
      <c r="P1003" s="178"/>
      <c r="Q1003" s="176">
        <f t="shared" si="276"/>
        <v>6384600</v>
      </c>
      <c r="R1003" s="178"/>
      <c r="S1003" s="26"/>
      <c r="T1003" s="178"/>
      <c r="U1003" s="178">
        <v>1800</v>
      </c>
      <c r="V1003" s="178">
        <f>U1003*3547</f>
        <v>6384600</v>
      </c>
      <c r="W1003" s="178"/>
      <c r="X1003" s="178"/>
      <c r="Y1003" s="178"/>
      <c r="Z1003" s="178"/>
      <c r="AA1003" s="178"/>
      <c r="AB1003" s="178"/>
      <c r="AC1003" s="178"/>
      <c r="AD1003" s="178"/>
      <c r="AE1003" s="178"/>
      <c r="AF1003" s="178"/>
      <c r="AG1003" s="317">
        <v>2025</v>
      </c>
      <c r="AH1003" s="158"/>
      <c r="AI1003" s="175"/>
      <c r="AJ1003" s="162"/>
      <c r="AK1003" s="15">
        <f ca="1">MAX(AK997:AK1002)+1</f>
        <v>938</v>
      </c>
      <c r="AL1003" s="15" t="s">
        <v>155</v>
      </c>
      <c r="AM1003" s="15" t="str">
        <f t="shared" ca="1" si="268"/>
        <v>938.</v>
      </c>
      <c r="AN1003" s="179"/>
      <c r="AO1003" s="16"/>
      <c r="AP1003" s="16"/>
    </row>
    <row r="1004" spans="1:42" ht="22.5" hidden="1" customHeight="1" x14ac:dyDescent="0.25">
      <c r="A1004" s="83" t="str">
        <f t="shared" ca="1" si="274"/>
        <v>939.</v>
      </c>
      <c r="B1004" s="26">
        <v>2007</v>
      </c>
      <c r="C1004" s="40" t="s">
        <v>466</v>
      </c>
      <c r="D1004" s="26">
        <v>1981</v>
      </c>
      <c r="E1004" s="83" t="s">
        <v>2957</v>
      </c>
      <c r="F1004" s="83" t="s">
        <v>2958</v>
      </c>
      <c r="G1004" s="26">
        <v>5</v>
      </c>
      <c r="H1004" s="26">
        <v>6</v>
      </c>
      <c r="I1004" s="178">
        <v>4724.8</v>
      </c>
      <c r="J1004" s="176">
        <v>3211.8</v>
      </c>
      <c r="K1004" s="178">
        <v>3211.8</v>
      </c>
      <c r="L1004" s="26">
        <v>259</v>
      </c>
      <c r="M1004" s="178">
        <f t="shared" si="275"/>
        <v>5718336</v>
      </c>
      <c r="N1004" s="178"/>
      <c r="O1004" s="178"/>
      <c r="P1004" s="178"/>
      <c r="Q1004" s="176">
        <f t="shared" si="276"/>
        <v>5718336</v>
      </c>
      <c r="R1004" s="178">
        <v>5718336</v>
      </c>
      <c r="S1004" s="26"/>
      <c r="T1004" s="178"/>
      <c r="U1004" s="178"/>
      <c r="V1004" s="178"/>
      <c r="W1004" s="178"/>
      <c r="X1004" s="178"/>
      <c r="Y1004" s="178"/>
      <c r="Z1004" s="178"/>
      <c r="AA1004" s="178"/>
      <c r="AB1004" s="178"/>
      <c r="AC1004" s="178"/>
      <c r="AD1004" s="178"/>
      <c r="AE1004" s="178"/>
      <c r="AF1004" s="178"/>
      <c r="AG1004" s="317">
        <v>2025</v>
      </c>
      <c r="AH1004" s="158"/>
      <c r="AI1004" s="175"/>
      <c r="AJ1004" s="162"/>
      <c r="AK1004" s="15">
        <f t="shared" ca="1" si="265"/>
        <v>939</v>
      </c>
      <c r="AL1004" s="15" t="s">
        <v>155</v>
      </c>
      <c r="AM1004" s="15" t="str">
        <f t="shared" ca="1" si="268"/>
        <v>939.</v>
      </c>
      <c r="AN1004" s="179"/>
      <c r="AO1004" s="15"/>
      <c r="AP1004" s="16"/>
    </row>
    <row r="1005" spans="1:42" ht="22.5" hidden="1" customHeight="1" x14ac:dyDescent="0.25">
      <c r="A1005" s="83" t="str">
        <f t="shared" ca="1" si="274"/>
        <v>940.</v>
      </c>
      <c r="B1005" s="26">
        <v>2012</v>
      </c>
      <c r="C1005" s="40" t="s">
        <v>1610</v>
      </c>
      <c r="D1005" s="26">
        <v>1989</v>
      </c>
      <c r="E1005" s="135" t="s">
        <v>2957</v>
      </c>
      <c r="F1005" s="83" t="s">
        <v>2959</v>
      </c>
      <c r="G1005" s="32">
        <v>5</v>
      </c>
      <c r="H1005" s="32">
        <v>4</v>
      </c>
      <c r="I1005" s="176">
        <v>2732.7</v>
      </c>
      <c r="J1005" s="176">
        <v>1646.8</v>
      </c>
      <c r="K1005" s="176">
        <v>1646.8</v>
      </c>
      <c r="L1005" s="32">
        <v>146</v>
      </c>
      <c r="M1005" s="178">
        <f t="shared" si="275"/>
        <v>4256400</v>
      </c>
      <c r="N1005" s="178"/>
      <c r="O1005" s="178"/>
      <c r="P1005" s="178"/>
      <c r="Q1005" s="176">
        <f t="shared" si="276"/>
        <v>4256400</v>
      </c>
      <c r="R1005" s="178"/>
      <c r="S1005" s="26"/>
      <c r="T1005" s="178"/>
      <c r="U1005" s="178">
        <v>1200</v>
      </c>
      <c r="V1005" s="178">
        <f>U1005*3547</f>
        <v>4256400</v>
      </c>
      <c r="W1005" s="178"/>
      <c r="X1005" s="178"/>
      <c r="Y1005" s="178"/>
      <c r="Z1005" s="178"/>
      <c r="AA1005" s="178"/>
      <c r="AB1005" s="178"/>
      <c r="AC1005" s="178"/>
      <c r="AD1005" s="178"/>
      <c r="AE1005" s="178"/>
      <c r="AF1005" s="178"/>
      <c r="AG1005" s="317">
        <v>2025</v>
      </c>
      <c r="AH1005" s="158"/>
      <c r="AI1005" s="175"/>
      <c r="AJ1005" s="162"/>
      <c r="AK1005" s="15">
        <f t="shared" ca="1" si="265"/>
        <v>940</v>
      </c>
      <c r="AL1005" s="15" t="s">
        <v>155</v>
      </c>
      <c r="AM1005" s="15" t="str">
        <f t="shared" ca="1" si="268"/>
        <v>940.</v>
      </c>
      <c r="AN1005" s="179"/>
      <c r="AO1005" s="16"/>
      <c r="AP1005" s="16"/>
    </row>
    <row r="1006" spans="1:42" ht="22.5" hidden="1" customHeight="1" x14ac:dyDescent="0.25">
      <c r="A1006" s="83" t="str">
        <f t="shared" ca="1" si="274"/>
        <v>941.</v>
      </c>
      <c r="B1006" s="26">
        <v>2026</v>
      </c>
      <c r="C1006" s="40" t="s">
        <v>1618</v>
      </c>
      <c r="D1006" s="26">
        <v>1980</v>
      </c>
      <c r="E1006" s="83" t="s">
        <v>2957</v>
      </c>
      <c r="F1006" s="83" t="s">
        <v>2958</v>
      </c>
      <c r="G1006" s="26">
        <v>5</v>
      </c>
      <c r="H1006" s="26">
        <v>7</v>
      </c>
      <c r="I1006" s="178">
        <v>5866.8</v>
      </c>
      <c r="J1006" s="178">
        <v>5866.8</v>
      </c>
      <c r="K1006" s="178">
        <v>5866.8</v>
      </c>
      <c r="L1006" s="26">
        <v>315</v>
      </c>
      <c r="M1006" s="178">
        <f t="shared" si="275"/>
        <v>4049850</v>
      </c>
      <c r="N1006" s="178"/>
      <c r="O1006" s="178"/>
      <c r="P1006" s="178"/>
      <c r="Q1006" s="176">
        <f t="shared" si="276"/>
        <v>4049850</v>
      </c>
      <c r="R1006" s="178"/>
      <c r="S1006" s="26"/>
      <c r="T1006" s="178"/>
      <c r="U1006" s="178"/>
      <c r="V1006" s="178"/>
      <c r="W1006" s="178"/>
      <c r="X1006" s="178"/>
      <c r="Y1006" s="178">
        <v>2850</v>
      </c>
      <c r="Z1006" s="178">
        <f>Y1006*1421</f>
        <v>4049850</v>
      </c>
      <c r="AA1006" s="178"/>
      <c r="AB1006" s="178"/>
      <c r="AC1006" s="178"/>
      <c r="AD1006" s="178"/>
      <c r="AE1006" s="178"/>
      <c r="AF1006" s="178"/>
      <c r="AG1006" s="317">
        <v>2025</v>
      </c>
      <c r="AH1006" s="158"/>
      <c r="AI1006" s="175"/>
      <c r="AJ1006" s="162"/>
      <c r="AK1006" s="15">
        <f t="shared" ca="1" si="265"/>
        <v>941</v>
      </c>
      <c r="AL1006" s="15" t="s">
        <v>155</v>
      </c>
      <c r="AM1006" s="15" t="str">
        <f t="shared" ca="1" si="268"/>
        <v>941.</v>
      </c>
      <c r="AN1006" s="179"/>
      <c r="AO1006" s="16"/>
      <c r="AP1006" s="16"/>
    </row>
    <row r="1007" spans="1:42" ht="22.5" hidden="1" customHeight="1" x14ac:dyDescent="0.25">
      <c r="A1007" s="83" t="str">
        <f t="shared" ca="1" si="274"/>
        <v>942.</v>
      </c>
      <c r="B1007" s="26">
        <v>2080</v>
      </c>
      <c r="C1007" s="40" t="s">
        <v>1632</v>
      </c>
      <c r="D1007" s="26">
        <v>1994</v>
      </c>
      <c r="E1007" s="83" t="s">
        <v>2957</v>
      </c>
      <c r="F1007" s="83" t="s">
        <v>2958</v>
      </c>
      <c r="G1007" s="26">
        <v>5</v>
      </c>
      <c r="H1007" s="26">
        <v>6</v>
      </c>
      <c r="I1007" s="178">
        <v>4764.8</v>
      </c>
      <c r="J1007" s="178">
        <v>4218.8</v>
      </c>
      <c r="K1007" s="178">
        <v>4218.8</v>
      </c>
      <c r="L1007" s="26">
        <v>203</v>
      </c>
      <c r="M1007" s="178">
        <f t="shared" si="275"/>
        <v>11776900</v>
      </c>
      <c r="N1007" s="178"/>
      <c r="O1007" s="178"/>
      <c r="P1007" s="178"/>
      <c r="Q1007" s="176">
        <f t="shared" si="276"/>
        <v>11776900</v>
      </c>
      <c r="R1007" s="178">
        <v>11776900</v>
      </c>
      <c r="S1007" s="26"/>
      <c r="T1007" s="178"/>
      <c r="U1007" s="178"/>
      <c r="V1007" s="178"/>
      <c r="W1007" s="178"/>
      <c r="X1007" s="178"/>
      <c r="Y1007" s="178"/>
      <c r="Z1007" s="178"/>
      <c r="AA1007" s="178"/>
      <c r="AB1007" s="178"/>
      <c r="AC1007" s="178"/>
      <c r="AD1007" s="178"/>
      <c r="AE1007" s="178"/>
      <c r="AF1007" s="178"/>
      <c r="AG1007" s="317">
        <v>2025</v>
      </c>
      <c r="AH1007" s="158"/>
      <c r="AI1007" s="175"/>
      <c r="AJ1007" s="162"/>
      <c r="AK1007" s="15">
        <f t="shared" ca="1" si="265"/>
        <v>942</v>
      </c>
      <c r="AL1007" s="15" t="s">
        <v>155</v>
      </c>
      <c r="AM1007" s="15" t="str">
        <f t="shared" ca="1" si="268"/>
        <v>942.</v>
      </c>
      <c r="AN1007" s="179"/>
      <c r="AO1007" s="16"/>
      <c r="AP1007" s="16"/>
    </row>
    <row r="1008" spans="1:42" ht="22.5" hidden="1" customHeight="1" x14ac:dyDescent="0.25">
      <c r="A1008" s="83" t="str">
        <f t="shared" ca="1" si="274"/>
        <v>943.</v>
      </c>
      <c r="B1008" s="26">
        <v>2088</v>
      </c>
      <c r="C1008" s="40" t="s">
        <v>3108</v>
      </c>
      <c r="D1008" s="26">
        <v>1987</v>
      </c>
      <c r="E1008" s="83" t="s">
        <v>2957</v>
      </c>
      <c r="F1008" s="83" t="s">
        <v>2959</v>
      </c>
      <c r="G1008" s="26">
        <v>5</v>
      </c>
      <c r="H1008" s="26">
        <v>7</v>
      </c>
      <c r="I1008" s="178">
        <v>5337.7</v>
      </c>
      <c r="J1008" s="178">
        <v>4808.5</v>
      </c>
      <c r="K1008" s="178">
        <v>4808.5</v>
      </c>
      <c r="L1008" s="26">
        <v>238</v>
      </c>
      <c r="M1008" s="176">
        <f t="shared" si="275"/>
        <v>8729404</v>
      </c>
      <c r="N1008" s="176"/>
      <c r="O1008" s="176"/>
      <c r="P1008" s="176"/>
      <c r="Q1008" s="176">
        <f t="shared" si="276"/>
        <v>8729404</v>
      </c>
      <c r="R1008" s="176"/>
      <c r="S1008" s="32"/>
      <c r="T1008" s="176"/>
      <c r="U1008" s="178"/>
      <c r="V1008" s="178"/>
      <c r="W1008" s="176"/>
      <c r="X1008" s="176"/>
      <c r="Y1008" s="176">
        <v>2773</v>
      </c>
      <c r="Z1008" s="176">
        <f>Y1008*3148</f>
        <v>8729404</v>
      </c>
      <c r="AA1008" s="176"/>
      <c r="AB1008" s="176"/>
      <c r="AC1008" s="316"/>
      <c r="AD1008" s="316"/>
      <c r="AE1008" s="176"/>
      <c r="AF1008" s="176"/>
      <c r="AG1008" s="317">
        <v>2025</v>
      </c>
      <c r="AH1008" s="158"/>
      <c r="AI1008" s="175"/>
      <c r="AJ1008" s="162"/>
      <c r="AK1008" s="15">
        <f t="shared" ca="1" si="265"/>
        <v>943</v>
      </c>
      <c r="AL1008" s="15" t="s">
        <v>155</v>
      </c>
      <c r="AM1008" s="15" t="str">
        <f t="shared" ca="1" si="268"/>
        <v>943.</v>
      </c>
      <c r="AN1008" s="179"/>
      <c r="AO1008" s="16"/>
      <c r="AP1008" s="16"/>
    </row>
    <row r="1009" spans="1:16381" ht="22.5" hidden="1" customHeight="1" x14ac:dyDescent="0.25">
      <c r="A1009" s="83" t="str">
        <f t="shared" ca="1" si="274"/>
        <v>944.</v>
      </c>
      <c r="B1009" s="26">
        <v>2090</v>
      </c>
      <c r="C1009" s="40" t="s">
        <v>1633</v>
      </c>
      <c r="D1009" s="26">
        <v>1991</v>
      </c>
      <c r="E1009" s="83" t="s">
        <v>2957</v>
      </c>
      <c r="F1009" s="83" t="s">
        <v>2958</v>
      </c>
      <c r="G1009" s="26">
        <v>5</v>
      </c>
      <c r="H1009" s="26">
        <v>6</v>
      </c>
      <c r="I1009" s="178">
        <v>4837.3</v>
      </c>
      <c r="J1009" s="178">
        <v>4214.7</v>
      </c>
      <c r="K1009" s="178">
        <v>4214.7</v>
      </c>
      <c r="L1009" s="26">
        <v>205</v>
      </c>
      <c r="M1009" s="176">
        <f t="shared" si="275"/>
        <v>4259947</v>
      </c>
      <c r="N1009" s="176"/>
      <c r="O1009" s="176"/>
      <c r="P1009" s="176"/>
      <c r="Q1009" s="176">
        <f t="shared" si="276"/>
        <v>4259947</v>
      </c>
      <c r="R1009" s="176"/>
      <c r="S1009" s="32"/>
      <c r="T1009" s="176"/>
      <c r="U1009" s="178">
        <v>1201</v>
      </c>
      <c r="V1009" s="178">
        <f>U1009*3547</f>
        <v>4259947</v>
      </c>
      <c r="W1009" s="176"/>
      <c r="X1009" s="176"/>
      <c r="Y1009" s="176"/>
      <c r="Z1009" s="176"/>
      <c r="AA1009" s="176"/>
      <c r="AB1009" s="176"/>
      <c r="AC1009" s="316"/>
      <c r="AD1009" s="316"/>
      <c r="AE1009" s="176"/>
      <c r="AF1009" s="176"/>
      <c r="AG1009" s="317">
        <v>2025</v>
      </c>
      <c r="AH1009" s="158"/>
      <c r="AI1009" s="175"/>
      <c r="AJ1009" s="162"/>
      <c r="AK1009" s="15">
        <f t="shared" ca="1" si="265"/>
        <v>944</v>
      </c>
      <c r="AL1009" s="15" t="s">
        <v>155</v>
      </c>
      <c r="AM1009" s="15" t="str">
        <f t="shared" ca="1" si="268"/>
        <v>944.</v>
      </c>
      <c r="AN1009" s="179"/>
      <c r="AO1009" s="16"/>
      <c r="AP1009" s="16"/>
    </row>
    <row r="1010" spans="1:16381" ht="22.5" hidden="1" customHeight="1" x14ac:dyDescent="0.25">
      <c r="A1010" s="83" t="str">
        <f t="shared" ca="1" si="274"/>
        <v>945.</v>
      </c>
      <c r="B1010" s="26">
        <v>2092</v>
      </c>
      <c r="C1010" s="42" t="s">
        <v>432</v>
      </c>
      <c r="D1010" s="26">
        <v>1977</v>
      </c>
      <c r="E1010" s="135" t="s">
        <v>2957</v>
      </c>
      <c r="F1010" s="83" t="s">
        <v>2959</v>
      </c>
      <c r="G1010" s="32">
        <v>5</v>
      </c>
      <c r="H1010" s="32">
        <v>6</v>
      </c>
      <c r="I1010" s="176">
        <v>4655</v>
      </c>
      <c r="J1010" s="176">
        <v>4590.2</v>
      </c>
      <c r="K1010" s="176">
        <v>4258.7</v>
      </c>
      <c r="L1010" s="32">
        <v>212</v>
      </c>
      <c r="M1010" s="176">
        <f t="shared" si="275"/>
        <v>10535372.6</v>
      </c>
      <c r="N1010" s="176"/>
      <c r="O1010" s="176"/>
      <c r="P1010" s="176"/>
      <c r="Q1010" s="176">
        <f t="shared" si="276"/>
        <v>10535372.6</v>
      </c>
      <c r="R1010" s="176">
        <f>9229028.6+1306344</f>
        <v>10535372.6</v>
      </c>
      <c r="S1010" s="32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317">
        <v>2025</v>
      </c>
      <c r="AH1010" s="158"/>
      <c r="AI1010" s="175"/>
      <c r="AJ1010" s="162"/>
      <c r="AK1010" s="15">
        <f t="shared" ca="1" si="265"/>
        <v>945</v>
      </c>
      <c r="AL1010" s="15" t="s">
        <v>155</v>
      </c>
      <c r="AM1010" s="15" t="str">
        <f t="shared" ca="1" si="268"/>
        <v>945.</v>
      </c>
      <c r="AN1010" s="179"/>
      <c r="AO1010" s="16"/>
      <c r="AP1010" s="16"/>
    </row>
    <row r="1011" spans="1:16381" ht="22.5" hidden="1" customHeight="1" x14ac:dyDescent="0.25">
      <c r="A1011" s="83" t="str">
        <f t="shared" ca="1" si="274"/>
        <v>946.</v>
      </c>
      <c r="B1011" s="26">
        <v>2098</v>
      </c>
      <c r="C1011" s="40" t="s">
        <v>1635</v>
      </c>
      <c r="D1011" s="26">
        <v>1981</v>
      </c>
      <c r="E1011" s="83" t="s">
        <v>2957</v>
      </c>
      <c r="F1011" s="83" t="s">
        <v>2959</v>
      </c>
      <c r="G1011" s="26">
        <v>5</v>
      </c>
      <c r="H1011" s="26">
        <v>6</v>
      </c>
      <c r="I1011" s="178">
        <v>4496.7</v>
      </c>
      <c r="J1011" s="178">
        <v>4045.9</v>
      </c>
      <c r="K1011" s="178">
        <v>4045.9</v>
      </c>
      <c r="L1011" s="26">
        <v>195</v>
      </c>
      <c r="M1011" s="178">
        <f t="shared" si="275"/>
        <v>9358574.5</v>
      </c>
      <c r="N1011" s="178"/>
      <c r="O1011" s="178"/>
      <c r="P1011" s="178"/>
      <c r="Q1011" s="176">
        <f t="shared" si="276"/>
        <v>9358574.5</v>
      </c>
      <c r="R1011" s="178">
        <v>9358574.5</v>
      </c>
      <c r="S1011" s="26"/>
      <c r="T1011" s="178"/>
      <c r="U1011" s="178"/>
      <c r="V1011" s="178"/>
      <c r="W1011" s="178"/>
      <c r="X1011" s="178"/>
      <c r="Y1011" s="178"/>
      <c r="Z1011" s="178"/>
      <c r="AA1011" s="178"/>
      <c r="AB1011" s="178"/>
      <c r="AC1011" s="178"/>
      <c r="AD1011" s="178"/>
      <c r="AE1011" s="178"/>
      <c r="AF1011" s="178"/>
      <c r="AG1011" s="317">
        <v>2025</v>
      </c>
      <c r="AH1011" s="158"/>
      <c r="AI1011" s="175"/>
      <c r="AJ1011" s="162"/>
      <c r="AK1011" s="15">
        <f t="shared" ca="1" si="265"/>
        <v>946</v>
      </c>
      <c r="AL1011" s="15" t="s">
        <v>155</v>
      </c>
      <c r="AM1011" s="15" t="str">
        <f t="shared" ca="1" si="268"/>
        <v>946.</v>
      </c>
      <c r="AN1011" s="179"/>
      <c r="AO1011" s="16"/>
      <c r="AP1011" s="16"/>
    </row>
    <row r="1012" spans="1:16381" ht="22.5" hidden="1" customHeight="1" x14ac:dyDescent="0.25">
      <c r="A1012" s="83" t="str">
        <f t="shared" ca="1" si="274"/>
        <v>947.</v>
      </c>
      <c r="B1012" s="26">
        <v>2102</v>
      </c>
      <c r="C1012" s="40" t="s">
        <v>1636</v>
      </c>
      <c r="D1012" s="26">
        <v>1978</v>
      </c>
      <c r="E1012" s="135" t="s">
        <v>2957</v>
      </c>
      <c r="F1012" s="83" t="s">
        <v>2959</v>
      </c>
      <c r="G1012" s="32">
        <v>5</v>
      </c>
      <c r="H1012" s="32">
        <v>2</v>
      </c>
      <c r="I1012" s="176">
        <v>1897.7</v>
      </c>
      <c r="J1012" s="176">
        <v>1732.7</v>
      </c>
      <c r="K1012" s="176">
        <v>1732.7</v>
      </c>
      <c r="L1012" s="32">
        <v>115</v>
      </c>
      <c r="M1012" s="176">
        <f t="shared" si="275"/>
        <v>2153033</v>
      </c>
      <c r="N1012" s="178"/>
      <c r="O1012" s="178"/>
      <c r="P1012" s="178"/>
      <c r="Q1012" s="176">
        <f t="shared" si="276"/>
        <v>2153033</v>
      </c>
      <c r="R1012" s="178">
        <v>422097</v>
      </c>
      <c r="S1012" s="26"/>
      <c r="T1012" s="178"/>
      <c r="U1012" s="178">
        <v>488</v>
      </c>
      <c r="V1012" s="178">
        <f>U1012*3547</f>
        <v>1730936</v>
      </c>
      <c r="W1012" s="178"/>
      <c r="X1012" s="178"/>
      <c r="Y1012" s="178"/>
      <c r="Z1012" s="178"/>
      <c r="AA1012" s="178"/>
      <c r="AB1012" s="178"/>
      <c r="AC1012" s="316"/>
      <c r="AD1012" s="316"/>
      <c r="AE1012" s="178"/>
      <c r="AF1012" s="178"/>
      <c r="AG1012" s="317">
        <v>2025</v>
      </c>
      <c r="AH1012" s="158"/>
      <c r="AI1012" s="175"/>
      <c r="AJ1012" s="162"/>
      <c r="AK1012" s="15">
        <f t="shared" ca="1" si="265"/>
        <v>947</v>
      </c>
      <c r="AL1012" s="15" t="s">
        <v>155</v>
      </c>
      <c r="AM1012" s="15" t="str">
        <f t="shared" ca="1" si="268"/>
        <v>947.</v>
      </c>
      <c r="AN1012" s="179"/>
      <c r="AO1012" s="16"/>
      <c r="AP1012" s="16"/>
    </row>
    <row r="1013" spans="1:16381" ht="22.5" hidden="1" customHeight="1" x14ac:dyDescent="0.25">
      <c r="A1013" s="83" t="str">
        <f t="shared" ca="1" si="274"/>
        <v>948.</v>
      </c>
      <c r="B1013" s="26">
        <v>2103</v>
      </c>
      <c r="C1013" s="40" t="s">
        <v>2990</v>
      </c>
      <c r="D1013" s="26">
        <v>1982</v>
      </c>
      <c r="E1013" s="83" t="s">
        <v>2957</v>
      </c>
      <c r="F1013" s="83" t="s">
        <v>2959</v>
      </c>
      <c r="G1013" s="26">
        <v>5</v>
      </c>
      <c r="H1013" s="26">
        <v>3</v>
      </c>
      <c r="I1013" s="178">
        <v>2263</v>
      </c>
      <c r="J1013" s="176">
        <v>2040.7</v>
      </c>
      <c r="K1013" s="178">
        <v>2040.7</v>
      </c>
      <c r="L1013" s="26">
        <v>100</v>
      </c>
      <c r="M1013" s="178">
        <f t="shared" si="275"/>
        <v>539175</v>
      </c>
      <c r="N1013" s="178"/>
      <c r="O1013" s="178"/>
      <c r="P1013" s="178"/>
      <c r="Q1013" s="176">
        <f t="shared" si="276"/>
        <v>539175</v>
      </c>
      <c r="R1013" s="178">
        <v>539175</v>
      </c>
      <c r="S1013" s="26"/>
      <c r="T1013" s="178"/>
      <c r="U1013" s="178"/>
      <c r="V1013" s="178"/>
      <c r="W1013" s="178"/>
      <c r="X1013" s="178"/>
      <c r="Y1013" s="178"/>
      <c r="Z1013" s="178"/>
      <c r="AA1013" s="178"/>
      <c r="AB1013" s="178"/>
      <c r="AC1013" s="178"/>
      <c r="AD1013" s="178"/>
      <c r="AE1013" s="178"/>
      <c r="AF1013" s="178"/>
      <c r="AG1013" s="317">
        <v>2025</v>
      </c>
      <c r="AH1013" s="158"/>
      <c r="AI1013" s="175"/>
      <c r="AJ1013" s="162"/>
      <c r="AK1013" s="15">
        <f t="shared" ca="1" si="265"/>
        <v>948</v>
      </c>
      <c r="AL1013" s="15" t="s">
        <v>155</v>
      </c>
      <c r="AM1013" s="15" t="str">
        <f t="shared" ca="1" si="268"/>
        <v>948.</v>
      </c>
      <c r="AN1013" s="179"/>
      <c r="AO1013" s="15"/>
      <c r="AP1013" s="16"/>
    </row>
    <row r="1014" spans="1:16381" ht="22.5" hidden="1" customHeight="1" x14ac:dyDescent="0.25">
      <c r="A1014" s="83" t="str">
        <f t="shared" ca="1" si="274"/>
        <v>949.</v>
      </c>
      <c r="B1014" s="26">
        <v>2110</v>
      </c>
      <c r="C1014" s="40" t="s">
        <v>1638</v>
      </c>
      <c r="D1014" s="26">
        <v>1978</v>
      </c>
      <c r="E1014" s="83" t="s">
        <v>2957</v>
      </c>
      <c r="F1014" s="83" t="s">
        <v>2959</v>
      </c>
      <c r="G1014" s="26">
        <v>5</v>
      </c>
      <c r="H1014" s="26">
        <v>2</v>
      </c>
      <c r="I1014" s="178">
        <v>3779.5</v>
      </c>
      <c r="J1014" s="178">
        <v>3419.4</v>
      </c>
      <c r="K1014" s="178">
        <v>3419.4</v>
      </c>
      <c r="L1014" s="26">
        <v>143</v>
      </c>
      <c r="M1014" s="176">
        <f t="shared" si="275"/>
        <v>3685333</v>
      </c>
      <c r="N1014" s="176"/>
      <c r="O1014" s="176"/>
      <c r="P1014" s="176"/>
      <c r="Q1014" s="176">
        <f t="shared" si="276"/>
        <v>3685333</v>
      </c>
      <c r="R1014" s="176"/>
      <c r="S1014" s="32"/>
      <c r="T1014" s="176"/>
      <c r="U1014" s="178">
        <v>1039</v>
      </c>
      <c r="V1014" s="178">
        <f>U1014*3547</f>
        <v>3685333</v>
      </c>
      <c r="W1014" s="176"/>
      <c r="X1014" s="176"/>
      <c r="Y1014" s="176"/>
      <c r="Z1014" s="176"/>
      <c r="AA1014" s="176"/>
      <c r="AB1014" s="176"/>
      <c r="AC1014" s="316"/>
      <c r="AD1014" s="316"/>
      <c r="AE1014" s="176"/>
      <c r="AF1014" s="176"/>
      <c r="AG1014" s="317">
        <v>2025</v>
      </c>
      <c r="AH1014" s="158"/>
      <c r="AI1014" s="175"/>
      <c r="AJ1014" s="162"/>
      <c r="AK1014" s="15">
        <f t="shared" ca="1" si="265"/>
        <v>949</v>
      </c>
      <c r="AL1014" s="15" t="s">
        <v>155</v>
      </c>
      <c r="AM1014" s="15" t="str">
        <f t="shared" ca="1" si="268"/>
        <v>949.</v>
      </c>
      <c r="AN1014" s="179"/>
      <c r="AO1014" s="16"/>
      <c r="AP1014" s="16"/>
    </row>
    <row r="1015" spans="1:16381" ht="22.5" hidden="1" customHeight="1" x14ac:dyDescent="0.25">
      <c r="A1015" s="83" t="str">
        <f t="shared" ca="1" si="274"/>
        <v>950.</v>
      </c>
      <c r="B1015" s="26">
        <v>2119</v>
      </c>
      <c r="C1015" s="40" t="s">
        <v>1166</v>
      </c>
      <c r="D1015" s="26">
        <v>1983</v>
      </c>
      <c r="E1015" s="83" t="s">
        <v>2957</v>
      </c>
      <c r="F1015" s="83" t="s">
        <v>2958</v>
      </c>
      <c r="G1015" s="26">
        <v>5</v>
      </c>
      <c r="H1015" s="26">
        <v>8</v>
      </c>
      <c r="I1015" s="178">
        <v>4827.8</v>
      </c>
      <c r="J1015" s="176">
        <v>4206.2</v>
      </c>
      <c r="K1015" s="178">
        <v>4206.2</v>
      </c>
      <c r="L1015" s="26">
        <v>206</v>
      </c>
      <c r="M1015" s="176">
        <f t="shared" ref="M1015" si="277">R1015+T1015+V1015+X1015+Z1015+AB1015+AE1015+AF1015</f>
        <v>3244143</v>
      </c>
      <c r="N1015" s="178"/>
      <c r="O1015" s="178"/>
      <c r="P1015" s="178"/>
      <c r="Q1015" s="176">
        <f t="shared" ref="Q1015" si="278">M1015</f>
        <v>3244143</v>
      </c>
      <c r="R1015" s="178"/>
      <c r="S1015" s="26"/>
      <c r="T1015" s="178"/>
      <c r="U1015" s="178"/>
      <c r="V1015" s="178"/>
      <c r="W1015" s="178"/>
      <c r="X1015" s="178"/>
      <c r="Y1015" s="178">
        <v>2283</v>
      </c>
      <c r="Z1015" s="178">
        <f>Y1015*1421</f>
        <v>3244143</v>
      </c>
      <c r="AA1015" s="178"/>
      <c r="AB1015" s="178"/>
      <c r="AC1015" s="178"/>
      <c r="AD1015" s="178"/>
      <c r="AE1015" s="178"/>
      <c r="AF1015" s="178"/>
      <c r="AG1015" s="317">
        <v>2025</v>
      </c>
      <c r="AH1015" s="158"/>
      <c r="AI1015" s="175"/>
      <c r="AJ1015" s="162"/>
      <c r="AK1015" s="15">
        <f t="shared" ca="1" si="265"/>
        <v>950</v>
      </c>
      <c r="AL1015" s="15" t="s">
        <v>155</v>
      </c>
      <c r="AM1015" s="15" t="str">
        <f t="shared" ca="1" si="268"/>
        <v>950.</v>
      </c>
      <c r="AN1015" s="179"/>
      <c r="AO1015" s="16"/>
      <c r="AP1015" s="16"/>
    </row>
    <row r="1016" spans="1:16381" ht="22.5" hidden="1" customHeight="1" x14ac:dyDescent="0.25">
      <c r="A1016" s="83" t="str">
        <f t="shared" ca="1" si="274"/>
        <v>951.</v>
      </c>
      <c r="B1016" s="83">
        <v>2039</v>
      </c>
      <c r="C1016" s="48" t="s">
        <v>3116</v>
      </c>
      <c r="D1016" s="83">
        <v>1989</v>
      </c>
      <c r="E1016" s="83" t="s">
        <v>2957</v>
      </c>
      <c r="F1016" s="83" t="s">
        <v>2958</v>
      </c>
      <c r="G1016" s="83">
        <v>5</v>
      </c>
      <c r="H1016" s="83">
        <v>3</v>
      </c>
      <c r="I1016" s="178">
        <v>3629.2</v>
      </c>
      <c r="J1016" s="176">
        <v>3245.5</v>
      </c>
      <c r="K1016" s="178">
        <v>3245.5</v>
      </c>
      <c r="L1016" s="26">
        <v>332</v>
      </c>
      <c r="M1016" s="176">
        <f t="shared" ref="M1016" si="279">R1016+T1016+V1016+X1016+Z1016+AB1016+AE1016+AF1016</f>
        <v>859705</v>
      </c>
      <c r="N1016" s="178"/>
      <c r="O1016" s="178"/>
      <c r="P1016" s="178"/>
      <c r="Q1016" s="176">
        <f t="shared" ref="Q1016" si="280">M1016</f>
        <v>859705</v>
      </c>
      <c r="R1016" s="178"/>
      <c r="S1016" s="26"/>
      <c r="T1016" s="178"/>
      <c r="U1016" s="178"/>
      <c r="V1016" s="178"/>
      <c r="W1016" s="178"/>
      <c r="X1016" s="178"/>
      <c r="Y1016" s="178">
        <v>605</v>
      </c>
      <c r="Z1016" s="178">
        <f>Y1016*1421</f>
        <v>859705</v>
      </c>
      <c r="AA1016" s="178"/>
      <c r="AB1016" s="178"/>
      <c r="AC1016" s="178"/>
      <c r="AD1016" s="178"/>
      <c r="AE1016" s="178"/>
      <c r="AF1016" s="196"/>
      <c r="AG1016" s="182" t="s">
        <v>3113</v>
      </c>
      <c r="AH1016" s="161"/>
      <c r="AI1016" s="175"/>
      <c r="AJ1016" s="327"/>
      <c r="AK1016" s="15">
        <f t="shared" ca="1" si="265"/>
        <v>951</v>
      </c>
      <c r="AL1016" s="15" t="s">
        <v>155</v>
      </c>
      <c r="AM1016" s="15" t="str">
        <f t="shared" ca="1" si="268"/>
        <v>951.</v>
      </c>
      <c r="AN1016" s="179"/>
      <c r="AO1016" s="14"/>
      <c r="AP1016" s="16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4"/>
      <c r="FP1016" s="14"/>
      <c r="FQ1016" s="14"/>
      <c r="FR1016" s="14"/>
      <c r="FS1016" s="14"/>
      <c r="FT1016" s="14"/>
      <c r="FU1016" s="14"/>
      <c r="FV1016" s="14"/>
      <c r="FW1016" s="14"/>
      <c r="FX1016" s="14"/>
      <c r="FY1016" s="14"/>
      <c r="FZ1016" s="14"/>
      <c r="GA1016" s="14"/>
      <c r="GB1016" s="14"/>
      <c r="GC1016" s="14"/>
      <c r="GD1016" s="14"/>
      <c r="GE1016" s="14"/>
      <c r="GF1016" s="14"/>
      <c r="GG1016" s="14"/>
      <c r="GH1016" s="14"/>
      <c r="GI1016" s="14"/>
      <c r="GJ1016" s="14"/>
      <c r="GK1016" s="14"/>
      <c r="GL1016" s="14"/>
      <c r="GM1016" s="14"/>
      <c r="GN1016" s="14"/>
      <c r="GO1016" s="14"/>
      <c r="GP1016" s="14"/>
      <c r="GQ1016" s="14"/>
      <c r="GR1016" s="14"/>
      <c r="GS1016" s="14"/>
      <c r="GT1016" s="14"/>
      <c r="GU1016" s="14"/>
      <c r="GV1016" s="14"/>
      <c r="GW1016" s="14"/>
      <c r="GX1016" s="14"/>
      <c r="GY1016" s="14"/>
      <c r="GZ1016" s="14"/>
      <c r="HA1016" s="14"/>
      <c r="HB1016" s="14"/>
      <c r="HC1016" s="14"/>
      <c r="HD1016" s="14"/>
      <c r="HE1016" s="14"/>
      <c r="HF1016" s="14"/>
      <c r="HG1016" s="14"/>
      <c r="HH1016" s="14"/>
      <c r="HI1016" s="14"/>
      <c r="HJ1016" s="14"/>
      <c r="HK1016" s="14"/>
      <c r="HL1016" s="14"/>
      <c r="HM1016" s="14"/>
      <c r="HN1016" s="14"/>
      <c r="HO1016" s="14"/>
      <c r="HP1016" s="14"/>
      <c r="HQ1016" s="14"/>
      <c r="HR1016" s="14"/>
      <c r="HS1016" s="14"/>
      <c r="HT1016" s="14"/>
      <c r="HU1016" s="14"/>
      <c r="HV1016" s="14"/>
      <c r="HW1016" s="14"/>
      <c r="HX1016" s="14"/>
      <c r="HY1016" s="14"/>
      <c r="HZ1016" s="14"/>
      <c r="IA1016" s="14"/>
      <c r="IB1016" s="14"/>
      <c r="IC1016" s="14"/>
      <c r="ID1016" s="14"/>
      <c r="IE1016" s="14"/>
      <c r="IF1016" s="14"/>
      <c r="IG1016" s="14"/>
      <c r="IH1016" s="14"/>
      <c r="II1016" s="14"/>
      <c r="IJ1016" s="14"/>
      <c r="IK1016" s="14"/>
      <c r="IL1016" s="14"/>
      <c r="IM1016" s="14"/>
      <c r="IN1016" s="14"/>
      <c r="IO1016" s="14"/>
      <c r="IP1016" s="14"/>
      <c r="IQ1016" s="14"/>
      <c r="IR1016" s="14"/>
      <c r="IS1016" s="14"/>
      <c r="IT1016" s="14"/>
      <c r="IU1016" s="14"/>
      <c r="IV1016" s="14"/>
      <c r="IW1016" s="14"/>
      <c r="IX1016" s="14"/>
      <c r="IY1016" s="14"/>
      <c r="IZ1016" s="14"/>
      <c r="JA1016" s="14"/>
      <c r="JB1016" s="14"/>
      <c r="JC1016" s="14"/>
      <c r="JD1016" s="14"/>
      <c r="JE1016" s="14"/>
      <c r="JF1016" s="14"/>
      <c r="JG1016" s="14"/>
      <c r="JH1016" s="14"/>
      <c r="JI1016" s="14"/>
      <c r="JJ1016" s="14"/>
      <c r="JK1016" s="14"/>
      <c r="JL1016" s="14"/>
      <c r="JM1016" s="14"/>
      <c r="JN1016" s="14"/>
      <c r="JO1016" s="14"/>
      <c r="JP1016" s="14"/>
      <c r="JQ1016" s="14"/>
      <c r="JR1016" s="14"/>
      <c r="JS1016" s="14"/>
      <c r="JT1016" s="14"/>
      <c r="JU1016" s="14"/>
      <c r="JV1016" s="14"/>
      <c r="JW1016" s="14"/>
      <c r="JX1016" s="14"/>
      <c r="JY1016" s="14"/>
      <c r="JZ1016" s="14"/>
      <c r="KA1016" s="14"/>
      <c r="KB1016" s="14"/>
      <c r="KC1016" s="14"/>
      <c r="KD1016" s="14"/>
      <c r="KE1016" s="14"/>
      <c r="KF1016" s="14"/>
      <c r="KG1016" s="14"/>
      <c r="KH1016" s="14"/>
      <c r="KI1016" s="14"/>
      <c r="KJ1016" s="14"/>
      <c r="KK1016" s="14"/>
      <c r="KL1016" s="14"/>
      <c r="KM1016" s="14"/>
      <c r="KN1016" s="14"/>
      <c r="KO1016" s="14"/>
      <c r="KP1016" s="14"/>
      <c r="KQ1016" s="14"/>
      <c r="KR1016" s="14"/>
      <c r="KS1016" s="14"/>
      <c r="KT1016" s="14"/>
      <c r="KU1016" s="14"/>
      <c r="KV1016" s="14"/>
      <c r="KW1016" s="14"/>
      <c r="KX1016" s="14"/>
      <c r="KY1016" s="14"/>
      <c r="KZ1016" s="14"/>
      <c r="LA1016" s="14"/>
      <c r="LB1016" s="14"/>
      <c r="LC1016" s="14"/>
      <c r="LD1016" s="14"/>
      <c r="LE1016" s="14"/>
      <c r="LF1016" s="14"/>
      <c r="LG1016" s="14"/>
      <c r="LH1016" s="14"/>
      <c r="LI1016" s="14"/>
      <c r="LJ1016" s="14"/>
      <c r="LK1016" s="14"/>
      <c r="LL1016" s="14"/>
      <c r="LM1016" s="14"/>
      <c r="LN1016" s="14"/>
      <c r="LO1016" s="14"/>
      <c r="LP1016" s="14"/>
      <c r="LQ1016" s="14"/>
      <c r="LR1016" s="14"/>
      <c r="LS1016" s="14"/>
      <c r="LT1016" s="14"/>
      <c r="LU1016" s="14"/>
      <c r="LV1016" s="14"/>
      <c r="LW1016" s="14"/>
      <c r="LX1016" s="14"/>
      <c r="LY1016" s="14"/>
      <c r="LZ1016" s="14"/>
      <c r="MA1016" s="14"/>
      <c r="MB1016" s="14"/>
      <c r="MC1016" s="14"/>
      <c r="MD1016" s="14"/>
      <c r="ME1016" s="14"/>
      <c r="MF1016" s="14"/>
      <c r="MG1016" s="14"/>
      <c r="MH1016" s="14"/>
      <c r="MI1016" s="14"/>
      <c r="MJ1016" s="14"/>
      <c r="MK1016" s="14"/>
      <c r="ML1016" s="14"/>
      <c r="MM1016" s="14"/>
      <c r="MN1016" s="14"/>
      <c r="MO1016" s="14"/>
      <c r="MP1016" s="14"/>
      <c r="MQ1016" s="14"/>
      <c r="MR1016" s="14"/>
      <c r="MS1016" s="14"/>
      <c r="MT1016" s="14"/>
      <c r="MU1016" s="14"/>
      <c r="MV1016" s="14"/>
      <c r="MW1016" s="14"/>
      <c r="MX1016" s="14"/>
      <c r="MY1016" s="14"/>
      <c r="MZ1016" s="14"/>
      <c r="NA1016" s="14"/>
      <c r="NB1016" s="14"/>
      <c r="NC1016" s="14"/>
      <c r="ND1016" s="14"/>
      <c r="NE1016" s="14"/>
      <c r="NF1016" s="14"/>
      <c r="NG1016" s="14"/>
      <c r="NH1016" s="14"/>
      <c r="NI1016" s="14"/>
      <c r="NJ1016" s="14"/>
      <c r="NK1016" s="14"/>
      <c r="NL1016" s="14"/>
      <c r="NM1016" s="14"/>
      <c r="NN1016" s="14"/>
      <c r="NO1016" s="14"/>
      <c r="NP1016" s="14"/>
      <c r="NQ1016" s="14"/>
      <c r="NR1016" s="14"/>
      <c r="NS1016" s="14"/>
      <c r="NT1016" s="14"/>
      <c r="NU1016" s="14"/>
      <c r="NV1016" s="14"/>
      <c r="NW1016" s="14"/>
      <c r="NX1016" s="14"/>
      <c r="NY1016" s="14"/>
      <c r="NZ1016" s="14"/>
      <c r="OA1016" s="14"/>
      <c r="OB1016" s="14"/>
      <c r="OC1016" s="14"/>
      <c r="OD1016" s="14"/>
      <c r="OE1016" s="14"/>
      <c r="OF1016" s="14"/>
      <c r="OG1016" s="14"/>
      <c r="OH1016" s="14"/>
      <c r="OI1016" s="14"/>
      <c r="OJ1016" s="14"/>
      <c r="OK1016" s="14"/>
      <c r="OL1016" s="14"/>
      <c r="OM1016" s="14"/>
      <c r="ON1016" s="14"/>
      <c r="OO1016" s="14"/>
      <c r="OP1016" s="14"/>
      <c r="OQ1016" s="14"/>
      <c r="OR1016" s="14"/>
      <c r="OS1016" s="14"/>
      <c r="OT1016" s="14"/>
      <c r="OU1016" s="14"/>
      <c r="OV1016" s="14"/>
      <c r="OW1016" s="14"/>
      <c r="OX1016" s="14"/>
      <c r="OY1016" s="14"/>
      <c r="OZ1016" s="14"/>
      <c r="PA1016" s="14"/>
      <c r="PB1016" s="14"/>
      <c r="PC1016" s="14"/>
      <c r="PD1016" s="14"/>
      <c r="PE1016" s="14"/>
      <c r="PF1016" s="14"/>
      <c r="PG1016" s="14"/>
      <c r="PH1016" s="14"/>
      <c r="PI1016" s="14"/>
      <c r="PJ1016" s="14"/>
      <c r="PK1016" s="14"/>
      <c r="PL1016" s="14"/>
      <c r="PM1016" s="14"/>
      <c r="PN1016" s="14"/>
      <c r="PO1016" s="14"/>
      <c r="PP1016" s="14"/>
      <c r="PQ1016" s="14"/>
      <c r="PR1016" s="14"/>
      <c r="PS1016" s="14"/>
      <c r="PT1016" s="14"/>
      <c r="PU1016" s="14"/>
      <c r="PV1016" s="14"/>
      <c r="PW1016" s="14"/>
      <c r="PX1016" s="14"/>
      <c r="PY1016" s="14"/>
      <c r="PZ1016" s="14"/>
      <c r="QA1016" s="14"/>
      <c r="QB1016" s="14"/>
      <c r="QC1016" s="14"/>
      <c r="QD1016" s="14"/>
      <c r="QE1016" s="14"/>
      <c r="QF1016" s="14"/>
      <c r="QG1016" s="14"/>
      <c r="QH1016" s="14"/>
      <c r="QI1016" s="14"/>
      <c r="QJ1016" s="14"/>
      <c r="QK1016" s="14"/>
      <c r="QL1016" s="14"/>
      <c r="QM1016" s="14"/>
      <c r="QN1016" s="14"/>
      <c r="QO1016" s="14"/>
      <c r="QP1016" s="14"/>
      <c r="QQ1016" s="14"/>
      <c r="QR1016" s="14"/>
      <c r="QS1016" s="14"/>
      <c r="QT1016" s="14"/>
      <c r="QU1016" s="14"/>
      <c r="QV1016" s="14"/>
      <c r="QW1016" s="14"/>
      <c r="QX1016" s="14"/>
      <c r="QY1016" s="14"/>
      <c r="QZ1016" s="14"/>
      <c r="RA1016" s="14"/>
      <c r="RB1016" s="14"/>
      <c r="RC1016" s="14"/>
      <c r="RD1016" s="14"/>
      <c r="RE1016" s="14"/>
      <c r="RF1016" s="14"/>
      <c r="RG1016" s="14"/>
      <c r="RH1016" s="14"/>
      <c r="RI1016" s="14"/>
      <c r="RJ1016" s="14"/>
      <c r="RK1016" s="14"/>
      <c r="RL1016" s="14"/>
      <c r="RM1016" s="14"/>
      <c r="RN1016" s="14"/>
      <c r="RO1016" s="14"/>
      <c r="RP1016" s="14"/>
      <c r="RQ1016" s="14"/>
      <c r="RR1016" s="14"/>
      <c r="RS1016" s="14"/>
      <c r="RT1016" s="14"/>
      <c r="RU1016" s="14"/>
      <c r="RV1016" s="14"/>
      <c r="RW1016" s="14"/>
      <c r="RX1016" s="14"/>
      <c r="RY1016" s="14"/>
      <c r="RZ1016" s="14"/>
      <c r="SA1016" s="14"/>
      <c r="SB1016" s="14"/>
      <c r="SC1016" s="14"/>
      <c r="SD1016" s="14"/>
      <c r="SE1016" s="14"/>
      <c r="SF1016" s="14"/>
      <c r="SG1016" s="14"/>
      <c r="SH1016" s="14"/>
      <c r="SI1016" s="14"/>
      <c r="SJ1016" s="14"/>
      <c r="SK1016" s="14"/>
      <c r="SL1016" s="14"/>
      <c r="SM1016" s="14"/>
      <c r="SN1016" s="14"/>
      <c r="SO1016" s="14"/>
      <c r="SP1016" s="14"/>
      <c r="SQ1016" s="14"/>
      <c r="SR1016" s="14"/>
      <c r="SS1016" s="14"/>
      <c r="ST1016" s="14"/>
      <c r="SU1016" s="14"/>
      <c r="SV1016" s="14"/>
      <c r="SW1016" s="14"/>
      <c r="SX1016" s="14"/>
      <c r="SY1016" s="14"/>
      <c r="SZ1016" s="14"/>
      <c r="TA1016" s="14"/>
      <c r="TB1016" s="14"/>
      <c r="TC1016" s="14"/>
      <c r="TD1016" s="14"/>
      <c r="TE1016" s="14"/>
      <c r="TF1016" s="14"/>
      <c r="TG1016" s="14"/>
      <c r="TH1016" s="14"/>
      <c r="TI1016" s="14"/>
      <c r="TJ1016" s="14"/>
      <c r="TK1016" s="14"/>
      <c r="TL1016" s="14"/>
      <c r="TM1016" s="14"/>
      <c r="TN1016" s="14"/>
      <c r="TO1016" s="14"/>
      <c r="TP1016" s="14"/>
      <c r="TQ1016" s="14"/>
      <c r="TR1016" s="14"/>
      <c r="TS1016" s="14"/>
      <c r="TT1016" s="14"/>
      <c r="TU1016" s="14"/>
      <c r="TV1016" s="14"/>
      <c r="TW1016" s="14"/>
      <c r="TX1016" s="14"/>
      <c r="TY1016" s="14"/>
      <c r="TZ1016" s="14"/>
      <c r="UA1016" s="14"/>
      <c r="UB1016" s="14"/>
      <c r="UC1016" s="14"/>
      <c r="UD1016" s="14"/>
      <c r="UE1016" s="14"/>
      <c r="UF1016" s="14"/>
      <c r="UG1016" s="14"/>
      <c r="UH1016" s="14"/>
      <c r="UI1016" s="14"/>
      <c r="UJ1016" s="14"/>
      <c r="UK1016" s="14"/>
      <c r="UL1016" s="14"/>
      <c r="UM1016" s="14"/>
      <c r="UN1016" s="14"/>
      <c r="UO1016" s="14"/>
      <c r="UP1016" s="14"/>
      <c r="UQ1016" s="14"/>
      <c r="UR1016" s="14"/>
      <c r="US1016" s="14"/>
      <c r="UT1016" s="14"/>
      <c r="UU1016" s="14"/>
      <c r="UV1016" s="14"/>
      <c r="UW1016" s="14"/>
      <c r="UX1016" s="14"/>
      <c r="UY1016" s="14"/>
      <c r="UZ1016" s="14"/>
      <c r="VA1016" s="14"/>
      <c r="VB1016" s="14"/>
      <c r="VC1016" s="14"/>
      <c r="VD1016" s="14"/>
      <c r="VE1016" s="14"/>
      <c r="VF1016" s="14"/>
      <c r="VG1016" s="14"/>
      <c r="VH1016" s="14"/>
      <c r="VI1016" s="14"/>
      <c r="VJ1016" s="14"/>
      <c r="VK1016" s="14"/>
      <c r="VL1016" s="14"/>
      <c r="VM1016" s="14"/>
      <c r="VN1016" s="14"/>
      <c r="VO1016" s="14"/>
      <c r="VP1016" s="14"/>
      <c r="VQ1016" s="14"/>
      <c r="VR1016" s="14"/>
      <c r="VS1016" s="14"/>
      <c r="VT1016" s="14"/>
      <c r="VU1016" s="14"/>
      <c r="VV1016" s="14"/>
      <c r="VW1016" s="14"/>
      <c r="VX1016" s="14"/>
      <c r="VY1016" s="14"/>
      <c r="VZ1016" s="14"/>
      <c r="WA1016" s="14"/>
      <c r="WB1016" s="14"/>
      <c r="WC1016" s="14"/>
      <c r="WD1016" s="14"/>
      <c r="WE1016" s="14"/>
      <c r="WF1016" s="14"/>
      <c r="WG1016" s="14"/>
      <c r="WH1016" s="14"/>
      <c r="WI1016" s="14"/>
      <c r="WJ1016" s="14"/>
      <c r="WK1016" s="14"/>
      <c r="WL1016" s="14"/>
      <c r="WM1016" s="14"/>
      <c r="WN1016" s="14"/>
      <c r="WO1016" s="14"/>
      <c r="WP1016" s="14"/>
      <c r="WQ1016" s="14"/>
      <c r="WR1016" s="14"/>
      <c r="WS1016" s="14"/>
      <c r="WT1016" s="14"/>
      <c r="WU1016" s="14"/>
      <c r="WV1016" s="14"/>
      <c r="WW1016" s="14"/>
      <c r="WX1016" s="14"/>
      <c r="WY1016" s="14"/>
      <c r="WZ1016" s="14"/>
      <c r="XA1016" s="14"/>
      <c r="XB1016" s="14"/>
      <c r="XC1016" s="14"/>
      <c r="XD1016" s="14"/>
      <c r="XE1016" s="14"/>
      <c r="XF1016" s="14"/>
      <c r="XG1016" s="14"/>
      <c r="XH1016" s="14"/>
      <c r="XI1016" s="14"/>
      <c r="XJ1016" s="14"/>
      <c r="XK1016" s="14"/>
      <c r="XL1016" s="14"/>
      <c r="XM1016" s="14"/>
      <c r="XN1016" s="14"/>
      <c r="XO1016" s="14"/>
      <c r="XP1016" s="14"/>
      <c r="XQ1016" s="14"/>
      <c r="XR1016" s="14"/>
      <c r="XS1016" s="14"/>
      <c r="XT1016" s="14"/>
      <c r="XU1016" s="14"/>
      <c r="XV1016" s="14"/>
      <c r="XW1016" s="14"/>
      <c r="XX1016" s="14"/>
      <c r="XY1016" s="14"/>
      <c r="XZ1016" s="14"/>
      <c r="YA1016" s="14"/>
      <c r="YB1016" s="14"/>
      <c r="YC1016" s="14"/>
      <c r="YD1016" s="14"/>
      <c r="YE1016" s="14"/>
      <c r="YF1016" s="14"/>
      <c r="YG1016" s="14"/>
      <c r="YH1016" s="14"/>
      <c r="YI1016" s="14"/>
      <c r="YJ1016" s="14"/>
      <c r="YK1016" s="14"/>
      <c r="YL1016" s="14"/>
      <c r="YM1016" s="14"/>
      <c r="YN1016" s="14"/>
      <c r="YO1016" s="14"/>
      <c r="YP1016" s="14"/>
      <c r="YQ1016" s="14"/>
      <c r="YR1016" s="14"/>
      <c r="YS1016" s="14"/>
      <c r="YT1016" s="14"/>
      <c r="YU1016" s="14"/>
      <c r="YV1016" s="14"/>
      <c r="YW1016" s="14"/>
      <c r="YX1016" s="14"/>
      <c r="YY1016" s="14"/>
      <c r="YZ1016" s="14"/>
      <c r="ZA1016" s="14"/>
      <c r="ZB1016" s="14"/>
      <c r="ZC1016" s="14"/>
      <c r="ZD1016" s="14"/>
      <c r="ZE1016" s="14"/>
      <c r="ZF1016" s="14"/>
      <c r="ZG1016" s="14"/>
      <c r="ZH1016" s="14"/>
      <c r="ZI1016" s="14"/>
      <c r="ZJ1016" s="14"/>
      <c r="ZK1016" s="14"/>
      <c r="ZL1016" s="14"/>
      <c r="ZM1016" s="14"/>
      <c r="ZN1016" s="14"/>
      <c r="ZO1016" s="14"/>
      <c r="ZP1016" s="14"/>
      <c r="ZQ1016" s="14"/>
      <c r="ZR1016" s="14"/>
      <c r="ZS1016" s="14"/>
      <c r="ZT1016" s="14"/>
      <c r="ZU1016" s="14"/>
      <c r="ZV1016" s="14"/>
      <c r="ZW1016" s="14"/>
      <c r="ZX1016" s="14"/>
      <c r="ZY1016" s="14"/>
      <c r="ZZ1016" s="14"/>
      <c r="AAA1016" s="14"/>
      <c r="AAB1016" s="14"/>
      <c r="AAC1016" s="14"/>
      <c r="AAD1016" s="14"/>
      <c r="AAE1016" s="14"/>
      <c r="AAF1016" s="14"/>
      <c r="AAG1016" s="14"/>
      <c r="AAH1016" s="14"/>
      <c r="AAI1016" s="14"/>
      <c r="AAJ1016" s="14"/>
      <c r="AAK1016" s="14"/>
      <c r="AAL1016" s="14"/>
      <c r="AAM1016" s="14"/>
      <c r="AAN1016" s="14"/>
      <c r="AAO1016" s="14"/>
      <c r="AAP1016" s="14"/>
      <c r="AAQ1016" s="14"/>
      <c r="AAR1016" s="14"/>
      <c r="AAS1016" s="14"/>
      <c r="AAT1016" s="14"/>
      <c r="AAU1016" s="14"/>
      <c r="AAV1016" s="14"/>
      <c r="AAW1016" s="14"/>
      <c r="AAX1016" s="14"/>
      <c r="AAY1016" s="14"/>
      <c r="AAZ1016" s="14"/>
      <c r="ABA1016" s="14"/>
      <c r="ABB1016" s="14"/>
      <c r="ABC1016" s="14"/>
      <c r="ABD1016" s="14"/>
      <c r="ABE1016" s="14"/>
      <c r="ABF1016" s="14"/>
      <c r="ABG1016" s="14"/>
      <c r="ABH1016" s="14"/>
      <c r="ABI1016" s="14"/>
      <c r="ABJ1016" s="14"/>
      <c r="ABK1016" s="14"/>
      <c r="ABL1016" s="14"/>
      <c r="ABM1016" s="14"/>
      <c r="ABN1016" s="14"/>
      <c r="ABO1016" s="14"/>
      <c r="ABP1016" s="14"/>
      <c r="ABQ1016" s="14"/>
      <c r="ABR1016" s="14"/>
      <c r="ABS1016" s="14"/>
      <c r="ABT1016" s="14"/>
      <c r="ABU1016" s="14"/>
      <c r="ABV1016" s="14"/>
      <c r="ABW1016" s="14"/>
      <c r="ABX1016" s="14"/>
      <c r="ABY1016" s="14"/>
      <c r="ABZ1016" s="14"/>
      <c r="ACA1016" s="14"/>
      <c r="ACB1016" s="14"/>
      <c r="ACC1016" s="14"/>
      <c r="ACD1016" s="14"/>
      <c r="ACE1016" s="14"/>
      <c r="ACF1016" s="14"/>
      <c r="ACG1016" s="14"/>
      <c r="ACH1016" s="14"/>
      <c r="ACI1016" s="14"/>
      <c r="ACJ1016" s="14"/>
      <c r="ACK1016" s="14"/>
      <c r="ACL1016" s="14"/>
      <c r="ACM1016" s="14"/>
      <c r="ACN1016" s="14"/>
      <c r="ACO1016" s="14"/>
      <c r="ACP1016" s="14"/>
      <c r="ACQ1016" s="14"/>
      <c r="ACR1016" s="14"/>
      <c r="ACS1016" s="14"/>
      <c r="ACT1016" s="14"/>
      <c r="ACU1016" s="14"/>
      <c r="ACV1016" s="14"/>
      <c r="ACW1016" s="14"/>
      <c r="ACX1016" s="14"/>
      <c r="ACY1016" s="14"/>
      <c r="ACZ1016" s="14"/>
      <c r="ADA1016" s="14"/>
      <c r="ADB1016" s="14"/>
      <c r="ADC1016" s="14"/>
      <c r="ADD1016" s="14"/>
      <c r="ADE1016" s="14"/>
      <c r="ADF1016" s="14"/>
      <c r="ADG1016" s="14"/>
      <c r="ADH1016" s="14"/>
      <c r="ADI1016" s="14"/>
      <c r="ADJ1016" s="14"/>
      <c r="ADK1016" s="14"/>
      <c r="ADL1016" s="14"/>
      <c r="ADM1016" s="14"/>
      <c r="ADN1016" s="14"/>
      <c r="ADO1016" s="14"/>
      <c r="ADP1016" s="14"/>
      <c r="ADQ1016" s="14"/>
      <c r="ADR1016" s="14"/>
      <c r="ADS1016" s="14"/>
      <c r="ADT1016" s="14"/>
      <c r="ADU1016" s="14"/>
      <c r="ADV1016" s="14"/>
      <c r="ADW1016" s="14"/>
      <c r="ADX1016" s="14"/>
      <c r="ADY1016" s="14"/>
      <c r="ADZ1016" s="14"/>
      <c r="AEA1016" s="14"/>
      <c r="AEB1016" s="14"/>
      <c r="AEC1016" s="14"/>
      <c r="AED1016" s="14"/>
      <c r="AEE1016" s="14"/>
      <c r="AEF1016" s="14"/>
      <c r="AEG1016" s="14"/>
      <c r="AEH1016" s="14"/>
      <c r="AEI1016" s="14"/>
      <c r="AEJ1016" s="14"/>
      <c r="AEK1016" s="14"/>
      <c r="AEL1016" s="14"/>
      <c r="AEM1016" s="14"/>
      <c r="AEN1016" s="14"/>
      <c r="AEO1016" s="14"/>
      <c r="AEP1016" s="14"/>
      <c r="AEQ1016" s="14"/>
      <c r="AER1016" s="14"/>
      <c r="AES1016" s="14"/>
      <c r="AET1016" s="14"/>
      <c r="AEU1016" s="14"/>
      <c r="AEV1016" s="14"/>
      <c r="AEW1016" s="14"/>
      <c r="AEX1016" s="14"/>
      <c r="AEY1016" s="14"/>
      <c r="AEZ1016" s="14"/>
      <c r="AFA1016" s="14"/>
      <c r="AFB1016" s="14"/>
      <c r="AFC1016" s="14"/>
      <c r="AFD1016" s="14"/>
      <c r="AFE1016" s="14"/>
      <c r="AFF1016" s="14"/>
      <c r="AFG1016" s="14"/>
      <c r="AFH1016" s="14"/>
      <c r="AFI1016" s="14"/>
      <c r="AFJ1016" s="14"/>
      <c r="AFK1016" s="14"/>
      <c r="AFL1016" s="14"/>
      <c r="AFM1016" s="14"/>
      <c r="AFN1016" s="14"/>
      <c r="AFO1016" s="14"/>
      <c r="AFP1016" s="14"/>
      <c r="AFQ1016" s="14"/>
      <c r="AFR1016" s="14"/>
      <c r="AFS1016" s="14"/>
      <c r="AFT1016" s="14"/>
      <c r="AFU1016" s="14"/>
      <c r="AFV1016" s="14"/>
      <c r="AFW1016" s="14"/>
      <c r="AFX1016" s="14"/>
      <c r="AFY1016" s="14"/>
      <c r="AFZ1016" s="14"/>
      <c r="AGA1016" s="14"/>
      <c r="AGB1016" s="14"/>
      <c r="AGC1016" s="14"/>
      <c r="AGD1016" s="14"/>
      <c r="AGE1016" s="14"/>
      <c r="AGF1016" s="14"/>
      <c r="AGG1016" s="14"/>
      <c r="AGH1016" s="14"/>
      <c r="AGI1016" s="14"/>
      <c r="AGJ1016" s="14"/>
      <c r="AGK1016" s="14"/>
      <c r="AGL1016" s="14"/>
      <c r="AGM1016" s="14"/>
      <c r="AGN1016" s="14"/>
      <c r="AGO1016" s="14"/>
      <c r="AGP1016" s="14"/>
      <c r="AGQ1016" s="14"/>
      <c r="AGR1016" s="14"/>
      <c r="AGS1016" s="14"/>
      <c r="AGT1016" s="14"/>
      <c r="AGU1016" s="14"/>
      <c r="AGV1016" s="14"/>
      <c r="AGW1016" s="14"/>
      <c r="AGX1016" s="14"/>
      <c r="AGY1016" s="14"/>
      <c r="AGZ1016" s="14"/>
      <c r="AHA1016" s="14"/>
      <c r="AHB1016" s="14"/>
      <c r="AHC1016" s="14"/>
      <c r="AHD1016" s="14"/>
      <c r="AHE1016" s="14"/>
      <c r="AHF1016" s="14"/>
      <c r="AHG1016" s="14"/>
      <c r="AHH1016" s="14"/>
      <c r="AHI1016" s="14"/>
      <c r="AHJ1016" s="14"/>
      <c r="AHK1016" s="14"/>
      <c r="AHL1016" s="14"/>
      <c r="AHM1016" s="14"/>
      <c r="AHN1016" s="14"/>
      <c r="AHO1016" s="14"/>
      <c r="AHP1016" s="14"/>
      <c r="AHQ1016" s="14"/>
      <c r="AHR1016" s="14"/>
      <c r="AHS1016" s="14"/>
      <c r="AHT1016" s="14"/>
      <c r="AHU1016" s="14"/>
      <c r="AHV1016" s="14"/>
      <c r="AHW1016" s="14"/>
      <c r="AHX1016" s="14"/>
      <c r="AHY1016" s="14"/>
      <c r="AHZ1016" s="14"/>
      <c r="AIA1016" s="14"/>
      <c r="AIB1016" s="14"/>
      <c r="AIC1016" s="14"/>
      <c r="AID1016" s="14"/>
      <c r="AIE1016" s="14"/>
      <c r="AIF1016" s="14"/>
      <c r="AIG1016" s="14"/>
      <c r="AIH1016" s="14"/>
      <c r="AII1016" s="14"/>
      <c r="AIJ1016" s="14"/>
      <c r="AIK1016" s="14"/>
      <c r="AIL1016" s="14"/>
      <c r="AIM1016" s="14"/>
      <c r="AIN1016" s="14"/>
      <c r="AIO1016" s="14"/>
      <c r="AIP1016" s="14"/>
      <c r="AIQ1016" s="14"/>
      <c r="AIR1016" s="14"/>
      <c r="AIS1016" s="14"/>
      <c r="AIT1016" s="14"/>
      <c r="AIU1016" s="14"/>
      <c r="AIV1016" s="14"/>
      <c r="AIW1016" s="14"/>
      <c r="AIX1016" s="14"/>
      <c r="AIY1016" s="14"/>
      <c r="AIZ1016" s="14"/>
      <c r="AJA1016" s="14"/>
      <c r="AJB1016" s="14"/>
      <c r="AJC1016" s="14"/>
      <c r="AJD1016" s="14"/>
      <c r="AJE1016" s="14"/>
      <c r="AJF1016" s="14"/>
      <c r="AJG1016" s="14"/>
      <c r="AJH1016" s="14"/>
      <c r="AJI1016" s="14"/>
      <c r="AJJ1016" s="14"/>
      <c r="AJK1016" s="14"/>
      <c r="AJL1016" s="14"/>
      <c r="AJM1016" s="14"/>
      <c r="AJN1016" s="14"/>
      <c r="AJO1016" s="14"/>
      <c r="AJP1016" s="14"/>
      <c r="AJQ1016" s="14"/>
      <c r="AJR1016" s="14"/>
      <c r="AJS1016" s="14"/>
      <c r="AJT1016" s="14"/>
      <c r="AJU1016" s="14"/>
      <c r="AJV1016" s="14"/>
      <c r="AJW1016" s="14"/>
      <c r="AJX1016" s="14"/>
      <c r="AJY1016" s="14"/>
      <c r="AJZ1016" s="14"/>
      <c r="AKA1016" s="14"/>
      <c r="AKB1016" s="14"/>
      <c r="AKC1016" s="14"/>
      <c r="AKD1016" s="14"/>
      <c r="AKE1016" s="14"/>
      <c r="AKF1016" s="14"/>
      <c r="AKG1016" s="14"/>
      <c r="AKH1016" s="14"/>
      <c r="AKI1016" s="14"/>
      <c r="AKJ1016" s="14"/>
      <c r="AKK1016" s="14"/>
      <c r="AKL1016" s="14"/>
      <c r="AKM1016" s="14"/>
      <c r="AKN1016" s="14"/>
      <c r="AKO1016" s="14"/>
      <c r="AKP1016" s="14"/>
      <c r="AKQ1016" s="14"/>
      <c r="AKR1016" s="14"/>
      <c r="AKS1016" s="14"/>
      <c r="AKT1016" s="14"/>
      <c r="AKU1016" s="14"/>
      <c r="AKV1016" s="14"/>
      <c r="AKW1016" s="14"/>
      <c r="AKX1016" s="14"/>
      <c r="AKY1016" s="14"/>
      <c r="AKZ1016" s="14"/>
      <c r="ALA1016" s="14"/>
      <c r="ALB1016" s="14"/>
      <c r="ALC1016" s="14"/>
      <c r="ALD1016" s="14"/>
      <c r="ALE1016" s="14"/>
      <c r="ALF1016" s="14"/>
      <c r="ALG1016" s="14"/>
      <c r="ALH1016" s="14"/>
      <c r="ALI1016" s="14"/>
      <c r="ALJ1016" s="14"/>
      <c r="ALK1016" s="14"/>
      <c r="ALL1016" s="14"/>
      <c r="ALM1016" s="14"/>
      <c r="ALN1016" s="14"/>
      <c r="ALO1016" s="14"/>
      <c r="ALP1016" s="14"/>
      <c r="ALQ1016" s="14"/>
      <c r="ALR1016" s="14"/>
      <c r="ALS1016" s="14"/>
      <c r="ALT1016" s="14"/>
      <c r="ALU1016" s="14"/>
      <c r="ALV1016" s="14"/>
      <c r="ALW1016" s="14"/>
      <c r="ALX1016" s="14"/>
      <c r="ALY1016" s="14"/>
      <c r="ALZ1016" s="14"/>
      <c r="AMA1016" s="14"/>
      <c r="AMB1016" s="14"/>
      <c r="AMC1016" s="14"/>
      <c r="AMD1016" s="14"/>
      <c r="AME1016" s="14"/>
      <c r="AMF1016" s="14"/>
      <c r="AMG1016" s="14"/>
      <c r="AMH1016" s="14"/>
      <c r="AMI1016" s="14"/>
      <c r="AMJ1016" s="14"/>
      <c r="AMK1016" s="14"/>
      <c r="AML1016" s="14"/>
      <c r="AMM1016" s="14"/>
      <c r="AMN1016" s="14"/>
      <c r="AMO1016" s="14"/>
      <c r="AMP1016" s="14"/>
      <c r="AMQ1016" s="14"/>
      <c r="AMR1016" s="14"/>
      <c r="AMS1016" s="14"/>
      <c r="AMT1016" s="14"/>
      <c r="AMU1016" s="14"/>
      <c r="AMV1016" s="14"/>
      <c r="AMW1016" s="14"/>
      <c r="AMX1016" s="14"/>
      <c r="AMY1016" s="14"/>
      <c r="AMZ1016" s="14"/>
      <c r="ANA1016" s="14"/>
      <c r="ANB1016" s="14"/>
      <c r="ANC1016" s="14"/>
      <c r="AND1016" s="14"/>
      <c r="ANE1016" s="14"/>
      <c r="ANF1016" s="14"/>
      <c r="ANG1016" s="14"/>
      <c r="ANH1016" s="14"/>
      <c r="ANI1016" s="14"/>
      <c r="ANJ1016" s="14"/>
      <c r="ANK1016" s="14"/>
      <c r="ANL1016" s="14"/>
      <c r="ANM1016" s="14"/>
      <c r="ANN1016" s="14"/>
      <c r="ANO1016" s="14"/>
      <c r="ANP1016" s="14"/>
      <c r="ANQ1016" s="14"/>
      <c r="ANR1016" s="14"/>
      <c r="ANS1016" s="14"/>
      <c r="ANT1016" s="14"/>
      <c r="ANU1016" s="14"/>
      <c r="ANV1016" s="14"/>
      <c r="ANW1016" s="14"/>
      <c r="ANX1016" s="14"/>
      <c r="ANY1016" s="14"/>
      <c r="ANZ1016" s="14"/>
      <c r="AOA1016" s="14"/>
      <c r="AOB1016" s="14"/>
      <c r="AOC1016" s="14"/>
      <c r="AOD1016" s="14"/>
      <c r="AOE1016" s="14"/>
      <c r="AOF1016" s="14"/>
      <c r="AOG1016" s="14"/>
      <c r="AOH1016" s="14"/>
      <c r="AOI1016" s="14"/>
      <c r="AOJ1016" s="14"/>
      <c r="AOK1016" s="14"/>
      <c r="AOL1016" s="14"/>
      <c r="AOM1016" s="14"/>
      <c r="AON1016" s="14"/>
      <c r="AOO1016" s="14"/>
      <c r="AOP1016" s="14"/>
      <c r="AOQ1016" s="14"/>
      <c r="AOR1016" s="14"/>
      <c r="AOS1016" s="14"/>
      <c r="AOT1016" s="14"/>
      <c r="AOU1016" s="14"/>
      <c r="AOV1016" s="14"/>
      <c r="AOW1016" s="14"/>
      <c r="AOX1016" s="14"/>
      <c r="AOY1016" s="14"/>
      <c r="AOZ1016" s="14"/>
      <c r="APA1016" s="14"/>
      <c r="APB1016" s="14"/>
      <c r="APC1016" s="14"/>
      <c r="APD1016" s="14"/>
      <c r="APE1016" s="14"/>
      <c r="APF1016" s="14"/>
      <c r="APG1016" s="14"/>
      <c r="APH1016" s="14"/>
      <c r="API1016" s="14"/>
      <c r="APJ1016" s="14"/>
      <c r="APK1016" s="14"/>
      <c r="APL1016" s="14"/>
      <c r="APM1016" s="14"/>
      <c r="APN1016" s="14"/>
      <c r="APO1016" s="14"/>
      <c r="APP1016" s="14"/>
      <c r="APQ1016" s="14"/>
      <c r="APR1016" s="14"/>
      <c r="APS1016" s="14"/>
      <c r="APT1016" s="14"/>
      <c r="APU1016" s="14"/>
      <c r="APV1016" s="14"/>
      <c r="APW1016" s="14"/>
      <c r="APX1016" s="14"/>
      <c r="APY1016" s="14"/>
      <c r="APZ1016" s="14"/>
      <c r="AQA1016" s="14"/>
      <c r="AQB1016" s="14"/>
      <c r="AQC1016" s="14"/>
      <c r="AQD1016" s="14"/>
      <c r="AQE1016" s="14"/>
      <c r="AQF1016" s="14"/>
      <c r="AQG1016" s="14"/>
      <c r="AQH1016" s="14"/>
      <c r="AQI1016" s="14"/>
      <c r="AQJ1016" s="14"/>
      <c r="AQK1016" s="14"/>
      <c r="AQL1016" s="14"/>
      <c r="AQM1016" s="14"/>
      <c r="AQN1016" s="14"/>
      <c r="AQO1016" s="14"/>
      <c r="AQP1016" s="14"/>
      <c r="AQQ1016" s="14"/>
      <c r="AQR1016" s="14"/>
      <c r="AQS1016" s="14"/>
      <c r="AQT1016" s="14"/>
      <c r="AQU1016" s="14"/>
      <c r="AQV1016" s="14"/>
      <c r="AQW1016" s="14"/>
      <c r="AQX1016" s="14"/>
      <c r="AQY1016" s="14"/>
      <c r="AQZ1016" s="14"/>
      <c r="ARA1016" s="14"/>
      <c r="ARB1016" s="14"/>
      <c r="ARC1016" s="14"/>
      <c r="ARD1016" s="14"/>
      <c r="ARE1016" s="14"/>
      <c r="ARF1016" s="14"/>
      <c r="ARG1016" s="14"/>
      <c r="ARH1016" s="14"/>
      <c r="ARI1016" s="14"/>
      <c r="ARJ1016" s="14"/>
      <c r="ARK1016" s="14"/>
      <c r="ARL1016" s="14"/>
      <c r="ARM1016" s="14"/>
      <c r="ARN1016" s="14"/>
      <c r="ARO1016" s="14"/>
      <c r="ARP1016" s="14"/>
      <c r="ARQ1016" s="14"/>
      <c r="ARR1016" s="14"/>
      <c r="ARS1016" s="14"/>
      <c r="ART1016" s="14"/>
      <c r="ARU1016" s="14"/>
      <c r="ARV1016" s="14"/>
      <c r="ARW1016" s="14"/>
      <c r="ARX1016" s="14"/>
      <c r="ARY1016" s="14"/>
      <c r="ARZ1016" s="14"/>
      <c r="ASA1016" s="14"/>
      <c r="ASB1016" s="14"/>
      <c r="ASC1016" s="14"/>
      <c r="ASD1016" s="14"/>
      <c r="ASE1016" s="14"/>
      <c r="ASF1016" s="14"/>
      <c r="ASG1016" s="14"/>
      <c r="ASH1016" s="14"/>
      <c r="ASI1016" s="14"/>
      <c r="ASJ1016" s="14"/>
      <c r="ASK1016" s="14"/>
      <c r="ASL1016" s="14"/>
      <c r="ASM1016" s="14"/>
      <c r="ASN1016" s="14"/>
      <c r="ASO1016" s="14"/>
      <c r="ASP1016" s="14"/>
      <c r="ASQ1016" s="14"/>
      <c r="ASR1016" s="14"/>
      <c r="ASS1016" s="14"/>
      <c r="AST1016" s="14"/>
      <c r="ASU1016" s="14"/>
      <c r="ASV1016" s="14"/>
      <c r="ASW1016" s="14"/>
      <c r="ASX1016" s="14"/>
      <c r="ASY1016" s="14"/>
      <c r="ASZ1016" s="14"/>
      <c r="ATA1016" s="14"/>
      <c r="ATB1016" s="14"/>
      <c r="ATC1016" s="14"/>
      <c r="ATD1016" s="14"/>
      <c r="ATE1016" s="14"/>
      <c r="ATF1016" s="14"/>
      <c r="ATG1016" s="14"/>
      <c r="ATH1016" s="14"/>
      <c r="ATI1016" s="14"/>
      <c r="ATJ1016" s="14"/>
      <c r="ATK1016" s="14"/>
      <c r="ATL1016" s="14"/>
      <c r="ATM1016" s="14"/>
      <c r="ATN1016" s="14"/>
      <c r="ATO1016" s="14"/>
      <c r="ATP1016" s="14"/>
      <c r="ATQ1016" s="14"/>
      <c r="ATR1016" s="14"/>
      <c r="ATS1016" s="14"/>
      <c r="ATT1016" s="14"/>
      <c r="ATU1016" s="14"/>
      <c r="ATV1016" s="14"/>
      <c r="ATW1016" s="14"/>
      <c r="ATX1016" s="14"/>
      <c r="ATY1016" s="14"/>
      <c r="ATZ1016" s="14"/>
      <c r="AUA1016" s="14"/>
      <c r="AUB1016" s="14"/>
      <c r="AUC1016" s="14"/>
      <c r="AUD1016" s="14"/>
      <c r="AUE1016" s="14"/>
      <c r="AUF1016" s="14"/>
      <c r="AUG1016" s="14"/>
      <c r="AUH1016" s="14"/>
      <c r="AUI1016" s="14"/>
      <c r="AUJ1016" s="14"/>
      <c r="AUK1016" s="14"/>
      <c r="AUL1016" s="14"/>
      <c r="AUM1016" s="14"/>
      <c r="AUN1016" s="14"/>
      <c r="AUO1016" s="14"/>
      <c r="AUP1016" s="14"/>
      <c r="AUQ1016" s="14"/>
      <c r="AUR1016" s="14"/>
      <c r="AUS1016" s="14"/>
      <c r="AUT1016" s="14"/>
      <c r="AUU1016" s="14"/>
      <c r="AUV1016" s="14"/>
      <c r="AUW1016" s="14"/>
      <c r="AUX1016" s="14"/>
      <c r="AUY1016" s="14"/>
      <c r="AUZ1016" s="14"/>
      <c r="AVA1016" s="14"/>
      <c r="AVB1016" s="14"/>
      <c r="AVC1016" s="14"/>
      <c r="AVD1016" s="14"/>
      <c r="AVE1016" s="14"/>
      <c r="AVF1016" s="14"/>
      <c r="AVG1016" s="14"/>
      <c r="AVH1016" s="14"/>
      <c r="AVI1016" s="14"/>
      <c r="AVJ1016" s="14"/>
      <c r="AVK1016" s="14"/>
      <c r="AVL1016" s="14"/>
      <c r="AVM1016" s="14"/>
      <c r="AVN1016" s="14"/>
      <c r="AVO1016" s="14"/>
      <c r="AVP1016" s="14"/>
      <c r="AVQ1016" s="14"/>
      <c r="AVR1016" s="14"/>
      <c r="AVS1016" s="14"/>
      <c r="AVT1016" s="14"/>
      <c r="AVU1016" s="14"/>
      <c r="AVV1016" s="14"/>
      <c r="AVW1016" s="14"/>
      <c r="AVX1016" s="14"/>
      <c r="AVY1016" s="14"/>
      <c r="AVZ1016" s="14"/>
      <c r="AWA1016" s="14"/>
      <c r="AWB1016" s="14"/>
      <c r="AWC1016" s="14"/>
      <c r="AWD1016" s="14"/>
      <c r="AWE1016" s="14"/>
      <c r="AWF1016" s="14"/>
      <c r="AWG1016" s="14"/>
      <c r="AWH1016" s="14"/>
      <c r="AWI1016" s="14"/>
      <c r="AWJ1016" s="14"/>
      <c r="AWK1016" s="14"/>
      <c r="AWL1016" s="14"/>
      <c r="AWM1016" s="14"/>
      <c r="AWN1016" s="14"/>
      <c r="AWO1016" s="14"/>
      <c r="AWP1016" s="14"/>
      <c r="AWQ1016" s="14"/>
      <c r="AWR1016" s="14"/>
      <c r="AWS1016" s="14"/>
      <c r="AWT1016" s="14"/>
      <c r="AWU1016" s="14"/>
      <c r="AWV1016" s="14"/>
      <c r="AWW1016" s="14"/>
      <c r="AWX1016" s="14"/>
      <c r="AWY1016" s="14"/>
      <c r="AWZ1016" s="14"/>
      <c r="AXA1016" s="14"/>
      <c r="AXB1016" s="14"/>
      <c r="AXC1016" s="14"/>
      <c r="AXD1016" s="14"/>
      <c r="AXE1016" s="14"/>
      <c r="AXF1016" s="14"/>
      <c r="AXG1016" s="14"/>
      <c r="AXH1016" s="14"/>
      <c r="AXI1016" s="14"/>
      <c r="AXJ1016" s="14"/>
      <c r="AXK1016" s="14"/>
      <c r="AXL1016" s="14"/>
      <c r="AXM1016" s="14"/>
      <c r="AXN1016" s="14"/>
      <c r="AXO1016" s="14"/>
      <c r="AXP1016" s="14"/>
      <c r="AXQ1016" s="14"/>
      <c r="AXR1016" s="14"/>
      <c r="AXS1016" s="14"/>
      <c r="AXT1016" s="14"/>
      <c r="AXU1016" s="14"/>
      <c r="AXV1016" s="14"/>
      <c r="AXW1016" s="14"/>
      <c r="AXX1016" s="14"/>
      <c r="AXY1016" s="14"/>
      <c r="AXZ1016" s="14"/>
      <c r="AYA1016" s="14"/>
      <c r="AYB1016" s="14"/>
      <c r="AYC1016" s="14"/>
      <c r="AYD1016" s="14"/>
      <c r="AYE1016" s="14"/>
      <c r="AYF1016" s="14"/>
      <c r="AYG1016" s="14"/>
      <c r="AYH1016" s="14"/>
      <c r="AYI1016" s="14"/>
      <c r="AYJ1016" s="14"/>
      <c r="AYK1016" s="14"/>
      <c r="AYL1016" s="14"/>
      <c r="AYM1016" s="14"/>
      <c r="AYN1016" s="14"/>
      <c r="AYO1016" s="14"/>
      <c r="AYP1016" s="14"/>
      <c r="AYQ1016" s="14"/>
      <c r="AYR1016" s="14"/>
      <c r="AYS1016" s="14"/>
      <c r="AYT1016" s="14"/>
      <c r="AYU1016" s="14"/>
      <c r="AYV1016" s="14"/>
      <c r="AYW1016" s="14"/>
      <c r="AYX1016" s="14"/>
      <c r="AYY1016" s="14"/>
      <c r="AYZ1016" s="14"/>
      <c r="AZA1016" s="14"/>
      <c r="AZB1016" s="14"/>
      <c r="AZC1016" s="14"/>
      <c r="AZD1016" s="14"/>
      <c r="AZE1016" s="14"/>
      <c r="AZF1016" s="14"/>
      <c r="AZG1016" s="14"/>
      <c r="AZH1016" s="14"/>
      <c r="AZI1016" s="14"/>
      <c r="AZJ1016" s="14"/>
      <c r="AZK1016" s="14"/>
      <c r="AZL1016" s="14"/>
      <c r="AZM1016" s="14"/>
      <c r="AZN1016" s="14"/>
      <c r="AZO1016" s="14"/>
      <c r="AZP1016" s="14"/>
      <c r="AZQ1016" s="14"/>
      <c r="AZR1016" s="14"/>
      <c r="AZS1016" s="14"/>
      <c r="AZT1016" s="14"/>
      <c r="AZU1016" s="14"/>
      <c r="AZV1016" s="14"/>
      <c r="AZW1016" s="14"/>
      <c r="AZX1016" s="14"/>
      <c r="AZY1016" s="14"/>
      <c r="AZZ1016" s="14"/>
      <c r="BAA1016" s="14"/>
      <c r="BAB1016" s="14"/>
      <c r="BAC1016" s="14"/>
      <c r="BAD1016" s="14"/>
      <c r="BAE1016" s="14"/>
      <c r="BAF1016" s="14"/>
      <c r="BAG1016" s="14"/>
      <c r="BAH1016" s="14"/>
      <c r="BAI1016" s="14"/>
      <c r="BAJ1016" s="14"/>
      <c r="BAK1016" s="14"/>
      <c r="BAL1016" s="14"/>
      <c r="BAM1016" s="14"/>
      <c r="BAN1016" s="14"/>
      <c r="BAO1016" s="14"/>
      <c r="BAP1016" s="14"/>
      <c r="BAQ1016" s="14"/>
      <c r="BAR1016" s="14"/>
      <c r="BAS1016" s="14"/>
      <c r="BAT1016" s="14"/>
      <c r="BAU1016" s="14"/>
      <c r="BAV1016" s="14"/>
      <c r="BAW1016" s="14"/>
      <c r="BAX1016" s="14"/>
      <c r="BAY1016" s="14"/>
      <c r="BAZ1016" s="14"/>
      <c r="BBA1016" s="14"/>
      <c r="BBB1016" s="14"/>
      <c r="BBC1016" s="14"/>
      <c r="BBD1016" s="14"/>
      <c r="BBE1016" s="14"/>
      <c r="BBF1016" s="14"/>
      <c r="BBG1016" s="14"/>
      <c r="BBH1016" s="14"/>
      <c r="BBI1016" s="14"/>
      <c r="BBJ1016" s="14"/>
      <c r="BBK1016" s="14"/>
      <c r="BBL1016" s="14"/>
      <c r="BBM1016" s="14"/>
      <c r="BBN1016" s="14"/>
      <c r="BBO1016" s="14"/>
      <c r="BBP1016" s="14"/>
      <c r="BBQ1016" s="14"/>
      <c r="BBR1016" s="14"/>
      <c r="BBS1016" s="14"/>
      <c r="BBT1016" s="14"/>
      <c r="BBU1016" s="14"/>
      <c r="BBV1016" s="14"/>
      <c r="BBW1016" s="14"/>
      <c r="BBX1016" s="14"/>
      <c r="BBY1016" s="14"/>
      <c r="BBZ1016" s="14"/>
      <c r="BCA1016" s="14"/>
      <c r="BCB1016" s="14"/>
      <c r="BCC1016" s="14"/>
      <c r="BCD1016" s="14"/>
      <c r="BCE1016" s="14"/>
      <c r="BCF1016" s="14"/>
      <c r="BCG1016" s="14"/>
      <c r="BCH1016" s="14"/>
      <c r="BCI1016" s="14"/>
      <c r="BCJ1016" s="14"/>
      <c r="BCK1016" s="14"/>
      <c r="BCL1016" s="14"/>
      <c r="BCM1016" s="14"/>
      <c r="BCN1016" s="14"/>
      <c r="BCO1016" s="14"/>
      <c r="BCP1016" s="14"/>
      <c r="BCQ1016" s="14"/>
      <c r="BCR1016" s="14"/>
      <c r="BCS1016" s="14"/>
      <c r="BCT1016" s="14"/>
      <c r="BCU1016" s="14"/>
      <c r="BCV1016" s="14"/>
      <c r="BCW1016" s="14"/>
      <c r="BCX1016" s="14"/>
      <c r="BCY1016" s="14"/>
      <c r="BCZ1016" s="14"/>
      <c r="BDA1016" s="14"/>
      <c r="BDB1016" s="14"/>
      <c r="BDC1016" s="14"/>
      <c r="BDD1016" s="14"/>
      <c r="BDE1016" s="14"/>
      <c r="BDF1016" s="14"/>
      <c r="BDG1016" s="14"/>
      <c r="BDH1016" s="14"/>
      <c r="BDI1016" s="14"/>
      <c r="BDJ1016" s="14"/>
      <c r="BDK1016" s="14"/>
      <c r="BDL1016" s="14"/>
      <c r="BDM1016" s="14"/>
      <c r="BDN1016" s="14"/>
      <c r="BDO1016" s="14"/>
      <c r="BDP1016" s="14"/>
      <c r="BDQ1016" s="14"/>
      <c r="BDR1016" s="14"/>
      <c r="BDS1016" s="14"/>
      <c r="BDT1016" s="14"/>
      <c r="BDU1016" s="14"/>
      <c r="BDV1016" s="14"/>
      <c r="BDW1016" s="14"/>
      <c r="BDX1016" s="14"/>
      <c r="BDY1016" s="14"/>
      <c r="BDZ1016" s="14"/>
      <c r="BEA1016" s="14"/>
      <c r="BEB1016" s="14"/>
      <c r="BEC1016" s="14"/>
      <c r="BED1016" s="14"/>
      <c r="BEE1016" s="14"/>
      <c r="BEF1016" s="14"/>
      <c r="BEG1016" s="14"/>
      <c r="BEH1016" s="14"/>
      <c r="BEI1016" s="14"/>
      <c r="BEJ1016" s="14"/>
      <c r="BEK1016" s="14"/>
      <c r="BEL1016" s="14"/>
      <c r="BEM1016" s="14"/>
      <c r="BEN1016" s="14"/>
      <c r="BEO1016" s="14"/>
      <c r="BEP1016" s="14"/>
      <c r="BEQ1016" s="14"/>
      <c r="BER1016" s="14"/>
      <c r="BES1016" s="14"/>
      <c r="BET1016" s="14"/>
      <c r="BEU1016" s="14"/>
      <c r="BEV1016" s="14"/>
      <c r="BEW1016" s="14"/>
      <c r="BEX1016" s="14"/>
      <c r="BEY1016" s="14"/>
      <c r="BEZ1016" s="14"/>
      <c r="BFA1016" s="14"/>
      <c r="BFB1016" s="14"/>
      <c r="BFC1016" s="14"/>
      <c r="BFD1016" s="14"/>
      <c r="BFE1016" s="14"/>
      <c r="BFF1016" s="14"/>
      <c r="BFG1016" s="14"/>
      <c r="BFH1016" s="14"/>
      <c r="BFI1016" s="14"/>
      <c r="BFJ1016" s="14"/>
      <c r="BFK1016" s="14"/>
      <c r="BFL1016" s="14"/>
      <c r="BFM1016" s="14"/>
      <c r="BFN1016" s="14"/>
      <c r="BFO1016" s="14"/>
      <c r="BFP1016" s="14"/>
      <c r="BFQ1016" s="14"/>
      <c r="BFR1016" s="14"/>
      <c r="BFS1016" s="14"/>
      <c r="BFT1016" s="14"/>
      <c r="BFU1016" s="14"/>
      <c r="BFV1016" s="14"/>
      <c r="BFW1016" s="14"/>
      <c r="BFX1016" s="14"/>
      <c r="BFY1016" s="14"/>
      <c r="BFZ1016" s="14"/>
      <c r="BGA1016" s="14"/>
      <c r="BGB1016" s="14"/>
      <c r="BGC1016" s="14"/>
      <c r="BGD1016" s="14"/>
      <c r="BGE1016" s="14"/>
      <c r="BGF1016" s="14"/>
      <c r="BGG1016" s="14"/>
      <c r="BGH1016" s="14"/>
      <c r="BGI1016" s="14"/>
      <c r="BGJ1016" s="14"/>
      <c r="BGK1016" s="14"/>
      <c r="BGL1016" s="14"/>
      <c r="BGM1016" s="14"/>
      <c r="BGN1016" s="14"/>
      <c r="BGO1016" s="14"/>
      <c r="BGP1016" s="14"/>
      <c r="BGQ1016" s="14"/>
      <c r="BGR1016" s="14"/>
      <c r="BGS1016" s="14"/>
      <c r="BGT1016" s="14"/>
      <c r="BGU1016" s="14"/>
      <c r="BGV1016" s="14"/>
      <c r="BGW1016" s="14"/>
      <c r="BGX1016" s="14"/>
      <c r="BGY1016" s="14"/>
      <c r="BGZ1016" s="14"/>
      <c r="BHA1016" s="14"/>
      <c r="BHB1016" s="14"/>
      <c r="BHC1016" s="14"/>
      <c r="BHD1016" s="14"/>
      <c r="BHE1016" s="14"/>
      <c r="BHF1016" s="14"/>
      <c r="BHG1016" s="14"/>
      <c r="BHH1016" s="14"/>
      <c r="BHI1016" s="14"/>
      <c r="BHJ1016" s="14"/>
      <c r="BHK1016" s="14"/>
      <c r="BHL1016" s="14"/>
      <c r="BHM1016" s="14"/>
      <c r="BHN1016" s="14"/>
      <c r="BHO1016" s="14"/>
      <c r="BHP1016" s="14"/>
      <c r="BHQ1016" s="14"/>
      <c r="BHR1016" s="14"/>
      <c r="BHS1016" s="14"/>
      <c r="BHT1016" s="14"/>
      <c r="BHU1016" s="14"/>
      <c r="BHV1016" s="14"/>
      <c r="BHW1016" s="14"/>
      <c r="BHX1016" s="14"/>
      <c r="BHY1016" s="14"/>
      <c r="BHZ1016" s="14"/>
      <c r="BIA1016" s="14"/>
      <c r="BIB1016" s="14"/>
      <c r="BIC1016" s="14"/>
      <c r="BID1016" s="14"/>
      <c r="BIE1016" s="14"/>
      <c r="BIF1016" s="14"/>
      <c r="BIG1016" s="14"/>
      <c r="BIH1016" s="14"/>
      <c r="BII1016" s="14"/>
      <c r="BIJ1016" s="14"/>
      <c r="BIK1016" s="14"/>
      <c r="BIL1016" s="14"/>
      <c r="BIM1016" s="14"/>
      <c r="BIN1016" s="14"/>
      <c r="BIO1016" s="14"/>
      <c r="BIP1016" s="14"/>
      <c r="BIQ1016" s="14"/>
      <c r="BIR1016" s="14"/>
      <c r="BIS1016" s="14"/>
      <c r="BIT1016" s="14"/>
      <c r="BIU1016" s="14"/>
      <c r="BIV1016" s="14"/>
      <c r="BIW1016" s="14"/>
      <c r="BIX1016" s="14"/>
      <c r="BIY1016" s="14"/>
      <c r="BIZ1016" s="14"/>
      <c r="BJA1016" s="14"/>
      <c r="BJB1016" s="14"/>
      <c r="BJC1016" s="14"/>
      <c r="BJD1016" s="14"/>
      <c r="BJE1016" s="14"/>
      <c r="BJF1016" s="14"/>
      <c r="BJG1016" s="14"/>
      <c r="BJH1016" s="14"/>
      <c r="BJI1016" s="14"/>
      <c r="BJJ1016" s="14"/>
      <c r="BJK1016" s="14"/>
      <c r="BJL1016" s="14"/>
      <c r="BJM1016" s="14"/>
      <c r="BJN1016" s="14"/>
      <c r="BJO1016" s="14"/>
      <c r="BJP1016" s="14"/>
      <c r="BJQ1016" s="14"/>
      <c r="BJR1016" s="14"/>
      <c r="BJS1016" s="14"/>
      <c r="BJT1016" s="14"/>
      <c r="BJU1016" s="14"/>
      <c r="BJV1016" s="14"/>
      <c r="BJW1016" s="14"/>
      <c r="BJX1016" s="14"/>
      <c r="BJY1016" s="14"/>
      <c r="BJZ1016" s="14"/>
      <c r="BKA1016" s="14"/>
      <c r="BKB1016" s="14"/>
      <c r="BKC1016" s="14"/>
      <c r="BKD1016" s="14"/>
      <c r="BKE1016" s="14"/>
      <c r="BKF1016" s="14"/>
      <c r="BKG1016" s="14"/>
      <c r="BKH1016" s="14"/>
      <c r="BKI1016" s="14"/>
      <c r="BKJ1016" s="14"/>
      <c r="BKK1016" s="14"/>
      <c r="BKL1016" s="14"/>
      <c r="BKM1016" s="14"/>
      <c r="BKN1016" s="14"/>
      <c r="BKO1016" s="14"/>
      <c r="BKP1016" s="14"/>
      <c r="BKQ1016" s="14"/>
      <c r="BKR1016" s="14"/>
      <c r="BKS1016" s="14"/>
      <c r="BKT1016" s="14"/>
      <c r="BKU1016" s="14"/>
      <c r="BKV1016" s="14"/>
      <c r="BKW1016" s="14"/>
      <c r="BKX1016" s="14"/>
      <c r="BKY1016" s="14"/>
      <c r="BKZ1016" s="14"/>
      <c r="BLA1016" s="14"/>
      <c r="BLB1016" s="14"/>
      <c r="BLC1016" s="14"/>
      <c r="BLD1016" s="14"/>
      <c r="BLE1016" s="14"/>
      <c r="BLF1016" s="14"/>
      <c r="BLG1016" s="14"/>
      <c r="BLH1016" s="14"/>
      <c r="BLI1016" s="14"/>
      <c r="BLJ1016" s="14"/>
      <c r="BLK1016" s="14"/>
      <c r="BLL1016" s="14"/>
      <c r="BLM1016" s="14"/>
      <c r="BLN1016" s="14"/>
      <c r="BLO1016" s="14"/>
      <c r="BLP1016" s="14"/>
      <c r="BLQ1016" s="14"/>
      <c r="BLR1016" s="14"/>
      <c r="BLS1016" s="14"/>
      <c r="BLT1016" s="14"/>
      <c r="BLU1016" s="14"/>
      <c r="BLV1016" s="14"/>
      <c r="BLW1016" s="14"/>
      <c r="BLX1016" s="14"/>
      <c r="BLY1016" s="14"/>
      <c r="BLZ1016" s="14"/>
      <c r="BMA1016" s="14"/>
      <c r="BMB1016" s="14"/>
      <c r="BMC1016" s="14"/>
      <c r="BMD1016" s="14"/>
      <c r="BME1016" s="14"/>
      <c r="BMF1016" s="14"/>
      <c r="BMG1016" s="14"/>
      <c r="BMH1016" s="14"/>
      <c r="BMI1016" s="14"/>
      <c r="BMJ1016" s="14"/>
      <c r="BMK1016" s="14"/>
      <c r="BML1016" s="14"/>
      <c r="BMM1016" s="14"/>
      <c r="BMN1016" s="14"/>
      <c r="BMO1016" s="14"/>
      <c r="BMP1016" s="14"/>
      <c r="BMQ1016" s="14"/>
      <c r="BMR1016" s="14"/>
      <c r="BMS1016" s="14"/>
      <c r="BMT1016" s="14"/>
      <c r="BMU1016" s="14"/>
      <c r="BMV1016" s="14"/>
      <c r="BMW1016" s="14"/>
      <c r="BMX1016" s="14"/>
      <c r="BMY1016" s="14"/>
      <c r="BMZ1016" s="14"/>
      <c r="BNA1016" s="14"/>
      <c r="BNB1016" s="14"/>
      <c r="BNC1016" s="14"/>
      <c r="BND1016" s="14"/>
      <c r="BNE1016" s="14"/>
      <c r="BNF1016" s="14"/>
      <c r="BNG1016" s="14"/>
      <c r="BNH1016" s="14"/>
      <c r="BNI1016" s="14"/>
      <c r="BNJ1016" s="14"/>
      <c r="BNK1016" s="14"/>
      <c r="BNL1016" s="14"/>
      <c r="BNM1016" s="14"/>
      <c r="BNN1016" s="14"/>
      <c r="BNO1016" s="14"/>
      <c r="BNP1016" s="14"/>
      <c r="BNQ1016" s="14"/>
      <c r="BNR1016" s="14"/>
      <c r="BNS1016" s="14"/>
      <c r="BNT1016" s="14"/>
      <c r="BNU1016" s="14"/>
      <c r="BNV1016" s="14"/>
      <c r="BNW1016" s="14"/>
      <c r="BNX1016" s="14"/>
      <c r="BNY1016" s="14"/>
      <c r="BNZ1016" s="14"/>
      <c r="BOA1016" s="14"/>
      <c r="BOB1016" s="14"/>
      <c r="BOC1016" s="14"/>
      <c r="BOD1016" s="14"/>
      <c r="BOE1016" s="14"/>
      <c r="BOF1016" s="14"/>
      <c r="BOG1016" s="14"/>
      <c r="BOH1016" s="14"/>
      <c r="BOI1016" s="14"/>
      <c r="BOJ1016" s="14"/>
      <c r="BOK1016" s="14"/>
      <c r="BOL1016" s="14"/>
      <c r="BOM1016" s="14"/>
      <c r="BON1016" s="14"/>
      <c r="BOO1016" s="14"/>
      <c r="BOP1016" s="14"/>
      <c r="BOQ1016" s="14"/>
      <c r="BOR1016" s="14"/>
      <c r="BOS1016" s="14"/>
      <c r="BOT1016" s="14"/>
      <c r="BOU1016" s="14"/>
      <c r="BOV1016" s="14"/>
      <c r="BOW1016" s="14"/>
      <c r="BOX1016" s="14"/>
      <c r="BOY1016" s="14"/>
      <c r="BOZ1016" s="14"/>
      <c r="BPA1016" s="14"/>
      <c r="BPB1016" s="14"/>
      <c r="BPC1016" s="14"/>
      <c r="BPD1016" s="14"/>
      <c r="BPE1016" s="14"/>
      <c r="BPF1016" s="14"/>
      <c r="BPG1016" s="14"/>
      <c r="BPH1016" s="14"/>
      <c r="BPI1016" s="14"/>
      <c r="BPJ1016" s="14"/>
      <c r="BPK1016" s="14"/>
      <c r="BPL1016" s="14"/>
      <c r="BPM1016" s="14"/>
      <c r="BPN1016" s="14"/>
      <c r="BPO1016" s="14"/>
      <c r="BPP1016" s="14"/>
      <c r="BPQ1016" s="14"/>
      <c r="BPR1016" s="14"/>
      <c r="BPS1016" s="14"/>
      <c r="BPT1016" s="14"/>
      <c r="BPU1016" s="14"/>
      <c r="BPV1016" s="14"/>
      <c r="BPW1016" s="14"/>
      <c r="BPX1016" s="14"/>
      <c r="BPY1016" s="14"/>
      <c r="BPZ1016" s="14"/>
      <c r="BQA1016" s="14"/>
      <c r="BQB1016" s="14"/>
      <c r="BQC1016" s="14"/>
      <c r="BQD1016" s="14"/>
      <c r="BQE1016" s="14"/>
      <c r="BQF1016" s="14"/>
      <c r="BQG1016" s="14"/>
      <c r="BQH1016" s="14"/>
      <c r="BQI1016" s="14"/>
      <c r="BQJ1016" s="14"/>
      <c r="BQK1016" s="14"/>
      <c r="BQL1016" s="14"/>
      <c r="BQM1016" s="14"/>
      <c r="BQN1016" s="14"/>
      <c r="BQO1016" s="14"/>
      <c r="BQP1016" s="14"/>
      <c r="BQQ1016" s="14"/>
      <c r="BQR1016" s="14"/>
      <c r="BQS1016" s="14"/>
      <c r="BQT1016" s="14"/>
      <c r="BQU1016" s="14"/>
      <c r="BQV1016" s="14"/>
      <c r="BQW1016" s="14"/>
      <c r="BQX1016" s="14"/>
      <c r="BQY1016" s="14"/>
      <c r="BQZ1016" s="14"/>
      <c r="BRA1016" s="14"/>
      <c r="BRB1016" s="14"/>
      <c r="BRC1016" s="14"/>
      <c r="BRD1016" s="14"/>
      <c r="BRE1016" s="14"/>
      <c r="BRF1016" s="14"/>
      <c r="BRG1016" s="14"/>
      <c r="BRH1016" s="14"/>
      <c r="BRI1016" s="14"/>
      <c r="BRJ1016" s="14"/>
      <c r="BRK1016" s="14"/>
      <c r="BRL1016" s="14"/>
      <c r="BRM1016" s="14"/>
      <c r="BRN1016" s="14"/>
      <c r="BRO1016" s="14"/>
      <c r="BRP1016" s="14"/>
      <c r="BRQ1016" s="14"/>
      <c r="BRR1016" s="14"/>
      <c r="BRS1016" s="14"/>
      <c r="BRT1016" s="14"/>
      <c r="BRU1016" s="14"/>
      <c r="BRV1016" s="14"/>
      <c r="BRW1016" s="14"/>
      <c r="BRX1016" s="14"/>
      <c r="BRY1016" s="14"/>
      <c r="BRZ1016" s="14"/>
      <c r="BSA1016" s="14"/>
      <c r="BSB1016" s="14"/>
      <c r="BSC1016" s="14"/>
      <c r="BSD1016" s="14"/>
      <c r="BSE1016" s="14"/>
      <c r="BSF1016" s="14"/>
      <c r="BSG1016" s="14"/>
      <c r="BSH1016" s="14"/>
      <c r="BSI1016" s="14"/>
      <c r="BSJ1016" s="14"/>
      <c r="BSK1016" s="14"/>
      <c r="BSL1016" s="14"/>
      <c r="BSM1016" s="14"/>
      <c r="BSN1016" s="14"/>
      <c r="BSO1016" s="14"/>
      <c r="BSP1016" s="14"/>
      <c r="BSQ1016" s="14"/>
      <c r="BSR1016" s="14"/>
      <c r="BSS1016" s="14"/>
      <c r="BST1016" s="14"/>
      <c r="BSU1016" s="14"/>
      <c r="BSV1016" s="14"/>
      <c r="BSW1016" s="14"/>
      <c r="BSX1016" s="14"/>
      <c r="BSY1016" s="14"/>
      <c r="BSZ1016" s="14"/>
      <c r="BTA1016" s="14"/>
      <c r="BTB1016" s="14"/>
      <c r="BTC1016" s="14"/>
      <c r="BTD1016" s="14"/>
      <c r="BTE1016" s="14"/>
      <c r="BTF1016" s="14"/>
      <c r="BTG1016" s="14"/>
      <c r="BTH1016" s="14"/>
      <c r="BTI1016" s="14"/>
      <c r="BTJ1016" s="14"/>
      <c r="BTK1016" s="14"/>
      <c r="BTL1016" s="14"/>
      <c r="BTM1016" s="14"/>
      <c r="BTN1016" s="14"/>
      <c r="BTO1016" s="14"/>
      <c r="BTP1016" s="14"/>
      <c r="BTQ1016" s="14"/>
      <c r="BTR1016" s="14"/>
      <c r="BTS1016" s="14"/>
      <c r="BTT1016" s="14"/>
      <c r="BTU1016" s="14"/>
      <c r="BTV1016" s="14"/>
      <c r="BTW1016" s="14"/>
      <c r="BTX1016" s="14"/>
      <c r="BTY1016" s="14"/>
      <c r="BTZ1016" s="14"/>
      <c r="BUA1016" s="14"/>
      <c r="BUB1016" s="14"/>
      <c r="BUC1016" s="14"/>
      <c r="BUD1016" s="14"/>
      <c r="BUE1016" s="14"/>
      <c r="BUF1016" s="14"/>
      <c r="BUG1016" s="14"/>
      <c r="BUH1016" s="14"/>
      <c r="BUI1016" s="14"/>
      <c r="BUJ1016" s="14"/>
      <c r="BUK1016" s="14"/>
      <c r="BUL1016" s="14"/>
      <c r="BUM1016" s="14"/>
      <c r="BUN1016" s="14"/>
      <c r="BUO1016" s="14"/>
      <c r="BUP1016" s="14"/>
      <c r="BUQ1016" s="14"/>
      <c r="BUR1016" s="14"/>
      <c r="BUS1016" s="14"/>
      <c r="BUT1016" s="14"/>
      <c r="BUU1016" s="14"/>
      <c r="BUV1016" s="14"/>
      <c r="BUW1016" s="14"/>
      <c r="BUX1016" s="14"/>
      <c r="BUY1016" s="14"/>
      <c r="BUZ1016" s="14"/>
      <c r="BVA1016" s="14"/>
      <c r="BVB1016" s="14"/>
      <c r="BVC1016" s="14"/>
      <c r="BVD1016" s="14"/>
      <c r="BVE1016" s="14"/>
      <c r="BVF1016" s="14"/>
      <c r="BVG1016" s="14"/>
      <c r="BVH1016" s="14"/>
      <c r="BVI1016" s="14"/>
      <c r="BVJ1016" s="14"/>
      <c r="BVK1016" s="14"/>
      <c r="BVL1016" s="14"/>
      <c r="BVM1016" s="14"/>
      <c r="BVN1016" s="14"/>
      <c r="BVO1016" s="14"/>
      <c r="BVP1016" s="14"/>
      <c r="BVQ1016" s="14"/>
      <c r="BVR1016" s="14"/>
      <c r="BVS1016" s="14"/>
      <c r="BVT1016" s="14"/>
      <c r="BVU1016" s="14"/>
      <c r="BVV1016" s="14"/>
      <c r="BVW1016" s="14"/>
      <c r="BVX1016" s="14"/>
      <c r="BVY1016" s="14"/>
      <c r="BVZ1016" s="14"/>
      <c r="BWA1016" s="14"/>
      <c r="BWB1016" s="14"/>
      <c r="BWC1016" s="14"/>
      <c r="BWD1016" s="14"/>
      <c r="BWE1016" s="14"/>
      <c r="BWF1016" s="14"/>
      <c r="BWG1016" s="14"/>
      <c r="BWH1016" s="14"/>
      <c r="BWI1016" s="14"/>
      <c r="BWJ1016" s="14"/>
      <c r="BWK1016" s="14"/>
      <c r="BWL1016" s="14"/>
      <c r="BWM1016" s="14"/>
      <c r="BWN1016" s="14"/>
      <c r="BWO1016" s="14"/>
      <c r="BWP1016" s="14"/>
      <c r="BWQ1016" s="14"/>
      <c r="BWR1016" s="14"/>
      <c r="BWS1016" s="14"/>
      <c r="BWT1016" s="14"/>
      <c r="BWU1016" s="14"/>
      <c r="BWV1016" s="14"/>
      <c r="BWW1016" s="14"/>
      <c r="BWX1016" s="14"/>
      <c r="BWY1016" s="14"/>
      <c r="BWZ1016" s="14"/>
      <c r="BXA1016" s="14"/>
      <c r="BXB1016" s="14"/>
      <c r="BXC1016" s="14"/>
      <c r="BXD1016" s="14"/>
      <c r="BXE1016" s="14"/>
      <c r="BXF1016" s="14"/>
      <c r="BXG1016" s="14"/>
      <c r="BXH1016" s="14"/>
      <c r="BXI1016" s="14"/>
      <c r="BXJ1016" s="14"/>
      <c r="BXK1016" s="14"/>
      <c r="BXL1016" s="14"/>
      <c r="BXM1016" s="14"/>
      <c r="BXN1016" s="14"/>
      <c r="BXO1016" s="14"/>
      <c r="BXP1016" s="14"/>
      <c r="BXQ1016" s="14"/>
      <c r="BXR1016" s="14"/>
      <c r="BXS1016" s="14"/>
      <c r="BXT1016" s="14"/>
      <c r="BXU1016" s="14"/>
      <c r="BXV1016" s="14"/>
      <c r="BXW1016" s="14"/>
      <c r="BXX1016" s="14"/>
      <c r="BXY1016" s="14"/>
      <c r="BXZ1016" s="14"/>
      <c r="BYA1016" s="14"/>
      <c r="BYB1016" s="14"/>
      <c r="BYC1016" s="14"/>
      <c r="BYD1016" s="14"/>
      <c r="BYE1016" s="14"/>
      <c r="BYF1016" s="14"/>
      <c r="BYG1016" s="14"/>
      <c r="BYH1016" s="14"/>
      <c r="BYI1016" s="14"/>
      <c r="BYJ1016" s="14"/>
      <c r="BYK1016" s="14"/>
      <c r="BYL1016" s="14"/>
      <c r="BYM1016" s="14"/>
      <c r="BYN1016" s="14"/>
      <c r="BYO1016" s="14"/>
      <c r="BYP1016" s="14"/>
      <c r="BYQ1016" s="14"/>
      <c r="BYR1016" s="14"/>
      <c r="BYS1016" s="14"/>
      <c r="BYT1016" s="14"/>
      <c r="BYU1016" s="14"/>
      <c r="BYV1016" s="14"/>
      <c r="BYW1016" s="14"/>
      <c r="BYX1016" s="14"/>
      <c r="BYY1016" s="14"/>
      <c r="BYZ1016" s="14"/>
      <c r="BZA1016" s="14"/>
      <c r="BZB1016" s="14"/>
      <c r="BZC1016" s="14"/>
      <c r="BZD1016" s="14"/>
      <c r="BZE1016" s="14"/>
      <c r="BZF1016" s="14"/>
      <c r="BZG1016" s="14"/>
      <c r="BZH1016" s="14"/>
      <c r="BZI1016" s="14"/>
      <c r="BZJ1016" s="14"/>
      <c r="BZK1016" s="14"/>
      <c r="BZL1016" s="14"/>
      <c r="BZM1016" s="14"/>
      <c r="BZN1016" s="14"/>
      <c r="BZO1016" s="14"/>
      <c r="BZP1016" s="14"/>
      <c r="BZQ1016" s="14"/>
      <c r="BZR1016" s="14"/>
      <c r="BZS1016" s="14"/>
      <c r="BZT1016" s="14"/>
      <c r="BZU1016" s="14"/>
      <c r="BZV1016" s="14"/>
      <c r="BZW1016" s="14"/>
      <c r="BZX1016" s="14"/>
      <c r="BZY1016" s="14"/>
      <c r="BZZ1016" s="14"/>
      <c r="CAA1016" s="14"/>
      <c r="CAB1016" s="14"/>
      <c r="CAC1016" s="14"/>
      <c r="CAD1016" s="14"/>
      <c r="CAE1016" s="14"/>
      <c r="CAF1016" s="14"/>
      <c r="CAG1016" s="14"/>
      <c r="CAH1016" s="14"/>
      <c r="CAI1016" s="14"/>
      <c r="CAJ1016" s="14"/>
      <c r="CAK1016" s="14"/>
      <c r="CAL1016" s="14"/>
      <c r="CAM1016" s="14"/>
      <c r="CAN1016" s="14"/>
      <c r="CAO1016" s="14"/>
      <c r="CAP1016" s="14"/>
      <c r="CAQ1016" s="14"/>
      <c r="CAR1016" s="14"/>
      <c r="CAS1016" s="14"/>
      <c r="CAT1016" s="14"/>
      <c r="CAU1016" s="14"/>
      <c r="CAV1016" s="14"/>
      <c r="CAW1016" s="14"/>
      <c r="CAX1016" s="14"/>
      <c r="CAY1016" s="14"/>
      <c r="CAZ1016" s="14"/>
      <c r="CBA1016" s="14"/>
      <c r="CBB1016" s="14"/>
      <c r="CBC1016" s="14"/>
      <c r="CBD1016" s="14"/>
      <c r="CBE1016" s="14"/>
      <c r="CBF1016" s="14"/>
      <c r="CBG1016" s="14"/>
      <c r="CBH1016" s="14"/>
      <c r="CBI1016" s="14"/>
      <c r="CBJ1016" s="14"/>
      <c r="CBK1016" s="14"/>
      <c r="CBL1016" s="14"/>
      <c r="CBM1016" s="14"/>
      <c r="CBN1016" s="14"/>
      <c r="CBO1016" s="14"/>
      <c r="CBP1016" s="14"/>
      <c r="CBQ1016" s="14"/>
      <c r="CBR1016" s="14"/>
      <c r="CBS1016" s="14"/>
      <c r="CBT1016" s="14"/>
      <c r="CBU1016" s="14"/>
      <c r="CBV1016" s="14"/>
      <c r="CBW1016" s="14"/>
      <c r="CBX1016" s="14"/>
      <c r="CBY1016" s="14"/>
      <c r="CBZ1016" s="14"/>
      <c r="CCA1016" s="14"/>
      <c r="CCB1016" s="14"/>
      <c r="CCC1016" s="14"/>
      <c r="CCD1016" s="14"/>
      <c r="CCE1016" s="14"/>
      <c r="CCF1016" s="14"/>
      <c r="CCG1016" s="14"/>
      <c r="CCH1016" s="14"/>
      <c r="CCI1016" s="14"/>
      <c r="CCJ1016" s="14"/>
      <c r="CCK1016" s="14"/>
      <c r="CCL1016" s="14"/>
      <c r="CCM1016" s="14"/>
      <c r="CCN1016" s="14"/>
      <c r="CCO1016" s="14"/>
      <c r="CCP1016" s="14"/>
      <c r="CCQ1016" s="14"/>
      <c r="CCR1016" s="14"/>
      <c r="CCS1016" s="14"/>
      <c r="CCT1016" s="14"/>
      <c r="CCU1016" s="14"/>
      <c r="CCV1016" s="14"/>
      <c r="CCW1016" s="14"/>
      <c r="CCX1016" s="14"/>
      <c r="CCY1016" s="14"/>
      <c r="CCZ1016" s="14"/>
      <c r="CDA1016" s="14"/>
      <c r="CDB1016" s="14"/>
      <c r="CDC1016" s="14"/>
      <c r="CDD1016" s="14"/>
      <c r="CDE1016" s="14"/>
      <c r="CDF1016" s="14"/>
      <c r="CDG1016" s="14"/>
      <c r="CDH1016" s="14"/>
      <c r="CDI1016" s="14"/>
      <c r="CDJ1016" s="14"/>
      <c r="CDK1016" s="14"/>
      <c r="CDL1016" s="14"/>
      <c r="CDM1016" s="14"/>
      <c r="CDN1016" s="14"/>
      <c r="CDO1016" s="14"/>
      <c r="CDP1016" s="14"/>
      <c r="CDQ1016" s="14"/>
      <c r="CDR1016" s="14"/>
      <c r="CDS1016" s="14"/>
      <c r="CDT1016" s="14"/>
      <c r="CDU1016" s="14"/>
      <c r="CDV1016" s="14"/>
      <c r="CDW1016" s="14"/>
      <c r="CDX1016" s="14"/>
      <c r="CDY1016" s="14"/>
      <c r="CDZ1016" s="14"/>
      <c r="CEA1016" s="14"/>
      <c r="CEB1016" s="14"/>
      <c r="CEC1016" s="14"/>
      <c r="CED1016" s="14"/>
      <c r="CEE1016" s="14"/>
      <c r="CEF1016" s="14"/>
      <c r="CEG1016" s="14"/>
      <c r="CEH1016" s="14"/>
      <c r="CEI1016" s="14"/>
      <c r="CEJ1016" s="14"/>
      <c r="CEK1016" s="14"/>
      <c r="CEL1016" s="14"/>
      <c r="CEM1016" s="14"/>
      <c r="CEN1016" s="14"/>
      <c r="CEO1016" s="14"/>
      <c r="CEP1016" s="14"/>
      <c r="CEQ1016" s="14"/>
      <c r="CER1016" s="14"/>
      <c r="CES1016" s="14"/>
      <c r="CET1016" s="14"/>
      <c r="CEU1016" s="14"/>
      <c r="CEV1016" s="14"/>
      <c r="CEW1016" s="14"/>
      <c r="CEX1016" s="14"/>
      <c r="CEY1016" s="14"/>
      <c r="CEZ1016" s="14"/>
      <c r="CFA1016" s="14"/>
      <c r="CFB1016" s="14"/>
      <c r="CFC1016" s="14"/>
      <c r="CFD1016" s="14"/>
      <c r="CFE1016" s="14"/>
      <c r="CFF1016" s="14"/>
      <c r="CFG1016" s="14"/>
      <c r="CFH1016" s="14"/>
      <c r="CFI1016" s="14"/>
      <c r="CFJ1016" s="14"/>
      <c r="CFK1016" s="14"/>
      <c r="CFL1016" s="14"/>
      <c r="CFM1016" s="14"/>
      <c r="CFN1016" s="14"/>
      <c r="CFO1016" s="14"/>
      <c r="CFP1016" s="14"/>
      <c r="CFQ1016" s="14"/>
      <c r="CFR1016" s="14"/>
      <c r="CFS1016" s="14"/>
      <c r="CFT1016" s="14"/>
      <c r="CFU1016" s="14"/>
      <c r="CFV1016" s="14"/>
      <c r="CFW1016" s="14"/>
      <c r="CFX1016" s="14"/>
      <c r="CFY1016" s="14"/>
      <c r="CFZ1016" s="14"/>
      <c r="CGA1016" s="14"/>
      <c r="CGB1016" s="14"/>
      <c r="CGC1016" s="14"/>
      <c r="CGD1016" s="14"/>
      <c r="CGE1016" s="14"/>
      <c r="CGF1016" s="14"/>
      <c r="CGG1016" s="14"/>
      <c r="CGH1016" s="14"/>
      <c r="CGI1016" s="14"/>
      <c r="CGJ1016" s="14"/>
      <c r="CGK1016" s="14"/>
      <c r="CGL1016" s="14"/>
      <c r="CGM1016" s="14"/>
      <c r="CGN1016" s="14"/>
      <c r="CGO1016" s="14"/>
      <c r="CGP1016" s="14"/>
      <c r="CGQ1016" s="14"/>
      <c r="CGR1016" s="14"/>
      <c r="CGS1016" s="14"/>
      <c r="CGT1016" s="14"/>
      <c r="CGU1016" s="14"/>
      <c r="CGV1016" s="14"/>
      <c r="CGW1016" s="14"/>
      <c r="CGX1016" s="14"/>
      <c r="CGY1016" s="14"/>
      <c r="CGZ1016" s="14"/>
      <c r="CHA1016" s="14"/>
      <c r="CHB1016" s="14"/>
      <c r="CHC1016" s="14"/>
      <c r="CHD1016" s="14"/>
      <c r="CHE1016" s="14"/>
      <c r="CHF1016" s="14"/>
      <c r="CHG1016" s="14"/>
      <c r="CHH1016" s="14"/>
      <c r="CHI1016" s="14"/>
      <c r="CHJ1016" s="14"/>
      <c r="CHK1016" s="14"/>
      <c r="CHL1016" s="14"/>
      <c r="CHM1016" s="14"/>
      <c r="CHN1016" s="14"/>
      <c r="CHO1016" s="14"/>
      <c r="CHP1016" s="14"/>
      <c r="CHQ1016" s="14"/>
      <c r="CHR1016" s="14"/>
      <c r="CHS1016" s="14"/>
      <c r="CHT1016" s="14"/>
      <c r="CHU1016" s="14"/>
      <c r="CHV1016" s="14"/>
      <c r="CHW1016" s="14"/>
      <c r="CHX1016" s="14"/>
      <c r="CHY1016" s="14"/>
      <c r="CHZ1016" s="14"/>
      <c r="CIA1016" s="14"/>
      <c r="CIB1016" s="14"/>
      <c r="CIC1016" s="14"/>
      <c r="CID1016" s="14"/>
      <c r="CIE1016" s="14"/>
      <c r="CIF1016" s="14"/>
      <c r="CIG1016" s="14"/>
      <c r="CIH1016" s="14"/>
      <c r="CII1016" s="14"/>
      <c r="CIJ1016" s="14"/>
      <c r="CIK1016" s="14"/>
      <c r="CIL1016" s="14"/>
      <c r="CIM1016" s="14"/>
      <c r="CIN1016" s="14"/>
      <c r="CIO1016" s="14"/>
      <c r="CIP1016" s="14"/>
      <c r="CIQ1016" s="14"/>
      <c r="CIR1016" s="14"/>
      <c r="CIS1016" s="14"/>
      <c r="CIT1016" s="14"/>
      <c r="CIU1016" s="14"/>
      <c r="CIV1016" s="14"/>
      <c r="CIW1016" s="14"/>
      <c r="CIX1016" s="14"/>
      <c r="CIY1016" s="14"/>
      <c r="CIZ1016" s="14"/>
      <c r="CJA1016" s="14"/>
      <c r="CJB1016" s="14"/>
      <c r="CJC1016" s="14"/>
      <c r="CJD1016" s="14"/>
      <c r="CJE1016" s="14"/>
      <c r="CJF1016" s="14"/>
      <c r="CJG1016" s="14"/>
      <c r="CJH1016" s="14"/>
      <c r="CJI1016" s="14"/>
      <c r="CJJ1016" s="14"/>
      <c r="CJK1016" s="14"/>
      <c r="CJL1016" s="14"/>
      <c r="CJM1016" s="14"/>
      <c r="CJN1016" s="14"/>
      <c r="CJO1016" s="14"/>
      <c r="CJP1016" s="14"/>
      <c r="CJQ1016" s="14"/>
      <c r="CJR1016" s="14"/>
      <c r="CJS1016" s="14"/>
      <c r="CJT1016" s="14"/>
      <c r="CJU1016" s="14"/>
      <c r="CJV1016" s="14"/>
      <c r="CJW1016" s="14"/>
      <c r="CJX1016" s="14"/>
      <c r="CJY1016" s="14"/>
      <c r="CJZ1016" s="14"/>
      <c r="CKA1016" s="14"/>
      <c r="CKB1016" s="14"/>
      <c r="CKC1016" s="14"/>
      <c r="CKD1016" s="14"/>
      <c r="CKE1016" s="14"/>
      <c r="CKF1016" s="14"/>
      <c r="CKG1016" s="14"/>
      <c r="CKH1016" s="14"/>
      <c r="CKI1016" s="14"/>
      <c r="CKJ1016" s="14"/>
      <c r="CKK1016" s="14"/>
      <c r="CKL1016" s="14"/>
      <c r="CKM1016" s="14"/>
      <c r="CKN1016" s="14"/>
      <c r="CKO1016" s="14"/>
      <c r="CKP1016" s="14"/>
      <c r="CKQ1016" s="14"/>
      <c r="CKR1016" s="14"/>
      <c r="CKS1016" s="14"/>
      <c r="CKT1016" s="14"/>
      <c r="CKU1016" s="14"/>
      <c r="CKV1016" s="14"/>
      <c r="CKW1016" s="14"/>
      <c r="CKX1016" s="14"/>
      <c r="CKY1016" s="14"/>
      <c r="CKZ1016" s="14"/>
      <c r="CLA1016" s="14"/>
      <c r="CLB1016" s="14"/>
      <c r="CLC1016" s="14"/>
      <c r="CLD1016" s="14"/>
      <c r="CLE1016" s="14"/>
      <c r="CLF1016" s="14"/>
      <c r="CLG1016" s="14"/>
      <c r="CLH1016" s="14"/>
      <c r="CLI1016" s="14"/>
      <c r="CLJ1016" s="14"/>
      <c r="CLK1016" s="14"/>
      <c r="CLL1016" s="14"/>
      <c r="CLM1016" s="14"/>
      <c r="CLN1016" s="14"/>
      <c r="CLO1016" s="14"/>
      <c r="CLP1016" s="14"/>
      <c r="CLQ1016" s="14"/>
      <c r="CLR1016" s="14"/>
      <c r="CLS1016" s="14"/>
      <c r="CLT1016" s="14"/>
      <c r="CLU1016" s="14"/>
      <c r="CLV1016" s="14"/>
      <c r="CLW1016" s="14"/>
      <c r="CLX1016" s="14"/>
      <c r="CLY1016" s="14"/>
      <c r="CLZ1016" s="14"/>
      <c r="CMA1016" s="14"/>
      <c r="CMB1016" s="14"/>
      <c r="CMC1016" s="14"/>
      <c r="CMD1016" s="14"/>
      <c r="CME1016" s="14"/>
      <c r="CMF1016" s="14"/>
      <c r="CMG1016" s="14"/>
      <c r="CMH1016" s="14"/>
      <c r="CMI1016" s="14"/>
      <c r="CMJ1016" s="14"/>
      <c r="CMK1016" s="14"/>
      <c r="CML1016" s="14"/>
      <c r="CMM1016" s="14"/>
      <c r="CMN1016" s="14"/>
      <c r="CMO1016" s="14"/>
      <c r="CMP1016" s="14"/>
      <c r="CMQ1016" s="14"/>
      <c r="CMR1016" s="14"/>
      <c r="CMS1016" s="14"/>
      <c r="CMT1016" s="14"/>
      <c r="CMU1016" s="14"/>
      <c r="CMV1016" s="14"/>
      <c r="CMW1016" s="14"/>
      <c r="CMX1016" s="14"/>
      <c r="CMY1016" s="14"/>
      <c r="CMZ1016" s="14"/>
      <c r="CNA1016" s="14"/>
      <c r="CNB1016" s="14"/>
      <c r="CNC1016" s="14"/>
      <c r="CND1016" s="14"/>
      <c r="CNE1016" s="14"/>
      <c r="CNF1016" s="14"/>
      <c r="CNG1016" s="14"/>
      <c r="CNH1016" s="14"/>
      <c r="CNI1016" s="14"/>
      <c r="CNJ1016" s="14"/>
      <c r="CNK1016" s="14"/>
      <c r="CNL1016" s="14"/>
      <c r="CNM1016" s="14"/>
      <c r="CNN1016" s="14"/>
      <c r="CNO1016" s="14"/>
      <c r="CNP1016" s="14"/>
      <c r="CNQ1016" s="14"/>
      <c r="CNR1016" s="14"/>
      <c r="CNS1016" s="14"/>
      <c r="CNT1016" s="14"/>
      <c r="CNU1016" s="14"/>
      <c r="CNV1016" s="14"/>
      <c r="CNW1016" s="14"/>
      <c r="CNX1016" s="14"/>
      <c r="CNY1016" s="14"/>
      <c r="CNZ1016" s="14"/>
      <c r="COA1016" s="14"/>
      <c r="COB1016" s="14"/>
      <c r="COC1016" s="14"/>
      <c r="COD1016" s="14"/>
      <c r="COE1016" s="14"/>
      <c r="COF1016" s="14"/>
      <c r="COG1016" s="14"/>
      <c r="COH1016" s="14"/>
      <c r="COI1016" s="14"/>
      <c r="COJ1016" s="14"/>
      <c r="COK1016" s="14"/>
      <c r="COL1016" s="14"/>
      <c r="COM1016" s="14"/>
      <c r="CON1016" s="14"/>
      <c r="COO1016" s="14"/>
      <c r="COP1016" s="14"/>
      <c r="COQ1016" s="14"/>
      <c r="COR1016" s="14"/>
      <c r="COS1016" s="14"/>
      <c r="COT1016" s="14"/>
      <c r="COU1016" s="14"/>
      <c r="COV1016" s="14"/>
      <c r="COW1016" s="14"/>
      <c r="COX1016" s="14"/>
      <c r="COY1016" s="14"/>
      <c r="COZ1016" s="14"/>
      <c r="CPA1016" s="14"/>
      <c r="CPB1016" s="14"/>
      <c r="CPC1016" s="14"/>
      <c r="CPD1016" s="14"/>
      <c r="CPE1016" s="14"/>
      <c r="CPF1016" s="14"/>
      <c r="CPG1016" s="14"/>
      <c r="CPH1016" s="14"/>
      <c r="CPI1016" s="14"/>
      <c r="CPJ1016" s="14"/>
      <c r="CPK1016" s="14"/>
      <c r="CPL1016" s="14"/>
      <c r="CPM1016" s="14"/>
      <c r="CPN1016" s="14"/>
      <c r="CPO1016" s="14"/>
      <c r="CPP1016" s="14"/>
      <c r="CPQ1016" s="14"/>
      <c r="CPR1016" s="14"/>
      <c r="CPS1016" s="14"/>
      <c r="CPT1016" s="14"/>
      <c r="CPU1016" s="14"/>
      <c r="CPV1016" s="14"/>
      <c r="CPW1016" s="14"/>
      <c r="CPX1016" s="14"/>
      <c r="CPY1016" s="14"/>
      <c r="CPZ1016" s="14"/>
      <c r="CQA1016" s="14"/>
      <c r="CQB1016" s="14"/>
      <c r="CQC1016" s="14"/>
      <c r="CQD1016" s="14"/>
      <c r="CQE1016" s="14"/>
      <c r="CQF1016" s="14"/>
      <c r="CQG1016" s="14"/>
      <c r="CQH1016" s="14"/>
      <c r="CQI1016" s="14"/>
      <c r="CQJ1016" s="14"/>
      <c r="CQK1016" s="14"/>
      <c r="CQL1016" s="14"/>
      <c r="CQM1016" s="14"/>
      <c r="CQN1016" s="14"/>
      <c r="CQO1016" s="14"/>
      <c r="CQP1016" s="14"/>
      <c r="CQQ1016" s="14"/>
      <c r="CQR1016" s="14"/>
      <c r="CQS1016" s="14"/>
      <c r="CQT1016" s="14"/>
      <c r="CQU1016" s="14"/>
      <c r="CQV1016" s="14"/>
      <c r="CQW1016" s="14"/>
      <c r="CQX1016" s="14"/>
      <c r="CQY1016" s="14"/>
      <c r="CQZ1016" s="14"/>
      <c r="CRA1016" s="14"/>
      <c r="CRB1016" s="14"/>
      <c r="CRC1016" s="14"/>
      <c r="CRD1016" s="14"/>
      <c r="CRE1016" s="14"/>
      <c r="CRF1016" s="14"/>
      <c r="CRG1016" s="14"/>
      <c r="CRH1016" s="14"/>
      <c r="CRI1016" s="14"/>
      <c r="CRJ1016" s="14"/>
      <c r="CRK1016" s="14"/>
      <c r="CRL1016" s="14"/>
      <c r="CRM1016" s="14"/>
      <c r="CRN1016" s="14"/>
      <c r="CRO1016" s="14"/>
      <c r="CRP1016" s="14"/>
      <c r="CRQ1016" s="14"/>
      <c r="CRR1016" s="14"/>
      <c r="CRS1016" s="14"/>
      <c r="CRT1016" s="14"/>
      <c r="CRU1016" s="14"/>
      <c r="CRV1016" s="14"/>
      <c r="CRW1016" s="14"/>
      <c r="CRX1016" s="14"/>
      <c r="CRY1016" s="14"/>
      <c r="CRZ1016" s="14"/>
      <c r="CSA1016" s="14"/>
      <c r="CSB1016" s="14"/>
      <c r="CSC1016" s="14"/>
      <c r="CSD1016" s="14"/>
      <c r="CSE1016" s="14"/>
      <c r="CSF1016" s="14"/>
      <c r="CSG1016" s="14"/>
      <c r="CSH1016" s="14"/>
      <c r="CSI1016" s="14"/>
      <c r="CSJ1016" s="14"/>
      <c r="CSK1016" s="14"/>
      <c r="CSL1016" s="14"/>
      <c r="CSM1016" s="14"/>
      <c r="CSN1016" s="14"/>
      <c r="CSO1016" s="14"/>
      <c r="CSP1016" s="14"/>
      <c r="CSQ1016" s="14"/>
      <c r="CSR1016" s="14"/>
      <c r="CSS1016" s="14"/>
      <c r="CST1016" s="14"/>
      <c r="CSU1016" s="14"/>
      <c r="CSV1016" s="14"/>
      <c r="CSW1016" s="14"/>
      <c r="CSX1016" s="14"/>
      <c r="CSY1016" s="14"/>
      <c r="CSZ1016" s="14"/>
      <c r="CTA1016" s="14"/>
      <c r="CTB1016" s="14"/>
      <c r="CTC1016" s="14"/>
      <c r="CTD1016" s="14"/>
      <c r="CTE1016" s="14"/>
      <c r="CTF1016" s="14"/>
      <c r="CTG1016" s="14"/>
      <c r="CTH1016" s="14"/>
      <c r="CTI1016" s="14"/>
      <c r="CTJ1016" s="14"/>
      <c r="CTK1016" s="14"/>
      <c r="CTL1016" s="14"/>
      <c r="CTM1016" s="14"/>
      <c r="CTN1016" s="14"/>
      <c r="CTO1016" s="14"/>
      <c r="CTP1016" s="14"/>
      <c r="CTQ1016" s="14"/>
      <c r="CTR1016" s="14"/>
      <c r="CTS1016" s="14"/>
      <c r="CTT1016" s="14"/>
      <c r="CTU1016" s="14"/>
      <c r="CTV1016" s="14"/>
      <c r="CTW1016" s="14"/>
      <c r="CTX1016" s="14"/>
      <c r="CTY1016" s="14"/>
      <c r="CTZ1016" s="14"/>
      <c r="CUA1016" s="14"/>
      <c r="CUB1016" s="14"/>
      <c r="CUC1016" s="14"/>
      <c r="CUD1016" s="14"/>
      <c r="CUE1016" s="14"/>
      <c r="CUF1016" s="14"/>
      <c r="CUG1016" s="14"/>
      <c r="CUH1016" s="14"/>
      <c r="CUI1016" s="14"/>
      <c r="CUJ1016" s="14"/>
      <c r="CUK1016" s="14"/>
      <c r="CUL1016" s="14"/>
      <c r="CUM1016" s="14"/>
      <c r="CUN1016" s="14"/>
      <c r="CUO1016" s="14"/>
      <c r="CUP1016" s="14"/>
      <c r="CUQ1016" s="14"/>
      <c r="CUR1016" s="14"/>
      <c r="CUS1016" s="14"/>
      <c r="CUT1016" s="14"/>
      <c r="CUU1016" s="14"/>
      <c r="CUV1016" s="14"/>
      <c r="CUW1016" s="14"/>
      <c r="CUX1016" s="14"/>
      <c r="CUY1016" s="14"/>
      <c r="CUZ1016" s="14"/>
      <c r="CVA1016" s="14"/>
      <c r="CVB1016" s="14"/>
      <c r="CVC1016" s="14"/>
      <c r="CVD1016" s="14"/>
      <c r="CVE1016" s="14"/>
      <c r="CVF1016" s="14"/>
      <c r="CVG1016" s="14"/>
      <c r="CVH1016" s="14"/>
      <c r="CVI1016" s="14"/>
      <c r="CVJ1016" s="14"/>
      <c r="CVK1016" s="14"/>
      <c r="CVL1016" s="14"/>
      <c r="CVM1016" s="14"/>
      <c r="CVN1016" s="14"/>
      <c r="CVO1016" s="14"/>
      <c r="CVP1016" s="14"/>
      <c r="CVQ1016" s="14"/>
      <c r="CVR1016" s="14"/>
      <c r="CVS1016" s="14"/>
      <c r="CVT1016" s="14"/>
      <c r="CVU1016" s="14"/>
      <c r="CVV1016" s="14"/>
      <c r="CVW1016" s="14"/>
      <c r="CVX1016" s="14"/>
      <c r="CVY1016" s="14"/>
      <c r="CVZ1016" s="14"/>
      <c r="CWA1016" s="14"/>
      <c r="CWB1016" s="14"/>
      <c r="CWC1016" s="14"/>
      <c r="CWD1016" s="14"/>
      <c r="CWE1016" s="14"/>
      <c r="CWF1016" s="14"/>
      <c r="CWG1016" s="14"/>
      <c r="CWH1016" s="14"/>
      <c r="CWI1016" s="14"/>
      <c r="CWJ1016" s="14"/>
      <c r="CWK1016" s="14"/>
      <c r="CWL1016" s="14"/>
      <c r="CWM1016" s="14"/>
      <c r="CWN1016" s="14"/>
      <c r="CWO1016" s="14"/>
      <c r="CWP1016" s="14"/>
      <c r="CWQ1016" s="14"/>
      <c r="CWR1016" s="14"/>
      <c r="CWS1016" s="14"/>
      <c r="CWT1016" s="14"/>
      <c r="CWU1016" s="14"/>
      <c r="CWV1016" s="14"/>
      <c r="CWW1016" s="14"/>
      <c r="CWX1016" s="14"/>
      <c r="CWY1016" s="14"/>
      <c r="CWZ1016" s="14"/>
      <c r="CXA1016" s="14"/>
      <c r="CXB1016" s="14"/>
      <c r="CXC1016" s="14"/>
      <c r="CXD1016" s="14"/>
      <c r="CXE1016" s="14"/>
      <c r="CXF1016" s="14"/>
      <c r="CXG1016" s="14"/>
      <c r="CXH1016" s="14"/>
      <c r="CXI1016" s="14"/>
      <c r="CXJ1016" s="14"/>
      <c r="CXK1016" s="14"/>
      <c r="CXL1016" s="14"/>
      <c r="CXM1016" s="14"/>
      <c r="CXN1016" s="14"/>
      <c r="CXO1016" s="14"/>
      <c r="CXP1016" s="14"/>
      <c r="CXQ1016" s="14"/>
      <c r="CXR1016" s="14"/>
      <c r="CXS1016" s="14"/>
      <c r="CXT1016" s="14"/>
      <c r="CXU1016" s="14"/>
      <c r="CXV1016" s="14"/>
      <c r="CXW1016" s="14"/>
      <c r="CXX1016" s="14"/>
      <c r="CXY1016" s="14"/>
      <c r="CXZ1016" s="14"/>
      <c r="CYA1016" s="14"/>
      <c r="CYB1016" s="14"/>
      <c r="CYC1016" s="14"/>
      <c r="CYD1016" s="14"/>
      <c r="CYE1016" s="14"/>
      <c r="CYF1016" s="14"/>
      <c r="CYG1016" s="14"/>
      <c r="CYH1016" s="14"/>
      <c r="CYI1016" s="14"/>
      <c r="CYJ1016" s="14"/>
      <c r="CYK1016" s="14"/>
      <c r="CYL1016" s="14"/>
      <c r="CYM1016" s="14"/>
      <c r="CYN1016" s="14"/>
      <c r="CYO1016" s="14"/>
      <c r="CYP1016" s="14"/>
      <c r="CYQ1016" s="14"/>
      <c r="CYR1016" s="14"/>
      <c r="CYS1016" s="14"/>
      <c r="CYT1016" s="14"/>
      <c r="CYU1016" s="14"/>
      <c r="CYV1016" s="14"/>
      <c r="CYW1016" s="14"/>
      <c r="CYX1016" s="14"/>
      <c r="CYY1016" s="14"/>
      <c r="CYZ1016" s="14"/>
      <c r="CZA1016" s="14"/>
      <c r="CZB1016" s="14"/>
      <c r="CZC1016" s="14"/>
      <c r="CZD1016" s="14"/>
      <c r="CZE1016" s="14"/>
      <c r="CZF1016" s="14"/>
      <c r="CZG1016" s="14"/>
      <c r="CZH1016" s="14"/>
      <c r="CZI1016" s="14"/>
      <c r="CZJ1016" s="14"/>
      <c r="CZK1016" s="14"/>
      <c r="CZL1016" s="14"/>
      <c r="CZM1016" s="14"/>
      <c r="CZN1016" s="14"/>
      <c r="CZO1016" s="14"/>
      <c r="CZP1016" s="14"/>
      <c r="CZQ1016" s="14"/>
      <c r="CZR1016" s="14"/>
      <c r="CZS1016" s="14"/>
      <c r="CZT1016" s="14"/>
      <c r="CZU1016" s="14"/>
      <c r="CZV1016" s="14"/>
      <c r="CZW1016" s="14"/>
      <c r="CZX1016" s="14"/>
      <c r="CZY1016" s="14"/>
      <c r="CZZ1016" s="14"/>
      <c r="DAA1016" s="14"/>
      <c r="DAB1016" s="14"/>
      <c r="DAC1016" s="14"/>
      <c r="DAD1016" s="14"/>
      <c r="DAE1016" s="14"/>
      <c r="DAF1016" s="14"/>
      <c r="DAG1016" s="14"/>
      <c r="DAH1016" s="14"/>
      <c r="DAI1016" s="14"/>
      <c r="DAJ1016" s="14"/>
      <c r="DAK1016" s="14"/>
      <c r="DAL1016" s="14"/>
      <c r="DAM1016" s="14"/>
      <c r="DAN1016" s="14"/>
      <c r="DAO1016" s="14"/>
      <c r="DAP1016" s="14"/>
      <c r="DAQ1016" s="14"/>
      <c r="DAR1016" s="14"/>
      <c r="DAS1016" s="14"/>
      <c r="DAT1016" s="14"/>
      <c r="DAU1016" s="14"/>
      <c r="DAV1016" s="14"/>
      <c r="DAW1016" s="14"/>
      <c r="DAX1016" s="14"/>
      <c r="DAY1016" s="14"/>
      <c r="DAZ1016" s="14"/>
      <c r="DBA1016" s="14"/>
      <c r="DBB1016" s="14"/>
      <c r="DBC1016" s="14"/>
      <c r="DBD1016" s="14"/>
      <c r="DBE1016" s="14"/>
      <c r="DBF1016" s="14"/>
      <c r="DBG1016" s="14"/>
      <c r="DBH1016" s="14"/>
      <c r="DBI1016" s="14"/>
      <c r="DBJ1016" s="14"/>
      <c r="DBK1016" s="14"/>
      <c r="DBL1016" s="14"/>
      <c r="DBM1016" s="14"/>
      <c r="DBN1016" s="14"/>
      <c r="DBO1016" s="14"/>
      <c r="DBP1016" s="14"/>
      <c r="DBQ1016" s="14"/>
      <c r="DBR1016" s="14"/>
      <c r="DBS1016" s="14"/>
      <c r="DBT1016" s="14"/>
      <c r="DBU1016" s="14"/>
      <c r="DBV1016" s="14"/>
      <c r="DBW1016" s="14"/>
      <c r="DBX1016" s="14"/>
      <c r="DBY1016" s="14"/>
      <c r="DBZ1016" s="14"/>
      <c r="DCA1016" s="14"/>
      <c r="DCB1016" s="14"/>
      <c r="DCC1016" s="14"/>
      <c r="DCD1016" s="14"/>
      <c r="DCE1016" s="14"/>
      <c r="DCF1016" s="14"/>
      <c r="DCG1016" s="14"/>
      <c r="DCH1016" s="14"/>
      <c r="DCI1016" s="14"/>
      <c r="DCJ1016" s="14"/>
      <c r="DCK1016" s="14"/>
      <c r="DCL1016" s="14"/>
      <c r="DCM1016" s="14"/>
      <c r="DCN1016" s="14"/>
      <c r="DCO1016" s="14"/>
      <c r="DCP1016" s="14"/>
      <c r="DCQ1016" s="14"/>
      <c r="DCR1016" s="14"/>
      <c r="DCS1016" s="14"/>
      <c r="DCT1016" s="14"/>
      <c r="DCU1016" s="14"/>
      <c r="DCV1016" s="14"/>
      <c r="DCW1016" s="14"/>
      <c r="DCX1016" s="14"/>
      <c r="DCY1016" s="14"/>
      <c r="DCZ1016" s="14"/>
      <c r="DDA1016" s="14"/>
      <c r="DDB1016" s="14"/>
      <c r="DDC1016" s="14"/>
      <c r="DDD1016" s="14"/>
      <c r="DDE1016" s="14"/>
      <c r="DDF1016" s="14"/>
      <c r="DDG1016" s="14"/>
      <c r="DDH1016" s="14"/>
      <c r="DDI1016" s="14"/>
      <c r="DDJ1016" s="14"/>
      <c r="DDK1016" s="14"/>
      <c r="DDL1016" s="14"/>
      <c r="DDM1016" s="14"/>
      <c r="DDN1016" s="14"/>
      <c r="DDO1016" s="14"/>
      <c r="DDP1016" s="14"/>
      <c r="DDQ1016" s="14"/>
      <c r="DDR1016" s="14"/>
      <c r="DDS1016" s="14"/>
      <c r="DDT1016" s="14"/>
      <c r="DDU1016" s="14"/>
      <c r="DDV1016" s="14"/>
      <c r="DDW1016" s="14"/>
      <c r="DDX1016" s="14"/>
      <c r="DDY1016" s="14"/>
      <c r="DDZ1016" s="14"/>
      <c r="DEA1016" s="14"/>
      <c r="DEB1016" s="14"/>
      <c r="DEC1016" s="14"/>
      <c r="DED1016" s="14"/>
      <c r="DEE1016" s="14"/>
      <c r="DEF1016" s="14"/>
      <c r="DEG1016" s="14"/>
      <c r="DEH1016" s="14"/>
      <c r="DEI1016" s="14"/>
      <c r="DEJ1016" s="14"/>
      <c r="DEK1016" s="14"/>
      <c r="DEL1016" s="14"/>
      <c r="DEM1016" s="14"/>
      <c r="DEN1016" s="14"/>
      <c r="DEO1016" s="14"/>
      <c r="DEP1016" s="14"/>
      <c r="DEQ1016" s="14"/>
      <c r="DER1016" s="14"/>
      <c r="DES1016" s="14"/>
      <c r="DET1016" s="14"/>
      <c r="DEU1016" s="14"/>
      <c r="DEV1016" s="14"/>
      <c r="DEW1016" s="14"/>
      <c r="DEX1016" s="14"/>
      <c r="DEY1016" s="14"/>
      <c r="DEZ1016" s="14"/>
      <c r="DFA1016" s="14"/>
      <c r="DFB1016" s="14"/>
      <c r="DFC1016" s="14"/>
      <c r="DFD1016" s="14"/>
      <c r="DFE1016" s="14"/>
      <c r="DFF1016" s="14"/>
      <c r="DFG1016" s="14"/>
      <c r="DFH1016" s="14"/>
      <c r="DFI1016" s="14"/>
      <c r="DFJ1016" s="14"/>
      <c r="DFK1016" s="14"/>
      <c r="DFL1016" s="14"/>
      <c r="DFM1016" s="14"/>
      <c r="DFN1016" s="14"/>
      <c r="DFO1016" s="14"/>
      <c r="DFP1016" s="14"/>
      <c r="DFQ1016" s="14"/>
      <c r="DFR1016" s="14"/>
      <c r="DFS1016" s="14"/>
      <c r="DFT1016" s="14"/>
      <c r="DFU1016" s="14"/>
      <c r="DFV1016" s="14"/>
      <c r="DFW1016" s="14"/>
      <c r="DFX1016" s="14"/>
      <c r="DFY1016" s="14"/>
      <c r="DFZ1016" s="14"/>
      <c r="DGA1016" s="14"/>
      <c r="DGB1016" s="14"/>
      <c r="DGC1016" s="14"/>
      <c r="DGD1016" s="14"/>
      <c r="DGE1016" s="14"/>
      <c r="DGF1016" s="14"/>
      <c r="DGG1016" s="14"/>
      <c r="DGH1016" s="14"/>
      <c r="DGI1016" s="14"/>
      <c r="DGJ1016" s="14"/>
      <c r="DGK1016" s="14"/>
      <c r="DGL1016" s="14"/>
      <c r="DGM1016" s="14"/>
      <c r="DGN1016" s="14"/>
      <c r="DGO1016" s="14"/>
      <c r="DGP1016" s="14"/>
      <c r="DGQ1016" s="14"/>
      <c r="DGR1016" s="14"/>
      <c r="DGS1016" s="14"/>
      <c r="DGT1016" s="14"/>
      <c r="DGU1016" s="14"/>
      <c r="DGV1016" s="14"/>
      <c r="DGW1016" s="14"/>
      <c r="DGX1016" s="14"/>
      <c r="DGY1016" s="14"/>
      <c r="DGZ1016" s="14"/>
      <c r="DHA1016" s="14"/>
      <c r="DHB1016" s="14"/>
      <c r="DHC1016" s="14"/>
      <c r="DHD1016" s="14"/>
      <c r="DHE1016" s="14"/>
      <c r="DHF1016" s="14"/>
      <c r="DHG1016" s="14"/>
      <c r="DHH1016" s="14"/>
      <c r="DHI1016" s="14"/>
      <c r="DHJ1016" s="14"/>
      <c r="DHK1016" s="14"/>
      <c r="DHL1016" s="14"/>
      <c r="DHM1016" s="14"/>
      <c r="DHN1016" s="14"/>
      <c r="DHO1016" s="14"/>
      <c r="DHP1016" s="14"/>
      <c r="DHQ1016" s="14"/>
      <c r="DHR1016" s="14"/>
      <c r="DHS1016" s="14"/>
      <c r="DHT1016" s="14"/>
      <c r="DHU1016" s="14"/>
      <c r="DHV1016" s="14"/>
      <c r="DHW1016" s="14"/>
      <c r="DHX1016" s="14"/>
      <c r="DHY1016" s="14"/>
      <c r="DHZ1016" s="14"/>
      <c r="DIA1016" s="14"/>
      <c r="DIB1016" s="14"/>
      <c r="DIC1016" s="14"/>
      <c r="DID1016" s="14"/>
      <c r="DIE1016" s="14"/>
      <c r="DIF1016" s="14"/>
      <c r="DIG1016" s="14"/>
      <c r="DIH1016" s="14"/>
      <c r="DII1016" s="14"/>
      <c r="DIJ1016" s="14"/>
      <c r="DIK1016" s="14"/>
      <c r="DIL1016" s="14"/>
      <c r="DIM1016" s="14"/>
      <c r="DIN1016" s="14"/>
      <c r="DIO1016" s="14"/>
      <c r="DIP1016" s="14"/>
      <c r="DIQ1016" s="14"/>
      <c r="DIR1016" s="14"/>
      <c r="DIS1016" s="14"/>
      <c r="DIT1016" s="14"/>
      <c r="DIU1016" s="14"/>
      <c r="DIV1016" s="14"/>
      <c r="DIW1016" s="14"/>
      <c r="DIX1016" s="14"/>
      <c r="DIY1016" s="14"/>
      <c r="DIZ1016" s="14"/>
      <c r="DJA1016" s="14"/>
      <c r="DJB1016" s="14"/>
      <c r="DJC1016" s="14"/>
      <c r="DJD1016" s="14"/>
      <c r="DJE1016" s="14"/>
      <c r="DJF1016" s="14"/>
      <c r="DJG1016" s="14"/>
      <c r="DJH1016" s="14"/>
      <c r="DJI1016" s="14"/>
      <c r="DJJ1016" s="14"/>
      <c r="DJK1016" s="14"/>
      <c r="DJL1016" s="14"/>
      <c r="DJM1016" s="14"/>
      <c r="DJN1016" s="14"/>
      <c r="DJO1016" s="14"/>
      <c r="DJP1016" s="14"/>
      <c r="DJQ1016" s="14"/>
      <c r="DJR1016" s="14"/>
      <c r="DJS1016" s="14"/>
      <c r="DJT1016" s="14"/>
      <c r="DJU1016" s="14"/>
      <c r="DJV1016" s="14"/>
      <c r="DJW1016" s="14"/>
      <c r="DJX1016" s="14"/>
      <c r="DJY1016" s="14"/>
      <c r="DJZ1016" s="14"/>
      <c r="DKA1016" s="14"/>
      <c r="DKB1016" s="14"/>
      <c r="DKC1016" s="14"/>
      <c r="DKD1016" s="14"/>
      <c r="DKE1016" s="14"/>
      <c r="DKF1016" s="14"/>
      <c r="DKG1016" s="14"/>
      <c r="DKH1016" s="14"/>
      <c r="DKI1016" s="14"/>
      <c r="DKJ1016" s="14"/>
      <c r="DKK1016" s="14"/>
      <c r="DKL1016" s="14"/>
      <c r="DKM1016" s="14"/>
      <c r="DKN1016" s="14"/>
      <c r="DKO1016" s="14"/>
      <c r="DKP1016" s="14"/>
      <c r="DKQ1016" s="14"/>
      <c r="DKR1016" s="14"/>
      <c r="DKS1016" s="14"/>
      <c r="DKT1016" s="14"/>
      <c r="DKU1016" s="14"/>
      <c r="DKV1016" s="14"/>
      <c r="DKW1016" s="14"/>
      <c r="DKX1016" s="14"/>
      <c r="DKY1016" s="14"/>
      <c r="DKZ1016" s="14"/>
      <c r="DLA1016" s="14"/>
      <c r="DLB1016" s="14"/>
      <c r="DLC1016" s="14"/>
      <c r="DLD1016" s="14"/>
      <c r="DLE1016" s="14"/>
      <c r="DLF1016" s="14"/>
      <c r="DLG1016" s="14"/>
      <c r="DLH1016" s="14"/>
      <c r="DLI1016" s="14"/>
      <c r="DLJ1016" s="14"/>
      <c r="DLK1016" s="14"/>
      <c r="DLL1016" s="14"/>
      <c r="DLM1016" s="14"/>
      <c r="DLN1016" s="14"/>
      <c r="DLO1016" s="14"/>
      <c r="DLP1016" s="14"/>
      <c r="DLQ1016" s="14"/>
      <c r="DLR1016" s="14"/>
      <c r="DLS1016" s="14"/>
      <c r="DLT1016" s="14"/>
      <c r="DLU1016" s="14"/>
      <c r="DLV1016" s="14"/>
      <c r="DLW1016" s="14"/>
      <c r="DLX1016" s="14"/>
      <c r="DLY1016" s="14"/>
      <c r="DLZ1016" s="14"/>
      <c r="DMA1016" s="14"/>
      <c r="DMB1016" s="14"/>
      <c r="DMC1016" s="14"/>
      <c r="DMD1016" s="14"/>
      <c r="DME1016" s="14"/>
      <c r="DMF1016" s="14"/>
      <c r="DMG1016" s="14"/>
      <c r="DMH1016" s="14"/>
      <c r="DMI1016" s="14"/>
      <c r="DMJ1016" s="14"/>
      <c r="DMK1016" s="14"/>
      <c r="DML1016" s="14"/>
      <c r="DMM1016" s="14"/>
      <c r="DMN1016" s="14"/>
      <c r="DMO1016" s="14"/>
      <c r="DMP1016" s="14"/>
      <c r="DMQ1016" s="14"/>
      <c r="DMR1016" s="14"/>
      <c r="DMS1016" s="14"/>
      <c r="DMT1016" s="14"/>
      <c r="DMU1016" s="14"/>
      <c r="DMV1016" s="14"/>
      <c r="DMW1016" s="14"/>
      <c r="DMX1016" s="14"/>
      <c r="DMY1016" s="14"/>
      <c r="DMZ1016" s="14"/>
      <c r="DNA1016" s="14"/>
      <c r="DNB1016" s="14"/>
      <c r="DNC1016" s="14"/>
      <c r="DND1016" s="14"/>
      <c r="DNE1016" s="14"/>
      <c r="DNF1016" s="14"/>
      <c r="DNG1016" s="14"/>
      <c r="DNH1016" s="14"/>
      <c r="DNI1016" s="14"/>
      <c r="DNJ1016" s="14"/>
      <c r="DNK1016" s="14"/>
      <c r="DNL1016" s="14"/>
      <c r="DNM1016" s="14"/>
      <c r="DNN1016" s="14"/>
      <c r="DNO1016" s="14"/>
      <c r="DNP1016" s="14"/>
      <c r="DNQ1016" s="14"/>
      <c r="DNR1016" s="14"/>
      <c r="DNS1016" s="14"/>
      <c r="DNT1016" s="14"/>
      <c r="DNU1016" s="14"/>
      <c r="DNV1016" s="14"/>
      <c r="DNW1016" s="14"/>
      <c r="DNX1016" s="14"/>
      <c r="DNY1016" s="14"/>
      <c r="DNZ1016" s="14"/>
      <c r="DOA1016" s="14"/>
      <c r="DOB1016" s="14"/>
      <c r="DOC1016" s="14"/>
      <c r="DOD1016" s="14"/>
      <c r="DOE1016" s="14"/>
      <c r="DOF1016" s="14"/>
      <c r="DOG1016" s="14"/>
      <c r="DOH1016" s="14"/>
      <c r="DOI1016" s="14"/>
      <c r="DOJ1016" s="14"/>
      <c r="DOK1016" s="14"/>
      <c r="DOL1016" s="14"/>
      <c r="DOM1016" s="14"/>
      <c r="DON1016" s="14"/>
      <c r="DOO1016" s="14"/>
      <c r="DOP1016" s="14"/>
      <c r="DOQ1016" s="14"/>
      <c r="DOR1016" s="14"/>
      <c r="DOS1016" s="14"/>
      <c r="DOT1016" s="14"/>
      <c r="DOU1016" s="14"/>
      <c r="DOV1016" s="14"/>
      <c r="DOW1016" s="14"/>
      <c r="DOX1016" s="14"/>
      <c r="DOY1016" s="14"/>
      <c r="DOZ1016" s="14"/>
      <c r="DPA1016" s="14"/>
      <c r="DPB1016" s="14"/>
      <c r="DPC1016" s="14"/>
      <c r="DPD1016" s="14"/>
      <c r="DPE1016" s="14"/>
      <c r="DPF1016" s="14"/>
      <c r="DPG1016" s="14"/>
      <c r="DPH1016" s="14"/>
      <c r="DPI1016" s="14"/>
      <c r="DPJ1016" s="14"/>
      <c r="DPK1016" s="14"/>
      <c r="DPL1016" s="14"/>
      <c r="DPM1016" s="14"/>
      <c r="DPN1016" s="14"/>
      <c r="DPO1016" s="14"/>
      <c r="DPP1016" s="14"/>
      <c r="DPQ1016" s="14"/>
      <c r="DPR1016" s="14"/>
      <c r="DPS1016" s="14"/>
      <c r="DPT1016" s="14"/>
      <c r="DPU1016" s="14"/>
      <c r="DPV1016" s="14"/>
      <c r="DPW1016" s="14"/>
      <c r="DPX1016" s="14"/>
      <c r="DPY1016" s="14"/>
      <c r="DPZ1016" s="14"/>
      <c r="DQA1016" s="14"/>
      <c r="DQB1016" s="14"/>
      <c r="DQC1016" s="14"/>
      <c r="DQD1016" s="14"/>
      <c r="DQE1016" s="14"/>
      <c r="DQF1016" s="14"/>
      <c r="DQG1016" s="14"/>
      <c r="DQH1016" s="14"/>
      <c r="DQI1016" s="14"/>
      <c r="DQJ1016" s="14"/>
      <c r="DQK1016" s="14"/>
      <c r="DQL1016" s="14"/>
      <c r="DQM1016" s="14"/>
      <c r="DQN1016" s="14"/>
      <c r="DQO1016" s="14"/>
      <c r="DQP1016" s="14"/>
      <c r="DQQ1016" s="14"/>
      <c r="DQR1016" s="14"/>
      <c r="DQS1016" s="14"/>
      <c r="DQT1016" s="14"/>
      <c r="DQU1016" s="14"/>
      <c r="DQV1016" s="14"/>
      <c r="DQW1016" s="14"/>
      <c r="DQX1016" s="14"/>
      <c r="DQY1016" s="14"/>
      <c r="DQZ1016" s="14"/>
      <c r="DRA1016" s="14"/>
      <c r="DRB1016" s="14"/>
      <c r="DRC1016" s="14"/>
      <c r="DRD1016" s="14"/>
      <c r="DRE1016" s="14"/>
      <c r="DRF1016" s="14"/>
      <c r="DRG1016" s="14"/>
      <c r="DRH1016" s="14"/>
      <c r="DRI1016" s="14"/>
      <c r="DRJ1016" s="14"/>
      <c r="DRK1016" s="14"/>
      <c r="DRL1016" s="14"/>
      <c r="DRM1016" s="14"/>
      <c r="DRN1016" s="14"/>
      <c r="DRO1016" s="14"/>
      <c r="DRP1016" s="14"/>
      <c r="DRQ1016" s="14"/>
      <c r="DRR1016" s="14"/>
      <c r="DRS1016" s="14"/>
      <c r="DRT1016" s="14"/>
      <c r="DRU1016" s="14"/>
      <c r="DRV1016" s="14"/>
      <c r="DRW1016" s="14"/>
      <c r="DRX1016" s="14"/>
      <c r="DRY1016" s="14"/>
      <c r="DRZ1016" s="14"/>
      <c r="DSA1016" s="14"/>
      <c r="DSB1016" s="14"/>
      <c r="DSC1016" s="14"/>
      <c r="DSD1016" s="14"/>
      <c r="DSE1016" s="14"/>
      <c r="DSF1016" s="14"/>
      <c r="DSG1016" s="14"/>
      <c r="DSH1016" s="14"/>
      <c r="DSI1016" s="14"/>
      <c r="DSJ1016" s="14"/>
      <c r="DSK1016" s="14"/>
      <c r="DSL1016" s="14"/>
      <c r="DSM1016" s="14"/>
      <c r="DSN1016" s="14"/>
      <c r="DSO1016" s="14"/>
      <c r="DSP1016" s="14"/>
      <c r="DSQ1016" s="14"/>
      <c r="DSR1016" s="14"/>
      <c r="DSS1016" s="14"/>
      <c r="DST1016" s="14"/>
      <c r="DSU1016" s="14"/>
      <c r="DSV1016" s="14"/>
      <c r="DSW1016" s="14"/>
      <c r="DSX1016" s="14"/>
      <c r="DSY1016" s="14"/>
      <c r="DSZ1016" s="14"/>
      <c r="DTA1016" s="14"/>
      <c r="DTB1016" s="14"/>
      <c r="DTC1016" s="14"/>
      <c r="DTD1016" s="14"/>
      <c r="DTE1016" s="14"/>
      <c r="DTF1016" s="14"/>
      <c r="DTG1016" s="14"/>
      <c r="DTH1016" s="14"/>
      <c r="DTI1016" s="14"/>
      <c r="DTJ1016" s="14"/>
      <c r="DTK1016" s="14"/>
      <c r="DTL1016" s="14"/>
      <c r="DTM1016" s="14"/>
      <c r="DTN1016" s="14"/>
      <c r="DTO1016" s="14"/>
      <c r="DTP1016" s="14"/>
      <c r="DTQ1016" s="14"/>
      <c r="DTR1016" s="14"/>
      <c r="DTS1016" s="14"/>
      <c r="DTT1016" s="14"/>
      <c r="DTU1016" s="14"/>
      <c r="DTV1016" s="14"/>
      <c r="DTW1016" s="14"/>
      <c r="DTX1016" s="14"/>
      <c r="DTY1016" s="14"/>
      <c r="DTZ1016" s="14"/>
      <c r="DUA1016" s="14"/>
      <c r="DUB1016" s="14"/>
      <c r="DUC1016" s="14"/>
      <c r="DUD1016" s="14"/>
      <c r="DUE1016" s="14"/>
      <c r="DUF1016" s="14"/>
      <c r="DUG1016" s="14"/>
      <c r="DUH1016" s="14"/>
      <c r="DUI1016" s="14"/>
      <c r="DUJ1016" s="14"/>
      <c r="DUK1016" s="14"/>
      <c r="DUL1016" s="14"/>
      <c r="DUM1016" s="14"/>
      <c r="DUN1016" s="14"/>
      <c r="DUO1016" s="14"/>
      <c r="DUP1016" s="14"/>
      <c r="DUQ1016" s="14"/>
      <c r="DUR1016" s="14"/>
      <c r="DUS1016" s="14"/>
      <c r="DUT1016" s="14"/>
      <c r="DUU1016" s="14"/>
      <c r="DUV1016" s="14"/>
      <c r="DUW1016" s="14"/>
      <c r="DUX1016" s="14"/>
      <c r="DUY1016" s="14"/>
      <c r="DUZ1016" s="14"/>
      <c r="DVA1016" s="14"/>
      <c r="DVB1016" s="14"/>
      <c r="DVC1016" s="14"/>
      <c r="DVD1016" s="14"/>
      <c r="DVE1016" s="14"/>
      <c r="DVF1016" s="14"/>
      <c r="DVG1016" s="14"/>
      <c r="DVH1016" s="14"/>
      <c r="DVI1016" s="14"/>
      <c r="DVJ1016" s="14"/>
      <c r="DVK1016" s="14"/>
      <c r="DVL1016" s="14"/>
      <c r="DVM1016" s="14"/>
      <c r="DVN1016" s="14"/>
      <c r="DVO1016" s="14"/>
      <c r="DVP1016" s="14"/>
      <c r="DVQ1016" s="14"/>
      <c r="DVR1016" s="14"/>
      <c r="DVS1016" s="14"/>
      <c r="DVT1016" s="14"/>
      <c r="DVU1016" s="14"/>
      <c r="DVV1016" s="14"/>
      <c r="DVW1016" s="14"/>
      <c r="DVX1016" s="14"/>
      <c r="DVY1016" s="14"/>
      <c r="DVZ1016" s="14"/>
      <c r="DWA1016" s="14"/>
      <c r="DWB1016" s="14"/>
      <c r="DWC1016" s="14"/>
      <c r="DWD1016" s="14"/>
      <c r="DWE1016" s="14"/>
      <c r="DWF1016" s="14"/>
      <c r="DWG1016" s="14"/>
      <c r="DWH1016" s="14"/>
      <c r="DWI1016" s="14"/>
      <c r="DWJ1016" s="14"/>
      <c r="DWK1016" s="14"/>
      <c r="DWL1016" s="14"/>
      <c r="DWM1016" s="14"/>
      <c r="DWN1016" s="14"/>
      <c r="DWO1016" s="14"/>
      <c r="DWP1016" s="14"/>
      <c r="DWQ1016" s="14"/>
      <c r="DWR1016" s="14"/>
      <c r="DWS1016" s="14"/>
      <c r="DWT1016" s="14"/>
      <c r="DWU1016" s="14"/>
      <c r="DWV1016" s="14"/>
      <c r="DWW1016" s="14"/>
      <c r="DWX1016" s="14"/>
      <c r="DWY1016" s="14"/>
      <c r="DWZ1016" s="14"/>
      <c r="DXA1016" s="14"/>
      <c r="DXB1016" s="14"/>
      <c r="DXC1016" s="14"/>
      <c r="DXD1016" s="14"/>
      <c r="DXE1016" s="14"/>
      <c r="DXF1016" s="14"/>
      <c r="DXG1016" s="14"/>
      <c r="DXH1016" s="14"/>
      <c r="DXI1016" s="14"/>
      <c r="DXJ1016" s="14"/>
      <c r="DXK1016" s="14"/>
      <c r="DXL1016" s="14"/>
      <c r="DXM1016" s="14"/>
      <c r="DXN1016" s="14"/>
      <c r="DXO1016" s="14"/>
      <c r="DXP1016" s="14"/>
      <c r="DXQ1016" s="14"/>
      <c r="DXR1016" s="14"/>
      <c r="DXS1016" s="14"/>
      <c r="DXT1016" s="14"/>
      <c r="DXU1016" s="14"/>
      <c r="DXV1016" s="14"/>
      <c r="DXW1016" s="14"/>
      <c r="DXX1016" s="14"/>
      <c r="DXY1016" s="14"/>
      <c r="DXZ1016" s="14"/>
      <c r="DYA1016" s="14"/>
      <c r="DYB1016" s="14"/>
      <c r="DYC1016" s="14"/>
      <c r="DYD1016" s="14"/>
      <c r="DYE1016" s="14"/>
      <c r="DYF1016" s="14"/>
      <c r="DYG1016" s="14"/>
      <c r="DYH1016" s="14"/>
      <c r="DYI1016" s="14"/>
      <c r="DYJ1016" s="14"/>
      <c r="DYK1016" s="14"/>
      <c r="DYL1016" s="14"/>
      <c r="DYM1016" s="14"/>
      <c r="DYN1016" s="14"/>
      <c r="DYO1016" s="14"/>
      <c r="DYP1016" s="14"/>
      <c r="DYQ1016" s="14"/>
      <c r="DYR1016" s="14"/>
      <c r="DYS1016" s="14"/>
      <c r="DYT1016" s="14"/>
      <c r="DYU1016" s="14"/>
      <c r="DYV1016" s="14"/>
      <c r="DYW1016" s="14"/>
      <c r="DYX1016" s="14"/>
      <c r="DYY1016" s="14"/>
      <c r="DYZ1016" s="14"/>
      <c r="DZA1016" s="14"/>
      <c r="DZB1016" s="14"/>
      <c r="DZC1016" s="14"/>
      <c r="DZD1016" s="14"/>
      <c r="DZE1016" s="14"/>
      <c r="DZF1016" s="14"/>
      <c r="DZG1016" s="14"/>
      <c r="DZH1016" s="14"/>
      <c r="DZI1016" s="14"/>
      <c r="DZJ1016" s="14"/>
      <c r="DZK1016" s="14"/>
      <c r="DZL1016" s="14"/>
      <c r="DZM1016" s="14"/>
      <c r="DZN1016" s="14"/>
      <c r="DZO1016" s="14"/>
      <c r="DZP1016" s="14"/>
      <c r="DZQ1016" s="14"/>
      <c r="DZR1016" s="14"/>
      <c r="DZS1016" s="14"/>
      <c r="DZT1016" s="14"/>
      <c r="DZU1016" s="14"/>
      <c r="DZV1016" s="14"/>
      <c r="DZW1016" s="14"/>
      <c r="DZX1016" s="14"/>
      <c r="DZY1016" s="14"/>
      <c r="DZZ1016" s="14"/>
      <c r="EAA1016" s="14"/>
      <c r="EAB1016" s="14"/>
      <c r="EAC1016" s="14"/>
      <c r="EAD1016" s="14"/>
      <c r="EAE1016" s="14"/>
      <c r="EAF1016" s="14"/>
      <c r="EAG1016" s="14"/>
      <c r="EAH1016" s="14"/>
      <c r="EAI1016" s="14"/>
      <c r="EAJ1016" s="14"/>
      <c r="EAK1016" s="14"/>
      <c r="EAL1016" s="14"/>
      <c r="EAM1016" s="14"/>
      <c r="EAN1016" s="14"/>
      <c r="EAO1016" s="14"/>
      <c r="EAP1016" s="14"/>
      <c r="EAQ1016" s="14"/>
      <c r="EAR1016" s="14"/>
      <c r="EAS1016" s="14"/>
      <c r="EAT1016" s="14"/>
      <c r="EAU1016" s="14"/>
      <c r="EAV1016" s="14"/>
      <c r="EAW1016" s="14"/>
      <c r="EAX1016" s="14"/>
      <c r="EAY1016" s="14"/>
      <c r="EAZ1016" s="14"/>
      <c r="EBA1016" s="14"/>
      <c r="EBB1016" s="14"/>
      <c r="EBC1016" s="14"/>
      <c r="EBD1016" s="14"/>
      <c r="EBE1016" s="14"/>
      <c r="EBF1016" s="14"/>
      <c r="EBG1016" s="14"/>
      <c r="EBH1016" s="14"/>
      <c r="EBI1016" s="14"/>
      <c r="EBJ1016" s="14"/>
      <c r="EBK1016" s="14"/>
      <c r="EBL1016" s="14"/>
      <c r="EBM1016" s="14"/>
      <c r="EBN1016" s="14"/>
      <c r="EBO1016" s="14"/>
      <c r="EBP1016" s="14"/>
      <c r="EBQ1016" s="14"/>
      <c r="EBR1016" s="14"/>
      <c r="EBS1016" s="14"/>
      <c r="EBT1016" s="14"/>
      <c r="EBU1016" s="14"/>
      <c r="EBV1016" s="14"/>
      <c r="EBW1016" s="14"/>
      <c r="EBX1016" s="14"/>
      <c r="EBY1016" s="14"/>
      <c r="EBZ1016" s="14"/>
      <c r="ECA1016" s="14"/>
      <c r="ECB1016" s="14"/>
      <c r="ECC1016" s="14"/>
      <c r="ECD1016" s="14"/>
      <c r="ECE1016" s="14"/>
      <c r="ECF1016" s="14"/>
      <c r="ECG1016" s="14"/>
      <c r="ECH1016" s="14"/>
      <c r="ECI1016" s="14"/>
      <c r="ECJ1016" s="14"/>
      <c r="ECK1016" s="14"/>
      <c r="ECL1016" s="14"/>
      <c r="ECM1016" s="14"/>
      <c r="ECN1016" s="14"/>
      <c r="ECO1016" s="14"/>
      <c r="ECP1016" s="14"/>
      <c r="ECQ1016" s="14"/>
      <c r="ECR1016" s="14"/>
      <c r="ECS1016" s="14"/>
      <c r="ECT1016" s="14"/>
      <c r="ECU1016" s="14"/>
      <c r="ECV1016" s="14"/>
      <c r="ECW1016" s="14"/>
      <c r="ECX1016" s="14"/>
      <c r="ECY1016" s="14"/>
      <c r="ECZ1016" s="14"/>
      <c r="EDA1016" s="14"/>
      <c r="EDB1016" s="14"/>
      <c r="EDC1016" s="14"/>
      <c r="EDD1016" s="14"/>
      <c r="EDE1016" s="14"/>
      <c r="EDF1016" s="14"/>
      <c r="EDG1016" s="14"/>
      <c r="EDH1016" s="14"/>
      <c r="EDI1016" s="14"/>
      <c r="EDJ1016" s="14"/>
      <c r="EDK1016" s="14"/>
      <c r="EDL1016" s="14"/>
      <c r="EDM1016" s="14"/>
      <c r="EDN1016" s="14"/>
      <c r="EDO1016" s="14"/>
      <c r="EDP1016" s="14"/>
      <c r="EDQ1016" s="14"/>
      <c r="EDR1016" s="14"/>
      <c r="EDS1016" s="14"/>
      <c r="EDT1016" s="14"/>
      <c r="EDU1016" s="14"/>
      <c r="EDV1016" s="14"/>
      <c r="EDW1016" s="14"/>
      <c r="EDX1016" s="14"/>
      <c r="EDY1016" s="14"/>
      <c r="EDZ1016" s="14"/>
      <c r="EEA1016" s="14"/>
      <c r="EEB1016" s="14"/>
      <c r="EEC1016" s="14"/>
      <c r="EED1016" s="14"/>
      <c r="EEE1016" s="14"/>
      <c r="EEF1016" s="14"/>
      <c r="EEG1016" s="14"/>
      <c r="EEH1016" s="14"/>
      <c r="EEI1016" s="14"/>
      <c r="EEJ1016" s="14"/>
      <c r="EEK1016" s="14"/>
      <c r="EEL1016" s="14"/>
      <c r="EEM1016" s="14"/>
      <c r="EEN1016" s="14"/>
      <c r="EEO1016" s="14"/>
      <c r="EEP1016" s="14"/>
      <c r="EEQ1016" s="14"/>
      <c r="EER1016" s="14"/>
      <c r="EES1016" s="14"/>
      <c r="EET1016" s="14"/>
      <c r="EEU1016" s="14"/>
      <c r="EEV1016" s="14"/>
      <c r="EEW1016" s="14"/>
      <c r="EEX1016" s="14"/>
      <c r="EEY1016" s="14"/>
      <c r="EEZ1016" s="14"/>
      <c r="EFA1016" s="14"/>
      <c r="EFB1016" s="14"/>
      <c r="EFC1016" s="14"/>
      <c r="EFD1016" s="14"/>
      <c r="EFE1016" s="14"/>
      <c r="EFF1016" s="14"/>
      <c r="EFG1016" s="14"/>
      <c r="EFH1016" s="14"/>
      <c r="EFI1016" s="14"/>
      <c r="EFJ1016" s="14"/>
      <c r="EFK1016" s="14"/>
      <c r="EFL1016" s="14"/>
      <c r="EFM1016" s="14"/>
      <c r="EFN1016" s="14"/>
      <c r="EFO1016" s="14"/>
      <c r="EFP1016" s="14"/>
      <c r="EFQ1016" s="14"/>
      <c r="EFR1016" s="14"/>
      <c r="EFS1016" s="14"/>
      <c r="EFT1016" s="14"/>
      <c r="EFU1016" s="14"/>
      <c r="EFV1016" s="14"/>
      <c r="EFW1016" s="14"/>
      <c r="EFX1016" s="14"/>
      <c r="EFY1016" s="14"/>
      <c r="EFZ1016" s="14"/>
      <c r="EGA1016" s="14"/>
      <c r="EGB1016" s="14"/>
      <c r="EGC1016" s="14"/>
      <c r="EGD1016" s="14"/>
      <c r="EGE1016" s="14"/>
      <c r="EGF1016" s="14"/>
      <c r="EGG1016" s="14"/>
      <c r="EGH1016" s="14"/>
      <c r="EGI1016" s="14"/>
      <c r="EGJ1016" s="14"/>
      <c r="EGK1016" s="14"/>
      <c r="EGL1016" s="14"/>
      <c r="EGM1016" s="14"/>
      <c r="EGN1016" s="14"/>
      <c r="EGO1016" s="14"/>
      <c r="EGP1016" s="14"/>
      <c r="EGQ1016" s="14"/>
      <c r="EGR1016" s="14"/>
      <c r="EGS1016" s="14"/>
      <c r="EGT1016" s="14"/>
      <c r="EGU1016" s="14"/>
      <c r="EGV1016" s="14"/>
      <c r="EGW1016" s="14"/>
      <c r="EGX1016" s="14"/>
      <c r="EGY1016" s="14"/>
      <c r="EGZ1016" s="14"/>
      <c r="EHA1016" s="14"/>
      <c r="EHB1016" s="14"/>
      <c r="EHC1016" s="14"/>
      <c r="EHD1016" s="14"/>
      <c r="EHE1016" s="14"/>
      <c r="EHF1016" s="14"/>
      <c r="EHG1016" s="14"/>
      <c r="EHH1016" s="14"/>
      <c r="EHI1016" s="14"/>
      <c r="EHJ1016" s="14"/>
      <c r="EHK1016" s="14"/>
      <c r="EHL1016" s="14"/>
      <c r="EHM1016" s="14"/>
      <c r="EHN1016" s="14"/>
      <c r="EHO1016" s="14"/>
      <c r="EHP1016" s="14"/>
      <c r="EHQ1016" s="14"/>
      <c r="EHR1016" s="14"/>
      <c r="EHS1016" s="14"/>
      <c r="EHT1016" s="14"/>
      <c r="EHU1016" s="14"/>
      <c r="EHV1016" s="14"/>
      <c r="EHW1016" s="14"/>
      <c r="EHX1016" s="14"/>
      <c r="EHY1016" s="14"/>
      <c r="EHZ1016" s="14"/>
      <c r="EIA1016" s="14"/>
      <c r="EIB1016" s="14"/>
      <c r="EIC1016" s="14"/>
      <c r="EID1016" s="14"/>
      <c r="EIE1016" s="14"/>
      <c r="EIF1016" s="14"/>
      <c r="EIG1016" s="14"/>
      <c r="EIH1016" s="14"/>
      <c r="EII1016" s="14"/>
      <c r="EIJ1016" s="14"/>
      <c r="EIK1016" s="14"/>
      <c r="EIL1016" s="14"/>
      <c r="EIM1016" s="14"/>
      <c r="EIN1016" s="14"/>
      <c r="EIO1016" s="14"/>
      <c r="EIP1016" s="14"/>
      <c r="EIQ1016" s="14"/>
      <c r="EIR1016" s="14"/>
      <c r="EIS1016" s="14"/>
      <c r="EIT1016" s="14"/>
      <c r="EIU1016" s="14"/>
      <c r="EIV1016" s="14"/>
      <c r="EIW1016" s="14"/>
      <c r="EIX1016" s="14"/>
      <c r="EIY1016" s="14"/>
      <c r="EIZ1016" s="14"/>
      <c r="EJA1016" s="14"/>
      <c r="EJB1016" s="14"/>
      <c r="EJC1016" s="14"/>
      <c r="EJD1016" s="14"/>
      <c r="EJE1016" s="14"/>
      <c r="EJF1016" s="14"/>
      <c r="EJG1016" s="14"/>
      <c r="EJH1016" s="14"/>
      <c r="EJI1016" s="14"/>
      <c r="EJJ1016" s="14"/>
      <c r="EJK1016" s="14"/>
      <c r="EJL1016" s="14"/>
      <c r="EJM1016" s="14"/>
      <c r="EJN1016" s="14"/>
      <c r="EJO1016" s="14"/>
      <c r="EJP1016" s="14"/>
      <c r="EJQ1016" s="14"/>
      <c r="EJR1016" s="14"/>
      <c r="EJS1016" s="14"/>
      <c r="EJT1016" s="14"/>
      <c r="EJU1016" s="14"/>
      <c r="EJV1016" s="14"/>
      <c r="EJW1016" s="14"/>
      <c r="EJX1016" s="14"/>
      <c r="EJY1016" s="14"/>
      <c r="EJZ1016" s="14"/>
      <c r="EKA1016" s="14"/>
      <c r="EKB1016" s="14"/>
      <c r="EKC1016" s="14"/>
      <c r="EKD1016" s="14"/>
      <c r="EKE1016" s="14"/>
      <c r="EKF1016" s="14"/>
      <c r="EKG1016" s="14"/>
      <c r="EKH1016" s="14"/>
      <c r="EKI1016" s="14"/>
      <c r="EKJ1016" s="14"/>
      <c r="EKK1016" s="14"/>
      <c r="EKL1016" s="14"/>
      <c r="EKM1016" s="14"/>
      <c r="EKN1016" s="14"/>
      <c r="EKO1016" s="14"/>
      <c r="EKP1016" s="14"/>
      <c r="EKQ1016" s="14"/>
      <c r="EKR1016" s="14"/>
      <c r="EKS1016" s="14"/>
      <c r="EKT1016" s="14"/>
      <c r="EKU1016" s="14"/>
      <c r="EKV1016" s="14"/>
      <c r="EKW1016" s="14"/>
      <c r="EKX1016" s="14"/>
      <c r="EKY1016" s="14"/>
      <c r="EKZ1016" s="14"/>
      <c r="ELA1016" s="14"/>
      <c r="ELB1016" s="14"/>
      <c r="ELC1016" s="14"/>
      <c r="ELD1016" s="14"/>
      <c r="ELE1016" s="14"/>
      <c r="ELF1016" s="14"/>
      <c r="ELG1016" s="14"/>
      <c r="ELH1016" s="14"/>
      <c r="ELI1016" s="14"/>
      <c r="ELJ1016" s="14"/>
      <c r="ELK1016" s="14"/>
      <c r="ELL1016" s="14"/>
      <c r="ELM1016" s="14"/>
      <c r="ELN1016" s="14"/>
      <c r="ELO1016" s="14"/>
      <c r="ELP1016" s="14"/>
      <c r="ELQ1016" s="14"/>
      <c r="ELR1016" s="14"/>
      <c r="ELS1016" s="14"/>
      <c r="ELT1016" s="14"/>
      <c r="ELU1016" s="14"/>
      <c r="ELV1016" s="14"/>
      <c r="ELW1016" s="14"/>
      <c r="ELX1016" s="14"/>
      <c r="ELY1016" s="14"/>
      <c r="ELZ1016" s="14"/>
      <c r="EMA1016" s="14"/>
      <c r="EMB1016" s="14"/>
      <c r="EMC1016" s="14"/>
      <c r="EMD1016" s="14"/>
      <c r="EME1016" s="14"/>
      <c r="EMF1016" s="14"/>
      <c r="EMG1016" s="14"/>
      <c r="EMH1016" s="14"/>
      <c r="EMI1016" s="14"/>
      <c r="EMJ1016" s="14"/>
      <c r="EMK1016" s="14"/>
      <c r="EML1016" s="14"/>
      <c r="EMM1016" s="14"/>
      <c r="EMN1016" s="14"/>
      <c r="EMO1016" s="14"/>
      <c r="EMP1016" s="14"/>
      <c r="EMQ1016" s="14"/>
      <c r="EMR1016" s="14"/>
      <c r="EMS1016" s="14"/>
      <c r="EMT1016" s="14"/>
      <c r="EMU1016" s="14"/>
      <c r="EMV1016" s="14"/>
      <c r="EMW1016" s="14"/>
      <c r="EMX1016" s="14"/>
      <c r="EMY1016" s="14"/>
      <c r="EMZ1016" s="14"/>
      <c r="ENA1016" s="14"/>
      <c r="ENB1016" s="14"/>
      <c r="ENC1016" s="14"/>
      <c r="END1016" s="14"/>
      <c r="ENE1016" s="14"/>
      <c r="ENF1016" s="14"/>
      <c r="ENG1016" s="14"/>
      <c r="ENH1016" s="14"/>
      <c r="ENI1016" s="14"/>
      <c r="ENJ1016" s="14"/>
      <c r="ENK1016" s="14"/>
      <c r="ENL1016" s="14"/>
      <c r="ENM1016" s="14"/>
      <c r="ENN1016" s="14"/>
      <c r="ENO1016" s="14"/>
      <c r="ENP1016" s="14"/>
      <c r="ENQ1016" s="14"/>
      <c r="ENR1016" s="14"/>
      <c r="ENS1016" s="14"/>
      <c r="ENT1016" s="14"/>
      <c r="ENU1016" s="14"/>
      <c r="ENV1016" s="14"/>
      <c r="ENW1016" s="14"/>
      <c r="ENX1016" s="14"/>
      <c r="ENY1016" s="14"/>
      <c r="ENZ1016" s="14"/>
      <c r="EOA1016" s="14"/>
      <c r="EOB1016" s="14"/>
      <c r="EOC1016" s="14"/>
      <c r="EOD1016" s="14"/>
      <c r="EOE1016" s="14"/>
      <c r="EOF1016" s="14"/>
      <c r="EOG1016" s="14"/>
      <c r="EOH1016" s="14"/>
      <c r="EOI1016" s="14"/>
      <c r="EOJ1016" s="14"/>
      <c r="EOK1016" s="14"/>
      <c r="EOL1016" s="14"/>
      <c r="EOM1016" s="14"/>
      <c r="EON1016" s="14"/>
      <c r="EOO1016" s="14"/>
      <c r="EOP1016" s="14"/>
      <c r="EOQ1016" s="14"/>
      <c r="EOR1016" s="14"/>
      <c r="EOS1016" s="14"/>
      <c r="EOT1016" s="14"/>
      <c r="EOU1016" s="14"/>
      <c r="EOV1016" s="14"/>
      <c r="EOW1016" s="14"/>
      <c r="EOX1016" s="14"/>
      <c r="EOY1016" s="14"/>
      <c r="EOZ1016" s="14"/>
      <c r="EPA1016" s="14"/>
      <c r="EPB1016" s="14"/>
      <c r="EPC1016" s="14"/>
      <c r="EPD1016" s="14"/>
      <c r="EPE1016" s="14"/>
      <c r="EPF1016" s="14"/>
      <c r="EPG1016" s="14"/>
      <c r="EPH1016" s="14"/>
      <c r="EPI1016" s="14"/>
      <c r="EPJ1016" s="14"/>
      <c r="EPK1016" s="14"/>
      <c r="EPL1016" s="14"/>
      <c r="EPM1016" s="14"/>
      <c r="EPN1016" s="14"/>
      <c r="EPO1016" s="14"/>
      <c r="EPP1016" s="14"/>
      <c r="EPQ1016" s="14"/>
      <c r="EPR1016" s="14"/>
      <c r="EPS1016" s="14"/>
      <c r="EPT1016" s="14"/>
      <c r="EPU1016" s="14"/>
      <c r="EPV1016" s="14"/>
      <c r="EPW1016" s="14"/>
      <c r="EPX1016" s="14"/>
      <c r="EPY1016" s="14"/>
      <c r="EPZ1016" s="14"/>
      <c r="EQA1016" s="14"/>
      <c r="EQB1016" s="14"/>
      <c r="EQC1016" s="14"/>
      <c r="EQD1016" s="14"/>
      <c r="EQE1016" s="14"/>
      <c r="EQF1016" s="14"/>
      <c r="EQG1016" s="14"/>
      <c r="EQH1016" s="14"/>
      <c r="EQI1016" s="14"/>
      <c r="EQJ1016" s="14"/>
      <c r="EQK1016" s="14"/>
      <c r="EQL1016" s="14"/>
      <c r="EQM1016" s="14"/>
      <c r="EQN1016" s="14"/>
      <c r="EQO1016" s="14"/>
      <c r="EQP1016" s="14"/>
      <c r="EQQ1016" s="14"/>
      <c r="EQR1016" s="14"/>
      <c r="EQS1016" s="14"/>
      <c r="EQT1016" s="14"/>
      <c r="EQU1016" s="14"/>
      <c r="EQV1016" s="14"/>
      <c r="EQW1016" s="14"/>
      <c r="EQX1016" s="14"/>
      <c r="EQY1016" s="14"/>
      <c r="EQZ1016" s="14"/>
      <c r="ERA1016" s="14"/>
      <c r="ERB1016" s="14"/>
      <c r="ERC1016" s="14"/>
      <c r="ERD1016" s="14"/>
      <c r="ERE1016" s="14"/>
      <c r="ERF1016" s="14"/>
      <c r="ERG1016" s="14"/>
      <c r="ERH1016" s="14"/>
      <c r="ERI1016" s="14"/>
      <c r="ERJ1016" s="14"/>
      <c r="ERK1016" s="14"/>
      <c r="ERL1016" s="14"/>
      <c r="ERM1016" s="14"/>
      <c r="ERN1016" s="14"/>
      <c r="ERO1016" s="14"/>
      <c r="ERP1016" s="14"/>
      <c r="ERQ1016" s="14"/>
      <c r="ERR1016" s="14"/>
      <c r="ERS1016" s="14"/>
      <c r="ERT1016" s="14"/>
      <c r="ERU1016" s="14"/>
      <c r="ERV1016" s="14"/>
      <c r="ERW1016" s="14"/>
      <c r="ERX1016" s="14"/>
      <c r="ERY1016" s="14"/>
      <c r="ERZ1016" s="14"/>
      <c r="ESA1016" s="14"/>
      <c r="ESB1016" s="14"/>
      <c r="ESC1016" s="14"/>
      <c r="ESD1016" s="14"/>
      <c r="ESE1016" s="14"/>
      <c r="ESF1016" s="14"/>
      <c r="ESG1016" s="14"/>
      <c r="ESH1016" s="14"/>
      <c r="ESI1016" s="14"/>
      <c r="ESJ1016" s="14"/>
      <c r="ESK1016" s="14"/>
      <c r="ESL1016" s="14"/>
      <c r="ESM1016" s="14"/>
      <c r="ESN1016" s="14"/>
      <c r="ESO1016" s="14"/>
      <c r="ESP1016" s="14"/>
      <c r="ESQ1016" s="14"/>
      <c r="ESR1016" s="14"/>
      <c r="ESS1016" s="14"/>
      <c r="EST1016" s="14"/>
      <c r="ESU1016" s="14"/>
      <c r="ESV1016" s="14"/>
      <c r="ESW1016" s="14"/>
      <c r="ESX1016" s="14"/>
      <c r="ESY1016" s="14"/>
      <c r="ESZ1016" s="14"/>
      <c r="ETA1016" s="14"/>
      <c r="ETB1016" s="14"/>
      <c r="ETC1016" s="14"/>
      <c r="ETD1016" s="14"/>
      <c r="ETE1016" s="14"/>
      <c r="ETF1016" s="14"/>
      <c r="ETG1016" s="14"/>
      <c r="ETH1016" s="14"/>
      <c r="ETI1016" s="14"/>
      <c r="ETJ1016" s="14"/>
      <c r="ETK1016" s="14"/>
      <c r="ETL1016" s="14"/>
      <c r="ETM1016" s="14"/>
      <c r="ETN1016" s="14"/>
      <c r="ETO1016" s="14"/>
      <c r="ETP1016" s="14"/>
      <c r="ETQ1016" s="14"/>
      <c r="ETR1016" s="14"/>
      <c r="ETS1016" s="14"/>
      <c r="ETT1016" s="14"/>
      <c r="ETU1016" s="14"/>
      <c r="ETV1016" s="14"/>
      <c r="ETW1016" s="14"/>
      <c r="ETX1016" s="14"/>
      <c r="ETY1016" s="14"/>
      <c r="ETZ1016" s="14"/>
      <c r="EUA1016" s="14"/>
      <c r="EUB1016" s="14"/>
      <c r="EUC1016" s="14"/>
      <c r="EUD1016" s="14"/>
      <c r="EUE1016" s="14"/>
      <c r="EUF1016" s="14"/>
      <c r="EUG1016" s="14"/>
      <c r="EUH1016" s="14"/>
      <c r="EUI1016" s="14"/>
      <c r="EUJ1016" s="14"/>
      <c r="EUK1016" s="14"/>
      <c r="EUL1016" s="14"/>
      <c r="EUM1016" s="14"/>
      <c r="EUN1016" s="14"/>
      <c r="EUO1016" s="14"/>
      <c r="EUP1016" s="14"/>
      <c r="EUQ1016" s="14"/>
      <c r="EUR1016" s="14"/>
      <c r="EUS1016" s="14"/>
      <c r="EUT1016" s="14"/>
      <c r="EUU1016" s="14"/>
      <c r="EUV1016" s="14"/>
      <c r="EUW1016" s="14"/>
      <c r="EUX1016" s="14"/>
      <c r="EUY1016" s="14"/>
      <c r="EUZ1016" s="14"/>
      <c r="EVA1016" s="14"/>
      <c r="EVB1016" s="14"/>
      <c r="EVC1016" s="14"/>
      <c r="EVD1016" s="14"/>
      <c r="EVE1016" s="14"/>
      <c r="EVF1016" s="14"/>
      <c r="EVG1016" s="14"/>
      <c r="EVH1016" s="14"/>
      <c r="EVI1016" s="14"/>
      <c r="EVJ1016" s="14"/>
      <c r="EVK1016" s="14"/>
      <c r="EVL1016" s="14"/>
      <c r="EVM1016" s="14"/>
      <c r="EVN1016" s="14"/>
      <c r="EVO1016" s="14"/>
      <c r="EVP1016" s="14"/>
      <c r="EVQ1016" s="14"/>
      <c r="EVR1016" s="14"/>
      <c r="EVS1016" s="14"/>
      <c r="EVT1016" s="14"/>
      <c r="EVU1016" s="14"/>
      <c r="EVV1016" s="14"/>
      <c r="EVW1016" s="14"/>
      <c r="EVX1016" s="14"/>
      <c r="EVY1016" s="14"/>
      <c r="EVZ1016" s="14"/>
      <c r="EWA1016" s="14"/>
      <c r="EWB1016" s="14"/>
      <c r="EWC1016" s="14"/>
      <c r="EWD1016" s="14"/>
      <c r="EWE1016" s="14"/>
      <c r="EWF1016" s="14"/>
      <c r="EWG1016" s="14"/>
      <c r="EWH1016" s="14"/>
      <c r="EWI1016" s="14"/>
      <c r="EWJ1016" s="14"/>
      <c r="EWK1016" s="14"/>
      <c r="EWL1016" s="14"/>
      <c r="EWM1016" s="14"/>
      <c r="EWN1016" s="14"/>
      <c r="EWO1016" s="14"/>
      <c r="EWP1016" s="14"/>
      <c r="EWQ1016" s="14"/>
      <c r="EWR1016" s="14"/>
      <c r="EWS1016" s="14"/>
      <c r="EWT1016" s="14"/>
      <c r="EWU1016" s="14"/>
      <c r="EWV1016" s="14"/>
      <c r="EWW1016" s="14"/>
      <c r="EWX1016" s="14"/>
      <c r="EWY1016" s="14"/>
      <c r="EWZ1016" s="14"/>
      <c r="EXA1016" s="14"/>
      <c r="EXB1016" s="14"/>
      <c r="EXC1016" s="14"/>
      <c r="EXD1016" s="14"/>
      <c r="EXE1016" s="14"/>
      <c r="EXF1016" s="14"/>
      <c r="EXG1016" s="14"/>
      <c r="EXH1016" s="14"/>
      <c r="EXI1016" s="14"/>
      <c r="EXJ1016" s="14"/>
      <c r="EXK1016" s="14"/>
      <c r="EXL1016" s="14"/>
      <c r="EXM1016" s="14"/>
      <c r="EXN1016" s="14"/>
      <c r="EXO1016" s="14"/>
      <c r="EXP1016" s="14"/>
      <c r="EXQ1016" s="14"/>
      <c r="EXR1016" s="14"/>
      <c r="EXS1016" s="14"/>
      <c r="EXT1016" s="14"/>
      <c r="EXU1016" s="14"/>
      <c r="EXV1016" s="14"/>
      <c r="EXW1016" s="14"/>
      <c r="EXX1016" s="14"/>
      <c r="EXY1016" s="14"/>
      <c r="EXZ1016" s="14"/>
      <c r="EYA1016" s="14"/>
      <c r="EYB1016" s="14"/>
      <c r="EYC1016" s="14"/>
      <c r="EYD1016" s="14"/>
      <c r="EYE1016" s="14"/>
      <c r="EYF1016" s="14"/>
      <c r="EYG1016" s="14"/>
      <c r="EYH1016" s="14"/>
      <c r="EYI1016" s="14"/>
      <c r="EYJ1016" s="14"/>
      <c r="EYK1016" s="14"/>
      <c r="EYL1016" s="14"/>
      <c r="EYM1016" s="14"/>
      <c r="EYN1016" s="14"/>
      <c r="EYO1016" s="14"/>
      <c r="EYP1016" s="14"/>
      <c r="EYQ1016" s="14"/>
      <c r="EYR1016" s="14"/>
      <c r="EYS1016" s="14"/>
      <c r="EYT1016" s="14"/>
      <c r="EYU1016" s="14"/>
      <c r="EYV1016" s="14"/>
      <c r="EYW1016" s="14"/>
      <c r="EYX1016" s="14"/>
      <c r="EYY1016" s="14"/>
      <c r="EYZ1016" s="14"/>
      <c r="EZA1016" s="14"/>
      <c r="EZB1016" s="14"/>
      <c r="EZC1016" s="14"/>
      <c r="EZD1016" s="14"/>
      <c r="EZE1016" s="14"/>
      <c r="EZF1016" s="14"/>
      <c r="EZG1016" s="14"/>
      <c r="EZH1016" s="14"/>
      <c r="EZI1016" s="14"/>
      <c r="EZJ1016" s="14"/>
      <c r="EZK1016" s="14"/>
      <c r="EZL1016" s="14"/>
      <c r="EZM1016" s="14"/>
      <c r="EZN1016" s="14"/>
      <c r="EZO1016" s="14"/>
      <c r="EZP1016" s="14"/>
      <c r="EZQ1016" s="14"/>
      <c r="EZR1016" s="14"/>
      <c r="EZS1016" s="14"/>
      <c r="EZT1016" s="14"/>
      <c r="EZU1016" s="14"/>
      <c r="EZV1016" s="14"/>
      <c r="EZW1016" s="14"/>
      <c r="EZX1016" s="14"/>
      <c r="EZY1016" s="14"/>
      <c r="EZZ1016" s="14"/>
      <c r="FAA1016" s="14"/>
      <c r="FAB1016" s="14"/>
      <c r="FAC1016" s="14"/>
      <c r="FAD1016" s="14"/>
      <c r="FAE1016" s="14"/>
      <c r="FAF1016" s="14"/>
      <c r="FAG1016" s="14"/>
      <c r="FAH1016" s="14"/>
      <c r="FAI1016" s="14"/>
      <c r="FAJ1016" s="14"/>
      <c r="FAK1016" s="14"/>
      <c r="FAL1016" s="14"/>
      <c r="FAM1016" s="14"/>
      <c r="FAN1016" s="14"/>
      <c r="FAO1016" s="14"/>
      <c r="FAP1016" s="14"/>
      <c r="FAQ1016" s="14"/>
      <c r="FAR1016" s="14"/>
      <c r="FAS1016" s="14"/>
      <c r="FAT1016" s="14"/>
      <c r="FAU1016" s="14"/>
      <c r="FAV1016" s="14"/>
      <c r="FAW1016" s="14"/>
      <c r="FAX1016" s="14"/>
      <c r="FAY1016" s="14"/>
      <c r="FAZ1016" s="14"/>
      <c r="FBA1016" s="14"/>
      <c r="FBB1016" s="14"/>
      <c r="FBC1016" s="14"/>
      <c r="FBD1016" s="14"/>
      <c r="FBE1016" s="14"/>
      <c r="FBF1016" s="14"/>
      <c r="FBG1016" s="14"/>
      <c r="FBH1016" s="14"/>
      <c r="FBI1016" s="14"/>
      <c r="FBJ1016" s="14"/>
      <c r="FBK1016" s="14"/>
      <c r="FBL1016" s="14"/>
      <c r="FBM1016" s="14"/>
      <c r="FBN1016" s="14"/>
      <c r="FBO1016" s="14"/>
      <c r="FBP1016" s="14"/>
      <c r="FBQ1016" s="14"/>
      <c r="FBR1016" s="14"/>
      <c r="FBS1016" s="14"/>
      <c r="FBT1016" s="14"/>
      <c r="FBU1016" s="14"/>
      <c r="FBV1016" s="14"/>
      <c r="FBW1016" s="14"/>
      <c r="FBX1016" s="14"/>
      <c r="FBY1016" s="14"/>
      <c r="FBZ1016" s="14"/>
      <c r="FCA1016" s="14"/>
      <c r="FCB1016" s="14"/>
      <c r="FCC1016" s="14"/>
      <c r="FCD1016" s="14"/>
      <c r="FCE1016" s="14"/>
      <c r="FCF1016" s="14"/>
      <c r="FCG1016" s="14"/>
      <c r="FCH1016" s="14"/>
      <c r="FCI1016" s="14"/>
      <c r="FCJ1016" s="14"/>
      <c r="FCK1016" s="14"/>
      <c r="FCL1016" s="14"/>
      <c r="FCM1016" s="14"/>
      <c r="FCN1016" s="14"/>
      <c r="FCO1016" s="14"/>
      <c r="FCP1016" s="14"/>
      <c r="FCQ1016" s="14"/>
      <c r="FCR1016" s="14"/>
      <c r="FCS1016" s="14"/>
      <c r="FCT1016" s="14"/>
      <c r="FCU1016" s="14"/>
      <c r="FCV1016" s="14"/>
      <c r="FCW1016" s="14"/>
      <c r="FCX1016" s="14"/>
      <c r="FCY1016" s="14"/>
      <c r="FCZ1016" s="14"/>
      <c r="FDA1016" s="14"/>
      <c r="FDB1016" s="14"/>
      <c r="FDC1016" s="14"/>
      <c r="FDD1016" s="14"/>
      <c r="FDE1016" s="14"/>
      <c r="FDF1016" s="14"/>
      <c r="FDG1016" s="14"/>
      <c r="FDH1016" s="14"/>
      <c r="FDI1016" s="14"/>
      <c r="FDJ1016" s="14"/>
      <c r="FDK1016" s="14"/>
      <c r="FDL1016" s="14"/>
      <c r="FDM1016" s="14"/>
      <c r="FDN1016" s="14"/>
      <c r="FDO1016" s="14"/>
      <c r="FDP1016" s="14"/>
      <c r="FDQ1016" s="14"/>
      <c r="FDR1016" s="14"/>
      <c r="FDS1016" s="14"/>
      <c r="FDT1016" s="14"/>
      <c r="FDU1016" s="14"/>
      <c r="FDV1016" s="14"/>
      <c r="FDW1016" s="14"/>
      <c r="FDX1016" s="14"/>
      <c r="FDY1016" s="14"/>
      <c r="FDZ1016" s="14"/>
      <c r="FEA1016" s="14"/>
      <c r="FEB1016" s="14"/>
      <c r="FEC1016" s="14"/>
      <c r="FED1016" s="14"/>
      <c r="FEE1016" s="14"/>
      <c r="FEF1016" s="14"/>
      <c r="FEG1016" s="14"/>
      <c r="FEH1016" s="14"/>
      <c r="FEI1016" s="14"/>
      <c r="FEJ1016" s="14"/>
      <c r="FEK1016" s="14"/>
      <c r="FEL1016" s="14"/>
      <c r="FEM1016" s="14"/>
      <c r="FEN1016" s="14"/>
      <c r="FEO1016" s="14"/>
      <c r="FEP1016" s="14"/>
      <c r="FEQ1016" s="14"/>
      <c r="FER1016" s="14"/>
      <c r="FES1016" s="14"/>
      <c r="FET1016" s="14"/>
      <c r="FEU1016" s="14"/>
      <c r="FEV1016" s="14"/>
      <c r="FEW1016" s="14"/>
      <c r="FEX1016" s="14"/>
      <c r="FEY1016" s="14"/>
      <c r="FEZ1016" s="14"/>
      <c r="FFA1016" s="14"/>
      <c r="FFB1016" s="14"/>
      <c r="FFC1016" s="14"/>
      <c r="FFD1016" s="14"/>
      <c r="FFE1016" s="14"/>
      <c r="FFF1016" s="14"/>
      <c r="FFG1016" s="14"/>
      <c r="FFH1016" s="14"/>
      <c r="FFI1016" s="14"/>
      <c r="FFJ1016" s="14"/>
      <c r="FFK1016" s="14"/>
      <c r="FFL1016" s="14"/>
      <c r="FFM1016" s="14"/>
      <c r="FFN1016" s="14"/>
      <c r="FFO1016" s="14"/>
      <c r="FFP1016" s="14"/>
      <c r="FFQ1016" s="14"/>
      <c r="FFR1016" s="14"/>
      <c r="FFS1016" s="14"/>
      <c r="FFT1016" s="14"/>
      <c r="FFU1016" s="14"/>
      <c r="FFV1016" s="14"/>
      <c r="FFW1016" s="14"/>
      <c r="FFX1016" s="14"/>
      <c r="FFY1016" s="14"/>
      <c r="FFZ1016" s="14"/>
      <c r="FGA1016" s="14"/>
      <c r="FGB1016" s="14"/>
      <c r="FGC1016" s="14"/>
      <c r="FGD1016" s="14"/>
      <c r="FGE1016" s="14"/>
      <c r="FGF1016" s="14"/>
      <c r="FGG1016" s="14"/>
      <c r="FGH1016" s="14"/>
      <c r="FGI1016" s="14"/>
      <c r="FGJ1016" s="14"/>
      <c r="FGK1016" s="14"/>
      <c r="FGL1016" s="14"/>
      <c r="FGM1016" s="14"/>
      <c r="FGN1016" s="14"/>
      <c r="FGO1016" s="14"/>
      <c r="FGP1016" s="14"/>
      <c r="FGQ1016" s="14"/>
      <c r="FGR1016" s="14"/>
      <c r="FGS1016" s="14"/>
      <c r="FGT1016" s="14"/>
      <c r="FGU1016" s="14"/>
      <c r="FGV1016" s="14"/>
      <c r="FGW1016" s="14"/>
      <c r="FGX1016" s="14"/>
      <c r="FGY1016" s="14"/>
      <c r="FGZ1016" s="14"/>
      <c r="FHA1016" s="14"/>
      <c r="FHB1016" s="14"/>
      <c r="FHC1016" s="14"/>
      <c r="FHD1016" s="14"/>
      <c r="FHE1016" s="14"/>
      <c r="FHF1016" s="14"/>
      <c r="FHG1016" s="14"/>
      <c r="FHH1016" s="14"/>
      <c r="FHI1016" s="14"/>
      <c r="FHJ1016" s="14"/>
      <c r="FHK1016" s="14"/>
      <c r="FHL1016" s="14"/>
      <c r="FHM1016" s="14"/>
      <c r="FHN1016" s="14"/>
      <c r="FHO1016" s="14"/>
      <c r="FHP1016" s="14"/>
      <c r="FHQ1016" s="14"/>
      <c r="FHR1016" s="14"/>
      <c r="FHS1016" s="14"/>
      <c r="FHT1016" s="14"/>
      <c r="FHU1016" s="14"/>
      <c r="FHV1016" s="14"/>
      <c r="FHW1016" s="14"/>
      <c r="FHX1016" s="14"/>
      <c r="FHY1016" s="14"/>
      <c r="FHZ1016" s="14"/>
      <c r="FIA1016" s="14"/>
      <c r="FIB1016" s="14"/>
      <c r="FIC1016" s="14"/>
      <c r="FID1016" s="14"/>
      <c r="FIE1016" s="14"/>
      <c r="FIF1016" s="14"/>
      <c r="FIG1016" s="14"/>
      <c r="FIH1016" s="14"/>
      <c r="FII1016" s="14"/>
      <c r="FIJ1016" s="14"/>
      <c r="FIK1016" s="14"/>
      <c r="FIL1016" s="14"/>
      <c r="FIM1016" s="14"/>
      <c r="FIN1016" s="14"/>
      <c r="FIO1016" s="14"/>
      <c r="FIP1016" s="14"/>
      <c r="FIQ1016" s="14"/>
      <c r="FIR1016" s="14"/>
      <c r="FIS1016" s="14"/>
      <c r="FIT1016" s="14"/>
      <c r="FIU1016" s="14"/>
      <c r="FIV1016" s="14"/>
      <c r="FIW1016" s="14"/>
      <c r="FIX1016" s="14"/>
      <c r="FIY1016" s="14"/>
      <c r="FIZ1016" s="14"/>
      <c r="FJA1016" s="14"/>
      <c r="FJB1016" s="14"/>
      <c r="FJC1016" s="14"/>
      <c r="FJD1016" s="14"/>
      <c r="FJE1016" s="14"/>
      <c r="FJF1016" s="14"/>
      <c r="FJG1016" s="14"/>
      <c r="FJH1016" s="14"/>
      <c r="FJI1016" s="14"/>
      <c r="FJJ1016" s="14"/>
      <c r="FJK1016" s="14"/>
      <c r="FJL1016" s="14"/>
      <c r="FJM1016" s="14"/>
      <c r="FJN1016" s="14"/>
      <c r="FJO1016" s="14"/>
      <c r="FJP1016" s="14"/>
      <c r="FJQ1016" s="14"/>
      <c r="FJR1016" s="14"/>
      <c r="FJS1016" s="14"/>
      <c r="FJT1016" s="14"/>
      <c r="FJU1016" s="14"/>
      <c r="FJV1016" s="14"/>
      <c r="FJW1016" s="14"/>
      <c r="FJX1016" s="14"/>
      <c r="FJY1016" s="14"/>
      <c r="FJZ1016" s="14"/>
      <c r="FKA1016" s="14"/>
      <c r="FKB1016" s="14"/>
      <c r="FKC1016" s="14"/>
      <c r="FKD1016" s="14"/>
      <c r="FKE1016" s="14"/>
      <c r="FKF1016" s="14"/>
      <c r="FKG1016" s="14"/>
      <c r="FKH1016" s="14"/>
      <c r="FKI1016" s="14"/>
      <c r="FKJ1016" s="14"/>
      <c r="FKK1016" s="14"/>
      <c r="FKL1016" s="14"/>
      <c r="FKM1016" s="14"/>
      <c r="FKN1016" s="14"/>
      <c r="FKO1016" s="14"/>
      <c r="FKP1016" s="14"/>
      <c r="FKQ1016" s="14"/>
      <c r="FKR1016" s="14"/>
      <c r="FKS1016" s="14"/>
      <c r="FKT1016" s="14"/>
      <c r="FKU1016" s="14"/>
      <c r="FKV1016" s="14"/>
      <c r="FKW1016" s="14"/>
      <c r="FKX1016" s="14"/>
      <c r="FKY1016" s="14"/>
      <c r="FKZ1016" s="14"/>
      <c r="FLA1016" s="14"/>
      <c r="FLB1016" s="14"/>
      <c r="FLC1016" s="14"/>
      <c r="FLD1016" s="14"/>
      <c r="FLE1016" s="14"/>
      <c r="FLF1016" s="14"/>
      <c r="FLG1016" s="14"/>
      <c r="FLH1016" s="14"/>
      <c r="FLI1016" s="14"/>
      <c r="FLJ1016" s="14"/>
      <c r="FLK1016" s="14"/>
      <c r="FLL1016" s="14"/>
      <c r="FLM1016" s="14"/>
      <c r="FLN1016" s="14"/>
      <c r="FLO1016" s="14"/>
      <c r="FLP1016" s="14"/>
      <c r="FLQ1016" s="14"/>
      <c r="FLR1016" s="14"/>
      <c r="FLS1016" s="14"/>
      <c r="FLT1016" s="14"/>
      <c r="FLU1016" s="14"/>
      <c r="FLV1016" s="14"/>
      <c r="FLW1016" s="14"/>
      <c r="FLX1016" s="14"/>
      <c r="FLY1016" s="14"/>
      <c r="FLZ1016" s="14"/>
      <c r="FMA1016" s="14"/>
      <c r="FMB1016" s="14"/>
      <c r="FMC1016" s="14"/>
      <c r="FMD1016" s="14"/>
      <c r="FME1016" s="14"/>
      <c r="FMF1016" s="14"/>
      <c r="FMG1016" s="14"/>
      <c r="FMH1016" s="14"/>
      <c r="FMI1016" s="14"/>
      <c r="FMJ1016" s="14"/>
      <c r="FMK1016" s="14"/>
      <c r="FML1016" s="14"/>
      <c r="FMM1016" s="14"/>
      <c r="FMN1016" s="14"/>
      <c r="FMO1016" s="14"/>
      <c r="FMP1016" s="14"/>
      <c r="FMQ1016" s="14"/>
      <c r="FMR1016" s="14"/>
      <c r="FMS1016" s="14"/>
      <c r="FMT1016" s="14"/>
      <c r="FMU1016" s="14"/>
      <c r="FMV1016" s="14"/>
      <c r="FMW1016" s="14"/>
      <c r="FMX1016" s="14"/>
      <c r="FMY1016" s="14"/>
      <c r="FMZ1016" s="14"/>
      <c r="FNA1016" s="14"/>
      <c r="FNB1016" s="14"/>
      <c r="FNC1016" s="14"/>
      <c r="FND1016" s="14"/>
      <c r="FNE1016" s="14"/>
      <c r="FNF1016" s="14"/>
      <c r="FNG1016" s="14"/>
      <c r="FNH1016" s="14"/>
      <c r="FNI1016" s="14"/>
      <c r="FNJ1016" s="14"/>
      <c r="FNK1016" s="14"/>
      <c r="FNL1016" s="14"/>
      <c r="FNM1016" s="14"/>
      <c r="FNN1016" s="14"/>
      <c r="FNO1016" s="14"/>
      <c r="FNP1016" s="14"/>
      <c r="FNQ1016" s="14"/>
      <c r="FNR1016" s="14"/>
      <c r="FNS1016" s="14"/>
      <c r="FNT1016" s="14"/>
      <c r="FNU1016" s="14"/>
      <c r="FNV1016" s="14"/>
      <c r="FNW1016" s="14"/>
      <c r="FNX1016" s="14"/>
      <c r="FNY1016" s="14"/>
      <c r="FNZ1016" s="14"/>
      <c r="FOA1016" s="14"/>
      <c r="FOB1016" s="14"/>
      <c r="FOC1016" s="14"/>
      <c r="FOD1016" s="14"/>
      <c r="FOE1016" s="14"/>
      <c r="FOF1016" s="14"/>
      <c r="FOG1016" s="14"/>
      <c r="FOH1016" s="14"/>
      <c r="FOI1016" s="14"/>
      <c r="FOJ1016" s="14"/>
      <c r="FOK1016" s="14"/>
      <c r="FOL1016" s="14"/>
      <c r="FOM1016" s="14"/>
      <c r="FON1016" s="14"/>
      <c r="FOO1016" s="14"/>
      <c r="FOP1016" s="14"/>
      <c r="FOQ1016" s="14"/>
      <c r="FOR1016" s="14"/>
      <c r="FOS1016" s="14"/>
      <c r="FOT1016" s="14"/>
      <c r="FOU1016" s="14"/>
      <c r="FOV1016" s="14"/>
      <c r="FOW1016" s="14"/>
      <c r="FOX1016" s="14"/>
      <c r="FOY1016" s="14"/>
      <c r="FOZ1016" s="14"/>
      <c r="FPA1016" s="14"/>
      <c r="FPB1016" s="14"/>
      <c r="FPC1016" s="14"/>
      <c r="FPD1016" s="14"/>
      <c r="FPE1016" s="14"/>
      <c r="FPF1016" s="14"/>
      <c r="FPG1016" s="14"/>
      <c r="FPH1016" s="14"/>
      <c r="FPI1016" s="14"/>
      <c r="FPJ1016" s="14"/>
      <c r="FPK1016" s="14"/>
      <c r="FPL1016" s="14"/>
      <c r="FPM1016" s="14"/>
      <c r="FPN1016" s="14"/>
      <c r="FPO1016" s="14"/>
      <c r="FPP1016" s="14"/>
      <c r="FPQ1016" s="14"/>
      <c r="FPR1016" s="14"/>
      <c r="FPS1016" s="14"/>
      <c r="FPT1016" s="14"/>
      <c r="FPU1016" s="14"/>
      <c r="FPV1016" s="14"/>
      <c r="FPW1016" s="14"/>
      <c r="FPX1016" s="14"/>
      <c r="FPY1016" s="14"/>
      <c r="FPZ1016" s="14"/>
      <c r="FQA1016" s="14"/>
      <c r="FQB1016" s="14"/>
      <c r="FQC1016" s="14"/>
      <c r="FQD1016" s="14"/>
      <c r="FQE1016" s="14"/>
      <c r="FQF1016" s="14"/>
      <c r="FQG1016" s="14"/>
      <c r="FQH1016" s="14"/>
      <c r="FQI1016" s="14"/>
      <c r="FQJ1016" s="14"/>
      <c r="FQK1016" s="14"/>
      <c r="FQL1016" s="14"/>
      <c r="FQM1016" s="14"/>
      <c r="FQN1016" s="14"/>
      <c r="FQO1016" s="14"/>
      <c r="FQP1016" s="14"/>
      <c r="FQQ1016" s="14"/>
      <c r="FQR1016" s="14"/>
      <c r="FQS1016" s="14"/>
      <c r="FQT1016" s="14"/>
      <c r="FQU1016" s="14"/>
      <c r="FQV1016" s="14"/>
      <c r="FQW1016" s="14"/>
      <c r="FQX1016" s="14"/>
      <c r="FQY1016" s="14"/>
      <c r="FQZ1016" s="14"/>
      <c r="FRA1016" s="14"/>
      <c r="FRB1016" s="14"/>
      <c r="FRC1016" s="14"/>
      <c r="FRD1016" s="14"/>
      <c r="FRE1016" s="14"/>
      <c r="FRF1016" s="14"/>
      <c r="FRG1016" s="14"/>
      <c r="FRH1016" s="14"/>
      <c r="FRI1016" s="14"/>
      <c r="FRJ1016" s="14"/>
      <c r="FRK1016" s="14"/>
      <c r="FRL1016" s="14"/>
      <c r="FRM1016" s="14"/>
      <c r="FRN1016" s="14"/>
      <c r="FRO1016" s="14"/>
      <c r="FRP1016" s="14"/>
      <c r="FRQ1016" s="14"/>
      <c r="FRR1016" s="14"/>
      <c r="FRS1016" s="14"/>
      <c r="FRT1016" s="14"/>
      <c r="FRU1016" s="14"/>
      <c r="FRV1016" s="14"/>
      <c r="FRW1016" s="14"/>
      <c r="FRX1016" s="14"/>
      <c r="FRY1016" s="14"/>
      <c r="FRZ1016" s="14"/>
      <c r="FSA1016" s="14"/>
      <c r="FSB1016" s="14"/>
      <c r="FSC1016" s="14"/>
      <c r="FSD1016" s="14"/>
      <c r="FSE1016" s="14"/>
      <c r="FSF1016" s="14"/>
      <c r="FSG1016" s="14"/>
      <c r="FSH1016" s="14"/>
      <c r="FSI1016" s="14"/>
      <c r="FSJ1016" s="14"/>
      <c r="FSK1016" s="14"/>
      <c r="FSL1016" s="14"/>
      <c r="FSM1016" s="14"/>
      <c r="FSN1016" s="14"/>
      <c r="FSO1016" s="14"/>
      <c r="FSP1016" s="14"/>
      <c r="FSQ1016" s="14"/>
      <c r="FSR1016" s="14"/>
      <c r="FSS1016" s="14"/>
      <c r="FST1016" s="14"/>
      <c r="FSU1016" s="14"/>
      <c r="FSV1016" s="14"/>
      <c r="FSW1016" s="14"/>
      <c r="FSX1016" s="14"/>
      <c r="FSY1016" s="14"/>
      <c r="FSZ1016" s="14"/>
      <c r="FTA1016" s="14"/>
      <c r="FTB1016" s="14"/>
      <c r="FTC1016" s="14"/>
      <c r="FTD1016" s="14"/>
      <c r="FTE1016" s="14"/>
      <c r="FTF1016" s="14"/>
      <c r="FTG1016" s="14"/>
      <c r="FTH1016" s="14"/>
      <c r="FTI1016" s="14"/>
      <c r="FTJ1016" s="14"/>
      <c r="FTK1016" s="14"/>
      <c r="FTL1016" s="14"/>
      <c r="FTM1016" s="14"/>
      <c r="FTN1016" s="14"/>
      <c r="FTO1016" s="14"/>
      <c r="FTP1016" s="14"/>
      <c r="FTQ1016" s="14"/>
      <c r="FTR1016" s="14"/>
      <c r="FTS1016" s="14"/>
      <c r="FTT1016" s="14"/>
      <c r="FTU1016" s="14"/>
      <c r="FTV1016" s="14"/>
      <c r="FTW1016" s="14"/>
      <c r="FTX1016" s="14"/>
      <c r="FTY1016" s="14"/>
      <c r="FTZ1016" s="14"/>
      <c r="FUA1016" s="14"/>
      <c r="FUB1016" s="14"/>
      <c r="FUC1016" s="14"/>
      <c r="FUD1016" s="14"/>
      <c r="FUE1016" s="14"/>
      <c r="FUF1016" s="14"/>
      <c r="FUG1016" s="14"/>
      <c r="FUH1016" s="14"/>
      <c r="FUI1016" s="14"/>
      <c r="FUJ1016" s="14"/>
      <c r="FUK1016" s="14"/>
      <c r="FUL1016" s="14"/>
      <c r="FUM1016" s="14"/>
      <c r="FUN1016" s="14"/>
      <c r="FUO1016" s="14"/>
      <c r="FUP1016" s="14"/>
      <c r="FUQ1016" s="14"/>
      <c r="FUR1016" s="14"/>
      <c r="FUS1016" s="14"/>
      <c r="FUT1016" s="14"/>
      <c r="FUU1016" s="14"/>
      <c r="FUV1016" s="14"/>
      <c r="FUW1016" s="14"/>
      <c r="FUX1016" s="14"/>
      <c r="FUY1016" s="14"/>
      <c r="FUZ1016" s="14"/>
      <c r="FVA1016" s="14"/>
      <c r="FVB1016" s="14"/>
      <c r="FVC1016" s="14"/>
      <c r="FVD1016" s="14"/>
      <c r="FVE1016" s="14"/>
      <c r="FVF1016" s="14"/>
      <c r="FVG1016" s="14"/>
      <c r="FVH1016" s="14"/>
      <c r="FVI1016" s="14"/>
      <c r="FVJ1016" s="14"/>
      <c r="FVK1016" s="14"/>
      <c r="FVL1016" s="14"/>
      <c r="FVM1016" s="14"/>
      <c r="FVN1016" s="14"/>
      <c r="FVO1016" s="14"/>
      <c r="FVP1016" s="14"/>
      <c r="FVQ1016" s="14"/>
      <c r="FVR1016" s="14"/>
      <c r="FVS1016" s="14"/>
      <c r="FVT1016" s="14"/>
      <c r="FVU1016" s="14"/>
      <c r="FVV1016" s="14"/>
      <c r="FVW1016" s="14"/>
      <c r="FVX1016" s="14"/>
      <c r="FVY1016" s="14"/>
      <c r="FVZ1016" s="14"/>
      <c r="FWA1016" s="14"/>
      <c r="FWB1016" s="14"/>
      <c r="FWC1016" s="14"/>
      <c r="FWD1016" s="14"/>
      <c r="FWE1016" s="14"/>
      <c r="FWF1016" s="14"/>
      <c r="FWG1016" s="14"/>
      <c r="FWH1016" s="14"/>
      <c r="FWI1016" s="14"/>
      <c r="FWJ1016" s="14"/>
      <c r="FWK1016" s="14"/>
      <c r="FWL1016" s="14"/>
      <c r="FWM1016" s="14"/>
      <c r="FWN1016" s="14"/>
      <c r="FWO1016" s="14"/>
      <c r="FWP1016" s="14"/>
      <c r="FWQ1016" s="14"/>
      <c r="FWR1016" s="14"/>
      <c r="FWS1016" s="14"/>
      <c r="FWT1016" s="14"/>
      <c r="FWU1016" s="14"/>
      <c r="FWV1016" s="14"/>
      <c r="FWW1016" s="14"/>
      <c r="FWX1016" s="14"/>
      <c r="FWY1016" s="14"/>
      <c r="FWZ1016" s="14"/>
      <c r="FXA1016" s="14"/>
      <c r="FXB1016" s="14"/>
      <c r="FXC1016" s="14"/>
      <c r="FXD1016" s="14"/>
      <c r="FXE1016" s="14"/>
      <c r="FXF1016" s="14"/>
      <c r="FXG1016" s="14"/>
      <c r="FXH1016" s="14"/>
      <c r="FXI1016" s="14"/>
      <c r="FXJ1016" s="14"/>
      <c r="FXK1016" s="14"/>
      <c r="FXL1016" s="14"/>
      <c r="FXM1016" s="14"/>
      <c r="FXN1016" s="14"/>
      <c r="FXO1016" s="14"/>
      <c r="FXP1016" s="14"/>
      <c r="FXQ1016" s="14"/>
      <c r="FXR1016" s="14"/>
      <c r="FXS1016" s="14"/>
      <c r="FXT1016" s="14"/>
      <c r="FXU1016" s="14"/>
      <c r="FXV1016" s="14"/>
      <c r="FXW1016" s="14"/>
      <c r="FXX1016" s="14"/>
      <c r="FXY1016" s="14"/>
      <c r="FXZ1016" s="14"/>
      <c r="FYA1016" s="14"/>
      <c r="FYB1016" s="14"/>
      <c r="FYC1016" s="14"/>
      <c r="FYD1016" s="14"/>
      <c r="FYE1016" s="14"/>
      <c r="FYF1016" s="14"/>
      <c r="FYG1016" s="14"/>
      <c r="FYH1016" s="14"/>
      <c r="FYI1016" s="14"/>
      <c r="FYJ1016" s="14"/>
      <c r="FYK1016" s="14"/>
      <c r="FYL1016" s="14"/>
      <c r="FYM1016" s="14"/>
      <c r="FYN1016" s="14"/>
      <c r="FYO1016" s="14"/>
      <c r="FYP1016" s="14"/>
      <c r="FYQ1016" s="14"/>
      <c r="FYR1016" s="14"/>
      <c r="FYS1016" s="14"/>
      <c r="FYT1016" s="14"/>
      <c r="FYU1016" s="14"/>
      <c r="FYV1016" s="14"/>
      <c r="FYW1016" s="14"/>
      <c r="FYX1016" s="14"/>
      <c r="FYY1016" s="14"/>
      <c r="FYZ1016" s="14"/>
      <c r="FZA1016" s="14"/>
      <c r="FZB1016" s="14"/>
      <c r="FZC1016" s="14"/>
      <c r="FZD1016" s="14"/>
      <c r="FZE1016" s="14"/>
      <c r="FZF1016" s="14"/>
      <c r="FZG1016" s="14"/>
      <c r="FZH1016" s="14"/>
      <c r="FZI1016" s="14"/>
      <c r="FZJ1016" s="14"/>
      <c r="FZK1016" s="14"/>
      <c r="FZL1016" s="14"/>
      <c r="FZM1016" s="14"/>
      <c r="FZN1016" s="14"/>
      <c r="FZO1016" s="14"/>
      <c r="FZP1016" s="14"/>
      <c r="FZQ1016" s="14"/>
      <c r="FZR1016" s="14"/>
      <c r="FZS1016" s="14"/>
      <c r="FZT1016" s="14"/>
      <c r="FZU1016" s="14"/>
      <c r="FZV1016" s="14"/>
      <c r="FZW1016" s="14"/>
      <c r="FZX1016" s="14"/>
      <c r="FZY1016" s="14"/>
      <c r="FZZ1016" s="14"/>
      <c r="GAA1016" s="14"/>
      <c r="GAB1016" s="14"/>
      <c r="GAC1016" s="14"/>
      <c r="GAD1016" s="14"/>
      <c r="GAE1016" s="14"/>
      <c r="GAF1016" s="14"/>
      <c r="GAG1016" s="14"/>
      <c r="GAH1016" s="14"/>
      <c r="GAI1016" s="14"/>
      <c r="GAJ1016" s="14"/>
      <c r="GAK1016" s="14"/>
      <c r="GAL1016" s="14"/>
      <c r="GAM1016" s="14"/>
      <c r="GAN1016" s="14"/>
      <c r="GAO1016" s="14"/>
      <c r="GAP1016" s="14"/>
      <c r="GAQ1016" s="14"/>
      <c r="GAR1016" s="14"/>
      <c r="GAS1016" s="14"/>
      <c r="GAT1016" s="14"/>
      <c r="GAU1016" s="14"/>
      <c r="GAV1016" s="14"/>
      <c r="GAW1016" s="14"/>
      <c r="GAX1016" s="14"/>
      <c r="GAY1016" s="14"/>
      <c r="GAZ1016" s="14"/>
      <c r="GBA1016" s="14"/>
      <c r="GBB1016" s="14"/>
      <c r="GBC1016" s="14"/>
      <c r="GBD1016" s="14"/>
      <c r="GBE1016" s="14"/>
      <c r="GBF1016" s="14"/>
      <c r="GBG1016" s="14"/>
      <c r="GBH1016" s="14"/>
      <c r="GBI1016" s="14"/>
      <c r="GBJ1016" s="14"/>
      <c r="GBK1016" s="14"/>
      <c r="GBL1016" s="14"/>
      <c r="GBM1016" s="14"/>
      <c r="GBN1016" s="14"/>
      <c r="GBO1016" s="14"/>
      <c r="GBP1016" s="14"/>
      <c r="GBQ1016" s="14"/>
      <c r="GBR1016" s="14"/>
      <c r="GBS1016" s="14"/>
      <c r="GBT1016" s="14"/>
      <c r="GBU1016" s="14"/>
      <c r="GBV1016" s="14"/>
      <c r="GBW1016" s="14"/>
      <c r="GBX1016" s="14"/>
      <c r="GBY1016" s="14"/>
      <c r="GBZ1016" s="14"/>
      <c r="GCA1016" s="14"/>
      <c r="GCB1016" s="14"/>
      <c r="GCC1016" s="14"/>
      <c r="GCD1016" s="14"/>
      <c r="GCE1016" s="14"/>
      <c r="GCF1016" s="14"/>
      <c r="GCG1016" s="14"/>
      <c r="GCH1016" s="14"/>
      <c r="GCI1016" s="14"/>
      <c r="GCJ1016" s="14"/>
      <c r="GCK1016" s="14"/>
      <c r="GCL1016" s="14"/>
      <c r="GCM1016" s="14"/>
      <c r="GCN1016" s="14"/>
      <c r="GCO1016" s="14"/>
      <c r="GCP1016" s="14"/>
      <c r="GCQ1016" s="14"/>
      <c r="GCR1016" s="14"/>
      <c r="GCS1016" s="14"/>
      <c r="GCT1016" s="14"/>
      <c r="GCU1016" s="14"/>
      <c r="GCV1016" s="14"/>
      <c r="GCW1016" s="14"/>
      <c r="GCX1016" s="14"/>
      <c r="GCY1016" s="14"/>
      <c r="GCZ1016" s="14"/>
      <c r="GDA1016" s="14"/>
      <c r="GDB1016" s="14"/>
      <c r="GDC1016" s="14"/>
      <c r="GDD1016" s="14"/>
      <c r="GDE1016" s="14"/>
      <c r="GDF1016" s="14"/>
      <c r="GDG1016" s="14"/>
      <c r="GDH1016" s="14"/>
      <c r="GDI1016" s="14"/>
      <c r="GDJ1016" s="14"/>
      <c r="GDK1016" s="14"/>
      <c r="GDL1016" s="14"/>
      <c r="GDM1016" s="14"/>
      <c r="GDN1016" s="14"/>
      <c r="GDO1016" s="14"/>
      <c r="GDP1016" s="14"/>
      <c r="GDQ1016" s="14"/>
      <c r="GDR1016" s="14"/>
      <c r="GDS1016" s="14"/>
      <c r="GDT1016" s="14"/>
      <c r="GDU1016" s="14"/>
      <c r="GDV1016" s="14"/>
      <c r="GDW1016" s="14"/>
      <c r="GDX1016" s="14"/>
      <c r="GDY1016" s="14"/>
      <c r="GDZ1016" s="14"/>
      <c r="GEA1016" s="14"/>
      <c r="GEB1016" s="14"/>
      <c r="GEC1016" s="14"/>
      <c r="GED1016" s="14"/>
      <c r="GEE1016" s="14"/>
      <c r="GEF1016" s="14"/>
      <c r="GEG1016" s="14"/>
      <c r="GEH1016" s="14"/>
      <c r="GEI1016" s="14"/>
      <c r="GEJ1016" s="14"/>
      <c r="GEK1016" s="14"/>
      <c r="GEL1016" s="14"/>
      <c r="GEM1016" s="14"/>
      <c r="GEN1016" s="14"/>
      <c r="GEO1016" s="14"/>
      <c r="GEP1016" s="14"/>
      <c r="GEQ1016" s="14"/>
      <c r="GER1016" s="14"/>
      <c r="GES1016" s="14"/>
      <c r="GET1016" s="14"/>
      <c r="GEU1016" s="14"/>
      <c r="GEV1016" s="14"/>
      <c r="GEW1016" s="14"/>
      <c r="GEX1016" s="14"/>
      <c r="GEY1016" s="14"/>
      <c r="GEZ1016" s="14"/>
      <c r="GFA1016" s="14"/>
      <c r="GFB1016" s="14"/>
      <c r="GFC1016" s="14"/>
      <c r="GFD1016" s="14"/>
      <c r="GFE1016" s="14"/>
      <c r="GFF1016" s="14"/>
      <c r="GFG1016" s="14"/>
      <c r="GFH1016" s="14"/>
      <c r="GFI1016" s="14"/>
      <c r="GFJ1016" s="14"/>
      <c r="GFK1016" s="14"/>
      <c r="GFL1016" s="14"/>
      <c r="GFM1016" s="14"/>
      <c r="GFN1016" s="14"/>
      <c r="GFO1016" s="14"/>
      <c r="GFP1016" s="14"/>
      <c r="GFQ1016" s="14"/>
      <c r="GFR1016" s="14"/>
      <c r="GFS1016" s="14"/>
      <c r="GFT1016" s="14"/>
      <c r="GFU1016" s="14"/>
      <c r="GFV1016" s="14"/>
      <c r="GFW1016" s="14"/>
      <c r="GFX1016" s="14"/>
      <c r="GFY1016" s="14"/>
      <c r="GFZ1016" s="14"/>
      <c r="GGA1016" s="14"/>
      <c r="GGB1016" s="14"/>
      <c r="GGC1016" s="14"/>
      <c r="GGD1016" s="14"/>
      <c r="GGE1016" s="14"/>
      <c r="GGF1016" s="14"/>
      <c r="GGG1016" s="14"/>
      <c r="GGH1016" s="14"/>
      <c r="GGI1016" s="14"/>
      <c r="GGJ1016" s="14"/>
      <c r="GGK1016" s="14"/>
      <c r="GGL1016" s="14"/>
      <c r="GGM1016" s="14"/>
      <c r="GGN1016" s="14"/>
      <c r="GGO1016" s="14"/>
      <c r="GGP1016" s="14"/>
      <c r="GGQ1016" s="14"/>
      <c r="GGR1016" s="14"/>
      <c r="GGS1016" s="14"/>
      <c r="GGT1016" s="14"/>
      <c r="GGU1016" s="14"/>
      <c r="GGV1016" s="14"/>
      <c r="GGW1016" s="14"/>
      <c r="GGX1016" s="14"/>
      <c r="GGY1016" s="14"/>
      <c r="GGZ1016" s="14"/>
      <c r="GHA1016" s="14"/>
      <c r="GHB1016" s="14"/>
      <c r="GHC1016" s="14"/>
      <c r="GHD1016" s="14"/>
      <c r="GHE1016" s="14"/>
      <c r="GHF1016" s="14"/>
      <c r="GHG1016" s="14"/>
      <c r="GHH1016" s="14"/>
      <c r="GHI1016" s="14"/>
      <c r="GHJ1016" s="14"/>
      <c r="GHK1016" s="14"/>
      <c r="GHL1016" s="14"/>
      <c r="GHM1016" s="14"/>
      <c r="GHN1016" s="14"/>
      <c r="GHO1016" s="14"/>
      <c r="GHP1016" s="14"/>
      <c r="GHQ1016" s="14"/>
      <c r="GHR1016" s="14"/>
      <c r="GHS1016" s="14"/>
      <c r="GHT1016" s="14"/>
      <c r="GHU1016" s="14"/>
      <c r="GHV1016" s="14"/>
      <c r="GHW1016" s="14"/>
      <c r="GHX1016" s="14"/>
      <c r="GHY1016" s="14"/>
      <c r="GHZ1016" s="14"/>
      <c r="GIA1016" s="14"/>
      <c r="GIB1016" s="14"/>
      <c r="GIC1016" s="14"/>
      <c r="GID1016" s="14"/>
      <c r="GIE1016" s="14"/>
      <c r="GIF1016" s="14"/>
      <c r="GIG1016" s="14"/>
      <c r="GIH1016" s="14"/>
      <c r="GII1016" s="14"/>
      <c r="GIJ1016" s="14"/>
      <c r="GIK1016" s="14"/>
      <c r="GIL1016" s="14"/>
      <c r="GIM1016" s="14"/>
      <c r="GIN1016" s="14"/>
      <c r="GIO1016" s="14"/>
      <c r="GIP1016" s="14"/>
      <c r="GIQ1016" s="14"/>
      <c r="GIR1016" s="14"/>
      <c r="GIS1016" s="14"/>
      <c r="GIT1016" s="14"/>
      <c r="GIU1016" s="14"/>
      <c r="GIV1016" s="14"/>
      <c r="GIW1016" s="14"/>
      <c r="GIX1016" s="14"/>
      <c r="GIY1016" s="14"/>
      <c r="GIZ1016" s="14"/>
      <c r="GJA1016" s="14"/>
      <c r="GJB1016" s="14"/>
      <c r="GJC1016" s="14"/>
      <c r="GJD1016" s="14"/>
      <c r="GJE1016" s="14"/>
      <c r="GJF1016" s="14"/>
      <c r="GJG1016" s="14"/>
      <c r="GJH1016" s="14"/>
      <c r="GJI1016" s="14"/>
      <c r="GJJ1016" s="14"/>
      <c r="GJK1016" s="14"/>
      <c r="GJL1016" s="14"/>
      <c r="GJM1016" s="14"/>
      <c r="GJN1016" s="14"/>
      <c r="GJO1016" s="14"/>
      <c r="GJP1016" s="14"/>
      <c r="GJQ1016" s="14"/>
      <c r="GJR1016" s="14"/>
      <c r="GJS1016" s="14"/>
      <c r="GJT1016" s="14"/>
      <c r="GJU1016" s="14"/>
      <c r="GJV1016" s="14"/>
      <c r="GJW1016" s="14"/>
      <c r="GJX1016" s="14"/>
      <c r="GJY1016" s="14"/>
      <c r="GJZ1016" s="14"/>
      <c r="GKA1016" s="14"/>
      <c r="GKB1016" s="14"/>
      <c r="GKC1016" s="14"/>
      <c r="GKD1016" s="14"/>
      <c r="GKE1016" s="14"/>
      <c r="GKF1016" s="14"/>
      <c r="GKG1016" s="14"/>
      <c r="GKH1016" s="14"/>
      <c r="GKI1016" s="14"/>
      <c r="GKJ1016" s="14"/>
      <c r="GKK1016" s="14"/>
      <c r="GKL1016" s="14"/>
      <c r="GKM1016" s="14"/>
      <c r="GKN1016" s="14"/>
      <c r="GKO1016" s="14"/>
      <c r="GKP1016" s="14"/>
      <c r="GKQ1016" s="14"/>
      <c r="GKR1016" s="14"/>
      <c r="GKS1016" s="14"/>
      <c r="GKT1016" s="14"/>
      <c r="GKU1016" s="14"/>
      <c r="GKV1016" s="14"/>
      <c r="GKW1016" s="14"/>
      <c r="GKX1016" s="14"/>
      <c r="GKY1016" s="14"/>
      <c r="GKZ1016" s="14"/>
      <c r="GLA1016" s="14"/>
      <c r="GLB1016" s="14"/>
      <c r="GLC1016" s="14"/>
      <c r="GLD1016" s="14"/>
      <c r="GLE1016" s="14"/>
      <c r="GLF1016" s="14"/>
      <c r="GLG1016" s="14"/>
      <c r="GLH1016" s="14"/>
      <c r="GLI1016" s="14"/>
      <c r="GLJ1016" s="14"/>
      <c r="GLK1016" s="14"/>
      <c r="GLL1016" s="14"/>
      <c r="GLM1016" s="14"/>
      <c r="GLN1016" s="14"/>
      <c r="GLO1016" s="14"/>
      <c r="GLP1016" s="14"/>
      <c r="GLQ1016" s="14"/>
      <c r="GLR1016" s="14"/>
      <c r="GLS1016" s="14"/>
      <c r="GLT1016" s="14"/>
      <c r="GLU1016" s="14"/>
      <c r="GLV1016" s="14"/>
      <c r="GLW1016" s="14"/>
      <c r="GLX1016" s="14"/>
      <c r="GLY1016" s="14"/>
      <c r="GLZ1016" s="14"/>
      <c r="GMA1016" s="14"/>
      <c r="GMB1016" s="14"/>
      <c r="GMC1016" s="14"/>
      <c r="GMD1016" s="14"/>
      <c r="GME1016" s="14"/>
      <c r="GMF1016" s="14"/>
      <c r="GMG1016" s="14"/>
      <c r="GMH1016" s="14"/>
      <c r="GMI1016" s="14"/>
      <c r="GMJ1016" s="14"/>
      <c r="GMK1016" s="14"/>
      <c r="GML1016" s="14"/>
      <c r="GMM1016" s="14"/>
      <c r="GMN1016" s="14"/>
      <c r="GMO1016" s="14"/>
      <c r="GMP1016" s="14"/>
      <c r="GMQ1016" s="14"/>
      <c r="GMR1016" s="14"/>
      <c r="GMS1016" s="14"/>
      <c r="GMT1016" s="14"/>
      <c r="GMU1016" s="14"/>
      <c r="GMV1016" s="14"/>
      <c r="GMW1016" s="14"/>
      <c r="GMX1016" s="14"/>
      <c r="GMY1016" s="14"/>
      <c r="GMZ1016" s="14"/>
      <c r="GNA1016" s="14"/>
      <c r="GNB1016" s="14"/>
      <c r="GNC1016" s="14"/>
      <c r="GND1016" s="14"/>
      <c r="GNE1016" s="14"/>
      <c r="GNF1016" s="14"/>
      <c r="GNG1016" s="14"/>
      <c r="GNH1016" s="14"/>
      <c r="GNI1016" s="14"/>
      <c r="GNJ1016" s="14"/>
      <c r="GNK1016" s="14"/>
      <c r="GNL1016" s="14"/>
      <c r="GNM1016" s="14"/>
      <c r="GNN1016" s="14"/>
      <c r="GNO1016" s="14"/>
      <c r="GNP1016" s="14"/>
      <c r="GNQ1016" s="14"/>
      <c r="GNR1016" s="14"/>
      <c r="GNS1016" s="14"/>
      <c r="GNT1016" s="14"/>
      <c r="GNU1016" s="14"/>
      <c r="GNV1016" s="14"/>
      <c r="GNW1016" s="14"/>
      <c r="GNX1016" s="14"/>
      <c r="GNY1016" s="14"/>
      <c r="GNZ1016" s="14"/>
      <c r="GOA1016" s="14"/>
      <c r="GOB1016" s="14"/>
      <c r="GOC1016" s="14"/>
      <c r="GOD1016" s="14"/>
      <c r="GOE1016" s="14"/>
      <c r="GOF1016" s="14"/>
      <c r="GOG1016" s="14"/>
      <c r="GOH1016" s="14"/>
      <c r="GOI1016" s="14"/>
      <c r="GOJ1016" s="14"/>
      <c r="GOK1016" s="14"/>
      <c r="GOL1016" s="14"/>
      <c r="GOM1016" s="14"/>
      <c r="GON1016" s="14"/>
      <c r="GOO1016" s="14"/>
      <c r="GOP1016" s="14"/>
      <c r="GOQ1016" s="14"/>
      <c r="GOR1016" s="14"/>
      <c r="GOS1016" s="14"/>
      <c r="GOT1016" s="14"/>
      <c r="GOU1016" s="14"/>
      <c r="GOV1016" s="14"/>
      <c r="GOW1016" s="14"/>
      <c r="GOX1016" s="14"/>
      <c r="GOY1016" s="14"/>
      <c r="GOZ1016" s="14"/>
      <c r="GPA1016" s="14"/>
      <c r="GPB1016" s="14"/>
      <c r="GPC1016" s="14"/>
      <c r="GPD1016" s="14"/>
      <c r="GPE1016" s="14"/>
      <c r="GPF1016" s="14"/>
      <c r="GPG1016" s="14"/>
      <c r="GPH1016" s="14"/>
      <c r="GPI1016" s="14"/>
      <c r="GPJ1016" s="14"/>
      <c r="GPK1016" s="14"/>
      <c r="GPL1016" s="14"/>
      <c r="GPM1016" s="14"/>
      <c r="GPN1016" s="14"/>
      <c r="GPO1016" s="14"/>
      <c r="GPP1016" s="14"/>
      <c r="GPQ1016" s="14"/>
      <c r="GPR1016" s="14"/>
      <c r="GPS1016" s="14"/>
      <c r="GPT1016" s="14"/>
      <c r="GPU1016" s="14"/>
      <c r="GPV1016" s="14"/>
      <c r="GPW1016" s="14"/>
      <c r="GPX1016" s="14"/>
      <c r="GPY1016" s="14"/>
      <c r="GPZ1016" s="14"/>
      <c r="GQA1016" s="14"/>
      <c r="GQB1016" s="14"/>
      <c r="GQC1016" s="14"/>
      <c r="GQD1016" s="14"/>
      <c r="GQE1016" s="14"/>
      <c r="GQF1016" s="14"/>
      <c r="GQG1016" s="14"/>
      <c r="GQH1016" s="14"/>
      <c r="GQI1016" s="14"/>
      <c r="GQJ1016" s="14"/>
      <c r="GQK1016" s="14"/>
      <c r="GQL1016" s="14"/>
      <c r="GQM1016" s="14"/>
      <c r="GQN1016" s="14"/>
      <c r="GQO1016" s="14"/>
      <c r="GQP1016" s="14"/>
      <c r="GQQ1016" s="14"/>
      <c r="GQR1016" s="14"/>
      <c r="GQS1016" s="14"/>
      <c r="GQT1016" s="14"/>
      <c r="GQU1016" s="14"/>
      <c r="GQV1016" s="14"/>
      <c r="GQW1016" s="14"/>
      <c r="GQX1016" s="14"/>
      <c r="GQY1016" s="14"/>
      <c r="GQZ1016" s="14"/>
      <c r="GRA1016" s="14"/>
      <c r="GRB1016" s="14"/>
      <c r="GRC1016" s="14"/>
      <c r="GRD1016" s="14"/>
      <c r="GRE1016" s="14"/>
      <c r="GRF1016" s="14"/>
      <c r="GRG1016" s="14"/>
      <c r="GRH1016" s="14"/>
      <c r="GRI1016" s="14"/>
      <c r="GRJ1016" s="14"/>
      <c r="GRK1016" s="14"/>
      <c r="GRL1016" s="14"/>
      <c r="GRM1016" s="14"/>
      <c r="GRN1016" s="14"/>
      <c r="GRO1016" s="14"/>
      <c r="GRP1016" s="14"/>
      <c r="GRQ1016" s="14"/>
      <c r="GRR1016" s="14"/>
      <c r="GRS1016" s="14"/>
      <c r="GRT1016" s="14"/>
      <c r="GRU1016" s="14"/>
      <c r="GRV1016" s="14"/>
      <c r="GRW1016" s="14"/>
      <c r="GRX1016" s="14"/>
      <c r="GRY1016" s="14"/>
      <c r="GRZ1016" s="14"/>
      <c r="GSA1016" s="14"/>
      <c r="GSB1016" s="14"/>
      <c r="GSC1016" s="14"/>
      <c r="GSD1016" s="14"/>
      <c r="GSE1016" s="14"/>
      <c r="GSF1016" s="14"/>
      <c r="GSG1016" s="14"/>
      <c r="GSH1016" s="14"/>
      <c r="GSI1016" s="14"/>
      <c r="GSJ1016" s="14"/>
      <c r="GSK1016" s="14"/>
      <c r="GSL1016" s="14"/>
      <c r="GSM1016" s="14"/>
      <c r="GSN1016" s="14"/>
      <c r="GSO1016" s="14"/>
      <c r="GSP1016" s="14"/>
      <c r="GSQ1016" s="14"/>
      <c r="GSR1016" s="14"/>
      <c r="GSS1016" s="14"/>
      <c r="GST1016" s="14"/>
      <c r="GSU1016" s="14"/>
      <c r="GSV1016" s="14"/>
      <c r="GSW1016" s="14"/>
      <c r="GSX1016" s="14"/>
      <c r="GSY1016" s="14"/>
      <c r="GSZ1016" s="14"/>
      <c r="GTA1016" s="14"/>
      <c r="GTB1016" s="14"/>
      <c r="GTC1016" s="14"/>
      <c r="GTD1016" s="14"/>
      <c r="GTE1016" s="14"/>
      <c r="GTF1016" s="14"/>
      <c r="GTG1016" s="14"/>
      <c r="GTH1016" s="14"/>
      <c r="GTI1016" s="14"/>
      <c r="GTJ1016" s="14"/>
      <c r="GTK1016" s="14"/>
      <c r="GTL1016" s="14"/>
      <c r="GTM1016" s="14"/>
      <c r="GTN1016" s="14"/>
      <c r="GTO1016" s="14"/>
      <c r="GTP1016" s="14"/>
      <c r="GTQ1016" s="14"/>
      <c r="GTR1016" s="14"/>
      <c r="GTS1016" s="14"/>
      <c r="GTT1016" s="14"/>
      <c r="GTU1016" s="14"/>
      <c r="GTV1016" s="14"/>
      <c r="GTW1016" s="14"/>
      <c r="GTX1016" s="14"/>
      <c r="GTY1016" s="14"/>
      <c r="GTZ1016" s="14"/>
      <c r="GUA1016" s="14"/>
      <c r="GUB1016" s="14"/>
      <c r="GUC1016" s="14"/>
      <c r="GUD1016" s="14"/>
      <c r="GUE1016" s="14"/>
      <c r="GUF1016" s="14"/>
      <c r="GUG1016" s="14"/>
      <c r="GUH1016" s="14"/>
      <c r="GUI1016" s="14"/>
      <c r="GUJ1016" s="14"/>
      <c r="GUK1016" s="14"/>
      <c r="GUL1016" s="14"/>
      <c r="GUM1016" s="14"/>
      <c r="GUN1016" s="14"/>
      <c r="GUO1016" s="14"/>
      <c r="GUP1016" s="14"/>
      <c r="GUQ1016" s="14"/>
      <c r="GUR1016" s="14"/>
      <c r="GUS1016" s="14"/>
      <c r="GUT1016" s="14"/>
      <c r="GUU1016" s="14"/>
      <c r="GUV1016" s="14"/>
      <c r="GUW1016" s="14"/>
      <c r="GUX1016" s="14"/>
      <c r="GUY1016" s="14"/>
      <c r="GUZ1016" s="14"/>
      <c r="GVA1016" s="14"/>
      <c r="GVB1016" s="14"/>
      <c r="GVC1016" s="14"/>
      <c r="GVD1016" s="14"/>
      <c r="GVE1016" s="14"/>
      <c r="GVF1016" s="14"/>
      <c r="GVG1016" s="14"/>
      <c r="GVH1016" s="14"/>
      <c r="GVI1016" s="14"/>
      <c r="GVJ1016" s="14"/>
      <c r="GVK1016" s="14"/>
      <c r="GVL1016" s="14"/>
      <c r="GVM1016" s="14"/>
      <c r="GVN1016" s="14"/>
      <c r="GVO1016" s="14"/>
      <c r="GVP1016" s="14"/>
      <c r="GVQ1016" s="14"/>
      <c r="GVR1016" s="14"/>
      <c r="GVS1016" s="14"/>
      <c r="GVT1016" s="14"/>
      <c r="GVU1016" s="14"/>
      <c r="GVV1016" s="14"/>
      <c r="GVW1016" s="14"/>
      <c r="GVX1016" s="14"/>
      <c r="GVY1016" s="14"/>
      <c r="GVZ1016" s="14"/>
      <c r="GWA1016" s="14"/>
      <c r="GWB1016" s="14"/>
      <c r="GWC1016" s="14"/>
      <c r="GWD1016" s="14"/>
      <c r="GWE1016" s="14"/>
      <c r="GWF1016" s="14"/>
      <c r="GWG1016" s="14"/>
      <c r="GWH1016" s="14"/>
      <c r="GWI1016" s="14"/>
      <c r="GWJ1016" s="14"/>
      <c r="GWK1016" s="14"/>
      <c r="GWL1016" s="14"/>
      <c r="GWM1016" s="14"/>
      <c r="GWN1016" s="14"/>
      <c r="GWO1016" s="14"/>
      <c r="GWP1016" s="14"/>
      <c r="GWQ1016" s="14"/>
      <c r="GWR1016" s="14"/>
      <c r="GWS1016" s="14"/>
      <c r="GWT1016" s="14"/>
      <c r="GWU1016" s="14"/>
      <c r="GWV1016" s="14"/>
      <c r="GWW1016" s="14"/>
      <c r="GWX1016" s="14"/>
      <c r="GWY1016" s="14"/>
      <c r="GWZ1016" s="14"/>
      <c r="GXA1016" s="14"/>
      <c r="GXB1016" s="14"/>
      <c r="GXC1016" s="14"/>
      <c r="GXD1016" s="14"/>
      <c r="GXE1016" s="14"/>
      <c r="GXF1016" s="14"/>
      <c r="GXG1016" s="14"/>
      <c r="GXH1016" s="14"/>
      <c r="GXI1016" s="14"/>
      <c r="GXJ1016" s="14"/>
      <c r="GXK1016" s="14"/>
      <c r="GXL1016" s="14"/>
      <c r="GXM1016" s="14"/>
      <c r="GXN1016" s="14"/>
      <c r="GXO1016" s="14"/>
      <c r="GXP1016" s="14"/>
      <c r="GXQ1016" s="14"/>
      <c r="GXR1016" s="14"/>
      <c r="GXS1016" s="14"/>
      <c r="GXT1016" s="14"/>
      <c r="GXU1016" s="14"/>
      <c r="GXV1016" s="14"/>
      <c r="GXW1016" s="14"/>
      <c r="GXX1016" s="14"/>
      <c r="GXY1016" s="14"/>
      <c r="GXZ1016" s="14"/>
      <c r="GYA1016" s="14"/>
      <c r="GYB1016" s="14"/>
      <c r="GYC1016" s="14"/>
      <c r="GYD1016" s="14"/>
      <c r="GYE1016" s="14"/>
      <c r="GYF1016" s="14"/>
      <c r="GYG1016" s="14"/>
      <c r="GYH1016" s="14"/>
      <c r="GYI1016" s="14"/>
      <c r="GYJ1016" s="14"/>
      <c r="GYK1016" s="14"/>
      <c r="GYL1016" s="14"/>
      <c r="GYM1016" s="14"/>
      <c r="GYN1016" s="14"/>
      <c r="GYO1016" s="14"/>
      <c r="GYP1016" s="14"/>
      <c r="GYQ1016" s="14"/>
      <c r="GYR1016" s="14"/>
      <c r="GYS1016" s="14"/>
      <c r="GYT1016" s="14"/>
      <c r="GYU1016" s="14"/>
      <c r="GYV1016" s="14"/>
      <c r="GYW1016" s="14"/>
      <c r="GYX1016" s="14"/>
      <c r="GYY1016" s="14"/>
      <c r="GYZ1016" s="14"/>
      <c r="GZA1016" s="14"/>
      <c r="GZB1016" s="14"/>
      <c r="GZC1016" s="14"/>
      <c r="GZD1016" s="14"/>
      <c r="GZE1016" s="14"/>
      <c r="GZF1016" s="14"/>
      <c r="GZG1016" s="14"/>
      <c r="GZH1016" s="14"/>
      <c r="GZI1016" s="14"/>
      <c r="GZJ1016" s="14"/>
      <c r="GZK1016" s="14"/>
      <c r="GZL1016" s="14"/>
      <c r="GZM1016" s="14"/>
      <c r="GZN1016" s="14"/>
      <c r="GZO1016" s="14"/>
      <c r="GZP1016" s="14"/>
      <c r="GZQ1016" s="14"/>
      <c r="GZR1016" s="14"/>
      <c r="GZS1016" s="14"/>
      <c r="GZT1016" s="14"/>
      <c r="GZU1016" s="14"/>
      <c r="GZV1016" s="14"/>
      <c r="GZW1016" s="14"/>
      <c r="GZX1016" s="14"/>
      <c r="GZY1016" s="14"/>
      <c r="GZZ1016" s="14"/>
      <c r="HAA1016" s="14"/>
      <c r="HAB1016" s="14"/>
      <c r="HAC1016" s="14"/>
      <c r="HAD1016" s="14"/>
      <c r="HAE1016" s="14"/>
      <c r="HAF1016" s="14"/>
      <c r="HAG1016" s="14"/>
      <c r="HAH1016" s="14"/>
      <c r="HAI1016" s="14"/>
      <c r="HAJ1016" s="14"/>
      <c r="HAK1016" s="14"/>
      <c r="HAL1016" s="14"/>
      <c r="HAM1016" s="14"/>
      <c r="HAN1016" s="14"/>
      <c r="HAO1016" s="14"/>
      <c r="HAP1016" s="14"/>
      <c r="HAQ1016" s="14"/>
      <c r="HAR1016" s="14"/>
      <c r="HAS1016" s="14"/>
      <c r="HAT1016" s="14"/>
      <c r="HAU1016" s="14"/>
      <c r="HAV1016" s="14"/>
      <c r="HAW1016" s="14"/>
      <c r="HAX1016" s="14"/>
      <c r="HAY1016" s="14"/>
      <c r="HAZ1016" s="14"/>
      <c r="HBA1016" s="14"/>
      <c r="HBB1016" s="14"/>
      <c r="HBC1016" s="14"/>
      <c r="HBD1016" s="14"/>
      <c r="HBE1016" s="14"/>
      <c r="HBF1016" s="14"/>
      <c r="HBG1016" s="14"/>
      <c r="HBH1016" s="14"/>
      <c r="HBI1016" s="14"/>
      <c r="HBJ1016" s="14"/>
      <c r="HBK1016" s="14"/>
      <c r="HBL1016" s="14"/>
      <c r="HBM1016" s="14"/>
      <c r="HBN1016" s="14"/>
      <c r="HBO1016" s="14"/>
      <c r="HBP1016" s="14"/>
      <c r="HBQ1016" s="14"/>
      <c r="HBR1016" s="14"/>
      <c r="HBS1016" s="14"/>
      <c r="HBT1016" s="14"/>
      <c r="HBU1016" s="14"/>
      <c r="HBV1016" s="14"/>
      <c r="HBW1016" s="14"/>
      <c r="HBX1016" s="14"/>
      <c r="HBY1016" s="14"/>
      <c r="HBZ1016" s="14"/>
      <c r="HCA1016" s="14"/>
      <c r="HCB1016" s="14"/>
      <c r="HCC1016" s="14"/>
      <c r="HCD1016" s="14"/>
      <c r="HCE1016" s="14"/>
      <c r="HCF1016" s="14"/>
      <c r="HCG1016" s="14"/>
      <c r="HCH1016" s="14"/>
      <c r="HCI1016" s="14"/>
      <c r="HCJ1016" s="14"/>
      <c r="HCK1016" s="14"/>
      <c r="HCL1016" s="14"/>
      <c r="HCM1016" s="14"/>
      <c r="HCN1016" s="14"/>
      <c r="HCO1016" s="14"/>
      <c r="HCP1016" s="14"/>
      <c r="HCQ1016" s="14"/>
      <c r="HCR1016" s="14"/>
      <c r="HCS1016" s="14"/>
      <c r="HCT1016" s="14"/>
      <c r="HCU1016" s="14"/>
      <c r="HCV1016" s="14"/>
      <c r="HCW1016" s="14"/>
      <c r="HCX1016" s="14"/>
      <c r="HCY1016" s="14"/>
      <c r="HCZ1016" s="14"/>
      <c r="HDA1016" s="14"/>
      <c r="HDB1016" s="14"/>
      <c r="HDC1016" s="14"/>
      <c r="HDD1016" s="14"/>
      <c r="HDE1016" s="14"/>
      <c r="HDF1016" s="14"/>
      <c r="HDG1016" s="14"/>
      <c r="HDH1016" s="14"/>
      <c r="HDI1016" s="14"/>
      <c r="HDJ1016" s="14"/>
      <c r="HDK1016" s="14"/>
      <c r="HDL1016" s="14"/>
      <c r="HDM1016" s="14"/>
      <c r="HDN1016" s="14"/>
      <c r="HDO1016" s="14"/>
      <c r="HDP1016" s="14"/>
      <c r="HDQ1016" s="14"/>
      <c r="HDR1016" s="14"/>
      <c r="HDS1016" s="14"/>
      <c r="HDT1016" s="14"/>
      <c r="HDU1016" s="14"/>
      <c r="HDV1016" s="14"/>
      <c r="HDW1016" s="14"/>
      <c r="HDX1016" s="14"/>
      <c r="HDY1016" s="14"/>
      <c r="HDZ1016" s="14"/>
      <c r="HEA1016" s="14"/>
      <c r="HEB1016" s="14"/>
      <c r="HEC1016" s="14"/>
      <c r="HED1016" s="14"/>
      <c r="HEE1016" s="14"/>
      <c r="HEF1016" s="14"/>
      <c r="HEG1016" s="14"/>
      <c r="HEH1016" s="14"/>
      <c r="HEI1016" s="14"/>
      <c r="HEJ1016" s="14"/>
      <c r="HEK1016" s="14"/>
      <c r="HEL1016" s="14"/>
      <c r="HEM1016" s="14"/>
      <c r="HEN1016" s="14"/>
      <c r="HEO1016" s="14"/>
      <c r="HEP1016" s="14"/>
      <c r="HEQ1016" s="14"/>
      <c r="HER1016" s="14"/>
      <c r="HES1016" s="14"/>
      <c r="HET1016" s="14"/>
      <c r="HEU1016" s="14"/>
      <c r="HEV1016" s="14"/>
      <c r="HEW1016" s="14"/>
      <c r="HEX1016" s="14"/>
      <c r="HEY1016" s="14"/>
      <c r="HEZ1016" s="14"/>
      <c r="HFA1016" s="14"/>
      <c r="HFB1016" s="14"/>
      <c r="HFC1016" s="14"/>
      <c r="HFD1016" s="14"/>
      <c r="HFE1016" s="14"/>
      <c r="HFF1016" s="14"/>
      <c r="HFG1016" s="14"/>
      <c r="HFH1016" s="14"/>
      <c r="HFI1016" s="14"/>
      <c r="HFJ1016" s="14"/>
      <c r="HFK1016" s="14"/>
      <c r="HFL1016" s="14"/>
      <c r="HFM1016" s="14"/>
      <c r="HFN1016" s="14"/>
      <c r="HFO1016" s="14"/>
      <c r="HFP1016" s="14"/>
      <c r="HFQ1016" s="14"/>
      <c r="HFR1016" s="14"/>
      <c r="HFS1016" s="14"/>
      <c r="HFT1016" s="14"/>
      <c r="HFU1016" s="14"/>
      <c r="HFV1016" s="14"/>
      <c r="HFW1016" s="14"/>
      <c r="HFX1016" s="14"/>
      <c r="HFY1016" s="14"/>
      <c r="HFZ1016" s="14"/>
      <c r="HGA1016" s="14"/>
      <c r="HGB1016" s="14"/>
      <c r="HGC1016" s="14"/>
      <c r="HGD1016" s="14"/>
      <c r="HGE1016" s="14"/>
      <c r="HGF1016" s="14"/>
      <c r="HGG1016" s="14"/>
      <c r="HGH1016" s="14"/>
      <c r="HGI1016" s="14"/>
      <c r="HGJ1016" s="14"/>
      <c r="HGK1016" s="14"/>
      <c r="HGL1016" s="14"/>
      <c r="HGM1016" s="14"/>
      <c r="HGN1016" s="14"/>
      <c r="HGO1016" s="14"/>
      <c r="HGP1016" s="14"/>
      <c r="HGQ1016" s="14"/>
      <c r="HGR1016" s="14"/>
      <c r="HGS1016" s="14"/>
      <c r="HGT1016" s="14"/>
      <c r="HGU1016" s="14"/>
      <c r="HGV1016" s="14"/>
      <c r="HGW1016" s="14"/>
      <c r="HGX1016" s="14"/>
      <c r="HGY1016" s="14"/>
      <c r="HGZ1016" s="14"/>
      <c r="HHA1016" s="14"/>
      <c r="HHB1016" s="14"/>
      <c r="HHC1016" s="14"/>
      <c r="HHD1016" s="14"/>
      <c r="HHE1016" s="14"/>
      <c r="HHF1016" s="14"/>
      <c r="HHG1016" s="14"/>
      <c r="HHH1016" s="14"/>
      <c r="HHI1016" s="14"/>
      <c r="HHJ1016" s="14"/>
      <c r="HHK1016" s="14"/>
      <c r="HHL1016" s="14"/>
      <c r="HHM1016" s="14"/>
      <c r="HHN1016" s="14"/>
      <c r="HHO1016" s="14"/>
      <c r="HHP1016" s="14"/>
      <c r="HHQ1016" s="14"/>
      <c r="HHR1016" s="14"/>
      <c r="HHS1016" s="14"/>
      <c r="HHT1016" s="14"/>
      <c r="HHU1016" s="14"/>
      <c r="HHV1016" s="14"/>
      <c r="HHW1016" s="14"/>
      <c r="HHX1016" s="14"/>
      <c r="HHY1016" s="14"/>
      <c r="HHZ1016" s="14"/>
      <c r="HIA1016" s="14"/>
      <c r="HIB1016" s="14"/>
      <c r="HIC1016" s="14"/>
      <c r="HID1016" s="14"/>
      <c r="HIE1016" s="14"/>
      <c r="HIF1016" s="14"/>
      <c r="HIG1016" s="14"/>
      <c r="HIH1016" s="14"/>
      <c r="HII1016" s="14"/>
      <c r="HIJ1016" s="14"/>
      <c r="HIK1016" s="14"/>
      <c r="HIL1016" s="14"/>
      <c r="HIM1016" s="14"/>
      <c r="HIN1016" s="14"/>
      <c r="HIO1016" s="14"/>
      <c r="HIP1016" s="14"/>
      <c r="HIQ1016" s="14"/>
      <c r="HIR1016" s="14"/>
      <c r="HIS1016" s="14"/>
      <c r="HIT1016" s="14"/>
      <c r="HIU1016" s="14"/>
      <c r="HIV1016" s="14"/>
      <c r="HIW1016" s="14"/>
      <c r="HIX1016" s="14"/>
      <c r="HIY1016" s="14"/>
      <c r="HIZ1016" s="14"/>
      <c r="HJA1016" s="14"/>
      <c r="HJB1016" s="14"/>
      <c r="HJC1016" s="14"/>
      <c r="HJD1016" s="14"/>
      <c r="HJE1016" s="14"/>
      <c r="HJF1016" s="14"/>
      <c r="HJG1016" s="14"/>
      <c r="HJH1016" s="14"/>
      <c r="HJI1016" s="14"/>
      <c r="HJJ1016" s="14"/>
      <c r="HJK1016" s="14"/>
      <c r="HJL1016" s="14"/>
      <c r="HJM1016" s="14"/>
      <c r="HJN1016" s="14"/>
      <c r="HJO1016" s="14"/>
      <c r="HJP1016" s="14"/>
      <c r="HJQ1016" s="14"/>
      <c r="HJR1016" s="14"/>
      <c r="HJS1016" s="14"/>
      <c r="HJT1016" s="14"/>
      <c r="HJU1016" s="14"/>
      <c r="HJV1016" s="14"/>
      <c r="HJW1016" s="14"/>
      <c r="HJX1016" s="14"/>
      <c r="HJY1016" s="14"/>
      <c r="HJZ1016" s="14"/>
      <c r="HKA1016" s="14"/>
      <c r="HKB1016" s="14"/>
      <c r="HKC1016" s="14"/>
      <c r="HKD1016" s="14"/>
      <c r="HKE1016" s="14"/>
      <c r="HKF1016" s="14"/>
      <c r="HKG1016" s="14"/>
      <c r="HKH1016" s="14"/>
      <c r="HKI1016" s="14"/>
      <c r="HKJ1016" s="14"/>
      <c r="HKK1016" s="14"/>
      <c r="HKL1016" s="14"/>
      <c r="HKM1016" s="14"/>
      <c r="HKN1016" s="14"/>
      <c r="HKO1016" s="14"/>
      <c r="HKP1016" s="14"/>
      <c r="HKQ1016" s="14"/>
      <c r="HKR1016" s="14"/>
      <c r="HKS1016" s="14"/>
      <c r="HKT1016" s="14"/>
      <c r="HKU1016" s="14"/>
      <c r="HKV1016" s="14"/>
      <c r="HKW1016" s="14"/>
      <c r="HKX1016" s="14"/>
      <c r="HKY1016" s="14"/>
      <c r="HKZ1016" s="14"/>
      <c r="HLA1016" s="14"/>
      <c r="HLB1016" s="14"/>
      <c r="HLC1016" s="14"/>
      <c r="HLD1016" s="14"/>
      <c r="HLE1016" s="14"/>
      <c r="HLF1016" s="14"/>
      <c r="HLG1016" s="14"/>
      <c r="HLH1016" s="14"/>
      <c r="HLI1016" s="14"/>
      <c r="HLJ1016" s="14"/>
      <c r="HLK1016" s="14"/>
      <c r="HLL1016" s="14"/>
      <c r="HLM1016" s="14"/>
      <c r="HLN1016" s="14"/>
      <c r="HLO1016" s="14"/>
      <c r="HLP1016" s="14"/>
      <c r="HLQ1016" s="14"/>
      <c r="HLR1016" s="14"/>
      <c r="HLS1016" s="14"/>
      <c r="HLT1016" s="14"/>
      <c r="HLU1016" s="14"/>
      <c r="HLV1016" s="14"/>
      <c r="HLW1016" s="14"/>
      <c r="HLX1016" s="14"/>
      <c r="HLY1016" s="14"/>
      <c r="HLZ1016" s="14"/>
      <c r="HMA1016" s="14"/>
      <c r="HMB1016" s="14"/>
      <c r="HMC1016" s="14"/>
      <c r="HMD1016" s="14"/>
      <c r="HME1016" s="14"/>
      <c r="HMF1016" s="14"/>
      <c r="HMG1016" s="14"/>
      <c r="HMH1016" s="14"/>
      <c r="HMI1016" s="14"/>
      <c r="HMJ1016" s="14"/>
      <c r="HMK1016" s="14"/>
      <c r="HML1016" s="14"/>
      <c r="HMM1016" s="14"/>
      <c r="HMN1016" s="14"/>
      <c r="HMO1016" s="14"/>
      <c r="HMP1016" s="14"/>
      <c r="HMQ1016" s="14"/>
      <c r="HMR1016" s="14"/>
      <c r="HMS1016" s="14"/>
      <c r="HMT1016" s="14"/>
      <c r="HMU1016" s="14"/>
      <c r="HMV1016" s="14"/>
      <c r="HMW1016" s="14"/>
      <c r="HMX1016" s="14"/>
      <c r="HMY1016" s="14"/>
      <c r="HMZ1016" s="14"/>
      <c r="HNA1016" s="14"/>
      <c r="HNB1016" s="14"/>
      <c r="HNC1016" s="14"/>
      <c r="HND1016" s="14"/>
      <c r="HNE1016" s="14"/>
      <c r="HNF1016" s="14"/>
      <c r="HNG1016" s="14"/>
      <c r="HNH1016" s="14"/>
      <c r="HNI1016" s="14"/>
      <c r="HNJ1016" s="14"/>
      <c r="HNK1016" s="14"/>
      <c r="HNL1016" s="14"/>
      <c r="HNM1016" s="14"/>
      <c r="HNN1016" s="14"/>
      <c r="HNO1016" s="14"/>
      <c r="HNP1016" s="14"/>
      <c r="HNQ1016" s="14"/>
      <c r="HNR1016" s="14"/>
      <c r="HNS1016" s="14"/>
      <c r="HNT1016" s="14"/>
      <c r="HNU1016" s="14"/>
      <c r="HNV1016" s="14"/>
      <c r="HNW1016" s="14"/>
      <c r="HNX1016" s="14"/>
      <c r="HNY1016" s="14"/>
      <c r="HNZ1016" s="14"/>
      <c r="HOA1016" s="14"/>
      <c r="HOB1016" s="14"/>
      <c r="HOC1016" s="14"/>
      <c r="HOD1016" s="14"/>
      <c r="HOE1016" s="14"/>
      <c r="HOF1016" s="14"/>
      <c r="HOG1016" s="14"/>
      <c r="HOH1016" s="14"/>
      <c r="HOI1016" s="14"/>
      <c r="HOJ1016" s="14"/>
      <c r="HOK1016" s="14"/>
      <c r="HOL1016" s="14"/>
      <c r="HOM1016" s="14"/>
      <c r="HON1016" s="14"/>
      <c r="HOO1016" s="14"/>
      <c r="HOP1016" s="14"/>
      <c r="HOQ1016" s="14"/>
      <c r="HOR1016" s="14"/>
      <c r="HOS1016" s="14"/>
      <c r="HOT1016" s="14"/>
      <c r="HOU1016" s="14"/>
      <c r="HOV1016" s="14"/>
      <c r="HOW1016" s="14"/>
      <c r="HOX1016" s="14"/>
      <c r="HOY1016" s="14"/>
      <c r="HOZ1016" s="14"/>
      <c r="HPA1016" s="14"/>
      <c r="HPB1016" s="14"/>
      <c r="HPC1016" s="14"/>
      <c r="HPD1016" s="14"/>
      <c r="HPE1016" s="14"/>
      <c r="HPF1016" s="14"/>
      <c r="HPG1016" s="14"/>
      <c r="HPH1016" s="14"/>
      <c r="HPI1016" s="14"/>
      <c r="HPJ1016" s="14"/>
      <c r="HPK1016" s="14"/>
      <c r="HPL1016" s="14"/>
      <c r="HPM1016" s="14"/>
      <c r="HPN1016" s="14"/>
      <c r="HPO1016" s="14"/>
      <c r="HPP1016" s="14"/>
      <c r="HPQ1016" s="14"/>
      <c r="HPR1016" s="14"/>
      <c r="HPS1016" s="14"/>
      <c r="HPT1016" s="14"/>
      <c r="HPU1016" s="14"/>
      <c r="HPV1016" s="14"/>
      <c r="HPW1016" s="14"/>
      <c r="HPX1016" s="14"/>
      <c r="HPY1016" s="14"/>
      <c r="HPZ1016" s="14"/>
      <c r="HQA1016" s="14"/>
      <c r="HQB1016" s="14"/>
      <c r="HQC1016" s="14"/>
      <c r="HQD1016" s="14"/>
      <c r="HQE1016" s="14"/>
      <c r="HQF1016" s="14"/>
      <c r="HQG1016" s="14"/>
      <c r="HQH1016" s="14"/>
      <c r="HQI1016" s="14"/>
      <c r="HQJ1016" s="14"/>
      <c r="HQK1016" s="14"/>
      <c r="HQL1016" s="14"/>
      <c r="HQM1016" s="14"/>
      <c r="HQN1016" s="14"/>
      <c r="HQO1016" s="14"/>
      <c r="HQP1016" s="14"/>
      <c r="HQQ1016" s="14"/>
      <c r="HQR1016" s="14"/>
      <c r="HQS1016" s="14"/>
      <c r="HQT1016" s="14"/>
      <c r="HQU1016" s="14"/>
      <c r="HQV1016" s="14"/>
      <c r="HQW1016" s="14"/>
      <c r="HQX1016" s="14"/>
      <c r="HQY1016" s="14"/>
      <c r="HQZ1016" s="14"/>
      <c r="HRA1016" s="14"/>
      <c r="HRB1016" s="14"/>
      <c r="HRC1016" s="14"/>
      <c r="HRD1016" s="14"/>
      <c r="HRE1016" s="14"/>
      <c r="HRF1016" s="14"/>
      <c r="HRG1016" s="14"/>
      <c r="HRH1016" s="14"/>
      <c r="HRI1016" s="14"/>
      <c r="HRJ1016" s="14"/>
      <c r="HRK1016" s="14"/>
      <c r="HRL1016" s="14"/>
      <c r="HRM1016" s="14"/>
      <c r="HRN1016" s="14"/>
      <c r="HRO1016" s="14"/>
      <c r="HRP1016" s="14"/>
      <c r="HRQ1016" s="14"/>
      <c r="HRR1016" s="14"/>
      <c r="HRS1016" s="14"/>
      <c r="HRT1016" s="14"/>
      <c r="HRU1016" s="14"/>
      <c r="HRV1016" s="14"/>
      <c r="HRW1016" s="14"/>
      <c r="HRX1016" s="14"/>
      <c r="HRY1016" s="14"/>
      <c r="HRZ1016" s="14"/>
      <c r="HSA1016" s="14"/>
      <c r="HSB1016" s="14"/>
      <c r="HSC1016" s="14"/>
      <c r="HSD1016" s="14"/>
      <c r="HSE1016" s="14"/>
      <c r="HSF1016" s="14"/>
      <c r="HSG1016" s="14"/>
      <c r="HSH1016" s="14"/>
      <c r="HSI1016" s="14"/>
      <c r="HSJ1016" s="14"/>
      <c r="HSK1016" s="14"/>
      <c r="HSL1016" s="14"/>
      <c r="HSM1016" s="14"/>
      <c r="HSN1016" s="14"/>
      <c r="HSO1016" s="14"/>
      <c r="HSP1016" s="14"/>
      <c r="HSQ1016" s="14"/>
      <c r="HSR1016" s="14"/>
      <c r="HSS1016" s="14"/>
      <c r="HST1016" s="14"/>
      <c r="HSU1016" s="14"/>
      <c r="HSV1016" s="14"/>
      <c r="HSW1016" s="14"/>
      <c r="HSX1016" s="14"/>
      <c r="HSY1016" s="14"/>
      <c r="HSZ1016" s="14"/>
      <c r="HTA1016" s="14"/>
      <c r="HTB1016" s="14"/>
      <c r="HTC1016" s="14"/>
      <c r="HTD1016" s="14"/>
      <c r="HTE1016" s="14"/>
      <c r="HTF1016" s="14"/>
      <c r="HTG1016" s="14"/>
      <c r="HTH1016" s="14"/>
      <c r="HTI1016" s="14"/>
      <c r="HTJ1016" s="14"/>
      <c r="HTK1016" s="14"/>
      <c r="HTL1016" s="14"/>
      <c r="HTM1016" s="14"/>
      <c r="HTN1016" s="14"/>
      <c r="HTO1016" s="14"/>
      <c r="HTP1016" s="14"/>
      <c r="HTQ1016" s="14"/>
      <c r="HTR1016" s="14"/>
      <c r="HTS1016" s="14"/>
      <c r="HTT1016" s="14"/>
      <c r="HTU1016" s="14"/>
      <c r="HTV1016" s="14"/>
      <c r="HTW1016" s="14"/>
      <c r="HTX1016" s="14"/>
      <c r="HTY1016" s="14"/>
      <c r="HTZ1016" s="14"/>
      <c r="HUA1016" s="14"/>
      <c r="HUB1016" s="14"/>
      <c r="HUC1016" s="14"/>
      <c r="HUD1016" s="14"/>
      <c r="HUE1016" s="14"/>
      <c r="HUF1016" s="14"/>
      <c r="HUG1016" s="14"/>
      <c r="HUH1016" s="14"/>
      <c r="HUI1016" s="14"/>
      <c r="HUJ1016" s="14"/>
      <c r="HUK1016" s="14"/>
      <c r="HUL1016" s="14"/>
      <c r="HUM1016" s="14"/>
      <c r="HUN1016" s="14"/>
      <c r="HUO1016" s="14"/>
      <c r="HUP1016" s="14"/>
      <c r="HUQ1016" s="14"/>
      <c r="HUR1016" s="14"/>
      <c r="HUS1016" s="14"/>
      <c r="HUT1016" s="14"/>
      <c r="HUU1016" s="14"/>
      <c r="HUV1016" s="14"/>
      <c r="HUW1016" s="14"/>
      <c r="HUX1016" s="14"/>
      <c r="HUY1016" s="14"/>
      <c r="HUZ1016" s="14"/>
      <c r="HVA1016" s="14"/>
      <c r="HVB1016" s="14"/>
      <c r="HVC1016" s="14"/>
      <c r="HVD1016" s="14"/>
      <c r="HVE1016" s="14"/>
      <c r="HVF1016" s="14"/>
      <c r="HVG1016" s="14"/>
      <c r="HVH1016" s="14"/>
      <c r="HVI1016" s="14"/>
      <c r="HVJ1016" s="14"/>
      <c r="HVK1016" s="14"/>
      <c r="HVL1016" s="14"/>
      <c r="HVM1016" s="14"/>
      <c r="HVN1016" s="14"/>
      <c r="HVO1016" s="14"/>
      <c r="HVP1016" s="14"/>
      <c r="HVQ1016" s="14"/>
      <c r="HVR1016" s="14"/>
      <c r="HVS1016" s="14"/>
      <c r="HVT1016" s="14"/>
      <c r="HVU1016" s="14"/>
      <c r="HVV1016" s="14"/>
      <c r="HVW1016" s="14"/>
      <c r="HVX1016" s="14"/>
      <c r="HVY1016" s="14"/>
      <c r="HVZ1016" s="14"/>
      <c r="HWA1016" s="14"/>
      <c r="HWB1016" s="14"/>
      <c r="HWC1016" s="14"/>
      <c r="HWD1016" s="14"/>
      <c r="HWE1016" s="14"/>
      <c r="HWF1016" s="14"/>
      <c r="HWG1016" s="14"/>
      <c r="HWH1016" s="14"/>
      <c r="HWI1016" s="14"/>
      <c r="HWJ1016" s="14"/>
      <c r="HWK1016" s="14"/>
      <c r="HWL1016" s="14"/>
      <c r="HWM1016" s="14"/>
      <c r="HWN1016" s="14"/>
      <c r="HWO1016" s="14"/>
      <c r="HWP1016" s="14"/>
      <c r="HWQ1016" s="14"/>
      <c r="HWR1016" s="14"/>
      <c r="HWS1016" s="14"/>
      <c r="HWT1016" s="14"/>
      <c r="HWU1016" s="14"/>
      <c r="HWV1016" s="14"/>
      <c r="HWW1016" s="14"/>
      <c r="HWX1016" s="14"/>
      <c r="HWY1016" s="14"/>
      <c r="HWZ1016" s="14"/>
      <c r="HXA1016" s="14"/>
      <c r="HXB1016" s="14"/>
      <c r="HXC1016" s="14"/>
      <c r="HXD1016" s="14"/>
      <c r="HXE1016" s="14"/>
      <c r="HXF1016" s="14"/>
      <c r="HXG1016" s="14"/>
      <c r="HXH1016" s="14"/>
      <c r="HXI1016" s="14"/>
      <c r="HXJ1016" s="14"/>
      <c r="HXK1016" s="14"/>
      <c r="HXL1016" s="14"/>
      <c r="HXM1016" s="14"/>
      <c r="HXN1016" s="14"/>
      <c r="HXO1016" s="14"/>
      <c r="HXP1016" s="14"/>
      <c r="HXQ1016" s="14"/>
      <c r="HXR1016" s="14"/>
      <c r="HXS1016" s="14"/>
      <c r="HXT1016" s="14"/>
      <c r="HXU1016" s="14"/>
      <c r="HXV1016" s="14"/>
      <c r="HXW1016" s="14"/>
      <c r="HXX1016" s="14"/>
      <c r="HXY1016" s="14"/>
      <c r="HXZ1016" s="14"/>
      <c r="HYA1016" s="14"/>
      <c r="HYB1016" s="14"/>
      <c r="HYC1016" s="14"/>
      <c r="HYD1016" s="14"/>
      <c r="HYE1016" s="14"/>
      <c r="HYF1016" s="14"/>
      <c r="HYG1016" s="14"/>
      <c r="HYH1016" s="14"/>
      <c r="HYI1016" s="14"/>
      <c r="HYJ1016" s="14"/>
      <c r="HYK1016" s="14"/>
      <c r="HYL1016" s="14"/>
      <c r="HYM1016" s="14"/>
      <c r="HYN1016" s="14"/>
      <c r="HYO1016" s="14"/>
      <c r="HYP1016" s="14"/>
      <c r="HYQ1016" s="14"/>
      <c r="HYR1016" s="14"/>
      <c r="HYS1016" s="14"/>
      <c r="HYT1016" s="14"/>
      <c r="HYU1016" s="14"/>
      <c r="HYV1016" s="14"/>
      <c r="HYW1016" s="14"/>
      <c r="HYX1016" s="14"/>
      <c r="HYY1016" s="14"/>
      <c r="HYZ1016" s="14"/>
      <c r="HZA1016" s="14"/>
      <c r="HZB1016" s="14"/>
      <c r="HZC1016" s="14"/>
      <c r="HZD1016" s="14"/>
      <c r="HZE1016" s="14"/>
      <c r="HZF1016" s="14"/>
      <c r="HZG1016" s="14"/>
      <c r="HZH1016" s="14"/>
      <c r="HZI1016" s="14"/>
      <c r="HZJ1016" s="14"/>
      <c r="HZK1016" s="14"/>
      <c r="HZL1016" s="14"/>
      <c r="HZM1016" s="14"/>
      <c r="HZN1016" s="14"/>
      <c r="HZO1016" s="14"/>
      <c r="HZP1016" s="14"/>
      <c r="HZQ1016" s="14"/>
      <c r="HZR1016" s="14"/>
      <c r="HZS1016" s="14"/>
      <c r="HZT1016" s="14"/>
      <c r="HZU1016" s="14"/>
      <c r="HZV1016" s="14"/>
      <c r="HZW1016" s="14"/>
      <c r="HZX1016" s="14"/>
      <c r="HZY1016" s="14"/>
      <c r="HZZ1016" s="14"/>
      <c r="IAA1016" s="14"/>
      <c r="IAB1016" s="14"/>
      <c r="IAC1016" s="14"/>
      <c r="IAD1016" s="14"/>
      <c r="IAE1016" s="14"/>
      <c r="IAF1016" s="14"/>
      <c r="IAG1016" s="14"/>
      <c r="IAH1016" s="14"/>
      <c r="IAI1016" s="14"/>
      <c r="IAJ1016" s="14"/>
      <c r="IAK1016" s="14"/>
      <c r="IAL1016" s="14"/>
      <c r="IAM1016" s="14"/>
      <c r="IAN1016" s="14"/>
      <c r="IAO1016" s="14"/>
      <c r="IAP1016" s="14"/>
      <c r="IAQ1016" s="14"/>
      <c r="IAR1016" s="14"/>
      <c r="IAS1016" s="14"/>
      <c r="IAT1016" s="14"/>
      <c r="IAU1016" s="14"/>
      <c r="IAV1016" s="14"/>
      <c r="IAW1016" s="14"/>
      <c r="IAX1016" s="14"/>
      <c r="IAY1016" s="14"/>
      <c r="IAZ1016" s="14"/>
      <c r="IBA1016" s="14"/>
      <c r="IBB1016" s="14"/>
      <c r="IBC1016" s="14"/>
      <c r="IBD1016" s="14"/>
      <c r="IBE1016" s="14"/>
      <c r="IBF1016" s="14"/>
      <c r="IBG1016" s="14"/>
      <c r="IBH1016" s="14"/>
      <c r="IBI1016" s="14"/>
      <c r="IBJ1016" s="14"/>
      <c r="IBK1016" s="14"/>
      <c r="IBL1016" s="14"/>
      <c r="IBM1016" s="14"/>
      <c r="IBN1016" s="14"/>
      <c r="IBO1016" s="14"/>
      <c r="IBP1016" s="14"/>
      <c r="IBQ1016" s="14"/>
      <c r="IBR1016" s="14"/>
      <c r="IBS1016" s="14"/>
      <c r="IBT1016" s="14"/>
      <c r="IBU1016" s="14"/>
      <c r="IBV1016" s="14"/>
      <c r="IBW1016" s="14"/>
      <c r="IBX1016" s="14"/>
      <c r="IBY1016" s="14"/>
      <c r="IBZ1016" s="14"/>
      <c r="ICA1016" s="14"/>
      <c r="ICB1016" s="14"/>
      <c r="ICC1016" s="14"/>
      <c r="ICD1016" s="14"/>
      <c r="ICE1016" s="14"/>
      <c r="ICF1016" s="14"/>
      <c r="ICG1016" s="14"/>
      <c r="ICH1016" s="14"/>
      <c r="ICI1016" s="14"/>
      <c r="ICJ1016" s="14"/>
      <c r="ICK1016" s="14"/>
      <c r="ICL1016" s="14"/>
      <c r="ICM1016" s="14"/>
      <c r="ICN1016" s="14"/>
      <c r="ICO1016" s="14"/>
      <c r="ICP1016" s="14"/>
      <c r="ICQ1016" s="14"/>
      <c r="ICR1016" s="14"/>
      <c r="ICS1016" s="14"/>
      <c r="ICT1016" s="14"/>
      <c r="ICU1016" s="14"/>
      <c r="ICV1016" s="14"/>
      <c r="ICW1016" s="14"/>
      <c r="ICX1016" s="14"/>
      <c r="ICY1016" s="14"/>
      <c r="ICZ1016" s="14"/>
      <c r="IDA1016" s="14"/>
      <c r="IDB1016" s="14"/>
      <c r="IDC1016" s="14"/>
      <c r="IDD1016" s="14"/>
      <c r="IDE1016" s="14"/>
      <c r="IDF1016" s="14"/>
      <c r="IDG1016" s="14"/>
      <c r="IDH1016" s="14"/>
      <c r="IDI1016" s="14"/>
      <c r="IDJ1016" s="14"/>
      <c r="IDK1016" s="14"/>
      <c r="IDL1016" s="14"/>
      <c r="IDM1016" s="14"/>
      <c r="IDN1016" s="14"/>
      <c r="IDO1016" s="14"/>
      <c r="IDP1016" s="14"/>
      <c r="IDQ1016" s="14"/>
      <c r="IDR1016" s="14"/>
      <c r="IDS1016" s="14"/>
      <c r="IDT1016" s="14"/>
      <c r="IDU1016" s="14"/>
      <c r="IDV1016" s="14"/>
      <c r="IDW1016" s="14"/>
      <c r="IDX1016" s="14"/>
      <c r="IDY1016" s="14"/>
      <c r="IDZ1016" s="14"/>
      <c r="IEA1016" s="14"/>
      <c r="IEB1016" s="14"/>
      <c r="IEC1016" s="14"/>
      <c r="IED1016" s="14"/>
      <c r="IEE1016" s="14"/>
      <c r="IEF1016" s="14"/>
      <c r="IEG1016" s="14"/>
      <c r="IEH1016" s="14"/>
      <c r="IEI1016" s="14"/>
      <c r="IEJ1016" s="14"/>
      <c r="IEK1016" s="14"/>
      <c r="IEL1016" s="14"/>
      <c r="IEM1016" s="14"/>
      <c r="IEN1016" s="14"/>
      <c r="IEO1016" s="14"/>
      <c r="IEP1016" s="14"/>
      <c r="IEQ1016" s="14"/>
      <c r="IER1016" s="14"/>
      <c r="IES1016" s="14"/>
      <c r="IET1016" s="14"/>
      <c r="IEU1016" s="14"/>
      <c r="IEV1016" s="14"/>
      <c r="IEW1016" s="14"/>
      <c r="IEX1016" s="14"/>
      <c r="IEY1016" s="14"/>
      <c r="IEZ1016" s="14"/>
      <c r="IFA1016" s="14"/>
      <c r="IFB1016" s="14"/>
      <c r="IFC1016" s="14"/>
      <c r="IFD1016" s="14"/>
      <c r="IFE1016" s="14"/>
      <c r="IFF1016" s="14"/>
      <c r="IFG1016" s="14"/>
      <c r="IFH1016" s="14"/>
      <c r="IFI1016" s="14"/>
      <c r="IFJ1016" s="14"/>
      <c r="IFK1016" s="14"/>
      <c r="IFL1016" s="14"/>
      <c r="IFM1016" s="14"/>
      <c r="IFN1016" s="14"/>
      <c r="IFO1016" s="14"/>
      <c r="IFP1016" s="14"/>
      <c r="IFQ1016" s="14"/>
      <c r="IFR1016" s="14"/>
      <c r="IFS1016" s="14"/>
      <c r="IFT1016" s="14"/>
      <c r="IFU1016" s="14"/>
      <c r="IFV1016" s="14"/>
      <c r="IFW1016" s="14"/>
      <c r="IFX1016" s="14"/>
      <c r="IFY1016" s="14"/>
      <c r="IFZ1016" s="14"/>
      <c r="IGA1016" s="14"/>
      <c r="IGB1016" s="14"/>
      <c r="IGC1016" s="14"/>
      <c r="IGD1016" s="14"/>
      <c r="IGE1016" s="14"/>
      <c r="IGF1016" s="14"/>
      <c r="IGG1016" s="14"/>
      <c r="IGH1016" s="14"/>
      <c r="IGI1016" s="14"/>
      <c r="IGJ1016" s="14"/>
      <c r="IGK1016" s="14"/>
      <c r="IGL1016" s="14"/>
      <c r="IGM1016" s="14"/>
      <c r="IGN1016" s="14"/>
      <c r="IGO1016" s="14"/>
      <c r="IGP1016" s="14"/>
      <c r="IGQ1016" s="14"/>
      <c r="IGR1016" s="14"/>
      <c r="IGS1016" s="14"/>
      <c r="IGT1016" s="14"/>
      <c r="IGU1016" s="14"/>
      <c r="IGV1016" s="14"/>
      <c r="IGW1016" s="14"/>
      <c r="IGX1016" s="14"/>
      <c r="IGY1016" s="14"/>
      <c r="IGZ1016" s="14"/>
      <c r="IHA1016" s="14"/>
      <c r="IHB1016" s="14"/>
      <c r="IHC1016" s="14"/>
      <c r="IHD1016" s="14"/>
      <c r="IHE1016" s="14"/>
      <c r="IHF1016" s="14"/>
      <c r="IHG1016" s="14"/>
      <c r="IHH1016" s="14"/>
      <c r="IHI1016" s="14"/>
      <c r="IHJ1016" s="14"/>
      <c r="IHK1016" s="14"/>
      <c r="IHL1016" s="14"/>
      <c r="IHM1016" s="14"/>
      <c r="IHN1016" s="14"/>
      <c r="IHO1016" s="14"/>
      <c r="IHP1016" s="14"/>
      <c r="IHQ1016" s="14"/>
      <c r="IHR1016" s="14"/>
      <c r="IHS1016" s="14"/>
      <c r="IHT1016" s="14"/>
      <c r="IHU1016" s="14"/>
      <c r="IHV1016" s="14"/>
      <c r="IHW1016" s="14"/>
      <c r="IHX1016" s="14"/>
      <c r="IHY1016" s="14"/>
      <c r="IHZ1016" s="14"/>
      <c r="IIA1016" s="14"/>
      <c r="IIB1016" s="14"/>
      <c r="IIC1016" s="14"/>
      <c r="IID1016" s="14"/>
      <c r="IIE1016" s="14"/>
      <c r="IIF1016" s="14"/>
      <c r="IIG1016" s="14"/>
      <c r="IIH1016" s="14"/>
      <c r="III1016" s="14"/>
      <c r="IIJ1016" s="14"/>
      <c r="IIK1016" s="14"/>
      <c r="IIL1016" s="14"/>
      <c r="IIM1016" s="14"/>
      <c r="IIN1016" s="14"/>
      <c r="IIO1016" s="14"/>
      <c r="IIP1016" s="14"/>
      <c r="IIQ1016" s="14"/>
      <c r="IIR1016" s="14"/>
      <c r="IIS1016" s="14"/>
      <c r="IIT1016" s="14"/>
      <c r="IIU1016" s="14"/>
      <c r="IIV1016" s="14"/>
      <c r="IIW1016" s="14"/>
      <c r="IIX1016" s="14"/>
      <c r="IIY1016" s="14"/>
      <c r="IIZ1016" s="14"/>
      <c r="IJA1016" s="14"/>
      <c r="IJB1016" s="14"/>
      <c r="IJC1016" s="14"/>
      <c r="IJD1016" s="14"/>
      <c r="IJE1016" s="14"/>
      <c r="IJF1016" s="14"/>
      <c r="IJG1016" s="14"/>
      <c r="IJH1016" s="14"/>
      <c r="IJI1016" s="14"/>
      <c r="IJJ1016" s="14"/>
      <c r="IJK1016" s="14"/>
      <c r="IJL1016" s="14"/>
      <c r="IJM1016" s="14"/>
      <c r="IJN1016" s="14"/>
      <c r="IJO1016" s="14"/>
      <c r="IJP1016" s="14"/>
      <c r="IJQ1016" s="14"/>
      <c r="IJR1016" s="14"/>
      <c r="IJS1016" s="14"/>
      <c r="IJT1016" s="14"/>
      <c r="IJU1016" s="14"/>
      <c r="IJV1016" s="14"/>
      <c r="IJW1016" s="14"/>
      <c r="IJX1016" s="14"/>
      <c r="IJY1016" s="14"/>
      <c r="IJZ1016" s="14"/>
      <c r="IKA1016" s="14"/>
      <c r="IKB1016" s="14"/>
      <c r="IKC1016" s="14"/>
      <c r="IKD1016" s="14"/>
      <c r="IKE1016" s="14"/>
      <c r="IKF1016" s="14"/>
      <c r="IKG1016" s="14"/>
      <c r="IKH1016" s="14"/>
      <c r="IKI1016" s="14"/>
      <c r="IKJ1016" s="14"/>
      <c r="IKK1016" s="14"/>
      <c r="IKL1016" s="14"/>
      <c r="IKM1016" s="14"/>
      <c r="IKN1016" s="14"/>
      <c r="IKO1016" s="14"/>
      <c r="IKP1016" s="14"/>
      <c r="IKQ1016" s="14"/>
      <c r="IKR1016" s="14"/>
      <c r="IKS1016" s="14"/>
      <c r="IKT1016" s="14"/>
      <c r="IKU1016" s="14"/>
      <c r="IKV1016" s="14"/>
      <c r="IKW1016" s="14"/>
      <c r="IKX1016" s="14"/>
      <c r="IKY1016" s="14"/>
      <c r="IKZ1016" s="14"/>
      <c r="ILA1016" s="14"/>
      <c r="ILB1016" s="14"/>
      <c r="ILC1016" s="14"/>
      <c r="ILD1016" s="14"/>
      <c r="ILE1016" s="14"/>
      <c r="ILF1016" s="14"/>
      <c r="ILG1016" s="14"/>
      <c r="ILH1016" s="14"/>
      <c r="ILI1016" s="14"/>
      <c r="ILJ1016" s="14"/>
      <c r="ILK1016" s="14"/>
      <c r="ILL1016" s="14"/>
      <c r="ILM1016" s="14"/>
      <c r="ILN1016" s="14"/>
      <c r="ILO1016" s="14"/>
      <c r="ILP1016" s="14"/>
      <c r="ILQ1016" s="14"/>
      <c r="ILR1016" s="14"/>
      <c r="ILS1016" s="14"/>
      <c r="ILT1016" s="14"/>
      <c r="ILU1016" s="14"/>
      <c r="ILV1016" s="14"/>
      <c r="ILW1016" s="14"/>
      <c r="ILX1016" s="14"/>
      <c r="ILY1016" s="14"/>
      <c r="ILZ1016" s="14"/>
      <c r="IMA1016" s="14"/>
      <c r="IMB1016" s="14"/>
      <c r="IMC1016" s="14"/>
      <c r="IMD1016" s="14"/>
      <c r="IME1016" s="14"/>
      <c r="IMF1016" s="14"/>
      <c r="IMG1016" s="14"/>
      <c r="IMH1016" s="14"/>
      <c r="IMI1016" s="14"/>
      <c r="IMJ1016" s="14"/>
      <c r="IMK1016" s="14"/>
      <c r="IML1016" s="14"/>
      <c r="IMM1016" s="14"/>
      <c r="IMN1016" s="14"/>
      <c r="IMO1016" s="14"/>
      <c r="IMP1016" s="14"/>
      <c r="IMQ1016" s="14"/>
      <c r="IMR1016" s="14"/>
      <c r="IMS1016" s="14"/>
      <c r="IMT1016" s="14"/>
      <c r="IMU1016" s="14"/>
      <c r="IMV1016" s="14"/>
      <c r="IMW1016" s="14"/>
      <c r="IMX1016" s="14"/>
      <c r="IMY1016" s="14"/>
      <c r="IMZ1016" s="14"/>
      <c r="INA1016" s="14"/>
      <c r="INB1016" s="14"/>
      <c r="INC1016" s="14"/>
      <c r="IND1016" s="14"/>
      <c r="INE1016" s="14"/>
      <c r="INF1016" s="14"/>
      <c r="ING1016" s="14"/>
      <c r="INH1016" s="14"/>
      <c r="INI1016" s="14"/>
      <c r="INJ1016" s="14"/>
      <c r="INK1016" s="14"/>
      <c r="INL1016" s="14"/>
      <c r="INM1016" s="14"/>
      <c r="INN1016" s="14"/>
      <c r="INO1016" s="14"/>
      <c r="INP1016" s="14"/>
      <c r="INQ1016" s="14"/>
      <c r="INR1016" s="14"/>
      <c r="INS1016" s="14"/>
      <c r="INT1016" s="14"/>
      <c r="INU1016" s="14"/>
      <c r="INV1016" s="14"/>
      <c r="INW1016" s="14"/>
      <c r="INX1016" s="14"/>
      <c r="INY1016" s="14"/>
      <c r="INZ1016" s="14"/>
      <c r="IOA1016" s="14"/>
      <c r="IOB1016" s="14"/>
      <c r="IOC1016" s="14"/>
      <c r="IOD1016" s="14"/>
      <c r="IOE1016" s="14"/>
      <c r="IOF1016" s="14"/>
      <c r="IOG1016" s="14"/>
      <c r="IOH1016" s="14"/>
      <c r="IOI1016" s="14"/>
      <c r="IOJ1016" s="14"/>
      <c r="IOK1016" s="14"/>
      <c r="IOL1016" s="14"/>
      <c r="IOM1016" s="14"/>
      <c r="ION1016" s="14"/>
      <c r="IOO1016" s="14"/>
      <c r="IOP1016" s="14"/>
      <c r="IOQ1016" s="14"/>
      <c r="IOR1016" s="14"/>
      <c r="IOS1016" s="14"/>
      <c r="IOT1016" s="14"/>
      <c r="IOU1016" s="14"/>
      <c r="IOV1016" s="14"/>
      <c r="IOW1016" s="14"/>
      <c r="IOX1016" s="14"/>
      <c r="IOY1016" s="14"/>
      <c r="IOZ1016" s="14"/>
      <c r="IPA1016" s="14"/>
      <c r="IPB1016" s="14"/>
      <c r="IPC1016" s="14"/>
      <c r="IPD1016" s="14"/>
      <c r="IPE1016" s="14"/>
      <c r="IPF1016" s="14"/>
      <c r="IPG1016" s="14"/>
      <c r="IPH1016" s="14"/>
      <c r="IPI1016" s="14"/>
      <c r="IPJ1016" s="14"/>
      <c r="IPK1016" s="14"/>
      <c r="IPL1016" s="14"/>
      <c r="IPM1016" s="14"/>
      <c r="IPN1016" s="14"/>
      <c r="IPO1016" s="14"/>
      <c r="IPP1016" s="14"/>
      <c r="IPQ1016" s="14"/>
      <c r="IPR1016" s="14"/>
      <c r="IPS1016" s="14"/>
      <c r="IPT1016" s="14"/>
      <c r="IPU1016" s="14"/>
      <c r="IPV1016" s="14"/>
      <c r="IPW1016" s="14"/>
      <c r="IPX1016" s="14"/>
      <c r="IPY1016" s="14"/>
      <c r="IPZ1016" s="14"/>
      <c r="IQA1016" s="14"/>
      <c r="IQB1016" s="14"/>
      <c r="IQC1016" s="14"/>
      <c r="IQD1016" s="14"/>
      <c r="IQE1016" s="14"/>
      <c r="IQF1016" s="14"/>
      <c r="IQG1016" s="14"/>
      <c r="IQH1016" s="14"/>
      <c r="IQI1016" s="14"/>
      <c r="IQJ1016" s="14"/>
      <c r="IQK1016" s="14"/>
      <c r="IQL1016" s="14"/>
      <c r="IQM1016" s="14"/>
      <c r="IQN1016" s="14"/>
      <c r="IQO1016" s="14"/>
      <c r="IQP1016" s="14"/>
      <c r="IQQ1016" s="14"/>
      <c r="IQR1016" s="14"/>
      <c r="IQS1016" s="14"/>
      <c r="IQT1016" s="14"/>
      <c r="IQU1016" s="14"/>
      <c r="IQV1016" s="14"/>
      <c r="IQW1016" s="14"/>
      <c r="IQX1016" s="14"/>
      <c r="IQY1016" s="14"/>
      <c r="IQZ1016" s="14"/>
      <c r="IRA1016" s="14"/>
      <c r="IRB1016" s="14"/>
      <c r="IRC1016" s="14"/>
      <c r="IRD1016" s="14"/>
      <c r="IRE1016" s="14"/>
      <c r="IRF1016" s="14"/>
      <c r="IRG1016" s="14"/>
      <c r="IRH1016" s="14"/>
      <c r="IRI1016" s="14"/>
      <c r="IRJ1016" s="14"/>
      <c r="IRK1016" s="14"/>
      <c r="IRL1016" s="14"/>
      <c r="IRM1016" s="14"/>
      <c r="IRN1016" s="14"/>
      <c r="IRO1016" s="14"/>
      <c r="IRP1016" s="14"/>
      <c r="IRQ1016" s="14"/>
      <c r="IRR1016" s="14"/>
      <c r="IRS1016" s="14"/>
      <c r="IRT1016" s="14"/>
      <c r="IRU1016" s="14"/>
      <c r="IRV1016" s="14"/>
      <c r="IRW1016" s="14"/>
      <c r="IRX1016" s="14"/>
      <c r="IRY1016" s="14"/>
      <c r="IRZ1016" s="14"/>
      <c r="ISA1016" s="14"/>
      <c r="ISB1016" s="14"/>
      <c r="ISC1016" s="14"/>
      <c r="ISD1016" s="14"/>
      <c r="ISE1016" s="14"/>
      <c r="ISF1016" s="14"/>
      <c r="ISG1016" s="14"/>
      <c r="ISH1016" s="14"/>
      <c r="ISI1016" s="14"/>
      <c r="ISJ1016" s="14"/>
      <c r="ISK1016" s="14"/>
      <c r="ISL1016" s="14"/>
      <c r="ISM1016" s="14"/>
      <c r="ISN1016" s="14"/>
      <c r="ISO1016" s="14"/>
      <c r="ISP1016" s="14"/>
      <c r="ISQ1016" s="14"/>
      <c r="ISR1016" s="14"/>
      <c r="ISS1016" s="14"/>
      <c r="IST1016" s="14"/>
      <c r="ISU1016" s="14"/>
      <c r="ISV1016" s="14"/>
      <c r="ISW1016" s="14"/>
      <c r="ISX1016" s="14"/>
      <c r="ISY1016" s="14"/>
      <c r="ISZ1016" s="14"/>
      <c r="ITA1016" s="14"/>
      <c r="ITB1016" s="14"/>
      <c r="ITC1016" s="14"/>
      <c r="ITD1016" s="14"/>
      <c r="ITE1016" s="14"/>
      <c r="ITF1016" s="14"/>
      <c r="ITG1016" s="14"/>
      <c r="ITH1016" s="14"/>
      <c r="ITI1016" s="14"/>
      <c r="ITJ1016" s="14"/>
      <c r="ITK1016" s="14"/>
      <c r="ITL1016" s="14"/>
      <c r="ITM1016" s="14"/>
      <c r="ITN1016" s="14"/>
      <c r="ITO1016" s="14"/>
      <c r="ITP1016" s="14"/>
      <c r="ITQ1016" s="14"/>
      <c r="ITR1016" s="14"/>
      <c r="ITS1016" s="14"/>
      <c r="ITT1016" s="14"/>
      <c r="ITU1016" s="14"/>
      <c r="ITV1016" s="14"/>
      <c r="ITW1016" s="14"/>
      <c r="ITX1016" s="14"/>
      <c r="ITY1016" s="14"/>
      <c r="ITZ1016" s="14"/>
      <c r="IUA1016" s="14"/>
      <c r="IUB1016" s="14"/>
      <c r="IUC1016" s="14"/>
      <c r="IUD1016" s="14"/>
      <c r="IUE1016" s="14"/>
      <c r="IUF1016" s="14"/>
      <c r="IUG1016" s="14"/>
      <c r="IUH1016" s="14"/>
      <c r="IUI1016" s="14"/>
      <c r="IUJ1016" s="14"/>
      <c r="IUK1016" s="14"/>
      <c r="IUL1016" s="14"/>
      <c r="IUM1016" s="14"/>
      <c r="IUN1016" s="14"/>
      <c r="IUO1016" s="14"/>
      <c r="IUP1016" s="14"/>
      <c r="IUQ1016" s="14"/>
      <c r="IUR1016" s="14"/>
      <c r="IUS1016" s="14"/>
      <c r="IUT1016" s="14"/>
      <c r="IUU1016" s="14"/>
      <c r="IUV1016" s="14"/>
      <c r="IUW1016" s="14"/>
      <c r="IUX1016" s="14"/>
      <c r="IUY1016" s="14"/>
      <c r="IUZ1016" s="14"/>
      <c r="IVA1016" s="14"/>
      <c r="IVB1016" s="14"/>
      <c r="IVC1016" s="14"/>
      <c r="IVD1016" s="14"/>
      <c r="IVE1016" s="14"/>
      <c r="IVF1016" s="14"/>
      <c r="IVG1016" s="14"/>
      <c r="IVH1016" s="14"/>
      <c r="IVI1016" s="14"/>
      <c r="IVJ1016" s="14"/>
      <c r="IVK1016" s="14"/>
      <c r="IVL1016" s="14"/>
      <c r="IVM1016" s="14"/>
      <c r="IVN1016" s="14"/>
      <c r="IVO1016" s="14"/>
      <c r="IVP1016" s="14"/>
      <c r="IVQ1016" s="14"/>
      <c r="IVR1016" s="14"/>
      <c r="IVS1016" s="14"/>
      <c r="IVT1016" s="14"/>
      <c r="IVU1016" s="14"/>
      <c r="IVV1016" s="14"/>
      <c r="IVW1016" s="14"/>
      <c r="IVX1016" s="14"/>
      <c r="IVY1016" s="14"/>
      <c r="IVZ1016" s="14"/>
      <c r="IWA1016" s="14"/>
      <c r="IWB1016" s="14"/>
      <c r="IWC1016" s="14"/>
      <c r="IWD1016" s="14"/>
      <c r="IWE1016" s="14"/>
      <c r="IWF1016" s="14"/>
      <c r="IWG1016" s="14"/>
      <c r="IWH1016" s="14"/>
      <c r="IWI1016" s="14"/>
      <c r="IWJ1016" s="14"/>
      <c r="IWK1016" s="14"/>
      <c r="IWL1016" s="14"/>
      <c r="IWM1016" s="14"/>
      <c r="IWN1016" s="14"/>
      <c r="IWO1016" s="14"/>
      <c r="IWP1016" s="14"/>
      <c r="IWQ1016" s="14"/>
      <c r="IWR1016" s="14"/>
      <c r="IWS1016" s="14"/>
      <c r="IWT1016" s="14"/>
      <c r="IWU1016" s="14"/>
      <c r="IWV1016" s="14"/>
      <c r="IWW1016" s="14"/>
      <c r="IWX1016" s="14"/>
      <c r="IWY1016" s="14"/>
      <c r="IWZ1016" s="14"/>
      <c r="IXA1016" s="14"/>
      <c r="IXB1016" s="14"/>
      <c r="IXC1016" s="14"/>
      <c r="IXD1016" s="14"/>
      <c r="IXE1016" s="14"/>
      <c r="IXF1016" s="14"/>
      <c r="IXG1016" s="14"/>
      <c r="IXH1016" s="14"/>
      <c r="IXI1016" s="14"/>
      <c r="IXJ1016" s="14"/>
      <c r="IXK1016" s="14"/>
      <c r="IXL1016" s="14"/>
      <c r="IXM1016" s="14"/>
      <c r="IXN1016" s="14"/>
      <c r="IXO1016" s="14"/>
      <c r="IXP1016" s="14"/>
      <c r="IXQ1016" s="14"/>
      <c r="IXR1016" s="14"/>
      <c r="IXS1016" s="14"/>
      <c r="IXT1016" s="14"/>
      <c r="IXU1016" s="14"/>
      <c r="IXV1016" s="14"/>
      <c r="IXW1016" s="14"/>
      <c r="IXX1016" s="14"/>
      <c r="IXY1016" s="14"/>
      <c r="IXZ1016" s="14"/>
      <c r="IYA1016" s="14"/>
      <c r="IYB1016" s="14"/>
      <c r="IYC1016" s="14"/>
      <c r="IYD1016" s="14"/>
      <c r="IYE1016" s="14"/>
      <c r="IYF1016" s="14"/>
      <c r="IYG1016" s="14"/>
      <c r="IYH1016" s="14"/>
      <c r="IYI1016" s="14"/>
      <c r="IYJ1016" s="14"/>
      <c r="IYK1016" s="14"/>
      <c r="IYL1016" s="14"/>
      <c r="IYM1016" s="14"/>
      <c r="IYN1016" s="14"/>
      <c r="IYO1016" s="14"/>
      <c r="IYP1016" s="14"/>
      <c r="IYQ1016" s="14"/>
      <c r="IYR1016" s="14"/>
      <c r="IYS1016" s="14"/>
      <c r="IYT1016" s="14"/>
      <c r="IYU1016" s="14"/>
      <c r="IYV1016" s="14"/>
      <c r="IYW1016" s="14"/>
      <c r="IYX1016" s="14"/>
      <c r="IYY1016" s="14"/>
      <c r="IYZ1016" s="14"/>
      <c r="IZA1016" s="14"/>
      <c r="IZB1016" s="14"/>
      <c r="IZC1016" s="14"/>
      <c r="IZD1016" s="14"/>
      <c r="IZE1016" s="14"/>
      <c r="IZF1016" s="14"/>
      <c r="IZG1016" s="14"/>
      <c r="IZH1016" s="14"/>
      <c r="IZI1016" s="14"/>
      <c r="IZJ1016" s="14"/>
      <c r="IZK1016" s="14"/>
      <c r="IZL1016" s="14"/>
      <c r="IZM1016" s="14"/>
      <c r="IZN1016" s="14"/>
      <c r="IZO1016" s="14"/>
      <c r="IZP1016" s="14"/>
      <c r="IZQ1016" s="14"/>
      <c r="IZR1016" s="14"/>
      <c r="IZS1016" s="14"/>
      <c r="IZT1016" s="14"/>
      <c r="IZU1016" s="14"/>
      <c r="IZV1016" s="14"/>
      <c r="IZW1016" s="14"/>
      <c r="IZX1016" s="14"/>
      <c r="IZY1016" s="14"/>
      <c r="IZZ1016" s="14"/>
      <c r="JAA1016" s="14"/>
      <c r="JAB1016" s="14"/>
      <c r="JAC1016" s="14"/>
      <c r="JAD1016" s="14"/>
      <c r="JAE1016" s="14"/>
      <c r="JAF1016" s="14"/>
      <c r="JAG1016" s="14"/>
      <c r="JAH1016" s="14"/>
      <c r="JAI1016" s="14"/>
      <c r="JAJ1016" s="14"/>
      <c r="JAK1016" s="14"/>
      <c r="JAL1016" s="14"/>
      <c r="JAM1016" s="14"/>
      <c r="JAN1016" s="14"/>
      <c r="JAO1016" s="14"/>
      <c r="JAP1016" s="14"/>
      <c r="JAQ1016" s="14"/>
      <c r="JAR1016" s="14"/>
      <c r="JAS1016" s="14"/>
      <c r="JAT1016" s="14"/>
      <c r="JAU1016" s="14"/>
      <c r="JAV1016" s="14"/>
      <c r="JAW1016" s="14"/>
      <c r="JAX1016" s="14"/>
      <c r="JAY1016" s="14"/>
      <c r="JAZ1016" s="14"/>
      <c r="JBA1016" s="14"/>
      <c r="JBB1016" s="14"/>
      <c r="JBC1016" s="14"/>
      <c r="JBD1016" s="14"/>
      <c r="JBE1016" s="14"/>
      <c r="JBF1016" s="14"/>
      <c r="JBG1016" s="14"/>
      <c r="JBH1016" s="14"/>
      <c r="JBI1016" s="14"/>
      <c r="JBJ1016" s="14"/>
      <c r="JBK1016" s="14"/>
      <c r="JBL1016" s="14"/>
      <c r="JBM1016" s="14"/>
      <c r="JBN1016" s="14"/>
      <c r="JBO1016" s="14"/>
      <c r="JBP1016" s="14"/>
      <c r="JBQ1016" s="14"/>
      <c r="JBR1016" s="14"/>
      <c r="JBS1016" s="14"/>
      <c r="JBT1016" s="14"/>
      <c r="JBU1016" s="14"/>
      <c r="JBV1016" s="14"/>
      <c r="JBW1016" s="14"/>
      <c r="JBX1016" s="14"/>
      <c r="JBY1016" s="14"/>
      <c r="JBZ1016" s="14"/>
      <c r="JCA1016" s="14"/>
      <c r="JCB1016" s="14"/>
      <c r="JCC1016" s="14"/>
      <c r="JCD1016" s="14"/>
      <c r="JCE1016" s="14"/>
      <c r="JCF1016" s="14"/>
      <c r="JCG1016" s="14"/>
      <c r="JCH1016" s="14"/>
      <c r="JCI1016" s="14"/>
      <c r="JCJ1016" s="14"/>
      <c r="JCK1016" s="14"/>
      <c r="JCL1016" s="14"/>
      <c r="JCM1016" s="14"/>
      <c r="JCN1016" s="14"/>
      <c r="JCO1016" s="14"/>
      <c r="JCP1016" s="14"/>
      <c r="JCQ1016" s="14"/>
      <c r="JCR1016" s="14"/>
      <c r="JCS1016" s="14"/>
      <c r="JCT1016" s="14"/>
      <c r="JCU1016" s="14"/>
      <c r="JCV1016" s="14"/>
      <c r="JCW1016" s="14"/>
      <c r="JCX1016" s="14"/>
      <c r="JCY1016" s="14"/>
      <c r="JCZ1016" s="14"/>
      <c r="JDA1016" s="14"/>
      <c r="JDB1016" s="14"/>
      <c r="JDC1016" s="14"/>
      <c r="JDD1016" s="14"/>
      <c r="JDE1016" s="14"/>
      <c r="JDF1016" s="14"/>
      <c r="JDG1016" s="14"/>
      <c r="JDH1016" s="14"/>
      <c r="JDI1016" s="14"/>
      <c r="JDJ1016" s="14"/>
      <c r="JDK1016" s="14"/>
      <c r="JDL1016" s="14"/>
      <c r="JDM1016" s="14"/>
      <c r="JDN1016" s="14"/>
      <c r="JDO1016" s="14"/>
      <c r="JDP1016" s="14"/>
      <c r="JDQ1016" s="14"/>
      <c r="JDR1016" s="14"/>
      <c r="JDS1016" s="14"/>
      <c r="JDT1016" s="14"/>
      <c r="JDU1016" s="14"/>
      <c r="JDV1016" s="14"/>
      <c r="JDW1016" s="14"/>
      <c r="JDX1016" s="14"/>
      <c r="JDY1016" s="14"/>
      <c r="JDZ1016" s="14"/>
      <c r="JEA1016" s="14"/>
      <c r="JEB1016" s="14"/>
      <c r="JEC1016" s="14"/>
      <c r="JED1016" s="14"/>
      <c r="JEE1016" s="14"/>
      <c r="JEF1016" s="14"/>
      <c r="JEG1016" s="14"/>
      <c r="JEH1016" s="14"/>
      <c r="JEI1016" s="14"/>
      <c r="JEJ1016" s="14"/>
      <c r="JEK1016" s="14"/>
      <c r="JEL1016" s="14"/>
      <c r="JEM1016" s="14"/>
      <c r="JEN1016" s="14"/>
      <c r="JEO1016" s="14"/>
      <c r="JEP1016" s="14"/>
      <c r="JEQ1016" s="14"/>
      <c r="JER1016" s="14"/>
      <c r="JES1016" s="14"/>
      <c r="JET1016" s="14"/>
      <c r="JEU1016" s="14"/>
      <c r="JEV1016" s="14"/>
      <c r="JEW1016" s="14"/>
      <c r="JEX1016" s="14"/>
      <c r="JEY1016" s="14"/>
      <c r="JEZ1016" s="14"/>
      <c r="JFA1016" s="14"/>
      <c r="JFB1016" s="14"/>
      <c r="JFC1016" s="14"/>
      <c r="JFD1016" s="14"/>
      <c r="JFE1016" s="14"/>
      <c r="JFF1016" s="14"/>
      <c r="JFG1016" s="14"/>
      <c r="JFH1016" s="14"/>
      <c r="JFI1016" s="14"/>
      <c r="JFJ1016" s="14"/>
      <c r="JFK1016" s="14"/>
      <c r="JFL1016" s="14"/>
      <c r="JFM1016" s="14"/>
      <c r="JFN1016" s="14"/>
      <c r="JFO1016" s="14"/>
      <c r="JFP1016" s="14"/>
      <c r="JFQ1016" s="14"/>
      <c r="JFR1016" s="14"/>
      <c r="JFS1016" s="14"/>
      <c r="JFT1016" s="14"/>
      <c r="JFU1016" s="14"/>
      <c r="JFV1016" s="14"/>
      <c r="JFW1016" s="14"/>
      <c r="JFX1016" s="14"/>
      <c r="JFY1016" s="14"/>
      <c r="JFZ1016" s="14"/>
      <c r="JGA1016" s="14"/>
      <c r="JGB1016" s="14"/>
      <c r="JGC1016" s="14"/>
      <c r="JGD1016" s="14"/>
      <c r="JGE1016" s="14"/>
      <c r="JGF1016" s="14"/>
      <c r="JGG1016" s="14"/>
      <c r="JGH1016" s="14"/>
      <c r="JGI1016" s="14"/>
      <c r="JGJ1016" s="14"/>
      <c r="JGK1016" s="14"/>
      <c r="JGL1016" s="14"/>
      <c r="JGM1016" s="14"/>
      <c r="JGN1016" s="14"/>
      <c r="JGO1016" s="14"/>
      <c r="JGP1016" s="14"/>
      <c r="JGQ1016" s="14"/>
      <c r="JGR1016" s="14"/>
      <c r="JGS1016" s="14"/>
      <c r="JGT1016" s="14"/>
      <c r="JGU1016" s="14"/>
      <c r="JGV1016" s="14"/>
      <c r="JGW1016" s="14"/>
      <c r="JGX1016" s="14"/>
      <c r="JGY1016" s="14"/>
      <c r="JGZ1016" s="14"/>
      <c r="JHA1016" s="14"/>
      <c r="JHB1016" s="14"/>
      <c r="JHC1016" s="14"/>
      <c r="JHD1016" s="14"/>
      <c r="JHE1016" s="14"/>
      <c r="JHF1016" s="14"/>
      <c r="JHG1016" s="14"/>
      <c r="JHH1016" s="14"/>
      <c r="JHI1016" s="14"/>
      <c r="JHJ1016" s="14"/>
      <c r="JHK1016" s="14"/>
      <c r="JHL1016" s="14"/>
      <c r="JHM1016" s="14"/>
      <c r="JHN1016" s="14"/>
      <c r="JHO1016" s="14"/>
      <c r="JHP1016" s="14"/>
      <c r="JHQ1016" s="14"/>
      <c r="JHR1016" s="14"/>
      <c r="JHS1016" s="14"/>
      <c r="JHT1016" s="14"/>
      <c r="JHU1016" s="14"/>
      <c r="JHV1016" s="14"/>
      <c r="JHW1016" s="14"/>
      <c r="JHX1016" s="14"/>
      <c r="JHY1016" s="14"/>
      <c r="JHZ1016" s="14"/>
      <c r="JIA1016" s="14"/>
      <c r="JIB1016" s="14"/>
      <c r="JIC1016" s="14"/>
      <c r="JID1016" s="14"/>
      <c r="JIE1016" s="14"/>
      <c r="JIF1016" s="14"/>
      <c r="JIG1016" s="14"/>
      <c r="JIH1016" s="14"/>
      <c r="JII1016" s="14"/>
      <c r="JIJ1016" s="14"/>
      <c r="JIK1016" s="14"/>
      <c r="JIL1016" s="14"/>
      <c r="JIM1016" s="14"/>
      <c r="JIN1016" s="14"/>
      <c r="JIO1016" s="14"/>
      <c r="JIP1016" s="14"/>
      <c r="JIQ1016" s="14"/>
      <c r="JIR1016" s="14"/>
      <c r="JIS1016" s="14"/>
      <c r="JIT1016" s="14"/>
      <c r="JIU1016" s="14"/>
      <c r="JIV1016" s="14"/>
      <c r="JIW1016" s="14"/>
      <c r="JIX1016" s="14"/>
      <c r="JIY1016" s="14"/>
      <c r="JIZ1016" s="14"/>
      <c r="JJA1016" s="14"/>
      <c r="JJB1016" s="14"/>
      <c r="JJC1016" s="14"/>
      <c r="JJD1016" s="14"/>
      <c r="JJE1016" s="14"/>
      <c r="JJF1016" s="14"/>
      <c r="JJG1016" s="14"/>
      <c r="JJH1016" s="14"/>
      <c r="JJI1016" s="14"/>
      <c r="JJJ1016" s="14"/>
      <c r="JJK1016" s="14"/>
      <c r="JJL1016" s="14"/>
      <c r="JJM1016" s="14"/>
      <c r="JJN1016" s="14"/>
      <c r="JJO1016" s="14"/>
      <c r="JJP1016" s="14"/>
      <c r="JJQ1016" s="14"/>
      <c r="JJR1016" s="14"/>
      <c r="JJS1016" s="14"/>
      <c r="JJT1016" s="14"/>
      <c r="JJU1016" s="14"/>
      <c r="JJV1016" s="14"/>
      <c r="JJW1016" s="14"/>
      <c r="JJX1016" s="14"/>
      <c r="JJY1016" s="14"/>
      <c r="JJZ1016" s="14"/>
      <c r="JKA1016" s="14"/>
      <c r="JKB1016" s="14"/>
      <c r="JKC1016" s="14"/>
      <c r="JKD1016" s="14"/>
      <c r="JKE1016" s="14"/>
      <c r="JKF1016" s="14"/>
      <c r="JKG1016" s="14"/>
      <c r="JKH1016" s="14"/>
      <c r="JKI1016" s="14"/>
      <c r="JKJ1016" s="14"/>
      <c r="JKK1016" s="14"/>
      <c r="JKL1016" s="14"/>
      <c r="JKM1016" s="14"/>
      <c r="JKN1016" s="14"/>
      <c r="JKO1016" s="14"/>
      <c r="JKP1016" s="14"/>
      <c r="JKQ1016" s="14"/>
      <c r="JKR1016" s="14"/>
      <c r="JKS1016" s="14"/>
      <c r="JKT1016" s="14"/>
      <c r="JKU1016" s="14"/>
      <c r="JKV1016" s="14"/>
      <c r="JKW1016" s="14"/>
      <c r="JKX1016" s="14"/>
      <c r="JKY1016" s="14"/>
      <c r="JKZ1016" s="14"/>
      <c r="JLA1016" s="14"/>
      <c r="JLB1016" s="14"/>
      <c r="JLC1016" s="14"/>
      <c r="JLD1016" s="14"/>
      <c r="JLE1016" s="14"/>
      <c r="JLF1016" s="14"/>
      <c r="JLG1016" s="14"/>
      <c r="JLH1016" s="14"/>
      <c r="JLI1016" s="14"/>
      <c r="JLJ1016" s="14"/>
      <c r="JLK1016" s="14"/>
      <c r="JLL1016" s="14"/>
      <c r="JLM1016" s="14"/>
      <c r="JLN1016" s="14"/>
      <c r="JLO1016" s="14"/>
      <c r="JLP1016" s="14"/>
      <c r="JLQ1016" s="14"/>
      <c r="JLR1016" s="14"/>
      <c r="JLS1016" s="14"/>
      <c r="JLT1016" s="14"/>
      <c r="JLU1016" s="14"/>
      <c r="JLV1016" s="14"/>
      <c r="JLW1016" s="14"/>
      <c r="JLX1016" s="14"/>
      <c r="JLY1016" s="14"/>
      <c r="JLZ1016" s="14"/>
      <c r="JMA1016" s="14"/>
      <c r="JMB1016" s="14"/>
      <c r="JMC1016" s="14"/>
      <c r="JMD1016" s="14"/>
      <c r="JME1016" s="14"/>
      <c r="JMF1016" s="14"/>
      <c r="JMG1016" s="14"/>
      <c r="JMH1016" s="14"/>
      <c r="JMI1016" s="14"/>
      <c r="JMJ1016" s="14"/>
      <c r="JMK1016" s="14"/>
      <c r="JML1016" s="14"/>
      <c r="JMM1016" s="14"/>
      <c r="JMN1016" s="14"/>
      <c r="JMO1016" s="14"/>
      <c r="JMP1016" s="14"/>
      <c r="JMQ1016" s="14"/>
      <c r="JMR1016" s="14"/>
      <c r="JMS1016" s="14"/>
      <c r="JMT1016" s="14"/>
      <c r="JMU1016" s="14"/>
      <c r="JMV1016" s="14"/>
      <c r="JMW1016" s="14"/>
      <c r="JMX1016" s="14"/>
      <c r="JMY1016" s="14"/>
      <c r="JMZ1016" s="14"/>
      <c r="JNA1016" s="14"/>
      <c r="JNB1016" s="14"/>
      <c r="JNC1016" s="14"/>
      <c r="JND1016" s="14"/>
      <c r="JNE1016" s="14"/>
      <c r="JNF1016" s="14"/>
      <c r="JNG1016" s="14"/>
      <c r="JNH1016" s="14"/>
      <c r="JNI1016" s="14"/>
      <c r="JNJ1016" s="14"/>
      <c r="JNK1016" s="14"/>
      <c r="JNL1016" s="14"/>
      <c r="JNM1016" s="14"/>
      <c r="JNN1016" s="14"/>
      <c r="JNO1016" s="14"/>
      <c r="JNP1016" s="14"/>
      <c r="JNQ1016" s="14"/>
      <c r="JNR1016" s="14"/>
      <c r="JNS1016" s="14"/>
      <c r="JNT1016" s="14"/>
      <c r="JNU1016" s="14"/>
      <c r="JNV1016" s="14"/>
      <c r="JNW1016" s="14"/>
      <c r="JNX1016" s="14"/>
      <c r="JNY1016" s="14"/>
      <c r="JNZ1016" s="14"/>
      <c r="JOA1016" s="14"/>
      <c r="JOB1016" s="14"/>
      <c r="JOC1016" s="14"/>
      <c r="JOD1016" s="14"/>
      <c r="JOE1016" s="14"/>
      <c r="JOF1016" s="14"/>
      <c r="JOG1016" s="14"/>
      <c r="JOH1016" s="14"/>
      <c r="JOI1016" s="14"/>
      <c r="JOJ1016" s="14"/>
      <c r="JOK1016" s="14"/>
      <c r="JOL1016" s="14"/>
      <c r="JOM1016" s="14"/>
      <c r="JON1016" s="14"/>
      <c r="JOO1016" s="14"/>
      <c r="JOP1016" s="14"/>
      <c r="JOQ1016" s="14"/>
      <c r="JOR1016" s="14"/>
      <c r="JOS1016" s="14"/>
      <c r="JOT1016" s="14"/>
      <c r="JOU1016" s="14"/>
      <c r="JOV1016" s="14"/>
      <c r="JOW1016" s="14"/>
      <c r="JOX1016" s="14"/>
      <c r="JOY1016" s="14"/>
      <c r="JOZ1016" s="14"/>
      <c r="JPA1016" s="14"/>
      <c r="JPB1016" s="14"/>
      <c r="JPC1016" s="14"/>
      <c r="JPD1016" s="14"/>
      <c r="JPE1016" s="14"/>
      <c r="JPF1016" s="14"/>
      <c r="JPG1016" s="14"/>
      <c r="JPH1016" s="14"/>
      <c r="JPI1016" s="14"/>
      <c r="JPJ1016" s="14"/>
      <c r="JPK1016" s="14"/>
      <c r="JPL1016" s="14"/>
      <c r="JPM1016" s="14"/>
      <c r="JPN1016" s="14"/>
      <c r="JPO1016" s="14"/>
      <c r="JPP1016" s="14"/>
      <c r="JPQ1016" s="14"/>
      <c r="JPR1016" s="14"/>
      <c r="JPS1016" s="14"/>
      <c r="JPT1016" s="14"/>
      <c r="JPU1016" s="14"/>
      <c r="JPV1016" s="14"/>
      <c r="JPW1016" s="14"/>
      <c r="JPX1016" s="14"/>
      <c r="JPY1016" s="14"/>
      <c r="JPZ1016" s="14"/>
      <c r="JQA1016" s="14"/>
      <c r="JQB1016" s="14"/>
      <c r="JQC1016" s="14"/>
      <c r="JQD1016" s="14"/>
      <c r="JQE1016" s="14"/>
      <c r="JQF1016" s="14"/>
      <c r="JQG1016" s="14"/>
      <c r="JQH1016" s="14"/>
      <c r="JQI1016" s="14"/>
      <c r="JQJ1016" s="14"/>
      <c r="JQK1016" s="14"/>
      <c r="JQL1016" s="14"/>
      <c r="JQM1016" s="14"/>
      <c r="JQN1016" s="14"/>
      <c r="JQO1016" s="14"/>
      <c r="JQP1016" s="14"/>
      <c r="JQQ1016" s="14"/>
      <c r="JQR1016" s="14"/>
      <c r="JQS1016" s="14"/>
      <c r="JQT1016" s="14"/>
      <c r="JQU1016" s="14"/>
      <c r="JQV1016" s="14"/>
      <c r="JQW1016" s="14"/>
      <c r="JQX1016" s="14"/>
      <c r="JQY1016" s="14"/>
      <c r="JQZ1016" s="14"/>
      <c r="JRA1016" s="14"/>
      <c r="JRB1016" s="14"/>
      <c r="JRC1016" s="14"/>
      <c r="JRD1016" s="14"/>
      <c r="JRE1016" s="14"/>
      <c r="JRF1016" s="14"/>
      <c r="JRG1016" s="14"/>
      <c r="JRH1016" s="14"/>
      <c r="JRI1016" s="14"/>
      <c r="JRJ1016" s="14"/>
      <c r="JRK1016" s="14"/>
      <c r="JRL1016" s="14"/>
      <c r="JRM1016" s="14"/>
      <c r="JRN1016" s="14"/>
      <c r="JRO1016" s="14"/>
      <c r="JRP1016" s="14"/>
      <c r="JRQ1016" s="14"/>
      <c r="JRR1016" s="14"/>
      <c r="JRS1016" s="14"/>
      <c r="JRT1016" s="14"/>
      <c r="JRU1016" s="14"/>
      <c r="JRV1016" s="14"/>
      <c r="JRW1016" s="14"/>
      <c r="JRX1016" s="14"/>
      <c r="JRY1016" s="14"/>
      <c r="JRZ1016" s="14"/>
      <c r="JSA1016" s="14"/>
      <c r="JSB1016" s="14"/>
      <c r="JSC1016" s="14"/>
      <c r="JSD1016" s="14"/>
      <c r="JSE1016" s="14"/>
      <c r="JSF1016" s="14"/>
      <c r="JSG1016" s="14"/>
      <c r="JSH1016" s="14"/>
      <c r="JSI1016" s="14"/>
      <c r="JSJ1016" s="14"/>
      <c r="JSK1016" s="14"/>
      <c r="JSL1016" s="14"/>
      <c r="JSM1016" s="14"/>
      <c r="JSN1016" s="14"/>
      <c r="JSO1016" s="14"/>
      <c r="JSP1016" s="14"/>
      <c r="JSQ1016" s="14"/>
      <c r="JSR1016" s="14"/>
      <c r="JSS1016" s="14"/>
      <c r="JST1016" s="14"/>
      <c r="JSU1016" s="14"/>
      <c r="JSV1016" s="14"/>
      <c r="JSW1016" s="14"/>
      <c r="JSX1016" s="14"/>
      <c r="JSY1016" s="14"/>
      <c r="JSZ1016" s="14"/>
      <c r="JTA1016" s="14"/>
      <c r="JTB1016" s="14"/>
      <c r="JTC1016" s="14"/>
      <c r="JTD1016" s="14"/>
      <c r="JTE1016" s="14"/>
      <c r="JTF1016" s="14"/>
      <c r="JTG1016" s="14"/>
      <c r="JTH1016" s="14"/>
      <c r="JTI1016" s="14"/>
      <c r="JTJ1016" s="14"/>
      <c r="JTK1016" s="14"/>
      <c r="JTL1016" s="14"/>
      <c r="JTM1016" s="14"/>
      <c r="JTN1016" s="14"/>
      <c r="JTO1016" s="14"/>
      <c r="JTP1016" s="14"/>
      <c r="JTQ1016" s="14"/>
      <c r="JTR1016" s="14"/>
      <c r="JTS1016" s="14"/>
      <c r="JTT1016" s="14"/>
      <c r="JTU1016" s="14"/>
      <c r="JTV1016" s="14"/>
      <c r="JTW1016" s="14"/>
      <c r="JTX1016" s="14"/>
      <c r="JTY1016" s="14"/>
      <c r="JTZ1016" s="14"/>
      <c r="JUA1016" s="14"/>
      <c r="JUB1016" s="14"/>
      <c r="JUC1016" s="14"/>
      <c r="JUD1016" s="14"/>
      <c r="JUE1016" s="14"/>
      <c r="JUF1016" s="14"/>
      <c r="JUG1016" s="14"/>
      <c r="JUH1016" s="14"/>
      <c r="JUI1016" s="14"/>
      <c r="JUJ1016" s="14"/>
      <c r="JUK1016" s="14"/>
      <c r="JUL1016" s="14"/>
      <c r="JUM1016" s="14"/>
      <c r="JUN1016" s="14"/>
      <c r="JUO1016" s="14"/>
      <c r="JUP1016" s="14"/>
      <c r="JUQ1016" s="14"/>
      <c r="JUR1016" s="14"/>
      <c r="JUS1016" s="14"/>
      <c r="JUT1016" s="14"/>
      <c r="JUU1016" s="14"/>
      <c r="JUV1016" s="14"/>
      <c r="JUW1016" s="14"/>
      <c r="JUX1016" s="14"/>
      <c r="JUY1016" s="14"/>
      <c r="JUZ1016" s="14"/>
      <c r="JVA1016" s="14"/>
      <c r="JVB1016" s="14"/>
      <c r="JVC1016" s="14"/>
      <c r="JVD1016" s="14"/>
      <c r="JVE1016" s="14"/>
      <c r="JVF1016" s="14"/>
      <c r="JVG1016" s="14"/>
      <c r="JVH1016" s="14"/>
      <c r="JVI1016" s="14"/>
      <c r="JVJ1016" s="14"/>
      <c r="JVK1016" s="14"/>
      <c r="JVL1016" s="14"/>
      <c r="JVM1016" s="14"/>
      <c r="JVN1016" s="14"/>
      <c r="JVO1016" s="14"/>
      <c r="JVP1016" s="14"/>
      <c r="JVQ1016" s="14"/>
      <c r="JVR1016" s="14"/>
      <c r="JVS1016" s="14"/>
      <c r="JVT1016" s="14"/>
      <c r="JVU1016" s="14"/>
      <c r="JVV1016" s="14"/>
      <c r="JVW1016" s="14"/>
      <c r="JVX1016" s="14"/>
      <c r="JVY1016" s="14"/>
      <c r="JVZ1016" s="14"/>
      <c r="JWA1016" s="14"/>
      <c r="JWB1016" s="14"/>
      <c r="JWC1016" s="14"/>
      <c r="JWD1016" s="14"/>
      <c r="JWE1016" s="14"/>
      <c r="JWF1016" s="14"/>
      <c r="JWG1016" s="14"/>
      <c r="JWH1016" s="14"/>
      <c r="JWI1016" s="14"/>
      <c r="JWJ1016" s="14"/>
      <c r="JWK1016" s="14"/>
      <c r="JWL1016" s="14"/>
      <c r="JWM1016" s="14"/>
      <c r="JWN1016" s="14"/>
      <c r="JWO1016" s="14"/>
      <c r="JWP1016" s="14"/>
      <c r="JWQ1016" s="14"/>
      <c r="JWR1016" s="14"/>
      <c r="JWS1016" s="14"/>
      <c r="JWT1016" s="14"/>
      <c r="JWU1016" s="14"/>
      <c r="JWV1016" s="14"/>
      <c r="JWW1016" s="14"/>
      <c r="JWX1016" s="14"/>
      <c r="JWY1016" s="14"/>
      <c r="JWZ1016" s="14"/>
      <c r="JXA1016" s="14"/>
      <c r="JXB1016" s="14"/>
      <c r="JXC1016" s="14"/>
      <c r="JXD1016" s="14"/>
      <c r="JXE1016" s="14"/>
      <c r="JXF1016" s="14"/>
      <c r="JXG1016" s="14"/>
      <c r="JXH1016" s="14"/>
      <c r="JXI1016" s="14"/>
      <c r="JXJ1016" s="14"/>
      <c r="JXK1016" s="14"/>
      <c r="JXL1016" s="14"/>
      <c r="JXM1016" s="14"/>
      <c r="JXN1016" s="14"/>
      <c r="JXO1016" s="14"/>
      <c r="JXP1016" s="14"/>
      <c r="JXQ1016" s="14"/>
      <c r="JXR1016" s="14"/>
      <c r="JXS1016" s="14"/>
      <c r="JXT1016" s="14"/>
      <c r="JXU1016" s="14"/>
      <c r="JXV1016" s="14"/>
      <c r="JXW1016" s="14"/>
      <c r="JXX1016" s="14"/>
      <c r="JXY1016" s="14"/>
      <c r="JXZ1016" s="14"/>
      <c r="JYA1016" s="14"/>
      <c r="JYB1016" s="14"/>
      <c r="JYC1016" s="14"/>
      <c r="JYD1016" s="14"/>
      <c r="JYE1016" s="14"/>
      <c r="JYF1016" s="14"/>
      <c r="JYG1016" s="14"/>
      <c r="JYH1016" s="14"/>
      <c r="JYI1016" s="14"/>
      <c r="JYJ1016" s="14"/>
      <c r="JYK1016" s="14"/>
      <c r="JYL1016" s="14"/>
      <c r="JYM1016" s="14"/>
      <c r="JYN1016" s="14"/>
      <c r="JYO1016" s="14"/>
      <c r="JYP1016" s="14"/>
      <c r="JYQ1016" s="14"/>
      <c r="JYR1016" s="14"/>
      <c r="JYS1016" s="14"/>
      <c r="JYT1016" s="14"/>
      <c r="JYU1016" s="14"/>
      <c r="JYV1016" s="14"/>
      <c r="JYW1016" s="14"/>
      <c r="JYX1016" s="14"/>
      <c r="JYY1016" s="14"/>
      <c r="JYZ1016" s="14"/>
      <c r="JZA1016" s="14"/>
      <c r="JZB1016" s="14"/>
      <c r="JZC1016" s="14"/>
      <c r="JZD1016" s="14"/>
      <c r="JZE1016" s="14"/>
      <c r="JZF1016" s="14"/>
      <c r="JZG1016" s="14"/>
      <c r="JZH1016" s="14"/>
      <c r="JZI1016" s="14"/>
      <c r="JZJ1016" s="14"/>
      <c r="JZK1016" s="14"/>
      <c r="JZL1016" s="14"/>
      <c r="JZM1016" s="14"/>
      <c r="JZN1016" s="14"/>
      <c r="JZO1016" s="14"/>
      <c r="JZP1016" s="14"/>
      <c r="JZQ1016" s="14"/>
      <c r="JZR1016" s="14"/>
      <c r="JZS1016" s="14"/>
      <c r="JZT1016" s="14"/>
      <c r="JZU1016" s="14"/>
      <c r="JZV1016" s="14"/>
      <c r="JZW1016" s="14"/>
      <c r="JZX1016" s="14"/>
      <c r="JZY1016" s="14"/>
      <c r="JZZ1016" s="14"/>
      <c r="KAA1016" s="14"/>
      <c r="KAB1016" s="14"/>
      <c r="KAC1016" s="14"/>
      <c r="KAD1016" s="14"/>
      <c r="KAE1016" s="14"/>
      <c r="KAF1016" s="14"/>
      <c r="KAG1016" s="14"/>
      <c r="KAH1016" s="14"/>
      <c r="KAI1016" s="14"/>
      <c r="KAJ1016" s="14"/>
      <c r="KAK1016" s="14"/>
      <c r="KAL1016" s="14"/>
      <c r="KAM1016" s="14"/>
      <c r="KAN1016" s="14"/>
      <c r="KAO1016" s="14"/>
      <c r="KAP1016" s="14"/>
      <c r="KAQ1016" s="14"/>
      <c r="KAR1016" s="14"/>
      <c r="KAS1016" s="14"/>
      <c r="KAT1016" s="14"/>
      <c r="KAU1016" s="14"/>
      <c r="KAV1016" s="14"/>
      <c r="KAW1016" s="14"/>
      <c r="KAX1016" s="14"/>
      <c r="KAY1016" s="14"/>
      <c r="KAZ1016" s="14"/>
      <c r="KBA1016" s="14"/>
      <c r="KBB1016" s="14"/>
      <c r="KBC1016" s="14"/>
      <c r="KBD1016" s="14"/>
      <c r="KBE1016" s="14"/>
      <c r="KBF1016" s="14"/>
      <c r="KBG1016" s="14"/>
      <c r="KBH1016" s="14"/>
      <c r="KBI1016" s="14"/>
      <c r="KBJ1016" s="14"/>
      <c r="KBK1016" s="14"/>
      <c r="KBL1016" s="14"/>
      <c r="KBM1016" s="14"/>
      <c r="KBN1016" s="14"/>
      <c r="KBO1016" s="14"/>
      <c r="KBP1016" s="14"/>
      <c r="KBQ1016" s="14"/>
      <c r="KBR1016" s="14"/>
      <c r="KBS1016" s="14"/>
      <c r="KBT1016" s="14"/>
      <c r="KBU1016" s="14"/>
      <c r="KBV1016" s="14"/>
      <c r="KBW1016" s="14"/>
      <c r="KBX1016" s="14"/>
      <c r="KBY1016" s="14"/>
      <c r="KBZ1016" s="14"/>
      <c r="KCA1016" s="14"/>
      <c r="KCB1016" s="14"/>
      <c r="KCC1016" s="14"/>
      <c r="KCD1016" s="14"/>
      <c r="KCE1016" s="14"/>
      <c r="KCF1016" s="14"/>
      <c r="KCG1016" s="14"/>
      <c r="KCH1016" s="14"/>
      <c r="KCI1016" s="14"/>
      <c r="KCJ1016" s="14"/>
      <c r="KCK1016" s="14"/>
      <c r="KCL1016" s="14"/>
      <c r="KCM1016" s="14"/>
      <c r="KCN1016" s="14"/>
      <c r="KCO1016" s="14"/>
      <c r="KCP1016" s="14"/>
      <c r="KCQ1016" s="14"/>
      <c r="KCR1016" s="14"/>
      <c r="KCS1016" s="14"/>
      <c r="KCT1016" s="14"/>
      <c r="KCU1016" s="14"/>
      <c r="KCV1016" s="14"/>
      <c r="KCW1016" s="14"/>
      <c r="KCX1016" s="14"/>
      <c r="KCY1016" s="14"/>
      <c r="KCZ1016" s="14"/>
      <c r="KDA1016" s="14"/>
      <c r="KDB1016" s="14"/>
      <c r="KDC1016" s="14"/>
      <c r="KDD1016" s="14"/>
      <c r="KDE1016" s="14"/>
      <c r="KDF1016" s="14"/>
      <c r="KDG1016" s="14"/>
      <c r="KDH1016" s="14"/>
      <c r="KDI1016" s="14"/>
      <c r="KDJ1016" s="14"/>
      <c r="KDK1016" s="14"/>
      <c r="KDL1016" s="14"/>
      <c r="KDM1016" s="14"/>
      <c r="KDN1016" s="14"/>
      <c r="KDO1016" s="14"/>
      <c r="KDP1016" s="14"/>
      <c r="KDQ1016" s="14"/>
      <c r="KDR1016" s="14"/>
      <c r="KDS1016" s="14"/>
      <c r="KDT1016" s="14"/>
      <c r="KDU1016" s="14"/>
      <c r="KDV1016" s="14"/>
      <c r="KDW1016" s="14"/>
      <c r="KDX1016" s="14"/>
      <c r="KDY1016" s="14"/>
      <c r="KDZ1016" s="14"/>
      <c r="KEA1016" s="14"/>
      <c r="KEB1016" s="14"/>
      <c r="KEC1016" s="14"/>
      <c r="KED1016" s="14"/>
      <c r="KEE1016" s="14"/>
      <c r="KEF1016" s="14"/>
      <c r="KEG1016" s="14"/>
      <c r="KEH1016" s="14"/>
      <c r="KEI1016" s="14"/>
      <c r="KEJ1016" s="14"/>
      <c r="KEK1016" s="14"/>
      <c r="KEL1016" s="14"/>
      <c r="KEM1016" s="14"/>
      <c r="KEN1016" s="14"/>
      <c r="KEO1016" s="14"/>
      <c r="KEP1016" s="14"/>
      <c r="KEQ1016" s="14"/>
      <c r="KER1016" s="14"/>
      <c r="KES1016" s="14"/>
      <c r="KET1016" s="14"/>
      <c r="KEU1016" s="14"/>
      <c r="KEV1016" s="14"/>
      <c r="KEW1016" s="14"/>
      <c r="KEX1016" s="14"/>
      <c r="KEY1016" s="14"/>
      <c r="KEZ1016" s="14"/>
      <c r="KFA1016" s="14"/>
      <c r="KFB1016" s="14"/>
      <c r="KFC1016" s="14"/>
      <c r="KFD1016" s="14"/>
      <c r="KFE1016" s="14"/>
      <c r="KFF1016" s="14"/>
      <c r="KFG1016" s="14"/>
      <c r="KFH1016" s="14"/>
      <c r="KFI1016" s="14"/>
      <c r="KFJ1016" s="14"/>
      <c r="KFK1016" s="14"/>
      <c r="KFL1016" s="14"/>
      <c r="KFM1016" s="14"/>
      <c r="KFN1016" s="14"/>
      <c r="KFO1016" s="14"/>
      <c r="KFP1016" s="14"/>
      <c r="KFQ1016" s="14"/>
      <c r="KFR1016" s="14"/>
      <c r="KFS1016" s="14"/>
      <c r="KFT1016" s="14"/>
      <c r="KFU1016" s="14"/>
      <c r="KFV1016" s="14"/>
      <c r="KFW1016" s="14"/>
      <c r="KFX1016" s="14"/>
      <c r="KFY1016" s="14"/>
      <c r="KFZ1016" s="14"/>
      <c r="KGA1016" s="14"/>
      <c r="KGB1016" s="14"/>
      <c r="KGC1016" s="14"/>
      <c r="KGD1016" s="14"/>
      <c r="KGE1016" s="14"/>
      <c r="KGF1016" s="14"/>
      <c r="KGG1016" s="14"/>
      <c r="KGH1016" s="14"/>
      <c r="KGI1016" s="14"/>
      <c r="KGJ1016" s="14"/>
      <c r="KGK1016" s="14"/>
      <c r="KGL1016" s="14"/>
      <c r="KGM1016" s="14"/>
      <c r="KGN1016" s="14"/>
      <c r="KGO1016" s="14"/>
      <c r="KGP1016" s="14"/>
      <c r="KGQ1016" s="14"/>
      <c r="KGR1016" s="14"/>
      <c r="KGS1016" s="14"/>
      <c r="KGT1016" s="14"/>
      <c r="KGU1016" s="14"/>
      <c r="KGV1016" s="14"/>
      <c r="KGW1016" s="14"/>
      <c r="KGX1016" s="14"/>
      <c r="KGY1016" s="14"/>
      <c r="KGZ1016" s="14"/>
      <c r="KHA1016" s="14"/>
      <c r="KHB1016" s="14"/>
      <c r="KHC1016" s="14"/>
      <c r="KHD1016" s="14"/>
      <c r="KHE1016" s="14"/>
      <c r="KHF1016" s="14"/>
      <c r="KHG1016" s="14"/>
      <c r="KHH1016" s="14"/>
      <c r="KHI1016" s="14"/>
      <c r="KHJ1016" s="14"/>
      <c r="KHK1016" s="14"/>
      <c r="KHL1016" s="14"/>
      <c r="KHM1016" s="14"/>
      <c r="KHN1016" s="14"/>
      <c r="KHO1016" s="14"/>
      <c r="KHP1016" s="14"/>
      <c r="KHQ1016" s="14"/>
      <c r="KHR1016" s="14"/>
      <c r="KHS1016" s="14"/>
      <c r="KHT1016" s="14"/>
      <c r="KHU1016" s="14"/>
      <c r="KHV1016" s="14"/>
      <c r="KHW1016" s="14"/>
      <c r="KHX1016" s="14"/>
      <c r="KHY1016" s="14"/>
      <c r="KHZ1016" s="14"/>
      <c r="KIA1016" s="14"/>
      <c r="KIB1016" s="14"/>
      <c r="KIC1016" s="14"/>
      <c r="KID1016" s="14"/>
      <c r="KIE1016" s="14"/>
      <c r="KIF1016" s="14"/>
      <c r="KIG1016" s="14"/>
      <c r="KIH1016" s="14"/>
      <c r="KII1016" s="14"/>
      <c r="KIJ1016" s="14"/>
      <c r="KIK1016" s="14"/>
      <c r="KIL1016" s="14"/>
      <c r="KIM1016" s="14"/>
      <c r="KIN1016" s="14"/>
      <c r="KIO1016" s="14"/>
      <c r="KIP1016" s="14"/>
      <c r="KIQ1016" s="14"/>
      <c r="KIR1016" s="14"/>
      <c r="KIS1016" s="14"/>
      <c r="KIT1016" s="14"/>
      <c r="KIU1016" s="14"/>
      <c r="KIV1016" s="14"/>
      <c r="KIW1016" s="14"/>
      <c r="KIX1016" s="14"/>
      <c r="KIY1016" s="14"/>
      <c r="KIZ1016" s="14"/>
      <c r="KJA1016" s="14"/>
      <c r="KJB1016" s="14"/>
      <c r="KJC1016" s="14"/>
      <c r="KJD1016" s="14"/>
      <c r="KJE1016" s="14"/>
      <c r="KJF1016" s="14"/>
      <c r="KJG1016" s="14"/>
      <c r="KJH1016" s="14"/>
      <c r="KJI1016" s="14"/>
      <c r="KJJ1016" s="14"/>
      <c r="KJK1016" s="14"/>
      <c r="KJL1016" s="14"/>
      <c r="KJM1016" s="14"/>
      <c r="KJN1016" s="14"/>
      <c r="KJO1016" s="14"/>
      <c r="KJP1016" s="14"/>
      <c r="KJQ1016" s="14"/>
      <c r="KJR1016" s="14"/>
      <c r="KJS1016" s="14"/>
      <c r="KJT1016" s="14"/>
      <c r="KJU1016" s="14"/>
      <c r="KJV1016" s="14"/>
      <c r="KJW1016" s="14"/>
      <c r="KJX1016" s="14"/>
      <c r="KJY1016" s="14"/>
      <c r="KJZ1016" s="14"/>
      <c r="KKA1016" s="14"/>
      <c r="KKB1016" s="14"/>
      <c r="KKC1016" s="14"/>
      <c r="KKD1016" s="14"/>
      <c r="KKE1016" s="14"/>
      <c r="KKF1016" s="14"/>
      <c r="KKG1016" s="14"/>
      <c r="KKH1016" s="14"/>
      <c r="KKI1016" s="14"/>
      <c r="KKJ1016" s="14"/>
      <c r="KKK1016" s="14"/>
      <c r="KKL1016" s="14"/>
      <c r="KKM1016" s="14"/>
      <c r="KKN1016" s="14"/>
      <c r="KKO1016" s="14"/>
      <c r="KKP1016" s="14"/>
      <c r="KKQ1016" s="14"/>
      <c r="KKR1016" s="14"/>
      <c r="KKS1016" s="14"/>
      <c r="KKT1016" s="14"/>
      <c r="KKU1016" s="14"/>
      <c r="KKV1016" s="14"/>
      <c r="KKW1016" s="14"/>
      <c r="KKX1016" s="14"/>
      <c r="KKY1016" s="14"/>
      <c r="KKZ1016" s="14"/>
      <c r="KLA1016" s="14"/>
      <c r="KLB1016" s="14"/>
      <c r="KLC1016" s="14"/>
      <c r="KLD1016" s="14"/>
      <c r="KLE1016" s="14"/>
      <c r="KLF1016" s="14"/>
      <c r="KLG1016" s="14"/>
      <c r="KLH1016" s="14"/>
      <c r="KLI1016" s="14"/>
      <c r="KLJ1016" s="14"/>
      <c r="KLK1016" s="14"/>
      <c r="KLL1016" s="14"/>
      <c r="KLM1016" s="14"/>
      <c r="KLN1016" s="14"/>
      <c r="KLO1016" s="14"/>
      <c r="KLP1016" s="14"/>
      <c r="KLQ1016" s="14"/>
      <c r="KLR1016" s="14"/>
      <c r="KLS1016" s="14"/>
      <c r="KLT1016" s="14"/>
      <c r="KLU1016" s="14"/>
      <c r="KLV1016" s="14"/>
      <c r="KLW1016" s="14"/>
      <c r="KLX1016" s="14"/>
      <c r="KLY1016" s="14"/>
      <c r="KLZ1016" s="14"/>
      <c r="KMA1016" s="14"/>
      <c r="KMB1016" s="14"/>
      <c r="KMC1016" s="14"/>
      <c r="KMD1016" s="14"/>
      <c r="KME1016" s="14"/>
      <c r="KMF1016" s="14"/>
      <c r="KMG1016" s="14"/>
      <c r="KMH1016" s="14"/>
      <c r="KMI1016" s="14"/>
      <c r="KMJ1016" s="14"/>
      <c r="KMK1016" s="14"/>
      <c r="KML1016" s="14"/>
      <c r="KMM1016" s="14"/>
      <c r="KMN1016" s="14"/>
      <c r="KMO1016" s="14"/>
      <c r="KMP1016" s="14"/>
      <c r="KMQ1016" s="14"/>
      <c r="KMR1016" s="14"/>
      <c r="KMS1016" s="14"/>
      <c r="KMT1016" s="14"/>
      <c r="KMU1016" s="14"/>
      <c r="KMV1016" s="14"/>
      <c r="KMW1016" s="14"/>
      <c r="KMX1016" s="14"/>
      <c r="KMY1016" s="14"/>
      <c r="KMZ1016" s="14"/>
      <c r="KNA1016" s="14"/>
      <c r="KNB1016" s="14"/>
      <c r="KNC1016" s="14"/>
      <c r="KND1016" s="14"/>
      <c r="KNE1016" s="14"/>
      <c r="KNF1016" s="14"/>
      <c r="KNG1016" s="14"/>
      <c r="KNH1016" s="14"/>
      <c r="KNI1016" s="14"/>
      <c r="KNJ1016" s="14"/>
      <c r="KNK1016" s="14"/>
      <c r="KNL1016" s="14"/>
      <c r="KNM1016" s="14"/>
      <c r="KNN1016" s="14"/>
      <c r="KNO1016" s="14"/>
      <c r="KNP1016" s="14"/>
      <c r="KNQ1016" s="14"/>
      <c r="KNR1016" s="14"/>
      <c r="KNS1016" s="14"/>
      <c r="KNT1016" s="14"/>
      <c r="KNU1016" s="14"/>
      <c r="KNV1016" s="14"/>
      <c r="KNW1016" s="14"/>
      <c r="KNX1016" s="14"/>
      <c r="KNY1016" s="14"/>
      <c r="KNZ1016" s="14"/>
      <c r="KOA1016" s="14"/>
      <c r="KOB1016" s="14"/>
      <c r="KOC1016" s="14"/>
      <c r="KOD1016" s="14"/>
      <c r="KOE1016" s="14"/>
      <c r="KOF1016" s="14"/>
      <c r="KOG1016" s="14"/>
      <c r="KOH1016" s="14"/>
      <c r="KOI1016" s="14"/>
      <c r="KOJ1016" s="14"/>
      <c r="KOK1016" s="14"/>
      <c r="KOL1016" s="14"/>
      <c r="KOM1016" s="14"/>
      <c r="KON1016" s="14"/>
      <c r="KOO1016" s="14"/>
      <c r="KOP1016" s="14"/>
      <c r="KOQ1016" s="14"/>
      <c r="KOR1016" s="14"/>
      <c r="KOS1016" s="14"/>
      <c r="KOT1016" s="14"/>
      <c r="KOU1016" s="14"/>
      <c r="KOV1016" s="14"/>
      <c r="KOW1016" s="14"/>
      <c r="KOX1016" s="14"/>
      <c r="KOY1016" s="14"/>
      <c r="KOZ1016" s="14"/>
      <c r="KPA1016" s="14"/>
      <c r="KPB1016" s="14"/>
      <c r="KPC1016" s="14"/>
      <c r="KPD1016" s="14"/>
      <c r="KPE1016" s="14"/>
      <c r="KPF1016" s="14"/>
      <c r="KPG1016" s="14"/>
      <c r="KPH1016" s="14"/>
      <c r="KPI1016" s="14"/>
      <c r="KPJ1016" s="14"/>
      <c r="KPK1016" s="14"/>
      <c r="KPL1016" s="14"/>
      <c r="KPM1016" s="14"/>
      <c r="KPN1016" s="14"/>
      <c r="KPO1016" s="14"/>
      <c r="KPP1016" s="14"/>
      <c r="KPQ1016" s="14"/>
      <c r="KPR1016" s="14"/>
      <c r="KPS1016" s="14"/>
      <c r="KPT1016" s="14"/>
      <c r="KPU1016" s="14"/>
      <c r="KPV1016" s="14"/>
      <c r="KPW1016" s="14"/>
      <c r="KPX1016" s="14"/>
      <c r="KPY1016" s="14"/>
      <c r="KPZ1016" s="14"/>
      <c r="KQA1016" s="14"/>
      <c r="KQB1016" s="14"/>
      <c r="KQC1016" s="14"/>
      <c r="KQD1016" s="14"/>
      <c r="KQE1016" s="14"/>
      <c r="KQF1016" s="14"/>
      <c r="KQG1016" s="14"/>
      <c r="KQH1016" s="14"/>
      <c r="KQI1016" s="14"/>
      <c r="KQJ1016" s="14"/>
      <c r="KQK1016" s="14"/>
      <c r="KQL1016" s="14"/>
      <c r="KQM1016" s="14"/>
      <c r="KQN1016" s="14"/>
      <c r="KQO1016" s="14"/>
      <c r="KQP1016" s="14"/>
      <c r="KQQ1016" s="14"/>
      <c r="KQR1016" s="14"/>
      <c r="KQS1016" s="14"/>
      <c r="KQT1016" s="14"/>
      <c r="KQU1016" s="14"/>
      <c r="KQV1016" s="14"/>
      <c r="KQW1016" s="14"/>
      <c r="KQX1016" s="14"/>
      <c r="KQY1016" s="14"/>
      <c r="KQZ1016" s="14"/>
      <c r="KRA1016" s="14"/>
      <c r="KRB1016" s="14"/>
      <c r="KRC1016" s="14"/>
      <c r="KRD1016" s="14"/>
      <c r="KRE1016" s="14"/>
      <c r="KRF1016" s="14"/>
      <c r="KRG1016" s="14"/>
      <c r="KRH1016" s="14"/>
      <c r="KRI1016" s="14"/>
      <c r="KRJ1016" s="14"/>
      <c r="KRK1016" s="14"/>
      <c r="KRL1016" s="14"/>
      <c r="KRM1016" s="14"/>
      <c r="KRN1016" s="14"/>
      <c r="KRO1016" s="14"/>
      <c r="KRP1016" s="14"/>
      <c r="KRQ1016" s="14"/>
      <c r="KRR1016" s="14"/>
      <c r="KRS1016" s="14"/>
      <c r="KRT1016" s="14"/>
      <c r="KRU1016" s="14"/>
      <c r="KRV1016" s="14"/>
      <c r="KRW1016" s="14"/>
      <c r="KRX1016" s="14"/>
      <c r="KRY1016" s="14"/>
      <c r="KRZ1016" s="14"/>
      <c r="KSA1016" s="14"/>
      <c r="KSB1016" s="14"/>
      <c r="KSC1016" s="14"/>
      <c r="KSD1016" s="14"/>
      <c r="KSE1016" s="14"/>
      <c r="KSF1016" s="14"/>
      <c r="KSG1016" s="14"/>
      <c r="KSH1016" s="14"/>
      <c r="KSI1016" s="14"/>
      <c r="KSJ1016" s="14"/>
      <c r="KSK1016" s="14"/>
      <c r="KSL1016" s="14"/>
      <c r="KSM1016" s="14"/>
      <c r="KSN1016" s="14"/>
      <c r="KSO1016" s="14"/>
      <c r="KSP1016" s="14"/>
      <c r="KSQ1016" s="14"/>
      <c r="KSR1016" s="14"/>
      <c r="KSS1016" s="14"/>
      <c r="KST1016" s="14"/>
      <c r="KSU1016" s="14"/>
      <c r="KSV1016" s="14"/>
      <c r="KSW1016" s="14"/>
      <c r="KSX1016" s="14"/>
      <c r="KSY1016" s="14"/>
      <c r="KSZ1016" s="14"/>
      <c r="KTA1016" s="14"/>
      <c r="KTB1016" s="14"/>
      <c r="KTC1016" s="14"/>
      <c r="KTD1016" s="14"/>
      <c r="KTE1016" s="14"/>
      <c r="KTF1016" s="14"/>
      <c r="KTG1016" s="14"/>
      <c r="KTH1016" s="14"/>
      <c r="KTI1016" s="14"/>
      <c r="KTJ1016" s="14"/>
      <c r="KTK1016" s="14"/>
      <c r="KTL1016" s="14"/>
      <c r="KTM1016" s="14"/>
      <c r="KTN1016" s="14"/>
      <c r="KTO1016" s="14"/>
      <c r="KTP1016" s="14"/>
      <c r="KTQ1016" s="14"/>
      <c r="KTR1016" s="14"/>
      <c r="KTS1016" s="14"/>
      <c r="KTT1016" s="14"/>
      <c r="KTU1016" s="14"/>
      <c r="KTV1016" s="14"/>
      <c r="KTW1016" s="14"/>
      <c r="KTX1016" s="14"/>
      <c r="KTY1016" s="14"/>
      <c r="KTZ1016" s="14"/>
      <c r="KUA1016" s="14"/>
      <c r="KUB1016" s="14"/>
      <c r="KUC1016" s="14"/>
      <c r="KUD1016" s="14"/>
      <c r="KUE1016" s="14"/>
      <c r="KUF1016" s="14"/>
      <c r="KUG1016" s="14"/>
      <c r="KUH1016" s="14"/>
      <c r="KUI1016" s="14"/>
      <c r="KUJ1016" s="14"/>
      <c r="KUK1016" s="14"/>
      <c r="KUL1016" s="14"/>
      <c r="KUM1016" s="14"/>
      <c r="KUN1016" s="14"/>
      <c r="KUO1016" s="14"/>
      <c r="KUP1016" s="14"/>
      <c r="KUQ1016" s="14"/>
      <c r="KUR1016" s="14"/>
      <c r="KUS1016" s="14"/>
      <c r="KUT1016" s="14"/>
      <c r="KUU1016" s="14"/>
      <c r="KUV1016" s="14"/>
      <c r="KUW1016" s="14"/>
      <c r="KUX1016" s="14"/>
      <c r="KUY1016" s="14"/>
      <c r="KUZ1016" s="14"/>
      <c r="KVA1016" s="14"/>
      <c r="KVB1016" s="14"/>
      <c r="KVC1016" s="14"/>
      <c r="KVD1016" s="14"/>
      <c r="KVE1016" s="14"/>
      <c r="KVF1016" s="14"/>
      <c r="KVG1016" s="14"/>
      <c r="KVH1016" s="14"/>
      <c r="KVI1016" s="14"/>
      <c r="KVJ1016" s="14"/>
      <c r="KVK1016" s="14"/>
      <c r="KVL1016" s="14"/>
      <c r="KVM1016" s="14"/>
      <c r="KVN1016" s="14"/>
      <c r="KVO1016" s="14"/>
      <c r="KVP1016" s="14"/>
      <c r="KVQ1016" s="14"/>
      <c r="KVR1016" s="14"/>
      <c r="KVS1016" s="14"/>
      <c r="KVT1016" s="14"/>
      <c r="KVU1016" s="14"/>
      <c r="KVV1016" s="14"/>
      <c r="KVW1016" s="14"/>
      <c r="KVX1016" s="14"/>
      <c r="KVY1016" s="14"/>
      <c r="KVZ1016" s="14"/>
      <c r="KWA1016" s="14"/>
      <c r="KWB1016" s="14"/>
      <c r="KWC1016" s="14"/>
      <c r="KWD1016" s="14"/>
      <c r="KWE1016" s="14"/>
      <c r="KWF1016" s="14"/>
      <c r="KWG1016" s="14"/>
      <c r="KWH1016" s="14"/>
      <c r="KWI1016" s="14"/>
      <c r="KWJ1016" s="14"/>
      <c r="KWK1016" s="14"/>
      <c r="KWL1016" s="14"/>
      <c r="KWM1016" s="14"/>
      <c r="KWN1016" s="14"/>
      <c r="KWO1016" s="14"/>
      <c r="KWP1016" s="14"/>
      <c r="KWQ1016" s="14"/>
      <c r="KWR1016" s="14"/>
      <c r="KWS1016" s="14"/>
      <c r="KWT1016" s="14"/>
      <c r="KWU1016" s="14"/>
      <c r="KWV1016" s="14"/>
      <c r="KWW1016" s="14"/>
      <c r="KWX1016" s="14"/>
      <c r="KWY1016" s="14"/>
      <c r="KWZ1016" s="14"/>
      <c r="KXA1016" s="14"/>
      <c r="KXB1016" s="14"/>
      <c r="KXC1016" s="14"/>
      <c r="KXD1016" s="14"/>
      <c r="KXE1016" s="14"/>
      <c r="KXF1016" s="14"/>
      <c r="KXG1016" s="14"/>
      <c r="KXH1016" s="14"/>
      <c r="KXI1016" s="14"/>
      <c r="KXJ1016" s="14"/>
      <c r="KXK1016" s="14"/>
      <c r="KXL1016" s="14"/>
      <c r="KXM1016" s="14"/>
      <c r="KXN1016" s="14"/>
      <c r="KXO1016" s="14"/>
      <c r="KXP1016" s="14"/>
      <c r="KXQ1016" s="14"/>
      <c r="KXR1016" s="14"/>
      <c r="KXS1016" s="14"/>
      <c r="KXT1016" s="14"/>
      <c r="KXU1016" s="14"/>
      <c r="KXV1016" s="14"/>
      <c r="KXW1016" s="14"/>
      <c r="KXX1016" s="14"/>
      <c r="KXY1016" s="14"/>
      <c r="KXZ1016" s="14"/>
      <c r="KYA1016" s="14"/>
      <c r="KYB1016" s="14"/>
      <c r="KYC1016" s="14"/>
      <c r="KYD1016" s="14"/>
      <c r="KYE1016" s="14"/>
      <c r="KYF1016" s="14"/>
      <c r="KYG1016" s="14"/>
      <c r="KYH1016" s="14"/>
      <c r="KYI1016" s="14"/>
      <c r="KYJ1016" s="14"/>
      <c r="KYK1016" s="14"/>
      <c r="KYL1016" s="14"/>
      <c r="KYM1016" s="14"/>
      <c r="KYN1016" s="14"/>
      <c r="KYO1016" s="14"/>
      <c r="KYP1016" s="14"/>
      <c r="KYQ1016" s="14"/>
      <c r="KYR1016" s="14"/>
      <c r="KYS1016" s="14"/>
      <c r="KYT1016" s="14"/>
      <c r="KYU1016" s="14"/>
      <c r="KYV1016" s="14"/>
      <c r="KYW1016" s="14"/>
      <c r="KYX1016" s="14"/>
      <c r="KYY1016" s="14"/>
      <c r="KYZ1016" s="14"/>
      <c r="KZA1016" s="14"/>
      <c r="KZB1016" s="14"/>
      <c r="KZC1016" s="14"/>
      <c r="KZD1016" s="14"/>
      <c r="KZE1016" s="14"/>
      <c r="KZF1016" s="14"/>
      <c r="KZG1016" s="14"/>
      <c r="KZH1016" s="14"/>
      <c r="KZI1016" s="14"/>
      <c r="KZJ1016" s="14"/>
      <c r="KZK1016" s="14"/>
      <c r="KZL1016" s="14"/>
      <c r="KZM1016" s="14"/>
      <c r="KZN1016" s="14"/>
      <c r="KZO1016" s="14"/>
      <c r="KZP1016" s="14"/>
      <c r="KZQ1016" s="14"/>
      <c r="KZR1016" s="14"/>
      <c r="KZS1016" s="14"/>
      <c r="KZT1016" s="14"/>
      <c r="KZU1016" s="14"/>
      <c r="KZV1016" s="14"/>
      <c r="KZW1016" s="14"/>
      <c r="KZX1016" s="14"/>
      <c r="KZY1016" s="14"/>
      <c r="KZZ1016" s="14"/>
      <c r="LAA1016" s="14"/>
      <c r="LAB1016" s="14"/>
      <c r="LAC1016" s="14"/>
      <c r="LAD1016" s="14"/>
      <c r="LAE1016" s="14"/>
      <c r="LAF1016" s="14"/>
      <c r="LAG1016" s="14"/>
      <c r="LAH1016" s="14"/>
      <c r="LAI1016" s="14"/>
      <c r="LAJ1016" s="14"/>
      <c r="LAK1016" s="14"/>
      <c r="LAL1016" s="14"/>
      <c r="LAM1016" s="14"/>
      <c r="LAN1016" s="14"/>
      <c r="LAO1016" s="14"/>
      <c r="LAP1016" s="14"/>
      <c r="LAQ1016" s="14"/>
      <c r="LAR1016" s="14"/>
      <c r="LAS1016" s="14"/>
      <c r="LAT1016" s="14"/>
      <c r="LAU1016" s="14"/>
      <c r="LAV1016" s="14"/>
      <c r="LAW1016" s="14"/>
      <c r="LAX1016" s="14"/>
      <c r="LAY1016" s="14"/>
      <c r="LAZ1016" s="14"/>
      <c r="LBA1016" s="14"/>
      <c r="LBB1016" s="14"/>
      <c r="LBC1016" s="14"/>
      <c r="LBD1016" s="14"/>
      <c r="LBE1016" s="14"/>
      <c r="LBF1016" s="14"/>
      <c r="LBG1016" s="14"/>
      <c r="LBH1016" s="14"/>
      <c r="LBI1016" s="14"/>
      <c r="LBJ1016" s="14"/>
      <c r="LBK1016" s="14"/>
      <c r="LBL1016" s="14"/>
      <c r="LBM1016" s="14"/>
      <c r="LBN1016" s="14"/>
      <c r="LBO1016" s="14"/>
      <c r="LBP1016" s="14"/>
      <c r="LBQ1016" s="14"/>
      <c r="LBR1016" s="14"/>
      <c r="LBS1016" s="14"/>
      <c r="LBT1016" s="14"/>
      <c r="LBU1016" s="14"/>
      <c r="LBV1016" s="14"/>
      <c r="LBW1016" s="14"/>
      <c r="LBX1016" s="14"/>
      <c r="LBY1016" s="14"/>
      <c r="LBZ1016" s="14"/>
      <c r="LCA1016" s="14"/>
      <c r="LCB1016" s="14"/>
      <c r="LCC1016" s="14"/>
      <c r="LCD1016" s="14"/>
      <c r="LCE1016" s="14"/>
      <c r="LCF1016" s="14"/>
      <c r="LCG1016" s="14"/>
      <c r="LCH1016" s="14"/>
      <c r="LCI1016" s="14"/>
      <c r="LCJ1016" s="14"/>
      <c r="LCK1016" s="14"/>
      <c r="LCL1016" s="14"/>
      <c r="LCM1016" s="14"/>
      <c r="LCN1016" s="14"/>
      <c r="LCO1016" s="14"/>
      <c r="LCP1016" s="14"/>
      <c r="LCQ1016" s="14"/>
      <c r="LCR1016" s="14"/>
      <c r="LCS1016" s="14"/>
      <c r="LCT1016" s="14"/>
      <c r="LCU1016" s="14"/>
      <c r="LCV1016" s="14"/>
      <c r="LCW1016" s="14"/>
      <c r="LCX1016" s="14"/>
      <c r="LCY1016" s="14"/>
      <c r="LCZ1016" s="14"/>
      <c r="LDA1016" s="14"/>
      <c r="LDB1016" s="14"/>
      <c r="LDC1016" s="14"/>
      <c r="LDD1016" s="14"/>
      <c r="LDE1016" s="14"/>
      <c r="LDF1016" s="14"/>
      <c r="LDG1016" s="14"/>
      <c r="LDH1016" s="14"/>
      <c r="LDI1016" s="14"/>
      <c r="LDJ1016" s="14"/>
      <c r="LDK1016" s="14"/>
      <c r="LDL1016" s="14"/>
      <c r="LDM1016" s="14"/>
      <c r="LDN1016" s="14"/>
      <c r="LDO1016" s="14"/>
      <c r="LDP1016" s="14"/>
      <c r="LDQ1016" s="14"/>
      <c r="LDR1016" s="14"/>
      <c r="LDS1016" s="14"/>
      <c r="LDT1016" s="14"/>
      <c r="LDU1016" s="14"/>
      <c r="LDV1016" s="14"/>
      <c r="LDW1016" s="14"/>
      <c r="LDX1016" s="14"/>
      <c r="LDY1016" s="14"/>
      <c r="LDZ1016" s="14"/>
      <c r="LEA1016" s="14"/>
      <c r="LEB1016" s="14"/>
      <c r="LEC1016" s="14"/>
      <c r="LED1016" s="14"/>
      <c r="LEE1016" s="14"/>
      <c r="LEF1016" s="14"/>
      <c r="LEG1016" s="14"/>
      <c r="LEH1016" s="14"/>
      <c r="LEI1016" s="14"/>
      <c r="LEJ1016" s="14"/>
      <c r="LEK1016" s="14"/>
      <c r="LEL1016" s="14"/>
      <c r="LEM1016" s="14"/>
      <c r="LEN1016" s="14"/>
      <c r="LEO1016" s="14"/>
      <c r="LEP1016" s="14"/>
      <c r="LEQ1016" s="14"/>
      <c r="LER1016" s="14"/>
      <c r="LES1016" s="14"/>
      <c r="LET1016" s="14"/>
      <c r="LEU1016" s="14"/>
      <c r="LEV1016" s="14"/>
      <c r="LEW1016" s="14"/>
      <c r="LEX1016" s="14"/>
      <c r="LEY1016" s="14"/>
      <c r="LEZ1016" s="14"/>
      <c r="LFA1016" s="14"/>
      <c r="LFB1016" s="14"/>
      <c r="LFC1016" s="14"/>
      <c r="LFD1016" s="14"/>
      <c r="LFE1016" s="14"/>
      <c r="LFF1016" s="14"/>
      <c r="LFG1016" s="14"/>
      <c r="LFH1016" s="14"/>
      <c r="LFI1016" s="14"/>
      <c r="LFJ1016" s="14"/>
      <c r="LFK1016" s="14"/>
      <c r="LFL1016" s="14"/>
      <c r="LFM1016" s="14"/>
      <c r="LFN1016" s="14"/>
      <c r="LFO1016" s="14"/>
      <c r="LFP1016" s="14"/>
      <c r="LFQ1016" s="14"/>
      <c r="LFR1016" s="14"/>
      <c r="LFS1016" s="14"/>
      <c r="LFT1016" s="14"/>
      <c r="LFU1016" s="14"/>
      <c r="LFV1016" s="14"/>
      <c r="LFW1016" s="14"/>
      <c r="LFX1016" s="14"/>
      <c r="LFY1016" s="14"/>
      <c r="LFZ1016" s="14"/>
      <c r="LGA1016" s="14"/>
      <c r="LGB1016" s="14"/>
      <c r="LGC1016" s="14"/>
      <c r="LGD1016" s="14"/>
      <c r="LGE1016" s="14"/>
      <c r="LGF1016" s="14"/>
      <c r="LGG1016" s="14"/>
      <c r="LGH1016" s="14"/>
      <c r="LGI1016" s="14"/>
      <c r="LGJ1016" s="14"/>
      <c r="LGK1016" s="14"/>
      <c r="LGL1016" s="14"/>
      <c r="LGM1016" s="14"/>
      <c r="LGN1016" s="14"/>
      <c r="LGO1016" s="14"/>
      <c r="LGP1016" s="14"/>
      <c r="LGQ1016" s="14"/>
      <c r="LGR1016" s="14"/>
      <c r="LGS1016" s="14"/>
      <c r="LGT1016" s="14"/>
      <c r="LGU1016" s="14"/>
      <c r="LGV1016" s="14"/>
      <c r="LGW1016" s="14"/>
      <c r="LGX1016" s="14"/>
      <c r="LGY1016" s="14"/>
      <c r="LGZ1016" s="14"/>
      <c r="LHA1016" s="14"/>
      <c r="LHB1016" s="14"/>
      <c r="LHC1016" s="14"/>
      <c r="LHD1016" s="14"/>
      <c r="LHE1016" s="14"/>
      <c r="LHF1016" s="14"/>
      <c r="LHG1016" s="14"/>
      <c r="LHH1016" s="14"/>
      <c r="LHI1016" s="14"/>
      <c r="LHJ1016" s="14"/>
      <c r="LHK1016" s="14"/>
      <c r="LHL1016" s="14"/>
      <c r="LHM1016" s="14"/>
      <c r="LHN1016" s="14"/>
      <c r="LHO1016" s="14"/>
      <c r="LHP1016" s="14"/>
      <c r="LHQ1016" s="14"/>
      <c r="LHR1016" s="14"/>
      <c r="LHS1016" s="14"/>
      <c r="LHT1016" s="14"/>
      <c r="LHU1016" s="14"/>
      <c r="LHV1016" s="14"/>
      <c r="LHW1016" s="14"/>
      <c r="LHX1016" s="14"/>
      <c r="LHY1016" s="14"/>
      <c r="LHZ1016" s="14"/>
      <c r="LIA1016" s="14"/>
      <c r="LIB1016" s="14"/>
      <c r="LIC1016" s="14"/>
      <c r="LID1016" s="14"/>
      <c r="LIE1016" s="14"/>
      <c r="LIF1016" s="14"/>
      <c r="LIG1016" s="14"/>
      <c r="LIH1016" s="14"/>
      <c r="LII1016" s="14"/>
      <c r="LIJ1016" s="14"/>
      <c r="LIK1016" s="14"/>
      <c r="LIL1016" s="14"/>
      <c r="LIM1016" s="14"/>
      <c r="LIN1016" s="14"/>
      <c r="LIO1016" s="14"/>
      <c r="LIP1016" s="14"/>
      <c r="LIQ1016" s="14"/>
      <c r="LIR1016" s="14"/>
      <c r="LIS1016" s="14"/>
      <c r="LIT1016" s="14"/>
      <c r="LIU1016" s="14"/>
      <c r="LIV1016" s="14"/>
      <c r="LIW1016" s="14"/>
      <c r="LIX1016" s="14"/>
      <c r="LIY1016" s="14"/>
      <c r="LIZ1016" s="14"/>
      <c r="LJA1016" s="14"/>
      <c r="LJB1016" s="14"/>
      <c r="LJC1016" s="14"/>
      <c r="LJD1016" s="14"/>
      <c r="LJE1016" s="14"/>
      <c r="LJF1016" s="14"/>
      <c r="LJG1016" s="14"/>
      <c r="LJH1016" s="14"/>
      <c r="LJI1016" s="14"/>
      <c r="LJJ1016" s="14"/>
      <c r="LJK1016" s="14"/>
      <c r="LJL1016" s="14"/>
      <c r="LJM1016" s="14"/>
      <c r="LJN1016" s="14"/>
      <c r="LJO1016" s="14"/>
      <c r="LJP1016" s="14"/>
      <c r="LJQ1016" s="14"/>
      <c r="LJR1016" s="14"/>
      <c r="LJS1016" s="14"/>
      <c r="LJT1016" s="14"/>
      <c r="LJU1016" s="14"/>
      <c r="LJV1016" s="14"/>
      <c r="LJW1016" s="14"/>
      <c r="LJX1016" s="14"/>
      <c r="LJY1016" s="14"/>
      <c r="LJZ1016" s="14"/>
      <c r="LKA1016" s="14"/>
      <c r="LKB1016" s="14"/>
      <c r="LKC1016" s="14"/>
      <c r="LKD1016" s="14"/>
      <c r="LKE1016" s="14"/>
      <c r="LKF1016" s="14"/>
      <c r="LKG1016" s="14"/>
      <c r="LKH1016" s="14"/>
      <c r="LKI1016" s="14"/>
      <c r="LKJ1016" s="14"/>
      <c r="LKK1016" s="14"/>
      <c r="LKL1016" s="14"/>
      <c r="LKM1016" s="14"/>
      <c r="LKN1016" s="14"/>
      <c r="LKO1016" s="14"/>
      <c r="LKP1016" s="14"/>
      <c r="LKQ1016" s="14"/>
      <c r="LKR1016" s="14"/>
      <c r="LKS1016" s="14"/>
      <c r="LKT1016" s="14"/>
      <c r="LKU1016" s="14"/>
      <c r="LKV1016" s="14"/>
      <c r="LKW1016" s="14"/>
      <c r="LKX1016" s="14"/>
      <c r="LKY1016" s="14"/>
      <c r="LKZ1016" s="14"/>
      <c r="LLA1016" s="14"/>
      <c r="LLB1016" s="14"/>
      <c r="LLC1016" s="14"/>
      <c r="LLD1016" s="14"/>
      <c r="LLE1016" s="14"/>
      <c r="LLF1016" s="14"/>
      <c r="LLG1016" s="14"/>
      <c r="LLH1016" s="14"/>
      <c r="LLI1016" s="14"/>
      <c r="LLJ1016" s="14"/>
      <c r="LLK1016" s="14"/>
      <c r="LLL1016" s="14"/>
      <c r="LLM1016" s="14"/>
      <c r="LLN1016" s="14"/>
      <c r="LLO1016" s="14"/>
      <c r="LLP1016" s="14"/>
      <c r="LLQ1016" s="14"/>
      <c r="LLR1016" s="14"/>
      <c r="LLS1016" s="14"/>
      <c r="LLT1016" s="14"/>
      <c r="LLU1016" s="14"/>
      <c r="LLV1016" s="14"/>
      <c r="LLW1016" s="14"/>
      <c r="LLX1016" s="14"/>
      <c r="LLY1016" s="14"/>
      <c r="LLZ1016" s="14"/>
      <c r="LMA1016" s="14"/>
      <c r="LMB1016" s="14"/>
      <c r="LMC1016" s="14"/>
      <c r="LMD1016" s="14"/>
      <c r="LME1016" s="14"/>
      <c r="LMF1016" s="14"/>
      <c r="LMG1016" s="14"/>
      <c r="LMH1016" s="14"/>
      <c r="LMI1016" s="14"/>
      <c r="LMJ1016" s="14"/>
      <c r="LMK1016" s="14"/>
      <c r="LML1016" s="14"/>
      <c r="LMM1016" s="14"/>
      <c r="LMN1016" s="14"/>
      <c r="LMO1016" s="14"/>
      <c r="LMP1016" s="14"/>
      <c r="LMQ1016" s="14"/>
      <c r="LMR1016" s="14"/>
      <c r="LMS1016" s="14"/>
      <c r="LMT1016" s="14"/>
      <c r="LMU1016" s="14"/>
      <c r="LMV1016" s="14"/>
      <c r="LMW1016" s="14"/>
      <c r="LMX1016" s="14"/>
      <c r="LMY1016" s="14"/>
      <c r="LMZ1016" s="14"/>
      <c r="LNA1016" s="14"/>
      <c r="LNB1016" s="14"/>
      <c r="LNC1016" s="14"/>
      <c r="LND1016" s="14"/>
      <c r="LNE1016" s="14"/>
      <c r="LNF1016" s="14"/>
      <c r="LNG1016" s="14"/>
      <c r="LNH1016" s="14"/>
      <c r="LNI1016" s="14"/>
      <c r="LNJ1016" s="14"/>
      <c r="LNK1016" s="14"/>
      <c r="LNL1016" s="14"/>
      <c r="LNM1016" s="14"/>
      <c r="LNN1016" s="14"/>
      <c r="LNO1016" s="14"/>
      <c r="LNP1016" s="14"/>
      <c r="LNQ1016" s="14"/>
      <c r="LNR1016" s="14"/>
      <c r="LNS1016" s="14"/>
      <c r="LNT1016" s="14"/>
      <c r="LNU1016" s="14"/>
      <c r="LNV1016" s="14"/>
      <c r="LNW1016" s="14"/>
      <c r="LNX1016" s="14"/>
      <c r="LNY1016" s="14"/>
      <c r="LNZ1016" s="14"/>
      <c r="LOA1016" s="14"/>
      <c r="LOB1016" s="14"/>
      <c r="LOC1016" s="14"/>
      <c r="LOD1016" s="14"/>
      <c r="LOE1016" s="14"/>
      <c r="LOF1016" s="14"/>
      <c r="LOG1016" s="14"/>
      <c r="LOH1016" s="14"/>
      <c r="LOI1016" s="14"/>
      <c r="LOJ1016" s="14"/>
      <c r="LOK1016" s="14"/>
      <c r="LOL1016" s="14"/>
      <c r="LOM1016" s="14"/>
      <c r="LON1016" s="14"/>
      <c r="LOO1016" s="14"/>
      <c r="LOP1016" s="14"/>
      <c r="LOQ1016" s="14"/>
      <c r="LOR1016" s="14"/>
      <c r="LOS1016" s="14"/>
      <c r="LOT1016" s="14"/>
      <c r="LOU1016" s="14"/>
      <c r="LOV1016" s="14"/>
      <c r="LOW1016" s="14"/>
      <c r="LOX1016" s="14"/>
      <c r="LOY1016" s="14"/>
      <c r="LOZ1016" s="14"/>
      <c r="LPA1016" s="14"/>
      <c r="LPB1016" s="14"/>
      <c r="LPC1016" s="14"/>
      <c r="LPD1016" s="14"/>
      <c r="LPE1016" s="14"/>
      <c r="LPF1016" s="14"/>
      <c r="LPG1016" s="14"/>
      <c r="LPH1016" s="14"/>
      <c r="LPI1016" s="14"/>
      <c r="LPJ1016" s="14"/>
      <c r="LPK1016" s="14"/>
      <c r="LPL1016" s="14"/>
      <c r="LPM1016" s="14"/>
      <c r="LPN1016" s="14"/>
      <c r="LPO1016" s="14"/>
      <c r="LPP1016" s="14"/>
      <c r="LPQ1016" s="14"/>
      <c r="LPR1016" s="14"/>
      <c r="LPS1016" s="14"/>
      <c r="LPT1016" s="14"/>
      <c r="LPU1016" s="14"/>
      <c r="LPV1016" s="14"/>
      <c r="LPW1016" s="14"/>
      <c r="LPX1016" s="14"/>
      <c r="LPY1016" s="14"/>
      <c r="LPZ1016" s="14"/>
      <c r="LQA1016" s="14"/>
      <c r="LQB1016" s="14"/>
      <c r="LQC1016" s="14"/>
      <c r="LQD1016" s="14"/>
      <c r="LQE1016" s="14"/>
      <c r="LQF1016" s="14"/>
      <c r="LQG1016" s="14"/>
      <c r="LQH1016" s="14"/>
      <c r="LQI1016" s="14"/>
      <c r="LQJ1016" s="14"/>
      <c r="LQK1016" s="14"/>
      <c r="LQL1016" s="14"/>
      <c r="LQM1016" s="14"/>
      <c r="LQN1016" s="14"/>
      <c r="LQO1016" s="14"/>
      <c r="LQP1016" s="14"/>
      <c r="LQQ1016" s="14"/>
      <c r="LQR1016" s="14"/>
      <c r="LQS1016" s="14"/>
      <c r="LQT1016" s="14"/>
      <c r="LQU1016" s="14"/>
      <c r="LQV1016" s="14"/>
      <c r="LQW1016" s="14"/>
      <c r="LQX1016" s="14"/>
      <c r="LQY1016" s="14"/>
      <c r="LQZ1016" s="14"/>
      <c r="LRA1016" s="14"/>
      <c r="LRB1016" s="14"/>
      <c r="LRC1016" s="14"/>
      <c r="LRD1016" s="14"/>
      <c r="LRE1016" s="14"/>
      <c r="LRF1016" s="14"/>
      <c r="LRG1016" s="14"/>
      <c r="LRH1016" s="14"/>
      <c r="LRI1016" s="14"/>
      <c r="LRJ1016" s="14"/>
      <c r="LRK1016" s="14"/>
      <c r="LRL1016" s="14"/>
      <c r="LRM1016" s="14"/>
      <c r="LRN1016" s="14"/>
      <c r="LRO1016" s="14"/>
      <c r="LRP1016" s="14"/>
      <c r="LRQ1016" s="14"/>
      <c r="LRR1016" s="14"/>
      <c r="LRS1016" s="14"/>
      <c r="LRT1016" s="14"/>
      <c r="LRU1016" s="14"/>
      <c r="LRV1016" s="14"/>
      <c r="LRW1016" s="14"/>
      <c r="LRX1016" s="14"/>
      <c r="LRY1016" s="14"/>
      <c r="LRZ1016" s="14"/>
      <c r="LSA1016" s="14"/>
      <c r="LSB1016" s="14"/>
      <c r="LSC1016" s="14"/>
      <c r="LSD1016" s="14"/>
      <c r="LSE1016" s="14"/>
      <c r="LSF1016" s="14"/>
      <c r="LSG1016" s="14"/>
      <c r="LSH1016" s="14"/>
      <c r="LSI1016" s="14"/>
      <c r="LSJ1016" s="14"/>
      <c r="LSK1016" s="14"/>
      <c r="LSL1016" s="14"/>
      <c r="LSM1016" s="14"/>
      <c r="LSN1016" s="14"/>
      <c r="LSO1016" s="14"/>
      <c r="LSP1016" s="14"/>
      <c r="LSQ1016" s="14"/>
      <c r="LSR1016" s="14"/>
      <c r="LSS1016" s="14"/>
      <c r="LST1016" s="14"/>
      <c r="LSU1016" s="14"/>
      <c r="LSV1016" s="14"/>
      <c r="LSW1016" s="14"/>
      <c r="LSX1016" s="14"/>
      <c r="LSY1016" s="14"/>
      <c r="LSZ1016" s="14"/>
      <c r="LTA1016" s="14"/>
      <c r="LTB1016" s="14"/>
      <c r="LTC1016" s="14"/>
      <c r="LTD1016" s="14"/>
      <c r="LTE1016" s="14"/>
      <c r="LTF1016" s="14"/>
      <c r="LTG1016" s="14"/>
      <c r="LTH1016" s="14"/>
      <c r="LTI1016" s="14"/>
      <c r="LTJ1016" s="14"/>
      <c r="LTK1016" s="14"/>
      <c r="LTL1016" s="14"/>
      <c r="LTM1016" s="14"/>
      <c r="LTN1016" s="14"/>
      <c r="LTO1016" s="14"/>
      <c r="LTP1016" s="14"/>
      <c r="LTQ1016" s="14"/>
      <c r="LTR1016" s="14"/>
      <c r="LTS1016" s="14"/>
      <c r="LTT1016" s="14"/>
      <c r="LTU1016" s="14"/>
      <c r="LTV1016" s="14"/>
      <c r="LTW1016" s="14"/>
      <c r="LTX1016" s="14"/>
      <c r="LTY1016" s="14"/>
      <c r="LTZ1016" s="14"/>
      <c r="LUA1016" s="14"/>
      <c r="LUB1016" s="14"/>
      <c r="LUC1016" s="14"/>
      <c r="LUD1016" s="14"/>
      <c r="LUE1016" s="14"/>
      <c r="LUF1016" s="14"/>
      <c r="LUG1016" s="14"/>
      <c r="LUH1016" s="14"/>
      <c r="LUI1016" s="14"/>
      <c r="LUJ1016" s="14"/>
      <c r="LUK1016" s="14"/>
      <c r="LUL1016" s="14"/>
      <c r="LUM1016" s="14"/>
      <c r="LUN1016" s="14"/>
      <c r="LUO1016" s="14"/>
      <c r="LUP1016" s="14"/>
      <c r="LUQ1016" s="14"/>
      <c r="LUR1016" s="14"/>
      <c r="LUS1016" s="14"/>
      <c r="LUT1016" s="14"/>
      <c r="LUU1016" s="14"/>
      <c r="LUV1016" s="14"/>
      <c r="LUW1016" s="14"/>
      <c r="LUX1016" s="14"/>
      <c r="LUY1016" s="14"/>
      <c r="LUZ1016" s="14"/>
      <c r="LVA1016" s="14"/>
      <c r="LVB1016" s="14"/>
      <c r="LVC1016" s="14"/>
      <c r="LVD1016" s="14"/>
      <c r="LVE1016" s="14"/>
      <c r="LVF1016" s="14"/>
      <c r="LVG1016" s="14"/>
      <c r="LVH1016" s="14"/>
      <c r="LVI1016" s="14"/>
      <c r="LVJ1016" s="14"/>
      <c r="LVK1016" s="14"/>
      <c r="LVL1016" s="14"/>
      <c r="LVM1016" s="14"/>
      <c r="LVN1016" s="14"/>
      <c r="LVO1016" s="14"/>
      <c r="LVP1016" s="14"/>
      <c r="LVQ1016" s="14"/>
      <c r="LVR1016" s="14"/>
      <c r="LVS1016" s="14"/>
      <c r="LVT1016" s="14"/>
      <c r="LVU1016" s="14"/>
      <c r="LVV1016" s="14"/>
      <c r="LVW1016" s="14"/>
      <c r="LVX1016" s="14"/>
      <c r="LVY1016" s="14"/>
      <c r="LVZ1016" s="14"/>
      <c r="LWA1016" s="14"/>
      <c r="LWB1016" s="14"/>
      <c r="LWC1016" s="14"/>
      <c r="LWD1016" s="14"/>
      <c r="LWE1016" s="14"/>
      <c r="LWF1016" s="14"/>
      <c r="LWG1016" s="14"/>
      <c r="LWH1016" s="14"/>
      <c r="LWI1016" s="14"/>
      <c r="LWJ1016" s="14"/>
      <c r="LWK1016" s="14"/>
      <c r="LWL1016" s="14"/>
      <c r="LWM1016" s="14"/>
      <c r="LWN1016" s="14"/>
      <c r="LWO1016" s="14"/>
      <c r="LWP1016" s="14"/>
      <c r="LWQ1016" s="14"/>
      <c r="LWR1016" s="14"/>
      <c r="LWS1016" s="14"/>
      <c r="LWT1016" s="14"/>
      <c r="LWU1016" s="14"/>
      <c r="LWV1016" s="14"/>
      <c r="LWW1016" s="14"/>
      <c r="LWX1016" s="14"/>
      <c r="LWY1016" s="14"/>
      <c r="LWZ1016" s="14"/>
      <c r="LXA1016" s="14"/>
      <c r="LXB1016" s="14"/>
      <c r="LXC1016" s="14"/>
      <c r="LXD1016" s="14"/>
      <c r="LXE1016" s="14"/>
      <c r="LXF1016" s="14"/>
      <c r="LXG1016" s="14"/>
      <c r="LXH1016" s="14"/>
      <c r="LXI1016" s="14"/>
      <c r="LXJ1016" s="14"/>
      <c r="LXK1016" s="14"/>
      <c r="LXL1016" s="14"/>
      <c r="LXM1016" s="14"/>
      <c r="LXN1016" s="14"/>
      <c r="LXO1016" s="14"/>
      <c r="LXP1016" s="14"/>
      <c r="LXQ1016" s="14"/>
      <c r="LXR1016" s="14"/>
      <c r="LXS1016" s="14"/>
      <c r="LXT1016" s="14"/>
      <c r="LXU1016" s="14"/>
      <c r="LXV1016" s="14"/>
      <c r="LXW1016" s="14"/>
      <c r="LXX1016" s="14"/>
      <c r="LXY1016" s="14"/>
      <c r="LXZ1016" s="14"/>
      <c r="LYA1016" s="14"/>
      <c r="LYB1016" s="14"/>
      <c r="LYC1016" s="14"/>
      <c r="LYD1016" s="14"/>
      <c r="LYE1016" s="14"/>
      <c r="LYF1016" s="14"/>
      <c r="LYG1016" s="14"/>
      <c r="LYH1016" s="14"/>
      <c r="LYI1016" s="14"/>
      <c r="LYJ1016" s="14"/>
      <c r="LYK1016" s="14"/>
      <c r="LYL1016" s="14"/>
      <c r="LYM1016" s="14"/>
      <c r="LYN1016" s="14"/>
      <c r="LYO1016" s="14"/>
      <c r="LYP1016" s="14"/>
      <c r="LYQ1016" s="14"/>
      <c r="LYR1016" s="14"/>
      <c r="LYS1016" s="14"/>
      <c r="LYT1016" s="14"/>
      <c r="LYU1016" s="14"/>
      <c r="LYV1016" s="14"/>
      <c r="LYW1016" s="14"/>
      <c r="LYX1016" s="14"/>
      <c r="LYY1016" s="14"/>
      <c r="LYZ1016" s="14"/>
      <c r="LZA1016" s="14"/>
      <c r="LZB1016" s="14"/>
      <c r="LZC1016" s="14"/>
      <c r="LZD1016" s="14"/>
      <c r="LZE1016" s="14"/>
      <c r="LZF1016" s="14"/>
      <c r="LZG1016" s="14"/>
      <c r="LZH1016" s="14"/>
      <c r="LZI1016" s="14"/>
      <c r="LZJ1016" s="14"/>
      <c r="LZK1016" s="14"/>
      <c r="LZL1016" s="14"/>
      <c r="LZM1016" s="14"/>
      <c r="LZN1016" s="14"/>
      <c r="LZO1016" s="14"/>
      <c r="LZP1016" s="14"/>
      <c r="LZQ1016" s="14"/>
      <c r="LZR1016" s="14"/>
      <c r="LZS1016" s="14"/>
      <c r="LZT1016" s="14"/>
      <c r="LZU1016" s="14"/>
      <c r="LZV1016" s="14"/>
      <c r="LZW1016" s="14"/>
      <c r="LZX1016" s="14"/>
      <c r="LZY1016" s="14"/>
      <c r="LZZ1016" s="14"/>
      <c r="MAA1016" s="14"/>
      <c r="MAB1016" s="14"/>
      <c r="MAC1016" s="14"/>
      <c r="MAD1016" s="14"/>
      <c r="MAE1016" s="14"/>
      <c r="MAF1016" s="14"/>
      <c r="MAG1016" s="14"/>
      <c r="MAH1016" s="14"/>
      <c r="MAI1016" s="14"/>
      <c r="MAJ1016" s="14"/>
      <c r="MAK1016" s="14"/>
      <c r="MAL1016" s="14"/>
      <c r="MAM1016" s="14"/>
      <c r="MAN1016" s="14"/>
      <c r="MAO1016" s="14"/>
      <c r="MAP1016" s="14"/>
      <c r="MAQ1016" s="14"/>
      <c r="MAR1016" s="14"/>
      <c r="MAS1016" s="14"/>
      <c r="MAT1016" s="14"/>
      <c r="MAU1016" s="14"/>
      <c r="MAV1016" s="14"/>
      <c r="MAW1016" s="14"/>
      <c r="MAX1016" s="14"/>
      <c r="MAY1016" s="14"/>
      <c r="MAZ1016" s="14"/>
      <c r="MBA1016" s="14"/>
      <c r="MBB1016" s="14"/>
      <c r="MBC1016" s="14"/>
      <c r="MBD1016" s="14"/>
      <c r="MBE1016" s="14"/>
      <c r="MBF1016" s="14"/>
      <c r="MBG1016" s="14"/>
      <c r="MBH1016" s="14"/>
      <c r="MBI1016" s="14"/>
      <c r="MBJ1016" s="14"/>
      <c r="MBK1016" s="14"/>
      <c r="MBL1016" s="14"/>
      <c r="MBM1016" s="14"/>
      <c r="MBN1016" s="14"/>
      <c r="MBO1016" s="14"/>
      <c r="MBP1016" s="14"/>
      <c r="MBQ1016" s="14"/>
      <c r="MBR1016" s="14"/>
      <c r="MBS1016" s="14"/>
      <c r="MBT1016" s="14"/>
      <c r="MBU1016" s="14"/>
      <c r="MBV1016" s="14"/>
      <c r="MBW1016" s="14"/>
      <c r="MBX1016" s="14"/>
      <c r="MBY1016" s="14"/>
      <c r="MBZ1016" s="14"/>
      <c r="MCA1016" s="14"/>
      <c r="MCB1016" s="14"/>
      <c r="MCC1016" s="14"/>
      <c r="MCD1016" s="14"/>
      <c r="MCE1016" s="14"/>
      <c r="MCF1016" s="14"/>
      <c r="MCG1016" s="14"/>
      <c r="MCH1016" s="14"/>
      <c r="MCI1016" s="14"/>
      <c r="MCJ1016" s="14"/>
      <c r="MCK1016" s="14"/>
      <c r="MCL1016" s="14"/>
      <c r="MCM1016" s="14"/>
      <c r="MCN1016" s="14"/>
      <c r="MCO1016" s="14"/>
      <c r="MCP1016" s="14"/>
      <c r="MCQ1016" s="14"/>
      <c r="MCR1016" s="14"/>
      <c r="MCS1016" s="14"/>
      <c r="MCT1016" s="14"/>
      <c r="MCU1016" s="14"/>
      <c r="MCV1016" s="14"/>
      <c r="MCW1016" s="14"/>
      <c r="MCX1016" s="14"/>
      <c r="MCY1016" s="14"/>
      <c r="MCZ1016" s="14"/>
      <c r="MDA1016" s="14"/>
      <c r="MDB1016" s="14"/>
      <c r="MDC1016" s="14"/>
      <c r="MDD1016" s="14"/>
      <c r="MDE1016" s="14"/>
      <c r="MDF1016" s="14"/>
      <c r="MDG1016" s="14"/>
      <c r="MDH1016" s="14"/>
      <c r="MDI1016" s="14"/>
      <c r="MDJ1016" s="14"/>
      <c r="MDK1016" s="14"/>
      <c r="MDL1016" s="14"/>
      <c r="MDM1016" s="14"/>
      <c r="MDN1016" s="14"/>
      <c r="MDO1016" s="14"/>
      <c r="MDP1016" s="14"/>
      <c r="MDQ1016" s="14"/>
      <c r="MDR1016" s="14"/>
      <c r="MDS1016" s="14"/>
      <c r="MDT1016" s="14"/>
      <c r="MDU1016" s="14"/>
      <c r="MDV1016" s="14"/>
      <c r="MDW1016" s="14"/>
      <c r="MDX1016" s="14"/>
      <c r="MDY1016" s="14"/>
      <c r="MDZ1016" s="14"/>
      <c r="MEA1016" s="14"/>
      <c r="MEB1016" s="14"/>
      <c r="MEC1016" s="14"/>
      <c r="MED1016" s="14"/>
      <c r="MEE1016" s="14"/>
      <c r="MEF1016" s="14"/>
      <c r="MEG1016" s="14"/>
      <c r="MEH1016" s="14"/>
      <c r="MEI1016" s="14"/>
      <c r="MEJ1016" s="14"/>
      <c r="MEK1016" s="14"/>
      <c r="MEL1016" s="14"/>
      <c r="MEM1016" s="14"/>
      <c r="MEN1016" s="14"/>
      <c r="MEO1016" s="14"/>
      <c r="MEP1016" s="14"/>
      <c r="MEQ1016" s="14"/>
      <c r="MER1016" s="14"/>
      <c r="MES1016" s="14"/>
      <c r="MET1016" s="14"/>
      <c r="MEU1016" s="14"/>
      <c r="MEV1016" s="14"/>
      <c r="MEW1016" s="14"/>
      <c r="MEX1016" s="14"/>
      <c r="MEY1016" s="14"/>
      <c r="MEZ1016" s="14"/>
      <c r="MFA1016" s="14"/>
      <c r="MFB1016" s="14"/>
      <c r="MFC1016" s="14"/>
      <c r="MFD1016" s="14"/>
      <c r="MFE1016" s="14"/>
      <c r="MFF1016" s="14"/>
      <c r="MFG1016" s="14"/>
      <c r="MFH1016" s="14"/>
      <c r="MFI1016" s="14"/>
      <c r="MFJ1016" s="14"/>
      <c r="MFK1016" s="14"/>
      <c r="MFL1016" s="14"/>
      <c r="MFM1016" s="14"/>
      <c r="MFN1016" s="14"/>
      <c r="MFO1016" s="14"/>
      <c r="MFP1016" s="14"/>
      <c r="MFQ1016" s="14"/>
      <c r="MFR1016" s="14"/>
      <c r="MFS1016" s="14"/>
      <c r="MFT1016" s="14"/>
      <c r="MFU1016" s="14"/>
      <c r="MFV1016" s="14"/>
      <c r="MFW1016" s="14"/>
      <c r="MFX1016" s="14"/>
      <c r="MFY1016" s="14"/>
      <c r="MFZ1016" s="14"/>
      <c r="MGA1016" s="14"/>
      <c r="MGB1016" s="14"/>
      <c r="MGC1016" s="14"/>
      <c r="MGD1016" s="14"/>
      <c r="MGE1016" s="14"/>
      <c r="MGF1016" s="14"/>
      <c r="MGG1016" s="14"/>
      <c r="MGH1016" s="14"/>
      <c r="MGI1016" s="14"/>
      <c r="MGJ1016" s="14"/>
      <c r="MGK1016" s="14"/>
      <c r="MGL1016" s="14"/>
      <c r="MGM1016" s="14"/>
      <c r="MGN1016" s="14"/>
      <c r="MGO1016" s="14"/>
      <c r="MGP1016" s="14"/>
      <c r="MGQ1016" s="14"/>
      <c r="MGR1016" s="14"/>
      <c r="MGS1016" s="14"/>
      <c r="MGT1016" s="14"/>
      <c r="MGU1016" s="14"/>
      <c r="MGV1016" s="14"/>
      <c r="MGW1016" s="14"/>
      <c r="MGX1016" s="14"/>
      <c r="MGY1016" s="14"/>
      <c r="MGZ1016" s="14"/>
      <c r="MHA1016" s="14"/>
      <c r="MHB1016" s="14"/>
      <c r="MHC1016" s="14"/>
      <c r="MHD1016" s="14"/>
      <c r="MHE1016" s="14"/>
      <c r="MHF1016" s="14"/>
      <c r="MHG1016" s="14"/>
      <c r="MHH1016" s="14"/>
      <c r="MHI1016" s="14"/>
      <c r="MHJ1016" s="14"/>
      <c r="MHK1016" s="14"/>
      <c r="MHL1016" s="14"/>
      <c r="MHM1016" s="14"/>
      <c r="MHN1016" s="14"/>
      <c r="MHO1016" s="14"/>
      <c r="MHP1016" s="14"/>
      <c r="MHQ1016" s="14"/>
      <c r="MHR1016" s="14"/>
      <c r="MHS1016" s="14"/>
      <c r="MHT1016" s="14"/>
      <c r="MHU1016" s="14"/>
      <c r="MHV1016" s="14"/>
      <c r="MHW1016" s="14"/>
      <c r="MHX1016" s="14"/>
      <c r="MHY1016" s="14"/>
      <c r="MHZ1016" s="14"/>
      <c r="MIA1016" s="14"/>
      <c r="MIB1016" s="14"/>
      <c r="MIC1016" s="14"/>
      <c r="MID1016" s="14"/>
      <c r="MIE1016" s="14"/>
      <c r="MIF1016" s="14"/>
      <c r="MIG1016" s="14"/>
      <c r="MIH1016" s="14"/>
      <c r="MII1016" s="14"/>
      <c r="MIJ1016" s="14"/>
      <c r="MIK1016" s="14"/>
      <c r="MIL1016" s="14"/>
      <c r="MIM1016" s="14"/>
      <c r="MIN1016" s="14"/>
      <c r="MIO1016" s="14"/>
      <c r="MIP1016" s="14"/>
      <c r="MIQ1016" s="14"/>
      <c r="MIR1016" s="14"/>
      <c r="MIS1016" s="14"/>
      <c r="MIT1016" s="14"/>
      <c r="MIU1016" s="14"/>
      <c r="MIV1016" s="14"/>
      <c r="MIW1016" s="14"/>
      <c r="MIX1016" s="14"/>
      <c r="MIY1016" s="14"/>
      <c r="MIZ1016" s="14"/>
      <c r="MJA1016" s="14"/>
      <c r="MJB1016" s="14"/>
      <c r="MJC1016" s="14"/>
      <c r="MJD1016" s="14"/>
      <c r="MJE1016" s="14"/>
      <c r="MJF1016" s="14"/>
      <c r="MJG1016" s="14"/>
      <c r="MJH1016" s="14"/>
      <c r="MJI1016" s="14"/>
      <c r="MJJ1016" s="14"/>
      <c r="MJK1016" s="14"/>
      <c r="MJL1016" s="14"/>
      <c r="MJM1016" s="14"/>
      <c r="MJN1016" s="14"/>
      <c r="MJO1016" s="14"/>
      <c r="MJP1016" s="14"/>
      <c r="MJQ1016" s="14"/>
      <c r="MJR1016" s="14"/>
      <c r="MJS1016" s="14"/>
      <c r="MJT1016" s="14"/>
      <c r="MJU1016" s="14"/>
      <c r="MJV1016" s="14"/>
      <c r="MJW1016" s="14"/>
      <c r="MJX1016" s="14"/>
      <c r="MJY1016" s="14"/>
      <c r="MJZ1016" s="14"/>
      <c r="MKA1016" s="14"/>
      <c r="MKB1016" s="14"/>
      <c r="MKC1016" s="14"/>
      <c r="MKD1016" s="14"/>
      <c r="MKE1016" s="14"/>
      <c r="MKF1016" s="14"/>
      <c r="MKG1016" s="14"/>
      <c r="MKH1016" s="14"/>
      <c r="MKI1016" s="14"/>
      <c r="MKJ1016" s="14"/>
      <c r="MKK1016" s="14"/>
      <c r="MKL1016" s="14"/>
      <c r="MKM1016" s="14"/>
      <c r="MKN1016" s="14"/>
      <c r="MKO1016" s="14"/>
      <c r="MKP1016" s="14"/>
      <c r="MKQ1016" s="14"/>
      <c r="MKR1016" s="14"/>
      <c r="MKS1016" s="14"/>
      <c r="MKT1016" s="14"/>
      <c r="MKU1016" s="14"/>
      <c r="MKV1016" s="14"/>
      <c r="MKW1016" s="14"/>
      <c r="MKX1016" s="14"/>
      <c r="MKY1016" s="14"/>
      <c r="MKZ1016" s="14"/>
      <c r="MLA1016" s="14"/>
      <c r="MLB1016" s="14"/>
      <c r="MLC1016" s="14"/>
      <c r="MLD1016" s="14"/>
      <c r="MLE1016" s="14"/>
      <c r="MLF1016" s="14"/>
      <c r="MLG1016" s="14"/>
      <c r="MLH1016" s="14"/>
      <c r="MLI1016" s="14"/>
      <c r="MLJ1016" s="14"/>
      <c r="MLK1016" s="14"/>
      <c r="MLL1016" s="14"/>
      <c r="MLM1016" s="14"/>
      <c r="MLN1016" s="14"/>
      <c r="MLO1016" s="14"/>
      <c r="MLP1016" s="14"/>
      <c r="MLQ1016" s="14"/>
      <c r="MLR1016" s="14"/>
      <c r="MLS1016" s="14"/>
      <c r="MLT1016" s="14"/>
      <c r="MLU1016" s="14"/>
      <c r="MLV1016" s="14"/>
      <c r="MLW1016" s="14"/>
      <c r="MLX1016" s="14"/>
      <c r="MLY1016" s="14"/>
      <c r="MLZ1016" s="14"/>
      <c r="MMA1016" s="14"/>
      <c r="MMB1016" s="14"/>
      <c r="MMC1016" s="14"/>
      <c r="MMD1016" s="14"/>
      <c r="MME1016" s="14"/>
      <c r="MMF1016" s="14"/>
      <c r="MMG1016" s="14"/>
      <c r="MMH1016" s="14"/>
      <c r="MMI1016" s="14"/>
      <c r="MMJ1016" s="14"/>
      <c r="MMK1016" s="14"/>
      <c r="MML1016" s="14"/>
      <c r="MMM1016" s="14"/>
      <c r="MMN1016" s="14"/>
      <c r="MMO1016" s="14"/>
      <c r="MMP1016" s="14"/>
      <c r="MMQ1016" s="14"/>
      <c r="MMR1016" s="14"/>
      <c r="MMS1016" s="14"/>
      <c r="MMT1016" s="14"/>
      <c r="MMU1016" s="14"/>
      <c r="MMV1016" s="14"/>
      <c r="MMW1016" s="14"/>
      <c r="MMX1016" s="14"/>
      <c r="MMY1016" s="14"/>
      <c r="MMZ1016" s="14"/>
      <c r="MNA1016" s="14"/>
      <c r="MNB1016" s="14"/>
      <c r="MNC1016" s="14"/>
      <c r="MND1016" s="14"/>
      <c r="MNE1016" s="14"/>
      <c r="MNF1016" s="14"/>
      <c r="MNG1016" s="14"/>
      <c r="MNH1016" s="14"/>
      <c r="MNI1016" s="14"/>
      <c r="MNJ1016" s="14"/>
      <c r="MNK1016" s="14"/>
      <c r="MNL1016" s="14"/>
      <c r="MNM1016" s="14"/>
      <c r="MNN1016" s="14"/>
      <c r="MNO1016" s="14"/>
      <c r="MNP1016" s="14"/>
      <c r="MNQ1016" s="14"/>
      <c r="MNR1016" s="14"/>
      <c r="MNS1016" s="14"/>
      <c r="MNT1016" s="14"/>
      <c r="MNU1016" s="14"/>
      <c r="MNV1016" s="14"/>
      <c r="MNW1016" s="14"/>
      <c r="MNX1016" s="14"/>
      <c r="MNY1016" s="14"/>
      <c r="MNZ1016" s="14"/>
      <c r="MOA1016" s="14"/>
      <c r="MOB1016" s="14"/>
      <c r="MOC1016" s="14"/>
      <c r="MOD1016" s="14"/>
      <c r="MOE1016" s="14"/>
      <c r="MOF1016" s="14"/>
      <c r="MOG1016" s="14"/>
      <c r="MOH1016" s="14"/>
      <c r="MOI1016" s="14"/>
      <c r="MOJ1016" s="14"/>
      <c r="MOK1016" s="14"/>
      <c r="MOL1016" s="14"/>
      <c r="MOM1016" s="14"/>
      <c r="MON1016" s="14"/>
      <c r="MOO1016" s="14"/>
      <c r="MOP1016" s="14"/>
      <c r="MOQ1016" s="14"/>
      <c r="MOR1016" s="14"/>
      <c r="MOS1016" s="14"/>
      <c r="MOT1016" s="14"/>
      <c r="MOU1016" s="14"/>
      <c r="MOV1016" s="14"/>
      <c r="MOW1016" s="14"/>
      <c r="MOX1016" s="14"/>
      <c r="MOY1016" s="14"/>
      <c r="MOZ1016" s="14"/>
      <c r="MPA1016" s="14"/>
      <c r="MPB1016" s="14"/>
      <c r="MPC1016" s="14"/>
      <c r="MPD1016" s="14"/>
      <c r="MPE1016" s="14"/>
      <c r="MPF1016" s="14"/>
      <c r="MPG1016" s="14"/>
      <c r="MPH1016" s="14"/>
      <c r="MPI1016" s="14"/>
      <c r="MPJ1016" s="14"/>
      <c r="MPK1016" s="14"/>
      <c r="MPL1016" s="14"/>
      <c r="MPM1016" s="14"/>
      <c r="MPN1016" s="14"/>
      <c r="MPO1016" s="14"/>
      <c r="MPP1016" s="14"/>
      <c r="MPQ1016" s="14"/>
      <c r="MPR1016" s="14"/>
      <c r="MPS1016" s="14"/>
      <c r="MPT1016" s="14"/>
      <c r="MPU1016" s="14"/>
      <c r="MPV1016" s="14"/>
      <c r="MPW1016" s="14"/>
      <c r="MPX1016" s="14"/>
      <c r="MPY1016" s="14"/>
      <c r="MPZ1016" s="14"/>
      <c r="MQA1016" s="14"/>
      <c r="MQB1016" s="14"/>
      <c r="MQC1016" s="14"/>
      <c r="MQD1016" s="14"/>
      <c r="MQE1016" s="14"/>
      <c r="MQF1016" s="14"/>
      <c r="MQG1016" s="14"/>
      <c r="MQH1016" s="14"/>
      <c r="MQI1016" s="14"/>
      <c r="MQJ1016" s="14"/>
      <c r="MQK1016" s="14"/>
      <c r="MQL1016" s="14"/>
      <c r="MQM1016" s="14"/>
      <c r="MQN1016" s="14"/>
      <c r="MQO1016" s="14"/>
      <c r="MQP1016" s="14"/>
      <c r="MQQ1016" s="14"/>
      <c r="MQR1016" s="14"/>
      <c r="MQS1016" s="14"/>
      <c r="MQT1016" s="14"/>
      <c r="MQU1016" s="14"/>
      <c r="MQV1016" s="14"/>
      <c r="MQW1016" s="14"/>
      <c r="MQX1016" s="14"/>
      <c r="MQY1016" s="14"/>
      <c r="MQZ1016" s="14"/>
      <c r="MRA1016" s="14"/>
      <c r="MRB1016" s="14"/>
      <c r="MRC1016" s="14"/>
      <c r="MRD1016" s="14"/>
      <c r="MRE1016" s="14"/>
      <c r="MRF1016" s="14"/>
      <c r="MRG1016" s="14"/>
      <c r="MRH1016" s="14"/>
      <c r="MRI1016" s="14"/>
      <c r="MRJ1016" s="14"/>
      <c r="MRK1016" s="14"/>
      <c r="MRL1016" s="14"/>
      <c r="MRM1016" s="14"/>
      <c r="MRN1016" s="14"/>
      <c r="MRO1016" s="14"/>
      <c r="MRP1016" s="14"/>
      <c r="MRQ1016" s="14"/>
      <c r="MRR1016" s="14"/>
      <c r="MRS1016" s="14"/>
      <c r="MRT1016" s="14"/>
      <c r="MRU1016" s="14"/>
      <c r="MRV1016" s="14"/>
      <c r="MRW1016" s="14"/>
      <c r="MRX1016" s="14"/>
      <c r="MRY1016" s="14"/>
      <c r="MRZ1016" s="14"/>
      <c r="MSA1016" s="14"/>
      <c r="MSB1016" s="14"/>
      <c r="MSC1016" s="14"/>
      <c r="MSD1016" s="14"/>
      <c r="MSE1016" s="14"/>
      <c r="MSF1016" s="14"/>
      <c r="MSG1016" s="14"/>
      <c r="MSH1016" s="14"/>
      <c r="MSI1016" s="14"/>
      <c r="MSJ1016" s="14"/>
      <c r="MSK1016" s="14"/>
      <c r="MSL1016" s="14"/>
      <c r="MSM1016" s="14"/>
      <c r="MSN1016" s="14"/>
      <c r="MSO1016" s="14"/>
      <c r="MSP1016" s="14"/>
      <c r="MSQ1016" s="14"/>
      <c r="MSR1016" s="14"/>
      <c r="MSS1016" s="14"/>
      <c r="MST1016" s="14"/>
      <c r="MSU1016" s="14"/>
      <c r="MSV1016" s="14"/>
      <c r="MSW1016" s="14"/>
      <c r="MSX1016" s="14"/>
      <c r="MSY1016" s="14"/>
      <c r="MSZ1016" s="14"/>
      <c r="MTA1016" s="14"/>
      <c r="MTB1016" s="14"/>
      <c r="MTC1016" s="14"/>
      <c r="MTD1016" s="14"/>
      <c r="MTE1016" s="14"/>
      <c r="MTF1016" s="14"/>
      <c r="MTG1016" s="14"/>
      <c r="MTH1016" s="14"/>
      <c r="MTI1016" s="14"/>
      <c r="MTJ1016" s="14"/>
      <c r="MTK1016" s="14"/>
      <c r="MTL1016" s="14"/>
      <c r="MTM1016" s="14"/>
      <c r="MTN1016" s="14"/>
      <c r="MTO1016" s="14"/>
      <c r="MTP1016" s="14"/>
      <c r="MTQ1016" s="14"/>
      <c r="MTR1016" s="14"/>
      <c r="MTS1016" s="14"/>
      <c r="MTT1016" s="14"/>
      <c r="MTU1016" s="14"/>
      <c r="MTV1016" s="14"/>
      <c r="MTW1016" s="14"/>
      <c r="MTX1016" s="14"/>
      <c r="MTY1016" s="14"/>
      <c r="MTZ1016" s="14"/>
      <c r="MUA1016" s="14"/>
      <c r="MUB1016" s="14"/>
      <c r="MUC1016" s="14"/>
      <c r="MUD1016" s="14"/>
      <c r="MUE1016" s="14"/>
      <c r="MUF1016" s="14"/>
      <c r="MUG1016" s="14"/>
      <c r="MUH1016" s="14"/>
      <c r="MUI1016" s="14"/>
      <c r="MUJ1016" s="14"/>
      <c r="MUK1016" s="14"/>
      <c r="MUL1016" s="14"/>
      <c r="MUM1016" s="14"/>
      <c r="MUN1016" s="14"/>
      <c r="MUO1016" s="14"/>
      <c r="MUP1016" s="14"/>
      <c r="MUQ1016" s="14"/>
      <c r="MUR1016" s="14"/>
      <c r="MUS1016" s="14"/>
      <c r="MUT1016" s="14"/>
      <c r="MUU1016" s="14"/>
      <c r="MUV1016" s="14"/>
      <c r="MUW1016" s="14"/>
      <c r="MUX1016" s="14"/>
      <c r="MUY1016" s="14"/>
      <c r="MUZ1016" s="14"/>
      <c r="MVA1016" s="14"/>
      <c r="MVB1016" s="14"/>
      <c r="MVC1016" s="14"/>
      <c r="MVD1016" s="14"/>
      <c r="MVE1016" s="14"/>
      <c r="MVF1016" s="14"/>
      <c r="MVG1016" s="14"/>
      <c r="MVH1016" s="14"/>
      <c r="MVI1016" s="14"/>
      <c r="MVJ1016" s="14"/>
      <c r="MVK1016" s="14"/>
      <c r="MVL1016" s="14"/>
      <c r="MVM1016" s="14"/>
      <c r="MVN1016" s="14"/>
      <c r="MVO1016" s="14"/>
      <c r="MVP1016" s="14"/>
      <c r="MVQ1016" s="14"/>
      <c r="MVR1016" s="14"/>
      <c r="MVS1016" s="14"/>
      <c r="MVT1016" s="14"/>
      <c r="MVU1016" s="14"/>
      <c r="MVV1016" s="14"/>
      <c r="MVW1016" s="14"/>
      <c r="MVX1016" s="14"/>
      <c r="MVY1016" s="14"/>
      <c r="MVZ1016" s="14"/>
      <c r="MWA1016" s="14"/>
      <c r="MWB1016" s="14"/>
      <c r="MWC1016" s="14"/>
      <c r="MWD1016" s="14"/>
      <c r="MWE1016" s="14"/>
      <c r="MWF1016" s="14"/>
      <c r="MWG1016" s="14"/>
      <c r="MWH1016" s="14"/>
      <c r="MWI1016" s="14"/>
      <c r="MWJ1016" s="14"/>
      <c r="MWK1016" s="14"/>
      <c r="MWL1016" s="14"/>
      <c r="MWM1016" s="14"/>
      <c r="MWN1016" s="14"/>
      <c r="MWO1016" s="14"/>
      <c r="MWP1016" s="14"/>
      <c r="MWQ1016" s="14"/>
      <c r="MWR1016" s="14"/>
      <c r="MWS1016" s="14"/>
      <c r="MWT1016" s="14"/>
      <c r="MWU1016" s="14"/>
      <c r="MWV1016" s="14"/>
      <c r="MWW1016" s="14"/>
      <c r="MWX1016" s="14"/>
      <c r="MWY1016" s="14"/>
      <c r="MWZ1016" s="14"/>
      <c r="MXA1016" s="14"/>
      <c r="MXB1016" s="14"/>
      <c r="MXC1016" s="14"/>
      <c r="MXD1016" s="14"/>
      <c r="MXE1016" s="14"/>
      <c r="MXF1016" s="14"/>
      <c r="MXG1016" s="14"/>
      <c r="MXH1016" s="14"/>
      <c r="MXI1016" s="14"/>
      <c r="MXJ1016" s="14"/>
      <c r="MXK1016" s="14"/>
      <c r="MXL1016" s="14"/>
      <c r="MXM1016" s="14"/>
      <c r="MXN1016" s="14"/>
      <c r="MXO1016" s="14"/>
      <c r="MXP1016" s="14"/>
      <c r="MXQ1016" s="14"/>
      <c r="MXR1016" s="14"/>
      <c r="MXS1016" s="14"/>
      <c r="MXT1016" s="14"/>
      <c r="MXU1016" s="14"/>
      <c r="MXV1016" s="14"/>
      <c r="MXW1016" s="14"/>
      <c r="MXX1016" s="14"/>
      <c r="MXY1016" s="14"/>
      <c r="MXZ1016" s="14"/>
      <c r="MYA1016" s="14"/>
      <c r="MYB1016" s="14"/>
      <c r="MYC1016" s="14"/>
      <c r="MYD1016" s="14"/>
      <c r="MYE1016" s="14"/>
      <c r="MYF1016" s="14"/>
      <c r="MYG1016" s="14"/>
      <c r="MYH1016" s="14"/>
      <c r="MYI1016" s="14"/>
      <c r="MYJ1016" s="14"/>
      <c r="MYK1016" s="14"/>
      <c r="MYL1016" s="14"/>
      <c r="MYM1016" s="14"/>
      <c r="MYN1016" s="14"/>
      <c r="MYO1016" s="14"/>
      <c r="MYP1016" s="14"/>
      <c r="MYQ1016" s="14"/>
      <c r="MYR1016" s="14"/>
      <c r="MYS1016" s="14"/>
      <c r="MYT1016" s="14"/>
      <c r="MYU1016" s="14"/>
      <c r="MYV1016" s="14"/>
      <c r="MYW1016" s="14"/>
      <c r="MYX1016" s="14"/>
      <c r="MYY1016" s="14"/>
      <c r="MYZ1016" s="14"/>
      <c r="MZA1016" s="14"/>
      <c r="MZB1016" s="14"/>
      <c r="MZC1016" s="14"/>
      <c r="MZD1016" s="14"/>
      <c r="MZE1016" s="14"/>
      <c r="MZF1016" s="14"/>
      <c r="MZG1016" s="14"/>
      <c r="MZH1016" s="14"/>
      <c r="MZI1016" s="14"/>
      <c r="MZJ1016" s="14"/>
      <c r="MZK1016" s="14"/>
      <c r="MZL1016" s="14"/>
      <c r="MZM1016" s="14"/>
      <c r="MZN1016" s="14"/>
      <c r="MZO1016" s="14"/>
      <c r="MZP1016" s="14"/>
      <c r="MZQ1016" s="14"/>
      <c r="MZR1016" s="14"/>
      <c r="MZS1016" s="14"/>
      <c r="MZT1016" s="14"/>
      <c r="MZU1016" s="14"/>
      <c r="MZV1016" s="14"/>
      <c r="MZW1016" s="14"/>
      <c r="MZX1016" s="14"/>
      <c r="MZY1016" s="14"/>
      <c r="MZZ1016" s="14"/>
      <c r="NAA1016" s="14"/>
      <c r="NAB1016" s="14"/>
      <c r="NAC1016" s="14"/>
      <c r="NAD1016" s="14"/>
      <c r="NAE1016" s="14"/>
      <c r="NAF1016" s="14"/>
      <c r="NAG1016" s="14"/>
      <c r="NAH1016" s="14"/>
      <c r="NAI1016" s="14"/>
      <c r="NAJ1016" s="14"/>
      <c r="NAK1016" s="14"/>
      <c r="NAL1016" s="14"/>
      <c r="NAM1016" s="14"/>
      <c r="NAN1016" s="14"/>
      <c r="NAO1016" s="14"/>
      <c r="NAP1016" s="14"/>
      <c r="NAQ1016" s="14"/>
      <c r="NAR1016" s="14"/>
      <c r="NAS1016" s="14"/>
      <c r="NAT1016" s="14"/>
      <c r="NAU1016" s="14"/>
      <c r="NAV1016" s="14"/>
      <c r="NAW1016" s="14"/>
      <c r="NAX1016" s="14"/>
      <c r="NAY1016" s="14"/>
      <c r="NAZ1016" s="14"/>
      <c r="NBA1016" s="14"/>
      <c r="NBB1016" s="14"/>
      <c r="NBC1016" s="14"/>
      <c r="NBD1016" s="14"/>
      <c r="NBE1016" s="14"/>
      <c r="NBF1016" s="14"/>
      <c r="NBG1016" s="14"/>
      <c r="NBH1016" s="14"/>
      <c r="NBI1016" s="14"/>
      <c r="NBJ1016" s="14"/>
      <c r="NBK1016" s="14"/>
      <c r="NBL1016" s="14"/>
      <c r="NBM1016" s="14"/>
      <c r="NBN1016" s="14"/>
      <c r="NBO1016" s="14"/>
      <c r="NBP1016" s="14"/>
      <c r="NBQ1016" s="14"/>
      <c r="NBR1016" s="14"/>
      <c r="NBS1016" s="14"/>
      <c r="NBT1016" s="14"/>
      <c r="NBU1016" s="14"/>
      <c r="NBV1016" s="14"/>
      <c r="NBW1016" s="14"/>
      <c r="NBX1016" s="14"/>
      <c r="NBY1016" s="14"/>
      <c r="NBZ1016" s="14"/>
      <c r="NCA1016" s="14"/>
      <c r="NCB1016" s="14"/>
      <c r="NCC1016" s="14"/>
      <c r="NCD1016" s="14"/>
      <c r="NCE1016" s="14"/>
      <c r="NCF1016" s="14"/>
      <c r="NCG1016" s="14"/>
      <c r="NCH1016" s="14"/>
      <c r="NCI1016" s="14"/>
      <c r="NCJ1016" s="14"/>
      <c r="NCK1016" s="14"/>
      <c r="NCL1016" s="14"/>
      <c r="NCM1016" s="14"/>
      <c r="NCN1016" s="14"/>
      <c r="NCO1016" s="14"/>
      <c r="NCP1016" s="14"/>
      <c r="NCQ1016" s="14"/>
      <c r="NCR1016" s="14"/>
      <c r="NCS1016" s="14"/>
      <c r="NCT1016" s="14"/>
      <c r="NCU1016" s="14"/>
      <c r="NCV1016" s="14"/>
      <c r="NCW1016" s="14"/>
      <c r="NCX1016" s="14"/>
      <c r="NCY1016" s="14"/>
      <c r="NCZ1016" s="14"/>
      <c r="NDA1016" s="14"/>
      <c r="NDB1016" s="14"/>
      <c r="NDC1016" s="14"/>
      <c r="NDD1016" s="14"/>
      <c r="NDE1016" s="14"/>
      <c r="NDF1016" s="14"/>
      <c r="NDG1016" s="14"/>
      <c r="NDH1016" s="14"/>
      <c r="NDI1016" s="14"/>
      <c r="NDJ1016" s="14"/>
      <c r="NDK1016" s="14"/>
      <c r="NDL1016" s="14"/>
      <c r="NDM1016" s="14"/>
      <c r="NDN1016" s="14"/>
      <c r="NDO1016" s="14"/>
      <c r="NDP1016" s="14"/>
      <c r="NDQ1016" s="14"/>
      <c r="NDR1016" s="14"/>
      <c r="NDS1016" s="14"/>
      <c r="NDT1016" s="14"/>
      <c r="NDU1016" s="14"/>
      <c r="NDV1016" s="14"/>
      <c r="NDW1016" s="14"/>
      <c r="NDX1016" s="14"/>
      <c r="NDY1016" s="14"/>
      <c r="NDZ1016" s="14"/>
      <c r="NEA1016" s="14"/>
      <c r="NEB1016" s="14"/>
      <c r="NEC1016" s="14"/>
      <c r="NED1016" s="14"/>
      <c r="NEE1016" s="14"/>
      <c r="NEF1016" s="14"/>
      <c r="NEG1016" s="14"/>
      <c r="NEH1016" s="14"/>
      <c r="NEI1016" s="14"/>
      <c r="NEJ1016" s="14"/>
      <c r="NEK1016" s="14"/>
      <c r="NEL1016" s="14"/>
      <c r="NEM1016" s="14"/>
      <c r="NEN1016" s="14"/>
      <c r="NEO1016" s="14"/>
      <c r="NEP1016" s="14"/>
      <c r="NEQ1016" s="14"/>
      <c r="NER1016" s="14"/>
      <c r="NES1016" s="14"/>
      <c r="NET1016" s="14"/>
      <c r="NEU1016" s="14"/>
      <c r="NEV1016" s="14"/>
      <c r="NEW1016" s="14"/>
      <c r="NEX1016" s="14"/>
      <c r="NEY1016" s="14"/>
      <c r="NEZ1016" s="14"/>
      <c r="NFA1016" s="14"/>
      <c r="NFB1016" s="14"/>
      <c r="NFC1016" s="14"/>
      <c r="NFD1016" s="14"/>
      <c r="NFE1016" s="14"/>
      <c r="NFF1016" s="14"/>
      <c r="NFG1016" s="14"/>
      <c r="NFH1016" s="14"/>
      <c r="NFI1016" s="14"/>
      <c r="NFJ1016" s="14"/>
      <c r="NFK1016" s="14"/>
      <c r="NFL1016" s="14"/>
      <c r="NFM1016" s="14"/>
      <c r="NFN1016" s="14"/>
      <c r="NFO1016" s="14"/>
      <c r="NFP1016" s="14"/>
      <c r="NFQ1016" s="14"/>
      <c r="NFR1016" s="14"/>
      <c r="NFS1016" s="14"/>
      <c r="NFT1016" s="14"/>
      <c r="NFU1016" s="14"/>
      <c r="NFV1016" s="14"/>
      <c r="NFW1016" s="14"/>
      <c r="NFX1016" s="14"/>
      <c r="NFY1016" s="14"/>
      <c r="NFZ1016" s="14"/>
      <c r="NGA1016" s="14"/>
      <c r="NGB1016" s="14"/>
      <c r="NGC1016" s="14"/>
      <c r="NGD1016" s="14"/>
      <c r="NGE1016" s="14"/>
      <c r="NGF1016" s="14"/>
      <c r="NGG1016" s="14"/>
      <c r="NGH1016" s="14"/>
      <c r="NGI1016" s="14"/>
      <c r="NGJ1016" s="14"/>
      <c r="NGK1016" s="14"/>
      <c r="NGL1016" s="14"/>
      <c r="NGM1016" s="14"/>
      <c r="NGN1016" s="14"/>
      <c r="NGO1016" s="14"/>
      <c r="NGP1016" s="14"/>
      <c r="NGQ1016" s="14"/>
      <c r="NGR1016" s="14"/>
      <c r="NGS1016" s="14"/>
      <c r="NGT1016" s="14"/>
      <c r="NGU1016" s="14"/>
      <c r="NGV1016" s="14"/>
      <c r="NGW1016" s="14"/>
      <c r="NGX1016" s="14"/>
      <c r="NGY1016" s="14"/>
      <c r="NGZ1016" s="14"/>
      <c r="NHA1016" s="14"/>
      <c r="NHB1016" s="14"/>
      <c r="NHC1016" s="14"/>
      <c r="NHD1016" s="14"/>
      <c r="NHE1016" s="14"/>
      <c r="NHF1016" s="14"/>
      <c r="NHG1016" s="14"/>
      <c r="NHH1016" s="14"/>
      <c r="NHI1016" s="14"/>
      <c r="NHJ1016" s="14"/>
      <c r="NHK1016" s="14"/>
      <c r="NHL1016" s="14"/>
      <c r="NHM1016" s="14"/>
      <c r="NHN1016" s="14"/>
      <c r="NHO1016" s="14"/>
      <c r="NHP1016" s="14"/>
      <c r="NHQ1016" s="14"/>
      <c r="NHR1016" s="14"/>
      <c r="NHS1016" s="14"/>
      <c r="NHT1016" s="14"/>
      <c r="NHU1016" s="14"/>
      <c r="NHV1016" s="14"/>
      <c r="NHW1016" s="14"/>
      <c r="NHX1016" s="14"/>
      <c r="NHY1016" s="14"/>
      <c r="NHZ1016" s="14"/>
      <c r="NIA1016" s="14"/>
      <c r="NIB1016" s="14"/>
      <c r="NIC1016" s="14"/>
      <c r="NID1016" s="14"/>
      <c r="NIE1016" s="14"/>
      <c r="NIF1016" s="14"/>
      <c r="NIG1016" s="14"/>
      <c r="NIH1016" s="14"/>
      <c r="NII1016" s="14"/>
      <c r="NIJ1016" s="14"/>
      <c r="NIK1016" s="14"/>
      <c r="NIL1016" s="14"/>
      <c r="NIM1016" s="14"/>
      <c r="NIN1016" s="14"/>
      <c r="NIO1016" s="14"/>
      <c r="NIP1016" s="14"/>
      <c r="NIQ1016" s="14"/>
      <c r="NIR1016" s="14"/>
      <c r="NIS1016" s="14"/>
      <c r="NIT1016" s="14"/>
      <c r="NIU1016" s="14"/>
      <c r="NIV1016" s="14"/>
      <c r="NIW1016" s="14"/>
      <c r="NIX1016" s="14"/>
      <c r="NIY1016" s="14"/>
      <c r="NIZ1016" s="14"/>
      <c r="NJA1016" s="14"/>
      <c r="NJB1016" s="14"/>
      <c r="NJC1016" s="14"/>
      <c r="NJD1016" s="14"/>
      <c r="NJE1016" s="14"/>
      <c r="NJF1016" s="14"/>
      <c r="NJG1016" s="14"/>
      <c r="NJH1016" s="14"/>
      <c r="NJI1016" s="14"/>
      <c r="NJJ1016" s="14"/>
      <c r="NJK1016" s="14"/>
      <c r="NJL1016" s="14"/>
      <c r="NJM1016" s="14"/>
      <c r="NJN1016" s="14"/>
      <c r="NJO1016" s="14"/>
      <c r="NJP1016" s="14"/>
      <c r="NJQ1016" s="14"/>
      <c r="NJR1016" s="14"/>
      <c r="NJS1016" s="14"/>
      <c r="NJT1016" s="14"/>
      <c r="NJU1016" s="14"/>
      <c r="NJV1016" s="14"/>
      <c r="NJW1016" s="14"/>
      <c r="NJX1016" s="14"/>
      <c r="NJY1016" s="14"/>
      <c r="NJZ1016" s="14"/>
      <c r="NKA1016" s="14"/>
      <c r="NKB1016" s="14"/>
      <c r="NKC1016" s="14"/>
      <c r="NKD1016" s="14"/>
      <c r="NKE1016" s="14"/>
      <c r="NKF1016" s="14"/>
      <c r="NKG1016" s="14"/>
      <c r="NKH1016" s="14"/>
      <c r="NKI1016" s="14"/>
      <c r="NKJ1016" s="14"/>
      <c r="NKK1016" s="14"/>
      <c r="NKL1016" s="14"/>
      <c r="NKM1016" s="14"/>
      <c r="NKN1016" s="14"/>
      <c r="NKO1016" s="14"/>
      <c r="NKP1016" s="14"/>
      <c r="NKQ1016" s="14"/>
      <c r="NKR1016" s="14"/>
      <c r="NKS1016" s="14"/>
      <c r="NKT1016" s="14"/>
      <c r="NKU1016" s="14"/>
      <c r="NKV1016" s="14"/>
      <c r="NKW1016" s="14"/>
      <c r="NKX1016" s="14"/>
      <c r="NKY1016" s="14"/>
      <c r="NKZ1016" s="14"/>
      <c r="NLA1016" s="14"/>
      <c r="NLB1016" s="14"/>
      <c r="NLC1016" s="14"/>
      <c r="NLD1016" s="14"/>
      <c r="NLE1016" s="14"/>
      <c r="NLF1016" s="14"/>
      <c r="NLG1016" s="14"/>
      <c r="NLH1016" s="14"/>
      <c r="NLI1016" s="14"/>
      <c r="NLJ1016" s="14"/>
      <c r="NLK1016" s="14"/>
      <c r="NLL1016" s="14"/>
      <c r="NLM1016" s="14"/>
      <c r="NLN1016" s="14"/>
      <c r="NLO1016" s="14"/>
      <c r="NLP1016" s="14"/>
      <c r="NLQ1016" s="14"/>
      <c r="NLR1016" s="14"/>
      <c r="NLS1016" s="14"/>
      <c r="NLT1016" s="14"/>
      <c r="NLU1016" s="14"/>
      <c r="NLV1016" s="14"/>
      <c r="NLW1016" s="14"/>
      <c r="NLX1016" s="14"/>
      <c r="NLY1016" s="14"/>
      <c r="NLZ1016" s="14"/>
      <c r="NMA1016" s="14"/>
      <c r="NMB1016" s="14"/>
      <c r="NMC1016" s="14"/>
      <c r="NMD1016" s="14"/>
      <c r="NME1016" s="14"/>
      <c r="NMF1016" s="14"/>
      <c r="NMG1016" s="14"/>
      <c r="NMH1016" s="14"/>
      <c r="NMI1016" s="14"/>
      <c r="NMJ1016" s="14"/>
      <c r="NMK1016" s="14"/>
      <c r="NML1016" s="14"/>
      <c r="NMM1016" s="14"/>
      <c r="NMN1016" s="14"/>
      <c r="NMO1016" s="14"/>
      <c r="NMP1016" s="14"/>
      <c r="NMQ1016" s="14"/>
      <c r="NMR1016" s="14"/>
      <c r="NMS1016" s="14"/>
      <c r="NMT1016" s="14"/>
      <c r="NMU1016" s="14"/>
      <c r="NMV1016" s="14"/>
      <c r="NMW1016" s="14"/>
      <c r="NMX1016" s="14"/>
      <c r="NMY1016" s="14"/>
      <c r="NMZ1016" s="14"/>
      <c r="NNA1016" s="14"/>
      <c r="NNB1016" s="14"/>
      <c r="NNC1016" s="14"/>
      <c r="NND1016" s="14"/>
      <c r="NNE1016" s="14"/>
      <c r="NNF1016" s="14"/>
      <c r="NNG1016" s="14"/>
      <c r="NNH1016" s="14"/>
      <c r="NNI1016" s="14"/>
      <c r="NNJ1016" s="14"/>
      <c r="NNK1016" s="14"/>
      <c r="NNL1016" s="14"/>
      <c r="NNM1016" s="14"/>
      <c r="NNN1016" s="14"/>
      <c r="NNO1016" s="14"/>
      <c r="NNP1016" s="14"/>
      <c r="NNQ1016" s="14"/>
      <c r="NNR1016" s="14"/>
      <c r="NNS1016" s="14"/>
      <c r="NNT1016" s="14"/>
      <c r="NNU1016" s="14"/>
      <c r="NNV1016" s="14"/>
      <c r="NNW1016" s="14"/>
      <c r="NNX1016" s="14"/>
      <c r="NNY1016" s="14"/>
      <c r="NNZ1016" s="14"/>
      <c r="NOA1016" s="14"/>
      <c r="NOB1016" s="14"/>
      <c r="NOC1016" s="14"/>
      <c r="NOD1016" s="14"/>
      <c r="NOE1016" s="14"/>
      <c r="NOF1016" s="14"/>
      <c r="NOG1016" s="14"/>
      <c r="NOH1016" s="14"/>
      <c r="NOI1016" s="14"/>
      <c r="NOJ1016" s="14"/>
      <c r="NOK1016" s="14"/>
      <c r="NOL1016" s="14"/>
      <c r="NOM1016" s="14"/>
      <c r="NON1016" s="14"/>
      <c r="NOO1016" s="14"/>
      <c r="NOP1016" s="14"/>
      <c r="NOQ1016" s="14"/>
      <c r="NOR1016" s="14"/>
      <c r="NOS1016" s="14"/>
      <c r="NOT1016" s="14"/>
      <c r="NOU1016" s="14"/>
      <c r="NOV1016" s="14"/>
      <c r="NOW1016" s="14"/>
      <c r="NOX1016" s="14"/>
      <c r="NOY1016" s="14"/>
      <c r="NOZ1016" s="14"/>
      <c r="NPA1016" s="14"/>
      <c r="NPB1016" s="14"/>
      <c r="NPC1016" s="14"/>
      <c r="NPD1016" s="14"/>
      <c r="NPE1016" s="14"/>
      <c r="NPF1016" s="14"/>
      <c r="NPG1016" s="14"/>
      <c r="NPH1016" s="14"/>
      <c r="NPI1016" s="14"/>
      <c r="NPJ1016" s="14"/>
      <c r="NPK1016" s="14"/>
      <c r="NPL1016" s="14"/>
      <c r="NPM1016" s="14"/>
      <c r="NPN1016" s="14"/>
      <c r="NPO1016" s="14"/>
      <c r="NPP1016" s="14"/>
      <c r="NPQ1016" s="14"/>
      <c r="NPR1016" s="14"/>
      <c r="NPS1016" s="14"/>
      <c r="NPT1016" s="14"/>
      <c r="NPU1016" s="14"/>
      <c r="NPV1016" s="14"/>
      <c r="NPW1016" s="14"/>
      <c r="NPX1016" s="14"/>
      <c r="NPY1016" s="14"/>
      <c r="NPZ1016" s="14"/>
      <c r="NQA1016" s="14"/>
      <c r="NQB1016" s="14"/>
      <c r="NQC1016" s="14"/>
      <c r="NQD1016" s="14"/>
      <c r="NQE1016" s="14"/>
      <c r="NQF1016" s="14"/>
      <c r="NQG1016" s="14"/>
      <c r="NQH1016" s="14"/>
      <c r="NQI1016" s="14"/>
      <c r="NQJ1016" s="14"/>
      <c r="NQK1016" s="14"/>
      <c r="NQL1016" s="14"/>
      <c r="NQM1016" s="14"/>
      <c r="NQN1016" s="14"/>
      <c r="NQO1016" s="14"/>
      <c r="NQP1016" s="14"/>
      <c r="NQQ1016" s="14"/>
      <c r="NQR1016" s="14"/>
      <c r="NQS1016" s="14"/>
      <c r="NQT1016" s="14"/>
      <c r="NQU1016" s="14"/>
      <c r="NQV1016" s="14"/>
      <c r="NQW1016" s="14"/>
      <c r="NQX1016" s="14"/>
      <c r="NQY1016" s="14"/>
      <c r="NQZ1016" s="14"/>
      <c r="NRA1016" s="14"/>
      <c r="NRB1016" s="14"/>
      <c r="NRC1016" s="14"/>
      <c r="NRD1016" s="14"/>
      <c r="NRE1016" s="14"/>
      <c r="NRF1016" s="14"/>
      <c r="NRG1016" s="14"/>
      <c r="NRH1016" s="14"/>
      <c r="NRI1016" s="14"/>
      <c r="NRJ1016" s="14"/>
      <c r="NRK1016" s="14"/>
      <c r="NRL1016" s="14"/>
      <c r="NRM1016" s="14"/>
      <c r="NRN1016" s="14"/>
      <c r="NRO1016" s="14"/>
      <c r="NRP1016" s="14"/>
      <c r="NRQ1016" s="14"/>
      <c r="NRR1016" s="14"/>
      <c r="NRS1016" s="14"/>
      <c r="NRT1016" s="14"/>
      <c r="NRU1016" s="14"/>
      <c r="NRV1016" s="14"/>
      <c r="NRW1016" s="14"/>
      <c r="NRX1016" s="14"/>
      <c r="NRY1016" s="14"/>
      <c r="NRZ1016" s="14"/>
      <c r="NSA1016" s="14"/>
      <c r="NSB1016" s="14"/>
      <c r="NSC1016" s="14"/>
      <c r="NSD1016" s="14"/>
      <c r="NSE1016" s="14"/>
      <c r="NSF1016" s="14"/>
      <c r="NSG1016" s="14"/>
      <c r="NSH1016" s="14"/>
      <c r="NSI1016" s="14"/>
      <c r="NSJ1016" s="14"/>
      <c r="NSK1016" s="14"/>
      <c r="NSL1016" s="14"/>
      <c r="NSM1016" s="14"/>
      <c r="NSN1016" s="14"/>
      <c r="NSO1016" s="14"/>
      <c r="NSP1016" s="14"/>
      <c r="NSQ1016" s="14"/>
      <c r="NSR1016" s="14"/>
      <c r="NSS1016" s="14"/>
      <c r="NST1016" s="14"/>
      <c r="NSU1016" s="14"/>
      <c r="NSV1016" s="14"/>
      <c r="NSW1016" s="14"/>
      <c r="NSX1016" s="14"/>
      <c r="NSY1016" s="14"/>
      <c r="NSZ1016" s="14"/>
      <c r="NTA1016" s="14"/>
      <c r="NTB1016" s="14"/>
      <c r="NTC1016" s="14"/>
      <c r="NTD1016" s="14"/>
      <c r="NTE1016" s="14"/>
      <c r="NTF1016" s="14"/>
      <c r="NTG1016" s="14"/>
      <c r="NTH1016" s="14"/>
      <c r="NTI1016" s="14"/>
      <c r="NTJ1016" s="14"/>
      <c r="NTK1016" s="14"/>
      <c r="NTL1016" s="14"/>
      <c r="NTM1016" s="14"/>
      <c r="NTN1016" s="14"/>
      <c r="NTO1016" s="14"/>
      <c r="NTP1016" s="14"/>
      <c r="NTQ1016" s="14"/>
      <c r="NTR1016" s="14"/>
      <c r="NTS1016" s="14"/>
      <c r="NTT1016" s="14"/>
      <c r="NTU1016" s="14"/>
      <c r="NTV1016" s="14"/>
      <c r="NTW1016" s="14"/>
      <c r="NTX1016" s="14"/>
      <c r="NTY1016" s="14"/>
      <c r="NTZ1016" s="14"/>
      <c r="NUA1016" s="14"/>
      <c r="NUB1016" s="14"/>
      <c r="NUC1016" s="14"/>
      <c r="NUD1016" s="14"/>
      <c r="NUE1016" s="14"/>
      <c r="NUF1016" s="14"/>
      <c r="NUG1016" s="14"/>
      <c r="NUH1016" s="14"/>
      <c r="NUI1016" s="14"/>
      <c r="NUJ1016" s="14"/>
      <c r="NUK1016" s="14"/>
      <c r="NUL1016" s="14"/>
      <c r="NUM1016" s="14"/>
      <c r="NUN1016" s="14"/>
      <c r="NUO1016" s="14"/>
      <c r="NUP1016" s="14"/>
      <c r="NUQ1016" s="14"/>
      <c r="NUR1016" s="14"/>
      <c r="NUS1016" s="14"/>
      <c r="NUT1016" s="14"/>
      <c r="NUU1016" s="14"/>
      <c r="NUV1016" s="14"/>
      <c r="NUW1016" s="14"/>
      <c r="NUX1016" s="14"/>
      <c r="NUY1016" s="14"/>
      <c r="NUZ1016" s="14"/>
      <c r="NVA1016" s="14"/>
      <c r="NVB1016" s="14"/>
      <c r="NVC1016" s="14"/>
      <c r="NVD1016" s="14"/>
      <c r="NVE1016" s="14"/>
      <c r="NVF1016" s="14"/>
      <c r="NVG1016" s="14"/>
      <c r="NVH1016" s="14"/>
      <c r="NVI1016" s="14"/>
      <c r="NVJ1016" s="14"/>
      <c r="NVK1016" s="14"/>
      <c r="NVL1016" s="14"/>
      <c r="NVM1016" s="14"/>
      <c r="NVN1016" s="14"/>
      <c r="NVO1016" s="14"/>
      <c r="NVP1016" s="14"/>
      <c r="NVQ1016" s="14"/>
      <c r="NVR1016" s="14"/>
      <c r="NVS1016" s="14"/>
      <c r="NVT1016" s="14"/>
      <c r="NVU1016" s="14"/>
      <c r="NVV1016" s="14"/>
      <c r="NVW1016" s="14"/>
      <c r="NVX1016" s="14"/>
      <c r="NVY1016" s="14"/>
      <c r="NVZ1016" s="14"/>
      <c r="NWA1016" s="14"/>
      <c r="NWB1016" s="14"/>
      <c r="NWC1016" s="14"/>
      <c r="NWD1016" s="14"/>
      <c r="NWE1016" s="14"/>
      <c r="NWF1016" s="14"/>
      <c r="NWG1016" s="14"/>
      <c r="NWH1016" s="14"/>
      <c r="NWI1016" s="14"/>
      <c r="NWJ1016" s="14"/>
      <c r="NWK1016" s="14"/>
      <c r="NWL1016" s="14"/>
      <c r="NWM1016" s="14"/>
      <c r="NWN1016" s="14"/>
      <c r="NWO1016" s="14"/>
      <c r="NWP1016" s="14"/>
      <c r="NWQ1016" s="14"/>
      <c r="NWR1016" s="14"/>
      <c r="NWS1016" s="14"/>
      <c r="NWT1016" s="14"/>
      <c r="NWU1016" s="14"/>
      <c r="NWV1016" s="14"/>
      <c r="NWW1016" s="14"/>
      <c r="NWX1016" s="14"/>
      <c r="NWY1016" s="14"/>
      <c r="NWZ1016" s="14"/>
      <c r="NXA1016" s="14"/>
      <c r="NXB1016" s="14"/>
      <c r="NXC1016" s="14"/>
      <c r="NXD1016" s="14"/>
      <c r="NXE1016" s="14"/>
      <c r="NXF1016" s="14"/>
      <c r="NXG1016" s="14"/>
      <c r="NXH1016" s="14"/>
      <c r="NXI1016" s="14"/>
      <c r="NXJ1016" s="14"/>
      <c r="NXK1016" s="14"/>
      <c r="NXL1016" s="14"/>
      <c r="NXM1016" s="14"/>
      <c r="NXN1016" s="14"/>
      <c r="NXO1016" s="14"/>
      <c r="NXP1016" s="14"/>
      <c r="NXQ1016" s="14"/>
      <c r="NXR1016" s="14"/>
      <c r="NXS1016" s="14"/>
      <c r="NXT1016" s="14"/>
      <c r="NXU1016" s="14"/>
      <c r="NXV1016" s="14"/>
      <c r="NXW1016" s="14"/>
      <c r="NXX1016" s="14"/>
      <c r="NXY1016" s="14"/>
      <c r="NXZ1016" s="14"/>
      <c r="NYA1016" s="14"/>
      <c r="NYB1016" s="14"/>
      <c r="NYC1016" s="14"/>
      <c r="NYD1016" s="14"/>
      <c r="NYE1016" s="14"/>
      <c r="NYF1016" s="14"/>
      <c r="NYG1016" s="14"/>
      <c r="NYH1016" s="14"/>
      <c r="NYI1016" s="14"/>
      <c r="NYJ1016" s="14"/>
      <c r="NYK1016" s="14"/>
      <c r="NYL1016" s="14"/>
      <c r="NYM1016" s="14"/>
      <c r="NYN1016" s="14"/>
      <c r="NYO1016" s="14"/>
      <c r="NYP1016" s="14"/>
      <c r="NYQ1016" s="14"/>
      <c r="NYR1016" s="14"/>
      <c r="NYS1016" s="14"/>
      <c r="NYT1016" s="14"/>
      <c r="NYU1016" s="14"/>
      <c r="NYV1016" s="14"/>
      <c r="NYW1016" s="14"/>
      <c r="NYX1016" s="14"/>
      <c r="NYY1016" s="14"/>
      <c r="NYZ1016" s="14"/>
      <c r="NZA1016" s="14"/>
      <c r="NZB1016" s="14"/>
      <c r="NZC1016" s="14"/>
      <c r="NZD1016" s="14"/>
      <c r="NZE1016" s="14"/>
      <c r="NZF1016" s="14"/>
      <c r="NZG1016" s="14"/>
      <c r="NZH1016" s="14"/>
      <c r="NZI1016" s="14"/>
      <c r="NZJ1016" s="14"/>
      <c r="NZK1016" s="14"/>
      <c r="NZL1016" s="14"/>
      <c r="NZM1016" s="14"/>
      <c r="NZN1016" s="14"/>
      <c r="NZO1016" s="14"/>
      <c r="NZP1016" s="14"/>
      <c r="NZQ1016" s="14"/>
      <c r="NZR1016" s="14"/>
      <c r="NZS1016" s="14"/>
      <c r="NZT1016" s="14"/>
      <c r="NZU1016" s="14"/>
      <c r="NZV1016" s="14"/>
      <c r="NZW1016" s="14"/>
      <c r="NZX1016" s="14"/>
      <c r="NZY1016" s="14"/>
      <c r="NZZ1016" s="14"/>
      <c r="OAA1016" s="14"/>
      <c r="OAB1016" s="14"/>
      <c r="OAC1016" s="14"/>
      <c r="OAD1016" s="14"/>
      <c r="OAE1016" s="14"/>
      <c r="OAF1016" s="14"/>
      <c r="OAG1016" s="14"/>
      <c r="OAH1016" s="14"/>
      <c r="OAI1016" s="14"/>
      <c r="OAJ1016" s="14"/>
      <c r="OAK1016" s="14"/>
      <c r="OAL1016" s="14"/>
      <c r="OAM1016" s="14"/>
      <c r="OAN1016" s="14"/>
      <c r="OAO1016" s="14"/>
      <c r="OAP1016" s="14"/>
      <c r="OAQ1016" s="14"/>
      <c r="OAR1016" s="14"/>
      <c r="OAS1016" s="14"/>
      <c r="OAT1016" s="14"/>
      <c r="OAU1016" s="14"/>
      <c r="OAV1016" s="14"/>
      <c r="OAW1016" s="14"/>
      <c r="OAX1016" s="14"/>
      <c r="OAY1016" s="14"/>
      <c r="OAZ1016" s="14"/>
      <c r="OBA1016" s="14"/>
      <c r="OBB1016" s="14"/>
      <c r="OBC1016" s="14"/>
      <c r="OBD1016" s="14"/>
      <c r="OBE1016" s="14"/>
      <c r="OBF1016" s="14"/>
      <c r="OBG1016" s="14"/>
      <c r="OBH1016" s="14"/>
      <c r="OBI1016" s="14"/>
      <c r="OBJ1016" s="14"/>
      <c r="OBK1016" s="14"/>
      <c r="OBL1016" s="14"/>
      <c r="OBM1016" s="14"/>
      <c r="OBN1016" s="14"/>
      <c r="OBO1016" s="14"/>
      <c r="OBP1016" s="14"/>
      <c r="OBQ1016" s="14"/>
      <c r="OBR1016" s="14"/>
      <c r="OBS1016" s="14"/>
      <c r="OBT1016" s="14"/>
      <c r="OBU1016" s="14"/>
      <c r="OBV1016" s="14"/>
      <c r="OBW1016" s="14"/>
      <c r="OBX1016" s="14"/>
      <c r="OBY1016" s="14"/>
      <c r="OBZ1016" s="14"/>
      <c r="OCA1016" s="14"/>
      <c r="OCB1016" s="14"/>
      <c r="OCC1016" s="14"/>
      <c r="OCD1016" s="14"/>
      <c r="OCE1016" s="14"/>
      <c r="OCF1016" s="14"/>
      <c r="OCG1016" s="14"/>
      <c r="OCH1016" s="14"/>
      <c r="OCI1016" s="14"/>
      <c r="OCJ1016" s="14"/>
      <c r="OCK1016" s="14"/>
      <c r="OCL1016" s="14"/>
      <c r="OCM1016" s="14"/>
      <c r="OCN1016" s="14"/>
      <c r="OCO1016" s="14"/>
      <c r="OCP1016" s="14"/>
      <c r="OCQ1016" s="14"/>
      <c r="OCR1016" s="14"/>
      <c r="OCS1016" s="14"/>
      <c r="OCT1016" s="14"/>
      <c r="OCU1016" s="14"/>
      <c r="OCV1016" s="14"/>
      <c r="OCW1016" s="14"/>
      <c r="OCX1016" s="14"/>
      <c r="OCY1016" s="14"/>
      <c r="OCZ1016" s="14"/>
      <c r="ODA1016" s="14"/>
      <c r="ODB1016" s="14"/>
      <c r="ODC1016" s="14"/>
      <c r="ODD1016" s="14"/>
      <c r="ODE1016" s="14"/>
      <c r="ODF1016" s="14"/>
      <c r="ODG1016" s="14"/>
      <c r="ODH1016" s="14"/>
      <c r="ODI1016" s="14"/>
      <c r="ODJ1016" s="14"/>
      <c r="ODK1016" s="14"/>
      <c r="ODL1016" s="14"/>
      <c r="ODM1016" s="14"/>
      <c r="ODN1016" s="14"/>
      <c r="ODO1016" s="14"/>
      <c r="ODP1016" s="14"/>
      <c r="ODQ1016" s="14"/>
      <c r="ODR1016" s="14"/>
      <c r="ODS1016" s="14"/>
      <c r="ODT1016" s="14"/>
      <c r="ODU1016" s="14"/>
      <c r="ODV1016" s="14"/>
      <c r="ODW1016" s="14"/>
      <c r="ODX1016" s="14"/>
      <c r="ODY1016" s="14"/>
      <c r="ODZ1016" s="14"/>
      <c r="OEA1016" s="14"/>
      <c r="OEB1016" s="14"/>
      <c r="OEC1016" s="14"/>
      <c r="OED1016" s="14"/>
      <c r="OEE1016" s="14"/>
      <c r="OEF1016" s="14"/>
      <c r="OEG1016" s="14"/>
      <c r="OEH1016" s="14"/>
      <c r="OEI1016" s="14"/>
      <c r="OEJ1016" s="14"/>
      <c r="OEK1016" s="14"/>
      <c r="OEL1016" s="14"/>
      <c r="OEM1016" s="14"/>
      <c r="OEN1016" s="14"/>
      <c r="OEO1016" s="14"/>
      <c r="OEP1016" s="14"/>
      <c r="OEQ1016" s="14"/>
      <c r="OER1016" s="14"/>
      <c r="OES1016" s="14"/>
      <c r="OET1016" s="14"/>
      <c r="OEU1016" s="14"/>
      <c r="OEV1016" s="14"/>
      <c r="OEW1016" s="14"/>
      <c r="OEX1016" s="14"/>
      <c r="OEY1016" s="14"/>
      <c r="OEZ1016" s="14"/>
      <c r="OFA1016" s="14"/>
      <c r="OFB1016" s="14"/>
      <c r="OFC1016" s="14"/>
      <c r="OFD1016" s="14"/>
      <c r="OFE1016" s="14"/>
      <c r="OFF1016" s="14"/>
      <c r="OFG1016" s="14"/>
      <c r="OFH1016" s="14"/>
      <c r="OFI1016" s="14"/>
      <c r="OFJ1016" s="14"/>
      <c r="OFK1016" s="14"/>
      <c r="OFL1016" s="14"/>
      <c r="OFM1016" s="14"/>
      <c r="OFN1016" s="14"/>
      <c r="OFO1016" s="14"/>
      <c r="OFP1016" s="14"/>
      <c r="OFQ1016" s="14"/>
      <c r="OFR1016" s="14"/>
      <c r="OFS1016" s="14"/>
      <c r="OFT1016" s="14"/>
      <c r="OFU1016" s="14"/>
      <c r="OFV1016" s="14"/>
      <c r="OFW1016" s="14"/>
      <c r="OFX1016" s="14"/>
      <c r="OFY1016" s="14"/>
      <c r="OFZ1016" s="14"/>
      <c r="OGA1016" s="14"/>
      <c r="OGB1016" s="14"/>
      <c r="OGC1016" s="14"/>
      <c r="OGD1016" s="14"/>
      <c r="OGE1016" s="14"/>
      <c r="OGF1016" s="14"/>
      <c r="OGG1016" s="14"/>
      <c r="OGH1016" s="14"/>
      <c r="OGI1016" s="14"/>
      <c r="OGJ1016" s="14"/>
      <c r="OGK1016" s="14"/>
      <c r="OGL1016" s="14"/>
      <c r="OGM1016" s="14"/>
      <c r="OGN1016" s="14"/>
      <c r="OGO1016" s="14"/>
      <c r="OGP1016" s="14"/>
      <c r="OGQ1016" s="14"/>
      <c r="OGR1016" s="14"/>
      <c r="OGS1016" s="14"/>
      <c r="OGT1016" s="14"/>
      <c r="OGU1016" s="14"/>
      <c r="OGV1016" s="14"/>
      <c r="OGW1016" s="14"/>
      <c r="OGX1016" s="14"/>
      <c r="OGY1016" s="14"/>
      <c r="OGZ1016" s="14"/>
      <c r="OHA1016" s="14"/>
      <c r="OHB1016" s="14"/>
      <c r="OHC1016" s="14"/>
      <c r="OHD1016" s="14"/>
      <c r="OHE1016" s="14"/>
      <c r="OHF1016" s="14"/>
      <c r="OHG1016" s="14"/>
      <c r="OHH1016" s="14"/>
      <c r="OHI1016" s="14"/>
      <c r="OHJ1016" s="14"/>
      <c r="OHK1016" s="14"/>
      <c r="OHL1016" s="14"/>
      <c r="OHM1016" s="14"/>
      <c r="OHN1016" s="14"/>
      <c r="OHO1016" s="14"/>
      <c r="OHP1016" s="14"/>
      <c r="OHQ1016" s="14"/>
      <c r="OHR1016" s="14"/>
      <c r="OHS1016" s="14"/>
      <c r="OHT1016" s="14"/>
      <c r="OHU1016" s="14"/>
      <c r="OHV1016" s="14"/>
      <c r="OHW1016" s="14"/>
      <c r="OHX1016" s="14"/>
      <c r="OHY1016" s="14"/>
      <c r="OHZ1016" s="14"/>
      <c r="OIA1016" s="14"/>
      <c r="OIB1016" s="14"/>
      <c r="OIC1016" s="14"/>
      <c r="OID1016" s="14"/>
      <c r="OIE1016" s="14"/>
      <c r="OIF1016" s="14"/>
      <c r="OIG1016" s="14"/>
      <c r="OIH1016" s="14"/>
      <c r="OII1016" s="14"/>
      <c r="OIJ1016" s="14"/>
      <c r="OIK1016" s="14"/>
      <c r="OIL1016" s="14"/>
      <c r="OIM1016" s="14"/>
      <c r="OIN1016" s="14"/>
      <c r="OIO1016" s="14"/>
      <c r="OIP1016" s="14"/>
      <c r="OIQ1016" s="14"/>
      <c r="OIR1016" s="14"/>
      <c r="OIS1016" s="14"/>
      <c r="OIT1016" s="14"/>
      <c r="OIU1016" s="14"/>
      <c r="OIV1016" s="14"/>
      <c r="OIW1016" s="14"/>
      <c r="OIX1016" s="14"/>
      <c r="OIY1016" s="14"/>
      <c r="OIZ1016" s="14"/>
      <c r="OJA1016" s="14"/>
      <c r="OJB1016" s="14"/>
      <c r="OJC1016" s="14"/>
      <c r="OJD1016" s="14"/>
      <c r="OJE1016" s="14"/>
      <c r="OJF1016" s="14"/>
      <c r="OJG1016" s="14"/>
      <c r="OJH1016" s="14"/>
      <c r="OJI1016" s="14"/>
      <c r="OJJ1016" s="14"/>
      <c r="OJK1016" s="14"/>
      <c r="OJL1016" s="14"/>
      <c r="OJM1016" s="14"/>
      <c r="OJN1016" s="14"/>
      <c r="OJO1016" s="14"/>
      <c r="OJP1016" s="14"/>
      <c r="OJQ1016" s="14"/>
      <c r="OJR1016" s="14"/>
      <c r="OJS1016" s="14"/>
      <c r="OJT1016" s="14"/>
      <c r="OJU1016" s="14"/>
      <c r="OJV1016" s="14"/>
      <c r="OJW1016" s="14"/>
      <c r="OJX1016" s="14"/>
      <c r="OJY1016" s="14"/>
      <c r="OJZ1016" s="14"/>
      <c r="OKA1016" s="14"/>
      <c r="OKB1016" s="14"/>
      <c r="OKC1016" s="14"/>
      <c r="OKD1016" s="14"/>
      <c r="OKE1016" s="14"/>
      <c r="OKF1016" s="14"/>
      <c r="OKG1016" s="14"/>
      <c r="OKH1016" s="14"/>
      <c r="OKI1016" s="14"/>
      <c r="OKJ1016" s="14"/>
      <c r="OKK1016" s="14"/>
      <c r="OKL1016" s="14"/>
      <c r="OKM1016" s="14"/>
      <c r="OKN1016" s="14"/>
      <c r="OKO1016" s="14"/>
      <c r="OKP1016" s="14"/>
      <c r="OKQ1016" s="14"/>
      <c r="OKR1016" s="14"/>
      <c r="OKS1016" s="14"/>
      <c r="OKT1016" s="14"/>
      <c r="OKU1016" s="14"/>
      <c r="OKV1016" s="14"/>
      <c r="OKW1016" s="14"/>
      <c r="OKX1016" s="14"/>
      <c r="OKY1016" s="14"/>
      <c r="OKZ1016" s="14"/>
      <c r="OLA1016" s="14"/>
      <c r="OLB1016" s="14"/>
      <c r="OLC1016" s="14"/>
      <c r="OLD1016" s="14"/>
      <c r="OLE1016" s="14"/>
      <c r="OLF1016" s="14"/>
      <c r="OLG1016" s="14"/>
      <c r="OLH1016" s="14"/>
      <c r="OLI1016" s="14"/>
      <c r="OLJ1016" s="14"/>
      <c r="OLK1016" s="14"/>
      <c r="OLL1016" s="14"/>
      <c r="OLM1016" s="14"/>
      <c r="OLN1016" s="14"/>
      <c r="OLO1016" s="14"/>
      <c r="OLP1016" s="14"/>
      <c r="OLQ1016" s="14"/>
      <c r="OLR1016" s="14"/>
      <c r="OLS1016" s="14"/>
      <c r="OLT1016" s="14"/>
      <c r="OLU1016" s="14"/>
      <c r="OLV1016" s="14"/>
      <c r="OLW1016" s="14"/>
      <c r="OLX1016" s="14"/>
      <c r="OLY1016" s="14"/>
      <c r="OLZ1016" s="14"/>
      <c r="OMA1016" s="14"/>
      <c r="OMB1016" s="14"/>
      <c r="OMC1016" s="14"/>
      <c r="OMD1016" s="14"/>
      <c r="OME1016" s="14"/>
      <c r="OMF1016" s="14"/>
      <c r="OMG1016" s="14"/>
      <c r="OMH1016" s="14"/>
      <c r="OMI1016" s="14"/>
      <c r="OMJ1016" s="14"/>
      <c r="OMK1016" s="14"/>
      <c r="OML1016" s="14"/>
      <c r="OMM1016" s="14"/>
      <c r="OMN1016" s="14"/>
      <c r="OMO1016" s="14"/>
      <c r="OMP1016" s="14"/>
      <c r="OMQ1016" s="14"/>
      <c r="OMR1016" s="14"/>
      <c r="OMS1016" s="14"/>
      <c r="OMT1016" s="14"/>
      <c r="OMU1016" s="14"/>
      <c r="OMV1016" s="14"/>
      <c r="OMW1016" s="14"/>
      <c r="OMX1016" s="14"/>
      <c r="OMY1016" s="14"/>
      <c r="OMZ1016" s="14"/>
      <c r="ONA1016" s="14"/>
      <c r="ONB1016" s="14"/>
      <c r="ONC1016" s="14"/>
      <c r="OND1016" s="14"/>
      <c r="ONE1016" s="14"/>
      <c r="ONF1016" s="14"/>
      <c r="ONG1016" s="14"/>
      <c r="ONH1016" s="14"/>
      <c r="ONI1016" s="14"/>
      <c r="ONJ1016" s="14"/>
      <c r="ONK1016" s="14"/>
      <c r="ONL1016" s="14"/>
      <c r="ONM1016" s="14"/>
      <c r="ONN1016" s="14"/>
      <c r="ONO1016" s="14"/>
      <c r="ONP1016" s="14"/>
      <c r="ONQ1016" s="14"/>
      <c r="ONR1016" s="14"/>
      <c r="ONS1016" s="14"/>
      <c r="ONT1016" s="14"/>
      <c r="ONU1016" s="14"/>
      <c r="ONV1016" s="14"/>
      <c r="ONW1016" s="14"/>
      <c r="ONX1016" s="14"/>
      <c r="ONY1016" s="14"/>
      <c r="ONZ1016" s="14"/>
      <c r="OOA1016" s="14"/>
      <c r="OOB1016" s="14"/>
      <c r="OOC1016" s="14"/>
      <c r="OOD1016" s="14"/>
      <c r="OOE1016" s="14"/>
      <c r="OOF1016" s="14"/>
      <c r="OOG1016" s="14"/>
      <c r="OOH1016" s="14"/>
      <c r="OOI1016" s="14"/>
      <c r="OOJ1016" s="14"/>
      <c r="OOK1016" s="14"/>
      <c r="OOL1016" s="14"/>
      <c r="OOM1016" s="14"/>
      <c r="OON1016" s="14"/>
      <c r="OOO1016" s="14"/>
      <c r="OOP1016" s="14"/>
      <c r="OOQ1016" s="14"/>
      <c r="OOR1016" s="14"/>
      <c r="OOS1016" s="14"/>
      <c r="OOT1016" s="14"/>
      <c r="OOU1016" s="14"/>
      <c r="OOV1016" s="14"/>
      <c r="OOW1016" s="14"/>
      <c r="OOX1016" s="14"/>
      <c r="OOY1016" s="14"/>
      <c r="OOZ1016" s="14"/>
      <c r="OPA1016" s="14"/>
      <c r="OPB1016" s="14"/>
      <c r="OPC1016" s="14"/>
      <c r="OPD1016" s="14"/>
      <c r="OPE1016" s="14"/>
      <c r="OPF1016" s="14"/>
      <c r="OPG1016" s="14"/>
      <c r="OPH1016" s="14"/>
      <c r="OPI1016" s="14"/>
      <c r="OPJ1016" s="14"/>
      <c r="OPK1016" s="14"/>
      <c r="OPL1016" s="14"/>
      <c r="OPM1016" s="14"/>
      <c r="OPN1016" s="14"/>
      <c r="OPO1016" s="14"/>
      <c r="OPP1016" s="14"/>
      <c r="OPQ1016" s="14"/>
      <c r="OPR1016" s="14"/>
      <c r="OPS1016" s="14"/>
      <c r="OPT1016" s="14"/>
      <c r="OPU1016" s="14"/>
      <c r="OPV1016" s="14"/>
      <c r="OPW1016" s="14"/>
      <c r="OPX1016" s="14"/>
      <c r="OPY1016" s="14"/>
      <c r="OPZ1016" s="14"/>
      <c r="OQA1016" s="14"/>
      <c r="OQB1016" s="14"/>
      <c r="OQC1016" s="14"/>
      <c r="OQD1016" s="14"/>
      <c r="OQE1016" s="14"/>
      <c r="OQF1016" s="14"/>
      <c r="OQG1016" s="14"/>
      <c r="OQH1016" s="14"/>
      <c r="OQI1016" s="14"/>
      <c r="OQJ1016" s="14"/>
      <c r="OQK1016" s="14"/>
      <c r="OQL1016" s="14"/>
      <c r="OQM1016" s="14"/>
      <c r="OQN1016" s="14"/>
      <c r="OQO1016" s="14"/>
      <c r="OQP1016" s="14"/>
      <c r="OQQ1016" s="14"/>
      <c r="OQR1016" s="14"/>
      <c r="OQS1016" s="14"/>
      <c r="OQT1016" s="14"/>
      <c r="OQU1016" s="14"/>
      <c r="OQV1016" s="14"/>
      <c r="OQW1016" s="14"/>
      <c r="OQX1016" s="14"/>
      <c r="OQY1016" s="14"/>
      <c r="OQZ1016" s="14"/>
      <c r="ORA1016" s="14"/>
      <c r="ORB1016" s="14"/>
      <c r="ORC1016" s="14"/>
      <c r="ORD1016" s="14"/>
      <c r="ORE1016" s="14"/>
      <c r="ORF1016" s="14"/>
      <c r="ORG1016" s="14"/>
      <c r="ORH1016" s="14"/>
      <c r="ORI1016" s="14"/>
      <c r="ORJ1016" s="14"/>
      <c r="ORK1016" s="14"/>
      <c r="ORL1016" s="14"/>
      <c r="ORM1016" s="14"/>
      <c r="ORN1016" s="14"/>
      <c r="ORO1016" s="14"/>
      <c r="ORP1016" s="14"/>
      <c r="ORQ1016" s="14"/>
      <c r="ORR1016" s="14"/>
      <c r="ORS1016" s="14"/>
      <c r="ORT1016" s="14"/>
      <c r="ORU1016" s="14"/>
      <c r="ORV1016" s="14"/>
      <c r="ORW1016" s="14"/>
      <c r="ORX1016" s="14"/>
      <c r="ORY1016" s="14"/>
      <c r="ORZ1016" s="14"/>
      <c r="OSA1016" s="14"/>
      <c r="OSB1016" s="14"/>
      <c r="OSC1016" s="14"/>
      <c r="OSD1016" s="14"/>
      <c r="OSE1016" s="14"/>
      <c r="OSF1016" s="14"/>
      <c r="OSG1016" s="14"/>
      <c r="OSH1016" s="14"/>
      <c r="OSI1016" s="14"/>
      <c r="OSJ1016" s="14"/>
      <c r="OSK1016" s="14"/>
      <c r="OSL1016" s="14"/>
      <c r="OSM1016" s="14"/>
      <c r="OSN1016" s="14"/>
      <c r="OSO1016" s="14"/>
      <c r="OSP1016" s="14"/>
      <c r="OSQ1016" s="14"/>
      <c r="OSR1016" s="14"/>
      <c r="OSS1016" s="14"/>
      <c r="OST1016" s="14"/>
      <c r="OSU1016" s="14"/>
      <c r="OSV1016" s="14"/>
      <c r="OSW1016" s="14"/>
      <c r="OSX1016" s="14"/>
      <c r="OSY1016" s="14"/>
      <c r="OSZ1016" s="14"/>
      <c r="OTA1016" s="14"/>
      <c r="OTB1016" s="14"/>
      <c r="OTC1016" s="14"/>
      <c r="OTD1016" s="14"/>
      <c r="OTE1016" s="14"/>
      <c r="OTF1016" s="14"/>
      <c r="OTG1016" s="14"/>
      <c r="OTH1016" s="14"/>
      <c r="OTI1016" s="14"/>
      <c r="OTJ1016" s="14"/>
      <c r="OTK1016" s="14"/>
      <c r="OTL1016" s="14"/>
      <c r="OTM1016" s="14"/>
      <c r="OTN1016" s="14"/>
      <c r="OTO1016" s="14"/>
      <c r="OTP1016" s="14"/>
      <c r="OTQ1016" s="14"/>
      <c r="OTR1016" s="14"/>
      <c r="OTS1016" s="14"/>
      <c r="OTT1016" s="14"/>
      <c r="OTU1016" s="14"/>
      <c r="OTV1016" s="14"/>
      <c r="OTW1016" s="14"/>
      <c r="OTX1016" s="14"/>
      <c r="OTY1016" s="14"/>
      <c r="OTZ1016" s="14"/>
      <c r="OUA1016" s="14"/>
      <c r="OUB1016" s="14"/>
      <c r="OUC1016" s="14"/>
      <c r="OUD1016" s="14"/>
      <c r="OUE1016" s="14"/>
      <c r="OUF1016" s="14"/>
      <c r="OUG1016" s="14"/>
      <c r="OUH1016" s="14"/>
      <c r="OUI1016" s="14"/>
      <c r="OUJ1016" s="14"/>
      <c r="OUK1016" s="14"/>
      <c r="OUL1016" s="14"/>
      <c r="OUM1016" s="14"/>
      <c r="OUN1016" s="14"/>
      <c r="OUO1016" s="14"/>
      <c r="OUP1016" s="14"/>
      <c r="OUQ1016" s="14"/>
      <c r="OUR1016" s="14"/>
      <c r="OUS1016" s="14"/>
      <c r="OUT1016" s="14"/>
      <c r="OUU1016" s="14"/>
      <c r="OUV1016" s="14"/>
      <c r="OUW1016" s="14"/>
      <c r="OUX1016" s="14"/>
      <c r="OUY1016" s="14"/>
      <c r="OUZ1016" s="14"/>
      <c r="OVA1016" s="14"/>
      <c r="OVB1016" s="14"/>
      <c r="OVC1016" s="14"/>
      <c r="OVD1016" s="14"/>
      <c r="OVE1016" s="14"/>
      <c r="OVF1016" s="14"/>
      <c r="OVG1016" s="14"/>
      <c r="OVH1016" s="14"/>
      <c r="OVI1016" s="14"/>
      <c r="OVJ1016" s="14"/>
      <c r="OVK1016" s="14"/>
      <c r="OVL1016" s="14"/>
      <c r="OVM1016" s="14"/>
      <c r="OVN1016" s="14"/>
      <c r="OVO1016" s="14"/>
      <c r="OVP1016" s="14"/>
      <c r="OVQ1016" s="14"/>
      <c r="OVR1016" s="14"/>
      <c r="OVS1016" s="14"/>
      <c r="OVT1016" s="14"/>
      <c r="OVU1016" s="14"/>
      <c r="OVV1016" s="14"/>
      <c r="OVW1016" s="14"/>
      <c r="OVX1016" s="14"/>
      <c r="OVY1016" s="14"/>
      <c r="OVZ1016" s="14"/>
      <c r="OWA1016" s="14"/>
      <c r="OWB1016" s="14"/>
      <c r="OWC1016" s="14"/>
      <c r="OWD1016" s="14"/>
      <c r="OWE1016" s="14"/>
      <c r="OWF1016" s="14"/>
      <c r="OWG1016" s="14"/>
      <c r="OWH1016" s="14"/>
      <c r="OWI1016" s="14"/>
      <c r="OWJ1016" s="14"/>
      <c r="OWK1016" s="14"/>
      <c r="OWL1016" s="14"/>
      <c r="OWM1016" s="14"/>
      <c r="OWN1016" s="14"/>
      <c r="OWO1016" s="14"/>
      <c r="OWP1016" s="14"/>
      <c r="OWQ1016" s="14"/>
      <c r="OWR1016" s="14"/>
      <c r="OWS1016" s="14"/>
      <c r="OWT1016" s="14"/>
      <c r="OWU1016" s="14"/>
      <c r="OWV1016" s="14"/>
      <c r="OWW1016" s="14"/>
      <c r="OWX1016" s="14"/>
      <c r="OWY1016" s="14"/>
      <c r="OWZ1016" s="14"/>
      <c r="OXA1016" s="14"/>
      <c r="OXB1016" s="14"/>
      <c r="OXC1016" s="14"/>
      <c r="OXD1016" s="14"/>
      <c r="OXE1016" s="14"/>
      <c r="OXF1016" s="14"/>
      <c r="OXG1016" s="14"/>
      <c r="OXH1016" s="14"/>
      <c r="OXI1016" s="14"/>
      <c r="OXJ1016" s="14"/>
      <c r="OXK1016" s="14"/>
      <c r="OXL1016" s="14"/>
      <c r="OXM1016" s="14"/>
      <c r="OXN1016" s="14"/>
      <c r="OXO1016" s="14"/>
      <c r="OXP1016" s="14"/>
      <c r="OXQ1016" s="14"/>
      <c r="OXR1016" s="14"/>
      <c r="OXS1016" s="14"/>
      <c r="OXT1016" s="14"/>
      <c r="OXU1016" s="14"/>
      <c r="OXV1016" s="14"/>
      <c r="OXW1016" s="14"/>
      <c r="OXX1016" s="14"/>
      <c r="OXY1016" s="14"/>
      <c r="OXZ1016" s="14"/>
      <c r="OYA1016" s="14"/>
      <c r="OYB1016" s="14"/>
      <c r="OYC1016" s="14"/>
      <c r="OYD1016" s="14"/>
      <c r="OYE1016" s="14"/>
      <c r="OYF1016" s="14"/>
      <c r="OYG1016" s="14"/>
      <c r="OYH1016" s="14"/>
      <c r="OYI1016" s="14"/>
      <c r="OYJ1016" s="14"/>
      <c r="OYK1016" s="14"/>
      <c r="OYL1016" s="14"/>
      <c r="OYM1016" s="14"/>
      <c r="OYN1016" s="14"/>
      <c r="OYO1016" s="14"/>
      <c r="OYP1016" s="14"/>
      <c r="OYQ1016" s="14"/>
      <c r="OYR1016" s="14"/>
      <c r="OYS1016" s="14"/>
      <c r="OYT1016" s="14"/>
      <c r="OYU1016" s="14"/>
      <c r="OYV1016" s="14"/>
      <c r="OYW1016" s="14"/>
      <c r="OYX1016" s="14"/>
      <c r="OYY1016" s="14"/>
      <c r="OYZ1016" s="14"/>
      <c r="OZA1016" s="14"/>
      <c r="OZB1016" s="14"/>
      <c r="OZC1016" s="14"/>
      <c r="OZD1016" s="14"/>
      <c r="OZE1016" s="14"/>
      <c r="OZF1016" s="14"/>
      <c r="OZG1016" s="14"/>
      <c r="OZH1016" s="14"/>
      <c r="OZI1016" s="14"/>
      <c r="OZJ1016" s="14"/>
      <c r="OZK1016" s="14"/>
      <c r="OZL1016" s="14"/>
      <c r="OZM1016" s="14"/>
      <c r="OZN1016" s="14"/>
      <c r="OZO1016" s="14"/>
      <c r="OZP1016" s="14"/>
      <c r="OZQ1016" s="14"/>
      <c r="OZR1016" s="14"/>
      <c r="OZS1016" s="14"/>
      <c r="OZT1016" s="14"/>
      <c r="OZU1016" s="14"/>
      <c r="OZV1016" s="14"/>
      <c r="OZW1016" s="14"/>
      <c r="OZX1016" s="14"/>
      <c r="OZY1016" s="14"/>
      <c r="OZZ1016" s="14"/>
      <c r="PAA1016" s="14"/>
      <c r="PAB1016" s="14"/>
      <c r="PAC1016" s="14"/>
      <c r="PAD1016" s="14"/>
      <c r="PAE1016" s="14"/>
      <c r="PAF1016" s="14"/>
      <c r="PAG1016" s="14"/>
      <c r="PAH1016" s="14"/>
      <c r="PAI1016" s="14"/>
      <c r="PAJ1016" s="14"/>
      <c r="PAK1016" s="14"/>
      <c r="PAL1016" s="14"/>
      <c r="PAM1016" s="14"/>
      <c r="PAN1016" s="14"/>
      <c r="PAO1016" s="14"/>
      <c r="PAP1016" s="14"/>
      <c r="PAQ1016" s="14"/>
      <c r="PAR1016" s="14"/>
      <c r="PAS1016" s="14"/>
      <c r="PAT1016" s="14"/>
      <c r="PAU1016" s="14"/>
      <c r="PAV1016" s="14"/>
      <c r="PAW1016" s="14"/>
      <c r="PAX1016" s="14"/>
      <c r="PAY1016" s="14"/>
      <c r="PAZ1016" s="14"/>
      <c r="PBA1016" s="14"/>
      <c r="PBB1016" s="14"/>
      <c r="PBC1016" s="14"/>
      <c r="PBD1016" s="14"/>
      <c r="PBE1016" s="14"/>
      <c r="PBF1016" s="14"/>
      <c r="PBG1016" s="14"/>
      <c r="PBH1016" s="14"/>
      <c r="PBI1016" s="14"/>
      <c r="PBJ1016" s="14"/>
      <c r="PBK1016" s="14"/>
      <c r="PBL1016" s="14"/>
      <c r="PBM1016" s="14"/>
      <c r="PBN1016" s="14"/>
      <c r="PBO1016" s="14"/>
      <c r="PBP1016" s="14"/>
      <c r="PBQ1016" s="14"/>
      <c r="PBR1016" s="14"/>
      <c r="PBS1016" s="14"/>
      <c r="PBT1016" s="14"/>
      <c r="PBU1016" s="14"/>
      <c r="PBV1016" s="14"/>
      <c r="PBW1016" s="14"/>
      <c r="PBX1016" s="14"/>
      <c r="PBY1016" s="14"/>
      <c r="PBZ1016" s="14"/>
      <c r="PCA1016" s="14"/>
      <c r="PCB1016" s="14"/>
      <c r="PCC1016" s="14"/>
      <c r="PCD1016" s="14"/>
      <c r="PCE1016" s="14"/>
      <c r="PCF1016" s="14"/>
      <c r="PCG1016" s="14"/>
      <c r="PCH1016" s="14"/>
      <c r="PCI1016" s="14"/>
      <c r="PCJ1016" s="14"/>
      <c r="PCK1016" s="14"/>
      <c r="PCL1016" s="14"/>
      <c r="PCM1016" s="14"/>
      <c r="PCN1016" s="14"/>
      <c r="PCO1016" s="14"/>
      <c r="PCP1016" s="14"/>
      <c r="PCQ1016" s="14"/>
      <c r="PCR1016" s="14"/>
      <c r="PCS1016" s="14"/>
      <c r="PCT1016" s="14"/>
      <c r="PCU1016" s="14"/>
      <c r="PCV1016" s="14"/>
      <c r="PCW1016" s="14"/>
      <c r="PCX1016" s="14"/>
      <c r="PCY1016" s="14"/>
      <c r="PCZ1016" s="14"/>
      <c r="PDA1016" s="14"/>
      <c r="PDB1016" s="14"/>
      <c r="PDC1016" s="14"/>
      <c r="PDD1016" s="14"/>
      <c r="PDE1016" s="14"/>
      <c r="PDF1016" s="14"/>
      <c r="PDG1016" s="14"/>
      <c r="PDH1016" s="14"/>
      <c r="PDI1016" s="14"/>
      <c r="PDJ1016" s="14"/>
      <c r="PDK1016" s="14"/>
      <c r="PDL1016" s="14"/>
      <c r="PDM1016" s="14"/>
      <c r="PDN1016" s="14"/>
      <c r="PDO1016" s="14"/>
      <c r="PDP1016" s="14"/>
      <c r="PDQ1016" s="14"/>
      <c r="PDR1016" s="14"/>
      <c r="PDS1016" s="14"/>
      <c r="PDT1016" s="14"/>
      <c r="PDU1016" s="14"/>
      <c r="PDV1016" s="14"/>
      <c r="PDW1016" s="14"/>
      <c r="PDX1016" s="14"/>
      <c r="PDY1016" s="14"/>
      <c r="PDZ1016" s="14"/>
      <c r="PEA1016" s="14"/>
      <c r="PEB1016" s="14"/>
      <c r="PEC1016" s="14"/>
      <c r="PED1016" s="14"/>
      <c r="PEE1016" s="14"/>
      <c r="PEF1016" s="14"/>
      <c r="PEG1016" s="14"/>
      <c r="PEH1016" s="14"/>
      <c r="PEI1016" s="14"/>
      <c r="PEJ1016" s="14"/>
      <c r="PEK1016" s="14"/>
      <c r="PEL1016" s="14"/>
      <c r="PEM1016" s="14"/>
      <c r="PEN1016" s="14"/>
      <c r="PEO1016" s="14"/>
      <c r="PEP1016" s="14"/>
      <c r="PEQ1016" s="14"/>
      <c r="PER1016" s="14"/>
      <c r="PES1016" s="14"/>
      <c r="PET1016" s="14"/>
      <c r="PEU1016" s="14"/>
      <c r="PEV1016" s="14"/>
      <c r="PEW1016" s="14"/>
      <c r="PEX1016" s="14"/>
      <c r="PEY1016" s="14"/>
      <c r="PEZ1016" s="14"/>
      <c r="PFA1016" s="14"/>
      <c r="PFB1016" s="14"/>
      <c r="PFC1016" s="14"/>
      <c r="PFD1016" s="14"/>
      <c r="PFE1016" s="14"/>
      <c r="PFF1016" s="14"/>
      <c r="PFG1016" s="14"/>
      <c r="PFH1016" s="14"/>
      <c r="PFI1016" s="14"/>
      <c r="PFJ1016" s="14"/>
      <c r="PFK1016" s="14"/>
      <c r="PFL1016" s="14"/>
      <c r="PFM1016" s="14"/>
      <c r="PFN1016" s="14"/>
      <c r="PFO1016" s="14"/>
      <c r="PFP1016" s="14"/>
      <c r="PFQ1016" s="14"/>
      <c r="PFR1016" s="14"/>
      <c r="PFS1016" s="14"/>
      <c r="PFT1016" s="14"/>
      <c r="PFU1016" s="14"/>
      <c r="PFV1016" s="14"/>
      <c r="PFW1016" s="14"/>
      <c r="PFX1016" s="14"/>
      <c r="PFY1016" s="14"/>
      <c r="PFZ1016" s="14"/>
      <c r="PGA1016" s="14"/>
      <c r="PGB1016" s="14"/>
      <c r="PGC1016" s="14"/>
      <c r="PGD1016" s="14"/>
      <c r="PGE1016" s="14"/>
      <c r="PGF1016" s="14"/>
      <c r="PGG1016" s="14"/>
      <c r="PGH1016" s="14"/>
      <c r="PGI1016" s="14"/>
      <c r="PGJ1016" s="14"/>
      <c r="PGK1016" s="14"/>
      <c r="PGL1016" s="14"/>
      <c r="PGM1016" s="14"/>
      <c r="PGN1016" s="14"/>
      <c r="PGO1016" s="14"/>
      <c r="PGP1016" s="14"/>
      <c r="PGQ1016" s="14"/>
      <c r="PGR1016" s="14"/>
      <c r="PGS1016" s="14"/>
      <c r="PGT1016" s="14"/>
      <c r="PGU1016" s="14"/>
      <c r="PGV1016" s="14"/>
      <c r="PGW1016" s="14"/>
      <c r="PGX1016" s="14"/>
      <c r="PGY1016" s="14"/>
      <c r="PGZ1016" s="14"/>
      <c r="PHA1016" s="14"/>
      <c r="PHB1016" s="14"/>
      <c r="PHC1016" s="14"/>
      <c r="PHD1016" s="14"/>
      <c r="PHE1016" s="14"/>
      <c r="PHF1016" s="14"/>
      <c r="PHG1016" s="14"/>
      <c r="PHH1016" s="14"/>
      <c r="PHI1016" s="14"/>
      <c r="PHJ1016" s="14"/>
      <c r="PHK1016" s="14"/>
      <c r="PHL1016" s="14"/>
      <c r="PHM1016" s="14"/>
      <c r="PHN1016" s="14"/>
      <c r="PHO1016" s="14"/>
      <c r="PHP1016" s="14"/>
      <c r="PHQ1016" s="14"/>
      <c r="PHR1016" s="14"/>
      <c r="PHS1016" s="14"/>
      <c r="PHT1016" s="14"/>
      <c r="PHU1016" s="14"/>
      <c r="PHV1016" s="14"/>
      <c r="PHW1016" s="14"/>
      <c r="PHX1016" s="14"/>
      <c r="PHY1016" s="14"/>
      <c r="PHZ1016" s="14"/>
      <c r="PIA1016" s="14"/>
      <c r="PIB1016" s="14"/>
      <c r="PIC1016" s="14"/>
      <c r="PID1016" s="14"/>
      <c r="PIE1016" s="14"/>
      <c r="PIF1016" s="14"/>
      <c r="PIG1016" s="14"/>
      <c r="PIH1016" s="14"/>
      <c r="PII1016" s="14"/>
      <c r="PIJ1016" s="14"/>
      <c r="PIK1016" s="14"/>
      <c r="PIL1016" s="14"/>
      <c r="PIM1016" s="14"/>
      <c r="PIN1016" s="14"/>
      <c r="PIO1016" s="14"/>
      <c r="PIP1016" s="14"/>
      <c r="PIQ1016" s="14"/>
      <c r="PIR1016" s="14"/>
      <c r="PIS1016" s="14"/>
      <c r="PIT1016" s="14"/>
      <c r="PIU1016" s="14"/>
      <c r="PIV1016" s="14"/>
      <c r="PIW1016" s="14"/>
      <c r="PIX1016" s="14"/>
      <c r="PIY1016" s="14"/>
      <c r="PIZ1016" s="14"/>
      <c r="PJA1016" s="14"/>
      <c r="PJB1016" s="14"/>
      <c r="PJC1016" s="14"/>
      <c r="PJD1016" s="14"/>
      <c r="PJE1016" s="14"/>
      <c r="PJF1016" s="14"/>
      <c r="PJG1016" s="14"/>
      <c r="PJH1016" s="14"/>
      <c r="PJI1016" s="14"/>
      <c r="PJJ1016" s="14"/>
      <c r="PJK1016" s="14"/>
      <c r="PJL1016" s="14"/>
      <c r="PJM1016" s="14"/>
      <c r="PJN1016" s="14"/>
      <c r="PJO1016" s="14"/>
      <c r="PJP1016" s="14"/>
      <c r="PJQ1016" s="14"/>
      <c r="PJR1016" s="14"/>
      <c r="PJS1016" s="14"/>
      <c r="PJT1016" s="14"/>
      <c r="PJU1016" s="14"/>
      <c r="PJV1016" s="14"/>
      <c r="PJW1016" s="14"/>
      <c r="PJX1016" s="14"/>
      <c r="PJY1016" s="14"/>
      <c r="PJZ1016" s="14"/>
      <c r="PKA1016" s="14"/>
      <c r="PKB1016" s="14"/>
      <c r="PKC1016" s="14"/>
      <c r="PKD1016" s="14"/>
      <c r="PKE1016" s="14"/>
      <c r="PKF1016" s="14"/>
      <c r="PKG1016" s="14"/>
      <c r="PKH1016" s="14"/>
      <c r="PKI1016" s="14"/>
      <c r="PKJ1016" s="14"/>
      <c r="PKK1016" s="14"/>
      <c r="PKL1016" s="14"/>
      <c r="PKM1016" s="14"/>
      <c r="PKN1016" s="14"/>
      <c r="PKO1016" s="14"/>
      <c r="PKP1016" s="14"/>
      <c r="PKQ1016" s="14"/>
      <c r="PKR1016" s="14"/>
      <c r="PKS1016" s="14"/>
      <c r="PKT1016" s="14"/>
      <c r="PKU1016" s="14"/>
      <c r="PKV1016" s="14"/>
      <c r="PKW1016" s="14"/>
      <c r="PKX1016" s="14"/>
      <c r="PKY1016" s="14"/>
      <c r="PKZ1016" s="14"/>
      <c r="PLA1016" s="14"/>
      <c r="PLB1016" s="14"/>
      <c r="PLC1016" s="14"/>
      <c r="PLD1016" s="14"/>
      <c r="PLE1016" s="14"/>
      <c r="PLF1016" s="14"/>
      <c r="PLG1016" s="14"/>
      <c r="PLH1016" s="14"/>
      <c r="PLI1016" s="14"/>
      <c r="PLJ1016" s="14"/>
      <c r="PLK1016" s="14"/>
      <c r="PLL1016" s="14"/>
      <c r="PLM1016" s="14"/>
      <c r="PLN1016" s="14"/>
      <c r="PLO1016" s="14"/>
      <c r="PLP1016" s="14"/>
      <c r="PLQ1016" s="14"/>
      <c r="PLR1016" s="14"/>
      <c r="PLS1016" s="14"/>
      <c r="PLT1016" s="14"/>
      <c r="PLU1016" s="14"/>
      <c r="PLV1016" s="14"/>
      <c r="PLW1016" s="14"/>
      <c r="PLX1016" s="14"/>
      <c r="PLY1016" s="14"/>
      <c r="PLZ1016" s="14"/>
      <c r="PMA1016" s="14"/>
      <c r="PMB1016" s="14"/>
      <c r="PMC1016" s="14"/>
      <c r="PMD1016" s="14"/>
      <c r="PME1016" s="14"/>
      <c r="PMF1016" s="14"/>
      <c r="PMG1016" s="14"/>
      <c r="PMH1016" s="14"/>
      <c r="PMI1016" s="14"/>
      <c r="PMJ1016" s="14"/>
      <c r="PMK1016" s="14"/>
      <c r="PML1016" s="14"/>
      <c r="PMM1016" s="14"/>
      <c r="PMN1016" s="14"/>
      <c r="PMO1016" s="14"/>
      <c r="PMP1016" s="14"/>
      <c r="PMQ1016" s="14"/>
      <c r="PMR1016" s="14"/>
      <c r="PMS1016" s="14"/>
      <c r="PMT1016" s="14"/>
      <c r="PMU1016" s="14"/>
      <c r="PMV1016" s="14"/>
      <c r="PMW1016" s="14"/>
      <c r="PMX1016" s="14"/>
      <c r="PMY1016" s="14"/>
      <c r="PMZ1016" s="14"/>
      <c r="PNA1016" s="14"/>
      <c r="PNB1016" s="14"/>
      <c r="PNC1016" s="14"/>
      <c r="PND1016" s="14"/>
      <c r="PNE1016" s="14"/>
      <c r="PNF1016" s="14"/>
      <c r="PNG1016" s="14"/>
      <c r="PNH1016" s="14"/>
      <c r="PNI1016" s="14"/>
      <c r="PNJ1016" s="14"/>
      <c r="PNK1016" s="14"/>
      <c r="PNL1016" s="14"/>
      <c r="PNM1016" s="14"/>
      <c r="PNN1016" s="14"/>
      <c r="PNO1016" s="14"/>
      <c r="PNP1016" s="14"/>
      <c r="PNQ1016" s="14"/>
      <c r="PNR1016" s="14"/>
      <c r="PNS1016" s="14"/>
      <c r="PNT1016" s="14"/>
      <c r="PNU1016" s="14"/>
      <c r="PNV1016" s="14"/>
      <c r="PNW1016" s="14"/>
      <c r="PNX1016" s="14"/>
      <c r="PNY1016" s="14"/>
      <c r="PNZ1016" s="14"/>
      <c r="POA1016" s="14"/>
      <c r="POB1016" s="14"/>
      <c r="POC1016" s="14"/>
      <c r="POD1016" s="14"/>
      <c r="POE1016" s="14"/>
      <c r="POF1016" s="14"/>
      <c r="POG1016" s="14"/>
      <c r="POH1016" s="14"/>
      <c r="POI1016" s="14"/>
      <c r="POJ1016" s="14"/>
      <c r="POK1016" s="14"/>
      <c r="POL1016" s="14"/>
      <c r="POM1016" s="14"/>
      <c r="PON1016" s="14"/>
      <c r="POO1016" s="14"/>
      <c r="POP1016" s="14"/>
      <c r="POQ1016" s="14"/>
      <c r="POR1016" s="14"/>
      <c r="POS1016" s="14"/>
      <c r="POT1016" s="14"/>
      <c r="POU1016" s="14"/>
      <c r="POV1016" s="14"/>
      <c r="POW1016" s="14"/>
      <c r="POX1016" s="14"/>
      <c r="POY1016" s="14"/>
      <c r="POZ1016" s="14"/>
      <c r="PPA1016" s="14"/>
      <c r="PPB1016" s="14"/>
      <c r="PPC1016" s="14"/>
      <c r="PPD1016" s="14"/>
      <c r="PPE1016" s="14"/>
      <c r="PPF1016" s="14"/>
      <c r="PPG1016" s="14"/>
      <c r="PPH1016" s="14"/>
      <c r="PPI1016" s="14"/>
      <c r="PPJ1016" s="14"/>
      <c r="PPK1016" s="14"/>
      <c r="PPL1016" s="14"/>
      <c r="PPM1016" s="14"/>
      <c r="PPN1016" s="14"/>
      <c r="PPO1016" s="14"/>
      <c r="PPP1016" s="14"/>
      <c r="PPQ1016" s="14"/>
      <c r="PPR1016" s="14"/>
      <c r="PPS1016" s="14"/>
      <c r="PPT1016" s="14"/>
      <c r="PPU1016" s="14"/>
      <c r="PPV1016" s="14"/>
      <c r="PPW1016" s="14"/>
      <c r="PPX1016" s="14"/>
      <c r="PPY1016" s="14"/>
      <c r="PPZ1016" s="14"/>
      <c r="PQA1016" s="14"/>
      <c r="PQB1016" s="14"/>
      <c r="PQC1016" s="14"/>
      <c r="PQD1016" s="14"/>
      <c r="PQE1016" s="14"/>
      <c r="PQF1016" s="14"/>
      <c r="PQG1016" s="14"/>
      <c r="PQH1016" s="14"/>
      <c r="PQI1016" s="14"/>
      <c r="PQJ1016" s="14"/>
      <c r="PQK1016" s="14"/>
      <c r="PQL1016" s="14"/>
      <c r="PQM1016" s="14"/>
      <c r="PQN1016" s="14"/>
      <c r="PQO1016" s="14"/>
      <c r="PQP1016" s="14"/>
      <c r="PQQ1016" s="14"/>
      <c r="PQR1016" s="14"/>
      <c r="PQS1016" s="14"/>
      <c r="PQT1016" s="14"/>
      <c r="PQU1016" s="14"/>
      <c r="PQV1016" s="14"/>
      <c r="PQW1016" s="14"/>
      <c r="PQX1016" s="14"/>
      <c r="PQY1016" s="14"/>
      <c r="PQZ1016" s="14"/>
      <c r="PRA1016" s="14"/>
      <c r="PRB1016" s="14"/>
      <c r="PRC1016" s="14"/>
      <c r="PRD1016" s="14"/>
      <c r="PRE1016" s="14"/>
      <c r="PRF1016" s="14"/>
      <c r="PRG1016" s="14"/>
      <c r="PRH1016" s="14"/>
      <c r="PRI1016" s="14"/>
      <c r="PRJ1016" s="14"/>
      <c r="PRK1016" s="14"/>
      <c r="PRL1016" s="14"/>
      <c r="PRM1016" s="14"/>
      <c r="PRN1016" s="14"/>
      <c r="PRO1016" s="14"/>
      <c r="PRP1016" s="14"/>
      <c r="PRQ1016" s="14"/>
      <c r="PRR1016" s="14"/>
      <c r="PRS1016" s="14"/>
      <c r="PRT1016" s="14"/>
      <c r="PRU1016" s="14"/>
      <c r="PRV1016" s="14"/>
      <c r="PRW1016" s="14"/>
      <c r="PRX1016" s="14"/>
      <c r="PRY1016" s="14"/>
      <c r="PRZ1016" s="14"/>
      <c r="PSA1016" s="14"/>
      <c r="PSB1016" s="14"/>
      <c r="PSC1016" s="14"/>
      <c r="PSD1016" s="14"/>
      <c r="PSE1016" s="14"/>
      <c r="PSF1016" s="14"/>
      <c r="PSG1016" s="14"/>
      <c r="PSH1016" s="14"/>
      <c r="PSI1016" s="14"/>
      <c r="PSJ1016" s="14"/>
      <c r="PSK1016" s="14"/>
      <c r="PSL1016" s="14"/>
      <c r="PSM1016" s="14"/>
      <c r="PSN1016" s="14"/>
      <c r="PSO1016" s="14"/>
      <c r="PSP1016" s="14"/>
      <c r="PSQ1016" s="14"/>
      <c r="PSR1016" s="14"/>
      <c r="PSS1016" s="14"/>
      <c r="PST1016" s="14"/>
      <c r="PSU1016" s="14"/>
      <c r="PSV1016" s="14"/>
      <c r="PSW1016" s="14"/>
      <c r="PSX1016" s="14"/>
      <c r="PSY1016" s="14"/>
      <c r="PSZ1016" s="14"/>
      <c r="PTA1016" s="14"/>
      <c r="PTB1016" s="14"/>
      <c r="PTC1016" s="14"/>
      <c r="PTD1016" s="14"/>
      <c r="PTE1016" s="14"/>
      <c r="PTF1016" s="14"/>
      <c r="PTG1016" s="14"/>
      <c r="PTH1016" s="14"/>
      <c r="PTI1016" s="14"/>
      <c r="PTJ1016" s="14"/>
      <c r="PTK1016" s="14"/>
      <c r="PTL1016" s="14"/>
      <c r="PTM1016" s="14"/>
      <c r="PTN1016" s="14"/>
      <c r="PTO1016" s="14"/>
      <c r="PTP1016" s="14"/>
      <c r="PTQ1016" s="14"/>
      <c r="PTR1016" s="14"/>
      <c r="PTS1016" s="14"/>
      <c r="PTT1016" s="14"/>
      <c r="PTU1016" s="14"/>
      <c r="PTV1016" s="14"/>
      <c r="PTW1016" s="14"/>
      <c r="PTX1016" s="14"/>
      <c r="PTY1016" s="14"/>
      <c r="PTZ1016" s="14"/>
      <c r="PUA1016" s="14"/>
      <c r="PUB1016" s="14"/>
      <c r="PUC1016" s="14"/>
      <c r="PUD1016" s="14"/>
      <c r="PUE1016" s="14"/>
      <c r="PUF1016" s="14"/>
      <c r="PUG1016" s="14"/>
      <c r="PUH1016" s="14"/>
      <c r="PUI1016" s="14"/>
      <c r="PUJ1016" s="14"/>
      <c r="PUK1016" s="14"/>
      <c r="PUL1016" s="14"/>
      <c r="PUM1016" s="14"/>
      <c r="PUN1016" s="14"/>
      <c r="PUO1016" s="14"/>
      <c r="PUP1016" s="14"/>
      <c r="PUQ1016" s="14"/>
      <c r="PUR1016" s="14"/>
      <c r="PUS1016" s="14"/>
      <c r="PUT1016" s="14"/>
      <c r="PUU1016" s="14"/>
      <c r="PUV1016" s="14"/>
      <c r="PUW1016" s="14"/>
      <c r="PUX1016" s="14"/>
      <c r="PUY1016" s="14"/>
      <c r="PUZ1016" s="14"/>
      <c r="PVA1016" s="14"/>
      <c r="PVB1016" s="14"/>
      <c r="PVC1016" s="14"/>
      <c r="PVD1016" s="14"/>
      <c r="PVE1016" s="14"/>
      <c r="PVF1016" s="14"/>
      <c r="PVG1016" s="14"/>
      <c r="PVH1016" s="14"/>
      <c r="PVI1016" s="14"/>
      <c r="PVJ1016" s="14"/>
      <c r="PVK1016" s="14"/>
      <c r="PVL1016" s="14"/>
      <c r="PVM1016" s="14"/>
      <c r="PVN1016" s="14"/>
      <c r="PVO1016" s="14"/>
      <c r="PVP1016" s="14"/>
      <c r="PVQ1016" s="14"/>
      <c r="PVR1016" s="14"/>
      <c r="PVS1016" s="14"/>
      <c r="PVT1016" s="14"/>
      <c r="PVU1016" s="14"/>
      <c r="PVV1016" s="14"/>
      <c r="PVW1016" s="14"/>
      <c r="PVX1016" s="14"/>
      <c r="PVY1016" s="14"/>
      <c r="PVZ1016" s="14"/>
      <c r="PWA1016" s="14"/>
      <c r="PWB1016" s="14"/>
      <c r="PWC1016" s="14"/>
      <c r="PWD1016" s="14"/>
      <c r="PWE1016" s="14"/>
      <c r="PWF1016" s="14"/>
      <c r="PWG1016" s="14"/>
      <c r="PWH1016" s="14"/>
      <c r="PWI1016" s="14"/>
      <c r="PWJ1016" s="14"/>
      <c r="PWK1016" s="14"/>
      <c r="PWL1016" s="14"/>
      <c r="PWM1016" s="14"/>
      <c r="PWN1016" s="14"/>
      <c r="PWO1016" s="14"/>
      <c r="PWP1016" s="14"/>
      <c r="PWQ1016" s="14"/>
      <c r="PWR1016" s="14"/>
      <c r="PWS1016" s="14"/>
      <c r="PWT1016" s="14"/>
      <c r="PWU1016" s="14"/>
      <c r="PWV1016" s="14"/>
      <c r="PWW1016" s="14"/>
      <c r="PWX1016" s="14"/>
      <c r="PWY1016" s="14"/>
      <c r="PWZ1016" s="14"/>
      <c r="PXA1016" s="14"/>
      <c r="PXB1016" s="14"/>
      <c r="PXC1016" s="14"/>
      <c r="PXD1016" s="14"/>
      <c r="PXE1016" s="14"/>
      <c r="PXF1016" s="14"/>
      <c r="PXG1016" s="14"/>
      <c r="PXH1016" s="14"/>
      <c r="PXI1016" s="14"/>
      <c r="PXJ1016" s="14"/>
      <c r="PXK1016" s="14"/>
      <c r="PXL1016" s="14"/>
      <c r="PXM1016" s="14"/>
      <c r="PXN1016" s="14"/>
      <c r="PXO1016" s="14"/>
      <c r="PXP1016" s="14"/>
      <c r="PXQ1016" s="14"/>
      <c r="PXR1016" s="14"/>
      <c r="PXS1016" s="14"/>
      <c r="PXT1016" s="14"/>
      <c r="PXU1016" s="14"/>
      <c r="PXV1016" s="14"/>
      <c r="PXW1016" s="14"/>
      <c r="PXX1016" s="14"/>
      <c r="PXY1016" s="14"/>
      <c r="PXZ1016" s="14"/>
      <c r="PYA1016" s="14"/>
      <c r="PYB1016" s="14"/>
      <c r="PYC1016" s="14"/>
      <c r="PYD1016" s="14"/>
      <c r="PYE1016" s="14"/>
      <c r="PYF1016" s="14"/>
      <c r="PYG1016" s="14"/>
      <c r="PYH1016" s="14"/>
      <c r="PYI1016" s="14"/>
      <c r="PYJ1016" s="14"/>
      <c r="PYK1016" s="14"/>
      <c r="PYL1016" s="14"/>
      <c r="PYM1016" s="14"/>
      <c r="PYN1016" s="14"/>
      <c r="PYO1016" s="14"/>
      <c r="PYP1016" s="14"/>
      <c r="PYQ1016" s="14"/>
      <c r="PYR1016" s="14"/>
      <c r="PYS1016" s="14"/>
      <c r="PYT1016" s="14"/>
      <c r="PYU1016" s="14"/>
      <c r="PYV1016" s="14"/>
      <c r="PYW1016" s="14"/>
      <c r="PYX1016" s="14"/>
      <c r="PYY1016" s="14"/>
      <c r="PYZ1016" s="14"/>
      <c r="PZA1016" s="14"/>
      <c r="PZB1016" s="14"/>
      <c r="PZC1016" s="14"/>
      <c r="PZD1016" s="14"/>
      <c r="PZE1016" s="14"/>
      <c r="PZF1016" s="14"/>
      <c r="PZG1016" s="14"/>
      <c r="PZH1016" s="14"/>
      <c r="PZI1016" s="14"/>
      <c r="PZJ1016" s="14"/>
      <c r="PZK1016" s="14"/>
      <c r="PZL1016" s="14"/>
      <c r="PZM1016" s="14"/>
      <c r="PZN1016" s="14"/>
      <c r="PZO1016" s="14"/>
      <c r="PZP1016" s="14"/>
      <c r="PZQ1016" s="14"/>
      <c r="PZR1016" s="14"/>
      <c r="PZS1016" s="14"/>
      <c r="PZT1016" s="14"/>
      <c r="PZU1016" s="14"/>
      <c r="PZV1016" s="14"/>
      <c r="PZW1016" s="14"/>
      <c r="PZX1016" s="14"/>
      <c r="PZY1016" s="14"/>
      <c r="PZZ1016" s="14"/>
      <c r="QAA1016" s="14"/>
      <c r="QAB1016" s="14"/>
      <c r="QAC1016" s="14"/>
      <c r="QAD1016" s="14"/>
      <c r="QAE1016" s="14"/>
      <c r="QAF1016" s="14"/>
      <c r="QAG1016" s="14"/>
      <c r="QAH1016" s="14"/>
      <c r="QAI1016" s="14"/>
      <c r="QAJ1016" s="14"/>
      <c r="QAK1016" s="14"/>
      <c r="QAL1016" s="14"/>
      <c r="QAM1016" s="14"/>
      <c r="QAN1016" s="14"/>
      <c r="QAO1016" s="14"/>
      <c r="QAP1016" s="14"/>
      <c r="QAQ1016" s="14"/>
      <c r="QAR1016" s="14"/>
      <c r="QAS1016" s="14"/>
      <c r="QAT1016" s="14"/>
      <c r="QAU1016" s="14"/>
      <c r="QAV1016" s="14"/>
      <c r="QAW1016" s="14"/>
      <c r="QAX1016" s="14"/>
      <c r="QAY1016" s="14"/>
      <c r="QAZ1016" s="14"/>
      <c r="QBA1016" s="14"/>
      <c r="QBB1016" s="14"/>
      <c r="QBC1016" s="14"/>
      <c r="QBD1016" s="14"/>
      <c r="QBE1016" s="14"/>
      <c r="QBF1016" s="14"/>
      <c r="QBG1016" s="14"/>
      <c r="QBH1016" s="14"/>
      <c r="QBI1016" s="14"/>
      <c r="QBJ1016" s="14"/>
      <c r="QBK1016" s="14"/>
      <c r="QBL1016" s="14"/>
      <c r="QBM1016" s="14"/>
      <c r="QBN1016" s="14"/>
      <c r="QBO1016" s="14"/>
      <c r="QBP1016" s="14"/>
      <c r="QBQ1016" s="14"/>
      <c r="QBR1016" s="14"/>
      <c r="QBS1016" s="14"/>
      <c r="QBT1016" s="14"/>
      <c r="QBU1016" s="14"/>
      <c r="QBV1016" s="14"/>
      <c r="QBW1016" s="14"/>
      <c r="QBX1016" s="14"/>
      <c r="QBY1016" s="14"/>
      <c r="QBZ1016" s="14"/>
      <c r="QCA1016" s="14"/>
      <c r="QCB1016" s="14"/>
      <c r="QCC1016" s="14"/>
      <c r="QCD1016" s="14"/>
      <c r="QCE1016" s="14"/>
      <c r="QCF1016" s="14"/>
      <c r="QCG1016" s="14"/>
      <c r="QCH1016" s="14"/>
      <c r="QCI1016" s="14"/>
      <c r="QCJ1016" s="14"/>
      <c r="QCK1016" s="14"/>
      <c r="QCL1016" s="14"/>
      <c r="QCM1016" s="14"/>
      <c r="QCN1016" s="14"/>
      <c r="QCO1016" s="14"/>
      <c r="QCP1016" s="14"/>
      <c r="QCQ1016" s="14"/>
      <c r="QCR1016" s="14"/>
      <c r="QCS1016" s="14"/>
      <c r="QCT1016" s="14"/>
      <c r="QCU1016" s="14"/>
      <c r="QCV1016" s="14"/>
      <c r="QCW1016" s="14"/>
      <c r="QCX1016" s="14"/>
      <c r="QCY1016" s="14"/>
      <c r="QCZ1016" s="14"/>
      <c r="QDA1016" s="14"/>
      <c r="QDB1016" s="14"/>
      <c r="QDC1016" s="14"/>
      <c r="QDD1016" s="14"/>
      <c r="QDE1016" s="14"/>
      <c r="QDF1016" s="14"/>
      <c r="QDG1016" s="14"/>
      <c r="QDH1016" s="14"/>
      <c r="QDI1016" s="14"/>
      <c r="QDJ1016" s="14"/>
      <c r="QDK1016" s="14"/>
      <c r="QDL1016" s="14"/>
      <c r="QDM1016" s="14"/>
      <c r="QDN1016" s="14"/>
      <c r="QDO1016" s="14"/>
      <c r="QDP1016" s="14"/>
      <c r="QDQ1016" s="14"/>
      <c r="QDR1016" s="14"/>
      <c r="QDS1016" s="14"/>
      <c r="QDT1016" s="14"/>
      <c r="QDU1016" s="14"/>
      <c r="QDV1016" s="14"/>
      <c r="QDW1016" s="14"/>
      <c r="QDX1016" s="14"/>
      <c r="QDY1016" s="14"/>
      <c r="QDZ1016" s="14"/>
      <c r="QEA1016" s="14"/>
      <c r="QEB1016" s="14"/>
      <c r="QEC1016" s="14"/>
      <c r="QED1016" s="14"/>
      <c r="QEE1016" s="14"/>
      <c r="QEF1016" s="14"/>
      <c r="QEG1016" s="14"/>
      <c r="QEH1016" s="14"/>
      <c r="QEI1016" s="14"/>
      <c r="QEJ1016" s="14"/>
      <c r="QEK1016" s="14"/>
      <c r="QEL1016" s="14"/>
      <c r="QEM1016" s="14"/>
      <c r="QEN1016" s="14"/>
      <c r="QEO1016" s="14"/>
      <c r="QEP1016" s="14"/>
      <c r="QEQ1016" s="14"/>
      <c r="QER1016" s="14"/>
      <c r="QES1016" s="14"/>
      <c r="QET1016" s="14"/>
      <c r="QEU1016" s="14"/>
      <c r="QEV1016" s="14"/>
      <c r="QEW1016" s="14"/>
      <c r="QEX1016" s="14"/>
      <c r="QEY1016" s="14"/>
      <c r="QEZ1016" s="14"/>
      <c r="QFA1016" s="14"/>
      <c r="QFB1016" s="14"/>
      <c r="QFC1016" s="14"/>
      <c r="QFD1016" s="14"/>
      <c r="QFE1016" s="14"/>
      <c r="QFF1016" s="14"/>
      <c r="QFG1016" s="14"/>
      <c r="QFH1016" s="14"/>
      <c r="QFI1016" s="14"/>
      <c r="QFJ1016" s="14"/>
      <c r="QFK1016" s="14"/>
      <c r="QFL1016" s="14"/>
      <c r="QFM1016" s="14"/>
      <c r="QFN1016" s="14"/>
      <c r="QFO1016" s="14"/>
      <c r="QFP1016" s="14"/>
      <c r="QFQ1016" s="14"/>
      <c r="QFR1016" s="14"/>
      <c r="QFS1016" s="14"/>
      <c r="QFT1016" s="14"/>
      <c r="QFU1016" s="14"/>
      <c r="QFV1016" s="14"/>
      <c r="QFW1016" s="14"/>
      <c r="QFX1016" s="14"/>
      <c r="QFY1016" s="14"/>
      <c r="QFZ1016" s="14"/>
      <c r="QGA1016" s="14"/>
      <c r="QGB1016" s="14"/>
      <c r="QGC1016" s="14"/>
      <c r="QGD1016" s="14"/>
      <c r="QGE1016" s="14"/>
      <c r="QGF1016" s="14"/>
      <c r="QGG1016" s="14"/>
      <c r="QGH1016" s="14"/>
      <c r="QGI1016" s="14"/>
      <c r="QGJ1016" s="14"/>
      <c r="QGK1016" s="14"/>
      <c r="QGL1016" s="14"/>
      <c r="QGM1016" s="14"/>
      <c r="QGN1016" s="14"/>
      <c r="QGO1016" s="14"/>
      <c r="QGP1016" s="14"/>
      <c r="QGQ1016" s="14"/>
      <c r="QGR1016" s="14"/>
      <c r="QGS1016" s="14"/>
      <c r="QGT1016" s="14"/>
      <c r="QGU1016" s="14"/>
      <c r="QGV1016" s="14"/>
      <c r="QGW1016" s="14"/>
      <c r="QGX1016" s="14"/>
      <c r="QGY1016" s="14"/>
      <c r="QGZ1016" s="14"/>
      <c r="QHA1016" s="14"/>
      <c r="QHB1016" s="14"/>
      <c r="QHC1016" s="14"/>
      <c r="QHD1016" s="14"/>
      <c r="QHE1016" s="14"/>
      <c r="QHF1016" s="14"/>
      <c r="QHG1016" s="14"/>
      <c r="QHH1016" s="14"/>
      <c r="QHI1016" s="14"/>
      <c r="QHJ1016" s="14"/>
      <c r="QHK1016" s="14"/>
      <c r="QHL1016" s="14"/>
      <c r="QHM1016" s="14"/>
      <c r="QHN1016" s="14"/>
      <c r="QHO1016" s="14"/>
      <c r="QHP1016" s="14"/>
      <c r="QHQ1016" s="14"/>
      <c r="QHR1016" s="14"/>
      <c r="QHS1016" s="14"/>
      <c r="QHT1016" s="14"/>
      <c r="QHU1016" s="14"/>
      <c r="QHV1016" s="14"/>
      <c r="QHW1016" s="14"/>
      <c r="QHX1016" s="14"/>
      <c r="QHY1016" s="14"/>
      <c r="QHZ1016" s="14"/>
      <c r="QIA1016" s="14"/>
      <c r="QIB1016" s="14"/>
      <c r="QIC1016" s="14"/>
      <c r="QID1016" s="14"/>
      <c r="QIE1016" s="14"/>
      <c r="QIF1016" s="14"/>
      <c r="QIG1016" s="14"/>
      <c r="QIH1016" s="14"/>
      <c r="QII1016" s="14"/>
      <c r="QIJ1016" s="14"/>
      <c r="QIK1016" s="14"/>
      <c r="QIL1016" s="14"/>
      <c r="QIM1016" s="14"/>
      <c r="QIN1016" s="14"/>
      <c r="QIO1016" s="14"/>
      <c r="QIP1016" s="14"/>
      <c r="QIQ1016" s="14"/>
      <c r="QIR1016" s="14"/>
      <c r="QIS1016" s="14"/>
      <c r="QIT1016" s="14"/>
      <c r="QIU1016" s="14"/>
      <c r="QIV1016" s="14"/>
      <c r="QIW1016" s="14"/>
      <c r="QIX1016" s="14"/>
      <c r="QIY1016" s="14"/>
      <c r="QIZ1016" s="14"/>
      <c r="QJA1016" s="14"/>
      <c r="QJB1016" s="14"/>
      <c r="QJC1016" s="14"/>
      <c r="QJD1016" s="14"/>
      <c r="QJE1016" s="14"/>
      <c r="QJF1016" s="14"/>
      <c r="QJG1016" s="14"/>
      <c r="QJH1016" s="14"/>
      <c r="QJI1016" s="14"/>
      <c r="QJJ1016" s="14"/>
      <c r="QJK1016" s="14"/>
      <c r="QJL1016" s="14"/>
      <c r="QJM1016" s="14"/>
      <c r="QJN1016" s="14"/>
      <c r="QJO1016" s="14"/>
      <c r="QJP1016" s="14"/>
      <c r="QJQ1016" s="14"/>
      <c r="QJR1016" s="14"/>
      <c r="QJS1016" s="14"/>
      <c r="QJT1016" s="14"/>
      <c r="QJU1016" s="14"/>
      <c r="QJV1016" s="14"/>
      <c r="QJW1016" s="14"/>
      <c r="QJX1016" s="14"/>
      <c r="QJY1016" s="14"/>
      <c r="QJZ1016" s="14"/>
      <c r="QKA1016" s="14"/>
      <c r="QKB1016" s="14"/>
      <c r="QKC1016" s="14"/>
      <c r="QKD1016" s="14"/>
      <c r="QKE1016" s="14"/>
      <c r="QKF1016" s="14"/>
      <c r="QKG1016" s="14"/>
      <c r="QKH1016" s="14"/>
      <c r="QKI1016" s="14"/>
      <c r="QKJ1016" s="14"/>
      <c r="QKK1016" s="14"/>
      <c r="QKL1016" s="14"/>
      <c r="QKM1016" s="14"/>
      <c r="QKN1016" s="14"/>
      <c r="QKO1016" s="14"/>
      <c r="QKP1016" s="14"/>
      <c r="QKQ1016" s="14"/>
      <c r="QKR1016" s="14"/>
      <c r="QKS1016" s="14"/>
      <c r="QKT1016" s="14"/>
      <c r="QKU1016" s="14"/>
      <c r="QKV1016" s="14"/>
      <c r="QKW1016" s="14"/>
      <c r="QKX1016" s="14"/>
      <c r="QKY1016" s="14"/>
      <c r="QKZ1016" s="14"/>
      <c r="QLA1016" s="14"/>
      <c r="QLB1016" s="14"/>
      <c r="QLC1016" s="14"/>
      <c r="QLD1016" s="14"/>
      <c r="QLE1016" s="14"/>
      <c r="QLF1016" s="14"/>
      <c r="QLG1016" s="14"/>
      <c r="QLH1016" s="14"/>
      <c r="QLI1016" s="14"/>
      <c r="QLJ1016" s="14"/>
      <c r="QLK1016" s="14"/>
      <c r="QLL1016" s="14"/>
      <c r="QLM1016" s="14"/>
      <c r="QLN1016" s="14"/>
      <c r="QLO1016" s="14"/>
      <c r="QLP1016" s="14"/>
      <c r="QLQ1016" s="14"/>
      <c r="QLR1016" s="14"/>
      <c r="QLS1016" s="14"/>
      <c r="QLT1016" s="14"/>
      <c r="QLU1016" s="14"/>
      <c r="QLV1016" s="14"/>
      <c r="QLW1016" s="14"/>
      <c r="QLX1016" s="14"/>
      <c r="QLY1016" s="14"/>
      <c r="QLZ1016" s="14"/>
      <c r="QMA1016" s="14"/>
      <c r="QMB1016" s="14"/>
      <c r="QMC1016" s="14"/>
      <c r="QMD1016" s="14"/>
      <c r="QME1016" s="14"/>
      <c r="QMF1016" s="14"/>
      <c r="QMG1016" s="14"/>
      <c r="QMH1016" s="14"/>
      <c r="QMI1016" s="14"/>
      <c r="QMJ1016" s="14"/>
      <c r="QMK1016" s="14"/>
      <c r="QML1016" s="14"/>
      <c r="QMM1016" s="14"/>
      <c r="QMN1016" s="14"/>
      <c r="QMO1016" s="14"/>
      <c r="QMP1016" s="14"/>
      <c r="QMQ1016" s="14"/>
      <c r="QMR1016" s="14"/>
      <c r="QMS1016" s="14"/>
      <c r="QMT1016" s="14"/>
      <c r="QMU1016" s="14"/>
      <c r="QMV1016" s="14"/>
      <c r="QMW1016" s="14"/>
      <c r="QMX1016" s="14"/>
      <c r="QMY1016" s="14"/>
      <c r="QMZ1016" s="14"/>
      <c r="QNA1016" s="14"/>
      <c r="QNB1016" s="14"/>
      <c r="QNC1016" s="14"/>
      <c r="QND1016" s="14"/>
      <c r="QNE1016" s="14"/>
      <c r="QNF1016" s="14"/>
      <c r="QNG1016" s="14"/>
      <c r="QNH1016" s="14"/>
      <c r="QNI1016" s="14"/>
      <c r="QNJ1016" s="14"/>
      <c r="QNK1016" s="14"/>
      <c r="QNL1016" s="14"/>
      <c r="QNM1016" s="14"/>
      <c r="QNN1016" s="14"/>
      <c r="QNO1016" s="14"/>
      <c r="QNP1016" s="14"/>
      <c r="QNQ1016" s="14"/>
      <c r="QNR1016" s="14"/>
      <c r="QNS1016" s="14"/>
      <c r="QNT1016" s="14"/>
      <c r="QNU1016" s="14"/>
      <c r="QNV1016" s="14"/>
      <c r="QNW1016" s="14"/>
      <c r="QNX1016" s="14"/>
      <c r="QNY1016" s="14"/>
      <c r="QNZ1016" s="14"/>
      <c r="QOA1016" s="14"/>
      <c r="QOB1016" s="14"/>
      <c r="QOC1016" s="14"/>
      <c r="QOD1016" s="14"/>
      <c r="QOE1016" s="14"/>
      <c r="QOF1016" s="14"/>
      <c r="QOG1016" s="14"/>
      <c r="QOH1016" s="14"/>
      <c r="QOI1016" s="14"/>
      <c r="QOJ1016" s="14"/>
      <c r="QOK1016" s="14"/>
      <c r="QOL1016" s="14"/>
      <c r="QOM1016" s="14"/>
      <c r="QON1016" s="14"/>
      <c r="QOO1016" s="14"/>
      <c r="QOP1016" s="14"/>
      <c r="QOQ1016" s="14"/>
      <c r="QOR1016" s="14"/>
      <c r="QOS1016" s="14"/>
      <c r="QOT1016" s="14"/>
      <c r="QOU1016" s="14"/>
      <c r="QOV1016" s="14"/>
      <c r="QOW1016" s="14"/>
      <c r="QOX1016" s="14"/>
      <c r="QOY1016" s="14"/>
      <c r="QOZ1016" s="14"/>
      <c r="QPA1016" s="14"/>
      <c r="QPB1016" s="14"/>
      <c r="QPC1016" s="14"/>
      <c r="QPD1016" s="14"/>
      <c r="QPE1016" s="14"/>
      <c r="QPF1016" s="14"/>
      <c r="QPG1016" s="14"/>
      <c r="QPH1016" s="14"/>
      <c r="QPI1016" s="14"/>
      <c r="QPJ1016" s="14"/>
      <c r="QPK1016" s="14"/>
      <c r="QPL1016" s="14"/>
      <c r="QPM1016" s="14"/>
      <c r="QPN1016" s="14"/>
      <c r="QPO1016" s="14"/>
      <c r="QPP1016" s="14"/>
      <c r="QPQ1016" s="14"/>
      <c r="QPR1016" s="14"/>
      <c r="QPS1016" s="14"/>
      <c r="QPT1016" s="14"/>
      <c r="QPU1016" s="14"/>
      <c r="QPV1016" s="14"/>
      <c r="QPW1016" s="14"/>
      <c r="QPX1016" s="14"/>
      <c r="QPY1016" s="14"/>
      <c r="QPZ1016" s="14"/>
      <c r="QQA1016" s="14"/>
      <c r="QQB1016" s="14"/>
      <c r="QQC1016" s="14"/>
      <c r="QQD1016" s="14"/>
      <c r="QQE1016" s="14"/>
      <c r="QQF1016" s="14"/>
      <c r="QQG1016" s="14"/>
      <c r="QQH1016" s="14"/>
      <c r="QQI1016" s="14"/>
      <c r="QQJ1016" s="14"/>
      <c r="QQK1016" s="14"/>
      <c r="QQL1016" s="14"/>
      <c r="QQM1016" s="14"/>
      <c r="QQN1016" s="14"/>
      <c r="QQO1016" s="14"/>
      <c r="QQP1016" s="14"/>
      <c r="QQQ1016" s="14"/>
      <c r="QQR1016" s="14"/>
      <c r="QQS1016" s="14"/>
      <c r="QQT1016" s="14"/>
      <c r="QQU1016" s="14"/>
      <c r="QQV1016" s="14"/>
      <c r="QQW1016" s="14"/>
      <c r="QQX1016" s="14"/>
      <c r="QQY1016" s="14"/>
      <c r="QQZ1016" s="14"/>
      <c r="QRA1016" s="14"/>
      <c r="QRB1016" s="14"/>
      <c r="QRC1016" s="14"/>
      <c r="QRD1016" s="14"/>
      <c r="QRE1016" s="14"/>
      <c r="QRF1016" s="14"/>
      <c r="QRG1016" s="14"/>
      <c r="QRH1016" s="14"/>
      <c r="QRI1016" s="14"/>
      <c r="QRJ1016" s="14"/>
      <c r="QRK1016" s="14"/>
      <c r="QRL1016" s="14"/>
      <c r="QRM1016" s="14"/>
      <c r="QRN1016" s="14"/>
      <c r="QRO1016" s="14"/>
      <c r="QRP1016" s="14"/>
      <c r="QRQ1016" s="14"/>
      <c r="QRR1016" s="14"/>
      <c r="QRS1016" s="14"/>
      <c r="QRT1016" s="14"/>
      <c r="QRU1016" s="14"/>
      <c r="QRV1016" s="14"/>
      <c r="QRW1016" s="14"/>
      <c r="QRX1016" s="14"/>
      <c r="QRY1016" s="14"/>
      <c r="QRZ1016" s="14"/>
      <c r="QSA1016" s="14"/>
      <c r="QSB1016" s="14"/>
      <c r="QSC1016" s="14"/>
      <c r="QSD1016" s="14"/>
      <c r="QSE1016" s="14"/>
      <c r="QSF1016" s="14"/>
      <c r="QSG1016" s="14"/>
      <c r="QSH1016" s="14"/>
      <c r="QSI1016" s="14"/>
      <c r="QSJ1016" s="14"/>
      <c r="QSK1016" s="14"/>
      <c r="QSL1016" s="14"/>
      <c r="QSM1016" s="14"/>
      <c r="QSN1016" s="14"/>
      <c r="QSO1016" s="14"/>
      <c r="QSP1016" s="14"/>
      <c r="QSQ1016" s="14"/>
      <c r="QSR1016" s="14"/>
      <c r="QSS1016" s="14"/>
      <c r="QST1016" s="14"/>
      <c r="QSU1016" s="14"/>
      <c r="QSV1016" s="14"/>
      <c r="QSW1016" s="14"/>
      <c r="QSX1016" s="14"/>
      <c r="QSY1016" s="14"/>
      <c r="QSZ1016" s="14"/>
      <c r="QTA1016" s="14"/>
      <c r="QTB1016" s="14"/>
      <c r="QTC1016" s="14"/>
      <c r="QTD1016" s="14"/>
      <c r="QTE1016" s="14"/>
      <c r="QTF1016" s="14"/>
      <c r="QTG1016" s="14"/>
      <c r="QTH1016" s="14"/>
      <c r="QTI1016" s="14"/>
      <c r="QTJ1016" s="14"/>
      <c r="QTK1016" s="14"/>
      <c r="QTL1016" s="14"/>
      <c r="QTM1016" s="14"/>
      <c r="QTN1016" s="14"/>
      <c r="QTO1016" s="14"/>
      <c r="QTP1016" s="14"/>
      <c r="QTQ1016" s="14"/>
      <c r="QTR1016" s="14"/>
      <c r="QTS1016" s="14"/>
      <c r="QTT1016" s="14"/>
      <c r="QTU1016" s="14"/>
      <c r="QTV1016" s="14"/>
      <c r="QTW1016" s="14"/>
      <c r="QTX1016" s="14"/>
      <c r="QTY1016" s="14"/>
      <c r="QTZ1016" s="14"/>
      <c r="QUA1016" s="14"/>
      <c r="QUB1016" s="14"/>
      <c r="QUC1016" s="14"/>
      <c r="QUD1016" s="14"/>
      <c r="QUE1016" s="14"/>
      <c r="QUF1016" s="14"/>
      <c r="QUG1016" s="14"/>
      <c r="QUH1016" s="14"/>
      <c r="QUI1016" s="14"/>
      <c r="QUJ1016" s="14"/>
      <c r="QUK1016" s="14"/>
      <c r="QUL1016" s="14"/>
      <c r="QUM1016" s="14"/>
      <c r="QUN1016" s="14"/>
      <c r="QUO1016" s="14"/>
      <c r="QUP1016" s="14"/>
      <c r="QUQ1016" s="14"/>
      <c r="QUR1016" s="14"/>
      <c r="QUS1016" s="14"/>
      <c r="QUT1016" s="14"/>
      <c r="QUU1016" s="14"/>
      <c r="QUV1016" s="14"/>
      <c r="QUW1016" s="14"/>
      <c r="QUX1016" s="14"/>
      <c r="QUY1016" s="14"/>
      <c r="QUZ1016" s="14"/>
      <c r="QVA1016" s="14"/>
      <c r="QVB1016" s="14"/>
      <c r="QVC1016" s="14"/>
      <c r="QVD1016" s="14"/>
      <c r="QVE1016" s="14"/>
      <c r="QVF1016" s="14"/>
      <c r="QVG1016" s="14"/>
      <c r="QVH1016" s="14"/>
      <c r="QVI1016" s="14"/>
      <c r="QVJ1016" s="14"/>
      <c r="QVK1016" s="14"/>
      <c r="QVL1016" s="14"/>
      <c r="QVM1016" s="14"/>
      <c r="QVN1016" s="14"/>
      <c r="QVO1016" s="14"/>
      <c r="QVP1016" s="14"/>
      <c r="QVQ1016" s="14"/>
      <c r="QVR1016" s="14"/>
      <c r="QVS1016" s="14"/>
      <c r="QVT1016" s="14"/>
      <c r="QVU1016" s="14"/>
      <c r="QVV1016" s="14"/>
      <c r="QVW1016" s="14"/>
      <c r="QVX1016" s="14"/>
      <c r="QVY1016" s="14"/>
      <c r="QVZ1016" s="14"/>
      <c r="QWA1016" s="14"/>
      <c r="QWB1016" s="14"/>
      <c r="QWC1016" s="14"/>
      <c r="QWD1016" s="14"/>
      <c r="QWE1016" s="14"/>
      <c r="QWF1016" s="14"/>
      <c r="QWG1016" s="14"/>
      <c r="QWH1016" s="14"/>
      <c r="QWI1016" s="14"/>
      <c r="QWJ1016" s="14"/>
      <c r="QWK1016" s="14"/>
      <c r="QWL1016" s="14"/>
      <c r="QWM1016" s="14"/>
      <c r="QWN1016" s="14"/>
      <c r="QWO1016" s="14"/>
      <c r="QWP1016" s="14"/>
      <c r="QWQ1016" s="14"/>
      <c r="QWR1016" s="14"/>
      <c r="QWS1016" s="14"/>
      <c r="QWT1016" s="14"/>
      <c r="QWU1016" s="14"/>
      <c r="QWV1016" s="14"/>
      <c r="QWW1016" s="14"/>
      <c r="QWX1016" s="14"/>
      <c r="QWY1016" s="14"/>
      <c r="QWZ1016" s="14"/>
      <c r="QXA1016" s="14"/>
      <c r="QXB1016" s="14"/>
      <c r="QXC1016" s="14"/>
      <c r="QXD1016" s="14"/>
      <c r="QXE1016" s="14"/>
      <c r="QXF1016" s="14"/>
      <c r="QXG1016" s="14"/>
      <c r="QXH1016" s="14"/>
      <c r="QXI1016" s="14"/>
      <c r="QXJ1016" s="14"/>
      <c r="QXK1016" s="14"/>
      <c r="QXL1016" s="14"/>
      <c r="QXM1016" s="14"/>
      <c r="QXN1016" s="14"/>
      <c r="QXO1016" s="14"/>
      <c r="QXP1016" s="14"/>
      <c r="QXQ1016" s="14"/>
      <c r="QXR1016" s="14"/>
      <c r="QXS1016" s="14"/>
      <c r="QXT1016" s="14"/>
      <c r="QXU1016" s="14"/>
      <c r="QXV1016" s="14"/>
      <c r="QXW1016" s="14"/>
      <c r="QXX1016" s="14"/>
      <c r="QXY1016" s="14"/>
      <c r="QXZ1016" s="14"/>
      <c r="QYA1016" s="14"/>
      <c r="QYB1016" s="14"/>
      <c r="QYC1016" s="14"/>
      <c r="QYD1016" s="14"/>
      <c r="QYE1016" s="14"/>
      <c r="QYF1016" s="14"/>
      <c r="QYG1016" s="14"/>
      <c r="QYH1016" s="14"/>
      <c r="QYI1016" s="14"/>
      <c r="QYJ1016" s="14"/>
      <c r="QYK1016" s="14"/>
      <c r="QYL1016" s="14"/>
      <c r="QYM1016" s="14"/>
      <c r="QYN1016" s="14"/>
      <c r="QYO1016" s="14"/>
      <c r="QYP1016" s="14"/>
      <c r="QYQ1016" s="14"/>
      <c r="QYR1016" s="14"/>
      <c r="QYS1016" s="14"/>
      <c r="QYT1016" s="14"/>
      <c r="QYU1016" s="14"/>
      <c r="QYV1016" s="14"/>
      <c r="QYW1016" s="14"/>
      <c r="QYX1016" s="14"/>
      <c r="QYY1016" s="14"/>
      <c r="QYZ1016" s="14"/>
      <c r="QZA1016" s="14"/>
      <c r="QZB1016" s="14"/>
      <c r="QZC1016" s="14"/>
      <c r="QZD1016" s="14"/>
      <c r="QZE1016" s="14"/>
      <c r="QZF1016" s="14"/>
      <c r="QZG1016" s="14"/>
      <c r="QZH1016" s="14"/>
      <c r="QZI1016" s="14"/>
      <c r="QZJ1016" s="14"/>
      <c r="QZK1016" s="14"/>
      <c r="QZL1016" s="14"/>
      <c r="QZM1016" s="14"/>
      <c r="QZN1016" s="14"/>
      <c r="QZO1016" s="14"/>
      <c r="QZP1016" s="14"/>
      <c r="QZQ1016" s="14"/>
      <c r="QZR1016" s="14"/>
      <c r="QZS1016" s="14"/>
      <c r="QZT1016" s="14"/>
      <c r="QZU1016" s="14"/>
      <c r="QZV1016" s="14"/>
      <c r="QZW1016" s="14"/>
      <c r="QZX1016" s="14"/>
      <c r="QZY1016" s="14"/>
      <c r="QZZ1016" s="14"/>
      <c r="RAA1016" s="14"/>
      <c r="RAB1016" s="14"/>
      <c r="RAC1016" s="14"/>
      <c r="RAD1016" s="14"/>
      <c r="RAE1016" s="14"/>
      <c r="RAF1016" s="14"/>
      <c r="RAG1016" s="14"/>
      <c r="RAH1016" s="14"/>
      <c r="RAI1016" s="14"/>
      <c r="RAJ1016" s="14"/>
      <c r="RAK1016" s="14"/>
      <c r="RAL1016" s="14"/>
      <c r="RAM1016" s="14"/>
      <c r="RAN1016" s="14"/>
      <c r="RAO1016" s="14"/>
      <c r="RAP1016" s="14"/>
      <c r="RAQ1016" s="14"/>
      <c r="RAR1016" s="14"/>
      <c r="RAS1016" s="14"/>
      <c r="RAT1016" s="14"/>
      <c r="RAU1016" s="14"/>
      <c r="RAV1016" s="14"/>
      <c r="RAW1016" s="14"/>
      <c r="RAX1016" s="14"/>
      <c r="RAY1016" s="14"/>
      <c r="RAZ1016" s="14"/>
      <c r="RBA1016" s="14"/>
      <c r="RBB1016" s="14"/>
      <c r="RBC1016" s="14"/>
      <c r="RBD1016" s="14"/>
      <c r="RBE1016" s="14"/>
      <c r="RBF1016" s="14"/>
      <c r="RBG1016" s="14"/>
      <c r="RBH1016" s="14"/>
      <c r="RBI1016" s="14"/>
      <c r="RBJ1016" s="14"/>
      <c r="RBK1016" s="14"/>
      <c r="RBL1016" s="14"/>
      <c r="RBM1016" s="14"/>
      <c r="RBN1016" s="14"/>
      <c r="RBO1016" s="14"/>
      <c r="RBP1016" s="14"/>
      <c r="RBQ1016" s="14"/>
      <c r="RBR1016" s="14"/>
      <c r="RBS1016" s="14"/>
      <c r="RBT1016" s="14"/>
      <c r="RBU1016" s="14"/>
      <c r="RBV1016" s="14"/>
      <c r="RBW1016" s="14"/>
      <c r="RBX1016" s="14"/>
      <c r="RBY1016" s="14"/>
      <c r="RBZ1016" s="14"/>
      <c r="RCA1016" s="14"/>
      <c r="RCB1016" s="14"/>
      <c r="RCC1016" s="14"/>
      <c r="RCD1016" s="14"/>
      <c r="RCE1016" s="14"/>
      <c r="RCF1016" s="14"/>
      <c r="RCG1016" s="14"/>
      <c r="RCH1016" s="14"/>
      <c r="RCI1016" s="14"/>
      <c r="RCJ1016" s="14"/>
      <c r="RCK1016" s="14"/>
      <c r="RCL1016" s="14"/>
      <c r="RCM1016" s="14"/>
      <c r="RCN1016" s="14"/>
      <c r="RCO1016" s="14"/>
      <c r="RCP1016" s="14"/>
      <c r="RCQ1016" s="14"/>
      <c r="RCR1016" s="14"/>
      <c r="RCS1016" s="14"/>
      <c r="RCT1016" s="14"/>
      <c r="RCU1016" s="14"/>
      <c r="RCV1016" s="14"/>
      <c r="RCW1016" s="14"/>
      <c r="RCX1016" s="14"/>
      <c r="RCY1016" s="14"/>
      <c r="RCZ1016" s="14"/>
      <c r="RDA1016" s="14"/>
      <c r="RDB1016" s="14"/>
      <c r="RDC1016" s="14"/>
      <c r="RDD1016" s="14"/>
      <c r="RDE1016" s="14"/>
      <c r="RDF1016" s="14"/>
      <c r="RDG1016" s="14"/>
      <c r="RDH1016" s="14"/>
      <c r="RDI1016" s="14"/>
      <c r="RDJ1016" s="14"/>
      <c r="RDK1016" s="14"/>
      <c r="RDL1016" s="14"/>
      <c r="RDM1016" s="14"/>
      <c r="RDN1016" s="14"/>
      <c r="RDO1016" s="14"/>
      <c r="RDP1016" s="14"/>
      <c r="RDQ1016" s="14"/>
      <c r="RDR1016" s="14"/>
      <c r="RDS1016" s="14"/>
      <c r="RDT1016" s="14"/>
      <c r="RDU1016" s="14"/>
      <c r="RDV1016" s="14"/>
      <c r="RDW1016" s="14"/>
      <c r="RDX1016" s="14"/>
      <c r="RDY1016" s="14"/>
      <c r="RDZ1016" s="14"/>
      <c r="REA1016" s="14"/>
      <c r="REB1016" s="14"/>
      <c r="REC1016" s="14"/>
      <c r="RED1016" s="14"/>
      <c r="REE1016" s="14"/>
      <c r="REF1016" s="14"/>
      <c r="REG1016" s="14"/>
      <c r="REH1016" s="14"/>
      <c r="REI1016" s="14"/>
      <c r="REJ1016" s="14"/>
      <c r="REK1016" s="14"/>
      <c r="REL1016" s="14"/>
      <c r="REM1016" s="14"/>
      <c r="REN1016" s="14"/>
      <c r="REO1016" s="14"/>
      <c r="REP1016" s="14"/>
      <c r="REQ1016" s="14"/>
      <c r="RER1016" s="14"/>
      <c r="RES1016" s="14"/>
      <c r="RET1016" s="14"/>
      <c r="REU1016" s="14"/>
      <c r="REV1016" s="14"/>
      <c r="REW1016" s="14"/>
      <c r="REX1016" s="14"/>
      <c r="REY1016" s="14"/>
      <c r="REZ1016" s="14"/>
      <c r="RFA1016" s="14"/>
      <c r="RFB1016" s="14"/>
      <c r="RFC1016" s="14"/>
      <c r="RFD1016" s="14"/>
      <c r="RFE1016" s="14"/>
      <c r="RFF1016" s="14"/>
      <c r="RFG1016" s="14"/>
      <c r="RFH1016" s="14"/>
      <c r="RFI1016" s="14"/>
      <c r="RFJ1016" s="14"/>
      <c r="RFK1016" s="14"/>
      <c r="RFL1016" s="14"/>
      <c r="RFM1016" s="14"/>
      <c r="RFN1016" s="14"/>
      <c r="RFO1016" s="14"/>
      <c r="RFP1016" s="14"/>
      <c r="RFQ1016" s="14"/>
      <c r="RFR1016" s="14"/>
      <c r="RFS1016" s="14"/>
      <c r="RFT1016" s="14"/>
      <c r="RFU1016" s="14"/>
      <c r="RFV1016" s="14"/>
      <c r="RFW1016" s="14"/>
      <c r="RFX1016" s="14"/>
      <c r="RFY1016" s="14"/>
      <c r="RFZ1016" s="14"/>
      <c r="RGA1016" s="14"/>
      <c r="RGB1016" s="14"/>
      <c r="RGC1016" s="14"/>
      <c r="RGD1016" s="14"/>
      <c r="RGE1016" s="14"/>
      <c r="RGF1016" s="14"/>
      <c r="RGG1016" s="14"/>
      <c r="RGH1016" s="14"/>
      <c r="RGI1016" s="14"/>
      <c r="RGJ1016" s="14"/>
      <c r="RGK1016" s="14"/>
      <c r="RGL1016" s="14"/>
      <c r="RGM1016" s="14"/>
      <c r="RGN1016" s="14"/>
      <c r="RGO1016" s="14"/>
      <c r="RGP1016" s="14"/>
      <c r="RGQ1016" s="14"/>
      <c r="RGR1016" s="14"/>
      <c r="RGS1016" s="14"/>
      <c r="RGT1016" s="14"/>
      <c r="RGU1016" s="14"/>
      <c r="RGV1016" s="14"/>
      <c r="RGW1016" s="14"/>
      <c r="RGX1016" s="14"/>
      <c r="RGY1016" s="14"/>
      <c r="RGZ1016" s="14"/>
      <c r="RHA1016" s="14"/>
      <c r="RHB1016" s="14"/>
      <c r="RHC1016" s="14"/>
      <c r="RHD1016" s="14"/>
      <c r="RHE1016" s="14"/>
      <c r="RHF1016" s="14"/>
      <c r="RHG1016" s="14"/>
      <c r="RHH1016" s="14"/>
      <c r="RHI1016" s="14"/>
      <c r="RHJ1016" s="14"/>
      <c r="RHK1016" s="14"/>
      <c r="RHL1016" s="14"/>
      <c r="RHM1016" s="14"/>
      <c r="RHN1016" s="14"/>
      <c r="RHO1016" s="14"/>
      <c r="RHP1016" s="14"/>
      <c r="RHQ1016" s="14"/>
      <c r="RHR1016" s="14"/>
      <c r="RHS1016" s="14"/>
      <c r="RHT1016" s="14"/>
      <c r="RHU1016" s="14"/>
      <c r="RHV1016" s="14"/>
      <c r="RHW1016" s="14"/>
      <c r="RHX1016" s="14"/>
      <c r="RHY1016" s="14"/>
      <c r="RHZ1016" s="14"/>
      <c r="RIA1016" s="14"/>
      <c r="RIB1016" s="14"/>
      <c r="RIC1016" s="14"/>
      <c r="RID1016" s="14"/>
      <c r="RIE1016" s="14"/>
      <c r="RIF1016" s="14"/>
      <c r="RIG1016" s="14"/>
      <c r="RIH1016" s="14"/>
      <c r="RII1016" s="14"/>
      <c r="RIJ1016" s="14"/>
      <c r="RIK1016" s="14"/>
      <c r="RIL1016" s="14"/>
      <c r="RIM1016" s="14"/>
      <c r="RIN1016" s="14"/>
      <c r="RIO1016" s="14"/>
      <c r="RIP1016" s="14"/>
      <c r="RIQ1016" s="14"/>
      <c r="RIR1016" s="14"/>
      <c r="RIS1016" s="14"/>
      <c r="RIT1016" s="14"/>
      <c r="RIU1016" s="14"/>
      <c r="RIV1016" s="14"/>
      <c r="RIW1016" s="14"/>
      <c r="RIX1016" s="14"/>
      <c r="RIY1016" s="14"/>
      <c r="RIZ1016" s="14"/>
      <c r="RJA1016" s="14"/>
      <c r="RJB1016" s="14"/>
      <c r="RJC1016" s="14"/>
      <c r="RJD1016" s="14"/>
      <c r="RJE1016" s="14"/>
      <c r="RJF1016" s="14"/>
      <c r="RJG1016" s="14"/>
      <c r="RJH1016" s="14"/>
      <c r="RJI1016" s="14"/>
      <c r="RJJ1016" s="14"/>
      <c r="RJK1016" s="14"/>
      <c r="RJL1016" s="14"/>
      <c r="RJM1016" s="14"/>
      <c r="RJN1016" s="14"/>
      <c r="RJO1016" s="14"/>
      <c r="RJP1016" s="14"/>
      <c r="RJQ1016" s="14"/>
      <c r="RJR1016" s="14"/>
      <c r="RJS1016" s="14"/>
      <c r="RJT1016" s="14"/>
      <c r="RJU1016" s="14"/>
      <c r="RJV1016" s="14"/>
      <c r="RJW1016" s="14"/>
      <c r="RJX1016" s="14"/>
      <c r="RJY1016" s="14"/>
      <c r="RJZ1016" s="14"/>
      <c r="RKA1016" s="14"/>
      <c r="RKB1016" s="14"/>
      <c r="RKC1016" s="14"/>
      <c r="RKD1016" s="14"/>
      <c r="RKE1016" s="14"/>
      <c r="RKF1016" s="14"/>
      <c r="RKG1016" s="14"/>
      <c r="RKH1016" s="14"/>
      <c r="RKI1016" s="14"/>
      <c r="RKJ1016" s="14"/>
      <c r="RKK1016" s="14"/>
      <c r="RKL1016" s="14"/>
      <c r="RKM1016" s="14"/>
      <c r="RKN1016" s="14"/>
      <c r="RKO1016" s="14"/>
      <c r="RKP1016" s="14"/>
      <c r="RKQ1016" s="14"/>
      <c r="RKR1016" s="14"/>
      <c r="RKS1016" s="14"/>
      <c r="RKT1016" s="14"/>
      <c r="RKU1016" s="14"/>
      <c r="RKV1016" s="14"/>
      <c r="RKW1016" s="14"/>
      <c r="RKX1016" s="14"/>
      <c r="RKY1016" s="14"/>
      <c r="RKZ1016" s="14"/>
      <c r="RLA1016" s="14"/>
      <c r="RLB1016" s="14"/>
      <c r="RLC1016" s="14"/>
      <c r="RLD1016" s="14"/>
      <c r="RLE1016" s="14"/>
      <c r="RLF1016" s="14"/>
      <c r="RLG1016" s="14"/>
      <c r="RLH1016" s="14"/>
      <c r="RLI1016" s="14"/>
      <c r="RLJ1016" s="14"/>
      <c r="RLK1016" s="14"/>
      <c r="RLL1016" s="14"/>
      <c r="RLM1016" s="14"/>
      <c r="RLN1016" s="14"/>
      <c r="RLO1016" s="14"/>
      <c r="RLP1016" s="14"/>
      <c r="RLQ1016" s="14"/>
      <c r="RLR1016" s="14"/>
      <c r="RLS1016" s="14"/>
      <c r="RLT1016" s="14"/>
      <c r="RLU1016" s="14"/>
      <c r="RLV1016" s="14"/>
      <c r="RLW1016" s="14"/>
      <c r="RLX1016" s="14"/>
      <c r="RLY1016" s="14"/>
      <c r="RLZ1016" s="14"/>
      <c r="RMA1016" s="14"/>
      <c r="RMB1016" s="14"/>
      <c r="RMC1016" s="14"/>
      <c r="RMD1016" s="14"/>
      <c r="RME1016" s="14"/>
      <c r="RMF1016" s="14"/>
      <c r="RMG1016" s="14"/>
      <c r="RMH1016" s="14"/>
      <c r="RMI1016" s="14"/>
      <c r="RMJ1016" s="14"/>
      <c r="RMK1016" s="14"/>
      <c r="RML1016" s="14"/>
      <c r="RMM1016" s="14"/>
      <c r="RMN1016" s="14"/>
      <c r="RMO1016" s="14"/>
      <c r="RMP1016" s="14"/>
      <c r="RMQ1016" s="14"/>
      <c r="RMR1016" s="14"/>
      <c r="RMS1016" s="14"/>
      <c r="RMT1016" s="14"/>
      <c r="RMU1016" s="14"/>
      <c r="RMV1016" s="14"/>
      <c r="RMW1016" s="14"/>
      <c r="RMX1016" s="14"/>
      <c r="RMY1016" s="14"/>
      <c r="RMZ1016" s="14"/>
      <c r="RNA1016" s="14"/>
      <c r="RNB1016" s="14"/>
      <c r="RNC1016" s="14"/>
      <c r="RND1016" s="14"/>
      <c r="RNE1016" s="14"/>
      <c r="RNF1016" s="14"/>
      <c r="RNG1016" s="14"/>
      <c r="RNH1016" s="14"/>
      <c r="RNI1016" s="14"/>
      <c r="RNJ1016" s="14"/>
      <c r="RNK1016" s="14"/>
      <c r="RNL1016" s="14"/>
      <c r="RNM1016" s="14"/>
      <c r="RNN1016" s="14"/>
      <c r="RNO1016" s="14"/>
      <c r="RNP1016" s="14"/>
      <c r="RNQ1016" s="14"/>
      <c r="RNR1016" s="14"/>
      <c r="RNS1016" s="14"/>
      <c r="RNT1016" s="14"/>
      <c r="RNU1016" s="14"/>
      <c r="RNV1016" s="14"/>
      <c r="RNW1016" s="14"/>
      <c r="RNX1016" s="14"/>
      <c r="RNY1016" s="14"/>
      <c r="RNZ1016" s="14"/>
      <c r="ROA1016" s="14"/>
      <c r="ROB1016" s="14"/>
      <c r="ROC1016" s="14"/>
      <c r="ROD1016" s="14"/>
      <c r="ROE1016" s="14"/>
      <c r="ROF1016" s="14"/>
      <c r="ROG1016" s="14"/>
      <c r="ROH1016" s="14"/>
      <c r="ROI1016" s="14"/>
      <c r="ROJ1016" s="14"/>
      <c r="ROK1016" s="14"/>
      <c r="ROL1016" s="14"/>
      <c r="ROM1016" s="14"/>
      <c r="RON1016" s="14"/>
      <c r="ROO1016" s="14"/>
      <c r="ROP1016" s="14"/>
      <c r="ROQ1016" s="14"/>
      <c r="ROR1016" s="14"/>
      <c r="ROS1016" s="14"/>
      <c r="ROT1016" s="14"/>
      <c r="ROU1016" s="14"/>
      <c r="ROV1016" s="14"/>
      <c r="ROW1016" s="14"/>
      <c r="ROX1016" s="14"/>
      <c r="ROY1016" s="14"/>
      <c r="ROZ1016" s="14"/>
      <c r="RPA1016" s="14"/>
      <c r="RPB1016" s="14"/>
      <c r="RPC1016" s="14"/>
      <c r="RPD1016" s="14"/>
      <c r="RPE1016" s="14"/>
      <c r="RPF1016" s="14"/>
      <c r="RPG1016" s="14"/>
      <c r="RPH1016" s="14"/>
      <c r="RPI1016" s="14"/>
      <c r="RPJ1016" s="14"/>
      <c r="RPK1016" s="14"/>
      <c r="RPL1016" s="14"/>
      <c r="RPM1016" s="14"/>
      <c r="RPN1016" s="14"/>
      <c r="RPO1016" s="14"/>
      <c r="RPP1016" s="14"/>
      <c r="RPQ1016" s="14"/>
      <c r="RPR1016" s="14"/>
      <c r="RPS1016" s="14"/>
      <c r="RPT1016" s="14"/>
      <c r="RPU1016" s="14"/>
      <c r="RPV1016" s="14"/>
      <c r="RPW1016" s="14"/>
      <c r="RPX1016" s="14"/>
      <c r="RPY1016" s="14"/>
      <c r="RPZ1016" s="14"/>
      <c r="RQA1016" s="14"/>
      <c r="RQB1016" s="14"/>
      <c r="RQC1016" s="14"/>
      <c r="RQD1016" s="14"/>
      <c r="RQE1016" s="14"/>
      <c r="RQF1016" s="14"/>
      <c r="RQG1016" s="14"/>
      <c r="RQH1016" s="14"/>
      <c r="RQI1016" s="14"/>
      <c r="RQJ1016" s="14"/>
      <c r="RQK1016" s="14"/>
      <c r="RQL1016" s="14"/>
      <c r="RQM1016" s="14"/>
      <c r="RQN1016" s="14"/>
      <c r="RQO1016" s="14"/>
      <c r="RQP1016" s="14"/>
      <c r="RQQ1016" s="14"/>
      <c r="RQR1016" s="14"/>
      <c r="RQS1016" s="14"/>
      <c r="RQT1016" s="14"/>
      <c r="RQU1016" s="14"/>
      <c r="RQV1016" s="14"/>
      <c r="RQW1016" s="14"/>
      <c r="RQX1016" s="14"/>
      <c r="RQY1016" s="14"/>
      <c r="RQZ1016" s="14"/>
      <c r="RRA1016" s="14"/>
      <c r="RRB1016" s="14"/>
      <c r="RRC1016" s="14"/>
      <c r="RRD1016" s="14"/>
      <c r="RRE1016" s="14"/>
      <c r="RRF1016" s="14"/>
      <c r="RRG1016" s="14"/>
      <c r="RRH1016" s="14"/>
      <c r="RRI1016" s="14"/>
      <c r="RRJ1016" s="14"/>
      <c r="RRK1016" s="14"/>
      <c r="RRL1016" s="14"/>
      <c r="RRM1016" s="14"/>
      <c r="RRN1016" s="14"/>
      <c r="RRO1016" s="14"/>
      <c r="RRP1016" s="14"/>
      <c r="RRQ1016" s="14"/>
      <c r="RRR1016" s="14"/>
      <c r="RRS1016" s="14"/>
      <c r="RRT1016" s="14"/>
      <c r="RRU1016" s="14"/>
      <c r="RRV1016" s="14"/>
      <c r="RRW1016" s="14"/>
      <c r="RRX1016" s="14"/>
      <c r="RRY1016" s="14"/>
      <c r="RRZ1016" s="14"/>
      <c r="RSA1016" s="14"/>
      <c r="RSB1016" s="14"/>
      <c r="RSC1016" s="14"/>
      <c r="RSD1016" s="14"/>
      <c r="RSE1016" s="14"/>
      <c r="RSF1016" s="14"/>
      <c r="RSG1016" s="14"/>
      <c r="RSH1016" s="14"/>
      <c r="RSI1016" s="14"/>
      <c r="RSJ1016" s="14"/>
      <c r="RSK1016" s="14"/>
      <c r="RSL1016" s="14"/>
      <c r="RSM1016" s="14"/>
      <c r="RSN1016" s="14"/>
      <c r="RSO1016" s="14"/>
      <c r="RSP1016" s="14"/>
      <c r="RSQ1016" s="14"/>
      <c r="RSR1016" s="14"/>
      <c r="RSS1016" s="14"/>
      <c r="RST1016" s="14"/>
      <c r="RSU1016" s="14"/>
      <c r="RSV1016" s="14"/>
      <c r="RSW1016" s="14"/>
      <c r="RSX1016" s="14"/>
      <c r="RSY1016" s="14"/>
      <c r="RSZ1016" s="14"/>
      <c r="RTA1016" s="14"/>
      <c r="RTB1016" s="14"/>
      <c r="RTC1016" s="14"/>
      <c r="RTD1016" s="14"/>
      <c r="RTE1016" s="14"/>
      <c r="RTF1016" s="14"/>
      <c r="RTG1016" s="14"/>
      <c r="RTH1016" s="14"/>
      <c r="RTI1016" s="14"/>
      <c r="RTJ1016" s="14"/>
      <c r="RTK1016" s="14"/>
      <c r="RTL1016" s="14"/>
      <c r="RTM1016" s="14"/>
      <c r="RTN1016" s="14"/>
      <c r="RTO1016" s="14"/>
      <c r="RTP1016" s="14"/>
      <c r="RTQ1016" s="14"/>
      <c r="RTR1016" s="14"/>
      <c r="RTS1016" s="14"/>
      <c r="RTT1016" s="14"/>
      <c r="RTU1016" s="14"/>
      <c r="RTV1016" s="14"/>
      <c r="RTW1016" s="14"/>
      <c r="RTX1016" s="14"/>
      <c r="RTY1016" s="14"/>
      <c r="RTZ1016" s="14"/>
      <c r="RUA1016" s="14"/>
      <c r="RUB1016" s="14"/>
      <c r="RUC1016" s="14"/>
      <c r="RUD1016" s="14"/>
      <c r="RUE1016" s="14"/>
      <c r="RUF1016" s="14"/>
      <c r="RUG1016" s="14"/>
      <c r="RUH1016" s="14"/>
      <c r="RUI1016" s="14"/>
      <c r="RUJ1016" s="14"/>
      <c r="RUK1016" s="14"/>
      <c r="RUL1016" s="14"/>
      <c r="RUM1016" s="14"/>
      <c r="RUN1016" s="14"/>
      <c r="RUO1016" s="14"/>
      <c r="RUP1016" s="14"/>
      <c r="RUQ1016" s="14"/>
      <c r="RUR1016" s="14"/>
      <c r="RUS1016" s="14"/>
      <c r="RUT1016" s="14"/>
      <c r="RUU1016" s="14"/>
      <c r="RUV1016" s="14"/>
      <c r="RUW1016" s="14"/>
      <c r="RUX1016" s="14"/>
      <c r="RUY1016" s="14"/>
      <c r="RUZ1016" s="14"/>
      <c r="RVA1016" s="14"/>
      <c r="RVB1016" s="14"/>
      <c r="RVC1016" s="14"/>
      <c r="RVD1016" s="14"/>
      <c r="RVE1016" s="14"/>
      <c r="RVF1016" s="14"/>
      <c r="RVG1016" s="14"/>
      <c r="RVH1016" s="14"/>
      <c r="RVI1016" s="14"/>
      <c r="RVJ1016" s="14"/>
      <c r="RVK1016" s="14"/>
      <c r="RVL1016" s="14"/>
      <c r="RVM1016" s="14"/>
      <c r="RVN1016" s="14"/>
      <c r="RVO1016" s="14"/>
      <c r="RVP1016" s="14"/>
      <c r="RVQ1016" s="14"/>
      <c r="RVR1016" s="14"/>
      <c r="RVS1016" s="14"/>
      <c r="RVT1016" s="14"/>
      <c r="RVU1016" s="14"/>
      <c r="RVV1016" s="14"/>
      <c r="RVW1016" s="14"/>
      <c r="RVX1016" s="14"/>
      <c r="RVY1016" s="14"/>
      <c r="RVZ1016" s="14"/>
      <c r="RWA1016" s="14"/>
      <c r="RWB1016" s="14"/>
      <c r="RWC1016" s="14"/>
      <c r="RWD1016" s="14"/>
      <c r="RWE1016" s="14"/>
      <c r="RWF1016" s="14"/>
      <c r="RWG1016" s="14"/>
      <c r="RWH1016" s="14"/>
      <c r="RWI1016" s="14"/>
      <c r="RWJ1016" s="14"/>
      <c r="RWK1016" s="14"/>
      <c r="RWL1016" s="14"/>
      <c r="RWM1016" s="14"/>
      <c r="RWN1016" s="14"/>
      <c r="RWO1016" s="14"/>
      <c r="RWP1016" s="14"/>
      <c r="RWQ1016" s="14"/>
      <c r="RWR1016" s="14"/>
      <c r="RWS1016" s="14"/>
      <c r="RWT1016" s="14"/>
      <c r="RWU1016" s="14"/>
      <c r="RWV1016" s="14"/>
      <c r="RWW1016" s="14"/>
      <c r="RWX1016" s="14"/>
      <c r="RWY1016" s="14"/>
      <c r="RWZ1016" s="14"/>
      <c r="RXA1016" s="14"/>
      <c r="RXB1016" s="14"/>
      <c r="RXC1016" s="14"/>
      <c r="RXD1016" s="14"/>
      <c r="RXE1016" s="14"/>
      <c r="RXF1016" s="14"/>
      <c r="RXG1016" s="14"/>
      <c r="RXH1016" s="14"/>
      <c r="RXI1016" s="14"/>
      <c r="RXJ1016" s="14"/>
      <c r="RXK1016" s="14"/>
      <c r="RXL1016" s="14"/>
      <c r="RXM1016" s="14"/>
      <c r="RXN1016" s="14"/>
      <c r="RXO1016" s="14"/>
      <c r="RXP1016" s="14"/>
      <c r="RXQ1016" s="14"/>
      <c r="RXR1016" s="14"/>
      <c r="RXS1016" s="14"/>
      <c r="RXT1016" s="14"/>
      <c r="RXU1016" s="14"/>
      <c r="RXV1016" s="14"/>
      <c r="RXW1016" s="14"/>
      <c r="RXX1016" s="14"/>
      <c r="RXY1016" s="14"/>
      <c r="RXZ1016" s="14"/>
      <c r="RYA1016" s="14"/>
      <c r="RYB1016" s="14"/>
      <c r="RYC1016" s="14"/>
      <c r="RYD1016" s="14"/>
      <c r="RYE1016" s="14"/>
      <c r="RYF1016" s="14"/>
      <c r="RYG1016" s="14"/>
      <c r="RYH1016" s="14"/>
      <c r="RYI1016" s="14"/>
      <c r="RYJ1016" s="14"/>
      <c r="RYK1016" s="14"/>
      <c r="RYL1016" s="14"/>
      <c r="RYM1016" s="14"/>
      <c r="RYN1016" s="14"/>
      <c r="RYO1016" s="14"/>
      <c r="RYP1016" s="14"/>
      <c r="RYQ1016" s="14"/>
      <c r="RYR1016" s="14"/>
      <c r="RYS1016" s="14"/>
      <c r="RYT1016" s="14"/>
      <c r="RYU1016" s="14"/>
      <c r="RYV1016" s="14"/>
      <c r="RYW1016" s="14"/>
      <c r="RYX1016" s="14"/>
      <c r="RYY1016" s="14"/>
      <c r="RYZ1016" s="14"/>
      <c r="RZA1016" s="14"/>
      <c r="RZB1016" s="14"/>
      <c r="RZC1016" s="14"/>
      <c r="RZD1016" s="14"/>
      <c r="RZE1016" s="14"/>
      <c r="RZF1016" s="14"/>
      <c r="RZG1016" s="14"/>
      <c r="RZH1016" s="14"/>
      <c r="RZI1016" s="14"/>
      <c r="RZJ1016" s="14"/>
      <c r="RZK1016" s="14"/>
      <c r="RZL1016" s="14"/>
      <c r="RZM1016" s="14"/>
      <c r="RZN1016" s="14"/>
      <c r="RZO1016" s="14"/>
      <c r="RZP1016" s="14"/>
      <c r="RZQ1016" s="14"/>
      <c r="RZR1016" s="14"/>
      <c r="RZS1016" s="14"/>
      <c r="RZT1016" s="14"/>
      <c r="RZU1016" s="14"/>
      <c r="RZV1016" s="14"/>
      <c r="RZW1016" s="14"/>
      <c r="RZX1016" s="14"/>
      <c r="RZY1016" s="14"/>
      <c r="RZZ1016" s="14"/>
      <c r="SAA1016" s="14"/>
      <c r="SAB1016" s="14"/>
      <c r="SAC1016" s="14"/>
      <c r="SAD1016" s="14"/>
      <c r="SAE1016" s="14"/>
      <c r="SAF1016" s="14"/>
      <c r="SAG1016" s="14"/>
      <c r="SAH1016" s="14"/>
      <c r="SAI1016" s="14"/>
      <c r="SAJ1016" s="14"/>
      <c r="SAK1016" s="14"/>
      <c r="SAL1016" s="14"/>
      <c r="SAM1016" s="14"/>
      <c r="SAN1016" s="14"/>
      <c r="SAO1016" s="14"/>
      <c r="SAP1016" s="14"/>
      <c r="SAQ1016" s="14"/>
      <c r="SAR1016" s="14"/>
      <c r="SAS1016" s="14"/>
      <c r="SAT1016" s="14"/>
      <c r="SAU1016" s="14"/>
      <c r="SAV1016" s="14"/>
      <c r="SAW1016" s="14"/>
      <c r="SAX1016" s="14"/>
      <c r="SAY1016" s="14"/>
      <c r="SAZ1016" s="14"/>
      <c r="SBA1016" s="14"/>
      <c r="SBB1016" s="14"/>
      <c r="SBC1016" s="14"/>
      <c r="SBD1016" s="14"/>
      <c r="SBE1016" s="14"/>
      <c r="SBF1016" s="14"/>
      <c r="SBG1016" s="14"/>
      <c r="SBH1016" s="14"/>
      <c r="SBI1016" s="14"/>
      <c r="SBJ1016" s="14"/>
      <c r="SBK1016" s="14"/>
      <c r="SBL1016" s="14"/>
      <c r="SBM1016" s="14"/>
      <c r="SBN1016" s="14"/>
      <c r="SBO1016" s="14"/>
      <c r="SBP1016" s="14"/>
      <c r="SBQ1016" s="14"/>
      <c r="SBR1016" s="14"/>
      <c r="SBS1016" s="14"/>
      <c r="SBT1016" s="14"/>
      <c r="SBU1016" s="14"/>
      <c r="SBV1016" s="14"/>
      <c r="SBW1016" s="14"/>
      <c r="SBX1016" s="14"/>
      <c r="SBY1016" s="14"/>
      <c r="SBZ1016" s="14"/>
      <c r="SCA1016" s="14"/>
      <c r="SCB1016" s="14"/>
      <c r="SCC1016" s="14"/>
      <c r="SCD1016" s="14"/>
      <c r="SCE1016" s="14"/>
      <c r="SCF1016" s="14"/>
      <c r="SCG1016" s="14"/>
      <c r="SCH1016" s="14"/>
      <c r="SCI1016" s="14"/>
      <c r="SCJ1016" s="14"/>
      <c r="SCK1016" s="14"/>
      <c r="SCL1016" s="14"/>
      <c r="SCM1016" s="14"/>
      <c r="SCN1016" s="14"/>
      <c r="SCO1016" s="14"/>
      <c r="SCP1016" s="14"/>
      <c r="SCQ1016" s="14"/>
      <c r="SCR1016" s="14"/>
      <c r="SCS1016" s="14"/>
      <c r="SCT1016" s="14"/>
      <c r="SCU1016" s="14"/>
      <c r="SCV1016" s="14"/>
      <c r="SCW1016" s="14"/>
      <c r="SCX1016" s="14"/>
      <c r="SCY1016" s="14"/>
      <c r="SCZ1016" s="14"/>
      <c r="SDA1016" s="14"/>
      <c r="SDB1016" s="14"/>
      <c r="SDC1016" s="14"/>
      <c r="SDD1016" s="14"/>
      <c r="SDE1016" s="14"/>
      <c r="SDF1016" s="14"/>
      <c r="SDG1016" s="14"/>
      <c r="SDH1016" s="14"/>
      <c r="SDI1016" s="14"/>
      <c r="SDJ1016" s="14"/>
      <c r="SDK1016" s="14"/>
      <c r="SDL1016" s="14"/>
      <c r="SDM1016" s="14"/>
      <c r="SDN1016" s="14"/>
      <c r="SDO1016" s="14"/>
      <c r="SDP1016" s="14"/>
      <c r="SDQ1016" s="14"/>
      <c r="SDR1016" s="14"/>
      <c r="SDS1016" s="14"/>
      <c r="SDT1016" s="14"/>
      <c r="SDU1016" s="14"/>
      <c r="SDV1016" s="14"/>
      <c r="SDW1016" s="14"/>
      <c r="SDX1016" s="14"/>
      <c r="SDY1016" s="14"/>
      <c r="SDZ1016" s="14"/>
      <c r="SEA1016" s="14"/>
      <c r="SEB1016" s="14"/>
      <c r="SEC1016" s="14"/>
      <c r="SED1016" s="14"/>
      <c r="SEE1016" s="14"/>
      <c r="SEF1016" s="14"/>
      <c r="SEG1016" s="14"/>
      <c r="SEH1016" s="14"/>
      <c r="SEI1016" s="14"/>
      <c r="SEJ1016" s="14"/>
      <c r="SEK1016" s="14"/>
      <c r="SEL1016" s="14"/>
      <c r="SEM1016" s="14"/>
      <c r="SEN1016" s="14"/>
      <c r="SEO1016" s="14"/>
      <c r="SEP1016" s="14"/>
      <c r="SEQ1016" s="14"/>
      <c r="SER1016" s="14"/>
      <c r="SES1016" s="14"/>
      <c r="SET1016" s="14"/>
      <c r="SEU1016" s="14"/>
      <c r="SEV1016" s="14"/>
      <c r="SEW1016" s="14"/>
      <c r="SEX1016" s="14"/>
      <c r="SEY1016" s="14"/>
      <c r="SEZ1016" s="14"/>
      <c r="SFA1016" s="14"/>
      <c r="SFB1016" s="14"/>
      <c r="SFC1016" s="14"/>
      <c r="SFD1016" s="14"/>
      <c r="SFE1016" s="14"/>
      <c r="SFF1016" s="14"/>
      <c r="SFG1016" s="14"/>
      <c r="SFH1016" s="14"/>
      <c r="SFI1016" s="14"/>
      <c r="SFJ1016" s="14"/>
      <c r="SFK1016" s="14"/>
      <c r="SFL1016" s="14"/>
      <c r="SFM1016" s="14"/>
      <c r="SFN1016" s="14"/>
      <c r="SFO1016" s="14"/>
      <c r="SFP1016" s="14"/>
      <c r="SFQ1016" s="14"/>
      <c r="SFR1016" s="14"/>
      <c r="SFS1016" s="14"/>
      <c r="SFT1016" s="14"/>
      <c r="SFU1016" s="14"/>
      <c r="SFV1016" s="14"/>
      <c r="SFW1016" s="14"/>
      <c r="SFX1016" s="14"/>
      <c r="SFY1016" s="14"/>
      <c r="SFZ1016" s="14"/>
      <c r="SGA1016" s="14"/>
      <c r="SGB1016" s="14"/>
      <c r="SGC1016" s="14"/>
      <c r="SGD1016" s="14"/>
      <c r="SGE1016" s="14"/>
      <c r="SGF1016" s="14"/>
      <c r="SGG1016" s="14"/>
      <c r="SGH1016" s="14"/>
      <c r="SGI1016" s="14"/>
      <c r="SGJ1016" s="14"/>
      <c r="SGK1016" s="14"/>
      <c r="SGL1016" s="14"/>
      <c r="SGM1016" s="14"/>
      <c r="SGN1016" s="14"/>
      <c r="SGO1016" s="14"/>
      <c r="SGP1016" s="14"/>
      <c r="SGQ1016" s="14"/>
      <c r="SGR1016" s="14"/>
      <c r="SGS1016" s="14"/>
      <c r="SGT1016" s="14"/>
      <c r="SGU1016" s="14"/>
      <c r="SGV1016" s="14"/>
      <c r="SGW1016" s="14"/>
      <c r="SGX1016" s="14"/>
      <c r="SGY1016" s="14"/>
      <c r="SGZ1016" s="14"/>
      <c r="SHA1016" s="14"/>
      <c r="SHB1016" s="14"/>
      <c r="SHC1016" s="14"/>
      <c r="SHD1016" s="14"/>
      <c r="SHE1016" s="14"/>
      <c r="SHF1016" s="14"/>
      <c r="SHG1016" s="14"/>
      <c r="SHH1016" s="14"/>
      <c r="SHI1016" s="14"/>
      <c r="SHJ1016" s="14"/>
      <c r="SHK1016" s="14"/>
      <c r="SHL1016" s="14"/>
      <c r="SHM1016" s="14"/>
      <c r="SHN1016" s="14"/>
      <c r="SHO1016" s="14"/>
      <c r="SHP1016" s="14"/>
      <c r="SHQ1016" s="14"/>
      <c r="SHR1016" s="14"/>
      <c r="SHS1016" s="14"/>
      <c r="SHT1016" s="14"/>
      <c r="SHU1016" s="14"/>
      <c r="SHV1016" s="14"/>
      <c r="SHW1016" s="14"/>
      <c r="SHX1016" s="14"/>
      <c r="SHY1016" s="14"/>
      <c r="SHZ1016" s="14"/>
      <c r="SIA1016" s="14"/>
      <c r="SIB1016" s="14"/>
      <c r="SIC1016" s="14"/>
      <c r="SID1016" s="14"/>
      <c r="SIE1016" s="14"/>
      <c r="SIF1016" s="14"/>
      <c r="SIG1016" s="14"/>
      <c r="SIH1016" s="14"/>
      <c r="SII1016" s="14"/>
      <c r="SIJ1016" s="14"/>
      <c r="SIK1016" s="14"/>
      <c r="SIL1016" s="14"/>
      <c r="SIM1016" s="14"/>
      <c r="SIN1016" s="14"/>
      <c r="SIO1016" s="14"/>
      <c r="SIP1016" s="14"/>
      <c r="SIQ1016" s="14"/>
      <c r="SIR1016" s="14"/>
      <c r="SIS1016" s="14"/>
      <c r="SIT1016" s="14"/>
      <c r="SIU1016" s="14"/>
      <c r="SIV1016" s="14"/>
      <c r="SIW1016" s="14"/>
      <c r="SIX1016" s="14"/>
      <c r="SIY1016" s="14"/>
      <c r="SIZ1016" s="14"/>
      <c r="SJA1016" s="14"/>
      <c r="SJB1016" s="14"/>
      <c r="SJC1016" s="14"/>
      <c r="SJD1016" s="14"/>
      <c r="SJE1016" s="14"/>
      <c r="SJF1016" s="14"/>
      <c r="SJG1016" s="14"/>
      <c r="SJH1016" s="14"/>
      <c r="SJI1016" s="14"/>
      <c r="SJJ1016" s="14"/>
      <c r="SJK1016" s="14"/>
      <c r="SJL1016" s="14"/>
      <c r="SJM1016" s="14"/>
      <c r="SJN1016" s="14"/>
      <c r="SJO1016" s="14"/>
      <c r="SJP1016" s="14"/>
      <c r="SJQ1016" s="14"/>
      <c r="SJR1016" s="14"/>
      <c r="SJS1016" s="14"/>
      <c r="SJT1016" s="14"/>
      <c r="SJU1016" s="14"/>
      <c r="SJV1016" s="14"/>
      <c r="SJW1016" s="14"/>
      <c r="SJX1016" s="14"/>
      <c r="SJY1016" s="14"/>
      <c r="SJZ1016" s="14"/>
      <c r="SKA1016" s="14"/>
      <c r="SKB1016" s="14"/>
      <c r="SKC1016" s="14"/>
      <c r="SKD1016" s="14"/>
      <c r="SKE1016" s="14"/>
      <c r="SKF1016" s="14"/>
      <c r="SKG1016" s="14"/>
      <c r="SKH1016" s="14"/>
      <c r="SKI1016" s="14"/>
      <c r="SKJ1016" s="14"/>
      <c r="SKK1016" s="14"/>
      <c r="SKL1016" s="14"/>
      <c r="SKM1016" s="14"/>
      <c r="SKN1016" s="14"/>
      <c r="SKO1016" s="14"/>
      <c r="SKP1016" s="14"/>
      <c r="SKQ1016" s="14"/>
      <c r="SKR1016" s="14"/>
      <c r="SKS1016" s="14"/>
      <c r="SKT1016" s="14"/>
      <c r="SKU1016" s="14"/>
      <c r="SKV1016" s="14"/>
      <c r="SKW1016" s="14"/>
      <c r="SKX1016" s="14"/>
      <c r="SKY1016" s="14"/>
      <c r="SKZ1016" s="14"/>
      <c r="SLA1016" s="14"/>
      <c r="SLB1016" s="14"/>
      <c r="SLC1016" s="14"/>
      <c r="SLD1016" s="14"/>
      <c r="SLE1016" s="14"/>
      <c r="SLF1016" s="14"/>
      <c r="SLG1016" s="14"/>
      <c r="SLH1016" s="14"/>
      <c r="SLI1016" s="14"/>
      <c r="SLJ1016" s="14"/>
      <c r="SLK1016" s="14"/>
      <c r="SLL1016" s="14"/>
      <c r="SLM1016" s="14"/>
      <c r="SLN1016" s="14"/>
      <c r="SLO1016" s="14"/>
      <c r="SLP1016" s="14"/>
      <c r="SLQ1016" s="14"/>
      <c r="SLR1016" s="14"/>
      <c r="SLS1016" s="14"/>
      <c r="SLT1016" s="14"/>
      <c r="SLU1016" s="14"/>
      <c r="SLV1016" s="14"/>
      <c r="SLW1016" s="14"/>
      <c r="SLX1016" s="14"/>
      <c r="SLY1016" s="14"/>
      <c r="SLZ1016" s="14"/>
      <c r="SMA1016" s="14"/>
      <c r="SMB1016" s="14"/>
      <c r="SMC1016" s="14"/>
      <c r="SMD1016" s="14"/>
      <c r="SME1016" s="14"/>
      <c r="SMF1016" s="14"/>
      <c r="SMG1016" s="14"/>
      <c r="SMH1016" s="14"/>
      <c r="SMI1016" s="14"/>
      <c r="SMJ1016" s="14"/>
      <c r="SMK1016" s="14"/>
      <c r="SML1016" s="14"/>
      <c r="SMM1016" s="14"/>
      <c r="SMN1016" s="14"/>
      <c r="SMO1016" s="14"/>
      <c r="SMP1016" s="14"/>
      <c r="SMQ1016" s="14"/>
      <c r="SMR1016" s="14"/>
      <c r="SMS1016" s="14"/>
      <c r="SMT1016" s="14"/>
      <c r="SMU1016" s="14"/>
      <c r="SMV1016" s="14"/>
      <c r="SMW1016" s="14"/>
      <c r="SMX1016" s="14"/>
      <c r="SMY1016" s="14"/>
      <c r="SMZ1016" s="14"/>
      <c r="SNA1016" s="14"/>
      <c r="SNB1016" s="14"/>
      <c r="SNC1016" s="14"/>
      <c r="SND1016" s="14"/>
      <c r="SNE1016" s="14"/>
      <c r="SNF1016" s="14"/>
      <c r="SNG1016" s="14"/>
      <c r="SNH1016" s="14"/>
      <c r="SNI1016" s="14"/>
      <c r="SNJ1016" s="14"/>
      <c r="SNK1016" s="14"/>
      <c r="SNL1016" s="14"/>
      <c r="SNM1016" s="14"/>
      <c r="SNN1016" s="14"/>
      <c r="SNO1016" s="14"/>
      <c r="SNP1016" s="14"/>
      <c r="SNQ1016" s="14"/>
      <c r="SNR1016" s="14"/>
      <c r="SNS1016" s="14"/>
      <c r="SNT1016" s="14"/>
      <c r="SNU1016" s="14"/>
      <c r="SNV1016" s="14"/>
      <c r="SNW1016" s="14"/>
      <c r="SNX1016" s="14"/>
      <c r="SNY1016" s="14"/>
      <c r="SNZ1016" s="14"/>
      <c r="SOA1016" s="14"/>
      <c r="SOB1016" s="14"/>
      <c r="SOC1016" s="14"/>
      <c r="SOD1016" s="14"/>
      <c r="SOE1016" s="14"/>
      <c r="SOF1016" s="14"/>
      <c r="SOG1016" s="14"/>
      <c r="SOH1016" s="14"/>
      <c r="SOI1016" s="14"/>
      <c r="SOJ1016" s="14"/>
      <c r="SOK1016" s="14"/>
      <c r="SOL1016" s="14"/>
      <c r="SOM1016" s="14"/>
      <c r="SON1016" s="14"/>
      <c r="SOO1016" s="14"/>
      <c r="SOP1016" s="14"/>
      <c r="SOQ1016" s="14"/>
      <c r="SOR1016" s="14"/>
      <c r="SOS1016" s="14"/>
      <c r="SOT1016" s="14"/>
      <c r="SOU1016" s="14"/>
      <c r="SOV1016" s="14"/>
      <c r="SOW1016" s="14"/>
      <c r="SOX1016" s="14"/>
      <c r="SOY1016" s="14"/>
      <c r="SOZ1016" s="14"/>
      <c r="SPA1016" s="14"/>
      <c r="SPB1016" s="14"/>
      <c r="SPC1016" s="14"/>
      <c r="SPD1016" s="14"/>
      <c r="SPE1016" s="14"/>
      <c r="SPF1016" s="14"/>
      <c r="SPG1016" s="14"/>
      <c r="SPH1016" s="14"/>
      <c r="SPI1016" s="14"/>
      <c r="SPJ1016" s="14"/>
      <c r="SPK1016" s="14"/>
      <c r="SPL1016" s="14"/>
      <c r="SPM1016" s="14"/>
      <c r="SPN1016" s="14"/>
      <c r="SPO1016" s="14"/>
      <c r="SPP1016" s="14"/>
      <c r="SPQ1016" s="14"/>
      <c r="SPR1016" s="14"/>
      <c r="SPS1016" s="14"/>
      <c r="SPT1016" s="14"/>
      <c r="SPU1016" s="14"/>
      <c r="SPV1016" s="14"/>
      <c r="SPW1016" s="14"/>
      <c r="SPX1016" s="14"/>
      <c r="SPY1016" s="14"/>
      <c r="SPZ1016" s="14"/>
      <c r="SQA1016" s="14"/>
      <c r="SQB1016" s="14"/>
      <c r="SQC1016" s="14"/>
      <c r="SQD1016" s="14"/>
      <c r="SQE1016" s="14"/>
      <c r="SQF1016" s="14"/>
      <c r="SQG1016" s="14"/>
      <c r="SQH1016" s="14"/>
      <c r="SQI1016" s="14"/>
      <c r="SQJ1016" s="14"/>
      <c r="SQK1016" s="14"/>
      <c r="SQL1016" s="14"/>
      <c r="SQM1016" s="14"/>
      <c r="SQN1016" s="14"/>
      <c r="SQO1016" s="14"/>
      <c r="SQP1016" s="14"/>
      <c r="SQQ1016" s="14"/>
      <c r="SQR1016" s="14"/>
      <c r="SQS1016" s="14"/>
      <c r="SQT1016" s="14"/>
      <c r="SQU1016" s="14"/>
      <c r="SQV1016" s="14"/>
      <c r="SQW1016" s="14"/>
      <c r="SQX1016" s="14"/>
      <c r="SQY1016" s="14"/>
      <c r="SQZ1016" s="14"/>
      <c r="SRA1016" s="14"/>
      <c r="SRB1016" s="14"/>
      <c r="SRC1016" s="14"/>
      <c r="SRD1016" s="14"/>
      <c r="SRE1016" s="14"/>
      <c r="SRF1016" s="14"/>
      <c r="SRG1016" s="14"/>
      <c r="SRH1016" s="14"/>
      <c r="SRI1016" s="14"/>
      <c r="SRJ1016" s="14"/>
      <c r="SRK1016" s="14"/>
      <c r="SRL1016" s="14"/>
      <c r="SRM1016" s="14"/>
      <c r="SRN1016" s="14"/>
      <c r="SRO1016" s="14"/>
      <c r="SRP1016" s="14"/>
      <c r="SRQ1016" s="14"/>
      <c r="SRR1016" s="14"/>
      <c r="SRS1016" s="14"/>
      <c r="SRT1016" s="14"/>
      <c r="SRU1016" s="14"/>
      <c r="SRV1016" s="14"/>
      <c r="SRW1016" s="14"/>
      <c r="SRX1016" s="14"/>
      <c r="SRY1016" s="14"/>
      <c r="SRZ1016" s="14"/>
      <c r="SSA1016" s="14"/>
      <c r="SSB1016" s="14"/>
      <c r="SSC1016" s="14"/>
      <c r="SSD1016" s="14"/>
      <c r="SSE1016" s="14"/>
      <c r="SSF1016" s="14"/>
      <c r="SSG1016" s="14"/>
      <c r="SSH1016" s="14"/>
      <c r="SSI1016" s="14"/>
      <c r="SSJ1016" s="14"/>
      <c r="SSK1016" s="14"/>
      <c r="SSL1016" s="14"/>
      <c r="SSM1016" s="14"/>
      <c r="SSN1016" s="14"/>
      <c r="SSO1016" s="14"/>
      <c r="SSP1016" s="14"/>
      <c r="SSQ1016" s="14"/>
      <c r="SSR1016" s="14"/>
      <c r="SSS1016" s="14"/>
      <c r="SST1016" s="14"/>
      <c r="SSU1016" s="14"/>
      <c r="SSV1016" s="14"/>
      <c r="SSW1016" s="14"/>
      <c r="SSX1016" s="14"/>
      <c r="SSY1016" s="14"/>
      <c r="SSZ1016" s="14"/>
      <c r="STA1016" s="14"/>
      <c r="STB1016" s="14"/>
      <c r="STC1016" s="14"/>
      <c r="STD1016" s="14"/>
      <c r="STE1016" s="14"/>
      <c r="STF1016" s="14"/>
      <c r="STG1016" s="14"/>
      <c r="STH1016" s="14"/>
      <c r="STI1016" s="14"/>
      <c r="STJ1016" s="14"/>
      <c r="STK1016" s="14"/>
      <c r="STL1016" s="14"/>
      <c r="STM1016" s="14"/>
      <c r="STN1016" s="14"/>
      <c r="STO1016" s="14"/>
      <c r="STP1016" s="14"/>
      <c r="STQ1016" s="14"/>
      <c r="STR1016" s="14"/>
      <c r="STS1016" s="14"/>
      <c r="STT1016" s="14"/>
      <c r="STU1016" s="14"/>
      <c r="STV1016" s="14"/>
      <c r="STW1016" s="14"/>
      <c r="STX1016" s="14"/>
      <c r="STY1016" s="14"/>
      <c r="STZ1016" s="14"/>
      <c r="SUA1016" s="14"/>
      <c r="SUB1016" s="14"/>
      <c r="SUC1016" s="14"/>
      <c r="SUD1016" s="14"/>
      <c r="SUE1016" s="14"/>
      <c r="SUF1016" s="14"/>
      <c r="SUG1016" s="14"/>
      <c r="SUH1016" s="14"/>
      <c r="SUI1016" s="14"/>
      <c r="SUJ1016" s="14"/>
      <c r="SUK1016" s="14"/>
      <c r="SUL1016" s="14"/>
      <c r="SUM1016" s="14"/>
      <c r="SUN1016" s="14"/>
      <c r="SUO1016" s="14"/>
      <c r="SUP1016" s="14"/>
      <c r="SUQ1016" s="14"/>
      <c r="SUR1016" s="14"/>
      <c r="SUS1016" s="14"/>
      <c r="SUT1016" s="14"/>
      <c r="SUU1016" s="14"/>
      <c r="SUV1016" s="14"/>
      <c r="SUW1016" s="14"/>
      <c r="SUX1016" s="14"/>
      <c r="SUY1016" s="14"/>
      <c r="SUZ1016" s="14"/>
      <c r="SVA1016" s="14"/>
      <c r="SVB1016" s="14"/>
      <c r="SVC1016" s="14"/>
      <c r="SVD1016" s="14"/>
      <c r="SVE1016" s="14"/>
      <c r="SVF1016" s="14"/>
      <c r="SVG1016" s="14"/>
      <c r="SVH1016" s="14"/>
      <c r="SVI1016" s="14"/>
      <c r="SVJ1016" s="14"/>
      <c r="SVK1016" s="14"/>
      <c r="SVL1016" s="14"/>
      <c r="SVM1016" s="14"/>
      <c r="SVN1016" s="14"/>
      <c r="SVO1016" s="14"/>
      <c r="SVP1016" s="14"/>
      <c r="SVQ1016" s="14"/>
      <c r="SVR1016" s="14"/>
      <c r="SVS1016" s="14"/>
      <c r="SVT1016" s="14"/>
      <c r="SVU1016" s="14"/>
      <c r="SVV1016" s="14"/>
      <c r="SVW1016" s="14"/>
      <c r="SVX1016" s="14"/>
      <c r="SVY1016" s="14"/>
      <c r="SVZ1016" s="14"/>
      <c r="SWA1016" s="14"/>
      <c r="SWB1016" s="14"/>
      <c r="SWC1016" s="14"/>
      <c r="SWD1016" s="14"/>
      <c r="SWE1016" s="14"/>
      <c r="SWF1016" s="14"/>
      <c r="SWG1016" s="14"/>
      <c r="SWH1016" s="14"/>
      <c r="SWI1016" s="14"/>
      <c r="SWJ1016" s="14"/>
      <c r="SWK1016" s="14"/>
      <c r="SWL1016" s="14"/>
      <c r="SWM1016" s="14"/>
      <c r="SWN1016" s="14"/>
      <c r="SWO1016" s="14"/>
      <c r="SWP1016" s="14"/>
      <c r="SWQ1016" s="14"/>
      <c r="SWR1016" s="14"/>
      <c r="SWS1016" s="14"/>
      <c r="SWT1016" s="14"/>
      <c r="SWU1016" s="14"/>
      <c r="SWV1016" s="14"/>
      <c r="SWW1016" s="14"/>
      <c r="SWX1016" s="14"/>
      <c r="SWY1016" s="14"/>
      <c r="SWZ1016" s="14"/>
      <c r="SXA1016" s="14"/>
      <c r="SXB1016" s="14"/>
      <c r="SXC1016" s="14"/>
      <c r="SXD1016" s="14"/>
      <c r="SXE1016" s="14"/>
      <c r="SXF1016" s="14"/>
      <c r="SXG1016" s="14"/>
      <c r="SXH1016" s="14"/>
      <c r="SXI1016" s="14"/>
      <c r="SXJ1016" s="14"/>
      <c r="SXK1016" s="14"/>
      <c r="SXL1016" s="14"/>
      <c r="SXM1016" s="14"/>
      <c r="SXN1016" s="14"/>
      <c r="SXO1016" s="14"/>
      <c r="SXP1016" s="14"/>
      <c r="SXQ1016" s="14"/>
      <c r="SXR1016" s="14"/>
      <c r="SXS1016" s="14"/>
      <c r="SXT1016" s="14"/>
      <c r="SXU1016" s="14"/>
      <c r="SXV1016" s="14"/>
      <c r="SXW1016" s="14"/>
      <c r="SXX1016" s="14"/>
      <c r="SXY1016" s="14"/>
      <c r="SXZ1016" s="14"/>
      <c r="SYA1016" s="14"/>
      <c r="SYB1016" s="14"/>
      <c r="SYC1016" s="14"/>
      <c r="SYD1016" s="14"/>
      <c r="SYE1016" s="14"/>
      <c r="SYF1016" s="14"/>
      <c r="SYG1016" s="14"/>
      <c r="SYH1016" s="14"/>
      <c r="SYI1016" s="14"/>
      <c r="SYJ1016" s="14"/>
      <c r="SYK1016" s="14"/>
      <c r="SYL1016" s="14"/>
      <c r="SYM1016" s="14"/>
      <c r="SYN1016" s="14"/>
      <c r="SYO1016" s="14"/>
      <c r="SYP1016" s="14"/>
      <c r="SYQ1016" s="14"/>
      <c r="SYR1016" s="14"/>
      <c r="SYS1016" s="14"/>
      <c r="SYT1016" s="14"/>
      <c r="SYU1016" s="14"/>
      <c r="SYV1016" s="14"/>
      <c r="SYW1016" s="14"/>
      <c r="SYX1016" s="14"/>
      <c r="SYY1016" s="14"/>
      <c r="SYZ1016" s="14"/>
      <c r="SZA1016" s="14"/>
      <c r="SZB1016" s="14"/>
      <c r="SZC1016" s="14"/>
      <c r="SZD1016" s="14"/>
      <c r="SZE1016" s="14"/>
      <c r="SZF1016" s="14"/>
      <c r="SZG1016" s="14"/>
      <c r="SZH1016" s="14"/>
      <c r="SZI1016" s="14"/>
      <c r="SZJ1016" s="14"/>
      <c r="SZK1016" s="14"/>
      <c r="SZL1016" s="14"/>
      <c r="SZM1016" s="14"/>
      <c r="SZN1016" s="14"/>
      <c r="SZO1016" s="14"/>
      <c r="SZP1016" s="14"/>
      <c r="SZQ1016" s="14"/>
      <c r="SZR1016" s="14"/>
      <c r="SZS1016" s="14"/>
      <c r="SZT1016" s="14"/>
      <c r="SZU1016" s="14"/>
      <c r="SZV1016" s="14"/>
      <c r="SZW1016" s="14"/>
      <c r="SZX1016" s="14"/>
      <c r="SZY1016" s="14"/>
      <c r="SZZ1016" s="14"/>
      <c r="TAA1016" s="14"/>
      <c r="TAB1016" s="14"/>
      <c r="TAC1016" s="14"/>
      <c r="TAD1016" s="14"/>
      <c r="TAE1016" s="14"/>
      <c r="TAF1016" s="14"/>
      <c r="TAG1016" s="14"/>
      <c r="TAH1016" s="14"/>
      <c r="TAI1016" s="14"/>
      <c r="TAJ1016" s="14"/>
      <c r="TAK1016" s="14"/>
      <c r="TAL1016" s="14"/>
      <c r="TAM1016" s="14"/>
      <c r="TAN1016" s="14"/>
      <c r="TAO1016" s="14"/>
      <c r="TAP1016" s="14"/>
      <c r="TAQ1016" s="14"/>
      <c r="TAR1016" s="14"/>
      <c r="TAS1016" s="14"/>
      <c r="TAT1016" s="14"/>
      <c r="TAU1016" s="14"/>
      <c r="TAV1016" s="14"/>
      <c r="TAW1016" s="14"/>
      <c r="TAX1016" s="14"/>
      <c r="TAY1016" s="14"/>
      <c r="TAZ1016" s="14"/>
      <c r="TBA1016" s="14"/>
      <c r="TBB1016" s="14"/>
      <c r="TBC1016" s="14"/>
      <c r="TBD1016" s="14"/>
      <c r="TBE1016" s="14"/>
      <c r="TBF1016" s="14"/>
      <c r="TBG1016" s="14"/>
      <c r="TBH1016" s="14"/>
      <c r="TBI1016" s="14"/>
      <c r="TBJ1016" s="14"/>
      <c r="TBK1016" s="14"/>
      <c r="TBL1016" s="14"/>
      <c r="TBM1016" s="14"/>
      <c r="TBN1016" s="14"/>
      <c r="TBO1016" s="14"/>
      <c r="TBP1016" s="14"/>
      <c r="TBQ1016" s="14"/>
      <c r="TBR1016" s="14"/>
      <c r="TBS1016" s="14"/>
      <c r="TBT1016" s="14"/>
      <c r="TBU1016" s="14"/>
      <c r="TBV1016" s="14"/>
      <c r="TBW1016" s="14"/>
      <c r="TBX1016" s="14"/>
      <c r="TBY1016" s="14"/>
      <c r="TBZ1016" s="14"/>
      <c r="TCA1016" s="14"/>
      <c r="TCB1016" s="14"/>
      <c r="TCC1016" s="14"/>
      <c r="TCD1016" s="14"/>
      <c r="TCE1016" s="14"/>
      <c r="TCF1016" s="14"/>
      <c r="TCG1016" s="14"/>
      <c r="TCH1016" s="14"/>
      <c r="TCI1016" s="14"/>
      <c r="TCJ1016" s="14"/>
      <c r="TCK1016" s="14"/>
      <c r="TCL1016" s="14"/>
      <c r="TCM1016" s="14"/>
      <c r="TCN1016" s="14"/>
      <c r="TCO1016" s="14"/>
      <c r="TCP1016" s="14"/>
      <c r="TCQ1016" s="14"/>
      <c r="TCR1016" s="14"/>
      <c r="TCS1016" s="14"/>
      <c r="TCT1016" s="14"/>
      <c r="TCU1016" s="14"/>
      <c r="TCV1016" s="14"/>
      <c r="TCW1016" s="14"/>
      <c r="TCX1016" s="14"/>
      <c r="TCY1016" s="14"/>
      <c r="TCZ1016" s="14"/>
      <c r="TDA1016" s="14"/>
      <c r="TDB1016" s="14"/>
      <c r="TDC1016" s="14"/>
      <c r="TDD1016" s="14"/>
      <c r="TDE1016" s="14"/>
      <c r="TDF1016" s="14"/>
      <c r="TDG1016" s="14"/>
      <c r="TDH1016" s="14"/>
      <c r="TDI1016" s="14"/>
      <c r="TDJ1016" s="14"/>
      <c r="TDK1016" s="14"/>
      <c r="TDL1016" s="14"/>
      <c r="TDM1016" s="14"/>
      <c r="TDN1016" s="14"/>
      <c r="TDO1016" s="14"/>
      <c r="TDP1016" s="14"/>
      <c r="TDQ1016" s="14"/>
      <c r="TDR1016" s="14"/>
      <c r="TDS1016" s="14"/>
      <c r="TDT1016" s="14"/>
      <c r="TDU1016" s="14"/>
      <c r="TDV1016" s="14"/>
      <c r="TDW1016" s="14"/>
      <c r="TDX1016" s="14"/>
      <c r="TDY1016" s="14"/>
      <c r="TDZ1016" s="14"/>
      <c r="TEA1016" s="14"/>
      <c r="TEB1016" s="14"/>
      <c r="TEC1016" s="14"/>
      <c r="TED1016" s="14"/>
      <c r="TEE1016" s="14"/>
      <c r="TEF1016" s="14"/>
      <c r="TEG1016" s="14"/>
      <c r="TEH1016" s="14"/>
      <c r="TEI1016" s="14"/>
      <c r="TEJ1016" s="14"/>
      <c r="TEK1016" s="14"/>
      <c r="TEL1016" s="14"/>
      <c r="TEM1016" s="14"/>
      <c r="TEN1016" s="14"/>
      <c r="TEO1016" s="14"/>
      <c r="TEP1016" s="14"/>
      <c r="TEQ1016" s="14"/>
      <c r="TER1016" s="14"/>
      <c r="TES1016" s="14"/>
      <c r="TET1016" s="14"/>
      <c r="TEU1016" s="14"/>
      <c r="TEV1016" s="14"/>
      <c r="TEW1016" s="14"/>
      <c r="TEX1016" s="14"/>
      <c r="TEY1016" s="14"/>
      <c r="TEZ1016" s="14"/>
      <c r="TFA1016" s="14"/>
      <c r="TFB1016" s="14"/>
      <c r="TFC1016" s="14"/>
      <c r="TFD1016" s="14"/>
      <c r="TFE1016" s="14"/>
      <c r="TFF1016" s="14"/>
      <c r="TFG1016" s="14"/>
      <c r="TFH1016" s="14"/>
      <c r="TFI1016" s="14"/>
      <c r="TFJ1016" s="14"/>
      <c r="TFK1016" s="14"/>
      <c r="TFL1016" s="14"/>
      <c r="TFM1016" s="14"/>
      <c r="TFN1016" s="14"/>
      <c r="TFO1016" s="14"/>
      <c r="TFP1016" s="14"/>
      <c r="TFQ1016" s="14"/>
      <c r="TFR1016" s="14"/>
      <c r="TFS1016" s="14"/>
      <c r="TFT1016" s="14"/>
      <c r="TFU1016" s="14"/>
      <c r="TFV1016" s="14"/>
      <c r="TFW1016" s="14"/>
      <c r="TFX1016" s="14"/>
      <c r="TFY1016" s="14"/>
      <c r="TFZ1016" s="14"/>
      <c r="TGA1016" s="14"/>
      <c r="TGB1016" s="14"/>
      <c r="TGC1016" s="14"/>
      <c r="TGD1016" s="14"/>
      <c r="TGE1016" s="14"/>
      <c r="TGF1016" s="14"/>
      <c r="TGG1016" s="14"/>
      <c r="TGH1016" s="14"/>
      <c r="TGI1016" s="14"/>
      <c r="TGJ1016" s="14"/>
      <c r="TGK1016" s="14"/>
      <c r="TGL1016" s="14"/>
      <c r="TGM1016" s="14"/>
      <c r="TGN1016" s="14"/>
      <c r="TGO1016" s="14"/>
      <c r="TGP1016" s="14"/>
      <c r="TGQ1016" s="14"/>
      <c r="TGR1016" s="14"/>
      <c r="TGS1016" s="14"/>
      <c r="TGT1016" s="14"/>
      <c r="TGU1016" s="14"/>
      <c r="TGV1016" s="14"/>
      <c r="TGW1016" s="14"/>
      <c r="TGX1016" s="14"/>
      <c r="TGY1016" s="14"/>
      <c r="TGZ1016" s="14"/>
      <c r="THA1016" s="14"/>
      <c r="THB1016" s="14"/>
      <c r="THC1016" s="14"/>
      <c r="THD1016" s="14"/>
      <c r="THE1016" s="14"/>
      <c r="THF1016" s="14"/>
      <c r="THG1016" s="14"/>
      <c r="THH1016" s="14"/>
      <c r="THI1016" s="14"/>
      <c r="THJ1016" s="14"/>
      <c r="THK1016" s="14"/>
      <c r="THL1016" s="14"/>
      <c r="THM1016" s="14"/>
      <c r="THN1016" s="14"/>
      <c r="THO1016" s="14"/>
      <c r="THP1016" s="14"/>
      <c r="THQ1016" s="14"/>
      <c r="THR1016" s="14"/>
      <c r="THS1016" s="14"/>
      <c r="THT1016" s="14"/>
      <c r="THU1016" s="14"/>
      <c r="THV1016" s="14"/>
      <c r="THW1016" s="14"/>
      <c r="THX1016" s="14"/>
      <c r="THY1016" s="14"/>
      <c r="THZ1016" s="14"/>
      <c r="TIA1016" s="14"/>
      <c r="TIB1016" s="14"/>
      <c r="TIC1016" s="14"/>
      <c r="TID1016" s="14"/>
      <c r="TIE1016" s="14"/>
      <c r="TIF1016" s="14"/>
      <c r="TIG1016" s="14"/>
      <c r="TIH1016" s="14"/>
      <c r="TII1016" s="14"/>
      <c r="TIJ1016" s="14"/>
      <c r="TIK1016" s="14"/>
      <c r="TIL1016" s="14"/>
      <c r="TIM1016" s="14"/>
      <c r="TIN1016" s="14"/>
      <c r="TIO1016" s="14"/>
      <c r="TIP1016" s="14"/>
      <c r="TIQ1016" s="14"/>
      <c r="TIR1016" s="14"/>
      <c r="TIS1016" s="14"/>
      <c r="TIT1016" s="14"/>
      <c r="TIU1016" s="14"/>
      <c r="TIV1016" s="14"/>
      <c r="TIW1016" s="14"/>
      <c r="TIX1016" s="14"/>
      <c r="TIY1016" s="14"/>
      <c r="TIZ1016" s="14"/>
      <c r="TJA1016" s="14"/>
      <c r="TJB1016" s="14"/>
      <c r="TJC1016" s="14"/>
      <c r="TJD1016" s="14"/>
      <c r="TJE1016" s="14"/>
      <c r="TJF1016" s="14"/>
      <c r="TJG1016" s="14"/>
      <c r="TJH1016" s="14"/>
      <c r="TJI1016" s="14"/>
      <c r="TJJ1016" s="14"/>
      <c r="TJK1016" s="14"/>
      <c r="TJL1016" s="14"/>
      <c r="TJM1016" s="14"/>
      <c r="TJN1016" s="14"/>
      <c r="TJO1016" s="14"/>
      <c r="TJP1016" s="14"/>
      <c r="TJQ1016" s="14"/>
      <c r="TJR1016" s="14"/>
      <c r="TJS1016" s="14"/>
      <c r="TJT1016" s="14"/>
      <c r="TJU1016" s="14"/>
      <c r="TJV1016" s="14"/>
      <c r="TJW1016" s="14"/>
      <c r="TJX1016" s="14"/>
      <c r="TJY1016" s="14"/>
      <c r="TJZ1016" s="14"/>
      <c r="TKA1016" s="14"/>
      <c r="TKB1016" s="14"/>
      <c r="TKC1016" s="14"/>
      <c r="TKD1016" s="14"/>
      <c r="TKE1016" s="14"/>
      <c r="TKF1016" s="14"/>
      <c r="TKG1016" s="14"/>
      <c r="TKH1016" s="14"/>
      <c r="TKI1016" s="14"/>
      <c r="TKJ1016" s="14"/>
      <c r="TKK1016" s="14"/>
      <c r="TKL1016" s="14"/>
      <c r="TKM1016" s="14"/>
      <c r="TKN1016" s="14"/>
      <c r="TKO1016" s="14"/>
      <c r="TKP1016" s="14"/>
      <c r="TKQ1016" s="14"/>
      <c r="TKR1016" s="14"/>
      <c r="TKS1016" s="14"/>
      <c r="TKT1016" s="14"/>
      <c r="TKU1016" s="14"/>
      <c r="TKV1016" s="14"/>
      <c r="TKW1016" s="14"/>
      <c r="TKX1016" s="14"/>
      <c r="TKY1016" s="14"/>
      <c r="TKZ1016" s="14"/>
      <c r="TLA1016" s="14"/>
      <c r="TLB1016" s="14"/>
      <c r="TLC1016" s="14"/>
      <c r="TLD1016" s="14"/>
      <c r="TLE1016" s="14"/>
      <c r="TLF1016" s="14"/>
      <c r="TLG1016" s="14"/>
      <c r="TLH1016" s="14"/>
      <c r="TLI1016" s="14"/>
      <c r="TLJ1016" s="14"/>
      <c r="TLK1016" s="14"/>
      <c r="TLL1016" s="14"/>
      <c r="TLM1016" s="14"/>
      <c r="TLN1016" s="14"/>
      <c r="TLO1016" s="14"/>
      <c r="TLP1016" s="14"/>
      <c r="TLQ1016" s="14"/>
      <c r="TLR1016" s="14"/>
      <c r="TLS1016" s="14"/>
      <c r="TLT1016" s="14"/>
      <c r="TLU1016" s="14"/>
      <c r="TLV1016" s="14"/>
      <c r="TLW1016" s="14"/>
      <c r="TLX1016" s="14"/>
      <c r="TLY1016" s="14"/>
      <c r="TLZ1016" s="14"/>
      <c r="TMA1016" s="14"/>
      <c r="TMB1016" s="14"/>
      <c r="TMC1016" s="14"/>
      <c r="TMD1016" s="14"/>
      <c r="TME1016" s="14"/>
      <c r="TMF1016" s="14"/>
      <c r="TMG1016" s="14"/>
      <c r="TMH1016" s="14"/>
      <c r="TMI1016" s="14"/>
      <c r="TMJ1016" s="14"/>
      <c r="TMK1016" s="14"/>
      <c r="TML1016" s="14"/>
      <c r="TMM1016" s="14"/>
      <c r="TMN1016" s="14"/>
      <c r="TMO1016" s="14"/>
      <c r="TMP1016" s="14"/>
      <c r="TMQ1016" s="14"/>
      <c r="TMR1016" s="14"/>
      <c r="TMS1016" s="14"/>
      <c r="TMT1016" s="14"/>
      <c r="TMU1016" s="14"/>
      <c r="TMV1016" s="14"/>
      <c r="TMW1016" s="14"/>
      <c r="TMX1016" s="14"/>
      <c r="TMY1016" s="14"/>
      <c r="TMZ1016" s="14"/>
      <c r="TNA1016" s="14"/>
      <c r="TNB1016" s="14"/>
      <c r="TNC1016" s="14"/>
      <c r="TND1016" s="14"/>
      <c r="TNE1016" s="14"/>
      <c r="TNF1016" s="14"/>
      <c r="TNG1016" s="14"/>
      <c r="TNH1016" s="14"/>
      <c r="TNI1016" s="14"/>
      <c r="TNJ1016" s="14"/>
      <c r="TNK1016" s="14"/>
      <c r="TNL1016" s="14"/>
      <c r="TNM1016" s="14"/>
      <c r="TNN1016" s="14"/>
      <c r="TNO1016" s="14"/>
      <c r="TNP1016" s="14"/>
      <c r="TNQ1016" s="14"/>
      <c r="TNR1016" s="14"/>
      <c r="TNS1016" s="14"/>
      <c r="TNT1016" s="14"/>
      <c r="TNU1016" s="14"/>
      <c r="TNV1016" s="14"/>
      <c r="TNW1016" s="14"/>
      <c r="TNX1016" s="14"/>
      <c r="TNY1016" s="14"/>
      <c r="TNZ1016" s="14"/>
      <c r="TOA1016" s="14"/>
      <c r="TOB1016" s="14"/>
      <c r="TOC1016" s="14"/>
      <c r="TOD1016" s="14"/>
      <c r="TOE1016" s="14"/>
      <c r="TOF1016" s="14"/>
      <c r="TOG1016" s="14"/>
      <c r="TOH1016" s="14"/>
      <c r="TOI1016" s="14"/>
      <c r="TOJ1016" s="14"/>
      <c r="TOK1016" s="14"/>
      <c r="TOL1016" s="14"/>
      <c r="TOM1016" s="14"/>
      <c r="TON1016" s="14"/>
      <c r="TOO1016" s="14"/>
      <c r="TOP1016" s="14"/>
      <c r="TOQ1016" s="14"/>
      <c r="TOR1016" s="14"/>
      <c r="TOS1016" s="14"/>
      <c r="TOT1016" s="14"/>
      <c r="TOU1016" s="14"/>
      <c r="TOV1016" s="14"/>
      <c r="TOW1016" s="14"/>
      <c r="TOX1016" s="14"/>
      <c r="TOY1016" s="14"/>
      <c r="TOZ1016" s="14"/>
      <c r="TPA1016" s="14"/>
      <c r="TPB1016" s="14"/>
      <c r="TPC1016" s="14"/>
      <c r="TPD1016" s="14"/>
      <c r="TPE1016" s="14"/>
      <c r="TPF1016" s="14"/>
      <c r="TPG1016" s="14"/>
      <c r="TPH1016" s="14"/>
      <c r="TPI1016" s="14"/>
      <c r="TPJ1016" s="14"/>
      <c r="TPK1016" s="14"/>
      <c r="TPL1016" s="14"/>
      <c r="TPM1016" s="14"/>
      <c r="TPN1016" s="14"/>
      <c r="TPO1016" s="14"/>
      <c r="TPP1016" s="14"/>
      <c r="TPQ1016" s="14"/>
      <c r="TPR1016" s="14"/>
      <c r="TPS1016" s="14"/>
      <c r="TPT1016" s="14"/>
      <c r="TPU1016" s="14"/>
      <c r="TPV1016" s="14"/>
      <c r="TPW1016" s="14"/>
      <c r="TPX1016" s="14"/>
      <c r="TPY1016" s="14"/>
      <c r="TPZ1016" s="14"/>
      <c r="TQA1016" s="14"/>
      <c r="TQB1016" s="14"/>
      <c r="TQC1016" s="14"/>
      <c r="TQD1016" s="14"/>
      <c r="TQE1016" s="14"/>
      <c r="TQF1016" s="14"/>
      <c r="TQG1016" s="14"/>
      <c r="TQH1016" s="14"/>
      <c r="TQI1016" s="14"/>
      <c r="TQJ1016" s="14"/>
      <c r="TQK1016" s="14"/>
      <c r="TQL1016" s="14"/>
      <c r="TQM1016" s="14"/>
      <c r="TQN1016" s="14"/>
      <c r="TQO1016" s="14"/>
      <c r="TQP1016" s="14"/>
      <c r="TQQ1016" s="14"/>
      <c r="TQR1016" s="14"/>
      <c r="TQS1016" s="14"/>
      <c r="TQT1016" s="14"/>
      <c r="TQU1016" s="14"/>
      <c r="TQV1016" s="14"/>
      <c r="TQW1016" s="14"/>
      <c r="TQX1016" s="14"/>
      <c r="TQY1016" s="14"/>
      <c r="TQZ1016" s="14"/>
      <c r="TRA1016" s="14"/>
      <c r="TRB1016" s="14"/>
      <c r="TRC1016" s="14"/>
      <c r="TRD1016" s="14"/>
      <c r="TRE1016" s="14"/>
      <c r="TRF1016" s="14"/>
      <c r="TRG1016" s="14"/>
      <c r="TRH1016" s="14"/>
      <c r="TRI1016" s="14"/>
      <c r="TRJ1016" s="14"/>
      <c r="TRK1016" s="14"/>
      <c r="TRL1016" s="14"/>
      <c r="TRM1016" s="14"/>
      <c r="TRN1016" s="14"/>
      <c r="TRO1016" s="14"/>
      <c r="TRP1016" s="14"/>
      <c r="TRQ1016" s="14"/>
      <c r="TRR1016" s="14"/>
      <c r="TRS1016" s="14"/>
      <c r="TRT1016" s="14"/>
      <c r="TRU1016" s="14"/>
      <c r="TRV1016" s="14"/>
      <c r="TRW1016" s="14"/>
      <c r="TRX1016" s="14"/>
      <c r="TRY1016" s="14"/>
      <c r="TRZ1016" s="14"/>
      <c r="TSA1016" s="14"/>
      <c r="TSB1016" s="14"/>
      <c r="TSC1016" s="14"/>
      <c r="TSD1016" s="14"/>
      <c r="TSE1016" s="14"/>
      <c r="TSF1016" s="14"/>
      <c r="TSG1016" s="14"/>
      <c r="TSH1016" s="14"/>
      <c r="TSI1016" s="14"/>
      <c r="TSJ1016" s="14"/>
      <c r="TSK1016" s="14"/>
      <c r="TSL1016" s="14"/>
      <c r="TSM1016" s="14"/>
      <c r="TSN1016" s="14"/>
      <c r="TSO1016" s="14"/>
      <c r="TSP1016" s="14"/>
      <c r="TSQ1016" s="14"/>
      <c r="TSR1016" s="14"/>
      <c r="TSS1016" s="14"/>
      <c r="TST1016" s="14"/>
      <c r="TSU1016" s="14"/>
      <c r="TSV1016" s="14"/>
      <c r="TSW1016" s="14"/>
      <c r="TSX1016" s="14"/>
      <c r="TSY1016" s="14"/>
      <c r="TSZ1016" s="14"/>
      <c r="TTA1016" s="14"/>
      <c r="TTB1016" s="14"/>
      <c r="TTC1016" s="14"/>
      <c r="TTD1016" s="14"/>
      <c r="TTE1016" s="14"/>
      <c r="TTF1016" s="14"/>
      <c r="TTG1016" s="14"/>
      <c r="TTH1016" s="14"/>
      <c r="TTI1016" s="14"/>
      <c r="TTJ1016" s="14"/>
      <c r="TTK1016" s="14"/>
      <c r="TTL1016" s="14"/>
      <c r="TTM1016" s="14"/>
      <c r="TTN1016" s="14"/>
      <c r="TTO1016" s="14"/>
      <c r="TTP1016" s="14"/>
      <c r="TTQ1016" s="14"/>
      <c r="TTR1016" s="14"/>
      <c r="TTS1016" s="14"/>
      <c r="TTT1016" s="14"/>
      <c r="TTU1016" s="14"/>
      <c r="TTV1016" s="14"/>
      <c r="TTW1016" s="14"/>
      <c r="TTX1016" s="14"/>
      <c r="TTY1016" s="14"/>
      <c r="TTZ1016" s="14"/>
      <c r="TUA1016" s="14"/>
      <c r="TUB1016" s="14"/>
      <c r="TUC1016" s="14"/>
      <c r="TUD1016" s="14"/>
      <c r="TUE1016" s="14"/>
      <c r="TUF1016" s="14"/>
      <c r="TUG1016" s="14"/>
      <c r="TUH1016" s="14"/>
      <c r="TUI1016" s="14"/>
      <c r="TUJ1016" s="14"/>
      <c r="TUK1016" s="14"/>
      <c r="TUL1016" s="14"/>
      <c r="TUM1016" s="14"/>
      <c r="TUN1016" s="14"/>
      <c r="TUO1016" s="14"/>
      <c r="TUP1016" s="14"/>
      <c r="TUQ1016" s="14"/>
      <c r="TUR1016" s="14"/>
      <c r="TUS1016" s="14"/>
      <c r="TUT1016" s="14"/>
      <c r="TUU1016" s="14"/>
      <c r="TUV1016" s="14"/>
      <c r="TUW1016" s="14"/>
      <c r="TUX1016" s="14"/>
      <c r="TUY1016" s="14"/>
      <c r="TUZ1016" s="14"/>
      <c r="TVA1016" s="14"/>
      <c r="TVB1016" s="14"/>
      <c r="TVC1016" s="14"/>
      <c r="TVD1016" s="14"/>
      <c r="TVE1016" s="14"/>
      <c r="TVF1016" s="14"/>
      <c r="TVG1016" s="14"/>
      <c r="TVH1016" s="14"/>
      <c r="TVI1016" s="14"/>
      <c r="TVJ1016" s="14"/>
      <c r="TVK1016" s="14"/>
      <c r="TVL1016" s="14"/>
      <c r="TVM1016" s="14"/>
      <c r="TVN1016" s="14"/>
      <c r="TVO1016" s="14"/>
      <c r="TVP1016" s="14"/>
      <c r="TVQ1016" s="14"/>
      <c r="TVR1016" s="14"/>
      <c r="TVS1016" s="14"/>
      <c r="TVT1016" s="14"/>
      <c r="TVU1016" s="14"/>
      <c r="TVV1016" s="14"/>
      <c r="TVW1016" s="14"/>
      <c r="TVX1016" s="14"/>
      <c r="TVY1016" s="14"/>
      <c r="TVZ1016" s="14"/>
      <c r="TWA1016" s="14"/>
      <c r="TWB1016" s="14"/>
      <c r="TWC1016" s="14"/>
      <c r="TWD1016" s="14"/>
      <c r="TWE1016" s="14"/>
      <c r="TWF1016" s="14"/>
      <c r="TWG1016" s="14"/>
      <c r="TWH1016" s="14"/>
      <c r="TWI1016" s="14"/>
      <c r="TWJ1016" s="14"/>
      <c r="TWK1016" s="14"/>
      <c r="TWL1016" s="14"/>
      <c r="TWM1016" s="14"/>
      <c r="TWN1016" s="14"/>
      <c r="TWO1016" s="14"/>
      <c r="TWP1016" s="14"/>
      <c r="TWQ1016" s="14"/>
      <c r="TWR1016" s="14"/>
      <c r="TWS1016" s="14"/>
      <c r="TWT1016" s="14"/>
      <c r="TWU1016" s="14"/>
      <c r="TWV1016" s="14"/>
      <c r="TWW1016" s="14"/>
      <c r="TWX1016" s="14"/>
      <c r="TWY1016" s="14"/>
      <c r="TWZ1016" s="14"/>
      <c r="TXA1016" s="14"/>
      <c r="TXB1016" s="14"/>
      <c r="TXC1016" s="14"/>
      <c r="TXD1016" s="14"/>
      <c r="TXE1016" s="14"/>
      <c r="TXF1016" s="14"/>
      <c r="TXG1016" s="14"/>
      <c r="TXH1016" s="14"/>
      <c r="TXI1016" s="14"/>
      <c r="TXJ1016" s="14"/>
      <c r="TXK1016" s="14"/>
      <c r="TXL1016" s="14"/>
      <c r="TXM1016" s="14"/>
      <c r="TXN1016" s="14"/>
      <c r="TXO1016" s="14"/>
      <c r="TXP1016" s="14"/>
      <c r="TXQ1016" s="14"/>
      <c r="TXR1016" s="14"/>
      <c r="TXS1016" s="14"/>
      <c r="TXT1016" s="14"/>
      <c r="TXU1016" s="14"/>
      <c r="TXV1016" s="14"/>
      <c r="TXW1016" s="14"/>
      <c r="TXX1016" s="14"/>
      <c r="TXY1016" s="14"/>
      <c r="TXZ1016" s="14"/>
      <c r="TYA1016" s="14"/>
      <c r="TYB1016" s="14"/>
      <c r="TYC1016" s="14"/>
      <c r="TYD1016" s="14"/>
      <c r="TYE1016" s="14"/>
      <c r="TYF1016" s="14"/>
      <c r="TYG1016" s="14"/>
      <c r="TYH1016" s="14"/>
      <c r="TYI1016" s="14"/>
      <c r="TYJ1016" s="14"/>
      <c r="TYK1016" s="14"/>
      <c r="TYL1016" s="14"/>
      <c r="TYM1016" s="14"/>
      <c r="TYN1016" s="14"/>
      <c r="TYO1016" s="14"/>
      <c r="TYP1016" s="14"/>
      <c r="TYQ1016" s="14"/>
      <c r="TYR1016" s="14"/>
      <c r="TYS1016" s="14"/>
      <c r="TYT1016" s="14"/>
      <c r="TYU1016" s="14"/>
      <c r="TYV1016" s="14"/>
      <c r="TYW1016" s="14"/>
      <c r="TYX1016" s="14"/>
      <c r="TYY1016" s="14"/>
      <c r="TYZ1016" s="14"/>
      <c r="TZA1016" s="14"/>
      <c r="TZB1016" s="14"/>
      <c r="TZC1016" s="14"/>
      <c r="TZD1016" s="14"/>
      <c r="TZE1016" s="14"/>
      <c r="TZF1016" s="14"/>
      <c r="TZG1016" s="14"/>
      <c r="TZH1016" s="14"/>
      <c r="TZI1016" s="14"/>
      <c r="TZJ1016" s="14"/>
      <c r="TZK1016" s="14"/>
      <c r="TZL1016" s="14"/>
      <c r="TZM1016" s="14"/>
      <c r="TZN1016" s="14"/>
      <c r="TZO1016" s="14"/>
      <c r="TZP1016" s="14"/>
      <c r="TZQ1016" s="14"/>
      <c r="TZR1016" s="14"/>
      <c r="TZS1016" s="14"/>
      <c r="TZT1016" s="14"/>
      <c r="TZU1016" s="14"/>
      <c r="TZV1016" s="14"/>
      <c r="TZW1016" s="14"/>
      <c r="TZX1016" s="14"/>
      <c r="TZY1016" s="14"/>
      <c r="TZZ1016" s="14"/>
      <c r="UAA1016" s="14"/>
      <c r="UAB1016" s="14"/>
      <c r="UAC1016" s="14"/>
      <c r="UAD1016" s="14"/>
      <c r="UAE1016" s="14"/>
      <c r="UAF1016" s="14"/>
      <c r="UAG1016" s="14"/>
      <c r="UAH1016" s="14"/>
      <c r="UAI1016" s="14"/>
      <c r="UAJ1016" s="14"/>
      <c r="UAK1016" s="14"/>
      <c r="UAL1016" s="14"/>
      <c r="UAM1016" s="14"/>
      <c r="UAN1016" s="14"/>
      <c r="UAO1016" s="14"/>
      <c r="UAP1016" s="14"/>
      <c r="UAQ1016" s="14"/>
      <c r="UAR1016" s="14"/>
      <c r="UAS1016" s="14"/>
      <c r="UAT1016" s="14"/>
      <c r="UAU1016" s="14"/>
      <c r="UAV1016" s="14"/>
      <c r="UAW1016" s="14"/>
      <c r="UAX1016" s="14"/>
      <c r="UAY1016" s="14"/>
      <c r="UAZ1016" s="14"/>
      <c r="UBA1016" s="14"/>
      <c r="UBB1016" s="14"/>
      <c r="UBC1016" s="14"/>
      <c r="UBD1016" s="14"/>
      <c r="UBE1016" s="14"/>
      <c r="UBF1016" s="14"/>
      <c r="UBG1016" s="14"/>
      <c r="UBH1016" s="14"/>
      <c r="UBI1016" s="14"/>
      <c r="UBJ1016" s="14"/>
      <c r="UBK1016" s="14"/>
      <c r="UBL1016" s="14"/>
      <c r="UBM1016" s="14"/>
      <c r="UBN1016" s="14"/>
      <c r="UBO1016" s="14"/>
      <c r="UBP1016" s="14"/>
      <c r="UBQ1016" s="14"/>
      <c r="UBR1016" s="14"/>
      <c r="UBS1016" s="14"/>
      <c r="UBT1016" s="14"/>
      <c r="UBU1016" s="14"/>
      <c r="UBV1016" s="14"/>
      <c r="UBW1016" s="14"/>
      <c r="UBX1016" s="14"/>
      <c r="UBY1016" s="14"/>
      <c r="UBZ1016" s="14"/>
      <c r="UCA1016" s="14"/>
      <c r="UCB1016" s="14"/>
      <c r="UCC1016" s="14"/>
      <c r="UCD1016" s="14"/>
      <c r="UCE1016" s="14"/>
      <c r="UCF1016" s="14"/>
      <c r="UCG1016" s="14"/>
      <c r="UCH1016" s="14"/>
      <c r="UCI1016" s="14"/>
      <c r="UCJ1016" s="14"/>
      <c r="UCK1016" s="14"/>
      <c r="UCL1016" s="14"/>
      <c r="UCM1016" s="14"/>
      <c r="UCN1016" s="14"/>
      <c r="UCO1016" s="14"/>
      <c r="UCP1016" s="14"/>
      <c r="UCQ1016" s="14"/>
      <c r="UCR1016" s="14"/>
      <c r="UCS1016" s="14"/>
      <c r="UCT1016" s="14"/>
      <c r="UCU1016" s="14"/>
      <c r="UCV1016" s="14"/>
      <c r="UCW1016" s="14"/>
      <c r="UCX1016" s="14"/>
      <c r="UCY1016" s="14"/>
      <c r="UCZ1016" s="14"/>
      <c r="UDA1016" s="14"/>
      <c r="UDB1016" s="14"/>
      <c r="UDC1016" s="14"/>
      <c r="UDD1016" s="14"/>
      <c r="UDE1016" s="14"/>
      <c r="UDF1016" s="14"/>
      <c r="UDG1016" s="14"/>
      <c r="UDH1016" s="14"/>
      <c r="UDI1016" s="14"/>
      <c r="UDJ1016" s="14"/>
      <c r="UDK1016" s="14"/>
      <c r="UDL1016" s="14"/>
      <c r="UDM1016" s="14"/>
      <c r="UDN1016" s="14"/>
      <c r="UDO1016" s="14"/>
      <c r="UDP1016" s="14"/>
      <c r="UDQ1016" s="14"/>
      <c r="UDR1016" s="14"/>
      <c r="UDS1016" s="14"/>
      <c r="UDT1016" s="14"/>
      <c r="UDU1016" s="14"/>
      <c r="UDV1016" s="14"/>
      <c r="UDW1016" s="14"/>
      <c r="UDX1016" s="14"/>
      <c r="UDY1016" s="14"/>
      <c r="UDZ1016" s="14"/>
      <c r="UEA1016" s="14"/>
      <c r="UEB1016" s="14"/>
      <c r="UEC1016" s="14"/>
      <c r="UED1016" s="14"/>
      <c r="UEE1016" s="14"/>
      <c r="UEF1016" s="14"/>
      <c r="UEG1016" s="14"/>
      <c r="UEH1016" s="14"/>
      <c r="UEI1016" s="14"/>
      <c r="UEJ1016" s="14"/>
      <c r="UEK1016" s="14"/>
      <c r="UEL1016" s="14"/>
      <c r="UEM1016" s="14"/>
      <c r="UEN1016" s="14"/>
      <c r="UEO1016" s="14"/>
      <c r="UEP1016" s="14"/>
      <c r="UEQ1016" s="14"/>
      <c r="UER1016" s="14"/>
      <c r="UES1016" s="14"/>
      <c r="UET1016" s="14"/>
      <c r="UEU1016" s="14"/>
      <c r="UEV1016" s="14"/>
      <c r="UEW1016" s="14"/>
      <c r="UEX1016" s="14"/>
      <c r="UEY1016" s="14"/>
      <c r="UEZ1016" s="14"/>
      <c r="UFA1016" s="14"/>
      <c r="UFB1016" s="14"/>
      <c r="UFC1016" s="14"/>
      <c r="UFD1016" s="14"/>
      <c r="UFE1016" s="14"/>
      <c r="UFF1016" s="14"/>
      <c r="UFG1016" s="14"/>
      <c r="UFH1016" s="14"/>
      <c r="UFI1016" s="14"/>
      <c r="UFJ1016" s="14"/>
      <c r="UFK1016" s="14"/>
      <c r="UFL1016" s="14"/>
      <c r="UFM1016" s="14"/>
      <c r="UFN1016" s="14"/>
      <c r="UFO1016" s="14"/>
      <c r="UFP1016" s="14"/>
      <c r="UFQ1016" s="14"/>
      <c r="UFR1016" s="14"/>
      <c r="UFS1016" s="14"/>
      <c r="UFT1016" s="14"/>
      <c r="UFU1016" s="14"/>
      <c r="UFV1016" s="14"/>
      <c r="UFW1016" s="14"/>
      <c r="UFX1016" s="14"/>
      <c r="UFY1016" s="14"/>
      <c r="UFZ1016" s="14"/>
      <c r="UGA1016" s="14"/>
      <c r="UGB1016" s="14"/>
      <c r="UGC1016" s="14"/>
      <c r="UGD1016" s="14"/>
      <c r="UGE1016" s="14"/>
      <c r="UGF1016" s="14"/>
      <c r="UGG1016" s="14"/>
      <c r="UGH1016" s="14"/>
      <c r="UGI1016" s="14"/>
      <c r="UGJ1016" s="14"/>
      <c r="UGK1016" s="14"/>
      <c r="UGL1016" s="14"/>
      <c r="UGM1016" s="14"/>
      <c r="UGN1016" s="14"/>
      <c r="UGO1016" s="14"/>
      <c r="UGP1016" s="14"/>
      <c r="UGQ1016" s="14"/>
      <c r="UGR1016" s="14"/>
      <c r="UGS1016" s="14"/>
      <c r="UGT1016" s="14"/>
      <c r="UGU1016" s="14"/>
      <c r="UGV1016" s="14"/>
      <c r="UGW1016" s="14"/>
      <c r="UGX1016" s="14"/>
      <c r="UGY1016" s="14"/>
      <c r="UGZ1016" s="14"/>
      <c r="UHA1016" s="14"/>
      <c r="UHB1016" s="14"/>
      <c r="UHC1016" s="14"/>
      <c r="UHD1016" s="14"/>
      <c r="UHE1016" s="14"/>
      <c r="UHF1016" s="14"/>
      <c r="UHG1016" s="14"/>
      <c r="UHH1016" s="14"/>
      <c r="UHI1016" s="14"/>
      <c r="UHJ1016" s="14"/>
      <c r="UHK1016" s="14"/>
      <c r="UHL1016" s="14"/>
      <c r="UHM1016" s="14"/>
      <c r="UHN1016" s="14"/>
      <c r="UHO1016" s="14"/>
      <c r="UHP1016" s="14"/>
      <c r="UHQ1016" s="14"/>
      <c r="UHR1016" s="14"/>
      <c r="UHS1016" s="14"/>
      <c r="UHT1016" s="14"/>
      <c r="UHU1016" s="14"/>
      <c r="UHV1016" s="14"/>
      <c r="UHW1016" s="14"/>
      <c r="UHX1016" s="14"/>
      <c r="UHY1016" s="14"/>
      <c r="UHZ1016" s="14"/>
      <c r="UIA1016" s="14"/>
      <c r="UIB1016" s="14"/>
      <c r="UIC1016" s="14"/>
      <c r="UID1016" s="14"/>
      <c r="UIE1016" s="14"/>
      <c r="UIF1016" s="14"/>
      <c r="UIG1016" s="14"/>
      <c r="UIH1016" s="14"/>
      <c r="UII1016" s="14"/>
      <c r="UIJ1016" s="14"/>
      <c r="UIK1016" s="14"/>
      <c r="UIL1016" s="14"/>
      <c r="UIM1016" s="14"/>
      <c r="UIN1016" s="14"/>
      <c r="UIO1016" s="14"/>
      <c r="UIP1016" s="14"/>
      <c r="UIQ1016" s="14"/>
      <c r="UIR1016" s="14"/>
      <c r="UIS1016" s="14"/>
      <c r="UIT1016" s="14"/>
      <c r="UIU1016" s="14"/>
      <c r="UIV1016" s="14"/>
      <c r="UIW1016" s="14"/>
      <c r="UIX1016" s="14"/>
      <c r="UIY1016" s="14"/>
      <c r="UIZ1016" s="14"/>
      <c r="UJA1016" s="14"/>
      <c r="UJB1016" s="14"/>
      <c r="UJC1016" s="14"/>
      <c r="UJD1016" s="14"/>
      <c r="UJE1016" s="14"/>
      <c r="UJF1016" s="14"/>
      <c r="UJG1016" s="14"/>
      <c r="UJH1016" s="14"/>
      <c r="UJI1016" s="14"/>
      <c r="UJJ1016" s="14"/>
      <c r="UJK1016" s="14"/>
      <c r="UJL1016" s="14"/>
      <c r="UJM1016" s="14"/>
      <c r="UJN1016" s="14"/>
      <c r="UJO1016" s="14"/>
      <c r="UJP1016" s="14"/>
      <c r="UJQ1016" s="14"/>
      <c r="UJR1016" s="14"/>
      <c r="UJS1016" s="14"/>
      <c r="UJT1016" s="14"/>
      <c r="UJU1016" s="14"/>
      <c r="UJV1016" s="14"/>
      <c r="UJW1016" s="14"/>
      <c r="UJX1016" s="14"/>
      <c r="UJY1016" s="14"/>
      <c r="UJZ1016" s="14"/>
      <c r="UKA1016" s="14"/>
      <c r="UKB1016" s="14"/>
      <c r="UKC1016" s="14"/>
      <c r="UKD1016" s="14"/>
      <c r="UKE1016" s="14"/>
      <c r="UKF1016" s="14"/>
      <c r="UKG1016" s="14"/>
      <c r="UKH1016" s="14"/>
      <c r="UKI1016" s="14"/>
      <c r="UKJ1016" s="14"/>
      <c r="UKK1016" s="14"/>
      <c r="UKL1016" s="14"/>
      <c r="UKM1016" s="14"/>
      <c r="UKN1016" s="14"/>
      <c r="UKO1016" s="14"/>
      <c r="UKP1016" s="14"/>
      <c r="UKQ1016" s="14"/>
      <c r="UKR1016" s="14"/>
      <c r="UKS1016" s="14"/>
      <c r="UKT1016" s="14"/>
      <c r="UKU1016" s="14"/>
      <c r="UKV1016" s="14"/>
      <c r="UKW1016" s="14"/>
      <c r="UKX1016" s="14"/>
      <c r="UKY1016" s="14"/>
      <c r="UKZ1016" s="14"/>
      <c r="ULA1016" s="14"/>
      <c r="ULB1016" s="14"/>
      <c r="ULC1016" s="14"/>
      <c r="ULD1016" s="14"/>
      <c r="ULE1016" s="14"/>
      <c r="ULF1016" s="14"/>
      <c r="ULG1016" s="14"/>
      <c r="ULH1016" s="14"/>
      <c r="ULI1016" s="14"/>
      <c r="ULJ1016" s="14"/>
      <c r="ULK1016" s="14"/>
      <c r="ULL1016" s="14"/>
      <c r="ULM1016" s="14"/>
      <c r="ULN1016" s="14"/>
      <c r="ULO1016" s="14"/>
      <c r="ULP1016" s="14"/>
      <c r="ULQ1016" s="14"/>
      <c r="ULR1016" s="14"/>
      <c r="ULS1016" s="14"/>
      <c r="ULT1016" s="14"/>
      <c r="ULU1016" s="14"/>
      <c r="ULV1016" s="14"/>
      <c r="ULW1016" s="14"/>
      <c r="ULX1016" s="14"/>
      <c r="ULY1016" s="14"/>
      <c r="ULZ1016" s="14"/>
      <c r="UMA1016" s="14"/>
      <c r="UMB1016" s="14"/>
      <c r="UMC1016" s="14"/>
      <c r="UMD1016" s="14"/>
      <c r="UME1016" s="14"/>
      <c r="UMF1016" s="14"/>
      <c r="UMG1016" s="14"/>
      <c r="UMH1016" s="14"/>
      <c r="UMI1016" s="14"/>
      <c r="UMJ1016" s="14"/>
      <c r="UMK1016" s="14"/>
      <c r="UML1016" s="14"/>
      <c r="UMM1016" s="14"/>
      <c r="UMN1016" s="14"/>
      <c r="UMO1016" s="14"/>
      <c r="UMP1016" s="14"/>
      <c r="UMQ1016" s="14"/>
      <c r="UMR1016" s="14"/>
      <c r="UMS1016" s="14"/>
      <c r="UMT1016" s="14"/>
      <c r="UMU1016" s="14"/>
      <c r="UMV1016" s="14"/>
      <c r="UMW1016" s="14"/>
      <c r="UMX1016" s="14"/>
      <c r="UMY1016" s="14"/>
      <c r="UMZ1016" s="14"/>
      <c r="UNA1016" s="14"/>
      <c r="UNB1016" s="14"/>
      <c r="UNC1016" s="14"/>
      <c r="UND1016" s="14"/>
      <c r="UNE1016" s="14"/>
      <c r="UNF1016" s="14"/>
      <c r="UNG1016" s="14"/>
      <c r="UNH1016" s="14"/>
      <c r="UNI1016" s="14"/>
      <c r="UNJ1016" s="14"/>
      <c r="UNK1016" s="14"/>
      <c r="UNL1016" s="14"/>
      <c r="UNM1016" s="14"/>
      <c r="UNN1016" s="14"/>
      <c r="UNO1016" s="14"/>
      <c r="UNP1016" s="14"/>
      <c r="UNQ1016" s="14"/>
      <c r="UNR1016" s="14"/>
      <c r="UNS1016" s="14"/>
      <c r="UNT1016" s="14"/>
      <c r="UNU1016" s="14"/>
      <c r="UNV1016" s="14"/>
      <c r="UNW1016" s="14"/>
      <c r="UNX1016" s="14"/>
      <c r="UNY1016" s="14"/>
      <c r="UNZ1016" s="14"/>
      <c r="UOA1016" s="14"/>
      <c r="UOB1016" s="14"/>
      <c r="UOC1016" s="14"/>
      <c r="UOD1016" s="14"/>
      <c r="UOE1016" s="14"/>
      <c r="UOF1016" s="14"/>
      <c r="UOG1016" s="14"/>
      <c r="UOH1016" s="14"/>
      <c r="UOI1016" s="14"/>
      <c r="UOJ1016" s="14"/>
      <c r="UOK1016" s="14"/>
      <c r="UOL1016" s="14"/>
      <c r="UOM1016" s="14"/>
      <c r="UON1016" s="14"/>
      <c r="UOO1016" s="14"/>
      <c r="UOP1016" s="14"/>
      <c r="UOQ1016" s="14"/>
      <c r="UOR1016" s="14"/>
      <c r="UOS1016" s="14"/>
      <c r="UOT1016" s="14"/>
      <c r="UOU1016" s="14"/>
      <c r="UOV1016" s="14"/>
      <c r="UOW1016" s="14"/>
      <c r="UOX1016" s="14"/>
      <c r="UOY1016" s="14"/>
      <c r="UOZ1016" s="14"/>
      <c r="UPA1016" s="14"/>
      <c r="UPB1016" s="14"/>
      <c r="UPC1016" s="14"/>
      <c r="UPD1016" s="14"/>
      <c r="UPE1016" s="14"/>
      <c r="UPF1016" s="14"/>
      <c r="UPG1016" s="14"/>
      <c r="UPH1016" s="14"/>
      <c r="UPI1016" s="14"/>
      <c r="UPJ1016" s="14"/>
      <c r="UPK1016" s="14"/>
      <c r="UPL1016" s="14"/>
      <c r="UPM1016" s="14"/>
      <c r="UPN1016" s="14"/>
      <c r="UPO1016" s="14"/>
      <c r="UPP1016" s="14"/>
      <c r="UPQ1016" s="14"/>
      <c r="UPR1016" s="14"/>
      <c r="UPS1016" s="14"/>
      <c r="UPT1016" s="14"/>
      <c r="UPU1016" s="14"/>
      <c r="UPV1016" s="14"/>
      <c r="UPW1016" s="14"/>
      <c r="UPX1016" s="14"/>
      <c r="UPY1016" s="14"/>
      <c r="UPZ1016" s="14"/>
      <c r="UQA1016" s="14"/>
      <c r="UQB1016" s="14"/>
      <c r="UQC1016" s="14"/>
      <c r="UQD1016" s="14"/>
      <c r="UQE1016" s="14"/>
      <c r="UQF1016" s="14"/>
      <c r="UQG1016" s="14"/>
      <c r="UQH1016" s="14"/>
      <c r="UQI1016" s="14"/>
      <c r="UQJ1016" s="14"/>
      <c r="UQK1016" s="14"/>
      <c r="UQL1016" s="14"/>
      <c r="UQM1016" s="14"/>
      <c r="UQN1016" s="14"/>
      <c r="UQO1016" s="14"/>
      <c r="UQP1016" s="14"/>
      <c r="UQQ1016" s="14"/>
      <c r="UQR1016" s="14"/>
      <c r="UQS1016" s="14"/>
      <c r="UQT1016" s="14"/>
      <c r="UQU1016" s="14"/>
      <c r="UQV1016" s="14"/>
      <c r="UQW1016" s="14"/>
      <c r="UQX1016" s="14"/>
      <c r="UQY1016" s="14"/>
      <c r="UQZ1016" s="14"/>
      <c r="URA1016" s="14"/>
      <c r="URB1016" s="14"/>
      <c r="URC1016" s="14"/>
      <c r="URD1016" s="14"/>
      <c r="URE1016" s="14"/>
      <c r="URF1016" s="14"/>
      <c r="URG1016" s="14"/>
      <c r="URH1016" s="14"/>
      <c r="URI1016" s="14"/>
      <c r="URJ1016" s="14"/>
      <c r="URK1016" s="14"/>
      <c r="URL1016" s="14"/>
      <c r="URM1016" s="14"/>
      <c r="URN1016" s="14"/>
      <c r="URO1016" s="14"/>
      <c r="URP1016" s="14"/>
      <c r="URQ1016" s="14"/>
      <c r="URR1016" s="14"/>
      <c r="URS1016" s="14"/>
      <c r="URT1016" s="14"/>
      <c r="URU1016" s="14"/>
      <c r="URV1016" s="14"/>
      <c r="URW1016" s="14"/>
      <c r="URX1016" s="14"/>
      <c r="URY1016" s="14"/>
      <c r="URZ1016" s="14"/>
      <c r="USA1016" s="14"/>
      <c r="USB1016" s="14"/>
      <c r="USC1016" s="14"/>
      <c r="USD1016" s="14"/>
      <c r="USE1016" s="14"/>
      <c r="USF1016" s="14"/>
      <c r="USG1016" s="14"/>
      <c r="USH1016" s="14"/>
      <c r="USI1016" s="14"/>
      <c r="USJ1016" s="14"/>
      <c r="USK1016" s="14"/>
      <c r="USL1016" s="14"/>
      <c r="USM1016" s="14"/>
      <c r="USN1016" s="14"/>
      <c r="USO1016" s="14"/>
      <c r="USP1016" s="14"/>
      <c r="USQ1016" s="14"/>
      <c r="USR1016" s="14"/>
      <c r="USS1016" s="14"/>
      <c r="UST1016" s="14"/>
      <c r="USU1016" s="14"/>
      <c r="USV1016" s="14"/>
      <c r="USW1016" s="14"/>
      <c r="USX1016" s="14"/>
      <c r="USY1016" s="14"/>
      <c r="USZ1016" s="14"/>
      <c r="UTA1016" s="14"/>
      <c r="UTB1016" s="14"/>
      <c r="UTC1016" s="14"/>
      <c r="UTD1016" s="14"/>
      <c r="UTE1016" s="14"/>
      <c r="UTF1016" s="14"/>
      <c r="UTG1016" s="14"/>
      <c r="UTH1016" s="14"/>
      <c r="UTI1016" s="14"/>
      <c r="UTJ1016" s="14"/>
      <c r="UTK1016" s="14"/>
      <c r="UTL1016" s="14"/>
      <c r="UTM1016" s="14"/>
      <c r="UTN1016" s="14"/>
      <c r="UTO1016" s="14"/>
      <c r="UTP1016" s="14"/>
      <c r="UTQ1016" s="14"/>
      <c r="UTR1016" s="14"/>
      <c r="UTS1016" s="14"/>
      <c r="UTT1016" s="14"/>
      <c r="UTU1016" s="14"/>
      <c r="UTV1016" s="14"/>
      <c r="UTW1016" s="14"/>
      <c r="UTX1016" s="14"/>
      <c r="UTY1016" s="14"/>
      <c r="UTZ1016" s="14"/>
      <c r="UUA1016" s="14"/>
      <c r="UUB1016" s="14"/>
      <c r="UUC1016" s="14"/>
      <c r="UUD1016" s="14"/>
      <c r="UUE1016" s="14"/>
      <c r="UUF1016" s="14"/>
      <c r="UUG1016" s="14"/>
      <c r="UUH1016" s="14"/>
      <c r="UUI1016" s="14"/>
      <c r="UUJ1016" s="14"/>
      <c r="UUK1016" s="14"/>
      <c r="UUL1016" s="14"/>
      <c r="UUM1016" s="14"/>
      <c r="UUN1016" s="14"/>
      <c r="UUO1016" s="14"/>
      <c r="UUP1016" s="14"/>
      <c r="UUQ1016" s="14"/>
      <c r="UUR1016" s="14"/>
      <c r="UUS1016" s="14"/>
      <c r="UUT1016" s="14"/>
      <c r="UUU1016" s="14"/>
      <c r="UUV1016" s="14"/>
      <c r="UUW1016" s="14"/>
      <c r="UUX1016" s="14"/>
      <c r="UUY1016" s="14"/>
      <c r="UUZ1016" s="14"/>
      <c r="UVA1016" s="14"/>
      <c r="UVB1016" s="14"/>
      <c r="UVC1016" s="14"/>
      <c r="UVD1016" s="14"/>
      <c r="UVE1016" s="14"/>
      <c r="UVF1016" s="14"/>
      <c r="UVG1016" s="14"/>
      <c r="UVH1016" s="14"/>
      <c r="UVI1016" s="14"/>
      <c r="UVJ1016" s="14"/>
      <c r="UVK1016" s="14"/>
      <c r="UVL1016" s="14"/>
      <c r="UVM1016" s="14"/>
      <c r="UVN1016" s="14"/>
      <c r="UVO1016" s="14"/>
      <c r="UVP1016" s="14"/>
      <c r="UVQ1016" s="14"/>
      <c r="UVR1016" s="14"/>
      <c r="UVS1016" s="14"/>
      <c r="UVT1016" s="14"/>
      <c r="UVU1016" s="14"/>
      <c r="UVV1016" s="14"/>
      <c r="UVW1016" s="14"/>
      <c r="UVX1016" s="14"/>
      <c r="UVY1016" s="14"/>
      <c r="UVZ1016" s="14"/>
      <c r="UWA1016" s="14"/>
      <c r="UWB1016" s="14"/>
      <c r="UWC1016" s="14"/>
      <c r="UWD1016" s="14"/>
      <c r="UWE1016" s="14"/>
      <c r="UWF1016" s="14"/>
      <c r="UWG1016" s="14"/>
      <c r="UWH1016" s="14"/>
      <c r="UWI1016" s="14"/>
      <c r="UWJ1016" s="14"/>
      <c r="UWK1016" s="14"/>
      <c r="UWL1016" s="14"/>
      <c r="UWM1016" s="14"/>
      <c r="UWN1016" s="14"/>
      <c r="UWO1016" s="14"/>
      <c r="UWP1016" s="14"/>
      <c r="UWQ1016" s="14"/>
      <c r="UWR1016" s="14"/>
      <c r="UWS1016" s="14"/>
      <c r="UWT1016" s="14"/>
      <c r="UWU1016" s="14"/>
      <c r="UWV1016" s="14"/>
      <c r="UWW1016" s="14"/>
      <c r="UWX1016" s="14"/>
      <c r="UWY1016" s="14"/>
      <c r="UWZ1016" s="14"/>
      <c r="UXA1016" s="14"/>
      <c r="UXB1016" s="14"/>
      <c r="UXC1016" s="14"/>
      <c r="UXD1016" s="14"/>
      <c r="UXE1016" s="14"/>
      <c r="UXF1016" s="14"/>
      <c r="UXG1016" s="14"/>
      <c r="UXH1016" s="14"/>
      <c r="UXI1016" s="14"/>
      <c r="UXJ1016" s="14"/>
      <c r="UXK1016" s="14"/>
      <c r="UXL1016" s="14"/>
      <c r="UXM1016" s="14"/>
      <c r="UXN1016" s="14"/>
      <c r="UXO1016" s="14"/>
      <c r="UXP1016" s="14"/>
      <c r="UXQ1016" s="14"/>
      <c r="UXR1016" s="14"/>
      <c r="UXS1016" s="14"/>
      <c r="UXT1016" s="14"/>
      <c r="UXU1016" s="14"/>
      <c r="UXV1016" s="14"/>
      <c r="UXW1016" s="14"/>
      <c r="UXX1016" s="14"/>
      <c r="UXY1016" s="14"/>
      <c r="UXZ1016" s="14"/>
      <c r="UYA1016" s="14"/>
      <c r="UYB1016" s="14"/>
      <c r="UYC1016" s="14"/>
      <c r="UYD1016" s="14"/>
      <c r="UYE1016" s="14"/>
      <c r="UYF1016" s="14"/>
      <c r="UYG1016" s="14"/>
      <c r="UYH1016" s="14"/>
      <c r="UYI1016" s="14"/>
      <c r="UYJ1016" s="14"/>
      <c r="UYK1016" s="14"/>
      <c r="UYL1016" s="14"/>
      <c r="UYM1016" s="14"/>
      <c r="UYN1016" s="14"/>
      <c r="UYO1016" s="14"/>
      <c r="UYP1016" s="14"/>
      <c r="UYQ1016" s="14"/>
      <c r="UYR1016" s="14"/>
      <c r="UYS1016" s="14"/>
      <c r="UYT1016" s="14"/>
      <c r="UYU1016" s="14"/>
      <c r="UYV1016" s="14"/>
      <c r="UYW1016" s="14"/>
      <c r="UYX1016" s="14"/>
      <c r="UYY1016" s="14"/>
      <c r="UYZ1016" s="14"/>
      <c r="UZA1016" s="14"/>
      <c r="UZB1016" s="14"/>
      <c r="UZC1016" s="14"/>
      <c r="UZD1016" s="14"/>
      <c r="UZE1016" s="14"/>
      <c r="UZF1016" s="14"/>
      <c r="UZG1016" s="14"/>
      <c r="UZH1016" s="14"/>
      <c r="UZI1016" s="14"/>
      <c r="UZJ1016" s="14"/>
      <c r="UZK1016" s="14"/>
      <c r="UZL1016" s="14"/>
      <c r="UZM1016" s="14"/>
      <c r="UZN1016" s="14"/>
      <c r="UZO1016" s="14"/>
      <c r="UZP1016" s="14"/>
      <c r="UZQ1016" s="14"/>
      <c r="UZR1016" s="14"/>
      <c r="UZS1016" s="14"/>
      <c r="UZT1016" s="14"/>
      <c r="UZU1016" s="14"/>
      <c r="UZV1016" s="14"/>
      <c r="UZW1016" s="14"/>
      <c r="UZX1016" s="14"/>
      <c r="UZY1016" s="14"/>
      <c r="UZZ1016" s="14"/>
      <c r="VAA1016" s="14"/>
      <c r="VAB1016" s="14"/>
      <c r="VAC1016" s="14"/>
      <c r="VAD1016" s="14"/>
      <c r="VAE1016" s="14"/>
      <c r="VAF1016" s="14"/>
      <c r="VAG1016" s="14"/>
      <c r="VAH1016" s="14"/>
      <c r="VAI1016" s="14"/>
      <c r="VAJ1016" s="14"/>
      <c r="VAK1016" s="14"/>
      <c r="VAL1016" s="14"/>
      <c r="VAM1016" s="14"/>
      <c r="VAN1016" s="14"/>
      <c r="VAO1016" s="14"/>
      <c r="VAP1016" s="14"/>
      <c r="VAQ1016" s="14"/>
      <c r="VAR1016" s="14"/>
      <c r="VAS1016" s="14"/>
      <c r="VAT1016" s="14"/>
      <c r="VAU1016" s="14"/>
      <c r="VAV1016" s="14"/>
      <c r="VAW1016" s="14"/>
      <c r="VAX1016" s="14"/>
      <c r="VAY1016" s="14"/>
      <c r="VAZ1016" s="14"/>
      <c r="VBA1016" s="14"/>
      <c r="VBB1016" s="14"/>
      <c r="VBC1016" s="14"/>
      <c r="VBD1016" s="14"/>
      <c r="VBE1016" s="14"/>
      <c r="VBF1016" s="14"/>
      <c r="VBG1016" s="14"/>
      <c r="VBH1016" s="14"/>
      <c r="VBI1016" s="14"/>
      <c r="VBJ1016" s="14"/>
      <c r="VBK1016" s="14"/>
      <c r="VBL1016" s="14"/>
      <c r="VBM1016" s="14"/>
      <c r="VBN1016" s="14"/>
      <c r="VBO1016" s="14"/>
      <c r="VBP1016" s="14"/>
      <c r="VBQ1016" s="14"/>
      <c r="VBR1016" s="14"/>
      <c r="VBS1016" s="14"/>
      <c r="VBT1016" s="14"/>
      <c r="VBU1016" s="14"/>
      <c r="VBV1016" s="14"/>
      <c r="VBW1016" s="14"/>
      <c r="VBX1016" s="14"/>
      <c r="VBY1016" s="14"/>
      <c r="VBZ1016" s="14"/>
      <c r="VCA1016" s="14"/>
      <c r="VCB1016" s="14"/>
      <c r="VCC1016" s="14"/>
      <c r="VCD1016" s="14"/>
      <c r="VCE1016" s="14"/>
      <c r="VCF1016" s="14"/>
      <c r="VCG1016" s="14"/>
      <c r="VCH1016" s="14"/>
      <c r="VCI1016" s="14"/>
      <c r="VCJ1016" s="14"/>
      <c r="VCK1016" s="14"/>
      <c r="VCL1016" s="14"/>
      <c r="VCM1016" s="14"/>
      <c r="VCN1016" s="14"/>
      <c r="VCO1016" s="14"/>
      <c r="VCP1016" s="14"/>
      <c r="VCQ1016" s="14"/>
      <c r="VCR1016" s="14"/>
      <c r="VCS1016" s="14"/>
      <c r="VCT1016" s="14"/>
      <c r="VCU1016" s="14"/>
      <c r="VCV1016" s="14"/>
      <c r="VCW1016" s="14"/>
      <c r="VCX1016" s="14"/>
      <c r="VCY1016" s="14"/>
      <c r="VCZ1016" s="14"/>
      <c r="VDA1016" s="14"/>
      <c r="VDB1016" s="14"/>
      <c r="VDC1016" s="14"/>
      <c r="VDD1016" s="14"/>
      <c r="VDE1016" s="14"/>
      <c r="VDF1016" s="14"/>
      <c r="VDG1016" s="14"/>
      <c r="VDH1016" s="14"/>
      <c r="VDI1016" s="14"/>
      <c r="VDJ1016" s="14"/>
      <c r="VDK1016" s="14"/>
      <c r="VDL1016" s="14"/>
      <c r="VDM1016" s="14"/>
      <c r="VDN1016" s="14"/>
      <c r="VDO1016" s="14"/>
      <c r="VDP1016" s="14"/>
      <c r="VDQ1016" s="14"/>
      <c r="VDR1016" s="14"/>
      <c r="VDS1016" s="14"/>
      <c r="VDT1016" s="14"/>
      <c r="VDU1016" s="14"/>
      <c r="VDV1016" s="14"/>
      <c r="VDW1016" s="14"/>
      <c r="VDX1016" s="14"/>
      <c r="VDY1016" s="14"/>
      <c r="VDZ1016" s="14"/>
      <c r="VEA1016" s="14"/>
      <c r="VEB1016" s="14"/>
      <c r="VEC1016" s="14"/>
      <c r="VED1016" s="14"/>
      <c r="VEE1016" s="14"/>
      <c r="VEF1016" s="14"/>
      <c r="VEG1016" s="14"/>
      <c r="VEH1016" s="14"/>
      <c r="VEI1016" s="14"/>
      <c r="VEJ1016" s="14"/>
      <c r="VEK1016" s="14"/>
      <c r="VEL1016" s="14"/>
      <c r="VEM1016" s="14"/>
      <c r="VEN1016" s="14"/>
      <c r="VEO1016" s="14"/>
      <c r="VEP1016" s="14"/>
      <c r="VEQ1016" s="14"/>
      <c r="VER1016" s="14"/>
      <c r="VES1016" s="14"/>
      <c r="VET1016" s="14"/>
      <c r="VEU1016" s="14"/>
      <c r="VEV1016" s="14"/>
      <c r="VEW1016" s="14"/>
      <c r="VEX1016" s="14"/>
      <c r="VEY1016" s="14"/>
      <c r="VEZ1016" s="14"/>
      <c r="VFA1016" s="14"/>
      <c r="VFB1016" s="14"/>
      <c r="VFC1016" s="14"/>
      <c r="VFD1016" s="14"/>
      <c r="VFE1016" s="14"/>
      <c r="VFF1016" s="14"/>
      <c r="VFG1016" s="14"/>
      <c r="VFH1016" s="14"/>
      <c r="VFI1016" s="14"/>
      <c r="VFJ1016" s="14"/>
      <c r="VFK1016" s="14"/>
      <c r="VFL1016" s="14"/>
      <c r="VFM1016" s="14"/>
      <c r="VFN1016" s="14"/>
      <c r="VFO1016" s="14"/>
      <c r="VFP1016" s="14"/>
      <c r="VFQ1016" s="14"/>
      <c r="VFR1016" s="14"/>
      <c r="VFS1016" s="14"/>
      <c r="VFT1016" s="14"/>
      <c r="VFU1016" s="14"/>
      <c r="VFV1016" s="14"/>
      <c r="VFW1016" s="14"/>
      <c r="VFX1016" s="14"/>
      <c r="VFY1016" s="14"/>
      <c r="VFZ1016" s="14"/>
      <c r="VGA1016" s="14"/>
      <c r="VGB1016" s="14"/>
      <c r="VGC1016" s="14"/>
      <c r="VGD1016" s="14"/>
      <c r="VGE1016" s="14"/>
      <c r="VGF1016" s="14"/>
      <c r="VGG1016" s="14"/>
      <c r="VGH1016" s="14"/>
      <c r="VGI1016" s="14"/>
      <c r="VGJ1016" s="14"/>
      <c r="VGK1016" s="14"/>
      <c r="VGL1016" s="14"/>
      <c r="VGM1016" s="14"/>
      <c r="VGN1016" s="14"/>
      <c r="VGO1016" s="14"/>
      <c r="VGP1016" s="14"/>
      <c r="VGQ1016" s="14"/>
      <c r="VGR1016" s="14"/>
      <c r="VGS1016" s="14"/>
      <c r="VGT1016" s="14"/>
      <c r="VGU1016" s="14"/>
      <c r="VGV1016" s="14"/>
      <c r="VGW1016" s="14"/>
      <c r="VGX1016" s="14"/>
      <c r="VGY1016" s="14"/>
      <c r="VGZ1016" s="14"/>
      <c r="VHA1016" s="14"/>
      <c r="VHB1016" s="14"/>
      <c r="VHC1016" s="14"/>
      <c r="VHD1016" s="14"/>
      <c r="VHE1016" s="14"/>
      <c r="VHF1016" s="14"/>
      <c r="VHG1016" s="14"/>
      <c r="VHH1016" s="14"/>
      <c r="VHI1016" s="14"/>
      <c r="VHJ1016" s="14"/>
      <c r="VHK1016" s="14"/>
      <c r="VHL1016" s="14"/>
      <c r="VHM1016" s="14"/>
      <c r="VHN1016" s="14"/>
      <c r="VHO1016" s="14"/>
      <c r="VHP1016" s="14"/>
      <c r="VHQ1016" s="14"/>
      <c r="VHR1016" s="14"/>
      <c r="VHS1016" s="14"/>
      <c r="VHT1016" s="14"/>
      <c r="VHU1016" s="14"/>
      <c r="VHV1016" s="14"/>
      <c r="VHW1016" s="14"/>
      <c r="VHX1016" s="14"/>
      <c r="VHY1016" s="14"/>
      <c r="VHZ1016" s="14"/>
      <c r="VIA1016" s="14"/>
      <c r="VIB1016" s="14"/>
      <c r="VIC1016" s="14"/>
      <c r="VID1016" s="14"/>
      <c r="VIE1016" s="14"/>
      <c r="VIF1016" s="14"/>
      <c r="VIG1016" s="14"/>
      <c r="VIH1016" s="14"/>
      <c r="VII1016" s="14"/>
      <c r="VIJ1016" s="14"/>
      <c r="VIK1016" s="14"/>
      <c r="VIL1016" s="14"/>
      <c r="VIM1016" s="14"/>
      <c r="VIN1016" s="14"/>
      <c r="VIO1016" s="14"/>
      <c r="VIP1016" s="14"/>
      <c r="VIQ1016" s="14"/>
      <c r="VIR1016" s="14"/>
      <c r="VIS1016" s="14"/>
      <c r="VIT1016" s="14"/>
      <c r="VIU1016" s="14"/>
      <c r="VIV1016" s="14"/>
      <c r="VIW1016" s="14"/>
      <c r="VIX1016" s="14"/>
      <c r="VIY1016" s="14"/>
      <c r="VIZ1016" s="14"/>
      <c r="VJA1016" s="14"/>
      <c r="VJB1016" s="14"/>
      <c r="VJC1016" s="14"/>
      <c r="VJD1016" s="14"/>
      <c r="VJE1016" s="14"/>
      <c r="VJF1016" s="14"/>
      <c r="VJG1016" s="14"/>
      <c r="VJH1016" s="14"/>
      <c r="VJI1016" s="14"/>
      <c r="VJJ1016" s="14"/>
      <c r="VJK1016" s="14"/>
      <c r="VJL1016" s="14"/>
      <c r="VJM1016" s="14"/>
      <c r="VJN1016" s="14"/>
      <c r="VJO1016" s="14"/>
      <c r="VJP1016" s="14"/>
      <c r="VJQ1016" s="14"/>
      <c r="VJR1016" s="14"/>
      <c r="VJS1016" s="14"/>
      <c r="VJT1016" s="14"/>
      <c r="VJU1016" s="14"/>
      <c r="VJV1016" s="14"/>
      <c r="VJW1016" s="14"/>
      <c r="VJX1016" s="14"/>
      <c r="VJY1016" s="14"/>
      <c r="VJZ1016" s="14"/>
      <c r="VKA1016" s="14"/>
      <c r="VKB1016" s="14"/>
      <c r="VKC1016" s="14"/>
      <c r="VKD1016" s="14"/>
      <c r="VKE1016" s="14"/>
      <c r="VKF1016" s="14"/>
      <c r="VKG1016" s="14"/>
      <c r="VKH1016" s="14"/>
      <c r="VKI1016" s="14"/>
      <c r="VKJ1016" s="14"/>
      <c r="VKK1016" s="14"/>
      <c r="VKL1016" s="14"/>
      <c r="VKM1016" s="14"/>
      <c r="VKN1016" s="14"/>
      <c r="VKO1016" s="14"/>
      <c r="VKP1016" s="14"/>
      <c r="VKQ1016" s="14"/>
      <c r="VKR1016" s="14"/>
      <c r="VKS1016" s="14"/>
      <c r="VKT1016" s="14"/>
      <c r="VKU1016" s="14"/>
      <c r="VKV1016" s="14"/>
      <c r="VKW1016" s="14"/>
      <c r="VKX1016" s="14"/>
      <c r="VKY1016" s="14"/>
      <c r="VKZ1016" s="14"/>
      <c r="VLA1016" s="14"/>
      <c r="VLB1016" s="14"/>
      <c r="VLC1016" s="14"/>
      <c r="VLD1016" s="14"/>
      <c r="VLE1016" s="14"/>
      <c r="VLF1016" s="14"/>
      <c r="VLG1016" s="14"/>
      <c r="VLH1016" s="14"/>
      <c r="VLI1016" s="14"/>
      <c r="VLJ1016" s="14"/>
      <c r="VLK1016" s="14"/>
      <c r="VLL1016" s="14"/>
      <c r="VLM1016" s="14"/>
      <c r="VLN1016" s="14"/>
      <c r="VLO1016" s="14"/>
      <c r="VLP1016" s="14"/>
      <c r="VLQ1016" s="14"/>
      <c r="VLR1016" s="14"/>
      <c r="VLS1016" s="14"/>
      <c r="VLT1016" s="14"/>
      <c r="VLU1016" s="14"/>
      <c r="VLV1016" s="14"/>
      <c r="VLW1016" s="14"/>
      <c r="VLX1016" s="14"/>
      <c r="VLY1016" s="14"/>
      <c r="VLZ1016" s="14"/>
      <c r="VMA1016" s="14"/>
      <c r="VMB1016" s="14"/>
      <c r="VMC1016" s="14"/>
      <c r="VMD1016" s="14"/>
      <c r="VME1016" s="14"/>
      <c r="VMF1016" s="14"/>
      <c r="VMG1016" s="14"/>
      <c r="VMH1016" s="14"/>
      <c r="VMI1016" s="14"/>
      <c r="VMJ1016" s="14"/>
      <c r="VMK1016" s="14"/>
      <c r="VML1016" s="14"/>
      <c r="VMM1016" s="14"/>
      <c r="VMN1016" s="14"/>
      <c r="VMO1016" s="14"/>
      <c r="VMP1016" s="14"/>
      <c r="VMQ1016" s="14"/>
      <c r="VMR1016" s="14"/>
      <c r="VMS1016" s="14"/>
      <c r="VMT1016" s="14"/>
      <c r="VMU1016" s="14"/>
      <c r="VMV1016" s="14"/>
      <c r="VMW1016" s="14"/>
      <c r="VMX1016" s="14"/>
      <c r="VMY1016" s="14"/>
      <c r="VMZ1016" s="14"/>
      <c r="VNA1016" s="14"/>
      <c r="VNB1016" s="14"/>
      <c r="VNC1016" s="14"/>
      <c r="VND1016" s="14"/>
      <c r="VNE1016" s="14"/>
      <c r="VNF1016" s="14"/>
      <c r="VNG1016" s="14"/>
      <c r="VNH1016" s="14"/>
      <c r="VNI1016" s="14"/>
      <c r="VNJ1016" s="14"/>
      <c r="VNK1016" s="14"/>
      <c r="VNL1016" s="14"/>
      <c r="VNM1016" s="14"/>
      <c r="VNN1016" s="14"/>
      <c r="VNO1016" s="14"/>
      <c r="VNP1016" s="14"/>
      <c r="VNQ1016" s="14"/>
      <c r="VNR1016" s="14"/>
      <c r="VNS1016" s="14"/>
      <c r="VNT1016" s="14"/>
      <c r="VNU1016" s="14"/>
      <c r="VNV1016" s="14"/>
      <c r="VNW1016" s="14"/>
      <c r="VNX1016" s="14"/>
      <c r="VNY1016" s="14"/>
      <c r="VNZ1016" s="14"/>
      <c r="VOA1016" s="14"/>
      <c r="VOB1016" s="14"/>
      <c r="VOC1016" s="14"/>
      <c r="VOD1016" s="14"/>
      <c r="VOE1016" s="14"/>
      <c r="VOF1016" s="14"/>
      <c r="VOG1016" s="14"/>
      <c r="VOH1016" s="14"/>
      <c r="VOI1016" s="14"/>
      <c r="VOJ1016" s="14"/>
      <c r="VOK1016" s="14"/>
      <c r="VOL1016" s="14"/>
      <c r="VOM1016" s="14"/>
      <c r="VON1016" s="14"/>
      <c r="VOO1016" s="14"/>
      <c r="VOP1016" s="14"/>
      <c r="VOQ1016" s="14"/>
      <c r="VOR1016" s="14"/>
      <c r="VOS1016" s="14"/>
      <c r="VOT1016" s="14"/>
      <c r="VOU1016" s="14"/>
      <c r="VOV1016" s="14"/>
      <c r="VOW1016" s="14"/>
      <c r="VOX1016" s="14"/>
      <c r="VOY1016" s="14"/>
      <c r="VOZ1016" s="14"/>
      <c r="VPA1016" s="14"/>
      <c r="VPB1016" s="14"/>
      <c r="VPC1016" s="14"/>
      <c r="VPD1016" s="14"/>
      <c r="VPE1016" s="14"/>
      <c r="VPF1016" s="14"/>
      <c r="VPG1016" s="14"/>
      <c r="VPH1016" s="14"/>
      <c r="VPI1016" s="14"/>
      <c r="VPJ1016" s="14"/>
      <c r="VPK1016" s="14"/>
      <c r="VPL1016" s="14"/>
      <c r="VPM1016" s="14"/>
      <c r="VPN1016" s="14"/>
      <c r="VPO1016" s="14"/>
      <c r="VPP1016" s="14"/>
      <c r="VPQ1016" s="14"/>
      <c r="VPR1016" s="14"/>
      <c r="VPS1016" s="14"/>
      <c r="VPT1016" s="14"/>
      <c r="VPU1016" s="14"/>
      <c r="VPV1016" s="14"/>
      <c r="VPW1016" s="14"/>
      <c r="VPX1016" s="14"/>
      <c r="VPY1016" s="14"/>
      <c r="VPZ1016" s="14"/>
      <c r="VQA1016" s="14"/>
      <c r="VQB1016" s="14"/>
      <c r="VQC1016" s="14"/>
      <c r="VQD1016" s="14"/>
      <c r="VQE1016" s="14"/>
      <c r="VQF1016" s="14"/>
      <c r="VQG1016" s="14"/>
      <c r="VQH1016" s="14"/>
      <c r="VQI1016" s="14"/>
      <c r="VQJ1016" s="14"/>
      <c r="VQK1016" s="14"/>
      <c r="VQL1016" s="14"/>
      <c r="VQM1016" s="14"/>
      <c r="VQN1016" s="14"/>
      <c r="VQO1016" s="14"/>
      <c r="VQP1016" s="14"/>
      <c r="VQQ1016" s="14"/>
      <c r="VQR1016" s="14"/>
      <c r="VQS1016" s="14"/>
      <c r="VQT1016" s="14"/>
      <c r="VQU1016" s="14"/>
      <c r="VQV1016" s="14"/>
      <c r="VQW1016" s="14"/>
      <c r="VQX1016" s="14"/>
      <c r="VQY1016" s="14"/>
      <c r="VQZ1016" s="14"/>
      <c r="VRA1016" s="14"/>
      <c r="VRB1016" s="14"/>
      <c r="VRC1016" s="14"/>
      <c r="VRD1016" s="14"/>
      <c r="VRE1016" s="14"/>
      <c r="VRF1016" s="14"/>
      <c r="VRG1016" s="14"/>
      <c r="VRH1016" s="14"/>
      <c r="VRI1016" s="14"/>
      <c r="VRJ1016" s="14"/>
      <c r="VRK1016" s="14"/>
      <c r="VRL1016" s="14"/>
      <c r="VRM1016" s="14"/>
      <c r="VRN1016" s="14"/>
      <c r="VRO1016" s="14"/>
      <c r="VRP1016" s="14"/>
      <c r="VRQ1016" s="14"/>
      <c r="VRR1016" s="14"/>
      <c r="VRS1016" s="14"/>
      <c r="VRT1016" s="14"/>
      <c r="VRU1016" s="14"/>
      <c r="VRV1016" s="14"/>
      <c r="VRW1016" s="14"/>
      <c r="VRX1016" s="14"/>
      <c r="VRY1016" s="14"/>
      <c r="VRZ1016" s="14"/>
      <c r="VSA1016" s="14"/>
      <c r="VSB1016" s="14"/>
      <c r="VSC1016" s="14"/>
      <c r="VSD1016" s="14"/>
      <c r="VSE1016" s="14"/>
      <c r="VSF1016" s="14"/>
      <c r="VSG1016" s="14"/>
      <c r="VSH1016" s="14"/>
      <c r="VSI1016" s="14"/>
      <c r="VSJ1016" s="14"/>
      <c r="VSK1016" s="14"/>
      <c r="VSL1016" s="14"/>
      <c r="VSM1016" s="14"/>
      <c r="VSN1016" s="14"/>
      <c r="VSO1016" s="14"/>
      <c r="VSP1016" s="14"/>
      <c r="VSQ1016" s="14"/>
      <c r="VSR1016" s="14"/>
      <c r="VSS1016" s="14"/>
      <c r="VST1016" s="14"/>
      <c r="VSU1016" s="14"/>
      <c r="VSV1016" s="14"/>
      <c r="VSW1016" s="14"/>
      <c r="VSX1016" s="14"/>
      <c r="VSY1016" s="14"/>
      <c r="VSZ1016" s="14"/>
      <c r="VTA1016" s="14"/>
      <c r="VTB1016" s="14"/>
      <c r="VTC1016" s="14"/>
      <c r="VTD1016" s="14"/>
      <c r="VTE1016" s="14"/>
      <c r="VTF1016" s="14"/>
      <c r="VTG1016" s="14"/>
      <c r="VTH1016" s="14"/>
      <c r="VTI1016" s="14"/>
      <c r="VTJ1016" s="14"/>
      <c r="VTK1016" s="14"/>
      <c r="VTL1016" s="14"/>
      <c r="VTM1016" s="14"/>
      <c r="VTN1016" s="14"/>
      <c r="VTO1016" s="14"/>
      <c r="VTP1016" s="14"/>
      <c r="VTQ1016" s="14"/>
      <c r="VTR1016" s="14"/>
      <c r="VTS1016" s="14"/>
      <c r="VTT1016" s="14"/>
      <c r="VTU1016" s="14"/>
      <c r="VTV1016" s="14"/>
      <c r="VTW1016" s="14"/>
      <c r="VTX1016" s="14"/>
      <c r="VTY1016" s="14"/>
      <c r="VTZ1016" s="14"/>
      <c r="VUA1016" s="14"/>
      <c r="VUB1016" s="14"/>
      <c r="VUC1016" s="14"/>
      <c r="VUD1016" s="14"/>
      <c r="VUE1016" s="14"/>
      <c r="VUF1016" s="14"/>
      <c r="VUG1016" s="14"/>
      <c r="VUH1016" s="14"/>
      <c r="VUI1016" s="14"/>
      <c r="VUJ1016" s="14"/>
      <c r="VUK1016" s="14"/>
      <c r="VUL1016" s="14"/>
      <c r="VUM1016" s="14"/>
      <c r="VUN1016" s="14"/>
      <c r="VUO1016" s="14"/>
      <c r="VUP1016" s="14"/>
      <c r="VUQ1016" s="14"/>
      <c r="VUR1016" s="14"/>
      <c r="VUS1016" s="14"/>
      <c r="VUT1016" s="14"/>
      <c r="VUU1016" s="14"/>
      <c r="VUV1016" s="14"/>
      <c r="VUW1016" s="14"/>
      <c r="VUX1016" s="14"/>
      <c r="VUY1016" s="14"/>
      <c r="VUZ1016" s="14"/>
      <c r="VVA1016" s="14"/>
      <c r="VVB1016" s="14"/>
      <c r="VVC1016" s="14"/>
      <c r="VVD1016" s="14"/>
      <c r="VVE1016" s="14"/>
      <c r="VVF1016" s="14"/>
      <c r="VVG1016" s="14"/>
      <c r="VVH1016" s="14"/>
      <c r="VVI1016" s="14"/>
      <c r="VVJ1016" s="14"/>
      <c r="VVK1016" s="14"/>
      <c r="VVL1016" s="14"/>
      <c r="VVM1016" s="14"/>
      <c r="VVN1016" s="14"/>
      <c r="VVO1016" s="14"/>
      <c r="VVP1016" s="14"/>
      <c r="VVQ1016" s="14"/>
      <c r="VVR1016" s="14"/>
      <c r="VVS1016" s="14"/>
      <c r="VVT1016" s="14"/>
      <c r="VVU1016" s="14"/>
      <c r="VVV1016" s="14"/>
      <c r="VVW1016" s="14"/>
      <c r="VVX1016" s="14"/>
      <c r="VVY1016" s="14"/>
      <c r="VVZ1016" s="14"/>
      <c r="VWA1016" s="14"/>
      <c r="VWB1016" s="14"/>
      <c r="VWC1016" s="14"/>
      <c r="VWD1016" s="14"/>
      <c r="VWE1016" s="14"/>
      <c r="VWF1016" s="14"/>
      <c r="VWG1016" s="14"/>
      <c r="VWH1016" s="14"/>
      <c r="VWI1016" s="14"/>
      <c r="VWJ1016" s="14"/>
      <c r="VWK1016" s="14"/>
      <c r="VWL1016" s="14"/>
      <c r="VWM1016" s="14"/>
      <c r="VWN1016" s="14"/>
      <c r="VWO1016" s="14"/>
      <c r="VWP1016" s="14"/>
      <c r="VWQ1016" s="14"/>
      <c r="VWR1016" s="14"/>
      <c r="VWS1016" s="14"/>
      <c r="VWT1016" s="14"/>
      <c r="VWU1016" s="14"/>
      <c r="VWV1016" s="14"/>
      <c r="VWW1016" s="14"/>
      <c r="VWX1016" s="14"/>
      <c r="VWY1016" s="14"/>
      <c r="VWZ1016" s="14"/>
      <c r="VXA1016" s="14"/>
      <c r="VXB1016" s="14"/>
      <c r="VXC1016" s="14"/>
      <c r="VXD1016" s="14"/>
      <c r="VXE1016" s="14"/>
      <c r="VXF1016" s="14"/>
      <c r="VXG1016" s="14"/>
      <c r="VXH1016" s="14"/>
      <c r="VXI1016" s="14"/>
      <c r="VXJ1016" s="14"/>
      <c r="VXK1016" s="14"/>
      <c r="VXL1016" s="14"/>
      <c r="VXM1016" s="14"/>
      <c r="VXN1016" s="14"/>
      <c r="VXO1016" s="14"/>
      <c r="VXP1016" s="14"/>
      <c r="VXQ1016" s="14"/>
      <c r="VXR1016" s="14"/>
      <c r="VXS1016" s="14"/>
      <c r="VXT1016" s="14"/>
      <c r="VXU1016" s="14"/>
      <c r="VXV1016" s="14"/>
      <c r="VXW1016" s="14"/>
      <c r="VXX1016" s="14"/>
      <c r="VXY1016" s="14"/>
      <c r="VXZ1016" s="14"/>
      <c r="VYA1016" s="14"/>
      <c r="VYB1016" s="14"/>
      <c r="VYC1016" s="14"/>
      <c r="VYD1016" s="14"/>
      <c r="VYE1016" s="14"/>
      <c r="VYF1016" s="14"/>
      <c r="VYG1016" s="14"/>
      <c r="VYH1016" s="14"/>
      <c r="VYI1016" s="14"/>
      <c r="VYJ1016" s="14"/>
      <c r="VYK1016" s="14"/>
      <c r="VYL1016" s="14"/>
      <c r="VYM1016" s="14"/>
      <c r="VYN1016" s="14"/>
      <c r="VYO1016" s="14"/>
      <c r="VYP1016" s="14"/>
      <c r="VYQ1016" s="14"/>
      <c r="VYR1016" s="14"/>
      <c r="VYS1016" s="14"/>
      <c r="VYT1016" s="14"/>
      <c r="VYU1016" s="14"/>
      <c r="VYV1016" s="14"/>
      <c r="VYW1016" s="14"/>
      <c r="VYX1016" s="14"/>
      <c r="VYY1016" s="14"/>
      <c r="VYZ1016" s="14"/>
      <c r="VZA1016" s="14"/>
      <c r="VZB1016" s="14"/>
      <c r="VZC1016" s="14"/>
      <c r="VZD1016" s="14"/>
      <c r="VZE1016" s="14"/>
      <c r="VZF1016" s="14"/>
      <c r="VZG1016" s="14"/>
      <c r="VZH1016" s="14"/>
      <c r="VZI1016" s="14"/>
      <c r="VZJ1016" s="14"/>
      <c r="VZK1016" s="14"/>
      <c r="VZL1016" s="14"/>
      <c r="VZM1016" s="14"/>
      <c r="VZN1016" s="14"/>
      <c r="VZO1016" s="14"/>
      <c r="VZP1016" s="14"/>
      <c r="VZQ1016" s="14"/>
      <c r="VZR1016" s="14"/>
      <c r="VZS1016" s="14"/>
      <c r="VZT1016" s="14"/>
      <c r="VZU1016" s="14"/>
      <c r="VZV1016" s="14"/>
      <c r="VZW1016" s="14"/>
      <c r="VZX1016" s="14"/>
      <c r="VZY1016" s="14"/>
      <c r="VZZ1016" s="14"/>
      <c r="WAA1016" s="14"/>
      <c r="WAB1016" s="14"/>
      <c r="WAC1016" s="14"/>
      <c r="WAD1016" s="14"/>
      <c r="WAE1016" s="14"/>
      <c r="WAF1016" s="14"/>
      <c r="WAG1016" s="14"/>
      <c r="WAH1016" s="14"/>
      <c r="WAI1016" s="14"/>
      <c r="WAJ1016" s="14"/>
      <c r="WAK1016" s="14"/>
      <c r="WAL1016" s="14"/>
      <c r="WAM1016" s="14"/>
      <c r="WAN1016" s="14"/>
      <c r="WAO1016" s="14"/>
      <c r="WAP1016" s="14"/>
      <c r="WAQ1016" s="14"/>
      <c r="WAR1016" s="14"/>
      <c r="WAS1016" s="14"/>
      <c r="WAT1016" s="14"/>
      <c r="WAU1016" s="14"/>
      <c r="WAV1016" s="14"/>
      <c r="WAW1016" s="14"/>
      <c r="WAX1016" s="14"/>
      <c r="WAY1016" s="14"/>
      <c r="WAZ1016" s="14"/>
      <c r="WBA1016" s="14"/>
      <c r="WBB1016" s="14"/>
      <c r="WBC1016" s="14"/>
      <c r="WBD1016" s="14"/>
      <c r="WBE1016" s="14"/>
      <c r="WBF1016" s="14"/>
      <c r="WBG1016" s="14"/>
      <c r="WBH1016" s="14"/>
      <c r="WBI1016" s="14"/>
      <c r="WBJ1016" s="14"/>
      <c r="WBK1016" s="14"/>
      <c r="WBL1016" s="14"/>
      <c r="WBM1016" s="14"/>
      <c r="WBN1016" s="14"/>
      <c r="WBO1016" s="14"/>
      <c r="WBP1016" s="14"/>
      <c r="WBQ1016" s="14"/>
      <c r="WBR1016" s="14"/>
      <c r="WBS1016" s="14"/>
      <c r="WBT1016" s="14"/>
      <c r="WBU1016" s="14"/>
      <c r="WBV1016" s="14"/>
      <c r="WBW1016" s="14"/>
      <c r="WBX1016" s="14"/>
      <c r="WBY1016" s="14"/>
      <c r="WBZ1016" s="14"/>
      <c r="WCA1016" s="14"/>
      <c r="WCB1016" s="14"/>
      <c r="WCC1016" s="14"/>
      <c r="WCD1016" s="14"/>
      <c r="WCE1016" s="14"/>
      <c r="WCF1016" s="14"/>
      <c r="WCG1016" s="14"/>
      <c r="WCH1016" s="14"/>
      <c r="WCI1016" s="14"/>
      <c r="WCJ1016" s="14"/>
      <c r="WCK1016" s="14"/>
      <c r="WCL1016" s="14"/>
      <c r="WCM1016" s="14"/>
      <c r="WCN1016" s="14"/>
      <c r="WCO1016" s="14"/>
      <c r="WCP1016" s="14"/>
      <c r="WCQ1016" s="14"/>
      <c r="WCR1016" s="14"/>
      <c r="WCS1016" s="14"/>
      <c r="WCT1016" s="14"/>
      <c r="WCU1016" s="14"/>
      <c r="WCV1016" s="14"/>
      <c r="WCW1016" s="14"/>
      <c r="WCX1016" s="14"/>
      <c r="WCY1016" s="14"/>
      <c r="WCZ1016" s="14"/>
      <c r="WDA1016" s="14"/>
      <c r="WDB1016" s="14"/>
      <c r="WDC1016" s="14"/>
      <c r="WDD1016" s="14"/>
      <c r="WDE1016" s="14"/>
      <c r="WDF1016" s="14"/>
      <c r="WDG1016" s="14"/>
      <c r="WDH1016" s="14"/>
      <c r="WDI1016" s="14"/>
      <c r="WDJ1016" s="14"/>
      <c r="WDK1016" s="14"/>
      <c r="WDL1016" s="14"/>
      <c r="WDM1016" s="14"/>
      <c r="WDN1016" s="14"/>
      <c r="WDO1016" s="14"/>
      <c r="WDP1016" s="14"/>
      <c r="WDQ1016" s="14"/>
      <c r="WDR1016" s="14"/>
      <c r="WDS1016" s="14"/>
      <c r="WDT1016" s="14"/>
      <c r="WDU1016" s="14"/>
      <c r="WDV1016" s="14"/>
      <c r="WDW1016" s="14"/>
      <c r="WDX1016" s="14"/>
      <c r="WDY1016" s="14"/>
      <c r="WDZ1016" s="14"/>
      <c r="WEA1016" s="14"/>
      <c r="WEB1016" s="14"/>
      <c r="WEC1016" s="14"/>
      <c r="WED1016" s="14"/>
      <c r="WEE1016" s="14"/>
      <c r="WEF1016" s="14"/>
      <c r="WEG1016" s="14"/>
      <c r="WEH1016" s="14"/>
      <c r="WEI1016" s="14"/>
      <c r="WEJ1016" s="14"/>
      <c r="WEK1016" s="14"/>
      <c r="WEL1016" s="14"/>
      <c r="WEM1016" s="14"/>
      <c r="WEN1016" s="14"/>
      <c r="WEO1016" s="14"/>
      <c r="WEP1016" s="14"/>
      <c r="WEQ1016" s="14"/>
      <c r="WER1016" s="14"/>
      <c r="WES1016" s="14"/>
      <c r="WET1016" s="14"/>
      <c r="WEU1016" s="14"/>
      <c r="WEV1016" s="14"/>
      <c r="WEW1016" s="14"/>
      <c r="WEX1016" s="14"/>
      <c r="WEY1016" s="14"/>
      <c r="WEZ1016" s="14"/>
      <c r="WFA1016" s="14"/>
      <c r="WFB1016" s="14"/>
      <c r="WFC1016" s="14"/>
      <c r="WFD1016" s="14"/>
      <c r="WFE1016" s="14"/>
      <c r="WFF1016" s="14"/>
      <c r="WFG1016" s="14"/>
      <c r="WFH1016" s="14"/>
      <c r="WFI1016" s="14"/>
      <c r="WFJ1016" s="14"/>
      <c r="WFK1016" s="14"/>
      <c r="WFL1016" s="14"/>
      <c r="WFM1016" s="14"/>
      <c r="WFN1016" s="14"/>
      <c r="WFO1016" s="14"/>
      <c r="WFP1016" s="14"/>
      <c r="WFQ1016" s="14"/>
      <c r="WFR1016" s="14"/>
      <c r="WFS1016" s="14"/>
      <c r="WFT1016" s="14"/>
      <c r="WFU1016" s="14"/>
      <c r="WFV1016" s="14"/>
      <c r="WFW1016" s="14"/>
      <c r="WFX1016" s="14"/>
      <c r="WFY1016" s="14"/>
      <c r="WFZ1016" s="14"/>
      <c r="WGA1016" s="14"/>
      <c r="WGB1016" s="14"/>
      <c r="WGC1016" s="14"/>
      <c r="WGD1016" s="14"/>
      <c r="WGE1016" s="14"/>
      <c r="WGF1016" s="14"/>
      <c r="WGG1016" s="14"/>
      <c r="WGH1016" s="14"/>
      <c r="WGI1016" s="14"/>
      <c r="WGJ1016" s="14"/>
      <c r="WGK1016" s="14"/>
      <c r="WGL1016" s="14"/>
      <c r="WGM1016" s="14"/>
      <c r="WGN1016" s="14"/>
      <c r="WGO1016" s="14"/>
      <c r="WGP1016" s="14"/>
      <c r="WGQ1016" s="14"/>
      <c r="WGR1016" s="14"/>
      <c r="WGS1016" s="14"/>
      <c r="WGT1016" s="14"/>
      <c r="WGU1016" s="14"/>
      <c r="WGV1016" s="14"/>
      <c r="WGW1016" s="14"/>
      <c r="WGX1016" s="14"/>
      <c r="WGY1016" s="14"/>
      <c r="WGZ1016" s="14"/>
      <c r="WHA1016" s="14"/>
      <c r="WHB1016" s="14"/>
      <c r="WHC1016" s="14"/>
      <c r="WHD1016" s="14"/>
      <c r="WHE1016" s="14"/>
      <c r="WHF1016" s="14"/>
      <c r="WHG1016" s="14"/>
      <c r="WHH1016" s="14"/>
      <c r="WHI1016" s="14"/>
      <c r="WHJ1016" s="14"/>
      <c r="WHK1016" s="14"/>
      <c r="WHL1016" s="14"/>
      <c r="WHM1016" s="14"/>
      <c r="WHN1016" s="14"/>
      <c r="WHO1016" s="14"/>
      <c r="WHP1016" s="14"/>
      <c r="WHQ1016" s="14"/>
      <c r="WHR1016" s="14"/>
      <c r="WHS1016" s="14"/>
      <c r="WHT1016" s="14"/>
      <c r="WHU1016" s="14"/>
      <c r="WHV1016" s="14"/>
      <c r="WHW1016" s="14"/>
      <c r="WHX1016" s="14"/>
      <c r="WHY1016" s="14"/>
      <c r="WHZ1016" s="14"/>
      <c r="WIA1016" s="14"/>
      <c r="WIB1016" s="14"/>
      <c r="WIC1016" s="14"/>
      <c r="WID1016" s="14"/>
      <c r="WIE1016" s="14"/>
      <c r="WIF1016" s="14"/>
      <c r="WIG1016" s="14"/>
      <c r="WIH1016" s="14"/>
      <c r="WII1016" s="14"/>
      <c r="WIJ1016" s="14"/>
      <c r="WIK1016" s="14"/>
      <c r="WIL1016" s="14"/>
      <c r="WIM1016" s="14"/>
      <c r="WIN1016" s="14"/>
      <c r="WIO1016" s="14"/>
      <c r="WIP1016" s="14"/>
      <c r="WIQ1016" s="14"/>
      <c r="WIR1016" s="14"/>
      <c r="WIS1016" s="14"/>
      <c r="WIT1016" s="14"/>
      <c r="WIU1016" s="14"/>
      <c r="WIV1016" s="14"/>
      <c r="WIW1016" s="14"/>
      <c r="WIX1016" s="14"/>
      <c r="WIY1016" s="14"/>
      <c r="WIZ1016" s="14"/>
      <c r="WJA1016" s="14"/>
      <c r="WJB1016" s="14"/>
      <c r="WJC1016" s="14"/>
      <c r="WJD1016" s="14"/>
      <c r="WJE1016" s="14"/>
      <c r="WJF1016" s="14"/>
      <c r="WJG1016" s="14"/>
      <c r="WJH1016" s="14"/>
      <c r="WJI1016" s="14"/>
      <c r="WJJ1016" s="14"/>
      <c r="WJK1016" s="14"/>
      <c r="WJL1016" s="14"/>
      <c r="WJM1016" s="14"/>
      <c r="WJN1016" s="14"/>
      <c r="WJO1016" s="14"/>
      <c r="WJP1016" s="14"/>
      <c r="WJQ1016" s="14"/>
      <c r="WJR1016" s="14"/>
      <c r="WJS1016" s="14"/>
      <c r="WJT1016" s="14"/>
      <c r="WJU1016" s="14"/>
      <c r="WJV1016" s="14"/>
      <c r="WJW1016" s="14"/>
      <c r="WJX1016" s="14"/>
      <c r="WJY1016" s="14"/>
      <c r="WJZ1016" s="14"/>
      <c r="WKA1016" s="14"/>
      <c r="WKB1016" s="14"/>
      <c r="WKC1016" s="14"/>
      <c r="WKD1016" s="14"/>
      <c r="WKE1016" s="14"/>
      <c r="WKF1016" s="14"/>
      <c r="WKG1016" s="14"/>
      <c r="WKH1016" s="14"/>
      <c r="WKI1016" s="14"/>
      <c r="WKJ1016" s="14"/>
      <c r="WKK1016" s="14"/>
      <c r="WKL1016" s="14"/>
      <c r="WKM1016" s="14"/>
      <c r="WKN1016" s="14"/>
      <c r="WKO1016" s="14"/>
      <c r="WKP1016" s="14"/>
      <c r="WKQ1016" s="14"/>
      <c r="WKR1016" s="14"/>
      <c r="WKS1016" s="14"/>
      <c r="WKT1016" s="14"/>
      <c r="WKU1016" s="14"/>
      <c r="WKV1016" s="14"/>
      <c r="WKW1016" s="14"/>
      <c r="WKX1016" s="14"/>
      <c r="WKY1016" s="14"/>
      <c r="WKZ1016" s="14"/>
      <c r="WLA1016" s="14"/>
      <c r="WLB1016" s="14"/>
      <c r="WLC1016" s="14"/>
      <c r="WLD1016" s="14"/>
      <c r="WLE1016" s="14"/>
      <c r="WLF1016" s="14"/>
      <c r="WLG1016" s="14"/>
      <c r="WLH1016" s="14"/>
      <c r="WLI1016" s="14"/>
      <c r="WLJ1016" s="14"/>
      <c r="WLK1016" s="14"/>
      <c r="WLL1016" s="14"/>
      <c r="WLM1016" s="14"/>
      <c r="WLN1016" s="14"/>
      <c r="WLO1016" s="14"/>
      <c r="WLP1016" s="14"/>
      <c r="WLQ1016" s="14"/>
      <c r="WLR1016" s="14"/>
      <c r="WLS1016" s="14"/>
      <c r="WLT1016" s="14"/>
      <c r="WLU1016" s="14"/>
      <c r="WLV1016" s="14"/>
      <c r="WLW1016" s="14"/>
      <c r="WLX1016" s="14"/>
      <c r="WLY1016" s="14"/>
      <c r="WLZ1016" s="14"/>
      <c r="WMA1016" s="14"/>
      <c r="WMB1016" s="14"/>
      <c r="WMC1016" s="14"/>
      <c r="WMD1016" s="14"/>
      <c r="WME1016" s="14"/>
      <c r="WMF1016" s="14"/>
      <c r="WMG1016" s="14"/>
      <c r="WMH1016" s="14"/>
      <c r="WMI1016" s="14"/>
      <c r="WMJ1016" s="14"/>
      <c r="WMK1016" s="14"/>
      <c r="WML1016" s="14"/>
      <c r="WMM1016" s="14"/>
      <c r="WMN1016" s="14"/>
      <c r="WMO1016" s="14"/>
      <c r="WMP1016" s="14"/>
      <c r="WMQ1016" s="14"/>
      <c r="WMR1016" s="14"/>
      <c r="WMS1016" s="14"/>
      <c r="WMT1016" s="14"/>
      <c r="WMU1016" s="14"/>
      <c r="WMV1016" s="14"/>
      <c r="WMW1016" s="14"/>
      <c r="WMX1016" s="14"/>
      <c r="WMY1016" s="14"/>
      <c r="WMZ1016" s="14"/>
      <c r="WNA1016" s="14"/>
      <c r="WNB1016" s="14"/>
      <c r="WNC1016" s="14"/>
      <c r="WND1016" s="14"/>
      <c r="WNE1016" s="14"/>
      <c r="WNF1016" s="14"/>
      <c r="WNG1016" s="14"/>
      <c r="WNH1016" s="14"/>
      <c r="WNI1016" s="14"/>
      <c r="WNJ1016" s="14"/>
      <c r="WNK1016" s="14"/>
      <c r="WNL1016" s="14"/>
      <c r="WNM1016" s="14"/>
      <c r="WNN1016" s="14"/>
      <c r="WNO1016" s="14"/>
      <c r="WNP1016" s="14"/>
      <c r="WNQ1016" s="14"/>
      <c r="WNR1016" s="14"/>
      <c r="WNS1016" s="14"/>
      <c r="WNT1016" s="14"/>
      <c r="WNU1016" s="14"/>
      <c r="WNV1016" s="14"/>
      <c r="WNW1016" s="14"/>
      <c r="WNX1016" s="14"/>
      <c r="WNY1016" s="14"/>
      <c r="WNZ1016" s="14"/>
      <c r="WOA1016" s="14"/>
      <c r="WOB1016" s="14"/>
      <c r="WOC1016" s="14"/>
      <c r="WOD1016" s="14"/>
      <c r="WOE1016" s="14"/>
      <c r="WOF1016" s="14"/>
      <c r="WOG1016" s="14"/>
      <c r="WOH1016" s="14"/>
      <c r="WOI1016" s="14"/>
      <c r="WOJ1016" s="14"/>
      <c r="WOK1016" s="14"/>
      <c r="WOL1016" s="14"/>
      <c r="WOM1016" s="14"/>
      <c r="WON1016" s="14"/>
      <c r="WOO1016" s="14"/>
      <c r="WOP1016" s="14"/>
      <c r="WOQ1016" s="14"/>
      <c r="WOR1016" s="14"/>
      <c r="WOS1016" s="14"/>
      <c r="WOT1016" s="14"/>
      <c r="WOU1016" s="14"/>
      <c r="WOV1016" s="14"/>
      <c r="WOW1016" s="14"/>
      <c r="WOX1016" s="14"/>
      <c r="WOY1016" s="14"/>
      <c r="WOZ1016" s="14"/>
      <c r="WPA1016" s="14"/>
      <c r="WPB1016" s="14"/>
      <c r="WPC1016" s="14"/>
      <c r="WPD1016" s="14"/>
      <c r="WPE1016" s="14"/>
      <c r="WPF1016" s="14"/>
      <c r="WPG1016" s="14"/>
      <c r="WPH1016" s="14"/>
      <c r="WPI1016" s="14"/>
      <c r="WPJ1016" s="14"/>
      <c r="WPK1016" s="14"/>
      <c r="WPL1016" s="14"/>
      <c r="WPM1016" s="14"/>
      <c r="WPN1016" s="14"/>
      <c r="WPO1016" s="14"/>
      <c r="WPP1016" s="14"/>
      <c r="WPQ1016" s="14"/>
      <c r="WPR1016" s="14"/>
      <c r="WPS1016" s="14"/>
      <c r="WPT1016" s="14"/>
      <c r="WPU1016" s="14"/>
      <c r="WPV1016" s="14"/>
      <c r="WPW1016" s="14"/>
      <c r="WPX1016" s="14"/>
      <c r="WPY1016" s="14"/>
      <c r="WPZ1016" s="14"/>
      <c r="WQA1016" s="14"/>
      <c r="WQB1016" s="14"/>
      <c r="WQC1016" s="14"/>
      <c r="WQD1016" s="14"/>
      <c r="WQE1016" s="14"/>
      <c r="WQF1016" s="14"/>
      <c r="WQG1016" s="14"/>
      <c r="WQH1016" s="14"/>
      <c r="WQI1016" s="14"/>
      <c r="WQJ1016" s="14"/>
      <c r="WQK1016" s="14"/>
      <c r="WQL1016" s="14"/>
      <c r="WQM1016" s="14"/>
      <c r="WQN1016" s="14"/>
      <c r="WQO1016" s="14"/>
      <c r="WQP1016" s="14"/>
      <c r="WQQ1016" s="14"/>
      <c r="WQR1016" s="14"/>
      <c r="WQS1016" s="14"/>
      <c r="WQT1016" s="14"/>
      <c r="WQU1016" s="14"/>
      <c r="WQV1016" s="14"/>
      <c r="WQW1016" s="14"/>
      <c r="WQX1016" s="14"/>
      <c r="WQY1016" s="14"/>
      <c r="WQZ1016" s="14"/>
      <c r="WRA1016" s="14"/>
      <c r="WRB1016" s="14"/>
      <c r="WRC1016" s="14"/>
      <c r="WRD1016" s="14"/>
      <c r="WRE1016" s="14"/>
      <c r="WRF1016" s="14"/>
      <c r="WRG1016" s="14"/>
      <c r="WRH1016" s="14"/>
      <c r="WRI1016" s="14"/>
      <c r="WRJ1016" s="14"/>
      <c r="WRK1016" s="14"/>
      <c r="WRL1016" s="14"/>
      <c r="WRM1016" s="14"/>
      <c r="WRN1016" s="14"/>
      <c r="WRO1016" s="14"/>
      <c r="WRP1016" s="14"/>
      <c r="WRQ1016" s="14"/>
      <c r="WRR1016" s="14"/>
      <c r="WRS1016" s="14"/>
      <c r="WRT1016" s="14"/>
      <c r="WRU1016" s="14"/>
      <c r="WRV1016" s="14"/>
      <c r="WRW1016" s="14"/>
      <c r="WRX1016" s="14"/>
      <c r="WRY1016" s="14"/>
      <c r="WRZ1016" s="14"/>
      <c r="WSA1016" s="14"/>
      <c r="WSB1016" s="14"/>
      <c r="WSC1016" s="14"/>
      <c r="WSD1016" s="14"/>
      <c r="WSE1016" s="14"/>
      <c r="WSF1016" s="14"/>
      <c r="WSG1016" s="14"/>
      <c r="WSH1016" s="14"/>
      <c r="WSI1016" s="14"/>
      <c r="WSJ1016" s="14"/>
      <c r="WSK1016" s="14"/>
      <c r="WSL1016" s="14"/>
      <c r="WSM1016" s="14"/>
      <c r="WSN1016" s="14"/>
      <c r="WSO1016" s="14"/>
      <c r="WSP1016" s="14"/>
      <c r="WSQ1016" s="14"/>
      <c r="WSR1016" s="14"/>
      <c r="WSS1016" s="14"/>
      <c r="WST1016" s="14"/>
      <c r="WSU1016" s="14"/>
      <c r="WSV1016" s="14"/>
      <c r="WSW1016" s="14"/>
      <c r="WSX1016" s="14"/>
      <c r="WSY1016" s="14"/>
      <c r="WSZ1016" s="14"/>
      <c r="WTA1016" s="14"/>
      <c r="WTB1016" s="14"/>
      <c r="WTC1016" s="14"/>
      <c r="WTD1016" s="14"/>
      <c r="WTE1016" s="14"/>
      <c r="WTF1016" s="14"/>
      <c r="WTG1016" s="14"/>
      <c r="WTH1016" s="14"/>
      <c r="WTI1016" s="14"/>
      <c r="WTJ1016" s="14"/>
      <c r="WTK1016" s="14"/>
      <c r="WTL1016" s="14"/>
      <c r="WTM1016" s="14"/>
      <c r="WTN1016" s="14"/>
      <c r="WTO1016" s="14"/>
      <c r="WTP1016" s="14"/>
      <c r="WTQ1016" s="14"/>
      <c r="WTR1016" s="14"/>
      <c r="WTS1016" s="14"/>
      <c r="WTT1016" s="14"/>
      <c r="WTU1016" s="14"/>
      <c r="WTV1016" s="14"/>
      <c r="WTW1016" s="14"/>
      <c r="WTX1016" s="14"/>
      <c r="WTY1016" s="14"/>
      <c r="WTZ1016" s="14"/>
      <c r="WUA1016" s="14"/>
      <c r="WUB1016" s="14"/>
      <c r="WUC1016" s="14"/>
      <c r="WUD1016" s="14"/>
      <c r="WUE1016" s="14"/>
      <c r="WUF1016" s="14"/>
      <c r="WUG1016" s="14"/>
      <c r="WUH1016" s="14"/>
      <c r="WUI1016" s="14"/>
      <c r="WUJ1016" s="14"/>
      <c r="WUK1016" s="14"/>
      <c r="WUL1016" s="14"/>
      <c r="WUM1016" s="14"/>
      <c r="WUN1016" s="14"/>
      <c r="WUO1016" s="14"/>
      <c r="WUP1016" s="14"/>
      <c r="WUQ1016" s="14"/>
      <c r="WUR1016" s="14"/>
      <c r="WUS1016" s="14"/>
      <c r="WUT1016" s="14"/>
      <c r="WUU1016" s="14"/>
      <c r="WUV1016" s="14"/>
      <c r="WUW1016" s="14"/>
      <c r="WUX1016" s="14"/>
      <c r="WUY1016" s="14"/>
      <c r="WUZ1016" s="14"/>
      <c r="WVA1016" s="14"/>
      <c r="WVB1016" s="14"/>
      <c r="WVC1016" s="14"/>
      <c r="WVD1016" s="14"/>
      <c r="WVE1016" s="14"/>
      <c r="WVF1016" s="14"/>
      <c r="WVG1016" s="14"/>
      <c r="WVH1016" s="14"/>
      <c r="WVI1016" s="14"/>
      <c r="WVJ1016" s="14"/>
      <c r="WVK1016" s="14"/>
      <c r="WVL1016" s="14"/>
      <c r="WVM1016" s="14"/>
      <c r="WVN1016" s="14"/>
      <c r="WVO1016" s="14"/>
      <c r="WVP1016" s="14"/>
      <c r="WVQ1016" s="14"/>
      <c r="WVR1016" s="14"/>
      <c r="WVS1016" s="14"/>
      <c r="WVT1016" s="14"/>
      <c r="WVU1016" s="14"/>
      <c r="WVV1016" s="14"/>
      <c r="WVW1016" s="14"/>
      <c r="WVX1016" s="14"/>
      <c r="WVY1016" s="14"/>
      <c r="WVZ1016" s="14"/>
      <c r="WWA1016" s="14"/>
      <c r="WWB1016" s="14"/>
      <c r="WWC1016" s="14"/>
      <c r="WWD1016" s="14"/>
      <c r="WWE1016" s="14"/>
      <c r="WWF1016" s="14"/>
      <c r="WWG1016" s="14"/>
      <c r="WWH1016" s="14"/>
      <c r="WWI1016" s="14"/>
      <c r="WWJ1016" s="14"/>
      <c r="WWK1016" s="14"/>
      <c r="WWL1016" s="14"/>
      <c r="WWM1016" s="14"/>
      <c r="WWN1016" s="14"/>
      <c r="WWO1016" s="14"/>
      <c r="WWP1016" s="14"/>
      <c r="WWQ1016" s="14"/>
      <c r="WWR1016" s="14"/>
      <c r="WWS1016" s="14"/>
      <c r="WWT1016" s="14"/>
      <c r="WWU1016" s="14"/>
      <c r="WWV1016" s="14"/>
      <c r="WWW1016" s="14"/>
      <c r="WWX1016" s="14"/>
      <c r="WWY1016" s="14"/>
      <c r="WWZ1016" s="14"/>
      <c r="WXA1016" s="14"/>
      <c r="WXB1016" s="14"/>
      <c r="WXC1016" s="14"/>
      <c r="WXD1016" s="14"/>
      <c r="WXE1016" s="14"/>
      <c r="WXF1016" s="14"/>
      <c r="WXG1016" s="14"/>
      <c r="WXH1016" s="14"/>
      <c r="WXI1016" s="14"/>
      <c r="WXJ1016" s="14"/>
      <c r="WXK1016" s="14"/>
      <c r="WXL1016" s="14"/>
      <c r="WXM1016" s="14"/>
      <c r="WXN1016" s="14"/>
      <c r="WXO1016" s="14"/>
      <c r="WXP1016" s="14"/>
      <c r="WXQ1016" s="14"/>
      <c r="WXR1016" s="14"/>
      <c r="WXS1016" s="14"/>
      <c r="WXT1016" s="14"/>
      <c r="WXU1016" s="14"/>
      <c r="WXV1016" s="14"/>
      <c r="WXW1016" s="14"/>
      <c r="WXX1016" s="14"/>
      <c r="WXY1016" s="14"/>
      <c r="WXZ1016" s="14"/>
      <c r="WYA1016" s="14"/>
      <c r="WYB1016" s="14"/>
      <c r="WYC1016" s="14"/>
      <c r="WYD1016" s="14"/>
      <c r="WYE1016" s="14"/>
      <c r="WYF1016" s="14"/>
      <c r="WYG1016" s="14"/>
      <c r="WYH1016" s="14"/>
      <c r="WYI1016" s="14"/>
      <c r="WYJ1016" s="14"/>
      <c r="WYK1016" s="14"/>
      <c r="WYL1016" s="14"/>
      <c r="WYM1016" s="14"/>
      <c r="WYN1016" s="14"/>
      <c r="WYO1016" s="14"/>
      <c r="WYP1016" s="14"/>
      <c r="WYQ1016" s="14"/>
      <c r="WYR1016" s="14"/>
      <c r="WYS1016" s="14"/>
      <c r="WYT1016" s="14"/>
      <c r="WYU1016" s="14"/>
      <c r="WYV1016" s="14"/>
      <c r="WYW1016" s="14"/>
      <c r="WYX1016" s="14"/>
      <c r="WYY1016" s="14"/>
      <c r="WYZ1016" s="14"/>
      <c r="WZA1016" s="14"/>
      <c r="WZB1016" s="14"/>
      <c r="WZC1016" s="14"/>
      <c r="WZD1016" s="14"/>
      <c r="WZE1016" s="14"/>
      <c r="WZF1016" s="14"/>
      <c r="WZG1016" s="14"/>
      <c r="WZH1016" s="14"/>
      <c r="WZI1016" s="14"/>
      <c r="WZJ1016" s="14"/>
      <c r="WZK1016" s="14"/>
      <c r="WZL1016" s="14"/>
      <c r="WZM1016" s="14"/>
      <c r="WZN1016" s="14"/>
      <c r="WZO1016" s="14"/>
      <c r="WZP1016" s="14"/>
      <c r="WZQ1016" s="14"/>
      <c r="WZR1016" s="14"/>
      <c r="WZS1016" s="14"/>
      <c r="WZT1016" s="14"/>
      <c r="WZU1016" s="14"/>
      <c r="WZV1016" s="14"/>
      <c r="WZW1016" s="14"/>
      <c r="WZX1016" s="14"/>
      <c r="WZY1016" s="14"/>
      <c r="WZZ1016" s="14"/>
      <c r="XAA1016" s="14"/>
      <c r="XAB1016" s="14"/>
      <c r="XAC1016" s="14"/>
      <c r="XAD1016" s="14"/>
      <c r="XAE1016" s="14"/>
      <c r="XAF1016" s="14"/>
      <c r="XAG1016" s="14"/>
      <c r="XAH1016" s="14"/>
      <c r="XAI1016" s="14"/>
      <c r="XAJ1016" s="14"/>
      <c r="XAK1016" s="14"/>
      <c r="XAL1016" s="14"/>
      <c r="XAM1016" s="14"/>
      <c r="XAN1016" s="14"/>
      <c r="XAO1016" s="14"/>
      <c r="XAP1016" s="14"/>
      <c r="XAQ1016" s="14"/>
      <c r="XAR1016" s="14"/>
      <c r="XAS1016" s="14"/>
      <c r="XAT1016" s="14"/>
      <c r="XAU1016" s="14"/>
      <c r="XAV1016" s="14"/>
      <c r="XAW1016" s="14"/>
      <c r="XAX1016" s="14"/>
      <c r="XAY1016" s="14"/>
      <c r="XAZ1016" s="14"/>
      <c r="XBA1016" s="14"/>
      <c r="XBB1016" s="14"/>
      <c r="XBC1016" s="14"/>
      <c r="XBD1016" s="14"/>
      <c r="XBE1016" s="14"/>
      <c r="XBF1016" s="14"/>
      <c r="XBG1016" s="14"/>
      <c r="XBH1016" s="14"/>
      <c r="XBI1016" s="14"/>
      <c r="XBJ1016" s="14"/>
      <c r="XBK1016" s="14"/>
      <c r="XBL1016" s="14"/>
      <c r="XBM1016" s="14"/>
      <c r="XBN1016" s="14"/>
      <c r="XBO1016" s="14"/>
      <c r="XBP1016" s="14"/>
      <c r="XBQ1016" s="14"/>
      <c r="XBR1016" s="14"/>
      <c r="XBS1016" s="14"/>
      <c r="XBT1016" s="14"/>
      <c r="XBU1016" s="14"/>
      <c r="XBV1016" s="14"/>
      <c r="XBW1016" s="14"/>
      <c r="XBX1016" s="14"/>
      <c r="XBY1016" s="14"/>
      <c r="XBZ1016" s="14"/>
      <c r="XCA1016" s="14"/>
      <c r="XCB1016" s="14"/>
      <c r="XCC1016" s="14"/>
      <c r="XCD1016" s="14"/>
      <c r="XCE1016" s="14"/>
      <c r="XCF1016" s="14"/>
      <c r="XCG1016" s="14"/>
      <c r="XCH1016" s="14"/>
      <c r="XCI1016" s="14"/>
      <c r="XCJ1016" s="14"/>
      <c r="XCK1016" s="14"/>
      <c r="XCL1016" s="14"/>
      <c r="XCM1016" s="14"/>
      <c r="XCN1016" s="14"/>
      <c r="XCO1016" s="14"/>
      <c r="XCP1016" s="14"/>
      <c r="XCQ1016" s="14"/>
      <c r="XCR1016" s="14"/>
      <c r="XCS1016" s="14"/>
      <c r="XCT1016" s="14"/>
      <c r="XCU1016" s="14"/>
      <c r="XCV1016" s="14"/>
      <c r="XCW1016" s="14"/>
      <c r="XCX1016" s="14"/>
      <c r="XCY1016" s="14"/>
      <c r="XCZ1016" s="14"/>
      <c r="XDA1016" s="14"/>
      <c r="XDB1016" s="14"/>
      <c r="XDC1016" s="14"/>
      <c r="XDD1016" s="14"/>
      <c r="XDE1016" s="14"/>
      <c r="XDF1016" s="14"/>
      <c r="XDG1016" s="14"/>
      <c r="XDH1016" s="14"/>
      <c r="XDI1016" s="14"/>
      <c r="XDJ1016" s="14"/>
      <c r="XDK1016" s="14"/>
      <c r="XDL1016" s="14"/>
      <c r="XDM1016" s="14"/>
      <c r="XDN1016" s="14"/>
      <c r="XDO1016" s="14"/>
      <c r="XDP1016" s="14"/>
      <c r="XDQ1016" s="14"/>
      <c r="XDR1016" s="14"/>
      <c r="XDS1016" s="14"/>
      <c r="XDT1016" s="14"/>
      <c r="XDU1016" s="14"/>
      <c r="XDV1016" s="14"/>
      <c r="XDW1016" s="14"/>
      <c r="XDX1016" s="14"/>
      <c r="XDY1016" s="14"/>
      <c r="XDZ1016" s="14"/>
      <c r="XEA1016" s="14"/>
      <c r="XEB1016" s="14"/>
      <c r="XEC1016" s="14"/>
      <c r="XED1016" s="14"/>
      <c r="XEE1016" s="14"/>
      <c r="XEF1016" s="14"/>
      <c r="XEG1016" s="14"/>
      <c r="XEH1016" s="14"/>
      <c r="XEI1016" s="14"/>
      <c r="XEJ1016" s="14"/>
      <c r="XEK1016" s="14"/>
      <c r="XEL1016" s="14"/>
      <c r="XEM1016" s="14"/>
      <c r="XEN1016" s="14"/>
      <c r="XEO1016" s="14"/>
      <c r="XEP1016" s="14"/>
      <c r="XEQ1016" s="14"/>
      <c r="XER1016" s="14"/>
      <c r="XES1016" s="14"/>
      <c r="XET1016" s="14"/>
      <c r="XEU1016" s="14"/>
      <c r="XEV1016" s="14"/>
      <c r="XEW1016" s="14"/>
      <c r="XEX1016" s="14"/>
      <c r="XEY1016" s="14"/>
      <c r="XEZ1016" s="14"/>
      <c r="XFA1016" s="14"/>
    </row>
    <row r="1017" spans="1:16381" s="35" customFormat="1" ht="22.5" customHeight="1" x14ac:dyDescent="0.25">
      <c r="A1017" s="85"/>
      <c r="B1017" s="366"/>
      <c r="C1017" s="169" t="s">
        <v>1204</v>
      </c>
      <c r="D1017" s="199"/>
      <c r="E1017" s="367"/>
      <c r="F1017" s="367"/>
      <c r="G1017" s="201"/>
      <c r="H1017" s="201"/>
      <c r="I1017" s="202">
        <f>SUM(I1018:I1258)</f>
        <v>360484.8</v>
      </c>
      <c r="J1017" s="202">
        <f>SUM(J1018:J1258)</f>
        <v>309990.90000000002</v>
      </c>
      <c r="K1017" s="202">
        <f>SUM(K1018:K1258)</f>
        <v>291604.57</v>
      </c>
      <c r="L1017" s="350">
        <f>SUM(L1018:L1258)</f>
        <v>16488</v>
      </c>
      <c r="M1017" s="174">
        <f>SUM(M1018:M1258)</f>
        <v>609637737.25</v>
      </c>
      <c r="N1017" s="174"/>
      <c r="O1017" s="174"/>
      <c r="P1017" s="174"/>
      <c r="Q1017" s="174">
        <f>M1017</f>
        <v>609637737.25</v>
      </c>
      <c r="R1017" s="174">
        <f>SUM(R1018:R1258)</f>
        <v>299219057.35999995</v>
      </c>
      <c r="S1017" s="123"/>
      <c r="T1017" s="174"/>
      <c r="U1017" s="174">
        <f>SUM(U1018:U1258)</f>
        <v>59969.37</v>
      </c>
      <c r="V1017" s="174">
        <f>SUM(V1018:V1258)</f>
        <v>291338743.39000005</v>
      </c>
      <c r="W1017" s="174"/>
      <c r="X1017" s="174"/>
      <c r="Y1017" s="174">
        <f>SUM(Y1018:Y1258)</f>
        <v>9004.7999999999993</v>
      </c>
      <c r="Z1017" s="174">
        <f>SUM(Z1018:Z1258)</f>
        <v>17792031.800000001</v>
      </c>
      <c r="AA1017" s="174">
        <f>SUM(AA1018:AA1258)</f>
        <v>481.1</v>
      </c>
      <c r="AB1017" s="174">
        <f>SUM(AB1018:AB1258)</f>
        <v>1287904.7</v>
      </c>
      <c r="AC1017" s="174"/>
      <c r="AD1017" s="174"/>
      <c r="AE1017" s="174"/>
      <c r="AF1017" s="174"/>
      <c r="AG1017" s="189"/>
      <c r="AH1017" s="158"/>
      <c r="AI1017" s="175"/>
      <c r="AJ1017" s="158"/>
      <c r="AK1017" s="203"/>
      <c r="AL1017" s="203"/>
      <c r="AM1017" s="203"/>
      <c r="AN1017" s="190"/>
      <c r="AP1017" s="16"/>
    </row>
    <row r="1018" spans="1:16381" ht="22.5" hidden="1" customHeight="1" x14ac:dyDescent="0.25">
      <c r="A1018" s="83" t="str">
        <f t="shared" ref="A1018:A1080" ca="1" si="281">AM1018</f>
        <v>952.</v>
      </c>
      <c r="B1018" s="26">
        <v>1930</v>
      </c>
      <c r="C1018" s="40" t="s">
        <v>1592</v>
      </c>
      <c r="D1018" s="26">
        <v>1986</v>
      </c>
      <c r="E1018" s="83" t="s">
        <v>2957</v>
      </c>
      <c r="F1018" s="83" t="s">
        <v>2959</v>
      </c>
      <c r="G1018" s="26">
        <v>3</v>
      </c>
      <c r="H1018" s="26">
        <v>5</v>
      </c>
      <c r="I1018" s="178">
        <v>3110.2</v>
      </c>
      <c r="J1018" s="178">
        <v>2919.4</v>
      </c>
      <c r="K1018" s="178">
        <v>2919.4</v>
      </c>
      <c r="L1018" s="26">
        <v>172</v>
      </c>
      <c r="M1018" s="176">
        <f t="shared" ref="M1018:M1063" si="282">R1018+T1018+V1018+X1018+Z1018+AB1018+AE1018+AF1018</f>
        <v>5214090</v>
      </c>
      <c r="N1018" s="176"/>
      <c r="O1018" s="176"/>
      <c r="P1018" s="176"/>
      <c r="Q1018" s="176">
        <f t="shared" ref="Q1018:Q1063" si="283">M1018</f>
        <v>5214090</v>
      </c>
      <c r="R1018" s="176"/>
      <c r="S1018" s="32"/>
      <c r="T1018" s="176"/>
      <c r="U1018" s="178">
        <v>1470</v>
      </c>
      <c r="V1018" s="178">
        <f>U1018*3547</f>
        <v>5214090</v>
      </c>
      <c r="W1018" s="176"/>
      <c r="X1018" s="176"/>
      <c r="Y1018" s="176"/>
      <c r="Z1018" s="176"/>
      <c r="AA1018" s="176"/>
      <c r="AB1018" s="176"/>
      <c r="AC1018" s="178"/>
      <c r="AD1018" s="178"/>
      <c r="AE1018" s="176"/>
      <c r="AF1018" s="176"/>
      <c r="AG1018" s="317">
        <v>2025</v>
      </c>
      <c r="AH1018" s="158"/>
      <c r="AI1018" s="175"/>
      <c r="AJ1018" s="162"/>
      <c r="AK1018" s="15">
        <f t="shared" ca="1" si="265"/>
        <v>952</v>
      </c>
      <c r="AL1018" s="15" t="s">
        <v>155</v>
      </c>
      <c r="AM1018" s="15" t="str">
        <f t="shared" ca="1" si="268"/>
        <v>952.</v>
      </c>
      <c r="AN1018" s="179"/>
      <c r="AO1018" s="16"/>
      <c r="AP1018" s="16"/>
    </row>
    <row r="1019" spans="1:16381" ht="22.5" hidden="1" customHeight="1" x14ac:dyDescent="0.25">
      <c r="A1019" s="83" t="str">
        <f t="shared" ca="1" si="281"/>
        <v>953.</v>
      </c>
      <c r="B1019" s="26">
        <v>2112</v>
      </c>
      <c r="C1019" s="40" t="s">
        <v>1639</v>
      </c>
      <c r="D1019" s="26">
        <v>1973</v>
      </c>
      <c r="E1019" s="135" t="s">
        <v>2957</v>
      </c>
      <c r="F1019" s="83" t="s">
        <v>2959</v>
      </c>
      <c r="G1019" s="32">
        <v>3</v>
      </c>
      <c r="H1019" s="32">
        <v>4</v>
      </c>
      <c r="I1019" s="176">
        <v>3746.6</v>
      </c>
      <c r="J1019" s="176">
        <v>3438.9</v>
      </c>
      <c r="K1019" s="176">
        <v>3438.9</v>
      </c>
      <c r="L1019" s="32">
        <v>192</v>
      </c>
      <c r="M1019" s="178">
        <f t="shared" si="282"/>
        <v>3029572</v>
      </c>
      <c r="N1019" s="178"/>
      <c r="O1019" s="178"/>
      <c r="P1019" s="178"/>
      <c r="Q1019" s="176">
        <f t="shared" si="283"/>
        <v>3029572</v>
      </c>
      <c r="R1019" s="178"/>
      <c r="S1019" s="26"/>
      <c r="T1019" s="178"/>
      <c r="U1019" s="178"/>
      <c r="V1019" s="178"/>
      <c r="W1019" s="178"/>
      <c r="X1019" s="178"/>
      <c r="Y1019" s="178">
        <v>2132</v>
      </c>
      <c r="Z1019" s="178">
        <f>Y1019*1421</f>
        <v>3029572</v>
      </c>
      <c r="AA1019" s="178"/>
      <c r="AB1019" s="178"/>
      <c r="AC1019" s="178"/>
      <c r="AD1019" s="178"/>
      <c r="AE1019" s="178"/>
      <c r="AF1019" s="178"/>
      <c r="AG1019" s="317">
        <v>2025</v>
      </c>
      <c r="AH1019" s="158"/>
      <c r="AI1019" s="175"/>
      <c r="AJ1019" s="162"/>
      <c r="AK1019" s="15">
        <f t="shared" ca="1" si="265"/>
        <v>953</v>
      </c>
      <c r="AL1019" s="15" t="s">
        <v>155</v>
      </c>
      <c r="AM1019" s="15" t="str">
        <f t="shared" ca="1" si="268"/>
        <v>953.</v>
      </c>
      <c r="AN1019" s="179"/>
      <c r="AO1019" s="16"/>
      <c r="AP1019" s="16"/>
    </row>
    <row r="1020" spans="1:16381" ht="22.5" hidden="1" customHeight="1" x14ac:dyDescent="0.25">
      <c r="A1020" s="83" t="str">
        <f t="shared" ca="1" si="281"/>
        <v>954.</v>
      </c>
      <c r="B1020" s="26">
        <v>2118</v>
      </c>
      <c r="C1020" s="40" t="s">
        <v>1640</v>
      </c>
      <c r="D1020" s="26">
        <v>1979</v>
      </c>
      <c r="E1020" s="135" t="s">
        <v>2957</v>
      </c>
      <c r="F1020" s="83" t="s">
        <v>2959</v>
      </c>
      <c r="G1020" s="32">
        <v>5</v>
      </c>
      <c r="H1020" s="32">
        <v>6</v>
      </c>
      <c r="I1020" s="176">
        <v>4871.3</v>
      </c>
      <c r="J1020" s="176">
        <v>4340.5</v>
      </c>
      <c r="K1020" s="176">
        <v>4340.5</v>
      </c>
      <c r="L1020" s="32">
        <v>236</v>
      </c>
      <c r="M1020" s="176">
        <f t="shared" si="282"/>
        <v>4372386.9000000004</v>
      </c>
      <c r="N1020" s="176"/>
      <c r="O1020" s="176"/>
      <c r="P1020" s="176"/>
      <c r="Q1020" s="176">
        <f t="shared" si="283"/>
        <v>4372386.9000000004</v>
      </c>
      <c r="R1020" s="176"/>
      <c r="S1020" s="32"/>
      <c r="T1020" s="176"/>
      <c r="U1020" s="178">
        <v>1232.7</v>
      </c>
      <c r="V1020" s="178">
        <f>U1020*3547</f>
        <v>4372386.9000000004</v>
      </c>
      <c r="W1020" s="176"/>
      <c r="X1020" s="176"/>
      <c r="Y1020" s="176"/>
      <c r="Z1020" s="176"/>
      <c r="AA1020" s="176"/>
      <c r="AB1020" s="176"/>
      <c r="AC1020" s="316"/>
      <c r="AD1020" s="316"/>
      <c r="AE1020" s="176"/>
      <c r="AF1020" s="176"/>
      <c r="AG1020" s="317">
        <v>2025</v>
      </c>
      <c r="AH1020" s="158"/>
      <c r="AI1020" s="175"/>
      <c r="AJ1020" s="162"/>
      <c r="AK1020" s="15">
        <f t="shared" ca="1" si="265"/>
        <v>954</v>
      </c>
      <c r="AL1020" s="15" t="s">
        <v>155</v>
      </c>
      <c r="AM1020" s="15" t="str">
        <f t="shared" ca="1" si="268"/>
        <v>954.</v>
      </c>
      <c r="AN1020" s="179"/>
      <c r="AO1020" s="16"/>
      <c r="AP1020" s="16"/>
    </row>
    <row r="1021" spans="1:16381" ht="21" hidden="1" customHeight="1" x14ac:dyDescent="0.25">
      <c r="A1021" s="83" t="str">
        <f t="shared" ca="1" si="281"/>
        <v>955.</v>
      </c>
      <c r="B1021" s="26">
        <v>2200</v>
      </c>
      <c r="C1021" s="42" t="s">
        <v>421</v>
      </c>
      <c r="D1021" s="26">
        <v>1971</v>
      </c>
      <c r="E1021" s="135" t="s">
        <v>2957</v>
      </c>
      <c r="F1021" s="83" t="s">
        <v>2959</v>
      </c>
      <c r="G1021" s="32">
        <v>2</v>
      </c>
      <c r="H1021" s="32">
        <v>3</v>
      </c>
      <c r="I1021" s="176">
        <v>985.4</v>
      </c>
      <c r="J1021" s="176">
        <v>910.2</v>
      </c>
      <c r="K1021" s="176">
        <v>910.2</v>
      </c>
      <c r="L1021" s="32">
        <v>24</v>
      </c>
      <c r="M1021" s="176">
        <f t="shared" si="282"/>
        <v>5762618</v>
      </c>
      <c r="N1021" s="176"/>
      <c r="O1021" s="176"/>
      <c r="P1021" s="176"/>
      <c r="Q1021" s="176">
        <f t="shared" si="283"/>
        <v>5762618</v>
      </c>
      <c r="R1021" s="176"/>
      <c r="S1021" s="32"/>
      <c r="T1021" s="176"/>
      <c r="U1021" s="176">
        <v>766</v>
      </c>
      <c r="V1021" s="176">
        <f>U1021*7523</f>
        <v>5762618</v>
      </c>
      <c r="W1021" s="176"/>
      <c r="X1021" s="176"/>
      <c r="Y1021" s="176"/>
      <c r="Z1021" s="176"/>
      <c r="AA1021" s="176"/>
      <c r="AB1021" s="176"/>
      <c r="AC1021" s="176"/>
      <c r="AD1021" s="176"/>
      <c r="AE1021" s="176"/>
      <c r="AF1021" s="176"/>
      <c r="AG1021" s="317">
        <v>2025</v>
      </c>
      <c r="AH1021" s="158"/>
      <c r="AI1021" s="175"/>
      <c r="AJ1021" s="162"/>
      <c r="AK1021" s="15">
        <f t="shared" ca="1" si="265"/>
        <v>955</v>
      </c>
      <c r="AL1021" s="15" t="s">
        <v>155</v>
      </c>
      <c r="AM1021" s="15" t="str">
        <f t="shared" ca="1" si="268"/>
        <v>955.</v>
      </c>
      <c r="AN1021" s="179"/>
      <c r="AO1021" s="16"/>
      <c r="AP1021" s="16"/>
    </row>
    <row r="1022" spans="1:16381" ht="22.5" hidden="1" customHeight="1" x14ac:dyDescent="0.25">
      <c r="A1022" s="83" t="str">
        <f t="shared" ca="1" si="281"/>
        <v>956.</v>
      </c>
      <c r="B1022" s="26">
        <v>2238</v>
      </c>
      <c r="C1022" s="39" t="s">
        <v>429</v>
      </c>
      <c r="D1022" s="26">
        <v>1951</v>
      </c>
      <c r="E1022" s="83" t="s">
        <v>2957</v>
      </c>
      <c r="F1022" s="83" t="s">
        <v>2959</v>
      </c>
      <c r="G1022" s="26">
        <v>2</v>
      </c>
      <c r="H1022" s="26">
        <v>2</v>
      </c>
      <c r="I1022" s="178">
        <v>878.6</v>
      </c>
      <c r="J1022" s="176">
        <v>849.9</v>
      </c>
      <c r="K1022" s="178">
        <v>849.9</v>
      </c>
      <c r="L1022" s="26">
        <v>28</v>
      </c>
      <c r="M1022" s="178">
        <f t="shared" si="282"/>
        <v>598320</v>
      </c>
      <c r="N1022" s="178"/>
      <c r="O1022" s="178"/>
      <c r="P1022" s="178"/>
      <c r="Q1022" s="176">
        <f t="shared" si="283"/>
        <v>598320</v>
      </c>
      <c r="R1022" s="176">
        <f>450432+147888</f>
        <v>598320</v>
      </c>
      <c r="S1022" s="26"/>
      <c r="T1022" s="178"/>
      <c r="U1022" s="178"/>
      <c r="V1022" s="178"/>
      <c r="W1022" s="178"/>
      <c r="X1022" s="178"/>
      <c r="Y1022" s="178"/>
      <c r="Z1022" s="178"/>
      <c r="AA1022" s="178"/>
      <c r="AB1022" s="178"/>
      <c r="AC1022" s="178"/>
      <c r="AD1022" s="178"/>
      <c r="AE1022" s="176"/>
      <c r="AF1022" s="176"/>
      <c r="AG1022" s="317">
        <v>2025</v>
      </c>
      <c r="AH1022" s="158"/>
      <c r="AI1022" s="175"/>
      <c r="AJ1022" s="162"/>
      <c r="AK1022" s="15">
        <f t="shared" ca="1" si="265"/>
        <v>956</v>
      </c>
      <c r="AL1022" s="15" t="s">
        <v>155</v>
      </c>
      <c r="AM1022" s="15" t="str">
        <f t="shared" ca="1" si="268"/>
        <v>956.</v>
      </c>
      <c r="AN1022" s="179"/>
      <c r="AO1022" s="16"/>
      <c r="AP1022" s="16"/>
    </row>
    <row r="1023" spans="1:16381" ht="22.5" hidden="1" customHeight="1" x14ac:dyDescent="0.25">
      <c r="A1023" s="83" t="str">
        <f t="shared" ca="1" si="281"/>
        <v>957.</v>
      </c>
      <c r="B1023" s="26">
        <v>2252</v>
      </c>
      <c r="C1023" s="40" t="s">
        <v>1658</v>
      </c>
      <c r="D1023" s="26">
        <v>1979</v>
      </c>
      <c r="E1023" s="83" t="s">
        <v>2957</v>
      </c>
      <c r="F1023" s="83" t="s">
        <v>2958</v>
      </c>
      <c r="G1023" s="26">
        <v>3</v>
      </c>
      <c r="H1023" s="26">
        <v>3</v>
      </c>
      <c r="I1023" s="178">
        <v>1411</v>
      </c>
      <c r="J1023" s="178">
        <v>1262.4000000000001</v>
      </c>
      <c r="K1023" s="178">
        <v>1262.4000000000001</v>
      </c>
      <c r="L1023" s="26">
        <v>65</v>
      </c>
      <c r="M1023" s="176">
        <f t="shared" si="282"/>
        <v>3647612</v>
      </c>
      <c r="N1023" s="178"/>
      <c r="O1023" s="178"/>
      <c r="P1023" s="178"/>
      <c r="Q1023" s="176">
        <f t="shared" si="283"/>
        <v>3647612</v>
      </c>
      <c r="R1023" s="178">
        <v>1654198</v>
      </c>
      <c r="S1023" s="26"/>
      <c r="T1023" s="178"/>
      <c r="U1023" s="178">
        <v>562</v>
      </c>
      <c r="V1023" s="178">
        <f>U1023*3547</f>
        <v>1993414</v>
      </c>
      <c r="W1023" s="178"/>
      <c r="X1023" s="178"/>
      <c r="Y1023" s="178"/>
      <c r="Z1023" s="178"/>
      <c r="AA1023" s="178"/>
      <c r="AB1023" s="178"/>
      <c r="AC1023" s="178"/>
      <c r="AD1023" s="178"/>
      <c r="AE1023" s="178"/>
      <c r="AF1023" s="178"/>
      <c r="AG1023" s="317">
        <v>2025</v>
      </c>
      <c r="AH1023" s="158"/>
      <c r="AI1023" s="175"/>
      <c r="AJ1023" s="162"/>
      <c r="AK1023" s="15">
        <f t="shared" ca="1" si="265"/>
        <v>957</v>
      </c>
      <c r="AL1023" s="15" t="s">
        <v>155</v>
      </c>
      <c r="AM1023" s="15" t="str">
        <f t="shared" ca="1" si="268"/>
        <v>957.</v>
      </c>
      <c r="AN1023" s="179"/>
      <c r="AO1023" s="16"/>
      <c r="AP1023" s="16"/>
    </row>
    <row r="1024" spans="1:16381" ht="22.5" hidden="1" customHeight="1" x14ac:dyDescent="0.25">
      <c r="A1024" s="83" t="str">
        <f t="shared" ca="1" si="281"/>
        <v>958.</v>
      </c>
      <c r="B1024" s="26">
        <v>2257</v>
      </c>
      <c r="C1024" s="42" t="s">
        <v>447</v>
      </c>
      <c r="D1024" s="26">
        <v>1984</v>
      </c>
      <c r="E1024" s="135" t="s">
        <v>2957</v>
      </c>
      <c r="F1024" s="83" t="s">
        <v>2959</v>
      </c>
      <c r="G1024" s="32">
        <v>3</v>
      </c>
      <c r="H1024" s="32">
        <v>3</v>
      </c>
      <c r="I1024" s="176">
        <v>1404.9</v>
      </c>
      <c r="J1024" s="176">
        <v>1260.5</v>
      </c>
      <c r="K1024" s="176">
        <v>1260.5</v>
      </c>
      <c r="L1024" s="32">
        <v>73</v>
      </c>
      <c r="M1024" s="176">
        <f t="shared" si="282"/>
        <v>2665199</v>
      </c>
      <c r="N1024" s="176"/>
      <c r="O1024" s="176"/>
      <c r="P1024" s="176"/>
      <c r="Q1024" s="176">
        <f t="shared" si="283"/>
        <v>2665199</v>
      </c>
      <c r="R1024" s="176">
        <v>412854</v>
      </c>
      <c r="S1024" s="32"/>
      <c r="T1024" s="176"/>
      <c r="U1024" s="176">
        <v>635</v>
      </c>
      <c r="V1024" s="176">
        <f>U1024*3547</f>
        <v>2252345</v>
      </c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317">
        <v>2025</v>
      </c>
      <c r="AH1024" s="158"/>
      <c r="AI1024" s="175"/>
      <c r="AJ1024" s="162"/>
      <c r="AK1024" s="15">
        <f t="shared" ca="1" si="265"/>
        <v>958</v>
      </c>
      <c r="AL1024" s="15" t="s">
        <v>155</v>
      </c>
      <c r="AM1024" s="15" t="str">
        <f t="shared" ca="1" si="268"/>
        <v>958.</v>
      </c>
      <c r="AN1024" s="179"/>
      <c r="AO1024" s="16"/>
      <c r="AP1024" s="16"/>
    </row>
    <row r="1025" spans="1:42" ht="22.5" hidden="1" customHeight="1" x14ac:dyDescent="0.25">
      <c r="A1025" s="83" t="str">
        <f t="shared" ca="1" si="281"/>
        <v>959.</v>
      </c>
      <c r="B1025" s="26">
        <v>2266</v>
      </c>
      <c r="C1025" s="42" t="s">
        <v>448</v>
      </c>
      <c r="D1025" s="26">
        <v>1983</v>
      </c>
      <c r="E1025" s="135" t="s">
        <v>2957</v>
      </c>
      <c r="F1025" s="83" t="s">
        <v>2959</v>
      </c>
      <c r="G1025" s="32">
        <v>3</v>
      </c>
      <c r="H1025" s="32">
        <v>2</v>
      </c>
      <c r="I1025" s="176">
        <v>1380.2</v>
      </c>
      <c r="J1025" s="176">
        <v>1287.0999999999999</v>
      </c>
      <c r="K1025" s="176">
        <v>1287.0999999999999</v>
      </c>
      <c r="L1025" s="32">
        <v>54</v>
      </c>
      <c r="M1025" s="176">
        <f t="shared" si="282"/>
        <v>4075959.0999999996</v>
      </c>
      <c r="N1025" s="176"/>
      <c r="O1025" s="176"/>
      <c r="P1025" s="176"/>
      <c r="Q1025" s="176">
        <f t="shared" si="283"/>
        <v>4075959.0999999996</v>
      </c>
      <c r="R1025" s="176">
        <v>1411098</v>
      </c>
      <c r="S1025" s="32"/>
      <c r="T1025" s="176"/>
      <c r="U1025" s="176">
        <v>751.3</v>
      </c>
      <c r="V1025" s="176">
        <f>U1025*3547</f>
        <v>2664861.0999999996</v>
      </c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317">
        <v>2025</v>
      </c>
      <c r="AH1025" s="158"/>
      <c r="AI1025" s="175"/>
      <c r="AJ1025" s="162"/>
      <c r="AK1025" s="15">
        <f t="shared" ca="1" si="265"/>
        <v>959</v>
      </c>
      <c r="AL1025" s="15" t="s">
        <v>155</v>
      </c>
      <c r="AM1025" s="15" t="str">
        <f t="shared" ca="1" si="268"/>
        <v>959.</v>
      </c>
      <c r="AN1025" s="179"/>
      <c r="AO1025" s="16"/>
      <c r="AP1025" s="16"/>
    </row>
    <row r="1026" spans="1:42" ht="22.5" hidden="1" customHeight="1" x14ac:dyDescent="0.25">
      <c r="A1026" s="83" t="str">
        <f t="shared" ca="1" si="281"/>
        <v>960.</v>
      </c>
      <c r="B1026" s="26">
        <v>1862</v>
      </c>
      <c r="C1026" s="40" t="s">
        <v>1568</v>
      </c>
      <c r="D1026" s="26">
        <v>1978</v>
      </c>
      <c r="E1026" s="83" t="s">
        <v>2957</v>
      </c>
      <c r="F1026" s="83" t="s">
        <v>2959</v>
      </c>
      <c r="G1026" s="26">
        <v>2</v>
      </c>
      <c r="H1026" s="26">
        <v>2</v>
      </c>
      <c r="I1026" s="178">
        <v>745.7</v>
      </c>
      <c r="J1026" s="178">
        <v>456.9</v>
      </c>
      <c r="K1026" s="178">
        <v>456.9</v>
      </c>
      <c r="L1026" s="26">
        <v>47</v>
      </c>
      <c r="M1026" s="178">
        <f t="shared" si="282"/>
        <v>2571864</v>
      </c>
      <c r="N1026" s="178"/>
      <c r="O1026" s="178"/>
      <c r="P1026" s="178"/>
      <c r="Q1026" s="176">
        <f t="shared" si="283"/>
        <v>2571864</v>
      </c>
      <c r="R1026" s="178">
        <v>443664</v>
      </c>
      <c r="S1026" s="26"/>
      <c r="T1026" s="178"/>
      <c r="U1026" s="178">
        <v>600</v>
      </c>
      <c r="V1026" s="178">
        <f>U1026*3547</f>
        <v>2128200</v>
      </c>
      <c r="W1026" s="178"/>
      <c r="X1026" s="178"/>
      <c r="Y1026" s="178"/>
      <c r="Z1026" s="178"/>
      <c r="AA1026" s="178"/>
      <c r="AB1026" s="178"/>
      <c r="AC1026" s="178"/>
      <c r="AD1026" s="178"/>
      <c r="AE1026" s="178"/>
      <c r="AF1026" s="178"/>
      <c r="AG1026" s="317">
        <v>2025</v>
      </c>
      <c r="AH1026" s="158"/>
      <c r="AI1026" s="175"/>
      <c r="AJ1026" s="162"/>
      <c r="AK1026" s="15">
        <f t="shared" ca="1" si="265"/>
        <v>960</v>
      </c>
      <c r="AL1026" s="15" t="s">
        <v>155</v>
      </c>
      <c r="AM1026" s="15" t="str">
        <f t="shared" ca="1" si="268"/>
        <v>960.</v>
      </c>
      <c r="AN1026" s="179"/>
      <c r="AO1026" s="16"/>
      <c r="AP1026" s="16"/>
    </row>
    <row r="1027" spans="1:42" ht="22.5" hidden="1" customHeight="1" x14ac:dyDescent="0.25">
      <c r="A1027" s="83" t="str">
        <f t="shared" ca="1" si="281"/>
        <v>961.</v>
      </c>
      <c r="B1027" s="26">
        <v>1867</v>
      </c>
      <c r="C1027" s="40" t="s">
        <v>1571</v>
      </c>
      <c r="D1027" s="26">
        <v>1970</v>
      </c>
      <c r="E1027" s="135" t="s">
        <v>2957</v>
      </c>
      <c r="F1027" s="83" t="s">
        <v>2959</v>
      </c>
      <c r="G1027" s="32">
        <v>2</v>
      </c>
      <c r="H1027" s="32">
        <v>2</v>
      </c>
      <c r="I1027" s="176">
        <v>733.3</v>
      </c>
      <c r="J1027" s="176">
        <v>475.7</v>
      </c>
      <c r="K1027" s="176">
        <v>475.57</v>
      </c>
      <c r="L1027" s="32">
        <v>54</v>
      </c>
      <c r="M1027" s="178">
        <f t="shared" si="282"/>
        <v>7411548</v>
      </c>
      <c r="N1027" s="178"/>
      <c r="O1027" s="178"/>
      <c r="P1027" s="178"/>
      <c r="Q1027" s="176">
        <f t="shared" si="283"/>
        <v>7411548</v>
      </c>
      <c r="R1027" s="178">
        <v>640848</v>
      </c>
      <c r="S1027" s="26"/>
      <c r="T1027" s="178"/>
      <c r="U1027" s="178">
        <v>900</v>
      </c>
      <c r="V1027" s="178">
        <f>U1027*7523</f>
        <v>6770700</v>
      </c>
      <c r="W1027" s="178"/>
      <c r="X1027" s="178"/>
      <c r="Y1027" s="178"/>
      <c r="Z1027" s="178"/>
      <c r="AA1027" s="178"/>
      <c r="AB1027" s="178"/>
      <c r="AC1027" s="178"/>
      <c r="AD1027" s="178"/>
      <c r="AE1027" s="178"/>
      <c r="AF1027" s="178"/>
      <c r="AG1027" s="317">
        <v>2025</v>
      </c>
      <c r="AH1027" s="158"/>
      <c r="AI1027" s="175"/>
      <c r="AJ1027" s="162"/>
      <c r="AK1027" s="15">
        <f t="shared" ca="1" si="265"/>
        <v>961</v>
      </c>
      <c r="AL1027" s="15" t="s">
        <v>155</v>
      </c>
      <c r="AM1027" s="15" t="str">
        <f t="shared" ca="1" si="268"/>
        <v>961.</v>
      </c>
      <c r="AN1027" s="179"/>
      <c r="AO1027" s="16"/>
      <c r="AP1027" s="16"/>
    </row>
    <row r="1028" spans="1:42" ht="22.5" hidden="1" customHeight="1" x14ac:dyDescent="0.25">
      <c r="A1028" s="83" t="str">
        <f t="shared" ca="1" si="281"/>
        <v>962.</v>
      </c>
      <c r="B1028" s="26">
        <v>1875</v>
      </c>
      <c r="C1028" s="40" t="s">
        <v>1574</v>
      </c>
      <c r="D1028" s="26">
        <v>1986</v>
      </c>
      <c r="E1028" s="83" t="s">
        <v>2957</v>
      </c>
      <c r="F1028" s="83" t="s">
        <v>2959</v>
      </c>
      <c r="G1028" s="26">
        <v>3</v>
      </c>
      <c r="H1028" s="26">
        <v>2</v>
      </c>
      <c r="I1028" s="178">
        <v>1483.5</v>
      </c>
      <c r="J1028" s="178">
        <v>1021.9</v>
      </c>
      <c r="K1028" s="178">
        <v>1021.9</v>
      </c>
      <c r="L1028" s="26">
        <v>55</v>
      </c>
      <c r="M1028" s="176">
        <f t="shared" si="282"/>
        <v>1722777.9</v>
      </c>
      <c r="N1028" s="178"/>
      <c r="O1028" s="178"/>
      <c r="P1028" s="178"/>
      <c r="Q1028" s="176">
        <f t="shared" si="283"/>
        <v>1722777.9</v>
      </c>
      <c r="R1028" s="178"/>
      <c r="S1028" s="26"/>
      <c r="T1028" s="178"/>
      <c r="U1028" s="178">
        <v>485.7</v>
      </c>
      <c r="V1028" s="178">
        <f>U1028*3547</f>
        <v>1722777.9</v>
      </c>
      <c r="W1028" s="178"/>
      <c r="X1028" s="178"/>
      <c r="Y1028" s="178"/>
      <c r="Z1028" s="178"/>
      <c r="AA1028" s="178"/>
      <c r="AB1028" s="178"/>
      <c r="AC1028" s="178"/>
      <c r="AD1028" s="178"/>
      <c r="AE1028" s="178"/>
      <c r="AF1028" s="178"/>
      <c r="AG1028" s="317">
        <v>2025</v>
      </c>
      <c r="AH1028" s="158"/>
      <c r="AI1028" s="175"/>
      <c r="AJ1028" s="162"/>
      <c r="AK1028" s="15">
        <f t="shared" ca="1" si="265"/>
        <v>962</v>
      </c>
      <c r="AL1028" s="15" t="s">
        <v>155</v>
      </c>
      <c r="AM1028" s="15" t="str">
        <f t="shared" ca="1" si="268"/>
        <v>962.</v>
      </c>
      <c r="AN1028" s="179"/>
      <c r="AO1028" s="16"/>
      <c r="AP1028" s="16"/>
    </row>
    <row r="1029" spans="1:42" ht="22.5" hidden="1" customHeight="1" x14ac:dyDescent="0.25">
      <c r="A1029" s="83" t="str">
        <f t="shared" ca="1" si="281"/>
        <v>963.</v>
      </c>
      <c r="B1029" s="26">
        <v>1876</v>
      </c>
      <c r="C1029" s="40" t="s">
        <v>1575</v>
      </c>
      <c r="D1029" s="26">
        <v>1984</v>
      </c>
      <c r="E1029" s="135" t="s">
        <v>2957</v>
      </c>
      <c r="F1029" s="135" t="s">
        <v>2958</v>
      </c>
      <c r="G1029" s="32">
        <v>3</v>
      </c>
      <c r="H1029" s="32">
        <v>2</v>
      </c>
      <c r="I1029" s="176">
        <v>1219.2</v>
      </c>
      <c r="J1029" s="176">
        <v>834.9</v>
      </c>
      <c r="K1029" s="176">
        <v>834.9</v>
      </c>
      <c r="L1029" s="32">
        <v>32</v>
      </c>
      <c r="M1029" s="176">
        <f t="shared" si="282"/>
        <v>450457</v>
      </c>
      <c r="N1029" s="178"/>
      <c r="O1029" s="178"/>
      <c r="P1029" s="178"/>
      <c r="Q1029" s="176">
        <f t="shared" si="283"/>
        <v>450457</v>
      </c>
      <c r="R1029" s="178"/>
      <c r="S1029" s="26"/>
      <c r="T1029" s="178"/>
      <c r="U1029" s="178"/>
      <c r="V1029" s="178"/>
      <c r="W1029" s="178"/>
      <c r="X1029" s="178"/>
      <c r="Y1029" s="178">
        <v>317</v>
      </c>
      <c r="Z1029" s="178">
        <f>Y1029*1421</f>
        <v>450457</v>
      </c>
      <c r="AA1029" s="178"/>
      <c r="AB1029" s="178"/>
      <c r="AC1029" s="178"/>
      <c r="AD1029" s="178"/>
      <c r="AE1029" s="178"/>
      <c r="AF1029" s="178"/>
      <c r="AG1029" s="317">
        <v>2025</v>
      </c>
      <c r="AH1029" s="158"/>
      <c r="AI1029" s="175"/>
      <c r="AJ1029" s="162"/>
      <c r="AK1029" s="15">
        <f t="shared" ca="1" si="265"/>
        <v>963</v>
      </c>
      <c r="AL1029" s="15" t="s">
        <v>155</v>
      </c>
      <c r="AM1029" s="15" t="str">
        <f t="shared" ca="1" si="268"/>
        <v>963.</v>
      </c>
      <c r="AN1029" s="179"/>
      <c r="AO1029" s="16"/>
      <c r="AP1029" s="16"/>
    </row>
    <row r="1030" spans="1:42" ht="22.5" hidden="1" customHeight="1" x14ac:dyDescent="0.25">
      <c r="A1030" s="83" t="str">
        <f t="shared" ca="1" si="281"/>
        <v>964.</v>
      </c>
      <c r="B1030" s="26">
        <v>1901</v>
      </c>
      <c r="C1030" s="40" t="s">
        <v>1583</v>
      </c>
      <c r="D1030" s="26">
        <v>1988</v>
      </c>
      <c r="E1030" s="83" t="s">
        <v>2957</v>
      </c>
      <c r="F1030" s="83" t="s">
        <v>2958</v>
      </c>
      <c r="G1030" s="26">
        <v>3</v>
      </c>
      <c r="H1030" s="26">
        <v>2</v>
      </c>
      <c r="I1030" s="178">
        <v>2033.7</v>
      </c>
      <c r="J1030" s="178">
        <v>1286.0999999999999</v>
      </c>
      <c r="K1030" s="178">
        <v>1286.0999999999999</v>
      </c>
      <c r="L1030" s="26">
        <v>84</v>
      </c>
      <c r="M1030" s="176">
        <f t="shared" si="282"/>
        <v>2082089</v>
      </c>
      <c r="N1030" s="176"/>
      <c r="O1030" s="176"/>
      <c r="P1030" s="176"/>
      <c r="Q1030" s="176">
        <f t="shared" si="283"/>
        <v>2082089</v>
      </c>
      <c r="R1030" s="176"/>
      <c r="S1030" s="32"/>
      <c r="T1030" s="176"/>
      <c r="U1030" s="178">
        <v>587</v>
      </c>
      <c r="V1030" s="178">
        <f>U1030*3547</f>
        <v>2082089</v>
      </c>
      <c r="W1030" s="176"/>
      <c r="X1030" s="176"/>
      <c r="Y1030" s="176"/>
      <c r="Z1030" s="176"/>
      <c r="AA1030" s="176"/>
      <c r="AB1030" s="176"/>
      <c r="AC1030" s="316"/>
      <c r="AD1030" s="316"/>
      <c r="AE1030" s="176"/>
      <c r="AF1030" s="176"/>
      <c r="AG1030" s="317">
        <v>2025</v>
      </c>
      <c r="AH1030" s="158"/>
      <c r="AI1030" s="175"/>
      <c r="AJ1030" s="162"/>
      <c r="AK1030" s="15">
        <f t="shared" ca="1" si="265"/>
        <v>964</v>
      </c>
      <c r="AL1030" s="15" t="s">
        <v>155</v>
      </c>
      <c r="AM1030" s="15" t="str">
        <f t="shared" ca="1" si="268"/>
        <v>964.</v>
      </c>
      <c r="AN1030" s="179"/>
      <c r="AO1030" s="16"/>
      <c r="AP1030" s="16"/>
    </row>
    <row r="1031" spans="1:42" ht="22.5" hidden="1" customHeight="1" x14ac:dyDescent="0.25">
      <c r="A1031" s="83" t="str">
        <f t="shared" ca="1" si="281"/>
        <v>965.</v>
      </c>
      <c r="B1031" s="26">
        <v>1912</v>
      </c>
      <c r="C1031" s="42" t="s">
        <v>389</v>
      </c>
      <c r="D1031" s="26">
        <v>1981</v>
      </c>
      <c r="E1031" s="135" t="s">
        <v>2957</v>
      </c>
      <c r="F1031" s="135" t="s">
        <v>2958</v>
      </c>
      <c r="G1031" s="32">
        <v>2</v>
      </c>
      <c r="H1031" s="32">
        <v>2</v>
      </c>
      <c r="I1031" s="176">
        <v>986.7</v>
      </c>
      <c r="J1031" s="176">
        <v>554</v>
      </c>
      <c r="K1031" s="176">
        <v>554</v>
      </c>
      <c r="L1031" s="32">
        <v>6</v>
      </c>
      <c r="M1031" s="176">
        <f t="shared" si="282"/>
        <v>3385350</v>
      </c>
      <c r="N1031" s="176"/>
      <c r="O1031" s="176"/>
      <c r="P1031" s="176"/>
      <c r="Q1031" s="176">
        <f t="shared" si="283"/>
        <v>3385350</v>
      </c>
      <c r="R1031" s="176"/>
      <c r="S1031" s="32"/>
      <c r="T1031" s="176"/>
      <c r="U1031" s="176">
        <v>450</v>
      </c>
      <c r="V1031" s="176">
        <f>U1031*7523</f>
        <v>3385350</v>
      </c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317">
        <v>2025</v>
      </c>
      <c r="AH1031" s="158"/>
      <c r="AI1031" s="175"/>
      <c r="AJ1031" s="162"/>
      <c r="AK1031" s="15">
        <f t="shared" ca="1" si="265"/>
        <v>965</v>
      </c>
      <c r="AL1031" s="15" t="s">
        <v>155</v>
      </c>
      <c r="AM1031" s="15" t="str">
        <f t="shared" ca="1" si="268"/>
        <v>965.</v>
      </c>
      <c r="AN1031" s="179"/>
      <c r="AO1031" s="16"/>
      <c r="AP1031" s="16"/>
    </row>
    <row r="1032" spans="1:42" ht="22.5" hidden="1" customHeight="1" x14ac:dyDescent="0.25">
      <c r="A1032" s="83" t="str">
        <f t="shared" ca="1" si="281"/>
        <v>966.</v>
      </c>
      <c r="B1032" s="26">
        <v>1914</v>
      </c>
      <c r="C1032" s="40" t="s">
        <v>453</v>
      </c>
      <c r="D1032" s="26">
        <v>1981</v>
      </c>
      <c r="E1032" s="83" t="s">
        <v>2957</v>
      </c>
      <c r="F1032" s="83" t="s">
        <v>2958</v>
      </c>
      <c r="G1032" s="26">
        <v>3</v>
      </c>
      <c r="H1032" s="26">
        <v>2</v>
      </c>
      <c r="I1032" s="178">
        <v>1341.9</v>
      </c>
      <c r="J1032" s="176">
        <v>860.8</v>
      </c>
      <c r="K1032" s="178">
        <v>860.8</v>
      </c>
      <c r="L1032" s="26">
        <v>60</v>
      </c>
      <c r="M1032" s="178">
        <f t="shared" si="282"/>
        <v>3385350</v>
      </c>
      <c r="N1032" s="178"/>
      <c r="O1032" s="178"/>
      <c r="P1032" s="178"/>
      <c r="Q1032" s="176">
        <f t="shared" si="283"/>
        <v>3385350</v>
      </c>
      <c r="R1032" s="178"/>
      <c r="S1032" s="26"/>
      <c r="T1032" s="178"/>
      <c r="U1032" s="178">
        <v>450</v>
      </c>
      <c r="V1032" s="178">
        <f>U1032*7523</f>
        <v>3385350</v>
      </c>
      <c r="W1032" s="178"/>
      <c r="X1032" s="178"/>
      <c r="Y1032" s="178"/>
      <c r="Z1032" s="178"/>
      <c r="AA1032" s="178"/>
      <c r="AB1032" s="178"/>
      <c r="AC1032" s="178"/>
      <c r="AD1032" s="178"/>
      <c r="AE1032" s="178"/>
      <c r="AF1032" s="178"/>
      <c r="AG1032" s="317">
        <v>2025</v>
      </c>
      <c r="AH1032" s="158"/>
      <c r="AI1032" s="175"/>
      <c r="AJ1032" s="162"/>
      <c r="AK1032" s="15">
        <f t="shared" ca="1" si="265"/>
        <v>966</v>
      </c>
      <c r="AL1032" s="15" t="s">
        <v>155</v>
      </c>
      <c r="AM1032" s="15" t="str">
        <f t="shared" ca="1" si="268"/>
        <v>966.</v>
      </c>
      <c r="AN1032" s="179"/>
      <c r="AO1032" s="15"/>
      <c r="AP1032" s="16"/>
    </row>
    <row r="1033" spans="1:42" ht="22.5" hidden="1" customHeight="1" x14ac:dyDescent="0.25">
      <c r="A1033" s="83" t="str">
        <f t="shared" ca="1" si="281"/>
        <v>967.</v>
      </c>
      <c r="B1033" s="26">
        <v>1926</v>
      </c>
      <c r="C1033" s="40" t="s">
        <v>456</v>
      </c>
      <c r="D1033" s="26">
        <v>1986</v>
      </c>
      <c r="E1033" s="83" t="s">
        <v>2957</v>
      </c>
      <c r="F1033" s="83" t="s">
        <v>2959</v>
      </c>
      <c r="G1033" s="26">
        <v>4</v>
      </c>
      <c r="H1033" s="26">
        <v>1</v>
      </c>
      <c r="I1033" s="178">
        <v>909.2</v>
      </c>
      <c r="J1033" s="176">
        <v>790</v>
      </c>
      <c r="K1033" s="178">
        <v>790</v>
      </c>
      <c r="L1033" s="26">
        <v>49</v>
      </c>
      <c r="M1033" s="178">
        <f t="shared" ref="M1033:M1044" si="284">R1033+T1033+V1033+X1033+Z1033+AB1033+AE1033+AF1033</f>
        <v>415935</v>
      </c>
      <c r="N1033" s="178"/>
      <c r="O1033" s="178"/>
      <c r="P1033" s="178"/>
      <c r="Q1033" s="176">
        <f t="shared" ref="Q1033:Q1044" si="285">M1033</f>
        <v>415935</v>
      </c>
      <c r="R1033" s="178">
        <v>415935</v>
      </c>
      <c r="S1033" s="26"/>
      <c r="T1033" s="178"/>
      <c r="U1033" s="178"/>
      <c r="V1033" s="178"/>
      <c r="W1033" s="178"/>
      <c r="X1033" s="178"/>
      <c r="Y1033" s="178"/>
      <c r="Z1033" s="178"/>
      <c r="AA1033" s="178"/>
      <c r="AB1033" s="178"/>
      <c r="AC1033" s="178"/>
      <c r="AD1033" s="178"/>
      <c r="AE1033" s="178"/>
      <c r="AF1033" s="178"/>
      <c r="AG1033" s="317">
        <v>2025</v>
      </c>
      <c r="AH1033" s="158"/>
      <c r="AI1033" s="175"/>
      <c r="AJ1033" s="162"/>
      <c r="AK1033" s="15">
        <f t="shared" ca="1" si="265"/>
        <v>967</v>
      </c>
      <c r="AL1033" s="15" t="s">
        <v>155</v>
      </c>
      <c r="AM1033" s="15" t="str">
        <f t="shared" ca="1" si="268"/>
        <v>967.</v>
      </c>
      <c r="AN1033" s="179"/>
      <c r="AO1033" s="15"/>
      <c r="AP1033" s="16"/>
    </row>
    <row r="1034" spans="1:42" ht="22.5" hidden="1" customHeight="1" x14ac:dyDescent="0.25">
      <c r="A1034" s="83" t="str">
        <f t="shared" ca="1" si="281"/>
        <v>968.</v>
      </c>
      <c r="B1034" s="26">
        <v>1932</v>
      </c>
      <c r="C1034" s="40" t="s">
        <v>1594</v>
      </c>
      <c r="D1034" s="26">
        <v>1982</v>
      </c>
      <c r="E1034" s="135" t="s">
        <v>2957</v>
      </c>
      <c r="F1034" s="83" t="s">
        <v>2959</v>
      </c>
      <c r="G1034" s="32">
        <v>2</v>
      </c>
      <c r="H1034" s="32">
        <v>2</v>
      </c>
      <c r="I1034" s="176">
        <v>623.70000000000005</v>
      </c>
      <c r="J1034" s="176">
        <v>569.70000000000005</v>
      </c>
      <c r="K1034" s="176">
        <v>569.70000000000005</v>
      </c>
      <c r="L1034" s="32">
        <v>28</v>
      </c>
      <c r="M1034" s="178">
        <f t="shared" si="284"/>
        <v>1514569</v>
      </c>
      <c r="N1034" s="178"/>
      <c r="O1034" s="178"/>
      <c r="P1034" s="178"/>
      <c r="Q1034" s="176">
        <f t="shared" si="285"/>
        <v>1514569</v>
      </c>
      <c r="R1034" s="178"/>
      <c r="S1034" s="26"/>
      <c r="T1034" s="178"/>
      <c r="U1034" s="178">
        <v>427</v>
      </c>
      <c r="V1034" s="178">
        <f>U1034*3547</f>
        <v>1514569</v>
      </c>
      <c r="W1034" s="178"/>
      <c r="X1034" s="178"/>
      <c r="Y1034" s="178"/>
      <c r="Z1034" s="178"/>
      <c r="AA1034" s="178"/>
      <c r="AB1034" s="178"/>
      <c r="AC1034" s="316"/>
      <c r="AD1034" s="316"/>
      <c r="AE1034" s="178"/>
      <c r="AF1034" s="178"/>
      <c r="AG1034" s="317">
        <v>2025</v>
      </c>
      <c r="AH1034" s="158"/>
      <c r="AI1034" s="175"/>
      <c r="AJ1034" s="162"/>
      <c r="AK1034" s="15">
        <f t="shared" ca="1" si="265"/>
        <v>968</v>
      </c>
      <c r="AL1034" s="15" t="s">
        <v>155</v>
      </c>
      <c r="AM1034" s="15" t="str">
        <f t="shared" ca="1" si="268"/>
        <v>968.</v>
      </c>
      <c r="AN1034" s="179"/>
      <c r="AO1034" s="16"/>
      <c r="AP1034" s="16"/>
    </row>
    <row r="1035" spans="1:42" ht="22.5" hidden="1" customHeight="1" x14ac:dyDescent="0.25">
      <c r="A1035" s="83" t="str">
        <f t="shared" ca="1" si="281"/>
        <v>969.</v>
      </c>
      <c r="B1035" s="26">
        <v>1937</v>
      </c>
      <c r="C1035" s="40" t="s">
        <v>1589</v>
      </c>
      <c r="D1035" s="26">
        <v>1985</v>
      </c>
      <c r="E1035" s="135" t="s">
        <v>2957</v>
      </c>
      <c r="F1035" s="83" t="s">
        <v>2959</v>
      </c>
      <c r="G1035" s="32">
        <v>4</v>
      </c>
      <c r="H1035" s="32">
        <v>1</v>
      </c>
      <c r="I1035" s="176">
        <v>897.1</v>
      </c>
      <c r="J1035" s="176">
        <v>777.9</v>
      </c>
      <c r="K1035" s="176">
        <v>777.9</v>
      </c>
      <c r="L1035" s="32">
        <v>52</v>
      </c>
      <c r="M1035" s="178">
        <f t="shared" si="284"/>
        <v>3234890</v>
      </c>
      <c r="N1035" s="178"/>
      <c r="O1035" s="178"/>
      <c r="P1035" s="178"/>
      <c r="Q1035" s="176">
        <f t="shared" si="285"/>
        <v>3234890</v>
      </c>
      <c r="R1035" s="178"/>
      <c r="S1035" s="26"/>
      <c r="T1035" s="178"/>
      <c r="U1035" s="178">
        <v>430</v>
      </c>
      <c r="V1035" s="178">
        <f>U1035*7523</f>
        <v>3234890</v>
      </c>
      <c r="W1035" s="178"/>
      <c r="X1035" s="178"/>
      <c r="Y1035" s="178"/>
      <c r="Z1035" s="178"/>
      <c r="AA1035" s="178"/>
      <c r="AB1035" s="178"/>
      <c r="AC1035" s="178"/>
      <c r="AD1035" s="178"/>
      <c r="AE1035" s="178"/>
      <c r="AF1035" s="178"/>
      <c r="AG1035" s="317">
        <v>2025</v>
      </c>
      <c r="AH1035" s="158"/>
      <c r="AI1035" s="175"/>
      <c r="AJ1035" s="162"/>
      <c r="AK1035" s="15">
        <f t="shared" ca="1" si="265"/>
        <v>969</v>
      </c>
      <c r="AL1035" s="15" t="s">
        <v>155</v>
      </c>
      <c r="AM1035" s="15" t="str">
        <f t="shared" ca="1" si="268"/>
        <v>969.</v>
      </c>
      <c r="AN1035" s="179"/>
      <c r="AO1035" s="16"/>
      <c r="AP1035" s="16"/>
    </row>
    <row r="1036" spans="1:42" ht="22.5" hidden="1" customHeight="1" x14ac:dyDescent="0.25">
      <c r="A1036" s="83" t="str">
        <f t="shared" ca="1" si="281"/>
        <v>970.</v>
      </c>
      <c r="B1036" s="26">
        <v>2008</v>
      </c>
      <c r="C1036" s="40" t="s">
        <v>467</v>
      </c>
      <c r="D1036" s="26">
        <v>1983</v>
      </c>
      <c r="E1036" s="83" t="s">
        <v>2957</v>
      </c>
      <c r="F1036" s="83" t="s">
        <v>2958</v>
      </c>
      <c r="G1036" s="26">
        <v>5</v>
      </c>
      <c r="H1036" s="26">
        <v>3</v>
      </c>
      <c r="I1036" s="178">
        <v>3188.9</v>
      </c>
      <c r="J1036" s="176">
        <v>1895</v>
      </c>
      <c r="K1036" s="178">
        <v>1985</v>
      </c>
      <c r="L1036" s="26">
        <v>169</v>
      </c>
      <c r="M1036" s="178">
        <f t="shared" si="284"/>
        <v>2976246</v>
      </c>
      <c r="N1036" s="178"/>
      <c r="O1036" s="178"/>
      <c r="P1036" s="178"/>
      <c r="Q1036" s="176">
        <f t="shared" si="285"/>
        <v>2976246</v>
      </c>
      <c r="R1036" s="178">
        <v>2976246</v>
      </c>
      <c r="S1036" s="26"/>
      <c r="T1036" s="178"/>
      <c r="U1036" s="178"/>
      <c r="V1036" s="178"/>
      <c r="W1036" s="178"/>
      <c r="X1036" s="178"/>
      <c r="Y1036" s="178"/>
      <c r="Z1036" s="178"/>
      <c r="AA1036" s="178"/>
      <c r="AB1036" s="178"/>
      <c r="AC1036" s="178"/>
      <c r="AD1036" s="178"/>
      <c r="AE1036" s="178"/>
      <c r="AF1036" s="178"/>
      <c r="AG1036" s="317">
        <v>2025</v>
      </c>
      <c r="AH1036" s="158"/>
      <c r="AI1036" s="175"/>
      <c r="AJ1036" s="162"/>
      <c r="AK1036" s="15">
        <f t="shared" ca="1" si="265"/>
        <v>970</v>
      </c>
      <c r="AL1036" s="15" t="s">
        <v>155</v>
      </c>
      <c r="AM1036" s="15" t="str">
        <f t="shared" ca="1" si="268"/>
        <v>970.</v>
      </c>
      <c r="AN1036" s="179"/>
      <c r="AO1036" s="15"/>
      <c r="AP1036" s="16"/>
    </row>
    <row r="1037" spans="1:42" ht="22.5" hidden="1" customHeight="1" x14ac:dyDescent="0.25">
      <c r="A1037" s="83" t="str">
        <f t="shared" ca="1" si="281"/>
        <v>971.</v>
      </c>
      <c r="B1037" s="26">
        <v>2011</v>
      </c>
      <c r="C1037" s="40" t="s">
        <v>1609</v>
      </c>
      <c r="D1037" s="26">
        <v>1990</v>
      </c>
      <c r="E1037" s="83" t="s">
        <v>2957</v>
      </c>
      <c r="F1037" s="83" t="s">
        <v>2959</v>
      </c>
      <c r="G1037" s="26">
        <v>2</v>
      </c>
      <c r="H1037" s="26">
        <v>3</v>
      </c>
      <c r="I1037" s="178">
        <v>895.3</v>
      </c>
      <c r="J1037" s="178">
        <v>540.20000000000005</v>
      </c>
      <c r="K1037" s="178">
        <v>540.20000000000005</v>
      </c>
      <c r="L1037" s="26">
        <v>55</v>
      </c>
      <c r="M1037" s="178">
        <f t="shared" si="284"/>
        <v>1773500</v>
      </c>
      <c r="N1037" s="178"/>
      <c r="O1037" s="178"/>
      <c r="P1037" s="178"/>
      <c r="Q1037" s="176">
        <f t="shared" si="285"/>
        <v>1773500</v>
      </c>
      <c r="R1037" s="178"/>
      <c r="S1037" s="26"/>
      <c r="T1037" s="178"/>
      <c r="U1037" s="178">
        <v>500</v>
      </c>
      <c r="V1037" s="178">
        <f>U1037*3547</f>
        <v>1773500</v>
      </c>
      <c r="W1037" s="178"/>
      <c r="X1037" s="178"/>
      <c r="Y1037" s="178"/>
      <c r="Z1037" s="178"/>
      <c r="AA1037" s="178"/>
      <c r="AB1037" s="178"/>
      <c r="AC1037" s="178"/>
      <c r="AD1037" s="178"/>
      <c r="AE1037" s="178"/>
      <c r="AF1037" s="178"/>
      <c r="AG1037" s="317">
        <v>2025</v>
      </c>
      <c r="AH1037" s="158"/>
      <c r="AI1037" s="175"/>
      <c r="AJ1037" s="162"/>
      <c r="AK1037" s="15">
        <f t="shared" ca="1" si="265"/>
        <v>971</v>
      </c>
      <c r="AL1037" s="15" t="s">
        <v>155</v>
      </c>
      <c r="AM1037" s="15" t="str">
        <f t="shared" ca="1" si="268"/>
        <v>971.</v>
      </c>
      <c r="AN1037" s="179"/>
      <c r="AO1037" s="16"/>
      <c r="AP1037" s="16"/>
    </row>
    <row r="1038" spans="1:42" ht="22.5" hidden="1" customHeight="1" x14ac:dyDescent="0.25">
      <c r="A1038" s="83" t="str">
        <f t="shared" ca="1" si="281"/>
        <v>972.</v>
      </c>
      <c r="B1038" s="26">
        <v>2035</v>
      </c>
      <c r="C1038" s="40" t="s">
        <v>1623</v>
      </c>
      <c r="D1038" s="26">
        <v>1988</v>
      </c>
      <c r="E1038" s="83" t="s">
        <v>2957</v>
      </c>
      <c r="F1038" s="83" t="s">
        <v>2959</v>
      </c>
      <c r="G1038" s="26">
        <v>3</v>
      </c>
      <c r="H1038" s="26">
        <v>2</v>
      </c>
      <c r="I1038" s="178">
        <v>1480.3</v>
      </c>
      <c r="J1038" s="178">
        <v>1390.1</v>
      </c>
      <c r="K1038" s="178">
        <v>1390.1</v>
      </c>
      <c r="L1038" s="26">
        <v>124</v>
      </c>
      <c r="M1038" s="178">
        <f t="shared" si="284"/>
        <v>2865976</v>
      </c>
      <c r="N1038" s="178"/>
      <c r="O1038" s="178"/>
      <c r="P1038" s="178"/>
      <c r="Q1038" s="176">
        <f t="shared" si="285"/>
        <v>2865976</v>
      </c>
      <c r="R1038" s="178"/>
      <c r="S1038" s="26"/>
      <c r="T1038" s="178"/>
      <c r="U1038" s="178">
        <v>808</v>
      </c>
      <c r="V1038" s="178">
        <f>U1038*3547</f>
        <v>2865976</v>
      </c>
      <c r="W1038" s="178"/>
      <c r="X1038" s="178"/>
      <c r="Y1038" s="178"/>
      <c r="Z1038" s="178"/>
      <c r="AA1038" s="178"/>
      <c r="AB1038" s="178"/>
      <c r="AC1038" s="178"/>
      <c r="AD1038" s="178"/>
      <c r="AE1038" s="178"/>
      <c r="AF1038" s="178"/>
      <c r="AG1038" s="317">
        <v>2025</v>
      </c>
      <c r="AH1038" s="158"/>
      <c r="AI1038" s="175"/>
      <c r="AJ1038" s="162"/>
      <c r="AK1038" s="15">
        <f t="shared" ca="1" si="265"/>
        <v>972</v>
      </c>
      <c r="AL1038" s="15" t="s">
        <v>155</v>
      </c>
      <c r="AM1038" s="15" t="str">
        <f t="shared" ca="1" si="268"/>
        <v>972.</v>
      </c>
      <c r="AN1038" s="179"/>
      <c r="AO1038" s="16"/>
      <c r="AP1038" s="16"/>
    </row>
    <row r="1039" spans="1:42" ht="22.5" hidden="1" customHeight="1" x14ac:dyDescent="0.25">
      <c r="A1039" s="83" t="str">
        <f t="shared" ca="1" si="281"/>
        <v>973.</v>
      </c>
      <c r="B1039" s="26">
        <v>2047</v>
      </c>
      <c r="C1039" s="39" t="s">
        <v>513</v>
      </c>
      <c r="D1039" s="26">
        <v>1990</v>
      </c>
      <c r="E1039" s="83" t="s">
        <v>2957</v>
      </c>
      <c r="F1039" s="83" t="s">
        <v>2958</v>
      </c>
      <c r="G1039" s="26">
        <v>3</v>
      </c>
      <c r="H1039" s="26">
        <v>2</v>
      </c>
      <c r="I1039" s="178">
        <v>1320</v>
      </c>
      <c r="J1039" s="176">
        <v>858.2</v>
      </c>
      <c r="K1039" s="178">
        <v>858.2</v>
      </c>
      <c r="L1039" s="26">
        <v>44</v>
      </c>
      <c r="M1039" s="178">
        <f t="shared" si="284"/>
        <v>1600844</v>
      </c>
      <c r="N1039" s="178"/>
      <c r="O1039" s="178"/>
      <c r="P1039" s="178"/>
      <c r="Q1039" s="176">
        <f t="shared" si="285"/>
        <v>1600844</v>
      </c>
      <c r="R1039" s="178">
        <f>990884+609960</f>
        <v>1600844</v>
      </c>
      <c r="S1039" s="26"/>
      <c r="T1039" s="178"/>
      <c r="U1039" s="178"/>
      <c r="V1039" s="178"/>
      <c r="W1039" s="178"/>
      <c r="X1039" s="178"/>
      <c r="Y1039" s="178"/>
      <c r="Z1039" s="178"/>
      <c r="AA1039" s="178"/>
      <c r="AB1039" s="178"/>
      <c r="AC1039" s="178"/>
      <c r="AD1039" s="178"/>
      <c r="AE1039" s="176"/>
      <c r="AF1039" s="176"/>
      <c r="AG1039" s="317">
        <v>2025</v>
      </c>
      <c r="AH1039" s="158"/>
      <c r="AI1039" s="175"/>
      <c r="AJ1039" s="162"/>
      <c r="AK1039" s="15">
        <f t="shared" ca="1" si="265"/>
        <v>973</v>
      </c>
      <c r="AL1039" s="15" t="s">
        <v>155</v>
      </c>
      <c r="AM1039" s="15" t="str">
        <f t="shared" ca="1" si="268"/>
        <v>973.</v>
      </c>
      <c r="AN1039" s="179"/>
      <c r="AO1039" s="16"/>
      <c r="AP1039" s="16"/>
    </row>
    <row r="1040" spans="1:42" ht="22.5" hidden="1" customHeight="1" x14ac:dyDescent="0.25">
      <c r="A1040" s="83" t="str">
        <f t="shared" ca="1" si="281"/>
        <v>974.</v>
      </c>
      <c r="B1040" s="26">
        <v>2049</v>
      </c>
      <c r="C1040" s="40" t="s">
        <v>469</v>
      </c>
      <c r="D1040" s="26">
        <v>1990</v>
      </c>
      <c r="E1040" s="83" t="s">
        <v>2957</v>
      </c>
      <c r="F1040" s="83" t="s">
        <v>2958</v>
      </c>
      <c r="G1040" s="26">
        <v>3</v>
      </c>
      <c r="H1040" s="26">
        <v>2</v>
      </c>
      <c r="I1040" s="178">
        <v>1325</v>
      </c>
      <c r="J1040" s="176">
        <v>849</v>
      </c>
      <c r="K1040" s="178">
        <v>849</v>
      </c>
      <c r="L1040" s="26">
        <v>47</v>
      </c>
      <c r="M1040" s="178">
        <f t="shared" si="284"/>
        <v>400530</v>
      </c>
      <c r="N1040" s="178"/>
      <c r="O1040" s="178"/>
      <c r="P1040" s="178"/>
      <c r="Q1040" s="176">
        <f t="shared" si="285"/>
        <v>400530</v>
      </c>
      <c r="R1040" s="178">
        <v>400530</v>
      </c>
      <c r="S1040" s="26"/>
      <c r="T1040" s="178"/>
      <c r="U1040" s="178"/>
      <c r="V1040" s="178"/>
      <c r="W1040" s="178"/>
      <c r="X1040" s="178"/>
      <c r="Y1040" s="178"/>
      <c r="Z1040" s="178"/>
      <c r="AA1040" s="178"/>
      <c r="AB1040" s="178"/>
      <c r="AC1040" s="178"/>
      <c r="AD1040" s="178"/>
      <c r="AE1040" s="178"/>
      <c r="AF1040" s="178"/>
      <c r="AG1040" s="317">
        <v>2025</v>
      </c>
      <c r="AH1040" s="158"/>
      <c r="AI1040" s="175"/>
      <c r="AJ1040" s="162"/>
      <c r="AK1040" s="15">
        <f t="shared" ca="1" si="265"/>
        <v>974</v>
      </c>
      <c r="AL1040" s="15" t="s">
        <v>155</v>
      </c>
      <c r="AM1040" s="15" t="str">
        <f t="shared" ca="1" si="268"/>
        <v>974.</v>
      </c>
      <c r="AN1040" s="179"/>
      <c r="AO1040" s="15"/>
      <c r="AP1040" s="16"/>
    </row>
    <row r="1041" spans="1:42" ht="22.5" hidden="1" customHeight="1" x14ac:dyDescent="0.25">
      <c r="A1041" s="83" t="str">
        <f t="shared" ca="1" si="281"/>
        <v>975.</v>
      </c>
      <c r="B1041" s="26">
        <v>2055</v>
      </c>
      <c r="C1041" s="42" t="s">
        <v>413</v>
      </c>
      <c r="D1041" s="26">
        <v>1977</v>
      </c>
      <c r="E1041" s="135" t="s">
        <v>2957</v>
      </c>
      <c r="F1041" s="83" t="s">
        <v>2959</v>
      </c>
      <c r="G1041" s="32">
        <v>2</v>
      </c>
      <c r="H1041" s="32">
        <v>2</v>
      </c>
      <c r="I1041" s="176">
        <v>1199.7</v>
      </c>
      <c r="J1041" s="176">
        <v>757.9</v>
      </c>
      <c r="K1041" s="176">
        <v>757.9</v>
      </c>
      <c r="L1041" s="32">
        <v>53</v>
      </c>
      <c r="M1041" s="176">
        <f t="shared" si="284"/>
        <v>957430</v>
      </c>
      <c r="N1041" s="176"/>
      <c r="O1041" s="176"/>
      <c r="P1041" s="176"/>
      <c r="Q1041" s="176">
        <f t="shared" si="285"/>
        <v>957430</v>
      </c>
      <c r="R1041" s="176">
        <v>957430</v>
      </c>
      <c r="S1041" s="32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317">
        <v>2025</v>
      </c>
      <c r="AH1041" s="158"/>
      <c r="AI1041" s="175"/>
      <c r="AJ1041" s="162"/>
      <c r="AK1041" s="15">
        <f t="shared" ca="1" si="265"/>
        <v>975</v>
      </c>
      <c r="AL1041" s="15" t="s">
        <v>155</v>
      </c>
      <c r="AM1041" s="15" t="str">
        <f t="shared" ca="1" si="268"/>
        <v>975.</v>
      </c>
      <c r="AN1041" s="179"/>
      <c r="AO1041" s="16"/>
      <c r="AP1041" s="16"/>
    </row>
    <row r="1042" spans="1:42" ht="22.5" hidden="1" customHeight="1" x14ac:dyDescent="0.25">
      <c r="A1042" s="83" t="str">
        <f t="shared" ca="1" si="281"/>
        <v>976.</v>
      </c>
      <c r="B1042" s="26">
        <v>2075</v>
      </c>
      <c r="C1042" s="39" t="s">
        <v>518</v>
      </c>
      <c r="D1042" s="26">
        <v>1978</v>
      </c>
      <c r="E1042" s="83" t="s">
        <v>2957</v>
      </c>
      <c r="F1042" s="83" t="s">
        <v>2958</v>
      </c>
      <c r="G1042" s="26">
        <v>5</v>
      </c>
      <c r="H1042" s="26">
        <v>5</v>
      </c>
      <c r="I1042" s="178">
        <v>3996.4</v>
      </c>
      <c r="J1042" s="176">
        <v>3502.9</v>
      </c>
      <c r="K1042" s="178">
        <v>3502.9</v>
      </c>
      <c r="L1042" s="26">
        <v>162</v>
      </c>
      <c r="M1042" s="178">
        <f t="shared" si="284"/>
        <v>9358100</v>
      </c>
      <c r="N1042" s="178"/>
      <c r="O1042" s="178"/>
      <c r="P1042" s="178"/>
      <c r="Q1042" s="176">
        <f t="shared" si="285"/>
        <v>9358100</v>
      </c>
      <c r="R1042" s="178">
        <f>7715900+1642200</f>
        <v>9358100</v>
      </c>
      <c r="S1042" s="26"/>
      <c r="T1042" s="178"/>
      <c r="U1042" s="178"/>
      <c r="V1042" s="178"/>
      <c r="W1042" s="178"/>
      <c r="X1042" s="178"/>
      <c r="Y1042" s="178"/>
      <c r="Z1042" s="178"/>
      <c r="AA1042" s="178"/>
      <c r="AB1042" s="178"/>
      <c r="AC1042" s="178"/>
      <c r="AD1042" s="178"/>
      <c r="AE1042" s="178"/>
      <c r="AF1042" s="176"/>
      <c r="AG1042" s="317">
        <v>2025</v>
      </c>
      <c r="AH1042" s="158"/>
      <c r="AI1042" s="175"/>
      <c r="AJ1042" s="162"/>
      <c r="AK1042" s="15">
        <f t="shared" ca="1" si="265"/>
        <v>976</v>
      </c>
      <c r="AL1042" s="15" t="s">
        <v>155</v>
      </c>
      <c r="AM1042" s="15" t="str">
        <f t="shared" ca="1" si="268"/>
        <v>976.</v>
      </c>
      <c r="AN1042" s="179"/>
      <c r="AO1042" s="16"/>
      <c r="AP1042" s="16"/>
    </row>
    <row r="1043" spans="1:42" ht="22.5" hidden="1" customHeight="1" x14ac:dyDescent="0.25">
      <c r="A1043" s="83" t="str">
        <f t="shared" ca="1" si="281"/>
        <v>977.</v>
      </c>
      <c r="B1043" s="26">
        <v>2076</v>
      </c>
      <c r="C1043" s="28" t="s">
        <v>519</v>
      </c>
      <c r="D1043" s="26">
        <v>1980</v>
      </c>
      <c r="E1043" s="83" t="s">
        <v>2957</v>
      </c>
      <c r="F1043" s="83" t="s">
        <v>2958</v>
      </c>
      <c r="G1043" s="26">
        <v>5</v>
      </c>
      <c r="H1043" s="26">
        <v>5</v>
      </c>
      <c r="I1043" s="178">
        <v>4068.2</v>
      </c>
      <c r="J1043" s="176">
        <v>3516.2</v>
      </c>
      <c r="K1043" s="178">
        <v>3516.2</v>
      </c>
      <c r="L1043" s="26">
        <v>164</v>
      </c>
      <c r="M1043" s="178">
        <f t="shared" si="284"/>
        <v>1642200</v>
      </c>
      <c r="N1043" s="178"/>
      <c r="O1043" s="178"/>
      <c r="P1043" s="178"/>
      <c r="Q1043" s="176">
        <f t="shared" si="285"/>
        <v>1642200</v>
      </c>
      <c r="R1043" s="178">
        <v>1642200</v>
      </c>
      <c r="S1043" s="26"/>
      <c r="T1043" s="178"/>
      <c r="U1043" s="178"/>
      <c r="V1043" s="178"/>
      <c r="W1043" s="178"/>
      <c r="X1043" s="178"/>
      <c r="Y1043" s="178"/>
      <c r="Z1043" s="178"/>
      <c r="AA1043" s="178"/>
      <c r="AB1043" s="178"/>
      <c r="AC1043" s="178"/>
      <c r="AD1043" s="178"/>
      <c r="AE1043" s="178"/>
      <c r="AF1043" s="176"/>
      <c r="AG1043" s="317">
        <v>2025</v>
      </c>
      <c r="AH1043" s="158"/>
      <c r="AI1043" s="175"/>
      <c r="AJ1043" s="162"/>
      <c r="AK1043" s="15">
        <f t="shared" ca="1" si="265"/>
        <v>977</v>
      </c>
      <c r="AL1043" s="15" t="s">
        <v>155</v>
      </c>
      <c r="AM1043" s="15" t="str">
        <f t="shared" ca="1" si="268"/>
        <v>977.</v>
      </c>
      <c r="AN1043" s="179"/>
      <c r="AO1043" s="16"/>
      <c r="AP1043" s="16"/>
    </row>
    <row r="1044" spans="1:42" ht="22.5" hidden="1" customHeight="1" x14ac:dyDescent="0.25">
      <c r="A1044" s="83" t="str">
        <f t="shared" ca="1" si="281"/>
        <v>978.</v>
      </c>
      <c r="B1044" s="26">
        <v>2099</v>
      </c>
      <c r="C1044" s="28" t="s">
        <v>521</v>
      </c>
      <c r="D1044" s="26">
        <v>1983</v>
      </c>
      <c r="E1044" s="83" t="s">
        <v>2957</v>
      </c>
      <c r="F1044" s="83" t="s">
        <v>2959</v>
      </c>
      <c r="G1044" s="26">
        <v>5</v>
      </c>
      <c r="H1044" s="26">
        <v>2</v>
      </c>
      <c r="I1044" s="178">
        <v>1514.6</v>
      </c>
      <c r="J1044" s="176">
        <v>1364.8</v>
      </c>
      <c r="K1044" s="178">
        <v>1364.8</v>
      </c>
      <c r="L1044" s="26">
        <v>71</v>
      </c>
      <c r="M1044" s="178">
        <f t="shared" si="284"/>
        <v>455988</v>
      </c>
      <c r="N1044" s="178"/>
      <c r="O1044" s="178"/>
      <c r="P1044" s="178"/>
      <c r="Q1044" s="176">
        <f t="shared" si="285"/>
        <v>455988</v>
      </c>
      <c r="R1044" s="178">
        <v>455988</v>
      </c>
      <c r="S1044" s="26"/>
      <c r="T1044" s="178"/>
      <c r="U1044" s="178"/>
      <c r="V1044" s="178"/>
      <c r="W1044" s="178"/>
      <c r="X1044" s="178"/>
      <c r="Y1044" s="178"/>
      <c r="Z1044" s="178"/>
      <c r="AA1044" s="178"/>
      <c r="AB1044" s="178"/>
      <c r="AC1044" s="178"/>
      <c r="AD1044" s="178"/>
      <c r="AE1044" s="178"/>
      <c r="AF1044" s="176"/>
      <c r="AG1044" s="317">
        <v>2025</v>
      </c>
      <c r="AH1044" s="158"/>
      <c r="AI1044" s="175"/>
      <c r="AJ1044" s="162"/>
      <c r="AK1044" s="15">
        <f t="shared" ca="1" si="265"/>
        <v>978</v>
      </c>
      <c r="AL1044" s="15" t="s">
        <v>155</v>
      </c>
      <c r="AM1044" s="15" t="str">
        <f t="shared" ca="1" si="268"/>
        <v>978.</v>
      </c>
      <c r="AN1044" s="179"/>
      <c r="AO1044" s="16"/>
      <c r="AP1044" s="16"/>
    </row>
    <row r="1045" spans="1:42" ht="22.5" hidden="1" customHeight="1" x14ac:dyDescent="0.25">
      <c r="A1045" s="83" t="str">
        <f t="shared" ca="1" si="281"/>
        <v>979.</v>
      </c>
      <c r="B1045" s="26">
        <v>2138</v>
      </c>
      <c r="C1045" s="40" t="s">
        <v>1646</v>
      </c>
      <c r="D1045" s="26">
        <v>1982</v>
      </c>
      <c r="E1045" s="83" t="s">
        <v>2957</v>
      </c>
      <c r="F1045" s="83" t="s">
        <v>2959</v>
      </c>
      <c r="G1045" s="26">
        <v>3</v>
      </c>
      <c r="H1045" s="26">
        <v>3</v>
      </c>
      <c r="I1045" s="178">
        <v>1247</v>
      </c>
      <c r="J1045" s="178">
        <v>731.4</v>
      </c>
      <c r="K1045" s="178">
        <v>731.4</v>
      </c>
      <c r="L1045" s="26">
        <v>47</v>
      </c>
      <c r="M1045" s="176">
        <f t="shared" ref="M1045" si="286">R1045+T1045+V1045+X1045+Z1045+AB1045+AE1045+AF1045</f>
        <v>2826913</v>
      </c>
      <c r="N1045" s="178"/>
      <c r="O1045" s="178"/>
      <c r="P1045" s="178"/>
      <c r="Q1045" s="176">
        <f t="shared" ref="Q1045" si="287">M1045</f>
        <v>2826913</v>
      </c>
      <c r="R1045" s="178">
        <v>610038</v>
      </c>
      <c r="S1045" s="26"/>
      <c r="T1045" s="178"/>
      <c r="U1045" s="178">
        <v>625</v>
      </c>
      <c r="V1045" s="178">
        <f>U1045*3547</f>
        <v>2216875</v>
      </c>
      <c r="W1045" s="178"/>
      <c r="X1045" s="178"/>
      <c r="Y1045" s="178"/>
      <c r="Z1045" s="178"/>
      <c r="AA1045" s="178"/>
      <c r="AB1045" s="178"/>
      <c r="AC1045" s="178"/>
      <c r="AD1045" s="178"/>
      <c r="AE1045" s="178"/>
      <c r="AF1045" s="178"/>
      <c r="AG1045" s="317">
        <v>2025</v>
      </c>
      <c r="AH1045" s="158"/>
      <c r="AI1045" s="175"/>
      <c r="AJ1045" s="162"/>
      <c r="AK1045" s="15">
        <f t="shared" ca="1" si="265"/>
        <v>979</v>
      </c>
      <c r="AL1045" s="15" t="s">
        <v>155</v>
      </c>
      <c r="AM1045" s="15" t="str">
        <f t="shared" ca="1" si="268"/>
        <v>979.</v>
      </c>
      <c r="AN1045" s="179"/>
      <c r="AO1045" s="16"/>
      <c r="AP1045" s="16"/>
    </row>
    <row r="1046" spans="1:42" ht="22.5" hidden="1" customHeight="1" x14ac:dyDescent="0.25">
      <c r="A1046" s="83" t="str">
        <f t="shared" ca="1" si="281"/>
        <v>980.</v>
      </c>
      <c r="B1046" s="26">
        <v>2179</v>
      </c>
      <c r="C1046" s="40" t="s">
        <v>473</v>
      </c>
      <c r="D1046" s="26">
        <v>1988</v>
      </c>
      <c r="E1046" s="83" t="s">
        <v>2957</v>
      </c>
      <c r="F1046" s="83" t="s">
        <v>2958</v>
      </c>
      <c r="G1046" s="26">
        <v>3</v>
      </c>
      <c r="H1046" s="26">
        <v>2</v>
      </c>
      <c r="I1046" s="178">
        <v>895.4</v>
      </c>
      <c r="J1046" s="176">
        <v>833.3</v>
      </c>
      <c r="K1046" s="178">
        <v>883.3</v>
      </c>
      <c r="L1046" s="26">
        <v>38</v>
      </c>
      <c r="M1046" s="178">
        <f t="shared" ref="M1046:M1058" si="288">R1046+T1046+V1046+X1046+Z1046+AB1046+AE1046+AF1046</f>
        <v>591552</v>
      </c>
      <c r="N1046" s="178"/>
      <c r="O1046" s="178"/>
      <c r="P1046" s="178"/>
      <c r="Q1046" s="176">
        <f t="shared" ref="Q1046:Q1058" si="289">M1046</f>
        <v>591552</v>
      </c>
      <c r="R1046" s="178">
        <v>591552</v>
      </c>
      <c r="S1046" s="26"/>
      <c r="T1046" s="178"/>
      <c r="U1046" s="178"/>
      <c r="V1046" s="178"/>
      <c r="W1046" s="178"/>
      <c r="X1046" s="178"/>
      <c r="Y1046" s="178"/>
      <c r="Z1046" s="178"/>
      <c r="AA1046" s="178"/>
      <c r="AB1046" s="178"/>
      <c r="AC1046" s="178"/>
      <c r="AD1046" s="178"/>
      <c r="AE1046" s="178"/>
      <c r="AF1046" s="178"/>
      <c r="AG1046" s="317">
        <v>2025</v>
      </c>
      <c r="AH1046" s="158"/>
      <c r="AI1046" s="175"/>
      <c r="AJ1046" s="162"/>
      <c r="AK1046" s="15">
        <f t="shared" ca="1" si="265"/>
        <v>980</v>
      </c>
      <c r="AL1046" s="15" t="s">
        <v>155</v>
      </c>
      <c r="AM1046" s="15" t="str">
        <f t="shared" ca="1" si="268"/>
        <v>980.</v>
      </c>
      <c r="AN1046" s="179"/>
      <c r="AO1046" s="15"/>
      <c r="AP1046" s="16"/>
    </row>
    <row r="1047" spans="1:42" ht="22.5" hidden="1" customHeight="1" x14ac:dyDescent="0.25">
      <c r="A1047" s="83" t="str">
        <f t="shared" ca="1" si="281"/>
        <v>981.</v>
      </c>
      <c r="B1047" s="26">
        <v>2181</v>
      </c>
      <c r="C1047" s="40" t="s">
        <v>1654</v>
      </c>
      <c r="D1047" s="26">
        <v>1990</v>
      </c>
      <c r="E1047" s="83" t="s">
        <v>2957</v>
      </c>
      <c r="F1047" s="83" t="s">
        <v>2958</v>
      </c>
      <c r="G1047" s="26">
        <v>3</v>
      </c>
      <c r="H1047" s="26">
        <v>3</v>
      </c>
      <c r="I1047" s="178">
        <v>1414.9</v>
      </c>
      <c r="J1047" s="178">
        <v>1285.3</v>
      </c>
      <c r="K1047" s="178">
        <v>1285.3</v>
      </c>
      <c r="L1047" s="26">
        <v>61</v>
      </c>
      <c r="M1047" s="176">
        <f t="shared" si="288"/>
        <v>5160778</v>
      </c>
      <c r="N1047" s="176"/>
      <c r="O1047" s="176"/>
      <c r="P1047" s="176"/>
      <c r="Q1047" s="176">
        <f t="shared" si="289"/>
        <v>5160778</v>
      </c>
      <c r="R1047" s="176"/>
      <c r="S1047" s="32"/>
      <c r="T1047" s="176"/>
      <c r="U1047" s="178">
        <v>686</v>
      </c>
      <c r="V1047" s="178">
        <f>U1047*7523</f>
        <v>5160778</v>
      </c>
      <c r="W1047" s="176"/>
      <c r="X1047" s="176"/>
      <c r="Y1047" s="176"/>
      <c r="Z1047" s="176"/>
      <c r="AA1047" s="176"/>
      <c r="AB1047" s="176"/>
      <c r="AC1047" s="178"/>
      <c r="AD1047" s="178"/>
      <c r="AE1047" s="176"/>
      <c r="AF1047" s="176"/>
      <c r="AG1047" s="317">
        <v>2025</v>
      </c>
      <c r="AH1047" s="158"/>
      <c r="AI1047" s="175"/>
      <c r="AJ1047" s="162"/>
      <c r="AK1047" s="15">
        <f t="shared" ca="1" si="265"/>
        <v>981</v>
      </c>
      <c r="AL1047" s="15" t="s">
        <v>155</v>
      </c>
      <c r="AM1047" s="15" t="str">
        <f t="shared" ca="1" si="268"/>
        <v>981.</v>
      </c>
      <c r="AN1047" s="179"/>
      <c r="AO1047" s="16"/>
      <c r="AP1047" s="16"/>
    </row>
    <row r="1048" spans="1:42" ht="22.5" hidden="1" customHeight="1" x14ac:dyDescent="0.25">
      <c r="A1048" s="83" t="str">
        <f t="shared" ca="1" si="281"/>
        <v>982.</v>
      </c>
      <c r="B1048" s="26">
        <v>2182</v>
      </c>
      <c r="C1048" s="40" t="s">
        <v>1655</v>
      </c>
      <c r="D1048" s="26">
        <v>1984</v>
      </c>
      <c r="E1048" s="83" t="s">
        <v>2957</v>
      </c>
      <c r="F1048" s="83" t="s">
        <v>2958</v>
      </c>
      <c r="G1048" s="26">
        <v>2</v>
      </c>
      <c r="H1048" s="26">
        <v>2</v>
      </c>
      <c r="I1048" s="178">
        <v>634.5</v>
      </c>
      <c r="J1048" s="178">
        <v>574.70000000000005</v>
      </c>
      <c r="K1048" s="178">
        <v>575.1</v>
      </c>
      <c r="L1048" s="26">
        <v>31</v>
      </c>
      <c r="M1048" s="176">
        <f t="shared" si="288"/>
        <v>3317643</v>
      </c>
      <c r="N1048" s="176"/>
      <c r="O1048" s="176"/>
      <c r="P1048" s="176"/>
      <c r="Q1048" s="176">
        <f t="shared" si="289"/>
        <v>3317643</v>
      </c>
      <c r="R1048" s="176"/>
      <c r="S1048" s="32"/>
      <c r="T1048" s="176"/>
      <c r="U1048" s="178">
        <v>441</v>
      </c>
      <c r="V1048" s="178">
        <f>U1048*7523</f>
        <v>3317643</v>
      </c>
      <c r="W1048" s="176"/>
      <c r="X1048" s="176"/>
      <c r="Y1048" s="176"/>
      <c r="Z1048" s="176"/>
      <c r="AA1048" s="176"/>
      <c r="AB1048" s="176"/>
      <c r="AC1048" s="178"/>
      <c r="AD1048" s="178"/>
      <c r="AE1048" s="176"/>
      <c r="AF1048" s="176"/>
      <c r="AG1048" s="317">
        <v>2025</v>
      </c>
      <c r="AH1048" s="158"/>
      <c r="AI1048" s="175"/>
      <c r="AJ1048" s="162"/>
      <c r="AK1048" s="15">
        <f t="shared" ca="1" si="265"/>
        <v>982</v>
      </c>
      <c r="AL1048" s="15" t="s">
        <v>155</v>
      </c>
      <c r="AM1048" s="15" t="str">
        <f t="shared" ca="1" si="268"/>
        <v>982.</v>
      </c>
      <c r="AN1048" s="179"/>
      <c r="AO1048" s="16"/>
      <c r="AP1048" s="16"/>
    </row>
    <row r="1049" spans="1:42" ht="22.5" hidden="1" customHeight="1" x14ac:dyDescent="0.25">
      <c r="A1049" s="83" t="str">
        <f t="shared" ca="1" si="281"/>
        <v>983.</v>
      </c>
      <c r="B1049" s="26">
        <v>2198</v>
      </c>
      <c r="C1049" s="39" t="s">
        <v>514</v>
      </c>
      <c r="D1049" s="26">
        <v>1982</v>
      </c>
      <c r="E1049" s="83" t="s">
        <v>2957</v>
      </c>
      <c r="F1049" s="83" t="s">
        <v>2958</v>
      </c>
      <c r="G1049" s="26">
        <v>3</v>
      </c>
      <c r="H1049" s="26">
        <v>2</v>
      </c>
      <c r="I1049" s="178">
        <v>944</v>
      </c>
      <c r="J1049" s="176">
        <v>854</v>
      </c>
      <c r="K1049" s="178">
        <v>854</v>
      </c>
      <c r="L1049" s="26">
        <v>42</v>
      </c>
      <c r="M1049" s="178">
        <f t="shared" si="288"/>
        <v>597714</v>
      </c>
      <c r="N1049" s="178"/>
      <c r="O1049" s="178"/>
      <c r="P1049" s="178"/>
      <c r="Q1049" s="176">
        <f t="shared" si="289"/>
        <v>597714</v>
      </c>
      <c r="R1049" s="178">
        <v>597714</v>
      </c>
      <c r="S1049" s="26"/>
      <c r="T1049" s="178"/>
      <c r="U1049" s="178"/>
      <c r="V1049" s="178"/>
      <c r="W1049" s="178"/>
      <c r="X1049" s="178"/>
      <c r="Y1049" s="178"/>
      <c r="Z1049" s="178"/>
      <c r="AA1049" s="178"/>
      <c r="AB1049" s="178"/>
      <c r="AC1049" s="178"/>
      <c r="AD1049" s="178"/>
      <c r="AE1049" s="178"/>
      <c r="AF1049" s="176"/>
      <c r="AG1049" s="317">
        <v>2025</v>
      </c>
      <c r="AH1049" s="158"/>
      <c r="AI1049" s="175"/>
      <c r="AJ1049" s="162"/>
      <c r="AK1049" s="15">
        <f t="shared" ca="1" si="265"/>
        <v>983</v>
      </c>
      <c r="AL1049" s="15" t="s">
        <v>155</v>
      </c>
      <c r="AM1049" s="15" t="str">
        <f t="shared" ca="1" si="268"/>
        <v>983.</v>
      </c>
      <c r="AN1049" s="179"/>
      <c r="AO1049" s="16"/>
      <c r="AP1049" s="16"/>
    </row>
    <row r="1050" spans="1:42" ht="22.5" hidden="1" customHeight="1" x14ac:dyDescent="0.25">
      <c r="A1050" s="83" t="str">
        <f t="shared" ca="1" si="281"/>
        <v>984.</v>
      </c>
      <c r="B1050" s="26">
        <v>2214</v>
      </c>
      <c r="C1050" s="39" t="s">
        <v>1127</v>
      </c>
      <c r="D1050" s="26">
        <v>1973</v>
      </c>
      <c r="E1050" s="83" t="s">
        <v>2957</v>
      </c>
      <c r="F1050" s="83" t="s">
        <v>2959</v>
      </c>
      <c r="G1050" s="26">
        <v>2</v>
      </c>
      <c r="H1050" s="26">
        <v>2</v>
      </c>
      <c r="I1050" s="178">
        <v>964.1</v>
      </c>
      <c r="J1050" s="176">
        <v>888.9</v>
      </c>
      <c r="K1050" s="178">
        <v>888.9</v>
      </c>
      <c r="L1050" s="26">
        <v>30</v>
      </c>
      <c r="M1050" s="178">
        <f t="shared" si="288"/>
        <v>971720</v>
      </c>
      <c r="N1050" s="178"/>
      <c r="O1050" s="178"/>
      <c r="P1050" s="178"/>
      <c r="Q1050" s="176">
        <f t="shared" si="289"/>
        <v>971720</v>
      </c>
      <c r="R1050" s="178">
        <v>971720</v>
      </c>
      <c r="S1050" s="26"/>
      <c r="T1050" s="178"/>
      <c r="U1050" s="178"/>
      <c r="V1050" s="178"/>
      <c r="W1050" s="178"/>
      <c r="X1050" s="178"/>
      <c r="Y1050" s="178"/>
      <c r="Z1050" s="178"/>
      <c r="AA1050" s="178"/>
      <c r="AB1050" s="178"/>
      <c r="AC1050" s="178"/>
      <c r="AD1050" s="178"/>
      <c r="AE1050" s="178"/>
      <c r="AF1050" s="176"/>
      <c r="AG1050" s="317">
        <v>2025</v>
      </c>
      <c r="AH1050" s="158"/>
      <c r="AI1050" s="175"/>
      <c r="AJ1050" s="162"/>
      <c r="AK1050" s="15">
        <f t="shared" ca="1" si="265"/>
        <v>984</v>
      </c>
      <c r="AL1050" s="15" t="s">
        <v>155</v>
      </c>
      <c r="AM1050" s="15" t="str">
        <f t="shared" ca="1" si="268"/>
        <v>984.</v>
      </c>
      <c r="AN1050" s="179"/>
      <c r="AO1050" s="16"/>
      <c r="AP1050" s="16"/>
    </row>
    <row r="1051" spans="1:42" ht="22.5" hidden="1" customHeight="1" x14ac:dyDescent="0.25">
      <c r="A1051" s="83" t="str">
        <f t="shared" ca="1" si="281"/>
        <v>985.</v>
      </c>
      <c r="B1051" s="26">
        <v>2246</v>
      </c>
      <c r="C1051" s="42" t="s">
        <v>446</v>
      </c>
      <c r="D1051" s="26">
        <v>1958</v>
      </c>
      <c r="E1051" s="135" t="s">
        <v>2957</v>
      </c>
      <c r="F1051" s="83" t="s">
        <v>2959</v>
      </c>
      <c r="G1051" s="32">
        <v>2</v>
      </c>
      <c r="H1051" s="32">
        <v>1</v>
      </c>
      <c r="I1051" s="176">
        <v>521.4</v>
      </c>
      <c r="J1051" s="176">
        <v>477.9</v>
      </c>
      <c r="K1051" s="176">
        <v>477.9</v>
      </c>
      <c r="L1051" s="32">
        <v>17</v>
      </c>
      <c r="M1051" s="176">
        <f t="shared" si="288"/>
        <v>1602064.5</v>
      </c>
      <c r="N1051" s="176"/>
      <c r="O1051" s="176"/>
      <c r="P1051" s="176"/>
      <c r="Q1051" s="176">
        <f t="shared" si="289"/>
        <v>1602064.5</v>
      </c>
      <c r="R1051" s="176">
        <v>1602064.5</v>
      </c>
      <c r="S1051" s="32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317">
        <v>2025</v>
      </c>
      <c r="AH1051" s="158"/>
      <c r="AI1051" s="175"/>
      <c r="AJ1051" s="162"/>
      <c r="AK1051" s="15">
        <f t="shared" ca="1" si="265"/>
        <v>985</v>
      </c>
      <c r="AL1051" s="15" t="s">
        <v>155</v>
      </c>
      <c r="AM1051" s="15" t="str">
        <f t="shared" ca="1" si="268"/>
        <v>985.</v>
      </c>
      <c r="AN1051" s="179"/>
      <c r="AO1051" s="16"/>
      <c r="AP1051" s="16"/>
    </row>
    <row r="1052" spans="1:42" ht="22.5" hidden="1" customHeight="1" x14ac:dyDescent="0.25">
      <c r="A1052" s="83" t="str">
        <f t="shared" ca="1" si="281"/>
        <v>986.</v>
      </c>
      <c r="B1052" s="26">
        <v>2248</v>
      </c>
      <c r="C1052" s="40" t="s">
        <v>497</v>
      </c>
      <c r="D1052" s="26">
        <v>1972</v>
      </c>
      <c r="E1052" s="83" t="s">
        <v>2957</v>
      </c>
      <c r="F1052" s="83" t="s">
        <v>2959</v>
      </c>
      <c r="G1052" s="26">
        <v>2</v>
      </c>
      <c r="H1052" s="26">
        <v>1</v>
      </c>
      <c r="I1052" s="178">
        <v>384</v>
      </c>
      <c r="J1052" s="176">
        <v>352.2</v>
      </c>
      <c r="K1052" s="178">
        <v>352.2</v>
      </c>
      <c r="L1052" s="26">
        <v>12</v>
      </c>
      <c r="M1052" s="178">
        <f t="shared" si="288"/>
        <v>1299520</v>
      </c>
      <c r="N1052" s="178"/>
      <c r="O1052" s="178"/>
      <c r="P1052" s="178"/>
      <c r="Q1052" s="176">
        <f t="shared" si="289"/>
        <v>1299520</v>
      </c>
      <c r="R1052" s="178">
        <v>1299520</v>
      </c>
      <c r="S1052" s="26"/>
      <c r="T1052" s="178"/>
      <c r="U1052" s="178"/>
      <c r="V1052" s="178"/>
      <c r="W1052" s="178"/>
      <c r="X1052" s="178"/>
      <c r="Y1052" s="178"/>
      <c r="Z1052" s="178"/>
      <c r="AA1052" s="178"/>
      <c r="AB1052" s="178"/>
      <c r="AC1052" s="178"/>
      <c r="AD1052" s="178"/>
      <c r="AE1052" s="178"/>
      <c r="AF1052" s="178"/>
      <c r="AG1052" s="317">
        <v>2025</v>
      </c>
      <c r="AH1052" s="158"/>
      <c r="AI1052" s="175"/>
      <c r="AJ1052" s="162"/>
      <c r="AK1052" s="15">
        <f t="shared" ca="1" si="265"/>
        <v>986</v>
      </c>
      <c r="AL1052" s="15" t="s">
        <v>155</v>
      </c>
      <c r="AM1052" s="15" t="str">
        <f t="shared" ca="1" si="268"/>
        <v>986.</v>
      </c>
      <c r="AN1052" s="179"/>
      <c r="AO1052" s="15"/>
      <c r="AP1052" s="16"/>
    </row>
    <row r="1053" spans="1:42" ht="22.5" hidden="1" customHeight="1" x14ac:dyDescent="0.25">
      <c r="A1053" s="83" t="str">
        <f t="shared" ca="1" si="281"/>
        <v>987.</v>
      </c>
      <c r="B1053" s="26">
        <v>2250</v>
      </c>
      <c r="C1053" s="40" t="s">
        <v>498</v>
      </c>
      <c r="D1053" s="26">
        <v>1981</v>
      </c>
      <c r="E1053" s="83" t="s">
        <v>2957</v>
      </c>
      <c r="F1053" s="83" t="s">
        <v>2959</v>
      </c>
      <c r="G1053" s="26">
        <v>2</v>
      </c>
      <c r="H1053" s="26">
        <v>2</v>
      </c>
      <c r="I1053" s="178">
        <v>847.9</v>
      </c>
      <c r="J1053" s="176">
        <v>780.8</v>
      </c>
      <c r="K1053" s="178">
        <v>780.8</v>
      </c>
      <c r="L1053" s="26">
        <v>25</v>
      </c>
      <c r="M1053" s="178">
        <f t="shared" si="288"/>
        <v>394368</v>
      </c>
      <c r="N1053" s="178"/>
      <c r="O1053" s="178"/>
      <c r="P1053" s="178"/>
      <c r="Q1053" s="176">
        <f t="shared" si="289"/>
        <v>394368</v>
      </c>
      <c r="R1053" s="178">
        <v>394368</v>
      </c>
      <c r="S1053" s="26"/>
      <c r="T1053" s="178"/>
      <c r="U1053" s="178"/>
      <c r="V1053" s="178"/>
      <c r="W1053" s="178"/>
      <c r="X1053" s="178"/>
      <c r="Y1053" s="178"/>
      <c r="Z1053" s="178"/>
      <c r="AA1053" s="178"/>
      <c r="AB1053" s="178"/>
      <c r="AC1053" s="178"/>
      <c r="AD1053" s="178"/>
      <c r="AE1053" s="178"/>
      <c r="AF1053" s="178"/>
      <c r="AG1053" s="317">
        <v>2025</v>
      </c>
      <c r="AH1053" s="158"/>
      <c r="AI1053" s="175"/>
      <c r="AJ1053" s="162"/>
      <c r="AK1053" s="15">
        <f t="shared" ca="1" si="265"/>
        <v>987</v>
      </c>
      <c r="AL1053" s="15" t="s">
        <v>155</v>
      </c>
      <c r="AM1053" s="15" t="str">
        <f t="shared" ca="1" si="268"/>
        <v>987.</v>
      </c>
      <c r="AN1053" s="179"/>
      <c r="AO1053" s="15"/>
      <c r="AP1053" s="16"/>
    </row>
    <row r="1054" spans="1:42" ht="22.5" hidden="1" customHeight="1" x14ac:dyDescent="0.25">
      <c r="A1054" s="83" t="str">
        <f t="shared" ca="1" si="281"/>
        <v>988.</v>
      </c>
      <c r="B1054" s="26">
        <v>2253</v>
      </c>
      <c r="C1054" s="40" t="s">
        <v>1659</v>
      </c>
      <c r="D1054" s="26">
        <v>1979</v>
      </c>
      <c r="E1054" s="83" t="s">
        <v>2957</v>
      </c>
      <c r="F1054" s="83" t="s">
        <v>2958</v>
      </c>
      <c r="G1054" s="26">
        <v>3</v>
      </c>
      <c r="H1054" s="26">
        <v>3</v>
      </c>
      <c r="I1054" s="178">
        <v>1410.2</v>
      </c>
      <c r="J1054" s="178">
        <v>1261.5999999999999</v>
      </c>
      <c r="K1054" s="178">
        <v>1261.5999999999999</v>
      </c>
      <c r="L1054" s="26">
        <v>68</v>
      </c>
      <c r="M1054" s="176">
        <f t="shared" si="288"/>
        <v>3035624</v>
      </c>
      <c r="N1054" s="176"/>
      <c r="O1054" s="176"/>
      <c r="P1054" s="176"/>
      <c r="Q1054" s="176">
        <f t="shared" si="289"/>
        <v>3035624</v>
      </c>
      <c r="R1054" s="176">
        <f>1313760+1721864</f>
        <v>3035624</v>
      </c>
      <c r="S1054" s="32"/>
      <c r="T1054" s="176"/>
      <c r="U1054" s="178"/>
      <c r="V1054" s="178"/>
      <c r="W1054" s="176"/>
      <c r="X1054" s="176"/>
      <c r="Y1054" s="176"/>
      <c r="Z1054" s="176"/>
      <c r="AA1054" s="176"/>
      <c r="AB1054" s="176"/>
      <c r="AC1054" s="178"/>
      <c r="AD1054" s="178"/>
      <c r="AE1054" s="176"/>
      <c r="AF1054" s="176"/>
      <c r="AG1054" s="317">
        <v>2025</v>
      </c>
      <c r="AH1054" s="158"/>
      <c r="AI1054" s="175"/>
      <c r="AJ1054" s="162"/>
      <c r="AK1054" s="15">
        <f t="shared" ca="1" si="265"/>
        <v>988</v>
      </c>
      <c r="AL1054" s="15" t="s">
        <v>155</v>
      </c>
      <c r="AM1054" s="15" t="str">
        <f t="shared" ca="1" si="268"/>
        <v>988.</v>
      </c>
      <c r="AN1054" s="179"/>
      <c r="AO1054" s="16"/>
      <c r="AP1054" s="16"/>
    </row>
    <row r="1055" spans="1:42" ht="22.5" hidden="1" customHeight="1" x14ac:dyDescent="0.25">
      <c r="A1055" s="83" t="str">
        <f t="shared" ca="1" si="281"/>
        <v>989.</v>
      </c>
      <c r="B1055" s="26">
        <v>2260</v>
      </c>
      <c r="C1055" s="40" t="s">
        <v>501</v>
      </c>
      <c r="D1055" s="26">
        <v>1979</v>
      </c>
      <c r="E1055" s="83" t="s">
        <v>2957</v>
      </c>
      <c r="F1055" s="83" t="s">
        <v>2959</v>
      </c>
      <c r="G1055" s="26">
        <v>3</v>
      </c>
      <c r="H1055" s="26">
        <v>2</v>
      </c>
      <c r="I1055" s="178">
        <v>1298.4000000000001</v>
      </c>
      <c r="J1055" s="176">
        <v>1175.7</v>
      </c>
      <c r="K1055" s="178">
        <v>1175.7</v>
      </c>
      <c r="L1055" s="26">
        <v>52</v>
      </c>
      <c r="M1055" s="178">
        <f t="shared" si="288"/>
        <v>788256</v>
      </c>
      <c r="N1055" s="178"/>
      <c r="O1055" s="178"/>
      <c r="P1055" s="178"/>
      <c r="Q1055" s="176">
        <f t="shared" si="289"/>
        <v>788256</v>
      </c>
      <c r="R1055" s="178">
        <v>788256</v>
      </c>
      <c r="S1055" s="26"/>
      <c r="T1055" s="178"/>
      <c r="U1055" s="178"/>
      <c r="V1055" s="178"/>
      <c r="W1055" s="178"/>
      <c r="X1055" s="178"/>
      <c r="Y1055" s="178"/>
      <c r="Z1055" s="178"/>
      <c r="AA1055" s="178"/>
      <c r="AB1055" s="178"/>
      <c r="AC1055" s="178"/>
      <c r="AD1055" s="178"/>
      <c r="AE1055" s="178"/>
      <c r="AF1055" s="178"/>
      <c r="AG1055" s="317">
        <v>2025</v>
      </c>
      <c r="AH1055" s="158"/>
      <c r="AI1055" s="175"/>
      <c r="AJ1055" s="162"/>
      <c r="AK1055" s="15">
        <f t="shared" ca="1" si="265"/>
        <v>989</v>
      </c>
      <c r="AL1055" s="15" t="s">
        <v>155</v>
      </c>
      <c r="AM1055" s="15" t="str">
        <f t="shared" ca="1" si="268"/>
        <v>989.</v>
      </c>
      <c r="AN1055" s="179"/>
      <c r="AO1055" s="15"/>
      <c r="AP1055" s="16"/>
    </row>
    <row r="1056" spans="1:42" ht="22.5" hidden="1" customHeight="1" x14ac:dyDescent="0.25">
      <c r="A1056" s="83" t="str">
        <f t="shared" ca="1" si="281"/>
        <v>990.</v>
      </c>
      <c r="B1056" s="26">
        <v>2261</v>
      </c>
      <c r="C1056" s="40" t="s">
        <v>1662</v>
      </c>
      <c r="D1056" s="26">
        <v>1988</v>
      </c>
      <c r="E1056" s="83" t="s">
        <v>2957</v>
      </c>
      <c r="F1056" s="83" t="s">
        <v>2959</v>
      </c>
      <c r="G1056" s="26">
        <v>3</v>
      </c>
      <c r="H1056" s="26">
        <v>2</v>
      </c>
      <c r="I1056" s="178">
        <v>1378.1</v>
      </c>
      <c r="J1056" s="178">
        <v>1274.5999999999999</v>
      </c>
      <c r="K1056" s="178">
        <v>1274.5999999999999</v>
      </c>
      <c r="L1056" s="26">
        <v>62</v>
      </c>
      <c r="M1056" s="176">
        <f t="shared" si="288"/>
        <v>3118848</v>
      </c>
      <c r="N1056" s="178"/>
      <c r="O1056" s="178"/>
      <c r="P1056" s="178"/>
      <c r="Q1056" s="176">
        <f t="shared" si="289"/>
        <v>3118848</v>
      </c>
      <c r="R1056" s="178">
        <v>3118848</v>
      </c>
      <c r="S1056" s="26"/>
      <c r="T1056" s="178"/>
      <c r="U1056" s="178"/>
      <c r="V1056" s="178"/>
      <c r="W1056" s="178"/>
      <c r="X1056" s="178"/>
      <c r="Y1056" s="178"/>
      <c r="Z1056" s="178"/>
      <c r="AA1056" s="178"/>
      <c r="AB1056" s="178"/>
      <c r="AC1056" s="316"/>
      <c r="AD1056" s="316"/>
      <c r="AE1056" s="178"/>
      <c r="AF1056" s="178"/>
      <c r="AG1056" s="317">
        <v>2025</v>
      </c>
      <c r="AH1056" s="158"/>
      <c r="AI1056" s="175"/>
      <c r="AJ1056" s="162"/>
      <c r="AK1056" s="15">
        <f t="shared" ref="AK1056:AK1116" ca="1" si="290">MAX(AK1051:AK1055)+1</f>
        <v>990</v>
      </c>
      <c r="AL1056" s="15" t="s">
        <v>155</v>
      </c>
      <c r="AM1056" s="15" t="str">
        <f t="shared" ca="1" si="268"/>
        <v>990.</v>
      </c>
      <c r="AN1056" s="179"/>
      <c r="AO1056" s="16"/>
      <c r="AP1056" s="16"/>
    </row>
    <row r="1057" spans="1:42" ht="22.5" hidden="1" customHeight="1" x14ac:dyDescent="0.25">
      <c r="A1057" s="83" t="str">
        <f t="shared" ca="1" si="281"/>
        <v>991.</v>
      </c>
      <c r="B1057" s="26">
        <v>2264</v>
      </c>
      <c r="C1057" s="40" t="s">
        <v>1664</v>
      </c>
      <c r="D1057" s="26">
        <v>1984</v>
      </c>
      <c r="E1057" s="83" t="s">
        <v>2957</v>
      </c>
      <c r="F1057" s="83" t="s">
        <v>2959</v>
      </c>
      <c r="G1057" s="26">
        <v>3</v>
      </c>
      <c r="H1057" s="26">
        <v>3</v>
      </c>
      <c r="I1057" s="178">
        <v>1266.2</v>
      </c>
      <c r="J1057" s="178">
        <v>1143.5</v>
      </c>
      <c r="K1057" s="178">
        <v>1143.5</v>
      </c>
      <c r="L1057" s="26">
        <v>62</v>
      </c>
      <c r="M1057" s="176">
        <f t="shared" si="288"/>
        <v>3202252</v>
      </c>
      <c r="N1057" s="178"/>
      <c r="O1057" s="178"/>
      <c r="P1057" s="178"/>
      <c r="Q1057" s="176">
        <f t="shared" si="289"/>
        <v>3202252</v>
      </c>
      <c r="R1057" s="178">
        <v>1059864</v>
      </c>
      <c r="S1057" s="26"/>
      <c r="T1057" s="178"/>
      <c r="U1057" s="178">
        <v>604</v>
      </c>
      <c r="V1057" s="178">
        <f>U1057*3547</f>
        <v>2142388</v>
      </c>
      <c r="W1057" s="178"/>
      <c r="X1057" s="178"/>
      <c r="Y1057" s="178"/>
      <c r="Z1057" s="178"/>
      <c r="AA1057" s="178"/>
      <c r="AB1057" s="178"/>
      <c r="AC1057" s="178"/>
      <c r="AD1057" s="178"/>
      <c r="AE1057" s="178"/>
      <c r="AF1057" s="178"/>
      <c r="AG1057" s="317">
        <v>2025</v>
      </c>
      <c r="AH1057" s="158"/>
      <c r="AI1057" s="175"/>
      <c r="AJ1057" s="162"/>
      <c r="AK1057" s="15">
        <f t="shared" ca="1" si="290"/>
        <v>991</v>
      </c>
      <c r="AL1057" s="15" t="s">
        <v>155</v>
      </c>
      <c r="AM1057" s="15" t="str">
        <f t="shared" ca="1" si="268"/>
        <v>991.</v>
      </c>
      <c r="AN1057" s="179"/>
      <c r="AO1057" s="16"/>
      <c r="AP1057" s="16"/>
    </row>
    <row r="1058" spans="1:42" ht="22.5" hidden="1" customHeight="1" x14ac:dyDescent="0.25">
      <c r="A1058" s="83" t="str">
        <f t="shared" ca="1" si="281"/>
        <v>992.</v>
      </c>
      <c r="B1058" s="26">
        <v>2265</v>
      </c>
      <c r="C1058" s="40" t="s">
        <v>502</v>
      </c>
      <c r="D1058" s="26">
        <v>1983</v>
      </c>
      <c r="E1058" s="83" t="s">
        <v>2957</v>
      </c>
      <c r="F1058" s="83" t="s">
        <v>2959</v>
      </c>
      <c r="G1058" s="26">
        <v>3</v>
      </c>
      <c r="H1058" s="26">
        <v>2</v>
      </c>
      <c r="I1058" s="178">
        <v>1302.8</v>
      </c>
      <c r="J1058" s="176">
        <v>1180.0999999999999</v>
      </c>
      <c r="K1058" s="178">
        <v>1180.0999999999999</v>
      </c>
      <c r="L1058" s="26">
        <v>53</v>
      </c>
      <c r="M1058" s="178">
        <f t="shared" si="288"/>
        <v>1059864</v>
      </c>
      <c r="N1058" s="178"/>
      <c r="O1058" s="178"/>
      <c r="P1058" s="178"/>
      <c r="Q1058" s="176">
        <f t="shared" si="289"/>
        <v>1059864</v>
      </c>
      <c r="R1058" s="178">
        <v>1059864</v>
      </c>
      <c r="S1058" s="26"/>
      <c r="T1058" s="178"/>
      <c r="U1058" s="178"/>
      <c r="V1058" s="178"/>
      <c r="W1058" s="178"/>
      <c r="X1058" s="178"/>
      <c r="Y1058" s="178"/>
      <c r="Z1058" s="178"/>
      <c r="AA1058" s="178"/>
      <c r="AB1058" s="178"/>
      <c r="AC1058" s="178"/>
      <c r="AD1058" s="178"/>
      <c r="AE1058" s="178"/>
      <c r="AF1058" s="178"/>
      <c r="AG1058" s="317">
        <v>2025</v>
      </c>
      <c r="AH1058" s="158"/>
      <c r="AI1058" s="175"/>
      <c r="AJ1058" s="162"/>
      <c r="AK1058" s="15">
        <f t="shared" ca="1" si="290"/>
        <v>992</v>
      </c>
      <c r="AL1058" s="15" t="s">
        <v>155</v>
      </c>
      <c r="AM1058" s="15" t="str">
        <f t="shared" ref="AM1058:AM1120" ca="1" si="291">CONCATENATE(AK1058,AL1058)</f>
        <v>992.</v>
      </c>
      <c r="AN1058" s="179"/>
      <c r="AO1058" s="15"/>
      <c r="AP1058" s="16"/>
    </row>
    <row r="1059" spans="1:42" ht="22.5" hidden="1" customHeight="1" x14ac:dyDescent="0.25">
      <c r="A1059" s="83" t="str">
        <f t="shared" ca="1" si="281"/>
        <v>993.</v>
      </c>
      <c r="B1059" s="26">
        <v>1923</v>
      </c>
      <c r="C1059" s="40" t="s">
        <v>455</v>
      </c>
      <c r="D1059" s="26">
        <v>1976</v>
      </c>
      <c r="E1059" s="83" t="s">
        <v>2957</v>
      </c>
      <c r="F1059" s="83" t="s">
        <v>2959</v>
      </c>
      <c r="G1059" s="26">
        <v>2</v>
      </c>
      <c r="H1059" s="26">
        <v>1</v>
      </c>
      <c r="I1059" s="178">
        <v>369.4</v>
      </c>
      <c r="J1059" s="176">
        <v>252.1</v>
      </c>
      <c r="K1059" s="178">
        <v>252.1</v>
      </c>
      <c r="L1059" s="26">
        <v>26</v>
      </c>
      <c r="M1059" s="178">
        <f t="shared" si="282"/>
        <v>74308</v>
      </c>
      <c r="N1059" s="178"/>
      <c r="O1059" s="178"/>
      <c r="P1059" s="178"/>
      <c r="Q1059" s="176">
        <f t="shared" si="283"/>
        <v>74308</v>
      </c>
      <c r="R1059" s="178">
        <v>74308</v>
      </c>
      <c r="S1059" s="26"/>
      <c r="T1059" s="178"/>
      <c r="U1059" s="178"/>
      <c r="V1059" s="178"/>
      <c r="W1059" s="178"/>
      <c r="X1059" s="178"/>
      <c r="Y1059" s="178"/>
      <c r="Z1059" s="178"/>
      <c r="AA1059" s="178"/>
      <c r="AB1059" s="178"/>
      <c r="AC1059" s="178"/>
      <c r="AD1059" s="178"/>
      <c r="AE1059" s="178"/>
      <c r="AF1059" s="178"/>
      <c r="AG1059" s="317">
        <v>2025</v>
      </c>
      <c r="AH1059" s="158"/>
      <c r="AI1059" s="175"/>
      <c r="AJ1059" s="162"/>
      <c r="AK1059" s="15">
        <f t="shared" ca="1" si="290"/>
        <v>993</v>
      </c>
      <c r="AL1059" s="15" t="s">
        <v>155</v>
      </c>
      <c r="AM1059" s="15" t="str">
        <f t="shared" ca="1" si="291"/>
        <v>993.</v>
      </c>
      <c r="AN1059" s="179"/>
      <c r="AO1059" s="15"/>
      <c r="AP1059" s="16"/>
    </row>
    <row r="1060" spans="1:42" ht="22.5" hidden="1" customHeight="1" x14ac:dyDescent="0.25">
      <c r="A1060" s="83" t="str">
        <f t="shared" ca="1" si="281"/>
        <v>994.</v>
      </c>
      <c r="B1060" s="26">
        <v>2123</v>
      </c>
      <c r="C1060" s="42" t="s">
        <v>438</v>
      </c>
      <c r="D1060" s="26">
        <v>1971</v>
      </c>
      <c r="E1060" s="135" t="s">
        <v>2957</v>
      </c>
      <c r="F1060" s="83" t="s">
        <v>2959</v>
      </c>
      <c r="G1060" s="32">
        <v>2</v>
      </c>
      <c r="H1060" s="32">
        <v>2</v>
      </c>
      <c r="I1060" s="176">
        <v>556.5</v>
      </c>
      <c r="J1060" s="176">
        <v>509.8</v>
      </c>
      <c r="K1060" s="176">
        <v>509.8</v>
      </c>
      <c r="L1060" s="32">
        <v>25</v>
      </c>
      <c r="M1060" s="176">
        <f t="shared" si="282"/>
        <v>3082560</v>
      </c>
      <c r="N1060" s="176"/>
      <c r="O1060" s="176"/>
      <c r="P1060" s="176"/>
      <c r="Q1060" s="176">
        <f t="shared" si="283"/>
        <v>3082560</v>
      </c>
      <c r="R1060" s="176">
        <f>1498770+1583790</f>
        <v>3082560</v>
      </c>
      <c r="S1060" s="32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317">
        <v>2025</v>
      </c>
      <c r="AH1060" s="158"/>
      <c r="AI1060" s="175"/>
      <c r="AJ1060" s="162"/>
      <c r="AK1060" s="15">
        <f t="shared" ca="1" si="290"/>
        <v>994</v>
      </c>
      <c r="AL1060" s="15" t="s">
        <v>155</v>
      </c>
      <c r="AM1060" s="15" t="str">
        <f t="shared" ca="1" si="291"/>
        <v>994.</v>
      </c>
      <c r="AN1060" s="179"/>
      <c r="AO1060" s="16"/>
      <c r="AP1060" s="16"/>
    </row>
    <row r="1061" spans="1:42" ht="22.5" hidden="1" customHeight="1" x14ac:dyDescent="0.25">
      <c r="A1061" s="83" t="str">
        <f t="shared" ca="1" si="281"/>
        <v>995.</v>
      </c>
      <c r="B1061" s="26">
        <v>2125</v>
      </c>
      <c r="C1061" s="42" t="s">
        <v>439</v>
      </c>
      <c r="D1061" s="26">
        <v>1977</v>
      </c>
      <c r="E1061" s="135" t="s">
        <v>2957</v>
      </c>
      <c r="F1061" s="135" t="s">
        <v>2958</v>
      </c>
      <c r="G1061" s="32">
        <v>2</v>
      </c>
      <c r="H1061" s="32">
        <v>2</v>
      </c>
      <c r="I1061" s="176">
        <v>693.8</v>
      </c>
      <c r="J1061" s="176">
        <v>634.5</v>
      </c>
      <c r="K1061" s="176">
        <v>634.5</v>
      </c>
      <c r="L1061" s="32">
        <v>31</v>
      </c>
      <c r="M1061" s="176">
        <f t="shared" si="282"/>
        <v>1175941</v>
      </c>
      <c r="N1061" s="176"/>
      <c r="O1061" s="176"/>
      <c r="P1061" s="176"/>
      <c r="Q1061" s="176">
        <f t="shared" si="283"/>
        <v>1175941</v>
      </c>
      <c r="R1061" s="176">
        <f>271128+904813</f>
        <v>1175941</v>
      </c>
      <c r="S1061" s="32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317">
        <v>2025</v>
      </c>
      <c r="AH1061" s="158"/>
      <c r="AI1061" s="175"/>
      <c r="AJ1061" s="162"/>
      <c r="AK1061" s="15">
        <f t="shared" ca="1" si="290"/>
        <v>995</v>
      </c>
      <c r="AL1061" s="15" t="s">
        <v>155</v>
      </c>
      <c r="AM1061" s="15" t="str">
        <f t="shared" ca="1" si="291"/>
        <v>995.</v>
      </c>
      <c r="AN1061" s="179"/>
      <c r="AO1061" s="16"/>
      <c r="AP1061" s="16"/>
    </row>
    <row r="1062" spans="1:42" ht="22.5" hidden="1" customHeight="1" x14ac:dyDescent="0.25">
      <c r="A1062" s="83" t="str">
        <f t="shared" ca="1" si="281"/>
        <v>996.</v>
      </c>
      <c r="B1062" s="26">
        <v>2176</v>
      </c>
      <c r="C1062" s="42" t="s">
        <v>417</v>
      </c>
      <c r="D1062" s="26">
        <v>1955</v>
      </c>
      <c r="E1062" s="135" t="s">
        <v>2957</v>
      </c>
      <c r="F1062" s="83" t="s">
        <v>2959</v>
      </c>
      <c r="G1062" s="32">
        <v>2</v>
      </c>
      <c r="H1062" s="32">
        <v>2</v>
      </c>
      <c r="I1062" s="176">
        <v>902.2</v>
      </c>
      <c r="J1062" s="176">
        <v>832.5</v>
      </c>
      <c r="K1062" s="176">
        <v>832.5</v>
      </c>
      <c r="L1062" s="32">
        <v>25</v>
      </c>
      <c r="M1062" s="176">
        <f t="shared" si="282"/>
        <v>2440254.9</v>
      </c>
      <c r="N1062" s="176"/>
      <c r="O1062" s="176"/>
      <c r="P1062" s="176"/>
      <c r="Q1062" s="176">
        <f t="shared" si="283"/>
        <v>2440254.9</v>
      </c>
      <c r="R1062" s="176">
        <v>2440254.9</v>
      </c>
      <c r="S1062" s="32"/>
      <c r="T1062" s="176"/>
      <c r="U1062" s="176"/>
      <c r="V1062" s="178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317">
        <v>2025</v>
      </c>
      <c r="AH1062" s="158"/>
      <c r="AI1062" s="175"/>
      <c r="AJ1062" s="162"/>
      <c r="AK1062" s="15">
        <f t="shared" ca="1" si="290"/>
        <v>996</v>
      </c>
      <c r="AL1062" s="15" t="s">
        <v>155</v>
      </c>
      <c r="AM1062" s="15" t="str">
        <f t="shared" ca="1" si="291"/>
        <v>996.</v>
      </c>
      <c r="AN1062" s="179"/>
      <c r="AO1062" s="16"/>
      <c r="AP1062" s="16"/>
    </row>
    <row r="1063" spans="1:42" ht="22.5" hidden="1" customHeight="1" x14ac:dyDescent="0.25">
      <c r="A1063" s="83" t="str">
        <f t="shared" ca="1" si="281"/>
        <v>997.</v>
      </c>
      <c r="B1063" s="26">
        <v>2195</v>
      </c>
      <c r="C1063" s="40" t="s">
        <v>477</v>
      </c>
      <c r="D1063" s="26">
        <v>1951</v>
      </c>
      <c r="E1063" s="83" t="s">
        <v>2957</v>
      </c>
      <c r="F1063" s="83" t="s">
        <v>2959</v>
      </c>
      <c r="G1063" s="26">
        <v>2</v>
      </c>
      <c r="H1063" s="26">
        <v>2</v>
      </c>
      <c r="I1063" s="178">
        <v>591.70000000000005</v>
      </c>
      <c r="J1063" s="176">
        <v>529.5</v>
      </c>
      <c r="K1063" s="178">
        <v>529.5</v>
      </c>
      <c r="L1063" s="26">
        <v>26</v>
      </c>
      <c r="M1063" s="178">
        <f t="shared" si="282"/>
        <v>500150</v>
      </c>
      <c r="N1063" s="178"/>
      <c r="O1063" s="178"/>
      <c r="P1063" s="178"/>
      <c r="Q1063" s="176">
        <f t="shared" si="283"/>
        <v>500150</v>
      </c>
      <c r="R1063" s="178">
        <v>500150</v>
      </c>
      <c r="S1063" s="26"/>
      <c r="T1063" s="178"/>
      <c r="U1063" s="178"/>
      <c r="V1063" s="178"/>
      <c r="W1063" s="178"/>
      <c r="X1063" s="178"/>
      <c r="Y1063" s="178"/>
      <c r="Z1063" s="178"/>
      <c r="AA1063" s="178"/>
      <c r="AB1063" s="178"/>
      <c r="AC1063" s="178"/>
      <c r="AD1063" s="178"/>
      <c r="AE1063" s="178"/>
      <c r="AF1063" s="178"/>
      <c r="AG1063" s="317">
        <v>2025</v>
      </c>
      <c r="AH1063" s="158"/>
      <c r="AI1063" s="175"/>
      <c r="AJ1063" s="162"/>
      <c r="AK1063" s="15">
        <f t="shared" ca="1" si="290"/>
        <v>997</v>
      </c>
      <c r="AL1063" s="15" t="s">
        <v>155</v>
      </c>
      <c r="AM1063" s="15" t="str">
        <f t="shared" ca="1" si="291"/>
        <v>997.</v>
      </c>
      <c r="AN1063" s="179"/>
      <c r="AO1063" s="15"/>
      <c r="AP1063" s="16"/>
    </row>
    <row r="1064" spans="1:42" ht="22.5" hidden="1" customHeight="1" x14ac:dyDescent="0.25">
      <c r="A1064" s="83" t="str">
        <f t="shared" ca="1" si="281"/>
        <v>998.</v>
      </c>
      <c r="B1064" s="26">
        <v>2072</v>
      </c>
      <c r="C1064" s="40" t="s">
        <v>1857</v>
      </c>
      <c r="D1064" s="26">
        <v>1968</v>
      </c>
      <c r="E1064" s="135" t="s">
        <v>2957</v>
      </c>
      <c r="F1064" s="83" t="s">
        <v>2959</v>
      </c>
      <c r="G1064" s="32">
        <v>2</v>
      </c>
      <c r="H1064" s="32">
        <v>2</v>
      </c>
      <c r="I1064" s="176">
        <v>692.4</v>
      </c>
      <c r="J1064" s="176">
        <v>633.20000000000005</v>
      </c>
      <c r="K1064" s="176">
        <v>633.20000000000005</v>
      </c>
      <c r="L1064" s="32">
        <v>36</v>
      </c>
      <c r="M1064" s="178">
        <f>R1064+T1064+V1064+X1064+Z1064+AB1064+AE1064+AF1064</f>
        <v>1610338</v>
      </c>
      <c r="N1064" s="178"/>
      <c r="O1064" s="178"/>
      <c r="P1064" s="178"/>
      <c r="Q1064" s="176">
        <f>M1064</f>
        <v>1610338</v>
      </c>
      <c r="R1064" s="178"/>
      <c r="S1064" s="26"/>
      <c r="T1064" s="178"/>
      <c r="U1064" s="178">
        <v>454</v>
      </c>
      <c r="V1064" s="178">
        <f>U1064*3547</f>
        <v>1610338</v>
      </c>
      <c r="W1064" s="178"/>
      <c r="X1064" s="178"/>
      <c r="Y1064" s="178"/>
      <c r="Z1064" s="178"/>
      <c r="AA1064" s="178"/>
      <c r="AB1064" s="178"/>
      <c r="AC1064" s="178"/>
      <c r="AD1064" s="178"/>
      <c r="AE1064" s="178"/>
      <c r="AF1064" s="178"/>
      <c r="AG1064" s="317">
        <v>2025</v>
      </c>
      <c r="AH1064" s="158"/>
      <c r="AI1064" s="175"/>
      <c r="AJ1064" s="162"/>
      <c r="AK1064" s="15">
        <f t="shared" ca="1" si="290"/>
        <v>998</v>
      </c>
      <c r="AL1064" s="15" t="s">
        <v>155</v>
      </c>
      <c r="AM1064" s="15" t="str">
        <f t="shared" ca="1" si="291"/>
        <v>998.</v>
      </c>
      <c r="AN1064" s="179"/>
      <c r="AO1064" s="16"/>
      <c r="AP1064" s="16"/>
    </row>
    <row r="1065" spans="1:42" ht="22.5" hidden="1" customHeight="1" x14ac:dyDescent="0.25">
      <c r="A1065" s="83" t="str">
        <f t="shared" ca="1" si="281"/>
        <v>999.</v>
      </c>
      <c r="B1065" s="26">
        <v>2180</v>
      </c>
      <c r="C1065" s="40" t="s">
        <v>1653</v>
      </c>
      <c r="D1065" s="26">
        <v>1989</v>
      </c>
      <c r="E1065" s="83" t="s">
        <v>2957</v>
      </c>
      <c r="F1065" s="83" t="s">
        <v>2959</v>
      </c>
      <c r="G1065" s="26">
        <v>3</v>
      </c>
      <c r="H1065" s="26">
        <v>2</v>
      </c>
      <c r="I1065" s="178">
        <v>1429.6</v>
      </c>
      <c r="J1065" s="178">
        <v>1317.6</v>
      </c>
      <c r="K1065" s="178">
        <v>1318.9</v>
      </c>
      <c r="L1065" s="26">
        <v>51</v>
      </c>
      <c r="M1065" s="176">
        <f>R1065+T1065+V1065+X1065+Z1065+AB1065+AE1065+AF1065</f>
        <v>7411408</v>
      </c>
      <c r="N1065" s="176"/>
      <c r="O1065" s="176"/>
      <c r="P1065" s="176"/>
      <c r="Q1065" s="176">
        <f>M1065</f>
        <v>7411408</v>
      </c>
      <c r="R1065" s="176">
        <v>971720</v>
      </c>
      <c r="S1065" s="32"/>
      <c r="T1065" s="176"/>
      <c r="U1065" s="178">
        <v>856</v>
      </c>
      <c r="V1065" s="178">
        <f>U1065*7523</f>
        <v>6439688</v>
      </c>
      <c r="W1065" s="176"/>
      <c r="X1065" s="176"/>
      <c r="Y1065" s="176"/>
      <c r="Z1065" s="176"/>
      <c r="AA1065" s="176"/>
      <c r="AB1065" s="176"/>
      <c r="AC1065" s="316"/>
      <c r="AD1065" s="316"/>
      <c r="AE1065" s="176"/>
      <c r="AF1065" s="176"/>
      <c r="AG1065" s="317">
        <v>2025</v>
      </c>
      <c r="AH1065" s="158"/>
      <c r="AI1065" s="175"/>
      <c r="AJ1065" s="162"/>
      <c r="AK1065" s="15">
        <f t="shared" ca="1" si="290"/>
        <v>999</v>
      </c>
      <c r="AL1065" s="15" t="s">
        <v>155</v>
      </c>
      <c r="AM1065" s="15" t="str">
        <f t="shared" ca="1" si="291"/>
        <v>999.</v>
      </c>
      <c r="AN1065" s="179"/>
      <c r="AO1065" s="16"/>
      <c r="AP1065" s="16"/>
    </row>
    <row r="1066" spans="1:42" ht="22.5" hidden="1" customHeight="1" x14ac:dyDescent="0.25">
      <c r="A1066" s="83" t="str">
        <f t="shared" ca="1" si="281"/>
        <v>1000.</v>
      </c>
      <c r="B1066" s="26">
        <v>1956</v>
      </c>
      <c r="C1066" s="40" t="s">
        <v>1598</v>
      </c>
      <c r="D1066" s="26">
        <v>1999</v>
      </c>
      <c r="E1066" s="83" t="s">
        <v>2957</v>
      </c>
      <c r="F1066" s="83" t="s">
        <v>2958</v>
      </c>
      <c r="G1066" s="26">
        <v>2</v>
      </c>
      <c r="H1066" s="26">
        <v>1</v>
      </c>
      <c r="I1066" s="178">
        <v>722.5</v>
      </c>
      <c r="J1066" s="178">
        <v>686.3</v>
      </c>
      <c r="K1066" s="178">
        <v>686.3</v>
      </c>
      <c r="L1066" s="26">
        <v>29</v>
      </c>
      <c r="M1066" s="176">
        <f t="shared" ref="M1066:M1077" si="292">R1066+T1066+V1066+X1066+Z1066+AB1066+AE1066+AF1066</f>
        <v>1121302</v>
      </c>
      <c r="N1066" s="178"/>
      <c r="O1066" s="178"/>
      <c r="P1066" s="178"/>
      <c r="Q1066" s="176">
        <f t="shared" ref="Q1066:Q1077" si="293">M1066</f>
        <v>1121302</v>
      </c>
      <c r="R1066" s="178">
        <v>1121302</v>
      </c>
      <c r="S1066" s="26"/>
      <c r="T1066" s="178"/>
      <c r="U1066" s="178"/>
      <c r="V1066" s="178"/>
      <c r="W1066" s="178"/>
      <c r="X1066" s="178"/>
      <c r="Y1066" s="178"/>
      <c r="Z1066" s="178"/>
      <c r="AA1066" s="178"/>
      <c r="AB1066" s="178"/>
      <c r="AC1066" s="178"/>
      <c r="AD1066" s="178"/>
      <c r="AE1066" s="178"/>
      <c r="AF1066" s="178"/>
      <c r="AG1066" s="317">
        <v>2025</v>
      </c>
      <c r="AH1066" s="158"/>
      <c r="AI1066" s="175"/>
      <c r="AJ1066" s="162"/>
      <c r="AK1066" s="15">
        <f t="shared" ca="1" si="290"/>
        <v>1000</v>
      </c>
      <c r="AL1066" s="15" t="s">
        <v>155</v>
      </c>
      <c r="AM1066" s="15" t="str">
        <f t="shared" ca="1" si="291"/>
        <v>1000.</v>
      </c>
      <c r="AN1066" s="179"/>
      <c r="AO1066" s="16"/>
      <c r="AP1066" s="16"/>
    </row>
    <row r="1067" spans="1:42" ht="22.5" hidden="1" customHeight="1" x14ac:dyDescent="0.25">
      <c r="A1067" s="83" t="str">
        <f t="shared" ca="1" si="281"/>
        <v>1001.</v>
      </c>
      <c r="B1067" s="26">
        <v>1957</v>
      </c>
      <c r="C1067" s="40" t="s">
        <v>1599</v>
      </c>
      <c r="D1067" s="26">
        <v>1999</v>
      </c>
      <c r="E1067" s="83" t="s">
        <v>2957</v>
      </c>
      <c r="F1067" s="83" t="s">
        <v>2958</v>
      </c>
      <c r="G1067" s="26">
        <v>2</v>
      </c>
      <c r="H1067" s="26">
        <v>1</v>
      </c>
      <c r="I1067" s="178">
        <v>764.2</v>
      </c>
      <c r="J1067" s="178">
        <v>682.4</v>
      </c>
      <c r="K1067" s="178">
        <v>682.4</v>
      </c>
      <c r="L1067" s="26">
        <v>28</v>
      </c>
      <c r="M1067" s="176">
        <f t="shared" si="292"/>
        <v>1132404</v>
      </c>
      <c r="N1067" s="178"/>
      <c r="O1067" s="178"/>
      <c r="P1067" s="178"/>
      <c r="Q1067" s="176">
        <f t="shared" si="293"/>
        <v>1132404</v>
      </c>
      <c r="R1067" s="178">
        <v>1132404</v>
      </c>
      <c r="S1067" s="26"/>
      <c r="T1067" s="178"/>
      <c r="U1067" s="178"/>
      <c r="V1067" s="178"/>
      <c r="W1067" s="178"/>
      <c r="X1067" s="178"/>
      <c r="Y1067" s="178"/>
      <c r="Z1067" s="178"/>
      <c r="AA1067" s="178"/>
      <c r="AB1067" s="178"/>
      <c r="AC1067" s="178"/>
      <c r="AD1067" s="178"/>
      <c r="AE1067" s="178"/>
      <c r="AF1067" s="178"/>
      <c r="AG1067" s="317">
        <v>2025</v>
      </c>
      <c r="AH1067" s="158"/>
      <c r="AI1067" s="175"/>
      <c r="AJ1067" s="162"/>
      <c r="AK1067" s="15">
        <f t="shared" ca="1" si="290"/>
        <v>1001</v>
      </c>
      <c r="AL1067" s="15" t="s">
        <v>155</v>
      </c>
      <c r="AM1067" s="15" t="str">
        <f t="shared" ca="1" si="291"/>
        <v>1001.</v>
      </c>
      <c r="AN1067" s="179"/>
      <c r="AO1067" s="16"/>
      <c r="AP1067" s="16"/>
    </row>
    <row r="1068" spans="1:42" ht="22.5" hidden="1" customHeight="1" x14ac:dyDescent="0.25">
      <c r="A1068" s="83" t="str">
        <f t="shared" ca="1" si="281"/>
        <v>1002.</v>
      </c>
      <c r="B1068" s="26">
        <v>1885</v>
      </c>
      <c r="C1068" s="40" t="s">
        <v>1579</v>
      </c>
      <c r="D1068" s="26">
        <v>1977</v>
      </c>
      <c r="E1068" s="135" t="s">
        <v>2957</v>
      </c>
      <c r="F1068" s="135" t="s">
        <v>2958</v>
      </c>
      <c r="G1068" s="32">
        <v>5</v>
      </c>
      <c r="H1068" s="32">
        <v>6</v>
      </c>
      <c r="I1068" s="176">
        <v>4746.3</v>
      </c>
      <c r="J1068" s="176">
        <v>3228</v>
      </c>
      <c r="K1068" s="176">
        <v>3228</v>
      </c>
      <c r="L1068" s="32">
        <v>274</v>
      </c>
      <c r="M1068" s="176">
        <f t="shared" si="292"/>
        <v>277200</v>
      </c>
      <c r="N1068" s="178"/>
      <c r="O1068" s="178"/>
      <c r="P1068" s="178"/>
      <c r="Q1068" s="176">
        <f t="shared" si="293"/>
        <v>277200</v>
      </c>
      <c r="R1068" s="178">
        <v>277200</v>
      </c>
      <c r="S1068" s="26"/>
      <c r="T1068" s="178"/>
      <c r="U1068" s="178"/>
      <c r="V1068" s="178"/>
      <c r="W1068" s="178"/>
      <c r="X1068" s="178"/>
      <c r="Y1068" s="178"/>
      <c r="Z1068" s="178"/>
      <c r="AA1068" s="178"/>
      <c r="AB1068" s="178"/>
      <c r="AC1068" s="178"/>
      <c r="AD1068" s="178"/>
      <c r="AE1068" s="178"/>
      <c r="AF1068" s="178"/>
      <c r="AG1068" s="317">
        <v>2025</v>
      </c>
      <c r="AH1068" s="158"/>
      <c r="AI1068" s="175"/>
      <c r="AJ1068" s="162"/>
      <c r="AK1068" s="15">
        <f t="shared" ca="1" si="290"/>
        <v>1002</v>
      </c>
      <c r="AL1068" s="15" t="s">
        <v>155</v>
      </c>
      <c r="AM1068" s="15" t="str">
        <f t="shared" ca="1" si="291"/>
        <v>1002.</v>
      </c>
      <c r="AN1068" s="179"/>
      <c r="AO1068" s="16"/>
      <c r="AP1068" s="16"/>
    </row>
    <row r="1069" spans="1:42" ht="22.5" hidden="1" customHeight="1" x14ac:dyDescent="0.25">
      <c r="A1069" s="83" t="str">
        <f t="shared" ca="1" si="281"/>
        <v>1003.</v>
      </c>
      <c r="B1069" s="26">
        <v>1965</v>
      </c>
      <c r="C1069" s="42" t="s">
        <v>399</v>
      </c>
      <c r="D1069" s="26">
        <v>1977</v>
      </c>
      <c r="E1069" s="135" t="s">
        <v>2957</v>
      </c>
      <c r="F1069" s="135" t="s">
        <v>2958</v>
      </c>
      <c r="G1069" s="32">
        <v>5</v>
      </c>
      <c r="H1069" s="32">
        <v>4</v>
      </c>
      <c r="I1069" s="176">
        <v>3341.9</v>
      </c>
      <c r="J1069" s="176">
        <v>3341.9</v>
      </c>
      <c r="K1069" s="176">
        <v>3233</v>
      </c>
      <c r="L1069" s="32">
        <v>159</v>
      </c>
      <c r="M1069" s="176">
        <f t="shared" si="292"/>
        <v>881166</v>
      </c>
      <c r="N1069" s="176"/>
      <c r="O1069" s="176"/>
      <c r="P1069" s="176"/>
      <c r="Q1069" s="176">
        <f t="shared" si="293"/>
        <v>881166</v>
      </c>
      <c r="R1069" s="176">
        <v>881166</v>
      </c>
      <c r="S1069" s="32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317">
        <v>2025</v>
      </c>
      <c r="AH1069" s="158"/>
      <c r="AI1069" s="175"/>
      <c r="AJ1069" s="162"/>
      <c r="AK1069" s="15">
        <f t="shared" ca="1" si="290"/>
        <v>1003</v>
      </c>
      <c r="AL1069" s="15" t="s">
        <v>155</v>
      </c>
      <c r="AM1069" s="15" t="str">
        <f t="shared" ca="1" si="291"/>
        <v>1003.</v>
      </c>
      <c r="AN1069" s="179"/>
      <c r="AO1069" s="16"/>
      <c r="AP1069" s="16"/>
    </row>
    <row r="1070" spans="1:42" ht="22.5" hidden="1" customHeight="1" x14ac:dyDescent="0.25">
      <c r="A1070" s="83" t="str">
        <f t="shared" ca="1" si="281"/>
        <v>1004.</v>
      </c>
      <c r="B1070" s="26">
        <v>1963</v>
      </c>
      <c r="C1070" s="40" t="s">
        <v>1602</v>
      </c>
      <c r="D1070" s="26">
        <v>1981</v>
      </c>
      <c r="E1070" s="83" t="s">
        <v>2957</v>
      </c>
      <c r="F1070" s="83" t="s">
        <v>2958</v>
      </c>
      <c r="G1070" s="26">
        <v>5</v>
      </c>
      <c r="H1070" s="26">
        <v>4</v>
      </c>
      <c r="I1070" s="178">
        <v>2337.6</v>
      </c>
      <c r="J1070" s="178">
        <v>2096.8000000000002</v>
      </c>
      <c r="K1070" s="178">
        <v>2096.8000000000002</v>
      </c>
      <c r="L1070" s="26">
        <v>89</v>
      </c>
      <c r="M1070" s="176">
        <f t="shared" si="292"/>
        <v>665496</v>
      </c>
      <c r="N1070" s="176"/>
      <c r="O1070" s="176"/>
      <c r="P1070" s="176"/>
      <c r="Q1070" s="176">
        <f t="shared" si="293"/>
        <v>665496</v>
      </c>
      <c r="R1070" s="176">
        <v>665496</v>
      </c>
      <c r="S1070" s="32"/>
      <c r="T1070" s="176"/>
      <c r="U1070" s="178"/>
      <c r="V1070" s="178"/>
      <c r="W1070" s="176"/>
      <c r="X1070" s="176"/>
      <c r="Y1070" s="176"/>
      <c r="Z1070" s="176"/>
      <c r="AA1070" s="176"/>
      <c r="AB1070" s="176"/>
      <c r="AC1070" s="316"/>
      <c r="AD1070" s="316"/>
      <c r="AE1070" s="176"/>
      <c r="AF1070" s="176"/>
      <c r="AG1070" s="317">
        <v>2025</v>
      </c>
      <c r="AH1070" s="158"/>
      <c r="AI1070" s="175"/>
      <c r="AJ1070" s="162"/>
      <c r="AK1070" s="15">
        <f t="shared" ca="1" si="290"/>
        <v>1004</v>
      </c>
      <c r="AL1070" s="15" t="s">
        <v>155</v>
      </c>
      <c r="AM1070" s="15" t="str">
        <f t="shared" ca="1" si="291"/>
        <v>1004.</v>
      </c>
      <c r="AN1070" s="179"/>
      <c r="AO1070" s="16"/>
      <c r="AP1070" s="16"/>
    </row>
    <row r="1071" spans="1:42" ht="22.5" hidden="1" customHeight="1" x14ac:dyDescent="0.25">
      <c r="A1071" s="83" t="str">
        <f t="shared" ca="1" si="281"/>
        <v>1005.</v>
      </c>
      <c r="B1071" s="26">
        <v>2067</v>
      </c>
      <c r="C1071" s="42" t="s">
        <v>430</v>
      </c>
      <c r="D1071" s="26">
        <v>1981</v>
      </c>
      <c r="E1071" s="135" t="s">
        <v>2957</v>
      </c>
      <c r="F1071" s="83" t="s">
        <v>2959</v>
      </c>
      <c r="G1071" s="32">
        <v>3</v>
      </c>
      <c r="H1071" s="32">
        <v>2</v>
      </c>
      <c r="I1071" s="176">
        <v>1169.3</v>
      </c>
      <c r="J1071" s="176">
        <v>1078.2</v>
      </c>
      <c r="K1071" s="176">
        <v>1078.2</v>
      </c>
      <c r="L1071" s="32">
        <v>59</v>
      </c>
      <c r="M1071" s="176">
        <f t="shared" si="292"/>
        <v>346612.5</v>
      </c>
      <c r="N1071" s="176"/>
      <c r="O1071" s="176"/>
      <c r="P1071" s="176"/>
      <c r="Q1071" s="176">
        <f t="shared" si="293"/>
        <v>346612.5</v>
      </c>
      <c r="R1071" s="176">
        <v>346612.5</v>
      </c>
      <c r="S1071" s="32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317">
        <v>2025</v>
      </c>
      <c r="AH1071" s="158"/>
      <c r="AI1071" s="175"/>
      <c r="AJ1071" s="162"/>
      <c r="AK1071" s="15">
        <f t="shared" ca="1" si="290"/>
        <v>1005</v>
      </c>
      <c r="AL1071" s="15" t="s">
        <v>155</v>
      </c>
      <c r="AM1071" s="15" t="str">
        <f t="shared" ca="1" si="291"/>
        <v>1005.</v>
      </c>
      <c r="AN1071" s="179"/>
      <c r="AO1071" s="16"/>
      <c r="AP1071" s="16"/>
    </row>
    <row r="1072" spans="1:42" ht="22.5" hidden="1" customHeight="1" x14ac:dyDescent="0.25">
      <c r="A1072" s="83" t="str">
        <f t="shared" ca="1" si="281"/>
        <v>1006.</v>
      </c>
      <c r="B1072" s="26">
        <v>1951</v>
      </c>
      <c r="C1072" s="42" t="s">
        <v>394</v>
      </c>
      <c r="D1072" s="26">
        <v>1978</v>
      </c>
      <c r="E1072" s="135" t="s">
        <v>2957</v>
      </c>
      <c r="F1072" s="83" t="s">
        <v>2959</v>
      </c>
      <c r="G1072" s="32">
        <v>1</v>
      </c>
      <c r="H1072" s="32">
        <v>1</v>
      </c>
      <c r="I1072" s="176">
        <v>995.8</v>
      </c>
      <c r="J1072" s="176">
        <v>915.1</v>
      </c>
      <c r="K1072" s="176">
        <v>915.1</v>
      </c>
      <c r="L1072" s="32">
        <v>51</v>
      </c>
      <c r="M1072" s="176">
        <f t="shared" si="292"/>
        <v>494800</v>
      </c>
      <c r="N1072" s="176"/>
      <c r="O1072" s="176"/>
      <c r="P1072" s="176"/>
      <c r="Q1072" s="176">
        <f t="shared" si="293"/>
        <v>494800</v>
      </c>
      <c r="R1072" s="176">
        <v>494800</v>
      </c>
      <c r="S1072" s="32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317">
        <v>2025</v>
      </c>
      <c r="AH1072" s="158"/>
      <c r="AI1072" s="175"/>
      <c r="AJ1072" s="162"/>
      <c r="AK1072" s="15">
        <f t="shared" ca="1" si="290"/>
        <v>1006</v>
      </c>
      <c r="AL1072" s="15" t="s">
        <v>155</v>
      </c>
      <c r="AM1072" s="15" t="str">
        <f t="shared" ca="1" si="291"/>
        <v>1006.</v>
      </c>
      <c r="AN1072" s="179"/>
      <c r="AO1072" s="16"/>
      <c r="AP1072" s="16"/>
    </row>
    <row r="1073" spans="1:44" ht="22.5" hidden="1" customHeight="1" x14ac:dyDescent="0.25">
      <c r="A1073" s="83" t="str">
        <f t="shared" ca="1" si="281"/>
        <v>1007.</v>
      </c>
      <c r="B1073" s="26">
        <v>2061</v>
      </c>
      <c r="C1073" s="39" t="s">
        <v>1147</v>
      </c>
      <c r="D1073" s="26">
        <v>1982</v>
      </c>
      <c r="E1073" s="83" t="s">
        <v>2957</v>
      </c>
      <c r="F1073" s="83" t="s">
        <v>2959</v>
      </c>
      <c r="G1073" s="26">
        <v>3</v>
      </c>
      <c r="H1073" s="26">
        <v>2</v>
      </c>
      <c r="I1073" s="178">
        <v>1051.4000000000001</v>
      </c>
      <c r="J1073" s="176">
        <v>925.9</v>
      </c>
      <c r="K1073" s="178">
        <v>925.9</v>
      </c>
      <c r="L1073" s="26">
        <v>40</v>
      </c>
      <c r="M1073" s="178">
        <f t="shared" si="292"/>
        <v>357396</v>
      </c>
      <c r="N1073" s="178"/>
      <c r="O1073" s="178"/>
      <c r="P1073" s="178"/>
      <c r="Q1073" s="176">
        <f t="shared" si="293"/>
        <v>357396</v>
      </c>
      <c r="R1073" s="178">
        <v>357396</v>
      </c>
      <c r="S1073" s="26"/>
      <c r="T1073" s="178"/>
      <c r="U1073" s="178"/>
      <c r="V1073" s="178"/>
      <c r="W1073" s="178"/>
      <c r="X1073" s="178"/>
      <c r="Y1073" s="178"/>
      <c r="Z1073" s="178"/>
      <c r="AA1073" s="178"/>
      <c r="AB1073" s="178"/>
      <c r="AC1073" s="178"/>
      <c r="AD1073" s="178"/>
      <c r="AE1073" s="178"/>
      <c r="AF1073" s="176"/>
      <c r="AG1073" s="317">
        <v>2025</v>
      </c>
      <c r="AH1073" s="158"/>
      <c r="AI1073" s="175"/>
      <c r="AJ1073" s="162"/>
      <c r="AK1073" s="15">
        <f t="shared" ca="1" si="290"/>
        <v>1007</v>
      </c>
      <c r="AL1073" s="15" t="s">
        <v>155</v>
      </c>
      <c r="AM1073" s="15" t="str">
        <f t="shared" ca="1" si="291"/>
        <v>1007.</v>
      </c>
      <c r="AN1073" s="179"/>
      <c r="AO1073" s="16"/>
      <c r="AP1073" s="16"/>
    </row>
    <row r="1074" spans="1:44" ht="22.5" hidden="1" customHeight="1" x14ac:dyDescent="0.25">
      <c r="A1074" s="83" t="str">
        <f t="shared" ca="1" si="281"/>
        <v>1008.</v>
      </c>
      <c r="B1074" s="26">
        <v>1897</v>
      </c>
      <c r="C1074" s="40" t="s">
        <v>1581</v>
      </c>
      <c r="D1074" s="26">
        <v>1984</v>
      </c>
      <c r="E1074" s="83" t="s">
        <v>2957</v>
      </c>
      <c r="F1074" s="83" t="s">
        <v>2958</v>
      </c>
      <c r="G1074" s="26">
        <v>3</v>
      </c>
      <c r="H1074" s="26">
        <v>2</v>
      </c>
      <c r="I1074" s="178">
        <v>1291.5999999999999</v>
      </c>
      <c r="J1074" s="178">
        <v>763.9</v>
      </c>
      <c r="K1074" s="178">
        <v>763.9</v>
      </c>
      <c r="L1074" s="26">
        <v>24</v>
      </c>
      <c r="M1074" s="176">
        <f t="shared" si="292"/>
        <v>277200</v>
      </c>
      <c r="N1074" s="176"/>
      <c r="O1074" s="176"/>
      <c r="P1074" s="176"/>
      <c r="Q1074" s="176">
        <f t="shared" si="293"/>
        <v>277200</v>
      </c>
      <c r="R1074" s="176">
        <v>277200</v>
      </c>
      <c r="S1074" s="32"/>
      <c r="T1074" s="176"/>
      <c r="U1074" s="178"/>
      <c r="V1074" s="178"/>
      <c r="W1074" s="176"/>
      <c r="X1074" s="176"/>
      <c r="Y1074" s="176"/>
      <c r="Z1074" s="176"/>
      <c r="AA1074" s="176"/>
      <c r="AB1074" s="176"/>
      <c r="AC1074" s="316"/>
      <c r="AD1074" s="316"/>
      <c r="AE1074" s="176"/>
      <c r="AF1074" s="176"/>
      <c r="AG1074" s="317">
        <v>2025</v>
      </c>
      <c r="AH1074" s="158"/>
      <c r="AI1074" s="175"/>
      <c r="AJ1074" s="162"/>
      <c r="AK1074" s="15">
        <f t="shared" ca="1" si="290"/>
        <v>1008</v>
      </c>
      <c r="AL1074" s="15" t="s">
        <v>155</v>
      </c>
      <c r="AM1074" s="15" t="str">
        <f t="shared" ca="1" si="291"/>
        <v>1008.</v>
      </c>
      <c r="AN1074" s="179"/>
      <c r="AO1074" s="16"/>
      <c r="AP1074" s="16"/>
    </row>
    <row r="1075" spans="1:44" ht="22.5" hidden="1" customHeight="1" x14ac:dyDescent="0.25">
      <c r="A1075" s="83" t="str">
        <f t="shared" ca="1" si="281"/>
        <v>1009.</v>
      </c>
      <c r="B1075" s="26">
        <v>1988</v>
      </c>
      <c r="C1075" s="42" t="s">
        <v>404</v>
      </c>
      <c r="D1075" s="26">
        <v>1979</v>
      </c>
      <c r="E1075" s="135" t="s">
        <v>2957</v>
      </c>
      <c r="F1075" s="135" t="s">
        <v>2958</v>
      </c>
      <c r="G1075" s="32">
        <v>5</v>
      </c>
      <c r="H1075" s="32">
        <v>4</v>
      </c>
      <c r="I1075" s="176">
        <v>3450</v>
      </c>
      <c r="J1075" s="176">
        <v>3355.2</v>
      </c>
      <c r="K1075" s="176">
        <v>3120.1</v>
      </c>
      <c r="L1075" s="32">
        <v>175</v>
      </c>
      <c r="M1075" s="176">
        <f t="shared" si="292"/>
        <v>1879410</v>
      </c>
      <c r="N1075" s="176"/>
      <c r="O1075" s="176"/>
      <c r="P1075" s="176"/>
      <c r="Q1075" s="176">
        <f t="shared" si="293"/>
        <v>1879410</v>
      </c>
      <c r="R1075" s="176">
        <v>1879410</v>
      </c>
      <c r="S1075" s="32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317">
        <v>2025</v>
      </c>
      <c r="AH1075" s="158"/>
      <c r="AI1075" s="175"/>
      <c r="AJ1075" s="162"/>
      <c r="AK1075" s="15">
        <f t="shared" ca="1" si="290"/>
        <v>1009</v>
      </c>
      <c r="AL1075" s="15" t="s">
        <v>155</v>
      </c>
      <c r="AM1075" s="15" t="str">
        <f t="shared" ca="1" si="291"/>
        <v>1009.</v>
      </c>
      <c r="AN1075" s="179"/>
      <c r="AO1075" s="16"/>
      <c r="AP1075" s="16"/>
    </row>
    <row r="1076" spans="1:44" ht="22.5" hidden="1" customHeight="1" x14ac:dyDescent="0.25">
      <c r="A1076" s="83" t="str">
        <f t="shared" ca="1" si="281"/>
        <v>1010.</v>
      </c>
      <c r="B1076" s="26">
        <v>1981</v>
      </c>
      <c r="C1076" s="39" t="s">
        <v>507</v>
      </c>
      <c r="D1076" s="26">
        <v>1961</v>
      </c>
      <c r="E1076" s="83" t="s">
        <v>2957</v>
      </c>
      <c r="F1076" s="83" t="s">
        <v>2959</v>
      </c>
      <c r="G1076" s="26">
        <v>2</v>
      </c>
      <c r="H1076" s="26">
        <v>1</v>
      </c>
      <c r="I1076" s="178">
        <v>306.60000000000002</v>
      </c>
      <c r="J1076" s="176">
        <v>281.8</v>
      </c>
      <c r="K1076" s="178">
        <v>281.8</v>
      </c>
      <c r="L1076" s="26">
        <v>14</v>
      </c>
      <c r="M1076" s="178">
        <f t="shared" si="292"/>
        <v>92430</v>
      </c>
      <c r="N1076" s="178"/>
      <c r="O1076" s="178"/>
      <c r="P1076" s="178"/>
      <c r="Q1076" s="176">
        <f t="shared" si="293"/>
        <v>92430</v>
      </c>
      <c r="R1076" s="178">
        <v>92430</v>
      </c>
      <c r="S1076" s="26"/>
      <c r="T1076" s="178"/>
      <c r="U1076" s="178"/>
      <c r="V1076" s="178"/>
      <c r="W1076" s="178"/>
      <c r="X1076" s="178"/>
      <c r="Y1076" s="178"/>
      <c r="Z1076" s="178"/>
      <c r="AA1076" s="178"/>
      <c r="AB1076" s="176"/>
      <c r="AC1076" s="178"/>
      <c r="AD1076" s="178"/>
      <c r="AE1076" s="178"/>
      <c r="AF1076" s="176"/>
      <c r="AG1076" s="317">
        <v>2025</v>
      </c>
      <c r="AH1076" s="158"/>
      <c r="AI1076" s="175"/>
      <c r="AJ1076" s="162"/>
      <c r="AK1076" s="15">
        <f t="shared" ca="1" si="290"/>
        <v>1010</v>
      </c>
      <c r="AL1076" s="15" t="s">
        <v>155</v>
      </c>
      <c r="AM1076" s="15" t="str">
        <f t="shared" ca="1" si="291"/>
        <v>1010.</v>
      </c>
      <c r="AN1076" s="179"/>
      <c r="AO1076" s="16"/>
      <c r="AP1076" s="16"/>
    </row>
    <row r="1077" spans="1:44" ht="22.5" hidden="1" customHeight="1" x14ac:dyDescent="0.25">
      <c r="A1077" s="83" t="str">
        <f t="shared" ca="1" si="281"/>
        <v>1011.</v>
      </c>
      <c r="B1077" s="26">
        <v>1878</v>
      </c>
      <c r="C1077" s="40" t="s">
        <v>1576</v>
      </c>
      <c r="D1077" s="26">
        <v>1986</v>
      </c>
      <c r="E1077" s="83" t="s">
        <v>2957</v>
      </c>
      <c r="F1077" s="83" t="s">
        <v>2959</v>
      </c>
      <c r="G1077" s="26">
        <v>2</v>
      </c>
      <c r="H1077" s="26">
        <v>3</v>
      </c>
      <c r="I1077" s="178">
        <v>924</v>
      </c>
      <c r="J1077" s="178">
        <v>924</v>
      </c>
      <c r="K1077" s="178">
        <v>805.7</v>
      </c>
      <c r="L1077" s="26">
        <v>32</v>
      </c>
      <c r="M1077" s="176">
        <f t="shared" si="292"/>
        <v>264966</v>
      </c>
      <c r="N1077" s="178"/>
      <c r="O1077" s="178"/>
      <c r="P1077" s="178"/>
      <c r="Q1077" s="176">
        <f t="shared" si="293"/>
        <v>264966</v>
      </c>
      <c r="R1077" s="178">
        <v>264966</v>
      </c>
      <c r="S1077" s="26"/>
      <c r="T1077" s="178"/>
      <c r="U1077" s="178"/>
      <c r="V1077" s="178"/>
      <c r="W1077" s="178"/>
      <c r="X1077" s="178"/>
      <c r="Y1077" s="178"/>
      <c r="Z1077" s="178"/>
      <c r="AA1077" s="178"/>
      <c r="AB1077" s="178"/>
      <c r="AC1077" s="178"/>
      <c r="AD1077" s="178"/>
      <c r="AE1077" s="178"/>
      <c r="AF1077" s="178"/>
      <c r="AG1077" s="317">
        <v>2025</v>
      </c>
      <c r="AH1077" s="158"/>
      <c r="AI1077" s="175"/>
      <c r="AJ1077" s="162"/>
      <c r="AK1077" s="15">
        <f t="shared" ca="1" si="290"/>
        <v>1011</v>
      </c>
      <c r="AL1077" s="15" t="s">
        <v>155</v>
      </c>
      <c r="AM1077" s="15" t="str">
        <f t="shared" ca="1" si="291"/>
        <v>1011.</v>
      </c>
      <c r="AN1077" s="179"/>
      <c r="AO1077" s="16"/>
      <c r="AP1077" s="16"/>
    </row>
    <row r="1078" spans="1:44" s="27" customFormat="1" ht="22.5" hidden="1" customHeight="1" x14ac:dyDescent="0.25">
      <c r="A1078" s="83" t="str">
        <f t="shared" ca="1" si="281"/>
        <v>1012.</v>
      </c>
      <c r="B1078" s="26">
        <v>5689</v>
      </c>
      <c r="C1078" s="40" t="s">
        <v>1124</v>
      </c>
      <c r="D1078" s="26">
        <v>1830</v>
      </c>
      <c r="E1078" s="83" t="s">
        <v>2957</v>
      </c>
      <c r="F1078" s="83" t="s">
        <v>2959</v>
      </c>
      <c r="G1078" s="26">
        <v>2</v>
      </c>
      <c r="H1078" s="26">
        <v>3</v>
      </c>
      <c r="I1078" s="178">
        <v>1175.8</v>
      </c>
      <c r="J1078" s="176">
        <v>656.4</v>
      </c>
      <c r="K1078" s="178">
        <v>519.4</v>
      </c>
      <c r="L1078" s="26">
        <v>51</v>
      </c>
      <c r="M1078" s="176">
        <f t="shared" ref="M1078:M1079" si="294">R1078+T1078+V1078+X1078+Z1078+AB1078+AE1078+AF1078</f>
        <v>157190</v>
      </c>
      <c r="N1078" s="178"/>
      <c r="O1078" s="178"/>
      <c r="P1078" s="178"/>
      <c r="Q1078" s="176">
        <f t="shared" ref="Q1078:Q1079" si="295">M1078</f>
        <v>157190</v>
      </c>
      <c r="R1078" s="178">
        <v>157190</v>
      </c>
      <c r="S1078" s="26"/>
      <c r="T1078" s="178"/>
      <c r="U1078" s="178"/>
      <c r="V1078" s="176"/>
      <c r="W1078" s="178"/>
      <c r="X1078" s="178"/>
      <c r="Y1078" s="178"/>
      <c r="Z1078" s="178"/>
      <c r="AA1078" s="178"/>
      <c r="AB1078" s="178"/>
      <c r="AC1078" s="178"/>
      <c r="AD1078" s="178"/>
      <c r="AE1078" s="178"/>
      <c r="AF1078" s="176"/>
      <c r="AG1078" s="317">
        <v>2025</v>
      </c>
      <c r="AH1078" s="158"/>
      <c r="AI1078" s="175"/>
      <c r="AJ1078" s="162"/>
      <c r="AK1078" s="15">
        <f t="shared" ca="1" si="290"/>
        <v>1012</v>
      </c>
      <c r="AL1078" s="15" t="s">
        <v>155</v>
      </c>
      <c r="AM1078" s="15" t="str">
        <f t="shared" ca="1" si="291"/>
        <v>1012.</v>
      </c>
      <c r="AN1078" s="179"/>
      <c r="AO1078" s="37"/>
      <c r="AP1078" s="16"/>
      <c r="AR1078" s="15"/>
    </row>
    <row r="1079" spans="1:44" ht="22.5" hidden="1" customHeight="1" x14ac:dyDescent="0.25">
      <c r="A1079" s="83" t="str">
        <f t="shared" ca="1" si="281"/>
        <v>1013.</v>
      </c>
      <c r="B1079" s="26">
        <v>2155</v>
      </c>
      <c r="C1079" s="40" t="s">
        <v>1647</v>
      </c>
      <c r="D1079" s="26">
        <v>1980</v>
      </c>
      <c r="E1079" s="83" t="s">
        <v>2957</v>
      </c>
      <c r="F1079" s="83" t="s">
        <v>2960</v>
      </c>
      <c r="G1079" s="26">
        <v>2</v>
      </c>
      <c r="H1079" s="26">
        <v>2</v>
      </c>
      <c r="I1079" s="178">
        <v>514</v>
      </c>
      <c r="J1079" s="178">
        <v>337.5</v>
      </c>
      <c r="K1079" s="178">
        <v>337.5</v>
      </c>
      <c r="L1079" s="26">
        <v>22</v>
      </c>
      <c r="M1079" s="176">
        <f t="shared" si="294"/>
        <v>135564</v>
      </c>
      <c r="N1079" s="176"/>
      <c r="O1079" s="176"/>
      <c r="P1079" s="176"/>
      <c r="Q1079" s="176">
        <f t="shared" si="295"/>
        <v>135564</v>
      </c>
      <c r="R1079" s="176">
        <v>135564</v>
      </c>
      <c r="S1079" s="32"/>
      <c r="T1079" s="176"/>
      <c r="U1079" s="178"/>
      <c r="V1079" s="178"/>
      <c r="W1079" s="176"/>
      <c r="X1079" s="176"/>
      <c r="Y1079" s="176"/>
      <c r="Z1079" s="176"/>
      <c r="AA1079" s="176"/>
      <c r="AB1079" s="176"/>
      <c r="AC1079" s="316"/>
      <c r="AD1079" s="316"/>
      <c r="AE1079" s="176"/>
      <c r="AF1079" s="176"/>
      <c r="AG1079" s="317">
        <v>2025</v>
      </c>
      <c r="AH1079" s="158"/>
      <c r="AI1079" s="175"/>
      <c r="AJ1079" s="162"/>
      <c r="AK1079" s="15">
        <f t="shared" ca="1" si="290"/>
        <v>1013</v>
      </c>
      <c r="AL1079" s="15" t="s">
        <v>155</v>
      </c>
      <c r="AM1079" s="15" t="str">
        <f t="shared" ca="1" si="291"/>
        <v>1013.</v>
      </c>
      <c r="AN1079" s="179"/>
      <c r="AO1079" s="16"/>
      <c r="AP1079" s="16"/>
    </row>
    <row r="1080" spans="1:44" ht="22.5" hidden="1" customHeight="1" x14ac:dyDescent="0.25">
      <c r="A1080" s="83" t="str">
        <f t="shared" ca="1" si="281"/>
        <v>1014.</v>
      </c>
      <c r="B1080" s="26">
        <v>1935</v>
      </c>
      <c r="C1080" s="39" t="s">
        <v>1128</v>
      </c>
      <c r="D1080" s="26">
        <v>1984</v>
      </c>
      <c r="E1080" s="83" t="s">
        <v>2957</v>
      </c>
      <c r="F1080" s="83" t="s">
        <v>2959</v>
      </c>
      <c r="G1080" s="26">
        <v>2</v>
      </c>
      <c r="H1080" s="26">
        <v>2</v>
      </c>
      <c r="I1080" s="178">
        <v>1431.3</v>
      </c>
      <c r="J1080" s="176">
        <v>1278.9000000000001</v>
      </c>
      <c r="K1080" s="178">
        <v>1278.9000000000001</v>
      </c>
      <c r="L1080" s="26">
        <v>66</v>
      </c>
      <c r="M1080" s="178">
        <f>R1080+T1080+V1080+X1080+Z1080+AB1080+AE1080+AF1080</f>
        <v>770250</v>
      </c>
      <c r="N1080" s="178"/>
      <c r="O1080" s="178"/>
      <c r="P1080" s="178"/>
      <c r="Q1080" s="176">
        <f>M1080</f>
        <v>770250</v>
      </c>
      <c r="R1080" s="178">
        <v>770250</v>
      </c>
      <c r="S1080" s="26"/>
      <c r="T1080" s="178"/>
      <c r="U1080" s="178"/>
      <c r="V1080" s="178"/>
      <c r="W1080" s="178"/>
      <c r="X1080" s="178"/>
      <c r="Y1080" s="178"/>
      <c r="Z1080" s="178"/>
      <c r="AA1080" s="178"/>
      <c r="AB1080" s="178"/>
      <c r="AC1080" s="178"/>
      <c r="AD1080" s="178"/>
      <c r="AE1080" s="178"/>
      <c r="AF1080" s="178"/>
      <c r="AG1080" s="317">
        <v>2025</v>
      </c>
      <c r="AH1080" s="158"/>
      <c r="AI1080" s="175"/>
      <c r="AJ1080" s="162"/>
      <c r="AK1080" s="15">
        <f t="shared" ca="1" si="290"/>
        <v>1014</v>
      </c>
      <c r="AL1080" s="15" t="s">
        <v>155</v>
      </c>
      <c r="AM1080" s="15" t="str">
        <f t="shared" ca="1" si="291"/>
        <v>1014.</v>
      </c>
      <c r="AN1080" s="179"/>
      <c r="AO1080" s="16"/>
      <c r="AP1080" s="16"/>
    </row>
    <row r="1081" spans="1:44" ht="22.5" hidden="1" customHeight="1" x14ac:dyDescent="0.25">
      <c r="A1081" s="83" t="str">
        <f t="shared" ref="A1081:A1142" ca="1" si="296">AM1081</f>
        <v>1015.</v>
      </c>
      <c r="B1081" s="26">
        <v>1864</v>
      </c>
      <c r="C1081" s="42" t="s">
        <v>384</v>
      </c>
      <c r="D1081" s="26">
        <v>1982</v>
      </c>
      <c r="E1081" s="135" t="s">
        <v>2957</v>
      </c>
      <c r="F1081" s="83" t="s">
        <v>2959</v>
      </c>
      <c r="G1081" s="32">
        <v>2</v>
      </c>
      <c r="H1081" s="32">
        <v>3</v>
      </c>
      <c r="I1081" s="176">
        <v>845</v>
      </c>
      <c r="J1081" s="176">
        <v>488.3</v>
      </c>
      <c r="K1081" s="176">
        <v>488.3</v>
      </c>
      <c r="L1081" s="32">
        <v>55</v>
      </c>
      <c r="M1081" s="176">
        <f>R1081+T1081+V1081+X1081+Z1081+AB1081+AE1081+AF1081</f>
        <v>517608</v>
      </c>
      <c r="N1081" s="176"/>
      <c r="O1081" s="176"/>
      <c r="P1081" s="176"/>
      <c r="Q1081" s="176">
        <f>M1081</f>
        <v>517608</v>
      </c>
      <c r="R1081" s="176">
        <v>517608</v>
      </c>
      <c r="S1081" s="32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317">
        <v>2025</v>
      </c>
      <c r="AH1081" s="158"/>
      <c r="AI1081" s="175"/>
      <c r="AJ1081" s="162"/>
      <c r="AK1081" s="15">
        <f t="shared" ca="1" si="290"/>
        <v>1015</v>
      </c>
      <c r="AL1081" s="15" t="s">
        <v>155</v>
      </c>
      <c r="AM1081" s="15" t="str">
        <f t="shared" ca="1" si="291"/>
        <v>1015.</v>
      </c>
      <c r="AN1081" s="179"/>
      <c r="AO1081" s="16"/>
      <c r="AP1081" s="16"/>
    </row>
    <row r="1082" spans="1:44" ht="22.5" hidden="1" customHeight="1" x14ac:dyDescent="0.25">
      <c r="A1082" s="83" t="str">
        <f t="shared" ca="1" si="296"/>
        <v>1016.</v>
      </c>
      <c r="B1082" s="26">
        <v>1911</v>
      </c>
      <c r="C1082" s="40" t="s">
        <v>1585</v>
      </c>
      <c r="D1082" s="26">
        <v>1988</v>
      </c>
      <c r="E1082" s="83" t="s">
        <v>2957</v>
      </c>
      <c r="F1082" s="83" t="s">
        <v>2958</v>
      </c>
      <c r="G1082" s="26">
        <v>2</v>
      </c>
      <c r="H1082" s="26">
        <v>2</v>
      </c>
      <c r="I1082" s="178">
        <v>1017.8</v>
      </c>
      <c r="J1082" s="178">
        <v>567.1</v>
      </c>
      <c r="K1082" s="178">
        <v>567.1</v>
      </c>
      <c r="L1082" s="26">
        <v>10</v>
      </c>
      <c r="M1082" s="176">
        <f>R1082+T1082+V1082+X1082+Z1082+AB1082+AE1082+AF1082</f>
        <v>403611</v>
      </c>
      <c r="N1082" s="178"/>
      <c r="O1082" s="178"/>
      <c r="P1082" s="178"/>
      <c r="Q1082" s="176">
        <f>M1082</f>
        <v>403611</v>
      </c>
      <c r="R1082" s="178">
        <v>403611</v>
      </c>
      <c r="S1082" s="26"/>
      <c r="T1082" s="178"/>
      <c r="U1082" s="178"/>
      <c r="V1082" s="178"/>
      <c r="W1082" s="178"/>
      <c r="X1082" s="178"/>
      <c r="Y1082" s="178"/>
      <c r="Z1082" s="178"/>
      <c r="AA1082" s="178"/>
      <c r="AB1082" s="178"/>
      <c r="AC1082" s="178"/>
      <c r="AD1082" s="178"/>
      <c r="AE1082" s="178"/>
      <c r="AF1082" s="178"/>
      <c r="AG1082" s="317">
        <v>2025</v>
      </c>
      <c r="AH1082" s="158"/>
      <c r="AI1082" s="175"/>
      <c r="AJ1082" s="162"/>
      <c r="AK1082" s="15">
        <f t="shared" ca="1" si="290"/>
        <v>1016</v>
      </c>
      <c r="AL1082" s="15" t="s">
        <v>155</v>
      </c>
      <c r="AM1082" s="15" t="str">
        <f t="shared" ca="1" si="291"/>
        <v>1016.</v>
      </c>
      <c r="AN1082" s="179"/>
      <c r="AO1082" s="16"/>
      <c r="AP1082" s="16"/>
    </row>
    <row r="1083" spans="1:44" ht="22.5" hidden="1" customHeight="1" x14ac:dyDescent="0.25">
      <c r="A1083" s="83" t="str">
        <f t="shared" ca="1" si="296"/>
        <v>1017.</v>
      </c>
      <c r="B1083" s="26">
        <v>1994</v>
      </c>
      <c r="C1083" s="40" t="s">
        <v>462</v>
      </c>
      <c r="D1083" s="26">
        <v>1979</v>
      </c>
      <c r="E1083" s="83" t="s">
        <v>2957</v>
      </c>
      <c r="F1083" s="83" t="s">
        <v>2959</v>
      </c>
      <c r="G1083" s="26">
        <v>2</v>
      </c>
      <c r="H1083" s="26">
        <v>2</v>
      </c>
      <c r="I1083" s="178">
        <v>803.5</v>
      </c>
      <c r="J1083" s="176">
        <v>763.5</v>
      </c>
      <c r="K1083" s="178">
        <v>763.5</v>
      </c>
      <c r="L1083" s="26">
        <v>39</v>
      </c>
      <c r="M1083" s="178">
        <f>R1083+T1083+V1083+X1083+Z1083+AB1083+AE1083+AF1083</f>
        <v>400530</v>
      </c>
      <c r="N1083" s="178"/>
      <c r="O1083" s="178"/>
      <c r="P1083" s="178"/>
      <c r="Q1083" s="176">
        <f>M1083</f>
        <v>400530</v>
      </c>
      <c r="R1083" s="178">
        <v>400530</v>
      </c>
      <c r="S1083" s="26"/>
      <c r="T1083" s="178"/>
      <c r="U1083" s="178"/>
      <c r="V1083" s="178"/>
      <c r="W1083" s="178"/>
      <c r="X1083" s="178"/>
      <c r="Y1083" s="178"/>
      <c r="Z1083" s="178"/>
      <c r="AA1083" s="178"/>
      <c r="AB1083" s="178"/>
      <c r="AC1083" s="178"/>
      <c r="AD1083" s="178"/>
      <c r="AE1083" s="178"/>
      <c r="AF1083" s="178"/>
      <c r="AG1083" s="317">
        <v>2025</v>
      </c>
      <c r="AH1083" s="158"/>
      <c r="AI1083" s="175"/>
      <c r="AJ1083" s="162"/>
      <c r="AK1083" s="15">
        <f t="shared" ca="1" si="290"/>
        <v>1017</v>
      </c>
      <c r="AL1083" s="15" t="s">
        <v>155</v>
      </c>
      <c r="AM1083" s="15" t="str">
        <f t="shared" ca="1" si="291"/>
        <v>1017.</v>
      </c>
      <c r="AN1083" s="179"/>
      <c r="AO1083" s="15"/>
      <c r="AP1083" s="16"/>
    </row>
    <row r="1084" spans="1:44" ht="22.5" hidden="1" customHeight="1" x14ac:dyDescent="0.25">
      <c r="A1084" s="83" t="str">
        <f t="shared" ca="1" si="296"/>
        <v>1018.</v>
      </c>
      <c r="B1084" s="26">
        <v>1996</v>
      </c>
      <c r="C1084" s="42" t="s">
        <v>405</v>
      </c>
      <c r="D1084" s="26">
        <v>1979</v>
      </c>
      <c r="E1084" s="135" t="s">
        <v>2957</v>
      </c>
      <c r="F1084" s="83" t="s">
        <v>2959</v>
      </c>
      <c r="G1084" s="32">
        <v>2</v>
      </c>
      <c r="H1084" s="32">
        <v>2</v>
      </c>
      <c r="I1084" s="176">
        <v>1244.5999999999999</v>
      </c>
      <c r="J1084" s="176">
        <v>570.79999999999995</v>
      </c>
      <c r="K1084" s="176">
        <v>570.79999999999995</v>
      </c>
      <c r="L1084" s="32">
        <v>32</v>
      </c>
      <c r="M1084" s="176">
        <f>R1084+T1084+V1084+X1084+Z1084+AB1084+AE1084+AF1084</f>
        <v>431340</v>
      </c>
      <c r="N1084" s="176"/>
      <c r="O1084" s="176"/>
      <c r="P1084" s="176"/>
      <c r="Q1084" s="176">
        <f>M1084</f>
        <v>431340</v>
      </c>
      <c r="R1084" s="176">
        <v>431340</v>
      </c>
      <c r="S1084" s="32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317">
        <v>2025</v>
      </c>
      <c r="AH1084" s="158"/>
      <c r="AI1084" s="175"/>
      <c r="AJ1084" s="162"/>
      <c r="AK1084" s="15">
        <f t="shared" ca="1" si="290"/>
        <v>1018</v>
      </c>
      <c r="AL1084" s="15" t="s">
        <v>155</v>
      </c>
      <c r="AM1084" s="15" t="str">
        <f t="shared" ca="1" si="291"/>
        <v>1018.</v>
      </c>
      <c r="AN1084" s="179"/>
      <c r="AO1084" s="16"/>
      <c r="AP1084" s="16"/>
    </row>
    <row r="1085" spans="1:44" ht="22.5" hidden="1" customHeight="1" x14ac:dyDescent="0.25">
      <c r="A1085" s="83" t="str">
        <f t="shared" ca="1" si="296"/>
        <v>1019.</v>
      </c>
      <c r="B1085" s="26">
        <v>1853</v>
      </c>
      <c r="C1085" s="39" t="s">
        <v>1086</v>
      </c>
      <c r="D1085" s="26">
        <v>1972</v>
      </c>
      <c r="E1085" s="83" t="s">
        <v>2957</v>
      </c>
      <c r="F1085" s="83" t="s">
        <v>2958</v>
      </c>
      <c r="G1085" s="26">
        <v>2</v>
      </c>
      <c r="H1085" s="26">
        <v>1</v>
      </c>
      <c r="I1085" s="178">
        <v>379.3</v>
      </c>
      <c r="J1085" s="176">
        <v>308.3</v>
      </c>
      <c r="K1085" s="178">
        <v>161.80000000000001</v>
      </c>
      <c r="L1085" s="26">
        <v>16</v>
      </c>
      <c r="M1085" s="178">
        <f t="shared" ref="M1085:M1116" si="297">R1085+T1085+V1085+X1085+Z1085+AB1085+AE1085+AF1085</f>
        <v>221832</v>
      </c>
      <c r="N1085" s="178"/>
      <c r="O1085" s="178"/>
      <c r="P1085" s="178"/>
      <c r="Q1085" s="176">
        <f t="shared" ref="Q1085:Q1116" si="298">M1085</f>
        <v>221832</v>
      </c>
      <c r="R1085" s="178">
        <v>221832</v>
      </c>
      <c r="S1085" s="26"/>
      <c r="T1085" s="178"/>
      <c r="U1085" s="178"/>
      <c r="V1085" s="178"/>
      <c r="W1085" s="178"/>
      <c r="X1085" s="178"/>
      <c r="Y1085" s="178"/>
      <c r="Z1085" s="178"/>
      <c r="AA1085" s="178"/>
      <c r="AB1085" s="178"/>
      <c r="AC1085" s="178"/>
      <c r="AD1085" s="178"/>
      <c r="AE1085" s="178"/>
      <c r="AF1085" s="176"/>
      <c r="AG1085" s="317">
        <v>2025</v>
      </c>
      <c r="AH1085" s="158"/>
      <c r="AI1085" s="175"/>
      <c r="AJ1085" s="162"/>
      <c r="AK1085" s="15">
        <f t="shared" ca="1" si="290"/>
        <v>1019</v>
      </c>
      <c r="AL1085" s="15" t="s">
        <v>155</v>
      </c>
      <c r="AM1085" s="15" t="str">
        <f t="shared" ca="1" si="291"/>
        <v>1019.</v>
      </c>
      <c r="AN1085" s="179"/>
      <c r="AO1085" s="16"/>
      <c r="AP1085" s="16"/>
    </row>
    <row r="1086" spans="1:44" ht="21" hidden="1" customHeight="1" x14ac:dyDescent="0.25">
      <c r="A1086" s="83" t="str">
        <f t="shared" ca="1" si="296"/>
        <v>1020.</v>
      </c>
      <c r="B1086" s="26">
        <v>1854</v>
      </c>
      <c r="C1086" s="42" t="s">
        <v>382</v>
      </c>
      <c r="D1086" s="26">
        <v>1982</v>
      </c>
      <c r="E1086" s="135" t="s">
        <v>2957</v>
      </c>
      <c r="F1086" s="135" t="s">
        <v>2958</v>
      </c>
      <c r="G1086" s="32">
        <v>5</v>
      </c>
      <c r="H1086" s="32">
        <v>3</v>
      </c>
      <c r="I1086" s="176">
        <v>4534.3999999999996</v>
      </c>
      <c r="J1086" s="176">
        <v>3223.8</v>
      </c>
      <c r="K1086" s="176">
        <v>1913.2</v>
      </c>
      <c r="L1086" s="32">
        <v>138</v>
      </c>
      <c r="M1086" s="176">
        <f t="shared" si="297"/>
        <v>3162150.5</v>
      </c>
      <c r="N1086" s="176"/>
      <c r="O1086" s="176"/>
      <c r="P1086" s="176"/>
      <c r="Q1086" s="176">
        <f t="shared" si="298"/>
        <v>3162150.5</v>
      </c>
      <c r="R1086" s="176"/>
      <c r="S1086" s="32"/>
      <c r="T1086" s="176"/>
      <c r="U1086" s="176">
        <v>891.5</v>
      </c>
      <c r="V1086" s="176">
        <f>U1086*3547</f>
        <v>3162150.5</v>
      </c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317">
        <v>2025</v>
      </c>
      <c r="AH1086" s="158"/>
      <c r="AI1086" s="175"/>
      <c r="AJ1086" s="162"/>
      <c r="AK1086" s="15">
        <f t="shared" ca="1" si="290"/>
        <v>1020</v>
      </c>
      <c r="AL1086" s="15" t="s">
        <v>155</v>
      </c>
      <c r="AM1086" s="15" t="str">
        <f t="shared" ca="1" si="291"/>
        <v>1020.</v>
      </c>
      <c r="AN1086" s="179"/>
      <c r="AO1086" s="16"/>
      <c r="AP1086" s="16"/>
    </row>
    <row r="1087" spans="1:44" ht="22.5" hidden="1" customHeight="1" x14ac:dyDescent="0.25">
      <c r="A1087" s="83" t="str">
        <f t="shared" ca="1" si="296"/>
        <v>1021.</v>
      </c>
      <c r="B1087" s="26">
        <v>1863</v>
      </c>
      <c r="C1087" s="40" t="s">
        <v>1569</v>
      </c>
      <c r="D1087" s="26">
        <v>1978</v>
      </c>
      <c r="E1087" s="135" t="s">
        <v>2957</v>
      </c>
      <c r="F1087" s="83" t="s">
        <v>2959</v>
      </c>
      <c r="G1087" s="32">
        <v>2</v>
      </c>
      <c r="H1087" s="32">
        <v>2</v>
      </c>
      <c r="I1087" s="176">
        <v>753.3</v>
      </c>
      <c r="J1087" s="176">
        <v>455.7</v>
      </c>
      <c r="K1087" s="176">
        <v>455.7</v>
      </c>
      <c r="L1087" s="32">
        <v>42</v>
      </c>
      <c r="M1087" s="176">
        <f t="shared" si="297"/>
        <v>2128200</v>
      </c>
      <c r="N1087" s="176"/>
      <c r="O1087" s="176"/>
      <c r="P1087" s="176"/>
      <c r="Q1087" s="176">
        <f t="shared" si="298"/>
        <v>2128200</v>
      </c>
      <c r="R1087" s="176"/>
      <c r="S1087" s="32"/>
      <c r="T1087" s="176"/>
      <c r="U1087" s="178">
        <v>600</v>
      </c>
      <c r="V1087" s="178">
        <f>U1087*3547</f>
        <v>2128200</v>
      </c>
      <c r="W1087" s="176"/>
      <c r="X1087" s="176"/>
      <c r="Y1087" s="176"/>
      <c r="Z1087" s="176"/>
      <c r="AA1087" s="176"/>
      <c r="AB1087" s="176"/>
      <c r="AC1087" s="316"/>
      <c r="AD1087" s="316"/>
      <c r="AE1087" s="176"/>
      <c r="AF1087" s="176"/>
      <c r="AG1087" s="317">
        <v>2025</v>
      </c>
      <c r="AH1087" s="158"/>
      <c r="AI1087" s="175"/>
      <c r="AJ1087" s="162"/>
      <c r="AK1087" s="15">
        <f t="shared" ca="1" si="290"/>
        <v>1021</v>
      </c>
      <c r="AL1087" s="15" t="s">
        <v>155</v>
      </c>
      <c r="AM1087" s="15" t="str">
        <f t="shared" ca="1" si="291"/>
        <v>1021.</v>
      </c>
      <c r="AN1087" s="179"/>
      <c r="AO1087" s="16"/>
      <c r="AP1087" s="16"/>
    </row>
    <row r="1088" spans="1:44" ht="22.5" hidden="1" customHeight="1" x14ac:dyDescent="0.25">
      <c r="A1088" s="83" t="str">
        <f t="shared" ca="1" si="296"/>
        <v>1022.</v>
      </c>
      <c r="B1088" s="26">
        <v>1865</v>
      </c>
      <c r="C1088" s="40" t="s">
        <v>1570</v>
      </c>
      <c r="D1088" s="26">
        <v>1984</v>
      </c>
      <c r="E1088" s="83" t="s">
        <v>2957</v>
      </c>
      <c r="F1088" s="83" t="s">
        <v>2959</v>
      </c>
      <c r="G1088" s="26">
        <v>2</v>
      </c>
      <c r="H1088" s="26">
        <v>3</v>
      </c>
      <c r="I1088" s="178">
        <v>836.5</v>
      </c>
      <c r="J1088" s="178">
        <v>481.5</v>
      </c>
      <c r="K1088" s="178">
        <v>481.5</v>
      </c>
      <c r="L1088" s="26">
        <v>51</v>
      </c>
      <c r="M1088" s="178">
        <f t="shared" si="297"/>
        <v>2305550</v>
      </c>
      <c r="N1088" s="178"/>
      <c r="O1088" s="178"/>
      <c r="P1088" s="178"/>
      <c r="Q1088" s="176">
        <f t="shared" si="298"/>
        <v>2305550</v>
      </c>
      <c r="R1088" s="178"/>
      <c r="S1088" s="26"/>
      <c r="T1088" s="178"/>
      <c r="U1088" s="178">
        <v>650</v>
      </c>
      <c r="V1088" s="178">
        <f>U1088*3547</f>
        <v>2305550</v>
      </c>
      <c r="W1088" s="178"/>
      <c r="X1088" s="178"/>
      <c r="Y1088" s="178"/>
      <c r="Z1088" s="178"/>
      <c r="AA1088" s="178"/>
      <c r="AB1088" s="178"/>
      <c r="AC1088" s="178"/>
      <c r="AD1088" s="178"/>
      <c r="AE1088" s="178"/>
      <c r="AF1088" s="178"/>
      <c r="AG1088" s="317">
        <v>2025</v>
      </c>
      <c r="AH1088" s="158"/>
      <c r="AI1088" s="175"/>
      <c r="AJ1088" s="162"/>
      <c r="AK1088" s="15">
        <f t="shared" ca="1" si="290"/>
        <v>1022</v>
      </c>
      <c r="AL1088" s="15" t="s">
        <v>155</v>
      </c>
      <c r="AM1088" s="15" t="str">
        <f t="shared" ca="1" si="291"/>
        <v>1022.</v>
      </c>
      <c r="AN1088" s="179"/>
      <c r="AO1088" s="16"/>
      <c r="AP1088" s="16"/>
    </row>
    <row r="1089" spans="1:42" ht="22.5" hidden="1" customHeight="1" x14ac:dyDescent="0.25">
      <c r="A1089" s="83" t="str">
        <f t="shared" ca="1" si="296"/>
        <v>1023.</v>
      </c>
      <c r="B1089" s="26">
        <v>1868</v>
      </c>
      <c r="C1089" s="40" t="s">
        <v>1572</v>
      </c>
      <c r="D1089" s="26">
        <v>1971</v>
      </c>
      <c r="E1089" s="135" t="s">
        <v>2957</v>
      </c>
      <c r="F1089" s="83" t="s">
        <v>2959</v>
      </c>
      <c r="G1089" s="32">
        <v>2</v>
      </c>
      <c r="H1089" s="32">
        <v>2</v>
      </c>
      <c r="I1089" s="176">
        <v>711.3</v>
      </c>
      <c r="J1089" s="176">
        <v>460.9</v>
      </c>
      <c r="K1089" s="176">
        <v>460.9</v>
      </c>
      <c r="L1089" s="32">
        <v>45</v>
      </c>
      <c r="M1089" s="178">
        <f t="shared" si="297"/>
        <v>7746636</v>
      </c>
      <c r="N1089" s="178"/>
      <c r="O1089" s="178"/>
      <c r="P1089" s="178"/>
      <c r="Q1089" s="176">
        <f t="shared" si="298"/>
        <v>7746636</v>
      </c>
      <c r="R1089" s="178">
        <v>975936</v>
      </c>
      <c r="S1089" s="26"/>
      <c r="T1089" s="178"/>
      <c r="U1089" s="178">
        <v>900</v>
      </c>
      <c r="V1089" s="178">
        <f>U1089*7523</f>
        <v>6770700</v>
      </c>
      <c r="W1089" s="178"/>
      <c r="X1089" s="178"/>
      <c r="Y1089" s="178"/>
      <c r="Z1089" s="178"/>
      <c r="AA1089" s="178"/>
      <c r="AB1089" s="178"/>
      <c r="AC1089" s="178"/>
      <c r="AD1089" s="178"/>
      <c r="AE1089" s="178"/>
      <c r="AF1089" s="178"/>
      <c r="AG1089" s="317">
        <v>2025</v>
      </c>
      <c r="AH1089" s="158"/>
      <c r="AI1089" s="175"/>
      <c r="AJ1089" s="162"/>
      <c r="AK1089" s="15">
        <f t="shared" ca="1" si="290"/>
        <v>1023</v>
      </c>
      <c r="AL1089" s="15" t="s">
        <v>155</v>
      </c>
      <c r="AM1089" s="15" t="str">
        <f t="shared" ca="1" si="291"/>
        <v>1023.</v>
      </c>
      <c r="AN1089" s="179"/>
      <c r="AO1089" s="16"/>
      <c r="AP1089" s="16"/>
    </row>
    <row r="1090" spans="1:42" ht="22.5" hidden="1" customHeight="1" x14ac:dyDescent="0.25">
      <c r="A1090" s="83" t="str">
        <f t="shared" ca="1" si="296"/>
        <v>1024.</v>
      </c>
      <c r="B1090" s="26">
        <v>1869</v>
      </c>
      <c r="C1090" s="28" t="s">
        <v>503</v>
      </c>
      <c r="D1090" s="26">
        <v>1989</v>
      </c>
      <c r="E1090" s="83" t="s">
        <v>2957</v>
      </c>
      <c r="F1090" s="83" t="s">
        <v>2958</v>
      </c>
      <c r="G1090" s="26">
        <v>5</v>
      </c>
      <c r="H1090" s="26">
        <v>4</v>
      </c>
      <c r="I1090" s="178">
        <v>5780</v>
      </c>
      <c r="J1090" s="176">
        <v>4363.8</v>
      </c>
      <c r="K1090" s="178">
        <v>4363.8</v>
      </c>
      <c r="L1090" s="26">
        <v>211</v>
      </c>
      <c r="M1090" s="178">
        <f t="shared" si="297"/>
        <v>4210289</v>
      </c>
      <c r="N1090" s="178"/>
      <c r="O1090" s="178"/>
      <c r="P1090" s="178"/>
      <c r="Q1090" s="176">
        <f t="shared" si="298"/>
        <v>4210289</v>
      </c>
      <c r="R1090" s="178"/>
      <c r="S1090" s="26"/>
      <c r="T1090" s="178"/>
      <c r="U1090" s="178">
        <v>1187</v>
      </c>
      <c r="V1090" s="178">
        <f>U1090*3547</f>
        <v>4210289</v>
      </c>
      <c r="W1090" s="178"/>
      <c r="X1090" s="178"/>
      <c r="Y1090" s="178"/>
      <c r="Z1090" s="178"/>
      <c r="AA1090" s="178"/>
      <c r="AB1090" s="178"/>
      <c r="AC1090" s="178"/>
      <c r="AD1090" s="178"/>
      <c r="AE1090" s="176"/>
      <c r="AF1090" s="176"/>
      <c r="AG1090" s="317">
        <v>2025</v>
      </c>
      <c r="AH1090" s="158"/>
      <c r="AI1090" s="175"/>
      <c r="AJ1090" s="162"/>
      <c r="AK1090" s="15">
        <f t="shared" ca="1" si="290"/>
        <v>1024</v>
      </c>
      <c r="AL1090" s="15" t="s">
        <v>155</v>
      </c>
      <c r="AM1090" s="15" t="str">
        <f t="shared" ca="1" si="291"/>
        <v>1024.</v>
      </c>
      <c r="AN1090" s="179"/>
      <c r="AO1090" s="16"/>
      <c r="AP1090" s="16"/>
    </row>
    <row r="1091" spans="1:42" ht="22.5" hidden="1" customHeight="1" x14ac:dyDescent="0.25">
      <c r="A1091" s="83" t="str">
        <f t="shared" ca="1" si="296"/>
        <v>1025.</v>
      </c>
      <c r="B1091" s="26">
        <v>1870</v>
      </c>
      <c r="C1091" s="40" t="s">
        <v>1573</v>
      </c>
      <c r="D1091" s="26">
        <v>1967</v>
      </c>
      <c r="E1091" s="83" t="s">
        <v>2957</v>
      </c>
      <c r="F1091" s="83" t="s">
        <v>2958</v>
      </c>
      <c r="G1091" s="26">
        <v>5</v>
      </c>
      <c r="H1091" s="26">
        <v>3</v>
      </c>
      <c r="I1091" s="178">
        <v>2815.6</v>
      </c>
      <c r="J1091" s="178">
        <v>2075.3000000000002</v>
      </c>
      <c r="K1091" s="178">
        <v>2075.3000000000002</v>
      </c>
      <c r="L1091" s="26">
        <v>139</v>
      </c>
      <c r="M1091" s="176">
        <f t="shared" si="297"/>
        <v>1833799</v>
      </c>
      <c r="N1091" s="176"/>
      <c r="O1091" s="176"/>
      <c r="P1091" s="176"/>
      <c r="Q1091" s="176">
        <f t="shared" si="298"/>
        <v>1833799</v>
      </c>
      <c r="R1091" s="176"/>
      <c r="S1091" s="32"/>
      <c r="T1091" s="176"/>
      <c r="U1091" s="178">
        <v>517</v>
      </c>
      <c r="V1091" s="178">
        <f>U1091*3547</f>
        <v>1833799</v>
      </c>
      <c r="W1091" s="176"/>
      <c r="X1091" s="176"/>
      <c r="Y1091" s="176"/>
      <c r="Z1091" s="176"/>
      <c r="AA1091" s="176"/>
      <c r="AB1091" s="176"/>
      <c r="AC1091" s="316"/>
      <c r="AD1091" s="316"/>
      <c r="AE1091" s="176"/>
      <c r="AF1091" s="176"/>
      <c r="AG1091" s="317">
        <v>2025</v>
      </c>
      <c r="AH1091" s="158"/>
      <c r="AI1091" s="175"/>
      <c r="AJ1091" s="162"/>
      <c r="AK1091" s="15">
        <f t="shared" ca="1" si="290"/>
        <v>1025</v>
      </c>
      <c r="AL1091" s="15" t="s">
        <v>155</v>
      </c>
      <c r="AM1091" s="15" t="str">
        <f t="shared" ca="1" si="291"/>
        <v>1025.</v>
      </c>
      <c r="AN1091" s="179"/>
      <c r="AO1091" s="16"/>
      <c r="AP1091" s="16"/>
    </row>
    <row r="1092" spans="1:42" ht="22.5" hidden="1" customHeight="1" x14ac:dyDescent="0.25">
      <c r="A1092" s="83" t="str">
        <f t="shared" ca="1" si="296"/>
        <v>1026.</v>
      </c>
      <c r="B1092" s="26">
        <v>1871</v>
      </c>
      <c r="C1092" s="42" t="s">
        <v>386</v>
      </c>
      <c r="D1092" s="26">
        <v>1969</v>
      </c>
      <c r="E1092" s="135" t="s">
        <v>2957</v>
      </c>
      <c r="F1092" s="135" t="s">
        <v>2958</v>
      </c>
      <c r="G1092" s="32">
        <v>5</v>
      </c>
      <c r="H1092" s="32">
        <v>3</v>
      </c>
      <c r="I1092" s="176">
        <v>2764</v>
      </c>
      <c r="J1092" s="176">
        <v>2080.8000000000002</v>
      </c>
      <c r="K1092" s="176">
        <v>1987.9</v>
      </c>
      <c r="L1092" s="32">
        <v>101</v>
      </c>
      <c r="M1092" s="176">
        <f t="shared" si="297"/>
        <v>1865722</v>
      </c>
      <c r="N1092" s="176"/>
      <c r="O1092" s="176"/>
      <c r="P1092" s="176"/>
      <c r="Q1092" s="176">
        <f t="shared" si="298"/>
        <v>1865722</v>
      </c>
      <c r="R1092" s="176"/>
      <c r="S1092" s="32"/>
      <c r="T1092" s="176"/>
      <c r="U1092" s="176">
        <v>526</v>
      </c>
      <c r="V1092" s="176">
        <f>U1092*3547</f>
        <v>1865722</v>
      </c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317">
        <v>2025</v>
      </c>
      <c r="AH1092" s="158"/>
      <c r="AI1092" s="175"/>
      <c r="AJ1092" s="162"/>
      <c r="AK1092" s="15">
        <f t="shared" ca="1" si="290"/>
        <v>1026</v>
      </c>
      <c r="AL1092" s="15" t="s">
        <v>155</v>
      </c>
      <c r="AM1092" s="15" t="str">
        <f t="shared" ca="1" si="291"/>
        <v>1026.</v>
      </c>
      <c r="AN1092" s="179"/>
      <c r="AO1092" s="16"/>
      <c r="AP1092" s="16"/>
    </row>
    <row r="1093" spans="1:42" ht="22.5" hidden="1" customHeight="1" x14ac:dyDescent="0.25">
      <c r="A1093" s="83" t="str">
        <f t="shared" ca="1" si="296"/>
        <v>1027.</v>
      </c>
      <c r="B1093" s="26">
        <v>1872</v>
      </c>
      <c r="C1093" s="40" t="s">
        <v>450</v>
      </c>
      <c r="D1093" s="26">
        <v>1975</v>
      </c>
      <c r="E1093" s="83" t="s">
        <v>2957</v>
      </c>
      <c r="F1093" s="83" t="s">
        <v>2958</v>
      </c>
      <c r="G1093" s="26">
        <v>5</v>
      </c>
      <c r="H1093" s="26">
        <v>4</v>
      </c>
      <c r="I1093" s="178">
        <v>4534.6000000000004</v>
      </c>
      <c r="J1093" s="176">
        <v>3398.4</v>
      </c>
      <c r="K1093" s="178">
        <v>3398.4</v>
      </c>
      <c r="L1093" s="26">
        <v>186</v>
      </c>
      <c r="M1093" s="178">
        <f t="shared" si="297"/>
        <v>8577936</v>
      </c>
      <c r="N1093" s="178"/>
      <c r="O1093" s="178"/>
      <c r="P1093" s="178"/>
      <c r="Q1093" s="176">
        <f t="shared" si="298"/>
        <v>8577936</v>
      </c>
      <c r="R1093" s="178">
        <f>6335160+2242776</f>
        <v>8577936</v>
      </c>
      <c r="S1093" s="26"/>
      <c r="T1093" s="178"/>
      <c r="U1093" s="178"/>
      <c r="V1093" s="178"/>
      <c r="W1093" s="178"/>
      <c r="X1093" s="178"/>
      <c r="Y1093" s="178"/>
      <c r="Z1093" s="178"/>
      <c r="AA1093" s="178"/>
      <c r="AB1093" s="178"/>
      <c r="AC1093" s="178"/>
      <c r="AD1093" s="178"/>
      <c r="AE1093" s="178"/>
      <c r="AF1093" s="178"/>
      <c r="AG1093" s="317">
        <v>2025</v>
      </c>
      <c r="AH1093" s="158"/>
      <c r="AI1093" s="175"/>
      <c r="AJ1093" s="162"/>
      <c r="AK1093" s="15">
        <f t="shared" ca="1" si="290"/>
        <v>1027</v>
      </c>
      <c r="AL1093" s="15" t="s">
        <v>155</v>
      </c>
      <c r="AM1093" s="15" t="str">
        <f t="shared" ca="1" si="291"/>
        <v>1027.</v>
      </c>
      <c r="AN1093" s="179"/>
      <c r="AO1093" s="15"/>
      <c r="AP1093" s="16"/>
    </row>
    <row r="1094" spans="1:42" ht="22.5" hidden="1" customHeight="1" x14ac:dyDescent="0.25">
      <c r="A1094" s="83" t="str">
        <f t="shared" ca="1" si="296"/>
        <v>1028.</v>
      </c>
      <c r="B1094" s="26">
        <v>1877</v>
      </c>
      <c r="C1094" s="42" t="s">
        <v>388</v>
      </c>
      <c r="D1094" s="26">
        <v>1984</v>
      </c>
      <c r="E1094" s="135" t="s">
        <v>2957</v>
      </c>
      <c r="F1094" s="135" t="s">
        <v>2958</v>
      </c>
      <c r="G1094" s="32">
        <v>3</v>
      </c>
      <c r="H1094" s="32">
        <v>2</v>
      </c>
      <c r="I1094" s="176">
        <v>1203.5999999999999</v>
      </c>
      <c r="J1094" s="176">
        <v>834.4</v>
      </c>
      <c r="K1094" s="176">
        <v>834.4</v>
      </c>
      <c r="L1094" s="32">
        <v>37</v>
      </c>
      <c r="M1094" s="176">
        <f t="shared" si="297"/>
        <v>1301749</v>
      </c>
      <c r="N1094" s="176"/>
      <c r="O1094" s="176"/>
      <c r="P1094" s="176"/>
      <c r="Q1094" s="176">
        <f t="shared" si="298"/>
        <v>1301749</v>
      </c>
      <c r="R1094" s="176"/>
      <c r="S1094" s="32"/>
      <c r="T1094" s="176"/>
      <c r="U1094" s="176">
        <v>367</v>
      </c>
      <c r="V1094" s="176">
        <f>U1094*3547</f>
        <v>1301749</v>
      </c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317">
        <v>2025</v>
      </c>
      <c r="AH1094" s="158"/>
      <c r="AI1094" s="175"/>
      <c r="AJ1094" s="162"/>
      <c r="AK1094" s="15">
        <f t="shared" ca="1" si="290"/>
        <v>1028</v>
      </c>
      <c r="AL1094" s="15" t="s">
        <v>155</v>
      </c>
      <c r="AM1094" s="15" t="str">
        <f t="shared" ca="1" si="291"/>
        <v>1028.</v>
      </c>
      <c r="AN1094" s="179"/>
      <c r="AO1094" s="16"/>
      <c r="AP1094" s="16"/>
    </row>
    <row r="1095" spans="1:42" ht="22.5" hidden="1" customHeight="1" x14ac:dyDescent="0.25">
      <c r="A1095" s="83" t="str">
        <f t="shared" ca="1" si="296"/>
        <v>1029.</v>
      </c>
      <c r="B1095" s="26">
        <v>1880</v>
      </c>
      <c r="C1095" s="40" t="s">
        <v>451</v>
      </c>
      <c r="D1095" s="26">
        <v>1966</v>
      </c>
      <c r="E1095" s="83" t="s">
        <v>2957</v>
      </c>
      <c r="F1095" s="83" t="s">
        <v>2959</v>
      </c>
      <c r="G1095" s="26">
        <v>3</v>
      </c>
      <c r="H1095" s="26">
        <v>2</v>
      </c>
      <c r="I1095" s="178">
        <v>1480.9</v>
      </c>
      <c r="J1095" s="176">
        <v>958.7</v>
      </c>
      <c r="K1095" s="178">
        <v>958.7</v>
      </c>
      <c r="L1095" s="26">
        <v>41</v>
      </c>
      <c r="M1095" s="178">
        <f t="shared" si="297"/>
        <v>2339136</v>
      </c>
      <c r="N1095" s="178"/>
      <c r="O1095" s="178"/>
      <c r="P1095" s="178"/>
      <c r="Q1095" s="176">
        <f t="shared" si="298"/>
        <v>2339136</v>
      </c>
      <c r="R1095" s="178">
        <v>2339136</v>
      </c>
      <c r="S1095" s="26"/>
      <c r="T1095" s="178"/>
      <c r="U1095" s="178"/>
      <c r="V1095" s="178"/>
      <c r="W1095" s="178"/>
      <c r="X1095" s="178"/>
      <c r="Y1095" s="178"/>
      <c r="Z1095" s="178"/>
      <c r="AA1095" s="178"/>
      <c r="AB1095" s="178"/>
      <c r="AC1095" s="178"/>
      <c r="AD1095" s="178"/>
      <c r="AE1095" s="178"/>
      <c r="AF1095" s="178"/>
      <c r="AG1095" s="317">
        <v>2025</v>
      </c>
      <c r="AH1095" s="158"/>
      <c r="AI1095" s="175"/>
      <c r="AJ1095" s="162"/>
      <c r="AK1095" s="15">
        <f t="shared" ca="1" si="290"/>
        <v>1029</v>
      </c>
      <c r="AL1095" s="15" t="s">
        <v>155</v>
      </c>
      <c r="AM1095" s="15" t="str">
        <f t="shared" ca="1" si="291"/>
        <v>1029.</v>
      </c>
      <c r="AN1095" s="179"/>
      <c r="AO1095" s="15"/>
      <c r="AP1095" s="16"/>
    </row>
    <row r="1096" spans="1:42" ht="22.5" hidden="1" customHeight="1" x14ac:dyDescent="0.25">
      <c r="A1096" s="83" t="str">
        <f t="shared" ca="1" si="296"/>
        <v>1030.</v>
      </c>
      <c r="B1096" s="26">
        <v>1881</v>
      </c>
      <c r="C1096" s="28" t="s">
        <v>504</v>
      </c>
      <c r="D1096" s="26">
        <v>1984</v>
      </c>
      <c r="E1096" s="83" t="s">
        <v>2957</v>
      </c>
      <c r="F1096" s="83" t="s">
        <v>2959</v>
      </c>
      <c r="G1096" s="26">
        <v>3</v>
      </c>
      <c r="H1096" s="26">
        <v>2</v>
      </c>
      <c r="I1096" s="178">
        <v>1493.1</v>
      </c>
      <c r="J1096" s="176">
        <v>1023.1</v>
      </c>
      <c r="K1096" s="178">
        <v>1023.1</v>
      </c>
      <c r="L1096" s="26">
        <v>53</v>
      </c>
      <c r="M1096" s="178">
        <f t="shared" si="297"/>
        <v>1702560</v>
      </c>
      <c r="N1096" s="178"/>
      <c r="O1096" s="178"/>
      <c r="P1096" s="178"/>
      <c r="Q1096" s="176">
        <f t="shared" si="298"/>
        <v>1702560</v>
      </c>
      <c r="R1096" s="178"/>
      <c r="S1096" s="26"/>
      <c r="T1096" s="178"/>
      <c r="U1096" s="178">
        <v>480</v>
      </c>
      <c r="V1096" s="178">
        <f>U1096*3547</f>
        <v>1702560</v>
      </c>
      <c r="W1096" s="178"/>
      <c r="X1096" s="178"/>
      <c r="Y1096" s="178"/>
      <c r="Z1096" s="178"/>
      <c r="AA1096" s="178"/>
      <c r="AB1096" s="178"/>
      <c r="AC1096" s="178"/>
      <c r="AD1096" s="178"/>
      <c r="AE1096" s="178"/>
      <c r="AF1096" s="176"/>
      <c r="AG1096" s="317">
        <v>2025</v>
      </c>
      <c r="AH1096" s="158"/>
      <c r="AI1096" s="175"/>
      <c r="AJ1096" s="162"/>
      <c r="AK1096" s="15">
        <f t="shared" ca="1" si="290"/>
        <v>1030</v>
      </c>
      <c r="AL1096" s="15" t="s">
        <v>155</v>
      </c>
      <c r="AM1096" s="15" t="str">
        <f t="shared" ca="1" si="291"/>
        <v>1030.</v>
      </c>
      <c r="AN1096" s="179"/>
      <c r="AO1096" s="16"/>
      <c r="AP1096" s="16"/>
    </row>
    <row r="1097" spans="1:42" ht="22.5" hidden="1" customHeight="1" x14ac:dyDescent="0.25">
      <c r="A1097" s="83" t="str">
        <f t="shared" ca="1" si="296"/>
        <v>1031.</v>
      </c>
      <c r="B1097" s="26">
        <v>1883</v>
      </c>
      <c r="C1097" s="40" t="s">
        <v>452</v>
      </c>
      <c r="D1097" s="26">
        <v>1963</v>
      </c>
      <c r="E1097" s="83" t="s">
        <v>2957</v>
      </c>
      <c r="F1097" s="83" t="s">
        <v>2959</v>
      </c>
      <c r="G1097" s="26">
        <v>4</v>
      </c>
      <c r="H1097" s="26">
        <v>2</v>
      </c>
      <c r="I1097" s="178">
        <v>1259.5999999999999</v>
      </c>
      <c r="J1097" s="176">
        <v>826.8</v>
      </c>
      <c r="K1097" s="178">
        <v>826.8</v>
      </c>
      <c r="L1097" s="26">
        <v>51</v>
      </c>
      <c r="M1097" s="178">
        <f t="shared" si="297"/>
        <v>2993748</v>
      </c>
      <c r="N1097" s="178"/>
      <c r="O1097" s="178"/>
      <c r="P1097" s="178"/>
      <c r="Q1097" s="176">
        <f t="shared" si="298"/>
        <v>2993748</v>
      </c>
      <c r="R1097" s="178"/>
      <c r="S1097" s="26"/>
      <c r="T1097" s="178"/>
      <c r="U1097" s="178"/>
      <c r="V1097" s="178"/>
      <c r="W1097" s="178"/>
      <c r="X1097" s="178"/>
      <c r="Y1097" s="178">
        <v>951</v>
      </c>
      <c r="Z1097" s="178">
        <f>Y1097*3148</f>
        <v>2993748</v>
      </c>
      <c r="AA1097" s="178"/>
      <c r="AB1097" s="178"/>
      <c r="AC1097" s="178"/>
      <c r="AD1097" s="178"/>
      <c r="AE1097" s="178"/>
      <c r="AF1097" s="178"/>
      <c r="AG1097" s="317">
        <v>2025</v>
      </c>
      <c r="AH1097" s="158"/>
      <c r="AI1097" s="175"/>
      <c r="AJ1097" s="162"/>
      <c r="AK1097" s="15">
        <f t="shared" ca="1" si="290"/>
        <v>1031</v>
      </c>
      <c r="AL1097" s="15" t="s">
        <v>155</v>
      </c>
      <c r="AM1097" s="15" t="str">
        <f t="shared" ca="1" si="291"/>
        <v>1031.</v>
      </c>
      <c r="AN1097" s="179"/>
      <c r="AO1097" s="15"/>
      <c r="AP1097" s="16"/>
    </row>
    <row r="1098" spans="1:42" ht="22.5" hidden="1" customHeight="1" x14ac:dyDescent="0.25">
      <c r="A1098" s="83" t="str">
        <f t="shared" ca="1" si="296"/>
        <v>1032.</v>
      </c>
      <c r="B1098" s="26">
        <v>1899</v>
      </c>
      <c r="C1098" s="40" t="s">
        <v>3109</v>
      </c>
      <c r="D1098" s="26">
        <v>1980</v>
      </c>
      <c r="E1098" s="83" t="s">
        <v>2957</v>
      </c>
      <c r="F1098" s="83" t="s">
        <v>2959</v>
      </c>
      <c r="G1098" s="26">
        <v>2</v>
      </c>
      <c r="H1098" s="26">
        <v>2</v>
      </c>
      <c r="I1098" s="178">
        <v>776.6</v>
      </c>
      <c r="J1098" s="178">
        <v>452.7</v>
      </c>
      <c r="K1098" s="178">
        <v>452.7</v>
      </c>
      <c r="L1098" s="26">
        <v>45</v>
      </c>
      <c r="M1098" s="178">
        <f t="shared" si="297"/>
        <v>1377556</v>
      </c>
      <c r="N1098" s="178"/>
      <c r="O1098" s="178"/>
      <c r="P1098" s="178"/>
      <c r="Q1098" s="176">
        <f t="shared" si="298"/>
        <v>1377556</v>
      </c>
      <c r="R1098" s="178">
        <v>1377556</v>
      </c>
      <c r="S1098" s="26"/>
      <c r="T1098" s="178"/>
      <c r="U1098" s="178"/>
      <c r="V1098" s="178"/>
      <c r="W1098" s="178"/>
      <c r="X1098" s="178"/>
      <c r="Y1098" s="178"/>
      <c r="Z1098" s="178"/>
      <c r="AA1098" s="178"/>
      <c r="AB1098" s="178"/>
      <c r="AC1098" s="178"/>
      <c r="AD1098" s="178"/>
      <c r="AE1098" s="178"/>
      <c r="AF1098" s="178"/>
      <c r="AG1098" s="317">
        <v>2025</v>
      </c>
      <c r="AH1098" s="158"/>
      <c r="AI1098" s="175"/>
      <c r="AJ1098" s="162"/>
      <c r="AK1098" s="15">
        <f t="shared" ca="1" si="290"/>
        <v>1032</v>
      </c>
      <c r="AL1098" s="15" t="s">
        <v>155</v>
      </c>
      <c r="AM1098" s="15" t="str">
        <f t="shared" ca="1" si="291"/>
        <v>1032.</v>
      </c>
      <c r="AN1098" s="179"/>
      <c r="AO1098" s="16"/>
      <c r="AP1098" s="16"/>
    </row>
    <row r="1099" spans="1:42" ht="22.5" hidden="1" customHeight="1" x14ac:dyDescent="0.25">
      <c r="A1099" s="83" t="str">
        <f t="shared" ca="1" si="296"/>
        <v>1033.</v>
      </c>
      <c r="B1099" s="26">
        <v>1900</v>
      </c>
      <c r="C1099" s="40" t="s">
        <v>3110</v>
      </c>
      <c r="D1099" s="26">
        <v>1980</v>
      </c>
      <c r="E1099" s="83" t="s">
        <v>2957</v>
      </c>
      <c r="F1099" s="83" t="s">
        <v>2959</v>
      </c>
      <c r="G1099" s="26">
        <v>2</v>
      </c>
      <c r="H1099" s="26">
        <v>2</v>
      </c>
      <c r="I1099" s="178">
        <v>771.1</v>
      </c>
      <c r="J1099" s="178">
        <v>337.7</v>
      </c>
      <c r="K1099" s="178">
        <v>337.7</v>
      </c>
      <c r="L1099" s="26">
        <v>45</v>
      </c>
      <c r="M1099" s="178">
        <f t="shared" si="297"/>
        <v>1106046</v>
      </c>
      <c r="N1099" s="178"/>
      <c r="O1099" s="178"/>
      <c r="P1099" s="178"/>
      <c r="Q1099" s="176">
        <f t="shared" si="298"/>
        <v>1106046</v>
      </c>
      <c r="R1099" s="178">
        <v>1106046</v>
      </c>
      <c r="S1099" s="26"/>
      <c r="T1099" s="178"/>
      <c r="U1099" s="178"/>
      <c r="V1099" s="178"/>
      <c r="W1099" s="178"/>
      <c r="X1099" s="178"/>
      <c r="Y1099" s="178"/>
      <c r="Z1099" s="178"/>
      <c r="AA1099" s="178"/>
      <c r="AB1099" s="178"/>
      <c r="AC1099" s="178"/>
      <c r="AD1099" s="178"/>
      <c r="AE1099" s="178"/>
      <c r="AF1099" s="178"/>
      <c r="AG1099" s="317">
        <v>2025</v>
      </c>
      <c r="AH1099" s="158"/>
      <c r="AI1099" s="175"/>
      <c r="AJ1099" s="162"/>
      <c r="AK1099" s="15">
        <f t="shared" ca="1" si="290"/>
        <v>1033</v>
      </c>
      <c r="AL1099" s="15" t="s">
        <v>155</v>
      </c>
      <c r="AM1099" s="15" t="str">
        <f t="shared" ca="1" si="291"/>
        <v>1033.</v>
      </c>
      <c r="AN1099" s="179"/>
      <c r="AO1099" s="16"/>
      <c r="AP1099" s="16"/>
    </row>
    <row r="1100" spans="1:42" ht="22.5" hidden="1" customHeight="1" x14ac:dyDescent="0.25">
      <c r="A1100" s="83" t="str">
        <f t="shared" ca="1" si="296"/>
        <v>1034.</v>
      </c>
      <c r="B1100" s="26">
        <v>1913</v>
      </c>
      <c r="C1100" s="42" t="s">
        <v>390</v>
      </c>
      <c r="D1100" s="26">
        <v>1979</v>
      </c>
      <c r="E1100" s="135" t="s">
        <v>2957</v>
      </c>
      <c r="F1100" s="83" t="s">
        <v>2959</v>
      </c>
      <c r="G1100" s="32">
        <v>3</v>
      </c>
      <c r="H1100" s="32">
        <v>2</v>
      </c>
      <c r="I1100" s="176">
        <v>1786.1</v>
      </c>
      <c r="J1100" s="176">
        <v>1202.5</v>
      </c>
      <c r="K1100" s="176">
        <v>1202.5</v>
      </c>
      <c r="L1100" s="32">
        <v>73</v>
      </c>
      <c r="M1100" s="176">
        <f t="shared" si="297"/>
        <v>2582796</v>
      </c>
      <c r="N1100" s="176"/>
      <c r="O1100" s="176"/>
      <c r="P1100" s="176"/>
      <c r="Q1100" s="176">
        <f t="shared" si="298"/>
        <v>2582796</v>
      </c>
      <c r="R1100" s="176">
        <v>2582796</v>
      </c>
      <c r="S1100" s="32"/>
      <c r="T1100" s="176"/>
      <c r="U1100" s="176"/>
      <c r="V1100" s="176"/>
      <c r="W1100" s="176"/>
      <c r="X1100" s="176"/>
      <c r="Y1100" s="176"/>
      <c r="Z1100" s="176"/>
      <c r="AA1100" s="176"/>
      <c r="AB1100" s="176"/>
      <c r="AC1100" s="176"/>
      <c r="AD1100" s="176"/>
      <c r="AE1100" s="176"/>
      <c r="AF1100" s="176"/>
      <c r="AG1100" s="317">
        <v>2025</v>
      </c>
      <c r="AH1100" s="158"/>
      <c r="AI1100" s="175"/>
      <c r="AJ1100" s="162"/>
      <c r="AK1100" s="15">
        <f t="shared" ca="1" si="290"/>
        <v>1034</v>
      </c>
      <c r="AL1100" s="15" t="s">
        <v>155</v>
      </c>
      <c r="AM1100" s="15" t="str">
        <f t="shared" ca="1" si="291"/>
        <v>1034.</v>
      </c>
      <c r="AN1100" s="179"/>
      <c r="AO1100" s="16"/>
      <c r="AP1100" s="16"/>
    </row>
    <row r="1101" spans="1:42" ht="22.5" hidden="1" customHeight="1" x14ac:dyDescent="0.25">
      <c r="A1101" s="83" t="str">
        <f t="shared" ca="1" si="296"/>
        <v>1035.</v>
      </c>
      <c r="B1101" s="26">
        <v>1922</v>
      </c>
      <c r="C1101" s="40" t="s">
        <v>1586</v>
      </c>
      <c r="D1101" s="26">
        <v>1963</v>
      </c>
      <c r="E1101" s="135" t="s">
        <v>2957</v>
      </c>
      <c r="F1101" s="83" t="s">
        <v>2959</v>
      </c>
      <c r="G1101" s="32">
        <v>2</v>
      </c>
      <c r="H1101" s="32">
        <v>1</v>
      </c>
      <c r="I1101" s="176">
        <v>419.8</v>
      </c>
      <c r="J1101" s="176">
        <v>378.4</v>
      </c>
      <c r="K1101" s="176">
        <v>378.4</v>
      </c>
      <c r="L1101" s="32">
        <v>33</v>
      </c>
      <c r="M1101" s="178">
        <f t="shared" si="297"/>
        <v>459816</v>
      </c>
      <c r="N1101" s="178"/>
      <c r="O1101" s="178"/>
      <c r="P1101" s="178"/>
      <c r="Q1101" s="176">
        <f t="shared" si="298"/>
        <v>459816</v>
      </c>
      <c r="R1101" s="178">
        <v>459816</v>
      </c>
      <c r="S1101" s="26"/>
      <c r="T1101" s="178"/>
      <c r="U1101" s="178"/>
      <c r="V1101" s="178"/>
      <c r="W1101" s="178"/>
      <c r="X1101" s="178"/>
      <c r="Y1101" s="178"/>
      <c r="Z1101" s="178"/>
      <c r="AA1101" s="178"/>
      <c r="AB1101" s="178"/>
      <c r="AC1101" s="178"/>
      <c r="AD1101" s="178"/>
      <c r="AE1101" s="178"/>
      <c r="AF1101" s="178"/>
      <c r="AG1101" s="317">
        <v>2025</v>
      </c>
      <c r="AH1101" s="158"/>
      <c r="AI1101" s="175"/>
      <c r="AJ1101" s="162"/>
      <c r="AK1101" s="15">
        <f t="shared" ca="1" si="290"/>
        <v>1035</v>
      </c>
      <c r="AL1101" s="15" t="s">
        <v>155</v>
      </c>
      <c r="AM1101" s="15" t="str">
        <f t="shared" ca="1" si="291"/>
        <v>1035.</v>
      </c>
      <c r="AN1101" s="179"/>
      <c r="AO1101" s="16"/>
      <c r="AP1101" s="16"/>
    </row>
    <row r="1102" spans="1:42" ht="22.5" hidden="1" customHeight="1" x14ac:dyDescent="0.25">
      <c r="A1102" s="83" t="str">
        <f t="shared" ca="1" si="296"/>
        <v>1036.</v>
      </c>
      <c r="B1102" s="26">
        <v>1924</v>
      </c>
      <c r="C1102" s="40" t="s">
        <v>1587</v>
      </c>
      <c r="D1102" s="26">
        <v>1985</v>
      </c>
      <c r="E1102" s="83" t="s">
        <v>2957</v>
      </c>
      <c r="F1102" s="83" t="s">
        <v>2959</v>
      </c>
      <c r="G1102" s="26">
        <v>2</v>
      </c>
      <c r="H1102" s="26">
        <v>3</v>
      </c>
      <c r="I1102" s="178">
        <v>1019.1</v>
      </c>
      <c r="J1102" s="178">
        <v>3253.6</v>
      </c>
      <c r="K1102" s="178">
        <v>545.29999999999995</v>
      </c>
      <c r="L1102" s="26">
        <v>42</v>
      </c>
      <c r="M1102" s="176">
        <f t="shared" si="297"/>
        <v>7853058</v>
      </c>
      <c r="N1102" s="176"/>
      <c r="O1102" s="176"/>
      <c r="P1102" s="176"/>
      <c r="Q1102" s="176">
        <f t="shared" si="298"/>
        <v>7853058</v>
      </c>
      <c r="R1102" s="176"/>
      <c r="S1102" s="32"/>
      <c r="T1102" s="176"/>
      <c r="U1102" s="178">
        <v>2214</v>
      </c>
      <c r="V1102" s="178">
        <f>U1102*3547</f>
        <v>7853058</v>
      </c>
      <c r="W1102" s="176"/>
      <c r="X1102" s="176"/>
      <c r="Y1102" s="176"/>
      <c r="Z1102" s="176"/>
      <c r="AA1102" s="176"/>
      <c r="AB1102" s="176"/>
      <c r="AC1102" s="178"/>
      <c r="AD1102" s="178"/>
      <c r="AE1102" s="176"/>
      <c r="AF1102" s="176"/>
      <c r="AG1102" s="317">
        <v>2025</v>
      </c>
      <c r="AH1102" s="158"/>
      <c r="AI1102" s="175"/>
      <c r="AJ1102" s="162"/>
      <c r="AK1102" s="15">
        <f t="shared" ca="1" si="290"/>
        <v>1036</v>
      </c>
      <c r="AL1102" s="15" t="s">
        <v>155</v>
      </c>
      <c r="AM1102" s="15" t="str">
        <f t="shared" ca="1" si="291"/>
        <v>1036.</v>
      </c>
      <c r="AN1102" s="179"/>
      <c r="AO1102" s="16"/>
      <c r="AP1102" s="16"/>
    </row>
    <row r="1103" spans="1:42" ht="22.5" hidden="1" customHeight="1" x14ac:dyDescent="0.25">
      <c r="A1103" s="83" t="str">
        <f t="shared" ca="1" si="296"/>
        <v>1037.</v>
      </c>
      <c r="B1103" s="26">
        <v>1925</v>
      </c>
      <c r="C1103" s="40" t="s">
        <v>1588</v>
      </c>
      <c r="D1103" s="26">
        <v>1987</v>
      </c>
      <c r="E1103" s="83" t="s">
        <v>2957</v>
      </c>
      <c r="F1103" s="83" t="s">
        <v>2959</v>
      </c>
      <c r="G1103" s="26">
        <v>4</v>
      </c>
      <c r="H1103" s="26">
        <v>1</v>
      </c>
      <c r="I1103" s="178">
        <v>899.2</v>
      </c>
      <c r="J1103" s="178">
        <v>780</v>
      </c>
      <c r="K1103" s="178">
        <v>780</v>
      </c>
      <c r="L1103" s="26">
        <v>42</v>
      </c>
      <c r="M1103" s="176">
        <f t="shared" si="297"/>
        <v>3234890</v>
      </c>
      <c r="N1103" s="176"/>
      <c r="O1103" s="176"/>
      <c r="P1103" s="176"/>
      <c r="Q1103" s="176">
        <f t="shared" si="298"/>
        <v>3234890</v>
      </c>
      <c r="R1103" s="176"/>
      <c r="S1103" s="32"/>
      <c r="T1103" s="176"/>
      <c r="U1103" s="178">
        <v>430</v>
      </c>
      <c r="V1103" s="178">
        <f>U1103*7523</f>
        <v>3234890</v>
      </c>
      <c r="W1103" s="176"/>
      <c r="X1103" s="176"/>
      <c r="Y1103" s="176"/>
      <c r="Z1103" s="176"/>
      <c r="AA1103" s="176"/>
      <c r="AB1103" s="176"/>
      <c r="AC1103" s="316"/>
      <c r="AD1103" s="316"/>
      <c r="AE1103" s="176"/>
      <c r="AF1103" s="176"/>
      <c r="AG1103" s="317">
        <v>2025</v>
      </c>
      <c r="AH1103" s="158"/>
      <c r="AI1103" s="175"/>
      <c r="AJ1103" s="162"/>
      <c r="AK1103" s="15">
        <f t="shared" ca="1" si="290"/>
        <v>1037</v>
      </c>
      <c r="AL1103" s="15" t="s">
        <v>155</v>
      </c>
      <c r="AM1103" s="15" t="str">
        <f t="shared" ca="1" si="291"/>
        <v>1037.</v>
      </c>
      <c r="AN1103" s="179"/>
      <c r="AO1103" s="16"/>
      <c r="AP1103" s="16"/>
    </row>
    <row r="1104" spans="1:42" ht="22.5" hidden="1" customHeight="1" x14ac:dyDescent="0.25">
      <c r="A1104" s="83" t="str">
        <f t="shared" ca="1" si="296"/>
        <v>1038.</v>
      </c>
      <c r="B1104" s="26">
        <v>1928</v>
      </c>
      <c r="C1104" s="40" t="s">
        <v>1591</v>
      </c>
      <c r="D1104" s="26">
        <v>1984</v>
      </c>
      <c r="E1104" s="83" t="s">
        <v>2957</v>
      </c>
      <c r="F1104" s="83" t="s">
        <v>2959</v>
      </c>
      <c r="G1104" s="26">
        <v>3</v>
      </c>
      <c r="H1104" s="26">
        <v>5</v>
      </c>
      <c r="I1104" s="178">
        <v>3246</v>
      </c>
      <c r="J1104" s="178">
        <v>3017.2</v>
      </c>
      <c r="K1104" s="178">
        <v>3017.2</v>
      </c>
      <c r="L1104" s="26">
        <v>194</v>
      </c>
      <c r="M1104" s="178">
        <f t="shared" si="297"/>
        <v>5348876</v>
      </c>
      <c r="N1104" s="178"/>
      <c r="O1104" s="178"/>
      <c r="P1104" s="178"/>
      <c r="Q1104" s="176">
        <f t="shared" si="298"/>
        <v>5348876</v>
      </c>
      <c r="R1104" s="178"/>
      <c r="S1104" s="26"/>
      <c r="T1104" s="178"/>
      <c r="U1104" s="178">
        <v>1508</v>
      </c>
      <c r="V1104" s="178">
        <f>U1104*3547</f>
        <v>5348876</v>
      </c>
      <c r="W1104" s="178"/>
      <c r="X1104" s="178"/>
      <c r="Y1104" s="178"/>
      <c r="Z1104" s="178"/>
      <c r="AA1104" s="178"/>
      <c r="AB1104" s="178"/>
      <c r="AC1104" s="178"/>
      <c r="AD1104" s="178"/>
      <c r="AE1104" s="178"/>
      <c r="AF1104" s="178"/>
      <c r="AG1104" s="317">
        <v>2025</v>
      </c>
      <c r="AH1104" s="158"/>
      <c r="AI1104" s="175"/>
      <c r="AJ1104" s="162"/>
      <c r="AK1104" s="15">
        <f t="shared" ca="1" si="290"/>
        <v>1038</v>
      </c>
      <c r="AL1104" s="15" t="s">
        <v>155</v>
      </c>
      <c r="AM1104" s="15" t="str">
        <f t="shared" ca="1" si="291"/>
        <v>1038.</v>
      </c>
      <c r="AN1104" s="179"/>
      <c r="AO1104" s="16"/>
      <c r="AP1104" s="16"/>
    </row>
    <row r="1105" spans="1:42" ht="22.5" hidden="1" customHeight="1" x14ac:dyDescent="0.25">
      <c r="A1105" s="83" t="str">
        <f t="shared" ca="1" si="296"/>
        <v>1039.</v>
      </c>
      <c r="B1105" s="26">
        <v>1929</v>
      </c>
      <c r="C1105" s="28" t="s">
        <v>1109</v>
      </c>
      <c r="D1105" s="26">
        <v>1985</v>
      </c>
      <c r="E1105" s="83" t="s">
        <v>2957</v>
      </c>
      <c r="F1105" s="83" t="s">
        <v>2959</v>
      </c>
      <c r="G1105" s="26">
        <v>3</v>
      </c>
      <c r="H1105" s="26">
        <v>3</v>
      </c>
      <c r="I1105" s="178">
        <v>3161.5</v>
      </c>
      <c r="J1105" s="176">
        <v>2970.7</v>
      </c>
      <c r="K1105" s="178">
        <v>2970.7</v>
      </c>
      <c r="L1105" s="26">
        <v>168</v>
      </c>
      <c r="M1105" s="178">
        <f t="shared" si="297"/>
        <v>5316953</v>
      </c>
      <c r="N1105" s="178"/>
      <c r="O1105" s="178"/>
      <c r="P1105" s="178"/>
      <c r="Q1105" s="176">
        <f t="shared" si="298"/>
        <v>5316953</v>
      </c>
      <c r="R1105" s="178"/>
      <c r="S1105" s="26"/>
      <c r="T1105" s="178"/>
      <c r="U1105" s="178">
        <v>1499</v>
      </c>
      <c r="V1105" s="178">
        <f>U1105*3547</f>
        <v>5316953</v>
      </c>
      <c r="W1105" s="178"/>
      <c r="X1105" s="178"/>
      <c r="Y1105" s="178"/>
      <c r="Z1105" s="178"/>
      <c r="AA1105" s="178"/>
      <c r="AB1105" s="178"/>
      <c r="AC1105" s="178"/>
      <c r="AD1105" s="178"/>
      <c r="AE1105" s="178"/>
      <c r="AF1105" s="178"/>
      <c r="AG1105" s="317">
        <v>2025</v>
      </c>
      <c r="AH1105" s="158"/>
      <c r="AI1105" s="175"/>
      <c r="AJ1105" s="162"/>
      <c r="AK1105" s="15">
        <f t="shared" ca="1" si="290"/>
        <v>1039</v>
      </c>
      <c r="AL1105" s="15" t="s">
        <v>155</v>
      </c>
      <c r="AM1105" s="15" t="str">
        <f t="shared" ca="1" si="291"/>
        <v>1039.</v>
      </c>
      <c r="AN1105" s="179"/>
      <c r="AO1105" s="16"/>
      <c r="AP1105" s="16"/>
    </row>
    <row r="1106" spans="1:42" ht="22.5" hidden="1" customHeight="1" x14ac:dyDescent="0.25">
      <c r="A1106" s="83" t="str">
        <f t="shared" ca="1" si="296"/>
        <v>1040.</v>
      </c>
      <c r="B1106" s="26">
        <v>1931</v>
      </c>
      <c r="C1106" s="40" t="s">
        <v>1593</v>
      </c>
      <c r="D1106" s="26">
        <v>1987</v>
      </c>
      <c r="E1106" s="83" t="s">
        <v>2957</v>
      </c>
      <c r="F1106" s="83" t="s">
        <v>2959</v>
      </c>
      <c r="G1106" s="26">
        <v>4</v>
      </c>
      <c r="H1106" s="26">
        <v>1</v>
      </c>
      <c r="I1106" s="178">
        <v>899.2</v>
      </c>
      <c r="J1106" s="178">
        <v>780</v>
      </c>
      <c r="K1106" s="178">
        <v>780</v>
      </c>
      <c r="L1106" s="26">
        <v>42</v>
      </c>
      <c r="M1106" s="178">
        <f t="shared" si="297"/>
        <v>2052294.2000000002</v>
      </c>
      <c r="N1106" s="178"/>
      <c r="O1106" s="178"/>
      <c r="P1106" s="178"/>
      <c r="Q1106" s="176">
        <f t="shared" si="298"/>
        <v>2052294.2000000002</v>
      </c>
      <c r="R1106" s="178"/>
      <c r="S1106" s="26"/>
      <c r="T1106" s="178"/>
      <c r="U1106" s="178">
        <v>578.6</v>
      </c>
      <c r="V1106" s="178">
        <f>U1106*3547</f>
        <v>2052294.2000000002</v>
      </c>
      <c r="W1106" s="178"/>
      <c r="X1106" s="178"/>
      <c r="Y1106" s="178"/>
      <c r="Z1106" s="178"/>
      <c r="AA1106" s="178"/>
      <c r="AB1106" s="178"/>
      <c r="AC1106" s="178"/>
      <c r="AD1106" s="178"/>
      <c r="AE1106" s="178"/>
      <c r="AF1106" s="178"/>
      <c r="AG1106" s="317">
        <v>2025</v>
      </c>
      <c r="AH1106" s="158"/>
      <c r="AI1106" s="175"/>
      <c r="AJ1106" s="162"/>
      <c r="AK1106" s="15">
        <f t="shared" ca="1" si="290"/>
        <v>1040</v>
      </c>
      <c r="AL1106" s="15" t="s">
        <v>155</v>
      </c>
      <c r="AM1106" s="15" t="str">
        <f t="shared" ca="1" si="291"/>
        <v>1040.</v>
      </c>
      <c r="AN1106" s="179"/>
      <c r="AO1106" s="16"/>
      <c r="AP1106" s="16"/>
    </row>
    <row r="1107" spans="1:42" ht="22.5" hidden="1" customHeight="1" x14ac:dyDescent="0.25">
      <c r="A1107" s="83" t="str">
        <f t="shared" ca="1" si="296"/>
        <v>1041.</v>
      </c>
      <c r="B1107" s="26">
        <v>1933</v>
      </c>
      <c r="C1107" s="40" t="s">
        <v>457</v>
      </c>
      <c r="D1107" s="26">
        <v>1984</v>
      </c>
      <c r="E1107" s="83" t="s">
        <v>2957</v>
      </c>
      <c r="F1107" s="83" t="s">
        <v>2958</v>
      </c>
      <c r="G1107" s="26">
        <v>3</v>
      </c>
      <c r="H1107" s="26">
        <v>2</v>
      </c>
      <c r="I1107" s="178">
        <v>1441.6</v>
      </c>
      <c r="J1107" s="176">
        <v>1289.2</v>
      </c>
      <c r="K1107" s="178">
        <v>1289.2</v>
      </c>
      <c r="L1107" s="26">
        <v>73</v>
      </c>
      <c r="M1107" s="178">
        <f t="shared" si="297"/>
        <v>770250</v>
      </c>
      <c r="N1107" s="178"/>
      <c r="O1107" s="178"/>
      <c r="P1107" s="178"/>
      <c r="Q1107" s="176">
        <f t="shared" si="298"/>
        <v>770250</v>
      </c>
      <c r="R1107" s="178">
        <v>770250</v>
      </c>
      <c r="S1107" s="26"/>
      <c r="T1107" s="178"/>
      <c r="U1107" s="178"/>
      <c r="V1107" s="178"/>
      <c r="W1107" s="178"/>
      <c r="X1107" s="178"/>
      <c r="Y1107" s="178"/>
      <c r="Z1107" s="178"/>
      <c r="AA1107" s="178"/>
      <c r="AB1107" s="178"/>
      <c r="AC1107" s="178"/>
      <c r="AD1107" s="178"/>
      <c r="AE1107" s="178"/>
      <c r="AF1107" s="178"/>
      <c r="AG1107" s="317">
        <v>2025</v>
      </c>
      <c r="AH1107" s="158"/>
      <c r="AI1107" s="175"/>
      <c r="AJ1107" s="162"/>
      <c r="AK1107" s="15">
        <f t="shared" ca="1" si="290"/>
        <v>1041</v>
      </c>
      <c r="AL1107" s="15" t="s">
        <v>155</v>
      </c>
      <c r="AM1107" s="15" t="str">
        <f t="shared" ca="1" si="291"/>
        <v>1041.</v>
      </c>
      <c r="AN1107" s="179"/>
      <c r="AO1107" s="15"/>
      <c r="AP1107" s="16"/>
    </row>
    <row r="1108" spans="1:42" ht="22.5" hidden="1" customHeight="1" x14ac:dyDescent="0.25">
      <c r="A1108" s="83" t="str">
        <f t="shared" ca="1" si="296"/>
        <v>1042.</v>
      </c>
      <c r="B1108" s="26">
        <v>1934</v>
      </c>
      <c r="C1108" s="40" t="s">
        <v>1595</v>
      </c>
      <c r="D1108" s="26">
        <v>1980</v>
      </c>
      <c r="E1108" s="83" t="s">
        <v>2957</v>
      </c>
      <c r="F1108" s="83" t="s">
        <v>2958</v>
      </c>
      <c r="G1108" s="26">
        <v>3</v>
      </c>
      <c r="H1108" s="26">
        <v>3</v>
      </c>
      <c r="I1108" s="178">
        <v>1442.2</v>
      </c>
      <c r="J1108" s="178">
        <v>1282.5</v>
      </c>
      <c r="K1108" s="178">
        <v>1282.5</v>
      </c>
      <c r="L1108" s="26">
        <v>66</v>
      </c>
      <c r="M1108" s="178">
        <f t="shared" si="297"/>
        <v>2031366.9000000001</v>
      </c>
      <c r="N1108" s="178"/>
      <c r="O1108" s="178"/>
      <c r="P1108" s="178"/>
      <c r="Q1108" s="176">
        <f t="shared" si="298"/>
        <v>2031366.9000000001</v>
      </c>
      <c r="R1108" s="178"/>
      <c r="S1108" s="26"/>
      <c r="T1108" s="178"/>
      <c r="U1108" s="178">
        <v>572.70000000000005</v>
      </c>
      <c r="V1108" s="178">
        <f>U1108*3547</f>
        <v>2031366.9000000001</v>
      </c>
      <c r="W1108" s="178"/>
      <c r="X1108" s="178"/>
      <c r="Y1108" s="178"/>
      <c r="Z1108" s="178"/>
      <c r="AA1108" s="178"/>
      <c r="AB1108" s="178"/>
      <c r="AC1108" s="178"/>
      <c r="AD1108" s="178"/>
      <c r="AE1108" s="178"/>
      <c r="AF1108" s="178"/>
      <c r="AG1108" s="317">
        <v>2025</v>
      </c>
      <c r="AH1108" s="158"/>
      <c r="AI1108" s="175"/>
      <c r="AJ1108" s="162"/>
      <c r="AK1108" s="15">
        <f t="shared" ca="1" si="290"/>
        <v>1042</v>
      </c>
      <c r="AL1108" s="15" t="s">
        <v>155</v>
      </c>
      <c r="AM1108" s="15" t="str">
        <f t="shared" ca="1" si="291"/>
        <v>1042.</v>
      </c>
      <c r="AN1108" s="179"/>
      <c r="AO1108" s="16"/>
      <c r="AP1108" s="16"/>
    </row>
    <row r="1109" spans="1:42" ht="22.5" hidden="1" customHeight="1" x14ac:dyDescent="0.25">
      <c r="A1109" s="83" t="str">
        <f t="shared" ca="1" si="296"/>
        <v>1043.</v>
      </c>
      <c r="B1109" s="26">
        <v>1940</v>
      </c>
      <c r="C1109" s="42" t="s">
        <v>392</v>
      </c>
      <c r="D1109" s="26">
        <v>1968</v>
      </c>
      <c r="E1109" s="135" t="s">
        <v>2957</v>
      </c>
      <c r="F1109" s="83" t="s">
        <v>2959</v>
      </c>
      <c r="G1109" s="32">
        <v>2</v>
      </c>
      <c r="H1109" s="32">
        <v>2</v>
      </c>
      <c r="I1109" s="176">
        <v>668</v>
      </c>
      <c r="J1109" s="176">
        <v>621.79999999999995</v>
      </c>
      <c r="K1109" s="176">
        <v>621.79999999999995</v>
      </c>
      <c r="L1109" s="32">
        <v>33</v>
      </c>
      <c r="M1109" s="176">
        <f t="shared" si="297"/>
        <v>2500461</v>
      </c>
      <c r="N1109" s="176"/>
      <c r="O1109" s="176"/>
      <c r="P1109" s="176"/>
      <c r="Q1109" s="176">
        <f t="shared" si="298"/>
        <v>2500461</v>
      </c>
      <c r="R1109" s="176">
        <f>1693437+807024</f>
        <v>2500461</v>
      </c>
      <c r="S1109" s="32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317">
        <v>2025</v>
      </c>
      <c r="AH1109" s="158"/>
      <c r="AI1109" s="175"/>
      <c r="AJ1109" s="162"/>
      <c r="AK1109" s="15">
        <f t="shared" ca="1" si="290"/>
        <v>1043</v>
      </c>
      <c r="AL1109" s="15" t="s">
        <v>155</v>
      </c>
      <c r="AM1109" s="15" t="str">
        <f t="shared" ca="1" si="291"/>
        <v>1043.</v>
      </c>
      <c r="AN1109" s="179"/>
      <c r="AO1109" s="16"/>
      <c r="AP1109" s="16"/>
    </row>
    <row r="1110" spans="1:42" ht="22.5" hidden="1" customHeight="1" x14ac:dyDescent="0.25">
      <c r="A1110" s="83" t="str">
        <f t="shared" ca="1" si="296"/>
        <v>1044.</v>
      </c>
      <c r="B1110" s="26">
        <v>1950</v>
      </c>
      <c r="C1110" s="40" t="s">
        <v>1596</v>
      </c>
      <c r="D1110" s="26">
        <v>1992</v>
      </c>
      <c r="E1110" s="83" t="s">
        <v>2957</v>
      </c>
      <c r="F1110" s="83" t="s">
        <v>2959</v>
      </c>
      <c r="G1110" s="26">
        <v>5</v>
      </c>
      <c r="H1110" s="26">
        <v>3</v>
      </c>
      <c r="I1110" s="178">
        <v>2938.2</v>
      </c>
      <c r="J1110" s="178">
        <v>2061.8000000000002</v>
      </c>
      <c r="K1110" s="178">
        <v>2061.8000000000002</v>
      </c>
      <c r="L1110" s="26">
        <v>88</v>
      </c>
      <c r="M1110" s="178">
        <f t="shared" si="297"/>
        <v>2401319</v>
      </c>
      <c r="N1110" s="178"/>
      <c r="O1110" s="178"/>
      <c r="P1110" s="178"/>
      <c r="Q1110" s="176">
        <f t="shared" si="298"/>
        <v>2401319</v>
      </c>
      <c r="R1110" s="178"/>
      <c r="S1110" s="26"/>
      <c r="T1110" s="178"/>
      <c r="U1110" s="178">
        <v>677</v>
      </c>
      <c r="V1110" s="178">
        <f>U1110*3547</f>
        <v>2401319</v>
      </c>
      <c r="W1110" s="178"/>
      <c r="X1110" s="178"/>
      <c r="Y1110" s="178"/>
      <c r="Z1110" s="178"/>
      <c r="AA1110" s="178"/>
      <c r="AB1110" s="178"/>
      <c r="AC1110" s="178"/>
      <c r="AD1110" s="178"/>
      <c r="AE1110" s="178"/>
      <c r="AF1110" s="178"/>
      <c r="AG1110" s="317">
        <v>2025</v>
      </c>
      <c r="AH1110" s="158"/>
      <c r="AI1110" s="175"/>
      <c r="AJ1110" s="162"/>
      <c r="AK1110" s="15">
        <f t="shared" ca="1" si="290"/>
        <v>1044</v>
      </c>
      <c r="AL1110" s="15" t="s">
        <v>155</v>
      </c>
      <c r="AM1110" s="15" t="str">
        <f t="shared" ca="1" si="291"/>
        <v>1044.</v>
      </c>
      <c r="AN1110" s="179"/>
      <c r="AO1110" s="16"/>
      <c r="AP1110" s="16"/>
    </row>
    <row r="1111" spans="1:42" ht="22.5" hidden="1" customHeight="1" x14ac:dyDescent="0.25">
      <c r="A1111" s="83" t="str">
        <f t="shared" ca="1" si="296"/>
        <v>1045.</v>
      </c>
      <c r="B1111" s="26">
        <v>1952</v>
      </c>
      <c r="C1111" s="42" t="s">
        <v>395</v>
      </c>
      <c r="D1111" s="26">
        <v>1976</v>
      </c>
      <c r="E1111" s="135" t="s">
        <v>2957</v>
      </c>
      <c r="F1111" s="83" t="s">
        <v>2959</v>
      </c>
      <c r="G1111" s="32">
        <v>2</v>
      </c>
      <c r="H1111" s="32">
        <v>1</v>
      </c>
      <c r="I1111" s="176">
        <v>368.8</v>
      </c>
      <c r="J1111" s="176">
        <v>219.6</v>
      </c>
      <c r="K1111" s="176">
        <v>219.6</v>
      </c>
      <c r="L1111" s="32">
        <v>18</v>
      </c>
      <c r="M1111" s="176">
        <f t="shared" si="297"/>
        <v>2384791</v>
      </c>
      <c r="N1111" s="176"/>
      <c r="O1111" s="176"/>
      <c r="P1111" s="176"/>
      <c r="Q1111" s="176">
        <f t="shared" si="298"/>
        <v>2384791</v>
      </c>
      <c r="R1111" s="176"/>
      <c r="S1111" s="32"/>
      <c r="T1111" s="176"/>
      <c r="U1111" s="176">
        <v>317</v>
      </c>
      <c r="V1111" s="176">
        <f>U1111*7523</f>
        <v>2384791</v>
      </c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317">
        <v>2025</v>
      </c>
      <c r="AH1111" s="158"/>
      <c r="AI1111" s="175"/>
      <c r="AJ1111" s="162"/>
      <c r="AK1111" s="15">
        <f t="shared" ca="1" si="290"/>
        <v>1045</v>
      </c>
      <c r="AL1111" s="15" t="s">
        <v>155</v>
      </c>
      <c r="AM1111" s="15" t="str">
        <f t="shared" ca="1" si="291"/>
        <v>1045.</v>
      </c>
      <c r="AN1111" s="179"/>
      <c r="AO1111" s="16"/>
      <c r="AP1111" s="16"/>
    </row>
    <row r="1112" spans="1:42" ht="22.5" hidden="1" customHeight="1" x14ac:dyDescent="0.25">
      <c r="A1112" s="83" t="str">
        <f t="shared" ca="1" si="296"/>
        <v>1046.</v>
      </c>
      <c r="B1112" s="26">
        <v>1962</v>
      </c>
      <c r="C1112" s="42" t="s">
        <v>397</v>
      </c>
      <c r="D1112" s="26">
        <v>1975</v>
      </c>
      <c r="E1112" s="135" t="s">
        <v>2957</v>
      </c>
      <c r="F1112" s="135" t="s">
        <v>2958</v>
      </c>
      <c r="G1112" s="32">
        <v>5</v>
      </c>
      <c r="H1112" s="32">
        <v>3</v>
      </c>
      <c r="I1112" s="176">
        <v>2413.8000000000002</v>
      </c>
      <c r="J1112" s="176">
        <v>2071.1999999999998</v>
      </c>
      <c r="K1112" s="176">
        <v>2071.1999999999998</v>
      </c>
      <c r="L1112" s="32">
        <v>110</v>
      </c>
      <c r="M1112" s="176">
        <f t="shared" si="297"/>
        <v>5062580</v>
      </c>
      <c r="N1112" s="176"/>
      <c r="O1112" s="176"/>
      <c r="P1112" s="176"/>
      <c r="Q1112" s="176">
        <f t="shared" si="298"/>
        <v>5062580</v>
      </c>
      <c r="R1112" s="176">
        <f>879750+4182830</f>
        <v>5062580</v>
      </c>
      <c r="S1112" s="32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317">
        <v>2025</v>
      </c>
      <c r="AH1112" s="158"/>
      <c r="AI1112" s="175"/>
      <c r="AJ1112" s="162"/>
      <c r="AK1112" s="15">
        <f t="shared" ca="1" si="290"/>
        <v>1046</v>
      </c>
      <c r="AL1112" s="15" t="s">
        <v>155</v>
      </c>
      <c r="AM1112" s="15" t="str">
        <f t="shared" ca="1" si="291"/>
        <v>1046.</v>
      </c>
      <c r="AN1112" s="179"/>
      <c r="AO1112" s="16"/>
      <c r="AP1112" s="16"/>
    </row>
    <row r="1113" spans="1:42" ht="22.5" hidden="1" customHeight="1" x14ac:dyDescent="0.25">
      <c r="A1113" s="83" t="str">
        <f t="shared" ca="1" si="296"/>
        <v>1047.</v>
      </c>
      <c r="B1113" s="26">
        <v>1966</v>
      </c>
      <c r="C1113" s="39" t="s">
        <v>458</v>
      </c>
      <c r="D1113" s="26">
        <v>1965</v>
      </c>
      <c r="E1113" s="83" t="s">
        <v>2957</v>
      </c>
      <c r="F1113" s="83" t="s">
        <v>2959</v>
      </c>
      <c r="G1113" s="26">
        <v>2</v>
      </c>
      <c r="H1113" s="26">
        <v>2</v>
      </c>
      <c r="I1113" s="178">
        <v>674.3</v>
      </c>
      <c r="J1113" s="176">
        <v>627.5</v>
      </c>
      <c r="K1113" s="178">
        <v>627.5</v>
      </c>
      <c r="L1113" s="26">
        <v>35</v>
      </c>
      <c r="M1113" s="178">
        <f t="shared" si="297"/>
        <v>638112</v>
      </c>
      <c r="N1113" s="178"/>
      <c r="O1113" s="178"/>
      <c r="P1113" s="178"/>
      <c r="Q1113" s="176">
        <f t="shared" si="298"/>
        <v>638112</v>
      </c>
      <c r="R1113" s="178">
        <v>638112</v>
      </c>
      <c r="S1113" s="26"/>
      <c r="T1113" s="178"/>
      <c r="U1113" s="178"/>
      <c r="V1113" s="178"/>
      <c r="W1113" s="178"/>
      <c r="X1113" s="178"/>
      <c r="Y1113" s="178"/>
      <c r="Z1113" s="178"/>
      <c r="AA1113" s="178"/>
      <c r="AB1113" s="178"/>
      <c r="AC1113" s="178"/>
      <c r="AD1113" s="178"/>
      <c r="AE1113" s="178"/>
      <c r="AF1113" s="176"/>
      <c r="AG1113" s="317">
        <v>2025</v>
      </c>
      <c r="AH1113" s="158"/>
      <c r="AI1113" s="175"/>
      <c r="AJ1113" s="162"/>
      <c r="AK1113" s="15">
        <f t="shared" ca="1" si="290"/>
        <v>1047</v>
      </c>
      <c r="AL1113" s="15" t="s">
        <v>155</v>
      </c>
      <c r="AM1113" s="15" t="str">
        <f t="shared" ca="1" si="291"/>
        <v>1047.</v>
      </c>
      <c r="AN1113" s="179"/>
      <c r="AO1113" s="16"/>
      <c r="AP1113" s="16"/>
    </row>
    <row r="1114" spans="1:42" ht="22.5" hidden="1" customHeight="1" x14ac:dyDescent="0.25">
      <c r="A1114" s="83" t="str">
        <f t="shared" ca="1" si="296"/>
        <v>1048.</v>
      </c>
      <c r="B1114" s="26">
        <v>1967</v>
      </c>
      <c r="C1114" s="39" t="s">
        <v>459</v>
      </c>
      <c r="D1114" s="26">
        <v>1964</v>
      </c>
      <c r="E1114" s="83" t="s">
        <v>2957</v>
      </c>
      <c r="F1114" s="83" t="s">
        <v>2959</v>
      </c>
      <c r="G1114" s="26">
        <v>4</v>
      </c>
      <c r="H1114" s="26">
        <v>2</v>
      </c>
      <c r="I1114" s="178">
        <v>1374</v>
      </c>
      <c r="J1114" s="176">
        <v>1275.5</v>
      </c>
      <c r="K1114" s="178">
        <v>1275.5</v>
      </c>
      <c r="L1114" s="26">
        <v>62</v>
      </c>
      <c r="M1114" s="178">
        <f t="shared" si="297"/>
        <v>4130438.7</v>
      </c>
      <c r="N1114" s="178"/>
      <c r="O1114" s="178"/>
      <c r="P1114" s="178"/>
      <c r="Q1114" s="176">
        <f t="shared" si="298"/>
        <v>4130438.7</v>
      </c>
      <c r="R1114" s="178">
        <f>2910518.7+1219920</f>
        <v>4130438.7</v>
      </c>
      <c r="S1114" s="26"/>
      <c r="T1114" s="178"/>
      <c r="U1114" s="178"/>
      <c r="V1114" s="178"/>
      <c r="W1114" s="178"/>
      <c r="X1114" s="178"/>
      <c r="Y1114" s="178"/>
      <c r="Z1114" s="178"/>
      <c r="AA1114" s="178"/>
      <c r="AB1114" s="178"/>
      <c r="AC1114" s="178"/>
      <c r="AD1114" s="178"/>
      <c r="AE1114" s="178"/>
      <c r="AF1114" s="176"/>
      <c r="AG1114" s="317">
        <v>2025</v>
      </c>
      <c r="AH1114" s="158"/>
      <c r="AI1114" s="175"/>
      <c r="AJ1114" s="162"/>
      <c r="AK1114" s="15">
        <f t="shared" ca="1" si="290"/>
        <v>1048</v>
      </c>
      <c r="AL1114" s="15" t="s">
        <v>155</v>
      </c>
      <c r="AM1114" s="15" t="str">
        <f t="shared" ca="1" si="291"/>
        <v>1048.</v>
      </c>
      <c r="AN1114" s="179"/>
      <c r="AO1114" s="16"/>
      <c r="AP1114" s="16"/>
    </row>
    <row r="1115" spans="1:42" ht="22.5" hidden="1" customHeight="1" x14ac:dyDescent="0.25">
      <c r="A1115" s="83" t="str">
        <f t="shared" ca="1" si="296"/>
        <v>1049.</v>
      </c>
      <c r="B1115" s="26">
        <v>1968</v>
      </c>
      <c r="C1115" s="39" t="s">
        <v>400</v>
      </c>
      <c r="D1115" s="26">
        <v>1965</v>
      </c>
      <c r="E1115" s="83" t="s">
        <v>2957</v>
      </c>
      <c r="F1115" s="83" t="s">
        <v>2958</v>
      </c>
      <c r="G1115" s="26">
        <v>5</v>
      </c>
      <c r="H1115" s="26">
        <v>3</v>
      </c>
      <c r="I1115" s="178">
        <v>2111</v>
      </c>
      <c r="J1115" s="176">
        <v>2062.9</v>
      </c>
      <c r="K1115" s="178">
        <v>1925</v>
      </c>
      <c r="L1115" s="26">
        <v>117</v>
      </c>
      <c r="M1115" s="178">
        <f t="shared" si="297"/>
        <v>1520208</v>
      </c>
      <c r="N1115" s="178"/>
      <c r="O1115" s="178"/>
      <c r="P1115" s="178"/>
      <c r="Q1115" s="176">
        <f t="shared" si="298"/>
        <v>1520208</v>
      </c>
      <c r="R1115" s="178">
        <v>1520208</v>
      </c>
      <c r="S1115" s="26"/>
      <c r="T1115" s="178"/>
      <c r="U1115" s="178"/>
      <c r="V1115" s="178"/>
      <c r="W1115" s="178"/>
      <c r="X1115" s="178"/>
      <c r="Y1115" s="178"/>
      <c r="Z1115" s="178"/>
      <c r="AA1115" s="178"/>
      <c r="AB1115" s="178"/>
      <c r="AC1115" s="178"/>
      <c r="AD1115" s="178"/>
      <c r="AE1115" s="178"/>
      <c r="AF1115" s="176"/>
      <c r="AG1115" s="317">
        <v>2025</v>
      </c>
      <c r="AH1115" s="158"/>
      <c r="AI1115" s="175"/>
      <c r="AJ1115" s="162"/>
      <c r="AK1115" s="15">
        <f t="shared" ca="1" si="290"/>
        <v>1049</v>
      </c>
      <c r="AL1115" s="15" t="s">
        <v>155</v>
      </c>
      <c r="AM1115" s="15" t="str">
        <f t="shared" ca="1" si="291"/>
        <v>1049.</v>
      </c>
      <c r="AN1115" s="179"/>
      <c r="AO1115" s="16"/>
      <c r="AP1115" s="16"/>
    </row>
    <row r="1116" spans="1:42" ht="22.5" hidden="1" customHeight="1" x14ac:dyDescent="0.25">
      <c r="A1116" s="83" t="str">
        <f t="shared" ca="1" si="296"/>
        <v>1050.</v>
      </c>
      <c r="B1116" s="26">
        <v>1974</v>
      </c>
      <c r="C1116" s="40" t="s">
        <v>1603</v>
      </c>
      <c r="D1116" s="26">
        <v>1984</v>
      </c>
      <c r="E1116" s="135" t="s">
        <v>2957</v>
      </c>
      <c r="F1116" s="135" t="s">
        <v>2958</v>
      </c>
      <c r="G1116" s="32">
        <v>5</v>
      </c>
      <c r="H1116" s="32">
        <v>2</v>
      </c>
      <c r="I1116" s="176">
        <v>2410.1999999999998</v>
      </c>
      <c r="J1116" s="176">
        <v>2143.1999999999998</v>
      </c>
      <c r="K1116" s="176">
        <v>2143.1999999999998</v>
      </c>
      <c r="L1116" s="32">
        <v>124</v>
      </c>
      <c r="M1116" s="176">
        <f t="shared" si="297"/>
        <v>2199140</v>
      </c>
      <c r="N1116" s="176"/>
      <c r="O1116" s="176"/>
      <c r="P1116" s="176"/>
      <c r="Q1116" s="176">
        <f t="shared" si="298"/>
        <v>2199140</v>
      </c>
      <c r="R1116" s="176"/>
      <c r="S1116" s="32"/>
      <c r="T1116" s="176"/>
      <c r="U1116" s="178">
        <v>620</v>
      </c>
      <c r="V1116" s="178">
        <f>U1116*3547</f>
        <v>2199140</v>
      </c>
      <c r="W1116" s="176"/>
      <c r="X1116" s="176"/>
      <c r="Y1116" s="176"/>
      <c r="Z1116" s="176"/>
      <c r="AA1116" s="176"/>
      <c r="AB1116" s="176"/>
      <c r="AC1116" s="316"/>
      <c r="AD1116" s="316"/>
      <c r="AE1116" s="176"/>
      <c r="AF1116" s="176"/>
      <c r="AG1116" s="317">
        <v>2025</v>
      </c>
      <c r="AH1116" s="158"/>
      <c r="AI1116" s="175"/>
      <c r="AJ1116" s="162"/>
      <c r="AK1116" s="15">
        <f t="shared" ca="1" si="290"/>
        <v>1050</v>
      </c>
      <c r="AL1116" s="15" t="s">
        <v>155</v>
      </c>
      <c r="AM1116" s="15" t="str">
        <f t="shared" ca="1" si="291"/>
        <v>1050.</v>
      </c>
      <c r="AN1116" s="179"/>
      <c r="AO1116" s="16"/>
      <c r="AP1116" s="16"/>
    </row>
    <row r="1117" spans="1:42" ht="22.5" hidden="1" customHeight="1" x14ac:dyDescent="0.25">
      <c r="A1117" s="83" t="str">
        <f t="shared" ca="1" si="296"/>
        <v>1052.</v>
      </c>
      <c r="B1117" s="26">
        <v>1986</v>
      </c>
      <c r="C1117" s="42" t="s">
        <v>402</v>
      </c>
      <c r="D1117" s="26">
        <v>1961</v>
      </c>
      <c r="E1117" s="135" t="s">
        <v>2957</v>
      </c>
      <c r="F1117" s="135" t="s">
        <v>2958</v>
      </c>
      <c r="G1117" s="32">
        <v>5</v>
      </c>
      <c r="H1117" s="32">
        <v>3</v>
      </c>
      <c r="I1117" s="176">
        <v>2285.1999999999998</v>
      </c>
      <c r="J1117" s="176">
        <v>2056.9</v>
      </c>
      <c r="K1117" s="176">
        <v>2056.9</v>
      </c>
      <c r="L1117" s="32">
        <v>115</v>
      </c>
      <c r="M1117" s="176">
        <f t="shared" ref="M1117:M1148" si="299">R1117+T1117+V1117+X1117+Z1117+AB1117+AE1117+AF1117</f>
        <v>6579919</v>
      </c>
      <c r="N1117" s="176"/>
      <c r="O1117" s="176"/>
      <c r="P1117" s="176"/>
      <c r="Q1117" s="176">
        <f t="shared" ref="Q1117:Q1148" si="300">M1117</f>
        <v>6579919</v>
      </c>
      <c r="R1117" s="176">
        <f>5064067+1515852</f>
        <v>6579919</v>
      </c>
      <c r="S1117" s="32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317">
        <v>2025</v>
      </c>
      <c r="AH1117" s="158"/>
      <c r="AI1117" s="175"/>
      <c r="AJ1117" s="162"/>
      <c r="AK1117" s="15">
        <f ca="1">MAX(AK1113:AK1116)+1</f>
        <v>1052</v>
      </c>
      <c r="AL1117" s="15" t="s">
        <v>155</v>
      </c>
      <c r="AM1117" s="15" t="str">
        <f t="shared" ca="1" si="291"/>
        <v>1052.</v>
      </c>
      <c r="AN1117" s="179"/>
      <c r="AO1117" s="16"/>
      <c r="AP1117" s="16"/>
    </row>
    <row r="1118" spans="1:42" ht="22.5" hidden="1" customHeight="1" x14ac:dyDescent="0.25">
      <c r="A1118" s="83" t="str">
        <f t="shared" ca="1" si="296"/>
        <v>1053.</v>
      </c>
      <c r="B1118" s="26">
        <v>1987</v>
      </c>
      <c r="C1118" s="42" t="s">
        <v>403</v>
      </c>
      <c r="D1118" s="26">
        <v>1974</v>
      </c>
      <c r="E1118" s="135" t="s">
        <v>2957</v>
      </c>
      <c r="F1118" s="135" t="s">
        <v>2958</v>
      </c>
      <c r="G1118" s="32">
        <v>5</v>
      </c>
      <c r="H1118" s="32">
        <v>4</v>
      </c>
      <c r="I1118" s="176">
        <v>3634.4</v>
      </c>
      <c r="J1118" s="176">
        <v>3359.1</v>
      </c>
      <c r="K1118" s="176">
        <v>3359.1</v>
      </c>
      <c r="L1118" s="32">
        <v>186</v>
      </c>
      <c r="M1118" s="176">
        <f t="shared" si="299"/>
        <v>10072836</v>
      </c>
      <c r="N1118" s="176"/>
      <c r="O1118" s="176"/>
      <c r="P1118" s="176"/>
      <c r="Q1118" s="176">
        <f t="shared" si="300"/>
        <v>10072836</v>
      </c>
      <c r="R1118" s="176">
        <f>1642200+8430636</f>
        <v>10072836</v>
      </c>
      <c r="S1118" s="32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317">
        <v>2025</v>
      </c>
      <c r="AH1118" s="158"/>
      <c r="AI1118" s="175"/>
      <c r="AJ1118" s="162"/>
      <c r="AK1118" s="15">
        <f ca="1">MAX(AK1114:AK1117)+1</f>
        <v>1053</v>
      </c>
      <c r="AL1118" s="15" t="s">
        <v>155</v>
      </c>
      <c r="AM1118" s="15" t="str">
        <f t="shared" ca="1" si="291"/>
        <v>1053.</v>
      </c>
      <c r="AN1118" s="179"/>
      <c r="AO1118" s="16"/>
      <c r="AP1118" s="16"/>
    </row>
    <row r="1119" spans="1:42" ht="22.5" hidden="1" customHeight="1" x14ac:dyDescent="0.25">
      <c r="A1119" s="83" t="str">
        <f t="shared" ca="1" si="296"/>
        <v>1054.</v>
      </c>
      <c r="B1119" s="26">
        <v>1991</v>
      </c>
      <c r="C1119" s="40" t="s">
        <v>461</v>
      </c>
      <c r="D1119" s="26">
        <v>1978</v>
      </c>
      <c r="E1119" s="83" t="s">
        <v>2957</v>
      </c>
      <c r="F1119" s="83" t="s">
        <v>2958</v>
      </c>
      <c r="G1119" s="26">
        <v>2</v>
      </c>
      <c r="H1119" s="26">
        <v>2</v>
      </c>
      <c r="I1119" s="178">
        <v>847.7</v>
      </c>
      <c r="J1119" s="176">
        <v>807.7</v>
      </c>
      <c r="K1119" s="178">
        <v>807.7</v>
      </c>
      <c r="L1119" s="26">
        <v>44</v>
      </c>
      <c r="M1119" s="178">
        <f t="shared" si="299"/>
        <v>1865722</v>
      </c>
      <c r="N1119" s="178"/>
      <c r="O1119" s="178"/>
      <c r="P1119" s="178"/>
      <c r="Q1119" s="176">
        <f t="shared" si="300"/>
        <v>1865722</v>
      </c>
      <c r="R1119" s="178"/>
      <c r="S1119" s="26"/>
      <c r="T1119" s="178"/>
      <c r="U1119" s="178">
        <v>526</v>
      </c>
      <c r="V1119" s="178">
        <f>U1119*3547</f>
        <v>1865722</v>
      </c>
      <c r="W1119" s="178"/>
      <c r="X1119" s="178"/>
      <c r="Y1119" s="178"/>
      <c r="Z1119" s="178"/>
      <c r="AA1119" s="178"/>
      <c r="AB1119" s="178"/>
      <c r="AC1119" s="178"/>
      <c r="AD1119" s="178"/>
      <c r="AE1119" s="178"/>
      <c r="AF1119" s="178"/>
      <c r="AG1119" s="317">
        <v>2025</v>
      </c>
      <c r="AH1119" s="158"/>
      <c r="AI1119" s="175"/>
      <c r="AJ1119" s="162"/>
      <c r="AK1119" s="15">
        <f ca="1">MAX(AK1115:AK1118)+1</f>
        <v>1054</v>
      </c>
      <c r="AL1119" s="15" t="s">
        <v>155</v>
      </c>
      <c r="AM1119" s="15" t="str">
        <f t="shared" ca="1" si="291"/>
        <v>1054.</v>
      </c>
      <c r="AN1119" s="179"/>
      <c r="AO1119" s="15"/>
      <c r="AP1119" s="16"/>
    </row>
    <row r="1120" spans="1:42" ht="22.5" hidden="1" customHeight="1" x14ac:dyDescent="0.25">
      <c r="A1120" s="83" t="str">
        <f t="shared" ca="1" si="296"/>
        <v>1055.</v>
      </c>
      <c r="B1120" s="26">
        <v>1993</v>
      </c>
      <c r="C1120" s="40" t="s">
        <v>1604</v>
      </c>
      <c r="D1120" s="26">
        <v>1979</v>
      </c>
      <c r="E1120" s="135" t="s">
        <v>2957</v>
      </c>
      <c r="F1120" s="83" t="s">
        <v>2959</v>
      </c>
      <c r="G1120" s="32">
        <v>2</v>
      </c>
      <c r="H1120" s="32">
        <v>2</v>
      </c>
      <c r="I1120" s="176">
        <v>808.2</v>
      </c>
      <c r="J1120" s="176">
        <v>768.2</v>
      </c>
      <c r="K1120" s="176">
        <v>768.2</v>
      </c>
      <c r="L1120" s="32">
        <v>41</v>
      </c>
      <c r="M1120" s="178">
        <f t="shared" si="299"/>
        <v>2806963.2</v>
      </c>
      <c r="N1120" s="178"/>
      <c r="O1120" s="178"/>
      <c r="P1120" s="178"/>
      <c r="Q1120" s="176">
        <f t="shared" si="300"/>
        <v>2806963.2</v>
      </c>
      <c r="R1120" s="178">
        <v>2806963.2</v>
      </c>
      <c r="S1120" s="26"/>
      <c r="T1120" s="178"/>
      <c r="U1120" s="178"/>
      <c r="V1120" s="178"/>
      <c r="W1120" s="178"/>
      <c r="X1120" s="178"/>
      <c r="Y1120" s="178"/>
      <c r="Z1120" s="178"/>
      <c r="AA1120" s="178"/>
      <c r="AB1120" s="178"/>
      <c r="AC1120" s="178"/>
      <c r="AD1120" s="178"/>
      <c r="AE1120" s="178"/>
      <c r="AF1120" s="178"/>
      <c r="AG1120" s="317">
        <v>2025</v>
      </c>
      <c r="AH1120" s="158"/>
      <c r="AI1120" s="175"/>
      <c r="AJ1120" s="162"/>
      <c r="AK1120" s="15">
        <f ca="1">MAX(AK1116:AK1119)+1</f>
        <v>1055</v>
      </c>
      <c r="AL1120" s="15" t="s">
        <v>155</v>
      </c>
      <c r="AM1120" s="15" t="str">
        <f t="shared" ca="1" si="291"/>
        <v>1055.</v>
      </c>
      <c r="AN1120" s="179"/>
      <c r="AO1120" s="16"/>
      <c r="AP1120" s="16"/>
    </row>
    <row r="1121" spans="1:42" ht="22.5" hidden="1" customHeight="1" x14ac:dyDescent="0.25">
      <c r="A1121" s="83" t="str">
        <f t="shared" ca="1" si="296"/>
        <v>1056.</v>
      </c>
      <c r="B1121" s="26">
        <v>1997</v>
      </c>
      <c r="C1121" s="40" t="s">
        <v>1605</v>
      </c>
      <c r="D1121" s="26">
        <v>1970</v>
      </c>
      <c r="E1121" s="83" t="s">
        <v>2957</v>
      </c>
      <c r="F1121" s="83" t="s">
        <v>2959</v>
      </c>
      <c r="G1121" s="26">
        <v>2</v>
      </c>
      <c r="H1121" s="26">
        <v>1</v>
      </c>
      <c r="I1121" s="178">
        <v>338.5</v>
      </c>
      <c r="J1121" s="178">
        <v>229.3</v>
      </c>
      <c r="K1121" s="178">
        <v>229.3</v>
      </c>
      <c r="L1121" s="26">
        <v>20</v>
      </c>
      <c r="M1121" s="178">
        <f t="shared" si="299"/>
        <v>141881</v>
      </c>
      <c r="N1121" s="178"/>
      <c r="O1121" s="178"/>
      <c r="P1121" s="178"/>
      <c r="Q1121" s="176">
        <f t="shared" si="300"/>
        <v>141881</v>
      </c>
      <c r="R1121" s="178"/>
      <c r="S1121" s="26"/>
      <c r="T1121" s="178"/>
      <c r="U1121" s="178"/>
      <c r="V1121" s="178"/>
      <c r="W1121" s="178"/>
      <c r="X1121" s="178"/>
      <c r="Y1121" s="178"/>
      <c r="Z1121" s="178"/>
      <c r="AA1121" s="178">
        <v>53</v>
      </c>
      <c r="AB1121" s="178">
        <f>AA1121*2677</f>
        <v>141881</v>
      </c>
      <c r="AC1121" s="178"/>
      <c r="AD1121" s="178"/>
      <c r="AE1121" s="178"/>
      <c r="AF1121" s="178"/>
      <c r="AG1121" s="317">
        <v>2025</v>
      </c>
      <c r="AH1121" s="158"/>
      <c r="AI1121" s="175"/>
      <c r="AJ1121" s="162"/>
      <c r="AK1121" s="15">
        <f ca="1">MAX(AK998:AK1120)+1</f>
        <v>1056</v>
      </c>
      <c r="AL1121" s="15" t="s">
        <v>155</v>
      </c>
      <c r="AM1121" s="15" t="str">
        <f t="shared" ref="AM1121:AM1184" ca="1" si="301">CONCATENATE(AK1121,AL1121)</f>
        <v>1056.</v>
      </c>
      <c r="AN1121" s="179"/>
      <c r="AO1121" s="16"/>
      <c r="AP1121" s="16"/>
    </row>
    <row r="1122" spans="1:42" ht="22.5" hidden="1" customHeight="1" x14ac:dyDescent="0.25">
      <c r="A1122" s="83" t="str">
        <f t="shared" ca="1" si="296"/>
        <v>1057.</v>
      </c>
      <c r="B1122" s="26">
        <v>1999</v>
      </c>
      <c r="C1122" s="40" t="s">
        <v>1606</v>
      </c>
      <c r="D1122" s="26">
        <v>1978</v>
      </c>
      <c r="E1122" s="83" t="s">
        <v>2957</v>
      </c>
      <c r="F1122" s="83" t="s">
        <v>2959</v>
      </c>
      <c r="G1122" s="26">
        <v>2</v>
      </c>
      <c r="H1122" s="26">
        <v>2</v>
      </c>
      <c r="I1122" s="178">
        <v>770.2</v>
      </c>
      <c r="J1122" s="178">
        <v>446.3</v>
      </c>
      <c r="K1122" s="178">
        <v>446.3</v>
      </c>
      <c r="L1122" s="26">
        <v>31</v>
      </c>
      <c r="M1122" s="176">
        <f t="shared" si="299"/>
        <v>2395117.5</v>
      </c>
      <c r="N1122" s="176"/>
      <c r="O1122" s="176"/>
      <c r="P1122" s="176"/>
      <c r="Q1122" s="176">
        <f t="shared" si="300"/>
        <v>2395117.5</v>
      </c>
      <c r="R1122" s="176">
        <v>497472.5</v>
      </c>
      <c r="S1122" s="32"/>
      <c r="T1122" s="176"/>
      <c r="U1122" s="178">
        <v>535</v>
      </c>
      <c r="V1122" s="178">
        <f>U1122*3547</f>
        <v>1897645</v>
      </c>
      <c r="W1122" s="176"/>
      <c r="X1122" s="176"/>
      <c r="Y1122" s="176"/>
      <c r="Z1122" s="176"/>
      <c r="AA1122" s="176"/>
      <c r="AB1122" s="176"/>
      <c r="AC1122" s="178"/>
      <c r="AD1122" s="178"/>
      <c r="AE1122" s="176"/>
      <c r="AF1122" s="176"/>
      <c r="AG1122" s="317">
        <v>2025</v>
      </c>
      <c r="AH1122" s="158"/>
      <c r="AI1122" s="175"/>
      <c r="AJ1122" s="162"/>
      <c r="AK1122" s="15">
        <f t="shared" ref="AK1122:AK1182" ca="1" si="302">MAX(AK1117:AK1121)+1</f>
        <v>1057</v>
      </c>
      <c r="AL1122" s="15" t="s">
        <v>155</v>
      </c>
      <c r="AM1122" s="15" t="str">
        <f t="shared" ca="1" si="301"/>
        <v>1057.</v>
      </c>
      <c r="AN1122" s="179"/>
      <c r="AO1122" s="16"/>
      <c r="AP1122" s="16"/>
    </row>
    <row r="1123" spans="1:42" ht="22.5" hidden="1" customHeight="1" x14ac:dyDescent="0.25">
      <c r="A1123" s="83" t="str">
        <f t="shared" ca="1" si="296"/>
        <v>1058.</v>
      </c>
      <c r="B1123" s="26">
        <v>2000</v>
      </c>
      <c r="C1123" s="42" t="s">
        <v>406</v>
      </c>
      <c r="D1123" s="26">
        <v>1978</v>
      </c>
      <c r="E1123" s="135" t="s">
        <v>2957</v>
      </c>
      <c r="F1123" s="83" t="s">
        <v>2959</v>
      </c>
      <c r="G1123" s="32">
        <v>2</v>
      </c>
      <c r="H1123" s="32">
        <v>2</v>
      </c>
      <c r="I1123" s="176">
        <v>763.1</v>
      </c>
      <c r="J1123" s="176">
        <v>445.8</v>
      </c>
      <c r="K1123" s="176">
        <v>445.8</v>
      </c>
      <c r="L1123" s="32">
        <v>29</v>
      </c>
      <c r="M1123" s="176">
        <f t="shared" si="299"/>
        <v>604647.5</v>
      </c>
      <c r="N1123" s="176"/>
      <c r="O1123" s="176"/>
      <c r="P1123" s="176"/>
      <c r="Q1123" s="176">
        <f t="shared" si="300"/>
        <v>604647.5</v>
      </c>
      <c r="R1123" s="176">
        <f>497472.5+107175</f>
        <v>604647.5</v>
      </c>
      <c r="S1123" s="32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317">
        <v>2025</v>
      </c>
      <c r="AH1123" s="158"/>
      <c r="AI1123" s="175"/>
      <c r="AJ1123" s="162"/>
      <c r="AK1123" s="15">
        <f t="shared" ca="1" si="302"/>
        <v>1058</v>
      </c>
      <c r="AL1123" s="15" t="s">
        <v>155</v>
      </c>
      <c r="AM1123" s="15" t="str">
        <f t="shared" ca="1" si="301"/>
        <v>1058.</v>
      </c>
      <c r="AN1123" s="179"/>
      <c r="AO1123" s="16"/>
      <c r="AP1123" s="16"/>
    </row>
    <row r="1124" spans="1:42" ht="22.5" hidden="1" customHeight="1" x14ac:dyDescent="0.25">
      <c r="A1124" s="83" t="str">
        <f t="shared" ca="1" si="296"/>
        <v>1059.</v>
      </c>
      <c r="B1124" s="26">
        <v>2001</v>
      </c>
      <c r="C1124" s="42" t="s">
        <v>407</v>
      </c>
      <c r="D1124" s="26">
        <v>1965</v>
      </c>
      <c r="E1124" s="135" t="s">
        <v>2957</v>
      </c>
      <c r="F1124" s="83" t="s">
        <v>2959</v>
      </c>
      <c r="G1124" s="32">
        <v>2</v>
      </c>
      <c r="H1124" s="32">
        <v>2</v>
      </c>
      <c r="I1124" s="176">
        <v>306.60000000000002</v>
      </c>
      <c r="J1124" s="176">
        <v>283.7</v>
      </c>
      <c r="K1124" s="176">
        <v>283.7</v>
      </c>
      <c r="L1124" s="32">
        <v>32</v>
      </c>
      <c r="M1124" s="176">
        <f t="shared" si="299"/>
        <v>584784</v>
      </c>
      <c r="N1124" s="176"/>
      <c r="O1124" s="176"/>
      <c r="P1124" s="176"/>
      <c r="Q1124" s="176">
        <f t="shared" si="300"/>
        <v>584784</v>
      </c>
      <c r="R1124" s="176">
        <v>584784</v>
      </c>
      <c r="S1124" s="32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317">
        <v>2025</v>
      </c>
      <c r="AH1124" s="158"/>
      <c r="AI1124" s="175"/>
      <c r="AJ1124" s="162"/>
      <c r="AK1124" s="15">
        <f t="shared" ca="1" si="302"/>
        <v>1059</v>
      </c>
      <c r="AL1124" s="15" t="s">
        <v>155</v>
      </c>
      <c r="AM1124" s="15" t="str">
        <f t="shared" ca="1" si="301"/>
        <v>1059.</v>
      </c>
      <c r="AN1124" s="179"/>
      <c r="AO1124" s="16"/>
      <c r="AP1124" s="16"/>
    </row>
    <row r="1125" spans="1:42" ht="22.5" hidden="1" customHeight="1" x14ac:dyDescent="0.25">
      <c r="A1125" s="83" t="str">
        <f t="shared" ca="1" si="296"/>
        <v>1060.</v>
      </c>
      <c r="B1125" s="26">
        <v>2002</v>
      </c>
      <c r="C1125" s="40" t="s">
        <v>463</v>
      </c>
      <c r="D1125" s="26">
        <v>1972</v>
      </c>
      <c r="E1125" s="83" t="s">
        <v>2957</v>
      </c>
      <c r="F1125" s="83" t="s">
        <v>2959</v>
      </c>
      <c r="G1125" s="26">
        <v>2</v>
      </c>
      <c r="H1125" s="26">
        <v>2</v>
      </c>
      <c r="I1125" s="178">
        <v>900.5</v>
      </c>
      <c r="J1125" s="176">
        <v>681.5</v>
      </c>
      <c r="K1125" s="178">
        <v>681.5</v>
      </c>
      <c r="L1125" s="26">
        <v>75</v>
      </c>
      <c r="M1125" s="178">
        <f t="shared" si="299"/>
        <v>747224</v>
      </c>
      <c r="N1125" s="178"/>
      <c r="O1125" s="178"/>
      <c r="P1125" s="178"/>
      <c r="Q1125" s="176">
        <f t="shared" si="300"/>
        <v>747224</v>
      </c>
      <c r="R1125" s="178">
        <v>747224</v>
      </c>
      <c r="S1125" s="26"/>
      <c r="T1125" s="178"/>
      <c r="U1125" s="178"/>
      <c r="V1125" s="178"/>
      <c r="W1125" s="178"/>
      <c r="X1125" s="178"/>
      <c r="Y1125" s="178"/>
      <c r="Z1125" s="178"/>
      <c r="AA1125" s="178"/>
      <c r="AB1125" s="178"/>
      <c r="AC1125" s="178"/>
      <c r="AD1125" s="178"/>
      <c r="AE1125" s="178"/>
      <c r="AF1125" s="178"/>
      <c r="AG1125" s="317">
        <v>2025</v>
      </c>
      <c r="AH1125" s="158"/>
      <c r="AI1125" s="175"/>
      <c r="AJ1125" s="162"/>
      <c r="AK1125" s="15">
        <f t="shared" ca="1" si="302"/>
        <v>1060</v>
      </c>
      <c r="AL1125" s="15" t="s">
        <v>155</v>
      </c>
      <c r="AM1125" s="15" t="str">
        <f t="shared" ca="1" si="301"/>
        <v>1060.</v>
      </c>
      <c r="AN1125" s="179"/>
      <c r="AO1125" s="15"/>
      <c r="AP1125" s="16"/>
    </row>
    <row r="1126" spans="1:42" ht="22.5" hidden="1" customHeight="1" x14ac:dyDescent="0.25">
      <c r="A1126" s="83" t="str">
        <f t="shared" ca="1" si="296"/>
        <v>1061.</v>
      </c>
      <c r="B1126" s="26">
        <v>2004</v>
      </c>
      <c r="C1126" s="40" t="s">
        <v>464</v>
      </c>
      <c r="D1126" s="26">
        <v>1969</v>
      </c>
      <c r="E1126" s="83" t="s">
        <v>2957</v>
      </c>
      <c r="F1126" s="83" t="s">
        <v>2959</v>
      </c>
      <c r="G1126" s="26">
        <v>2</v>
      </c>
      <c r="H1126" s="26">
        <v>1</v>
      </c>
      <c r="I1126" s="178">
        <v>322.10000000000002</v>
      </c>
      <c r="J1126" s="176">
        <v>204.9</v>
      </c>
      <c r="K1126" s="178">
        <v>204.9</v>
      </c>
      <c r="L1126" s="26">
        <v>29</v>
      </c>
      <c r="M1126" s="178">
        <f t="shared" si="299"/>
        <v>469200</v>
      </c>
      <c r="N1126" s="178"/>
      <c r="O1126" s="178"/>
      <c r="P1126" s="178"/>
      <c r="Q1126" s="176">
        <f t="shared" si="300"/>
        <v>469200</v>
      </c>
      <c r="R1126" s="178">
        <v>469200</v>
      </c>
      <c r="S1126" s="26"/>
      <c r="T1126" s="178"/>
      <c r="U1126" s="178"/>
      <c r="V1126" s="178"/>
      <c r="W1126" s="178"/>
      <c r="X1126" s="178"/>
      <c r="Y1126" s="178"/>
      <c r="Z1126" s="178"/>
      <c r="AA1126" s="178"/>
      <c r="AB1126" s="178"/>
      <c r="AC1126" s="178"/>
      <c r="AD1126" s="178"/>
      <c r="AE1126" s="178"/>
      <c r="AF1126" s="178"/>
      <c r="AG1126" s="317">
        <v>2025</v>
      </c>
      <c r="AH1126" s="158"/>
      <c r="AI1126" s="175"/>
      <c r="AJ1126" s="162"/>
      <c r="AK1126" s="15">
        <f t="shared" ca="1" si="302"/>
        <v>1061</v>
      </c>
      <c r="AL1126" s="15" t="s">
        <v>155</v>
      </c>
      <c r="AM1126" s="15" t="str">
        <f t="shared" ca="1" si="301"/>
        <v>1061.</v>
      </c>
      <c r="AN1126" s="179"/>
      <c r="AO1126" s="15"/>
      <c r="AP1126" s="16"/>
    </row>
    <row r="1127" spans="1:42" ht="22.5" hidden="1" customHeight="1" x14ac:dyDescent="0.25">
      <c r="A1127" s="83" t="str">
        <f t="shared" ca="1" si="296"/>
        <v>1062.</v>
      </c>
      <c r="B1127" s="26">
        <v>2005</v>
      </c>
      <c r="C1127" s="40" t="s">
        <v>465</v>
      </c>
      <c r="D1127" s="26">
        <v>1975</v>
      </c>
      <c r="E1127" s="83" t="s">
        <v>2957</v>
      </c>
      <c r="F1127" s="83" t="s">
        <v>2958</v>
      </c>
      <c r="G1127" s="26">
        <v>5</v>
      </c>
      <c r="H1127" s="26">
        <v>6</v>
      </c>
      <c r="I1127" s="178">
        <v>3958.4</v>
      </c>
      <c r="J1127" s="176">
        <v>2665.7</v>
      </c>
      <c r="K1127" s="178">
        <v>2665.7</v>
      </c>
      <c r="L1127" s="26">
        <v>229</v>
      </c>
      <c r="M1127" s="178">
        <f t="shared" si="299"/>
        <v>8708352</v>
      </c>
      <c r="N1127" s="178"/>
      <c r="O1127" s="178"/>
      <c r="P1127" s="178"/>
      <c r="Q1127" s="176">
        <f t="shared" si="300"/>
        <v>8708352</v>
      </c>
      <c r="R1127" s="178">
        <v>8708352</v>
      </c>
      <c r="S1127" s="26"/>
      <c r="T1127" s="178"/>
      <c r="U1127" s="178"/>
      <c r="V1127" s="178"/>
      <c r="W1127" s="178"/>
      <c r="X1127" s="178"/>
      <c r="Y1127" s="178"/>
      <c r="Z1127" s="178"/>
      <c r="AA1127" s="178"/>
      <c r="AB1127" s="178"/>
      <c r="AC1127" s="178"/>
      <c r="AD1127" s="178"/>
      <c r="AE1127" s="178"/>
      <c r="AF1127" s="178"/>
      <c r="AG1127" s="317">
        <v>2025</v>
      </c>
      <c r="AH1127" s="158"/>
      <c r="AI1127" s="175"/>
      <c r="AJ1127" s="162"/>
      <c r="AK1127" s="15">
        <f t="shared" ca="1" si="302"/>
        <v>1062</v>
      </c>
      <c r="AL1127" s="15" t="s">
        <v>155</v>
      </c>
      <c r="AM1127" s="15" t="str">
        <f t="shared" ca="1" si="301"/>
        <v>1062.</v>
      </c>
      <c r="AN1127" s="179"/>
      <c r="AO1127" s="15"/>
      <c r="AP1127" s="16"/>
    </row>
    <row r="1128" spans="1:42" ht="22.5" hidden="1" customHeight="1" x14ac:dyDescent="0.25">
      <c r="A1128" s="83" t="str">
        <f t="shared" ca="1" si="296"/>
        <v>1063.</v>
      </c>
      <c r="B1128" s="26">
        <v>2010</v>
      </c>
      <c r="C1128" s="40" t="s">
        <v>1608</v>
      </c>
      <c r="D1128" s="26">
        <v>1983</v>
      </c>
      <c r="E1128" s="83" t="s">
        <v>2957</v>
      </c>
      <c r="F1128" s="83" t="s">
        <v>2959</v>
      </c>
      <c r="G1128" s="26">
        <v>5</v>
      </c>
      <c r="H1128" s="26">
        <v>1</v>
      </c>
      <c r="I1128" s="178">
        <v>2147</v>
      </c>
      <c r="J1128" s="178">
        <v>1167</v>
      </c>
      <c r="K1128" s="178">
        <v>1167</v>
      </c>
      <c r="L1128" s="26">
        <v>60</v>
      </c>
      <c r="M1128" s="176">
        <f t="shared" si="299"/>
        <v>4770740</v>
      </c>
      <c r="N1128" s="176"/>
      <c r="O1128" s="176"/>
      <c r="P1128" s="176"/>
      <c r="Q1128" s="176">
        <f t="shared" si="300"/>
        <v>4770740</v>
      </c>
      <c r="R1128" s="176">
        <f>1502570+1139970</f>
        <v>2642540</v>
      </c>
      <c r="S1128" s="32"/>
      <c r="T1128" s="176"/>
      <c r="U1128" s="178">
        <v>600</v>
      </c>
      <c r="V1128" s="178">
        <f>U1128*3547</f>
        <v>2128200</v>
      </c>
      <c r="W1128" s="176"/>
      <c r="X1128" s="176"/>
      <c r="Y1128" s="176"/>
      <c r="Z1128" s="176"/>
      <c r="AA1128" s="176"/>
      <c r="AB1128" s="176"/>
      <c r="AC1128" s="178"/>
      <c r="AD1128" s="178"/>
      <c r="AE1128" s="176"/>
      <c r="AF1128" s="176"/>
      <c r="AG1128" s="317">
        <v>2025</v>
      </c>
      <c r="AH1128" s="158"/>
      <c r="AI1128" s="175"/>
      <c r="AJ1128" s="162"/>
      <c r="AK1128" s="15">
        <f t="shared" ca="1" si="302"/>
        <v>1063</v>
      </c>
      <c r="AL1128" s="15" t="s">
        <v>155</v>
      </c>
      <c r="AM1128" s="15" t="str">
        <f t="shared" ca="1" si="301"/>
        <v>1063.</v>
      </c>
      <c r="AN1128" s="179"/>
      <c r="AO1128" s="16"/>
      <c r="AP1128" s="16"/>
    </row>
    <row r="1129" spans="1:42" ht="22.5" hidden="1" customHeight="1" x14ac:dyDescent="0.25">
      <c r="A1129" s="83" t="str">
        <f t="shared" ca="1" si="296"/>
        <v>1064.</v>
      </c>
      <c r="B1129" s="26">
        <v>2013</v>
      </c>
      <c r="C1129" s="40" t="s">
        <v>1611</v>
      </c>
      <c r="D1129" s="26">
        <v>1985</v>
      </c>
      <c r="E1129" s="83" t="s">
        <v>2957</v>
      </c>
      <c r="F1129" s="83" t="s">
        <v>2958</v>
      </c>
      <c r="G1129" s="26">
        <v>5</v>
      </c>
      <c r="H1129" s="26">
        <v>4</v>
      </c>
      <c r="I1129" s="178">
        <v>4358.8</v>
      </c>
      <c r="J1129" s="178">
        <v>4347.8999999999996</v>
      </c>
      <c r="K1129" s="178">
        <v>4347.8999999999996</v>
      </c>
      <c r="L1129" s="26">
        <v>230</v>
      </c>
      <c r="M1129" s="178">
        <f>R1129+T1129+V1129+X1129+Z1129+AB1129+AE1129+AF1129</f>
        <v>6384600</v>
      </c>
      <c r="N1129" s="178"/>
      <c r="O1129" s="178"/>
      <c r="P1129" s="178"/>
      <c r="Q1129" s="176">
        <f>M1129</f>
        <v>6384600</v>
      </c>
      <c r="R1129" s="178"/>
      <c r="S1129" s="26"/>
      <c r="T1129" s="178"/>
      <c r="U1129" s="178">
        <v>1800</v>
      </c>
      <c r="V1129" s="178">
        <f>U1129*3547</f>
        <v>6384600</v>
      </c>
      <c r="W1129" s="178"/>
      <c r="X1129" s="178"/>
      <c r="Y1129" s="178"/>
      <c r="Z1129" s="178"/>
      <c r="AA1129" s="178"/>
      <c r="AB1129" s="178"/>
      <c r="AC1129" s="178"/>
      <c r="AD1129" s="178"/>
      <c r="AE1129" s="178"/>
      <c r="AF1129" s="178"/>
      <c r="AG1129" s="317">
        <v>2025</v>
      </c>
      <c r="AH1129" s="158"/>
      <c r="AI1129" s="175"/>
      <c r="AJ1129" s="162"/>
      <c r="AK1129" s="15">
        <f t="shared" ca="1" si="302"/>
        <v>1064</v>
      </c>
      <c r="AL1129" s="15" t="s">
        <v>155</v>
      </c>
      <c r="AM1129" s="15" t="str">
        <f t="shared" ca="1" si="301"/>
        <v>1064.</v>
      </c>
      <c r="AN1129" s="179"/>
      <c r="AO1129" s="16"/>
      <c r="AP1129" s="16"/>
    </row>
    <row r="1130" spans="1:42" ht="22.5" hidden="1" customHeight="1" x14ac:dyDescent="0.25">
      <c r="A1130" s="83" t="str">
        <f t="shared" ca="1" si="296"/>
        <v>1065.</v>
      </c>
      <c r="B1130" s="26">
        <v>2014</v>
      </c>
      <c r="C1130" s="39" t="s">
        <v>408</v>
      </c>
      <c r="D1130" s="26">
        <v>1972</v>
      </c>
      <c r="E1130" s="83" t="s">
        <v>2957</v>
      </c>
      <c r="F1130" s="83" t="s">
        <v>2959</v>
      </c>
      <c r="G1130" s="26">
        <v>2</v>
      </c>
      <c r="H1130" s="26">
        <v>2</v>
      </c>
      <c r="I1130" s="178">
        <v>511.9</v>
      </c>
      <c r="J1130" s="176">
        <v>297.39999999999998</v>
      </c>
      <c r="K1130" s="178">
        <v>297.39999999999998</v>
      </c>
      <c r="L1130" s="26">
        <v>30</v>
      </c>
      <c r="M1130" s="178">
        <f t="shared" si="299"/>
        <v>953546</v>
      </c>
      <c r="N1130" s="178"/>
      <c r="O1130" s="178"/>
      <c r="P1130" s="178"/>
      <c r="Q1130" s="176">
        <f t="shared" si="300"/>
        <v>953546</v>
      </c>
      <c r="R1130" s="178">
        <f>882096+71450</f>
        <v>953546</v>
      </c>
      <c r="S1130" s="26"/>
      <c r="T1130" s="178"/>
      <c r="U1130" s="178"/>
      <c r="V1130" s="178"/>
      <c r="W1130" s="178"/>
      <c r="X1130" s="178"/>
      <c r="Y1130" s="178"/>
      <c r="Z1130" s="178"/>
      <c r="AA1130" s="178"/>
      <c r="AB1130" s="178"/>
      <c r="AC1130" s="178"/>
      <c r="AD1130" s="178"/>
      <c r="AE1130" s="178"/>
      <c r="AF1130" s="176"/>
      <c r="AG1130" s="317">
        <v>2025</v>
      </c>
      <c r="AH1130" s="158"/>
      <c r="AI1130" s="175"/>
      <c r="AJ1130" s="162"/>
      <c r="AK1130" s="15">
        <f t="shared" ca="1" si="302"/>
        <v>1065</v>
      </c>
      <c r="AL1130" s="15" t="s">
        <v>155</v>
      </c>
      <c r="AM1130" s="15" t="str">
        <f t="shared" ca="1" si="301"/>
        <v>1065.</v>
      </c>
      <c r="AN1130" s="179"/>
      <c r="AO1130" s="16"/>
      <c r="AP1130" s="16"/>
    </row>
    <row r="1131" spans="1:42" ht="22.5" hidden="1" customHeight="1" x14ac:dyDescent="0.25">
      <c r="A1131" s="83" t="str">
        <f t="shared" ca="1" si="296"/>
        <v>1066.</v>
      </c>
      <c r="B1131" s="26">
        <v>2016</v>
      </c>
      <c r="C1131" s="42" t="s">
        <v>409</v>
      </c>
      <c r="D1131" s="26">
        <v>1980</v>
      </c>
      <c r="E1131" s="135" t="s">
        <v>2957</v>
      </c>
      <c r="F1131" s="135" t="s">
        <v>2958</v>
      </c>
      <c r="G1131" s="32">
        <v>2</v>
      </c>
      <c r="H1131" s="32">
        <v>3</v>
      </c>
      <c r="I1131" s="176">
        <v>792.7</v>
      </c>
      <c r="J1131" s="176">
        <v>573.29999999999995</v>
      </c>
      <c r="K1131" s="176">
        <v>573.29999999999995</v>
      </c>
      <c r="L1131" s="32">
        <v>59</v>
      </c>
      <c r="M1131" s="176">
        <f t="shared" si="299"/>
        <v>579228</v>
      </c>
      <c r="N1131" s="176"/>
      <c r="O1131" s="176"/>
      <c r="P1131" s="176"/>
      <c r="Q1131" s="176">
        <f t="shared" si="300"/>
        <v>579228</v>
      </c>
      <c r="R1131" s="176">
        <v>579228</v>
      </c>
      <c r="S1131" s="32"/>
      <c r="T1131" s="176"/>
      <c r="U1131" s="176"/>
      <c r="V1131" s="176"/>
      <c r="W1131" s="176"/>
      <c r="X1131" s="176"/>
      <c r="Y1131" s="176"/>
      <c r="Z1131" s="176"/>
      <c r="AA1131" s="176"/>
      <c r="AB1131" s="176"/>
      <c r="AC1131" s="176"/>
      <c r="AD1131" s="176"/>
      <c r="AE1131" s="176"/>
      <c r="AF1131" s="176"/>
      <c r="AG1131" s="317">
        <v>2025</v>
      </c>
      <c r="AH1131" s="158"/>
      <c r="AI1131" s="175"/>
      <c r="AJ1131" s="162"/>
      <c r="AK1131" s="15">
        <f t="shared" ca="1" si="302"/>
        <v>1066</v>
      </c>
      <c r="AL1131" s="15" t="s">
        <v>155</v>
      </c>
      <c r="AM1131" s="15" t="str">
        <f t="shared" ca="1" si="301"/>
        <v>1066.</v>
      </c>
      <c r="AN1131" s="179"/>
      <c r="AO1131" s="16"/>
      <c r="AP1131" s="16"/>
    </row>
    <row r="1132" spans="1:42" ht="22.5" hidden="1" customHeight="1" x14ac:dyDescent="0.25">
      <c r="A1132" s="83" t="str">
        <f t="shared" ca="1" si="296"/>
        <v>1067.</v>
      </c>
      <c r="B1132" s="26">
        <v>2017</v>
      </c>
      <c r="C1132" s="40" t="s">
        <v>1612</v>
      </c>
      <c r="D1132" s="26">
        <v>1991</v>
      </c>
      <c r="E1132" s="83" t="s">
        <v>2957</v>
      </c>
      <c r="F1132" s="83" t="s">
        <v>2959</v>
      </c>
      <c r="G1132" s="26">
        <v>3</v>
      </c>
      <c r="H1132" s="26">
        <v>2</v>
      </c>
      <c r="I1132" s="178">
        <v>888.2</v>
      </c>
      <c r="J1132" s="178">
        <v>767.8</v>
      </c>
      <c r="K1132" s="178">
        <v>767.8</v>
      </c>
      <c r="L1132" s="26">
        <v>36</v>
      </c>
      <c r="M1132" s="176">
        <f t="shared" si="299"/>
        <v>5266100</v>
      </c>
      <c r="N1132" s="176"/>
      <c r="O1132" s="176"/>
      <c r="P1132" s="176"/>
      <c r="Q1132" s="176">
        <f t="shared" si="300"/>
        <v>5266100</v>
      </c>
      <c r="R1132" s="176"/>
      <c r="S1132" s="32"/>
      <c r="T1132" s="176"/>
      <c r="U1132" s="178">
        <v>700</v>
      </c>
      <c r="V1132" s="178">
        <f>U1132*7523</f>
        <v>5266100</v>
      </c>
      <c r="W1132" s="176"/>
      <c r="X1132" s="176"/>
      <c r="Y1132" s="176"/>
      <c r="Z1132" s="176"/>
      <c r="AA1132" s="176"/>
      <c r="AB1132" s="176"/>
      <c r="AC1132" s="316"/>
      <c r="AD1132" s="316"/>
      <c r="AE1132" s="176"/>
      <c r="AF1132" s="176"/>
      <c r="AG1132" s="317">
        <v>2025</v>
      </c>
      <c r="AH1132" s="158"/>
      <c r="AI1132" s="175"/>
      <c r="AJ1132" s="162"/>
      <c r="AK1132" s="15">
        <f t="shared" ca="1" si="302"/>
        <v>1067</v>
      </c>
      <c r="AL1132" s="15" t="s">
        <v>155</v>
      </c>
      <c r="AM1132" s="15" t="str">
        <f t="shared" ca="1" si="301"/>
        <v>1067.</v>
      </c>
      <c r="AN1132" s="179"/>
      <c r="AO1132" s="16"/>
      <c r="AP1132" s="16"/>
    </row>
    <row r="1133" spans="1:42" ht="22.5" hidden="1" customHeight="1" x14ac:dyDescent="0.25">
      <c r="A1133" s="83" t="str">
        <f t="shared" ca="1" si="296"/>
        <v>1068.</v>
      </c>
      <c r="B1133" s="26">
        <v>2019</v>
      </c>
      <c r="C1133" s="40" t="s">
        <v>2950</v>
      </c>
      <c r="D1133" s="26">
        <v>1975</v>
      </c>
      <c r="E1133" s="83" t="s">
        <v>2957</v>
      </c>
      <c r="F1133" s="83" t="s">
        <v>2958</v>
      </c>
      <c r="G1133" s="26">
        <v>2</v>
      </c>
      <c r="H1133" s="26">
        <v>2</v>
      </c>
      <c r="I1133" s="178">
        <v>547.5</v>
      </c>
      <c r="J1133" s="176">
        <v>378</v>
      </c>
      <c r="K1133" s="178">
        <v>378</v>
      </c>
      <c r="L1133" s="26">
        <v>26</v>
      </c>
      <c r="M1133" s="178">
        <f t="shared" si="299"/>
        <v>747224</v>
      </c>
      <c r="N1133" s="178"/>
      <c r="O1133" s="178"/>
      <c r="P1133" s="178"/>
      <c r="Q1133" s="176">
        <f t="shared" si="300"/>
        <v>747224</v>
      </c>
      <c r="R1133" s="178">
        <v>747224</v>
      </c>
      <c r="S1133" s="26"/>
      <c r="T1133" s="178"/>
      <c r="U1133" s="178"/>
      <c r="V1133" s="178"/>
      <c r="W1133" s="178"/>
      <c r="X1133" s="178"/>
      <c r="Y1133" s="178"/>
      <c r="Z1133" s="178"/>
      <c r="AA1133" s="178"/>
      <c r="AB1133" s="178"/>
      <c r="AC1133" s="178"/>
      <c r="AD1133" s="178"/>
      <c r="AE1133" s="178"/>
      <c r="AF1133" s="178"/>
      <c r="AG1133" s="317">
        <v>2025</v>
      </c>
      <c r="AH1133" s="158"/>
      <c r="AI1133" s="175"/>
      <c r="AJ1133" s="162"/>
      <c r="AK1133" s="15">
        <f t="shared" ca="1" si="302"/>
        <v>1068</v>
      </c>
      <c r="AL1133" s="15" t="s">
        <v>155</v>
      </c>
      <c r="AM1133" s="15" t="str">
        <f t="shared" ca="1" si="301"/>
        <v>1068.</v>
      </c>
      <c r="AN1133" s="179"/>
      <c r="AO1133" s="15"/>
      <c r="AP1133" s="16"/>
    </row>
    <row r="1134" spans="1:42" ht="22.5" hidden="1" customHeight="1" x14ac:dyDescent="0.25">
      <c r="A1134" s="83" t="str">
        <f t="shared" ca="1" si="296"/>
        <v>1069.</v>
      </c>
      <c r="B1134" s="26">
        <v>2020</v>
      </c>
      <c r="C1134" s="40" t="s">
        <v>1613</v>
      </c>
      <c r="D1134" s="26">
        <v>1994</v>
      </c>
      <c r="E1134" s="83" t="s">
        <v>2957</v>
      </c>
      <c r="F1134" s="83" t="s">
        <v>2959</v>
      </c>
      <c r="G1134" s="26">
        <v>2</v>
      </c>
      <c r="H1134" s="26">
        <v>3</v>
      </c>
      <c r="I1134" s="178">
        <v>856.4</v>
      </c>
      <c r="J1134" s="178">
        <v>501.2</v>
      </c>
      <c r="K1134" s="178">
        <v>501.2</v>
      </c>
      <c r="L1134" s="26">
        <v>53</v>
      </c>
      <c r="M1134" s="178">
        <f t="shared" si="299"/>
        <v>4062420</v>
      </c>
      <c r="N1134" s="178"/>
      <c r="O1134" s="178"/>
      <c r="P1134" s="178"/>
      <c r="Q1134" s="176">
        <f t="shared" si="300"/>
        <v>4062420</v>
      </c>
      <c r="R1134" s="178"/>
      <c r="S1134" s="26"/>
      <c r="T1134" s="178"/>
      <c r="U1134" s="178">
        <v>540</v>
      </c>
      <c r="V1134" s="178">
        <f>U1134*7523</f>
        <v>4062420</v>
      </c>
      <c r="W1134" s="178"/>
      <c r="X1134" s="178"/>
      <c r="Y1134" s="178"/>
      <c r="Z1134" s="178"/>
      <c r="AA1134" s="178"/>
      <c r="AB1134" s="178"/>
      <c r="AC1134" s="178"/>
      <c r="AD1134" s="178"/>
      <c r="AE1134" s="178"/>
      <c r="AF1134" s="178"/>
      <c r="AG1134" s="317">
        <v>2025</v>
      </c>
      <c r="AH1134" s="158"/>
      <c r="AI1134" s="175"/>
      <c r="AJ1134" s="162"/>
      <c r="AK1134" s="15">
        <f t="shared" ca="1" si="302"/>
        <v>1069</v>
      </c>
      <c r="AL1134" s="15" t="s">
        <v>155</v>
      </c>
      <c r="AM1134" s="15" t="str">
        <f t="shared" ca="1" si="301"/>
        <v>1069.</v>
      </c>
      <c r="AN1134" s="179"/>
      <c r="AO1134" s="16"/>
      <c r="AP1134" s="16"/>
    </row>
    <row r="1135" spans="1:42" ht="22.5" hidden="1" customHeight="1" x14ac:dyDescent="0.25">
      <c r="A1135" s="83" t="str">
        <f t="shared" ca="1" si="296"/>
        <v>1070.</v>
      </c>
      <c r="B1135" s="26">
        <v>2021</v>
      </c>
      <c r="C1135" s="40" t="s">
        <v>1614</v>
      </c>
      <c r="D1135" s="26">
        <v>1987</v>
      </c>
      <c r="E1135" s="83" t="s">
        <v>2957</v>
      </c>
      <c r="F1135" s="83" t="s">
        <v>2959</v>
      </c>
      <c r="G1135" s="26">
        <v>2</v>
      </c>
      <c r="H1135" s="26">
        <v>3</v>
      </c>
      <c r="I1135" s="178">
        <v>826.8</v>
      </c>
      <c r="J1135" s="178">
        <v>475.8</v>
      </c>
      <c r="K1135" s="178">
        <v>475.8</v>
      </c>
      <c r="L1135" s="26">
        <v>43</v>
      </c>
      <c r="M1135" s="178">
        <f t="shared" si="299"/>
        <v>4062420</v>
      </c>
      <c r="N1135" s="178"/>
      <c r="O1135" s="178"/>
      <c r="P1135" s="178"/>
      <c r="Q1135" s="176">
        <f t="shared" si="300"/>
        <v>4062420</v>
      </c>
      <c r="R1135" s="178"/>
      <c r="S1135" s="26"/>
      <c r="T1135" s="178"/>
      <c r="U1135" s="178">
        <v>540</v>
      </c>
      <c r="V1135" s="178">
        <f>U1135*7523</f>
        <v>4062420</v>
      </c>
      <c r="W1135" s="178"/>
      <c r="X1135" s="178"/>
      <c r="Y1135" s="178"/>
      <c r="Z1135" s="178"/>
      <c r="AA1135" s="178"/>
      <c r="AB1135" s="178"/>
      <c r="AC1135" s="178"/>
      <c r="AD1135" s="178"/>
      <c r="AE1135" s="178"/>
      <c r="AF1135" s="178"/>
      <c r="AG1135" s="317">
        <v>2025</v>
      </c>
      <c r="AH1135" s="158"/>
      <c r="AI1135" s="175"/>
      <c r="AJ1135" s="162"/>
      <c r="AK1135" s="15">
        <f t="shared" ca="1" si="302"/>
        <v>1070</v>
      </c>
      <c r="AL1135" s="15" t="s">
        <v>155</v>
      </c>
      <c r="AM1135" s="15" t="str">
        <f t="shared" ca="1" si="301"/>
        <v>1070.</v>
      </c>
      <c r="AN1135" s="179"/>
      <c r="AO1135" s="16"/>
      <c r="AP1135" s="16"/>
    </row>
    <row r="1136" spans="1:42" ht="22.5" hidden="1" customHeight="1" x14ac:dyDescent="0.25">
      <c r="A1136" s="83" t="str">
        <f t="shared" ca="1" si="296"/>
        <v>1071.</v>
      </c>
      <c r="B1136" s="26">
        <v>2022</v>
      </c>
      <c r="C1136" s="40" t="s">
        <v>1615</v>
      </c>
      <c r="D1136" s="26">
        <v>1964</v>
      </c>
      <c r="E1136" s="83" t="s">
        <v>2957</v>
      </c>
      <c r="F1136" s="83" t="s">
        <v>2958</v>
      </c>
      <c r="G1136" s="26">
        <v>2</v>
      </c>
      <c r="H1136" s="26">
        <v>2</v>
      </c>
      <c r="I1136" s="178">
        <v>351.3</v>
      </c>
      <c r="J1136" s="178">
        <v>235</v>
      </c>
      <c r="K1136" s="178">
        <v>235</v>
      </c>
      <c r="L1136" s="26">
        <v>27</v>
      </c>
      <c r="M1136" s="178">
        <f t="shared" si="299"/>
        <v>128610</v>
      </c>
      <c r="N1136" s="178"/>
      <c r="O1136" s="178"/>
      <c r="P1136" s="178"/>
      <c r="Q1136" s="176">
        <f t="shared" si="300"/>
        <v>128610</v>
      </c>
      <c r="R1136" s="178">
        <v>128610</v>
      </c>
      <c r="S1136" s="26"/>
      <c r="T1136" s="178"/>
      <c r="U1136" s="178"/>
      <c r="V1136" s="178"/>
      <c r="W1136" s="178"/>
      <c r="X1136" s="178"/>
      <c r="Y1136" s="178"/>
      <c r="Z1136" s="178"/>
      <c r="AA1136" s="178"/>
      <c r="AB1136" s="178"/>
      <c r="AC1136" s="178"/>
      <c r="AD1136" s="178"/>
      <c r="AE1136" s="178"/>
      <c r="AF1136" s="178"/>
      <c r="AG1136" s="317">
        <v>2025</v>
      </c>
      <c r="AH1136" s="158"/>
      <c r="AI1136" s="175"/>
      <c r="AJ1136" s="162"/>
      <c r="AK1136" s="15">
        <f t="shared" ca="1" si="302"/>
        <v>1071</v>
      </c>
      <c r="AL1136" s="15" t="s">
        <v>155</v>
      </c>
      <c r="AM1136" s="15" t="str">
        <f t="shared" ca="1" si="301"/>
        <v>1071.</v>
      </c>
      <c r="AN1136" s="179"/>
      <c r="AO1136" s="16"/>
      <c r="AP1136" s="16"/>
    </row>
    <row r="1137" spans="1:42" ht="22.5" hidden="1" customHeight="1" x14ac:dyDescent="0.25">
      <c r="A1137" s="83" t="str">
        <f t="shared" ca="1" si="296"/>
        <v>1072.</v>
      </c>
      <c r="B1137" s="26">
        <v>2028</v>
      </c>
      <c r="C1137" s="40" t="s">
        <v>1619</v>
      </c>
      <c r="D1137" s="26">
        <v>1984</v>
      </c>
      <c r="E1137" s="83" t="s">
        <v>2957</v>
      </c>
      <c r="F1137" s="83" t="s">
        <v>2958</v>
      </c>
      <c r="G1137" s="26">
        <v>5</v>
      </c>
      <c r="H1137" s="26">
        <v>7</v>
      </c>
      <c r="I1137" s="178">
        <v>4279.8</v>
      </c>
      <c r="J1137" s="178">
        <v>4279.8</v>
      </c>
      <c r="K1137" s="178">
        <v>4279.8</v>
      </c>
      <c r="L1137" s="26">
        <v>193</v>
      </c>
      <c r="M1137" s="178">
        <f>R1137+T1137+V1137+X1137+Z1137+AB1137+AE1137+AF1137</f>
        <v>4162049.8000000003</v>
      </c>
      <c r="N1137" s="178"/>
      <c r="O1137" s="178"/>
      <c r="P1137" s="178"/>
      <c r="Q1137" s="176">
        <f>M1137</f>
        <v>4162049.8000000003</v>
      </c>
      <c r="R1137" s="178"/>
      <c r="S1137" s="26"/>
      <c r="T1137" s="178"/>
      <c r="U1137" s="178">
        <v>1173.4000000000001</v>
      </c>
      <c r="V1137" s="178">
        <f>U1137*3547</f>
        <v>4162049.8000000003</v>
      </c>
      <c r="W1137" s="178"/>
      <c r="X1137" s="178"/>
      <c r="Y1137" s="178"/>
      <c r="Z1137" s="178"/>
      <c r="AA1137" s="178"/>
      <c r="AB1137" s="178"/>
      <c r="AC1137" s="178"/>
      <c r="AD1137" s="178"/>
      <c r="AE1137" s="178"/>
      <c r="AF1137" s="178"/>
      <c r="AG1137" s="317">
        <v>2025</v>
      </c>
      <c r="AH1137" s="158"/>
      <c r="AI1137" s="175"/>
      <c r="AJ1137" s="162"/>
      <c r="AK1137" s="15">
        <f t="shared" ca="1" si="302"/>
        <v>1072</v>
      </c>
      <c r="AL1137" s="15" t="s">
        <v>155</v>
      </c>
      <c r="AM1137" s="15" t="str">
        <f t="shared" ca="1" si="301"/>
        <v>1072.</v>
      </c>
      <c r="AN1137" s="179"/>
      <c r="AO1137" s="16"/>
      <c r="AP1137" s="16"/>
    </row>
    <row r="1138" spans="1:42" ht="22.5" hidden="1" customHeight="1" x14ac:dyDescent="0.25">
      <c r="A1138" s="83" t="str">
        <f t="shared" ca="1" si="296"/>
        <v>1073.</v>
      </c>
      <c r="B1138" s="26">
        <v>2030</v>
      </c>
      <c r="C1138" s="40" t="s">
        <v>1620</v>
      </c>
      <c r="D1138" s="26">
        <v>1990</v>
      </c>
      <c r="E1138" s="83" t="s">
        <v>2957</v>
      </c>
      <c r="F1138" s="83" t="s">
        <v>2958</v>
      </c>
      <c r="G1138" s="26">
        <v>5</v>
      </c>
      <c r="H1138" s="26">
        <v>4</v>
      </c>
      <c r="I1138" s="178">
        <v>4404.8999999999996</v>
      </c>
      <c r="J1138" s="178">
        <v>4402</v>
      </c>
      <c r="K1138" s="178">
        <v>4402</v>
      </c>
      <c r="L1138" s="26">
        <v>201</v>
      </c>
      <c r="M1138" s="178">
        <f>R1138+T1138+V1138+X1138+Z1138+AB1138+AE1138+AF1138</f>
        <v>4128708</v>
      </c>
      <c r="N1138" s="178"/>
      <c r="O1138" s="178"/>
      <c r="P1138" s="178"/>
      <c r="Q1138" s="176">
        <f>M1138</f>
        <v>4128708</v>
      </c>
      <c r="R1138" s="178"/>
      <c r="S1138" s="26"/>
      <c r="T1138" s="178"/>
      <c r="U1138" s="178">
        <v>1164</v>
      </c>
      <c r="V1138" s="178">
        <f>U1138*3547</f>
        <v>4128708</v>
      </c>
      <c r="W1138" s="178"/>
      <c r="X1138" s="178"/>
      <c r="Y1138" s="178"/>
      <c r="Z1138" s="178"/>
      <c r="AA1138" s="178"/>
      <c r="AB1138" s="178"/>
      <c r="AC1138" s="178"/>
      <c r="AD1138" s="178"/>
      <c r="AE1138" s="178"/>
      <c r="AF1138" s="178"/>
      <c r="AG1138" s="317">
        <v>2025</v>
      </c>
      <c r="AH1138" s="158"/>
      <c r="AI1138" s="175"/>
      <c r="AJ1138" s="162"/>
      <c r="AK1138" s="15">
        <f t="shared" ca="1" si="302"/>
        <v>1073</v>
      </c>
      <c r="AL1138" s="15" t="s">
        <v>155</v>
      </c>
      <c r="AM1138" s="15" t="str">
        <f t="shared" ca="1" si="301"/>
        <v>1073.</v>
      </c>
      <c r="AN1138" s="179"/>
      <c r="AO1138" s="16"/>
      <c r="AP1138" s="16"/>
    </row>
    <row r="1139" spans="1:42" ht="22.5" hidden="1" customHeight="1" x14ac:dyDescent="0.25">
      <c r="A1139" s="83" t="str">
        <f t="shared" ca="1" si="296"/>
        <v>1074.</v>
      </c>
      <c r="B1139" s="26">
        <v>2033</v>
      </c>
      <c r="C1139" s="40" t="s">
        <v>1622</v>
      </c>
      <c r="D1139" s="26">
        <v>1956</v>
      </c>
      <c r="E1139" s="135" t="s">
        <v>2957</v>
      </c>
      <c r="F1139" s="83" t="s">
        <v>2959</v>
      </c>
      <c r="G1139" s="32">
        <v>2</v>
      </c>
      <c r="H1139" s="32">
        <v>1</v>
      </c>
      <c r="I1139" s="176">
        <v>660.1</v>
      </c>
      <c r="J1139" s="176">
        <v>481.9</v>
      </c>
      <c r="K1139" s="176">
        <v>303.7</v>
      </c>
      <c r="L1139" s="32">
        <v>41</v>
      </c>
      <c r="M1139" s="176">
        <f t="shared" si="299"/>
        <v>3749266.46</v>
      </c>
      <c r="N1139" s="178"/>
      <c r="O1139" s="178"/>
      <c r="P1139" s="178"/>
      <c r="Q1139" s="176">
        <f t="shared" si="300"/>
        <v>3749266.46</v>
      </c>
      <c r="R1139" s="178">
        <v>657313.46000000008</v>
      </c>
      <c r="S1139" s="26"/>
      <c r="T1139" s="178"/>
      <c r="U1139" s="178">
        <v>411</v>
      </c>
      <c r="V1139" s="178">
        <f>U1139*7523</f>
        <v>3091953</v>
      </c>
      <c r="W1139" s="178"/>
      <c r="X1139" s="178"/>
      <c r="Y1139" s="178"/>
      <c r="Z1139" s="178"/>
      <c r="AA1139" s="178"/>
      <c r="AB1139" s="178"/>
      <c r="AC1139" s="178"/>
      <c r="AD1139" s="178"/>
      <c r="AE1139" s="178"/>
      <c r="AF1139" s="178"/>
      <c r="AG1139" s="317">
        <v>2025</v>
      </c>
      <c r="AH1139" s="158"/>
      <c r="AI1139" s="175"/>
      <c r="AJ1139" s="162"/>
      <c r="AK1139" s="15">
        <f t="shared" ca="1" si="302"/>
        <v>1074</v>
      </c>
      <c r="AL1139" s="15" t="s">
        <v>155</v>
      </c>
      <c r="AM1139" s="15" t="str">
        <f t="shared" ca="1" si="301"/>
        <v>1074.</v>
      </c>
      <c r="AN1139" s="179"/>
      <c r="AO1139" s="16"/>
      <c r="AP1139" s="16"/>
    </row>
    <row r="1140" spans="1:42" ht="22.5" hidden="1" customHeight="1" x14ac:dyDescent="0.25">
      <c r="A1140" s="83" t="str">
        <f t="shared" ca="1" si="296"/>
        <v>1075.</v>
      </c>
      <c r="B1140" s="26">
        <v>2036</v>
      </c>
      <c r="C1140" s="39" t="s">
        <v>510</v>
      </c>
      <c r="D1140" s="26">
        <v>1974</v>
      </c>
      <c r="E1140" s="83" t="s">
        <v>2957</v>
      </c>
      <c r="F1140" s="83" t="s">
        <v>2958</v>
      </c>
      <c r="G1140" s="26">
        <v>5</v>
      </c>
      <c r="H1140" s="26">
        <v>4</v>
      </c>
      <c r="I1140" s="178">
        <v>3616.1</v>
      </c>
      <c r="J1140" s="176">
        <v>3344.9</v>
      </c>
      <c r="K1140" s="178">
        <v>3344.9</v>
      </c>
      <c r="L1140" s="26">
        <v>368</v>
      </c>
      <c r="M1140" s="178">
        <f t="shared" si="299"/>
        <v>7338227</v>
      </c>
      <c r="N1140" s="178"/>
      <c r="O1140" s="178"/>
      <c r="P1140" s="178"/>
      <c r="Q1140" s="176">
        <f t="shared" si="300"/>
        <v>7338227</v>
      </c>
      <c r="R1140" s="178">
        <v>7338227</v>
      </c>
      <c r="S1140" s="26"/>
      <c r="T1140" s="178"/>
      <c r="U1140" s="178"/>
      <c r="V1140" s="178"/>
      <c r="W1140" s="178"/>
      <c r="X1140" s="178"/>
      <c r="Y1140" s="178"/>
      <c r="Z1140" s="178"/>
      <c r="AA1140" s="178"/>
      <c r="AB1140" s="178"/>
      <c r="AC1140" s="178"/>
      <c r="AD1140" s="178"/>
      <c r="AE1140" s="176"/>
      <c r="AF1140" s="176"/>
      <c r="AG1140" s="317">
        <v>2025</v>
      </c>
      <c r="AH1140" s="158"/>
      <c r="AI1140" s="175"/>
      <c r="AJ1140" s="162"/>
      <c r="AK1140" s="15">
        <f t="shared" ca="1" si="302"/>
        <v>1075</v>
      </c>
      <c r="AL1140" s="15" t="s">
        <v>155</v>
      </c>
      <c r="AM1140" s="15" t="str">
        <f t="shared" ca="1" si="301"/>
        <v>1075.</v>
      </c>
      <c r="AN1140" s="179"/>
      <c r="AO1140" s="16"/>
      <c r="AP1140" s="16"/>
    </row>
    <row r="1141" spans="1:42" ht="22.5" hidden="1" customHeight="1" x14ac:dyDescent="0.25">
      <c r="A1141" s="83" t="str">
        <f t="shared" ca="1" si="296"/>
        <v>1076.</v>
      </c>
      <c r="B1141" s="26">
        <v>2038</v>
      </c>
      <c r="C1141" s="40" t="s">
        <v>511</v>
      </c>
      <c r="D1141" s="26">
        <v>1983</v>
      </c>
      <c r="E1141" s="83" t="s">
        <v>2957</v>
      </c>
      <c r="F1141" s="83" t="s">
        <v>2958</v>
      </c>
      <c r="G1141" s="26">
        <v>5</v>
      </c>
      <c r="H1141" s="26">
        <v>3</v>
      </c>
      <c r="I1141" s="178">
        <v>3523.6</v>
      </c>
      <c r="J1141" s="176">
        <v>3139.5</v>
      </c>
      <c r="K1141" s="178">
        <v>3139.5</v>
      </c>
      <c r="L1141" s="26">
        <v>318</v>
      </c>
      <c r="M1141" s="176">
        <f t="shared" si="299"/>
        <v>4570751</v>
      </c>
      <c r="N1141" s="178"/>
      <c r="O1141" s="178"/>
      <c r="P1141" s="178"/>
      <c r="Q1141" s="176">
        <f t="shared" si="300"/>
        <v>4570751</v>
      </c>
      <c r="R1141" s="178">
        <v>1509690</v>
      </c>
      <c r="S1141" s="26"/>
      <c r="T1141" s="178"/>
      <c r="U1141" s="178">
        <v>863</v>
      </c>
      <c r="V1141" s="178">
        <f>U1141*3547</f>
        <v>3061061</v>
      </c>
      <c r="W1141" s="178"/>
      <c r="X1141" s="178"/>
      <c r="Y1141" s="178"/>
      <c r="Z1141" s="178"/>
      <c r="AA1141" s="178"/>
      <c r="AB1141" s="178"/>
      <c r="AC1141" s="178"/>
      <c r="AD1141" s="178"/>
      <c r="AE1141" s="178"/>
      <c r="AF1141" s="178"/>
      <c r="AG1141" s="317">
        <v>2025</v>
      </c>
      <c r="AH1141" s="158"/>
      <c r="AI1141" s="175"/>
      <c r="AJ1141" s="162"/>
      <c r="AK1141" s="15">
        <f t="shared" ca="1" si="302"/>
        <v>1076</v>
      </c>
      <c r="AL1141" s="15" t="s">
        <v>155</v>
      </c>
      <c r="AM1141" s="15" t="str">
        <f t="shared" ca="1" si="301"/>
        <v>1076.</v>
      </c>
      <c r="AN1141" s="179"/>
      <c r="AO1141" s="16"/>
      <c r="AP1141" s="16"/>
    </row>
    <row r="1142" spans="1:42" ht="22.5" hidden="1" customHeight="1" x14ac:dyDescent="0.25">
      <c r="A1142" s="83" t="str">
        <f t="shared" ca="1" si="296"/>
        <v>1077.</v>
      </c>
      <c r="B1142" s="26">
        <v>2041</v>
      </c>
      <c r="C1142" s="42" t="s">
        <v>411</v>
      </c>
      <c r="D1142" s="26">
        <v>1975</v>
      </c>
      <c r="E1142" s="135" t="s">
        <v>2957</v>
      </c>
      <c r="F1142" s="135" t="s">
        <v>2958</v>
      </c>
      <c r="G1142" s="32">
        <v>5</v>
      </c>
      <c r="H1142" s="32">
        <v>4</v>
      </c>
      <c r="I1142" s="176">
        <v>3634.7</v>
      </c>
      <c r="J1142" s="176">
        <v>3363.9</v>
      </c>
      <c r="K1142" s="176">
        <v>3363.9</v>
      </c>
      <c r="L1142" s="32">
        <v>386</v>
      </c>
      <c r="M1142" s="178">
        <f t="shared" si="299"/>
        <v>7338227</v>
      </c>
      <c r="N1142" s="176"/>
      <c r="O1142" s="176"/>
      <c r="P1142" s="176"/>
      <c r="Q1142" s="176">
        <f t="shared" si="300"/>
        <v>7338227</v>
      </c>
      <c r="R1142" s="178">
        <v>7338227</v>
      </c>
      <c r="S1142" s="32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317">
        <v>2025</v>
      </c>
      <c r="AH1142" s="158"/>
      <c r="AI1142" s="175"/>
      <c r="AJ1142" s="162"/>
      <c r="AK1142" s="15">
        <f t="shared" ca="1" si="302"/>
        <v>1077</v>
      </c>
      <c r="AL1142" s="15" t="s">
        <v>155</v>
      </c>
      <c r="AM1142" s="15" t="str">
        <f t="shared" ca="1" si="301"/>
        <v>1077.</v>
      </c>
      <c r="AN1142" s="179"/>
      <c r="AO1142" s="16"/>
      <c r="AP1142" s="16"/>
    </row>
    <row r="1143" spans="1:42" ht="22.5" hidden="1" customHeight="1" x14ac:dyDescent="0.25">
      <c r="A1143" s="83" t="str">
        <f t="shared" ref="A1143:A1205" ca="1" si="303">AM1143</f>
        <v>1078.</v>
      </c>
      <c r="B1143" s="26">
        <v>2042</v>
      </c>
      <c r="C1143" s="39" t="s">
        <v>412</v>
      </c>
      <c r="D1143" s="26">
        <v>1975</v>
      </c>
      <c r="E1143" s="83" t="s">
        <v>2957</v>
      </c>
      <c r="F1143" s="83" t="s">
        <v>2958</v>
      </c>
      <c r="G1143" s="26">
        <v>5</v>
      </c>
      <c r="H1143" s="26">
        <v>4</v>
      </c>
      <c r="I1143" s="178">
        <v>3593.9</v>
      </c>
      <c r="J1143" s="176">
        <v>3324.9</v>
      </c>
      <c r="K1143" s="178">
        <v>3324.9</v>
      </c>
      <c r="L1143" s="26">
        <v>374</v>
      </c>
      <c r="M1143" s="178">
        <f t="shared" si="299"/>
        <v>14415752</v>
      </c>
      <c r="N1143" s="178"/>
      <c r="O1143" s="178"/>
      <c r="P1143" s="178"/>
      <c r="Q1143" s="176">
        <f t="shared" si="300"/>
        <v>14415752</v>
      </c>
      <c r="R1143" s="178">
        <f>7338227+7077525</f>
        <v>14415752</v>
      </c>
      <c r="S1143" s="26"/>
      <c r="T1143" s="178"/>
      <c r="U1143" s="178"/>
      <c r="V1143" s="178"/>
      <c r="W1143" s="178"/>
      <c r="X1143" s="178"/>
      <c r="Y1143" s="178"/>
      <c r="Z1143" s="178"/>
      <c r="AA1143" s="178"/>
      <c r="AB1143" s="178"/>
      <c r="AC1143" s="178"/>
      <c r="AD1143" s="178"/>
      <c r="AE1143" s="178"/>
      <c r="AF1143" s="176"/>
      <c r="AG1143" s="317">
        <v>2025</v>
      </c>
      <c r="AH1143" s="158"/>
      <c r="AI1143" s="175"/>
      <c r="AJ1143" s="162"/>
      <c r="AK1143" s="15">
        <f t="shared" ca="1" si="302"/>
        <v>1078</v>
      </c>
      <c r="AL1143" s="15" t="s">
        <v>155</v>
      </c>
      <c r="AM1143" s="15" t="str">
        <f t="shared" ca="1" si="301"/>
        <v>1078.</v>
      </c>
      <c r="AN1143" s="179"/>
      <c r="AO1143" s="16"/>
      <c r="AP1143" s="16"/>
    </row>
    <row r="1144" spans="1:42" ht="22.5" hidden="1" customHeight="1" x14ac:dyDescent="0.25">
      <c r="A1144" s="83" t="str">
        <f t="shared" ca="1" si="303"/>
        <v>1079.</v>
      </c>
      <c r="B1144" s="26">
        <v>2043</v>
      </c>
      <c r="C1144" s="40" t="s">
        <v>468</v>
      </c>
      <c r="D1144" s="26">
        <v>1976</v>
      </c>
      <c r="E1144" s="83" t="s">
        <v>2957</v>
      </c>
      <c r="F1144" s="83" t="s">
        <v>2958</v>
      </c>
      <c r="G1144" s="26">
        <v>5</v>
      </c>
      <c r="H1144" s="26">
        <v>4</v>
      </c>
      <c r="I1144" s="178">
        <v>3876</v>
      </c>
      <c r="J1144" s="176">
        <v>3376.7</v>
      </c>
      <c r="K1144" s="178">
        <v>3376.7</v>
      </c>
      <c r="L1144" s="26">
        <v>192</v>
      </c>
      <c r="M1144" s="178">
        <f t="shared" si="299"/>
        <v>14066816.4</v>
      </c>
      <c r="N1144" s="178"/>
      <c r="O1144" s="178"/>
      <c r="P1144" s="178"/>
      <c r="Q1144" s="176">
        <f t="shared" si="300"/>
        <v>14066816.4</v>
      </c>
      <c r="R1144" s="178">
        <f>7338227+6728589.4</f>
        <v>14066816.4</v>
      </c>
      <c r="S1144" s="26"/>
      <c r="T1144" s="178"/>
      <c r="U1144" s="178"/>
      <c r="V1144" s="178"/>
      <c r="W1144" s="178"/>
      <c r="X1144" s="178"/>
      <c r="Y1144" s="178"/>
      <c r="Z1144" s="178"/>
      <c r="AA1144" s="178"/>
      <c r="AB1144" s="178"/>
      <c r="AC1144" s="178"/>
      <c r="AD1144" s="178"/>
      <c r="AE1144" s="178"/>
      <c r="AF1144" s="178"/>
      <c r="AG1144" s="317">
        <v>2025</v>
      </c>
      <c r="AH1144" s="158"/>
      <c r="AI1144" s="175"/>
      <c r="AJ1144" s="162"/>
      <c r="AK1144" s="15">
        <f t="shared" ca="1" si="302"/>
        <v>1079</v>
      </c>
      <c r="AL1144" s="15" t="s">
        <v>155</v>
      </c>
      <c r="AM1144" s="15" t="str">
        <f t="shared" ca="1" si="301"/>
        <v>1079.</v>
      </c>
      <c r="AN1144" s="179"/>
      <c r="AO1144" s="15"/>
      <c r="AP1144" s="16"/>
    </row>
    <row r="1145" spans="1:42" ht="22.5" hidden="1" customHeight="1" x14ac:dyDescent="0.25">
      <c r="A1145" s="83" t="str">
        <f t="shared" ca="1" si="303"/>
        <v>1080.</v>
      </c>
      <c r="B1145" s="26">
        <v>2046</v>
      </c>
      <c r="C1145" s="39" t="s">
        <v>512</v>
      </c>
      <c r="D1145" s="26">
        <v>1977</v>
      </c>
      <c r="E1145" s="83" t="s">
        <v>2957</v>
      </c>
      <c r="F1145" s="83" t="s">
        <v>2958</v>
      </c>
      <c r="G1145" s="26">
        <v>5</v>
      </c>
      <c r="H1145" s="26">
        <v>4</v>
      </c>
      <c r="I1145" s="178">
        <v>5343.3</v>
      </c>
      <c r="J1145" s="176">
        <v>3121.3</v>
      </c>
      <c r="K1145" s="178">
        <v>3121.3</v>
      </c>
      <c r="L1145" s="26">
        <v>230</v>
      </c>
      <c r="M1145" s="178">
        <f t="shared" si="299"/>
        <v>3643950</v>
      </c>
      <c r="N1145" s="178"/>
      <c r="O1145" s="178"/>
      <c r="P1145" s="178"/>
      <c r="Q1145" s="176">
        <f t="shared" si="300"/>
        <v>3643950</v>
      </c>
      <c r="R1145" s="178">
        <v>3643950</v>
      </c>
      <c r="S1145" s="26"/>
      <c r="T1145" s="178"/>
      <c r="U1145" s="178"/>
      <c r="V1145" s="178"/>
      <c r="W1145" s="178"/>
      <c r="X1145" s="178"/>
      <c r="Y1145" s="178"/>
      <c r="Z1145" s="178"/>
      <c r="AA1145" s="178"/>
      <c r="AB1145" s="178"/>
      <c r="AC1145" s="178"/>
      <c r="AD1145" s="178"/>
      <c r="AE1145" s="178"/>
      <c r="AF1145" s="176"/>
      <c r="AG1145" s="317">
        <v>2025</v>
      </c>
      <c r="AH1145" s="158"/>
      <c r="AI1145" s="175"/>
      <c r="AJ1145" s="162"/>
      <c r="AK1145" s="15">
        <f t="shared" ca="1" si="302"/>
        <v>1080</v>
      </c>
      <c r="AL1145" s="15" t="s">
        <v>155</v>
      </c>
      <c r="AM1145" s="15" t="str">
        <f t="shared" ca="1" si="301"/>
        <v>1080.</v>
      </c>
      <c r="AN1145" s="179"/>
      <c r="AO1145" s="16"/>
      <c r="AP1145" s="16"/>
    </row>
    <row r="1146" spans="1:42" ht="22.5" hidden="1" customHeight="1" x14ac:dyDescent="0.25">
      <c r="A1146" s="83" t="str">
        <f t="shared" ca="1" si="303"/>
        <v>1081.</v>
      </c>
      <c r="B1146" s="26">
        <v>2048</v>
      </c>
      <c r="C1146" s="40" t="s">
        <v>1625</v>
      </c>
      <c r="D1146" s="26">
        <v>1990</v>
      </c>
      <c r="E1146" s="83" t="s">
        <v>2957</v>
      </c>
      <c r="F1146" s="83" t="s">
        <v>2958</v>
      </c>
      <c r="G1146" s="26">
        <v>3</v>
      </c>
      <c r="H1146" s="26">
        <v>2</v>
      </c>
      <c r="I1146" s="178">
        <v>1321.3</v>
      </c>
      <c r="J1146" s="178">
        <v>850.7</v>
      </c>
      <c r="K1146" s="178">
        <v>850.7</v>
      </c>
      <c r="L1146" s="26">
        <v>37</v>
      </c>
      <c r="M1146" s="176">
        <f t="shared" si="299"/>
        <v>815654</v>
      </c>
      <c r="N1146" s="176"/>
      <c r="O1146" s="176"/>
      <c r="P1146" s="176"/>
      <c r="Q1146" s="176">
        <f t="shared" si="300"/>
        <v>815654</v>
      </c>
      <c r="R1146" s="176"/>
      <c r="S1146" s="32"/>
      <c r="T1146" s="176"/>
      <c r="U1146" s="178"/>
      <c r="V1146" s="178"/>
      <c r="W1146" s="176"/>
      <c r="X1146" s="176"/>
      <c r="Y1146" s="176">
        <v>574</v>
      </c>
      <c r="Z1146" s="176">
        <f>Y1146*1421</f>
        <v>815654</v>
      </c>
      <c r="AA1146" s="176"/>
      <c r="AB1146" s="176"/>
      <c r="AC1146" s="316"/>
      <c r="AD1146" s="316"/>
      <c r="AE1146" s="176"/>
      <c r="AF1146" s="176"/>
      <c r="AG1146" s="317">
        <v>2025</v>
      </c>
      <c r="AH1146" s="158"/>
      <c r="AI1146" s="175"/>
      <c r="AJ1146" s="162"/>
      <c r="AK1146" s="15">
        <f t="shared" ca="1" si="302"/>
        <v>1081</v>
      </c>
      <c r="AL1146" s="15" t="s">
        <v>155</v>
      </c>
      <c r="AM1146" s="15" t="str">
        <f t="shared" ca="1" si="301"/>
        <v>1081.</v>
      </c>
      <c r="AN1146" s="179"/>
      <c r="AO1146" s="16"/>
      <c r="AP1146" s="16"/>
    </row>
    <row r="1147" spans="1:42" ht="22.5" hidden="1" customHeight="1" x14ac:dyDescent="0.25">
      <c r="A1147" s="83" t="str">
        <f t="shared" ca="1" si="303"/>
        <v>1082.</v>
      </c>
      <c r="B1147" s="26">
        <v>2058</v>
      </c>
      <c r="C1147" s="40" t="s">
        <v>470</v>
      </c>
      <c r="D1147" s="26">
        <v>1985</v>
      </c>
      <c r="E1147" s="83" t="s">
        <v>2957</v>
      </c>
      <c r="F1147" s="83" t="s">
        <v>2959</v>
      </c>
      <c r="G1147" s="26">
        <v>5</v>
      </c>
      <c r="H1147" s="26">
        <v>2</v>
      </c>
      <c r="I1147" s="178">
        <v>2301.6999999999998</v>
      </c>
      <c r="J1147" s="176">
        <v>1847</v>
      </c>
      <c r="K1147" s="178">
        <v>1812.7</v>
      </c>
      <c r="L1147" s="26">
        <v>112</v>
      </c>
      <c r="M1147" s="178">
        <f t="shared" si="299"/>
        <v>2238157</v>
      </c>
      <c r="N1147" s="178"/>
      <c r="O1147" s="178"/>
      <c r="P1147" s="178"/>
      <c r="Q1147" s="176">
        <f t="shared" si="300"/>
        <v>2238157</v>
      </c>
      <c r="R1147" s="178"/>
      <c r="S1147" s="26"/>
      <c r="T1147" s="178"/>
      <c r="U1147" s="178">
        <v>631</v>
      </c>
      <c r="V1147" s="178">
        <f>U1147*3547</f>
        <v>2238157</v>
      </c>
      <c r="W1147" s="178"/>
      <c r="X1147" s="178"/>
      <c r="Y1147" s="178"/>
      <c r="Z1147" s="178"/>
      <c r="AA1147" s="178"/>
      <c r="AB1147" s="178"/>
      <c r="AC1147" s="178"/>
      <c r="AD1147" s="178"/>
      <c r="AE1147" s="178"/>
      <c r="AF1147" s="178"/>
      <c r="AG1147" s="317">
        <v>2025</v>
      </c>
      <c r="AH1147" s="158"/>
      <c r="AI1147" s="175"/>
      <c r="AJ1147" s="162"/>
      <c r="AK1147" s="15">
        <f t="shared" ca="1" si="302"/>
        <v>1082</v>
      </c>
      <c r="AL1147" s="15" t="s">
        <v>155</v>
      </c>
      <c r="AM1147" s="15" t="str">
        <f t="shared" ca="1" si="301"/>
        <v>1082.</v>
      </c>
      <c r="AN1147" s="179"/>
      <c r="AO1147" s="15"/>
      <c r="AP1147" s="16"/>
    </row>
    <row r="1148" spans="1:42" ht="22.5" hidden="1" customHeight="1" x14ac:dyDescent="0.25">
      <c r="A1148" s="83" t="str">
        <f t="shared" ca="1" si="303"/>
        <v>1083.</v>
      </c>
      <c r="B1148" s="26">
        <v>2059</v>
      </c>
      <c r="C1148" s="40" t="s">
        <v>1628</v>
      </c>
      <c r="D1148" s="26">
        <v>1984</v>
      </c>
      <c r="E1148" s="135" t="s">
        <v>2957</v>
      </c>
      <c r="F1148" s="83" t="s">
        <v>2959</v>
      </c>
      <c r="G1148" s="32">
        <v>5</v>
      </c>
      <c r="H1148" s="32">
        <v>2</v>
      </c>
      <c r="I1148" s="176">
        <v>1866.3</v>
      </c>
      <c r="J1148" s="176">
        <v>1479.2</v>
      </c>
      <c r="K1148" s="176">
        <v>1479.2</v>
      </c>
      <c r="L1148" s="32">
        <v>87</v>
      </c>
      <c r="M1148" s="176">
        <f t="shared" si="299"/>
        <v>2234610</v>
      </c>
      <c r="N1148" s="176"/>
      <c r="O1148" s="176"/>
      <c r="P1148" s="176"/>
      <c r="Q1148" s="176">
        <f t="shared" si="300"/>
        <v>2234610</v>
      </c>
      <c r="R1148" s="176"/>
      <c r="S1148" s="32"/>
      <c r="T1148" s="176"/>
      <c r="U1148" s="178">
        <v>630</v>
      </c>
      <c r="V1148" s="178">
        <f>U1148*3547</f>
        <v>2234610</v>
      </c>
      <c r="W1148" s="176"/>
      <c r="X1148" s="176"/>
      <c r="Y1148" s="176"/>
      <c r="Z1148" s="176"/>
      <c r="AA1148" s="176"/>
      <c r="AB1148" s="176"/>
      <c r="AC1148" s="316"/>
      <c r="AD1148" s="316"/>
      <c r="AE1148" s="176"/>
      <c r="AF1148" s="176"/>
      <c r="AG1148" s="317">
        <v>2025</v>
      </c>
      <c r="AH1148" s="158"/>
      <c r="AI1148" s="175"/>
      <c r="AJ1148" s="162"/>
      <c r="AK1148" s="15">
        <f t="shared" ca="1" si="302"/>
        <v>1083</v>
      </c>
      <c r="AL1148" s="15" t="s">
        <v>155</v>
      </c>
      <c r="AM1148" s="15" t="str">
        <f t="shared" ca="1" si="301"/>
        <v>1083.</v>
      </c>
      <c r="AN1148" s="179"/>
      <c r="AO1148" s="16"/>
      <c r="AP1148" s="16"/>
    </row>
    <row r="1149" spans="1:42" ht="22.5" hidden="1" customHeight="1" x14ac:dyDescent="0.25">
      <c r="A1149" s="83" t="str">
        <f t="shared" ca="1" si="303"/>
        <v>1084.</v>
      </c>
      <c r="B1149" s="26">
        <v>2068</v>
      </c>
      <c r="C1149" s="40" t="s">
        <v>1630</v>
      </c>
      <c r="D1149" s="26">
        <v>1987</v>
      </c>
      <c r="E1149" s="83" t="s">
        <v>2957</v>
      </c>
      <c r="F1149" s="83" t="s">
        <v>2959</v>
      </c>
      <c r="G1149" s="26">
        <v>3</v>
      </c>
      <c r="H1149" s="26">
        <v>3</v>
      </c>
      <c r="I1149" s="178">
        <v>1921.2</v>
      </c>
      <c r="J1149" s="178">
        <v>1821.4</v>
      </c>
      <c r="K1149" s="178">
        <v>1821.4</v>
      </c>
      <c r="L1149" s="26">
        <v>98</v>
      </c>
      <c r="M1149" s="176">
        <f t="shared" ref="M1149:M1186" si="304">R1149+T1149+V1149+X1149+Z1149+AB1149+AE1149+AF1149</f>
        <v>760104</v>
      </c>
      <c r="N1149" s="178"/>
      <c r="O1149" s="178"/>
      <c r="P1149" s="178"/>
      <c r="Q1149" s="176">
        <f t="shared" ref="Q1149:Q1186" si="305">M1149</f>
        <v>760104</v>
      </c>
      <c r="R1149" s="178">
        <v>760104</v>
      </c>
      <c r="S1149" s="26"/>
      <c r="T1149" s="178"/>
      <c r="U1149" s="178"/>
      <c r="V1149" s="178"/>
      <c r="W1149" s="178"/>
      <c r="X1149" s="178"/>
      <c r="Y1149" s="178"/>
      <c r="Z1149" s="178"/>
      <c r="AA1149" s="178"/>
      <c r="AB1149" s="178"/>
      <c r="AC1149" s="178"/>
      <c r="AD1149" s="178"/>
      <c r="AE1149" s="178"/>
      <c r="AF1149" s="178"/>
      <c r="AG1149" s="317">
        <v>2025</v>
      </c>
      <c r="AH1149" s="158"/>
      <c r="AI1149" s="175"/>
      <c r="AJ1149" s="162"/>
      <c r="AK1149" s="15">
        <f t="shared" ca="1" si="302"/>
        <v>1084</v>
      </c>
      <c r="AL1149" s="15" t="s">
        <v>155</v>
      </c>
      <c r="AM1149" s="15" t="str">
        <f t="shared" ca="1" si="301"/>
        <v>1084.</v>
      </c>
      <c r="AN1149" s="179"/>
      <c r="AO1149" s="16"/>
      <c r="AP1149" s="16"/>
    </row>
    <row r="1150" spans="1:42" ht="23.25" hidden="1" customHeight="1" x14ac:dyDescent="0.25">
      <c r="A1150" s="83" t="str">
        <f t="shared" ca="1" si="303"/>
        <v>1085.</v>
      </c>
      <c r="B1150" s="26">
        <v>2069</v>
      </c>
      <c r="C1150" s="40" t="s">
        <v>487</v>
      </c>
      <c r="D1150" s="26">
        <v>1987</v>
      </c>
      <c r="E1150" s="83" t="s">
        <v>2957</v>
      </c>
      <c r="F1150" s="83" t="s">
        <v>2958</v>
      </c>
      <c r="G1150" s="26">
        <v>5</v>
      </c>
      <c r="H1150" s="26">
        <v>4</v>
      </c>
      <c r="I1150" s="178">
        <v>4828</v>
      </c>
      <c r="J1150" s="176">
        <v>4036.6</v>
      </c>
      <c r="K1150" s="178">
        <v>4036.3</v>
      </c>
      <c r="L1150" s="26">
        <v>200</v>
      </c>
      <c r="M1150" s="178">
        <f t="shared" si="304"/>
        <v>2505362</v>
      </c>
      <c r="N1150" s="178"/>
      <c r="O1150" s="178"/>
      <c r="P1150" s="178"/>
      <c r="Q1150" s="176">
        <f t="shared" si="305"/>
        <v>2505362</v>
      </c>
      <c r="R1150" s="178">
        <f>928850+1576512</f>
        <v>2505362</v>
      </c>
      <c r="S1150" s="26"/>
      <c r="T1150" s="178"/>
      <c r="U1150" s="178"/>
      <c r="V1150" s="178"/>
      <c r="W1150" s="178"/>
      <c r="X1150" s="178"/>
      <c r="Y1150" s="178"/>
      <c r="Z1150" s="178"/>
      <c r="AA1150" s="178"/>
      <c r="AB1150" s="178"/>
      <c r="AC1150" s="178"/>
      <c r="AD1150" s="178"/>
      <c r="AE1150" s="178"/>
      <c r="AF1150" s="178"/>
      <c r="AG1150" s="317">
        <v>2025</v>
      </c>
      <c r="AH1150" s="158"/>
      <c r="AI1150" s="175"/>
      <c r="AJ1150" s="162"/>
      <c r="AK1150" s="15">
        <f t="shared" ca="1" si="302"/>
        <v>1085</v>
      </c>
      <c r="AL1150" s="15" t="s">
        <v>155</v>
      </c>
      <c r="AM1150" s="15" t="str">
        <f t="shared" ca="1" si="301"/>
        <v>1085.</v>
      </c>
      <c r="AN1150" s="179"/>
      <c r="AO1150" s="15"/>
      <c r="AP1150" s="16"/>
    </row>
    <row r="1151" spans="1:42" ht="22.5" hidden="1" customHeight="1" x14ac:dyDescent="0.25">
      <c r="A1151" s="83" t="str">
        <f t="shared" ca="1" si="303"/>
        <v>1086.</v>
      </c>
      <c r="B1151" s="26">
        <v>2070</v>
      </c>
      <c r="C1151" s="40" t="s">
        <v>488</v>
      </c>
      <c r="D1151" s="26">
        <v>1940</v>
      </c>
      <c r="E1151" s="83" t="s">
        <v>2957</v>
      </c>
      <c r="F1151" s="83" t="s">
        <v>2959</v>
      </c>
      <c r="G1151" s="26">
        <v>2</v>
      </c>
      <c r="H1151" s="26">
        <v>2</v>
      </c>
      <c r="I1151" s="178">
        <v>729.8</v>
      </c>
      <c r="J1151" s="176">
        <v>656.9</v>
      </c>
      <c r="K1151" s="178">
        <v>656.9</v>
      </c>
      <c r="L1151" s="26">
        <v>34</v>
      </c>
      <c r="M1151" s="178">
        <f t="shared" si="304"/>
        <v>539580</v>
      </c>
      <c r="N1151" s="178"/>
      <c r="O1151" s="178"/>
      <c r="P1151" s="178"/>
      <c r="Q1151" s="176">
        <f t="shared" si="305"/>
        <v>539580</v>
      </c>
      <c r="R1151" s="178">
        <v>539580</v>
      </c>
      <c r="S1151" s="26"/>
      <c r="T1151" s="178"/>
      <c r="U1151" s="178"/>
      <c r="V1151" s="178"/>
      <c r="W1151" s="178"/>
      <c r="X1151" s="178"/>
      <c r="Y1151" s="178"/>
      <c r="Z1151" s="178"/>
      <c r="AA1151" s="178"/>
      <c r="AB1151" s="178"/>
      <c r="AC1151" s="178"/>
      <c r="AD1151" s="178"/>
      <c r="AE1151" s="178"/>
      <c r="AF1151" s="178"/>
      <c r="AG1151" s="317">
        <v>2025</v>
      </c>
      <c r="AH1151" s="158"/>
      <c r="AI1151" s="175"/>
      <c r="AJ1151" s="162"/>
      <c r="AK1151" s="15">
        <f t="shared" ca="1" si="302"/>
        <v>1086</v>
      </c>
      <c r="AL1151" s="15" t="s">
        <v>155</v>
      </c>
      <c r="AM1151" s="15" t="str">
        <f t="shared" ca="1" si="301"/>
        <v>1086.</v>
      </c>
      <c r="AN1151" s="179"/>
      <c r="AO1151" s="15"/>
      <c r="AP1151" s="16"/>
    </row>
    <row r="1152" spans="1:42" ht="22.5" hidden="1" customHeight="1" x14ac:dyDescent="0.25">
      <c r="A1152" s="83" t="str">
        <f t="shared" ca="1" si="303"/>
        <v>1087.</v>
      </c>
      <c r="B1152" s="26">
        <v>2073</v>
      </c>
      <c r="C1152" s="28" t="s">
        <v>431</v>
      </c>
      <c r="D1152" s="26">
        <v>1970</v>
      </c>
      <c r="E1152" s="83" t="s">
        <v>2957</v>
      </c>
      <c r="F1152" s="83" t="s">
        <v>2958</v>
      </c>
      <c r="G1152" s="26">
        <v>5</v>
      </c>
      <c r="H1152" s="26">
        <v>2</v>
      </c>
      <c r="I1152" s="178">
        <v>1828.7</v>
      </c>
      <c r="J1152" s="176">
        <v>1658.8</v>
      </c>
      <c r="K1152" s="178">
        <v>1658.8</v>
      </c>
      <c r="L1152" s="26">
        <v>14</v>
      </c>
      <c r="M1152" s="178">
        <f t="shared" si="304"/>
        <v>3634595</v>
      </c>
      <c r="N1152" s="178"/>
      <c r="O1152" s="178"/>
      <c r="P1152" s="178"/>
      <c r="Q1152" s="176">
        <f t="shared" si="305"/>
        <v>3634595</v>
      </c>
      <c r="R1152" s="178">
        <v>3634595</v>
      </c>
      <c r="S1152" s="26"/>
      <c r="T1152" s="178"/>
      <c r="U1152" s="178"/>
      <c r="V1152" s="178"/>
      <c r="W1152" s="178"/>
      <c r="X1152" s="178"/>
      <c r="Y1152" s="178"/>
      <c r="Z1152" s="178"/>
      <c r="AA1152" s="178"/>
      <c r="AB1152" s="178"/>
      <c r="AC1152" s="178"/>
      <c r="AD1152" s="178"/>
      <c r="AE1152" s="178"/>
      <c r="AF1152" s="176"/>
      <c r="AG1152" s="317">
        <v>2025</v>
      </c>
      <c r="AH1152" s="158"/>
      <c r="AI1152" s="175"/>
      <c r="AJ1152" s="162"/>
      <c r="AK1152" s="15">
        <f t="shared" ca="1" si="302"/>
        <v>1087</v>
      </c>
      <c r="AL1152" s="15" t="s">
        <v>155</v>
      </c>
      <c r="AM1152" s="15" t="str">
        <f t="shared" ca="1" si="301"/>
        <v>1087.</v>
      </c>
      <c r="AN1152" s="179"/>
      <c r="AO1152" s="16"/>
      <c r="AP1152" s="16"/>
    </row>
    <row r="1153" spans="1:42" ht="22.5" hidden="1" customHeight="1" x14ac:dyDescent="0.25">
      <c r="A1153" s="83" t="str">
        <f t="shared" ca="1" si="303"/>
        <v>1088.</v>
      </c>
      <c r="B1153" s="26">
        <v>2077</v>
      </c>
      <c r="C1153" s="40" t="s">
        <v>1631</v>
      </c>
      <c r="D1153" s="26">
        <v>1983</v>
      </c>
      <c r="E1153" s="83" t="s">
        <v>2957</v>
      </c>
      <c r="F1153" s="83" t="s">
        <v>2958</v>
      </c>
      <c r="G1153" s="26">
        <v>5</v>
      </c>
      <c r="H1153" s="26">
        <v>5</v>
      </c>
      <c r="I1153" s="178">
        <v>4039.3</v>
      </c>
      <c r="J1153" s="178">
        <v>3530.4</v>
      </c>
      <c r="K1153" s="178">
        <v>3530.4</v>
      </c>
      <c r="L1153" s="26">
        <v>189</v>
      </c>
      <c r="M1153" s="176">
        <f t="shared" si="304"/>
        <v>4169610</v>
      </c>
      <c r="N1153" s="176"/>
      <c r="O1153" s="176"/>
      <c r="P1153" s="176"/>
      <c r="Q1153" s="176">
        <f t="shared" si="305"/>
        <v>4169610</v>
      </c>
      <c r="R1153" s="176">
        <v>1086040</v>
      </c>
      <c r="S1153" s="32"/>
      <c r="T1153" s="176"/>
      <c r="U1153" s="178"/>
      <c r="V1153" s="178"/>
      <c r="W1153" s="176"/>
      <c r="X1153" s="176"/>
      <c r="Y1153" s="176">
        <v>2170</v>
      </c>
      <c r="Z1153" s="176">
        <f>Y1153*1421</f>
        <v>3083570</v>
      </c>
      <c r="AA1153" s="176"/>
      <c r="AB1153" s="176"/>
      <c r="AC1153" s="178"/>
      <c r="AD1153" s="178"/>
      <c r="AE1153" s="176"/>
      <c r="AF1153" s="176"/>
      <c r="AG1153" s="317">
        <v>2025</v>
      </c>
      <c r="AH1153" s="158"/>
      <c r="AI1153" s="175"/>
      <c r="AJ1153" s="162"/>
      <c r="AK1153" s="15">
        <f t="shared" ca="1" si="302"/>
        <v>1088</v>
      </c>
      <c r="AL1153" s="15" t="s">
        <v>155</v>
      </c>
      <c r="AM1153" s="15" t="str">
        <f t="shared" ca="1" si="301"/>
        <v>1088.</v>
      </c>
      <c r="AN1153" s="179"/>
      <c r="AO1153" s="16"/>
      <c r="AP1153" s="16"/>
    </row>
    <row r="1154" spans="1:42" ht="22.5" hidden="1" customHeight="1" x14ac:dyDescent="0.25">
      <c r="A1154" s="83" t="str">
        <f t="shared" ca="1" si="303"/>
        <v>1089.</v>
      </c>
      <c r="B1154" s="26">
        <v>2083</v>
      </c>
      <c r="C1154" s="40" t="s">
        <v>3092</v>
      </c>
      <c r="D1154" s="26">
        <v>1988</v>
      </c>
      <c r="E1154" s="83" t="s">
        <v>2957</v>
      </c>
      <c r="F1154" s="83" t="s">
        <v>2959</v>
      </c>
      <c r="G1154" s="26">
        <v>2</v>
      </c>
      <c r="H1154" s="26">
        <v>1</v>
      </c>
      <c r="I1154" s="178">
        <v>671</v>
      </c>
      <c r="J1154" s="178">
        <v>613</v>
      </c>
      <c r="K1154" s="178">
        <v>613</v>
      </c>
      <c r="L1154" s="26">
        <v>33</v>
      </c>
      <c r="M1154" s="178">
        <f t="shared" si="304"/>
        <v>5047933</v>
      </c>
      <c r="N1154" s="178"/>
      <c r="O1154" s="178"/>
      <c r="P1154" s="178"/>
      <c r="Q1154" s="176">
        <f t="shared" si="305"/>
        <v>5047933</v>
      </c>
      <c r="R1154" s="178"/>
      <c r="S1154" s="26"/>
      <c r="T1154" s="178"/>
      <c r="U1154" s="178">
        <v>671</v>
      </c>
      <c r="V1154" s="178">
        <f>U1154*7523</f>
        <v>5047933</v>
      </c>
      <c r="W1154" s="178"/>
      <c r="X1154" s="178"/>
      <c r="Y1154" s="178"/>
      <c r="Z1154" s="178"/>
      <c r="AA1154" s="178"/>
      <c r="AB1154" s="178"/>
      <c r="AC1154" s="178"/>
      <c r="AD1154" s="178"/>
      <c r="AE1154" s="178"/>
      <c r="AF1154" s="178"/>
      <c r="AG1154" s="317">
        <v>2025</v>
      </c>
      <c r="AH1154" s="158"/>
      <c r="AI1154" s="175"/>
      <c r="AJ1154" s="162"/>
      <c r="AK1154" s="15">
        <f t="shared" ca="1" si="302"/>
        <v>1089</v>
      </c>
      <c r="AL1154" s="15" t="s">
        <v>155</v>
      </c>
      <c r="AM1154" s="15" t="str">
        <f t="shared" ca="1" si="301"/>
        <v>1089.</v>
      </c>
      <c r="AN1154" s="179"/>
      <c r="AO1154" s="16"/>
      <c r="AP1154" s="16"/>
    </row>
    <row r="1155" spans="1:42" ht="22.5" hidden="1" customHeight="1" x14ac:dyDescent="0.25">
      <c r="A1155" s="83" t="str">
        <f t="shared" ca="1" si="303"/>
        <v>1090.</v>
      </c>
      <c r="B1155" s="26">
        <v>2084</v>
      </c>
      <c r="C1155" s="40" t="s">
        <v>489</v>
      </c>
      <c r="D1155" s="26">
        <v>1982</v>
      </c>
      <c r="E1155" s="83" t="s">
        <v>2957</v>
      </c>
      <c r="F1155" s="83" t="s">
        <v>2958</v>
      </c>
      <c r="G1155" s="26">
        <v>5</v>
      </c>
      <c r="H1155" s="26">
        <v>5</v>
      </c>
      <c r="I1155" s="178">
        <v>3956.4</v>
      </c>
      <c r="J1155" s="176">
        <v>3462.9</v>
      </c>
      <c r="K1155" s="178">
        <v>3462.9</v>
      </c>
      <c r="L1155" s="26">
        <v>189</v>
      </c>
      <c r="M1155" s="178">
        <f t="shared" si="304"/>
        <v>9358100</v>
      </c>
      <c r="N1155" s="178"/>
      <c r="O1155" s="178"/>
      <c r="P1155" s="178"/>
      <c r="Q1155" s="176">
        <f t="shared" si="305"/>
        <v>9358100</v>
      </c>
      <c r="R1155" s="178">
        <f>7715900+1642200</f>
        <v>9358100</v>
      </c>
      <c r="S1155" s="26"/>
      <c r="T1155" s="178"/>
      <c r="U1155" s="178"/>
      <c r="V1155" s="178"/>
      <c r="W1155" s="178"/>
      <c r="X1155" s="178"/>
      <c r="Y1155" s="178"/>
      <c r="Z1155" s="178"/>
      <c r="AA1155" s="178"/>
      <c r="AB1155" s="178"/>
      <c r="AC1155" s="178"/>
      <c r="AD1155" s="178"/>
      <c r="AE1155" s="176"/>
      <c r="AF1155" s="178"/>
      <c r="AG1155" s="317">
        <v>2025</v>
      </c>
      <c r="AH1155" s="158"/>
      <c r="AI1155" s="175"/>
      <c r="AJ1155" s="162"/>
      <c r="AK1155" s="15">
        <f t="shared" ca="1" si="302"/>
        <v>1090</v>
      </c>
      <c r="AL1155" s="15" t="s">
        <v>155</v>
      </c>
      <c r="AM1155" s="15" t="str">
        <f t="shared" ca="1" si="301"/>
        <v>1090.</v>
      </c>
      <c r="AN1155" s="179"/>
      <c r="AO1155" s="15"/>
      <c r="AP1155" s="16"/>
    </row>
    <row r="1156" spans="1:42" ht="22.5" hidden="1" customHeight="1" x14ac:dyDescent="0.25">
      <c r="A1156" s="83" t="str">
        <f t="shared" ca="1" si="303"/>
        <v>1091.</v>
      </c>
      <c r="B1156" s="26">
        <v>2091</v>
      </c>
      <c r="C1156" s="40" t="s">
        <v>1634</v>
      </c>
      <c r="D1156" s="26">
        <v>1981</v>
      </c>
      <c r="E1156" s="83" t="s">
        <v>2957</v>
      </c>
      <c r="F1156" s="83" t="s">
        <v>2959</v>
      </c>
      <c r="G1156" s="26">
        <v>5</v>
      </c>
      <c r="H1156" s="26">
        <v>1</v>
      </c>
      <c r="I1156" s="178">
        <v>2087</v>
      </c>
      <c r="J1156" s="178">
        <v>2021.6</v>
      </c>
      <c r="K1156" s="178">
        <v>1732.5</v>
      </c>
      <c r="L1156" s="26">
        <v>83</v>
      </c>
      <c r="M1156" s="176">
        <f t="shared" si="304"/>
        <v>100030</v>
      </c>
      <c r="N1156" s="178"/>
      <c r="O1156" s="178"/>
      <c r="P1156" s="178"/>
      <c r="Q1156" s="176">
        <f t="shared" si="305"/>
        <v>100030</v>
      </c>
      <c r="R1156" s="178">
        <v>100030</v>
      </c>
      <c r="S1156" s="26"/>
      <c r="T1156" s="178"/>
      <c r="U1156" s="178"/>
      <c r="V1156" s="178"/>
      <c r="W1156" s="178"/>
      <c r="X1156" s="178"/>
      <c r="Y1156" s="178"/>
      <c r="Z1156" s="178"/>
      <c r="AA1156" s="178"/>
      <c r="AB1156" s="178"/>
      <c r="AC1156" s="178"/>
      <c r="AD1156" s="178"/>
      <c r="AE1156" s="178"/>
      <c r="AF1156" s="178"/>
      <c r="AG1156" s="317">
        <v>2025</v>
      </c>
      <c r="AH1156" s="158"/>
      <c r="AI1156" s="175"/>
      <c r="AJ1156" s="162"/>
      <c r="AK1156" s="15">
        <f t="shared" ca="1" si="302"/>
        <v>1091</v>
      </c>
      <c r="AL1156" s="15" t="s">
        <v>155</v>
      </c>
      <c r="AM1156" s="15" t="str">
        <f t="shared" ca="1" si="301"/>
        <v>1091.</v>
      </c>
      <c r="AN1156" s="179"/>
      <c r="AO1156" s="16"/>
      <c r="AP1156" s="16"/>
    </row>
    <row r="1157" spans="1:42" ht="22.5" hidden="1" customHeight="1" x14ac:dyDescent="0.25">
      <c r="A1157" s="83" t="str">
        <f t="shared" ca="1" si="303"/>
        <v>1092.</v>
      </c>
      <c r="B1157" s="26">
        <v>2093</v>
      </c>
      <c r="C1157" s="28" t="s">
        <v>520</v>
      </c>
      <c r="D1157" s="26">
        <v>1978</v>
      </c>
      <c r="E1157" s="83" t="s">
        <v>2957</v>
      </c>
      <c r="F1157" s="83" t="s">
        <v>2958</v>
      </c>
      <c r="G1157" s="26">
        <v>5</v>
      </c>
      <c r="H1157" s="26">
        <v>4</v>
      </c>
      <c r="I1157" s="178">
        <v>3653.4</v>
      </c>
      <c r="J1157" s="176">
        <v>1769.2</v>
      </c>
      <c r="K1157" s="178">
        <v>1769.2</v>
      </c>
      <c r="L1157" s="26">
        <v>95</v>
      </c>
      <c r="M1157" s="178">
        <f t="shared" si="304"/>
        <v>3014950</v>
      </c>
      <c r="N1157" s="178"/>
      <c r="O1157" s="178"/>
      <c r="P1157" s="178"/>
      <c r="Q1157" s="176">
        <f t="shared" si="305"/>
        <v>3014950</v>
      </c>
      <c r="R1157" s="178"/>
      <c r="S1157" s="26"/>
      <c r="T1157" s="178"/>
      <c r="U1157" s="178">
        <v>850</v>
      </c>
      <c r="V1157" s="178">
        <f>U1157*3547</f>
        <v>3014950</v>
      </c>
      <c r="W1157" s="178"/>
      <c r="X1157" s="178"/>
      <c r="Y1157" s="178"/>
      <c r="Z1157" s="178"/>
      <c r="AA1157" s="178"/>
      <c r="AB1157" s="178"/>
      <c r="AC1157" s="178"/>
      <c r="AD1157" s="178"/>
      <c r="AE1157" s="178"/>
      <c r="AF1157" s="178"/>
      <c r="AG1157" s="317">
        <v>2025</v>
      </c>
      <c r="AH1157" s="158"/>
      <c r="AI1157" s="175"/>
      <c r="AJ1157" s="162"/>
      <c r="AK1157" s="15">
        <f t="shared" ca="1" si="302"/>
        <v>1092</v>
      </c>
      <c r="AL1157" s="15" t="s">
        <v>155</v>
      </c>
      <c r="AM1157" s="15" t="str">
        <f t="shared" ca="1" si="301"/>
        <v>1092.</v>
      </c>
      <c r="AN1157" s="179"/>
      <c r="AO1157" s="16"/>
      <c r="AP1157" s="16"/>
    </row>
    <row r="1158" spans="1:42" ht="22.5" hidden="1" customHeight="1" x14ac:dyDescent="0.25">
      <c r="A1158" s="83" t="str">
        <f t="shared" ca="1" si="303"/>
        <v>1093.</v>
      </c>
      <c r="B1158" s="26">
        <v>2095</v>
      </c>
      <c r="C1158" s="42" t="s">
        <v>433</v>
      </c>
      <c r="D1158" s="26">
        <v>1981</v>
      </c>
      <c r="E1158" s="135" t="s">
        <v>2957</v>
      </c>
      <c r="F1158" s="83" t="s">
        <v>2959</v>
      </c>
      <c r="G1158" s="32">
        <v>3</v>
      </c>
      <c r="H1158" s="32">
        <v>4</v>
      </c>
      <c r="I1158" s="176">
        <v>1931.4</v>
      </c>
      <c r="J1158" s="176">
        <v>1769.2</v>
      </c>
      <c r="K1158" s="176">
        <v>1769.2</v>
      </c>
      <c r="L1158" s="32">
        <v>88</v>
      </c>
      <c r="M1158" s="176">
        <f t="shared" si="304"/>
        <v>2848241</v>
      </c>
      <c r="N1158" s="176"/>
      <c r="O1158" s="176"/>
      <c r="P1158" s="176"/>
      <c r="Q1158" s="176">
        <f t="shared" si="305"/>
        <v>2848241</v>
      </c>
      <c r="R1158" s="176"/>
      <c r="S1158" s="32"/>
      <c r="T1158" s="176"/>
      <c r="U1158" s="176">
        <v>803</v>
      </c>
      <c r="V1158" s="176">
        <f>U1158*3547</f>
        <v>2848241</v>
      </c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317">
        <v>2025</v>
      </c>
      <c r="AH1158" s="158"/>
      <c r="AI1158" s="175"/>
      <c r="AJ1158" s="162"/>
      <c r="AK1158" s="15">
        <f t="shared" ca="1" si="302"/>
        <v>1093</v>
      </c>
      <c r="AL1158" s="15" t="s">
        <v>155</v>
      </c>
      <c r="AM1158" s="15" t="str">
        <f t="shared" ca="1" si="301"/>
        <v>1093.</v>
      </c>
      <c r="AN1158" s="179"/>
      <c r="AO1158" s="16"/>
      <c r="AP1158" s="16"/>
    </row>
    <row r="1159" spans="1:42" ht="22.5" hidden="1" customHeight="1" x14ac:dyDescent="0.25">
      <c r="A1159" s="83" t="str">
        <f t="shared" ca="1" si="303"/>
        <v>1094.</v>
      </c>
      <c r="B1159" s="26">
        <v>2101</v>
      </c>
      <c r="C1159" s="42" t="s">
        <v>435</v>
      </c>
      <c r="D1159" s="26">
        <v>1978</v>
      </c>
      <c r="E1159" s="135" t="s">
        <v>2957</v>
      </c>
      <c r="F1159" s="83" t="s">
        <v>2959</v>
      </c>
      <c r="G1159" s="32">
        <v>5</v>
      </c>
      <c r="H1159" s="32">
        <v>2</v>
      </c>
      <c r="I1159" s="176">
        <v>1925.6</v>
      </c>
      <c r="J1159" s="176">
        <v>1773.7</v>
      </c>
      <c r="K1159" s="176">
        <v>1773.7</v>
      </c>
      <c r="L1159" s="32">
        <v>98</v>
      </c>
      <c r="M1159" s="176">
        <f t="shared" si="304"/>
        <v>2187315</v>
      </c>
      <c r="N1159" s="176"/>
      <c r="O1159" s="176"/>
      <c r="P1159" s="176"/>
      <c r="Q1159" s="176">
        <f t="shared" si="305"/>
        <v>2187315</v>
      </c>
      <c r="R1159" s="176">
        <f>422097+1765218</f>
        <v>2187315</v>
      </c>
      <c r="S1159" s="32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317">
        <v>2025</v>
      </c>
      <c r="AH1159" s="158"/>
      <c r="AI1159" s="175"/>
      <c r="AJ1159" s="162"/>
      <c r="AK1159" s="15">
        <f t="shared" ca="1" si="302"/>
        <v>1094</v>
      </c>
      <c r="AL1159" s="15" t="s">
        <v>155</v>
      </c>
      <c r="AM1159" s="15" t="str">
        <f t="shared" ca="1" si="301"/>
        <v>1094.</v>
      </c>
      <c r="AN1159" s="179"/>
      <c r="AO1159" s="16"/>
      <c r="AP1159" s="16"/>
    </row>
    <row r="1160" spans="1:42" ht="22.5" hidden="1" customHeight="1" x14ac:dyDescent="0.25">
      <c r="A1160" s="83" t="str">
        <f t="shared" ca="1" si="303"/>
        <v>1095.</v>
      </c>
      <c r="B1160" s="26">
        <v>2109</v>
      </c>
      <c r="C1160" s="40" t="s">
        <v>1637</v>
      </c>
      <c r="D1160" s="26">
        <v>1994</v>
      </c>
      <c r="E1160" s="83" t="s">
        <v>2957</v>
      </c>
      <c r="F1160" s="83" t="s">
        <v>2959</v>
      </c>
      <c r="G1160" s="26">
        <v>5</v>
      </c>
      <c r="H1160" s="26">
        <v>2</v>
      </c>
      <c r="I1160" s="178">
        <v>2310.1</v>
      </c>
      <c r="J1160" s="178">
        <v>2115.1999999999998</v>
      </c>
      <c r="K1160" s="178">
        <v>2115.1999999999998</v>
      </c>
      <c r="L1160" s="26">
        <v>114</v>
      </c>
      <c r="M1160" s="176">
        <f t="shared" si="304"/>
        <v>3533070</v>
      </c>
      <c r="N1160" s="176"/>
      <c r="O1160" s="176"/>
      <c r="P1160" s="176"/>
      <c r="Q1160" s="176">
        <f t="shared" si="305"/>
        <v>3533070</v>
      </c>
      <c r="R1160" s="176">
        <v>3533070</v>
      </c>
      <c r="S1160" s="32"/>
      <c r="T1160" s="176"/>
      <c r="U1160" s="178"/>
      <c r="V1160" s="178"/>
      <c r="W1160" s="176"/>
      <c r="X1160" s="176"/>
      <c r="Y1160" s="176"/>
      <c r="Z1160" s="176"/>
      <c r="AA1160" s="176"/>
      <c r="AB1160" s="176"/>
      <c r="AC1160" s="316"/>
      <c r="AD1160" s="316"/>
      <c r="AE1160" s="176"/>
      <c r="AF1160" s="176"/>
      <c r="AG1160" s="317">
        <v>2025</v>
      </c>
      <c r="AH1160" s="158"/>
      <c r="AI1160" s="175"/>
      <c r="AJ1160" s="162"/>
      <c r="AK1160" s="15">
        <f t="shared" ca="1" si="302"/>
        <v>1095</v>
      </c>
      <c r="AL1160" s="15" t="s">
        <v>155</v>
      </c>
      <c r="AM1160" s="15" t="str">
        <f t="shared" ca="1" si="301"/>
        <v>1095.</v>
      </c>
      <c r="AN1160" s="179"/>
      <c r="AO1160" s="16"/>
      <c r="AP1160" s="16"/>
    </row>
    <row r="1161" spans="1:42" ht="22.5" hidden="1" customHeight="1" x14ac:dyDescent="0.25">
      <c r="A1161" s="83" t="str">
        <f t="shared" ca="1" si="303"/>
        <v>1096.</v>
      </c>
      <c r="B1161" s="26">
        <v>2111</v>
      </c>
      <c r="C1161" s="42" t="s">
        <v>436</v>
      </c>
      <c r="D1161" s="26">
        <v>1977</v>
      </c>
      <c r="E1161" s="135" t="s">
        <v>2957</v>
      </c>
      <c r="F1161" s="83" t="s">
        <v>2959</v>
      </c>
      <c r="G1161" s="32">
        <v>3</v>
      </c>
      <c r="H1161" s="32">
        <v>5</v>
      </c>
      <c r="I1161" s="176">
        <v>2003.8</v>
      </c>
      <c r="J1161" s="176">
        <v>1790.3</v>
      </c>
      <c r="K1161" s="176">
        <v>1790.3</v>
      </c>
      <c r="L1161" s="32">
        <v>95</v>
      </c>
      <c r="M1161" s="176">
        <f t="shared" si="304"/>
        <v>3509428</v>
      </c>
      <c r="N1161" s="176"/>
      <c r="O1161" s="176"/>
      <c r="P1161" s="176"/>
      <c r="Q1161" s="176">
        <f t="shared" si="305"/>
        <v>3509428</v>
      </c>
      <c r="R1161" s="176">
        <f>1355640+2153788</f>
        <v>3509428</v>
      </c>
      <c r="S1161" s="32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317">
        <v>2025</v>
      </c>
      <c r="AH1161" s="158"/>
      <c r="AI1161" s="175"/>
      <c r="AJ1161" s="162"/>
      <c r="AK1161" s="15">
        <f t="shared" ca="1" si="302"/>
        <v>1096</v>
      </c>
      <c r="AL1161" s="15" t="s">
        <v>155</v>
      </c>
      <c r="AM1161" s="15" t="str">
        <f t="shared" ca="1" si="301"/>
        <v>1096.</v>
      </c>
      <c r="AN1161" s="179"/>
      <c r="AO1161" s="16"/>
      <c r="AP1161" s="16"/>
    </row>
    <row r="1162" spans="1:42" ht="22.5" hidden="1" customHeight="1" x14ac:dyDescent="0.25">
      <c r="A1162" s="83" t="str">
        <f t="shared" ca="1" si="303"/>
        <v>1097.</v>
      </c>
      <c r="B1162" s="26">
        <v>2114</v>
      </c>
      <c r="C1162" s="40" t="s">
        <v>491</v>
      </c>
      <c r="D1162" s="26">
        <v>1983</v>
      </c>
      <c r="E1162" s="83" t="s">
        <v>2957</v>
      </c>
      <c r="F1162" s="83" t="s">
        <v>2959</v>
      </c>
      <c r="G1162" s="26">
        <v>3</v>
      </c>
      <c r="H1162" s="26">
        <v>5</v>
      </c>
      <c r="I1162" s="178">
        <v>2155.1999999999998</v>
      </c>
      <c r="J1162" s="176">
        <v>1958.8</v>
      </c>
      <c r="K1162" s="178">
        <v>1958.8</v>
      </c>
      <c r="L1162" s="26">
        <v>121</v>
      </c>
      <c r="M1162" s="178">
        <f t="shared" si="304"/>
        <v>3259693</v>
      </c>
      <c r="N1162" s="178"/>
      <c r="O1162" s="178"/>
      <c r="P1162" s="178"/>
      <c r="Q1162" s="176">
        <f t="shared" si="305"/>
        <v>3259693</v>
      </c>
      <c r="R1162" s="178"/>
      <c r="S1162" s="26"/>
      <c r="T1162" s="178"/>
      <c r="U1162" s="178">
        <v>919</v>
      </c>
      <c r="V1162" s="178">
        <f>U1162*3547</f>
        <v>3259693</v>
      </c>
      <c r="W1162" s="178"/>
      <c r="X1162" s="178"/>
      <c r="Y1162" s="178"/>
      <c r="Z1162" s="178"/>
      <c r="AA1162" s="178"/>
      <c r="AB1162" s="178"/>
      <c r="AC1162" s="178"/>
      <c r="AD1162" s="178"/>
      <c r="AE1162" s="178"/>
      <c r="AF1162" s="178"/>
      <c r="AG1162" s="317">
        <v>2025</v>
      </c>
      <c r="AH1162" s="158"/>
      <c r="AI1162" s="175"/>
      <c r="AJ1162" s="162"/>
      <c r="AK1162" s="15">
        <f t="shared" ca="1" si="302"/>
        <v>1097</v>
      </c>
      <c r="AL1162" s="15" t="s">
        <v>155</v>
      </c>
      <c r="AM1162" s="15" t="str">
        <f t="shared" ca="1" si="301"/>
        <v>1097.</v>
      </c>
      <c r="AN1162" s="179"/>
      <c r="AO1162" s="15"/>
      <c r="AP1162" s="16"/>
    </row>
    <row r="1163" spans="1:42" ht="22.5" hidden="1" customHeight="1" x14ac:dyDescent="0.25">
      <c r="A1163" s="83" t="str">
        <f t="shared" ca="1" si="303"/>
        <v>1098.</v>
      </c>
      <c r="B1163" s="26">
        <v>2116</v>
      </c>
      <c r="C1163" s="42" t="s">
        <v>437</v>
      </c>
      <c r="D1163" s="26">
        <v>1977</v>
      </c>
      <c r="E1163" s="135" t="s">
        <v>2957</v>
      </c>
      <c r="F1163" s="135" t="s">
        <v>2958</v>
      </c>
      <c r="G1163" s="32">
        <v>2</v>
      </c>
      <c r="H1163" s="32">
        <v>3</v>
      </c>
      <c r="I1163" s="176">
        <v>844.6</v>
      </c>
      <c r="J1163" s="176">
        <v>760</v>
      </c>
      <c r="K1163" s="176">
        <v>760</v>
      </c>
      <c r="L1163" s="32">
        <v>47</v>
      </c>
      <c r="M1163" s="176">
        <f t="shared" si="304"/>
        <v>3620657</v>
      </c>
      <c r="N1163" s="176"/>
      <c r="O1163" s="176"/>
      <c r="P1163" s="176"/>
      <c r="Q1163" s="176">
        <f t="shared" si="305"/>
        <v>3620657</v>
      </c>
      <c r="R1163" s="176">
        <v>1432158</v>
      </c>
      <c r="S1163" s="32"/>
      <c r="T1163" s="176"/>
      <c r="U1163" s="176">
        <v>617</v>
      </c>
      <c r="V1163" s="176">
        <f>U1163*3547</f>
        <v>2188499</v>
      </c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317">
        <v>2025</v>
      </c>
      <c r="AH1163" s="158"/>
      <c r="AI1163" s="175"/>
      <c r="AJ1163" s="162"/>
      <c r="AK1163" s="15">
        <f t="shared" ca="1" si="302"/>
        <v>1098</v>
      </c>
      <c r="AL1163" s="15" t="s">
        <v>155</v>
      </c>
      <c r="AM1163" s="15" t="str">
        <f t="shared" ca="1" si="301"/>
        <v>1098.</v>
      </c>
      <c r="AN1163" s="179"/>
      <c r="AO1163" s="16"/>
      <c r="AP1163" s="16"/>
    </row>
    <row r="1164" spans="1:42" ht="22.5" hidden="1" customHeight="1" x14ac:dyDescent="0.25">
      <c r="A1164" s="83" t="str">
        <f t="shared" ca="1" si="303"/>
        <v>1099.</v>
      </c>
      <c r="B1164" s="26">
        <v>2117</v>
      </c>
      <c r="C1164" s="28" t="s">
        <v>522</v>
      </c>
      <c r="D1164" s="26">
        <v>1978</v>
      </c>
      <c r="E1164" s="83" t="s">
        <v>2957</v>
      </c>
      <c r="F1164" s="83" t="s">
        <v>2959</v>
      </c>
      <c r="G1164" s="26">
        <v>2</v>
      </c>
      <c r="H1164" s="26">
        <v>2</v>
      </c>
      <c r="I1164" s="178">
        <v>818.4</v>
      </c>
      <c r="J1164" s="176">
        <v>751.1</v>
      </c>
      <c r="K1164" s="178">
        <v>751.1</v>
      </c>
      <c r="L1164" s="26">
        <v>34</v>
      </c>
      <c r="M1164" s="178">
        <f t="shared" si="304"/>
        <v>1922474</v>
      </c>
      <c r="N1164" s="178"/>
      <c r="O1164" s="178"/>
      <c r="P1164" s="178"/>
      <c r="Q1164" s="176">
        <f t="shared" si="305"/>
        <v>1922474</v>
      </c>
      <c r="R1164" s="178"/>
      <c r="S1164" s="26"/>
      <c r="T1164" s="178"/>
      <c r="U1164" s="178">
        <v>542</v>
      </c>
      <c r="V1164" s="178">
        <f>U1164*3547</f>
        <v>1922474</v>
      </c>
      <c r="W1164" s="178"/>
      <c r="X1164" s="178"/>
      <c r="Y1164" s="178"/>
      <c r="Z1164" s="178"/>
      <c r="AA1164" s="178"/>
      <c r="AB1164" s="178"/>
      <c r="AC1164" s="178"/>
      <c r="AD1164" s="178"/>
      <c r="AE1164" s="178"/>
      <c r="AF1164" s="176"/>
      <c r="AG1164" s="317">
        <v>2025</v>
      </c>
      <c r="AH1164" s="158"/>
      <c r="AI1164" s="175"/>
      <c r="AJ1164" s="162"/>
      <c r="AK1164" s="15">
        <f t="shared" ca="1" si="302"/>
        <v>1099</v>
      </c>
      <c r="AL1164" s="15" t="s">
        <v>155</v>
      </c>
      <c r="AM1164" s="15" t="str">
        <f t="shared" ca="1" si="301"/>
        <v>1099.</v>
      </c>
      <c r="AN1164" s="179"/>
      <c r="AO1164" s="16"/>
      <c r="AP1164" s="16"/>
    </row>
    <row r="1165" spans="1:42" ht="22.5" hidden="1" customHeight="1" x14ac:dyDescent="0.25">
      <c r="A1165" s="83" t="str">
        <f t="shared" ca="1" si="303"/>
        <v>1100.</v>
      </c>
      <c r="B1165" s="26">
        <v>2128</v>
      </c>
      <c r="C1165" s="40" t="s">
        <v>1642</v>
      </c>
      <c r="D1165" s="26">
        <v>1986</v>
      </c>
      <c r="E1165" s="135" t="s">
        <v>2957</v>
      </c>
      <c r="F1165" s="83" t="s">
        <v>2959</v>
      </c>
      <c r="G1165" s="32">
        <v>5</v>
      </c>
      <c r="H1165" s="32">
        <v>1</v>
      </c>
      <c r="I1165" s="176">
        <v>1818</v>
      </c>
      <c r="J1165" s="176">
        <v>1442.4</v>
      </c>
      <c r="K1165" s="176">
        <v>1442.4</v>
      </c>
      <c r="L1165" s="32">
        <v>117</v>
      </c>
      <c r="M1165" s="176">
        <f t="shared" si="304"/>
        <v>7696137.2000000002</v>
      </c>
      <c r="N1165" s="176"/>
      <c r="O1165" s="176"/>
      <c r="P1165" s="176"/>
      <c r="Q1165" s="176">
        <f t="shared" si="305"/>
        <v>7696137.2000000002</v>
      </c>
      <c r="R1165" s="176">
        <v>5003964.2</v>
      </c>
      <c r="S1165" s="32"/>
      <c r="T1165" s="176"/>
      <c r="U1165" s="178">
        <v>759</v>
      </c>
      <c r="V1165" s="178">
        <f>U1165*3547</f>
        <v>2692173</v>
      </c>
      <c r="W1165" s="176"/>
      <c r="X1165" s="176"/>
      <c r="Y1165" s="176"/>
      <c r="Z1165" s="176"/>
      <c r="AA1165" s="176"/>
      <c r="AB1165" s="176"/>
      <c r="AC1165" s="178"/>
      <c r="AD1165" s="178"/>
      <c r="AE1165" s="176"/>
      <c r="AF1165" s="176"/>
      <c r="AG1165" s="317">
        <v>2025</v>
      </c>
      <c r="AH1165" s="158"/>
      <c r="AI1165" s="175"/>
      <c r="AJ1165" s="162"/>
      <c r="AK1165" s="15">
        <f t="shared" ca="1" si="302"/>
        <v>1100</v>
      </c>
      <c r="AL1165" s="15" t="s">
        <v>155</v>
      </c>
      <c r="AM1165" s="15" t="str">
        <f t="shared" ca="1" si="301"/>
        <v>1100.</v>
      </c>
      <c r="AN1165" s="179"/>
      <c r="AO1165" s="16"/>
      <c r="AP1165" s="16"/>
    </row>
    <row r="1166" spans="1:42" ht="22.5" hidden="1" customHeight="1" x14ac:dyDescent="0.25">
      <c r="A1166" s="83" t="str">
        <f t="shared" ca="1" si="303"/>
        <v>1101.</v>
      </c>
      <c r="B1166" s="26">
        <v>2129</v>
      </c>
      <c r="C1166" s="40" t="s">
        <v>1643</v>
      </c>
      <c r="D1166" s="26">
        <v>1986</v>
      </c>
      <c r="E1166" s="135" t="s">
        <v>2957</v>
      </c>
      <c r="F1166" s="135" t="s">
        <v>2958</v>
      </c>
      <c r="G1166" s="32">
        <v>5</v>
      </c>
      <c r="H1166" s="32">
        <v>6</v>
      </c>
      <c r="I1166" s="176">
        <v>6337.6</v>
      </c>
      <c r="J1166" s="176">
        <v>3754.9</v>
      </c>
      <c r="K1166" s="176">
        <v>3754.9</v>
      </c>
      <c r="L1166" s="32">
        <v>281</v>
      </c>
      <c r="M1166" s="176">
        <f t="shared" si="304"/>
        <v>4140864</v>
      </c>
      <c r="N1166" s="178"/>
      <c r="O1166" s="178"/>
      <c r="P1166" s="178"/>
      <c r="Q1166" s="176">
        <f t="shared" si="305"/>
        <v>4140864</v>
      </c>
      <c r="R1166" s="178">
        <v>4140864</v>
      </c>
      <c r="S1166" s="26"/>
      <c r="T1166" s="178"/>
      <c r="U1166" s="178"/>
      <c r="V1166" s="178"/>
      <c r="W1166" s="178"/>
      <c r="X1166" s="178"/>
      <c r="Y1166" s="178"/>
      <c r="Z1166" s="178"/>
      <c r="AA1166" s="178"/>
      <c r="AB1166" s="178"/>
      <c r="AC1166" s="178"/>
      <c r="AD1166" s="178"/>
      <c r="AE1166" s="178"/>
      <c r="AF1166" s="178"/>
      <c r="AG1166" s="317">
        <v>2025</v>
      </c>
      <c r="AH1166" s="158"/>
      <c r="AI1166" s="175"/>
      <c r="AJ1166" s="162"/>
      <c r="AK1166" s="15">
        <f t="shared" ca="1" si="302"/>
        <v>1101</v>
      </c>
      <c r="AL1166" s="15" t="s">
        <v>155</v>
      </c>
      <c r="AM1166" s="15" t="str">
        <f t="shared" ca="1" si="301"/>
        <v>1101.</v>
      </c>
      <c r="AN1166" s="179"/>
      <c r="AO1166" s="16"/>
      <c r="AP1166" s="16"/>
    </row>
    <row r="1167" spans="1:42" ht="22.5" hidden="1" customHeight="1" x14ac:dyDescent="0.25">
      <c r="A1167" s="83" t="str">
        <f t="shared" ca="1" si="303"/>
        <v>1102.</v>
      </c>
      <c r="B1167" s="26">
        <v>2131</v>
      </c>
      <c r="C1167" s="40" t="s">
        <v>1645</v>
      </c>
      <c r="D1167" s="26">
        <v>1979</v>
      </c>
      <c r="E1167" s="135" t="s">
        <v>2957</v>
      </c>
      <c r="F1167" s="135" t="s">
        <v>2958</v>
      </c>
      <c r="G1167" s="32">
        <v>5</v>
      </c>
      <c r="H1167" s="32">
        <v>4</v>
      </c>
      <c r="I1167" s="176">
        <v>3351.7</v>
      </c>
      <c r="J1167" s="176">
        <v>2290.3000000000002</v>
      </c>
      <c r="K1167" s="176">
        <v>2290.3000000000002</v>
      </c>
      <c r="L1167" s="32">
        <v>122</v>
      </c>
      <c r="M1167" s="176">
        <f t="shared" si="304"/>
        <v>1398216</v>
      </c>
      <c r="N1167" s="178"/>
      <c r="O1167" s="178"/>
      <c r="P1167" s="178"/>
      <c r="Q1167" s="176">
        <f t="shared" si="305"/>
        <v>1398216</v>
      </c>
      <c r="R1167" s="178">
        <v>1398216</v>
      </c>
      <c r="S1167" s="26"/>
      <c r="T1167" s="178"/>
      <c r="U1167" s="178"/>
      <c r="V1167" s="178"/>
      <c r="W1167" s="178"/>
      <c r="X1167" s="178"/>
      <c r="Y1167" s="178"/>
      <c r="Z1167" s="178"/>
      <c r="AA1167" s="178"/>
      <c r="AB1167" s="178"/>
      <c r="AC1167" s="178"/>
      <c r="AD1167" s="178"/>
      <c r="AE1167" s="178"/>
      <c r="AF1167" s="178"/>
      <c r="AG1167" s="317">
        <v>2025</v>
      </c>
      <c r="AH1167" s="158"/>
      <c r="AI1167" s="175"/>
      <c r="AJ1167" s="162"/>
      <c r="AK1167" s="15">
        <f t="shared" ca="1" si="302"/>
        <v>1102</v>
      </c>
      <c r="AL1167" s="15" t="s">
        <v>155</v>
      </c>
      <c r="AM1167" s="15" t="str">
        <f t="shared" ca="1" si="301"/>
        <v>1102.</v>
      </c>
      <c r="AN1167" s="179"/>
      <c r="AO1167" s="16"/>
      <c r="AP1167" s="16"/>
    </row>
    <row r="1168" spans="1:42" ht="22.5" hidden="1" customHeight="1" x14ac:dyDescent="0.25">
      <c r="A1168" s="83" t="str">
        <f t="shared" ca="1" si="303"/>
        <v>1103.</v>
      </c>
      <c r="B1168" s="26">
        <v>2135</v>
      </c>
      <c r="C1168" s="42" t="s">
        <v>440</v>
      </c>
      <c r="D1168" s="26">
        <v>1970</v>
      </c>
      <c r="E1168" s="135" t="s">
        <v>2957</v>
      </c>
      <c r="F1168" s="83" t="s">
        <v>2959</v>
      </c>
      <c r="G1168" s="32">
        <v>5</v>
      </c>
      <c r="H1168" s="32">
        <v>6</v>
      </c>
      <c r="I1168" s="176">
        <v>4527.8999999999996</v>
      </c>
      <c r="J1168" s="176">
        <v>3024.4</v>
      </c>
      <c r="K1168" s="176">
        <v>3024.4</v>
      </c>
      <c r="L1168" s="32">
        <v>184</v>
      </c>
      <c r="M1168" s="176">
        <f t="shared" si="304"/>
        <v>2993950</v>
      </c>
      <c r="N1168" s="176"/>
      <c r="O1168" s="176"/>
      <c r="P1168" s="176"/>
      <c r="Q1168" s="176">
        <f t="shared" si="305"/>
        <v>2993950</v>
      </c>
      <c r="R1168" s="176">
        <f>2017560+548070</f>
        <v>2565630</v>
      </c>
      <c r="S1168" s="32"/>
      <c r="T1168" s="176"/>
      <c r="U1168" s="176"/>
      <c r="V1168" s="176"/>
      <c r="W1168" s="176"/>
      <c r="X1168" s="176"/>
      <c r="Y1168" s="176"/>
      <c r="Z1168" s="176"/>
      <c r="AA1168" s="176">
        <v>160</v>
      </c>
      <c r="AB1168" s="176">
        <f>AA1168*2677</f>
        <v>428320</v>
      </c>
      <c r="AC1168" s="176"/>
      <c r="AD1168" s="176"/>
      <c r="AE1168" s="176"/>
      <c r="AF1168" s="176"/>
      <c r="AG1168" s="317">
        <v>2025</v>
      </c>
      <c r="AH1168" s="158"/>
      <c r="AI1168" s="175"/>
      <c r="AJ1168" s="162"/>
      <c r="AK1168" s="15">
        <f t="shared" ca="1" si="302"/>
        <v>1103</v>
      </c>
      <c r="AL1168" s="15" t="s">
        <v>155</v>
      </c>
      <c r="AM1168" s="15" t="str">
        <f t="shared" ca="1" si="301"/>
        <v>1103.</v>
      </c>
      <c r="AN1168" s="179"/>
      <c r="AO1168" s="16"/>
      <c r="AP1168" s="16"/>
    </row>
    <row r="1169" spans="1:42" ht="22.5" hidden="1" customHeight="1" x14ac:dyDescent="0.25">
      <c r="A1169" s="83" t="str">
        <f t="shared" ca="1" si="303"/>
        <v>1104.</v>
      </c>
      <c r="B1169" s="26">
        <v>2136</v>
      </c>
      <c r="C1169" s="42" t="s">
        <v>441</v>
      </c>
      <c r="D1169" s="26">
        <v>1975</v>
      </c>
      <c r="E1169" s="135" t="s">
        <v>2957</v>
      </c>
      <c r="F1169" s="83" t="s">
        <v>2959</v>
      </c>
      <c r="G1169" s="32">
        <v>5</v>
      </c>
      <c r="H1169" s="32">
        <v>6</v>
      </c>
      <c r="I1169" s="176">
        <v>4436.7</v>
      </c>
      <c r="J1169" s="176">
        <v>2947</v>
      </c>
      <c r="K1169" s="176">
        <v>2947</v>
      </c>
      <c r="L1169" s="32">
        <v>158</v>
      </c>
      <c r="M1169" s="176">
        <f t="shared" si="304"/>
        <v>10533167.300000001</v>
      </c>
      <c r="N1169" s="176"/>
      <c r="O1169" s="176"/>
      <c r="P1169" s="176"/>
      <c r="Q1169" s="176">
        <f t="shared" si="305"/>
        <v>10533167.300000001</v>
      </c>
      <c r="R1169" s="176">
        <f>1220076+9313091.3</f>
        <v>10533167.300000001</v>
      </c>
      <c r="S1169" s="32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317">
        <v>2025</v>
      </c>
      <c r="AH1169" s="158"/>
      <c r="AI1169" s="175"/>
      <c r="AJ1169" s="162"/>
      <c r="AK1169" s="15">
        <f t="shared" ca="1" si="302"/>
        <v>1104</v>
      </c>
      <c r="AL1169" s="15" t="s">
        <v>155</v>
      </c>
      <c r="AM1169" s="15" t="str">
        <f t="shared" ca="1" si="301"/>
        <v>1104.</v>
      </c>
      <c r="AN1169" s="179"/>
      <c r="AO1169" s="16"/>
      <c r="AP1169" s="16"/>
    </row>
    <row r="1170" spans="1:42" ht="22.5" hidden="1" customHeight="1" x14ac:dyDescent="0.25">
      <c r="A1170" s="83" t="str">
        <f t="shared" ca="1" si="303"/>
        <v>1105.</v>
      </c>
      <c r="B1170" s="26">
        <v>2141</v>
      </c>
      <c r="C1170" s="42" t="s">
        <v>1123</v>
      </c>
      <c r="D1170" s="26">
        <v>1976</v>
      </c>
      <c r="E1170" s="135" t="s">
        <v>2957</v>
      </c>
      <c r="F1170" s="83" t="s">
        <v>2959</v>
      </c>
      <c r="G1170" s="32">
        <v>2</v>
      </c>
      <c r="H1170" s="32">
        <v>1</v>
      </c>
      <c r="I1170" s="176">
        <v>359.6</v>
      </c>
      <c r="J1170" s="176">
        <v>217.5</v>
      </c>
      <c r="K1170" s="176">
        <v>217.5</v>
      </c>
      <c r="L1170" s="32">
        <v>21</v>
      </c>
      <c r="M1170" s="176">
        <f t="shared" si="304"/>
        <v>1181176</v>
      </c>
      <c r="N1170" s="176"/>
      <c r="O1170" s="176"/>
      <c r="P1170" s="176"/>
      <c r="Q1170" s="176">
        <f t="shared" si="305"/>
        <v>1181176</v>
      </c>
      <c r="R1170" s="176">
        <v>145452</v>
      </c>
      <c r="S1170" s="32"/>
      <c r="T1170" s="176"/>
      <c r="U1170" s="176">
        <v>292</v>
      </c>
      <c r="V1170" s="176">
        <f>U1170*3547</f>
        <v>1035724</v>
      </c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317">
        <v>2025</v>
      </c>
      <c r="AH1170" s="158"/>
      <c r="AI1170" s="175"/>
      <c r="AJ1170" s="162"/>
      <c r="AK1170" s="15">
        <f t="shared" ca="1" si="302"/>
        <v>1105</v>
      </c>
      <c r="AL1170" s="15" t="s">
        <v>155</v>
      </c>
      <c r="AM1170" s="15" t="str">
        <f t="shared" ca="1" si="301"/>
        <v>1105.</v>
      </c>
      <c r="AN1170" s="179"/>
      <c r="AO1170" s="16"/>
      <c r="AP1170" s="16"/>
    </row>
    <row r="1171" spans="1:42" ht="22.5" hidden="1" customHeight="1" x14ac:dyDescent="0.25">
      <c r="A1171" s="83" t="str">
        <f t="shared" ca="1" si="303"/>
        <v>1106.</v>
      </c>
      <c r="B1171" s="26">
        <v>2142</v>
      </c>
      <c r="C1171" s="42" t="s">
        <v>1122</v>
      </c>
      <c r="D1171" s="26">
        <v>1981</v>
      </c>
      <c r="E1171" s="135" t="s">
        <v>2957</v>
      </c>
      <c r="F1171" s="83" t="s">
        <v>2959</v>
      </c>
      <c r="G1171" s="32">
        <v>2</v>
      </c>
      <c r="H1171" s="32">
        <v>1</v>
      </c>
      <c r="I1171" s="176">
        <v>353.3</v>
      </c>
      <c r="J1171" s="176">
        <v>216.9</v>
      </c>
      <c r="K1171" s="176">
        <v>216.9</v>
      </c>
      <c r="L1171" s="32">
        <v>20</v>
      </c>
      <c r="M1171" s="176">
        <f t="shared" si="304"/>
        <v>98592</v>
      </c>
      <c r="N1171" s="176"/>
      <c r="O1171" s="176"/>
      <c r="P1171" s="176"/>
      <c r="Q1171" s="176">
        <f t="shared" si="305"/>
        <v>98592</v>
      </c>
      <c r="R1171" s="176">
        <v>98592</v>
      </c>
      <c r="S1171" s="32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317">
        <v>2025</v>
      </c>
      <c r="AH1171" s="158"/>
      <c r="AI1171" s="175"/>
      <c r="AJ1171" s="162"/>
      <c r="AK1171" s="15">
        <f t="shared" ca="1" si="302"/>
        <v>1106</v>
      </c>
      <c r="AL1171" s="15" t="s">
        <v>155</v>
      </c>
      <c r="AM1171" s="15" t="str">
        <f t="shared" ca="1" si="301"/>
        <v>1106.</v>
      </c>
      <c r="AN1171" s="179"/>
      <c r="AO1171" s="16"/>
      <c r="AP1171" s="16"/>
    </row>
    <row r="1172" spans="1:42" ht="22.5" hidden="1" customHeight="1" x14ac:dyDescent="0.25">
      <c r="A1172" s="83" t="str">
        <f t="shared" ca="1" si="303"/>
        <v>1107.</v>
      </c>
      <c r="B1172" s="26">
        <v>2148</v>
      </c>
      <c r="C1172" s="40" t="s">
        <v>493</v>
      </c>
      <c r="D1172" s="26">
        <v>1984</v>
      </c>
      <c r="E1172" s="83" t="s">
        <v>2957</v>
      </c>
      <c r="F1172" s="83" t="s">
        <v>2959</v>
      </c>
      <c r="G1172" s="26">
        <v>5</v>
      </c>
      <c r="H1172" s="26">
        <v>3</v>
      </c>
      <c r="I1172" s="178">
        <v>2753.8</v>
      </c>
      <c r="J1172" s="176">
        <v>1686.8</v>
      </c>
      <c r="K1172" s="178">
        <v>1686.8</v>
      </c>
      <c r="L1172" s="26">
        <v>130</v>
      </c>
      <c r="M1172" s="178">
        <f t="shared" si="304"/>
        <v>5946522.2999999998</v>
      </c>
      <c r="N1172" s="178"/>
      <c r="O1172" s="178"/>
      <c r="P1172" s="178"/>
      <c r="Q1172" s="176">
        <f t="shared" si="305"/>
        <v>5946522.2999999998</v>
      </c>
      <c r="R1172" s="178">
        <v>5946522.2999999998</v>
      </c>
      <c r="S1172" s="26"/>
      <c r="T1172" s="178"/>
      <c r="U1172" s="178"/>
      <c r="V1172" s="178"/>
      <c r="W1172" s="178"/>
      <c r="X1172" s="178"/>
      <c r="Y1172" s="178"/>
      <c r="Z1172" s="178"/>
      <c r="AA1172" s="178"/>
      <c r="AB1172" s="178"/>
      <c r="AC1172" s="178"/>
      <c r="AD1172" s="178"/>
      <c r="AE1172" s="178"/>
      <c r="AF1172" s="178"/>
      <c r="AG1172" s="317">
        <v>2025</v>
      </c>
      <c r="AH1172" s="158"/>
      <c r="AI1172" s="175"/>
      <c r="AJ1172" s="162"/>
      <c r="AK1172" s="15">
        <f t="shared" ca="1" si="302"/>
        <v>1107</v>
      </c>
      <c r="AL1172" s="15" t="s">
        <v>155</v>
      </c>
      <c r="AM1172" s="15" t="str">
        <f t="shared" ca="1" si="301"/>
        <v>1107.</v>
      </c>
      <c r="AN1172" s="179"/>
      <c r="AO1172" s="15"/>
      <c r="AP1172" s="16"/>
    </row>
    <row r="1173" spans="1:42" ht="22.5" hidden="1" customHeight="1" x14ac:dyDescent="0.25">
      <c r="A1173" s="83" t="str">
        <f t="shared" ca="1" si="303"/>
        <v>1108.</v>
      </c>
      <c r="B1173" s="26">
        <v>2156</v>
      </c>
      <c r="C1173" s="42" t="s">
        <v>444</v>
      </c>
      <c r="D1173" s="26">
        <v>1958</v>
      </c>
      <c r="E1173" s="135" t="s">
        <v>2957</v>
      </c>
      <c r="F1173" s="83" t="s">
        <v>2959</v>
      </c>
      <c r="G1173" s="32">
        <v>2</v>
      </c>
      <c r="H1173" s="32">
        <v>1</v>
      </c>
      <c r="I1173" s="176">
        <v>420.7</v>
      </c>
      <c r="J1173" s="176">
        <v>270.7</v>
      </c>
      <c r="K1173" s="176">
        <v>270.7</v>
      </c>
      <c r="L1173" s="32">
        <v>26</v>
      </c>
      <c r="M1173" s="176">
        <f t="shared" si="304"/>
        <v>3238375</v>
      </c>
      <c r="N1173" s="176"/>
      <c r="O1173" s="176"/>
      <c r="P1173" s="176"/>
      <c r="Q1173" s="176">
        <f t="shared" si="305"/>
        <v>3238375</v>
      </c>
      <c r="R1173" s="176">
        <v>131376</v>
      </c>
      <c r="S1173" s="32"/>
      <c r="T1173" s="176"/>
      <c r="U1173" s="176">
        <v>413</v>
      </c>
      <c r="V1173" s="176">
        <f>U1173*7523</f>
        <v>3106999</v>
      </c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317">
        <v>2025</v>
      </c>
      <c r="AH1173" s="158"/>
      <c r="AI1173" s="175"/>
      <c r="AJ1173" s="162"/>
      <c r="AK1173" s="15">
        <f t="shared" ca="1" si="302"/>
        <v>1108</v>
      </c>
      <c r="AL1173" s="15" t="s">
        <v>155</v>
      </c>
      <c r="AM1173" s="15" t="str">
        <f t="shared" ca="1" si="301"/>
        <v>1108.</v>
      </c>
      <c r="AN1173" s="179"/>
      <c r="AO1173" s="16"/>
      <c r="AP1173" s="16"/>
    </row>
    <row r="1174" spans="1:42" ht="22.5" hidden="1" customHeight="1" x14ac:dyDescent="0.25">
      <c r="A1174" s="83" t="str">
        <f t="shared" ca="1" si="303"/>
        <v>1109.</v>
      </c>
      <c r="B1174" s="26">
        <v>2158</v>
      </c>
      <c r="C1174" s="40" t="s">
        <v>1648</v>
      </c>
      <c r="D1174" s="26">
        <v>1982</v>
      </c>
      <c r="E1174" s="83" t="s">
        <v>2957</v>
      </c>
      <c r="F1174" s="83" t="s">
        <v>2959</v>
      </c>
      <c r="G1174" s="26">
        <v>2</v>
      </c>
      <c r="H1174" s="26">
        <v>1</v>
      </c>
      <c r="I1174" s="178">
        <v>367.9</v>
      </c>
      <c r="J1174" s="178">
        <v>253.4</v>
      </c>
      <c r="K1174" s="178">
        <v>253.4</v>
      </c>
      <c r="L1174" s="26">
        <v>18</v>
      </c>
      <c r="M1174" s="176">
        <f t="shared" si="304"/>
        <v>2736116</v>
      </c>
      <c r="N1174" s="176"/>
      <c r="O1174" s="176"/>
      <c r="P1174" s="176"/>
      <c r="Q1174" s="176">
        <f t="shared" si="305"/>
        <v>2736116</v>
      </c>
      <c r="R1174" s="178">
        <v>178296</v>
      </c>
      <c r="S1174" s="26"/>
      <c r="T1174" s="178"/>
      <c r="U1174" s="178">
        <v>340</v>
      </c>
      <c r="V1174" s="178">
        <f>U1174*7523</f>
        <v>2557820</v>
      </c>
      <c r="W1174" s="178"/>
      <c r="X1174" s="178"/>
      <c r="Y1174" s="178"/>
      <c r="Z1174" s="178"/>
      <c r="AA1174" s="178"/>
      <c r="AB1174" s="178"/>
      <c r="AC1174" s="178"/>
      <c r="AD1174" s="178"/>
      <c r="AE1174" s="178"/>
      <c r="AF1174" s="178"/>
      <c r="AG1174" s="317">
        <v>2025</v>
      </c>
      <c r="AH1174" s="158"/>
      <c r="AI1174" s="175"/>
      <c r="AJ1174" s="162"/>
      <c r="AK1174" s="15">
        <f t="shared" ca="1" si="302"/>
        <v>1109</v>
      </c>
      <c r="AL1174" s="15" t="s">
        <v>155</v>
      </c>
      <c r="AM1174" s="15" t="str">
        <f t="shared" ca="1" si="301"/>
        <v>1109.</v>
      </c>
      <c r="AN1174" s="179"/>
      <c r="AO1174" s="16"/>
      <c r="AP1174" s="16"/>
    </row>
    <row r="1175" spans="1:42" ht="22.5" hidden="1" customHeight="1" x14ac:dyDescent="0.25">
      <c r="A1175" s="83" t="str">
        <f t="shared" ca="1" si="303"/>
        <v>1110.</v>
      </c>
      <c r="B1175" s="26">
        <v>2160</v>
      </c>
      <c r="C1175" s="40" t="s">
        <v>1649</v>
      </c>
      <c r="D1175" s="26">
        <v>1954</v>
      </c>
      <c r="E1175" s="83" t="s">
        <v>2957</v>
      </c>
      <c r="F1175" s="83" t="s">
        <v>2959</v>
      </c>
      <c r="G1175" s="26">
        <v>2</v>
      </c>
      <c r="H1175" s="26">
        <v>2</v>
      </c>
      <c r="I1175" s="178">
        <v>376.4</v>
      </c>
      <c r="J1175" s="178">
        <v>262.39999999999998</v>
      </c>
      <c r="K1175" s="178">
        <v>262.39999999999998</v>
      </c>
      <c r="L1175" s="26">
        <v>17</v>
      </c>
      <c r="M1175" s="176">
        <f t="shared" si="304"/>
        <v>1876852</v>
      </c>
      <c r="N1175" s="176"/>
      <c r="O1175" s="176"/>
      <c r="P1175" s="176"/>
      <c r="Q1175" s="176">
        <f t="shared" si="305"/>
        <v>1876852</v>
      </c>
      <c r="R1175" s="178">
        <v>145452</v>
      </c>
      <c r="S1175" s="26"/>
      <c r="T1175" s="178"/>
      <c r="U1175" s="178"/>
      <c r="V1175" s="178"/>
      <c r="W1175" s="178"/>
      <c r="X1175" s="178"/>
      <c r="Y1175" s="178">
        <v>550</v>
      </c>
      <c r="Z1175" s="178">
        <f>Y1175*3148</f>
        <v>1731400</v>
      </c>
      <c r="AA1175" s="178"/>
      <c r="AB1175" s="178"/>
      <c r="AC1175" s="178"/>
      <c r="AD1175" s="178"/>
      <c r="AE1175" s="178"/>
      <c r="AF1175" s="178"/>
      <c r="AG1175" s="317">
        <v>2025</v>
      </c>
      <c r="AH1175" s="158"/>
      <c r="AI1175" s="175"/>
      <c r="AJ1175" s="162"/>
      <c r="AK1175" s="15">
        <f t="shared" ca="1" si="302"/>
        <v>1110</v>
      </c>
      <c r="AL1175" s="15" t="s">
        <v>155</v>
      </c>
      <c r="AM1175" s="15" t="str">
        <f t="shared" ca="1" si="301"/>
        <v>1110.</v>
      </c>
      <c r="AN1175" s="179"/>
      <c r="AO1175" s="16"/>
      <c r="AP1175" s="16"/>
    </row>
    <row r="1176" spans="1:42" ht="22.5" hidden="1" customHeight="1" x14ac:dyDescent="0.25">
      <c r="A1176" s="83" t="str">
        <f t="shared" ca="1" si="303"/>
        <v>1111.</v>
      </c>
      <c r="B1176" s="26">
        <v>2162</v>
      </c>
      <c r="C1176" s="40" t="s">
        <v>1650</v>
      </c>
      <c r="D1176" s="26">
        <v>1954</v>
      </c>
      <c r="E1176" s="83" t="s">
        <v>2957</v>
      </c>
      <c r="F1176" s="83" t="s">
        <v>2959</v>
      </c>
      <c r="G1176" s="26">
        <v>2</v>
      </c>
      <c r="H1176" s="26">
        <v>2</v>
      </c>
      <c r="I1176" s="178">
        <v>373.1</v>
      </c>
      <c r="J1176" s="178">
        <v>261.2</v>
      </c>
      <c r="K1176" s="178">
        <v>261.2</v>
      </c>
      <c r="L1176" s="26">
        <v>7</v>
      </c>
      <c r="M1176" s="176">
        <f t="shared" si="304"/>
        <v>202612</v>
      </c>
      <c r="N1176" s="176"/>
      <c r="O1176" s="176"/>
      <c r="P1176" s="176"/>
      <c r="Q1176" s="176">
        <f t="shared" si="305"/>
        <v>202612</v>
      </c>
      <c r="R1176" s="176">
        <f>57160+145452</f>
        <v>202612</v>
      </c>
      <c r="S1176" s="32"/>
      <c r="T1176" s="176"/>
      <c r="U1176" s="178"/>
      <c r="V1176" s="178"/>
      <c r="W1176" s="176"/>
      <c r="X1176" s="176"/>
      <c r="Y1176" s="176"/>
      <c r="Z1176" s="176"/>
      <c r="AA1176" s="176"/>
      <c r="AB1176" s="176"/>
      <c r="AC1176" s="316"/>
      <c r="AD1176" s="316"/>
      <c r="AE1176" s="176"/>
      <c r="AF1176" s="176"/>
      <c r="AG1176" s="317">
        <v>2025</v>
      </c>
      <c r="AH1176" s="158"/>
      <c r="AI1176" s="175"/>
      <c r="AJ1176" s="162"/>
      <c r="AK1176" s="15">
        <f t="shared" ca="1" si="302"/>
        <v>1111</v>
      </c>
      <c r="AL1176" s="15" t="s">
        <v>155</v>
      </c>
      <c r="AM1176" s="15" t="str">
        <f t="shared" ca="1" si="301"/>
        <v>1111.</v>
      </c>
      <c r="AN1176" s="179"/>
      <c r="AO1176" s="16"/>
      <c r="AP1176" s="16"/>
    </row>
    <row r="1177" spans="1:42" ht="22.5" hidden="1" customHeight="1" x14ac:dyDescent="0.25">
      <c r="A1177" s="83" t="str">
        <f t="shared" ca="1" si="303"/>
        <v>1112.</v>
      </c>
      <c r="B1177" s="26">
        <v>2168</v>
      </c>
      <c r="C1177" s="40" t="s">
        <v>1651</v>
      </c>
      <c r="D1177" s="26">
        <v>1954</v>
      </c>
      <c r="E1177" s="83" t="s">
        <v>2957</v>
      </c>
      <c r="F1177" s="83" t="s">
        <v>2959</v>
      </c>
      <c r="G1177" s="26">
        <v>2</v>
      </c>
      <c r="H1177" s="26">
        <v>2</v>
      </c>
      <c r="I1177" s="178">
        <v>561.9</v>
      </c>
      <c r="J1177" s="178">
        <v>521.70000000000005</v>
      </c>
      <c r="K1177" s="178">
        <v>521.70000000000005</v>
      </c>
      <c r="L1177" s="26">
        <v>19</v>
      </c>
      <c r="M1177" s="178">
        <f t="shared" si="304"/>
        <v>4678463.8</v>
      </c>
      <c r="N1177" s="178"/>
      <c r="O1177" s="178"/>
      <c r="P1177" s="178"/>
      <c r="Q1177" s="176">
        <f t="shared" si="305"/>
        <v>4678463.8</v>
      </c>
      <c r="R1177" s="316">
        <v>1375866.8</v>
      </c>
      <c r="S1177" s="359"/>
      <c r="T1177" s="316"/>
      <c r="U1177" s="316">
        <v>439</v>
      </c>
      <c r="V1177" s="316">
        <f t="shared" ref="V1177:V1189" si="306">U1177*7523</f>
        <v>3302597</v>
      </c>
      <c r="W1177" s="316"/>
      <c r="X1177" s="316"/>
      <c r="Y1177" s="316"/>
      <c r="Z1177" s="316"/>
      <c r="AA1177" s="316"/>
      <c r="AB1177" s="316"/>
      <c r="AC1177" s="178"/>
      <c r="AD1177" s="178"/>
      <c r="AE1177" s="316"/>
      <c r="AF1177" s="316"/>
      <c r="AG1177" s="317">
        <v>2025</v>
      </c>
      <c r="AH1177" s="158"/>
      <c r="AI1177" s="175"/>
      <c r="AJ1177" s="172"/>
      <c r="AK1177" s="15">
        <f t="shared" ca="1" si="302"/>
        <v>1112</v>
      </c>
      <c r="AL1177" s="15" t="s">
        <v>155</v>
      </c>
      <c r="AM1177" s="15" t="str">
        <f t="shared" ca="1" si="301"/>
        <v>1112.</v>
      </c>
      <c r="AN1177" s="179"/>
      <c r="AP1177" s="16"/>
    </row>
    <row r="1178" spans="1:42" ht="22.5" hidden="1" customHeight="1" x14ac:dyDescent="0.25">
      <c r="A1178" s="83" t="str">
        <f t="shared" ca="1" si="303"/>
        <v>1113.</v>
      </c>
      <c r="B1178" s="26">
        <v>2169</v>
      </c>
      <c r="C1178" s="42" t="s">
        <v>414</v>
      </c>
      <c r="D1178" s="26">
        <v>1958</v>
      </c>
      <c r="E1178" s="135" t="s">
        <v>2957</v>
      </c>
      <c r="F1178" s="83" t="s">
        <v>2959</v>
      </c>
      <c r="G1178" s="32">
        <v>2</v>
      </c>
      <c r="H1178" s="32">
        <v>2</v>
      </c>
      <c r="I1178" s="176">
        <v>741.5</v>
      </c>
      <c r="J1178" s="176">
        <v>654.4</v>
      </c>
      <c r="K1178" s="176">
        <v>654</v>
      </c>
      <c r="L1178" s="32">
        <v>21</v>
      </c>
      <c r="M1178" s="176">
        <f t="shared" si="304"/>
        <v>5802406.2999999998</v>
      </c>
      <c r="N1178" s="176"/>
      <c r="O1178" s="176"/>
      <c r="P1178" s="176"/>
      <c r="Q1178" s="176">
        <f t="shared" si="305"/>
        <v>5802406.2999999998</v>
      </c>
      <c r="R1178" s="176">
        <v>2003291.3</v>
      </c>
      <c r="S1178" s="32"/>
      <c r="T1178" s="176"/>
      <c r="U1178" s="176">
        <v>505</v>
      </c>
      <c r="V1178" s="176">
        <f t="shared" si="306"/>
        <v>3799115</v>
      </c>
      <c r="W1178" s="176"/>
      <c r="X1178" s="176"/>
      <c r="Y1178" s="176"/>
      <c r="Z1178" s="176"/>
      <c r="AA1178" s="176"/>
      <c r="AB1178" s="176"/>
      <c r="AC1178" s="176"/>
      <c r="AD1178" s="176"/>
      <c r="AE1178" s="176"/>
      <c r="AF1178" s="176"/>
      <c r="AG1178" s="317">
        <v>2025</v>
      </c>
      <c r="AH1178" s="158"/>
      <c r="AI1178" s="175"/>
      <c r="AJ1178" s="172"/>
      <c r="AK1178" s="15">
        <f t="shared" ca="1" si="302"/>
        <v>1113</v>
      </c>
      <c r="AL1178" s="15" t="s">
        <v>155</v>
      </c>
      <c r="AM1178" s="15" t="str">
        <f t="shared" ca="1" si="301"/>
        <v>1113.</v>
      </c>
      <c r="AN1178" s="179"/>
      <c r="AO1178" s="16"/>
      <c r="AP1178" s="16"/>
    </row>
    <row r="1179" spans="1:42" ht="22.5" hidden="1" customHeight="1" x14ac:dyDescent="0.25">
      <c r="A1179" s="83" t="str">
        <f t="shared" ca="1" si="303"/>
        <v>1114.</v>
      </c>
      <c r="B1179" s="26">
        <v>2170</v>
      </c>
      <c r="C1179" s="40" t="s">
        <v>1652</v>
      </c>
      <c r="D1179" s="26">
        <v>1979</v>
      </c>
      <c r="E1179" s="83" t="s">
        <v>2957</v>
      </c>
      <c r="F1179" s="83" t="s">
        <v>2959</v>
      </c>
      <c r="G1179" s="26">
        <v>3</v>
      </c>
      <c r="H1179" s="26">
        <v>3</v>
      </c>
      <c r="I1179" s="178">
        <v>1393.9</v>
      </c>
      <c r="J1179" s="178">
        <v>1281.9000000000001</v>
      </c>
      <c r="K1179" s="178">
        <v>1281.9000000000001</v>
      </c>
      <c r="L1179" s="26">
        <v>40</v>
      </c>
      <c r="M1179" s="176">
        <f t="shared" si="304"/>
        <v>5356376</v>
      </c>
      <c r="N1179" s="176"/>
      <c r="O1179" s="176"/>
      <c r="P1179" s="176"/>
      <c r="Q1179" s="176">
        <f t="shared" si="305"/>
        <v>5356376</v>
      </c>
      <c r="R1179" s="178"/>
      <c r="S1179" s="26"/>
      <c r="T1179" s="178"/>
      <c r="U1179" s="178">
        <v>712</v>
      </c>
      <c r="V1179" s="178">
        <f t="shared" si="306"/>
        <v>5356376</v>
      </c>
      <c r="W1179" s="178"/>
      <c r="X1179" s="178"/>
      <c r="Y1179" s="178"/>
      <c r="Z1179" s="178"/>
      <c r="AA1179" s="178"/>
      <c r="AB1179" s="178"/>
      <c r="AC1179" s="178"/>
      <c r="AD1179" s="178"/>
      <c r="AE1179" s="178"/>
      <c r="AF1179" s="178"/>
      <c r="AG1179" s="317">
        <v>2025</v>
      </c>
      <c r="AH1179" s="158"/>
      <c r="AI1179" s="175"/>
      <c r="AJ1179" s="162"/>
      <c r="AK1179" s="15">
        <f t="shared" ca="1" si="302"/>
        <v>1114</v>
      </c>
      <c r="AL1179" s="15" t="s">
        <v>155</v>
      </c>
      <c r="AM1179" s="15" t="str">
        <f t="shared" ca="1" si="301"/>
        <v>1114.</v>
      </c>
      <c r="AN1179" s="179"/>
      <c r="AO1179" s="16"/>
      <c r="AP1179" s="16"/>
    </row>
    <row r="1180" spans="1:42" ht="22.5" hidden="1" customHeight="1" x14ac:dyDescent="0.25">
      <c r="A1180" s="83" t="str">
        <f t="shared" ca="1" si="303"/>
        <v>1115.</v>
      </c>
      <c r="B1180" s="26">
        <v>2171</v>
      </c>
      <c r="C1180" s="42" t="s">
        <v>415</v>
      </c>
      <c r="D1180" s="26">
        <v>1968</v>
      </c>
      <c r="E1180" s="135" t="s">
        <v>2957</v>
      </c>
      <c r="F1180" s="83" t="s">
        <v>2959</v>
      </c>
      <c r="G1180" s="32">
        <v>2</v>
      </c>
      <c r="H1180" s="32">
        <v>1</v>
      </c>
      <c r="I1180" s="176">
        <v>476.6</v>
      </c>
      <c r="J1180" s="176">
        <v>434.6</v>
      </c>
      <c r="K1180" s="176">
        <v>434.6</v>
      </c>
      <c r="L1180" s="32">
        <v>12</v>
      </c>
      <c r="M1180" s="176">
        <f t="shared" si="304"/>
        <v>3846659.6</v>
      </c>
      <c r="N1180" s="176"/>
      <c r="O1180" s="176"/>
      <c r="P1180" s="176"/>
      <c r="Q1180" s="176">
        <f t="shared" si="305"/>
        <v>3846659.6</v>
      </c>
      <c r="R1180" s="176">
        <v>1379115.6</v>
      </c>
      <c r="S1180" s="32"/>
      <c r="T1180" s="176"/>
      <c r="U1180" s="176">
        <v>328</v>
      </c>
      <c r="V1180" s="176">
        <f t="shared" si="306"/>
        <v>2467544</v>
      </c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317">
        <v>2025</v>
      </c>
      <c r="AH1180" s="158"/>
      <c r="AI1180" s="175"/>
      <c r="AJ1180" s="162"/>
      <c r="AK1180" s="15">
        <f t="shared" ca="1" si="302"/>
        <v>1115</v>
      </c>
      <c r="AL1180" s="15" t="s">
        <v>155</v>
      </c>
      <c r="AM1180" s="15" t="str">
        <f t="shared" ca="1" si="301"/>
        <v>1115.</v>
      </c>
      <c r="AN1180" s="179"/>
      <c r="AO1180" s="16"/>
      <c r="AP1180" s="16"/>
    </row>
    <row r="1181" spans="1:42" ht="22.5" hidden="1" customHeight="1" x14ac:dyDescent="0.25">
      <c r="A1181" s="83" t="str">
        <f t="shared" ca="1" si="303"/>
        <v>1116.</v>
      </c>
      <c r="B1181" s="26">
        <v>2172</v>
      </c>
      <c r="C1181" s="42" t="s">
        <v>416</v>
      </c>
      <c r="D1181" s="26">
        <v>1964</v>
      </c>
      <c r="E1181" s="135" t="s">
        <v>2957</v>
      </c>
      <c r="F1181" s="135" t="s">
        <v>2960</v>
      </c>
      <c r="G1181" s="32">
        <v>2</v>
      </c>
      <c r="H1181" s="32">
        <v>2</v>
      </c>
      <c r="I1181" s="176">
        <v>739.4</v>
      </c>
      <c r="J1181" s="176">
        <v>653.20000000000005</v>
      </c>
      <c r="K1181" s="176">
        <v>653.20000000000005</v>
      </c>
      <c r="L1181" s="32">
        <v>24</v>
      </c>
      <c r="M1181" s="176">
        <f t="shared" si="304"/>
        <v>3836730</v>
      </c>
      <c r="N1181" s="176"/>
      <c r="O1181" s="176"/>
      <c r="P1181" s="176"/>
      <c r="Q1181" s="176">
        <f t="shared" si="305"/>
        <v>3836730</v>
      </c>
      <c r="R1181" s="176"/>
      <c r="S1181" s="32"/>
      <c r="T1181" s="176"/>
      <c r="U1181" s="176">
        <v>510</v>
      </c>
      <c r="V1181" s="176">
        <f t="shared" si="306"/>
        <v>3836730</v>
      </c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317">
        <v>2025</v>
      </c>
      <c r="AH1181" s="158"/>
      <c r="AI1181" s="175"/>
      <c r="AJ1181" s="162"/>
      <c r="AK1181" s="15">
        <f t="shared" ca="1" si="302"/>
        <v>1116</v>
      </c>
      <c r="AL1181" s="15" t="s">
        <v>155</v>
      </c>
      <c r="AM1181" s="15" t="str">
        <f t="shared" ca="1" si="301"/>
        <v>1116.</v>
      </c>
      <c r="AN1181" s="179"/>
      <c r="AO1181" s="16"/>
      <c r="AP1181" s="16"/>
    </row>
    <row r="1182" spans="1:42" ht="22.5" hidden="1" customHeight="1" x14ac:dyDescent="0.25">
      <c r="A1182" s="83" t="str">
        <f t="shared" ca="1" si="303"/>
        <v>1117.</v>
      </c>
      <c r="B1182" s="26">
        <v>2173</v>
      </c>
      <c r="C1182" s="40" t="s">
        <v>471</v>
      </c>
      <c r="D1182" s="26">
        <v>1957</v>
      </c>
      <c r="E1182" s="83" t="s">
        <v>2957</v>
      </c>
      <c r="F1182" s="83" t="s">
        <v>2959</v>
      </c>
      <c r="G1182" s="26">
        <v>2</v>
      </c>
      <c r="H1182" s="26">
        <v>1</v>
      </c>
      <c r="I1182" s="178">
        <v>445.3</v>
      </c>
      <c r="J1182" s="176">
        <v>401.7</v>
      </c>
      <c r="K1182" s="178">
        <v>401.7</v>
      </c>
      <c r="L1182" s="26">
        <v>7</v>
      </c>
      <c r="M1182" s="178">
        <f t="shared" si="304"/>
        <v>3423736.9</v>
      </c>
      <c r="N1182" s="178"/>
      <c r="O1182" s="178"/>
      <c r="P1182" s="178"/>
      <c r="Q1182" s="176">
        <f t="shared" si="305"/>
        <v>3423736.9</v>
      </c>
      <c r="R1182" s="178">
        <v>933623.9</v>
      </c>
      <c r="S1182" s="26"/>
      <c r="T1182" s="178"/>
      <c r="U1182" s="178">
        <v>331</v>
      </c>
      <c r="V1182" s="178">
        <f t="shared" si="306"/>
        <v>2490113</v>
      </c>
      <c r="W1182" s="178"/>
      <c r="X1182" s="178"/>
      <c r="Y1182" s="178"/>
      <c r="Z1182" s="178"/>
      <c r="AA1182" s="178"/>
      <c r="AB1182" s="178"/>
      <c r="AC1182" s="178"/>
      <c r="AD1182" s="178"/>
      <c r="AE1182" s="178"/>
      <c r="AF1182" s="178"/>
      <c r="AG1182" s="317">
        <v>2025</v>
      </c>
      <c r="AH1182" s="158"/>
      <c r="AI1182" s="175"/>
      <c r="AJ1182" s="162"/>
      <c r="AK1182" s="15">
        <f t="shared" ca="1" si="302"/>
        <v>1117</v>
      </c>
      <c r="AL1182" s="15" t="s">
        <v>155</v>
      </c>
      <c r="AM1182" s="15" t="str">
        <f t="shared" ca="1" si="301"/>
        <v>1117.</v>
      </c>
      <c r="AN1182" s="179"/>
      <c r="AO1182" s="15"/>
      <c r="AP1182" s="16"/>
    </row>
    <row r="1183" spans="1:42" ht="22.5" hidden="1" customHeight="1" x14ac:dyDescent="0.25">
      <c r="A1183" s="83" t="str">
        <f t="shared" ca="1" si="303"/>
        <v>1118.</v>
      </c>
      <c r="B1183" s="26">
        <v>2174</v>
      </c>
      <c r="C1183" s="40" t="s">
        <v>472</v>
      </c>
      <c r="D1183" s="26">
        <v>1957</v>
      </c>
      <c r="E1183" s="83" t="s">
        <v>2957</v>
      </c>
      <c r="F1183" s="83" t="s">
        <v>2959</v>
      </c>
      <c r="G1183" s="26">
        <v>2</v>
      </c>
      <c r="H1183" s="26">
        <v>1</v>
      </c>
      <c r="I1183" s="178">
        <v>433.4</v>
      </c>
      <c r="J1183" s="176">
        <v>391.6</v>
      </c>
      <c r="K1183" s="178">
        <v>391.6</v>
      </c>
      <c r="L1183" s="26">
        <v>16</v>
      </c>
      <c r="M1183" s="178">
        <f t="shared" si="304"/>
        <v>3708006.9</v>
      </c>
      <c r="N1183" s="178"/>
      <c r="O1183" s="178"/>
      <c r="P1183" s="178"/>
      <c r="Q1183" s="176">
        <f t="shared" si="305"/>
        <v>3708006.9</v>
      </c>
      <c r="R1183" s="178">
        <v>1217893.8999999999</v>
      </c>
      <c r="S1183" s="26"/>
      <c r="T1183" s="178"/>
      <c r="U1183" s="178">
        <v>331</v>
      </c>
      <c r="V1183" s="178">
        <f t="shared" si="306"/>
        <v>2490113</v>
      </c>
      <c r="W1183" s="178"/>
      <c r="X1183" s="178"/>
      <c r="Y1183" s="178"/>
      <c r="Z1183" s="178"/>
      <c r="AA1183" s="178"/>
      <c r="AB1183" s="178"/>
      <c r="AC1183" s="178"/>
      <c r="AD1183" s="178"/>
      <c r="AE1183" s="178"/>
      <c r="AF1183" s="178"/>
      <c r="AG1183" s="317">
        <v>2025</v>
      </c>
      <c r="AH1183" s="158"/>
      <c r="AI1183" s="175"/>
      <c r="AJ1183" s="162"/>
      <c r="AK1183" s="15">
        <f t="shared" ref="AK1183:AK1246" ca="1" si="307">MAX(AK1178:AK1182)+1</f>
        <v>1118</v>
      </c>
      <c r="AL1183" s="15" t="s">
        <v>155</v>
      </c>
      <c r="AM1183" s="15" t="str">
        <f t="shared" ca="1" si="301"/>
        <v>1118.</v>
      </c>
      <c r="AN1183" s="179"/>
      <c r="AO1183" s="15"/>
      <c r="AP1183" s="16"/>
    </row>
    <row r="1184" spans="1:42" ht="22.5" hidden="1" customHeight="1" x14ac:dyDescent="0.25">
      <c r="A1184" s="83" t="str">
        <f t="shared" ca="1" si="303"/>
        <v>1119.</v>
      </c>
      <c r="B1184" s="26">
        <v>2178</v>
      </c>
      <c r="C1184" s="42" t="s">
        <v>418</v>
      </c>
      <c r="D1184" s="26">
        <v>1971</v>
      </c>
      <c r="E1184" s="135" t="s">
        <v>2957</v>
      </c>
      <c r="F1184" s="83" t="s">
        <v>2959</v>
      </c>
      <c r="G1184" s="32">
        <v>2</v>
      </c>
      <c r="H1184" s="32">
        <v>2</v>
      </c>
      <c r="I1184" s="176">
        <v>968.6</v>
      </c>
      <c r="J1184" s="176">
        <v>894.5</v>
      </c>
      <c r="K1184" s="176">
        <v>894.5</v>
      </c>
      <c r="L1184" s="32">
        <v>30</v>
      </c>
      <c r="M1184" s="176">
        <f t="shared" si="304"/>
        <v>8039752.7000000002</v>
      </c>
      <c r="N1184" s="176"/>
      <c r="O1184" s="176"/>
      <c r="P1184" s="176"/>
      <c r="Q1184" s="176">
        <f t="shared" si="305"/>
        <v>8039752.7000000002</v>
      </c>
      <c r="R1184" s="176">
        <v>2329795.7000000002</v>
      </c>
      <c r="S1184" s="32"/>
      <c r="T1184" s="176"/>
      <c r="U1184" s="176">
        <v>759</v>
      </c>
      <c r="V1184" s="176">
        <f t="shared" si="306"/>
        <v>5709957</v>
      </c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317">
        <v>2025</v>
      </c>
      <c r="AH1184" s="158"/>
      <c r="AI1184" s="175"/>
      <c r="AJ1184" s="162"/>
      <c r="AK1184" s="15">
        <f t="shared" ca="1" si="307"/>
        <v>1119</v>
      </c>
      <c r="AL1184" s="15" t="s">
        <v>155</v>
      </c>
      <c r="AM1184" s="15" t="str">
        <f t="shared" ca="1" si="301"/>
        <v>1119.</v>
      </c>
      <c r="AN1184" s="179"/>
      <c r="AO1184" s="16"/>
      <c r="AP1184" s="16"/>
    </row>
    <row r="1185" spans="1:42" ht="22.5" hidden="1" customHeight="1" x14ac:dyDescent="0.25">
      <c r="A1185" s="83" t="str">
        <f t="shared" ca="1" si="303"/>
        <v>1120.</v>
      </c>
      <c r="B1185" s="26">
        <v>2184</v>
      </c>
      <c r="C1185" s="42" t="s">
        <v>3093</v>
      </c>
      <c r="D1185" s="26">
        <v>1977</v>
      </c>
      <c r="E1185" s="135" t="s">
        <v>2957</v>
      </c>
      <c r="F1185" s="83" t="s">
        <v>2959</v>
      </c>
      <c r="G1185" s="32">
        <v>2</v>
      </c>
      <c r="H1185" s="32">
        <v>3</v>
      </c>
      <c r="I1185" s="176">
        <v>930.3</v>
      </c>
      <c r="J1185" s="176">
        <v>852.7</v>
      </c>
      <c r="K1185" s="176">
        <v>852.7</v>
      </c>
      <c r="L1185" s="32">
        <v>42</v>
      </c>
      <c r="M1185" s="176">
        <f t="shared" si="304"/>
        <v>5296192</v>
      </c>
      <c r="N1185" s="176"/>
      <c r="O1185" s="176"/>
      <c r="P1185" s="176"/>
      <c r="Q1185" s="176">
        <f t="shared" si="305"/>
        <v>5296192</v>
      </c>
      <c r="R1185" s="176"/>
      <c r="S1185" s="32"/>
      <c r="T1185" s="176"/>
      <c r="U1185" s="176">
        <v>704</v>
      </c>
      <c r="V1185" s="176">
        <f t="shared" si="306"/>
        <v>5296192</v>
      </c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317">
        <v>2025</v>
      </c>
      <c r="AH1185" s="158"/>
      <c r="AI1185" s="175"/>
      <c r="AJ1185" s="162"/>
      <c r="AK1185" s="15">
        <f t="shared" ca="1" si="307"/>
        <v>1120</v>
      </c>
      <c r="AL1185" s="15" t="s">
        <v>155</v>
      </c>
      <c r="AM1185" s="15" t="str">
        <f t="shared" ref="AM1185:AM1248" ca="1" si="308">CONCATENATE(AK1185,AL1185)</f>
        <v>1120.</v>
      </c>
      <c r="AN1185" s="179"/>
      <c r="AO1185" s="16"/>
      <c r="AP1185" s="16"/>
    </row>
    <row r="1186" spans="1:42" ht="22.5" hidden="1" customHeight="1" x14ac:dyDescent="0.25">
      <c r="A1186" s="83" t="str">
        <f t="shared" ca="1" si="303"/>
        <v>1121.</v>
      </c>
      <c r="B1186" s="26">
        <v>2185</v>
      </c>
      <c r="C1186" s="40" t="s">
        <v>3094</v>
      </c>
      <c r="D1186" s="26">
        <v>1969</v>
      </c>
      <c r="E1186" s="135" t="s">
        <v>2957</v>
      </c>
      <c r="F1186" s="83" t="s">
        <v>2959</v>
      </c>
      <c r="G1186" s="32">
        <v>2</v>
      </c>
      <c r="H1186" s="32">
        <v>2</v>
      </c>
      <c r="I1186" s="176">
        <v>962</v>
      </c>
      <c r="J1186" s="176">
        <v>884.6</v>
      </c>
      <c r="K1186" s="176">
        <v>884.6</v>
      </c>
      <c r="L1186" s="32">
        <v>42</v>
      </c>
      <c r="M1186" s="176">
        <f t="shared" si="304"/>
        <v>5251054</v>
      </c>
      <c r="N1186" s="176"/>
      <c r="O1186" s="176"/>
      <c r="P1186" s="176"/>
      <c r="Q1186" s="176">
        <f t="shared" si="305"/>
        <v>5251054</v>
      </c>
      <c r="R1186" s="176"/>
      <c r="S1186" s="32"/>
      <c r="T1186" s="176"/>
      <c r="U1186" s="178">
        <v>698</v>
      </c>
      <c r="V1186" s="178">
        <f t="shared" si="306"/>
        <v>5251054</v>
      </c>
      <c r="W1186" s="176"/>
      <c r="X1186" s="176"/>
      <c r="Y1186" s="176"/>
      <c r="Z1186" s="176"/>
      <c r="AA1186" s="176"/>
      <c r="AB1186" s="176"/>
      <c r="AC1186" s="178"/>
      <c r="AD1186" s="178"/>
      <c r="AE1186" s="176"/>
      <c r="AF1186" s="176"/>
      <c r="AG1186" s="317">
        <v>2025</v>
      </c>
      <c r="AH1186" s="158"/>
      <c r="AI1186" s="175"/>
      <c r="AJ1186" s="162"/>
      <c r="AK1186" s="15">
        <f t="shared" ca="1" si="307"/>
        <v>1121</v>
      </c>
      <c r="AL1186" s="15" t="s">
        <v>155</v>
      </c>
      <c r="AM1186" s="15" t="str">
        <f t="shared" ca="1" si="308"/>
        <v>1121.</v>
      </c>
      <c r="AN1186" s="179"/>
      <c r="AO1186" s="16"/>
      <c r="AP1186" s="16"/>
    </row>
    <row r="1187" spans="1:42" ht="22.5" hidden="1" customHeight="1" x14ac:dyDescent="0.25">
      <c r="A1187" s="83" t="str">
        <f ca="1">AM1187</f>
        <v>1122.</v>
      </c>
      <c r="B1187" s="26">
        <v>2193</v>
      </c>
      <c r="C1187" s="42" t="s">
        <v>2975</v>
      </c>
      <c r="D1187" s="26">
        <v>1950</v>
      </c>
      <c r="E1187" s="135" t="s">
        <v>2957</v>
      </c>
      <c r="F1187" s="83" t="s">
        <v>2959</v>
      </c>
      <c r="G1187" s="32">
        <v>2</v>
      </c>
      <c r="H1187" s="32">
        <v>2</v>
      </c>
      <c r="I1187" s="176">
        <v>584.4</v>
      </c>
      <c r="J1187" s="176">
        <v>528.20000000000005</v>
      </c>
      <c r="K1187" s="176">
        <v>528.20000000000005</v>
      </c>
      <c r="L1187" s="32">
        <v>15</v>
      </c>
      <c r="M1187" s="176">
        <f>R1187+T1187+V1187+X1187+Z1187+AB1187+AE1187+AF1187</f>
        <v>6675697</v>
      </c>
      <c r="N1187" s="176"/>
      <c r="O1187" s="176"/>
      <c r="P1187" s="176"/>
      <c r="Q1187" s="176">
        <f>M1187</f>
        <v>6675697</v>
      </c>
      <c r="R1187" s="176">
        <v>905556</v>
      </c>
      <c r="S1187" s="32"/>
      <c r="T1187" s="176"/>
      <c r="U1187" s="176">
        <v>767</v>
      </c>
      <c r="V1187" s="176">
        <f>U1187*7523</f>
        <v>5770141</v>
      </c>
      <c r="W1187" s="176"/>
      <c r="X1187" s="176"/>
      <c r="Y1187" s="176"/>
      <c r="Z1187" s="176"/>
      <c r="AA1187" s="178"/>
      <c r="AB1187" s="178"/>
      <c r="AC1187" s="176"/>
      <c r="AD1187" s="176"/>
      <c r="AE1187" s="176"/>
      <c r="AF1187" s="176"/>
      <c r="AG1187" s="317">
        <v>2025</v>
      </c>
      <c r="AH1187" s="158"/>
      <c r="AI1187" s="175"/>
      <c r="AJ1187" s="162"/>
      <c r="AK1187" s="15">
        <f t="shared" ca="1" si="307"/>
        <v>1122</v>
      </c>
      <c r="AL1187" s="15" t="s">
        <v>155</v>
      </c>
      <c r="AM1187" s="15" t="str">
        <f t="shared" ca="1" si="308"/>
        <v>1122.</v>
      </c>
      <c r="AN1187" s="179"/>
      <c r="AO1187" s="16"/>
      <c r="AP1187" s="16"/>
    </row>
    <row r="1188" spans="1:42" ht="22.5" hidden="1" customHeight="1" x14ac:dyDescent="0.25">
      <c r="A1188" s="83" t="str">
        <f t="shared" ca="1" si="303"/>
        <v>1123.</v>
      </c>
      <c r="B1188" s="26">
        <v>2202</v>
      </c>
      <c r="C1188" s="42" t="s">
        <v>422</v>
      </c>
      <c r="D1188" s="26">
        <v>1973</v>
      </c>
      <c r="E1188" s="135" t="s">
        <v>2957</v>
      </c>
      <c r="F1188" s="83" t="s">
        <v>2959</v>
      </c>
      <c r="G1188" s="32">
        <v>2</v>
      </c>
      <c r="H1188" s="32">
        <v>3</v>
      </c>
      <c r="I1188" s="176">
        <v>985.3</v>
      </c>
      <c r="J1188" s="176">
        <v>910.1</v>
      </c>
      <c r="K1188" s="176">
        <v>910.1</v>
      </c>
      <c r="L1188" s="32">
        <v>43</v>
      </c>
      <c r="M1188" s="176">
        <f t="shared" ref="M1188:M1216" si="309">R1188+T1188+V1188+X1188+Z1188+AB1188+AE1188+AF1188</f>
        <v>8290996.5999999996</v>
      </c>
      <c r="N1188" s="176"/>
      <c r="O1188" s="176"/>
      <c r="P1188" s="176"/>
      <c r="Q1188" s="176">
        <f t="shared" ref="Q1188:Q1216" si="310">M1188</f>
        <v>8290996.5999999996</v>
      </c>
      <c r="R1188" s="176">
        <v>2528378.6</v>
      </c>
      <c r="S1188" s="32"/>
      <c r="T1188" s="176"/>
      <c r="U1188" s="176">
        <v>766</v>
      </c>
      <c r="V1188" s="176">
        <f t="shared" si="306"/>
        <v>5762618</v>
      </c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317">
        <v>2025</v>
      </c>
      <c r="AH1188" s="158"/>
      <c r="AI1188" s="175"/>
      <c r="AJ1188" s="162"/>
      <c r="AK1188" s="15">
        <f t="shared" ca="1" si="307"/>
        <v>1123</v>
      </c>
      <c r="AL1188" s="15" t="s">
        <v>155</v>
      </c>
      <c r="AM1188" s="15" t="str">
        <f t="shared" ca="1" si="308"/>
        <v>1123.</v>
      </c>
      <c r="AN1188" s="179"/>
      <c r="AO1188" s="16"/>
      <c r="AP1188" s="16"/>
    </row>
    <row r="1189" spans="1:42" ht="22.5" hidden="1" customHeight="1" x14ac:dyDescent="0.25">
      <c r="A1189" s="83" t="str">
        <f t="shared" ca="1" si="303"/>
        <v>1124.</v>
      </c>
      <c r="B1189" s="26">
        <v>2207</v>
      </c>
      <c r="C1189" s="40" t="s">
        <v>3068</v>
      </c>
      <c r="D1189" s="26">
        <v>1986</v>
      </c>
      <c r="E1189" s="83" t="s">
        <v>2957</v>
      </c>
      <c r="F1189" s="83" t="s">
        <v>2958</v>
      </c>
      <c r="G1189" s="26">
        <v>3</v>
      </c>
      <c r="H1189" s="26">
        <v>2</v>
      </c>
      <c r="I1189" s="178">
        <v>895.9</v>
      </c>
      <c r="J1189" s="178">
        <v>841</v>
      </c>
      <c r="K1189" s="178">
        <v>841</v>
      </c>
      <c r="L1189" s="26">
        <v>36</v>
      </c>
      <c r="M1189" s="176">
        <f t="shared" si="309"/>
        <v>3377827</v>
      </c>
      <c r="N1189" s="176"/>
      <c r="O1189" s="176"/>
      <c r="P1189" s="176"/>
      <c r="Q1189" s="176">
        <f t="shared" si="310"/>
        <v>3377827</v>
      </c>
      <c r="R1189" s="176"/>
      <c r="S1189" s="32"/>
      <c r="T1189" s="176"/>
      <c r="U1189" s="178">
        <v>449</v>
      </c>
      <c r="V1189" s="178">
        <f t="shared" si="306"/>
        <v>3377827</v>
      </c>
      <c r="W1189" s="176"/>
      <c r="X1189" s="176"/>
      <c r="Y1189" s="176"/>
      <c r="Z1189" s="176"/>
      <c r="AA1189" s="176"/>
      <c r="AB1189" s="176"/>
      <c r="AC1189" s="316"/>
      <c r="AD1189" s="316"/>
      <c r="AE1189" s="176"/>
      <c r="AF1189" s="176"/>
      <c r="AG1189" s="317">
        <v>2025</v>
      </c>
      <c r="AH1189" s="158"/>
      <c r="AI1189" s="175"/>
      <c r="AJ1189" s="162"/>
      <c r="AK1189" s="15">
        <f t="shared" ca="1" si="307"/>
        <v>1124</v>
      </c>
      <c r="AL1189" s="15" t="s">
        <v>155</v>
      </c>
      <c r="AM1189" s="15" t="str">
        <f t="shared" ca="1" si="308"/>
        <v>1124.</v>
      </c>
      <c r="AN1189" s="179"/>
      <c r="AO1189" s="16"/>
      <c r="AP1189" s="16"/>
    </row>
    <row r="1190" spans="1:42" ht="22.5" hidden="1" customHeight="1" x14ac:dyDescent="0.25">
      <c r="A1190" s="83" t="str">
        <f t="shared" ca="1" si="303"/>
        <v>1125.</v>
      </c>
      <c r="B1190" s="26">
        <v>2208</v>
      </c>
      <c r="C1190" s="40" t="s">
        <v>3069</v>
      </c>
      <c r="D1190" s="26">
        <v>1987</v>
      </c>
      <c r="E1190" s="83" t="s">
        <v>2957</v>
      </c>
      <c r="F1190" s="83" t="s">
        <v>2958</v>
      </c>
      <c r="G1190" s="26">
        <v>3</v>
      </c>
      <c r="H1190" s="26">
        <v>2</v>
      </c>
      <c r="I1190" s="178">
        <v>902.7</v>
      </c>
      <c r="J1190" s="176">
        <v>850.1</v>
      </c>
      <c r="K1190" s="178">
        <v>850.1</v>
      </c>
      <c r="L1190" s="26">
        <v>33</v>
      </c>
      <c r="M1190" s="178">
        <f t="shared" si="309"/>
        <v>597714</v>
      </c>
      <c r="N1190" s="178"/>
      <c r="O1190" s="178"/>
      <c r="P1190" s="178"/>
      <c r="Q1190" s="176">
        <f t="shared" si="310"/>
        <v>597714</v>
      </c>
      <c r="R1190" s="178">
        <v>597714</v>
      </c>
      <c r="S1190" s="26"/>
      <c r="T1190" s="178"/>
      <c r="U1190" s="178"/>
      <c r="V1190" s="178"/>
      <c r="W1190" s="178"/>
      <c r="X1190" s="178"/>
      <c r="Y1190" s="178"/>
      <c r="Z1190" s="178"/>
      <c r="AA1190" s="178"/>
      <c r="AB1190" s="178"/>
      <c r="AC1190" s="178"/>
      <c r="AD1190" s="178"/>
      <c r="AE1190" s="178"/>
      <c r="AF1190" s="178"/>
      <c r="AG1190" s="317">
        <v>2025</v>
      </c>
      <c r="AH1190" s="158"/>
      <c r="AI1190" s="175"/>
      <c r="AJ1190" s="162"/>
      <c r="AK1190" s="15">
        <f t="shared" ca="1" si="307"/>
        <v>1125</v>
      </c>
      <c r="AL1190" s="15" t="s">
        <v>155</v>
      </c>
      <c r="AM1190" s="15" t="str">
        <f t="shared" ca="1" si="308"/>
        <v>1125.</v>
      </c>
      <c r="AN1190" s="179"/>
      <c r="AO1190" s="15"/>
      <c r="AP1190" s="16"/>
    </row>
    <row r="1191" spans="1:42" ht="22.5" hidden="1" customHeight="1" x14ac:dyDescent="0.25">
      <c r="A1191" s="83" t="str">
        <f t="shared" ca="1" si="303"/>
        <v>1126.</v>
      </c>
      <c r="B1191" s="26">
        <v>2213</v>
      </c>
      <c r="C1191" s="42" t="s">
        <v>423</v>
      </c>
      <c r="D1191" s="26">
        <v>1954</v>
      </c>
      <c r="E1191" s="135" t="s">
        <v>2957</v>
      </c>
      <c r="F1191" s="83" t="s">
        <v>2959</v>
      </c>
      <c r="G1191" s="32">
        <v>2</v>
      </c>
      <c r="H1191" s="32">
        <v>1</v>
      </c>
      <c r="I1191" s="176">
        <v>551.4</v>
      </c>
      <c r="J1191" s="176">
        <v>495.6</v>
      </c>
      <c r="K1191" s="176">
        <v>495.6</v>
      </c>
      <c r="L1191" s="32">
        <v>14</v>
      </c>
      <c r="M1191" s="176">
        <f t="shared" si="309"/>
        <v>1501757.8</v>
      </c>
      <c r="N1191" s="176"/>
      <c r="O1191" s="176"/>
      <c r="P1191" s="176"/>
      <c r="Q1191" s="176">
        <f t="shared" si="310"/>
        <v>1501757.8</v>
      </c>
      <c r="R1191" s="176">
        <v>1501757.8</v>
      </c>
      <c r="S1191" s="32"/>
      <c r="T1191" s="176"/>
      <c r="U1191" s="176"/>
      <c r="V1191" s="178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317">
        <v>2025</v>
      </c>
      <c r="AH1191" s="158"/>
      <c r="AI1191" s="175"/>
      <c r="AJ1191" s="162"/>
      <c r="AK1191" s="15">
        <f t="shared" ca="1" si="307"/>
        <v>1126</v>
      </c>
      <c r="AL1191" s="15" t="s">
        <v>155</v>
      </c>
      <c r="AM1191" s="15" t="str">
        <f t="shared" ca="1" si="308"/>
        <v>1126.</v>
      </c>
      <c r="AN1191" s="179"/>
      <c r="AO1191" s="16"/>
      <c r="AP1191" s="16"/>
    </row>
    <row r="1192" spans="1:42" ht="22.5" hidden="1" customHeight="1" x14ac:dyDescent="0.25">
      <c r="A1192" s="83" t="str">
        <f t="shared" ca="1" si="303"/>
        <v>1127.</v>
      </c>
      <c r="B1192" s="26">
        <v>2216</v>
      </c>
      <c r="C1192" s="40" t="s">
        <v>483</v>
      </c>
      <c r="D1192" s="26">
        <v>1950</v>
      </c>
      <c r="E1192" s="83" t="s">
        <v>2957</v>
      </c>
      <c r="F1192" s="83" t="s">
        <v>2959</v>
      </c>
      <c r="G1192" s="26">
        <v>2</v>
      </c>
      <c r="H1192" s="26">
        <v>2</v>
      </c>
      <c r="I1192" s="178">
        <v>538.5</v>
      </c>
      <c r="J1192" s="176">
        <v>508.5</v>
      </c>
      <c r="K1192" s="178">
        <v>508.5</v>
      </c>
      <c r="L1192" s="26">
        <v>33</v>
      </c>
      <c r="M1192" s="178">
        <f t="shared" si="309"/>
        <v>1375460.7</v>
      </c>
      <c r="N1192" s="178"/>
      <c r="O1192" s="178"/>
      <c r="P1192" s="178"/>
      <c r="Q1192" s="176">
        <f t="shared" si="310"/>
        <v>1375460.7</v>
      </c>
      <c r="R1192" s="178">
        <v>1375460.7</v>
      </c>
      <c r="S1192" s="26"/>
      <c r="T1192" s="178"/>
      <c r="U1192" s="178"/>
      <c r="V1192" s="178"/>
      <c r="W1192" s="178"/>
      <c r="X1192" s="178"/>
      <c r="Y1192" s="178"/>
      <c r="Z1192" s="178"/>
      <c r="AA1192" s="178"/>
      <c r="AB1192" s="178"/>
      <c r="AC1192" s="178"/>
      <c r="AD1192" s="178"/>
      <c r="AE1192" s="178"/>
      <c r="AF1192" s="178"/>
      <c r="AG1192" s="317">
        <v>2025</v>
      </c>
      <c r="AH1192" s="158"/>
      <c r="AI1192" s="175"/>
      <c r="AJ1192" s="162"/>
      <c r="AK1192" s="15">
        <f t="shared" ca="1" si="307"/>
        <v>1127</v>
      </c>
      <c r="AL1192" s="15" t="s">
        <v>155</v>
      </c>
      <c r="AM1192" s="15" t="str">
        <f t="shared" ca="1" si="308"/>
        <v>1127.</v>
      </c>
      <c r="AN1192" s="179"/>
      <c r="AO1192" s="15"/>
      <c r="AP1192" s="16"/>
    </row>
    <row r="1193" spans="1:42" ht="22.5" hidden="1" customHeight="1" x14ac:dyDescent="0.25">
      <c r="A1193" s="83" t="str">
        <f t="shared" ca="1" si="303"/>
        <v>1128.</v>
      </c>
      <c r="B1193" s="26">
        <v>2218</v>
      </c>
      <c r="C1193" s="40" t="s">
        <v>484</v>
      </c>
      <c r="D1193" s="26">
        <v>1957</v>
      </c>
      <c r="E1193" s="83" t="s">
        <v>2957</v>
      </c>
      <c r="F1193" s="83" t="s">
        <v>2959</v>
      </c>
      <c r="G1193" s="26">
        <v>2</v>
      </c>
      <c r="H1193" s="26">
        <v>2</v>
      </c>
      <c r="I1193" s="178">
        <v>727.5</v>
      </c>
      <c r="J1193" s="176">
        <v>640.29999999999995</v>
      </c>
      <c r="K1193" s="178">
        <v>640.29999999999995</v>
      </c>
      <c r="L1193" s="26">
        <v>26</v>
      </c>
      <c r="M1193" s="178">
        <f t="shared" si="309"/>
        <v>1080226</v>
      </c>
      <c r="N1193" s="178"/>
      <c r="O1193" s="178"/>
      <c r="P1193" s="178"/>
      <c r="Q1193" s="176">
        <f t="shared" si="310"/>
        <v>1080226</v>
      </c>
      <c r="R1193" s="178">
        <v>1080226</v>
      </c>
      <c r="S1193" s="26"/>
      <c r="T1193" s="178"/>
      <c r="U1193" s="178"/>
      <c r="V1193" s="178"/>
      <c r="W1193" s="178"/>
      <c r="X1193" s="178"/>
      <c r="Y1193" s="178"/>
      <c r="Z1193" s="178"/>
      <c r="AA1193" s="178"/>
      <c r="AB1193" s="178"/>
      <c r="AC1193" s="178"/>
      <c r="AD1193" s="178"/>
      <c r="AE1193" s="178"/>
      <c r="AF1193" s="178"/>
      <c r="AG1193" s="317">
        <v>2025</v>
      </c>
      <c r="AH1193" s="158"/>
      <c r="AI1193" s="175"/>
      <c r="AJ1193" s="162"/>
      <c r="AK1193" s="15">
        <f t="shared" ca="1" si="307"/>
        <v>1128</v>
      </c>
      <c r="AL1193" s="15" t="s">
        <v>155</v>
      </c>
      <c r="AM1193" s="15" t="str">
        <f t="shared" ca="1" si="308"/>
        <v>1128.</v>
      </c>
      <c r="AN1193" s="179"/>
      <c r="AO1193" s="15"/>
      <c r="AP1193" s="16"/>
    </row>
    <row r="1194" spans="1:42" ht="22.5" hidden="1" customHeight="1" x14ac:dyDescent="0.25">
      <c r="A1194" s="83" t="str">
        <f t="shared" ca="1" si="303"/>
        <v>1129.</v>
      </c>
      <c r="B1194" s="26">
        <v>2219</v>
      </c>
      <c r="C1194" s="39" t="s">
        <v>515</v>
      </c>
      <c r="D1194" s="26">
        <v>1983</v>
      </c>
      <c r="E1194" s="83" t="s">
        <v>2957</v>
      </c>
      <c r="F1194" s="83" t="s">
        <v>2959</v>
      </c>
      <c r="G1194" s="26">
        <v>2</v>
      </c>
      <c r="H1194" s="26">
        <v>3</v>
      </c>
      <c r="I1194" s="178">
        <v>1010.2</v>
      </c>
      <c r="J1194" s="176">
        <v>911.2</v>
      </c>
      <c r="K1194" s="178">
        <v>911.2</v>
      </c>
      <c r="L1194" s="26">
        <v>38</v>
      </c>
      <c r="M1194" s="178">
        <f t="shared" si="309"/>
        <v>5913078</v>
      </c>
      <c r="N1194" s="178"/>
      <c r="O1194" s="178"/>
      <c r="P1194" s="178"/>
      <c r="Q1194" s="176">
        <f t="shared" si="310"/>
        <v>5913078</v>
      </c>
      <c r="R1194" s="178"/>
      <c r="S1194" s="26"/>
      <c r="T1194" s="178"/>
      <c r="U1194" s="178">
        <v>786</v>
      </c>
      <c r="V1194" s="178">
        <f>U1194*7523</f>
        <v>5913078</v>
      </c>
      <c r="W1194" s="178"/>
      <c r="X1194" s="178"/>
      <c r="Y1194" s="178"/>
      <c r="Z1194" s="178"/>
      <c r="AA1194" s="178"/>
      <c r="AB1194" s="178"/>
      <c r="AC1194" s="178"/>
      <c r="AD1194" s="178"/>
      <c r="AE1194" s="176"/>
      <c r="AF1194" s="176"/>
      <c r="AG1194" s="317">
        <v>2025</v>
      </c>
      <c r="AH1194" s="158"/>
      <c r="AI1194" s="175"/>
      <c r="AJ1194" s="162"/>
      <c r="AK1194" s="15">
        <f t="shared" ca="1" si="307"/>
        <v>1129</v>
      </c>
      <c r="AL1194" s="15" t="s">
        <v>155</v>
      </c>
      <c r="AM1194" s="15" t="str">
        <f t="shared" ca="1" si="308"/>
        <v>1129.</v>
      </c>
      <c r="AN1194" s="179"/>
      <c r="AO1194" s="16"/>
      <c r="AP1194" s="16"/>
    </row>
    <row r="1195" spans="1:42" ht="22.5" hidden="1" customHeight="1" x14ac:dyDescent="0.25">
      <c r="A1195" s="83" t="str">
        <f t="shared" ca="1" si="303"/>
        <v>1130.</v>
      </c>
      <c r="B1195" s="26">
        <v>2220</v>
      </c>
      <c r="C1195" s="39" t="s">
        <v>424</v>
      </c>
      <c r="D1195" s="26">
        <v>1957</v>
      </c>
      <c r="E1195" s="83" t="s">
        <v>2957</v>
      </c>
      <c r="F1195" s="83" t="s">
        <v>2959</v>
      </c>
      <c r="G1195" s="26">
        <v>2</v>
      </c>
      <c r="H1195" s="26">
        <v>1</v>
      </c>
      <c r="I1195" s="178">
        <v>431.3</v>
      </c>
      <c r="J1195" s="176">
        <v>320.10000000000002</v>
      </c>
      <c r="K1195" s="178">
        <v>320.10000000000002</v>
      </c>
      <c r="L1195" s="26">
        <v>9</v>
      </c>
      <c r="M1195" s="178">
        <f t="shared" si="309"/>
        <v>1080226</v>
      </c>
      <c r="N1195" s="178"/>
      <c r="O1195" s="178"/>
      <c r="P1195" s="178"/>
      <c r="Q1195" s="176">
        <f t="shared" si="310"/>
        <v>1080226</v>
      </c>
      <c r="R1195" s="176">
        <v>1080226</v>
      </c>
      <c r="S1195" s="26"/>
      <c r="T1195" s="178"/>
      <c r="U1195" s="178"/>
      <c r="V1195" s="178"/>
      <c r="W1195" s="178"/>
      <c r="X1195" s="178"/>
      <c r="Y1195" s="178"/>
      <c r="Z1195" s="178"/>
      <c r="AA1195" s="178"/>
      <c r="AB1195" s="178"/>
      <c r="AC1195" s="178"/>
      <c r="AD1195" s="178"/>
      <c r="AE1195" s="176"/>
      <c r="AF1195" s="176"/>
      <c r="AG1195" s="317">
        <v>2025</v>
      </c>
      <c r="AH1195" s="158"/>
      <c r="AI1195" s="175"/>
      <c r="AJ1195" s="162"/>
      <c r="AK1195" s="15">
        <f t="shared" ca="1" si="307"/>
        <v>1130</v>
      </c>
      <c r="AL1195" s="15" t="s">
        <v>155</v>
      </c>
      <c r="AM1195" s="15" t="str">
        <f t="shared" ca="1" si="308"/>
        <v>1130.</v>
      </c>
      <c r="AN1195" s="179"/>
      <c r="AO1195" s="16"/>
      <c r="AP1195" s="16"/>
    </row>
    <row r="1196" spans="1:42" ht="22.5" hidden="1" customHeight="1" x14ac:dyDescent="0.25">
      <c r="A1196" s="83" t="str">
        <f t="shared" ca="1" si="303"/>
        <v>1131.</v>
      </c>
      <c r="B1196" s="26">
        <v>2228</v>
      </c>
      <c r="C1196" s="42" t="s">
        <v>425</v>
      </c>
      <c r="D1196" s="26">
        <v>1953</v>
      </c>
      <c r="E1196" s="135" t="s">
        <v>2957</v>
      </c>
      <c r="F1196" s="83" t="s">
        <v>2959</v>
      </c>
      <c r="G1196" s="32">
        <v>2</v>
      </c>
      <c r="H1196" s="32">
        <v>2</v>
      </c>
      <c r="I1196" s="176">
        <v>852.4</v>
      </c>
      <c r="J1196" s="176">
        <v>823.7</v>
      </c>
      <c r="K1196" s="176">
        <v>823.7</v>
      </c>
      <c r="L1196" s="32">
        <v>15</v>
      </c>
      <c r="M1196" s="176">
        <f t="shared" si="309"/>
        <v>950274</v>
      </c>
      <c r="N1196" s="176"/>
      <c r="O1196" s="176"/>
      <c r="P1196" s="176"/>
      <c r="Q1196" s="176">
        <f t="shared" si="310"/>
        <v>950274</v>
      </c>
      <c r="R1196" s="176">
        <v>950274</v>
      </c>
      <c r="S1196" s="32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317">
        <v>2025</v>
      </c>
      <c r="AH1196" s="158"/>
      <c r="AI1196" s="175"/>
      <c r="AJ1196" s="162"/>
      <c r="AK1196" s="15">
        <f t="shared" ca="1" si="307"/>
        <v>1131</v>
      </c>
      <c r="AL1196" s="15" t="s">
        <v>155</v>
      </c>
      <c r="AM1196" s="15" t="str">
        <f t="shared" ca="1" si="308"/>
        <v>1131.</v>
      </c>
      <c r="AN1196" s="179"/>
      <c r="AO1196" s="16"/>
      <c r="AP1196" s="16"/>
    </row>
    <row r="1197" spans="1:42" ht="22.5" hidden="1" customHeight="1" x14ac:dyDescent="0.25">
      <c r="A1197" s="83" t="str">
        <f t="shared" ca="1" si="303"/>
        <v>1132.</v>
      </c>
      <c r="B1197" s="26">
        <v>2234</v>
      </c>
      <c r="C1197" s="39" t="s">
        <v>426</v>
      </c>
      <c r="D1197" s="26">
        <v>1956</v>
      </c>
      <c r="E1197" s="83" t="s">
        <v>2957</v>
      </c>
      <c r="F1197" s="83" t="s">
        <v>2959</v>
      </c>
      <c r="G1197" s="26">
        <v>2</v>
      </c>
      <c r="H1197" s="26">
        <v>3</v>
      </c>
      <c r="I1197" s="178">
        <v>1473.8</v>
      </c>
      <c r="J1197" s="176">
        <v>1380</v>
      </c>
      <c r="K1197" s="178">
        <v>1380</v>
      </c>
      <c r="L1197" s="26">
        <v>32</v>
      </c>
      <c r="M1197" s="178">
        <f t="shared" si="309"/>
        <v>131182.19999999998</v>
      </c>
      <c r="N1197" s="178"/>
      <c r="O1197" s="178"/>
      <c r="P1197" s="178"/>
      <c r="Q1197" s="176">
        <f t="shared" si="310"/>
        <v>131182.19999999998</v>
      </c>
      <c r="R1197" s="178">
        <v>131182.19999999998</v>
      </c>
      <c r="S1197" s="26"/>
      <c r="T1197" s="178"/>
      <c r="U1197" s="178"/>
      <c r="V1197" s="178"/>
      <c r="W1197" s="178"/>
      <c r="X1197" s="178"/>
      <c r="Y1197" s="178"/>
      <c r="Z1197" s="178"/>
      <c r="AA1197" s="178"/>
      <c r="AB1197" s="178"/>
      <c r="AC1197" s="178"/>
      <c r="AD1197" s="178"/>
      <c r="AE1197" s="178"/>
      <c r="AF1197" s="176"/>
      <c r="AG1197" s="317">
        <v>2025</v>
      </c>
      <c r="AH1197" s="158"/>
      <c r="AI1197" s="175"/>
      <c r="AJ1197" s="162"/>
      <c r="AK1197" s="15">
        <f t="shared" ca="1" si="307"/>
        <v>1132</v>
      </c>
      <c r="AL1197" s="15" t="s">
        <v>155</v>
      </c>
      <c r="AM1197" s="15" t="str">
        <f t="shared" ca="1" si="308"/>
        <v>1132.</v>
      </c>
      <c r="AN1197" s="179"/>
      <c r="AO1197" s="16"/>
      <c r="AP1197" s="16"/>
    </row>
    <row r="1198" spans="1:42" ht="22.5" hidden="1" customHeight="1" x14ac:dyDescent="0.25">
      <c r="A1198" s="83" t="str">
        <f t="shared" ca="1" si="303"/>
        <v>1133.</v>
      </c>
      <c r="B1198" s="26">
        <v>2236</v>
      </c>
      <c r="C1198" s="39" t="s">
        <v>428</v>
      </c>
      <c r="D1198" s="26">
        <v>1952</v>
      </c>
      <c r="E1198" s="83" t="s">
        <v>2957</v>
      </c>
      <c r="F1198" s="83" t="s">
        <v>2959</v>
      </c>
      <c r="G1198" s="26">
        <v>2</v>
      </c>
      <c r="H1198" s="26">
        <v>2</v>
      </c>
      <c r="I1198" s="178">
        <v>528.6</v>
      </c>
      <c r="J1198" s="176">
        <v>499.8</v>
      </c>
      <c r="K1198" s="178">
        <v>499.8</v>
      </c>
      <c r="L1198" s="26">
        <v>29</v>
      </c>
      <c r="M1198" s="178">
        <f t="shared" si="309"/>
        <v>30151.9</v>
      </c>
      <c r="N1198" s="178"/>
      <c r="O1198" s="178"/>
      <c r="P1198" s="178"/>
      <c r="Q1198" s="176">
        <f t="shared" si="310"/>
        <v>30151.9</v>
      </c>
      <c r="R1198" s="176">
        <v>30151.9</v>
      </c>
      <c r="S1198" s="26"/>
      <c r="T1198" s="178"/>
      <c r="U1198" s="178"/>
      <c r="V1198" s="178"/>
      <c r="W1198" s="178"/>
      <c r="X1198" s="178"/>
      <c r="Y1198" s="178"/>
      <c r="Z1198" s="178"/>
      <c r="AA1198" s="178"/>
      <c r="AB1198" s="178"/>
      <c r="AC1198" s="178"/>
      <c r="AD1198" s="178"/>
      <c r="AE1198" s="176"/>
      <c r="AF1198" s="176"/>
      <c r="AG1198" s="317">
        <v>2025</v>
      </c>
      <c r="AH1198" s="158"/>
      <c r="AI1198" s="175"/>
      <c r="AJ1198" s="162"/>
      <c r="AK1198" s="15">
        <f t="shared" ca="1" si="307"/>
        <v>1133</v>
      </c>
      <c r="AL1198" s="15" t="s">
        <v>155</v>
      </c>
      <c r="AM1198" s="15" t="str">
        <f t="shared" ca="1" si="308"/>
        <v>1133.</v>
      </c>
      <c r="AN1198" s="179"/>
      <c r="AO1198" s="16"/>
      <c r="AP1198" s="16"/>
    </row>
    <row r="1199" spans="1:42" ht="22.5" hidden="1" customHeight="1" x14ac:dyDescent="0.25">
      <c r="A1199" s="83" t="str">
        <f t="shared" ca="1" si="303"/>
        <v>1134.</v>
      </c>
      <c r="B1199" s="26">
        <v>2245</v>
      </c>
      <c r="C1199" s="42" t="s">
        <v>445</v>
      </c>
      <c r="D1199" s="26">
        <v>1980</v>
      </c>
      <c r="E1199" s="135" t="s">
        <v>2957</v>
      </c>
      <c r="F1199" s="83" t="s">
        <v>2959</v>
      </c>
      <c r="G1199" s="32">
        <v>2</v>
      </c>
      <c r="H1199" s="32">
        <v>3</v>
      </c>
      <c r="I1199" s="176">
        <v>985.3</v>
      </c>
      <c r="J1199" s="176">
        <v>870.1</v>
      </c>
      <c r="K1199" s="176">
        <v>870.1</v>
      </c>
      <c r="L1199" s="32">
        <v>50</v>
      </c>
      <c r="M1199" s="176">
        <f t="shared" si="309"/>
        <v>1201243.8</v>
      </c>
      <c r="N1199" s="176"/>
      <c r="O1199" s="176"/>
      <c r="P1199" s="176"/>
      <c r="Q1199" s="176">
        <f t="shared" si="310"/>
        <v>1201243.8</v>
      </c>
      <c r="R1199" s="176">
        <v>1201243.8</v>
      </c>
      <c r="S1199" s="32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317">
        <v>2025</v>
      </c>
      <c r="AH1199" s="158"/>
      <c r="AI1199" s="175"/>
      <c r="AJ1199" s="162"/>
      <c r="AK1199" s="15">
        <f t="shared" ca="1" si="307"/>
        <v>1134</v>
      </c>
      <c r="AL1199" s="15" t="s">
        <v>155</v>
      </c>
      <c r="AM1199" s="15" t="str">
        <f t="shared" ca="1" si="308"/>
        <v>1134.</v>
      </c>
      <c r="AN1199" s="179"/>
      <c r="AO1199" s="16"/>
      <c r="AP1199" s="16"/>
    </row>
    <row r="1200" spans="1:42" ht="22.5" hidden="1" customHeight="1" x14ac:dyDescent="0.25">
      <c r="A1200" s="83" t="str">
        <f t="shared" ca="1" si="303"/>
        <v>1135.</v>
      </c>
      <c r="B1200" s="26">
        <v>2254</v>
      </c>
      <c r="C1200" s="40" t="s">
        <v>1660</v>
      </c>
      <c r="D1200" s="26">
        <v>1979</v>
      </c>
      <c r="E1200" s="135" t="s">
        <v>2957</v>
      </c>
      <c r="F1200" s="135" t="s">
        <v>2958</v>
      </c>
      <c r="G1200" s="32">
        <v>3</v>
      </c>
      <c r="H1200" s="32">
        <v>3</v>
      </c>
      <c r="I1200" s="176">
        <v>1411.2</v>
      </c>
      <c r="J1200" s="176">
        <v>1262.9000000000001</v>
      </c>
      <c r="K1200" s="176">
        <v>1262.9000000000001</v>
      </c>
      <c r="L1200" s="32">
        <v>61</v>
      </c>
      <c r="M1200" s="176">
        <f t="shared" si="309"/>
        <v>2007602</v>
      </c>
      <c r="N1200" s="176"/>
      <c r="O1200" s="176"/>
      <c r="P1200" s="176"/>
      <c r="Q1200" s="176">
        <f t="shared" si="310"/>
        <v>2007602</v>
      </c>
      <c r="R1200" s="176"/>
      <c r="S1200" s="32"/>
      <c r="T1200" s="176"/>
      <c r="U1200" s="178">
        <v>566</v>
      </c>
      <c r="V1200" s="178">
        <f>U1200*3547</f>
        <v>2007602</v>
      </c>
      <c r="W1200" s="176"/>
      <c r="X1200" s="176"/>
      <c r="Y1200" s="176"/>
      <c r="Z1200" s="176"/>
      <c r="AA1200" s="176"/>
      <c r="AB1200" s="176"/>
      <c r="AC1200" s="316"/>
      <c r="AD1200" s="316"/>
      <c r="AE1200" s="176"/>
      <c r="AF1200" s="176"/>
      <c r="AG1200" s="317">
        <v>2025</v>
      </c>
      <c r="AH1200" s="158"/>
      <c r="AI1200" s="175"/>
      <c r="AJ1200" s="162"/>
      <c r="AK1200" s="15">
        <f t="shared" ca="1" si="307"/>
        <v>1135</v>
      </c>
      <c r="AL1200" s="15" t="s">
        <v>155</v>
      </c>
      <c r="AM1200" s="15" t="str">
        <f t="shared" ca="1" si="308"/>
        <v>1135.</v>
      </c>
      <c r="AN1200" s="179"/>
      <c r="AO1200" s="16"/>
      <c r="AP1200" s="16"/>
    </row>
    <row r="1201" spans="1:42" ht="22.5" hidden="1" customHeight="1" x14ac:dyDescent="0.25">
      <c r="A1201" s="83" t="str">
        <f t="shared" ca="1" si="303"/>
        <v>1136.</v>
      </c>
      <c r="B1201" s="26">
        <v>2255</v>
      </c>
      <c r="C1201" s="40" t="s">
        <v>1661</v>
      </c>
      <c r="D1201" s="26">
        <v>1980</v>
      </c>
      <c r="E1201" s="83" t="s">
        <v>2957</v>
      </c>
      <c r="F1201" s="83" t="s">
        <v>2958</v>
      </c>
      <c r="G1201" s="26">
        <v>3</v>
      </c>
      <c r="H1201" s="26">
        <v>3</v>
      </c>
      <c r="I1201" s="178">
        <v>1416.6</v>
      </c>
      <c r="J1201" s="178">
        <v>12770.8</v>
      </c>
      <c r="K1201" s="178">
        <v>1270.8</v>
      </c>
      <c r="L1201" s="26">
        <v>60</v>
      </c>
      <c r="M1201" s="176">
        <f t="shared" si="309"/>
        <v>2014696</v>
      </c>
      <c r="N1201" s="176"/>
      <c r="O1201" s="176"/>
      <c r="P1201" s="176"/>
      <c r="Q1201" s="176">
        <f t="shared" si="310"/>
        <v>2014696</v>
      </c>
      <c r="R1201" s="176"/>
      <c r="S1201" s="32"/>
      <c r="T1201" s="176"/>
      <c r="U1201" s="178">
        <v>568</v>
      </c>
      <c r="V1201" s="178">
        <f>U1201*3547</f>
        <v>2014696</v>
      </c>
      <c r="W1201" s="176"/>
      <c r="X1201" s="176"/>
      <c r="Y1201" s="176"/>
      <c r="Z1201" s="176"/>
      <c r="AA1201" s="176"/>
      <c r="AB1201" s="176"/>
      <c r="AC1201" s="316"/>
      <c r="AD1201" s="316"/>
      <c r="AE1201" s="176"/>
      <c r="AF1201" s="176"/>
      <c r="AG1201" s="317">
        <v>2025</v>
      </c>
      <c r="AH1201" s="158"/>
      <c r="AI1201" s="175"/>
      <c r="AJ1201" s="162"/>
      <c r="AK1201" s="15">
        <f t="shared" ca="1" si="307"/>
        <v>1136</v>
      </c>
      <c r="AL1201" s="15" t="s">
        <v>155</v>
      </c>
      <c r="AM1201" s="15" t="str">
        <f t="shared" ca="1" si="308"/>
        <v>1136.</v>
      </c>
      <c r="AN1201" s="179"/>
      <c r="AO1201" s="16"/>
      <c r="AP1201" s="16"/>
    </row>
    <row r="1202" spans="1:42" ht="22.5" hidden="1" customHeight="1" x14ac:dyDescent="0.25">
      <c r="A1202" s="83" t="str">
        <f t="shared" ca="1" si="303"/>
        <v>1137.</v>
      </c>
      <c r="B1202" s="26">
        <v>2256</v>
      </c>
      <c r="C1202" s="40" t="s">
        <v>499</v>
      </c>
      <c r="D1202" s="26">
        <v>1979</v>
      </c>
      <c r="E1202" s="83" t="s">
        <v>2957</v>
      </c>
      <c r="F1202" s="83" t="s">
        <v>2958</v>
      </c>
      <c r="G1202" s="26">
        <v>3</v>
      </c>
      <c r="H1202" s="26">
        <v>3</v>
      </c>
      <c r="I1202" s="178">
        <v>1406.4</v>
      </c>
      <c r="J1202" s="176">
        <v>1257.7</v>
      </c>
      <c r="K1202" s="178">
        <v>1257.7</v>
      </c>
      <c r="L1202" s="26">
        <v>67</v>
      </c>
      <c r="M1202" s="178">
        <f t="shared" si="309"/>
        <v>1659749</v>
      </c>
      <c r="N1202" s="178"/>
      <c r="O1202" s="178"/>
      <c r="P1202" s="178"/>
      <c r="Q1202" s="176">
        <f t="shared" si="310"/>
        <v>1659749</v>
      </c>
      <c r="R1202" s="178">
        <v>1659749</v>
      </c>
      <c r="S1202" s="26"/>
      <c r="T1202" s="178"/>
      <c r="U1202" s="178"/>
      <c r="V1202" s="178"/>
      <c r="W1202" s="178"/>
      <c r="X1202" s="178"/>
      <c r="Y1202" s="178"/>
      <c r="Z1202" s="178"/>
      <c r="AA1202" s="178"/>
      <c r="AB1202" s="178"/>
      <c r="AC1202" s="178"/>
      <c r="AD1202" s="178"/>
      <c r="AE1202" s="178"/>
      <c r="AF1202" s="178"/>
      <c r="AG1202" s="317">
        <v>2025</v>
      </c>
      <c r="AH1202" s="158"/>
      <c r="AI1202" s="175"/>
      <c r="AJ1202" s="162"/>
      <c r="AK1202" s="15">
        <f t="shared" ca="1" si="307"/>
        <v>1137</v>
      </c>
      <c r="AL1202" s="15" t="s">
        <v>155</v>
      </c>
      <c r="AM1202" s="15" t="str">
        <f t="shared" ca="1" si="308"/>
        <v>1137.</v>
      </c>
      <c r="AN1202" s="179"/>
      <c r="AO1202" s="15"/>
      <c r="AP1202" s="16"/>
    </row>
    <row r="1203" spans="1:42" ht="22.5" hidden="1" customHeight="1" x14ac:dyDescent="0.25">
      <c r="A1203" s="83" t="str">
        <f t="shared" ca="1" si="303"/>
        <v>1138.</v>
      </c>
      <c r="B1203" s="26">
        <v>2258</v>
      </c>
      <c r="C1203" s="40" t="s">
        <v>500</v>
      </c>
      <c r="D1203" s="26">
        <v>1988</v>
      </c>
      <c r="E1203" s="83" t="s">
        <v>2957</v>
      </c>
      <c r="F1203" s="83" t="s">
        <v>2959</v>
      </c>
      <c r="G1203" s="26">
        <v>3</v>
      </c>
      <c r="H1203" s="26">
        <v>2</v>
      </c>
      <c r="I1203" s="178">
        <v>1404.4</v>
      </c>
      <c r="J1203" s="176">
        <v>1296.2</v>
      </c>
      <c r="K1203" s="178">
        <v>1296.2</v>
      </c>
      <c r="L1203" s="26">
        <v>70</v>
      </c>
      <c r="M1203" s="178">
        <f t="shared" si="309"/>
        <v>1395693</v>
      </c>
      <c r="N1203" s="178"/>
      <c r="O1203" s="178"/>
      <c r="P1203" s="178"/>
      <c r="Q1203" s="176">
        <f t="shared" si="310"/>
        <v>1395693</v>
      </c>
      <c r="R1203" s="178">
        <v>1395693</v>
      </c>
      <c r="S1203" s="26"/>
      <c r="T1203" s="178"/>
      <c r="U1203" s="178"/>
      <c r="V1203" s="178"/>
      <c r="W1203" s="178"/>
      <c r="X1203" s="178"/>
      <c r="Y1203" s="178"/>
      <c r="Z1203" s="178"/>
      <c r="AA1203" s="178"/>
      <c r="AB1203" s="178"/>
      <c r="AC1203" s="178"/>
      <c r="AD1203" s="178"/>
      <c r="AE1203" s="178"/>
      <c r="AF1203" s="178"/>
      <c r="AG1203" s="317">
        <v>2025</v>
      </c>
      <c r="AH1203" s="158"/>
      <c r="AI1203" s="175"/>
      <c r="AJ1203" s="162"/>
      <c r="AK1203" s="15">
        <f t="shared" ca="1" si="307"/>
        <v>1138</v>
      </c>
      <c r="AL1203" s="15" t="s">
        <v>155</v>
      </c>
      <c r="AM1203" s="15" t="str">
        <f t="shared" ca="1" si="308"/>
        <v>1138.</v>
      </c>
      <c r="AN1203" s="179"/>
      <c r="AO1203" s="15"/>
      <c r="AP1203" s="16"/>
    </row>
    <row r="1204" spans="1:42" ht="22.5" hidden="1" customHeight="1" x14ac:dyDescent="0.25">
      <c r="A1204" s="83" t="str">
        <f t="shared" ca="1" si="303"/>
        <v>1139.</v>
      </c>
      <c r="B1204" s="26">
        <v>2263</v>
      </c>
      <c r="C1204" s="40" t="s">
        <v>1663</v>
      </c>
      <c r="D1204" s="26">
        <v>1986</v>
      </c>
      <c r="E1204" s="83" t="s">
        <v>2957</v>
      </c>
      <c r="F1204" s="83" t="s">
        <v>2959</v>
      </c>
      <c r="G1204" s="26">
        <v>3</v>
      </c>
      <c r="H1204" s="26">
        <v>2</v>
      </c>
      <c r="I1204" s="178">
        <v>1363.8</v>
      </c>
      <c r="J1204" s="178">
        <v>1260.3</v>
      </c>
      <c r="K1204" s="178">
        <v>1260.3</v>
      </c>
      <c r="L1204" s="26">
        <v>62</v>
      </c>
      <c r="M1204" s="176">
        <f t="shared" si="309"/>
        <v>1411098</v>
      </c>
      <c r="N1204" s="178"/>
      <c r="O1204" s="178"/>
      <c r="P1204" s="178"/>
      <c r="Q1204" s="176">
        <f t="shared" si="310"/>
        <v>1411098</v>
      </c>
      <c r="R1204" s="178">
        <v>1411098</v>
      </c>
      <c r="S1204" s="26"/>
      <c r="T1204" s="178"/>
      <c r="U1204" s="178"/>
      <c r="V1204" s="178"/>
      <c r="W1204" s="178"/>
      <c r="X1204" s="178"/>
      <c r="Y1204" s="178"/>
      <c r="Z1204" s="178"/>
      <c r="AA1204" s="178"/>
      <c r="AB1204" s="178"/>
      <c r="AC1204" s="178"/>
      <c r="AD1204" s="178"/>
      <c r="AE1204" s="178"/>
      <c r="AF1204" s="178"/>
      <c r="AG1204" s="317">
        <v>2025</v>
      </c>
      <c r="AH1204" s="158"/>
      <c r="AI1204" s="175"/>
      <c r="AJ1204" s="162"/>
      <c r="AK1204" s="15">
        <f t="shared" ca="1" si="307"/>
        <v>1139</v>
      </c>
      <c r="AL1204" s="15" t="s">
        <v>155</v>
      </c>
      <c r="AM1204" s="15" t="str">
        <f t="shared" ca="1" si="308"/>
        <v>1139.</v>
      </c>
      <c r="AN1204" s="179"/>
      <c r="AO1204" s="16"/>
      <c r="AP1204" s="16"/>
    </row>
    <row r="1205" spans="1:42" ht="22.5" hidden="1" customHeight="1" x14ac:dyDescent="0.25">
      <c r="A1205" s="83" t="str">
        <f t="shared" ca="1" si="303"/>
        <v>1140.</v>
      </c>
      <c r="B1205" s="26">
        <v>2267</v>
      </c>
      <c r="C1205" s="42" t="s">
        <v>1126</v>
      </c>
      <c r="D1205" s="26">
        <v>1969</v>
      </c>
      <c r="E1205" s="135" t="s">
        <v>2957</v>
      </c>
      <c r="F1205" s="83" t="s">
        <v>2959</v>
      </c>
      <c r="G1205" s="32">
        <v>2</v>
      </c>
      <c r="H1205" s="32">
        <v>2</v>
      </c>
      <c r="I1205" s="176">
        <v>514.29999999999995</v>
      </c>
      <c r="J1205" s="176">
        <v>290.60000000000002</v>
      </c>
      <c r="K1205" s="176">
        <v>290.60000000000002</v>
      </c>
      <c r="L1205" s="32">
        <v>27</v>
      </c>
      <c r="M1205" s="176">
        <f t="shared" si="309"/>
        <v>1358501</v>
      </c>
      <c r="N1205" s="176"/>
      <c r="O1205" s="176"/>
      <c r="P1205" s="176"/>
      <c r="Q1205" s="176">
        <f t="shared" si="310"/>
        <v>1358501</v>
      </c>
      <c r="R1205" s="176"/>
      <c r="S1205" s="32"/>
      <c r="T1205" s="176"/>
      <c r="U1205" s="176">
        <v>383</v>
      </c>
      <c r="V1205" s="176">
        <f>U1205*3547</f>
        <v>1358501</v>
      </c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317">
        <v>2025</v>
      </c>
      <c r="AH1205" s="158"/>
      <c r="AI1205" s="175"/>
      <c r="AJ1205" s="162"/>
      <c r="AK1205" s="15">
        <f t="shared" ca="1" si="307"/>
        <v>1140</v>
      </c>
      <c r="AL1205" s="15" t="s">
        <v>155</v>
      </c>
      <c r="AM1205" s="15" t="str">
        <f t="shared" ca="1" si="308"/>
        <v>1140.</v>
      </c>
      <c r="AN1205" s="179"/>
      <c r="AO1205" s="16"/>
      <c r="AP1205" s="16"/>
    </row>
    <row r="1206" spans="1:42" ht="22.5" hidden="1" customHeight="1" x14ac:dyDescent="0.25">
      <c r="A1206" s="83" t="str">
        <f t="shared" ref="A1206:A1258" ca="1" si="311">AM1206</f>
        <v>1141.</v>
      </c>
      <c r="B1206" s="26">
        <v>5558</v>
      </c>
      <c r="C1206" s="40" t="s">
        <v>486</v>
      </c>
      <c r="D1206" s="26">
        <v>1984</v>
      </c>
      <c r="E1206" s="83" t="s">
        <v>2957</v>
      </c>
      <c r="F1206" s="83" t="s">
        <v>2958</v>
      </c>
      <c r="G1206" s="26">
        <v>3</v>
      </c>
      <c r="H1206" s="26">
        <v>2</v>
      </c>
      <c r="I1206" s="178">
        <v>1280.7</v>
      </c>
      <c r="J1206" s="176">
        <v>755.7</v>
      </c>
      <c r="K1206" s="178">
        <v>755.7</v>
      </c>
      <c r="L1206" s="26">
        <v>81</v>
      </c>
      <c r="M1206" s="178">
        <f t="shared" si="309"/>
        <v>2167217</v>
      </c>
      <c r="N1206" s="178"/>
      <c r="O1206" s="178"/>
      <c r="P1206" s="178"/>
      <c r="Q1206" s="176">
        <f t="shared" si="310"/>
        <v>2167217</v>
      </c>
      <c r="R1206" s="178"/>
      <c r="S1206" s="26"/>
      <c r="T1206" s="178"/>
      <c r="U1206" s="178">
        <v>611</v>
      </c>
      <c r="V1206" s="178">
        <f>U1206*3547</f>
        <v>2167217</v>
      </c>
      <c r="W1206" s="178"/>
      <c r="X1206" s="178"/>
      <c r="Y1206" s="178"/>
      <c r="Z1206" s="178"/>
      <c r="AA1206" s="178"/>
      <c r="AB1206" s="178"/>
      <c r="AC1206" s="178"/>
      <c r="AD1206" s="178"/>
      <c r="AE1206" s="178"/>
      <c r="AF1206" s="178"/>
      <c r="AG1206" s="317">
        <v>2025</v>
      </c>
      <c r="AH1206" s="158"/>
      <c r="AI1206" s="175"/>
      <c r="AJ1206" s="162"/>
      <c r="AK1206" s="15">
        <f t="shared" ca="1" si="307"/>
        <v>1141</v>
      </c>
      <c r="AL1206" s="15" t="s">
        <v>155</v>
      </c>
      <c r="AM1206" s="15" t="str">
        <f t="shared" ca="1" si="308"/>
        <v>1141.</v>
      </c>
      <c r="AN1206" s="179"/>
      <c r="AO1206" s="15"/>
      <c r="AP1206" s="16"/>
    </row>
    <row r="1207" spans="1:42" ht="22.5" hidden="1" customHeight="1" x14ac:dyDescent="0.25">
      <c r="A1207" s="83" t="str">
        <f t="shared" ca="1" si="311"/>
        <v>1142.</v>
      </c>
      <c r="B1207" s="26">
        <v>5690</v>
      </c>
      <c r="C1207" s="40" t="s">
        <v>1667</v>
      </c>
      <c r="D1207" s="26">
        <v>1955</v>
      </c>
      <c r="E1207" s="135" t="s">
        <v>2957</v>
      </c>
      <c r="F1207" s="83" t="s">
        <v>2959</v>
      </c>
      <c r="G1207" s="32">
        <v>2</v>
      </c>
      <c r="H1207" s="32">
        <v>1</v>
      </c>
      <c r="I1207" s="176">
        <v>447.6</v>
      </c>
      <c r="J1207" s="176">
        <v>447.6</v>
      </c>
      <c r="K1207" s="176">
        <v>390.2</v>
      </c>
      <c r="L1207" s="32">
        <v>23</v>
      </c>
      <c r="M1207" s="176">
        <f t="shared" si="309"/>
        <v>2731568</v>
      </c>
      <c r="N1207" s="176"/>
      <c r="O1207" s="176"/>
      <c r="P1207" s="176"/>
      <c r="Q1207" s="176">
        <f t="shared" si="310"/>
        <v>2731568</v>
      </c>
      <c r="R1207" s="176">
        <v>128610</v>
      </c>
      <c r="S1207" s="32"/>
      <c r="T1207" s="176"/>
      <c r="U1207" s="178">
        <v>346</v>
      </c>
      <c r="V1207" s="178">
        <f>U1207*7523</f>
        <v>2602958</v>
      </c>
      <c r="W1207" s="176"/>
      <c r="X1207" s="176"/>
      <c r="Y1207" s="176"/>
      <c r="Z1207" s="176"/>
      <c r="AA1207" s="176"/>
      <c r="AB1207" s="176"/>
      <c r="AC1207" s="178"/>
      <c r="AD1207" s="178"/>
      <c r="AE1207" s="176"/>
      <c r="AF1207" s="176"/>
      <c r="AG1207" s="317">
        <v>2025</v>
      </c>
      <c r="AH1207" s="158"/>
      <c r="AI1207" s="175"/>
      <c r="AJ1207" s="162"/>
      <c r="AK1207" s="15">
        <f t="shared" ca="1" si="307"/>
        <v>1142</v>
      </c>
      <c r="AL1207" s="15" t="s">
        <v>155</v>
      </c>
      <c r="AM1207" s="15" t="str">
        <f t="shared" ca="1" si="308"/>
        <v>1142.</v>
      </c>
      <c r="AN1207" s="179"/>
      <c r="AO1207" s="16"/>
      <c r="AP1207" s="16"/>
    </row>
    <row r="1208" spans="1:42" ht="22.5" hidden="1" customHeight="1" x14ac:dyDescent="0.25">
      <c r="A1208" s="83" t="str">
        <f t="shared" ca="1" si="311"/>
        <v>1143.</v>
      </c>
      <c r="B1208" s="26">
        <v>5691</v>
      </c>
      <c r="C1208" s="40" t="s">
        <v>1668</v>
      </c>
      <c r="D1208" s="26">
        <v>1841</v>
      </c>
      <c r="E1208" s="135" t="s">
        <v>2957</v>
      </c>
      <c r="F1208" s="83" t="s">
        <v>2959</v>
      </c>
      <c r="G1208" s="32">
        <v>2</v>
      </c>
      <c r="H1208" s="32">
        <v>1</v>
      </c>
      <c r="I1208" s="176">
        <v>516.4</v>
      </c>
      <c r="J1208" s="176">
        <v>516.4</v>
      </c>
      <c r="K1208" s="176">
        <v>298.5</v>
      </c>
      <c r="L1208" s="32">
        <v>20</v>
      </c>
      <c r="M1208" s="176">
        <f t="shared" si="309"/>
        <v>895578</v>
      </c>
      <c r="N1208" s="176"/>
      <c r="O1208" s="176"/>
      <c r="P1208" s="176"/>
      <c r="Q1208" s="176">
        <f t="shared" si="310"/>
        <v>895578</v>
      </c>
      <c r="R1208" s="178">
        <v>135755</v>
      </c>
      <c r="S1208" s="26"/>
      <c r="T1208" s="178"/>
      <c r="U1208" s="178">
        <v>101</v>
      </c>
      <c r="V1208" s="178">
        <f>U1208*7523</f>
        <v>759823</v>
      </c>
      <c r="W1208" s="178"/>
      <c r="X1208" s="178"/>
      <c r="Y1208" s="178"/>
      <c r="Z1208" s="178"/>
      <c r="AA1208" s="178"/>
      <c r="AB1208" s="178"/>
      <c r="AC1208" s="178"/>
      <c r="AD1208" s="178"/>
      <c r="AE1208" s="178"/>
      <c r="AF1208" s="178"/>
      <c r="AG1208" s="317">
        <v>2025</v>
      </c>
      <c r="AH1208" s="158"/>
      <c r="AI1208" s="175"/>
      <c r="AJ1208" s="162"/>
      <c r="AK1208" s="15">
        <f t="shared" ca="1" si="307"/>
        <v>1143</v>
      </c>
      <c r="AL1208" s="15" t="s">
        <v>155</v>
      </c>
      <c r="AM1208" s="15" t="str">
        <f t="shared" ca="1" si="308"/>
        <v>1143.</v>
      </c>
      <c r="AN1208" s="179"/>
      <c r="AO1208" s="16"/>
      <c r="AP1208" s="16"/>
    </row>
    <row r="1209" spans="1:42" ht="22.5" hidden="1" customHeight="1" x14ac:dyDescent="0.25">
      <c r="A1209" s="83" t="str">
        <f t="shared" ca="1" si="311"/>
        <v>1144.</v>
      </c>
      <c r="B1209" s="26">
        <v>5692</v>
      </c>
      <c r="C1209" s="40" t="s">
        <v>1669</v>
      </c>
      <c r="D1209" s="26">
        <v>1956</v>
      </c>
      <c r="E1209" s="135" t="s">
        <v>2957</v>
      </c>
      <c r="F1209" s="83" t="s">
        <v>2959</v>
      </c>
      <c r="G1209" s="32">
        <v>2</v>
      </c>
      <c r="H1209" s="32">
        <v>2</v>
      </c>
      <c r="I1209" s="176">
        <v>364.6</v>
      </c>
      <c r="J1209" s="176">
        <v>364.6</v>
      </c>
      <c r="K1209" s="176">
        <v>239.5</v>
      </c>
      <c r="L1209" s="32">
        <v>20</v>
      </c>
      <c r="M1209" s="176">
        <f t="shared" si="309"/>
        <v>1051713.9900000002</v>
      </c>
      <c r="N1209" s="176"/>
      <c r="O1209" s="176"/>
      <c r="P1209" s="176"/>
      <c r="Q1209" s="176">
        <f t="shared" si="310"/>
        <v>1051713.9900000002</v>
      </c>
      <c r="R1209" s="178">
        <v>68592</v>
      </c>
      <c r="S1209" s="26"/>
      <c r="T1209" s="178"/>
      <c r="U1209" s="178">
        <v>277.17</v>
      </c>
      <c r="V1209" s="178">
        <f>U1209*3547</f>
        <v>983121.99000000011</v>
      </c>
      <c r="W1209" s="178"/>
      <c r="X1209" s="178"/>
      <c r="Y1209" s="178"/>
      <c r="Z1209" s="178"/>
      <c r="AA1209" s="178"/>
      <c r="AB1209" s="178"/>
      <c r="AC1209" s="178"/>
      <c r="AD1209" s="178"/>
      <c r="AE1209" s="178"/>
      <c r="AF1209" s="178"/>
      <c r="AG1209" s="317">
        <v>2025</v>
      </c>
      <c r="AH1209" s="158"/>
      <c r="AI1209" s="175"/>
      <c r="AJ1209" s="162"/>
      <c r="AK1209" s="15">
        <f t="shared" ca="1" si="307"/>
        <v>1144</v>
      </c>
      <c r="AL1209" s="15" t="s">
        <v>155</v>
      </c>
      <c r="AM1209" s="15" t="str">
        <f t="shared" ca="1" si="308"/>
        <v>1144.</v>
      </c>
      <c r="AN1209" s="179"/>
      <c r="AO1209" s="16"/>
      <c r="AP1209" s="16"/>
    </row>
    <row r="1210" spans="1:42" ht="22.5" hidden="1" customHeight="1" x14ac:dyDescent="0.25">
      <c r="A1210" s="83" t="str">
        <f t="shared" ca="1" si="311"/>
        <v>1145.</v>
      </c>
      <c r="B1210" s="26">
        <v>1927</v>
      </c>
      <c r="C1210" s="40" t="s">
        <v>1590</v>
      </c>
      <c r="D1210" s="26">
        <v>1983</v>
      </c>
      <c r="E1210" s="83" t="s">
        <v>2957</v>
      </c>
      <c r="F1210" s="83" t="s">
        <v>2959</v>
      </c>
      <c r="G1210" s="26">
        <v>3</v>
      </c>
      <c r="H1210" s="26">
        <v>3</v>
      </c>
      <c r="I1210" s="178">
        <v>1946.7</v>
      </c>
      <c r="J1210" s="178">
        <v>1806.7</v>
      </c>
      <c r="K1210" s="178">
        <v>978.1</v>
      </c>
      <c r="L1210" s="26">
        <v>101</v>
      </c>
      <c r="M1210" s="176">
        <f>R1210+T1210+V1210+X1210+Z1210+AB1210+AE1210+AF1210</f>
        <v>2773754</v>
      </c>
      <c r="N1210" s="176"/>
      <c r="O1210" s="176"/>
      <c r="P1210" s="176"/>
      <c r="Q1210" s="176">
        <f>M1210</f>
        <v>2773754</v>
      </c>
      <c r="R1210" s="176"/>
      <c r="S1210" s="32"/>
      <c r="T1210" s="176"/>
      <c r="U1210" s="178">
        <v>782</v>
      </c>
      <c r="V1210" s="178">
        <f>U1210*3547</f>
        <v>2773754</v>
      </c>
      <c r="W1210" s="176"/>
      <c r="X1210" s="176"/>
      <c r="Y1210" s="176"/>
      <c r="Z1210" s="176"/>
      <c r="AA1210" s="176"/>
      <c r="AB1210" s="176"/>
      <c r="AC1210" s="316"/>
      <c r="AD1210" s="316"/>
      <c r="AE1210" s="176"/>
      <c r="AF1210" s="176"/>
      <c r="AG1210" s="317">
        <v>2025</v>
      </c>
      <c r="AH1210" s="158"/>
      <c r="AI1210" s="175"/>
      <c r="AJ1210" s="162"/>
      <c r="AK1210" s="15">
        <f t="shared" ca="1" si="307"/>
        <v>1145</v>
      </c>
      <c r="AL1210" s="15" t="s">
        <v>155</v>
      </c>
      <c r="AM1210" s="15" t="str">
        <f t="shared" ca="1" si="308"/>
        <v>1145.</v>
      </c>
      <c r="AN1210" s="179"/>
      <c r="AO1210" s="16"/>
      <c r="AP1210" s="16"/>
    </row>
    <row r="1211" spans="1:42" ht="22.5" hidden="1" customHeight="1" x14ac:dyDescent="0.25">
      <c r="A1211" s="83" t="str">
        <f t="shared" ca="1" si="311"/>
        <v>1146.</v>
      </c>
      <c r="B1211" s="26">
        <v>1959</v>
      </c>
      <c r="C1211" s="40" t="s">
        <v>1600</v>
      </c>
      <c r="D1211" s="26">
        <v>2001</v>
      </c>
      <c r="E1211" s="83" t="s">
        <v>2957</v>
      </c>
      <c r="F1211" s="83" t="s">
        <v>2959</v>
      </c>
      <c r="G1211" s="26">
        <v>5</v>
      </c>
      <c r="H1211" s="26">
        <v>1</v>
      </c>
      <c r="I1211" s="178">
        <v>1223.8</v>
      </c>
      <c r="J1211" s="178">
        <v>1126.7</v>
      </c>
      <c r="K1211" s="178">
        <v>1084.8</v>
      </c>
      <c r="L1211" s="26">
        <v>29</v>
      </c>
      <c r="M1211" s="176">
        <f t="shared" si="309"/>
        <v>2431338</v>
      </c>
      <c r="N1211" s="176"/>
      <c r="O1211" s="176"/>
      <c r="P1211" s="176"/>
      <c r="Q1211" s="176">
        <f t="shared" si="310"/>
        <v>2431338</v>
      </c>
      <c r="R1211" s="176">
        <v>2431338</v>
      </c>
      <c r="S1211" s="32"/>
      <c r="T1211" s="176"/>
      <c r="U1211" s="178"/>
      <c r="V1211" s="178"/>
      <c r="W1211" s="176"/>
      <c r="X1211" s="176"/>
      <c r="Y1211" s="176"/>
      <c r="Z1211" s="176"/>
      <c r="AA1211" s="176"/>
      <c r="AB1211" s="176"/>
      <c r="AC1211" s="316"/>
      <c r="AD1211" s="316"/>
      <c r="AE1211" s="176"/>
      <c r="AF1211" s="176"/>
      <c r="AG1211" s="317">
        <v>2025</v>
      </c>
      <c r="AH1211" s="158"/>
      <c r="AI1211" s="175"/>
      <c r="AJ1211" s="162"/>
      <c r="AK1211" s="15">
        <f t="shared" ca="1" si="307"/>
        <v>1146</v>
      </c>
      <c r="AL1211" s="15" t="s">
        <v>155</v>
      </c>
      <c r="AM1211" s="15" t="str">
        <f t="shared" ca="1" si="308"/>
        <v>1146.</v>
      </c>
      <c r="AN1211" s="179"/>
      <c r="AO1211" s="16"/>
      <c r="AP1211" s="16"/>
    </row>
    <row r="1212" spans="1:42" ht="22.5" hidden="1" customHeight="1" x14ac:dyDescent="0.25">
      <c r="A1212" s="83" t="str">
        <f t="shared" ca="1" si="311"/>
        <v>1147.</v>
      </c>
      <c r="B1212" s="26">
        <v>1960</v>
      </c>
      <c r="C1212" s="40" t="s">
        <v>1601</v>
      </c>
      <c r="D1212" s="26">
        <v>2001</v>
      </c>
      <c r="E1212" s="83" t="s">
        <v>2957</v>
      </c>
      <c r="F1212" s="83" t="s">
        <v>2959</v>
      </c>
      <c r="G1212" s="26">
        <v>5</v>
      </c>
      <c r="H1212" s="26">
        <v>1</v>
      </c>
      <c r="I1212" s="178">
        <v>1146.2</v>
      </c>
      <c r="J1212" s="178">
        <v>1059.4000000000001</v>
      </c>
      <c r="K1212" s="178">
        <v>1059.4000000000001</v>
      </c>
      <c r="L1212" s="26">
        <v>35</v>
      </c>
      <c r="M1212" s="176">
        <f t="shared" si="309"/>
        <v>2431338</v>
      </c>
      <c r="N1212" s="176"/>
      <c r="O1212" s="176"/>
      <c r="P1212" s="176"/>
      <c r="Q1212" s="176">
        <f t="shared" si="310"/>
        <v>2431338</v>
      </c>
      <c r="R1212" s="176">
        <v>2431338</v>
      </c>
      <c r="S1212" s="32"/>
      <c r="T1212" s="176"/>
      <c r="U1212" s="178"/>
      <c r="V1212" s="178"/>
      <c r="W1212" s="176"/>
      <c r="X1212" s="176"/>
      <c r="Y1212" s="176"/>
      <c r="Z1212" s="176"/>
      <c r="AA1212" s="176"/>
      <c r="AB1212" s="176"/>
      <c r="AC1212" s="316"/>
      <c r="AD1212" s="316"/>
      <c r="AE1212" s="176"/>
      <c r="AF1212" s="176"/>
      <c r="AG1212" s="317">
        <v>2025</v>
      </c>
      <c r="AH1212" s="158"/>
      <c r="AI1212" s="175"/>
      <c r="AJ1212" s="162"/>
      <c r="AK1212" s="15">
        <f t="shared" ca="1" si="307"/>
        <v>1147</v>
      </c>
      <c r="AL1212" s="15" t="s">
        <v>155</v>
      </c>
      <c r="AM1212" s="15" t="str">
        <f t="shared" ca="1" si="308"/>
        <v>1147.</v>
      </c>
      <c r="AN1212" s="179"/>
      <c r="AO1212" s="16"/>
      <c r="AP1212" s="16"/>
    </row>
    <row r="1213" spans="1:42" ht="22.5" hidden="1" customHeight="1" x14ac:dyDescent="0.25">
      <c r="A1213" s="83" t="str">
        <f t="shared" ca="1" si="311"/>
        <v>1148.</v>
      </c>
      <c r="B1213" s="26">
        <v>2018</v>
      </c>
      <c r="C1213" s="42" t="s">
        <v>410</v>
      </c>
      <c r="D1213" s="26">
        <v>1999</v>
      </c>
      <c r="E1213" s="135" t="s">
        <v>2957</v>
      </c>
      <c r="F1213" s="83" t="s">
        <v>2959</v>
      </c>
      <c r="G1213" s="32">
        <v>2</v>
      </c>
      <c r="H1213" s="32">
        <v>1</v>
      </c>
      <c r="I1213" s="176">
        <v>391.3</v>
      </c>
      <c r="J1213" s="176">
        <v>292.5</v>
      </c>
      <c r="K1213" s="176">
        <v>292.5</v>
      </c>
      <c r="L1213" s="32">
        <v>8</v>
      </c>
      <c r="M1213" s="176">
        <f t="shared" si="309"/>
        <v>369720</v>
      </c>
      <c r="N1213" s="176"/>
      <c r="O1213" s="176"/>
      <c r="P1213" s="176"/>
      <c r="Q1213" s="176">
        <f t="shared" si="310"/>
        <v>369720</v>
      </c>
      <c r="R1213" s="176">
        <v>369720</v>
      </c>
      <c r="S1213" s="32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317">
        <v>2025</v>
      </c>
      <c r="AH1213" s="158"/>
      <c r="AI1213" s="175"/>
      <c r="AJ1213" s="162"/>
      <c r="AK1213" s="15">
        <f t="shared" ca="1" si="307"/>
        <v>1148</v>
      </c>
      <c r="AL1213" s="15" t="s">
        <v>155</v>
      </c>
      <c r="AM1213" s="15" t="str">
        <f t="shared" ca="1" si="308"/>
        <v>1148.</v>
      </c>
      <c r="AN1213" s="179"/>
      <c r="AO1213" s="16"/>
      <c r="AP1213" s="16"/>
    </row>
    <row r="1214" spans="1:42" ht="21" hidden="1" customHeight="1" x14ac:dyDescent="0.25">
      <c r="A1214" s="83" t="str">
        <f t="shared" ca="1" si="311"/>
        <v>1149.</v>
      </c>
      <c r="B1214" s="26">
        <v>2121</v>
      </c>
      <c r="C1214" s="40" t="s">
        <v>1641</v>
      </c>
      <c r="D1214" s="26">
        <v>2000</v>
      </c>
      <c r="E1214" s="83" t="s">
        <v>2957</v>
      </c>
      <c r="F1214" s="83" t="s">
        <v>2959</v>
      </c>
      <c r="G1214" s="26">
        <v>3</v>
      </c>
      <c r="H1214" s="26">
        <v>3</v>
      </c>
      <c r="I1214" s="178">
        <v>1876.8</v>
      </c>
      <c r="J1214" s="178">
        <v>1767.5</v>
      </c>
      <c r="K1214" s="178">
        <v>1767.5</v>
      </c>
      <c r="L1214" s="26">
        <v>65</v>
      </c>
      <c r="M1214" s="178">
        <f t="shared" si="309"/>
        <v>7541807.5</v>
      </c>
      <c r="N1214" s="178"/>
      <c r="O1214" s="178"/>
      <c r="P1214" s="178"/>
      <c r="Q1214" s="176">
        <f t="shared" si="310"/>
        <v>7541807.5</v>
      </c>
      <c r="R1214" s="178"/>
      <c r="S1214" s="26"/>
      <c r="T1214" s="178"/>
      <c r="U1214" s="178">
        <v>1002.5</v>
      </c>
      <c r="V1214" s="178">
        <f>U1214*7523</f>
        <v>7541807.5</v>
      </c>
      <c r="W1214" s="178"/>
      <c r="X1214" s="178"/>
      <c r="Y1214" s="178"/>
      <c r="Z1214" s="178"/>
      <c r="AA1214" s="178"/>
      <c r="AB1214" s="178"/>
      <c r="AC1214" s="178"/>
      <c r="AD1214" s="178"/>
      <c r="AE1214" s="178"/>
      <c r="AF1214" s="178"/>
      <c r="AG1214" s="317">
        <v>2025</v>
      </c>
      <c r="AH1214" s="158"/>
      <c r="AI1214" s="175"/>
      <c r="AJ1214" s="162"/>
      <c r="AK1214" s="15">
        <f t="shared" ca="1" si="307"/>
        <v>1149</v>
      </c>
      <c r="AL1214" s="15" t="s">
        <v>155</v>
      </c>
      <c r="AM1214" s="15" t="str">
        <f t="shared" ca="1" si="308"/>
        <v>1149.</v>
      </c>
      <c r="AN1214" s="179"/>
      <c r="AO1214" s="16"/>
      <c r="AP1214" s="16"/>
    </row>
    <row r="1215" spans="1:42" ht="22.5" hidden="1" customHeight="1" x14ac:dyDescent="0.25">
      <c r="A1215" s="83" t="str">
        <f t="shared" ca="1" si="311"/>
        <v>1150.</v>
      </c>
      <c r="B1215" s="26">
        <v>5582</v>
      </c>
      <c r="C1215" s="40" t="s">
        <v>1665</v>
      </c>
      <c r="D1215" s="26">
        <v>2013</v>
      </c>
      <c r="E1215" s="83" t="s">
        <v>2957</v>
      </c>
      <c r="F1215" s="83" t="s">
        <v>2959</v>
      </c>
      <c r="G1215" s="26">
        <v>3</v>
      </c>
      <c r="H1215" s="26">
        <v>2</v>
      </c>
      <c r="I1215" s="178">
        <v>1633.6</v>
      </c>
      <c r="J1215" s="178">
        <v>1633.6</v>
      </c>
      <c r="K1215" s="178">
        <v>1633.6</v>
      </c>
      <c r="L1215" s="26">
        <v>47</v>
      </c>
      <c r="M1215" s="176">
        <f t="shared" si="309"/>
        <v>3251889.5999999996</v>
      </c>
      <c r="N1215" s="176"/>
      <c r="O1215" s="176"/>
      <c r="P1215" s="176"/>
      <c r="Q1215" s="176">
        <f t="shared" si="310"/>
        <v>3251889.5999999996</v>
      </c>
      <c r="R1215" s="176"/>
      <c r="S1215" s="32"/>
      <c r="T1215" s="176"/>
      <c r="U1215" s="178">
        <v>916.8</v>
      </c>
      <c r="V1215" s="178">
        <f>U1215*3547</f>
        <v>3251889.5999999996</v>
      </c>
      <c r="W1215" s="176"/>
      <c r="X1215" s="176"/>
      <c r="Y1215" s="176"/>
      <c r="Z1215" s="176"/>
      <c r="AA1215" s="176"/>
      <c r="AB1215" s="176"/>
      <c r="AC1215" s="178"/>
      <c r="AD1215" s="178"/>
      <c r="AE1215" s="176"/>
      <c r="AF1215" s="176"/>
      <c r="AG1215" s="317">
        <v>2025</v>
      </c>
      <c r="AH1215" s="158"/>
      <c r="AI1215" s="175"/>
      <c r="AJ1215" s="162"/>
      <c r="AK1215" s="15">
        <f t="shared" ca="1" si="307"/>
        <v>1150</v>
      </c>
      <c r="AL1215" s="15" t="s">
        <v>155</v>
      </c>
      <c r="AM1215" s="15" t="str">
        <f t="shared" ca="1" si="308"/>
        <v>1150.</v>
      </c>
      <c r="AN1215" s="179"/>
      <c r="AO1215" s="16"/>
      <c r="AP1215" s="16"/>
    </row>
    <row r="1216" spans="1:42" ht="22.5" hidden="1" customHeight="1" x14ac:dyDescent="0.25">
      <c r="A1216" s="83" t="str">
        <f t="shared" ca="1" si="311"/>
        <v>1151.</v>
      </c>
      <c r="B1216" s="26">
        <v>5626</v>
      </c>
      <c r="C1216" s="28" t="s">
        <v>1666</v>
      </c>
      <c r="D1216" s="26">
        <v>2014</v>
      </c>
      <c r="E1216" s="135" t="s">
        <v>2957</v>
      </c>
      <c r="F1216" s="83" t="s">
        <v>2959</v>
      </c>
      <c r="G1216" s="32">
        <v>3</v>
      </c>
      <c r="H1216" s="32">
        <v>2</v>
      </c>
      <c r="I1216" s="176">
        <v>1846.5</v>
      </c>
      <c r="J1216" s="176">
        <v>1846.5</v>
      </c>
      <c r="K1216" s="176">
        <v>1846.5</v>
      </c>
      <c r="L1216" s="32">
        <v>63</v>
      </c>
      <c r="M1216" s="176">
        <f t="shared" si="309"/>
        <v>2681532</v>
      </c>
      <c r="N1216" s="176"/>
      <c r="O1216" s="176"/>
      <c r="P1216" s="176"/>
      <c r="Q1216" s="176">
        <f t="shared" si="310"/>
        <v>2681532</v>
      </c>
      <c r="R1216" s="176"/>
      <c r="S1216" s="32"/>
      <c r="T1216" s="176"/>
      <c r="U1216" s="178">
        <v>756</v>
      </c>
      <c r="V1216" s="178">
        <f>U1216*3547</f>
        <v>2681532</v>
      </c>
      <c r="W1216" s="176"/>
      <c r="X1216" s="176"/>
      <c r="Y1216" s="176"/>
      <c r="Z1216" s="176"/>
      <c r="AA1216" s="176"/>
      <c r="AB1216" s="176"/>
      <c r="AC1216" s="178"/>
      <c r="AD1216" s="178"/>
      <c r="AE1216" s="176"/>
      <c r="AF1216" s="176"/>
      <c r="AG1216" s="317">
        <v>2025</v>
      </c>
      <c r="AH1216" s="158"/>
      <c r="AI1216" s="175"/>
      <c r="AJ1216" s="162"/>
      <c r="AK1216" s="15">
        <f t="shared" ca="1" si="307"/>
        <v>1151</v>
      </c>
      <c r="AL1216" s="15" t="s">
        <v>155</v>
      </c>
      <c r="AM1216" s="15" t="str">
        <f t="shared" ca="1" si="308"/>
        <v>1151.</v>
      </c>
      <c r="AN1216" s="179"/>
      <c r="AO1216" s="16"/>
      <c r="AP1216" s="16"/>
    </row>
    <row r="1217" spans="1:42" ht="22.5" hidden="1" customHeight="1" x14ac:dyDescent="0.25">
      <c r="A1217" s="83" t="str">
        <f t="shared" ca="1" si="311"/>
        <v>1152.</v>
      </c>
      <c r="B1217" s="26">
        <v>1866</v>
      </c>
      <c r="C1217" s="42" t="s">
        <v>385</v>
      </c>
      <c r="D1217" s="26">
        <v>1971</v>
      </c>
      <c r="E1217" s="135" t="s">
        <v>2957</v>
      </c>
      <c r="F1217" s="83" t="s">
        <v>2959</v>
      </c>
      <c r="G1217" s="32">
        <v>2</v>
      </c>
      <c r="H1217" s="32">
        <v>2</v>
      </c>
      <c r="I1217" s="176">
        <v>715</v>
      </c>
      <c r="J1217" s="176">
        <v>462.2</v>
      </c>
      <c r="K1217" s="176">
        <v>462.2</v>
      </c>
      <c r="L1217" s="32">
        <v>50</v>
      </c>
      <c r="M1217" s="176">
        <f t="shared" ref="M1217:M1256" si="312">R1217+T1217+V1217+X1217+Z1217+AB1217+AE1217+AF1217</f>
        <v>844688</v>
      </c>
      <c r="N1217" s="176"/>
      <c r="O1217" s="176"/>
      <c r="P1217" s="176"/>
      <c r="Q1217" s="176">
        <f t="shared" ref="Q1217:Q1256" si="313">M1217</f>
        <v>844688</v>
      </c>
      <c r="R1217" s="176">
        <v>844688</v>
      </c>
      <c r="S1217" s="32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317">
        <v>2025</v>
      </c>
      <c r="AH1217" s="158"/>
      <c r="AI1217" s="175"/>
      <c r="AJ1217" s="162"/>
      <c r="AK1217" s="15">
        <f t="shared" ca="1" si="307"/>
        <v>1152</v>
      </c>
      <c r="AL1217" s="15" t="s">
        <v>155</v>
      </c>
      <c r="AM1217" s="15" t="str">
        <f t="shared" ca="1" si="308"/>
        <v>1152.</v>
      </c>
      <c r="AN1217" s="179"/>
      <c r="AO1217" s="16"/>
      <c r="AP1217" s="16"/>
    </row>
    <row r="1218" spans="1:42" ht="22.5" hidden="1" customHeight="1" x14ac:dyDescent="0.25">
      <c r="A1218" s="83" t="str">
        <f t="shared" ca="1" si="311"/>
        <v>1153.</v>
      </c>
      <c r="B1218" s="26">
        <v>1874</v>
      </c>
      <c r="C1218" s="42" t="s">
        <v>387</v>
      </c>
      <c r="D1218" s="26">
        <v>1962</v>
      </c>
      <c r="E1218" s="135" t="s">
        <v>2957</v>
      </c>
      <c r="F1218" s="83" t="s">
        <v>2959</v>
      </c>
      <c r="G1218" s="32">
        <v>3</v>
      </c>
      <c r="H1218" s="32">
        <v>2</v>
      </c>
      <c r="I1218" s="176">
        <v>1488.7</v>
      </c>
      <c r="J1218" s="176">
        <v>966.4</v>
      </c>
      <c r="K1218" s="176">
        <v>966.4</v>
      </c>
      <c r="L1218" s="32">
        <v>43</v>
      </c>
      <c r="M1218" s="176">
        <f t="shared" si="312"/>
        <v>563040</v>
      </c>
      <c r="N1218" s="176"/>
      <c r="O1218" s="176"/>
      <c r="P1218" s="176"/>
      <c r="Q1218" s="176">
        <f t="shared" si="313"/>
        <v>563040</v>
      </c>
      <c r="R1218" s="176">
        <v>563040</v>
      </c>
      <c r="S1218" s="32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317">
        <v>2025</v>
      </c>
      <c r="AH1218" s="158"/>
      <c r="AI1218" s="175"/>
      <c r="AJ1218" s="162"/>
      <c r="AK1218" s="15">
        <f t="shared" ca="1" si="307"/>
        <v>1153</v>
      </c>
      <c r="AL1218" s="15" t="s">
        <v>155</v>
      </c>
      <c r="AM1218" s="15" t="str">
        <f t="shared" ca="1" si="308"/>
        <v>1153.</v>
      </c>
      <c r="AN1218" s="179"/>
      <c r="AO1218" s="16"/>
      <c r="AP1218" s="16"/>
    </row>
    <row r="1219" spans="1:42" ht="22.5" hidden="1" customHeight="1" x14ac:dyDescent="0.25">
      <c r="A1219" s="83" t="str">
        <f t="shared" ca="1" si="311"/>
        <v>1154.</v>
      </c>
      <c r="B1219" s="26">
        <v>1879</v>
      </c>
      <c r="C1219" s="40" t="s">
        <v>1577</v>
      </c>
      <c r="D1219" s="26">
        <v>1962</v>
      </c>
      <c r="E1219" s="135" t="s">
        <v>2957</v>
      </c>
      <c r="F1219" s="83" t="s">
        <v>2959</v>
      </c>
      <c r="G1219" s="32">
        <v>3</v>
      </c>
      <c r="H1219" s="32">
        <v>2</v>
      </c>
      <c r="I1219" s="176">
        <v>1489.7</v>
      </c>
      <c r="J1219" s="176">
        <v>968.6</v>
      </c>
      <c r="K1219" s="176">
        <v>968.6</v>
      </c>
      <c r="L1219" s="32">
        <v>53</v>
      </c>
      <c r="M1219" s="178">
        <f t="shared" si="312"/>
        <v>1046757</v>
      </c>
      <c r="N1219" s="178"/>
      <c r="O1219" s="178"/>
      <c r="P1219" s="178"/>
      <c r="Q1219" s="176">
        <f t="shared" si="313"/>
        <v>1046757</v>
      </c>
      <c r="R1219" s="178">
        <f>483717+563040</f>
        <v>1046757</v>
      </c>
      <c r="S1219" s="26"/>
      <c r="T1219" s="178"/>
      <c r="U1219" s="178"/>
      <c r="V1219" s="178"/>
      <c r="W1219" s="178"/>
      <c r="X1219" s="178"/>
      <c r="Y1219" s="178"/>
      <c r="Z1219" s="178"/>
      <c r="AA1219" s="178"/>
      <c r="AB1219" s="178"/>
      <c r="AC1219" s="178"/>
      <c r="AD1219" s="178"/>
      <c r="AE1219" s="178"/>
      <c r="AF1219" s="178"/>
      <c r="AG1219" s="317">
        <v>2025</v>
      </c>
      <c r="AH1219" s="158"/>
      <c r="AI1219" s="175"/>
      <c r="AJ1219" s="162"/>
      <c r="AK1219" s="15">
        <f t="shared" ca="1" si="307"/>
        <v>1154</v>
      </c>
      <c r="AL1219" s="15" t="s">
        <v>155</v>
      </c>
      <c r="AM1219" s="15" t="str">
        <f t="shared" ca="1" si="308"/>
        <v>1154.</v>
      </c>
      <c r="AN1219" s="179"/>
      <c r="AO1219" s="16"/>
      <c r="AP1219" s="16"/>
    </row>
    <row r="1220" spans="1:42" ht="22.5" hidden="1" customHeight="1" x14ac:dyDescent="0.25">
      <c r="A1220" s="83" t="str">
        <f t="shared" ca="1" si="311"/>
        <v>1155.</v>
      </c>
      <c r="B1220" s="26">
        <v>1919</v>
      </c>
      <c r="C1220" s="39" t="s">
        <v>506</v>
      </c>
      <c r="D1220" s="26">
        <v>1970</v>
      </c>
      <c r="E1220" s="83" t="s">
        <v>2957</v>
      </c>
      <c r="F1220" s="83" t="s">
        <v>2959</v>
      </c>
      <c r="G1220" s="26">
        <v>2</v>
      </c>
      <c r="H1220" s="26">
        <v>2</v>
      </c>
      <c r="I1220" s="178">
        <v>749.9</v>
      </c>
      <c r="J1220" s="176">
        <v>702.6</v>
      </c>
      <c r="K1220" s="178">
        <v>702.6</v>
      </c>
      <c r="L1220" s="26">
        <v>37</v>
      </c>
      <c r="M1220" s="178">
        <f t="shared" si="312"/>
        <v>2089765</v>
      </c>
      <c r="N1220" s="178"/>
      <c r="O1220" s="178"/>
      <c r="P1220" s="178"/>
      <c r="Q1220" s="176">
        <f t="shared" si="313"/>
        <v>2089765</v>
      </c>
      <c r="R1220" s="178">
        <f>388206+1701559</f>
        <v>2089765</v>
      </c>
      <c r="S1220" s="26"/>
      <c r="T1220" s="178"/>
      <c r="U1220" s="178"/>
      <c r="V1220" s="178"/>
      <c r="W1220" s="178"/>
      <c r="X1220" s="178"/>
      <c r="Y1220" s="178"/>
      <c r="Z1220" s="178"/>
      <c r="AA1220" s="178"/>
      <c r="AB1220" s="178"/>
      <c r="AC1220" s="178"/>
      <c r="AD1220" s="178"/>
      <c r="AE1220" s="178"/>
      <c r="AF1220" s="176"/>
      <c r="AG1220" s="317">
        <v>2025</v>
      </c>
      <c r="AH1220" s="158"/>
      <c r="AI1220" s="175"/>
      <c r="AJ1220" s="162"/>
      <c r="AK1220" s="15">
        <f t="shared" ca="1" si="307"/>
        <v>1155</v>
      </c>
      <c r="AL1220" s="15" t="s">
        <v>155</v>
      </c>
      <c r="AM1220" s="15" t="str">
        <f t="shared" ca="1" si="308"/>
        <v>1155.</v>
      </c>
      <c r="AN1220" s="179"/>
      <c r="AO1220" s="16"/>
      <c r="AP1220" s="16"/>
    </row>
    <row r="1221" spans="1:42" ht="22.5" hidden="1" customHeight="1" x14ac:dyDescent="0.25">
      <c r="A1221" s="83" t="str">
        <f t="shared" ca="1" si="311"/>
        <v>1156.</v>
      </c>
      <c r="B1221" s="26">
        <v>1920</v>
      </c>
      <c r="C1221" s="40" t="s">
        <v>454</v>
      </c>
      <c r="D1221" s="26">
        <v>1972</v>
      </c>
      <c r="E1221" s="83" t="s">
        <v>2957</v>
      </c>
      <c r="F1221" s="83" t="s">
        <v>2959</v>
      </c>
      <c r="G1221" s="26">
        <v>2</v>
      </c>
      <c r="H1221" s="26">
        <v>2</v>
      </c>
      <c r="I1221" s="178">
        <v>743.7</v>
      </c>
      <c r="J1221" s="176">
        <v>696.8</v>
      </c>
      <c r="K1221" s="178">
        <v>696.8</v>
      </c>
      <c r="L1221" s="26">
        <v>38</v>
      </c>
      <c r="M1221" s="178">
        <f t="shared" si="312"/>
        <v>516120</v>
      </c>
      <c r="N1221" s="178"/>
      <c r="O1221" s="178"/>
      <c r="P1221" s="178"/>
      <c r="Q1221" s="176">
        <f t="shared" si="313"/>
        <v>516120</v>
      </c>
      <c r="R1221" s="178">
        <v>516120</v>
      </c>
      <c r="S1221" s="26"/>
      <c r="T1221" s="178"/>
      <c r="U1221" s="178"/>
      <c r="V1221" s="178"/>
      <c r="W1221" s="178"/>
      <c r="X1221" s="178"/>
      <c r="Y1221" s="178"/>
      <c r="Z1221" s="178"/>
      <c r="AA1221" s="178"/>
      <c r="AB1221" s="178"/>
      <c r="AC1221" s="178"/>
      <c r="AD1221" s="178"/>
      <c r="AE1221" s="178"/>
      <c r="AF1221" s="178"/>
      <c r="AG1221" s="317">
        <v>2025</v>
      </c>
      <c r="AH1221" s="158"/>
      <c r="AI1221" s="175"/>
      <c r="AJ1221" s="162"/>
      <c r="AK1221" s="15">
        <f t="shared" ca="1" si="307"/>
        <v>1156</v>
      </c>
      <c r="AL1221" s="15" t="s">
        <v>155</v>
      </c>
      <c r="AM1221" s="15" t="str">
        <f t="shared" ca="1" si="308"/>
        <v>1156.</v>
      </c>
      <c r="AN1221" s="179"/>
      <c r="AO1221" s="15"/>
      <c r="AP1221" s="16"/>
    </row>
    <row r="1222" spans="1:42" ht="22.5" hidden="1" customHeight="1" x14ac:dyDescent="0.25">
      <c r="A1222" s="83" t="str">
        <f t="shared" ca="1" si="311"/>
        <v>1157.</v>
      </c>
      <c r="B1222" s="26">
        <v>1939</v>
      </c>
      <c r="C1222" s="39" t="s">
        <v>391</v>
      </c>
      <c r="D1222" s="26">
        <v>1967</v>
      </c>
      <c r="E1222" s="83" t="s">
        <v>2957</v>
      </c>
      <c r="F1222" s="83" t="s">
        <v>2959</v>
      </c>
      <c r="G1222" s="26">
        <v>2</v>
      </c>
      <c r="H1222" s="26">
        <v>2</v>
      </c>
      <c r="I1222" s="178">
        <v>663.6</v>
      </c>
      <c r="J1222" s="176">
        <v>616.79999999999995</v>
      </c>
      <c r="K1222" s="178">
        <v>616.79999999999995</v>
      </c>
      <c r="L1222" s="26">
        <v>27</v>
      </c>
      <c r="M1222" s="178">
        <f t="shared" si="312"/>
        <v>807024</v>
      </c>
      <c r="N1222" s="178"/>
      <c r="O1222" s="178"/>
      <c r="P1222" s="178"/>
      <c r="Q1222" s="176">
        <f t="shared" si="313"/>
        <v>807024</v>
      </c>
      <c r="R1222" s="178">
        <v>807024</v>
      </c>
      <c r="S1222" s="26"/>
      <c r="T1222" s="178"/>
      <c r="U1222" s="178"/>
      <c r="V1222" s="178"/>
      <c r="W1222" s="178"/>
      <c r="X1222" s="178"/>
      <c r="Y1222" s="178"/>
      <c r="Z1222" s="178"/>
      <c r="AA1222" s="178"/>
      <c r="AB1222" s="178"/>
      <c r="AC1222" s="178"/>
      <c r="AD1222" s="178"/>
      <c r="AE1222" s="178"/>
      <c r="AF1222" s="176"/>
      <c r="AG1222" s="317">
        <v>2025</v>
      </c>
      <c r="AH1222" s="158"/>
      <c r="AI1222" s="175"/>
      <c r="AJ1222" s="162"/>
      <c r="AK1222" s="15">
        <f t="shared" ca="1" si="307"/>
        <v>1157</v>
      </c>
      <c r="AL1222" s="15" t="s">
        <v>155</v>
      </c>
      <c r="AM1222" s="15" t="str">
        <f t="shared" ca="1" si="308"/>
        <v>1157.</v>
      </c>
      <c r="AN1222" s="179"/>
      <c r="AO1222" s="16"/>
      <c r="AP1222" s="16"/>
    </row>
    <row r="1223" spans="1:42" ht="22.5" hidden="1" customHeight="1" x14ac:dyDescent="0.25">
      <c r="A1223" s="83" t="str">
        <f t="shared" ca="1" si="311"/>
        <v>1158.</v>
      </c>
      <c r="B1223" s="26">
        <v>1941</v>
      </c>
      <c r="C1223" s="39" t="s">
        <v>393</v>
      </c>
      <c r="D1223" s="26">
        <v>1968</v>
      </c>
      <c r="E1223" s="83" t="s">
        <v>2957</v>
      </c>
      <c r="F1223" s="83" t="s">
        <v>2959</v>
      </c>
      <c r="G1223" s="26">
        <v>2</v>
      </c>
      <c r="H1223" s="26">
        <v>2</v>
      </c>
      <c r="I1223" s="178">
        <v>661.8</v>
      </c>
      <c r="J1223" s="176">
        <v>615.20000000000005</v>
      </c>
      <c r="K1223" s="178">
        <v>615.20000000000005</v>
      </c>
      <c r="L1223" s="26">
        <v>42</v>
      </c>
      <c r="M1223" s="178">
        <f t="shared" si="312"/>
        <v>807024</v>
      </c>
      <c r="N1223" s="178"/>
      <c r="O1223" s="178"/>
      <c r="P1223" s="178"/>
      <c r="Q1223" s="176">
        <f t="shared" si="313"/>
        <v>807024</v>
      </c>
      <c r="R1223" s="178">
        <v>807024</v>
      </c>
      <c r="S1223" s="26"/>
      <c r="T1223" s="178"/>
      <c r="U1223" s="178"/>
      <c r="V1223" s="178"/>
      <c r="W1223" s="178"/>
      <c r="X1223" s="178"/>
      <c r="Y1223" s="178"/>
      <c r="Z1223" s="178"/>
      <c r="AA1223" s="178"/>
      <c r="AB1223" s="178"/>
      <c r="AC1223" s="178"/>
      <c r="AD1223" s="178"/>
      <c r="AE1223" s="178"/>
      <c r="AF1223" s="176"/>
      <c r="AG1223" s="317">
        <v>2025</v>
      </c>
      <c r="AH1223" s="158"/>
      <c r="AI1223" s="175"/>
      <c r="AJ1223" s="162"/>
      <c r="AK1223" s="15">
        <f t="shared" ca="1" si="307"/>
        <v>1158</v>
      </c>
      <c r="AL1223" s="15" t="s">
        <v>155</v>
      </c>
      <c r="AM1223" s="15" t="str">
        <f t="shared" ca="1" si="308"/>
        <v>1158.</v>
      </c>
      <c r="AN1223" s="179"/>
      <c r="AO1223" s="16"/>
      <c r="AP1223" s="16"/>
    </row>
    <row r="1224" spans="1:42" ht="22.5" hidden="1" customHeight="1" x14ac:dyDescent="0.25">
      <c r="A1224" s="83" t="str">
        <f t="shared" ca="1" si="311"/>
        <v>1159.</v>
      </c>
      <c r="B1224" s="26">
        <v>1964</v>
      </c>
      <c r="C1224" s="42" t="s">
        <v>398</v>
      </c>
      <c r="D1224" s="26">
        <v>1976</v>
      </c>
      <c r="E1224" s="135" t="s">
        <v>2957</v>
      </c>
      <c r="F1224" s="135" t="s">
        <v>2958</v>
      </c>
      <c r="G1224" s="32">
        <v>5</v>
      </c>
      <c r="H1224" s="32">
        <v>4</v>
      </c>
      <c r="I1224" s="176">
        <v>3331.6</v>
      </c>
      <c r="J1224" s="176">
        <v>3331.6</v>
      </c>
      <c r="K1224" s="176">
        <v>3282.1</v>
      </c>
      <c r="L1224" s="32">
        <v>161</v>
      </c>
      <c r="M1224" s="176">
        <f t="shared" si="312"/>
        <v>881166</v>
      </c>
      <c r="N1224" s="176"/>
      <c r="O1224" s="176"/>
      <c r="P1224" s="176"/>
      <c r="Q1224" s="176">
        <f t="shared" si="313"/>
        <v>881166</v>
      </c>
      <c r="R1224" s="176">
        <v>881166</v>
      </c>
      <c r="S1224" s="32"/>
      <c r="T1224" s="176"/>
      <c r="U1224" s="178"/>
      <c r="V1224" s="178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317">
        <v>2025</v>
      </c>
      <c r="AH1224" s="158"/>
      <c r="AI1224" s="175"/>
      <c r="AJ1224" s="162"/>
      <c r="AK1224" s="15">
        <f t="shared" ca="1" si="307"/>
        <v>1159</v>
      </c>
      <c r="AL1224" s="15" t="s">
        <v>155</v>
      </c>
      <c r="AM1224" s="15" t="str">
        <f t="shared" ca="1" si="308"/>
        <v>1159.</v>
      </c>
      <c r="AN1224" s="179"/>
      <c r="AO1224" s="16"/>
      <c r="AP1224" s="16"/>
    </row>
    <row r="1225" spans="1:42" ht="22.5" hidden="1" customHeight="1" x14ac:dyDescent="0.25">
      <c r="A1225" s="83" t="str">
        <f t="shared" ca="1" si="311"/>
        <v>1160.</v>
      </c>
      <c r="B1225" s="26">
        <v>1982</v>
      </c>
      <c r="C1225" s="42" t="s">
        <v>401</v>
      </c>
      <c r="D1225" s="26">
        <v>1963</v>
      </c>
      <c r="E1225" s="135" t="s">
        <v>2957</v>
      </c>
      <c r="F1225" s="83" t="s">
        <v>2959</v>
      </c>
      <c r="G1225" s="32">
        <v>2</v>
      </c>
      <c r="H1225" s="32">
        <v>1</v>
      </c>
      <c r="I1225" s="176">
        <v>407.1</v>
      </c>
      <c r="J1225" s="176">
        <v>355.7</v>
      </c>
      <c r="K1225" s="176">
        <v>355.7</v>
      </c>
      <c r="L1225" s="32">
        <v>13</v>
      </c>
      <c r="M1225" s="176">
        <f t="shared" si="312"/>
        <v>713749.7</v>
      </c>
      <c r="N1225" s="176"/>
      <c r="O1225" s="176"/>
      <c r="P1225" s="176"/>
      <c r="Q1225" s="176">
        <f t="shared" si="313"/>
        <v>713749.7</v>
      </c>
      <c r="R1225" s="176">
        <v>582309</v>
      </c>
      <c r="S1225" s="32"/>
      <c r="T1225" s="176"/>
      <c r="U1225" s="176"/>
      <c r="V1225" s="176"/>
      <c r="W1225" s="176"/>
      <c r="X1225" s="176"/>
      <c r="Y1225" s="176"/>
      <c r="Z1225" s="176"/>
      <c r="AA1225" s="176">
        <v>49.1</v>
      </c>
      <c r="AB1225" s="176">
        <f>AA1225*2677</f>
        <v>131440.70000000001</v>
      </c>
      <c r="AC1225" s="176"/>
      <c r="AD1225" s="176"/>
      <c r="AE1225" s="176"/>
      <c r="AF1225" s="176"/>
      <c r="AG1225" s="317">
        <v>2025</v>
      </c>
      <c r="AH1225" s="158"/>
      <c r="AI1225" s="175"/>
      <c r="AJ1225" s="162"/>
      <c r="AK1225" s="15">
        <f t="shared" ca="1" si="307"/>
        <v>1160</v>
      </c>
      <c r="AL1225" s="15" t="s">
        <v>155</v>
      </c>
      <c r="AM1225" s="15" t="str">
        <f t="shared" ca="1" si="308"/>
        <v>1160.</v>
      </c>
      <c r="AN1225" s="179"/>
      <c r="AO1225" s="16"/>
      <c r="AP1225" s="16"/>
    </row>
    <row r="1226" spans="1:42" ht="22.5" hidden="1" customHeight="1" x14ac:dyDescent="0.25">
      <c r="A1226" s="83" t="str">
        <f t="shared" ca="1" si="311"/>
        <v>1161.</v>
      </c>
      <c r="B1226" s="26">
        <v>1985</v>
      </c>
      <c r="C1226" s="39" t="s">
        <v>508</v>
      </c>
      <c r="D1226" s="26">
        <v>1963</v>
      </c>
      <c r="E1226" s="83" t="s">
        <v>2957</v>
      </c>
      <c r="F1226" s="83" t="s">
        <v>2959</v>
      </c>
      <c r="G1226" s="26">
        <v>4</v>
      </c>
      <c r="H1226" s="26">
        <v>2</v>
      </c>
      <c r="I1226" s="178">
        <v>1260</v>
      </c>
      <c r="J1226" s="176">
        <v>859.4</v>
      </c>
      <c r="K1226" s="178">
        <v>859.4</v>
      </c>
      <c r="L1226" s="26">
        <v>70</v>
      </c>
      <c r="M1226" s="178">
        <f t="shared" si="312"/>
        <v>1102620</v>
      </c>
      <c r="N1226" s="178"/>
      <c r="O1226" s="178"/>
      <c r="P1226" s="178"/>
      <c r="Q1226" s="176">
        <f t="shared" si="313"/>
        <v>1102620</v>
      </c>
      <c r="R1226" s="178">
        <v>1102620</v>
      </c>
      <c r="S1226" s="26"/>
      <c r="T1226" s="178"/>
      <c r="U1226" s="178"/>
      <c r="V1226" s="178"/>
      <c r="W1226" s="178"/>
      <c r="X1226" s="178"/>
      <c r="Y1226" s="178"/>
      <c r="Z1226" s="178"/>
      <c r="AA1226" s="178"/>
      <c r="AB1226" s="178"/>
      <c r="AC1226" s="178"/>
      <c r="AD1226" s="178"/>
      <c r="AE1226" s="176"/>
      <c r="AF1226" s="176"/>
      <c r="AG1226" s="317">
        <v>2025</v>
      </c>
      <c r="AH1226" s="158"/>
      <c r="AI1226" s="175"/>
      <c r="AJ1226" s="162"/>
      <c r="AK1226" s="15">
        <f t="shared" ca="1" si="307"/>
        <v>1161</v>
      </c>
      <c r="AL1226" s="15" t="s">
        <v>155</v>
      </c>
      <c r="AM1226" s="15" t="str">
        <f t="shared" ca="1" si="308"/>
        <v>1161.</v>
      </c>
      <c r="AN1226" s="179"/>
      <c r="AO1226" s="16"/>
      <c r="AP1226" s="16"/>
    </row>
    <row r="1227" spans="1:42" ht="22.5" hidden="1" customHeight="1" x14ac:dyDescent="0.25">
      <c r="A1227" s="83" t="str">
        <f t="shared" ca="1" si="311"/>
        <v>1162.</v>
      </c>
      <c r="B1227" s="26">
        <v>1995</v>
      </c>
      <c r="C1227" s="39" t="s">
        <v>509</v>
      </c>
      <c r="D1227" s="26">
        <v>1971</v>
      </c>
      <c r="E1227" s="83" t="s">
        <v>2957</v>
      </c>
      <c r="F1227" s="83" t="s">
        <v>2959</v>
      </c>
      <c r="G1227" s="26">
        <v>2</v>
      </c>
      <c r="H1227" s="26">
        <v>2</v>
      </c>
      <c r="I1227" s="178">
        <v>557.6</v>
      </c>
      <c r="J1227" s="176">
        <v>505.4</v>
      </c>
      <c r="K1227" s="178">
        <v>505.4</v>
      </c>
      <c r="L1227" s="26">
        <v>28</v>
      </c>
      <c r="M1227" s="178">
        <f t="shared" si="312"/>
        <v>1368557</v>
      </c>
      <c r="N1227" s="178"/>
      <c r="O1227" s="178"/>
      <c r="P1227" s="178"/>
      <c r="Q1227" s="176">
        <f t="shared" si="313"/>
        <v>1368557</v>
      </c>
      <c r="R1227" s="178">
        <v>1368557</v>
      </c>
      <c r="S1227" s="26"/>
      <c r="T1227" s="178"/>
      <c r="U1227" s="178"/>
      <c r="V1227" s="178"/>
      <c r="W1227" s="178"/>
      <c r="X1227" s="178"/>
      <c r="Y1227" s="178"/>
      <c r="Z1227" s="178"/>
      <c r="AA1227" s="178"/>
      <c r="AB1227" s="178"/>
      <c r="AC1227" s="178"/>
      <c r="AD1227" s="178"/>
      <c r="AE1227" s="178"/>
      <c r="AF1227" s="176"/>
      <c r="AG1227" s="317">
        <v>2025</v>
      </c>
      <c r="AH1227" s="158"/>
      <c r="AI1227" s="175"/>
      <c r="AJ1227" s="162"/>
      <c r="AK1227" s="15">
        <f t="shared" ca="1" si="307"/>
        <v>1162</v>
      </c>
      <c r="AL1227" s="15" t="s">
        <v>155</v>
      </c>
      <c r="AM1227" s="15" t="str">
        <f t="shared" ca="1" si="308"/>
        <v>1162.</v>
      </c>
      <c r="AN1227" s="179"/>
      <c r="AO1227" s="16"/>
      <c r="AP1227" s="16"/>
    </row>
    <row r="1228" spans="1:42" ht="22.5" hidden="1" customHeight="1" x14ac:dyDescent="0.25">
      <c r="A1228" s="83" t="str">
        <f t="shared" ca="1" si="311"/>
        <v>1163.</v>
      </c>
      <c r="B1228" s="26">
        <v>2024</v>
      </c>
      <c r="C1228" s="40" t="s">
        <v>1616</v>
      </c>
      <c r="D1228" s="26">
        <v>1971</v>
      </c>
      <c r="E1228" s="83" t="s">
        <v>2957</v>
      </c>
      <c r="F1228" s="83" t="s">
        <v>2958</v>
      </c>
      <c r="G1228" s="26">
        <v>2</v>
      </c>
      <c r="H1228" s="26">
        <v>2</v>
      </c>
      <c r="I1228" s="178">
        <v>502.5</v>
      </c>
      <c r="J1228" s="178">
        <v>289.7</v>
      </c>
      <c r="K1228" s="178">
        <v>289.7</v>
      </c>
      <c r="L1228" s="26">
        <v>27</v>
      </c>
      <c r="M1228" s="178">
        <f t="shared" si="312"/>
        <v>605061.80000000005</v>
      </c>
      <c r="N1228" s="178"/>
      <c r="O1228" s="178"/>
      <c r="P1228" s="178"/>
      <c r="Q1228" s="176">
        <f t="shared" si="313"/>
        <v>605061.80000000005</v>
      </c>
      <c r="R1228" s="178"/>
      <c r="S1228" s="26"/>
      <c r="T1228" s="178"/>
      <c r="U1228" s="178"/>
      <c r="V1228" s="178"/>
      <c r="W1228" s="178"/>
      <c r="X1228" s="178"/>
      <c r="Y1228" s="178">
        <v>425.8</v>
      </c>
      <c r="Z1228" s="178">
        <f>Y1228*1421</f>
        <v>605061.80000000005</v>
      </c>
      <c r="AA1228" s="178"/>
      <c r="AB1228" s="178"/>
      <c r="AC1228" s="178"/>
      <c r="AD1228" s="178"/>
      <c r="AE1228" s="178"/>
      <c r="AF1228" s="178"/>
      <c r="AG1228" s="317">
        <v>2025</v>
      </c>
      <c r="AH1228" s="158"/>
      <c r="AI1228" s="175"/>
      <c r="AJ1228" s="162"/>
      <c r="AK1228" s="15">
        <f t="shared" ca="1" si="307"/>
        <v>1163</v>
      </c>
      <c r="AL1228" s="15" t="s">
        <v>155</v>
      </c>
      <c r="AM1228" s="15" t="str">
        <f t="shared" ca="1" si="308"/>
        <v>1163.</v>
      </c>
      <c r="AN1228" s="179"/>
      <c r="AO1228" s="16"/>
      <c r="AP1228" s="16"/>
    </row>
    <row r="1229" spans="1:42" ht="22.5" hidden="1" customHeight="1" x14ac:dyDescent="0.25">
      <c r="A1229" s="83" t="str">
        <f t="shared" ca="1" si="311"/>
        <v>1164.</v>
      </c>
      <c r="B1229" s="26">
        <v>2025</v>
      </c>
      <c r="C1229" s="40" t="s">
        <v>1617</v>
      </c>
      <c r="D1229" s="26">
        <v>1971</v>
      </c>
      <c r="E1229" s="83" t="s">
        <v>2957</v>
      </c>
      <c r="F1229" s="83" t="s">
        <v>2959</v>
      </c>
      <c r="G1229" s="26">
        <v>2</v>
      </c>
      <c r="H1229" s="26">
        <v>2</v>
      </c>
      <c r="I1229" s="178">
        <v>500.4</v>
      </c>
      <c r="J1229" s="178">
        <v>286.60000000000002</v>
      </c>
      <c r="K1229" s="178">
        <v>286.60000000000002</v>
      </c>
      <c r="L1229" s="26">
        <v>40</v>
      </c>
      <c r="M1229" s="178">
        <f t="shared" si="312"/>
        <v>700553</v>
      </c>
      <c r="N1229" s="178"/>
      <c r="O1229" s="178"/>
      <c r="P1229" s="178"/>
      <c r="Q1229" s="176">
        <f t="shared" si="313"/>
        <v>700553</v>
      </c>
      <c r="R1229" s="178"/>
      <c r="S1229" s="26"/>
      <c r="T1229" s="178"/>
      <c r="U1229" s="178"/>
      <c r="V1229" s="178"/>
      <c r="W1229" s="178"/>
      <c r="X1229" s="178"/>
      <c r="Y1229" s="178">
        <v>493</v>
      </c>
      <c r="Z1229" s="178">
        <f>Y1229*1421</f>
        <v>700553</v>
      </c>
      <c r="AA1229" s="178"/>
      <c r="AB1229" s="178"/>
      <c r="AC1229" s="178"/>
      <c r="AD1229" s="178"/>
      <c r="AE1229" s="178"/>
      <c r="AF1229" s="178"/>
      <c r="AG1229" s="317">
        <v>2025</v>
      </c>
      <c r="AH1229" s="158"/>
      <c r="AI1229" s="175"/>
      <c r="AJ1229" s="162"/>
      <c r="AK1229" s="15">
        <f t="shared" ca="1" si="307"/>
        <v>1164</v>
      </c>
      <c r="AL1229" s="15" t="s">
        <v>155</v>
      </c>
      <c r="AM1229" s="15" t="str">
        <f t="shared" ca="1" si="308"/>
        <v>1164.</v>
      </c>
      <c r="AN1229" s="179"/>
      <c r="AO1229" s="16"/>
      <c r="AP1229" s="16"/>
    </row>
    <row r="1230" spans="1:42" ht="22.5" hidden="1" customHeight="1" x14ac:dyDescent="0.25">
      <c r="A1230" s="83" t="str">
        <f t="shared" ca="1" si="311"/>
        <v>1165.</v>
      </c>
      <c r="B1230" s="26">
        <v>2032</v>
      </c>
      <c r="C1230" s="40" t="s">
        <v>1621</v>
      </c>
      <c r="D1230" s="26">
        <v>1964</v>
      </c>
      <c r="E1230" s="135" t="s">
        <v>2957</v>
      </c>
      <c r="F1230" s="83" t="s">
        <v>2959</v>
      </c>
      <c r="G1230" s="32">
        <v>2</v>
      </c>
      <c r="H1230" s="32">
        <v>1</v>
      </c>
      <c r="I1230" s="176">
        <v>320.8</v>
      </c>
      <c r="J1230" s="176">
        <v>218.5</v>
      </c>
      <c r="K1230" s="176">
        <v>218.5</v>
      </c>
      <c r="L1230" s="32">
        <v>23</v>
      </c>
      <c r="M1230" s="178">
        <f t="shared" si="312"/>
        <v>4382016</v>
      </c>
      <c r="N1230" s="178"/>
      <c r="O1230" s="178"/>
      <c r="P1230" s="178"/>
      <c r="Q1230" s="176">
        <f t="shared" si="313"/>
        <v>4382016</v>
      </c>
      <c r="R1230" s="178"/>
      <c r="S1230" s="26"/>
      <c r="T1230" s="178"/>
      <c r="U1230" s="178"/>
      <c r="V1230" s="178"/>
      <c r="W1230" s="178"/>
      <c r="X1230" s="178"/>
      <c r="Y1230" s="178">
        <v>1392</v>
      </c>
      <c r="Z1230" s="178">
        <f>Y1230*3148</f>
        <v>4382016</v>
      </c>
      <c r="AA1230" s="178"/>
      <c r="AB1230" s="178"/>
      <c r="AC1230" s="178"/>
      <c r="AD1230" s="178"/>
      <c r="AE1230" s="178"/>
      <c r="AF1230" s="178"/>
      <c r="AG1230" s="317">
        <v>2025</v>
      </c>
      <c r="AH1230" s="158"/>
      <c r="AI1230" s="175"/>
      <c r="AJ1230" s="162"/>
      <c r="AK1230" s="15">
        <f t="shared" ca="1" si="307"/>
        <v>1165</v>
      </c>
      <c r="AL1230" s="15" t="s">
        <v>155</v>
      </c>
      <c r="AM1230" s="15" t="str">
        <f t="shared" ca="1" si="308"/>
        <v>1165.</v>
      </c>
      <c r="AN1230" s="179"/>
      <c r="AO1230" s="16"/>
      <c r="AP1230" s="16"/>
    </row>
    <row r="1231" spans="1:42" ht="22.5" hidden="1" customHeight="1" x14ac:dyDescent="0.25">
      <c r="A1231" s="83" t="str">
        <f t="shared" ca="1" si="311"/>
        <v>1166.</v>
      </c>
      <c r="B1231" s="26">
        <v>2045</v>
      </c>
      <c r="C1231" s="40" t="s">
        <v>1624</v>
      </c>
      <c r="D1231" s="26">
        <v>1975</v>
      </c>
      <c r="E1231" s="135" t="s">
        <v>2957</v>
      </c>
      <c r="F1231" s="83" t="s">
        <v>2959</v>
      </c>
      <c r="G1231" s="32">
        <v>2</v>
      </c>
      <c r="H1231" s="32">
        <v>2</v>
      </c>
      <c r="I1231" s="176">
        <v>754</v>
      </c>
      <c r="J1231" s="176">
        <v>499.2</v>
      </c>
      <c r="K1231" s="176">
        <v>444</v>
      </c>
      <c r="L1231" s="32">
        <v>24</v>
      </c>
      <c r="M1231" s="178">
        <f t="shared" si="312"/>
        <v>165974</v>
      </c>
      <c r="N1231" s="178"/>
      <c r="O1231" s="178"/>
      <c r="P1231" s="178"/>
      <c r="Q1231" s="176">
        <f t="shared" si="313"/>
        <v>165974</v>
      </c>
      <c r="R1231" s="178"/>
      <c r="S1231" s="26"/>
      <c r="T1231" s="178"/>
      <c r="U1231" s="178"/>
      <c r="V1231" s="178"/>
      <c r="W1231" s="178"/>
      <c r="X1231" s="178"/>
      <c r="Y1231" s="178"/>
      <c r="Z1231" s="178"/>
      <c r="AA1231" s="178">
        <v>62</v>
      </c>
      <c r="AB1231" s="178">
        <f>AA1231*2677</f>
        <v>165974</v>
      </c>
      <c r="AC1231" s="178"/>
      <c r="AD1231" s="178"/>
      <c r="AE1231" s="178"/>
      <c r="AF1231" s="178"/>
      <c r="AG1231" s="317">
        <v>2025</v>
      </c>
      <c r="AH1231" s="158"/>
      <c r="AI1231" s="175"/>
      <c r="AJ1231" s="162"/>
      <c r="AK1231" s="15">
        <f t="shared" ca="1" si="307"/>
        <v>1166</v>
      </c>
      <c r="AL1231" s="15" t="s">
        <v>155</v>
      </c>
      <c r="AM1231" s="15" t="str">
        <f t="shared" ca="1" si="308"/>
        <v>1166.</v>
      </c>
      <c r="AN1231" s="179"/>
      <c r="AO1231" s="16"/>
      <c r="AP1231" s="16"/>
    </row>
    <row r="1232" spans="1:42" ht="22.5" hidden="1" customHeight="1" x14ac:dyDescent="0.25">
      <c r="A1232" s="83" t="str">
        <f t="shared" ca="1" si="311"/>
        <v>1167.</v>
      </c>
      <c r="B1232" s="26">
        <v>2060</v>
      </c>
      <c r="C1232" s="40" t="s">
        <v>1629</v>
      </c>
      <c r="D1232" s="26">
        <v>1970</v>
      </c>
      <c r="E1232" s="135" t="s">
        <v>2957</v>
      </c>
      <c r="F1232" s="83" t="s">
        <v>2959</v>
      </c>
      <c r="G1232" s="32">
        <v>2</v>
      </c>
      <c r="H1232" s="32">
        <v>2</v>
      </c>
      <c r="I1232" s="176">
        <v>568.5</v>
      </c>
      <c r="J1232" s="176">
        <v>522</v>
      </c>
      <c r="K1232" s="176">
        <v>522</v>
      </c>
      <c r="L1232" s="32">
        <v>24</v>
      </c>
      <c r="M1232" s="176">
        <f t="shared" si="312"/>
        <v>1987027</v>
      </c>
      <c r="N1232" s="176"/>
      <c r="O1232" s="176"/>
      <c r="P1232" s="176"/>
      <c r="Q1232" s="176">
        <f t="shared" si="313"/>
        <v>1987027</v>
      </c>
      <c r="R1232" s="176">
        <f>1555363+431664</f>
        <v>1987027</v>
      </c>
      <c r="S1232" s="32"/>
      <c r="T1232" s="176"/>
      <c r="U1232" s="178"/>
      <c r="V1232" s="178"/>
      <c r="W1232" s="176"/>
      <c r="X1232" s="176"/>
      <c r="Y1232" s="176"/>
      <c r="Z1232" s="176"/>
      <c r="AA1232" s="176"/>
      <c r="AB1232" s="176"/>
      <c r="AC1232" s="316"/>
      <c r="AD1232" s="316"/>
      <c r="AE1232" s="176"/>
      <c r="AF1232" s="176"/>
      <c r="AG1232" s="317">
        <v>2025</v>
      </c>
      <c r="AH1232" s="158"/>
      <c r="AI1232" s="175"/>
      <c r="AJ1232" s="162"/>
      <c r="AK1232" s="15">
        <f t="shared" ca="1" si="307"/>
        <v>1167</v>
      </c>
      <c r="AL1232" s="15" t="s">
        <v>155</v>
      </c>
      <c r="AM1232" s="15" t="str">
        <f t="shared" ca="1" si="308"/>
        <v>1167.</v>
      </c>
      <c r="AN1232" s="179"/>
      <c r="AO1232" s="16"/>
      <c r="AP1232" s="16"/>
    </row>
    <row r="1233" spans="1:42" ht="22.5" hidden="1" customHeight="1" x14ac:dyDescent="0.25">
      <c r="A1233" s="83" t="str">
        <f t="shared" ca="1" si="311"/>
        <v>1168.</v>
      </c>
      <c r="B1233" s="26">
        <v>2065</v>
      </c>
      <c r="C1233" s="39" t="s">
        <v>517</v>
      </c>
      <c r="D1233" s="26">
        <v>1973</v>
      </c>
      <c r="E1233" s="83" t="s">
        <v>2957</v>
      </c>
      <c r="F1233" s="83" t="s">
        <v>2959</v>
      </c>
      <c r="G1233" s="26">
        <v>2</v>
      </c>
      <c r="H1233" s="26">
        <v>2</v>
      </c>
      <c r="I1233" s="178">
        <v>570.29999999999995</v>
      </c>
      <c r="J1233" s="176">
        <v>526.29999999999995</v>
      </c>
      <c r="K1233" s="178">
        <v>526.29999999999995</v>
      </c>
      <c r="L1233" s="26">
        <v>22</v>
      </c>
      <c r="M1233" s="178">
        <f t="shared" si="312"/>
        <v>228640</v>
      </c>
      <c r="N1233" s="178"/>
      <c r="O1233" s="178"/>
      <c r="P1233" s="178"/>
      <c r="Q1233" s="176">
        <f t="shared" si="313"/>
        <v>228640</v>
      </c>
      <c r="R1233" s="178">
        <v>228640</v>
      </c>
      <c r="S1233" s="26"/>
      <c r="T1233" s="178"/>
      <c r="U1233" s="178"/>
      <c r="V1233" s="178"/>
      <c r="W1233" s="178"/>
      <c r="X1233" s="178"/>
      <c r="Y1233" s="178"/>
      <c r="Z1233" s="178"/>
      <c r="AA1233" s="178"/>
      <c r="AB1233" s="178"/>
      <c r="AC1233" s="178"/>
      <c r="AD1233" s="178"/>
      <c r="AE1233" s="178"/>
      <c r="AF1233" s="176"/>
      <c r="AG1233" s="317">
        <v>2025</v>
      </c>
      <c r="AH1233" s="158"/>
      <c r="AI1233" s="175"/>
      <c r="AJ1233" s="162"/>
      <c r="AK1233" s="15">
        <f t="shared" ca="1" si="307"/>
        <v>1168</v>
      </c>
      <c r="AL1233" s="15" t="s">
        <v>155</v>
      </c>
      <c r="AM1233" s="15" t="str">
        <f t="shared" ca="1" si="308"/>
        <v>1168.</v>
      </c>
      <c r="AN1233" s="179"/>
      <c r="AO1233" s="16"/>
      <c r="AP1233" s="16"/>
    </row>
    <row r="1234" spans="1:42" ht="22.5" hidden="1" customHeight="1" x14ac:dyDescent="0.25">
      <c r="A1234" s="83" t="str">
        <f t="shared" ca="1" si="311"/>
        <v>1169.</v>
      </c>
      <c r="B1234" s="26">
        <v>2096</v>
      </c>
      <c r="C1234" s="40" t="s">
        <v>490</v>
      </c>
      <c r="D1234" s="26">
        <v>1976</v>
      </c>
      <c r="E1234" s="83" t="s">
        <v>2957</v>
      </c>
      <c r="F1234" s="83" t="s">
        <v>2958</v>
      </c>
      <c r="G1234" s="26">
        <v>5</v>
      </c>
      <c r="H1234" s="26">
        <v>4</v>
      </c>
      <c r="I1234" s="178">
        <v>3642.6</v>
      </c>
      <c r="J1234" s="176">
        <v>3366</v>
      </c>
      <c r="K1234" s="178">
        <v>3366</v>
      </c>
      <c r="L1234" s="26">
        <v>188</v>
      </c>
      <c r="M1234" s="178">
        <f t="shared" si="312"/>
        <v>862680</v>
      </c>
      <c r="N1234" s="178"/>
      <c r="O1234" s="178"/>
      <c r="P1234" s="178"/>
      <c r="Q1234" s="176">
        <f t="shared" si="313"/>
        <v>862680</v>
      </c>
      <c r="R1234" s="178">
        <v>862680</v>
      </c>
      <c r="S1234" s="26"/>
      <c r="T1234" s="178"/>
      <c r="U1234" s="178"/>
      <c r="V1234" s="178"/>
      <c r="W1234" s="178"/>
      <c r="X1234" s="178"/>
      <c r="Y1234" s="178"/>
      <c r="Z1234" s="178"/>
      <c r="AA1234" s="178"/>
      <c r="AB1234" s="178"/>
      <c r="AC1234" s="178"/>
      <c r="AD1234" s="178"/>
      <c r="AE1234" s="178"/>
      <c r="AF1234" s="178"/>
      <c r="AG1234" s="317">
        <v>2025</v>
      </c>
      <c r="AH1234" s="158"/>
      <c r="AI1234" s="175"/>
      <c r="AJ1234" s="162"/>
      <c r="AK1234" s="15">
        <f t="shared" ca="1" si="307"/>
        <v>1169</v>
      </c>
      <c r="AL1234" s="15" t="s">
        <v>155</v>
      </c>
      <c r="AM1234" s="15" t="str">
        <f t="shared" ca="1" si="308"/>
        <v>1169.</v>
      </c>
      <c r="AN1234" s="179"/>
      <c r="AO1234" s="15"/>
      <c r="AP1234" s="16"/>
    </row>
    <row r="1235" spans="1:42" ht="22.5" hidden="1" customHeight="1" x14ac:dyDescent="0.25">
      <c r="A1235" s="83" t="str">
        <f t="shared" ca="1" si="311"/>
        <v>1170.</v>
      </c>
      <c r="B1235" s="26">
        <v>2122</v>
      </c>
      <c r="C1235" s="39" t="s">
        <v>523</v>
      </c>
      <c r="D1235" s="26">
        <v>1969</v>
      </c>
      <c r="E1235" s="83" t="s">
        <v>2957</v>
      </c>
      <c r="F1235" s="83" t="s">
        <v>2959</v>
      </c>
      <c r="G1235" s="26">
        <v>2</v>
      </c>
      <c r="H1235" s="26">
        <v>2</v>
      </c>
      <c r="I1235" s="178">
        <v>571.1</v>
      </c>
      <c r="J1235" s="176">
        <v>521.79999999999995</v>
      </c>
      <c r="K1235" s="178">
        <v>521.79999999999995</v>
      </c>
      <c r="L1235" s="26">
        <v>33</v>
      </c>
      <c r="M1235" s="178">
        <f t="shared" si="312"/>
        <v>1594754.7</v>
      </c>
      <c r="N1235" s="178"/>
      <c r="O1235" s="178"/>
      <c r="P1235" s="178"/>
      <c r="Q1235" s="176">
        <f t="shared" si="313"/>
        <v>1594754.7</v>
      </c>
      <c r="R1235" s="178">
        <v>1594754.7</v>
      </c>
      <c r="S1235" s="26"/>
      <c r="T1235" s="178"/>
      <c r="U1235" s="178"/>
      <c r="V1235" s="178"/>
      <c r="W1235" s="178"/>
      <c r="X1235" s="178"/>
      <c r="Y1235" s="178"/>
      <c r="Z1235" s="178"/>
      <c r="AA1235" s="178"/>
      <c r="AB1235" s="178"/>
      <c r="AC1235" s="178"/>
      <c r="AD1235" s="178"/>
      <c r="AE1235" s="176"/>
      <c r="AF1235" s="176"/>
      <c r="AG1235" s="317">
        <v>2025</v>
      </c>
      <c r="AH1235" s="158"/>
      <c r="AI1235" s="175"/>
      <c r="AJ1235" s="162"/>
      <c r="AK1235" s="15">
        <f t="shared" ca="1" si="307"/>
        <v>1170</v>
      </c>
      <c r="AL1235" s="15" t="s">
        <v>155</v>
      </c>
      <c r="AM1235" s="15" t="str">
        <f t="shared" ca="1" si="308"/>
        <v>1170.</v>
      </c>
      <c r="AN1235" s="179"/>
      <c r="AO1235" s="16"/>
      <c r="AP1235" s="16"/>
    </row>
    <row r="1236" spans="1:42" ht="22.5" hidden="1" customHeight="1" x14ac:dyDescent="0.25">
      <c r="A1236" s="83" t="str">
        <f t="shared" ca="1" si="311"/>
        <v>1171.</v>
      </c>
      <c r="B1236" s="26">
        <v>2145</v>
      </c>
      <c r="C1236" s="39" t="s">
        <v>524</v>
      </c>
      <c r="D1236" s="26">
        <v>1977</v>
      </c>
      <c r="E1236" s="83" t="s">
        <v>2957</v>
      </c>
      <c r="F1236" s="83" t="s">
        <v>2959</v>
      </c>
      <c r="G1236" s="26">
        <v>2</v>
      </c>
      <c r="H1236" s="26">
        <v>1</v>
      </c>
      <c r="I1236" s="178">
        <v>390.7</v>
      </c>
      <c r="J1236" s="176">
        <v>263.89999999999998</v>
      </c>
      <c r="K1236" s="178">
        <v>263.89999999999998</v>
      </c>
      <c r="L1236" s="26">
        <v>19</v>
      </c>
      <c r="M1236" s="178">
        <f t="shared" si="312"/>
        <v>1299520</v>
      </c>
      <c r="N1236" s="178"/>
      <c r="O1236" s="178"/>
      <c r="P1236" s="178"/>
      <c r="Q1236" s="176">
        <f t="shared" si="313"/>
        <v>1299520</v>
      </c>
      <c r="R1236" s="178">
        <v>1299520</v>
      </c>
      <c r="S1236" s="26"/>
      <c r="T1236" s="178"/>
      <c r="U1236" s="178"/>
      <c r="V1236" s="178"/>
      <c r="W1236" s="178"/>
      <c r="X1236" s="178"/>
      <c r="Y1236" s="178"/>
      <c r="Z1236" s="178"/>
      <c r="AA1236" s="178"/>
      <c r="AB1236" s="178"/>
      <c r="AC1236" s="178"/>
      <c r="AD1236" s="178"/>
      <c r="AE1236" s="178"/>
      <c r="AF1236" s="176"/>
      <c r="AG1236" s="317">
        <v>2025</v>
      </c>
      <c r="AH1236" s="158"/>
      <c r="AI1236" s="175"/>
      <c r="AJ1236" s="162"/>
      <c r="AK1236" s="15">
        <f t="shared" ca="1" si="307"/>
        <v>1171</v>
      </c>
      <c r="AL1236" s="15" t="s">
        <v>155</v>
      </c>
      <c r="AM1236" s="15" t="str">
        <f t="shared" ca="1" si="308"/>
        <v>1171.</v>
      </c>
      <c r="AN1236" s="179"/>
      <c r="AO1236" s="16"/>
      <c r="AP1236" s="16"/>
    </row>
    <row r="1237" spans="1:42" ht="22.5" hidden="1" customHeight="1" x14ac:dyDescent="0.25">
      <c r="A1237" s="83" t="str">
        <f t="shared" ca="1" si="311"/>
        <v>1172.</v>
      </c>
      <c r="B1237" s="26">
        <v>2147</v>
      </c>
      <c r="C1237" s="40" t="s">
        <v>492</v>
      </c>
      <c r="D1237" s="26">
        <v>1959</v>
      </c>
      <c r="E1237" s="83" t="s">
        <v>2957</v>
      </c>
      <c r="F1237" s="83" t="s">
        <v>2959</v>
      </c>
      <c r="G1237" s="26">
        <v>2</v>
      </c>
      <c r="H1237" s="26">
        <v>2</v>
      </c>
      <c r="I1237" s="178">
        <v>453.7</v>
      </c>
      <c r="J1237" s="176">
        <v>289.89999999999998</v>
      </c>
      <c r="K1237" s="178">
        <v>289.60000000000002</v>
      </c>
      <c r="L1237" s="26">
        <v>13</v>
      </c>
      <c r="M1237" s="178">
        <f t="shared" si="312"/>
        <v>1713028.9</v>
      </c>
      <c r="N1237" s="178"/>
      <c r="O1237" s="178"/>
      <c r="P1237" s="178"/>
      <c r="Q1237" s="176">
        <f t="shared" si="313"/>
        <v>1713028.9</v>
      </c>
      <c r="R1237" s="178">
        <f>1473736.9+239292</f>
        <v>1713028.9</v>
      </c>
      <c r="S1237" s="26"/>
      <c r="T1237" s="178"/>
      <c r="U1237" s="178"/>
      <c r="V1237" s="178"/>
      <c r="W1237" s="178"/>
      <c r="X1237" s="178"/>
      <c r="Y1237" s="178"/>
      <c r="Z1237" s="178"/>
      <c r="AA1237" s="178"/>
      <c r="AB1237" s="178"/>
      <c r="AC1237" s="178"/>
      <c r="AD1237" s="178"/>
      <c r="AE1237" s="178"/>
      <c r="AF1237" s="178"/>
      <c r="AG1237" s="317">
        <v>2025</v>
      </c>
      <c r="AH1237" s="158"/>
      <c r="AI1237" s="175"/>
      <c r="AJ1237" s="162"/>
      <c r="AK1237" s="15">
        <f t="shared" ca="1" si="307"/>
        <v>1172</v>
      </c>
      <c r="AL1237" s="15" t="s">
        <v>155</v>
      </c>
      <c r="AM1237" s="15" t="str">
        <f t="shared" ca="1" si="308"/>
        <v>1172.</v>
      </c>
      <c r="AN1237" s="179"/>
      <c r="AO1237" s="15"/>
      <c r="AP1237" s="16"/>
    </row>
    <row r="1238" spans="1:42" ht="22.5" hidden="1" customHeight="1" x14ac:dyDescent="0.25">
      <c r="A1238" s="83" t="str">
        <f t="shared" ca="1" si="311"/>
        <v>1173.</v>
      </c>
      <c r="B1238" s="26">
        <v>2151</v>
      </c>
      <c r="C1238" s="39" t="s">
        <v>443</v>
      </c>
      <c r="D1238" s="26">
        <v>1958</v>
      </c>
      <c r="E1238" s="83" t="s">
        <v>2957</v>
      </c>
      <c r="F1238" s="83" t="s">
        <v>2959</v>
      </c>
      <c r="G1238" s="26">
        <v>2</v>
      </c>
      <c r="H1238" s="26">
        <v>1</v>
      </c>
      <c r="I1238" s="178">
        <v>436.6</v>
      </c>
      <c r="J1238" s="176">
        <v>284.7</v>
      </c>
      <c r="K1238" s="178">
        <v>284.7</v>
      </c>
      <c r="L1238" s="26">
        <v>14</v>
      </c>
      <c r="M1238" s="178">
        <f t="shared" si="312"/>
        <v>185869</v>
      </c>
      <c r="N1238" s="178"/>
      <c r="O1238" s="178"/>
      <c r="P1238" s="178"/>
      <c r="Q1238" s="176">
        <f t="shared" si="313"/>
        <v>185869</v>
      </c>
      <c r="R1238" s="178">
        <f>150144+35725</f>
        <v>185869</v>
      </c>
      <c r="S1238" s="26"/>
      <c r="T1238" s="178"/>
      <c r="U1238" s="178"/>
      <c r="V1238" s="178"/>
      <c r="W1238" s="178"/>
      <c r="X1238" s="178"/>
      <c r="Y1238" s="178"/>
      <c r="Z1238" s="178"/>
      <c r="AA1238" s="178"/>
      <c r="AB1238" s="178"/>
      <c r="AC1238" s="178"/>
      <c r="AD1238" s="178"/>
      <c r="AE1238" s="178"/>
      <c r="AF1238" s="176"/>
      <c r="AG1238" s="317">
        <v>2025</v>
      </c>
      <c r="AH1238" s="158"/>
      <c r="AI1238" s="175"/>
      <c r="AJ1238" s="162"/>
      <c r="AK1238" s="15">
        <f t="shared" ca="1" si="307"/>
        <v>1173</v>
      </c>
      <c r="AL1238" s="15" t="s">
        <v>155</v>
      </c>
      <c r="AM1238" s="15" t="str">
        <f t="shared" ca="1" si="308"/>
        <v>1173.</v>
      </c>
      <c r="AN1238" s="179"/>
      <c r="AO1238" s="16"/>
      <c r="AP1238" s="16"/>
    </row>
    <row r="1239" spans="1:42" ht="22.5" hidden="1" customHeight="1" x14ac:dyDescent="0.25">
      <c r="A1239" s="83" t="str">
        <f t="shared" ca="1" si="311"/>
        <v>1174.</v>
      </c>
      <c r="B1239" s="26">
        <v>2152</v>
      </c>
      <c r="C1239" s="28" t="s">
        <v>494</v>
      </c>
      <c r="D1239" s="26">
        <v>1958</v>
      </c>
      <c r="E1239" s="83" t="s">
        <v>2957</v>
      </c>
      <c r="F1239" s="83" t="s">
        <v>2959</v>
      </c>
      <c r="G1239" s="26">
        <v>2</v>
      </c>
      <c r="H1239" s="26">
        <v>1</v>
      </c>
      <c r="I1239" s="178">
        <v>422.5</v>
      </c>
      <c r="J1239" s="176">
        <v>274.2</v>
      </c>
      <c r="K1239" s="178">
        <v>274.2</v>
      </c>
      <c r="L1239" s="26">
        <v>19</v>
      </c>
      <c r="M1239" s="178">
        <f t="shared" si="312"/>
        <v>150144</v>
      </c>
      <c r="N1239" s="178"/>
      <c r="O1239" s="178"/>
      <c r="P1239" s="178"/>
      <c r="Q1239" s="176">
        <f t="shared" si="313"/>
        <v>150144</v>
      </c>
      <c r="R1239" s="178">
        <v>150144</v>
      </c>
      <c r="S1239" s="26"/>
      <c r="T1239" s="178"/>
      <c r="U1239" s="178"/>
      <c r="V1239" s="178"/>
      <c r="W1239" s="178"/>
      <c r="X1239" s="178"/>
      <c r="Y1239" s="178"/>
      <c r="Z1239" s="178"/>
      <c r="AA1239" s="178"/>
      <c r="AB1239" s="178"/>
      <c r="AC1239" s="178"/>
      <c r="AD1239" s="178"/>
      <c r="AE1239" s="178"/>
      <c r="AF1239" s="176"/>
      <c r="AG1239" s="317">
        <v>2025</v>
      </c>
      <c r="AH1239" s="158"/>
      <c r="AI1239" s="175"/>
      <c r="AJ1239" s="162"/>
      <c r="AK1239" s="15">
        <f t="shared" ca="1" si="307"/>
        <v>1174</v>
      </c>
      <c r="AL1239" s="15" t="s">
        <v>155</v>
      </c>
      <c r="AM1239" s="15" t="str">
        <f t="shared" ca="1" si="308"/>
        <v>1174.</v>
      </c>
      <c r="AN1239" s="179"/>
      <c r="AO1239" s="16"/>
      <c r="AP1239" s="16"/>
    </row>
    <row r="1240" spans="1:42" ht="22.5" hidden="1" customHeight="1" x14ac:dyDescent="0.25">
      <c r="A1240" s="83" t="str">
        <f t="shared" ca="1" si="311"/>
        <v>1175.</v>
      </c>
      <c r="B1240" s="26">
        <v>2157</v>
      </c>
      <c r="C1240" s="40" t="s">
        <v>495</v>
      </c>
      <c r="D1240" s="26">
        <v>1957</v>
      </c>
      <c r="E1240" s="83" t="s">
        <v>2957</v>
      </c>
      <c r="F1240" s="83" t="s">
        <v>2959</v>
      </c>
      <c r="G1240" s="26">
        <v>2</v>
      </c>
      <c r="H1240" s="26">
        <v>1</v>
      </c>
      <c r="I1240" s="178">
        <v>371.3</v>
      </c>
      <c r="J1240" s="176">
        <v>254.2</v>
      </c>
      <c r="K1240" s="178">
        <v>254.2</v>
      </c>
      <c r="L1240" s="26">
        <v>18</v>
      </c>
      <c r="M1240" s="178">
        <f t="shared" si="312"/>
        <v>1217069.8999999999</v>
      </c>
      <c r="N1240" s="178"/>
      <c r="O1240" s="178"/>
      <c r="P1240" s="178"/>
      <c r="Q1240" s="176">
        <f t="shared" si="313"/>
        <v>1217069.8999999999</v>
      </c>
      <c r="R1240" s="178">
        <f>1181344.9+35725</f>
        <v>1217069.8999999999</v>
      </c>
      <c r="S1240" s="26"/>
      <c r="T1240" s="178"/>
      <c r="U1240" s="178"/>
      <c r="V1240" s="178"/>
      <c r="W1240" s="178"/>
      <c r="X1240" s="178"/>
      <c r="Y1240" s="178"/>
      <c r="Z1240" s="178"/>
      <c r="AA1240" s="178"/>
      <c r="AB1240" s="178"/>
      <c r="AC1240" s="178"/>
      <c r="AD1240" s="178"/>
      <c r="AE1240" s="178"/>
      <c r="AF1240" s="178"/>
      <c r="AG1240" s="317">
        <v>2025</v>
      </c>
      <c r="AH1240" s="158"/>
      <c r="AI1240" s="175"/>
      <c r="AJ1240" s="162"/>
      <c r="AK1240" s="15">
        <f t="shared" ca="1" si="307"/>
        <v>1175</v>
      </c>
      <c r="AL1240" s="15" t="s">
        <v>155</v>
      </c>
      <c r="AM1240" s="15" t="str">
        <f t="shared" ca="1" si="308"/>
        <v>1175.</v>
      </c>
      <c r="AN1240" s="179"/>
      <c r="AO1240" s="15"/>
      <c r="AP1240" s="16"/>
    </row>
    <row r="1241" spans="1:42" ht="22.5" hidden="1" customHeight="1" x14ac:dyDescent="0.25">
      <c r="A1241" s="83" t="str">
        <f t="shared" ca="1" si="311"/>
        <v>1176.</v>
      </c>
      <c r="B1241" s="26">
        <v>2183</v>
      </c>
      <c r="C1241" s="40" t="s">
        <v>474</v>
      </c>
      <c r="D1241" s="26">
        <v>1969</v>
      </c>
      <c r="E1241" s="83" t="s">
        <v>2957</v>
      </c>
      <c r="F1241" s="83" t="s">
        <v>2959</v>
      </c>
      <c r="G1241" s="26">
        <v>2</v>
      </c>
      <c r="H1241" s="26">
        <v>3</v>
      </c>
      <c r="I1241" s="178">
        <v>958.7</v>
      </c>
      <c r="J1241" s="176">
        <v>884.6</v>
      </c>
      <c r="K1241" s="178">
        <v>884.6</v>
      </c>
      <c r="L1241" s="26">
        <v>42</v>
      </c>
      <c r="M1241" s="178">
        <f t="shared" si="312"/>
        <v>905556</v>
      </c>
      <c r="N1241" s="178"/>
      <c r="O1241" s="178"/>
      <c r="P1241" s="178"/>
      <c r="Q1241" s="176">
        <f t="shared" si="313"/>
        <v>905556</v>
      </c>
      <c r="R1241" s="178">
        <v>905556</v>
      </c>
      <c r="S1241" s="26"/>
      <c r="T1241" s="178"/>
      <c r="U1241" s="178"/>
      <c r="V1241" s="178"/>
      <c r="W1241" s="178"/>
      <c r="X1241" s="178"/>
      <c r="Y1241" s="178"/>
      <c r="Z1241" s="178"/>
      <c r="AA1241" s="178"/>
      <c r="AB1241" s="178"/>
      <c r="AC1241" s="178"/>
      <c r="AD1241" s="178"/>
      <c r="AE1241" s="178"/>
      <c r="AF1241" s="178"/>
      <c r="AG1241" s="317">
        <v>2025</v>
      </c>
      <c r="AH1241" s="158"/>
      <c r="AI1241" s="175"/>
      <c r="AJ1241" s="162"/>
      <c r="AK1241" s="15">
        <f t="shared" ca="1" si="307"/>
        <v>1176</v>
      </c>
      <c r="AL1241" s="15" t="s">
        <v>155</v>
      </c>
      <c r="AM1241" s="15" t="str">
        <f t="shared" ca="1" si="308"/>
        <v>1176.</v>
      </c>
      <c r="AN1241" s="179"/>
      <c r="AO1241" s="15"/>
      <c r="AP1241" s="16"/>
    </row>
    <row r="1242" spans="1:42" ht="22.5" hidden="1" customHeight="1" x14ac:dyDescent="0.25">
      <c r="A1242" s="83" t="str">
        <f t="shared" ca="1" si="311"/>
        <v>1177.</v>
      </c>
      <c r="B1242" s="26">
        <v>2187</v>
      </c>
      <c r="C1242" s="42" t="s">
        <v>419</v>
      </c>
      <c r="D1242" s="26">
        <v>1949</v>
      </c>
      <c r="E1242" s="135" t="s">
        <v>2957</v>
      </c>
      <c r="F1242" s="83" t="s">
        <v>2959</v>
      </c>
      <c r="G1242" s="32">
        <v>2</v>
      </c>
      <c r="H1242" s="32">
        <v>2</v>
      </c>
      <c r="I1242" s="176">
        <v>890.5</v>
      </c>
      <c r="J1242" s="176">
        <v>833.7</v>
      </c>
      <c r="K1242" s="176">
        <v>787.8</v>
      </c>
      <c r="L1242" s="32">
        <v>24</v>
      </c>
      <c r="M1242" s="176">
        <f t="shared" si="312"/>
        <v>2021159.7</v>
      </c>
      <c r="N1242" s="176"/>
      <c r="O1242" s="176"/>
      <c r="P1242" s="176"/>
      <c r="Q1242" s="176">
        <f t="shared" si="313"/>
        <v>2021159.7</v>
      </c>
      <c r="R1242" s="176">
        <v>2021159.7</v>
      </c>
      <c r="S1242" s="32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317">
        <v>2025</v>
      </c>
      <c r="AH1242" s="158"/>
      <c r="AI1242" s="175"/>
      <c r="AJ1242" s="162"/>
      <c r="AK1242" s="15">
        <f t="shared" ca="1" si="307"/>
        <v>1177</v>
      </c>
      <c r="AL1242" s="15" t="s">
        <v>155</v>
      </c>
      <c r="AM1242" s="15" t="str">
        <f t="shared" ca="1" si="308"/>
        <v>1177.</v>
      </c>
      <c r="AN1242" s="179"/>
      <c r="AO1242" s="16"/>
      <c r="AP1242" s="16"/>
    </row>
    <row r="1243" spans="1:42" ht="22.5" hidden="1" customHeight="1" x14ac:dyDescent="0.25">
      <c r="A1243" s="83" t="str">
        <f t="shared" ca="1" si="311"/>
        <v>1178.</v>
      </c>
      <c r="B1243" s="26">
        <v>2188</v>
      </c>
      <c r="C1243" s="42" t="s">
        <v>420</v>
      </c>
      <c r="D1243" s="26">
        <v>1952</v>
      </c>
      <c r="E1243" s="135" t="s">
        <v>2957</v>
      </c>
      <c r="F1243" s="83" t="s">
        <v>2959</v>
      </c>
      <c r="G1243" s="32">
        <v>2</v>
      </c>
      <c r="H1243" s="32">
        <v>2</v>
      </c>
      <c r="I1243" s="176">
        <v>783.9</v>
      </c>
      <c r="J1243" s="176">
        <v>716.9</v>
      </c>
      <c r="K1243" s="176">
        <v>716.9</v>
      </c>
      <c r="L1243" s="32">
        <v>19</v>
      </c>
      <c r="M1243" s="176">
        <f t="shared" si="312"/>
        <v>455124</v>
      </c>
      <c r="N1243" s="176"/>
      <c r="O1243" s="176"/>
      <c r="P1243" s="176"/>
      <c r="Q1243" s="176">
        <f t="shared" si="313"/>
        <v>455124</v>
      </c>
      <c r="R1243" s="176">
        <v>455124</v>
      </c>
      <c r="S1243" s="32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317">
        <v>2025</v>
      </c>
      <c r="AH1243" s="158"/>
      <c r="AI1243" s="175"/>
      <c r="AJ1243" s="162"/>
      <c r="AK1243" s="15">
        <f t="shared" ca="1" si="307"/>
        <v>1178</v>
      </c>
      <c r="AL1243" s="15" t="s">
        <v>155</v>
      </c>
      <c r="AM1243" s="15" t="str">
        <f t="shared" ca="1" si="308"/>
        <v>1178.</v>
      </c>
      <c r="AN1243" s="179"/>
      <c r="AO1243" s="16"/>
      <c r="AP1243" s="16"/>
    </row>
    <row r="1244" spans="1:42" ht="22.5" hidden="1" customHeight="1" x14ac:dyDescent="0.25">
      <c r="A1244" s="83" t="str">
        <f t="shared" ca="1" si="311"/>
        <v>1179.</v>
      </c>
      <c r="B1244" s="26">
        <v>2192</v>
      </c>
      <c r="C1244" s="40" t="s">
        <v>475</v>
      </c>
      <c r="D1244" s="26">
        <v>1970</v>
      </c>
      <c r="E1244" s="83" t="s">
        <v>2957</v>
      </c>
      <c r="F1244" s="83" t="s">
        <v>2959</v>
      </c>
      <c r="G1244" s="26">
        <v>2</v>
      </c>
      <c r="H1244" s="26">
        <v>3</v>
      </c>
      <c r="I1244" s="178">
        <v>998.4</v>
      </c>
      <c r="J1244" s="176">
        <v>923.2</v>
      </c>
      <c r="K1244" s="178">
        <v>923.2</v>
      </c>
      <c r="L1244" s="26">
        <v>27</v>
      </c>
      <c r="M1244" s="178">
        <f t="shared" si="312"/>
        <v>905556</v>
      </c>
      <c r="N1244" s="178"/>
      <c r="O1244" s="178"/>
      <c r="P1244" s="178"/>
      <c r="Q1244" s="176">
        <f t="shared" si="313"/>
        <v>905556</v>
      </c>
      <c r="R1244" s="178">
        <v>905556</v>
      </c>
      <c r="S1244" s="26"/>
      <c r="T1244" s="178"/>
      <c r="U1244" s="178"/>
      <c r="V1244" s="178"/>
      <c r="W1244" s="178"/>
      <c r="X1244" s="178"/>
      <c r="Y1244" s="178"/>
      <c r="Z1244" s="178"/>
      <c r="AA1244" s="178"/>
      <c r="AB1244" s="178"/>
      <c r="AC1244" s="178"/>
      <c r="AD1244" s="178"/>
      <c r="AE1244" s="178"/>
      <c r="AF1244" s="178"/>
      <c r="AG1244" s="317">
        <v>2025</v>
      </c>
      <c r="AH1244" s="158"/>
      <c r="AI1244" s="175"/>
      <c r="AJ1244" s="162"/>
      <c r="AK1244" s="15">
        <f t="shared" ca="1" si="307"/>
        <v>1179</v>
      </c>
      <c r="AL1244" s="15" t="s">
        <v>155</v>
      </c>
      <c r="AM1244" s="15" t="str">
        <f t="shared" ca="1" si="308"/>
        <v>1179.</v>
      </c>
      <c r="AN1244" s="179"/>
      <c r="AO1244" s="15"/>
      <c r="AP1244" s="16"/>
    </row>
    <row r="1245" spans="1:42" ht="22.5" hidden="1" customHeight="1" x14ac:dyDescent="0.25">
      <c r="A1245" s="83" t="str">
        <f t="shared" ca="1" si="311"/>
        <v>1180.</v>
      </c>
      <c r="B1245" s="26">
        <v>2194</v>
      </c>
      <c r="C1245" s="40" t="s">
        <v>476</v>
      </c>
      <c r="D1245" s="26">
        <v>1956</v>
      </c>
      <c r="E1245" s="83" t="s">
        <v>2957</v>
      </c>
      <c r="F1245" s="83" t="s">
        <v>2959</v>
      </c>
      <c r="G1245" s="26">
        <v>2</v>
      </c>
      <c r="H1245" s="26">
        <v>3</v>
      </c>
      <c r="I1245" s="178">
        <v>1481.6</v>
      </c>
      <c r="J1245" s="176">
        <v>1363</v>
      </c>
      <c r="K1245" s="178">
        <v>1363</v>
      </c>
      <c r="L1245" s="26">
        <v>39</v>
      </c>
      <c r="M1245" s="178">
        <f t="shared" si="312"/>
        <v>858636</v>
      </c>
      <c r="N1245" s="178"/>
      <c r="O1245" s="178"/>
      <c r="P1245" s="178"/>
      <c r="Q1245" s="176">
        <f t="shared" si="313"/>
        <v>858636</v>
      </c>
      <c r="R1245" s="178">
        <v>858636</v>
      </c>
      <c r="S1245" s="26"/>
      <c r="T1245" s="178"/>
      <c r="U1245" s="178"/>
      <c r="V1245" s="178"/>
      <c r="W1245" s="178"/>
      <c r="X1245" s="178"/>
      <c r="Y1245" s="178"/>
      <c r="Z1245" s="178"/>
      <c r="AA1245" s="178"/>
      <c r="AB1245" s="178"/>
      <c r="AC1245" s="178"/>
      <c r="AD1245" s="178"/>
      <c r="AE1245" s="178"/>
      <c r="AF1245" s="178"/>
      <c r="AG1245" s="317">
        <v>2025</v>
      </c>
      <c r="AH1245" s="158"/>
      <c r="AI1245" s="175"/>
      <c r="AJ1245" s="162"/>
      <c r="AK1245" s="15">
        <f t="shared" ca="1" si="307"/>
        <v>1180</v>
      </c>
      <c r="AL1245" s="15" t="s">
        <v>155</v>
      </c>
      <c r="AM1245" s="15" t="str">
        <f t="shared" ca="1" si="308"/>
        <v>1180.</v>
      </c>
      <c r="AN1245" s="179"/>
      <c r="AO1245" s="15"/>
      <c r="AP1245" s="16"/>
    </row>
    <row r="1246" spans="1:42" ht="22.5" hidden="1" customHeight="1" x14ac:dyDescent="0.25">
      <c r="A1246" s="83" t="str">
        <f t="shared" ca="1" si="311"/>
        <v>1181.</v>
      </c>
      <c r="B1246" s="26">
        <v>2197</v>
      </c>
      <c r="C1246" s="40" t="s">
        <v>478</v>
      </c>
      <c r="D1246" s="26">
        <v>1951</v>
      </c>
      <c r="E1246" s="83" t="s">
        <v>2957</v>
      </c>
      <c r="F1246" s="83" t="s">
        <v>2959</v>
      </c>
      <c r="G1246" s="26">
        <v>2</v>
      </c>
      <c r="H1246" s="26">
        <v>2</v>
      </c>
      <c r="I1246" s="178">
        <v>617.1</v>
      </c>
      <c r="J1246" s="176">
        <v>542.6</v>
      </c>
      <c r="K1246" s="178">
        <v>542.6</v>
      </c>
      <c r="L1246" s="26">
        <v>27</v>
      </c>
      <c r="M1246" s="178">
        <f t="shared" si="312"/>
        <v>1548865.4</v>
      </c>
      <c r="N1246" s="178"/>
      <c r="O1246" s="178"/>
      <c r="P1246" s="178"/>
      <c r="Q1246" s="176">
        <f t="shared" si="313"/>
        <v>1548865.4</v>
      </c>
      <c r="R1246" s="178">
        <v>1548865.4</v>
      </c>
      <c r="S1246" s="26"/>
      <c r="T1246" s="178"/>
      <c r="U1246" s="178"/>
      <c r="V1246" s="178"/>
      <c r="W1246" s="178"/>
      <c r="X1246" s="178"/>
      <c r="Y1246" s="178"/>
      <c r="Z1246" s="178"/>
      <c r="AA1246" s="178"/>
      <c r="AB1246" s="178"/>
      <c r="AC1246" s="178"/>
      <c r="AD1246" s="178"/>
      <c r="AE1246" s="178"/>
      <c r="AF1246" s="178"/>
      <c r="AG1246" s="317">
        <v>2025</v>
      </c>
      <c r="AH1246" s="158"/>
      <c r="AI1246" s="175"/>
      <c r="AJ1246" s="162"/>
      <c r="AK1246" s="15">
        <f t="shared" ca="1" si="307"/>
        <v>1181</v>
      </c>
      <c r="AL1246" s="15" t="s">
        <v>155</v>
      </c>
      <c r="AM1246" s="15" t="str">
        <f t="shared" ca="1" si="308"/>
        <v>1181.</v>
      </c>
      <c r="AN1246" s="179"/>
      <c r="AO1246" s="15"/>
      <c r="AP1246" s="16"/>
    </row>
    <row r="1247" spans="1:42" ht="22.5" hidden="1" customHeight="1" x14ac:dyDescent="0.25">
      <c r="A1247" s="83" t="str">
        <f t="shared" ca="1" si="311"/>
        <v>1182.</v>
      </c>
      <c r="B1247" s="26">
        <v>2199</v>
      </c>
      <c r="C1247" s="40" t="s">
        <v>479</v>
      </c>
      <c r="D1247" s="26">
        <v>1972</v>
      </c>
      <c r="E1247" s="83" t="s">
        <v>2957</v>
      </c>
      <c r="F1247" s="83" t="s">
        <v>2959</v>
      </c>
      <c r="G1247" s="26">
        <v>2</v>
      </c>
      <c r="H1247" s="26">
        <v>3</v>
      </c>
      <c r="I1247" s="178">
        <v>976.1</v>
      </c>
      <c r="J1247" s="176">
        <v>899.8</v>
      </c>
      <c r="K1247" s="178">
        <v>899.8</v>
      </c>
      <c r="L1247" s="26">
        <v>31</v>
      </c>
      <c r="M1247" s="178">
        <f t="shared" si="312"/>
        <v>905556</v>
      </c>
      <c r="N1247" s="178"/>
      <c r="O1247" s="178"/>
      <c r="P1247" s="178"/>
      <c r="Q1247" s="176">
        <f t="shared" si="313"/>
        <v>905556</v>
      </c>
      <c r="R1247" s="178">
        <v>905556</v>
      </c>
      <c r="S1247" s="26"/>
      <c r="T1247" s="178"/>
      <c r="U1247" s="178"/>
      <c r="V1247" s="178"/>
      <c r="W1247" s="178"/>
      <c r="X1247" s="178"/>
      <c r="Y1247" s="178"/>
      <c r="Z1247" s="178"/>
      <c r="AA1247" s="178"/>
      <c r="AB1247" s="178"/>
      <c r="AC1247" s="178"/>
      <c r="AD1247" s="178"/>
      <c r="AE1247" s="178"/>
      <c r="AF1247" s="178"/>
      <c r="AG1247" s="317">
        <v>2025</v>
      </c>
      <c r="AH1247" s="158"/>
      <c r="AI1247" s="175"/>
      <c r="AJ1247" s="162"/>
      <c r="AK1247" s="15">
        <f t="shared" ref="AK1247:AK1311" ca="1" si="314">MAX(AK1242:AK1246)+1</f>
        <v>1182</v>
      </c>
      <c r="AL1247" s="15" t="s">
        <v>155</v>
      </c>
      <c r="AM1247" s="15" t="str">
        <f t="shared" ca="1" si="308"/>
        <v>1182.</v>
      </c>
      <c r="AN1247" s="179"/>
      <c r="AO1247" s="15"/>
      <c r="AP1247" s="16"/>
    </row>
    <row r="1248" spans="1:42" ht="22.5" hidden="1" customHeight="1" x14ac:dyDescent="0.25">
      <c r="A1248" s="83" t="str">
        <f t="shared" ca="1" si="311"/>
        <v>1183.</v>
      </c>
      <c r="B1248" s="26">
        <v>2201</v>
      </c>
      <c r="C1248" s="40" t="s">
        <v>480</v>
      </c>
      <c r="D1248" s="26">
        <v>1973</v>
      </c>
      <c r="E1248" s="83" t="s">
        <v>2957</v>
      </c>
      <c r="F1248" s="83" t="s">
        <v>2959</v>
      </c>
      <c r="G1248" s="26">
        <v>2</v>
      </c>
      <c r="H1248" s="26">
        <v>3</v>
      </c>
      <c r="I1248" s="178">
        <v>987</v>
      </c>
      <c r="J1248" s="176">
        <v>911.8</v>
      </c>
      <c r="K1248" s="178">
        <v>911.8</v>
      </c>
      <c r="L1248" s="26">
        <v>39</v>
      </c>
      <c r="M1248" s="178">
        <f t="shared" si="312"/>
        <v>977436</v>
      </c>
      <c r="N1248" s="178"/>
      <c r="O1248" s="178"/>
      <c r="P1248" s="178"/>
      <c r="Q1248" s="176">
        <f t="shared" si="313"/>
        <v>977436</v>
      </c>
      <c r="R1248" s="178">
        <v>977436</v>
      </c>
      <c r="S1248" s="26"/>
      <c r="T1248" s="178"/>
      <c r="U1248" s="178"/>
      <c r="V1248" s="178"/>
      <c r="W1248" s="178"/>
      <c r="X1248" s="178"/>
      <c r="Y1248" s="178"/>
      <c r="Z1248" s="178"/>
      <c r="AA1248" s="178"/>
      <c r="AB1248" s="178"/>
      <c r="AC1248" s="178"/>
      <c r="AD1248" s="178"/>
      <c r="AE1248" s="178"/>
      <c r="AF1248" s="178"/>
      <c r="AG1248" s="317">
        <v>2025</v>
      </c>
      <c r="AH1248" s="158"/>
      <c r="AI1248" s="175"/>
      <c r="AJ1248" s="162"/>
      <c r="AK1248" s="15">
        <f t="shared" ca="1" si="314"/>
        <v>1183</v>
      </c>
      <c r="AL1248" s="15" t="s">
        <v>155</v>
      </c>
      <c r="AM1248" s="15" t="str">
        <f t="shared" ca="1" si="308"/>
        <v>1183.</v>
      </c>
      <c r="AN1248" s="179"/>
      <c r="AO1248" s="15"/>
      <c r="AP1248" s="16"/>
    </row>
    <row r="1249" spans="1:42" ht="22.5" hidden="1" customHeight="1" x14ac:dyDescent="0.25">
      <c r="A1249" s="83" t="str">
        <f t="shared" ca="1" si="311"/>
        <v>1184.</v>
      </c>
      <c r="B1249" s="26">
        <v>2203</v>
      </c>
      <c r="C1249" s="40" t="s">
        <v>1656</v>
      </c>
      <c r="D1249" s="26">
        <v>1964</v>
      </c>
      <c r="E1249" s="83" t="s">
        <v>2957</v>
      </c>
      <c r="F1249" s="83" t="s">
        <v>2960</v>
      </c>
      <c r="G1249" s="26">
        <v>2</v>
      </c>
      <c r="H1249" s="26">
        <v>2</v>
      </c>
      <c r="I1249" s="178">
        <v>739.4</v>
      </c>
      <c r="J1249" s="178">
        <v>653.20000000000005</v>
      </c>
      <c r="K1249" s="178">
        <v>653.20000000000005</v>
      </c>
      <c r="L1249" s="26">
        <v>24</v>
      </c>
      <c r="M1249" s="176">
        <f t="shared" si="312"/>
        <v>261885</v>
      </c>
      <c r="N1249" s="176"/>
      <c r="O1249" s="176"/>
      <c r="P1249" s="176"/>
      <c r="Q1249" s="176">
        <f t="shared" si="313"/>
        <v>261885</v>
      </c>
      <c r="R1249" s="176">
        <v>261885</v>
      </c>
      <c r="S1249" s="32"/>
      <c r="T1249" s="176"/>
      <c r="U1249" s="178"/>
      <c r="V1249" s="178"/>
      <c r="W1249" s="176"/>
      <c r="X1249" s="176"/>
      <c r="Y1249" s="176"/>
      <c r="Z1249" s="176"/>
      <c r="AA1249" s="176"/>
      <c r="AB1249" s="176"/>
      <c r="AC1249" s="178"/>
      <c r="AD1249" s="178"/>
      <c r="AE1249" s="176"/>
      <c r="AF1249" s="176"/>
      <c r="AG1249" s="317">
        <v>2025</v>
      </c>
      <c r="AH1249" s="158"/>
      <c r="AI1249" s="175"/>
      <c r="AJ1249" s="162"/>
      <c r="AK1249" s="15">
        <f t="shared" ca="1" si="314"/>
        <v>1184</v>
      </c>
      <c r="AL1249" s="15" t="s">
        <v>155</v>
      </c>
      <c r="AM1249" s="15" t="str">
        <f t="shared" ref="AM1249:AM1313" ca="1" si="315">CONCATENATE(AK1249,AL1249)</f>
        <v>1184.</v>
      </c>
      <c r="AN1249" s="179"/>
      <c r="AO1249" s="16"/>
      <c r="AP1249" s="16"/>
    </row>
    <row r="1250" spans="1:42" ht="22.5" hidden="1" customHeight="1" x14ac:dyDescent="0.25">
      <c r="A1250" s="83" t="str">
        <f t="shared" ca="1" si="311"/>
        <v>1185.</v>
      </c>
      <c r="B1250" s="26">
        <v>2204</v>
      </c>
      <c r="C1250" s="40" t="s">
        <v>481</v>
      </c>
      <c r="D1250" s="26">
        <v>1951</v>
      </c>
      <c r="E1250" s="83" t="s">
        <v>2957</v>
      </c>
      <c r="F1250" s="83" t="s">
        <v>2959</v>
      </c>
      <c r="G1250" s="26">
        <v>2</v>
      </c>
      <c r="H1250" s="26">
        <v>2</v>
      </c>
      <c r="I1250" s="178">
        <v>780.9</v>
      </c>
      <c r="J1250" s="176">
        <v>712.2</v>
      </c>
      <c r="K1250" s="178">
        <v>712.2</v>
      </c>
      <c r="L1250" s="26">
        <v>22</v>
      </c>
      <c r="M1250" s="178">
        <f t="shared" si="312"/>
        <v>455124</v>
      </c>
      <c r="N1250" s="178"/>
      <c r="O1250" s="178"/>
      <c r="P1250" s="178"/>
      <c r="Q1250" s="176">
        <f t="shared" si="313"/>
        <v>455124</v>
      </c>
      <c r="R1250" s="178">
        <v>455124</v>
      </c>
      <c r="S1250" s="26"/>
      <c r="T1250" s="178"/>
      <c r="U1250" s="178"/>
      <c r="V1250" s="178"/>
      <c r="W1250" s="178"/>
      <c r="X1250" s="178"/>
      <c r="Y1250" s="178"/>
      <c r="Z1250" s="178"/>
      <c r="AA1250" s="178"/>
      <c r="AB1250" s="178"/>
      <c r="AC1250" s="178"/>
      <c r="AD1250" s="178"/>
      <c r="AE1250" s="178"/>
      <c r="AF1250" s="178"/>
      <c r="AG1250" s="317">
        <v>2025</v>
      </c>
      <c r="AH1250" s="158"/>
      <c r="AI1250" s="175"/>
      <c r="AJ1250" s="162"/>
      <c r="AK1250" s="15">
        <f t="shared" ca="1" si="314"/>
        <v>1185</v>
      </c>
      <c r="AL1250" s="15" t="s">
        <v>155</v>
      </c>
      <c r="AM1250" s="15" t="str">
        <f t="shared" ca="1" si="315"/>
        <v>1185.</v>
      </c>
      <c r="AN1250" s="179"/>
      <c r="AO1250" s="15"/>
      <c r="AP1250" s="16"/>
    </row>
    <row r="1251" spans="1:42" ht="22.5" hidden="1" customHeight="1" x14ac:dyDescent="0.25">
      <c r="A1251" s="83" t="str">
        <f t="shared" ca="1" si="311"/>
        <v>1186.</v>
      </c>
      <c r="B1251" s="26">
        <v>2209</v>
      </c>
      <c r="C1251" s="42" t="s">
        <v>1125</v>
      </c>
      <c r="D1251" s="26">
        <v>1951</v>
      </c>
      <c r="E1251" s="135" t="s">
        <v>2957</v>
      </c>
      <c r="F1251" s="83" t="s">
        <v>2959</v>
      </c>
      <c r="G1251" s="32">
        <v>2</v>
      </c>
      <c r="H1251" s="32">
        <v>2</v>
      </c>
      <c r="I1251" s="176">
        <v>855</v>
      </c>
      <c r="J1251" s="176">
        <v>573.1</v>
      </c>
      <c r="K1251" s="176">
        <v>522.5</v>
      </c>
      <c r="L1251" s="32">
        <v>23</v>
      </c>
      <c r="M1251" s="176">
        <f t="shared" si="312"/>
        <v>300288</v>
      </c>
      <c r="N1251" s="176"/>
      <c r="O1251" s="176"/>
      <c r="P1251" s="176"/>
      <c r="Q1251" s="176">
        <f t="shared" si="313"/>
        <v>300288</v>
      </c>
      <c r="R1251" s="176">
        <v>300288</v>
      </c>
      <c r="S1251" s="32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317">
        <v>2025</v>
      </c>
      <c r="AH1251" s="158"/>
      <c r="AI1251" s="175"/>
      <c r="AJ1251" s="162"/>
      <c r="AK1251" s="15">
        <f t="shared" ca="1" si="314"/>
        <v>1186</v>
      </c>
      <c r="AL1251" s="15" t="s">
        <v>155</v>
      </c>
      <c r="AM1251" s="15" t="str">
        <f t="shared" ca="1" si="315"/>
        <v>1186.</v>
      </c>
      <c r="AN1251" s="179"/>
      <c r="AO1251" s="16"/>
      <c r="AP1251" s="16"/>
    </row>
    <row r="1252" spans="1:42" ht="22.5" hidden="1" customHeight="1" x14ac:dyDescent="0.25">
      <c r="A1252" s="83" t="str">
        <f t="shared" ca="1" si="311"/>
        <v>1187.</v>
      </c>
      <c r="B1252" s="26">
        <v>2212</v>
      </c>
      <c r="C1252" s="40" t="s">
        <v>482</v>
      </c>
      <c r="D1252" s="26">
        <v>1954</v>
      </c>
      <c r="E1252" s="83" t="s">
        <v>2957</v>
      </c>
      <c r="F1252" s="83" t="s">
        <v>2959</v>
      </c>
      <c r="G1252" s="26">
        <v>2</v>
      </c>
      <c r="H1252" s="26">
        <v>2</v>
      </c>
      <c r="I1252" s="178">
        <v>955.9</v>
      </c>
      <c r="J1252" s="176">
        <v>876.8</v>
      </c>
      <c r="K1252" s="178">
        <v>876.8</v>
      </c>
      <c r="L1252" s="26">
        <v>22</v>
      </c>
      <c r="M1252" s="178">
        <f t="shared" si="312"/>
        <v>2201468.1</v>
      </c>
      <c r="N1252" s="178"/>
      <c r="O1252" s="178"/>
      <c r="P1252" s="178"/>
      <c r="Q1252" s="176">
        <f t="shared" si="313"/>
        <v>2201468.1</v>
      </c>
      <c r="R1252" s="178">
        <v>2201468.1</v>
      </c>
      <c r="S1252" s="26"/>
      <c r="T1252" s="178"/>
      <c r="U1252" s="178"/>
      <c r="V1252" s="178"/>
      <c r="W1252" s="178"/>
      <c r="X1252" s="178"/>
      <c r="Y1252" s="178"/>
      <c r="Z1252" s="178"/>
      <c r="AA1252" s="178"/>
      <c r="AB1252" s="178"/>
      <c r="AC1252" s="178"/>
      <c r="AD1252" s="178"/>
      <c r="AE1252" s="178"/>
      <c r="AF1252" s="178"/>
      <c r="AG1252" s="317">
        <v>2025</v>
      </c>
      <c r="AH1252" s="158"/>
      <c r="AI1252" s="175"/>
      <c r="AJ1252" s="162"/>
      <c r="AK1252" s="15">
        <f t="shared" ca="1" si="314"/>
        <v>1187</v>
      </c>
      <c r="AL1252" s="15" t="s">
        <v>155</v>
      </c>
      <c r="AM1252" s="15" t="str">
        <f t="shared" ca="1" si="315"/>
        <v>1187.</v>
      </c>
      <c r="AN1252" s="179"/>
      <c r="AO1252" s="15"/>
      <c r="AP1252" s="16"/>
    </row>
    <row r="1253" spans="1:42" ht="22.5" hidden="1" customHeight="1" x14ac:dyDescent="0.25">
      <c r="A1253" s="83" t="str">
        <f t="shared" ca="1" si="311"/>
        <v>1188.</v>
      </c>
      <c r="B1253" s="26">
        <v>2217</v>
      </c>
      <c r="C1253" s="40" t="s">
        <v>1657</v>
      </c>
      <c r="D1253" s="26">
        <v>1962</v>
      </c>
      <c r="E1253" s="135" t="s">
        <v>2957</v>
      </c>
      <c r="F1253" s="83" t="s">
        <v>2959</v>
      </c>
      <c r="G1253" s="32">
        <v>2</v>
      </c>
      <c r="H1253" s="32">
        <v>2</v>
      </c>
      <c r="I1253" s="176">
        <v>617.6</v>
      </c>
      <c r="J1253" s="176">
        <v>577.9</v>
      </c>
      <c r="K1253" s="176">
        <v>577.9</v>
      </c>
      <c r="L1253" s="32">
        <v>24</v>
      </c>
      <c r="M1253" s="176">
        <f t="shared" si="312"/>
        <v>369720</v>
      </c>
      <c r="N1253" s="176"/>
      <c r="O1253" s="176"/>
      <c r="P1253" s="176"/>
      <c r="Q1253" s="176">
        <f t="shared" si="313"/>
        <v>369720</v>
      </c>
      <c r="R1253" s="176">
        <v>369720</v>
      </c>
      <c r="S1253" s="32"/>
      <c r="T1253" s="176"/>
      <c r="U1253" s="178"/>
      <c r="V1253" s="178"/>
      <c r="W1253" s="176"/>
      <c r="X1253" s="176"/>
      <c r="Y1253" s="176"/>
      <c r="Z1253" s="176"/>
      <c r="AA1253" s="176"/>
      <c r="AB1253" s="176"/>
      <c r="AC1253" s="316"/>
      <c r="AD1253" s="316"/>
      <c r="AE1253" s="176"/>
      <c r="AF1253" s="176"/>
      <c r="AG1253" s="317">
        <v>2025</v>
      </c>
      <c r="AH1253" s="158"/>
      <c r="AI1253" s="175"/>
      <c r="AJ1253" s="162"/>
      <c r="AK1253" s="15">
        <f t="shared" ca="1" si="314"/>
        <v>1188</v>
      </c>
      <c r="AL1253" s="15" t="s">
        <v>155</v>
      </c>
      <c r="AM1253" s="15" t="str">
        <f t="shared" ca="1" si="315"/>
        <v>1188.</v>
      </c>
      <c r="AN1253" s="179"/>
      <c r="AO1253" s="16"/>
      <c r="AP1253" s="16"/>
    </row>
    <row r="1254" spans="1:42" ht="22.5" hidden="1" customHeight="1" x14ac:dyDescent="0.25">
      <c r="A1254" s="83" t="str">
        <f t="shared" ca="1" si="311"/>
        <v>1189.</v>
      </c>
      <c r="B1254" s="26">
        <v>2227</v>
      </c>
      <c r="C1254" s="39" t="s">
        <v>516</v>
      </c>
      <c r="D1254" s="26">
        <v>1955</v>
      </c>
      <c r="E1254" s="83" t="s">
        <v>2957</v>
      </c>
      <c r="F1254" s="83" t="s">
        <v>2959</v>
      </c>
      <c r="G1254" s="26">
        <v>2</v>
      </c>
      <c r="H1254" s="26">
        <v>2</v>
      </c>
      <c r="I1254" s="178">
        <v>886</v>
      </c>
      <c r="J1254" s="176">
        <v>839.1</v>
      </c>
      <c r="K1254" s="178">
        <v>839.1</v>
      </c>
      <c r="L1254" s="26">
        <v>26</v>
      </c>
      <c r="M1254" s="178">
        <f t="shared" si="312"/>
        <v>950274</v>
      </c>
      <c r="N1254" s="178"/>
      <c r="O1254" s="178"/>
      <c r="P1254" s="178"/>
      <c r="Q1254" s="176">
        <f t="shared" si="313"/>
        <v>950274</v>
      </c>
      <c r="R1254" s="178">
        <v>950274</v>
      </c>
      <c r="S1254" s="26"/>
      <c r="T1254" s="178"/>
      <c r="U1254" s="178"/>
      <c r="V1254" s="178"/>
      <c r="W1254" s="178"/>
      <c r="X1254" s="178"/>
      <c r="Y1254" s="178"/>
      <c r="Z1254" s="178"/>
      <c r="AA1254" s="178"/>
      <c r="AB1254" s="178"/>
      <c r="AC1254" s="178"/>
      <c r="AD1254" s="178"/>
      <c r="AE1254" s="178"/>
      <c r="AF1254" s="176"/>
      <c r="AG1254" s="317">
        <v>2025</v>
      </c>
      <c r="AH1254" s="158"/>
      <c r="AI1254" s="175"/>
      <c r="AJ1254" s="162"/>
      <c r="AK1254" s="15">
        <f t="shared" ca="1" si="314"/>
        <v>1189</v>
      </c>
      <c r="AL1254" s="15" t="s">
        <v>155</v>
      </c>
      <c r="AM1254" s="15" t="str">
        <f t="shared" ca="1" si="315"/>
        <v>1189.</v>
      </c>
      <c r="AN1254" s="179"/>
      <c r="AO1254" s="16"/>
      <c r="AP1254" s="16"/>
    </row>
    <row r="1255" spans="1:42" ht="22.5" hidden="1" customHeight="1" x14ac:dyDescent="0.25">
      <c r="A1255" s="83" t="str">
        <f t="shared" ca="1" si="311"/>
        <v>1190.</v>
      </c>
      <c r="B1255" s="26">
        <v>2233</v>
      </c>
      <c r="C1255" s="40" t="s">
        <v>485</v>
      </c>
      <c r="D1255" s="26">
        <v>1954</v>
      </c>
      <c r="E1255" s="83" t="s">
        <v>2957</v>
      </c>
      <c r="F1255" s="83" t="s">
        <v>2959</v>
      </c>
      <c r="G1255" s="26">
        <v>2</v>
      </c>
      <c r="H1255" s="26">
        <v>3</v>
      </c>
      <c r="I1255" s="178">
        <v>1426.1</v>
      </c>
      <c r="J1255" s="176">
        <v>1332.3</v>
      </c>
      <c r="K1255" s="178">
        <v>1332.3</v>
      </c>
      <c r="L1255" s="26">
        <v>56</v>
      </c>
      <c r="M1255" s="178">
        <f t="shared" si="312"/>
        <v>675648</v>
      </c>
      <c r="N1255" s="178"/>
      <c r="O1255" s="178"/>
      <c r="P1255" s="178"/>
      <c r="Q1255" s="176">
        <f t="shared" si="313"/>
        <v>675648</v>
      </c>
      <c r="R1255" s="178">
        <v>675648</v>
      </c>
      <c r="S1255" s="26"/>
      <c r="T1255" s="178"/>
      <c r="U1255" s="178"/>
      <c r="V1255" s="178"/>
      <c r="W1255" s="178"/>
      <c r="X1255" s="178"/>
      <c r="Y1255" s="178"/>
      <c r="Z1255" s="178"/>
      <c r="AA1255" s="178"/>
      <c r="AB1255" s="178"/>
      <c r="AC1255" s="178"/>
      <c r="AD1255" s="178"/>
      <c r="AE1255" s="178"/>
      <c r="AF1255" s="178"/>
      <c r="AG1255" s="317">
        <v>2025</v>
      </c>
      <c r="AH1255" s="158"/>
      <c r="AI1255" s="175"/>
      <c r="AJ1255" s="162"/>
      <c r="AK1255" s="15">
        <f t="shared" ca="1" si="314"/>
        <v>1190</v>
      </c>
      <c r="AL1255" s="15" t="s">
        <v>155</v>
      </c>
      <c r="AM1255" s="15" t="str">
        <f t="shared" ca="1" si="315"/>
        <v>1190.</v>
      </c>
      <c r="AN1255" s="179"/>
      <c r="AO1255" s="15"/>
      <c r="AP1255" s="16"/>
    </row>
    <row r="1256" spans="1:42" ht="22.5" hidden="1" customHeight="1" x14ac:dyDescent="0.25">
      <c r="A1256" s="83" t="str">
        <f t="shared" ca="1" si="311"/>
        <v>1191.</v>
      </c>
      <c r="B1256" s="26">
        <v>2235</v>
      </c>
      <c r="C1256" s="42" t="s">
        <v>427</v>
      </c>
      <c r="D1256" s="26">
        <v>1955</v>
      </c>
      <c r="E1256" s="135" t="s">
        <v>2957</v>
      </c>
      <c r="F1256" s="135" t="s">
        <v>2960</v>
      </c>
      <c r="G1256" s="32">
        <v>2</v>
      </c>
      <c r="H1256" s="32">
        <v>2</v>
      </c>
      <c r="I1256" s="176">
        <v>873.6</v>
      </c>
      <c r="J1256" s="176">
        <v>844.8</v>
      </c>
      <c r="K1256" s="176">
        <v>844.8</v>
      </c>
      <c r="L1256" s="32">
        <v>30</v>
      </c>
      <c r="M1256" s="176">
        <f t="shared" si="312"/>
        <v>950274</v>
      </c>
      <c r="N1256" s="176"/>
      <c r="O1256" s="176"/>
      <c r="P1256" s="176"/>
      <c r="Q1256" s="176">
        <f t="shared" si="313"/>
        <v>950274</v>
      </c>
      <c r="R1256" s="176">
        <v>950274</v>
      </c>
      <c r="S1256" s="32"/>
      <c r="T1256" s="176"/>
      <c r="U1256" s="176"/>
      <c r="V1256" s="178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317">
        <v>2025</v>
      </c>
      <c r="AH1256" s="158"/>
      <c r="AI1256" s="175"/>
      <c r="AJ1256" s="162"/>
      <c r="AK1256" s="15">
        <f t="shared" ca="1" si="314"/>
        <v>1191</v>
      </c>
      <c r="AL1256" s="15" t="s">
        <v>155</v>
      </c>
      <c r="AM1256" s="15" t="str">
        <f t="shared" ca="1" si="315"/>
        <v>1191.</v>
      </c>
      <c r="AN1256" s="179"/>
      <c r="AO1256" s="16"/>
      <c r="AP1256" s="16"/>
    </row>
    <row r="1257" spans="1:42" ht="22.5" hidden="1" customHeight="1" x14ac:dyDescent="0.25">
      <c r="A1257" s="83" t="str">
        <f t="shared" ca="1" si="311"/>
        <v>1192.</v>
      </c>
      <c r="B1257" s="26">
        <v>1873</v>
      </c>
      <c r="C1257" s="168" t="s">
        <v>3054</v>
      </c>
      <c r="D1257" s="83">
        <v>1978</v>
      </c>
      <c r="E1257" s="135" t="s">
        <v>2957</v>
      </c>
      <c r="F1257" s="135" t="s">
        <v>2958</v>
      </c>
      <c r="G1257" s="32">
        <v>5</v>
      </c>
      <c r="H1257" s="32">
        <v>5</v>
      </c>
      <c r="I1257" s="176">
        <v>6350.6</v>
      </c>
      <c r="J1257" s="176">
        <v>4782.2</v>
      </c>
      <c r="K1257" s="176">
        <v>4724.5</v>
      </c>
      <c r="L1257" s="32">
        <v>146</v>
      </c>
      <c r="M1257" s="176">
        <f t="shared" ref="M1257" si="316">R1257+T1257+V1257+X1257+Z1257+AB1257+AE1257+AF1257</f>
        <v>420289</v>
      </c>
      <c r="N1257" s="176"/>
      <c r="O1257" s="176"/>
      <c r="P1257" s="176"/>
      <c r="Q1257" s="176">
        <f t="shared" ref="Q1257" si="317">M1257</f>
        <v>420289</v>
      </c>
      <c r="R1257" s="176"/>
      <c r="S1257" s="32"/>
      <c r="T1257" s="176"/>
      <c r="U1257" s="176"/>
      <c r="V1257" s="178"/>
      <c r="W1257" s="176"/>
      <c r="X1257" s="176"/>
      <c r="Y1257" s="176"/>
      <c r="Z1257" s="176"/>
      <c r="AA1257" s="176">
        <v>157</v>
      </c>
      <c r="AB1257" s="176">
        <f>AA1257*2677</f>
        <v>420289</v>
      </c>
      <c r="AC1257" s="176"/>
      <c r="AD1257" s="176"/>
      <c r="AE1257" s="176"/>
      <c r="AF1257" s="176"/>
      <c r="AG1257" s="317">
        <v>2025</v>
      </c>
      <c r="AH1257" s="158"/>
      <c r="AI1257" s="175"/>
      <c r="AJ1257" s="162"/>
      <c r="AK1257" s="15">
        <f t="shared" ca="1" si="314"/>
        <v>1192</v>
      </c>
      <c r="AL1257" s="15" t="s">
        <v>155</v>
      </c>
      <c r="AM1257" s="15" t="str">
        <f t="shared" ca="1" si="315"/>
        <v>1192.</v>
      </c>
      <c r="AN1257" s="179"/>
      <c r="AO1257" s="16"/>
      <c r="AP1257" s="16"/>
    </row>
    <row r="1258" spans="1:42" ht="22.5" hidden="1" customHeight="1" x14ac:dyDescent="0.25">
      <c r="A1258" s="83" t="str">
        <f t="shared" ca="1" si="311"/>
        <v>1193.</v>
      </c>
      <c r="B1258" s="83">
        <v>2177</v>
      </c>
      <c r="C1258" s="329" t="s">
        <v>3137</v>
      </c>
      <c r="D1258" s="84">
        <v>1956</v>
      </c>
      <c r="E1258" s="84" t="s">
        <v>2957</v>
      </c>
      <c r="F1258" s="84" t="s">
        <v>2959</v>
      </c>
      <c r="G1258" s="84">
        <v>2</v>
      </c>
      <c r="H1258" s="84">
        <v>2</v>
      </c>
      <c r="I1258" s="235">
        <v>608.6</v>
      </c>
      <c r="J1258" s="205">
        <v>563.6</v>
      </c>
      <c r="K1258" s="235">
        <v>563.6</v>
      </c>
      <c r="L1258" s="210">
        <v>19</v>
      </c>
      <c r="M1258" s="176">
        <f t="shared" ref="M1258" si="318">R1258+T1258+V1258+X1258+Z1258+AB1258+AE1258+AF1258</f>
        <v>534384</v>
      </c>
      <c r="N1258" s="176"/>
      <c r="O1258" s="176"/>
      <c r="P1258" s="176"/>
      <c r="Q1258" s="176">
        <f t="shared" ref="Q1258:Q1259" si="319">M1258</f>
        <v>534384</v>
      </c>
      <c r="R1258" s="176">
        <v>534384</v>
      </c>
      <c r="S1258" s="32"/>
      <c r="T1258" s="176"/>
      <c r="U1258" s="178"/>
      <c r="V1258" s="178"/>
      <c r="W1258" s="176"/>
      <c r="X1258" s="176"/>
      <c r="Y1258" s="176"/>
      <c r="Z1258" s="176"/>
      <c r="AA1258" s="176"/>
      <c r="AB1258" s="176"/>
      <c r="AC1258" s="316"/>
      <c r="AD1258" s="316"/>
      <c r="AE1258" s="176"/>
      <c r="AF1258" s="176"/>
      <c r="AG1258" s="317">
        <v>2025</v>
      </c>
      <c r="AH1258" s="158"/>
      <c r="AI1258" s="175"/>
      <c r="AJ1258" s="162"/>
      <c r="AK1258" s="15">
        <f t="shared" ca="1" si="314"/>
        <v>1193</v>
      </c>
      <c r="AL1258" s="15" t="s">
        <v>155</v>
      </c>
      <c r="AM1258" s="15" t="str">
        <f t="shared" ca="1" si="315"/>
        <v>1193.</v>
      </c>
      <c r="AN1258" s="179"/>
      <c r="AO1258" s="16"/>
      <c r="AP1258" s="16"/>
    </row>
    <row r="1259" spans="1:42" ht="22.5" customHeight="1" x14ac:dyDescent="0.25">
      <c r="A1259" s="83"/>
      <c r="B1259" s="199"/>
      <c r="C1259" s="169" t="s">
        <v>64</v>
      </c>
      <c r="D1259" s="199"/>
      <c r="E1259" s="367"/>
      <c r="F1259" s="367"/>
      <c r="G1259" s="199"/>
      <c r="H1259" s="199"/>
      <c r="I1259" s="202">
        <f>I1260+I1263+I1269</f>
        <v>201438.95000000019</v>
      </c>
      <c r="J1259" s="202">
        <f>J1260+J1263+J1269</f>
        <v>135404.57999999999</v>
      </c>
      <c r="K1259" s="202">
        <f>K1260+K1263+K1269</f>
        <v>134406.00999999998</v>
      </c>
      <c r="L1259" s="350">
        <f>L1260+L1263+L1269</f>
        <v>7778</v>
      </c>
      <c r="M1259" s="174">
        <f>M1260+M1263+M1269</f>
        <v>229876232.84000006</v>
      </c>
      <c r="N1259" s="174"/>
      <c r="O1259" s="174"/>
      <c r="P1259" s="174"/>
      <c r="Q1259" s="174">
        <f t="shared" si="319"/>
        <v>229876232.84000006</v>
      </c>
      <c r="R1259" s="174">
        <f>R1260+R1263+R1269</f>
        <v>52907319.600000001</v>
      </c>
      <c r="S1259" s="123"/>
      <c r="T1259" s="174"/>
      <c r="U1259" s="174">
        <f>U1260+U1263+U1269</f>
        <v>33301.399999999994</v>
      </c>
      <c r="V1259" s="174">
        <f>V1260+V1263+V1269</f>
        <v>172906512.20000002</v>
      </c>
      <c r="W1259" s="174"/>
      <c r="X1259" s="174"/>
      <c r="Y1259" s="174"/>
      <c r="Z1259" s="174"/>
      <c r="AA1259" s="174">
        <f>AA1260+AA1263+AA1269</f>
        <v>1517.52</v>
      </c>
      <c r="AB1259" s="174">
        <f>AB1260+AB1263+AB1269</f>
        <v>4062401.0399999991</v>
      </c>
      <c r="AC1259" s="174"/>
      <c r="AD1259" s="174"/>
      <c r="AE1259" s="174"/>
      <c r="AF1259" s="174"/>
      <c r="AG1259" s="182"/>
      <c r="AH1259" s="158"/>
      <c r="AI1259" s="175"/>
      <c r="AJ1259" s="162"/>
      <c r="AN1259" s="183"/>
      <c r="AO1259" s="15"/>
      <c r="AP1259" s="16"/>
    </row>
    <row r="1260" spans="1:42" ht="22.5" customHeight="1" x14ac:dyDescent="0.25">
      <c r="A1260" s="83"/>
      <c r="B1260" s="199"/>
      <c r="C1260" s="169" t="s">
        <v>1202</v>
      </c>
      <c r="D1260" s="199"/>
      <c r="E1260" s="367"/>
      <c r="F1260" s="367"/>
      <c r="G1260" s="201"/>
      <c r="H1260" s="201"/>
      <c r="I1260" s="202">
        <f>SUM(I1261:I1262)</f>
        <v>3723.5</v>
      </c>
      <c r="J1260" s="202">
        <f t="shared" ref="J1260:V1260" si="320">SUM(J1261:J1262)</f>
        <v>2473.7999999999997</v>
      </c>
      <c r="K1260" s="202">
        <f t="shared" si="320"/>
        <v>2473.7999999999997</v>
      </c>
      <c r="L1260" s="350">
        <f t="shared" si="320"/>
        <v>156</v>
      </c>
      <c r="M1260" s="174">
        <f t="shared" si="320"/>
        <v>5412120</v>
      </c>
      <c r="N1260" s="174"/>
      <c r="O1260" s="174"/>
      <c r="P1260" s="174"/>
      <c r="Q1260" s="174">
        <f>M1260</f>
        <v>5412120</v>
      </c>
      <c r="R1260" s="174">
        <f t="shared" si="320"/>
        <v>55440</v>
      </c>
      <c r="S1260" s="123"/>
      <c r="T1260" s="174"/>
      <c r="U1260" s="174">
        <f t="shared" si="320"/>
        <v>840</v>
      </c>
      <c r="V1260" s="174">
        <f t="shared" si="320"/>
        <v>5356680</v>
      </c>
      <c r="W1260" s="174"/>
      <c r="X1260" s="174"/>
      <c r="Y1260" s="174"/>
      <c r="Z1260" s="174"/>
      <c r="AA1260" s="174"/>
      <c r="AB1260" s="174"/>
      <c r="AC1260" s="174"/>
      <c r="AD1260" s="174"/>
      <c r="AE1260" s="174"/>
      <c r="AF1260" s="174"/>
      <c r="AG1260" s="182"/>
      <c r="AH1260" s="158"/>
      <c r="AI1260" s="175"/>
      <c r="AJ1260" s="162"/>
      <c r="AN1260" s="183"/>
      <c r="AO1260" s="15"/>
      <c r="AP1260" s="16"/>
    </row>
    <row r="1261" spans="1:42" ht="22.5" hidden="1" customHeight="1" x14ac:dyDescent="0.25">
      <c r="A1261" s="83" t="str">
        <f ca="1">AM1261</f>
        <v>1194.</v>
      </c>
      <c r="B1261" s="26">
        <v>2324</v>
      </c>
      <c r="C1261" s="40" t="s">
        <v>65</v>
      </c>
      <c r="D1261" s="26">
        <v>1976</v>
      </c>
      <c r="E1261" s="135" t="s">
        <v>2957</v>
      </c>
      <c r="F1261" s="83" t="s">
        <v>2959</v>
      </c>
      <c r="G1261" s="26">
        <v>2</v>
      </c>
      <c r="H1261" s="26">
        <v>2</v>
      </c>
      <c r="I1261" s="205">
        <v>577.1</v>
      </c>
      <c r="J1261" s="205">
        <v>334.7</v>
      </c>
      <c r="K1261" s="205">
        <v>334.7</v>
      </c>
      <c r="L1261" s="219">
        <v>23</v>
      </c>
      <c r="M1261" s="205">
        <f>R1261+T1261+V1261+X1261+Z1261+AB1261+AE1261+AF1261</f>
        <v>55440</v>
      </c>
      <c r="N1261" s="205"/>
      <c r="O1261" s="205"/>
      <c r="P1261" s="205"/>
      <c r="Q1261" s="205">
        <f t="shared" ref="Q1261" si="321">M1261</f>
        <v>55440</v>
      </c>
      <c r="R1261" s="205">
        <v>55440</v>
      </c>
      <c r="S1261" s="219"/>
      <c r="T1261" s="205"/>
      <c r="U1261" s="205"/>
      <c r="V1261" s="205"/>
      <c r="W1261" s="205"/>
      <c r="X1261" s="205"/>
      <c r="Y1261" s="205"/>
      <c r="Z1261" s="205"/>
      <c r="AA1261" s="205"/>
      <c r="AB1261" s="205"/>
      <c r="AC1261" s="205"/>
      <c r="AD1261" s="205"/>
      <c r="AE1261" s="205"/>
      <c r="AF1261" s="205"/>
      <c r="AG1261" s="221">
        <v>2025</v>
      </c>
      <c r="AH1261" s="158"/>
      <c r="AI1261" s="175"/>
      <c r="AJ1261" s="218"/>
      <c r="AK1261" s="15">
        <f t="shared" ca="1" si="314"/>
        <v>1194</v>
      </c>
      <c r="AL1261" s="15" t="s">
        <v>155</v>
      </c>
      <c r="AM1261" s="15" t="str">
        <f t="shared" ca="1" si="315"/>
        <v>1194.</v>
      </c>
      <c r="AN1261" s="222"/>
      <c r="AO1261" s="16"/>
      <c r="AP1261" s="16"/>
    </row>
    <row r="1262" spans="1:42" ht="22.5" customHeight="1" x14ac:dyDescent="0.25">
      <c r="A1262" s="83" t="s">
        <v>3155</v>
      </c>
      <c r="B1262" s="199">
        <v>2459</v>
      </c>
      <c r="C1262" s="42" t="s">
        <v>532</v>
      </c>
      <c r="D1262" s="199">
        <v>1977</v>
      </c>
      <c r="E1262" s="367" t="s">
        <v>2957</v>
      </c>
      <c r="F1262" s="198" t="s">
        <v>2959</v>
      </c>
      <c r="G1262" s="201">
        <v>5</v>
      </c>
      <c r="H1262" s="201">
        <v>4</v>
      </c>
      <c r="I1262" s="200">
        <v>3146.4</v>
      </c>
      <c r="J1262" s="200">
        <v>2139.1</v>
      </c>
      <c r="K1262" s="200">
        <v>2139.1</v>
      </c>
      <c r="L1262" s="201">
        <v>133</v>
      </c>
      <c r="M1262" s="176">
        <f>R1262+T1262+V1262+X1262+Z1262+AB1262+AE1262+AF1262</f>
        <v>5356680</v>
      </c>
      <c r="N1262" s="176"/>
      <c r="O1262" s="176"/>
      <c r="P1262" s="176"/>
      <c r="Q1262" s="176">
        <f>M1262</f>
        <v>5356680</v>
      </c>
      <c r="R1262" s="176"/>
      <c r="S1262" s="32"/>
      <c r="T1262" s="176"/>
      <c r="U1262" s="176">
        <v>840</v>
      </c>
      <c r="V1262" s="176">
        <f>U1262*6377</f>
        <v>5356680</v>
      </c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375">
        <v>2025</v>
      </c>
      <c r="AH1262" s="158"/>
      <c r="AI1262" s="175"/>
      <c r="AJ1262" s="162"/>
      <c r="AK1262" s="203">
        <f ca="1">MAX(AK1317:AK1321)+1</f>
        <v>1252</v>
      </c>
      <c r="AL1262" s="203" t="s">
        <v>155</v>
      </c>
      <c r="AM1262" s="203" t="str">
        <f ca="1">CONCATENATE(AK1262,AL1262)</f>
        <v>1252.</v>
      </c>
      <c r="AN1262" s="179"/>
      <c r="AO1262" s="16"/>
      <c r="AP1262" s="16"/>
    </row>
    <row r="1263" spans="1:42" s="35" customFormat="1" ht="22.5" hidden="1" customHeight="1" x14ac:dyDescent="0.25">
      <c r="A1263" s="85"/>
      <c r="B1263" s="56"/>
      <c r="C1263" s="169" t="s">
        <v>1203</v>
      </c>
      <c r="D1263" s="26"/>
      <c r="E1263" s="135"/>
      <c r="F1263" s="135"/>
      <c r="G1263" s="32"/>
      <c r="H1263" s="32"/>
      <c r="I1263" s="174">
        <f>SUM(I1264:I1268)</f>
        <v>14112.099999999999</v>
      </c>
      <c r="J1263" s="174">
        <f>SUM(J1264:J1268)</f>
        <v>9912.3000000000011</v>
      </c>
      <c r="K1263" s="174">
        <f>SUM(K1264:K1268)</f>
        <v>10436.799999999999</v>
      </c>
      <c r="L1263" s="123">
        <f>SUM(L1264:L1268)</f>
        <v>440</v>
      </c>
      <c r="M1263" s="174">
        <f>SUM(M1264:M1268)</f>
        <v>8188949</v>
      </c>
      <c r="N1263" s="174"/>
      <c r="O1263" s="174"/>
      <c r="P1263" s="174"/>
      <c r="Q1263" s="174">
        <f>M1263</f>
        <v>8188949</v>
      </c>
      <c r="R1263" s="174">
        <f>SUM(R1264:R1268)</f>
        <v>1913301</v>
      </c>
      <c r="S1263" s="123"/>
      <c r="T1263" s="174"/>
      <c r="U1263" s="174">
        <f>SUM(U1264:U1268)</f>
        <v>1724</v>
      </c>
      <c r="V1263" s="174">
        <f>SUM(V1264:V1268)</f>
        <v>6115028</v>
      </c>
      <c r="W1263" s="174"/>
      <c r="X1263" s="174"/>
      <c r="Y1263" s="174"/>
      <c r="Z1263" s="174"/>
      <c r="AA1263" s="174">
        <f>SUM(AA1264:AA1268)</f>
        <v>60</v>
      </c>
      <c r="AB1263" s="174">
        <f>SUM(AB1264:AB1268)</f>
        <v>160620</v>
      </c>
      <c r="AC1263" s="174"/>
      <c r="AD1263" s="174"/>
      <c r="AE1263" s="174"/>
      <c r="AF1263" s="174"/>
      <c r="AG1263" s="189"/>
      <c r="AH1263" s="158"/>
      <c r="AI1263" s="175"/>
      <c r="AJ1263" s="158"/>
      <c r="AK1263" s="15"/>
      <c r="AL1263" s="15"/>
      <c r="AM1263" s="15"/>
      <c r="AN1263" s="190"/>
      <c r="AP1263" s="16"/>
    </row>
    <row r="1264" spans="1:42" ht="22.5" hidden="1" customHeight="1" x14ac:dyDescent="0.25">
      <c r="A1264" s="83" t="str">
        <f ca="1">AM1264</f>
        <v>1195.</v>
      </c>
      <c r="B1264" s="26">
        <v>2399</v>
      </c>
      <c r="C1264" s="28" t="s">
        <v>2991</v>
      </c>
      <c r="D1264" s="26">
        <v>1966</v>
      </c>
      <c r="E1264" s="135" t="s">
        <v>2957</v>
      </c>
      <c r="F1264" s="83" t="s">
        <v>2959</v>
      </c>
      <c r="G1264" s="32">
        <v>2</v>
      </c>
      <c r="H1264" s="32">
        <v>1</v>
      </c>
      <c r="I1264" s="205">
        <v>326.60000000000002</v>
      </c>
      <c r="J1264" s="205">
        <v>213.5</v>
      </c>
      <c r="K1264" s="205">
        <v>213.5</v>
      </c>
      <c r="L1264" s="219">
        <v>13</v>
      </c>
      <c r="M1264" s="205">
        <f t="shared" ref="M1264:M1268" si="322">R1264+T1264+V1264+X1264+Z1264+AB1264+AE1264+AF1264</f>
        <v>123240</v>
      </c>
      <c r="N1264" s="205"/>
      <c r="O1264" s="205"/>
      <c r="P1264" s="205"/>
      <c r="Q1264" s="205">
        <f>M1264</f>
        <v>123240</v>
      </c>
      <c r="R1264" s="205">
        <v>123240</v>
      </c>
      <c r="S1264" s="219"/>
      <c r="T1264" s="205"/>
      <c r="U1264" s="205"/>
      <c r="V1264" s="205"/>
      <c r="W1264" s="205"/>
      <c r="X1264" s="205"/>
      <c r="Y1264" s="205"/>
      <c r="Z1264" s="205"/>
      <c r="AA1264" s="205"/>
      <c r="AB1264" s="205"/>
      <c r="AC1264" s="205"/>
      <c r="AD1264" s="205"/>
      <c r="AE1264" s="205"/>
      <c r="AF1264" s="205"/>
      <c r="AG1264" s="221">
        <v>2025</v>
      </c>
      <c r="AH1264" s="158"/>
      <c r="AI1264" s="175"/>
      <c r="AJ1264" s="218"/>
      <c r="AK1264" s="15">
        <f ca="1">MAX(AK1258:AK1263)+1</f>
        <v>1195</v>
      </c>
      <c r="AL1264" s="15" t="s">
        <v>155</v>
      </c>
      <c r="AM1264" s="15" t="str">
        <f t="shared" ca="1" si="315"/>
        <v>1195.</v>
      </c>
      <c r="AN1264" s="222"/>
      <c r="AO1264" s="15"/>
      <c r="AP1264" s="16"/>
    </row>
    <row r="1265" spans="1:44" ht="22.5" hidden="1" customHeight="1" x14ac:dyDescent="0.25">
      <c r="A1265" s="83" t="str">
        <f t="shared" ref="A1265:A1266" ca="1" si="323">AM1265</f>
        <v>1196.</v>
      </c>
      <c r="B1265" s="26">
        <v>2520</v>
      </c>
      <c r="C1265" s="40" t="s">
        <v>2993</v>
      </c>
      <c r="D1265" s="26">
        <v>1983</v>
      </c>
      <c r="E1265" s="135" t="s">
        <v>2957</v>
      </c>
      <c r="F1265" s="83" t="s">
        <v>2959</v>
      </c>
      <c r="G1265" s="26">
        <v>5</v>
      </c>
      <c r="H1265" s="26">
        <v>8</v>
      </c>
      <c r="I1265" s="205">
        <v>5472.7</v>
      </c>
      <c r="J1265" s="205">
        <v>5398.3</v>
      </c>
      <c r="K1265" s="205">
        <v>3222.4</v>
      </c>
      <c r="L1265" s="219">
        <v>212</v>
      </c>
      <c r="M1265" s="205">
        <f t="shared" si="322"/>
        <v>1790061</v>
      </c>
      <c r="N1265" s="205"/>
      <c r="O1265" s="205"/>
      <c r="P1265" s="205"/>
      <c r="Q1265" s="205">
        <f>M1265</f>
        <v>1790061</v>
      </c>
      <c r="R1265" s="205">
        <v>1790061</v>
      </c>
      <c r="S1265" s="219"/>
      <c r="T1265" s="205"/>
      <c r="U1265" s="205"/>
      <c r="V1265" s="205"/>
      <c r="W1265" s="205"/>
      <c r="X1265" s="205"/>
      <c r="Y1265" s="205"/>
      <c r="Z1265" s="205"/>
      <c r="AA1265" s="205"/>
      <c r="AB1265" s="205"/>
      <c r="AC1265" s="205"/>
      <c r="AD1265" s="205"/>
      <c r="AE1265" s="205"/>
      <c r="AF1265" s="205"/>
      <c r="AG1265" s="221">
        <v>2025</v>
      </c>
      <c r="AH1265" s="158"/>
      <c r="AI1265" s="175"/>
      <c r="AJ1265" s="218"/>
      <c r="AK1265" s="15">
        <f ca="1">MAX(AK1259:AK1264)+1</f>
        <v>1196</v>
      </c>
      <c r="AL1265" s="15" t="s">
        <v>155</v>
      </c>
      <c r="AM1265" s="15" t="str">
        <f t="shared" ca="1" si="315"/>
        <v>1196.</v>
      </c>
      <c r="AN1265" s="222"/>
      <c r="AO1265" s="16"/>
      <c r="AP1265" s="16"/>
    </row>
    <row r="1266" spans="1:44" ht="22.5" hidden="1" customHeight="1" x14ac:dyDescent="0.25">
      <c r="A1266" s="83" t="str">
        <f t="shared" ca="1" si="323"/>
        <v>1197.</v>
      </c>
      <c r="B1266" s="26">
        <v>2277</v>
      </c>
      <c r="C1266" s="40" t="s">
        <v>2978</v>
      </c>
      <c r="D1266" s="26">
        <v>1974</v>
      </c>
      <c r="E1266" s="135" t="s">
        <v>2957</v>
      </c>
      <c r="F1266" s="83" t="s">
        <v>2959</v>
      </c>
      <c r="G1266" s="32">
        <v>2</v>
      </c>
      <c r="H1266" s="32">
        <v>1</v>
      </c>
      <c r="I1266" s="205">
        <v>338.8</v>
      </c>
      <c r="J1266" s="205">
        <v>217.3</v>
      </c>
      <c r="K1266" s="205">
        <v>217.3</v>
      </c>
      <c r="L1266" s="219">
        <v>11</v>
      </c>
      <c r="M1266" s="205">
        <f t="shared" si="322"/>
        <v>160620</v>
      </c>
      <c r="N1266" s="205"/>
      <c r="O1266" s="205"/>
      <c r="P1266" s="205"/>
      <c r="Q1266" s="205">
        <f t="shared" ref="Q1266" si="324">M1266</f>
        <v>160620</v>
      </c>
      <c r="R1266" s="205"/>
      <c r="S1266" s="219"/>
      <c r="T1266" s="205"/>
      <c r="U1266" s="205"/>
      <c r="V1266" s="205"/>
      <c r="W1266" s="205"/>
      <c r="X1266" s="205"/>
      <c r="Y1266" s="205"/>
      <c r="Z1266" s="205"/>
      <c r="AA1266" s="205">
        <v>60</v>
      </c>
      <c r="AB1266" s="205">
        <f>AA1266*2677</f>
        <v>160620</v>
      </c>
      <c r="AC1266" s="205"/>
      <c r="AD1266" s="205"/>
      <c r="AE1266" s="205"/>
      <c r="AF1266" s="205"/>
      <c r="AG1266" s="221">
        <v>2025</v>
      </c>
      <c r="AH1266" s="158"/>
      <c r="AI1266" s="175"/>
      <c r="AJ1266" s="218"/>
      <c r="AK1266" s="15">
        <f ca="1">MAX(AK1260:AK1265)+1</f>
        <v>1197</v>
      </c>
      <c r="AL1266" s="15" t="s">
        <v>155</v>
      </c>
      <c r="AM1266" s="15" t="str">
        <f t="shared" ca="1" si="315"/>
        <v>1197.</v>
      </c>
      <c r="AN1266" s="222"/>
      <c r="AO1266" s="15"/>
      <c r="AP1266" s="16"/>
    </row>
    <row r="1267" spans="1:44" ht="22.5" hidden="1" customHeight="1" x14ac:dyDescent="0.25">
      <c r="A1267" s="83" t="str">
        <f ca="1">AM1267</f>
        <v>1198.</v>
      </c>
      <c r="B1267" s="26">
        <v>2352</v>
      </c>
      <c r="C1267" s="40" t="s">
        <v>1489</v>
      </c>
      <c r="D1267" s="26">
        <v>1975</v>
      </c>
      <c r="E1267" s="135" t="s">
        <v>2957</v>
      </c>
      <c r="F1267" s="83" t="s">
        <v>2959</v>
      </c>
      <c r="G1267" s="32">
        <v>5</v>
      </c>
      <c r="H1267" s="32">
        <v>4</v>
      </c>
      <c r="I1267" s="205">
        <v>3501.7</v>
      </c>
      <c r="J1267" s="205">
        <v>2241.3000000000002</v>
      </c>
      <c r="K1267" s="205">
        <v>3327.4</v>
      </c>
      <c r="L1267" s="219">
        <v>110</v>
      </c>
      <c r="M1267" s="205">
        <f t="shared" si="322"/>
        <v>2819865</v>
      </c>
      <c r="N1267" s="205"/>
      <c r="O1267" s="205"/>
      <c r="P1267" s="205"/>
      <c r="Q1267" s="205">
        <f>M1267</f>
        <v>2819865</v>
      </c>
      <c r="R1267" s="205"/>
      <c r="S1267" s="219"/>
      <c r="T1267" s="205"/>
      <c r="U1267" s="205">
        <v>795</v>
      </c>
      <c r="V1267" s="205">
        <f>U1267*3547</f>
        <v>2819865</v>
      </c>
      <c r="W1267" s="205"/>
      <c r="X1267" s="205"/>
      <c r="Y1267" s="205"/>
      <c r="Z1267" s="205"/>
      <c r="AA1267" s="205"/>
      <c r="AB1267" s="205"/>
      <c r="AC1267" s="205"/>
      <c r="AD1267" s="205"/>
      <c r="AE1267" s="205"/>
      <c r="AF1267" s="205"/>
      <c r="AG1267" s="221">
        <v>2025</v>
      </c>
      <c r="AH1267" s="158"/>
      <c r="AI1267" s="175"/>
      <c r="AJ1267" s="218"/>
      <c r="AK1267" s="15">
        <f ca="1">MAX(AK1261:AK1266)+1</f>
        <v>1198</v>
      </c>
      <c r="AL1267" s="15" t="s">
        <v>155</v>
      </c>
      <c r="AM1267" s="15" t="str">
        <f t="shared" ca="1" si="315"/>
        <v>1198.</v>
      </c>
      <c r="AN1267" s="222"/>
      <c r="AO1267" s="16"/>
      <c r="AP1267" s="16"/>
    </row>
    <row r="1268" spans="1:44" ht="34.5" hidden="1" customHeight="1" x14ac:dyDescent="0.25">
      <c r="A1268" s="83" t="str">
        <f ca="1">AM1268</f>
        <v>1199.</v>
      </c>
      <c r="B1268" s="26">
        <v>2358</v>
      </c>
      <c r="C1268" s="330" t="s">
        <v>3150</v>
      </c>
      <c r="D1268" s="26">
        <v>1981</v>
      </c>
      <c r="E1268" s="135" t="s">
        <v>2957</v>
      </c>
      <c r="F1268" s="83" t="s">
        <v>2959</v>
      </c>
      <c r="G1268" s="32">
        <v>5</v>
      </c>
      <c r="H1268" s="32">
        <v>4</v>
      </c>
      <c r="I1268" s="205">
        <v>4472.3</v>
      </c>
      <c r="J1268" s="205">
        <v>1841.9</v>
      </c>
      <c r="K1268" s="205">
        <v>3456.2</v>
      </c>
      <c r="L1268" s="219">
        <v>94</v>
      </c>
      <c r="M1268" s="205">
        <f t="shared" si="322"/>
        <v>3295163</v>
      </c>
      <c r="N1268" s="205"/>
      <c r="O1268" s="205"/>
      <c r="P1268" s="205"/>
      <c r="Q1268" s="205">
        <f>M1268</f>
        <v>3295163</v>
      </c>
      <c r="R1268" s="205"/>
      <c r="S1268" s="219"/>
      <c r="T1268" s="205"/>
      <c r="U1268" s="205">
        <v>929</v>
      </c>
      <c r="V1268" s="205">
        <f>U1268*3547</f>
        <v>3295163</v>
      </c>
      <c r="W1268" s="205"/>
      <c r="X1268" s="205"/>
      <c r="Y1268" s="205"/>
      <c r="Z1268" s="205"/>
      <c r="AA1268" s="205"/>
      <c r="AB1268" s="205"/>
      <c r="AC1268" s="205"/>
      <c r="AD1268" s="205"/>
      <c r="AE1268" s="205"/>
      <c r="AF1268" s="205"/>
      <c r="AG1268" s="221">
        <v>2025</v>
      </c>
      <c r="AH1268" s="158"/>
      <c r="AI1268" s="175"/>
      <c r="AJ1268" s="218"/>
      <c r="AK1268" s="15">
        <f t="shared" ca="1" si="314"/>
        <v>1199</v>
      </c>
      <c r="AL1268" s="15" t="s">
        <v>155</v>
      </c>
      <c r="AM1268" s="15" t="str">
        <f t="shared" ca="1" si="315"/>
        <v>1199.</v>
      </c>
      <c r="AN1268" s="222"/>
      <c r="AO1268" s="16"/>
      <c r="AP1268" s="16"/>
    </row>
    <row r="1269" spans="1:44" s="35" customFormat="1" ht="22.5" customHeight="1" x14ac:dyDescent="0.25">
      <c r="A1269" s="85"/>
      <c r="B1269" s="366"/>
      <c r="C1269" s="169" t="s">
        <v>1204</v>
      </c>
      <c r="D1269" s="199"/>
      <c r="E1269" s="367"/>
      <c r="F1269" s="367"/>
      <c r="G1269" s="201"/>
      <c r="H1269" s="201"/>
      <c r="I1269" s="202">
        <f>SUM(I1270:I1408)</f>
        <v>183603.35000000018</v>
      </c>
      <c r="J1269" s="202">
        <f>SUM(J1270:J1408)</f>
        <v>123018.48</v>
      </c>
      <c r="K1269" s="202">
        <f>SUM(K1270:K1408)</f>
        <v>121495.40999999997</v>
      </c>
      <c r="L1269" s="350">
        <f>SUM(L1270:L1408)</f>
        <v>7182</v>
      </c>
      <c r="M1269" s="174">
        <f>SUM(M1270:M1408)</f>
        <v>216275163.84000006</v>
      </c>
      <c r="N1269" s="174"/>
      <c r="O1269" s="174"/>
      <c r="P1269" s="174"/>
      <c r="Q1269" s="174">
        <f>M1269</f>
        <v>216275163.84000006</v>
      </c>
      <c r="R1269" s="174">
        <f>SUM(R1270:R1408)</f>
        <v>50938578.600000001</v>
      </c>
      <c r="S1269" s="123"/>
      <c r="T1269" s="174"/>
      <c r="U1269" s="174">
        <f>SUM(U1270:U1408)</f>
        <v>30737.399999999994</v>
      </c>
      <c r="V1269" s="174">
        <f>SUM(V1270:V1408)</f>
        <v>161434804.20000002</v>
      </c>
      <c r="W1269" s="174"/>
      <c r="X1269" s="174"/>
      <c r="Y1269" s="174"/>
      <c r="Z1269" s="174"/>
      <c r="AA1269" s="174">
        <f>SUM(AA1270:AA1408)</f>
        <v>1457.52</v>
      </c>
      <c r="AB1269" s="174">
        <f>SUM(AB1270:AB1408)</f>
        <v>3901781.0399999991</v>
      </c>
      <c r="AC1269" s="174"/>
      <c r="AD1269" s="174"/>
      <c r="AE1269" s="174"/>
      <c r="AF1269" s="174"/>
      <c r="AG1269" s="189"/>
      <c r="AH1269" s="158"/>
      <c r="AI1269" s="175"/>
      <c r="AJ1269" s="158"/>
      <c r="AK1269" s="203"/>
      <c r="AL1269" s="203"/>
      <c r="AM1269" s="203"/>
      <c r="AN1269" s="190"/>
      <c r="AP1269" s="16"/>
    </row>
    <row r="1270" spans="1:44" ht="22.5" hidden="1" customHeight="1" x14ac:dyDescent="0.25">
      <c r="A1270" s="83" t="str">
        <f ca="1">AM1270</f>
        <v>1200.</v>
      </c>
      <c r="B1270" s="26">
        <v>2456</v>
      </c>
      <c r="C1270" s="28" t="s">
        <v>549</v>
      </c>
      <c r="D1270" s="26">
        <v>2012</v>
      </c>
      <c r="E1270" s="135" t="s">
        <v>2957</v>
      </c>
      <c r="F1270" s="83" t="s">
        <v>2959</v>
      </c>
      <c r="G1270" s="32">
        <v>2</v>
      </c>
      <c r="H1270" s="32">
        <v>2</v>
      </c>
      <c r="I1270" s="176">
        <v>2629.2</v>
      </c>
      <c r="J1270" s="176">
        <v>2629.2</v>
      </c>
      <c r="K1270" s="176">
        <v>2629.2</v>
      </c>
      <c r="L1270" s="32">
        <v>69</v>
      </c>
      <c r="M1270" s="176">
        <f>R1270+T1270+V1270+X1270+Z1270+AB1270+AE1270+AF1270</f>
        <v>3973150.14</v>
      </c>
      <c r="N1270" s="176"/>
      <c r="O1270" s="176"/>
      <c r="P1270" s="176"/>
      <c r="Q1270" s="176">
        <f>M1270</f>
        <v>3973150.14</v>
      </c>
      <c r="R1270" s="176"/>
      <c r="S1270" s="32"/>
      <c r="T1270" s="176"/>
      <c r="U1270" s="176">
        <v>506.1</v>
      </c>
      <c r="V1270" s="176">
        <f>U1270*7523</f>
        <v>3807390.3000000003</v>
      </c>
      <c r="W1270" s="176"/>
      <c r="X1270" s="176"/>
      <c r="Y1270" s="176"/>
      <c r="Z1270" s="176"/>
      <c r="AA1270" s="176">
        <v>61.92</v>
      </c>
      <c r="AB1270" s="176">
        <f>AA1270*2677</f>
        <v>165759.84</v>
      </c>
      <c r="AC1270" s="176"/>
      <c r="AD1270" s="176"/>
      <c r="AE1270" s="176"/>
      <c r="AF1270" s="176"/>
      <c r="AG1270" s="317">
        <v>2025</v>
      </c>
      <c r="AH1270" s="158"/>
      <c r="AI1270" s="175"/>
      <c r="AJ1270" s="162"/>
      <c r="AK1270" s="15">
        <f t="shared" ca="1" si="314"/>
        <v>1200</v>
      </c>
      <c r="AL1270" s="15" t="s">
        <v>155</v>
      </c>
      <c r="AM1270" s="15" t="str">
        <f t="shared" ca="1" si="315"/>
        <v>1200.</v>
      </c>
      <c r="AN1270" s="179"/>
      <c r="AO1270" s="15"/>
      <c r="AP1270" s="16"/>
    </row>
    <row r="1271" spans="1:44" ht="22.5" hidden="1" customHeight="1" x14ac:dyDescent="0.25">
      <c r="A1271" s="83" t="str">
        <f t="shared" ref="A1271:A1321" ca="1" si="325">AM1271</f>
        <v>1201.</v>
      </c>
      <c r="B1271" s="26">
        <v>2296</v>
      </c>
      <c r="C1271" s="313" t="s">
        <v>1150</v>
      </c>
      <c r="D1271" s="26">
        <v>1970</v>
      </c>
      <c r="E1271" s="135" t="s">
        <v>2957</v>
      </c>
      <c r="F1271" s="83" t="s">
        <v>2959</v>
      </c>
      <c r="G1271" s="32">
        <v>5</v>
      </c>
      <c r="H1271" s="32">
        <v>4</v>
      </c>
      <c r="I1271" s="205">
        <v>3415.8</v>
      </c>
      <c r="J1271" s="205">
        <v>3362.1</v>
      </c>
      <c r="K1271" s="205">
        <v>3308.4</v>
      </c>
      <c r="L1271" s="219">
        <v>110</v>
      </c>
      <c r="M1271" s="205">
        <f t="shared" ref="M1271:M1321" si="326">R1271+T1271+V1271+X1271+Z1271+AB1271+AE1271+AF1271</f>
        <v>2717002</v>
      </c>
      <c r="N1271" s="205"/>
      <c r="O1271" s="205"/>
      <c r="P1271" s="205"/>
      <c r="Q1271" s="205">
        <f t="shared" ref="Q1271:Q1321" si="327">M1271</f>
        <v>2717002</v>
      </c>
      <c r="R1271" s="205"/>
      <c r="S1271" s="219"/>
      <c r="T1271" s="205"/>
      <c r="U1271" s="205">
        <v>766</v>
      </c>
      <c r="V1271" s="205">
        <f>U1271*3547</f>
        <v>2717002</v>
      </c>
      <c r="W1271" s="205"/>
      <c r="X1271" s="205"/>
      <c r="Y1271" s="205"/>
      <c r="Z1271" s="205"/>
      <c r="AA1271" s="205"/>
      <c r="AB1271" s="205"/>
      <c r="AC1271" s="205"/>
      <c r="AD1271" s="205"/>
      <c r="AE1271" s="205"/>
      <c r="AF1271" s="205"/>
      <c r="AG1271" s="221">
        <v>2025</v>
      </c>
      <c r="AH1271" s="158"/>
      <c r="AI1271" s="175"/>
      <c r="AJ1271" s="218"/>
      <c r="AK1271" s="15">
        <f t="shared" ca="1" si="314"/>
        <v>1201</v>
      </c>
      <c r="AL1271" s="15" t="s">
        <v>155</v>
      </c>
      <c r="AM1271" s="15" t="str">
        <f t="shared" ca="1" si="315"/>
        <v>1201.</v>
      </c>
      <c r="AN1271" s="222"/>
      <c r="AO1271" s="15"/>
      <c r="AP1271" s="16"/>
    </row>
    <row r="1272" spans="1:44" ht="22.5" hidden="1" customHeight="1" x14ac:dyDescent="0.25">
      <c r="A1272" s="83" t="str">
        <f t="shared" ca="1" si="325"/>
        <v>1202.</v>
      </c>
      <c r="B1272" s="26">
        <v>2297</v>
      </c>
      <c r="C1272" s="40" t="s">
        <v>1485</v>
      </c>
      <c r="D1272" s="26">
        <v>1973</v>
      </c>
      <c r="E1272" s="135" t="s">
        <v>2957</v>
      </c>
      <c r="F1272" s="135" t="s">
        <v>2958</v>
      </c>
      <c r="G1272" s="32">
        <v>5</v>
      </c>
      <c r="H1272" s="32">
        <v>3</v>
      </c>
      <c r="I1272" s="205">
        <v>2061.1999999999998</v>
      </c>
      <c r="J1272" s="205">
        <v>1349</v>
      </c>
      <c r="K1272" s="205">
        <v>2061.1999999999998</v>
      </c>
      <c r="L1272" s="219">
        <v>80</v>
      </c>
      <c r="M1272" s="205">
        <f t="shared" si="326"/>
        <v>245213.19999999998</v>
      </c>
      <c r="N1272" s="205"/>
      <c r="O1272" s="205"/>
      <c r="P1272" s="205"/>
      <c r="Q1272" s="205">
        <f t="shared" si="327"/>
        <v>245213.19999999998</v>
      </c>
      <c r="R1272" s="205"/>
      <c r="S1272" s="219"/>
      <c r="T1272" s="205"/>
      <c r="U1272" s="205"/>
      <c r="V1272" s="205"/>
      <c r="W1272" s="205"/>
      <c r="X1272" s="205"/>
      <c r="Y1272" s="205"/>
      <c r="Z1272" s="205"/>
      <c r="AA1272" s="205">
        <v>91.6</v>
      </c>
      <c r="AB1272" s="205">
        <f>AA1272*2677</f>
        <v>245213.19999999998</v>
      </c>
      <c r="AC1272" s="205"/>
      <c r="AD1272" s="205"/>
      <c r="AE1272" s="205"/>
      <c r="AF1272" s="205"/>
      <c r="AG1272" s="221">
        <v>2025</v>
      </c>
      <c r="AH1272" s="158"/>
      <c r="AI1272" s="175"/>
      <c r="AJ1272" s="218"/>
      <c r="AK1272" s="15">
        <f t="shared" ca="1" si="314"/>
        <v>1202</v>
      </c>
      <c r="AL1272" s="15" t="s">
        <v>155</v>
      </c>
      <c r="AM1272" s="15" t="str">
        <f t="shared" ca="1" si="315"/>
        <v>1202.</v>
      </c>
      <c r="AN1272" s="222"/>
      <c r="AO1272" s="16"/>
      <c r="AP1272" s="16"/>
    </row>
    <row r="1273" spans="1:44" ht="22.5" hidden="1" customHeight="1" x14ac:dyDescent="0.25">
      <c r="A1273" s="83" t="str">
        <f t="shared" ca="1" si="325"/>
        <v>1203.</v>
      </c>
      <c r="B1273" s="26">
        <v>2344</v>
      </c>
      <c r="C1273" s="28" t="s">
        <v>565</v>
      </c>
      <c r="D1273" s="26">
        <v>1969</v>
      </c>
      <c r="E1273" s="135" t="s">
        <v>2957</v>
      </c>
      <c r="F1273" s="135" t="s">
        <v>2960</v>
      </c>
      <c r="G1273" s="32">
        <v>2</v>
      </c>
      <c r="H1273" s="32">
        <v>1</v>
      </c>
      <c r="I1273" s="205">
        <v>219.3</v>
      </c>
      <c r="J1273" s="205">
        <v>158.9</v>
      </c>
      <c r="K1273" s="205">
        <v>158.9</v>
      </c>
      <c r="L1273" s="219">
        <v>11</v>
      </c>
      <c r="M1273" s="205">
        <f t="shared" si="326"/>
        <v>1564784</v>
      </c>
      <c r="N1273" s="205"/>
      <c r="O1273" s="205"/>
      <c r="P1273" s="205"/>
      <c r="Q1273" s="205">
        <f t="shared" si="327"/>
        <v>1564784</v>
      </c>
      <c r="R1273" s="205"/>
      <c r="S1273" s="219"/>
      <c r="T1273" s="205"/>
      <c r="U1273" s="205">
        <v>208</v>
      </c>
      <c r="V1273" s="205">
        <f t="shared" ref="V1273:V1278" si="328">U1273*7523</f>
        <v>1564784</v>
      </c>
      <c r="W1273" s="205"/>
      <c r="X1273" s="205"/>
      <c r="Y1273" s="205"/>
      <c r="Z1273" s="205"/>
      <c r="AA1273" s="205"/>
      <c r="AB1273" s="205"/>
      <c r="AC1273" s="205"/>
      <c r="AD1273" s="205"/>
      <c r="AE1273" s="205"/>
      <c r="AF1273" s="205"/>
      <c r="AG1273" s="221">
        <v>2025</v>
      </c>
      <c r="AH1273" s="158"/>
      <c r="AI1273" s="175"/>
      <c r="AJ1273" s="218"/>
      <c r="AK1273" s="15">
        <f t="shared" ca="1" si="314"/>
        <v>1203</v>
      </c>
      <c r="AL1273" s="15" t="s">
        <v>155</v>
      </c>
      <c r="AM1273" s="15" t="str">
        <f t="shared" ca="1" si="315"/>
        <v>1203.</v>
      </c>
      <c r="AN1273" s="222"/>
      <c r="AO1273" s="15"/>
      <c r="AP1273" s="16"/>
    </row>
    <row r="1274" spans="1:44" ht="22.5" hidden="1" customHeight="1" x14ac:dyDescent="0.25">
      <c r="A1274" s="83" t="str">
        <f t="shared" ca="1" si="325"/>
        <v>1204.</v>
      </c>
      <c r="B1274" s="26">
        <v>2334</v>
      </c>
      <c r="C1274" s="28" t="s">
        <v>564</v>
      </c>
      <c r="D1274" s="26">
        <v>1969</v>
      </c>
      <c r="E1274" s="135" t="s">
        <v>2957</v>
      </c>
      <c r="F1274" s="135" t="s">
        <v>2960</v>
      </c>
      <c r="G1274" s="32">
        <v>2</v>
      </c>
      <c r="H1274" s="32">
        <v>1</v>
      </c>
      <c r="I1274" s="205">
        <v>210.5</v>
      </c>
      <c r="J1274" s="205">
        <v>208.3</v>
      </c>
      <c r="K1274" s="205">
        <v>208.3</v>
      </c>
      <c r="L1274" s="219">
        <v>16</v>
      </c>
      <c r="M1274" s="205">
        <f t="shared" si="326"/>
        <v>1579830</v>
      </c>
      <c r="N1274" s="205"/>
      <c r="O1274" s="205"/>
      <c r="P1274" s="205"/>
      <c r="Q1274" s="205">
        <f t="shared" si="327"/>
        <v>1579830</v>
      </c>
      <c r="R1274" s="205"/>
      <c r="S1274" s="219"/>
      <c r="T1274" s="205"/>
      <c r="U1274" s="205">
        <v>210</v>
      </c>
      <c r="V1274" s="205">
        <f t="shared" si="328"/>
        <v>1579830</v>
      </c>
      <c r="W1274" s="205"/>
      <c r="X1274" s="205"/>
      <c r="Y1274" s="205"/>
      <c r="Z1274" s="205"/>
      <c r="AA1274" s="205"/>
      <c r="AB1274" s="205"/>
      <c r="AC1274" s="205"/>
      <c r="AD1274" s="205"/>
      <c r="AE1274" s="205"/>
      <c r="AF1274" s="205"/>
      <c r="AG1274" s="221">
        <v>2025</v>
      </c>
      <c r="AH1274" s="158"/>
      <c r="AI1274" s="175"/>
      <c r="AJ1274" s="218"/>
      <c r="AK1274" s="15">
        <f t="shared" ca="1" si="314"/>
        <v>1204</v>
      </c>
      <c r="AL1274" s="15" t="s">
        <v>155</v>
      </c>
      <c r="AM1274" s="15" t="str">
        <f t="shared" ca="1" si="315"/>
        <v>1204.</v>
      </c>
      <c r="AN1274" s="222"/>
      <c r="AO1274" s="15"/>
      <c r="AP1274" s="16"/>
    </row>
    <row r="1275" spans="1:44" ht="22.5" hidden="1" customHeight="1" x14ac:dyDescent="0.25">
      <c r="A1275" s="83" t="str">
        <f t="shared" ca="1" si="325"/>
        <v>1205.</v>
      </c>
      <c r="B1275" s="26">
        <v>2366</v>
      </c>
      <c r="C1275" s="40" t="s">
        <v>82</v>
      </c>
      <c r="D1275" s="26">
        <v>1962</v>
      </c>
      <c r="E1275" s="135" t="s">
        <v>2957</v>
      </c>
      <c r="F1275" s="83" t="s">
        <v>2959</v>
      </c>
      <c r="G1275" s="26">
        <v>2</v>
      </c>
      <c r="H1275" s="26">
        <v>2</v>
      </c>
      <c r="I1275" s="205">
        <v>460.9</v>
      </c>
      <c r="J1275" s="205">
        <v>293.8</v>
      </c>
      <c r="K1275" s="205">
        <v>293.8</v>
      </c>
      <c r="L1275" s="219">
        <v>21</v>
      </c>
      <c r="M1275" s="205">
        <f t="shared" si="326"/>
        <v>2347176</v>
      </c>
      <c r="N1275" s="205"/>
      <c r="O1275" s="205"/>
      <c r="P1275" s="205"/>
      <c r="Q1275" s="205">
        <f t="shared" si="327"/>
        <v>2347176</v>
      </c>
      <c r="R1275" s="205"/>
      <c r="S1275" s="219"/>
      <c r="T1275" s="205"/>
      <c r="U1275" s="205">
        <v>312</v>
      </c>
      <c r="V1275" s="205">
        <f t="shared" si="328"/>
        <v>2347176</v>
      </c>
      <c r="W1275" s="205"/>
      <c r="X1275" s="205"/>
      <c r="Y1275" s="205"/>
      <c r="Z1275" s="205"/>
      <c r="AA1275" s="205"/>
      <c r="AB1275" s="205"/>
      <c r="AC1275" s="205"/>
      <c r="AD1275" s="205"/>
      <c r="AE1275" s="205"/>
      <c r="AF1275" s="205"/>
      <c r="AG1275" s="221">
        <v>2025</v>
      </c>
      <c r="AH1275" s="158"/>
      <c r="AI1275" s="175"/>
      <c r="AJ1275" s="218"/>
      <c r="AK1275" s="15">
        <f t="shared" ca="1" si="314"/>
        <v>1205</v>
      </c>
      <c r="AL1275" s="15" t="s">
        <v>155</v>
      </c>
      <c r="AM1275" s="15" t="str">
        <f t="shared" ca="1" si="315"/>
        <v>1205.</v>
      </c>
      <c r="AN1275" s="222"/>
      <c r="AO1275" s="16"/>
      <c r="AP1275" s="16"/>
    </row>
    <row r="1276" spans="1:44" ht="22.5" hidden="1" customHeight="1" x14ac:dyDescent="0.25">
      <c r="A1276" s="83" t="str">
        <f t="shared" ca="1" si="325"/>
        <v>1206.</v>
      </c>
      <c r="B1276" s="26">
        <v>2367</v>
      </c>
      <c r="C1276" s="40" t="s">
        <v>83</v>
      </c>
      <c r="D1276" s="26">
        <v>1962</v>
      </c>
      <c r="E1276" s="135" t="s">
        <v>2957</v>
      </c>
      <c r="F1276" s="83" t="s">
        <v>2959</v>
      </c>
      <c r="G1276" s="26">
        <v>2</v>
      </c>
      <c r="H1276" s="26">
        <v>2</v>
      </c>
      <c r="I1276" s="205">
        <v>695.3</v>
      </c>
      <c r="J1276" s="205">
        <v>436.8</v>
      </c>
      <c r="K1276" s="205">
        <v>300.39999999999998</v>
      </c>
      <c r="L1276" s="219">
        <v>22</v>
      </c>
      <c r="M1276" s="205">
        <f t="shared" si="326"/>
        <v>5230741.8999999994</v>
      </c>
      <c r="N1276" s="205"/>
      <c r="O1276" s="205"/>
      <c r="P1276" s="205"/>
      <c r="Q1276" s="205">
        <f t="shared" si="327"/>
        <v>5230741.8999999994</v>
      </c>
      <c r="R1276" s="205"/>
      <c r="S1276" s="219"/>
      <c r="T1276" s="205"/>
      <c r="U1276" s="205">
        <v>695.3</v>
      </c>
      <c r="V1276" s="205">
        <f t="shared" si="328"/>
        <v>5230741.8999999994</v>
      </c>
      <c r="W1276" s="205"/>
      <c r="X1276" s="205"/>
      <c r="Y1276" s="205"/>
      <c r="Z1276" s="205"/>
      <c r="AA1276" s="205"/>
      <c r="AB1276" s="205"/>
      <c r="AC1276" s="205"/>
      <c r="AD1276" s="205"/>
      <c r="AE1276" s="205"/>
      <c r="AF1276" s="205"/>
      <c r="AG1276" s="221">
        <v>2025</v>
      </c>
      <c r="AH1276" s="158"/>
      <c r="AI1276" s="175"/>
      <c r="AJ1276" s="218"/>
      <c r="AK1276" s="15">
        <f t="shared" ca="1" si="314"/>
        <v>1206</v>
      </c>
      <c r="AL1276" s="15" t="s">
        <v>155</v>
      </c>
      <c r="AM1276" s="15" t="str">
        <f t="shared" ca="1" si="315"/>
        <v>1206.</v>
      </c>
      <c r="AN1276" s="222"/>
      <c r="AO1276" s="16"/>
      <c r="AP1276" s="16"/>
    </row>
    <row r="1277" spans="1:44" ht="22.5" hidden="1" customHeight="1" x14ac:dyDescent="0.25">
      <c r="A1277" s="83" t="str">
        <f t="shared" ca="1" si="325"/>
        <v>1207.</v>
      </c>
      <c r="B1277" s="26">
        <v>2417</v>
      </c>
      <c r="C1277" s="242" t="s">
        <v>531</v>
      </c>
      <c r="D1277" s="26">
        <v>1974</v>
      </c>
      <c r="E1277" s="135" t="s">
        <v>2957</v>
      </c>
      <c r="F1277" s="135" t="s">
        <v>2960</v>
      </c>
      <c r="G1277" s="32">
        <v>2</v>
      </c>
      <c r="H1277" s="32">
        <v>1</v>
      </c>
      <c r="I1277" s="205">
        <v>168</v>
      </c>
      <c r="J1277" s="205">
        <v>121.8</v>
      </c>
      <c r="K1277" s="205">
        <v>121.8</v>
      </c>
      <c r="L1277" s="219">
        <v>10</v>
      </c>
      <c r="M1277" s="205">
        <f t="shared" si="326"/>
        <v>1031403.2999999999</v>
      </c>
      <c r="N1277" s="205"/>
      <c r="O1277" s="205"/>
      <c r="P1277" s="205"/>
      <c r="Q1277" s="205">
        <f t="shared" si="327"/>
        <v>1031403.2999999999</v>
      </c>
      <c r="R1277" s="205"/>
      <c r="S1277" s="219"/>
      <c r="T1277" s="205"/>
      <c r="U1277" s="205">
        <v>137.1</v>
      </c>
      <c r="V1277" s="205">
        <f t="shared" si="328"/>
        <v>1031403.2999999999</v>
      </c>
      <c r="W1277" s="205"/>
      <c r="X1277" s="205"/>
      <c r="Y1277" s="205"/>
      <c r="Z1277" s="205"/>
      <c r="AA1277" s="205"/>
      <c r="AB1277" s="205"/>
      <c r="AC1277" s="205"/>
      <c r="AD1277" s="205"/>
      <c r="AE1277" s="205"/>
      <c r="AF1277" s="205"/>
      <c r="AG1277" s="221">
        <v>2025</v>
      </c>
      <c r="AH1277" s="158"/>
      <c r="AI1277" s="175"/>
      <c r="AJ1277" s="218"/>
      <c r="AK1277" s="15">
        <f t="shared" ca="1" si="314"/>
        <v>1207</v>
      </c>
      <c r="AL1277" s="15" t="s">
        <v>155</v>
      </c>
      <c r="AM1277" s="15" t="str">
        <f t="shared" ca="1" si="315"/>
        <v>1207.</v>
      </c>
      <c r="AN1277" s="222"/>
      <c r="AO1277" s="16"/>
      <c r="AP1277" s="16"/>
    </row>
    <row r="1278" spans="1:44" ht="22.5" hidden="1" customHeight="1" x14ac:dyDescent="0.25">
      <c r="A1278" s="83" t="str">
        <f t="shared" ca="1" si="325"/>
        <v>1208.</v>
      </c>
      <c r="B1278" s="26">
        <v>2444</v>
      </c>
      <c r="C1278" s="40" t="s">
        <v>1505</v>
      </c>
      <c r="D1278" s="26">
        <v>1959</v>
      </c>
      <c r="E1278" s="135" t="s">
        <v>2957</v>
      </c>
      <c r="F1278" s="135" t="s">
        <v>2960</v>
      </c>
      <c r="G1278" s="32">
        <v>2</v>
      </c>
      <c r="H1278" s="32">
        <v>2</v>
      </c>
      <c r="I1278" s="205">
        <v>414.3</v>
      </c>
      <c r="J1278" s="205">
        <v>263.60000000000002</v>
      </c>
      <c r="K1278" s="205">
        <v>263.60000000000002</v>
      </c>
      <c r="L1278" s="219">
        <v>14</v>
      </c>
      <c r="M1278" s="205">
        <f t="shared" si="326"/>
        <v>1564784</v>
      </c>
      <c r="N1278" s="205"/>
      <c r="O1278" s="205"/>
      <c r="P1278" s="205"/>
      <c r="Q1278" s="205">
        <f t="shared" si="327"/>
        <v>1564784</v>
      </c>
      <c r="R1278" s="205"/>
      <c r="S1278" s="219"/>
      <c r="T1278" s="205"/>
      <c r="U1278" s="205">
        <v>208</v>
      </c>
      <c r="V1278" s="205">
        <f t="shared" si="328"/>
        <v>1564784</v>
      </c>
      <c r="W1278" s="205"/>
      <c r="X1278" s="205"/>
      <c r="Y1278" s="205"/>
      <c r="Z1278" s="205"/>
      <c r="AA1278" s="205"/>
      <c r="AB1278" s="205"/>
      <c r="AC1278" s="205"/>
      <c r="AD1278" s="205"/>
      <c r="AE1278" s="205"/>
      <c r="AF1278" s="205"/>
      <c r="AG1278" s="221">
        <v>2025</v>
      </c>
      <c r="AH1278" s="158"/>
      <c r="AI1278" s="175"/>
      <c r="AJ1278" s="218"/>
      <c r="AK1278" s="15">
        <f t="shared" ca="1" si="314"/>
        <v>1208</v>
      </c>
      <c r="AL1278" s="15" t="s">
        <v>155</v>
      </c>
      <c r="AM1278" s="15" t="str">
        <f t="shared" ca="1" si="315"/>
        <v>1208.</v>
      </c>
      <c r="AN1278" s="222"/>
      <c r="AO1278" s="16"/>
      <c r="AP1278" s="16"/>
    </row>
    <row r="1279" spans="1:44" ht="22.5" hidden="1" customHeight="1" x14ac:dyDescent="0.25">
      <c r="A1279" s="83" t="str">
        <f t="shared" ca="1" si="325"/>
        <v>1209.</v>
      </c>
      <c r="B1279" s="26">
        <v>2279</v>
      </c>
      <c r="C1279" s="40" t="s">
        <v>1482</v>
      </c>
      <c r="D1279" s="26">
        <v>1984</v>
      </c>
      <c r="E1279" s="135" t="s">
        <v>2957</v>
      </c>
      <c r="F1279" s="83" t="s">
        <v>2959</v>
      </c>
      <c r="G1279" s="32">
        <v>3</v>
      </c>
      <c r="H1279" s="32">
        <v>2</v>
      </c>
      <c r="I1279" s="205">
        <v>1323.7</v>
      </c>
      <c r="J1279" s="205">
        <v>764.6</v>
      </c>
      <c r="K1279" s="205">
        <v>1322.8</v>
      </c>
      <c r="L1279" s="219">
        <v>64</v>
      </c>
      <c r="M1279" s="205">
        <f t="shared" si="326"/>
        <v>273054</v>
      </c>
      <c r="N1279" s="205"/>
      <c r="O1279" s="205"/>
      <c r="P1279" s="205"/>
      <c r="Q1279" s="205">
        <f t="shared" si="327"/>
        <v>273054</v>
      </c>
      <c r="R1279" s="205"/>
      <c r="S1279" s="219"/>
      <c r="T1279" s="205"/>
      <c r="U1279" s="205"/>
      <c r="V1279" s="205"/>
      <c r="W1279" s="205"/>
      <c r="X1279" s="205"/>
      <c r="Y1279" s="205"/>
      <c r="Z1279" s="205"/>
      <c r="AA1279" s="205">
        <v>102</v>
      </c>
      <c r="AB1279" s="205">
        <f>AA1279*2677</f>
        <v>273054</v>
      </c>
      <c r="AC1279" s="205"/>
      <c r="AD1279" s="205"/>
      <c r="AE1279" s="205"/>
      <c r="AF1279" s="205"/>
      <c r="AG1279" s="221">
        <v>2025</v>
      </c>
      <c r="AH1279" s="158"/>
      <c r="AI1279" s="175"/>
      <c r="AJ1279" s="218"/>
      <c r="AK1279" s="15">
        <f t="shared" ca="1" si="314"/>
        <v>1209</v>
      </c>
      <c r="AL1279" s="15" t="s">
        <v>155</v>
      </c>
      <c r="AM1279" s="15" t="str">
        <f t="shared" ca="1" si="315"/>
        <v>1209.</v>
      </c>
      <c r="AN1279" s="222"/>
      <c r="AO1279" s="16"/>
      <c r="AP1279" s="16"/>
    </row>
    <row r="1280" spans="1:44" s="27" customFormat="1" ht="22.5" hidden="1" customHeight="1" x14ac:dyDescent="0.25">
      <c r="A1280" s="83" t="str">
        <f t="shared" ca="1" si="325"/>
        <v>1210.</v>
      </c>
      <c r="B1280" s="26">
        <v>2280</v>
      </c>
      <c r="C1280" s="40" t="s">
        <v>76</v>
      </c>
      <c r="D1280" s="26">
        <v>1986</v>
      </c>
      <c r="E1280" s="135" t="s">
        <v>2957</v>
      </c>
      <c r="F1280" s="83" t="s">
        <v>2959</v>
      </c>
      <c r="G1280" s="26">
        <v>3</v>
      </c>
      <c r="H1280" s="26">
        <v>2</v>
      </c>
      <c r="I1280" s="205">
        <v>1293.9000000000001</v>
      </c>
      <c r="J1280" s="205">
        <v>750.4</v>
      </c>
      <c r="K1280" s="205">
        <v>750.4</v>
      </c>
      <c r="L1280" s="219">
        <v>60</v>
      </c>
      <c r="M1280" s="205">
        <f t="shared" si="326"/>
        <v>1890162</v>
      </c>
      <c r="N1280" s="205"/>
      <c r="O1280" s="205"/>
      <c r="P1280" s="205"/>
      <c r="Q1280" s="205">
        <f t="shared" si="327"/>
        <v>1890162</v>
      </c>
      <c r="R1280" s="205">
        <f>1242666+647496</f>
        <v>1890162</v>
      </c>
      <c r="S1280" s="219"/>
      <c r="T1280" s="205"/>
      <c r="U1280" s="205"/>
      <c r="V1280" s="205"/>
      <c r="W1280" s="205"/>
      <c r="X1280" s="205"/>
      <c r="Y1280" s="205"/>
      <c r="Z1280" s="205"/>
      <c r="AA1280" s="205"/>
      <c r="AB1280" s="205"/>
      <c r="AC1280" s="205"/>
      <c r="AD1280" s="205"/>
      <c r="AE1280" s="205"/>
      <c r="AF1280" s="205"/>
      <c r="AG1280" s="221">
        <v>2025</v>
      </c>
      <c r="AH1280" s="158"/>
      <c r="AI1280" s="175"/>
      <c r="AJ1280" s="218"/>
      <c r="AK1280" s="15">
        <f t="shared" ca="1" si="314"/>
        <v>1210</v>
      </c>
      <c r="AL1280" s="15" t="s">
        <v>155</v>
      </c>
      <c r="AM1280" s="15" t="str">
        <f t="shared" ca="1" si="315"/>
        <v>1210.</v>
      </c>
      <c r="AN1280" s="222"/>
      <c r="AO1280" s="37"/>
      <c r="AP1280" s="16"/>
      <c r="AR1280" s="15"/>
    </row>
    <row r="1281" spans="1:42" ht="22.5" hidden="1" customHeight="1" x14ac:dyDescent="0.25">
      <c r="A1281" s="83" t="str">
        <f t="shared" ca="1" si="325"/>
        <v>1211.</v>
      </c>
      <c r="B1281" s="26">
        <v>2294</v>
      </c>
      <c r="C1281" s="40" t="s">
        <v>1148</v>
      </c>
      <c r="D1281" s="26">
        <v>1967</v>
      </c>
      <c r="E1281" s="135" t="s">
        <v>2957</v>
      </c>
      <c r="F1281" s="135" t="s">
        <v>2960</v>
      </c>
      <c r="G1281" s="26">
        <v>2</v>
      </c>
      <c r="H1281" s="26">
        <v>2</v>
      </c>
      <c r="I1281" s="205">
        <v>407.45</v>
      </c>
      <c r="J1281" s="205">
        <v>271.39999999999998</v>
      </c>
      <c r="K1281" s="205">
        <v>271.39999999999998</v>
      </c>
      <c r="L1281" s="219">
        <v>23</v>
      </c>
      <c r="M1281" s="205">
        <f t="shared" si="326"/>
        <v>3799115</v>
      </c>
      <c r="N1281" s="205"/>
      <c r="O1281" s="205"/>
      <c r="P1281" s="205"/>
      <c r="Q1281" s="205">
        <f t="shared" si="327"/>
        <v>3799115</v>
      </c>
      <c r="R1281" s="205"/>
      <c r="S1281" s="219"/>
      <c r="T1281" s="205"/>
      <c r="U1281" s="205">
        <v>505</v>
      </c>
      <c r="V1281" s="205">
        <f>U1281*7523</f>
        <v>3799115</v>
      </c>
      <c r="W1281" s="205"/>
      <c r="X1281" s="205"/>
      <c r="Y1281" s="205"/>
      <c r="Z1281" s="205"/>
      <c r="AA1281" s="205"/>
      <c r="AB1281" s="205"/>
      <c r="AC1281" s="205"/>
      <c r="AD1281" s="205"/>
      <c r="AE1281" s="205"/>
      <c r="AF1281" s="205"/>
      <c r="AG1281" s="221">
        <v>2025</v>
      </c>
      <c r="AH1281" s="158"/>
      <c r="AI1281" s="175"/>
      <c r="AJ1281" s="218"/>
      <c r="AK1281" s="15">
        <f t="shared" ca="1" si="314"/>
        <v>1211</v>
      </c>
      <c r="AL1281" s="15" t="s">
        <v>155</v>
      </c>
      <c r="AM1281" s="15" t="str">
        <f t="shared" ca="1" si="315"/>
        <v>1211.</v>
      </c>
      <c r="AN1281" s="222"/>
      <c r="AO1281" s="16"/>
      <c r="AP1281" s="16"/>
    </row>
    <row r="1282" spans="1:42" ht="22.5" hidden="1" customHeight="1" x14ac:dyDescent="0.25">
      <c r="A1282" s="83" t="str">
        <f t="shared" ca="1" si="325"/>
        <v>1212.</v>
      </c>
      <c r="B1282" s="26">
        <v>2307</v>
      </c>
      <c r="C1282" s="40" t="s">
        <v>542</v>
      </c>
      <c r="D1282" s="26">
        <v>1983</v>
      </c>
      <c r="E1282" s="135" t="s">
        <v>2957</v>
      </c>
      <c r="F1282" s="83" t="s">
        <v>2959</v>
      </c>
      <c r="G1282" s="26">
        <v>2</v>
      </c>
      <c r="H1282" s="26">
        <v>2</v>
      </c>
      <c r="I1282" s="205">
        <v>574.4</v>
      </c>
      <c r="J1282" s="205">
        <v>324.5</v>
      </c>
      <c r="K1282" s="205">
        <v>324.5</v>
      </c>
      <c r="L1282" s="219">
        <v>28</v>
      </c>
      <c r="M1282" s="205">
        <f t="shared" si="326"/>
        <v>1865722</v>
      </c>
      <c r="N1282" s="205"/>
      <c r="O1282" s="205"/>
      <c r="P1282" s="205"/>
      <c r="Q1282" s="205">
        <f t="shared" si="327"/>
        <v>1865722</v>
      </c>
      <c r="R1282" s="205"/>
      <c r="S1282" s="219"/>
      <c r="T1282" s="205"/>
      <c r="U1282" s="205">
        <v>526</v>
      </c>
      <c r="V1282" s="205">
        <f>U1282*3547</f>
        <v>1865722</v>
      </c>
      <c r="W1282" s="205"/>
      <c r="X1282" s="205"/>
      <c r="Y1282" s="205"/>
      <c r="Z1282" s="205"/>
      <c r="AA1282" s="205"/>
      <c r="AB1282" s="205"/>
      <c r="AC1282" s="205"/>
      <c r="AD1282" s="205"/>
      <c r="AE1282" s="205"/>
      <c r="AF1282" s="205"/>
      <c r="AG1282" s="221">
        <v>2025</v>
      </c>
      <c r="AH1282" s="158"/>
      <c r="AI1282" s="175"/>
      <c r="AJ1282" s="218"/>
      <c r="AK1282" s="15">
        <f t="shared" ca="1" si="314"/>
        <v>1212</v>
      </c>
      <c r="AL1282" s="15" t="s">
        <v>155</v>
      </c>
      <c r="AM1282" s="15" t="str">
        <f t="shared" ca="1" si="315"/>
        <v>1212.</v>
      </c>
      <c r="AN1282" s="222"/>
      <c r="AO1282" s="16"/>
      <c r="AP1282" s="16"/>
    </row>
    <row r="1283" spans="1:42" ht="22.5" hidden="1" customHeight="1" x14ac:dyDescent="0.25">
      <c r="A1283" s="83" t="str">
        <f t="shared" ca="1" si="325"/>
        <v>1213.</v>
      </c>
      <c r="B1283" s="26">
        <v>2318</v>
      </c>
      <c r="C1283" s="313" t="s">
        <v>562</v>
      </c>
      <c r="D1283" s="26">
        <v>1976</v>
      </c>
      <c r="E1283" s="135" t="s">
        <v>2957</v>
      </c>
      <c r="F1283" s="83" t="s">
        <v>2959</v>
      </c>
      <c r="G1283" s="32">
        <v>5</v>
      </c>
      <c r="H1283" s="32">
        <v>4</v>
      </c>
      <c r="I1283" s="205">
        <v>3356.2</v>
      </c>
      <c r="J1283" s="205">
        <v>2241.8000000000002</v>
      </c>
      <c r="K1283" s="205">
        <v>2241.8000000000002</v>
      </c>
      <c r="L1283" s="219">
        <v>132</v>
      </c>
      <c r="M1283" s="205">
        <f t="shared" si="326"/>
        <v>875004</v>
      </c>
      <c r="N1283" s="205"/>
      <c r="O1283" s="205"/>
      <c r="P1283" s="205"/>
      <c r="Q1283" s="205">
        <f t="shared" si="327"/>
        <v>875004</v>
      </c>
      <c r="R1283" s="205">
        <v>875004</v>
      </c>
      <c r="S1283" s="219"/>
      <c r="T1283" s="205"/>
      <c r="U1283" s="205"/>
      <c r="V1283" s="205"/>
      <c r="W1283" s="205"/>
      <c r="X1283" s="205"/>
      <c r="Y1283" s="205"/>
      <c r="Z1283" s="205"/>
      <c r="AA1283" s="205"/>
      <c r="AB1283" s="205"/>
      <c r="AC1283" s="205"/>
      <c r="AD1283" s="205"/>
      <c r="AE1283" s="205"/>
      <c r="AF1283" s="205"/>
      <c r="AG1283" s="221">
        <v>2025</v>
      </c>
      <c r="AH1283" s="158"/>
      <c r="AI1283" s="175"/>
      <c r="AJ1283" s="218"/>
      <c r="AK1283" s="15">
        <f t="shared" ca="1" si="314"/>
        <v>1213</v>
      </c>
      <c r="AL1283" s="15" t="s">
        <v>155</v>
      </c>
      <c r="AM1283" s="15" t="str">
        <f t="shared" ca="1" si="315"/>
        <v>1213.</v>
      </c>
      <c r="AN1283" s="222"/>
      <c r="AO1283" s="15"/>
      <c r="AP1283" s="16"/>
    </row>
    <row r="1284" spans="1:42" ht="22.5" hidden="1" customHeight="1" x14ac:dyDescent="0.25">
      <c r="A1284" s="83" t="str">
        <f t="shared" ca="1" si="325"/>
        <v>1214.</v>
      </c>
      <c r="B1284" s="26">
        <v>2319</v>
      </c>
      <c r="C1284" s="242" t="s">
        <v>525</v>
      </c>
      <c r="D1284" s="26">
        <v>1993</v>
      </c>
      <c r="E1284" s="135" t="s">
        <v>2957</v>
      </c>
      <c r="F1284" s="83" t="s">
        <v>2959</v>
      </c>
      <c r="G1284" s="32">
        <v>5</v>
      </c>
      <c r="H1284" s="32">
        <v>4</v>
      </c>
      <c r="I1284" s="205">
        <v>3133.7</v>
      </c>
      <c r="J1284" s="205">
        <v>1873.9</v>
      </c>
      <c r="K1284" s="205">
        <v>1873.9</v>
      </c>
      <c r="L1284" s="219">
        <v>114</v>
      </c>
      <c r="M1284" s="205">
        <f t="shared" si="326"/>
        <v>2442440</v>
      </c>
      <c r="N1284" s="205"/>
      <c r="O1284" s="205"/>
      <c r="P1284" s="205"/>
      <c r="Q1284" s="205">
        <f t="shared" si="327"/>
        <v>2442440</v>
      </c>
      <c r="R1284" s="205">
        <v>2442440</v>
      </c>
      <c r="S1284" s="219"/>
      <c r="T1284" s="205"/>
      <c r="U1284" s="205"/>
      <c r="V1284" s="205"/>
      <c r="W1284" s="205"/>
      <c r="X1284" s="205"/>
      <c r="Y1284" s="205"/>
      <c r="Z1284" s="205"/>
      <c r="AA1284" s="205"/>
      <c r="AB1284" s="205"/>
      <c r="AC1284" s="205"/>
      <c r="AD1284" s="205"/>
      <c r="AE1284" s="205"/>
      <c r="AF1284" s="205"/>
      <c r="AG1284" s="221">
        <v>2025</v>
      </c>
      <c r="AH1284" s="158"/>
      <c r="AI1284" s="175"/>
      <c r="AJ1284" s="218"/>
      <c r="AK1284" s="15">
        <f t="shared" ca="1" si="314"/>
        <v>1214</v>
      </c>
      <c r="AL1284" s="15" t="s">
        <v>155</v>
      </c>
      <c r="AM1284" s="15" t="str">
        <f t="shared" ca="1" si="315"/>
        <v>1214.</v>
      </c>
      <c r="AN1284" s="222"/>
      <c r="AO1284" s="16"/>
      <c r="AP1284" s="16"/>
    </row>
    <row r="1285" spans="1:42" ht="22.5" hidden="1" customHeight="1" x14ac:dyDescent="0.25">
      <c r="A1285" s="83" t="str">
        <f t="shared" ca="1" si="325"/>
        <v>1215.</v>
      </c>
      <c r="B1285" s="26">
        <v>2320</v>
      </c>
      <c r="C1285" s="313" t="s">
        <v>563</v>
      </c>
      <c r="D1285" s="26">
        <v>1970</v>
      </c>
      <c r="E1285" s="135" t="s">
        <v>2957</v>
      </c>
      <c r="F1285" s="135" t="s">
        <v>2960</v>
      </c>
      <c r="G1285" s="32">
        <v>2</v>
      </c>
      <c r="H1285" s="32">
        <v>1</v>
      </c>
      <c r="I1285" s="205">
        <v>323.60000000000002</v>
      </c>
      <c r="J1285" s="205">
        <v>211.7</v>
      </c>
      <c r="K1285" s="205">
        <v>211.7</v>
      </c>
      <c r="L1285" s="219">
        <v>16</v>
      </c>
      <c r="M1285" s="205">
        <f t="shared" si="326"/>
        <v>2437452</v>
      </c>
      <c r="N1285" s="205"/>
      <c r="O1285" s="205"/>
      <c r="P1285" s="205"/>
      <c r="Q1285" s="205">
        <f t="shared" si="327"/>
        <v>2437452</v>
      </c>
      <c r="R1285" s="205"/>
      <c r="S1285" s="219"/>
      <c r="T1285" s="205"/>
      <c r="U1285" s="205">
        <v>324</v>
      </c>
      <c r="V1285" s="205">
        <f>U1285*7523</f>
        <v>2437452</v>
      </c>
      <c r="W1285" s="205"/>
      <c r="X1285" s="205"/>
      <c r="Y1285" s="205"/>
      <c r="Z1285" s="205"/>
      <c r="AA1285" s="205"/>
      <c r="AB1285" s="205"/>
      <c r="AC1285" s="205"/>
      <c r="AD1285" s="205"/>
      <c r="AE1285" s="205"/>
      <c r="AF1285" s="205"/>
      <c r="AG1285" s="221">
        <v>2025</v>
      </c>
      <c r="AH1285" s="158"/>
      <c r="AI1285" s="175"/>
      <c r="AJ1285" s="218"/>
      <c r="AK1285" s="15">
        <f t="shared" ca="1" si="314"/>
        <v>1215</v>
      </c>
      <c r="AL1285" s="15" t="s">
        <v>155</v>
      </c>
      <c r="AM1285" s="15" t="str">
        <f t="shared" ca="1" si="315"/>
        <v>1215.</v>
      </c>
      <c r="AN1285" s="222"/>
      <c r="AO1285" s="15"/>
      <c r="AP1285" s="16"/>
    </row>
    <row r="1286" spans="1:42" ht="22.5" hidden="1" customHeight="1" x14ac:dyDescent="0.25">
      <c r="A1286" s="83" t="str">
        <f t="shared" ca="1" si="325"/>
        <v>1216.</v>
      </c>
      <c r="B1286" s="26">
        <v>2325</v>
      </c>
      <c r="C1286" s="313" t="s">
        <v>1130</v>
      </c>
      <c r="D1286" s="26">
        <v>1971</v>
      </c>
      <c r="E1286" s="135" t="s">
        <v>2957</v>
      </c>
      <c r="F1286" s="83" t="s">
        <v>2959</v>
      </c>
      <c r="G1286" s="32">
        <v>2</v>
      </c>
      <c r="H1286" s="32">
        <v>2</v>
      </c>
      <c r="I1286" s="205">
        <v>748.6</v>
      </c>
      <c r="J1286" s="205">
        <v>489.2</v>
      </c>
      <c r="K1286" s="205">
        <v>489.2</v>
      </c>
      <c r="L1286" s="219">
        <v>24</v>
      </c>
      <c r="M1286" s="205">
        <f t="shared" si="326"/>
        <v>246480</v>
      </c>
      <c r="N1286" s="205"/>
      <c r="O1286" s="205"/>
      <c r="P1286" s="205"/>
      <c r="Q1286" s="205">
        <f t="shared" si="327"/>
        <v>246480</v>
      </c>
      <c r="R1286" s="205">
        <v>246480</v>
      </c>
      <c r="S1286" s="219"/>
      <c r="T1286" s="205"/>
      <c r="U1286" s="205"/>
      <c r="V1286" s="205"/>
      <c r="W1286" s="205"/>
      <c r="X1286" s="205"/>
      <c r="Y1286" s="205"/>
      <c r="Z1286" s="205"/>
      <c r="AA1286" s="205"/>
      <c r="AB1286" s="205"/>
      <c r="AC1286" s="205"/>
      <c r="AD1286" s="205"/>
      <c r="AE1286" s="205"/>
      <c r="AF1286" s="205"/>
      <c r="AG1286" s="221">
        <v>2025</v>
      </c>
      <c r="AH1286" s="158"/>
      <c r="AI1286" s="175"/>
      <c r="AJ1286" s="218"/>
      <c r="AK1286" s="15">
        <f t="shared" ca="1" si="314"/>
        <v>1216</v>
      </c>
      <c r="AL1286" s="15" t="s">
        <v>155</v>
      </c>
      <c r="AM1286" s="15" t="str">
        <f t="shared" ca="1" si="315"/>
        <v>1216.</v>
      </c>
      <c r="AN1286" s="222"/>
      <c r="AO1286" s="15"/>
      <c r="AP1286" s="16"/>
    </row>
    <row r="1287" spans="1:42" ht="22.5" hidden="1" customHeight="1" x14ac:dyDescent="0.25">
      <c r="A1287" s="83" t="str">
        <f t="shared" ca="1" si="325"/>
        <v>1217.</v>
      </c>
      <c r="B1287" s="26">
        <v>2326</v>
      </c>
      <c r="C1287" s="40" t="s">
        <v>3095</v>
      </c>
      <c r="D1287" s="26">
        <v>1973</v>
      </c>
      <c r="E1287" s="135" t="s">
        <v>2957</v>
      </c>
      <c r="F1287" s="83" t="s">
        <v>2959</v>
      </c>
      <c r="G1287" s="32">
        <v>2</v>
      </c>
      <c r="H1287" s="32">
        <v>2</v>
      </c>
      <c r="I1287" s="205">
        <v>724.3</v>
      </c>
      <c r="J1287" s="205">
        <v>470</v>
      </c>
      <c r="K1287" s="205">
        <v>470</v>
      </c>
      <c r="L1287" s="219">
        <v>35</v>
      </c>
      <c r="M1287" s="205">
        <f t="shared" si="326"/>
        <v>246480</v>
      </c>
      <c r="N1287" s="205"/>
      <c r="O1287" s="205"/>
      <c r="P1287" s="205"/>
      <c r="Q1287" s="205">
        <f t="shared" si="327"/>
        <v>246480</v>
      </c>
      <c r="R1287" s="205">
        <v>246480</v>
      </c>
      <c r="S1287" s="219"/>
      <c r="T1287" s="205"/>
      <c r="U1287" s="205"/>
      <c r="V1287" s="205"/>
      <c r="W1287" s="205"/>
      <c r="X1287" s="205"/>
      <c r="Y1287" s="205"/>
      <c r="Z1287" s="205"/>
      <c r="AA1287" s="205"/>
      <c r="AB1287" s="205"/>
      <c r="AC1287" s="205"/>
      <c r="AD1287" s="205"/>
      <c r="AE1287" s="205"/>
      <c r="AF1287" s="205"/>
      <c r="AG1287" s="221">
        <v>2025</v>
      </c>
      <c r="AH1287" s="158"/>
      <c r="AI1287" s="175"/>
      <c r="AJ1287" s="218"/>
      <c r="AK1287" s="15">
        <f t="shared" ca="1" si="314"/>
        <v>1217</v>
      </c>
      <c r="AL1287" s="15" t="s">
        <v>155</v>
      </c>
      <c r="AM1287" s="15" t="str">
        <f t="shared" ca="1" si="315"/>
        <v>1217.</v>
      </c>
      <c r="AN1287" s="222"/>
      <c r="AO1287" s="16"/>
      <c r="AP1287" s="16"/>
    </row>
    <row r="1288" spans="1:42" ht="22.5" hidden="1" customHeight="1" x14ac:dyDescent="0.25">
      <c r="A1288" s="83" t="str">
        <f t="shared" ca="1" si="325"/>
        <v>1218.</v>
      </c>
      <c r="B1288" s="26">
        <v>2327</v>
      </c>
      <c r="C1288" s="40" t="s">
        <v>3096</v>
      </c>
      <c r="D1288" s="26">
        <v>1974</v>
      </c>
      <c r="E1288" s="135" t="s">
        <v>2957</v>
      </c>
      <c r="F1288" s="83" t="s">
        <v>2959</v>
      </c>
      <c r="G1288" s="32">
        <v>2</v>
      </c>
      <c r="H1288" s="32">
        <v>2</v>
      </c>
      <c r="I1288" s="205">
        <v>755.4</v>
      </c>
      <c r="J1288" s="205">
        <v>492.9</v>
      </c>
      <c r="K1288" s="205">
        <v>492.9</v>
      </c>
      <c r="L1288" s="219">
        <v>34</v>
      </c>
      <c r="M1288" s="205">
        <f t="shared" si="326"/>
        <v>246480</v>
      </c>
      <c r="N1288" s="205"/>
      <c r="O1288" s="205"/>
      <c r="P1288" s="205"/>
      <c r="Q1288" s="205">
        <f t="shared" si="327"/>
        <v>246480</v>
      </c>
      <c r="R1288" s="205">
        <v>246480</v>
      </c>
      <c r="S1288" s="219"/>
      <c r="T1288" s="205"/>
      <c r="U1288" s="205"/>
      <c r="V1288" s="205"/>
      <c r="W1288" s="205"/>
      <c r="X1288" s="205"/>
      <c r="Y1288" s="205"/>
      <c r="Z1288" s="205"/>
      <c r="AA1288" s="205"/>
      <c r="AB1288" s="205"/>
      <c r="AC1288" s="205"/>
      <c r="AD1288" s="205"/>
      <c r="AE1288" s="205"/>
      <c r="AF1288" s="205"/>
      <c r="AG1288" s="221">
        <v>2025</v>
      </c>
      <c r="AH1288" s="158"/>
      <c r="AI1288" s="175"/>
      <c r="AJ1288" s="218"/>
      <c r="AK1288" s="15">
        <f t="shared" ca="1" si="314"/>
        <v>1218</v>
      </c>
      <c r="AL1288" s="15" t="s">
        <v>155</v>
      </c>
      <c r="AM1288" s="15" t="str">
        <f t="shared" ca="1" si="315"/>
        <v>1218.</v>
      </c>
      <c r="AN1288" s="222"/>
      <c r="AO1288" s="16"/>
      <c r="AP1288" s="16"/>
    </row>
    <row r="1289" spans="1:42" ht="22.5" hidden="1" customHeight="1" x14ac:dyDescent="0.25">
      <c r="A1289" s="83" t="str">
        <f t="shared" ca="1" si="325"/>
        <v>1219.</v>
      </c>
      <c r="B1289" s="26">
        <v>2328</v>
      </c>
      <c r="C1289" s="40" t="s">
        <v>3097</v>
      </c>
      <c r="D1289" s="26">
        <v>1975</v>
      </c>
      <c r="E1289" s="135" t="s">
        <v>2957</v>
      </c>
      <c r="F1289" s="83" t="s">
        <v>2959</v>
      </c>
      <c r="G1289" s="32">
        <v>2</v>
      </c>
      <c r="H1289" s="32">
        <v>2</v>
      </c>
      <c r="I1289" s="205">
        <v>753</v>
      </c>
      <c r="J1289" s="205">
        <v>501.7</v>
      </c>
      <c r="K1289" s="205">
        <v>501.7</v>
      </c>
      <c r="L1289" s="219">
        <v>34</v>
      </c>
      <c r="M1289" s="205">
        <f t="shared" si="326"/>
        <v>321240</v>
      </c>
      <c r="N1289" s="205"/>
      <c r="O1289" s="205"/>
      <c r="P1289" s="205"/>
      <c r="Q1289" s="205">
        <f t="shared" si="327"/>
        <v>321240</v>
      </c>
      <c r="R1289" s="205"/>
      <c r="S1289" s="219"/>
      <c r="T1289" s="205"/>
      <c r="U1289" s="205"/>
      <c r="V1289" s="205"/>
      <c r="W1289" s="205"/>
      <c r="X1289" s="205"/>
      <c r="Y1289" s="205"/>
      <c r="Z1289" s="205"/>
      <c r="AA1289" s="205">
        <v>120</v>
      </c>
      <c r="AB1289" s="205">
        <f>AA1289*2677</f>
        <v>321240</v>
      </c>
      <c r="AC1289" s="205"/>
      <c r="AD1289" s="205"/>
      <c r="AE1289" s="205"/>
      <c r="AF1289" s="205"/>
      <c r="AG1289" s="221">
        <v>2025</v>
      </c>
      <c r="AH1289" s="158"/>
      <c r="AI1289" s="175"/>
      <c r="AJ1289" s="218"/>
      <c r="AK1289" s="15">
        <f t="shared" ca="1" si="314"/>
        <v>1219</v>
      </c>
      <c r="AL1289" s="15" t="s">
        <v>155</v>
      </c>
      <c r="AM1289" s="15" t="str">
        <f t="shared" ca="1" si="315"/>
        <v>1219.</v>
      </c>
      <c r="AN1289" s="222"/>
      <c r="AO1289" s="15"/>
      <c r="AP1289" s="16"/>
    </row>
    <row r="1290" spans="1:42" ht="22.5" hidden="1" customHeight="1" x14ac:dyDescent="0.25">
      <c r="A1290" s="83" t="str">
        <f t="shared" ca="1" si="325"/>
        <v>1220.</v>
      </c>
      <c r="B1290" s="26">
        <v>2329</v>
      </c>
      <c r="C1290" s="242" t="s">
        <v>1131</v>
      </c>
      <c r="D1290" s="26">
        <v>1976</v>
      </c>
      <c r="E1290" s="135" t="s">
        <v>2957</v>
      </c>
      <c r="F1290" s="83" t="s">
        <v>2959</v>
      </c>
      <c r="G1290" s="32">
        <v>2</v>
      </c>
      <c r="H1290" s="32">
        <v>3</v>
      </c>
      <c r="I1290" s="205">
        <v>900</v>
      </c>
      <c r="J1290" s="205">
        <v>539.6</v>
      </c>
      <c r="K1290" s="205">
        <v>539.6</v>
      </c>
      <c r="L1290" s="219">
        <v>35</v>
      </c>
      <c r="M1290" s="205">
        <f t="shared" si="326"/>
        <v>777140</v>
      </c>
      <c r="N1290" s="205"/>
      <c r="O1290" s="205"/>
      <c r="P1290" s="205"/>
      <c r="Q1290" s="205">
        <f t="shared" si="327"/>
        <v>777140</v>
      </c>
      <c r="R1290" s="205">
        <v>777140</v>
      </c>
      <c r="S1290" s="219"/>
      <c r="T1290" s="205"/>
      <c r="U1290" s="205"/>
      <c r="V1290" s="205"/>
      <c r="W1290" s="205"/>
      <c r="X1290" s="205"/>
      <c r="Y1290" s="205"/>
      <c r="Z1290" s="205"/>
      <c r="AA1290" s="205"/>
      <c r="AB1290" s="205"/>
      <c r="AC1290" s="205"/>
      <c r="AD1290" s="205"/>
      <c r="AE1290" s="205"/>
      <c r="AF1290" s="205"/>
      <c r="AG1290" s="221">
        <v>2025</v>
      </c>
      <c r="AH1290" s="158"/>
      <c r="AI1290" s="175"/>
      <c r="AJ1290" s="218"/>
      <c r="AK1290" s="15">
        <f t="shared" ca="1" si="314"/>
        <v>1220</v>
      </c>
      <c r="AL1290" s="15" t="s">
        <v>155</v>
      </c>
      <c r="AM1290" s="15" t="str">
        <f t="shared" ca="1" si="315"/>
        <v>1220.</v>
      </c>
      <c r="AN1290" s="222"/>
      <c r="AO1290" s="16"/>
      <c r="AP1290" s="16"/>
    </row>
    <row r="1291" spans="1:42" ht="22.5" hidden="1" customHeight="1" x14ac:dyDescent="0.25">
      <c r="A1291" s="83" t="str">
        <f t="shared" ca="1" si="325"/>
        <v>1221.</v>
      </c>
      <c r="B1291" s="26">
        <v>2330</v>
      </c>
      <c r="C1291" s="242" t="s">
        <v>1132</v>
      </c>
      <c r="D1291" s="26">
        <v>1978</v>
      </c>
      <c r="E1291" s="135" t="s">
        <v>2957</v>
      </c>
      <c r="F1291" s="83" t="s">
        <v>2959</v>
      </c>
      <c r="G1291" s="32">
        <v>2</v>
      </c>
      <c r="H1291" s="32">
        <v>3</v>
      </c>
      <c r="I1291" s="205">
        <v>847.9</v>
      </c>
      <c r="J1291" s="205">
        <v>493.5</v>
      </c>
      <c r="K1291" s="205">
        <v>493.5</v>
      </c>
      <c r="L1291" s="219">
        <v>37</v>
      </c>
      <c r="M1291" s="205">
        <f t="shared" si="326"/>
        <v>777140</v>
      </c>
      <c r="N1291" s="205"/>
      <c r="O1291" s="205"/>
      <c r="P1291" s="205"/>
      <c r="Q1291" s="205">
        <f t="shared" si="327"/>
        <v>777140</v>
      </c>
      <c r="R1291" s="205">
        <v>777140</v>
      </c>
      <c r="S1291" s="219"/>
      <c r="T1291" s="205"/>
      <c r="U1291" s="205"/>
      <c r="V1291" s="205"/>
      <c r="W1291" s="205"/>
      <c r="X1291" s="205"/>
      <c r="Y1291" s="205"/>
      <c r="Z1291" s="205"/>
      <c r="AA1291" s="205"/>
      <c r="AB1291" s="205"/>
      <c r="AC1291" s="205"/>
      <c r="AD1291" s="205"/>
      <c r="AE1291" s="205"/>
      <c r="AF1291" s="205"/>
      <c r="AG1291" s="221">
        <v>2025</v>
      </c>
      <c r="AH1291" s="158"/>
      <c r="AI1291" s="175"/>
      <c r="AJ1291" s="218"/>
      <c r="AK1291" s="15">
        <f t="shared" ca="1" si="314"/>
        <v>1221</v>
      </c>
      <c r="AL1291" s="15" t="s">
        <v>155</v>
      </c>
      <c r="AM1291" s="15" t="str">
        <f t="shared" ca="1" si="315"/>
        <v>1221.</v>
      </c>
      <c r="AN1291" s="222"/>
      <c r="AO1291" s="16"/>
      <c r="AP1291" s="16"/>
    </row>
    <row r="1292" spans="1:42" ht="22.5" hidden="1" customHeight="1" x14ac:dyDescent="0.25">
      <c r="A1292" s="83" t="str">
        <f t="shared" ca="1" si="325"/>
        <v>1222.</v>
      </c>
      <c r="B1292" s="26">
        <v>2336</v>
      </c>
      <c r="C1292" s="242" t="s">
        <v>67</v>
      </c>
      <c r="D1292" s="26">
        <v>1960</v>
      </c>
      <c r="E1292" s="135" t="s">
        <v>2957</v>
      </c>
      <c r="F1292" s="83" t="s">
        <v>2959</v>
      </c>
      <c r="G1292" s="32">
        <v>2</v>
      </c>
      <c r="H1292" s="32">
        <v>2</v>
      </c>
      <c r="I1292" s="205">
        <v>635.9</v>
      </c>
      <c r="J1292" s="205">
        <v>401.9</v>
      </c>
      <c r="K1292" s="205">
        <v>401.9</v>
      </c>
      <c r="L1292" s="219">
        <v>25</v>
      </c>
      <c r="M1292" s="205">
        <f t="shared" si="326"/>
        <v>758594.8</v>
      </c>
      <c r="N1292" s="205"/>
      <c r="O1292" s="205"/>
      <c r="P1292" s="205"/>
      <c r="Q1292" s="205">
        <f t="shared" si="327"/>
        <v>758594.8</v>
      </c>
      <c r="R1292" s="205">
        <v>758594.8</v>
      </c>
      <c r="S1292" s="219"/>
      <c r="T1292" s="205"/>
      <c r="U1292" s="205"/>
      <c r="V1292" s="205"/>
      <c r="W1292" s="205"/>
      <c r="X1292" s="205"/>
      <c r="Y1292" s="205"/>
      <c r="Z1292" s="205"/>
      <c r="AA1292" s="205"/>
      <c r="AB1292" s="205"/>
      <c r="AC1292" s="205"/>
      <c r="AD1292" s="205"/>
      <c r="AE1292" s="205"/>
      <c r="AF1292" s="205"/>
      <c r="AG1292" s="221">
        <v>2025</v>
      </c>
      <c r="AH1292" s="158"/>
      <c r="AI1292" s="175"/>
      <c r="AJ1292" s="218"/>
      <c r="AK1292" s="15">
        <f t="shared" ca="1" si="314"/>
        <v>1222</v>
      </c>
      <c r="AL1292" s="15" t="s">
        <v>155</v>
      </c>
      <c r="AM1292" s="15" t="str">
        <f t="shared" ca="1" si="315"/>
        <v>1222.</v>
      </c>
      <c r="AN1292" s="222"/>
      <c r="AO1292" s="16"/>
      <c r="AP1292" s="16"/>
    </row>
    <row r="1293" spans="1:42" ht="22.5" hidden="1" customHeight="1" x14ac:dyDescent="0.25">
      <c r="A1293" s="83" t="str">
        <f t="shared" ca="1" si="325"/>
        <v>1223.</v>
      </c>
      <c r="B1293" s="26">
        <v>2347</v>
      </c>
      <c r="C1293" s="40" t="s">
        <v>79</v>
      </c>
      <c r="D1293" s="26">
        <v>1968</v>
      </c>
      <c r="E1293" s="135" t="s">
        <v>2957</v>
      </c>
      <c r="F1293" s="135" t="s">
        <v>2958</v>
      </c>
      <c r="G1293" s="26">
        <v>5</v>
      </c>
      <c r="H1293" s="26">
        <v>3</v>
      </c>
      <c r="I1293" s="205">
        <v>2068.4</v>
      </c>
      <c r="J1293" s="205">
        <v>1327</v>
      </c>
      <c r="K1293" s="205">
        <v>1327</v>
      </c>
      <c r="L1293" s="219">
        <v>91</v>
      </c>
      <c r="M1293" s="205">
        <f t="shared" si="326"/>
        <v>2213698.5</v>
      </c>
      <c r="N1293" s="205"/>
      <c r="O1293" s="205"/>
      <c r="P1293" s="205"/>
      <c r="Q1293" s="205">
        <f t="shared" si="327"/>
        <v>2213698.5</v>
      </c>
      <c r="R1293" s="205">
        <v>2213698.5</v>
      </c>
      <c r="S1293" s="219"/>
      <c r="T1293" s="205"/>
      <c r="U1293" s="205"/>
      <c r="V1293" s="205"/>
      <c r="W1293" s="205"/>
      <c r="X1293" s="205"/>
      <c r="Y1293" s="205"/>
      <c r="Z1293" s="205"/>
      <c r="AA1293" s="205"/>
      <c r="AB1293" s="205"/>
      <c r="AC1293" s="205"/>
      <c r="AD1293" s="205"/>
      <c r="AE1293" s="205"/>
      <c r="AF1293" s="205"/>
      <c r="AG1293" s="221">
        <v>2025</v>
      </c>
      <c r="AH1293" s="158"/>
      <c r="AI1293" s="175"/>
      <c r="AJ1293" s="218"/>
      <c r="AK1293" s="15">
        <f t="shared" ca="1" si="314"/>
        <v>1223</v>
      </c>
      <c r="AL1293" s="15" t="s">
        <v>155</v>
      </c>
      <c r="AM1293" s="15" t="str">
        <f t="shared" ca="1" si="315"/>
        <v>1223.</v>
      </c>
      <c r="AN1293" s="222"/>
      <c r="AO1293" s="16"/>
      <c r="AP1293" s="16"/>
    </row>
    <row r="1294" spans="1:42" ht="22.5" hidden="1" customHeight="1" x14ac:dyDescent="0.25">
      <c r="A1294" s="83" t="str">
        <f t="shared" ca="1" si="325"/>
        <v>1224.</v>
      </c>
      <c r="B1294" s="26">
        <v>2350</v>
      </c>
      <c r="C1294" s="40" t="s">
        <v>1488</v>
      </c>
      <c r="D1294" s="26">
        <v>1983</v>
      </c>
      <c r="E1294" s="135" t="s">
        <v>2957</v>
      </c>
      <c r="F1294" s="83" t="s">
        <v>2959</v>
      </c>
      <c r="G1294" s="26">
        <v>2</v>
      </c>
      <c r="H1294" s="26">
        <v>3</v>
      </c>
      <c r="I1294" s="205">
        <v>904</v>
      </c>
      <c r="J1294" s="205">
        <v>535.20000000000005</v>
      </c>
      <c r="K1294" s="205">
        <v>535.20000000000005</v>
      </c>
      <c r="L1294" s="219">
        <v>49</v>
      </c>
      <c r="M1294" s="205">
        <f t="shared" si="326"/>
        <v>7119014.8999999994</v>
      </c>
      <c r="N1294" s="205"/>
      <c r="O1294" s="205"/>
      <c r="P1294" s="205"/>
      <c r="Q1294" s="205">
        <f t="shared" si="327"/>
        <v>7119014.8999999994</v>
      </c>
      <c r="R1294" s="205"/>
      <c r="S1294" s="219"/>
      <c r="T1294" s="205"/>
      <c r="U1294" s="205">
        <v>946.3</v>
      </c>
      <c r="V1294" s="205">
        <f>U1294*7523</f>
        <v>7119014.8999999994</v>
      </c>
      <c r="W1294" s="205"/>
      <c r="X1294" s="205"/>
      <c r="Y1294" s="205"/>
      <c r="Z1294" s="205"/>
      <c r="AA1294" s="205"/>
      <c r="AB1294" s="205"/>
      <c r="AC1294" s="205"/>
      <c r="AD1294" s="205"/>
      <c r="AE1294" s="205"/>
      <c r="AF1294" s="205"/>
      <c r="AG1294" s="221">
        <v>2025</v>
      </c>
      <c r="AH1294" s="158"/>
      <c r="AI1294" s="175"/>
      <c r="AJ1294" s="218"/>
      <c r="AK1294" s="15">
        <f t="shared" ca="1" si="314"/>
        <v>1224</v>
      </c>
      <c r="AL1294" s="15" t="s">
        <v>155</v>
      </c>
      <c r="AM1294" s="15" t="str">
        <f t="shared" ca="1" si="315"/>
        <v>1224.</v>
      </c>
      <c r="AN1294" s="222"/>
      <c r="AO1294" s="16"/>
      <c r="AP1294" s="16"/>
    </row>
    <row r="1295" spans="1:42" ht="22.5" hidden="1" customHeight="1" x14ac:dyDescent="0.25">
      <c r="A1295" s="83" t="str">
        <f t="shared" ca="1" si="325"/>
        <v>1225.</v>
      </c>
      <c r="B1295" s="26">
        <v>2354</v>
      </c>
      <c r="C1295" s="40" t="s">
        <v>1490</v>
      </c>
      <c r="D1295" s="26">
        <v>1990</v>
      </c>
      <c r="E1295" s="135" t="s">
        <v>2957</v>
      </c>
      <c r="F1295" s="135" t="s">
        <v>2958</v>
      </c>
      <c r="G1295" s="26">
        <v>3</v>
      </c>
      <c r="H1295" s="26">
        <v>2</v>
      </c>
      <c r="I1295" s="205">
        <v>1290</v>
      </c>
      <c r="J1295" s="205">
        <v>754.8</v>
      </c>
      <c r="K1295" s="205">
        <v>754.8</v>
      </c>
      <c r="L1295" s="219">
        <v>51</v>
      </c>
      <c r="M1295" s="205">
        <f t="shared" si="326"/>
        <v>2225428</v>
      </c>
      <c r="N1295" s="205"/>
      <c r="O1295" s="205"/>
      <c r="P1295" s="205"/>
      <c r="Q1295" s="205">
        <f t="shared" si="327"/>
        <v>2225428</v>
      </c>
      <c r="R1295" s="205">
        <v>2225428</v>
      </c>
      <c r="S1295" s="219"/>
      <c r="T1295" s="205"/>
      <c r="U1295" s="205"/>
      <c r="V1295" s="205"/>
      <c r="W1295" s="205"/>
      <c r="X1295" s="205"/>
      <c r="Y1295" s="205"/>
      <c r="Z1295" s="205"/>
      <c r="AA1295" s="205"/>
      <c r="AB1295" s="205"/>
      <c r="AC1295" s="205"/>
      <c r="AD1295" s="205"/>
      <c r="AE1295" s="205"/>
      <c r="AF1295" s="205"/>
      <c r="AG1295" s="221">
        <v>2025</v>
      </c>
      <c r="AH1295" s="158"/>
      <c r="AI1295" s="175"/>
      <c r="AJ1295" s="218"/>
      <c r="AK1295" s="15">
        <f t="shared" ca="1" si="314"/>
        <v>1225</v>
      </c>
      <c r="AL1295" s="15" t="s">
        <v>155</v>
      </c>
      <c r="AM1295" s="15" t="str">
        <f t="shared" ca="1" si="315"/>
        <v>1225.</v>
      </c>
      <c r="AN1295" s="222"/>
      <c r="AO1295" s="16"/>
      <c r="AP1295" s="16"/>
    </row>
    <row r="1296" spans="1:42" ht="22.5" hidden="1" customHeight="1" x14ac:dyDescent="0.25">
      <c r="A1296" s="83" t="str">
        <f t="shared" ca="1" si="325"/>
        <v>1226.</v>
      </c>
      <c r="B1296" s="26">
        <v>2356</v>
      </c>
      <c r="C1296" s="313" t="s">
        <v>1133</v>
      </c>
      <c r="D1296" s="26">
        <v>1965</v>
      </c>
      <c r="E1296" s="135" t="s">
        <v>2957</v>
      </c>
      <c r="F1296" s="83" t="s">
        <v>2959</v>
      </c>
      <c r="G1296" s="32">
        <v>2</v>
      </c>
      <c r="H1296" s="32">
        <v>1</v>
      </c>
      <c r="I1296" s="205">
        <v>362.7</v>
      </c>
      <c r="J1296" s="205">
        <v>238.9</v>
      </c>
      <c r="K1296" s="205">
        <v>238.9</v>
      </c>
      <c r="L1296" s="219">
        <v>11</v>
      </c>
      <c r="M1296" s="205">
        <f t="shared" si="326"/>
        <v>258804</v>
      </c>
      <c r="N1296" s="205"/>
      <c r="O1296" s="205"/>
      <c r="P1296" s="205"/>
      <c r="Q1296" s="205">
        <f t="shared" si="327"/>
        <v>258804</v>
      </c>
      <c r="R1296" s="205">
        <v>258804</v>
      </c>
      <c r="S1296" s="219"/>
      <c r="T1296" s="205"/>
      <c r="U1296" s="205"/>
      <c r="V1296" s="205"/>
      <c r="W1296" s="205"/>
      <c r="X1296" s="205"/>
      <c r="Y1296" s="205"/>
      <c r="Z1296" s="205"/>
      <c r="AA1296" s="205"/>
      <c r="AB1296" s="205"/>
      <c r="AC1296" s="205"/>
      <c r="AD1296" s="205"/>
      <c r="AE1296" s="205"/>
      <c r="AF1296" s="205"/>
      <c r="AG1296" s="221">
        <v>2025</v>
      </c>
      <c r="AH1296" s="158"/>
      <c r="AI1296" s="175"/>
      <c r="AJ1296" s="218"/>
      <c r="AK1296" s="15">
        <f t="shared" ca="1" si="314"/>
        <v>1226</v>
      </c>
      <c r="AL1296" s="15" t="s">
        <v>155</v>
      </c>
      <c r="AM1296" s="15" t="str">
        <f t="shared" ca="1" si="315"/>
        <v>1226.</v>
      </c>
      <c r="AN1296" s="222"/>
      <c r="AP1296" s="16"/>
    </row>
    <row r="1297" spans="1:42" ht="22.5" hidden="1" customHeight="1" x14ac:dyDescent="0.25">
      <c r="A1297" s="83" t="str">
        <f t="shared" ca="1" si="325"/>
        <v>1227.</v>
      </c>
      <c r="B1297" s="26">
        <v>2369</v>
      </c>
      <c r="C1297" s="40" t="s">
        <v>1492</v>
      </c>
      <c r="D1297" s="26">
        <v>1854</v>
      </c>
      <c r="E1297" s="135">
        <v>2015</v>
      </c>
      <c r="F1297" s="135" t="s">
        <v>2960</v>
      </c>
      <c r="G1297" s="32">
        <v>1</v>
      </c>
      <c r="H1297" s="32">
        <v>2</v>
      </c>
      <c r="I1297" s="205">
        <v>349.4</v>
      </c>
      <c r="J1297" s="205">
        <v>220</v>
      </c>
      <c r="K1297" s="205">
        <v>220</v>
      </c>
      <c r="L1297" s="219">
        <v>24</v>
      </c>
      <c r="M1297" s="205">
        <f t="shared" si="326"/>
        <v>2628536.1999999997</v>
      </c>
      <c r="N1297" s="205"/>
      <c r="O1297" s="205"/>
      <c r="P1297" s="205"/>
      <c r="Q1297" s="205">
        <f t="shared" si="327"/>
        <v>2628536.1999999997</v>
      </c>
      <c r="R1297" s="205"/>
      <c r="S1297" s="219"/>
      <c r="T1297" s="205"/>
      <c r="U1297" s="205">
        <v>349.4</v>
      </c>
      <c r="V1297" s="205">
        <f>U1297*7523</f>
        <v>2628536.1999999997</v>
      </c>
      <c r="W1297" s="205"/>
      <c r="X1297" s="205"/>
      <c r="Y1297" s="205"/>
      <c r="Z1297" s="205"/>
      <c r="AA1297" s="205"/>
      <c r="AB1297" s="205"/>
      <c r="AC1297" s="205"/>
      <c r="AD1297" s="205"/>
      <c r="AE1297" s="205"/>
      <c r="AF1297" s="205"/>
      <c r="AG1297" s="221">
        <v>2025</v>
      </c>
      <c r="AH1297" s="158"/>
      <c r="AI1297" s="175"/>
      <c r="AJ1297" s="218"/>
      <c r="AK1297" s="15">
        <f t="shared" ca="1" si="314"/>
        <v>1227</v>
      </c>
      <c r="AL1297" s="15" t="s">
        <v>155</v>
      </c>
      <c r="AM1297" s="15" t="str">
        <f t="shared" ca="1" si="315"/>
        <v>1227.</v>
      </c>
      <c r="AN1297" s="222"/>
      <c r="AO1297" s="16"/>
      <c r="AP1297" s="16"/>
    </row>
    <row r="1298" spans="1:42" ht="22.5" hidden="1" customHeight="1" x14ac:dyDescent="0.25">
      <c r="A1298" s="83" t="str">
        <f t="shared" ca="1" si="325"/>
        <v>1228.</v>
      </c>
      <c r="B1298" s="26">
        <v>2375</v>
      </c>
      <c r="C1298" s="40" t="s">
        <v>1495</v>
      </c>
      <c r="D1298" s="26">
        <v>1928</v>
      </c>
      <c r="E1298" s="135" t="s">
        <v>2957</v>
      </c>
      <c r="F1298" s="135" t="s">
        <v>2960</v>
      </c>
      <c r="G1298" s="26">
        <v>2</v>
      </c>
      <c r="H1298" s="26">
        <v>1</v>
      </c>
      <c r="I1298" s="205">
        <v>207.9</v>
      </c>
      <c r="J1298" s="205">
        <v>149</v>
      </c>
      <c r="K1298" s="205">
        <v>149</v>
      </c>
      <c r="L1298" s="219">
        <v>9</v>
      </c>
      <c r="M1298" s="205">
        <f t="shared" si="326"/>
        <v>1976244</v>
      </c>
      <c r="N1298" s="205"/>
      <c r="O1298" s="205"/>
      <c r="P1298" s="205"/>
      <c r="Q1298" s="205">
        <f t="shared" si="327"/>
        <v>1976244</v>
      </c>
      <c r="R1298" s="205">
        <v>185770</v>
      </c>
      <c r="S1298" s="219"/>
      <c r="T1298" s="205"/>
      <c r="U1298" s="205">
        <v>238</v>
      </c>
      <c r="V1298" s="205">
        <f>U1298*7523</f>
        <v>1790474</v>
      </c>
      <c r="W1298" s="205"/>
      <c r="X1298" s="205"/>
      <c r="Y1298" s="205"/>
      <c r="Z1298" s="205"/>
      <c r="AA1298" s="205"/>
      <c r="AB1298" s="205"/>
      <c r="AC1298" s="205"/>
      <c r="AD1298" s="205"/>
      <c r="AE1298" s="205"/>
      <c r="AF1298" s="205"/>
      <c r="AG1298" s="221">
        <v>2025</v>
      </c>
      <c r="AH1298" s="158"/>
      <c r="AI1298" s="175"/>
      <c r="AJ1298" s="218"/>
      <c r="AK1298" s="15">
        <f t="shared" ca="1" si="314"/>
        <v>1228</v>
      </c>
      <c r="AL1298" s="15" t="s">
        <v>155</v>
      </c>
      <c r="AM1298" s="15" t="str">
        <f t="shared" ca="1" si="315"/>
        <v>1228.</v>
      </c>
      <c r="AN1298" s="222"/>
      <c r="AO1298" s="16"/>
      <c r="AP1298" s="16"/>
    </row>
    <row r="1299" spans="1:42" ht="22.5" hidden="1" customHeight="1" x14ac:dyDescent="0.25">
      <c r="A1299" s="83" t="str">
        <f t="shared" ca="1" si="325"/>
        <v>1229.</v>
      </c>
      <c r="B1299" s="26">
        <v>2377</v>
      </c>
      <c r="C1299" s="242" t="s">
        <v>529</v>
      </c>
      <c r="D1299" s="26">
        <v>1917</v>
      </c>
      <c r="E1299" s="135" t="s">
        <v>2957</v>
      </c>
      <c r="F1299" s="135" t="s">
        <v>2960</v>
      </c>
      <c r="G1299" s="32">
        <v>2</v>
      </c>
      <c r="H1299" s="32">
        <v>2</v>
      </c>
      <c r="I1299" s="205">
        <v>145.30000000000001</v>
      </c>
      <c r="J1299" s="205">
        <v>100</v>
      </c>
      <c r="K1299" s="205">
        <v>100</v>
      </c>
      <c r="L1299" s="219">
        <v>9</v>
      </c>
      <c r="M1299" s="205">
        <f t="shared" si="326"/>
        <v>1677629</v>
      </c>
      <c r="N1299" s="205"/>
      <c r="O1299" s="205"/>
      <c r="P1299" s="205"/>
      <c r="Q1299" s="205">
        <f t="shared" si="327"/>
        <v>1677629</v>
      </c>
      <c r="R1299" s="205"/>
      <c r="S1299" s="219"/>
      <c r="T1299" s="205"/>
      <c r="U1299" s="205">
        <v>223</v>
      </c>
      <c r="V1299" s="205">
        <f>U1299*7523</f>
        <v>1677629</v>
      </c>
      <c r="W1299" s="205"/>
      <c r="X1299" s="205"/>
      <c r="Y1299" s="205"/>
      <c r="Z1299" s="205"/>
      <c r="AA1299" s="205"/>
      <c r="AB1299" s="205"/>
      <c r="AC1299" s="205"/>
      <c r="AD1299" s="205"/>
      <c r="AE1299" s="205"/>
      <c r="AF1299" s="205"/>
      <c r="AG1299" s="221">
        <v>2025</v>
      </c>
      <c r="AH1299" s="158"/>
      <c r="AI1299" s="175"/>
      <c r="AJ1299" s="218"/>
      <c r="AK1299" s="15">
        <f t="shared" ca="1" si="314"/>
        <v>1229</v>
      </c>
      <c r="AL1299" s="15" t="s">
        <v>155</v>
      </c>
      <c r="AM1299" s="15" t="str">
        <f t="shared" ca="1" si="315"/>
        <v>1229.</v>
      </c>
      <c r="AN1299" s="222"/>
      <c r="AO1299" s="16"/>
      <c r="AP1299" s="16"/>
    </row>
    <row r="1300" spans="1:42" ht="22.5" hidden="1" customHeight="1" x14ac:dyDescent="0.25">
      <c r="A1300" s="83" t="str">
        <f t="shared" ca="1" si="325"/>
        <v>1230.</v>
      </c>
      <c r="B1300" s="26">
        <v>2381</v>
      </c>
      <c r="C1300" s="40" t="s">
        <v>1496</v>
      </c>
      <c r="D1300" s="26">
        <v>1991</v>
      </c>
      <c r="E1300" s="135" t="s">
        <v>2957</v>
      </c>
      <c r="F1300" s="83" t="s">
        <v>2959</v>
      </c>
      <c r="G1300" s="32">
        <v>4</v>
      </c>
      <c r="H1300" s="32">
        <v>2</v>
      </c>
      <c r="I1300" s="205">
        <v>1893.5</v>
      </c>
      <c r="J1300" s="205">
        <v>957.6</v>
      </c>
      <c r="K1300" s="205">
        <v>957.6</v>
      </c>
      <c r="L1300" s="219">
        <v>75</v>
      </c>
      <c r="M1300" s="205">
        <f t="shared" si="326"/>
        <v>2180340.9000000004</v>
      </c>
      <c r="N1300" s="205"/>
      <c r="O1300" s="205"/>
      <c r="P1300" s="205"/>
      <c r="Q1300" s="205">
        <f t="shared" si="327"/>
        <v>2180340.9000000004</v>
      </c>
      <c r="R1300" s="205"/>
      <c r="S1300" s="219"/>
      <c r="T1300" s="205"/>
      <c r="U1300" s="205">
        <v>614.70000000000005</v>
      </c>
      <c r="V1300" s="205">
        <f>U1300*3547</f>
        <v>2180340.9000000004</v>
      </c>
      <c r="W1300" s="205"/>
      <c r="X1300" s="205"/>
      <c r="Y1300" s="205"/>
      <c r="Z1300" s="205"/>
      <c r="AA1300" s="205"/>
      <c r="AB1300" s="205"/>
      <c r="AC1300" s="205"/>
      <c r="AD1300" s="205"/>
      <c r="AE1300" s="205"/>
      <c r="AF1300" s="205"/>
      <c r="AG1300" s="221">
        <v>2025</v>
      </c>
      <c r="AH1300" s="158"/>
      <c r="AI1300" s="175"/>
      <c r="AJ1300" s="218"/>
      <c r="AK1300" s="15">
        <f t="shared" ca="1" si="314"/>
        <v>1230</v>
      </c>
      <c r="AL1300" s="15" t="s">
        <v>155</v>
      </c>
      <c r="AM1300" s="15" t="str">
        <f t="shared" ca="1" si="315"/>
        <v>1230.</v>
      </c>
      <c r="AN1300" s="222"/>
      <c r="AO1300" s="15"/>
      <c r="AP1300" s="16"/>
    </row>
    <row r="1301" spans="1:42" ht="22.5" hidden="1" customHeight="1" x14ac:dyDescent="0.25">
      <c r="A1301" s="83" t="str">
        <f t="shared" ca="1" si="325"/>
        <v>1231.</v>
      </c>
      <c r="B1301" s="26">
        <v>2385</v>
      </c>
      <c r="C1301" s="40" t="s">
        <v>1497</v>
      </c>
      <c r="D1301" s="26">
        <v>1994</v>
      </c>
      <c r="E1301" s="135" t="s">
        <v>2957</v>
      </c>
      <c r="F1301" s="83" t="s">
        <v>2959</v>
      </c>
      <c r="G1301" s="32">
        <v>3</v>
      </c>
      <c r="H1301" s="32">
        <v>2</v>
      </c>
      <c r="I1301" s="205">
        <v>852.9</v>
      </c>
      <c r="J1301" s="205">
        <v>479.4</v>
      </c>
      <c r="K1301" s="205">
        <v>852.9</v>
      </c>
      <c r="L1301" s="219">
        <v>33</v>
      </c>
      <c r="M1301" s="205">
        <f t="shared" si="326"/>
        <v>1659996</v>
      </c>
      <c r="N1301" s="205"/>
      <c r="O1301" s="205"/>
      <c r="P1301" s="205"/>
      <c r="Q1301" s="205">
        <f t="shared" si="327"/>
        <v>1659996</v>
      </c>
      <c r="R1301" s="205"/>
      <c r="S1301" s="219"/>
      <c r="T1301" s="205"/>
      <c r="U1301" s="205">
        <v>468</v>
      </c>
      <c r="V1301" s="205">
        <f>U1301*3547</f>
        <v>1659996</v>
      </c>
      <c r="W1301" s="205"/>
      <c r="X1301" s="205"/>
      <c r="Y1301" s="205"/>
      <c r="Z1301" s="205"/>
      <c r="AA1301" s="205"/>
      <c r="AB1301" s="205"/>
      <c r="AC1301" s="205"/>
      <c r="AD1301" s="205"/>
      <c r="AE1301" s="205"/>
      <c r="AF1301" s="205"/>
      <c r="AG1301" s="221">
        <v>2025</v>
      </c>
      <c r="AH1301" s="158"/>
      <c r="AI1301" s="175"/>
      <c r="AJ1301" s="218"/>
      <c r="AK1301" s="15">
        <f t="shared" ca="1" si="314"/>
        <v>1231</v>
      </c>
      <c r="AL1301" s="15" t="s">
        <v>155</v>
      </c>
      <c r="AM1301" s="15" t="str">
        <f t="shared" ca="1" si="315"/>
        <v>1231.</v>
      </c>
      <c r="AN1301" s="222"/>
      <c r="AO1301" s="16"/>
      <c r="AP1301" s="16"/>
    </row>
    <row r="1302" spans="1:42" ht="22.5" hidden="1" customHeight="1" x14ac:dyDescent="0.25">
      <c r="A1302" s="83" t="str">
        <f t="shared" ca="1" si="325"/>
        <v>1232.</v>
      </c>
      <c r="B1302" s="26">
        <v>2394</v>
      </c>
      <c r="C1302" s="28" t="s">
        <v>566</v>
      </c>
      <c r="D1302" s="26">
        <v>1967</v>
      </c>
      <c r="E1302" s="135" t="s">
        <v>2957</v>
      </c>
      <c r="F1302" s="83" t="s">
        <v>2959</v>
      </c>
      <c r="G1302" s="32">
        <v>2</v>
      </c>
      <c r="H1302" s="32">
        <v>2</v>
      </c>
      <c r="I1302" s="205">
        <v>505.6</v>
      </c>
      <c r="J1302" s="205">
        <v>341.1</v>
      </c>
      <c r="K1302" s="205">
        <v>293.2</v>
      </c>
      <c r="L1302" s="219">
        <v>18</v>
      </c>
      <c r="M1302" s="205">
        <f t="shared" si="326"/>
        <v>215670</v>
      </c>
      <c r="N1302" s="205"/>
      <c r="O1302" s="205"/>
      <c r="P1302" s="205"/>
      <c r="Q1302" s="205">
        <f t="shared" si="327"/>
        <v>215670</v>
      </c>
      <c r="R1302" s="205">
        <v>215670</v>
      </c>
      <c r="S1302" s="219"/>
      <c r="T1302" s="205"/>
      <c r="U1302" s="205"/>
      <c r="V1302" s="205"/>
      <c r="W1302" s="205"/>
      <c r="X1302" s="205"/>
      <c r="Y1302" s="205"/>
      <c r="Z1302" s="205"/>
      <c r="AA1302" s="205"/>
      <c r="AB1302" s="205"/>
      <c r="AC1302" s="205"/>
      <c r="AD1302" s="205"/>
      <c r="AE1302" s="205"/>
      <c r="AF1302" s="205"/>
      <c r="AG1302" s="221">
        <v>2025</v>
      </c>
      <c r="AH1302" s="158"/>
      <c r="AI1302" s="175"/>
      <c r="AJ1302" s="218"/>
      <c r="AK1302" s="15">
        <f t="shared" ca="1" si="314"/>
        <v>1232</v>
      </c>
      <c r="AL1302" s="15" t="s">
        <v>155</v>
      </c>
      <c r="AM1302" s="15" t="str">
        <f t="shared" ca="1" si="315"/>
        <v>1232.</v>
      </c>
      <c r="AN1302" s="222"/>
      <c r="AO1302" s="15"/>
      <c r="AP1302" s="16"/>
    </row>
    <row r="1303" spans="1:42" ht="22.5" hidden="1" customHeight="1" x14ac:dyDescent="0.25">
      <c r="A1303" s="83" t="str">
        <f t="shared" ca="1" si="325"/>
        <v>1233.</v>
      </c>
      <c r="B1303" s="26">
        <v>2400</v>
      </c>
      <c r="C1303" s="28" t="s">
        <v>567</v>
      </c>
      <c r="D1303" s="26">
        <v>1967</v>
      </c>
      <c r="E1303" s="135" t="s">
        <v>2957</v>
      </c>
      <c r="F1303" s="83" t="s">
        <v>2959</v>
      </c>
      <c r="G1303" s="32">
        <v>2</v>
      </c>
      <c r="H1303" s="32">
        <v>1</v>
      </c>
      <c r="I1303" s="205">
        <v>324.39999999999998</v>
      </c>
      <c r="J1303" s="205">
        <v>208.3</v>
      </c>
      <c r="K1303" s="205">
        <v>208.3</v>
      </c>
      <c r="L1303" s="219">
        <v>19</v>
      </c>
      <c r="M1303" s="205">
        <f t="shared" si="326"/>
        <v>123240</v>
      </c>
      <c r="N1303" s="205"/>
      <c r="O1303" s="205"/>
      <c r="P1303" s="205"/>
      <c r="Q1303" s="205">
        <f t="shared" si="327"/>
        <v>123240</v>
      </c>
      <c r="R1303" s="205">
        <v>123240</v>
      </c>
      <c r="S1303" s="219"/>
      <c r="T1303" s="205"/>
      <c r="U1303" s="205"/>
      <c r="V1303" s="205"/>
      <c r="W1303" s="205"/>
      <c r="X1303" s="205"/>
      <c r="Y1303" s="205"/>
      <c r="Z1303" s="205"/>
      <c r="AA1303" s="205"/>
      <c r="AB1303" s="205"/>
      <c r="AC1303" s="205"/>
      <c r="AD1303" s="205"/>
      <c r="AE1303" s="205"/>
      <c r="AF1303" s="205"/>
      <c r="AG1303" s="221">
        <v>2025</v>
      </c>
      <c r="AH1303" s="158"/>
      <c r="AI1303" s="175"/>
      <c r="AJ1303" s="218"/>
      <c r="AK1303" s="15">
        <f t="shared" ca="1" si="314"/>
        <v>1233</v>
      </c>
      <c r="AL1303" s="15" t="s">
        <v>155</v>
      </c>
      <c r="AM1303" s="15" t="str">
        <f t="shared" ca="1" si="315"/>
        <v>1233.</v>
      </c>
      <c r="AN1303" s="222"/>
      <c r="AO1303" s="15"/>
      <c r="AP1303" s="16"/>
    </row>
    <row r="1304" spans="1:42" ht="22.5" hidden="1" customHeight="1" x14ac:dyDescent="0.25">
      <c r="A1304" s="83" t="str">
        <f t="shared" ca="1" si="325"/>
        <v>1234.</v>
      </c>
      <c r="B1304" s="26">
        <v>2407</v>
      </c>
      <c r="C1304" s="40" t="s">
        <v>1498</v>
      </c>
      <c r="D1304" s="26">
        <v>1979</v>
      </c>
      <c r="E1304" s="135" t="s">
        <v>2957</v>
      </c>
      <c r="F1304" s="83" t="s">
        <v>2959</v>
      </c>
      <c r="G1304" s="32">
        <v>2</v>
      </c>
      <c r="H1304" s="32">
        <v>2</v>
      </c>
      <c r="I1304" s="205">
        <v>1111.08</v>
      </c>
      <c r="J1304" s="205">
        <v>472.2</v>
      </c>
      <c r="K1304" s="205">
        <v>815.5</v>
      </c>
      <c r="L1304" s="219">
        <v>37</v>
      </c>
      <c r="M1304" s="205">
        <f t="shared" si="326"/>
        <v>6494605.8999999994</v>
      </c>
      <c r="N1304" s="205"/>
      <c r="O1304" s="205"/>
      <c r="P1304" s="205"/>
      <c r="Q1304" s="205">
        <f t="shared" si="327"/>
        <v>6494605.8999999994</v>
      </c>
      <c r="R1304" s="205"/>
      <c r="S1304" s="219"/>
      <c r="T1304" s="205"/>
      <c r="U1304" s="205">
        <v>863.3</v>
      </c>
      <c r="V1304" s="205">
        <f>U1304*7523</f>
        <v>6494605.8999999994</v>
      </c>
      <c r="W1304" s="205"/>
      <c r="X1304" s="205"/>
      <c r="Y1304" s="205"/>
      <c r="Z1304" s="205"/>
      <c r="AA1304" s="205"/>
      <c r="AB1304" s="205"/>
      <c r="AC1304" s="205"/>
      <c r="AD1304" s="205"/>
      <c r="AE1304" s="205"/>
      <c r="AF1304" s="205"/>
      <c r="AG1304" s="221">
        <v>2025</v>
      </c>
      <c r="AH1304" s="158"/>
      <c r="AI1304" s="175"/>
      <c r="AJ1304" s="218"/>
      <c r="AK1304" s="15">
        <f t="shared" ca="1" si="314"/>
        <v>1234</v>
      </c>
      <c r="AL1304" s="15" t="s">
        <v>155</v>
      </c>
      <c r="AM1304" s="15" t="str">
        <f t="shared" ca="1" si="315"/>
        <v>1234.</v>
      </c>
      <c r="AN1304" s="222"/>
      <c r="AO1304" s="16"/>
      <c r="AP1304" s="16"/>
    </row>
    <row r="1305" spans="1:42" ht="22.5" hidden="1" customHeight="1" x14ac:dyDescent="0.25">
      <c r="A1305" s="83" t="str">
        <f t="shared" ca="1" si="325"/>
        <v>1235.</v>
      </c>
      <c r="B1305" s="26">
        <v>2410</v>
      </c>
      <c r="C1305" s="28" t="s">
        <v>574</v>
      </c>
      <c r="D1305" s="26">
        <v>1988</v>
      </c>
      <c r="E1305" s="135" t="s">
        <v>2957</v>
      </c>
      <c r="F1305" s="83" t="s">
        <v>2959</v>
      </c>
      <c r="G1305" s="32">
        <v>2</v>
      </c>
      <c r="H1305" s="32">
        <v>1</v>
      </c>
      <c r="I1305" s="205">
        <v>376.8</v>
      </c>
      <c r="J1305" s="205">
        <v>183.4</v>
      </c>
      <c r="K1305" s="205">
        <v>183.4</v>
      </c>
      <c r="L1305" s="219">
        <v>13</v>
      </c>
      <c r="M1305" s="205">
        <f t="shared" si="326"/>
        <v>214350</v>
      </c>
      <c r="N1305" s="205"/>
      <c r="O1305" s="205"/>
      <c r="P1305" s="205"/>
      <c r="Q1305" s="205">
        <f t="shared" si="327"/>
        <v>214350</v>
      </c>
      <c r="R1305" s="205">
        <v>214350</v>
      </c>
      <c r="S1305" s="219"/>
      <c r="T1305" s="205"/>
      <c r="U1305" s="205"/>
      <c r="V1305" s="205"/>
      <c r="W1305" s="205"/>
      <c r="X1305" s="205"/>
      <c r="Y1305" s="205"/>
      <c r="Z1305" s="205"/>
      <c r="AA1305" s="205"/>
      <c r="AB1305" s="205"/>
      <c r="AC1305" s="205"/>
      <c r="AD1305" s="205"/>
      <c r="AE1305" s="205"/>
      <c r="AF1305" s="205"/>
      <c r="AG1305" s="221">
        <v>2025</v>
      </c>
      <c r="AH1305" s="158"/>
      <c r="AI1305" s="175"/>
      <c r="AJ1305" s="218"/>
      <c r="AK1305" s="15">
        <f t="shared" ca="1" si="314"/>
        <v>1235</v>
      </c>
      <c r="AL1305" s="15" t="s">
        <v>155</v>
      </c>
      <c r="AM1305" s="15" t="str">
        <f t="shared" ca="1" si="315"/>
        <v>1235.</v>
      </c>
      <c r="AN1305" s="222"/>
      <c r="AO1305" s="15"/>
      <c r="AP1305" s="16"/>
    </row>
    <row r="1306" spans="1:42" ht="22.5" hidden="1" customHeight="1" x14ac:dyDescent="0.25">
      <c r="A1306" s="83" t="str">
        <f t="shared" ca="1" si="325"/>
        <v>1236.</v>
      </c>
      <c r="B1306" s="26">
        <v>2412</v>
      </c>
      <c r="C1306" s="242" t="s">
        <v>530</v>
      </c>
      <c r="D1306" s="26">
        <v>1976</v>
      </c>
      <c r="E1306" s="135" t="s">
        <v>2957</v>
      </c>
      <c r="F1306" s="83" t="s">
        <v>2959</v>
      </c>
      <c r="G1306" s="32">
        <v>5</v>
      </c>
      <c r="H1306" s="32">
        <v>2</v>
      </c>
      <c r="I1306" s="205">
        <v>1769.9</v>
      </c>
      <c r="J1306" s="205">
        <v>1738</v>
      </c>
      <c r="K1306" s="205">
        <v>1680.2</v>
      </c>
      <c r="L1306" s="219">
        <v>68</v>
      </c>
      <c r="M1306" s="205">
        <f t="shared" si="326"/>
        <v>449826</v>
      </c>
      <c r="N1306" s="205"/>
      <c r="O1306" s="205"/>
      <c r="P1306" s="205"/>
      <c r="Q1306" s="205">
        <f t="shared" si="327"/>
        <v>449826</v>
      </c>
      <c r="R1306" s="205">
        <v>449826</v>
      </c>
      <c r="S1306" s="219"/>
      <c r="T1306" s="205"/>
      <c r="U1306" s="205"/>
      <c r="V1306" s="205"/>
      <c r="W1306" s="205"/>
      <c r="X1306" s="205"/>
      <c r="Y1306" s="205"/>
      <c r="Z1306" s="205"/>
      <c r="AA1306" s="205"/>
      <c r="AB1306" s="205"/>
      <c r="AC1306" s="205"/>
      <c r="AD1306" s="205"/>
      <c r="AE1306" s="205"/>
      <c r="AF1306" s="205"/>
      <c r="AG1306" s="221">
        <v>2025</v>
      </c>
      <c r="AH1306" s="158"/>
      <c r="AI1306" s="175"/>
      <c r="AJ1306" s="218"/>
      <c r="AK1306" s="15">
        <f t="shared" ca="1" si="314"/>
        <v>1236</v>
      </c>
      <c r="AL1306" s="15" t="s">
        <v>155</v>
      </c>
      <c r="AM1306" s="15" t="str">
        <f t="shared" ca="1" si="315"/>
        <v>1236.</v>
      </c>
      <c r="AN1306" s="222"/>
      <c r="AO1306" s="16"/>
      <c r="AP1306" s="16"/>
    </row>
    <row r="1307" spans="1:42" ht="22.5" hidden="1" customHeight="1" x14ac:dyDescent="0.25">
      <c r="A1307" s="83" t="str">
        <f t="shared" ca="1" si="325"/>
        <v>1237.</v>
      </c>
      <c r="B1307" s="26">
        <v>2413</v>
      </c>
      <c r="C1307" s="40" t="s">
        <v>1499</v>
      </c>
      <c r="D1307" s="26">
        <v>1972</v>
      </c>
      <c r="E1307" s="135" t="s">
        <v>2957</v>
      </c>
      <c r="F1307" s="83" t="s">
        <v>2959</v>
      </c>
      <c r="G1307" s="32">
        <v>5</v>
      </c>
      <c r="H1307" s="32">
        <v>2</v>
      </c>
      <c r="I1307" s="205">
        <v>1793</v>
      </c>
      <c r="J1307" s="205">
        <v>1131</v>
      </c>
      <c r="K1307" s="205">
        <v>2037</v>
      </c>
      <c r="L1307" s="219">
        <v>57</v>
      </c>
      <c r="M1307" s="205">
        <f t="shared" si="326"/>
        <v>359788.79999999999</v>
      </c>
      <c r="N1307" s="205"/>
      <c r="O1307" s="205"/>
      <c r="P1307" s="205"/>
      <c r="Q1307" s="205">
        <f t="shared" si="327"/>
        <v>359788.79999999999</v>
      </c>
      <c r="R1307" s="205"/>
      <c r="S1307" s="219"/>
      <c r="T1307" s="205"/>
      <c r="U1307" s="205"/>
      <c r="V1307" s="205"/>
      <c r="W1307" s="205"/>
      <c r="X1307" s="205"/>
      <c r="Y1307" s="205"/>
      <c r="Z1307" s="205"/>
      <c r="AA1307" s="205">
        <v>134.4</v>
      </c>
      <c r="AB1307" s="205">
        <f>AA1307*2677</f>
        <v>359788.79999999999</v>
      </c>
      <c r="AC1307" s="205"/>
      <c r="AD1307" s="205"/>
      <c r="AE1307" s="205"/>
      <c r="AF1307" s="205"/>
      <c r="AG1307" s="221">
        <v>2025</v>
      </c>
      <c r="AH1307" s="158"/>
      <c r="AI1307" s="175"/>
      <c r="AJ1307" s="218"/>
      <c r="AK1307" s="15">
        <f t="shared" ca="1" si="314"/>
        <v>1237</v>
      </c>
      <c r="AL1307" s="15" t="s">
        <v>155</v>
      </c>
      <c r="AM1307" s="15" t="str">
        <f t="shared" ca="1" si="315"/>
        <v>1237.</v>
      </c>
      <c r="AN1307" s="222"/>
      <c r="AO1307" s="15"/>
      <c r="AP1307" s="16"/>
    </row>
    <row r="1308" spans="1:42" ht="22.5" hidden="1" customHeight="1" x14ac:dyDescent="0.25">
      <c r="A1308" s="83" t="str">
        <f t="shared" ca="1" si="325"/>
        <v>1238.</v>
      </c>
      <c r="B1308" s="26">
        <v>2419</v>
      </c>
      <c r="C1308" s="40" t="s">
        <v>1500</v>
      </c>
      <c r="D1308" s="26">
        <v>2000</v>
      </c>
      <c r="E1308" s="135" t="s">
        <v>2957</v>
      </c>
      <c r="F1308" s="83" t="s">
        <v>2959</v>
      </c>
      <c r="G1308" s="26">
        <v>4</v>
      </c>
      <c r="H1308" s="26">
        <v>2</v>
      </c>
      <c r="I1308" s="205">
        <v>1634.3</v>
      </c>
      <c r="J1308" s="205">
        <v>1634.3</v>
      </c>
      <c r="K1308" s="205">
        <v>1634.3</v>
      </c>
      <c r="L1308" s="219">
        <v>71</v>
      </c>
      <c r="M1308" s="205">
        <f t="shared" si="326"/>
        <v>6770700</v>
      </c>
      <c r="N1308" s="205"/>
      <c r="O1308" s="205"/>
      <c r="P1308" s="205"/>
      <c r="Q1308" s="205">
        <f t="shared" si="327"/>
        <v>6770700</v>
      </c>
      <c r="R1308" s="205"/>
      <c r="S1308" s="219"/>
      <c r="T1308" s="205"/>
      <c r="U1308" s="205">
        <v>900</v>
      </c>
      <c r="V1308" s="205">
        <f>U1308*7523</f>
        <v>6770700</v>
      </c>
      <c r="W1308" s="205"/>
      <c r="X1308" s="205"/>
      <c r="Y1308" s="205"/>
      <c r="Z1308" s="205"/>
      <c r="AA1308" s="205"/>
      <c r="AB1308" s="205"/>
      <c r="AC1308" s="205"/>
      <c r="AD1308" s="205"/>
      <c r="AE1308" s="205"/>
      <c r="AF1308" s="205"/>
      <c r="AG1308" s="221">
        <v>2025</v>
      </c>
      <c r="AH1308" s="158"/>
      <c r="AI1308" s="175"/>
      <c r="AJ1308" s="218"/>
      <c r="AK1308" s="15">
        <f t="shared" ca="1" si="314"/>
        <v>1238</v>
      </c>
      <c r="AL1308" s="15" t="s">
        <v>155</v>
      </c>
      <c r="AM1308" s="15" t="str">
        <f t="shared" ca="1" si="315"/>
        <v>1238.</v>
      </c>
      <c r="AN1308" s="222"/>
      <c r="AO1308" s="16"/>
      <c r="AP1308" s="16"/>
    </row>
    <row r="1309" spans="1:42" ht="22.5" hidden="1" customHeight="1" x14ac:dyDescent="0.25">
      <c r="A1309" s="83" t="str">
        <f t="shared" ca="1" si="325"/>
        <v>1239.</v>
      </c>
      <c r="B1309" s="26">
        <v>2421</v>
      </c>
      <c r="C1309" s="40" t="s">
        <v>546</v>
      </c>
      <c r="D1309" s="26">
        <v>1984</v>
      </c>
      <c r="E1309" s="135" t="s">
        <v>2957</v>
      </c>
      <c r="F1309" s="135" t="s">
        <v>2960</v>
      </c>
      <c r="G1309" s="26">
        <v>2</v>
      </c>
      <c r="H1309" s="26">
        <v>1</v>
      </c>
      <c r="I1309" s="205">
        <v>380.4</v>
      </c>
      <c r="J1309" s="205">
        <v>170.8</v>
      </c>
      <c r="K1309" s="205">
        <v>170.8</v>
      </c>
      <c r="L1309" s="219">
        <v>18</v>
      </c>
      <c r="M1309" s="205">
        <f t="shared" si="326"/>
        <v>1861942.5</v>
      </c>
      <c r="N1309" s="205"/>
      <c r="O1309" s="205"/>
      <c r="P1309" s="205"/>
      <c r="Q1309" s="205">
        <f t="shared" si="327"/>
        <v>1861942.5</v>
      </c>
      <c r="R1309" s="205"/>
      <c r="S1309" s="219"/>
      <c r="T1309" s="205"/>
      <c r="U1309" s="205">
        <v>247.5</v>
      </c>
      <c r="V1309" s="205">
        <f>U1309*7523</f>
        <v>1861942.5</v>
      </c>
      <c r="W1309" s="205"/>
      <c r="X1309" s="205"/>
      <c r="Y1309" s="205"/>
      <c r="Z1309" s="205"/>
      <c r="AA1309" s="205"/>
      <c r="AB1309" s="205"/>
      <c r="AC1309" s="205"/>
      <c r="AD1309" s="205"/>
      <c r="AE1309" s="205"/>
      <c r="AF1309" s="205"/>
      <c r="AG1309" s="221">
        <v>2025</v>
      </c>
      <c r="AH1309" s="158"/>
      <c r="AI1309" s="175"/>
      <c r="AJ1309" s="218"/>
      <c r="AK1309" s="15">
        <f t="shared" ca="1" si="314"/>
        <v>1239</v>
      </c>
      <c r="AL1309" s="15" t="s">
        <v>155</v>
      </c>
      <c r="AM1309" s="15" t="str">
        <f t="shared" ca="1" si="315"/>
        <v>1239.</v>
      </c>
      <c r="AN1309" s="222"/>
      <c r="AO1309" s="16"/>
      <c r="AP1309" s="16"/>
    </row>
    <row r="1310" spans="1:42" ht="22.5" hidden="1" customHeight="1" x14ac:dyDescent="0.25">
      <c r="A1310" s="83" t="str">
        <f t="shared" ca="1" si="325"/>
        <v>1240.</v>
      </c>
      <c r="B1310" s="26">
        <v>2422</v>
      </c>
      <c r="C1310" s="40" t="s">
        <v>1501</v>
      </c>
      <c r="D1310" s="26">
        <v>1993</v>
      </c>
      <c r="E1310" s="135" t="s">
        <v>2957</v>
      </c>
      <c r="F1310" s="83" t="s">
        <v>2959</v>
      </c>
      <c r="G1310" s="26">
        <v>2</v>
      </c>
      <c r="H1310" s="26">
        <v>1</v>
      </c>
      <c r="I1310" s="205">
        <v>383</v>
      </c>
      <c r="J1310" s="205">
        <v>226.6</v>
      </c>
      <c r="K1310" s="205">
        <v>226.6</v>
      </c>
      <c r="L1310" s="219">
        <v>14</v>
      </c>
      <c r="M1310" s="205">
        <f t="shared" si="326"/>
        <v>2259156.9</v>
      </c>
      <c r="N1310" s="205"/>
      <c r="O1310" s="205"/>
      <c r="P1310" s="205"/>
      <c r="Q1310" s="205">
        <f t="shared" si="327"/>
        <v>2259156.9</v>
      </c>
      <c r="R1310" s="205"/>
      <c r="S1310" s="219"/>
      <c r="T1310" s="205"/>
      <c r="U1310" s="205">
        <v>300.3</v>
      </c>
      <c r="V1310" s="205">
        <f>U1310*7523</f>
        <v>2259156.9</v>
      </c>
      <c r="W1310" s="205"/>
      <c r="X1310" s="205"/>
      <c r="Y1310" s="205"/>
      <c r="Z1310" s="205"/>
      <c r="AA1310" s="205"/>
      <c r="AB1310" s="205"/>
      <c r="AC1310" s="205"/>
      <c r="AD1310" s="205"/>
      <c r="AE1310" s="205"/>
      <c r="AF1310" s="205"/>
      <c r="AG1310" s="221">
        <v>2025</v>
      </c>
      <c r="AH1310" s="158"/>
      <c r="AI1310" s="175"/>
      <c r="AJ1310" s="218"/>
      <c r="AK1310" s="15">
        <f t="shared" ca="1" si="314"/>
        <v>1240</v>
      </c>
      <c r="AL1310" s="15" t="s">
        <v>155</v>
      </c>
      <c r="AM1310" s="15" t="str">
        <f t="shared" ca="1" si="315"/>
        <v>1240.</v>
      </c>
      <c r="AN1310" s="222"/>
      <c r="AO1310" s="16"/>
      <c r="AP1310" s="16"/>
    </row>
    <row r="1311" spans="1:42" ht="22.5" hidden="1" customHeight="1" x14ac:dyDescent="0.25">
      <c r="A1311" s="83" t="str">
        <f t="shared" ca="1" si="325"/>
        <v>1241.</v>
      </c>
      <c r="B1311" s="26">
        <v>2423</v>
      </c>
      <c r="C1311" s="40" t="s">
        <v>1502</v>
      </c>
      <c r="D1311" s="26">
        <v>1990</v>
      </c>
      <c r="E1311" s="135" t="s">
        <v>2957</v>
      </c>
      <c r="F1311" s="135" t="s">
        <v>2958</v>
      </c>
      <c r="G1311" s="26">
        <v>3</v>
      </c>
      <c r="H1311" s="26">
        <v>2</v>
      </c>
      <c r="I1311" s="205">
        <v>1288.7</v>
      </c>
      <c r="J1311" s="205">
        <v>739</v>
      </c>
      <c r="K1311" s="205">
        <v>739</v>
      </c>
      <c r="L1311" s="219">
        <v>62</v>
      </c>
      <c r="M1311" s="205">
        <f t="shared" si="326"/>
        <v>2221840.7999999998</v>
      </c>
      <c r="N1311" s="205"/>
      <c r="O1311" s="205"/>
      <c r="P1311" s="205"/>
      <c r="Q1311" s="205">
        <f t="shared" si="327"/>
        <v>2221840.7999999998</v>
      </c>
      <c r="R1311" s="205"/>
      <c r="S1311" s="219"/>
      <c r="T1311" s="205"/>
      <c r="U1311" s="205">
        <v>626.4</v>
      </c>
      <c r="V1311" s="205">
        <f>U1311*3547</f>
        <v>2221840.7999999998</v>
      </c>
      <c r="W1311" s="205"/>
      <c r="X1311" s="205"/>
      <c r="Y1311" s="205"/>
      <c r="Z1311" s="205"/>
      <c r="AA1311" s="205"/>
      <c r="AB1311" s="205"/>
      <c r="AC1311" s="205"/>
      <c r="AD1311" s="205"/>
      <c r="AE1311" s="205"/>
      <c r="AF1311" s="205"/>
      <c r="AG1311" s="221">
        <v>2025</v>
      </c>
      <c r="AH1311" s="158"/>
      <c r="AI1311" s="175"/>
      <c r="AJ1311" s="218"/>
      <c r="AK1311" s="15">
        <f t="shared" ca="1" si="314"/>
        <v>1241</v>
      </c>
      <c r="AL1311" s="15" t="s">
        <v>155</v>
      </c>
      <c r="AM1311" s="15" t="str">
        <f t="shared" ca="1" si="315"/>
        <v>1241.</v>
      </c>
      <c r="AN1311" s="222"/>
      <c r="AO1311" s="16"/>
      <c r="AP1311" s="16"/>
    </row>
    <row r="1312" spans="1:42" ht="22.5" hidden="1" customHeight="1" x14ac:dyDescent="0.25">
      <c r="A1312" s="83" t="str">
        <f t="shared" ca="1" si="325"/>
        <v>1242.</v>
      </c>
      <c r="B1312" s="26">
        <v>2424</v>
      </c>
      <c r="C1312" s="28" t="s">
        <v>572</v>
      </c>
      <c r="D1312" s="26">
        <v>1968</v>
      </c>
      <c r="E1312" s="135" t="s">
        <v>2957</v>
      </c>
      <c r="F1312" s="83" t="s">
        <v>2959</v>
      </c>
      <c r="G1312" s="32">
        <v>2</v>
      </c>
      <c r="H1312" s="32">
        <v>1</v>
      </c>
      <c r="I1312" s="205">
        <v>392.8</v>
      </c>
      <c r="J1312" s="205">
        <v>275.60000000000002</v>
      </c>
      <c r="K1312" s="205">
        <v>275.60000000000002</v>
      </c>
      <c r="L1312" s="219">
        <v>16</v>
      </c>
      <c r="M1312" s="205">
        <f t="shared" si="326"/>
        <v>2951272.9</v>
      </c>
      <c r="N1312" s="205"/>
      <c r="O1312" s="205"/>
      <c r="P1312" s="205"/>
      <c r="Q1312" s="205">
        <f t="shared" si="327"/>
        <v>2951272.9</v>
      </c>
      <c r="R1312" s="205"/>
      <c r="S1312" s="219"/>
      <c r="T1312" s="205"/>
      <c r="U1312" s="205">
        <v>392.3</v>
      </c>
      <c r="V1312" s="205">
        <f>U1312*7523</f>
        <v>2951272.9</v>
      </c>
      <c r="W1312" s="205"/>
      <c r="X1312" s="205"/>
      <c r="Y1312" s="205"/>
      <c r="Z1312" s="205"/>
      <c r="AA1312" s="205"/>
      <c r="AB1312" s="205"/>
      <c r="AC1312" s="205"/>
      <c r="AD1312" s="205"/>
      <c r="AE1312" s="205"/>
      <c r="AF1312" s="205"/>
      <c r="AG1312" s="221">
        <v>2025</v>
      </c>
      <c r="AH1312" s="158"/>
      <c r="AI1312" s="175"/>
      <c r="AJ1312" s="218"/>
      <c r="AK1312" s="15">
        <f t="shared" ref="AK1312:AK1374" ca="1" si="329">MAX(AK1307:AK1311)+1</f>
        <v>1242</v>
      </c>
      <c r="AL1312" s="15" t="s">
        <v>155</v>
      </c>
      <c r="AM1312" s="15" t="str">
        <f t="shared" ca="1" si="315"/>
        <v>1242.</v>
      </c>
      <c r="AN1312" s="222"/>
      <c r="AO1312" s="15"/>
      <c r="AP1312" s="16"/>
    </row>
    <row r="1313" spans="1:42" ht="22.5" hidden="1" customHeight="1" x14ac:dyDescent="0.25">
      <c r="A1313" s="83" t="str">
        <f t="shared" ca="1" si="325"/>
        <v>1243.</v>
      </c>
      <c r="B1313" s="26">
        <v>2425</v>
      </c>
      <c r="C1313" s="40" t="s">
        <v>1503</v>
      </c>
      <c r="D1313" s="26">
        <v>1990</v>
      </c>
      <c r="E1313" s="135" t="s">
        <v>2957</v>
      </c>
      <c r="F1313" s="135" t="s">
        <v>2958</v>
      </c>
      <c r="G1313" s="32">
        <v>3</v>
      </c>
      <c r="H1313" s="32">
        <v>2</v>
      </c>
      <c r="I1313" s="205">
        <v>1306.8</v>
      </c>
      <c r="J1313" s="205">
        <v>739</v>
      </c>
      <c r="K1313" s="205">
        <v>739</v>
      </c>
      <c r="L1313" s="219">
        <v>52</v>
      </c>
      <c r="M1313" s="205">
        <f t="shared" si="326"/>
        <v>2221840.7999999998</v>
      </c>
      <c r="N1313" s="205"/>
      <c r="O1313" s="205"/>
      <c r="P1313" s="205"/>
      <c r="Q1313" s="205">
        <f t="shared" si="327"/>
        <v>2221840.7999999998</v>
      </c>
      <c r="R1313" s="205"/>
      <c r="S1313" s="219"/>
      <c r="T1313" s="205"/>
      <c r="U1313" s="205">
        <v>626.4</v>
      </c>
      <c r="V1313" s="205">
        <f>U1313*3547</f>
        <v>2221840.7999999998</v>
      </c>
      <c r="W1313" s="205"/>
      <c r="X1313" s="205"/>
      <c r="Y1313" s="205"/>
      <c r="Z1313" s="205"/>
      <c r="AA1313" s="205"/>
      <c r="AB1313" s="205"/>
      <c r="AC1313" s="205"/>
      <c r="AD1313" s="205"/>
      <c r="AE1313" s="205"/>
      <c r="AF1313" s="205"/>
      <c r="AG1313" s="221">
        <v>2025</v>
      </c>
      <c r="AH1313" s="158"/>
      <c r="AI1313" s="175"/>
      <c r="AJ1313" s="218"/>
      <c r="AK1313" s="15">
        <f t="shared" ca="1" si="329"/>
        <v>1243</v>
      </c>
      <c r="AL1313" s="15" t="s">
        <v>155</v>
      </c>
      <c r="AM1313" s="15" t="str">
        <f t="shared" ca="1" si="315"/>
        <v>1243.</v>
      </c>
      <c r="AN1313" s="222"/>
      <c r="AO1313" s="16"/>
      <c r="AP1313" s="16"/>
    </row>
    <row r="1314" spans="1:42" ht="22.5" hidden="1" customHeight="1" x14ac:dyDescent="0.25">
      <c r="A1314" s="83" t="str">
        <f t="shared" ca="1" si="325"/>
        <v>1244.</v>
      </c>
      <c r="B1314" s="26">
        <v>2433</v>
      </c>
      <c r="C1314" s="28" t="s">
        <v>568</v>
      </c>
      <c r="D1314" s="26">
        <v>1969</v>
      </c>
      <c r="E1314" s="135" t="s">
        <v>2957</v>
      </c>
      <c r="F1314" s="135" t="s">
        <v>2960</v>
      </c>
      <c r="G1314" s="32">
        <v>2</v>
      </c>
      <c r="H1314" s="32">
        <v>2</v>
      </c>
      <c r="I1314" s="205">
        <v>290.60000000000002</v>
      </c>
      <c r="J1314" s="205">
        <v>202.3</v>
      </c>
      <c r="K1314" s="205">
        <v>202.3</v>
      </c>
      <c r="L1314" s="219">
        <v>22</v>
      </c>
      <c r="M1314" s="205">
        <f t="shared" si="326"/>
        <v>1940934</v>
      </c>
      <c r="N1314" s="205"/>
      <c r="O1314" s="205"/>
      <c r="P1314" s="205"/>
      <c r="Q1314" s="205">
        <f t="shared" si="327"/>
        <v>1940934</v>
      </c>
      <c r="R1314" s="205"/>
      <c r="S1314" s="219"/>
      <c r="T1314" s="205"/>
      <c r="U1314" s="205">
        <v>258</v>
      </c>
      <c r="V1314" s="205">
        <f>U1314*7523</f>
        <v>1940934</v>
      </c>
      <c r="W1314" s="205"/>
      <c r="X1314" s="205"/>
      <c r="Y1314" s="205"/>
      <c r="Z1314" s="205"/>
      <c r="AA1314" s="205"/>
      <c r="AB1314" s="205"/>
      <c r="AC1314" s="205"/>
      <c r="AD1314" s="205"/>
      <c r="AE1314" s="205"/>
      <c r="AF1314" s="205"/>
      <c r="AG1314" s="221">
        <v>2025</v>
      </c>
      <c r="AH1314" s="158"/>
      <c r="AI1314" s="175"/>
      <c r="AJ1314" s="218"/>
      <c r="AK1314" s="15">
        <f t="shared" ca="1" si="329"/>
        <v>1244</v>
      </c>
      <c r="AL1314" s="15" t="s">
        <v>155</v>
      </c>
      <c r="AM1314" s="15" t="str">
        <f t="shared" ref="AM1314:AM1376" ca="1" si="330">CONCATENATE(AK1314,AL1314)</f>
        <v>1244.</v>
      </c>
      <c r="AN1314" s="222"/>
      <c r="AO1314" s="15"/>
      <c r="AP1314" s="16"/>
    </row>
    <row r="1315" spans="1:42" ht="22.5" hidden="1" customHeight="1" x14ac:dyDescent="0.25">
      <c r="A1315" s="83" t="str">
        <f t="shared" ca="1" si="325"/>
        <v>1245.</v>
      </c>
      <c r="B1315" s="26">
        <v>2436</v>
      </c>
      <c r="C1315" s="242" t="s">
        <v>71</v>
      </c>
      <c r="D1315" s="26">
        <v>1976</v>
      </c>
      <c r="E1315" s="135" t="s">
        <v>2957</v>
      </c>
      <c r="F1315" s="135" t="s">
        <v>2958</v>
      </c>
      <c r="G1315" s="32">
        <v>5</v>
      </c>
      <c r="H1315" s="32">
        <v>4</v>
      </c>
      <c r="I1315" s="205">
        <v>3332</v>
      </c>
      <c r="J1315" s="205">
        <v>2278</v>
      </c>
      <c r="K1315" s="205">
        <v>2278</v>
      </c>
      <c r="L1315" s="219">
        <v>129</v>
      </c>
      <c r="M1315" s="205">
        <f t="shared" si="326"/>
        <v>5307060</v>
      </c>
      <c r="N1315" s="205"/>
      <c r="O1315" s="205"/>
      <c r="P1315" s="205"/>
      <c r="Q1315" s="205">
        <f t="shared" si="327"/>
        <v>5307060</v>
      </c>
      <c r="R1315" s="205">
        <v>1689120</v>
      </c>
      <c r="S1315" s="219"/>
      <c r="T1315" s="205"/>
      <c r="U1315" s="205">
        <v>1020</v>
      </c>
      <c r="V1315" s="205">
        <f>U1315*3547</f>
        <v>3617940</v>
      </c>
      <c r="W1315" s="205"/>
      <c r="X1315" s="205"/>
      <c r="Y1315" s="205"/>
      <c r="Z1315" s="205"/>
      <c r="AA1315" s="205"/>
      <c r="AB1315" s="205"/>
      <c r="AC1315" s="205"/>
      <c r="AD1315" s="205"/>
      <c r="AE1315" s="205"/>
      <c r="AF1315" s="205"/>
      <c r="AG1315" s="221">
        <v>2025</v>
      </c>
      <c r="AH1315" s="158"/>
      <c r="AI1315" s="175"/>
      <c r="AJ1315" s="218"/>
      <c r="AK1315" s="15">
        <f t="shared" ca="1" si="329"/>
        <v>1245</v>
      </c>
      <c r="AL1315" s="15" t="s">
        <v>155</v>
      </c>
      <c r="AM1315" s="15" t="str">
        <f t="shared" ca="1" si="330"/>
        <v>1245.</v>
      </c>
      <c r="AN1315" s="222"/>
      <c r="AO1315" s="16"/>
      <c r="AP1315" s="16"/>
    </row>
    <row r="1316" spans="1:42" ht="22.5" hidden="1" customHeight="1" x14ac:dyDescent="0.25">
      <c r="A1316" s="83" t="str">
        <f t="shared" ca="1" si="325"/>
        <v>1246.</v>
      </c>
      <c r="B1316" s="26">
        <v>2541</v>
      </c>
      <c r="C1316" s="40" t="s">
        <v>1520</v>
      </c>
      <c r="D1316" s="26">
        <v>1992</v>
      </c>
      <c r="E1316" s="135" t="s">
        <v>2957</v>
      </c>
      <c r="F1316" s="83" t="s">
        <v>2959</v>
      </c>
      <c r="G1316" s="32">
        <v>5</v>
      </c>
      <c r="H1316" s="32">
        <v>1</v>
      </c>
      <c r="I1316" s="205">
        <v>1823.2</v>
      </c>
      <c r="J1316" s="205">
        <v>1061.7</v>
      </c>
      <c r="K1316" s="205">
        <v>1061.7</v>
      </c>
      <c r="L1316" s="219">
        <v>59</v>
      </c>
      <c r="M1316" s="205">
        <f t="shared" si="326"/>
        <v>1418800</v>
      </c>
      <c r="N1316" s="205"/>
      <c r="O1316" s="205"/>
      <c r="P1316" s="205"/>
      <c r="Q1316" s="205">
        <f t="shared" si="327"/>
        <v>1418800</v>
      </c>
      <c r="R1316" s="205"/>
      <c r="S1316" s="219"/>
      <c r="T1316" s="205"/>
      <c r="U1316" s="205">
        <v>400</v>
      </c>
      <c r="V1316" s="205">
        <f>U1316*3547</f>
        <v>1418800</v>
      </c>
      <c r="W1316" s="205"/>
      <c r="X1316" s="205"/>
      <c r="Y1316" s="205"/>
      <c r="Z1316" s="205"/>
      <c r="AA1316" s="205"/>
      <c r="AB1316" s="205"/>
      <c r="AC1316" s="205"/>
      <c r="AD1316" s="205"/>
      <c r="AE1316" s="205"/>
      <c r="AF1316" s="205"/>
      <c r="AG1316" s="221">
        <v>2025</v>
      </c>
      <c r="AH1316" s="158"/>
      <c r="AI1316" s="175"/>
      <c r="AJ1316" s="218"/>
      <c r="AK1316" s="15">
        <f t="shared" ca="1" si="329"/>
        <v>1246</v>
      </c>
      <c r="AL1316" s="15" t="s">
        <v>155</v>
      </c>
      <c r="AM1316" s="15" t="str">
        <f t="shared" ca="1" si="330"/>
        <v>1246.</v>
      </c>
      <c r="AN1316" s="222"/>
      <c r="AO1316" s="16"/>
      <c r="AP1316" s="16"/>
    </row>
    <row r="1317" spans="1:42" ht="22.5" hidden="1" customHeight="1" x14ac:dyDescent="0.25">
      <c r="A1317" s="83" t="str">
        <f t="shared" ca="1" si="325"/>
        <v>1247.</v>
      </c>
      <c r="B1317" s="26">
        <v>2437</v>
      </c>
      <c r="C1317" s="40" t="s">
        <v>1504</v>
      </c>
      <c r="D1317" s="26">
        <v>1976</v>
      </c>
      <c r="E1317" s="135" t="s">
        <v>2957</v>
      </c>
      <c r="F1317" s="135" t="s">
        <v>2958</v>
      </c>
      <c r="G1317" s="26">
        <v>5</v>
      </c>
      <c r="H1317" s="26">
        <v>4</v>
      </c>
      <c r="I1317" s="205">
        <v>3332</v>
      </c>
      <c r="J1317" s="205">
        <v>2278</v>
      </c>
      <c r="K1317" s="205">
        <v>2278</v>
      </c>
      <c r="L1317" s="219">
        <v>129</v>
      </c>
      <c r="M1317" s="205">
        <f t="shared" si="326"/>
        <v>3259693</v>
      </c>
      <c r="N1317" s="205"/>
      <c r="O1317" s="205"/>
      <c r="P1317" s="205"/>
      <c r="Q1317" s="205">
        <f t="shared" si="327"/>
        <v>3259693</v>
      </c>
      <c r="R1317" s="205"/>
      <c r="S1317" s="219"/>
      <c r="T1317" s="205"/>
      <c r="U1317" s="205">
        <v>919</v>
      </c>
      <c r="V1317" s="205">
        <f>U1317*3547</f>
        <v>3259693</v>
      </c>
      <c r="W1317" s="205"/>
      <c r="X1317" s="205"/>
      <c r="Y1317" s="205"/>
      <c r="Z1317" s="205"/>
      <c r="AA1317" s="205"/>
      <c r="AB1317" s="205"/>
      <c r="AC1317" s="205"/>
      <c r="AD1317" s="205"/>
      <c r="AE1317" s="205"/>
      <c r="AF1317" s="205"/>
      <c r="AG1317" s="221">
        <v>2025</v>
      </c>
      <c r="AH1317" s="158"/>
      <c r="AI1317" s="175"/>
      <c r="AJ1317" s="218"/>
      <c r="AK1317" s="15">
        <f t="shared" ca="1" si="329"/>
        <v>1247</v>
      </c>
      <c r="AL1317" s="15" t="s">
        <v>155</v>
      </c>
      <c r="AM1317" s="15" t="str">
        <f t="shared" ca="1" si="330"/>
        <v>1247.</v>
      </c>
      <c r="AN1317" s="222"/>
      <c r="AO1317" s="16"/>
      <c r="AP1317" s="16"/>
    </row>
    <row r="1318" spans="1:42" ht="22.5" hidden="1" customHeight="1" x14ac:dyDescent="0.25">
      <c r="A1318" s="83" t="str">
        <f t="shared" ca="1" si="325"/>
        <v>1248.</v>
      </c>
      <c r="B1318" s="26">
        <v>2438</v>
      </c>
      <c r="C1318" s="40" t="s">
        <v>547</v>
      </c>
      <c r="D1318" s="26">
        <v>1983</v>
      </c>
      <c r="E1318" s="135" t="s">
        <v>2957</v>
      </c>
      <c r="F1318" s="83" t="s">
        <v>2959</v>
      </c>
      <c r="G1318" s="26">
        <v>5</v>
      </c>
      <c r="H1318" s="26">
        <v>4</v>
      </c>
      <c r="I1318" s="205">
        <v>3320.2</v>
      </c>
      <c r="J1318" s="205">
        <v>2258</v>
      </c>
      <c r="K1318" s="205">
        <v>2258</v>
      </c>
      <c r="L1318" s="219">
        <v>146</v>
      </c>
      <c r="M1318" s="205">
        <f t="shared" si="326"/>
        <v>3259693</v>
      </c>
      <c r="N1318" s="205"/>
      <c r="O1318" s="205"/>
      <c r="P1318" s="205"/>
      <c r="Q1318" s="205">
        <f t="shared" si="327"/>
        <v>3259693</v>
      </c>
      <c r="R1318" s="205"/>
      <c r="S1318" s="219"/>
      <c r="T1318" s="205"/>
      <c r="U1318" s="205">
        <v>919</v>
      </c>
      <c r="V1318" s="205">
        <f>U1318*3547</f>
        <v>3259693</v>
      </c>
      <c r="W1318" s="205"/>
      <c r="X1318" s="205"/>
      <c r="Y1318" s="205"/>
      <c r="Z1318" s="205"/>
      <c r="AA1318" s="205"/>
      <c r="AB1318" s="205"/>
      <c r="AC1318" s="205"/>
      <c r="AD1318" s="205"/>
      <c r="AE1318" s="205"/>
      <c r="AF1318" s="205"/>
      <c r="AG1318" s="221">
        <v>2025</v>
      </c>
      <c r="AH1318" s="158"/>
      <c r="AI1318" s="175"/>
      <c r="AJ1318" s="218"/>
      <c r="AK1318" s="15">
        <f t="shared" ca="1" si="329"/>
        <v>1248</v>
      </c>
      <c r="AL1318" s="15" t="s">
        <v>155</v>
      </c>
      <c r="AM1318" s="15" t="str">
        <f t="shared" ca="1" si="330"/>
        <v>1248.</v>
      </c>
      <c r="AN1318" s="222"/>
      <c r="AO1318" s="16"/>
      <c r="AP1318" s="16"/>
    </row>
    <row r="1319" spans="1:42" ht="22.5" hidden="1" customHeight="1" x14ac:dyDescent="0.25">
      <c r="A1319" s="83" t="str">
        <f t="shared" ca="1" si="325"/>
        <v>1249.</v>
      </c>
      <c r="B1319" s="26">
        <v>2452</v>
      </c>
      <c r="C1319" s="40" t="s">
        <v>1506</v>
      </c>
      <c r="D1319" s="26">
        <v>1980</v>
      </c>
      <c r="E1319" s="135" t="s">
        <v>2957</v>
      </c>
      <c r="F1319" s="83" t="s">
        <v>2959</v>
      </c>
      <c r="G1319" s="32">
        <v>2</v>
      </c>
      <c r="H1319" s="32">
        <v>2</v>
      </c>
      <c r="I1319" s="205">
        <v>764.9</v>
      </c>
      <c r="J1319" s="205">
        <v>327.8</v>
      </c>
      <c r="K1319" s="205">
        <v>327.8</v>
      </c>
      <c r="L1319" s="219">
        <v>30</v>
      </c>
      <c r="M1319" s="205">
        <f t="shared" si="326"/>
        <v>227009.6</v>
      </c>
      <c r="N1319" s="205"/>
      <c r="O1319" s="205"/>
      <c r="P1319" s="205"/>
      <c r="Q1319" s="205">
        <f t="shared" si="327"/>
        <v>227009.6</v>
      </c>
      <c r="R1319" s="205"/>
      <c r="S1319" s="219"/>
      <c r="T1319" s="205"/>
      <c r="U1319" s="205"/>
      <c r="V1319" s="205"/>
      <c r="W1319" s="205"/>
      <c r="X1319" s="205"/>
      <c r="Y1319" s="205"/>
      <c r="Z1319" s="205"/>
      <c r="AA1319" s="205">
        <v>84.8</v>
      </c>
      <c r="AB1319" s="205">
        <f>AA1319*2677</f>
        <v>227009.6</v>
      </c>
      <c r="AC1319" s="205"/>
      <c r="AD1319" s="205"/>
      <c r="AE1319" s="205"/>
      <c r="AF1319" s="205"/>
      <c r="AG1319" s="221">
        <v>2025</v>
      </c>
      <c r="AH1319" s="158"/>
      <c r="AI1319" s="175"/>
      <c r="AJ1319" s="218"/>
      <c r="AK1319" s="15">
        <f t="shared" ca="1" si="329"/>
        <v>1249</v>
      </c>
      <c r="AL1319" s="15" t="s">
        <v>155</v>
      </c>
      <c r="AM1319" s="15" t="str">
        <f t="shared" ca="1" si="330"/>
        <v>1249.</v>
      </c>
      <c r="AN1319" s="222"/>
      <c r="AO1319" s="15"/>
      <c r="AP1319" s="16"/>
    </row>
    <row r="1320" spans="1:42" ht="22.5" hidden="1" customHeight="1" x14ac:dyDescent="0.25">
      <c r="A1320" s="83" t="str">
        <f t="shared" ca="1" si="325"/>
        <v>1250.</v>
      </c>
      <c r="B1320" s="26">
        <v>2453</v>
      </c>
      <c r="C1320" s="40" t="s">
        <v>548</v>
      </c>
      <c r="D1320" s="26">
        <v>1966</v>
      </c>
      <c r="E1320" s="135" t="s">
        <v>2957</v>
      </c>
      <c r="F1320" s="83" t="s">
        <v>2959</v>
      </c>
      <c r="G1320" s="26">
        <v>2</v>
      </c>
      <c r="H1320" s="26">
        <v>2</v>
      </c>
      <c r="I1320" s="205">
        <v>438.6</v>
      </c>
      <c r="J1320" s="205">
        <v>298.2</v>
      </c>
      <c r="K1320" s="205">
        <v>298.2</v>
      </c>
      <c r="L1320" s="219">
        <v>30</v>
      </c>
      <c r="M1320" s="205">
        <f t="shared" si="326"/>
        <v>114320</v>
      </c>
      <c r="N1320" s="205"/>
      <c r="O1320" s="205"/>
      <c r="P1320" s="205"/>
      <c r="Q1320" s="205">
        <f t="shared" si="327"/>
        <v>114320</v>
      </c>
      <c r="R1320" s="205">
        <v>114320</v>
      </c>
      <c r="S1320" s="219"/>
      <c r="T1320" s="205"/>
      <c r="U1320" s="205"/>
      <c r="V1320" s="205"/>
      <c r="W1320" s="205"/>
      <c r="X1320" s="205"/>
      <c r="Y1320" s="205"/>
      <c r="Z1320" s="205"/>
      <c r="AA1320" s="205"/>
      <c r="AB1320" s="205"/>
      <c r="AC1320" s="205"/>
      <c r="AD1320" s="205"/>
      <c r="AE1320" s="205"/>
      <c r="AF1320" s="205"/>
      <c r="AG1320" s="221">
        <v>2025</v>
      </c>
      <c r="AH1320" s="158"/>
      <c r="AI1320" s="175"/>
      <c r="AJ1320" s="218"/>
      <c r="AK1320" s="15">
        <f t="shared" ca="1" si="329"/>
        <v>1250</v>
      </c>
      <c r="AL1320" s="15" t="s">
        <v>155</v>
      </c>
      <c r="AM1320" s="15" t="str">
        <f t="shared" ca="1" si="330"/>
        <v>1250.</v>
      </c>
      <c r="AN1320" s="222"/>
      <c r="AO1320" s="16"/>
      <c r="AP1320" s="16"/>
    </row>
    <row r="1321" spans="1:42" ht="22.5" hidden="1" customHeight="1" x14ac:dyDescent="0.25">
      <c r="A1321" s="83" t="str">
        <f t="shared" ca="1" si="325"/>
        <v>1251.</v>
      </c>
      <c r="B1321" s="26">
        <v>2457</v>
      </c>
      <c r="C1321" s="40" t="s">
        <v>1507</v>
      </c>
      <c r="D1321" s="26">
        <v>1984</v>
      </c>
      <c r="E1321" s="135" t="s">
        <v>2957</v>
      </c>
      <c r="F1321" s="83" t="s">
        <v>2959</v>
      </c>
      <c r="G1321" s="32">
        <v>5</v>
      </c>
      <c r="H1321" s="32">
        <v>4</v>
      </c>
      <c r="I1321" s="205">
        <v>3317.9</v>
      </c>
      <c r="J1321" s="205">
        <v>3288.8</v>
      </c>
      <c r="K1321" s="205">
        <v>2207.1</v>
      </c>
      <c r="L1321" s="219">
        <v>141</v>
      </c>
      <c r="M1321" s="205">
        <f t="shared" si="326"/>
        <v>3914804</v>
      </c>
      <c r="N1321" s="205"/>
      <c r="O1321" s="205"/>
      <c r="P1321" s="205"/>
      <c r="Q1321" s="205">
        <f t="shared" si="327"/>
        <v>3914804</v>
      </c>
      <c r="R1321" s="205">
        <v>3914804</v>
      </c>
      <c r="S1321" s="219"/>
      <c r="T1321" s="205"/>
      <c r="U1321" s="205"/>
      <c r="V1321" s="205"/>
      <c r="W1321" s="205"/>
      <c r="X1321" s="205"/>
      <c r="Y1321" s="205"/>
      <c r="Z1321" s="205"/>
      <c r="AA1321" s="205"/>
      <c r="AB1321" s="205"/>
      <c r="AC1321" s="205"/>
      <c r="AD1321" s="205"/>
      <c r="AE1321" s="205"/>
      <c r="AF1321" s="205"/>
      <c r="AG1321" s="221">
        <v>2025</v>
      </c>
      <c r="AH1321" s="158"/>
      <c r="AI1321" s="175"/>
      <c r="AJ1321" s="218"/>
      <c r="AK1321" s="15">
        <f t="shared" ca="1" si="329"/>
        <v>1251</v>
      </c>
      <c r="AL1321" s="15" t="s">
        <v>155</v>
      </c>
      <c r="AM1321" s="15" t="str">
        <f t="shared" ca="1" si="330"/>
        <v>1251.</v>
      </c>
      <c r="AN1321" s="222"/>
      <c r="AO1321" s="15"/>
      <c r="AP1321" s="16"/>
    </row>
    <row r="1322" spans="1:42" ht="22.5" hidden="1" customHeight="1" x14ac:dyDescent="0.25">
      <c r="A1322" s="83" t="str">
        <f t="shared" ref="A1322:A1331" ca="1" si="331">AM1322</f>
        <v>1253.</v>
      </c>
      <c r="B1322" s="26">
        <v>2460</v>
      </c>
      <c r="C1322" s="242" t="s">
        <v>533</v>
      </c>
      <c r="D1322" s="26">
        <v>1978</v>
      </c>
      <c r="E1322" s="135" t="s">
        <v>2957</v>
      </c>
      <c r="F1322" s="135" t="s">
        <v>2958</v>
      </c>
      <c r="G1322" s="32">
        <v>5</v>
      </c>
      <c r="H1322" s="32">
        <v>4</v>
      </c>
      <c r="I1322" s="205">
        <v>3347.5</v>
      </c>
      <c r="J1322" s="205">
        <v>2286</v>
      </c>
      <c r="K1322" s="205">
        <v>2286</v>
      </c>
      <c r="L1322" s="219">
        <v>131</v>
      </c>
      <c r="M1322" s="205">
        <f t="shared" ref="M1322:M1363" si="332">R1322+T1322+V1322+X1322+Z1322+AB1322+AE1322+AF1322</f>
        <v>2979480</v>
      </c>
      <c r="N1322" s="205"/>
      <c r="O1322" s="205"/>
      <c r="P1322" s="205"/>
      <c r="Q1322" s="205">
        <f t="shared" ref="Q1322:Q1363" si="333">M1322</f>
        <v>2979480</v>
      </c>
      <c r="R1322" s="205"/>
      <c r="S1322" s="219"/>
      <c r="T1322" s="205"/>
      <c r="U1322" s="205">
        <v>840</v>
      </c>
      <c r="V1322" s="205">
        <f>U1322*3547</f>
        <v>2979480</v>
      </c>
      <c r="W1322" s="205"/>
      <c r="X1322" s="205"/>
      <c r="Y1322" s="205"/>
      <c r="Z1322" s="205"/>
      <c r="AA1322" s="205"/>
      <c r="AB1322" s="205"/>
      <c r="AC1322" s="205"/>
      <c r="AD1322" s="205"/>
      <c r="AE1322" s="205"/>
      <c r="AF1322" s="205"/>
      <c r="AG1322" s="221">
        <v>2025</v>
      </c>
      <c r="AH1322" s="158"/>
      <c r="AI1322" s="175"/>
      <c r="AJ1322" s="218"/>
      <c r="AK1322" s="15">
        <f ca="1">MAX(AK1318:AK1321)+1</f>
        <v>1253</v>
      </c>
      <c r="AL1322" s="15" t="s">
        <v>155</v>
      </c>
      <c r="AM1322" s="15" t="str">
        <f t="shared" ca="1" si="330"/>
        <v>1253.</v>
      </c>
      <c r="AN1322" s="222"/>
      <c r="AO1322" s="16"/>
      <c r="AP1322" s="16"/>
    </row>
    <row r="1323" spans="1:42" ht="22.5" hidden="1" customHeight="1" x14ac:dyDescent="0.25">
      <c r="A1323" s="83" t="str">
        <f t="shared" ca="1" si="331"/>
        <v>1254.</v>
      </c>
      <c r="B1323" s="26">
        <v>2461</v>
      </c>
      <c r="C1323" s="40" t="s">
        <v>1508</v>
      </c>
      <c r="D1323" s="26">
        <v>1982</v>
      </c>
      <c r="E1323" s="135" t="s">
        <v>2957</v>
      </c>
      <c r="F1323" s="83" t="s">
        <v>2959</v>
      </c>
      <c r="G1323" s="26">
        <v>5</v>
      </c>
      <c r="H1323" s="26">
        <v>4</v>
      </c>
      <c r="I1323" s="205">
        <v>3458</v>
      </c>
      <c r="J1323" s="205">
        <v>2839.8</v>
      </c>
      <c r="K1323" s="205">
        <v>2839.8</v>
      </c>
      <c r="L1323" s="219">
        <v>139</v>
      </c>
      <c r="M1323" s="205">
        <f t="shared" si="332"/>
        <v>3722576.5</v>
      </c>
      <c r="N1323" s="205"/>
      <c r="O1323" s="205"/>
      <c r="P1323" s="205"/>
      <c r="Q1323" s="205">
        <f t="shared" si="333"/>
        <v>3722576.5</v>
      </c>
      <c r="R1323" s="205"/>
      <c r="S1323" s="219"/>
      <c r="T1323" s="205"/>
      <c r="U1323" s="205">
        <v>1049.5</v>
      </c>
      <c r="V1323" s="205">
        <f>U1323*3547</f>
        <v>3722576.5</v>
      </c>
      <c r="W1323" s="205"/>
      <c r="X1323" s="205"/>
      <c r="Y1323" s="205"/>
      <c r="Z1323" s="205"/>
      <c r="AA1323" s="205"/>
      <c r="AB1323" s="205"/>
      <c r="AC1323" s="205"/>
      <c r="AD1323" s="205"/>
      <c r="AE1323" s="205"/>
      <c r="AF1323" s="205"/>
      <c r="AG1323" s="221">
        <v>2025</v>
      </c>
      <c r="AH1323" s="158"/>
      <c r="AI1323" s="175"/>
      <c r="AJ1323" s="218"/>
      <c r="AK1323" s="15">
        <f ca="1">MAX(AK1319:AK1322)+1</f>
        <v>1254</v>
      </c>
      <c r="AL1323" s="15" t="s">
        <v>155</v>
      </c>
      <c r="AM1323" s="15" t="str">
        <f t="shared" ca="1" si="330"/>
        <v>1254.</v>
      </c>
      <c r="AN1323" s="222"/>
      <c r="AO1323" s="15"/>
      <c r="AP1323" s="16"/>
    </row>
    <row r="1324" spans="1:42" ht="22.5" hidden="1" customHeight="1" x14ac:dyDescent="0.25">
      <c r="A1324" s="83" t="str">
        <f t="shared" ca="1" si="331"/>
        <v>1255.</v>
      </c>
      <c r="B1324" s="26">
        <v>2462</v>
      </c>
      <c r="C1324" s="40" t="s">
        <v>1509</v>
      </c>
      <c r="D1324" s="26">
        <v>1992</v>
      </c>
      <c r="E1324" s="135" t="s">
        <v>2957</v>
      </c>
      <c r="F1324" s="135" t="s">
        <v>2958</v>
      </c>
      <c r="G1324" s="32">
        <v>5</v>
      </c>
      <c r="H1324" s="32">
        <v>4</v>
      </c>
      <c r="I1324" s="205">
        <v>4321.5</v>
      </c>
      <c r="J1324" s="205">
        <v>2532.8000000000002</v>
      </c>
      <c r="K1324" s="205">
        <v>2532.8000000000002</v>
      </c>
      <c r="L1324" s="219">
        <v>161</v>
      </c>
      <c r="M1324" s="205">
        <f t="shared" si="332"/>
        <v>4167725</v>
      </c>
      <c r="N1324" s="205"/>
      <c r="O1324" s="205"/>
      <c r="P1324" s="205"/>
      <c r="Q1324" s="205">
        <f t="shared" si="333"/>
        <v>4167725</v>
      </c>
      <c r="R1324" s="205"/>
      <c r="S1324" s="219"/>
      <c r="T1324" s="205"/>
      <c r="U1324" s="205">
        <v>1175</v>
      </c>
      <c r="V1324" s="205">
        <f>U1324*3547</f>
        <v>4167725</v>
      </c>
      <c r="W1324" s="205"/>
      <c r="X1324" s="205"/>
      <c r="Y1324" s="205"/>
      <c r="Z1324" s="205"/>
      <c r="AA1324" s="205"/>
      <c r="AB1324" s="205"/>
      <c r="AC1324" s="205"/>
      <c r="AD1324" s="205"/>
      <c r="AE1324" s="205"/>
      <c r="AF1324" s="205"/>
      <c r="AG1324" s="221">
        <v>2025</v>
      </c>
      <c r="AH1324" s="158"/>
      <c r="AI1324" s="175"/>
      <c r="AJ1324" s="218"/>
      <c r="AK1324" s="15">
        <f ca="1">MAX(AK1320:AK1323)+1</f>
        <v>1255</v>
      </c>
      <c r="AL1324" s="15" t="s">
        <v>155</v>
      </c>
      <c r="AM1324" s="15" t="str">
        <f t="shared" ca="1" si="330"/>
        <v>1255.</v>
      </c>
      <c r="AN1324" s="222"/>
      <c r="AO1324" s="15"/>
      <c r="AP1324" s="16"/>
    </row>
    <row r="1325" spans="1:42" ht="22.5" hidden="1" customHeight="1" x14ac:dyDescent="0.25">
      <c r="A1325" s="83" t="str">
        <f t="shared" ca="1" si="331"/>
        <v>1256.</v>
      </c>
      <c r="B1325" s="26">
        <v>2471</v>
      </c>
      <c r="C1325" s="40" t="s">
        <v>554</v>
      </c>
      <c r="D1325" s="26">
        <v>1983</v>
      </c>
      <c r="E1325" s="135" t="s">
        <v>2957</v>
      </c>
      <c r="F1325" s="83" t="s">
        <v>2959</v>
      </c>
      <c r="G1325" s="26">
        <v>2</v>
      </c>
      <c r="H1325" s="26">
        <v>2</v>
      </c>
      <c r="I1325" s="205">
        <v>582.1</v>
      </c>
      <c r="J1325" s="205">
        <v>331.2</v>
      </c>
      <c r="K1325" s="205">
        <v>331.2</v>
      </c>
      <c r="L1325" s="219">
        <v>24</v>
      </c>
      <c r="M1325" s="205">
        <f t="shared" si="332"/>
        <v>1511022</v>
      </c>
      <c r="N1325" s="205"/>
      <c r="O1325" s="205"/>
      <c r="P1325" s="205"/>
      <c r="Q1325" s="205">
        <f t="shared" si="333"/>
        <v>1511022</v>
      </c>
      <c r="R1325" s="205"/>
      <c r="S1325" s="219"/>
      <c r="T1325" s="205"/>
      <c r="U1325" s="205">
        <v>426</v>
      </c>
      <c r="V1325" s="205">
        <f>U1325*3547</f>
        <v>1511022</v>
      </c>
      <c r="W1325" s="205"/>
      <c r="X1325" s="205"/>
      <c r="Y1325" s="205"/>
      <c r="Z1325" s="205"/>
      <c r="AA1325" s="205"/>
      <c r="AB1325" s="205"/>
      <c r="AC1325" s="205"/>
      <c r="AD1325" s="205"/>
      <c r="AE1325" s="205"/>
      <c r="AF1325" s="205"/>
      <c r="AG1325" s="221">
        <v>2025</v>
      </c>
      <c r="AH1325" s="158"/>
      <c r="AI1325" s="175"/>
      <c r="AJ1325" s="218"/>
      <c r="AK1325" s="15">
        <f ca="1">MAX(AK1321:AK1324)+1</f>
        <v>1256</v>
      </c>
      <c r="AL1325" s="15" t="s">
        <v>155</v>
      </c>
      <c r="AM1325" s="15" t="str">
        <f t="shared" ca="1" si="330"/>
        <v>1256.</v>
      </c>
      <c r="AN1325" s="222"/>
      <c r="AO1325" s="16"/>
      <c r="AP1325" s="16"/>
    </row>
    <row r="1326" spans="1:42" ht="22.5" hidden="1" customHeight="1" x14ac:dyDescent="0.25">
      <c r="A1326" s="83" t="str">
        <f t="shared" ca="1" si="331"/>
        <v>1257.</v>
      </c>
      <c r="B1326" s="26">
        <v>2476</v>
      </c>
      <c r="C1326" s="242" t="s">
        <v>86</v>
      </c>
      <c r="D1326" s="26">
        <v>1990</v>
      </c>
      <c r="E1326" s="135" t="s">
        <v>2957</v>
      </c>
      <c r="F1326" s="83" t="s">
        <v>2959</v>
      </c>
      <c r="G1326" s="32">
        <v>3</v>
      </c>
      <c r="H1326" s="32">
        <v>3</v>
      </c>
      <c r="I1326" s="205">
        <v>1766.4</v>
      </c>
      <c r="J1326" s="205">
        <v>1005.4</v>
      </c>
      <c r="K1326" s="205">
        <v>1005.4</v>
      </c>
      <c r="L1326" s="219">
        <v>61</v>
      </c>
      <c r="M1326" s="205">
        <f t="shared" si="332"/>
        <v>401454.30000000005</v>
      </c>
      <c r="N1326" s="205"/>
      <c r="O1326" s="205"/>
      <c r="P1326" s="205"/>
      <c r="Q1326" s="205">
        <f t="shared" si="333"/>
        <v>401454.30000000005</v>
      </c>
      <c r="R1326" s="205">
        <v>401454.30000000005</v>
      </c>
      <c r="S1326" s="219"/>
      <c r="T1326" s="205"/>
      <c r="U1326" s="205"/>
      <c r="V1326" s="205"/>
      <c r="W1326" s="205"/>
      <c r="X1326" s="205"/>
      <c r="Y1326" s="205"/>
      <c r="Z1326" s="205"/>
      <c r="AA1326" s="205"/>
      <c r="AB1326" s="205"/>
      <c r="AC1326" s="205"/>
      <c r="AD1326" s="205"/>
      <c r="AE1326" s="205"/>
      <c r="AF1326" s="205"/>
      <c r="AG1326" s="221">
        <v>2025</v>
      </c>
      <c r="AH1326" s="158"/>
      <c r="AI1326" s="175"/>
      <c r="AJ1326" s="218"/>
      <c r="AK1326" s="15">
        <f ca="1">MAX(AK1262:AK1325)+1</f>
        <v>1257</v>
      </c>
      <c r="AL1326" s="15" t="s">
        <v>155</v>
      </c>
      <c r="AM1326" s="15" t="str">
        <f t="shared" ca="1" si="330"/>
        <v>1257.</v>
      </c>
      <c r="AN1326" s="222"/>
      <c r="AO1326" s="16"/>
      <c r="AP1326" s="16"/>
    </row>
    <row r="1327" spans="1:42" ht="22.5" hidden="1" customHeight="1" x14ac:dyDescent="0.25">
      <c r="A1327" s="83" t="str">
        <f t="shared" ca="1" si="331"/>
        <v>1258.</v>
      </c>
      <c r="B1327" s="26">
        <v>2478</v>
      </c>
      <c r="C1327" s="40" t="s">
        <v>550</v>
      </c>
      <c r="D1327" s="26">
        <v>1965</v>
      </c>
      <c r="E1327" s="135" t="s">
        <v>2957</v>
      </c>
      <c r="F1327" s="83" t="s">
        <v>2959</v>
      </c>
      <c r="G1327" s="26">
        <v>2</v>
      </c>
      <c r="H1327" s="26">
        <v>2</v>
      </c>
      <c r="I1327" s="205">
        <v>475.1</v>
      </c>
      <c r="J1327" s="205">
        <v>293.8</v>
      </c>
      <c r="K1327" s="205">
        <v>293.8</v>
      </c>
      <c r="L1327" s="219">
        <v>20</v>
      </c>
      <c r="M1327" s="205">
        <f t="shared" si="332"/>
        <v>215670</v>
      </c>
      <c r="N1327" s="205"/>
      <c r="O1327" s="205"/>
      <c r="P1327" s="205"/>
      <c r="Q1327" s="205">
        <f t="shared" si="333"/>
        <v>215670</v>
      </c>
      <c r="R1327" s="205">
        <v>215670</v>
      </c>
      <c r="S1327" s="219"/>
      <c r="T1327" s="205"/>
      <c r="U1327" s="205"/>
      <c r="V1327" s="205"/>
      <c r="W1327" s="205"/>
      <c r="X1327" s="205"/>
      <c r="Y1327" s="205"/>
      <c r="Z1327" s="205"/>
      <c r="AA1327" s="205"/>
      <c r="AB1327" s="205"/>
      <c r="AC1327" s="205"/>
      <c r="AD1327" s="205"/>
      <c r="AE1327" s="205"/>
      <c r="AF1327" s="205"/>
      <c r="AG1327" s="221">
        <v>2025</v>
      </c>
      <c r="AH1327" s="158"/>
      <c r="AI1327" s="175"/>
      <c r="AJ1327" s="218"/>
      <c r="AK1327" s="15">
        <f t="shared" ca="1" si="329"/>
        <v>1258</v>
      </c>
      <c r="AL1327" s="15" t="s">
        <v>155</v>
      </c>
      <c r="AM1327" s="15" t="str">
        <f t="shared" ca="1" si="330"/>
        <v>1258.</v>
      </c>
      <c r="AN1327" s="222"/>
      <c r="AO1327" s="16"/>
      <c r="AP1327" s="16"/>
    </row>
    <row r="1328" spans="1:42" ht="22.5" hidden="1" customHeight="1" x14ac:dyDescent="0.25">
      <c r="A1328" s="83" t="str">
        <f t="shared" ca="1" si="331"/>
        <v>1259.</v>
      </c>
      <c r="B1328" s="26">
        <v>2480</v>
      </c>
      <c r="C1328" s="40" t="s">
        <v>551</v>
      </c>
      <c r="D1328" s="26">
        <v>1964</v>
      </c>
      <c r="E1328" s="135" t="s">
        <v>2957</v>
      </c>
      <c r="F1328" s="83" t="s">
        <v>2959</v>
      </c>
      <c r="G1328" s="26">
        <v>2</v>
      </c>
      <c r="H1328" s="26">
        <v>2</v>
      </c>
      <c r="I1328" s="205">
        <v>455.9</v>
      </c>
      <c r="J1328" s="205">
        <v>289.8</v>
      </c>
      <c r="K1328" s="205">
        <v>289.8</v>
      </c>
      <c r="L1328" s="219">
        <v>18</v>
      </c>
      <c r="M1328" s="205">
        <f t="shared" si="332"/>
        <v>240318</v>
      </c>
      <c r="N1328" s="205"/>
      <c r="O1328" s="205"/>
      <c r="P1328" s="205"/>
      <c r="Q1328" s="205">
        <f t="shared" si="333"/>
        <v>240318</v>
      </c>
      <c r="R1328" s="205">
        <v>240318</v>
      </c>
      <c r="S1328" s="219"/>
      <c r="T1328" s="205"/>
      <c r="U1328" s="205"/>
      <c r="V1328" s="205"/>
      <c r="W1328" s="205"/>
      <c r="X1328" s="205"/>
      <c r="Y1328" s="205"/>
      <c r="Z1328" s="205"/>
      <c r="AA1328" s="205"/>
      <c r="AB1328" s="205"/>
      <c r="AC1328" s="205"/>
      <c r="AD1328" s="205"/>
      <c r="AE1328" s="205"/>
      <c r="AF1328" s="205"/>
      <c r="AG1328" s="221">
        <v>2025</v>
      </c>
      <c r="AH1328" s="158"/>
      <c r="AI1328" s="175"/>
      <c r="AJ1328" s="218"/>
      <c r="AK1328" s="15">
        <f t="shared" ca="1" si="329"/>
        <v>1259</v>
      </c>
      <c r="AL1328" s="15" t="s">
        <v>155</v>
      </c>
      <c r="AM1328" s="15" t="str">
        <f t="shared" ca="1" si="330"/>
        <v>1259.</v>
      </c>
      <c r="AN1328" s="222"/>
      <c r="AO1328" s="16"/>
      <c r="AP1328" s="16"/>
    </row>
    <row r="1329" spans="1:42" ht="22.5" hidden="1" customHeight="1" x14ac:dyDescent="0.25">
      <c r="A1329" s="83" t="str">
        <f t="shared" ca="1" si="331"/>
        <v>1260.</v>
      </c>
      <c r="B1329" s="26">
        <v>2482</v>
      </c>
      <c r="C1329" s="28" t="s">
        <v>569</v>
      </c>
      <c r="D1329" s="26">
        <v>1972</v>
      </c>
      <c r="E1329" s="135" t="s">
        <v>2957</v>
      </c>
      <c r="F1329" s="83" t="s">
        <v>2959</v>
      </c>
      <c r="G1329" s="32">
        <v>2</v>
      </c>
      <c r="H1329" s="32">
        <v>2</v>
      </c>
      <c r="I1329" s="205">
        <v>510.7</v>
      </c>
      <c r="J1329" s="205">
        <v>296.39999999999998</v>
      </c>
      <c r="K1329" s="205">
        <v>296.39999999999998</v>
      </c>
      <c r="L1329" s="219">
        <v>32</v>
      </c>
      <c r="M1329" s="205">
        <f t="shared" si="332"/>
        <v>227009.6</v>
      </c>
      <c r="N1329" s="205"/>
      <c r="O1329" s="205"/>
      <c r="P1329" s="205"/>
      <c r="Q1329" s="205">
        <f t="shared" si="333"/>
        <v>227009.6</v>
      </c>
      <c r="R1329" s="205"/>
      <c r="S1329" s="219"/>
      <c r="T1329" s="205"/>
      <c r="U1329" s="205"/>
      <c r="V1329" s="205"/>
      <c r="W1329" s="205"/>
      <c r="X1329" s="205"/>
      <c r="Y1329" s="205"/>
      <c r="Z1329" s="205"/>
      <c r="AA1329" s="205">
        <v>84.8</v>
      </c>
      <c r="AB1329" s="205">
        <f>AA1329*2677</f>
        <v>227009.6</v>
      </c>
      <c r="AC1329" s="205"/>
      <c r="AD1329" s="205"/>
      <c r="AE1329" s="205"/>
      <c r="AF1329" s="205"/>
      <c r="AG1329" s="221">
        <v>2025</v>
      </c>
      <c r="AH1329" s="158"/>
      <c r="AI1329" s="175"/>
      <c r="AJ1329" s="218"/>
      <c r="AK1329" s="15">
        <f t="shared" ca="1" si="329"/>
        <v>1260</v>
      </c>
      <c r="AL1329" s="15" t="s">
        <v>155</v>
      </c>
      <c r="AM1329" s="15" t="str">
        <f t="shared" ca="1" si="330"/>
        <v>1260.</v>
      </c>
      <c r="AN1329" s="222"/>
      <c r="AO1329" s="15"/>
      <c r="AP1329" s="16"/>
    </row>
    <row r="1330" spans="1:42" ht="22.5" hidden="1" customHeight="1" x14ac:dyDescent="0.25">
      <c r="A1330" s="83" t="str">
        <f t="shared" ca="1" si="331"/>
        <v>1261.</v>
      </c>
      <c r="B1330" s="26">
        <v>2483</v>
      </c>
      <c r="C1330" s="313" t="s">
        <v>74</v>
      </c>
      <c r="D1330" s="26">
        <v>1970</v>
      </c>
      <c r="E1330" s="135" t="s">
        <v>2957</v>
      </c>
      <c r="F1330" s="83" t="s">
        <v>2959</v>
      </c>
      <c r="G1330" s="32">
        <v>2</v>
      </c>
      <c r="H1330" s="32">
        <v>1</v>
      </c>
      <c r="I1330" s="205">
        <v>323.89999999999998</v>
      </c>
      <c r="J1330" s="205">
        <v>209.8</v>
      </c>
      <c r="K1330" s="205">
        <v>209.8</v>
      </c>
      <c r="L1330" s="219">
        <v>15</v>
      </c>
      <c r="M1330" s="205">
        <f t="shared" si="332"/>
        <v>2306551.8000000003</v>
      </c>
      <c r="N1330" s="205"/>
      <c r="O1330" s="205"/>
      <c r="P1330" s="205"/>
      <c r="Q1330" s="205">
        <f t="shared" si="333"/>
        <v>2306551.8000000003</v>
      </c>
      <c r="R1330" s="205"/>
      <c r="S1330" s="219"/>
      <c r="T1330" s="205"/>
      <c r="U1330" s="205">
        <v>306.60000000000002</v>
      </c>
      <c r="V1330" s="205">
        <f>U1330*7523</f>
        <v>2306551.8000000003</v>
      </c>
      <c r="W1330" s="205"/>
      <c r="X1330" s="205"/>
      <c r="Y1330" s="205"/>
      <c r="Z1330" s="205"/>
      <c r="AA1330" s="205"/>
      <c r="AB1330" s="205"/>
      <c r="AC1330" s="205"/>
      <c r="AD1330" s="205"/>
      <c r="AE1330" s="205"/>
      <c r="AF1330" s="205"/>
      <c r="AG1330" s="221">
        <v>2025</v>
      </c>
      <c r="AH1330" s="158"/>
      <c r="AI1330" s="175"/>
      <c r="AJ1330" s="218"/>
      <c r="AK1330" s="15">
        <f t="shared" ca="1" si="329"/>
        <v>1261</v>
      </c>
      <c r="AL1330" s="15" t="s">
        <v>155</v>
      </c>
      <c r="AM1330" s="15" t="str">
        <f t="shared" ca="1" si="330"/>
        <v>1261.</v>
      </c>
      <c r="AN1330" s="222"/>
      <c r="AO1330" s="15"/>
      <c r="AP1330" s="16"/>
    </row>
    <row r="1331" spans="1:42" ht="22.5" hidden="1" customHeight="1" x14ac:dyDescent="0.25">
      <c r="A1331" s="83" t="str">
        <f t="shared" ca="1" si="331"/>
        <v>1262.</v>
      </c>
      <c r="B1331" s="26">
        <v>2484</v>
      </c>
      <c r="C1331" s="242" t="s">
        <v>535</v>
      </c>
      <c r="D1331" s="26">
        <v>1970</v>
      </c>
      <c r="E1331" s="135" t="s">
        <v>2957</v>
      </c>
      <c r="F1331" s="83" t="s">
        <v>2959</v>
      </c>
      <c r="G1331" s="32">
        <v>2</v>
      </c>
      <c r="H1331" s="32">
        <v>1</v>
      </c>
      <c r="I1331" s="205">
        <v>323.89999999999998</v>
      </c>
      <c r="J1331" s="205">
        <v>209.8</v>
      </c>
      <c r="K1331" s="205">
        <v>209.8</v>
      </c>
      <c r="L1331" s="219">
        <v>15</v>
      </c>
      <c r="M1331" s="205">
        <f t="shared" si="332"/>
        <v>357396</v>
      </c>
      <c r="N1331" s="205"/>
      <c r="O1331" s="205"/>
      <c r="P1331" s="205"/>
      <c r="Q1331" s="205">
        <f t="shared" si="333"/>
        <v>357396</v>
      </c>
      <c r="R1331" s="205">
        <v>357396</v>
      </c>
      <c r="S1331" s="219"/>
      <c r="T1331" s="205"/>
      <c r="U1331" s="205"/>
      <c r="V1331" s="205"/>
      <c r="W1331" s="205"/>
      <c r="X1331" s="205"/>
      <c r="Y1331" s="205"/>
      <c r="Z1331" s="205"/>
      <c r="AA1331" s="205"/>
      <c r="AB1331" s="205"/>
      <c r="AC1331" s="205"/>
      <c r="AD1331" s="205"/>
      <c r="AE1331" s="205"/>
      <c r="AF1331" s="205"/>
      <c r="AG1331" s="221">
        <v>2025</v>
      </c>
      <c r="AH1331" s="158"/>
      <c r="AI1331" s="175"/>
      <c r="AJ1331" s="218"/>
      <c r="AK1331" s="15">
        <f t="shared" ca="1" si="329"/>
        <v>1262</v>
      </c>
      <c r="AL1331" s="15" t="s">
        <v>155</v>
      </c>
      <c r="AM1331" s="15" t="str">
        <f t="shared" ca="1" si="330"/>
        <v>1262.</v>
      </c>
      <c r="AN1331" s="222"/>
      <c r="AO1331" s="16"/>
      <c r="AP1331" s="16"/>
    </row>
    <row r="1332" spans="1:42" ht="22.5" hidden="1" customHeight="1" x14ac:dyDescent="0.25">
      <c r="A1332" s="83" t="str">
        <f t="shared" ref="A1332:A1395" ca="1" si="334">AM1332</f>
        <v>1263.</v>
      </c>
      <c r="B1332" s="26">
        <v>2485</v>
      </c>
      <c r="C1332" s="40" t="s">
        <v>1512</v>
      </c>
      <c r="D1332" s="26">
        <v>1972</v>
      </c>
      <c r="E1332" s="135" t="s">
        <v>2957</v>
      </c>
      <c r="F1332" s="83" t="s">
        <v>2959</v>
      </c>
      <c r="G1332" s="32">
        <v>2</v>
      </c>
      <c r="H1332" s="32">
        <v>2</v>
      </c>
      <c r="I1332" s="205">
        <v>505.7</v>
      </c>
      <c r="J1332" s="205">
        <v>284.2</v>
      </c>
      <c r="K1332" s="205">
        <v>284.2</v>
      </c>
      <c r="L1332" s="219">
        <v>28</v>
      </c>
      <c r="M1332" s="205">
        <f t="shared" si="332"/>
        <v>3483149</v>
      </c>
      <c r="N1332" s="205"/>
      <c r="O1332" s="205"/>
      <c r="P1332" s="205"/>
      <c r="Q1332" s="205">
        <f t="shared" si="333"/>
        <v>3483149</v>
      </c>
      <c r="R1332" s="205"/>
      <c r="S1332" s="219"/>
      <c r="T1332" s="205"/>
      <c r="U1332" s="205">
        <v>463</v>
      </c>
      <c r="V1332" s="205">
        <f>U1332*7523</f>
        <v>3483149</v>
      </c>
      <c r="W1332" s="205"/>
      <c r="X1332" s="205"/>
      <c r="Y1332" s="205"/>
      <c r="Z1332" s="205"/>
      <c r="AA1332" s="205"/>
      <c r="AB1332" s="205"/>
      <c r="AC1332" s="205"/>
      <c r="AD1332" s="205"/>
      <c r="AE1332" s="205"/>
      <c r="AF1332" s="205"/>
      <c r="AG1332" s="221">
        <v>2025</v>
      </c>
      <c r="AH1332" s="158"/>
      <c r="AI1332" s="175"/>
      <c r="AJ1332" s="218"/>
      <c r="AK1332" s="15">
        <f t="shared" ca="1" si="329"/>
        <v>1263</v>
      </c>
      <c r="AL1332" s="15" t="s">
        <v>155</v>
      </c>
      <c r="AM1332" s="15" t="str">
        <f t="shared" ca="1" si="330"/>
        <v>1263.</v>
      </c>
      <c r="AN1332" s="222"/>
      <c r="AO1332" s="16"/>
      <c r="AP1332" s="16"/>
    </row>
    <row r="1333" spans="1:42" ht="22.5" hidden="1" customHeight="1" x14ac:dyDescent="0.25">
      <c r="A1333" s="83" t="str">
        <f t="shared" ca="1" si="334"/>
        <v>1264.</v>
      </c>
      <c r="B1333" s="26">
        <v>2486</v>
      </c>
      <c r="C1333" s="40" t="s">
        <v>70</v>
      </c>
      <c r="D1333" s="26">
        <v>1989</v>
      </c>
      <c r="E1333" s="135" t="s">
        <v>2957</v>
      </c>
      <c r="F1333" s="83" t="s">
        <v>2959</v>
      </c>
      <c r="G1333" s="26">
        <v>2</v>
      </c>
      <c r="H1333" s="26">
        <v>2</v>
      </c>
      <c r="I1333" s="205">
        <v>1866.6</v>
      </c>
      <c r="J1333" s="205">
        <v>572.5</v>
      </c>
      <c r="K1333" s="205">
        <v>330.1</v>
      </c>
      <c r="L1333" s="219">
        <v>34</v>
      </c>
      <c r="M1333" s="205">
        <f t="shared" si="332"/>
        <v>324880</v>
      </c>
      <c r="N1333" s="205"/>
      <c r="O1333" s="205"/>
      <c r="P1333" s="205"/>
      <c r="Q1333" s="205">
        <f t="shared" si="333"/>
        <v>324880</v>
      </c>
      <c r="R1333" s="205">
        <v>324880</v>
      </c>
      <c r="S1333" s="219"/>
      <c r="T1333" s="205"/>
      <c r="U1333" s="205"/>
      <c r="V1333" s="205"/>
      <c r="W1333" s="205"/>
      <c r="X1333" s="205"/>
      <c r="Y1333" s="205"/>
      <c r="Z1333" s="205"/>
      <c r="AA1333" s="205"/>
      <c r="AB1333" s="205"/>
      <c r="AC1333" s="205"/>
      <c r="AD1333" s="205"/>
      <c r="AE1333" s="205"/>
      <c r="AF1333" s="205"/>
      <c r="AG1333" s="221">
        <v>2025</v>
      </c>
      <c r="AH1333" s="158"/>
      <c r="AI1333" s="175"/>
      <c r="AJ1333" s="218"/>
      <c r="AK1333" s="15">
        <f t="shared" ca="1" si="329"/>
        <v>1264</v>
      </c>
      <c r="AL1333" s="15" t="s">
        <v>155</v>
      </c>
      <c r="AM1333" s="15" t="str">
        <f t="shared" ca="1" si="330"/>
        <v>1264.</v>
      </c>
      <c r="AN1333" s="222"/>
      <c r="AO1333" s="16"/>
      <c r="AP1333" s="16"/>
    </row>
    <row r="1334" spans="1:42" ht="22.5" hidden="1" customHeight="1" x14ac:dyDescent="0.25">
      <c r="A1334" s="83" t="str">
        <f t="shared" ca="1" si="334"/>
        <v>1265.</v>
      </c>
      <c r="B1334" s="26">
        <v>2488</v>
      </c>
      <c r="C1334" s="242" t="s">
        <v>1160</v>
      </c>
      <c r="D1334" s="26">
        <v>1952</v>
      </c>
      <c r="E1334" s="135">
        <v>2016</v>
      </c>
      <c r="F1334" s="135" t="s">
        <v>2960</v>
      </c>
      <c r="G1334" s="32">
        <v>2</v>
      </c>
      <c r="H1334" s="32">
        <v>1</v>
      </c>
      <c r="I1334" s="205">
        <v>340.5</v>
      </c>
      <c r="J1334" s="205">
        <v>206.2</v>
      </c>
      <c r="K1334" s="205">
        <v>191.4</v>
      </c>
      <c r="L1334" s="219">
        <v>10</v>
      </c>
      <c r="M1334" s="205">
        <f t="shared" si="332"/>
        <v>125396.70000000001</v>
      </c>
      <c r="N1334" s="205"/>
      <c r="O1334" s="205"/>
      <c r="P1334" s="205"/>
      <c r="Q1334" s="205">
        <f t="shared" si="333"/>
        <v>125396.70000000001</v>
      </c>
      <c r="R1334" s="205">
        <v>125396.70000000001</v>
      </c>
      <c r="S1334" s="219"/>
      <c r="T1334" s="205"/>
      <c r="U1334" s="205"/>
      <c r="V1334" s="205"/>
      <c r="W1334" s="205"/>
      <c r="X1334" s="205"/>
      <c r="Y1334" s="205"/>
      <c r="Z1334" s="205"/>
      <c r="AA1334" s="205"/>
      <c r="AB1334" s="205"/>
      <c r="AC1334" s="205"/>
      <c r="AD1334" s="205"/>
      <c r="AE1334" s="205"/>
      <c r="AF1334" s="205"/>
      <c r="AG1334" s="221">
        <v>2025</v>
      </c>
      <c r="AH1334" s="158"/>
      <c r="AI1334" s="175"/>
      <c r="AJ1334" s="218"/>
      <c r="AK1334" s="15">
        <f t="shared" ca="1" si="329"/>
        <v>1265</v>
      </c>
      <c r="AL1334" s="15" t="s">
        <v>155</v>
      </c>
      <c r="AM1334" s="15" t="str">
        <f t="shared" ca="1" si="330"/>
        <v>1265.</v>
      </c>
      <c r="AN1334" s="222"/>
      <c r="AO1334" s="16"/>
      <c r="AP1334" s="16"/>
    </row>
    <row r="1335" spans="1:42" ht="22.5" hidden="1" customHeight="1" x14ac:dyDescent="0.25">
      <c r="A1335" s="83" t="str">
        <f t="shared" ca="1" si="334"/>
        <v>1266.</v>
      </c>
      <c r="B1335" s="26">
        <v>2492</v>
      </c>
      <c r="C1335" s="40" t="s">
        <v>1176</v>
      </c>
      <c r="D1335" s="26">
        <v>1984</v>
      </c>
      <c r="E1335" s="135" t="s">
        <v>2957</v>
      </c>
      <c r="F1335" s="83" t="s">
        <v>2959</v>
      </c>
      <c r="G1335" s="26">
        <v>5</v>
      </c>
      <c r="H1335" s="26">
        <v>4</v>
      </c>
      <c r="I1335" s="205">
        <v>3653.1</v>
      </c>
      <c r="J1335" s="205">
        <v>3540.9</v>
      </c>
      <c r="K1335" s="205">
        <v>2101.1999999999998</v>
      </c>
      <c r="L1335" s="219">
        <v>145</v>
      </c>
      <c r="M1335" s="205">
        <f t="shared" si="332"/>
        <v>2936916</v>
      </c>
      <c r="N1335" s="205"/>
      <c r="O1335" s="205"/>
      <c r="P1335" s="205"/>
      <c r="Q1335" s="205">
        <f t="shared" si="333"/>
        <v>2936916</v>
      </c>
      <c r="R1335" s="205"/>
      <c r="S1335" s="219"/>
      <c r="T1335" s="205"/>
      <c r="U1335" s="205">
        <v>828</v>
      </c>
      <c r="V1335" s="205">
        <f>U1335*3547</f>
        <v>2936916</v>
      </c>
      <c r="W1335" s="205"/>
      <c r="X1335" s="205"/>
      <c r="Y1335" s="205"/>
      <c r="Z1335" s="205"/>
      <c r="AA1335" s="205"/>
      <c r="AB1335" s="205"/>
      <c r="AC1335" s="205"/>
      <c r="AD1335" s="205"/>
      <c r="AE1335" s="205"/>
      <c r="AF1335" s="205"/>
      <c r="AG1335" s="221">
        <v>2025</v>
      </c>
      <c r="AH1335" s="158"/>
      <c r="AI1335" s="175"/>
      <c r="AJ1335" s="218"/>
      <c r="AK1335" s="15">
        <f t="shared" ca="1" si="329"/>
        <v>1266</v>
      </c>
      <c r="AL1335" s="15" t="s">
        <v>155</v>
      </c>
      <c r="AM1335" s="15" t="str">
        <f t="shared" ca="1" si="330"/>
        <v>1266.</v>
      </c>
      <c r="AN1335" s="222"/>
      <c r="AO1335" s="16"/>
      <c r="AP1335" s="16"/>
    </row>
    <row r="1336" spans="1:42" ht="22.5" hidden="1" customHeight="1" x14ac:dyDescent="0.25">
      <c r="A1336" s="83" t="str">
        <f t="shared" ca="1" si="334"/>
        <v>1267.</v>
      </c>
      <c r="B1336" s="26">
        <v>2496</v>
      </c>
      <c r="C1336" s="40" t="s">
        <v>552</v>
      </c>
      <c r="D1336" s="26">
        <v>1982</v>
      </c>
      <c r="E1336" s="135" t="s">
        <v>2957</v>
      </c>
      <c r="F1336" s="83" t="s">
        <v>2959</v>
      </c>
      <c r="G1336" s="26">
        <v>5</v>
      </c>
      <c r="H1336" s="26">
        <v>3</v>
      </c>
      <c r="I1336" s="205">
        <v>2748.1</v>
      </c>
      <c r="J1336" s="205">
        <v>2748.1</v>
      </c>
      <c r="K1336" s="205">
        <v>1676.2</v>
      </c>
      <c r="L1336" s="219">
        <v>108</v>
      </c>
      <c r="M1336" s="205">
        <f t="shared" si="332"/>
        <v>2709908</v>
      </c>
      <c r="N1336" s="205"/>
      <c r="O1336" s="205"/>
      <c r="P1336" s="205"/>
      <c r="Q1336" s="205">
        <f t="shared" si="333"/>
        <v>2709908</v>
      </c>
      <c r="R1336" s="205"/>
      <c r="S1336" s="219"/>
      <c r="T1336" s="205"/>
      <c r="U1336" s="205">
        <v>764</v>
      </c>
      <c r="V1336" s="205">
        <f>U1336*3547</f>
        <v>2709908</v>
      </c>
      <c r="W1336" s="205"/>
      <c r="X1336" s="205"/>
      <c r="Y1336" s="205"/>
      <c r="Z1336" s="205"/>
      <c r="AA1336" s="205"/>
      <c r="AB1336" s="205"/>
      <c r="AC1336" s="205"/>
      <c r="AD1336" s="205"/>
      <c r="AE1336" s="205"/>
      <c r="AF1336" s="205"/>
      <c r="AG1336" s="221">
        <v>2025</v>
      </c>
      <c r="AH1336" s="158"/>
      <c r="AI1336" s="175"/>
      <c r="AJ1336" s="218"/>
      <c r="AK1336" s="15">
        <f t="shared" ca="1" si="329"/>
        <v>1267</v>
      </c>
      <c r="AL1336" s="15" t="s">
        <v>155</v>
      </c>
      <c r="AM1336" s="15" t="str">
        <f t="shared" ca="1" si="330"/>
        <v>1267.</v>
      </c>
      <c r="AN1336" s="222"/>
      <c r="AO1336" s="16"/>
      <c r="AP1336" s="16"/>
    </row>
    <row r="1337" spans="1:42" ht="22.5" hidden="1" customHeight="1" x14ac:dyDescent="0.25">
      <c r="A1337" s="83" t="str">
        <f t="shared" ca="1" si="334"/>
        <v>1268.</v>
      </c>
      <c r="B1337" s="26">
        <v>2498</v>
      </c>
      <c r="C1337" s="40" t="s">
        <v>1513</v>
      </c>
      <c r="D1337" s="26">
        <v>1992</v>
      </c>
      <c r="E1337" s="135" t="s">
        <v>2957</v>
      </c>
      <c r="F1337" s="135" t="s">
        <v>2958</v>
      </c>
      <c r="G1337" s="26">
        <v>5</v>
      </c>
      <c r="H1337" s="26">
        <v>4</v>
      </c>
      <c r="I1337" s="205">
        <v>3277</v>
      </c>
      <c r="J1337" s="205">
        <v>1969</v>
      </c>
      <c r="K1337" s="205">
        <v>1969</v>
      </c>
      <c r="L1337" s="219">
        <v>126</v>
      </c>
      <c r="M1337" s="205">
        <f t="shared" si="332"/>
        <v>269841.59999999998</v>
      </c>
      <c r="N1337" s="205"/>
      <c r="O1337" s="205"/>
      <c r="P1337" s="205"/>
      <c r="Q1337" s="205">
        <f t="shared" si="333"/>
        <v>269841.59999999998</v>
      </c>
      <c r="R1337" s="205"/>
      <c r="S1337" s="219"/>
      <c r="T1337" s="205"/>
      <c r="U1337" s="205"/>
      <c r="V1337" s="205"/>
      <c r="W1337" s="205"/>
      <c r="X1337" s="205"/>
      <c r="Y1337" s="205"/>
      <c r="Z1337" s="205"/>
      <c r="AA1337" s="205">
        <v>100.8</v>
      </c>
      <c r="AB1337" s="205">
        <f>AA1337*2677</f>
        <v>269841.59999999998</v>
      </c>
      <c r="AC1337" s="205"/>
      <c r="AD1337" s="205"/>
      <c r="AE1337" s="205"/>
      <c r="AF1337" s="205"/>
      <c r="AG1337" s="221">
        <v>2025</v>
      </c>
      <c r="AH1337" s="158"/>
      <c r="AI1337" s="175"/>
      <c r="AJ1337" s="218"/>
      <c r="AK1337" s="15">
        <f t="shared" ca="1" si="329"/>
        <v>1268</v>
      </c>
      <c r="AL1337" s="15" t="s">
        <v>155</v>
      </c>
      <c r="AM1337" s="15" t="str">
        <f t="shared" ca="1" si="330"/>
        <v>1268.</v>
      </c>
      <c r="AN1337" s="222"/>
      <c r="AO1337" s="15"/>
      <c r="AP1337" s="16"/>
    </row>
    <row r="1338" spans="1:42" ht="22.5" hidden="1" customHeight="1" x14ac:dyDescent="0.25">
      <c r="A1338" s="83" t="str">
        <f t="shared" ca="1" si="334"/>
        <v>1269.</v>
      </c>
      <c r="B1338" s="26">
        <v>2504</v>
      </c>
      <c r="C1338" s="40" t="s">
        <v>1514</v>
      </c>
      <c r="D1338" s="26">
        <v>1968</v>
      </c>
      <c r="E1338" s="135" t="s">
        <v>2957</v>
      </c>
      <c r="F1338" s="83" t="s">
        <v>2959</v>
      </c>
      <c r="G1338" s="26">
        <v>2</v>
      </c>
      <c r="H1338" s="26">
        <v>2</v>
      </c>
      <c r="I1338" s="205">
        <v>375.7</v>
      </c>
      <c r="J1338" s="205">
        <v>375.7</v>
      </c>
      <c r="K1338" s="205">
        <v>361.8</v>
      </c>
      <c r="L1338" s="219">
        <v>20</v>
      </c>
      <c r="M1338" s="205">
        <f t="shared" si="332"/>
        <v>2730849</v>
      </c>
      <c r="N1338" s="205"/>
      <c r="O1338" s="205"/>
      <c r="P1338" s="205"/>
      <c r="Q1338" s="205">
        <f t="shared" si="333"/>
        <v>2730849</v>
      </c>
      <c r="R1338" s="205"/>
      <c r="S1338" s="219"/>
      <c r="T1338" s="205"/>
      <c r="U1338" s="205">
        <v>363</v>
      </c>
      <c r="V1338" s="205">
        <f>U1338*7523</f>
        <v>2730849</v>
      </c>
      <c r="W1338" s="205"/>
      <c r="X1338" s="205"/>
      <c r="Y1338" s="205"/>
      <c r="Z1338" s="205"/>
      <c r="AA1338" s="205"/>
      <c r="AB1338" s="205"/>
      <c r="AC1338" s="205"/>
      <c r="AD1338" s="205"/>
      <c r="AE1338" s="205"/>
      <c r="AF1338" s="205"/>
      <c r="AG1338" s="221">
        <v>2025</v>
      </c>
      <c r="AH1338" s="158"/>
      <c r="AI1338" s="175"/>
      <c r="AJ1338" s="218"/>
      <c r="AK1338" s="15">
        <f t="shared" ca="1" si="329"/>
        <v>1269</v>
      </c>
      <c r="AL1338" s="15" t="s">
        <v>155</v>
      </c>
      <c r="AM1338" s="15" t="str">
        <f t="shared" ca="1" si="330"/>
        <v>1269.</v>
      </c>
      <c r="AN1338" s="222"/>
      <c r="AO1338" s="15"/>
      <c r="AP1338" s="16"/>
    </row>
    <row r="1339" spans="1:42" ht="22.5" hidden="1" customHeight="1" x14ac:dyDescent="0.25">
      <c r="A1339" s="83" t="str">
        <f t="shared" ca="1" si="334"/>
        <v>1270.</v>
      </c>
      <c r="B1339" s="26">
        <v>2515</v>
      </c>
      <c r="C1339" s="242" t="s">
        <v>73</v>
      </c>
      <c r="D1339" s="26">
        <v>1918</v>
      </c>
      <c r="E1339" s="135" t="s">
        <v>2957</v>
      </c>
      <c r="F1339" s="135" t="s">
        <v>2960</v>
      </c>
      <c r="G1339" s="32">
        <v>2</v>
      </c>
      <c r="H1339" s="32">
        <v>1</v>
      </c>
      <c r="I1339" s="205">
        <v>342</v>
      </c>
      <c r="J1339" s="205">
        <v>237.7</v>
      </c>
      <c r="K1339" s="205">
        <v>237.7</v>
      </c>
      <c r="L1339" s="219">
        <v>18</v>
      </c>
      <c r="M1339" s="205">
        <f t="shared" si="332"/>
        <v>203050</v>
      </c>
      <c r="N1339" s="205"/>
      <c r="O1339" s="205"/>
      <c r="P1339" s="205"/>
      <c r="Q1339" s="205">
        <f t="shared" si="333"/>
        <v>203050</v>
      </c>
      <c r="R1339" s="205">
        <v>203050</v>
      </c>
      <c r="S1339" s="219"/>
      <c r="T1339" s="205"/>
      <c r="U1339" s="205"/>
      <c r="V1339" s="205"/>
      <c r="W1339" s="205"/>
      <c r="X1339" s="205"/>
      <c r="Y1339" s="205"/>
      <c r="Z1339" s="205"/>
      <c r="AA1339" s="205"/>
      <c r="AB1339" s="205"/>
      <c r="AC1339" s="205"/>
      <c r="AD1339" s="205"/>
      <c r="AE1339" s="205"/>
      <c r="AF1339" s="205"/>
      <c r="AG1339" s="221">
        <v>2025</v>
      </c>
      <c r="AH1339" s="158"/>
      <c r="AI1339" s="175"/>
      <c r="AJ1339" s="218"/>
      <c r="AK1339" s="15">
        <f t="shared" ca="1" si="329"/>
        <v>1270</v>
      </c>
      <c r="AL1339" s="15" t="s">
        <v>155</v>
      </c>
      <c r="AM1339" s="15" t="str">
        <f t="shared" ca="1" si="330"/>
        <v>1270.</v>
      </c>
      <c r="AN1339" s="222"/>
      <c r="AO1339" s="16"/>
      <c r="AP1339" s="16"/>
    </row>
    <row r="1340" spans="1:42" ht="22.5" hidden="1" customHeight="1" x14ac:dyDescent="0.25">
      <c r="A1340" s="83" t="str">
        <f t="shared" ca="1" si="334"/>
        <v>1271.</v>
      </c>
      <c r="B1340" s="26">
        <v>2517</v>
      </c>
      <c r="C1340" s="40" t="s">
        <v>553</v>
      </c>
      <c r="D1340" s="26">
        <v>1988</v>
      </c>
      <c r="E1340" s="135" t="s">
        <v>2957</v>
      </c>
      <c r="F1340" s="83" t="s">
        <v>2959</v>
      </c>
      <c r="G1340" s="26">
        <v>3</v>
      </c>
      <c r="H1340" s="26">
        <v>2</v>
      </c>
      <c r="I1340" s="205">
        <v>1305.7</v>
      </c>
      <c r="J1340" s="205">
        <v>708.4</v>
      </c>
      <c r="K1340" s="205">
        <v>708.4</v>
      </c>
      <c r="L1340" s="219">
        <v>61</v>
      </c>
      <c r="M1340" s="205">
        <f t="shared" si="332"/>
        <v>536710.19999999995</v>
      </c>
      <c r="N1340" s="205"/>
      <c r="O1340" s="205"/>
      <c r="P1340" s="205"/>
      <c r="Q1340" s="205">
        <f t="shared" si="333"/>
        <v>536710.19999999995</v>
      </c>
      <c r="R1340" s="205">
        <v>536710.19999999995</v>
      </c>
      <c r="S1340" s="219"/>
      <c r="T1340" s="205"/>
      <c r="U1340" s="205"/>
      <c r="V1340" s="205"/>
      <c r="W1340" s="205"/>
      <c r="X1340" s="205"/>
      <c r="Y1340" s="205"/>
      <c r="Z1340" s="205"/>
      <c r="AA1340" s="205"/>
      <c r="AB1340" s="205"/>
      <c r="AC1340" s="205"/>
      <c r="AD1340" s="205"/>
      <c r="AE1340" s="205"/>
      <c r="AF1340" s="205"/>
      <c r="AG1340" s="221">
        <v>2025</v>
      </c>
      <c r="AH1340" s="158"/>
      <c r="AI1340" s="175"/>
      <c r="AJ1340" s="218"/>
      <c r="AK1340" s="15">
        <f t="shared" ca="1" si="329"/>
        <v>1271</v>
      </c>
      <c r="AL1340" s="15" t="s">
        <v>155</v>
      </c>
      <c r="AM1340" s="15" t="str">
        <f t="shared" ca="1" si="330"/>
        <v>1271.</v>
      </c>
      <c r="AN1340" s="222"/>
      <c r="AO1340" s="16"/>
      <c r="AP1340" s="16"/>
    </row>
    <row r="1341" spans="1:42" ht="22.5" hidden="1" customHeight="1" x14ac:dyDescent="0.25">
      <c r="A1341" s="83" t="str">
        <f t="shared" ca="1" si="334"/>
        <v>1272.</v>
      </c>
      <c r="B1341" s="26">
        <v>2519</v>
      </c>
      <c r="C1341" s="40" t="s">
        <v>1515</v>
      </c>
      <c r="D1341" s="26">
        <v>1973</v>
      </c>
      <c r="E1341" s="135" t="s">
        <v>2957</v>
      </c>
      <c r="F1341" s="83" t="s">
        <v>2959</v>
      </c>
      <c r="G1341" s="26">
        <v>5</v>
      </c>
      <c r="H1341" s="26">
        <v>4</v>
      </c>
      <c r="I1341" s="205">
        <v>4206.3999999999996</v>
      </c>
      <c r="J1341" s="205">
        <v>1836</v>
      </c>
      <c r="K1341" s="205">
        <v>3481.3</v>
      </c>
      <c r="L1341" s="219">
        <v>109</v>
      </c>
      <c r="M1341" s="205">
        <f t="shared" si="332"/>
        <v>367819.8</v>
      </c>
      <c r="N1341" s="205"/>
      <c r="O1341" s="205"/>
      <c r="P1341" s="205"/>
      <c r="Q1341" s="205">
        <f t="shared" si="333"/>
        <v>367819.8</v>
      </c>
      <c r="R1341" s="205"/>
      <c r="S1341" s="219"/>
      <c r="T1341" s="205"/>
      <c r="U1341" s="205"/>
      <c r="V1341" s="205"/>
      <c r="W1341" s="205"/>
      <c r="X1341" s="205"/>
      <c r="Y1341" s="205"/>
      <c r="Z1341" s="205"/>
      <c r="AA1341" s="205">
        <v>137.4</v>
      </c>
      <c r="AB1341" s="205">
        <f>AA1341*2677</f>
        <v>367819.8</v>
      </c>
      <c r="AC1341" s="205"/>
      <c r="AD1341" s="205"/>
      <c r="AE1341" s="205"/>
      <c r="AF1341" s="205"/>
      <c r="AG1341" s="221">
        <v>2025</v>
      </c>
      <c r="AH1341" s="158"/>
      <c r="AI1341" s="175"/>
      <c r="AJ1341" s="218"/>
      <c r="AK1341" s="15">
        <f t="shared" ca="1" si="329"/>
        <v>1272</v>
      </c>
      <c r="AL1341" s="15" t="s">
        <v>155</v>
      </c>
      <c r="AM1341" s="15" t="str">
        <f t="shared" ca="1" si="330"/>
        <v>1272.</v>
      </c>
      <c r="AN1341" s="222"/>
      <c r="AO1341" s="16"/>
      <c r="AP1341" s="16"/>
    </row>
    <row r="1342" spans="1:42" ht="22.5" hidden="1" customHeight="1" x14ac:dyDescent="0.25">
      <c r="A1342" s="83" t="str">
        <f t="shared" ca="1" si="334"/>
        <v>1273.</v>
      </c>
      <c r="B1342" s="26">
        <v>2524</v>
      </c>
      <c r="C1342" s="313" t="s">
        <v>570</v>
      </c>
      <c r="D1342" s="26">
        <v>1989</v>
      </c>
      <c r="E1342" s="135" t="s">
        <v>2957</v>
      </c>
      <c r="F1342" s="83" t="s">
        <v>2959</v>
      </c>
      <c r="G1342" s="32">
        <v>3</v>
      </c>
      <c r="H1342" s="32">
        <v>2</v>
      </c>
      <c r="I1342" s="205">
        <v>1290.5</v>
      </c>
      <c r="J1342" s="205">
        <v>1206.5</v>
      </c>
      <c r="K1342" s="205">
        <v>666.5</v>
      </c>
      <c r="L1342" s="219">
        <v>51</v>
      </c>
      <c r="M1342" s="205">
        <f t="shared" si="332"/>
        <v>338910</v>
      </c>
      <c r="N1342" s="205"/>
      <c r="O1342" s="205"/>
      <c r="P1342" s="205"/>
      <c r="Q1342" s="205">
        <f t="shared" si="333"/>
        <v>338910</v>
      </c>
      <c r="R1342" s="205">
        <v>338910</v>
      </c>
      <c r="S1342" s="219"/>
      <c r="T1342" s="205"/>
      <c r="U1342" s="205"/>
      <c r="V1342" s="205"/>
      <c r="W1342" s="205"/>
      <c r="X1342" s="205"/>
      <c r="Y1342" s="205"/>
      <c r="Z1342" s="205"/>
      <c r="AA1342" s="205"/>
      <c r="AB1342" s="205"/>
      <c r="AC1342" s="205"/>
      <c r="AD1342" s="205"/>
      <c r="AE1342" s="205"/>
      <c r="AF1342" s="205"/>
      <c r="AG1342" s="221">
        <v>2025</v>
      </c>
      <c r="AH1342" s="158"/>
      <c r="AI1342" s="175"/>
      <c r="AJ1342" s="218"/>
      <c r="AK1342" s="15">
        <f t="shared" ca="1" si="329"/>
        <v>1273</v>
      </c>
      <c r="AL1342" s="15" t="s">
        <v>155</v>
      </c>
      <c r="AM1342" s="15" t="str">
        <f t="shared" ca="1" si="330"/>
        <v>1273.</v>
      </c>
      <c r="AN1342" s="222"/>
      <c r="AO1342" s="15"/>
      <c r="AP1342" s="16"/>
    </row>
    <row r="1343" spans="1:42" ht="22.5" hidden="1" customHeight="1" x14ac:dyDescent="0.25">
      <c r="A1343" s="83" t="str">
        <f t="shared" ca="1" si="334"/>
        <v>1274.</v>
      </c>
      <c r="B1343" s="26">
        <v>2526</v>
      </c>
      <c r="C1343" s="242" t="s">
        <v>1129</v>
      </c>
      <c r="D1343" s="26">
        <v>1980</v>
      </c>
      <c r="E1343" s="135" t="s">
        <v>2957</v>
      </c>
      <c r="F1343" s="83" t="s">
        <v>2959</v>
      </c>
      <c r="G1343" s="32">
        <v>3</v>
      </c>
      <c r="H1343" s="32">
        <v>3</v>
      </c>
      <c r="I1343" s="205">
        <v>720.8</v>
      </c>
      <c r="J1343" s="205">
        <v>479.31</v>
      </c>
      <c r="K1343" s="205">
        <v>479.31</v>
      </c>
      <c r="L1343" s="219">
        <v>50</v>
      </c>
      <c r="M1343" s="205">
        <f t="shared" si="332"/>
        <v>2305550</v>
      </c>
      <c r="N1343" s="205"/>
      <c r="O1343" s="205"/>
      <c r="P1343" s="205"/>
      <c r="Q1343" s="205">
        <f t="shared" si="333"/>
        <v>2305550</v>
      </c>
      <c r="R1343" s="205"/>
      <c r="S1343" s="219"/>
      <c r="T1343" s="205"/>
      <c r="U1343" s="205">
        <v>650</v>
      </c>
      <c r="V1343" s="205">
        <f>U1343*3547</f>
        <v>2305550</v>
      </c>
      <c r="W1343" s="205"/>
      <c r="X1343" s="205"/>
      <c r="Y1343" s="205"/>
      <c r="Z1343" s="205"/>
      <c r="AA1343" s="205"/>
      <c r="AB1343" s="205"/>
      <c r="AC1343" s="205"/>
      <c r="AD1343" s="205"/>
      <c r="AE1343" s="205"/>
      <c r="AF1343" s="205"/>
      <c r="AG1343" s="221">
        <v>2025</v>
      </c>
      <c r="AH1343" s="158"/>
      <c r="AI1343" s="175"/>
      <c r="AJ1343" s="218"/>
      <c r="AK1343" s="15">
        <f t="shared" ca="1" si="329"/>
        <v>1274</v>
      </c>
      <c r="AL1343" s="15" t="s">
        <v>155</v>
      </c>
      <c r="AM1343" s="15" t="str">
        <f t="shared" ca="1" si="330"/>
        <v>1274.</v>
      </c>
      <c r="AN1343" s="222"/>
      <c r="AO1343" s="16"/>
      <c r="AP1343" s="16"/>
    </row>
    <row r="1344" spans="1:42" ht="22.5" hidden="1" customHeight="1" x14ac:dyDescent="0.25">
      <c r="A1344" s="83" t="str">
        <f t="shared" ca="1" si="334"/>
        <v>1275.</v>
      </c>
      <c r="B1344" s="26">
        <v>2529</v>
      </c>
      <c r="C1344" s="40" t="s">
        <v>1516</v>
      </c>
      <c r="D1344" s="26">
        <v>1990</v>
      </c>
      <c r="E1344" s="135" t="s">
        <v>2957</v>
      </c>
      <c r="F1344" s="83" t="s">
        <v>2959</v>
      </c>
      <c r="G1344" s="32">
        <v>3</v>
      </c>
      <c r="H1344" s="32">
        <v>3</v>
      </c>
      <c r="I1344" s="205">
        <v>1307.7</v>
      </c>
      <c r="J1344" s="205">
        <v>755.3</v>
      </c>
      <c r="K1344" s="205">
        <v>755.3</v>
      </c>
      <c r="L1344" s="219">
        <v>66</v>
      </c>
      <c r="M1344" s="205">
        <f t="shared" si="332"/>
        <v>199168.80000000002</v>
      </c>
      <c r="N1344" s="205"/>
      <c r="O1344" s="205"/>
      <c r="P1344" s="205"/>
      <c r="Q1344" s="205">
        <f t="shared" si="333"/>
        <v>199168.80000000002</v>
      </c>
      <c r="R1344" s="205"/>
      <c r="S1344" s="219"/>
      <c r="T1344" s="205"/>
      <c r="U1344" s="205"/>
      <c r="V1344" s="205"/>
      <c r="W1344" s="205"/>
      <c r="X1344" s="205"/>
      <c r="Y1344" s="205"/>
      <c r="Z1344" s="205"/>
      <c r="AA1344" s="205">
        <v>74.400000000000006</v>
      </c>
      <c r="AB1344" s="205">
        <f>AA1344*2677</f>
        <v>199168.80000000002</v>
      </c>
      <c r="AC1344" s="205"/>
      <c r="AD1344" s="205"/>
      <c r="AE1344" s="205"/>
      <c r="AF1344" s="205"/>
      <c r="AG1344" s="221">
        <v>2025</v>
      </c>
      <c r="AH1344" s="158"/>
      <c r="AI1344" s="175"/>
      <c r="AJ1344" s="218"/>
      <c r="AK1344" s="15">
        <f t="shared" ca="1" si="329"/>
        <v>1275</v>
      </c>
      <c r="AL1344" s="15" t="s">
        <v>155</v>
      </c>
      <c r="AM1344" s="15" t="str">
        <f t="shared" ca="1" si="330"/>
        <v>1275.</v>
      </c>
      <c r="AN1344" s="222"/>
      <c r="AO1344" s="15"/>
      <c r="AP1344" s="16"/>
    </row>
    <row r="1345" spans="1:42" ht="22.5" hidden="1" customHeight="1" x14ac:dyDescent="0.25">
      <c r="A1345" s="83" t="str">
        <f t="shared" ca="1" si="334"/>
        <v>1276.</v>
      </c>
      <c r="B1345" s="26">
        <v>2531</v>
      </c>
      <c r="C1345" s="40" t="s">
        <v>1517</v>
      </c>
      <c r="D1345" s="26">
        <v>1975</v>
      </c>
      <c r="E1345" s="135" t="s">
        <v>2957</v>
      </c>
      <c r="F1345" s="83" t="s">
        <v>2959</v>
      </c>
      <c r="G1345" s="32">
        <v>5</v>
      </c>
      <c r="H1345" s="32">
        <v>4</v>
      </c>
      <c r="I1345" s="205">
        <v>3464</v>
      </c>
      <c r="J1345" s="205">
        <v>2197.4</v>
      </c>
      <c r="K1345" s="205">
        <v>2197.4</v>
      </c>
      <c r="L1345" s="219">
        <v>127</v>
      </c>
      <c r="M1345" s="205">
        <f t="shared" si="332"/>
        <v>381204.8</v>
      </c>
      <c r="N1345" s="205"/>
      <c r="O1345" s="205"/>
      <c r="P1345" s="205"/>
      <c r="Q1345" s="205">
        <f t="shared" si="333"/>
        <v>381204.8</v>
      </c>
      <c r="R1345" s="205"/>
      <c r="S1345" s="219"/>
      <c r="T1345" s="205"/>
      <c r="U1345" s="205"/>
      <c r="V1345" s="205"/>
      <c r="W1345" s="205"/>
      <c r="X1345" s="205"/>
      <c r="Y1345" s="205"/>
      <c r="Z1345" s="205"/>
      <c r="AA1345" s="205">
        <v>142.4</v>
      </c>
      <c r="AB1345" s="205">
        <f>AA1345*2677</f>
        <v>381204.8</v>
      </c>
      <c r="AC1345" s="205"/>
      <c r="AD1345" s="205"/>
      <c r="AE1345" s="205"/>
      <c r="AF1345" s="205"/>
      <c r="AG1345" s="221">
        <v>2025</v>
      </c>
      <c r="AH1345" s="158"/>
      <c r="AI1345" s="175"/>
      <c r="AJ1345" s="218"/>
      <c r="AK1345" s="15">
        <f t="shared" ca="1" si="329"/>
        <v>1276</v>
      </c>
      <c r="AL1345" s="15" t="s">
        <v>155</v>
      </c>
      <c r="AM1345" s="15" t="str">
        <f t="shared" ca="1" si="330"/>
        <v>1276.</v>
      </c>
      <c r="AN1345" s="222"/>
      <c r="AO1345" s="15"/>
      <c r="AP1345" s="16"/>
    </row>
    <row r="1346" spans="1:42" ht="22.5" hidden="1" customHeight="1" x14ac:dyDescent="0.25">
      <c r="A1346" s="83" t="str">
        <f t="shared" ca="1" si="334"/>
        <v>1277.</v>
      </c>
      <c r="B1346" s="26">
        <v>2532</v>
      </c>
      <c r="C1346" s="42" t="s">
        <v>88</v>
      </c>
      <c r="D1346" s="26">
        <v>1961</v>
      </c>
      <c r="E1346" s="135" t="s">
        <v>2957</v>
      </c>
      <c r="F1346" s="83" t="s">
        <v>2959</v>
      </c>
      <c r="G1346" s="26">
        <v>2</v>
      </c>
      <c r="H1346" s="26">
        <v>3</v>
      </c>
      <c r="I1346" s="205">
        <v>655.7</v>
      </c>
      <c r="J1346" s="205">
        <v>397</v>
      </c>
      <c r="K1346" s="205">
        <v>397</v>
      </c>
      <c r="L1346" s="219">
        <v>28</v>
      </c>
      <c r="M1346" s="205">
        <f t="shared" si="332"/>
        <v>777140</v>
      </c>
      <c r="N1346" s="205"/>
      <c r="O1346" s="205"/>
      <c r="P1346" s="205"/>
      <c r="Q1346" s="205">
        <f t="shared" si="333"/>
        <v>777140</v>
      </c>
      <c r="R1346" s="205">
        <v>777140</v>
      </c>
      <c r="S1346" s="219"/>
      <c r="T1346" s="205"/>
      <c r="U1346" s="205"/>
      <c r="V1346" s="205"/>
      <c r="W1346" s="205"/>
      <c r="X1346" s="205"/>
      <c r="Y1346" s="205"/>
      <c r="Z1346" s="205"/>
      <c r="AA1346" s="205"/>
      <c r="AB1346" s="205"/>
      <c r="AC1346" s="205"/>
      <c r="AD1346" s="205"/>
      <c r="AE1346" s="205"/>
      <c r="AF1346" s="205"/>
      <c r="AG1346" s="221">
        <v>2025</v>
      </c>
      <c r="AH1346" s="158"/>
      <c r="AI1346" s="175"/>
      <c r="AJ1346" s="218"/>
      <c r="AK1346" s="15">
        <f t="shared" ca="1" si="329"/>
        <v>1277</v>
      </c>
      <c r="AL1346" s="15" t="s">
        <v>155</v>
      </c>
      <c r="AM1346" s="15" t="str">
        <f t="shared" ca="1" si="330"/>
        <v>1277.</v>
      </c>
      <c r="AN1346" s="222"/>
      <c r="AO1346" s="16"/>
      <c r="AP1346" s="16"/>
    </row>
    <row r="1347" spans="1:42" ht="22.5" hidden="1" customHeight="1" x14ac:dyDescent="0.25">
      <c r="A1347" s="83" t="str">
        <f t="shared" ca="1" si="334"/>
        <v>1278.</v>
      </c>
      <c r="B1347" s="26">
        <v>2534</v>
      </c>
      <c r="C1347" s="313" t="s">
        <v>559</v>
      </c>
      <c r="D1347" s="26">
        <v>1981</v>
      </c>
      <c r="E1347" s="135" t="s">
        <v>2957</v>
      </c>
      <c r="F1347" s="83" t="s">
        <v>2959</v>
      </c>
      <c r="G1347" s="26">
        <v>5</v>
      </c>
      <c r="H1347" s="26">
        <v>3</v>
      </c>
      <c r="I1347" s="205">
        <v>2892.3</v>
      </c>
      <c r="J1347" s="205">
        <v>1745.9</v>
      </c>
      <c r="K1347" s="205">
        <v>1745.9</v>
      </c>
      <c r="L1347" s="219">
        <v>107</v>
      </c>
      <c r="M1347" s="205">
        <f t="shared" si="332"/>
        <v>2411960</v>
      </c>
      <c r="N1347" s="205"/>
      <c r="O1347" s="205"/>
      <c r="P1347" s="205"/>
      <c r="Q1347" s="205">
        <f t="shared" si="333"/>
        <v>2411960</v>
      </c>
      <c r="R1347" s="205"/>
      <c r="S1347" s="219"/>
      <c r="T1347" s="205"/>
      <c r="U1347" s="205">
        <v>680</v>
      </c>
      <c r="V1347" s="205">
        <f>U1347*3547</f>
        <v>2411960</v>
      </c>
      <c r="W1347" s="205"/>
      <c r="X1347" s="205"/>
      <c r="Y1347" s="205"/>
      <c r="Z1347" s="205"/>
      <c r="AA1347" s="205"/>
      <c r="AB1347" s="205"/>
      <c r="AC1347" s="205"/>
      <c r="AD1347" s="205"/>
      <c r="AE1347" s="205"/>
      <c r="AF1347" s="205"/>
      <c r="AG1347" s="221">
        <v>2025</v>
      </c>
      <c r="AH1347" s="158"/>
      <c r="AI1347" s="175"/>
      <c r="AJ1347" s="218"/>
      <c r="AK1347" s="15">
        <f t="shared" ca="1" si="329"/>
        <v>1278</v>
      </c>
      <c r="AL1347" s="15" t="s">
        <v>155</v>
      </c>
      <c r="AM1347" s="15" t="str">
        <f t="shared" ca="1" si="330"/>
        <v>1278.</v>
      </c>
      <c r="AN1347" s="222"/>
      <c r="AO1347" s="16"/>
      <c r="AP1347" s="16"/>
    </row>
    <row r="1348" spans="1:42" ht="22.5" hidden="1" customHeight="1" x14ac:dyDescent="0.25">
      <c r="A1348" s="83" t="str">
        <f t="shared" ca="1" si="334"/>
        <v>1279.</v>
      </c>
      <c r="B1348" s="26">
        <v>2535</v>
      </c>
      <c r="C1348" s="313" t="s">
        <v>575</v>
      </c>
      <c r="D1348" s="26">
        <v>1970</v>
      </c>
      <c r="E1348" s="135" t="s">
        <v>2957</v>
      </c>
      <c r="F1348" s="83" t="s">
        <v>2959</v>
      </c>
      <c r="G1348" s="32">
        <v>5</v>
      </c>
      <c r="H1348" s="32">
        <v>4</v>
      </c>
      <c r="I1348" s="205">
        <v>3194.6</v>
      </c>
      <c r="J1348" s="205">
        <v>2133.6</v>
      </c>
      <c r="K1348" s="205">
        <v>2133.6</v>
      </c>
      <c r="L1348" s="219">
        <v>115</v>
      </c>
      <c r="M1348" s="205">
        <f t="shared" si="332"/>
        <v>2773754</v>
      </c>
      <c r="N1348" s="205"/>
      <c r="O1348" s="205"/>
      <c r="P1348" s="205"/>
      <c r="Q1348" s="205">
        <f t="shared" si="333"/>
        <v>2773754</v>
      </c>
      <c r="R1348" s="205"/>
      <c r="S1348" s="219"/>
      <c r="T1348" s="205"/>
      <c r="U1348" s="205">
        <v>782</v>
      </c>
      <c r="V1348" s="205">
        <f>U1348*3547</f>
        <v>2773754</v>
      </c>
      <c r="W1348" s="205"/>
      <c r="X1348" s="205"/>
      <c r="Y1348" s="205"/>
      <c r="Z1348" s="205"/>
      <c r="AA1348" s="205"/>
      <c r="AB1348" s="205"/>
      <c r="AC1348" s="205"/>
      <c r="AD1348" s="205"/>
      <c r="AE1348" s="205"/>
      <c r="AF1348" s="205"/>
      <c r="AG1348" s="221">
        <v>2025</v>
      </c>
      <c r="AH1348" s="158"/>
      <c r="AI1348" s="175"/>
      <c r="AJ1348" s="218"/>
      <c r="AK1348" s="15">
        <f t="shared" ca="1" si="329"/>
        <v>1279</v>
      </c>
      <c r="AL1348" s="15" t="s">
        <v>155</v>
      </c>
      <c r="AM1348" s="15" t="str">
        <f t="shared" ca="1" si="330"/>
        <v>1279.</v>
      </c>
      <c r="AN1348" s="222"/>
      <c r="AO1348" s="15"/>
      <c r="AP1348" s="16"/>
    </row>
    <row r="1349" spans="1:42" ht="22.5" hidden="1" customHeight="1" x14ac:dyDescent="0.25">
      <c r="A1349" s="83" t="str">
        <f t="shared" ca="1" si="334"/>
        <v>1280.</v>
      </c>
      <c r="B1349" s="26">
        <v>2536</v>
      </c>
      <c r="C1349" s="40" t="s">
        <v>1518</v>
      </c>
      <c r="D1349" s="26">
        <v>1987</v>
      </c>
      <c r="E1349" s="135" t="s">
        <v>2957</v>
      </c>
      <c r="F1349" s="83" t="s">
        <v>2959</v>
      </c>
      <c r="G1349" s="26">
        <v>5</v>
      </c>
      <c r="H1349" s="26">
        <v>5</v>
      </c>
      <c r="I1349" s="205">
        <v>2709.8</v>
      </c>
      <c r="J1349" s="205">
        <v>1501.4</v>
      </c>
      <c r="K1349" s="205">
        <v>1501.4</v>
      </c>
      <c r="L1349" s="219">
        <v>107</v>
      </c>
      <c r="M1349" s="205">
        <f t="shared" si="332"/>
        <v>2326832</v>
      </c>
      <c r="N1349" s="205"/>
      <c r="O1349" s="205"/>
      <c r="P1349" s="205"/>
      <c r="Q1349" s="205">
        <f t="shared" si="333"/>
        <v>2326832</v>
      </c>
      <c r="R1349" s="205"/>
      <c r="S1349" s="219"/>
      <c r="T1349" s="205"/>
      <c r="U1349" s="205">
        <v>656</v>
      </c>
      <c r="V1349" s="205">
        <f>U1349*3547</f>
        <v>2326832</v>
      </c>
      <c r="W1349" s="205"/>
      <c r="X1349" s="205"/>
      <c r="Y1349" s="205"/>
      <c r="Z1349" s="205"/>
      <c r="AA1349" s="205"/>
      <c r="AB1349" s="205"/>
      <c r="AC1349" s="205"/>
      <c r="AD1349" s="205"/>
      <c r="AE1349" s="205"/>
      <c r="AF1349" s="205"/>
      <c r="AG1349" s="221">
        <v>2025</v>
      </c>
      <c r="AH1349" s="158"/>
      <c r="AI1349" s="175"/>
      <c r="AJ1349" s="218"/>
      <c r="AK1349" s="15">
        <f t="shared" ca="1" si="329"/>
        <v>1280</v>
      </c>
      <c r="AL1349" s="15" t="s">
        <v>155</v>
      </c>
      <c r="AM1349" s="15" t="str">
        <f t="shared" ca="1" si="330"/>
        <v>1280.</v>
      </c>
      <c r="AN1349" s="222"/>
      <c r="AO1349" s="16"/>
      <c r="AP1349" s="16"/>
    </row>
    <row r="1350" spans="1:42" ht="22.5" hidden="1" customHeight="1" x14ac:dyDescent="0.25">
      <c r="A1350" s="83" t="str">
        <f t="shared" ca="1" si="334"/>
        <v>1281.</v>
      </c>
      <c r="B1350" s="26">
        <v>2537</v>
      </c>
      <c r="C1350" s="40" t="s">
        <v>1519</v>
      </c>
      <c r="D1350" s="26">
        <v>1972</v>
      </c>
      <c r="E1350" s="135" t="s">
        <v>2957</v>
      </c>
      <c r="F1350" s="83" t="s">
        <v>2959</v>
      </c>
      <c r="G1350" s="32">
        <v>5</v>
      </c>
      <c r="H1350" s="32">
        <v>4</v>
      </c>
      <c r="I1350" s="205">
        <v>3410.2</v>
      </c>
      <c r="J1350" s="205">
        <v>2076.4</v>
      </c>
      <c r="K1350" s="205">
        <v>2076.4</v>
      </c>
      <c r="L1350" s="219">
        <v>128</v>
      </c>
      <c r="M1350" s="205">
        <f t="shared" si="332"/>
        <v>381204.8</v>
      </c>
      <c r="N1350" s="205"/>
      <c r="O1350" s="205"/>
      <c r="P1350" s="205"/>
      <c r="Q1350" s="205">
        <f t="shared" si="333"/>
        <v>381204.8</v>
      </c>
      <c r="R1350" s="205"/>
      <c r="S1350" s="219"/>
      <c r="T1350" s="205"/>
      <c r="U1350" s="205"/>
      <c r="V1350" s="205"/>
      <c r="W1350" s="205"/>
      <c r="X1350" s="205"/>
      <c r="Y1350" s="205"/>
      <c r="Z1350" s="205"/>
      <c r="AA1350" s="205">
        <v>142.4</v>
      </c>
      <c r="AB1350" s="205">
        <f>AA1350*2677</f>
        <v>381204.8</v>
      </c>
      <c r="AC1350" s="205"/>
      <c r="AD1350" s="205"/>
      <c r="AE1350" s="205"/>
      <c r="AF1350" s="205"/>
      <c r="AG1350" s="221">
        <v>2025</v>
      </c>
      <c r="AH1350" s="158"/>
      <c r="AI1350" s="175"/>
      <c r="AJ1350" s="218"/>
      <c r="AK1350" s="15">
        <f t="shared" ca="1" si="329"/>
        <v>1281</v>
      </c>
      <c r="AL1350" s="15" t="s">
        <v>155</v>
      </c>
      <c r="AM1350" s="15" t="str">
        <f t="shared" ca="1" si="330"/>
        <v>1281.</v>
      </c>
      <c r="AN1350" s="222"/>
      <c r="AO1350" s="16"/>
      <c r="AP1350" s="16"/>
    </row>
    <row r="1351" spans="1:42" ht="22.5" hidden="1" customHeight="1" x14ac:dyDescent="0.25">
      <c r="A1351" s="83" t="str">
        <f t="shared" ca="1" si="334"/>
        <v>1282.</v>
      </c>
      <c r="B1351" s="26">
        <v>2539</v>
      </c>
      <c r="C1351" s="242" t="s">
        <v>540</v>
      </c>
      <c r="D1351" s="26">
        <v>1977</v>
      </c>
      <c r="E1351" s="135" t="s">
        <v>2957</v>
      </c>
      <c r="F1351" s="83" t="s">
        <v>2959</v>
      </c>
      <c r="G1351" s="32">
        <v>5</v>
      </c>
      <c r="H1351" s="32">
        <v>4</v>
      </c>
      <c r="I1351" s="205">
        <v>3421.38</v>
      </c>
      <c r="J1351" s="205">
        <v>3130</v>
      </c>
      <c r="K1351" s="205">
        <v>2113.4</v>
      </c>
      <c r="L1351" s="219">
        <v>119</v>
      </c>
      <c r="M1351" s="205">
        <f t="shared" si="332"/>
        <v>5051410</v>
      </c>
      <c r="N1351" s="205"/>
      <c r="O1351" s="205"/>
      <c r="P1351" s="205"/>
      <c r="Q1351" s="205">
        <f t="shared" si="333"/>
        <v>5051410</v>
      </c>
      <c r="R1351" s="205">
        <v>5051410</v>
      </c>
      <c r="S1351" s="219"/>
      <c r="T1351" s="205"/>
      <c r="U1351" s="205"/>
      <c r="V1351" s="205"/>
      <c r="W1351" s="205"/>
      <c r="X1351" s="205"/>
      <c r="Y1351" s="205"/>
      <c r="Z1351" s="205"/>
      <c r="AA1351" s="205"/>
      <c r="AB1351" s="205"/>
      <c r="AC1351" s="205"/>
      <c r="AD1351" s="205"/>
      <c r="AE1351" s="205"/>
      <c r="AF1351" s="205"/>
      <c r="AG1351" s="221">
        <v>2025</v>
      </c>
      <c r="AH1351" s="158"/>
      <c r="AI1351" s="175"/>
      <c r="AJ1351" s="218"/>
      <c r="AK1351" s="15">
        <f t="shared" ca="1" si="329"/>
        <v>1282</v>
      </c>
      <c r="AL1351" s="15" t="s">
        <v>155</v>
      </c>
      <c r="AM1351" s="15" t="str">
        <f t="shared" ca="1" si="330"/>
        <v>1282.</v>
      </c>
      <c r="AN1351" s="222"/>
      <c r="AO1351" s="16"/>
      <c r="AP1351" s="16"/>
    </row>
    <row r="1352" spans="1:42" ht="22.5" hidden="1" customHeight="1" x14ac:dyDescent="0.25">
      <c r="A1352" s="83" t="str">
        <f t="shared" ca="1" si="334"/>
        <v>1283.</v>
      </c>
      <c r="B1352" s="26">
        <v>2546</v>
      </c>
      <c r="C1352" s="242" t="s">
        <v>536</v>
      </c>
      <c r="D1352" s="26">
        <v>1978</v>
      </c>
      <c r="E1352" s="135" t="s">
        <v>2957</v>
      </c>
      <c r="F1352" s="83" t="s">
        <v>2959</v>
      </c>
      <c r="G1352" s="32">
        <v>5</v>
      </c>
      <c r="H1352" s="32">
        <v>2</v>
      </c>
      <c r="I1352" s="205">
        <v>3166.38</v>
      </c>
      <c r="J1352" s="205">
        <v>2268</v>
      </c>
      <c r="K1352" s="205">
        <v>2268</v>
      </c>
      <c r="L1352" s="219">
        <v>205</v>
      </c>
      <c r="M1352" s="205">
        <f t="shared" si="332"/>
        <v>1287832</v>
      </c>
      <c r="N1352" s="205"/>
      <c r="O1352" s="205"/>
      <c r="P1352" s="205"/>
      <c r="Q1352" s="205">
        <f t="shared" si="333"/>
        <v>1287832</v>
      </c>
      <c r="R1352" s="205">
        <v>1287832</v>
      </c>
      <c r="S1352" s="219"/>
      <c r="T1352" s="205"/>
      <c r="U1352" s="205"/>
      <c r="V1352" s="205"/>
      <c r="W1352" s="205"/>
      <c r="X1352" s="205"/>
      <c r="Y1352" s="205"/>
      <c r="Z1352" s="205"/>
      <c r="AA1352" s="205"/>
      <c r="AB1352" s="205"/>
      <c r="AC1352" s="205"/>
      <c r="AD1352" s="205"/>
      <c r="AE1352" s="205"/>
      <c r="AF1352" s="205"/>
      <c r="AG1352" s="221">
        <v>2025</v>
      </c>
      <c r="AH1352" s="158"/>
      <c r="AI1352" s="175"/>
      <c r="AJ1352" s="218"/>
      <c r="AK1352" s="15">
        <f t="shared" ca="1" si="329"/>
        <v>1283</v>
      </c>
      <c r="AL1352" s="15" t="s">
        <v>155</v>
      </c>
      <c r="AM1352" s="15" t="str">
        <f t="shared" ca="1" si="330"/>
        <v>1283.</v>
      </c>
      <c r="AN1352" s="222"/>
      <c r="AO1352" s="16"/>
      <c r="AP1352" s="16"/>
    </row>
    <row r="1353" spans="1:42" ht="22.5" hidden="1" customHeight="1" x14ac:dyDescent="0.25">
      <c r="A1353" s="83" t="str">
        <f t="shared" ca="1" si="334"/>
        <v>1284.</v>
      </c>
      <c r="B1353" s="26">
        <v>2271</v>
      </c>
      <c r="C1353" s="40" t="s">
        <v>1479</v>
      </c>
      <c r="D1353" s="26">
        <v>1976</v>
      </c>
      <c r="E1353" s="135" t="s">
        <v>2957</v>
      </c>
      <c r="F1353" s="83" t="s">
        <v>2959</v>
      </c>
      <c r="G1353" s="26">
        <v>2</v>
      </c>
      <c r="H1353" s="26">
        <v>2</v>
      </c>
      <c r="I1353" s="205">
        <v>904</v>
      </c>
      <c r="J1353" s="205">
        <v>512.20000000000005</v>
      </c>
      <c r="K1353" s="205">
        <v>512.20000000000005</v>
      </c>
      <c r="L1353" s="219">
        <v>23</v>
      </c>
      <c r="M1353" s="205">
        <f t="shared" si="332"/>
        <v>5586165</v>
      </c>
      <c r="N1353" s="205"/>
      <c r="O1353" s="205"/>
      <c r="P1353" s="205"/>
      <c r="Q1353" s="205">
        <f t="shared" si="333"/>
        <v>5586165</v>
      </c>
      <c r="R1353" s="205">
        <v>305019</v>
      </c>
      <c r="S1353" s="219"/>
      <c r="T1353" s="205"/>
      <c r="U1353" s="205">
        <v>702</v>
      </c>
      <c r="V1353" s="205">
        <f>U1353*7523</f>
        <v>5281146</v>
      </c>
      <c r="W1353" s="205"/>
      <c r="X1353" s="205"/>
      <c r="Y1353" s="205"/>
      <c r="Z1353" s="205"/>
      <c r="AA1353" s="205"/>
      <c r="AB1353" s="205"/>
      <c r="AC1353" s="205"/>
      <c r="AD1353" s="205"/>
      <c r="AE1353" s="205"/>
      <c r="AF1353" s="205"/>
      <c r="AG1353" s="221">
        <v>2025</v>
      </c>
      <c r="AH1353" s="158"/>
      <c r="AI1353" s="175"/>
      <c r="AJ1353" s="218"/>
      <c r="AK1353" s="15">
        <f t="shared" ca="1" si="329"/>
        <v>1284</v>
      </c>
      <c r="AL1353" s="15" t="s">
        <v>155</v>
      </c>
      <c r="AM1353" s="15" t="str">
        <f t="shared" ca="1" si="330"/>
        <v>1284.</v>
      </c>
      <c r="AN1353" s="222"/>
      <c r="AO1353" s="15"/>
      <c r="AP1353" s="16"/>
    </row>
    <row r="1354" spans="1:42" ht="22.5" hidden="1" customHeight="1" x14ac:dyDescent="0.25">
      <c r="A1354" s="83" t="str">
        <f t="shared" ca="1" si="334"/>
        <v>1285.</v>
      </c>
      <c r="B1354" s="26">
        <v>2272</v>
      </c>
      <c r="C1354" s="40" t="s">
        <v>1480</v>
      </c>
      <c r="D1354" s="26">
        <v>1976</v>
      </c>
      <c r="E1354" s="135" t="s">
        <v>2957</v>
      </c>
      <c r="F1354" s="83" t="s">
        <v>2959</v>
      </c>
      <c r="G1354" s="26">
        <v>2</v>
      </c>
      <c r="H1354" s="26">
        <v>2</v>
      </c>
      <c r="I1354" s="205">
        <v>911.6</v>
      </c>
      <c r="J1354" s="205">
        <v>512.20000000000005</v>
      </c>
      <c r="K1354" s="205">
        <v>512.20000000000005</v>
      </c>
      <c r="L1354" s="219">
        <v>46</v>
      </c>
      <c r="M1354" s="205">
        <f t="shared" si="332"/>
        <v>5281146</v>
      </c>
      <c r="N1354" s="205"/>
      <c r="O1354" s="205"/>
      <c r="P1354" s="205"/>
      <c r="Q1354" s="205">
        <f t="shared" si="333"/>
        <v>5281146</v>
      </c>
      <c r="R1354" s="205"/>
      <c r="S1354" s="219"/>
      <c r="T1354" s="205"/>
      <c r="U1354" s="205">
        <v>702</v>
      </c>
      <c r="V1354" s="205">
        <f>U1354*7523</f>
        <v>5281146</v>
      </c>
      <c r="W1354" s="205"/>
      <c r="X1354" s="205"/>
      <c r="Y1354" s="205"/>
      <c r="Z1354" s="205"/>
      <c r="AA1354" s="205"/>
      <c r="AB1354" s="205"/>
      <c r="AC1354" s="205"/>
      <c r="AD1354" s="205"/>
      <c r="AE1354" s="205"/>
      <c r="AF1354" s="205"/>
      <c r="AG1354" s="221">
        <v>2025</v>
      </c>
      <c r="AH1354" s="158"/>
      <c r="AI1354" s="175"/>
      <c r="AJ1354" s="218"/>
      <c r="AK1354" s="15">
        <f t="shared" ca="1" si="329"/>
        <v>1285</v>
      </c>
      <c r="AL1354" s="15" t="s">
        <v>155</v>
      </c>
      <c r="AM1354" s="15" t="str">
        <f t="shared" ca="1" si="330"/>
        <v>1285.</v>
      </c>
      <c r="AN1354" s="222"/>
      <c r="AO1354" s="15"/>
      <c r="AP1354" s="16"/>
    </row>
    <row r="1355" spans="1:42" ht="22.5" hidden="1" customHeight="1" x14ac:dyDescent="0.25">
      <c r="A1355" s="83" t="str">
        <f t="shared" ca="1" si="334"/>
        <v>1286.</v>
      </c>
      <c r="B1355" s="26">
        <v>2274</v>
      </c>
      <c r="C1355" s="40" t="s">
        <v>555</v>
      </c>
      <c r="D1355" s="26">
        <v>1982</v>
      </c>
      <c r="E1355" s="135" t="s">
        <v>2957</v>
      </c>
      <c r="F1355" s="83" t="s">
        <v>2959</v>
      </c>
      <c r="G1355" s="26">
        <v>3</v>
      </c>
      <c r="H1355" s="26">
        <v>2</v>
      </c>
      <c r="I1355" s="205">
        <v>1213.9000000000001</v>
      </c>
      <c r="J1355" s="205">
        <v>752.1</v>
      </c>
      <c r="K1355" s="205">
        <v>752.1</v>
      </c>
      <c r="L1355" s="219">
        <v>55</v>
      </c>
      <c r="M1355" s="205">
        <f t="shared" si="332"/>
        <v>502203</v>
      </c>
      <c r="N1355" s="205"/>
      <c r="O1355" s="205"/>
      <c r="P1355" s="205"/>
      <c r="Q1355" s="205">
        <f t="shared" si="333"/>
        <v>502203</v>
      </c>
      <c r="R1355" s="205">
        <v>502203</v>
      </c>
      <c r="S1355" s="219"/>
      <c r="T1355" s="205"/>
      <c r="U1355" s="205"/>
      <c r="V1355" s="205"/>
      <c r="W1355" s="205"/>
      <c r="X1355" s="205"/>
      <c r="Y1355" s="205"/>
      <c r="Z1355" s="205"/>
      <c r="AA1355" s="205"/>
      <c r="AB1355" s="205"/>
      <c r="AC1355" s="205"/>
      <c r="AD1355" s="205"/>
      <c r="AE1355" s="205"/>
      <c r="AF1355" s="205"/>
      <c r="AG1355" s="221">
        <v>2025</v>
      </c>
      <c r="AH1355" s="158"/>
      <c r="AI1355" s="175"/>
      <c r="AJ1355" s="218"/>
      <c r="AK1355" s="15">
        <f t="shared" ca="1" si="329"/>
        <v>1286</v>
      </c>
      <c r="AL1355" s="15" t="s">
        <v>155</v>
      </c>
      <c r="AM1355" s="15" t="str">
        <f t="shared" ca="1" si="330"/>
        <v>1286.</v>
      </c>
      <c r="AN1355" s="222"/>
      <c r="AO1355" s="16"/>
      <c r="AP1355" s="16"/>
    </row>
    <row r="1356" spans="1:42" ht="22.5" hidden="1" customHeight="1" x14ac:dyDescent="0.25">
      <c r="A1356" s="83" t="str">
        <f t="shared" ca="1" si="334"/>
        <v>1287.</v>
      </c>
      <c r="B1356" s="26">
        <v>2276</v>
      </c>
      <c r="C1356" s="313" t="s">
        <v>571</v>
      </c>
      <c r="D1356" s="26">
        <v>1989</v>
      </c>
      <c r="E1356" s="135" t="s">
        <v>2957</v>
      </c>
      <c r="F1356" s="135" t="s">
        <v>2958</v>
      </c>
      <c r="G1356" s="32">
        <v>3</v>
      </c>
      <c r="H1356" s="32">
        <v>2</v>
      </c>
      <c r="I1356" s="205">
        <v>1490.3</v>
      </c>
      <c r="J1356" s="205">
        <v>633.5</v>
      </c>
      <c r="K1356" s="205">
        <v>633.5</v>
      </c>
      <c r="L1356" s="219">
        <v>46</v>
      </c>
      <c r="M1356" s="205">
        <f t="shared" si="332"/>
        <v>502203</v>
      </c>
      <c r="N1356" s="205"/>
      <c r="O1356" s="205"/>
      <c r="P1356" s="205"/>
      <c r="Q1356" s="205">
        <f t="shared" si="333"/>
        <v>502203</v>
      </c>
      <c r="R1356" s="205">
        <v>502203</v>
      </c>
      <c r="S1356" s="219"/>
      <c r="T1356" s="205"/>
      <c r="U1356" s="205"/>
      <c r="V1356" s="205"/>
      <c r="W1356" s="205"/>
      <c r="X1356" s="205"/>
      <c r="Y1356" s="205"/>
      <c r="Z1356" s="205"/>
      <c r="AA1356" s="205"/>
      <c r="AB1356" s="205"/>
      <c r="AC1356" s="205"/>
      <c r="AD1356" s="205"/>
      <c r="AE1356" s="205"/>
      <c r="AF1356" s="205"/>
      <c r="AG1356" s="221">
        <v>2025</v>
      </c>
      <c r="AH1356" s="158"/>
      <c r="AI1356" s="175"/>
      <c r="AJ1356" s="218"/>
      <c r="AK1356" s="15">
        <f t="shared" ca="1" si="329"/>
        <v>1287</v>
      </c>
      <c r="AL1356" s="15" t="s">
        <v>155</v>
      </c>
      <c r="AM1356" s="15" t="str">
        <f t="shared" ca="1" si="330"/>
        <v>1287.</v>
      </c>
      <c r="AN1356" s="222"/>
      <c r="AO1356" s="15"/>
      <c r="AP1356" s="16"/>
    </row>
    <row r="1357" spans="1:42" ht="22.5" hidden="1" customHeight="1" x14ac:dyDescent="0.25">
      <c r="A1357" s="83" t="str">
        <f t="shared" ca="1" si="334"/>
        <v>1288.</v>
      </c>
      <c r="B1357" s="26">
        <v>2278</v>
      </c>
      <c r="C1357" s="40" t="s">
        <v>1481</v>
      </c>
      <c r="D1357" s="26">
        <v>1976</v>
      </c>
      <c r="E1357" s="135" t="s">
        <v>2957</v>
      </c>
      <c r="F1357" s="83" t="s">
        <v>2959</v>
      </c>
      <c r="G1357" s="32">
        <v>2</v>
      </c>
      <c r="H1357" s="32">
        <v>1</v>
      </c>
      <c r="I1357" s="205">
        <v>338.1</v>
      </c>
      <c r="J1357" s="205">
        <v>221.5</v>
      </c>
      <c r="K1357" s="205">
        <v>221.5</v>
      </c>
      <c r="L1357" s="219">
        <v>16</v>
      </c>
      <c r="M1357" s="205">
        <f t="shared" si="332"/>
        <v>1256341</v>
      </c>
      <c r="N1357" s="205"/>
      <c r="O1357" s="205"/>
      <c r="P1357" s="205"/>
      <c r="Q1357" s="205">
        <f t="shared" si="333"/>
        <v>1256341</v>
      </c>
      <c r="R1357" s="205"/>
      <c r="S1357" s="219"/>
      <c r="T1357" s="205"/>
      <c r="U1357" s="205">
        <v>167</v>
      </c>
      <c r="V1357" s="205">
        <f>U1357*7523</f>
        <v>1256341</v>
      </c>
      <c r="W1357" s="205"/>
      <c r="X1357" s="205"/>
      <c r="Y1357" s="205"/>
      <c r="Z1357" s="205"/>
      <c r="AA1357" s="205"/>
      <c r="AB1357" s="205"/>
      <c r="AC1357" s="205"/>
      <c r="AD1357" s="205"/>
      <c r="AE1357" s="205"/>
      <c r="AF1357" s="205"/>
      <c r="AG1357" s="221">
        <v>2025</v>
      </c>
      <c r="AH1357" s="158"/>
      <c r="AI1357" s="175"/>
      <c r="AJ1357" s="218"/>
      <c r="AK1357" s="15">
        <f t="shared" ca="1" si="329"/>
        <v>1288</v>
      </c>
      <c r="AL1357" s="15" t="s">
        <v>155</v>
      </c>
      <c r="AM1357" s="15" t="str">
        <f t="shared" ca="1" si="330"/>
        <v>1288.</v>
      </c>
      <c r="AN1357" s="222"/>
      <c r="AO1357" s="15"/>
      <c r="AP1357" s="16"/>
    </row>
    <row r="1358" spans="1:42" ht="22.5" hidden="1" customHeight="1" x14ac:dyDescent="0.25">
      <c r="A1358" s="83" t="str">
        <f t="shared" ca="1" si="334"/>
        <v>1289.</v>
      </c>
      <c r="B1358" s="26">
        <v>2283</v>
      </c>
      <c r="C1358" s="40" t="s">
        <v>3070</v>
      </c>
      <c r="D1358" s="26">
        <v>1915</v>
      </c>
      <c r="E1358" s="135" t="s">
        <v>2957</v>
      </c>
      <c r="F1358" s="135" t="s">
        <v>2960</v>
      </c>
      <c r="G1358" s="26">
        <v>2</v>
      </c>
      <c r="H1358" s="26">
        <v>2</v>
      </c>
      <c r="I1358" s="205">
        <v>490.6</v>
      </c>
      <c r="J1358" s="205">
        <v>490.6</v>
      </c>
      <c r="K1358" s="205">
        <v>490.6</v>
      </c>
      <c r="L1358" s="219">
        <v>16</v>
      </c>
      <c r="M1358" s="205">
        <f t="shared" si="332"/>
        <v>1579830</v>
      </c>
      <c r="N1358" s="205"/>
      <c r="O1358" s="205"/>
      <c r="P1358" s="205"/>
      <c r="Q1358" s="205">
        <f t="shared" si="333"/>
        <v>1579830</v>
      </c>
      <c r="R1358" s="205"/>
      <c r="S1358" s="219"/>
      <c r="T1358" s="205"/>
      <c r="U1358" s="205">
        <v>210</v>
      </c>
      <c r="V1358" s="205">
        <f>U1358*7523</f>
        <v>1579830</v>
      </c>
      <c r="W1358" s="205"/>
      <c r="X1358" s="205"/>
      <c r="Y1358" s="205"/>
      <c r="Z1358" s="205"/>
      <c r="AA1358" s="205"/>
      <c r="AB1358" s="205"/>
      <c r="AC1358" s="205"/>
      <c r="AD1358" s="205"/>
      <c r="AE1358" s="205"/>
      <c r="AF1358" s="205"/>
      <c r="AG1358" s="221">
        <v>2025</v>
      </c>
      <c r="AH1358" s="158"/>
      <c r="AI1358" s="175"/>
      <c r="AJ1358" s="218"/>
      <c r="AK1358" s="15">
        <f t="shared" ca="1" si="329"/>
        <v>1289</v>
      </c>
      <c r="AL1358" s="15" t="s">
        <v>155</v>
      </c>
      <c r="AM1358" s="15" t="str">
        <f t="shared" ca="1" si="330"/>
        <v>1289.</v>
      </c>
      <c r="AN1358" s="222"/>
      <c r="AO1358" s="16"/>
      <c r="AP1358" s="16"/>
    </row>
    <row r="1359" spans="1:42" ht="22.5" hidden="1" customHeight="1" x14ac:dyDescent="0.25">
      <c r="A1359" s="83" t="str">
        <f t="shared" ca="1" si="334"/>
        <v>1290.</v>
      </c>
      <c r="B1359" s="26">
        <v>2543</v>
      </c>
      <c r="C1359" s="28" t="s">
        <v>576</v>
      </c>
      <c r="D1359" s="26">
        <v>1958</v>
      </c>
      <c r="E1359" s="135" t="s">
        <v>2957</v>
      </c>
      <c r="F1359" s="83" t="s">
        <v>2959</v>
      </c>
      <c r="G1359" s="32">
        <v>2</v>
      </c>
      <c r="H1359" s="32">
        <v>3</v>
      </c>
      <c r="I1359" s="205">
        <v>1136.7</v>
      </c>
      <c r="J1359" s="205">
        <v>750.7</v>
      </c>
      <c r="K1359" s="205">
        <v>750.7</v>
      </c>
      <c r="L1359" s="219">
        <v>15</v>
      </c>
      <c r="M1359" s="205">
        <f t="shared" si="332"/>
        <v>316758</v>
      </c>
      <c r="N1359" s="205"/>
      <c r="O1359" s="205"/>
      <c r="P1359" s="205"/>
      <c r="Q1359" s="205">
        <f t="shared" si="333"/>
        <v>316758</v>
      </c>
      <c r="R1359" s="205">
        <v>316758</v>
      </c>
      <c r="S1359" s="219"/>
      <c r="T1359" s="205"/>
      <c r="U1359" s="205"/>
      <c r="V1359" s="205"/>
      <c r="W1359" s="205"/>
      <c r="X1359" s="205"/>
      <c r="Y1359" s="205"/>
      <c r="Z1359" s="205"/>
      <c r="AA1359" s="205"/>
      <c r="AB1359" s="205"/>
      <c r="AC1359" s="205"/>
      <c r="AD1359" s="205"/>
      <c r="AE1359" s="205"/>
      <c r="AF1359" s="205"/>
      <c r="AG1359" s="221">
        <v>2025</v>
      </c>
      <c r="AH1359" s="158"/>
      <c r="AI1359" s="175"/>
      <c r="AJ1359" s="218"/>
      <c r="AK1359" s="15">
        <f t="shared" ca="1" si="329"/>
        <v>1290</v>
      </c>
      <c r="AL1359" s="15" t="s">
        <v>155</v>
      </c>
      <c r="AM1359" s="15" t="str">
        <f t="shared" ca="1" si="330"/>
        <v>1290.</v>
      </c>
      <c r="AN1359" s="222"/>
      <c r="AO1359" s="15"/>
      <c r="AP1359" s="16"/>
    </row>
    <row r="1360" spans="1:42" ht="22.5" hidden="1" customHeight="1" x14ac:dyDescent="0.25">
      <c r="A1360" s="83" t="str">
        <f t="shared" ca="1" si="334"/>
        <v>1291.</v>
      </c>
      <c r="B1360" s="26">
        <v>2544</v>
      </c>
      <c r="C1360" s="313" t="s">
        <v>561</v>
      </c>
      <c r="D1360" s="26">
        <v>1963</v>
      </c>
      <c r="E1360" s="135" t="s">
        <v>2957</v>
      </c>
      <c r="F1360" s="83" t="s">
        <v>2959</v>
      </c>
      <c r="G1360" s="32">
        <v>4</v>
      </c>
      <c r="H1360" s="32">
        <v>2</v>
      </c>
      <c r="I1360" s="205">
        <v>1293.7</v>
      </c>
      <c r="J1360" s="205">
        <v>1185.3</v>
      </c>
      <c r="K1360" s="205">
        <v>761</v>
      </c>
      <c r="L1360" s="219">
        <v>45</v>
      </c>
      <c r="M1360" s="205">
        <f t="shared" si="332"/>
        <v>2220400</v>
      </c>
      <c r="N1360" s="205"/>
      <c r="O1360" s="205"/>
      <c r="P1360" s="205"/>
      <c r="Q1360" s="205">
        <f t="shared" si="333"/>
        <v>2220400</v>
      </c>
      <c r="R1360" s="205">
        <v>2220400</v>
      </c>
      <c r="S1360" s="219"/>
      <c r="T1360" s="205"/>
      <c r="U1360" s="205"/>
      <c r="V1360" s="205"/>
      <c r="W1360" s="205"/>
      <c r="X1360" s="205"/>
      <c r="Y1360" s="205"/>
      <c r="Z1360" s="205"/>
      <c r="AA1360" s="205"/>
      <c r="AB1360" s="205"/>
      <c r="AC1360" s="205"/>
      <c r="AD1360" s="205"/>
      <c r="AE1360" s="205"/>
      <c r="AF1360" s="205"/>
      <c r="AG1360" s="221">
        <v>2025</v>
      </c>
      <c r="AH1360" s="158"/>
      <c r="AI1360" s="175"/>
      <c r="AJ1360" s="218"/>
      <c r="AK1360" s="15">
        <f t="shared" ca="1" si="329"/>
        <v>1291</v>
      </c>
      <c r="AL1360" s="15" t="s">
        <v>155</v>
      </c>
      <c r="AM1360" s="15" t="str">
        <f t="shared" ca="1" si="330"/>
        <v>1291.</v>
      </c>
      <c r="AN1360" s="222"/>
      <c r="AO1360" s="15"/>
      <c r="AP1360" s="16"/>
    </row>
    <row r="1361" spans="1:42" ht="22.5" hidden="1" customHeight="1" x14ac:dyDescent="0.25">
      <c r="A1361" s="83" t="str">
        <f t="shared" ca="1" si="334"/>
        <v>1292.</v>
      </c>
      <c r="B1361" s="26">
        <v>2285</v>
      </c>
      <c r="C1361" s="40" t="s">
        <v>1483</v>
      </c>
      <c r="D1361" s="26">
        <v>1929</v>
      </c>
      <c r="E1361" s="135" t="s">
        <v>2957</v>
      </c>
      <c r="F1361" s="83" t="s">
        <v>2959</v>
      </c>
      <c r="G1361" s="32">
        <v>2</v>
      </c>
      <c r="H1361" s="32">
        <v>2</v>
      </c>
      <c r="I1361" s="205">
        <v>346.8</v>
      </c>
      <c r="J1361" s="205">
        <v>232.1</v>
      </c>
      <c r="K1361" s="205">
        <v>232.1</v>
      </c>
      <c r="L1361" s="219">
        <v>11</v>
      </c>
      <c r="M1361" s="205">
        <f t="shared" si="332"/>
        <v>993972</v>
      </c>
      <c r="N1361" s="205"/>
      <c r="O1361" s="205"/>
      <c r="P1361" s="205"/>
      <c r="Q1361" s="205">
        <f t="shared" si="333"/>
        <v>993972</v>
      </c>
      <c r="R1361" s="205">
        <f>92430+901542</f>
        <v>993972</v>
      </c>
      <c r="S1361" s="219"/>
      <c r="T1361" s="205"/>
      <c r="U1361" s="205"/>
      <c r="V1361" s="205"/>
      <c r="W1361" s="205"/>
      <c r="X1361" s="205"/>
      <c r="Y1361" s="205"/>
      <c r="Z1361" s="205"/>
      <c r="AA1361" s="205"/>
      <c r="AB1361" s="205"/>
      <c r="AC1361" s="205"/>
      <c r="AD1361" s="205"/>
      <c r="AE1361" s="205"/>
      <c r="AF1361" s="205"/>
      <c r="AG1361" s="221">
        <v>2025</v>
      </c>
      <c r="AH1361" s="158"/>
      <c r="AI1361" s="175"/>
      <c r="AJ1361" s="218"/>
      <c r="AK1361" s="15">
        <f t="shared" ca="1" si="329"/>
        <v>1292</v>
      </c>
      <c r="AL1361" s="15" t="s">
        <v>155</v>
      </c>
      <c r="AM1361" s="15" t="str">
        <f t="shared" ca="1" si="330"/>
        <v>1292.</v>
      </c>
      <c r="AN1361" s="222"/>
      <c r="AO1361" s="16"/>
      <c r="AP1361" s="16"/>
    </row>
    <row r="1362" spans="1:42" ht="22.5" hidden="1" customHeight="1" x14ac:dyDescent="0.25">
      <c r="A1362" s="83" t="str">
        <f t="shared" ca="1" si="334"/>
        <v>1293.</v>
      </c>
      <c r="B1362" s="26">
        <v>2289</v>
      </c>
      <c r="C1362" s="40" t="s">
        <v>1484</v>
      </c>
      <c r="D1362" s="26">
        <v>1946</v>
      </c>
      <c r="E1362" s="135" t="s">
        <v>2957</v>
      </c>
      <c r="F1362" s="83" t="s">
        <v>2959</v>
      </c>
      <c r="G1362" s="32">
        <v>2</v>
      </c>
      <c r="H1362" s="32">
        <v>2</v>
      </c>
      <c r="I1362" s="205">
        <v>456</v>
      </c>
      <c r="J1362" s="205">
        <v>309.8</v>
      </c>
      <c r="K1362" s="205">
        <v>309.8</v>
      </c>
      <c r="L1362" s="219">
        <v>20</v>
      </c>
      <c r="M1362" s="205">
        <f t="shared" si="332"/>
        <v>107835</v>
      </c>
      <c r="N1362" s="205"/>
      <c r="O1362" s="205"/>
      <c r="P1362" s="205"/>
      <c r="Q1362" s="205">
        <f t="shared" si="333"/>
        <v>107835</v>
      </c>
      <c r="R1362" s="205">
        <v>107835</v>
      </c>
      <c r="S1362" s="219"/>
      <c r="T1362" s="205"/>
      <c r="U1362" s="205"/>
      <c r="V1362" s="205"/>
      <c r="W1362" s="205"/>
      <c r="X1362" s="205"/>
      <c r="Y1362" s="205"/>
      <c r="Z1362" s="205"/>
      <c r="AA1362" s="205"/>
      <c r="AB1362" s="205"/>
      <c r="AC1362" s="205"/>
      <c r="AD1362" s="205"/>
      <c r="AE1362" s="205"/>
      <c r="AF1362" s="205"/>
      <c r="AG1362" s="221">
        <v>2025</v>
      </c>
      <c r="AH1362" s="158"/>
      <c r="AI1362" s="175"/>
      <c r="AJ1362" s="218"/>
      <c r="AK1362" s="15">
        <f t="shared" ca="1" si="329"/>
        <v>1293</v>
      </c>
      <c r="AL1362" s="15" t="s">
        <v>155</v>
      </c>
      <c r="AM1362" s="15" t="str">
        <f t="shared" ca="1" si="330"/>
        <v>1293.</v>
      </c>
      <c r="AN1362" s="222"/>
      <c r="AO1362" s="16"/>
      <c r="AP1362" s="16"/>
    </row>
    <row r="1363" spans="1:42" ht="22.5" hidden="1" customHeight="1" x14ac:dyDescent="0.25">
      <c r="A1363" s="83" t="str">
        <f t="shared" ca="1" si="334"/>
        <v>1294.</v>
      </c>
      <c r="B1363" s="26">
        <v>2291</v>
      </c>
      <c r="C1363" s="242" t="s">
        <v>526</v>
      </c>
      <c r="D1363" s="26">
        <v>1853</v>
      </c>
      <c r="E1363" s="135" t="s">
        <v>2957</v>
      </c>
      <c r="F1363" s="135" t="s">
        <v>2960</v>
      </c>
      <c r="G1363" s="32">
        <v>2</v>
      </c>
      <c r="H1363" s="32">
        <v>2</v>
      </c>
      <c r="I1363" s="205">
        <v>507.2</v>
      </c>
      <c r="J1363" s="205">
        <v>223.3</v>
      </c>
      <c r="K1363" s="205">
        <v>223.3</v>
      </c>
      <c r="L1363" s="219">
        <v>17</v>
      </c>
      <c r="M1363" s="205">
        <f t="shared" si="332"/>
        <v>178698</v>
      </c>
      <c r="N1363" s="205"/>
      <c r="O1363" s="205"/>
      <c r="P1363" s="205"/>
      <c r="Q1363" s="205">
        <f t="shared" si="333"/>
        <v>178698</v>
      </c>
      <c r="R1363" s="205">
        <v>178698</v>
      </c>
      <c r="S1363" s="219"/>
      <c r="T1363" s="205"/>
      <c r="U1363" s="205"/>
      <c r="V1363" s="205"/>
      <c r="W1363" s="205"/>
      <c r="X1363" s="205"/>
      <c r="Y1363" s="205"/>
      <c r="Z1363" s="205"/>
      <c r="AA1363" s="205"/>
      <c r="AB1363" s="205"/>
      <c r="AC1363" s="205"/>
      <c r="AD1363" s="205"/>
      <c r="AE1363" s="205"/>
      <c r="AF1363" s="205"/>
      <c r="AG1363" s="221">
        <v>2025</v>
      </c>
      <c r="AH1363" s="158"/>
      <c r="AI1363" s="175"/>
      <c r="AJ1363" s="218"/>
      <c r="AK1363" s="15">
        <f t="shared" ca="1" si="329"/>
        <v>1294</v>
      </c>
      <c r="AL1363" s="15" t="s">
        <v>155</v>
      </c>
      <c r="AM1363" s="15" t="str">
        <f t="shared" ca="1" si="330"/>
        <v>1294.</v>
      </c>
      <c r="AN1363" s="222"/>
      <c r="AO1363" s="16"/>
      <c r="AP1363" s="16"/>
    </row>
    <row r="1364" spans="1:42" ht="22.5" hidden="1" customHeight="1" x14ac:dyDescent="0.25">
      <c r="A1364" s="83" t="str">
        <f t="shared" ca="1" si="334"/>
        <v>1295.</v>
      </c>
      <c r="B1364" s="26">
        <v>2293</v>
      </c>
      <c r="C1364" s="242" t="s">
        <v>527</v>
      </c>
      <c r="D1364" s="26">
        <v>1854</v>
      </c>
      <c r="E1364" s="135" t="s">
        <v>2957</v>
      </c>
      <c r="F1364" s="135" t="s">
        <v>2960</v>
      </c>
      <c r="G1364" s="32">
        <v>2</v>
      </c>
      <c r="H1364" s="32">
        <v>2</v>
      </c>
      <c r="I1364" s="205">
        <v>394</v>
      </c>
      <c r="J1364" s="205">
        <v>231.3</v>
      </c>
      <c r="K1364" s="205">
        <v>231.3</v>
      </c>
      <c r="L1364" s="219">
        <v>15</v>
      </c>
      <c r="M1364" s="205">
        <f t="shared" ref="M1364:M1397" si="335">R1364+T1364+V1364+X1364+Z1364+AB1364+AE1364+AF1364</f>
        <v>289614</v>
      </c>
      <c r="N1364" s="205"/>
      <c r="O1364" s="205"/>
      <c r="P1364" s="205"/>
      <c r="Q1364" s="205">
        <f t="shared" ref="Q1364:Q1397" si="336">M1364</f>
        <v>289614</v>
      </c>
      <c r="R1364" s="205">
        <v>289614</v>
      </c>
      <c r="S1364" s="219"/>
      <c r="T1364" s="205"/>
      <c r="U1364" s="205"/>
      <c r="V1364" s="205"/>
      <c r="W1364" s="205"/>
      <c r="X1364" s="205"/>
      <c r="Y1364" s="205"/>
      <c r="Z1364" s="205"/>
      <c r="AA1364" s="205"/>
      <c r="AB1364" s="205"/>
      <c r="AC1364" s="205"/>
      <c r="AD1364" s="205"/>
      <c r="AE1364" s="205"/>
      <c r="AF1364" s="205"/>
      <c r="AG1364" s="221">
        <v>2025</v>
      </c>
      <c r="AH1364" s="158"/>
      <c r="AI1364" s="175"/>
      <c r="AJ1364" s="218"/>
      <c r="AK1364" s="15">
        <f t="shared" ca="1" si="329"/>
        <v>1295</v>
      </c>
      <c r="AL1364" s="15" t="s">
        <v>155</v>
      </c>
      <c r="AM1364" s="15" t="str">
        <f t="shared" ca="1" si="330"/>
        <v>1295.</v>
      </c>
      <c r="AN1364" s="222"/>
      <c r="AO1364" s="16"/>
      <c r="AP1364" s="16"/>
    </row>
    <row r="1365" spans="1:42" ht="22.5" hidden="1" customHeight="1" x14ac:dyDescent="0.25">
      <c r="A1365" s="83" t="str">
        <f t="shared" ca="1" si="334"/>
        <v>1296.</v>
      </c>
      <c r="B1365" s="26">
        <v>2298</v>
      </c>
      <c r="C1365" s="40" t="s">
        <v>1149</v>
      </c>
      <c r="D1365" s="26">
        <v>1963</v>
      </c>
      <c r="E1365" s="135" t="s">
        <v>2957</v>
      </c>
      <c r="F1365" s="135" t="s">
        <v>2960</v>
      </c>
      <c r="G1365" s="26">
        <v>1</v>
      </c>
      <c r="H1365" s="26">
        <v>2</v>
      </c>
      <c r="I1365" s="205">
        <v>321.42</v>
      </c>
      <c r="J1365" s="205">
        <v>216</v>
      </c>
      <c r="K1365" s="205">
        <v>216</v>
      </c>
      <c r="L1365" s="219">
        <v>12</v>
      </c>
      <c r="M1365" s="205">
        <f t="shared" si="335"/>
        <v>179894.39999999999</v>
      </c>
      <c r="N1365" s="205"/>
      <c r="O1365" s="205"/>
      <c r="P1365" s="205"/>
      <c r="Q1365" s="205">
        <f t="shared" si="336"/>
        <v>179894.39999999999</v>
      </c>
      <c r="R1365" s="205"/>
      <c r="S1365" s="219"/>
      <c r="T1365" s="205"/>
      <c r="U1365" s="205"/>
      <c r="V1365" s="205"/>
      <c r="W1365" s="205"/>
      <c r="X1365" s="205"/>
      <c r="Y1365" s="205"/>
      <c r="Z1365" s="205"/>
      <c r="AA1365" s="205">
        <v>67.2</v>
      </c>
      <c r="AB1365" s="205">
        <f>AA1365*2677</f>
        <v>179894.39999999999</v>
      </c>
      <c r="AC1365" s="205"/>
      <c r="AD1365" s="205"/>
      <c r="AE1365" s="205"/>
      <c r="AF1365" s="205"/>
      <c r="AG1365" s="221">
        <v>2025</v>
      </c>
      <c r="AH1365" s="158"/>
      <c r="AI1365" s="175"/>
      <c r="AJ1365" s="218"/>
      <c r="AK1365" s="15">
        <f t="shared" ca="1" si="329"/>
        <v>1296</v>
      </c>
      <c r="AL1365" s="15" t="s">
        <v>155</v>
      </c>
      <c r="AM1365" s="15" t="str">
        <f t="shared" ca="1" si="330"/>
        <v>1296.</v>
      </c>
      <c r="AN1365" s="222"/>
      <c r="AO1365" s="16"/>
      <c r="AP1365" s="16"/>
    </row>
    <row r="1366" spans="1:42" ht="22.5" hidden="1" customHeight="1" x14ac:dyDescent="0.25">
      <c r="A1366" s="83" t="str">
        <f t="shared" ca="1" si="334"/>
        <v>1297.</v>
      </c>
      <c r="B1366" s="26">
        <v>2301</v>
      </c>
      <c r="C1366" s="40" t="s">
        <v>1486</v>
      </c>
      <c r="D1366" s="26">
        <v>1956</v>
      </c>
      <c r="E1366" s="135" t="s">
        <v>2957</v>
      </c>
      <c r="F1366" s="83" t="s">
        <v>2959</v>
      </c>
      <c r="G1366" s="32">
        <v>2</v>
      </c>
      <c r="H1366" s="32">
        <v>1</v>
      </c>
      <c r="I1366" s="205">
        <v>456.5</v>
      </c>
      <c r="J1366" s="205">
        <v>423.6</v>
      </c>
      <c r="K1366" s="205">
        <v>456.5</v>
      </c>
      <c r="L1366" s="219">
        <v>27</v>
      </c>
      <c r="M1366" s="205">
        <f t="shared" si="335"/>
        <v>207205</v>
      </c>
      <c r="N1366" s="205"/>
      <c r="O1366" s="205"/>
      <c r="P1366" s="205"/>
      <c r="Q1366" s="205">
        <f t="shared" si="336"/>
        <v>207205</v>
      </c>
      <c r="R1366" s="205">
        <v>207205</v>
      </c>
      <c r="S1366" s="219"/>
      <c r="T1366" s="205"/>
      <c r="U1366" s="205"/>
      <c r="V1366" s="205"/>
      <c r="W1366" s="205"/>
      <c r="X1366" s="205"/>
      <c r="Y1366" s="205"/>
      <c r="Z1366" s="205"/>
      <c r="AA1366" s="205"/>
      <c r="AB1366" s="205"/>
      <c r="AC1366" s="205"/>
      <c r="AD1366" s="205"/>
      <c r="AE1366" s="205"/>
      <c r="AF1366" s="205"/>
      <c r="AG1366" s="221">
        <v>2025</v>
      </c>
      <c r="AH1366" s="158"/>
      <c r="AI1366" s="175"/>
      <c r="AJ1366" s="218"/>
      <c r="AK1366" s="15">
        <f t="shared" ca="1" si="329"/>
        <v>1297</v>
      </c>
      <c r="AL1366" s="15" t="s">
        <v>155</v>
      </c>
      <c r="AM1366" s="15" t="str">
        <f t="shared" ca="1" si="330"/>
        <v>1297.</v>
      </c>
      <c r="AN1366" s="222"/>
      <c r="AO1366" s="16"/>
      <c r="AP1366" s="16"/>
    </row>
    <row r="1367" spans="1:42" ht="22.5" hidden="1" customHeight="1" x14ac:dyDescent="0.25">
      <c r="A1367" s="83" t="str">
        <f t="shared" ca="1" si="334"/>
        <v>1298.</v>
      </c>
      <c r="B1367" s="26">
        <v>2321</v>
      </c>
      <c r="C1367" s="313" t="s">
        <v>89</v>
      </c>
      <c r="D1367" s="26">
        <v>1999</v>
      </c>
      <c r="E1367" s="135" t="s">
        <v>2957</v>
      </c>
      <c r="F1367" s="83" t="s">
        <v>2959</v>
      </c>
      <c r="G1367" s="32">
        <v>3</v>
      </c>
      <c r="H1367" s="32">
        <v>3</v>
      </c>
      <c r="I1367" s="205">
        <v>1785.6</v>
      </c>
      <c r="J1367" s="205">
        <v>1035.5999999999999</v>
      </c>
      <c r="K1367" s="205">
        <v>999.9</v>
      </c>
      <c r="L1367" s="219">
        <v>65</v>
      </c>
      <c r="M1367" s="205">
        <f t="shared" si="335"/>
        <v>1039616</v>
      </c>
      <c r="N1367" s="205"/>
      <c r="O1367" s="205"/>
      <c r="P1367" s="205"/>
      <c r="Q1367" s="205">
        <f t="shared" si="336"/>
        <v>1039616</v>
      </c>
      <c r="R1367" s="205">
        <v>1039616</v>
      </c>
      <c r="S1367" s="219"/>
      <c r="T1367" s="205"/>
      <c r="U1367" s="205"/>
      <c r="V1367" s="205"/>
      <c r="W1367" s="205"/>
      <c r="X1367" s="205"/>
      <c r="Y1367" s="205"/>
      <c r="Z1367" s="205"/>
      <c r="AA1367" s="205"/>
      <c r="AB1367" s="205"/>
      <c r="AC1367" s="205"/>
      <c r="AD1367" s="205"/>
      <c r="AE1367" s="205"/>
      <c r="AF1367" s="205"/>
      <c r="AG1367" s="221">
        <v>2025</v>
      </c>
      <c r="AH1367" s="158"/>
      <c r="AI1367" s="175"/>
      <c r="AJ1367" s="218"/>
      <c r="AK1367" s="15">
        <f t="shared" ca="1" si="329"/>
        <v>1298</v>
      </c>
      <c r="AL1367" s="15" t="s">
        <v>155</v>
      </c>
      <c r="AM1367" s="15" t="str">
        <f t="shared" ca="1" si="330"/>
        <v>1298.</v>
      </c>
      <c r="AN1367" s="222"/>
      <c r="AO1367" s="15"/>
      <c r="AP1367" s="16"/>
    </row>
    <row r="1368" spans="1:42" ht="22.5" hidden="1" customHeight="1" x14ac:dyDescent="0.25">
      <c r="A1368" s="83" t="str">
        <f t="shared" ca="1" si="334"/>
        <v>1299.</v>
      </c>
      <c r="B1368" s="26">
        <v>2323</v>
      </c>
      <c r="C1368" s="40" t="s">
        <v>75</v>
      </c>
      <c r="D1368" s="26">
        <v>1979</v>
      </c>
      <c r="E1368" s="135" t="s">
        <v>2957</v>
      </c>
      <c r="F1368" s="83" t="s">
        <v>2959</v>
      </c>
      <c r="G1368" s="26">
        <v>2</v>
      </c>
      <c r="H1368" s="26">
        <v>2</v>
      </c>
      <c r="I1368" s="205">
        <v>583.6</v>
      </c>
      <c r="J1368" s="205">
        <v>332.6</v>
      </c>
      <c r="K1368" s="205">
        <v>332.6</v>
      </c>
      <c r="L1368" s="219">
        <v>24</v>
      </c>
      <c r="M1368" s="205">
        <f t="shared" si="335"/>
        <v>171480</v>
      </c>
      <c r="N1368" s="205"/>
      <c r="O1368" s="205"/>
      <c r="P1368" s="205"/>
      <c r="Q1368" s="205">
        <f t="shared" si="336"/>
        <v>171480</v>
      </c>
      <c r="R1368" s="205">
        <v>171480</v>
      </c>
      <c r="S1368" s="219"/>
      <c r="T1368" s="205"/>
      <c r="U1368" s="205"/>
      <c r="V1368" s="205"/>
      <c r="W1368" s="205"/>
      <c r="X1368" s="205"/>
      <c r="Y1368" s="205"/>
      <c r="Z1368" s="205"/>
      <c r="AA1368" s="205"/>
      <c r="AB1368" s="205"/>
      <c r="AC1368" s="205"/>
      <c r="AD1368" s="205"/>
      <c r="AE1368" s="205"/>
      <c r="AF1368" s="205"/>
      <c r="AG1368" s="221">
        <v>2025</v>
      </c>
      <c r="AH1368" s="158"/>
      <c r="AI1368" s="175"/>
      <c r="AJ1368" s="218"/>
      <c r="AK1368" s="15">
        <f t="shared" ca="1" si="329"/>
        <v>1299</v>
      </c>
      <c r="AL1368" s="15" t="s">
        <v>155</v>
      </c>
      <c r="AM1368" s="15" t="str">
        <f t="shared" ca="1" si="330"/>
        <v>1299.</v>
      </c>
      <c r="AN1368" s="222"/>
      <c r="AO1368" s="16"/>
      <c r="AP1368" s="16"/>
    </row>
    <row r="1369" spans="1:42" ht="22.5" hidden="1" customHeight="1" x14ac:dyDescent="0.25">
      <c r="A1369" s="83" t="str">
        <f t="shared" ca="1" si="334"/>
        <v>1300.</v>
      </c>
      <c r="B1369" s="26">
        <v>2335</v>
      </c>
      <c r="C1369" s="40" t="s">
        <v>66</v>
      </c>
      <c r="D1369" s="26">
        <v>1976</v>
      </c>
      <c r="E1369" s="135" t="s">
        <v>2957</v>
      </c>
      <c r="F1369" s="83" t="s">
        <v>2959</v>
      </c>
      <c r="G1369" s="26">
        <v>2</v>
      </c>
      <c r="H1369" s="26">
        <v>2</v>
      </c>
      <c r="I1369" s="205">
        <v>851.67</v>
      </c>
      <c r="J1369" s="205">
        <v>851.67</v>
      </c>
      <c r="K1369" s="205">
        <v>520.20000000000005</v>
      </c>
      <c r="L1369" s="219">
        <v>34</v>
      </c>
      <c r="M1369" s="205">
        <f t="shared" si="335"/>
        <v>273284.7</v>
      </c>
      <c r="N1369" s="205"/>
      <c r="O1369" s="205"/>
      <c r="P1369" s="205"/>
      <c r="Q1369" s="205">
        <f t="shared" si="336"/>
        <v>273284.7</v>
      </c>
      <c r="R1369" s="205">
        <v>273284.7</v>
      </c>
      <c r="S1369" s="219"/>
      <c r="T1369" s="205"/>
      <c r="U1369" s="205"/>
      <c r="V1369" s="205"/>
      <c r="W1369" s="205"/>
      <c r="X1369" s="205"/>
      <c r="Y1369" s="205"/>
      <c r="Z1369" s="205"/>
      <c r="AA1369" s="205"/>
      <c r="AB1369" s="205"/>
      <c r="AC1369" s="205"/>
      <c r="AD1369" s="205"/>
      <c r="AE1369" s="205"/>
      <c r="AF1369" s="205"/>
      <c r="AG1369" s="221">
        <v>2025</v>
      </c>
      <c r="AH1369" s="158"/>
      <c r="AI1369" s="175"/>
      <c r="AJ1369" s="218"/>
      <c r="AK1369" s="15">
        <f t="shared" ca="1" si="329"/>
        <v>1300</v>
      </c>
      <c r="AL1369" s="15" t="s">
        <v>155</v>
      </c>
      <c r="AM1369" s="15" t="str">
        <f t="shared" ca="1" si="330"/>
        <v>1300.</v>
      </c>
      <c r="AN1369" s="222"/>
      <c r="AO1369" s="16"/>
      <c r="AP1369" s="16"/>
    </row>
    <row r="1370" spans="1:42" ht="22.5" hidden="1" customHeight="1" x14ac:dyDescent="0.25">
      <c r="A1370" s="83" t="str">
        <f t="shared" ca="1" si="334"/>
        <v>1301.</v>
      </c>
      <c r="B1370" s="26">
        <v>2339</v>
      </c>
      <c r="C1370" s="28" t="s">
        <v>77</v>
      </c>
      <c r="D1370" s="26">
        <v>1958</v>
      </c>
      <c r="E1370" s="135" t="s">
        <v>2957</v>
      </c>
      <c r="F1370" s="83" t="s">
        <v>2959</v>
      </c>
      <c r="G1370" s="32">
        <v>2</v>
      </c>
      <c r="H1370" s="32">
        <v>2</v>
      </c>
      <c r="I1370" s="205">
        <v>868.9</v>
      </c>
      <c r="J1370" s="205">
        <v>812</v>
      </c>
      <c r="K1370" s="205">
        <v>545.5</v>
      </c>
      <c r="L1370" s="219">
        <v>30</v>
      </c>
      <c r="M1370" s="205">
        <f t="shared" si="335"/>
        <v>357558</v>
      </c>
      <c r="N1370" s="205"/>
      <c r="O1370" s="205"/>
      <c r="P1370" s="205"/>
      <c r="Q1370" s="205">
        <f t="shared" si="336"/>
        <v>357558</v>
      </c>
      <c r="R1370" s="205">
        <f>141726+215832</f>
        <v>357558</v>
      </c>
      <c r="S1370" s="219"/>
      <c r="T1370" s="205"/>
      <c r="U1370" s="205"/>
      <c r="V1370" s="205"/>
      <c r="W1370" s="205"/>
      <c r="X1370" s="205"/>
      <c r="Y1370" s="205"/>
      <c r="Z1370" s="205"/>
      <c r="AA1370" s="205"/>
      <c r="AB1370" s="205"/>
      <c r="AC1370" s="205"/>
      <c r="AD1370" s="205"/>
      <c r="AE1370" s="205"/>
      <c r="AF1370" s="205"/>
      <c r="AG1370" s="221">
        <v>2025</v>
      </c>
      <c r="AH1370" s="158"/>
      <c r="AI1370" s="175"/>
      <c r="AJ1370" s="218"/>
      <c r="AK1370" s="15">
        <f t="shared" ca="1" si="329"/>
        <v>1301</v>
      </c>
      <c r="AL1370" s="15" t="s">
        <v>155</v>
      </c>
      <c r="AM1370" s="15" t="str">
        <f t="shared" ca="1" si="330"/>
        <v>1301.</v>
      </c>
      <c r="AN1370" s="222"/>
      <c r="AO1370" s="15"/>
      <c r="AP1370" s="16"/>
    </row>
    <row r="1371" spans="1:42" ht="22.5" hidden="1" customHeight="1" x14ac:dyDescent="0.25">
      <c r="A1371" s="83" t="str">
        <f t="shared" ca="1" si="334"/>
        <v>1302.</v>
      </c>
      <c r="B1371" s="26">
        <v>2345</v>
      </c>
      <c r="C1371" s="242" t="s">
        <v>537</v>
      </c>
      <c r="D1371" s="26">
        <v>1979</v>
      </c>
      <c r="E1371" s="135" t="s">
        <v>2957</v>
      </c>
      <c r="F1371" s="83" t="s">
        <v>2959</v>
      </c>
      <c r="G1371" s="32">
        <v>5</v>
      </c>
      <c r="H1371" s="32">
        <v>3</v>
      </c>
      <c r="I1371" s="205">
        <v>3374.8</v>
      </c>
      <c r="J1371" s="205">
        <v>173</v>
      </c>
      <c r="K1371" s="205">
        <v>1773</v>
      </c>
      <c r="L1371" s="219">
        <v>106</v>
      </c>
      <c r="M1371" s="205">
        <f t="shared" si="335"/>
        <v>3547000</v>
      </c>
      <c r="N1371" s="205"/>
      <c r="O1371" s="205"/>
      <c r="P1371" s="205"/>
      <c r="Q1371" s="205">
        <f t="shared" si="336"/>
        <v>3547000</v>
      </c>
      <c r="R1371" s="205"/>
      <c r="S1371" s="219"/>
      <c r="T1371" s="205"/>
      <c r="U1371" s="205">
        <v>1000</v>
      </c>
      <c r="V1371" s="205">
        <f>U1371*3547</f>
        <v>3547000</v>
      </c>
      <c r="W1371" s="205"/>
      <c r="X1371" s="205"/>
      <c r="Y1371" s="205"/>
      <c r="Z1371" s="205"/>
      <c r="AA1371" s="205"/>
      <c r="AB1371" s="205"/>
      <c r="AC1371" s="205"/>
      <c r="AD1371" s="205"/>
      <c r="AE1371" s="205"/>
      <c r="AF1371" s="205"/>
      <c r="AG1371" s="221">
        <v>2025</v>
      </c>
      <c r="AH1371" s="158"/>
      <c r="AI1371" s="175"/>
      <c r="AJ1371" s="218"/>
      <c r="AK1371" s="15">
        <f t="shared" ca="1" si="329"/>
        <v>1302</v>
      </c>
      <c r="AL1371" s="15" t="s">
        <v>155</v>
      </c>
      <c r="AM1371" s="15" t="str">
        <f t="shared" ca="1" si="330"/>
        <v>1302.</v>
      </c>
      <c r="AN1371" s="222"/>
      <c r="AO1371" s="16"/>
      <c r="AP1371" s="16"/>
    </row>
    <row r="1372" spans="1:42" ht="22.5" hidden="1" customHeight="1" x14ac:dyDescent="0.25">
      <c r="A1372" s="83" t="str">
        <f t="shared" ca="1" si="334"/>
        <v>1303.</v>
      </c>
      <c r="B1372" s="26">
        <v>2346</v>
      </c>
      <c r="C1372" s="40" t="s">
        <v>78</v>
      </c>
      <c r="D1372" s="26">
        <v>1956</v>
      </c>
      <c r="E1372" s="135" t="s">
        <v>2957</v>
      </c>
      <c r="F1372" s="83" t="s">
        <v>2959</v>
      </c>
      <c r="G1372" s="26">
        <v>2</v>
      </c>
      <c r="H1372" s="26">
        <v>2</v>
      </c>
      <c r="I1372" s="205">
        <v>1135.29</v>
      </c>
      <c r="J1372" s="205">
        <v>688.4</v>
      </c>
      <c r="K1372" s="205">
        <v>633.70000000000005</v>
      </c>
      <c r="L1372" s="219">
        <v>39</v>
      </c>
      <c r="M1372" s="205">
        <f t="shared" si="335"/>
        <v>185770</v>
      </c>
      <c r="N1372" s="205"/>
      <c r="O1372" s="205"/>
      <c r="P1372" s="205"/>
      <c r="Q1372" s="205">
        <f t="shared" si="336"/>
        <v>185770</v>
      </c>
      <c r="R1372" s="205">
        <v>185770</v>
      </c>
      <c r="S1372" s="219"/>
      <c r="T1372" s="205"/>
      <c r="U1372" s="205"/>
      <c r="V1372" s="205"/>
      <c r="W1372" s="205"/>
      <c r="X1372" s="205"/>
      <c r="Y1372" s="205"/>
      <c r="Z1372" s="205"/>
      <c r="AA1372" s="205"/>
      <c r="AB1372" s="205"/>
      <c r="AC1372" s="205"/>
      <c r="AD1372" s="205"/>
      <c r="AE1372" s="205"/>
      <c r="AF1372" s="205"/>
      <c r="AG1372" s="221">
        <v>2025</v>
      </c>
      <c r="AH1372" s="158"/>
      <c r="AI1372" s="175"/>
      <c r="AJ1372" s="218"/>
      <c r="AK1372" s="15">
        <f t="shared" ca="1" si="329"/>
        <v>1303</v>
      </c>
      <c r="AL1372" s="15" t="s">
        <v>155</v>
      </c>
      <c r="AM1372" s="15" t="str">
        <f t="shared" ca="1" si="330"/>
        <v>1303.</v>
      </c>
      <c r="AN1372" s="222"/>
      <c r="AO1372" s="16"/>
      <c r="AP1372" s="16"/>
    </row>
    <row r="1373" spans="1:42" ht="22.5" hidden="1" customHeight="1" x14ac:dyDescent="0.25">
      <c r="A1373" s="83" t="str">
        <f t="shared" ca="1" si="334"/>
        <v>1304.</v>
      </c>
      <c r="B1373" s="26">
        <v>2348</v>
      </c>
      <c r="C1373" s="40" t="s">
        <v>1487</v>
      </c>
      <c r="D1373" s="26">
        <v>1928</v>
      </c>
      <c r="E1373" s="135" t="s">
        <v>2957</v>
      </c>
      <c r="F1373" s="135" t="s">
        <v>2960</v>
      </c>
      <c r="G1373" s="32">
        <v>2</v>
      </c>
      <c r="H1373" s="32">
        <v>3</v>
      </c>
      <c r="I1373" s="205">
        <v>434.2</v>
      </c>
      <c r="J1373" s="205">
        <v>323</v>
      </c>
      <c r="K1373" s="205">
        <v>434.2</v>
      </c>
      <c r="L1373" s="219">
        <v>21</v>
      </c>
      <c r="M1373" s="205">
        <f t="shared" si="335"/>
        <v>627018.4</v>
      </c>
      <c r="N1373" s="205"/>
      <c r="O1373" s="205"/>
      <c r="P1373" s="205"/>
      <c r="Q1373" s="205">
        <f t="shared" si="336"/>
        <v>627018.4</v>
      </c>
      <c r="R1373" s="205">
        <v>627018.4</v>
      </c>
      <c r="S1373" s="219"/>
      <c r="T1373" s="205"/>
      <c r="U1373" s="205"/>
      <c r="V1373" s="205"/>
      <c r="W1373" s="205"/>
      <c r="X1373" s="205"/>
      <c r="Y1373" s="205"/>
      <c r="Z1373" s="205"/>
      <c r="AA1373" s="205"/>
      <c r="AB1373" s="205"/>
      <c r="AC1373" s="205"/>
      <c r="AD1373" s="205"/>
      <c r="AE1373" s="205"/>
      <c r="AF1373" s="205"/>
      <c r="AG1373" s="221">
        <v>2025</v>
      </c>
      <c r="AH1373" s="158"/>
      <c r="AI1373" s="175"/>
      <c r="AJ1373" s="218"/>
      <c r="AK1373" s="15">
        <f t="shared" ca="1" si="329"/>
        <v>1304</v>
      </c>
      <c r="AL1373" s="15" t="s">
        <v>155</v>
      </c>
      <c r="AM1373" s="15" t="str">
        <f t="shared" ca="1" si="330"/>
        <v>1304.</v>
      </c>
      <c r="AN1373" s="222"/>
      <c r="AO1373" s="16"/>
      <c r="AP1373" s="16"/>
    </row>
    <row r="1374" spans="1:42" ht="22.5" hidden="1" customHeight="1" x14ac:dyDescent="0.25">
      <c r="A1374" s="83" t="str">
        <f t="shared" ca="1" si="334"/>
        <v>1305.</v>
      </c>
      <c r="B1374" s="81">
        <v>2353</v>
      </c>
      <c r="C1374" s="278" t="s">
        <v>80</v>
      </c>
      <c r="D1374" s="26">
        <v>1990</v>
      </c>
      <c r="E1374" s="135" t="s">
        <v>2957</v>
      </c>
      <c r="F1374" s="135" t="s">
        <v>2958</v>
      </c>
      <c r="G1374" s="32">
        <v>3</v>
      </c>
      <c r="H1374" s="32">
        <v>2</v>
      </c>
      <c r="I1374" s="244">
        <v>1290</v>
      </c>
      <c r="J1374" s="244">
        <v>754.8</v>
      </c>
      <c r="K1374" s="244">
        <v>754.8</v>
      </c>
      <c r="L1374" s="279">
        <v>60</v>
      </c>
      <c r="M1374" s="244">
        <f t="shared" si="335"/>
        <v>603876</v>
      </c>
      <c r="N1374" s="244"/>
      <c r="O1374" s="244"/>
      <c r="P1374" s="244"/>
      <c r="Q1374" s="244">
        <f t="shared" si="336"/>
        <v>603876</v>
      </c>
      <c r="R1374" s="244">
        <v>603876</v>
      </c>
      <c r="S1374" s="279"/>
      <c r="T1374" s="244"/>
      <c r="U1374" s="244"/>
      <c r="V1374" s="244"/>
      <c r="W1374" s="244"/>
      <c r="X1374" s="244"/>
      <c r="Y1374" s="244"/>
      <c r="Z1374" s="244"/>
      <c r="AA1374" s="244"/>
      <c r="AB1374" s="244"/>
      <c r="AC1374" s="244"/>
      <c r="AD1374" s="244"/>
      <c r="AE1374" s="244"/>
      <c r="AF1374" s="244"/>
      <c r="AG1374" s="280">
        <v>2025</v>
      </c>
      <c r="AH1374" s="158"/>
      <c r="AI1374" s="175"/>
      <c r="AJ1374" s="218"/>
      <c r="AK1374" s="15">
        <f t="shared" ca="1" si="329"/>
        <v>1305</v>
      </c>
      <c r="AL1374" s="15" t="s">
        <v>155</v>
      </c>
      <c r="AM1374" s="15" t="str">
        <f t="shared" ca="1" si="330"/>
        <v>1305.</v>
      </c>
      <c r="AN1374" s="222"/>
      <c r="AO1374" s="16"/>
      <c r="AP1374" s="16"/>
    </row>
    <row r="1375" spans="1:42" ht="35.25" hidden="1" customHeight="1" x14ac:dyDescent="0.25">
      <c r="A1375" s="83" t="str">
        <f t="shared" ca="1" si="334"/>
        <v>1306.</v>
      </c>
      <c r="B1375" s="26">
        <v>2357</v>
      </c>
      <c r="C1375" s="252" t="s">
        <v>2965</v>
      </c>
      <c r="D1375" s="26">
        <v>1959</v>
      </c>
      <c r="E1375" s="135" t="s">
        <v>2957</v>
      </c>
      <c r="F1375" s="83" t="s">
        <v>2959</v>
      </c>
      <c r="G1375" s="32">
        <v>2</v>
      </c>
      <c r="H1375" s="32">
        <v>1</v>
      </c>
      <c r="I1375" s="205">
        <v>424.5</v>
      </c>
      <c r="J1375" s="205">
        <v>283.8</v>
      </c>
      <c r="K1375" s="205">
        <v>283.8</v>
      </c>
      <c r="L1375" s="219">
        <v>21</v>
      </c>
      <c r="M1375" s="205">
        <f t="shared" si="335"/>
        <v>206448</v>
      </c>
      <c r="N1375" s="205"/>
      <c r="O1375" s="205"/>
      <c r="P1375" s="205"/>
      <c r="Q1375" s="205">
        <f t="shared" si="336"/>
        <v>206448</v>
      </c>
      <c r="R1375" s="205">
        <v>206448</v>
      </c>
      <c r="S1375" s="219"/>
      <c r="T1375" s="205"/>
      <c r="U1375" s="205"/>
      <c r="V1375" s="205"/>
      <c r="W1375" s="205"/>
      <c r="X1375" s="205"/>
      <c r="Y1375" s="205"/>
      <c r="Z1375" s="205"/>
      <c r="AA1375" s="205"/>
      <c r="AB1375" s="205"/>
      <c r="AC1375" s="205"/>
      <c r="AD1375" s="205"/>
      <c r="AE1375" s="205"/>
      <c r="AF1375" s="205"/>
      <c r="AG1375" s="221">
        <v>2025</v>
      </c>
      <c r="AH1375" s="158"/>
      <c r="AI1375" s="175"/>
      <c r="AJ1375" s="218"/>
      <c r="AK1375" s="15">
        <f t="shared" ref="AK1375:AK1438" ca="1" si="337">MAX(AK1370:AK1374)+1</f>
        <v>1306</v>
      </c>
      <c r="AL1375" s="15" t="s">
        <v>155</v>
      </c>
      <c r="AM1375" s="15" t="str">
        <f t="shared" ca="1" si="330"/>
        <v>1306.</v>
      </c>
      <c r="AN1375" s="222"/>
      <c r="AO1375" s="15"/>
      <c r="AP1375" s="16"/>
    </row>
    <row r="1376" spans="1:42" ht="22.5" hidden="1" customHeight="1" x14ac:dyDescent="0.25">
      <c r="A1376" s="83" t="str">
        <f t="shared" ca="1" si="334"/>
        <v>1307.</v>
      </c>
      <c r="B1376" s="136">
        <v>2359</v>
      </c>
      <c r="C1376" s="281" t="s">
        <v>528</v>
      </c>
      <c r="D1376" s="26">
        <v>1969</v>
      </c>
      <c r="E1376" s="135" t="s">
        <v>2957</v>
      </c>
      <c r="F1376" s="83" t="s">
        <v>2959</v>
      </c>
      <c r="G1376" s="32">
        <v>5</v>
      </c>
      <c r="H1376" s="32">
        <v>2</v>
      </c>
      <c r="I1376" s="282">
        <v>1768.6</v>
      </c>
      <c r="J1376" s="282">
        <v>1200</v>
      </c>
      <c r="K1376" s="282">
        <v>1200</v>
      </c>
      <c r="L1376" s="283">
        <v>75</v>
      </c>
      <c r="M1376" s="282">
        <f t="shared" si="335"/>
        <v>449826</v>
      </c>
      <c r="N1376" s="282"/>
      <c r="O1376" s="282"/>
      <c r="P1376" s="282"/>
      <c r="Q1376" s="282">
        <f t="shared" si="336"/>
        <v>449826</v>
      </c>
      <c r="R1376" s="282">
        <v>449826</v>
      </c>
      <c r="S1376" s="283"/>
      <c r="T1376" s="282"/>
      <c r="U1376" s="282"/>
      <c r="V1376" s="282"/>
      <c r="W1376" s="282"/>
      <c r="X1376" s="282"/>
      <c r="Y1376" s="282"/>
      <c r="Z1376" s="282"/>
      <c r="AA1376" s="282"/>
      <c r="AB1376" s="282"/>
      <c r="AC1376" s="282"/>
      <c r="AD1376" s="282"/>
      <c r="AE1376" s="282"/>
      <c r="AF1376" s="282"/>
      <c r="AG1376" s="284">
        <v>2025</v>
      </c>
      <c r="AH1376" s="158"/>
      <c r="AI1376" s="175"/>
      <c r="AJ1376" s="218"/>
      <c r="AK1376" s="15">
        <f t="shared" ca="1" si="337"/>
        <v>1307</v>
      </c>
      <c r="AL1376" s="15" t="s">
        <v>155</v>
      </c>
      <c r="AM1376" s="15" t="str">
        <f t="shared" ca="1" si="330"/>
        <v>1307.</v>
      </c>
      <c r="AN1376" s="222"/>
      <c r="AO1376" s="16"/>
      <c r="AP1376" s="16"/>
    </row>
    <row r="1377" spans="1:42" ht="22.5" hidden="1" customHeight="1" x14ac:dyDescent="0.25">
      <c r="A1377" s="83" t="str">
        <f t="shared" ca="1" si="334"/>
        <v>1308.</v>
      </c>
      <c r="B1377" s="26">
        <v>2360</v>
      </c>
      <c r="C1377" s="40" t="s">
        <v>68</v>
      </c>
      <c r="D1377" s="26">
        <v>1959</v>
      </c>
      <c r="E1377" s="135" t="s">
        <v>2957</v>
      </c>
      <c r="F1377" s="83" t="s">
        <v>2959</v>
      </c>
      <c r="G1377" s="26">
        <v>2</v>
      </c>
      <c r="H1377" s="26">
        <v>1</v>
      </c>
      <c r="I1377" s="205">
        <v>331.5</v>
      </c>
      <c r="J1377" s="205">
        <v>208.8</v>
      </c>
      <c r="K1377" s="205">
        <v>208.8</v>
      </c>
      <c r="L1377" s="219">
        <v>16</v>
      </c>
      <c r="M1377" s="205">
        <f t="shared" si="335"/>
        <v>206448</v>
      </c>
      <c r="N1377" s="205"/>
      <c r="O1377" s="205"/>
      <c r="P1377" s="205"/>
      <c r="Q1377" s="205">
        <f t="shared" si="336"/>
        <v>206448</v>
      </c>
      <c r="R1377" s="205">
        <v>206448</v>
      </c>
      <c r="S1377" s="219"/>
      <c r="T1377" s="205"/>
      <c r="U1377" s="205"/>
      <c r="V1377" s="205"/>
      <c r="W1377" s="205"/>
      <c r="X1377" s="205"/>
      <c r="Y1377" s="205"/>
      <c r="Z1377" s="205"/>
      <c r="AA1377" s="205"/>
      <c r="AB1377" s="205"/>
      <c r="AC1377" s="205"/>
      <c r="AD1377" s="205"/>
      <c r="AE1377" s="205"/>
      <c r="AF1377" s="205"/>
      <c r="AG1377" s="221">
        <v>2025</v>
      </c>
      <c r="AH1377" s="158"/>
      <c r="AI1377" s="175"/>
      <c r="AJ1377" s="218"/>
      <c r="AK1377" s="15">
        <f t="shared" ca="1" si="337"/>
        <v>1308</v>
      </c>
      <c r="AL1377" s="15" t="s">
        <v>155</v>
      </c>
      <c r="AM1377" s="15" t="str">
        <f t="shared" ref="AM1377:AM1440" ca="1" si="338">CONCATENATE(AK1377,AL1377)</f>
        <v>1308.</v>
      </c>
      <c r="AN1377" s="222"/>
      <c r="AO1377" s="16"/>
      <c r="AP1377" s="16"/>
    </row>
    <row r="1378" spans="1:42" ht="22.5" hidden="1" customHeight="1" x14ac:dyDescent="0.25">
      <c r="A1378" s="83" t="str">
        <f t="shared" ca="1" si="334"/>
        <v>1309.</v>
      </c>
      <c r="B1378" s="26">
        <v>2361</v>
      </c>
      <c r="C1378" s="40" t="s">
        <v>69</v>
      </c>
      <c r="D1378" s="26">
        <v>1960</v>
      </c>
      <c r="E1378" s="135" t="s">
        <v>2957</v>
      </c>
      <c r="F1378" s="83" t="s">
        <v>2959</v>
      </c>
      <c r="G1378" s="26">
        <v>2</v>
      </c>
      <c r="H1378" s="26">
        <v>1</v>
      </c>
      <c r="I1378" s="205">
        <v>306.60000000000002</v>
      </c>
      <c r="J1378" s="205">
        <v>200</v>
      </c>
      <c r="K1378" s="205">
        <v>200</v>
      </c>
      <c r="L1378" s="219">
        <v>13</v>
      </c>
      <c r="M1378" s="205">
        <f t="shared" si="335"/>
        <v>206448</v>
      </c>
      <c r="N1378" s="205"/>
      <c r="O1378" s="205"/>
      <c r="P1378" s="205"/>
      <c r="Q1378" s="205">
        <f t="shared" si="336"/>
        <v>206448</v>
      </c>
      <c r="R1378" s="205">
        <v>206448</v>
      </c>
      <c r="S1378" s="219"/>
      <c r="T1378" s="205"/>
      <c r="U1378" s="205"/>
      <c r="V1378" s="205"/>
      <c r="W1378" s="205"/>
      <c r="X1378" s="205"/>
      <c r="Y1378" s="205"/>
      <c r="Z1378" s="205"/>
      <c r="AA1378" s="205"/>
      <c r="AB1378" s="205"/>
      <c r="AC1378" s="205"/>
      <c r="AD1378" s="205"/>
      <c r="AE1378" s="205"/>
      <c r="AF1378" s="205"/>
      <c r="AG1378" s="221">
        <v>2025</v>
      </c>
      <c r="AH1378" s="158"/>
      <c r="AI1378" s="175"/>
      <c r="AJ1378" s="218"/>
      <c r="AK1378" s="15">
        <f t="shared" ca="1" si="337"/>
        <v>1309</v>
      </c>
      <c r="AL1378" s="15" t="s">
        <v>155</v>
      </c>
      <c r="AM1378" s="15" t="str">
        <f t="shared" ca="1" si="338"/>
        <v>1309.</v>
      </c>
      <c r="AN1378" s="222"/>
      <c r="AO1378" s="16"/>
      <c r="AP1378" s="16"/>
    </row>
    <row r="1379" spans="1:42" ht="22.5" hidden="1" customHeight="1" x14ac:dyDescent="0.25">
      <c r="A1379" s="83" t="str">
        <f t="shared" ca="1" si="334"/>
        <v>1310.</v>
      </c>
      <c r="B1379" s="26">
        <v>2365</v>
      </c>
      <c r="C1379" s="40" t="s">
        <v>81</v>
      </c>
      <c r="D1379" s="26">
        <v>1961</v>
      </c>
      <c r="E1379" s="135" t="s">
        <v>2957</v>
      </c>
      <c r="F1379" s="83" t="s">
        <v>2959</v>
      </c>
      <c r="G1379" s="26">
        <v>2</v>
      </c>
      <c r="H1379" s="26">
        <v>1</v>
      </c>
      <c r="I1379" s="205">
        <v>301.35000000000002</v>
      </c>
      <c r="J1379" s="205">
        <v>201.9</v>
      </c>
      <c r="K1379" s="205">
        <v>201.9</v>
      </c>
      <c r="L1379" s="219">
        <v>12</v>
      </c>
      <c r="M1379" s="205">
        <f t="shared" si="335"/>
        <v>71450</v>
      </c>
      <c r="N1379" s="205"/>
      <c r="O1379" s="205"/>
      <c r="P1379" s="205"/>
      <c r="Q1379" s="205">
        <f t="shared" si="336"/>
        <v>71450</v>
      </c>
      <c r="R1379" s="205">
        <v>71450</v>
      </c>
      <c r="S1379" s="219"/>
      <c r="T1379" s="205"/>
      <c r="U1379" s="205"/>
      <c r="V1379" s="205"/>
      <c r="W1379" s="205"/>
      <c r="X1379" s="205"/>
      <c r="Y1379" s="205"/>
      <c r="Z1379" s="205"/>
      <c r="AA1379" s="205"/>
      <c r="AB1379" s="205"/>
      <c r="AC1379" s="205"/>
      <c r="AD1379" s="205"/>
      <c r="AE1379" s="205"/>
      <c r="AF1379" s="205"/>
      <c r="AG1379" s="221">
        <v>2025</v>
      </c>
      <c r="AH1379" s="158"/>
      <c r="AI1379" s="175"/>
      <c r="AJ1379" s="218"/>
      <c r="AK1379" s="15">
        <f t="shared" ca="1" si="337"/>
        <v>1310</v>
      </c>
      <c r="AL1379" s="15" t="s">
        <v>155</v>
      </c>
      <c r="AM1379" s="15" t="str">
        <f t="shared" ca="1" si="338"/>
        <v>1310.</v>
      </c>
      <c r="AN1379" s="222"/>
      <c r="AO1379" s="16"/>
      <c r="AP1379" s="16"/>
    </row>
    <row r="1380" spans="1:42" ht="22.5" hidden="1" customHeight="1" x14ac:dyDescent="0.25">
      <c r="A1380" s="83" t="str">
        <f t="shared" ca="1" si="334"/>
        <v>1311.</v>
      </c>
      <c r="B1380" s="26">
        <v>2368</v>
      </c>
      <c r="C1380" s="40" t="s">
        <v>1491</v>
      </c>
      <c r="D1380" s="26">
        <v>1962</v>
      </c>
      <c r="E1380" s="135" t="s">
        <v>2957</v>
      </c>
      <c r="F1380" s="83" t="s">
        <v>2959</v>
      </c>
      <c r="G1380" s="32">
        <v>2</v>
      </c>
      <c r="H1380" s="32">
        <v>2</v>
      </c>
      <c r="I1380" s="205">
        <v>695.3</v>
      </c>
      <c r="J1380" s="205">
        <v>299.60000000000002</v>
      </c>
      <c r="K1380" s="205">
        <v>463.7</v>
      </c>
      <c r="L1380" s="219">
        <v>18</v>
      </c>
      <c r="M1380" s="205">
        <f t="shared" si="335"/>
        <v>5230741.8999999994</v>
      </c>
      <c r="N1380" s="205"/>
      <c r="O1380" s="205"/>
      <c r="P1380" s="205"/>
      <c r="Q1380" s="205">
        <f t="shared" si="336"/>
        <v>5230741.8999999994</v>
      </c>
      <c r="R1380" s="205"/>
      <c r="S1380" s="219"/>
      <c r="T1380" s="205"/>
      <c r="U1380" s="205">
        <v>695.3</v>
      </c>
      <c r="V1380" s="205">
        <f t="shared" ref="V1380:V1383" si="339">U1380*7523</f>
        <v>5230741.8999999994</v>
      </c>
      <c r="W1380" s="205"/>
      <c r="X1380" s="205"/>
      <c r="Y1380" s="205"/>
      <c r="Z1380" s="205"/>
      <c r="AA1380" s="205"/>
      <c r="AB1380" s="205"/>
      <c r="AC1380" s="205"/>
      <c r="AD1380" s="205"/>
      <c r="AE1380" s="205"/>
      <c r="AF1380" s="205"/>
      <c r="AG1380" s="221">
        <v>2025</v>
      </c>
      <c r="AH1380" s="158"/>
      <c r="AI1380" s="175"/>
      <c r="AJ1380" s="218"/>
      <c r="AK1380" s="15">
        <f t="shared" ca="1" si="337"/>
        <v>1311</v>
      </c>
      <c r="AL1380" s="15" t="s">
        <v>155</v>
      </c>
      <c r="AM1380" s="15" t="str">
        <f t="shared" ca="1" si="338"/>
        <v>1311.</v>
      </c>
      <c r="AN1380" s="222"/>
      <c r="AO1380" s="16"/>
      <c r="AP1380" s="16"/>
    </row>
    <row r="1381" spans="1:42" ht="22.5" hidden="1" customHeight="1" x14ac:dyDescent="0.25">
      <c r="A1381" s="83" t="str">
        <f t="shared" ca="1" si="334"/>
        <v>1312.</v>
      </c>
      <c r="B1381" s="26">
        <v>2370</v>
      </c>
      <c r="C1381" s="40" t="s">
        <v>1493</v>
      </c>
      <c r="D1381" s="26">
        <v>1929</v>
      </c>
      <c r="E1381" s="135">
        <v>2016</v>
      </c>
      <c r="F1381" s="83" t="s">
        <v>2959</v>
      </c>
      <c r="G1381" s="32">
        <v>2</v>
      </c>
      <c r="H1381" s="32">
        <v>2</v>
      </c>
      <c r="I1381" s="205">
        <v>430.6</v>
      </c>
      <c r="J1381" s="205">
        <v>298.7</v>
      </c>
      <c r="K1381" s="205">
        <v>298.7</v>
      </c>
      <c r="L1381" s="219">
        <v>24</v>
      </c>
      <c r="M1381" s="205">
        <f t="shared" si="335"/>
        <v>3239403.8000000003</v>
      </c>
      <c r="N1381" s="205"/>
      <c r="O1381" s="205"/>
      <c r="P1381" s="205"/>
      <c r="Q1381" s="205">
        <f t="shared" si="336"/>
        <v>3239403.8000000003</v>
      </c>
      <c r="R1381" s="205"/>
      <c r="S1381" s="219"/>
      <c r="T1381" s="205"/>
      <c r="U1381" s="205">
        <v>430.6</v>
      </c>
      <c r="V1381" s="205">
        <f t="shared" si="339"/>
        <v>3239403.8000000003</v>
      </c>
      <c r="W1381" s="205"/>
      <c r="X1381" s="205"/>
      <c r="Y1381" s="205"/>
      <c r="Z1381" s="205"/>
      <c r="AA1381" s="205"/>
      <c r="AB1381" s="205"/>
      <c r="AC1381" s="205"/>
      <c r="AD1381" s="205"/>
      <c r="AE1381" s="205"/>
      <c r="AF1381" s="205"/>
      <c r="AG1381" s="221">
        <v>2025</v>
      </c>
      <c r="AH1381" s="158"/>
      <c r="AI1381" s="175"/>
      <c r="AJ1381" s="218"/>
      <c r="AK1381" s="15">
        <f t="shared" ca="1" si="337"/>
        <v>1312</v>
      </c>
      <c r="AL1381" s="15" t="s">
        <v>155</v>
      </c>
      <c r="AM1381" s="15" t="str">
        <f t="shared" ca="1" si="338"/>
        <v>1312.</v>
      </c>
      <c r="AN1381" s="222"/>
      <c r="AO1381" s="16"/>
      <c r="AP1381" s="16"/>
    </row>
    <row r="1382" spans="1:42" ht="22.5" hidden="1" customHeight="1" x14ac:dyDescent="0.25">
      <c r="A1382" s="83" t="str">
        <f t="shared" ca="1" si="334"/>
        <v>1313.</v>
      </c>
      <c r="B1382" s="26">
        <v>2371</v>
      </c>
      <c r="C1382" s="40" t="s">
        <v>1494</v>
      </c>
      <c r="D1382" s="26">
        <v>1929</v>
      </c>
      <c r="E1382" s="135">
        <v>2016</v>
      </c>
      <c r="F1382" s="83" t="s">
        <v>2959</v>
      </c>
      <c r="G1382" s="32">
        <v>2</v>
      </c>
      <c r="H1382" s="32">
        <v>2</v>
      </c>
      <c r="I1382" s="205">
        <v>219.6</v>
      </c>
      <c r="J1382" s="205">
        <v>139.5</v>
      </c>
      <c r="K1382" s="205">
        <v>139.5</v>
      </c>
      <c r="L1382" s="219">
        <v>18</v>
      </c>
      <c r="M1382" s="205">
        <f t="shared" si="335"/>
        <v>2701509.3000000003</v>
      </c>
      <c r="N1382" s="205"/>
      <c r="O1382" s="205"/>
      <c r="P1382" s="205"/>
      <c r="Q1382" s="205">
        <f t="shared" si="336"/>
        <v>2701509.3000000003</v>
      </c>
      <c r="R1382" s="205"/>
      <c r="S1382" s="219"/>
      <c r="T1382" s="205"/>
      <c r="U1382" s="205">
        <v>359.1</v>
      </c>
      <c r="V1382" s="205">
        <f t="shared" si="339"/>
        <v>2701509.3000000003</v>
      </c>
      <c r="W1382" s="205"/>
      <c r="X1382" s="205"/>
      <c r="Y1382" s="205"/>
      <c r="Z1382" s="205"/>
      <c r="AA1382" s="205"/>
      <c r="AB1382" s="205"/>
      <c r="AC1382" s="205"/>
      <c r="AD1382" s="205"/>
      <c r="AE1382" s="205"/>
      <c r="AF1382" s="205"/>
      <c r="AG1382" s="221">
        <v>2025</v>
      </c>
      <c r="AH1382" s="158"/>
      <c r="AI1382" s="175"/>
      <c r="AJ1382" s="218"/>
      <c r="AK1382" s="15">
        <f t="shared" ca="1" si="337"/>
        <v>1313</v>
      </c>
      <c r="AL1382" s="15" t="s">
        <v>155</v>
      </c>
      <c r="AM1382" s="15" t="str">
        <f t="shared" ca="1" si="338"/>
        <v>1313.</v>
      </c>
      <c r="AN1382" s="222"/>
      <c r="AO1382" s="16"/>
      <c r="AP1382" s="16"/>
    </row>
    <row r="1383" spans="1:42" ht="22.5" hidden="1" customHeight="1" x14ac:dyDescent="0.25">
      <c r="A1383" s="83" t="str">
        <f t="shared" ca="1" si="334"/>
        <v>1314.</v>
      </c>
      <c r="B1383" s="26">
        <v>2373</v>
      </c>
      <c r="C1383" s="40" t="s">
        <v>1841</v>
      </c>
      <c r="D1383" s="26">
        <v>1946</v>
      </c>
      <c r="E1383" s="135">
        <v>2016</v>
      </c>
      <c r="F1383" s="83" t="s">
        <v>2959</v>
      </c>
      <c r="G1383" s="32">
        <v>2</v>
      </c>
      <c r="H1383" s="32">
        <v>2</v>
      </c>
      <c r="I1383" s="205">
        <v>491.2</v>
      </c>
      <c r="J1383" s="205">
        <v>319.39999999999998</v>
      </c>
      <c r="K1383" s="205">
        <v>319.39999999999998</v>
      </c>
      <c r="L1383" s="219">
        <v>24</v>
      </c>
      <c r="M1383" s="205">
        <f t="shared" si="335"/>
        <v>3695297.6</v>
      </c>
      <c r="N1383" s="205"/>
      <c r="O1383" s="205"/>
      <c r="P1383" s="205"/>
      <c r="Q1383" s="205">
        <f t="shared" si="336"/>
        <v>3695297.6</v>
      </c>
      <c r="R1383" s="205"/>
      <c r="S1383" s="219"/>
      <c r="T1383" s="205"/>
      <c r="U1383" s="205">
        <v>491.2</v>
      </c>
      <c r="V1383" s="205">
        <f t="shared" si="339"/>
        <v>3695297.6</v>
      </c>
      <c r="W1383" s="205"/>
      <c r="X1383" s="205"/>
      <c r="Y1383" s="205"/>
      <c r="Z1383" s="205"/>
      <c r="AA1383" s="205"/>
      <c r="AB1383" s="205"/>
      <c r="AC1383" s="205"/>
      <c r="AD1383" s="205"/>
      <c r="AE1383" s="205"/>
      <c r="AF1383" s="205"/>
      <c r="AG1383" s="221">
        <v>2025</v>
      </c>
      <c r="AH1383" s="158"/>
      <c r="AI1383" s="175"/>
      <c r="AJ1383" s="218"/>
      <c r="AK1383" s="15">
        <f t="shared" ca="1" si="337"/>
        <v>1314</v>
      </c>
      <c r="AL1383" s="15" t="s">
        <v>155</v>
      </c>
      <c r="AM1383" s="15" t="str">
        <f t="shared" ca="1" si="338"/>
        <v>1314.</v>
      </c>
      <c r="AN1383" s="222"/>
      <c r="AO1383" s="16"/>
      <c r="AP1383" s="16"/>
    </row>
    <row r="1384" spans="1:42" ht="22.5" hidden="1" customHeight="1" x14ac:dyDescent="0.25">
      <c r="A1384" s="83" t="str">
        <f t="shared" ca="1" si="334"/>
        <v>1315.</v>
      </c>
      <c r="B1384" s="26">
        <v>2374</v>
      </c>
      <c r="C1384" s="40" t="s">
        <v>87</v>
      </c>
      <c r="D1384" s="26">
        <v>1936</v>
      </c>
      <c r="E1384" s="135" t="s">
        <v>2957</v>
      </c>
      <c r="F1384" s="135" t="s">
        <v>2960</v>
      </c>
      <c r="G1384" s="26">
        <v>2</v>
      </c>
      <c r="H1384" s="26">
        <v>1</v>
      </c>
      <c r="I1384" s="205">
        <v>475.8</v>
      </c>
      <c r="J1384" s="205">
        <v>274.2</v>
      </c>
      <c r="K1384" s="205">
        <v>274.2</v>
      </c>
      <c r="L1384" s="219">
        <v>18</v>
      </c>
      <c r="M1384" s="205">
        <f t="shared" si="335"/>
        <v>28580</v>
      </c>
      <c r="N1384" s="205"/>
      <c r="O1384" s="205"/>
      <c r="P1384" s="205"/>
      <c r="Q1384" s="205">
        <f t="shared" si="336"/>
        <v>28580</v>
      </c>
      <c r="R1384" s="205">
        <v>28580</v>
      </c>
      <c r="S1384" s="219"/>
      <c r="T1384" s="205"/>
      <c r="U1384" s="205"/>
      <c r="V1384" s="205"/>
      <c r="W1384" s="205"/>
      <c r="X1384" s="205"/>
      <c r="Y1384" s="205"/>
      <c r="Z1384" s="205"/>
      <c r="AA1384" s="205"/>
      <c r="AB1384" s="205"/>
      <c r="AC1384" s="205"/>
      <c r="AD1384" s="205"/>
      <c r="AE1384" s="205"/>
      <c r="AF1384" s="205"/>
      <c r="AG1384" s="221">
        <v>2025</v>
      </c>
      <c r="AH1384" s="158"/>
      <c r="AI1384" s="175"/>
      <c r="AJ1384" s="218"/>
      <c r="AK1384" s="15">
        <f t="shared" ca="1" si="337"/>
        <v>1315</v>
      </c>
      <c r="AL1384" s="15" t="s">
        <v>155</v>
      </c>
      <c r="AM1384" s="15" t="str">
        <f t="shared" ca="1" si="338"/>
        <v>1315.</v>
      </c>
      <c r="AN1384" s="222"/>
      <c r="AO1384" s="16"/>
      <c r="AP1384" s="16"/>
    </row>
    <row r="1385" spans="1:42" ht="22.5" hidden="1" customHeight="1" x14ac:dyDescent="0.25">
      <c r="A1385" s="83" t="str">
        <f t="shared" ca="1" si="334"/>
        <v>1316.</v>
      </c>
      <c r="B1385" s="26">
        <v>2382</v>
      </c>
      <c r="C1385" s="40" t="s">
        <v>3073</v>
      </c>
      <c r="D1385" s="26">
        <v>1994</v>
      </c>
      <c r="E1385" s="135" t="s">
        <v>2957</v>
      </c>
      <c r="F1385" s="83" t="s">
        <v>2959</v>
      </c>
      <c r="G1385" s="32">
        <v>3</v>
      </c>
      <c r="H1385" s="32">
        <v>2</v>
      </c>
      <c r="I1385" s="205">
        <v>1445.9</v>
      </c>
      <c r="J1385" s="205">
        <v>729.8</v>
      </c>
      <c r="K1385" s="205">
        <v>729.8</v>
      </c>
      <c r="L1385" s="219">
        <v>51</v>
      </c>
      <c r="M1385" s="205">
        <f t="shared" si="335"/>
        <v>943670</v>
      </c>
      <c r="N1385" s="205"/>
      <c r="O1385" s="205"/>
      <c r="P1385" s="205"/>
      <c r="Q1385" s="205">
        <f t="shared" si="336"/>
        <v>943670</v>
      </c>
      <c r="R1385" s="205">
        <v>943670</v>
      </c>
      <c r="S1385" s="219"/>
      <c r="T1385" s="205"/>
      <c r="U1385" s="205"/>
      <c r="V1385" s="205"/>
      <c r="W1385" s="205"/>
      <c r="X1385" s="205"/>
      <c r="Y1385" s="205"/>
      <c r="Z1385" s="205"/>
      <c r="AA1385" s="205"/>
      <c r="AB1385" s="205"/>
      <c r="AC1385" s="205"/>
      <c r="AD1385" s="205"/>
      <c r="AE1385" s="205"/>
      <c r="AF1385" s="205"/>
      <c r="AG1385" s="221">
        <v>2025</v>
      </c>
      <c r="AH1385" s="158"/>
      <c r="AI1385" s="175"/>
      <c r="AJ1385" s="218"/>
      <c r="AK1385" s="15">
        <f t="shared" ca="1" si="337"/>
        <v>1316</v>
      </c>
      <c r="AL1385" s="15" t="s">
        <v>155</v>
      </c>
      <c r="AM1385" s="15" t="str">
        <f t="shared" ca="1" si="338"/>
        <v>1316.</v>
      </c>
      <c r="AN1385" s="222"/>
      <c r="AO1385" s="16"/>
      <c r="AP1385" s="16"/>
    </row>
    <row r="1386" spans="1:42" ht="22.5" hidden="1" customHeight="1" x14ac:dyDescent="0.25">
      <c r="A1386" s="83" t="str">
        <f t="shared" ca="1" si="334"/>
        <v>1317.</v>
      </c>
      <c r="B1386" s="26">
        <v>2383</v>
      </c>
      <c r="C1386" s="28" t="s">
        <v>573</v>
      </c>
      <c r="D1386" s="26">
        <v>1988</v>
      </c>
      <c r="E1386" s="135" t="s">
        <v>2957</v>
      </c>
      <c r="F1386" s="135" t="s">
        <v>2958</v>
      </c>
      <c r="G1386" s="32">
        <v>5</v>
      </c>
      <c r="H1386" s="32">
        <v>4</v>
      </c>
      <c r="I1386" s="205">
        <v>4407.5</v>
      </c>
      <c r="J1386" s="205">
        <v>2653</v>
      </c>
      <c r="K1386" s="205">
        <v>2653</v>
      </c>
      <c r="L1386" s="219">
        <v>139</v>
      </c>
      <c r="M1386" s="205">
        <f t="shared" si="335"/>
        <v>491576</v>
      </c>
      <c r="N1386" s="205"/>
      <c r="O1386" s="205"/>
      <c r="P1386" s="205"/>
      <c r="Q1386" s="205">
        <f t="shared" si="336"/>
        <v>491576</v>
      </c>
      <c r="R1386" s="205">
        <v>491576</v>
      </c>
      <c r="S1386" s="219"/>
      <c r="T1386" s="205"/>
      <c r="U1386" s="205"/>
      <c r="V1386" s="205"/>
      <c r="W1386" s="205"/>
      <c r="X1386" s="205"/>
      <c r="Y1386" s="205"/>
      <c r="Z1386" s="205"/>
      <c r="AA1386" s="205"/>
      <c r="AB1386" s="205"/>
      <c r="AC1386" s="205"/>
      <c r="AD1386" s="205"/>
      <c r="AE1386" s="205"/>
      <c r="AF1386" s="205"/>
      <c r="AG1386" s="221">
        <v>2025</v>
      </c>
      <c r="AH1386" s="158"/>
      <c r="AI1386" s="175"/>
      <c r="AJ1386" s="218"/>
      <c r="AK1386" s="15">
        <f t="shared" ca="1" si="337"/>
        <v>1317</v>
      </c>
      <c r="AL1386" s="15" t="s">
        <v>155</v>
      </c>
      <c r="AM1386" s="15" t="str">
        <f t="shared" ca="1" si="338"/>
        <v>1317.</v>
      </c>
      <c r="AN1386" s="222"/>
      <c r="AP1386" s="16"/>
    </row>
    <row r="1387" spans="1:42" ht="22.5" hidden="1" customHeight="1" x14ac:dyDescent="0.25">
      <c r="A1387" s="83" t="str">
        <f t="shared" ca="1" si="334"/>
        <v>1318.</v>
      </c>
      <c r="B1387" s="26">
        <v>2386</v>
      </c>
      <c r="C1387" s="28" t="s">
        <v>84</v>
      </c>
      <c r="D1387" s="26">
        <v>1961</v>
      </c>
      <c r="E1387" s="135" t="s">
        <v>2957</v>
      </c>
      <c r="F1387" s="83" t="s">
        <v>2959</v>
      </c>
      <c r="G1387" s="32">
        <v>2</v>
      </c>
      <c r="H1387" s="32">
        <v>2</v>
      </c>
      <c r="I1387" s="205">
        <v>698.21</v>
      </c>
      <c r="J1387" s="205">
        <v>353</v>
      </c>
      <c r="K1387" s="205">
        <v>328.2</v>
      </c>
      <c r="L1387" s="219">
        <v>22</v>
      </c>
      <c r="M1387" s="205">
        <f t="shared" si="335"/>
        <v>384744</v>
      </c>
      <c r="N1387" s="205"/>
      <c r="O1387" s="205"/>
      <c r="P1387" s="205"/>
      <c r="Q1387" s="205">
        <f t="shared" si="336"/>
        <v>384744</v>
      </c>
      <c r="R1387" s="205">
        <v>384744</v>
      </c>
      <c r="S1387" s="219"/>
      <c r="T1387" s="205"/>
      <c r="U1387" s="205"/>
      <c r="V1387" s="205"/>
      <c r="W1387" s="205"/>
      <c r="X1387" s="205"/>
      <c r="Y1387" s="205"/>
      <c r="Z1387" s="205"/>
      <c r="AA1387" s="205"/>
      <c r="AB1387" s="205"/>
      <c r="AC1387" s="205"/>
      <c r="AD1387" s="205"/>
      <c r="AE1387" s="205"/>
      <c r="AF1387" s="205"/>
      <c r="AG1387" s="221">
        <v>2025</v>
      </c>
      <c r="AH1387" s="158"/>
      <c r="AI1387" s="175"/>
      <c r="AJ1387" s="218"/>
      <c r="AK1387" s="15">
        <f t="shared" ca="1" si="337"/>
        <v>1318</v>
      </c>
      <c r="AL1387" s="15" t="s">
        <v>155</v>
      </c>
      <c r="AM1387" s="15" t="str">
        <f t="shared" ca="1" si="338"/>
        <v>1318.</v>
      </c>
      <c r="AN1387" s="222"/>
      <c r="AO1387" s="15"/>
      <c r="AP1387" s="16"/>
    </row>
    <row r="1388" spans="1:42" ht="22.5" hidden="1" customHeight="1" x14ac:dyDescent="0.25">
      <c r="A1388" s="83" t="str">
        <f t="shared" ca="1" si="334"/>
        <v>1319.</v>
      </c>
      <c r="B1388" s="26">
        <v>2387</v>
      </c>
      <c r="C1388" s="40" t="s">
        <v>543</v>
      </c>
      <c r="D1388" s="26">
        <v>1912</v>
      </c>
      <c r="E1388" s="135" t="s">
        <v>2957</v>
      </c>
      <c r="F1388" s="83" t="s">
        <v>2959</v>
      </c>
      <c r="G1388" s="26">
        <v>2</v>
      </c>
      <c r="H1388" s="26">
        <v>2</v>
      </c>
      <c r="I1388" s="205">
        <v>640.35</v>
      </c>
      <c r="J1388" s="205">
        <v>390.2</v>
      </c>
      <c r="K1388" s="205">
        <v>390.2</v>
      </c>
      <c r="L1388" s="219">
        <v>21</v>
      </c>
      <c r="M1388" s="205">
        <f t="shared" si="335"/>
        <v>215670</v>
      </c>
      <c r="N1388" s="205"/>
      <c r="O1388" s="205"/>
      <c r="P1388" s="205"/>
      <c r="Q1388" s="205">
        <f t="shared" si="336"/>
        <v>215670</v>
      </c>
      <c r="R1388" s="205">
        <v>215670</v>
      </c>
      <c r="S1388" s="219"/>
      <c r="T1388" s="205"/>
      <c r="U1388" s="205"/>
      <c r="V1388" s="205"/>
      <c r="W1388" s="205"/>
      <c r="X1388" s="205"/>
      <c r="Y1388" s="205"/>
      <c r="Z1388" s="205"/>
      <c r="AA1388" s="205"/>
      <c r="AB1388" s="205"/>
      <c r="AC1388" s="205"/>
      <c r="AD1388" s="205"/>
      <c r="AE1388" s="205"/>
      <c r="AF1388" s="205"/>
      <c r="AG1388" s="221">
        <v>2025</v>
      </c>
      <c r="AH1388" s="158"/>
      <c r="AI1388" s="175"/>
      <c r="AJ1388" s="218"/>
      <c r="AK1388" s="15">
        <f t="shared" ca="1" si="337"/>
        <v>1319</v>
      </c>
      <c r="AL1388" s="15" t="s">
        <v>155</v>
      </c>
      <c r="AM1388" s="15" t="str">
        <f t="shared" ca="1" si="338"/>
        <v>1319.</v>
      </c>
      <c r="AN1388" s="222"/>
      <c r="AO1388" s="16"/>
      <c r="AP1388" s="16"/>
    </row>
    <row r="1389" spans="1:42" ht="22.5" hidden="1" customHeight="1" x14ac:dyDescent="0.25">
      <c r="A1389" s="83" t="str">
        <f t="shared" ca="1" si="334"/>
        <v>1320.</v>
      </c>
      <c r="B1389" s="26">
        <v>2388</v>
      </c>
      <c r="C1389" s="40" t="s">
        <v>85</v>
      </c>
      <c r="D1389" s="26">
        <v>1958</v>
      </c>
      <c r="E1389" s="135" t="s">
        <v>2957</v>
      </c>
      <c r="F1389" s="83" t="s">
        <v>2959</v>
      </c>
      <c r="G1389" s="26">
        <v>2</v>
      </c>
      <c r="H1389" s="26">
        <v>2</v>
      </c>
      <c r="I1389" s="205">
        <v>565.9</v>
      </c>
      <c r="J1389" s="205">
        <v>353</v>
      </c>
      <c r="K1389" s="205">
        <v>328.2</v>
      </c>
      <c r="L1389" s="219">
        <v>34</v>
      </c>
      <c r="M1389" s="205">
        <f t="shared" si="335"/>
        <v>200060</v>
      </c>
      <c r="N1389" s="205"/>
      <c r="O1389" s="205"/>
      <c r="P1389" s="205"/>
      <c r="Q1389" s="205">
        <f t="shared" si="336"/>
        <v>200060</v>
      </c>
      <c r="R1389" s="205">
        <v>200060</v>
      </c>
      <c r="S1389" s="219"/>
      <c r="T1389" s="205"/>
      <c r="U1389" s="205"/>
      <c r="V1389" s="205"/>
      <c r="W1389" s="205"/>
      <c r="X1389" s="205"/>
      <c r="Y1389" s="205"/>
      <c r="Z1389" s="205"/>
      <c r="AA1389" s="205"/>
      <c r="AB1389" s="205"/>
      <c r="AC1389" s="205"/>
      <c r="AD1389" s="205"/>
      <c r="AE1389" s="205"/>
      <c r="AF1389" s="205"/>
      <c r="AG1389" s="221">
        <v>2025</v>
      </c>
      <c r="AH1389" s="158"/>
      <c r="AI1389" s="175"/>
      <c r="AJ1389" s="218"/>
      <c r="AK1389" s="15">
        <f t="shared" ca="1" si="337"/>
        <v>1320</v>
      </c>
      <c r="AL1389" s="15" t="s">
        <v>155</v>
      </c>
      <c r="AM1389" s="15" t="str">
        <f t="shared" ca="1" si="338"/>
        <v>1320.</v>
      </c>
      <c r="AN1389" s="222"/>
      <c r="AO1389" s="16"/>
      <c r="AP1389" s="16"/>
    </row>
    <row r="1390" spans="1:42" ht="22.5" hidden="1" customHeight="1" x14ac:dyDescent="0.25">
      <c r="A1390" s="83" t="str">
        <f t="shared" ca="1" si="334"/>
        <v>1321.</v>
      </c>
      <c r="B1390" s="26">
        <v>2393</v>
      </c>
      <c r="C1390" s="40" t="s">
        <v>544</v>
      </c>
      <c r="D1390" s="26">
        <v>1986</v>
      </c>
      <c r="E1390" s="135" t="s">
        <v>2957</v>
      </c>
      <c r="F1390" s="83" t="s">
        <v>2959</v>
      </c>
      <c r="G1390" s="26">
        <v>2</v>
      </c>
      <c r="H1390" s="26">
        <v>3</v>
      </c>
      <c r="I1390" s="205">
        <v>288.2</v>
      </c>
      <c r="J1390" s="205">
        <v>179.2</v>
      </c>
      <c r="K1390" s="205">
        <v>179.2</v>
      </c>
      <c r="L1390" s="219">
        <v>14</v>
      </c>
      <c r="M1390" s="205">
        <f t="shared" si="335"/>
        <v>338910</v>
      </c>
      <c r="N1390" s="205"/>
      <c r="O1390" s="205"/>
      <c r="P1390" s="205"/>
      <c r="Q1390" s="205">
        <f t="shared" si="336"/>
        <v>338910</v>
      </c>
      <c r="R1390" s="205">
        <v>338910</v>
      </c>
      <c r="S1390" s="219"/>
      <c r="T1390" s="205"/>
      <c r="U1390" s="205"/>
      <c r="V1390" s="205"/>
      <c r="W1390" s="205"/>
      <c r="X1390" s="205"/>
      <c r="Y1390" s="205"/>
      <c r="Z1390" s="205"/>
      <c r="AA1390" s="205"/>
      <c r="AB1390" s="205"/>
      <c r="AC1390" s="205"/>
      <c r="AD1390" s="205"/>
      <c r="AE1390" s="205"/>
      <c r="AF1390" s="205"/>
      <c r="AG1390" s="221">
        <v>2025</v>
      </c>
      <c r="AH1390" s="158"/>
      <c r="AI1390" s="175"/>
      <c r="AJ1390" s="218"/>
      <c r="AK1390" s="15">
        <f t="shared" ca="1" si="337"/>
        <v>1321</v>
      </c>
      <c r="AL1390" s="15" t="s">
        <v>155</v>
      </c>
      <c r="AM1390" s="15" t="str">
        <f t="shared" ca="1" si="338"/>
        <v>1321.</v>
      </c>
      <c r="AN1390" s="222"/>
      <c r="AO1390" s="16"/>
      <c r="AP1390" s="16"/>
    </row>
    <row r="1391" spans="1:42" ht="22.5" hidden="1" customHeight="1" x14ac:dyDescent="0.25">
      <c r="A1391" s="83" t="str">
        <f t="shared" ca="1" si="334"/>
        <v>1322.</v>
      </c>
      <c r="B1391" s="26">
        <v>2395</v>
      </c>
      <c r="C1391" s="40" t="s">
        <v>545</v>
      </c>
      <c r="D1391" s="26">
        <v>1950</v>
      </c>
      <c r="E1391" s="135" t="s">
        <v>2957</v>
      </c>
      <c r="F1391" s="83" t="s">
        <v>2959</v>
      </c>
      <c r="G1391" s="26">
        <v>2</v>
      </c>
      <c r="H1391" s="26">
        <v>1</v>
      </c>
      <c r="I1391" s="205">
        <v>182.07</v>
      </c>
      <c r="J1391" s="205">
        <v>129</v>
      </c>
      <c r="K1391" s="205">
        <v>101.2</v>
      </c>
      <c r="L1391" s="219">
        <v>10</v>
      </c>
      <c r="M1391" s="205">
        <f t="shared" si="335"/>
        <v>138074</v>
      </c>
      <c r="N1391" s="205"/>
      <c r="O1391" s="205"/>
      <c r="P1391" s="205"/>
      <c r="Q1391" s="205">
        <f t="shared" si="336"/>
        <v>138074</v>
      </c>
      <c r="R1391" s="205">
        <v>138074</v>
      </c>
      <c r="S1391" s="219"/>
      <c r="T1391" s="205"/>
      <c r="U1391" s="205"/>
      <c r="V1391" s="205"/>
      <c r="W1391" s="205"/>
      <c r="X1391" s="205"/>
      <c r="Y1391" s="205"/>
      <c r="Z1391" s="205"/>
      <c r="AA1391" s="205"/>
      <c r="AB1391" s="205"/>
      <c r="AC1391" s="205"/>
      <c r="AD1391" s="205"/>
      <c r="AE1391" s="205"/>
      <c r="AF1391" s="205"/>
      <c r="AG1391" s="221">
        <v>2025</v>
      </c>
      <c r="AH1391" s="158"/>
      <c r="AI1391" s="175"/>
      <c r="AJ1391" s="218"/>
      <c r="AK1391" s="15">
        <f t="shared" ca="1" si="337"/>
        <v>1322</v>
      </c>
      <c r="AL1391" s="15" t="s">
        <v>155</v>
      </c>
      <c r="AM1391" s="15" t="str">
        <f t="shared" ca="1" si="338"/>
        <v>1322.</v>
      </c>
      <c r="AN1391" s="222"/>
      <c r="AO1391" s="16"/>
      <c r="AP1391" s="16"/>
    </row>
    <row r="1392" spans="1:42" ht="22.5" hidden="1" customHeight="1" x14ac:dyDescent="0.25">
      <c r="A1392" s="83" t="str">
        <f t="shared" ca="1" si="334"/>
        <v>1323.</v>
      </c>
      <c r="B1392" s="26">
        <v>2401</v>
      </c>
      <c r="C1392" s="28" t="s">
        <v>72</v>
      </c>
      <c r="D1392" s="26">
        <v>1969</v>
      </c>
      <c r="E1392" s="135" t="s">
        <v>2957</v>
      </c>
      <c r="F1392" s="83" t="s">
        <v>2959</v>
      </c>
      <c r="G1392" s="32">
        <v>2</v>
      </c>
      <c r="H1392" s="32">
        <v>1</v>
      </c>
      <c r="I1392" s="205">
        <v>325.5</v>
      </c>
      <c r="J1392" s="205">
        <v>319.5</v>
      </c>
      <c r="K1392" s="205">
        <v>211.4</v>
      </c>
      <c r="L1392" s="219">
        <v>14</v>
      </c>
      <c r="M1392" s="205">
        <f t="shared" si="335"/>
        <v>123240</v>
      </c>
      <c r="N1392" s="205"/>
      <c r="O1392" s="205"/>
      <c r="P1392" s="205"/>
      <c r="Q1392" s="205">
        <f t="shared" si="336"/>
        <v>123240</v>
      </c>
      <c r="R1392" s="205">
        <v>123240</v>
      </c>
      <c r="S1392" s="219"/>
      <c r="T1392" s="205"/>
      <c r="U1392" s="205"/>
      <c r="V1392" s="205"/>
      <c r="W1392" s="205"/>
      <c r="X1392" s="205"/>
      <c r="Y1392" s="205"/>
      <c r="Z1392" s="205"/>
      <c r="AA1392" s="205"/>
      <c r="AB1392" s="205"/>
      <c r="AC1392" s="205"/>
      <c r="AD1392" s="205"/>
      <c r="AE1392" s="205"/>
      <c r="AF1392" s="205"/>
      <c r="AG1392" s="221">
        <v>2025</v>
      </c>
      <c r="AH1392" s="158"/>
      <c r="AI1392" s="175"/>
      <c r="AJ1392" s="218"/>
      <c r="AK1392" s="15">
        <f t="shared" ca="1" si="337"/>
        <v>1323</v>
      </c>
      <c r="AL1392" s="15" t="s">
        <v>155</v>
      </c>
      <c r="AM1392" s="15" t="str">
        <f t="shared" ca="1" si="338"/>
        <v>1323.</v>
      </c>
      <c r="AN1392" s="222"/>
      <c r="AO1392" s="15"/>
      <c r="AP1392" s="16"/>
    </row>
    <row r="1393" spans="1:42" ht="22.5" hidden="1" customHeight="1" x14ac:dyDescent="0.25">
      <c r="A1393" s="83" t="str">
        <f t="shared" ca="1" si="334"/>
        <v>1324.</v>
      </c>
      <c r="B1393" s="26">
        <v>2405</v>
      </c>
      <c r="C1393" s="40" t="s">
        <v>556</v>
      </c>
      <c r="D1393" s="26">
        <v>1965</v>
      </c>
      <c r="E1393" s="135" t="s">
        <v>2957</v>
      </c>
      <c r="F1393" s="135" t="s">
        <v>2960</v>
      </c>
      <c r="G1393" s="26">
        <v>2</v>
      </c>
      <c r="H1393" s="26">
        <v>1</v>
      </c>
      <c r="I1393" s="205">
        <v>462.7</v>
      </c>
      <c r="J1393" s="205">
        <v>257.7</v>
      </c>
      <c r="K1393" s="205">
        <v>257.7</v>
      </c>
      <c r="L1393" s="219">
        <v>26</v>
      </c>
      <c r="M1393" s="205">
        <f t="shared" si="335"/>
        <v>114320</v>
      </c>
      <c r="N1393" s="205"/>
      <c r="O1393" s="205"/>
      <c r="P1393" s="205"/>
      <c r="Q1393" s="205">
        <f t="shared" si="336"/>
        <v>114320</v>
      </c>
      <c r="R1393" s="205">
        <v>114320</v>
      </c>
      <c r="S1393" s="219"/>
      <c r="T1393" s="205"/>
      <c r="U1393" s="205"/>
      <c r="V1393" s="205"/>
      <c r="W1393" s="205"/>
      <c r="X1393" s="205"/>
      <c r="Y1393" s="205"/>
      <c r="Z1393" s="205"/>
      <c r="AA1393" s="205"/>
      <c r="AB1393" s="205"/>
      <c r="AC1393" s="205"/>
      <c r="AD1393" s="205"/>
      <c r="AE1393" s="205"/>
      <c r="AF1393" s="205"/>
      <c r="AG1393" s="221">
        <v>2025</v>
      </c>
      <c r="AH1393" s="158"/>
      <c r="AI1393" s="175"/>
      <c r="AJ1393" s="218"/>
      <c r="AK1393" s="15">
        <f t="shared" ca="1" si="337"/>
        <v>1324</v>
      </c>
      <c r="AL1393" s="15" t="s">
        <v>155</v>
      </c>
      <c r="AM1393" s="15" t="str">
        <f t="shared" ca="1" si="338"/>
        <v>1324.</v>
      </c>
      <c r="AN1393" s="222"/>
      <c r="AO1393" s="16"/>
      <c r="AP1393" s="16"/>
    </row>
    <row r="1394" spans="1:42" ht="22.5" hidden="1" customHeight="1" x14ac:dyDescent="0.25">
      <c r="A1394" s="83" t="str">
        <f t="shared" ca="1" si="334"/>
        <v>1325.</v>
      </c>
      <c r="B1394" s="26">
        <v>2426</v>
      </c>
      <c r="C1394" s="242" t="s">
        <v>538</v>
      </c>
      <c r="D1394" s="26">
        <v>1980</v>
      </c>
      <c r="E1394" s="135" t="s">
        <v>2957</v>
      </c>
      <c r="F1394" s="83" t="s">
        <v>2959</v>
      </c>
      <c r="G1394" s="32">
        <v>3</v>
      </c>
      <c r="H1394" s="32">
        <v>2</v>
      </c>
      <c r="I1394" s="205">
        <v>855.7</v>
      </c>
      <c r="J1394" s="205">
        <v>501.2</v>
      </c>
      <c r="K1394" s="205">
        <v>501.2</v>
      </c>
      <c r="L1394" s="219">
        <v>45</v>
      </c>
      <c r="M1394" s="205">
        <f t="shared" si="335"/>
        <v>502203</v>
      </c>
      <c r="N1394" s="205"/>
      <c r="O1394" s="205"/>
      <c r="P1394" s="205"/>
      <c r="Q1394" s="205">
        <f t="shared" si="336"/>
        <v>502203</v>
      </c>
      <c r="R1394" s="205">
        <v>502203</v>
      </c>
      <c r="S1394" s="219"/>
      <c r="T1394" s="205"/>
      <c r="U1394" s="205"/>
      <c r="V1394" s="205"/>
      <c r="W1394" s="205"/>
      <c r="X1394" s="205"/>
      <c r="Y1394" s="205"/>
      <c r="Z1394" s="205"/>
      <c r="AA1394" s="205"/>
      <c r="AB1394" s="205"/>
      <c r="AC1394" s="205"/>
      <c r="AD1394" s="205"/>
      <c r="AE1394" s="205"/>
      <c r="AF1394" s="205"/>
      <c r="AG1394" s="221">
        <v>2025</v>
      </c>
      <c r="AH1394" s="158"/>
      <c r="AI1394" s="175"/>
      <c r="AJ1394" s="218"/>
      <c r="AK1394" s="15">
        <f t="shared" ca="1" si="337"/>
        <v>1325</v>
      </c>
      <c r="AL1394" s="15" t="s">
        <v>155</v>
      </c>
      <c r="AM1394" s="15" t="str">
        <f t="shared" ca="1" si="338"/>
        <v>1325.</v>
      </c>
      <c r="AN1394" s="222"/>
      <c r="AO1394" s="16"/>
      <c r="AP1394" s="16"/>
    </row>
    <row r="1395" spans="1:42" ht="22.5" hidden="1" customHeight="1" x14ac:dyDescent="0.25">
      <c r="A1395" s="83" t="str">
        <f t="shared" ca="1" si="334"/>
        <v>1326.</v>
      </c>
      <c r="B1395" s="26">
        <v>2428</v>
      </c>
      <c r="C1395" s="242" t="s">
        <v>539</v>
      </c>
      <c r="D1395" s="26">
        <v>1980</v>
      </c>
      <c r="E1395" s="135" t="s">
        <v>2957</v>
      </c>
      <c r="F1395" s="83" t="s">
        <v>2959</v>
      </c>
      <c r="G1395" s="32">
        <v>3</v>
      </c>
      <c r="H1395" s="32">
        <v>2</v>
      </c>
      <c r="I1395" s="205">
        <v>855.7</v>
      </c>
      <c r="J1395" s="205">
        <v>501.2</v>
      </c>
      <c r="K1395" s="205">
        <v>501.2</v>
      </c>
      <c r="L1395" s="219">
        <v>37</v>
      </c>
      <c r="M1395" s="205">
        <f t="shared" si="335"/>
        <v>502203</v>
      </c>
      <c r="N1395" s="205"/>
      <c r="O1395" s="205"/>
      <c r="P1395" s="205"/>
      <c r="Q1395" s="205">
        <f t="shared" si="336"/>
        <v>502203</v>
      </c>
      <c r="R1395" s="205">
        <v>502203</v>
      </c>
      <c r="S1395" s="219"/>
      <c r="T1395" s="205"/>
      <c r="U1395" s="205"/>
      <c r="V1395" s="205"/>
      <c r="W1395" s="205"/>
      <c r="X1395" s="205"/>
      <c r="Y1395" s="205"/>
      <c r="Z1395" s="205"/>
      <c r="AA1395" s="205"/>
      <c r="AB1395" s="205"/>
      <c r="AC1395" s="205"/>
      <c r="AD1395" s="205"/>
      <c r="AE1395" s="205"/>
      <c r="AF1395" s="205"/>
      <c r="AG1395" s="221">
        <v>2025</v>
      </c>
      <c r="AH1395" s="158"/>
      <c r="AI1395" s="175"/>
      <c r="AJ1395" s="218"/>
      <c r="AK1395" s="15">
        <f t="shared" ca="1" si="337"/>
        <v>1326</v>
      </c>
      <c r="AL1395" s="15" t="s">
        <v>155</v>
      </c>
      <c r="AM1395" s="15" t="str">
        <f t="shared" ca="1" si="338"/>
        <v>1326.</v>
      </c>
      <c r="AN1395" s="222"/>
      <c r="AO1395" s="16"/>
      <c r="AP1395" s="16"/>
    </row>
    <row r="1396" spans="1:42" ht="22.5" hidden="1" customHeight="1" x14ac:dyDescent="0.25">
      <c r="A1396" s="83" t="str">
        <f t="shared" ref="A1396:A1397" ca="1" si="340">AM1396</f>
        <v>1327.</v>
      </c>
      <c r="B1396" s="26">
        <v>2441</v>
      </c>
      <c r="C1396" s="40" t="s">
        <v>557</v>
      </c>
      <c r="D1396" s="26">
        <v>1966</v>
      </c>
      <c r="E1396" s="135" t="s">
        <v>2957</v>
      </c>
      <c r="F1396" s="135" t="s">
        <v>2960</v>
      </c>
      <c r="G1396" s="26">
        <v>2</v>
      </c>
      <c r="H1396" s="26">
        <v>2</v>
      </c>
      <c r="I1396" s="205">
        <v>459.7</v>
      </c>
      <c r="J1396" s="205">
        <v>293.5</v>
      </c>
      <c r="K1396" s="205">
        <v>293.5</v>
      </c>
      <c r="L1396" s="219">
        <v>23</v>
      </c>
      <c r="M1396" s="205">
        <f t="shared" si="335"/>
        <v>171480</v>
      </c>
      <c r="N1396" s="205"/>
      <c r="O1396" s="205"/>
      <c r="P1396" s="205"/>
      <c r="Q1396" s="205">
        <f t="shared" si="336"/>
        <v>171480</v>
      </c>
      <c r="R1396" s="205">
        <v>171480</v>
      </c>
      <c r="S1396" s="219"/>
      <c r="T1396" s="205"/>
      <c r="U1396" s="205"/>
      <c r="V1396" s="205"/>
      <c r="W1396" s="205"/>
      <c r="X1396" s="205"/>
      <c r="Y1396" s="205"/>
      <c r="Z1396" s="205"/>
      <c r="AA1396" s="205"/>
      <c r="AB1396" s="205"/>
      <c r="AC1396" s="205"/>
      <c r="AD1396" s="205"/>
      <c r="AE1396" s="205"/>
      <c r="AF1396" s="205"/>
      <c r="AG1396" s="221">
        <v>2025</v>
      </c>
      <c r="AH1396" s="158"/>
      <c r="AI1396" s="175"/>
      <c r="AJ1396" s="218"/>
      <c r="AK1396" s="15">
        <f t="shared" ca="1" si="337"/>
        <v>1327</v>
      </c>
      <c r="AL1396" s="15" t="s">
        <v>155</v>
      </c>
      <c r="AM1396" s="15" t="str">
        <f t="shared" ca="1" si="338"/>
        <v>1327.</v>
      </c>
      <c r="AN1396" s="222"/>
      <c r="AO1396" s="16"/>
      <c r="AP1396" s="16"/>
    </row>
    <row r="1397" spans="1:42" ht="22.5" hidden="1" customHeight="1" x14ac:dyDescent="0.25">
      <c r="A1397" s="83" t="str">
        <f t="shared" ca="1" si="340"/>
        <v>1328.</v>
      </c>
      <c r="B1397" s="26">
        <v>2455</v>
      </c>
      <c r="C1397" s="28" t="s">
        <v>90</v>
      </c>
      <c r="D1397" s="26">
        <v>1980</v>
      </c>
      <c r="E1397" s="135" t="s">
        <v>2957</v>
      </c>
      <c r="F1397" s="83" t="s">
        <v>2959</v>
      </c>
      <c r="G1397" s="32">
        <v>2</v>
      </c>
      <c r="H1397" s="32">
        <v>2</v>
      </c>
      <c r="I1397" s="205">
        <v>497.4</v>
      </c>
      <c r="J1397" s="205">
        <v>497.4</v>
      </c>
      <c r="K1397" s="205">
        <v>363.5</v>
      </c>
      <c r="L1397" s="219">
        <v>32</v>
      </c>
      <c r="M1397" s="205">
        <f t="shared" si="335"/>
        <v>375360</v>
      </c>
      <c r="N1397" s="205"/>
      <c r="O1397" s="205"/>
      <c r="P1397" s="205"/>
      <c r="Q1397" s="205">
        <f t="shared" si="336"/>
        <v>375360</v>
      </c>
      <c r="R1397" s="205">
        <v>375360</v>
      </c>
      <c r="S1397" s="219"/>
      <c r="T1397" s="205"/>
      <c r="U1397" s="205"/>
      <c r="V1397" s="205"/>
      <c r="W1397" s="205"/>
      <c r="X1397" s="205"/>
      <c r="Y1397" s="205"/>
      <c r="Z1397" s="205"/>
      <c r="AA1397" s="205"/>
      <c r="AB1397" s="205"/>
      <c r="AC1397" s="205"/>
      <c r="AD1397" s="205"/>
      <c r="AE1397" s="205"/>
      <c r="AF1397" s="205"/>
      <c r="AG1397" s="221">
        <v>2025</v>
      </c>
      <c r="AH1397" s="158"/>
      <c r="AI1397" s="175"/>
      <c r="AJ1397" s="218"/>
      <c r="AK1397" s="15">
        <f t="shared" ca="1" si="337"/>
        <v>1328</v>
      </c>
      <c r="AL1397" s="15" t="s">
        <v>155</v>
      </c>
      <c r="AM1397" s="15" t="str">
        <f t="shared" ca="1" si="338"/>
        <v>1328.</v>
      </c>
      <c r="AN1397" s="222"/>
      <c r="AO1397" s="15"/>
      <c r="AP1397" s="16"/>
    </row>
    <row r="1398" spans="1:42" ht="22.5" hidden="1" customHeight="1" x14ac:dyDescent="0.25">
      <c r="A1398" s="83" t="str">
        <f t="shared" ref="A1398:A1411" ca="1" si="341">AM1398</f>
        <v>1329.</v>
      </c>
      <c r="B1398" s="26">
        <v>2458</v>
      </c>
      <c r="C1398" s="28" t="s">
        <v>91</v>
      </c>
      <c r="D1398" s="26">
        <v>1976</v>
      </c>
      <c r="E1398" s="135" t="s">
        <v>2957</v>
      </c>
      <c r="F1398" s="83" t="s">
        <v>2959</v>
      </c>
      <c r="G1398" s="32">
        <v>5</v>
      </c>
      <c r="H1398" s="32">
        <v>4</v>
      </c>
      <c r="I1398" s="205">
        <v>3304.7</v>
      </c>
      <c r="J1398" s="205">
        <v>2091.8000000000002</v>
      </c>
      <c r="K1398" s="205">
        <v>2091.8000000000002</v>
      </c>
      <c r="L1398" s="219">
        <v>140</v>
      </c>
      <c r="M1398" s="205">
        <f t="shared" ref="M1398:M1407" si="342">R1398+T1398+V1398+X1398+Z1398+AB1398+AE1398+AF1398</f>
        <v>1689120</v>
      </c>
      <c r="N1398" s="205"/>
      <c r="O1398" s="205"/>
      <c r="P1398" s="205"/>
      <c r="Q1398" s="205">
        <f t="shared" ref="Q1398:Q1410" si="343">M1398</f>
        <v>1689120</v>
      </c>
      <c r="R1398" s="205">
        <v>1689120</v>
      </c>
      <c r="S1398" s="219"/>
      <c r="T1398" s="205"/>
      <c r="U1398" s="205"/>
      <c r="V1398" s="205"/>
      <c r="W1398" s="205"/>
      <c r="X1398" s="205"/>
      <c r="Y1398" s="205"/>
      <c r="Z1398" s="205"/>
      <c r="AA1398" s="205"/>
      <c r="AB1398" s="205"/>
      <c r="AC1398" s="205"/>
      <c r="AD1398" s="205"/>
      <c r="AE1398" s="205"/>
      <c r="AF1398" s="205"/>
      <c r="AG1398" s="221">
        <v>2025</v>
      </c>
      <c r="AH1398" s="158"/>
      <c r="AI1398" s="175"/>
      <c r="AJ1398" s="218"/>
      <c r="AK1398" s="15">
        <f t="shared" ca="1" si="337"/>
        <v>1329</v>
      </c>
      <c r="AL1398" s="15" t="s">
        <v>155</v>
      </c>
      <c r="AM1398" s="15" t="str">
        <f t="shared" ca="1" si="338"/>
        <v>1329.</v>
      </c>
      <c r="AN1398" s="222"/>
      <c r="AO1398" s="15"/>
      <c r="AP1398" s="16"/>
    </row>
    <row r="1399" spans="1:42" ht="22.5" hidden="1" customHeight="1" x14ac:dyDescent="0.25">
      <c r="A1399" s="83" t="str">
        <f t="shared" ca="1" si="341"/>
        <v>1330.</v>
      </c>
      <c r="B1399" s="26">
        <v>2466</v>
      </c>
      <c r="C1399" s="40" t="s">
        <v>1510</v>
      </c>
      <c r="D1399" s="26">
        <v>2008</v>
      </c>
      <c r="E1399" s="135" t="s">
        <v>2957</v>
      </c>
      <c r="F1399" s="83" t="s">
        <v>2959</v>
      </c>
      <c r="G1399" s="26">
        <v>6</v>
      </c>
      <c r="H1399" s="26">
        <v>2</v>
      </c>
      <c r="I1399" s="205">
        <v>5636.9</v>
      </c>
      <c r="J1399" s="205">
        <v>5536.9</v>
      </c>
      <c r="K1399" s="205">
        <v>5536.9</v>
      </c>
      <c r="L1399" s="219">
        <v>122</v>
      </c>
      <c r="M1399" s="205">
        <f t="shared" si="342"/>
        <v>4256400</v>
      </c>
      <c r="N1399" s="205"/>
      <c r="O1399" s="205"/>
      <c r="P1399" s="205"/>
      <c r="Q1399" s="205">
        <f t="shared" si="343"/>
        <v>4256400</v>
      </c>
      <c r="R1399" s="205"/>
      <c r="S1399" s="219"/>
      <c r="T1399" s="205"/>
      <c r="U1399" s="205">
        <v>1200</v>
      </c>
      <c r="V1399" s="205">
        <f>U1399*3547</f>
        <v>4256400</v>
      </c>
      <c r="W1399" s="205"/>
      <c r="X1399" s="205"/>
      <c r="Y1399" s="205"/>
      <c r="Z1399" s="205"/>
      <c r="AA1399" s="205"/>
      <c r="AB1399" s="205"/>
      <c r="AC1399" s="205"/>
      <c r="AD1399" s="205"/>
      <c r="AE1399" s="205"/>
      <c r="AF1399" s="205"/>
      <c r="AG1399" s="221">
        <v>2025</v>
      </c>
      <c r="AH1399" s="158"/>
      <c r="AI1399" s="175"/>
      <c r="AJ1399" s="218"/>
      <c r="AK1399" s="15">
        <f t="shared" ca="1" si="337"/>
        <v>1330</v>
      </c>
      <c r="AL1399" s="15" t="s">
        <v>155</v>
      </c>
      <c r="AM1399" s="15" t="str">
        <f t="shared" ca="1" si="338"/>
        <v>1330.</v>
      </c>
      <c r="AN1399" s="222"/>
      <c r="AO1399" s="16"/>
      <c r="AP1399" s="16"/>
    </row>
    <row r="1400" spans="1:42" ht="22.5" hidden="1" customHeight="1" x14ac:dyDescent="0.25">
      <c r="A1400" s="83" t="str">
        <f t="shared" ca="1" si="341"/>
        <v>1331.</v>
      </c>
      <c r="B1400" s="26">
        <v>2467</v>
      </c>
      <c r="C1400" s="40" t="s">
        <v>1511</v>
      </c>
      <c r="D1400" s="26">
        <v>1994</v>
      </c>
      <c r="E1400" s="135" t="s">
        <v>2957</v>
      </c>
      <c r="F1400" s="135" t="s">
        <v>2958</v>
      </c>
      <c r="G1400" s="32">
        <v>5</v>
      </c>
      <c r="H1400" s="32">
        <v>2</v>
      </c>
      <c r="I1400" s="205">
        <v>2202.1999999999998</v>
      </c>
      <c r="J1400" s="205">
        <v>1278.8</v>
      </c>
      <c r="K1400" s="205">
        <v>1278.8</v>
      </c>
      <c r="L1400" s="219">
        <v>84</v>
      </c>
      <c r="M1400" s="205">
        <f t="shared" si="342"/>
        <v>2199140</v>
      </c>
      <c r="N1400" s="205"/>
      <c r="O1400" s="205"/>
      <c r="P1400" s="205"/>
      <c r="Q1400" s="205">
        <f t="shared" si="343"/>
        <v>2199140</v>
      </c>
      <c r="R1400" s="205"/>
      <c r="S1400" s="219"/>
      <c r="T1400" s="205"/>
      <c r="U1400" s="205">
        <v>620</v>
      </c>
      <c r="V1400" s="205">
        <f>U1400*3547</f>
        <v>2199140</v>
      </c>
      <c r="W1400" s="205"/>
      <c r="X1400" s="205"/>
      <c r="Y1400" s="205"/>
      <c r="Z1400" s="205"/>
      <c r="AA1400" s="205"/>
      <c r="AB1400" s="205"/>
      <c r="AC1400" s="205"/>
      <c r="AD1400" s="205"/>
      <c r="AE1400" s="205"/>
      <c r="AF1400" s="205"/>
      <c r="AG1400" s="221">
        <v>2025</v>
      </c>
      <c r="AH1400" s="158"/>
      <c r="AI1400" s="175"/>
      <c r="AJ1400" s="218"/>
      <c r="AK1400" s="15">
        <f t="shared" ca="1" si="337"/>
        <v>1331</v>
      </c>
      <c r="AL1400" s="15" t="s">
        <v>155</v>
      </c>
      <c r="AM1400" s="15" t="str">
        <f t="shared" ca="1" si="338"/>
        <v>1331.</v>
      </c>
      <c r="AN1400" s="222"/>
      <c r="AO1400" s="16"/>
      <c r="AP1400" s="16"/>
    </row>
    <row r="1401" spans="1:42" ht="22.5" hidden="1" customHeight="1" x14ac:dyDescent="0.25">
      <c r="A1401" s="83" t="str">
        <f t="shared" ca="1" si="341"/>
        <v>1332.</v>
      </c>
      <c r="B1401" s="26">
        <v>2472</v>
      </c>
      <c r="C1401" s="242" t="s">
        <v>534</v>
      </c>
      <c r="D1401" s="26">
        <v>1990</v>
      </c>
      <c r="E1401" s="135" t="s">
        <v>2957</v>
      </c>
      <c r="F1401" s="83" t="s">
        <v>2959</v>
      </c>
      <c r="G1401" s="32">
        <v>4</v>
      </c>
      <c r="H1401" s="32">
        <v>2</v>
      </c>
      <c r="I1401" s="205">
        <v>1737</v>
      </c>
      <c r="J1401" s="205">
        <v>1553</v>
      </c>
      <c r="K1401" s="205">
        <v>864.3</v>
      </c>
      <c r="L1401" s="219">
        <v>70</v>
      </c>
      <c r="M1401" s="205">
        <f t="shared" si="342"/>
        <v>394368</v>
      </c>
      <c r="N1401" s="205"/>
      <c r="O1401" s="205"/>
      <c r="P1401" s="205"/>
      <c r="Q1401" s="205">
        <f t="shared" si="343"/>
        <v>394368</v>
      </c>
      <c r="R1401" s="205">
        <v>394368</v>
      </c>
      <c r="S1401" s="219"/>
      <c r="T1401" s="205"/>
      <c r="U1401" s="205"/>
      <c r="V1401" s="205"/>
      <c r="W1401" s="205"/>
      <c r="X1401" s="205"/>
      <c r="Y1401" s="205"/>
      <c r="Z1401" s="205"/>
      <c r="AA1401" s="205"/>
      <c r="AB1401" s="205"/>
      <c r="AC1401" s="205"/>
      <c r="AD1401" s="205"/>
      <c r="AE1401" s="205"/>
      <c r="AF1401" s="205"/>
      <c r="AG1401" s="221">
        <v>2025</v>
      </c>
      <c r="AH1401" s="158"/>
      <c r="AI1401" s="175"/>
      <c r="AJ1401" s="218"/>
      <c r="AK1401" s="15">
        <f t="shared" ca="1" si="337"/>
        <v>1332</v>
      </c>
      <c r="AL1401" s="15" t="s">
        <v>155</v>
      </c>
      <c r="AM1401" s="15" t="str">
        <f t="shared" ca="1" si="338"/>
        <v>1332.</v>
      </c>
      <c r="AN1401" s="222"/>
      <c r="AO1401" s="16"/>
      <c r="AP1401" s="16"/>
    </row>
    <row r="1402" spans="1:42" ht="22.5" hidden="1" customHeight="1" x14ac:dyDescent="0.25">
      <c r="A1402" s="83" t="str">
        <f t="shared" ca="1" si="341"/>
        <v>1333.</v>
      </c>
      <c r="B1402" s="26">
        <v>2473</v>
      </c>
      <c r="C1402" s="28" t="s">
        <v>92</v>
      </c>
      <c r="D1402" s="26">
        <v>1992</v>
      </c>
      <c r="E1402" s="135" t="s">
        <v>2957</v>
      </c>
      <c r="F1402" s="83" t="s">
        <v>2959</v>
      </c>
      <c r="G1402" s="32">
        <v>3</v>
      </c>
      <c r="H1402" s="32">
        <v>2</v>
      </c>
      <c r="I1402" s="205">
        <v>1315.9</v>
      </c>
      <c r="J1402" s="205">
        <v>763.2</v>
      </c>
      <c r="K1402" s="205">
        <v>740.5</v>
      </c>
      <c r="L1402" s="219">
        <v>52</v>
      </c>
      <c r="M1402" s="205">
        <f t="shared" si="342"/>
        <v>1176812</v>
      </c>
      <c r="N1402" s="205"/>
      <c r="O1402" s="205"/>
      <c r="P1402" s="205"/>
      <c r="Q1402" s="205">
        <f t="shared" si="343"/>
        <v>1176812</v>
      </c>
      <c r="R1402" s="205">
        <v>1176812</v>
      </c>
      <c r="S1402" s="219"/>
      <c r="T1402" s="205"/>
      <c r="U1402" s="205"/>
      <c r="V1402" s="205"/>
      <c r="W1402" s="205"/>
      <c r="X1402" s="205"/>
      <c r="Y1402" s="205"/>
      <c r="Z1402" s="205"/>
      <c r="AA1402" s="205"/>
      <c r="AB1402" s="205"/>
      <c r="AC1402" s="205"/>
      <c r="AD1402" s="205"/>
      <c r="AE1402" s="205"/>
      <c r="AF1402" s="205"/>
      <c r="AG1402" s="221">
        <v>2025</v>
      </c>
      <c r="AH1402" s="158"/>
      <c r="AI1402" s="175"/>
      <c r="AJ1402" s="218"/>
      <c r="AK1402" s="15">
        <f t="shared" ca="1" si="337"/>
        <v>1333</v>
      </c>
      <c r="AL1402" s="15" t="s">
        <v>155</v>
      </c>
      <c r="AM1402" s="15" t="str">
        <f t="shared" ca="1" si="338"/>
        <v>1333.</v>
      </c>
      <c r="AN1402" s="222"/>
      <c r="AO1402" s="15"/>
      <c r="AP1402" s="16"/>
    </row>
    <row r="1403" spans="1:42" ht="22.5" hidden="1" customHeight="1" x14ac:dyDescent="0.25">
      <c r="A1403" s="83" t="str">
        <f t="shared" ca="1" si="341"/>
        <v>1334.</v>
      </c>
      <c r="B1403" s="26">
        <v>2475</v>
      </c>
      <c r="C1403" s="28" t="s">
        <v>93</v>
      </c>
      <c r="D1403" s="26">
        <v>1995</v>
      </c>
      <c r="E1403" s="135" t="s">
        <v>2957</v>
      </c>
      <c r="F1403" s="83" t="s">
        <v>2959</v>
      </c>
      <c r="G1403" s="32">
        <v>4</v>
      </c>
      <c r="H1403" s="32">
        <v>4</v>
      </c>
      <c r="I1403" s="205">
        <v>2368.9</v>
      </c>
      <c r="J1403" s="205">
        <v>1373.9</v>
      </c>
      <c r="K1403" s="205">
        <v>1303.3</v>
      </c>
      <c r="L1403" s="219">
        <v>117</v>
      </c>
      <c r="M1403" s="205">
        <f t="shared" si="342"/>
        <v>2542358</v>
      </c>
      <c r="N1403" s="205"/>
      <c r="O1403" s="205"/>
      <c r="P1403" s="205"/>
      <c r="Q1403" s="205">
        <f t="shared" si="343"/>
        <v>2542358</v>
      </c>
      <c r="R1403" s="205">
        <v>2542358</v>
      </c>
      <c r="S1403" s="219"/>
      <c r="T1403" s="205"/>
      <c r="U1403" s="205"/>
      <c r="V1403" s="205"/>
      <c r="W1403" s="205"/>
      <c r="X1403" s="205"/>
      <c r="Y1403" s="205"/>
      <c r="Z1403" s="205"/>
      <c r="AA1403" s="205"/>
      <c r="AB1403" s="205"/>
      <c r="AC1403" s="205"/>
      <c r="AD1403" s="205"/>
      <c r="AE1403" s="205"/>
      <c r="AF1403" s="205"/>
      <c r="AG1403" s="221">
        <v>2025</v>
      </c>
      <c r="AH1403" s="158"/>
      <c r="AI1403" s="175"/>
      <c r="AJ1403" s="218"/>
      <c r="AK1403" s="15">
        <f t="shared" ca="1" si="337"/>
        <v>1334</v>
      </c>
      <c r="AL1403" s="15" t="s">
        <v>155</v>
      </c>
      <c r="AM1403" s="15" t="str">
        <f t="shared" ca="1" si="338"/>
        <v>1334.</v>
      </c>
      <c r="AN1403" s="222"/>
      <c r="AO1403" s="15"/>
      <c r="AP1403" s="16"/>
    </row>
    <row r="1404" spans="1:42" ht="22.5" hidden="1" customHeight="1" x14ac:dyDescent="0.25">
      <c r="A1404" s="83" t="str">
        <f t="shared" ca="1" si="341"/>
        <v>1335.</v>
      </c>
      <c r="B1404" s="26">
        <v>2491</v>
      </c>
      <c r="C1404" s="40" t="s">
        <v>558</v>
      </c>
      <c r="D1404" s="26">
        <v>1993</v>
      </c>
      <c r="E1404" s="135" t="s">
        <v>2957</v>
      </c>
      <c r="F1404" s="83" t="s">
        <v>2959</v>
      </c>
      <c r="G1404" s="26">
        <v>2</v>
      </c>
      <c r="H1404" s="26">
        <v>3</v>
      </c>
      <c r="I1404" s="205">
        <v>859.1</v>
      </c>
      <c r="J1404" s="205">
        <v>503.9</v>
      </c>
      <c r="K1404" s="205">
        <v>503.9</v>
      </c>
      <c r="L1404" s="219">
        <v>46</v>
      </c>
      <c r="M1404" s="205">
        <f t="shared" si="342"/>
        <v>614652</v>
      </c>
      <c r="N1404" s="205"/>
      <c r="O1404" s="205"/>
      <c r="P1404" s="205"/>
      <c r="Q1404" s="205">
        <f t="shared" si="343"/>
        <v>614652</v>
      </c>
      <c r="R1404" s="205">
        <v>614652</v>
      </c>
      <c r="S1404" s="219"/>
      <c r="T1404" s="205"/>
      <c r="U1404" s="205"/>
      <c r="V1404" s="205"/>
      <c r="W1404" s="205"/>
      <c r="X1404" s="205"/>
      <c r="Y1404" s="205"/>
      <c r="Z1404" s="205"/>
      <c r="AA1404" s="205"/>
      <c r="AB1404" s="205"/>
      <c r="AC1404" s="205"/>
      <c r="AD1404" s="205"/>
      <c r="AE1404" s="205"/>
      <c r="AF1404" s="205"/>
      <c r="AG1404" s="221">
        <v>2025</v>
      </c>
      <c r="AH1404" s="158"/>
      <c r="AI1404" s="175"/>
      <c r="AJ1404" s="218"/>
      <c r="AK1404" s="15">
        <f t="shared" ca="1" si="337"/>
        <v>1335</v>
      </c>
      <c r="AL1404" s="15" t="s">
        <v>155</v>
      </c>
      <c r="AM1404" s="15" t="str">
        <f t="shared" ca="1" si="338"/>
        <v>1335.</v>
      </c>
      <c r="AN1404" s="222"/>
      <c r="AO1404" s="16"/>
      <c r="AP1404" s="16"/>
    </row>
    <row r="1405" spans="1:42" ht="22.5" hidden="1" customHeight="1" x14ac:dyDescent="0.25">
      <c r="A1405" s="83" t="str">
        <f t="shared" ca="1" si="341"/>
        <v>1336.</v>
      </c>
      <c r="B1405" s="26">
        <v>2540</v>
      </c>
      <c r="C1405" s="40" t="s">
        <v>560</v>
      </c>
      <c r="D1405" s="26">
        <v>1993</v>
      </c>
      <c r="E1405" s="135" t="s">
        <v>2957</v>
      </c>
      <c r="F1405" s="83" t="s">
        <v>2959</v>
      </c>
      <c r="G1405" s="26">
        <v>4</v>
      </c>
      <c r="H1405" s="26">
        <v>2</v>
      </c>
      <c r="I1405" s="205">
        <v>1756</v>
      </c>
      <c r="J1405" s="205">
        <v>1034.5</v>
      </c>
      <c r="K1405" s="205">
        <v>995.6</v>
      </c>
      <c r="L1405" s="219">
        <v>72</v>
      </c>
      <c r="M1405" s="205">
        <f t="shared" si="342"/>
        <v>200775</v>
      </c>
      <c r="N1405" s="205"/>
      <c r="O1405" s="205"/>
      <c r="P1405" s="205"/>
      <c r="Q1405" s="205">
        <f t="shared" si="343"/>
        <v>200775</v>
      </c>
      <c r="R1405" s="205"/>
      <c r="S1405" s="219"/>
      <c r="T1405" s="205"/>
      <c r="U1405" s="205"/>
      <c r="V1405" s="205"/>
      <c r="W1405" s="205"/>
      <c r="X1405" s="205"/>
      <c r="Y1405" s="205"/>
      <c r="Z1405" s="205"/>
      <c r="AA1405" s="205">
        <v>75</v>
      </c>
      <c r="AB1405" s="205">
        <f>AA1405*2677</f>
        <v>200775</v>
      </c>
      <c r="AC1405" s="205"/>
      <c r="AD1405" s="205"/>
      <c r="AE1405" s="205"/>
      <c r="AF1405" s="205"/>
      <c r="AG1405" s="221">
        <v>2025</v>
      </c>
      <c r="AH1405" s="158"/>
      <c r="AI1405" s="175"/>
      <c r="AJ1405" s="218"/>
      <c r="AK1405" s="15">
        <f t="shared" ca="1" si="337"/>
        <v>1336</v>
      </c>
      <c r="AL1405" s="15" t="s">
        <v>155</v>
      </c>
      <c r="AM1405" s="15" t="str">
        <f t="shared" ca="1" si="338"/>
        <v>1336.</v>
      </c>
      <c r="AN1405" s="222"/>
      <c r="AO1405" s="16"/>
      <c r="AP1405" s="16"/>
    </row>
    <row r="1406" spans="1:42" ht="22.5" hidden="1" customHeight="1" x14ac:dyDescent="0.25">
      <c r="A1406" s="83" t="str">
        <f t="shared" ca="1" si="341"/>
        <v>1337.</v>
      </c>
      <c r="B1406" s="26">
        <v>2542</v>
      </c>
      <c r="C1406" s="40" t="s">
        <v>1521</v>
      </c>
      <c r="D1406" s="26">
        <v>1995</v>
      </c>
      <c r="E1406" s="135" t="s">
        <v>2957</v>
      </c>
      <c r="F1406" s="83" t="s">
        <v>2959</v>
      </c>
      <c r="G1406" s="32">
        <v>2</v>
      </c>
      <c r="H1406" s="32">
        <v>1</v>
      </c>
      <c r="I1406" s="205">
        <v>288.2</v>
      </c>
      <c r="J1406" s="205">
        <v>236</v>
      </c>
      <c r="K1406" s="205">
        <v>236</v>
      </c>
      <c r="L1406" s="219">
        <v>9</v>
      </c>
      <c r="M1406" s="205">
        <f t="shared" si="342"/>
        <v>102796.8</v>
      </c>
      <c r="N1406" s="205"/>
      <c r="O1406" s="205"/>
      <c r="P1406" s="205"/>
      <c r="Q1406" s="205">
        <f t="shared" si="343"/>
        <v>102796.8</v>
      </c>
      <c r="R1406" s="205"/>
      <c r="S1406" s="219"/>
      <c r="T1406" s="205"/>
      <c r="U1406" s="205"/>
      <c r="V1406" s="205"/>
      <c r="W1406" s="205"/>
      <c r="X1406" s="205"/>
      <c r="Y1406" s="205"/>
      <c r="Z1406" s="205"/>
      <c r="AA1406" s="205">
        <v>38.4</v>
      </c>
      <c r="AB1406" s="205">
        <f>AA1406*2677</f>
        <v>102796.8</v>
      </c>
      <c r="AC1406" s="205"/>
      <c r="AD1406" s="205"/>
      <c r="AE1406" s="205"/>
      <c r="AF1406" s="205"/>
      <c r="AG1406" s="221">
        <v>2025</v>
      </c>
      <c r="AH1406" s="158"/>
      <c r="AI1406" s="175"/>
      <c r="AJ1406" s="218"/>
      <c r="AK1406" s="15">
        <f t="shared" ca="1" si="337"/>
        <v>1337</v>
      </c>
      <c r="AL1406" s="15" t="s">
        <v>155</v>
      </c>
      <c r="AM1406" s="15" t="str">
        <f t="shared" ca="1" si="338"/>
        <v>1337.</v>
      </c>
      <c r="AN1406" s="222"/>
      <c r="AO1406" s="16"/>
      <c r="AP1406" s="16"/>
    </row>
    <row r="1407" spans="1:42" ht="22.5" hidden="1" customHeight="1" x14ac:dyDescent="0.25">
      <c r="A1407" s="83" t="str">
        <f t="shared" ca="1" si="341"/>
        <v>1338.</v>
      </c>
      <c r="B1407" s="26">
        <v>2545</v>
      </c>
      <c r="C1407" s="242" t="s">
        <v>541</v>
      </c>
      <c r="D1407" s="26">
        <v>1978</v>
      </c>
      <c r="E1407" s="135" t="s">
        <v>2957</v>
      </c>
      <c r="F1407" s="83" t="s">
        <v>2959</v>
      </c>
      <c r="G1407" s="32">
        <v>3</v>
      </c>
      <c r="H1407" s="32">
        <v>2</v>
      </c>
      <c r="I1407" s="205">
        <v>1169.2</v>
      </c>
      <c r="J1407" s="205">
        <v>750.6</v>
      </c>
      <c r="K1407" s="205">
        <v>750.6</v>
      </c>
      <c r="L1407" s="219">
        <v>37</v>
      </c>
      <c r="M1407" s="205">
        <f t="shared" si="342"/>
        <v>3520764</v>
      </c>
      <c r="N1407" s="205"/>
      <c r="O1407" s="205"/>
      <c r="P1407" s="205"/>
      <c r="Q1407" s="205">
        <f t="shared" si="343"/>
        <v>3520764</v>
      </c>
      <c r="R1407" s="205"/>
      <c r="S1407" s="219"/>
      <c r="T1407" s="205"/>
      <c r="U1407" s="205">
        <v>468</v>
      </c>
      <c r="V1407" s="205">
        <f>U1407*7523</f>
        <v>3520764</v>
      </c>
      <c r="W1407" s="205"/>
      <c r="X1407" s="205"/>
      <c r="Y1407" s="205"/>
      <c r="Z1407" s="205"/>
      <c r="AA1407" s="205"/>
      <c r="AB1407" s="205"/>
      <c r="AC1407" s="205"/>
      <c r="AD1407" s="205"/>
      <c r="AE1407" s="205"/>
      <c r="AF1407" s="205"/>
      <c r="AG1407" s="221">
        <v>2025</v>
      </c>
      <c r="AH1407" s="158"/>
      <c r="AI1407" s="175"/>
      <c r="AJ1407" s="218"/>
      <c r="AK1407" s="15">
        <f t="shared" ca="1" si="337"/>
        <v>1338</v>
      </c>
      <c r="AL1407" s="15" t="s">
        <v>155</v>
      </c>
      <c r="AM1407" s="15" t="str">
        <f t="shared" ca="1" si="338"/>
        <v>1338.</v>
      </c>
      <c r="AN1407" s="222"/>
      <c r="AO1407" s="16"/>
      <c r="AP1407" s="16"/>
    </row>
    <row r="1408" spans="1:42" ht="22.5" hidden="1" customHeight="1" x14ac:dyDescent="0.25">
      <c r="A1408" s="83" t="str">
        <f ca="1">AM1408</f>
        <v>1339.</v>
      </c>
      <c r="B1408" s="26">
        <v>2463</v>
      </c>
      <c r="C1408" s="40" t="s">
        <v>2992</v>
      </c>
      <c r="D1408" s="26">
        <v>1984</v>
      </c>
      <c r="E1408" s="135" t="s">
        <v>2957</v>
      </c>
      <c r="F1408" s="83" t="s">
        <v>2959</v>
      </c>
      <c r="G1408" s="26">
        <v>5</v>
      </c>
      <c r="H1408" s="26">
        <v>3</v>
      </c>
      <c r="I1408" s="205">
        <v>2818.5</v>
      </c>
      <c r="J1408" s="205">
        <v>1718.1</v>
      </c>
      <c r="K1408" s="205">
        <v>1718.1</v>
      </c>
      <c r="L1408" s="219">
        <v>108</v>
      </c>
      <c r="M1408" s="205">
        <f>R1408+T1408+V1408+X1408+Z1408+AB1408+AE1408+AF1408</f>
        <v>242930</v>
      </c>
      <c r="N1408" s="205"/>
      <c r="O1408" s="205"/>
      <c r="P1408" s="205"/>
      <c r="Q1408" s="205">
        <f>M1408</f>
        <v>242930</v>
      </c>
      <c r="R1408" s="205">
        <v>242930</v>
      </c>
      <c r="S1408" s="219"/>
      <c r="T1408" s="205"/>
      <c r="U1408" s="205"/>
      <c r="V1408" s="205"/>
      <c r="W1408" s="205"/>
      <c r="X1408" s="205"/>
      <c r="Y1408" s="205"/>
      <c r="Z1408" s="205"/>
      <c r="AA1408" s="205"/>
      <c r="AB1408" s="205"/>
      <c r="AC1408" s="205"/>
      <c r="AD1408" s="205"/>
      <c r="AE1408" s="205"/>
      <c r="AF1408" s="205"/>
      <c r="AG1408" s="221">
        <v>2025</v>
      </c>
      <c r="AH1408" s="158"/>
      <c r="AI1408" s="175"/>
      <c r="AJ1408" s="218"/>
      <c r="AK1408" s="15">
        <f t="shared" ca="1" si="337"/>
        <v>1339</v>
      </c>
      <c r="AL1408" s="15" t="s">
        <v>155</v>
      </c>
      <c r="AM1408" s="15" t="str">
        <f t="shared" ca="1" si="338"/>
        <v>1339.</v>
      </c>
      <c r="AN1408" s="222"/>
      <c r="AO1408" s="16"/>
      <c r="AP1408" s="16"/>
    </row>
    <row r="1409" spans="1:16382" ht="22.5" hidden="1" customHeight="1" x14ac:dyDescent="0.25">
      <c r="A1409" s="83"/>
      <c r="B1409" s="26"/>
      <c r="C1409" s="169" t="s">
        <v>94</v>
      </c>
      <c r="D1409" s="26"/>
      <c r="E1409" s="135"/>
      <c r="F1409" s="135"/>
      <c r="G1409" s="26"/>
      <c r="H1409" s="26"/>
      <c r="I1409" s="174">
        <f>I1410+I1412+I1413</f>
        <v>81736.199999999968</v>
      </c>
      <c r="J1409" s="174">
        <f t="shared" ref="J1409:Z1409" si="344">J1410+J1412+J1413</f>
        <v>69301.3</v>
      </c>
      <c r="K1409" s="174">
        <f t="shared" si="344"/>
        <v>68699.599999999991</v>
      </c>
      <c r="L1409" s="123">
        <f t="shared" si="344"/>
        <v>3165</v>
      </c>
      <c r="M1409" s="174">
        <f t="shared" si="344"/>
        <v>136378721.5</v>
      </c>
      <c r="N1409" s="174"/>
      <c r="O1409" s="174"/>
      <c r="P1409" s="174"/>
      <c r="Q1409" s="174">
        <f t="shared" si="343"/>
        <v>136378721.5</v>
      </c>
      <c r="R1409" s="174">
        <f t="shared" si="344"/>
        <v>27965740</v>
      </c>
      <c r="S1409" s="123"/>
      <c r="T1409" s="174"/>
      <c r="U1409" s="174">
        <f t="shared" si="344"/>
        <v>19131.7</v>
      </c>
      <c r="V1409" s="174">
        <f t="shared" si="344"/>
        <v>106207467.09999999</v>
      </c>
      <c r="W1409" s="174"/>
      <c r="X1409" s="174"/>
      <c r="Y1409" s="174">
        <f t="shared" si="344"/>
        <v>670.5</v>
      </c>
      <c r="Z1409" s="174">
        <f t="shared" si="344"/>
        <v>2205514.4</v>
      </c>
      <c r="AA1409" s="174"/>
      <c r="AB1409" s="174"/>
      <c r="AC1409" s="174"/>
      <c r="AD1409" s="174"/>
      <c r="AE1409" s="174"/>
      <c r="AF1409" s="174"/>
      <c r="AG1409" s="192"/>
      <c r="AH1409" s="158"/>
      <c r="AI1409" s="175"/>
      <c r="AJ1409" s="162"/>
      <c r="AK1409" s="15"/>
      <c r="AL1409" s="15"/>
      <c r="AM1409" s="15"/>
      <c r="AN1409" s="179"/>
      <c r="AO1409" s="15"/>
      <c r="AP1409" s="16"/>
    </row>
    <row r="1410" spans="1:16382" ht="22.5" hidden="1" customHeight="1" x14ac:dyDescent="0.25">
      <c r="A1410" s="83"/>
      <c r="B1410" s="26"/>
      <c r="C1410" s="169" t="s">
        <v>1202</v>
      </c>
      <c r="D1410" s="26"/>
      <c r="E1410" s="135"/>
      <c r="F1410" s="135"/>
      <c r="G1410" s="26"/>
      <c r="H1410" s="26"/>
      <c r="I1410" s="174">
        <f>SUM(I1411)</f>
        <v>3759.7</v>
      </c>
      <c r="J1410" s="174">
        <f t="shared" ref="J1410:R1410" si="345">SUM(J1411)</f>
        <v>3449.7</v>
      </c>
      <c r="K1410" s="174">
        <f t="shared" si="345"/>
        <v>3449.7</v>
      </c>
      <c r="L1410" s="123">
        <f t="shared" si="345"/>
        <v>130</v>
      </c>
      <c r="M1410" s="174">
        <f>SUM(M1411)</f>
        <v>660718</v>
      </c>
      <c r="N1410" s="174"/>
      <c r="O1410" s="174"/>
      <c r="P1410" s="174"/>
      <c r="Q1410" s="174">
        <f t="shared" si="343"/>
        <v>660718</v>
      </c>
      <c r="R1410" s="174">
        <f t="shared" si="345"/>
        <v>660718</v>
      </c>
      <c r="S1410" s="123"/>
      <c r="T1410" s="174"/>
      <c r="U1410" s="174"/>
      <c r="V1410" s="174"/>
      <c r="W1410" s="174"/>
      <c r="X1410" s="174"/>
      <c r="Y1410" s="174"/>
      <c r="Z1410" s="174"/>
      <c r="AA1410" s="174"/>
      <c r="AB1410" s="174"/>
      <c r="AC1410" s="174"/>
      <c r="AD1410" s="174"/>
      <c r="AE1410" s="174"/>
      <c r="AF1410" s="174"/>
      <c r="AG1410" s="192"/>
      <c r="AH1410" s="158"/>
      <c r="AI1410" s="175"/>
      <c r="AJ1410" s="162"/>
      <c r="AK1410" s="15"/>
      <c r="AL1410" s="15"/>
      <c r="AM1410" s="15"/>
      <c r="AN1410" s="179"/>
      <c r="AO1410" s="15"/>
      <c r="AP1410" s="16"/>
    </row>
    <row r="1411" spans="1:16382" ht="22.5" hidden="1" customHeight="1" x14ac:dyDescent="0.25">
      <c r="A1411" s="83" t="str">
        <f t="shared" ca="1" si="341"/>
        <v>1340.</v>
      </c>
      <c r="B1411" s="83">
        <v>2627</v>
      </c>
      <c r="C1411" s="168" t="s">
        <v>3078</v>
      </c>
      <c r="D1411" s="83">
        <v>1974</v>
      </c>
      <c r="E1411" s="135" t="s">
        <v>2957</v>
      </c>
      <c r="F1411" s="135" t="s">
        <v>2959</v>
      </c>
      <c r="G1411" s="26">
        <v>5</v>
      </c>
      <c r="H1411" s="26">
        <v>4</v>
      </c>
      <c r="I1411" s="176">
        <v>3759.7</v>
      </c>
      <c r="J1411" s="176">
        <v>3449.7</v>
      </c>
      <c r="K1411" s="176">
        <v>3449.7</v>
      </c>
      <c r="L1411" s="32">
        <v>130</v>
      </c>
      <c r="M1411" s="176">
        <f>R1411+T1411+V1411+X1411+Z1411+AB1411+AE1411+AF1411</f>
        <v>660718</v>
      </c>
      <c r="N1411" s="176"/>
      <c r="O1411" s="176"/>
      <c r="P1411" s="176"/>
      <c r="Q1411" s="176">
        <f>M1411</f>
        <v>660718</v>
      </c>
      <c r="R1411" s="176">
        <v>660718</v>
      </c>
      <c r="S1411" s="32"/>
      <c r="T1411" s="176"/>
      <c r="U1411" s="176"/>
      <c r="V1411" s="176"/>
      <c r="W1411" s="176"/>
      <c r="X1411" s="176"/>
      <c r="Y1411" s="176"/>
      <c r="Z1411" s="176"/>
      <c r="AA1411" s="176"/>
      <c r="AB1411" s="176"/>
      <c r="AC1411" s="176"/>
      <c r="AD1411" s="176"/>
      <c r="AE1411" s="176"/>
      <c r="AF1411" s="331"/>
      <c r="AG1411" s="317">
        <v>2025</v>
      </c>
      <c r="AH1411" s="332"/>
      <c r="AI1411" s="175"/>
      <c r="AJ1411" s="333"/>
      <c r="AK1411" s="15">
        <f t="shared" ca="1" si="337"/>
        <v>1340</v>
      </c>
      <c r="AL1411" s="15" t="s">
        <v>155</v>
      </c>
      <c r="AM1411" s="15" t="str">
        <f t="shared" ca="1" si="338"/>
        <v>1340.</v>
      </c>
      <c r="AN1411" s="179"/>
      <c r="AO1411" s="14"/>
      <c r="AP1411" s="16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4"/>
      <c r="EF1411" s="14"/>
      <c r="EG1411" s="14"/>
      <c r="EH1411" s="14"/>
      <c r="EI1411" s="14"/>
      <c r="EJ1411" s="14"/>
      <c r="EK1411" s="14"/>
      <c r="EL1411" s="14"/>
      <c r="EM1411" s="14"/>
      <c r="EN1411" s="14"/>
      <c r="EO1411" s="14"/>
      <c r="EP1411" s="14"/>
      <c r="EQ1411" s="14"/>
      <c r="ER1411" s="14"/>
      <c r="ES1411" s="14"/>
      <c r="ET1411" s="14"/>
      <c r="EU1411" s="14"/>
      <c r="EV1411" s="14"/>
      <c r="EW1411" s="14"/>
      <c r="EX1411" s="14"/>
      <c r="EY1411" s="14"/>
      <c r="EZ1411" s="14"/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/>
      <c r="FL1411" s="14"/>
      <c r="FM1411" s="14"/>
      <c r="FN1411" s="14"/>
      <c r="FO1411" s="14"/>
      <c r="FP1411" s="14"/>
      <c r="FQ1411" s="14"/>
      <c r="FR1411" s="14"/>
      <c r="FS1411" s="14"/>
      <c r="FT1411" s="14"/>
      <c r="FU1411" s="14"/>
      <c r="FV1411" s="14"/>
      <c r="FW1411" s="14"/>
      <c r="FX1411" s="14"/>
      <c r="FY1411" s="14"/>
      <c r="FZ1411" s="14"/>
      <c r="GA1411" s="14"/>
      <c r="GB1411" s="14"/>
      <c r="GC1411" s="14"/>
      <c r="GD1411" s="14"/>
      <c r="GE1411" s="14"/>
      <c r="GF1411" s="14"/>
      <c r="GG1411" s="14"/>
      <c r="GH1411" s="14"/>
      <c r="GI1411" s="14"/>
      <c r="GJ1411" s="14"/>
      <c r="GK1411" s="14"/>
      <c r="GL1411" s="14"/>
      <c r="GM1411" s="14"/>
      <c r="GN1411" s="14"/>
      <c r="GO1411" s="14"/>
      <c r="GP1411" s="14"/>
      <c r="GQ1411" s="14"/>
      <c r="GR1411" s="14"/>
      <c r="GS1411" s="14"/>
      <c r="GT1411" s="14"/>
      <c r="GU1411" s="14"/>
      <c r="GV1411" s="14"/>
      <c r="GW1411" s="14"/>
      <c r="GX1411" s="14"/>
      <c r="GY1411" s="14"/>
      <c r="GZ1411" s="14"/>
      <c r="HA1411" s="14"/>
      <c r="HB1411" s="14"/>
      <c r="HC1411" s="14"/>
      <c r="HD1411" s="14"/>
      <c r="HE1411" s="14"/>
      <c r="HF1411" s="14"/>
      <c r="HG1411" s="14"/>
      <c r="HH1411" s="14"/>
      <c r="HI1411" s="14"/>
      <c r="HJ1411" s="14"/>
      <c r="HK1411" s="14"/>
      <c r="HL1411" s="14"/>
      <c r="HM1411" s="14"/>
      <c r="HN1411" s="14"/>
      <c r="HO1411" s="14"/>
      <c r="HP1411" s="14"/>
      <c r="HQ1411" s="14"/>
      <c r="HR1411" s="14"/>
      <c r="HS1411" s="14"/>
      <c r="HT1411" s="14"/>
      <c r="HU1411" s="14"/>
      <c r="HV1411" s="14"/>
      <c r="HW1411" s="14"/>
      <c r="HX1411" s="14"/>
      <c r="HY1411" s="14"/>
      <c r="HZ1411" s="14"/>
      <c r="IA1411" s="14"/>
      <c r="IB1411" s="14"/>
      <c r="IC1411" s="14"/>
      <c r="ID1411" s="14"/>
      <c r="IE1411" s="14"/>
      <c r="IF1411" s="14"/>
      <c r="IG1411" s="14"/>
      <c r="IH1411" s="14"/>
      <c r="II1411" s="14"/>
      <c r="IJ1411" s="14"/>
      <c r="IK1411" s="14"/>
      <c r="IL1411" s="14"/>
      <c r="IM1411" s="14"/>
      <c r="IN1411" s="14"/>
      <c r="IO1411" s="14"/>
      <c r="IP1411" s="14"/>
      <c r="IQ1411" s="14"/>
      <c r="IR1411" s="14"/>
      <c r="IS1411" s="14"/>
      <c r="IT1411" s="14"/>
      <c r="IU1411" s="14"/>
      <c r="IV1411" s="14"/>
      <c r="IW1411" s="14"/>
      <c r="IX1411" s="14"/>
      <c r="IY1411" s="14"/>
      <c r="IZ1411" s="14"/>
      <c r="JA1411" s="14"/>
      <c r="JB1411" s="14"/>
      <c r="JC1411" s="14"/>
      <c r="JD1411" s="14"/>
      <c r="JE1411" s="14"/>
      <c r="JF1411" s="14"/>
      <c r="JG1411" s="14"/>
      <c r="JH1411" s="14"/>
      <c r="JI1411" s="14"/>
      <c r="JJ1411" s="14"/>
      <c r="JK1411" s="14"/>
      <c r="JL1411" s="14"/>
      <c r="JM1411" s="14"/>
      <c r="JN1411" s="14"/>
      <c r="JO1411" s="14"/>
      <c r="JP1411" s="14"/>
      <c r="JQ1411" s="14"/>
      <c r="JR1411" s="14"/>
      <c r="JS1411" s="14"/>
      <c r="JT1411" s="14"/>
      <c r="JU1411" s="14"/>
      <c r="JV1411" s="14"/>
      <c r="JW1411" s="14"/>
      <c r="JX1411" s="14"/>
      <c r="JY1411" s="14"/>
      <c r="JZ1411" s="14"/>
      <c r="KA1411" s="14"/>
      <c r="KB1411" s="14"/>
      <c r="KC1411" s="14"/>
      <c r="KD1411" s="14"/>
      <c r="KE1411" s="14"/>
      <c r="KF1411" s="14"/>
      <c r="KG1411" s="14"/>
      <c r="KH1411" s="14"/>
      <c r="KI1411" s="14"/>
      <c r="KJ1411" s="14"/>
      <c r="KK1411" s="14"/>
      <c r="KL1411" s="14"/>
      <c r="KM1411" s="14"/>
      <c r="KN1411" s="14"/>
      <c r="KO1411" s="14"/>
      <c r="KP1411" s="14"/>
      <c r="KQ1411" s="14"/>
      <c r="KR1411" s="14"/>
      <c r="KS1411" s="14"/>
      <c r="KT1411" s="14"/>
      <c r="KU1411" s="14"/>
      <c r="KV1411" s="14"/>
      <c r="KW1411" s="14"/>
      <c r="KX1411" s="14"/>
      <c r="KY1411" s="14"/>
      <c r="KZ1411" s="14"/>
      <c r="LA1411" s="14"/>
      <c r="LB1411" s="14"/>
      <c r="LC1411" s="14"/>
      <c r="LD1411" s="14"/>
      <c r="LE1411" s="14"/>
      <c r="LF1411" s="14"/>
      <c r="LG1411" s="14"/>
      <c r="LH1411" s="14"/>
      <c r="LI1411" s="14"/>
      <c r="LJ1411" s="14"/>
      <c r="LK1411" s="14"/>
      <c r="LL1411" s="14"/>
      <c r="LM1411" s="14"/>
      <c r="LN1411" s="14"/>
      <c r="LO1411" s="14"/>
      <c r="LP1411" s="14"/>
      <c r="LQ1411" s="14"/>
      <c r="LR1411" s="14"/>
      <c r="LS1411" s="14"/>
      <c r="LT1411" s="14"/>
      <c r="LU1411" s="14"/>
      <c r="LV1411" s="14"/>
      <c r="LW1411" s="14"/>
      <c r="LX1411" s="14"/>
      <c r="LY1411" s="14"/>
      <c r="LZ1411" s="14"/>
      <c r="MA1411" s="14"/>
      <c r="MB1411" s="14"/>
      <c r="MC1411" s="14"/>
      <c r="MD1411" s="14"/>
      <c r="ME1411" s="14"/>
      <c r="MF1411" s="14"/>
      <c r="MG1411" s="14"/>
      <c r="MH1411" s="14"/>
      <c r="MI1411" s="14"/>
      <c r="MJ1411" s="14"/>
      <c r="MK1411" s="14"/>
      <c r="ML1411" s="14"/>
      <c r="MM1411" s="14"/>
      <c r="MN1411" s="14"/>
      <c r="MO1411" s="14"/>
      <c r="MP1411" s="14"/>
      <c r="MQ1411" s="14"/>
      <c r="MR1411" s="14"/>
      <c r="MS1411" s="14"/>
      <c r="MT1411" s="14"/>
      <c r="MU1411" s="14"/>
      <c r="MV1411" s="14"/>
      <c r="MW1411" s="14"/>
      <c r="MX1411" s="14"/>
      <c r="MY1411" s="14"/>
      <c r="MZ1411" s="14"/>
      <c r="NA1411" s="14"/>
      <c r="NB1411" s="14"/>
      <c r="NC1411" s="14"/>
      <c r="ND1411" s="14"/>
      <c r="NE1411" s="14"/>
      <c r="NF1411" s="14"/>
      <c r="NG1411" s="14"/>
      <c r="NH1411" s="14"/>
      <c r="NI1411" s="14"/>
      <c r="NJ1411" s="14"/>
      <c r="NK1411" s="14"/>
      <c r="NL1411" s="14"/>
      <c r="NM1411" s="14"/>
      <c r="NN1411" s="14"/>
      <c r="NO1411" s="14"/>
      <c r="NP1411" s="14"/>
      <c r="NQ1411" s="14"/>
      <c r="NR1411" s="14"/>
      <c r="NS1411" s="14"/>
      <c r="NT1411" s="14"/>
      <c r="NU1411" s="14"/>
      <c r="NV1411" s="14"/>
      <c r="NW1411" s="14"/>
      <c r="NX1411" s="14"/>
      <c r="NY1411" s="14"/>
      <c r="NZ1411" s="14"/>
      <c r="OA1411" s="14"/>
      <c r="OB1411" s="14"/>
      <c r="OC1411" s="14"/>
      <c r="OD1411" s="14"/>
      <c r="OE1411" s="14"/>
      <c r="OF1411" s="14"/>
      <c r="OG1411" s="14"/>
      <c r="OH1411" s="14"/>
      <c r="OI1411" s="14"/>
      <c r="OJ1411" s="14"/>
      <c r="OK1411" s="14"/>
      <c r="OL1411" s="14"/>
      <c r="OM1411" s="14"/>
      <c r="ON1411" s="14"/>
      <c r="OO1411" s="14"/>
      <c r="OP1411" s="14"/>
      <c r="OQ1411" s="14"/>
      <c r="OR1411" s="14"/>
      <c r="OS1411" s="14"/>
      <c r="OT1411" s="14"/>
      <c r="OU1411" s="14"/>
      <c r="OV1411" s="14"/>
      <c r="OW1411" s="14"/>
      <c r="OX1411" s="14"/>
      <c r="OY1411" s="14"/>
      <c r="OZ1411" s="14"/>
      <c r="PA1411" s="14"/>
      <c r="PB1411" s="14"/>
      <c r="PC1411" s="14"/>
      <c r="PD1411" s="14"/>
      <c r="PE1411" s="14"/>
      <c r="PF1411" s="14"/>
      <c r="PG1411" s="14"/>
      <c r="PH1411" s="14"/>
      <c r="PI1411" s="14"/>
      <c r="PJ1411" s="14"/>
      <c r="PK1411" s="14"/>
      <c r="PL1411" s="14"/>
      <c r="PM1411" s="14"/>
      <c r="PN1411" s="14"/>
      <c r="PO1411" s="14"/>
      <c r="PP1411" s="14"/>
      <c r="PQ1411" s="14"/>
      <c r="PR1411" s="14"/>
      <c r="PS1411" s="14"/>
      <c r="PT1411" s="14"/>
      <c r="PU1411" s="14"/>
      <c r="PV1411" s="14"/>
      <c r="PW1411" s="14"/>
      <c r="PX1411" s="14"/>
      <c r="PY1411" s="14"/>
      <c r="PZ1411" s="14"/>
      <c r="QA1411" s="14"/>
      <c r="QB1411" s="14"/>
      <c r="QC1411" s="14"/>
      <c r="QD1411" s="14"/>
      <c r="QE1411" s="14"/>
      <c r="QF1411" s="14"/>
      <c r="QG1411" s="14"/>
      <c r="QH1411" s="14"/>
      <c r="QI1411" s="14"/>
      <c r="QJ1411" s="14"/>
      <c r="QK1411" s="14"/>
      <c r="QL1411" s="14"/>
      <c r="QM1411" s="14"/>
      <c r="QN1411" s="14"/>
      <c r="QO1411" s="14"/>
      <c r="QP1411" s="14"/>
      <c r="QQ1411" s="14"/>
      <c r="QR1411" s="14"/>
      <c r="QS1411" s="14"/>
      <c r="QT1411" s="14"/>
      <c r="QU1411" s="14"/>
      <c r="QV1411" s="14"/>
      <c r="QW1411" s="14"/>
      <c r="QX1411" s="14"/>
      <c r="QY1411" s="14"/>
      <c r="QZ1411" s="14"/>
      <c r="RA1411" s="14"/>
      <c r="RB1411" s="14"/>
      <c r="RC1411" s="14"/>
      <c r="RD1411" s="14"/>
      <c r="RE1411" s="14"/>
      <c r="RF1411" s="14"/>
      <c r="RG1411" s="14"/>
      <c r="RH1411" s="14"/>
      <c r="RI1411" s="14"/>
      <c r="RJ1411" s="14"/>
      <c r="RK1411" s="14"/>
      <c r="RL1411" s="14"/>
      <c r="RM1411" s="14"/>
      <c r="RN1411" s="14"/>
      <c r="RO1411" s="14"/>
      <c r="RP1411" s="14"/>
      <c r="RQ1411" s="14"/>
      <c r="RR1411" s="14"/>
      <c r="RS1411" s="14"/>
      <c r="RT1411" s="14"/>
      <c r="RU1411" s="14"/>
      <c r="RV1411" s="14"/>
      <c r="RW1411" s="14"/>
      <c r="RX1411" s="14"/>
      <c r="RY1411" s="14"/>
      <c r="RZ1411" s="14"/>
      <c r="SA1411" s="14"/>
      <c r="SB1411" s="14"/>
      <c r="SC1411" s="14"/>
      <c r="SD1411" s="14"/>
      <c r="SE1411" s="14"/>
      <c r="SF1411" s="14"/>
      <c r="SG1411" s="14"/>
      <c r="SH1411" s="14"/>
      <c r="SI1411" s="14"/>
      <c r="SJ1411" s="14"/>
      <c r="SK1411" s="14"/>
      <c r="SL1411" s="14"/>
      <c r="SM1411" s="14"/>
      <c r="SN1411" s="14"/>
      <c r="SO1411" s="14"/>
      <c r="SP1411" s="14"/>
      <c r="SQ1411" s="14"/>
      <c r="SR1411" s="14"/>
      <c r="SS1411" s="14"/>
      <c r="ST1411" s="14"/>
      <c r="SU1411" s="14"/>
      <c r="SV1411" s="14"/>
      <c r="SW1411" s="14"/>
      <c r="SX1411" s="14"/>
      <c r="SY1411" s="14"/>
      <c r="SZ1411" s="14"/>
      <c r="TA1411" s="14"/>
      <c r="TB1411" s="14"/>
      <c r="TC1411" s="14"/>
      <c r="TD1411" s="14"/>
      <c r="TE1411" s="14"/>
      <c r="TF1411" s="14"/>
      <c r="TG1411" s="14"/>
      <c r="TH1411" s="14"/>
      <c r="TI1411" s="14"/>
      <c r="TJ1411" s="14"/>
      <c r="TK1411" s="14"/>
      <c r="TL1411" s="14"/>
      <c r="TM1411" s="14"/>
      <c r="TN1411" s="14"/>
      <c r="TO1411" s="14"/>
      <c r="TP1411" s="14"/>
      <c r="TQ1411" s="14"/>
      <c r="TR1411" s="14"/>
      <c r="TS1411" s="14"/>
      <c r="TT1411" s="14"/>
      <c r="TU1411" s="14"/>
      <c r="TV1411" s="14"/>
      <c r="TW1411" s="14"/>
      <c r="TX1411" s="14"/>
      <c r="TY1411" s="14"/>
      <c r="TZ1411" s="14"/>
      <c r="UA1411" s="14"/>
      <c r="UB1411" s="14"/>
      <c r="UC1411" s="14"/>
      <c r="UD1411" s="14"/>
      <c r="UE1411" s="14"/>
      <c r="UF1411" s="14"/>
      <c r="UG1411" s="14"/>
      <c r="UH1411" s="14"/>
      <c r="UI1411" s="14"/>
      <c r="UJ1411" s="14"/>
      <c r="UK1411" s="14"/>
      <c r="UL1411" s="14"/>
      <c r="UM1411" s="14"/>
      <c r="UN1411" s="14"/>
      <c r="UO1411" s="14"/>
      <c r="UP1411" s="14"/>
      <c r="UQ1411" s="14"/>
      <c r="UR1411" s="14"/>
      <c r="US1411" s="14"/>
      <c r="UT1411" s="14"/>
      <c r="UU1411" s="14"/>
      <c r="UV1411" s="14"/>
      <c r="UW1411" s="14"/>
      <c r="UX1411" s="14"/>
      <c r="UY1411" s="14"/>
      <c r="UZ1411" s="14"/>
      <c r="VA1411" s="14"/>
      <c r="VB1411" s="14"/>
      <c r="VC1411" s="14"/>
      <c r="VD1411" s="14"/>
      <c r="VE1411" s="14"/>
      <c r="VF1411" s="14"/>
      <c r="VG1411" s="14"/>
      <c r="VH1411" s="14"/>
      <c r="VI1411" s="14"/>
      <c r="VJ1411" s="14"/>
      <c r="VK1411" s="14"/>
      <c r="VL1411" s="14"/>
      <c r="VM1411" s="14"/>
      <c r="VN1411" s="14"/>
      <c r="VO1411" s="14"/>
      <c r="VP1411" s="14"/>
      <c r="VQ1411" s="14"/>
      <c r="VR1411" s="14"/>
      <c r="VS1411" s="14"/>
      <c r="VT1411" s="14"/>
      <c r="VU1411" s="14"/>
      <c r="VV1411" s="14"/>
      <c r="VW1411" s="14"/>
      <c r="VX1411" s="14"/>
      <c r="VY1411" s="14"/>
      <c r="VZ1411" s="14"/>
      <c r="WA1411" s="14"/>
      <c r="WB1411" s="14"/>
      <c r="WC1411" s="14"/>
      <c r="WD1411" s="14"/>
      <c r="WE1411" s="14"/>
      <c r="WF1411" s="14"/>
      <c r="WG1411" s="14"/>
      <c r="WH1411" s="14"/>
      <c r="WI1411" s="14"/>
      <c r="WJ1411" s="14"/>
      <c r="WK1411" s="14"/>
      <c r="WL1411" s="14"/>
      <c r="WM1411" s="14"/>
      <c r="WN1411" s="14"/>
      <c r="WO1411" s="14"/>
      <c r="WP1411" s="14"/>
      <c r="WQ1411" s="14"/>
      <c r="WR1411" s="14"/>
      <c r="WS1411" s="14"/>
      <c r="WT1411" s="14"/>
      <c r="WU1411" s="14"/>
      <c r="WV1411" s="14"/>
      <c r="WW1411" s="14"/>
      <c r="WX1411" s="14"/>
      <c r="WY1411" s="14"/>
      <c r="WZ1411" s="14"/>
      <c r="XA1411" s="14"/>
      <c r="XB1411" s="14"/>
      <c r="XC1411" s="14"/>
      <c r="XD1411" s="14"/>
      <c r="XE1411" s="14"/>
      <c r="XF1411" s="14"/>
      <c r="XG1411" s="14"/>
      <c r="XH1411" s="14"/>
      <c r="XI1411" s="14"/>
      <c r="XJ1411" s="14"/>
      <c r="XK1411" s="14"/>
      <c r="XL1411" s="14"/>
      <c r="XM1411" s="14"/>
      <c r="XN1411" s="14"/>
      <c r="XO1411" s="14"/>
      <c r="XP1411" s="14"/>
      <c r="XQ1411" s="14"/>
      <c r="XR1411" s="14"/>
      <c r="XS1411" s="14"/>
      <c r="XT1411" s="14"/>
      <c r="XU1411" s="14"/>
      <c r="XV1411" s="14"/>
      <c r="XW1411" s="14"/>
      <c r="XX1411" s="14"/>
      <c r="XY1411" s="14"/>
      <c r="XZ1411" s="14"/>
      <c r="YA1411" s="14"/>
      <c r="YB1411" s="14"/>
      <c r="YC1411" s="14"/>
      <c r="YD1411" s="14"/>
      <c r="YE1411" s="14"/>
      <c r="YF1411" s="14"/>
      <c r="YG1411" s="14"/>
      <c r="YH1411" s="14"/>
      <c r="YI1411" s="14"/>
      <c r="YJ1411" s="14"/>
      <c r="YK1411" s="14"/>
      <c r="YL1411" s="14"/>
      <c r="YM1411" s="14"/>
      <c r="YN1411" s="14"/>
      <c r="YO1411" s="14"/>
      <c r="YP1411" s="14"/>
      <c r="YQ1411" s="14"/>
      <c r="YR1411" s="14"/>
      <c r="YS1411" s="14"/>
      <c r="YT1411" s="14"/>
      <c r="YU1411" s="14"/>
      <c r="YV1411" s="14"/>
      <c r="YW1411" s="14"/>
      <c r="YX1411" s="14"/>
      <c r="YY1411" s="14"/>
      <c r="YZ1411" s="14"/>
      <c r="ZA1411" s="14"/>
      <c r="ZB1411" s="14"/>
      <c r="ZC1411" s="14"/>
      <c r="ZD1411" s="14"/>
      <c r="ZE1411" s="14"/>
      <c r="ZF1411" s="14"/>
      <c r="ZG1411" s="14"/>
      <c r="ZH1411" s="14"/>
      <c r="ZI1411" s="14"/>
      <c r="ZJ1411" s="14"/>
      <c r="ZK1411" s="14"/>
      <c r="ZL1411" s="14"/>
      <c r="ZM1411" s="14"/>
      <c r="ZN1411" s="14"/>
      <c r="ZO1411" s="14"/>
      <c r="ZP1411" s="14"/>
      <c r="ZQ1411" s="14"/>
      <c r="ZR1411" s="14"/>
      <c r="ZS1411" s="14"/>
      <c r="ZT1411" s="14"/>
      <c r="ZU1411" s="14"/>
      <c r="ZV1411" s="14"/>
      <c r="ZW1411" s="14"/>
      <c r="ZX1411" s="14"/>
      <c r="ZY1411" s="14"/>
      <c r="ZZ1411" s="14"/>
      <c r="AAA1411" s="14"/>
      <c r="AAB1411" s="14"/>
      <c r="AAC1411" s="14"/>
      <c r="AAD1411" s="14"/>
      <c r="AAE1411" s="14"/>
      <c r="AAF1411" s="14"/>
      <c r="AAG1411" s="14"/>
      <c r="AAH1411" s="14"/>
      <c r="AAI1411" s="14"/>
      <c r="AAJ1411" s="14"/>
      <c r="AAK1411" s="14"/>
      <c r="AAL1411" s="14"/>
      <c r="AAM1411" s="14"/>
      <c r="AAN1411" s="14"/>
      <c r="AAO1411" s="14"/>
      <c r="AAP1411" s="14"/>
      <c r="AAQ1411" s="14"/>
      <c r="AAR1411" s="14"/>
      <c r="AAS1411" s="14"/>
      <c r="AAT1411" s="14"/>
      <c r="AAU1411" s="14"/>
      <c r="AAV1411" s="14"/>
      <c r="AAW1411" s="14"/>
      <c r="AAX1411" s="14"/>
      <c r="AAY1411" s="14"/>
      <c r="AAZ1411" s="14"/>
      <c r="ABA1411" s="14"/>
      <c r="ABB1411" s="14"/>
      <c r="ABC1411" s="14"/>
      <c r="ABD1411" s="14"/>
      <c r="ABE1411" s="14"/>
      <c r="ABF1411" s="14"/>
      <c r="ABG1411" s="14"/>
      <c r="ABH1411" s="14"/>
      <c r="ABI1411" s="14"/>
      <c r="ABJ1411" s="14"/>
      <c r="ABK1411" s="14"/>
      <c r="ABL1411" s="14"/>
      <c r="ABM1411" s="14"/>
      <c r="ABN1411" s="14"/>
      <c r="ABO1411" s="14"/>
      <c r="ABP1411" s="14"/>
      <c r="ABQ1411" s="14"/>
      <c r="ABR1411" s="14"/>
      <c r="ABS1411" s="14"/>
      <c r="ABT1411" s="14"/>
      <c r="ABU1411" s="14"/>
      <c r="ABV1411" s="14"/>
      <c r="ABW1411" s="14"/>
      <c r="ABX1411" s="14"/>
      <c r="ABY1411" s="14"/>
      <c r="ABZ1411" s="14"/>
      <c r="ACA1411" s="14"/>
      <c r="ACB1411" s="14"/>
      <c r="ACC1411" s="14"/>
      <c r="ACD1411" s="14"/>
      <c r="ACE1411" s="14"/>
      <c r="ACF1411" s="14"/>
      <c r="ACG1411" s="14"/>
      <c r="ACH1411" s="14"/>
      <c r="ACI1411" s="14"/>
      <c r="ACJ1411" s="14"/>
      <c r="ACK1411" s="14"/>
      <c r="ACL1411" s="14"/>
      <c r="ACM1411" s="14"/>
      <c r="ACN1411" s="14"/>
      <c r="ACO1411" s="14"/>
      <c r="ACP1411" s="14"/>
      <c r="ACQ1411" s="14"/>
      <c r="ACR1411" s="14"/>
      <c r="ACS1411" s="14"/>
      <c r="ACT1411" s="14"/>
      <c r="ACU1411" s="14"/>
      <c r="ACV1411" s="14"/>
      <c r="ACW1411" s="14"/>
      <c r="ACX1411" s="14"/>
      <c r="ACY1411" s="14"/>
      <c r="ACZ1411" s="14"/>
      <c r="ADA1411" s="14"/>
      <c r="ADB1411" s="14"/>
      <c r="ADC1411" s="14"/>
      <c r="ADD1411" s="14"/>
      <c r="ADE1411" s="14"/>
      <c r="ADF1411" s="14"/>
      <c r="ADG1411" s="14"/>
      <c r="ADH1411" s="14"/>
      <c r="ADI1411" s="14"/>
      <c r="ADJ1411" s="14"/>
      <c r="ADK1411" s="14"/>
      <c r="ADL1411" s="14"/>
      <c r="ADM1411" s="14"/>
      <c r="ADN1411" s="14"/>
      <c r="ADO1411" s="14"/>
      <c r="ADP1411" s="14"/>
      <c r="ADQ1411" s="14"/>
      <c r="ADR1411" s="14"/>
      <c r="ADS1411" s="14"/>
      <c r="ADT1411" s="14"/>
      <c r="ADU1411" s="14"/>
      <c r="ADV1411" s="14"/>
      <c r="ADW1411" s="14"/>
      <c r="ADX1411" s="14"/>
      <c r="ADY1411" s="14"/>
      <c r="ADZ1411" s="14"/>
      <c r="AEA1411" s="14"/>
      <c r="AEB1411" s="14"/>
      <c r="AEC1411" s="14"/>
      <c r="AED1411" s="14"/>
      <c r="AEE1411" s="14"/>
      <c r="AEF1411" s="14"/>
      <c r="AEG1411" s="14"/>
      <c r="AEH1411" s="14"/>
      <c r="AEI1411" s="14"/>
      <c r="AEJ1411" s="14"/>
      <c r="AEK1411" s="14"/>
      <c r="AEL1411" s="14"/>
      <c r="AEM1411" s="14"/>
      <c r="AEN1411" s="14"/>
      <c r="AEO1411" s="14"/>
      <c r="AEP1411" s="14"/>
      <c r="AEQ1411" s="14"/>
      <c r="AER1411" s="14"/>
      <c r="AES1411" s="14"/>
      <c r="AET1411" s="14"/>
      <c r="AEU1411" s="14"/>
      <c r="AEV1411" s="14"/>
      <c r="AEW1411" s="14"/>
      <c r="AEX1411" s="14"/>
      <c r="AEY1411" s="14"/>
      <c r="AEZ1411" s="14"/>
      <c r="AFA1411" s="14"/>
      <c r="AFB1411" s="14"/>
      <c r="AFC1411" s="14"/>
      <c r="AFD1411" s="14"/>
      <c r="AFE1411" s="14"/>
      <c r="AFF1411" s="14"/>
      <c r="AFG1411" s="14"/>
      <c r="AFH1411" s="14"/>
      <c r="AFI1411" s="14"/>
      <c r="AFJ1411" s="14"/>
      <c r="AFK1411" s="14"/>
      <c r="AFL1411" s="14"/>
      <c r="AFM1411" s="14"/>
      <c r="AFN1411" s="14"/>
      <c r="AFO1411" s="14"/>
      <c r="AFP1411" s="14"/>
      <c r="AFQ1411" s="14"/>
      <c r="AFR1411" s="14"/>
      <c r="AFS1411" s="14"/>
      <c r="AFT1411" s="14"/>
      <c r="AFU1411" s="14"/>
      <c r="AFV1411" s="14"/>
      <c r="AFW1411" s="14"/>
      <c r="AFX1411" s="14"/>
      <c r="AFY1411" s="14"/>
      <c r="AFZ1411" s="14"/>
      <c r="AGA1411" s="14"/>
      <c r="AGB1411" s="14"/>
      <c r="AGC1411" s="14"/>
      <c r="AGD1411" s="14"/>
      <c r="AGE1411" s="14"/>
      <c r="AGF1411" s="14"/>
      <c r="AGG1411" s="14"/>
      <c r="AGH1411" s="14"/>
      <c r="AGI1411" s="14"/>
      <c r="AGJ1411" s="14"/>
      <c r="AGK1411" s="14"/>
      <c r="AGL1411" s="14"/>
      <c r="AGM1411" s="14"/>
      <c r="AGN1411" s="14"/>
      <c r="AGO1411" s="14"/>
      <c r="AGP1411" s="14"/>
      <c r="AGQ1411" s="14"/>
      <c r="AGR1411" s="14"/>
      <c r="AGS1411" s="14"/>
      <c r="AGT1411" s="14"/>
      <c r="AGU1411" s="14"/>
      <c r="AGV1411" s="14"/>
      <c r="AGW1411" s="14"/>
      <c r="AGX1411" s="14"/>
      <c r="AGY1411" s="14"/>
      <c r="AGZ1411" s="14"/>
      <c r="AHA1411" s="14"/>
      <c r="AHB1411" s="14"/>
      <c r="AHC1411" s="14"/>
      <c r="AHD1411" s="14"/>
      <c r="AHE1411" s="14"/>
      <c r="AHF1411" s="14"/>
      <c r="AHG1411" s="14"/>
      <c r="AHH1411" s="14"/>
      <c r="AHI1411" s="14"/>
      <c r="AHJ1411" s="14"/>
      <c r="AHK1411" s="14"/>
      <c r="AHL1411" s="14"/>
      <c r="AHM1411" s="14"/>
      <c r="AHN1411" s="14"/>
      <c r="AHO1411" s="14"/>
      <c r="AHP1411" s="14"/>
      <c r="AHQ1411" s="14"/>
      <c r="AHR1411" s="14"/>
      <c r="AHS1411" s="14"/>
      <c r="AHT1411" s="14"/>
      <c r="AHU1411" s="14"/>
      <c r="AHV1411" s="14"/>
      <c r="AHW1411" s="14"/>
      <c r="AHX1411" s="14"/>
      <c r="AHY1411" s="14"/>
      <c r="AHZ1411" s="14"/>
      <c r="AIA1411" s="14"/>
      <c r="AIB1411" s="14"/>
      <c r="AIC1411" s="14"/>
      <c r="AID1411" s="14"/>
      <c r="AIE1411" s="14"/>
      <c r="AIF1411" s="14"/>
      <c r="AIG1411" s="14"/>
      <c r="AIH1411" s="14"/>
      <c r="AII1411" s="14"/>
      <c r="AIJ1411" s="14"/>
      <c r="AIK1411" s="14"/>
      <c r="AIL1411" s="14"/>
      <c r="AIM1411" s="14"/>
      <c r="AIN1411" s="14"/>
      <c r="AIO1411" s="14"/>
      <c r="AIP1411" s="14"/>
      <c r="AIQ1411" s="14"/>
      <c r="AIR1411" s="14"/>
      <c r="AIS1411" s="14"/>
      <c r="AIT1411" s="14"/>
      <c r="AIU1411" s="14"/>
      <c r="AIV1411" s="14"/>
      <c r="AIW1411" s="14"/>
      <c r="AIX1411" s="14"/>
      <c r="AIY1411" s="14"/>
      <c r="AIZ1411" s="14"/>
      <c r="AJA1411" s="14"/>
      <c r="AJB1411" s="14"/>
      <c r="AJC1411" s="14"/>
      <c r="AJD1411" s="14"/>
      <c r="AJE1411" s="14"/>
      <c r="AJF1411" s="14"/>
      <c r="AJG1411" s="14"/>
      <c r="AJH1411" s="14"/>
      <c r="AJI1411" s="14"/>
      <c r="AJJ1411" s="14"/>
      <c r="AJK1411" s="14"/>
      <c r="AJL1411" s="14"/>
      <c r="AJM1411" s="14"/>
      <c r="AJN1411" s="14"/>
      <c r="AJO1411" s="14"/>
      <c r="AJP1411" s="14"/>
      <c r="AJQ1411" s="14"/>
      <c r="AJR1411" s="14"/>
      <c r="AJS1411" s="14"/>
      <c r="AJT1411" s="14"/>
      <c r="AJU1411" s="14"/>
      <c r="AJV1411" s="14"/>
      <c r="AJW1411" s="14"/>
      <c r="AJX1411" s="14"/>
      <c r="AJY1411" s="14"/>
      <c r="AJZ1411" s="14"/>
      <c r="AKA1411" s="14"/>
      <c r="AKB1411" s="14"/>
      <c r="AKC1411" s="14"/>
      <c r="AKD1411" s="14"/>
      <c r="AKE1411" s="14"/>
      <c r="AKF1411" s="14"/>
      <c r="AKG1411" s="14"/>
      <c r="AKH1411" s="14"/>
      <c r="AKI1411" s="14"/>
      <c r="AKJ1411" s="14"/>
      <c r="AKK1411" s="14"/>
      <c r="AKL1411" s="14"/>
      <c r="AKM1411" s="14"/>
      <c r="AKN1411" s="14"/>
      <c r="AKO1411" s="14"/>
      <c r="AKP1411" s="14"/>
      <c r="AKQ1411" s="14"/>
      <c r="AKR1411" s="14"/>
      <c r="AKS1411" s="14"/>
      <c r="AKT1411" s="14"/>
      <c r="AKU1411" s="14"/>
      <c r="AKV1411" s="14"/>
      <c r="AKW1411" s="14"/>
      <c r="AKX1411" s="14"/>
      <c r="AKY1411" s="14"/>
      <c r="AKZ1411" s="14"/>
      <c r="ALA1411" s="14"/>
      <c r="ALB1411" s="14"/>
      <c r="ALC1411" s="14"/>
      <c r="ALD1411" s="14"/>
      <c r="ALE1411" s="14"/>
      <c r="ALF1411" s="14"/>
      <c r="ALG1411" s="14"/>
      <c r="ALH1411" s="14"/>
      <c r="ALI1411" s="14"/>
      <c r="ALJ1411" s="14"/>
      <c r="ALK1411" s="14"/>
      <c r="ALL1411" s="14"/>
      <c r="ALM1411" s="14"/>
      <c r="ALN1411" s="14"/>
      <c r="ALO1411" s="14"/>
      <c r="ALP1411" s="14"/>
      <c r="ALQ1411" s="14"/>
      <c r="ALR1411" s="14"/>
      <c r="ALS1411" s="14"/>
      <c r="ALT1411" s="14"/>
      <c r="ALU1411" s="14"/>
      <c r="ALV1411" s="14"/>
      <c r="ALW1411" s="14"/>
      <c r="ALX1411" s="14"/>
      <c r="ALY1411" s="14"/>
      <c r="ALZ1411" s="14"/>
      <c r="AMA1411" s="14"/>
      <c r="AMB1411" s="14"/>
      <c r="AMC1411" s="14"/>
      <c r="AMD1411" s="14"/>
      <c r="AME1411" s="14"/>
      <c r="AMF1411" s="14"/>
      <c r="AMG1411" s="14"/>
      <c r="AMH1411" s="14"/>
      <c r="AMI1411" s="14"/>
      <c r="AMJ1411" s="14"/>
      <c r="AMK1411" s="14"/>
      <c r="AML1411" s="14"/>
      <c r="AMM1411" s="14"/>
      <c r="AMN1411" s="14"/>
      <c r="AMO1411" s="14"/>
      <c r="AMP1411" s="14"/>
      <c r="AMQ1411" s="14"/>
      <c r="AMR1411" s="14"/>
      <c r="AMS1411" s="14"/>
      <c r="AMT1411" s="14"/>
      <c r="AMU1411" s="14"/>
      <c r="AMV1411" s="14"/>
      <c r="AMW1411" s="14"/>
      <c r="AMX1411" s="14"/>
      <c r="AMY1411" s="14"/>
      <c r="AMZ1411" s="14"/>
      <c r="ANA1411" s="14"/>
      <c r="ANB1411" s="14"/>
      <c r="ANC1411" s="14"/>
      <c r="AND1411" s="14"/>
      <c r="ANE1411" s="14"/>
      <c r="ANF1411" s="14"/>
      <c r="ANG1411" s="14"/>
      <c r="ANH1411" s="14"/>
      <c r="ANI1411" s="14"/>
      <c r="ANJ1411" s="14"/>
      <c r="ANK1411" s="14"/>
      <c r="ANL1411" s="14"/>
      <c r="ANM1411" s="14"/>
      <c r="ANN1411" s="14"/>
      <c r="ANO1411" s="14"/>
      <c r="ANP1411" s="14"/>
      <c r="ANQ1411" s="14"/>
      <c r="ANR1411" s="14"/>
      <c r="ANS1411" s="14"/>
      <c r="ANT1411" s="14"/>
      <c r="ANU1411" s="14"/>
      <c r="ANV1411" s="14"/>
      <c r="ANW1411" s="14"/>
      <c r="ANX1411" s="14"/>
      <c r="ANY1411" s="14"/>
      <c r="ANZ1411" s="14"/>
      <c r="AOA1411" s="14"/>
      <c r="AOB1411" s="14"/>
      <c r="AOC1411" s="14"/>
      <c r="AOD1411" s="14"/>
      <c r="AOE1411" s="14"/>
      <c r="AOF1411" s="14"/>
      <c r="AOG1411" s="14"/>
      <c r="AOH1411" s="14"/>
      <c r="AOI1411" s="14"/>
      <c r="AOJ1411" s="14"/>
      <c r="AOK1411" s="14"/>
      <c r="AOL1411" s="14"/>
      <c r="AOM1411" s="14"/>
      <c r="AON1411" s="14"/>
      <c r="AOO1411" s="14"/>
      <c r="AOP1411" s="14"/>
      <c r="AOQ1411" s="14"/>
      <c r="AOR1411" s="14"/>
      <c r="AOS1411" s="14"/>
      <c r="AOT1411" s="14"/>
      <c r="AOU1411" s="14"/>
      <c r="AOV1411" s="14"/>
      <c r="AOW1411" s="14"/>
      <c r="AOX1411" s="14"/>
      <c r="AOY1411" s="14"/>
      <c r="AOZ1411" s="14"/>
      <c r="APA1411" s="14"/>
      <c r="APB1411" s="14"/>
      <c r="APC1411" s="14"/>
      <c r="APD1411" s="14"/>
      <c r="APE1411" s="14"/>
      <c r="APF1411" s="14"/>
      <c r="APG1411" s="14"/>
      <c r="APH1411" s="14"/>
      <c r="API1411" s="14"/>
      <c r="APJ1411" s="14"/>
      <c r="APK1411" s="14"/>
      <c r="APL1411" s="14"/>
      <c r="APM1411" s="14"/>
      <c r="APN1411" s="14"/>
      <c r="APO1411" s="14"/>
      <c r="APP1411" s="14"/>
      <c r="APQ1411" s="14"/>
      <c r="APR1411" s="14"/>
      <c r="APS1411" s="14"/>
      <c r="APT1411" s="14"/>
      <c r="APU1411" s="14"/>
      <c r="APV1411" s="14"/>
      <c r="APW1411" s="14"/>
      <c r="APX1411" s="14"/>
      <c r="APY1411" s="14"/>
      <c r="APZ1411" s="14"/>
      <c r="AQA1411" s="14"/>
      <c r="AQB1411" s="14"/>
      <c r="AQC1411" s="14"/>
      <c r="AQD1411" s="14"/>
      <c r="AQE1411" s="14"/>
      <c r="AQF1411" s="14"/>
      <c r="AQG1411" s="14"/>
      <c r="AQH1411" s="14"/>
      <c r="AQI1411" s="14"/>
      <c r="AQJ1411" s="14"/>
      <c r="AQK1411" s="14"/>
      <c r="AQL1411" s="14"/>
      <c r="AQM1411" s="14"/>
      <c r="AQN1411" s="14"/>
      <c r="AQO1411" s="14"/>
      <c r="AQP1411" s="14"/>
      <c r="AQQ1411" s="14"/>
      <c r="AQR1411" s="14"/>
      <c r="AQS1411" s="14"/>
      <c r="AQT1411" s="14"/>
      <c r="AQU1411" s="14"/>
      <c r="AQV1411" s="14"/>
      <c r="AQW1411" s="14"/>
      <c r="AQX1411" s="14"/>
      <c r="AQY1411" s="14"/>
      <c r="AQZ1411" s="14"/>
      <c r="ARA1411" s="14"/>
      <c r="ARB1411" s="14"/>
      <c r="ARC1411" s="14"/>
      <c r="ARD1411" s="14"/>
      <c r="ARE1411" s="14"/>
      <c r="ARF1411" s="14"/>
      <c r="ARG1411" s="14"/>
      <c r="ARH1411" s="14"/>
      <c r="ARI1411" s="14"/>
      <c r="ARJ1411" s="14"/>
      <c r="ARK1411" s="14"/>
      <c r="ARL1411" s="14"/>
      <c r="ARM1411" s="14"/>
      <c r="ARN1411" s="14"/>
      <c r="ARO1411" s="14"/>
      <c r="ARP1411" s="14"/>
      <c r="ARQ1411" s="14"/>
      <c r="ARR1411" s="14"/>
      <c r="ARS1411" s="14"/>
      <c r="ART1411" s="14"/>
      <c r="ARU1411" s="14"/>
      <c r="ARV1411" s="14"/>
      <c r="ARW1411" s="14"/>
      <c r="ARX1411" s="14"/>
      <c r="ARY1411" s="14"/>
      <c r="ARZ1411" s="14"/>
      <c r="ASA1411" s="14"/>
      <c r="ASB1411" s="14"/>
      <c r="ASC1411" s="14"/>
      <c r="ASD1411" s="14"/>
      <c r="ASE1411" s="14"/>
      <c r="ASF1411" s="14"/>
      <c r="ASG1411" s="14"/>
      <c r="ASH1411" s="14"/>
      <c r="ASI1411" s="14"/>
      <c r="ASJ1411" s="14"/>
      <c r="ASK1411" s="14"/>
      <c r="ASL1411" s="14"/>
      <c r="ASM1411" s="14"/>
      <c r="ASN1411" s="14"/>
      <c r="ASO1411" s="14"/>
      <c r="ASP1411" s="14"/>
      <c r="ASQ1411" s="14"/>
      <c r="ASR1411" s="14"/>
      <c r="ASS1411" s="14"/>
      <c r="AST1411" s="14"/>
      <c r="ASU1411" s="14"/>
      <c r="ASV1411" s="14"/>
      <c r="ASW1411" s="14"/>
      <c r="ASX1411" s="14"/>
      <c r="ASY1411" s="14"/>
      <c r="ASZ1411" s="14"/>
      <c r="ATA1411" s="14"/>
      <c r="ATB1411" s="14"/>
      <c r="ATC1411" s="14"/>
      <c r="ATD1411" s="14"/>
      <c r="ATE1411" s="14"/>
      <c r="ATF1411" s="14"/>
      <c r="ATG1411" s="14"/>
      <c r="ATH1411" s="14"/>
      <c r="ATI1411" s="14"/>
      <c r="ATJ1411" s="14"/>
      <c r="ATK1411" s="14"/>
      <c r="ATL1411" s="14"/>
      <c r="ATM1411" s="14"/>
      <c r="ATN1411" s="14"/>
      <c r="ATO1411" s="14"/>
      <c r="ATP1411" s="14"/>
      <c r="ATQ1411" s="14"/>
      <c r="ATR1411" s="14"/>
      <c r="ATS1411" s="14"/>
      <c r="ATT1411" s="14"/>
      <c r="ATU1411" s="14"/>
      <c r="ATV1411" s="14"/>
      <c r="ATW1411" s="14"/>
      <c r="ATX1411" s="14"/>
      <c r="ATY1411" s="14"/>
      <c r="ATZ1411" s="14"/>
      <c r="AUA1411" s="14"/>
      <c r="AUB1411" s="14"/>
      <c r="AUC1411" s="14"/>
      <c r="AUD1411" s="14"/>
      <c r="AUE1411" s="14"/>
      <c r="AUF1411" s="14"/>
      <c r="AUG1411" s="14"/>
      <c r="AUH1411" s="14"/>
      <c r="AUI1411" s="14"/>
      <c r="AUJ1411" s="14"/>
      <c r="AUK1411" s="14"/>
      <c r="AUL1411" s="14"/>
      <c r="AUM1411" s="14"/>
      <c r="AUN1411" s="14"/>
      <c r="AUO1411" s="14"/>
      <c r="AUP1411" s="14"/>
      <c r="AUQ1411" s="14"/>
      <c r="AUR1411" s="14"/>
      <c r="AUS1411" s="14"/>
      <c r="AUT1411" s="14"/>
      <c r="AUU1411" s="14"/>
      <c r="AUV1411" s="14"/>
      <c r="AUW1411" s="14"/>
      <c r="AUX1411" s="14"/>
      <c r="AUY1411" s="14"/>
      <c r="AUZ1411" s="14"/>
      <c r="AVA1411" s="14"/>
      <c r="AVB1411" s="14"/>
      <c r="AVC1411" s="14"/>
      <c r="AVD1411" s="14"/>
      <c r="AVE1411" s="14"/>
      <c r="AVF1411" s="14"/>
      <c r="AVG1411" s="14"/>
      <c r="AVH1411" s="14"/>
      <c r="AVI1411" s="14"/>
      <c r="AVJ1411" s="14"/>
      <c r="AVK1411" s="14"/>
      <c r="AVL1411" s="14"/>
      <c r="AVM1411" s="14"/>
      <c r="AVN1411" s="14"/>
      <c r="AVO1411" s="14"/>
      <c r="AVP1411" s="14"/>
      <c r="AVQ1411" s="14"/>
      <c r="AVR1411" s="14"/>
      <c r="AVS1411" s="14"/>
      <c r="AVT1411" s="14"/>
      <c r="AVU1411" s="14"/>
      <c r="AVV1411" s="14"/>
      <c r="AVW1411" s="14"/>
      <c r="AVX1411" s="14"/>
      <c r="AVY1411" s="14"/>
      <c r="AVZ1411" s="14"/>
      <c r="AWA1411" s="14"/>
      <c r="AWB1411" s="14"/>
      <c r="AWC1411" s="14"/>
      <c r="AWD1411" s="14"/>
      <c r="AWE1411" s="14"/>
      <c r="AWF1411" s="14"/>
      <c r="AWG1411" s="14"/>
      <c r="AWH1411" s="14"/>
      <c r="AWI1411" s="14"/>
      <c r="AWJ1411" s="14"/>
      <c r="AWK1411" s="14"/>
      <c r="AWL1411" s="14"/>
      <c r="AWM1411" s="14"/>
      <c r="AWN1411" s="14"/>
      <c r="AWO1411" s="14"/>
      <c r="AWP1411" s="14"/>
      <c r="AWQ1411" s="14"/>
      <c r="AWR1411" s="14"/>
      <c r="AWS1411" s="14"/>
      <c r="AWT1411" s="14"/>
      <c r="AWU1411" s="14"/>
      <c r="AWV1411" s="14"/>
      <c r="AWW1411" s="14"/>
      <c r="AWX1411" s="14"/>
      <c r="AWY1411" s="14"/>
      <c r="AWZ1411" s="14"/>
      <c r="AXA1411" s="14"/>
      <c r="AXB1411" s="14"/>
      <c r="AXC1411" s="14"/>
      <c r="AXD1411" s="14"/>
      <c r="AXE1411" s="14"/>
      <c r="AXF1411" s="14"/>
      <c r="AXG1411" s="14"/>
      <c r="AXH1411" s="14"/>
      <c r="AXI1411" s="14"/>
      <c r="AXJ1411" s="14"/>
      <c r="AXK1411" s="14"/>
      <c r="AXL1411" s="14"/>
      <c r="AXM1411" s="14"/>
      <c r="AXN1411" s="14"/>
      <c r="AXO1411" s="14"/>
      <c r="AXP1411" s="14"/>
      <c r="AXQ1411" s="14"/>
      <c r="AXR1411" s="14"/>
      <c r="AXS1411" s="14"/>
      <c r="AXT1411" s="14"/>
      <c r="AXU1411" s="14"/>
      <c r="AXV1411" s="14"/>
      <c r="AXW1411" s="14"/>
      <c r="AXX1411" s="14"/>
      <c r="AXY1411" s="14"/>
      <c r="AXZ1411" s="14"/>
      <c r="AYA1411" s="14"/>
      <c r="AYB1411" s="14"/>
      <c r="AYC1411" s="14"/>
      <c r="AYD1411" s="14"/>
      <c r="AYE1411" s="14"/>
      <c r="AYF1411" s="14"/>
      <c r="AYG1411" s="14"/>
      <c r="AYH1411" s="14"/>
      <c r="AYI1411" s="14"/>
      <c r="AYJ1411" s="14"/>
      <c r="AYK1411" s="14"/>
      <c r="AYL1411" s="14"/>
      <c r="AYM1411" s="14"/>
      <c r="AYN1411" s="14"/>
      <c r="AYO1411" s="14"/>
      <c r="AYP1411" s="14"/>
      <c r="AYQ1411" s="14"/>
      <c r="AYR1411" s="14"/>
      <c r="AYS1411" s="14"/>
      <c r="AYT1411" s="14"/>
      <c r="AYU1411" s="14"/>
      <c r="AYV1411" s="14"/>
      <c r="AYW1411" s="14"/>
      <c r="AYX1411" s="14"/>
      <c r="AYY1411" s="14"/>
      <c r="AYZ1411" s="14"/>
      <c r="AZA1411" s="14"/>
      <c r="AZB1411" s="14"/>
      <c r="AZC1411" s="14"/>
      <c r="AZD1411" s="14"/>
      <c r="AZE1411" s="14"/>
      <c r="AZF1411" s="14"/>
      <c r="AZG1411" s="14"/>
      <c r="AZH1411" s="14"/>
      <c r="AZI1411" s="14"/>
      <c r="AZJ1411" s="14"/>
      <c r="AZK1411" s="14"/>
      <c r="AZL1411" s="14"/>
      <c r="AZM1411" s="14"/>
      <c r="AZN1411" s="14"/>
      <c r="AZO1411" s="14"/>
      <c r="AZP1411" s="14"/>
      <c r="AZQ1411" s="14"/>
      <c r="AZR1411" s="14"/>
      <c r="AZS1411" s="14"/>
      <c r="AZT1411" s="14"/>
      <c r="AZU1411" s="14"/>
      <c r="AZV1411" s="14"/>
      <c r="AZW1411" s="14"/>
      <c r="AZX1411" s="14"/>
      <c r="AZY1411" s="14"/>
      <c r="AZZ1411" s="14"/>
      <c r="BAA1411" s="14"/>
      <c r="BAB1411" s="14"/>
      <c r="BAC1411" s="14"/>
      <c r="BAD1411" s="14"/>
      <c r="BAE1411" s="14"/>
      <c r="BAF1411" s="14"/>
      <c r="BAG1411" s="14"/>
      <c r="BAH1411" s="14"/>
      <c r="BAI1411" s="14"/>
      <c r="BAJ1411" s="14"/>
      <c r="BAK1411" s="14"/>
      <c r="BAL1411" s="14"/>
      <c r="BAM1411" s="14"/>
      <c r="BAN1411" s="14"/>
      <c r="BAO1411" s="14"/>
      <c r="BAP1411" s="14"/>
      <c r="BAQ1411" s="14"/>
      <c r="BAR1411" s="14"/>
      <c r="BAS1411" s="14"/>
      <c r="BAT1411" s="14"/>
      <c r="BAU1411" s="14"/>
      <c r="BAV1411" s="14"/>
      <c r="BAW1411" s="14"/>
      <c r="BAX1411" s="14"/>
      <c r="BAY1411" s="14"/>
      <c r="BAZ1411" s="14"/>
      <c r="BBA1411" s="14"/>
      <c r="BBB1411" s="14"/>
      <c r="BBC1411" s="14"/>
      <c r="BBD1411" s="14"/>
      <c r="BBE1411" s="14"/>
      <c r="BBF1411" s="14"/>
      <c r="BBG1411" s="14"/>
      <c r="BBH1411" s="14"/>
      <c r="BBI1411" s="14"/>
      <c r="BBJ1411" s="14"/>
      <c r="BBK1411" s="14"/>
      <c r="BBL1411" s="14"/>
      <c r="BBM1411" s="14"/>
      <c r="BBN1411" s="14"/>
      <c r="BBO1411" s="14"/>
      <c r="BBP1411" s="14"/>
      <c r="BBQ1411" s="14"/>
      <c r="BBR1411" s="14"/>
      <c r="BBS1411" s="14"/>
      <c r="BBT1411" s="14"/>
      <c r="BBU1411" s="14"/>
      <c r="BBV1411" s="14"/>
      <c r="BBW1411" s="14"/>
      <c r="BBX1411" s="14"/>
      <c r="BBY1411" s="14"/>
      <c r="BBZ1411" s="14"/>
      <c r="BCA1411" s="14"/>
      <c r="BCB1411" s="14"/>
      <c r="BCC1411" s="14"/>
      <c r="BCD1411" s="14"/>
      <c r="BCE1411" s="14"/>
      <c r="BCF1411" s="14"/>
      <c r="BCG1411" s="14"/>
      <c r="BCH1411" s="14"/>
      <c r="BCI1411" s="14"/>
      <c r="BCJ1411" s="14"/>
      <c r="BCK1411" s="14"/>
      <c r="BCL1411" s="14"/>
      <c r="BCM1411" s="14"/>
      <c r="BCN1411" s="14"/>
      <c r="BCO1411" s="14"/>
      <c r="BCP1411" s="14"/>
      <c r="BCQ1411" s="14"/>
      <c r="BCR1411" s="14"/>
      <c r="BCS1411" s="14"/>
      <c r="BCT1411" s="14"/>
      <c r="BCU1411" s="14"/>
      <c r="BCV1411" s="14"/>
      <c r="BCW1411" s="14"/>
      <c r="BCX1411" s="14"/>
      <c r="BCY1411" s="14"/>
      <c r="BCZ1411" s="14"/>
      <c r="BDA1411" s="14"/>
      <c r="BDB1411" s="14"/>
      <c r="BDC1411" s="14"/>
      <c r="BDD1411" s="14"/>
      <c r="BDE1411" s="14"/>
      <c r="BDF1411" s="14"/>
      <c r="BDG1411" s="14"/>
      <c r="BDH1411" s="14"/>
      <c r="BDI1411" s="14"/>
      <c r="BDJ1411" s="14"/>
      <c r="BDK1411" s="14"/>
      <c r="BDL1411" s="14"/>
      <c r="BDM1411" s="14"/>
      <c r="BDN1411" s="14"/>
      <c r="BDO1411" s="14"/>
      <c r="BDP1411" s="14"/>
      <c r="BDQ1411" s="14"/>
      <c r="BDR1411" s="14"/>
      <c r="BDS1411" s="14"/>
      <c r="BDT1411" s="14"/>
      <c r="BDU1411" s="14"/>
      <c r="BDV1411" s="14"/>
      <c r="BDW1411" s="14"/>
      <c r="BDX1411" s="14"/>
      <c r="BDY1411" s="14"/>
      <c r="BDZ1411" s="14"/>
      <c r="BEA1411" s="14"/>
      <c r="BEB1411" s="14"/>
      <c r="BEC1411" s="14"/>
      <c r="BED1411" s="14"/>
      <c r="BEE1411" s="14"/>
      <c r="BEF1411" s="14"/>
      <c r="BEG1411" s="14"/>
      <c r="BEH1411" s="14"/>
      <c r="BEI1411" s="14"/>
      <c r="BEJ1411" s="14"/>
      <c r="BEK1411" s="14"/>
      <c r="BEL1411" s="14"/>
      <c r="BEM1411" s="14"/>
      <c r="BEN1411" s="14"/>
      <c r="BEO1411" s="14"/>
      <c r="BEP1411" s="14"/>
      <c r="BEQ1411" s="14"/>
      <c r="BER1411" s="14"/>
      <c r="BES1411" s="14"/>
      <c r="BET1411" s="14"/>
      <c r="BEU1411" s="14"/>
      <c r="BEV1411" s="14"/>
      <c r="BEW1411" s="14"/>
      <c r="BEX1411" s="14"/>
      <c r="BEY1411" s="14"/>
      <c r="BEZ1411" s="14"/>
      <c r="BFA1411" s="14"/>
      <c r="BFB1411" s="14"/>
      <c r="BFC1411" s="14"/>
      <c r="BFD1411" s="14"/>
      <c r="BFE1411" s="14"/>
      <c r="BFF1411" s="14"/>
      <c r="BFG1411" s="14"/>
      <c r="BFH1411" s="14"/>
      <c r="BFI1411" s="14"/>
      <c r="BFJ1411" s="14"/>
      <c r="BFK1411" s="14"/>
      <c r="BFL1411" s="14"/>
      <c r="BFM1411" s="14"/>
      <c r="BFN1411" s="14"/>
      <c r="BFO1411" s="14"/>
      <c r="BFP1411" s="14"/>
      <c r="BFQ1411" s="14"/>
      <c r="BFR1411" s="14"/>
      <c r="BFS1411" s="14"/>
      <c r="BFT1411" s="14"/>
      <c r="BFU1411" s="14"/>
      <c r="BFV1411" s="14"/>
      <c r="BFW1411" s="14"/>
      <c r="BFX1411" s="14"/>
      <c r="BFY1411" s="14"/>
      <c r="BFZ1411" s="14"/>
      <c r="BGA1411" s="14"/>
      <c r="BGB1411" s="14"/>
      <c r="BGC1411" s="14"/>
      <c r="BGD1411" s="14"/>
      <c r="BGE1411" s="14"/>
      <c r="BGF1411" s="14"/>
      <c r="BGG1411" s="14"/>
      <c r="BGH1411" s="14"/>
      <c r="BGI1411" s="14"/>
      <c r="BGJ1411" s="14"/>
      <c r="BGK1411" s="14"/>
      <c r="BGL1411" s="14"/>
      <c r="BGM1411" s="14"/>
      <c r="BGN1411" s="14"/>
      <c r="BGO1411" s="14"/>
      <c r="BGP1411" s="14"/>
      <c r="BGQ1411" s="14"/>
      <c r="BGR1411" s="14"/>
      <c r="BGS1411" s="14"/>
      <c r="BGT1411" s="14"/>
      <c r="BGU1411" s="14"/>
      <c r="BGV1411" s="14"/>
      <c r="BGW1411" s="14"/>
      <c r="BGX1411" s="14"/>
      <c r="BGY1411" s="14"/>
      <c r="BGZ1411" s="14"/>
      <c r="BHA1411" s="14"/>
      <c r="BHB1411" s="14"/>
      <c r="BHC1411" s="14"/>
      <c r="BHD1411" s="14"/>
      <c r="BHE1411" s="14"/>
      <c r="BHF1411" s="14"/>
      <c r="BHG1411" s="14"/>
      <c r="BHH1411" s="14"/>
      <c r="BHI1411" s="14"/>
      <c r="BHJ1411" s="14"/>
      <c r="BHK1411" s="14"/>
      <c r="BHL1411" s="14"/>
      <c r="BHM1411" s="14"/>
      <c r="BHN1411" s="14"/>
      <c r="BHO1411" s="14"/>
      <c r="BHP1411" s="14"/>
      <c r="BHQ1411" s="14"/>
      <c r="BHR1411" s="14"/>
      <c r="BHS1411" s="14"/>
      <c r="BHT1411" s="14"/>
      <c r="BHU1411" s="14"/>
      <c r="BHV1411" s="14"/>
      <c r="BHW1411" s="14"/>
      <c r="BHX1411" s="14"/>
      <c r="BHY1411" s="14"/>
      <c r="BHZ1411" s="14"/>
      <c r="BIA1411" s="14"/>
      <c r="BIB1411" s="14"/>
      <c r="BIC1411" s="14"/>
      <c r="BID1411" s="14"/>
      <c r="BIE1411" s="14"/>
      <c r="BIF1411" s="14"/>
      <c r="BIG1411" s="14"/>
      <c r="BIH1411" s="14"/>
      <c r="BII1411" s="14"/>
      <c r="BIJ1411" s="14"/>
      <c r="BIK1411" s="14"/>
      <c r="BIL1411" s="14"/>
      <c r="BIM1411" s="14"/>
      <c r="BIN1411" s="14"/>
      <c r="BIO1411" s="14"/>
      <c r="BIP1411" s="14"/>
      <c r="BIQ1411" s="14"/>
      <c r="BIR1411" s="14"/>
      <c r="BIS1411" s="14"/>
      <c r="BIT1411" s="14"/>
      <c r="BIU1411" s="14"/>
      <c r="BIV1411" s="14"/>
      <c r="BIW1411" s="14"/>
      <c r="BIX1411" s="14"/>
      <c r="BIY1411" s="14"/>
      <c r="BIZ1411" s="14"/>
      <c r="BJA1411" s="14"/>
      <c r="BJB1411" s="14"/>
      <c r="BJC1411" s="14"/>
      <c r="BJD1411" s="14"/>
      <c r="BJE1411" s="14"/>
      <c r="BJF1411" s="14"/>
      <c r="BJG1411" s="14"/>
      <c r="BJH1411" s="14"/>
      <c r="BJI1411" s="14"/>
      <c r="BJJ1411" s="14"/>
      <c r="BJK1411" s="14"/>
      <c r="BJL1411" s="14"/>
      <c r="BJM1411" s="14"/>
      <c r="BJN1411" s="14"/>
      <c r="BJO1411" s="14"/>
      <c r="BJP1411" s="14"/>
      <c r="BJQ1411" s="14"/>
      <c r="BJR1411" s="14"/>
      <c r="BJS1411" s="14"/>
      <c r="BJT1411" s="14"/>
      <c r="BJU1411" s="14"/>
      <c r="BJV1411" s="14"/>
      <c r="BJW1411" s="14"/>
      <c r="BJX1411" s="14"/>
      <c r="BJY1411" s="14"/>
      <c r="BJZ1411" s="14"/>
      <c r="BKA1411" s="14"/>
      <c r="BKB1411" s="14"/>
      <c r="BKC1411" s="14"/>
      <c r="BKD1411" s="14"/>
      <c r="BKE1411" s="14"/>
      <c r="BKF1411" s="14"/>
      <c r="BKG1411" s="14"/>
      <c r="BKH1411" s="14"/>
      <c r="BKI1411" s="14"/>
      <c r="BKJ1411" s="14"/>
      <c r="BKK1411" s="14"/>
      <c r="BKL1411" s="14"/>
      <c r="BKM1411" s="14"/>
      <c r="BKN1411" s="14"/>
      <c r="BKO1411" s="14"/>
      <c r="BKP1411" s="14"/>
      <c r="BKQ1411" s="14"/>
      <c r="BKR1411" s="14"/>
      <c r="BKS1411" s="14"/>
      <c r="BKT1411" s="14"/>
      <c r="BKU1411" s="14"/>
      <c r="BKV1411" s="14"/>
      <c r="BKW1411" s="14"/>
      <c r="BKX1411" s="14"/>
      <c r="BKY1411" s="14"/>
      <c r="BKZ1411" s="14"/>
      <c r="BLA1411" s="14"/>
      <c r="BLB1411" s="14"/>
      <c r="BLC1411" s="14"/>
      <c r="BLD1411" s="14"/>
      <c r="BLE1411" s="14"/>
      <c r="BLF1411" s="14"/>
      <c r="BLG1411" s="14"/>
      <c r="BLH1411" s="14"/>
      <c r="BLI1411" s="14"/>
      <c r="BLJ1411" s="14"/>
      <c r="BLK1411" s="14"/>
      <c r="BLL1411" s="14"/>
      <c r="BLM1411" s="14"/>
      <c r="BLN1411" s="14"/>
      <c r="BLO1411" s="14"/>
      <c r="BLP1411" s="14"/>
      <c r="BLQ1411" s="14"/>
      <c r="BLR1411" s="14"/>
      <c r="BLS1411" s="14"/>
      <c r="BLT1411" s="14"/>
      <c r="BLU1411" s="14"/>
      <c r="BLV1411" s="14"/>
      <c r="BLW1411" s="14"/>
      <c r="BLX1411" s="14"/>
      <c r="BLY1411" s="14"/>
      <c r="BLZ1411" s="14"/>
      <c r="BMA1411" s="14"/>
      <c r="BMB1411" s="14"/>
      <c r="BMC1411" s="14"/>
      <c r="BMD1411" s="14"/>
      <c r="BME1411" s="14"/>
      <c r="BMF1411" s="14"/>
      <c r="BMG1411" s="14"/>
      <c r="BMH1411" s="14"/>
      <c r="BMI1411" s="14"/>
      <c r="BMJ1411" s="14"/>
      <c r="BMK1411" s="14"/>
      <c r="BML1411" s="14"/>
      <c r="BMM1411" s="14"/>
      <c r="BMN1411" s="14"/>
      <c r="BMO1411" s="14"/>
      <c r="BMP1411" s="14"/>
      <c r="BMQ1411" s="14"/>
      <c r="BMR1411" s="14"/>
      <c r="BMS1411" s="14"/>
      <c r="BMT1411" s="14"/>
      <c r="BMU1411" s="14"/>
      <c r="BMV1411" s="14"/>
      <c r="BMW1411" s="14"/>
      <c r="BMX1411" s="14"/>
      <c r="BMY1411" s="14"/>
      <c r="BMZ1411" s="14"/>
      <c r="BNA1411" s="14"/>
      <c r="BNB1411" s="14"/>
      <c r="BNC1411" s="14"/>
      <c r="BND1411" s="14"/>
      <c r="BNE1411" s="14"/>
      <c r="BNF1411" s="14"/>
      <c r="BNG1411" s="14"/>
      <c r="BNH1411" s="14"/>
      <c r="BNI1411" s="14"/>
      <c r="BNJ1411" s="14"/>
      <c r="BNK1411" s="14"/>
      <c r="BNL1411" s="14"/>
      <c r="BNM1411" s="14"/>
      <c r="BNN1411" s="14"/>
      <c r="BNO1411" s="14"/>
      <c r="BNP1411" s="14"/>
      <c r="BNQ1411" s="14"/>
      <c r="BNR1411" s="14"/>
      <c r="BNS1411" s="14"/>
      <c r="BNT1411" s="14"/>
      <c r="BNU1411" s="14"/>
      <c r="BNV1411" s="14"/>
      <c r="BNW1411" s="14"/>
      <c r="BNX1411" s="14"/>
      <c r="BNY1411" s="14"/>
      <c r="BNZ1411" s="14"/>
      <c r="BOA1411" s="14"/>
      <c r="BOB1411" s="14"/>
      <c r="BOC1411" s="14"/>
      <c r="BOD1411" s="14"/>
      <c r="BOE1411" s="14"/>
      <c r="BOF1411" s="14"/>
      <c r="BOG1411" s="14"/>
      <c r="BOH1411" s="14"/>
      <c r="BOI1411" s="14"/>
      <c r="BOJ1411" s="14"/>
      <c r="BOK1411" s="14"/>
      <c r="BOL1411" s="14"/>
      <c r="BOM1411" s="14"/>
      <c r="BON1411" s="14"/>
      <c r="BOO1411" s="14"/>
      <c r="BOP1411" s="14"/>
      <c r="BOQ1411" s="14"/>
      <c r="BOR1411" s="14"/>
      <c r="BOS1411" s="14"/>
      <c r="BOT1411" s="14"/>
      <c r="BOU1411" s="14"/>
      <c r="BOV1411" s="14"/>
      <c r="BOW1411" s="14"/>
      <c r="BOX1411" s="14"/>
      <c r="BOY1411" s="14"/>
      <c r="BOZ1411" s="14"/>
      <c r="BPA1411" s="14"/>
      <c r="BPB1411" s="14"/>
      <c r="BPC1411" s="14"/>
      <c r="BPD1411" s="14"/>
      <c r="BPE1411" s="14"/>
      <c r="BPF1411" s="14"/>
      <c r="BPG1411" s="14"/>
      <c r="BPH1411" s="14"/>
      <c r="BPI1411" s="14"/>
      <c r="BPJ1411" s="14"/>
      <c r="BPK1411" s="14"/>
      <c r="BPL1411" s="14"/>
      <c r="BPM1411" s="14"/>
      <c r="BPN1411" s="14"/>
      <c r="BPO1411" s="14"/>
      <c r="BPP1411" s="14"/>
      <c r="BPQ1411" s="14"/>
      <c r="BPR1411" s="14"/>
      <c r="BPS1411" s="14"/>
      <c r="BPT1411" s="14"/>
      <c r="BPU1411" s="14"/>
      <c r="BPV1411" s="14"/>
      <c r="BPW1411" s="14"/>
      <c r="BPX1411" s="14"/>
      <c r="BPY1411" s="14"/>
      <c r="BPZ1411" s="14"/>
      <c r="BQA1411" s="14"/>
      <c r="BQB1411" s="14"/>
      <c r="BQC1411" s="14"/>
      <c r="BQD1411" s="14"/>
      <c r="BQE1411" s="14"/>
      <c r="BQF1411" s="14"/>
      <c r="BQG1411" s="14"/>
      <c r="BQH1411" s="14"/>
      <c r="BQI1411" s="14"/>
      <c r="BQJ1411" s="14"/>
      <c r="BQK1411" s="14"/>
      <c r="BQL1411" s="14"/>
      <c r="BQM1411" s="14"/>
      <c r="BQN1411" s="14"/>
      <c r="BQO1411" s="14"/>
      <c r="BQP1411" s="14"/>
      <c r="BQQ1411" s="14"/>
      <c r="BQR1411" s="14"/>
      <c r="BQS1411" s="14"/>
      <c r="BQT1411" s="14"/>
      <c r="BQU1411" s="14"/>
      <c r="BQV1411" s="14"/>
      <c r="BQW1411" s="14"/>
      <c r="BQX1411" s="14"/>
      <c r="BQY1411" s="14"/>
      <c r="BQZ1411" s="14"/>
      <c r="BRA1411" s="14"/>
      <c r="BRB1411" s="14"/>
      <c r="BRC1411" s="14"/>
      <c r="BRD1411" s="14"/>
      <c r="BRE1411" s="14"/>
      <c r="BRF1411" s="14"/>
      <c r="BRG1411" s="14"/>
      <c r="BRH1411" s="14"/>
      <c r="BRI1411" s="14"/>
      <c r="BRJ1411" s="14"/>
      <c r="BRK1411" s="14"/>
      <c r="BRL1411" s="14"/>
      <c r="BRM1411" s="14"/>
      <c r="BRN1411" s="14"/>
      <c r="BRO1411" s="14"/>
      <c r="BRP1411" s="14"/>
      <c r="BRQ1411" s="14"/>
      <c r="BRR1411" s="14"/>
      <c r="BRS1411" s="14"/>
      <c r="BRT1411" s="14"/>
      <c r="BRU1411" s="14"/>
      <c r="BRV1411" s="14"/>
      <c r="BRW1411" s="14"/>
      <c r="BRX1411" s="14"/>
      <c r="BRY1411" s="14"/>
      <c r="BRZ1411" s="14"/>
      <c r="BSA1411" s="14"/>
      <c r="BSB1411" s="14"/>
      <c r="BSC1411" s="14"/>
      <c r="BSD1411" s="14"/>
      <c r="BSE1411" s="14"/>
      <c r="BSF1411" s="14"/>
      <c r="BSG1411" s="14"/>
      <c r="BSH1411" s="14"/>
      <c r="BSI1411" s="14"/>
      <c r="BSJ1411" s="14"/>
      <c r="BSK1411" s="14"/>
      <c r="BSL1411" s="14"/>
      <c r="BSM1411" s="14"/>
      <c r="BSN1411" s="14"/>
      <c r="BSO1411" s="14"/>
      <c r="BSP1411" s="14"/>
      <c r="BSQ1411" s="14"/>
      <c r="BSR1411" s="14"/>
      <c r="BSS1411" s="14"/>
      <c r="BST1411" s="14"/>
      <c r="BSU1411" s="14"/>
      <c r="BSV1411" s="14"/>
      <c r="BSW1411" s="14"/>
      <c r="BSX1411" s="14"/>
      <c r="BSY1411" s="14"/>
      <c r="BSZ1411" s="14"/>
      <c r="BTA1411" s="14"/>
      <c r="BTB1411" s="14"/>
      <c r="BTC1411" s="14"/>
      <c r="BTD1411" s="14"/>
      <c r="BTE1411" s="14"/>
      <c r="BTF1411" s="14"/>
      <c r="BTG1411" s="14"/>
      <c r="BTH1411" s="14"/>
      <c r="BTI1411" s="14"/>
      <c r="BTJ1411" s="14"/>
      <c r="BTK1411" s="14"/>
      <c r="BTL1411" s="14"/>
      <c r="BTM1411" s="14"/>
      <c r="BTN1411" s="14"/>
      <c r="BTO1411" s="14"/>
      <c r="BTP1411" s="14"/>
      <c r="BTQ1411" s="14"/>
      <c r="BTR1411" s="14"/>
      <c r="BTS1411" s="14"/>
      <c r="BTT1411" s="14"/>
      <c r="BTU1411" s="14"/>
      <c r="BTV1411" s="14"/>
      <c r="BTW1411" s="14"/>
      <c r="BTX1411" s="14"/>
      <c r="BTY1411" s="14"/>
      <c r="BTZ1411" s="14"/>
      <c r="BUA1411" s="14"/>
      <c r="BUB1411" s="14"/>
      <c r="BUC1411" s="14"/>
      <c r="BUD1411" s="14"/>
      <c r="BUE1411" s="14"/>
      <c r="BUF1411" s="14"/>
      <c r="BUG1411" s="14"/>
      <c r="BUH1411" s="14"/>
      <c r="BUI1411" s="14"/>
      <c r="BUJ1411" s="14"/>
      <c r="BUK1411" s="14"/>
      <c r="BUL1411" s="14"/>
      <c r="BUM1411" s="14"/>
      <c r="BUN1411" s="14"/>
      <c r="BUO1411" s="14"/>
      <c r="BUP1411" s="14"/>
      <c r="BUQ1411" s="14"/>
      <c r="BUR1411" s="14"/>
      <c r="BUS1411" s="14"/>
      <c r="BUT1411" s="14"/>
      <c r="BUU1411" s="14"/>
      <c r="BUV1411" s="14"/>
      <c r="BUW1411" s="14"/>
      <c r="BUX1411" s="14"/>
      <c r="BUY1411" s="14"/>
      <c r="BUZ1411" s="14"/>
      <c r="BVA1411" s="14"/>
      <c r="BVB1411" s="14"/>
      <c r="BVC1411" s="14"/>
      <c r="BVD1411" s="14"/>
      <c r="BVE1411" s="14"/>
      <c r="BVF1411" s="14"/>
      <c r="BVG1411" s="14"/>
      <c r="BVH1411" s="14"/>
      <c r="BVI1411" s="14"/>
      <c r="BVJ1411" s="14"/>
      <c r="BVK1411" s="14"/>
      <c r="BVL1411" s="14"/>
      <c r="BVM1411" s="14"/>
      <c r="BVN1411" s="14"/>
      <c r="BVO1411" s="14"/>
      <c r="BVP1411" s="14"/>
      <c r="BVQ1411" s="14"/>
      <c r="BVR1411" s="14"/>
      <c r="BVS1411" s="14"/>
      <c r="BVT1411" s="14"/>
      <c r="BVU1411" s="14"/>
      <c r="BVV1411" s="14"/>
      <c r="BVW1411" s="14"/>
      <c r="BVX1411" s="14"/>
      <c r="BVY1411" s="14"/>
      <c r="BVZ1411" s="14"/>
      <c r="BWA1411" s="14"/>
      <c r="BWB1411" s="14"/>
      <c r="BWC1411" s="14"/>
      <c r="BWD1411" s="14"/>
      <c r="BWE1411" s="14"/>
      <c r="BWF1411" s="14"/>
      <c r="BWG1411" s="14"/>
      <c r="BWH1411" s="14"/>
      <c r="BWI1411" s="14"/>
      <c r="BWJ1411" s="14"/>
      <c r="BWK1411" s="14"/>
      <c r="BWL1411" s="14"/>
      <c r="BWM1411" s="14"/>
      <c r="BWN1411" s="14"/>
      <c r="BWO1411" s="14"/>
      <c r="BWP1411" s="14"/>
      <c r="BWQ1411" s="14"/>
      <c r="BWR1411" s="14"/>
      <c r="BWS1411" s="14"/>
      <c r="BWT1411" s="14"/>
      <c r="BWU1411" s="14"/>
      <c r="BWV1411" s="14"/>
      <c r="BWW1411" s="14"/>
      <c r="BWX1411" s="14"/>
      <c r="BWY1411" s="14"/>
      <c r="BWZ1411" s="14"/>
      <c r="BXA1411" s="14"/>
      <c r="BXB1411" s="14"/>
      <c r="BXC1411" s="14"/>
      <c r="BXD1411" s="14"/>
      <c r="BXE1411" s="14"/>
      <c r="BXF1411" s="14"/>
      <c r="BXG1411" s="14"/>
      <c r="BXH1411" s="14"/>
      <c r="BXI1411" s="14"/>
      <c r="BXJ1411" s="14"/>
      <c r="BXK1411" s="14"/>
      <c r="BXL1411" s="14"/>
      <c r="BXM1411" s="14"/>
      <c r="BXN1411" s="14"/>
      <c r="BXO1411" s="14"/>
      <c r="BXP1411" s="14"/>
      <c r="BXQ1411" s="14"/>
      <c r="BXR1411" s="14"/>
      <c r="BXS1411" s="14"/>
      <c r="BXT1411" s="14"/>
      <c r="BXU1411" s="14"/>
      <c r="BXV1411" s="14"/>
      <c r="BXW1411" s="14"/>
      <c r="BXX1411" s="14"/>
      <c r="BXY1411" s="14"/>
      <c r="BXZ1411" s="14"/>
      <c r="BYA1411" s="14"/>
      <c r="BYB1411" s="14"/>
      <c r="BYC1411" s="14"/>
      <c r="BYD1411" s="14"/>
      <c r="BYE1411" s="14"/>
      <c r="BYF1411" s="14"/>
      <c r="BYG1411" s="14"/>
      <c r="BYH1411" s="14"/>
      <c r="BYI1411" s="14"/>
      <c r="BYJ1411" s="14"/>
      <c r="BYK1411" s="14"/>
      <c r="BYL1411" s="14"/>
      <c r="BYM1411" s="14"/>
      <c r="BYN1411" s="14"/>
      <c r="BYO1411" s="14"/>
      <c r="BYP1411" s="14"/>
      <c r="BYQ1411" s="14"/>
      <c r="BYR1411" s="14"/>
      <c r="BYS1411" s="14"/>
      <c r="BYT1411" s="14"/>
      <c r="BYU1411" s="14"/>
      <c r="BYV1411" s="14"/>
      <c r="BYW1411" s="14"/>
      <c r="BYX1411" s="14"/>
      <c r="BYY1411" s="14"/>
      <c r="BYZ1411" s="14"/>
      <c r="BZA1411" s="14"/>
      <c r="BZB1411" s="14"/>
      <c r="BZC1411" s="14"/>
      <c r="BZD1411" s="14"/>
      <c r="BZE1411" s="14"/>
      <c r="BZF1411" s="14"/>
      <c r="BZG1411" s="14"/>
      <c r="BZH1411" s="14"/>
      <c r="BZI1411" s="14"/>
      <c r="BZJ1411" s="14"/>
      <c r="BZK1411" s="14"/>
      <c r="BZL1411" s="14"/>
      <c r="BZM1411" s="14"/>
      <c r="BZN1411" s="14"/>
      <c r="BZO1411" s="14"/>
      <c r="BZP1411" s="14"/>
      <c r="BZQ1411" s="14"/>
      <c r="BZR1411" s="14"/>
      <c r="BZS1411" s="14"/>
      <c r="BZT1411" s="14"/>
      <c r="BZU1411" s="14"/>
      <c r="BZV1411" s="14"/>
      <c r="BZW1411" s="14"/>
      <c r="BZX1411" s="14"/>
      <c r="BZY1411" s="14"/>
      <c r="BZZ1411" s="14"/>
      <c r="CAA1411" s="14"/>
      <c r="CAB1411" s="14"/>
      <c r="CAC1411" s="14"/>
      <c r="CAD1411" s="14"/>
      <c r="CAE1411" s="14"/>
      <c r="CAF1411" s="14"/>
      <c r="CAG1411" s="14"/>
      <c r="CAH1411" s="14"/>
      <c r="CAI1411" s="14"/>
      <c r="CAJ1411" s="14"/>
      <c r="CAK1411" s="14"/>
      <c r="CAL1411" s="14"/>
      <c r="CAM1411" s="14"/>
      <c r="CAN1411" s="14"/>
      <c r="CAO1411" s="14"/>
      <c r="CAP1411" s="14"/>
      <c r="CAQ1411" s="14"/>
      <c r="CAR1411" s="14"/>
      <c r="CAS1411" s="14"/>
      <c r="CAT1411" s="14"/>
      <c r="CAU1411" s="14"/>
      <c r="CAV1411" s="14"/>
      <c r="CAW1411" s="14"/>
      <c r="CAX1411" s="14"/>
      <c r="CAY1411" s="14"/>
      <c r="CAZ1411" s="14"/>
      <c r="CBA1411" s="14"/>
      <c r="CBB1411" s="14"/>
      <c r="CBC1411" s="14"/>
      <c r="CBD1411" s="14"/>
      <c r="CBE1411" s="14"/>
      <c r="CBF1411" s="14"/>
      <c r="CBG1411" s="14"/>
      <c r="CBH1411" s="14"/>
      <c r="CBI1411" s="14"/>
      <c r="CBJ1411" s="14"/>
      <c r="CBK1411" s="14"/>
      <c r="CBL1411" s="14"/>
      <c r="CBM1411" s="14"/>
      <c r="CBN1411" s="14"/>
      <c r="CBO1411" s="14"/>
      <c r="CBP1411" s="14"/>
      <c r="CBQ1411" s="14"/>
      <c r="CBR1411" s="14"/>
      <c r="CBS1411" s="14"/>
      <c r="CBT1411" s="14"/>
      <c r="CBU1411" s="14"/>
      <c r="CBV1411" s="14"/>
      <c r="CBW1411" s="14"/>
      <c r="CBX1411" s="14"/>
      <c r="CBY1411" s="14"/>
      <c r="CBZ1411" s="14"/>
      <c r="CCA1411" s="14"/>
      <c r="CCB1411" s="14"/>
      <c r="CCC1411" s="14"/>
      <c r="CCD1411" s="14"/>
      <c r="CCE1411" s="14"/>
      <c r="CCF1411" s="14"/>
      <c r="CCG1411" s="14"/>
      <c r="CCH1411" s="14"/>
      <c r="CCI1411" s="14"/>
      <c r="CCJ1411" s="14"/>
      <c r="CCK1411" s="14"/>
      <c r="CCL1411" s="14"/>
      <c r="CCM1411" s="14"/>
      <c r="CCN1411" s="14"/>
      <c r="CCO1411" s="14"/>
      <c r="CCP1411" s="14"/>
      <c r="CCQ1411" s="14"/>
      <c r="CCR1411" s="14"/>
      <c r="CCS1411" s="14"/>
      <c r="CCT1411" s="14"/>
      <c r="CCU1411" s="14"/>
      <c r="CCV1411" s="14"/>
      <c r="CCW1411" s="14"/>
      <c r="CCX1411" s="14"/>
      <c r="CCY1411" s="14"/>
      <c r="CCZ1411" s="14"/>
      <c r="CDA1411" s="14"/>
      <c r="CDB1411" s="14"/>
      <c r="CDC1411" s="14"/>
      <c r="CDD1411" s="14"/>
      <c r="CDE1411" s="14"/>
      <c r="CDF1411" s="14"/>
      <c r="CDG1411" s="14"/>
      <c r="CDH1411" s="14"/>
      <c r="CDI1411" s="14"/>
      <c r="CDJ1411" s="14"/>
      <c r="CDK1411" s="14"/>
      <c r="CDL1411" s="14"/>
      <c r="CDM1411" s="14"/>
      <c r="CDN1411" s="14"/>
      <c r="CDO1411" s="14"/>
      <c r="CDP1411" s="14"/>
      <c r="CDQ1411" s="14"/>
      <c r="CDR1411" s="14"/>
      <c r="CDS1411" s="14"/>
      <c r="CDT1411" s="14"/>
      <c r="CDU1411" s="14"/>
      <c r="CDV1411" s="14"/>
      <c r="CDW1411" s="14"/>
      <c r="CDX1411" s="14"/>
      <c r="CDY1411" s="14"/>
      <c r="CDZ1411" s="14"/>
      <c r="CEA1411" s="14"/>
      <c r="CEB1411" s="14"/>
      <c r="CEC1411" s="14"/>
      <c r="CED1411" s="14"/>
      <c r="CEE1411" s="14"/>
      <c r="CEF1411" s="14"/>
      <c r="CEG1411" s="14"/>
      <c r="CEH1411" s="14"/>
      <c r="CEI1411" s="14"/>
      <c r="CEJ1411" s="14"/>
      <c r="CEK1411" s="14"/>
      <c r="CEL1411" s="14"/>
      <c r="CEM1411" s="14"/>
      <c r="CEN1411" s="14"/>
      <c r="CEO1411" s="14"/>
      <c r="CEP1411" s="14"/>
      <c r="CEQ1411" s="14"/>
      <c r="CER1411" s="14"/>
      <c r="CES1411" s="14"/>
      <c r="CET1411" s="14"/>
      <c r="CEU1411" s="14"/>
      <c r="CEV1411" s="14"/>
      <c r="CEW1411" s="14"/>
      <c r="CEX1411" s="14"/>
      <c r="CEY1411" s="14"/>
      <c r="CEZ1411" s="14"/>
      <c r="CFA1411" s="14"/>
      <c r="CFB1411" s="14"/>
      <c r="CFC1411" s="14"/>
      <c r="CFD1411" s="14"/>
      <c r="CFE1411" s="14"/>
      <c r="CFF1411" s="14"/>
      <c r="CFG1411" s="14"/>
      <c r="CFH1411" s="14"/>
      <c r="CFI1411" s="14"/>
      <c r="CFJ1411" s="14"/>
      <c r="CFK1411" s="14"/>
      <c r="CFL1411" s="14"/>
      <c r="CFM1411" s="14"/>
      <c r="CFN1411" s="14"/>
      <c r="CFO1411" s="14"/>
      <c r="CFP1411" s="14"/>
      <c r="CFQ1411" s="14"/>
      <c r="CFR1411" s="14"/>
      <c r="CFS1411" s="14"/>
      <c r="CFT1411" s="14"/>
      <c r="CFU1411" s="14"/>
      <c r="CFV1411" s="14"/>
      <c r="CFW1411" s="14"/>
      <c r="CFX1411" s="14"/>
      <c r="CFY1411" s="14"/>
      <c r="CFZ1411" s="14"/>
      <c r="CGA1411" s="14"/>
      <c r="CGB1411" s="14"/>
      <c r="CGC1411" s="14"/>
      <c r="CGD1411" s="14"/>
      <c r="CGE1411" s="14"/>
      <c r="CGF1411" s="14"/>
      <c r="CGG1411" s="14"/>
      <c r="CGH1411" s="14"/>
      <c r="CGI1411" s="14"/>
      <c r="CGJ1411" s="14"/>
      <c r="CGK1411" s="14"/>
      <c r="CGL1411" s="14"/>
      <c r="CGM1411" s="14"/>
      <c r="CGN1411" s="14"/>
      <c r="CGO1411" s="14"/>
      <c r="CGP1411" s="14"/>
      <c r="CGQ1411" s="14"/>
      <c r="CGR1411" s="14"/>
      <c r="CGS1411" s="14"/>
      <c r="CGT1411" s="14"/>
      <c r="CGU1411" s="14"/>
      <c r="CGV1411" s="14"/>
      <c r="CGW1411" s="14"/>
      <c r="CGX1411" s="14"/>
      <c r="CGY1411" s="14"/>
      <c r="CGZ1411" s="14"/>
      <c r="CHA1411" s="14"/>
      <c r="CHB1411" s="14"/>
      <c r="CHC1411" s="14"/>
      <c r="CHD1411" s="14"/>
      <c r="CHE1411" s="14"/>
      <c r="CHF1411" s="14"/>
      <c r="CHG1411" s="14"/>
      <c r="CHH1411" s="14"/>
      <c r="CHI1411" s="14"/>
      <c r="CHJ1411" s="14"/>
      <c r="CHK1411" s="14"/>
      <c r="CHL1411" s="14"/>
      <c r="CHM1411" s="14"/>
      <c r="CHN1411" s="14"/>
      <c r="CHO1411" s="14"/>
      <c r="CHP1411" s="14"/>
      <c r="CHQ1411" s="14"/>
      <c r="CHR1411" s="14"/>
      <c r="CHS1411" s="14"/>
      <c r="CHT1411" s="14"/>
      <c r="CHU1411" s="14"/>
      <c r="CHV1411" s="14"/>
      <c r="CHW1411" s="14"/>
      <c r="CHX1411" s="14"/>
      <c r="CHY1411" s="14"/>
      <c r="CHZ1411" s="14"/>
      <c r="CIA1411" s="14"/>
      <c r="CIB1411" s="14"/>
      <c r="CIC1411" s="14"/>
      <c r="CID1411" s="14"/>
      <c r="CIE1411" s="14"/>
      <c r="CIF1411" s="14"/>
      <c r="CIG1411" s="14"/>
      <c r="CIH1411" s="14"/>
      <c r="CII1411" s="14"/>
      <c r="CIJ1411" s="14"/>
      <c r="CIK1411" s="14"/>
      <c r="CIL1411" s="14"/>
      <c r="CIM1411" s="14"/>
      <c r="CIN1411" s="14"/>
      <c r="CIO1411" s="14"/>
      <c r="CIP1411" s="14"/>
      <c r="CIQ1411" s="14"/>
      <c r="CIR1411" s="14"/>
      <c r="CIS1411" s="14"/>
      <c r="CIT1411" s="14"/>
      <c r="CIU1411" s="14"/>
      <c r="CIV1411" s="14"/>
      <c r="CIW1411" s="14"/>
      <c r="CIX1411" s="14"/>
      <c r="CIY1411" s="14"/>
      <c r="CIZ1411" s="14"/>
      <c r="CJA1411" s="14"/>
      <c r="CJB1411" s="14"/>
      <c r="CJC1411" s="14"/>
      <c r="CJD1411" s="14"/>
      <c r="CJE1411" s="14"/>
      <c r="CJF1411" s="14"/>
      <c r="CJG1411" s="14"/>
      <c r="CJH1411" s="14"/>
      <c r="CJI1411" s="14"/>
      <c r="CJJ1411" s="14"/>
      <c r="CJK1411" s="14"/>
      <c r="CJL1411" s="14"/>
      <c r="CJM1411" s="14"/>
      <c r="CJN1411" s="14"/>
      <c r="CJO1411" s="14"/>
      <c r="CJP1411" s="14"/>
      <c r="CJQ1411" s="14"/>
      <c r="CJR1411" s="14"/>
      <c r="CJS1411" s="14"/>
      <c r="CJT1411" s="14"/>
      <c r="CJU1411" s="14"/>
      <c r="CJV1411" s="14"/>
      <c r="CJW1411" s="14"/>
      <c r="CJX1411" s="14"/>
      <c r="CJY1411" s="14"/>
      <c r="CJZ1411" s="14"/>
      <c r="CKA1411" s="14"/>
      <c r="CKB1411" s="14"/>
      <c r="CKC1411" s="14"/>
      <c r="CKD1411" s="14"/>
      <c r="CKE1411" s="14"/>
      <c r="CKF1411" s="14"/>
      <c r="CKG1411" s="14"/>
      <c r="CKH1411" s="14"/>
      <c r="CKI1411" s="14"/>
      <c r="CKJ1411" s="14"/>
      <c r="CKK1411" s="14"/>
      <c r="CKL1411" s="14"/>
      <c r="CKM1411" s="14"/>
      <c r="CKN1411" s="14"/>
      <c r="CKO1411" s="14"/>
      <c r="CKP1411" s="14"/>
      <c r="CKQ1411" s="14"/>
      <c r="CKR1411" s="14"/>
      <c r="CKS1411" s="14"/>
      <c r="CKT1411" s="14"/>
      <c r="CKU1411" s="14"/>
      <c r="CKV1411" s="14"/>
      <c r="CKW1411" s="14"/>
      <c r="CKX1411" s="14"/>
      <c r="CKY1411" s="14"/>
      <c r="CKZ1411" s="14"/>
      <c r="CLA1411" s="14"/>
      <c r="CLB1411" s="14"/>
      <c r="CLC1411" s="14"/>
      <c r="CLD1411" s="14"/>
      <c r="CLE1411" s="14"/>
      <c r="CLF1411" s="14"/>
      <c r="CLG1411" s="14"/>
      <c r="CLH1411" s="14"/>
      <c r="CLI1411" s="14"/>
      <c r="CLJ1411" s="14"/>
      <c r="CLK1411" s="14"/>
      <c r="CLL1411" s="14"/>
      <c r="CLM1411" s="14"/>
      <c r="CLN1411" s="14"/>
      <c r="CLO1411" s="14"/>
      <c r="CLP1411" s="14"/>
      <c r="CLQ1411" s="14"/>
      <c r="CLR1411" s="14"/>
      <c r="CLS1411" s="14"/>
      <c r="CLT1411" s="14"/>
      <c r="CLU1411" s="14"/>
      <c r="CLV1411" s="14"/>
      <c r="CLW1411" s="14"/>
      <c r="CLX1411" s="14"/>
      <c r="CLY1411" s="14"/>
      <c r="CLZ1411" s="14"/>
      <c r="CMA1411" s="14"/>
      <c r="CMB1411" s="14"/>
      <c r="CMC1411" s="14"/>
      <c r="CMD1411" s="14"/>
      <c r="CME1411" s="14"/>
      <c r="CMF1411" s="14"/>
      <c r="CMG1411" s="14"/>
      <c r="CMH1411" s="14"/>
      <c r="CMI1411" s="14"/>
      <c r="CMJ1411" s="14"/>
      <c r="CMK1411" s="14"/>
      <c r="CML1411" s="14"/>
      <c r="CMM1411" s="14"/>
      <c r="CMN1411" s="14"/>
      <c r="CMO1411" s="14"/>
      <c r="CMP1411" s="14"/>
      <c r="CMQ1411" s="14"/>
      <c r="CMR1411" s="14"/>
      <c r="CMS1411" s="14"/>
      <c r="CMT1411" s="14"/>
      <c r="CMU1411" s="14"/>
      <c r="CMV1411" s="14"/>
      <c r="CMW1411" s="14"/>
      <c r="CMX1411" s="14"/>
      <c r="CMY1411" s="14"/>
      <c r="CMZ1411" s="14"/>
      <c r="CNA1411" s="14"/>
      <c r="CNB1411" s="14"/>
      <c r="CNC1411" s="14"/>
      <c r="CND1411" s="14"/>
      <c r="CNE1411" s="14"/>
      <c r="CNF1411" s="14"/>
      <c r="CNG1411" s="14"/>
      <c r="CNH1411" s="14"/>
      <c r="CNI1411" s="14"/>
      <c r="CNJ1411" s="14"/>
      <c r="CNK1411" s="14"/>
      <c r="CNL1411" s="14"/>
      <c r="CNM1411" s="14"/>
      <c r="CNN1411" s="14"/>
      <c r="CNO1411" s="14"/>
      <c r="CNP1411" s="14"/>
      <c r="CNQ1411" s="14"/>
      <c r="CNR1411" s="14"/>
      <c r="CNS1411" s="14"/>
      <c r="CNT1411" s="14"/>
      <c r="CNU1411" s="14"/>
      <c r="CNV1411" s="14"/>
      <c r="CNW1411" s="14"/>
      <c r="CNX1411" s="14"/>
      <c r="CNY1411" s="14"/>
      <c r="CNZ1411" s="14"/>
      <c r="COA1411" s="14"/>
      <c r="COB1411" s="14"/>
      <c r="COC1411" s="14"/>
      <c r="COD1411" s="14"/>
      <c r="COE1411" s="14"/>
      <c r="COF1411" s="14"/>
      <c r="COG1411" s="14"/>
      <c r="COH1411" s="14"/>
      <c r="COI1411" s="14"/>
      <c r="COJ1411" s="14"/>
      <c r="COK1411" s="14"/>
      <c r="COL1411" s="14"/>
      <c r="COM1411" s="14"/>
      <c r="CON1411" s="14"/>
      <c r="COO1411" s="14"/>
      <c r="COP1411" s="14"/>
      <c r="COQ1411" s="14"/>
      <c r="COR1411" s="14"/>
      <c r="COS1411" s="14"/>
      <c r="COT1411" s="14"/>
      <c r="COU1411" s="14"/>
      <c r="COV1411" s="14"/>
      <c r="COW1411" s="14"/>
      <c r="COX1411" s="14"/>
      <c r="COY1411" s="14"/>
      <c r="COZ1411" s="14"/>
      <c r="CPA1411" s="14"/>
      <c r="CPB1411" s="14"/>
      <c r="CPC1411" s="14"/>
      <c r="CPD1411" s="14"/>
      <c r="CPE1411" s="14"/>
      <c r="CPF1411" s="14"/>
      <c r="CPG1411" s="14"/>
      <c r="CPH1411" s="14"/>
      <c r="CPI1411" s="14"/>
      <c r="CPJ1411" s="14"/>
      <c r="CPK1411" s="14"/>
      <c r="CPL1411" s="14"/>
      <c r="CPM1411" s="14"/>
      <c r="CPN1411" s="14"/>
      <c r="CPO1411" s="14"/>
      <c r="CPP1411" s="14"/>
      <c r="CPQ1411" s="14"/>
      <c r="CPR1411" s="14"/>
      <c r="CPS1411" s="14"/>
      <c r="CPT1411" s="14"/>
      <c r="CPU1411" s="14"/>
      <c r="CPV1411" s="14"/>
      <c r="CPW1411" s="14"/>
      <c r="CPX1411" s="14"/>
      <c r="CPY1411" s="14"/>
      <c r="CPZ1411" s="14"/>
      <c r="CQA1411" s="14"/>
      <c r="CQB1411" s="14"/>
      <c r="CQC1411" s="14"/>
      <c r="CQD1411" s="14"/>
      <c r="CQE1411" s="14"/>
      <c r="CQF1411" s="14"/>
      <c r="CQG1411" s="14"/>
      <c r="CQH1411" s="14"/>
      <c r="CQI1411" s="14"/>
      <c r="CQJ1411" s="14"/>
      <c r="CQK1411" s="14"/>
      <c r="CQL1411" s="14"/>
      <c r="CQM1411" s="14"/>
      <c r="CQN1411" s="14"/>
      <c r="CQO1411" s="14"/>
      <c r="CQP1411" s="14"/>
      <c r="CQQ1411" s="14"/>
      <c r="CQR1411" s="14"/>
      <c r="CQS1411" s="14"/>
      <c r="CQT1411" s="14"/>
      <c r="CQU1411" s="14"/>
      <c r="CQV1411" s="14"/>
      <c r="CQW1411" s="14"/>
      <c r="CQX1411" s="14"/>
      <c r="CQY1411" s="14"/>
      <c r="CQZ1411" s="14"/>
      <c r="CRA1411" s="14"/>
      <c r="CRB1411" s="14"/>
      <c r="CRC1411" s="14"/>
      <c r="CRD1411" s="14"/>
      <c r="CRE1411" s="14"/>
      <c r="CRF1411" s="14"/>
      <c r="CRG1411" s="14"/>
      <c r="CRH1411" s="14"/>
      <c r="CRI1411" s="14"/>
      <c r="CRJ1411" s="14"/>
      <c r="CRK1411" s="14"/>
      <c r="CRL1411" s="14"/>
      <c r="CRM1411" s="14"/>
      <c r="CRN1411" s="14"/>
      <c r="CRO1411" s="14"/>
      <c r="CRP1411" s="14"/>
      <c r="CRQ1411" s="14"/>
      <c r="CRR1411" s="14"/>
      <c r="CRS1411" s="14"/>
      <c r="CRT1411" s="14"/>
      <c r="CRU1411" s="14"/>
      <c r="CRV1411" s="14"/>
      <c r="CRW1411" s="14"/>
      <c r="CRX1411" s="14"/>
      <c r="CRY1411" s="14"/>
      <c r="CRZ1411" s="14"/>
      <c r="CSA1411" s="14"/>
      <c r="CSB1411" s="14"/>
      <c r="CSC1411" s="14"/>
      <c r="CSD1411" s="14"/>
      <c r="CSE1411" s="14"/>
      <c r="CSF1411" s="14"/>
      <c r="CSG1411" s="14"/>
      <c r="CSH1411" s="14"/>
      <c r="CSI1411" s="14"/>
      <c r="CSJ1411" s="14"/>
      <c r="CSK1411" s="14"/>
      <c r="CSL1411" s="14"/>
      <c r="CSM1411" s="14"/>
      <c r="CSN1411" s="14"/>
      <c r="CSO1411" s="14"/>
      <c r="CSP1411" s="14"/>
      <c r="CSQ1411" s="14"/>
      <c r="CSR1411" s="14"/>
      <c r="CSS1411" s="14"/>
      <c r="CST1411" s="14"/>
      <c r="CSU1411" s="14"/>
      <c r="CSV1411" s="14"/>
      <c r="CSW1411" s="14"/>
      <c r="CSX1411" s="14"/>
      <c r="CSY1411" s="14"/>
      <c r="CSZ1411" s="14"/>
      <c r="CTA1411" s="14"/>
      <c r="CTB1411" s="14"/>
      <c r="CTC1411" s="14"/>
      <c r="CTD1411" s="14"/>
      <c r="CTE1411" s="14"/>
      <c r="CTF1411" s="14"/>
      <c r="CTG1411" s="14"/>
      <c r="CTH1411" s="14"/>
      <c r="CTI1411" s="14"/>
      <c r="CTJ1411" s="14"/>
      <c r="CTK1411" s="14"/>
      <c r="CTL1411" s="14"/>
      <c r="CTM1411" s="14"/>
      <c r="CTN1411" s="14"/>
      <c r="CTO1411" s="14"/>
      <c r="CTP1411" s="14"/>
      <c r="CTQ1411" s="14"/>
      <c r="CTR1411" s="14"/>
      <c r="CTS1411" s="14"/>
      <c r="CTT1411" s="14"/>
      <c r="CTU1411" s="14"/>
      <c r="CTV1411" s="14"/>
      <c r="CTW1411" s="14"/>
      <c r="CTX1411" s="14"/>
      <c r="CTY1411" s="14"/>
      <c r="CTZ1411" s="14"/>
      <c r="CUA1411" s="14"/>
      <c r="CUB1411" s="14"/>
      <c r="CUC1411" s="14"/>
      <c r="CUD1411" s="14"/>
      <c r="CUE1411" s="14"/>
      <c r="CUF1411" s="14"/>
      <c r="CUG1411" s="14"/>
      <c r="CUH1411" s="14"/>
      <c r="CUI1411" s="14"/>
      <c r="CUJ1411" s="14"/>
      <c r="CUK1411" s="14"/>
      <c r="CUL1411" s="14"/>
      <c r="CUM1411" s="14"/>
      <c r="CUN1411" s="14"/>
      <c r="CUO1411" s="14"/>
      <c r="CUP1411" s="14"/>
      <c r="CUQ1411" s="14"/>
      <c r="CUR1411" s="14"/>
      <c r="CUS1411" s="14"/>
      <c r="CUT1411" s="14"/>
      <c r="CUU1411" s="14"/>
      <c r="CUV1411" s="14"/>
      <c r="CUW1411" s="14"/>
      <c r="CUX1411" s="14"/>
      <c r="CUY1411" s="14"/>
      <c r="CUZ1411" s="14"/>
      <c r="CVA1411" s="14"/>
      <c r="CVB1411" s="14"/>
      <c r="CVC1411" s="14"/>
      <c r="CVD1411" s="14"/>
      <c r="CVE1411" s="14"/>
      <c r="CVF1411" s="14"/>
      <c r="CVG1411" s="14"/>
      <c r="CVH1411" s="14"/>
      <c r="CVI1411" s="14"/>
      <c r="CVJ1411" s="14"/>
      <c r="CVK1411" s="14"/>
      <c r="CVL1411" s="14"/>
      <c r="CVM1411" s="14"/>
      <c r="CVN1411" s="14"/>
      <c r="CVO1411" s="14"/>
      <c r="CVP1411" s="14"/>
      <c r="CVQ1411" s="14"/>
      <c r="CVR1411" s="14"/>
      <c r="CVS1411" s="14"/>
      <c r="CVT1411" s="14"/>
      <c r="CVU1411" s="14"/>
      <c r="CVV1411" s="14"/>
      <c r="CVW1411" s="14"/>
      <c r="CVX1411" s="14"/>
      <c r="CVY1411" s="14"/>
      <c r="CVZ1411" s="14"/>
      <c r="CWA1411" s="14"/>
      <c r="CWB1411" s="14"/>
      <c r="CWC1411" s="14"/>
      <c r="CWD1411" s="14"/>
      <c r="CWE1411" s="14"/>
      <c r="CWF1411" s="14"/>
      <c r="CWG1411" s="14"/>
      <c r="CWH1411" s="14"/>
      <c r="CWI1411" s="14"/>
      <c r="CWJ1411" s="14"/>
      <c r="CWK1411" s="14"/>
      <c r="CWL1411" s="14"/>
      <c r="CWM1411" s="14"/>
      <c r="CWN1411" s="14"/>
      <c r="CWO1411" s="14"/>
      <c r="CWP1411" s="14"/>
      <c r="CWQ1411" s="14"/>
      <c r="CWR1411" s="14"/>
      <c r="CWS1411" s="14"/>
      <c r="CWT1411" s="14"/>
      <c r="CWU1411" s="14"/>
      <c r="CWV1411" s="14"/>
      <c r="CWW1411" s="14"/>
      <c r="CWX1411" s="14"/>
      <c r="CWY1411" s="14"/>
      <c r="CWZ1411" s="14"/>
      <c r="CXA1411" s="14"/>
      <c r="CXB1411" s="14"/>
      <c r="CXC1411" s="14"/>
      <c r="CXD1411" s="14"/>
      <c r="CXE1411" s="14"/>
      <c r="CXF1411" s="14"/>
      <c r="CXG1411" s="14"/>
      <c r="CXH1411" s="14"/>
      <c r="CXI1411" s="14"/>
      <c r="CXJ1411" s="14"/>
      <c r="CXK1411" s="14"/>
      <c r="CXL1411" s="14"/>
      <c r="CXM1411" s="14"/>
      <c r="CXN1411" s="14"/>
      <c r="CXO1411" s="14"/>
      <c r="CXP1411" s="14"/>
      <c r="CXQ1411" s="14"/>
      <c r="CXR1411" s="14"/>
      <c r="CXS1411" s="14"/>
      <c r="CXT1411" s="14"/>
      <c r="CXU1411" s="14"/>
      <c r="CXV1411" s="14"/>
      <c r="CXW1411" s="14"/>
      <c r="CXX1411" s="14"/>
      <c r="CXY1411" s="14"/>
      <c r="CXZ1411" s="14"/>
      <c r="CYA1411" s="14"/>
      <c r="CYB1411" s="14"/>
      <c r="CYC1411" s="14"/>
      <c r="CYD1411" s="14"/>
      <c r="CYE1411" s="14"/>
      <c r="CYF1411" s="14"/>
      <c r="CYG1411" s="14"/>
      <c r="CYH1411" s="14"/>
      <c r="CYI1411" s="14"/>
      <c r="CYJ1411" s="14"/>
      <c r="CYK1411" s="14"/>
      <c r="CYL1411" s="14"/>
      <c r="CYM1411" s="14"/>
      <c r="CYN1411" s="14"/>
      <c r="CYO1411" s="14"/>
      <c r="CYP1411" s="14"/>
      <c r="CYQ1411" s="14"/>
      <c r="CYR1411" s="14"/>
      <c r="CYS1411" s="14"/>
      <c r="CYT1411" s="14"/>
      <c r="CYU1411" s="14"/>
      <c r="CYV1411" s="14"/>
      <c r="CYW1411" s="14"/>
      <c r="CYX1411" s="14"/>
      <c r="CYY1411" s="14"/>
      <c r="CYZ1411" s="14"/>
      <c r="CZA1411" s="14"/>
      <c r="CZB1411" s="14"/>
      <c r="CZC1411" s="14"/>
      <c r="CZD1411" s="14"/>
      <c r="CZE1411" s="14"/>
      <c r="CZF1411" s="14"/>
      <c r="CZG1411" s="14"/>
      <c r="CZH1411" s="14"/>
      <c r="CZI1411" s="14"/>
      <c r="CZJ1411" s="14"/>
      <c r="CZK1411" s="14"/>
      <c r="CZL1411" s="14"/>
      <c r="CZM1411" s="14"/>
      <c r="CZN1411" s="14"/>
      <c r="CZO1411" s="14"/>
      <c r="CZP1411" s="14"/>
      <c r="CZQ1411" s="14"/>
      <c r="CZR1411" s="14"/>
      <c r="CZS1411" s="14"/>
      <c r="CZT1411" s="14"/>
      <c r="CZU1411" s="14"/>
      <c r="CZV1411" s="14"/>
      <c r="CZW1411" s="14"/>
      <c r="CZX1411" s="14"/>
      <c r="CZY1411" s="14"/>
      <c r="CZZ1411" s="14"/>
      <c r="DAA1411" s="14"/>
      <c r="DAB1411" s="14"/>
      <c r="DAC1411" s="14"/>
      <c r="DAD1411" s="14"/>
      <c r="DAE1411" s="14"/>
      <c r="DAF1411" s="14"/>
      <c r="DAG1411" s="14"/>
      <c r="DAH1411" s="14"/>
      <c r="DAI1411" s="14"/>
      <c r="DAJ1411" s="14"/>
      <c r="DAK1411" s="14"/>
      <c r="DAL1411" s="14"/>
      <c r="DAM1411" s="14"/>
      <c r="DAN1411" s="14"/>
      <c r="DAO1411" s="14"/>
      <c r="DAP1411" s="14"/>
      <c r="DAQ1411" s="14"/>
      <c r="DAR1411" s="14"/>
      <c r="DAS1411" s="14"/>
      <c r="DAT1411" s="14"/>
      <c r="DAU1411" s="14"/>
      <c r="DAV1411" s="14"/>
      <c r="DAW1411" s="14"/>
      <c r="DAX1411" s="14"/>
      <c r="DAY1411" s="14"/>
      <c r="DAZ1411" s="14"/>
      <c r="DBA1411" s="14"/>
      <c r="DBB1411" s="14"/>
      <c r="DBC1411" s="14"/>
      <c r="DBD1411" s="14"/>
      <c r="DBE1411" s="14"/>
      <c r="DBF1411" s="14"/>
      <c r="DBG1411" s="14"/>
      <c r="DBH1411" s="14"/>
      <c r="DBI1411" s="14"/>
      <c r="DBJ1411" s="14"/>
      <c r="DBK1411" s="14"/>
      <c r="DBL1411" s="14"/>
      <c r="DBM1411" s="14"/>
      <c r="DBN1411" s="14"/>
      <c r="DBO1411" s="14"/>
      <c r="DBP1411" s="14"/>
      <c r="DBQ1411" s="14"/>
      <c r="DBR1411" s="14"/>
      <c r="DBS1411" s="14"/>
      <c r="DBT1411" s="14"/>
      <c r="DBU1411" s="14"/>
      <c r="DBV1411" s="14"/>
      <c r="DBW1411" s="14"/>
      <c r="DBX1411" s="14"/>
      <c r="DBY1411" s="14"/>
      <c r="DBZ1411" s="14"/>
      <c r="DCA1411" s="14"/>
      <c r="DCB1411" s="14"/>
      <c r="DCC1411" s="14"/>
      <c r="DCD1411" s="14"/>
      <c r="DCE1411" s="14"/>
      <c r="DCF1411" s="14"/>
      <c r="DCG1411" s="14"/>
      <c r="DCH1411" s="14"/>
      <c r="DCI1411" s="14"/>
      <c r="DCJ1411" s="14"/>
      <c r="DCK1411" s="14"/>
      <c r="DCL1411" s="14"/>
      <c r="DCM1411" s="14"/>
      <c r="DCN1411" s="14"/>
      <c r="DCO1411" s="14"/>
      <c r="DCP1411" s="14"/>
      <c r="DCQ1411" s="14"/>
      <c r="DCR1411" s="14"/>
      <c r="DCS1411" s="14"/>
      <c r="DCT1411" s="14"/>
      <c r="DCU1411" s="14"/>
      <c r="DCV1411" s="14"/>
      <c r="DCW1411" s="14"/>
      <c r="DCX1411" s="14"/>
      <c r="DCY1411" s="14"/>
      <c r="DCZ1411" s="14"/>
      <c r="DDA1411" s="14"/>
      <c r="DDB1411" s="14"/>
      <c r="DDC1411" s="14"/>
      <c r="DDD1411" s="14"/>
      <c r="DDE1411" s="14"/>
      <c r="DDF1411" s="14"/>
      <c r="DDG1411" s="14"/>
      <c r="DDH1411" s="14"/>
      <c r="DDI1411" s="14"/>
      <c r="DDJ1411" s="14"/>
      <c r="DDK1411" s="14"/>
      <c r="DDL1411" s="14"/>
      <c r="DDM1411" s="14"/>
      <c r="DDN1411" s="14"/>
      <c r="DDO1411" s="14"/>
      <c r="DDP1411" s="14"/>
      <c r="DDQ1411" s="14"/>
      <c r="DDR1411" s="14"/>
      <c r="DDS1411" s="14"/>
      <c r="DDT1411" s="14"/>
      <c r="DDU1411" s="14"/>
      <c r="DDV1411" s="14"/>
      <c r="DDW1411" s="14"/>
      <c r="DDX1411" s="14"/>
      <c r="DDY1411" s="14"/>
      <c r="DDZ1411" s="14"/>
      <c r="DEA1411" s="14"/>
      <c r="DEB1411" s="14"/>
      <c r="DEC1411" s="14"/>
      <c r="DED1411" s="14"/>
      <c r="DEE1411" s="14"/>
      <c r="DEF1411" s="14"/>
      <c r="DEG1411" s="14"/>
      <c r="DEH1411" s="14"/>
      <c r="DEI1411" s="14"/>
      <c r="DEJ1411" s="14"/>
      <c r="DEK1411" s="14"/>
      <c r="DEL1411" s="14"/>
      <c r="DEM1411" s="14"/>
      <c r="DEN1411" s="14"/>
      <c r="DEO1411" s="14"/>
      <c r="DEP1411" s="14"/>
      <c r="DEQ1411" s="14"/>
      <c r="DER1411" s="14"/>
      <c r="DES1411" s="14"/>
      <c r="DET1411" s="14"/>
      <c r="DEU1411" s="14"/>
      <c r="DEV1411" s="14"/>
      <c r="DEW1411" s="14"/>
      <c r="DEX1411" s="14"/>
      <c r="DEY1411" s="14"/>
      <c r="DEZ1411" s="14"/>
      <c r="DFA1411" s="14"/>
      <c r="DFB1411" s="14"/>
      <c r="DFC1411" s="14"/>
      <c r="DFD1411" s="14"/>
      <c r="DFE1411" s="14"/>
      <c r="DFF1411" s="14"/>
      <c r="DFG1411" s="14"/>
      <c r="DFH1411" s="14"/>
      <c r="DFI1411" s="14"/>
      <c r="DFJ1411" s="14"/>
      <c r="DFK1411" s="14"/>
      <c r="DFL1411" s="14"/>
      <c r="DFM1411" s="14"/>
      <c r="DFN1411" s="14"/>
      <c r="DFO1411" s="14"/>
      <c r="DFP1411" s="14"/>
      <c r="DFQ1411" s="14"/>
      <c r="DFR1411" s="14"/>
      <c r="DFS1411" s="14"/>
      <c r="DFT1411" s="14"/>
      <c r="DFU1411" s="14"/>
      <c r="DFV1411" s="14"/>
      <c r="DFW1411" s="14"/>
      <c r="DFX1411" s="14"/>
      <c r="DFY1411" s="14"/>
      <c r="DFZ1411" s="14"/>
      <c r="DGA1411" s="14"/>
      <c r="DGB1411" s="14"/>
      <c r="DGC1411" s="14"/>
      <c r="DGD1411" s="14"/>
      <c r="DGE1411" s="14"/>
      <c r="DGF1411" s="14"/>
      <c r="DGG1411" s="14"/>
      <c r="DGH1411" s="14"/>
      <c r="DGI1411" s="14"/>
      <c r="DGJ1411" s="14"/>
      <c r="DGK1411" s="14"/>
      <c r="DGL1411" s="14"/>
      <c r="DGM1411" s="14"/>
      <c r="DGN1411" s="14"/>
      <c r="DGO1411" s="14"/>
      <c r="DGP1411" s="14"/>
      <c r="DGQ1411" s="14"/>
      <c r="DGR1411" s="14"/>
      <c r="DGS1411" s="14"/>
      <c r="DGT1411" s="14"/>
      <c r="DGU1411" s="14"/>
      <c r="DGV1411" s="14"/>
      <c r="DGW1411" s="14"/>
      <c r="DGX1411" s="14"/>
      <c r="DGY1411" s="14"/>
      <c r="DGZ1411" s="14"/>
      <c r="DHA1411" s="14"/>
      <c r="DHB1411" s="14"/>
      <c r="DHC1411" s="14"/>
      <c r="DHD1411" s="14"/>
      <c r="DHE1411" s="14"/>
      <c r="DHF1411" s="14"/>
      <c r="DHG1411" s="14"/>
      <c r="DHH1411" s="14"/>
      <c r="DHI1411" s="14"/>
      <c r="DHJ1411" s="14"/>
      <c r="DHK1411" s="14"/>
      <c r="DHL1411" s="14"/>
      <c r="DHM1411" s="14"/>
      <c r="DHN1411" s="14"/>
      <c r="DHO1411" s="14"/>
      <c r="DHP1411" s="14"/>
      <c r="DHQ1411" s="14"/>
      <c r="DHR1411" s="14"/>
      <c r="DHS1411" s="14"/>
      <c r="DHT1411" s="14"/>
      <c r="DHU1411" s="14"/>
      <c r="DHV1411" s="14"/>
      <c r="DHW1411" s="14"/>
      <c r="DHX1411" s="14"/>
      <c r="DHY1411" s="14"/>
      <c r="DHZ1411" s="14"/>
      <c r="DIA1411" s="14"/>
      <c r="DIB1411" s="14"/>
      <c r="DIC1411" s="14"/>
      <c r="DID1411" s="14"/>
      <c r="DIE1411" s="14"/>
      <c r="DIF1411" s="14"/>
      <c r="DIG1411" s="14"/>
      <c r="DIH1411" s="14"/>
      <c r="DII1411" s="14"/>
      <c r="DIJ1411" s="14"/>
      <c r="DIK1411" s="14"/>
      <c r="DIL1411" s="14"/>
      <c r="DIM1411" s="14"/>
      <c r="DIN1411" s="14"/>
      <c r="DIO1411" s="14"/>
      <c r="DIP1411" s="14"/>
      <c r="DIQ1411" s="14"/>
      <c r="DIR1411" s="14"/>
      <c r="DIS1411" s="14"/>
      <c r="DIT1411" s="14"/>
      <c r="DIU1411" s="14"/>
      <c r="DIV1411" s="14"/>
      <c r="DIW1411" s="14"/>
      <c r="DIX1411" s="14"/>
      <c r="DIY1411" s="14"/>
      <c r="DIZ1411" s="14"/>
      <c r="DJA1411" s="14"/>
      <c r="DJB1411" s="14"/>
      <c r="DJC1411" s="14"/>
      <c r="DJD1411" s="14"/>
      <c r="DJE1411" s="14"/>
      <c r="DJF1411" s="14"/>
      <c r="DJG1411" s="14"/>
      <c r="DJH1411" s="14"/>
      <c r="DJI1411" s="14"/>
      <c r="DJJ1411" s="14"/>
      <c r="DJK1411" s="14"/>
      <c r="DJL1411" s="14"/>
      <c r="DJM1411" s="14"/>
      <c r="DJN1411" s="14"/>
      <c r="DJO1411" s="14"/>
      <c r="DJP1411" s="14"/>
      <c r="DJQ1411" s="14"/>
      <c r="DJR1411" s="14"/>
      <c r="DJS1411" s="14"/>
      <c r="DJT1411" s="14"/>
      <c r="DJU1411" s="14"/>
      <c r="DJV1411" s="14"/>
      <c r="DJW1411" s="14"/>
      <c r="DJX1411" s="14"/>
      <c r="DJY1411" s="14"/>
      <c r="DJZ1411" s="14"/>
      <c r="DKA1411" s="14"/>
      <c r="DKB1411" s="14"/>
      <c r="DKC1411" s="14"/>
      <c r="DKD1411" s="14"/>
      <c r="DKE1411" s="14"/>
      <c r="DKF1411" s="14"/>
      <c r="DKG1411" s="14"/>
      <c r="DKH1411" s="14"/>
      <c r="DKI1411" s="14"/>
      <c r="DKJ1411" s="14"/>
      <c r="DKK1411" s="14"/>
      <c r="DKL1411" s="14"/>
      <c r="DKM1411" s="14"/>
      <c r="DKN1411" s="14"/>
      <c r="DKO1411" s="14"/>
      <c r="DKP1411" s="14"/>
      <c r="DKQ1411" s="14"/>
      <c r="DKR1411" s="14"/>
      <c r="DKS1411" s="14"/>
      <c r="DKT1411" s="14"/>
      <c r="DKU1411" s="14"/>
      <c r="DKV1411" s="14"/>
      <c r="DKW1411" s="14"/>
      <c r="DKX1411" s="14"/>
      <c r="DKY1411" s="14"/>
      <c r="DKZ1411" s="14"/>
      <c r="DLA1411" s="14"/>
      <c r="DLB1411" s="14"/>
      <c r="DLC1411" s="14"/>
      <c r="DLD1411" s="14"/>
      <c r="DLE1411" s="14"/>
      <c r="DLF1411" s="14"/>
      <c r="DLG1411" s="14"/>
      <c r="DLH1411" s="14"/>
      <c r="DLI1411" s="14"/>
      <c r="DLJ1411" s="14"/>
      <c r="DLK1411" s="14"/>
      <c r="DLL1411" s="14"/>
      <c r="DLM1411" s="14"/>
      <c r="DLN1411" s="14"/>
      <c r="DLO1411" s="14"/>
      <c r="DLP1411" s="14"/>
      <c r="DLQ1411" s="14"/>
      <c r="DLR1411" s="14"/>
      <c r="DLS1411" s="14"/>
      <c r="DLT1411" s="14"/>
      <c r="DLU1411" s="14"/>
      <c r="DLV1411" s="14"/>
      <c r="DLW1411" s="14"/>
      <c r="DLX1411" s="14"/>
      <c r="DLY1411" s="14"/>
      <c r="DLZ1411" s="14"/>
      <c r="DMA1411" s="14"/>
      <c r="DMB1411" s="14"/>
      <c r="DMC1411" s="14"/>
      <c r="DMD1411" s="14"/>
      <c r="DME1411" s="14"/>
      <c r="DMF1411" s="14"/>
      <c r="DMG1411" s="14"/>
      <c r="DMH1411" s="14"/>
      <c r="DMI1411" s="14"/>
      <c r="DMJ1411" s="14"/>
      <c r="DMK1411" s="14"/>
      <c r="DML1411" s="14"/>
      <c r="DMM1411" s="14"/>
      <c r="DMN1411" s="14"/>
      <c r="DMO1411" s="14"/>
      <c r="DMP1411" s="14"/>
      <c r="DMQ1411" s="14"/>
      <c r="DMR1411" s="14"/>
      <c r="DMS1411" s="14"/>
      <c r="DMT1411" s="14"/>
      <c r="DMU1411" s="14"/>
      <c r="DMV1411" s="14"/>
      <c r="DMW1411" s="14"/>
      <c r="DMX1411" s="14"/>
      <c r="DMY1411" s="14"/>
      <c r="DMZ1411" s="14"/>
      <c r="DNA1411" s="14"/>
      <c r="DNB1411" s="14"/>
      <c r="DNC1411" s="14"/>
      <c r="DND1411" s="14"/>
      <c r="DNE1411" s="14"/>
      <c r="DNF1411" s="14"/>
      <c r="DNG1411" s="14"/>
      <c r="DNH1411" s="14"/>
      <c r="DNI1411" s="14"/>
      <c r="DNJ1411" s="14"/>
      <c r="DNK1411" s="14"/>
      <c r="DNL1411" s="14"/>
      <c r="DNM1411" s="14"/>
      <c r="DNN1411" s="14"/>
      <c r="DNO1411" s="14"/>
      <c r="DNP1411" s="14"/>
      <c r="DNQ1411" s="14"/>
      <c r="DNR1411" s="14"/>
      <c r="DNS1411" s="14"/>
      <c r="DNT1411" s="14"/>
      <c r="DNU1411" s="14"/>
      <c r="DNV1411" s="14"/>
      <c r="DNW1411" s="14"/>
      <c r="DNX1411" s="14"/>
      <c r="DNY1411" s="14"/>
      <c r="DNZ1411" s="14"/>
      <c r="DOA1411" s="14"/>
      <c r="DOB1411" s="14"/>
      <c r="DOC1411" s="14"/>
      <c r="DOD1411" s="14"/>
      <c r="DOE1411" s="14"/>
      <c r="DOF1411" s="14"/>
      <c r="DOG1411" s="14"/>
      <c r="DOH1411" s="14"/>
      <c r="DOI1411" s="14"/>
      <c r="DOJ1411" s="14"/>
      <c r="DOK1411" s="14"/>
      <c r="DOL1411" s="14"/>
      <c r="DOM1411" s="14"/>
      <c r="DON1411" s="14"/>
      <c r="DOO1411" s="14"/>
      <c r="DOP1411" s="14"/>
      <c r="DOQ1411" s="14"/>
      <c r="DOR1411" s="14"/>
      <c r="DOS1411" s="14"/>
      <c r="DOT1411" s="14"/>
      <c r="DOU1411" s="14"/>
      <c r="DOV1411" s="14"/>
      <c r="DOW1411" s="14"/>
      <c r="DOX1411" s="14"/>
      <c r="DOY1411" s="14"/>
      <c r="DOZ1411" s="14"/>
      <c r="DPA1411" s="14"/>
      <c r="DPB1411" s="14"/>
      <c r="DPC1411" s="14"/>
      <c r="DPD1411" s="14"/>
      <c r="DPE1411" s="14"/>
      <c r="DPF1411" s="14"/>
      <c r="DPG1411" s="14"/>
      <c r="DPH1411" s="14"/>
      <c r="DPI1411" s="14"/>
      <c r="DPJ1411" s="14"/>
      <c r="DPK1411" s="14"/>
      <c r="DPL1411" s="14"/>
      <c r="DPM1411" s="14"/>
      <c r="DPN1411" s="14"/>
      <c r="DPO1411" s="14"/>
      <c r="DPP1411" s="14"/>
      <c r="DPQ1411" s="14"/>
      <c r="DPR1411" s="14"/>
      <c r="DPS1411" s="14"/>
      <c r="DPT1411" s="14"/>
      <c r="DPU1411" s="14"/>
      <c r="DPV1411" s="14"/>
      <c r="DPW1411" s="14"/>
      <c r="DPX1411" s="14"/>
      <c r="DPY1411" s="14"/>
      <c r="DPZ1411" s="14"/>
      <c r="DQA1411" s="14"/>
      <c r="DQB1411" s="14"/>
      <c r="DQC1411" s="14"/>
      <c r="DQD1411" s="14"/>
      <c r="DQE1411" s="14"/>
      <c r="DQF1411" s="14"/>
      <c r="DQG1411" s="14"/>
      <c r="DQH1411" s="14"/>
      <c r="DQI1411" s="14"/>
      <c r="DQJ1411" s="14"/>
      <c r="DQK1411" s="14"/>
      <c r="DQL1411" s="14"/>
      <c r="DQM1411" s="14"/>
      <c r="DQN1411" s="14"/>
      <c r="DQO1411" s="14"/>
      <c r="DQP1411" s="14"/>
      <c r="DQQ1411" s="14"/>
      <c r="DQR1411" s="14"/>
      <c r="DQS1411" s="14"/>
      <c r="DQT1411" s="14"/>
      <c r="DQU1411" s="14"/>
      <c r="DQV1411" s="14"/>
      <c r="DQW1411" s="14"/>
      <c r="DQX1411" s="14"/>
      <c r="DQY1411" s="14"/>
      <c r="DQZ1411" s="14"/>
      <c r="DRA1411" s="14"/>
      <c r="DRB1411" s="14"/>
      <c r="DRC1411" s="14"/>
      <c r="DRD1411" s="14"/>
      <c r="DRE1411" s="14"/>
      <c r="DRF1411" s="14"/>
      <c r="DRG1411" s="14"/>
      <c r="DRH1411" s="14"/>
      <c r="DRI1411" s="14"/>
      <c r="DRJ1411" s="14"/>
      <c r="DRK1411" s="14"/>
      <c r="DRL1411" s="14"/>
      <c r="DRM1411" s="14"/>
      <c r="DRN1411" s="14"/>
      <c r="DRO1411" s="14"/>
      <c r="DRP1411" s="14"/>
      <c r="DRQ1411" s="14"/>
      <c r="DRR1411" s="14"/>
      <c r="DRS1411" s="14"/>
      <c r="DRT1411" s="14"/>
      <c r="DRU1411" s="14"/>
      <c r="DRV1411" s="14"/>
      <c r="DRW1411" s="14"/>
      <c r="DRX1411" s="14"/>
      <c r="DRY1411" s="14"/>
      <c r="DRZ1411" s="14"/>
      <c r="DSA1411" s="14"/>
      <c r="DSB1411" s="14"/>
      <c r="DSC1411" s="14"/>
      <c r="DSD1411" s="14"/>
      <c r="DSE1411" s="14"/>
      <c r="DSF1411" s="14"/>
      <c r="DSG1411" s="14"/>
      <c r="DSH1411" s="14"/>
      <c r="DSI1411" s="14"/>
      <c r="DSJ1411" s="14"/>
      <c r="DSK1411" s="14"/>
      <c r="DSL1411" s="14"/>
      <c r="DSM1411" s="14"/>
      <c r="DSN1411" s="14"/>
      <c r="DSO1411" s="14"/>
      <c r="DSP1411" s="14"/>
      <c r="DSQ1411" s="14"/>
      <c r="DSR1411" s="14"/>
      <c r="DSS1411" s="14"/>
      <c r="DST1411" s="14"/>
      <c r="DSU1411" s="14"/>
      <c r="DSV1411" s="14"/>
      <c r="DSW1411" s="14"/>
      <c r="DSX1411" s="14"/>
      <c r="DSY1411" s="14"/>
      <c r="DSZ1411" s="14"/>
      <c r="DTA1411" s="14"/>
      <c r="DTB1411" s="14"/>
      <c r="DTC1411" s="14"/>
      <c r="DTD1411" s="14"/>
      <c r="DTE1411" s="14"/>
      <c r="DTF1411" s="14"/>
      <c r="DTG1411" s="14"/>
      <c r="DTH1411" s="14"/>
      <c r="DTI1411" s="14"/>
      <c r="DTJ1411" s="14"/>
      <c r="DTK1411" s="14"/>
      <c r="DTL1411" s="14"/>
      <c r="DTM1411" s="14"/>
      <c r="DTN1411" s="14"/>
      <c r="DTO1411" s="14"/>
      <c r="DTP1411" s="14"/>
      <c r="DTQ1411" s="14"/>
      <c r="DTR1411" s="14"/>
      <c r="DTS1411" s="14"/>
      <c r="DTT1411" s="14"/>
      <c r="DTU1411" s="14"/>
      <c r="DTV1411" s="14"/>
      <c r="DTW1411" s="14"/>
      <c r="DTX1411" s="14"/>
      <c r="DTY1411" s="14"/>
      <c r="DTZ1411" s="14"/>
      <c r="DUA1411" s="14"/>
      <c r="DUB1411" s="14"/>
      <c r="DUC1411" s="14"/>
      <c r="DUD1411" s="14"/>
      <c r="DUE1411" s="14"/>
      <c r="DUF1411" s="14"/>
      <c r="DUG1411" s="14"/>
      <c r="DUH1411" s="14"/>
      <c r="DUI1411" s="14"/>
      <c r="DUJ1411" s="14"/>
      <c r="DUK1411" s="14"/>
      <c r="DUL1411" s="14"/>
      <c r="DUM1411" s="14"/>
      <c r="DUN1411" s="14"/>
      <c r="DUO1411" s="14"/>
      <c r="DUP1411" s="14"/>
      <c r="DUQ1411" s="14"/>
      <c r="DUR1411" s="14"/>
      <c r="DUS1411" s="14"/>
      <c r="DUT1411" s="14"/>
      <c r="DUU1411" s="14"/>
      <c r="DUV1411" s="14"/>
      <c r="DUW1411" s="14"/>
      <c r="DUX1411" s="14"/>
      <c r="DUY1411" s="14"/>
      <c r="DUZ1411" s="14"/>
      <c r="DVA1411" s="14"/>
      <c r="DVB1411" s="14"/>
      <c r="DVC1411" s="14"/>
      <c r="DVD1411" s="14"/>
      <c r="DVE1411" s="14"/>
      <c r="DVF1411" s="14"/>
      <c r="DVG1411" s="14"/>
      <c r="DVH1411" s="14"/>
      <c r="DVI1411" s="14"/>
      <c r="DVJ1411" s="14"/>
      <c r="DVK1411" s="14"/>
      <c r="DVL1411" s="14"/>
      <c r="DVM1411" s="14"/>
      <c r="DVN1411" s="14"/>
      <c r="DVO1411" s="14"/>
      <c r="DVP1411" s="14"/>
      <c r="DVQ1411" s="14"/>
      <c r="DVR1411" s="14"/>
      <c r="DVS1411" s="14"/>
      <c r="DVT1411" s="14"/>
      <c r="DVU1411" s="14"/>
      <c r="DVV1411" s="14"/>
      <c r="DVW1411" s="14"/>
      <c r="DVX1411" s="14"/>
      <c r="DVY1411" s="14"/>
      <c r="DVZ1411" s="14"/>
      <c r="DWA1411" s="14"/>
      <c r="DWB1411" s="14"/>
      <c r="DWC1411" s="14"/>
      <c r="DWD1411" s="14"/>
      <c r="DWE1411" s="14"/>
      <c r="DWF1411" s="14"/>
      <c r="DWG1411" s="14"/>
      <c r="DWH1411" s="14"/>
      <c r="DWI1411" s="14"/>
      <c r="DWJ1411" s="14"/>
      <c r="DWK1411" s="14"/>
      <c r="DWL1411" s="14"/>
      <c r="DWM1411" s="14"/>
      <c r="DWN1411" s="14"/>
      <c r="DWO1411" s="14"/>
      <c r="DWP1411" s="14"/>
      <c r="DWQ1411" s="14"/>
      <c r="DWR1411" s="14"/>
      <c r="DWS1411" s="14"/>
      <c r="DWT1411" s="14"/>
      <c r="DWU1411" s="14"/>
      <c r="DWV1411" s="14"/>
      <c r="DWW1411" s="14"/>
      <c r="DWX1411" s="14"/>
      <c r="DWY1411" s="14"/>
      <c r="DWZ1411" s="14"/>
      <c r="DXA1411" s="14"/>
      <c r="DXB1411" s="14"/>
      <c r="DXC1411" s="14"/>
      <c r="DXD1411" s="14"/>
      <c r="DXE1411" s="14"/>
      <c r="DXF1411" s="14"/>
      <c r="DXG1411" s="14"/>
      <c r="DXH1411" s="14"/>
      <c r="DXI1411" s="14"/>
      <c r="DXJ1411" s="14"/>
      <c r="DXK1411" s="14"/>
      <c r="DXL1411" s="14"/>
      <c r="DXM1411" s="14"/>
      <c r="DXN1411" s="14"/>
      <c r="DXO1411" s="14"/>
      <c r="DXP1411" s="14"/>
      <c r="DXQ1411" s="14"/>
      <c r="DXR1411" s="14"/>
      <c r="DXS1411" s="14"/>
      <c r="DXT1411" s="14"/>
      <c r="DXU1411" s="14"/>
      <c r="DXV1411" s="14"/>
      <c r="DXW1411" s="14"/>
      <c r="DXX1411" s="14"/>
      <c r="DXY1411" s="14"/>
      <c r="DXZ1411" s="14"/>
      <c r="DYA1411" s="14"/>
      <c r="DYB1411" s="14"/>
      <c r="DYC1411" s="14"/>
      <c r="DYD1411" s="14"/>
      <c r="DYE1411" s="14"/>
      <c r="DYF1411" s="14"/>
      <c r="DYG1411" s="14"/>
      <c r="DYH1411" s="14"/>
      <c r="DYI1411" s="14"/>
      <c r="DYJ1411" s="14"/>
      <c r="DYK1411" s="14"/>
      <c r="DYL1411" s="14"/>
      <c r="DYM1411" s="14"/>
      <c r="DYN1411" s="14"/>
      <c r="DYO1411" s="14"/>
      <c r="DYP1411" s="14"/>
      <c r="DYQ1411" s="14"/>
      <c r="DYR1411" s="14"/>
      <c r="DYS1411" s="14"/>
      <c r="DYT1411" s="14"/>
      <c r="DYU1411" s="14"/>
      <c r="DYV1411" s="14"/>
      <c r="DYW1411" s="14"/>
      <c r="DYX1411" s="14"/>
      <c r="DYY1411" s="14"/>
      <c r="DYZ1411" s="14"/>
      <c r="DZA1411" s="14"/>
      <c r="DZB1411" s="14"/>
      <c r="DZC1411" s="14"/>
      <c r="DZD1411" s="14"/>
      <c r="DZE1411" s="14"/>
      <c r="DZF1411" s="14"/>
      <c r="DZG1411" s="14"/>
      <c r="DZH1411" s="14"/>
      <c r="DZI1411" s="14"/>
      <c r="DZJ1411" s="14"/>
      <c r="DZK1411" s="14"/>
      <c r="DZL1411" s="14"/>
      <c r="DZM1411" s="14"/>
      <c r="DZN1411" s="14"/>
      <c r="DZO1411" s="14"/>
      <c r="DZP1411" s="14"/>
      <c r="DZQ1411" s="14"/>
      <c r="DZR1411" s="14"/>
      <c r="DZS1411" s="14"/>
      <c r="DZT1411" s="14"/>
      <c r="DZU1411" s="14"/>
      <c r="DZV1411" s="14"/>
      <c r="DZW1411" s="14"/>
      <c r="DZX1411" s="14"/>
      <c r="DZY1411" s="14"/>
      <c r="DZZ1411" s="14"/>
      <c r="EAA1411" s="14"/>
      <c r="EAB1411" s="14"/>
      <c r="EAC1411" s="14"/>
      <c r="EAD1411" s="14"/>
      <c r="EAE1411" s="14"/>
      <c r="EAF1411" s="14"/>
      <c r="EAG1411" s="14"/>
      <c r="EAH1411" s="14"/>
      <c r="EAI1411" s="14"/>
      <c r="EAJ1411" s="14"/>
      <c r="EAK1411" s="14"/>
      <c r="EAL1411" s="14"/>
      <c r="EAM1411" s="14"/>
      <c r="EAN1411" s="14"/>
      <c r="EAO1411" s="14"/>
      <c r="EAP1411" s="14"/>
      <c r="EAQ1411" s="14"/>
      <c r="EAR1411" s="14"/>
      <c r="EAS1411" s="14"/>
      <c r="EAT1411" s="14"/>
      <c r="EAU1411" s="14"/>
      <c r="EAV1411" s="14"/>
      <c r="EAW1411" s="14"/>
      <c r="EAX1411" s="14"/>
      <c r="EAY1411" s="14"/>
      <c r="EAZ1411" s="14"/>
      <c r="EBA1411" s="14"/>
      <c r="EBB1411" s="14"/>
      <c r="EBC1411" s="14"/>
      <c r="EBD1411" s="14"/>
      <c r="EBE1411" s="14"/>
      <c r="EBF1411" s="14"/>
      <c r="EBG1411" s="14"/>
      <c r="EBH1411" s="14"/>
      <c r="EBI1411" s="14"/>
      <c r="EBJ1411" s="14"/>
      <c r="EBK1411" s="14"/>
      <c r="EBL1411" s="14"/>
      <c r="EBM1411" s="14"/>
      <c r="EBN1411" s="14"/>
      <c r="EBO1411" s="14"/>
      <c r="EBP1411" s="14"/>
      <c r="EBQ1411" s="14"/>
      <c r="EBR1411" s="14"/>
      <c r="EBS1411" s="14"/>
      <c r="EBT1411" s="14"/>
      <c r="EBU1411" s="14"/>
      <c r="EBV1411" s="14"/>
      <c r="EBW1411" s="14"/>
      <c r="EBX1411" s="14"/>
      <c r="EBY1411" s="14"/>
      <c r="EBZ1411" s="14"/>
      <c r="ECA1411" s="14"/>
      <c r="ECB1411" s="14"/>
      <c r="ECC1411" s="14"/>
      <c r="ECD1411" s="14"/>
      <c r="ECE1411" s="14"/>
      <c r="ECF1411" s="14"/>
      <c r="ECG1411" s="14"/>
      <c r="ECH1411" s="14"/>
      <c r="ECI1411" s="14"/>
      <c r="ECJ1411" s="14"/>
      <c r="ECK1411" s="14"/>
      <c r="ECL1411" s="14"/>
      <c r="ECM1411" s="14"/>
      <c r="ECN1411" s="14"/>
      <c r="ECO1411" s="14"/>
      <c r="ECP1411" s="14"/>
      <c r="ECQ1411" s="14"/>
      <c r="ECR1411" s="14"/>
      <c r="ECS1411" s="14"/>
      <c r="ECT1411" s="14"/>
      <c r="ECU1411" s="14"/>
      <c r="ECV1411" s="14"/>
      <c r="ECW1411" s="14"/>
      <c r="ECX1411" s="14"/>
      <c r="ECY1411" s="14"/>
      <c r="ECZ1411" s="14"/>
      <c r="EDA1411" s="14"/>
      <c r="EDB1411" s="14"/>
      <c r="EDC1411" s="14"/>
      <c r="EDD1411" s="14"/>
      <c r="EDE1411" s="14"/>
      <c r="EDF1411" s="14"/>
      <c r="EDG1411" s="14"/>
      <c r="EDH1411" s="14"/>
      <c r="EDI1411" s="14"/>
      <c r="EDJ1411" s="14"/>
      <c r="EDK1411" s="14"/>
      <c r="EDL1411" s="14"/>
      <c r="EDM1411" s="14"/>
      <c r="EDN1411" s="14"/>
      <c r="EDO1411" s="14"/>
      <c r="EDP1411" s="14"/>
      <c r="EDQ1411" s="14"/>
      <c r="EDR1411" s="14"/>
      <c r="EDS1411" s="14"/>
      <c r="EDT1411" s="14"/>
      <c r="EDU1411" s="14"/>
      <c r="EDV1411" s="14"/>
      <c r="EDW1411" s="14"/>
      <c r="EDX1411" s="14"/>
      <c r="EDY1411" s="14"/>
      <c r="EDZ1411" s="14"/>
      <c r="EEA1411" s="14"/>
      <c r="EEB1411" s="14"/>
      <c r="EEC1411" s="14"/>
      <c r="EED1411" s="14"/>
      <c r="EEE1411" s="14"/>
      <c r="EEF1411" s="14"/>
      <c r="EEG1411" s="14"/>
      <c r="EEH1411" s="14"/>
      <c r="EEI1411" s="14"/>
      <c r="EEJ1411" s="14"/>
      <c r="EEK1411" s="14"/>
      <c r="EEL1411" s="14"/>
      <c r="EEM1411" s="14"/>
      <c r="EEN1411" s="14"/>
      <c r="EEO1411" s="14"/>
      <c r="EEP1411" s="14"/>
      <c r="EEQ1411" s="14"/>
      <c r="EER1411" s="14"/>
      <c r="EES1411" s="14"/>
      <c r="EET1411" s="14"/>
      <c r="EEU1411" s="14"/>
      <c r="EEV1411" s="14"/>
      <c r="EEW1411" s="14"/>
      <c r="EEX1411" s="14"/>
      <c r="EEY1411" s="14"/>
      <c r="EEZ1411" s="14"/>
      <c r="EFA1411" s="14"/>
      <c r="EFB1411" s="14"/>
      <c r="EFC1411" s="14"/>
      <c r="EFD1411" s="14"/>
      <c r="EFE1411" s="14"/>
      <c r="EFF1411" s="14"/>
      <c r="EFG1411" s="14"/>
      <c r="EFH1411" s="14"/>
      <c r="EFI1411" s="14"/>
      <c r="EFJ1411" s="14"/>
      <c r="EFK1411" s="14"/>
      <c r="EFL1411" s="14"/>
      <c r="EFM1411" s="14"/>
      <c r="EFN1411" s="14"/>
      <c r="EFO1411" s="14"/>
      <c r="EFP1411" s="14"/>
      <c r="EFQ1411" s="14"/>
      <c r="EFR1411" s="14"/>
      <c r="EFS1411" s="14"/>
      <c r="EFT1411" s="14"/>
      <c r="EFU1411" s="14"/>
      <c r="EFV1411" s="14"/>
      <c r="EFW1411" s="14"/>
      <c r="EFX1411" s="14"/>
      <c r="EFY1411" s="14"/>
      <c r="EFZ1411" s="14"/>
      <c r="EGA1411" s="14"/>
      <c r="EGB1411" s="14"/>
      <c r="EGC1411" s="14"/>
      <c r="EGD1411" s="14"/>
      <c r="EGE1411" s="14"/>
      <c r="EGF1411" s="14"/>
      <c r="EGG1411" s="14"/>
      <c r="EGH1411" s="14"/>
      <c r="EGI1411" s="14"/>
      <c r="EGJ1411" s="14"/>
      <c r="EGK1411" s="14"/>
      <c r="EGL1411" s="14"/>
      <c r="EGM1411" s="14"/>
      <c r="EGN1411" s="14"/>
      <c r="EGO1411" s="14"/>
      <c r="EGP1411" s="14"/>
      <c r="EGQ1411" s="14"/>
      <c r="EGR1411" s="14"/>
      <c r="EGS1411" s="14"/>
      <c r="EGT1411" s="14"/>
      <c r="EGU1411" s="14"/>
      <c r="EGV1411" s="14"/>
      <c r="EGW1411" s="14"/>
      <c r="EGX1411" s="14"/>
      <c r="EGY1411" s="14"/>
      <c r="EGZ1411" s="14"/>
      <c r="EHA1411" s="14"/>
      <c r="EHB1411" s="14"/>
      <c r="EHC1411" s="14"/>
      <c r="EHD1411" s="14"/>
      <c r="EHE1411" s="14"/>
      <c r="EHF1411" s="14"/>
      <c r="EHG1411" s="14"/>
      <c r="EHH1411" s="14"/>
      <c r="EHI1411" s="14"/>
      <c r="EHJ1411" s="14"/>
      <c r="EHK1411" s="14"/>
      <c r="EHL1411" s="14"/>
      <c r="EHM1411" s="14"/>
      <c r="EHN1411" s="14"/>
      <c r="EHO1411" s="14"/>
      <c r="EHP1411" s="14"/>
      <c r="EHQ1411" s="14"/>
      <c r="EHR1411" s="14"/>
      <c r="EHS1411" s="14"/>
      <c r="EHT1411" s="14"/>
      <c r="EHU1411" s="14"/>
      <c r="EHV1411" s="14"/>
      <c r="EHW1411" s="14"/>
      <c r="EHX1411" s="14"/>
      <c r="EHY1411" s="14"/>
      <c r="EHZ1411" s="14"/>
      <c r="EIA1411" s="14"/>
      <c r="EIB1411" s="14"/>
      <c r="EIC1411" s="14"/>
      <c r="EID1411" s="14"/>
      <c r="EIE1411" s="14"/>
      <c r="EIF1411" s="14"/>
      <c r="EIG1411" s="14"/>
      <c r="EIH1411" s="14"/>
      <c r="EII1411" s="14"/>
      <c r="EIJ1411" s="14"/>
      <c r="EIK1411" s="14"/>
      <c r="EIL1411" s="14"/>
      <c r="EIM1411" s="14"/>
      <c r="EIN1411" s="14"/>
      <c r="EIO1411" s="14"/>
      <c r="EIP1411" s="14"/>
      <c r="EIQ1411" s="14"/>
      <c r="EIR1411" s="14"/>
      <c r="EIS1411" s="14"/>
      <c r="EIT1411" s="14"/>
      <c r="EIU1411" s="14"/>
      <c r="EIV1411" s="14"/>
      <c r="EIW1411" s="14"/>
      <c r="EIX1411" s="14"/>
      <c r="EIY1411" s="14"/>
      <c r="EIZ1411" s="14"/>
      <c r="EJA1411" s="14"/>
      <c r="EJB1411" s="14"/>
      <c r="EJC1411" s="14"/>
      <c r="EJD1411" s="14"/>
      <c r="EJE1411" s="14"/>
      <c r="EJF1411" s="14"/>
      <c r="EJG1411" s="14"/>
      <c r="EJH1411" s="14"/>
      <c r="EJI1411" s="14"/>
      <c r="EJJ1411" s="14"/>
      <c r="EJK1411" s="14"/>
      <c r="EJL1411" s="14"/>
      <c r="EJM1411" s="14"/>
      <c r="EJN1411" s="14"/>
      <c r="EJO1411" s="14"/>
      <c r="EJP1411" s="14"/>
      <c r="EJQ1411" s="14"/>
      <c r="EJR1411" s="14"/>
      <c r="EJS1411" s="14"/>
      <c r="EJT1411" s="14"/>
      <c r="EJU1411" s="14"/>
      <c r="EJV1411" s="14"/>
      <c r="EJW1411" s="14"/>
      <c r="EJX1411" s="14"/>
      <c r="EJY1411" s="14"/>
      <c r="EJZ1411" s="14"/>
      <c r="EKA1411" s="14"/>
      <c r="EKB1411" s="14"/>
      <c r="EKC1411" s="14"/>
      <c r="EKD1411" s="14"/>
      <c r="EKE1411" s="14"/>
      <c r="EKF1411" s="14"/>
      <c r="EKG1411" s="14"/>
      <c r="EKH1411" s="14"/>
      <c r="EKI1411" s="14"/>
      <c r="EKJ1411" s="14"/>
      <c r="EKK1411" s="14"/>
      <c r="EKL1411" s="14"/>
      <c r="EKM1411" s="14"/>
      <c r="EKN1411" s="14"/>
      <c r="EKO1411" s="14"/>
      <c r="EKP1411" s="14"/>
      <c r="EKQ1411" s="14"/>
      <c r="EKR1411" s="14"/>
      <c r="EKS1411" s="14"/>
      <c r="EKT1411" s="14"/>
      <c r="EKU1411" s="14"/>
      <c r="EKV1411" s="14"/>
      <c r="EKW1411" s="14"/>
      <c r="EKX1411" s="14"/>
      <c r="EKY1411" s="14"/>
      <c r="EKZ1411" s="14"/>
      <c r="ELA1411" s="14"/>
      <c r="ELB1411" s="14"/>
      <c r="ELC1411" s="14"/>
      <c r="ELD1411" s="14"/>
      <c r="ELE1411" s="14"/>
      <c r="ELF1411" s="14"/>
      <c r="ELG1411" s="14"/>
      <c r="ELH1411" s="14"/>
      <c r="ELI1411" s="14"/>
      <c r="ELJ1411" s="14"/>
      <c r="ELK1411" s="14"/>
      <c r="ELL1411" s="14"/>
      <c r="ELM1411" s="14"/>
      <c r="ELN1411" s="14"/>
      <c r="ELO1411" s="14"/>
      <c r="ELP1411" s="14"/>
      <c r="ELQ1411" s="14"/>
      <c r="ELR1411" s="14"/>
      <c r="ELS1411" s="14"/>
      <c r="ELT1411" s="14"/>
      <c r="ELU1411" s="14"/>
      <c r="ELV1411" s="14"/>
      <c r="ELW1411" s="14"/>
      <c r="ELX1411" s="14"/>
      <c r="ELY1411" s="14"/>
      <c r="ELZ1411" s="14"/>
      <c r="EMA1411" s="14"/>
      <c r="EMB1411" s="14"/>
      <c r="EMC1411" s="14"/>
      <c r="EMD1411" s="14"/>
      <c r="EME1411" s="14"/>
      <c r="EMF1411" s="14"/>
      <c r="EMG1411" s="14"/>
      <c r="EMH1411" s="14"/>
      <c r="EMI1411" s="14"/>
      <c r="EMJ1411" s="14"/>
      <c r="EMK1411" s="14"/>
      <c r="EML1411" s="14"/>
      <c r="EMM1411" s="14"/>
      <c r="EMN1411" s="14"/>
      <c r="EMO1411" s="14"/>
      <c r="EMP1411" s="14"/>
      <c r="EMQ1411" s="14"/>
      <c r="EMR1411" s="14"/>
      <c r="EMS1411" s="14"/>
      <c r="EMT1411" s="14"/>
      <c r="EMU1411" s="14"/>
      <c r="EMV1411" s="14"/>
      <c r="EMW1411" s="14"/>
      <c r="EMX1411" s="14"/>
      <c r="EMY1411" s="14"/>
      <c r="EMZ1411" s="14"/>
      <c r="ENA1411" s="14"/>
      <c r="ENB1411" s="14"/>
      <c r="ENC1411" s="14"/>
      <c r="END1411" s="14"/>
      <c r="ENE1411" s="14"/>
      <c r="ENF1411" s="14"/>
      <c r="ENG1411" s="14"/>
      <c r="ENH1411" s="14"/>
      <c r="ENI1411" s="14"/>
      <c r="ENJ1411" s="14"/>
      <c r="ENK1411" s="14"/>
      <c r="ENL1411" s="14"/>
      <c r="ENM1411" s="14"/>
      <c r="ENN1411" s="14"/>
      <c r="ENO1411" s="14"/>
      <c r="ENP1411" s="14"/>
      <c r="ENQ1411" s="14"/>
      <c r="ENR1411" s="14"/>
      <c r="ENS1411" s="14"/>
      <c r="ENT1411" s="14"/>
      <c r="ENU1411" s="14"/>
      <c r="ENV1411" s="14"/>
      <c r="ENW1411" s="14"/>
      <c r="ENX1411" s="14"/>
      <c r="ENY1411" s="14"/>
      <c r="ENZ1411" s="14"/>
      <c r="EOA1411" s="14"/>
      <c r="EOB1411" s="14"/>
      <c r="EOC1411" s="14"/>
      <c r="EOD1411" s="14"/>
      <c r="EOE1411" s="14"/>
      <c r="EOF1411" s="14"/>
      <c r="EOG1411" s="14"/>
      <c r="EOH1411" s="14"/>
      <c r="EOI1411" s="14"/>
      <c r="EOJ1411" s="14"/>
      <c r="EOK1411" s="14"/>
      <c r="EOL1411" s="14"/>
      <c r="EOM1411" s="14"/>
      <c r="EON1411" s="14"/>
      <c r="EOO1411" s="14"/>
      <c r="EOP1411" s="14"/>
      <c r="EOQ1411" s="14"/>
      <c r="EOR1411" s="14"/>
      <c r="EOS1411" s="14"/>
      <c r="EOT1411" s="14"/>
      <c r="EOU1411" s="14"/>
      <c r="EOV1411" s="14"/>
      <c r="EOW1411" s="14"/>
      <c r="EOX1411" s="14"/>
      <c r="EOY1411" s="14"/>
      <c r="EOZ1411" s="14"/>
      <c r="EPA1411" s="14"/>
      <c r="EPB1411" s="14"/>
      <c r="EPC1411" s="14"/>
      <c r="EPD1411" s="14"/>
      <c r="EPE1411" s="14"/>
      <c r="EPF1411" s="14"/>
      <c r="EPG1411" s="14"/>
      <c r="EPH1411" s="14"/>
      <c r="EPI1411" s="14"/>
      <c r="EPJ1411" s="14"/>
      <c r="EPK1411" s="14"/>
      <c r="EPL1411" s="14"/>
      <c r="EPM1411" s="14"/>
      <c r="EPN1411" s="14"/>
      <c r="EPO1411" s="14"/>
      <c r="EPP1411" s="14"/>
      <c r="EPQ1411" s="14"/>
      <c r="EPR1411" s="14"/>
      <c r="EPS1411" s="14"/>
      <c r="EPT1411" s="14"/>
      <c r="EPU1411" s="14"/>
      <c r="EPV1411" s="14"/>
      <c r="EPW1411" s="14"/>
      <c r="EPX1411" s="14"/>
      <c r="EPY1411" s="14"/>
      <c r="EPZ1411" s="14"/>
      <c r="EQA1411" s="14"/>
      <c r="EQB1411" s="14"/>
      <c r="EQC1411" s="14"/>
      <c r="EQD1411" s="14"/>
      <c r="EQE1411" s="14"/>
      <c r="EQF1411" s="14"/>
      <c r="EQG1411" s="14"/>
      <c r="EQH1411" s="14"/>
      <c r="EQI1411" s="14"/>
      <c r="EQJ1411" s="14"/>
      <c r="EQK1411" s="14"/>
      <c r="EQL1411" s="14"/>
      <c r="EQM1411" s="14"/>
      <c r="EQN1411" s="14"/>
      <c r="EQO1411" s="14"/>
      <c r="EQP1411" s="14"/>
      <c r="EQQ1411" s="14"/>
      <c r="EQR1411" s="14"/>
      <c r="EQS1411" s="14"/>
      <c r="EQT1411" s="14"/>
      <c r="EQU1411" s="14"/>
      <c r="EQV1411" s="14"/>
      <c r="EQW1411" s="14"/>
      <c r="EQX1411" s="14"/>
      <c r="EQY1411" s="14"/>
      <c r="EQZ1411" s="14"/>
      <c r="ERA1411" s="14"/>
      <c r="ERB1411" s="14"/>
      <c r="ERC1411" s="14"/>
      <c r="ERD1411" s="14"/>
      <c r="ERE1411" s="14"/>
      <c r="ERF1411" s="14"/>
      <c r="ERG1411" s="14"/>
      <c r="ERH1411" s="14"/>
      <c r="ERI1411" s="14"/>
      <c r="ERJ1411" s="14"/>
      <c r="ERK1411" s="14"/>
      <c r="ERL1411" s="14"/>
      <c r="ERM1411" s="14"/>
      <c r="ERN1411" s="14"/>
      <c r="ERO1411" s="14"/>
      <c r="ERP1411" s="14"/>
      <c r="ERQ1411" s="14"/>
      <c r="ERR1411" s="14"/>
      <c r="ERS1411" s="14"/>
      <c r="ERT1411" s="14"/>
      <c r="ERU1411" s="14"/>
      <c r="ERV1411" s="14"/>
      <c r="ERW1411" s="14"/>
      <c r="ERX1411" s="14"/>
      <c r="ERY1411" s="14"/>
      <c r="ERZ1411" s="14"/>
      <c r="ESA1411" s="14"/>
      <c r="ESB1411" s="14"/>
      <c r="ESC1411" s="14"/>
      <c r="ESD1411" s="14"/>
      <c r="ESE1411" s="14"/>
      <c r="ESF1411" s="14"/>
      <c r="ESG1411" s="14"/>
      <c r="ESH1411" s="14"/>
      <c r="ESI1411" s="14"/>
      <c r="ESJ1411" s="14"/>
      <c r="ESK1411" s="14"/>
      <c r="ESL1411" s="14"/>
      <c r="ESM1411" s="14"/>
      <c r="ESN1411" s="14"/>
      <c r="ESO1411" s="14"/>
      <c r="ESP1411" s="14"/>
      <c r="ESQ1411" s="14"/>
      <c r="ESR1411" s="14"/>
      <c r="ESS1411" s="14"/>
      <c r="EST1411" s="14"/>
      <c r="ESU1411" s="14"/>
      <c r="ESV1411" s="14"/>
      <c r="ESW1411" s="14"/>
      <c r="ESX1411" s="14"/>
      <c r="ESY1411" s="14"/>
      <c r="ESZ1411" s="14"/>
      <c r="ETA1411" s="14"/>
      <c r="ETB1411" s="14"/>
      <c r="ETC1411" s="14"/>
      <c r="ETD1411" s="14"/>
      <c r="ETE1411" s="14"/>
      <c r="ETF1411" s="14"/>
      <c r="ETG1411" s="14"/>
      <c r="ETH1411" s="14"/>
      <c r="ETI1411" s="14"/>
      <c r="ETJ1411" s="14"/>
      <c r="ETK1411" s="14"/>
      <c r="ETL1411" s="14"/>
      <c r="ETM1411" s="14"/>
      <c r="ETN1411" s="14"/>
      <c r="ETO1411" s="14"/>
      <c r="ETP1411" s="14"/>
      <c r="ETQ1411" s="14"/>
      <c r="ETR1411" s="14"/>
      <c r="ETS1411" s="14"/>
      <c r="ETT1411" s="14"/>
      <c r="ETU1411" s="14"/>
      <c r="ETV1411" s="14"/>
      <c r="ETW1411" s="14"/>
      <c r="ETX1411" s="14"/>
      <c r="ETY1411" s="14"/>
      <c r="ETZ1411" s="14"/>
      <c r="EUA1411" s="14"/>
      <c r="EUB1411" s="14"/>
      <c r="EUC1411" s="14"/>
      <c r="EUD1411" s="14"/>
      <c r="EUE1411" s="14"/>
      <c r="EUF1411" s="14"/>
      <c r="EUG1411" s="14"/>
      <c r="EUH1411" s="14"/>
      <c r="EUI1411" s="14"/>
      <c r="EUJ1411" s="14"/>
      <c r="EUK1411" s="14"/>
      <c r="EUL1411" s="14"/>
      <c r="EUM1411" s="14"/>
      <c r="EUN1411" s="14"/>
      <c r="EUO1411" s="14"/>
      <c r="EUP1411" s="14"/>
      <c r="EUQ1411" s="14"/>
      <c r="EUR1411" s="14"/>
      <c r="EUS1411" s="14"/>
      <c r="EUT1411" s="14"/>
      <c r="EUU1411" s="14"/>
      <c r="EUV1411" s="14"/>
      <c r="EUW1411" s="14"/>
      <c r="EUX1411" s="14"/>
      <c r="EUY1411" s="14"/>
      <c r="EUZ1411" s="14"/>
      <c r="EVA1411" s="14"/>
      <c r="EVB1411" s="14"/>
      <c r="EVC1411" s="14"/>
      <c r="EVD1411" s="14"/>
      <c r="EVE1411" s="14"/>
      <c r="EVF1411" s="14"/>
      <c r="EVG1411" s="14"/>
      <c r="EVH1411" s="14"/>
      <c r="EVI1411" s="14"/>
      <c r="EVJ1411" s="14"/>
      <c r="EVK1411" s="14"/>
      <c r="EVL1411" s="14"/>
      <c r="EVM1411" s="14"/>
      <c r="EVN1411" s="14"/>
      <c r="EVO1411" s="14"/>
      <c r="EVP1411" s="14"/>
      <c r="EVQ1411" s="14"/>
      <c r="EVR1411" s="14"/>
      <c r="EVS1411" s="14"/>
      <c r="EVT1411" s="14"/>
      <c r="EVU1411" s="14"/>
      <c r="EVV1411" s="14"/>
      <c r="EVW1411" s="14"/>
      <c r="EVX1411" s="14"/>
      <c r="EVY1411" s="14"/>
      <c r="EVZ1411" s="14"/>
      <c r="EWA1411" s="14"/>
      <c r="EWB1411" s="14"/>
      <c r="EWC1411" s="14"/>
      <c r="EWD1411" s="14"/>
      <c r="EWE1411" s="14"/>
      <c r="EWF1411" s="14"/>
      <c r="EWG1411" s="14"/>
      <c r="EWH1411" s="14"/>
      <c r="EWI1411" s="14"/>
      <c r="EWJ1411" s="14"/>
      <c r="EWK1411" s="14"/>
      <c r="EWL1411" s="14"/>
      <c r="EWM1411" s="14"/>
      <c r="EWN1411" s="14"/>
      <c r="EWO1411" s="14"/>
      <c r="EWP1411" s="14"/>
      <c r="EWQ1411" s="14"/>
      <c r="EWR1411" s="14"/>
      <c r="EWS1411" s="14"/>
      <c r="EWT1411" s="14"/>
      <c r="EWU1411" s="14"/>
      <c r="EWV1411" s="14"/>
      <c r="EWW1411" s="14"/>
      <c r="EWX1411" s="14"/>
      <c r="EWY1411" s="14"/>
      <c r="EWZ1411" s="14"/>
      <c r="EXA1411" s="14"/>
      <c r="EXB1411" s="14"/>
      <c r="EXC1411" s="14"/>
      <c r="EXD1411" s="14"/>
      <c r="EXE1411" s="14"/>
      <c r="EXF1411" s="14"/>
      <c r="EXG1411" s="14"/>
      <c r="EXH1411" s="14"/>
      <c r="EXI1411" s="14"/>
      <c r="EXJ1411" s="14"/>
      <c r="EXK1411" s="14"/>
      <c r="EXL1411" s="14"/>
      <c r="EXM1411" s="14"/>
      <c r="EXN1411" s="14"/>
      <c r="EXO1411" s="14"/>
      <c r="EXP1411" s="14"/>
      <c r="EXQ1411" s="14"/>
      <c r="EXR1411" s="14"/>
      <c r="EXS1411" s="14"/>
      <c r="EXT1411" s="14"/>
      <c r="EXU1411" s="14"/>
      <c r="EXV1411" s="14"/>
      <c r="EXW1411" s="14"/>
      <c r="EXX1411" s="14"/>
      <c r="EXY1411" s="14"/>
      <c r="EXZ1411" s="14"/>
      <c r="EYA1411" s="14"/>
      <c r="EYB1411" s="14"/>
      <c r="EYC1411" s="14"/>
      <c r="EYD1411" s="14"/>
      <c r="EYE1411" s="14"/>
      <c r="EYF1411" s="14"/>
      <c r="EYG1411" s="14"/>
      <c r="EYH1411" s="14"/>
      <c r="EYI1411" s="14"/>
      <c r="EYJ1411" s="14"/>
      <c r="EYK1411" s="14"/>
      <c r="EYL1411" s="14"/>
      <c r="EYM1411" s="14"/>
      <c r="EYN1411" s="14"/>
      <c r="EYO1411" s="14"/>
      <c r="EYP1411" s="14"/>
      <c r="EYQ1411" s="14"/>
      <c r="EYR1411" s="14"/>
      <c r="EYS1411" s="14"/>
      <c r="EYT1411" s="14"/>
      <c r="EYU1411" s="14"/>
      <c r="EYV1411" s="14"/>
      <c r="EYW1411" s="14"/>
      <c r="EYX1411" s="14"/>
      <c r="EYY1411" s="14"/>
      <c r="EYZ1411" s="14"/>
      <c r="EZA1411" s="14"/>
      <c r="EZB1411" s="14"/>
      <c r="EZC1411" s="14"/>
      <c r="EZD1411" s="14"/>
      <c r="EZE1411" s="14"/>
      <c r="EZF1411" s="14"/>
      <c r="EZG1411" s="14"/>
      <c r="EZH1411" s="14"/>
      <c r="EZI1411" s="14"/>
      <c r="EZJ1411" s="14"/>
      <c r="EZK1411" s="14"/>
      <c r="EZL1411" s="14"/>
      <c r="EZM1411" s="14"/>
      <c r="EZN1411" s="14"/>
      <c r="EZO1411" s="14"/>
      <c r="EZP1411" s="14"/>
      <c r="EZQ1411" s="14"/>
      <c r="EZR1411" s="14"/>
      <c r="EZS1411" s="14"/>
      <c r="EZT1411" s="14"/>
      <c r="EZU1411" s="14"/>
      <c r="EZV1411" s="14"/>
      <c r="EZW1411" s="14"/>
      <c r="EZX1411" s="14"/>
      <c r="EZY1411" s="14"/>
      <c r="EZZ1411" s="14"/>
      <c r="FAA1411" s="14"/>
      <c r="FAB1411" s="14"/>
      <c r="FAC1411" s="14"/>
      <c r="FAD1411" s="14"/>
      <c r="FAE1411" s="14"/>
      <c r="FAF1411" s="14"/>
      <c r="FAG1411" s="14"/>
      <c r="FAH1411" s="14"/>
      <c r="FAI1411" s="14"/>
      <c r="FAJ1411" s="14"/>
      <c r="FAK1411" s="14"/>
      <c r="FAL1411" s="14"/>
      <c r="FAM1411" s="14"/>
      <c r="FAN1411" s="14"/>
      <c r="FAO1411" s="14"/>
      <c r="FAP1411" s="14"/>
      <c r="FAQ1411" s="14"/>
      <c r="FAR1411" s="14"/>
      <c r="FAS1411" s="14"/>
      <c r="FAT1411" s="14"/>
      <c r="FAU1411" s="14"/>
      <c r="FAV1411" s="14"/>
      <c r="FAW1411" s="14"/>
      <c r="FAX1411" s="14"/>
      <c r="FAY1411" s="14"/>
      <c r="FAZ1411" s="14"/>
      <c r="FBA1411" s="14"/>
      <c r="FBB1411" s="14"/>
      <c r="FBC1411" s="14"/>
      <c r="FBD1411" s="14"/>
      <c r="FBE1411" s="14"/>
      <c r="FBF1411" s="14"/>
      <c r="FBG1411" s="14"/>
      <c r="FBH1411" s="14"/>
      <c r="FBI1411" s="14"/>
      <c r="FBJ1411" s="14"/>
      <c r="FBK1411" s="14"/>
      <c r="FBL1411" s="14"/>
      <c r="FBM1411" s="14"/>
      <c r="FBN1411" s="14"/>
      <c r="FBO1411" s="14"/>
      <c r="FBP1411" s="14"/>
      <c r="FBQ1411" s="14"/>
      <c r="FBR1411" s="14"/>
      <c r="FBS1411" s="14"/>
      <c r="FBT1411" s="14"/>
      <c r="FBU1411" s="14"/>
      <c r="FBV1411" s="14"/>
      <c r="FBW1411" s="14"/>
      <c r="FBX1411" s="14"/>
      <c r="FBY1411" s="14"/>
      <c r="FBZ1411" s="14"/>
      <c r="FCA1411" s="14"/>
      <c r="FCB1411" s="14"/>
      <c r="FCC1411" s="14"/>
      <c r="FCD1411" s="14"/>
      <c r="FCE1411" s="14"/>
      <c r="FCF1411" s="14"/>
      <c r="FCG1411" s="14"/>
      <c r="FCH1411" s="14"/>
      <c r="FCI1411" s="14"/>
      <c r="FCJ1411" s="14"/>
      <c r="FCK1411" s="14"/>
      <c r="FCL1411" s="14"/>
      <c r="FCM1411" s="14"/>
      <c r="FCN1411" s="14"/>
      <c r="FCO1411" s="14"/>
      <c r="FCP1411" s="14"/>
      <c r="FCQ1411" s="14"/>
      <c r="FCR1411" s="14"/>
      <c r="FCS1411" s="14"/>
      <c r="FCT1411" s="14"/>
      <c r="FCU1411" s="14"/>
      <c r="FCV1411" s="14"/>
      <c r="FCW1411" s="14"/>
      <c r="FCX1411" s="14"/>
      <c r="FCY1411" s="14"/>
      <c r="FCZ1411" s="14"/>
      <c r="FDA1411" s="14"/>
      <c r="FDB1411" s="14"/>
      <c r="FDC1411" s="14"/>
      <c r="FDD1411" s="14"/>
      <c r="FDE1411" s="14"/>
      <c r="FDF1411" s="14"/>
      <c r="FDG1411" s="14"/>
      <c r="FDH1411" s="14"/>
      <c r="FDI1411" s="14"/>
      <c r="FDJ1411" s="14"/>
      <c r="FDK1411" s="14"/>
      <c r="FDL1411" s="14"/>
      <c r="FDM1411" s="14"/>
      <c r="FDN1411" s="14"/>
      <c r="FDO1411" s="14"/>
      <c r="FDP1411" s="14"/>
      <c r="FDQ1411" s="14"/>
      <c r="FDR1411" s="14"/>
      <c r="FDS1411" s="14"/>
      <c r="FDT1411" s="14"/>
      <c r="FDU1411" s="14"/>
      <c r="FDV1411" s="14"/>
      <c r="FDW1411" s="14"/>
      <c r="FDX1411" s="14"/>
      <c r="FDY1411" s="14"/>
      <c r="FDZ1411" s="14"/>
      <c r="FEA1411" s="14"/>
      <c r="FEB1411" s="14"/>
      <c r="FEC1411" s="14"/>
      <c r="FED1411" s="14"/>
      <c r="FEE1411" s="14"/>
      <c r="FEF1411" s="14"/>
      <c r="FEG1411" s="14"/>
      <c r="FEH1411" s="14"/>
      <c r="FEI1411" s="14"/>
      <c r="FEJ1411" s="14"/>
      <c r="FEK1411" s="14"/>
      <c r="FEL1411" s="14"/>
      <c r="FEM1411" s="14"/>
      <c r="FEN1411" s="14"/>
      <c r="FEO1411" s="14"/>
      <c r="FEP1411" s="14"/>
      <c r="FEQ1411" s="14"/>
      <c r="FER1411" s="14"/>
      <c r="FES1411" s="14"/>
      <c r="FET1411" s="14"/>
      <c r="FEU1411" s="14"/>
      <c r="FEV1411" s="14"/>
      <c r="FEW1411" s="14"/>
      <c r="FEX1411" s="14"/>
      <c r="FEY1411" s="14"/>
      <c r="FEZ1411" s="14"/>
      <c r="FFA1411" s="14"/>
      <c r="FFB1411" s="14"/>
      <c r="FFC1411" s="14"/>
      <c r="FFD1411" s="14"/>
      <c r="FFE1411" s="14"/>
      <c r="FFF1411" s="14"/>
      <c r="FFG1411" s="14"/>
      <c r="FFH1411" s="14"/>
      <c r="FFI1411" s="14"/>
      <c r="FFJ1411" s="14"/>
      <c r="FFK1411" s="14"/>
      <c r="FFL1411" s="14"/>
      <c r="FFM1411" s="14"/>
      <c r="FFN1411" s="14"/>
      <c r="FFO1411" s="14"/>
      <c r="FFP1411" s="14"/>
      <c r="FFQ1411" s="14"/>
      <c r="FFR1411" s="14"/>
      <c r="FFS1411" s="14"/>
      <c r="FFT1411" s="14"/>
      <c r="FFU1411" s="14"/>
      <c r="FFV1411" s="14"/>
      <c r="FFW1411" s="14"/>
      <c r="FFX1411" s="14"/>
      <c r="FFY1411" s="14"/>
      <c r="FFZ1411" s="14"/>
      <c r="FGA1411" s="14"/>
      <c r="FGB1411" s="14"/>
      <c r="FGC1411" s="14"/>
      <c r="FGD1411" s="14"/>
      <c r="FGE1411" s="14"/>
      <c r="FGF1411" s="14"/>
      <c r="FGG1411" s="14"/>
      <c r="FGH1411" s="14"/>
      <c r="FGI1411" s="14"/>
      <c r="FGJ1411" s="14"/>
      <c r="FGK1411" s="14"/>
      <c r="FGL1411" s="14"/>
      <c r="FGM1411" s="14"/>
      <c r="FGN1411" s="14"/>
      <c r="FGO1411" s="14"/>
      <c r="FGP1411" s="14"/>
      <c r="FGQ1411" s="14"/>
      <c r="FGR1411" s="14"/>
      <c r="FGS1411" s="14"/>
      <c r="FGT1411" s="14"/>
      <c r="FGU1411" s="14"/>
      <c r="FGV1411" s="14"/>
      <c r="FGW1411" s="14"/>
      <c r="FGX1411" s="14"/>
      <c r="FGY1411" s="14"/>
      <c r="FGZ1411" s="14"/>
      <c r="FHA1411" s="14"/>
      <c r="FHB1411" s="14"/>
      <c r="FHC1411" s="14"/>
      <c r="FHD1411" s="14"/>
      <c r="FHE1411" s="14"/>
      <c r="FHF1411" s="14"/>
      <c r="FHG1411" s="14"/>
      <c r="FHH1411" s="14"/>
      <c r="FHI1411" s="14"/>
      <c r="FHJ1411" s="14"/>
      <c r="FHK1411" s="14"/>
      <c r="FHL1411" s="14"/>
      <c r="FHM1411" s="14"/>
      <c r="FHN1411" s="14"/>
      <c r="FHO1411" s="14"/>
      <c r="FHP1411" s="14"/>
      <c r="FHQ1411" s="14"/>
      <c r="FHR1411" s="14"/>
      <c r="FHS1411" s="14"/>
      <c r="FHT1411" s="14"/>
      <c r="FHU1411" s="14"/>
      <c r="FHV1411" s="14"/>
      <c r="FHW1411" s="14"/>
      <c r="FHX1411" s="14"/>
      <c r="FHY1411" s="14"/>
      <c r="FHZ1411" s="14"/>
      <c r="FIA1411" s="14"/>
      <c r="FIB1411" s="14"/>
      <c r="FIC1411" s="14"/>
      <c r="FID1411" s="14"/>
      <c r="FIE1411" s="14"/>
      <c r="FIF1411" s="14"/>
      <c r="FIG1411" s="14"/>
      <c r="FIH1411" s="14"/>
      <c r="FII1411" s="14"/>
      <c r="FIJ1411" s="14"/>
      <c r="FIK1411" s="14"/>
      <c r="FIL1411" s="14"/>
      <c r="FIM1411" s="14"/>
      <c r="FIN1411" s="14"/>
      <c r="FIO1411" s="14"/>
      <c r="FIP1411" s="14"/>
      <c r="FIQ1411" s="14"/>
      <c r="FIR1411" s="14"/>
      <c r="FIS1411" s="14"/>
      <c r="FIT1411" s="14"/>
      <c r="FIU1411" s="14"/>
      <c r="FIV1411" s="14"/>
      <c r="FIW1411" s="14"/>
      <c r="FIX1411" s="14"/>
      <c r="FIY1411" s="14"/>
      <c r="FIZ1411" s="14"/>
      <c r="FJA1411" s="14"/>
      <c r="FJB1411" s="14"/>
      <c r="FJC1411" s="14"/>
      <c r="FJD1411" s="14"/>
      <c r="FJE1411" s="14"/>
      <c r="FJF1411" s="14"/>
      <c r="FJG1411" s="14"/>
      <c r="FJH1411" s="14"/>
      <c r="FJI1411" s="14"/>
      <c r="FJJ1411" s="14"/>
      <c r="FJK1411" s="14"/>
      <c r="FJL1411" s="14"/>
      <c r="FJM1411" s="14"/>
      <c r="FJN1411" s="14"/>
      <c r="FJO1411" s="14"/>
      <c r="FJP1411" s="14"/>
      <c r="FJQ1411" s="14"/>
      <c r="FJR1411" s="14"/>
      <c r="FJS1411" s="14"/>
      <c r="FJT1411" s="14"/>
      <c r="FJU1411" s="14"/>
      <c r="FJV1411" s="14"/>
      <c r="FJW1411" s="14"/>
      <c r="FJX1411" s="14"/>
      <c r="FJY1411" s="14"/>
      <c r="FJZ1411" s="14"/>
      <c r="FKA1411" s="14"/>
      <c r="FKB1411" s="14"/>
      <c r="FKC1411" s="14"/>
      <c r="FKD1411" s="14"/>
      <c r="FKE1411" s="14"/>
      <c r="FKF1411" s="14"/>
      <c r="FKG1411" s="14"/>
      <c r="FKH1411" s="14"/>
      <c r="FKI1411" s="14"/>
      <c r="FKJ1411" s="14"/>
      <c r="FKK1411" s="14"/>
      <c r="FKL1411" s="14"/>
      <c r="FKM1411" s="14"/>
      <c r="FKN1411" s="14"/>
      <c r="FKO1411" s="14"/>
      <c r="FKP1411" s="14"/>
      <c r="FKQ1411" s="14"/>
      <c r="FKR1411" s="14"/>
      <c r="FKS1411" s="14"/>
      <c r="FKT1411" s="14"/>
      <c r="FKU1411" s="14"/>
      <c r="FKV1411" s="14"/>
      <c r="FKW1411" s="14"/>
      <c r="FKX1411" s="14"/>
      <c r="FKY1411" s="14"/>
      <c r="FKZ1411" s="14"/>
      <c r="FLA1411" s="14"/>
      <c r="FLB1411" s="14"/>
      <c r="FLC1411" s="14"/>
      <c r="FLD1411" s="14"/>
      <c r="FLE1411" s="14"/>
      <c r="FLF1411" s="14"/>
      <c r="FLG1411" s="14"/>
      <c r="FLH1411" s="14"/>
      <c r="FLI1411" s="14"/>
      <c r="FLJ1411" s="14"/>
      <c r="FLK1411" s="14"/>
      <c r="FLL1411" s="14"/>
      <c r="FLM1411" s="14"/>
      <c r="FLN1411" s="14"/>
      <c r="FLO1411" s="14"/>
      <c r="FLP1411" s="14"/>
      <c r="FLQ1411" s="14"/>
      <c r="FLR1411" s="14"/>
      <c r="FLS1411" s="14"/>
      <c r="FLT1411" s="14"/>
      <c r="FLU1411" s="14"/>
      <c r="FLV1411" s="14"/>
      <c r="FLW1411" s="14"/>
      <c r="FLX1411" s="14"/>
      <c r="FLY1411" s="14"/>
      <c r="FLZ1411" s="14"/>
      <c r="FMA1411" s="14"/>
      <c r="FMB1411" s="14"/>
      <c r="FMC1411" s="14"/>
      <c r="FMD1411" s="14"/>
      <c r="FME1411" s="14"/>
      <c r="FMF1411" s="14"/>
      <c r="FMG1411" s="14"/>
      <c r="FMH1411" s="14"/>
      <c r="FMI1411" s="14"/>
      <c r="FMJ1411" s="14"/>
      <c r="FMK1411" s="14"/>
      <c r="FML1411" s="14"/>
      <c r="FMM1411" s="14"/>
      <c r="FMN1411" s="14"/>
      <c r="FMO1411" s="14"/>
      <c r="FMP1411" s="14"/>
      <c r="FMQ1411" s="14"/>
      <c r="FMR1411" s="14"/>
      <c r="FMS1411" s="14"/>
      <c r="FMT1411" s="14"/>
      <c r="FMU1411" s="14"/>
      <c r="FMV1411" s="14"/>
      <c r="FMW1411" s="14"/>
      <c r="FMX1411" s="14"/>
      <c r="FMY1411" s="14"/>
      <c r="FMZ1411" s="14"/>
      <c r="FNA1411" s="14"/>
      <c r="FNB1411" s="14"/>
      <c r="FNC1411" s="14"/>
      <c r="FND1411" s="14"/>
      <c r="FNE1411" s="14"/>
      <c r="FNF1411" s="14"/>
      <c r="FNG1411" s="14"/>
      <c r="FNH1411" s="14"/>
      <c r="FNI1411" s="14"/>
      <c r="FNJ1411" s="14"/>
      <c r="FNK1411" s="14"/>
      <c r="FNL1411" s="14"/>
      <c r="FNM1411" s="14"/>
      <c r="FNN1411" s="14"/>
      <c r="FNO1411" s="14"/>
      <c r="FNP1411" s="14"/>
      <c r="FNQ1411" s="14"/>
      <c r="FNR1411" s="14"/>
      <c r="FNS1411" s="14"/>
      <c r="FNT1411" s="14"/>
      <c r="FNU1411" s="14"/>
      <c r="FNV1411" s="14"/>
      <c r="FNW1411" s="14"/>
      <c r="FNX1411" s="14"/>
      <c r="FNY1411" s="14"/>
      <c r="FNZ1411" s="14"/>
      <c r="FOA1411" s="14"/>
      <c r="FOB1411" s="14"/>
      <c r="FOC1411" s="14"/>
      <c r="FOD1411" s="14"/>
      <c r="FOE1411" s="14"/>
      <c r="FOF1411" s="14"/>
      <c r="FOG1411" s="14"/>
      <c r="FOH1411" s="14"/>
      <c r="FOI1411" s="14"/>
      <c r="FOJ1411" s="14"/>
      <c r="FOK1411" s="14"/>
      <c r="FOL1411" s="14"/>
      <c r="FOM1411" s="14"/>
      <c r="FON1411" s="14"/>
      <c r="FOO1411" s="14"/>
      <c r="FOP1411" s="14"/>
      <c r="FOQ1411" s="14"/>
      <c r="FOR1411" s="14"/>
      <c r="FOS1411" s="14"/>
      <c r="FOT1411" s="14"/>
      <c r="FOU1411" s="14"/>
      <c r="FOV1411" s="14"/>
      <c r="FOW1411" s="14"/>
      <c r="FOX1411" s="14"/>
      <c r="FOY1411" s="14"/>
      <c r="FOZ1411" s="14"/>
      <c r="FPA1411" s="14"/>
      <c r="FPB1411" s="14"/>
      <c r="FPC1411" s="14"/>
      <c r="FPD1411" s="14"/>
      <c r="FPE1411" s="14"/>
      <c r="FPF1411" s="14"/>
      <c r="FPG1411" s="14"/>
      <c r="FPH1411" s="14"/>
      <c r="FPI1411" s="14"/>
      <c r="FPJ1411" s="14"/>
      <c r="FPK1411" s="14"/>
      <c r="FPL1411" s="14"/>
      <c r="FPM1411" s="14"/>
      <c r="FPN1411" s="14"/>
      <c r="FPO1411" s="14"/>
      <c r="FPP1411" s="14"/>
      <c r="FPQ1411" s="14"/>
      <c r="FPR1411" s="14"/>
      <c r="FPS1411" s="14"/>
      <c r="FPT1411" s="14"/>
      <c r="FPU1411" s="14"/>
      <c r="FPV1411" s="14"/>
      <c r="FPW1411" s="14"/>
      <c r="FPX1411" s="14"/>
      <c r="FPY1411" s="14"/>
      <c r="FPZ1411" s="14"/>
      <c r="FQA1411" s="14"/>
      <c r="FQB1411" s="14"/>
      <c r="FQC1411" s="14"/>
      <c r="FQD1411" s="14"/>
      <c r="FQE1411" s="14"/>
      <c r="FQF1411" s="14"/>
      <c r="FQG1411" s="14"/>
      <c r="FQH1411" s="14"/>
      <c r="FQI1411" s="14"/>
      <c r="FQJ1411" s="14"/>
      <c r="FQK1411" s="14"/>
      <c r="FQL1411" s="14"/>
      <c r="FQM1411" s="14"/>
      <c r="FQN1411" s="14"/>
      <c r="FQO1411" s="14"/>
      <c r="FQP1411" s="14"/>
      <c r="FQQ1411" s="14"/>
      <c r="FQR1411" s="14"/>
      <c r="FQS1411" s="14"/>
      <c r="FQT1411" s="14"/>
      <c r="FQU1411" s="14"/>
      <c r="FQV1411" s="14"/>
      <c r="FQW1411" s="14"/>
      <c r="FQX1411" s="14"/>
      <c r="FQY1411" s="14"/>
      <c r="FQZ1411" s="14"/>
      <c r="FRA1411" s="14"/>
      <c r="FRB1411" s="14"/>
      <c r="FRC1411" s="14"/>
      <c r="FRD1411" s="14"/>
      <c r="FRE1411" s="14"/>
      <c r="FRF1411" s="14"/>
      <c r="FRG1411" s="14"/>
      <c r="FRH1411" s="14"/>
      <c r="FRI1411" s="14"/>
      <c r="FRJ1411" s="14"/>
      <c r="FRK1411" s="14"/>
      <c r="FRL1411" s="14"/>
      <c r="FRM1411" s="14"/>
      <c r="FRN1411" s="14"/>
      <c r="FRO1411" s="14"/>
      <c r="FRP1411" s="14"/>
      <c r="FRQ1411" s="14"/>
      <c r="FRR1411" s="14"/>
      <c r="FRS1411" s="14"/>
      <c r="FRT1411" s="14"/>
      <c r="FRU1411" s="14"/>
      <c r="FRV1411" s="14"/>
      <c r="FRW1411" s="14"/>
      <c r="FRX1411" s="14"/>
      <c r="FRY1411" s="14"/>
      <c r="FRZ1411" s="14"/>
      <c r="FSA1411" s="14"/>
      <c r="FSB1411" s="14"/>
      <c r="FSC1411" s="14"/>
      <c r="FSD1411" s="14"/>
      <c r="FSE1411" s="14"/>
      <c r="FSF1411" s="14"/>
      <c r="FSG1411" s="14"/>
      <c r="FSH1411" s="14"/>
      <c r="FSI1411" s="14"/>
      <c r="FSJ1411" s="14"/>
      <c r="FSK1411" s="14"/>
      <c r="FSL1411" s="14"/>
      <c r="FSM1411" s="14"/>
      <c r="FSN1411" s="14"/>
      <c r="FSO1411" s="14"/>
      <c r="FSP1411" s="14"/>
      <c r="FSQ1411" s="14"/>
      <c r="FSR1411" s="14"/>
      <c r="FSS1411" s="14"/>
      <c r="FST1411" s="14"/>
      <c r="FSU1411" s="14"/>
      <c r="FSV1411" s="14"/>
      <c r="FSW1411" s="14"/>
      <c r="FSX1411" s="14"/>
      <c r="FSY1411" s="14"/>
      <c r="FSZ1411" s="14"/>
      <c r="FTA1411" s="14"/>
      <c r="FTB1411" s="14"/>
      <c r="FTC1411" s="14"/>
      <c r="FTD1411" s="14"/>
      <c r="FTE1411" s="14"/>
      <c r="FTF1411" s="14"/>
      <c r="FTG1411" s="14"/>
      <c r="FTH1411" s="14"/>
      <c r="FTI1411" s="14"/>
      <c r="FTJ1411" s="14"/>
      <c r="FTK1411" s="14"/>
      <c r="FTL1411" s="14"/>
      <c r="FTM1411" s="14"/>
      <c r="FTN1411" s="14"/>
      <c r="FTO1411" s="14"/>
      <c r="FTP1411" s="14"/>
      <c r="FTQ1411" s="14"/>
      <c r="FTR1411" s="14"/>
      <c r="FTS1411" s="14"/>
      <c r="FTT1411" s="14"/>
      <c r="FTU1411" s="14"/>
      <c r="FTV1411" s="14"/>
      <c r="FTW1411" s="14"/>
      <c r="FTX1411" s="14"/>
      <c r="FTY1411" s="14"/>
      <c r="FTZ1411" s="14"/>
      <c r="FUA1411" s="14"/>
      <c r="FUB1411" s="14"/>
      <c r="FUC1411" s="14"/>
      <c r="FUD1411" s="14"/>
      <c r="FUE1411" s="14"/>
      <c r="FUF1411" s="14"/>
      <c r="FUG1411" s="14"/>
      <c r="FUH1411" s="14"/>
      <c r="FUI1411" s="14"/>
      <c r="FUJ1411" s="14"/>
      <c r="FUK1411" s="14"/>
      <c r="FUL1411" s="14"/>
      <c r="FUM1411" s="14"/>
      <c r="FUN1411" s="14"/>
      <c r="FUO1411" s="14"/>
      <c r="FUP1411" s="14"/>
      <c r="FUQ1411" s="14"/>
      <c r="FUR1411" s="14"/>
      <c r="FUS1411" s="14"/>
      <c r="FUT1411" s="14"/>
      <c r="FUU1411" s="14"/>
      <c r="FUV1411" s="14"/>
      <c r="FUW1411" s="14"/>
      <c r="FUX1411" s="14"/>
      <c r="FUY1411" s="14"/>
      <c r="FUZ1411" s="14"/>
      <c r="FVA1411" s="14"/>
      <c r="FVB1411" s="14"/>
      <c r="FVC1411" s="14"/>
      <c r="FVD1411" s="14"/>
      <c r="FVE1411" s="14"/>
      <c r="FVF1411" s="14"/>
      <c r="FVG1411" s="14"/>
      <c r="FVH1411" s="14"/>
      <c r="FVI1411" s="14"/>
      <c r="FVJ1411" s="14"/>
      <c r="FVK1411" s="14"/>
      <c r="FVL1411" s="14"/>
      <c r="FVM1411" s="14"/>
      <c r="FVN1411" s="14"/>
      <c r="FVO1411" s="14"/>
      <c r="FVP1411" s="14"/>
      <c r="FVQ1411" s="14"/>
      <c r="FVR1411" s="14"/>
      <c r="FVS1411" s="14"/>
      <c r="FVT1411" s="14"/>
      <c r="FVU1411" s="14"/>
      <c r="FVV1411" s="14"/>
      <c r="FVW1411" s="14"/>
      <c r="FVX1411" s="14"/>
      <c r="FVY1411" s="14"/>
      <c r="FVZ1411" s="14"/>
      <c r="FWA1411" s="14"/>
      <c r="FWB1411" s="14"/>
      <c r="FWC1411" s="14"/>
      <c r="FWD1411" s="14"/>
      <c r="FWE1411" s="14"/>
      <c r="FWF1411" s="14"/>
      <c r="FWG1411" s="14"/>
      <c r="FWH1411" s="14"/>
      <c r="FWI1411" s="14"/>
      <c r="FWJ1411" s="14"/>
      <c r="FWK1411" s="14"/>
      <c r="FWL1411" s="14"/>
      <c r="FWM1411" s="14"/>
      <c r="FWN1411" s="14"/>
      <c r="FWO1411" s="14"/>
      <c r="FWP1411" s="14"/>
      <c r="FWQ1411" s="14"/>
      <c r="FWR1411" s="14"/>
      <c r="FWS1411" s="14"/>
      <c r="FWT1411" s="14"/>
      <c r="FWU1411" s="14"/>
      <c r="FWV1411" s="14"/>
      <c r="FWW1411" s="14"/>
      <c r="FWX1411" s="14"/>
      <c r="FWY1411" s="14"/>
      <c r="FWZ1411" s="14"/>
      <c r="FXA1411" s="14"/>
      <c r="FXB1411" s="14"/>
      <c r="FXC1411" s="14"/>
      <c r="FXD1411" s="14"/>
      <c r="FXE1411" s="14"/>
      <c r="FXF1411" s="14"/>
      <c r="FXG1411" s="14"/>
      <c r="FXH1411" s="14"/>
      <c r="FXI1411" s="14"/>
      <c r="FXJ1411" s="14"/>
      <c r="FXK1411" s="14"/>
      <c r="FXL1411" s="14"/>
      <c r="FXM1411" s="14"/>
      <c r="FXN1411" s="14"/>
      <c r="FXO1411" s="14"/>
      <c r="FXP1411" s="14"/>
      <c r="FXQ1411" s="14"/>
      <c r="FXR1411" s="14"/>
      <c r="FXS1411" s="14"/>
      <c r="FXT1411" s="14"/>
      <c r="FXU1411" s="14"/>
      <c r="FXV1411" s="14"/>
      <c r="FXW1411" s="14"/>
      <c r="FXX1411" s="14"/>
      <c r="FXY1411" s="14"/>
      <c r="FXZ1411" s="14"/>
      <c r="FYA1411" s="14"/>
      <c r="FYB1411" s="14"/>
      <c r="FYC1411" s="14"/>
      <c r="FYD1411" s="14"/>
      <c r="FYE1411" s="14"/>
      <c r="FYF1411" s="14"/>
      <c r="FYG1411" s="14"/>
      <c r="FYH1411" s="14"/>
      <c r="FYI1411" s="14"/>
      <c r="FYJ1411" s="14"/>
      <c r="FYK1411" s="14"/>
      <c r="FYL1411" s="14"/>
      <c r="FYM1411" s="14"/>
      <c r="FYN1411" s="14"/>
      <c r="FYO1411" s="14"/>
      <c r="FYP1411" s="14"/>
      <c r="FYQ1411" s="14"/>
      <c r="FYR1411" s="14"/>
      <c r="FYS1411" s="14"/>
      <c r="FYT1411" s="14"/>
      <c r="FYU1411" s="14"/>
      <c r="FYV1411" s="14"/>
      <c r="FYW1411" s="14"/>
      <c r="FYX1411" s="14"/>
      <c r="FYY1411" s="14"/>
      <c r="FYZ1411" s="14"/>
      <c r="FZA1411" s="14"/>
      <c r="FZB1411" s="14"/>
      <c r="FZC1411" s="14"/>
      <c r="FZD1411" s="14"/>
      <c r="FZE1411" s="14"/>
      <c r="FZF1411" s="14"/>
      <c r="FZG1411" s="14"/>
      <c r="FZH1411" s="14"/>
      <c r="FZI1411" s="14"/>
      <c r="FZJ1411" s="14"/>
      <c r="FZK1411" s="14"/>
      <c r="FZL1411" s="14"/>
      <c r="FZM1411" s="14"/>
      <c r="FZN1411" s="14"/>
      <c r="FZO1411" s="14"/>
      <c r="FZP1411" s="14"/>
      <c r="FZQ1411" s="14"/>
      <c r="FZR1411" s="14"/>
      <c r="FZS1411" s="14"/>
      <c r="FZT1411" s="14"/>
      <c r="FZU1411" s="14"/>
      <c r="FZV1411" s="14"/>
      <c r="FZW1411" s="14"/>
      <c r="FZX1411" s="14"/>
      <c r="FZY1411" s="14"/>
      <c r="FZZ1411" s="14"/>
      <c r="GAA1411" s="14"/>
      <c r="GAB1411" s="14"/>
      <c r="GAC1411" s="14"/>
      <c r="GAD1411" s="14"/>
      <c r="GAE1411" s="14"/>
      <c r="GAF1411" s="14"/>
      <c r="GAG1411" s="14"/>
      <c r="GAH1411" s="14"/>
      <c r="GAI1411" s="14"/>
      <c r="GAJ1411" s="14"/>
      <c r="GAK1411" s="14"/>
      <c r="GAL1411" s="14"/>
      <c r="GAM1411" s="14"/>
      <c r="GAN1411" s="14"/>
      <c r="GAO1411" s="14"/>
      <c r="GAP1411" s="14"/>
      <c r="GAQ1411" s="14"/>
      <c r="GAR1411" s="14"/>
      <c r="GAS1411" s="14"/>
      <c r="GAT1411" s="14"/>
      <c r="GAU1411" s="14"/>
      <c r="GAV1411" s="14"/>
      <c r="GAW1411" s="14"/>
      <c r="GAX1411" s="14"/>
      <c r="GAY1411" s="14"/>
      <c r="GAZ1411" s="14"/>
      <c r="GBA1411" s="14"/>
      <c r="GBB1411" s="14"/>
      <c r="GBC1411" s="14"/>
      <c r="GBD1411" s="14"/>
      <c r="GBE1411" s="14"/>
      <c r="GBF1411" s="14"/>
      <c r="GBG1411" s="14"/>
      <c r="GBH1411" s="14"/>
      <c r="GBI1411" s="14"/>
      <c r="GBJ1411" s="14"/>
      <c r="GBK1411" s="14"/>
      <c r="GBL1411" s="14"/>
      <c r="GBM1411" s="14"/>
      <c r="GBN1411" s="14"/>
      <c r="GBO1411" s="14"/>
      <c r="GBP1411" s="14"/>
      <c r="GBQ1411" s="14"/>
      <c r="GBR1411" s="14"/>
      <c r="GBS1411" s="14"/>
      <c r="GBT1411" s="14"/>
      <c r="GBU1411" s="14"/>
      <c r="GBV1411" s="14"/>
      <c r="GBW1411" s="14"/>
      <c r="GBX1411" s="14"/>
      <c r="GBY1411" s="14"/>
      <c r="GBZ1411" s="14"/>
      <c r="GCA1411" s="14"/>
      <c r="GCB1411" s="14"/>
      <c r="GCC1411" s="14"/>
      <c r="GCD1411" s="14"/>
      <c r="GCE1411" s="14"/>
      <c r="GCF1411" s="14"/>
      <c r="GCG1411" s="14"/>
      <c r="GCH1411" s="14"/>
      <c r="GCI1411" s="14"/>
      <c r="GCJ1411" s="14"/>
      <c r="GCK1411" s="14"/>
      <c r="GCL1411" s="14"/>
      <c r="GCM1411" s="14"/>
      <c r="GCN1411" s="14"/>
      <c r="GCO1411" s="14"/>
      <c r="GCP1411" s="14"/>
      <c r="GCQ1411" s="14"/>
      <c r="GCR1411" s="14"/>
      <c r="GCS1411" s="14"/>
      <c r="GCT1411" s="14"/>
      <c r="GCU1411" s="14"/>
      <c r="GCV1411" s="14"/>
      <c r="GCW1411" s="14"/>
      <c r="GCX1411" s="14"/>
      <c r="GCY1411" s="14"/>
      <c r="GCZ1411" s="14"/>
      <c r="GDA1411" s="14"/>
      <c r="GDB1411" s="14"/>
      <c r="GDC1411" s="14"/>
      <c r="GDD1411" s="14"/>
      <c r="GDE1411" s="14"/>
      <c r="GDF1411" s="14"/>
      <c r="GDG1411" s="14"/>
      <c r="GDH1411" s="14"/>
      <c r="GDI1411" s="14"/>
      <c r="GDJ1411" s="14"/>
      <c r="GDK1411" s="14"/>
      <c r="GDL1411" s="14"/>
      <c r="GDM1411" s="14"/>
      <c r="GDN1411" s="14"/>
      <c r="GDO1411" s="14"/>
      <c r="GDP1411" s="14"/>
      <c r="GDQ1411" s="14"/>
      <c r="GDR1411" s="14"/>
      <c r="GDS1411" s="14"/>
      <c r="GDT1411" s="14"/>
      <c r="GDU1411" s="14"/>
      <c r="GDV1411" s="14"/>
      <c r="GDW1411" s="14"/>
      <c r="GDX1411" s="14"/>
      <c r="GDY1411" s="14"/>
      <c r="GDZ1411" s="14"/>
      <c r="GEA1411" s="14"/>
      <c r="GEB1411" s="14"/>
      <c r="GEC1411" s="14"/>
      <c r="GED1411" s="14"/>
      <c r="GEE1411" s="14"/>
      <c r="GEF1411" s="14"/>
      <c r="GEG1411" s="14"/>
      <c r="GEH1411" s="14"/>
      <c r="GEI1411" s="14"/>
      <c r="GEJ1411" s="14"/>
      <c r="GEK1411" s="14"/>
      <c r="GEL1411" s="14"/>
      <c r="GEM1411" s="14"/>
      <c r="GEN1411" s="14"/>
      <c r="GEO1411" s="14"/>
      <c r="GEP1411" s="14"/>
      <c r="GEQ1411" s="14"/>
      <c r="GER1411" s="14"/>
      <c r="GES1411" s="14"/>
      <c r="GET1411" s="14"/>
      <c r="GEU1411" s="14"/>
      <c r="GEV1411" s="14"/>
      <c r="GEW1411" s="14"/>
      <c r="GEX1411" s="14"/>
      <c r="GEY1411" s="14"/>
      <c r="GEZ1411" s="14"/>
      <c r="GFA1411" s="14"/>
      <c r="GFB1411" s="14"/>
      <c r="GFC1411" s="14"/>
      <c r="GFD1411" s="14"/>
      <c r="GFE1411" s="14"/>
      <c r="GFF1411" s="14"/>
      <c r="GFG1411" s="14"/>
      <c r="GFH1411" s="14"/>
      <c r="GFI1411" s="14"/>
      <c r="GFJ1411" s="14"/>
      <c r="GFK1411" s="14"/>
      <c r="GFL1411" s="14"/>
      <c r="GFM1411" s="14"/>
      <c r="GFN1411" s="14"/>
      <c r="GFO1411" s="14"/>
      <c r="GFP1411" s="14"/>
      <c r="GFQ1411" s="14"/>
      <c r="GFR1411" s="14"/>
      <c r="GFS1411" s="14"/>
      <c r="GFT1411" s="14"/>
      <c r="GFU1411" s="14"/>
      <c r="GFV1411" s="14"/>
      <c r="GFW1411" s="14"/>
      <c r="GFX1411" s="14"/>
      <c r="GFY1411" s="14"/>
      <c r="GFZ1411" s="14"/>
      <c r="GGA1411" s="14"/>
      <c r="GGB1411" s="14"/>
      <c r="GGC1411" s="14"/>
      <c r="GGD1411" s="14"/>
      <c r="GGE1411" s="14"/>
      <c r="GGF1411" s="14"/>
      <c r="GGG1411" s="14"/>
      <c r="GGH1411" s="14"/>
      <c r="GGI1411" s="14"/>
      <c r="GGJ1411" s="14"/>
      <c r="GGK1411" s="14"/>
      <c r="GGL1411" s="14"/>
      <c r="GGM1411" s="14"/>
      <c r="GGN1411" s="14"/>
      <c r="GGO1411" s="14"/>
      <c r="GGP1411" s="14"/>
      <c r="GGQ1411" s="14"/>
      <c r="GGR1411" s="14"/>
      <c r="GGS1411" s="14"/>
      <c r="GGT1411" s="14"/>
      <c r="GGU1411" s="14"/>
      <c r="GGV1411" s="14"/>
      <c r="GGW1411" s="14"/>
      <c r="GGX1411" s="14"/>
      <c r="GGY1411" s="14"/>
      <c r="GGZ1411" s="14"/>
      <c r="GHA1411" s="14"/>
      <c r="GHB1411" s="14"/>
      <c r="GHC1411" s="14"/>
      <c r="GHD1411" s="14"/>
      <c r="GHE1411" s="14"/>
      <c r="GHF1411" s="14"/>
      <c r="GHG1411" s="14"/>
      <c r="GHH1411" s="14"/>
      <c r="GHI1411" s="14"/>
      <c r="GHJ1411" s="14"/>
      <c r="GHK1411" s="14"/>
      <c r="GHL1411" s="14"/>
      <c r="GHM1411" s="14"/>
      <c r="GHN1411" s="14"/>
      <c r="GHO1411" s="14"/>
      <c r="GHP1411" s="14"/>
      <c r="GHQ1411" s="14"/>
      <c r="GHR1411" s="14"/>
      <c r="GHS1411" s="14"/>
      <c r="GHT1411" s="14"/>
      <c r="GHU1411" s="14"/>
      <c r="GHV1411" s="14"/>
      <c r="GHW1411" s="14"/>
      <c r="GHX1411" s="14"/>
      <c r="GHY1411" s="14"/>
      <c r="GHZ1411" s="14"/>
      <c r="GIA1411" s="14"/>
      <c r="GIB1411" s="14"/>
      <c r="GIC1411" s="14"/>
      <c r="GID1411" s="14"/>
      <c r="GIE1411" s="14"/>
      <c r="GIF1411" s="14"/>
      <c r="GIG1411" s="14"/>
      <c r="GIH1411" s="14"/>
      <c r="GII1411" s="14"/>
      <c r="GIJ1411" s="14"/>
      <c r="GIK1411" s="14"/>
      <c r="GIL1411" s="14"/>
      <c r="GIM1411" s="14"/>
      <c r="GIN1411" s="14"/>
      <c r="GIO1411" s="14"/>
      <c r="GIP1411" s="14"/>
      <c r="GIQ1411" s="14"/>
      <c r="GIR1411" s="14"/>
      <c r="GIS1411" s="14"/>
      <c r="GIT1411" s="14"/>
      <c r="GIU1411" s="14"/>
      <c r="GIV1411" s="14"/>
      <c r="GIW1411" s="14"/>
      <c r="GIX1411" s="14"/>
      <c r="GIY1411" s="14"/>
      <c r="GIZ1411" s="14"/>
      <c r="GJA1411" s="14"/>
      <c r="GJB1411" s="14"/>
      <c r="GJC1411" s="14"/>
      <c r="GJD1411" s="14"/>
      <c r="GJE1411" s="14"/>
      <c r="GJF1411" s="14"/>
      <c r="GJG1411" s="14"/>
      <c r="GJH1411" s="14"/>
      <c r="GJI1411" s="14"/>
      <c r="GJJ1411" s="14"/>
      <c r="GJK1411" s="14"/>
      <c r="GJL1411" s="14"/>
      <c r="GJM1411" s="14"/>
      <c r="GJN1411" s="14"/>
      <c r="GJO1411" s="14"/>
      <c r="GJP1411" s="14"/>
      <c r="GJQ1411" s="14"/>
      <c r="GJR1411" s="14"/>
      <c r="GJS1411" s="14"/>
      <c r="GJT1411" s="14"/>
      <c r="GJU1411" s="14"/>
      <c r="GJV1411" s="14"/>
      <c r="GJW1411" s="14"/>
      <c r="GJX1411" s="14"/>
      <c r="GJY1411" s="14"/>
      <c r="GJZ1411" s="14"/>
      <c r="GKA1411" s="14"/>
      <c r="GKB1411" s="14"/>
      <c r="GKC1411" s="14"/>
      <c r="GKD1411" s="14"/>
      <c r="GKE1411" s="14"/>
      <c r="GKF1411" s="14"/>
      <c r="GKG1411" s="14"/>
      <c r="GKH1411" s="14"/>
      <c r="GKI1411" s="14"/>
      <c r="GKJ1411" s="14"/>
      <c r="GKK1411" s="14"/>
      <c r="GKL1411" s="14"/>
      <c r="GKM1411" s="14"/>
      <c r="GKN1411" s="14"/>
      <c r="GKO1411" s="14"/>
      <c r="GKP1411" s="14"/>
      <c r="GKQ1411" s="14"/>
      <c r="GKR1411" s="14"/>
      <c r="GKS1411" s="14"/>
      <c r="GKT1411" s="14"/>
      <c r="GKU1411" s="14"/>
      <c r="GKV1411" s="14"/>
      <c r="GKW1411" s="14"/>
      <c r="GKX1411" s="14"/>
      <c r="GKY1411" s="14"/>
      <c r="GKZ1411" s="14"/>
      <c r="GLA1411" s="14"/>
      <c r="GLB1411" s="14"/>
      <c r="GLC1411" s="14"/>
      <c r="GLD1411" s="14"/>
      <c r="GLE1411" s="14"/>
      <c r="GLF1411" s="14"/>
      <c r="GLG1411" s="14"/>
      <c r="GLH1411" s="14"/>
      <c r="GLI1411" s="14"/>
      <c r="GLJ1411" s="14"/>
      <c r="GLK1411" s="14"/>
      <c r="GLL1411" s="14"/>
      <c r="GLM1411" s="14"/>
      <c r="GLN1411" s="14"/>
      <c r="GLO1411" s="14"/>
      <c r="GLP1411" s="14"/>
      <c r="GLQ1411" s="14"/>
      <c r="GLR1411" s="14"/>
      <c r="GLS1411" s="14"/>
      <c r="GLT1411" s="14"/>
      <c r="GLU1411" s="14"/>
      <c r="GLV1411" s="14"/>
      <c r="GLW1411" s="14"/>
      <c r="GLX1411" s="14"/>
      <c r="GLY1411" s="14"/>
      <c r="GLZ1411" s="14"/>
      <c r="GMA1411" s="14"/>
      <c r="GMB1411" s="14"/>
      <c r="GMC1411" s="14"/>
      <c r="GMD1411" s="14"/>
      <c r="GME1411" s="14"/>
      <c r="GMF1411" s="14"/>
      <c r="GMG1411" s="14"/>
      <c r="GMH1411" s="14"/>
      <c r="GMI1411" s="14"/>
      <c r="GMJ1411" s="14"/>
      <c r="GMK1411" s="14"/>
      <c r="GML1411" s="14"/>
      <c r="GMM1411" s="14"/>
      <c r="GMN1411" s="14"/>
      <c r="GMO1411" s="14"/>
      <c r="GMP1411" s="14"/>
      <c r="GMQ1411" s="14"/>
      <c r="GMR1411" s="14"/>
      <c r="GMS1411" s="14"/>
      <c r="GMT1411" s="14"/>
      <c r="GMU1411" s="14"/>
      <c r="GMV1411" s="14"/>
      <c r="GMW1411" s="14"/>
      <c r="GMX1411" s="14"/>
      <c r="GMY1411" s="14"/>
      <c r="GMZ1411" s="14"/>
      <c r="GNA1411" s="14"/>
      <c r="GNB1411" s="14"/>
      <c r="GNC1411" s="14"/>
      <c r="GND1411" s="14"/>
      <c r="GNE1411" s="14"/>
      <c r="GNF1411" s="14"/>
      <c r="GNG1411" s="14"/>
      <c r="GNH1411" s="14"/>
      <c r="GNI1411" s="14"/>
      <c r="GNJ1411" s="14"/>
      <c r="GNK1411" s="14"/>
      <c r="GNL1411" s="14"/>
      <c r="GNM1411" s="14"/>
      <c r="GNN1411" s="14"/>
      <c r="GNO1411" s="14"/>
      <c r="GNP1411" s="14"/>
      <c r="GNQ1411" s="14"/>
      <c r="GNR1411" s="14"/>
      <c r="GNS1411" s="14"/>
      <c r="GNT1411" s="14"/>
      <c r="GNU1411" s="14"/>
      <c r="GNV1411" s="14"/>
      <c r="GNW1411" s="14"/>
      <c r="GNX1411" s="14"/>
      <c r="GNY1411" s="14"/>
      <c r="GNZ1411" s="14"/>
      <c r="GOA1411" s="14"/>
      <c r="GOB1411" s="14"/>
      <c r="GOC1411" s="14"/>
      <c r="GOD1411" s="14"/>
      <c r="GOE1411" s="14"/>
      <c r="GOF1411" s="14"/>
      <c r="GOG1411" s="14"/>
      <c r="GOH1411" s="14"/>
      <c r="GOI1411" s="14"/>
      <c r="GOJ1411" s="14"/>
      <c r="GOK1411" s="14"/>
      <c r="GOL1411" s="14"/>
      <c r="GOM1411" s="14"/>
      <c r="GON1411" s="14"/>
      <c r="GOO1411" s="14"/>
      <c r="GOP1411" s="14"/>
      <c r="GOQ1411" s="14"/>
      <c r="GOR1411" s="14"/>
      <c r="GOS1411" s="14"/>
      <c r="GOT1411" s="14"/>
      <c r="GOU1411" s="14"/>
      <c r="GOV1411" s="14"/>
      <c r="GOW1411" s="14"/>
      <c r="GOX1411" s="14"/>
      <c r="GOY1411" s="14"/>
      <c r="GOZ1411" s="14"/>
      <c r="GPA1411" s="14"/>
      <c r="GPB1411" s="14"/>
      <c r="GPC1411" s="14"/>
      <c r="GPD1411" s="14"/>
      <c r="GPE1411" s="14"/>
      <c r="GPF1411" s="14"/>
      <c r="GPG1411" s="14"/>
      <c r="GPH1411" s="14"/>
      <c r="GPI1411" s="14"/>
      <c r="GPJ1411" s="14"/>
      <c r="GPK1411" s="14"/>
      <c r="GPL1411" s="14"/>
      <c r="GPM1411" s="14"/>
      <c r="GPN1411" s="14"/>
      <c r="GPO1411" s="14"/>
      <c r="GPP1411" s="14"/>
      <c r="GPQ1411" s="14"/>
      <c r="GPR1411" s="14"/>
      <c r="GPS1411" s="14"/>
      <c r="GPT1411" s="14"/>
      <c r="GPU1411" s="14"/>
      <c r="GPV1411" s="14"/>
      <c r="GPW1411" s="14"/>
      <c r="GPX1411" s="14"/>
      <c r="GPY1411" s="14"/>
      <c r="GPZ1411" s="14"/>
      <c r="GQA1411" s="14"/>
      <c r="GQB1411" s="14"/>
      <c r="GQC1411" s="14"/>
      <c r="GQD1411" s="14"/>
      <c r="GQE1411" s="14"/>
      <c r="GQF1411" s="14"/>
      <c r="GQG1411" s="14"/>
      <c r="GQH1411" s="14"/>
      <c r="GQI1411" s="14"/>
      <c r="GQJ1411" s="14"/>
      <c r="GQK1411" s="14"/>
      <c r="GQL1411" s="14"/>
      <c r="GQM1411" s="14"/>
      <c r="GQN1411" s="14"/>
      <c r="GQO1411" s="14"/>
      <c r="GQP1411" s="14"/>
      <c r="GQQ1411" s="14"/>
      <c r="GQR1411" s="14"/>
      <c r="GQS1411" s="14"/>
      <c r="GQT1411" s="14"/>
      <c r="GQU1411" s="14"/>
      <c r="GQV1411" s="14"/>
      <c r="GQW1411" s="14"/>
      <c r="GQX1411" s="14"/>
      <c r="GQY1411" s="14"/>
      <c r="GQZ1411" s="14"/>
      <c r="GRA1411" s="14"/>
      <c r="GRB1411" s="14"/>
      <c r="GRC1411" s="14"/>
      <c r="GRD1411" s="14"/>
      <c r="GRE1411" s="14"/>
      <c r="GRF1411" s="14"/>
      <c r="GRG1411" s="14"/>
      <c r="GRH1411" s="14"/>
      <c r="GRI1411" s="14"/>
      <c r="GRJ1411" s="14"/>
      <c r="GRK1411" s="14"/>
      <c r="GRL1411" s="14"/>
      <c r="GRM1411" s="14"/>
      <c r="GRN1411" s="14"/>
      <c r="GRO1411" s="14"/>
      <c r="GRP1411" s="14"/>
      <c r="GRQ1411" s="14"/>
      <c r="GRR1411" s="14"/>
      <c r="GRS1411" s="14"/>
      <c r="GRT1411" s="14"/>
      <c r="GRU1411" s="14"/>
      <c r="GRV1411" s="14"/>
      <c r="GRW1411" s="14"/>
      <c r="GRX1411" s="14"/>
      <c r="GRY1411" s="14"/>
      <c r="GRZ1411" s="14"/>
      <c r="GSA1411" s="14"/>
      <c r="GSB1411" s="14"/>
      <c r="GSC1411" s="14"/>
      <c r="GSD1411" s="14"/>
      <c r="GSE1411" s="14"/>
      <c r="GSF1411" s="14"/>
      <c r="GSG1411" s="14"/>
      <c r="GSH1411" s="14"/>
      <c r="GSI1411" s="14"/>
      <c r="GSJ1411" s="14"/>
      <c r="GSK1411" s="14"/>
      <c r="GSL1411" s="14"/>
      <c r="GSM1411" s="14"/>
      <c r="GSN1411" s="14"/>
      <c r="GSO1411" s="14"/>
      <c r="GSP1411" s="14"/>
      <c r="GSQ1411" s="14"/>
      <c r="GSR1411" s="14"/>
      <c r="GSS1411" s="14"/>
      <c r="GST1411" s="14"/>
      <c r="GSU1411" s="14"/>
      <c r="GSV1411" s="14"/>
      <c r="GSW1411" s="14"/>
      <c r="GSX1411" s="14"/>
      <c r="GSY1411" s="14"/>
      <c r="GSZ1411" s="14"/>
      <c r="GTA1411" s="14"/>
      <c r="GTB1411" s="14"/>
      <c r="GTC1411" s="14"/>
      <c r="GTD1411" s="14"/>
      <c r="GTE1411" s="14"/>
      <c r="GTF1411" s="14"/>
      <c r="GTG1411" s="14"/>
      <c r="GTH1411" s="14"/>
      <c r="GTI1411" s="14"/>
      <c r="GTJ1411" s="14"/>
      <c r="GTK1411" s="14"/>
      <c r="GTL1411" s="14"/>
      <c r="GTM1411" s="14"/>
      <c r="GTN1411" s="14"/>
      <c r="GTO1411" s="14"/>
      <c r="GTP1411" s="14"/>
      <c r="GTQ1411" s="14"/>
      <c r="GTR1411" s="14"/>
      <c r="GTS1411" s="14"/>
      <c r="GTT1411" s="14"/>
      <c r="GTU1411" s="14"/>
      <c r="GTV1411" s="14"/>
      <c r="GTW1411" s="14"/>
      <c r="GTX1411" s="14"/>
      <c r="GTY1411" s="14"/>
      <c r="GTZ1411" s="14"/>
      <c r="GUA1411" s="14"/>
      <c r="GUB1411" s="14"/>
      <c r="GUC1411" s="14"/>
      <c r="GUD1411" s="14"/>
      <c r="GUE1411" s="14"/>
      <c r="GUF1411" s="14"/>
      <c r="GUG1411" s="14"/>
      <c r="GUH1411" s="14"/>
      <c r="GUI1411" s="14"/>
      <c r="GUJ1411" s="14"/>
      <c r="GUK1411" s="14"/>
      <c r="GUL1411" s="14"/>
      <c r="GUM1411" s="14"/>
      <c r="GUN1411" s="14"/>
      <c r="GUO1411" s="14"/>
      <c r="GUP1411" s="14"/>
      <c r="GUQ1411" s="14"/>
      <c r="GUR1411" s="14"/>
      <c r="GUS1411" s="14"/>
      <c r="GUT1411" s="14"/>
      <c r="GUU1411" s="14"/>
      <c r="GUV1411" s="14"/>
      <c r="GUW1411" s="14"/>
      <c r="GUX1411" s="14"/>
      <c r="GUY1411" s="14"/>
      <c r="GUZ1411" s="14"/>
      <c r="GVA1411" s="14"/>
      <c r="GVB1411" s="14"/>
      <c r="GVC1411" s="14"/>
      <c r="GVD1411" s="14"/>
      <c r="GVE1411" s="14"/>
      <c r="GVF1411" s="14"/>
      <c r="GVG1411" s="14"/>
      <c r="GVH1411" s="14"/>
      <c r="GVI1411" s="14"/>
      <c r="GVJ1411" s="14"/>
      <c r="GVK1411" s="14"/>
      <c r="GVL1411" s="14"/>
      <c r="GVM1411" s="14"/>
      <c r="GVN1411" s="14"/>
      <c r="GVO1411" s="14"/>
      <c r="GVP1411" s="14"/>
      <c r="GVQ1411" s="14"/>
      <c r="GVR1411" s="14"/>
      <c r="GVS1411" s="14"/>
      <c r="GVT1411" s="14"/>
      <c r="GVU1411" s="14"/>
      <c r="GVV1411" s="14"/>
      <c r="GVW1411" s="14"/>
      <c r="GVX1411" s="14"/>
      <c r="GVY1411" s="14"/>
      <c r="GVZ1411" s="14"/>
      <c r="GWA1411" s="14"/>
      <c r="GWB1411" s="14"/>
      <c r="GWC1411" s="14"/>
      <c r="GWD1411" s="14"/>
      <c r="GWE1411" s="14"/>
      <c r="GWF1411" s="14"/>
      <c r="GWG1411" s="14"/>
      <c r="GWH1411" s="14"/>
      <c r="GWI1411" s="14"/>
      <c r="GWJ1411" s="14"/>
      <c r="GWK1411" s="14"/>
      <c r="GWL1411" s="14"/>
      <c r="GWM1411" s="14"/>
      <c r="GWN1411" s="14"/>
      <c r="GWO1411" s="14"/>
      <c r="GWP1411" s="14"/>
      <c r="GWQ1411" s="14"/>
      <c r="GWR1411" s="14"/>
      <c r="GWS1411" s="14"/>
      <c r="GWT1411" s="14"/>
      <c r="GWU1411" s="14"/>
      <c r="GWV1411" s="14"/>
      <c r="GWW1411" s="14"/>
      <c r="GWX1411" s="14"/>
      <c r="GWY1411" s="14"/>
      <c r="GWZ1411" s="14"/>
      <c r="GXA1411" s="14"/>
      <c r="GXB1411" s="14"/>
      <c r="GXC1411" s="14"/>
      <c r="GXD1411" s="14"/>
      <c r="GXE1411" s="14"/>
      <c r="GXF1411" s="14"/>
      <c r="GXG1411" s="14"/>
      <c r="GXH1411" s="14"/>
      <c r="GXI1411" s="14"/>
      <c r="GXJ1411" s="14"/>
      <c r="GXK1411" s="14"/>
      <c r="GXL1411" s="14"/>
      <c r="GXM1411" s="14"/>
      <c r="GXN1411" s="14"/>
      <c r="GXO1411" s="14"/>
      <c r="GXP1411" s="14"/>
      <c r="GXQ1411" s="14"/>
      <c r="GXR1411" s="14"/>
      <c r="GXS1411" s="14"/>
      <c r="GXT1411" s="14"/>
      <c r="GXU1411" s="14"/>
      <c r="GXV1411" s="14"/>
      <c r="GXW1411" s="14"/>
      <c r="GXX1411" s="14"/>
      <c r="GXY1411" s="14"/>
      <c r="GXZ1411" s="14"/>
      <c r="GYA1411" s="14"/>
      <c r="GYB1411" s="14"/>
      <c r="GYC1411" s="14"/>
      <c r="GYD1411" s="14"/>
      <c r="GYE1411" s="14"/>
      <c r="GYF1411" s="14"/>
      <c r="GYG1411" s="14"/>
      <c r="GYH1411" s="14"/>
      <c r="GYI1411" s="14"/>
      <c r="GYJ1411" s="14"/>
      <c r="GYK1411" s="14"/>
      <c r="GYL1411" s="14"/>
      <c r="GYM1411" s="14"/>
      <c r="GYN1411" s="14"/>
      <c r="GYO1411" s="14"/>
      <c r="GYP1411" s="14"/>
      <c r="GYQ1411" s="14"/>
      <c r="GYR1411" s="14"/>
      <c r="GYS1411" s="14"/>
      <c r="GYT1411" s="14"/>
      <c r="GYU1411" s="14"/>
      <c r="GYV1411" s="14"/>
      <c r="GYW1411" s="14"/>
      <c r="GYX1411" s="14"/>
      <c r="GYY1411" s="14"/>
      <c r="GYZ1411" s="14"/>
      <c r="GZA1411" s="14"/>
      <c r="GZB1411" s="14"/>
      <c r="GZC1411" s="14"/>
      <c r="GZD1411" s="14"/>
      <c r="GZE1411" s="14"/>
      <c r="GZF1411" s="14"/>
      <c r="GZG1411" s="14"/>
      <c r="GZH1411" s="14"/>
      <c r="GZI1411" s="14"/>
      <c r="GZJ1411" s="14"/>
      <c r="GZK1411" s="14"/>
      <c r="GZL1411" s="14"/>
      <c r="GZM1411" s="14"/>
      <c r="GZN1411" s="14"/>
      <c r="GZO1411" s="14"/>
      <c r="GZP1411" s="14"/>
      <c r="GZQ1411" s="14"/>
      <c r="GZR1411" s="14"/>
      <c r="GZS1411" s="14"/>
      <c r="GZT1411" s="14"/>
      <c r="GZU1411" s="14"/>
      <c r="GZV1411" s="14"/>
      <c r="GZW1411" s="14"/>
      <c r="GZX1411" s="14"/>
      <c r="GZY1411" s="14"/>
      <c r="GZZ1411" s="14"/>
      <c r="HAA1411" s="14"/>
      <c r="HAB1411" s="14"/>
      <c r="HAC1411" s="14"/>
      <c r="HAD1411" s="14"/>
      <c r="HAE1411" s="14"/>
      <c r="HAF1411" s="14"/>
      <c r="HAG1411" s="14"/>
      <c r="HAH1411" s="14"/>
      <c r="HAI1411" s="14"/>
      <c r="HAJ1411" s="14"/>
      <c r="HAK1411" s="14"/>
      <c r="HAL1411" s="14"/>
      <c r="HAM1411" s="14"/>
      <c r="HAN1411" s="14"/>
      <c r="HAO1411" s="14"/>
      <c r="HAP1411" s="14"/>
      <c r="HAQ1411" s="14"/>
      <c r="HAR1411" s="14"/>
      <c r="HAS1411" s="14"/>
      <c r="HAT1411" s="14"/>
      <c r="HAU1411" s="14"/>
      <c r="HAV1411" s="14"/>
      <c r="HAW1411" s="14"/>
      <c r="HAX1411" s="14"/>
      <c r="HAY1411" s="14"/>
      <c r="HAZ1411" s="14"/>
      <c r="HBA1411" s="14"/>
      <c r="HBB1411" s="14"/>
      <c r="HBC1411" s="14"/>
      <c r="HBD1411" s="14"/>
      <c r="HBE1411" s="14"/>
      <c r="HBF1411" s="14"/>
      <c r="HBG1411" s="14"/>
      <c r="HBH1411" s="14"/>
      <c r="HBI1411" s="14"/>
      <c r="HBJ1411" s="14"/>
      <c r="HBK1411" s="14"/>
      <c r="HBL1411" s="14"/>
      <c r="HBM1411" s="14"/>
      <c r="HBN1411" s="14"/>
      <c r="HBO1411" s="14"/>
      <c r="HBP1411" s="14"/>
      <c r="HBQ1411" s="14"/>
      <c r="HBR1411" s="14"/>
      <c r="HBS1411" s="14"/>
      <c r="HBT1411" s="14"/>
      <c r="HBU1411" s="14"/>
      <c r="HBV1411" s="14"/>
      <c r="HBW1411" s="14"/>
      <c r="HBX1411" s="14"/>
      <c r="HBY1411" s="14"/>
      <c r="HBZ1411" s="14"/>
      <c r="HCA1411" s="14"/>
      <c r="HCB1411" s="14"/>
      <c r="HCC1411" s="14"/>
      <c r="HCD1411" s="14"/>
      <c r="HCE1411" s="14"/>
      <c r="HCF1411" s="14"/>
      <c r="HCG1411" s="14"/>
      <c r="HCH1411" s="14"/>
      <c r="HCI1411" s="14"/>
      <c r="HCJ1411" s="14"/>
      <c r="HCK1411" s="14"/>
      <c r="HCL1411" s="14"/>
      <c r="HCM1411" s="14"/>
      <c r="HCN1411" s="14"/>
      <c r="HCO1411" s="14"/>
      <c r="HCP1411" s="14"/>
      <c r="HCQ1411" s="14"/>
      <c r="HCR1411" s="14"/>
      <c r="HCS1411" s="14"/>
      <c r="HCT1411" s="14"/>
      <c r="HCU1411" s="14"/>
      <c r="HCV1411" s="14"/>
      <c r="HCW1411" s="14"/>
      <c r="HCX1411" s="14"/>
      <c r="HCY1411" s="14"/>
      <c r="HCZ1411" s="14"/>
      <c r="HDA1411" s="14"/>
      <c r="HDB1411" s="14"/>
      <c r="HDC1411" s="14"/>
      <c r="HDD1411" s="14"/>
      <c r="HDE1411" s="14"/>
      <c r="HDF1411" s="14"/>
      <c r="HDG1411" s="14"/>
      <c r="HDH1411" s="14"/>
      <c r="HDI1411" s="14"/>
      <c r="HDJ1411" s="14"/>
      <c r="HDK1411" s="14"/>
      <c r="HDL1411" s="14"/>
      <c r="HDM1411" s="14"/>
      <c r="HDN1411" s="14"/>
      <c r="HDO1411" s="14"/>
      <c r="HDP1411" s="14"/>
      <c r="HDQ1411" s="14"/>
      <c r="HDR1411" s="14"/>
      <c r="HDS1411" s="14"/>
      <c r="HDT1411" s="14"/>
      <c r="HDU1411" s="14"/>
      <c r="HDV1411" s="14"/>
      <c r="HDW1411" s="14"/>
      <c r="HDX1411" s="14"/>
      <c r="HDY1411" s="14"/>
      <c r="HDZ1411" s="14"/>
      <c r="HEA1411" s="14"/>
      <c r="HEB1411" s="14"/>
      <c r="HEC1411" s="14"/>
      <c r="HED1411" s="14"/>
      <c r="HEE1411" s="14"/>
      <c r="HEF1411" s="14"/>
      <c r="HEG1411" s="14"/>
      <c r="HEH1411" s="14"/>
      <c r="HEI1411" s="14"/>
      <c r="HEJ1411" s="14"/>
      <c r="HEK1411" s="14"/>
      <c r="HEL1411" s="14"/>
      <c r="HEM1411" s="14"/>
      <c r="HEN1411" s="14"/>
      <c r="HEO1411" s="14"/>
      <c r="HEP1411" s="14"/>
      <c r="HEQ1411" s="14"/>
      <c r="HER1411" s="14"/>
      <c r="HES1411" s="14"/>
      <c r="HET1411" s="14"/>
      <c r="HEU1411" s="14"/>
      <c r="HEV1411" s="14"/>
      <c r="HEW1411" s="14"/>
      <c r="HEX1411" s="14"/>
      <c r="HEY1411" s="14"/>
      <c r="HEZ1411" s="14"/>
      <c r="HFA1411" s="14"/>
      <c r="HFB1411" s="14"/>
      <c r="HFC1411" s="14"/>
      <c r="HFD1411" s="14"/>
      <c r="HFE1411" s="14"/>
      <c r="HFF1411" s="14"/>
      <c r="HFG1411" s="14"/>
      <c r="HFH1411" s="14"/>
      <c r="HFI1411" s="14"/>
      <c r="HFJ1411" s="14"/>
      <c r="HFK1411" s="14"/>
      <c r="HFL1411" s="14"/>
      <c r="HFM1411" s="14"/>
      <c r="HFN1411" s="14"/>
      <c r="HFO1411" s="14"/>
      <c r="HFP1411" s="14"/>
      <c r="HFQ1411" s="14"/>
      <c r="HFR1411" s="14"/>
      <c r="HFS1411" s="14"/>
      <c r="HFT1411" s="14"/>
      <c r="HFU1411" s="14"/>
      <c r="HFV1411" s="14"/>
      <c r="HFW1411" s="14"/>
      <c r="HFX1411" s="14"/>
      <c r="HFY1411" s="14"/>
      <c r="HFZ1411" s="14"/>
      <c r="HGA1411" s="14"/>
      <c r="HGB1411" s="14"/>
      <c r="HGC1411" s="14"/>
      <c r="HGD1411" s="14"/>
      <c r="HGE1411" s="14"/>
      <c r="HGF1411" s="14"/>
      <c r="HGG1411" s="14"/>
      <c r="HGH1411" s="14"/>
      <c r="HGI1411" s="14"/>
      <c r="HGJ1411" s="14"/>
      <c r="HGK1411" s="14"/>
      <c r="HGL1411" s="14"/>
      <c r="HGM1411" s="14"/>
      <c r="HGN1411" s="14"/>
      <c r="HGO1411" s="14"/>
      <c r="HGP1411" s="14"/>
      <c r="HGQ1411" s="14"/>
      <c r="HGR1411" s="14"/>
      <c r="HGS1411" s="14"/>
      <c r="HGT1411" s="14"/>
      <c r="HGU1411" s="14"/>
      <c r="HGV1411" s="14"/>
      <c r="HGW1411" s="14"/>
      <c r="HGX1411" s="14"/>
      <c r="HGY1411" s="14"/>
      <c r="HGZ1411" s="14"/>
      <c r="HHA1411" s="14"/>
      <c r="HHB1411" s="14"/>
      <c r="HHC1411" s="14"/>
      <c r="HHD1411" s="14"/>
      <c r="HHE1411" s="14"/>
      <c r="HHF1411" s="14"/>
      <c r="HHG1411" s="14"/>
      <c r="HHH1411" s="14"/>
      <c r="HHI1411" s="14"/>
      <c r="HHJ1411" s="14"/>
      <c r="HHK1411" s="14"/>
      <c r="HHL1411" s="14"/>
      <c r="HHM1411" s="14"/>
      <c r="HHN1411" s="14"/>
      <c r="HHO1411" s="14"/>
      <c r="HHP1411" s="14"/>
      <c r="HHQ1411" s="14"/>
      <c r="HHR1411" s="14"/>
      <c r="HHS1411" s="14"/>
      <c r="HHT1411" s="14"/>
      <c r="HHU1411" s="14"/>
      <c r="HHV1411" s="14"/>
      <c r="HHW1411" s="14"/>
      <c r="HHX1411" s="14"/>
      <c r="HHY1411" s="14"/>
      <c r="HHZ1411" s="14"/>
      <c r="HIA1411" s="14"/>
      <c r="HIB1411" s="14"/>
      <c r="HIC1411" s="14"/>
      <c r="HID1411" s="14"/>
      <c r="HIE1411" s="14"/>
      <c r="HIF1411" s="14"/>
      <c r="HIG1411" s="14"/>
      <c r="HIH1411" s="14"/>
      <c r="HII1411" s="14"/>
      <c r="HIJ1411" s="14"/>
      <c r="HIK1411" s="14"/>
      <c r="HIL1411" s="14"/>
      <c r="HIM1411" s="14"/>
      <c r="HIN1411" s="14"/>
      <c r="HIO1411" s="14"/>
      <c r="HIP1411" s="14"/>
      <c r="HIQ1411" s="14"/>
      <c r="HIR1411" s="14"/>
      <c r="HIS1411" s="14"/>
      <c r="HIT1411" s="14"/>
      <c r="HIU1411" s="14"/>
      <c r="HIV1411" s="14"/>
      <c r="HIW1411" s="14"/>
      <c r="HIX1411" s="14"/>
      <c r="HIY1411" s="14"/>
      <c r="HIZ1411" s="14"/>
      <c r="HJA1411" s="14"/>
      <c r="HJB1411" s="14"/>
      <c r="HJC1411" s="14"/>
      <c r="HJD1411" s="14"/>
      <c r="HJE1411" s="14"/>
      <c r="HJF1411" s="14"/>
      <c r="HJG1411" s="14"/>
      <c r="HJH1411" s="14"/>
      <c r="HJI1411" s="14"/>
      <c r="HJJ1411" s="14"/>
      <c r="HJK1411" s="14"/>
      <c r="HJL1411" s="14"/>
      <c r="HJM1411" s="14"/>
      <c r="HJN1411" s="14"/>
      <c r="HJO1411" s="14"/>
      <c r="HJP1411" s="14"/>
      <c r="HJQ1411" s="14"/>
      <c r="HJR1411" s="14"/>
      <c r="HJS1411" s="14"/>
      <c r="HJT1411" s="14"/>
      <c r="HJU1411" s="14"/>
      <c r="HJV1411" s="14"/>
      <c r="HJW1411" s="14"/>
      <c r="HJX1411" s="14"/>
      <c r="HJY1411" s="14"/>
      <c r="HJZ1411" s="14"/>
      <c r="HKA1411" s="14"/>
      <c r="HKB1411" s="14"/>
      <c r="HKC1411" s="14"/>
      <c r="HKD1411" s="14"/>
      <c r="HKE1411" s="14"/>
      <c r="HKF1411" s="14"/>
      <c r="HKG1411" s="14"/>
      <c r="HKH1411" s="14"/>
      <c r="HKI1411" s="14"/>
      <c r="HKJ1411" s="14"/>
      <c r="HKK1411" s="14"/>
      <c r="HKL1411" s="14"/>
      <c r="HKM1411" s="14"/>
      <c r="HKN1411" s="14"/>
      <c r="HKO1411" s="14"/>
      <c r="HKP1411" s="14"/>
      <c r="HKQ1411" s="14"/>
      <c r="HKR1411" s="14"/>
      <c r="HKS1411" s="14"/>
      <c r="HKT1411" s="14"/>
      <c r="HKU1411" s="14"/>
      <c r="HKV1411" s="14"/>
      <c r="HKW1411" s="14"/>
      <c r="HKX1411" s="14"/>
      <c r="HKY1411" s="14"/>
      <c r="HKZ1411" s="14"/>
      <c r="HLA1411" s="14"/>
      <c r="HLB1411" s="14"/>
      <c r="HLC1411" s="14"/>
      <c r="HLD1411" s="14"/>
      <c r="HLE1411" s="14"/>
      <c r="HLF1411" s="14"/>
      <c r="HLG1411" s="14"/>
      <c r="HLH1411" s="14"/>
      <c r="HLI1411" s="14"/>
      <c r="HLJ1411" s="14"/>
      <c r="HLK1411" s="14"/>
      <c r="HLL1411" s="14"/>
      <c r="HLM1411" s="14"/>
      <c r="HLN1411" s="14"/>
      <c r="HLO1411" s="14"/>
      <c r="HLP1411" s="14"/>
      <c r="HLQ1411" s="14"/>
      <c r="HLR1411" s="14"/>
      <c r="HLS1411" s="14"/>
      <c r="HLT1411" s="14"/>
      <c r="HLU1411" s="14"/>
      <c r="HLV1411" s="14"/>
      <c r="HLW1411" s="14"/>
      <c r="HLX1411" s="14"/>
      <c r="HLY1411" s="14"/>
      <c r="HLZ1411" s="14"/>
      <c r="HMA1411" s="14"/>
      <c r="HMB1411" s="14"/>
      <c r="HMC1411" s="14"/>
      <c r="HMD1411" s="14"/>
      <c r="HME1411" s="14"/>
      <c r="HMF1411" s="14"/>
      <c r="HMG1411" s="14"/>
      <c r="HMH1411" s="14"/>
      <c r="HMI1411" s="14"/>
      <c r="HMJ1411" s="14"/>
      <c r="HMK1411" s="14"/>
      <c r="HML1411" s="14"/>
      <c r="HMM1411" s="14"/>
      <c r="HMN1411" s="14"/>
      <c r="HMO1411" s="14"/>
      <c r="HMP1411" s="14"/>
      <c r="HMQ1411" s="14"/>
      <c r="HMR1411" s="14"/>
      <c r="HMS1411" s="14"/>
      <c r="HMT1411" s="14"/>
      <c r="HMU1411" s="14"/>
      <c r="HMV1411" s="14"/>
      <c r="HMW1411" s="14"/>
      <c r="HMX1411" s="14"/>
      <c r="HMY1411" s="14"/>
      <c r="HMZ1411" s="14"/>
      <c r="HNA1411" s="14"/>
      <c r="HNB1411" s="14"/>
      <c r="HNC1411" s="14"/>
      <c r="HND1411" s="14"/>
      <c r="HNE1411" s="14"/>
      <c r="HNF1411" s="14"/>
      <c r="HNG1411" s="14"/>
      <c r="HNH1411" s="14"/>
      <c r="HNI1411" s="14"/>
      <c r="HNJ1411" s="14"/>
      <c r="HNK1411" s="14"/>
      <c r="HNL1411" s="14"/>
      <c r="HNM1411" s="14"/>
      <c r="HNN1411" s="14"/>
      <c r="HNO1411" s="14"/>
      <c r="HNP1411" s="14"/>
      <c r="HNQ1411" s="14"/>
      <c r="HNR1411" s="14"/>
      <c r="HNS1411" s="14"/>
      <c r="HNT1411" s="14"/>
      <c r="HNU1411" s="14"/>
      <c r="HNV1411" s="14"/>
      <c r="HNW1411" s="14"/>
      <c r="HNX1411" s="14"/>
      <c r="HNY1411" s="14"/>
      <c r="HNZ1411" s="14"/>
      <c r="HOA1411" s="14"/>
      <c r="HOB1411" s="14"/>
      <c r="HOC1411" s="14"/>
      <c r="HOD1411" s="14"/>
      <c r="HOE1411" s="14"/>
      <c r="HOF1411" s="14"/>
      <c r="HOG1411" s="14"/>
      <c r="HOH1411" s="14"/>
      <c r="HOI1411" s="14"/>
      <c r="HOJ1411" s="14"/>
      <c r="HOK1411" s="14"/>
      <c r="HOL1411" s="14"/>
      <c r="HOM1411" s="14"/>
      <c r="HON1411" s="14"/>
      <c r="HOO1411" s="14"/>
      <c r="HOP1411" s="14"/>
      <c r="HOQ1411" s="14"/>
      <c r="HOR1411" s="14"/>
      <c r="HOS1411" s="14"/>
      <c r="HOT1411" s="14"/>
      <c r="HOU1411" s="14"/>
      <c r="HOV1411" s="14"/>
      <c r="HOW1411" s="14"/>
      <c r="HOX1411" s="14"/>
      <c r="HOY1411" s="14"/>
      <c r="HOZ1411" s="14"/>
      <c r="HPA1411" s="14"/>
      <c r="HPB1411" s="14"/>
      <c r="HPC1411" s="14"/>
      <c r="HPD1411" s="14"/>
      <c r="HPE1411" s="14"/>
      <c r="HPF1411" s="14"/>
      <c r="HPG1411" s="14"/>
      <c r="HPH1411" s="14"/>
      <c r="HPI1411" s="14"/>
      <c r="HPJ1411" s="14"/>
      <c r="HPK1411" s="14"/>
      <c r="HPL1411" s="14"/>
      <c r="HPM1411" s="14"/>
      <c r="HPN1411" s="14"/>
      <c r="HPO1411" s="14"/>
      <c r="HPP1411" s="14"/>
      <c r="HPQ1411" s="14"/>
      <c r="HPR1411" s="14"/>
      <c r="HPS1411" s="14"/>
      <c r="HPT1411" s="14"/>
      <c r="HPU1411" s="14"/>
      <c r="HPV1411" s="14"/>
      <c r="HPW1411" s="14"/>
      <c r="HPX1411" s="14"/>
      <c r="HPY1411" s="14"/>
      <c r="HPZ1411" s="14"/>
      <c r="HQA1411" s="14"/>
      <c r="HQB1411" s="14"/>
      <c r="HQC1411" s="14"/>
      <c r="HQD1411" s="14"/>
      <c r="HQE1411" s="14"/>
      <c r="HQF1411" s="14"/>
      <c r="HQG1411" s="14"/>
      <c r="HQH1411" s="14"/>
      <c r="HQI1411" s="14"/>
      <c r="HQJ1411" s="14"/>
      <c r="HQK1411" s="14"/>
      <c r="HQL1411" s="14"/>
      <c r="HQM1411" s="14"/>
      <c r="HQN1411" s="14"/>
      <c r="HQO1411" s="14"/>
      <c r="HQP1411" s="14"/>
      <c r="HQQ1411" s="14"/>
      <c r="HQR1411" s="14"/>
      <c r="HQS1411" s="14"/>
      <c r="HQT1411" s="14"/>
      <c r="HQU1411" s="14"/>
      <c r="HQV1411" s="14"/>
      <c r="HQW1411" s="14"/>
      <c r="HQX1411" s="14"/>
      <c r="HQY1411" s="14"/>
      <c r="HQZ1411" s="14"/>
      <c r="HRA1411" s="14"/>
      <c r="HRB1411" s="14"/>
      <c r="HRC1411" s="14"/>
      <c r="HRD1411" s="14"/>
      <c r="HRE1411" s="14"/>
      <c r="HRF1411" s="14"/>
      <c r="HRG1411" s="14"/>
      <c r="HRH1411" s="14"/>
      <c r="HRI1411" s="14"/>
      <c r="HRJ1411" s="14"/>
      <c r="HRK1411" s="14"/>
      <c r="HRL1411" s="14"/>
      <c r="HRM1411" s="14"/>
      <c r="HRN1411" s="14"/>
      <c r="HRO1411" s="14"/>
      <c r="HRP1411" s="14"/>
      <c r="HRQ1411" s="14"/>
      <c r="HRR1411" s="14"/>
      <c r="HRS1411" s="14"/>
      <c r="HRT1411" s="14"/>
      <c r="HRU1411" s="14"/>
      <c r="HRV1411" s="14"/>
      <c r="HRW1411" s="14"/>
      <c r="HRX1411" s="14"/>
      <c r="HRY1411" s="14"/>
      <c r="HRZ1411" s="14"/>
      <c r="HSA1411" s="14"/>
      <c r="HSB1411" s="14"/>
      <c r="HSC1411" s="14"/>
      <c r="HSD1411" s="14"/>
      <c r="HSE1411" s="14"/>
      <c r="HSF1411" s="14"/>
      <c r="HSG1411" s="14"/>
      <c r="HSH1411" s="14"/>
      <c r="HSI1411" s="14"/>
      <c r="HSJ1411" s="14"/>
      <c r="HSK1411" s="14"/>
      <c r="HSL1411" s="14"/>
      <c r="HSM1411" s="14"/>
      <c r="HSN1411" s="14"/>
      <c r="HSO1411" s="14"/>
      <c r="HSP1411" s="14"/>
      <c r="HSQ1411" s="14"/>
      <c r="HSR1411" s="14"/>
      <c r="HSS1411" s="14"/>
      <c r="HST1411" s="14"/>
      <c r="HSU1411" s="14"/>
      <c r="HSV1411" s="14"/>
      <c r="HSW1411" s="14"/>
      <c r="HSX1411" s="14"/>
      <c r="HSY1411" s="14"/>
      <c r="HSZ1411" s="14"/>
      <c r="HTA1411" s="14"/>
      <c r="HTB1411" s="14"/>
      <c r="HTC1411" s="14"/>
      <c r="HTD1411" s="14"/>
      <c r="HTE1411" s="14"/>
      <c r="HTF1411" s="14"/>
      <c r="HTG1411" s="14"/>
      <c r="HTH1411" s="14"/>
      <c r="HTI1411" s="14"/>
      <c r="HTJ1411" s="14"/>
      <c r="HTK1411" s="14"/>
      <c r="HTL1411" s="14"/>
      <c r="HTM1411" s="14"/>
      <c r="HTN1411" s="14"/>
      <c r="HTO1411" s="14"/>
      <c r="HTP1411" s="14"/>
      <c r="HTQ1411" s="14"/>
      <c r="HTR1411" s="14"/>
      <c r="HTS1411" s="14"/>
      <c r="HTT1411" s="14"/>
      <c r="HTU1411" s="14"/>
      <c r="HTV1411" s="14"/>
      <c r="HTW1411" s="14"/>
      <c r="HTX1411" s="14"/>
      <c r="HTY1411" s="14"/>
      <c r="HTZ1411" s="14"/>
      <c r="HUA1411" s="14"/>
      <c r="HUB1411" s="14"/>
      <c r="HUC1411" s="14"/>
      <c r="HUD1411" s="14"/>
      <c r="HUE1411" s="14"/>
      <c r="HUF1411" s="14"/>
      <c r="HUG1411" s="14"/>
      <c r="HUH1411" s="14"/>
      <c r="HUI1411" s="14"/>
      <c r="HUJ1411" s="14"/>
      <c r="HUK1411" s="14"/>
      <c r="HUL1411" s="14"/>
      <c r="HUM1411" s="14"/>
      <c r="HUN1411" s="14"/>
      <c r="HUO1411" s="14"/>
      <c r="HUP1411" s="14"/>
      <c r="HUQ1411" s="14"/>
      <c r="HUR1411" s="14"/>
      <c r="HUS1411" s="14"/>
      <c r="HUT1411" s="14"/>
      <c r="HUU1411" s="14"/>
      <c r="HUV1411" s="14"/>
      <c r="HUW1411" s="14"/>
      <c r="HUX1411" s="14"/>
      <c r="HUY1411" s="14"/>
      <c r="HUZ1411" s="14"/>
      <c r="HVA1411" s="14"/>
      <c r="HVB1411" s="14"/>
      <c r="HVC1411" s="14"/>
      <c r="HVD1411" s="14"/>
      <c r="HVE1411" s="14"/>
      <c r="HVF1411" s="14"/>
      <c r="HVG1411" s="14"/>
      <c r="HVH1411" s="14"/>
      <c r="HVI1411" s="14"/>
      <c r="HVJ1411" s="14"/>
      <c r="HVK1411" s="14"/>
      <c r="HVL1411" s="14"/>
      <c r="HVM1411" s="14"/>
      <c r="HVN1411" s="14"/>
      <c r="HVO1411" s="14"/>
      <c r="HVP1411" s="14"/>
      <c r="HVQ1411" s="14"/>
      <c r="HVR1411" s="14"/>
      <c r="HVS1411" s="14"/>
      <c r="HVT1411" s="14"/>
      <c r="HVU1411" s="14"/>
      <c r="HVV1411" s="14"/>
      <c r="HVW1411" s="14"/>
      <c r="HVX1411" s="14"/>
      <c r="HVY1411" s="14"/>
      <c r="HVZ1411" s="14"/>
      <c r="HWA1411" s="14"/>
      <c r="HWB1411" s="14"/>
      <c r="HWC1411" s="14"/>
      <c r="HWD1411" s="14"/>
      <c r="HWE1411" s="14"/>
      <c r="HWF1411" s="14"/>
      <c r="HWG1411" s="14"/>
      <c r="HWH1411" s="14"/>
      <c r="HWI1411" s="14"/>
      <c r="HWJ1411" s="14"/>
      <c r="HWK1411" s="14"/>
      <c r="HWL1411" s="14"/>
      <c r="HWM1411" s="14"/>
      <c r="HWN1411" s="14"/>
      <c r="HWO1411" s="14"/>
      <c r="HWP1411" s="14"/>
      <c r="HWQ1411" s="14"/>
      <c r="HWR1411" s="14"/>
      <c r="HWS1411" s="14"/>
      <c r="HWT1411" s="14"/>
      <c r="HWU1411" s="14"/>
      <c r="HWV1411" s="14"/>
      <c r="HWW1411" s="14"/>
      <c r="HWX1411" s="14"/>
      <c r="HWY1411" s="14"/>
      <c r="HWZ1411" s="14"/>
      <c r="HXA1411" s="14"/>
      <c r="HXB1411" s="14"/>
      <c r="HXC1411" s="14"/>
      <c r="HXD1411" s="14"/>
      <c r="HXE1411" s="14"/>
      <c r="HXF1411" s="14"/>
      <c r="HXG1411" s="14"/>
      <c r="HXH1411" s="14"/>
      <c r="HXI1411" s="14"/>
      <c r="HXJ1411" s="14"/>
      <c r="HXK1411" s="14"/>
      <c r="HXL1411" s="14"/>
      <c r="HXM1411" s="14"/>
      <c r="HXN1411" s="14"/>
      <c r="HXO1411" s="14"/>
      <c r="HXP1411" s="14"/>
      <c r="HXQ1411" s="14"/>
      <c r="HXR1411" s="14"/>
      <c r="HXS1411" s="14"/>
      <c r="HXT1411" s="14"/>
      <c r="HXU1411" s="14"/>
      <c r="HXV1411" s="14"/>
      <c r="HXW1411" s="14"/>
      <c r="HXX1411" s="14"/>
      <c r="HXY1411" s="14"/>
      <c r="HXZ1411" s="14"/>
      <c r="HYA1411" s="14"/>
      <c r="HYB1411" s="14"/>
      <c r="HYC1411" s="14"/>
      <c r="HYD1411" s="14"/>
      <c r="HYE1411" s="14"/>
      <c r="HYF1411" s="14"/>
      <c r="HYG1411" s="14"/>
      <c r="HYH1411" s="14"/>
      <c r="HYI1411" s="14"/>
      <c r="HYJ1411" s="14"/>
      <c r="HYK1411" s="14"/>
      <c r="HYL1411" s="14"/>
      <c r="HYM1411" s="14"/>
      <c r="HYN1411" s="14"/>
      <c r="HYO1411" s="14"/>
      <c r="HYP1411" s="14"/>
      <c r="HYQ1411" s="14"/>
      <c r="HYR1411" s="14"/>
      <c r="HYS1411" s="14"/>
      <c r="HYT1411" s="14"/>
      <c r="HYU1411" s="14"/>
      <c r="HYV1411" s="14"/>
      <c r="HYW1411" s="14"/>
      <c r="HYX1411" s="14"/>
      <c r="HYY1411" s="14"/>
      <c r="HYZ1411" s="14"/>
      <c r="HZA1411" s="14"/>
      <c r="HZB1411" s="14"/>
      <c r="HZC1411" s="14"/>
      <c r="HZD1411" s="14"/>
      <c r="HZE1411" s="14"/>
      <c r="HZF1411" s="14"/>
      <c r="HZG1411" s="14"/>
      <c r="HZH1411" s="14"/>
      <c r="HZI1411" s="14"/>
      <c r="HZJ1411" s="14"/>
      <c r="HZK1411" s="14"/>
      <c r="HZL1411" s="14"/>
      <c r="HZM1411" s="14"/>
      <c r="HZN1411" s="14"/>
      <c r="HZO1411" s="14"/>
      <c r="HZP1411" s="14"/>
      <c r="HZQ1411" s="14"/>
      <c r="HZR1411" s="14"/>
      <c r="HZS1411" s="14"/>
      <c r="HZT1411" s="14"/>
      <c r="HZU1411" s="14"/>
      <c r="HZV1411" s="14"/>
      <c r="HZW1411" s="14"/>
      <c r="HZX1411" s="14"/>
      <c r="HZY1411" s="14"/>
      <c r="HZZ1411" s="14"/>
      <c r="IAA1411" s="14"/>
      <c r="IAB1411" s="14"/>
      <c r="IAC1411" s="14"/>
      <c r="IAD1411" s="14"/>
      <c r="IAE1411" s="14"/>
      <c r="IAF1411" s="14"/>
      <c r="IAG1411" s="14"/>
      <c r="IAH1411" s="14"/>
      <c r="IAI1411" s="14"/>
      <c r="IAJ1411" s="14"/>
      <c r="IAK1411" s="14"/>
      <c r="IAL1411" s="14"/>
      <c r="IAM1411" s="14"/>
      <c r="IAN1411" s="14"/>
      <c r="IAO1411" s="14"/>
      <c r="IAP1411" s="14"/>
      <c r="IAQ1411" s="14"/>
      <c r="IAR1411" s="14"/>
      <c r="IAS1411" s="14"/>
      <c r="IAT1411" s="14"/>
      <c r="IAU1411" s="14"/>
      <c r="IAV1411" s="14"/>
      <c r="IAW1411" s="14"/>
      <c r="IAX1411" s="14"/>
      <c r="IAY1411" s="14"/>
      <c r="IAZ1411" s="14"/>
      <c r="IBA1411" s="14"/>
      <c r="IBB1411" s="14"/>
      <c r="IBC1411" s="14"/>
      <c r="IBD1411" s="14"/>
      <c r="IBE1411" s="14"/>
      <c r="IBF1411" s="14"/>
      <c r="IBG1411" s="14"/>
      <c r="IBH1411" s="14"/>
      <c r="IBI1411" s="14"/>
      <c r="IBJ1411" s="14"/>
      <c r="IBK1411" s="14"/>
      <c r="IBL1411" s="14"/>
      <c r="IBM1411" s="14"/>
      <c r="IBN1411" s="14"/>
      <c r="IBO1411" s="14"/>
      <c r="IBP1411" s="14"/>
      <c r="IBQ1411" s="14"/>
      <c r="IBR1411" s="14"/>
      <c r="IBS1411" s="14"/>
      <c r="IBT1411" s="14"/>
      <c r="IBU1411" s="14"/>
      <c r="IBV1411" s="14"/>
      <c r="IBW1411" s="14"/>
      <c r="IBX1411" s="14"/>
      <c r="IBY1411" s="14"/>
      <c r="IBZ1411" s="14"/>
      <c r="ICA1411" s="14"/>
      <c r="ICB1411" s="14"/>
      <c r="ICC1411" s="14"/>
      <c r="ICD1411" s="14"/>
      <c r="ICE1411" s="14"/>
      <c r="ICF1411" s="14"/>
      <c r="ICG1411" s="14"/>
      <c r="ICH1411" s="14"/>
      <c r="ICI1411" s="14"/>
      <c r="ICJ1411" s="14"/>
      <c r="ICK1411" s="14"/>
      <c r="ICL1411" s="14"/>
      <c r="ICM1411" s="14"/>
      <c r="ICN1411" s="14"/>
      <c r="ICO1411" s="14"/>
      <c r="ICP1411" s="14"/>
      <c r="ICQ1411" s="14"/>
      <c r="ICR1411" s="14"/>
      <c r="ICS1411" s="14"/>
      <c r="ICT1411" s="14"/>
      <c r="ICU1411" s="14"/>
      <c r="ICV1411" s="14"/>
      <c r="ICW1411" s="14"/>
      <c r="ICX1411" s="14"/>
      <c r="ICY1411" s="14"/>
      <c r="ICZ1411" s="14"/>
      <c r="IDA1411" s="14"/>
      <c r="IDB1411" s="14"/>
      <c r="IDC1411" s="14"/>
      <c r="IDD1411" s="14"/>
      <c r="IDE1411" s="14"/>
      <c r="IDF1411" s="14"/>
      <c r="IDG1411" s="14"/>
      <c r="IDH1411" s="14"/>
      <c r="IDI1411" s="14"/>
      <c r="IDJ1411" s="14"/>
      <c r="IDK1411" s="14"/>
      <c r="IDL1411" s="14"/>
      <c r="IDM1411" s="14"/>
      <c r="IDN1411" s="14"/>
      <c r="IDO1411" s="14"/>
      <c r="IDP1411" s="14"/>
      <c r="IDQ1411" s="14"/>
      <c r="IDR1411" s="14"/>
      <c r="IDS1411" s="14"/>
      <c r="IDT1411" s="14"/>
      <c r="IDU1411" s="14"/>
      <c r="IDV1411" s="14"/>
      <c r="IDW1411" s="14"/>
      <c r="IDX1411" s="14"/>
      <c r="IDY1411" s="14"/>
      <c r="IDZ1411" s="14"/>
      <c r="IEA1411" s="14"/>
      <c r="IEB1411" s="14"/>
      <c r="IEC1411" s="14"/>
      <c r="IED1411" s="14"/>
      <c r="IEE1411" s="14"/>
      <c r="IEF1411" s="14"/>
      <c r="IEG1411" s="14"/>
      <c r="IEH1411" s="14"/>
      <c r="IEI1411" s="14"/>
      <c r="IEJ1411" s="14"/>
      <c r="IEK1411" s="14"/>
      <c r="IEL1411" s="14"/>
      <c r="IEM1411" s="14"/>
      <c r="IEN1411" s="14"/>
      <c r="IEO1411" s="14"/>
      <c r="IEP1411" s="14"/>
      <c r="IEQ1411" s="14"/>
      <c r="IER1411" s="14"/>
      <c r="IES1411" s="14"/>
      <c r="IET1411" s="14"/>
      <c r="IEU1411" s="14"/>
      <c r="IEV1411" s="14"/>
      <c r="IEW1411" s="14"/>
      <c r="IEX1411" s="14"/>
      <c r="IEY1411" s="14"/>
      <c r="IEZ1411" s="14"/>
      <c r="IFA1411" s="14"/>
      <c r="IFB1411" s="14"/>
      <c r="IFC1411" s="14"/>
      <c r="IFD1411" s="14"/>
      <c r="IFE1411" s="14"/>
      <c r="IFF1411" s="14"/>
      <c r="IFG1411" s="14"/>
      <c r="IFH1411" s="14"/>
      <c r="IFI1411" s="14"/>
      <c r="IFJ1411" s="14"/>
      <c r="IFK1411" s="14"/>
      <c r="IFL1411" s="14"/>
      <c r="IFM1411" s="14"/>
      <c r="IFN1411" s="14"/>
      <c r="IFO1411" s="14"/>
      <c r="IFP1411" s="14"/>
      <c r="IFQ1411" s="14"/>
      <c r="IFR1411" s="14"/>
      <c r="IFS1411" s="14"/>
      <c r="IFT1411" s="14"/>
      <c r="IFU1411" s="14"/>
      <c r="IFV1411" s="14"/>
      <c r="IFW1411" s="14"/>
      <c r="IFX1411" s="14"/>
      <c r="IFY1411" s="14"/>
      <c r="IFZ1411" s="14"/>
      <c r="IGA1411" s="14"/>
      <c r="IGB1411" s="14"/>
      <c r="IGC1411" s="14"/>
      <c r="IGD1411" s="14"/>
      <c r="IGE1411" s="14"/>
      <c r="IGF1411" s="14"/>
      <c r="IGG1411" s="14"/>
      <c r="IGH1411" s="14"/>
      <c r="IGI1411" s="14"/>
      <c r="IGJ1411" s="14"/>
      <c r="IGK1411" s="14"/>
      <c r="IGL1411" s="14"/>
      <c r="IGM1411" s="14"/>
      <c r="IGN1411" s="14"/>
      <c r="IGO1411" s="14"/>
      <c r="IGP1411" s="14"/>
      <c r="IGQ1411" s="14"/>
      <c r="IGR1411" s="14"/>
      <c r="IGS1411" s="14"/>
      <c r="IGT1411" s="14"/>
      <c r="IGU1411" s="14"/>
      <c r="IGV1411" s="14"/>
      <c r="IGW1411" s="14"/>
      <c r="IGX1411" s="14"/>
      <c r="IGY1411" s="14"/>
      <c r="IGZ1411" s="14"/>
      <c r="IHA1411" s="14"/>
      <c r="IHB1411" s="14"/>
      <c r="IHC1411" s="14"/>
      <c r="IHD1411" s="14"/>
      <c r="IHE1411" s="14"/>
      <c r="IHF1411" s="14"/>
      <c r="IHG1411" s="14"/>
      <c r="IHH1411" s="14"/>
      <c r="IHI1411" s="14"/>
      <c r="IHJ1411" s="14"/>
      <c r="IHK1411" s="14"/>
      <c r="IHL1411" s="14"/>
      <c r="IHM1411" s="14"/>
      <c r="IHN1411" s="14"/>
      <c r="IHO1411" s="14"/>
      <c r="IHP1411" s="14"/>
      <c r="IHQ1411" s="14"/>
      <c r="IHR1411" s="14"/>
      <c r="IHS1411" s="14"/>
      <c r="IHT1411" s="14"/>
      <c r="IHU1411" s="14"/>
      <c r="IHV1411" s="14"/>
      <c r="IHW1411" s="14"/>
      <c r="IHX1411" s="14"/>
      <c r="IHY1411" s="14"/>
      <c r="IHZ1411" s="14"/>
      <c r="IIA1411" s="14"/>
      <c r="IIB1411" s="14"/>
      <c r="IIC1411" s="14"/>
      <c r="IID1411" s="14"/>
      <c r="IIE1411" s="14"/>
      <c r="IIF1411" s="14"/>
      <c r="IIG1411" s="14"/>
      <c r="IIH1411" s="14"/>
      <c r="III1411" s="14"/>
      <c r="IIJ1411" s="14"/>
      <c r="IIK1411" s="14"/>
      <c r="IIL1411" s="14"/>
      <c r="IIM1411" s="14"/>
      <c r="IIN1411" s="14"/>
      <c r="IIO1411" s="14"/>
      <c r="IIP1411" s="14"/>
      <c r="IIQ1411" s="14"/>
      <c r="IIR1411" s="14"/>
      <c r="IIS1411" s="14"/>
      <c r="IIT1411" s="14"/>
      <c r="IIU1411" s="14"/>
      <c r="IIV1411" s="14"/>
      <c r="IIW1411" s="14"/>
      <c r="IIX1411" s="14"/>
      <c r="IIY1411" s="14"/>
      <c r="IIZ1411" s="14"/>
      <c r="IJA1411" s="14"/>
      <c r="IJB1411" s="14"/>
      <c r="IJC1411" s="14"/>
      <c r="IJD1411" s="14"/>
      <c r="IJE1411" s="14"/>
      <c r="IJF1411" s="14"/>
      <c r="IJG1411" s="14"/>
      <c r="IJH1411" s="14"/>
      <c r="IJI1411" s="14"/>
      <c r="IJJ1411" s="14"/>
      <c r="IJK1411" s="14"/>
      <c r="IJL1411" s="14"/>
      <c r="IJM1411" s="14"/>
      <c r="IJN1411" s="14"/>
      <c r="IJO1411" s="14"/>
      <c r="IJP1411" s="14"/>
      <c r="IJQ1411" s="14"/>
      <c r="IJR1411" s="14"/>
      <c r="IJS1411" s="14"/>
      <c r="IJT1411" s="14"/>
      <c r="IJU1411" s="14"/>
      <c r="IJV1411" s="14"/>
      <c r="IJW1411" s="14"/>
      <c r="IJX1411" s="14"/>
      <c r="IJY1411" s="14"/>
      <c r="IJZ1411" s="14"/>
      <c r="IKA1411" s="14"/>
      <c r="IKB1411" s="14"/>
      <c r="IKC1411" s="14"/>
      <c r="IKD1411" s="14"/>
      <c r="IKE1411" s="14"/>
      <c r="IKF1411" s="14"/>
      <c r="IKG1411" s="14"/>
      <c r="IKH1411" s="14"/>
      <c r="IKI1411" s="14"/>
      <c r="IKJ1411" s="14"/>
      <c r="IKK1411" s="14"/>
      <c r="IKL1411" s="14"/>
      <c r="IKM1411" s="14"/>
      <c r="IKN1411" s="14"/>
      <c r="IKO1411" s="14"/>
      <c r="IKP1411" s="14"/>
      <c r="IKQ1411" s="14"/>
      <c r="IKR1411" s="14"/>
      <c r="IKS1411" s="14"/>
      <c r="IKT1411" s="14"/>
      <c r="IKU1411" s="14"/>
      <c r="IKV1411" s="14"/>
      <c r="IKW1411" s="14"/>
      <c r="IKX1411" s="14"/>
      <c r="IKY1411" s="14"/>
      <c r="IKZ1411" s="14"/>
      <c r="ILA1411" s="14"/>
      <c r="ILB1411" s="14"/>
      <c r="ILC1411" s="14"/>
      <c r="ILD1411" s="14"/>
      <c r="ILE1411" s="14"/>
      <c r="ILF1411" s="14"/>
      <c r="ILG1411" s="14"/>
      <c r="ILH1411" s="14"/>
      <c r="ILI1411" s="14"/>
      <c r="ILJ1411" s="14"/>
      <c r="ILK1411" s="14"/>
      <c r="ILL1411" s="14"/>
      <c r="ILM1411" s="14"/>
      <c r="ILN1411" s="14"/>
      <c r="ILO1411" s="14"/>
      <c r="ILP1411" s="14"/>
      <c r="ILQ1411" s="14"/>
      <c r="ILR1411" s="14"/>
      <c r="ILS1411" s="14"/>
      <c r="ILT1411" s="14"/>
      <c r="ILU1411" s="14"/>
      <c r="ILV1411" s="14"/>
      <c r="ILW1411" s="14"/>
      <c r="ILX1411" s="14"/>
      <c r="ILY1411" s="14"/>
      <c r="ILZ1411" s="14"/>
      <c r="IMA1411" s="14"/>
      <c r="IMB1411" s="14"/>
      <c r="IMC1411" s="14"/>
      <c r="IMD1411" s="14"/>
      <c r="IME1411" s="14"/>
      <c r="IMF1411" s="14"/>
      <c r="IMG1411" s="14"/>
      <c r="IMH1411" s="14"/>
      <c r="IMI1411" s="14"/>
      <c r="IMJ1411" s="14"/>
      <c r="IMK1411" s="14"/>
      <c r="IML1411" s="14"/>
      <c r="IMM1411" s="14"/>
      <c r="IMN1411" s="14"/>
      <c r="IMO1411" s="14"/>
      <c r="IMP1411" s="14"/>
      <c r="IMQ1411" s="14"/>
      <c r="IMR1411" s="14"/>
      <c r="IMS1411" s="14"/>
      <c r="IMT1411" s="14"/>
      <c r="IMU1411" s="14"/>
      <c r="IMV1411" s="14"/>
      <c r="IMW1411" s="14"/>
      <c r="IMX1411" s="14"/>
      <c r="IMY1411" s="14"/>
      <c r="IMZ1411" s="14"/>
      <c r="INA1411" s="14"/>
      <c r="INB1411" s="14"/>
      <c r="INC1411" s="14"/>
      <c r="IND1411" s="14"/>
      <c r="INE1411" s="14"/>
      <c r="INF1411" s="14"/>
      <c r="ING1411" s="14"/>
      <c r="INH1411" s="14"/>
      <c r="INI1411" s="14"/>
      <c r="INJ1411" s="14"/>
      <c r="INK1411" s="14"/>
      <c r="INL1411" s="14"/>
      <c r="INM1411" s="14"/>
      <c r="INN1411" s="14"/>
      <c r="INO1411" s="14"/>
      <c r="INP1411" s="14"/>
      <c r="INQ1411" s="14"/>
      <c r="INR1411" s="14"/>
      <c r="INS1411" s="14"/>
      <c r="INT1411" s="14"/>
      <c r="INU1411" s="14"/>
      <c r="INV1411" s="14"/>
      <c r="INW1411" s="14"/>
      <c r="INX1411" s="14"/>
      <c r="INY1411" s="14"/>
      <c r="INZ1411" s="14"/>
      <c r="IOA1411" s="14"/>
      <c r="IOB1411" s="14"/>
      <c r="IOC1411" s="14"/>
      <c r="IOD1411" s="14"/>
      <c r="IOE1411" s="14"/>
      <c r="IOF1411" s="14"/>
      <c r="IOG1411" s="14"/>
      <c r="IOH1411" s="14"/>
      <c r="IOI1411" s="14"/>
      <c r="IOJ1411" s="14"/>
      <c r="IOK1411" s="14"/>
      <c r="IOL1411" s="14"/>
      <c r="IOM1411" s="14"/>
      <c r="ION1411" s="14"/>
      <c r="IOO1411" s="14"/>
      <c r="IOP1411" s="14"/>
      <c r="IOQ1411" s="14"/>
      <c r="IOR1411" s="14"/>
      <c r="IOS1411" s="14"/>
      <c r="IOT1411" s="14"/>
      <c r="IOU1411" s="14"/>
      <c r="IOV1411" s="14"/>
      <c r="IOW1411" s="14"/>
      <c r="IOX1411" s="14"/>
      <c r="IOY1411" s="14"/>
      <c r="IOZ1411" s="14"/>
      <c r="IPA1411" s="14"/>
      <c r="IPB1411" s="14"/>
      <c r="IPC1411" s="14"/>
      <c r="IPD1411" s="14"/>
      <c r="IPE1411" s="14"/>
      <c r="IPF1411" s="14"/>
      <c r="IPG1411" s="14"/>
      <c r="IPH1411" s="14"/>
      <c r="IPI1411" s="14"/>
      <c r="IPJ1411" s="14"/>
      <c r="IPK1411" s="14"/>
      <c r="IPL1411" s="14"/>
      <c r="IPM1411" s="14"/>
      <c r="IPN1411" s="14"/>
      <c r="IPO1411" s="14"/>
      <c r="IPP1411" s="14"/>
      <c r="IPQ1411" s="14"/>
      <c r="IPR1411" s="14"/>
      <c r="IPS1411" s="14"/>
      <c r="IPT1411" s="14"/>
      <c r="IPU1411" s="14"/>
      <c r="IPV1411" s="14"/>
      <c r="IPW1411" s="14"/>
      <c r="IPX1411" s="14"/>
      <c r="IPY1411" s="14"/>
      <c r="IPZ1411" s="14"/>
      <c r="IQA1411" s="14"/>
      <c r="IQB1411" s="14"/>
      <c r="IQC1411" s="14"/>
      <c r="IQD1411" s="14"/>
      <c r="IQE1411" s="14"/>
      <c r="IQF1411" s="14"/>
      <c r="IQG1411" s="14"/>
      <c r="IQH1411" s="14"/>
      <c r="IQI1411" s="14"/>
      <c r="IQJ1411" s="14"/>
      <c r="IQK1411" s="14"/>
      <c r="IQL1411" s="14"/>
      <c r="IQM1411" s="14"/>
      <c r="IQN1411" s="14"/>
      <c r="IQO1411" s="14"/>
      <c r="IQP1411" s="14"/>
      <c r="IQQ1411" s="14"/>
      <c r="IQR1411" s="14"/>
      <c r="IQS1411" s="14"/>
      <c r="IQT1411" s="14"/>
      <c r="IQU1411" s="14"/>
      <c r="IQV1411" s="14"/>
      <c r="IQW1411" s="14"/>
      <c r="IQX1411" s="14"/>
      <c r="IQY1411" s="14"/>
      <c r="IQZ1411" s="14"/>
      <c r="IRA1411" s="14"/>
      <c r="IRB1411" s="14"/>
      <c r="IRC1411" s="14"/>
      <c r="IRD1411" s="14"/>
      <c r="IRE1411" s="14"/>
      <c r="IRF1411" s="14"/>
      <c r="IRG1411" s="14"/>
      <c r="IRH1411" s="14"/>
      <c r="IRI1411" s="14"/>
      <c r="IRJ1411" s="14"/>
      <c r="IRK1411" s="14"/>
      <c r="IRL1411" s="14"/>
      <c r="IRM1411" s="14"/>
      <c r="IRN1411" s="14"/>
      <c r="IRO1411" s="14"/>
      <c r="IRP1411" s="14"/>
      <c r="IRQ1411" s="14"/>
      <c r="IRR1411" s="14"/>
      <c r="IRS1411" s="14"/>
      <c r="IRT1411" s="14"/>
      <c r="IRU1411" s="14"/>
      <c r="IRV1411" s="14"/>
      <c r="IRW1411" s="14"/>
      <c r="IRX1411" s="14"/>
      <c r="IRY1411" s="14"/>
      <c r="IRZ1411" s="14"/>
      <c r="ISA1411" s="14"/>
      <c r="ISB1411" s="14"/>
      <c r="ISC1411" s="14"/>
      <c r="ISD1411" s="14"/>
      <c r="ISE1411" s="14"/>
      <c r="ISF1411" s="14"/>
      <c r="ISG1411" s="14"/>
      <c r="ISH1411" s="14"/>
      <c r="ISI1411" s="14"/>
      <c r="ISJ1411" s="14"/>
      <c r="ISK1411" s="14"/>
      <c r="ISL1411" s="14"/>
      <c r="ISM1411" s="14"/>
      <c r="ISN1411" s="14"/>
      <c r="ISO1411" s="14"/>
      <c r="ISP1411" s="14"/>
      <c r="ISQ1411" s="14"/>
      <c r="ISR1411" s="14"/>
      <c r="ISS1411" s="14"/>
      <c r="IST1411" s="14"/>
      <c r="ISU1411" s="14"/>
      <c r="ISV1411" s="14"/>
      <c r="ISW1411" s="14"/>
      <c r="ISX1411" s="14"/>
      <c r="ISY1411" s="14"/>
      <c r="ISZ1411" s="14"/>
      <c r="ITA1411" s="14"/>
      <c r="ITB1411" s="14"/>
      <c r="ITC1411" s="14"/>
      <c r="ITD1411" s="14"/>
      <c r="ITE1411" s="14"/>
      <c r="ITF1411" s="14"/>
      <c r="ITG1411" s="14"/>
      <c r="ITH1411" s="14"/>
      <c r="ITI1411" s="14"/>
      <c r="ITJ1411" s="14"/>
      <c r="ITK1411" s="14"/>
      <c r="ITL1411" s="14"/>
      <c r="ITM1411" s="14"/>
      <c r="ITN1411" s="14"/>
      <c r="ITO1411" s="14"/>
      <c r="ITP1411" s="14"/>
      <c r="ITQ1411" s="14"/>
      <c r="ITR1411" s="14"/>
      <c r="ITS1411" s="14"/>
      <c r="ITT1411" s="14"/>
      <c r="ITU1411" s="14"/>
      <c r="ITV1411" s="14"/>
      <c r="ITW1411" s="14"/>
      <c r="ITX1411" s="14"/>
      <c r="ITY1411" s="14"/>
      <c r="ITZ1411" s="14"/>
      <c r="IUA1411" s="14"/>
      <c r="IUB1411" s="14"/>
      <c r="IUC1411" s="14"/>
      <c r="IUD1411" s="14"/>
      <c r="IUE1411" s="14"/>
      <c r="IUF1411" s="14"/>
      <c r="IUG1411" s="14"/>
      <c r="IUH1411" s="14"/>
      <c r="IUI1411" s="14"/>
      <c r="IUJ1411" s="14"/>
      <c r="IUK1411" s="14"/>
      <c r="IUL1411" s="14"/>
      <c r="IUM1411" s="14"/>
      <c r="IUN1411" s="14"/>
      <c r="IUO1411" s="14"/>
      <c r="IUP1411" s="14"/>
      <c r="IUQ1411" s="14"/>
      <c r="IUR1411" s="14"/>
      <c r="IUS1411" s="14"/>
      <c r="IUT1411" s="14"/>
      <c r="IUU1411" s="14"/>
      <c r="IUV1411" s="14"/>
      <c r="IUW1411" s="14"/>
      <c r="IUX1411" s="14"/>
      <c r="IUY1411" s="14"/>
      <c r="IUZ1411" s="14"/>
      <c r="IVA1411" s="14"/>
      <c r="IVB1411" s="14"/>
      <c r="IVC1411" s="14"/>
      <c r="IVD1411" s="14"/>
      <c r="IVE1411" s="14"/>
      <c r="IVF1411" s="14"/>
      <c r="IVG1411" s="14"/>
      <c r="IVH1411" s="14"/>
      <c r="IVI1411" s="14"/>
      <c r="IVJ1411" s="14"/>
      <c r="IVK1411" s="14"/>
      <c r="IVL1411" s="14"/>
      <c r="IVM1411" s="14"/>
      <c r="IVN1411" s="14"/>
      <c r="IVO1411" s="14"/>
      <c r="IVP1411" s="14"/>
      <c r="IVQ1411" s="14"/>
      <c r="IVR1411" s="14"/>
      <c r="IVS1411" s="14"/>
      <c r="IVT1411" s="14"/>
      <c r="IVU1411" s="14"/>
      <c r="IVV1411" s="14"/>
      <c r="IVW1411" s="14"/>
      <c r="IVX1411" s="14"/>
      <c r="IVY1411" s="14"/>
      <c r="IVZ1411" s="14"/>
      <c r="IWA1411" s="14"/>
      <c r="IWB1411" s="14"/>
      <c r="IWC1411" s="14"/>
      <c r="IWD1411" s="14"/>
      <c r="IWE1411" s="14"/>
      <c r="IWF1411" s="14"/>
      <c r="IWG1411" s="14"/>
      <c r="IWH1411" s="14"/>
      <c r="IWI1411" s="14"/>
      <c r="IWJ1411" s="14"/>
      <c r="IWK1411" s="14"/>
      <c r="IWL1411" s="14"/>
      <c r="IWM1411" s="14"/>
      <c r="IWN1411" s="14"/>
      <c r="IWO1411" s="14"/>
      <c r="IWP1411" s="14"/>
      <c r="IWQ1411" s="14"/>
      <c r="IWR1411" s="14"/>
      <c r="IWS1411" s="14"/>
      <c r="IWT1411" s="14"/>
      <c r="IWU1411" s="14"/>
      <c r="IWV1411" s="14"/>
      <c r="IWW1411" s="14"/>
      <c r="IWX1411" s="14"/>
      <c r="IWY1411" s="14"/>
      <c r="IWZ1411" s="14"/>
      <c r="IXA1411" s="14"/>
      <c r="IXB1411" s="14"/>
      <c r="IXC1411" s="14"/>
      <c r="IXD1411" s="14"/>
      <c r="IXE1411" s="14"/>
      <c r="IXF1411" s="14"/>
      <c r="IXG1411" s="14"/>
      <c r="IXH1411" s="14"/>
      <c r="IXI1411" s="14"/>
      <c r="IXJ1411" s="14"/>
      <c r="IXK1411" s="14"/>
      <c r="IXL1411" s="14"/>
      <c r="IXM1411" s="14"/>
      <c r="IXN1411" s="14"/>
      <c r="IXO1411" s="14"/>
      <c r="IXP1411" s="14"/>
      <c r="IXQ1411" s="14"/>
      <c r="IXR1411" s="14"/>
      <c r="IXS1411" s="14"/>
      <c r="IXT1411" s="14"/>
      <c r="IXU1411" s="14"/>
      <c r="IXV1411" s="14"/>
      <c r="IXW1411" s="14"/>
      <c r="IXX1411" s="14"/>
      <c r="IXY1411" s="14"/>
      <c r="IXZ1411" s="14"/>
      <c r="IYA1411" s="14"/>
      <c r="IYB1411" s="14"/>
      <c r="IYC1411" s="14"/>
      <c r="IYD1411" s="14"/>
      <c r="IYE1411" s="14"/>
      <c r="IYF1411" s="14"/>
      <c r="IYG1411" s="14"/>
      <c r="IYH1411" s="14"/>
      <c r="IYI1411" s="14"/>
      <c r="IYJ1411" s="14"/>
      <c r="IYK1411" s="14"/>
      <c r="IYL1411" s="14"/>
      <c r="IYM1411" s="14"/>
      <c r="IYN1411" s="14"/>
      <c r="IYO1411" s="14"/>
      <c r="IYP1411" s="14"/>
      <c r="IYQ1411" s="14"/>
      <c r="IYR1411" s="14"/>
      <c r="IYS1411" s="14"/>
      <c r="IYT1411" s="14"/>
      <c r="IYU1411" s="14"/>
      <c r="IYV1411" s="14"/>
      <c r="IYW1411" s="14"/>
      <c r="IYX1411" s="14"/>
      <c r="IYY1411" s="14"/>
      <c r="IYZ1411" s="14"/>
      <c r="IZA1411" s="14"/>
      <c r="IZB1411" s="14"/>
      <c r="IZC1411" s="14"/>
      <c r="IZD1411" s="14"/>
      <c r="IZE1411" s="14"/>
      <c r="IZF1411" s="14"/>
      <c r="IZG1411" s="14"/>
      <c r="IZH1411" s="14"/>
      <c r="IZI1411" s="14"/>
      <c r="IZJ1411" s="14"/>
      <c r="IZK1411" s="14"/>
      <c r="IZL1411" s="14"/>
      <c r="IZM1411" s="14"/>
      <c r="IZN1411" s="14"/>
      <c r="IZO1411" s="14"/>
      <c r="IZP1411" s="14"/>
      <c r="IZQ1411" s="14"/>
      <c r="IZR1411" s="14"/>
      <c r="IZS1411" s="14"/>
      <c r="IZT1411" s="14"/>
      <c r="IZU1411" s="14"/>
      <c r="IZV1411" s="14"/>
      <c r="IZW1411" s="14"/>
      <c r="IZX1411" s="14"/>
      <c r="IZY1411" s="14"/>
      <c r="IZZ1411" s="14"/>
      <c r="JAA1411" s="14"/>
      <c r="JAB1411" s="14"/>
      <c r="JAC1411" s="14"/>
      <c r="JAD1411" s="14"/>
      <c r="JAE1411" s="14"/>
      <c r="JAF1411" s="14"/>
      <c r="JAG1411" s="14"/>
      <c r="JAH1411" s="14"/>
      <c r="JAI1411" s="14"/>
      <c r="JAJ1411" s="14"/>
      <c r="JAK1411" s="14"/>
      <c r="JAL1411" s="14"/>
      <c r="JAM1411" s="14"/>
      <c r="JAN1411" s="14"/>
      <c r="JAO1411" s="14"/>
      <c r="JAP1411" s="14"/>
      <c r="JAQ1411" s="14"/>
      <c r="JAR1411" s="14"/>
      <c r="JAS1411" s="14"/>
      <c r="JAT1411" s="14"/>
      <c r="JAU1411" s="14"/>
      <c r="JAV1411" s="14"/>
      <c r="JAW1411" s="14"/>
      <c r="JAX1411" s="14"/>
      <c r="JAY1411" s="14"/>
      <c r="JAZ1411" s="14"/>
      <c r="JBA1411" s="14"/>
      <c r="JBB1411" s="14"/>
      <c r="JBC1411" s="14"/>
      <c r="JBD1411" s="14"/>
      <c r="JBE1411" s="14"/>
      <c r="JBF1411" s="14"/>
      <c r="JBG1411" s="14"/>
      <c r="JBH1411" s="14"/>
      <c r="JBI1411" s="14"/>
      <c r="JBJ1411" s="14"/>
      <c r="JBK1411" s="14"/>
      <c r="JBL1411" s="14"/>
      <c r="JBM1411" s="14"/>
      <c r="JBN1411" s="14"/>
      <c r="JBO1411" s="14"/>
      <c r="JBP1411" s="14"/>
      <c r="JBQ1411" s="14"/>
      <c r="JBR1411" s="14"/>
      <c r="JBS1411" s="14"/>
      <c r="JBT1411" s="14"/>
      <c r="JBU1411" s="14"/>
      <c r="JBV1411" s="14"/>
      <c r="JBW1411" s="14"/>
      <c r="JBX1411" s="14"/>
      <c r="JBY1411" s="14"/>
      <c r="JBZ1411" s="14"/>
      <c r="JCA1411" s="14"/>
      <c r="JCB1411" s="14"/>
      <c r="JCC1411" s="14"/>
      <c r="JCD1411" s="14"/>
      <c r="JCE1411" s="14"/>
      <c r="JCF1411" s="14"/>
      <c r="JCG1411" s="14"/>
      <c r="JCH1411" s="14"/>
      <c r="JCI1411" s="14"/>
      <c r="JCJ1411" s="14"/>
      <c r="JCK1411" s="14"/>
      <c r="JCL1411" s="14"/>
      <c r="JCM1411" s="14"/>
      <c r="JCN1411" s="14"/>
      <c r="JCO1411" s="14"/>
      <c r="JCP1411" s="14"/>
      <c r="JCQ1411" s="14"/>
      <c r="JCR1411" s="14"/>
      <c r="JCS1411" s="14"/>
      <c r="JCT1411" s="14"/>
      <c r="JCU1411" s="14"/>
      <c r="JCV1411" s="14"/>
      <c r="JCW1411" s="14"/>
      <c r="JCX1411" s="14"/>
      <c r="JCY1411" s="14"/>
      <c r="JCZ1411" s="14"/>
      <c r="JDA1411" s="14"/>
      <c r="JDB1411" s="14"/>
      <c r="JDC1411" s="14"/>
      <c r="JDD1411" s="14"/>
      <c r="JDE1411" s="14"/>
      <c r="JDF1411" s="14"/>
      <c r="JDG1411" s="14"/>
      <c r="JDH1411" s="14"/>
      <c r="JDI1411" s="14"/>
      <c r="JDJ1411" s="14"/>
      <c r="JDK1411" s="14"/>
      <c r="JDL1411" s="14"/>
      <c r="JDM1411" s="14"/>
      <c r="JDN1411" s="14"/>
      <c r="JDO1411" s="14"/>
      <c r="JDP1411" s="14"/>
      <c r="JDQ1411" s="14"/>
      <c r="JDR1411" s="14"/>
      <c r="JDS1411" s="14"/>
      <c r="JDT1411" s="14"/>
      <c r="JDU1411" s="14"/>
      <c r="JDV1411" s="14"/>
      <c r="JDW1411" s="14"/>
      <c r="JDX1411" s="14"/>
      <c r="JDY1411" s="14"/>
      <c r="JDZ1411" s="14"/>
      <c r="JEA1411" s="14"/>
      <c r="JEB1411" s="14"/>
      <c r="JEC1411" s="14"/>
      <c r="JED1411" s="14"/>
      <c r="JEE1411" s="14"/>
      <c r="JEF1411" s="14"/>
      <c r="JEG1411" s="14"/>
      <c r="JEH1411" s="14"/>
      <c r="JEI1411" s="14"/>
      <c r="JEJ1411" s="14"/>
      <c r="JEK1411" s="14"/>
      <c r="JEL1411" s="14"/>
      <c r="JEM1411" s="14"/>
      <c r="JEN1411" s="14"/>
      <c r="JEO1411" s="14"/>
      <c r="JEP1411" s="14"/>
      <c r="JEQ1411" s="14"/>
      <c r="JER1411" s="14"/>
      <c r="JES1411" s="14"/>
      <c r="JET1411" s="14"/>
      <c r="JEU1411" s="14"/>
      <c r="JEV1411" s="14"/>
      <c r="JEW1411" s="14"/>
      <c r="JEX1411" s="14"/>
      <c r="JEY1411" s="14"/>
      <c r="JEZ1411" s="14"/>
      <c r="JFA1411" s="14"/>
      <c r="JFB1411" s="14"/>
      <c r="JFC1411" s="14"/>
      <c r="JFD1411" s="14"/>
      <c r="JFE1411" s="14"/>
      <c r="JFF1411" s="14"/>
      <c r="JFG1411" s="14"/>
      <c r="JFH1411" s="14"/>
      <c r="JFI1411" s="14"/>
      <c r="JFJ1411" s="14"/>
      <c r="JFK1411" s="14"/>
      <c r="JFL1411" s="14"/>
      <c r="JFM1411" s="14"/>
      <c r="JFN1411" s="14"/>
      <c r="JFO1411" s="14"/>
      <c r="JFP1411" s="14"/>
      <c r="JFQ1411" s="14"/>
      <c r="JFR1411" s="14"/>
      <c r="JFS1411" s="14"/>
      <c r="JFT1411" s="14"/>
      <c r="JFU1411" s="14"/>
      <c r="JFV1411" s="14"/>
      <c r="JFW1411" s="14"/>
      <c r="JFX1411" s="14"/>
      <c r="JFY1411" s="14"/>
      <c r="JFZ1411" s="14"/>
      <c r="JGA1411" s="14"/>
      <c r="JGB1411" s="14"/>
      <c r="JGC1411" s="14"/>
      <c r="JGD1411" s="14"/>
      <c r="JGE1411" s="14"/>
      <c r="JGF1411" s="14"/>
      <c r="JGG1411" s="14"/>
      <c r="JGH1411" s="14"/>
      <c r="JGI1411" s="14"/>
      <c r="JGJ1411" s="14"/>
      <c r="JGK1411" s="14"/>
      <c r="JGL1411" s="14"/>
      <c r="JGM1411" s="14"/>
      <c r="JGN1411" s="14"/>
      <c r="JGO1411" s="14"/>
      <c r="JGP1411" s="14"/>
      <c r="JGQ1411" s="14"/>
      <c r="JGR1411" s="14"/>
      <c r="JGS1411" s="14"/>
      <c r="JGT1411" s="14"/>
      <c r="JGU1411" s="14"/>
      <c r="JGV1411" s="14"/>
      <c r="JGW1411" s="14"/>
      <c r="JGX1411" s="14"/>
      <c r="JGY1411" s="14"/>
      <c r="JGZ1411" s="14"/>
      <c r="JHA1411" s="14"/>
      <c r="JHB1411" s="14"/>
      <c r="JHC1411" s="14"/>
      <c r="JHD1411" s="14"/>
      <c r="JHE1411" s="14"/>
      <c r="JHF1411" s="14"/>
      <c r="JHG1411" s="14"/>
      <c r="JHH1411" s="14"/>
      <c r="JHI1411" s="14"/>
      <c r="JHJ1411" s="14"/>
      <c r="JHK1411" s="14"/>
      <c r="JHL1411" s="14"/>
      <c r="JHM1411" s="14"/>
      <c r="JHN1411" s="14"/>
      <c r="JHO1411" s="14"/>
      <c r="JHP1411" s="14"/>
      <c r="JHQ1411" s="14"/>
      <c r="JHR1411" s="14"/>
      <c r="JHS1411" s="14"/>
      <c r="JHT1411" s="14"/>
      <c r="JHU1411" s="14"/>
      <c r="JHV1411" s="14"/>
      <c r="JHW1411" s="14"/>
      <c r="JHX1411" s="14"/>
      <c r="JHY1411" s="14"/>
      <c r="JHZ1411" s="14"/>
      <c r="JIA1411" s="14"/>
      <c r="JIB1411" s="14"/>
      <c r="JIC1411" s="14"/>
      <c r="JID1411" s="14"/>
      <c r="JIE1411" s="14"/>
      <c r="JIF1411" s="14"/>
      <c r="JIG1411" s="14"/>
      <c r="JIH1411" s="14"/>
      <c r="JII1411" s="14"/>
      <c r="JIJ1411" s="14"/>
      <c r="JIK1411" s="14"/>
      <c r="JIL1411" s="14"/>
      <c r="JIM1411" s="14"/>
      <c r="JIN1411" s="14"/>
      <c r="JIO1411" s="14"/>
      <c r="JIP1411" s="14"/>
      <c r="JIQ1411" s="14"/>
      <c r="JIR1411" s="14"/>
      <c r="JIS1411" s="14"/>
      <c r="JIT1411" s="14"/>
      <c r="JIU1411" s="14"/>
      <c r="JIV1411" s="14"/>
      <c r="JIW1411" s="14"/>
      <c r="JIX1411" s="14"/>
      <c r="JIY1411" s="14"/>
      <c r="JIZ1411" s="14"/>
      <c r="JJA1411" s="14"/>
      <c r="JJB1411" s="14"/>
      <c r="JJC1411" s="14"/>
      <c r="JJD1411" s="14"/>
      <c r="JJE1411" s="14"/>
      <c r="JJF1411" s="14"/>
      <c r="JJG1411" s="14"/>
      <c r="JJH1411" s="14"/>
      <c r="JJI1411" s="14"/>
      <c r="JJJ1411" s="14"/>
      <c r="JJK1411" s="14"/>
      <c r="JJL1411" s="14"/>
      <c r="JJM1411" s="14"/>
      <c r="JJN1411" s="14"/>
      <c r="JJO1411" s="14"/>
      <c r="JJP1411" s="14"/>
      <c r="JJQ1411" s="14"/>
      <c r="JJR1411" s="14"/>
      <c r="JJS1411" s="14"/>
      <c r="JJT1411" s="14"/>
      <c r="JJU1411" s="14"/>
      <c r="JJV1411" s="14"/>
      <c r="JJW1411" s="14"/>
      <c r="JJX1411" s="14"/>
      <c r="JJY1411" s="14"/>
      <c r="JJZ1411" s="14"/>
      <c r="JKA1411" s="14"/>
      <c r="JKB1411" s="14"/>
      <c r="JKC1411" s="14"/>
      <c r="JKD1411" s="14"/>
      <c r="JKE1411" s="14"/>
      <c r="JKF1411" s="14"/>
      <c r="JKG1411" s="14"/>
      <c r="JKH1411" s="14"/>
      <c r="JKI1411" s="14"/>
      <c r="JKJ1411" s="14"/>
      <c r="JKK1411" s="14"/>
      <c r="JKL1411" s="14"/>
      <c r="JKM1411" s="14"/>
      <c r="JKN1411" s="14"/>
      <c r="JKO1411" s="14"/>
      <c r="JKP1411" s="14"/>
      <c r="JKQ1411" s="14"/>
      <c r="JKR1411" s="14"/>
      <c r="JKS1411" s="14"/>
      <c r="JKT1411" s="14"/>
      <c r="JKU1411" s="14"/>
      <c r="JKV1411" s="14"/>
      <c r="JKW1411" s="14"/>
      <c r="JKX1411" s="14"/>
      <c r="JKY1411" s="14"/>
      <c r="JKZ1411" s="14"/>
      <c r="JLA1411" s="14"/>
      <c r="JLB1411" s="14"/>
      <c r="JLC1411" s="14"/>
      <c r="JLD1411" s="14"/>
      <c r="JLE1411" s="14"/>
      <c r="JLF1411" s="14"/>
      <c r="JLG1411" s="14"/>
      <c r="JLH1411" s="14"/>
      <c r="JLI1411" s="14"/>
      <c r="JLJ1411" s="14"/>
      <c r="JLK1411" s="14"/>
      <c r="JLL1411" s="14"/>
      <c r="JLM1411" s="14"/>
      <c r="JLN1411" s="14"/>
      <c r="JLO1411" s="14"/>
      <c r="JLP1411" s="14"/>
      <c r="JLQ1411" s="14"/>
      <c r="JLR1411" s="14"/>
      <c r="JLS1411" s="14"/>
      <c r="JLT1411" s="14"/>
      <c r="JLU1411" s="14"/>
      <c r="JLV1411" s="14"/>
      <c r="JLW1411" s="14"/>
      <c r="JLX1411" s="14"/>
      <c r="JLY1411" s="14"/>
      <c r="JLZ1411" s="14"/>
      <c r="JMA1411" s="14"/>
      <c r="JMB1411" s="14"/>
      <c r="JMC1411" s="14"/>
      <c r="JMD1411" s="14"/>
      <c r="JME1411" s="14"/>
      <c r="JMF1411" s="14"/>
      <c r="JMG1411" s="14"/>
      <c r="JMH1411" s="14"/>
      <c r="JMI1411" s="14"/>
      <c r="JMJ1411" s="14"/>
      <c r="JMK1411" s="14"/>
      <c r="JML1411" s="14"/>
      <c r="JMM1411" s="14"/>
      <c r="JMN1411" s="14"/>
      <c r="JMO1411" s="14"/>
      <c r="JMP1411" s="14"/>
      <c r="JMQ1411" s="14"/>
      <c r="JMR1411" s="14"/>
      <c r="JMS1411" s="14"/>
      <c r="JMT1411" s="14"/>
      <c r="JMU1411" s="14"/>
      <c r="JMV1411" s="14"/>
      <c r="JMW1411" s="14"/>
      <c r="JMX1411" s="14"/>
      <c r="JMY1411" s="14"/>
      <c r="JMZ1411" s="14"/>
      <c r="JNA1411" s="14"/>
      <c r="JNB1411" s="14"/>
      <c r="JNC1411" s="14"/>
      <c r="JND1411" s="14"/>
      <c r="JNE1411" s="14"/>
      <c r="JNF1411" s="14"/>
      <c r="JNG1411" s="14"/>
      <c r="JNH1411" s="14"/>
      <c r="JNI1411" s="14"/>
      <c r="JNJ1411" s="14"/>
      <c r="JNK1411" s="14"/>
      <c r="JNL1411" s="14"/>
      <c r="JNM1411" s="14"/>
      <c r="JNN1411" s="14"/>
      <c r="JNO1411" s="14"/>
      <c r="JNP1411" s="14"/>
      <c r="JNQ1411" s="14"/>
      <c r="JNR1411" s="14"/>
      <c r="JNS1411" s="14"/>
      <c r="JNT1411" s="14"/>
      <c r="JNU1411" s="14"/>
      <c r="JNV1411" s="14"/>
      <c r="JNW1411" s="14"/>
      <c r="JNX1411" s="14"/>
      <c r="JNY1411" s="14"/>
      <c r="JNZ1411" s="14"/>
      <c r="JOA1411" s="14"/>
      <c r="JOB1411" s="14"/>
      <c r="JOC1411" s="14"/>
      <c r="JOD1411" s="14"/>
      <c r="JOE1411" s="14"/>
      <c r="JOF1411" s="14"/>
      <c r="JOG1411" s="14"/>
      <c r="JOH1411" s="14"/>
      <c r="JOI1411" s="14"/>
      <c r="JOJ1411" s="14"/>
      <c r="JOK1411" s="14"/>
      <c r="JOL1411" s="14"/>
      <c r="JOM1411" s="14"/>
      <c r="JON1411" s="14"/>
      <c r="JOO1411" s="14"/>
      <c r="JOP1411" s="14"/>
      <c r="JOQ1411" s="14"/>
      <c r="JOR1411" s="14"/>
      <c r="JOS1411" s="14"/>
      <c r="JOT1411" s="14"/>
      <c r="JOU1411" s="14"/>
      <c r="JOV1411" s="14"/>
      <c r="JOW1411" s="14"/>
      <c r="JOX1411" s="14"/>
      <c r="JOY1411" s="14"/>
      <c r="JOZ1411" s="14"/>
      <c r="JPA1411" s="14"/>
      <c r="JPB1411" s="14"/>
      <c r="JPC1411" s="14"/>
      <c r="JPD1411" s="14"/>
      <c r="JPE1411" s="14"/>
      <c r="JPF1411" s="14"/>
      <c r="JPG1411" s="14"/>
      <c r="JPH1411" s="14"/>
      <c r="JPI1411" s="14"/>
      <c r="JPJ1411" s="14"/>
      <c r="JPK1411" s="14"/>
      <c r="JPL1411" s="14"/>
      <c r="JPM1411" s="14"/>
      <c r="JPN1411" s="14"/>
      <c r="JPO1411" s="14"/>
      <c r="JPP1411" s="14"/>
      <c r="JPQ1411" s="14"/>
      <c r="JPR1411" s="14"/>
      <c r="JPS1411" s="14"/>
      <c r="JPT1411" s="14"/>
      <c r="JPU1411" s="14"/>
      <c r="JPV1411" s="14"/>
      <c r="JPW1411" s="14"/>
      <c r="JPX1411" s="14"/>
      <c r="JPY1411" s="14"/>
      <c r="JPZ1411" s="14"/>
      <c r="JQA1411" s="14"/>
      <c r="JQB1411" s="14"/>
      <c r="JQC1411" s="14"/>
      <c r="JQD1411" s="14"/>
      <c r="JQE1411" s="14"/>
      <c r="JQF1411" s="14"/>
      <c r="JQG1411" s="14"/>
      <c r="JQH1411" s="14"/>
      <c r="JQI1411" s="14"/>
      <c r="JQJ1411" s="14"/>
      <c r="JQK1411" s="14"/>
      <c r="JQL1411" s="14"/>
      <c r="JQM1411" s="14"/>
      <c r="JQN1411" s="14"/>
      <c r="JQO1411" s="14"/>
      <c r="JQP1411" s="14"/>
      <c r="JQQ1411" s="14"/>
      <c r="JQR1411" s="14"/>
      <c r="JQS1411" s="14"/>
      <c r="JQT1411" s="14"/>
      <c r="JQU1411" s="14"/>
      <c r="JQV1411" s="14"/>
      <c r="JQW1411" s="14"/>
      <c r="JQX1411" s="14"/>
      <c r="JQY1411" s="14"/>
      <c r="JQZ1411" s="14"/>
      <c r="JRA1411" s="14"/>
      <c r="JRB1411" s="14"/>
      <c r="JRC1411" s="14"/>
      <c r="JRD1411" s="14"/>
      <c r="JRE1411" s="14"/>
      <c r="JRF1411" s="14"/>
      <c r="JRG1411" s="14"/>
      <c r="JRH1411" s="14"/>
      <c r="JRI1411" s="14"/>
      <c r="JRJ1411" s="14"/>
      <c r="JRK1411" s="14"/>
      <c r="JRL1411" s="14"/>
      <c r="JRM1411" s="14"/>
      <c r="JRN1411" s="14"/>
      <c r="JRO1411" s="14"/>
      <c r="JRP1411" s="14"/>
      <c r="JRQ1411" s="14"/>
      <c r="JRR1411" s="14"/>
      <c r="JRS1411" s="14"/>
      <c r="JRT1411" s="14"/>
      <c r="JRU1411" s="14"/>
      <c r="JRV1411" s="14"/>
      <c r="JRW1411" s="14"/>
      <c r="JRX1411" s="14"/>
      <c r="JRY1411" s="14"/>
      <c r="JRZ1411" s="14"/>
      <c r="JSA1411" s="14"/>
      <c r="JSB1411" s="14"/>
      <c r="JSC1411" s="14"/>
      <c r="JSD1411" s="14"/>
      <c r="JSE1411" s="14"/>
      <c r="JSF1411" s="14"/>
      <c r="JSG1411" s="14"/>
      <c r="JSH1411" s="14"/>
      <c r="JSI1411" s="14"/>
      <c r="JSJ1411" s="14"/>
      <c r="JSK1411" s="14"/>
      <c r="JSL1411" s="14"/>
      <c r="JSM1411" s="14"/>
      <c r="JSN1411" s="14"/>
      <c r="JSO1411" s="14"/>
      <c r="JSP1411" s="14"/>
      <c r="JSQ1411" s="14"/>
      <c r="JSR1411" s="14"/>
      <c r="JSS1411" s="14"/>
      <c r="JST1411" s="14"/>
      <c r="JSU1411" s="14"/>
      <c r="JSV1411" s="14"/>
      <c r="JSW1411" s="14"/>
      <c r="JSX1411" s="14"/>
      <c r="JSY1411" s="14"/>
      <c r="JSZ1411" s="14"/>
      <c r="JTA1411" s="14"/>
      <c r="JTB1411" s="14"/>
      <c r="JTC1411" s="14"/>
      <c r="JTD1411" s="14"/>
      <c r="JTE1411" s="14"/>
      <c r="JTF1411" s="14"/>
      <c r="JTG1411" s="14"/>
      <c r="JTH1411" s="14"/>
      <c r="JTI1411" s="14"/>
      <c r="JTJ1411" s="14"/>
      <c r="JTK1411" s="14"/>
      <c r="JTL1411" s="14"/>
      <c r="JTM1411" s="14"/>
      <c r="JTN1411" s="14"/>
      <c r="JTO1411" s="14"/>
      <c r="JTP1411" s="14"/>
      <c r="JTQ1411" s="14"/>
      <c r="JTR1411" s="14"/>
      <c r="JTS1411" s="14"/>
      <c r="JTT1411" s="14"/>
      <c r="JTU1411" s="14"/>
      <c r="JTV1411" s="14"/>
      <c r="JTW1411" s="14"/>
      <c r="JTX1411" s="14"/>
      <c r="JTY1411" s="14"/>
      <c r="JTZ1411" s="14"/>
      <c r="JUA1411" s="14"/>
      <c r="JUB1411" s="14"/>
      <c r="JUC1411" s="14"/>
      <c r="JUD1411" s="14"/>
      <c r="JUE1411" s="14"/>
      <c r="JUF1411" s="14"/>
      <c r="JUG1411" s="14"/>
      <c r="JUH1411" s="14"/>
      <c r="JUI1411" s="14"/>
      <c r="JUJ1411" s="14"/>
      <c r="JUK1411" s="14"/>
      <c r="JUL1411" s="14"/>
      <c r="JUM1411" s="14"/>
      <c r="JUN1411" s="14"/>
      <c r="JUO1411" s="14"/>
      <c r="JUP1411" s="14"/>
      <c r="JUQ1411" s="14"/>
      <c r="JUR1411" s="14"/>
      <c r="JUS1411" s="14"/>
      <c r="JUT1411" s="14"/>
      <c r="JUU1411" s="14"/>
      <c r="JUV1411" s="14"/>
      <c r="JUW1411" s="14"/>
      <c r="JUX1411" s="14"/>
      <c r="JUY1411" s="14"/>
      <c r="JUZ1411" s="14"/>
      <c r="JVA1411" s="14"/>
      <c r="JVB1411" s="14"/>
      <c r="JVC1411" s="14"/>
      <c r="JVD1411" s="14"/>
      <c r="JVE1411" s="14"/>
      <c r="JVF1411" s="14"/>
      <c r="JVG1411" s="14"/>
      <c r="JVH1411" s="14"/>
      <c r="JVI1411" s="14"/>
      <c r="JVJ1411" s="14"/>
      <c r="JVK1411" s="14"/>
      <c r="JVL1411" s="14"/>
      <c r="JVM1411" s="14"/>
      <c r="JVN1411" s="14"/>
      <c r="JVO1411" s="14"/>
      <c r="JVP1411" s="14"/>
      <c r="JVQ1411" s="14"/>
      <c r="JVR1411" s="14"/>
      <c r="JVS1411" s="14"/>
      <c r="JVT1411" s="14"/>
      <c r="JVU1411" s="14"/>
      <c r="JVV1411" s="14"/>
      <c r="JVW1411" s="14"/>
      <c r="JVX1411" s="14"/>
      <c r="JVY1411" s="14"/>
      <c r="JVZ1411" s="14"/>
      <c r="JWA1411" s="14"/>
      <c r="JWB1411" s="14"/>
      <c r="JWC1411" s="14"/>
      <c r="JWD1411" s="14"/>
      <c r="JWE1411" s="14"/>
      <c r="JWF1411" s="14"/>
      <c r="JWG1411" s="14"/>
      <c r="JWH1411" s="14"/>
      <c r="JWI1411" s="14"/>
      <c r="JWJ1411" s="14"/>
      <c r="JWK1411" s="14"/>
      <c r="JWL1411" s="14"/>
      <c r="JWM1411" s="14"/>
      <c r="JWN1411" s="14"/>
      <c r="JWO1411" s="14"/>
      <c r="JWP1411" s="14"/>
      <c r="JWQ1411" s="14"/>
      <c r="JWR1411" s="14"/>
      <c r="JWS1411" s="14"/>
      <c r="JWT1411" s="14"/>
      <c r="JWU1411" s="14"/>
      <c r="JWV1411" s="14"/>
      <c r="JWW1411" s="14"/>
      <c r="JWX1411" s="14"/>
      <c r="JWY1411" s="14"/>
      <c r="JWZ1411" s="14"/>
      <c r="JXA1411" s="14"/>
      <c r="JXB1411" s="14"/>
      <c r="JXC1411" s="14"/>
      <c r="JXD1411" s="14"/>
      <c r="JXE1411" s="14"/>
      <c r="JXF1411" s="14"/>
      <c r="JXG1411" s="14"/>
      <c r="JXH1411" s="14"/>
      <c r="JXI1411" s="14"/>
      <c r="JXJ1411" s="14"/>
      <c r="JXK1411" s="14"/>
      <c r="JXL1411" s="14"/>
      <c r="JXM1411" s="14"/>
      <c r="JXN1411" s="14"/>
      <c r="JXO1411" s="14"/>
      <c r="JXP1411" s="14"/>
      <c r="JXQ1411" s="14"/>
      <c r="JXR1411" s="14"/>
      <c r="JXS1411" s="14"/>
      <c r="JXT1411" s="14"/>
      <c r="JXU1411" s="14"/>
      <c r="JXV1411" s="14"/>
      <c r="JXW1411" s="14"/>
      <c r="JXX1411" s="14"/>
      <c r="JXY1411" s="14"/>
      <c r="JXZ1411" s="14"/>
      <c r="JYA1411" s="14"/>
      <c r="JYB1411" s="14"/>
      <c r="JYC1411" s="14"/>
      <c r="JYD1411" s="14"/>
      <c r="JYE1411" s="14"/>
      <c r="JYF1411" s="14"/>
      <c r="JYG1411" s="14"/>
      <c r="JYH1411" s="14"/>
      <c r="JYI1411" s="14"/>
      <c r="JYJ1411" s="14"/>
      <c r="JYK1411" s="14"/>
      <c r="JYL1411" s="14"/>
      <c r="JYM1411" s="14"/>
      <c r="JYN1411" s="14"/>
      <c r="JYO1411" s="14"/>
      <c r="JYP1411" s="14"/>
      <c r="JYQ1411" s="14"/>
      <c r="JYR1411" s="14"/>
      <c r="JYS1411" s="14"/>
      <c r="JYT1411" s="14"/>
      <c r="JYU1411" s="14"/>
      <c r="JYV1411" s="14"/>
      <c r="JYW1411" s="14"/>
      <c r="JYX1411" s="14"/>
      <c r="JYY1411" s="14"/>
      <c r="JYZ1411" s="14"/>
      <c r="JZA1411" s="14"/>
      <c r="JZB1411" s="14"/>
      <c r="JZC1411" s="14"/>
      <c r="JZD1411" s="14"/>
      <c r="JZE1411" s="14"/>
      <c r="JZF1411" s="14"/>
      <c r="JZG1411" s="14"/>
      <c r="JZH1411" s="14"/>
      <c r="JZI1411" s="14"/>
      <c r="JZJ1411" s="14"/>
      <c r="JZK1411" s="14"/>
      <c r="JZL1411" s="14"/>
      <c r="JZM1411" s="14"/>
      <c r="JZN1411" s="14"/>
      <c r="JZO1411" s="14"/>
      <c r="JZP1411" s="14"/>
      <c r="JZQ1411" s="14"/>
      <c r="JZR1411" s="14"/>
      <c r="JZS1411" s="14"/>
      <c r="JZT1411" s="14"/>
      <c r="JZU1411" s="14"/>
      <c r="JZV1411" s="14"/>
      <c r="JZW1411" s="14"/>
      <c r="JZX1411" s="14"/>
      <c r="JZY1411" s="14"/>
      <c r="JZZ1411" s="14"/>
      <c r="KAA1411" s="14"/>
      <c r="KAB1411" s="14"/>
      <c r="KAC1411" s="14"/>
      <c r="KAD1411" s="14"/>
      <c r="KAE1411" s="14"/>
      <c r="KAF1411" s="14"/>
      <c r="KAG1411" s="14"/>
      <c r="KAH1411" s="14"/>
      <c r="KAI1411" s="14"/>
      <c r="KAJ1411" s="14"/>
      <c r="KAK1411" s="14"/>
      <c r="KAL1411" s="14"/>
      <c r="KAM1411" s="14"/>
      <c r="KAN1411" s="14"/>
      <c r="KAO1411" s="14"/>
      <c r="KAP1411" s="14"/>
      <c r="KAQ1411" s="14"/>
      <c r="KAR1411" s="14"/>
      <c r="KAS1411" s="14"/>
      <c r="KAT1411" s="14"/>
      <c r="KAU1411" s="14"/>
      <c r="KAV1411" s="14"/>
      <c r="KAW1411" s="14"/>
      <c r="KAX1411" s="14"/>
      <c r="KAY1411" s="14"/>
      <c r="KAZ1411" s="14"/>
      <c r="KBA1411" s="14"/>
      <c r="KBB1411" s="14"/>
      <c r="KBC1411" s="14"/>
      <c r="KBD1411" s="14"/>
      <c r="KBE1411" s="14"/>
      <c r="KBF1411" s="14"/>
      <c r="KBG1411" s="14"/>
      <c r="KBH1411" s="14"/>
      <c r="KBI1411" s="14"/>
      <c r="KBJ1411" s="14"/>
      <c r="KBK1411" s="14"/>
      <c r="KBL1411" s="14"/>
      <c r="KBM1411" s="14"/>
      <c r="KBN1411" s="14"/>
      <c r="KBO1411" s="14"/>
      <c r="KBP1411" s="14"/>
      <c r="KBQ1411" s="14"/>
      <c r="KBR1411" s="14"/>
      <c r="KBS1411" s="14"/>
      <c r="KBT1411" s="14"/>
      <c r="KBU1411" s="14"/>
      <c r="KBV1411" s="14"/>
      <c r="KBW1411" s="14"/>
      <c r="KBX1411" s="14"/>
      <c r="KBY1411" s="14"/>
      <c r="KBZ1411" s="14"/>
      <c r="KCA1411" s="14"/>
      <c r="KCB1411" s="14"/>
      <c r="KCC1411" s="14"/>
      <c r="KCD1411" s="14"/>
      <c r="KCE1411" s="14"/>
      <c r="KCF1411" s="14"/>
      <c r="KCG1411" s="14"/>
      <c r="KCH1411" s="14"/>
      <c r="KCI1411" s="14"/>
      <c r="KCJ1411" s="14"/>
      <c r="KCK1411" s="14"/>
      <c r="KCL1411" s="14"/>
      <c r="KCM1411" s="14"/>
      <c r="KCN1411" s="14"/>
      <c r="KCO1411" s="14"/>
      <c r="KCP1411" s="14"/>
      <c r="KCQ1411" s="14"/>
      <c r="KCR1411" s="14"/>
      <c r="KCS1411" s="14"/>
      <c r="KCT1411" s="14"/>
      <c r="KCU1411" s="14"/>
      <c r="KCV1411" s="14"/>
      <c r="KCW1411" s="14"/>
      <c r="KCX1411" s="14"/>
      <c r="KCY1411" s="14"/>
      <c r="KCZ1411" s="14"/>
      <c r="KDA1411" s="14"/>
      <c r="KDB1411" s="14"/>
      <c r="KDC1411" s="14"/>
      <c r="KDD1411" s="14"/>
      <c r="KDE1411" s="14"/>
      <c r="KDF1411" s="14"/>
      <c r="KDG1411" s="14"/>
      <c r="KDH1411" s="14"/>
      <c r="KDI1411" s="14"/>
      <c r="KDJ1411" s="14"/>
      <c r="KDK1411" s="14"/>
      <c r="KDL1411" s="14"/>
      <c r="KDM1411" s="14"/>
      <c r="KDN1411" s="14"/>
      <c r="KDO1411" s="14"/>
      <c r="KDP1411" s="14"/>
      <c r="KDQ1411" s="14"/>
      <c r="KDR1411" s="14"/>
      <c r="KDS1411" s="14"/>
      <c r="KDT1411" s="14"/>
      <c r="KDU1411" s="14"/>
      <c r="KDV1411" s="14"/>
      <c r="KDW1411" s="14"/>
      <c r="KDX1411" s="14"/>
      <c r="KDY1411" s="14"/>
      <c r="KDZ1411" s="14"/>
      <c r="KEA1411" s="14"/>
      <c r="KEB1411" s="14"/>
      <c r="KEC1411" s="14"/>
      <c r="KED1411" s="14"/>
      <c r="KEE1411" s="14"/>
      <c r="KEF1411" s="14"/>
      <c r="KEG1411" s="14"/>
      <c r="KEH1411" s="14"/>
      <c r="KEI1411" s="14"/>
      <c r="KEJ1411" s="14"/>
      <c r="KEK1411" s="14"/>
      <c r="KEL1411" s="14"/>
      <c r="KEM1411" s="14"/>
      <c r="KEN1411" s="14"/>
      <c r="KEO1411" s="14"/>
      <c r="KEP1411" s="14"/>
      <c r="KEQ1411" s="14"/>
      <c r="KER1411" s="14"/>
      <c r="KES1411" s="14"/>
      <c r="KET1411" s="14"/>
      <c r="KEU1411" s="14"/>
      <c r="KEV1411" s="14"/>
      <c r="KEW1411" s="14"/>
      <c r="KEX1411" s="14"/>
      <c r="KEY1411" s="14"/>
      <c r="KEZ1411" s="14"/>
      <c r="KFA1411" s="14"/>
      <c r="KFB1411" s="14"/>
      <c r="KFC1411" s="14"/>
      <c r="KFD1411" s="14"/>
      <c r="KFE1411" s="14"/>
      <c r="KFF1411" s="14"/>
      <c r="KFG1411" s="14"/>
      <c r="KFH1411" s="14"/>
      <c r="KFI1411" s="14"/>
      <c r="KFJ1411" s="14"/>
      <c r="KFK1411" s="14"/>
      <c r="KFL1411" s="14"/>
      <c r="KFM1411" s="14"/>
      <c r="KFN1411" s="14"/>
      <c r="KFO1411" s="14"/>
      <c r="KFP1411" s="14"/>
      <c r="KFQ1411" s="14"/>
      <c r="KFR1411" s="14"/>
      <c r="KFS1411" s="14"/>
      <c r="KFT1411" s="14"/>
      <c r="KFU1411" s="14"/>
      <c r="KFV1411" s="14"/>
      <c r="KFW1411" s="14"/>
      <c r="KFX1411" s="14"/>
      <c r="KFY1411" s="14"/>
      <c r="KFZ1411" s="14"/>
      <c r="KGA1411" s="14"/>
      <c r="KGB1411" s="14"/>
      <c r="KGC1411" s="14"/>
      <c r="KGD1411" s="14"/>
      <c r="KGE1411" s="14"/>
      <c r="KGF1411" s="14"/>
      <c r="KGG1411" s="14"/>
      <c r="KGH1411" s="14"/>
      <c r="KGI1411" s="14"/>
      <c r="KGJ1411" s="14"/>
      <c r="KGK1411" s="14"/>
      <c r="KGL1411" s="14"/>
      <c r="KGM1411" s="14"/>
      <c r="KGN1411" s="14"/>
      <c r="KGO1411" s="14"/>
      <c r="KGP1411" s="14"/>
      <c r="KGQ1411" s="14"/>
      <c r="KGR1411" s="14"/>
      <c r="KGS1411" s="14"/>
      <c r="KGT1411" s="14"/>
      <c r="KGU1411" s="14"/>
      <c r="KGV1411" s="14"/>
      <c r="KGW1411" s="14"/>
      <c r="KGX1411" s="14"/>
      <c r="KGY1411" s="14"/>
      <c r="KGZ1411" s="14"/>
      <c r="KHA1411" s="14"/>
      <c r="KHB1411" s="14"/>
      <c r="KHC1411" s="14"/>
      <c r="KHD1411" s="14"/>
      <c r="KHE1411" s="14"/>
      <c r="KHF1411" s="14"/>
      <c r="KHG1411" s="14"/>
      <c r="KHH1411" s="14"/>
      <c r="KHI1411" s="14"/>
      <c r="KHJ1411" s="14"/>
      <c r="KHK1411" s="14"/>
      <c r="KHL1411" s="14"/>
      <c r="KHM1411" s="14"/>
      <c r="KHN1411" s="14"/>
      <c r="KHO1411" s="14"/>
      <c r="KHP1411" s="14"/>
      <c r="KHQ1411" s="14"/>
      <c r="KHR1411" s="14"/>
      <c r="KHS1411" s="14"/>
      <c r="KHT1411" s="14"/>
      <c r="KHU1411" s="14"/>
      <c r="KHV1411" s="14"/>
      <c r="KHW1411" s="14"/>
      <c r="KHX1411" s="14"/>
      <c r="KHY1411" s="14"/>
      <c r="KHZ1411" s="14"/>
      <c r="KIA1411" s="14"/>
      <c r="KIB1411" s="14"/>
      <c r="KIC1411" s="14"/>
      <c r="KID1411" s="14"/>
      <c r="KIE1411" s="14"/>
      <c r="KIF1411" s="14"/>
      <c r="KIG1411" s="14"/>
      <c r="KIH1411" s="14"/>
      <c r="KII1411" s="14"/>
      <c r="KIJ1411" s="14"/>
      <c r="KIK1411" s="14"/>
      <c r="KIL1411" s="14"/>
      <c r="KIM1411" s="14"/>
      <c r="KIN1411" s="14"/>
      <c r="KIO1411" s="14"/>
      <c r="KIP1411" s="14"/>
      <c r="KIQ1411" s="14"/>
      <c r="KIR1411" s="14"/>
      <c r="KIS1411" s="14"/>
      <c r="KIT1411" s="14"/>
      <c r="KIU1411" s="14"/>
      <c r="KIV1411" s="14"/>
      <c r="KIW1411" s="14"/>
      <c r="KIX1411" s="14"/>
      <c r="KIY1411" s="14"/>
      <c r="KIZ1411" s="14"/>
      <c r="KJA1411" s="14"/>
      <c r="KJB1411" s="14"/>
      <c r="KJC1411" s="14"/>
      <c r="KJD1411" s="14"/>
      <c r="KJE1411" s="14"/>
      <c r="KJF1411" s="14"/>
      <c r="KJG1411" s="14"/>
      <c r="KJH1411" s="14"/>
      <c r="KJI1411" s="14"/>
      <c r="KJJ1411" s="14"/>
      <c r="KJK1411" s="14"/>
      <c r="KJL1411" s="14"/>
      <c r="KJM1411" s="14"/>
      <c r="KJN1411" s="14"/>
      <c r="KJO1411" s="14"/>
      <c r="KJP1411" s="14"/>
      <c r="KJQ1411" s="14"/>
      <c r="KJR1411" s="14"/>
      <c r="KJS1411" s="14"/>
      <c r="KJT1411" s="14"/>
      <c r="KJU1411" s="14"/>
      <c r="KJV1411" s="14"/>
      <c r="KJW1411" s="14"/>
      <c r="KJX1411" s="14"/>
      <c r="KJY1411" s="14"/>
      <c r="KJZ1411" s="14"/>
      <c r="KKA1411" s="14"/>
      <c r="KKB1411" s="14"/>
      <c r="KKC1411" s="14"/>
      <c r="KKD1411" s="14"/>
      <c r="KKE1411" s="14"/>
      <c r="KKF1411" s="14"/>
      <c r="KKG1411" s="14"/>
      <c r="KKH1411" s="14"/>
      <c r="KKI1411" s="14"/>
      <c r="KKJ1411" s="14"/>
      <c r="KKK1411" s="14"/>
      <c r="KKL1411" s="14"/>
      <c r="KKM1411" s="14"/>
      <c r="KKN1411" s="14"/>
      <c r="KKO1411" s="14"/>
      <c r="KKP1411" s="14"/>
      <c r="KKQ1411" s="14"/>
      <c r="KKR1411" s="14"/>
      <c r="KKS1411" s="14"/>
      <c r="KKT1411" s="14"/>
      <c r="KKU1411" s="14"/>
      <c r="KKV1411" s="14"/>
      <c r="KKW1411" s="14"/>
      <c r="KKX1411" s="14"/>
      <c r="KKY1411" s="14"/>
      <c r="KKZ1411" s="14"/>
      <c r="KLA1411" s="14"/>
      <c r="KLB1411" s="14"/>
      <c r="KLC1411" s="14"/>
      <c r="KLD1411" s="14"/>
      <c r="KLE1411" s="14"/>
      <c r="KLF1411" s="14"/>
      <c r="KLG1411" s="14"/>
      <c r="KLH1411" s="14"/>
      <c r="KLI1411" s="14"/>
      <c r="KLJ1411" s="14"/>
      <c r="KLK1411" s="14"/>
      <c r="KLL1411" s="14"/>
      <c r="KLM1411" s="14"/>
      <c r="KLN1411" s="14"/>
      <c r="KLO1411" s="14"/>
      <c r="KLP1411" s="14"/>
      <c r="KLQ1411" s="14"/>
      <c r="KLR1411" s="14"/>
      <c r="KLS1411" s="14"/>
      <c r="KLT1411" s="14"/>
      <c r="KLU1411" s="14"/>
      <c r="KLV1411" s="14"/>
      <c r="KLW1411" s="14"/>
      <c r="KLX1411" s="14"/>
      <c r="KLY1411" s="14"/>
      <c r="KLZ1411" s="14"/>
      <c r="KMA1411" s="14"/>
      <c r="KMB1411" s="14"/>
      <c r="KMC1411" s="14"/>
      <c r="KMD1411" s="14"/>
      <c r="KME1411" s="14"/>
      <c r="KMF1411" s="14"/>
      <c r="KMG1411" s="14"/>
      <c r="KMH1411" s="14"/>
      <c r="KMI1411" s="14"/>
      <c r="KMJ1411" s="14"/>
      <c r="KMK1411" s="14"/>
      <c r="KML1411" s="14"/>
      <c r="KMM1411" s="14"/>
      <c r="KMN1411" s="14"/>
      <c r="KMO1411" s="14"/>
      <c r="KMP1411" s="14"/>
      <c r="KMQ1411" s="14"/>
      <c r="KMR1411" s="14"/>
      <c r="KMS1411" s="14"/>
      <c r="KMT1411" s="14"/>
      <c r="KMU1411" s="14"/>
      <c r="KMV1411" s="14"/>
      <c r="KMW1411" s="14"/>
      <c r="KMX1411" s="14"/>
      <c r="KMY1411" s="14"/>
      <c r="KMZ1411" s="14"/>
      <c r="KNA1411" s="14"/>
      <c r="KNB1411" s="14"/>
      <c r="KNC1411" s="14"/>
      <c r="KND1411" s="14"/>
      <c r="KNE1411" s="14"/>
      <c r="KNF1411" s="14"/>
      <c r="KNG1411" s="14"/>
      <c r="KNH1411" s="14"/>
      <c r="KNI1411" s="14"/>
      <c r="KNJ1411" s="14"/>
      <c r="KNK1411" s="14"/>
      <c r="KNL1411" s="14"/>
      <c r="KNM1411" s="14"/>
      <c r="KNN1411" s="14"/>
      <c r="KNO1411" s="14"/>
      <c r="KNP1411" s="14"/>
      <c r="KNQ1411" s="14"/>
      <c r="KNR1411" s="14"/>
      <c r="KNS1411" s="14"/>
      <c r="KNT1411" s="14"/>
      <c r="KNU1411" s="14"/>
      <c r="KNV1411" s="14"/>
      <c r="KNW1411" s="14"/>
      <c r="KNX1411" s="14"/>
      <c r="KNY1411" s="14"/>
      <c r="KNZ1411" s="14"/>
      <c r="KOA1411" s="14"/>
      <c r="KOB1411" s="14"/>
      <c r="KOC1411" s="14"/>
      <c r="KOD1411" s="14"/>
      <c r="KOE1411" s="14"/>
      <c r="KOF1411" s="14"/>
      <c r="KOG1411" s="14"/>
      <c r="KOH1411" s="14"/>
      <c r="KOI1411" s="14"/>
      <c r="KOJ1411" s="14"/>
      <c r="KOK1411" s="14"/>
      <c r="KOL1411" s="14"/>
      <c r="KOM1411" s="14"/>
      <c r="KON1411" s="14"/>
      <c r="KOO1411" s="14"/>
      <c r="KOP1411" s="14"/>
      <c r="KOQ1411" s="14"/>
      <c r="KOR1411" s="14"/>
      <c r="KOS1411" s="14"/>
      <c r="KOT1411" s="14"/>
      <c r="KOU1411" s="14"/>
      <c r="KOV1411" s="14"/>
      <c r="KOW1411" s="14"/>
      <c r="KOX1411" s="14"/>
      <c r="KOY1411" s="14"/>
      <c r="KOZ1411" s="14"/>
      <c r="KPA1411" s="14"/>
      <c r="KPB1411" s="14"/>
      <c r="KPC1411" s="14"/>
      <c r="KPD1411" s="14"/>
      <c r="KPE1411" s="14"/>
      <c r="KPF1411" s="14"/>
      <c r="KPG1411" s="14"/>
      <c r="KPH1411" s="14"/>
      <c r="KPI1411" s="14"/>
      <c r="KPJ1411" s="14"/>
      <c r="KPK1411" s="14"/>
      <c r="KPL1411" s="14"/>
      <c r="KPM1411" s="14"/>
      <c r="KPN1411" s="14"/>
      <c r="KPO1411" s="14"/>
      <c r="KPP1411" s="14"/>
      <c r="KPQ1411" s="14"/>
      <c r="KPR1411" s="14"/>
      <c r="KPS1411" s="14"/>
      <c r="KPT1411" s="14"/>
      <c r="KPU1411" s="14"/>
      <c r="KPV1411" s="14"/>
      <c r="KPW1411" s="14"/>
      <c r="KPX1411" s="14"/>
      <c r="KPY1411" s="14"/>
      <c r="KPZ1411" s="14"/>
      <c r="KQA1411" s="14"/>
      <c r="KQB1411" s="14"/>
      <c r="KQC1411" s="14"/>
      <c r="KQD1411" s="14"/>
      <c r="KQE1411" s="14"/>
      <c r="KQF1411" s="14"/>
      <c r="KQG1411" s="14"/>
      <c r="KQH1411" s="14"/>
      <c r="KQI1411" s="14"/>
      <c r="KQJ1411" s="14"/>
      <c r="KQK1411" s="14"/>
      <c r="KQL1411" s="14"/>
      <c r="KQM1411" s="14"/>
      <c r="KQN1411" s="14"/>
      <c r="KQO1411" s="14"/>
      <c r="KQP1411" s="14"/>
      <c r="KQQ1411" s="14"/>
      <c r="KQR1411" s="14"/>
      <c r="KQS1411" s="14"/>
      <c r="KQT1411" s="14"/>
      <c r="KQU1411" s="14"/>
      <c r="KQV1411" s="14"/>
      <c r="KQW1411" s="14"/>
      <c r="KQX1411" s="14"/>
      <c r="KQY1411" s="14"/>
      <c r="KQZ1411" s="14"/>
      <c r="KRA1411" s="14"/>
      <c r="KRB1411" s="14"/>
      <c r="KRC1411" s="14"/>
      <c r="KRD1411" s="14"/>
      <c r="KRE1411" s="14"/>
      <c r="KRF1411" s="14"/>
      <c r="KRG1411" s="14"/>
      <c r="KRH1411" s="14"/>
      <c r="KRI1411" s="14"/>
      <c r="KRJ1411" s="14"/>
      <c r="KRK1411" s="14"/>
      <c r="KRL1411" s="14"/>
      <c r="KRM1411" s="14"/>
      <c r="KRN1411" s="14"/>
      <c r="KRO1411" s="14"/>
      <c r="KRP1411" s="14"/>
      <c r="KRQ1411" s="14"/>
      <c r="KRR1411" s="14"/>
      <c r="KRS1411" s="14"/>
      <c r="KRT1411" s="14"/>
      <c r="KRU1411" s="14"/>
      <c r="KRV1411" s="14"/>
      <c r="KRW1411" s="14"/>
      <c r="KRX1411" s="14"/>
      <c r="KRY1411" s="14"/>
      <c r="KRZ1411" s="14"/>
      <c r="KSA1411" s="14"/>
      <c r="KSB1411" s="14"/>
      <c r="KSC1411" s="14"/>
      <c r="KSD1411" s="14"/>
      <c r="KSE1411" s="14"/>
      <c r="KSF1411" s="14"/>
      <c r="KSG1411" s="14"/>
      <c r="KSH1411" s="14"/>
      <c r="KSI1411" s="14"/>
      <c r="KSJ1411" s="14"/>
      <c r="KSK1411" s="14"/>
      <c r="KSL1411" s="14"/>
      <c r="KSM1411" s="14"/>
      <c r="KSN1411" s="14"/>
      <c r="KSO1411" s="14"/>
      <c r="KSP1411" s="14"/>
      <c r="KSQ1411" s="14"/>
      <c r="KSR1411" s="14"/>
      <c r="KSS1411" s="14"/>
      <c r="KST1411" s="14"/>
      <c r="KSU1411" s="14"/>
      <c r="KSV1411" s="14"/>
      <c r="KSW1411" s="14"/>
      <c r="KSX1411" s="14"/>
      <c r="KSY1411" s="14"/>
      <c r="KSZ1411" s="14"/>
      <c r="KTA1411" s="14"/>
      <c r="KTB1411" s="14"/>
      <c r="KTC1411" s="14"/>
      <c r="KTD1411" s="14"/>
      <c r="KTE1411" s="14"/>
      <c r="KTF1411" s="14"/>
      <c r="KTG1411" s="14"/>
      <c r="KTH1411" s="14"/>
      <c r="KTI1411" s="14"/>
      <c r="KTJ1411" s="14"/>
      <c r="KTK1411" s="14"/>
      <c r="KTL1411" s="14"/>
      <c r="KTM1411" s="14"/>
      <c r="KTN1411" s="14"/>
      <c r="KTO1411" s="14"/>
      <c r="KTP1411" s="14"/>
      <c r="KTQ1411" s="14"/>
      <c r="KTR1411" s="14"/>
      <c r="KTS1411" s="14"/>
      <c r="KTT1411" s="14"/>
      <c r="KTU1411" s="14"/>
      <c r="KTV1411" s="14"/>
      <c r="KTW1411" s="14"/>
      <c r="KTX1411" s="14"/>
      <c r="KTY1411" s="14"/>
      <c r="KTZ1411" s="14"/>
      <c r="KUA1411" s="14"/>
      <c r="KUB1411" s="14"/>
      <c r="KUC1411" s="14"/>
      <c r="KUD1411" s="14"/>
      <c r="KUE1411" s="14"/>
      <c r="KUF1411" s="14"/>
      <c r="KUG1411" s="14"/>
      <c r="KUH1411" s="14"/>
      <c r="KUI1411" s="14"/>
      <c r="KUJ1411" s="14"/>
      <c r="KUK1411" s="14"/>
      <c r="KUL1411" s="14"/>
      <c r="KUM1411" s="14"/>
      <c r="KUN1411" s="14"/>
      <c r="KUO1411" s="14"/>
      <c r="KUP1411" s="14"/>
      <c r="KUQ1411" s="14"/>
      <c r="KUR1411" s="14"/>
      <c r="KUS1411" s="14"/>
      <c r="KUT1411" s="14"/>
      <c r="KUU1411" s="14"/>
      <c r="KUV1411" s="14"/>
      <c r="KUW1411" s="14"/>
      <c r="KUX1411" s="14"/>
      <c r="KUY1411" s="14"/>
      <c r="KUZ1411" s="14"/>
      <c r="KVA1411" s="14"/>
      <c r="KVB1411" s="14"/>
      <c r="KVC1411" s="14"/>
      <c r="KVD1411" s="14"/>
      <c r="KVE1411" s="14"/>
      <c r="KVF1411" s="14"/>
      <c r="KVG1411" s="14"/>
      <c r="KVH1411" s="14"/>
      <c r="KVI1411" s="14"/>
      <c r="KVJ1411" s="14"/>
      <c r="KVK1411" s="14"/>
      <c r="KVL1411" s="14"/>
      <c r="KVM1411" s="14"/>
      <c r="KVN1411" s="14"/>
      <c r="KVO1411" s="14"/>
      <c r="KVP1411" s="14"/>
      <c r="KVQ1411" s="14"/>
      <c r="KVR1411" s="14"/>
      <c r="KVS1411" s="14"/>
      <c r="KVT1411" s="14"/>
      <c r="KVU1411" s="14"/>
      <c r="KVV1411" s="14"/>
      <c r="KVW1411" s="14"/>
      <c r="KVX1411" s="14"/>
      <c r="KVY1411" s="14"/>
      <c r="KVZ1411" s="14"/>
      <c r="KWA1411" s="14"/>
      <c r="KWB1411" s="14"/>
      <c r="KWC1411" s="14"/>
      <c r="KWD1411" s="14"/>
      <c r="KWE1411" s="14"/>
      <c r="KWF1411" s="14"/>
      <c r="KWG1411" s="14"/>
      <c r="KWH1411" s="14"/>
      <c r="KWI1411" s="14"/>
      <c r="KWJ1411" s="14"/>
      <c r="KWK1411" s="14"/>
      <c r="KWL1411" s="14"/>
      <c r="KWM1411" s="14"/>
      <c r="KWN1411" s="14"/>
      <c r="KWO1411" s="14"/>
      <c r="KWP1411" s="14"/>
      <c r="KWQ1411" s="14"/>
      <c r="KWR1411" s="14"/>
      <c r="KWS1411" s="14"/>
      <c r="KWT1411" s="14"/>
      <c r="KWU1411" s="14"/>
      <c r="KWV1411" s="14"/>
      <c r="KWW1411" s="14"/>
      <c r="KWX1411" s="14"/>
      <c r="KWY1411" s="14"/>
      <c r="KWZ1411" s="14"/>
      <c r="KXA1411" s="14"/>
      <c r="KXB1411" s="14"/>
      <c r="KXC1411" s="14"/>
      <c r="KXD1411" s="14"/>
      <c r="KXE1411" s="14"/>
      <c r="KXF1411" s="14"/>
      <c r="KXG1411" s="14"/>
      <c r="KXH1411" s="14"/>
      <c r="KXI1411" s="14"/>
      <c r="KXJ1411" s="14"/>
      <c r="KXK1411" s="14"/>
      <c r="KXL1411" s="14"/>
      <c r="KXM1411" s="14"/>
      <c r="KXN1411" s="14"/>
      <c r="KXO1411" s="14"/>
      <c r="KXP1411" s="14"/>
      <c r="KXQ1411" s="14"/>
      <c r="KXR1411" s="14"/>
      <c r="KXS1411" s="14"/>
      <c r="KXT1411" s="14"/>
      <c r="KXU1411" s="14"/>
      <c r="KXV1411" s="14"/>
      <c r="KXW1411" s="14"/>
      <c r="KXX1411" s="14"/>
      <c r="KXY1411" s="14"/>
      <c r="KXZ1411" s="14"/>
      <c r="KYA1411" s="14"/>
      <c r="KYB1411" s="14"/>
      <c r="KYC1411" s="14"/>
      <c r="KYD1411" s="14"/>
      <c r="KYE1411" s="14"/>
      <c r="KYF1411" s="14"/>
      <c r="KYG1411" s="14"/>
      <c r="KYH1411" s="14"/>
      <c r="KYI1411" s="14"/>
      <c r="KYJ1411" s="14"/>
      <c r="KYK1411" s="14"/>
      <c r="KYL1411" s="14"/>
      <c r="KYM1411" s="14"/>
      <c r="KYN1411" s="14"/>
      <c r="KYO1411" s="14"/>
      <c r="KYP1411" s="14"/>
      <c r="KYQ1411" s="14"/>
      <c r="KYR1411" s="14"/>
      <c r="KYS1411" s="14"/>
      <c r="KYT1411" s="14"/>
      <c r="KYU1411" s="14"/>
      <c r="KYV1411" s="14"/>
      <c r="KYW1411" s="14"/>
      <c r="KYX1411" s="14"/>
      <c r="KYY1411" s="14"/>
      <c r="KYZ1411" s="14"/>
      <c r="KZA1411" s="14"/>
      <c r="KZB1411" s="14"/>
      <c r="KZC1411" s="14"/>
      <c r="KZD1411" s="14"/>
      <c r="KZE1411" s="14"/>
      <c r="KZF1411" s="14"/>
      <c r="KZG1411" s="14"/>
      <c r="KZH1411" s="14"/>
      <c r="KZI1411" s="14"/>
      <c r="KZJ1411" s="14"/>
      <c r="KZK1411" s="14"/>
      <c r="KZL1411" s="14"/>
      <c r="KZM1411" s="14"/>
      <c r="KZN1411" s="14"/>
      <c r="KZO1411" s="14"/>
      <c r="KZP1411" s="14"/>
      <c r="KZQ1411" s="14"/>
      <c r="KZR1411" s="14"/>
      <c r="KZS1411" s="14"/>
      <c r="KZT1411" s="14"/>
      <c r="KZU1411" s="14"/>
      <c r="KZV1411" s="14"/>
      <c r="KZW1411" s="14"/>
      <c r="KZX1411" s="14"/>
      <c r="KZY1411" s="14"/>
      <c r="KZZ1411" s="14"/>
      <c r="LAA1411" s="14"/>
      <c r="LAB1411" s="14"/>
      <c r="LAC1411" s="14"/>
      <c r="LAD1411" s="14"/>
      <c r="LAE1411" s="14"/>
      <c r="LAF1411" s="14"/>
      <c r="LAG1411" s="14"/>
      <c r="LAH1411" s="14"/>
      <c r="LAI1411" s="14"/>
      <c r="LAJ1411" s="14"/>
      <c r="LAK1411" s="14"/>
      <c r="LAL1411" s="14"/>
      <c r="LAM1411" s="14"/>
      <c r="LAN1411" s="14"/>
      <c r="LAO1411" s="14"/>
      <c r="LAP1411" s="14"/>
      <c r="LAQ1411" s="14"/>
      <c r="LAR1411" s="14"/>
      <c r="LAS1411" s="14"/>
      <c r="LAT1411" s="14"/>
      <c r="LAU1411" s="14"/>
      <c r="LAV1411" s="14"/>
      <c r="LAW1411" s="14"/>
      <c r="LAX1411" s="14"/>
      <c r="LAY1411" s="14"/>
      <c r="LAZ1411" s="14"/>
      <c r="LBA1411" s="14"/>
      <c r="LBB1411" s="14"/>
      <c r="LBC1411" s="14"/>
      <c r="LBD1411" s="14"/>
      <c r="LBE1411" s="14"/>
      <c r="LBF1411" s="14"/>
      <c r="LBG1411" s="14"/>
      <c r="LBH1411" s="14"/>
      <c r="LBI1411" s="14"/>
      <c r="LBJ1411" s="14"/>
      <c r="LBK1411" s="14"/>
      <c r="LBL1411" s="14"/>
      <c r="LBM1411" s="14"/>
      <c r="LBN1411" s="14"/>
      <c r="LBO1411" s="14"/>
      <c r="LBP1411" s="14"/>
      <c r="LBQ1411" s="14"/>
      <c r="LBR1411" s="14"/>
      <c r="LBS1411" s="14"/>
      <c r="LBT1411" s="14"/>
      <c r="LBU1411" s="14"/>
      <c r="LBV1411" s="14"/>
      <c r="LBW1411" s="14"/>
      <c r="LBX1411" s="14"/>
      <c r="LBY1411" s="14"/>
      <c r="LBZ1411" s="14"/>
      <c r="LCA1411" s="14"/>
      <c r="LCB1411" s="14"/>
      <c r="LCC1411" s="14"/>
      <c r="LCD1411" s="14"/>
      <c r="LCE1411" s="14"/>
      <c r="LCF1411" s="14"/>
      <c r="LCG1411" s="14"/>
      <c r="LCH1411" s="14"/>
      <c r="LCI1411" s="14"/>
      <c r="LCJ1411" s="14"/>
      <c r="LCK1411" s="14"/>
      <c r="LCL1411" s="14"/>
      <c r="LCM1411" s="14"/>
      <c r="LCN1411" s="14"/>
      <c r="LCO1411" s="14"/>
      <c r="LCP1411" s="14"/>
      <c r="LCQ1411" s="14"/>
      <c r="LCR1411" s="14"/>
      <c r="LCS1411" s="14"/>
      <c r="LCT1411" s="14"/>
      <c r="LCU1411" s="14"/>
      <c r="LCV1411" s="14"/>
      <c r="LCW1411" s="14"/>
      <c r="LCX1411" s="14"/>
      <c r="LCY1411" s="14"/>
      <c r="LCZ1411" s="14"/>
      <c r="LDA1411" s="14"/>
      <c r="LDB1411" s="14"/>
      <c r="LDC1411" s="14"/>
      <c r="LDD1411" s="14"/>
      <c r="LDE1411" s="14"/>
      <c r="LDF1411" s="14"/>
      <c r="LDG1411" s="14"/>
      <c r="LDH1411" s="14"/>
      <c r="LDI1411" s="14"/>
      <c r="LDJ1411" s="14"/>
      <c r="LDK1411" s="14"/>
      <c r="LDL1411" s="14"/>
      <c r="LDM1411" s="14"/>
      <c r="LDN1411" s="14"/>
      <c r="LDO1411" s="14"/>
      <c r="LDP1411" s="14"/>
      <c r="LDQ1411" s="14"/>
      <c r="LDR1411" s="14"/>
      <c r="LDS1411" s="14"/>
      <c r="LDT1411" s="14"/>
      <c r="LDU1411" s="14"/>
      <c r="LDV1411" s="14"/>
      <c r="LDW1411" s="14"/>
      <c r="LDX1411" s="14"/>
      <c r="LDY1411" s="14"/>
      <c r="LDZ1411" s="14"/>
      <c r="LEA1411" s="14"/>
      <c r="LEB1411" s="14"/>
      <c r="LEC1411" s="14"/>
      <c r="LED1411" s="14"/>
      <c r="LEE1411" s="14"/>
      <c r="LEF1411" s="14"/>
      <c r="LEG1411" s="14"/>
      <c r="LEH1411" s="14"/>
      <c r="LEI1411" s="14"/>
      <c r="LEJ1411" s="14"/>
      <c r="LEK1411" s="14"/>
      <c r="LEL1411" s="14"/>
      <c r="LEM1411" s="14"/>
      <c r="LEN1411" s="14"/>
      <c r="LEO1411" s="14"/>
      <c r="LEP1411" s="14"/>
      <c r="LEQ1411" s="14"/>
      <c r="LER1411" s="14"/>
      <c r="LES1411" s="14"/>
      <c r="LET1411" s="14"/>
      <c r="LEU1411" s="14"/>
      <c r="LEV1411" s="14"/>
      <c r="LEW1411" s="14"/>
      <c r="LEX1411" s="14"/>
      <c r="LEY1411" s="14"/>
      <c r="LEZ1411" s="14"/>
      <c r="LFA1411" s="14"/>
      <c r="LFB1411" s="14"/>
      <c r="LFC1411" s="14"/>
      <c r="LFD1411" s="14"/>
      <c r="LFE1411" s="14"/>
      <c r="LFF1411" s="14"/>
      <c r="LFG1411" s="14"/>
      <c r="LFH1411" s="14"/>
      <c r="LFI1411" s="14"/>
      <c r="LFJ1411" s="14"/>
      <c r="LFK1411" s="14"/>
      <c r="LFL1411" s="14"/>
      <c r="LFM1411" s="14"/>
      <c r="LFN1411" s="14"/>
      <c r="LFO1411" s="14"/>
      <c r="LFP1411" s="14"/>
      <c r="LFQ1411" s="14"/>
      <c r="LFR1411" s="14"/>
      <c r="LFS1411" s="14"/>
      <c r="LFT1411" s="14"/>
      <c r="LFU1411" s="14"/>
      <c r="LFV1411" s="14"/>
      <c r="LFW1411" s="14"/>
      <c r="LFX1411" s="14"/>
      <c r="LFY1411" s="14"/>
      <c r="LFZ1411" s="14"/>
      <c r="LGA1411" s="14"/>
      <c r="LGB1411" s="14"/>
      <c r="LGC1411" s="14"/>
      <c r="LGD1411" s="14"/>
      <c r="LGE1411" s="14"/>
      <c r="LGF1411" s="14"/>
      <c r="LGG1411" s="14"/>
      <c r="LGH1411" s="14"/>
      <c r="LGI1411" s="14"/>
      <c r="LGJ1411" s="14"/>
      <c r="LGK1411" s="14"/>
      <c r="LGL1411" s="14"/>
      <c r="LGM1411" s="14"/>
      <c r="LGN1411" s="14"/>
      <c r="LGO1411" s="14"/>
      <c r="LGP1411" s="14"/>
      <c r="LGQ1411" s="14"/>
      <c r="LGR1411" s="14"/>
      <c r="LGS1411" s="14"/>
      <c r="LGT1411" s="14"/>
      <c r="LGU1411" s="14"/>
      <c r="LGV1411" s="14"/>
      <c r="LGW1411" s="14"/>
      <c r="LGX1411" s="14"/>
      <c r="LGY1411" s="14"/>
      <c r="LGZ1411" s="14"/>
      <c r="LHA1411" s="14"/>
      <c r="LHB1411" s="14"/>
      <c r="LHC1411" s="14"/>
      <c r="LHD1411" s="14"/>
      <c r="LHE1411" s="14"/>
      <c r="LHF1411" s="14"/>
      <c r="LHG1411" s="14"/>
      <c r="LHH1411" s="14"/>
      <c r="LHI1411" s="14"/>
      <c r="LHJ1411" s="14"/>
      <c r="LHK1411" s="14"/>
      <c r="LHL1411" s="14"/>
      <c r="LHM1411" s="14"/>
      <c r="LHN1411" s="14"/>
      <c r="LHO1411" s="14"/>
      <c r="LHP1411" s="14"/>
      <c r="LHQ1411" s="14"/>
      <c r="LHR1411" s="14"/>
      <c r="LHS1411" s="14"/>
      <c r="LHT1411" s="14"/>
      <c r="LHU1411" s="14"/>
      <c r="LHV1411" s="14"/>
      <c r="LHW1411" s="14"/>
      <c r="LHX1411" s="14"/>
      <c r="LHY1411" s="14"/>
      <c r="LHZ1411" s="14"/>
      <c r="LIA1411" s="14"/>
      <c r="LIB1411" s="14"/>
      <c r="LIC1411" s="14"/>
      <c r="LID1411" s="14"/>
      <c r="LIE1411" s="14"/>
      <c r="LIF1411" s="14"/>
      <c r="LIG1411" s="14"/>
      <c r="LIH1411" s="14"/>
      <c r="LII1411" s="14"/>
      <c r="LIJ1411" s="14"/>
      <c r="LIK1411" s="14"/>
      <c r="LIL1411" s="14"/>
      <c r="LIM1411" s="14"/>
      <c r="LIN1411" s="14"/>
      <c r="LIO1411" s="14"/>
      <c r="LIP1411" s="14"/>
      <c r="LIQ1411" s="14"/>
      <c r="LIR1411" s="14"/>
      <c r="LIS1411" s="14"/>
      <c r="LIT1411" s="14"/>
      <c r="LIU1411" s="14"/>
      <c r="LIV1411" s="14"/>
      <c r="LIW1411" s="14"/>
      <c r="LIX1411" s="14"/>
      <c r="LIY1411" s="14"/>
      <c r="LIZ1411" s="14"/>
      <c r="LJA1411" s="14"/>
      <c r="LJB1411" s="14"/>
      <c r="LJC1411" s="14"/>
      <c r="LJD1411" s="14"/>
      <c r="LJE1411" s="14"/>
      <c r="LJF1411" s="14"/>
      <c r="LJG1411" s="14"/>
      <c r="LJH1411" s="14"/>
      <c r="LJI1411" s="14"/>
      <c r="LJJ1411" s="14"/>
      <c r="LJK1411" s="14"/>
      <c r="LJL1411" s="14"/>
      <c r="LJM1411" s="14"/>
      <c r="LJN1411" s="14"/>
      <c r="LJO1411" s="14"/>
      <c r="LJP1411" s="14"/>
      <c r="LJQ1411" s="14"/>
      <c r="LJR1411" s="14"/>
      <c r="LJS1411" s="14"/>
      <c r="LJT1411" s="14"/>
      <c r="LJU1411" s="14"/>
      <c r="LJV1411" s="14"/>
      <c r="LJW1411" s="14"/>
      <c r="LJX1411" s="14"/>
      <c r="LJY1411" s="14"/>
      <c r="LJZ1411" s="14"/>
      <c r="LKA1411" s="14"/>
      <c r="LKB1411" s="14"/>
      <c r="LKC1411" s="14"/>
      <c r="LKD1411" s="14"/>
      <c r="LKE1411" s="14"/>
      <c r="LKF1411" s="14"/>
      <c r="LKG1411" s="14"/>
      <c r="LKH1411" s="14"/>
      <c r="LKI1411" s="14"/>
      <c r="LKJ1411" s="14"/>
      <c r="LKK1411" s="14"/>
      <c r="LKL1411" s="14"/>
      <c r="LKM1411" s="14"/>
      <c r="LKN1411" s="14"/>
      <c r="LKO1411" s="14"/>
      <c r="LKP1411" s="14"/>
      <c r="LKQ1411" s="14"/>
      <c r="LKR1411" s="14"/>
      <c r="LKS1411" s="14"/>
      <c r="LKT1411" s="14"/>
      <c r="LKU1411" s="14"/>
      <c r="LKV1411" s="14"/>
      <c r="LKW1411" s="14"/>
      <c r="LKX1411" s="14"/>
      <c r="LKY1411" s="14"/>
      <c r="LKZ1411" s="14"/>
      <c r="LLA1411" s="14"/>
      <c r="LLB1411" s="14"/>
      <c r="LLC1411" s="14"/>
      <c r="LLD1411" s="14"/>
      <c r="LLE1411" s="14"/>
      <c r="LLF1411" s="14"/>
      <c r="LLG1411" s="14"/>
      <c r="LLH1411" s="14"/>
      <c r="LLI1411" s="14"/>
      <c r="LLJ1411" s="14"/>
      <c r="LLK1411" s="14"/>
      <c r="LLL1411" s="14"/>
      <c r="LLM1411" s="14"/>
      <c r="LLN1411" s="14"/>
      <c r="LLO1411" s="14"/>
      <c r="LLP1411" s="14"/>
      <c r="LLQ1411" s="14"/>
      <c r="LLR1411" s="14"/>
      <c r="LLS1411" s="14"/>
      <c r="LLT1411" s="14"/>
      <c r="LLU1411" s="14"/>
      <c r="LLV1411" s="14"/>
      <c r="LLW1411" s="14"/>
      <c r="LLX1411" s="14"/>
      <c r="LLY1411" s="14"/>
      <c r="LLZ1411" s="14"/>
      <c r="LMA1411" s="14"/>
      <c r="LMB1411" s="14"/>
      <c r="LMC1411" s="14"/>
      <c r="LMD1411" s="14"/>
      <c r="LME1411" s="14"/>
      <c r="LMF1411" s="14"/>
      <c r="LMG1411" s="14"/>
      <c r="LMH1411" s="14"/>
      <c r="LMI1411" s="14"/>
      <c r="LMJ1411" s="14"/>
      <c r="LMK1411" s="14"/>
      <c r="LML1411" s="14"/>
      <c r="LMM1411" s="14"/>
      <c r="LMN1411" s="14"/>
      <c r="LMO1411" s="14"/>
      <c r="LMP1411" s="14"/>
      <c r="LMQ1411" s="14"/>
      <c r="LMR1411" s="14"/>
      <c r="LMS1411" s="14"/>
      <c r="LMT1411" s="14"/>
      <c r="LMU1411" s="14"/>
      <c r="LMV1411" s="14"/>
      <c r="LMW1411" s="14"/>
      <c r="LMX1411" s="14"/>
      <c r="LMY1411" s="14"/>
      <c r="LMZ1411" s="14"/>
      <c r="LNA1411" s="14"/>
      <c r="LNB1411" s="14"/>
      <c r="LNC1411" s="14"/>
      <c r="LND1411" s="14"/>
      <c r="LNE1411" s="14"/>
      <c r="LNF1411" s="14"/>
      <c r="LNG1411" s="14"/>
      <c r="LNH1411" s="14"/>
      <c r="LNI1411" s="14"/>
      <c r="LNJ1411" s="14"/>
      <c r="LNK1411" s="14"/>
      <c r="LNL1411" s="14"/>
      <c r="LNM1411" s="14"/>
      <c r="LNN1411" s="14"/>
      <c r="LNO1411" s="14"/>
      <c r="LNP1411" s="14"/>
      <c r="LNQ1411" s="14"/>
      <c r="LNR1411" s="14"/>
      <c r="LNS1411" s="14"/>
      <c r="LNT1411" s="14"/>
      <c r="LNU1411" s="14"/>
      <c r="LNV1411" s="14"/>
      <c r="LNW1411" s="14"/>
      <c r="LNX1411" s="14"/>
      <c r="LNY1411" s="14"/>
      <c r="LNZ1411" s="14"/>
      <c r="LOA1411" s="14"/>
      <c r="LOB1411" s="14"/>
      <c r="LOC1411" s="14"/>
      <c r="LOD1411" s="14"/>
      <c r="LOE1411" s="14"/>
      <c r="LOF1411" s="14"/>
      <c r="LOG1411" s="14"/>
      <c r="LOH1411" s="14"/>
      <c r="LOI1411" s="14"/>
      <c r="LOJ1411" s="14"/>
      <c r="LOK1411" s="14"/>
      <c r="LOL1411" s="14"/>
      <c r="LOM1411" s="14"/>
      <c r="LON1411" s="14"/>
      <c r="LOO1411" s="14"/>
      <c r="LOP1411" s="14"/>
      <c r="LOQ1411" s="14"/>
      <c r="LOR1411" s="14"/>
      <c r="LOS1411" s="14"/>
      <c r="LOT1411" s="14"/>
      <c r="LOU1411" s="14"/>
      <c r="LOV1411" s="14"/>
      <c r="LOW1411" s="14"/>
      <c r="LOX1411" s="14"/>
      <c r="LOY1411" s="14"/>
      <c r="LOZ1411" s="14"/>
      <c r="LPA1411" s="14"/>
      <c r="LPB1411" s="14"/>
      <c r="LPC1411" s="14"/>
      <c r="LPD1411" s="14"/>
      <c r="LPE1411" s="14"/>
      <c r="LPF1411" s="14"/>
      <c r="LPG1411" s="14"/>
      <c r="LPH1411" s="14"/>
      <c r="LPI1411" s="14"/>
      <c r="LPJ1411" s="14"/>
      <c r="LPK1411" s="14"/>
      <c r="LPL1411" s="14"/>
      <c r="LPM1411" s="14"/>
      <c r="LPN1411" s="14"/>
      <c r="LPO1411" s="14"/>
      <c r="LPP1411" s="14"/>
      <c r="LPQ1411" s="14"/>
      <c r="LPR1411" s="14"/>
      <c r="LPS1411" s="14"/>
      <c r="LPT1411" s="14"/>
      <c r="LPU1411" s="14"/>
      <c r="LPV1411" s="14"/>
      <c r="LPW1411" s="14"/>
      <c r="LPX1411" s="14"/>
      <c r="LPY1411" s="14"/>
      <c r="LPZ1411" s="14"/>
      <c r="LQA1411" s="14"/>
      <c r="LQB1411" s="14"/>
      <c r="LQC1411" s="14"/>
      <c r="LQD1411" s="14"/>
      <c r="LQE1411" s="14"/>
      <c r="LQF1411" s="14"/>
      <c r="LQG1411" s="14"/>
      <c r="LQH1411" s="14"/>
      <c r="LQI1411" s="14"/>
      <c r="LQJ1411" s="14"/>
      <c r="LQK1411" s="14"/>
      <c r="LQL1411" s="14"/>
      <c r="LQM1411" s="14"/>
      <c r="LQN1411" s="14"/>
      <c r="LQO1411" s="14"/>
      <c r="LQP1411" s="14"/>
      <c r="LQQ1411" s="14"/>
      <c r="LQR1411" s="14"/>
      <c r="LQS1411" s="14"/>
      <c r="LQT1411" s="14"/>
      <c r="LQU1411" s="14"/>
      <c r="LQV1411" s="14"/>
      <c r="LQW1411" s="14"/>
      <c r="LQX1411" s="14"/>
      <c r="LQY1411" s="14"/>
      <c r="LQZ1411" s="14"/>
      <c r="LRA1411" s="14"/>
      <c r="LRB1411" s="14"/>
      <c r="LRC1411" s="14"/>
      <c r="LRD1411" s="14"/>
      <c r="LRE1411" s="14"/>
      <c r="LRF1411" s="14"/>
      <c r="LRG1411" s="14"/>
      <c r="LRH1411" s="14"/>
      <c r="LRI1411" s="14"/>
      <c r="LRJ1411" s="14"/>
      <c r="LRK1411" s="14"/>
      <c r="LRL1411" s="14"/>
      <c r="LRM1411" s="14"/>
      <c r="LRN1411" s="14"/>
      <c r="LRO1411" s="14"/>
      <c r="LRP1411" s="14"/>
      <c r="LRQ1411" s="14"/>
      <c r="LRR1411" s="14"/>
      <c r="LRS1411" s="14"/>
      <c r="LRT1411" s="14"/>
      <c r="LRU1411" s="14"/>
      <c r="LRV1411" s="14"/>
      <c r="LRW1411" s="14"/>
      <c r="LRX1411" s="14"/>
      <c r="LRY1411" s="14"/>
      <c r="LRZ1411" s="14"/>
      <c r="LSA1411" s="14"/>
      <c r="LSB1411" s="14"/>
      <c r="LSC1411" s="14"/>
      <c r="LSD1411" s="14"/>
      <c r="LSE1411" s="14"/>
      <c r="LSF1411" s="14"/>
      <c r="LSG1411" s="14"/>
      <c r="LSH1411" s="14"/>
      <c r="LSI1411" s="14"/>
      <c r="LSJ1411" s="14"/>
      <c r="LSK1411" s="14"/>
      <c r="LSL1411" s="14"/>
      <c r="LSM1411" s="14"/>
      <c r="LSN1411" s="14"/>
      <c r="LSO1411" s="14"/>
      <c r="LSP1411" s="14"/>
      <c r="LSQ1411" s="14"/>
      <c r="LSR1411" s="14"/>
      <c r="LSS1411" s="14"/>
      <c r="LST1411" s="14"/>
      <c r="LSU1411" s="14"/>
      <c r="LSV1411" s="14"/>
      <c r="LSW1411" s="14"/>
      <c r="LSX1411" s="14"/>
      <c r="LSY1411" s="14"/>
      <c r="LSZ1411" s="14"/>
      <c r="LTA1411" s="14"/>
      <c r="LTB1411" s="14"/>
      <c r="LTC1411" s="14"/>
      <c r="LTD1411" s="14"/>
      <c r="LTE1411" s="14"/>
      <c r="LTF1411" s="14"/>
      <c r="LTG1411" s="14"/>
      <c r="LTH1411" s="14"/>
      <c r="LTI1411" s="14"/>
      <c r="LTJ1411" s="14"/>
      <c r="LTK1411" s="14"/>
      <c r="LTL1411" s="14"/>
      <c r="LTM1411" s="14"/>
      <c r="LTN1411" s="14"/>
      <c r="LTO1411" s="14"/>
      <c r="LTP1411" s="14"/>
      <c r="LTQ1411" s="14"/>
      <c r="LTR1411" s="14"/>
      <c r="LTS1411" s="14"/>
      <c r="LTT1411" s="14"/>
      <c r="LTU1411" s="14"/>
      <c r="LTV1411" s="14"/>
      <c r="LTW1411" s="14"/>
      <c r="LTX1411" s="14"/>
      <c r="LTY1411" s="14"/>
      <c r="LTZ1411" s="14"/>
      <c r="LUA1411" s="14"/>
      <c r="LUB1411" s="14"/>
      <c r="LUC1411" s="14"/>
      <c r="LUD1411" s="14"/>
      <c r="LUE1411" s="14"/>
      <c r="LUF1411" s="14"/>
      <c r="LUG1411" s="14"/>
      <c r="LUH1411" s="14"/>
      <c r="LUI1411" s="14"/>
      <c r="LUJ1411" s="14"/>
      <c r="LUK1411" s="14"/>
      <c r="LUL1411" s="14"/>
      <c r="LUM1411" s="14"/>
      <c r="LUN1411" s="14"/>
      <c r="LUO1411" s="14"/>
      <c r="LUP1411" s="14"/>
      <c r="LUQ1411" s="14"/>
      <c r="LUR1411" s="14"/>
      <c r="LUS1411" s="14"/>
      <c r="LUT1411" s="14"/>
      <c r="LUU1411" s="14"/>
      <c r="LUV1411" s="14"/>
      <c r="LUW1411" s="14"/>
      <c r="LUX1411" s="14"/>
      <c r="LUY1411" s="14"/>
      <c r="LUZ1411" s="14"/>
      <c r="LVA1411" s="14"/>
      <c r="LVB1411" s="14"/>
      <c r="LVC1411" s="14"/>
      <c r="LVD1411" s="14"/>
      <c r="LVE1411" s="14"/>
      <c r="LVF1411" s="14"/>
      <c r="LVG1411" s="14"/>
      <c r="LVH1411" s="14"/>
      <c r="LVI1411" s="14"/>
      <c r="LVJ1411" s="14"/>
      <c r="LVK1411" s="14"/>
      <c r="LVL1411" s="14"/>
      <c r="LVM1411" s="14"/>
      <c r="LVN1411" s="14"/>
      <c r="LVO1411" s="14"/>
      <c r="LVP1411" s="14"/>
      <c r="LVQ1411" s="14"/>
      <c r="LVR1411" s="14"/>
      <c r="LVS1411" s="14"/>
      <c r="LVT1411" s="14"/>
      <c r="LVU1411" s="14"/>
      <c r="LVV1411" s="14"/>
      <c r="LVW1411" s="14"/>
      <c r="LVX1411" s="14"/>
      <c r="LVY1411" s="14"/>
      <c r="LVZ1411" s="14"/>
      <c r="LWA1411" s="14"/>
      <c r="LWB1411" s="14"/>
      <c r="LWC1411" s="14"/>
      <c r="LWD1411" s="14"/>
      <c r="LWE1411" s="14"/>
      <c r="LWF1411" s="14"/>
      <c r="LWG1411" s="14"/>
      <c r="LWH1411" s="14"/>
      <c r="LWI1411" s="14"/>
      <c r="LWJ1411" s="14"/>
      <c r="LWK1411" s="14"/>
      <c r="LWL1411" s="14"/>
      <c r="LWM1411" s="14"/>
      <c r="LWN1411" s="14"/>
      <c r="LWO1411" s="14"/>
      <c r="LWP1411" s="14"/>
      <c r="LWQ1411" s="14"/>
      <c r="LWR1411" s="14"/>
      <c r="LWS1411" s="14"/>
      <c r="LWT1411" s="14"/>
      <c r="LWU1411" s="14"/>
      <c r="LWV1411" s="14"/>
      <c r="LWW1411" s="14"/>
      <c r="LWX1411" s="14"/>
      <c r="LWY1411" s="14"/>
      <c r="LWZ1411" s="14"/>
      <c r="LXA1411" s="14"/>
      <c r="LXB1411" s="14"/>
      <c r="LXC1411" s="14"/>
      <c r="LXD1411" s="14"/>
      <c r="LXE1411" s="14"/>
      <c r="LXF1411" s="14"/>
      <c r="LXG1411" s="14"/>
      <c r="LXH1411" s="14"/>
      <c r="LXI1411" s="14"/>
      <c r="LXJ1411" s="14"/>
      <c r="LXK1411" s="14"/>
      <c r="LXL1411" s="14"/>
      <c r="LXM1411" s="14"/>
      <c r="LXN1411" s="14"/>
      <c r="LXO1411" s="14"/>
      <c r="LXP1411" s="14"/>
      <c r="LXQ1411" s="14"/>
      <c r="LXR1411" s="14"/>
      <c r="LXS1411" s="14"/>
      <c r="LXT1411" s="14"/>
      <c r="LXU1411" s="14"/>
      <c r="LXV1411" s="14"/>
      <c r="LXW1411" s="14"/>
      <c r="LXX1411" s="14"/>
      <c r="LXY1411" s="14"/>
      <c r="LXZ1411" s="14"/>
      <c r="LYA1411" s="14"/>
      <c r="LYB1411" s="14"/>
      <c r="LYC1411" s="14"/>
      <c r="LYD1411" s="14"/>
      <c r="LYE1411" s="14"/>
      <c r="LYF1411" s="14"/>
      <c r="LYG1411" s="14"/>
      <c r="LYH1411" s="14"/>
      <c r="LYI1411" s="14"/>
      <c r="LYJ1411" s="14"/>
      <c r="LYK1411" s="14"/>
      <c r="LYL1411" s="14"/>
      <c r="LYM1411" s="14"/>
      <c r="LYN1411" s="14"/>
      <c r="LYO1411" s="14"/>
      <c r="LYP1411" s="14"/>
      <c r="LYQ1411" s="14"/>
      <c r="LYR1411" s="14"/>
      <c r="LYS1411" s="14"/>
      <c r="LYT1411" s="14"/>
      <c r="LYU1411" s="14"/>
      <c r="LYV1411" s="14"/>
      <c r="LYW1411" s="14"/>
      <c r="LYX1411" s="14"/>
      <c r="LYY1411" s="14"/>
      <c r="LYZ1411" s="14"/>
      <c r="LZA1411" s="14"/>
      <c r="LZB1411" s="14"/>
      <c r="LZC1411" s="14"/>
      <c r="LZD1411" s="14"/>
      <c r="LZE1411" s="14"/>
      <c r="LZF1411" s="14"/>
      <c r="LZG1411" s="14"/>
      <c r="LZH1411" s="14"/>
      <c r="LZI1411" s="14"/>
      <c r="LZJ1411" s="14"/>
      <c r="LZK1411" s="14"/>
      <c r="LZL1411" s="14"/>
      <c r="LZM1411" s="14"/>
      <c r="LZN1411" s="14"/>
      <c r="LZO1411" s="14"/>
      <c r="LZP1411" s="14"/>
      <c r="LZQ1411" s="14"/>
      <c r="LZR1411" s="14"/>
      <c r="LZS1411" s="14"/>
      <c r="LZT1411" s="14"/>
      <c r="LZU1411" s="14"/>
      <c r="LZV1411" s="14"/>
      <c r="LZW1411" s="14"/>
      <c r="LZX1411" s="14"/>
      <c r="LZY1411" s="14"/>
      <c r="LZZ1411" s="14"/>
      <c r="MAA1411" s="14"/>
      <c r="MAB1411" s="14"/>
      <c r="MAC1411" s="14"/>
      <c r="MAD1411" s="14"/>
      <c r="MAE1411" s="14"/>
      <c r="MAF1411" s="14"/>
      <c r="MAG1411" s="14"/>
      <c r="MAH1411" s="14"/>
      <c r="MAI1411" s="14"/>
      <c r="MAJ1411" s="14"/>
      <c r="MAK1411" s="14"/>
      <c r="MAL1411" s="14"/>
      <c r="MAM1411" s="14"/>
      <c r="MAN1411" s="14"/>
      <c r="MAO1411" s="14"/>
      <c r="MAP1411" s="14"/>
      <c r="MAQ1411" s="14"/>
      <c r="MAR1411" s="14"/>
      <c r="MAS1411" s="14"/>
      <c r="MAT1411" s="14"/>
      <c r="MAU1411" s="14"/>
      <c r="MAV1411" s="14"/>
      <c r="MAW1411" s="14"/>
      <c r="MAX1411" s="14"/>
      <c r="MAY1411" s="14"/>
      <c r="MAZ1411" s="14"/>
      <c r="MBA1411" s="14"/>
      <c r="MBB1411" s="14"/>
      <c r="MBC1411" s="14"/>
      <c r="MBD1411" s="14"/>
      <c r="MBE1411" s="14"/>
      <c r="MBF1411" s="14"/>
      <c r="MBG1411" s="14"/>
      <c r="MBH1411" s="14"/>
      <c r="MBI1411" s="14"/>
      <c r="MBJ1411" s="14"/>
      <c r="MBK1411" s="14"/>
      <c r="MBL1411" s="14"/>
      <c r="MBM1411" s="14"/>
      <c r="MBN1411" s="14"/>
      <c r="MBO1411" s="14"/>
      <c r="MBP1411" s="14"/>
      <c r="MBQ1411" s="14"/>
      <c r="MBR1411" s="14"/>
      <c r="MBS1411" s="14"/>
      <c r="MBT1411" s="14"/>
      <c r="MBU1411" s="14"/>
      <c r="MBV1411" s="14"/>
      <c r="MBW1411" s="14"/>
      <c r="MBX1411" s="14"/>
      <c r="MBY1411" s="14"/>
      <c r="MBZ1411" s="14"/>
      <c r="MCA1411" s="14"/>
      <c r="MCB1411" s="14"/>
      <c r="MCC1411" s="14"/>
      <c r="MCD1411" s="14"/>
      <c r="MCE1411" s="14"/>
      <c r="MCF1411" s="14"/>
      <c r="MCG1411" s="14"/>
      <c r="MCH1411" s="14"/>
      <c r="MCI1411" s="14"/>
      <c r="MCJ1411" s="14"/>
      <c r="MCK1411" s="14"/>
      <c r="MCL1411" s="14"/>
      <c r="MCM1411" s="14"/>
      <c r="MCN1411" s="14"/>
      <c r="MCO1411" s="14"/>
      <c r="MCP1411" s="14"/>
      <c r="MCQ1411" s="14"/>
      <c r="MCR1411" s="14"/>
      <c r="MCS1411" s="14"/>
      <c r="MCT1411" s="14"/>
      <c r="MCU1411" s="14"/>
      <c r="MCV1411" s="14"/>
      <c r="MCW1411" s="14"/>
      <c r="MCX1411" s="14"/>
      <c r="MCY1411" s="14"/>
      <c r="MCZ1411" s="14"/>
      <c r="MDA1411" s="14"/>
      <c r="MDB1411" s="14"/>
      <c r="MDC1411" s="14"/>
      <c r="MDD1411" s="14"/>
      <c r="MDE1411" s="14"/>
      <c r="MDF1411" s="14"/>
      <c r="MDG1411" s="14"/>
      <c r="MDH1411" s="14"/>
      <c r="MDI1411" s="14"/>
      <c r="MDJ1411" s="14"/>
      <c r="MDK1411" s="14"/>
      <c r="MDL1411" s="14"/>
      <c r="MDM1411" s="14"/>
      <c r="MDN1411" s="14"/>
      <c r="MDO1411" s="14"/>
      <c r="MDP1411" s="14"/>
      <c r="MDQ1411" s="14"/>
      <c r="MDR1411" s="14"/>
      <c r="MDS1411" s="14"/>
      <c r="MDT1411" s="14"/>
      <c r="MDU1411" s="14"/>
      <c r="MDV1411" s="14"/>
      <c r="MDW1411" s="14"/>
      <c r="MDX1411" s="14"/>
      <c r="MDY1411" s="14"/>
      <c r="MDZ1411" s="14"/>
      <c r="MEA1411" s="14"/>
      <c r="MEB1411" s="14"/>
      <c r="MEC1411" s="14"/>
      <c r="MED1411" s="14"/>
      <c r="MEE1411" s="14"/>
      <c r="MEF1411" s="14"/>
      <c r="MEG1411" s="14"/>
      <c r="MEH1411" s="14"/>
      <c r="MEI1411" s="14"/>
      <c r="MEJ1411" s="14"/>
      <c r="MEK1411" s="14"/>
      <c r="MEL1411" s="14"/>
      <c r="MEM1411" s="14"/>
      <c r="MEN1411" s="14"/>
      <c r="MEO1411" s="14"/>
      <c r="MEP1411" s="14"/>
      <c r="MEQ1411" s="14"/>
      <c r="MER1411" s="14"/>
      <c r="MES1411" s="14"/>
      <c r="MET1411" s="14"/>
      <c r="MEU1411" s="14"/>
      <c r="MEV1411" s="14"/>
      <c r="MEW1411" s="14"/>
      <c r="MEX1411" s="14"/>
      <c r="MEY1411" s="14"/>
      <c r="MEZ1411" s="14"/>
      <c r="MFA1411" s="14"/>
      <c r="MFB1411" s="14"/>
      <c r="MFC1411" s="14"/>
      <c r="MFD1411" s="14"/>
      <c r="MFE1411" s="14"/>
      <c r="MFF1411" s="14"/>
      <c r="MFG1411" s="14"/>
      <c r="MFH1411" s="14"/>
      <c r="MFI1411" s="14"/>
      <c r="MFJ1411" s="14"/>
      <c r="MFK1411" s="14"/>
      <c r="MFL1411" s="14"/>
      <c r="MFM1411" s="14"/>
      <c r="MFN1411" s="14"/>
      <c r="MFO1411" s="14"/>
      <c r="MFP1411" s="14"/>
      <c r="MFQ1411" s="14"/>
      <c r="MFR1411" s="14"/>
      <c r="MFS1411" s="14"/>
      <c r="MFT1411" s="14"/>
      <c r="MFU1411" s="14"/>
      <c r="MFV1411" s="14"/>
      <c r="MFW1411" s="14"/>
      <c r="MFX1411" s="14"/>
      <c r="MFY1411" s="14"/>
      <c r="MFZ1411" s="14"/>
      <c r="MGA1411" s="14"/>
      <c r="MGB1411" s="14"/>
      <c r="MGC1411" s="14"/>
      <c r="MGD1411" s="14"/>
      <c r="MGE1411" s="14"/>
      <c r="MGF1411" s="14"/>
      <c r="MGG1411" s="14"/>
      <c r="MGH1411" s="14"/>
      <c r="MGI1411" s="14"/>
      <c r="MGJ1411" s="14"/>
      <c r="MGK1411" s="14"/>
      <c r="MGL1411" s="14"/>
      <c r="MGM1411" s="14"/>
      <c r="MGN1411" s="14"/>
      <c r="MGO1411" s="14"/>
      <c r="MGP1411" s="14"/>
      <c r="MGQ1411" s="14"/>
      <c r="MGR1411" s="14"/>
      <c r="MGS1411" s="14"/>
      <c r="MGT1411" s="14"/>
      <c r="MGU1411" s="14"/>
      <c r="MGV1411" s="14"/>
      <c r="MGW1411" s="14"/>
      <c r="MGX1411" s="14"/>
      <c r="MGY1411" s="14"/>
      <c r="MGZ1411" s="14"/>
      <c r="MHA1411" s="14"/>
      <c r="MHB1411" s="14"/>
      <c r="MHC1411" s="14"/>
      <c r="MHD1411" s="14"/>
      <c r="MHE1411" s="14"/>
      <c r="MHF1411" s="14"/>
      <c r="MHG1411" s="14"/>
      <c r="MHH1411" s="14"/>
      <c r="MHI1411" s="14"/>
      <c r="MHJ1411" s="14"/>
      <c r="MHK1411" s="14"/>
      <c r="MHL1411" s="14"/>
      <c r="MHM1411" s="14"/>
      <c r="MHN1411" s="14"/>
      <c r="MHO1411" s="14"/>
      <c r="MHP1411" s="14"/>
      <c r="MHQ1411" s="14"/>
      <c r="MHR1411" s="14"/>
      <c r="MHS1411" s="14"/>
      <c r="MHT1411" s="14"/>
      <c r="MHU1411" s="14"/>
      <c r="MHV1411" s="14"/>
      <c r="MHW1411" s="14"/>
      <c r="MHX1411" s="14"/>
      <c r="MHY1411" s="14"/>
      <c r="MHZ1411" s="14"/>
      <c r="MIA1411" s="14"/>
      <c r="MIB1411" s="14"/>
      <c r="MIC1411" s="14"/>
      <c r="MID1411" s="14"/>
      <c r="MIE1411" s="14"/>
      <c r="MIF1411" s="14"/>
      <c r="MIG1411" s="14"/>
      <c r="MIH1411" s="14"/>
      <c r="MII1411" s="14"/>
      <c r="MIJ1411" s="14"/>
      <c r="MIK1411" s="14"/>
      <c r="MIL1411" s="14"/>
      <c r="MIM1411" s="14"/>
      <c r="MIN1411" s="14"/>
      <c r="MIO1411" s="14"/>
      <c r="MIP1411" s="14"/>
      <c r="MIQ1411" s="14"/>
      <c r="MIR1411" s="14"/>
      <c r="MIS1411" s="14"/>
      <c r="MIT1411" s="14"/>
      <c r="MIU1411" s="14"/>
      <c r="MIV1411" s="14"/>
      <c r="MIW1411" s="14"/>
      <c r="MIX1411" s="14"/>
      <c r="MIY1411" s="14"/>
      <c r="MIZ1411" s="14"/>
      <c r="MJA1411" s="14"/>
      <c r="MJB1411" s="14"/>
      <c r="MJC1411" s="14"/>
      <c r="MJD1411" s="14"/>
      <c r="MJE1411" s="14"/>
      <c r="MJF1411" s="14"/>
      <c r="MJG1411" s="14"/>
      <c r="MJH1411" s="14"/>
      <c r="MJI1411" s="14"/>
      <c r="MJJ1411" s="14"/>
      <c r="MJK1411" s="14"/>
      <c r="MJL1411" s="14"/>
      <c r="MJM1411" s="14"/>
      <c r="MJN1411" s="14"/>
      <c r="MJO1411" s="14"/>
      <c r="MJP1411" s="14"/>
      <c r="MJQ1411" s="14"/>
      <c r="MJR1411" s="14"/>
      <c r="MJS1411" s="14"/>
      <c r="MJT1411" s="14"/>
      <c r="MJU1411" s="14"/>
      <c r="MJV1411" s="14"/>
      <c r="MJW1411" s="14"/>
      <c r="MJX1411" s="14"/>
      <c r="MJY1411" s="14"/>
      <c r="MJZ1411" s="14"/>
      <c r="MKA1411" s="14"/>
      <c r="MKB1411" s="14"/>
      <c r="MKC1411" s="14"/>
      <c r="MKD1411" s="14"/>
      <c r="MKE1411" s="14"/>
      <c r="MKF1411" s="14"/>
      <c r="MKG1411" s="14"/>
      <c r="MKH1411" s="14"/>
      <c r="MKI1411" s="14"/>
      <c r="MKJ1411" s="14"/>
      <c r="MKK1411" s="14"/>
      <c r="MKL1411" s="14"/>
      <c r="MKM1411" s="14"/>
      <c r="MKN1411" s="14"/>
      <c r="MKO1411" s="14"/>
      <c r="MKP1411" s="14"/>
      <c r="MKQ1411" s="14"/>
      <c r="MKR1411" s="14"/>
      <c r="MKS1411" s="14"/>
      <c r="MKT1411" s="14"/>
      <c r="MKU1411" s="14"/>
      <c r="MKV1411" s="14"/>
      <c r="MKW1411" s="14"/>
      <c r="MKX1411" s="14"/>
      <c r="MKY1411" s="14"/>
      <c r="MKZ1411" s="14"/>
      <c r="MLA1411" s="14"/>
      <c r="MLB1411" s="14"/>
      <c r="MLC1411" s="14"/>
      <c r="MLD1411" s="14"/>
      <c r="MLE1411" s="14"/>
      <c r="MLF1411" s="14"/>
      <c r="MLG1411" s="14"/>
      <c r="MLH1411" s="14"/>
      <c r="MLI1411" s="14"/>
      <c r="MLJ1411" s="14"/>
      <c r="MLK1411" s="14"/>
      <c r="MLL1411" s="14"/>
      <c r="MLM1411" s="14"/>
      <c r="MLN1411" s="14"/>
      <c r="MLO1411" s="14"/>
      <c r="MLP1411" s="14"/>
      <c r="MLQ1411" s="14"/>
      <c r="MLR1411" s="14"/>
      <c r="MLS1411" s="14"/>
      <c r="MLT1411" s="14"/>
      <c r="MLU1411" s="14"/>
      <c r="MLV1411" s="14"/>
      <c r="MLW1411" s="14"/>
      <c r="MLX1411" s="14"/>
      <c r="MLY1411" s="14"/>
      <c r="MLZ1411" s="14"/>
      <c r="MMA1411" s="14"/>
      <c r="MMB1411" s="14"/>
      <c r="MMC1411" s="14"/>
      <c r="MMD1411" s="14"/>
      <c r="MME1411" s="14"/>
      <c r="MMF1411" s="14"/>
      <c r="MMG1411" s="14"/>
      <c r="MMH1411" s="14"/>
      <c r="MMI1411" s="14"/>
      <c r="MMJ1411" s="14"/>
      <c r="MMK1411" s="14"/>
      <c r="MML1411" s="14"/>
      <c r="MMM1411" s="14"/>
      <c r="MMN1411" s="14"/>
      <c r="MMO1411" s="14"/>
      <c r="MMP1411" s="14"/>
      <c r="MMQ1411" s="14"/>
      <c r="MMR1411" s="14"/>
      <c r="MMS1411" s="14"/>
      <c r="MMT1411" s="14"/>
      <c r="MMU1411" s="14"/>
      <c r="MMV1411" s="14"/>
      <c r="MMW1411" s="14"/>
      <c r="MMX1411" s="14"/>
      <c r="MMY1411" s="14"/>
      <c r="MMZ1411" s="14"/>
      <c r="MNA1411" s="14"/>
      <c r="MNB1411" s="14"/>
      <c r="MNC1411" s="14"/>
      <c r="MND1411" s="14"/>
      <c r="MNE1411" s="14"/>
      <c r="MNF1411" s="14"/>
      <c r="MNG1411" s="14"/>
      <c r="MNH1411" s="14"/>
      <c r="MNI1411" s="14"/>
      <c r="MNJ1411" s="14"/>
      <c r="MNK1411" s="14"/>
      <c r="MNL1411" s="14"/>
      <c r="MNM1411" s="14"/>
      <c r="MNN1411" s="14"/>
      <c r="MNO1411" s="14"/>
      <c r="MNP1411" s="14"/>
      <c r="MNQ1411" s="14"/>
      <c r="MNR1411" s="14"/>
      <c r="MNS1411" s="14"/>
      <c r="MNT1411" s="14"/>
      <c r="MNU1411" s="14"/>
      <c r="MNV1411" s="14"/>
      <c r="MNW1411" s="14"/>
      <c r="MNX1411" s="14"/>
      <c r="MNY1411" s="14"/>
      <c r="MNZ1411" s="14"/>
      <c r="MOA1411" s="14"/>
      <c r="MOB1411" s="14"/>
      <c r="MOC1411" s="14"/>
      <c r="MOD1411" s="14"/>
      <c r="MOE1411" s="14"/>
      <c r="MOF1411" s="14"/>
      <c r="MOG1411" s="14"/>
      <c r="MOH1411" s="14"/>
      <c r="MOI1411" s="14"/>
      <c r="MOJ1411" s="14"/>
      <c r="MOK1411" s="14"/>
      <c r="MOL1411" s="14"/>
      <c r="MOM1411" s="14"/>
      <c r="MON1411" s="14"/>
      <c r="MOO1411" s="14"/>
      <c r="MOP1411" s="14"/>
      <c r="MOQ1411" s="14"/>
      <c r="MOR1411" s="14"/>
      <c r="MOS1411" s="14"/>
      <c r="MOT1411" s="14"/>
      <c r="MOU1411" s="14"/>
      <c r="MOV1411" s="14"/>
      <c r="MOW1411" s="14"/>
      <c r="MOX1411" s="14"/>
      <c r="MOY1411" s="14"/>
      <c r="MOZ1411" s="14"/>
      <c r="MPA1411" s="14"/>
      <c r="MPB1411" s="14"/>
      <c r="MPC1411" s="14"/>
      <c r="MPD1411" s="14"/>
      <c r="MPE1411" s="14"/>
      <c r="MPF1411" s="14"/>
      <c r="MPG1411" s="14"/>
      <c r="MPH1411" s="14"/>
      <c r="MPI1411" s="14"/>
      <c r="MPJ1411" s="14"/>
      <c r="MPK1411" s="14"/>
      <c r="MPL1411" s="14"/>
      <c r="MPM1411" s="14"/>
      <c r="MPN1411" s="14"/>
      <c r="MPO1411" s="14"/>
      <c r="MPP1411" s="14"/>
      <c r="MPQ1411" s="14"/>
      <c r="MPR1411" s="14"/>
      <c r="MPS1411" s="14"/>
      <c r="MPT1411" s="14"/>
      <c r="MPU1411" s="14"/>
      <c r="MPV1411" s="14"/>
      <c r="MPW1411" s="14"/>
      <c r="MPX1411" s="14"/>
      <c r="MPY1411" s="14"/>
      <c r="MPZ1411" s="14"/>
      <c r="MQA1411" s="14"/>
      <c r="MQB1411" s="14"/>
      <c r="MQC1411" s="14"/>
      <c r="MQD1411" s="14"/>
      <c r="MQE1411" s="14"/>
      <c r="MQF1411" s="14"/>
      <c r="MQG1411" s="14"/>
      <c r="MQH1411" s="14"/>
      <c r="MQI1411" s="14"/>
      <c r="MQJ1411" s="14"/>
      <c r="MQK1411" s="14"/>
      <c r="MQL1411" s="14"/>
      <c r="MQM1411" s="14"/>
      <c r="MQN1411" s="14"/>
      <c r="MQO1411" s="14"/>
      <c r="MQP1411" s="14"/>
      <c r="MQQ1411" s="14"/>
      <c r="MQR1411" s="14"/>
      <c r="MQS1411" s="14"/>
      <c r="MQT1411" s="14"/>
      <c r="MQU1411" s="14"/>
      <c r="MQV1411" s="14"/>
      <c r="MQW1411" s="14"/>
      <c r="MQX1411" s="14"/>
      <c r="MQY1411" s="14"/>
      <c r="MQZ1411" s="14"/>
      <c r="MRA1411" s="14"/>
      <c r="MRB1411" s="14"/>
      <c r="MRC1411" s="14"/>
      <c r="MRD1411" s="14"/>
      <c r="MRE1411" s="14"/>
      <c r="MRF1411" s="14"/>
      <c r="MRG1411" s="14"/>
      <c r="MRH1411" s="14"/>
      <c r="MRI1411" s="14"/>
      <c r="MRJ1411" s="14"/>
      <c r="MRK1411" s="14"/>
      <c r="MRL1411" s="14"/>
      <c r="MRM1411" s="14"/>
      <c r="MRN1411" s="14"/>
      <c r="MRO1411" s="14"/>
      <c r="MRP1411" s="14"/>
      <c r="MRQ1411" s="14"/>
      <c r="MRR1411" s="14"/>
      <c r="MRS1411" s="14"/>
      <c r="MRT1411" s="14"/>
      <c r="MRU1411" s="14"/>
      <c r="MRV1411" s="14"/>
      <c r="MRW1411" s="14"/>
      <c r="MRX1411" s="14"/>
      <c r="MRY1411" s="14"/>
      <c r="MRZ1411" s="14"/>
      <c r="MSA1411" s="14"/>
      <c r="MSB1411" s="14"/>
      <c r="MSC1411" s="14"/>
      <c r="MSD1411" s="14"/>
      <c r="MSE1411" s="14"/>
      <c r="MSF1411" s="14"/>
      <c r="MSG1411" s="14"/>
      <c r="MSH1411" s="14"/>
      <c r="MSI1411" s="14"/>
      <c r="MSJ1411" s="14"/>
      <c r="MSK1411" s="14"/>
      <c r="MSL1411" s="14"/>
      <c r="MSM1411" s="14"/>
      <c r="MSN1411" s="14"/>
      <c r="MSO1411" s="14"/>
      <c r="MSP1411" s="14"/>
      <c r="MSQ1411" s="14"/>
      <c r="MSR1411" s="14"/>
      <c r="MSS1411" s="14"/>
      <c r="MST1411" s="14"/>
      <c r="MSU1411" s="14"/>
      <c r="MSV1411" s="14"/>
      <c r="MSW1411" s="14"/>
      <c r="MSX1411" s="14"/>
      <c r="MSY1411" s="14"/>
      <c r="MSZ1411" s="14"/>
      <c r="MTA1411" s="14"/>
      <c r="MTB1411" s="14"/>
      <c r="MTC1411" s="14"/>
      <c r="MTD1411" s="14"/>
      <c r="MTE1411" s="14"/>
      <c r="MTF1411" s="14"/>
      <c r="MTG1411" s="14"/>
      <c r="MTH1411" s="14"/>
      <c r="MTI1411" s="14"/>
      <c r="MTJ1411" s="14"/>
      <c r="MTK1411" s="14"/>
      <c r="MTL1411" s="14"/>
      <c r="MTM1411" s="14"/>
      <c r="MTN1411" s="14"/>
      <c r="MTO1411" s="14"/>
      <c r="MTP1411" s="14"/>
      <c r="MTQ1411" s="14"/>
      <c r="MTR1411" s="14"/>
      <c r="MTS1411" s="14"/>
      <c r="MTT1411" s="14"/>
      <c r="MTU1411" s="14"/>
      <c r="MTV1411" s="14"/>
      <c r="MTW1411" s="14"/>
      <c r="MTX1411" s="14"/>
      <c r="MTY1411" s="14"/>
      <c r="MTZ1411" s="14"/>
      <c r="MUA1411" s="14"/>
      <c r="MUB1411" s="14"/>
      <c r="MUC1411" s="14"/>
      <c r="MUD1411" s="14"/>
      <c r="MUE1411" s="14"/>
      <c r="MUF1411" s="14"/>
      <c r="MUG1411" s="14"/>
      <c r="MUH1411" s="14"/>
      <c r="MUI1411" s="14"/>
      <c r="MUJ1411" s="14"/>
      <c r="MUK1411" s="14"/>
      <c r="MUL1411" s="14"/>
      <c r="MUM1411" s="14"/>
      <c r="MUN1411" s="14"/>
      <c r="MUO1411" s="14"/>
      <c r="MUP1411" s="14"/>
      <c r="MUQ1411" s="14"/>
      <c r="MUR1411" s="14"/>
      <c r="MUS1411" s="14"/>
      <c r="MUT1411" s="14"/>
      <c r="MUU1411" s="14"/>
      <c r="MUV1411" s="14"/>
      <c r="MUW1411" s="14"/>
      <c r="MUX1411" s="14"/>
      <c r="MUY1411" s="14"/>
      <c r="MUZ1411" s="14"/>
      <c r="MVA1411" s="14"/>
      <c r="MVB1411" s="14"/>
      <c r="MVC1411" s="14"/>
      <c r="MVD1411" s="14"/>
      <c r="MVE1411" s="14"/>
      <c r="MVF1411" s="14"/>
      <c r="MVG1411" s="14"/>
      <c r="MVH1411" s="14"/>
      <c r="MVI1411" s="14"/>
      <c r="MVJ1411" s="14"/>
      <c r="MVK1411" s="14"/>
      <c r="MVL1411" s="14"/>
      <c r="MVM1411" s="14"/>
      <c r="MVN1411" s="14"/>
      <c r="MVO1411" s="14"/>
      <c r="MVP1411" s="14"/>
      <c r="MVQ1411" s="14"/>
      <c r="MVR1411" s="14"/>
      <c r="MVS1411" s="14"/>
      <c r="MVT1411" s="14"/>
      <c r="MVU1411" s="14"/>
      <c r="MVV1411" s="14"/>
      <c r="MVW1411" s="14"/>
      <c r="MVX1411" s="14"/>
      <c r="MVY1411" s="14"/>
      <c r="MVZ1411" s="14"/>
      <c r="MWA1411" s="14"/>
      <c r="MWB1411" s="14"/>
      <c r="MWC1411" s="14"/>
      <c r="MWD1411" s="14"/>
      <c r="MWE1411" s="14"/>
      <c r="MWF1411" s="14"/>
      <c r="MWG1411" s="14"/>
      <c r="MWH1411" s="14"/>
      <c r="MWI1411" s="14"/>
      <c r="MWJ1411" s="14"/>
      <c r="MWK1411" s="14"/>
      <c r="MWL1411" s="14"/>
      <c r="MWM1411" s="14"/>
      <c r="MWN1411" s="14"/>
      <c r="MWO1411" s="14"/>
      <c r="MWP1411" s="14"/>
      <c r="MWQ1411" s="14"/>
      <c r="MWR1411" s="14"/>
      <c r="MWS1411" s="14"/>
      <c r="MWT1411" s="14"/>
      <c r="MWU1411" s="14"/>
      <c r="MWV1411" s="14"/>
      <c r="MWW1411" s="14"/>
      <c r="MWX1411" s="14"/>
      <c r="MWY1411" s="14"/>
      <c r="MWZ1411" s="14"/>
      <c r="MXA1411" s="14"/>
      <c r="MXB1411" s="14"/>
      <c r="MXC1411" s="14"/>
      <c r="MXD1411" s="14"/>
      <c r="MXE1411" s="14"/>
      <c r="MXF1411" s="14"/>
      <c r="MXG1411" s="14"/>
      <c r="MXH1411" s="14"/>
      <c r="MXI1411" s="14"/>
      <c r="MXJ1411" s="14"/>
      <c r="MXK1411" s="14"/>
      <c r="MXL1411" s="14"/>
      <c r="MXM1411" s="14"/>
      <c r="MXN1411" s="14"/>
      <c r="MXO1411" s="14"/>
      <c r="MXP1411" s="14"/>
      <c r="MXQ1411" s="14"/>
      <c r="MXR1411" s="14"/>
      <c r="MXS1411" s="14"/>
      <c r="MXT1411" s="14"/>
      <c r="MXU1411" s="14"/>
      <c r="MXV1411" s="14"/>
      <c r="MXW1411" s="14"/>
      <c r="MXX1411" s="14"/>
      <c r="MXY1411" s="14"/>
      <c r="MXZ1411" s="14"/>
      <c r="MYA1411" s="14"/>
      <c r="MYB1411" s="14"/>
      <c r="MYC1411" s="14"/>
      <c r="MYD1411" s="14"/>
      <c r="MYE1411" s="14"/>
      <c r="MYF1411" s="14"/>
      <c r="MYG1411" s="14"/>
      <c r="MYH1411" s="14"/>
      <c r="MYI1411" s="14"/>
      <c r="MYJ1411" s="14"/>
      <c r="MYK1411" s="14"/>
      <c r="MYL1411" s="14"/>
      <c r="MYM1411" s="14"/>
      <c r="MYN1411" s="14"/>
      <c r="MYO1411" s="14"/>
      <c r="MYP1411" s="14"/>
      <c r="MYQ1411" s="14"/>
      <c r="MYR1411" s="14"/>
      <c r="MYS1411" s="14"/>
      <c r="MYT1411" s="14"/>
      <c r="MYU1411" s="14"/>
      <c r="MYV1411" s="14"/>
      <c r="MYW1411" s="14"/>
      <c r="MYX1411" s="14"/>
      <c r="MYY1411" s="14"/>
      <c r="MYZ1411" s="14"/>
      <c r="MZA1411" s="14"/>
      <c r="MZB1411" s="14"/>
      <c r="MZC1411" s="14"/>
      <c r="MZD1411" s="14"/>
      <c r="MZE1411" s="14"/>
      <c r="MZF1411" s="14"/>
      <c r="MZG1411" s="14"/>
      <c r="MZH1411" s="14"/>
      <c r="MZI1411" s="14"/>
      <c r="MZJ1411" s="14"/>
      <c r="MZK1411" s="14"/>
      <c r="MZL1411" s="14"/>
      <c r="MZM1411" s="14"/>
      <c r="MZN1411" s="14"/>
      <c r="MZO1411" s="14"/>
      <c r="MZP1411" s="14"/>
      <c r="MZQ1411" s="14"/>
      <c r="MZR1411" s="14"/>
      <c r="MZS1411" s="14"/>
      <c r="MZT1411" s="14"/>
      <c r="MZU1411" s="14"/>
      <c r="MZV1411" s="14"/>
      <c r="MZW1411" s="14"/>
      <c r="MZX1411" s="14"/>
      <c r="MZY1411" s="14"/>
      <c r="MZZ1411" s="14"/>
      <c r="NAA1411" s="14"/>
      <c r="NAB1411" s="14"/>
      <c r="NAC1411" s="14"/>
      <c r="NAD1411" s="14"/>
      <c r="NAE1411" s="14"/>
      <c r="NAF1411" s="14"/>
      <c r="NAG1411" s="14"/>
      <c r="NAH1411" s="14"/>
      <c r="NAI1411" s="14"/>
      <c r="NAJ1411" s="14"/>
      <c r="NAK1411" s="14"/>
      <c r="NAL1411" s="14"/>
      <c r="NAM1411" s="14"/>
      <c r="NAN1411" s="14"/>
      <c r="NAO1411" s="14"/>
      <c r="NAP1411" s="14"/>
      <c r="NAQ1411" s="14"/>
      <c r="NAR1411" s="14"/>
      <c r="NAS1411" s="14"/>
      <c r="NAT1411" s="14"/>
      <c r="NAU1411" s="14"/>
      <c r="NAV1411" s="14"/>
      <c r="NAW1411" s="14"/>
      <c r="NAX1411" s="14"/>
      <c r="NAY1411" s="14"/>
      <c r="NAZ1411" s="14"/>
      <c r="NBA1411" s="14"/>
      <c r="NBB1411" s="14"/>
      <c r="NBC1411" s="14"/>
      <c r="NBD1411" s="14"/>
      <c r="NBE1411" s="14"/>
      <c r="NBF1411" s="14"/>
      <c r="NBG1411" s="14"/>
      <c r="NBH1411" s="14"/>
      <c r="NBI1411" s="14"/>
      <c r="NBJ1411" s="14"/>
      <c r="NBK1411" s="14"/>
      <c r="NBL1411" s="14"/>
      <c r="NBM1411" s="14"/>
      <c r="NBN1411" s="14"/>
      <c r="NBO1411" s="14"/>
      <c r="NBP1411" s="14"/>
      <c r="NBQ1411" s="14"/>
      <c r="NBR1411" s="14"/>
      <c r="NBS1411" s="14"/>
      <c r="NBT1411" s="14"/>
      <c r="NBU1411" s="14"/>
      <c r="NBV1411" s="14"/>
      <c r="NBW1411" s="14"/>
      <c r="NBX1411" s="14"/>
      <c r="NBY1411" s="14"/>
      <c r="NBZ1411" s="14"/>
      <c r="NCA1411" s="14"/>
      <c r="NCB1411" s="14"/>
      <c r="NCC1411" s="14"/>
      <c r="NCD1411" s="14"/>
      <c r="NCE1411" s="14"/>
      <c r="NCF1411" s="14"/>
      <c r="NCG1411" s="14"/>
      <c r="NCH1411" s="14"/>
      <c r="NCI1411" s="14"/>
      <c r="NCJ1411" s="14"/>
      <c r="NCK1411" s="14"/>
      <c r="NCL1411" s="14"/>
      <c r="NCM1411" s="14"/>
      <c r="NCN1411" s="14"/>
      <c r="NCO1411" s="14"/>
      <c r="NCP1411" s="14"/>
      <c r="NCQ1411" s="14"/>
      <c r="NCR1411" s="14"/>
      <c r="NCS1411" s="14"/>
      <c r="NCT1411" s="14"/>
      <c r="NCU1411" s="14"/>
      <c r="NCV1411" s="14"/>
      <c r="NCW1411" s="14"/>
      <c r="NCX1411" s="14"/>
      <c r="NCY1411" s="14"/>
      <c r="NCZ1411" s="14"/>
      <c r="NDA1411" s="14"/>
      <c r="NDB1411" s="14"/>
      <c r="NDC1411" s="14"/>
      <c r="NDD1411" s="14"/>
      <c r="NDE1411" s="14"/>
      <c r="NDF1411" s="14"/>
      <c r="NDG1411" s="14"/>
      <c r="NDH1411" s="14"/>
      <c r="NDI1411" s="14"/>
      <c r="NDJ1411" s="14"/>
      <c r="NDK1411" s="14"/>
      <c r="NDL1411" s="14"/>
      <c r="NDM1411" s="14"/>
      <c r="NDN1411" s="14"/>
      <c r="NDO1411" s="14"/>
      <c r="NDP1411" s="14"/>
      <c r="NDQ1411" s="14"/>
      <c r="NDR1411" s="14"/>
      <c r="NDS1411" s="14"/>
      <c r="NDT1411" s="14"/>
      <c r="NDU1411" s="14"/>
      <c r="NDV1411" s="14"/>
      <c r="NDW1411" s="14"/>
      <c r="NDX1411" s="14"/>
      <c r="NDY1411" s="14"/>
      <c r="NDZ1411" s="14"/>
      <c r="NEA1411" s="14"/>
      <c r="NEB1411" s="14"/>
      <c r="NEC1411" s="14"/>
      <c r="NED1411" s="14"/>
      <c r="NEE1411" s="14"/>
      <c r="NEF1411" s="14"/>
      <c r="NEG1411" s="14"/>
      <c r="NEH1411" s="14"/>
      <c r="NEI1411" s="14"/>
      <c r="NEJ1411" s="14"/>
      <c r="NEK1411" s="14"/>
      <c r="NEL1411" s="14"/>
      <c r="NEM1411" s="14"/>
      <c r="NEN1411" s="14"/>
      <c r="NEO1411" s="14"/>
      <c r="NEP1411" s="14"/>
      <c r="NEQ1411" s="14"/>
      <c r="NER1411" s="14"/>
      <c r="NES1411" s="14"/>
      <c r="NET1411" s="14"/>
      <c r="NEU1411" s="14"/>
      <c r="NEV1411" s="14"/>
      <c r="NEW1411" s="14"/>
      <c r="NEX1411" s="14"/>
      <c r="NEY1411" s="14"/>
      <c r="NEZ1411" s="14"/>
      <c r="NFA1411" s="14"/>
      <c r="NFB1411" s="14"/>
      <c r="NFC1411" s="14"/>
      <c r="NFD1411" s="14"/>
      <c r="NFE1411" s="14"/>
      <c r="NFF1411" s="14"/>
      <c r="NFG1411" s="14"/>
      <c r="NFH1411" s="14"/>
      <c r="NFI1411" s="14"/>
      <c r="NFJ1411" s="14"/>
      <c r="NFK1411" s="14"/>
      <c r="NFL1411" s="14"/>
      <c r="NFM1411" s="14"/>
      <c r="NFN1411" s="14"/>
      <c r="NFO1411" s="14"/>
      <c r="NFP1411" s="14"/>
      <c r="NFQ1411" s="14"/>
      <c r="NFR1411" s="14"/>
      <c r="NFS1411" s="14"/>
      <c r="NFT1411" s="14"/>
      <c r="NFU1411" s="14"/>
      <c r="NFV1411" s="14"/>
      <c r="NFW1411" s="14"/>
      <c r="NFX1411" s="14"/>
      <c r="NFY1411" s="14"/>
      <c r="NFZ1411" s="14"/>
      <c r="NGA1411" s="14"/>
      <c r="NGB1411" s="14"/>
      <c r="NGC1411" s="14"/>
      <c r="NGD1411" s="14"/>
      <c r="NGE1411" s="14"/>
      <c r="NGF1411" s="14"/>
      <c r="NGG1411" s="14"/>
      <c r="NGH1411" s="14"/>
      <c r="NGI1411" s="14"/>
      <c r="NGJ1411" s="14"/>
      <c r="NGK1411" s="14"/>
      <c r="NGL1411" s="14"/>
      <c r="NGM1411" s="14"/>
      <c r="NGN1411" s="14"/>
      <c r="NGO1411" s="14"/>
      <c r="NGP1411" s="14"/>
      <c r="NGQ1411" s="14"/>
      <c r="NGR1411" s="14"/>
      <c r="NGS1411" s="14"/>
      <c r="NGT1411" s="14"/>
      <c r="NGU1411" s="14"/>
      <c r="NGV1411" s="14"/>
      <c r="NGW1411" s="14"/>
      <c r="NGX1411" s="14"/>
      <c r="NGY1411" s="14"/>
      <c r="NGZ1411" s="14"/>
      <c r="NHA1411" s="14"/>
      <c r="NHB1411" s="14"/>
      <c r="NHC1411" s="14"/>
      <c r="NHD1411" s="14"/>
      <c r="NHE1411" s="14"/>
      <c r="NHF1411" s="14"/>
      <c r="NHG1411" s="14"/>
      <c r="NHH1411" s="14"/>
      <c r="NHI1411" s="14"/>
      <c r="NHJ1411" s="14"/>
      <c r="NHK1411" s="14"/>
      <c r="NHL1411" s="14"/>
      <c r="NHM1411" s="14"/>
      <c r="NHN1411" s="14"/>
      <c r="NHO1411" s="14"/>
      <c r="NHP1411" s="14"/>
      <c r="NHQ1411" s="14"/>
      <c r="NHR1411" s="14"/>
      <c r="NHS1411" s="14"/>
      <c r="NHT1411" s="14"/>
      <c r="NHU1411" s="14"/>
      <c r="NHV1411" s="14"/>
      <c r="NHW1411" s="14"/>
      <c r="NHX1411" s="14"/>
      <c r="NHY1411" s="14"/>
      <c r="NHZ1411" s="14"/>
      <c r="NIA1411" s="14"/>
      <c r="NIB1411" s="14"/>
      <c r="NIC1411" s="14"/>
      <c r="NID1411" s="14"/>
      <c r="NIE1411" s="14"/>
      <c r="NIF1411" s="14"/>
      <c r="NIG1411" s="14"/>
      <c r="NIH1411" s="14"/>
      <c r="NII1411" s="14"/>
      <c r="NIJ1411" s="14"/>
      <c r="NIK1411" s="14"/>
      <c r="NIL1411" s="14"/>
      <c r="NIM1411" s="14"/>
      <c r="NIN1411" s="14"/>
      <c r="NIO1411" s="14"/>
      <c r="NIP1411" s="14"/>
      <c r="NIQ1411" s="14"/>
      <c r="NIR1411" s="14"/>
      <c r="NIS1411" s="14"/>
      <c r="NIT1411" s="14"/>
      <c r="NIU1411" s="14"/>
      <c r="NIV1411" s="14"/>
      <c r="NIW1411" s="14"/>
      <c r="NIX1411" s="14"/>
      <c r="NIY1411" s="14"/>
      <c r="NIZ1411" s="14"/>
      <c r="NJA1411" s="14"/>
      <c r="NJB1411" s="14"/>
      <c r="NJC1411" s="14"/>
      <c r="NJD1411" s="14"/>
      <c r="NJE1411" s="14"/>
      <c r="NJF1411" s="14"/>
      <c r="NJG1411" s="14"/>
      <c r="NJH1411" s="14"/>
      <c r="NJI1411" s="14"/>
      <c r="NJJ1411" s="14"/>
      <c r="NJK1411" s="14"/>
      <c r="NJL1411" s="14"/>
      <c r="NJM1411" s="14"/>
      <c r="NJN1411" s="14"/>
      <c r="NJO1411" s="14"/>
      <c r="NJP1411" s="14"/>
      <c r="NJQ1411" s="14"/>
      <c r="NJR1411" s="14"/>
      <c r="NJS1411" s="14"/>
      <c r="NJT1411" s="14"/>
      <c r="NJU1411" s="14"/>
      <c r="NJV1411" s="14"/>
      <c r="NJW1411" s="14"/>
      <c r="NJX1411" s="14"/>
      <c r="NJY1411" s="14"/>
      <c r="NJZ1411" s="14"/>
      <c r="NKA1411" s="14"/>
      <c r="NKB1411" s="14"/>
      <c r="NKC1411" s="14"/>
      <c r="NKD1411" s="14"/>
      <c r="NKE1411" s="14"/>
      <c r="NKF1411" s="14"/>
      <c r="NKG1411" s="14"/>
      <c r="NKH1411" s="14"/>
      <c r="NKI1411" s="14"/>
      <c r="NKJ1411" s="14"/>
      <c r="NKK1411" s="14"/>
      <c r="NKL1411" s="14"/>
      <c r="NKM1411" s="14"/>
      <c r="NKN1411" s="14"/>
      <c r="NKO1411" s="14"/>
      <c r="NKP1411" s="14"/>
      <c r="NKQ1411" s="14"/>
      <c r="NKR1411" s="14"/>
      <c r="NKS1411" s="14"/>
      <c r="NKT1411" s="14"/>
      <c r="NKU1411" s="14"/>
      <c r="NKV1411" s="14"/>
      <c r="NKW1411" s="14"/>
      <c r="NKX1411" s="14"/>
      <c r="NKY1411" s="14"/>
      <c r="NKZ1411" s="14"/>
      <c r="NLA1411" s="14"/>
      <c r="NLB1411" s="14"/>
      <c r="NLC1411" s="14"/>
      <c r="NLD1411" s="14"/>
      <c r="NLE1411" s="14"/>
      <c r="NLF1411" s="14"/>
      <c r="NLG1411" s="14"/>
      <c r="NLH1411" s="14"/>
      <c r="NLI1411" s="14"/>
      <c r="NLJ1411" s="14"/>
      <c r="NLK1411" s="14"/>
      <c r="NLL1411" s="14"/>
      <c r="NLM1411" s="14"/>
      <c r="NLN1411" s="14"/>
      <c r="NLO1411" s="14"/>
      <c r="NLP1411" s="14"/>
      <c r="NLQ1411" s="14"/>
      <c r="NLR1411" s="14"/>
      <c r="NLS1411" s="14"/>
      <c r="NLT1411" s="14"/>
      <c r="NLU1411" s="14"/>
      <c r="NLV1411" s="14"/>
      <c r="NLW1411" s="14"/>
      <c r="NLX1411" s="14"/>
      <c r="NLY1411" s="14"/>
      <c r="NLZ1411" s="14"/>
      <c r="NMA1411" s="14"/>
      <c r="NMB1411" s="14"/>
      <c r="NMC1411" s="14"/>
      <c r="NMD1411" s="14"/>
      <c r="NME1411" s="14"/>
      <c r="NMF1411" s="14"/>
      <c r="NMG1411" s="14"/>
      <c r="NMH1411" s="14"/>
      <c r="NMI1411" s="14"/>
      <c r="NMJ1411" s="14"/>
      <c r="NMK1411" s="14"/>
      <c r="NML1411" s="14"/>
      <c r="NMM1411" s="14"/>
      <c r="NMN1411" s="14"/>
      <c r="NMO1411" s="14"/>
      <c r="NMP1411" s="14"/>
      <c r="NMQ1411" s="14"/>
      <c r="NMR1411" s="14"/>
      <c r="NMS1411" s="14"/>
      <c r="NMT1411" s="14"/>
      <c r="NMU1411" s="14"/>
      <c r="NMV1411" s="14"/>
      <c r="NMW1411" s="14"/>
      <c r="NMX1411" s="14"/>
      <c r="NMY1411" s="14"/>
      <c r="NMZ1411" s="14"/>
      <c r="NNA1411" s="14"/>
      <c r="NNB1411" s="14"/>
      <c r="NNC1411" s="14"/>
      <c r="NND1411" s="14"/>
      <c r="NNE1411" s="14"/>
      <c r="NNF1411" s="14"/>
      <c r="NNG1411" s="14"/>
      <c r="NNH1411" s="14"/>
      <c r="NNI1411" s="14"/>
      <c r="NNJ1411" s="14"/>
      <c r="NNK1411" s="14"/>
      <c r="NNL1411" s="14"/>
      <c r="NNM1411" s="14"/>
      <c r="NNN1411" s="14"/>
      <c r="NNO1411" s="14"/>
      <c r="NNP1411" s="14"/>
      <c r="NNQ1411" s="14"/>
      <c r="NNR1411" s="14"/>
      <c r="NNS1411" s="14"/>
      <c r="NNT1411" s="14"/>
      <c r="NNU1411" s="14"/>
      <c r="NNV1411" s="14"/>
      <c r="NNW1411" s="14"/>
      <c r="NNX1411" s="14"/>
      <c r="NNY1411" s="14"/>
      <c r="NNZ1411" s="14"/>
      <c r="NOA1411" s="14"/>
      <c r="NOB1411" s="14"/>
      <c r="NOC1411" s="14"/>
      <c r="NOD1411" s="14"/>
      <c r="NOE1411" s="14"/>
      <c r="NOF1411" s="14"/>
      <c r="NOG1411" s="14"/>
      <c r="NOH1411" s="14"/>
      <c r="NOI1411" s="14"/>
      <c r="NOJ1411" s="14"/>
      <c r="NOK1411" s="14"/>
      <c r="NOL1411" s="14"/>
      <c r="NOM1411" s="14"/>
      <c r="NON1411" s="14"/>
      <c r="NOO1411" s="14"/>
      <c r="NOP1411" s="14"/>
      <c r="NOQ1411" s="14"/>
      <c r="NOR1411" s="14"/>
      <c r="NOS1411" s="14"/>
      <c r="NOT1411" s="14"/>
      <c r="NOU1411" s="14"/>
      <c r="NOV1411" s="14"/>
      <c r="NOW1411" s="14"/>
      <c r="NOX1411" s="14"/>
      <c r="NOY1411" s="14"/>
      <c r="NOZ1411" s="14"/>
      <c r="NPA1411" s="14"/>
      <c r="NPB1411" s="14"/>
      <c r="NPC1411" s="14"/>
      <c r="NPD1411" s="14"/>
      <c r="NPE1411" s="14"/>
      <c r="NPF1411" s="14"/>
      <c r="NPG1411" s="14"/>
      <c r="NPH1411" s="14"/>
      <c r="NPI1411" s="14"/>
      <c r="NPJ1411" s="14"/>
      <c r="NPK1411" s="14"/>
      <c r="NPL1411" s="14"/>
      <c r="NPM1411" s="14"/>
      <c r="NPN1411" s="14"/>
      <c r="NPO1411" s="14"/>
      <c r="NPP1411" s="14"/>
      <c r="NPQ1411" s="14"/>
      <c r="NPR1411" s="14"/>
      <c r="NPS1411" s="14"/>
      <c r="NPT1411" s="14"/>
      <c r="NPU1411" s="14"/>
      <c r="NPV1411" s="14"/>
      <c r="NPW1411" s="14"/>
      <c r="NPX1411" s="14"/>
      <c r="NPY1411" s="14"/>
      <c r="NPZ1411" s="14"/>
      <c r="NQA1411" s="14"/>
      <c r="NQB1411" s="14"/>
      <c r="NQC1411" s="14"/>
      <c r="NQD1411" s="14"/>
      <c r="NQE1411" s="14"/>
      <c r="NQF1411" s="14"/>
      <c r="NQG1411" s="14"/>
      <c r="NQH1411" s="14"/>
      <c r="NQI1411" s="14"/>
      <c r="NQJ1411" s="14"/>
      <c r="NQK1411" s="14"/>
      <c r="NQL1411" s="14"/>
      <c r="NQM1411" s="14"/>
      <c r="NQN1411" s="14"/>
      <c r="NQO1411" s="14"/>
      <c r="NQP1411" s="14"/>
      <c r="NQQ1411" s="14"/>
      <c r="NQR1411" s="14"/>
      <c r="NQS1411" s="14"/>
      <c r="NQT1411" s="14"/>
      <c r="NQU1411" s="14"/>
      <c r="NQV1411" s="14"/>
      <c r="NQW1411" s="14"/>
      <c r="NQX1411" s="14"/>
      <c r="NQY1411" s="14"/>
      <c r="NQZ1411" s="14"/>
      <c r="NRA1411" s="14"/>
      <c r="NRB1411" s="14"/>
      <c r="NRC1411" s="14"/>
      <c r="NRD1411" s="14"/>
      <c r="NRE1411" s="14"/>
      <c r="NRF1411" s="14"/>
      <c r="NRG1411" s="14"/>
      <c r="NRH1411" s="14"/>
      <c r="NRI1411" s="14"/>
      <c r="NRJ1411" s="14"/>
      <c r="NRK1411" s="14"/>
      <c r="NRL1411" s="14"/>
      <c r="NRM1411" s="14"/>
      <c r="NRN1411" s="14"/>
      <c r="NRO1411" s="14"/>
      <c r="NRP1411" s="14"/>
      <c r="NRQ1411" s="14"/>
      <c r="NRR1411" s="14"/>
      <c r="NRS1411" s="14"/>
      <c r="NRT1411" s="14"/>
      <c r="NRU1411" s="14"/>
      <c r="NRV1411" s="14"/>
      <c r="NRW1411" s="14"/>
      <c r="NRX1411" s="14"/>
      <c r="NRY1411" s="14"/>
      <c r="NRZ1411" s="14"/>
      <c r="NSA1411" s="14"/>
      <c r="NSB1411" s="14"/>
      <c r="NSC1411" s="14"/>
      <c r="NSD1411" s="14"/>
      <c r="NSE1411" s="14"/>
      <c r="NSF1411" s="14"/>
      <c r="NSG1411" s="14"/>
      <c r="NSH1411" s="14"/>
      <c r="NSI1411" s="14"/>
      <c r="NSJ1411" s="14"/>
      <c r="NSK1411" s="14"/>
      <c r="NSL1411" s="14"/>
      <c r="NSM1411" s="14"/>
      <c r="NSN1411" s="14"/>
      <c r="NSO1411" s="14"/>
      <c r="NSP1411" s="14"/>
      <c r="NSQ1411" s="14"/>
      <c r="NSR1411" s="14"/>
      <c r="NSS1411" s="14"/>
      <c r="NST1411" s="14"/>
      <c r="NSU1411" s="14"/>
      <c r="NSV1411" s="14"/>
      <c r="NSW1411" s="14"/>
      <c r="NSX1411" s="14"/>
      <c r="NSY1411" s="14"/>
      <c r="NSZ1411" s="14"/>
      <c r="NTA1411" s="14"/>
      <c r="NTB1411" s="14"/>
      <c r="NTC1411" s="14"/>
      <c r="NTD1411" s="14"/>
      <c r="NTE1411" s="14"/>
      <c r="NTF1411" s="14"/>
      <c r="NTG1411" s="14"/>
      <c r="NTH1411" s="14"/>
      <c r="NTI1411" s="14"/>
      <c r="NTJ1411" s="14"/>
      <c r="NTK1411" s="14"/>
      <c r="NTL1411" s="14"/>
      <c r="NTM1411" s="14"/>
      <c r="NTN1411" s="14"/>
      <c r="NTO1411" s="14"/>
      <c r="NTP1411" s="14"/>
      <c r="NTQ1411" s="14"/>
      <c r="NTR1411" s="14"/>
      <c r="NTS1411" s="14"/>
      <c r="NTT1411" s="14"/>
      <c r="NTU1411" s="14"/>
      <c r="NTV1411" s="14"/>
      <c r="NTW1411" s="14"/>
      <c r="NTX1411" s="14"/>
      <c r="NTY1411" s="14"/>
      <c r="NTZ1411" s="14"/>
      <c r="NUA1411" s="14"/>
      <c r="NUB1411" s="14"/>
      <c r="NUC1411" s="14"/>
      <c r="NUD1411" s="14"/>
      <c r="NUE1411" s="14"/>
      <c r="NUF1411" s="14"/>
      <c r="NUG1411" s="14"/>
      <c r="NUH1411" s="14"/>
      <c r="NUI1411" s="14"/>
      <c r="NUJ1411" s="14"/>
      <c r="NUK1411" s="14"/>
      <c r="NUL1411" s="14"/>
      <c r="NUM1411" s="14"/>
      <c r="NUN1411" s="14"/>
      <c r="NUO1411" s="14"/>
      <c r="NUP1411" s="14"/>
      <c r="NUQ1411" s="14"/>
      <c r="NUR1411" s="14"/>
      <c r="NUS1411" s="14"/>
      <c r="NUT1411" s="14"/>
      <c r="NUU1411" s="14"/>
      <c r="NUV1411" s="14"/>
      <c r="NUW1411" s="14"/>
      <c r="NUX1411" s="14"/>
      <c r="NUY1411" s="14"/>
      <c r="NUZ1411" s="14"/>
      <c r="NVA1411" s="14"/>
      <c r="NVB1411" s="14"/>
      <c r="NVC1411" s="14"/>
      <c r="NVD1411" s="14"/>
      <c r="NVE1411" s="14"/>
      <c r="NVF1411" s="14"/>
      <c r="NVG1411" s="14"/>
      <c r="NVH1411" s="14"/>
      <c r="NVI1411" s="14"/>
      <c r="NVJ1411" s="14"/>
      <c r="NVK1411" s="14"/>
      <c r="NVL1411" s="14"/>
      <c r="NVM1411" s="14"/>
      <c r="NVN1411" s="14"/>
      <c r="NVO1411" s="14"/>
      <c r="NVP1411" s="14"/>
      <c r="NVQ1411" s="14"/>
      <c r="NVR1411" s="14"/>
      <c r="NVS1411" s="14"/>
      <c r="NVT1411" s="14"/>
      <c r="NVU1411" s="14"/>
      <c r="NVV1411" s="14"/>
      <c r="NVW1411" s="14"/>
      <c r="NVX1411" s="14"/>
      <c r="NVY1411" s="14"/>
      <c r="NVZ1411" s="14"/>
      <c r="NWA1411" s="14"/>
      <c r="NWB1411" s="14"/>
      <c r="NWC1411" s="14"/>
      <c r="NWD1411" s="14"/>
      <c r="NWE1411" s="14"/>
      <c r="NWF1411" s="14"/>
      <c r="NWG1411" s="14"/>
      <c r="NWH1411" s="14"/>
      <c r="NWI1411" s="14"/>
      <c r="NWJ1411" s="14"/>
      <c r="NWK1411" s="14"/>
      <c r="NWL1411" s="14"/>
      <c r="NWM1411" s="14"/>
      <c r="NWN1411" s="14"/>
      <c r="NWO1411" s="14"/>
      <c r="NWP1411" s="14"/>
      <c r="NWQ1411" s="14"/>
      <c r="NWR1411" s="14"/>
      <c r="NWS1411" s="14"/>
      <c r="NWT1411" s="14"/>
      <c r="NWU1411" s="14"/>
      <c r="NWV1411" s="14"/>
      <c r="NWW1411" s="14"/>
      <c r="NWX1411" s="14"/>
      <c r="NWY1411" s="14"/>
      <c r="NWZ1411" s="14"/>
      <c r="NXA1411" s="14"/>
      <c r="NXB1411" s="14"/>
      <c r="NXC1411" s="14"/>
      <c r="NXD1411" s="14"/>
      <c r="NXE1411" s="14"/>
      <c r="NXF1411" s="14"/>
      <c r="NXG1411" s="14"/>
      <c r="NXH1411" s="14"/>
      <c r="NXI1411" s="14"/>
      <c r="NXJ1411" s="14"/>
      <c r="NXK1411" s="14"/>
      <c r="NXL1411" s="14"/>
      <c r="NXM1411" s="14"/>
      <c r="NXN1411" s="14"/>
      <c r="NXO1411" s="14"/>
      <c r="NXP1411" s="14"/>
      <c r="NXQ1411" s="14"/>
      <c r="NXR1411" s="14"/>
      <c r="NXS1411" s="14"/>
      <c r="NXT1411" s="14"/>
      <c r="NXU1411" s="14"/>
      <c r="NXV1411" s="14"/>
      <c r="NXW1411" s="14"/>
      <c r="NXX1411" s="14"/>
      <c r="NXY1411" s="14"/>
      <c r="NXZ1411" s="14"/>
      <c r="NYA1411" s="14"/>
      <c r="NYB1411" s="14"/>
      <c r="NYC1411" s="14"/>
      <c r="NYD1411" s="14"/>
      <c r="NYE1411" s="14"/>
      <c r="NYF1411" s="14"/>
      <c r="NYG1411" s="14"/>
      <c r="NYH1411" s="14"/>
      <c r="NYI1411" s="14"/>
      <c r="NYJ1411" s="14"/>
      <c r="NYK1411" s="14"/>
      <c r="NYL1411" s="14"/>
      <c r="NYM1411" s="14"/>
      <c r="NYN1411" s="14"/>
      <c r="NYO1411" s="14"/>
      <c r="NYP1411" s="14"/>
      <c r="NYQ1411" s="14"/>
      <c r="NYR1411" s="14"/>
      <c r="NYS1411" s="14"/>
      <c r="NYT1411" s="14"/>
      <c r="NYU1411" s="14"/>
      <c r="NYV1411" s="14"/>
      <c r="NYW1411" s="14"/>
      <c r="NYX1411" s="14"/>
      <c r="NYY1411" s="14"/>
      <c r="NYZ1411" s="14"/>
      <c r="NZA1411" s="14"/>
      <c r="NZB1411" s="14"/>
      <c r="NZC1411" s="14"/>
      <c r="NZD1411" s="14"/>
      <c r="NZE1411" s="14"/>
      <c r="NZF1411" s="14"/>
      <c r="NZG1411" s="14"/>
      <c r="NZH1411" s="14"/>
      <c r="NZI1411" s="14"/>
      <c r="NZJ1411" s="14"/>
      <c r="NZK1411" s="14"/>
      <c r="NZL1411" s="14"/>
      <c r="NZM1411" s="14"/>
      <c r="NZN1411" s="14"/>
      <c r="NZO1411" s="14"/>
      <c r="NZP1411" s="14"/>
      <c r="NZQ1411" s="14"/>
      <c r="NZR1411" s="14"/>
      <c r="NZS1411" s="14"/>
      <c r="NZT1411" s="14"/>
      <c r="NZU1411" s="14"/>
      <c r="NZV1411" s="14"/>
      <c r="NZW1411" s="14"/>
      <c r="NZX1411" s="14"/>
      <c r="NZY1411" s="14"/>
      <c r="NZZ1411" s="14"/>
      <c r="OAA1411" s="14"/>
      <c r="OAB1411" s="14"/>
      <c r="OAC1411" s="14"/>
      <c r="OAD1411" s="14"/>
      <c r="OAE1411" s="14"/>
      <c r="OAF1411" s="14"/>
      <c r="OAG1411" s="14"/>
      <c r="OAH1411" s="14"/>
      <c r="OAI1411" s="14"/>
      <c r="OAJ1411" s="14"/>
      <c r="OAK1411" s="14"/>
      <c r="OAL1411" s="14"/>
      <c r="OAM1411" s="14"/>
      <c r="OAN1411" s="14"/>
      <c r="OAO1411" s="14"/>
      <c r="OAP1411" s="14"/>
      <c r="OAQ1411" s="14"/>
      <c r="OAR1411" s="14"/>
      <c r="OAS1411" s="14"/>
      <c r="OAT1411" s="14"/>
      <c r="OAU1411" s="14"/>
      <c r="OAV1411" s="14"/>
      <c r="OAW1411" s="14"/>
      <c r="OAX1411" s="14"/>
      <c r="OAY1411" s="14"/>
      <c r="OAZ1411" s="14"/>
      <c r="OBA1411" s="14"/>
      <c r="OBB1411" s="14"/>
      <c r="OBC1411" s="14"/>
      <c r="OBD1411" s="14"/>
      <c r="OBE1411" s="14"/>
      <c r="OBF1411" s="14"/>
      <c r="OBG1411" s="14"/>
      <c r="OBH1411" s="14"/>
      <c r="OBI1411" s="14"/>
      <c r="OBJ1411" s="14"/>
      <c r="OBK1411" s="14"/>
      <c r="OBL1411" s="14"/>
      <c r="OBM1411" s="14"/>
      <c r="OBN1411" s="14"/>
      <c r="OBO1411" s="14"/>
      <c r="OBP1411" s="14"/>
      <c r="OBQ1411" s="14"/>
      <c r="OBR1411" s="14"/>
      <c r="OBS1411" s="14"/>
      <c r="OBT1411" s="14"/>
      <c r="OBU1411" s="14"/>
      <c r="OBV1411" s="14"/>
      <c r="OBW1411" s="14"/>
      <c r="OBX1411" s="14"/>
      <c r="OBY1411" s="14"/>
      <c r="OBZ1411" s="14"/>
      <c r="OCA1411" s="14"/>
      <c r="OCB1411" s="14"/>
      <c r="OCC1411" s="14"/>
      <c r="OCD1411" s="14"/>
      <c r="OCE1411" s="14"/>
      <c r="OCF1411" s="14"/>
      <c r="OCG1411" s="14"/>
      <c r="OCH1411" s="14"/>
      <c r="OCI1411" s="14"/>
      <c r="OCJ1411" s="14"/>
      <c r="OCK1411" s="14"/>
      <c r="OCL1411" s="14"/>
      <c r="OCM1411" s="14"/>
      <c r="OCN1411" s="14"/>
      <c r="OCO1411" s="14"/>
      <c r="OCP1411" s="14"/>
      <c r="OCQ1411" s="14"/>
      <c r="OCR1411" s="14"/>
      <c r="OCS1411" s="14"/>
      <c r="OCT1411" s="14"/>
      <c r="OCU1411" s="14"/>
      <c r="OCV1411" s="14"/>
      <c r="OCW1411" s="14"/>
      <c r="OCX1411" s="14"/>
      <c r="OCY1411" s="14"/>
      <c r="OCZ1411" s="14"/>
      <c r="ODA1411" s="14"/>
      <c r="ODB1411" s="14"/>
      <c r="ODC1411" s="14"/>
      <c r="ODD1411" s="14"/>
      <c r="ODE1411" s="14"/>
      <c r="ODF1411" s="14"/>
      <c r="ODG1411" s="14"/>
      <c r="ODH1411" s="14"/>
      <c r="ODI1411" s="14"/>
      <c r="ODJ1411" s="14"/>
      <c r="ODK1411" s="14"/>
      <c r="ODL1411" s="14"/>
      <c r="ODM1411" s="14"/>
      <c r="ODN1411" s="14"/>
      <c r="ODO1411" s="14"/>
      <c r="ODP1411" s="14"/>
      <c r="ODQ1411" s="14"/>
      <c r="ODR1411" s="14"/>
      <c r="ODS1411" s="14"/>
      <c r="ODT1411" s="14"/>
      <c r="ODU1411" s="14"/>
      <c r="ODV1411" s="14"/>
      <c r="ODW1411" s="14"/>
      <c r="ODX1411" s="14"/>
      <c r="ODY1411" s="14"/>
      <c r="ODZ1411" s="14"/>
      <c r="OEA1411" s="14"/>
      <c r="OEB1411" s="14"/>
      <c r="OEC1411" s="14"/>
      <c r="OED1411" s="14"/>
      <c r="OEE1411" s="14"/>
      <c r="OEF1411" s="14"/>
      <c r="OEG1411" s="14"/>
      <c r="OEH1411" s="14"/>
      <c r="OEI1411" s="14"/>
      <c r="OEJ1411" s="14"/>
      <c r="OEK1411" s="14"/>
      <c r="OEL1411" s="14"/>
      <c r="OEM1411" s="14"/>
      <c r="OEN1411" s="14"/>
      <c r="OEO1411" s="14"/>
      <c r="OEP1411" s="14"/>
      <c r="OEQ1411" s="14"/>
      <c r="OER1411" s="14"/>
      <c r="OES1411" s="14"/>
      <c r="OET1411" s="14"/>
      <c r="OEU1411" s="14"/>
      <c r="OEV1411" s="14"/>
      <c r="OEW1411" s="14"/>
      <c r="OEX1411" s="14"/>
      <c r="OEY1411" s="14"/>
      <c r="OEZ1411" s="14"/>
      <c r="OFA1411" s="14"/>
      <c r="OFB1411" s="14"/>
      <c r="OFC1411" s="14"/>
      <c r="OFD1411" s="14"/>
      <c r="OFE1411" s="14"/>
      <c r="OFF1411" s="14"/>
      <c r="OFG1411" s="14"/>
      <c r="OFH1411" s="14"/>
      <c r="OFI1411" s="14"/>
      <c r="OFJ1411" s="14"/>
      <c r="OFK1411" s="14"/>
      <c r="OFL1411" s="14"/>
      <c r="OFM1411" s="14"/>
      <c r="OFN1411" s="14"/>
      <c r="OFO1411" s="14"/>
      <c r="OFP1411" s="14"/>
      <c r="OFQ1411" s="14"/>
      <c r="OFR1411" s="14"/>
      <c r="OFS1411" s="14"/>
      <c r="OFT1411" s="14"/>
      <c r="OFU1411" s="14"/>
      <c r="OFV1411" s="14"/>
      <c r="OFW1411" s="14"/>
      <c r="OFX1411" s="14"/>
      <c r="OFY1411" s="14"/>
      <c r="OFZ1411" s="14"/>
      <c r="OGA1411" s="14"/>
      <c r="OGB1411" s="14"/>
      <c r="OGC1411" s="14"/>
      <c r="OGD1411" s="14"/>
      <c r="OGE1411" s="14"/>
      <c r="OGF1411" s="14"/>
      <c r="OGG1411" s="14"/>
      <c r="OGH1411" s="14"/>
      <c r="OGI1411" s="14"/>
      <c r="OGJ1411" s="14"/>
      <c r="OGK1411" s="14"/>
      <c r="OGL1411" s="14"/>
      <c r="OGM1411" s="14"/>
      <c r="OGN1411" s="14"/>
      <c r="OGO1411" s="14"/>
      <c r="OGP1411" s="14"/>
      <c r="OGQ1411" s="14"/>
      <c r="OGR1411" s="14"/>
      <c r="OGS1411" s="14"/>
      <c r="OGT1411" s="14"/>
      <c r="OGU1411" s="14"/>
      <c r="OGV1411" s="14"/>
      <c r="OGW1411" s="14"/>
      <c r="OGX1411" s="14"/>
      <c r="OGY1411" s="14"/>
      <c r="OGZ1411" s="14"/>
      <c r="OHA1411" s="14"/>
      <c r="OHB1411" s="14"/>
      <c r="OHC1411" s="14"/>
      <c r="OHD1411" s="14"/>
      <c r="OHE1411" s="14"/>
      <c r="OHF1411" s="14"/>
      <c r="OHG1411" s="14"/>
      <c r="OHH1411" s="14"/>
      <c r="OHI1411" s="14"/>
      <c r="OHJ1411" s="14"/>
      <c r="OHK1411" s="14"/>
      <c r="OHL1411" s="14"/>
      <c r="OHM1411" s="14"/>
      <c r="OHN1411" s="14"/>
      <c r="OHO1411" s="14"/>
      <c r="OHP1411" s="14"/>
      <c r="OHQ1411" s="14"/>
      <c r="OHR1411" s="14"/>
      <c r="OHS1411" s="14"/>
      <c r="OHT1411" s="14"/>
      <c r="OHU1411" s="14"/>
      <c r="OHV1411" s="14"/>
      <c r="OHW1411" s="14"/>
      <c r="OHX1411" s="14"/>
      <c r="OHY1411" s="14"/>
      <c r="OHZ1411" s="14"/>
      <c r="OIA1411" s="14"/>
      <c r="OIB1411" s="14"/>
      <c r="OIC1411" s="14"/>
      <c r="OID1411" s="14"/>
      <c r="OIE1411" s="14"/>
      <c r="OIF1411" s="14"/>
      <c r="OIG1411" s="14"/>
      <c r="OIH1411" s="14"/>
      <c r="OII1411" s="14"/>
      <c r="OIJ1411" s="14"/>
      <c r="OIK1411" s="14"/>
      <c r="OIL1411" s="14"/>
      <c r="OIM1411" s="14"/>
      <c r="OIN1411" s="14"/>
      <c r="OIO1411" s="14"/>
      <c r="OIP1411" s="14"/>
      <c r="OIQ1411" s="14"/>
      <c r="OIR1411" s="14"/>
      <c r="OIS1411" s="14"/>
      <c r="OIT1411" s="14"/>
      <c r="OIU1411" s="14"/>
      <c r="OIV1411" s="14"/>
      <c r="OIW1411" s="14"/>
      <c r="OIX1411" s="14"/>
      <c r="OIY1411" s="14"/>
      <c r="OIZ1411" s="14"/>
      <c r="OJA1411" s="14"/>
      <c r="OJB1411" s="14"/>
      <c r="OJC1411" s="14"/>
      <c r="OJD1411" s="14"/>
      <c r="OJE1411" s="14"/>
      <c r="OJF1411" s="14"/>
      <c r="OJG1411" s="14"/>
      <c r="OJH1411" s="14"/>
      <c r="OJI1411" s="14"/>
      <c r="OJJ1411" s="14"/>
      <c r="OJK1411" s="14"/>
      <c r="OJL1411" s="14"/>
      <c r="OJM1411" s="14"/>
      <c r="OJN1411" s="14"/>
      <c r="OJO1411" s="14"/>
      <c r="OJP1411" s="14"/>
      <c r="OJQ1411" s="14"/>
      <c r="OJR1411" s="14"/>
      <c r="OJS1411" s="14"/>
      <c r="OJT1411" s="14"/>
      <c r="OJU1411" s="14"/>
      <c r="OJV1411" s="14"/>
      <c r="OJW1411" s="14"/>
      <c r="OJX1411" s="14"/>
      <c r="OJY1411" s="14"/>
      <c r="OJZ1411" s="14"/>
      <c r="OKA1411" s="14"/>
      <c r="OKB1411" s="14"/>
      <c r="OKC1411" s="14"/>
      <c r="OKD1411" s="14"/>
      <c r="OKE1411" s="14"/>
      <c r="OKF1411" s="14"/>
      <c r="OKG1411" s="14"/>
      <c r="OKH1411" s="14"/>
      <c r="OKI1411" s="14"/>
      <c r="OKJ1411" s="14"/>
      <c r="OKK1411" s="14"/>
      <c r="OKL1411" s="14"/>
      <c r="OKM1411" s="14"/>
      <c r="OKN1411" s="14"/>
      <c r="OKO1411" s="14"/>
      <c r="OKP1411" s="14"/>
      <c r="OKQ1411" s="14"/>
      <c r="OKR1411" s="14"/>
      <c r="OKS1411" s="14"/>
      <c r="OKT1411" s="14"/>
      <c r="OKU1411" s="14"/>
      <c r="OKV1411" s="14"/>
      <c r="OKW1411" s="14"/>
      <c r="OKX1411" s="14"/>
      <c r="OKY1411" s="14"/>
      <c r="OKZ1411" s="14"/>
      <c r="OLA1411" s="14"/>
      <c r="OLB1411" s="14"/>
      <c r="OLC1411" s="14"/>
      <c r="OLD1411" s="14"/>
      <c r="OLE1411" s="14"/>
      <c r="OLF1411" s="14"/>
      <c r="OLG1411" s="14"/>
      <c r="OLH1411" s="14"/>
      <c r="OLI1411" s="14"/>
      <c r="OLJ1411" s="14"/>
      <c r="OLK1411" s="14"/>
      <c r="OLL1411" s="14"/>
      <c r="OLM1411" s="14"/>
      <c r="OLN1411" s="14"/>
      <c r="OLO1411" s="14"/>
      <c r="OLP1411" s="14"/>
      <c r="OLQ1411" s="14"/>
      <c r="OLR1411" s="14"/>
      <c r="OLS1411" s="14"/>
      <c r="OLT1411" s="14"/>
      <c r="OLU1411" s="14"/>
      <c r="OLV1411" s="14"/>
      <c r="OLW1411" s="14"/>
      <c r="OLX1411" s="14"/>
      <c r="OLY1411" s="14"/>
      <c r="OLZ1411" s="14"/>
      <c r="OMA1411" s="14"/>
      <c r="OMB1411" s="14"/>
      <c r="OMC1411" s="14"/>
      <c r="OMD1411" s="14"/>
      <c r="OME1411" s="14"/>
      <c r="OMF1411" s="14"/>
      <c r="OMG1411" s="14"/>
      <c r="OMH1411" s="14"/>
      <c r="OMI1411" s="14"/>
      <c r="OMJ1411" s="14"/>
      <c r="OMK1411" s="14"/>
      <c r="OML1411" s="14"/>
      <c r="OMM1411" s="14"/>
      <c r="OMN1411" s="14"/>
      <c r="OMO1411" s="14"/>
      <c r="OMP1411" s="14"/>
      <c r="OMQ1411" s="14"/>
      <c r="OMR1411" s="14"/>
      <c r="OMS1411" s="14"/>
      <c r="OMT1411" s="14"/>
      <c r="OMU1411" s="14"/>
      <c r="OMV1411" s="14"/>
      <c r="OMW1411" s="14"/>
      <c r="OMX1411" s="14"/>
      <c r="OMY1411" s="14"/>
      <c r="OMZ1411" s="14"/>
      <c r="ONA1411" s="14"/>
      <c r="ONB1411" s="14"/>
      <c r="ONC1411" s="14"/>
      <c r="OND1411" s="14"/>
      <c r="ONE1411" s="14"/>
      <c r="ONF1411" s="14"/>
      <c r="ONG1411" s="14"/>
      <c r="ONH1411" s="14"/>
      <c r="ONI1411" s="14"/>
      <c r="ONJ1411" s="14"/>
      <c r="ONK1411" s="14"/>
      <c r="ONL1411" s="14"/>
      <c r="ONM1411" s="14"/>
      <c r="ONN1411" s="14"/>
      <c r="ONO1411" s="14"/>
      <c r="ONP1411" s="14"/>
      <c r="ONQ1411" s="14"/>
      <c r="ONR1411" s="14"/>
      <c r="ONS1411" s="14"/>
      <c r="ONT1411" s="14"/>
      <c r="ONU1411" s="14"/>
      <c r="ONV1411" s="14"/>
      <c r="ONW1411" s="14"/>
      <c r="ONX1411" s="14"/>
      <c r="ONY1411" s="14"/>
      <c r="ONZ1411" s="14"/>
      <c r="OOA1411" s="14"/>
      <c r="OOB1411" s="14"/>
      <c r="OOC1411" s="14"/>
      <c r="OOD1411" s="14"/>
      <c r="OOE1411" s="14"/>
      <c r="OOF1411" s="14"/>
      <c r="OOG1411" s="14"/>
      <c r="OOH1411" s="14"/>
      <c r="OOI1411" s="14"/>
      <c r="OOJ1411" s="14"/>
      <c r="OOK1411" s="14"/>
      <c r="OOL1411" s="14"/>
      <c r="OOM1411" s="14"/>
      <c r="OON1411" s="14"/>
      <c r="OOO1411" s="14"/>
      <c r="OOP1411" s="14"/>
      <c r="OOQ1411" s="14"/>
      <c r="OOR1411" s="14"/>
      <c r="OOS1411" s="14"/>
      <c r="OOT1411" s="14"/>
      <c r="OOU1411" s="14"/>
      <c r="OOV1411" s="14"/>
      <c r="OOW1411" s="14"/>
      <c r="OOX1411" s="14"/>
      <c r="OOY1411" s="14"/>
      <c r="OOZ1411" s="14"/>
      <c r="OPA1411" s="14"/>
      <c r="OPB1411" s="14"/>
      <c r="OPC1411" s="14"/>
      <c r="OPD1411" s="14"/>
      <c r="OPE1411" s="14"/>
      <c r="OPF1411" s="14"/>
      <c r="OPG1411" s="14"/>
      <c r="OPH1411" s="14"/>
      <c r="OPI1411" s="14"/>
      <c r="OPJ1411" s="14"/>
      <c r="OPK1411" s="14"/>
      <c r="OPL1411" s="14"/>
      <c r="OPM1411" s="14"/>
      <c r="OPN1411" s="14"/>
      <c r="OPO1411" s="14"/>
      <c r="OPP1411" s="14"/>
      <c r="OPQ1411" s="14"/>
      <c r="OPR1411" s="14"/>
      <c r="OPS1411" s="14"/>
      <c r="OPT1411" s="14"/>
      <c r="OPU1411" s="14"/>
      <c r="OPV1411" s="14"/>
      <c r="OPW1411" s="14"/>
      <c r="OPX1411" s="14"/>
      <c r="OPY1411" s="14"/>
      <c r="OPZ1411" s="14"/>
      <c r="OQA1411" s="14"/>
      <c r="OQB1411" s="14"/>
      <c r="OQC1411" s="14"/>
      <c r="OQD1411" s="14"/>
      <c r="OQE1411" s="14"/>
      <c r="OQF1411" s="14"/>
      <c r="OQG1411" s="14"/>
      <c r="OQH1411" s="14"/>
      <c r="OQI1411" s="14"/>
      <c r="OQJ1411" s="14"/>
      <c r="OQK1411" s="14"/>
      <c r="OQL1411" s="14"/>
      <c r="OQM1411" s="14"/>
      <c r="OQN1411" s="14"/>
      <c r="OQO1411" s="14"/>
      <c r="OQP1411" s="14"/>
      <c r="OQQ1411" s="14"/>
      <c r="OQR1411" s="14"/>
      <c r="OQS1411" s="14"/>
      <c r="OQT1411" s="14"/>
      <c r="OQU1411" s="14"/>
      <c r="OQV1411" s="14"/>
      <c r="OQW1411" s="14"/>
      <c r="OQX1411" s="14"/>
      <c r="OQY1411" s="14"/>
      <c r="OQZ1411" s="14"/>
      <c r="ORA1411" s="14"/>
      <c r="ORB1411" s="14"/>
      <c r="ORC1411" s="14"/>
      <c r="ORD1411" s="14"/>
      <c r="ORE1411" s="14"/>
      <c r="ORF1411" s="14"/>
      <c r="ORG1411" s="14"/>
      <c r="ORH1411" s="14"/>
      <c r="ORI1411" s="14"/>
      <c r="ORJ1411" s="14"/>
      <c r="ORK1411" s="14"/>
      <c r="ORL1411" s="14"/>
      <c r="ORM1411" s="14"/>
      <c r="ORN1411" s="14"/>
      <c r="ORO1411" s="14"/>
      <c r="ORP1411" s="14"/>
      <c r="ORQ1411" s="14"/>
      <c r="ORR1411" s="14"/>
      <c r="ORS1411" s="14"/>
      <c r="ORT1411" s="14"/>
      <c r="ORU1411" s="14"/>
      <c r="ORV1411" s="14"/>
      <c r="ORW1411" s="14"/>
      <c r="ORX1411" s="14"/>
      <c r="ORY1411" s="14"/>
      <c r="ORZ1411" s="14"/>
      <c r="OSA1411" s="14"/>
      <c r="OSB1411" s="14"/>
      <c r="OSC1411" s="14"/>
      <c r="OSD1411" s="14"/>
      <c r="OSE1411" s="14"/>
      <c r="OSF1411" s="14"/>
      <c r="OSG1411" s="14"/>
      <c r="OSH1411" s="14"/>
      <c r="OSI1411" s="14"/>
      <c r="OSJ1411" s="14"/>
      <c r="OSK1411" s="14"/>
      <c r="OSL1411" s="14"/>
      <c r="OSM1411" s="14"/>
      <c r="OSN1411" s="14"/>
      <c r="OSO1411" s="14"/>
      <c r="OSP1411" s="14"/>
      <c r="OSQ1411" s="14"/>
      <c r="OSR1411" s="14"/>
      <c r="OSS1411" s="14"/>
      <c r="OST1411" s="14"/>
      <c r="OSU1411" s="14"/>
      <c r="OSV1411" s="14"/>
      <c r="OSW1411" s="14"/>
      <c r="OSX1411" s="14"/>
      <c r="OSY1411" s="14"/>
      <c r="OSZ1411" s="14"/>
      <c r="OTA1411" s="14"/>
      <c r="OTB1411" s="14"/>
      <c r="OTC1411" s="14"/>
      <c r="OTD1411" s="14"/>
      <c r="OTE1411" s="14"/>
      <c r="OTF1411" s="14"/>
      <c r="OTG1411" s="14"/>
      <c r="OTH1411" s="14"/>
      <c r="OTI1411" s="14"/>
      <c r="OTJ1411" s="14"/>
      <c r="OTK1411" s="14"/>
      <c r="OTL1411" s="14"/>
      <c r="OTM1411" s="14"/>
      <c r="OTN1411" s="14"/>
      <c r="OTO1411" s="14"/>
      <c r="OTP1411" s="14"/>
      <c r="OTQ1411" s="14"/>
      <c r="OTR1411" s="14"/>
      <c r="OTS1411" s="14"/>
      <c r="OTT1411" s="14"/>
      <c r="OTU1411" s="14"/>
      <c r="OTV1411" s="14"/>
      <c r="OTW1411" s="14"/>
      <c r="OTX1411" s="14"/>
      <c r="OTY1411" s="14"/>
      <c r="OTZ1411" s="14"/>
      <c r="OUA1411" s="14"/>
      <c r="OUB1411" s="14"/>
      <c r="OUC1411" s="14"/>
      <c r="OUD1411" s="14"/>
      <c r="OUE1411" s="14"/>
      <c r="OUF1411" s="14"/>
      <c r="OUG1411" s="14"/>
      <c r="OUH1411" s="14"/>
      <c r="OUI1411" s="14"/>
      <c r="OUJ1411" s="14"/>
      <c r="OUK1411" s="14"/>
      <c r="OUL1411" s="14"/>
      <c r="OUM1411" s="14"/>
      <c r="OUN1411" s="14"/>
      <c r="OUO1411" s="14"/>
      <c r="OUP1411" s="14"/>
      <c r="OUQ1411" s="14"/>
      <c r="OUR1411" s="14"/>
      <c r="OUS1411" s="14"/>
      <c r="OUT1411" s="14"/>
      <c r="OUU1411" s="14"/>
      <c r="OUV1411" s="14"/>
      <c r="OUW1411" s="14"/>
      <c r="OUX1411" s="14"/>
      <c r="OUY1411" s="14"/>
      <c r="OUZ1411" s="14"/>
      <c r="OVA1411" s="14"/>
      <c r="OVB1411" s="14"/>
      <c r="OVC1411" s="14"/>
      <c r="OVD1411" s="14"/>
      <c r="OVE1411" s="14"/>
      <c r="OVF1411" s="14"/>
      <c r="OVG1411" s="14"/>
      <c r="OVH1411" s="14"/>
      <c r="OVI1411" s="14"/>
      <c r="OVJ1411" s="14"/>
      <c r="OVK1411" s="14"/>
      <c r="OVL1411" s="14"/>
      <c r="OVM1411" s="14"/>
      <c r="OVN1411" s="14"/>
      <c r="OVO1411" s="14"/>
      <c r="OVP1411" s="14"/>
      <c r="OVQ1411" s="14"/>
      <c r="OVR1411" s="14"/>
      <c r="OVS1411" s="14"/>
      <c r="OVT1411" s="14"/>
      <c r="OVU1411" s="14"/>
      <c r="OVV1411" s="14"/>
      <c r="OVW1411" s="14"/>
      <c r="OVX1411" s="14"/>
      <c r="OVY1411" s="14"/>
      <c r="OVZ1411" s="14"/>
      <c r="OWA1411" s="14"/>
      <c r="OWB1411" s="14"/>
      <c r="OWC1411" s="14"/>
      <c r="OWD1411" s="14"/>
      <c r="OWE1411" s="14"/>
      <c r="OWF1411" s="14"/>
      <c r="OWG1411" s="14"/>
      <c r="OWH1411" s="14"/>
      <c r="OWI1411" s="14"/>
      <c r="OWJ1411" s="14"/>
      <c r="OWK1411" s="14"/>
      <c r="OWL1411" s="14"/>
      <c r="OWM1411" s="14"/>
      <c r="OWN1411" s="14"/>
      <c r="OWO1411" s="14"/>
      <c r="OWP1411" s="14"/>
      <c r="OWQ1411" s="14"/>
      <c r="OWR1411" s="14"/>
      <c r="OWS1411" s="14"/>
      <c r="OWT1411" s="14"/>
      <c r="OWU1411" s="14"/>
      <c r="OWV1411" s="14"/>
      <c r="OWW1411" s="14"/>
      <c r="OWX1411" s="14"/>
      <c r="OWY1411" s="14"/>
      <c r="OWZ1411" s="14"/>
      <c r="OXA1411" s="14"/>
      <c r="OXB1411" s="14"/>
      <c r="OXC1411" s="14"/>
      <c r="OXD1411" s="14"/>
      <c r="OXE1411" s="14"/>
      <c r="OXF1411" s="14"/>
      <c r="OXG1411" s="14"/>
      <c r="OXH1411" s="14"/>
      <c r="OXI1411" s="14"/>
      <c r="OXJ1411" s="14"/>
      <c r="OXK1411" s="14"/>
      <c r="OXL1411" s="14"/>
      <c r="OXM1411" s="14"/>
      <c r="OXN1411" s="14"/>
      <c r="OXO1411" s="14"/>
      <c r="OXP1411" s="14"/>
      <c r="OXQ1411" s="14"/>
      <c r="OXR1411" s="14"/>
      <c r="OXS1411" s="14"/>
      <c r="OXT1411" s="14"/>
      <c r="OXU1411" s="14"/>
      <c r="OXV1411" s="14"/>
      <c r="OXW1411" s="14"/>
      <c r="OXX1411" s="14"/>
      <c r="OXY1411" s="14"/>
      <c r="OXZ1411" s="14"/>
      <c r="OYA1411" s="14"/>
      <c r="OYB1411" s="14"/>
      <c r="OYC1411" s="14"/>
      <c r="OYD1411" s="14"/>
      <c r="OYE1411" s="14"/>
      <c r="OYF1411" s="14"/>
      <c r="OYG1411" s="14"/>
      <c r="OYH1411" s="14"/>
      <c r="OYI1411" s="14"/>
      <c r="OYJ1411" s="14"/>
      <c r="OYK1411" s="14"/>
      <c r="OYL1411" s="14"/>
      <c r="OYM1411" s="14"/>
      <c r="OYN1411" s="14"/>
      <c r="OYO1411" s="14"/>
      <c r="OYP1411" s="14"/>
      <c r="OYQ1411" s="14"/>
      <c r="OYR1411" s="14"/>
      <c r="OYS1411" s="14"/>
      <c r="OYT1411" s="14"/>
      <c r="OYU1411" s="14"/>
      <c r="OYV1411" s="14"/>
      <c r="OYW1411" s="14"/>
      <c r="OYX1411" s="14"/>
      <c r="OYY1411" s="14"/>
      <c r="OYZ1411" s="14"/>
      <c r="OZA1411" s="14"/>
      <c r="OZB1411" s="14"/>
      <c r="OZC1411" s="14"/>
      <c r="OZD1411" s="14"/>
      <c r="OZE1411" s="14"/>
      <c r="OZF1411" s="14"/>
      <c r="OZG1411" s="14"/>
      <c r="OZH1411" s="14"/>
      <c r="OZI1411" s="14"/>
      <c r="OZJ1411" s="14"/>
      <c r="OZK1411" s="14"/>
      <c r="OZL1411" s="14"/>
      <c r="OZM1411" s="14"/>
      <c r="OZN1411" s="14"/>
      <c r="OZO1411" s="14"/>
      <c r="OZP1411" s="14"/>
      <c r="OZQ1411" s="14"/>
      <c r="OZR1411" s="14"/>
      <c r="OZS1411" s="14"/>
      <c r="OZT1411" s="14"/>
      <c r="OZU1411" s="14"/>
      <c r="OZV1411" s="14"/>
      <c r="OZW1411" s="14"/>
      <c r="OZX1411" s="14"/>
      <c r="OZY1411" s="14"/>
      <c r="OZZ1411" s="14"/>
      <c r="PAA1411" s="14"/>
      <c r="PAB1411" s="14"/>
      <c r="PAC1411" s="14"/>
      <c r="PAD1411" s="14"/>
      <c r="PAE1411" s="14"/>
      <c r="PAF1411" s="14"/>
      <c r="PAG1411" s="14"/>
      <c r="PAH1411" s="14"/>
      <c r="PAI1411" s="14"/>
      <c r="PAJ1411" s="14"/>
      <c r="PAK1411" s="14"/>
      <c r="PAL1411" s="14"/>
      <c r="PAM1411" s="14"/>
      <c r="PAN1411" s="14"/>
      <c r="PAO1411" s="14"/>
      <c r="PAP1411" s="14"/>
      <c r="PAQ1411" s="14"/>
      <c r="PAR1411" s="14"/>
      <c r="PAS1411" s="14"/>
      <c r="PAT1411" s="14"/>
      <c r="PAU1411" s="14"/>
      <c r="PAV1411" s="14"/>
      <c r="PAW1411" s="14"/>
      <c r="PAX1411" s="14"/>
      <c r="PAY1411" s="14"/>
      <c r="PAZ1411" s="14"/>
      <c r="PBA1411" s="14"/>
      <c r="PBB1411" s="14"/>
      <c r="PBC1411" s="14"/>
      <c r="PBD1411" s="14"/>
      <c r="PBE1411" s="14"/>
      <c r="PBF1411" s="14"/>
      <c r="PBG1411" s="14"/>
      <c r="PBH1411" s="14"/>
      <c r="PBI1411" s="14"/>
      <c r="PBJ1411" s="14"/>
      <c r="PBK1411" s="14"/>
      <c r="PBL1411" s="14"/>
      <c r="PBM1411" s="14"/>
      <c r="PBN1411" s="14"/>
      <c r="PBO1411" s="14"/>
      <c r="PBP1411" s="14"/>
      <c r="PBQ1411" s="14"/>
      <c r="PBR1411" s="14"/>
      <c r="PBS1411" s="14"/>
      <c r="PBT1411" s="14"/>
      <c r="PBU1411" s="14"/>
      <c r="PBV1411" s="14"/>
      <c r="PBW1411" s="14"/>
      <c r="PBX1411" s="14"/>
      <c r="PBY1411" s="14"/>
      <c r="PBZ1411" s="14"/>
      <c r="PCA1411" s="14"/>
      <c r="PCB1411" s="14"/>
      <c r="PCC1411" s="14"/>
      <c r="PCD1411" s="14"/>
      <c r="PCE1411" s="14"/>
      <c r="PCF1411" s="14"/>
      <c r="PCG1411" s="14"/>
      <c r="PCH1411" s="14"/>
      <c r="PCI1411" s="14"/>
      <c r="PCJ1411" s="14"/>
      <c r="PCK1411" s="14"/>
      <c r="PCL1411" s="14"/>
      <c r="PCM1411" s="14"/>
      <c r="PCN1411" s="14"/>
      <c r="PCO1411" s="14"/>
      <c r="PCP1411" s="14"/>
      <c r="PCQ1411" s="14"/>
      <c r="PCR1411" s="14"/>
      <c r="PCS1411" s="14"/>
      <c r="PCT1411" s="14"/>
      <c r="PCU1411" s="14"/>
      <c r="PCV1411" s="14"/>
      <c r="PCW1411" s="14"/>
      <c r="PCX1411" s="14"/>
      <c r="PCY1411" s="14"/>
      <c r="PCZ1411" s="14"/>
      <c r="PDA1411" s="14"/>
      <c r="PDB1411" s="14"/>
      <c r="PDC1411" s="14"/>
      <c r="PDD1411" s="14"/>
      <c r="PDE1411" s="14"/>
      <c r="PDF1411" s="14"/>
      <c r="PDG1411" s="14"/>
      <c r="PDH1411" s="14"/>
      <c r="PDI1411" s="14"/>
      <c r="PDJ1411" s="14"/>
      <c r="PDK1411" s="14"/>
      <c r="PDL1411" s="14"/>
      <c r="PDM1411" s="14"/>
      <c r="PDN1411" s="14"/>
      <c r="PDO1411" s="14"/>
      <c r="PDP1411" s="14"/>
      <c r="PDQ1411" s="14"/>
      <c r="PDR1411" s="14"/>
      <c r="PDS1411" s="14"/>
      <c r="PDT1411" s="14"/>
      <c r="PDU1411" s="14"/>
      <c r="PDV1411" s="14"/>
      <c r="PDW1411" s="14"/>
      <c r="PDX1411" s="14"/>
      <c r="PDY1411" s="14"/>
      <c r="PDZ1411" s="14"/>
      <c r="PEA1411" s="14"/>
      <c r="PEB1411" s="14"/>
      <c r="PEC1411" s="14"/>
      <c r="PED1411" s="14"/>
      <c r="PEE1411" s="14"/>
      <c r="PEF1411" s="14"/>
      <c r="PEG1411" s="14"/>
      <c r="PEH1411" s="14"/>
      <c r="PEI1411" s="14"/>
      <c r="PEJ1411" s="14"/>
      <c r="PEK1411" s="14"/>
      <c r="PEL1411" s="14"/>
      <c r="PEM1411" s="14"/>
      <c r="PEN1411" s="14"/>
      <c r="PEO1411" s="14"/>
      <c r="PEP1411" s="14"/>
      <c r="PEQ1411" s="14"/>
      <c r="PER1411" s="14"/>
      <c r="PES1411" s="14"/>
      <c r="PET1411" s="14"/>
      <c r="PEU1411" s="14"/>
      <c r="PEV1411" s="14"/>
      <c r="PEW1411" s="14"/>
      <c r="PEX1411" s="14"/>
      <c r="PEY1411" s="14"/>
      <c r="PEZ1411" s="14"/>
      <c r="PFA1411" s="14"/>
      <c r="PFB1411" s="14"/>
      <c r="PFC1411" s="14"/>
      <c r="PFD1411" s="14"/>
      <c r="PFE1411" s="14"/>
      <c r="PFF1411" s="14"/>
      <c r="PFG1411" s="14"/>
      <c r="PFH1411" s="14"/>
      <c r="PFI1411" s="14"/>
      <c r="PFJ1411" s="14"/>
      <c r="PFK1411" s="14"/>
      <c r="PFL1411" s="14"/>
      <c r="PFM1411" s="14"/>
      <c r="PFN1411" s="14"/>
      <c r="PFO1411" s="14"/>
      <c r="PFP1411" s="14"/>
      <c r="PFQ1411" s="14"/>
      <c r="PFR1411" s="14"/>
      <c r="PFS1411" s="14"/>
      <c r="PFT1411" s="14"/>
      <c r="PFU1411" s="14"/>
      <c r="PFV1411" s="14"/>
      <c r="PFW1411" s="14"/>
      <c r="PFX1411" s="14"/>
      <c r="PFY1411" s="14"/>
      <c r="PFZ1411" s="14"/>
      <c r="PGA1411" s="14"/>
      <c r="PGB1411" s="14"/>
      <c r="PGC1411" s="14"/>
      <c r="PGD1411" s="14"/>
      <c r="PGE1411" s="14"/>
      <c r="PGF1411" s="14"/>
      <c r="PGG1411" s="14"/>
      <c r="PGH1411" s="14"/>
      <c r="PGI1411" s="14"/>
      <c r="PGJ1411" s="14"/>
      <c r="PGK1411" s="14"/>
      <c r="PGL1411" s="14"/>
      <c r="PGM1411" s="14"/>
      <c r="PGN1411" s="14"/>
      <c r="PGO1411" s="14"/>
      <c r="PGP1411" s="14"/>
      <c r="PGQ1411" s="14"/>
      <c r="PGR1411" s="14"/>
      <c r="PGS1411" s="14"/>
      <c r="PGT1411" s="14"/>
      <c r="PGU1411" s="14"/>
      <c r="PGV1411" s="14"/>
      <c r="PGW1411" s="14"/>
      <c r="PGX1411" s="14"/>
      <c r="PGY1411" s="14"/>
      <c r="PGZ1411" s="14"/>
      <c r="PHA1411" s="14"/>
      <c r="PHB1411" s="14"/>
      <c r="PHC1411" s="14"/>
      <c r="PHD1411" s="14"/>
      <c r="PHE1411" s="14"/>
      <c r="PHF1411" s="14"/>
      <c r="PHG1411" s="14"/>
      <c r="PHH1411" s="14"/>
      <c r="PHI1411" s="14"/>
      <c r="PHJ1411" s="14"/>
      <c r="PHK1411" s="14"/>
      <c r="PHL1411" s="14"/>
      <c r="PHM1411" s="14"/>
      <c r="PHN1411" s="14"/>
      <c r="PHO1411" s="14"/>
      <c r="PHP1411" s="14"/>
      <c r="PHQ1411" s="14"/>
      <c r="PHR1411" s="14"/>
      <c r="PHS1411" s="14"/>
      <c r="PHT1411" s="14"/>
      <c r="PHU1411" s="14"/>
      <c r="PHV1411" s="14"/>
      <c r="PHW1411" s="14"/>
      <c r="PHX1411" s="14"/>
      <c r="PHY1411" s="14"/>
      <c r="PHZ1411" s="14"/>
      <c r="PIA1411" s="14"/>
      <c r="PIB1411" s="14"/>
      <c r="PIC1411" s="14"/>
      <c r="PID1411" s="14"/>
      <c r="PIE1411" s="14"/>
      <c r="PIF1411" s="14"/>
      <c r="PIG1411" s="14"/>
      <c r="PIH1411" s="14"/>
      <c r="PII1411" s="14"/>
      <c r="PIJ1411" s="14"/>
      <c r="PIK1411" s="14"/>
      <c r="PIL1411" s="14"/>
      <c r="PIM1411" s="14"/>
      <c r="PIN1411" s="14"/>
      <c r="PIO1411" s="14"/>
      <c r="PIP1411" s="14"/>
      <c r="PIQ1411" s="14"/>
      <c r="PIR1411" s="14"/>
      <c r="PIS1411" s="14"/>
      <c r="PIT1411" s="14"/>
      <c r="PIU1411" s="14"/>
      <c r="PIV1411" s="14"/>
      <c r="PIW1411" s="14"/>
      <c r="PIX1411" s="14"/>
      <c r="PIY1411" s="14"/>
      <c r="PIZ1411" s="14"/>
      <c r="PJA1411" s="14"/>
      <c r="PJB1411" s="14"/>
      <c r="PJC1411" s="14"/>
      <c r="PJD1411" s="14"/>
      <c r="PJE1411" s="14"/>
      <c r="PJF1411" s="14"/>
      <c r="PJG1411" s="14"/>
      <c r="PJH1411" s="14"/>
      <c r="PJI1411" s="14"/>
      <c r="PJJ1411" s="14"/>
      <c r="PJK1411" s="14"/>
      <c r="PJL1411" s="14"/>
      <c r="PJM1411" s="14"/>
      <c r="PJN1411" s="14"/>
      <c r="PJO1411" s="14"/>
      <c r="PJP1411" s="14"/>
      <c r="PJQ1411" s="14"/>
      <c r="PJR1411" s="14"/>
      <c r="PJS1411" s="14"/>
      <c r="PJT1411" s="14"/>
      <c r="PJU1411" s="14"/>
      <c r="PJV1411" s="14"/>
      <c r="PJW1411" s="14"/>
      <c r="PJX1411" s="14"/>
      <c r="PJY1411" s="14"/>
      <c r="PJZ1411" s="14"/>
      <c r="PKA1411" s="14"/>
      <c r="PKB1411" s="14"/>
      <c r="PKC1411" s="14"/>
      <c r="PKD1411" s="14"/>
      <c r="PKE1411" s="14"/>
      <c r="PKF1411" s="14"/>
      <c r="PKG1411" s="14"/>
      <c r="PKH1411" s="14"/>
      <c r="PKI1411" s="14"/>
      <c r="PKJ1411" s="14"/>
      <c r="PKK1411" s="14"/>
      <c r="PKL1411" s="14"/>
      <c r="PKM1411" s="14"/>
      <c r="PKN1411" s="14"/>
      <c r="PKO1411" s="14"/>
      <c r="PKP1411" s="14"/>
      <c r="PKQ1411" s="14"/>
      <c r="PKR1411" s="14"/>
      <c r="PKS1411" s="14"/>
      <c r="PKT1411" s="14"/>
      <c r="PKU1411" s="14"/>
      <c r="PKV1411" s="14"/>
      <c r="PKW1411" s="14"/>
      <c r="PKX1411" s="14"/>
      <c r="PKY1411" s="14"/>
      <c r="PKZ1411" s="14"/>
      <c r="PLA1411" s="14"/>
      <c r="PLB1411" s="14"/>
      <c r="PLC1411" s="14"/>
      <c r="PLD1411" s="14"/>
      <c r="PLE1411" s="14"/>
      <c r="PLF1411" s="14"/>
      <c r="PLG1411" s="14"/>
      <c r="PLH1411" s="14"/>
      <c r="PLI1411" s="14"/>
      <c r="PLJ1411" s="14"/>
      <c r="PLK1411" s="14"/>
      <c r="PLL1411" s="14"/>
      <c r="PLM1411" s="14"/>
      <c r="PLN1411" s="14"/>
      <c r="PLO1411" s="14"/>
      <c r="PLP1411" s="14"/>
      <c r="PLQ1411" s="14"/>
      <c r="PLR1411" s="14"/>
      <c r="PLS1411" s="14"/>
      <c r="PLT1411" s="14"/>
      <c r="PLU1411" s="14"/>
      <c r="PLV1411" s="14"/>
      <c r="PLW1411" s="14"/>
      <c r="PLX1411" s="14"/>
      <c r="PLY1411" s="14"/>
      <c r="PLZ1411" s="14"/>
      <c r="PMA1411" s="14"/>
      <c r="PMB1411" s="14"/>
      <c r="PMC1411" s="14"/>
      <c r="PMD1411" s="14"/>
      <c r="PME1411" s="14"/>
      <c r="PMF1411" s="14"/>
      <c r="PMG1411" s="14"/>
      <c r="PMH1411" s="14"/>
      <c r="PMI1411" s="14"/>
      <c r="PMJ1411" s="14"/>
      <c r="PMK1411" s="14"/>
      <c r="PML1411" s="14"/>
      <c r="PMM1411" s="14"/>
      <c r="PMN1411" s="14"/>
      <c r="PMO1411" s="14"/>
      <c r="PMP1411" s="14"/>
      <c r="PMQ1411" s="14"/>
      <c r="PMR1411" s="14"/>
      <c r="PMS1411" s="14"/>
      <c r="PMT1411" s="14"/>
      <c r="PMU1411" s="14"/>
      <c r="PMV1411" s="14"/>
      <c r="PMW1411" s="14"/>
      <c r="PMX1411" s="14"/>
      <c r="PMY1411" s="14"/>
      <c r="PMZ1411" s="14"/>
      <c r="PNA1411" s="14"/>
      <c r="PNB1411" s="14"/>
      <c r="PNC1411" s="14"/>
      <c r="PND1411" s="14"/>
      <c r="PNE1411" s="14"/>
      <c r="PNF1411" s="14"/>
      <c r="PNG1411" s="14"/>
      <c r="PNH1411" s="14"/>
      <c r="PNI1411" s="14"/>
      <c r="PNJ1411" s="14"/>
      <c r="PNK1411" s="14"/>
      <c r="PNL1411" s="14"/>
      <c r="PNM1411" s="14"/>
      <c r="PNN1411" s="14"/>
      <c r="PNO1411" s="14"/>
      <c r="PNP1411" s="14"/>
      <c r="PNQ1411" s="14"/>
      <c r="PNR1411" s="14"/>
      <c r="PNS1411" s="14"/>
      <c r="PNT1411" s="14"/>
      <c r="PNU1411" s="14"/>
      <c r="PNV1411" s="14"/>
      <c r="PNW1411" s="14"/>
      <c r="PNX1411" s="14"/>
      <c r="PNY1411" s="14"/>
      <c r="PNZ1411" s="14"/>
      <c r="POA1411" s="14"/>
      <c r="POB1411" s="14"/>
      <c r="POC1411" s="14"/>
      <c r="POD1411" s="14"/>
      <c r="POE1411" s="14"/>
      <c r="POF1411" s="14"/>
      <c r="POG1411" s="14"/>
      <c r="POH1411" s="14"/>
      <c r="POI1411" s="14"/>
      <c r="POJ1411" s="14"/>
      <c r="POK1411" s="14"/>
      <c r="POL1411" s="14"/>
      <c r="POM1411" s="14"/>
      <c r="PON1411" s="14"/>
      <c r="POO1411" s="14"/>
      <c r="POP1411" s="14"/>
      <c r="POQ1411" s="14"/>
      <c r="POR1411" s="14"/>
      <c r="POS1411" s="14"/>
      <c r="POT1411" s="14"/>
      <c r="POU1411" s="14"/>
      <c r="POV1411" s="14"/>
      <c r="POW1411" s="14"/>
      <c r="POX1411" s="14"/>
      <c r="POY1411" s="14"/>
      <c r="POZ1411" s="14"/>
      <c r="PPA1411" s="14"/>
      <c r="PPB1411" s="14"/>
      <c r="PPC1411" s="14"/>
      <c r="PPD1411" s="14"/>
      <c r="PPE1411" s="14"/>
      <c r="PPF1411" s="14"/>
      <c r="PPG1411" s="14"/>
      <c r="PPH1411" s="14"/>
      <c r="PPI1411" s="14"/>
      <c r="PPJ1411" s="14"/>
      <c r="PPK1411" s="14"/>
      <c r="PPL1411" s="14"/>
      <c r="PPM1411" s="14"/>
      <c r="PPN1411" s="14"/>
      <c r="PPO1411" s="14"/>
      <c r="PPP1411" s="14"/>
      <c r="PPQ1411" s="14"/>
      <c r="PPR1411" s="14"/>
      <c r="PPS1411" s="14"/>
      <c r="PPT1411" s="14"/>
      <c r="PPU1411" s="14"/>
      <c r="PPV1411" s="14"/>
      <c r="PPW1411" s="14"/>
      <c r="PPX1411" s="14"/>
      <c r="PPY1411" s="14"/>
      <c r="PPZ1411" s="14"/>
      <c r="PQA1411" s="14"/>
      <c r="PQB1411" s="14"/>
      <c r="PQC1411" s="14"/>
      <c r="PQD1411" s="14"/>
      <c r="PQE1411" s="14"/>
      <c r="PQF1411" s="14"/>
      <c r="PQG1411" s="14"/>
      <c r="PQH1411" s="14"/>
      <c r="PQI1411" s="14"/>
      <c r="PQJ1411" s="14"/>
      <c r="PQK1411" s="14"/>
      <c r="PQL1411" s="14"/>
      <c r="PQM1411" s="14"/>
      <c r="PQN1411" s="14"/>
      <c r="PQO1411" s="14"/>
      <c r="PQP1411" s="14"/>
      <c r="PQQ1411" s="14"/>
      <c r="PQR1411" s="14"/>
      <c r="PQS1411" s="14"/>
      <c r="PQT1411" s="14"/>
      <c r="PQU1411" s="14"/>
      <c r="PQV1411" s="14"/>
      <c r="PQW1411" s="14"/>
      <c r="PQX1411" s="14"/>
      <c r="PQY1411" s="14"/>
      <c r="PQZ1411" s="14"/>
      <c r="PRA1411" s="14"/>
      <c r="PRB1411" s="14"/>
      <c r="PRC1411" s="14"/>
      <c r="PRD1411" s="14"/>
      <c r="PRE1411" s="14"/>
      <c r="PRF1411" s="14"/>
      <c r="PRG1411" s="14"/>
      <c r="PRH1411" s="14"/>
      <c r="PRI1411" s="14"/>
      <c r="PRJ1411" s="14"/>
      <c r="PRK1411" s="14"/>
      <c r="PRL1411" s="14"/>
      <c r="PRM1411" s="14"/>
      <c r="PRN1411" s="14"/>
      <c r="PRO1411" s="14"/>
      <c r="PRP1411" s="14"/>
      <c r="PRQ1411" s="14"/>
      <c r="PRR1411" s="14"/>
      <c r="PRS1411" s="14"/>
      <c r="PRT1411" s="14"/>
      <c r="PRU1411" s="14"/>
      <c r="PRV1411" s="14"/>
      <c r="PRW1411" s="14"/>
      <c r="PRX1411" s="14"/>
      <c r="PRY1411" s="14"/>
      <c r="PRZ1411" s="14"/>
      <c r="PSA1411" s="14"/>
      <c r="PSB1411" s="14"/>
      <c r="PSC1411" s="14"/>
      <c r="PSD1411" s="14"/>
      <c r="PSE1411" s="14"/>
      <c r="PSF1411" s="14"/>
      <c r="PSG1411" s="14"/>
      <c r="PSH1411" s="14"/>
      <c r="PSI1411" s="14"/>
      <c r="PSJ1411" s="14"/>
      <c r="PSK1411" s="14"/>
      <c r="PSL1411" s="14"/>
      <c r="PSM1411" s="14"/>
      <c r="PSN1411" s="14"/>
      <c r="PSO1411" s="14"/>
      <c r="PSP1411" s="14"/>
      <c r="PSQ1411" s="14"/>
      <c r="PSR1411" s="14"/>
      <c r="PSS1411" s="14"/>
      <c r="PST1411" s="14"/>
      <c r="PSU1411" s="14"/>
      <c r="PSV1411" s="14"/>
      <c r="PSW1411" s="14"/>
      <c r="PSX1411" s="14"/>
      <c r="PSY1411" s="14"/>
      <c r="PSZ1411" s="14"/>
      <c r="PTA1411" s="14"/>
      <c r="PTB1411" s="14"/>
      <c r="PTC1411" s="14"/>
      <c r="PTD1411" s="14"/>
      <c r="PTE1411" s="14"/>
      <c r="PTF1411" s="14"/>
      <c r="PTG1411" s="14"/>
      <c r="PTH1411" s="14"/>
      <c r="PTI1411" s="14"/>
      <c r="PTJ1411" s="14"/>
      <c r="PTK1411" s="14"/>
      <c r="PTL1411" s="14"/>
      <c r="PTM1411" s="14"/>
      <c r="PTN1411" s="14"/>
      <c r="PTO1411" s="14"/>
      <c r="PTP1411" s="14"/>
      <c r="PTQ1411" s="14"/>
      <c r="PTR1411" s="14"/>
      <c r="PTS1411" s="14"/>
      <c r="PTT1411" s="14"/>
      <c r="PTU1411" s="14"/>
      <c r="PTV1411" s="14"/>
      <c r="PTW1411" s="14"/>
      <c r="PTX1411" s="14"/>
      <c r="PTY1411" s="14"/>
      <c r="PTZ1411" s="14"/>
      <c r="PUA1411" s="14"/>
      <c r="PUB1411" s="14"/>
      <c r="PUC1411" s="14"/>
      <c r="PUD1411" s="14"/>
      <c r="PUE1411" s="14"/>
      <c r="PUF1411" s="14"/>
      <c r="PUG1411" s="14"/>
      <c r="PUH1411" s="14"/>
      <c r="PUI1411" s="14"/>
      <c r="PUJ1411" s="14"/>
      <c r="PUK1411" s="14"/>
      <c r="PUL1411" s="14"/>
      <c r="PUM1411" s="14"/>
      <c r="PUN1411" s="14"/>
      <c r="PUO1411" s="14"/>
      <c r="PUP1411" s="14"/>
      <c r="PUQ1411" s="14"/>
      <c r="PUR1411" s="14"/>
      <c r="PUS1411" s="14"/>
      <c r="PUT1411" s="14"/>
      <c r="PUU1411" s="14"/>
      <c r="PUV1411" s="14"/>
      <c r="PUW1411" s="14"/>
      <c r="PUX1411" s="14"/>
      <c r="PUY1411" s="14"/>
      <c r="PUZ1411" s="14"/>
      <c r="PVA1411" s="14"/>
      <c r="PVB1411" s="14"/>
      <c r="PVC1411" s="14"/>
      <c r="PVD1411" s="14"/>
      <c r="PVE1411" s="14"/>
      <c r="PVF1411" s="14"/>
      <c r="PVG1411" s="14"/>
      <c r="PVH1411" s="14"/>
      <c r="PVI1411" s="14"/>
      <c r="PVJ1411" s="14"/>
      <c r="PVK1411" s="14"/>
      <c r="PVL1411" s="14"/>
      <c r="PVM1411" s="14"/>
      <c r="PVN1411" s="14"/>
      <c r="PVO1411" s="14"/>
      <c r="PVP1411" s="14"/>
      <c r="PVQ1411" s="14"/>
      <c r="PVR1411" s="14"/>
      <c r="PVS1411" s="14"/>
      <c r="PVT1411" s="14"/>
      <c r="PVU1411" s="14"/>
      <c r="PVV1411" s="14"/>
      <c r="PVW1411" s="14"/>
      <c r="PVX1411" s="14"/>
      <c r="PVY1411" s="14"/>
      <c r="PVZ1411" s="14"/>
      <c r="PWA1411" s="14"/>
      <c r="PWB1411" s="14"/>
      <c r="PWC1411" s="14"/>
      <c r="PWD1411" s="14"/>
      <c r="PWE1411" s="14"/>
      <c r="PWF1411" s="14"/>
      <c r="PWG1411" s="14"/>
      <c r="PWH1411" s="14"/>
      <c r="PWI1411" s="14"/>
      <c r="PWJ1411" s="14"/>
      <c r="PWK1411" s="14"/>
      <c r="PWL1411" s="14"/>
      <c r="PWM1411" s="14"/>
      <c r="PWN1411" s="14"/>
      <c r="PWO1411" s="14"/>
      <c r="PWP1411" s="14"/>
      <c r="PWQ1411" s="14"/>
      <c r="PWR1411" s="14"/>
      <c r="PWS1411" s="14"/>
      <c r="PWT1411" s="14"/>
      <c r="PWU1411" s="14"/>
      <c r="PWV1411" s="14"/>
      <c r="PWW1411" s="14"/>
      <c r="PWX1411" s="14"/>
      <c r="PWY1411" s="14"/>
      <c r="PWZ1411" s="14"/>
      <c r="PXA1411" s="14"/>
      <c r="PXB1411" s="14"/>
      <c r="PXC1411" s="14"/>
      <c r="PXD1411" s="14"/>
      <c r="PXE1411" s="14"/>
      <c r="PXF1411" s="14"/>
      <c r="PXG1411" s="14"/>
      <c r="PXH1411" s="14"/>
      <c r="PXI1411" s="14"/>
      <c r="PXJ1411" s="14"/>
      <c r="PXK1411" s="14"/>
      <c r="PXL1411" s="14"/>
      <c r="PXM1411" s="14"/>
      <c r="PXN1411" s="14"/>
      <c r="PXO1411" s="14"/>
      <c r="PXP1411" s="14"/>
      <c r="PXQ1411" s="14"/>
      <c r="PXR1411" s="14"/>
      <c r="PXS1411" s="14"/>
      <c r="PXT1411" s="14"/>
      <c r="PXU1411" s="14"/>
      <c r="PXV1411" s="14"/>
      <c r="PXW1411" s="14"/>
      <c r="PXX1411" s="14"/>
      <c r="PXY1411" s="14"/>
      <c r="PXZ1411" s="14"/>
      <c r="PYA1411" s="14"/>
      <c r="PYB1411" s="14"/>
      <c r="PYC1411" s="14"/>
      <c r="PYD1411" s="14"/>
      <c r="PYE1411" s="14"/>
      <c r="PYF1411" s="14"/>
      <c r="PYG1411" s="14"/>
      <c r="PYH1411" s="14"/>
      <c r="PYI1411" s="14"/>
      <c r="PYJ1411" s="14"/>
      <c r="PYK1411" s="14"/>
      <c r="PYL1411" s="14"/>
      <c r="PYM1411" s="14"/>
      <c r="PYN1411" s="14"/>
      <c r="PYO1411" s="14"/>
      <c r="PYP1411" s="14"/>
      <c r="PYQ1411" s="14"/>
      <c r="PYR1411" s="14"/>
      <c r="PYS1411" s="14"/>
      <c r="PYT1411" s="14"/>
      <c r="PYU1411" s="14"/>
      <c r="PYV1411" s="14"/>
      <c r="PYW1411" s="14"/>
      <c r="PYX1411" s="14"/>
      <c r="PYY1411" s="14"/>
      <c r="PYZ1411" s="14"/>
      <c r="PZA1411" s="14"/>
      <c r="PZB1411" s="14"/>
      <c r="PZC1411" s="14"/>
      <c r="PZD1411" s="14"/>
      <c r="PZE1411" s="14"/>
      <c r="PZF1411" s="14"/>
      <c r="PZG1411" s="14"/>
      <c r="PZH1411" s="14"/>
      <c r="PZI1411" s="14"/>
      <c r="PZJ1411" s="14"/>
      <c r="PZK1411" s="14"/>
      <c r="PZL1411" s="14"/>
      <c r="PZM1411" s="14"/>
      <c r="PZN1411" s="14"/>
      <c r="PZO1411" s="14"/>
      <c r="PZP1411" s="14"/>
      <c r="PZQ1411" s="14"/>
      <c r="PZR1411" s="14"/>
      <c r="PZS1411" s="14"/>
      <c r="PZT1411" s="14"/>
      <c r="PZU1411" s="14"/>
      <c r="PZV1411" s="14"/>
      <c r="PZW1411" s="14"/>
      <c r="PZX1411" s="14"/>
      <c r="PZY1411" s="14"/>
      <c r="PZZ1411" s="14"/>
      <c r="QAA1411" s="14"/>
      <c r="QAB1411" s="14"/>
      <c r="QAC1411" s="14"/>
      <c r="QAD1411" s="14"/>
      <c r="QAE1411" s="14"/>
      <c r="QAF1411" s="14"/>
      <c r="QAG1411" s="14"/>
      <c r="QAH1411" s="14"/>
      <c r="QAI1411" s="14"/>
      <c r="QAJ1411" s="14"/>
      <c r="QAK1411" s="14"/>
      <c r="QAL1411" s="14"/>
      <c r="QAM1411" s="14"/>
      <c r="QAN1411" s="14"/>
      <c r="QAO1411" s="14"/>
      <c r="QAP1411" s="14"/>
      <c r="QAQ1411" s="14"/>
      <c r="QAR1411" s="14"/>
      <c r="QAS1411" s="14"/>
      <c r="QAT1411" s="14"/>
      <c r="QAU1411" s="14"/>
      <c r="QAV1411" s="14"/>
      <c r="QAW1411" s="14"/>
      <c r="QAX1411" s="14"/>
      <c r="QAY1411" s="14"/>
      <c r="QAZ1411" s="14"/>
      <c r="QBA1411" s="14"/>
      <c r="QBB1411" s="14"/>
      <c r="QBC1411" s="14"/>
      <c r="QBD1411" s="14"/>
      <c r="QBE1411" s="14"/>
      <c r="QBF1411" s="14"/>
      <c r="QBG1411" s="14"/>
      <c r="QBH1411" s="14"/>
      <c r="QBI1411" s="14"/>
      <c r="QBJ1411" s="14"/>
      <c r="QBK1411" s="14"/>
      <c r="QBL1411" s="14"/>
      <c r="QBM1411" s="14"/>
      <c r="QBN1411" s="14"/>
      <c r="QBO1411" s="14"/>
      <c r="QBP1411" s="14"/>
      <c r="QBQ1411" s="14"/>
      <c r="QBR1411" s="14"/>
      <c r="QBS1411" s="14"/>
      <c r="QBT1411" s="14"/>
      <c r="QBU1411" s="14"/>
      <c r="QBV1411" s="14"/>
      <c r="QBW1411" s="14"/>
      <c r="QBX1411" s="14"/>
      <c r="QBY1411" s="14"/>
      <c r="QBZ1411" s="14"/>
      <c r="QCA1411" s="14"/>
      <c r="QCB1411" s="14"/>
      <c r="QCC1411" s="14"/>
      <c r="QCD1411" s="14"/>
      <c r="QCE1411" s="14"/>
      <c r="QCF1411" s="14"/>
      <c r="QCG1411" s="14"/>
      <c r="QCH1411" s="14"/>
      <c r="QCI1411" s="14"/>
      <c r="QCJ1411" s="14"/>
      <c r="QCK1411" s="14"/>
      <c r="QCL1411" s="14"/>
      <c r="QCM1411" s="14"/>
      <c r="QCN1411" s="14"/>
      <c r="QCO1411" s="14"/>
      <c r="QCP1411" s="14"/>
      <c r="QCQ1411" s="14"/>
      <c r="QCR1411" s="14"/>
      <c r="QCS1411" s="14"/>
      <c r="QCT1411" s="14"/>
      <c r="QCU1411" s="14"/>
      <c r="QCV1411" s="14"/>
      <c r="QCW1411" s="14"/>
      <c r="QCX1411" s="14"/>
      <c r="QCY1411" s="14"/>
      <c r="QCZ1411" s="14"/>
      <c r="QDA1411" s="14"/>
      <c r="QDB1411" s="14"/>
      <c r="QDC1411" s="14"/>
      <c r="QDD1411" s="14"/>
      <c r="QDE1411" s="14"/>
      <c r="QDF1411" s="14"/>
      <c r="QDG1411" s="14"/>
      <c r="QDH1411" s="14"/>
      <c r="QDI1411" s="14"/>
      <c r="QDJ1411" s="14"/>
      <c r="QDK1411" s="14"/>
      <c r="QDL1411" s="14"/>
      <c r="QDM1411" s="14"/>
      <c r="QDN1411" s="14"/>
      <c r="QDO1411" s="14"/>
      <c r="QDP1411" s="14"/>
      <c r="QDQ1411" s="14"/>
      <c r="QDR1411" s="14"/>
      <c r="QDS1411" s="14"/>
      <c r="QDT1411" s="14"/>
      <c r="QDU1411" s="14"/>
      <c r="QDV1411" s="14"/>
      <c r="QDW1411" s="14"/>
      <c r="QDX1411" s="14"/>
      <c r="QDY1411" s="14"/>
      <c r="QDZ1411" s="14"/>
      <c r="QEA1411" s="14"/>
      <c r="QEB1411" s="14"/>
      <c r="QEC1411" s="14"/>
      <c r="QED1411" s="14"/>
      <c r="QEE1411" s="14"/>
      <c r="QEF1411" s="14"/>
      <c r="QEG1411" s="14"/>
      <c r="QEH1411" s="14"/>
      <c r="QEI1411" s="14"/>
      <c r="QEJ1411" s="14"/>
      <c r="QEK1411" s="14"/>
      <c r="QEL1411" s="14"/>
      <c r="QEM1411" s="14"/>
      <c r="QEN1411" s="14"/>
      <c r="QEO1411" s="14"/>
      <c r="QEP1411" s="14"/>
      <c r="QEQ1411" s="14"/>
      <c r="QER1411" s="14"/>
      <c r="QES1411" s="14"/>
      <c r="QET1411" s="14"/>
      <c r="QEU1411" s="14"/>
      <c r="QEV1411" s="14"/>
      <c r="QEW1411" s="14"/>
      <c r="QEX1411" s="14"/>
      <c r="QEY1411" s="14"/>
      <c r="QEZ1411" s="14"/>
      <c r="QFA1411" s="14"/>
      <c r="QFB1411" s="14"/>
      <c r="QFC1411" s="14"/>
      <c r="QFD1411" s="14"/>
      <c r="QFE1411" s="14"/>
      <c r="QFF1411" s="14"/>
      <c r="QFG1411" s="14"/>
      <c r="QFH1411" s="14"/>
      <c r="QFI1411" s="14"/>
      <c r="QFJ1411" s="14"/>
      <c r="QFK1411" s="14"/>
      <c r="QFL1411" s="14"/>
      <c r="QFM1411" s="14"/>
      <c r="QFN1411" s="14"/>
      <c r="QFO1411" s="14"/>
      <c r="QFP1411" s="14"/>
      <c r="QFQ1411" s="14"/>
      <c r="QFR1411" s="14"/>
      <c r="QFS1411" s="14"/>
      <c r="QFT1411" s="14"/>
      <c r="QFU1411" s="14"/>
      <c r="QFV1411" s="14"/>
      <c r="QFW1411" s="14"/>
      <c r="QFX1411" s="14"/>
      <c r="QFY1411" s="14"/>
      <c r="QFZ1411" s="14"/>
      <c r="QGA1411" s="14"/>
      <c r="QGB1411" s="14"/>
      <c r="QGC1411" s="14"/>
      <c r="QGD1411" s="14"/>
      <c r="QGE1411" s="14"/>
      <c r="QGF1411" s="14"/>
      <c r="QGG1411" s="14"/>
      <c r="QGH1411" s="14"/>
      <c r="QGI1411" s="14"/>
      <c r="QGJ1411" s="14"/>
      <c r="QGK1411" s="14"/>
      <c r="QGL1411" s="14"/>
      <c r="QGM1411" s="14"/>
      <c r="QGN1411" s="14"/>
      <c r="QGO1411" s="14"/>
      <c r="QGP1411" s="14"/>
      <c r="QGQ1411" s="14"/>
      <c r="QGR1411" s="14"/>
      <c r="QGS1411" s="14"/>
      <c r="QGT1411" s="14"/>
      <c r="QGU1411" s="14"/>
      <c r="QGV1411" s="14"/>
      <c r="QGW1411" s="14"/>
      <c r="QGX1411" s="14"/>
      <c r="QGY1411" s="14"/>
      <c r="QGZ1411" s="14"/>
      <c r="QHA1411" s="14"/>
      <c r="QHB1411" s="14"/>
      <c r="QHC1411" s="14"/>
      <c r="QHD1411" s="14"/>
      <c r="QHE1411" s="14"/>
      <c r="QHF1411" s="14"/>
      <c r="QHG1411" s="14"/>
      <c r="QHH1411" s="14"/>
      <c r="QHI1411" s="14"/>
      <c r="QHJ1411" s="14"/>
      <c r="QHK1411" s="14"/>
      <c r="QHL1411" s="14"/>
      <c r="QHM1411" s="14"/>
      <c r="QHN1411" s="14"/>
      <c r="QHO1411" s="14"/>
      <c r="QHP1411" s="14"/>
      <c r="QHQ1411" s="14"/>
      <c r="QHR1411" s="14"/>
      <c r="QHS1411" s="14"/>
      <c r="QHT1411" s="14"/>
      <c r="QHU1411" s="14"/>
      <c r="QHV1411" s="14"/>
      <c r="QHW1411" s="14"/>
      <c r="QHX1411" s="14"/>
      <c r="QHY1411" s="14"/>
      <c r="QHZ1411" s="14"/>
      <c r="QIA1411" s="14"/>
      <c r="QIB1411" s="14"/>
      <c r="QIC1411" s="14"/>
      <c r="QID1411" s="14"/>
      <c r="QIE1411" s="14"/>
      <c r="QIF1411" s="14"/>
      <c r="QIG1411" s="14"/>
      <c r="QIH1411" s="14"/>
      <c r="QII1411" s="14"/>
      <c r="QIJ1411" s="14"/>
      <c r="QIK1411" s="14"/>
      <c r="QIL1411" s="14"/>
      <c r="QIM1411" s="14"/>
      <c r="QIN1411" s="14"/>
      <c r="QIO1411" s="14"/>
      <c r="QIP1411" s="14"/>
      <c r="QIQ1411" s="14"/>
      <c r="QIR1411" s="14"/>
      <c r="QIS1411" s="14"/>
      <c r="QIT1411" s="14"/>
      <c r="QIU1411" s="14"/>
      <c r="QIV1411" s="14"/>
      <c r="QIW1411" s="14"/>
      <c r="QIX1411" s="14"/>
      <c r="QIY1411" s="14"/>
      <c r="QIZ1411" s="14"/>
      <c r="QJA1411" s="14"/>
      <c r="QJB1411" s="14"/>
      <c r="QJC1411" s="14"/>
      <c r="QJD1411" s="14"/>
      <c r="QJE1411" s="14"/>
      <c r="QJF1411" s="14"/>
      <c r="QJG1411" s="14"/>
      <c r="QJH1411" s="14"/>
      <c r="QJI1411" s="14"/>
      <c r="QJJ1411" s="14"/>
      <c r="QJK1411" s="14"/>
      <c r="QJL1411" s="14"/>
      <c r="QJM1411" s="14"/>
      <c r="QJN1411" s="14"/>
      <c r="QJO1411" s="14"/>
      <c r="QJP1411" s="14"/>
      <c r="QJQ1411" s="14"/>
      <c r="QJR1411" s="14"/>
      <c r="QJS1411" s="14"/>
      <c r="QJT1411" s="14"/>
      <c r="QJU1411" s="14"/>
      <c r="QJV1411" s="14"/>
      <c r="QJW1411" s="14"/>
      <c r="QJX1411" s="14"/>
      <c r="QJY1411" s="14"/>
      <c r="QJZ1411" s="14"/>
      <c r="QKA1411" s="14"/>
      <c r="QKB1411" s="14"/>
      <c r="QKC1411" s="14"/>
      <c r="QKD1411" s="14"/>
      <c r="QKE1411" s="14"/>
      <c r="QKF1411" s="14"/>
      <c r="QKG1411" s="14"/>
      <c r="QKH1411" s="14"/>
      <c r="QKI1411" s="14"/>
      <c r="QKJ1411" s="14"/>
      <c r="QKK1411" s="14"/>
      <c r="QKL1411" s="14"/>
      <c r="QKM1411" s="14"/>
      <c r="QKN1411" s="14"/>
      <c r="QKO1411" s="14"/>
      <c r="QKP1411" s="14"/>
      <c r="QKQ1411" s="14"/>
      <c r="QKR1411" s="14"/>
      <c r="QKS1411" s="14"/>
      <c r="QKT1411" s="14"/>
      <c r="QKU1411" s="14"/>
      <c r="QKV1411" s="14"/>
      <c r="QKW1411" s="14"/>
      <c r="QKX1411" s="14"/>
      <c r="QKY1411" s="14"/>
      <c r="QKZ1411" s="14"/>
      <c r="QLA1411" s="14"/>
      <c r="QLB1411" s="14"/>
      <c r="QLC1411" s="14"/>
      <c r="QLD1411" s="14"/>
      <c r="QLE1411" s="14"/>
      <c r="QLF1411" s="14"/>
      <c r="QLG1411" s="14"/>
      <c r="QLH1411" s="14"/>
      <c r="QLI1411" s="14"/>
      <c r="QLJ1411" s="14"/>
      <c r="QLK1411" s="14"/>
      <c r="QLL1411" s="14"/>
      <c r="QLM1411" s="14"/>
      <c r="QLN1411" s="14"/>
      <c r="QLO1411" s="14"/>
      <c r="QLP1411" s="14"/>
      <c r="QLQ1411" s="14"/>
      <c r="QLR1411" s="14"/>
      <c r="QLS1411" s="14"/>
      <c r="QLT1411" s="14"/>
      <c r="QLU1411" s="14"/>
      <c r="QLV1411" s="14"/>
      <c r="QLW1411" s="14"/>
      <c r="QLX1411" s="14"/>
      <c r="QLY1411" s="14"/>
      <c r="QLZ1411" s="14"/>
      <c r="QMA1411" s="14"/>
      <c r="QMB1411" s="14"/>
      <c r="QMC1411" s="14"/>
      <c r="QMD1411" s="14"/>
      <c r="QME1411" s="14"/>
      <c r="QMF1411" s="14"/>
      <c r="QMG1411" s="14"/>
      <c r="QMH1411" s="14"/>
      <c r="QMI1411" s="14"/>
      <c r="QMJ1411" s="14"/>
      <c r="QMK1411" s="14"/>
      <c r="QML1411" s="14"/>
      <c r="QMM1411" s="14"/>
      <c r="QMN1411" s="14"/>
      <c r="QMO1411" s="14"/>
      <c r="QMP1411" s="14"/>
      <c r="QMQ1411" s="14"/>
      <c r="QMR1411" s="14"/>
      <c r="QMS1411" s="14"/>
      <c r="QMT1411" s="14"/>
      <c r="QMU1411" s="14"/>
      <c r="QMV1411" s="14"/>
      <c r="QMW1411" s="14"/>
      <c r="QMX1411" s="14"/>
      <c r="QMY1411" s="14"/>
      <c r="QMZ1411" s="14"/>
      <c r="QNA1411" s="14"/>
      <c r="QNB1411" s="14"/>
      <c r="QNC1411" s="14"/>
      <c r="QND1411" s="14"/>
      <c r="QNE1411" s="14"/>
      <c r="QNF1411" s="14"/>
      <c r="QNG1411" s="14"/>
      <c r="QNH1411" s="14"/>
      <c r="QNI1411" s="14"/>
      <c r="QNJ1411" s="14"/>
      <c r="QNK1411" s="14"/>
      <c r="QNL1411" s="14"/>
      <c r="QNM1411" s="14"/>
      <c r="QNN1411" s="14"/>
      <c r="QNO1411" s="14"/>
      <c r="QNP1411" s="14"/>
      <c r="QNQ1411" s="14"/>
      <c r="QNR1411" s="14"/>
      <c r="QNS1411" s="14"/>
      <c r="QNT1411" s="14"/>
      <c r="QNU1411" s="14"/>
      <c r="QNV1411" s="14"/>
      <c r="QNW1411" s="14"/>
      <c r="QNX1411" s="14"/>
      <c r="QNY1411" s="14"/>
      <c r="QNZ1411" s="14"/>
      <c r="QOA1411" s="14"/>
      <c r="QOB1411" s="14"/>
      <c r="QOC1411" s="14"/>
      <c r="QOD1411" s="14"/>
      <c r="QOE1411" s="14"/>
      <c r="QOF1411" s="14"/>
      <c r="QOG1411" s="14"/>
      <c r="QOH1411" s="14"/>
      <c r="QOI1411" s="14"/>
      <c r="QOJ1411" s="14"/>
      <c r="QOK1411" s="14"/>
      <c r="QOL1411" s="14"/>
      <c r="QOM1411" s="14"/>
      <c r="QON1411" s="14"/>
      <c r="QOO1411" s="14"/>
      <c r="QOP1411" s="14"/>
      <c r="QOQ1411" s="14"/>
      <c r="QOR1411" s="14"/>
      <c r="QOS1411" s="14"/>
      <c r="QOT1411" s="14"/>
      <c r="QOU1411" s="14"/>
      <c r="QOV1411" s="14"/>
      <c r="QOW1411" s="14"/>
      <c r="QOX1411" s="14"/>
      <c r="QOY1411" s="14"/>
      <c r="QOZ1411" s="14"/>
      <c r="QPA1411" s="14"/>
      <c r="QPB1411" s="14"/>
      <c r="QPC1411" s="14"/>
      <c r="QPD1411" s="14"/>
      <c r="QPE1411" s="14"/>
      <c r="QPF1411" s="14"/>
      <c r="QPG1411" s="14"/>
      <c r="QPH1411" s="14"/>
      <c r="QPI1411" s="14"/>
      <c r="QPJ1411" s="14"/>
      <c r="QPK1411" s="14"/>
      <c r="QPL1411" s="14"/>
      <c r="QPM1411" s="14"/>
      <c r="QPN1411" s="14"/>
      <c r="QPO1411" s="14"/>
      <c r="QPP1411" s="14"/>
      <c r="QPQ1411" s="14"/>
      <c r="QPR1411" s="14"/>
      <c r="QPS1411" s="14"/>
      <c r="QPT1411" s="14"/>
      <c r="QPU1411" s="14"/>
      <c r="QPV1411" s="14"/>
      <c r="QPW1411" s="14"/>
      <c r="QPX1411" s="14"/>
      <c r="QPY1411" s="14"/>
      <c r="QPZ1411" s="14"/>
      <c r="QQA1411" s="14"/>
      <c r="QQB1411" s="14"/>
      <c r="QQC1411" s="14"/>
      <c r="QQD1411" s="14"/>
      <c r="QQE1411" s="14"/>
      <c r="QQF1411" s="14"/>
      <c r="QQG1411" s="14"/>
      <c r="QQH1411" s="14"/>
      <c r="QQI1411" s="14"/>
      <c r="QQJ1411" s="14"/>
      <c r="QQK1411" s="14"/>
      <c r="QQL1411" s="14"/>
      <c r="QQM1411" s="14"/>
      <c r="QQN1411" s="14"/>
      <c r="QQO1411" s="14"/>
      <c r="QQP1411" s="14"/>
      <c r="QQQ1411" s="14"/>
      <c r="QQR1411" s="14"/>
      <c r="QQS1411" s="14"/>
      <c r="QQT1411" s="14"/>
      <c r="QQU1411" s="14"/>
      <c r="QQV1411" s="14"/>
      <c r="QQW1411" s="14"/>
      <c r="QQX1411" s="14"/>
      <c r="QQY1411" s="14"/>
      <c r="QQZ1411" s="14"/>
      <c r="QRA1411" s="14"/>
      <c r="QRB1411" s="14"/>
      <c r="QRC1411" s="14"/>
      <c r="QRD1411" s="14"/>
      <c r="QRE1411" s="14"/>
      <c r="QRF1411" s="14"/>
      <c r="QRG1411" s="14"/>
      <c r="QRH1411" s="14"/>
      <c r="QRI1411" s="14"/>
      <c r="QRJ1411" s="14"/>
      <c r="QRK1411" s="14"/>
      <c r="QRL1411" s="14"/>
      <c r="QRM1411" s="14"/>
      <c r="QRN1411" s="14"/>
      <c r="QRO1411" s="14"/>
      <c r="QRP1411" s="14"/>
      <c r="QRQ1411" s="14"/>
      <c r="QRR1411" s="14"/>
      <c r="QRS1411" s="14"/>
      <c r="QRT1411" s="14"/>
      <c r="QRU1411" s="14"/>
      <c r="QRV1411" s="14"/>
      <c r="QRW1411" s="14"/>
      <c r="QRX1411" s="14"/>
      <c r="QRY1411" s="14"/>
      <c r="QRZ1411" s="14"/>
      <c r="QSA1411" s="14"/>
      <c r="QSB1411" s="14"/>
      <c r="QSC1411" s="14"/>
      <c r="QSD1411" s="14"/>
      <c r="QSE1411" s="14"/>
      <c r="QSF1411" s="14"/>
      <c r="QSG1411" s="14"/>
      <c r="QSH1411" s="14"/>
      <c r="QSI1411" s="14"/>
      <c r="QSJ1411" s="14"/>
      <c r="QSK1411" s="14"/>
      <c r="QSL1411" s="14"/>
      <c r="QSM1411" s="14"/>
      <c r="QSN1411" s="14"/>
      <c r="QSO1411" s="14"/>
      <c r="QSP1411" s="14"/>
      <c r="QSQ1411" s="14"/>
      <c r="QSR1411" s="14"/>
      <c r="QSS1411" s="14"/>
      <c r="QST1411" s="14"/>
      <c r="QSU1411" s="14"/>
      <c r="QSV1411" s="14"/>
      <c r="QSW1411" s="14"/>
      <c r="QSX1411" s="14"/>
      <c r="QSY1411" s="14"/>
      <c r="QSZ1411" s="14"/>
      <c r="QTA1411" s="14"/>
      <c r="QTB1411" s="14"/>
      <c r="QTC1411" s="14"/>
      <c r="QTD1411" s="14"/>
      <c r="QTE1411" s="14"/>
      <c r="QTF1411" s="14"/>
      <c r="QTG1411" s="14"/>
      <c r="QTH1411" s="14"/>
      <c r="QTI1411" s="14"/>
      <c r="QTJ1411" s="14"/>
      <c r="QTK1411" s="14"/>
      <c r="QTL1411" s="14"/>
      <c r="QTM1411" s="14"/>
      <c r="QTN1411" s="14"/>
      <c r="QTO1411" s="14"/>
      <c r="QTP1411" s="14"/>
      <c r="QTQ1411" s="14"/>
      <c r="QTR1411" s="14"/>
      <c r="QTS1411" s="14"/>
      <c r="QTT1411" s="14"/>
      <c r="QTU1411" s="14"/>
      <c r="QTV1411" s="14"/>
      <c r="QTW1411" s="14"/>
      <c r="QTX1411" s="14"/>
      <c r="QTY1411" s="14"/>
      <c r="QTZ1411" s="14"/>
      <c r="QUA1411" s="14"/>
      <c r="QUB1411" s="14"/>
      <c r="QUC1411" s="14"/>
      <c r="QUD1411" s="14"/>
      <c r="QUE1411" s="14"/>
      <c r="QUF1411" s="14"/>
      <c r="QUG1411" s="14"/>
      <c r="QUH1411" s="14"/>
      <c r="QUI1411" s="14"/>
      <c r="QUJ1411" s="14"/>
      <c r="QUK1411" s="14"/>
      <c r="QUL1411" s="14"/>
      <c r="QUM1411" s="14"/>
      <c r="QUN1411" s="14"/>
      <c r="QUO1411" s="14"/>
      <c r="QUP1411" s="14"/>
      <c r="QUQ1411" s="14"/>
      <c r="QUR1411" s="14"/>
      <c r="QUS1411" s="14"/>
      <c r="QUT1411" s="14"/>
      <c r="QUU1411" s="14"/>
      <c r="QUV1411" s="14"/>
      <c r="QUW1411" s="14"/>
      <c r="QUX1411" s="14"/>
      <c r="QUY1411" s="14"/>
      <c r="QUZ1411" s="14"/>
      <c r="QVA1411" s="14"/>
      <c r="QVB1411" s="14"/>
      <c r="QVC1411" s="14"/>
      <c r="QVD1411" s="14"/>
      <c r="QVE1411" s="14"/>
      <c r="QVF1411" s="14"/>
      <c r="QVG1411" s="14"/>
      <c r="QVH1411" s="14"/>
      <c r="QVI1411" s="14"/>
      <c r="QVJ1411" s="14"/>
      <c r="QVK1411" s="14"/>
      <c r="QVL1411" s="14"/>
      <c r="QVM1411" s="14"/>
      <c r="QVN1411" s="14"/>
      <c r="QVO1411" s="14"/>
      <c r="QVP1411" s="14"/>
      <c r="QVQ1411" s="14"/>
      <c r="QVR1411" s="14"/>
      <c r="QVS1411" s="14"/>
      <c r="QVT1411" s="14"/>
      <c r="QVU1411" s="14"/>
      <c r="QVV1411" s="14"/>
      <c r="QVW1411" s="14"/>
      <c r="QVX1411" s="14"/>
      <c r="QVY1411" s="14"/>
      <c r="QVZ1411" s="14"/>
      <c r="QWA1411" s="14"/>
      <c r="QWB1411" s="14"/>
      <c r="QWC1411" s="14"/>
      <c r="QWD1411" s="14"/>
      <c r="QWE1411" s="14"/>
      <c r="QWF1411" s="14"/>
      <c r="QWG1411" s="14"/>
      <c r="QWH1411" s="14"/>
      <c r="QWI1411" s="14"/>
      <c r="QWJ1411" s="14"/>
      <c r="QWK1411" s="14"/>
      <c r="QWL1411" s="14"/>
      <c r="QWM1411" s="14"/>
      <c r="QWN1411" s="14"/>
      <c r="QWO1411" s="14"/>
      <c r="QWP1411" s="14"/>
      <c r="QWQ1411" s="14"/>
      <c r="QWR1411" s="14"/>
      <c r="QWS1411" s="14"/>
      <c r="QWT1411" s="14"/>
      <c r="QWU1411" s="14"/>
      <c r="QWV1411" s="14"/>
      <c r="QWW1411" s="14"/>
      <c r="QWX1411" s="14"/>
      <c r="QWY1411" s="14"/>
      <c r="QWZ1411" s="14"/>
      <c r="QXA1411" s="14"/>
      <c r="QXB1411" s="14"/>
      <c r="QXC1411" s="14"/>
      <c r="QXD1411" s="14"/>
      <c r="QXE1411" s="14"/>
      <c r="QXF1411" s="14"/>
      <c r="QXG1411" s="14"/>
      <c r="QXH1411" s="14"/>
      <c r="QXI1411" s="14"/>
      <c r="QXJ1411" s="14"/>
      <c r="QXK1411" s="14"/>
      <c r="QXL1411" s="14"/>
      <c r="QXM1411" s="14"/>
      <c r="QXN1411" s="14"/>
      <c r="QXO1411" s="14"/>
      <c r="QXP1411" s="14"/>
      <c r="QXQ1411" s="14"/>
      <c r="QXR1411" s="14"/>
      <c r="QXS1411" s="14"/>
      <c r="QXT1411" s="14"/>
      <c r="QXU1411" s="14"/>
      <c r="QXV1411" s="14"/>
      <c r="QXW1411" s="14"/>
      <c r="QXX1411" s="14"/>
      <c r="QXY1411" s="14"/>
      <c r="QXZ1411" s="14"/>
      <c r="QYA1411" s="14"/>
      <c r="QYB1411" s="14"/>
      <c r="QYC1411" s="14"/>
      <c r="QYD1411" s="14"/>
      <c r="QYE1411" s="14"/>
      <c r="QYF1411" s="14"/>
      <c r="QYG1411" s="14"/>
      <c r="QYH1411" s="14"/>
      <c r="QYI1411" s="14"/>
      <c r="QYJ1411" s="14"/>
      <c r="QYK1411" s="14"/>
      <c r="QYL1411" s="14"/>
      <c r="QYM1411" s="14"/>
      <c r="QYN1411" s="14"/>
      <c r="QYO1411" s="14"/>
      <c r="QYP1411" s="14"/>
      <c r="QYQ1411" s="14"/>
      <c r="QYR1411" s="14"/>
      <c r="QYS1411" s="14"/>
      <c r="QYT1411" s="14"/>
      <c r="QYU1411" s="14"/>
      <c r="QYV1411" s="14"/>
      <c r="QYW1411" s="14"/>
      <c r="QYX1411" s="14"/>
      <c r="QYY1411" s="14"/>
      <c r="QYZ1411" s="14"/>
      <c r="QZA1411" s="14"/>
      <c r="QZB1411" s="14"/>
      <c r="QZC1411" s="14"/>
      <c r="QZD1411" s="14"/>
      <c r="QZE1411" s="14"/>
      <c r="QZF1411" s="14"/>
      <c r="QZG1411" s="14"/>
      <c r="QZH1411" s="14"/>
      <c r="QZI1411" s="14"/>
      <c r="QZJ1411" s="14"/>
      <c r="QZK1411" s="14"/>
      <c r="QZL1411" s="14"/>
      <c r="QZM1411" s="14"/>
      <c r="QZN1411" s="14"/>
      <c r="QZO1411" s="14"/>
      <c r="QZP1411" s="14"/>
      <c r="QZQ1411" s="14"/>
      <c r="QZR1411" s="14"/>
      <c r="QZS1411" s="14"/>
      <c r="QZT1411" s="14"/>
      <c r="QZU1411" s="14"/>
      <c r="QZV1411" s="14"/>
      <c r="QZW1411" s="14"/>
      <c r="QZX1411" s="14"/>
      <c r="QZY1411" s="14"/>
      <c r="QZZ1411" s="14"/>
      <c r="RAA1411" s="14"/>
      <c r="RAB1411" s="14"/>
      <c r="RAC1411" s="14"/>
      <c r="RAD1411" s="14"/>
      <c r="RAE1411" s="14"/>
      <c r="RAF1411" s="14"/>
      <c r="RAG1411" s="14"/>
      <c r="RAH1411" s="14"/>
      <c r="RAI1411" s="14"/>
      <c r="RAJ1411" s="14"/>
      <c r="RAK1411" s="14"/>
      <c r="RAL1411" s="14"/>
      <c r="RAM1411" s="14"/>
      <c r="RAN1411" s="14"/>
      <c r="RAO1411" s="14"/>
      <c r="RAP1411" s="14"/>
      <c r="RAQ1411" s="14"/>
      <c r="RAR1411" s="14"/>
      <c r="RAS1411" s="14"/>
      <c r="RAT1411" s="14"/>
      <c r="RAU1411" s="14"/>
      <c r="RAV1411" s="14"/>
      <c r="RAW1411" s="14"/>
      <c r="RAX1411" s="14"/>
      <c r="RAY1411" s="14"/>
      <c r="RAZ1411" s="14"/>
      <c r="RBA1411" s="14"/>
      <c r="RBB1411" s="14"/>
      <c r="RBC1411" s="14"/>
      <c r="RBD1411" s="14"/>
      <c r="RBE1411" s="14"/>
      <c r="RBF1411" s="14"/>
      <c r="RBG1411" s="14"/>
      <c r="RBH1411" s="14"/>
      <c r="RBI1411" s="14"/>
      <c r="RBJ1411" s="14"/>
      <c r="RBK1411" s="14"/>
      <c r="RBL1411" s="14"/>
      <c r="RBM1411" s="14"/>
      <c r="RBN1411" s="14"/>
      <c r="RBO1411" s="14"/>
      <c r="RBP1411" s="14"/>
      <c r="RBQ1411" s="14"/>
      <c r="RBR1411" s="14"/>
      <c r="RBS1411" s="14"/>
      <c r="RBT1411" s="14"/>
      <c r="RBU1411" s="14"/>
      <c r="RBV1411" s="14"/>
      <c r="RBW1411" s="14"/>
      <c r="RBX1411" s="14"/>
      <c r="RBY1411" s="14"/>
      <c r="RBZ1411" s="14"/>
      <c r="RCA1411" s="14"/>
      <c r="RCB1411" s="14"/>
      <c r="RCC1411" s="14"/>
      <c r="RCD1411" s="14"/>
      <c r="RCE1411" s="14"/>
      <c r="RCF1411" s="14"/>
      <c r="RCG1411" s="14"/>
      <c r="RCH1411" s="14"/>
      <c r="RCI1411" s="14"/>
      <c r="RCJ1411" s="14"/>
      <c r="RCK1411" s="14"/>
      <c r="RCL1411" s="14"/>
      <c r="RCM1411" s="14"/>
      <c r="RCN1411" s="14"/>
      <c r="RCO1411" s="14"/>
      <c r="RCP1411" s="14"/>
      <c r="RCQ1411" s="14"/>
      <c r="RCR1411" s="14"/>
      <c r="RCS1411" s="14"/>
      <c r="RCT1411" s="14"/>
      <c r="RCU1411" s="14"/>
      <c r="RCV1411" s="14"/>
      <c r="RCW1411" s="14"/>
      <c r="RCX1411" s="14"/>
      <c r="RCY1411" s="14"/>
      <c r="RCZ1411" s="14"/>
      <c r="RDA1411" s="14"/>
      <c r="RDB1411" s="14"/>
      <c r="RDC1411" s="14"/>
      <c r="RDD1411" s="14"/>
      <c r="RDE1411" s="14"/>
      <c r="RDF1411" s="14"/>
      <c r="RDG1411" s="14"/>
      <c r="RDH1411" s="14"/>
      <c r="RDI1411" s="14"/>
      <c r="RDJ1411" s="14"/>
      <c r="RDK1411" s="14"/>
      <c r="RDL1411" s="14"/>
      <c r="RDM1411" s="14"/>
      <c r="RDN1411" s="14"/>
      <c r="RDO1411" s="14"/>
      <c r="RDP1411" s="14"/>
      <c r="RDQ1411" s="14"/>
      <c r="RDR1411" s="14"/>
      <c r="RDS1411" s="14"/>
      <c r="RDT1411" s="14"/>
      <c r="RDU1411" s="14"/>
      <c r="RDV1411" s="14"/>
      <c r="RDW1411" s="14"/>
      <c r="RDX1411" s="14"/>
      <c r="RDY1411" s="14"/>
      <c r="RDZ1411" s="14"/>
      <c r="REA1411" s="14"/>
      <c r="REB1411" s="14"/>
      <c r="REC1411" s="14"/>
      <c r="RED1411" s="14"/>
      <c r="REE1411" s="14"/>
      <c r="REF1411" s="14"/>
      <c r="REG1411" s="14"/>
      <c r="REH1411" s="14"/>
      <c r="REI1411" s="14"/>
      <c r="REJ1411" s="14"/>
      <c r="REK1411" s="14"/>
      <c r="REL1411" s="14"/>
      <c r="REM1411" s="14"/>
      <c r="REN1411" s="14"/>
      <c r="REO1411" s="14"/>
      <c r="REP1411" s="14"/>
      <c r="REQ1411" s="14"/>
      <c r="RER1411" s="14"/>
      <c r="RES1411" s="14"/>
      <c r="RET1411" s="14"/>
      <c r="REU1411" s="14"/>
      <c r="REV1411" s="14"/>
      <c r="REW1411" s="14"/>
      <c r="REX1411" s="14"/>
      <c r="REY1411" s="14"/>
      <c r="REZ1411" s="14"/>
      <c r="RFA1411" s="14"/>
      <c r="RFB1411" s="14"/>
      <c r="RFC1411" s="14"/>
      <c r="RFD1411" s="14"/>
      <c r="RFE1411" s="14"/>
      <c r="RFF1411" s="14"/>
      <c r="RFG1411" s="14"/>
      <c r="RFH1411" s="14"/>
      <c r="RFI1411" s="14"/>
      <c r="RFJ1411" s="14"/>
      <c r="RFK1411" s="14"/>
      <c r="RFL1411" s="14"/>
      <c r="RFM1411" s="14"/>
      <c r="RFN1411" s="14"/>
      <c r="RFO1411" s="14"/>
      <c r="RFP1411" s="14"/>
      <c r="RFQ1411" s="14"/>
      <c r="RFR1411" s="14"/>
      <c r="RFS1411" s="14"/>
      <c r="RFT1411" s="14"/>
      <c r="RFU1411" s="14"/>
      <c r="RFV1411" s="14"/>
      <c r="RFW1411" s="14"/>
      <c r="RFX1411" s="14"/>
      <c r="RFY1411" s="14"/>
      <c r="RFZ1411" s="14"/>
      <c r="RGA1411" s="14"/>
      <c r="RGB1411" s="14"/>
      <c r="RGC1411" s="14"/>
      <c r="RGD1411" s="14"/>
      <c r="RGE1411" s="14"/>
      <c r="RGF1411" s="14"/>
      <c r="RGG1411" s="14"/>
      <c r="RGH1411" s="14"/>
      <c r="RGI1411" s="14"/>
      <c r="RGJ1411" s="14"/>
      <c r="RGK1411" s="14"/>
      <c r="RGL1411" s="14"/>
      <c r="RGM1411" s="14"/>
      <c r="RGN1411" s="14"/>
      <c r="RGO1411" s="14"/>
      <c r="RGP1411" s="14"/>
      <c r="RGQ1411" s="14"/>
      <c r="RGR1411" s="14"/>
      <c r="RGS1411" s="14"/>
      <c r="RGT1411" s="14"/>
      <c r="RGU1411" s="14"/>
      <c r="RGV1411" s="14"/>
      <c r="RGW1411" s="14"/>
      <c r="RGX1411" s="14"/>
      <c r="RGY1411" s="14"/>
      <c r="RGZ1411" s="14"/>
      <c r="RHA1411" s="14"/>
      <c r="RHB1411" s="14"/>
      <c r="RHC1411" s="14"/>
      <c r="RHD1411" s="14"/>
      <c r="RHE1411" s="14"/>
      <c r="RHF1411" s="14"/>
      <c r="RHG1411" s="14"/>
      <c r="RHH1411" s="14"/>
      <c r="RHI1411" s="14"/>
      <c r="RHJ1411" s="14"/>
      <c r="RHK1411" s="14"/>
      <c r="RHL1411" s="14"/>
      <c r="RHM1411" s="14"/>
      <c r="RHN1411" s="14"/>
      <c r="RHO1411" s="14"/>
      <c r="RHP1411" s="14"/>
      <c r="RHQ1411" s="14"/>
      <c r="RHR1411" s="14"/>
      <c r="RHS1411" s="14"/>
      <c r="RHT1411" s="14"/>
      <c r="RHU1411" s="14"/>
      <c r="RHV1411" s="14"/>
      <c r="RHW1411" s="14"/>
      <c r="RHX1411" s="14"/>
      <c r="RHY1411" s="14"/>
      <c r="RHZ1411" s="14"/>
      <c r="RIA1411" s="14"/>
      <c r="RIB1411" s="14"/>
      <c r="RIC1411" s="14"/>
      <c r="RID1411" s="14"/>
      <c r="RIE1411" s="14"/>
      <c r="RIF1411" s="14"/>
      <c r="RIG1411" s="14"/>
      <c r="RIH1411" s="14"/>
      <c r="RII1411" s="14"/>
      <c r="RIJ1411" s="14"/>
      <c r="RIK1411" s="14"/>
      <c r="RIL1411" s="14"/>
      <c r="RIM1411" s="14"/>
      <c r="RIN1411" s="14"/>
      <c r="RIO1411" s="14"/>
      <c r="RIP1411" s="14"/>
      <c r="RIQ1411" s="14"/>
      <c r="RIR1411" s="14"/>
      <c r="RIS1411" s="14"/>
      <c r="RIT1411" s="14"/>
      <c r="RIU1411" s="14"/>
      <c r="RIV1411" s="14"/>
      <c r="RIW1411" s="14"/>
      <c r="RIX1411" s="14"/>
      <c r="RIY1411" s="14"/>
      <c r="RIZ1411" s="14"/>
      <c r="RJA1411" s="14"/>
      <c r="RJB1411" s="14"/>
      <c r="RJC1411" s="14"/>
      <c r="RJD1411" s="14"/>
      <c r="RJE1411" s="14"/>
      <c r="RJF1411" s="14"/>
      <c r="RJG1411" s="14"/>
      <c r="RJH1411" s="14"/>
      <c r="RJI1411" s="14"/>
      <c r="RJJ1411" s="14"/>
      <c r="RJK1411" s="14"/>
      <c r="RJL1411" s="14"/>
      <c r="RJM1411" s="14"/>
      <c r="RJN1411" s="14"/>
      <c r="RJO1411" s="14"/>
      <c r="RJP1411" s="14"/>
      <c r="RJQ1411" s="14"/>
      <c r="RJR1411" s="14"/>
      <c r="RJS1411" s="14"/>
      <c r="RJT1411" s="14"/>
      <c r="RJU1411" s="14"/>
      <c r="RJV1411" s="14"/>
      <c r="RJW1411" s="14"/>
      <c r="RJX1411" s="14"/>
      <c r="RJY1411" s="14"/>
      <c r="RJZ1411" s="14"/>
      <c r="RKA1411" s="14"/>
      <c r="RKB1411" s="14"/>
      <c r="RKC1411" s="14"/>
      <c r="RKD1411" s="14"/>
      <c r="RKE1411" s="14"/>
      <c r="RKF1411" s="14"/>
      <c r="RKG1411" s="14"/>
      <c r="RKH1411" s="14"/>
      <c r="RKI1411" s="14"/>
      <c r="RKJ1411" s="14"/>
      <c r="RKK1411" s="14"/>
      <c r="RKL1411" s="14"/>
      <c r="RKM1411" s="14"/>
      <c r="RKN1411" s="14"/>
      <c r="RKO1411" s="14"/>
      <c r="RKP1411" s="14"/>
      <c r="RKQ1411" s="14"/>
      <c r="RKR1411" s="14"/>
      <c r="RKS1411" s="14"/>
      <c r="RKT1411" s="14"/>
      <c r="RKU1411" s="14"/>
      <c r="RKV1411" s="14"/>
      <c r="RKW1411" s="14"/>
      <c r="RKX1411" s="14"/>
      <c r="RKY1411" s="14"/>
      <c r="RKZ1411" s="14"/>
      <c r="RLA1411" s="14"/>
      <c r="RLB1411" s="14"/>
      <c r="RLC1411" s="14"/>
      <c r="RLD1411" s="14"/>
      <c r="RLE1411" s="14"/>
      <c r="RLF1411" s="14"/>
      <c r="RLG1411" s="14"/>
      <c r="RLH1411" s="14"/>
      <c r="RLI1411" s="14"/>
      <c r="RLJ1411" s="14"/>
      <c r="RLK1411" s="14"/>
      <c r="RLL1411" s="14"/>
      <c r="RLM1411" s="14"/>
      <c r="RLN1411" s="14"/>
      <c r="RLO1411" s="14"/>
      <c r="RLP1411" s="14"/>
      <c r="RLQ1411" s="14"/>
      <c r="RLR1411" s="14"/>
      <c r="RLS1411" s="14"/>
      <c r="RLT1411" s="14"/>
      <c r="RLU1411" s="14"/>
      <c r="RLV1411" s="14"/>
      <c r="RLW1411" s="14"/>
      <c r="RLX1411" s="14"/>
      <c r="RLY1411" s="14"/>
      <c r="RLZ1411" s="14"/>
      <c r="RMA1411" s="14"/>
      <c r="RMB1411" s="14"/>
      <c r="RMC1411" s="14"/>
      <c r="RMD1411" s="14"/>
      <c r="RME1411" s="14"/>
      <c r="RMF1411" s="14"/>
      <c r="RMG1411" s="14"/>
      <c r="RMH1411" s="14"/>
      <c r="RMI1411" s="14"/>
      <c r="RMJ1411" s="14"/>
      <c r="RMK1411" s="14"/>
      <c r="RML1411" s="14"/>
      <c r="RMM1411" s="14"/>
      <c r="RMN1411" s="14"/>
      <c r="RMO1411" s="14"/>
      <c r="RMP1411" s="14"/>
      <c r="RMQ1411" s="14"/>
      <c r="RMR1411" s="14"/>
      <c r="RMS1411" s="14"/>
      <c r="RMT1411" s="14"/>
      <c r="RMU1411" s="14"/>
      <c r="RMV1411" s="14"/>
      <c r="RMW1411" s="14"/>
      <c r="RMX1411" s="14"/>
      <c r="RMY1411" s="14"/>
      <c r="RMZ1411" s="14"/>
      <c r="RNA1411" s="14"/>
      <c r="RNB1411" s="14"/>
      <c r="RNC1411" s="14"/>
      <c r="RND1411" s="14"/>
      <c r="RNE1411" s="14"/>
      <c r="RNF1411" s="14"/>
      <c r="RNG1411" s="14"/>
      <c r="RNH1411" s="14"/>
      <c r="RNI1411" s="14"/>
      <c r="RNJ1411" s="14"/>
      <c r="RNK1411" s="14"/>
      <c r="RNL1411" s="14"/>
      <c r="RNM1411" s="14"/>
      <c r="RNN1411" s="14"/>
      <c r="RNO1411" s="14"/>
      <c r="RNP1411" s="14"/>
      <c r="RNQ1411" s="14"/>
      <c r="RNR1411" s="14"/>
      <c r="RNS1411" s="14"/>
      <c r="RNT1411" s="14"/>
      <c r="RNU1411" s="14"/>
      <c r="RNV1411" s="14"/>
      <c r="RNW1411" s="14"/>
      <c r="RNX1411" s="14"/>
      <c r="RNY1411" s="14"/>
      <c r="RNZ1411" s="14"/>
      <c r="ROA1411" s="14"/>
      <c r="ROB1411" s="14"/>
      <c r="ROC1411" s="14"/>
      <c r="ROD1411" s="14"/>
      <c r="ROE1411" s="14"/>
      <c r="ROF1411" s="14"/>
      <c r="ROG1411" s="14"/>
      <c r="ROH1411" s="14"/>
      <c r="ROI1411" s="14"/>
      <c r="ROJ1411" s="14"/>
      <c r="ROK1411" s="14"/>
      <c r="ROL1411" s="14"/>
      <c r="ROM1411" s="14"/>
      <c r="RON1411" s="14"/>
      <c r="ROO1411" s="14"/>
      <c r="ROP1411" s="14"/>
      <c r="ROQ1411" s="14"/>
      <c r="ROR1411" s="14"/>
      <c r="ROS1411" s="14"/>
      <c r="ROT1411" s="14"/>
      <c r="ROU1411" s="14"/>
      <c r="ROV1411" s="14"/>
      <c r="ROW1411" s="14"/>
      <c r="ROX1411" s="14"/>
      <c r="ROY1411" s="14"/>
      <c r="ROZ1411" s="14"/>
      <c r="RPA1411" s="14"/>
      <c r="RPB1411" s="14"/>
      <c r="RPC1411" s="14"/>
      <c r="RPD1411" s="14"/>
      <c r="RPE1411" s="14"/>
      <c r="RPF1411" s="14"/>
      <c r="RPG1411" s="14"/>
      <c r="RPH1411" s="14"/>
      <c r="RPI1411" s="14"/>
      <c r="RPJ1411" s="14"/>
      <c r="RPK1411" s="14"/>
      <c r="RPL1411" s="14"/>
      <c r="RPM1411" s="14"/>
      <c r="RPN1411" s="14"/>
      <c r="RPO1411" s="14"/>
      <c r="RPP1411" s="14"/>
      <c r="RPQ1411" s="14"/>
      <c r="RPR1411" s="14"/>
      <c r="RPS1411" s="14"/>
      <c r="RPT1411" s="14"/>
      <c r="RPU1411" s="14"/>
      <c r="RPV1411" s="14"/>
      <c r="RPW1411" s="14"/>
      <c r="RPX1411" s="14"/>
      <c r="RPY1411" s="14"/>
      <c r="RPZ1411" s="14"/>
      <c r="RQA1411" s="14"/>
      <c r="RQB1411" s="14"/>
      <c r="RQC1411" s="14"/>
      <c r="RQD1411" s="14"/>
      <c r="RQE1411" s="14"/>
      <c r="RQF1411" s="14"/>
      <c r="RQG1411" s="14"/>
      <c r="RQH1411" s="14"/>
      <c r="RQI1411" s="14"/>
      <c r="RQJ1411" s="14"/>
      <c r="RQK1411" s="14"/>
      <c r="RQL1411" s="14"/>
      <c r="RQM1411" s="14"/>
      <c r="RQN1411" s="14"/>
      <c r="RQO1411" s="14"/>
      <c r="RQP1411" s="14"/>
      <c r="RQQ1411" s="14"/>
      <c r="RQR1411" s="14"/>
      <c r="RQS1411" s="14"/>
      <c r="RQT1411" s="14"/>
      <c r="RQU1411" s="14"/>
      <c r="RQV1411" s="14"/>
      <c r="RQW1411" s="14"/>
      <c r="RQX1411" s="14"/>
      <c r="RQY1411" s="14"/>
      <c r="RQZ1411" s="14"/>
      <c r="RRA1411" s="14"/>
      <c r="RRB1411" s="14"/>
      <c r="RRC1411" s="14"/>
      <c r="RRD1411" s="14"/>
      <c r="RRE1411" s="14"/>
      <c r="RRF1411" s="14"/>
      <c r="RRG1411" s="14"/>
      <c r="RRH1411" s="14"/>
      <c r="RRI1411" s="14"/>
      <c r="RRJ1411" s="14"/>
      <c r="RRK1411" s="14"/>
      <c r="RRL1411" s="14"/>
      <c r="RRM1411" s="14"/>
      <c r="RRN1411" s="14"/>
      <c r="RRO1411" s="14"/>
      <c r="RRP1411" s="14"/>
      <c r="RRQ1411" s="14"/>
      <c r="RRR1411" s="14"/>
      <c r="RRS1411" s="14"/>
      <c r="RRT1411" s="14"/>
      <c r="RRU1411" s="14"/>
      <c r="RRV1411" s="14"/>
      <c r="RRW1411" s="14"/>
      <c r="RRX1411" s="14"/>
      <c r="RRY1411" s="14"/>
      <c r="RRZ1411" s="14"/>
      <c r="RSA1411" s="14"/>
      <c r="RSB1411" s="14"/>
      <c r="RSC1411" s="14"/>
      <c r="RSD1411" s="14"/>
      <c r="RSE1411" s="14"/>
      <c r="RSF1411" s="14"/>
      <c r="RSG1411" s="14"/>
      <c r="RSH1411" s="14"/>
      <c r="RSI1411" s="14"/>
      <c r="RSJ1411" s="14"/>
      <c r="RSK1411" s="14"/>
      <c r="RSL1411" s="14"/>
      <c r="RSM1411" s="14"/>
      <c r="RSN1411" s="14"/>
      <c r="RSO1411" s="14"/>
      <c r="RSP1411" s="14"/>
      <c r="RSQ1411" s="14"/>
      <c r="RSR1411" s="14"/>
      <c r="RSS1411" s="14"/>
      <c r="RST1411" s="14"/>
      <c r="RSU1411" s="14"/>
      <c r="RSV1411" s="14"/>
      <c r="RSW1411" s="14"/>
      <c r="RSX1411" s="14"/>
      <c r="RSY1411" s="14"/>
      <c r="RSZ1411" s="14"/>
      <c r="RTA1411" s="14"/>
      <c r="RTB1411" s="14"/>
      <c r="RTC1411" s="14"/>
      <c r="RTD1411" s="14"/>
      <c r="RTE1411" s="14"/>
      <c r="RTF1411" s="14"/>
      <c r="RTG1411" s="14"/>
      <c r="RTH1411" s="14"/>
      <c r="RTI1411" s="14"/>
      <c r="RTJ1411" s="14"/>
      <c r="RTK1411" s="14"/>
      <c r="RTL1411" s="14"/>
      <c r="RTM1411" s="14"/>
      <c r="RTN1411" s="14"/>
      <c r="RTO1411" s="14"/>
      <c r="RTP1411" s="14"/>
      <c r="RTQ1411" s="14"/>
      <c r="RTR1411" s="14"/>
      <c r="RTS1411" s="14"/>
      <c r="RTT1411" s="14"/>
      <c r="RTU1411" s="14"/>
      <c r="RTV1411" s="14"/>
      <c r="RTW1411" s="14"/>
      <c r="RTX1411" s="14"/>
      <c r="RTY1411" s="14"/>
      <c r="RTZ1411" s="14"/>
      <c r="RUA1411" s="14"/>
      <c r="RUB1411" s="14"/>
      <c r="RUC1411" s="14"/>
      <c r="RUD1411" s="14"/>
      <c r="RUE1411" s="14"/>
      <c r="RUF1411" s="14"/>
      <c r="RUG1411" s="14"/>
      <c r="RUH1411" s="14"/>
      <c r="RUI1411" s="14"/>
      <c r="RUJ1411" s="14"/>
      <c r="RUK1411" s="14"/>
      <c r="RUL1411" s="14"/>
      <c r="RUM1411" s="14"/>
      <c r="RUN1411" s="14"/>
      <c r="RUO1411" s="14"/>
      <c r="RUP1411" s="14"/>
      <c r="RUQ1411" s="14"/>
      <c r="RUR1411" s="14"/>
      <c r="RUS1411" s="14"/>
      <c r="RUT1411" s="14"/>
      <c r="RUU1411" s="14"/>
      <c r="RUV1411" s="14"/>
      <c r="RUW1411" s="14"/>
      <c r="RUX1411" s="14"/>
      <c r="RUY1411" s="14"/>
      <c r="RUZ1411" s="14"/>
      <c r="RVA1411" s="14"/>
      <c r="RVB1411" s="14"/>
      <c r="RVC1411" s="14"/>
      <c r="RVD1411" s="14"/>
      <c r="RVE1411" s="14"/>
      <c r="RVF1411" s="14"/>
      <c r="RVG1411" s="14"/>
      <c r="RVH1411" s="14"/>
      <c r="RVI1411" s="14"/>
      <c r="RVJ1411" s="14"/>
      <c r="RVK1411" s="14"/>
      <c r="RVL1411" s="14"/>
      <c r="RVM1411" s="14"/>
      <c r="RVN1411" s="14"/>
      <c r="RVO1411" s="14"/>
      <c r="RVP1411" s="14"/>
      <c r="RVQ1411" s="14"/>
      <c r="RVR1411" s="14"/>
      <c r="RVS1411" s="14"/>
      <c r="RVT1411" s="14"/>
      <c r="RVU1411" s="14"/>
      <c r="RVV1411" s="14"/>
      <c r="RVW1411" s="14"/>
      <c r="RVX1411" s="14"/>
      <c r="RVY1411" s="14"/>
      <c r="RVZ1411" s="14"/>
      <c r="RWA1411" s="14"/>
      <c r="RWB1411" s="14"/>
      <c r="RWC1411" s="14"/>
      <c r="RWD1411" s="14"/>
      <c r="RWE1411" s="14"/>
      <c r="RWF1411" s="14"/>
      <c r="RWG1411" s="14"/>
      <c r="RWH1411" s="14"/>
      <c r="RWI1411" s="14"/>
      <c r="RWJ1411" s="14"/>
      <c r="RWK1411" s="14"/>
      <c r="RWL1411" s="14"/>
      <c r="RWM1411" s="14"/>
      <c r="RWN1411" s="14"/>
      <c r="RWO1411" s="14"/>
      <c r="RWP1411" s="14"/>
      <c r="RWQ1411" s="14"/>
      <c r="RWR1411" s="14"/>
      <c r="RWS1411" s="14"/>
      <c r="RWT1411" s="14"/>
      <c r="RWU1411" s="14"/>
      <c r="RWV1411" s="14"/>
      <c r="RWW1411" s="14"/>
      <c r="RWX1411" s="14"/>
      <c r="RWY1411" s="14"/>
      <c r="RWZ1411" s="14"/>
      <c r="RXA1411" s="14"/>
      <c r="RXB1411" s="14"/>
      <c r="RXC1411" s="14"/>
      <c r="RXD1411" s="14"/>
      <c r="RXE1411" s="14"/>
      <c r="RXF1411" s="14"/>
      <c r="RXG1411" s="14"/>
      <c r="RXH1411" s="14"/>
      <c r="RXI1411" s="14"/>
      <c r="RXJ1411" s="14"/>
      <c r="RXK1411" s="14"/>
      <c r="RXL1411" s="14"/>
      <c r="RXM1411" s="14"/>
      <c r="RXN1411" s="14"/>
      <c r="RXO1411" s="14"/>
      <c r="RXP1411" s="14"/>
      <c r="RXQ1411" s="14"/>
      <c r="RXR1411" s="14"/>
      <c r="RXS1411" s="14"/>
      <c r="RXT1411" s="14"/>
      <c r="RXU1411" s="14"/>
      <c r="RXV1411" s="14"/>
      <c r="RXW1411" s="14"/>
      <c r="RXX1411" s="14"/>
      <c r="RXY1411" s="14"/>
      <c r="RXZ1411" s="14"/>
      <c r="RYA1411" s="14"/>
      <c r="RYB1411" s="14"/>
      <c r="RYC1411" s="14"/>
      <c r="RYD1411" s="14"/>
      <c r="RYE1411" s="14"/>
      <c r="RYF1411" s="14"/>
      <c r="RYG1411" s="14"/>
      <c r="RYH1411" s="14"/>
      <c r="RYI1411" s="14"/>
      <c r="RYJ1411" s="14"/>
      <c r="RYK1411" s="14"/>
      <c r="RYL1411" s="14"/>
      <c r="RYM1411" s="14"/>
      <c r="RYN1411" s="14"/>
      <c r="RYO1411" s="14"/>
      <c r="RYP1411" s="14"/>
      <c r="RYQ1411" s="14"/>
      <c r="RYR1411" s="14"/>
      <c r="RYS1411" s="14"/>
      <c r="RYT1411" s="14"/>
      <c r="RYU1411" s="14"/>
      <c r="RYV1411" s="14"/>
      <c r="RYW1411" s="14"/>
      <c r="RYX1411" s="14"/>
      <c r="RYY1411" s="14"/>
      <c r="RYZ1411" s="14"/>
      <c r="RZA1411" s="14"/>
      <c r="RZB1411" s="14"/>
      <c r="RZC1411" s="14"/>
      <c r="RZD1411" s="14"/>
      <c r="RZE1411" s="14"/>
      <c r="RZF1411" s="14"/>
      <c r="RZG1411" s="14"/>
      <c r="RZH1411" s="14"/>
      <c r="RZI1411" s="14"/>
      <c r="RZJ1411" s="14"/>
      <c r="RZK1411" s="14"/>
      <c r="RZL1411" s="14"/>
      <c r="RZM1411" s="14"/>
      <c r="RZN1411" s="14"/>
      <c r="RZO1411" s="14"/>
      <c r="RZP1411" s="14"/>
      <c r="RZQ1411" s="14"/>
      <c r="RZR1411" s="14"/>
      <c r="RZS1411" s="14"/>
      <c r="RZT1411" s="14"/>
      <c r="RZU1411" s="14"/>
      <c r="RZV1411" s="14"/>
      <c r="RZW1411" s="14"/>
      <c r="RZX1411" s="14"/>
      <c r="RZY1411" s="14"/>
      <c r="RZZ1411" s="14"/>
      <c r="SAA1411" s="14"/>
      <c r="SAB1411" s="14"/>
      <c r="SAC1411" s="14"/>
      <c r="SAD1411" s="14"/>
      <c r="SAE1411" s="14"/>
      <c r="SAF1411" s="14"/>
      <c r="SAG1411" s="14"/>
      <c r="SAH1411" s="14"/>
      <c r="SAI1411" s="14"/>
      <c r="SAJ1411" s="14"/>
      <c r="SAK1411" s="14"/>
      <c r="SAL1411" s="14"/>
      <c r="SAM1411" s="14"/>
      <c r="SAN1411" s="14"/>
      <c r="SAO1411" s="14"/>
      <c r="SAP1411" s="14"/>
      <c r="SAQ1411" s="14"/>
      <c r="SAR1411" s="14"/>
      <c r="SAS1411" s="14"/>
      <c r="SAT1411" s="14"/>
      <c r="SAU1411" s="14"/>
      <c r="SAV1411" s="14"/>
      <c r="SAW1411" s="14"/>
      <c r="SAX1411" s="14"/>
      <c r="SAY1411" s="14"/>
      <c r="SAZ1411" s="14"/>
      <c r="SBA1411" s="14"/>
      <c r="SBB1411" s="14"/>
      <c r="SBC1411" s="14"/>
      <c r="SBD1411" s="14"/>
      <c r="SBE1411" s="14"/>
      <c r="SBF1411" s="14"/>
      <c r="SBG1411" s="14"/>
      <c r="SBH1411" s="14"/>
      <c r="SBI1411" s="14"/>
      <c r="SBJ1411" s="14"/>
      <c r="SBK1411" s="14"/>
      <c r="SBL1411" s="14"/>
      <c r="SBM1411" s="14"/>
      <c r="SBN1411" s="14"/>
      <c r="SBO1411" s="14"/>
      <c r="SBP1411" s="14"/>
      <c r="SBQ1411" s="14"/>
      <c r="SBR1411" s="14"/>
      <c r="SBS1411" s="14"/>
      <c r="SBT1411" s="14"/>
      <c r="SBU1411" s="14"/>
      <c r="SBV1411" s="14"/>
      <c r="SBW1411" s="14"/>
      <c r="SBX1411" s="14"/>
      <c r="SBY1411" s="14"/>
      <c r="SBZ1411" s="14"/>
      <c r="SCA1411" s="14"/>
      <c r="SCB1411" s="14"/>
      <c r="SCC1411" s="14"/>
      <c r="SCD1411" s="14"/>
      <c r="SCE1411" s="14"/>
      <c r="SCF1411" s="14"/>
      <c r="SCG1411" s="14"/>
      <c r="SCH1411" s="14"/>
      <c r="SCI1411" s="14"/>
      <c r="SCJ1411" s="14"/>
      <c r="SCK1411" s="14"/>
      <c r="SCL1411" s="14"/>
      <c r="SCM1411" s="14"/>
      <c r="SCN1411" s="14"/>
      <c r="SCO1411" s="14"/>
      <c r="SCP1411" s="14"/>
      <c r="SCQ1411" s="14"/>
      <c r="SCR1411" s="14"/>
      <c r="SCS1411" s="14"/>
      <c r="SCT1411" s="14"/>
      <c r="SCU1411" s="14"/>
      <c r="SCV1411" s="14"/>
      <c r="SCW1411" s="14"/>
      <c r="SCX1411" s="14"/>
      <c r="SCY1411" s="14"/>
      <c r="SCZ1411" s="14"/>
      <c r="SDA1411" s="14"/>
      <c r="SDB1411" s="14"/>
      <c r="SDC1411" s="14"/>
      <c r="SDD1411" s="14"/>
      <c r="SDE1411" s="14"/>
      <c r="SDF1411" s="14"/>
      <c r="SDG1411" s="14"/>
      <c r="SDH1411" s="14"/>
      <c r="SDI1411" s="14"/>
      <c r="SDJ1411" s="14"/>
      <c r="SDK1411" s="14"/>
      <c r="SDL1411" s="14"/>
      <c r="SDM1411" s="14"/>
      <c r="SDN1411" s="14"/>
      <c r="SDO1411" s="14"/>
      <c r="SDP1411" s="14"/>
      <c r="SDQ1411" s="14"/>
      <c r="SDR1411" s="14"/>
      <c r="SDS1411" s="14"/>
      <c r="SDT1411" s="14"/>
      <c r="SDU1411" s="14"/>
      <c r="SDV1411" s="14"/>
      <c r="SDW1411" s="14"/>
      <c r="SDX1411" s="14"/>
      <c r="SDY1411" s="14"/>
      <c r="SDZ1411" s="14"/>
      <c r="SEA1411" s="14"/>
      <c r="SEB1411" s="14"/>
      <c r="SEC1411" s="14"/>
      <c r="SED1411" s="14"/>
      <c r="SEE1411" s="14"/>
      <c r="SEF1411" s="14"/>
      <c r="SEG1411" s="14"/>
      <c r="SEH1411" s="14"/>
      <c r="SEI1411" s="14"/>
      <c r="SEJ1411" s="14"/>
      <c r="SEK1411" s="14"/>
      <c r="SEL1411" s="14"/>
      <c r="SEM1411" s="14"/>
      <c r="SEN1411" s="14"/>
      <c r="SEO1411" s="14"/>
      <c r="SEP1411" s="14"/>
      <c r="SEQ1411" s="14"/>
      <c r="SER1411" s="14"/>
      <c r="SES1411" s="14"/>
      <c r="SET1411" s="14"/>
      <c r="SEU1411" s="14"/>
      <c r="SEV1411" s="14"/>
      <c r="SEW1411" s="14"/>
      <c r="SEX1411" s="14"/>
      <c r="SEY1411" s="14"/>
      <c r="SEZ1411" s="14"/>
      <c r="SFA1411" s="14"/>
      <c r="SFB1411" s="14"/>
      <c r="SFC1411" s="14"/>
      <c r="SFD1411" s="14"/>
      <c r="SFE1411" s="14"/>
      <c r="SFF1411" s="14"/>
      <c r="SFG1411" s="14"/>
      <c r="SFH1411" s="14"/>
      <c r="SFI1411" s="14"/>
      <c r="SFJ1411" s="14"/>
      <c r="SFK1411" s="14"/>
      <c r="SFL1411" s="14"/>
      <c r="SFM1411" s="14"/>
      <c r="SFN1411" s="14"/>
      <c r="SFO1411" s="14"/>
      <c r="SFP1411" s="14"/>
      <c r="SFQ1411" s="14"/>
      <c r="SFR1411" s="14"/>
      <c r="SFS1411" s="14"/>
      <c r="SFT1411" s="14"/>
      <c r="SFU1411" s="14"/>
      <c r="SFV1411" s="14"/>
      <c r="SFW1411" s="14"/>
      <c r="SFX1411" s="14"/>
      <c r="SFY1411" s="14"/>
      <c r="SFZ1411" s="14"/>
      <c r="SGA1411" s="14"/>
      <c r="SGB1411" s="14"/>
      <c r="SGC1411" s="14"/>
      <c r="SGD1411" s="14"/>
      <c r="SGE1411" s="14"/>
      <c r="SGF1411" s="14"/>
      <c r="SGG1411" s="14"/>
      <c r="SGH1411" s="14"/>
      <c r="SGI1411" s="14"/>
      <c r="SGJ1411" s="14"/>
      <c r="SGK1411" s="14"/>
      <c r="SGL1411" s="14"/>
      <c r="SGM1411" s="14"/>
      <c r="SGN1411" s="14"/>
      <c r="SGO1411" s="14"/>
      <c r="SGP1411" s="14"/>
      <c r="SGQ1411" s="14"/>
      <c r="SGR1411" s="14"/>
      <c r="SGS1411" s="14"/>
      <c r="SGT1411" s="14"/>
      <c r="SGU1411" s="14"/>
      <c r="SGV1411" s="14"/>
      <c r="SGW1411" s="14"/>
      <c r="SGX1411" s="14"/>
      <c r="SGY1411" s="14"/>
      <c r="SGZ1411" s="14"/>
      <c r="SHA1411" s="14"/>
      <c r="SHB1411" s="14"/>
      <c r="SHC1411" s="14"/>
      <c r="SHD1411" s="14"/>
      <c r="SHE1411" s="14"/>
      <c r="SHF1411" s="14"/>
      <c r="SHG1411" s="14"/>
      <c r="SHH1411" s="14"/>
      <c r="SHI1411" s="14"/>
      <c r="SHJ1411" s="14"/>
      <c r="SHK1411" s="14"/>
      <c r="SHL1411" s="14"/>
      <c r="SHM1411" s="14"/>
      <c r="SHN1411" s="14"/>
      <c r="SHO1411" s="14"/>
      <c r="SHP1411" s="14"/>
      <c r="SHQ1411" s="14"/>
      <c r="SHR1411" s="14"/>
      <c r="SHS1411" s="14"/>
      <c r="SHT1411" s="14"/>
      <c r="SHU1411" s="14"/>
      <c r="SHV1411" s="14"/>
      <c r="SHW1411" s="14"/>
      <c r="SHX1411" s="14"/>
      <c r="SHY1411" s="14"/>
      <c r="SHZ1411" s="14"/>
      <c r="SIA1411" s="14"/>
      <c r="SIB1411" s="14"/>
      <c r="SIC1411" s="14"/>
      <c r="SID1411" s="14"/>
      <c r="SIE1411" s="14"/>
      <c r="SIF1411" s="14"/>
      <c r="SIG1411" s="14"/>
      <c r="SIH1411" s="14"/>
      <c r="SII1411" s="14"/>
      <c r="SIJ1411" s="14"/>
      <c r="SIK1411" s="14"/>
      <c r="SIL1411" s="14"/>
      <c r="SIM1411" s="14"/>
      <c r="SIN1411" s="14"/>
      <c r="SIO1411" s="14"/>
      <c r="SIP1411" s="14"/>
      <c r="SIQ1411" s="14"/>
      <c r="SIR1411" s="14"/>
      <c r="SIS1411" s="14"/>
      <c r="SIT1411" s="14"/>
      <c r="SIU1411" s="14"/>
      <c r="SIV1411" s="14"/>
      <c r="SIW1411" s="14"/>
      <c r="SIX1411" s="14"/>
      <c r="SIY1411" s="14"/>
      <c r="SIZ1411" s="14"/>
      <c r="SJA1411" s="14"/>
      <c r="SJB1411" s="14"/>
      <c r="SJC1411" s="14"/>
      <c r="SJD1411" s="14"/>
      <c r="SJE1411" s="14"/>
      <c r="SJF1411" s="14"/>
      <c r="SJG1411" s="14"/>
      <c r="SJH1411" s="14"/>
      <c r="SJI1411" s="14"/>
      <c r="SJJ1411" s="14"/>
      <c r="SJK1411" s="14"/>
      <c r="SJL1411" s="14"/>
      <c r="SJM1411" s="14"/>
      <c r="SJN1411" s="14"/>
      <c r="SJO1411" s="14"/>
      <c r="SJP1411" s="14"/>
      <c r="SJQ1411" s="14"/>
      <c r="SJR1411" s="14"/>
      <c r="SJS1411" s="14"/>
      <c r="SJT1411" s="14"/>
      <c r="SJU1411" s="14"/>
      <c r="SJV1411" s="14"/>
      <c r="SJW1411" s="14"/>
      <c r="SJX1411" s="14"/>
      <c r="SJY1411" s="14"/>
      <c r="SJZ1411" s="14"/>
      <c r="SKA1411" s="14"/>
      <c r="SKB1411" s="14"/>
      <c r="SKC1411" s="14"/>
      <c r="SKD1411" s="14"/>
      <c r="SKE1411" s="14"/>
      <c r="SKF1411" s="14"/>
      <c r="SKG1411" s="14"/>
      <c r="SKH1411" s="14"/>
      <c r="SKI1411" s="14"/>
      <c r="SKJ1411" s="14"/>
      <c r="SKK1411" s="14"/>
      <c r="SKL1411" s="14"/>
      <c r="SKM1411" s="14"/>
      <c r="SKN1411" s="14"/>
      <c r="SKO1411" s="14"/>
      <c r="SKP1411" s="14"/>
      <c r="SKQ1411" s="14"/>
      <c r="SKR1411" s="14"/>
      <c r="SKS1411" s="14"/>
      <c r="SKT1411" s="14"/>
      <c r="SKU1411" s="14"/>
      <c r="SKV1411" s="14"/>
      <c r="SKW1411" s="14"/>
      <c r="SKX1411" s="14"/>
      <c r="SKY1411" s="14"/>
      <c r="SKZ1411" s="14"/>
      <c r="SLA1411" s="14"/>
      <c r="SLB1411" s="14"/>
      <c r="SLC1411" s="14"/>
      <c r="SLD1411" s="14"/>
      <c r="SLE1411" s="14"/>
      <c r="SLF1411" s="14"/>
      <c r="SLG1411" s="14"/>
      <c r="SLH1411" s="14"/>
      <c r="SLI1411" s="14"/>
      <c r="SLJ1411" s="14"/>
      <c r="SLK1411" s="14"/>
      <c r="SLL1411" s="14"/>
      <c r="SLM1411" s="14"/>
      <c r="SLN1411" s="14"/>
      <c r="SLO1411" s="14"/>
      <c r="SLP1411" s="14"/>
      <c r="SLQ1411" s="14"/>
      <c r="SLR1411" s="14"/>
      <c r="SLS1411" s="14"/>
      <c r="SLT1411" s="14"/>
      <c r="SLU1411" s="14"/>
      <c r="SLV1411" s="14"/>
      <c r="SLW1411" s="14"/>
      <c r="SLX1411" s="14"/>
      <c r="SLY1411" s="14"/>
      <c r="SLZ1411" s="14"/>
      <c r="SMA1411" s="14"/>
      <c r="SMB1411" s="14"/>
      <c r="SMC1411" s="14"/>
      <c r="SMD1411" s="14"/>
      <c r="SME1411" s="14"/>
      <c r="SMF1411" s="14"/>
      <c r="SMG1411" s="14"/>
      <c r="SMH1411" s="14"/>
      <c r="SMI1411" s="14"/>
      <c r="SMJ1411" s="14"/>
      <c r="SMK1411" s="14"/>
      <c r="SML1411" s="14"/>
      <c r="SMM1411" s="14"/>
      <c r="SMN1411" s="14"/>
      <c r="SMO1411" s="14"/>
      <c r="SMP1411" s="14"/>
      <c r="SMQ1411" s="14"/>
      <c r="SMR1411" s="14"/>
      <c r="SMS1411" s="14"/>
      <c r="SMT1411" s="14"/>
      <c r="SMU1411" s="14"/>
      <c r="SMV1411" s="14"/>
      <c r="SMW1411" s="14"/>
      <c r="SMX1411" s="14"/>
      <c r="SMY1411" s="14"/>
      <c r="SMZ1411" s="14"/>
      <c r="SNA1411" s="14"/>
      <c r="SNB1411" s="14"/>
      <c r="SNC1411" s="14"/>
      <c r="SND1411" s="14"/>
      <c r="SNE1411" s="14"/>
      <c r="SNF1411" s="14"/>
      <c r="SNG1411" s="14"/>
      <c r="SNH1411" s="14"/>
      <c r="SNI1411" s="14"/>
      <c r="SNJ1411" s="14"/>
      <c r="SNK1411" s="14"/>
      <c r="SNL1411" s="14"/>
      <c r="SNM1411" s="14"/>
      <c r="SNN1411" s="14"/>
      <c r="SNO1411" s="14"/>
      <c r="SNP1411" s="14"/>
      <c r="SNQ1411" s="14"/>
      <c r="SNR1411" s="14"/>
      <c r="SNS1411" s="14"/>
      <c r="SNT1411" s="14"/>
      <c r="SNU1411" s="14"/>
      <c r="SNV1411" s="14"/>
      <c r="SNW1411" s="14"/>
      <c r="SNX1411" s="14"/>
      <c r="SNY1411" s="14"/>
      <c r="SNZ1411" s="14"/>
      <c r="SOA1411" s="14"/>
      <c r="SOB1411" s="14"/>
      <c r="SOC1411" s="14"/>
      <c r="SOD1411" s="14"/>
      <c r="SOE1411" s="14"/>
      <c r="SOF1411" s="14"/>
      <c r="SOG1411" s="14"/>
      <c r="SOH1411" s="14"/>
      <c r="SOI1411" s="14"/>
      <c r="SOJ1411" s="14"/>
      <c r="SOK1411" s="14"/>
      <c r="SOL1411" s="14"/>
      <c r="SOM1411" s="14"/>
      <c r="SON1411" s="14"/>
      <c r="SOO1411" s="14"/>
      <c r="SOP1411" s="14"/>
      <c r="SOQ1411" s="14"/>
      <c r="SOR1411" s="14"/>
      <c r="SOS1411" s="14"/>
      <c r="SOT1411" s="14"/>
      <c r="SOU1411" s="14"/>
      <c r="SOV1411" s="14"/>
      <c r="SOW1411" s="14"/>
      <c r="SOX1411" s="14"/>
      <c r="SOY1411" s="14"/>
      <c r="SOZ1411" s="14"/>
      <c r="SPA1411" s="14"/>
      <c r="SPB1411" s="14"/>
      <c r="SPC1411" s="14"/>
      <c r="SPD1411" s="14"/>
      <c r="SPE1411" s="14"/>
      <c r="SPF1411" s="14"/>
      <c r="SPG1411" s="14"/>
      <c r="SPH1411" s="14"/>
      <c r="SPI1411" s="14"/>
      <c r="SPJ1411" s="14"/>
      <c r="SPK1411" s="14"/>
      <c r="SPL1411" s="14"/>
      <c r="SPM1411" s="14"/>
      <c r="SPN1411" s="14"/>
      <c r="SPO1411" s="14"/>
      <c r="SPP1411" s="14"/>
      <c r="SPQ1411" s="14"/>
      <c r="SPR1411" s="14"/>
      <c r="SPS1411" s="14"/>
      <c r="SPT1411" s="14"/>
      <c r="SPU1411" s="14"/>
      <c r="SPV1411" s="14"/>
      <c r="SPW1411" s="14"/>
      <c r="SPX1411" s="14"/>
      <c r="SPY1411" s="14"/>
      <c r="SPZ1411" s="14"/>
      <c r="SQA1411" s="14"/>
      <c r="SQB1411" s="14"/>
      <c r="SQC1411" s="14"/>
      <c r="SQD1411" s="14"/>
      <c r="SQE1411" s="14"/>
      <c r="SQF1411" s="14"/>
      <c r="SQG1411" s="14"/>
      <c r="SQH1411" s="14"/>
      <c r="SQI1411" s="14"/>
      <c r="SQJ1411" s="14"/>
      <c r="SQK1411" s="14"/>
      <c r="SQL1411" s="14"/>
      <c r="SQM1411" s="14"/>
      <c r="SQN1411" s="14"/>
      <c r="SQO1411" s="14"/>
      <c r="SQP1411" s="14"/>
      <c r="SQQ1411" s="14"/>
      <c r="SQR1411" s="14"/>
      <c r="SQS1411" s="14"/>
      <c r="SQT1411" s="14"/>
      <c r="SQU1411" s="14"/>
      <c r="SQV1411" s="14"/>
      <c r="SQW1411" s="14"/>
      <c r="SQX1411" s="14"/>
      <c r="SQY1411" s="14"/>
      <c r="SQZ1411" s="14"/>
      <c r="SRA1411" s="14"/>
      <c r="SRB1411" s="14"/>
      <c r="SRC1411" s="14"/>
      <c r="SRD1411" s="14"/>
      <c r="SRE1411" s="14"/>
      <c r="SRF1411" s="14"/>
      <c r="SRG1411" s="14"/>
      <c r="SRH1411" s="14"/>
      <c r="SRI1411" s="14"/>
      <c r="SRJ1411" s="14"/>
      <c r="SRK1411" s="14"/>
      <c r="SRL1411" s="14"/>
      <c r="SRM1411" s="14"/>
      <c r="SRN1411" s="14"/>
      <c r="SRO1411" s="14"/>
      <c r="SRP1411" s="14"/>
      <c r="SRQ1411" s="14"/>
      <c r="SRR1411" s="14"/>
      <c r="SRS1411" s="14"/>
      <c r="SRT1411" s="14"/>
      <c r="SRU1411" s="14"/>
      <c r="SRV1411" s="14"/>
      <c r="SRW1411" s="14"/>
      <c r="SRX1411" s="14"/>
      <c r="SRY1411" s="14"/>
      <c r="SRZ1411" s="14"/>
      <c r="SSA1411" s="14"/>
      <c r="SSB1411" s="14"/>
      <c r="SSC1411" s="14"/>
      <c r="SSD1411" s="14"/>
      <c r="SSE1411" s="14"/>
      <c r="SSF1411" s="14"/>
      <c r="SSG1411" s="14"/>
      <c r="SSH1411" s="14"/>
      <c r="SSI1411" s="14"/>
      <c r="SSJ1411" s="14"/>
      <c r="SSK1411" s="14"/>
      <c r="SSL1411" s="14"/>
      <c r="SSM1411" s="14"/>
      <c r="SSN1411" s="14"/>
      <c r="SSO1411" s="14"/>
      <c r="SSP1411" s="14"/>
      <c r="SSQ1411" s="14"/>
      <c r="SSR1411" s="14"/>
      <c r="SSS1411" s="14"/>
      <c r="SST1411" s="14"/>
      <c r="SSU1411" s="14"/>
      <c r="SSV1411" s="14"/>
      <c r="SSW1411" s="14"/>
      <c r="SSX1411" s="14"/>
      <c r="SSY1411" s="14"/>
      <c r="SSZ1411" s="14"/>
      <c r="STA1411" s="14"/>
      <c r="STB1411" s="14"/>
      <c r="STC1411" s="14"/>
      <c r="STD1411" s="14"/>
      <c r="STE1411" s="14"/>
      <c r="STF1411" s="14"/>
      <c r="STG1411" s="14"/>
      <c r="STH1411" s="14"/>
      <c r="STI1411" s="14"/>
      <c r="STJ1411" s="14"/>
      <c r="STK1411" s="14"/>
      <c r="STL1411" s="14"/>
      <c r="STM1411" s="14"/>
      <c r="STN1411" s="14"/>
      <c r="STO1411" s="14"/>
      <c r="STP1411" s="14"/>
      <c r="STQ1411" s="14"/>
      <c r="STR1411" s="14"/>
      <c r="STS1411" s="14"/>
      <c r="STT1411" s="14"/>
      <c r="STU1411" s="14"/>
      <c r="STV1411" s="14"/>
      <c r="STW1411" s="14"/>
      <c r="STX1411" s="14"/>
      <c r="STY1411" s="14"/>
      <c r="STZ1411" s="14"/>
      <c r="SUA1411" s="14"/>
      <c r="SUB1411" s="14"/>
      <c r="SUC1411" s="14"/>
      <c r="SUD1411" s="14"/>
      <c r="SUE1411" s="14"/>
      <c r="SUF1411" s="14"/>
      <c r="SUG1411" s="14"/>
      <c r="SUH1411" s="14"/>
      <c r="SUI1411" s="14"/>
      <c r="SUJ1411" s="14"/>
      <c r="SUK1411" s="14"/>
      <c r="SUL1411" s="14"/>
      <c r="SUM1411" s="14"/>
      <c r="SUN1411" s="14"/>
      <c r="SUO1411" s="14"/>
      <c r="SUP1411" s="14"/>
      <c r="SUQ1411" s="14"/>
      <c r="SUR1411" s="14"/>
      <c r="SUS1411" s="14"/>
      <c r="SUT1411" s="14"/>
      <c r="SUU1411" s="14"/>
      <c r="SUV1411" s="14"/>
      <c r="SUW1411" s="14"/>
      <c r="SUX1411" s="14"/>
      <c r="SUY1411" s="14"/>
      <c r="SUZ1411" s="14"/>
      <c r="SVA1411" s="14"/>
      <c r="SVB1411" s="14"/>
      <c r="SVC1411" s="14"/>
      <c r="SVD1411" s="14"/>
      <c r="SVE1411" s="14"/>
      <c r="SVF1411" s="14"/>
      <c r="SVG1411" s="14"/>
      <c r="SVH1411" s="14"/>
      <c r="SVI1411" s="14"/>
      <c r="SVJ1411" s="14"/>
      <c r="SVK1411" s="14"/>
      <c r="SVL1411" s="14"/>
      <c r="SVM1411" s="14"/>
      <c r="SVN1411" s="14"/>
      <c r="SVO1411" s="14"/>
      <c r="SVP1411" s="14"/>
      <c r="SVQ1411" s="14"/>
      <c r="SVR1411" s="14"/>
      <c r="SVS1411" s="14"/>
      <c r="SVT1411" s="14"/>
      <c r="SVU1411" s="14"/>
      <c r="SVV1411" s="14"/>
      <c r="SVW1411" s="14"/>
      <c r="SVX1411" s="14"/>
      <c r="SVY1411" s="14"/>
      <c r="SVZ1411" s="14"/>
      <c r="SWA1411" s="14"/>
      <c r="SWB1411" s="14"/>
      <c r="SWC1411" s="14"/>
      <c r="SWD1411" s="14"/>
      <c r="SWE1411" s="14"/>
      <c r="SWF1411" s="14"/>
      <c r="SWG1411" s="14"/>
      <c r="SWH1411" s="14"/>
      <c r="SWI1411" s="14"/>
      <c r="SWJ1411" s="14"/>
      <c r="SWK1411" s="14"/>
      <c r="SWL1411" s="14"/>
      <c r="SWM1411" s="14"/>
      <c r="SWN1411" s="14"/>
      <c r="SWO1411" s="14"/>
      <c r="SWP1411" s="14"/>
      <c r="SWQ1411" s="14"/>
      <c r="SWR1411" s="14"/>
      <c r="SWS1411" s="14"/>
      <c r="SWT1411" s="14"/>
      <c r="SWU1411" s="14"/>
      <c r="SWV1411" s="14"/>
      <c r="SWW1411" s="14"/>
      <c r="SWX1411" s="14"/>
      <c r="SWY1411" s="14"/>
      <c r="SWZ1411" s="14"/>
      <c r="SXA1411" s="14"/>
      <c r="SXB1411" s="14"/>
      <c r="SXC1411" s="14"/>
      <c r="SXD1411" s="14"/>
      <c r="SXE1411" s="14"/>
      <c r="SXF1411" s="14"/>
      <c r="SXG1411" s="14"/>
      <c r="SXH1411" s="14"/>
      <c r="SXI1411" s="14"/>
      <c r="SXJ1411" s="14"/>
      <c r="SXK1411" s="14"/>
      <c r="SXL1411" s="14"/>
      <c r="SXM1411" s="14"/>
      <c r="SXN1411" s="14"/>
      <c r="SXO1411" s="14"/>
      <c r="SXP1411" s="14"/>
      <c r="SXQ1411" s="14"/>
      <c r="SXR1411" s="14"/>
      <c r="SXS1411" s="14"/>
      <c r="SXT1411" s="14"/>
      <c r="SXU1411" s="14"/>
      <c r="SXV1411" s="14"/>
      <c r="SXW1411" s="14"/>
      <c r="SXX1411" s="14"/>
      <c r="SXY1411" s="14"/>
      <c r="SXZ1411" s="14"/>
      <c r="SYA1411" s="14"/>
      <c r="SYB1411" s="14"/>
      <c r="SYC1411" s="14"/>
      <c r="SYD1411" s="14"/>
      <c r="SYE1411" s="14"/>
      <c r="SYF1411" s="14"/>
      <c r="SYG1411" s="14"/>
      <c r="SYH1411" s="14"/>
      <c r="SYI1411" s="14"/>
      <c r="SYJ1411" s="14"/>
      <c r="SYK1411" s="14"/>
      <c r="SYL1411" s="14"/>
      <c r="SYM1411" s="14"/>
      <c r="SYN1411" s="14"/>
      <c r="SYO1411" s="14"/>
      <c r="SYP1411" s="14"/>
      <c r="SYQ1411" s="14"/>
      <c r="SYR1411" s="14"/>
      <c r="SYS1411" s="14"/>
      <c r="SYT1411" s="14"/>
      <c r="SYU1411" s="14"/>
      <c r="SYV1411" s="14"/>
      <c r="SYW1411" s="14"/>
      <c r="SYX1411" s="14"/>
      <c r="SYY1411" s="14"/>
      <c r="SYZ1411" s="14"/>
      <c r="SZA1411" s="14"/>
      <c r="SZB1411" s="14"/>
      <c r="SZC1411" s="14"/>
      <c r="SZD1411" s="14"/>
      <c r="SZE1411" s="14"/>
      <c r="SZF1411" s="14"/>
      <c r="SZG1411" s="14"/>
      <c r="SZH1411" s="14"/>
      <c r="SZI1411" s="14"/>
      <c r="SZJ1411" s="14"/>
      <c r="SZK1411" s="14"/>
      <c r="SZL1411" s="14"/>
      <c r="SZM1411" s="14"/>
      <c r="SZN1411" s="14"/>
      <c r="SZO1411" s="14"/>
      <c r="SZP1411" s="14"/>
      <c r="SZQ1411" s="14"/>
      <c r="SZR1411" s="14"/>
      <c r="SZS1411" s="14"/>
      <c r="SZT1411" s="14"/>
      <c r="SZU1411" s="14"/>
      <c r="SZV1411" s="14"/>
      <c r="SZW1411" s="14"/>
      <c r="SZX1411" s="14"/>
      <c r="SZY1411" s="14"/>
      <c r="SZZ1411" s="14"/>
      <c r="TAA1411" s="14"/>
      <c r="TAB1411" s="14"/>
      <c r="TAC1411" s="14"/>
      <c r="TAD1411" s="14"/>
      <c r="TAE1411" s="14"/>
      <c r="TAF1411" s="14"/>
      <c r="TAG1411" s="14"/>
      <c r="TAH1411" s="14"/>
      <c r="TAI1411" s="14"/>
      <c r="TAJ1411" s="14"/>
      <c r="TAK1411" s="14"/>
      <c r="TAL1411" s="14"/>
      <c r="TAM1411" s="14"/>
      <c r="TAN1411" s="14"/>
      <c r="TAO1411" s="14"/>
      <c r="TAP1411" s="14"/>
      <c r="TAQ1411" s="14"/>
      <c r="TAR1411" s="14"/>
      <c r="TAS1411" s="14"/>
      <c r="TAT1411" s="14"/>
      <c r="TAU1411" s="14"/>
      <c r="TAV1411" s="14"/>
      <c r="TAW1411" s="14"/>
      <c r="TAX1411" s="14"/>
      <c r="TAY1411" s="14"/>
      <c r="TAZ1411" s="14"/>
      <c r="TBA1411" s="14"/>
      <c r="TBB1411" s="14"/>
      <c r="TBC1411" s="14"/>
      <c r="TBD1411" s="14"/>
      <c r="TBE1411" s="14"/>
      <c r="TBF1411" s="14"/>
      <c r="TBG1411" s="14"/>
      <c r="TBH1411" s="14"/>
      <c r="TBI1411" s="14"/>
      <c r="TBJ1411" s="14"/>
      <c r="TBK1411" s="14"/>
      <c r="TBL1411" s="14"/>
      <c r="TBM1411" s="14"/>
      <c r="TBN1411" s="14"/>
      <c r="TBO1411" s="14"/>
      <c r="TBP1411" s="14"/>
      <c r="TBQ1411" s="14"/>
      <c r="TBR1411" s="14"/>
      <c r="TBS1411" s="14"/>
      <c r="TBT1411" s="14"/>
      <c r="TBU1411" s="14"/>
      <c r="TBV1411" s="14"/>
      <c r="TBW1411" s="14"/>
      <c r="TBX1411" s="14"/>
      <c r="TBY1411" s="14"/>
      <c r="TBZ1411" s="14"/>
      <c r="TCA1411" s="14"/>
      <c r="TCB1411" s="14"/>
      <c r="TCC1411" s="14"/>
      <c r="TCD1411" s="14"/>
      <c r="TCE1411" s="14"/>
      <c r="TCF1411" s="14"/>
      <c r="TCG1411" s="14"/>
      <c r="TCH1411" s="14"/>
      <c r="TCI1411" s="14"/>
      <c r="TCJ1411" s="14"/>
      <c r="TCK1411" s="14"/>
      <c r="TCL1411" s="14"/>
      <c r="TCM1411" s="14"/>
      <c r="TCN1411" s="14"/>
      <c r="TCO1411" s="14"/>
      <c r="TCP1411" s="14"/>
      <c r="TCQ1411" s="14"/>
      <c r="TCR1411" s="14"/>
      <c r="TCS1411" s="14"/>
      <c r="TCT1411" s="14"/>
      <c r="TCU1411" s="14"/>
      <c r="TCV1411" s="14"/>
      <c r="TCW1411" s="14"/>
      <c r="TCX1411" s="14"/>
      <c r="TCY1411" s="14"/>
      <c r="TCZ1411" s="14"/>
      <c r="TDA1411" s="14"/>
      <c r="TDB1411" s="14"/>
      <c r="TDC1411" s="14"/>
      <c r="TDD1411" s="14"/>
      <c r="TDE1411" s="14"/>
      <c r="TDF1411" s="14"/>
      <c r="TDG1411" s="14"/>
      <c r="TDH1411" s="14"/>
      <c r="TDI1411" s="14"/>
      <c r="TDJ1411" s="14"/>
      <c r="TDK1411" s="14"/>
      <c r="TDL1411" s="14"/>
      <c r="TDM1411" s="14"/>
      <c r="TDN1411" s="14"/>
      <c r="TDO1411" s="14"/>
      <c r="TDP1411" s="14"/>
      <c r="TDQ1411" s="14"/>
      <c r="TDR1411" s="14"/>
      <c r="TDS1411" s="14"/>
      <c r="TDT1411" s="14"/>
      <c r="TDU1411" s="14"/>
      <c r="TDV1411" s="14"/>
      <c r="TDW1411" s="14"/>
      <c r="TDX1411" s="14"/>
      <c r="TDY1411" s="14"/>
      <c r="TDZ1411" s="14"/>
      <c r="TEA1411" s="14"/>
      <c r="TEB1411" s="14"/>
      <c r="TEC1411" s="14"/>
      <c r="TED1411" s="14"/>
      <c r="TEE1411" s="14"/>
      <c r="TEF1411" s="14"/>
      <c r="TEG1411" s="14"/>
      <c r="TEH1411" s="14"/>
      <c r="TEI1411" s="14"/>
      <c r="TEJ1411" s="14"/>
      <c r="TEK1411" s="14"/>
      <c r="TEL1411" s="14"/>
      <c r="TEM1411" s="14"/>
      <c r="TEN1411" s="14"/>
      <c r="TEO1411" s="14"/>
      <c r="TEP1411" s="14"/>
      <c r="TEQ1411" s="14"/>
      <c r="TER1411" s="14"/>
      <c r="TES1411" s="14"/>
      <c r="TET1411" s="14"/>
      <c r="TEU1411" s="14"/>
      <c r="TEV1411" s="14"/>
      <c r="TEW1411" s="14"/>
      <c r="TEX1411" s="14"/>
      <c r="TEY1411" s="14"/>
      <c r="TEZ1411" s="14"/>
      <c r="TFA1411" s="14"/>
      <c r="TFB1411" s="14"/>
      <c r="TFC1411" s="14"/>
      <c r="TFD1411" s="14"/>
      <c r="TFE1411" s="14"/>
      <c r="TFF1411" s="14"/>
      <c r="TFG1411" s="14"/>
      <c r="TFH1411" s="14"/>
      <c r="TFI1411" s="14"/>
      <c r="TFJ1411" s="14"/>
      <c r="TFK1411" s="14"/>
      <c r="TFL1411" s="14"/>
      <c r="TFM1411" s="14"/>
      <c r="TFN1411" s="14"/>
      <c r="TFO1411" s="14"/>
      <c r="TFP1411" s="14"/>
      <c r="TFQ1411" s="14"/>
      <c r="TFR1411" s="14"/>
      <c r="TFS1411" s="14"/>
      <c r="TFT1411" s="14"/>
      <c r="TFU1411" s="14"/>
      <c r="TFV1411" s="14"/>
      <c r="TFW1411" s="14"/>
      <c r="TFX1411" s="14"/>
      <c r="TFY1411" s="14"/>
      <c r="TFZ1411" s="14"/>
      <c r="TGA1411" s="14"/>
      <c r="TGB1411" s="14"/>
      <c r="TGC1411" s="14"/>
      <c r="TGD1411" s="14"/>
      <c r="TGE1411" s="14"/>
      <c r="TGF1411" s="14"/>
      <c r="TGG1411" s="14"/>
      <c r="TGH1411" s="14"/>
      <c r="TGI1411" s="14"/>
      <c r="TGJ1411" s="14"/>
      <c r="TGK1411" s="14"/>
      <c r="TGL1411" s="14"/>
      <c r="TGM1411" s="14"/>
      <c r="TGN1411" s="14"/>
      <c r="TGO1411" s="14"/>
      <c r="TGP1411" s="14"/>
      <c r="TGQ1411" s="14"/>
      <c r="TGR1411" s="14"/>
      <c r="TGS1411" s="14"/>
      <c r="TGT1411" s="14"/>
      <c r="TGU1411" s="14"/>
      <c r="TGV1411" s="14"/>
      <c r="TGW1411" s="14"/>
      <c r="TGX1411" s="14"/>
      <c r="TGY1411" s="14"/>
      <c r="TGZ1411" s="14"/>
      <c r="THA1411" s="14"/>
      <c r="THB1411" s="14"/>
      <c r="THC1411" s="14"/>
      <c r="THD1411" s="14"/>
      <c r="THE1411" s="14"/>
      <c r="THF1411" s="14"/>
      <c r="THG1411" s="14"/>
      <c r="THH1411" s="14"/>
      <c r="THI1411" s="14"/>
      <c r="THJ1411" s="14"/>
      <c r="THK1411" s="14"/>
      <c r="THL1411" s="14"/>
      <c r="THM1411" s="14"/>
      <c r="THN1411" s="14"/>
      <c r="THO1411" s="14"/>
      <c r="THP1411" s="14"/>
      <c r="THQ1411" s="14"/>
      <c r="THR1411" s="14"/>
      <c r="THS1411" s="14"/>
      <c r="THT1411" s="14"/>
      <c r="THU1411" s="14"/>
      <c r="THV1411" s="14"/>
      <c r="THW1411" s="14"/>
      <c r="THX1411" s="14"/>
      <c r="THY1411" s="14"/>
      <c r="THZ1411" s="14"/>
      <c r="TIA1411" s="14"/>
      <c r="TIB1411" s="14"/>
      <c r="TIC1411" s="14"/>
      <c r="TID1411" s="14"/>
      <c r="TIE1411" s="14"/>
      <c r="TIF1411" s="14"/>
      <c r="TIG1411" s="14"/>
      <c r="TIH1411" s="14"/>
      <c r="TII1411" s="14"/>
      <c r="TIJ1411" s="14"/>
      <c r="TIK1411" s="14"/>
      <c r="TIL1411" s="14"/>
      <c r="TIM1411" s="14"/>
      <c r="TIN1411" s="14"/>
      <c r="TIO1411" s="14"/>
      <c r="TIP1411" s="14"/>
      <c r="TIQ1411" s="14"/>
      <c r="TIR1411" s="14"/>
      <c r="TIS1411" s="14"/>
      <c r="TIT1411" s="14"/>
      <c r="TIU1411" s="14"/>
      <c r="TIV1411" s="14"/>
      <c r="TIW1411" s="14"/>
      <c r="TIX1411" s="14"/>
      <c r="TIY1411" s="14"/>
      <c r="TIZ1411" s="14"/>
      <c r="TJA1411" s="14"/>
      <c r="TJB1411" s="14"/>
      <c r="TJC1411" s="14"/>
      <c r="TJD1411" s="14"/>
      <c r="TJE1411" s="14"/>
      <c r="TJF1411" s="14"/>
      <c r="TJG1411" s="14"/>
      <c r="TJH1411" s="14"/>
      <c r="TJI1411" s="14"/>
      <c r="TJJ1411" s="14"/>
      <c r="TJK1411" s="14"/>
      <c r="TJL1411" s="14"/>
      <c r="TJM1411" s="14"/>
      <c r="TJN1411" s="14"/>
      <c r="TJO1411" s="14"/>
      <c r="TJP1411" s="14"/>
      <c r="TJQ1411" s="14"/>
      <c r="TJR1411" s="14"/>
      <c r="TJS1411" s="14"/>
      <c r="TJT1411" s="14"/>
      <c r="TJU1411" s="14"/>
      <c r="TJV1411" s="14"/>
      <c r="TJW1411" s="14"/>
      <c r="TJX1411" s="14"/>
      <c r="TJY1411" s="14"/>
      <c r="TJZ1411" s="14"/>
      <c r="TKA1411" s="14"/>
      <c r="TKB1411" s="14"/>
      <c r="TKC1411" s="14"/>
      <c r="TKD1411" s="14"/>
      <c r="TKE1411" s="14"/>
      <c r="TKF1411" s="14"/>
      <c r="TKG1411" s="14"/>
      <c r="TKH1411" s="14"/>
      <c r="TKI1411" s="14"/>
      <c r="TKJ1411" s="14"/>
      <c r="TKK1411" s="14"/>
      <c r="TKL1411" s="14"/>
      <c r="TKM1411" s="14"/>
      <c r="TKN1411" s="14"/>
      <c r="TKO1411" s="14"/>
      <c r="TKP1411" s="14"/>
      <c r="TKQ1411" s="14"/>
      <c r="TKR1411" s="14"/>
      <c r="TKS1411" s="14"/>
      <c r="TKT1411" s="14"/>
      <c r="TKU1411" s="14"/>
      <c r="TKV1411" s="14"/>
      <c r="TKW1411" s="14"/>
      <c r="TKX1411" s="14"/>
      <c r="TKY1411" s="14"/>
      <c r="TKZ1411" s="14"/>
      <c r="TLA1411" s="14"/>
      <c r="TLB1411" s="14"/>
      <c r="TLC1411" s="14"/>
      <c r="TLD1411" s="14"/>
      <c r="TLE1411" s="14"/>
      <c r="TLF1411" s="14"/>
      <c r="TLG1411" s="14"/>
      <c r="TLH1411" s="14"/>
      <c r="TLI1411" s="14"/>
      <c r="TLJ1411" s="14"/>
      <c r="TLK1411" s="14"/>
      <c r="TLL1411" s="14"/>
      <c r="TLM1411" s="14"/>
      <c r="TLN1411" s="14"/>
      <c r="TLO1411" s="14"/>
      <c r="TLP1411" s="14"/>
      <c r="TLQ1411" s="14"/>
      <c r="TLR1411" s="14"/>
      <c r="TLS1411" s="14"/>
      <c r="TLT1411" s="14"/>
      <c r="TLU1411" s="14"/>
      <c r="TLV1411" s="14"/>
      <c r="TLW1411" s="14"/>
      <c r="TLX1411" s="14"/>
      <c r="TLY1411" s="14"/>
      <c r="TLZ1411" s="14"/>
      <c r="TMA1411" s="14"/>
      <c r="TMB1411" s="14"/>
      <c r="TMC1411" s="14"/>
      <c r="TMD1411" s="14"/>
      <c r="TME1411" s="14"/>
      <c r="TMF1411" s="14"/>
      <c r="TMG1411" s="14"/>
      <c r="TMH1411" s="14"/>
      <c r="TMI1411" s="14"/>
      <c r="TMJ1411" s="14"/>
      <c r="TMK1411" s="14"/>
      <c r="TML1411" s="14"/>
      <c r="TMM1411" s="14"/>
      <c r="TMN1411" s="14"/>
      <c r="TMO1411" s="14"/>
      <c r="TMP1411" s="14"/>
      <c r="TMQ1411" s="14"/>
      <c r="TMR1411" s="14"/>
      <c r="TMS1411" s="14"/>
      <c r="TMT1411" s="14"/>
      <c r="TMU1411" s="14"/>
      <c r="TMV1411" s="14"/>
      <c r="TMW1411" s="14"/>
      <c r="TMX1411" s="14"/>
      <c r="TMY1411" s="14"/>
      <c r="TMZ1411" s="14"/>
      <c r="TNA1411" s="14"/>
      <c r="TNB1411" s="14"/>
      <c r="TNC1411" s="14"/>
      <c r="TND1411" s="14"/>
      <c r="TNE1411" s="14"/>
      <c r="TNF1411" s="14"/>
      <c r="TNG1411" s="14"/>
      <c r="TNH1411" s="14"/>
      <c r="TNI1411" s="14"/>
      <c r="TNJ1411" s="14"/>
      <c r="TNK1411" s="14"/>
      <c r="TNL1411" s="14"/>
      <c r="TNM1411" s="14"/>
      <c r="TNN1411" s="14"/>
      <c r="TNO1411" s="14"/>
      <c r="TNP1411" s="14"/>
      <c r="TNQ1411" s="14"/>
      <c r="TNR1411" s="14"/>
      <c r="TNS1411" s="14"/>
      <c r="TNT1411" s="14"/>
      <c r="TNU1411" s="14"/>
      <c r="TNV1411" s="14"/>
      <c r="TNW1411" s="14"/>
      <c r="TNX1411" s="14"/>
      <c r="TNY1411" s="14"/>
      <c r="TNZ1411" s="14"/>
      <c r="TOA1411" s="14"/>
      <c r="TOB1411" s="14"/>
      <c r="TOC1411" s="14"/>
      <c r="TOD1411" s="14"/>
      <c r="TOE1411" s="14"/>
      <c r="TOF1411" s="14"/>
      <c r="TOG1411" s="14"/>
      <c r="TOH1411" s="14"/>
      <c r="TOI1411" s="14"/>
      <c r="TOJ1411" s="14"/>
      <c r="TOK1411" s="14"/>
      <c r="TOL1411" s="14"/>
      <c r="TOM1411" s="14"/>
      <c r="TON1411" s="14"/>
      <c r="TOO1411" s="14"/>
      <c r="TOP1411" s="14"/>
      <c r="TOQ1411" s="14"/>
      <c r="TOR1411" s="14"/>
      <c r="TOS1411" s="14"/>
      <c r="TOT1411" s="14"/>
      <c r="TOU1411" s="14"/>
      <c r="TOV1411" s="14"/>
      <c r="TOW1411" s="14"/>
      <c r="TOX1411" s="14"/>
      <c r="TOY1411" s="14"/>
      <c r="TOZ1411" s="14"/>
      <c r="TPA1411" s="14"/>
      <c r="TPB1411" s="14"/>
      <c r="TPC1411" s="14"/>
      <c r="TPD1411" s="14"/>
      <c r="TPE1411" s="14"/>
      <c r="TPF1411" s="14"/>
      <c r="TPG1411" s="14"/>
      <c r="TPH1411" s="14"/>
      <c r="TPI1411" s="14"/>
      <c r="TPJ1411" s="14"/>
      <c r="TPK1411" s="14"/>
      <c r="TPL1411" s="14"/>
      <c r="TPM1411" s="14"/>
      <c r="TPN1411" s="14"/>
      <c r="TPO1411" s="14"/>
      <c r="TPP1411" s="14"/>
      <c r="TPQ1411" s="14"/>
      <c r="TPR1411" s="14"/>
      <c r="TPS1411" s="14"/>
      <c r="TPT1411" s="14"/>
      <c r="TPU1411" s="14"/>
      <c r="TPV1411" s="14"/>
      <c r="TPW1411" s="14"/>
      <c r="TPX1411" s="14"/>
      <c r="TPY1411" s="14"/>
      <c r="TPZ1411" s="14"/>
      <c r="TQA1411" s="14"/>
      <c r="TQB1411" s="14"/>
      <c r="TQC1411" s="14"/>
      <c r="TQD1411" s="14"/>
      <c r="TQE1411" s="14"/>
      <c r="TQF1411" s="14"/>
      <c r="TQG1411" s="14"/>
      <c r="TQH1411" s="14"/>
      <c r="TQI1411" s="14"/>
      <c r="TQJ1411" s="14"/>
      <c r="TQK1411" s="14"/>
      <c r="TQL1411" s="14"/>
      <c r="TQM1411" s="14"/>
      <c r="TQN1411" s="14"/>
      <c r="TQO1411" s="14"/>
      <c r="TQP1411" s="14"/>
      <c r="TQQ1411" s="14"/>
      <c r="TQR1411" s="14"/>
      <c r="TQS1411" s="14"/>
      <c r="TQT1411" s="14"/>
      <c r="TQU1411" s="14"/>
      <c r="TQV1411" s="14"/>
      <c r="TQW1411" s="14"/>
      <c r="TQX1411" s="14"/>
      <c r="TQY1411" s="14"/>
      <c r="TQZ1411" s="14"/>
      <c r="TRA1411" s="14"/>
      <c r="TRB1411" s="14"/>
      <c r="TRC1411" s="14"/>
      <c r="TRD1411" s="14"/>
      <c r="TRE1411" s="14"/>
      <c r="TRF1411" s="14"/>
      <c r="TRG1411" s="14"/>
      <c r="TRH1411" s="14"/>
      <c r="TRI1411" s="14"/>
      <c r="TRJ1411" s="14"/>
      <c r="TRK1411" s="14"/>
      <c r="TRL1411" s="14"/>
      <c r="TRM1411" s="14"/>
      <c r="TRN1411" s="14"/>
      <c r="TRO1411" s="14"/>
      <c r="TRP1411" s="14"/>
      <c r="TRQ1411" s="14"/>
      <c r="TRR1411" s="14"/>
      <c r="TRS1411" s="14"/>
      <c r="TRT1411" s="14"/>
      <c r="TRU1411" s="14"/>
      <c r="TRV1411" s="14"/>
      <c r="TRW1411" s="14"/>
      <c r="TRX1411" s="14"/>
      <c r="TRY1411" s="14"/>
      <c r="TRZ1411" s="14"/>
      <c r="TSA1411" s="14"/>
      <c r="TSB1411" s="14"/>
      <c r="TSC1411" s="14"/>
      <c r="TSD1411" s="14"/>
      <c r="TSE1411" s="14"/>
      <c r="TSF1411" s="14"/>
      <c r="TSG1411" s="14"/>
      <c r="TSH1411" s="14"/>
      <c r="TSI1411" s="14"/>
      <c r="TSJ1411" s="14"/>
      <c r="TSK1411" s="14"/>
      <c r="TSL1411" s="14"/>
      <c r="TSM1411" s="14"/>
      <c r="TSN1411" s="14"/>
      <c r="TSO1411" s="14"/>
      <c r="TSP1411" s="14"/>
      <c r="TSQ1411" s="14"/>
      <c r="TSR1411" s="14"/>
      <c r="TSS1411" s="14"/>
      <c r="TST1411" s="14"/>
      <c r="TSU1411" s="14"/>
      <c r="TSV1411" s="14"/>
      <c r="TSW1411" s="14"/>
      <c r="TSX1411" s="14"/>
      <c r="TSY1411" s="14"/>
      <c r="TSZ1411" s="14"/>
      <c r="TTA1411" s="14"/>
      <c r="TTB1411" s="14"/>
      <c r="TTC1411" s="14"/>
      <c r="TTD1411" s="14"/>
      <c r="TTE1411" s="14"/>
      <c r="TTF1411" s="14"/>
      <c r="TTG1411" s="14"/>
      <c r="TTH1411" s="14"/>
      <c r="TTI1411" s="14"/>
      <c r="TTJ1411" s="14"/>
      <c r="TTK1411" s="14"/>
      <c r="TTL1411" s="14"/>
      <c r="TTM1411" s="14"/>
      <c r="TTN1411" s="14"/>
      <c r="TTO1411" s="14"/>
      <c r="TTP1411" s="14"/>
      <c r="TTQ1411" s="14"/>
      <c r="TTR1411" s="14"/>
      <c r="TTS1411" s="14"/>
      <c r="TTT1411" s="14"/>
      <c r="TTU1411" s="14"/>
      <c r="TTV1411" s="14"/>
      <c r="TTW1411" s="14"/>
      <c r="TTX1411" s="14"/>
      <c r="TTY1411" s="14"/>
      <c r="TTZ1411" s="14"/>
      <c r="TUA1411" s="14"/>
      <c r="TUB1411" s="14"/>
      <c r="TUC1411" s="14"/>
      <c r="TUD1411" s="14"/>
      <c r="TUE1411" s="14"/>
      <c r="TUF1411" s="14"/>
      <c r="TUG1411" s="14"/>
      <c r="TUH1411" s="14"/>
      <c r="TUI1411" s="14"/>
      <c r="TUJ1411" s="14"/>
      <c r="TUK1411" s="14"/>
      <c r="TUL1411" s="14"/>
      <c r="TUM1411" s="14"/>
      <c r="TUN1411" s="14"/>
      <c r="TUO1411" s="14"/>
      <c r="TUP1411" s="14"/>
      <c r="TUQ1411" s="14"/>
      <c r="TUR1411" s="14"/>
      <c r="TUS1411" s="14"/>
      <c r="TUT1411" s="14"/>
      <c r="TUU1411" s="14"/>
      <c r="TUV1411" s="14"/>
      <c r="TUW1411" s="14"/>
      <c r="TUX1411" s="14"/>
      <c r="TUY1411" s="14"/>
      <c r="TUZ1411" s="14"/>
      <c r="TVA1411" s="14"/>
      <c r="TVB1411" s="14"/>
      <c r="TVC1411" s="14"/>
      <c r="TVD1411" s="14"/>
      <c r="TVE1411" s="14"/>
      <c r="TVF1411" s="14"/>
      <c r="TVG1411" s="14"/>
      <c r="TVH1411" s="14"/>
      <c r="TVI1411" s="14"/>
      <c r="TVJ1411" s="14"/>
      <c r="TVK1411" s="14"/>
      <c r="TVL1411" s="14"/>
      <c r="TVM1411" s="14"/>
      <c r="TVN1411" s="14"/>
      <c r="TVO1411" s="14"/>
      <c r="TVP1411" s="14"/>
      <c r="TVQ1411" s="14"/>
      <c r="TVR1411" s="14"/>
      <c r="TVS1411" s="14"/>
      <c r="TVT1411" s="14"/>
      <c r="TVU1411" s="14"/>
      <c r="TVV1411" s="14"/>
      <c r="TVW1411" s="14"/>
      <c r="TVX1411" s="14"/>
      <c r="TVY1411" s="14"/>
      <c r="TVZ1411" s="14"/>
      <c r="TWA1411" s="14"/>
      <c r="TWB1411" s="14"/>
      <c r="TWC1411" s="14"/>
      <c r="TWD1411" s="14"/>
      <c r="TWE1411" s="14"/>
      <c r="TWF1411" s="14"/>
      <c r="TWG1411" s="14"/>
      <c r="TWH1411" s="14"/>
      <c r="TWI1411" s="14"/>
      <c r="TWJ1411" s="14"/>
      <c r="TWK1411" s="14"/>
      <c r="TWL1411" s="14"/>
      <c r="TWM1411" s="14"/>
      <c r="TWN1411" s="14"/>
      <c r="TWO1411" s="14"/>
      <c r="TWP1411" s="14"/>
      <c r="TWQ1411" s="14"/>
      <c r="TWR1411" s="14"/>
      <c r="TWS1411" s="14"/>
      <c r="TWT1411" s="14"/>
      <c r="TWU1411" s="14"/>
      <c r="TWV1411" s="14"/>
      <c r="TWW1411" s="14"/>
      <c r="TWX1411" s="14"/>
      <c r="TWY1411" s="14"/>
      <c r="TWZ1411" s="14"/>
      <c r="TXA1411" s="14"/>
      <c r="TXB1411" s="14"/>
      <c r="TXC1411" s="14"/>
      <c r="TXD1411" s="14"/>
      <c r="TXE1411" s="14"/>
      <c r="TXF1411" s="14"/>
      <c r="TXG1411" s="14"/>
      <c r="TXH1411" s="14"/>
      <c r="TXI1411" s="14"/>
      <c r="TXJ1411" s="14"/>
      <c r="TXK1411" s="14"/>
      <c r="TXL1411" s="14"/>
      <c r="TXM1411" s="14"/>
      <c r="TXN1411" s="14"/>
      <c r="TXO1411" s="14"/>
      <c r="TXP1411" s="14"/>
      <c r="TXQ1411" s="14"/>
      <c r="TXR1411" s="14"/>
      <c r="TXS1411" s="14"/>
      <c r="TXT1411" s="14"/>
      <c r="TXU1411" s="14"/>
      <c r="TXV1411" s="14"/>
      <c r="TXW1411" s="14"/>
      <c r="TXX1411" s="14"/>
      <c r="TXY1411" s="14"/>
      <c r="TXZ1411" s="14"/>
      <c r="TYA1411" s="14"/>
      <c r="TYB1411" s="14"/>
      <c r="TYC1411" s="14"/>
      <c r="TYD1411" s="14"/>
      <c r="TYE1411" s="14"/>
      <c r="TYF1411" s="14"/>
      <c r="TYG1411" s="14"/>
      <c r="TYH1411" s="14"/>
      <c r="TYI1411" s="14"/>
      <c r="TYJ1411" s="14"/>
      <c r="TYK1411" s="14"/>
      <c r="TYL1411" s="14"/>
      <c r="TYM1411" s="14"/>
      <c r="TYN1411" s="14"/>
      <c r="TYO1411" s="14"/>
      <c r="TYP1411" s="14"/>
      <c r="TYQ1411" s="14"/>
      <c r="TYR1411" s="14"/>
      <c r="TYS1411" s="14"/>
      <c r="TYT1411" s="14"/>
      <c r="TYU1411" s="14"/>
      <c r="TYV1411" s="14"/>
      <c r="TYW1411" s="14"/>
      <c r="TYX1411" s="14"/>
      <c r="TYY1411" s="14"/>
      <c r="TYZ1411" s="14"/>
      <c r="TZA1411" s="14"/>
      <c r="TZB1411" s="14"/>
      <c r="TZC1411" s="14"/>
      <c r="TZD1411" s="14"/>
      <c r="TZE1411" s="14"/>
      <c r="TZF1411" s="14"/>
      <c r="TZG1411" s="14"/>
      <c r="TZH1411" s="14"/>
      <c r="TZI1411" s="14"/>
      <c r="TZJ1411" s="14"/>
      <c r="TZK1411" s="14"/>
      <c r="TZL1411" s="14"/>
      <c r="TZM1411" s="14"/>
      <c r="TZN1411" s="14"/>
      <c r="TZO1411" s="14"/>
      <c r="TZP1411" s="14"/>
      <c r="TZQ1411" s="14"/>
      <c r="TZR1411" s="14"/>
      <c r="TZS1411" s="14"/>
      <c r="TZT1411" s="14"/>
      <c r="TZU1411" s="14"/>
      <c r="TZV1411" s="14"/>
      <c r="TZW1411" s="14"/>
      <c r="TZX1411" s="14"/>
      <c r="TZY1411" s="14"/>
      <c r="TZZ1411" s="14"/>
      <c r="UAA1411" s="14"/>
      <c r="UAB1411" s="14"/>
      <c r="UAC1411" s="14"/>
      <c r="UAD1411" s="14"/>
      <c r="UAE1411" s="14"/>
      <c r="UAF1411" s="14"/>
      <c r="UAG1411" s="14"/>
      <c r="UAH1411" s="14"/>
      <c r="UAI1411" s="14"/>
      <c r="UAJ1411" s="14"/>
      <c r="UAK1411" s="14"/>
      <c r="UAL1411" s="14"/>
      <c r="UAM1411" s="14"/>
      <c r="UAN1411" s="14"/>
      <c r="UAO1411" s="14"/>
      <c r="UAP1411" s="14"/>
      <c r="UAQ1411" s="14"/>
      <c r="UAR1411" s="14"/>
      <c r="UAS1411" s="14"/>
      <c r="UAT1411" s="14"/>
      <c r="UAU1411" s="14"/>
      <c r="UAV1411" s="14"/>
      <c r="UAW1411" s="14"/>
      <c r="UAX1411" s="14"/>
      <c r="UAY1411" s="14"/>
      <c r="UAZ1411" s="14"/>
      <c r="UBA1411" s="14"/>
      <c r="UBB1411" s="14"/>
      <c r="UBC1411" s="14"/>
      <c r="UBD1411" s="14"/>
      <c r="UBE1411" s="14"/>
      <c r="UBF1411" s="14"/>
      <c r="UBG1411" s="14"/>
      <c r="UBH1411" s="14"/>
      <c r="UBI1411" s="14"/>
      <c r="UBJ1411" s="14"/>
      <c r="UBK1411" s="14"/>
      <c r="UBL1411" s="14"/>
      <c r="UBM1411" s="14"/>
      <c r="UBN1411" s="14"/>
      <c r="UBO1411" s="14"/>
      <c r="UBP1411" s="14"/>
      <c r="UBQ1411" s="14"/>
      <c r="UBR1411" s="14"/>
      <c r="UBS1411" s="14"/>
      <c r="UBT1411" s="14"/>
      <c r="UBU1411" s="14"/>
      <c r="UBV1411" s="14"/>
      <c r="UBW1411" s="14"/>
      <c r="UBX1411" s="14"/>
      <c r="UBY1411" s="14"/>
      <c r="UBZ1411" s="14"/>
      <c r="UCA1411" s="14"/>
      <c r="UCB1411" s="14"/>
      <c r="UCC1411" s="14"/>
      <c r="UCD1411" s="14"/>
      <c r="UCE1411" s="14"/>
      <c r="UCF1411" s="14"/>
      <c r="UCG1411" s="14"/>
      <c r="UCH1411" s="14"/>
      <c r="UCI1411" s="14"/>
      <c r="UCJ1411" s="14"/>
      <c r="UCK1411" s="14"/>
      <c r="UCL1411" s="14"/>
      <c r="UCM1411" s="14"/>
      <c r="UCN1411" s="14"/>
      <c r="UCO1411" s="14"/>
      <c r="UCP1411" s="14"/>
      <c r="UCQ1411" s="14"/>
      <c r="UCR1411" s="14"/>
      <c r="UCS1411" s="14"/>
      <c r="UCT1411" s="14"/>
      <c r="UCU1411" s="14"/>
      <c r="UCV1411" s="14"/>
      <c r="UCW1411" s="14"/>
      <c r="UCX1411" s="14"/>
      <c r="UCY1411" s="14"/>
      <c r="UCZ1411" s="14"/>
      <c r="UDA1411" s="14"/>
      <c r="UDB1411" s="14"/>
      <c r="UDC1411" s="14"/>
      <c r="UDD1411" s="14"/>
      <c r="UDE1411" s="14"/>
      <c r="UDF1411" s="14"/>
      <c r="UDG1411" s="14"/>
      <c r="UDH1411" s="14"/>
      <c r="UDI1411" s="14"/>
      <c r="UDJ1411" s="14"/>
      <c r="UDK1411" s="14"/>
      <c r="UDL1411" s="14"/>
      <c r="UDM1411" s="14"/>
      <c r="UDN1411" s="14"/>
      <c r="UDO1411" s="14"/>
      <c r="UDP1411" s="14"/>
      <c r="UDQ1411" s="14"/>
      <c r="UDR1411" s="14"/>
      <c r="UDS1411" s="14"/>
      <c r="UDT1411" s="14"/>
      <c r="UDU1411" s="14"/>
      <c r="UDV1411" s="14"/>
      <c r="UDW1411" s="14"/>
      <c r="UDX1411" s="14"/>
      <c r="UDY1411" s="14"/>
      <c r="UDZ1411" s="14"/>
      <c r="UEA1411" s="14"/>
      <c r="UEB1411" s="14"/>
      <c r="UEC1411" s="14"/>
      <c r="UED1411" s="14"/>
      <c r="UEE1411" s="14"/>
      <c r="UEF1411" s="14"/>
      <c r="UEG1411" s="14"/>
      <c r="UEH1411" s="14"/>
      <c r="UEI1411" s="14"/>
      <c r="UEJ1411" s="14"/>
      <c r="UEK1411" s="14"/>
      <c r="UEL1411" s="14"/>
      <c r="UEM1411" s="14"/>
      <c r="UEN1411" s="14"/>
      <c r="UEO1411" s="14"/>
      <c r="UEP1411" s="14"/>
      <c r="UEQ1411" s="14"/>
      <c r="UER1411" s="14"/>
      <c r="UES1411" s="14"/>
      <c r="UET1411" s="14"/>
      <c r="UEU1411" s="14"/>
      <c r="UEV1411" s="14"/>
      <c r="UEW1411" s="14"/>
      <c r="UEX1411" s="14"/>
      <c r="UEY1411" s="14"/>
      <c r="UEZ1411" s="14"/>
      <c r="UFA1411" s="14"/>
      <c r="UFB1411" s="14"/>
      <c r="UFC1411" s="14"/>
      <c r="UFD1411" s="14"/>
      <c r="UFE1411" s="14"/>
      <c r="UFF1411" s="14"/>
      <c r="UFG1411" s="14"/>
      <c r="UFH1411" s="14"/>
      <c r="UFI1411" s="14"/>
      <c r="UFJ1411" s="14"/>
      <c r="UFK1411" s="14"/>
      <c r="UFL1411" s="14"/>
      <c r="UFM1411" s="14"/>
      <c r="UFN1411" s="14"/>
      <c r="UFO1411" s="14"/>
      <c r="UFP1411" s="14"/>
      <c r="UFQ1411" s="14"/>
      <c r="UFR1411" s="14"/>
      <c r="UFS1411" s="14"/>
      <c r="UFT1411" s="14"/>
      <c r="UFU1411" s="14"/>
      <c r="UFV1411" s="14"/>
      <c r="UFW1411" s="14"/>
      <c r="UFX1411" s="14"/>
      <c r="UFY1411" s="14"/>
      <c r="UFZ1411" s="14"/>
      <c r="UGA1411" s="14"/>
      <c r="UGB1411" s="14"/>
      <c r="UGC1411" s="14"/>
      <c r="UGD1411" s="14"/>
      <c r="UGE1411" s="14"/>
      <c r="UGF1411" s="14"/>
      <c r="UGG1411" s="14"/>
      <c r="UGH1411" s="14"/>
      <c r="UGI1411" s="14"/>
      <c r="UGJ1411" s="14"/>
      <c r="UGK1411" s="14"/>
      <c r="UGL1411" s="14"/>
      <c r="UGM1411" s="14"/>
      <c r="UGN1411" s="14"/>
      <c r="UGO1411" s="14"/>
      <c r="UGP1411" s="14"/>
      <c r="UGQ1411" s="14"/>
      <c r="UGR1411" s="14"/>
      <c r="UGS1411" s="14"/>
      <c r="UGT1411" s="14"/>
      <c r="UGU1411" s="14"/>
      <c r="UGV1411" s="14"/>
      <c r="UGW1411" s="14"/>
      <c r="UGX1411" s="14"/>
      <c r="UGY1411" s="14"/>
      <c r="UGZ1411" s="14"/>
      <c r="UHA1411" s="14"/>
      <c r="UHB1411" s="14"/>
      <c r="UHC1411" s="14"/>
      <c r="UHD1411" s="14"/>
      <c r="UHE1411" s="14"/>
      <c r="UHF1411" s="14"/>
      <c r="UHG1411" s="14"/>
      <c r="UHH1411" s="14"/>
      <c r="UHI1411" s="14"/>
      <c r="UHJ1411" s="14"/>
      <c r="UHK1411" s="14"/>
      <c r="UHL1411" s="14"/>
      <c r="UHM1411" s="14"/>
      <c r="UHN1411" s="14"/>
      <c r="UHO1411" s="14"/>
      <c r="UHP1411" s="14"/>
      <c r="UHQ1411" s="14"/>
      <c r="UHR1411" s="14"/>
      <c r="UHS1411" s="14"/>
      <c r="UHT1411" s="14"/>
      <c r="UHU1411" s="14"/>
      <c r="UHV1411" s="14"/>
      <c r="UHW1411" s="14"/>
      <c r="UHX1411" s="14"/>
      <c r="UHY1411" s="14"/>
      <c r="UHZ1411" s="14"/>
      <c r="UIA1411" s="14"/>
      <c r="UIB1411" s="14"/>
      <c r="UIC1411" s="14"/>
      <c r="UID1411" s="14"/>
      <c r="UIE1411" s="14"/>
      <c r="UIF1411" s="14"/>
      <c r="UIG1411" s="14"/>
      <c r="UIH1411" s="14"/>
      <c r="UII1411" s="14"/>
      <c r="UIJ1411" s="14"/>
      <c r="UIK1411" s="14"/>
      <c r="UIL1411" s="14"/>
      <c r="UIM1411" s="14"/>
      <c r="UIN1411" s="14"/>
      <c r="UIO1411" s="14"/>
      <c r="UIP1411" s="14"/>
      <c r="UIQ1411" s="14"/>
      <c r="UIR1411" s="14"/>
      <c r="UIS1411" s="14"/>
      <c r="UIT1411" s="14"/>
      <c r="UIU1411" s="14"/>
      <c r="UIV1411" s="14"/>
      <c r="UIW1411" s="14"/>
      <c r="UIX1411" s="14"/>
      <c r="UIY1411" s="14"/>
      <c r="UIZ1411" s="14"/>
      <c r="UJA1411" s="14"/>
      <c r="UJB1411" s="14"/>
      <c r="UJC1411" s="14"/>
      <c r="UJD1411" s="14"/>
      <c r="UJE1411" s="14"/>
      <c r="UJF1411" s="14"/>
      <c r="UJG1411" s="14"/>
      <c r="UJH1411" s="14"/>
      <c r="UJI1411" s="14"/>
      <c r="UJJ1411" s="14"/>
      <c r="UJK1411" s="14"/>
      <c r="UJL1411" s="14"/>
      <c r="UJM1411" s="14"/>
      <c r="UJN1411" s="14"/>
      <c r="UJO1411" s="14"/>
      <c r="UJP1411" s="14"/>
      <c r="UJQ1411" s="14"/>
      <c r="UJR1411" s="14"/>
      <c r="UJS1411" s="14"/>
      <c r="UJT1411" s="14"/>
      <c r="UJU1411" s="14"/>
      <c r="UJV1411" s="14"/>
      <c r="UJW1411" s="14"/>
      <c r="UJX1411" s="14"/>
      <c r="UJY1411" s="14"/>
      <c r="UJZ1411" s="14"/>
      <c r="UKA1411" s="14"/>
      <c r="UKB1411" s="14"/>
      <c r="UKC1411" s="14"/>
      <c r="UKD1411" s="14"/>
      <c r="UKE1411" s="14"/>
      <c r="UKF1411" s="14"/>
      <c r="UKG1411" s="14"/>
      <c r="UKH1411" s="14"/>
      <c r="UKI1411" s="14"/>
      <c r="UKJ1411" s="14"/>
      <c r="UKK1411" s="14"/>
      <c r="UKL1411" s="14"/>
      <c r="UKM1411" s="14"/>
      <c r="UKN1411" s="14"/>
      <c r="UKO1411" s="14"/>
      <c r="UKP1411" s="14"/>
      <c r="UKQ1411" s="14"/>
      <c r="UKR1411" s="14"/>
      <c r="UKS1411" s="14"/>
      <c r="UKT1411" s="14"/>
      <c r="UKU1411" s="14"/>
      <c r="UKV1411" s="14"/>
      <c r="UKW1411" s="14"/>
      <c r="UKX1411" s="14"/>
      <c r="UKY1411" s="14"/>
      <c r="UKZ1411" s="14"/>
      <c r="ULA1411" s="14"/>
      <c r="ULB1411" s="14"/>
      <c r="ULC1411" s="14"/>
      <c r="ULD1411" s="14"/>
      <c r="ULE1411" s="14"/>
      <c r="ULF1411" s="14"/>
      <c r="ULG1411" s="14"/>
      <c r="ULH1411" s="14"/>
      <c r="ULI1411" s="14"/>
      <c r="ULJ1411" s="14"/>
      <c r="ULK1411" s="14"/>
      <c r="ULL1411" s="14"/>
      <c r="ULM1411" s="14"/>
      <c r="ULN1411" s="14"/>
      <c r="ULO1411" s="14"/>
      <c r="ULP1411" s="14"/>
      <c r="ULQ1411" s="14"/>
      <c r="ULR1411" s="14"/>
      <c r="ULS1411" s="14"/>
      <c r="ULT1411" s="14"/>
      <c r="ULU1411" s="14"/>
      <c r="ULV1411" s="14"/>
      <c r="ULW1411" s="14"/>
      <c r="ULX1411" s="14"/>
      <c r="ULY1411" s="14"/>
      <c r="ULZ1411" s="14"/>
      <c r="UMA1411" s="14"/>
      <c r="UMB1411" s="14"/>
      <c r="UMC1411" s="14"/>
      <c r="UMD1411" s="14"/>
      <c r="UME1411" s="14"/>
      <c r="UMF1411" s="14"/>
      <c r="UMG1411" s="14"/>
      <c r="UMH1411" s="14"/>
      <c r="UMI1411" s="14"/>
      <c r="UMJ1411" s="14"/>
      <c r="UMK1411" s="14"/>
      <c r="UML1411" s="14"/>
      <c r="UMM1411" s="14"/>
      <c r="UMN1411" s="14"/>
      <c r="UMO1411" s="14"/>
      <c r="UMP1411" s="14"/>
      <c r="UMQ1411" s="14"/>
      <c r="UMR1411" s="14"/>
      <c r="UMS1411" s="14"/>
      <c r="UMT1411" s="14"/>
      <c r="UMU1411" s="14"/>
      <c r="UMV1411" s="14"/>
      <c r="UMW1411" s="14"/>
      <c r="UMX1411" s="14"/>
      <c r="UMY1411" s="14"/>
      <c r="UMZ1411" s="14"/>
      <c r="UNA1411" s="14"/>
      <c r="UNB1411" s="14"/>
      <c r="UNC1411" s="14"/>
      <c r="UND1411" s="14"/>
      <c r="UNE1411" s="14"/>
      <c r="UNF1411" s="14"/>
      <c r="UNG1411" s="14"/>
      <c r="UNH1411" s="14"/>
      <c r="UNI1411" s="14"/>
      <c r="UNJ1411" s="14"/>
      <c r="UNK1411" s="14"/>
      <c r="UNL1411" s="14"/>
      <c r="UNM1411" s="14"/>
      <c r="UNN1411" s="14"/>
      <c r="UNO1411" s="14"/>
      <c r="UNP1411" s="14"/>
      <c r="UNQ1411" s="14"/>
      <c r="UNR1411" s="14"/>
      <c r="UNS1411" s="14"/>
      <c r="UNT1411" s="14"/>
      <c r="UNU1411" s="14"/>
      <c r="UNV1411" s="14"/>
      <c r="UNW1411" s="14"/>
      <c r="UNX1411" s="14"/>
      <c r="UNY1411" s="14"/>
      <c r="UNZ1411" s="14"/>
      <c r="UOA1411" s="14"/>
      <c r="UOB1411" s="14"/>
      <c r="UOC1411" s="14"/>
      <c r="UOD1411" s="14"/>
      <c r="UOE1411" s="14"/>
      <c r="UOF1411" s="14"/>
      <c r="UOG1411" s="14"/>
      <c r="UOH1411" s="14"/>
      <c r="UOI1411" s="14"/>
      <c r="UOJ1411" s="14"/>
      <c r="UOK1411" s="14"/>
      <c r="UOL1411" s="14"/>
      <c r="UOM1411" s="14"/>
      <c r="UON1411" s="14"/>
      <c r="UOO1411" s="14"/>
      <c r="UOP1411" s="14"/>
      <c r="UOQ1411" s="14"/>
      <c r="UOR1411" s="14"/>
      <c r="UOS1411" s="14"/>
      <c r="UOT1411" s="14"/>
      <c r="UOU1411" s="14"/>
      <c r="UOV1411" s="14"/>
      <c r="UOW1411" s="14"/>
      <c r="UOX1411" s="14"/>
      <c r="UOY1411" s="14"/>
      <c r="UOZ1411" s="14"/>
      <c r="UPA1411" s="14"/>
      <c r="UPB1411" s="14"/>
      <c r="UPC1411" s="14"/>
      <c r="UPD1411" s="14"/>
      <c r="UPE1411" s="14"/>
      <c r="UPF1411" s="14"/>
      <c r="UPG1411" s="14"/>
      <c r="UPH1411" s="14"/>
      <c r="UPI1411" s="14"/>
      <c r="UPJ1411" s="14"/>
      <c r="UPK1411" s="14"/>
      <c r="UPL1411" s="14"/>
      <c r="UPM1411" s="14"/>
      <c r="UPN1411" s="14"/>
      <c r="UPO1411" s="14"/>
      <c r="UPP1411" s="14"/>
      <c r="UPQ1411" s="14"/>
      <c r="UPR1411" s="14"/>
      <c r="UPS1411" s="14"/>
      <c r="UPT1411" s="14"/>
      <c r="UPU1411" s="14"/>
      <c r="UPV1411" s="14"/>
      <c r="UPW1411" s="14"/>
      <c r="UPX1411" s="14"/>
      <c r="UPY1411" s="14"/>
      <c r="UPZ1411" s="14"/>
      <c r="UQA1411" s="14"/>
      <c r="UQB1411" s="14"/>
      <c r="UQC1411" s="14"/>
      <c r="UQD1411" s="14"/>
      <c r="UQE1411" s="14"/>
      <c r="UQF1411" s="14"/>
      <c r="UQG1411" s="14"/>
      <c r="UQH1411" s="14"/>
      <c r="UQI1411" s="14"/>
      <c r="UQJ1411" s="14"/>
      <c r="UQK1411" s="14"/>
      <c r="UQL1411" s="14"/>
      <c r="UQM1411" s="14"/>
      <c r="UQN1411" s="14"/>
      <c r="UQO1411" s="14"/>
      <c r="UQP1411" s="14"/>
      <c r="UQQ1411" s="14"/>
      <c r="UQR1411" s="14"/>
      <c r="UQS1411" s="14"/>
      <c r="UQT1411" s="14"/>
      <c r="UQU1411" s="14"/>
      <c r="UQV1411" s="14"/>
      <c r="UQW1411" s="14"/>
      <c r="UQX1411" s="14"/>
      <c r="UQY1411" s="14"/>
      <c r="UQZ1411" s="14"/>
      <c r="URA1411" s="14"/>
      <c r="URB1411" s="14"/>
      <c r="URC1411" s="14"/>
      <c r="URD1411" s="14"/>
      <c r="URE1411" s="14"/>
      <c r="URF1411" s="14"/>
      <c r="URG1411" s="14"/>
      <c r="URH1411" s="14"/>
      <c r="URI1411" s="14"/>
      <c r="URJ1411" s="14"/>
      <c r="URK1411" s="14"/>
      <c r="URL1411" s="14"/>
      <c r="URM1411" s="14"/>
      <c r="URN1411" s="14"/>
      <c r="URO1411" s="14"/>
      <c r="URP1411" s="14"/>
      <c r="URQ1411" s="14"/>
      <c r="URR1411" s="14"/>
      <c r="URS1411" s="14"/>
      <c r="URT1411" s="14"/>
      <c r="URU1411" s="14"/>
      <c r="URV1411" s="14"/>
      <c r="URW1411" s="14"/>
      <c r="URX1411" s="14"/>
      <c r="URY1411" s="14"/>
      <c r="URZ1411" s="14"/>
      <c r="USA1411" s="14"/>
      <c r="USB1411" s="14"/>
      <c r="USC1411" s="14"/>
      <c r="USD1411" s="14"/>
      <c r="USE1411" s="14"/>
      <c r="USF1411" s="14"/>
      <c r="USG1411" s="14"/>
      <c r="USH1411" s="14"/>
      <c r="USI1411" s="14"/>
      <c r="USJ1411" s="14"/>
      <c r="USK1411" s="14"/>
      <c r="USL1411" s="14"/>
      <c r="USM1411" s="14"/>
      <c r="USN1411" s="14"/>
      <c r="USO1411" s="14"/>
      <c r="USP1411" s="14"/>
      <c r="USQ1411" s="14"/>
      <c r="USR1411" s="14"/>
      <c r="USS1411" s="14"/>
      <c r="UST1411" s="14"/>
      <c r="USU1411" s="14"/>
      <c r="USV1411" s="14"/>
      <c r="USW1411" s="14"/>
      <c r="USX1411" s="14"/>
      <c r="USY1411" s="14"/>
      <c r="USZ1411" s="14"/>
      <c r="UTA1411" s="14"/>
      <c r="UTB1411" s="14"/>
      <c r="UTC1411" s="14"/>
      <c r="UTD1411" s="14"/>
      <c r="UTE1411" s="14"/>
      <c r="UTF1411" s="14"/>
      <c r="UTG1411" s="14"/>
      <c r="UTH1411" s="14"/>
      <c r="UTI1411" s="14"/>
      <c r="UTJ1411" s="14"/>
      <c r="UTK1411" s="14"/>
      <c r="UTL1411" s="14"/>
      <c r="UTM1411" s="14"/>
      <c r="UTN1411" s="14"/>
      <c r="UTO1411" s="14"/>
      <c r="UTP1411" s="14"/>
      <c r="UTQ1411" s="14"/>
      <c r="UTR1411" s="14"/>
      <c r="UTS1411" s="14"/>
      <c r="UTT1411" s="14"/>
      <c r="UTU1411" s="14"/>
      <c r="UTV1411" s="14"/>
      <c r="UTW1411" s="14"/>
      <c r="UTX1411" s="14"/>
      <c r="UTY1411" s="14"/>
      <c r="UTZ1411" s="14"/>
      <c r="UUA1411" s="14"/>
      <c r="UUB1411" s="14"/>
      <c r="UUC1411" s="14"/>
      <c r="UUD1411" s="14"/>
      <c r="UUE1411" s="14"/>
      <c r="UUF1411" s="14"/>
      <c r="UUG1411" s="14"/>
      <c r="UUH1411" s="14"/>
      <c r="UUI1411" s="14"/>
      <c r="UUJ1411" s="14"/>
      <c r="UUK1411" s="14"/>
      <c r="UUL1411" s="14"/>
      <c r="UUM1411" s="14"/>
      <c r="UUN1411" s="14"/>
      <c r="UUO1411" s="14"/>
      <c r="UUP1411" s="14"/>
      <c r="UUQ1411" s="14"/>
      <c r="UUR1411" s="14"/>
      <c r="UUS1411" s="14"/>
      <c r="UUT1411" s="14"/>
      <c r="UUU1411" s="14"/>
      <c r="UUV1411" s="14"/>
      <c r="UUW1411" s="14"/>
      <c r="UUX1411" s="14"/>
      <c r="UUY1411" s="14"/>
      <c r="UUZ1411" s="14"/>
      <c r="UVA1411" s="14"/>
      <c r="UVB1411" s="14"/>
      <c r="UVC1411" s="14"/>
      <c r="UVD1411" s="14"/>
      <c r="UVE1411" s="14"/>
      <c r="UVF1411" s="14"/>
      <c r="UVG1411" s="14"/>
      <c r="UVH1411" s="14"/>
      <c r="UVI1411" s="14"/>
      <c r="UVJ1411" s="14"/>
      <c r="UVK1411" s="14"/>
      <c r="UVL1411" s="14"/>
      <c r="UVM1411" s="14"/>
      <c r="UVN1411" s="14"/>
      <c r="UVO1411" s="14"/>
      <c r="UVP1411" s="14"/>
      <c r="UVQ1411" s="14"/>
      <c r="UVR1411" s="14"/>
      <c r="UVS1411" s="14"/>
      <c r="UVT1411" s="14"/>
      <c r="UVU1411" s="14"/>
      <c r="UVV1411" s="14"/>
      <c r="UVW1411" s="14"/>
      <c r="UVX1411" s="14"/>
      <c r="UVY1411" s="14"/>
      <c r="UVZ1411" s="14"/>
      <c r="UWA1411" s="14"/>
      <c r="UWB1411" s="14"/>
      <c r="UWC1411" s="14"/>
      <c r="UWD1411" s="14"/>
      <c r="UWE1411" s="14"/>
      <c r="UWF1411" s="14"/>
      <c r="UWG1411" s="14"/>
      <c r="UWH1411" s="14"/>
      <c r="UWI1411" s="14"/>
      <c r="UWJ1411" s="14"/>
      <c r="UWK1411" s="14"/>
      <c r="UWL1411" s="14"/>
      <c r="UWM1411" s="14"/>
      <c r="UWN1411" s="14"/>
      <c r="UWO1411" s="14"/>
      <c r="UWP1411" s="14"/>
      <c r="UWQ1411" s="14"/>
      <c r="UWR1411" s="14"/>
      <c r="UWS1411" s="14"/>
      <c r="UWT1411" s="14"/>
      <c r="UWU1411" s="14"/>
      <c r="UWV1411" s="14"/>
      <c r="UWW1411" s="14"/>
      <c r="UWX1411" s="14"/>
      <c r="UWY1411" s="14"/>
      <c r="UWZ1411" s="14"/>
      <c r="UXA1411" s="14"/>
      <c r="UXB1411" s="14"/>
      <c r="UXC1411" s="14"/>
      <c r="UXD1411" s="14"/>
      <c r="UXE1411" s="14"/>
      <c r="UXF1411" s="14"/>
      <c r="UXG1411" s="14"/>
      <c r="UXH1411" s="14"/>
      <c r="UXI1411" s="14"/>
      <c r="UXJ1411" s="14"/>
      <c r="UXK1411" s="14"/>
      <c r="UXL1411" s="14"/>
      <c r="UXM1411" s="14"/>
      <c r="UXN1411" s="14"/>
      <c r="UXO1411" s="14"/>
      <c r="UXP1411" s="14"/>
      <c r="UXQ1411" s="14"/>
      <c r="UXR1411" s="14"/>
      <c r="UXS1411" s="14"/>
      <c r="UXT1411" s="14"/>
      <c r="UXU1411" s="14"/>
      <c r="UXV1411" s="14"/>
      <c r="UXW1411" s="14"/>
      <c r="UXX1411" s="14"/>
      <c r="UXY1411" s="14"/>
      <c r="UXZ1411" s="14"/>
      <c r="UYA1411" s="14"/>
      <c r="UYB1411" s="14"/>
      <c r="UYC1411" s="14"/>
      <c r="UYD1411" s="14"/>
      <c r="UYE1411" s="14"/>
      <c r="UYF1411" s="14"/>
      <c r="UYG1411" s="14"/>
      <c r="UYH1411" s="14"/>
      <c r="UYI1411" s="14"/>
      <c r="UYJ1411" s="14"/>
      <c r="UYK1411" s="14"/>
      <c r="UYL1411" s="14"/>
      <c r="UYM1411" s="14"/>
      <c r="UYN1411" s="14"/>
      <c r="UYO1411" s="14"/>
      <c r="UYP1411" s="14"/>
      <c r="UYQ1411" s="14"/>
      <c r="UYR1411" s="14"/>
      <c r="UYS1411" s="14"/>
      <c r="UYT1411" s="14"/>
      <c r="UYU1411" s="14"/>
      <c r="UYV1411" s="14"/>
      <c r="UYW1411" s="14"/>
      <c r="UYX1411" s="14"/>
      <c r="UYY1411" s="14"/>
      <c r="UYZ1411" s="14"/>
      <c r="UZA1411" s="14"/>
      <c r="UZB1411" s="14"/>
      <c r="UZC1411" s="14"/>
      <c r="UZD1411" s="14"/>
      <c r="UZE1411" s="14"/>
      <c r="UZF1411" s="14"/>
      <c r="UZG1411" s="14"/>
      <c r="UZH1411" s="14"/>
      <c r="UZI1411" s="14"/>
      <c r="UZJ1411" s="14"/>
      <c r="UZK1411" s="14"/>
      <c r="UZL1411" s="14"/>
      <c r="UZM1411" s="14"/>
      <c r="UZN1411" s="14"/>
      <c r="UZO1411" s="14"/>
      <c r="UZP1411" s="14"/>
      <c r="UZQ1411" s="14"/>
      <c r="UZR1411" s="14"/>
      <c r="UZS1411" s="14"/>
      <c r="UZT1411" s="14"/>
      <c r="UZU1411" s="14"/>
      <c r="UZV1411" s="14"/>
      <c r="UZW1411" s="14"/>
      <c r="UZX1411" s="14"/>
      <c r="UZY1411" s="14"/>
      <c r="UZZ1411" s="14"/>
      <c r="VAA1411" s="14"/>
      <c r="VAB1411" s="14"/>
      <c r="VAC1411" s="14"/>
      <c r="VAD1411" s="14"/>
      <c r="VAE1411" s="14"/>
      <c r="VAF1411" s="14"/>
      <c r="VAG1411" s="14"/>
      <c r="VAH1411" s="14"/>
      <c r="VAI1411" s="14"/>
      <c r="VAJ1411" s="14"/>
      <c r="VAK1411" s="14"/>
      <c r="VAL1411" s="14"/>
      <c r="VAM1411" s="14"/>
      <c r="VAN1411" s="14"/>
      <c r="VAO1411" s="14"/>
      <c r="VAP1411" s="14"/>
      <c r="VAQ1411" s="14"/>
      <c r="VAR1411" s="14"/>
      <c r="VAS1411" s="14"/>
      <c r="VAT1411" s="14"/>
      <c r="VAU1411" s="14"/>
      <c r="VAV1411" s="14"/>
      <c r="VAW1411" s="14"/>
      <c r="VAX1411" s="14"/>
      <c r="VAY1411" s="14"/>
      <c r="VAZ1411" s="14"/>
      <c r="VBA1411" s="14"/>
      <c r="VBB1411" s="14"/>
      <c r="VBC1411" s="14"/>
      <c r="VBD1411" s="14"/>
      <c r="VBE1411" s="14"/>
      <c r="VBF1411" s="14"/>
      <c r="VBG1411" s="14"/>
      <c r="VBH1411" s="14"/>
      <c r="VBI1411" s="14"/>
      <c r="VBJ1411" s="14"/>
      <c r="VBK1411" s="14"/>
      <c r="VBL1411" s="14"/>
      <c r="VBM1411" s="14"/>
      <c r="VBN1411" s="14"/>
      <c r="VBO1411" s="14"/>
      <c r="VBP1411" s="14"/>
      <c r="VBQ1411" s="14"/>
      <c r="VBR1411" s="14"/>
      <c r="VBS1411" s="14"/>
      <c r="VBT1411" s="14"/>
      <c r="VBU1411" s="14"/>
      <c r="VBV1411" s="14"/>
      <c r="VBW1411" s="14"/>
      <c r="VBX1411" s="14"/>
      <c r="VBY1411" s="14"/>
      <c r="VBZ1411" s="14"/>
      <c r="VCA1411" s="14"/>
      <c r="VCB1411" s="14"/>
      <c r="VCC1411" s="14"/>
      <c r="VCD1411" s="14"/>
      <c r="VCE1411" s="14"/>
      <c r="VCF1411" s="14"/>
      <c r="VCG1411" s="14"/>
      <c r="VCH1411" s="14"/>
      <c r="VCI1411" s="14"/>
      <c r="VCJ1411" s="14"/>
      <c r="VCK1411" s="14"/>
      <c r="VCL1411" s="14"/>
      <c r="VCM1411" s="14"/>
      <c r="VCN1411" s="14"/>
      <c r="VCO1411" s="14"/>
      <c r="VCP1411" s="14"/>
      <c r="VCQ1411" s="14"/>
      <c r="VCR1411" s="14"/>
      <c r="VCS1411" s="14"/>
      <c r="VCT1411" s="14"/>
      <c r="VCU1411" s="14"/>
      <c r="VCV1411" s="14"/>
      <c r="VCW1411" s="14"/>
      <c r="VCX1411" s="14"/>
      <c r="VCY1411" s="14"/>
      <c r="VCZ1411" s="14"/>
      <c r="VDA1411" s="14"/>
      <c r="VDB1411" s="14"/>
      <c r="VDC1411" s="14"/>
      <c r="VDD1411" s="14"/>
      <c r="VDE1411" s="14"/>
      <c r="VDF1411" s="14"/>
      <c r="VDG1411" s="14"/>
      <c r="VDH1411" s="14"/>
      <c r="VDI1411" s="14"/>
      <c r="VDJ1411" s="14"/>
      <c r="VDK1411" s="14"/>
      <c r="VDL1411" s="14"/>
      <c r="VDM1411" s="14"/>
      <c r="VDN1411" s="14"/>
      <c r="VDO1411" s="14"/>
      <c r="VDP1411" s="14"/>
      <c r="VDQ1411" s="14"/>
      <c r="VDR1411" s="14"/>
      <c r="VDS1411" s="14"/>
      <c r="VDT1411" s="14"/>
      <c r="VDU1411" s="14"/>
      <c r="VDV1411" s="14"/>
      <c r="VDW1411" s="14"/>
      <c r="VDX1411" s="14"/>
      <c r="VDY1411" s="14"/>
      <c r="VDZ1411" s="14"/>
      <c r="VEA1411" s="14"/>
      <c r="VEB1411" s="14"/>
      <c r="VEC1411" s="14"/>
      <c r="VED1411" s="14"/>
      <c r="VEE1411" s="14"/>
      <c r="VEF1411" s="14"/>
      <c r="VEG1411" s="14"/>
      <c r="VEH1411" s="14"/>
      <c r="VEI1411" s="14"/>
      <c r="VEJ1411" s="14"/>
      <c r="VEK1411" s="14"/>
      <c r="VEL1411" s="14"/>
      <c r="VEM1411" s="14"/>
      <c r="VEN1411" s="14"/>
      <c r="VEO1411" s="14"/>
      <c r="VEP1411" s="14"/>
      <c r="VEQ1411" s="14"/>
      <c r="VER1411" s="14"/>
      <c r="VES1411" s="14"/>
      <c r="VET1411" s="14"/>
      <c r="VEU1411" s="14"/>
      <c r="VEV1411" s="14"/>
      <c r="VEW1411" s="14"/>
      <c r="VEX1411" s="14"/>
      <c r="VEY1411" s="14"/>
      <c r="VEZ1411" s="14"/>
      <c r="VFA1411" s="14"/>
      <c r="VFB1411" s="14"/>
      <c r="VFC1411" s="14"/>
      <c r="VFD1411" s="14"/>
      <c r="VFE1411" s="14"/>
      <c r="VFF1411" s="14"/>
      <c r="VFG1411" s="14"/>
      <c r="VFH1411" s="14"/>
      <c r="VFI1411" s="14"/>
      <c r="VFJ1411" s="14"/>
      <c r="VFK1411" s="14"/>
      <c r="VFL1411" s="14"/>
      <c r="VFM1411" s="14"/>
      <c r="VFN1411" s="14"/>
      <c r="VFO1411" s="14"/>
      <c r="VFP1411" s="14"/>
      <c r="VFQ1411" s="14"/>
      <c r="VFR1411" s="14"/>
      <c r="VFS1411" s="14"/>
      <c r="VFT1411" s="14"/>
      <c r="VFU1411" s="14"/>
      <c r="VFV1411" s="14"/>
      <c r="VFW1411" s="14"/>
      <c r="VFX1411" s="14"/>
      <c r="VFY1411" s="14"/>
      <c r="VFZ1411" s="14"/>
      <c r="VGA1411" s="14"/>
      <c r="VGB1411" s="14"/>
      <c r="VGC1411" s="14"/>
      <c r="VGD1411" s="14"/>
      <c r="VGE1411" s="14"/>
      <c r="VGF1411" s="14"/>
      <c r="VGG1411" s="14"/>
      <c r="VGH1411" s="14"/>
      <c r="VGI1411" s="14"/>
      <c r="VGJ1411" s="14"/>
      <c r="VGK1411" s="14"/>
      <c r="VGL1411" s="14"/>
      <c r="VGM1411" s="14"/>
      <c r="VGN1411" s="14"/>
      <c r="VGO1411" s="14"/>
      <c r="VGP1411" s="14"/>
      <c r="VGQ1411" s="14"/>
      <c r="VGR1411" s="14"/>
      <c r="VGS1411" s="14"/>
      <c r="VGT1411" s="14"/>
      <c r="VGU1411" s="14"/>
      <c r="VGV1411" s="14"/>
      <c r="VGW1411" s="14"/>
      <c r="VGX1411" s="14"/>
      <c r="VGY1411" s="14"/>
      <c r="VGZ1411" s="14"/>
      <c r="VHA1411" s="14"/>
      <c r="VHB1411" s="14"/>
      <c r="VHC1411" s="14"/>
      <c r="VHD1411" s="14"/>
      <c r="VHE1411" s="14"/>
      <c r="VHF1411" s="14"/>
      <c r="VHG1411" s="14"/>
      <c r="VHH1411" s="14"/>
      <c r="VHI1411" s="14"/>
      <c r="VHJ1411" s="14"/>
      <c r="VHK1411" s="14"/>
      <c r="VHL1411" s="14"/>
      <c r="VHM1411" s="14"/>
      <c r="VHN1411" s="14"/>
      <c r="VHO1411" s="14"/>
      <c r="VHP1411" s="14"/>
      <c r="VHQ1411" s="14"/>
      <c r="VHR1411" s="14"/>
      <c r="VHS1411" s="14"/>
      <c r="VHT1411" s="14"/>
      <c r="VHU1411" s="14"/>
      <c r="VHV1411" s="14"/>
      <c r="VHW1411" s="14"/>
      <c r="VHX1411" s="14"/>
      <c r="VHY1411" s="14"/>
      <c r="VHZ1411" s="14"/>
      <c r="VIA1411" s="14"/>
      <c r="VIB1411" s="14"/>
      <c r="VIC1411" s="14"/>
      <c r="VID1411" s="14"/>
      <c r="VIE1411" s="14"/>
      <c r="VIF1411" s="14"/>
      <c r="VIG1411" s="14"/>
      <c r="VIH1411" s="14"/>
      <c r="VII1411" s="14"/>
      <c r="VIJ1411" s="14"/>
      <c r="VIK1411" s="14"/>
      <c r="VIL1411" s="14"/>
      <c r="VIM1411" s="14"/>
      <c r="VIN1411" s="14"/>
      <c r="VIO1411" s="14"/>
      <c r="VIP1411" s="14"/>
      <c r="VIQ1411" s="14"/>
      <c r="VIR1411" s="14"/>
      <c r="VIS1411" s="14"/>
      <c r="VIT1411" s="14"/>
      <c r="VIU1411" s="14"/>
      <c r="VIV1411" s="14"/>
      <c r="VIW1411" s="14"/>
      <c r="VIX1411" s="14"/>
      <c r="VIY1411" s="14"/>
      <c r="VIZ1411" s="14"/>
      <c r="VJA1411" s="14"/>
      <c r="VJB1411" s="14"/>
      <c r="VJC1411" s="14"/>
      <c r="VJD1411" s="14"/>
      <c r="VJE1411" s="14"/>
      <c r="VJF1411" s="14"/>
      <c r="VJG1411" s="14"/>
      <c r="VJH1411" s="14"/>
      <c r="VJI1411" s="14"/>
      <c r="VJJ1411" s="14"/>
      <c r="VJK1411" s="14"/>
      <c r="VJL1411" s="14"/>
      <c r="VJM1411" s="14"/>
      <c r="VJN1411" s="14"/>
      <c r="VJO1411" s="14"/>
      <c r="VJP1411" s="14"/>
      <c r="VJQ1411" s="14"/>
      <c r="VJR1411" s="14"/>
      <c r="VJS1411" s="14"/>
      <c r="VJT1411" s="14"/>
      <c r="VJU1411" s="14"/>
      <c r="VJV1411" s="14"/>
      <c r="VJW1411" s="14"/>
      <c r="VJX1411" s="14"/>
      <c r="VJY1411" s="14"/>
      <c r="VJZ1411" s="14"/>
      <c r="VKA1411" s="14"/>
      <c r="VKB1411" s="14"/>
      <c r="VKC1411" s="14"/>
      <c r="VKD1411" s="14"/>
      <c r="VKE1411" s="14"/>
      <c r="VKF1411" s="14"/>
      <c r="VKG1411" s="14"/>
      <c r="VKH1411" s="14"/>
      <c r="VKI1411" s="14"/>
      <c r="VKJ1411" s="14"/>
      <c r="VKK1411" s="14"/>
      <c r="VKL1411" s="14"/>
      <c r="VKM1411" s="14"/>
      <c r="VKN1411" s="14"/>
      <c r="VKO1411" s="14"/>
      <c r="VKP1411" s="14"/>
      <c r="VKQ1411" s="14"/>
      <c r="VKR1411" s="14"/>
      <c r="VKS1411" s="14"/>
      <c r="VKT1411" s="14"/>
      <c r="VKU1411" s="14"/>
      <c r="VKV1411" s="14"/>
      <c r="VKW1411" s="14"/>
      <c r="VKX1411" s="14"/>
      <c r="VKY1411" s="14"/>
      <c r="VKZ1411" s="14"/>
      <c r="VLA1411" s="14"/>
      <c r="VLB1411" s="14"/>
      <c r="VLC1411" s="14"/>
      <c r="VLD1411" s="14"/>
      <c r="VLE1411" s="14"/>
      <c r="VLF1411" s="14"/>
      <c r="VLG1411" s="14"/>
      <c r="VLH1411" s="14"/>
      <c r="VLI1411" s="14"/>
      <c r="VLJ1411" s="14"/>
      <c r="VLK1411" s="14"/>
      <c r="VLL1411" s="14"/>
      <c r="VLM1411" s="14"/>
      <c r="VLN1411" s="14"/>
      <c r="VLO1411" s="14"/>
      <c r="VLP1411" s="14"/>
      <c r="VLQ1411" s="14"/>
      <c r="VLR1411" s="14"/>
      <c r="VLS1411" s="14"/>
      <c r="VLT1411" s="14"/>
      <c r="VLU1411" s="14"/>
      <c r="VLV1411" s="14"/>
      <c r="VLW1411" s="14"/>
      <c r="VLX1411" s="14"/>
      <c r="VLY1411" s="14"/>
      <c r="VLZ1411" s="14"/>
      <c r="VMA1411" s="14"/>
      <c r="VMB1411" s="14"/>
      <c r="VMC1411" s="14"/>
      <c r="VMD1411" s="14"/>
      <c r="VME1411" s="14"/>
      <c r="VMF1411" s="14"/>
      <c r="VMG1411" s="14"/>
      <c r="VMH1411" s="14"/>
      <c r="VMI1411" s="14"/>
      <c r="VMJ1411" s="14"/>
      <c r="VMK1411" s="14"/>
      <c r="VML1411" s="14"/>
      <c r="VMM1411" s="14"/>
      <c r="VMN1411" s="14"/>
      <c r="VMO1411" s="14"/>
      <c r="VMP1411" s="14"/>
      <c r="VMQ1411" s="14"/>
      <c r="VMR1411" s="14"/>
      <c r="VMS1411" s="14"/>
      <c r="VMT1411" s="14"/>
      <c r="VMU1411" s="14"/>
      <c r="VMV1411" s="14"/>
      <c r="VMW1411" s="14"/>
      <c r="VMX1411" s="14"/>
      <c r="VMY1411" s="14"/>
      <c r="VMZ1411" s="14"/>
      <c r="VNA1411" s="14"/>
      <c r="VNB1411" s="14"/>
      <c r="VNC1411" s="14"/>
      <c r="VND1411" s="14"/>
      <c r="VNE1411" s="14"/>
      <c r="VNF1411" s="14"/>
      <c r="VNG1411" s="14"/>
      <c r="VNH1411" s="14"/>
      <c r="VNI1411" s="14"/>
      <c r="VNJ1411" s="14"/>
      <c r="VNK1411" s="14"/>
      <c r="VNL1411" s="14"/>
      <c r="VNM1411" s="14"/>
      <c r="VNN1411" s="14"/>
      <c r="VNO1411" s="14"/>
      <c r="VNP1411" s="14"/>
      <c r="VNQ1411" s="14"/>
      <c r="VNR1411" s="14"/>
      <c r="VNS1411" s="14"/>
      <c r="VNT1411" s="14"/>
      <c r="VNU1411" s="14"/>
      <c r="VNV1411" s="14"/>
      <c r="VNW1411" s="14"/>
      <c r="VNX1411" s="14"/>
      <c r="VNY1411" s="14"/>
      <c r="VNZ1411" s="14"/>
      <c r="VOA1411" s="14"/>
      <c r="VOB1411" s="14"/>
      <c r="VOC1411" s="14"/>
      <c r="VOD1411" s="14"/>
      <c r="VOE1411" s="14"/>
      <c r="VOF1411" s="14"/>
      <c r="VOG1411" s="14"/>
      <c r="VOH1411" s="14"/>
      <c r="VOI1411" s="14"/>
      <c r="VOJ1411" s="14"/>
      <c r="VOK1411" s="14"/>
      <c r="VOL1411" s="14"/>
      <c r="VOM1411" s="14"/>
      <c r="VON1411" s="14"/>
      <c r="VOO1411" s="14"/>
      <c r="VOP1411" s="14"/>
      <c r="VOQ1411" s="14"/>
      <c r="VOR1411" s="14"/>
      <c r="VOS1411" s="14"/>
      <c r="VOT1411" s="14"/>
      <c r="VOU1411" s="14"/>
      <c r="VOV1411" s="14"/>
      <c r="VOW1411" s="14"/>
      <c r="VOX1411" s="14"/>
      <c r="VOY1411" s="14"/>
      <c r="VOZ1411" s="14"/>
      <c r="VPA1411" s="14"/>
      <c r="VPB1411" s="14"/>
      <c r="VPC1411" s="14"/>
      <c r="VPD1411" s="14"/>
      <c r="VPE1411" s="14"/>
      <c r="VPF1411" s="14"/>
      <c r="VPG1411" s="14"/>
      <c r="VPH1411" s="14"/>
      <c r="VPI1411" s="14"/>
      <c r="VPJ1411" s="14"/>
      <c r="VPK1411" s="14"/>
      <c r="VPL1411" s="14"/>
      <c r="VPM1411" s="14"/>
      <c r="VPN1411" s="14"/>
      <c r="VPO1411" s="14"/>
      <c r="VPP1411" s="14"/>
      <c r="VPQ1411" s="14"/>
      <c r="VPR1411" s="14"/>
      <c r="VPS1411" s="14"/>
      <c r="VPT1411" s="14"/>
      <c r="VPU1411" s="14"/>
      <c r="VPV1411" s="14"/>
      <c r="VPW1411" s="14"/>
      <c r="VPX1411" s="14"/>
      <c r="VPY1411" s="14"/>
      <c r="VPZ1411" s="14"/>
      <c r="VQA1411" s="14"/>
      <c r="VQB1411" s="14"/>
      <c r="VQC1411" s="14"/>
      <c r="VQD1411" s="14"/>
      <c r="VQE1411" s="14"/>
      <c r="VQF1411" s="14"/>
      <c r="VQG1411" s="14"/>
      <c r="VQH1411" s="14"/>
      <c r="VQI1411" s="14"/>
      <c r="VQJ1411" s="14"/>
      <c r="VQK1411" s="14"/>
      <c r="VQL1411" s="14"/>
      <c r="VQM1411" s="14"/>
      <c r="VQN1411" s="14"/>
      <c r="VQO1411" s="14"/>
      <c r="VQP1411" s="14"/>
      <c r="VQQ1411" s="14"/>
      <c r="VQR1411" s="14"/>
      <c r="VQS1411" s="14"/>
      <c r="VQT1411" s="14"/>
      <c r="VQU1411" s="14"/>
      <c r="VQV1411" s="14"/>
      <c r="VQW1411" s="14"/>
      <c r="VQX1411" s="14"/>
      <c r="VQY1411" s="14"/>
      <c r="VQZ1411" s="14"/>
      <c r="VRA1411" s="14"/>
      <c r="VRB1411" s="14"/>
      <c r="VRC1411" s="14"/>
      <c r="VRD1411" s="14"/>
      <c r="VRE1411" s="14"/>
      <c r="VRF1411" s="14"/>
      <c r="VRG1411" s="14"/>
      <c r="VRH1411" s="14"/>
      <c r="VRI1411" s="14"/>
      <c r="VRJ1411" s="14"/>
      <c r="VRK1411" s="14"/>
      <c r="VRL1411" s="14"/>
      <c r="VRM1411" s="14"/>
      <c r="VRN1411" s="14"/>
      <c r="VRO1411" s="14"/>
      <c r="VRP1411" s="14"/>
      <c r="VRQ1411" s="14"/>
      <c r="VRR1411" s="14"/>
      <c r="VRS1411" s="14"/>
      <c r="VRT1411" s="14"/>
      <c r="VRU1411" s="14"/>
      <c r="VRV1411" s="14"/>
      <c r="VRW1411" s="14"/>
      <c r="VRX1411" s="14"/>
      <c r="VRY1411" s="14"/>
      <c r="VRZ1411" s="14"/>
      <c r="VSA1411" s="14"/>
      <c r="VSB1411" s="14"/>
      <c r="VSC1411" s="14"/>
      <c r="VSD1411" s="14"/>
      <c r="VSE1411" s="14"/>
      <c r="VSF1411" s="14"/>
      <c r="VSG1411" s="14"/>
      <c r="VSH1411" s="14"/>
      <c r="VSI1411" s="14"/>
      <c r="VSJ1411" s="14"/>
      <c r="VSK1411" s="14"/>
      <c r="VSL1411" s="14"/>
      <c r="VSM1411" s="14"/>
      <c r="VSN1411" s="14"/>
      <c r="VSO1411" s="14"/>
      <c r="VSP1411" s="14"/>
      <c r="VSQ1411" s="14"/>
      <c r="VSR1411" s="14"/>
      <c r="VSS1411" s="14"/>
      <c r="VST1411" s="14"/>
      <c r="VSU1411" s="14"/>
      <c r="VSV1411" s="14"/>
      <c r="VSW1411" s="14"/>
      <c r="VSX1411" s="14"/>
      <c r="VSY1411" s="14"/>
      <c r="VSZ1411" s="14"/>
      <c r="VTA1411" s="14"/>
      <c r="VTB1411" s="14"/>
      <c r="VTC1411" s="14"/>
      <c r="VTD1411" s="14"/>
      <c r="VTE1411" s="14"/>
      <c r="VTF1411" s="14"/>
      <c r="VTG1411" s="14"/>
      <c r="VTH1411" s="14"/>
      <c r="VTI1411" s="14"/>
      <c r="VTJ1411" s="14"/>
      <c r="VTK1411" s="14"/>
      <c r="VTL1411" s="14"/>
      <c r="VTM1411" s="14"/>
      <c r="VTN1411" s="14"/>
      <c r="VTO1411" s="14"/>
      <c r="VTP1411" s="14"/>
      <c r="VTQ1411" s="14"/>
      <c r="VTR1411" s="14"/>
      <c r="VTS1411" s="14"/>
      <c r="VTT1411" s="14"/>
      <c r="VTU1411" s="14"/>
      <c r="VTV1411" s="14"/>
      <c r="VTW1411" s="14"/>
      <c r="VTX1411" s="14"/>
      <c r="VTY1411" s="14"/>
      <c r="VTZ1411" s="14"/>
      <c r="VUA1411" s="14"/>
      <c r="VUB1411" s="14"/>
      <c r="VUC1411" s="14"/>
      <c r="VUD1411" s="14"/>
      <c r="VUE1411" s="14"/>
      <c r="VUF1411" s="14"/>
      <c r="VUG1411" s="14"/>
      <c r="VUH1411" s="14"/>
      <c r="VUI1411" s="14"/>
      <c r="VUJ1411" s="14"/>
      <c r="VUK1411" s="14"/>
      <c r="VUL1411" s="14"/>
      <c r="VUM1411" s="14"/>
      <c r="VUN1411" s="14"/>
      <c r="VUO1411" s="14"/>
      <c r="VUP1411" s="14"/>
      <c r="VUQ1411" s="14"/>
      <c r="VUR1411" s="14"/>
      <c r="VUS1411" s="14"/>
      <c r="VUT1411" s="14"/>
      <c r="VUU1411" s="14"/>
      <c r="VUV1411" s="14"/>
      <c r="VUW1411" s="14"/>
      <c r="VUX1411" s="14"/>
      <c r="VUY1411" s="14"/>
      <c r="VUZ1411" s="14"/>
      <c r="VVA1411" s="14"/>
      <c r="VVB1411" s="14"/>
      <c r="VVC1411" s="14"/>
      <c r="VVD1411" s="14"/>
      <c r="VVE1411" s="14"/>
      <c r="VVF1411" s="14"/>
      <c r="VVG1411" s="14"/>
      <c r="VVH1411" s="14"/>
      <c r="VVI1411" s="14"/>
      <c r="VVJ1411" s="14"/>
      <c r="VVK1411" s="14"/>
      <c r="VVL1411" s="14"/>
      <c r="VVM1411" s="14"/>
      <c r="VVN1411" s="14"/>
      <c r="VVO1411" s="14"/>
      <c r="VVP1411" s="14"/>
      <c r="VVQ1411" s="14"/>
      <c r="VVR1411" s="14"/>
      <c r="VVS1411" s="14"/>
      <c r="VVT1411" s="14"/>
      <c r="VVU1411" s="14"/>
      <c r="VVV1411" s="14"/>
      <c r="VVW1411" s="14"/>
      <c r="VVX1411" s="14"/>
      <c r="VVY1411" s="14"/>
      <c r="VVZ1411" s="14"/>
      <c r="VWA1411" s="14"/>
      <c r="VWB1411" s="14"/>
      <c r="VWC1411" s="14"/>
      <c r="VWD1411" s="14"/>
      <c r="VWE1411" s="14"/>
      <c r="VWF1411" s="14"/>
      <c r="VWG1411" s="14"/>
      <c r="VWH1411" s="14"/>
      <c r="VWI1411" s="14"/>
      <c r="VWJ1411" s="14"/>
      <c r="VWK1411" s="14"/>
      <c r="VWL1411" s="14"/>
      <c r="VWM1411" s="14"/>
      <c r="VWN1411" s="14"/>
      <c r="VWO1411" s="14"/>
      <c r="VWP1411" s="14"/>
      <c r="VWQ1411" s="14"/>
      <c r="VWR1411" s="14"/>
      <c r="VWS1411" s="14"/>
      <c r="VWT1411" s="14"/>
      <c r="VWU1411" s="14"/>
      <c r="VWV1411" s="14"/>
      <c r="VWW1411" s="14"/>
      <c r="VWX1411" s="14"/>
      <c r="VWY1411" s="14"/>
      <c r="VWZ1411" s="14"/>
      <c r="VXA1411" s="14"/>
      <c r="VXB1411" s="14"/>
      <c r="VXC1411" s="14"/>
      <c r="VXD1411" s="14"/>
      <c r="VXE1411" s="14"/>
      <c r="VXF1411" s="14"/>
      <c r="VXG1411" s="14"/>
      <c r="VXH1411" s="14"/>
      <c r="VXI1411" s="14"/>
      <c r="VXJ1411" s="14"/>
      <c r="VXK1411" s="14"/>
      <c r="VXL1411" s="14"/>
      <c r="VXM1411" s="14"/>
      <c r="VXN1411" s="14"/>
      <c r="VXO1411" s="14"/>
      <c r="VXP1411" s="14"/>
      <c r="VXQ1411" s="14"/>
      <c r="VXR1411" s="14"/>
      <c r="VXS1411" s="14"/>
      <c r="VXT1411" s="14"/>
      <c r="VXU1411" s="14"/>
      <c r="VXV1411" s="14"/>
      <c r="VXW1411" s="14"/>
      <c r="VXX1411" s="14"/>
      <c r="VXY1411" s="14"/>
      <c r="VXZ1411" s="14"/>
      <c r="VYA1411" s="14"/>
      <c r="VYB1411" s="14"/>
      <c r="VYC1411" s="14"/>
      <c r="VYD1411" s="14"/>
      <c r="VYE1411" s="14"/>
      <c r="VYF1411" s="14"/>
      <c r="VYG1411" s="14"/>
      <c r="VYH1411" s="14"/>
      <c r="VYI1411" s="14"/>
      <c r="VYJ1411" s="14"/>
      <c r="VYK1411" s="14"/>
      <c r="VYL1411" s="14"/>
      <c r="VYM1411" s="14"/>
      <c r="VYN1411" s="14"/>
      <c r="VYO1411" s="14"/>
      <c r="VYP1411" s="14"/>
      <c r="VYQ1411" s="14"/>
      <c r="VYR1411" s="14"/>
      <c r="VYS1411" s="14"/>
      <c r="VYT1411" s="14"/>
      <c r="VYU1411" s="14"/>
      <c r="VYV1411" s="14"/>
      <c r="VYW1411" s="14"/>
      <c r="VYX1411" s="14"/>
      <c r="VYY1411" s="14"/>
      <c r="VYZ1411" s="14"/>
      <c r="VZA1411" s="14"/>
      <c r="VZB1411" s="14"/>
      <c r="VZC1411" s="14"/>
      <c r="VZD1411" s="14"/>
      <c r="VZE1411" s="14"/>
      <c r="VZF1411" s="14"/>
      <c r="VZG1411" s="14"/>
      <c r="VZH1411" s="14"/>
      <c r="VZI1411" s="14"/>
      <c r="VZJ1411" s="14"/>
      <c r="VZK1411" s="14"/>
      <c r="VZL1411" s="14"/>
      <c r="VZM1411" s="14"/>
      <c r="VZN1411" s="14"/>
      <c r="VZO1411" s="14"/>
      <c r="VZP1411" s="14"/>
      <c r="VZQ1411" s="14"/>
      <c r="VZR1411" s="14"/>
      <c r="VZS1411" s="14"/>
      <c r="VZT1411" s="14"/>
      <c r="VZU1411" s="14"/>
      <c r="VZV1411" s="14"/>
      <c r="VZW1411" s="14"/>
      <c r="VZX1411" s="14"/>
      <c r="VZY1411" s="14"/>
      <c r="VZZ1411" s="14"/>
      <c r="WAA1411" s="14"/>
      <c r="WAB1411" s="14"/>
      <c r="WAC1411" s="14"/>
      <c r="WAD1411" s="14"/>
      <c r="WAE1411" s="14"/>
      <c r="WAF1411" s="14"/>
      <c r="WAG1411" s="14"/>
      <c r="WAH1411" s="14"/>
      <c r="WAI1411" s="14"/>
      <c r="WAJ1411" s="14"/>
      <c r="WAK1411" s="14"/>
      <c r="WAL1411" s="14"/>
      <c r="WAM1411" s="14"/>
      <c r="WAN1411" s="14"/>
      <c r="WAO1411" s="14"/>
      <c r="WAP1411" s="14"/>
      <c r="WAQ1411" s="14"/>
      <c r="WAR1411" s="14"/>
      <c r="WAS1411" s="14"/>
      <c r="WAT1411" s="14"/>
      <c r="WAU1411" s="14"/>
      <c r="WAV1411" s="14"/>
      <c r="WAW1411" s="14"/>
      <c r="WAX1411" s="14"/>
      <c r="WAY1411" s="14"/>
      <c r="WAZ1411" s="14"/>
      <c r="WBA1411" s="14"/>
      <c r="WBB1411" s="14"/>
      <c r="WBC1411" s="14"/>
      <c r="WBD1411" s="14"/>
      <c r="WBE1411" s="14"/>
      <c r="WBF1411" s="14"/>
      <c r="WBG1411" s="14"/>
      <c r="WBH1411" s="14"/>
      <c r="WBI1411" s="14"/>
      <c r="WBJ1411" s="14"/>
      <c r="WBK1411" s="14"/>
      <c r="WBL1411" s="14"/>
      <c r="WBM1411" s="14"/>
      <c r="WBN1411" s="14"/>
      <c r="WBO1411" s="14"/>
      <c r="WBP1411" s="14"/>
      <c r="WBQ1411" s="14"/>
      <c r="WBR1411" s="14"/>
      <c r="WBS1411" s="14"/>
      <c r="WBT1411" s="14"/>
      <c r="WBU1411" s="14"/>
      <c r="WBV1411" s="14"/>
      <c r="WBW1411" s="14"/>
      <c r="WBX1411" s="14"/>
      <c r="WBY1411" s="14"/>
      <c r="WBZ1411" s="14"/>
      <c r="WCA1411" s="14"/>
      <c r="WCB1411" s="14"/>
      <c r="WCC1411" s="14"/>
      <c r="WCD1411" s="14"/>
      <c r="WCE1411" s="14"/>
      <c r="WCF1411" s="14"/>
      <c r="WCG1411" s="14"/>
      <c r="WCH1411" s="14"/>
      <c r="WCI1411" s="14"/>
      <c r="WCJ1411" s="14"/>
      <c r="WCK1411" s="14"/>
      <c r="WCL1411" s="14"/>
      <c r="WCM1411" s="14"/>
      <c r="WCN1411" s="14"/>
      <c r="WCO1411" s="14"/>
      <c r="WCP1411" s="14"/>
      <c r="WCQ1411" s="14"/>
      <c r="WCR1411" s="14"/>
      <c r="WCS1411" s="14"/>
      <c r="WCT1411" s="14"/>
      <c r="WCU1411" s="14"/>
      <c r="WCV1411" s="14"/>
      <c r="WCW1411" s="14"/>
      <c r="WCX1411" s="14"/>
      <c r="WCY1411" s="14"/>
      <c r="WCZ1411" s="14"/>
      <c r="WDA1411" s="14"/>
      <c r="WDB1411" s="14"/>
      <c r="WDC1411" s="14"/>
      <c r="WDD1411" s="14"/>
      <c r="WDE1411" s="14"/>
      <c r="WDF1411" s="14"/>
      <c r="WDG1411" s="14"/>
      <c r="WDH1411" s="14"/>
      <c r="WDI1411" s="14"/>
      <c r="WDJ1411" s="14"/>
      <c r="WDK1411" s="14"/>
      <c r="WDL1411" s="14"/>
      <c r="WDM1411" s="14"/>
      <c r="WDN1411" s="14"/>
      <c r="WDO1411" s="14"/>
      <c r="WDP1411" s="14"/>
      <c r="WDQ1411" s="14"/>
      <c r="WDR1411" s="14"/>
      <c r="WDS1411" s="14"/>
      <c r="WDT1411" s="14"/>
      <c r="WDU1411" s="14"/>
      <c r="WDV1411" s="14"/>
      <c r="WDW1411" s="14"/>
      <c r="WDX1411" s="14"/>
      <c r="WDY1411" s="14"/>
      <c r="WDZ1411" s="14"/>
      <c r="WEA1411" s="14"/>
      <c r="WEB1411" s="14"/>
      <c r="WEC1411" s="14"/>
      <c r="WED1411" s="14"/>
      <c r="WEE1411" s="14"/>
      <c r="WEF1411" s="14"/>
      <c r="WEG1411" s="14"/>
      <c r="WEH1411" s="14"/>
      <c r="WEI1411" s="14"/>
      <c r="WEJ1411" s="14"/>
      <c r="WEK1411" s="14"/>
      <c r="WEL1411" s="14"/>
      <c r="WEM1411" s="14"/>
      <c r="WEN1411" s="14"/>
      <c r="WEO1411" s="14"/>
      <c r="WEP1411" s="14"/>
      <c r="WEQ1411" s="14"/>
      <c r="WER1411" s="14"/>
      <c r="WES1411" s="14"/>
      <c r="WET1411" s="14"/>
      <c r="WEU1411" s="14"/>
      <c r="WEV1411" s="14"/>
      <c r="WEW1411" s="14"/>
      <c r="WEX1411" s="14"/>
      <c r="WEY1411" s="14"/>
      <c r="WEZ1411" s="14"/>
      <c r="WFA1411" s="14"/>
      <c r="WFB1411" s="14"/>
      <c r="WFC1411" s="14"/>
      <c r="WFD1411" s="14"/>
      <c r="WFE1411" s="14"/>
      <c r="WFF1411" s="14"/>
      <c r="WFG1411" s="14"/>
      <c r="WFH1411" s="14"/>
      <c r="WFI1411" s="14"/>
      <c r="WFJ1411" s="14"/>
      <c r="WFK1411" s="14"/>
      <c r="WFL1411" s="14"/>
      <c r="WFM1411" s="14"/>
      <c r="WFN1411" s="14"/>
      <c r="WFO1411" s="14"/>
      <c r="WFP1411" s="14"/>
      <c r="WFQ1411" s="14"/>
      <c r="WFR1411" s="14"/>
      <c r="WFS1411" s="14"/>
      <c r="WFT1411" s="14"/>
      <c r="WFU1411" s="14"/>
      <c r="WFV1411" s="14"/>
      <c r="WFW1411" s="14"/>
      <c r="WFX1411" s="14"/>
      <c r="WFY1411" s="14"/>
      <c r="WFZ1411" s="14"/>
      <c r="WGA1411" s="14"/>
      <c r="WGB1411" s="14"/>
      <c r="WGC1411" s="14"/>
      <c r="WGD1411" s="14"/>
      <c r="WGE1411" s="14"/>
      <c r="WGF1411" s="14"/>
      <c r="WGG1411" s="14"/>
      <c r="WGH1411" s="14"/>
      <c r="WGI1411" s="14"/>
      <c r="WGJ1411" s="14"/>
      <c r="WGK1411" s="14"/>
      <c r="WGL1411" s="14"/>
      <c r="WGM1411" s="14"/>
      <c r="WGN1411" s="14"/>
      <c r="WGO1411" s="14"/>
      <c r="WGP1411" s="14"/>
      <c r="WGQ1411" s="14"/>
      <c r="WGR1411" s="14"/>
      <c r="WGS1411" s="14"/>
      <c r="WGT1411" s="14"/>
      <c r="WGU1411" s="14"/>
      <c r="WGV1411" s="14"/>
      <c r="WGW1411" s="14"/>
      <c r="WGX1411" s="14"/>
      <c r="WGY1411" s="14"/>
      <c r="WGZ1411" s="14"/>
      <c r="WHA1411" s="14"/>
      <c r="WHB1411" s="14"/>
      <c r="WHC1411" s="14"/>
      <c r="WHD1411" s="14"/>
      <c r="WHE1411" s="14"/>
      <c r="WHF1411" s="14"/>
      <c r="WHG1411" s="14"/>
      <c r="WHH1411" s="14"/>
      <c r="WHI1411" s="14"/>
      <c r="WHJ1411" s="14"/>
      <c r="WHK1411" s="14"/>
      <c r="WHL1411" s="14"/>
      <c r="WHM1411" s="14"/>
      <c r="WHN1411" s="14"/>
      <c r="WHO1411" s="14"/>
      <c r="WHP1411" s="14"/>
      <c r="WHQ1411" s="14"/>
      <c r="WHR1411" s="14"/>
      <c r="WHS1411" s="14"/>
      <c r="WHT1411" s="14"/>
      <c r="WHU1411" s="14"/>
      <c r="WHV1411" s="14"/>
      <c r="WHW1411" s="14"/>
      <c r="WHX1411" s="14"/>
      <c r="WHY1411" s="14"/>
      <c r="WHZ1411" s="14"/>
      <c r="WIA1411" s="14"/>
      <c r="WIB1411" s="14"/>
      <c r="WIC1411" s="14"/>
      <c r="WID1411" s="14"/>
      <c r="WIE1411" s="14"/>
      <c r="WIF1411" s="14"/>
      <c r="WIG1411" s="14"/>
      <c r="WIH1411" s="14"/>
      <c r="WII1411" s="14"/>
      <c r="WIJ1411" s="14"/>
      <c r="WIK1411" s="14"/>
      <c r="WIL1411" s="14"/>
      <c r="WIM1411" s="14"/>
      <c r="WIN1411" s="14"/>
      <c r="WIO1411" s="14"/>
      <c r="WIP1411" s="14"/>
      <c r="WIQ1411" s="14"/>
      <c r="WIR1411" s="14"/>
      <c r="WIS1411" s="14"/>
      <c r="WIT1411" s="14"/>
      <c r="WIU1411" s="14"/>
      <c r="WIV1411" s="14"/>
      <c r="WIW1411" s="14"/>
      <c r="WIX1411" s="14"/>
      <c r="WIY1411" s="14"/>
      <c r="WIZ1411" s="14"/>
      <c r="WJA1411" s="14"/>
      <c r="WJB1411" s="14"/>
      <c r="WJC1411" s="14"/>
      <c r="WJD1411" s="14"/>
      <c r="WJE1411" s="14"/>
      <c r="WJF1411" s="14"/>
      <c r="WJG1411" s="14"/>
      <c r="WJH1411" s="14"/>
      <c r="WJI1411" s="14"/>
      <c r="WJJ1411" s="14"/>
      <c r="WJK1411" s="14"/>
      <c r="WJL1411" s="14"/>
      <c r="WJM1411" s="14"/>
      <c r="WJN1411" s="14"/>
      <c r="WJO1411" s="14"/>
      <c r="WJP1411" s="14"/>
      <c r="WJQ1411" s="14"/>
      <c r="WJR1411" s="14"/>
      <c r="WJS1411" s="14"/>
      <c r="WJT1411" s="14"/>
      <c r="WJU1411" s="14"/>
      <c r="WJV1411" s="14"/>
      <c r="WJW1411" s="14"/>
      <c r="WJX1411" s="14"/>
      <c r="WJY1411" s="14"/>
      <c r="WJZ1411" s="14"/>
      <c r="WKA1411" s="14"/>
      <c r="WKB1411" s="14"/>
      <c r="WKC1411" s="14"/>
      <c r="WKD1411" s="14"/>
      <c r="WKE1411" s="14"/>
      <c r="WKF1411" s="14"/>
      <c r="WKG1411" s="14"/>
      <c r="WKH1411" s="14"/>
      <c r="WKI1411" s="14"/>
      <c r="WKJ1411" s="14"/>
      <c r="WKK1411" s="14"/>
      <c r="WKL1411" s="14"/>
      <c r="WKM1411" s="14"/>
      <c r="WKN1411" s="14"/>
      <c r="WKO1411" s="14"/>
      <c r="WKP1411" s="14"/>
      <c r="WKQ1411" s="14"/>
      <c r="WKR1411" s="14"/>
      <c r="WKS1411" s="14"/>
      <c r="WKT1411" s="14"/>
      <c r="WKU1411" s="14"/>
      <c r="WKV1411" s="14"/>
      <c r="WKW1411" s="14"/>
      <c r="WKX1411" s="14"/>
      <c r="WKY1411" s="14"/>
      <c r="WKZ1411" s="14"/>
      <c r="WLA1411" s="14"/>
      <c r="WLB1411" s="14"/>
      <c r="WLC1411" s="14"/>
      <c r="WLD1411" s="14"/>
      <c r="WLE1411" s="14"/>
      <c r="WLF1411" s="14"/>
      <c r="WLG1411" s="14"/>
      <c r="WLH1411" s="14"/>
      <c r="WLI1411" s="14"/>
      <c r="WLJ1411" s="14"/>
      <c r="WLK1411" s="14"/>
      <c r="WLL1411" s="14"/>
      <c r="WLM1411" s="14"/>
      <c r="WLN1411" s="14"/>
      <c r="WLO1411" s="14"/>
      <c r="WLP1411" s="14"/>
      <c r="WLQ1411" s="14"/>
      <c r="WLR1411" s="14"/>
      <c r="WLS1411" s="14"/>
      <c r="WLT1411" s="14"/>
      <c r="WLU1411" s="14"/>
      <c r="WLV1411" s="14"/>
      <c r="WLW1411" s="14"/>
      <c r="WLX1411" s="14"/>
      <c r="WLY1411" s="14"/>
      <c r="WLZ1411" s="14"/>
      <c r="WMA1411" s="14"/>
      <c r="WMB1411" s="14"/>
      <c r="WMC1411" s="14"/>
      <c r="WMD1411" s="14"/>
      <c r="WME1411" s="14"/>
      <c r="WMF1411" s="14"/>
      <c r="WMG1411" s="14"/>
      <c r="WMH1411" s="14"/>
      <c r="WMI1411" s="14"/>
      <c r="WMJ1411" s="14"/>
      <c r="WMK1411" s="14"/>
      <c r="WML1411" s="14"/>
      <c r="WMM1411" s="14"/>
      <c r="WMN1411" s="14"/>
      <c r="WMO1411" s="14"/>
      <c r="WMP1411" s="14"/>
      <c r="WMQ1411" s="14"/>
      <c r="WMR1411" s="14"/>
      <c r="WMS1411" s="14"/>
      <c r="WMT1411" s="14"/>
      <c r="WMU1411" s="14"/>
      <c r="WMV1411" s="14"/>
      <c r="WMW1411" s="14"/>
      <c r="WMX1411" s="14"/>
      <c r="WMY1411" s="14"/>
      <c r="WMZ1411" s="14"/>
      <c r="WNA1411" s="14"/>
      <c r="WNB1411" s="14"/>
      <c r="WNC1411" s="14"/>
      <c r="WND1411" s="14"/>
      <c r="WNE1411" s="14"/>
      <c r="WNF1411" s="14"/>
      <c r="WNG1411" s="14"/>
      <c r="WNH1411" s="14"/>
      <c r="WNI1411" s="14"/>
      <c r="WNJ1411" s="14"/>
      <c r="WNK1411" s="14"/>
      <c r="WNL1411" s="14"/>
      <c r="WNM1411" s="14"/>
      <c r="WNN1411" s="14"/>
      <c r="WNO1411" s="14"/>
      <c r="WNP1411" s="14"/>
      <c r="WNQ1411" s="14"/>
      <c r="WNR1411" s="14"/>
      <c r="WNS1411" s="14"/>
      <c r="WNT1411" s="14"/>
      <c r="WNU1411" s="14"/>
      <c r="WNV1411" s="14"/>
      <c r="WNW1411" s="14"/>
      <c r="WNX1411" s="14"/>
      <c r="WNY1411" s="14"/>
      <c r="WNZ1411" s="14"/>
      <c r="WOA1411" s="14"/>
      <c r="WOB1411" s="14"/>
      <c r="WOC1411" s="14"/>
      <c r="WOD1411" s="14"/>
      <c r="WOE1411" s="14"/>
      <c r="WOF1411" s="14"/>
      <c r="WOG1411" s="14"/>
      <c r="WOH1411" s="14"/>
      <c r="WOI1411" s="14"/>
      <c r="WOJ1411" s="14"/>
      <c r="WOK1411" s="14"/>
      <c r="WOL1411" s="14"/>
      <c r="WOM1411" s="14"/>
      <c r="WON1411" s="14"/>
      <c r="WOO1411" s="14"/>
      <c r="WOP1411" s="14"/>
      <c r="WOQ1411" s="14"/>
      <c r="WOR1411" s="14"/>
      <c r="WOS1411" s="14"/>
      <c r="WOT1411" s="14"/>
      <c r="WOU1411" s="14"/>
      <c r="WOV1411" s="14"/>
      <c r="WOW1411" s="14"/>
      <c r="WOX1411" s="14"/>
      <c r="WOY1411" s="14"/>
      <c r="WOZ1411" s="14"/>
      <c r="WPA1411" s="14"/>
      <c r="WPB1411" s="14"/>
      <c r="WPC1411" s="14"/>
      <c r="WPD1411" s="14"/>
      <c r="WPE1411" s="14"/>
      <c r="WPF1411" s="14"/>
      <c r="WPG1411" s="14"/>
      <c r="WPH1411" s="14"/>
      <c r="WPI1411" s="14"/>
      <c r="WPJ1411" s="14"/>
      <c r="WPK1411" s="14"/>
      <c r="WPL1411" s="14"/>
      <c r="WPM1411" s="14"/>
      <c r="WPN1411" s="14"/>
      <c r="WPO1411" s="14"/>
      <c r="WPP1411" s="14"/>
      <c r="WPQ1411" s="14"/>
      <c r="WPR1411" s="14"/>
      <c r="WPS1411" s="14"/>
      <c r="WPT1411" s="14"/>
      <c r="WPU1411" s="14"/>
      <c r="WPV1411" s="14"/>
      <c r="WPW1411" s="14"/>
      <c r="WPX1411" s="14"/>
      <c r="WPY1411" s="14"/>
      <c r="WPZ1411" s="14"/>
      <c r="WQA1411" s="14"/>
      <c r="WQB1411" s="14"/>
      <c r="WQC1411" s="14"/>
      <c r="WQD1411" s="14"/>
      <c r="WQE1411" s="14"/>
      <c r="WQF1411" s="14"/>
      <c r="WQG1411" s="14"/>
      <c r="WQH1411" s="14"/>
      <c r="WQI1411" s="14"/>
      <c r="WQJ1411" s="14"/>
      <c r="WQK1411" s="14"/>
      <c r="WQL1411" s="14"/>
      <c r="WQM1411" s="14"/>
      <c r="WQN1411" s="14"/>
      <c r="WQO1411" s="14"/>
      <c r="WQP1411" s="14"/>
      <c r="WQQ1411" s="14"/>
      <c r="WQR1411" s="14"/>
      <c r="WQS1411" s="14"/>
      <c r="WQT1411" s="14"/>
      <c r="WQU1411" s="14"/>
      <c r="WQV1411" s="14"/>
      <c r="WQW1411" s="14"/>
      <c r="WQX1411" s="14"/>
      <c r="WQY1411" s="14"/>
      <c r="WQZ1411" s="14"/>
      <c r="WRA1411" s="14"/>
      <c r="WRB1411" s="14"/>
      <c r="WRC1411" s="14"/>
      <c r="WRD1411" s="14"/>
      <c r="WRE1411" s="14"/>
      <c r="WRF1411" s="14"/>
      <c r="WRG1411" s="14"/>
      <c r="WRH1411" s="14"/>
      <c r="WRI1411" s="14"/>
      <c r="WRJ1411" s="14"/>
      <c r="WRK1411" s="14"/>
      <c r="WRL1411" s="14"/>
      <c r="WRM1411" s="14"/>
      <c r="WRN1411" s="14"/>
      <c r="WRO1411" s="14"/>
      <c r="WRP1411" s="14"/>
      <c r="WRQ1411" s="14"/>
      <c r="WRR1411" s="14"/>
      <c r="WRS1411" s="14"/>
      <c r="WRT1411" s="14"/>
      <c r="WRU1411" s="14"/>
      <c r="WRV1411" s="14"/>
      <c r="WRW1411" s="14"/>
      <c r="WRX1411" s="14"/>
      <c r="WRY1411" s="14"/>
      <c r="WRZ1411" s="14"/>
      <c r="WSA1411" s="14"/>
      <c r="WSB1411" s="14"/>
      <c r="WSC1411" s="14"/>
      <c r="WSD1411" s="14"/>
      <c r="WSE1411" s="14"/>
      <c r="WSF1411" s="14"/>
      <c r="WSG1411" s="14"/>
      <c r="WSH1411" s="14"/>
      <c r="WSI1411" s="14"/>
      <c r="WSJ1411" s="14"/>
      <c r="WSK1411" s="14"/>
      <c r="WSL1411" s="14"/>
      <c r="WSM1411" s="14"/>
      <c r="WSN1411" s="14"/>
      <c r="WSO1411" s="14"/>
      <c r="WSP1411" s="14"/>
      <c r="WSQ1411" s="14"/>
      <c r="WSR1411" s="14"/>
      <c r="WSS1411" s="14"/>
      <c r="WST1411" s="14"/>
      <c r="WSU1411" s="14"/>
      <c r="WSV1411" s="14"/>
      <c r="WSW1411" s="14"/>
      <c r="WSX1411" s="14"/>
      <c r="WSY1411" s="14"/>
      <c r="WSZ1411" s="14"/>
      <c r="WTA1411" s="14"/>
      <c r="WTB1411" s="14"/>
      <c r="WTC1411" s="14"/>
      <c r="WTD1411" s="14"/>
      <c r="WTE1411" s="14"/>
      <c r="WTF1411" s="14"/>
      <c r="WTG1411" s="14"/>
      <c r="WTH1411" s="14"/>
      <c r="WTI1411" s="14"/>
      <c r="WTJ1411" s="14"/>
      <c r="WTK1411" s="14"/>
      <c r="WTL1411" s="14"/>
      <c r="WTM1411" s="14"/>
      <c r="WTN1411" s="14"/>
      <c r="WTO1411" s="14"/>
      <c r="WTP1411" s="14"/>
      <c r="WTQ1411" s="14"/>
      <c r="WTR1411" s="14"/>
      <c r="WTS1411" s="14"/>
      <c r="WTT1411" s="14"/>
      <c r="WTU1411" s="14"/>
      <c r="WTV1411" s="14"/>
      <c r="WTW1411" s="14"/>
      <c r="WTX1411" s="14"/>
      <c r="WTY1411" s="14"/>
      <c r="WTZ1411" s="14"/>
      <c r="WUA1411" s="14"/>
      <c r="WUB1411" s="14"/>
      <c r="WUC1411" s="14"/>
      <c r="WUD1411" s="14"/>
      <c r="WUE1411" s="14"/>
      <c r="WUF1411" s="14"/>
      <c r="WUG1411" s="14"/>
      <c r="WUH1411" s="14"/>
      <c r="WUI1411" s="14"/>
      <c r="WUJ1411" s="14"/>
      <c r="WUK1411" s="14"/>
      <c r="WUL1411" s="14"/>
      <c r="WUM1411" s="14"/>
      <c r="WUN1411" s="14"/>
      <c r="WUO1411" s="14"/>
      <c r="WUP1411" s="14"/>
      <c r="WUQ1411" s="14"/>
      <c r="WUR1411" s="14"/>
      <c r="WUS1411" s="14"/>
      <c r="WUT1411" s="14"/>
      <c r="WUU1411" s="14"/>
      <c r="WUV1411" s="14"/>
      <c r="WUW1411" s="14"/>
      <c r="WUX1411" s="14"/>
      <c r="WUY1411" s="14"/>
      <c r="WUZ1411" s="14"/>
      <c r="WVA1411" s="14"/>
      <c r="WVB1411" s="14"/>
      <c r="WVC1411" s="14"/>
      <c r="WVD1411" s="14"/>
      <c r="WVE1411" s="14"/>
      <c r="WVF1411" s="14"/>
      <c r="WVG1411" s="14"/>
      <c r="WVH1411" s="14"/>
      <c r="WVI1411" s="14"/>
      <c r="WVJ1411" s="14"/>
      <c r="WVK1411" s="14"/>
      <c r="WVL1411" s="14"/>
      <c r="WVM1411" s="14"/>
      <c r="WVN1411" s="14"/>
      <c r="WVO1411" s="14"/>
      <c r="WVP1411" s="14"/>
      <c r="WVQ1411" s="14"/>
      <c r="WVR1411" s="14"/>
      <c r="WVS1411" s="14"/>
      <c r="WVT1411" s="14"/>
      <c r="WVU1411" s="14"/>
      <c r="WVV1411" s="14"/>
      <c r="WVW1411" s="14"/>
      <c r="WVX1411" s="14"/>
      <c r="WVY1411" s="14"/>
      <c r="WVZ1411" s="14"/>
      <c r="WWA1411" s="14"/>
      <c r="WWB1411" s="14"/>
      <c r="WWC1411" s="14"/>
      <c r="WWD1411" s="14"/>
      <c r="WWE1411" s="14"/>
      <c r="WWF1411" s="14"/>
      <c r="WWG1411" s="14"/>
      <c r="WWH1411" s="14"/>
      <c r="WWI1411" s="14"/>
      <c r="WWJ1411" s="14"/>
      <c r="WWK1411" s="14"/>
      <c r="WWL1411" s="14"/>
      <c r="WWM1411" s="14"/>
      <c r="WWN1411" s="14"/>
      <c r="WWO1411" s="14"/>
      <c r="WWP1411" s="14"/>
      <c r="WWQ1411" s="14"/>
      <c r="WWR1411" s="14"/>
      <c r="WWS1411" s="14"/>
      <c r="WWT1411" s="14"/>
      <c r="WWU1411" s="14"/>
      <c r="WWV1411" s="14"/>
      <c r="WWW1411" s="14"/>
      <c r="WWX1411" s="14"/>
      <c r="WWY1411" s="14"/>
      <c r="WWZ1411" s="14"/>
      <c r="WXA1411" s="14"/>
      <c r="WXB1411" s="14"/>
      <c r="WXC1411" s="14"/>
      <c r="WXD1411" s="14"/>
      <c r="WXE1411" s="14"/>
      <c r="WXF1411" s="14"/>
      <c r="WXG1411" s="14"/>
      <c r="WXH1411" s="14"/>
      <c r="WXI1411" s="14"/>
      <c r="WXJ1411" s="14"/>
      <c r="WXK1411" s="14"/>
      <c r="WXL1411" s="14"/>
      <c r="WXM1411" s="14"/>
      <c r="WXN1411" s="14"/>
      <c r="WXO1411" s="14"/>
      <c r="WXP1411" s="14"/>
      <c r="WXQ1411" s="14"/>
      <c r="WXR1411" s="14"/>
      <c r="WXS1411" s="14"/>
      <c r="WXT1411" s="14"/>
      <c r="WXU1411" s="14"/>
      <c r="WXV1411" s="14"/>
      <c r="WXW1411" s="14"/>
      <c r="WXX1411" s="14"/>
      <c r="WXY1411" s="14"/>
      <c r="WXZ1411" s="14"/>
      <c r="WYA1411" s="14"/>
      <c r="WYB1411" s="14"/>
      <c r="WYC1411" s="14"/>
      <c r="WYD1411" s="14"/>
      <c r="WYE1411" s="14"/>
      <c r="WYF1411" s="14"/>
      <c r="WYG1411" s="14"/>
      <c r="WYH1411" s="14"/>
      <c r="WYI1411" s="14"/>
      <c r="WYJ1411" s="14"/>
      <c r="WYK1411" s="14"/>
      <c r="WYL1411" s="14"/>
      <c r="WYM1411" s="14"/>
      <c r="WYN1411" s="14"/>
      <c r="WYO1411" s="14"/>
      <c r="WYP1411" s="14"/>
      <c r="WYQ1411" s="14"/>
      <c r="WYR1411" s="14"/>
      <c r="WYS1411" s="14"/>
      <c r="WYT1411" s="14"/>
      <c r="WYU1411" s="14"/>
      <c r="WYV1411" s="14"/>
      <c r="WYW1411" s="14"/>
      <c r="WYX1411" s="14"/>
      <c r="WYY1411" s="14"/>
      <c r="WYZ1411" s="14"/>
      <c r="WZA1411" s="14"/>
      <c r="WZB1411" s="14"/>
      <c r="WZC1411" s="14"/>
      <c r="WZD1411" s="14"/>
      <c r="WZE1411" s="14"/>
      <c r="WZF1411" s="14"/>
      <c r="WZG1411" s="14"/>
      <c r="WZH1411" s="14"/>
      <c r="WZI1411" s="14"/>
      <c r="WZJ1411" s="14"/>
      <c r="WZK1411" s="14"/>
      <c r="WZL1411" s="14"/>
      <c r="WZM1411" s="14"/>
      <c r="WZN1411" s="14"/>
      <c r="WZO1411" s="14"/>
      <c r="WZP1411" s="14"/>
      <c r="WZQ1411" s="14"/>
      <c r="WZR1411" s="14"/>
      <c r="WZS1411" s="14"/>
      <c r="WZT1411" s="14"/>
      <c r="WZU1411" s="14"/>
      <c r="WZV1411" s="14"/>
      <c r="WZW1411" s="14"/>
      <c r="WZX1411" s="14"/>
      <c r="WZY1411" s="14"/>
      <c r="WZZ1411" s="14"/>
      <c r="XAA1411" s="14"/>
      <c r="XAB1411" s="14"/>
      <c r="XAC1411" s="14"/>
      <c r="XAD1411" s="14"/>
      <c r="XAE1411" s="14"/>
      <c r="XAF1411" s="14"/>
      <c r="XAG1411" s="14"/>
      <c r="XAH1411" s="14"/>
      <c r="XAI1411" s="14"/>
      <c r="XAJ1411" s="14"/>
      <c r="XAK1411" s="14"/>
      <c r="XAL1411" s="14"/>
      <c r="XAM1411" s="14"/>
      <c r="XAN1411" s="14"/>
      <c r="XAO1411" s="14"/>
      <c r="XAP1411" s="14"/>
      <c r="XAQ1411" s="14"/>
      <c r="XAR1411" s="14"/>
      <c r="XAS1411" s="14"/>
      <c r="XAT1411" s="14"/>
      <c r="XAU1411" s="14"/>
      <c r="XAV1411" s="14"/>
      <c r="XAW1411" s="14"/>
      <c r="XAX1411" s="14"/>
      <c r="XAY1411" s="14"/>
      <c r="XAZ1411" s="14"/>
      <c r="XBA1411" s="14"/>
      <c r="XBB1411" s="14"/>
      <c r="XBC1411" s="14"/>
      <c r="XBD1411" s="14"/>
      <c r="XBE1411" s="14"/>
      <c r="XBF1411" s="14"/>
      <c r="XBG1411" s="14"/>
      <c r="XBH1411" s="14"/>
      <c r="XBI1411" s="14"/>
      <c r="XBJ1411" s="14"/>
      <c r="XBK1411" s="14"/>
      <c r="XBL1411" s="14"/>
      <c r="XBM1411" s="14"/>
      <c r="XBN1411" s="14"/>
      <c r="XBO1411" s="14"/>
      <c r="XBP1411" s="14"/>
      <c r="XBQ1411" s="14"/>
      <c r="XBR1411" s="14"/>
      <c r="XBS1411" s="14"/>
      <c r="XBT1411" s="14"/>
      <c r="XBU1411" s="14"/>
      <c r="XBV1411" s="14"/>
      <c r="XBW1411" s="14"/>
      <c r="XBX1411" s="14"/>
      <c r="XBY1411" s="14"/>
      <c r="XBZ1411" s="14"/>
      <c r="XCA1411" s="14"/>
      <c r="XCB1411" s="14"/>
      <c r="XCC1411" s="14"/>
      <c r="XCD1411" s="14"/>
      <c r="XCE1411" s="14"/>
      <c r="XCF1411" s="14"/>
      <c r="XCG1411" s="14"/>
      <c r="XCH1411" s="14"/>
      <c r="XCI1411" s="14"/>
      <c r="XCJ1411" s="14"/>
      <c r="XCK1411" s="14"/>
      <c r="XCL1411" s="14"/>
      <c r="XCM1411" s="14"/>
      <c r="XCN1411" s="14"/>
      <c r="XCO1411" s="14"/>
      <c r="XCP1411" s="14"/>
      <c r="XCQ1411" s="14"/>
      <c r="XCR1411" s="14"/>
      <c r="XCS1411" s="14"/>
      <c r="XCT1411" s="14"/>
      <c r="XCU1411" s="14"/>
      <c r="XCV1411" s="14"/>
      <c r="XCW1411" s="14"/>
      <c r="XCX1411" s="14"/>
      <c r="XCY1411" s="14"/>
      <c r="XCZ1411" s="14"/>
      <c r="XDA1411" s="14"/>
      <c r="XDB1411" s="14"/>
      <c r="XDC1411" s="14"/>
      <c r="XDD1411" s="14"/>
      <c r="XDE1411" s="14"/>
      <c r="XDF1411" s="14"/>
      <c r="XDG1411" s="14"/>
      <c r="XDH1411" s="14"/>
      <c r="XDI1411" s="14"/>
      <c r="XDJ1411" s="14"/>
      <c r="XDK1411" s="14"/>
      <c r="XDL1411" s="14"/>
      <c r="XDM1411" s="14"/>
      <c r="XDN1411" s="14"/>
      <c r="XDO1411" s="14"/>
      <c r="XDP1411" s="14"/>
      <c r="XDQ1411" s="14"/>
      <c r="XDR1411" s="14"/>
      <c r="XDS1411" s="14"/>
      <c r="XDT1411" s="14"/>
      <c r="XDU1411" s="14"/>
      <c r="XDV1411" s="14"/>
      <c r="XDW1411" s="14"/>
      <c r="XDX1411" s="14"/>
      <c r="XDY1411" s="14"/>
      <c r="XDZ1411" s="14"/>
      <c r="XEA1411" s="14"/>
      <c r="XEB1411" s="14"/>
      <c r="XEC1411" s="14"/>
      <c r="XED1411" s="14"/>
      <c r="XEE1411" s="14"/>
      <c r="XEF1411" s="14"/>
      <c r="XEG1411" s="14"/>
      <c r="XEH1411" s="14"/>
      <c r="XEI1411" s="14"/>
      <c r="XEJ1411" s="14"/>
      <c r="XEK1411" s="14"/>
      <c r="XEL1411" s="14"/>
      <c r="XEM1411" s="14"/>
      <c r="XEN1411" s="14"/>
      <c r="XEO1411" s="14"/>
      <c r="XEP1411" s="14"/>
      <c r="XEQ1411" s="14"/>
      <c r="XER1411" s="14"/>
      <c r="XES1411" s="14"/>
      <c r="XET1411" s="14"/>
      <c r="XEU1411" s="14"/>
      <c r="XEV1411" s="14"/>
      <c r="XEW1411" s="14"/>
      <c r="XEX1411" s="14"/>
      <c r="XEY1411" s="14"/>
      <c r="XEZ1411" s="14"/>
      <c r="XFA1411" s="14"/>
      <c r="XFB1411" s="14"/>
    </row>
    <row r="1412" spans="1:16382" s="35" customFormat="1" ht="22.5" hidden="1" customHeight="1" x14ac:dyDescent="0.25">
      <c r="A1412" s="85"/>
      <c r="B1412" s="56"/>
      <c r="C1412" s="169" t="s">
        <v>1203</v>
      </c>
      <c r="D1412" s="26"/>
      <c r="E1412" s="83"/>
      <c r="F1412" s="83"/>
      <c r="G1412" s="26"/>
      <c r="H1412" s="26"/>
      <c r="I1412" s="174"/>
      <c r="J1412" s="174"/>
      <c r="K1412" s="174"/>
      <c r="L1412" s="123"/>
      <c r="M1412" s="174"/>
      <c r="N1412" s="174"/>
      <c r="O1412" s="174"/>
      <c r="P1412" s="174"/>
      <c r="Q1412" s="174"/>
      <c r="R1412" s="174"/>
      <c r="S1412" s="123"/>
      <c r="T1412" s="174"/>
      <c r="U1412" s="174"/>
      <c r="V1412" s="174"/>
      <c r="W1412" s="174"/>
      <c r="X1412" s="174"/>
      <c r="Y1412" s="174"/>
      <c r="Z1412" s="174"/>
      <c r="AA1412" s="174"/>
      <c r="AB1412" s="174"/>
      <c r="AC1412" s="174"/>
      <c r="AD1412" s="174"/>
      <c r="AE1412" s="174"/>
      <c r="AF1412" s="174"/>
      <c r="AG1412" s="193"/>
      <c r="AH1412" s="158"/>
      <c r="AI1412" s="175"/>
      <c r="AJ1412" s="158"/>
      <c r="AK1412" s="15"/>
      <c r="AL1412" s="15"/>
      <c r="AM1412" s="15"/>
      <c r="AN1412" s="163"/>
      <c r="AP1412" s="16"/>
    </row>
    <row r="1413" spans="1:16382" s="35" customFormat="1" ht="22.5" hidden="1" customHeight="1" x14ac:dyDescent="0.25">
      <c r="A1413" s="85"/>
      <c r="B1413" s="56"/>
      <c r="C1413" s="169" t="s">
        <v>1204</v>
      </c>
      <c r="D1413" s="26"/>
      <c r="E1413" s="83"/>
      <c r="F1413" s="83"/>
      <c r="G1413" s="26"/>
      <c r="H1413" s="26"/>
      <c r="I1413" s="174">
        <f>SUM(I1414:I1464)</f>
        <v>77976.499999999971</v>
      </c>
      <c r="J1413" s="174">
        <f t="shared" ref="J1413:Z1413" si="346">SUM(J1414:J1464)</f>
        <v>65851.600000000006</v>
      </c>
      <c r="K1413" s="174">
        <f t="shared" si="346"/>
        <v>65249.899999999994</v>
      </c>
      <c r="L1413" s="123">
        <f t="shared" si="346"/>
        <v>3035</v>
      </c>
      <c r="M1413" s="174">
        <f>SUM(M1414:M1464)</f>
        <v>135718003.5</v>
      </c>
      <c r="N1413" s="174"/>
      <c r="O1413" s="174"/>
      <c r="P1413" s="174"/>
      <c r="Q1413" s="174">
        <f t="shared" ref="Q1413" si="347">M1413</f>
        <v>135718003.5</v>
      </c>
      <c r="R1413" s="174">
        <f t="shared" si="346"/>
        <v>27305022</v>
      </c>
      <c r="S1413" s="123"/>
      <c r="T1413" s="174"/>
      <c r="U1413" s="174">
        <f t="shared" si="346"/>
        <v>19131.7</v>
      </c>
      <c r="V1413" s="174">
        <f t="shared" si="346"/>
        <v>106207467.09999999</v>
      </c>
      <c r="W1413" s="174"/>
      <c r="X1413" s="174"/>
      <c r="Y1413" s="174">
        <f t="shared" si="346"/>
        <v>670.5</v>
      </c>
      <c r="Z1413" s="174">
        <f t="shared" si="346"/>
        <v>2205514.4</v>
      </c>
      <c r="AA1413" s="174"/>
      <c r="AB1413" s="174"/>
      <c r="AC1413" s="174"/>
      <c r="AD1413" s="174"/>
      <c r="AE1413" s="174"/>
      <c r="AF1413" s="174"/>
      <c r="AG1413" s="193"/>
      <c r="AH1413" s="158"/>
      <c r="AI1413" s="175"/>
      <c r="AJ1413" s="158"/>
      <c r="AK1413" s="15"/>
      <c r="AL1413" s="15"/>
      <c r="AM1413" s="15"/>
      <c r="AN1413" s="163"/>
      <c r="AP1413" s="16"/>
    </row>
    <row r="1414" spans="1:16382" ht="22.5" hidden="1" customHeight="1" x14ac:dyDescent="0.25">
      <c r="A1414" s="83" t="str">
        <f t="shared" ref="A1414:A1463" ca="1" si="348">AM1414</f>
        <v>1341.</v>
      </c>
      <c r="B1414" s="26">
        <v>2578</v>
      </c>
      <c r="C1414" s="40" t="s">
        <v>1295</v>
      </c>
      <c r="D1414" s="26">
        <v>1980</v>
      </c>
      <c r="E1414" s="83" t="s">
        <v>2957</v>
      </c>
      <c r="F1414" s="83" t="s">
        <v>2959</v>
      </c>
      <c r="G1414" s="26">
        <v>2</v>
      </c>
      <c r="H1414" s="26">
        <v>2</v>
      </c>
      <c r="I1414" s="205">
        <v>705.6</v>
      </c>
      <c r="J1414" s="205">
        <v>626.20000000000005</v>
      </c>
      <c r="K1414" s="205">
        <v>626.20000000000005</v>
      </c>
      <c r="L1414" s="219">
        <v>37</v>
      </c>
      <c r="M1414" s="205">
        <f t="shared" ref="M1414:M1432" si="349">R1414+T1414+V1414+X1414+Z1414+AB1414+AE1414+AF1414</f>
        <v>4506277</v>
      </c>
      <c r="N1414" s="205"/>
      <c r="O1414" s="205"/>
      <c r="P1414" s="205"/>
      <c r="Q1414" s="205">
        <f t="shared" ref="Q1414:Q1432" si="350">M1414</f>
        <v>4506277</v>
      </c>
      <c r="R1414" s="205"/>
      <c r="S1414" s="219"/>
      <c r="T1414" s="205"/>
      <c r="U1414" s="205">
        <v>599</v>
      </c>
      <c r="V1414" s="205">
        <f>U1414*7523</f>
        <v>4506277</v>
      </c>
      <c r="W1414" s="205"/>
      <c r="X1414" s="205"/>
      <c r="Y1414" s="205"/>
      <c r="Z1414" s="205"/>
      <c r="AA1414" s="205"/>
      <c r="AB1414" s="205"/>
      <c r="AC1414" s="205"/>
      <c r="AD1414" s="205"/>
      <c r="AE1414" s="205"/>
      <c r="AF1414" s="205"/>
      <c r="AG1414" s="221">
        <v>2025</v>
      </c>
      <c r="AH1414" s="158"/>
      <c r="AI1414" s="175"/>
      <c r="AJ1414" s="218"/>
      <c r="AK1414" s="15">
        <f t="shared" ca="1" si="337"/>
        <v>1341</v>
      </c>
      <c r="AL1414" s="15" t="s">
        <v>155</v>
      </c>
      <c r="AM1414" s="15" t="str">
        <f t="shared" ca="1" si="338"/>
        <v>1341.</v>
      </c>
      <c r="AN1414" s="222"/>
      <c r="AO1414" s="15"/>
      <c r="AP1414" s="16"/>
    </row>
    <row r="1415" spans="1:16382" ht="22.5" hidden="1" customHeight="1" x14ac:dyDescent="0.25">
      <c r="A1415" s="83" t="str">
        <f t="shared" ca="1" si="348"/>
        <v>1342.</v>
      </c>
      <c r="B1415" s="26">
        <v>2597</v>
      </c>
      <c r="C1415" s="41" t="s">
        <v>597</v>
      </c>
      <c r="D1415" s="26">
        <v>1987</v>
      </c>
      <c r="E1415" s="135" t="s">
        <v>2957</v>
      </c>
      <c r="F1415" s="83" t="s">
        <v>2959</v>
      </c>
      <c r="G1415" s="26">
        <v>4</v>
      </c>
      <c r="H1415" s="26">
        <v>1</v>
      </c>
      <c r="I1415" s="205">
        <v>818.2</v>
      </c>
      <c r="J1415" s="205">
        <v>515.1</v>
      </c>
      <c r="K1415" s="205">
        <v>515.1</v>
      </c>
      <c r="L1415" s="219">
        <v>49</v>
      </c>
      <c r="M1415" s="205">
        <f t="shared" si="349"/>
        <v>3009200</v>
      </c>
      <c r="N1415" s="205"/>
      <c r="O1415" s="205"/>
      <c r="P1415" s="205"/>
      <c r="Q1415" s="205">
        <f t="shared" si="350"/>
        <v>3009200</v>
      </c>
      <c r="R1415" s="205"/>
      <c r="S1415" s="219"/>
      <c r="T1415" s="205"/>
      <c r="U1415" s="205">
        <v>400</v>
      </c>
      <c r="V1415" s="205">
        <f>U1415*7523</f>
        <v>3009200</v>
      </c>
      <c r="W1415" s="205"/>
      <c r="X1415" s="205"/>
      <c r="Y1415" s="205"/>
      <c r="Z1415" s="205"/>
      <c r="AA1415" s="205"/>
      <c r="AB1415" s="205"/>
      <c r="AC1415" s="205"/>
      <c r="AD1415" s="205"/>
      <c r="AE1415" s="205"/>
      <c r="AF1415" s="205"/>
      <c r="AG1415" s="221">
        <v>2025</v>
      </c>
      <c r="AH1415" s="158"/>
      <c r="AI1415" s="175"/>
      <c r="AJ1415" s="218"/>
      <c r="AK1415" s="15">
        <f t="shared" ca="1" si="337"/>
        <v>1342</v>
      </c>
      <c r="AL1415" s="15" t="s">
        <v>155</v>
      </c>
      <c r="AM1415" s="15" t="str">
        <f t="shared" ca="1" si="338"/>
        <v>1342.</v>
      </c>
      <c r="AN1415" s="222"/>
      <c r="AO1415" s="16"/>
      <c r="AP1415" s="16"/>
    </row>
    <row r="1416" spans="1:16382" ht="22.5" hidden="1" customHeight="1" x14ac:dyDescent="0.25">
      <c r="A1416" s="83" t="str">
        <f t="shared" ca="1" si="348"/>
        <v>1343.</v>
      </c>
      <c r="B1416" s="26">
        <v>2595</v>
      </c>
      <c r="C1416" s="40" t="s">
        <v>1300</v>
      </c>
      <c r="D1416" s="26">
        <v>1988</v>
      </c>
      <c r="E1416" s="135" t="s">
        <v>2957</v>
      </c>
      <c r="F1416" s="83" t="s">
        <v>2959</v>
      </c>
      <c r="G1416" s="26">
        <v>2</v>
      </c>
      <c r="H1416" s="26">
        <v>2</v>
      </c>
      <c r="I1416" s="205">
        <v>622.70000000000005</v>
      </c>
      <c r="J1416" s="205">
        <v>328.5</v>
      </c>
      <c r="K1416" s="205">
        <v>328.5</v>
      </c>
      <c r="L1416" s="219">
        <v>24</v>
      </c>
      <c r="M1416" s="205">
        <f t="shared" si="349"/>
        <v>4694352</v>
      </c>
      <c r="N1416" s="205"/>
      <c r="O1416" s="205"/>
      <c r="P1416" s="205"/>
      <c r="Q1416" s="205">
        <f t="shared" si="350"/>
        <v>4694352</v>
      </c>
      <c r="R1416" s="205"/>
      <c r="S1416" s="219"/>
      <c r="T1416" s="205"/>
      <c r="U1416" s="205">
        <v>624</v>
      </c>
      <c r="V1416" s="205">
        <f>U1416*7523</f>
        <v>4694352</v>
      </c>
      <c r="W1416" s="205"/>
      <c r="X1416" s="205"/>
      <c r="Y1416" s="205"/>
      <c r="Z1416" s="205"/>
      <c r="AA1416" s="205"/>
      <c r="AB1416" s="205"/>
      <c r="AC1416" s="205"/>
      <c r="AD1416" s="205"/>
      <c r="AE1416" s="205"/>
      <c r="AF1416" s="205"/>
      <c r="AG1416" s="221">
        <v>2025</v>
      </c>
      <c r="AH1416" s="158"/>
      <c r="AI1416" s="175"/>
      <c r="AJ1416" s="218"/>
      <c r="AK1416" s="15">
        <f t="shared" ca="1" si="337"/>
        <v>1343</v>
      </c>
      <c r="AL1416" s="15" t="s">
        <v>155</v>
      </c>
      <c r="AM1416" s="15" t="str">
        <f t="shared" ca="1" si="338"/>
        <v>1343.</v>
      </c>
      <c r="AN1416" s="222"/>
      <c r="AO1416" s="15"/>
      <c r="AP1416" s="16"/>
    </row>
    <row r="1417" spans="1:16382" ht="22.5" hidden="1" customHeight="1" x14ac:dyDescent="0.25">
      <c r="A1417" s="83" t="str">
        <f t="shared" ca="1" si="348"/>
        <v>1344.</v>
      </c>
      <c r="B1417" s="26">
        <v>2638</v>
      </c>
      <c r="C1417" s="40" t="s">
        <v>1310</v>
      </c>
      <c r="D1417" s="26">
        <v>1987</v>
      </c>
      <c r="E1417" s="135" t="s">
        <v>2957</v>
      </c>
      <c r="F1417" s="83" t="s">
        <v>2959</v>
      </c>
      <c r="G1417" s="26">
        <v>3</v>
      </c>
      <c r="H1417" s="26">
        <v>1</v>
      </c>
      <c r="I1417" s="205">
        <v>1976.4</v>
      </c>
      <c r="J1417" s="205">
        <v>1797.2</v>
      </c>
      <c r="K1417" s="205">
        <v>1797.2</v>
      </c>
      <c r="L1417" s="219">
        <v>85</v>
      </c>
      <c r="M1417" s="205">
        <f t="shared" si="349"/>
        <v>6168860</v>
      </c>
      <c r="N1417" s="205"/>
      <c r="O1417" s="205"/>
      <c r="P1417" s="205"/>
      <c r="Q1417" s="205">
        <f t="shared" si="350"/>
        <v>6168860</v>
      </c>
      <c r="R1417" s="205"/>
      <c r="S1417" s="219"/>
      <c r="T1417" s="205"/>
      <c r="U1417" s="205">
        <v>820</v>
      </c>
      <c r="V1417" s="205">
        <f>U1417*7523</f>
        <v>6168860</v>
      </c>
      <c r="W1417" s="205"/>
      <c r="X1417" s="205"/>
      <c r="Y1417" s="205"/>
      <c r="Z1417" s="205"/>
      <c r="AA1417" s="205"/>
      <c r="AB1417" s="205"/>
      <c r="AC1417" s="205"/>
      <c r="AD1417" s="205"/>
      <c r="AE1417" s="205"/>
      <c r="AF1417" s="205"/>
      <c r="AG1417" s="221">
        <v>2025</v>
      </c>
      <c r="AH1417" s="158"/>
      <c r="AI1417" s="175"/>
      <c r="AJ1417" s="218"/>
      <c r="AK1417" s="15">
        <f t="shared" ca="1" si="337"/>
        <v>1344</v>
      </c>
      <c r="AL1417" s="15" t="s">
        <v>155</v>
      </c>
      <c r="AM1417" s="15" t="str">
        <f t="shared" ca="1" si="338"/>
        <v>1344.</v>
      </c>
      <c r="AN1417" s="222"/>
      <c r="AO1417" s="15"/>
      <c r="AP1417" s="16"/>
    </row>
    <row r="1418" spans="1:16382" ht="22.5" hidden="1" customHeight="1" x14ac:dyDescent="0.25">
      <c r="A1418" s="83" t="str">
        <f t="shared" ca="1" si="348"/>
        <v>1345.</v>
      </c>
      <c r="B1418" s="26">
        <v>2589</v>
      </c>
      <c r="C1418" s="41" t="s">
        <v>589</v>
      </c>
      <c r="D1418" s="26">
        <v>1976</v>
      </c>
      <c r="E1418" s="135" t="s">
        <v>2957</v>
      </c>
      <c r="F1418" s="135" t="s">
        <v>2958</v>
      </c>
      <c r="G1418" s="26">
        <v>3</v>
      </c>
      <c r="H1418" s="26">
        <v>2</v>
      </c>
      <c r="I1418" s="205">
        <v>844.7</v>
      </c>
      <c r="J1418" s="205">
        <v>475</v>
      </c>
      <c r="K1418" s="205">
        <v>475</v>
      </c>
      <c r="L1418" s="219">
        <v>48</v>
      </c>
      <c r="M1418" s="205">
        <f t="shared" si="349"/>
        <v>1412770.1</v>
      </c>
      <c r="N1418" s="205"/>
      <c r="O1418" s="205"/>
      <c r="P1418" s="205"/>
      <c r="Q1418" s="205">
        <f t="shared" si="350"/>
        <v>1412770.1</v>
      </c>
      <c r="R1418" s="205"/>
      <c r="S1418" s="219"/>
      <c r="T1418" s="205"/>
      <c r="U1418" s="205">
        <v>398.3</v>
      </c>
      <c r="V1418" s="205">
        <f>U1418*3547</f>
        <v>1412770.1</v>
      </c>
      <c r="W1418" s="205"/>
      <c r="X1418" s="205"/>
      <c r="Y1418" s="205"/>
      <c r="Z1418" s="205"/>
      <c r="AA1418" s="205"/>
      <c r="AB1418" s="205"/>
      <c r="AC1418" s="205"/>
      <c r="AD1418" s="205"/>
      <c r="AE1418" s="205"/>
      <c r="AF1418" s="205"/>
      <c r="AG1418" s="221">
        <v>2025</v>
      </c>
      <c r="AH1418" s="158"/>
      <c r="AI1418" s="175"/>
      <c r="AJ1418" s="218"/>
      <c r="AK1418" s="15">
        <f t="shared" ca="1" si="337"/>
        <v>1345</v>
      </c>
      <c r="AL1418" s="15" t="s">
        <v>155</v>
      </c>
      <c r="AM1418" s="15" t="str">
        <f t="shared" ca="1" si="338"/>
        <v>1345.</v>
      </c>
      <c r="AN1418" s="222"/>
      <c r="AO1418" s="15"/>
      <c r="AP1418" s="16"/>
    </row>
    <row r="1419" spans="1:16382" ht="22.5" hidden="1" customHeight="1" x14ac:dyDescent="0.25">
      <c r="A1419" s="83" t="str">
        <f t="shared" ca="1" si="348"/>
        <v>1346.</v>
      </c>
      <c r="B1419" s="26">
        <v>2654</v>
      </c>
      <c r="C1419" s="242" t="s">
        <v>583</v>
      </c>
      <c r="D1419" s="26">
        <v>1979</v>
      </c>
      <c r="E1419" s="135" t="s">
        <v>2957</v>
      </c>
      <c r="F1419" s="83" t="s">
        <v>2959</v>
      </c>
      <c r="G1419" s="26">
        <v>2</v>
      </c>
      <c r="H1419" s="26">
        <v>2</v>
      </c>
      <c r="I1419" s="205">
        <v>945.8</v>
      </c>
      <c r="J1419" s="205">
        <v>866</v>
      </c>
      <c r="K1419" s="205">
        <v>866</v>
      </c>
      <c r="L1419" s="219">
        <v>38</v>
      </c>
      <c r="M1419" s="205">
        <f t="shared" si="349"/>
        <v>320424</v>
      </c>
      <c r="N1419" s="205"/>
      <c r="O1419" s="205"/>
      <c r="P1419" s="205"/>
      <c r="Q1419" s="205">
        <f t="shared" si="350"/>
        <v>320424</v>
      </c>
      <c r="R1419" s="205">
        <v>320424</v>
      </c>
      <c r="S1419" s="219"/>
      <c r="T1419" s="205"/>
      <c r="U1419" s="205"/>
      <c r="V1419" s="205"/>
      <c r="W1419" s="205"/>
      <c r="X1419" s="205"/>
      <c r="Y1419" s="205"/>
      <c r="Z1419" s="205"/>
      <c r="AA1419" s="205"/>
      <c r="AB1419" s="205"/>
      <c r="AC1419" s="205"/>
      <c r="AD1419" s="205"/>
      <c r="AE1419" s="205"/>
      <c r="AF1419" s="205"/>
      <c r="AG1419" s="221">
        <v>2025</v>
      </c>
      <c r="AH1419" s="158"/>
      <c r="AI1419" s="175"/>
      <c r="AJ1419" s="218"/>
      <c r="AK1419" s="15">
        <f t="shared" ca="1" si="337"/>
        <v>1346</v>
      </c>
      <c r="AL1419" s="15" t="s">
        <v>155</v>
      </c>
      <c r="AM1419" s="15" t="str">
        <f t="shared" ca="1" si="338"/>
        <v>1346.</v>
      </c>
      <c r="AN1419" s="222"/>
      <c r="AO1419" s="15"/>
      <c r="AP1419" s="16"/>
    </row>
    <row r="1420" spans="1:16382" ht="22.5" hidden="1" customHeight="1" x14ac:dyDescent="0.25">
      <c r="A1420" s="83" t="str">
        <f t="shared" ca="1" si="348"/>
        <v>1347.</v>
      </c>
      <c r="B1420" s="26">
        <v>2551</v>
      </c>
      <c r="C1420" s="40" t="s">
        <v>1292</v>
      </c>
      <c r="D1420" s="26">
        <v>1986</v>
      </c>
      <c r="E1420" s="135" t="s">
        <v>2957</v>
      </c>
      <c r="F1420" s="83" t="s">
        <v>2959</v>
      </c>
      <c r="G1420" s="26">
        <v>2</v>
      </c>
      <c r="H1420" s="26">
        <v>3</v>
      </c>
      <c r="I1420" s="205">
        <v>903.8</v>
      </c>
      <c r="J1420" s="205">
        <v>534.1</v>
      </c>
      <c r="K1420" s="205">
        <v>534.1</v>
      </c>
      <c r="L1420" s="219">
        <v>30</v>
      </c>
      <c r="M1420" s="205">
        <f t="shared" si="349"/>
        <v>6635286</v>
      </c>
      <c r="N1420" s="205"/>
      <c r="O1420" s="205"/>
      <c r="P1420" s="205"/>
      <c r="Q1420" s="205">
        <f t="shared" si="350"/>
        <v>6635286</v>
      </c>
      <c r="R1420" s="205"/>
      <c r="S1420" s="219"/>
      <c r="T1420" s="205"/>
      <c r="U1420" s="205">
        <v>882</v>
      </c>
      <c r="V1420" s="205">
        <f t="shared" ref="V1420:V1424" si="351">U1420*7523</f>
        <v>6635286</v>
      </c>
      <c r="W1420" s="205"/>
      <c r="X1420" s="205"/>
      <c r="Y1420" s="205"/>
      <c r="Z1420" s="205"/>
      <c r="AA1420" s="205"/>
      <c r="AB1420" s="205"/>
      <c r="AC1420" s="205"/>
      <c r="AD1420" s="205"/>
      <c r="AE1420" s="205"/>
      <c r="AF1420" s="205"/>
      <c r="AG1420" s="221">
        <v>2025</v>
      </c>
      <c r="AH1420" s="158"/>
      <c r="AI1420" s="175"/>
      <c r="AJ1420" s="218"/>
      <c r="AK1420" s="15">
        <f t="shared" ca="1" si="337"/>
        <v>1347</v>
      </c>
      <c r="AL1420" s="15" t="s">
        <v>155</v>
      </c>
      <c r="AM1420" s="15" t="str">
        <f t="shared" ca="1" si="338"/>
        <v>1347.</v>
      </c>
      <c r="AN1420" s="222"/>
      <c r="AO1420" s="15"/>
      <c r="AP1420" s="16"/>
    </row>
    <row r="1421" spans="1:16382" ht="22.5" hidden="1" customHeight="1" x14ac:dyDescent="0.25">
      <c r="A1421" s="83" t="str">
        <f t="shared" ca="1" si="348"/>
        <v>1348.</v>
      </c>
      <c r="B1421" s="26">
        <v>2552</v>
      </c>
      <c r="C1421" s="40" t="s">
        <v>1293</v>
      </c>
      <c r="D1421" s="26">
        <v>1986</v>
      </c>
      <c r="E1421" s="135" t="s">
        <v>2957</v>
      </c>
      <c r="F1421" s="83" t="s">
        <v>2959</v>
      </c>
      <c r="G1421" s="26">
        <v>2</v>
      </c>
      <c r="H1421" s="26">
        <v>3</v>
      </c>
      <c r="I1421" s="205">
        <v>918.9</v>
      </c>
      <c r="J1421" s="205">
        <v>536</v>
      </c>
      <c r="K1421" s="205">
        <v>536</v>
      </c>
      <c r="L1421" s="219">
        <v>33</v>
      </c>
      <c r="M1421" s="205">
        <f t="shared" si="349"/>
        <v>6537487</v>
      </c>
      <c r="N1421" s="205"/>
      <c r="O1421" s="205"/>
      <c r="P1421" s="205"/>
      <c r="Q1421" s="205">
        <f t="shared" si="350"/>
        <v>6537487</v>
      </c>
      <c r="R1421" s="205"/>
      <c r="S1421" s="219"/>
      <c r="T1421" s="205"/>
      <c r="U1421" s="205">
        <v>869</v>
      </c>
      <c r="V1421" s="205">
        <f t="shared" si="351"/>
        <v>6537487</v>
      </c>
      <c r="W1421" s="205"/>
      <c r="X1421" s="205"/>
      <c r="Y1421" s="205"/>
      <c r="Z1421" s="205"/>
      <c r="AA1421" s="205"/>
      <c r="AB1421" s="205"/>
      <c r="AC1421" s="205"/>
      <c r="AD1421" s="205"/>
      <c r="AE1421" s="205"/>
      <c r="AF1421" s="205"/>
      <c r="AG1421" s="221">
        <v>2025</v>
      </c>
      <c r="AH1421" s="158"/>
      <c r="AI1421" s="175"/>
      <c r="AJ1421" s="218"/>
      <c r="AK1421" s="15">
        <f t="shared" ca="1" si="337"/>
        <v>1348</v>
      </c>
      <c r="AL1421" s="15" t="s">
        <v>155</v>
      </c>
      <c r="AM1421" s="15" t="str">
        <f t="shared" ca="1" si="338"/>
        <v>1348.</v>
      </c>
      <c r="AN1421" s="222"/>
      <c r="AO1421" s="15"/>
      <c r="AP1421" s="16"/>
    </row>
    <row r="1422" spans="1:16382" ht="22.5" hidden="1" customHeight="1" x14ac:dyDescent="0.25">
      <c r="A1422" s="83" t="str">
        <f t="shared" ca="1" si="348"/>
        <v>1349.</v>
      </c>
      <c r="B1422" s="26">
        <v>2580</v>
      </c>
      <c r="C1422" s="40" t="s">
        <v>1297</v>
      </c>
      <c r="D1422" s="26">
        <v>1975</v>
      </c>
      <c r="E1422" s="135" t="s">
        <v>2957</v>
      </c>
      <c r="F1422" s="83" t="s">
        <v>2959</v>
      </c>
      <c r="G1422" s="26">
        <v>2</v>
      </c>
      <c r="H1422" s="26">
        <v>2</v>
      </c>
      <c r="I1422" s="205">
        <v>573.9</v>
      </c>
      <c r="J1422" s="205">
        <v>286.8</v>
      </c>
      <c r="K1422" s="205">
        <v>286.8</v>
      </c>
      <c r="L1422" s="219">
        <v>23</v>
      </c>
      <c r="M1422" s="205">
        <f t="shared" si="349"/>
        <v>3671224</v>
      </c>
      <c r="N1422" s="205"/>
      <c r="O1422" s="205"/>
      <c r="P1422" s="205"/>
      <c r="Q1422" s="205">
        <f t="shared" si="350"/>
        <v>3671224</v>
      </c>
      <c r="R1422" s="205"/>
      <c r="S1422" s="219"/>
      <c r="T1422" s="205"/>
      <c r="U1422" s="205">
        <v>488</v>
      </c>
      <c r="V1422" s="205">
        <f t="shared" si="351"/>
        <v>3671224</v>
      </c>
      <c r="W1422" s="205"/>
      <c r="X1422" s="205"/>
      <c r="Y1422" s="205"/>
      <c r="Z1422" s="205"/>
      <c r="AA1422" s="205"/>
      <c r="AB1422" s="205"/>
      <c r="AC1422" s="205"/>
      <c r="AD1422" s="205"/>
      <c r="AE1422" s="205"/>
      <c r="AF1422" s="205"/>
      <c r="AG1422" s="221">
        <v>2025</v>
      </c>
      <c r="AH1422" s="158"/>
      <c r="AI1422" s="175"/>
      <c r="AJ1422" s="218"/>
      <c r="AK1422" s="15">
        <f t="shared" ca="1" si="337"/>
        <v>1349</v>
      </c>
      <c r="AL1422" s="15" t="s">
        <v>155</v>
      </c>
      <c r="AM1422" s="15" t="str">
        <f t="shared" ca="1" si="338"/>
        <v>1349.</v>
      </c>
      <c r="AN1422" s="222"/>
      <c r="AO1422" s="15"/>
      <c r="AP1422" s="16"/>
    </row>
    <row r="1423" spans="1:16382" ht="22.5" hidden="1" customHeight="1" x14ac:dyDescent="0.25">
      <c r="A1423" s="83" t="str">
        <f t="shared" ca="1" si="348"/>
        <v>1350.</v>
      </c>
      <c r="B1423" s="26">
        <v>2598</v>
      </c>
      <c r="C1423" s="40" t="s">
        <v>1302</v>
      </c>
      <c r="D1423" s="26">
        <v>1988</v>
      </c>
      <c r="E1423" s="135" t="s">
        <v>2957</v>
      </c>
      <c r="F1423" s="83" t="s">
        <v>2959</v>
      </c>
      <c r="G1423" s="26">
        <v>2</v>
      </c>
      <c r="H1423" s="26">
        <v>4</v>
      </c>
      <c r="I1423" s="205">
        <v>1263.2</v>
      </c>
      <c r="J1423" s="205">
        <v>679.8</v>
      </c>
      <c r="K1423" s="205">
        <v>679.8</v>
      </c>
      <c r="L1423" s="219">
        <v>52</v>
      </c>
      <c r="M1423" s="205">
        <f t="shared" si="349"/>
        <v>9501549</v>
      </c>
      <c r="N1423" s="205"/>
      <c r="O1423" s="205"/>
      <c r="P1423" s="205"/>
      <c r="Q1423" s="205">
        <f t="shared" si="350"/>
        <v>9501549</v>
      </c>
      <c r="R1423" s="205"/>
      <c r="S1423" s="219"/>
      <c r="T1423" s="205"/>
      <c r="U1423" s="205">
        <v>1263</v>
      </c>
      <c r="V1423" s="205">
        <f t="shared" si="351"/>
        <v>9501549</v>
      </c>
      <c r="W1423" s="205"/>
      <c r="X1423" s="205"/>
      <c r="Y1423" s="205"/>
      <c r="Z1423" s="205"/>
      <c r="AA1423" s="205"/>
      <c r="AB1423" s="205"/>
      <c r="AC1423" s="205"/>
      <c r="AD1423" s="205"/>
      <c r="AE1423" s="205"/>
      <c r="AF1423" s="205"/>
      <c r="AG1423" s="221">
        <v>2025</v>
      </c>
      <c r="AH1423" s="158"/>
      <c r="AI1423" s="175"/>
      <c r="AJ1423" s="218"/>
      <c r="AK1423" s="15">
        <f t="shared" ca="1" si="337"/>
        <v>1350</v>
      </c>
      <c r="AL1423" s="15" t="s">
        <v>155</v>
      </c>
      <c r="AM1423" s="15" t="str">
        <f t="shared" ca="1" si="338"/>
        <v>1350.</v>
      </c>
      <c r="AN1423" s="222"/>
      <c r="AO1423" s="15"/>
      <c r="AP1423" s="16"/>
    </row>
    <row r="1424" spans="1:16382" ht="22.5" hidden="1" customHeight="1" x14ac:dyDescent="0.25">
      <c r="A1424" s="83" t="str">
        <f t="shared" ca="1" si="348"/>
        <v>1351.</v>
      </c>
      <c r="B1424" s="26">
        <v>2599</v>
      </c>
      <c r="C1424" s="40" t="s">
        <v>1303</v>
      </c>
      <c r="D1424" s="26">
        <v>1988</v>
      </c>
      <c r="E1424" s="135" t="s">
        <v>2957</v>
      </c>
      <c r="F1424" s="83" t="s">
        <v>2959</v>
      </c>
      <c r="G1424" s="26">
        <v>2</v>
      </c>
      <c r="H1424" s="26">
        <v>2</v>
      </c>
      <c r="I1424" s="205">
        <v>593</v>
      </c>
      <c r="J1424" s="205">
        <v>311.89999999999998</v>
      </c>
      <c r="K1424" s="205">
        <v>311.89999999999998</v>
      </c>
      <c r="L1424" s="219">
        <v>40</v>
      </c>
      <c r="M1424" s="205">
        <f t="shared" si="349"/>
        <v>4453616</v>
      </c>
      <c r="N1424" s="205"/>
      <c r="O1424" s="205"/>
      <c r="P1424" s="205"/>
      <c r="Q1424" s="205">
        <f t="shared" si="350"/>
        <v>4453616</v>
      </c>
      <c r="R1424" s="205"/>
      <c r="S1424" s="219"/>
      <c r="T1424" s="205"/>
      <c r="U1424" s="205">
        <v>592</v>
      </c>
      <c r="V1424" s="205">
        <f t="shared" si="351"/>
        <v>4453616</v>
      </c>
      <c r="W1424" s="205"/>
      <c r="X1424" s="205"/>
      <c r="Y1424" s="205"/>
      <c r="Z1424" s="205"/>
      <c r="AA1424" s="205"/>
      <c r="AB1424" s="205"/>
      <c r="AC1424" s="205"/>
      <c r="AD1424" s="205"/>
      <c r="AE1424" s="205"/>
      <c r="AF1424" s="205"/>
      <c r="AG1424" s="221">
        <v>2025</v>
      </c>
      <c r="AH1424" s="158"/>
      <c r="AI1424" s="175"/>
      <c r="AJ1424" s="218"/>
      <c r="AK1424" s="15">
        <f t="shared" ca="1" si="337"/>
        <v>1351</v>
      </c>
      <c r="AL1424" s="15" t="s">
        <v>155</v>
      </c>
      <c r="AM1424" s="15" t="str">
        <f t="shared" ca="1" si="338"/>
        <v>1351.</v>
      </c>
      <c r="AN1424" s="222"/>
      <c r="AO1424" s="15"/>
      <c r="AP1424" s="16"/>
    </row>
    <row r="1425" spans="1:42" ht="22.5" hidden="1" customHeight="1" x14ac:dyDescent="0.25">
      <c r="A1425" s="83" t="str">
        <f t="shared" ca="1" si="348"/>
        <v>1352.</v>
      </c>
      <c r="B1425" s="26">
        <v>2602</v>
      </c>
      <c r="C1425" s="41" t="s">
        <v>580</v>
      </c>
      <c r="D1425" s="26">
        <v>1971</v>
      </c>
      <c r="E1425" s="135" t="s">
        <v>2957</v>
      </c>
      <c r="F1425" s="83" t="s">
        <v>2959</v>
      </c>
      <c r="G1425" s="26">
        <v>2</v>
      </c>
      <c r="H1425" s="26">
        <v>1</v>
      </c>
      <c r="I1425" s="205">
        <v>362.4</v>
      </c>
      <c r="J1425" s="205">
        <v>239.7</v>
      </c>
      <c r="K1425" s="205">
        <v>239.7</v>
      </c>
      <c r="L1425" s="219">
        <v>26</v>
      </c>
      <c r="M1425" s="205">
        <f>R1425+T1425+V1425+X1425+Z1425+AB1425+AE1425+AF1425</f>
        <v>2848882</v>
      </c>
      <c r="N1425" s="205"/>
      <c r="O1425" s="205"/>
      <c r="P1425" s="205"/>
      <c r="Q1425" s="205">
        <f>M1425</f>
        <v>2848882</v>
      </c>
      <c r="R1425" s="205">
        <v>215832</v>
      </c>
      <c r="S1425" s="219"/>
      <c r="T1425" s="205"/>
      <c r="U1425" s="205">
        <v>350</v>
      </c>
      <c r="V1425" s="205">
        <f>U1425*7523</f>
        <v>2633050</v>
      </c>
      <c r="W1425" s="205"/>
      <c r="X1425" s="205"/>
      <c r="Y1425" s="205"/>
      <c r="Z1425" s="205"/>
      <c r="AA1425" s="205"/>
      <c r="AB1425" s="205"/>
      <c r="AC1425" s="205"/>
      <c r="AD1425" s="205"/>
      <c r="AE1425" s="205"/>
      <c r="AF1425" s="205"/>
      <c r="AG1425" s="221">
        <v>2025</v>
      </c>
      <c r="AH1425" s="158"/>
      <c r="AI1425" s="175"/>
      <c r="AJ1425" s="218"/>
      <c r="AK1425" s="15">
        <f t="shared" ca="1" si="337"/>
        <v>1352</v>
      </c>
      <c r="AL1425" s="15" t="s">
        <v>155</v>
      </c>
      <c r="AM1425" s="15" t="str">
        <f t="shared" ca="1" si="338"/>
        <v>1352.</v>
      </c>
      <c r="AN1425" s="222"/>
      <c r="AO1425" s="15"/>
      <c r="AP1425" s="16"/>
    </row>
    <row r="1426" spans="1:42" ht="22.5" hidden="1" customHeight="1" x14ac:dyDescent="0.25">
      <c r="A1426" s="83" t="str">
        <f t="shared" ca="1" si="348"/>
        <v>1353.</v>
      </c>
      <c r="B1426" s="26">
        <v>2621</v>
      </c>
      <c r="C1426" s="40" t="s">
        <v>1307</v>
      </c>
      <c r="D1426" s="26">
        <v>1987</v>
      </c>
      <c r="E1426" s="135" t="s">
        <v>2957</v>
      </c>
      <c r="F1426" s="135" t="s">
        <v>2958</v>
      </c>
      <c r="G1426" s="26">
        <v>3</v>
      </c>
      <c r="H1426" s="26">
        <v>3</v>
      </c>
      <c r="I1426" s="205">
        <v>1447</v>
      </c>
      <c r="J1426" s="205">
        <v>1275.7</v>
      </c>
      <c r="K1426" s="205">
        <v>1275.7</v>
      </c>
      <c r="L1426" s="219">
        <v>52</v>
      </c>
      <c r="M1426" s="205">
        <f t="shared" si="349"/>
        <v>2582216</v>
      </c>
      <c r="N1426" s="205"/>
      <c r="O1426" s="205"/>
      <c r="P1426" s="205"/>
      <c r="Q1426" s="205">
        <f t="shared" si="350"/>
        <v>2582216</v>
      </c>
      <c r="R1426" s="205"/>
      <c r="S1426" s="219"/>
      <c r="T1426" s="205"/>
      <c r="U1426" s="205">
        <v>728</v>
      </c>
      <c r="V1426" s="205">
        <f>U1426*3547</f>
        <v>2582216</v>
      </c>
      <c r="W1426" s="205"/>
      <c r="X1426" s="205"/>
      <c r="Y1426" s="205"/>
      <c r="Z1426" s="205"/>
      <c r="AA1426" s="205"/>
      <c r="AB1426" s="205"/>
      <c r="AC1426" s="205"/>
      <c r="AD1426" s="205"/>
      <c r="AE1426" s="205"/>
      <c r="AF1426" s="205"/>
      <c r="AG1426" s="221">
        <v>2025</v>
      </c>
      <c r="AH1426" s="158"/>
      <c r="AI1426" s="175"/>
      <c r="AJ1426" s="218"/>
      <c r="AK1426" s="15">
        <f t="shared" ca="1" si="337"/>
        <v>1353</v>
      </c>
      <c r="AL1426" s="15" t="s">
        <v>155</v>
      </c>
      <c r="AM1426" s="15" t="str">
        <f t="shared" ca="1" si="338"/>
        <v>1353.</v>
      </c>
      <c r="AN1426" s="222"/>
      <c r="AO1426" s="15"/>
      <c r="AP1426" s="16"/>
    </row>
    <row r="1427" spans="1:42" ht="22.5" hidden="1" customHeight="1" x14ac:dyDescent="0.25">
      <c r="A1427" s="83" t="str">
        <f t="shared" ca="1" si="348"/>
        <v>1354.</v>
      </c>
      <c r="B1427" s="26">
        <v>2653</v>
      </c>
      <c r="C1427" s="40" t="s">
        <v>1314</v>
      </c>
      <c r="D1427" s="26">
        <v>1976</v>
      </c>
      <c r="E1427" s="135" t="s">
        <v>2957</v>
      </c>
      <c r="F1427" s="135" t="s">
        <v>2958</v>
      </c>
      <c r="G1427" s="26">
        <v>3</v>
      </c>
      <c r="H1427" s="26">
        <v>2</v>
      </c>
      <c r="I1427" s="205">
        <v>844.7</v>
      </c>
      <c r="J1427" s="205">
        <v>475</v>
      </c>
      <c r="K1427" s="205">
        <v>475</v>
      </c>
      <c r="L1427" s="219">
        <v>48</v>
      </c>
      <c r="M1427" s="205">
        <f t="shared" si="349"/>
        <v>831870</v>
      </c>
      <c r="N1427" s="205"/>
      <c r="O1427" s="205"/>
      <c r="P1427" s="205"/>
      <c r="Q1427" s="205">
        <f t="shared" si="350"/>
        <v>831870</v>
      </c>
      <c r="R1427" s="205">
        <v>831870</v>
      </c>
      <c r="S1427" s="219"/>
      <c r="T1427" s="205"/>
      <c r="U1427" s="205"/>
      <c r="V1427" s="205"/>
      <c r="W1427" s="205"/>
      <c r="X1427" s="205"/>
      <c r="Y1427" s="205"/>
      <c r="Z1427" s="205"/>
      <c r="AA1427" s="205"/>
      <c r="AB1427" s="205"/>
      <c r="AC1427" s="205"/>
      <c r="AD1427" s="205"/>
      <c r="AE1427" s="205"/>
      <c r="AF1427" s="205"/>
      <c r="AG1427" s="221">
        <v>2025</v>
      </c>
      <c r="AH1427" s="158"/>
      <c r="AI1427" s="175"/>
      <c r="AJ1427" s="218"/>
      <c r="AK1427" s="15">
        <f t="shared" ca="1" si="337"/>
        <v>1354</v>
      </c>
      <c r="AL1427" s="15" t="s">
        <v>155</v>
      </c>
      <c r="AM1427" s="15" t="str">
        <f t="shared" ca="1" si="338"/>
        <v>1354.</v>
      </c>
      <c r="AN1427" s="222"/>
      <c r="AO1427" s="16"/>
      <c r="AP1427" s="16"/>
    </row>
    <row r="1428" spans="1:42" ht="22.5" hidden="1" customHeight="1" x14ac:dyDescent="0.25">
      <c r="A1428" s="83" t="str">
        <f t="shared" ca="1" si="348"/>
        <v>1355.</v>
      </c>
      <c r="B1428" s="26">
        <v>2683</v>
      </c>
      <c r="C1428" s="40" t="s">
        <v>1316</v>
      </c>
      <c r="D1428" s="26">
        <v>1989</v>
      </c>
      <c r="E1428" s="135" t="s">
        <v>2957</v>
      </c>
      <c r="F1428" s="83" t="s">
        <v>2959</v>
      </c>
      <c r="G1428" s="26">
        <v>3</v>
      </c>
      <c r="H1428" s="26">
        <v>3</v>
      </c>
      <c r="I1428" s="205">
        <v>1976.4</v>
      </c>
      <c r="J1428" s="205">
        <v>1797.2</v>
      </c>
      <c r="K1428" s="205">
        <v>1797.2</v>
      </c>
      <c r="L1428" s="219">
        <v>90</v>
      </c>
      <c r="M1428" s="205">
        <f t="shared" si="349"/>
        <v>6161337</v>
      </c>
      <c r="N1428" s="205"/>
      <c r="O1428" s="205"/>
      <c r="P1428" s="205"/>
      <c r="Q1428" s="205">
        <f t="shared" si="350"/>
        <v>6161337</v>
      </c>
      <c r="R1428" s="205"/>
      <c r="S1428" s="219"/>
      <c r="T1428" s="205"/>
      <c r="U1428" s="205">
        <v>819</v>
      </c>
      <c r="V1428" s="205">
        <f>U1428*7523</f>
        <v>6161337</v>
      </c>
      <c r="W1428" s="205"/>
      <c r="X1428" s="205"/>
      <c r="Y1428" s="205"/>
      <c r="Z1428" s="205"/>
      <c r="AA1428" s="205"/>
      <c r="AB1428" s="205"/>
      <c r="AC1428" s="205"/>
      <c r="AD1428" s="205"/>
      <c r="AE1428" s="205"/>
      <c r="AF1428" s="205"/>
      <c r="AG1428" s="221">
        <v>2025</v>
      </c>
      <c r="AH1428" s="158"/>
      <c r="AI1428" s="175"/>
      <c r="AJ1428" s="218"/>
      <c r="AK1428" s="15">
        <f t="shared" ca="1" si="337"/>
        <v>1355</v>
      </c>
      <c r="AL1428" s="15" t="s">
        <v>155</v>
      </c>
      <c r="AM1428" s="15" t="str">
        <f t="shared" ca="1" si="338"/>
        <v>1355.</v>
      </c>
      <c r="AN1428" s="222"/>
      <c r="AO1428" s="15"/>
      <c r="AP1428" s="16"/>
    </row>
    <row r="1429" spans="1:42" ht="22.5" hidden="1" customHeight="1" x14ac:dyDescent="0.25">
      <c r="A1429" s="83" t="str">
        <f t="shared" ca="1" si="348"/>
        <v>1356.</v>
      </c>
      <c r="B1429" s="26">
        <v>2691</v>
      </c>
      <c r="C1429" s="41" t="s">
        <v>596</v>
      </c>
      <c r="D1429" s="26">
        <v>1977</v>
      </c>
      <c r="E1429" s="135" t="s">
        <v>2957</v>
      </c>
      <c r="F1429" s="83" t="s">
        <v>2959</v>
      </c>
      <c r="G1429" s="26">
        <v>2</v>
      </c>
      <c r="H1429" s="26">
        <v>2</v>
      </c>
      <c r="I1429" s="205">
        <v>826.56</v>
      </c>
      <c r="J1429" s="205">
        <v>760.56</v>
      </c>
      <c r="K1429" s="205">
        <v>760.56</v>
      </c>
      <c r="L1429" s="219">
        <v>26</v>
      </c>
      <c r="M1429" s="205">
        <f>R1429+T1429+V1429+X1429+Z1429+AB1429+AE1429+AF1429</f>
        <v>3761500</v>
      </c>
      <c r="N1429" s="205"/>
      <c r="O1429" s="205"/>
      <c r="P1429" s="205"/>
      <c r="Q1429" s="205">
        <f>M1429</f>
        <v>3761500</v>
      </c>
      <c r="R1429" s="205"/>
      <c r="S1429" s="219"/>
      <c r="T1429" s="205"/>
      <c r="U1429" s="205">
        <v>500</v>
      </c>
      <c r="V1429" s="205">
        <f>U1429*7523</f>
        <v>3761500</v>
      </c>
      <c r="W1429" s="205"/>
      <c r="X1429" s="205"/>
      <c r="Y1429" s="205"/>
      <c r="Z1429" s="205"/>
      <c r="AA1429" s="205"/>
      <c r="AB1429" s="205"/>
      <c r="AC1429" s="205"/>
      <c r="AD1429" s="205"/>
      <c r="AE1429" s="205"/>
      <c r="AF1429" s="205"/>
      <c r="AG1429" s="221">
        <v>2025</v>
      </c>
      <c r="AH1429" s="158"/>
      <c r="AI1429" s="175"/>
      <c r="AJ1429" s="218"/>
      <c r="AK1429" s="15">
        <f t="shared" ca="1" si="337"/>
        <v>1356</v>
      </c>
      <c r="AL1429" s="15" t="s">
        <v>155</v>
      </c>
      <c r="AM1429" s="15" t="str">
        <f t="shared" ca="1" si="338"/>
        <v>1356.</v>
      </c>
      <c r="AN1429" s="222"/>
      <c r="AO1429" s="15"/>
      <c r="AP1429" s="16"/>
    </row>
    <row r="1430" spans="1:42" ht="22.5" hidden="1" customHeight="1" x14ac:dyDescent="0.25">
      <c r="A1430" s="83" t="str">
        <f t="shared" ca="1" si="348"/>
        <v>1357.</v>
      </c>
      <c r="B1430" s="26">
        <v>2579</v>
      </c>
      <c r="C1430" s="40" t="s">
        <v>1296</v>
      </c>
      <c r="D1430" s="26">
        <v>1978</v>
      </c>
      <c r="E1430" s="135" t="s">
        <v>2957</v>
      </c>
      <c r="F1430" s="83" t="s">
        <v>2959</v>
      </c>
      <c r="G1430" s="26">
        <v>2</v>
      </c>
      <c r="H1430" s="26">
        <v>2</v>
      </c>
      <c r="I1430" s="205">
        <v>807.6</v>
      </c>
      <c r="J1430" s="205">
        <v>509.9</v>
      </c>
      <c r="K1430" s="205">
        <v>509.9</v>
      </c>
      <c r="L1430" s="219">
        <v>41</v>
      </c>
      <c r="M1430" s="205">
        <f t="shared" si="349"/>
        <v>5341330</v>
      </c>
      <c r="N1430" s="205"/>
      <c r="O1430" s="205"/>
      <c r="P1430" s="205"/>
      <c r="Q1430" s="205">
        <f t="shared" si="350"/>
        <v>5341330</v>
      </c>
      <c r="R1430" s="205"/>
      <c r="S1430" s="219"/>
      <c r="T1430" s="205"/>
      <c r="U1430" s="205">
        <v>710</v>
      </c>
      <c r="V1430" s="205">
        <f>U1430*7523</f>
        <v>5341330</v>
      </c>
      <c r="W1430" s="205"/>
      <c r="X1430" s="205"/>
      <c r="Y1430" s="205"/>
      <c r="Z1430" s="205"/>
      <c r="AA1430" s="205"/>
      <c r="AB1430" s="205"/>
      <c r="AC1430" s="205"/>
      <c r="AD1430" s="205"/>
      <c r="AE1430" s="205"/>
      <c r="AF1430" s="205"/>
      <c r="AG1430" s="221">
        <v>2025</v>
      </c>
      <c r="AH1430" s="158"/>
      <c r="AI1430" s="175"/>
      <c r="AJ1430" s="218"/>
      <c r="AK1430" s="15">
        <f t="shared" ca="1" si="337"/>
        <v>1357</v>
      </c>
      <c r="AL1430" s="15" t="s">
        <v>155</v>
      </c>
      <c r="AM1430" s="15" t="str">
        <f t="shared" ca="1" si="338"/>
        <v>1357.</v>
      </c>
      <c r="AN1430" s="222"/>
      <c r="AO1430" s="15"/>
      <c r="AP1430" s="16"/>
    </row>
    <row r="1431" spans="1:42" ht="22.5" hidden="1" customHeight="1" x14ac:dyDescent="0.25">
      <c r="A1431" s="83" t="str">
        <f t="shared" ca="1" si="348"/>
        <v>1358.</v>
      </c>
      <c r="B1431" s="26">
        <v>2693</v>
      </c>
      <c r="C1431" s="251" t="s">
        <v>587</v>
      </c>
      <c r="D1431" s="26">
        <v>1972</v>
      </c>
      <c r="E1431" s="135" t="s">
        <v>2957</v>
      </c>
      <c r="F1431" s="83" t="s">
        <v>2959</v>
      </c>
      <c r="G1431" s="26">
        <v>2</v>
      </c>
      <c r="H1431" s="26">
        <v>3</v>
      </c>
      <c r="I1431" s="205">
        <v>1067.5999999999999</v>
      </c>
      <c r="J1431" s="205">
        <v>975.2</v>
      </c>
      <c r="K1431" s="205">
        <v>975.2</v>
      </c>
      <c r="L1431" s="219">
        <v>41</v>
      </c>
      <c r="M1431" s="205">
        <f>R1431+T1431+V1431+X1431+Z1431+AB1431+AE1431+AF1431</f>
        <v>351120</v>
      </c>
      <c r="N1431" s="205"/>
      <c r="O1431" s="205"/>
      <c r="P1431" s="205"/>
      <c r="Q1431" s="205">
        <f>M1431</f>
        <v>351120</v>
      </c>
      <c r="R1431" s="205">
        <v>351120</v>
      </c>
      <c r="S1431" s="219"/>
      <c r="T1431" s="205"/>
      <c r="U1431" s="205"/>
      <c r="V1431" s="205"/>
      <c r="W1431" s="205"/>
      <c r="X1431" s="205"/>
      <c r="Y1431" s="205"/>
      <c r="Z1431" s="205"/>
      <c r="AA1431" s="205"/>
      <c r="AB1431" s="205"/>
      <c r="AC1431" s="205"/>
      <c r="AD1431" s="205"/>
      <c r="AE1431" s="205"/>
      <c r="AF1431" s="205"/>
      <c r="AG1431" s="221">
        <v>2025</v>
      </c>
      <c r="AH1431" s="158"/>
      <c r="AI1431" s="175"/>
      <c r="AJ1431" s="218"/>
      <c r="AK1431" s="15">
        <f t="shared" ca="1" si="337"/>
        <v>1358</v>
      </c>
      <c r="AL1431" s="15" t="s">
        <v>155</v>
      </c>
      <c r="AM1431" s="15" t="str">
        <f t="shared" ca="1" si="338"/>
        <v>1358.</v>
      </c>
      <c r="AN1431" s="222"/>
      <c r="AO1431" s="16"/>
      <c r="AP1431" s="16"/>
    </row>
    <row r="1432" spans="1:42" ht="22.5" hidden="1" customHeight="1" x14ac:dyDescent="0.25">
      <c r="A1432" s="83" t="str">
        <f t="shared" ca="1" si="348"/>
        <v>1359.</v>
      </c>
      <c r="B1432" s="26">
        <v>2582</v>
      </c>
      <c r="C1432" s="41" t="s">
        <v>1151</v>
      </c>
      <c r="D1432" s="26">
        <v>1970</v>
      </c>
      <c r="E1432" s="135" t="s">
        <v>2957</v>
      </c>
      <c r="F1432" s="83" t="s">
        <v>2959</v>
      </c>
      <c r="G1432" s="26">
        <v>2</v>
      </c>
      <c r="H1432" s="26">
        <v>1</v>
      </c>
      <c r="I1432" s="205">
        <v>330.5</v>
      </c>
      <c r="J1432" s="205">
        <v>208.9</v>
      </c>
      <c r="K1432" s="205">
        <v>208.9</v>
      </c>
      <c r="L1432" s="219">
        <v>20</v>
      </c>
      <c r="M1432" s="205">
        <f t="shared" si="349"/>
        <v>471076</v>
      </c>
      <c r="N1432" s="205"/>
      <c r="O1432" s="205"/>
      <c r="P1432" s="205"/>
      <c r="Q1432" s="205">
        <f t="shared" si="350"/>
        <v>471076</v>
      </c>
      <c r="R1432" s="205">
        <v>471076</v>
      </c>
      <c r="S1432" s="219"/>
      <c r="T1432" s="205"/>
      <c r="U1432" s="205"/>
      <c r="V1432" s="205"/>
      <c r="W1432" s="205"/>
      <c r="X1432" s="205"/>
      <c r="Y1432" s="205"/>
      <c r="Z1432" s="205"/>
      <c r="AA1432" s="205"/>
      <c r="AB1432" s="205"/>
      <c r="AC1432" s="205"/>
      <c r="AD1432" s="205"/>
      <c r="AE1432" s="205"/>
      <c r="AF1432" s="205"/>
      <c r="AG1432" s="221">
        <v>2025</v>
      </c>
      <c r="AH1432" s="158"/>
      <c r="AI1432" s="175"/>
      <c r="AJ1432" s="218"/>
      <c r="AK1432" s="15">
        <f t="shared" ca="1" si="337"/>
        <v>1359</v>
      </c>
      <c r="AL1432" s="15" t="s">
        <v>155</v>
      </c>
      <c r="AM1432" s="15" t="str">
        <f t="shared" ca="1" si="338"/>
        <v>1359.</v>
      </c>
      <c r="AN1432" s="222"/>
      <c r="AO1432" s="16"/>
      <c r="AP1432" s="16"/>
    </row>
    <row r="1433" spans="1:42" ht="22.5" hidden="1" customHeight="1" x14ac:dyDescent="0.25">
      <c r="A1433" s="83" t="str">
        <f t="shared" ca="1" si="348"/>
        <v>1360.</v>
      </c>
      <c r="B1433" s="26">
        <v>2587</v>
      </c>
      <c r="C1433" s="40" t="s">
        <v>1298</v>
      </c>
      <c r="D1433" s="26">
        <v>1994</v>
      </c>
      <c r="E1433" s="135" t="s">
        <v>2957</v>
      </c>
      <c r="F1433" s="83" t="s">
        <v>2959</v>
      </c>
      <c r="G1433" s="26">
        <v>3</v>
      </c>
      <c r="H1433" s="26">
        <v>2</v>
      </c>
      <c r="I1433" s="205">
        <v>1227.5999999999999</v>
      </c>
      <c r="J1433" s="205">
        <v>669.5</v>
      </c>
      <c r="K1433" s="205">
        <v>669.5</v>
      </c>
      <c r="L1433" s="219">
        <v>55</v>
      </c>
      <c r="M1433" s="205">
        <f>R1433+T1433+V1433+X1433+Z1433+AB1433+AE1433+AF1433</f>
        <v>2363502</v>
      </c>
      <c r="N1433" s="205"/>
      <c r="O1433" s="205"/>
      <c r="P1433" s="205"/>
      <c r="Q1433" s="205">
        <f>M1433</f>
        <v>2363502</v>
      </c>
      <c r="R1433" s="205">
        <v>2363502</v>
      </c>
      <c r="S1433" s="219"/>
      <c r="T1433" s="205"/>
      <c r="U1433" s="205"/>
      <c r="V1433" s="205"/>
      <c r="W1433" s="205"/>
      <c r="X1433" s="205"/>
      <c r="Y1433" s="205"/>
      <c r="Z1433" s="205"/>
      <c r="AA1433" s="205"/>
      <c r="AB1433" s="205"/>
      <c r="AC1433" s="205"/>
      <c r="AD1433" s="205"/>
      <c r="AE1433" s="205"/>
      <c r="AF1433" s="205"/>
      <c r="AG1433" s="221">
        <v>2025</v>
      </c>
      <c r="AH1433" s="158"/>
      <c r="AI1433" s="175"/>
      <c r="AJ1433" s="218"/>
      <c r="AK1433" s="15">
        <f t="shared" ca="1" si="337"/>
        <v>1360</v>
      </c>
      <c r="AL1433" s="15" t="s">
        <v>155</v>
      </c>
      <c r="AM1433" s="15" t="str">
        <f t="shared" ca="1" si="338"/>
        <v>1360.</v>
      </c>
      <c r="AN1433" s="222"/>
      <c r="AO1433" s="15"/>
      <c r="AP1433" s="16"/>
    </row>
    <row r="1434" spans="1:42" ht="22.5" hidden="1" customHeight="1" x14ac:dyDescent="0.25">
      <c r="A1434" s="83" t="str">
        <f t="shared" ca="1" si="348"/>
        <v>1361.</v>
      </c>
      <c r="B1434" s="26">
        <v>2593</v>
      </c>
      <c r="C1434" s="40" t="s">
        <v>1299</v>
      </c>
      <c r="D1434" s="26">
        <v>1983</v>
      </c>
      <c r="E1434" s="135" t="s">
        <v>2957</v>
      </c>
      <c r="F1434" s="135" t="s">
        <v>2958</v>
      </c>
      <c r="G1434" s="26">
        <v>3</v>
      </c>
      <c r="H1434" s="26">
        <v>3</v>
      </c>
      <c r="I1434" s="205">
        <v>1282.0999999999999</v>
      </c>
      <c r="J1434" s="205">
        <v>701.1</v>
      </c>
      <c r="K1434" s="205">
        <v>701.1</v>
      </c>
      <c r="L1434" s="219">
        <v>66</v>
      </c>
      <c r="M1434" s="205">
        <f>R1434+T1434+V1434+X1434+Z1434+AB1434+AE1434+AF1434</f>
        <v>265794</v>
      </c>
      <c r="N1434" s="205"/>
      <c r="O1434" s="205"/>
      <c r="P1434" s="205"/>
      <c r="Q1434" s="205">
        <f>M1434</f>
        <v>265794</v>
      </c>
      <c r="R1434" s="205">
        <v>265794</v>
      </c>
      <c r="S1434" s="219"/>
      <c r="T1434" s="205"/>
      <c r="U1434" s="205"/>
      <c r="V1434" s="205"/>
      <c r="W1434" s="205"/>
      <c r="X1434" s="205"/>
      <c r="Y1434" s="205"/>
      <c r="Z1434" s="205"/>
      <c r="AA1434" s="205"/>
      <c r="AB1434" s="205"/>
      <c r="AC1434" s="205"/>
      <c r="AD1434" s="205"/>
      <c r="AE1434" s="205"/>
      <c r="AF1434" s="205"/>
      <c r="AG1434" s="221">
        <v>2025</v>
      </c>
      <c r="AH1434" s="158"/>
      <c r="AI1434" s="175"/>
      <c r="AJ1434" s="218"/>
      <c r="AK1434" s="15">
        <f t="shared" ca="1" si="337"/>
        <v>1361</v>
      </c>
      <c r="AL1434" s="15" t="s">
        <v>155</v>
      </c>
      <c r="AM1434" s="15" t="str">
        <f t="shared" ca="1" si="338"/>
        <v>1361.</v>
      </c>
      <c r="AN1434" s="222"/>
      <c r="AO1434" s="16"/>
      <c r="AP1434" s="16"/>
    </row>
    <row r="1435" spans="1:42" ht="22.5" hidden="1" customHeight="1" x14ac:dyDescent="0.25">
      <c r="A1435" s="83" t="str">
        <f t="shared" ca="1" si="348"/>
        <v>1362.</v>
      </c>
      <c r="B1435" s="26">
        <v>2596</v>
      </c>
      <c r="C1435" s="40" t="s">
        <v>1301</v>
      </c>
      <c r="D1435" s="26">
        <v>1986</v>
      </c>
      <c r="E1435" s="135" t="s">
        <v>2957</v>
      </c>
      <c r="F1435" s="135" t="s">
        <v>2958</v>
      </c>
      <c r="G1435" s="26">
        <v>3</v>
      </c>
      <c r="H1435" s="26">
        <v>3</v>
      </c>
      <c r="I1435" s="205">
        <v>1280.9000000000001</v>
      </c>
      <c r="J1435" s="205">
        <v>723.9</v>
      </c>
      <c r="K1435" s="205">
        <v>723.9</v>
      </c>
      <c r="L1435" s="219">
        <v>68</v>
      </c>
      <c r="M1435" s="205">
        <f>R1435+T1435+V1435+X1435+Z1435+AB1435+AE1435+AF1435</f>
        <v>214350</v>
      </c>
      <c r="N1435" s="205"/>
      <c r="O1435" s="205"/>
      <c r="P1435" s="205"/>
      <c r="Q1435" s="205">
        <f>M1435</f>
        <v>214350</v>
      </c>
      <c r="R1435" s="205">
        <v>214350</v>
      </c>
      <c r="S1435" s="219"/>
      <c r="T1435" s="205"/>
      <c r="U1435" s="205"/>
      <c r="V1435" s="205"/>
      <c r="W1435" s="205"/>
      <c r="X1435" s="205"/>
      <c r="Y1435" s="205"/>
      <c r="Z1435" s="205"/>
      <c r="AA1435" s="205"/>
      <c r="AB1435" s="205"/>
      <c r="AC1435" s="205"/>
      <c r="AD1435" s="205"/>
      <c r="AE1435" s="205"/>
      <c r="AF1435" s="205"/>
      <c r="AG1435" s="221">
        <v>2025</v>
      </c>
      <c r="AH1435" s="158"/>
      <c r="AI1435" s="175"/>
      <c r="AJ1435" s="218"/>
      <c r="AK1435" s="15">
        <f t="shared" ca="1" si="337"/>
        <v>1362</v>
      </c>
      <c r="AL1435" s="15" t="s">
        <v>155</v>
      </c>
      <c r="AM1435" s="15" t="str">
        <f t="shared" ca="1" si="338"/>
        <v>1362.</v>
      </c>
      <c r="AN1435" s="222"/>
      <c r="AO1435" s="15"/>
      <c r="AP1435" s="16"/>
    </row>
    <row r="1436" spans="1:42" ht="22.5" hidden="1" customHeight="1" x14ac:dyDescent="0.25">
      <c r="A1436" s="83" t="str">
        <f t="shared" ca="1" si="348"/>
        <v>1363.</v>
      </c>
      <c r="B1436" s="26">
        <v>2641</v>
      </c>
      <c r="C1436" s="40" t="s">
        <v>1312</v>
      </c>
      <c r="D1436" s="26">
        <v>1990</v>
      </c>
      <c r="E1436" s="135" t="s">
        <v>2957</v>
      </c>
      <c r="F1436" s="135" t="s">
        <v>2958</v>
      </c>
      <c r="G1436" s="26">
        <v>3</v>
      </c>
      <c r="H1436" s="26">
        <v>2</v>
      </c>
      <c r="I1436" s="205">
        <v>1341</v>
      </c>
      <c r="J1436" s="205">
        <v>1200</v>
      </c>
      <c r="K1436" s="205">
        <v>1200</v>
      </c>
      <c r="L1436" s="219">
        <v>43</v>
      </c>
      <c r="M1436" s="205">
        <f>R1436+T1436+V1436+X1436+Z1436+AB1436+AE1436+AF1436</f>
        <v>1418800</v>
      </c>
      <c r="N1436" s="205"/>
      <c r="O1436" s="205"/>
      <c r="P1436" s="205"/>
      <c r="Q1436" s="205">
        <f>M1436</f>
        <v>1418800</v>
      </c>
      <c r="R1436" s="205"/>
      <c r="S1436" s="219"/>
      <c r="T1436" s="205"/>
      <c r="U1436" s="205">
        <v>400</v>
      </c>
      <c r="V1436" s="205">
        <f>U1436*3547</f>
        <v>1418800</v>
      </c>
      <c r="W1436" s="205"/>
      <c r="X1436" s="205"/>
      <c r="Y1436" s="205"/>
      <c r="Z1436" s="205"/>
      <c r="AA1436" s="205"/>
      <c r="AB1436" s="205"/>
      <c r="AC1436" s="205"/>
      <c r="AD1436" s="205"/>
      <c r="AE1436" s="205"/>
      <c r="AF1436" s="205"/>
      <c r="AG1436" s="221">
        <v>2025</v>
      </c>
      <c r="AH1436" s="158"/>
      <c r="AI1436" s="175"/>
      <c r="AJ1436" s="218"/>
      <c r="AK1436" s="15">
        <f t="shared" ca="1" si="337"/>
        <v>1363</v>
      </c>
      <c r="AL1436" s="15" t="s">
        <v>155</v>
      </c>
      <c r="AM1436" s="15" t="str">
        <f t="shared" ca="1" si="338"/>
        <v>1363.</v>
      </c>
      <c r="AN1436" s="222"/>
      <c r="AO1436" s="15"/>
      <c r="AP1436" s="16"/>
    </row>
    <row r="1437" spans="1:42" ht="22.5" hidden="1" customHeight="1" x14ac:dyDescent="0.25">
      <c r="A1437" s="83" t="str">
        <f t="shared" ca="1" si="348"/>
        <v>1364.</v>
      </c>
      <c r="B1437" s="26">
        <v>2652</v>
      </c>
      <c r="C1437" s="41" t="s">
        <v>590</v>
      </c>
      <c r="D1437" s="26">
        <v>1978</v>
      </c>
      <c r="E1437" s="135" t="s">
        <v>2957</v>
      </c>
      <c r="F1437" s="83" t="s">
        <v>2959</v>
      </c>
      <c r="G1437" s="26">
        <v>2</v>
      </c>
      <c r="H1437" s="26">
        <v>3</v>
      </c>
      <c r="I1437" s="205">
        <v>958.8</v>
      </c>
      <c r="J1437" s="205">
        <v>879</v>
      </c>
      <c r="K1437" s="205">
        <v>879</v>
      </c>
      <c r="L1437" s="219">
        <v>37</v>
      </c>
      <c r="M1437" s="205">
        <f t="shared" ref="M1437:M1461" si="352">R1437+T1437+V1437+X1437+Z1437+AB1437+AE1437+AF1437</f>
        <v>3520764</v>
      </c>
      <c r="N1437" s="205"/>
      <c r="O1437" s="205"/>
      <c r="P1437" s="205"/>
      <c r="Q1437" s="205">
        <f t="shared" ref="Q1437:Q1461" si="353">M1437</f>
        <v>3520764</v>
      </c>
      <c r="R1437" s="205"/>
      <c r="S1437" s="219"/>
      <c r="T1437" s="205"/>
      <c r="U1437" s="205">
        <v>468</v>
      </c>
      <c r="V1437" s="205">
        <f>U1437*7523</f>
        <v>3520764</v>
      </c>
      <c r="W1437" s="205"/>
      <c r="X1437" s="205"/>
      <c r="Y1437" s="205"/>
      <c r="Z1437" s="205"/>
      <c r="AA1437" s="205"/>
      <c r="AB1437" s="205"/>
      <c r="AC1437" s="205"/>
      <c r="AD1437" s="205"/>
      <c r="AE1437" s="205"/>
      <c r="AF1437" s="205"/>
      <c r="AG1437" s="221">
        <v>2025</v>
      </c>
      <c r="AH1437" s="158"/>
      <c r="AI1437" s="175"/>
      <c r="AJ1437" s="218"/>
      <c r="AK1437" s="15">
        <f t="shared" ca="1" si="337"/>
        <v>1364</v>
      </c>
      <c r="AL1437" s="15" t="s">
        <v>155</v>
      </c>
      <c r="AM1437" s="15" t="str">
        <f t="shared" ca="1" si="338"/>
        <v>1364.</v>
      </c>
      <c r="AN1437" s="222"/>
      <c r="AO1437" s="15"/>
      <c r="AP1437" s="16"/>
    </row>
    <row r="1438" spans="1:42" ht="22.5" hidden="1" customHeight="1" x14ac:dyDescent="0.25">
      <c r="A1438" s="83" t="str">
        <f t="shared" ca="1" si="348"/>
        <v>1365.</v>
      </c>
      <c r="B1438" s="26">
        <v>2673</v>
      </c>
      <c r="C1438" s="41" t="s">
        <v>591</v>
      </c>
      <c r="D1438" s="26">
        <v>1975</v>
      </c>
      <c r="E1438" s="135" t="s">
        <v>2957</v>
      </c>
      <c r="F1438" s="83" t="s">
        <v>2959</v>
      </c>
      <c r="G1438" s="26">
        <v>5</v>
      </c>
      <c r="H1438" s="26">
        <v>4</v>
      </c>
      <c r="I1438" s="205">
        <v>3752</v>
      </c>
      <c r="J1438" s="205">
        <v>3433</v>
      </c>
      <c r="K1438" s="205">
        <v>3392</v>
      </c>
      <c r="L1438" s="219">
        <v>143</v>
      </c>
      <c r="M1438" s="205">
        <f t="shared" si="352"/>
        <v>6059850</v>
      </c>
      <c r="N1438" s="205"/>
      <c r="O1438" s="205"/>
      <c r="P1438" s="205"/>
      <c r="Q1438" s="205">
        <f t="shared" si="353"/>
        <v>6059850</v>
      </c>
      <c r="R1438" s="205">
        <f>5482350+577500</f>
        <v>6059850</v>
      </c>
      <c r="S1438" s="219"/>
      <c r="T1438" s="205"/>
      <c r="U1438" s="205"/>
      <c r="V1438" s="205"/>
      <c r="W1438" s="205"/>
      <c r="X1438" s="205"/>
      <c r="Y1438" s="205"/>
      <c r="Z1438" s="205"/>
      <c r="AA1438" s="205"/>
      <c r="AB1438" s="205"/>
      <c r="AC1438" s="205"/>
      <c r="AD1438" s="205"/>
      <c r="AE1438" s="205"/>
      <c r="AF1438" s="205"/>
      <c r="AG1438" s="221">
        <v>2025</v>
      </c>
      <c r="AH1438" s="158"/>
      <c r="AI1438" s="175"/>
      <c r="AJ1438" s="218"/>
      <c r="AK1438" s="15">
        <f t="shared" ca="1" si="337"/>
        <v>1365</v>
      </c>
      <c r="AL1438" s="15" t="s">
        <v>155</v>
      </c>
      <c r="AM1438" s="15" t="str">
        <f t="shared" ca="1" si="338"/>
        <v>1365.</v>
      </c>
      <c r="AN1438" s="222"/>
      <c r="AO1438" s="15"/>
      <c r="AP1438" s="16"/>
    </row>
    <row r="1439" spans="1:42" ht="22.5" hidden="1" customHeight="1" x14ac:dyDescent="0.25">
      <c r="A1439" s="83" t="str">
        <f t="shared" ca="1" si="348"/>
        <v>1366.</v>
      </c>
      <c r="B1439" s="26">
        <v>2680</v>
      </c>
      <c r="C1439" s="41" t="s">
        <v>585</v>
      </c>
      <c r="D1439" s="26">
        <v>1971</v>
      </c>
      <c r="E1439" s="135" t="s">
        <v>2957</v>
      </c>
      <c r="F1439" s="83" t="s">
        <v>2959</v>
      </c>
      <c r="G1439" s="26">
        <v>2</v>
      </c>
      <c r="H1439" s="26">
        <v>2</v>
      </c>
      <c r="I1439" s="205">
        <v>565.1</v>
      </c>
      <c r="J1439" s="205">
        <v>515.79999999999995</v>
      </c>
      <c r="K1439" s="205">
        <v>515.79999999999995</v>
      </c>
      <c r="L1439" s="219">
        <v>19</v>
      </c>
      <c r="M1439" s="205">
        <f t="shared" si="352"/>
        <v>320070</v>
      </c>
      <c r="N1439" s="205"/>
      <c r="O1439" s="205"/>
      <c r="P1439" s="205"/>
      <c r="Q1439" s="205">
        <f t="shared" si="353"/>
        <v>320070</v>
      </c>
      <c r="R1439" s="205">
        <f>277200+42870</f>
        <v>320070</v>
      </c>
      <c r="S1439" s="219"/>
      <c r="T1439" s="205"/>
      <c r="U1439" s="205"/>
      <c r="V1439" s="205"/>
      <c r="W1439" s="205"/>
      <c r="X1439" s="205"/>
      <c r="Y1439" s="205"/>
      <c r="Z1439" s="205"/>
      <c r="AA1439" s="205"/>
      <c r="AB1439" s="205"/>
      <c r="AC1439" s="205"/>
      <c r="AD1439" s="205"/>
      <c r="AE1439" s="205"/>
      <c r="AF1439" s="205"/>
      <c r="AG1439" s="221">
        <v>2025</v>
      </c>
      <c r="AH1439" s="158"/>
      <c r="AI1439" s="175"/>
      <c r="AJ1439" s="218"/>
      <c r="AK1439" s="15">
        <f t="shared" ref="AK1439:AK1502" ca="1" si="354">MAX(AK1434:AK1438)+1</f>
        <v>1366</v>
      </c>
      <c r="AL1439" s="15" t="s">
        <v>155</v>
      </c>
      <c r="AM1439" s="15" t="str">
        <f t="shared" ca="1" si="338"/>
        <v>1366.</v>
      </c>
      <c r="AN1439" s="222"/>
      <c r="AO1439" s="15"/>
      <c r="AP1439" s="16"/>
    </row>
    <row r="1440" spans="1:42" ht="22.5" hidden="1" customHeight="1" x14ac:dyDescent="0.25">
      <c r="A1440" s="83" t="str">
        <f t="shared" ca="1" si="348"/>
        <v>1367.</v>
      </c>
      <c r="B1440" s="26">
        <v>2681</v>
      </c>
      <c r="C1440" s="41" t="s">
        <v>592</v>
      </c>
      <c r="D1440" s="26">
        <v>1971</v>
      </c>
      <c r="E1440" s="135" t="s">
        <v>2957</v>
      </c>
      <c r="F1440" s="83" t="s">
        <v>2959</v>
      </c>
      <c r="G1440" s="26">
        <v>2</v>
      </c>
      <c r="H1440" s="26">
        <v>1</v>
      </c>
      <c r="I1440" s="205">
        <v>939.4</v>
      </c>
      <c r="J1440" s="205">
        <v>421.5</v>
      </c>
      <c r="K1440" s="205">
        <v>421.5</v>
      </c>
      <c r="L1440" s="219">
        <v>15</v>
      </c>
      <c r="M1440" s="205">
        <f t="shared" si="352"/>
        <v>42870</v>
      </c>
      <c r="N1440" s="205"/>
      <c r="O1440" s="205"/>
      <c r="P1440" s="205"/>
      <c r="Q1440" s="205">
        <f t="shared" si="353"/>
        <v>42870</v>
      </c>
      <c r="R1440" s="205">
        <v>42870</v>
      </c>
      <c r="S1440" s="219"/>
      <c r="T1440" s="205"/>
      <c r="U1440" s="205"/>
      <c r="V1440" s="205"/>
      <c r="W1440" s="205"/>
      <c r="X1440" s="205"/>
      <c r="Y1440" s="205"/>
      <c r="Z1440" s="205"/>
      <c r="AA1440" s="205"/>
      <c r="AB1440" s="205"/>
      <c r="AC1440" s="205"/>
      <c r="AD1440" s="205"/>
      <c r="AE1440" s="205"/>
      <c r="AF1440" s="205"/>
      <c r="AG1440" s="221">
        <v>2025</v>
      </c>
      <c r="AH1440" s="158"/>
      <c r="AI1440" s="175"/>
      <c r="AJ1440" s="218"/>
      <c r="AK1440" s="15">
        <f t="shared" ca="1" si="354"/>
        <v>1367</v>
      </c>
      <c r="AL1440" s="15" t="s">
        <v>155</v>
      </c>
      <c r="AM1440" s="15" t="str">
        <f t="shared" ca="1" si="338"/>
        <v>1367.</v>
      </c>
      <c r="AN1440" s="222"/>
      <c r="AO1440" s="16"/>
      <c r="AP1440" s="16"/>
    </row>
    <row r="1441" spans="1:42" ht="22.5" hidden="1" customHeight="1" x14ac:dyDescent="0.25">
      <c r="A1441" s="83" t="str">
        <f t="shared" ca="1" si="348"/>
        <v>1368.</v>
      </c>
      <c r="B1441" s="26">
        <v>2682</v>
      </c>
      <c r="C1441" s="40" t="s">
        <v>1315</v>
      </c>
      <c r="D1441" s="26">
        <v>1979</v>
      </c>
      <c r="E1441" s="135" t="s">
        <v>2957</v>
      </c>
      <c r="F1441" s="83" t="s">
        <v>2959</v>
      </c>
      <c r="G1441" s="26">
        <v>2</v>
      </c>
      <c r="H1441" s="26">
        <v>2</v>
      </c>
      <c r="I1441" s="205">
        <v>809.5</v>
      </c>
      <c r="J1441" s="205">
        <v>744.7</v>
      </c>
      <c r="K1441" s="205">
        <v>744.7</v>
      </c>
      <c r="L1441" s="219">
        <v>24</v>
      </c>
      <c r="M1441" s="205">
        <f t="shared" si="352"/>
        <v>901542</v>
      </c>
      <c r="N1441" s="205"/>
      <c r="O1441" s="205"/>
      <c r="P1441" s="205"/>
      <c r="Q1441" s="205">
        <f t="shared" si="353"/>
        <v>901542</v>
      </c>
      <c r="R1441" s="205">
        <v>901542</v>
      </c>
      <c r="S1441" s="219"/>
      <c r="T1441" s="205"/>
      <c r="U1441" s="205"/>
      <c r="V1441" s="205"/>
      <c r="W1441" s="205"/>
      <c r="X1441" s="205"/>
      <c r="Y1441" s="205"/>
      <c r="Z1441" s="205"/>
      <c r="AA1441" s="205"/>
      <c r="AB1441" s="205"/>
      <c r="AC1441" s="205"/>
      <c r="AD1441" s="205"/>
      <c r="AE1441" s="205"/>
      <c r="AF1441" s="205"/>
      <c r="AG1441" s="221">
        <v>2025</v>
      </c>
      <c r="AH1441" s="158"/>
      <c r="AI1441" s="175"/>
      <c r="AJ1441" s="218"/>
      <c r="AK1441" s="15">
        <f t="shared" ca="1" si="354"/>
        <v>1368</v>
      </c>
      <c r="AL1441" s="15" t="s">
        <v>155</v>
      </c>
      <c r="AM1441" s="15" t="str">
        <f t="shared" ref="AM1441:AM1504" ca="1" si="355">CONCATENATE(AK1441,AL1441)</f>
        <v>1368.</v>
      </c>
      <c r="AN1441" s="222"/>
      <c r="AO1441" s="15"/>
      <c r="AP1441" s="16"/>
    </row>
    <row r="1442" spans="1:42" ht="22.5" hidden="1" customHeight="1" x14ac:dyDescent="0.25">
      <c r="A1442" s="83" t="str">
        <f t="shared" ca="1" si="348"/>
        <v>1369.</v>
      </c>
      <c r="B1442" s="26">
        <v>2685</v>
      </c>
      <c r="C1442" s="41" t="s">
        <v>594</v>
      </c>
      <c r="D1442" s="26">
        <v>1992</v>
      </c>
      <c r="E1442" s="135" t="s">
        <v>2957</v>
      </c>
      <c r="F1442" s="83" t="s">
        <v>2959</v>
      </c>
      <c r="G1442" s="26">
        <v>2</v>
      </c>
      <c r="H1442" s="26">
        <v>2</v>
      </c>
      <c r="I1442" s="205">
        <v>939.4</v>
      </c>
      <c r="J1442" s="205">
        <v>851.6</v>
      </c>
      <c r="K1442" s="205">
        <v>851.6</v>
      </c>
      <c r="L1442" s="219">
        <v>37</v>
      </c>
      <c r="M1442" s="205">
        <f t="shared" si="352"/>
        <v>2822395</v>
      </c>
      <c r="N1442" s="205"/>
      <c r="O1442" s="205"/>
      <c r="P1442" s="205"/>
      <c r="Q1442" s="205">
        <f t="shared" si="353"/>
        <v>2822395</v>
      </c>
      <c r="R1442" s="205">
        <v>2822395</v>
      </c>
      <c r="S1442" s="219"/>
      <c r="T1442" s="205"/>
      <c r="U1442" s="205"/>
      <c r="V1442" s="205"/>
      <c r="W1442" s="205"/>
      <c r="X1442" s="205"/>
      <c r="Y1442" s="205"/>
      <c r="Z1442" s="205"/>
      <c r="AA1442" s="205"/>
      <c r="AB1442" s="205"/>
      <c r="AC1442" s="205"/>
      <c r="AD1442" s="205"/>
      <c r="AE1442" s="205"/>
      <c r="AF1442" s="205"/>
      <c r="AG1442" s="221">
        <v>2025</v>
      </c>
      <c r="AH1442" s="158"/>
      <c r="AI1442" s="175"/>
      <c r="AJ1442" s="218"/>
      <c r="AK1442" s="15">
        <f t="shared" ca="1" si="354"/>
        <v>1369</v>
      </c>
      <c r="AL1442" s="15" t="s">
        <v>155</v>
      </c>
      <c r="AM1442" s="15" t="str">
        <f t="shared" ca="1" si="355"/>
        <v>1369.</v>
      </c>
      <c r="AN1442" s="222"/>
      <c r="AO1442" s="15"/>
      <c r="AP1442" s="16"/>
    </row>
    <row r="1443" spans="1:42" ht="22.5" hidden="1" customHeight="1" x14ac:dyDescent="0.25">
      <c r="A1443" s="83" t="str">
        <f t="shared" ca="1" si="348"/>
        <v>1370.</v>
      </c>
      <c r="B1443" s="26">
        <v>2684</v>
      </c>
      <c r="C1443" s="41" t="s">
        <v>593</v>
      </c>
      <c r="D1443" s="26">
        <v>1979</v>
      </c>
      <c r="E1443" s="135" t="s">
        <v>2957</v>
      </c>
      <c r="F1443" s="83" t="s">
        <v>2959</v>
      </c>
      <c r="G1443" s="26">
        <v>2</v>
      </c>
      <c r="H1443" s="26">
        <v>2</v>
      </c>
      <c r="I1443" s="205">
        <v>938.8</v>
      </c>
      <c r="J1443" s="205">
        <v>851.6</v>
      </c>
      <c r="K1443" s="205">
        <v>851.6</v>
      </c>
      <c r="L1443" s="219">
        <v>36</v>
      </c>
      <c r="M1443" s="205">
        <f t="shared" si="352"/>
        <v>717556</v>
      </c>
      <c r="N1443" s="205"/>
      <c r="O1443" s="205"/>
      <c r="P1443" s="205"/>
      <c r="Q1443" s="205">
        <f t="shared" si="353"/>
        <v>717556</v>
      </c>
      <c r="R1443" s="205">
        <f>246480+471076</f>
        <v>717556</v>
      </c>
      <c r="S1443" s="219"/>
      <c r="T1443" s="205"/>
      <c r="U1443" s="205"/>
      <c r="V1443" s="205"/>
      <c r="W1443" s="205"/>
      <c r="X1443" s="205"/>
      <c r="Y1443" s="205"/>
      <c r="Z1443" s="205"/>
      <c r="AA1443" s="205"/>
      <c r="AB1443" s="205"/>
      <c r="AC1443" s="205"/>
      <c r="AD1443" s="205"/>
      <c r="AE1443" s="205"/>
      <c r="AF1443" s="205"/>
      <c r="AG1443" s="221">
        <v>2025</v>
      </c>
      <c r="AH1443" s="158"/>
      <c r="AI1443" s="175"/>
      <c r="AJ1443" s="218"/>
      <c r="AK1443" s="15">
        <f t="shared" ca="1" si="354"/>
        <v>1370</v>
      </c>
      <c r="AL1443" s="15" t="s">
        <v>155</v>
      </c>
      <c r="AM1443" s="15" t="str">
        <f t="shared" ca="1" si="355"/>
        <v>1370.</v>
      </c>
      <c r="AN1443" s="222"/>
      <c r="AO1443" s="15"/>
      <c r="AP1443" s="16"/>
    </row>
    <row r="1444" spans="1:42" ht="22.5" hidden="1" customHeight="1" x14ac:dyDescent="0.25">
      <c r="A1444" s="83" t="str">
        <f t="shared" ca="1" si="348"/>
        <v>1371.</v>
      </c>
      <c r="B1444" s="26">
        <v>2688</v>
      </c>
      <c r="C1444" s="41" t="s">
        <v>595</v>
      </c>
      <c r="D1444" s="26">
        <v>1980</v>
      </c>
      <c r="E1444" s="135" t="s">
        <v>2957</v>
      </c>
      <c r="F1444" s="83" t="s">
        <v>2959</v>
      </c>
      <c r="G1444" s="26">
        <v>5</v>
      </c>
      <c r="H1444" s="26">
        <v>4</v>
      </c>
      <c r="I1444" s="205">
        <v>3670.5</v>
      </c>
      <c r="J1444" s="205">
        <v>3395</v>
      </c>
      <c r="K1444" s="205">
        <v>3395</v>
      </c>
      <c r="L1444" s="219">
        <v>143</v>
      </c>
      <c r="M1444" s="205">
        <f t="shared" si="352"/>
        <v>2599040</v>
      </c>
      <c r="N1444" s="205"/>
      <c r="O1444" s="205"/>
      <c r="P1444" s="205"/>
      <c r="Q1444" s="205">
        <f t="shared" si="353"/>
        <v>2599040</v>
      </c>
      <c r="R1444" s="205">
        <v>2599040</v>
      </c>
      <c r="S1444" s="219"/>
      <c r="T1444" s="205"/>
      <c r="U1444" s="205"/>
      <c r="V1444" s="205"/>
      <c r="W1444" s="205"/>
      <c r="X1444" s="205"/>
      <c r="Y1444" s="205"/>
      <c r="Z1444" s="205"/>
      <c r="AA1444" s="205"/>
      <c r="AB1444" s="205"/>
      <c r="AC1444" s="205"/>
      <c r="AD1444" s="205"/>
      <c r="AE1444" s="205"/>
      <c r="AF1444" s="205"/>
      <c r="AG1444" s="221">
        <v>2025</v>
      </c>
      <c r="AH1444" s="158"/>
      <c r="AI1444" s="175"/>
      <c r="AJ1444" s="218"/>
      <c r="AK1444" s="15">
        <f t="shared" ca="1" si="354"/>
        <v>1371</v>
      </c>
      <c r="AL1444" s="15" t="s">
        <v>155</v>
      </c>
      <c r="AM1444" s="15" t="str">
        <f t="shared" ca="1" si="355"/>
        <v>1371.</v>
      </c>
      <c r="AN1444" s="222"/>
      <c r="AO1444" s="15"/>
      <c r="AP1444" s="16"/>
    </row>
    <row r="1445" spans="1:42" ht="22.5" hidden="1" customHeight="1" x14ac:dyDescent="0.25">
      <c r="A1445" s="83" t="str">
        <f t="shared" ca="1" si="348"/>
        <v>1372.</v>
      </c>
      <c r="B1445" s="26">
        <v>2633</v>
      </c>
      <c r="C1445" s="41" t="s">
        <v>582</v>
      </c>
      <c r="D1445" s="26">
        <v>1964</v>
      </c>
      <c r="E1445" s="135" t="s">
        <v>2957</v>
      </c>
      <c r="F1445" s="83" t="s">
        <v>2959</v>
      </c>
      <c r="G1445" s="26">
        <v>3</v>
      </c>
      <c r="H1445" s="26">
        <v>3</v>
      </c>
      <c r="I1445" s="205">
        <v>1320</v>
      </c>
      <c r="J1445" s="205">
        <v>1288.7</v>
      </c>
      <c r="K1445" s="205">
        <v>1158</v>
      </c>
      <c r="L1445" s="219">
        <v>45</v>
      </c>
      <c r="M1445" s="205">
        <f t="shared" si="352"/>
        <v>2639650</v>
      </c>
      <c r="N1445" s="205"/>
      <c r="O1445" s="205"/>
      <c r="P1445" s="205"/>
      <c r="Q1445" s="205">
        <f t="shared" si="353"/>
        <v>2639650</v>
      </c>
      <c r="R1445" s="205">
        <v>2639650</v>
      </c>
      <c r="S1445" s="219"/>
      <c r="T1445" s="205"/>
      <c r="U1445" s="205"/>
      <c r="V1445" s="205"/>
      <c r="W1445" s="205"/>
      <c r="X1445" s="205"/>
      <c r="Y1445" s="205"/>
      <c r="Z1445" s="205"/>
      <c r="AA1445" s="205"/>
      <c r="AB1445" s="205"/>
      <c r="AC1445" s="205"/>
      <c r="AD1445" s="205"/>
      <c r="AE1445" s="205"/>
      <c r="AF1445" s="205"/>
      <c r="AG1445" s="221">
        <v>2025</v>
      </c>
      <c r="AH1445" s="158"/>
      <c r="AI1445" s="175"/>
      <c r="AJ1445" s="218"/>
      <c r="AK1445" s="15">
        <f t="shared" ca="1" si="354"/>
        <v>1372</v>
      </c>
      <c r="AL1445" s="15" t="s">
        <v>155</v>
      </c>
      <c r="AM1445" s="15" t="str">
        <f t="shared" ca="1" si="355"/>
        <v>1372.</v>
      </c>
      <c r="AN1445" s="222"/>
      <c r="AO1445" s="15"/>
      <c r="AP1445" s="16"/>
    </row>
    <row r="1446" spans="1:42" ht="22.5" hidden="1" customHeight="1" x14ac:dyDescent="0.25">
      <c r="A1446" s="83" t="str">
        <f t="shared" ca="1" si="348"/>
        <v>1373.</v>
      </c>
      <c r="B1446" s="26">
        <v>2608</v>
      </c>
      <c r="C1446" s="40" t="s">
        <v>1304</v>
      </c>
      <c r="D1446" s="26">
        <v>1986</v>
      </c>
      <c r="E1446" s="135" t="s">
        <v>2957</v>
      </c>
      <c r="F1446" s="135" t="s">
        <v>2958</v>
      </c>
      <c r="G1446" s="26">
        <v>5</v>
      </c>
      <c r="H1446" s="26">
        <v>3</v>
      </c>
      <c r="I1446" s="205">
        <v>3571.6</v>
      </c>
      <c r="J1446" s="205">
        <v>3138.6</v>
      </c>
      <c r="K1446" s="205">
        <v>3138.6</v>
      </c>
      <c r="L1446" s="219">
        <v>123</v>
      </c>
      <c r="M1446" s="205">
        <f t="shared" si="352"/>
        <v>2944010</v>
      </c>
      <c r="N1446" s="205"/>
      <c r="O1446" s="205"/>
      <c r="P1446" s="205"/>
      <c r="Q1446" s="205">
        <f t="shared" si="353"/>
        <v>2944010</v>
      </c>
      <c r="R1446" s="205"/>
      <c r="S1446" s="219"/>
      <c r="T1446" s="205"/>
      <c r="U1446" s="205">
        <v>830</v>
      </c>
      <c r="V1446" s="205">
        <f>U1446*3547</f>
        <v>2944010</v>
      </c>
      <c r="W1446" s="205"/>
      <c r="X1446" s="205"/>
      <c r="Y1446" s="205"/>
      <c r="Z1446" s="205"/>
      <c r="AA1446" s="205"/>
      <c r="AB1446" s="205"/>
      <c r="AC1446" s="205"/>
      <c r="AD1446" s="205"/>
      <c r="AE1446" s="205"/>
      <c r="AF1446" s="205"/>
      <c r="AG1446" s="221">
        <v>2025</v>
      </c>
      <c r="AH1446" s="158"/>
      <c r="AI1446" s="175"/>
      <c r="AJ1446" s="218"/>
      <c r="AK1446" s="15">
        <f t="shared" ca="1" si="354"/>
        <v>1373</v>
      </c>
      <c r="AL1446" s="15" t="s">
        <v>155</v>
      </c>
      <c r="AM1446" s="15" t="str">
        <f t="shared" ca="1" si="355"/>
        <v>1373.</v>
      </c>
      <c r="AN1446" s="222"/>
      <c r="AO1446" s="15"/>
      <c r="AP1446" s="16"/>
    </row>
    <row r="1447" spans="1:42" ht="22.5" hidden="1" customHeight="1" x14ac:dyDescent="0.25">
      <c r="A1447" s="83" t="str">
        <f t="shared" ca="1" si="348"/>
        <v>1374.</v>
      </c>
      <c r="B1447" s="26">
        <v>2609</v>
      </c>
      <c r="C1447" s="40" t="s">
        <v>1305</v>
      </c>
      <c r="D1447" s="26">
        <v>1989</v>
      </c>
      <c r="E1447" s="135" t="s">
        <v>2957</v>
      </c>
      <c r="F1447" s="135" t="s">
        <v>2958</v>
      </c>
      <c r="G1447" s="26">
        <v>5</v>
      </c>
      <c r="H1447" s="26">
        <v>4</v>
      </c>
      <c r="I1447" s="205">
        <v>4984.7</v>
      </c>
      <c r="J1447" s="205">
        <v>4551.7</v>
      </c>
      <c r="K1447" s="205">
        <v>4551.7</v>
      </c>
      <c r="L1447" s="219">
        <v>178</v>
      </c>
      <c r="M1447" s="205">
        <f t="shared" si="352"/>
        <v>4330887</v>
      </c>
      <c r="N1447" s="205"/>
      <c r="O1447" s="205"/>
      <c r="P1447" s="205"/>
      <c r="Q1447" s="205">
        <f t="shared" si="353"/>
        <v>4330887</v>
      </c>
      <c r="R1447" s="205"/>
      <c r="S1447" s="219"/>
      <c r="T1447" s="205"/>
      <c r="U1447" s="205">
        <v>1221</v>
      </c>
      <c r="V1447" s="205">
        <f>U1447*3547</f>
        <v>4330887</v>
      </c>
      <c r="W1447" s="205"/>
      <c r="X1447" s="205"/>
      <c r="Y1447" s="205"/>
      <c r="Z1447" s="205"/>
      <c r="AA1447" s="205"/>
      <c r="AB1447" s="205"/>
      <c r="AC1447" s="205"/>
      <c r="AD1447" s="205"/>
      <c r="AE1447" s="205"/>
      <c r="AF1447" s="205"/>
      <c r="AG1447" s="221">
        <v>2025</v>
      </c>
      <c r="AH1447" s="158"/>
      <c r="AI1447" s="175"/>
      <c r="AJ1447" s="218"/>
      <c r="AK1447" s="15">
        <f t="shared" ca="1" si="354"/>
        <v>1374</v>
      </c>
      <c r="AL1447" s="15" t="s">
        <v>155</v>
      </c>
      <c r="AM1447" s="15" t="str">
        <f t="shared" ca="1" si="355"/>
        <v>1374.</v>
      </c>
      <c r="AN1447" s="222"/>
      <c r="AO1447" s="15"/>
      <c r="AP1447" s="16"/>
    </row>
    <row r="1448" spans="1:42" ht="22.5" hidden="1" customHeight="1" x14ac:dyDescent="0.25">
      <c r="A1448" s="83" t="str">
        <f t="shared" ca="1" si="348"/>
        <v>1375.</v>
      </c>
      <c r="B1448" s="26">
        <v>2610</v>
      </c>
      <c r="C1448" s="40" t="s">
        <v>1306</v>
      </c>
      <c r="D1448" s="26">
        <v>1991</v>
      </c>
      <c r="E1448" s="135" t="s">
        <v>2957</v>
      </c>
      <c r="F1448" s="135" t="s">
        <v>2958</v>
      </c>
      <c r="G1448" s="26">
        <v>5</v>
      </c>
      <c r="H1448" s="26">
        <v>4</v>
      </c>
      <c r="I1448" s="205">
        <v>4778.04</v>
      </c>
      <c r="J1448" s="205">
        <v>4345.04</v>
      </c>
      <c r="K1448" s="205">
        <v>4345.04</v>
      </c>
      <c r="L1448" s="219">
        <v>174</v>
      </c>
      <c r="M1448" s="205">
        <f t="shared" si="352"/>
        <v>1109160</v>
      </c>
      <c r="N1448" s="205"/>
      <c r="O1448" s="205"/>
      <c r="P1448" s="205"/>
      <c r="Q1448" s="205">
        <f t="shared" si="353"/>
        <v>1109160</v>
      </c>
      <c r="R1448" s="205">
        <v>1109160</v>
      </c>
      <c r="S1448" s="219"/>
      <c r="T1448" s="205"/>
      <c r="U1448" s="205"/>
      <c r="V1448" s="205"/>
      <c r="W1448" s="205"/>
      <c r="X1448" s="205"/>
      <c r="Y1448" s="205"/>
      <c r="Z1448" s="205"/>
      <c r="AA1448" s="205"/>
      <c r="AB1448" s="205"/>
      <c r="AC1448" s="205"/>
      <c r="AD1448" s="205"/>
      <c r="AE1448" s="205"/>
      <c r="AF1448" s="205"/>
      <c r="AG1448" s="221">
        <v>2025</v>
      </c>
      <c r="AH1448" s="158"/>
      <c r="AI1448" s="175"/>
      <c r="AJ1448" s="218"/>
      <c r="AK1448" s="15">
        <f t="shared" ca="1" si="354"/>
        <v>1375</v>
      </c>
      <c r="AL1448" s="15" t="s">
        <v>155</v>
      </c>
      <c r="AM1448" s="15" t="str">
        <f t="shared" ca="1" si="355"/>
        <v>1375.</v>
      </c>
      <c r="AN1448" s="222"/>
      <c r="AO1448" s="16"/>
      <c r="AP1448" s="16"/>
    </row>
    <row r="1449" spans="1:42" ht="22.5" hidden="1" customHeight="1" x14ac:dyDescent="0.25">
      <c r="A1449" s="83" t="str">
        <f t="shared" ca="1" si="348"/>
        <v>1376.</v>
      </c>
      <c r="B1449" s="26">
        <v>2632</v>
      </c>
      <c r="C1449" s="40" t="s">
        <v>1308</v>
      </c>
      <c r="D1449" s="26">
        <v>1969</v>
      </c>
      <c r="E1449" s="135" t="s">
        <v>2957</v>
      </c>
      <c r="F1449" s="83" t="s">
        <v>2959</v>
      </c>
      <c r="G1449" s="26">
        <v>5</v>
      </c>
      <c r="H1449" s="26">
        <v>4</v>
      </c>
      <c r="I1449" s="205">
        <v>2914.1</v>
      </c>
      <c r="J1449" s="205">
        <v>2912.1</v>
      </c>
      <c r="K1449" s="205">
        <v>2482.1</v>
      </c>
      <c r="L1449" s="219">
        <v>95</v>
      </c>
      <c r="M1449" s="205">
        <f t="shared" si="352"/>
        <v>3674692</v>
      </c>
      <c r="N1449" s="205"/>
      <c r="O1449" s="205"/>
      <c r="P1449" s="205"/>
      <c r="Q1449" s="205">
        <f t="shared" si="353"/>
        <v>3674692</v>
      </c>
      <c r="R1449" s="205"/>
      <c r="S1449" s="219"/>
      <c r="T1449" s="205"/>
      <c r="U1449" s="205">
        <v>1036</v>
      </c>
      <c r="V1449" s="205">
        <f>U1449*3547</f>
        <v>3674692</v>
      </c>
      <c r="W1449" s="205"/>
      <c r="X1449" s="205"/>
      <c r="Y1449" s="205"/>
      <c r="Z1449" s="205"/>
      <c r="AA1449" s="205"/>
      <c r="AB1449" s="205"/>
      <c r="AC1449" s="205"/>
      <c r="AD1449" s="205"/>
      <c r="AE1449" s="205"/>
      <c r="AF1449" s="205"/>
      <c r="AG1449" s="221">
        <v>2025</v>
      </c>
      <c r="AH1449" s="158"/>
      <c r="AI1449" s="175"/>
      <c r="AJ1449" s="218"/>
      <c r="AK1449" s="15">
        <f t="shared" ca="1" si="354"/>
        <v>1376</v>
      </c>
      <c r="AL1449" s="15" t="s">
        <v>155</v>
      </c>
      <c r="AM1449" s="15" t="str">
        <f t="shared" ca="1" si="355"/>
        <v>1376.</v>
      </c>
      <c r="AN1449" s="222"/>
      <c r="AO1449" s="15"/>
      <c r="AP1449" s="16"/>
    </row>
    <row r="1450" spans="1:42" ht="22.5" hidden="1" customHeight="1" x14ac:dyDescent="0.25">
      <c r="A1450" s="83" t="str">
        <f t="shared" ca="1" si="348"/>
        <v>1377.</v>
      </c>
      <c r="B1450" s="26">
        <v>2594</v>
      </c>
      <c r="C1450" s="242" t="s">
        <v>579</v>
      </c>
      <c r="D1450" s="26">
        <v>1984</v>
      </c>
      <c r="E1450" s="135" t="s">
        <v>2957</v>
      </c>
      <c r="F1450" s="135" t="s">
        <v>2958</v>
      </c>
      <c r="G1450" s="26">
        <v>3</v>
      </c>
      <c r="H1450" s="26">
        <v>3</v>
      </c>
      <c r="I1450" s="205">
        <v>1287.0999999999999</v>
      </c>
      <c r="J1450" s="205">
        <v>729</v>
      </c>
      <c r="K1450" s="205">
        <v>729</v>
      </c>
      <c r="L1450" s="219">
        <v>52</v>
      </c>
      <c r="M1450" s="205">
        <f t="shared" si="352"/>
        <v>1013472</v>
      </c>
      <c r="N1450" s="205"/>
      <c r="O1450" s="205"/>
      <c r="P1450" s="205"/>
      <c r="Q1450" s="205">
        <f t="shared" si="353"/>
        <v>1013472</v>
      </c>
      <c r="R1450" s="205">
        <v>1013472</v>
      </c>
      <c r="S1450" s="219"/>
      <c r="T1450" s="205"/>
      <c r="U1450" s="205"/>
      <c r="V1450" s="205"/>
      <c r="W1450" s="205"/>
      <c r="X1450" s="205"/>
      <c r="Y1450" s="205"/>
      <c r="Z1450" s="205"/>
      <c r="AA1450" s="205"/>
      <c r="AB1450" s="205"/>
      <c r="AC1450" s="205"/>
      <c r="AD1450" s="205"/>
      <c r="AE1450" s="205"/>
      <c r="AF1450" s="205"/>
      <c r="AG1450" s="221">
        <v>2025</v>
      </c>
      <c r="AH1450" s="158"/>
      <c r="AI1450" s="175"/>
      <c r="AJ1450" s="218"/>
      <c r="AK1450" s="15">
        <f t="shared" ca="1" si="354"/>
        <v>1377</v>
      </c>
      <c r="AL1450" s="15" t="s">
        <v>155</v>
      </c>
      <c r="AM1450" s="15" t="str">
        <f t="shared" ca="1" si="355"/>
        <v>1377.</v>
      </c>
      <c r="AN1450" s="222"/>
      <c r="AO1450" s="15"/>
      <c r="AP1450" s="16"/>
    </row>
    <row r="1451" spans="1:42" ht="22.5" hidden="1" customHeight="1" x14ac:dyDescent="0.25">
      <c r="A1451" s="83" t="str">
        <f t="shared" ca="1" si="348"/>
        <v>1378.</v>
      </c>
      <c r="B1451" s="26">
        <v>2561</v>
      </c>
      <c r="C1451" s="40" t="s">
        <v>2667</v>
      </c>
      <c r="D1451" s="26">
        <v>1969</v>
      </c>
      <c r="E1451" s="135" t="s">
        <v>2957</v>
      </c>
      <c r="F1451" s="135" t="s">
        <v>2960</v>
      </c>
      <c r="G1451" s="26">
        <v>2</v>
      </c>
      <c r="H1451" s="26">
        <v>1</v>
      </c>
      <c r="I1451" s="205">
        <v>370.2</v>
      </c>
      <c r="J1451" s="205">
        <v>337.4</v>
      </c>
      <c r="K1451" s="205">
        <v>337.4</v>
      </c>
      <c r="L1451" s="219">
        <v>10</v>
      </c>
      <c r="M1451" s="205">
        <f t="shared" si="352"/>
        <v>3099273.6999999997</v>
      </c>
      <c r="N1451" s="205"/>
      <c r="O1451" s="205"/>
      <c r="P1451" s="205"/>
      <c r="Q1451" s="205">
        <f t="shared" si="353"/>
        <v>3099273.6999999997</v>
      </c>
      <c r="R1451" s="205"/>
      <c r="S1451" s="219"/>
      <c r="T1451" s="205"/>
      <c r="U1451" s="205">
        <v>260.7</v>
      </c>
      <c r="V1451" s="205">
        <f>U1451*7523</f>
        <v>1961246.0999999999</v>
      </c>
      <c r="W1451" s="205"/>
      <c r="X1451" s="205"/>
      <c r="Y1451" s="205">
        <v>331.4</v>
      </c>
      <c r="Z1451" s="205">
        <f>Y1451*3434</f>
        <v>1138027.5999999999</v>
      </c>
      <c r="AA1451" s="205"/>
      <c r="AB1451" s="205"/>
      <c r="AC1451" s="205"/>
      <c r="AD1451" s="205"/>
      <c r="AE1451" s="205"/>
      <c r="AF1451" s="205"/>
      <c r="AG1451" s="221">
        <v>2025</v>
      </c>
      <c r="AH1451" s="158"/>
      <c r="AI1451" s="175"/>
      <c r="AJ1451" s="218"/>
      <c r="AK1451" s="15">
        <f t="shared" ca="1" si="354"/>
        <v>1378</v>
      </c>
      <c r="AL1451" s="15" t="s">
        <v>155</v>
      </c>
      <c r="AM1451" s="15" t="str">
        <f t="shared" ca="1" si="355"/>
        <v>1378.</v>
      </c>
      <c r="AN1451" s="222"/>
      <c r="AO1451" s="15"/>
      <c r="AP1451" s="16"/>
    </row>
    <row r="1452" spans="1:42" ht="22.5" hidden="1" customHeight="1" x14ac:dyDescent="0.25">
      <c r="A1452" s="83" t="str">
        <f t="shared" ca="1" si="348"/>
        <v>1379.</v>
      </c>
      <c r="B1452" s="26">
        <v>2562</v>
      </c>
      <c r="C1452" s="40" t="s">
        <v>1294</v>
      </c>
      <c r="D1452" s="26">
        <v>1972</v>
      </c>
      <c r="E1452" s="135" t="s">
        <v>2957</v>
      </c>
      <c r="F1452" s="83" t="s">
        <v>2959</v>
      </c>
      <c r="G1452" s="26">
        <v>2</v>
      </c>
      <c r="H1452" s="26">
        <v>2</v>
      </c>
      <c r="I1452" s="205">
        <v>495</v>
      </c>
      <c r="J1452" s="205">
        <v>469.8</v>
      </c>
      <c r="K1452" s="205">
        <v>469.8</v>
      </c>
      <c r="L1452" s="219">
        <v>29</v>
      </c>
      <c r="M1452" s="205">
        <f t="shared" si="352"/>
        <v>60018</v>
      </c>
      <c r="N1452" s="205"/>
      <c r="O1452" s="205"/>
      <c r="P1452" s="205"/>
      <c r="Q1452" s="205">
        <f t="shared" si="353"/>
        <v>60018</v>
      </c>
      <c r="R1452" s="205">
        <v>60018</v>
      </c>
      <c r="S1452" s="219"/>
      <c r="T1452" s="205"/>
      <c r="U1452" s="205"/>
      <c r="V1452" s="205"/>
      <c r="W1452" s="205"/>
      <c r="X1452" s="205"/>
      <c r="Y1452" s="205"/>
      <c r="Z1452" s="205"/>
      <c r="AA1452" s="205"/>
      <c r="AB1452" s="205"/>
      <c r="AC1452" s="205"/>
      <c r="AD1452" s="205"/>
      <c r="AE1452" s="205"/>
      <c r="AF1452" s="205"/>
      <c r="AG1452" s="221">
        <v>2025</v>
      </c>
      <c r="AH1452" s="158"/>
      <c r="AI1452" s="175"/>
      <c r="AJ1452" s="218"/>
      <c r="AK1452" s="15">
        <f t="shared" ca="1" si="354"/>
        <v>1379</v>
      </c>
      <c r="AL1452" s="15" t="s">
        <v>155</v>
      </c>
      <c r="AM1452" s="15" t="str">
        <f t="shared" ca="1" si="355"/>
        <v>1379.</v>
      </c>
      <c r="AN1452" s="222"/>
      <c r="AO1452" s="16"/>
      <c r="AP1452" s="16"/>
    </row>
    <row r="1453" spans="1:42" ht="22.5" hidden="1" customHeight="1" x14ac:dyDescent="0.25">
      <c r="A1453" s="83" t="str">
        <f t="shared" ca="1" si="348"/>
        <v>1380.</v>
      </c>
      <c r="B1453" s="26">
        <v>2567</v>
      </c>
      <c r="C1453" s="242" t="s">
        <v>578</v>
      </c>
      <c r="D1453" s="26">
        <v>1963</v>
      </c>
      <c r="E1453" s="135" t="s">
        <v>2957</v>
      </c>
      <c r="F1453" s="135" t="s">
        <v>2960</v>
      </c>
      <c r="G1453" s="26">
        <v>2</v>
      </c>
      <c r="H1453" s="26">
        <v>2</v>
      </c>
      <c r="I1453" s="205">
        <v>369.2</v>
      </c>
      <c r="J1453" s="205">
        <v>335.6</v>
      </c>
      <c r="K1453" s="205">
        <v>335.6</v>
      </c>
      <c r="L1453" s="219">
        <v>12</v>
      </c>
      <c r="M1453" s="205">
        <f t="shared" si="352"/>
        <v>1067486.8</v>
      </c>
      <c r="N1453" s="205"/>
      <c r="O1453" s="205"/>
      <c r="P1453" s="205"/>
      <c r="Q1453" s="205">
        <f t="shared" si="353"/>
        <v>1067486.8</v>
      </c>
      <c r="R1453" s="205"/>
      <c r="S1453" s="219"/>
      <c r="T1453" s="205"/>
      <c r="U1453" s="205"/>
      <c r="V1453" s="205"/>
      <c r="W1453" s="205"/>
      <c r="X1453" s="205"/>
      <c r="Y1453" s="205">
        <v>339.1</v>
      </c>
      <c r="Z1453" s="205">
        <f>Y1453*3148</f>
        <v>1067486.8</v>
      </c>
      <c r="AA1453" s="205"/>
      <c r="AB1453" s="205"/>
      <c r="AC1453" s="205"/>
      <c r="AD1453" s="205"/>
      <c r="AE1453" s="205"/>
      <c r="AF1453" s="205"/>
      <c r="AG1453" s="221">
        <v>2025</v>
      </c>
      <c r="AH1453" s="158"/>
      <c r="AI1453" s="175"/>
      <c r="AJ1453" s="218"/>
      <c r="AK1453" s="15">
        <f t="shared" ca="1" si="354"/>
        <v>1380</v>
      </c>
      <c r="AL1453" s="15" t="s">
        <v>155</v>
      </c>
      <c r="AM1453" s="15" t="str">
        <f t="shared" ca="1" si="355"/>
        <v>1380.</v>
      </c>
      <c r="AN1453" s="222"/>
      <c r="AO1453" s="15"/>
      <c r="AP1453" s="16"/>
    </row>
    <row r="1454" spans="1:42" ht="22.5" hidden="1" customHeight="1" x14ac:dyDescent="0.25">
      <c r="A1454" s="83" t="str">
        <f t="shared" ca="1" si="348"/>
        <v>1381.</v>
      </c>
      <c r="B1454" s="26">
        <v>2689</v>
      </c>
      <c r="C1454" s="242" t="s">
        <v>586</v>
      </c>
      <c r="D1454" s="26">
        <v>1972</v>
      </c>
      <c r="E1454" s="135" t="s">
        <v>2957</v>
      </c>
      <c r="F1454" s="135" t="s">
        <v>2958</v>
      </c>
      <c r="G1454" s="26">
        <v>5</v>
      </c>
      <c r="H1454" s="26">
        <v>4</v>
      </c>
      <c r="I1454" s="205">
        <v>3782.9</v>
      </c>
      <c r="J1454" s="205">
        <v>3349.9</v>
      </c>
      <c r="K1454" s="205">
        <v>3349.9</v>
      </c>
      <c r="L1454" s="219">
        <v>149</v>
      </c>
      <c r="M1454" s="205">
        <f t="shared" si="352"/>
        <v>3227770</v>
      </c>
      <c r="N1454" s="205"/>
      <c r="O1454" s="205"/>
      <c r="P1454" s="205"/>
      <c r="Q1454" s="205">
        <f t="shared" si="353"/>
        <v>3227770</v>
      </c>
      <c r="R1454" s="205"/>
      <c r="S1454" s="219"/>
      <c r="T1454" s="205"/>
      <c r="U1454" s="205">
        <v>910</v>
      </c>
      <c r="V1454" s="205">
        <f>U1454*3547</f>
        <v>3227770</v>
      </c>
      <c r="W1454" s="205"/>
      <c r="X1454" s="205"/>
      <c r="Y1454" s="205"/>
      <c r="Z1454" s="205"/>
      <c r="AA1454" s="205"/>
      <c r="AB1454" s="205"/>
      <c r="AC1454" s="205"/>
      <c r="AD1454" s="205"/>
      <c r="AE1454" s="205"/>
      <c r="AF1454" s="205"/>
      <c r="AG1454" s="221">
        <v>2025</v>
      </c>
      <c r="AH1454" s="158"/>
      <c r="AI1454" s="175"/>
      <c r="AJ1454" s="218"/>
      <c r="AK1454" s="15">
        <f t="shared" ca="1" si="354"/>
        <v>1381</v>
      </c>
      <c r="AL1454" s="15" t="s">
        <v>155</v>
      </c>
      <c r="AM1454" s="15" t="str">
        <f t="shared" ca="1" si="355"/>
        <v>1381.</v>
      </c>
      <c r="AN1454" s="222"/>
      <c r="AO1454" s="15"/>
      <c r="AP1454" s="16"/>
    </row>
    <row r="1455" spans="1:42" ht="22.5" hidden="1" customHeight="1" x14ac:dyDescent="0.25">
      <c r="A1455" s="83" t="str">
        <f t="shared" ca="1" si="348"/>
        <v>1382.</v>
      </c>
      <c r="B1455" s="26">
        <v>2624</v>
      </c>
      <c r="C1455" s="242" t="s">
        <v>581</v>
      </c>
      <c r="D1455" s="26">
        <v>1973</v>
      </c>
      <c r="E1455" s="135" t="s">
        <v>2957</v>
      </c>
      <c r="F1455" s="135" t="s">
        <v>2958</v>
      </c>
      <c r="G1455" s="26">
        <v>5</v>
      </c>
      <c r="H1455" s="26">
        <v>4</v>
      </c>
      <c r="I1455" s="205">
        <v>3583.8</v>
      </c>
      <c r="J1455" s="205">
        <v>3361.8</v>
      </c>
      <c r="K1455" s="205">
        <v>3361.8</v>
      </c>
      <c r="L1455" s="219">
        <v>127</v>
      </c>
      <c r="M1455" s="205">
        <f t="shared" si="352"/>
        <v>3961999</v>
      </c>
      <c r="N1455" s="205"/>
      <c r="O1455" s="205"/>
      <c r="P1455" s="205"/>
      <c r="Q1455" s="205">
        <f t="shared" si="353"/>
        <v>3961999</v>
      </c>
      <c r="R1455" s="205"/>
      <c r="S1455" s="219"/>
      <c r="T1455" s="205"/>
      <c r="U1455" s="205">
        <v>1117</v>
      </c>
      <c r="V1455" s="205">
        <f>U1455*3547</f>
        <v>3961999</v>
      </c>
      <c r="W1455" s="205"/>
      <c r="X1455" s="205"/>
      <c r="Y1455" s="205"/>
      <c r="Z1455" s="205"/>
      <c r="AA1455" s="205"/>
      <c r="AB1455" s="205"/>
      <c r="AC1455" s="205"/>
      <c r="AD1455" s="205"/>
      <c r="AE1455" s="205"/>
      <c r="AF1455" s="205"/>
      <c r="AG1455" s="221">
        <v>2025</v>
      </c>
      <c r="AH1455" s="158"/>
      <c r="AI1455" s="175"/>
      <c r="AJ1455" s="218"/>
      <c r="AK1455" s="15">
        <f t="shared" ca="1" si="354"/>
        <v>1382</v>
      </c>
      <c r="AL1455" s="15" t="s">
        <v>155</v>
      </c>
      <c r="AM1455" s="15" t="str">
        <f t="shared" ca="1" si="355"/>
        <v>1382.</v>
      </c>
      <c r="AN1455" s="222"/>
      <c r="AO1455" s="15"/>
      <c r="AP1455" s="16"/>
    </row>
    <row r="1456" spans="1:42" ht="22.5" hidden="1" customHeight="1" x14ac:dyDescent="0.25">
      <c r="A1456" s="83" t="str">
        <f t="shared" ca="1" si="348"/>
        <v>1383.</v>
      </c>
      <c r="B1456" s="26">
        <v>2637</v>
      </c>
      <c r="C1456" s="40" t="s">
        <v>1309</v>
      </c>
      <c r="D1456" s="26">
        <v>1987</v>
      </c>
      <c r="E1456" s="135" t="s">
        <v>2957</v>
      </c>
      <c r="F1456" s="135" t="s">
        <v>2958</v>
      </c>
      <c r="G1456" s="26">
        <v>5</v>
      </c>
      <c r="H1456" s="26">
        <v>3</v>
      </c>
      <c r="I1456" s="205">
        <v>3520.5</v>
      </c>
      <c r="J1456" s="205">
        <v>3347.6</v>
      </c>
      <c r="K1456" s="205">
        <v>3347.6</v>
      </c>
      <c r="L1456" s="219">
        <v>137</v>
      </c>
      <c r="M1456" s="205">
        <f t="shared" si="352"/>
        <v>3092984</v>
      </c>
      <c r="N1456" s="205"/>
      <c r="O1456" s="205"/>
      <c r="P1456" s="205"/>
      <c r="Q1456" s="205">
        <f t="shared" si="353"/>
        <v>3092984</v>
      </c>
      <c r="R1456" s="205"/>
      <c r="S1456" s="219"/>
      <c r="T1456" s="205"/>
      <c r="U1456" s="205">
        <v>872</v>
      </c>
      <c r="V1456" s="205">
        <f>U1456*3547</f>
        <v>3092984</v>
      </c>
      <c r="W1456" s="205"/>
      <c r="X1456" s="205"/>
      <c r="Y1456" s="205"/>
      <c r="Z1456" s="205"/>
      <c r="AA1456" s="205"/>
      <c r="AB1456" s="205"/>
      <c r="AC1456" s="205"/>
      <c r="AD1456" s="205"/>
      <c r="AE1456" s="205"/>
      <c r="AF1456" s="205"/>
      <c r="AG1456" s="221">
        <v>2025</v>
      </c>
      <c r="AH1456" s="158"/>
      <c r="AI1456" s="175"/>
      <c r="AJ1456" s="218"/>
      <c r="AK1456" s="15">
        <f t="shared" ca="1" si="354"/>
        <v>1383</v>
      </c>
      <c r="AL1456" s="15" t="s">
        <v>155</v>
      </c>
      <c r="AM1456" s="15" t="str">
        <f t="shared" ca="1" si="355"/>
        <v>1383.</v>
      </c>
      <c r="AN1456" s="222"/>
      <c r="AO1456" s="15"/>
      <c r="AP1456" s="16"/>
    </row>
    <row r="1457" spans="1:16382" ht="22.5" hidden="1" customHeight="1" x14ac:dyDescent="0.25">
      <c r="A1457" s="83" t="str">
        <f t="shared" ca="1" si="348"/>
        <v>1384.</v>
      </c>
      <c r="B1457" s="26">
        <v>2690</v>
      </c>
      <c r="C1457" s="242" t="s">
        <v>1103</v>
      </c>
      <c r="D1457" s="26">
        <v>1974</v>
      </c>
      <c r="E1457" s="135" t="s">
        <v>2957</v>
      </c>
      <c r="F1457" s="83" t="s">
        <v>2959</v>
      </c>
      <c r="G1457" s="26">
        <v>2</v>
      </c>
      <c r="H1457" s="26">
        <v>2</v>
      </c>
      <c r="I1457" s="205">
        <v>590.79999999999995</v>
      </c>
      <c r="J1457" s="205">
        <v>540.79999999999995</v>
      </c>
      <c r="K1457" s="205">
        <v>540.79999999999995</v>
      </c>
      <c r="L1457" s="219">
        <v>21</v>
      </c>
      <c r="M1457" s="205">
        <f t="shared" si="352"/>
        <v>2030500</v>
      </c>
      <c r="N1457" s="205"/>
      <c r="O1457" s="205"/>
      <c r="P1457" s="205"/>
      <c r="Q1457" s="205">
        <f t="shared" si="353"/>
        <v>2030500</v>
      </c>
      <c r="R1457" s="205">
        <v>2030500</v>
      </c>
      <c r="S1457" s="219"/>
      <c r="T1457" s="205"/>
      <c r="U1457" s="205"/>
      <c r="V1457" s="233"/>
      <c r="W1457" s="205"/>
      <c r="X1457" s="205"/>
      <c r="Y1457" s="205"/>
      <c r="Z1457" s="205"/>
      <c r="AA1457" s="205"/>
      <c r="AB1457" s="205"/>
      <c r="AC1457" s="205"/>
      <c r="AD1457" s="205"/>
      <c r="AE1457" s="205"/>
      <c r="AF1457" s="205"/>
      <c r="AG1457" s="221">
        <v>2025</v>
      </c>
      <c r="AH1457" s="158"/>
      <c r="AI1457" s="175"/>
      <c r="AJ1457" s="218"/>
      <c r="AK1457" s="15">
        <f t="shared" ca="1" si="354"/>
        <v>1384</v>
      </c>
      <c r="AL1457" s="15" t="s">
        <v>155</v>
      </c>
      <c r="AM1457" s="15" t="str">
        <f t="shared" ca="1" si="355"/>
        <v>1384.</v>
      </c>
      <c r="AN1457" s="222"/>
      <c r="AO1457" s="15"/>
      <c r="AP1457" s="16"/>
    </row>
    <row r="1458" spans="1:16382" ht="22.5" hidden="1" customHeight="1" x14ac:dyDescent="0.25">
      <c r="A1458" s="83" t="str">
        <f t="shared" ca="1" si="348"/>
        <v>1385.</v>
      </c>
      <c r="B1458" s="26">
        <v>2639</v>
      </c>
      <c r="C1458" s="40" t="s">
        <v>1311</v>
      </c>
      <c r="D1458" s="26">
        <v>1976</v>
      </c>
      <c r="E1458" s="135" t="s">
        <v>2957</v>
      </c>
      <c r="F1458" s="83" t="s">
        <v>2959</v>
      </c>
      <c r="G1458" s="26">
        <v>2</v>
      </c>
      <c r="H1458" s="26">
        <v>2</v>
      </c>
      <c r="I1458" s="205">
        <v>629.9</v>
      </c>
      <c r="J1458" s="205">
        <v>564.70000000000005</v>
      </c>
      <c r="K1458" s="205">
        <v>564.70000000000005</v>
      </c>
      <c r="L1458" s="219">
        <v>31</v>
      </c>
      <c r="M1458" s="205">
        <f t="shared" si="352"/>
        <v>974640</v>
      </c>
      <c r="N1458" s="205"/>
      <c r="O1458" s="205"/>
      <c r="P1458" s="205"/>
      <c r="Q1458" s="205">
        <f t="shared" si="353"/>
        <v>974640</v>
      </c>
      <c r="R1458" s="205">
        <v>974640</v>
      </c>
      <c r="S1458" s="219"/>
      <c r="T1458" s="205"/>
      <c r="U1458" s="205"/>
      <c r="V1458" s="205"/>
      <c r="W1458" s="205"/>
      <c r="X1458" s="205"/>
      <c r="Y1458" s="205"/>
      <c r="Z1458" s="205"/>
      <c r="AA1458" s="205"/>
      <c r="AB1458" s="205"/>
      <c r="AC1458" s="205"/>
      <c r="AD1458" s="205"/>
      <c r="AE1458" s="205"/>
      <c r="AF1458" s="205"/>
      <c r="AG1458" s="221">
        <v>2025</v>
      </c>
      <c r="AH1458" s="158"/>
      <c r="AI1458" s="175"/>
      <c r="AJ1458" s="218"/>
      <c r="AK1458" s="15">
        <f t="shared" ca="1" si="354"/>
        <v>1385</v>
      </c>
      <c r="AL1458" s="15" t="s">
        <v>155</v>
      </c>
      <c r="AM1458" s="15" t="str">
        <f t="shared" ca="1" si="355"/>
        <v>1385.</v>
      </c>
      <c r="AN1458" s="222"/>
      <c r="AO1458" s="15"/>
      <c r="AP1458" s="16"/>
    </row>
    <row r="1459" spans="1:16382" ht="22.5" hidden="1" customHeight="1" x14ac:dyDescent="0.25">
      <c r="A1459" s="83" t="str">
        <f t="shared" ca="1" si="348"/>
        <v>1386.</v>
      </c>
      <c r="B1459" s="26">
        <v>2642</v>
      </c>
      <c r="C1459" s="40" t="s">
        <v>1313</v>
      </c>
      <c r="D1459" s="26">
        <v>1985</v>
      </c>
      <c r="E1459" s="135" t="s">
        <v>2957</v>
      </c>
      <c r="F1459" s="135" t="s">
        <v>2958</v>
      </c>
      <c r="G1459" s="26">
        <v>5</v>
      </c>
      <c r="H1459" s="26">
        <v>3</v>
      </c>
      <c r="I1459" s="205">
        <v>3698.5</v>
      </c>
      <c r="J1459" s="205">
        <v>3223.7</v>
      </c>
      <c r="K1459" s="205">
        <v>3223.7</v>
      </c>
      <c r="L1459" s="219">
        <v>127</v>
      </c>
      <c r="M1459" s="205">
        <f t="shared" si="352"/>
        <v>3042261.9000000004</v>
      </c>
      <c r="N1459" s="205"/>
      <c r="O1459" s="205"/>
      <c r="P1459" s="205"/>
      <c r="Q1459" s="205">
        <f t="shared" si="353"/>
        <v>3042261.9000000004</v>
      </c>
      <c r="R1459" s="205"/>
      <c r="S1459" s="219"/>
      <c r="T1459" s="205"/>
      <c r="U1459" s="205">
        <v>857.7</v>
      </c>
      <c r="V1459" s="205">
        <f>U1459*3547</f>
        <v>3042261.9000000004</v>
      </c>
      <c r="W1459" s="205"/>
      <c r="X1459" s="205"/>
      <c r="Y1459" s="205"/>
      <c r="Z1459" s="205"/>
      <c r="AA1459" s="205"/>
      <c r="AB1459" s="205"/>
      <c r="AC1459" s="205"/>
      <c r="AD1459" s="205"/>
      <c r="AE1459" s="205"/>
      <c r="AF1459" s="205"/>
      <c r="AG1459" s="221">
        <v>2025</v>
      </c>
      <c r="AH1459" s="158"/>
      <c r="AI1459" s="175"/>
      <c r="AJ1459" s="218"/>
      <c r="AK1459" s="15">
        <f t="shared" ca="1" si="354"/>
        <v>1386</v>
      </c>
      <c r="AL1459" s="15" t="s">
        <v>155</v>
      </c>
      <c r="AM1459" s="15" t="str">
        <f t="shared" ca="1" si="355"/>
        <v>1386.</v>
      </c>
      <c r="AN1459" s="222"/>
      <c r="AO1459" s="15"/>
      <c r="AP1459" s="16"/>
    </row>
    <row r="1460" spans="1:16382" ht="22.5" hidden="1" customHeight="1" x14ac:dyDescent="0.25">
      <c r="A1460" s="83" t="str">
        <f t="shared" ca="1" si="348"/>
        <v>1387.</v>
      </c>
      <c r="B1460" s="26">
        <v>2686</v>
      </c>
      <c r="C1460" s="40" t="s">
        <v>1317</v>
      </c>
      <c r="D1460" s="26">
        <v>1992</v>
      </c>
      <c r="E1460" s="135" t="s">
        <v>2957</v>
      </c>
      <c r="F1460" s="83" t="s">
        <v>2959</v>
      </c>
      <c r="G1460" s="26">
        <v>2</v>
      </c>
      <c r="H1460" s="26">
        <v>2</v>
      </c>
      <c r="I1460" s="205">
        <v>925.2</v>
      </c>
      <c r="J1460" s="205">
        <v>851.6</v>
      </c>
      <c r="K1460" s="205">
        <v>851.6</v>
      </c>
      <c r="L1460" s="219">
        <v>33</v>
      </c>
      <c r="M1460" s="205">
        <f t="shared" si="352"/>
        <v>42870</v>
      </c>
      <c r="N1460" s="205"/>
      <c r="O1460" s="205"/>
      <c r="P1460" s="205"/>
      <c r="Q1460" s="205">
        <f t="shared" si="353"/>
        <v>42870</v>
      </c>
      <c r="R1460" s="205">
        <v>42870</v>
      </c>
      <c r="S1460" s="219"/>
      <c r="T1460" s="205"/>
      <c r="U1460" s="205"/>
      <c r="V1460" s="205"/>
      <c r="W1460" s="205"/>
      <c r="X1460" s="205"/>
      <c r="Y1460" s="205"/>
      <c r="Z1460" s="205"/>
      <c r="AA1460" s="205"/>
      <c r="AB1460" s="205"/>
      <c r="AC1460" s="205"/>
      <c r="AD1460" s="205"/>
      <c r="AE1460" s="205"/>
      <c r="AF1460" s="205"/>
      <c r="AG1460" s="221">
        <v>2025</v>
      </c>
      <c r="AH1460" s="158"/>
      <c r="AI1460" s="175"/>
      <c r="AJ1460" s="218"/>
      <c r="AK1460" s="15">
        <f t="shared" ca="1" si="354"/>
        <v>1387</v>
      </c>
      <c r="AL1460" s="15" t="s">
        <v>155</v>
      </c>
      <c r="AM1460" s="15" t="str">
        <f t="shared" ca="1" si="355"/>
        <v>1387.</v>
      </c>
      <c r="AN1460" s="222"/>
      <c r="AO1460" s="16"/>
      <c r="AP1460" s="16"/>
    </row>
    <row r="1461" spans="1:16382" ht="22.5" hidden="1" customHeight="1" x14ac:dyDescent="0.25">
      <c r="A1461" s="83" t="str">
        <f t="shared" ca="1" si="348"/>
        <v>1388.</v>
      </c>
      <c r="B1461" s="26">
        <v>2583</v>
      </c>
      <c r="C1461" s="41" t="s">
        <v>588</v>
      </c>
      <c r="D1461" s="26">
        <v>1983</v>
      </c>
      <c r="E1461" s="135" t="s">
        <v>2957</v>
      </c>
      <c r="F1461" s="83" t="s">
        <v>2959</v>
      </c>
      <c r="G1461" s="26">
        <v>2</v>
      </c>
      <c r="H1461" s="26">
        <v>2</v>
      </c>
      <c r="I1461" s="205">
        <v>652.5</v>
      </c>
      <c r="J1461" s="205">
        <v>366.5</v>
      </c>
      <c r="K1461" s="205">
        <v>366.5</v>
      </c>
      <c r="L1461" s="219">
        <v>33</v>
      </c>
      <c r="M1461" s="205">
        <f t="shared" si="352"/>
        <v>187941</v>
      </c>
      <c r="N1461" s="205"/>
      <c r="O1461" s="205"/>
      <c r="P1461" s="205"/>
      <c r="Q1461" s="205">
        <f t="shared" si="353"/>
        <v>187941</v>
      </c>
      <c r="R1461" s="205">
        <v>187941</v>
      </c>
      <c r="S1461" s="219"/>
      <c r="T1461" s="205"/>
      <c r="U1461" s="205"/>
      <c r="V1461" s="205"/>
      <c r="W1461" s="205"/>
      <c r="X1461" s="205"/>
      <c r="Y1461" s="205"/>
      <c r="Z1461" s="205"/>
      <c r="AA1461" s="205"/>
      <c r="AB1461" s="205"/>
      <c r="AC1461" s="205"/>
      <c r="AD1461" s="205"/>
      <c r="AE1461" s="205"/>
      <c r="AF1461" s="205"/>
      <c r="AG1461" s="221">
        <v>2025</v>
      </c>
      <c r="AH1461" s="158"/>
      <c r="AI1461" s="175"/>
      <c r="AJ1461" s="218"/>
      <c r="AK1461" s="15">
        <f t="shared" ca="1" si="354"/>
        <v>1388</v>
      </c>
      <c r="AL1461" s="15" t="s">
        <v>155</v>
      </c>
      <c r="AM1461" s="15" t="str">
        <f t="shared" ca="1" si="355"/>
        <v>1388.</v>
      </c>
      <c r="AN1461" s="222"/>
      <c r="AO1461" s="15"/>
      <c r="AP1461" s="16"/>
    </row>
    <row r="1462" spans="1:16382" ht="22.5" hidden="1" customHeight="1" x14ac:dyDescent="0.25">
      <c r="A1462" s="83" t="str">
        <f t="shared" ca="1" si="348"/>
        <v>1389.</v>
      </c>
      <c r="B1462" s="26">
        <v>2675</v>
      </c>
      <c r="C1462" s="41" t="s">
        <v>584</v>
      </c>
      <c r="D1462" s="26">
        <v>1974</v>
      </c>
      <c r="E1462" s="135" t="s">
        <v>2957</v>
      </c>
      <c r="F1462" s="83" t="s">
        <v>2959</v>
      </c>
      <c r="G1462" s="26">
        <v>2</v>
      </c>
      <c r="H1462" s="26">
        <v>2</v>
      </c>
      <c r="I1462" s="205">
        <v>626</v>
      </c>
      <c r="J1462" s="205">
        <v>576</v>
      </c>
      <c r="K1462" s="205">
        <v>576</v>
      </c>
      <c r="L1462" s="219">
        <v>20</v>
      </c>
      <c r="M1462" s="205">
        <f>R1462+T1462+V1462+X1462+Z1462+AB1462+AE1462+AF1462</f>
        <v>197184</v>
      </c>
      <c r="N1462" s="205"/>
      <c r="O1462" s="205"/>
      <c r="P1462" s="205"/>
      <c r="Q1462" s="205">
        <f>M1462</f>
        <v>197184</v>
      </c>
      <c r="R1462" s="205">
        <v>197184</v>
      </c>
      <c r="S1462" s="219"/>
      <c r="T1462" s="205"/>
      <c r="U1462" s="205"/>
      <c r="V1462" s="205"/>
      <c r="W1462" s="205"/>
      <c r="X1462" s="205"/>
      <c r="Y1462" s="205"/>
      <c r="Z1462" s="205"/>
      <c r="AA1462" s="205"/>
      <c r="AB1462" s="205"/>
      <c r="AC1462" s="205"/>
      <c r="AD1462" s="205"/>
      <c r="AE1462" s="205"/>
      <c r="AF1462" s="205"/>
      <c r="AG1462" s="221">
        <v>2025</v>
      </c>
      <c r="AH1462" s="158"/>
      <c r="AI1462" s="175"/>
      <c r="AJ1462" s="218"/>
      <c r="AK1462" s="15">
        <f t="shared" ca="1" si="354"/>
        <v>1389</v>
      </c>
      <c r="AL1462" s="15" t="s">
        <v>155</v>
      </c>
      <c r="AM1462" s="15" t="str">
        <f t="shared" ca="1" si="355"/>
        <v>1389.</v>
      </c>
      <c r="AN1462" s="222"/>
      <c r="AO1462" s="16"/>
      <c r="AP1462" s="16"/>
    </row>
    <row r="1463" spans="1:16382" ht="22.5" hidden="1" customHeight="1" x14ac:dyDescent="0.25">
      <c r="A1463" s="83" t="str">
        <f t="shared" ca="1" si="348"/>
        <v>1390.</v>
      </c>
      <c r="B1463" s="26">
        <v>2555</v>
      </c>
      <c r="C1463" s="252" t="s">
        <v>577</v>
      </c>
      <c r="D1463" s="26">
        <v>1972</v>
      </c>
      <c r="E1463" s="135" t="s">
        <v>2957</v>
      </c>
      <c r="F1463" s="83" t="s">
        <v>2959</v>
      </c>
      <c r="G1463" s="26">
        <v>2</v>
      </c>
      <c r="H1463" s="26">
        <v>2</v>
      </c>
      <c r="I1463" s="205">
        <v>582.70000000000005</v>
      </c>
      <c r="J1463" s="205">
        <v>525.9</v>
      </c>
      <c r="K1463" s="205">
        <v>525.9</v>
      </c>
      <c r="L1463" s="219">
        <v>20</v>
      </c>
      <c r="M1463" s="205">
        <f>R1463+T1463+V1463+X1463+Z1463+AB1463+AE1463+AF1463</f>
        <v>552296</v>
      </c>
      <c r="N1463" s="205"/>
      <c r="O1463" s="205"/>
      <c r="P1463" s="205"/>
      <c r="Q1463" s="205">
        <f>M1463</f>
        <v>552296</v>
      </c>
      <c r="R1463" s="205">
        <v>552296</v>
      </c>
      <c r="S1463" s="219"/>
      <c r="T1463" s="205"/>
      <c r="U1463" s="205"/>
      <c r="V1463" s="205"/>
      <c r="W1463" s="205"/>
      <c r="X1463" s="205"/>
      <c r="Y1463" s="205"/>
      <c r="Z1463" s="205"/>
      <c r="AA1463" s="205"/>
      <c r="AB1463" s="205"/>
      <c r="AC1463" s="205"/>
      <c r="AD1463" s="205"/>
      <c r="AE1463" s="205"/>
      <c r="AF1463" s="205"/>
      <c r="AG1463" s="221">
        <v>2025</v>
      </c>
      <c r="AH1463" s="158"/>
      <c r="AI1463" s="175"/>
      <c r="AJ1463" s="218"/>
      <c r="AK1463" s="15">
        <f t="shared" ca="1" si="354"/>
        <v>1390</v>
      </c>
      <c r="AL1463" s="15" t="s">
        <v>155</v>
      </c>
      <c r="AM1463" s="15" t="str">
        <f t="shared" ca="1" si="355"/>
        <v>1390.</v>
      </c>
      <c r="AN1463" s="222"/>
      <c r="AO1463" s="15"/>
      <c r="AP1463" s="16"/>
    </row>
    <row r="1464" spans="1:16382" ht="22.5" hidden="1" customHeight="1" x14ac:dyDescent="0.25">
      <c r="A1464" s="83" t="str">
        <f t="shared" ref="A1464" ca="1" si="356">AM1464</f>
        <v>1391.</v>
      </c>
      <c r="B1464" s="83">
        <v>2627</v>
      </c>
      <c r="C1464" s="168" t="s">
        <v>3078</v>
      </c>
      <c r="D1464" s="83">
        <v>1974</v>
      </c>
      <c r="E1464" s="135" t="s">
        <v>2957</v>
      </c>
      <c r="F1464" s="135" t="s">
        <v>2959</v>
      </c>
      <c r="G1464" s="26">
        <v>5</v>
      </c>
      <c r="H1464" s="26">
        <v>4</v>
      </c>
      <c r="I1464" s="176">
        <v>3759.7</v>
      </c>
      <c r="J1464" s="176">
        <v>3449.7</v>
      </c>
      <c r="K1464" s="176">
        <v>3449.7</v>
      </c>
      <c r="L1464" s="32">
        <v>130</v>
      </c>
      <c r="M1464" s="176">
        <f>R1464+T1464+V1464+X1464+Z1464+AB1464+AE1464+AF1464</f>
        <v>3961999</v>
      </c>
      <c r="N1464" s="176"/>
      <c r="O1464" s="176"/>
      <c r="P1464" s="176"/>
      <c r="Q1464" s="176">
        <f>M1464</f>
        <v>3961999</v>
      </c>
      <c r="R1464" s="176"/>
      <c r="S1464" s="32"/>
      <c r="T1464" s="176"/>
      <c r="U1464" s="176">
        <v>1117</v>
      </c>
      <c r="V1464" s="176">
        <f>U1464*3547</f>
        <v>3961999</v>
      </c>
      <c r="W1464" s="176"/>
      <c r="X1464" s="176"/>
      <c r="Y1464" s="176"/>
      <c r="Z1464" s="176"/>
      <c r="AA1464" s="176"/>
      <c r="AB1464" s="176"/>
      <c r="AC1464" s="176"/>
      <c r="AD1464" s="176"/>
      <c r="AE1464" s="176"/>
      <c r="AF1464" s="331"/>
      <c r="AG1464" s="317">
        <v>2025</v>
      </c>
      <c r="AH1464" s="332"/>
      <c r="AI1464" s="175"/>
      <c r="AJ1464" s="333"/>
      <c r="AK1464" s="15">
        <f t="shared" ca="1" si="354"/>
        <v>1391</v>
      </c>
      <c r="AL1464" s="15" t="s">
        <v>155</v>
      </c>
      <c r="AM1464" s="15" t="str">
        <f t="shared" ca="1" si="355"/>
        <v>1391.</v>
      </c>
      <c r="AN1464" s="179"/>
      <c r="AO1464" s="14"/>
      <c r="AP1464" s="16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4"/>
      <c r="EF1464" s="14"/>
      <c r="EG1464" s="14"/>
      <c r="EH1464" s="14"/>
      <c r="EI1464" s="14"/>
      <c r="EJ1464" s="14"/>
      <c r="EK1464" s="14"/>
      <c r="EL1464" s="14"/>
      <c r="EM1464" s="14"/>
      <c r="EN1464" s="14"/>
      <c r="EO1464" s="14"/>
      <c r="EP1464" s="14"/>
      <c r="EQ1464" s="14"/>
      <c r="ER1464" s="14"/>
      <c r="ES1464" s="14"/>
      <c r="ET1464" s="14"/>
      <c r="EU1464" s="14"/>
      <c r="EV1464" s="14"/>
      <c r="EW1464" s="14"/>
      <c r="EX1464" s="14"/>
      <c r="EY1464" s="14"/>
      <c r="EZ1464" s="14"/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/>
      <c r="FL1464" s="14"/>
      <c r="FM1464" s="14"/>
      <c r="FN1464" s="14"/>
      <c r="FO1464" s="14"/>
      <c r="FP1464" s="14"/>
      <c r="FQ1464" s="14"/>
      <c r="FR1464" s="14"/>
      <c r="FS1464" s="14"/>
      <c r="FT1464" s="14"/>
      <c r="FU1464" s="14"/>
      <c r="FV1464" s="14"/>
      <c r="FW1464" s="14"/>
      <c r="FX1464" s="14"/>
      <c r="FY1464" s="14"/>
      <c r="FZ1464" s="14"/>
      <c r="GA1464" s="14"/>
      <c r="GB1464" s="14"/>
      <c r="GC1464" s="14"/>
      <c r="GD1464" s="14"/>
      <c r="GE1464" s="14"/>
      <c r="GF1464" s="14"/>
      <c r="GG1464" s="14"/>
      <c r="GH1464" s="14"/>
      <c r="GI1464" s="14"/>
      <c r="GJ1464" s="14"/>
      <c r="GK1464" s="14"/>
      <c r="GL1464" s="14"/>
      <c r="GM1464" s="14"/>
      <c r="GN1464" s="14"/>
      <c r="GO1464" s="14"/>
      <c r="GP1464" s="14"/>
      <c r="GQ1464" s="14"/>
      <c r="GR1464" s="14"/>
      <c r="GS1464" s="14"/>
      <c r="GT1464" s="14"/>
      <c r="GU1464" s="14"/>
      <c r="GV1464" s="14"/>
      <c r="GW1464" s="14"/>
      <c r="GX1464" s="14"/>
      <c r="GY1464" s="14"/>
      <c r="GZ1464" s="14"/>
      <c r="HA1464" s="14"/>
      <c r="HB1464" s="14"/>
      <c r="HC1464" s="14"/>
      <c r="HD1464" s="14"/>
      <c r="HE1464" s="14"/>
      <c r="HF1464" s="14"/>
      <c r="HG1464" s="14"/>
      <c r="HH1464" s="14"/>
      <c r="HI1464" s="14"/>
      <c r="HJ1464" s="14"/>
      <c r="HK1464" s="14"/>
      <c r="HL1464" s="14"/>
      <c r="HM1464" s="14"/>
      <c r="HN1464" s="14"/>
      <c r="HO1464" s="14"/>
      <c r="HP1464" s="14"/>
      <c r="HQ1464" s="14"/>
      <c r="HR1464" s="14"/>
      <c r="HS1464" s="14"/>
      <c r="HT1464" s="14"/>
      <c r="HU1464" s="14"/>
      <c r="HV1464" s="14"/>
      <c r="HW1464" s="14"/>
      <c r="HX1464" s="14"/>
      <c r="HY1464" s="14"/>
      <c r="HZ1464" s="14"/>
      <c r="IA1464" s="14"/>
      <c r="IB1464" s="14"/>
      <c r="IC1464" s="14"/>
      <c r="ID1464" s="14"/>
      <c r="IE1464" s="14"/>
      <c r="IF1464" s="14"/>
      <c r="IG1464" s="14"/>
      <c r="IH1464" s="14"/>
      <c r="II1464" s="14"/>
      <c r="IJ1464" s="14"/>
      <c r="IK1464" s="14"/>
      <c r="IL1464" s="14"/>
      <c r="IM1464" s="14"/>
      <c r="IN1464" s="14"/>
      <c r="IO1464" s="14"/>
      <c r="IP1464" s="14"/>
      <c r="IQ1464" s="14"/>
      <c r="IR1464" s="14"/>
      <c r="IS1464" s="14"/>
      <c r="IT1464" s="14"/>
      <c r="IU1464" s="14"/>
      <c r="IV1464" s="14"/>
      <c r="IW1464" s="14"/>
      <c r="IX1464" s="14"/>
      <c r="IY1464" s="14"/>
      <c r="IZ1464" s="14"/>
      <c r="JA1464" s="14"/>
      <c r="JB1464" s="14"/>
      <c r="JC1464" s="14"/>
      <c r="JD1464" s="14"/>
      <c r="JE1464" s="14"/>
      <c r="JF1464" s="14"/>
      <c r="JG1464" s="14"/>
      <c r="JH1464" s="14"/>
      <c r="JI1464" s="14"/>
      <c r="JJ1464" s="14"/>
      <c r="JK1464" s="14"/>
      <c r="JL1464" s="14"/>
      <c r="JM1464" s="14"/>
      <c r="JN1464" s="14"/>
      <c r="JO1464" s="14"/>
      <c r="JP1464" s="14"/>
      <c r="JQ1464" s="14"/>
      <c r="JR1464" s="14"/>
      <c r="JS1464" s="14"/>
      <c r="JT1464" s="14"/>
      <c r="JU1464" s="14"/>
      <c r="JV1464" s="14"/>
      <c r="JW1464" s="14"/>
      <c r="JX1464" s="14"/>
      <c r="JY1464" s="14"/>
      <c r="JZ1464" s="14"/>
      <c r="KA1464" s="14"/>
      <c r="KB1464" s="14"/>
      <c r="KC1464" s="14"/>
      <c r="KD1464" s="14"/>
      <c r="KE1464" s="14"/>
      <c r="KF1464" s="14"/>
      <c r="KG1464" s="14"/>
      <c r="KH1464" s="14"/>
      <c r="KI1464" s="14"/>
      <c r="KJ1464" s="14"/>
      <c r="KK1464" s="14"/>
      <c r="KL1464" s="14"/>
      <c r="KM1464" s="14"/>
      <c r="KN1464" s="14"/>
      <c r="KO1464" s="14"/>
      <c r="KP1464" s="14"/>
      <c r="KQ1464" s="14"/>
      <c r="KR1464" s="14"/>
      <c r="KS1464" s="14"/>
      <c r="KT1464" s="14"/>
      <c r="KU1464" s="14"/>
      <c r="KV1464" s="14"/>
      <c r="KW1464" s="14"/>
      <c r="KX1464" s="14"/>
      <c r="KY1464" s="14"/>
      <c r="KZ1464" s="14"/>
      <c r="LA1464" s="14"/>
      <c r="LB1464" s="14"/>
      <c r="LC1464" s="14"/>
      <c r="LD1464" s="14"/>
      <c r="LE1464" s="14"/>
      <c r="LF1464" s="14"/>
      <c r="LG1464" s="14"/>
      <c r="LH1464" s="14"/>
      <c r="LI1464" s="14"/>
      <c r="LJ1464" s="14"/>
      <c r="LK1464" s="14"/>
      <c r="LL1464" s="14"/>
      <c r="LM1464" s="14"/>
      <c r="LN1464" s="14"/>
      <c r="LO1464" s="14"/>
      <c r="LP1464" s="14"/>
      <c r="LQ1464" s="14"/>
      <c r="LR1464" s="14"/>
      <c r="LS1464" s="14"/>
      <c r="LT1464" s="14"/>
      <c r="LU1464" s="14"/>
      <c r="LV1464" s="14"/>
      <c r="LW1464" s="14"/>
      <c r="LX1464" s="14"/>
      <c r="LY1464" s="14"/>
      <c r="LZ1464" s="14"/>
      <c r="MA1464" s="14"/>
      <c r="MB1464" s="14"/>
      <c r="MC1464" s="14"/>
      <c r="MD1464" s="14"/>
      <c r="ME1464" s="14"/>
      <c r="MF1464" s="14"/>
      <c r="MG1464" s="14"/>
      <c r="MH1464" s="14"/>
      <c r="MI1464" s="14"/>
      <c r="MJ1464" s="14"/>
      <c r="MK1464" s="14"/>
      <c r="ML1464" s="14"/>
      <c r="MM1464" s="14"/>
      <c r="MN1464" s="14"/>
      <c r="MO1464" s="14"/>
      <c r="MP1464" s="14"/>
      <c r="MQ1464" s="14"/>
      <c r="MR1464" s="14"/>
      <c r="MS1464" s="14"/>
      <c r="MT1464" s="14"/>
      <c r="MU1464" s="14"/>
      <c r="MV1464" s="14"/>
      <c r="MW1464" s="14"/>
      <c r="MX1464" s="14"/>
      <c r="MY1464" s="14"/>
      <c r="MZ1464" s="14"/>
      <c r="NA1464" s="14"/>
      <c r="NB1464" s="14"/>
      <c r="NC1464" s="14"/>
      <c r="ND1464" s="14"/>
      <c r="NE1464" s="14"/>
      <c r="NF1464" s="14"/>
      <c r="NG1464" s="14"/>
      <c r="NH1464" s="14"/>
      <c r="NI1464" s="14"/>
      <c r="NJ1464" s="14"/>
      <c r="NK1464" s="14"/>
      <c r="NL1464" s="14"/>
      <c r="NM1464" s="14"/>
      <c r="NN1464" s="14"/>
      <c r="NO1464" s="14"/>
      <c r="NP1464" s="14"/>
      <c r="NQ1464" s="14"/>
      <c r="NR1464" s="14"/>
      <c r="NS1464" s="14"/>
      <c r="NT1464" s="14"/>
      <c r="NU1464" s="14"/>
      <c r="NV1464" s="14"/>
      <c r="NW1464" s="14"/>
      <c r="NX1464" s="14"/>
      <c r="NY1464" s="14"/>
      <c r="NZ1464" s="14"/>
      <c r="OA1464" s="14"/>
      <c r="OB1464" s="14"/>
      <c r="OC1464" s="14"/>
      <c r="OD1464" s="14"/>
      <c r="OE1464" s="14"/>
      <c r="OF1464" s="14"/>
      <c r="OG1464" s="14"/>
      <c r="OH1464" s="14"/>
      <c r="OI1464" s="14"/>
      <c r="OJ1464" s="14"/>
      <c r="OK1464" s="14"/>
      <c r="OL1464" s="14"/>
      <c r="OM1464" s="14"/>
      <c r="ON1464" s="14"/>
      <c r="OO1464" s="14"/>
      <c r="OP1464" s="14"/>
      <c r="OQ1464" s="14"/>
      <c r="OR1464" s="14"/>
      <c r="OS1464" s="14"/>
      <c r="OT1464" s="14"/>
      <c r="OU1464" s="14"/>
      <c r="OV1464" s="14"/>
      <c r="OW1464" s="14"/>
      <c r="OX1464" s="14"/>
      <c r="OY1464" s="14"/>
      <c r="OZ1464" s="14"/>
      <c r="PA1464" s="14"/>
      <c r="PB1464" s="14"/>
      <c r="PC1464" s="14"/>
      <c r="PD1464" s="14"/>
      <c r="PE1464" s="14"/>
      <c r="PF1464" s="14"/>
      <c r="PG1464" s="14"/>
      <c r="PH1464" s="14"/>
      <c r="PI1464" s="14"/>
      <c r="PJ1464" s="14"/>
      <c r="PK1464" s="14"/>
      <c r="PL1464" s="14"/>
      <c r="PM1464" s="14"/>
      <c r="PN1464" s="14"/>
      <c r="PO1464" s="14"/>
      <c r="PP1464" s="14"/>
      <c r="PQ1464" s="14"/>
      <c r="PR1464" s="14"/>
      <c r="PS1464" s="14"/>
      <c r="PT1464" s="14"/>
      <c r="PU1464" s="14"/>
      <c r="PV1464" s="14"/>
      <c r="PW1464" s="14"/>
      <c r="PX1464" s="14"/>
      <c r="PY1464" s="14"/>
      <c r="PZ1464" s="14"/>
      <c r="QA1464" s="14"/>
      <c r="QB1464" s="14"/>
      <c r="QC1464" s="14"/>
      <c r="QD1464" s="14"/>
      <c r="QE1464" s="14"/>
      <c r="QF1464" s="14"/>
      <c r="QG1464" s="14"/>
      <c r="QH1464" s="14"/>
      <c r="QI1464" s="14"/>
      <c r="QJ1464" s="14"/>
      <c r="QK1464" s="14"/>
      <c r="QL1464" s="14"/>
      <c r="QM1464" s="14"/>
      <c r="QN1464" s="14"/>
      <c r="QO1464" s="14"/>
      <c r="QP1464" s="14"/>
      <c r="QQ1464" s="14"/>
      <c r="QR1464" s="14"/>
      <c r="QS1464" s="14"/>
      <c r="QT1464" s="14"/>
      <c r="QU1464" s="14"/>
      <c r="QV1464" s="14"/>
      <c r="QW1464" s="14"/>
      <c r="QX1464" s="14"/>
      <c r="QY1464" s="14"/>
      <c r="QZ1464" s="14"/>
      <c r="RA1464" s="14"/>
      <c r="RB1464" s="14"/>
      <c r="RC1464" s="14"/>
      <c r="RD1464" s="14"/>
      <c r="RE1464" s="14"/>
      <c r="RF1464" s="14"/>
      <c r="RG1464" s="14"/>
      <c r="RH1464" s="14"/>
      <c r="RI1464" s="14"/>
      <c r="RJ1464" s="14"/>
      <c r="RK1464" s="14"/>
      <c r="RL1464" s="14"/>
      <c r="RM1464" s="14"/>
      <c r="RN1464" s="14"/>
      <c r="RO1464" s="14"/>
      <c r="RP1464" s="14"/>
      <c r="RQ1464" s="14"/>
      <c r="RR1464" s="14"/>
      <c r="RS1464" s="14"/>
      <c r="RT1464" s="14"/>
      <c r="RU1464" s="14"/>
      <c r="RV1464" s="14"/>
      <c r="RW1464" s="14"/>
      <c r="RX1464" s="14"/>
      <c r="RY1464" s="14"/>
      <c r="RZ1464" s="14"/>
      <c r="SA1464" s="14"/>
      <c r="SB1464" s="14"/>
      <c r="SC1464" s="14"/>
      <c r="SD1464" s="14"/>
      <c r="SE1464" s="14"/>
      <c r="SF1464" s="14"/>
      <c r="SG1464" s="14"/>
      <c r="SH1464" s="14"/>
      <c r="SI1464" s="14"/>
      <c r="SJ1464" s="14"/>
      <c r="SK1464" s="14"/>
      <c r="SL1464" s="14"/>
      <c r="SM1464" s="14"/>
      <c r="SN1464" s="14"/>
      <c r="SO1464" s="14"/>
      <c r="SP1464" s="14"/>
      <c r="SQ1464" s="14"/>
      <c r="SR1464" s="14"/>
      <c r="SS1464" s="14"/>
      <c r="ST1464" s="14"/>
      <c r="SU1464" s="14"/>
      <c r="SV1464" s="14"/>
      <c r="SW1464" s="14"/>
      <c r="SX1464" s="14"/>
      <c r="SY1464" s="14"/>
      <c r="SZ1464" s="14"/>
      <c r="TA1464" s="14"/>
      <c r="TB1464" s="14"/>
      <c r="TC1464" s="14"/>
      <c r="TD1464" s="14"/>
      <c r="TE1464" s="14"/>
      <c r="TF1464" s="14"/>
      <c r="TG1464" s="14"/>
      <c r="TH1464" s="14"/>
      <c r="TI1464" s="14"/>
      <c r="TJ1464" s="14"/>
      <c r="TK1464" s="14"/>
      <c r="TL1464" s="14"/>
      <c r="TM1464" s="14"/>
      <c r="TN1464" s="14"/>
      <c r="TO1464" s="14"/>
      <c r="TP1464" s="14"/>
      <c r="TQ1464" s="14"/>
      <c r="TR1464" s="14"/>
      <c r="TS1464" s="14"/>
      <c r="TT1464" s="14"/>
      <c r="TU1464" s="14"/>
      <c r="TV1464" s="14"/>
      <c r="TW1464" s="14"/>
      <c r="TX1464" s="14"/>
      <c r="TY1464" s="14"/>
      <c r="TZ1464" s="14"/>
      <c r="UA1464" s="14"/>
      <c r="UB1464" s="14"/>
      <c r="UC1464" s="14"/>
      <c r="UD1464" s="14"/>
      <c r="UE1464" s="14"/>
      <c r="UF1464" s="14"/>
      <c r="UG1464" s="14"/>
      <c r="UH1464" s="14"/>
      <c r="UI1464" s="14"/>
      <c r="UJ1464" s="14"/>
      <c r="UK1464" s="14"/>
      <c r="UL1464" s="14"/>
      <c r="UM1464" s="14"/>
      <c r="UN1464" s="14"/>
      <c r="UO1464" s="14"/>
      <c r="UP1464" s="14"/>
      <c r="UQ1464" s="14"/>
      <c r="UR1464" s="14"/>
      <c r="US1464" s="14"/>
      <c r="UT1464" s="14"/>
      <c r="UU1464" s="14"/>
      <c r="UV1464" s="14"/>
      <c r="UW1464" s="14"/>
      <c r="UX1464" s="14"/>
      <c r="UY1464" s="14"/>
      <c r="UZ1464" s="14"/>
      <c r="VA1464" s="14"/>
      <c r="VB1464" s="14"/>
      <c r="VC1464" s="14"/>
      <c r="VD1464" s="14"/>
      <c r="VE1464" s="14"/>
      <c r="VF1464" s="14"/>
      <c r="VG1464" s="14"/>
      <c r="VH1464" s="14"/>
      <c r="VI1464" s="14"/>
      <c r="VJ1464" s="14"/>
      <c r="VK1464" s="14"/>
      <c r="VL1464" s="14"/>
      <c r="VM1464" s="14"/>
      <c r="VN1464" s="14"/>
      <c r="VO1464" s="14"/>
      <c r="VP1464" s="14"/>
      <c r="VQ1464" s="14"/>
      <c r="VR1464" s="14"/>
      <c r="VS1464" s="14"/>
      <c r="VT1464" s="14"/>
      <c r="VU1464" s="14"/>
      <c r="VV1464" s="14"/>
      <c r="VW1464" s="14"/>
      <c r="VX1464" s="14"/>
      <c r="VY1464" s="14"/>
      <c r="VZ1464" s="14"/>
      <c r="WA1464" s="14"/>
      <c r="WB1464" s="14"/>
      <c r="WC1464" s="14"/>
      <c r="WD1464" s="14"/>
      <c r="WE1464" s="14"/>
      <c r="WF1464" s="14"/>
      <c r="WG1464" s="14"/>
      <c r="WH1464" s="14"/>
      <c r="WI1464" s="14"/>
      <c r="WJ1464" s="14"/>
      <c r="WK1464" s="14"/>
      <c r="WL1464" s="14"/>
      <c r="WM1464" s="14"/>
      <c r="WN1464" s="14"/>
      <c r="WO1464" s="14"/>
      <c r="WP1464" s="14"/>
      <c r="WQ1464" s="14"/>
      <c r="WR1464" s="14"/>
      <c r="WS1464" s="14"/>
      <c r="WT1464" s="14"/>
      <c r="WU1464" s="14"/>
      <c r="WV1464" s="14"/>
      <c r="WW1464" s="14"/>
      <c r="WX1464" s="14"/>
      <c r="WY1464" s="14"/>
      <c r="WZ1464" s="14"/>
      <c r="XA1464" s="14"/>
      <c r="XB1464" s="14"/>
      <c r="XC1464" s="14"/>
      <c r="XD1464" s="14"/>
      <c r="XE1464" s="14"/>
      <c r="XF1464" s="14"/>
      <c r="XG1464" s="14"/>
      <c r="XH1464" s="14"/>
      <c r="XI1464" s="14"/>
      <c r="XJ1464" s="14"/>
      <c r="XK1464" s="14"/>
      <c r="XL1464" s="14"/>
      <c r="XM1464" s="14"/>
      <c r="XN1464" s="14"/>
      <c r="XO1464" s="14"/>
      <c r="XP1464" s="14"/>
      <c r="XQ1464" s="14"/>
      <c r="XR1464" s="14"/>
      <c r="XS1464" s="14"/>
      <c r="XT1464" s="14"/>
      <c r="XU1464" s="14"/>
      <c r="XV1464" s="14"/>
      <c r="XW1464" s="14"/>
      <c r="XX1464" s="14"/>
      <c r="XY1464" s="14"/>
      <c r="XZ1464" s="14"/>
      <c r="YA1464" s="14"/>
      <c r="YB1464" s="14"/>
      <c r="YC1464" s="14"/>
      <c r="YD1464" s="14"/>
      <c r="YE1464" s="14"/>
      <c r="YF1464" s="14"/>
      <c r="YG1464" s="14"/>
      <c r="YH1464" s="14"/>
      <c r="YI1464" s="14"/>
      <c r="YJ1464" s="14"/>
      <c r="YK1464" s="14"/>
      <c r="YL1464" s="14"/>
      <c r="YM1464" s="14"/>
      <c r="YN1464" s="14"/>
      <c r="YO1464" s="14"/>
      <c r="YP1464" s="14"/>
      <c r="YQ1464" s="14"/>
      <c r="YR1464" s="14"/>
      <c r="YS1464" s="14"/>
      <c r="YT1464" s="14"/>
      <c r="YU1464" s="14"/>
      <c r="YV1464" s="14"/>
      <c r="YW1464" s="14"/>
      <c r="YX1464" s="14"/>
      <c r="YY1464" s="14"/>
      <c r="YZ1464" s="14"/>
      <c r="ZA1464" s="14"/>
      <c r="ZB1464" s="14"/>
      <c r="ZC1464" s="14"/>
      <c r="ZD1464" s="14"/>
      <c r="ZE1464" s="14"/>
      <c r="ZF1464" s="14"/>
      <c r="ZG1464" s="14"/>
      <c r="ZH1464" s="14"/>
      <c r="ZI1464" s="14"/>
      <c r="ZJ1464" s="14"/>
      <c r="ZK1464" s="14"/>
      <c r="ZL1464" s="14"/>
      <c r="ZM1464" s="14"/>
      <c r="ZN1464" s="14"/>
      <c r="ZO1464" s="14"/>
      <c r="ZP1464" s="14"/>
      <c r="ZQ1464" s="14"/>
      <c r="ZR1464" s="14"/>
      <c r="ZS1464" s="14"/>
      <c r="ZT1464" s="14"/>
      <c r="ZU1464" s="14"/>
      <c r="ZV1464" s="14"/>
      <c r="ZW1464" s="14"/>
      <c r="ZX1464" s="14"/>
      <c r="ZY1464" s="14"/>
      <c r="ZZ1464" s="14"/>
      <c r="AAA1464" s="14"/>
      <c r="AAB1464" s="14"/>
      <c r="AAC1464" s="14"/>
      <c r="AAD1464" s="14"/>
      <c r="AAE1464" s="14"/>
      <c r="AAF1464" s="14"/>
      <c r="AAG1464" s="14"/>
      <c r="AAH1464" s="14"/>
      <c r="AAI1464" s="14"/>
      <c r="AAJ1464" s="14"/>
      <c r="AAK1464" s="14"/>
      <c r="AAL1464" s="14"/>
      <c r="AAM1464" s="14"/>
      <c r="AAN1464" s="14"/>
      <c r="AAO1464" s="14"/>
      <c r="AAP1464" s="14"/>
      <c r="AAQ1464" s="14"/>
      <c r="AAR1464" s="14"/>
      <c r="AAS1464" s="14"/>
      <c r="AAT1464" s="14"/>
      <c r="AAU1464" s="14"/>
      <c r="AAV1464" s="14"/>
      <c r="AAW1464" s="14"/>
      <c r="AAX1464" s="14"/>
      <c r="AAY1464" s="14"/>
      <c r="AAZ1464" s="14"/>
      <c r="ABA1464" s="14"/>
      <c r="ABB1464" s="14"/>
      <c r="ABC1464" s="14"/>
      <c r="ABD1464" s="14"/>
      <c r="ABE1464" s="14"/>
      <c r="ABF1464" s="14"/>
      <c r="ABG1464" s="14"/>
      <c r="ABH1464" s="14"/>
      <c r="ABI1464" s="14"/>
      <c r="ABJ1464" s="14"/>
      <c r="ABK1464" s="14"/>
      <c r="ABL1464" s="14"/>
      <c r="ABM1464" s="14"/>
      <c r="ABN1464" s="14"/>
      <c r="ABO1464" s="14"/>
      <c r="ABP1464" s="14"/>
      <c r="ABQ1464" s="14"/>
      <c r="ABR1464" s="14"/>
      <c r="ABS1464" s="14"/>
      <c r="ABT1464" s="14"/>
      <c r="ABU1464" s="14"/>
      <c r="ABV1464" s="14"/>
      <c r="ABW1464" s="14"/>
      <c r="ABX1464" s="14"/>
      <c r="ABY1464" s="14"/>
      <c r="ABZ1464" s="14"/>
      <c r="ACA1464" s="14"/>
      <c r="ACB1464" s="14"/>
      <c r="ACC1464" s="14"/>
      <c r="ACD1464" s="14"/>
      <c r="ACE1464" s="14"/>
      <c r="ACF1464" s="14"/>
      <c r="ACG1464" s="14"/>
      <c r="ACH1464" s="14"/>
      <c r="ACI1464" s="14"/>
      <c r="ACJ1464" s="14"/>
      <c r="ACK1464" s="14"/>
      <c r="ACL1464" s="14"/>
      <c r="ACM1464" s="14"/>
      <c r="ACN1464" s="14"/>
      <c r="ACO1464" s="14"/>
      <c r="ACP1464" s="14"/>
      <c r="ACQ1464" s="14"/>
      <c r="ACR1464" s="14"/>
      <c r="ACS1464" s="14"/>
      <c r="ACT1464" s="14"/>
      <c r="ACU1464" s="14"/>
      <c r="ACV1464" s="14"/>
      <c r="ACW1464" s="14"/>
      <c r="ACX1464" s="14"/>
      <c r="ACY1464" s="14"/>
      <c r="ACZ1464" s="14"/>
      <c r="ADA1464" s="14"/>
      <c r="ADB1464" s="14"/>
      <c r="ADC1464" s="14"/>
      <c r="ADD1464" s="14"/>
      <c r="ADE1464" s="14"/>
      <c r="ADF1464" s="14"/>
      <c r="ADG1464" s="14"/>
      <c r="ADH1464" s="14"/>
      <c r="ADI1464" s="14"/>
      <c r="ADJ1464" s="14"/>
      <c r="ADK1464" s="14"/>
      <c r="ADL1464" s="14"/>
      <c r="ADM1464" s="14"/>
      <c r="ADN1464" s="14"/>
      <c r="ADO1464" s="14"/>
      <c r="ADP1464" s="14"/>
      <c r="ADQ1464" s="14"/>
      <c r="ADR1464" s="14"/>
      <c r="ADS1464" s="14"/>
      <c r="ADT1464" s="14"/>
      <c r="ADU1464" s="14"/>
      <c r="ADV1464" s="14"/>
      <c r="ADW1464" s="14"/>
      <c r="ADX1464" s="14"/>
      <c r="ADY1464" s="14"/>
      <c r="ADZ1464" s="14"/>
      <c r="AEA1464" s="14"/>
      <c r="AEB1464" s="14"/>
      <c r="AEC1464" s="14"/>
      <c r="AED1464" s="14"/>
      <c r="AEE1464" s="14"/>
      <c r="AEF1464" s="14"/>
      <c r="AEG1464" s="14"/>
      <c r="AEH1464" s="14"/>
      <c r="AEI1464" s="14"/>
      <c r="AEJ1464" s="14"/>
      <c r="AEK1464" s="14"/>
      <c r="AEL1464" s="14"/>
      <c r="AEM1464" s="14"/>
      <c r="AEN1464" s="14"/>
      <c r="AEO1464" s="14"/>
      <c r="AEP1464" s="14"/>
      <c r="AEQ1464" s="14"/>
      <c r="AER1464" s="14"/>
      <c r="AES1464" s="14"/>
      <c r="AET1464" s="14"/>
      <c r="AEU1464" s="14"/>
      <c r="AEV1464" s="14"/>
      <c r="AEW1464" s="14"/>
      <c r="AEX1464" s="14"/>
      <c r="AEY1464" s="14"/>
      <c r="AEZ1464" s="14"/>
      <c r="AFA1464" s="14"/>
      <c r="AFB1464" s="14"/>
      <c r="AFC1464" s="14"/>
      <c r="AFD1464" s="14"/>
      <c r="AFE1464" s="14"/>
      <c r="AFF1464" s="14"/>
      <c r="AFG1464" s="14"/>
      <c r="AFH1464" s="14"/>
      <c r="AFI1464" s="14"/>
      <c r="AFJ1464" s="14"/>
      <c r="AFK1464" s="14"/>
      <c r="AFL1464" s="14"/>
      <c r="AFM1464" s="14"/>
      <c r="AFN1464" s="14"/>
      <c r="AFO1464" s="14"/>
      <c r="AFP1464" s="14"/>
      <c r="AFQ1464" s="14"/>
      <c r="AFR1464" s="14"/>
      <c r="AFS1464" s="14"/>
      <c r="AFT1464" s="14"/>
      <c r="AFU1464" s="14"/>
      <c r="AFV1464" s="14"/>
      <c r="AFW1464" s="14"/>
      <c r="AFX1464" s="14"/>
      <c r="AFY1464" s="14"/>
      <c r="AFZ1464" s="14"/>
      <c r="AGA1464" s="14"/>
      <c r="AGB1464" s="14"/>
      <c r="AGC1464" s="14"/>
      <c r="AGD1464" s="14"/>
      <c r="AGE1464" s="14"/>
      <c r="AGF1464" s="14"/>
      <c r="AGG1464" s="14"/>
      <c r="AGH1464" s="14"/>
      <c r="AGI1464" s="14"/>
      <c r="AGJ1464" s="14"/>
      <c r="AGK1464" s="14"/>
      <c r="AGL1464" s="14"/>
      <c r="AGM1464" s="14"/>
      <c r="AGN1464" s="14"/>
      <c r="AGO1464" s="14"/>
      <c r="AGP1464" s="14"/>
      <c r="AGQ1464" s="14"/>
      <c r="AGR1464" s="14"/>
      <c r="AGS1464" s="14"/>
      <c r="AGT1464" s="14"/>
      <c r="AGU1464" s="14"/>
      <c r="AGV1464" s="14"/>
      <c r="AGW1464" s="14"/>
      <c r="AGX1464" s="14"/>
      <c r="AGY1464" s="14"/>
      <c r="AGZ1464" s="14"/>
      <c r="AHA1464" s="14"/>
      <c r="AHB1464" s="14"/>
      <c r="AHC1464" s="14"/>
      <c r="AHD1464" s="14"/>
      <c r="AHE1464" s="14"/>
      <c r="AHF1464" s="14"/>
      <c r="AHG1464" s="14"/>
      <c r="AHH1464" s="14"/>
      <c r="AHI1464" s="14"/>
      <c r="AHJ1464" s="14"/>
      <c r="AHK1464" s="14"/>
      <c r="AHL1464" s="14"/>
      <c r="AHM1464" s="14"/>
      <c r="AHN1464" s="14"/>
      <c r="AHO1464" s="14"/>
      <c r="AHP1464" s="14"/>
      <c r="AHQ1464" s="14"/>
      <c r="AHR1464" s="14"/>
      <c r="AHS1464" s="14"/>
      <c r="AHT1464" s="14"/>
      <c r="AHU1464" s="14"/>
      <c r="AHV1464" s="14"/>
      <c r="AHW1464" s="14"/>
      <c r="AHX1464" s="14"/>
      <c r="AHY1464" s="14"/>
      <c r="AHZ1464" s="14"/>
      <c r="AIA1464" s="14"/>
      <c r="AIB1464" s="14"/>
      <c r="AIC1464" s="14"/>
      <c r="AID1464" s="14"/>
      <c r="AIE1464" s="14"/>
      <c r="AIF1464" s="14"/>
      <c r="AIG1464" s="14"/>
      <c r="AIH1464" s="14"/>
      <c r="AII1464" s="14"/>
      <c r="AIJ1464" s="14"/>
      <c r="AIK1464" s="14"/>
      <c r="AIL1464" s="14"/>
      <c r="AIM1464" s="14"/>
      <c r="AIN1464" s="14"/>
      <c r="AIO1464" s="14"/>
      <c r="AIP1464" s="14"/>
      <c r="AIQ1464" s="14"/>
      <c r="AIR1464" s="14"/>
      <c r="AIS1464" s="14"/>
      <c r="AIT1464" s="14"/>
      <c r="AIU1464" s="14"/>
      <c r="AIV1464" s="14"/>
      <c r="AIW1464" s="14"/>
      <c r="AIX1464" s="14"/>
      <c r="AIY1464" s="14"/>
      <c r="AIZ1464" s="14"/>
      <c r="AJA1464" s="14"/>
      <c r="AJB1464" s="14"/>
      <c r="AJC1464" s="14"/>
      <c r="AJD1464" s="14"/>
      <c r="AJE1464" s="14"/>
      <c r="AJF1464" s="14"/>
      <c r="AJG1464" s="14"/>
      <c r="AJH1464" s="14"/>
      <c r="AJI1464" s="14"/>
      <c r="AJJ1464" s="14"/>
      <c r="AJK1464" s="14"/>
      <c r="AJL1464" s="14"/>
      <c r="AJM1464" s="14"/>
      <c r="AJN1464" s="14"/>
      <c r="AJO1464" s="14"/>
      <c r="AJP1464" s="14"/>
      <c r="AJQ1464" s="14"/>
      <c r="AJR1464" s="14"/>
      <c r="AJS1464" s="14"/>
      <c r="AJT1464" s="14"/>
      <c r="AJU1464" s="14"/>
      <c r="AJV1464" s="14"/>
      <c r="AJW1464" s="14"/>
      <c r="AJX1464" s="14"/>
      <c r="AJY1464" s="14"/>
      <c r="AJZ1464" s="14"/>
      <c r="AKA1464" s="14"/>
      <c r="AKB1464" s="14"/>
      <c r="AKC1464" s="14"/>
      <c r="AKD1464" s="14"/>
      <c r="AKE1464" s="14"/>
      <c r="AKF1464" s="14"/>
      <c r="AKG1464" s="14"/>
      <c r="AKH1464" s="14"/>
      <c r="AKI1464" s="14"/>
      <c r="AKJ1464" s="14"/>
      <c r="AKK1464" s="14"/>
      <c r="AKL1464" s="14"/>
      <c r="AKM1464" s="14"/>
      <c r="AKN1464" s="14"/>
      <c r="AKO1464" s="14"/>
      <c r="AKP1464" s="14"/>
      <c r="AKQ1464" s="14"/>
      <c r="AKR1464" s="14"/>
      <c r="AKS1464" s="14"/>
      <c r="AKT1464" s="14"/>
      <c r="AKU1464" s="14"/>
      <c r="AKV1464" s="14"/>
      <c r="AKW1464" s="14"/>
      <c r="AKX1464" s="14"/>
      <c r="AKY1464" s="14"/>
      <c r="AKZ1464" s="14"/>
      <c r="ALA1464" s="14"/>
      <c r="ALB1464" s="14"/>
      <c r="ALC1464" s="14"/>
      <c r="ALD1464" s="14"/>
      <c r="ALE1464" s="14"/>
      <c r="ALF1464" s="14"/>
      <c r="ALG1464" s="14"/>
      <c r="ALH1464" s="14"/>
      <c r="ALI1464" s="14"/>
      <c r="ALJ1464" s="14"/>
      <c r="ALK1464" s="14"/>
      <c r="ALL1464" s="14"/>
      <c r="ALM1464" s="14"/>
      <c r="ALN1464" s="14"/>
      <c r="ALO1464" s="14"/>
      <c r="ALP1464" s="14"/>
      <c r="ALQ1464" s="14"/>
      <c r="ALR1464" s="14"/>
      <c r="ALS1464" s="14"/>
      <c r="ALT1464" s="14"/>
      <c r="ALU1464" s="14"/>
      <c r="ALV1464" s="14"/>
      <c r="ALW1464" s="14"/>
      <c r="ALX1464" s="14"/>
      <c r="ALY1464" s="14"/>
      <c r="ALZ1464" s="14"/>
      <c r="AMA1464" s="14"/>
      <c r="AMB1464" s="14"/>
      <c r="AMC1464" s="14"/>
      <c r="AMD1464" s="14"/>
      <c r="AME1464" s="14"/>
      <c r="AMF1464" s="14"/>
      <c r="AMG1464" s="14"/>
      <c r="AMH1464" s="14"/>
      <c r="AMI1464" s="14"/>
      <c r="AMJ1464" s="14"/>
      <c r="AMK1464" s="14"/>
      <c r="AML1464" s="14"/>
      <c r="AMM1464" s="14"/>
      <c r="AMN1464" s="14"/>
      <c r="AMO1464" s="14"/>
      <c r="AMP1464" s="14"/>
      <c r="AMQ1464" s="14"/>
      <c r="AMR1464" s="14"/>
      <c r="AMS1464" s="14"/>
      <c r="AMT1464" s="14"/>
      <c r="AMU1464" s="14"/>
      <c r="AMV1464" s="14"/>
      <c r="AMW1464" s="14"/>
      <c r="AMX1464" s="14"/>
      <c r="AMY1464" s="14"/>
      <c r="AMZ1464" s="14"/>
      <c r="ANA1464" s="14"/>
      <c r="ANB1464" s="14"/>
      <c r="ANC1464" s="14"/>
      <c r="AND1464" s="14"/>
      <c r="ANE1464" s="14"/>
      <c r="ANF1464" s="14"/>
      <c r="ANG1464" s="14"/>
      <c r="ANH1464" s="14"/>
      <c r="ANI1464" s="14"/>
      <c r="ANJ1464" s="14"/>
      <c r="ANK1464" s="14"/>
      <c r="ANL1464" s="14"/>
      <c r="ANM1464" s="14"/>
      <c r="ANN1464" s="14"/>
      <c r="ANO1464" s="14"/>
      <c r="ANP1464" s="14"/>
      <c r="ANQ1464" s="14"/>
      <c r="ANR1464" s="14"/>
      <c r="ANS1464" s="14"/>
      <c r="ANT1464" s="14"/>
      <c r="ANU1464" s="14"/>
      <c r="ANV1464" s="14"/>
      <c r="ANW1464" s="14"/>
      <c r="ANX1464" s="14"/>
      <c r="ANY1464" s="14"/>
      <c r="ANZ1464" s="14"/>
      <c r="AOA1464" s="14"/>
      <c r="AOB1464" s="14"/>
      <c r="AOC1464" s="14"/>
      <c r="AOD1464" s="14"/>
      <c r="AOE1464" s="14"/>
      <c r="AOF1464" s="14"/>
      <c r="AOG1464" s="14"/>
      <c r="AOH1464" s="14"/>
      <c r="AOI1464" s="14"/>
      <c r="AOJ1464" s="14"/>
      <c r="AOK1464" s="14"/>
      <c r="AOL1464" s="14"/>
      <c r="AOM1464" s="14"/>
      <c r="AON1464" s="14"/>
      <c r="AOO1464" s="14"/>
      <c r="AOP1464" s="14"/>
      <c r="AOQ1464" s="14"/>
      <c r="AOR1464" s="14"/>
      <c r="AOS1464" s="14"/>
      <c r="AOT1464" s="14"/>
      <c r="AOU1464" s="14"/>
      <c r="AOV1464" s="14"/>
      <c r="AOW1464" s="14"/>
      <c r="AOX1464" s="14"/>
      <c r="AOY1464" s="14"/>
      <c r="AOZ1464" s="14"/>
      <c r="APA1464" s="14"/>
      <c r="APB1464" s="14"/>
      <c r="APC1464" s="14"/>
      <c r="APD1464" s="14"/>
      <c r="APE1464" s="14"/>
      <c r="APF1464" s="14"/>
      <c r="APG1464" s="14"/>
      <c r="APH1464" s="14"/>
      <c r="API1464" s="14"/>
      <c r="APJ1464" s="14"/>
      <c r="APK1464" s="14"/>
      <c r="APL1464" s="14"/>
      <c r="APM1464" s="14"/>
      <c r="APN1464" s="14"/>
      <c r="APO1464" s="14"/>
      <c r="APP1464" s="14"/>
      <c r="APQ1464" s="14"/>
      <c r="APR1464" s="14"/>
      <c r="APS1464" s="14"/>
      <c r="APT1464" s="14"/>
      <c r="APU1464" s="14"/>
      <c r="APV1464" s="14"/>
      <c r="APW1464" s="14"/>
      <c r="APX1464" s="14"/>
      <c r="APY1464" s="14"/>
      <c r="APZ1464" s="14"/>
      <c r="AQA1464" s="14"/>
      <c r="AQB1464" s="14"/>
      <c r="AQC1464" s="14"/>
      <c r="AQD1464" s="14"/>
      <c r="AQE1464" s="14"/>
      <c r="AQF1464" s="14"/>
      <c r="AQG1464" s="14"/>
      <c r="AQH1464" s="14"/>
      <c r="AQI1464" s="14"/>
      <c r="AQJ1464" s="14"/>
      <c r="AQK1464" s="14"/>
      <c r="AQL1464" s="14"/>
      <c r="AQM1464" s="14"/>
      <c r="AQN1464" s="14"/>
      <c r="AQO1464" s="14"/>
      <c r="AQP1464" s="14"/>
      <c r="AQQ1464" s="14"/>
      <c r="AQR1464" s="14"/>
      <c r="AQS1464" s="14"/>
      <c r="AQT1464" s="14"/>
      <c r="AQU1464" s="14"/>
      <c r="AQV1464" s="14"/>
      <c r="AQW1464" s="14"/>
      <c r="AQX1464" s="14"/>
      <c r="AQY1464" s="14"/>
      <c r="AQZ1464" s="14"/>
      <c r="ARA1464" s="14"/>
      <c r="ARB1464" s="14"/>
      <c r="ARC1464" s="14"/>
      <c r="ARD1464" s="14"/>
      <c r="ARE1464" s="14"/>
      <c r="ARF1464" s="14"/>
      <c r="ARG1464" s="14"/>
      <c r="ARH1464" s="14"/>
      <c r="ARI1464" s="14"/>
      <c r="ARJ1464" s="14"/>
      <c r="ARK1464" s="14"/>
      <c r="ARL1464" s="14"/>
      <c r="ARM1464" s="14"/>
      <c r="ARN1464" s="14"/>
      <c r="ARO1464" s="14"/>
      <c r="ARP1464" s="14"/>
      <c r="ARQ1464" s="14"/>
      <c r="ARR1464" s="14"/>
      <c r="ARS1464" s="14"/>
      <c r="ART1464" s="14"/>
      <c r="ARU1464" s="14"/>
      <c r="ARV1464" s="14"/>
      <c r="ARW1464" s="14"/>
      <c r="ARX1464" s="14"/>
      <c r="ARY1464" s="14"/>
      <c r="ARZ1464" s="14"/>
      <c r="ASA1464" s="14"/>
      <c r="ASB1464" s="14"/>
      <c r="ASC1464" s="14"/>
      <c r="ASD1464" s="14"/>
      <c r="ASE1464" s="14"/>
      <c r="ASF1464" s="14"/>
      <c r="ASG1464" s="14"/>
      <c r="ASH1464" s="14"/>
      <c r="ASI1464" s="14"/>
      <c r="ASJ1464" s="14"/>
      <c r="ASK1464" s="14"/>
      <c r="ASL1464" s="14"/>
      <c r="ASM1464" s="14"/>
      <c r="ASN1464" s="14"/>
      <c r="ASO1464" s="14"/>
      <c r="ASP1464" s="14"/>
      <c r="ASQ1464" s="14"/>
      <c r="ASR1464" s="14"/>
      <c r="ASS1464" s="14"/>
      <c r="AST1464" s="14"/>
      <c r="ASU1464" s="14"/>
      <c r="ASV1464" s="14"/>
      <c r="ASW1464" s="14"/>
      <c r="ASX1464" s="14"/>
      <c r="ASY1464" s="14"/>
      <c r="ASZ1464" s="14"/>
      <c r="ATA1464" s="14"/>
      <c r="ATB1464" s="14"/>
      <c r="ATC1464" s="14"/>
      <c r="ATD1464" s="14"/>
      <c r="ATE1464" s="14"/>
      <c r="ATF1464" s="14"/>
      <c r="ATG1464" s="14"/>
      <c r="ATH1464" s="14"/>
      <c r="ATI1464" s="14"/>
      <c r="ATJ1464" s="14"/>
      <c r="ATK1464" s="14"/>
      <c r="ATL1464" s="14"/>
      <c r="ATM1464" s="14"/>
      <c r="ATN1464" s="14"/>
      <c r="ATO1464" s="14"/>
      <c r="ATP1464" s="14"/>
      <c r="ATQ1464" s="14"/>
      <c r="ATR1464" s="14"/>
      <c r="ATS1464" s="14"/>
      <c r="ATT1464" s="14"/>
      <c r="ATU1464" s="14"/>
      <c r="ATV1464" s="14"/>
      <c r="ATW1464" s="14"/>
      <c r="ATX1464" s="14"/>
      <c r="ATY1464" s="14"/>
      <c r="ATZ1464" s="14"/>
      <c r="AUA1464" s="14"/>
      <c r="AUB1464" s="14"/>
      <c r="AUC1464" s="14"/>
      <c r="AUD1464" s="14"/>
      <c r="AUE1464" s="14"/>
      <c r="AUF1464" s="14"/>
      <c r="AUG1464" s="14"/>
      <c r="AUH1464" s="14"/>
      <c r="AUI1464" s="14"/>
      <c r="AUJ1464" s="14"/>
      <c r="AUK1464" s="14"/>
      <c r="AUL1464" s="14"/>
      <c r="AUM1464" s="14"/>
      <c r="AUN1464" s="14"/>
      <c r="AUO1464" s="14"/>
      <c r="AUP1464" s="14"/>
      <c r="AUQ1464" s="14"/>
      <c r="AUR1464" s="14"/>
      <c r="AUS1464" s="14"/>
      <c r="AUT1464" s="14"/>
      <c r="AUU1464" s="14"/>
      <c r="AUV1464" s="14"/>
      <c r="AUW1464" s="14"/>
      <c r="AUX1464" s="14"/>
      <c r="AUY1464" s="14"/>
      <c r="AUZ1464" s="14"/>
      <c r="AVA1464" s="14"/>
      <c r="AVB1464" s="14"/>
      <c r="AVC1464" s="14"/>
      <c r="AVD1464" s="14"/>
      <c r="AVE1464" s="14"/>
      <c r="AVF1464" s="14"/>
      <c r="AVG1464" s="14"/>
      <c r="AVH1464" s="14"/>
      <c r="AVI1464" s="14"/>
      <c r="AVJ1464" s="14"/>
      <c r="AVK1464" s="14"/>
      <c r="AVL1464" s="14"/>
      <c r="AVM1464" s="14"/>
      <c r="AVN1464" s="14"/>
      <c r="AVO1464" s="14"/>
      <c r="AVP1464" s="14"/>
      <c r="AVQ1464" s="14"/>
      <c r="AVR1464" s="14"/>
      <c r="AVS1464" s="14"/>
      <c r="AVT1464" s="14"/>
      <c r="AVU1464" s="14"/>
      <c r="AVV1464" s="14"/>
      <c r="AVW1464" s="14"/>
      <c r="AVX1464" s="14"/>
      <c r="AVY1464" s="14"/>
      <c r="AVZ1464" s="14"/>
      <c r="AWA1464" s="14"/>
      <c r="AWB1464" s="14"/>
      <c r="AWC1464" s="14"/>
      <c r="AWD1464" s="14"/>
      <c r="AWE1464" s="14"/>
      <c r="AWF1464" s="14"/>
      <c r="AWG1464" s="14"/>
      <c r="AWH1464" s="14"/>
      <c r="AWI1464" s="14"/>
      <c r="AWJ1464" s="14"/>
      <c r="AWK1464" s="14"/>
      <c r="AWL1464" s="14"/>
      <c r="AWM1464" s="14"/>
      <c r="AWN1464" s="14"/>
      <c r="AWO1464" s="14"/>
      <c r="AWP1464" s="14"/>
      <c r="AWQ1464" s="14"/>
      <c r="AWR1464" s="14"/>
      <c r="AWS1464" s="14"/>
      <c r="AWT1464" s="14"/>
      <c r="AWU1464" s="14"/>
      <c r="AWV1464" s="14"/>
      <c r="AWW1464" s="14"/>
      <c r="AWX1464" s="14"/>
      <c r="AWY1464" s="14"/>
      <c r="AWZ1464" s="14"/>
      <c r="AXA1464" s="14"/>
      <c r="AXB1464" s="14"/>
      <c r="AXC1464" s="14"/>
      <c r="AXD1464" s="14"/>
      <c r="AXE1464" s="14"/>
      <c r="AXF1464" s="14"/>
      <c r="AXG1464" s="14"/>
      <c r="AXH1464" s="14"/>
      <c r="AXI1464" s="14"/>
      <c r="AXJ1464" s="14"/>
      <c r="AXK1464" s="14"/>
      <c r="AXL1464" s="14"/>
      <c r="AXM1464" s="14"/>
      <c r="AXN1464" s="14"/>
      <c r="AXO1464" s="14"/>
      <c r="AXP1464" s="14"/>
      <c r="AXQ1464" s="14"/>
      <c r="AXR1464" s="14"/>
      <c r="AXS1464" s="14"/>
      <c r="AXT1464" s="14"/>
      <c r="AXU1464" s="14"/>
      <c r="AXV1464" s="14"/>
      <c r="AXW1464" s="14"/>
      <c r="AXX1464" s="14"/>
      <c r="AXY1464" s="14"/>
      <c r="AXZ1464" s="14"/>
      <c r="AYA1464" s="14"/>
      <c r="AYB1464" s="14"/>
      <c r="AYC1464" s="14"/>
      <c r="AYD1464" s="14"/>
      <c r="AYE1464" s="14"/>
      <c r="AYF1464" s="14"/>
      <c r="AYG1464" s="14"/>
      <c r="AYH1464" s="14"/>
      <c r="AYI1464" s="14"/>
      <c r="AYJ1464" s="14"/>
      <c r="AYK1464" s="14"/>
      <c r="AYL1464" s="14"/>
      <c r="AYM1464" s="14"/>
      <c r="AYN1464" s="14"/>
      <c r="AYO1464" s="14"/>
      <c r="AYP1464" s="14"/>
      <c r="AYQ1464" s="14"/>
      <c r="AYR1464" s="14"/>
      <c r="AYS1464" s="14"/>
      <c r="AYT1464" s="14"/>
      <c r="AYU1464" s="14"/>
      <c r="AYV1464" s="14"/>
      <c r="AYW1464" s="14"/>
      <c r="AYX1464" s="14"/>
      <c r="AYY1464" s="14"/>
      <c r="AYZ1464" s="14"/>
      <c r="AZA1464" s="14"/>
      <c r="AZB1464" s="14"/>
      <c r="AZC1464" s="14"/>
      <c r="AZD1464" s="14"/>
      <c r="AZE1464" s="14"/>
      <c r="AZF1464" s="14"/>
      <c r="AZG1464" s="14"/>
      <c r="AZH1464" s="14"/>
      <c r="AZI1464" s="14"/>
      <c r="AZJ1464" s="14"/>
      <c r="AZK1464" s="14"/>
      <c r="AZL1464" s="14"/>
      <c r="AZM1464" s="14"/>
      <c r="AZN1464" s="14"/>
      <c r="AZO1464" s="14"/>
      <c r="AZP1464" s="14"/>
      <c r="AZQ1464" s="14"/>
      <c r="AZR1464" s="14"/>
      <c r="AZS1464" s="14"/>
      <c r="AZT1464" s="14"/>
      <c r="AZU1464" s="14"/>
      <c r="AZV1464" s="14"/>
      <c r="AZW1464" s="14"/>
      <c r="AZX1464" s="14"/>
      <c r="AZY1464" s="14"/>
      <c r="AZZ1464" s="14"/>
      <c r="BAA1464" s="14"/>
      <c r="BAB1464" s="14"/>
      <c r="BAC1464" s="14"/>
      <c r="BAD1464" s="14"/>
      <c r="BAE1464" s="14"/>
      <c r="BAF1464" s="14"/>
      <c r="BAG1464" s="14"/>
      <c r="BAH1464" s="14"/>
      <c r="BAI1464" s="14"/>
      <c r="BAJ1464" s="14"/>
      <c r="BAK1464" s="14"/>
      <c r="BAL1464" s="14"/>
      <c r="BAM1464" s="14"/>
      <c r="BAN1464" s="14"/>
      <c r="BAO1464" s="14"/>
      <c r="BAP1464" s="14"/>
      <c r="BAQ1464" s="14"/>
      <c r="BAR1464" s="14"/>
      <c r="BAS1464" s="14"/>
      <c r="BAT1464" s="14"/>
      <c r="BAU1464" s="14"/>
      <c r="BAV1464" s="14"/>
      <c r="BAW1464" s="14"/>
      <c r="BAX1464" s="14"/>
      <c r="BAY1464" s="14"/>
      <c r="BAZ1464" s="14"/>
      <c r="BBA1464" s="14"/>
      <c r="BBB1464" s="14"/>
      <c r="BBC1464" s="14"/>
      <c r="BBD1464" s="14"/>
      <c r="BBE1464" s="14"/>
      <c r="BBF1464" s="14"/>
      <c r="BBG1464" s="14"/>
      <c r="BBH1464" s="14"/>
      <c r="BBI1464" s="14"/>
      <c r="BBJ1464" s="14"/>
      <c r="BBK1464" s="14"/>
      <c r="BBL1464" s="14"/>
      <c r="BBM1464" s="14"/>
      <c r="BBN1464" s="14"/>
      <c r="BBO1464" s="14"/>
      <c r="BBP1464" s="14"/>
      <c r="BBQ1464" s="14"/>
      <c r="BBR1464" s="14"/>
      <c r="BBS1464" s="14"/>
      <c r="BBT1464" s="14"/>
      <c r="BBU1464" s="14"/>
      <c r="BBV1464" s="14"/>
      <c r="BBW1464" s="14"/>
      <c r="BBX1464" s="14"/>
      <c r="BBY1464" s="14"/>
      <c r="BBZ1464" s="14"/>
      <c r="BCA1464" s="14"/>
      <c r="BCB1464" s="14"/>
      <c r="BCC1464" s="14"/>
      <c r="BCD1464" s="14"/>
      <c r="BCE1464" s="14"/>
      <c r="BCF1464" s="14"/>
      <c r="BCG1464" s="14"/>
      <c r="BCH1464" s="14"/>
      <c r="BCI1464" s="14"/>
      <c r="BCJ1464" s="14"/>
      <c r="BCK1464" s="14"/>
      <c r="BCL1464" s="14"/>
      <c r="BCM1464" s="14"/>
      <c r="BCN1464" s="14"/>
      <c r="BCO1464" s="14"/>
      <c r="BCP1464" s="14"/>
      <c r="BCQ1464" s="14"/>
      <c r="BCR1464" s="14"/>
      <c r="BCS1464" s="14"/>
      <c r="BCT1464" s="14"/>
      <c r="BCU1464" s="14"/>
      <c r="BCV1464" s="14"/>
      <c r="BCW1464" s="14"/>
      <c r="BCX1464" s="14"/>
      <c r="BCY1464" s="14"/>
      <c r="BCZ1464" s="14"/>
      <c r="BDA1464" s="14"/>
      <c r="BDB1464" s="14"/>
      <c r="BDC1464" s="14"/>
      <c r="BDD1464" s="14"/>
      <c r="BDE1464" s="14"/>
      <c r="BDF1464" s="14"/>
      <c r="BDG1464" s="14"/>
      <c r="BDH1464" s="14"/>
      <c r="BDI1464" s="14"/>
      <c r="BDJ1464" s="14"/>
      <c r="BDK1464" s="14"/>
      <c r="BDL1464" s="14"/>
      <c r="BDM1464" s="14"/>
      <c r="BDN1464" s="14"/>
      <c r="BDO1464" s="14"/>
      <c r="BDP1464" s="14"/>
      <c r="BDQ1464" s="14"/>
      <c r="BDR1464" s="14"/>
      <c r="BDS1464" s="14"/>
      <c r="BDT1464" s="14"/>
      <c r="BDU1464" s="14"/>
      <c r="BDV1464" s="14"/>
      <c r="BDW1464" s="14"/>
      <c r="BDX1464" s="14"/>
      <c r="BDY1464" s="14"/>
      <c r="BDZ1464" s="14"/>
      <c r="BEA1464" s="14"/>
      <c r="BEB1464" s="14"/>
      <c r="BEC1464" s="14"/>
      <c r="BED1464" s="14"/>
      <c r="BEE1464" s="14"/>
      <c r="BEF1464" s="14"/>
      <c r="BEG1464" s="14"/>
      <c r="BEH1464" s="14"/>
      <c r="BEI1464" s="14"/>
      <c r="BEJ1464" s="14"/>
      <c r="BEK1464" s="14"/>
      <c r="BEL1464" s="14"/>
      <c r="BEM1464" s="14"/>
      <c r="BEN1464" s="14"/>
      <c r="BEO1464" s="14"/>
      <c r="BEP1464" s="14"/>
      <c r="BEQ1464" s="14"/>
      <c r="BER1464" s="14"/>
      <c r="BES1464" s="14"/>
      <c r="BET1464" s="14"/>
      <c r="BEU1464" s="14"/>
      <c r="BEV1464" s="14"/>
      <c r="BEW1464" s="14"/>
      <c r="BEX1464" s="14"/>
      <c r="BEY1464" s="14"/>
      <c r="BEZ1464" s="14"/>
      <c r="BFA1464" s="14"/>
      <c r="BFB1464" s="14"/>
      <c r="BFC1464" s="14"/>
      <c r="BFD1464" s="14"/>
      <c r="BFE1464" s="14"/>
      <c r="BFF1464" s="14"/>
      <c r="BFG1464" s="14"/>
      <c r="BFH1464" s="14"/>
      <c r="BFI1464" s="14"/>
      <c r="BFJ1464" s="14"/>
      <c r="BFK1464" s="14"/>
      <c r="BFL1464" s="14"/>
      <c r="BFM1464" s="14"/>
      <c r="BFN1464" s="14"/>
      <c r="BFO1464" s="14"/>
      <c r="BFP1464" s="14"/>
      <c r="BFQ1464" s="14"/>
      <c r="BFR1464" s="14"/>
      <c r="BFS1464" s="14"/>
      <c r="BFT1464" s="14"/>
      <c r="BFU1464" s="14"/>
      <c r="BFV1464" s="14"/>
      <c r="BFW1464" s="14"/>
      <c r="BFX1464" s="14"/>
      <c r="BFY1464" s="14"/>
      <c r="BFZ1464" s="14"/>
      <c r="BGA1464" s="14"/>
      <c r="BGB1464" s="14"/>
      <c r="BGC1464" s="14"/>
      <c r="BGD1464" s="14"/>
      <c r="BGE1464" s="14"/>
      <c r="BGF1464" s="14"/>
      <c r="BGG1464" s="14"/>
      <c r="BGH1464" s="14"/>
      <c r="BGI1464" s="14"/>
      <c r="BGJ1464" s="14"/>
      <c r="BGK1464" s="14"/>
      <c r="BGL1464" s="14"/>
      <c r="BGM1464" s="14"/>
      <c r="BGN1464" s="14"/>
      <c r="BGO1464" s="14"/>
      <c r="BGP1464" s="14"/>
      <c r="BGQ1464" s="14"/>
      <c r="BGR1464" s="14"/>
      <c r="BGS1464" s="14"/>
      <c r="BGT1464" s="14"/>
      <c r="BGU1464" s="14"/>
      <c r="BGV1464" s="14"/>
      <c r="BGW1464" s="14"/>
      <c r="BGX1464" s="14"/>
      <c r="BGY1464" s="14"/>
      <c r="BGZ1464" s="14"/>
      <c r="BHA1464" s="14"/>
      <c r="BHB1464" s="14"/>
      <c r="BHC1464" s="14"/>
      <c r="BHD1464" s="14"/>
      <c r="BHE1464" s="14"/>
      <c r="BHF1464" s="14"/>
      <c r="BHG1464" s="14"/>
      <c r="BHH1464" s="14"/>
      <c r="BHI1464" s="14"/>
      <c r="BHJ1464" s="14"/>
      <c r="BHK1464" s="14"/>
      <c r="BHL1464" s="14"/>
      <c r="BHM1464" s="14"/>
      <c r="BHN1464" s="14"/>
      <c r="BHO1464" s="14"/>
      <c r="BHP1464" s="14"/>
      <c r="BHQ1464" s="14"/>
      <c r="BHR1464" s="14"/>
      <c r="BHS1464" s="14"/>
      <c r="BHT1464" s="14"/>
      <c r="BHU1464" s="14"/>
      <c r="BHV1464" s="14"/>
      <c r="BHW1464" s="14"/>
      <c r="BHX1464" s="14"/>
      <c r="BHY1464" s="14"/>
      <c r="BHZ1464" s="14"/>
      <c r="BIA1464" s="14"/>
      <c r="BIB1464" s="14"/>
      <c r="BIC1464" s="14"/>
      <c r="BID1464" s="14"/>
      <c r="BIE1464" s="14"/>
      <c r="BIF1464" s="14"/>
      <c r="BIG1464" s="14"/>
      <c r="BIH1464" s="14"/>
      <c r="BII1464" s="14"/>
      <c r="BIJ1464" s="14"/>
      <c r="BIK1464" s="14"/>
      <c r="BIL1464" s="14"/>
      <c r="BIM1464" s="14"/>
      <c r="BIN1464" s="14"/>
      <c r="BIO1464" s="14"/>
      <c r="BIP1464" s="14"/>
      <c r="BIQ1464" s="14"/>
      <c r="BIR1464" s="14"/>
      <c r="BIS1464" s="14"/>
      <c r="BIT1464" s="14"/>
      <c r="BIU1464" s="14"/>
      <c r="BIV1464" s="14"/>
      <c r="BIW1464" s="14"/>
      <c r="BIX1464" s="14"/>
      <c r="BIY1464" s="14"/>
      <c r="BIZ1464" s="14"/>
      <c r="BJA1464" s="14"/>
      <c r="BJB1464" s="14"/>
      <c r="BJC1464" s="14"/>
      <c r="BJD1464" s="14"/>
      <c r="BJE1464" s="14"/>
      <c r="BJF1464" s="14"/>
      <c r="BJG1464" s="14"/>
      <c r="BJH1464" s="14"/>
      <c r="BJI1464" s="14"/>
      <c r="BJJ1464" s="14"/>
      <c r="BJK1464" s="14"/>
      <c r="BJL1464" s="14"/>
      <c r="BJM1464" s="14"/>
      <c r="BJN1464" s="14"/>
      <c r="BJO1464" s="14"/>
      <c r="BJP1464" s="14"/>
      <c r="BJQ1464" s="14"/>
      <c r="BJR1464" s="14"/>
      <c r="BJS1464" s="14"/>
      <c r="BJT1464" s="14"/>
      <c r="BJU1464" s="14"/>
      <c r="BJV1464" s="14"/>
      <c r="BJW1464" s="14"/>
      <c r="BJX1464" s="14"/>
      <c r="BJY1464" s="14"/>
      <c r="BJZ1464" s="14"/>
      <c r="BKA1464" s="14"/>
      <c r="BKB1464" s="14"/>
      <c r="BKC1464" s="14"/>
      <c r="BKD1464" s="14"/>
      <c r="BKE1464" s="14"/>
      <c r="BKF1464" s="14"/>
      <c r="BKG1464" s="14"/>
      <c r="BKH1464" s="14"/>
      <c r="BKI1464" s="14"/>
      <c r="BKJ1464" s="14"/>
      <c r="BKK1464" s="14"/>
      <c r="BKL1464" s="14"/>
      <c r="BKM1464" s="14"/>
      <c r="BKN1464" s="14"/>
      <c r="BKO1464" s="14"/>
      <c r="BKP1464" s="14"/>
      <c r="BKQ1464" s="14"/>
      <c r="BKR1464" s="14"/>
      <c r="BKS1464" s="14"/>
      <c r="BKT1464" s="14"/>
      <c r="BKU1464" s="14"/>
      <c r="BKV1464" s="14"/>
      <c r="BKW1464" s="14"/>
      <c r="BKX1464" s="14"/>
      <c r="BKY1464" s="14"/>
      <c r="BKZ1464" s="14"/>
      <c r="BLA1464" s="14"/>
      <c r="BLB1464" s="14"/>
      <c r="BLC1464" s="14"/>
      <c r="BLD1464" s="14"/>
      <c r="BLE1464" s="14"/>
      <c r="BLF1464" s="14"/>
      <c r="BLG1464" s="14"/>
      <c r="BLH1464" s="14"/>
      <c r="BLI1464" s="14"/>
      <c r="BLJ1464" s="14"/>
      <c r="BLK1464" s="14"/>
      <c r="BLL1464" s="14"/>
      <c r="BLM1464" s="14"/>
      <c r="BLN1464" s="14"/>
      <c r="BLO1464" s="14"/>
      <c r="BLP1464" s="14"/>
      <c r="BLQ1464" s="14"/>
      <c r="BLR1464" s="14"/>
      <c r="BLS1464" s="14"/>
      <c r="BLT1464" s="14"/>
      <c r="BLU1464" s="14"/>
      <c r="BLV1464" s="14"/>
      <c r="BLW1464" s="14"/>
      <c r="BLX1464" s="14"/>
      <c r="BLY1464" s="14"/>
      <c r="BLZ1464" s="14"/>
      <c r="BMA1464" s="14"/>
      <c r="BMB1464" s="14"/>
      <c r="BMC1464" s="14"/>
      <c r="BMD1464" s="14"/>
      <c r="BME1464" s="14"/>
      <c r="BMF1464" s="14"/>
      <c r="BMG1464" s="14"/>
      <c r="BMH1464" s="14"/>
      <c r="BMI1464" s="14"/>
      <c r="BMJ1464" s="14"/>
      <c r="BMK1464" s="14"/>
      <c r="BML1464" s="14"/>
      <c r="BMM1464" s="14"/>
      <c r="BMN1464" s="14"/>
      <c r="BMO1464" s="14"/>
      <c r="BMP1464" s="14"/>
      <c r="BMQ1464" s="14"/>
      <c r="BMR1464" s="14"/>
      <c r="BMS1464" s="14"/>
      <c r="BMT1464" s="14"/>
      <c r="BMU1464" s="14"/>
      <c r="BMV1464" s="14"/>
      <c r="BMW1464" s="14"/>
      <c r="BMX1464" s="14"/>
      <c r="BMY1464" s="14"/>
      <c r="BMZ1464" s="14"/>
      <c r="BNA1464" s="14"/>
      <c r="BNB1464" s="14"/>
      <c r="BNC1464" s="14"/>
      <c r="BND1464" s="14"/>
      <c r="BNE1464" s="14"/>
      <c r="BNF1464" s="14"/>
      <c r="BNG1464" s="14"/>
      <c r="BNH1464" s="14"/>
      <c r="BNI1464" s="14"/>
      <c r="BNJ1464" s="14"/>
      <c r="BNK1464" s="14"/>
      <c r="BNL1464" s="14"/>
      <c r="BNM1464" s="14"/>
      <c r="BNN1464" s="14"/>
      <c r="BNO1464" s="14"/>
      <c r="BNP1464" s="14"/>
      <c r="BNQ1464" s="14"/>
      <c r="BNR1464" s="14"/>
      <c r="BNS1464" s="14"/>
      <c r="BNT1464" s="14"/>
      <c r="BNU1464" s="14"/>
      <c r="BNV1464" s="14"/>
      <c r="BNW1464" s="14"/>
      <c r="BNX1464" s="14"/>
      <c r="BNY1464" s="14"/>
      <c r="BNZ1464" s="14"/>
      <c r="BOA1464" s="14"/>
      <c r="BOB1464" s="14"/>
      <c r="BOC1464" s="14"/>
      <c r="BOD1464" s="14"/>
      <c r="BOE1464" s="14"/>
      <c r="BOF1464" s="14"/>
      <c r="BOG1464" s="14"/>
      <c r="BOH1464" s="14"/>
      <c r="BOI1464" s="14"/>
      <c r="BOJ1464" s="14"/>
      <c r="BOK1464" s="14"/>
      <c r="BOL1464" s="14"/>
      <c r="BOM1464" s="14"/>
      <c r="BON1464" s="14"/>
      <c r="BOO1464" s="14"/>
      <c r="BOP1464" s="14"/>
      <c r="BOQ1464" s="14"/>
      <c r="BOR1464" s="14"/>
      <c r="BOS1464" s="14"/>
      <c r="BOT1464" s="14"/>
      <c r="BOU1464" s="14"/>
      <c r="BOV1464" s="14"/>
      <c r="BOW1464" s="14"/>
      <c r="BOX1464" s="14"/>
      <c r="BOY1464" s="14"/>
      <c r="BOZ1464" s="14"/>
      <c r="BPA1464" s="14"/>
      <c r="BPB1464" s="14"/>
      <c r="BPC1464" s="14"/>
      <c r="BPD1464" s="14"/>
      <c r="BPE1464" s="14"/>
      <c r="BPF1464" s="14"/>
      <c r="BPG1464" s="14"/>
      <c r="BPH1464" s="14"/>
      <c r="BPI1464" s="14"/>
      <c r="BPJ1464" s="14"/>
      <c r="BPK1464" s="14"/>
      <c r="BPL1464" s="14"/>
      <c r="BPM1464" s="14"/>
      <c r="BPN1464" s="14"/>
      <c r="BPO1464" s="14"/>
      <c r="BPP1464" s="14"/>
      <c r="BPQ1464" s="14"/>
      <c r="BPR1464" s="14"/>
      <c r="BPS1464" s="14"/>
      <c r="BPT1464" s="14"/>
      <c r="BPU1464" s="14"/>
      <c r="BPV1464" s="14"/>
      <c r="BPW1464" s="14"/>
      <c r="BPX1464" s="14"/>
      <c r="BPY1464" s="14"/>
      <c r="BPZ1464" s="14"/>
      <c r="BQA1464" s="14"/>
      <c r="BQB1464" s="14"/>
      <c r="BQC1464" s="14"/>
      <c r="BQD1464" s="14"/>
      <c r="BQE1464" s="14"/>
      <c r="BQF1464" s="14"/>
      <c r="BQG1464" s="14"/>
      <c r="BQH1464" s="14"/>
      <c r="BQI1464" s="14"/>
      <c r="BQJ1464" s="14"/>
      <c r="BQK1464" s="14"/>
      <c r="BQL1464" s="14"/>
      <c r="BQM1464" s="14"/>
      <c r="BQN1464" s="14"/>
      <c r="BQO1464" s="14"/>
      <c r="BQP1464" s="14"/>
      <c r="BQQ1464" s="14"/>
      <c r="BQR1464" s="14"/>
      <c r="BQS1464" s="14"/>
      <c r="BQT1464" s="14"/>
      <c r="BQU1464" s="14"/>
      <c r="BQV1464" s="14"/>
      <c r="BQW1464" s="14"/>
      <c r="BQX1464" s="14"/>
      <c r="BQY1464" s="14"/>
      <c r="BQZ1464" s="14"/>
      <c r="BRA1464" s="14"/>
      <c r="BRB1464" s="14"/>
      <c r="BRC1464" s="14"/>
      <c r="BRD1464" s="14"/>
      <c r="BRE1464" s="14"/>
      <c r="BRF1464" s="14"/>
      <c r="BRG1464" s="14"/>
      <c r="BRH1464" s="14"/>
      <c r="BRI1464" s="14"/>
      <c r="BRJ1464" s="14"/>
      <c r="BRK1464" s="14"/>
      <c r="BRL1464" s="14"/>
      <c r="BRM1464" s="14"/>
      <c r="BRN1464" s="14"/>
      <c r="BRO1464" s="14"/>
      <c r="BRP1464" s="14"/>
      <c r="BRQ1464" s="14"/>
      <c r="BRR1464" s="14"/>
      <c r="BRS1464" s="14"/>
      <c r="BRT1464" s="14"/>
      <c r="BRU1464" s="14"/>
      <c r="BRV1464" s="14"/>
      <c r="BRW1464" s="14"/>
      <c r="BRX1464" s="14"/>
      <c r="BRY1464" s="14"/>
      <c r="BRZ1464" s="14"/>
      <c r="BSA1464" s="14"/>
      <c r="BSB1464" s="14"/>
      <c r="BSC1464" s="14"/>
      <c r="BSD1464" s="14"/>
      <c r="BSE1464" s="14"/>
      <c r="BSF1464" s="14"/>
      <c r="BSG1464" s="14"/>
      <c r="BSH1464" s="14"/>
      <c r="BSI1464" s="14"/>
      <c r="BSJ1464" s="14"/>
      <c r="BSK1464" s="14"/>
      <c r="BSL1464" s="14"/>
      <c r="BSM1464" s="14"/>
      <c r="BSN1464" s="14"/>
      <c r="BSO1464" s="14"/>
      <c r="BSP1464" s="14"/>
      <c r="BSQ1464" s="14"/>
      <c r="BSR1464" s="14"/>
      <c r="BSS1464" s="14"/>
      <c r="BST1464" s="14"/>
      <c r="BSU1464" s="14"/>
      <c r="BSV1464" s="14"/>
      <c r="BSW1464" s="14"/>
      <c r="BSX1464" s="14"/>
      <c r="BSY1464" s="14"/>
      <c r="BSZ1464" s="14"/>
      <c r="BTA1464" s="14"/>
      <c r="BTB1464" s="14"/>
      <c r="BTC1464" s="14"/>
      <c r="BTD1464" s="14"/>
      <c r="BTE1464" s="14"/>
      <c r="BTF1464" s="14"/>
      <c r="BTG1464" s="14"/>
      <c r="BTH1464" s="14"/>
      <c r="BTI1464" s="14"/>
      <c r="BTJ1464" s="14"/>
      <c r="BTK1464" s="14"/>
      <c r="BTL1464" s="14"/>
      <c r="BTM1464" s="14"/>
      <c r="BTN1464" s="14"/>
      <c r="BTO1464" s="14"/>
      <c r="BTP1464" s="14"/>
      <c r="BTQ1464" s="14"/>
      <c r="BTR1464" s="14"/>
      <c r="BTS1464" s="14"/>
      <c r="BTT1464" s="14"/>
      <c r="BTU1464" s="14"/>
      <c r="BTV1464" s="14"/>
      <c r="BTW1464" s="14"/>
      <c r="BTX1464" s="14"/>
      <c r="BTY1464" s="14"/>
      <c r="BTZ1464" s="14"/>
      <c r="BUA1464" s="14"/>
      <c r="BUB1464" s="14"/>
      <c r="BUC1464" s="14"/>
      <c r="BUD1464" s="14"/>
      <c r="BUE1464" s="14"/>
      <c r="BUF1464" s="14"/>
      <c r="BUG1464" s="14"/>
      <c r="BUH1464" s="14"/>
      <c r="BUI1464" s="14"/>
      <c r="BUJ1464" s="14"/>
      <c r="BUK1464" s="14"/>
      <c r="BUL1464" s="14"/>
      <c r="BUM1464" s="14"/>
      <c r="BUN1464" s="14"/>
      <c r="BUO1464" s="14"/>
      <c r="BUP1464" s="14"/>
      <c r="BUQ1464" s="14"/>
      <c r="BUR1464" s="14"/>
      <c r="BUS1464" s="14"/>
      <c r="BUT1464" s="14"/>
      <c r="BUU1464" s="14"/>
      <c r="BUV1464" s="14"/>
      <c r="BUW1464" s="14"/>
      <c r="BUX1464" s="14"/>
      <c r="BUY1464" s="14"/>
      <c r="BUZ1464" s="14"/>
      <c r="BVA1464" s="14"/>
      <c r="BVB1464" s="14"/>
      <c r="BVC1464" s="14"/>
      <c r="BVD1464" s="14"/>
      <c r="BVE1464" s="14"/>
      <c r="BVF1464" s="14"/>
      <c r="BVG1464" s="14"/>
      <c r="BVH1464" s="14"/>
      <c r="BVI1464" s="14"/>
      <c r="BVJ1464" s="14"/>
      <c r="BVK1464" s="14"/>
      <c r="BVL1464" s="14"/>
      <c r="BVM1464" s="14"/>
      <c r="BVN1464" s="14"/>
      <c r="BVO1464" s="14"/>
      <c r="BVP1464" s="14"/>
      <c r="BVQ1464" s="14"/>
      <c r="BVR1464" s="14"/>
      <c r="BVS1464" s="14"/>
      <c r="BVT1464" s="14"/>
      <c r="BVU1464" s="14"/>
      <c r="BVV1464" s="14"/>
      <c r="BVW1464" s="14"/>
      <c r="BVX1464" s="14"/>
      <c r="BVY1464" s="14"/>
      <c r="BVZ1464" s="14"/>
      <c r="BWA1464" s="14"/>
      <c r="BWB1464" s="14"/>
      <c r="BWC1464" s="14"/>
      <c r="BWD1464" s="14"/>
      <c r="BWE1464" s="14"/>
      <c r="BWF1464" s="14"/>
      <c r="BWG1464" s="14"/>
      <c r="BWH1464" s="14"/>
      <c r="BWI1464" s="14"/>
      <c r="BWJ1464" s="14"/>
      <c r="BWK1464" s="14"/>
      <c r="BWL1464" s="14"/>
      <c r="BWM1464" s="14"/>
      <c r="BWN1464" s="14"/>
      <c r="BWO1464" s="14"/>
      <c r="BWP1464" s="14"/>
      <c r="BWQ1464" s="14"/>
      <c r="BWR1464" s="14"/>
      <c r="BWS1464" s="14"/>
      <c r="BWT1464" s="14"/>
      <c r="BWU1464" s="14"/>
      <c r="BWV1464" s="14"/>
      <c r="BWW1464" s="14"/>
      <c r="BWX1464" s="14"/>
      <c r="BWY1464" s="14"/>
      <c r="BWZ1464" s="14"/>
      <c r="BXA1464" s="14"/>
      <c r="BXB1464" s="14"/>
      <c r="BXC1464" s="14"/>
      <c r="BXD1464" s="14"/>
      <c r="BXE1464" s="14"/>
      <c r="BXF1464" s="14"/>
      <c r="BXG1464" s="14"/>
      <c r="BXH1464" s="14"/>
      <c r="BXI1464" s="14"/>
      <c r="BXJ1464" s="14"/>
      <c r="BXK1464" s="14"/>
      <c r="BXL1464" s="14"/>
      <c r="BXM1464" s="14"/>
      <c r="BXN1464" s="14"/>
      <c r="BXO1464" s="14"/>
      <c r="BXP1464" s="14"/>
      <c r="BXQ1464" s="14"/>
      <c r="BXR1464" s="14"/>
      <c r="BXS1464" s="14"/>
      <c r="BXT1464" s="14"/>
      <c r="BXU1464" s="14"/>
      <c r="BXV1464" s="14"/>
      <c r="BXW1464" s="14"/>
      <c r="BXX1464" s="14"/>
      <c r="BXY1464" s="14"/>
      <c r="BXZ1464" s="14"/>
      <c r="BYA1464" s="14"/>
      <c r="BYB1464" s="14"/>
      <c r="BYC1464" s="14"/>
      <c r="BYD1464" s="14"/>
      <c r="BYE1464" s="14"/>
      <c r="BYF1464" s="14"/>
      <c r="BYG1464" s="14"/>
      <c r="BYH1464" s="14"/>
      <c r="BYI1464" s="14"/>
      <c r="BYJ1464" s="14"/>
      <c r="BYK1464" s="14"/>
      <c r="BYL1464" s="14"/>
      <c r="BYM1464" s="14"/>
      <c r="BYN1464" s="14"/>
      <c r="BYO1464" s="14"/>
      <c r="BYP1464" s="14"/>
      <c r="BYQ1464" s="14"/>
      <c r="BYR1464" s="14"/>
      <c r="BYS1464" s="14"/>
      <c r="BYT1464" s="14"/>
      <c r="BYU1464" s="14"/>
      <c r="BYV1464" s="14"/>
      <c r="BYW1464" s="14"/>
      <c r="BYX1464" s="14"/>
      <c r="BYY1464" s="14"/>
      <c r="BYZ1464" s="14"/>
      <c r="BZA1464" s="14"/>
      <c r="BZB1464" s="14"/>
      <c r="BZC1464" s="14"/>
      <c r="BZD1464" s="14"/>
      <c r="BZE1464" s="14"/>
      <c r="BZF1464" s="14"/>
      <c r="BZG1464" s="14"/>
      <c r="BZH1464" s="14"/>
      <c r="BZI1464" s="14"/>
      <c r="BZJ1464" s="14"/>
      <c r="BZK1464" s="14"/>
      <c r="BZL1464" s="14"/>
      <c r="BZM1464" s="14"/>
      <c r="BZN1464" s="14"/>
      <c r="BZO1464" s="14"/>
      <c r="BZP1464" s="14"/>
      <c r="BZQ1464" s="14"/>
      <c r="BZR1464" s="14"/>
      <c r="BZS1464" s="14"/>
      <c r="BZT1464" s="14"/>
      <c r="BZU1464" s="14"/>
      <c r="BZV1464" s="14"/>
      <c r="BZW1464" s="14"/>
      <c r="BZX1464" s="14"/>
      <c r="BZY1464" s="14"/>
      <c r="BZZ1464" s="14"/>
      <c r="CAA1464" s="14"/>
      <c r="CAB1464" s="14"/>
      <c r="CAC1464" s="14"/>
      <c r="CAD1464" s="14"/>
      <c r="CAE1464" s="14"/>
      <c r="CAF1464" s="14"/>
      <c r="CAG1464" s="14"/>
      <c r="CAH1464" s="14"/>
      <c r="CAI1464" s="14"/>
      <c r="CAJ1464" s="14"/>
      <c r="CAK1464" s="14"/>
      <c r="CAL1464" s="14"/>
      <c r="CAM1464" s="14"/>
      <c r="CAN1464" s="14"/>
      <c r="CAO1464" s="14"/>
      <c r="CAP1464" s="14"/>
      <c r="CAQ1464" s="14"/>
      <c r="CAR1464" s="14"/>
      <c r="CAS1464" s="14"/>
      <c r="CAT1464" s="14"/>
      <c r="CAU1464" s="14"/>
      <c r="CAV1464" s="14"/>
      <c r="CAW1464" s="14"/>
      <c r="CAX1464" s="14"/>
      <c r="CAY1464" s="14"/>
      <c r="CAZ1464" s="14"/>
      <c r="CBA1464" s="14"/>
      <c r="CBB1464" s="14"/>
      <c r="CBC1464" s="14"/>
      <c r="CBD1464" s="14"/>
      <c r="CBE1464" s="14"/>
      <c r="CBF1464" s="14"/>
      <c r="CBG1464" s="14"/>
      <c r="CBH1464" s="14"/>
      <c r="CBI1464" s="14"/>
      <c r="CBJ1464" s="14"/>
      <c r="CBK1464" s="14"/>
      <c r="CBL1464" s="14"/>
      <c r="CBM1464" s="14"/>
      <c r="CBN1464" s="14"/>
      <c r="CBO1464" s="14"/>
      <c r="CBP1464" s="14"/>
      <c r="CBQ1464" s="14"/>
      <c r="CBR1464" s="14"/>
      <c r="CBS1464" s="14"/>
      <c r="CBT1464" s="14"/>
      <c r="CBU1464" s="14"/>
      <c r="CBV1464" s="14"/>
      <c r="CBW1464" s="14"/>
      <c r="CBX1464" s="14"/>
      <c r="CBY1464" s="14"/>
      <c r="CBZ1464" s="14"/>
      <c r="CCA1464" s="14"/>
      <c r="CCB1464" s="14"/>
      <c r="CCC1464" s="14"/>
      <c r="CCD1464" s="14"/>
      <c r="CCE1464" s="14"/>
      <c r="CCF1464" s="14"/>
      <c r="CCG1464" s="14"/>
      <c r="CCH1464" s="14"/>
      <c r="CCI1464" s="14"/>
      <c r="CCJ1464" s="14"/>
      <c r="CCK1464" s="14"/>
      <c r="CCL1464" s="14"/>
      <c r="CCM1464" s="14"/>
      <c r="CCN1464" s="14"/>
      <c r="CCO1464" s="14"/>
      <c r="CCP1464" s="14"/>
      <c r="CCQ1464" s="14"/>
      <c r="CCR1464" s="14"/>
      <c r="CCS1464" s="14"/>
      <c r="CCT1464" s="14"/>
      <c r="CCU1464" s="14"/>
      <c r="CCV1464" s="14"/>
      <c r="CCW1464" s="14"/>
      <c r="CCX1464" s="14"/>
      <c r="CCY1464" s="14"/>
      <c r="CCZ1464" s="14"/>
      <c r="CDA1464" s="14"/>
      <c r="CDB1464" s="14"/>
      <c r="CDC1464" s="14"/>
      <c r="CDD1464" s="14"/>
      <c r="CDE1464" s="14"/>
      <c r="CDF1464" s="14"/>
      <c r="CDG1464" s="14"/>
      <c r="CDH1464" s="14"/>
      <c r="CDI1464" s="14"/>
      <c r="CDJ1464" s="14"/>
      <c r="CDK1464" s="14"/>
      <c r="CDL1464" s="14"/>
      <c r="CDM1464" s="14"/>
      <c r="CDN1464" s="14"/>
      <c r="CDO1464" s="14"/>
      <c r="CDP1464" s="14"/>
      <c r="CDQ1464" s="14"/>
      <c r="CDR1464" s="14"/>
      <c r="CDS1464" s="14"/>
      <c r="CDT1464" s="14"/>
      <c r="CDU1464" s="14"/>
      <c r="CDV1464" s="14"/>
      <c r="CDW1464" s="14"/>
      <c r="CDX1464" s="14"/>
      <c r="CDY1464" s="14"/>
      <c r="CDZ1464" s="14"/>
      <c r="CEA1464" s="14"/>
      <c r="CEB1464" s="14"/>
      <c r="CEC1464" s="14"/>
      <c r="CED1464" s="14"/>
      <c r="CEE1464" s="14"/>
      <c r="CEF1464" s="14"/>
      <c r="CEG1464" s="14"/>
      <c r="CEH1464" s="14"/>
      <c r="CEI1464" s="14"/>
      <c r="CEJ1464" s="14"/>
      <c r="CEK1464" s="14"/>
      <c r="CEL1464" s="14"/>
      <c r="CEM1464" s="14"/>
      <c r="CEN1464" s="14"/>
      <c r="CEO1464" s="14"/>
      <c r="CEP1464" s="14"/>
      <c r="CEQ1464" s="14"/>
      <c r="CER1464" s="14"/>
      <c r="CES1464" s="14"/>
      <c r="CET1464" s="14"/>
      <c r="CEU1464" s="14"/>
      <c r="CEV1464" s="14"/>
      <c r="CEW1464" s="14"/>
      <c r="CEX1464" s="14"/>
      <c r="CEY1464" s="14"/>
      <c r="CEZ1464" s="14"/>
      <c r="CFA1464" s="14"/>
      <c r="CFB1464" s="14"/>
      <c r="CFC1464" s="14"/>
      <c r="CFD1464" s="14"/>
      <c r="CFE1464" s="14"/>
      <c r="CFF1464" s="14"/>
      <c r="CFG1464" s="14"/>
      <c r="CFH1464" s="14"/>
      <c r="CFI1464" s="14"/>
      <c r="CFJ1464" s="14"/>
      <c r="CFK1464" s="14"/>
      <c r="CFL1464" s="14"/>
      <c r="CFM1464" s="14"/>
      <c r="CFN1464" s="14"/>
      <c r="CFO1464" s="14"/>
      <c r="CFP1464" s="14"/>
      <c r="CFQ1464" s="14"/>
      <c r="CFR1464" s="14"/>
      <c r="CFS1464" s="14"/>
      <c r="CFT1464" s="14"/>
      <c r="CFU1464" s="14"/>
      <c r="CFV1464" s="14"/>
      <c r="CFW1464" s="14"/>
      <c r="CFX1464" s="14"/>
      <c r="CFY1464" s="14"/>
      <c r="CFZ1464" s="14"/>
      <c r="CGA1464" s="14"/>
      <c r="CGB1464" s="14"/>
      <c r="CGC1464" s="14"/>
      <c r="CGD1464" s="14"/>
      <c r="CGE1464" s="14"/>
      <c r="CGF1464" s="14"/>
      <c r="CGG1464" s="14"/>
      <c r="CGH1464" s="14"/>
      <c r="CGI1464" s="14"/>
      <c r="CGJ1464" s="14"/>
      <c r="CGK1464" s="14"/>
      <c r="CGL1464" s="14"/>
      <c r="CGM1464" s="14"/>
      <c r="CGN1464" s="14"/>
      <c r="CGO1464" s="14"/>
      <c r="CGP1464" s="14"/>
      <c r="CGQ1464" s="14"/>
      <c r="CGR1464" s="14"/>
      <c r="CGS1464" s="14"/>
      <c r="CGT1464" s="14"/>
      <c r="CGU1464" s="14"/>
      <c r="CGV1464" s="14"/>
      <c r="CGW1464" s="14"/>
      <c r="CGX1464" s="14"/>
      <c r="CGY1464" s="14"/>
      <c r="CGZ1464" s="14"/>
      <c r="CHA1464" s="14"/>
      <c r="CHB1464" s="14"/>
      <c r="CHC1464" s="14"/>
      <c r="CHD1464" s="14"/>
      <c r="CHE1464" s="14"/>
      <c r="CHF1464" s="14"/>
      <c r="CHG1464" s="14"/>
      <c r="CHH1464" s="14"/>
      <c r="CHI1464" s="14"/>
      <c r="CHJ1464" s="14"/>
      <c r="CHK1464" s="14"/>
      <c r="CHL1464" s="14"/>
      <c r="CHM1464" s="14"/>
      <c r="CHN1464" s="14"/>
      <c r="CHO1464" s="14"/>
      <c r="CHP1464" s="14"/>
      <c r="CHQ1464" s="14"/>
      <c r="CHR1464" s="14"/>
      <c r="CHS1464" s="14"/>
      <c r="CHT1464" s="14"/>
      <c r="CHU1464" s="14"/>
      <c r="CHV1464" s="14"/>
      <c r="CHW1464" s="14"/>
      <c r="CHX1464" s="14"/>
      <c r="CHY1464" s="14"/>
      <c r="CHZ1464" s="14"/>
      <c r="CIA1464" s="14"/>
      <c r="CIB1464" s="14"/>
      <c r="CIC1464" s="14"/>
      <c r="CID1464" s="14"/>
      <c r="CIE1464" s="14"/>
      <c r="CIF1464" s="14"/>
      <c r="CIG1464" s="14"/>
      <c r="CIH1464" s="14"/>
      <c r="CII1464" s="14"/>
      <c r="CIJ1464" s="14"/>
      <c r="CIK1464" s="14"/>
      <c r="CIL1464" s="14"/>
      <c r="CIM1464" s="14"/>
      <c r="CIN1464" s="14"/>
      <c r="CIO1464" s="14"/>
      <c r="CIP1464" s="14"/>
      <c r="CIQ1464" s="14"/>
      <c r="CIR1464" s="14"/>
      <c r="CIS1464" s="14"/>
      <c r="CIT1464" s="14"/>
      <c r="CIU1464" s="14"/>
      <c r="CIV1464" s="14"/>
      <c r="CIW1464" s="14"/>
      <c r="CIX1464" s="14"/>
      <c r="CIY1464" s="14"/>
      <c r="CIZ1464" s="14"/>
      <c r="CJA1464" s="14"/>
      <c r="CJB1464" s="14"/>
      <c r="CJC1464" s="14"/>
      <c r="CJD1464" s="14"/>
      <c r="CJE1464" s="14"/>
      <c r="CJF1464" s="14"/>
      <c r="CJG1464" s="14"/>
      <c r="CJH1464" s="14"/>
      <c r="CJI1464" s="14"/>
      <c r="CJJ1464" s="14"/>
      <c r="CJK1464" s="14"/>
      <c r="CJL1464" s="14"/>
      <c r="CJM1464" s="14"/>
      <c r="CJN1464" s="14"/>
      <c r="CJO1464" s="14"/>
      <c r="CJP1464" s="14"/>
      <c r="CJQ1464" s="14"/>
      <c r="CJR1464" s="14"/>
      <c r="CJS1464" s="14"/>
      <c r="CJT1464" s="14"/>
      <c r="CJU1464" s="14"/>
      <c r="CJV1464" s="14"/>
      <c r="CJW1464" s="14"/>
      <c r="CJX1464" s="14"/>
      <c r="CJY1464" s="14"/>
      <c r="CJZ1464" s="14"/>
      <c r="CKA1464" s="14"/>
      <c r="CKB1464" s="14"/>
      <c r="CKC1464" s="14"/>
      <c r="CKD1464" s="14"/>
      <c r="CKE1464" s="14"/>
      <c r="CKF1464" s="14"/>
      <c r="CKG1464" s="14"/>
      <c r="CKH1464" s="14"/>
      <c r="CKI1464" s="14"/>
      <c r="CKJ1464" s="14"/>
      <c r="CKK1464" s="14"/>
      <c r="CKL1464" s="14"/>
      <c r="CKM1464" s="14"/>
      <c r="CKN1464" s="14"/>
      <c r="CKO1464" s="14"/>
      <c r="CKP1464" s="14"/>
      <c r="CKQ1464" s="14"/>
      <c r="CKR1464" s="14"/>
      <c r="CKS1464" s="14"/>
      <c r="CKT1464" s="14"/>
      <c r="CKU1464" s="14"/>
      <c r="CKV1464" s="14"/>
      <c r="CKW1464" s="14"/>
      <c r="CKX1464" s="14"/>
      <c r="CKY1464" s="14"/>
      <c r="CKZ1464" s="14"/>
      <c r="CLA1464" s="14"/>
      <c r="CLB1464" s="14"/>
      <c r="CLC1464" s="14"/>
      <c r="CLD1464" s="14"/>
      <c r="CLE1464" s="14"/>
      <c r="CLF1464" s="14"/>
      <c r="CLG1464" s="14"/>
      <c r="CLH1464" s="14"/>
      <c r="CLI1464" s="14"/>
      <c r="CLJ1464" s="14"/>
      <c r="CLK1464" s="14"/>
      <c r="CLL1464" s="14"/>
      <c r="CLM1464" s="14"/>
      <c r="CLN1464" s="14"/>
      <c r="CLO1464" s="14"/>
      <c r="CLP1464" s="14"/>
      <c r="CLQ1464" s="14"/>
      <c r="CLR1464" s="14"/>
      <c r="CLS1464" s="14"/>
      <c r="CLT1464" s="14"/>
      <c r="CLU1464" s="14"/>
      <c r="CLV1464" s="14"/>
      <c r="CLW1464" s="14"/>
      <c r="CLX1464" s="14"/>
      <c r="CLY1464" s="14"/>
      <c r="CLZ1464" s="14"/>
      <c r="CMA1464" s="14"/>
      <c r="CMB1464" s="14"/>
      <c r="CMC1464" s="14"/>
      <c r="CMD1464" s="14"/>
      <c r="CME1464" s="14"/>
      <c r="CMF1464" s="14"/>
      <c r="CMG1464" s="14"/>
      <c r="CMH1464" s="14"/>
      <c r="CMI1464" s="14"/>
      <c r="CMJ1464" s="14"/>
      <c r="CMK1464" s="14"/>
      <c r="CML1464" s="14"/>
      <c r="CMM1464" s="14"/>
      <c r="CMN1464" s="14"/>
      <c r="CMO1464" s="14"/>
      <c r="CMP1464" s="14"/>
      <c r="CMQ1464" s="14"/>
      <c r="CMR1464" s="14"/>
      <c r="CMS1464" s="14"/>
      <c r="CMT1464" s="14"/>
      <c r="CMU1464" s="14"/>
      <c r="CMV1464" s="14"/>
      <c r="CMW1464" s="14"/>
      <c r="CMX1464" s="14"/>
      <c r="CMY1464" s="14"/>
      <c r="CMZ1464" s="14"/>
      <c r="CNA1464" s="14"/>
      <c r="CNB1464" s="14"/>
      <c r="CNC1464" s="14"/>
      <c r="CND1464" s="14"/>
      <c r="CNE1464" s="14"/>
      <c r="CNF1464" s="14"/>
      <c r="CNG1464" s="14"/>
      <c r="CNH1464" s="14"/>
      <c r="CNI1464" s="14"/>
      <c r="CNJ1464" s="14"/>
      <c r="CNK1464" s="14"/>
      <c r="CNL1464" s="14"/>
      <c r="CNM1464" s="14"/>
      <c r="CNN1464" s="14"/>
      <c r="CNO1464" s="14"/>
      <c r="CNP1464" s="14"/>
      <c r="CNQ1464" s="14"/>
      <c r="CNR1464" s="14"/>
      <c r="CNS1464" s="14"/>
      <c r="CNT1464" s="14"/>
      <c r="CNU1464" s="14"/>
      <c r="CNV1464" s="14"/>
      <c r="CNW1464" s="14"/>
      <c r="CNX1464" s="14"/>
      <c r="CNY1464" s="14"/>
      <c r="CNZ1464" s="14"/>
      <c r="COA1464" s="14"/>
      <c r="COB1464" s="14"/>
      <c r="COC1464" s="14"/>
      <c r="COD1464" s="14"/>
      <c r="COE1464" s="14"/>
      <c r="COF1464" s="14"/>
      <c r="COG1464" s="14"/>
      <c r="COH1464" s="14"/>
      <c r="COI1464" s="14"/>
      <c r="COJ1464" s="14"/>
      <c r="COK1464" s="14"/>
      <c r="COL1464" s="14"/>
      <c r="COM1464" s="14"/>
      <c r="CON1464" s="14"/>
      <c r="COO1464" s="14"/>
      <c r="COP1464" s="14"/>
      <c r="COQ1464" s="14"/>
      <c r="COR1464" s="14"/>
      <c r="COS1464" s="14"/>
      <c r="COT1464" s="14"/>
      <c r="COU1464" s="14"/>
      <c r="COV1464" s="14"/>
      <c r="COW1464" s="14"/>
      <c r="COX1464" s="14"/>
      <c r="COY1464" s="14"/>
      <c r="COZ1464" s="14"/>
      <c r="CPA1464" s="14"/>
      <c r="CPB1464" s="14"/>
      <c r="CPC1464" s="14"/>
      <c r="CPD1464" s="14"/>
      <c r="CPE1464" s="14"/>
      <c r="CPF1464" s="14"/>
      <c r="CPG1464" s="14"/>
      <c r="CPH1464" s="14"/>
      <c r="CPI1464" s="14"/>
      <c r="CPJ1464" s="14"/>
      <c r="CPK1464" s="14"/>
      <c r="CPL1464" s="14"/>
      <c r="CPM1464" s="14"/>
      <c r="CPN1464" s="14"/>
      <c r="CPO1464" s="14"/>
      <c r="CPP1464" s="14"/>
      <c r="CPQ1464" s="14"/>
      <c r="CPR1464" s="14"/>
      <c r="CPS1464" s="14"/>
      <c r="CPT1464" s="14"/>
      <c r="CPU1464" s="14"/>
      <c r="CPV1464" s="14"/>
      <c r="CPW1464" s="14"/>
      <c r="CPX1464" s="14"/>
      <c r="CPY1464" s="14"/>
      <c r="CPZ1464" s="14"/>
      <c r="CQA1464" s="14"/>
      <c r="CQB1464" s="14"/>
      <c r="CQC1464" s="14"/>
      <c r="CQD1464" s="14"/>
      <c r="CQE1464" s="14"/>
      <c r="CQF1464" s="14"/>
      <c r="CQG1464" s="14"/>
      <c r="CQH1464" s="14"/>
      <c r="CQI1464" s="14"/>
      <c r="CQJ1464" s="14"/>
      <c r="CQK1464" s="14"/>
      <c r="CQL1464" s="14"/>
      <c r="CQM1464" s="14"/>
      <c r="CQN1464" s="14"/>
      <c r="CQO1464" s="14"/>
      <c r="CQP1464" s="14"/>
      <c r="CQQ1464" s="14"/>
      <c r="CQR1464" s="14"/>
      <c r="CQS1464" s="14"/>
      <c r="CQT1464" s="14"/>
      <c r="CQU1464" s="14"/>
      <c r="CQV1464" s="14"/>
      <c r="CQW1464" s="14"/>
      <c r="CQX1464" s="14"/>
      <c r="CQY1464" s="14"/>
      <c r="CQZ1464" s="14"/>
      <c r="CRA1464" s="14"/>
      <c r="CRB1464" s="14"/>
      <c r="CRC1464" s="14"/>
      <c r="CRD1464" s="14"/>
      <c r="CRE1464" s="14"/>
      <c r="CRF1464" s="14"/>
      <c r="CRG1464" s="14"/>
      <c r="CRH1464" s="14"/>
      <c r="CRI1464" s="14"/>
      <c r="CRJ1464" s="14"/>
      <c r="CRK1464" s="14"/>
      <c r="CRL1464" s="14"/>
      <c r="CRM1464" s="14"/>
      <c r="CRN1464" s="14"/>
      <c r="CRO1464" s="14"/>
      <c r="CRP1464" s="14"/>
      <c r="CRQ1464" s="14"/>
      <c r="CRR1464" s="14"/>
      <c r="CRS1464" s="14"/>
      <c r="CRT1464" s="14"/>
      <c r="CRU1464" s="14"/>
      <c r="CRV1464" s="14"/>
      <c r="CRW1464" s="14"/>
      <c r="CRX1464" s="14"/>
      <c r="CRY1464" s="14"/>
      <c r="CRZ1464" s="14"/>
      <c r="CSA1464" s="14"/>
      <c r="CSB1464" s="14"/>
      <c r="CSC1464" s="14"/>
      <c r="CSD1464" s="14"/>
      <c r="CSE1464" s="14"/>
      <c r="CSF1464" s="14"/>
      <c r="CSG1464" s="14"/>
      <c r="CSH1464" s="14"/>
      <c r="CSI1464" s="14"/>
      <c r="CSJ1464" s="14"/>
      <c r="CSK1464" s="14"/>
      <c r="CSL1464" s="14"/>
      <c r="CSM1464" s="14"/>
      <c r="CSN1464" s="14"/>
      <c r="CSO1464" s="14"/>
      <c r="CSP1464" s="14"/>
      <c r="CSQ1464" s="14"/>
      <c r="CSR1464" s="14"/>
      <c r="CSS1464" s="14"/>
      <c r="CST1464" s="14"/>
      <c r="CSU1464" s="14"/>
      <c r="CSV1464" s="14"/>
      <c r="CSW1464" s="14"/>
      <c r="CSX1464" s="14"/>
      <c r="CSY1464" s="14"/>
      <c r="CSZ1464" s="14"/>
      <c r="CTA1464" s="14"/>
      <c r="CTB1464" s="14"/>
      <c r="CTC1464" s="14"/>
      <c r="CTD1464" s="14"/>
      <c r="CTE1464" s="14"/>
      <c r="CTF1464" s="14"/>
      <c r="CTG1464" s="14"/>
      <c r="CTH1464" s="14"/>
      <c r="CTI1464" s="14"/>
      <c r="CTJ1464" s="14"/>
      <c r="CTK1464" s="14"/>
      <c r="CTL1464" s="14"/>
      <c r="CTM1464" s="14"/>
      <c r="CTN1464" s="14"/>
      <c r="CTO1464" s="14"/>
      <c r="CTP1464" s="14"/>
      <c r="CTQ1464" s="14"/>
      <c r="CTR1464" s="14"/>
      <c r="CTS1464" s="14"/>
      <c r="CTT1464" s="14"/>
      <c r="CTU1464" s="14"/>
      <c r="CTV1464" s="14"/>
      <c r="CTW1464" s="14"/>
      <c r="CTX1464" s="14"/>
      <c r="CTY1464" s="14"/>
      <c r="CTZ1464" s="14"/>
      <c r="CUA1464" s="14"/>
      <c r="CUB1464" s="14"/>
      <c r="CUC1464" s="14"/>
      <c r="CUD1464" s="14"/>
      <c r="CUE1464" s="14"/>
      <c r="CUF1464" s="14"/>
      <c r="CUG1464" s="14"/>
      <c r="CUH1464" s="14"/>
      <c r="CUI1464" s="14"/>
      <c r="CUJ1464" s="14"/>
      <c r="CUK1464" s="14"/>
      <c r="CUL1464" s="14"/>
      <c r="CUM1464" s="14"/>
      <c r="CUN1464" s="14"/>
      <c r="CUO1464" s="14"/>
      <c r="CUP1464" s="14"/>
      <c r="CUQ1464" s="14"/>
      <c r="CUR1464" s="14"/>
      <c r="CUS1464" s="14"/>
      <c r="CUT1464" s="14"/>
      <c r="CUU1464" s="14"/>
      <c r="CUV1464" s="14"/>
      <c r="CUW1464" s="14"/>
      <c r="CUX1464" s="14"/>
      <c r="CUY1464" s="14"/>
      <c r="CUZ1464" s="14"/>
      <c r="CVA1464" s="14"/>
      <c r="CVB1464" s="14"/>
      <c r="CVC1464" s="14"/>
      <c r="CVD1464" s="14"/>
      <c r="CVE1464" s="14"/>
      <c r="CVF1464" s="14"/>
      <c r="CVG1464" s="14"/>
      <c r="CVH1464" s="14"/>
      <c r="CVI1464" s="14"/>
      <c r="CVJ1464" s="14"/>
      <c r="CVK1464" s="14"/>
      <c r="CVL1464" s="14"/>
      <c r="CVM1464" s="14"/>
      <c r="CVN1464" s="14"/>
      <c r="CVO1464" s="14"/>
      <c r="CVP1464" s="14"/>
      <c r="CVQ1464" s="14"/>
      <c r="CVR1464" s="14"/>
      <c r="CVS1464" s="14"/>
      <c r="CVT1464" s="14"/>
      <c r="CVU1464" s="14"/>
      <c r="CVV1464" s="14"/>
      <c r="CVW1464" s="14"/>
      <c r="CVX1464" s="14"/>
      <c r="CVY1464" s="14"/>
      <c r="CVZ1464" s="14"/>
      <c r="CWA1464" s="14"/>
      <c r="CWB1464" s="14"/>
      <c r="CWC1464" s="14"/>
      <c r="CWD1464" s="14"/>
      <c r="CWE1464" s="14"/>
      <c r="CWF1464" s="14"/>
      <c r="CWG1464" s="14"/>
      <c r="CWH1464" s="14"/>
      <c r="CWI1464" s="14"/>
      <c r="CWJ1464" s="14"/>
      <c r="CWK1464" s="14"/>
      <c r="CWL1464" s="14"/>
      <c r="CWM1464" s="14"/>
      <c r="CWN1464" s="14"/>
      <c r="CWO1464" s="14"/>
      <c r="CWP1464" s="14"/>
      <c r="CWQ1464" s="14"/>
      <c r="CWR1464" s="14"/>
      <c r="CWS1464" s="14"/>
      <c r="CWT1464" s="14"/>
      <c r="CWU1464" s="14"/>
      <c r="CWV1464" s="14"/>
      <c r="CWW1464" s="14"/>
      <c r="CWX1464" s="14"/>
      <c r="CWY1464" s="14"/>
      <c r="CWZ1464" s="14"/>
      <c r="CXA1464" s="14"/>
      <c r="CXB1464" s="14"/>
      <c r="CXC1464" s="14"/>
      <c r="CXD1464" s="14"/>
      <c r="CXE1464" s="14"/>
      <c r="CXF1464" s="14"/>
      <c r="CXG1464" s="14"/>
      <c r="CXH1464" s="14"/>
      <c r="CXI1464" s="14"/>
      <c r="CXJ1464" s="14"/>
      <c r="CXK1464" s="14"/>
      <c r="CXL1464" s="14"/>
      <c r="CXM1464" s="14"/>
      <c r="CXN1464" s="14"/>
      <c r="CXO1464" s="14"/>
      <c r="CXP1464" s="14"/>
      <c r="CXQ1464" s="14"/>
      <c r="CXR1464" s="14"/>
      <c r="CXS1464" s="14"/>
      <c r="CXT1464" s="14"/>
      <c r="CXU1464" s="14"/>
      <c r="CXV1464" s="14"/>
      <c r="CXW1464" s="14"/>
      <c r="CXX1464" s="14"/>
      <c r="CXY1464" s="14"/>
      <c r="CXZ1464" s="14"/>
      <c r="CYA1464" s="14"/>
      <c r="CYB1464" s="14"/>
      <c r="CYC1464" s="14"/>
      <c r="CYD1464" s="14"/>
      <c r="CYE1464" s="14"/>
      <c r="CYF1464" s="14"/>
      <c r="CYG1464" s="14"/>
      <c r="CYH1464" s="14"/>
      <c r="CYI1464" s="14"/>
      <c r="CYJ1464" s="14"/>
      <c r="CYK1464" s="14"/>
      <c r="CYL1464" s="14"/>
      <c r="CYM1464" s="14"/>
      <c r="CYN1464" s="14"/>
      <c r="CYO1464" s="14"/>
      <c r="CYP1464" s="14"/>
      <c r="CYQ1464" s="14"/>
      <c r="CYR1464" s="14"/>
      <c r="CYS1464" s="14"/>
      <c r="CYT1464" s="14"/>
      <c r="CYU1464" s="14"/>
      <c r="CYV1464" s="14"/>
      <c r="CYW1464" s="14"/>
      <c r="CYX1464" s="14"/>
      <c r="CYY1464" s="14"/>
      <c r="CYZ1464" s="14"/>
      <c r="CZA1464" s="14"/>
      <c r="CZB1464" s="14"/>
      <c r="CZC1464" s="14"/>
      <c r="CZD1464" s="14"/>
      <c r="CZE1464" s="14"/>
      <c r="CZF1464" s="14"/>
      <c r="CZG1464" s="14"/>
      <c r="CZH1464" s="14"/>
      <c r="CZI1464" s="14"/>
      <c r="CZJ1464" s="14"/>
      <c r="CZK1464" s="14"/>
      <c r="CZL1464" s="14"/>
      <c r="CZM1464" s="14"/>
      <c r="CZN1464" s="14"/>
      <c r="CZO1464" s="14"/>
      <c r="CZP1464" s="14"/>
      <c r="CZQ1464" s="14"/>
      <c r="CZR1464" s="14"/>
      <c r="CZS1464" s="14"/>
      <c r="CZT1464" s="14"/>
      <c r="CZU1464" s="14"/>
      <c r="CZV1464" s="14"/>
      <c r="CZW1464" s="14"/>
      <c r="CZX1464" s="14"/>
      <c r="CZY1464" s="14"/>
      <c r="CZZ1464" s="14"/>
      <c r="DAA1464" s="14"/>
      <c r="DAB1464" s="14"/>
      <c r="DAC1464" s="14"/>
      <c r="DAD1464" s="14"/>
      <c r="DAE1464" s="14"/>
      <c r="DAF1464" s="14"/>
      <c r="DAG1464" s="14"/>
      <c r="DAH1464" s="14"/>
      <c r="DAI1464" s="14"/>
      <c r="DAJ1464" s="14"/>
      <c r="DAK1464" s="14"/>
      <c r="DAL1464" s="14"/>
      <c r="DAM1464" s="14"/>
      <c r="DAN1464" s="14"/>
      <c r="DAO1464" s="14"/>
      <c r="DAP1464" s="14"/>
      <c r="DAQ1464" s="14"/>
      <c r="DAR1464" s="14"/>
      <c r="DAS1464" s="14"/>
      <c r="DAT1464" s="14"/>
      <c r="DAU1464" s="14"/>
      <c r="DAV1464" s="14"/>
      <c r="DAW1464" s="14"/>
      <c r="DAX1464" s="14"/>
      <c r="DAY1464" s="14"/>
      <c r="DAZ1464" s="14"/>
      <c r="DBA1464" s="14"/>
      <c r="DBB1464" s="14"/>
      <c r="DBC1464" s="14"/>
      <c r="DBD1464" s="14"/>
      <c r="DBE1464" s="14"/>
      <c r="DBF1464" s="14"/>
      <c r="DBG1464" s="14"/>
      <c r="DBH1464" s="14"/>
      <c r="DBI1464" s="14"/>
      <c r="DBJ1464" s="14"/>
      <c r="DBK1464" s="14"/>
      <c r="DBL1464" s="14"/>
      <c r="DBM1464" s="14"/>
      <c r="DBN1464" s="14"/>
      <c r="DBO1464" s="14"/>
      <c r="DBP1464" s="14"/>
      <c r="DBQ1464" s="14"/>
      <c r="DBR1464" s="14"/>
      <c r="DBS1464" s="14"/>
      <c r="DBT1464" s="14"/>
      <c r="DBU1464" s="14"/>
      <c r="DBV1464" s="14"/>
      <c r="DBW1464" s="14"/>
      <c r="DBX1464" s="14"/>
      <c r="DBY1464" s="14"/>
      <c r="DBZ1464" s="14"/>
      <c r="DCA1464" s="14"/>
      <c r="DCB1464" s="14"/>
      <c r="DCC1464" s="14"/>
      <c r="DCD1464" s="14"/>
      <c r="DCE1464" s="14"/>
      <c r="DCF1464" s="14"/>
      <c r="DCG1464" s="14"/>
      <c r="DCH1464" s="14"/>
      <c r="DCI1464" s="14"/>
      <c r="DCJ1464" s="14"/>
      <c r="DCK1464" s="14"/>
      <c r="DCL1464" s="14"/>
      <c r="DCM1464" s="14"/>
      <c r="DCN1464" s="14"/>
      <c r="DCO1464" s="14"/>
      <c r="DCP1464" s="14"/>
      <c r="DCQ1464" s="14"/>
      <c r="DCR1464" s="14"/>
      <c r="DCS1464" s="14"/>
      <c r="DCT1464" s="14"/>
      <c r="DCU1464" s="14"/>
      <c r="DCV1464" s="14"/>
      <c r="DCW1464" s="14"/>
      <c r="DCX1464" s="14"/>
      <c r="DCY1464" s="14"/>
      <c r="DCZ1464" s="14"/>
      <c r="DDA1464" s="14"/>
      <c r="DDB1464" s="14"/>
      <c r="DDC1464" s="14"/>
      <c r="DDD1464" s="14"/>
      <c r="DDE1464" s="14"/>
      <c r="DDF1464" s="14"/>
      <c r="DDG1464" s="14"/>
      <c r="DDH1464" s="14"/>
      <c r="DDI1464" s="14"/>
      <c r="DDJ1464" s="14"/>
      <c r="DDK1464" s="14"/>
      <c r="DDL1464" s="14"/>
      <c r="DDM1464" s="14"/>
      <c r="DDN1464" s="14"/>
      <c r="DDO1464" s="14"/>
      <c r="DDP1464" s="14"/>
      <c r="DDQ1464" s="14"/>
      <c r="DDR1464" s="14"/>
      <c r="DDS1464" s="14"/>
      <c r="DDT1464" s="14"/>
      <c r="DDU1464" s="14"/>
      <c r="DDV1464" s="14"/>
      <c r="DDW1464" s="14"/>
      <c r="DDX1464" s="14"/>
      <c r="DDY1464" s="14"/>
      <c r="DDZ1464" s="14"/>
      <c r="DEA1464" s="14"/>
      <c r="DEB1464" s="14"/>
      <c r="DEC1464" s="14"/>
      <c r="DED1464" s="14"/>
      <c r="DEE1464" s="14"/>
      <c r="DEF1464" s="14"/>
      <c r="DEG1464" s="14"/>
      <c r="DEH1464" s="14"/>
      <c r="DEI1464" s="14"/>
      <c r="DEJ1464" s="14"/>
      <c r="DEK1464" s="14"/>
      <c r="DEL1464" s="14"/>
      <c r="DEM1464" s="14"/>
      <c r="DEN1464" s="14"/>
      <c r="DEO1464" s="14"/>
      <c r="DEP1464" s="14"/>
      <c r="DEQ1464" s="14"/>
      <c r="DER1464" s="14"/>
      <c r="DES1464" s="14"/>
      <c r="DET1464" s="14"/>
      <c r="DEU1464" s="14"/>
      <c r="DEV1464" s="14"/>
      <c r="DEW1464" s="14"/>
      <c r="DEX1464" s="14"/>
      <c r="DEY1464" s="14"/>
      <c r="DEZ1464" s="14"/>
      <c r="DFA1464" s="14"/>
      <c r="DFB1464" s="14"/>
      <c r="DFC1464" s="14"/>
      <c r="DFD1464" s="14"/>
      <c r="DFE1464" s="14"/>
      <c r="DFF1464" s="14"/>
      <c r="DFG1464" s="14"/>
      <c r="DFH1464" s="14"/>
      <c r="DFI1464" s="14"/>
      <c r="DFJ1464" s="14"/>
      <c r="DFK1464" s="14"/>
      <c r="DFL1464" s="14"/>
      <c r="DFM1464" s="14"/>
      <c r="DFN1464" s="14"/>
      <c r="DFO1464" s="14"/>
      <c r="DFP1464" s="14"/>
      <c r="DFQ1464" s="14"/>
      <c r="DFR1464" s="14"/>
      <c r="DFS1464" s="14"/>
      <c r="DFT1464" s="14"/>
      <c r="DFU1464" s="14"/>
      <c r="DFV1464" s="14"/>
      <c r="DFW1464" s="14"/>
      <c r="DFX1464" s="14"/>
      <c r="DFY1464" s="14"/>
      <c r="DFZ1464" s="14"/>
      <c r="DGA1464" s="14"/>
      <c r="DGB1464" s="14"/>
      <c r="DGC1464" s="14"/>
      <c r="DGD1464" s="14"/>
      <c r="DGE1464" s="14"/>
      <c r="DGF1464" s="14"/>
      <c r="DGG1464" s="14"/>
      <c r="DGH1464" s="14"/>
      <c r="DGI1464" s="14"/>
      <c r="DGJ1464" s="14"/>
      <c r="DGK1464" s="14"/>
      <c r="DGL1464" s="14"/>
      <c r="DGM1464" s="14"/>
      <c r="DGN1464" s="14"/>
      <c r="DGO1464" s="14"/>
      <c r="DGP1464" s="14"/>
      <c r="DGQ1464" s="14"/>
      <c r="DGR1464" s="14"/>
      <c r="DGS1464" s="14"/>
      <c r="DGT1464" s="14"/>
      <c r="DGU1464" s="14"/>
      <c r="DGV1464" s="14"/>
      <c r="DGW1464" s="14"/>
      <c r="DGX1464" s="14"/>
      <c r="DGY1464" s="14"/>
      <c r="DGZ1464" s="14"/>
      <c r="DHA1464" s="14"/>
      <c r="DHB1464" s="14"/>
      <c r="DHC1464" s="14"/>
      <c r="DHD1464" s="14"/>
      <c r="DHE1464" s="14"/>
      <c r="DHF1464" s="14"/>
      <c r="DHG1464" s="14"/>
      <c r="DHH1464" s="14"/>
      <c r="DHI1464" s="14"/>
      <c r="DHJ1464" s="14"/>
      <c r="DHK1464" s="14"/>
      <c r="DHL1464" s="14"/>
      <c r="DHM1464" s="14"/>
      <c r="DHN1464" s="14"/>
      <c r="DHO1464" s="14"/>
      <c r="DHP1464" s="14"/>
      <c r="DHQ1464" s="14"/>
      <c r="DHR1464" s="14"/>
      <c r="DHS1464" s="14"/>
      <c r="DHT1464" s="14"/>
      <c r="DHU1464" s="14"/>
      <c r="DHV1464" s="14"/>
      <c r="DHW1464" s="14"/>
      <c r="DHX1464" s="14"/>
      <c r="DHY1464" s="14"/>
      <c r="DHZ1464" s="14"/>
      <c r="DIA1464" s="14"/>
      <c r="DIB1464" s="14"/>
      <c r="DIC1464" s="14"/>
      <c r="DID1464" s="14"/>
      <c r="DIE1464" s="14"/>
      <c r="DIF1464" s="14"/>
      <c r="DIG1464" s="14"/>
      <c r="DIH1464" s="14"/>
      <c r="DII1464" s="14"/>
      <c r="DIJ1464" s="14"/>
      <c r="DIK1464" s="14"/>
      <c r="DIL1464" s="14"/>
      <c r="DIM1464" s="14"/>
      <c r="DIN1464" s="14"/>
      <c r="DIO1464" s="14"/>
      <c r="DIP1464" s="14"/>
      <c r="DIQ1464" s="14"/>
      <c r="DIR1464" s="14"/>
      <c r="DIS1464" s="14"/>
      <c r="DIT1464" s="14"/>
      <c r="DIU1464" s="14"/>
      <c r="DIV1464" s="14"/>
      <c r="DIW1464" s="14"/>
      <c r="DIX1464" s="14"/>
      <c r="DIY1464" s="14"/>
      <c r="DIZ1464" s="14"/>
      <c r="DJA1464" s="14"/>
      <c r="DJB1464" s="14"/>
      <c r="DJC1464" s="14"/>
      <c r="DJD1464" s="14"/>
      <c r="DJE1464" s="14"/>
      <c r="DJF1464" s="14"/>
      <c r="DJG1464" s="14"/>
      <c r="DJH1464" s="14"/>
      <c r="DJI1464" s="14"/>
      <c r="DJJ1464" s="14"/>
      <c r="DJK1464" s="14"/>
      <c r="DJL1464" s="14"/>
      <c r="DJM1464" s="14"/>
      <c r="DJN1464" s="14"/>
      <c r="DJO1464" s="14"/>
      <c r="DJP1464" s="14"/>
      <c r="DJQ1464" s="14"/>
      <c r="DJR1464" s="14"/>
      <c r="DJS1464" s="14"/>
      <c r="DJT1464" s="14"/>
      <c r="DJU1464" s="14"/>
      <c r="DJV1464" s="14"/>
      <c r="DJW1464" s="14"/>
      <c r="DJX1464" s="14"/>
      <c r="DJY1464" s="14"/>
      <c r="DJZ1464" s="14"/>
      <c r="DKA1464" s="14"/>
      <c r="DKB1464" s="14"/>
      <c r="DKC1464" s="14"/>
      <c r="DKD1464" s="14"/>
      <c r="DKE1464" s="14"/>
      <c r="DKF1464" s="14"/>
      <c r="DKG1464" s="14"/>
      <c r="DKH1464" s="14"/>
      <c r="DKI1464" s="14"/>
      <c r="DKJ1464" s="14"/>
      <c r="DKK1464" s="14"/>
      <c r="DKL1464" s="14"/>
      <c r="DKM1464" s="14"/>
      <c r="DKN1464" s="14"/>
      <c r="DKO1464" s="14"/>
      <c r="DKP1464" s="14"/>
      <c r="DKQ1464" s="14"/>
      <c r="DKR1464" s="14"/>
      <c r="DKS1464" s="14"/>
      <c r="DKT1464" s="14"/>
      <c r="DKU1464" s="14"/>
      <c r="DKV1464" s="14"/>
      <c r="DKW1464" s="14"/>
      <c r="DKX1464" s="14"/>
      <c r="DKY1464" s="14"/>
      <c r="DKZ1464" s="14"/>
      <c r="DLA1464" s="14"/>
      <c r="DLB1464" s="14"/>
      <c r="DLC1464" s="14"/>
      <c r="DLD1464" s="14"/>
      <c r="DLE1464" s="14"/>
      <c r="DLF1464" s="14"/>
      <c r="DLG1464" s="14"/>
      <c r="DLH1464" s="14"/>
      <c r="DLI1464" s="14"/>
      <c r="DLJ1464" s="14"/>
      <c r="DLK1464" s="14"/>
      <c r="DLL1464" s="14"/>
      <c r="DLM1464" s="14"/>
      <c r="DLN1464" s="14"/>
      <c r="DLO1464" s="14"/>
      <c r="DLP1464" s="14"/>
      <c r="DLQ1464" s="14"/>
      <c r="DLR1464" s="14"/>
      <c r="DLS1464" s="14"/>
      <c r="DLT1464" s="14"/>
      <c r="DLU1464" s="14"/>
      <c r="DLV1464" s="14"/>
      <c r="DLW1464" s="14"/>
      <c r="DLX1464" s="14"/>
      <c r="DLY1464" s="14"/>
      <c r="DLZ1464" s="14"/>
      <c r="DMA1464" s="14"/>
      <c r="DMB1464" s="14"/>
      <c r="DMC1464" s="14"/>
      <c r="DMD1464" s="14"/>
      <c r="DME1464" s="14"/>
      <c r="DMF1464" s="14"/>
      <c r="DMG1464" s="14"/>
      <c r="DMH1464" s="14"/>
      <c r="DMI1464" s="14"/>
      <c r="DMJ1464" s="14"/>
      <c r="DMK1464" s="14"/>
      <c r="DML1464" s="14"/>
      <c r="DMM1464" s="14"/>
      <c r="DMN1464" s="14"/>
      <c r="DMO1464" s="14"/>
      <c r="DMP1464" s="14"/>
      <c r="DMQ1464" s="14"/>
      <c r="DMR1464" s="14"/>
      <c r="DMS1464" s="14"/>
      <c r="DMT1464" s="14"/>
      <c r="DMU1464" s="14"/>
      <c r="DMV1464" s="14"/>
      <c r="DMW1464" s="14"/>
      <c r="DMX1464" s="14"/>
      <c r="DMY1464" s="14"/>
      <c r="DMZ1464" s="14"/>
      <c r="DNA1464" s="14"/>
      <c r="DNB1464" s="14"/>
      <c r="DNC1464" s="14"/>
      <c r="DND1464" s="14"/>
      <c r="DNE1464" s="14"/>
      <c r="DNF1464" s="14"/>
      <c r="DNG1464" s="14"/>
      <c r="DNH1464" s="14"/>
      <c r="DNI1464" s="14"/>
      <c r="DNJ1464" s="14"/>
      <c r="DNK1464" s="14"/>
      <c r="DNL1464" s="14"/>
      <c r="DNM1464" s="14"/>
      <c r="DNN1464" s="14"/>
      <c r="DNO1464" s="14"/>
      <c r="DNP1464" s="14"/>
      <c r="DNQ1464" s="14"/>
      <c r="DNR1464" s="14"/>
      <c r="DNS1464" s="14"/>
      <c r="DNT1464" s="14"/>
      <c r="DNU1464" s="14"/>
      <c r="DNV1464" s="14"/>
      <c r="DNW1464" s="14"/>
      <c r="DNX1464" s="14"/>
      <c r="DNY1464" s="14"/>
      <c r="DNZ1464" s="14"/>
      <c r="DOA1464" s="14"/>
      <c r="DOB1464" s="14"/>
      <c r="DOC1464" s="14"/>
      <c r="DOD1464" s="14"/>
      <c r="DOE1464" s="14"/>
      <c r="DOF1464" s="14"/>
      <c r="DOG1464" s="14"/>
      <c r="DOH1464" s="14"/>
      <c r="DOI1464" s="14"/>
      <c r="DOJ1464" s="14"/>
      <c r="DOK1464" s="14"/>
      <c r="DOL1464" s="14"/>
      <c r="DOM1464" s="14"/>
      <c r="DON1464" s="14"/>
      <c r="DOO1464" s="14"/>
      <c r="DOP1464" s="14"/>
      <c r="DOQ1464" s="14"/>
      <c r="DOR1464" s="14"/>
      <c r="DOS1464" s="14"/>
      <c r="DOT1464" s="14"/>
      <c r="DOU1464" s="14"/>
      <c r="DOV1464" s="14"/>
      <c r="DOW1464" s="14"/>
      <c r="DOX1464" s="14"/>
      <c r="DOY1464" s="14"/>
      <c r="DOZ1464" s="14"/>
      <c r="DPA1464" s="14"/>
      <c r="DPB1464" s="14"/>
      <c r="DPC1464" s="14"/>
      <c r="DPD1464" s="14"/>
      <c r="DPE1464" s="14"/>
      <c r="DPF1464" s="14"/>
      <c r="DPG1464" s="14"/>
      <c r="DPH1464" s="14"/>
      <c r="DPI1464" s="14"/>
      <c r="DPJ1464" s="14"/>
      <c r="DPK1464" s="14"/>
      <c r="DPL1464" s="14"/>
      <c r="DPM1464" s="14"/>
      <c r="DPN1464" s="14"/>
      <c r="DPO1464" s="14"/>
      <c r="DPP1464" s="14"/>
      <c r="DPQ1464" s="14"/>
      <c r="DPR1464" s="14"/>
      <c r="DPS1464" s="14"/>
      <c r="DPT1464" s="14"/>
      <c r="DPU1464" s="14"/>
      <c r="DPV1464" s="14"/>
      <c r="DPW1464" s="14"/>
      <c r="DPX1464" s="14"/>
      <c r="DPY1464" s="14"/>
      <c r="DPZ1464" s="14"/>
      <c r="DQA1464" s="14"/>
      <c r="DQB1464" s="14"/>
      <c r="DQC1464" s="14"/>
      <c r="DQD1464" s="14"/>
      <c r="DQE1464" s="14"/>
      <c r="DQF1464" s="14"/>
      <c r="DQG1464" s="14"/>
      <c r="DQH1464" s="14"/>
      <c r="DQI1464" s="14"/>
      <c r="DQJ1464" s="14"/>
      <c r="DQK1464" s="14"/>
      <c r="DQL1464" s="14"/>
      <c r="DQM1464" s="14"/>
      <c r="DQN1464" s="14"/>
      <c r="DQO1464" s="14"/>
      <c r="DQP1464" s="14"/>
      <c r="DQQ1464" s="14"/>
      <c r="DQR1464" s="14"/>
      <c r="DQS1464" s="14"/>
      <c r="DQT1464" s="14"/>
      <c r="DQU1464" s="14"/>
      <c r="DQV1464" s="14"/>
      <c r="DQW1464" s="14"/>
      <c r="DQX1464" s="14"/>
      <c r="DQY1464" s="14"/>
      <c r="DQZ1464" s="14"/>
      <c r="DRA1464" s="14"/>
      <c r="DRB1464" s="14"/>
      <c r="DRC1464" s="14"/>
      <c r="DRD1464" s="14"/>
      <c r="DRE1464" s="14"/>
      <c r="DRF1464" s="14"/>
      <c r="DRG1464" s="14"/>
      <c r="DRH1464" s="14"/>
      <c r="DRI1464" s="14"/>
      <c r="DRJ1464" s="14"/>
      <c r="DRK1464" s="14"/>
      <c r="DRL1464" s="14"/>
      <c r="DRM1464" s="14"/>
      <c r="DRN1464" s="14"/>
      <c r="DRO1464" s="14"/>
      <c r="DRP1464" s="14"/>
      <c r="DRQ1464" s="14"/>
      <c r="DRR1464" s="14"/>
      <c r="DRS1464" s="14"/>
      <c r="DRT1464" s="14"/>
      <c r="DRU1464" s="14"/>
      <c r="DRV1464" s="14"/>
      <c r="DRW1464" s="14"/>
      <c r="DRX1464" s="14"/>
      <c r="DRY1464" s="14"/>
      <c r="DRZ1464" s="14"/>
      <c r="DSA1464" s="14"/>
      <c r="DSB1464" s="14"/>
      <c r="DSC1464" s="14"/>
      <c r="DSD1464" s="14"/>
      <c r="DSE1464" s="14"/>
      <c r="DSF1464" s="14"/>
      <c r="DSG1464" s="14"/>
      <c r="DSH1464" s="14"/>
      <c r="DSI1464" s="14"/>
      <c r="DSJ1464" s="14"/>
      <c r="DSK1464" s="14"/>
      <c r="DSL1464" s="14"/>
      <c r="DSM1464" s="14"/>
      <c r="DSN1464" s="14"/>
      <c r="DSO1464" s="14"/>
      <c r="DSP1464" s="14"/>
      <c r="DSQ1464" s="14"/>
      <c r="DSR1464" s="14"/>
      <c r="DSS1464" s="14"/>
      <c r="DST1464" s="14"/>
      <c r="DSU1464" s="14"/>
      <c r="DSV1464" s="14"/>
      <c r="DSW1464" s="14"/>
      <c r="DSX1464" s="14"/>
      <c r="DSY1464" s="14"/>
      <c r="DSZ1464" s="14"/>
      <c r="DTA1464" s="14"/>
      <c r="DTB1464" s="14"/>
      <c r="DTC1464" s="14"/>
      <c r="DTD1464" s="14"/>
      <c r="DTE1464" s="14"/>
      <c r="DTF1464" s="14"/>
      <c r="DTG1464" s="14"/>
      <c r="DTH1464" s="14"/>
      <c r="DTI1464" s="14"/>
      <c r="DTJ1464" s="14"/>
      <c r="DTK1464" s="14"/>
      <c r="DTL1464" s="14"/>
      <c r="DTM1464" s="14"/>
      <c r="DTN1464" s="14"/>
      <c r="DTO1464" s="14"/>
      <c r="DTP1464" s="14"/>
      <c r="DTQ1464" s="14"/>
      <c r="DTR1464" s="14"/>
      <c r="DTS1464" s="14"/>
      <c r="DTT1464" s="14"/>
      <c r="DTU1464" s="14"/>
      <c r="DTV1464" s="14"/>
      <c r="DTW1464" s="14"/>
      <c r="DTX1464" s="14"/>
      <c r="DTY1464" s="14"/>
      <c r="DTZ1464" s="14"/>
      <c r="DUA1464" s="14"/>
      <c r="DUB1464" s="14"/>
      <c r="DUC1464" s="14"/>
      <c r="DUD1464" s="14"/>
      <c r="DUE1464" s="14"/>
      <c r="DUF1464" s="14"/>
      <c r="DUG1464" s="14"/>
      <c r="DUH1464" s="14"/>
      <c r="DUI1464" s="14"/>
      <c r="DUJ1464" s="14"/>
      <c r="DUK1464" s="14"/>
      <c r="DUL1464" s="14"/>
      <c r="DUM1464" s="14"/>
      <c r="DUN1464" s="14"/>
      <c r="DUO1464" s="14"/>
      <c r="DUP1464" s="14"/>
      <c r="DUQ1464" s="14"/>
      <c r="DUR1464" s="14"/>
      <c r="DUS1464" s="14"/>
      <c r="DUT1464" s="14"/>
      <c r="DUU1464" s="14"/>
      <c r="DUV1464" s="14"/>
      <c r="DUW1464" s="14"/>
      <c r="DUX1464" s="14"/>
      <c r="DUY1464" s="14"/>
      <c r="DUZ1464" s="14"/>
      <c r="DVA1464" s="14"/>
      <c r="DVB1464" s="14"/>
      <c r="DVC1464" s="14"/>
      <c r="DVD1464" s="14"/>
      <c r="DVE1464" s="14"/>
      <c r="DVF1464" s="14"/>
      <c r="DVG1464" s="14"/>
      <c r="DVH1464" s="14"/>
      <c r="DVI1464" s="14"/>
      <c r="DVJ1464" s="14"/>
      <c r="DVK1464" s="14"/>
      <c r="DVL1464" s="14"/>
      <c r="DVM1464" s="14"/>
      <c r="DVN1464" s="14"/>
      <c r="DVO1464" s="14"/>
      <c r="DVP1464" s="14"/>
      <c r="DVQ1464" s="14"/>
      <c r="DVR1464" s="14"/>
      <c r="DVS1464" s="14"/>
      <c r="DVT1464" s="14"/>
      <c r="DVU1464" s="14"/>
      <c r="DVV1464" s="14"/>
      <c r="DVW1464" s="14"/>
      <c r="DVX1464" s="14"/>
      <c r="DVY1464" s="14"/>
      <c r="DVZ1464" s="14"/>
      <c r="DWA1464" s="14"/>
      <c r="DWB1464" s="14"/>
      <c r="DWC1464" s="14"/>
      <c r="DWD1464" s="14"/>
      <c r="DWE1464" s="14"/>
      <c r="DWF1464" s="14"/>
      <c r="DWG1464" s="14"/>
      <c r="DWH1464" s="14"/>
      <c r="DWI1464" s="14"/>
      <c r="DWJ1464" s="14"/>
      <c r="DWK1464" s="14"/>
      <c r="DWL1464" s="14"/>
      <c r="DWM1464" s="14"/>
      <c r="DWN1464" s="14"/>
      <c r="DWO1464" s="14"/>
      <c r="DWP1464" s="14"/>
      <c r="DWQ1464" s="14"/>
      <c r="DWR1464" s="14"/>
      <c r="DWS1464" s="14"/>
      <c r="DWT1464" s="14"/>
      <c r="DWU1464" s="14"/>
      <c r="DWV1464" s="14"/>
      <c r="DWW1464" s="14"/>
      <c r="DWX1464" s="14"/>
      <c r="DWY1464" s="14"/>
      <c r="DWZ1464" s="14"/>
      <c r="DXA1464" s="14"/>
      <c r="DXB1464" s="14"/>
      <c r="DXC1464" s="14"/>
      <c r="DXD1464" s="14"/>
      <c r="DXE1464" s="14"/>
      <c r="DXF1464" s="14"/>
      <c r="DXG1464" s="14"/>
      <c r="DXH1464" s="14"/>
      <c r="DXI1464" s="14"/>
      <c r="DXJ1464" s="14"/>
      <c r="DXK1464" s="14"/>
      <c r="DXL1464" s="14"/>
      <c r="DXM1464" s="14"/>
      <c r="DXN1464" s="14"/>
      <c r="DXO1464" s="14"/>
      <c r="DXP1464" s="14"/>
      <c r="DXQ1464" s="14"/>
      <c r="DXR1464" s="14"/>
      <c r="DXS1464" s="14"/>
      <c r="DXT1464" s="14"/>
      <c r="DXU1464" s="14"/>
      <c r="DXV1464" s="14"/>
      <c r="DXW1464" s="14"/>
      <c r="DXX1464" s="14"/>
      <c r="DXY1464" s="14"/>
      <c r="DXZ1464" s="14"/>
      <c r="DYA1464" s="14"/>
      <c r="DYB1464" s="14"/>
      <c r="DYC1464" s="14"/>
      <c r="DYD1464" s="14"/>
      <c r="DYE1464" s="14"/>
      <c r="DYF1464" s="14"/>
      <c r="DYG1464" s="14"/>
      <c r="DYH1464" s="14"/>
      <c r="DYI1464" s="14"/>
      <c r="DYJ1464" s="14"/>
      <c r="DYK1464" s="14"/>
      <c r="DYL1464" s="14"/>
      <c r="DYM1464" s="14"/>
      <c r="DYN1464" s="14"/>
      <c r="DYO1464" s="14"/>
      <c r="DYP1464" s="14"/>
      <c r="DYQ1464" s="14"/>
      <c r="DYR1464" s="14"/>
      <c r="DYS1464" s="14"/>
      <c r="DYT1464" s="14"/>
      <c r="DYU1464" s="14"/>
      <c r="DYV1464" s="14"/>
      <c r="DYW1464" s="14"/>
      <c r="DYX1464" s="14"/>
      <c r="DYY1464" s="14"/>
      <c r="DYZ1464" s="14"/>
      <c r="DZA1464" s="14"/>
      <c r="DZB1464" s="14"/>
      <c r="DZC1464" s="14"/>
      <c r="DZD1464" s="14"/>
      <c r="DZE1464" s="14"/>
      <c r="DZF1464" s="14"/>
      <c r="DZG1464" s="14"/>
      <c r="DZH1464" s="14"/>
      <c r="DZI1464" s="14"/>
      <c r="DZJ1464" s="14"/>
      <c r="DZK1464" s="14"/>
      <c r="DZL1464" s="14"/>
      <c r="DZM1464" s="14"/>
      <c r="DZN1464" s="14"/>
      <c r="DZO1464" s="14"/>
      <c r="DZP1464" s="14"/>
      <c r="DZQ1464" s="14"/>
      <c r="DZR1464" s="14"/>
      <c r="DZS1464" s="14"/>
      <c r="DZT1464" s="14"/>
      <c r="DZU1464" s="14"/>
      <c r="DZV1464" s="14"/>
      <c r="DZW1464" s="14"/>
      <c r="DZX1464" s="14"/>
      <c r="DZY1464" s="14"/>
      <c r="DZZ1464" s="14"/>
      <c r="EAA1464" s="14"/>
      <c r="EAB1464" s="14"/>
      <c r="EAC1464" s="14"/>
      <c r="EAD1464" s="14"/>
      <c r="EAE1464" s="14"/>
      <c r="EAF1464" s="14"/>
      <c r="EAG1464" s="14"/>
      <c r="EAH1464" s="14"/>
      <c r="EAI1464" s="14"/>
      <c r="EAJ1464" s="14"/>
      <c r="EAK1464" s="14"/>
      <c r="EAL1464" s="14"/>
      <c r="EAM1464" s="14"/>
      <c r="EAN1464" s="14"/>
      <c r="EAO1464" s="14"/>
      <c r="EAP1464" s="14"/>
      <c r="EAQ1464" s="14"/>
      <c r="EAR1464" s="14"/>
      <c r="EAS1464" s="14"/>
      <c r="EAT1464" s="14"/>
      <c r="EAU1464" s="14"/>
      <c r="EAV1464" s="14"/>
      <c r="EAW1464" s="14"/>
      <c r="EAX1464" s="14"/>
      <c r="EAY1464" s="14"/>
      <c r="EAZ1464" s="14"/>
      <c r="EBA1464" s="14"/>
      <c r="EBB1464" s="14"/>
      <c r="EBC1464" s="14"/>
      <c r="EBD1464" s="14"/>
      <c r="EBE1464" s="14"/>
      <c r="EBF1464" s="14"/>
      <c r="EBG1464" s="14"/>
      <c r="EBH1464" s="14"/>
      <c r="EBI1464" s="14"/>
      <c r="EBJ1464" s="14"/>
      <c r="EBK1464" s="14"/>
      <c r="EBL1464" s="14"/>
      <c r="EBM1464" s="14"/>
      <c r="EBN1464" s="14"/>
      <c r="EBO1464" s="14"/>
      <c r="EBP1464" s="14"/>
      <c r="EBQ1464" s="14"/>
      <c r="EBR1464" s="14"/>
      <c r="EBS1464" s="14"/>
      <c r="EBT1464" s="14"/>
      <c r="EBU1464" s="14"/>
      <c r="EBV1464" s="14"/>
      <c r="EBW1464" s="14"/>
      <c r="EBX1464" s="14"/>
      <c r="EBY1464" s="14"/>
      <c r="EBZ1464" s="14"/>
      <c r="ECA1464" s="14"/>
      <c r="ECB1464" s="14"/>
      <c r="ECC1464" s="14"/>
      <c r="ECD1464" s="14"/>
      <c r="ECE1464" s="14"/>
      <c r="ECF1464" s="14"/>
      <c r="ECG1464" s="14"/>
      <c r="ECH1464" s="14"/>
      <c r="ECI1464" s="14"/>
      <c r="ECJ1464" s="14"/>
      <c r="ECK1464" s="14"/>
      <c r="ECL1464" s="14"/>
      <c r="ECM1464" s="14"/>
      <c r="ECN1464" s="14"/>
      <c r="ECO1464" s="14"/>
      <c r="ECP1464" s="14"/>
      <c r="ECQ1464" s="14"/>
      <c r="ECR1464" s="14"/>
      <c r="ECS1464" s="14"/>
      <c r="ECT1464" s="14"/>
      <c r="ECU1464" s="14"/>
      <c r="ECV1464" s="14"/>
      <c r="ECW1464" s="14"/>
      <c r="ECX1464" s="14"/>
      <c r="ECY1464" s="14"/>
      <c r="ECZ1464" s="14"/>
      <c r="EDA1464" s="14"/>
      <c r="EDB1464" s="14"/>
      <c r="EDC1464" s="14"/>
      <c r="EDD1464" s="14"/>
      <c r="EDE1464" s="14"/>
      <c r="EDF1464" s="14"/>
      <c r="EDG1464" s="14"/>
      <c r="EDH1464" s="14"/>
      <c r="EDI1464" s="14"/>
      <c r="EDJ1464" s="14"/>
      <c r="EDK1464" s="14"/>
      <c r="EDL1464" s="14"/>
      <c r="EDM1464" s="14"/>
      <c r="EDN1464" s="14"/>
      <c r="EDO1464" s="14"/>
      <c r="EDP1464" s="14"/>
      <c r="EDQ1464" s="14"/>
      <c r="EDR1464" s="14"/>
      <c r="EDS1464" s="14"/>
      <c r="EDT1464" s="14"/>
      <c r="EDU1464" s="14"/>
      <c r="EDV1464" s="14"/>
      <c r="EDW1464" s="14"/>
      <c r="EDX1464" s="14"/>
      <c r="EDY1464" s="14"/>
      <c r="EDZ1464" s="14"/>
      <c r="EEA1464" s="14"/>
      <c r="EEB1464" s="14"/>
      <c r="EEC1464" s="14"/>
      <c r="EED1464" s="14"/>
      <c r="EEE1464" s="14"/>
      <c r="EEF1464" s="14"/>
      <c r="EEG1464" s="14"/>
      <c r="EEH1464" s="14"/>
      <c r="EEI1464" s="14"/>
      <c r="EEJ1464" s="14"/>
      <c r="EEK1464" s="14"/>
      <c r="EEL1464" s="14"/>
      <c r="EEM1464" s="14"/>
      <c r="EEN1464" s="14"/>
      <c r="EEO1464" s="14"/>
      <c r="EEP1464" s="14"/>
      <c r="EEQ1464" s="14"/>
      <c r="EER1464" s="14"/>
      <c r="EES1464" s="14"/>
      <c r="EET1464" s="14"/>
      <c r="EEU1464" s="14"/>
      <c r="EEV1464" s="14"/>
      <c r="EEW1464" s="14"/>
      <c r="EEX1464" s="14"/>
      <c r="EEY1464" s="14"/>
      <c r="EEZ1464" s="14"/>
      <c r="EFA1464" s="14"/>
      <c r="EFB1464" s="14"/>
      <c r="EFC1464" s="14"/>
      <c r="EFD1464" s="14"/>
      <c r="EFE1464" s="14"/>
      <c r="EFF1464" s="14"/>
      <c r="EFG1464" s="14"/>
      <c r="EFH1464" s="14"/>
      <c r="EFI1464" s="14"/>
      <c r="EFJ1464" s="14"/>
      <c r="EFK1464" s="14"/>
      <c r="EFL1464" s="14"/>
      <c r="EFM1464" s="14"/>
      <c r="EFN1464" s="14"/>
      <c r="EFO1464" s="14"/>
      <c r="EFP1464" s="14"/>
      <c r="EFQ1464" s="14"/>
      <c r="EFR1464" s="14"/>
      <c r="EFS1464" s="14"/>
      <c r="EFT1464" s="14"/>
      <c r="EFU1464" s="14"/>
      <c r="EFV1464" s="14"/>
      <c r="EFW1464" s="14"/>
      <c r="EFX1464" s="14"/>
      <c r="EFY1464" s="14"/>
      <c r="EFZ1464" s="14"/>
      <c r="EGA1464" s="14"/>
      <c r="EGB1464" s="14"/>
      <c r="EGC1464" s="14"/>
      <c r="EGD1464" s="14"/>
      <c r="EGE1464" s="14"/>
      <c r="EGF1464" s="14"/>
      <c r="EGG1464" s="14"/>
      <c r="EGH1464" s="14"/>
      <c r="EGI1464" s="14"/>
      <c r="EGJ1464" s="14"/>
      <c r="EGK1464" s="14"/>
      <c r="EGL1464" s="14"/>
      <c r="EGM1464" s="14"/>
      <c r="EGN1464" s="14"/>
      <c r="EGO1464" s="14"/>
      <c r="EGP1464" s="14"/>
      <c r="EGQ1464" s="14"/>
      <c r="EGR1464" s="14"/>
      <c r="EGS1464" s="14"/>
      <c r="EGT1464" s="14"/>
      <c r="EGU1464" s="14"/>
      <c r="EGV1464" s="14"/>
      <c r="EGW1464" s="14"/>
      <c r="EGX1464" s="14"/>
      <c r="EGY1464" s="14"/>
      <c r="EGZ1464" s="14"/>
      <c r="EHA1464" s="14"/>
      <c r="EHB1464" s="14"/>
      <c r="EHC1464" s="14"/>
      <c r="EHD1464" s="14"/>
      <c r="EHE1464" s="14"/>
      <c r="EHF1464" s="14"/>
      <c r="EHG1464" s="14"/>
      <c r="EHH1464" s="14"/>
      <c r="EHI1464" s="14"/>
      <c r="EHJ1464" s="14"/>
      <c r="EHK1464" s="14"/>
      <c r="EHL1464" s="14"/>
      <c r="EHM1464" s="14"/>
      <c r="EHN1464" s="14"/>
      <c r="EHO1464" s="14"/>
      <c r="EHP1464" s="14"/>
      <c r="EHQ1464" s="14"/>
      <c r="EHR1464" s="14"/>
      <c r="EHS1464" s="14"/>
      <c r="EHT1464" s="14"/>
      <c r="EHU1464" s="14"/>
      <c r="EHV1464" s="14"/>
      <c r="EHW1464" s="14"/>
      <c r="EHX1464" s="14"/>
      <c r="EHY1464" s="14"/>
      <c r="EHZ1464" s="14"/>
      <c r="EIA1464" s="14"/>
      <c r="EIB1464" s="14"/>
      <c r="EIC1464" s="14"/>
      <c r="EID1464" s="14"/>
      <c r="EIE1464" s="14"/>
      <c r="EIF1464" s="14"/>
      <c r="EIG1464" s="14"/>
      <c r="EIH1464" s="14"/>
      <c r="EII1464" s="14"/>
      <c r="EIJ1464" s="14"/>
      <c r="EIK1464" s="14"/>
      <c r="EIL1464" s="14"/>
      <c r="EIM1464" s="14"/>
      <c r="EIN1464" s="14"/>
      <c r="EIO1464" s="14"/>
      <c r="EIP1464" s="14"/>
      <c r="EIQ1464" s="14"/>
      <c r="EIR1464" s="14"/>
      <c r="EIS1464" s="14"/>
      <c r="EIT1464" s="14"/>
      <c r="EIU1464" s="14"/>
      <c r="EIV1464" s="14"/>
      <c r="EIW1464" s="14"/>
      <c r="EIX1464" s="14"/>
      <c r="EIY1464" s="14"/>
      <c r="EIZ1464" s="14"/>
      <c r="EJA1464" s="14"/>
      <c r="EJB1464" s="14"/>
      <c r="EJC1464" s="14"/>
      <c r="EJD1464" s="14"/>
      <c r="EJE1464" s="14"/>
      <c r="EJF1464" s="14"/>
      <c r="EJG1464" s="14"/>
      <c r="EJH1464" s="14"/>
      <c r="EJI1464" s="14"/>
      <c r="EJJ1464" s="14"/>
      <c r="EJK1464" s="14"/>
      <c r="EJL1464" s="14"/>
      <c r="EJM1464" s="14"/>
      <c r="EJN1464" s="14"/>
      <c r="EJO1464" s="14"/>
      <c r="EJP1464" s="14"/>
      <c r="EJQ1464" s="14"/>
      <c r="EJR1464" s="14"/>
      <c r="EJS1464" s="14"/>
      <c r="EJT1464" s="14"/>
      <c r="EJU1464" s="14"/>
      <c r="EJV1464" s="14"/>
      <c r="EJW1464" s="14"/>
      <c r="EJX1464" s="14"/>
      <c r="EJY1464" s="14"/>
      <c r="EJZ1464" s="14"/>
      <c r="EKA1464" s="14"/>
      <c r="EKB1464" s="14"/>
      <c r="EKC1464" s="14"/>
      <c r="EKD1464" s="14"/>
      <c r="EKE1464" s="14"/>
      <c r="EKF1464" s="14"/>
      <c r="EKG1464" s="14"/>
      <c r="EKH1464" s="14"/>
      <c r="EKI1464" s="14"/>
      <c r="EKJ1464" s="14"/>
      <c r="EKK1464" s="14"/>
      <c r="EKL1464" s="14"/>
      <c r="EKM1464" s="14"/>
      <c r="EKN1464" s="14"/>
      <c r="EKO1464" s="14"/>
      <c r="EKP1464" s="14"/>
      <c r="EKQ1464" s="14"/>
      <c r="EKR1464" s="14"/>
      <c r="EKS1464" s="14"/>
      <c r="EKT1464" s="14"/>
      <c r="EKU1464" s="14"/>
      <c r="EKV1464" s="14"/>
      <c r="EKW1464" s="14"/>
      <c r="EKX1464" s="14"/>
      <c r="EKY1464" s="14"/>
      <c r="EKZ1464" s="14"/>
      <c r="ELA1464" s="14"/>
      <c r="ELB1464" s="14"/>
      <c r="ELC1464" s="14"/>
      <c r="ELD1464" s="14"/>
      <c r="ELE1464" s="14"/>
      <c r="ELF1464" s="14"/>
      <c r="ELG1464" s="14"/>
      <c r="ELH1464" s="14"/>
      <c r="ELI1464" s="14"/>
      <c r="ELJ1464" s="14"/>
      <c r="ELK1464" s="14"/>
      <c r="ELL1464" s="14"/>
      <c r="ELM1464" s="14"/>
      <c r="ELN1464" s="14"/>
      <c r="ELO1464" s="14"/>
      <c r="ELP1464" s="14"/>
      <c r="ELQ1464" s="14"/>
      <c r="ELR1464" s="14"/>
      <c r="ELS1464" s="14"/>
      <c r="ELT1464" s="14"/>
      <c r="ELU1464" s="14"/>
      <c r="ELV1464" s="14"/>
      <c r="ELW1464" s="14"/>
      <c r="ELX1464" s="14"/>
      <c r="ELY1464" s="14"/>
      <c r="ELZ1464" s="14"/>
      <c r="EMA1464" s="14"/>
      <c r="EMB1464" s="14"/>
      <c r="EMC1464" s="14"/>
      <c r="EMD1464" s="14"/>
      <c r="EME1464" s="14"/>
      <c r="EMF1464" s="14"/>
      <c r="EMG1464" s="14"/>
      <c r="EMH1464" s="14"/>
      <c r="EMI1464" s="14"/>
      <c r="EMJ1464" s="14"/>
      <c r="EMK1464" s="14"/>
      <c r="EML1464" s="14"/>
      <c r="EMM1464" s="14"/>
      <c r="EMN1464" s="14"/>
      <c r="EMO1464" s="14"/>
      <c r="EMP1464" s="14"/>
      <c r="EMQ1464" s="14"/>
      <c r="EMR1464" s="14"/>
      <c r="EMS1464" s="14"/>
      <c r="EMT1464" s="14"/>
      <c r="EMU1464" s="14"/>
      <c r="EMV1464" s="14"/>
      <c r="EMW1464" s="14"/>
      <c r="EMX1464" s="14"/>
      <c r="EMY1464" s="14"/>
      <c r="EMZ1464" s="14"/>
      <c r="ENA1464" s="14"/>
      <c r="ENB1464" s="14"/>
      <c r="ENC1464" s="14"/>
      <c r="END1464" s="14"/>
      <c r="ENE1464" s="14"/>
      <c r="ENF1464" s="14"/>
      <c r="ENG1464" s="14"/>
      <c r="ENH1464" s="14"/>
      <c r="ENI1464" s="14"/>
      <c r="ENJ1464" s="14"/>
      <c r="ENK1464" s="14"/>
      <c r="ENL1464" s="14"/>
      <c r="ENM1464" s="14"/>
      <c r="ENN1464" s="14"/>
      <c r="ENO1464" s="14"/>
      <c r="ENP1464" s="14"/>
      <c r="ENQ1464" s="14"/>
      <c r="ENR1464" s="14"/>
      <c r="ENS1464" s="14"/>
      <c r="ENT1464" s="14"/>
      <c r="ENU1464" s="14"/>
      <c r="ENV1464" s="14"/>
      <c r="ENW1464" s="14"/>
      <c r="ENX1464" s="14"/>
      <c r="ENY1464" s="14"/>
      <c r="ENZ1464" s="14"/>
      <c r="EOA1464" s="14"/>
      <c r="EOB1464" s="14"/>
      <c r="EOC1464" s="14"/>
      <c r="EOD1464" s="14"/>
      <c r="EOE1464" s="14"/>
      <c r="EOF1464" s="14"/>
      <c r="EOG1464" s="14"/>
      <c r="EOH1464" s="14"/>
      <c r="EOI1464" s="14"/>
      <c r="EOJ1464" s="14"/>
      <c r="EOK1464" s="14"/>
      <c r="EOL1464" s="14"/>
      <c r="EOM1464" s="14"/>
      <c r="EON1464" s="14"/>
      <c r="EOO1464" s="14"/>
      <c r="EOP1464" s="14"/>
      <c r="EOQ1464" s="14"/>
      <c r="EOR1464" s="14"/>
      <c r="EOS1464" s="14"/>
      <c r="EOT1464" s="14"/>
      <c r="EOU1464" s="14"/>
      <c r="EOV1464" s="14"/>
      <c r="EOW1464" s="14"/>
      <c r="EOX1464" s="14"/>
      <c r="EOY1464" s="14"/>
      <c r="EOZ1464" s="14"/>
      <c r="EPA1464" s="14"/>
      <c r="EPB1464" s="14"/>
      <c r="EPC1464" s="14"/>
      <c r="EPD1464" s="14"/>
      <c r="EPE1464" s="14"/>
      <c r="EPF1464" s="14"/>
      <c r="EPG1464" s="14"/>
      <c r="EPH1464" s="14"/>
      <c r="EPI1464" s="14"/>
      <c r="EPJ1464" s="14"/>
      <c r="EPK1464" s="14"/>
      <c r="EPL1464" s="14"/>
      <c r="EPM1464" s="14"/>
      <c r="EPN1464" s="14"/>
      <c r="EPO1464" s="14"/>
      <c r="EPP1464" s="14"/>
      <c r="EPQ1464" s="14"/>
      <c r="EPR1464" s="14"/>
      <c r="EPS1464" s="14"/>
      <c r="EPT1464" s="14"/>
      <c r="EPU1464" s="14"/>
      <c r="EPV1464" s="14"/>
      <c r="EPW1464" s="14"/>
      <c r="EPX1464" s="14"/>
      <c r="EPY1464" s="14"/>
      <c r="EPZ1464" s="14"/>
      <c r="EQA1464" s="14"/>
      <c r="EQB1464" s="14"/>
      <c r="EQC1464" s="14"/>
      <c r="EQD1464" s="14"/>
      <c r="EQE1464" s="14"/>
      <c r="EQF1464" s="14"/>
      <c r="EQG1464" s="14"/>
      <c r="EQH1464" s="14"/>
      <c r="EQI1464" s="14"/>
      <c r="EQJ1464" s="14"/>
      <c r="EQK1464" s="14"/>
      <c r="EQL1464" s="14"/>
      <c r="EQM1464" s="14"/>
      <c r="EQN1464" s="14"/>
      <c r="EQO1464" s="14"/>
      <c r="EQP1464" s="14"/>
      <c r="EQQ1464" s="14"/>
      <c r="EQR1464" s="14"/>
      <c r="EQS1464" s="14"/>
      <c r="EQT1464" s="14"/>
      <c r="EQU1464" s="14"/>
      <c r="EQV1464" s="14"/>
      <c r="EQW1464" s="14"/>
      <c r="EQX1464" s="14"/>
      <c r="EQY1464" s="14"/>
      <c r="EQZ1464" s="14"/>
      <c r="ERA1464" s="14"/>
      <c r="ERB1464" s="14"/>
      <c r="ERC1464" s="14"/>
      <c r="ERD1464" s="14"/>
      <c r="ERE1464" s="14"/>
      <c r="ERF1464" s="14"/>
      <c r="ERG1464" s="14"/>
      <c r="ERH1464" s="14"/>
      <c r="ERI1464" s="14"/>
      <c r="ERJ1464" s="14"/>
      <c r="ERK1464" s="14"/>
      <c r="ERL1464" s="14"/>
      <c r="ERM1464" s="14"/>
      <c r="ERN1464" s="14"/>
      <c r="ERO1464" s="14"/>
      <c r="ERP1464" s="14"/>
      <c r="ERQ1464" s="14"/>
      <c r="ERR1464" s="14"/>
      <c r="ERS1464" s="14"/>
      <c r="ERT1464" s="14"/>
      <c r="ERU1464" s="14"/>
      <c r="ERV1464" s="14"/>
      <c r="ERW1464" s="14"/>
      <c r="ERX1464" s="14"/>
      <c r="ERY1464" s="14"/>
      <c r="ERZ1464" s="14"/>
      <c r="ESA1464" s="14"/>
      <c r="ESB1464" s="14"/>
      <c r="ESC1464" s="14"/>
      <c r="ESD1464" s="14"/>
      <c r="ESE1464" s="14"/>
      <c r="ESF1464" s="14"/>
      <c r="ESG1464" s="14"/>
      <c r="ESH1464" s="14"/>
      <c r="ESI1464" s="14"/>
      <c r="ESJ1464" s="14"/>
      <c r="ESK1464" s="14"/>
      <c r="ESL1464" s="14"/>
      <c r="ESM1464" s="14"/>
      <c r="ESN1464" s="14"/>
      <c r="ESO1464" s="14"/>
      <c r="ESP1464" s="14"/>
      <c r="ESQ1464" s="14"/>
      <c r="ESR1464" s="14"/>
      <c r="ESS1464" s="14"/>
      <c r="EST1464" s="14"/>
      <c r="ESU1464" s="14"/>
      <c r="ESV1464" s="14"/>
      <c r="ESW1464" s="14"/>
      <c r="ESX1464" s="14"/>
      <c r="ESY1464" s="14"/>
      <c r="ESZ1464" s="14"/>
      <c r="ETA1464" s="14"/>
      <c r="ETB1464" s="14"/>
      <c r="ETC1464" s="14"/>
      <c r="ETD1464" s="14"/>
      <c r="ETE1464" s="14"/>
      <c r="ETF1464" s="14"/>
      <c r="ETG1464" s="14"/>
      <c r="ETH1464" s="14"/>
      <c r="ETI1464" s="14"/>
      <c r="ETJ1464" s="14"/>
      <c r="ETK1464" s="14"/>
      <c r="ETL1464" s="14"/>
      <c r="ETM1464" s="14"/>
      <c r="ETN1464" s="14"/>
      <c r="ETO1464" s="14"/>
      <c r="ETP1464" s="14"/>
      <c r="ETQ1464" s="14"/>
      <c r="ETR1464" s="14"/>
      <c r="ETS1464" s="14"/>
      <c r="ETT1464" s="14"/>
      <c r="ETU1464" s="14"/>
      <c r="ETV1464" s="14"/>
      <c r="ETW1464" s="14"/>
      <c r="ETX1464" s="14"/>
      <c r="ETY1464" s="14"/>
      <c r="ETZ1464" s="14"/>
      <c r="EUA1464" s="14"/>
      <c r="EUB1464" s="14"/>
      <c r="EUC1464" s="14"/>
      <c r="EUD1464" s="14"/>
      <c r="EUE1464" s="14"/>
      <c r="EUF1464" s="14"/>
      <c r="EUG1464" s="14"/>
      <c r="EUH1464" s="14"/>
      <c r="EUI1464" s="14"/>
      <c r="EUJ1464" s="14"/>
      <c r="EUK1464" s="14"/>
      <c r="EUL1464" s="14"/>
      <c r="EUM1464" s="14"/>
      <c r="EUN1464" s="14"/>
      <c r="EUO1464" s="14"/>
      <c r="EUP1464" s="14"/>
      <c r="EUQ1464" s="14"/>
      <c r="EUR1464" s="14"/>
      <c r="EUS1464" s="14"/>
      <c r="EUT1464" s="14"/>
      <c r="EUU1464" s="14"/>
      <c r="EUV1464" s="14"/>
      <c r="EUW1464" s="14"/>
      <c r="EUX1464" s="14"/>
      <c r="EUY1464" s="14"/>
      <c r="EUZ1464" s="14"/>
      <c r="EVA1464" s="14"/>
      <c r="EVB1464" s="14"/>
      <c r="EVC1464" s="14"/>
      <c r="EVD1464" s="14"/>
      <c r="EVE1464" s="14"/>
      <c r="EVF1464" s="14"/>
      <c r="EVG1464" s="14"/>
      <c r="EVH1464" s="14"/>
      <c r="EVI1464" s="14"/>
      <c r="EVJ1464" s="14"/>
      <c r="EVK1464" s="14"/>
      <c r="EVL1464" s="14"/>
      <c r="EVM1464" s="14"/>
      <c r="EVN1464" s="14"/>
      <c r="EVO1464" s="14"/>
      <c r="EVP1464" s="14"/>
      <c r="EVQ1464" s="14"/>
      <c r="EVR1464" s="14"/>
      <c r="EVS1464" s="14"/>
      <c r="EVT1464" s="14"/>
      <c r="EVU1464" s="14"/>
      <c r="EVV1464" s="14"/>
      <c r="EVW1464" s="14"/>
      <c r="EVX1464" s="14"/>
      <c r="EVY1464" s="14"/>
      <c r="EVZ1464" s="14"/>
      <c r="EWA1464" s="14"/>
      <c r="EWB1464" s="14"/>
      <c r="EWC1464" s="14"/>
      <c r="EWD1464" s="14"/>
      <c r="EWE1464" s="14"/>
      <c r="EWF1464" s="14"/>
      <c r="EWG1464" s="14"/>
      <c r="EWH1464" s="14"/>
      <c r="EWI1464" s="14"/>
      <c r="EWJ1464" s="14"/>
      <c r="EWK1464" s="14"/>
      <c r="EWL1464" s="14"/>
      <c r="EWM1464" s="14"/>
      <c r="EWN1464" s="14"/>
      <c r="EWO1464" s="14"/>
      <c r="EWP1464" s="14"/>
      <c r="EWQ1464" s="14"/>
      <c r="EWR1464" s="14"/>
      <c r="EWS1464" s="14"/>
      <c r="EWT1464" s="14"/>
      <c r="EWU1464" s="14"/>
      <c r="EWV1464" s="14"/>
      <c r="EWW1464" s="14"/>
      <c r="EWX1464" s="14"/>
      <c r="EWY1464" s="14"/>
      <c r="EWZ1464" s="14"/>
      <c r="EXA1464" s="14"/>
      <c r="EXB1464" s="14"/>
      <c r="EXC1464" s="14"/>
      <c r="EXD1464" s="14"/>
      <c r="EXE1464" s="14"/>
      <c r="EXF1464" s="14"/>
      <c r="EXG1464" s="14"/>
      <c r="EXH1464" s="14"/>
      <c r="EXI1464" s="14"/>
      <c r="EXJ1464" s="14"/>
      <c r="EXK1464" s="14"/>
      <c r="EXL1464" s="14"/>
      <c r="EXM1464" s="14"/>
      <c r="EXN1464" s="14"/>
      <c r="EXO1464" s="14"/>
      <c r="EXP1464" s="14"/>
      <c r="EXQ1464" s="14"/>
      <c r="EXR1464" s="14"/>
      <c r="EXS1464" s="14"/>
      <c r="EXT1464" s="14"/>
      <c r="EXU1464" s="14"/>
      <c r="EXV1464" s="14"/>
      <c r="EXW1464" s="14"/>
      <c r="EXX1464" s="14"/>
      <c r="EXY1464" s="14"/>
      <c r="EXZ1464" s="14"/>
      <c r="EYA1464" s="14"/>
      <c r="EYB1464" s="14"/>
      <c r="EYC1464" s="14"/>
      <c r="EYD1464" s="14"/>
      <c r="EYE1464" s="14"/>
      <c r="EYF1464" s="14"/>
      <c r="EYG1464" s="14"/>
      <c r="EYH1464" s="14"/>
      <c r="EYI1464" s="14"/>
      <c r="EYJ1464" s="14"/>
      <c r="EYK1464" s="14"/>
      <c r="EYL1464" s="14"/>
      <c r="EYM1464" s="14"/>
      <c r="EYN1464" s="14"/>
      <c r="EYO1464" s="14"/>
      <c r="EYP1464" s="14"/>
      <c r="EYQ1464" s="14"/>
      <c r="EYR1464" s="14"/>
      <c r="EYS1464" s="14"/>
      <c r="EYT1464" s="14"/>
      <c r="EYU1464" s="14"/>
      <c r="EYV1464" s="14"/>
      <c r="EYW1464" s="14"/>
      <c r="EYX1464" s="14"/>
      <c r="EYY1464" s="14"/>
      <c r="EYZ1464" s="14"/>
      <c r="EZA1464" s="14"/>
      <c r="EZB1464" s="14"/>
      <c r="EZC1464" s="14"/>
      <c r="EZD1464" s="14"/>
      <c r="EZE1464" s="14"/>
      <c r="EZF1464" s="14"/>
      <c r="EZG1464" s="14"/>
      <c r="EZH1464" s="14"/>
      <c r="EZI1464" s="14"/>
      <c r="EZJ1464" s="14"/>
      <c r="EZK1464" s="14"/>
      <c r="EZL1464" s="14"/>
      <c r="EZM1464" s="14"/>
      <c r="EZN1464" s="14"/>
      <c r="EZO1464" s="14"/>
      <c r="EZP1464" s="14"/>
      <c r="EZQ1464" s="14"/>
      <c r="EZR1464" s="14"/>
      <c r="EZS1464" s="14"/>
      <c r="EZT1464" s="14"/>
      <c r="EZU1464" s="14"/>
      <c r="EZV1464" s="14"/>
      <c r="EZW1464" s="14"/>
      <c r="EZX1464" s="14"/>
      <c r="EZY1464" s="14"/>
      <c r="EZZ1464" s="14"/>
      <c r="FAA1464" s="14"/>
      <c r="FAB1464" s="14"/>
      <c r="FAC1464" s="14"/>
      <c r="FAD1464" s="14"/>
      <c r="FAE1464" s="14"/>
      <c r="FAF1464" s="14"/>
      <c r="FAG1464" s="14"/>
      <c r="FAH1464" s="14"/>
      <c r="FAI1464" s="14"/>
      <c r="FAJ1464" s="14"/>
      <c r="FAK1464" s="14"/>
      <c r="FAL1464" s="14"/>
      <c r="FAM1464" s="14"/>
      <c r="FAN1464" s="14"/>
      <c r="FAO1464" s="14"/>
      <c r="FAP1464" s="14"/>
      <c r="FAQ1464" s="14"/>
      <c r="FAR1464" s="14"/>
      <c r="FAS1464" s="14"/>
      <c r="FAT1464" s="14"/>
      <c r="FAU1464" s="14"/>
      <c r="FAV1464" s="14"/>
      <c r="FAW1464" s="14"/>
      <c r="FAX1464" s="14"/>
      <c r="FAY1464" s="14"/>
      <c r="FAZ1464" s="14"/>
      <c r="FBA1464" s="14"/>
      <c r="FBB1464" s="14"/>
      <c r="FBC1464" s="14"/>
      <c r="FBD1464" s="14"/>
      <c r="FBE1464" s="14"/>
      <c r="FBF1464" s="14"/>
      <c r="FBG1464" s="14"/>
      <c r="FBH1464" s="14"/>
      <c r="FBI1464" s="14"/>
      <c r="FBJ1464" s="14"/>
      <c r="FBK1464" s="14"/>
      <c r="FBL1464" s="14"/>
      <c r="FBM1464" s="14"/>
      <c r="FBN1464" s="14"/>
      <c r="FBO1464" s="14"/>
      <c r="FBP1464" s="14"/>
      <c r="FBQ1464" s="14"/>
      <c r="FBR1464" s="14"/>
      <c r="FBS1464" s="14"/>
      <c r="FBT1464" s="14"/>
      <c r="FBU1464" s="14"/>
      <c r="FBV1464" s="14"/>
      <c r="FBW1464" s="14"/>
      <c r="FBX1464" s="14"/>
      <c r="FBY1464" s="14"/>
      <c r="FBZ1464" s="14"/>
      <c r="FCA1464" s="14"/>
      <c r="FCB1464" s="14"/>
      <c r="FCC1464" s="14"/>
      <c r="FCD1464" s="14"/>
      <c r="FCE1464" s="14"/>
      <c r="FCF1464" s="14"/>
      <c r="FCG1464" s="14"/>
      <c r="FCH1464" s="14"/>
      <c r="FCI1464" s="14"/>
      <c r="FCJ1464" s="14"/>
      <c r="FCK1464" s="14"/>
      <c r="FCL1464" s="14"/>
      <c r="FCM1464" s="14"/>
      <c r="FCN1464" s="14"/>
      <c r="FCO1464" s="14"/>
      <c r="FCP1464" s="14"/>
      <c r="FCQ1464" s="14"/>
      <c r="FCR1464" s="14"/>
      <c r="FCS1464" s="14"/>
      <c r="FCT1464" s="14"/>
      <c r="FCU1464" s="14"/>
      <c r="FCV1464" s="14"/>
      <c r="FCW1464" s="14"/>
      <c r="FCX1464" s="14"/>
      <c r="FCY1464" s="14"/>
      <c r="FCZ1464" s="14"/>
      <c r="FDA1464" s="14"/>
      <c r="FDB1464" s="14"/>
      <c r="FDC1464" s="14"/>
      <c r="FDD1464" s="14"/>
      <c r="FDE1464" s="14"/>
      <c r="FDF1464" s="14"/>
      <c r="FDG1464" s="14"/>
      <c r="FDH1464" s="14"/>
      <c r="FDI1464" s="14"/>
      <c r="FDJ1464" s="14"/>
      <c r="FDK1464" s="14"/>
      <c r="FDL1464" s="14"/>
      <c r="FDM1464" s="14"/>
      <c r="FDN1464" s="14"/>
      <c r="FDO1464" s="14"/>
      <c r="FDP1464" s="14"/>
      <c r="FDQ1464" s="14"/>
      <c r="FDR1464" s="14"/>
      <c r="FDS1464" s="14"/>
      <c r="FDT1464" s="14"/>
      <c r="FDU1464" s="14"/>
      <c r="FDV1464" s="14"/>
      <c r="FDW1464" s="14"/>
      <c r="FDX1464" s="14"/>
      <c r="FDY1464" s="14"/>
      <c r="FDZ1464" s="14"/>
      <c r="FEA1464" s="14"/>
      <c r="FEB1464" s="14"/>
      <c r="FEC1464" s="14"/>
      <c r="FED1464" s="14"/>
      <c r="FEE1464" s="14"/>
      <c r="FEF1464" s="14"/>
      <c r="FEG1464" s="14"/>
      <c r="FEH1464" s="14"/>
      <c r="FEI1464" s="14"/>
      <c r="FEJ1464" s="14"/>
      <c r="FEK1464" s="14"/>
      <c r="FEL1464" s="14"/>
      <c r="FEM1464" s="14"/>
      <c r="FEN1464" s="14"/>
      <c r="FEO1464" s="14"/>
      <c r="FEP1464" s="14"/>
      <c r="FEQ1464" s="14"/>
      <c r="FER1464" s="14"/>
      <c r="FES1464" s="14"/>
      <c r="FET1464" s="14"/>
      <c r="FEU1464" s="14"/>
      <c r="FEV1464" s="14"/>
      <c r="FEW1464" s="14"/>
      <c r="FEX1464" s="14"/>
      <c r="FEY1464" s="14"/>
      <c r="FEZ1464" s="14"/>
      <c r="FFA1464" s="14"/>
      <c r="FFB1464" s="14"/>
      <c r="FFC1464" s="14"/>
      <c r="FFD1464" s="14"/>
      <c r="FFE1464" s="14"/>
      <c r="FFF1464" s="14"/>
      <c r="FFG1464" s="14"/>
      <c r="FFH1464" s="14"/>
      <c r="FFI1464" s="14"/>
      <c r="FFJ1464" s="14"/>
      <c r="FFK1464" s="14"/>
      <c r="FFL1464" s="14"/>
      <c r="FFM1464" s="14"/>
      <c r="FFN1464" s="14"/>
      <c r="FFO1464" s="14"/>
      <c r="FFP1464" s="14"/>
      <c r="FFQ1464" s="14"/>
      <c r="FFR1464" s="14"/>
      <c r="FFS1464" s="14"/>
      <c r="FFT1464" s="14"/>
      <c r="FFU1464" s="14"/>
      <c r="FFV1464" s="14"/>
      <c r="FFW1464" s="14"/>
      <c r="FFX1464" s="14"/>
      <c r="FFY1464" s="14"/>
      <c r="FFZ1464" s="14"/>
      <c r="FGA1464" s="14"/>
      <c r="FGB1464" s="14"/>
      <c r="FGC1464" s="14"/>
      <c r="FGD1464" s="14"/>
      <c r="FGE1464" s="14"/>
      <c r="FGF1464" s="14"/>
      <c r="FGG1464" s="14"/>
      <c r="FGH1464" s="14"/>
      <c r="FGI1464" s="14"/>
      <c r="FGJ1464" s="14"/>
      <c r="FGK1464" s="14"/>
      <c r="FGL1464" s="14"/>
      <c r="FGM1464" s="14"/>
      <c r="FGN1464" s="14"/>
      <c r="FGO1464" s="14"/>
      <c r="FGP1464" s="14"/>
      <c r="FGQ1464" s="14"/>
      <c r="FGR1464" s="14"/>
      <c r="FGS1464" s="14"/>
      <c r="FGT1464" s="14"/>
      <c r="FGU1464" s="14"/>
      <c r="FGV1464" s="14"/>
      <c r="FGW1464" s="14"/>
      <c r="FGX1464" s="14"/>
      <c r="FGY1464" s="14"/>
      <c r="FGZ1464" s="14"/>
      <c r="FHA1464" s="14"/>
      <c r="FHB1464" s="14"/>
      <c r="FHC1464" s="14"/>
      <c r="FHD1464" s="14"/>
      <c r="FHE1464" s="14"/>
      <c r="FHF1464" s="14"/>
      <c r="FHG1464" s="14"/>
      <c r="FHH1464" s="14"/>
      <c r="FHI1464" s="14"/>
      <c r="FHJ1464" s="14"/>
      <c r="FHK1464" s="14"/>
      <c r="FHL1464" s="14"/>
      <c r="FHM1464" s="14"/>
      <c r="FHN1464" s="14"/>
      <c r="FHO1464" s="14"/>
      <c r="FHP1464" s="14"/>
      <c r="FHQ1464" s="14"/>
      <c r="FHR1464" s="14"/>
      <c r="FHS1464" s="14"/>
      <c r="FHT1464" s="14"/>
      <c r="FHU1464" s="14"/>
      <c r="FHV1464" s="14"/>
      <c r="FHW1464" s="14"/>
      <c r="FHX1464" s="14"/>
      <c r="FHY1464" s="14"/>
      <c r="FHZ1464" s="14"/>
      <c r="FIA1464" s="14"/>
      <c r="FIB1464" s="14"/>
      <c r="FIC1464" s="14"/>
      <c r="FID1464" s="14"/>
      <c r="FIE1464" s="14"/>
      <c r="FIF1464" s="14"/>
      <c r="FIG1464" s="14"/>
      <c r="FIH1464" s="14"/>
      <c r="FII1464" s="14"/>
      <c r="FIJ1464" s="14"/>
      <c r="FIK1464" s="14"/>
      <c r="FIL1464" s="14"/>
      <c r="FIM1464" s="14"/>
      <c r="FIN1464" s="14"/>
      <c r="FIO1464" s="14"/>
      <c r="FIP1464" s="14"/>
      <c r="FIQ1464" s="14"/>
      <c r="FIR1464" s="14"/>
      <c r="FIS1464" s="14"/>
      <c r="FIT1464" s="14"/>
      <c r="FIU1464" s="14"/>
      <c r="FIV1464" s="14"/>
      <c r="FIW1464" s="14"/>
      <c r="FIX1464" s="14"/>
      <c r="FIY1464" s="14"/>
      <c r="FIZ1464" s="14"/>
      <c r="FJA1464" s="14"/>
      <c r="FJB1464" s="14"/>
      <c r="FJC1464" s="14"/>
      <c r="FJD1464" s="14"/>
      <c r="FJE1464" s="14"/>
      <c r="FJF1464" s="14"/>
      <c r="FJG1464" s="14"/>
      <c r="FJH1464" s="14"/>
      <c r="FJI1464" s="14"/>
      <c r="FJJ1464" s="14"/>
      <c r="FJK1464" s="14"/>
      <c r="FJL1464" s="14"/>
      <c r="FJM1464" s="14"/>
      <c r="FJN1464" s="14"/>
      <c r="FJO1464" s="14"/>
      <c r="FJP1464" s="14"/>
      <c r="FJQ1464" s="14"/>
      <c r="FJR1464" s="14"/>
      <c r="FJS1464" s="14"/>
      <c r="FJT1464" s="14"/>
      <c r="FJU1464" s="14"/>
      <c r="FJV1464" s="14"/>
      <c r="FJW1464" s="14"/>
      <c r="FJX1464" s="14"/>
      <c r="FJY1464" s="14"/>
      <c r="FJZ1464" s="14"/>
      <c r="FKA1464" s="14"/>
      <c r="FKB1464" s="14"/>
      <c r="FKC1464" s="14"/>
      <c r="FKD1464" s="14"/>
      <c r="FKE1464" s="14"/>
      <c r="FKF1464" s="14"/>
      <c r="FKG1464" s="14"/>
      <c r="FKH1464" s="14"/>
      <c r="FKI1464" s="14"/>
      <c r="FKJ1464" s="14"/>
      <c r="FKK1464" s="14"/>
      <c r="FKL1464" s="14"/>
      <c r="FKM1464" s="14"/>
      <c r="FKN1464" s="14"/>
      <c r="FKO1464" s="14"/>
      <c r="FKP1464" s="14"/>
      <c r="FKQ1464" s="14"/>
      <c r="FKR1464" s="14"/>
      <c r="FKS1464" s="14"/>
      <c r="FKT1464" s="14"/>
      <c r="FKU1464" s="14"/>
      <c r="FKV1464" s="14"/>
      <c r="FKW1464" s="14"/>
      <c r="FKX1464" s="14"/>
      <c r="FKY1464" s="14"/>
      <c r="FKZ1464" s="14"/>
      <c r="FLA1464" s="14"/>
      <c r="FLB1464" s="14"/>
      <c r="FLC1464" s="14"/>
      <c r="FLD1464" s="14"/>
      <c r="FLE1464" s="14"/>
      <c r="FLF1464" s="14"/>
      <c r="FLG1464" s="14"/>
      <c r="FLH1464" s="14"/>
      <c r="FLI1464" s="14"/>
      <c r="FLJ1464" s="14"/>
      <c r="FLK1464" s="14"/>
      <c r="FLL1464" s="14"/>
      <c r="FLM1464" s="14"/>
      <c r="FLN1464" s="14"/>
      <c r="FLO1464" s="14"/>
      <c r="FLP1464" s="14"/>
      <c r="FLQ1464" s="14"/>
      <c r="FLR1464" s="14"/>
      <c r="FLS1464" s="14"/>
      <c r="FLT1464" s="14"/>
      <c r="FLU1464" s="14"/>
      <c r="FLV1464" s="14"/>
      <c r="FLW1464" s="14"/>
      <c r="FLX1464" s="14"/>
      <c r="FLY1464" s="14"/>
      <c r="FLZ1464" s="14"/>
      <c r="FMA1464" s="14"/>
      <c r="FMB1464" s="14"/>
      <c r="FMC1464" s="14"/>
      <c r="FMD1464" s="14"/>
      <c r="FME1464" s="14"/>
      <c r="FMF1464" s="14"/>
      <c r="FMG1464" s="14"/>
      <c r="FMH1464" s="14"/>
      <c r="FMI1464" s="14"/>
      <c r="FMJ1464" s="14"/>
      <c r="FMK1464" s="14"/>
      <c r="FML1464" s="14"/>
      <c r="FMM1464" s="14"/>
      <c r="FMN1464" s="14"/>
      <c r="FMO1464" s="14"/>
      <c r="FMP1464" s="14"/>
      <c r="FMQ1464" s="14"/>
      <c r="FMR1464" s="14"/>
      <c r="FMS1464" s="14"/>
      <c r="FMT1464" s="14"/>
      <c r="FMU1464" s="14"/>
      <c r="FMV1464" s="14"/>
      <c r="FMW1464" s="14"/>
      <c r="FMX1464" s="14"/>
      <c r="FMY1464" s="14"/>
      <c r="FMZ1464" s="14"/>
      <c r="FNA1464" s="14"/>
      <c r="FNB1464" s="14"/>
      <c r="FNC1464" s="14"/>
      <c r="FND1464" s="14"/>
      <c r="FNE1464" s="14"/>
      <c r="FNF1464" s="14"/>
      <c r="FNG1464" s="14"/>
      <c r="FNH1464" s="14"/>
      <c r="FNI1464" s="14"/>
      <c r="FNJ1464" s="14"/>
      <c r="FNK1464" s="14"/>
      <c r="FNL1464" s="14"/>
      <c r="FNM1464" s="14"/>
      <c r="FNN1464" s="14"/>
      <c r="FNO1464" s="14"/>
      <c r="FNP1464" s="14"/>
      <c r="FNQ1464" s="14"/>
      <c r="FNR1464" s="14"/>
      <c r="FNS1464" s="14"/>
      <c r="FNT1464" s="14"/>
      <c r="FNU1464" s="14"/>
      <c r="FNV1464" s="14"/>
      <c r="FNW1464" s="14"/>
      <c r="FNX1464" s="14"/>
      <c r="FNY1464" s="14"/>
      <c r="FNZ1464" s="14"/>
      <c r="FOA1464" s="14"/>
      <c r="FOB1464" s="14"/>
      <c r="FOC1464" s="14"/>
      <c r="FOD1464" s="14"/>
      <c r="FOE1464" s="14"/>
      <c r="FOF1464" s="14"/>
      <c r="FOG1464" s="14"/>
      <c r="FOH1464" s="14"/>
      <c r="FOI1464" s="14"/>
      <c r="FOJ1464" s="14"/>
      <c r="FOK1464" s="14"/>
      <c r="FOL1464" s="14"/>
      <c r="FOM1464" s="14"/>
      <c r="FON1464" s="14"/>
      <c r="FOO1464" s="14"/>
      <c r="FOP1464" s="14"/>
      <c r="FOQ1464" s="14"/>
      <c r="FOR1464" s="14"/>
      <c r="FOS1464" s="14"/>
      <c r="FOT1464" s="14"/>
      <c r="FOU1464" s="14"/>
      <c r="FOV1464" s="14"/>
      <c r="FOW1464" s="14"/>
      <c r="FOX1464" s="14"/>
      <c r="FOY1464" s="14"/>
      <c r="FOZ1464" s="14"/>
      <c r="FPA1464" s="14"/>
      <c r="FPB1464" s="14"/>
      <c r="FPC1464" s="14"/>
      <c r="FPD1464" s="14"/>
      <c r="FPE1464" s="14"/>
      <c r="FPF1464" s="14"/>
      <c r="FPG1464" s="14"/>
      <c r="FPH1464" s="14"/>
      <c r="FPI1464" s="14"/>
      <c r="FPJ1464" s="14"/>
      <c r="FPK1464" s="14"/>
      <c r="FPL1464" s="14"/>
      <c r="FPM1464" s="14"/>
      <c r="FPN1464" s="14"/>
      <c r="FPO1464" s="14"/>
      <c r="FPP1464" s="14"/>
      <c r="FPQ1464" s="14"/>
      <c r="FPR1464" s="14"/>
      <c r="FPS1464" s="14"/>
      <c r="FPT1464" s="14"/>
      <c r="FPU1464" s="14"/>
      <c r="FPV1464" s="14"/>
      <c r="FPW1464" s="14"/>
      <c r="FPX1464" s="14"/>
      <c r="FPY1464" s="14"/>
      <c r="FPZ1464" s="14"/>
      <c r="FQA1464" s="14"/>
      <c r="FQB1464" s="14"/>
      <c r="FQC1464" s="14"/>
      <c r="FQD1464" s="14"/>
      <c r="FQE1464" s="14"/>
      <c r="FQF1464" s="14"/>
      <c r="FQG1464" s="14"/>
      <c r="FQH1464" s="14"/>
      <c r="FQI1464" s="14"/>
      <c r="FQJ1464" s="14"/>
      <c r="FQK1464" s="14"/>
      <c r="FQL1464" s="14"/>
      <c r="FQM1464" s="14"/>
      <c r="FQN1464" s="14"/>
      <c r="FQO1464" s="14"/>
      <c r="FQP1464" s="14"/>
      <c r="FQQ1464" s="14"/>
      <c r="FQR1464" s="14"/>
      <c r="FQS1464" s="14"/>
      <c r="FQT1464" s="14"/>
      <c r="FQU1464" s="14"/>
      <c r="FQV1464" s="14"/>
      <c r="FQW1464" s="14"/>
      <c r="FQX1464" s="14"/>
      <c r="FQY1464" s="14"/>
      <c r="FQZ1464" s="14"/>
      <c r="FRA1464" s="14"/>
      <c r="FRB1464" s="14"/>
      <c r="FRC1464" s="14"/>
      <c r="FRD1464" s="14"/>
      <c r="FRE1464" s="14"/>
      <c r="FRF1464" s="14"/>
      <c r="FRG1464" s="14"/>
      <c r="FRH1464" s="14"/>
      <c r="FRI1464" s="14"/>
      <c r="FRJ1464" s="14"/>
      <c r="FRK1464" s="14"/>
      <c r="FRL1464" s="14"/>
      <c r="FRM1464" s="14"/>
      <c r="FRN1464" s="14"/>
      <c r="FRO1464" s="14"/>
      <c r="FRP1464" s="14"/>
      <c r="FRQ1464" s="14"/>
      <c r="FRR1464" s="14"/>
      <c r="FRS1464" s="14"/>
      <c r="FRT1464" s="14"/>
      <c r="FRU1464" s="14"/>
      <c r="FRV1464" s="14"/>
      <c r="FRW1464" s="14"/>
      <c r="FRX1464" s="14"/>
      <c r="FRY1464" s="14"/>
      <c r="FRZ1464" s="14"/>
      <c r="FSA1464" s="14"/>
      <c r="FSB1464" s="14"/>
      <c r="FSC1464" s="14"/>
      <c r="FSD1464" s="14"/>
      <c r="FSE1464" s="14"/>
      <c r="FSF1464" s="14"/>
      <c r="FSG1464" s="14"/>
      <c r="FSH1464" s="14"/>
      <c r="FSI1464" s="14"/>
      <c r="FSJ1464" s="14"/>
      <c r="FSK1464" s="14"/>
      <c r="FSL1464" s="14"/>
      <c r="FSM1464" s="14"/>
      <c r="FSN1464" s="14"/>
      <c r="FSO1464" s="14"/>
      <c r="FSP1464" s="14"/>
      <c r="FSQ1464" s="14"/>
      <c r="FSR1464" s="14"/>
      <c r="FSS1464" s="14"/>
      <c r="FST1464" s="14"/>
      <c r="FSU1464" s="14"/>
      <c r="FSV1464" s="14"/>
      <c r="FSW1464" s="14"/>
      <c r="FSX1464" s="14"/>
      <c r="FSY1464" s="14"/>
      <c r="FSZ1464" s="14"/>
      <c r="FTA1464" s="14"/>
      <c r="FTB1464" s="14"/>
      <c r="FTC1464" s="14"/>
      <c r="FTD1464" s="14"/>
      <c r="FTE1464" s="14"/>
      <c r="FTF1464" s="14"/>
      <c r="FTG1464" s="14"/>
      <c r="FTH1464" s="14"/>
      <c r="FTI1464" s="14"/>
      <c r="FTJ1464" s="14"/>
      <c r="FTK1464" s="14"/>
      <c r="FTL1464" s="14"/>
      <c r="FTM1464" s="14"/>
      <c r="FTN1464" s="14"/>
      <c r="FTO1464" s="14"/>
      <c r="FTP1464" s="14"/>
      <c r="FTQ1464" s="14"/>
      <c r="FTR1464" s="14"/>
      <c r="FTS1464" s="14"/>
      <c r="FTT1464" s="14"/>
      <c r="FTU1464" s="14"/>
      <c r="FTV1464" s="14"/>
      <c r="FTW1464" s="14"/>
      <c r="FTX1464" s="14"/>
      <c r="FTY1464" s="14"/>
      <c r="FTZ1464" s="14"/>
      <c r="FUA1464" s="14"/>
      <c r="FUB1464" s="14"/>
      <c r="FUC1464" s="14"/>
      <c r="FUD1464" s="14"/>
      <c r="FUE1464" s="14"/>
      <c r="FUF1464" s="14"/>
      <c r="FUG1464" s="14"/>
      <c r="FUH1464" s="14"/>
      <c r="FUI1464" s="14"/>
      <c r="FUJ1464" s="14"/>
      <c r="FUK1464" s="14"/>
      <c r="FUL1464" s="14"/>
      <c r="FUM1464" s="14"/>
      <c r="FUN1464" s="14"/>
      <c r="FUO1464" s="14"/>
      <c r="FUP1464" s="14"/>
      <c r="FUQ1464" s="14"/>
      <c r="FUR1464" s="14"/>
      <c r="FUS1464" s="14"/>
      <c r="FUT1464" s="14"/>
      <c r="FUU1464" s="14"/>
      <c r="FUV1464" s="14"/>
      <c r="FUW1464" s="14"/>
      <c r="FUX1464" s="14"/>
      <c r="FUY1464" s="14"/>
      <c r="FUZ1464" s="14"/>
      <c r="FVA1464" s="14"/>
      <c r="FVB1464" s="14"/>
      <c r="FVC1464" s="14"/>
      <c r="FVD1464" s="14"/>
      <c r="FVE1464" s="14"/>
      <c r="FVF1464" s="14"/>
      <c r="FVG1464" s="14"/>
      <c r="FVH1464" s="14"/>
      <c r="FVI1464" s="14"/>
      <c r="FVJ1464" s="14"/>
      <c r="FVK1464" s="14"/>
      <c r="FVL1464" s="14"/>
      <c r="FVM1464" s="14"/>
      <c r="FVN1464" s="14"/>
      <c r="FVO1464" s="14"/>
      <c r="FVP1464" s="14"/>
      <c r="FVQ1464" s="14"/>
      <c r="FVR1464" s="14"/>
      <c r="FVS1464" s="14"/>
      <c r="FVT1464" s="14"/>
      <c r="FVU1464" s="14"/>
      <c r="FVV1464" s="14"/>
      <c r="FVW1464" s="14"/>
      <c r="FVX1464" s="14"/>
      <c r="FVY1464" s="14"/>
      <c r="FVZ1464" s="14"/>
      <c r="FWA1464" s="14"/>
      <c r="FWB1464" s="14"/>
      <c r="FWC1464" s="14"/>
      <c r="FWD1464" s="14"/>
      <c r="FWE1464" s="14"/>
      <c r="FWF1464" s="14"/>
      <c r="FWG1464" s="14"/>
      <c r="FWH1464" s="14"/>
      <c r="FWI1464" s="14"/>
      <c r="FWJ1464" s="14"/>
      <c r="FWK1464" s="14"/>
      <c r="FWL1464" s="14"/>
      <c r="FWM1464" s="14"/>
      <c r="FWN1464" s="14"/>
      <c r="FWO1464" s="14"/>
      <c r="FWP1464" s="14"/>
      <c r="FWQ1464" s="14"/>
      <c r="FWR1464" s="14"/>
      <c r="FWS1464" s="14"/>
      <c r="FWT1464" s="14"/>
      <c r="FWU1464" s="14"/>
      <c r="FWV1464" s="14"/>
      <c r="FWW1464" s="14"/>
      <c r="FWX1464" s="14"/>
      <c r="FWY1464" s="14"/>
      <c r="FWZ1464" s="14"/>
      <c r="FXA1464" s="14"/>
      <c r="FXB1464" s="14"/>
      <c r="FXC1464" s="14"/>
      <c r="FXD1464" s="14"/>
      <c r="FXE1464" s="14"/>
      <c r="FXF1464" s="14"/>
      <c r="FXG1464" s="14"/>
      <c r="FXH1464" s="14"/>
      <c r="FXI1464" s="14"/>
      <c r="FXJ1464" s="14"/>
      <c r="FXK1464" s="14"/>
      <c r="FXL1464" s="14"/>
      <c r="FXM1464" s="14"/>
      <c r="FXN1464" s="14"/>
      <c r="FXO1464" s="14"/>
      <c r="FXP1464" s="14"/>
      <c r="FXQ1464" s="14"/>
      <c r="FXR1464" s="14"/>
      <c r="FXS1464" s="14"/>
      <c r="FXT1464" s="14"/>
      <c r="FXU1464" s="14"/>
      <c r="FXV1464" s="14"/>
      <c r="FXW1464" s="14"/>
      <c r="FXX1464" s="14"/>
      <c r="FXY1464" s="14"/>
      <c r="FXZ1464" s="14"/>
      <c r="FYA1464" s="14"/>
      <c r="FYB1464" s="14"/>
      <c r="FYC1464" s="14"/>
      <c r="FYD1464" s="14"/>
      <c r="FYE1464" s="14"/>
      <c r="FYF1464" s="14"/>
      <c r="FYG1464" s="14"/>
      <c r="FYH1464" s="14"/>
      <c r="FYI1464" s="14"/>
      <c r="FYJ1464" s="14"/>
      <c r="FYK1464" s="14"/>
      <c r="FYL1464" s="14"/>
      <c r="FYM1464" s="14"/>
      <c r="FYN1464" s="14"/>
      <c r="FYO1464" s="14"/>
      <c r="FYP1464" s="14"/>
      <c r="FYQ1464" s="14"/>
      <c r="FYR1464" s="14"/>
      <c r="FYS1464" s="14"/>
      <c r="FYT1464" s="14"/>
      <c r="FYU1464" s="14"/>
      <c r="FYV1464" s="14"/>
      <c r="FYW1464" s="14"/>
      <c r="FYX1464" s="14"/>
      <c r="FYY1464" s="14"/>
      <c r="FYZ1464" s="14"/>
      <c r="FZA1464" s="14"/>
      <c r="FZB1464" s="14"/>
      <c r="FZC1464" s="14"/>
      <c r="FZD1464" s="14"/>
      <c r="FZE1464" s="14"/>
      <c r="FZF1464" s="14"/>
      <c r="FZG1464" s="14"/>
      <c r="FZH1464" s="14"/>
      <c r="FZI1464" s="14"/>
      <c r="FZJ1464" s="14"/>
      <c r="FZK1464" s="14"/>
      <c r="FZL1464" s="14"/>
      <c r="FZM1464" s="14"/>
      <c r="FZN1464" s="14"/>
      <c r="FZO1464" s="14"/>
      <c r="FZP1464" s="14"/>
      <c r="FZQ1464" s="14"/>
      <c r="FZR1464" s="14"/>
      <c r="FZS1464" s="14"/>
      <c r="FZT1464" s="14"/>
      <c r="FZU1464" s="14"/>
      <c r="FZV1464" s="14"/>
      <c r="FZW1464" s="14"/>
      <c r="FZX1464" s="14"/>
      <c r="FZY1464" s="14"/>
      <c r="FZZ1464" s="14"/>
      <c r="GAA1464" s="14"/>
      <c r="GAB1464" s="14"/>
      <c r="GAC1464" s="14"/>
      <c r="GAD1464" s="14"/>
      <c r="GAE1464" s="14"/>
      <c r="GAF1464" s="14"/>
      <c r="GAG1464" s="14"/>
      <c r="GAH1464" s="14"/>
      <c r="GAI1464" s="14"/>
      <c r="GAJ1464" s="14"/>
      <c r="GAK1464" s="14"/>
      <c r="GAL1464" s="14"/>
      <c r="GAM1464" s="14"/>
      <c r="GAN1464" s="14"/>
      <c r="GAO1464" s="14"/>
      <c r="GAP1464" s="14"/>
      <c r="GAQ1464" s="14"/>
      <c r="GAR1464" s="14"/>
      <c r="GAS1464" s="14"/>
      <c r="GAT1464" s="14"/>
      <c r="GAU1464" s="14"/>
      <c r="GAV1464" s="14"/>
      <c r="GAW1464" s="14"/>
      <c r="GAX1464" s="14"/>
      <c r="GAY1464" s="14"/>
      <c r="GAZ1464" s="14"/>
      <c r="GBA1464" s="14"/>
      <c r="GBB1464" s="14"/>
      <c r="GBC1464" s="14"/>
      <c r="GBD1464" s="14"/>
      <c r="GBE1464" s="14"/>
      <c r="GBF1464" s="14"/>
      <c r="GBG1464" s="14"/>
      <c r="GBH1464" s="14"/>
      <c r="GBI1464" s="14"/>
      <c r="GBJ1464" s="14"/>
      <c r="GBK1464" s="14"/>
      <c r="GBL1464" s="14"/>
      <c r="GBM1464" s="14"/>
      <c r="GBN1464" s="14"/>
      <c r="GBO1464" s="14"/>
      <c r="GBP1464" s="14"/>
      <c r="GBQ1464" s="14"/>
      <c r="GBR1464" s="14"/>
      <c r="GBS1464" s="14"/>
      <c r="GBT1464" s="14"/>
      <c r="GBU1464" s="14"/>
      <c r="GBV1464" s="14"/>
      <c r="GBW1464" s="14"/>
      <c r="GBX1464" s="14"/>
      <c r="GBY1464" s="14"/>
      <c r="GBZ1464" s="14"/>
      <c r="GCA1464" s="14"/>
      <c r="GCB1464" s="14"/>
      <c r="GCC1464" s="14"/>
      <c r="GCD1464" s="14"/>
      <c r="GCE1464" s="14"/>
      <c r="GCF1464" s="14"/>
      <c r="GCG1464" s="14"/>
      <c r="GCH1464" s="14"/>
      <c r="GCI1464" s="14"/>
      <c r="GCJ1464" s="14"/>
      <c r="GCK1464" s="14"/>
      <c r="GCL1464" s="14"/>
      <c r="GCM1464" s="14"/>
      <c r="GCN1464" s="14"/>
      <c r="GCO1464" s="14"/>
      <c r="GCP1464" s="14"/>
      <c r="GCQ1464" s="14"/>
      <c r="GCR1464" s="14"/>
      <c r="GCS1464" s="14"/>
      <c r="GCT1464" s="14"/>
      <c r="GCU1464" s="14"/>
      <c r="GCV1464" s="14"/>
      <c r="GCW1464" s="14"/>
      <c r="GCX1464" s="14"/>
      <c r="GCY1464" s="14"/>
      <c r="GCZ1464" s="14"/>
      <c r="GDA1464" s="14"/>
      <c r="GDB1464" s="14"/>
      <c r="GDC1464" s="14"/>
      <c r="GDD1464" s="14"/>
      <c r="GDE1464" s="14"/>
      <c r="GDF1464" s="14"/>
      <c r="GDG1464" s="14"/>
      <c r="GDH1464" s="14"/>
      <c r="GDI1464" s="14"/>
      <c r="GDJ1464" s="14"/>
      <c r="GDK1464" s="14"/>
      <c r="GDL1464" s="14"/>
      <c r="GDM1464" s="14"/>
      <c r="GDN1464" s="14"/>
      <c r="GDO1464" s="14"/>
      <c r="GDP1464" s="14"/>
      <c r="GDQ1464" s="14"/>
      <c r="GDR1464" s="14"/>
      <c r="GDS1464" s="14"/>
      <c r="GDT1464" s="14"/>
      <c r="GDU1464" s="14"/>
      <c r="GDV1464" s="14"/>
      <c r="GDW1464" s="14"/>
      <c r="GDX1464" s="14"/>
      <c r="GDY1464" s="14"/>
      <c r="GDZ1464" s="14"/>
      <c r="GEA1464" s="14"/>
      <c r="GEB1464" s="14"/>
      <c r="GEC1464" s="14"/>
      <c r="GED1464" s="14"/>
      <c r="GEE1464" s="14"/>
      <c r="GEF1464" s="14"/>
      <c r="GEG1464" s="14"/>
      <c r="GEH1464" s="14"/>
      <c r="GEI1464" s="14"/>
      <c r="GEJ1464" s="14"/>
      <c r="GEK1464" s="14"/>
      <c r="GEL1464" s="14"/>
      <c r="GEM1464" s="14"/>
      <c r="GEN1464" s="14"/>
      <c r="GEO1464" s="14"/>
      <c r="GEP1464" s="14"/>
      <c r="GEQ1464" s="14"/>
      <c r="GER1464" s="14"/>
      <c r="GES1464" s="14"/>
      <c r="GET1464" s="14"/>
      <c r="GEU1464" s="14"/>
      <c r="GEV1464" s="14"/>
      <c r="GEW1464" s="14"/>
      <c r="GEX1464" s="14"/>
      <c r="GEY1464" s="14"/>
      <c r="GEZ1464" s="14"/>
      <c r="GFA1464" s="14"/>
      <c r="GFB1464" s="14"/>
      <c r="GFC1464" s="14"/>
      <c r="GFD1464" s="14"/>
      <c r="GFE1464" s="14"/>
      <c r="GFF1464" s="14"/>
      <c r="GFG1464" s="14"/>
      <c r="GFH1464" s="14"/>
      <c r="GFI1464" s="14"/>
      <c r="GFJ1464" s="14"/>
      <c r="GFK1464" s="14"/>
      <c r="GFL1464" s="14"/>
      <c r="GFM1464" s="14"/>
      <c r="GFN1464" s="14"/>
      <c r="GFO1464" s="14"/>
      <c r="GFP1464" s="14"/>
      <c r="GFQ1464" s="14"/>
      <c r="GFR1464" s="14"/>
      <c r="GFS1464" s="14"/>
      <c r="GFT1464" s="14"/>
      <c r="GFU1464" s="14"/>
      <c r="GFV1464" s="14"/>
      <c r="GFW1464" s="14"/>
      <c r="GFX1464" s="14"/>
      <c r="GFY1464" s="14"/>
      <c r="GFZ1464" s="14"/>
      <c r="GGA1464" s="14"/>
      <c r="GGB1464" s="14"/>
      <c r="GGC1464" s="14"/>
      <c r="GGD1464" s="14"/>
      <c r="GGE1464" s="14"/>
      <c r="GGF1464" s="14"/>
      <c r="GGG1464" s="14"/>
      <c r="GGH1464" s="14"/>
      <c r="GGI1464" s="14"/>
      <c r="GGJ1464" s="14"/>
      <c r="GGK1464" s="14"/>
      <c r="GGL1464" s="14"/>
      <c r="GGM1464" s="14"/>
      <c r="GGN1464" s="14"/>
      <c r="GGO1464" s="14"/>
      <c r="GGP1464" s="14"/>
      <c r="GGQ1464" s="14"/>
      <c r="GGR1464" s="14"/>
      <c r="GGS1464" s="14"/>
      <c r="GGT1464" s="14"/>
      <c r="GGU1464" s="14"/>
      <c r="GGV1464" s="14"/>
      <c r="GGW1464" s="14"/>
      <c r="GGX1464" s="14"/>
      <c r="GGY1464" s="14"/>
      <c r="GGZ1464" s="14"/>
      <c r="GHA1464" s="14"/>
      <c r="GHB1464" s="14"/>
      <c r="GHC1464" s="14"/>
      <c r="GHD1464" s="14"/>
      <c r="GHE1464" s="14"/>
      <c r="GHF1464" s="14"/>
      <c r="GHG1464" s="14"/>
      <c r="GHH1464" s="14"/>
      <c r="GHI1464" s="14"/>
      <c r="GHJ1464" s="14"/>
      <c r="GHK1464" s="14"/>
      <c r="GHL1464" s="14"/>
      <c r="GHM1464" s="14"/>
      <c r="GHN1464" s="14"/>
      <c r="GHO1464" s="14"/>
      <c r="GHP1464" s="14"/>
      <c r="GHQ1464" s="14"/>
      <c r="GHR1464" s="14"/>
      <c r="GHS1464" s="14"/>
      <c r="GHT1464" s="14"/>
      <c r="GHU1464" s="14"/>
      <c r="GHV1464" s="14"/>
      <c r="GHW1464" s="14"/>
      <c r="GHX1464" s="14"/>
      <c r="GHY1464" s="14"/>
      <c r="GHZ1464" s="14"/>
      <c r="GIA1464" s="14"/>
      <c r="GIB1464" s="14"/>
      <c r="GIC1464" s="14"/>
      <c r="GID1464" s="14"/>
      <c r="GIE1464" s="14"/>
      <c r="GIF1464" s="14"/>
      <c r="GIG1464" s="14"/>
      <c r="GIH1464" s="14"/>
      <c r="GII1464" s="14"/>
      <c r="GIJ1464" s="14"/>
      <c r="GIK1464" s="14"/>
      <c r="GIL1464" s="14"/>
      <c r="GIM1464" s="14"/>
      <c r="GIN1464" s="14"/>
      <c r="GIO1464" s="14"/>
      <c r="GIP1464" s="14"/>
      <c r="GIQ1464" s="14"/>
      <c r="GIR1464" s="14"/>
      <c r="GIS1464" s="14"/>
      <c r="GIT1464" s="14"/>
      <c r="GIU1464" s="14"/>
      <c r="GIV1464" s="14"/>
      <c r="GIW1464" s="14"/>
      <c r="GIX1464" s="14"/>
      <c r="GIY1464" s="14"/>
      <c r="GIZ1464" s="14"/>
      <c r="GJA1464" s="14"/>
      <c r="GJB1464" s="14"/>
      <c r="GJC1464" s="14"/>
      <c r="GJD1464" s="14"/>
      <c r="GJE1464" s="14"/>
      <c r="GJF1464" s="14"/>
      <c r="GJG1464" s="14"/>
      <c r="GJH1464" s="14"/>
      <c r="GJI1464" s="14"/>
      <c r="GJJ1464" s="14"/>
      <c r="GJK1464" s="14"/>
      <c r="GJL1464" s="14"/>
      <c r="GJM1464" s="14"/>
      <c r="GJN1464" s="14"/>
      <c r="GJO1464" s="14"/>
      <c r="GJP1464" s="14"/>
      <c r="GJQ1464" s="14"/>
      <c r="GJR1464" s="14"/>
      <c r="GJS1464" s="14"/>
      <c r="GJT1464" s="14"/>
      <c r="GJU1464" s="14"/>
      <c r="GJV1464" s="14"/>
      <c r="GJW1464" s="14"/>
      <c r="GJX1464" s="14"/>
      <c r="GJY1464" s="14"/>
      <c r="GJZ1464" s="14"/>
      <c r="GKA1464" s="14"/>
      <c r="GKB1464" s="14"/>
      <c r="GKC1464" s="14"/>
      <c r="GKD1464" s="14"/>
      <c r="GKE1464" s="14"/>
      <c r="GKF1464" s="14"/>
      <c r="GKG1464" s="14"/>
      <c r="GKH1464" s="14"/>
      <c r="GKI1464" s="14"/>
      <c r="GKJ1464" s="14"/>
      <c r="GKK1464" s="14"/>
      <c r="GKL1464" s="14"/>
      <c r="GKM1464" s="14"/>
      <c r="GKN1464" s="14"/>
      <c r="GKO1464" s="14"/>
      <c r="GKP1464" s="14"/>
      <c r="GKQ1464" s="14"/>
      <c r="GKR1464" s="14"/>
      <c r="GKS1464" s="14"/>
      <c r="GKT1464" s="14"/>
      <c r="GKU1464" s="14"/>
      <c r="GKV1464" s="14"/>
      <c r="GKW1464" s="14"/>
      <c r="GKX1464" s="14"/>
      <c r="GKY1464" s="14"/>
      <c r="GKZ1464" s="14"/>
      <c r="GLA1464" s="14"/>
      <c r="GLB1464" s="14"/>
      <c r="GLC1464" s="14"/>
      <c r="GLD1464" s="14"/>
      <c r="GLE1464" s="14"/>
      <c r="GLF1464" s="14"/>
      <c r="GLG1464" s="14"/>
      <c r="GLH1464" s="14"/>
      <c r="GLI1464" s="14"/>
      <c r="GLJ1464" s="14"/>
      <c r="GLK1464" s="14"/>
      <c r="GLL1464" s="14"/>
      <c r="GLM1464" s="14"/>
      <c r="GLN1464" s="14"/>
      <c r="GLO1464" s="14"/>
      <c r="GLP1464" s="14"/>
      <c r="GLQ1464" s="14"/>
      <c r="GLR1464" s="14"/>
      <c r="GLS1464" s="14"/>
      <c r="GLT1464" s="14"/>
      <c r="GLU1464" s="14"/>
      <c r="GLV1464" s="14"/>
      <c r="GLW1464" s="14"/>
      <c r="GLX1464" s="14"/>
      <c r="GLY1464" s="14"/>
      <c r="GLZ1464" s="14"/>
      <c r="GMA1464" s="14"/>
      <c r="GMB1464" s="14"/>
      <c r="GMC1464" s="14"/>
      <c r="GMD1464" s="14"/>
      <c r="GME1464" s="14"/>
      <c r="GMF1464" s="14"/>
      <c r="GMG1464" s="14"/>
      <c r="GMH1464" s="14"/>
      <c r="GMI1464" s="14"/>
      <c r="GMJ1464" s="14"/>
      <c r="GMK1464" s="14"/>
      <c r="GML1464" s="14"/>
      <c r="GMM1464" s="14"/>
      <c r="GMN1464" s="14"/>
      <c r="GMO1464" s="14"/>
      <c r="GMP1464" s="14"/>
      <c r="GMQ1464" s="14"/>
      <c r="GMR1464" s="14"/>
      <c r="GMS1464" s="14"/>
      <c r="GMT1464" s="14"/>
      <c r="GMU1464" s="14"/>
      <c r="GMV1464" s="14"/>
      <c r="GMW1464" s="14"/>
      <c r="GMX1464" s="14"/>
      <c r="GMY1464" s="14"/>
      <c r="GMZ1464" s="14"/>
      <c r="GNA1464" s="14"/>
      <c r="GNB1464" s="14"/>
      <c r="GNC1464" s="14"/>
      <c r="GND1464" s="14"/>
      <c r="GNE1464" s="14"/>
      <c r="GNF1464" s="14"/>
      <c r="GNG1464" s="14"/>
      <c r="GNH1464" s="14"/>
      <c r="GNI1464" s="14"/>
      <c r="GNJ1464" s="14"/>
      <c r="GNK1464" s="14"/>
      <c r="GNL1464" s="14"/>
      <c r="GNM1464" s="14"/>
      <c r="GNN1464" s="14"/>
      <c r="GNO1464" s="14"/>
      <c r="GNP1464" s="14"/>
      <c r="GNQ1464" s="14"/>
      <c r="GNR1464" s="14"/>
      <c r="GNS1464" s="14"/>
      <c r="GNT1464" s="14"/>
      <c r="GNU1464" s="14"/>
      <c r="GNV1464" s="14"/>
      <c r="GNW1464" s="14"/>
      <c r="GNX1464" s="14"/>
      <c r="GNY1464" s="14"/>
      <c r="GNZ1464" s="14"/>
      <c r="GOA1464" s="14"/>
      <c r="GOB1464" s="14"/>
      <c r="GOC1464" s="14"/>
      <c r="GOD1464" s="14"/>
      <c r="GOE1464" s="14"/>
      <c r="GOF1464" s="14"/>
      <c r="GOG1464" s="14"/>
      <c r="GOH1464" s="14"/>
      <c r="GOI1464" s="14"/>
      <c r="GOJ1464" s="14"/>
      <c r="GOK1464" s="14"/>
      <c r="GOL1464" s="14"/>
      <c r="GOM1464" s="14"/>
      <c r="GON1464" s="14"/>
      <c r="GOO1464" s="14"/>
      <c r="GOP1464" s="14"/>
      <c r="GOQ1464" s="14"/>
      <c r="GOR1464" s="14"/>
      <c r="GOS1464" s="14"/>
      <c r="GOT1464" s="14"/>
      <c r="GOU1464" s="14"/>
      <c r="GOV1464" s="14"/>
      <c r="GOW1464" s="14"/>
      <c r="GOX1464" s="14"/>
      <c r="GOY1464" s="14"/>
      <c r="GOZ1464" s="14"/>
      <c r="GPA1464" s="14"/>
      <c r="GPB1464" s="14"/>
      <c r="GPC1464" s="14"/>
      <c r="GPD1464" s="14"/>
      <c r="GPE1464" s="14"/>
      <c r="GPF1464" s="14"/>
      <c r="GPG1464" s="14"/>
      <c r="GPH1464" s="14"/>
      <c r="GPI1464" s="14"/>
      <c r="GPJ1464" s="14"/>
      <c r="GPK1464" s="14"/>
      <c r="GPL1464" s="14"/>
      <c r="GPM1464" s="14"/>
      <c r="GPN1464" s="14"/>
      <c r="GPO1464" s="14"/>
      <c r="GPP1464" s="14"/>
      <c r="GPQ1464" s="14"/>
      <c r="GPR1464" s="14"/>
      <c r="GPS1464" s="14"/>
      <c r="GPT1464" s="14"/>
      <c r="GPU1464" s="14"/>
      <c r="GPV1464" s="14"/>
      <c r="GPW1464" s="14"/>
      <c r="GPX1464" s="14"/>
      <c r="GPY1464" s="14"/>
      <c r="GPZ1464" s="14"/>
      <c r="GQA1464" s="14"/>
      <c r="GQB1464" s="14"/>
      <c r="GQC1464" s="14"/>
      <c r="GQD1464" s="14"/>
      <c r="GQE1464" s="14"/>
      <c r="GQF1464" s="14"/>
      <c r="GQG1464" s="14"/>
      <c r="GQH1464" s="14"/>
      <c r="GQI1464" s="14"/>
      <c r="GQJ1464" s="14"/>
      <c r="GQK1464" s="14"/>
      <c r="GQL1464" s="14"/>
      <c r="GQM1464" s="14"/>
      <c r="GQN1464" s="14"/>
      <c r="GQO1464" s="14"/>
      <c r="GQP1464" s="14"/>
      <c r="GQQ1464" s="14"/>
      <c r="GQR1464" s="14"/>
      <c r="GQS1464" s="14"/>
      <c r="GQT1464" s="14"/>
      <c r="GQU1464" s="14"/>
      <c r="GQV1464" s="14"/>
      <c r="GQW1464" s="14"/>
      <c r="GQX1464" s="14"/>
      <c r="GQY1464" s="14"/>
      <c r="GQZ1464" s="14"/>
      <c r="GRA1464" s="14"/>
      <c r="GRB1464" s="14"/>
      <c r="GRC1464" s="14"/>
      <c r="GRD1464" s="14"/>
      <c r="GRE1464" s="14"/>
      <c r="GRF1464" s="14"/>
      <c r="GRG1464" s="14"/>
      <c r="GRH1464" s="14"/>
      <c r="GRI1464" s="14"/>
      <c r="GRJ1464" s="14"/>
      <c r="GRK1464" s="14"/>
      <c r="GRL1464" s="14"/>
      <c r="GRM1464" s="14"/>
      <c r="GRN1464" s="14"/>
      <c r="GRO1464" s="14"/>
      <c r="GRP1464" s="14"/>
      <c r="GRQ1464" s="14"/>
      <c r="GRR1464" s="14"/>
      <c r="GRS1464" s="14"/>
      <c r="GRT1464" s="14"/>
      <c r="GRU1464" s="14"/>
      <c r="GRV1464" s="14"/>
      <c r="GRW1464" s="14"/>
      <c r="GRX1464" s="14"/>
      <c r="GRY1464" s="14"/>
      <c r="GRZ1464" s="14"/>
      <c r="GSA1464" s="14"/>
      <c r="GSB1464" s="14"/>
      <c r="GSC1464" s="14"/>
      <c r="GSD1464" s="14"/>
      <c r="GSE1464" s="14"/>
      <c r="GSF1464" s="14"/>
      <c r="GSG1464" s="14"/>
      <c r="GSH1464" s="14"/>
      <c r="GSI1464" s="14"/>
      <c r="GSJ1464" s="14"/>
      <c r="GSK1464" s="14"/>
      <c r="GSL1464" s="14"/>
      <c r="GSM1464" s="14"/>
      <c r="GSN1464" s="14"/>
      <c r="GSO1464" s="14"/>
      <c r="GSP1464" s="14"/>
      <c r="GSQ1464" s="14"/>
      <c r="GSR1464" s="14"/>
      <c r="GSS1464" s="14"/>
      <c r="GST1464" s="14"/>
      <c r="GSU1464" s="14"/>
      <c r="GSV1464" s="14"/>
      <c r="GSW1464" s="14"/>
      <c r="GSX1464" s="14"/>
      <c r="GSY1464" s="14"/>
      <c r="GSZ1464" s="14"/>
      <c r="GTA1464" s="14"/>
      <c r="GTB1464" s="14"/>
      <c r="GTC1464" s="14"/>
      <c r="GTD1464" s="14"/>
      <c r="GTE1464" s="14"/>
      <c r="GTF1464" s="14"/>
      <c r="GTG1464" s="14"/>
      <c r="GTH1464" s="14"/>
      <c r="GTI1464" s="14"/>
      <c r="GTJ1464" s="14"/>
      <c r="GTK1464" s="14"/>
      <c r="GTL1464" s="14"/>
      <c r="GTM1464" s="14"/>
      <c r="GTN1464" s="14"/>
      <c r="GTO1464" s="14"/>
      <c r="GTP1464" s="14"/>
      <c r="GTQ1464" s="14"/>
      <c r="GTR1464" s="14"/>
      <c r="GTS1464" s="14"/>
      <c r="GTT1464" s="14"/>
      <c r="GTU1464" s="14"/>
      <c r="GTV1464" s="14"/>
      <c r="GTW1464" s="14"/>
      <c r="GTX1464" s="14"/>
      <c r="GTY1464" s="14"/>
      <c r="GTZ1464" s="14"/>
      <c r="GUA1464" s="14"/>
      <c r="GUB1464" s="14"/>
      <c r="GUC1464" s="14"/>
      <c r="GUD1464" s="14"/>
      <c r="GUE1464" s="14"/>
      <c r="GUF1464" s="14"/>
      <c r="GUG1464" s="14"/>
      <c r="GUH1464" s="14"/>
      <c r="GUI1464" s="14"/>
      <c r="GUJ1464" s="14"/>
      <c r="GUK1464" s="14"/>
      <c r="GUL1464" s="14"/>
      <c r="GUM1464" s="14"/>
      <c r="GUN1464" s="14"/>
      <c r="GUO1464" s="14"/>
      <c r="GUP1464" s="14"/>
      <c r="GUQ1464" s="14"/>
      <c r="GUR1464" s="14"/>
      <c r="GUS1464" s="14"/>
      <c r="GUT1464" s="14"/>
      <c r="GUU1464" s="14"/>
      <c r="GUV1464" s="14"/>
      <c r="GUW1464" s="14"/>
      <c r="GUX1464" s="14"/>
      <c r="GUY1464" s="14"/>
      <c r="GUZ1464" s="14"/>
      <c r="GVA1464" s="14"/>
      <c r="GVB1464" s="14"/>
      <c r="GVC1464" s="14"/>
      <c r="GVD1464" s="14"/>
      <c r="GVE1464" s="14"/>
      <c r="GVF1464" s="14"/>
      <c r="GVG1464" s="14"/>
      <c r="GVH1464" s="14"/>
      <c r="GVI1464" s="14"/>
      <c r="GVJ1464" s="14"/>
      <c r="GVK1464" s="14"/>
      <c r="GVL1464" s="14"/>
      <c r="GVM1464" s="14"/>
      <c r="GVN1464" s="14"/>
      <c r="GVO1464" s="14"/>
      <c r="GVP1464" s="14"/>
      <c r="GVQ1464" s="14"/>
      <c r="GVR1464" s="14"/>
      <c r="GVS1464" s="14"/>
      <c r="GVT1464" s="14"/>
      <c r="GVU1464" s="14"/>
      <c r="GVV1464" s="14"/>
      <c r="GVW1464" s="14"/>
      <c r="GVX1464" s="14"/>
      <c r="GVY1464" s="14"/>
      <c r="GVZ1464" s="14"/>
      <c r="GWA1464" s="14"/>
      <c r="GWB1464" s="14"/>
      <c r="GWC1464" s="14"/>
      <c r="GWD1464" s="14"/>
      <c r="GWE1464" s="14"/>
      <c r="GWF1464" s="14"/>
      <c r="GWG1464" s="14"/>
      <c r="GWH1464" s="14"/>
      <c r="GWI1464" s="14"/>
      <c r="GWJ1464" s="14"/>
      <c r="GWK1464" s="14"/>
      <c r="GWL1464" s="14"/>
      <c r="GWM1464" s="14"/>
      <c r="GWN1464" s="14"/>
      <c r="GWO1464" s="14"/>
      <c r="GWP1464" s="14"/>
      <c r="GWQ1464" s="14"/>
      <c r="GWR1464" s="14"/>
      <c r="GWS1464" s="14"/>
      <c r="GWT1464" s="14"/>
      <c r="GWU1464" s="14"/>
      <c r="GWV1464" s="14"/>
      <c r="GWW1464" s="14"/>
      <c r="GWX1464" s="14"/>
      <c r="GWY1464" s="14"/>
      <c r="GWZ1464" s="14"/>
      <c r="GXA1464" s="14"/>
      <c r="GXB1464" s="14"/>
      <c r="GXC1464" s="14"/>
      <c r="GXD1464" s="14"/>
      <c r="GXE1464" s="14"/>
      <c r="GXF1464" s="14"/>
      <c r="GXG1464" s="14"/>
      <c r="GXH1464" s="14"/>
      <c r="GXI1464" s="14"/>
      <c r="GXJ1464" s="14"/>
      <c r="GXK1464" s="14"/>
      <c r="GXL1464" s="14"/>
      <c r="GXM1464" s="14"/>
      <c r="GXN1464" s="14"/>
      <c r="GXO1464" s="14"/>
      <c r="GXP1464" s="14"/>
      <c r="GXQ1464" s="14"/>
      <c r="GXR1464" s="14"/>
      <c r="GXS1464" s="14"/>
      <c r="GXT1464" s="14"/>
      <c r="GXU1464" s="14"/>
      <c r="GXV1464" s="14"/>
      <c r="GXW1464" s="14"/>
      <c r="GXX1464" s="14"/>
      <c r="GXY1464" s="14"/>
      <c r="GXZ1464" s="14"/>
      <c r="GYA1464" s="14"/>
      <c r="GYB1464" s="14"/>
      <c r="GYC1464" s="14"/>
      <c r="GYD1464" s="14"/>
      <c r="GYE1464" s="14"/>
      <c r="GYF1464" s="14"/>
      <c r="GYG1464" s="14"/>
      <c r="GYH1464" s="14"/>
      <c r="GYI1464" s="14"/>
      <c r="GYJ1464" s="14"/>
      <c r="GYK1464" s="14"/>
      <c r="GYL1464" s="14"/>
      <c r="GYM1464" s="14"/>
      <c r="GYN1464" s="14"/>
      <c r="GYO1464" s="14"/>
      <c r="GYP1464" s="14"/>
      <c r="GYQ1464" s="14"/>
      <c r="GYR1464" s="14"/>
      <c r="GYS1464" s="14"/>
      <c r="GYT1464" s="14"/>
      <c r="GYU1464" s="14"/>
      <c r="GYV1464" s="14"/>
      <c r="GYW1464" s="14"/>
      <c r="GYX1464" s="14"/>
      <c r="GYY1464" s="14"/>
      <c r="GYZ1464" s="14"/>
      <c r="GZA1464" s="14"/>
      <c r="GZB1464" s="14"/>
      <c r="GZC1464" s="14"/>
      <c r="GZD1464" s="14"/>
      <c r="GZE1464" s="14"/>
      <c r="GZF1464" s="14"/>
      <c r="GZG1464" s="14"/>
      <c r="GZH1464" s="14"/>
      <c r="GZI1464" s="14"/>
      <c r="GZJ1464" s="14"/>
      <c r="GZK1464" s="14"/>
      <c r="GZL1464" s="14"/>
      <c r="GZM1464" s="14"/>
      <c r="GZN1464" s="14"/>
      <c r="GZO1464" s="14"/>
      <c r="GZP1464" s="14"/>
      <c r="GZQ1464" s="14"/>
      <c r="GZR1464" s="14"/>
      <c r="GZS1464" s="14"/>
      <c r="GZT1464" s="14"/>
      <c r="GZU1464" s="14"/>
      <c r="GZV1464" s="14"/>
      <c r="GZW1464" s="14"/>
      <c r="GZX1464" s="14"/>
      <c r="GZY1464" s="14"/>
      <c r="GZZ1464" s="14"/>
      <c r="HAA1464" s="14"/>
      <c r="HAB1464" s="14"/>
      <c r="HAC1464" s="14"/>
      <c r="HAD1464" s="14"/>
      <c r="HAE1464" s="14"/>
      <c r="HAF1464" s="14"/>
      <c r="HAG1464" s="14"/>
      <c r="HAH1464" s="14"/>
      <c r="HAI1464" s="14"/>
      <c r="HAJ1464" s="14"/>
      <c r="HAK1464" s="14"/>
      <c r="HAL1464" s="14"/>
      <c r="HAM1464" s="14"/>
      <c r="HAN1464" s="14"/>
      <c r="HAO1464" s="14"/>
      <c r="HAP1464" s="14"/>
      <c r="HAQ1464" s="14"/>
      <c r="HAR1464" s="14"/>
      <c r="HAS1464" s="14"/>
      <c r="HAT1464" s="14"/>
      <c r="HAU1464" s="14"/>
      <c r="HAV1464" s="14"/>
      <c r="HAW1464" s="14"/>
      <c r="HAX1464" s="14"/>
      <c r="HAY1464" s="14"/>
      <c r="HAZ1464" s="14"/>
      <c r="HBA1464" s="14"/>
      <c r="HBB1464" s="14"/>
      <c r="HBC1464" s="14"/>
      <c r="HBD1464" s="14"/>
      <c r="HBE1464" s="14"/>
      <c r="HBF1464" s="14"/>
      <c r="HBG1464" s="14"/>
      <c r="HBH1464" s="14"/>
      <c r="HBI1464" s="14"/>
      <c r="HBJ1464" s="14"/>
      <c r="HBK1464" s="14"/>
      <c r="HBL1464" s="14"/>
      <c r="HBM1464" s="14"/>
      <c r="HBN1464" s="14"/>
      <c r="HBO1464" s="14"/>
      <c r="HBP1464" s="14"/>
      <c r="HBQ1464" s="14"/>
      <c r="HBR1464" s="14"/>
      <c r="HBS1464" s="14"/>
      <c r="HBT1464" s="14"/>
      <c r="HBU1464" s="14"/>
      <c r="HBV1464" s="14"/>
      <c r="HBW1464" s="14"/>
      <c r="HBX1464" s="14"/>
      <c r="HBY1464" s="14"/>
      <c r="HBZ1464" s="14"/>
      <c r="HCA1464" s="14"/>
      <c r="HCB1464" s="14"/>
      <c r="HCC1464" s="14"/>
      <c r="HCD1464" s="14"/>
      <c r="HCE1464" s="14"/>
      <c r="HCF1464" s="14"/>
      <c r="HCG1464" s="14"/>
      <c r="HCH1464" s="14"/>
      <c r="HCI1464" s="14"/>
      <c r="HCJ1464" s="14"/>
      <c r="HCK1464" s="14"/>
      <c r="HCL1464" s="14"/>
      <c r="HCM1464" s="14"/>
      <c r="HCN1464" s="14"/>
      <c r="HCO1464" s="14"/>
      <c r="HCP1464" s="14"/>
      <c r="HCQ1464" s="14"/>
      <c r="HCR1464" s="14"/>
      <c r="HCS1464" s="14"/>
      <c r="HCT1464" s="14"/>
      <c r="HCU1464" s="14"/>
      <c r="HCV1464" s="14"/>
      <c r="HCW1464" s="14"/>
      <c r="HCX1464" s="14"/>
      <c r="HCY1464" s="14"/>
      <c r="HCZ1464" s="14"/>
      <c r="HDA1464" s="14"/>
      <c r="HDB1464" s="14"/>
      <c r="HDC1464" s="14"/>
      <c r="HDD1464" s="14"/>
      <c r="HDE1464" s="14"/>
      <c r="HDF1464" s="14"/>
      <c r="HDG1464" s="14"/>
      <c r="HDH1464" s="14"/>
      <c r="HDI1464" s="14"/>
      <c r="HDJ1464" s="14"/>
      <c r="HDK1464" s="14"/>
      <c r="HDL1464" s="14"/>
      <c r="HDM1464" s="14"/>
      <c r="HDN1464" s="14"/>
      <c r="HDO1464" s="14"/>
      <c r="HDP1464" s="14"/>
      <c r="HDQ1464" s="14"/>
      <c r="HDR1464" s="14"/>
      <c r="HDS1464" s="14"/>
      <c r="HDT1464" s="14"/>
      <c r="HDU1464" s="14"/>
      <c r="HDV1464" s="14"/>
      <c r="HDW1464" s="14"/>
      <c r="HDX1464" s="14"/>
      <c r="HDY1464" s="14"/>
      <c r="HDZ1464" s="14"/>
      <c r="HEA1464" s="14"/>
      <c r="HEB1464" s="14"/>
      <c r="HEC1464" s="14"/>
      <c r="HED1464" s="14"/>
      <c r="HEE1464" s="14"/>
      <c r="HEF1464" s="14"/>
      <c r="HEG1464" s="14"/>
      <c r="HEH1464" s="14"/>
      <c r="HEI1464" s="14"/>
      <c r="HEJ1464" s="14"/>
      <c r="HEK1464" s="14"/>
      <c r="HEL1464" s="14"/>
      <c r="HEM1464" s="14"/>
      <c r="HEN1464" s="14"/>
      <c r="HEO1464" s="14"/>
      <c r="HEP1464" s="14"/>
      <c r="HEQ1464" s="14"/>
      <c r="HER1464" s="14"/>
      <c r="HES1464" s="14"/>
      <c r="HET1464" s="14"/>
      <c r="HEU1464" s="14"/>
      <c r="HEV1464" s="14"/>
      <c r="HEW1464" s="14"/>
      <c r="HEX1464" s="14"/>
      <c r="HEY1464" s="14"/>
      <c r="HEZ1464" s="14"/>
      <c r="HFA1464" s="14"/>
      <c r="HFB1464" s="14"/>
      <c r="HFC1464" s="14"/>
      <c r="HFD1464" s="14"/>
      <c r="HFE1464" s="14"/>
      <c r="HFF1464" s="14"/>
      <c r="HFG1464" s="14"/>
      <c r="HFH1464" s="14"/>
      <c r="HFI1464" s="14"/>
      <c r="HFJ1464" s="14"/>
      <c r="HFK1464" s="14"/>
      <c r="HFL1464" s="14"/>
      <c r="HFM1464" s="14"/>
      <c r="HFN1464" s="14"/>
      <c r="HFO1464" s="14"/>
      <c r="HFP1464" s="14"/>
      <c r="HFQ1464" s="14"/>
      <c r="HFR1464" s="14"/>
      <c r="HFS1464" s="14"/>
      <c r="HFT1464" s="14"/>
      <c r="HFU1464" s="14"/>
      <c r="HFV1464" s="14"/>
      <c r="HFW1464" s="14"/>
      <c r="HFX1464" s="14"/>
      <c r="HFY1464" s="14"/>
      <c r="HFZ1464" s="14"/>
      <c r="HGA1464" s="14"/>
      <c r="HGB1464" s="14"/>
      <c r="HGC1464" s="14"/>
      <c r="HGD1464" s="14"/>
      <c r="HGE1464" s="14"/>
      <c r="HGF1464" s="14"/>
      <c r="HGG1464" s="14"/>
      <c r="HGH1464" s="14"/>
      <c r="HGI1464" s="14"/>
      <c r="HGJ1464" s="14"/>
      <c r="HGK1464" s="14"/>
      <c r="HGL1464" s="14"/>
      <c r="HGM1464" s="14"/>
      <c r="HGN1464" s="14"/>
      <c r="HGO1464" s="14"/>
      <c r="HGP1464" s="14"/>
      <c r="HGQ1464" s="14"/>
      <c r="HGR1464" s="14"/>
      <c r="HGS1464" s="14"/>
      <c r="HGT1464" s="14"/>
      <c r="HGU1464" s="14"/>
      <c r="HGV1464" s="14"/>
      <c r="HGW1464" s="14"/>
      <c r="HGX1464" s="14"/>
      <c r="HGY1464" s="14"/>
      <c r="HGZ1464" s="14"/>
      <c r="HHA1464" s="14"/>
      <c r="HHB1464" s="14"/>
      <c r="HHC1464" s="14"/>
      <c r="HHD1464" s="14"/>
      <c r="HHE1464" s="14"/>
      <c r="HHF1464" s="14"/>
      <c r="HHG1464" s="14"/>
      <c r="HHH1464" s="14"/>
      <c r="HHI1464" s="14"/>
      <c r="HHJ1464" s="14"/>
      <c r="HHK1464" s="14"/>
      <c r="HHL1464" s="14"/>
      <c r="HHM1464" s="14"/>
      <c r="HHN1464" s="14"/>
      <c r="HHO1464" s="14"/>
      <c r="HHP1464" s="14"/>
      <c r="HHQ1464" s="14"/>
      <c r="HHR1464" s="14"/>
      <c r="HHS1464" s="14"/>
      <c r="HHT1464" s="14"/>
      <c r="HHU1464" s="14"/>
      <c r="HHV1464" s="14"/>
      <c r="HHW1464" s="14"/>
      <c r="HHX1464" s="14"/>
      <c r="HHY1464" s="14"/>
      <c r="HHZ1464" s="14"/>
      <c r="HIA1464" s="14"/>
      <c r="HIB1464" s="14"/>
      <c r="HIC1464" s="14"/>
      <c r="HID1464" s="14"/>
      <c r="HIE1464" s="14"/>
      <c r="HIF1464" s="14"/>
      <c r="HIG1464" s="14"/>
      <c r="HIH1464" s="14"/>
      <c r="HII1464" s="14"/>
      <c r="HIJ1464" s="14"/>
      <c r="HIK1464" s="14"/>
      <c r="HIL1464" s="14"/>
      <c r="HIM1464" s="14"/>
      <c r="HIN1464" s="14"/>
      <c r="HIO1464" s="14"/>
      <c r="HIP1464" s="14"/>
      <c r="HIQ1464" s="14"/>
      <c r="HIR1464" s="14"/>
      <c r="HIS1464" s="14"/>
      <c r="HIT1464" s="14"/>
      <c r="HIU1464" s="14"/>
      <c r="HIV1464" s="14"/>
      <c r="HIW1464" s="14"/>
      <c r="HIX1464" s="14"/>
      <c r="HIY1464" s="14"/>
      <c r="HIZ1464" s="14"/>
      <c r="HJA1464" s="14"/>
      <c r="HJB1464" s="14"/>
      <c r="HJC1464" s="14"/>
      <c r="HJD1464" s="14"/>
      <c r="HJE1464" s="14"/>
      <c r="HJF1464" s="14"/>
      <c r="HJG1464" s="14"/>
      <c r="HJH1464" s="14"/>
      <c r="HJI1464" s="14"/>
      <c r="HJJ1464" s="14"/>
      <c r="HJK1464" s="14"/>
      <c r="HJL1464" s="14"/>
      <c r="HJM1464" s="14"/>
      <c r="HJN1464" s="14"/>
      <c r="HJO1464" s="14"/>
      <c r="HJP1464" s="14"/>
      <c r="HJQ1464" s="14"/>
      <c r="HJR1464" s="14"/>
      <c r="HJS1464" s="14"/>
      <c r="HJT1464" s="14"/>
      <c r="HJU1464" s="14"/>
      <c r="HJV1464" s="14"/>
      <c r="HJW1464" s="14"/>
      <c r="HJX1464" s="14"/>
      <c r="HJY1464" s="14"/>
      <c r="HJZ1464" s="14"/>
      <c r="HKA1464" s="14"/>
      <c r="HKB1464" s="14"/>
      <c r="HKC1464" s="14"/>
      <c r="HKD1464" s="14"/>
      <c r="HKE1464" s="14"/>
      <c r="HKF1464" s="14"/>
      <c r="HKG1464" s="14"/>
      <c r="HKH1464" s="14"/>
      <c r="HKI1464" s="14"/>
      <c r="HKJ1464" s="14"/>
      <c r="HKK1464" s="14"/>
      <c r="HKL1464" s="14"/>
      <c r="HKM1464" s="14"/>
      <c r="HKN1464" s="14"/>
      <c r="HKO1464" s="14"/>
      <c r="HKP1464" s="14"/>
      <c r="HKQ1464" s="14"/>
      <c r="HKR1464" s="14"/>
      <c r="HKS1464" s="14"/>
      <c r="HKT1464" s="14"/>
      <c r="HKU1464" s="14"/>
      <c r="HKV1464" s="14"/>
      <c r="HKW1464" s="14"/>
      <c r="HKX1464" s="14"/>
      <c r="HKY1464" s="14"/>
      <c r="HKZ1464" s="14"/>
      <c r="HLA1464" s="14"/>
      <c r="HLB1464" s="14"/>
      <c r="HLC1464" s="14"/>
      <c r="HLD1464" s="14"/>
      <c r="HLE1464" s="14"/>
      <c r="HLF1464" s="14"/>
      <c r="HLG1464" s="14"/>
      <c r="HLH1464" s="14"/>
      <c r="HLI1464" s="14"/>
      <c r="HLJ1464" s="14"/>
      <c r="HLK1464" s="14"/>
      <c r="HLL1464" s="14"/>
      <c r="HLM1464" s="14"/>
      <c r="HLN1464" s="14"/>
      <c r="HLO1464" s="14"/>
      <c r="HLP1464" s="14"/>
      <c r="HLQ1464" s="14"/>
      <c r="HLR1464" s="14"/>
      <c r="HLS1464" s="14"/>
      <c r="HLT1464" s="14"/>
      <c r="HLU1464" s="14"/>
      <c r="HLV1464" s="14"/>
      <c r="HLW1464" s="14"/>
      <c r="HLX1464" s="14"/>
      <c r="HLY1464" s="14"/>
      <c r="HLZ1464" s="14"/>
      <c r="HMA1464" s="14"/>
      <c r="HMB1464" s="14"/>
      <c r="HMC1464" s="14"/>
      <c r="HMD1464" s="14"/>
      <c r="HME1464" s="14"/>
      <c r="HMF1464" s="14"/>
      <c r="HMG1464" s="14"/>
      <c r="HMH1464" s="14"/>
      <c r="HMI1464" s="14"/>
      <c r="HMJ1464" s="14"/>
      <c r="HMK1464" s="14"/>
      <c r="HML1464" s="14"/>
      <c r="HMM1464" s="14"/>
      <c r="HMN1464" s="14"/>
      <c r="HMO1464" s="14"/>
      <c r="HMP1464" s="14"/>
      <c r="HMQ1464" s="14"/>
      <c r="HMR1464" s="14"/>
      <c r="HMS1464" s="14"/>
      <c r="HMT1464" s="14"/>
      <c r="HMU1464" s="14"/>
      <c r="HMV1464" s="14"/>
      <c r="HMW1464" s="14"/>
      <c r="HMX1464" s="14"/>
      <c r="HMY1464" s="14"/>
      <c r="HMZ1464" s="14"/>
      <c r="HNA1464" s="14"/>
      <c r="HNB1464" s="14"/>
      <c r="HNC1464" s="14"/>
      <c r="HND1464" s="14"/>
      <c r="HNE1464" s="14"/>
      <c r="HNF1464" s="14"/>
      <c r="HNG1464" s="14"/>
      <c r="HNH1464" s="14"/>
      <c r="HNI1464" s="14"/>
      <c r="HNJ1464" s="14"/>
      <c r="HNK1464" s="14"/>
      <c r="HNL1464" s="14"/>
      <c r="HNM1464" s="14"/>
      <c r="HNN1464" s="14"/>
      <c r="HNO1464" s="14"/>
      <c r="HNP1464" s="14"/>
      <c r="HNQ1464" s="14"/>
      <c r="HNR1464" s="14"/>
      <c r="HNS1464" s="14"/>
      <c r="HNT1464" s="14"/>
      <c r="HNU1464" s="14"/>
      <c r="HNV1464" s="14"/>
      <c r="HNW1464" s="14"/>
      <c r="HNX1464" s="14"/>
      <c r="HNY1464" s="14"/>
      <c r="HNZ1464" s="14"/>
      <c r="HOA1464" s="14"/>
      <c r="HOB1464" s="14"/>
      <c r="HOC1464" s="14"/>
      <c r="HOD1464" s="14"/>
      <c r="HOE1464" s="14"/>
      <c r="HOF1464" s="14"/>
      <c r="HOG1464" s="14"/>
      <c r="HOH1464" s="14"/>
      <c r="HOI1464" s="14"/>
      <c r="HOJ1464" s="14"/>
      <c r="HOK1464" s="14"/>
      <c r="HOL1464" s="14"/>
      <c r="HOM1464" s="14"/>
      <c r="HON1464" s="14"/>
      <c r="HOO1464" s="14"/>
      <c r="HOP1464" s="14"/>
      <c r="HOQ1464" s="14"/>
      <c r="HOR1464" s="14"/>
      <c r="HOS1464" s="14"/>
      <c r="HOT1464" s="14"/>
      <c r="HOU1464" s="14"/>
      <c r="HOV1464" s="14"/>
      <c r="HOW1464" s="14"/>
      <c r="HOX1464" s="14"/>
      <c r="HOY1464" s="14"/>
      <c r="HOZ1464" s="14"/>
      <c r="HPA1464" s="14"/>
      <c r="HPB1464" s="14"/>
      <c r="HPC1464" s="14"/>
      <c r="HPD1464" s="14"/>
      <c r="HPE1464" s="14"/>
      <c r="HPF1464" s="14"/>
      <c r="HPG1464" s="14"/>
      <c r="HPH1464" s="14"/>
      <c r="HPI1464" s="14"/>
      <c r="HPJ1464" s="14"/>
      <c r="HPK1464" s="14"/>
      <c r="HPL1464" s="14"/>
      <c r="HPM1464" s="14"/>
      <c r="HPN1464" s="14"/>
      <c r="HPO1464" s="14"/>
      <c r="HPP1464" s="14"/>
      <c r="HPQ1464" s="14"/>
      <c r="HPR1464" s="14"/>
      <c r="HPS1464" s="14"/>
      <c r="HPT1464" s="14"/>
      <c r="HPU1464" s="14"/>
      <c r="HPV1464" s="14"/>
      <c r="HPW1464" s="14"/>
      <c r="HPX1464" s="14"/>
      <c r="HPY1464" s="14"/>
      <c r="HPZ1464" s="14"/>
      <c r="HQA1464" s="14"/>
      <c r="HQB1464" s="14"/>
      <c r="HQC1464" s="14"/>
      <c r="HQD1464" s="14"/>
      <c r="HQE1464" s="14"/>
      <c r="HQF1464" s="14"/>
      <c r="HQG1464" s="14"/>
      <c r="HQH1464" s="14"/>
      <c r="HQI1464" s="14"/>
      <c r="HQJ1464" s="14"/>
      <c r="HQK1464" s="14"/>
      <c r="HQL1464" s="14"/>
      <c r="HQM1464" s="14"/>
      <c r="HQN1464" s="14"/>
      <c r="HQO1464" s="14"/>
      <c r="HQP1464" s="14"/>
      <c r="HQQ1464" s="14"/>
      <c r="HQR1464" s="14"/>
      <c r="HQS1464" s="14"/>
      <c r="HQT1464" s="14"/>
      <c r="HQU1464" s="14"/>
      <c r="HQV1464" s="14"/>
      <c r="HQW1464" s="14"/>
      <c r="HQX1464" s="14"/>
      <c r="HQY1464" s="14"/>
      <c r="HQZ1464" s="14"/>
      <c r="HRA1464" s="14"/>
      <c r="HRB1464" s="14"/>
      <c r="HRC1464" s="14"/>
      <c r="HRD1464" s="14"/>
      <c r="HRE1464" s="14"/>
      <c r="HRF1464" s="14"/>
      <c r="HRG1464" s="14"/>
      <c r="HRH1464" s="14"/>
      <c r="HRI1464" s="14"/>
      <c r="HRJ1464" s="14"/>
      <c r="HRK1464" s="14"/>
      <c r="HRL1464" s="14"/>
      <c r="HRM1464" s="14"/>
      <c r="HRN1464" s="14"/>
      <c r="HRO1464" s="14"/>
      <c r="HRP1464" s="14"/>
      <c r="HRQ1464" s="14"/>
      <c r="HRR1464" s="14"/>
      <c r="HRS1464" s="14"/>
      <c r="HRT1464" s="14"/>
      <c r="HRU1464" s="14"/>
      <c r="HRV1464" s="14"/>
      <c r="HRW1464" s="14"/>
      <c r="HRX1464" s="14"/>
      <c r="HRY1464" s="14"/>
      <c r="HRZ1464" s="14"/>
      <c r="HSA1464" s="14"/>
      <c r="HSB1464" s="14"/>
      <c r="HSC1464" s="14"/>
      <c r="HSD1464" s="14"/>
      <c r="HSE1464" s="14"/>
      <c r="HSF1464" s="14"/>
      <c r="HSG1464" s="14"/>
      <c r="HSH1464" s="14"/>
      <c r="HSI1464" s="14"/>
      <c r="HSJ1464" s="14"/>
      <c r="HSK1464" s="14"/>
      <c r="HSL1464" s="14"/>
      <c r="HSM1464" s="14"/>
      <c r="HSN1464" s="14"/>
      <c r="HSO1464" s="14"/>
      <c r="HSP1464" s="14"/>
      <c r="HSQ1464" s="14"/>
      <c r="HSR1464" s="14"/>
      <c r="HSS1464" s="14"/>
      <c r="HST1464" s="14"/>
      <c r="HSU1464" s="14"/>
      <c r="HSV1464" s="14"/>
      <c r="HSW1464" s="14"/>
      <c r="HSX1464" s="14"/>
      <c r="HSY1464" s="14"/>
      <c r="HSZ1464" s="14"/>
      <c r="HTA1464" s="14"/>
      <c r="HTB1464" s="14"/>
      <c r="HTC1464" s="14"/>
      <c r="HTD1464" s="14"/>
      <c r="HTE1464" s="14"/>
      <c r="HTF1464" s="14"/>
      <c r="HTG1464" s="14"/>
      <c r="HTH1464" s="14"/>
      <c r="HTI1464" s="14"/>
      <c r="HTJ1464" s="14"/>
      <c r="HTK1464" s="14"/>
      <c r="HTL1464" s="14"/>
      <c r="HTM1464" s="14"/>
      <c r="HTN1464" s="14"/>
      <c r="HTO1464" s="14"/>
      <c r="HTP1464" s="14"/>
      <c r="HTQ1464" s="14"/>
      <c r="HTR1464" s="14"/>
      <c r="HTS1464" s="14"/>
      <c r="HTT1464" s="14"/>
      <c r="HTU1464" s="14"/>
      <c r="HTV1464" s="14"/>
      <c r="HTW1464" s="14"/>
      <c r="HTX1464" s="14"/>
      <c r="HTY1464" s="14"/>
      <c r="HTZ1464" s="14"/>
      <c r="HUA1464" s="14"/>
      <c r="HUB1464" s="14"/>
      <c r="HUC1464" s="14"/>
      <c r="HUD1464" s="14"/>
      <c r="HUE1464" s="14"/>
      <c r="HUF1464" s="14"/>
      <c r="HUG1464" s="14"/>
      <c r="HUH1464" s="14"/>
      <c r="HUI1464" s="14"/>
      <c r="HUJ1464" s="14"/>
      <c r="HUK1464" s="14"/>
      <c r="HUL1464" s="14"/>
      <c r="HUM1464" s="14"/>
      <c r="HUN1464" s="14"/>
      <c r="HUO1464" s="14"/>
      <c r="HUP1464" s="14"/>
      <c r="HUQ1464" s="14"/>
      <c r="HUR1464" s="14"/>
      <c r="HUS1464" s="14"/>
      <c r="HUT1464" s="14"/>
      <c r="HUU1464" s="14"/>
      <c r="HUV1464" s="14"/>
      <c r="HUW1464" s="14"/>
      <c r="HUX1464" s="14"/>
      <c r="HUY1464" s="14"/>
      <c r="HUZ1464" s="14"/>
      <c r="HVA1464" s="14"/>
      <c r="HVB1464" s="14"/>
      <c r="HVC1464" s="14"/>
      <c r="HVD1464" s="14"/>
      <c r="HVE1464" s="14"/>
      <c r="HVF1464" s="14"/>
      <c r="HVG1464" s="14"/>
      <c r="HVH1464" s="14"/>
      <c r="HVI1464" s="14"/>
      <c r="HVJ1464" s="14"/>
      <c r="HVK1464" s="14"/>
      <c r="HVL1464" s="14"/>
      <c r="HVM1464" s="14"/>
      <c r="HVN1464" s="14"/>
      <c r="HVO1464" s="14"/>
      <c r="HVP1464" s="14"/>
      <c r="HVQ1464" s="14"/>
      <c r="HVR1464" s="14"/>
      <c r="HVS1464" s="14"/>
      <c r="HVT1464" s="14"/>
      <c r="HVU1464" s="14"/>
      <c r="HVV1464" s="14"/>
      <c r="HVW1464" s="14"/>
      <c r="HVX1464" s="14"/>
      <c r="HVY1464" s="14"/>
      <c r="HVZ1464" s="14"/>
      <c r="HWA1464" s="14"/>
      <c r="HWB1464" s="14"/>
      <c r="HWC1464" s="14"/>
      <c r="HWD1464" s="14"/>
      <c r="HWE1464" s="14"/>
      <c r="HWF1464" s="14"/>
      <c r="HWG1464" s="14"/>
      <c r="HWH1464" s="14"/>
      <c r="HWI1464" s="14"/>
      <c r="HWJ1464" s="14"/>
      <c r="HWK1464" s="14"/>
      <c r="HWL1464" s="14"/>
      <c r="HWM1464" s="14"/>
      <c r="HWN1464" s="14"/>
      <c r="HWO1464" s="14"/>
      <c r="HWP1464" s="14"/>
      <c r="HWQ1464" s="14"/>
      <c r="HWR1464" s="14"/>
      <c r="HWS1464" s="14"/>
      <c r="HWT1464" s="14"/>
      <c r="HWU1464" s="14"/>
      <c r="HWV1464" s="14"/>
      <c r="HWW1464" s="14"/>
      <c r="HWX1464" s="14"/>
      <c r="HWY1464" s="14"/>
      <c r="HWZ1464" s="14"/>
      <c r="HXA1464" s="14"/>
      <c r="HXB1464" s="14"/>
      <c r="HXC1464" s="14"/>
      <c r="HXD1464" s="14"/>
      <c r="HXE1464" s="14"/>
      <c r="HXF1464" s="14"/>
      <c r="HXG1464" s="14"/>
      <c r="HXH1464" s="14"/>
      <c r="HXI1464" s="14"/>
      <c r="HXJ1464" s="14"/>
      <c r="HXK1464" s="14"/>
      <c r="HXL1464" s="14"/>
      <c r="HXM1464" s="14"/>
      <c r="HXN1464" s="14"/>
      <c r="HXO1464" s="14"/>
      <c r="HXP1464" s="14"/>
      <c r="HXQ1464" s="14"/>
      <c r="HXR1464" s="14"/>
      <c r="HXS1464" s="14"/>
      <c r="HXT1464" s="14"/>
      <c r="HXU1464" s="14"/>
      <c r="HXV1464" s="14"/>
      <c r="HXW1464" s="14"/>
      <c r="HXX1464" s="14"/>
      <c r="HXY1464" s="14"/>
      <c r="HXZ1464" s="14"/>
      <c r="HYA1464" s="14"/>
      <c r="HYB1464" s="14"/>
      <c r="HYC1464" s="14"/>
      <c r="HYD1464" s="14"/>
      <c r="HYE1464" s="14"/>
      <c r="HYF1464" s="14"/>
      <c r="HYG1464" s="14"/>
      <c r="HYH1464" s="14"/>
      <c r="HYI1464" s="14"/>
      <c r="HYJ1464" s="14"/>
      <c r="HYK1464" s="14"/>
      <c r="HYL1464" s="14"/>
      <c r="HYM1464" s="14"/>
      <c r="HYN1464" s="14"/>
      <c r="HYO1464" s="14"/>
      <c r="HYP1464" s="14"/>
      <c r="HYQ1464" s="14"/>
      <c r="HYR1464" s="14"/>
      <c r="HYS1464" s="14"/>
      <c r="HYT1464" s="14"/>
      <c r="HYU1464" s="14"/>
      <c r="HYV1464" s="14"/>
      <c r="HYW1464" s="14"/>
      <c r="HYX1464" s="14"/>
      <c r="HYY1464" s="14"/>
      <c r="HYZ1464" s="14"/>
      <c r="HZA1464" s="14"/>
      <c r="HZB1464" s="14"/>
      <c r="HZC1464" s="14"/>
      <c r="HZD1464" s="14"/>
      <c r="HZE1464" s="14"/>
      <c r="HZF1464" s="14"/>
      <c r="HZG1464" s="14"/>
      <c r="HZH1464" s="14"/>
      <c r="HZI1464" s="14"/>
      <c r="HZJ1464" s="14"/>
      <c r="HZK1464" s="14"/>
      <c r="HZL1464" s="14"/>
      <c r="HZM1464" s="14"/>
      <c r="HZN1464" s="14"/>
      <c r="HZO1464" s="14"/>
      <c r="HZP1464" s="14"/>
      <c r="HZQ1464" s="14"/>
      <c r="HZR1464" s="14"/>
      <c r="HZS1464" s="14"/>
      <c r="HZT1464" s="14"/>
      <c r="HZU1464" s="14"/>
      <c r="HZV1464" s="14"/>
      <c r="HZW1464" s="14"/>
      <c r="HZX1464" s="14"/>
      <c r="HZY1464" s="14"/>
      <c r="HZZ1464" s="14"/>
      <c r="IAA1464" s="14"/>
      <c r="IAB1464" s="14"/>
      <c r="IAC1464" s="14"/>
      <c r="IAD1464" s="14"/>
      <c r="IAE1464" s="14"/>
      <c r="IAF1464" s="14"/>
      <c r="IAG1464" s="14"/>
      <c r="IAH1464" s="14"/>
      <c r="IAI1464" s="14"/>
      <c r="IAJ1464" s="14"/>
      <c r="IAK1464" s="14"/>
      <c r="IAL1464" s="14"/>
      <c r="IAM1464" s="14"/>
      <c r="IAN1464" s="14"/>
      <c r="IAO1464" s="14"/>
      <c r="IAP1464" s="14"/>
      <c r="IAQ1464" s="14"/>
      <c r="IAR1464" s="14"/>
      <c r="IAS1464" s="14"/>
      <c r="IAT1464" s="14"/>
      <c r="IAU1464" s="14"/>
      <c r="IAV1464" s="14"/>
      <c r="IAW1464" s="14"/>
      <c r="IAX1464" s="14"/>
      <c r="IAY1464" s="14"/>
      <c r="IAZ1464" s="14"/>
      <c r="IBA1464" s="14"/>
      <c r="IBB1464" s="14"/>
      <c r="IBC1464" s="14"/>
      <c r="IBD1464" s="14"/>
      <c r="IBE1464" s="14"/>
      <c r="IBF1464" s="14"/>
      <c r="IBG1464" s="14"/>
      <c r="IBH1464" s="14"/>
      <c r="IBI1464" s="14"/>
      <c r="IBJ1464" s="14"/>
      <c r="IBK1464" s="14"/>
      <c r="IBL1464" s="14"/>
      <c r="IBM1464" s="14"/>
      <c r="IBN1464" s="14"/>
      <c r="IBO1464" s="14"/>
      <c r="IBP1464" s="14"/>
      <c r="IBQ1464" s="14"/>
      <c r="IBR1464" s="14"/>
      <c r="IBS1464" s="14"/>
      <c r="IBT1464" s="14"/>
      <c r="IBU1464" s="14"/>
      <c r="IBV1464" s="14"/>
      <c r="IBW1464" s="14"/>
      <c r="IBX1464" s="14"/>
      <c r="IBY1464" s="14"/>
      <c r="IBZ1464" s="14"/>
      <c r="ICA1464" s="14"/>
      <c r="ICB1464" s="14"/>
      <c r="ICC1464" s="14"/>
      <c r="ICD1464" s="14"/>
      <c r="ICE1464" s="14"/>
      <c r="ICF1464" s="14"/>
      <c r="ICG1464" s="14"/>
      <c r="ICH1464" s="14"/>
      <c r="ICI1464" s="14"/>
      <c r="ICJ1464" s="14"/>
      <c r="ICK1464" s="14"/>
      <c r="ICL1464" s="14"/>
      <c r="ICM1464" s="14"/>
      <c r="ICN1464" s="14"/>
      <c r="ICO1464" s="14"/>
      <c r="ICP1464" s="14"/>
      <c r="ICQ1464" s="14"/>
      <c r="ICR1464" s="14"/>
      <c r="ICS1464" s="14"/>
      <c r="ICT1464" s="14"/>
      <c r="ICU1464" s="14"/>
      <c r="ICV1464" s="14"/>
      <c r="ICW1464" s="14"/>
      <c r="ICX1464" s="14"/>
      <c r="ICY1464" s="14"/>
      <c r="ICZ1464" s="14"/>
      <c r="IDA1464" s="14"/>
      <c r="IDB1464" s="14"/>
      <c r="IDC1464" s="14"/>
      <c r="IDD1464" s="14"/>
      <c r="IDE1464" s="14"/>
      <c r="IDF1464" s="14"/>
      <c r="IDG1464" s="14"/>
      <c r="IDH1464" s="14"/>
      <c r="IDI1464" s="14"/>
      <c r="IDJ1464" s="14"/>
      <c r="IDK1464" s="14"/>
      <c r="IDL1464" s="14"/>
      <c r="IDM1464" s="14"/>
      <c r="IDN1464" s="14"/>
      <c r="IDO1464" s="14"/>
      <c r="IDP1464" s="14"/>
      <c r="IDQ1464" s="14"/>
      <c r="IDR1464" s="14"/>
      <c r="IDS1464" s="14"/>
      <c r="IDT1464" s="14"/>
      <c r="IDU1464" s="14"/>
      <c r="IDV1464" s="14"/>
      <c r="IDW1464" s="14"/>
      <c r="IDX1464" s="14"/>
      <c r="IDY1464" s="14"/>
      <c r="IDZ1464" s="14"/>
      <c r="IEA1464" s="14"/>
      <c r="IEB1464" s="14"/>
      <c r="IEC1464" s="14"/>
      <c r="IED1464" s="14"/>
      <c r="IEE1464" s="14"/>
      <c r="IEF1464" s="14"/>
      <c r="IEG1464" s="14"/>
      <c r="IEH1464" s="14"/>
      <c r="IEI1464" s="14"/>
      <c r="IEJ1464" s="14"/>
      <c r="IEK1464" s="14"/>
      <c r="IEL1464" s="14"/>
      <c r="IEM1464" s="14"/>
      <c r="IEN1464" s="14"/>
      <c r="IEO1464" s="14"/>
      <c r="IEP1464" s="14"/>
      <c r="IEQ1464" s="14"/>
      <c r="IER1464" s="14"/>
      <c r="IES1464" s="14"/>
      <c r="IET1464" s="14"/>
      <c r="IEU1464" s="14"/>
      <c r="IEV1464" s="14"/>
      <c r="IEW1464" s="14"/>
      <c r="IEX1464" s="14"/>
      <c r="IEY1464" s="14"/>
      <c r="IEZ1464" s="14"/>
      <c r="IFA1464" s="14"/>
      <c r="IFB1464" s="14"/>
      <c r="IFC1464" s="14"/>
      <c r="IFD1464" s="14"/>
      <c r="IFE1464" s="14"/>
      <c r="IFF1464" s="14"/>
      <c r="IFG1464" s="14"/>
      <c r="IFH1464" s="14"/>
      <c r="IFI1464" s="14"/>
      <c r="IFJ1464" s="14"/>
      <c r="IFK1464" s="14"/>
      <c r="IFL1464" s="14"/>
      <c r="IFM1464" s="14"/>
      <c r="IFN1464" s="14"/>
      <c r="IFO1464" s="14"/>
      <c r="IFP1464" s="14"/>
      <c r="IFQ1464" s="14"/>
      <c r="IFR1464" s="14"/>
      <c r="IFS1464" s="14"/>
      <c r="IFT1464" s="14"/>
      <c r="IFU1464" s="14"/>
      <c r="IFV1464" s="14"/>
      <c r="IFW1464" s="14"/>
      <c r="IFX1464" s="14"/>
      <c r="IFY1464" s="14"/>
      <c r="IFZ1464" s="14"/>
      <c r="IGA1464" s="14"/>
      <c r="IGB1464" s="14"/>
      <c r="IGC1464" s="14"/>
      <c r="IGD1464" s="14"/>
      <c r="IGE1464" s="14"/>
      <c r="IGF1464" s="14"/>
      <c r="IGG1464" s="14"/>
      <c r="IGH1464" s="14"/>
      <c r="IGI1464" s="14"/>
      <c r="IGJ1464" s="14"/>
      <c r="IGK1464" s="14"/>
      <c r="IGL1464" s="14"/>
      <c r="IGM1464" s="14"/>
      <c r="IGN1464" s="14"/>
      <c r="IGO1464" s="14"/>
      <c r="IGP1464" s="14"/>
      <c r="IGQ1464" s="14"/>
      <c r="IGR1464" s="14"/>
      <c r="IGS1464" s="14"/>
      <c r="IGT1464" s="14"/>
      <c r="IGU1464" s="14"/>
      <c r="IGV1464" s="14"/>
      <c r="IGW1464" s="14"/>
      <c r="IGX1464" s="14"/>
      <c r="IGY1464" s="14"/>
      <c r="IGZ1464" s="14"/>
      <c r="IHA1464" s="14"/>
      <c r="IHB1464" s="14"/>
      <c r="IHC1464" s="14"/>
      <c r="IHD1464" s="14"/>
      <c r="IHE1464" s="14"/>
      <c r="IHF1464" s="14"/>
      <c r="IHG1464" s="14"/>
      <c r="IHH1464" s="14"/>
      <c r="IHI1464" s="14"/>
      <c r="IHJ1464" s="14"/>
      <c r="IHK1464" s="14"/>
      <c r="IHL1464" s="14"/>
      <c r="IHM1464" s="14"/>
      <c r="IHN1464" s="14"/>
      <c r="IHO1464" s="14"/>
      <c r="IHP1464" s="14"/>
      <c r="IHQ1464" s="14"/>
      <c r="IHR1464" s="14"/>
      <c r="IHS1464" s="14"/>
      <c r="IHT1464" s="14"/>
      <c r="IHU1464" s="14"/>
      <c r="IHV1464" s="14"/>
      <c r="IHW1464" s="14"/>
      <c r="IHX1464" s="14"/>
      <c r="IHY1464" s="14"/>
      <c r="IHZ1464" s="14"/>
      <c r="IIA1464" s="14"/>
      <c r="IIB1464" s="14"/>
      <c r="IIC1464" s="14"/>
      <c r="IID1464" s="14"/>
      <c r="IIE1464" s="14"/>
      <c r="IIF1464" s="14"/>
      <c r="IIG1464" s="14"/>
      <c r="IIH1464" s="14"/>
      <c r="III1464" s="14"/>
      <c r="IIJ1464" s="14"/>
      <c r="IIK1464" s="14"/>
      <c r="IIL1464" s="14"/>
      <c r="IIM1464" s="14"/>
      <c r="IIN1464" s="14"/>
      <c r="IIO1464" s="14"/>
      <c r="IIP1464" s="14"/>
      <c r="IIQ1464" s="14"/>
      <c r="IIR1464" s="14"/>
      <c r="IIS1464" s="14"/>
      <c r="IIT1464" s="14"/>
      <c r="IIU1464" s="14"/>
      <c r="IIV1464" s="14"/>
      <c r="IIW1464" s="14"/>
      <c r="IIX1464" s="14"/>
      <c r="IIY1464" s="14"/>
      <c r="IIZ1464" s="14"/>
      <c r="IJA1464" s="14"/>
      <c r="IJB1464" s="14"/>
      <c r="IJC1464" s="14"/>
      <c r="IJD1464" s="14"/>
      <c r="IJE1464" s="14"/>
      <c r="IJF1464" s="14"/>
      <c r="IJG1464" s="14"/>
      <c r="IJH1464" s="14"/>
      <c r="IJI1464" s="14"/>
      <c r="IJJ1464" s="14"/>
      <c r="IJK1464" s="14"/>
      <c r="IJL1464" s="14"/>
      <c r="IJM1464" s="14"/>
      <c r="IJN1464" s="14"/>
      <c r="IJO1464" s="14"/>
      <c r="IJP1464" s="14"/>
      <c r="IJQ1464" s="14"/>
      <c r="IJR1464" s="14"/>
      <c r="IJS1464" s="14"/>
      <c r="IJT1464" s="14"/>
      <c r="IJU1464" s="14"/>
      <c r="IJV1464" s="14"/>
      <c r="IJW1464" s="14"/>
      <c r="IJX1464" s="14"/>
      <c r="IJY1464" s="14"/>
      <c r="IJZ1464" s="14"/>
      <c r="IKA1464" s="14"/>
      <c r="IKB1464" s="14"/>
      <c r="IKC1464" s="14"/>
      <c r="IKD1464" s="14"/>
      <c r="IKE1464" s="14"/>
      <c r="IKF1464" s="14"/>
      <c r="IKG1464" s="14"/>
      <c r="IKH1464" s="14"/>
      <c r="IKI1464" s="14"/>
      <c r="IKJ1464" s="14"/>
      <c r="IKK1464" s="14"/>
      <c r="IKL1464" s="14"/>
      <c r="IKM1464" s="14"/>
      <c r="IKN1464" s="14"/>
      <c r="IKO1464" s="14"/>
      <c r="IKP1464" s="14"/>
      <c r="IKQ1464" s="14"/>
      <c r="IKR1464" s="14"/>
      <c r="IKS1464" s="14"/>
      <c r="IKT1464" s="14"/>
      <c r="IKU1464" s="14"/>
      <c r="IKV1464" s="14"/>
      <c r="IKW1464" s="14"/>
      <c r="IKX1464" s="14"/>
      <c r="IKY1464" s="14"/>
      <c r="IKZ1464" s="14"/>
      <c r="ILA1464" s="14"/>
      <c r="ILB1464" s="14"/>
      <c r="ILC1464" s="14"/>
      <c r="ILD1464" s="14"/>
      <c r="ILE1464" s="14"/>
      <c r="ILF1464" s="14"/>
      <c r="ILG1464" s="14"/>
      <c r="ILH1464" s="14"/>
      <c r="ILI1464" s="14"/>
      <c r="ILJ1464" s="14"/>
      <c r="ILK1464" s="14"/>
      <c r="ILL1464" s="14"/>
      <c r="ILM1464" s="14"/>
      <c r="ILN1464" s="14"/>
      <c r="ILO1464" s="14"/>
      <c r="ILP1464" s="14"/>
      <c r="ILQ1464" s="14"/>
      <c r="ILR1464" s="14"/>
      <c r="ILS1464" s="14"/>
      <c r="ILT1464" s="14"/>
      <c r="ILU1464" s="14"/>
      <c r="ILV1464" s="14"/>
      <c r="ILW1464" s="14"/>
      <c r="ILX1464" s="14"/>
      <c r="ILY1464" s="14"/>
      <c r="ILZ1464" s="14"/>
      <c r="IMA1464" s="14"/>
      <c r="IMB1464" s="14"/>
      <c r="IMC1464" s="14"/>
      <c r="IMD1464" s="14"/>
      <c r="IME1464" s="14"/>
      <c r="IMF1464" s="14"/>
      <c r="IMG1464" s="14"/>
      <c r="IMH1464" s="14"/>
      <c r="IMI1464" s="14"/>
      <c r="IMJ1464" s="14"/>
      <c r="IMK1464" s="14"/>
      <c r="IML1464" s="14"/>
      <c r="IMM1464" s="14"/>
      <c r="IMN1464" s="14"/>
      <c r="IMO1464" s="14"/>
      <c r="IMP1464" s="14"/>
      <c r="IMQ1464" s="14"/>
      <c r="IMR1464" s="14"/>
      <c r="IMS1464" s="14"/>
      <c r="IMT1464" s="14"/>
      <c r="IMU1464" s="14"/>
      <c r="IMV1464" s="14"/>
      <c r="IMW1464" s="14"/>
      <c r="IMX1464" s="14"/>
      <c r="IMY1464" s="14"/>
      <c r="IMZ1464" s="14"/>
      <c r="INA1464" s="14"/>
      <c r="INB1464" s="14"/>
      <c r="INC1464" s="14"/>
      <c r="IND1464" s="14"/>
      <c r="INE1464" s="14"/>
      <c r="INF1464" s="14"/>
      <c r="ING1464" s="14"/>
      <c r="INH1464" s="14"/>
      <c r="INI1464" s="14"/>
      <c r="INJ1464" s="14"/>
      <c r="INK1464" s="14"/>
      <c r="INL1464" s="14"/>
      <c r="INM1464" s="14"/>
      <c r="INN1464" s="14"/>
      <c r="INO1464" s="14"/>
      <c r="INP1464" s="14"/>
      <c r="INQ1464" s="14"/>
      <c r="INR1464" s="14"/>
      <c r="INS1464" s="14"/>
      <c r="INT1464" s="14"/>
      <c r="INU1464" s="14"/>
      <c r="INV1464" s="14"/>
      <c r="INW1464" s="14"/>
      <c r="INX1464" s="14"/>
      <c r="INY1464" s="14"/>
      <c r="INZ1464" s="14"/>
      <c r="IOA1464" s="14"/>
      <c r="IOB1464" s="14"/>
      <c r="IOC1464" s="14"/>
      <c r="IOD1464" s="14"/>
      <c r="IOE1464" s="14"/>
      <c r="IOF1464" s="14"/>
      <c r="IOG1464" s="14"/>
      <c r="IOH1464" s="14"/>
      <c r="IOI1464" s="14"/>
      <c r="IOJ1464" s="14"/>
      <c r="IOK1464" s="14"/>
      <c r="IOL1464" s="14"/>
      <c r="IOM1464" s="14"/>
      <c r="ION1464" s="14"/>
      <c r="IOO1464" s="14"/>
      <c r="IOP1464" s="14"/>
      <c r="IOQ1464" s="14"/>
      <c r="IOR1464" s="14"/>
      <c r="IOS1464" s="14"/>
      <c r="IOT1464" s="14"/>
      <c r="IOU1464" s="14"/>
      <c r="IOV1464" s="14"/>
      <c r="IOW1464" s="14"/>
      <c r="IOX1464" s="14"/>
      <c r="IOY1464" s="14"/>
      <c r="IOZ1464" s="14"/>
      <c r="IPA1464" s="14"/>
      <c r="IPB1464" s="14"/>
      <c r="IPC1464" s="14"/>
      <c r="IPD1464" s="14"/>
      <c r="IPE1464" s="14"/>
      <c r="IPF1464" s="14"/>
      <c r="IPG1464" s="14"/>
      <c r="IPH1464" s="14"/>
      <c r="IPI1464" s="14"/>
      <c r="IPJ1464" s="14"/>
      <c r="IPK1464" s="14"/>
      <c r="IPL1464" s="14"/>
      <c r="IPM1464" s="14"/>
      <c r="IPN1464" s="14"/>
      <c r="IPO1464" s="14"/>
      <c r="IPP1464" s="14"/>
      <c r="IPQ1464" s="14"/>
      <c r="IPR1464" s="14"/>
      <c r="IPS1464" s="14"/>
      <c r="IPT1464" s="14"/>
      <c r="IPU1464" s="14"/>
      <c r="IPV1464" s="14"/>
      <c r="IPW1464" s="14"/>
      <c r="IPX1464" s="14"/>
      <c r="IPY1464" s="14"/>
      <c r="IPZ1464" s="14"/>
      <c r="IQA1464" s="14"/>
      <c r="IQB1464" s="14"/>
      <c r="IQC1464" s="14"/>
      <c r="IQD1464" s="14"/>
      <c r="IQE1464" s="14"/>
      <c r="IQF1464" s="14"/>
      <c r="IQG1464" s="14"/>
      <c r="IQH1464" s="14"/>
      <c r="IQI1464" s="14"/>
      <c r="IQJ1464" s="14"/>
      <c r="IQK1464" s="14"/>
      <c r="IQL1464" s="14"/>
      <c r="IQM1464" s="14"/>
      <c r="IQN1464" s="14"/>
      <c r="IQO1464" s="14"/>
      <c r="IQP1464" s="14"/>
      <c r="IQQ1464" s="14"/>
      <c r="IQR1464" s="14"/>
      <c r="IQS1464" s="14"/>
      <c r="IQT1464" s="14"/>
      <c r="IQU1464" s="14"/>
      <c r="IQV1464" s="14"/>
      <c r="IQW1464" s="14"/>
      <c r="IQX1464" s="14"/>
      <c r="IQY1464" s="14"/>
      <c r="IQZ1464" s="14"/>
      <c r="IRA1464" s="14"/>
      <c r="IRB1464" s="14"/>
      <c r="IRC1464" s="14"/>
      <c r="IRD1464" s="14"/>
      <c r="IRE1464" s="14"/>
      <c r="IRF1464" s="14"/>
      <c r="IRG1464" s="14"/>
      <c r="IRH1464" s="14"/>
      <c r="IRI1464" s="14"/>
      <c r="IRJ1464" s="14"/>
      <c r="IRK1464" s="14"/>
      <c r="IRL1464" s="14"/>
      <c r="IRM1464" s="14"/>
      <c r="IRN1464" s="14"/>
      <c r="IRO1464" s="14"/>
      <c r="IRP1464" s="14"/>
      <c r="IRQ1464" s="14"/>
      <c r="IRR1464" s="14"/>
      <c r="IRS1464" s="14"/>
      <c r="IRT1464" s="14"/>
      <c r="IRU1464" s="14"/>
      <c r="IRV1464" s="14"/>
      <c r="IRW1464" s="14"/>
      <c r="IRX1464" s="14"/>
      <c r="IRY1464" s="14"/>
      <c r="IRZ1464" s="14"/>
      <c r="ISA1464" s="14"/>
      <c r="ISB1464" s="14"/>
      <c r="ISC1464" s="14"/>
      <c r="ISD1464" s="14"/>
      <c r="ISE1464" s="14"/>
      <c r="ISF1464" s="14"/>
      <c r="ISG1464" s="14"/>
      <c r="ISH1464" s="14"/>
      <c r="ISI1464" s="14"/>
      <c r="ISJ1464" s="14"/>
      <c r="ISK1464" s="14"/>
      <c r="ISL1464" s="14"/>
      <c r="ISM1464" s="14"/>
      <c r="ISN1464" s="14"/>
      <c r="ISO1464" s="14"/>
      <c r="ISP1464" s="14"/>
      <c r="ISQ1464" s="14"/>
      <c r="ISR1464" s="14"/>
      <c r="ISS1464" s="14"/>
      <c r="IST1464" s="14"/>
      <c r="ISU1464" s="14"/>
      <c r="ISV1464" s="14"/>
      <c r="ISW1464" s="14"/>
      <c r="ISX1464" s="14"/>
      <c r="ISY1464" s="14"/>
      <c r="ISZ1464" s="14"/>
      <c r="ITA1464" s="14"/>
      <c r="ITB1464" s="14"/>
      <c r="ITC1464" s="14"/>
      <c r="ITD1464" s="14"/>
      <c r="ITE1464" s="14"/>
      <c r="ITF1464" s="14"/>
      <c r="ITG1464" s="14"/>
      <c r="ITH1464" s="14"/>
      <c r="ITI1464" s="14"/>
      <c r="ITJ1464" s="14"/>
      <c r="ITK1464" s="14"/>
      <c r="ITL1464" s="14"/>
      <c r="ITM1464" s="14"/>
      <c r="ITN1464" s="14"/>
      <c r="ITO1464" s="14"/>
      <c r="ITP1464" s="14"/>
      <c r="ITQ1464" s="14"/>
      <c r="ITR1464" s="14"/>
      <c r="ITS1464" s="14"/>
      <c r="ITT1464" s="14"/>
      <c r="ITU1464" s="14"/>
      <c r="ITV1464" s="14"/>
      <c r="ITW1464" s="14"/>
      <c r="ITX1464" s="14"/>
      <c r="ITY1464" s="14"/>
      <c r="ITZ1464" s="14"/>
      <c r="IUA1464" s="14"/>
      <c r="IUB1464" s="14"/>
      <c r="IUC1464" s="14"/>
      <c r="IUD1464" s="14"/>
      <c r="IUE1464" s="14"/>
      <c r="IUF1464" s="14"/>
      <c r="IUG1464" s="14"/>
      <c r="IUH1464" s="14"/>
      <c r="IUI1464" s="14"/>
      <c r="IUJ1464" s="14"/>
      <c r="IUK1464" s="14"/>
      <c r="IUL1464" s="14"/>
      <c r="IUM1464" s="14"/>
      <c r="IUN1464" s="14"/>
      <c r="IUO1464" s="14"/>
      <c r="IUP1464" s="14"/>
      <c r="IUQ1464" s="14"/>
      <c r="IUR1464" s="14"/>
      <c r="IUS1464" s="14"/>
      <c r="IUT1464" s="14"/>
      <c r="IUU1464" s="14"/>
      <c r="IUV1464" s="14"/>
      <c r="IUW1464" s="14"/>
      <c r="IUX1464" s="14"/>
      <c r="IUY1464" s="14"/>
      <c r="IUZ1464" s="14"/>
      <c r="IVA1464" s="14"/>
      <c r="IVB1464" s="14"/>
      <c r="IVC1464" s="14"/>
      <c r="IVD1464" s="14"/>
      <c r="IVE1464" s="14"/>
      <c r="IVF1464" s="14"/>
      <c r="IVG1464" s="14"/>
      <c r="IVH1464" s="14"/>
      <c r="IVI1464" s="14"/>
      <c r="IVJ1464" s="14"/>
      <c r="IVK1464" s="14"/>
      <c r="IVL1464" s="14"/>
      <c r="IVM1464" s="14"/>
      <c r="IVN1464" s="14"/>
      <c r="IVO1464" s="14"/>
      <c r="IVP1464" s="14"/>
      <c r="IVQ1464" s="14"/>
      <c r="IVR1464" s="14"/>
      <c r="IVS1464" s="14"/>
      <c r="IVT1464" s="14"/>
      <c r="IVU1464" s="14"/>
      <c r="IVV1464" s="14"/>
      <c r="IVW1464" s="14"/>
      <c r="IVX1464" s="14"/>
      <c r="IVY1464" s="14"/>
      <c r="IVZ1464" s="14"/>
      <c r="IWA1464" s="14"/>
      <c r="IWB1464" s="14"/>
      <c r="IWC1464" s="14"/>
      <c r="IWD1464" s="14"/>
      <c r="IWE1464" s="14"/>
      <c r="IWF1464" s="14"/>
      <c r="IWG1464" s="14"/>
      <c r="IWH1464" s="14"/>
      <c r="IWI1464" s="14"/>
      <c r="IWJ1464" s="14"/>
      <c r="IWK1464" s="14"/>
      <c r="IWL1464" s="14"/>
      <c r="IWM1464" s="14"/>
      <c r="IWN1464" s="14"/>
      <c r="IWO1464" s="14"/>
      <c r="IWP1464" s="14"/>
      <c r="IWQ1464" s="14"/>
      <c r="IWR1464" s="14"/>
      <c r="IWS1464" s="14"/>
      <c r="IWT1464" s="14"/>
      <c r="IWU1464" s="14"/>
      <c r="IWV1464" s="14"/>
      <c r="IWW1464" s="14"/>
      <c r="IWX1464" s="14"/>
      <c r="IWY1464" s="14"/>
      <c r="IWZ1464" s="14"/>
      <c r="IXA1464" s="14"/>
      <c r="IXB1464" s="14"/>
      <c r="IXC1464" s="14"/>
      <c r="IXD1464" s="14"/>
      <c r="IXE1464" s="14"/>
      <c r="IXF1464" s="14"/>
      <c r="IXG1464" s="14"/>
      <c r="IXH1464" s="14"/>
      <c r="IXI1464" s="14"/>
      <c r="IXJ1464" s="14"/>
      <c r="IXK1464" s="14"/>
      <c r="IXL1464" s="14"/>
      <c r="IXM1464" s="14"/>
      <c r="IXN1464" s="14"/>
      <c r="IXO1464" s="14"/>
      <c r="IXP1464" s="14"/>
      <c r="IXQ1464" s="14"/>
      <c r="IXR1464" s="14"/>
      <c r="IXS1464" s="14"/>
      <c r="IXT1464" s="14"/>
      <c r="IXU1464" s="14"/>
      <c r="IXV1464" s="14"/>
      <c r="IXW1464" s="14"/>
      <c r="IXX1464" s="14"/>
      <c r="IXY1464" s="14"/>
      <c r="IXZ1464" s="14"/>
      <c r="IYA1464" s="14"/>
      <c r="IYB1464" s="14"/>
      <c r="IYC1464" s="14"/>
      <c r="IYD1464" s="14"/>
      <c r="IYE1464" s="14"/>
      <c r="IYF1464" s="14"/>
      <c r="IYG1464" s="14"/>
      <c r="IYH1464" s="14"/>
      <c r="IYI1464" s="14"/>
      <c r="IYJ1464" s="14"/>
      <c r="IYK1464" s="14"/>
      <c r="IYL1464" s="14"/>
      <c r="IYM1464" s="14"/>
      <c r="IYN1464" s="14"/>
      <c r="IYO1464" s="14"/>
      <c r="IYP1464" s="14"/>
      <c r="IYQ1464" s="14"/>
      <c r="IYR1464" s="14"/>
      <c r="IYS1464" s="14"/>
      <c r="IYT1464" s="14"/>
      <c r="IYU1464" s="14"/>
      <c r="IYV1464" s="14"/>
      <c r="IYW1464" s="14"/>
      <c r="IYX1464" s="14"/>
      <c r="IYY1464" s="14"/>
      <c r="IYZ1464" s="14"/>
      <c r="IZA1464" s="14"/>
      <c r="IZB1464" s="14"/>
      <c r="IZC1464" s="14"/>
      <c r="IZD1464" s="14"/>
      <c r="IZE1464" s="14"/>
      <c r="IZF1464" s="14"/>
      <c r="IZG1464" s="14"/>
      <c r="IZH1464" s="14"/>
      <c r="IZI1464" s="14"/>
      <c r="IZJ1464" s="14"/>
      <c r="IZK1464" s="14"/>
      <c r="IZL1464" s="14"/>
      <c r="IZM1464" s="14"/>
      <c r="IZN1464" s="14"/>
      <c r="IZO1464" s="14"/>
      <c r="IZP1464" s="14"/>
      <c r="IZQ1464" s="14"/>
      <c r="IZR1464" s="14"/>
      <c r="IZS1464" s="14"/>
      <c r="IZT1464" s="14"/>
      <c r="IZU1464" s="14"/>
      <c r="IZV1464" s="14"/>
      <c r="IZW1464" s="14"/>
      <c r="IZX1464" s="14"/>
      <c r="IZY1464" s="14"/>
      <c r="IZZ1464" s="14"/>
      <c r="JAA1464" s="14"/>
      <c r="JAB1464" s="14"/>
      <c r="JAC1464" s="14"/>
      <c r="JAD1464" s="14"/>
      <c r="JAE1464" s="14"/>
      <c r="JAF1464" s="14"/>
      <c r="JAG1464" s="14"/>
      <c r="JAH1464" s="14"/>
      <c r="JAI1464" s="14"/>
      <c r="JAJ1464" s="14"/>
      <c r="JAK1464" s="14"/>
      <c r="JAL1464" s="14"/>
      <c r="JAM1464" s="14"/>
      <c r="JAN1464" s="14"/>
      <c r="JAO1464" s="14"/>
      <c r="JAP1464" s="14"/>
      <c r="JAQ1464" s="14"/>
      <c r="JAR1464" s="14"/>
      <c r="JAS1464" s="14"/>
      <c r="JAT1464" s="14"/>
      <c r="JAU1464" s="14"/>
      <c r="JAV1464" s="14"/>
      <c r="JAW1464" s="14"/>
      <c r="JAX1464" s="14"/>
      <c r="JAY1464" s="14"/>
      <c r="JAZ1464" s="14"/>
      <c r="JBA1464" s="14"/>
      <c r="JBB1464" s="14"/>
      <c r="JBC1464" s="14"/>
      <c r="JBD1464" s="14"/>
      <c r="JBE1464" s="14"/>
      <c r="JBF1464" s="14"/>
      <c r="JBG1464" s="14"/>
      <c r="JBH1464" s="14"/>
      <c r="JBI1464" s="14"/>
      <c r="JBJ1464" s="14"/>
      <c r="JBK1464" s="14"/>
      <c r="JBL1464" s="14"/>
      <c r="JBM1464" s="14"/>
      <c r="JBN1464" s="14"/>
      <c r="JBO1464" s="14"/>
      <c r="JBP1464" s="14"/>
      <c r="JBQ1464" s="14"/>
      <c r="JBR1464" s="14"/>
      <c r="JBS1464" s="14"/>
      <c r="JBT1464" s="14"/>
      <c r="JBU1464" s="14"/>
      <c r="JBV1464" s="14"/>
      <c r="JBW1464" s="14"/>
      <c r="JBX1464" s="14"/>
      <c r="JBY1464" s="14"/>
      <c r="JBZ1464" s="14"/>
      <c r="JCA1464" s="14"/>
      <c r="JCB1464" s="14"/>
      <c r="JCC1464" s="14"/>
      <c r="JCD1464" s="14"/>
      <c r="JCE1464" s="14"/>
      <c r="JCF1464" s="14"/>
      <c r="JCG1464" s="14"/>
      <c r="JCH1464" s="14"/>
      <c r="JCI1464" s="14"/>
      <c r="JCJ1464" s="14"/>
      <c r="JCK1464" s="14"/>
      <c r="JCL1464" s="14"/>
      <c r="JCM1464" s="14"/>
      <c r="JCN1464" s="14"/>
      <c r="JCO1464" s="14"/>
      <c r="JCP1464" s="14"/>
      <c r="JCQ1464" s="14"/>
      <c r="JCR1464" s="14"/>
      <c r="JCS1464" s="14"/>
      <c r="JCT1464" s="14"/>
      <c r="JCU1464" s="14"/>
      <c r="JCV1464" s="14"/>
      <c r="JCW1464" s="14"/>
      <c r="JCX1464" s="14"/>
      <c r="JCY1464" s="14"/>
      <c r="JCZ1464" s="14"/>
      <c r="JDA1464" s="14"/>
      <c r="JDB1464" s="14"/>
      <c r="JDC1464" s="14"/>
      <c r="JDD1464" s="14"/>
      <c r="JDE1464" s="14"/>
      <c r="JDF1464" s="14"/>
      <c r="JDG1464" s="14"/>
      <c r="JDH1464" s="14"/>
      <c r="JDI1464" s="14"/>
      <c r="JDJ1464" s="14"/>
      <c r="JDK1464" s="14"/>
      <c r="JDL1464" s="14"/>
      <c r="JDM1464" s="14"/>
      <c r="JDN1464" s="14"/>
      <c r="JDO1464" s="14"/>
      <c r="JDP1464" s="14"/>
      <c r="JDQ1464" s="14"/>
      <c r="JDR1464" s="14"/>
      <c r="JDS1464" s="14"/>
      <c r="JDT1464" s="14"/>
      <c r="JDU1464" s="14"/>
      <c r="JDV1464" s="14"/>
      <c r="JDW1464" s="14"/>
      <c r="JDX1464" s="14"/>
      <c r="JDY1464" s="14"/>
      <c r="JDZ1464" s="14"/>
      <c r="JEA1464" s="14"/>
      <c r="JEB1464" s="14"/>
      <c r="JEC1464" s="14"/>
      <c r="JED1464" s="14"/>
      <c r="JEE1464" s="14"/>
      <c r="JEF1464" s="14"/>
      <c r="JEG1464" s="14"/>
      <c r="JEH1464" s="14"/>
      <c r="JEI1464" s="14"/>
      <c r="JEJ1464" s="14"/>
      <c r="JEK1464" s="14"/>
      <c r="JEL1464" s="14"/>
      <c r="JEM1464" s="14"/>
      <c r="JEN1464" s="14"/>
      <c r="JEO1464" s="14"/>
      <c r="JEP1464" s="14"/>
      <c r="JEQ1464" s="14"/>
      <c r="JER1464" s="14"/>
      <c r="JES1464" s="14"/>
      <c r="JET1464" s="14"/>
      <c r="JEU1464" s="14"/>
      <c r="JEV1464" s="14"/>
      <c r="JEW1464" s="14"/>
      <c r="JEX1464" s="14"/>
      <c r="JEY1464" s="14"/>
      <c r="JEZ1464" s="14"/>
      <c r="JFA1464" s="14"/>
      <c r="JFB1464" s="14"/>
      <c r="JFC1464" s="14"/>
      <c r="JFD1464" s="14"/>
      <c r="JFE1464" s="14"/>
      <c r="JFF1464" s="14"/>
      <c r="JFG1464" s="14"/>
      <c r="JFH1464" s="14"/>
      <c r="JFI1464" s="14"/>
      <c r="JFJ1464" s="14"/>
      <c r="JFK1464" s="14"/>
      <c r="JFL1464" s="14"/>
      <c r="JFM1464" s="14"/>
      <c r="JFN1464" s="14"/>
      <c r="JFO1464" s="14"/>
      <c r="JFP1464" s="14"/>
      <c r="JFQ1464" s="14"/>
      <c r="JFR1464" s="14"/>
      <c r="JFS1464" s="14"/>
      <c r="JFT1464" s="14"/>
      <c r="JFU1464" s="14"/>
      <c r="JFV1464" s="14"/>
      <c r="JFW1464" s="14"/>
      <c r="JFX1464" s="14"/>
      <c r="JFY1464" s="14"/>
      <c r="JFZ1464" s="14"/>
      <c r="JGA1464" s="14"/>
      <c r="JGB1464" s="14"/>
      <c r="JGC1464" s="14"/>
      <c r="JGD1464" s="14"/>
      <c r="JGE1464" s="14"/>
      <c r="JGF1464" s="14"/>
      <c r="JGG1464" s="14"/>
      <c r="JGH1464" s="14"/>
      <c r="JGI1464" s="14"/>
      <c r="JGJ1464" s="14"/>
      <c r="JGK1464" s="14"/>
      <c r="JGL1464" s="14"/>
      <c r="JGM1464" s="14"/>
      <c r="JGN1464" s="14"/>
      <c r="JGO1464" s="14"/>
      <c r="JGP1464" s="14"/>
      <c r="JGQ1464" s="14"/>
      <c r="JGR1464" s="14"/>
      <c r="JGS1464" s="14"/>
      <c r="JGT1464" s="14"/>
      <c r="JGU1464" s="14"/>
      <c r="JGV1464" s="14"/>
      <c r="JGW1464" s="14"/>
      <c r="JGX1464" s="14"/>
      <c r="JGY1464" s="14"/>
      <c r="JGZ1464" s="14"/>
      <c r="JHA1464" s="14"/>
      <c r="JHB1464" s="14"/>
      <c r="JHC1464" s="14"/>
      <c r="JHD1464" s="14"/>
      <c r="JHE1464" s="14"/>
      <c r="JHF1464" s="14"/>
      <c r="JHG1464" s="14"/>
      <c r="JHH1464" s="14"/>
      <c r="JHI1464" s="14"/>
      <c r="JHJ1464" s="14"/>
      <c r="JHK1464" s="14"/>
      <c r="JHL1464" s="14"/>
      <c r="JHM1464" s="14"/>
      <c r="JHN1464" s="14"/>
      <c r="JHO1464" s="14"/>
      <c r="JHP1464" s="14"/>
      <c r="JHQ1464" s="14"/>
      <c r="JHR1464" s="14"/>
      <c r="JHS1464" s="14"/>
      <c r="JHT1464" s="14"/>
      <c r="JHU1464" s="14"/>
      <c r="JHV1464" s="14"/>
      <c r="JHW1464" s="14"/>
      <c r="JHX1464" s="14"/>
      <c r="JHY1464" s="14"/>
      <c r="JHZ1464" s="14"/>
      <c r="JIA1464" s="14"/>
      <c r="JIB1464" s="14"/>
      <c r="JIC1464" s="14"/>
      <c r="JID1464" s="14"/>
      <c r="JIE1464" s="14"/>
      <c r="JIF1464" s="14"/>
      <c r="JIG1464" s="14"/>
      <c r="JIH1464" s="14"/>
      <c r="JII1464" s="14"/>
      <c r="JIJ1464" s="14"/>
      <c r="JIK1464" s="14"/>
      <c r="JIL1464" s="14"/>
      <c r="JIM1464" s="14"/>
      <c r="JIN1464" s="14"/>
      <c r="JIO1464" s="14"/>
      <c r="JIP1464" s="14"/>
      <c r="JIQ1464" s="14"/>
      <c r="JIR1464" s="14"/>
      <c r="JIS1464" s="14"/>
      <c r="JIT1464" s="14"/>
      <c r="JIU1464" s="14"/>
      <c r="JIV1464" s="14"/>
      <c r="JIW1464" s="14"/>
      <c r="JIX1464" s="14"/>
      <c r="JIY1464" s="14"/>
      <c r="JIZ1464" s="14"/>
      <c r="JJA1464" s="14"/>
      <c r="JJB1464" s="14"/>
      <c r="JJC1464" s="14"/>
      <c r="JJD1464" s="14"/>
      <c r="JJE1464" s="14"/>
      <c r="JJF1464" s="14"/>
      <c r="JJG1464" s="14"/>
      <c r="JJH1464" s="14"/>
      <c r="JJI1464" s="14"/>
      <c r="JJJ1464" s="14"/>
      <c r="JJK1464" s="14"/>
      <c r="JJL1464" s="14"/>
      <c r="JJM1464" s="14"/>
      <c r="JJN1464" s="14"/>
      <c r="JJO1464" s="14"/>
      <c r="JJP1464" s="14"/>
      <c r="JJQ1464" s="14"/>
      <c r="JJR1464" s="14"/>
      <c r="JJS1464" s="14"/>
      <c r="JJT1464" s="14"/>
      <c r="JJU1464" s="14"/>
      <c r="JJV1464" s="14"/>
      <c r="JJW1464" s="14"/>
      <c r="JJX1464" s="14"/>
      <c r="JJY1464" s="14"/>
      <c r="JJZ1464" s="14"/>
      <c r="JKA1464" s="14"/>
      <c r="JKB1464" s="14"/>
      <c r="JKC1464" s="14"/>
      <c r="JKD1464" s="14"/>
      <c r="JKE1464" s="14"/>
      <c r="JKF1464" s="14"/>
      <c r="JKG1464" s="14"/>
      <c r="JKH1464" s="14"/>
      <c r="JKI1464" s="14"/>
      <c r="JKJ1464" s="14"/>
      <c r="JKK1464" s="14"/>
      <c r="JKL1464" s="14"/>
      <c r="JKM1464" s="14"/>
      <c r="JKN1464" s="14"/>
      <c r="JKO1464" s="14"/>
      <c r="JKP1464" s="14"/>
      <c r="JKQ1464" s="14"/>
      <c r="JKR1464" s="14"/>
      <c r="JKS1464" s="14"/>
      <c r="JKT1464" s="14"/>
      <c r="JKU1464" s="14"/>
      <c r="JKV1464" s="14"/>
      <c r="JKW1464" s="14"/>
      <c r="JKX1464" s="14"/>
      <c r="JKY1464" s="14"/>
      <c r="JKZ1464" s="14"/>
      <c r="JLA1464" s="14"/>
      <c r="JLB1464" s="14"/>
      <c r="JLC1464" s="14"/>
      <c r="JLD1464" s="14"/>
      <c r="JLE1464" s="14"/>
      <c r="JLF1464" s="14"/>
      <c r="JLG1464" s="14"/>
      <c r="JLH1464" s="14"/>
      <c r="JLI1464" s="14"/>
      <c r="JLJ1464" s="14"/>
      <c r="JLK1464" s="14"/>
      <c r="JLL1464" s="14"/>
      <c r="JLM1464" s="14"/>
      <c r="JLN1464" s="14"/>
      <c r="JLO1464" s="14"/>
      <c r="JLP1464" s="14"/>
      <c r="JLQ1464" s="14"/>
      <c r="JLR1464" s="14"/>
      <c r="JLS1464" s="14"/>
      <c r="JLT1464" s="14"/>
      <c r="JLU1464" s="14"/>
      <c r="JLV1464" s="14"/>
      <c r="JLW1464" s="14"/>
      <c r="JLX1464" s="14"/>
      <c r="JLY1464" s="14"/>
      <c r="JLZ1464" s="14"/>
      <c r="JMA1464" s="14"/>
      <c r="JMB1464" s="14"/>
      <c r="JMC1464" s="14"/>
      <c r="JMD1464" s="14"/>
      <c r="JME1464" s="14"/>
      <c r="JMF1464" s="14"/>
      <c r="JMG1464" s="14"/>
      <c r="JMH1464" s="14"/>
      <c r="JMI1464" s="14"/>
      <c r="JMJ1464" s="14"/>
      <c r="JMK1464" s="14"/>
      <c r="JML1464" s="14"/>
      <c r="JMM1464" s="14"/>
      <c r="JMN1464" s="14"/>
      <c r="JMO1464" s="14"/>
      <c r="JMP1464" s="14"/>
      <c r="JMQ1464" s="14"/>
      <c r="JMR1464" s="14"/>
      <c r="JMS1464" s="14"/>
      <c r="JMT1464" s="14"/>
      <c r="JMU1464" s="14"/>
      <c r="JMV1464" s="14"/>
      <c r="JMW1464" s="14"/>
      <c r="JMX1464" s="14"/>
      <c r="JMY1464" s="14"/>
      <c r="JMZ1464" s="14"/>
      <c r="JNA1464" s="14"/>
      <c r="JNB1464" s="14"/>
      <c r="JNC1464" s="14"/>
      <c r="JND1464" s="14"/>
      <c r="JNE1464" s="14"/>
      <c r="JNF1464" s="14"/>
      <c r="JNG1464" s="14"/>
      <c r="JNH1464" s="14"/>
      <c r="JNI1464" s="14"/>
      <c r="JNJ1464" s="14"/>
      <c r="JNK1464" s="14"/>
      <c r="JNL1464" s="14"/>
      <c r="JNM1464" s="14"/>
      <c r="JNN1464" s="14"/>
      <c r="JNO1464" s="14"/>
      <c r="JNP1464" s="14"/>
      <c r="JNQ1464" s="14"/>
      <c r="JNR1464" s="14"/>
      <c r="JNS1464" s="14"/>
      <c r="JNT1464" s="14"/>
      <c r="JNU1464" s="14"/>
      <c r="JNV1464" s="14"/>
      <c r="JNW1464" s="14"/>
      <c r="JNX1464" s="14"/>
      <c r="JNY1464" s="14"/>
      <c r="JNZ1464" s="14"/>
      <c r="JOA1464" s="14"/>
      <c r="JOB1464" s="14"/>
      <c r="JOC1464" s="14"/>
      <c r="JOD1464" s="14"/>
      <c r="JOE1464" s="14"/>
      <c r="JOF1464" s="14"/>
      <c r="JOG1464" s="14"/>
      <c r="JOH1464" s="14"/>
      <c r="JOI1464" s="14"/>
      <c r="JOJ1464" s="14"/>
      <c r="JOK1464" s="14"/>
      <c r="JOL1464" s="14"/>
      <c r="JOM1464" s="14"/>
      <c r="JON1464" s="14"/>
      <c r="JOO1464" s="14"/>
      <c r="JOP1464" s="14"/>
      <c r="JOQ1464" s="14"/>
      <c r="JOR1464" s="14"/>
      <c r="JOS1464" s="14"/>
      <c r="JOT1464" s="14"/>
      <c r="JOU1464" s="14"/>
      <c r="JOV1464" s="14"/>
      <c r="JOW1464" s="14"/>
      <c r="JOX1464" s="14"/>
      <c r="JOY1464" s="14"/>
      <c r="JOZ1464" s="14"/>
      <c r="JPA1464" s="14"/>
      <c r="JPB1464" s="14"/>
      <c r="JPC1464" s="14"/>
      <c r="JPD1464" s="14"/>
      <c r="JPE1464" s="14"/>
      <c r="JPF1464" s="14"/>
      <c r="JPG1464" s="14"/>
      <c r="JPH1464" s="14"/>
      <c r="JPI1464" s="14"/>
      <c r="JPJ1464" s="14"/>
      <c r="JPK1464" s="14"/>
      <c r="JPL1464" s="14"/>
      <c r="JPM1464" s="14"/>
      <c r="JPN1464" s="14"/>
      <c r="JPO1464" s="14"/>
      <c r="JPP1464" s="14"/>
      <c r="JPQ1464" s="14"/>
      <c r="JPR1464" s="14"/>
      <c r="JPS1464" s="14"/>
      <c r="JPT1464" s="14"/>
      <c r="JPU1464" s="14"/>
      <c r="JPV1464" s="14"/>
      <c r="JPW1464" s="14"/>
      <c r="JPX1464" s="14"/>
      <c r="JPY1464" s="14"/>
      <c r="JPZ1464" s="14"/>
      <c r="JQA1464" s="14"/>
      <c r="JQB1464" s="14"/>
      <c r="JQC1464" s="14"/>
      <c r="JQD1464" s="14"/>
      <c r="JQE1464" s="14"/>
      <c r="JQF1464" s="14"/>
      <c r="JQG1464" s="14"/>
      <c r="JQH1464" s="14"/>
      <c r="JQI1464" s="14"/>
      <c r="JQJ1464" s="14"/>
      <c r="JQK1464" s="14"/>
      <c r="JQL1464" s="14"/>
      <c r="JQM1464" s="14"/>
      <c r="JQN1464" s="14"/>
      <c r="JQO1464" s="14"/>
      <c r="JQP1464" s="14"/>
      <c r="JQQ1464" s="14"/>
      <c r="JQR1464" s="14"/>
      <c r="JQS1464" s="14"/>
      <c r="JQT1464" s="14"/>
      <c r="JQU1464" s="14"/>
      <c r="JQV1464" s="14"/>
      <c r="JQW1464" s="14"/>
      <c r="JQX1464" s="14"/>
      <c r="JQY1464" s="14"/>
      <c r="JQZ1464" s="14"/>
      <c r="JRA1464" s="14"/>
      <c r="JRB1464" s="14"/>
      <c r="JRC1464" s="14"/>
      <c r="JRD1464" s="14"/>
      <c r="JRE1464" s="14"/>
      <c r="JRF1464" s="14"/>
      <c r="JRG1464" s="14"/>
      <c r="JRH1464" s="14"/>
      <c r="JRI1464" s="14"/>
      <c r="JRJ1464" s="14"/>
      <c r="JRK1464" s="14"/>
      <c r="JRL1464" s="14"/>
      <c r="JRM1464" s="14"/>
      <c r="JRN1464" s="14"/>
      <c r="JRO1464" s="14"/>
      <c r="JRP1464" s="14"/>
      <c r="JRQ1464" s="14"/>
      <c r="JRR1464" s="14"/>
      <c r="JRS1464" s="14"/>
      <c r="JRT1464" s="14"/>
      <c r="JRU1464" s="14"/>
      <c r="JRV1464" s="14"/>
      <c r="JRW1464" s="14"/>
      <c r="JRX1464" s="14"/>
      <c r="JRY1464" s="14"/>
      <c r="JRZ1464" s="14"/>
      <c r="JSA1464" s="14"/>
      <c r="JSB1464" s="14"/>
      <c r="JSC1464" s="14"/>
      <c r="JSD1464" s="14"/>
      <c r="JSE1464" s="14"/>
      <c r="JSF1464" s="14"/>
      <c r="JSG1464" s="14"/>
      <c r="JSH1464" s="14"/>
      <c r="JSI1464" s="14"/>
      <c r="JSJ1464" s="14"/>
      <c r="JSK1464" s="14"/>
      <c r="JSL1464" s="14"/>
      <c r="JSM1464" s="14"/>
      <c r="JSN1464" s="14"/>
      <c r="JSO1464" s="14"/>
      <c r="JSP1464" s="14"/>
      <c r="JSQ1464" s="14"/>
      <c r="JSR1464" s="14"/>
      <c r="JSS1464" s="14"/>
      <c r="JST1464" s="14"/>
      <c r="JSU1464" s="14"/>
      <c r="JSV1464" s="14"/>
      <c r="JSW1464" s="14"/>
      <c r="JSX1464" s="14"/>
      <c r="JSY1464" s="14"/>
      <c r="JSZ1464" s="14"/>
      <c r="JTA1464" s="14"/>
      <c r="JTB1464" s="14"/>
      <c r="JTC1464" s="14"/>
      <c r="JTD1464" s="14"/>
      <c r="JTE1464" s="14"/>
      <c r="JTF1464" s="14"/>
      <c r="JTG1464" s="14"/>
      <c r="JTH1464" s="14"/>
      <c r="JTI1464" s="14"/>
      <c r="JTJ1464" s="14"/>
      <c r="JTK1464" s="14"/>
      <c r="JTL1464" s="14"/>
      <c r="JTM1464" s="14"/>
      <c r="JTN1464" s="14"/>
      <c r="JTO1464" s="14"/>
      <c r="JTP1464" s="14"/>
      <c r="JTQ1464" s="14"/>
      <c r="JTR1464" s="14"/>
      <c r="JTS1464" s="14"/>
      <c r="JTT1464" s="14"/>
      <c r="JTU1464" s="14"/>
      <c r="JTV1464" s="14"/>
      <c r="JTW1464" s="14"/>
      <c r="JTX1464" s="14"/>
      <c r="JTY1464" s="14"/>
      <c r="JTZ1464" s="14"/>
      <c r="JUA1464" s="14"/>
      <c r="JUB1464" s="14"/>
      <c r="JUC1464" s="14"/>
      <c r="JUD1464" s="14"/>
      <c r="JUE1464" s="14"/>
      <c r="JUF1464" s="14"/>
      <c r="JUG1464" s="14"/>
      <c r="JUH1464" s="14"/>
      <c r="JUI1464" s="14"/>
      <c r="JUJ1464" s="14"/>
      <c r="JUK1464" s="14"/>
      <c r="JUL1464" s="14"/>
      <c r="JUM1464" s="14"/>
      <c r="JUN1464" s="14"/>
      <c r="JUO1464" s="14"/>
      <c r="JUP1464" s="14"/>
      <c r="JUQ1464" s="14"/>
      <c r="JUR1464" s="14"/>
      <c r="JUS1464" s="14"/>
      <c r="JUT1464" s="14"/>
      <c r="JUU1464" s="14"/>
      <c r="JUV1464" s="14"/>
      <c r="JUW1464" s="14"/>
      <c r="JUX1464" s="14"/>
      <c r="JUY1464" s="14"/>
      <c r="JUZ1464" s="14"/>
      <c r="JVA1464" s="14"/>
      <c r="JVB1464" s="14"/>
      <c r="JVC1464" s="14"/>
      <c r="JVD1464" s="14"/>
      <c r="JVE1464" s="14"/>
      <c r="JVF1464" s="14"/>
      <c r="JVG1464" s="14"/>
      <c r="JVH1464" s="14"/>
      <c r="JVI1464" s="14"/>
      <c r="JVJ1464" s="14"/>
      <c r="JVK1464" s="14"/>
      <c r="JVL1464" s="14"/>
      <c r="JVM1464" s="14"/>
      <c r="JVN1464" s="14"/>
      <c r="JVO1464" s="14"/>
      <c r="JVP1464" s="14"/>
      <c r="JVQ1464" s="14"/>
      <c r="JVR1464" s="14"/>
      <c r="JVS1464" s="14"/>
      <c r="JVT1464" s="14"/>
      <c r="JVU1464" s="14"/>
      <c r="JVV1464" s="14"/>
      <c r="JVW1464" s="14"/>
      <c r="JVX1464" s="14"/>
      <c r="JVY1464" s="14"/>
      <c r="JVZ1464" s="14"/>
      <c r="JWA1464" s="14"/>
      <c r="JWB1464" s="14"/>
      <c r="JWC1464" s="14"/>
      <c r="JWD1464" s="14"/>
      <c r="JWE1464" s="14"/>
      <c r="JWF1464" s="14"/>
      <c r="JWG1464" s="14"/>
      <c r="JWH1464" s="14"/>
      <c r="JWI1464" s="14"/>
      <c r="JWJ1464" s="14"/>
      <c r="JWK1464" s="14"/>
      <c r="JWL1464" s="14"/>
      <c r="JWM1464" s="14"/>
      <c r="JWN1464" s="14"/>
      <c r="JWO1464" s="14"/>
      <c r="JWP1464" s="14"/>
      <c r="JWQ1464" s="14"/>
      <c r="JWR1464" s="14"/>
      <c r="JWS1464" s="14"/>
      <c r="JWT1464" s="14"/>
      <c r="JWU1464" s="14"/>
      <c r="JWV1464" s="14"/>
      <c r="JWW1464" s="14"/>
      <c r="JWX1464" s="14"/>
      <c r="JWY1464" s="14"/>
      <c r="JWZ1464" s="14"/>
      <c r="JXA1464" s="14"/>
      <c r="JXB1464" s="14"/>
      <c r="JXC1464" s="14"/>
      <c r="JXD1464" s="14"/>
      <c r="JXE1464" s="14"/>
      <c r="JXF1464" s="14"/>
      <c r="JXG1464" s="14"/>
      <c r="JXH1464" s="14"/>
      <c r="JXI1464" s="14"/>
      <c r="JXJ1464" s="14"/>
      <c r="JXK1464" s="14"/>
      <c r="JXL1464" s="14"/>
      <c r="JXM1464" s="14"/>
      <c r="JXN1464" s="14"/>
      <c r="JXO1464" s="14"/>
      <c r="JXP1464" s="14"/>
      <c r="JXQ1464" s="14"/>
      <c r="JXR1464" s="14"/>
      <c r="JXS1464" s="14"/>
      <c r="JXT1464" s="14"/>
      <c r="JXU1464" s="14"/>
      <c r="JXV1464" s="14"/>
      <c r="JXW1464" s="14"/>
      <c r="JXX1464" s="14"/>
      <c r="JXY1464" s="14"/>
      <c r="JXZ1464" s="14"/>
      <c r="JYA1464" s="14"/>
      <c r="JYB1464" s="14"/>
      <c r="JYC1464" s="14"/>
      <c r="JYD1464" s="14"/>
      <c r="JYE1464" s="14"/>
      <c r="JYF1464" s="14"/>
      <c r="JYG1464" s="14"/>
      <c r="JYH1464" s="14"/>
      <c r="JYI1464" s="14"/>
      <c r="JYJ1464" s="14"/>
      <c r="JYK1464" s="14"/>
      <c r="JYL1464" s="14"/>
      <c r="JYM1464" s="14"/>
      <c r="JYN1464" s="14"/>
      <c r="JYO1464" s="14"/>
      <c r="JYP1464" s="14"/>
      <c r="JYQ1464" s="14"/>
      <c r="JYR1464" s="14"/>
      <c r="JYS1464" s="14"/>
      <c r="JYT1464" s="14"/>
      <c r="JYU1464" s="14"/>
      <c r="JYV1464" s="14"/>
      <c r="JYW1464" s="14"/>
      <c r="JYX1464" s="14"/>
      <c r="JYY1464" s="14"/>
      <c r="JYZ1464" s="14"/>
      <c r="JZA1464" s="14"/>
      <c r="JZB1464" s="14"/>
      <c r="JZC1464" s="14"/>
      <c r="JZD1464" s="14"/>
      <c r="JZE1464" s="14"/>
      <c r="JZF1464" s="14"/>
      <c r="JZG1464" s="14"/>
      <c r="JZH1464" s="14"/>
      <c r="JZI1464" s="14"/>
      <c r="JZJ1464" s="14"/>
      <c r="JZK1464" s="14"/>
      <c r="JZL1464" s="14"/>
      <c r="JZM1464" s="14"/>
      <c r="JZN1464" s="14"/>
      <c r="JZO1464" s="14"/>
      <c r="JZP1464" s="14"/>
      <c r="JZQ1464" s="14"/>
      <c r="JZR1464" s="14"/>
      <c r="JZS1464" s="14"/>
      <c r="JZT1464" s="14"/>
      <c r="JZU1464" s="14"/>
      <c r="JZV1464" s="14"/>
      <c r="JZW1464" s="14"/>
      <c r="JZX1464" s="14"/>
      <c r="JZY1464" s="14"/>
      <c r="JZZ1464" s="14"/>
      <c r="KAA1464" s="14"/>
      <c r="KAB1464" s="14"/>
      <c r="KAC1464" s="14"/>
      <c r="KAD1464" s="14"/>
      <c r="KAE1464" s="14"/>
      <c r="KAF1464" s="14"/>
      <c r="KAG1464" s="14"/>
      <c r="KAH1464" s="14"/>
      <c r="KAI1464" s="14"/>
      <c r="KAJ1464" s="14"/>
      <c r="KAK1464" s="14"/>
      <c r="KAL1464" s="14"/>
      <c r="KAM1464" s="14"/>
      <c r="KAN1464" s="14"/>
      <c r="KAO1464" s="14"/>
      <c r="KAP1464" s="14"/>
      <c r="KAQ1464" s="14"/>
      <c r="KAR1464" s="14"/>
      <c r="KAS1464" s="14"/>
      <c r="KAT1464" s="14"/>
      <c r="KAU1464" s="14"/>
      <c r="KAV1464" s="14"/>
      <c r="KAW1464" s="14"/>
      <c r="KAX1464" s="14"/>
      <c r="KAY1464" s="14"/>
      <c r="KAZ1464" s="14"/>
      <c r="KBA1464" s="14"/>
      <c r="KBB1464" s="14"/>
      <c r="KBC1464" s="14"/>
      <c r="KBD1464" s="14"/>
      <c r="KBE1464" s="14"/>
      <c r="KBF1464" s="14"/>
      <c r="KBG1464" s="14"/>
      <c r="KBH1464" s="14"/>
      <c r="KBI1464" s="14"/>
      <c r="KBJ1464" s="14"/>
      <c r="KBK1464" s="14"/>
      <c r="KBL1464" s="14"/>
      <c r="KBM1464" s="14"/>
      <c r="KBN1464" s="14"/>
      <c r="KBO1464" s="14"/>
      <c r="KBP1464" s="14"/>
      <c r="KBQ1464" s="14"/>
      <c r="KBR1464" s="14"/>
      <c r="KBS1464" s="14"/>
      <c r="KBT1464" s="14"/>
      <c r="KBU1464" s="14"/>
      <c r="KBV1464" s="14"/>
      <c r="KBW1464" s="14"/>
      <c r="KBX1464" s="14"/>
      <c r="KBY1464" s="14"/>
      <c r="KBZ1464" s="14"/>
      <c r="KCA1464" s="14"/>
      <c r="KCB1464" s="14"/>
      <c r="KCC1464" s="14"/>
      <c r="KCD1464" s="14"/>
      <c r="KCE1464" s="14"/>
      <c r="KCF1464" s="14"/>
      <c r="KCG1464" s="14"/>
      <c r="KCH1464" s="14"/>
      <c r="KCI1464" s="14"/>
      <c r="KCJ1464" s="14"/>
      <c r="KCK1464" s="14"/>
      <c r="KCL1464" s="14"/>
      <c r="KCM1464" s="14"/>
      <c r="KCN1464" s="14"/>
      <c r="KCO1464" s="14"/>
      <c r="KCP1464" s="14"/>
      <c r="KCQ1464" s="14"/>
      <c r="KCR1464" s="14"/>
      <c r="KCS1464" s="14"/>
      <c r="KCT1464" s="14"/>
      <c r="KCU1464" s="14"/>
      <c r="KCV1464" s="14"/>
      <c r="KCW1464" s="14"/>
      <c r="KCX1464" s="14"/>
      <c r="KCY1464" s="14"/>
      <c r="KCZ1464" s="14"/>
      <c r="KDA1464" s="14"/>
      <c r="KDB1464" s="14"/>
      <c r="KDC1464" s="14"/>
      <c r="KDD1464" s="14"/>
      <c r="KDE1464" s="14"/>
      <c r="KDF1464" s="14"/>
      <c r="KDG1464" s="14"/>
      <c r="KDH1464" s="14"/>
      <c r="KDI1464" s="14"/>
      <c r="KDJ1464" s="14"/>
      <c r="KDK1464" s="14"/>
      <c r="KDL1464" s="14"/>
      <c r="KDM1464" s="14"/>
      <c r="KDN1464" s="14"/>
      <c r="KDO1464" s="14"/>
      <c r="KDP1464" s="14"/>
      <c r="KDQ1464" s="14"/>
      <c r="KDR1464" s="14"/>
      <c r="KDS1464" s="14"/>
      <c r="KDT1464" s="14"/>
      <c r="KDU1464" s="14"/>
      <c r="KDV1464" s="14"/>
      <c r="KDW1464" s="14"/>
      <c r="KDX1464" s="14"/>
      <c r="KDY1464" s="14"/>
      <c r="KDZ1464" s="14"/>
      <c r="KEA1464" s="14"/>
      <c r="KEB1464" s="14"/>
      <c r="KEC1464" s="14"/>
      <c r="KED1464" s="14"/>
      <c r="KEE1464" s="14"/>
      <c r="KEF1464" s="14"/>
      <c r="KEG1464" s="14"/>
      <c r="KEH1464" s="14"/>
      <c r="KEI1464" s="14"/>
      <c r="KEJ1464" s="14"/>
      <c r="KEK1464" s="14"/>
      <c r="KEL1464" s="14"/>
      <c r="KEM1464" s="14"/>
      <c r="KEN1464" s="14"/>
      <c r="KEO1464" s="14"/>
      <c r="KEP1464" s="14"/>
      <c r="KEQ1464" s="14"/>
      <c r="KER1464" s="14"/>
      <c r="KES1464" s="14"/>
      <c r="KET1464" s="14"/>
      <c r="KEU1464" s="14"/>
      <c r="KEV1464" s="14"/>
      <c r="KEW1464" s="14"/>
      <c r="KEX1464" s="14"/>
      <c r="KEY1464" s="14"/>
      <c r="KEZ1464" s="14"/>
      <c r="KFA1464" s="14"/>
      <c r="KFB1464" s="14"/>
      <c r="KFC1464" s="14"/>
      <c r="KFD1464" s="14"/>
      <c r="KFE1464" s="14"/>
      <c r="KFF1464" s="14"/>
      <c r="KFG1464" s="14"/>
      <c r="KFH1464" s="14"/>
      <c r="KFI1464" s="14"/>
      <c r="KFJ1464" s="14"/>
      <c r="KFK1464" s="14"/>
      <c r="KFL1464" s="14"/>
      <c r="KFM1464" s="14"/>
      <c r="KFN1464" s="14"/>
      <c r="KFO1464" s="14"/>
      <c r="KFP1464" s="14"/>
      <c r="KFQ1464" s="14"/>
      <c r="KFR1464" s="14"/>
      <c r="KFS1464" s="14"/>
      <c r="KFT1464" s="14"/>
      <c r="KFU1464" s="14"/>
      <c r="KFV1464" s="14"/>
      <c r="KFW1464" s="14"/>
      <c r="KFX1464" s="14"/>
      <c r="KFY1464" s="14"/>
      <c r="KFZ1464" s="14"/>
      <c r="KGA1464" s="14"/>
      <c r="KGB1464" s="14"/>
      <c r="KGC1464" s="14"/>
      <c r="KGD1464" s="14"/>
      <c r="KGE1464" s="14"/>
      <c r="KGF1464" s="14"/>
      <c r="KGG1464" s="14"/>
      <c r="KGH1464" s="14"/>
      <c r="KGI1464" s="14"/>
      <c r="KGJ1464" s="14"/>
      <c r="KGK1464" s="14"/>
      <c r="KGL1464" s="14"/>
      <c r="KGM1464" s="14"/>
      <c r="KGN1464" s="14"/>
      <c r="KGO1464" s="14"/>
      <c r="KGP1464" s="14"/>
      <c r="KGQ1464" s="14"/>
      <c r="KGR1464" s="14"/>
      <c r="KGS1464" s="14"/>
      <c r="KGT1464" s="14"/>
      <c r="KGU1464" s="14"/>
      <c r="KGV1464" s="14"/>
      <c r="KGW1464" s="14"/>
      <c r="KGX1464" s="14"/>
      <c r="KGY1464" s="14"/>
      <c r="KGZ1464" s="14"/>
      <c r="KHA1464" s="14"/>
      <c r="KHB1464" s="14"/>
      <c r="KHC1464" s="14"/>
      <c r="KHD1464" s="14"/>
      <c r="KHE1464" s="14"/>
      <c r="KHF1464" s="14"/>
      <c r="KHG1464" s="14"/>
      <c r="KHH1464" s="14"/>
      <c r="KHI1464" s="14"/>
      <c r="KHJ1464" s="14"/>
      <c r="KHK1464" s="14"/>
      <c r="KHL1464" s="14"/>
      <c r="KHM1464" s="14"/>
      <c r="KHN1464" s="14"/>
      <c r="KHO1464" s="14"/>
      <c r="KHP1464" s="14"/>
      <c r="KHQ1464" s="14"/>
      <c r="KHR1464" s="14"/>
      <c r="KHS1464" s="14"/>
      <c r="KHT1464" s="14"/>
      <c r="KHU1464" s="14"/>
      <c r="KHV1464" s="14"/>
      <c r="KHW1464" s="14"/>
      <c r="KHX1464" s="14"/>
      <c r="KHY1464" s="14"/>
      <c r="KHZ1464" s="14"/>
      <c r="KIA1464" s="14"/>
      <c r="KIB1464" s="14"/>
      <c r="KIC1464" s="14"/>
      <c r="KID1464" s="14"/>
      <c r="KIE1464" s="14"/>
      <c r="KIF1464" s="14"/>
      <c r="KIG1464" s="14"/>
      <c r="KIH1464" s="14"/>
      <c r="KII1464" s="14"/>
      <c r="KIJ1464" s="14"/>
      <c r="KIK1464" s="14"/>
      <c r="KIL1464" s="14"/>
      <c r="KIM1464" s="14"/>
      <c r="KIN1464" s="14"/>
      <c r="KIO1464" s="14"/>
      <c r="KIP1464" s="14"/>
      <c r="KIQ1464" s="14"/>
      <c r="KIR1464" s="14"/>
      <c r="KIS1464" s="14"/>
      <c r="KIT1464" s="14"/>
      <c r="KIU1464" s="14"/>
      <c r="KIV1464" s="14"/>
      <c r="KIW1464" s="14"/>
      <c r="KIX1464" s="14"/>
      <c r="KIY1464" s="14"/>
      <c r="KIZ1464" s="14"/>
      <c r="KJA1464" s="14"/>
      <c r="KJB1464" s="14"/>
      <c r="KJC1464" s="14"/>
      <c r="KJD1464" s="14"/>
      <c r="KJE1464" s="14"/>
      <c r="KJF1464" s="14"/>
      <c r="KJG1464" s="14"/>
      <c r="KJH1464" s="14"/>
      <c r="KJI1464" s="14"/>
      <c r="KJJ1464" s="14"/>
      <c r="KJK1464" s="14"/>
      <c r="KJL1464" s="14"/>
      <c r="KJM1464" s="14"/>
      <c r="KJN1464" s="14"/>
      <c r="KJO1464" s="14"/>
      <c r="KJP1464" s="14"/>
      <c r="KJQ1464" s="14"/>
      <c r="KJR1464" s="14"/>
      <c r="KJS1464" s="14"/>
      <c r="KJT1464" s="14"/>
      <c r="KJU1464" s="14"/>
      <c r="KJV1464" s="14"/>
      <c r="KJW1464" s="14"/>
      <c r="KJX1464" s="14"/>
      <c r="KJY1464" s="14"/>
      <c r="KJZ1464" s="14"/>
      <c r="KKA1464" s="14"/>
      <c r="KKB1464" s="14"/>
      <c r="KKC1464" s="14"/>
      <c r="KKD1464" s="14"/>
      <c r="KKE1464" s="14"/>
      <c r="KKF1464" s="14"/>
      <c r="KKG1464" s="14"/>
      <c r="KKH1464" s="14"/>
      <c r="KKI1464" s="14"/>
      <c r="KKJ1464" s="14"/>
      <c r="KKK1464" s="14"/>
      <c r="KKL1464" s="14"/>
      <c r="KKM1464" s="14"/>
      <c r="KKN1464" s="14"/>
      <c r="KKO1464" s="14"/>
      <c r="KKP1464" s="14"/>
      <c r="KKQ1464" s="14"/>
      <c r="KKR1464" s="14"/>
      <c r="KKS1464" s="14"/>
      <c r="KKT1464" s="14"/>
      <c r="KKU1464" s="14"/>
      <c r="KKV1464" s="14"/>
      <c r="KKW1464" s="14"/>
      <c r="KKX1464" s="14"/>
      <c r="KKY1464" s="14"/>
      <c r="KKZ1464" s="14"/>
      <c r="KLA1464" s="14"/>
      <c r="KLB1464" s="14"/>
      <c r="KLC1464" s="14"/>
      <c r="KLD1464" s="14"/>
      <c r="KLE1464" s="14"/>
      <c r="KLF1464" s="14"/>
      <c r="KLG1464" s="14"/>
      <c r="KLH1464" s="14"/>
      <c r="KLI1464" s="14"/>
      <c r="KLJ1464" s="14"/>
      <c r="KLK1464" s="14"/>
      <c r="KLL1464" s="14"/>
      <c r="KLM1464" s="14"/>
      <c r="KLN1464" s="14"/>
      <c r="KLO1464" s="14"/>
      <c r="KLP1464" s="14"/>
      <c r="KLQ1464" s="14"/>
      <c r="KLR1464" s="14"/>
      <c r="KLS1464" s="14"/>
      <c r="KLT1464" s="14"/>
      <c r="KLU1464" s="14"/>
      <c r="KLV1464" s="14"/>
      <c r="KLW1464" s="14"/>
      <c r="KLX1464" s="14"/>
      <c r="KLY1464" s="14"/>
      <c r="KLZ1464" s="14"/>
      <c r="KMA1464" s="14"/>
      <c r="KMB1464" s="14"/>
      <c r="KMC1464" s="14"/>
      <c r="KMD1464" s="14"/>
      <c r="KME1464" s="14"/>
      <c r="KMF1464" s="14"/>
      <c r="KMG1464" s="14"/>
      <c r="KMH1464" s="14"/>
      <c r="KMI1464" s="14"/>
      <c r="KMJ1464" s="14"/>
      <c r="KMK1464" s="14"/>
      <c r="KML1464" s="14"/>
      <c r="KMM1464" s="14"/>
      <c r="KMN1464" s="14"/>
      <c r="KMO1464" s="14"/>
      <c r="KMP1464" s="14"/>
      <c r="KMQ1464" s="14"/>
      <c r="KMR1464" s="14"/>
      <c r="KMS1464" s="14"/>
      <c r="KMT1464" s="14"/>
      <c r="KMU1464" s="14"/>
      <c r="KMV1464" s="14"/>
      <c r="KMW1464" s="14"/>
      <c r="KMX1464" s="14"/>
      <c r="KMY1464" s="14"/>
      <c r="KMZ1464" s="14"/>
      <c r="KNA1464" s="14"/>
      <c r="KNB1464" s="14"/>
      <c r="KNC1464" s="14"/>
      <c r="KND1464" s="14"/>
      <c r="KNE1464" s="14"/>
      <c r="KNF1464" s="14"/>
      <c r="KNG1464" s="14"/>
      <c r="KNH1464" s="14"/>
      <c r="KNI1464" s="14"/>
      <c r="KNJ1464" s="14"/>
      <c r="KNK1464" s="14"/>
      <c r="KNL1464" s="14"/>
      <c r="KNM1464" s="14"/>
      <c r="KNN1464" s="14"/>
      <c r="KNO1464" s="14"/>
      <c r="KNP1464" s="14"/>
      <c r="KNQ1464" s="14"/>
      <c r="KNR1464" s="14"/>
      <c r="KNS1464" s="14"/>
      <c r="KNT1464" s="14"/>
      <c r="KNU1464" s="14"/>
      <c r="KNV1464" s="14"/>
      <c r="KNW1464" s="14"/>
      <c r="KNX1464" s="14"/>
      <c r="KNY1464" s="14"/>
      <c r="KNZ1464" s="14"/>
      <c r="KOA1464" s="14"/>
      <c r="KOB1464" s="14"/>
      <c r="KOC1464" s="14"/>
      <c r="KOD1464" s="14"/>
      <c r="KOE1464" s="14"/>
      <c r="KOF1464" s="14"/>
      <c r="KOG1464" s="14"/>
      <c r="KOH1464" s="14"/>
      <c r="KOI1464" s="14"/>
      <c r="KOJ1464" s="14"/>
      <c r="KOK1464" s="14"/>
      <c r="KOL1464" s="14"/>
      <c r="KOM1464" s="14"/>
      <c r="KON1464" s="14"/>
      <c r="KOO1464" s="14"/>
      <c r="KOP1464" s="14"/>
      <c r="KOQ1464" s="14"/>
      <c r="KOR1464" s="14"/>
      <c r="KOS1464" s="14"/>
      <c r="KOT1464" s="14"/>
      <c r="KOU1464" s="14"/>
      <c r="KOV1464" s="14"/>
      <c r="KOW1464" s="14"/>
      <c r="KOX1464" s="14"/>
      <c r="KOY1464" s="14"/>
      <c r="KOZ1464" s="14"/>
      <c r="KPA1464" s="14"/>
      <c r="KPB1464" s="14"/>
      <c r="KPC1464" s="14"/>
      <c r="KPD1464" s="14"/>
      <c r="KPE1464" s="14"/>
      <c r="KPF1464" s="14"/>
      <c r="KPG1464" s="14"/>
      <c r="KPH1464" s="14"/>
      <c r="KPI1464" s="14"/>
      <c r="KPJ1464" s="14"/>
      <c r="KPK1464" s="14"/>
      <c r="KPL1464" s="14"/>
      <c r="KPM1464" s="14"/>
      <c r="KPN1464" s="14"/>
      <c r="KPO1464" s="14"/>
      <c r="KPP1464" s="14"/>
      <c r="KPQ1464" s="14"/>
      <c r="KPR1464" s="14"/>
      <c r="KPS1464" s="14"/>
      <c r="KPT1464" s="14"/>
      <c r="KPU1464" s="14"/>
      <c r="KPV1464" s="14"/>
      <c r="KPW1464" s="14"/>
      <c r="KPX1464" s="14"/>
      <c r="KPY1464" s="14"/>
      <c r="KPZ1464" s="14"/>
      <c r="KQA1464" s="14"/>
      <c r="KQB1464" s="14"/>
      <c r="KQC1464" s="14"/>
      <c r="KQD1464" s="14"/>
      <c r="KQE1464" s="14"/>
      <c r="KQF1464" s="14"/>
      <c r="KQG1464" s="14"/>
      <c r="KQH1464" s="14"/>
      <c r="KQI1464" s="14"/>
      <c r="KQJ1464" s="14"/>
      <c r="KQK1464" s="14"/>
      <c r="KQL1464" s="14"/>
      <c r="KQM1464" s="14"/>
      <c r="KQN1464" s="14"/>
      <c r="KQO1464" s="14"/>
      <c r="KQP1464" s="14"/>
      <c r="KQQ1464" s="14"/>
      <c r="KQR1464" s="14"/>
      <c r="KQS1464" s="14"/>
      <c r="KQT1464" s="14"/>
      <c r="KQU1464" s="14"/>
      <c r="KQV1464" s="14"/>
      <c r="KQW1464" s="14"/>
      <c r="KQX1464" s="14"/>
      <c r="KQY1464" s="14"/>
      <c r="KQZ1464" s="14"/>
      <c r="KRA1464" s="14"/>
      <c r="KRB1464" s="14"/>
      <c r="KRC1464" s="14"/>
      <c r="KRD1464" s="14"/>
      <c r="KRE1464" s="14"/>
      <c r="KRF1464" s="14"/>
      <c r="KRG1464" s="14"/>
      <c r="KRH1464" s="14"/>
      <c r="KRI1464" s="14"/>
      <c r="KRJ1464" s="14"/>
      <c r="KRK1464" s="14"/>
      <c r="KRL1464" s="14"/>
      <c r="KRM1464" s="14"/>
      <c r="KRN1464" s="14"/>
      <c r="KRO1464" s="14"/>
      <c r="KRP1464" s="14"/>
      <c r="KRQ1464" s="14"/>
      <c r="KRR1464" s="14"/>
      <c r="KRS1464" s="14"/>
      <c r="KRT1464" s="14"/>
      <c r="KRU1464" s="14"/>
      <c r="KRV1464" s="14"/>
      <c r="KRW1464" s="14"/>
      <c r="KRX1464" s="14"/>
      <c r="KRY1464" s="14"/>
      <c r="KRZ1464" s="14"/>
      <c r="KSA1464" s="14"/>
      <c r="KSB1464" s="14"/>
      <c r="KSC1464" s="14"/>
      <c r="KSD1464" s="14"/>
      <c r="KSE1464" s="14"/>
      <c r="KSF1464" s="14"/>
      <c r="KSG1464" s="14"/>
      <c r="KSH1464" s="14"/>
      <c r="KSI1464" s="14"/>
      <c r="KSJ1464" s="14"/>
      <c r="KSK1464" s="14"/>
      <c r="KSL1464" s="14"/>
      <c r="KSM1464" s="14"/>
      <c r="KSN1464" s="14"/>
      <c r="KSO1464" s="14"/>
      <c r="KSP1464" s="14"/>
      <c r="KSQ1464" s="14"/>
      <c r="KSR1464" s="14"/>
      <c r="KSS1464" s="14"/>
      <c r="KST1464" s="14"/>
      <c r="KSU1464" s="14"/>
      <c r="KSV1464" s="14"/>
      <c r="KSW1464" s="14"/>
      <c r="KSX1464" s="14"/>
      <c r="KSY1464" s="14"/>
      <c r="KSZ1464" s="14"/>
      <c r="KTA1464" s="14"/>
      <c r="KTB1464" s="14"/>
      <c r="KTC1464" s="14"/>
      <c r="KTD1464" s="14"/>
      <c r="KTE1464" s="14"/>
      <c r="KTF1464" s="14"/>
      <c r="KTG1464" s="14"/>
      <c r="KTH1464" s="14"/>
      <c r="KTI1464" s="14"/>
      <c r="KTJ1464" s="14"/>
      <c r="KTK1464" s="14"/>
      <c r="KTL1464" s="14"/>
      <c r="KTM1464" s="14"/>
      <c r="KTN1464" s="14"/>
      <c r="KTO1464" s="14"/>
      <c r="KTP1464" s="14"/>
      <c r="KTQ1464" s="14"/>
      <c r="KTR1464" s="14"/>
      <c r="KTS1464" s="14"/>
      <c r="KTT1464" s="14"/>
      <c r="KTU1464" s="14"/>
      <c r="KTV1464" s="14"/>
      <c r="KTW1464" s="14"/>
      <c r="KTX1464" s="14"/>
      <c r="KTY1464" s="14"/>
      <c r="KTZ1464" s="14"/>
      <c r="KUA1464" s="14"/>
      <c r="KUB1464" s="14"/>
      <c r="KUC1464" s="14"/>
      <c r="KUD1464" s="14"/>
      <c r="KUE1464" s="14"/>
      <c r="KUF1464" s="14"/>
      <c r="KUG1464" s="14"/>
      <c r="KUH1464" s="14"/>
      <c r="KUI1464" s="14"/>
      <c r="KUJ1464" s="14"/>
      <c r="KUK1464" s="14"/>
      <c r="KUL1464" s="14"/>
      <c r="KUM1464" s="14"/>
      <c r="KUN1464" s="14"/>
      <c r="KUO1464" s="14"/>
      <c r="KUP1464" s="14"/>
      <c r="KUQ1464" s="14"/>
      <c r="KUR1464" s="14"/>
      <c r="KUS1464" s="14"/>
      <c r="KUT1464" s="14"/>
      <c r="KUU1464" s="14"/>
      <c r="KUV1464" s="14"/>
      <c r="KUW1464" s="14"/>
      <c r="KUX1464" s="14"/>
      <c r="KUY1464" s="14"/>
      <c r="KUZ1464" s="14"/>
      <c r="KVA1464" s="14"/>
      <c r="KVB1464" s="14"/>
      <c r="KVC1464" s="14"/>
      <c r="KVD1464" s="14"/>
      <c r="KVE1464" s="14"/>
      <c r="KVF1464" s="14"/>
      <c r="KVG1464" s="14"/>
      <c r="KVH1464" s="14"/>
      <c r="KVI1464" s="14"/>
      <c r="KVJ1464" s="14"/>
      <c r="KVK1464" s="14"/>
      <c r="KVL1464" s="14"/>
      <c r="KVM1464" s="14"/>
      <c r="KVN1464" s="14"/>
      <c r="KVO1464" s="14"/>
      <c r="KVP1464" s="14"/>
      <c r="KVQ1464" s="14"/>
      <c r="KVR1464" s="14"/>
      <c r="KVS1464" s="14"/>
      <c r="KVT1464" s="14"/>
      <c r="KVU1464" s="14"/>
      <c r="KVV1464" s="14"/>
      <c r="KVW1464" s="14"/>
      <c r="KVX1464" s="14"/>
      <c r="KVY1464" s="14"/>
      <c r="KVZ1464" s="14"/>
      <c r="KWA1464" s="14"/>
      <c r="KWB1464" s="14"/>
      <c r="KWC1464" s="14"/>
      <c r="KWD1464" s="14"/>
      <c r="KWE1464" s="14"/>
      <c r="KWF1464" s="14"/>
      <c r="KWG1464" s="14"/>
      <c r="KWH1464" s="14"/>
      <c r="KWI1464" s="14"/>
      <c r="KWJ1464" s="14"/>
      <c r="KWK1464" s="14"/>
      <c r="KWL1464" s="14"/>
      <c r="KWM1464" s="14"/>
      <c r="KWN1464" s="14"/>
      <c r="KWO1464" s="14"/>
      <c r="KWP1464" s="14"/>
      <c r="KWQ1464" s="14"/>
      <c r="KWR1464" s="14"/>
      <c r="KWS1464" s="14"/>
      <c r="KWT1464" s="14"/>
      <c r="KWU1464" s="14"/>
      <c r="KWV1464" s="14"/>
      <c r="KWW1464" s="14"/>
      <c r="KWX1464" s="14"/>
      <c r="KWY1464" s="14"/>
      <c r="KWZ1464" s="14"/>
      <c r="KXA1464" s="14"/>
      <c r="KXB1464" s="14"/>
      <c r="KXC1464" s="14"/>
      <c r="KXD1464" s="14"/>
      <c r="KXE1464" s="14"/>
      <c r="KXF1464" s="14"/>
      <c r="KXG1464" s="14"/>
      <c r="KXH1464" s="14"/>
      <c r="KXI1464" s="14"/>
      <c r="KXJ1464" s="14"/>
      <c r="KXK1464" s="14"/>
      <c r="KXL1464" s="14"/>
      <c r="KXM1464" s="14"/>
      <c r="KXN1464" s="14"/>
      <c r="KXO1464" s="14"/>
      <c r="KXP1464" s="14"/>
      <c r="KXQ1464" s="14"/>
      <c r="KXR1464" s="14"/>
      <c r="KXS1464" s="14"/>
      <c r="KXT1464" s="14"/>
      <c r="KXU1464" s="14"/>
      <c r="KXV1464" s="14"/>
      <c r="KXW1464" s="14"/>
      <c r="KXX1464" s="14"/>
      <c r="KXY1464" s="14"/>
      <c r="KXZ1464" s="14"/>
      <c r="KYA1464" s="14"/>
      <c r="KYB1464" s="14"/>
      <c r="KYC1464" s="14"/>
      <c r="KYD1464" s="14"/>
      <c r="KYE1464" s="14"/>
      <c r="KYF1464" s="14"/>
      <c r="KYG1464" s="14"/>
      <c r="KYH1464" s="14"/>
      <c r="KYI1464" s="14"/>
      <c r="KYJ1464" s="14"/>
      <c r="KYK1464" s="14"/>
      <c r="KYL1464" s="14"/>
      <c r="KYM1464" s="14"/>
      <c r="KYN1464" s="14"/>
      <c r="KYO1464" s="14"/>
      <c r="KYP1464" s="14"/>
      <c r="KYQ1464" s="14"/>
      <c r="KYR1464" s="14"/>
      <c r="KYS1464" s="14"/>
      <c r="KYT1464" s="14"/>
      <c r="KYU1464" s="14"/>
      <c r="KYV1464" s="14"/>
      <c r="KYW1464" s="14"/>
      <c r="KYX1464" s="14"/>
      <c r="KYY1464" s="14"/>
      <c r="KYZ1464" s="14"/>
      <c r="KZA1464" s="14"/>
      <c r="KZB1464" s="14"/>
      <c r="KZC1464" s="14"/>
      <c r="KZD1464" s="14"/>
      <c r="KZE1464" s="14"/>
      <c r="KZF1464" s="14"/>
      <c r="KZG1464" s="14"/>
      <c r="KZH1464" s="14"/>
      <c r="KZI1464" s="14"/>
      <c r="KZJ1464" s="14"/>
      <c r="KZK1464" s="14"/>
      <c r="KZL1464" s="14"/>
      <c r="KZM1464" s="14"/>
      <c r="KZN1464" s="14"/>
      <c r="KZO1464" s="14"/>
      <c r="KZP1464" s="14"/>
      <c r="KZQ1464" s="14"/>
      <c r="KZR1464" s="14"/>
      <c r="KZS1464" s="14"/>
      <c r="KZT1464" s="14"/>
      <c r="KZU1464" s="14"/>
      <c r="KZV1464" s="14"/>
      <c r="KZW1464" s="14"/>
      <c r="KZX1464" s="14"/>
      <c r="KZY1464" s="14"/>
      <c r="KZZ1464" s="14"/>
      <c r="LAA1464" s="14"/>
      <c r="LAB1464" s="14"/>
      <c r="LAC1464" s="14"/>
      <c r="LAD1464" s="14"/>
      <c r="LAE1464" s="14"/>
      <c r="LAF1464" s="14"/>
      <c r="LAG1464" s="14"/>
      <c r="LAH1464" s="14"/>
      <c r="LAI1464" s="14"/>
      <c r="LAJ1464" s="14"/>
      <c r="LAK1464" s="14"/>
      <c r="LAL1464" s="14"/>
      <c r="LAM1464" s="14"/>
      <c r="LAN1464" s="14"/>
      <c r="LAO1464" s="14"/>
      <c r="LAP1464" s="14"/>
      <c r="LAQ1464" s="14"/>
      <c r="LAR1464" s="14"/>
      <c r="LAS1464" s="14"/>
      <c r="LAT1464" s="14"/>
      <c r="LAU1464" s="14"/>
      <c r="LAV1464" s="14"/>
      <c r="LAW1464" s="14"/>
      <c r="LAX1464" s="14"/>
      <c r="LAY1464" s="14"/>
      <c r="LAZ1464" s="14"/>
      <c r="LBA1464" s="14"/>
      <c r="LBB1464" s="14"/>
      <c r="LBC1464" s="14"/>
      <c r="LBD1464" s="14"/>
      <c r="LBE1464" s="14"/>
      <c r="LBF1464" s="14"/>
      <c r="LBG1464" s="14"/>
      <c r="LBH1464" s="14"/>
      <c r="LBI1464" s="14"/>
      <c r="LBJ1464" s="14"/>
      <c r="LBK1464" s="14"/>
      <c r="LBL1464" s="14"/>
      <c r="LBM1464" s="14"/>
      <c r="LBN1464" s="14"/>
      <c r="LBO1464" s="14"/>
      <c r="LBP1464" s="14"/>
      <c r="LBQ1464" s="14"/>
      <c r="LBR1464" s="14"/>
      <c r="LBS1464" s="14"/>
      <c r="LBT1464" s="14"/>
      <c r="LBU1464" s="14"/>
      <c r="LBV1464" s="14"/>
      <c r="LBW1464" s="14"/>
      <c r="LBX1464" s="14"/>
      <c r="LBY1464" s="14"/>
      <c r="LBZ1464" s="14"/>
      <c r="LCA1464" s="14"/>
      <c r="LCB1464" s="14"/>
      <c r="LCC1464" s="14"/>
      <c r="LCD1464" s="14"/>
      <c r="LCE1464" s="14"/>
      <c r="LCF1464" s="14"/>
      <c r="LCG1464" s="14"/>
      <c r="LCH1464" s="14"/>
      <c r="LCI1464" s="14"/>
      <c r="LCJ1464" s="14"/>
      <c r="LCK1464" s="14"/>
      <c r="LCL1464" s="14"/>
      <c r="LCM1464" s="14"/>
      <c r="LCN1464" s="14"/>
      <c r="LCO1464" s="14"/>
      <c r="LCP1464" s="14"/>
      <c r="LCQ1464" s="14"/>
      <c r="LCR1464" s="14"/>
      <c r="LCS1464" s="14"/>
      <c r="LCT1464" s="14"/>
      <c r="LCU1464" s="14"/>
      <c r="LCV1464" s="14"/>
      <c r="LCW1464" s="14"/>
      <c r="LCX1464" s="14"/>
      <c r="LCY1464" s="14"/>
      <c r="LCZ1464" s="14"/>
      <c r="LDA1464" s="14"/>
      <c r="LDB1464" s="14"/>
      <c r="LDC1464" s="14"/>
      <c r="LDD1464" s="14"/>
      <c r="LDE1464" s="14"/>
      <c r="LDF1464" s="14"/>
      <c r="LDG1464" s="14"/>
      <c r="LDH1464" s="14"/>
      <c r="LDI1464" s="14"/>
      <c r="LDJ1464" s="14"/>
      <c r="LDK1464" s="14"/>
      <c r="LDL1464" s="14"/>
      <c r="LDM1464" s="14"/>
      <c r="LDN1464" s="14"/>
      <c r="LDO1464" s="14"/>
      <c r="LDP1464" s="14"/>
      <c r="LDQ1464" s="14"/>
      <c r="LDR1464" s="14"/>
      <c r="LDS1464" s="14"/>
      <c r="LDT1464" s="14"/>
      <c r="LDU1464" s="14"/>
      <c r="LDV1464" s="14"/>
      <c r="LDW1464" s="14"/>
      <c r="LDX1464" s="14"/>
      <c r="LDY1464" s="14"/>
      <c r="LDZ1464" s="14"/>
      <c r="LEA1464" s="14"/>
      <c r="LEB1464" s="14"/>
      <c r="LEC1464" s="14"/>
      <c r="LED1464" s="14"/>
      <c r="LEE1464" s="14"/>
      <c r="LEF1464" s="14"/>
      <c r="LEG1464" s="14"/>
      <c r="LEH1464" s="14"/>
      <c r="LEI1464" s="14"/>
      <c r="LEJ1464" s="14"/>
      <c r="LEK1464" s="14"/>
      <c r="LEL1464" s="14"/>
      <c r="LEM1464" s="14"/>
      <c r="LEN1464" s="14"/>
      <c r="LEO1464" s="14"/>
      <c r="LEP1464" s="14"/>
      <c r="LEQ1464" s="14"/>
      <c r="LER1464" s="14"/>
      <c r="LES1464" s="14"/>
      <c r="LET1464" s="14"/>
      <c r="LEU1464" s="14"/>
      <c r="LEV1464" s="14"/>
      <c r="LEW1464" s="14"/>
      <c r="LEX1464" s="14"/>
      <c r="LEY1464" s="14"/>
      <c r="LEZ1464" s="14"/>
      <c r="LFA1464" s="14"/>
      <c r="LFB1464" s="14"/>
      <c r="LFC1464" s="14"/>
      <c r="LFD1464" s="14"/>
      <c r="LFE1464" s="14"/>
      <c r="LFF1464" s="14"/>
      <c r="LFG1464" s="14"/>
      <c r="LFH1464" s="14"/>
      <c r="LFI1464" s="14"/>
      <c r="LFJ1464" s="14"/>
      <c r="LFK1464" s="14"/>
      <c r="LFL1464" s="14"/>
      <c r="LFM1464" s="14"/>
      <c r="LFN1464" s="14"/>
      <c r="LFO1464" s="14"/>
      <c r="LFP1464" s="14"/>
      <c r="LFQ1464" s="14"/>
      <c r="LFR1464" s="14"/>
      <c r="LFS1464" s="14"/>
      <c r="LFT1464" s="14"/>
      <c r="LFU1464" s="14"/>
      <c r="LFV1464" s="14"/>
      <c r="LFW1464" s="14"/>
      <c r="LFX1464" s="14"/>
      <c r="LFY1464" s="14"/>
      <c r="LFZ1464" s="14"/>
      <c r="LGA1464" s="14"/>
      <c r="LGB1464" s="14"/>
      <c r="LGC1464" s="14"/>
      <c r="LGD1464" s="14"/>
      <c r="LGE1464" s="14"/>
      <c r="LGF1464" s="14"/>
      <c r="LGG1464" s="14"/>
      <c r="LGH1464" s="14"/>
      <c r="LGI1464" s="14"/>
      <c r="LGJ1464" s="14"/>
      <c r="LGK1464" s="14"/>
      <c r="LGL1464" s="14"/>
      <c r="LGM1464" s="14"/>
      <c r="LGN1464" s="14"/>
      <c r="LGO1464" s="14"/>
      <c r="LGP1464" s="14"/>
      <c r="LGQ1464" s="14"/>
      <c r="LGR1464" s="14"/>
      <c r="LGS1464" s="14"/>
      <c r="LGT1464" s="14"/>
      <c r="LGU1464" s="14"/>
      <c r="LGV1464" s="14"/>
      <c r="LGW1464" s="14"/>
      <c r="LGX1464" s="14"/>
      <c r="LGY1464" s="14"/>
      <c r="LGZ1464" s="14"/>
      <c r="LHA1464" s="14"/>
      <c r="LHB1464" s="14"/>
      <c r="LHC1464" s="14"/>
      <c r="LHD1464" s="14"/>
      <c r="LHE1464" s="14"/>
      <c r="LHF1464" s="14"/>
      <c r="LHG1464" s="14"/>
      <c r="LHH1464" s="14"/>
      <c r="LHI1464" s="14"/>
      <c r="LHJ1464" s="14"/>
      <c r="LHK1464" s="14"/>
      <c r="LHL1464" s="14"/>
      <c r="LHM1464" s="14"/>
      <c r="LHN1464" s="14"/>
      <c r="LHO1464" s="14"/>
      <c r="LHP1464" s="14"/>
      <c r="LHQ1464" s="14"/>
      <c r="LHR1464" s="14"/>
      <c r="LHS1464" s="14"/>
      <c r="LHT1464" s="14"/>
      <c r="LHU1464" s="14"/>
      <c r="LHV1464" s="14"/>
      <c r="LHW1464" s="14"/>
      <c r="LHX1464" s="14"/>
      <c r="LHY1464" s="14"/>
      <c r="LHZ1464" s="14"/>
      <c r="LIA1464" s="14"/>
      <c r="LIB1464" s="14"/>
      <c r="LIC1464" s="14"/>
      <c r="LID1464" s="14"/>
      <c r="LIE1464" s="14"/>
      <c r="LIF1464" s="14"/>
      <c r="LIG1464" s="14"/>
      <c r="LIH1464" s="14"/>
      <c r="LII1464" s="14"/>
      <c r="LIJ1464" s="14"/>
      <c r="LIK1464" s="14"/>
      <c r="LIL1464" s="14"/>
      <c r="LIM1464" s="14"/>
      <c r="LIN1464" s="14"/>
      <c r="LIO1464" s="14"/>
      <c r="LIP1464" s="14"/>
      <c r="LIQ1464" s="14"/>
      <c r="LIR1464" s="14"/>
      <c r="LIS1464" s="14"/>
      <c r="LIT1464" s="14"/>
      <c r="LIU1464" s="14"/>
      <c r="LIV1464" s="14"/>
      <c r="LIW1464" s="14"/>
      <c r="LIX1464" s="14"/>
      <c r="LIY1464" s="14"/>
      <c r="LIZ1464" s="14"/>
      <c r="LJA1464" s="14"/>
      <c r="LJB1464" s="14"/>
      <c r="LJC1464" s="14"/>
      <c r="LJD1464" s="14"/>
      <c r="LJE1464" s="14"/>
      <c r="LJF1464" s="14"/>
      <c r="LJG1464" s="14"/>
      <c r="LJH1464" s="14"/>
      <c r="LJI1464" s="14"/>
      <c r="LJJ1464" s="14"/>
      <c r="LJK1464" s="14"/>
      <c r="LJL1464" s="14"/>
      <c r="LJM1464" s="14"/>
      <c r="LJN1464" s="14"/>
      <c r="LJO1464" s="14"/>
      <c r="LJP1464" s="14"/>
      <c r="LJQ1464" s="14"/>
      <c r="LJR1464" s="14"/>
      <c r="LJS1464" s="14"/>
      <c r="LJT1464" s="14"/>
      <c r="LJU1464" s="14"/>
      <c r="LJV1464" s="14"/>
      <c r="LJW1464" s="14"/>
      <c r="LJX1464" s="14"/>
      <c r="LJY1464" s="14"/>
      <c r="LJZ1464" s="14"/>
      <c r="LKA1464" s="14"/>
      <c r="LKB1464" s="14"/>
      <c r="LKC1464" s="14"/>
      <c r="LKD1464" s="14"/>
      <c r="LKE1464" s="14"/>
      <c r="LKF1464" s="14"/>
      <c r="LKG1464" s="14"/>
      <c r="LKH1464" s="14"/>
      <c r="LKI1464" s="14"/>
      <c r="LKJ1464" s="14"/>
      <c r="LKK1464" s="14"/>
      <c r="LKL1464" s="14"/>
      <c r="LKM1464" s="14"/>
      <c r="LKN1464" s="14"/>
      <c r="LKO1464" s="14"/>
      <c r="LKP1464" s="14"/>
      <c r="LKQ1464" s="14"/>
      <c r="LKR1464" s="14"/>
      <c r="LKS1464" s="14"/>
      <c r="LKT1464" s="14"/>
      <c r="LKU1464" s="14"/>
      <c r="LKV1464" s="14"/>
      <c r="LKW1464" s="14"/>
      <c r="LKX1464" s="14"/>
      <c r="LKY1464" s="14"/>
      <c r="LKZ1464" s="14"/>
      <c r="LLA1464" s="14"/>
      <c r="LLB1464" s="14"/>
      <c r="LLC1464" s="14"/>
      <c r="LLD1464" s="14"/>
      <c r="LLE1464" s="14"/>
      <c r="LLF1464" s="14"/>
      <c r="LLG1464" s="14"/>
      <c r="LLH1464" s="14"/>
      <c r="LLI1464" s="14"/>
      <c r="LLJ1464" s="14"/>
      <c r="LLK1464" s="14"/>
      <c r="LLL1464" s="14"/>
      <c r="LLM1464" s="14"/>
      <c r="LLN1464" s="14"/>
      <c r="LLO1464" s="14"/>
      <c r="LLP1464" s="14"/>
      <c r="LLQ1464" s="14"/>
      <c r="LLR1464" s="14"/>
      <c r="LLS1464" s="14"/>
      <c r="LLT1464" s="14"/>
      <c r="LLU1464" s="14"/>
      <c r="LLV1464" s="14"/>
      <c r="LLW1464" s="14"/>
      <c r="LLX1464" s="14"/>
      <c r="LLY1464" s="14"/>
      <c r="LLZ1464" s="14"/>
      <c r="LMA1464" s="14"/>
      <c r="LMB1464" s="14"/>
      <c r="LMC1464" s="14"/>
      <c r="LMD1464" s="14"/>
      <c r="LME1464" s="14"/>
      <c r="LMF1464" s="14"/>
      <c r="LMG1464" s="14"/>
      <c r="LMH1464" s="14"/>
      <c r="LMI1464" s="14"/>
      <c r="LMJ1464" s="14"/>
      <c r="LMK1464" s="14"/>
      <c r="LML1464" s="14"/>
      <c r="LMM1464" s="14"/>
      <c r="LMN1464" s="14"/>
      <c r="LMO1464" s="14"/>
      <c r="LMP1464" s="14"/>
      <c r="LMQ1464" s="14"/>
      <c r="LMR1464" s="14"/>
      <c r="LMS1464" s="14"/>
      <c r="LMT1464" s="14"/>
      <c r="LMU1464" s="14"/>
      <c r="LMV1464" s="14"/>
      <c r="LMW1464" s="14"/>
      <c r="LMX1464" s="14"/>
      <c r="LMY1464" s="14"/>
      <c r="LMZ1464" s="14"/>
      <c r="LNA1464" s="14"/>
      <c r="LNB1464" s="14"/>
      <c r="LNC1464" s="14"/>
      <c r="LND1464" s="14"/>
      <c r="LNE1464" s="14"/>
      <c r="LNF1464" s="14"/>
      <c r="LNG1464" s="14"/>
      <c r="LNH1464" s="14"/>
      <c r="LNI1464" s="14"/>
      <c r="LNJ1464" s="14"/>
      <c r="LNK1464" s="14"/>
      <c r="LNL1464" s="14"/>
      <c r="LNM1464" s="14"/>
      <c r="LNN1464" s="14"/>
      <c r="LNO1464" s="14"/>
      <c r="LNP1464" s="14"/>
      <c r="LNQ1464" s="14"/>
      <c r="LNR1464" s="14"/>
      <c r="LNS1464" s="14"/>
      <c r="LNT1464" s="14"/>
      <c r="LNU1464" s="14"/>
      <c r="LNV1464" s="14"/>
      <c r="LNW1464" s="14"/>
      <c r="LNX1464" s="14"/>
      <c r="LNY1464" s="14"/>
      <c r="LNZ1464" s="14"/>
      <c r="LOA1464" s="14"/>
      <c r="LOB1464" s="14"/>
      <c r="LOC1464" s="14"/>
      <c r="LOD1464" s="14"/>
      <c r="LOE1464" s="14"/>
      <c r="LOF1464" s="14"/>
      <c r="LOG1464" s="14"/>
      <c r="LOH1464" s="14"/>
      <c r="LOI1464" s="14"/>
      <c r="LOJ1464" s="14"/>
      <c r="LOK1464" s="14"/>
      <c r="LOL1464" s="14"/>
      <c r="LOM1464" s="14"/>
      <c r="LON1464" s="14"/>
      <c r="LOO1464" s="14"/>
      <c r="LOP1464" s="14"/>
      <c r="LOQ1464" s="14"/>
      <c r="LOR1464" s="14"/>
      <c r="LOS1464" s="14"/>
      <c r="LOT1464" s="14"/>
      <c r="LOU1464" s="14"/>
      <c r="LOV1464" s="14"/>
      <c r="LOW1464" s="14"/>
      <c r="LOX1464" s="14"/>
      <c r="LOY1464" s="14"/>
      <c r="LOZ1464" s="14"/>
      <c r="LPA1464" s="14"/>
      <c r="LPB1464" s="14"/>
      <c r="LPC1464" s="14"/>
      <c r="LPD1464" s="14"/>
      <c r="LPE1464" s="14"/>
      <c r="LPF1464" s="14"/>
      <c r="LPG1464" s="14"/>
      <c r="LPH1464" s="14"/>
      <c r="LPI1464" s="14"/>
      <c r="LPJ1464" s="14"/>
      <c r="LPK1464" s="14"/>
      <c r="LPL1464" s="14"/>
      <c r="LPM1464" s="14"/>
      <c r="LPN1464" s="14"/>
      <c r="LPO1464" s="14"/>
      <c r="LPP1464" s="14"/>
      <c r="LPQ1464" s="14"/>
      <c r="LPR1464" s="14"/>
      <c r="LPS1464" s="14"/>
      <c r="LPT1464" s="14"/>
      <c r="LPU1464" s="14"/>
      <c r="LPV1464" s="14"/>
      <c r="LPW1464" s="14"/>
      <c r="LPX1464" s="14"/>
      <c r="LPY1464" s="14"/>
      <c r="LPZ1464" s="14"/>
      <c r="LQA1464" s="14"/>
      <c r="LQB1464" s="14"/>
      <c r="LQC1464" s="14"/>
      <c r="LQD1464" s="14"/>
      <c r="LQE1464" s="14"/>
      <c r="LQF1464" s="14"/>
      <c r="LQG1464" s="14"/>
      <c r="LQH1464" s="14"/>
      <c r="LQI1464" s="14"/>
      <c r="LQJ1464" s="14"/>
      <c r="LQK1464" s="14"/>
      <c r="LQL1464" s="14"/>
      <c r="LQM1464" s="14"/>
      <c r="LQN1464" s="14"/>
      <c r="LQO1464" s="14"/>
      <c r="LQP1464" s="14"/>
      <c r="LQQ1464" s="14"/>
      <c r="LQR1464" s="14"/>
      <c r="LQS1464" s="14"/>
      <c r="LQT1464" s="14"/>
      <c r="LQU1464" s="14"/>
      <c r="LQV1464" s="14"/>
      <c r="LQW1464" s="14"/>
      <c r="LQX1464" s="14"/>
      <c r="LQY1464" s="14"/>
      <c r="LQZ1464" s="14"/>
      <c r="LRA1464" s="14"/>
      <c r="LRB1464" s="14"/>
      <c r="LRC1464" s="14"/>
      <c r="LRD1464" s="14"/>
      <c r="LRE1464" s="14"/>
      <c r="LRF1464" s="14"/>
      <c r="LRG1464" s="14"/>
      <c r="LRH1464" s="14"/>
      <c r="LRI1464" s="14"/>
      <c r="LRJ1464" s="14"/>
      <c r="LRK1464" s="14"/>
      <c r="LRL1464" s="14"/>
      <c r="LRM1464" s="14"/>
      <c r="LRN1464" s="14"/>
      <c r="LRO1464" s="14"/>
      <c r="LRP1464" s="14"/>
      <c r="LRQ1464" s="14"/>
      <c r="LRR1464" s="14"/>
      <c r="LRS1464" s="14"/>
      <c r="LRT1464" s="14"/>
      <c r="LRU1464" s="14"/>
      <c r="LRV1464" s="14"/>
      <c r="LRW1464" s="14"/>
      <c r="LRX1464" s="14"/>
      <c r="LRY1464" s="14"/>
      <c r="LRZ1464" s="14"/>
      <c r="LSA1464" s="14"/>
      <c r="LSB1464" s="14"/>
      <c r="LSC1464" s="14"/>
      <c r="LSD1464" s="14"/>
      <c r="LSE1464" s="14"/>
      <c r="LSF1464" s="14"/>
      <c r="LSG1464" s="14"/>
      <c r="LSH1464" s="14"/>
      <c r="LSI1464" s="14"/>
      <c r="LSJ1464" s="14"/>
      <c r="LSK1464" s="14"/>
      <c r="LSL1464" s="14"/>
      <c r="LSM1464" s="14"/>
      <c r="LSN1464" s="14"/>
      <c r="LSO1464" s="14"/>
      <c r="LSP1464" s="14"/>
      <c r="LSQ1464" s="14"/>
      <c r="LSR1464" s="14"/>
      <c r="LSS1464" s="14"/>
      <c r="LST1464" s="14"/>
      <c r="LSU1464" s="14"/>
      <c r="LSV1464" s="14"/>
      <c r="LSW1464" s="14"/>
      <c r="LSX1464" s="14"/>
      <c r="LSY1464" s="14"/>
      <c r="LSZ1464" s="14"/>
      <c r="LTA1464" s="14"/>
      <c r="LTB1464" s="14"/>
      <c r="LTC1464" s="14"/>
      <c r="LTD1464" s="14"/>
      <c r="LTE1464" s="14"/>
      <c r="LTF1464" s="14"/>
      <c r="LTG1464" s="14"/>
      <c r="LTH1464" s="14"/>
      <c r="LTI1464" s="14"/>
      <c r="LTJ1464" s="14"/>
      <c r="LTK1464" s="14"/>
      <c r="LTL1464" s="14"/>
      <c r="LTM1464" s="14"/>
      <c r="LTN1464" s="14"/>
      <c r="LTO1464" s="14"/>
      <c r="LTP1464" s="14"/>
      <c r="LTQ1464" s="14"/>
      <c r="LTR1464" s="14"/>
      <c r="LTS1464" s="14"/>
      <c r="LTT1464" s="14"/>
      <c r="LTU1464" s="14"/>
      <c r="LTV1464" s="14"/>
      <c r="LTW1464" s="14"/>
      <c r="LTX1464" s="14"/>
      <c r="LTY1464" s="14"/>
      <c r="LTZ1464" s="14"/>
      <c r="LUA1464" s="14"/>
      <c r="LUB1464" s="14"/>
      <c r="LUC1464" s="14"/>
      <c r="LUD1464" s="14"/>
      <c r="LUE1464" s="14"/>
      <c r="LUF1464" s="14"/>
      <c r="LUG1464" s="14"/>
      <c r="LUH1464" s="14"/>
      <c r="LUI1464" s="14"/>
      <c r="LUJ1464" s="14"/>
      <c r="LUK1464" s="14"/>
      <c r="LUL1464" s="14"/>
      <c r="LUM1464" s="14"/>
      <c r="LUN1464" s="14"/>
      <c r="LUO1464" s="14"/>
      <c r="LUP1464" s="14"/>
      <c r="LUQ1464" s="14"/>
      <c r="LUR1464" s="14"/>
      <c r="LUS1464" s="14"/>
      <c r="LUT1464" s="14"/>
      <c r="LUU1464" s="14"/>
      <c r="LUV1464" s="14"/>
      <c r="LUW1464" s="14"/>
      <c r="LUX1464" s="14"/>
      <c r="LUY1464" s="14"/>
      <c r="LUZ1464" s="14"/>
      <c r="LVA1464" s="14"/>
      <c r="LVB1464" s="14"/>
      <c r="LVC1464" s="14"/>
      <c r="LVD1464" s="14"/>
      <c r="LVE1464" s="14"/>
      <c r="LVF1464" s="14"/>
      <c r="LVG1464" s="14"/>
      <c r="LVH1464" s="14"/>
      <c r="LVI1464" s="14"/>
      <c r="LVJ1464" s="14"/>
      <c r="LVK1464" s="14"/>
      <c r="LVL1464" s="14"/>
      <c r="LVM1464" s="14"/>
      <c r="LVN1464" s="14"/>
      <c r="LVO1464" s="14"/>
      <c r="LVP1464" s="14"/>
      <c r="LVQ1464" s="14"/>
      <c r="LVR1464" s="14"/>
      <c r="LVS1464" s="14"/>
      <c r="LVT1464" s="14"/>
      <c r="LVU1464" s="14"/>
      <c r="LVV1464" s="14"/>
      <c r="LVW1464" s="14"/>
      <c r="LVX1464" s="14"/>
      <c r="LVY1464" s="14"/>
      <c r="LVZ1464" s="14"/>
      <c r="LWA1464" s="14"/>
      <c r="LWB1464" s="14"/>
      <c r="LWC1464" s="14"/>
      <c r="LWD1464" s="14"/>
      <c r="LWE1464" s="14"/>
      <c r="LWF1464" s="14"/>
      <c r="LWG1464" s="14"/>
      <c r="LWH1464" s="14"/>
      <c r="LWI1464" s="14"/>
      <c r="LWJ1464" s="14"/>
      <c r="LWK1464" s="14"/>
      <c r="LWL1464" s="14"/>
      <c r="LWM1464" s="14"/>
      <c r="LWN1464" s="14"/>
      <c r="LWO1464" s="14"/>
      <c r="LWP1464" s="14"/>
      <c r="LWQ1464" s="14"/>
      <c r="LWR1464" s="14"/>
      <c r="LWS1464" s="14"/>
      <c r="LWT1464" s="14"/>
      <c r="LWU1464" s="14"/>
      <c r="LWV1464" s="14"/>
      <c r="LWW1464" s="14"/>
      <c r="LWX1464" s="14"/>
      <c r="LWY1464" s="14"/>
      <c r="LWZ1464" s="14"/>
      <c r="LXA1464" s="14"/>
      <c r="LXB1464" s="14"/>
      <c r="LXC1464" s="14"/>
      <c r="LXD1464" s="14"/>
      <c r="LXE1464" s="14"/>
      <c r="LXF1464" s="14"/>
      <c r="LXG1464" s="14"/>
      <c r="LXH1464" s="14"/>
      <c r="LXI1464" s="14"/>
      <c r="LXJ1464" s="14"/>
      <c r="LXK1464" s="14"/>
      <c r="LXL1464" s="14"/>
      <c r="LXM1464" s="14"/>
      <c r="LXN1464" s="14"/>
      <c r="LXO1464" s="14"/>
      <c r="LXP1464" s="14"/>
      <c r="LXQ1464" s="14"/>
      <c r="LXR1464" s="14"/>
      <c r="LXS1464" s="14"/>
      <c r="LXT1464" s="14"/>
      <c r="LXU1464" s="14"/>
      <c r="LXV1464" s="14"/>
      <c r="LXW1464" s="14"/>
      <c r="LXX1464" s="14"/>
      <c r="LXY1464" s="14"/>
      <c r="LXZ1464" s="14"/>
      <c r="LYA1464" s="14"/>
      <c r="LYB1464" s="14"/>
      <c r="LYC1464" s="14"/>
      <c r="LYD1464" s="14"/>
      <c r="LYE1464" s="14"/>
      <c r="LYF1464" s="14"/>
      <c r="LYG1464" s="14"/>
      <c r="LYH1464" s="14"/>
      <c r="LYI1464" s="14"/>
      <c r="LYJ1464" s="14"/>
      <c r="LYK1464" s="14"/>
      <c r="LYL1464" s="14"/>
      <c r="LYM1464" s="14"/>
      <c r="LYN1464" s="14"/>
      <c r="LYO1464" s="14"/>
      <c r="LYP1464" s="14"/>
      <c r="LYQ1464" s="14"/>
      <c r="LYR1464" s="14"/>
      <c r="LYS1464" s="14"/>
      <c r="LYT1464" s="14"/>
      <c r="LYU1464" s="14"/>
      <c r="LYV1464" s="14"/>
      <c r="LYW1464" s="14"/>
      <c r="LYX1464" s="14"/>
      <c r="LYY1464" s="14"/>
      <c r="LYZ1464" s="14"/>
      <c r="LZA1464" s="14"/>
      <c r="LZB1464" s="14"/>
      <c r="LZC1464" s="14"/>
      <c r="LZD1464" s="14"/>
      <c r="LZE1464" s="14"/>
      <c r="LZF1464" s="14"/>
      <c r="LZG1464" s="14"/>
      <c r="LZH1464" s="14"/>
      <c r="LZI1464" s="14"/>
      <c r="LZJ1464" s="14"/>
      <c r="LZK1464" s="14"/>
      <c r="LZL1464" s="14"/>
      <c r="LZM1464" s="14"/>
      <c r="LZN1464" s="14"/>
      <c r="LZO1464" s="14"/>
      <c r="LZP1464" s="14"/>
      <c r="LZQ1464" s="14"/>
      <c r="LZR1464" s="14"/>
      <c r="LZS1464" s="14"/>
      <c r="LZT1464" s="14"/>
      <c r="LZU1464" s="14"/>
      <c r="LZV1464" s="14"/>
      <c r="LZW1464" s="14"/>
      <c r="LZX1464" s="14"/>
      <c r="LZY1464" s="14"/>
      <c r="LZZ1464" s="14"/>
      <c r="MAA1464" s="14"/>
      <c r="MAB1464" s="14"/>
      <c r="MAC1464" s="14"/>
      <c r="MAD1464" s="14"/>
      <c r="MAE1464" s="14"/>
      <c r="MAF1464" s="14"/>
      <c r="MAG1464" s="14"/>
      <c r="MAH1464" s="14"/>
      <c r="MAI1464" s="14"/>
      <c r="MAJ1464" s="14"/>
      <c r="MAK1464" s="14"/>
      <c r="MAL1464" s="14"/>
      <c r="MAM1464" s="14"/>
      <c r="MAN1464" s="14"/>
      <c r="MAO1464" s="14"/>
      <c r="MAP1464" s="14"/>
      <c r="MAQ1464" s="14"/>
      <c r="MAR1464" s="14"/>
      <c r="MAS1464" s="14"/>
      <c r="MAT1464" s="14"/>
      <c r="MAU1464" s="14"/>
      <c r="MAV1464" s="14"/>
      <c r="MAW1464" s="14"/>
      <c r="MAX1464" s="14"/>
      <c r="MAY1464" s="14"/>
      <c r="MAZ1464" s="14"/>
      <c r="MBA1464" s="14"/>
      <c r="MBB1464" s="14"/>
      <c r="MBC1464" s="14"/>
      <c r="MBD1464" s="14"/>
      <c r="MBE1464" s="14"/>
      <c r="MBF1464" s="14"/>
      <c r="MBG1464" s="14"/>
      <c r="MBH1464" s="14"/>
      <c r="MBI1464" s="14"/>
      <c r="MBJ1464" s="14"/>
      <c r="MBK1464" s="14"/>
      <c r="MBL1464" s="14"/>
      <c r="MBM1464" s="14"/>
      <c r="MBN1464" s="14"/>
      <c r="MBO1464" s="14"/>
      <c r="MBP1464" s="14"/>
      <c r="MBQ1464" s="14"/>
      <c r="MBR1464" s="14"/>
      <c r="MBS1464" s="14"/>
      <c r="MBT1464" s="14"/>
      <c r="MBU1464" s="14"/>
      <c r="MBV1464" s="14"/>
      <c r="MBW1464" s="14"/>
      <c r="MBX1464" s="14"/>
      <c r="MBY1464" s="14"/>
      <c r="MBZ1464" s="14"/>
      <c r="MCA1464" s="14"/>
      <c r="MCB1464" s="14"/>
      <c r="MCC1464" s="14"/>
      <c r="MCD1464" s="14"/>
      <c r="MCE1464" s="14"/>
      <c r="MCF1464" s="14"/>
      <c r="MCG1464" s="14"/>
      <c r="MCH1464" s="14"/>
      <c r="MCI1464" s="14"/>
      <c r="MCJ1464" s="14"/>
      <c r="MCK1464" s="14"/>
      <c r="MCL1464" s="14"/>
      <c r="MCM1464" s="14"/>
      <c r="MCN1464" s="14"/>
      <c r="MCO1464" s="14"/>
      <c r="MCP1464" s="14"/>
      <c r="MCQ1464" s="14"/>
      <c r="MCR1464" s="14"/>
      <c r="MCS1464" s="14"/>
      <c r="MCT1464" s="14"/>
      <c r="MCU1464" s="14"/>
      <c r="MCV1464" s="14"/>
      <c r="MCW1464" s="14"/>
      <c r="MCX1464" s="14"/>
      <c r="MCY1464" s="14"/>
      <c r="MCZ1464" s="14"/>
      <c r="MDA1464" s="14"/>
      <c r="MDB1464" s="14"/>
      <c r="MDC1464" s="14"/>
      <c r="MDD1464" s="14"/>
      <c r="MDE1464" s="14"/>
      <c r="MDF1464" s="14"/>
      <c r="MDG1464" s="14"/>
      <c r="MDH1464" s="14"/>
      <c r="MDI1464" s="14"/>
      <c r="MDJ1464" s="14"/>
      <c r="MDK1464" s="14"/>
      <c r="MDL1464" s="14"/>
      <c r="MDM1464" s="14"/>
      <c r="MDN1464" s="14"/>
      <c r="MDO1464" s="14"/>
      <c r="MDP1464" s="14"/>
      <c r="MDQ1464" s="14"/>
      <c r="MDR1464" s="14"/>
      <c r="MDS1464" s="14"/>
      <c r="MDT1464" s="14"/>
      <c r="MDU1464" s="14"/>
      <c r="MDV1464" s="14"/>
      <c r="MDW1464" s="14"/>
      <c r="MDX1464" s="14"/>
      <c r="MDY1464" s="14"/>
      <c r="MDZ1464" s="14"/>
      <c r="MEA1464" s="14"/>
      <c r="MEB1464" s="14"/>
      <c r="MEC1464" s="14"/>
      <c r="MED1464" s="14"/>
      <c r="MEE1464" s="14"/>
      <c r="MEF1464" s="14"/>
      <c r="MEG1464" s="14"/>
      <c r="MEH1464" s="14"/>
      <c r="MEI1464" s="14"/>
      <c r="MEJ1464" s="14"/>
      <c r="MEK1464" s="14"/>
      <c r="MEL1464" s="14"/>
      <c r="MEM1464" s="14"/>
      <c r="MEN1464" s="14"/>
      <c r="MEO1464" s="14"/>
      <c r="MEP1464" s="14"/>
      <c r="MEQ1464" s="14"/>
      <c r="MER1464" s="14"/>
      <c r="MES1464" s="14"/>
      <c r="MET1464" s="14"/>
      <c r="MEU1464" s="14"/>
      <c r="MEV1464" s="14"/>
      <c r="MEW1464" s="14"/>
      <c r="MEX1464" s="14"/>
      <c r="MEY1464" s="14"/>
      <c r="MEZ1464" s="14"/>
      <c r="MFA1464" s="14"/>
      <c r="MFB1464" s="14"/>
      <c r="MFC1464" s="14"/>
      <c r="MFD1464" s="14"/>
      <c r="MFE1464" s="14"/>
      <c r="MFF1464" s="14"/>
      <c r="MFG1464" s="14"/>
      <c r="MFH1464" s="14"/>
      <c r="MFI1464" s="14"/>
      <c r="MFJ1464" s="14"/>
      <c r="MFK1464" s="14"/>
      <c r="MFL1464" s="14"/>
      <c r="MFM1464" s="14"/>
      <c r="MFN1464" s="14"/>
      <c r="MFO1464" s="14"/>
      <c r="MFP1464" s="14"/>
      <c r="MFQ1464" s="14"/>
      <c r="MFR1464" s="14"/>
      <c r="MFS1464" s="14"/>
      <c r="MFT1464" s="14"/>
      <c r="MFU1464" s="14"/>
      <c r="MFV1464" s="14"/>
      <c r="MFW1464" s="14"/>
      <c r="MFX1464" s="14"/>
      <c r="MFY1464" s="14"/>
      <c r="MFZ1464" s="14"/>
      <c r="MGA1464" s="14"/>
      <c r="MGB1464" s="14"/>
      <c r="MGC1464" s="14"/>
      <c r="MGD1464" s="14"/>
      <c r="MGE1464" s="14"/>
      <c r="MGF1464" s="14"/>
      <c r="MGG1464" s="14"/>
      <c r="MGH1464" s="14"/>
      <c r="MGI1464" s="14"/>
      <c r="MGJ1464" s="14"/>
      <c r="MGK1464" s="14"/>
      <c r="MGL1464" s="14"/>
      <c r="MGM1464" s="14"/>
      <c r="MGN1464" s="14"/>
      <c r="MGO1464" s="14"/>
      <c r="MGP1464" s="14"/>
      <c r="MGQ1464" s="14"/>
      <c r="MGR1464" s="14"/>
      <c r="MGS1464" s="14"/>
      <c r="MGT1464" s="14"/>
      <c r="MGU1464" s="14"/>
      <c r="MGV1464" s="14"/>
      <c r="MGW1464" s="14"/>
      <c r="MGX1464" s="14"/>
      <c r="MGY1464" s="14"/>
      <c r="MGZ1464" s="14"/>
      <c r="MHA1464" s="14"/>
      <c r="MHB1464" s="14"/>
      <c r="MHC1464" s="14"/>
      <c r="MHD1464" s="14"/>
      <c r="MHE1464" s="14"/>
      <c r="MHF1464" s="14"/>
      <c r="MHG1464" s="14"/>
      <c r="MHH1464" s="14"/>
      <c r="MHI1464" s="14"/>
      <c r="MHJ1464" s="14"/>
      <c r="MHK1464" s="14"/>
      <c r="MHL1464" s="14"/>
      <c r="MHM1464" s="14"/>
      <c r="MHN1464" s="14"/>
      <c r="MHO1464" s="14"/>
      <c r="MHP1464" s="14"/>
      <c r="MHQ1464" s="14"/>
      <c r="MHR1464" s="14"/>
      <c r="MHS1464" s="14"/>
      <c r="MHT1464" s="14"/>
      <c r="MHU1464" s="14"/>
      <c r="MHV1464" s="14"/>
      <c r="MHW1464" s="14"/>
      <c r="MHX1464" s="14"/>
      <c r="MHY1464" s="14"/>
      <c r="MHZ1464" s="14"/>
      <c r="MIA1464" s="14"/>
      <c r="MIB1464" s="14"/>
      <c r="MIC1464" s="14"/>
      <c r="MID1464" s="14"/>
      <c r="MIE1464" s="14"/>
      <c r="MIF1464" s="14"/>
      <c r="MIG1464" s="14"/>
      <c r="MIH1464" s="14"/>
      <c r="MII1464" s="14"/>
      <c r="MIJ1464" s="14"/>
      <c r="MIK1464" s="14"/>
      <c r="MIL1464" s="14"/>
      <c r="MIM1464" s="14"/>
      <c r="MIN1464" s="14"/>
      <c r="MIO1464" s="14"/>
      <c r="MIP1464" s="14"/>
      <c r="MIQ1464" s="14"/>
      <c r="MIR1464" s="14"/>
      <c r="MIS1464" s="14"/>
      <c r="MIT1464" s="14"/>
      <c r="MIU1464" s="14"/>
      <c r="MIV1464" s="14"/>
      <c r="MIW1464" s="14"/>
      <c r="MIX1464" s="14"/>
      <c r="MIY1464" s="14"/>
      <c r="MIZ1464" s="14"/>
      <c r="MJA1464" s="14"/>
      <c r="MJB1464" s="14"/>
      <c r="MJC1464" s="14"/>
      <c r="MJD1464" s="14"/>
      <c r="MJE1464" s="14"/>
      <c r="MJF1464" s="14"/>
      <c r="MJG1464" s="14"/>
      <c r="MJH1464" s="14"/>
      <c r="MJI1464" s="14"/>
      <c r="MJJ1464" s="14"/>
      <c r="MJK1464" s="14"/>
      <c r="MJL1464" s="14"/>
      <c r="MJM1464" s="14"/>
      <c r="MJN1464" s="14"/>
      <c r="MJO1464" s="14"/>
      <c r="MJP1464" s="14"/>
      <c r="MJQ1464" s="14"/>
      <c r="MJR1464" s="14"/>
      <c r="MJS1464" s="14"/>
      <c r="MJT1464" s="14"/>
      <c r="MJU1464" s="14"/>
      <c r="MJV1464" s="14"/>
      <c r="MJW1464" s="14"/>
      <c r="MJX1464" s="14"/>
      <c r="MJY1464" s="14"/>
      <c r="MJZ1464" s="14"/>
      <c r="MKA1464" s="14"/>
      <c r="MKB1464" s="14"/>
      <c r="MKC1464" s="14"/>
      <c r="MKD1464" s="14"/>
      <c r="MKE1464" s="14"/>
      <c r="MKF1464" s="14"/>
      <c r="MKG1464" s="14"/>
      <c r="MKH1464" s="14"/>
      <c r="MKI1464" s="14"/>
      <c r="MKJ1464" s="14"/>
      <c r="MKK1464" s="14"/>
      <c r="MKL1464" s="14"/>
      <c r="MKM1464" s="14"/>
      <c r="MKN1464" s="14"/>
      <c r="MKO1464" s="14"/>
      <c r="MKP1464" s="14"/>
      <c r="MKQ1464" s="14"/>
      <c r="MKR1464" s="14"/>
      <c r="MKS1464" s="14"/>
      <c r="MKT1464" s="14"/>
      <c r="MKU1464" s="14"/>
      <c r="MKV1464" s="14"/>
      <c r="MKW1464" s="14"/>
      <c r="MKX1464" s="14"/>
      <c r="MKY1464" s="14"/>
      <c r="MKZ1464" s="14"/>
      <c r="MLA1464" s="14"/>
      <c r="MLB1464" s="14"/>
      <c r="MLC1464" s="14"/>
      <c r="MLD1464" s="14"/>
      <c r="MLE1464" s="14"/>
      <c r="MLF1464" s="14"/>
      <c r="MLG1464" s="14"/>
      <c r="MLH1464" s="14"/>
      <c r="MLI1464" s="14"/>
      <c r="MLJ1464" s="14"/>
      <c r="MLK1464" s="14"/>
      <c r="MLL1464" s="14"/>
      <c r="MLM1464" s="14"/>
      <c r="MLN1464" s="14"/>
      <c r="MLO1464" s="14"/>
      <c r="MLP1464" s="14"/>
      <c r="MLQ1464" s="14"/>
      <c r="MLR1464" s="14"/>
      <c r="MLS1464" s="14"/>
      <c r="MLT1464" s="14"/>
      <c r="MLU1464" s="14"/>
      <c r="MLV1464" s="14"/>
      <c r="MLW1464" s="14"/>
      <c r="MLX1464" s="14"/>
      <c r="MLY1464" s="14"/>
      <c r="MLZ1464" s="14"/>
      <c r="MMA1464" s="14"/>
      <c r="MMB1464" s="14"/>
      <c r="MMC1464" s="14"/>
      <c r="MMD1464" s="14"/>
      <c r="MME1464" s="14"/>
      <c r="MMF1464" s="14"/>
      <c r="MMG1464" s="14"/>
      <c r="MMH1464" s="14"/>
      <c r="MMI1464" s="14"/>
      <c r="MMJ1464" s="14"/>
      <c r="MMK1464" s="14"/>
      <c r="MML1464" s="14"/>
      <c r="MMM1464" s="14"/>
      <c r="MMN1464" s="14"/>
      <c r="MMO1464" s="14"/>
      <c r="MMP1464" s="14"/>
      <c r="MMQ1464" s="14"/>
      <c r="MMR1464" s="14"/>
      <c r="MMS1464" s="14"/>
      <c r="MMT1464" s="14"/>
      <c r="MMU1464" s="14"/>
      <c r="MMV1464" s="14"/>
      <c r="MMW1464" s="14"/>
      <c r="MMX1464" s="14"/>
      <c r="MMY1464" s="14"/>
      <c r="MMZ1464" s="14"/>
      <c r="MNA1464" s="14"/>
      <c r="MNB1464" s="14"/>
      <c r="MNC1464" s="14"/>
      <c r="MND1464" s="14"/>
      <c r="MNE1464" s="14"/>
      <c r="MNF1464" s="14"/>
      <c r="MNG1464" s="14"/>
      <c r="MNH1464" s="14"/>
      <c r="MNI1464" s="14"/>
      <c r="MNJ1464" s="14"/>
      <c r="MNK1464" s="14"/>
      <c r="MNL1464" s="14"/>
      <c r="MNM1464" s="14"/>
      <c r="MNN1464" s="14"/>
      <c r="MNO1464" s="14"/>
      <c r="MNP1464" s="14"/>
      <c r="MNQ1464" s="14"/>
      <c r="MNR1464" s="14"/>
      <c r="MNS1464" s="14"/>
      <c r="MNT1464" s="14"/>
      <c r="MNU1464" s="14"/>
      <c r="MNV1464" s="14"/>
      <c r="MNW1464" s="14"/>
      <c r="MNX1464" s="14"/>
      <c r="MNY1464" s="14"/>
      <c r="MNZ1464" s="14"/>
      <c r="MOA1464" s="14"/>
      <c r="MOB1464" s="14"/>
      <c r="MOC1464" s="14"/>
      <c r="MOD1464" s="14"/>
      <c r="MOE1464" s="14"/>
      <c r="MOF1464" s="14"/>
      <c r="MOG1464" s="14"/>
      <c r="MOH1464" s="14"/>
      <c r="MOI1464" s="14"/>
      <c r="MOJ1464" s="14"/>
      <c r="MOK1464" s="14"/>
      <c r="MOL1464" s="14"/>
      <c r="MOM1464" s="14"/>
      <c r="MON1464" s="14"/>
      <c r="MOO1464" s="14"/>
      <c r="MOP1464" s="14"/>
      <c r="MOQ1464" s="14"/>
      <c r="MOR1464" s="14"/>
      <c r="MOS1464" s="14"/>
      <c r="MOT1464" s="14"/>
      <c r="MOU1464" s="14"/>
      <c r="MOV1464" s="14"/>
      <c r="MOW1464" s="14"/>
      <c r="MOX1464" s="14"/>
      <c r="MOY1464" s="14"/>
      <c r="MOZ1464" s="14"/>
      <c r="MPA1464" s="14"/>
      <c r="MPB1464" s="14"/>
      <c r="MPC1464" s="14"/>
      <c r="MPD1464" s="14"/>
      <c r="MPE1464" s="14"/>
      <c r="MPF1464" s="14"/>
      <c r="MPG1464" s="14"/>
      <c r="MPH1464" s="14"/>
      <c r="MPI1464" s="14"/>
      <c r="MPJ1464" s="14"/>
      <c r="MPK1464" s="14"/>
      <c r="MPL1464" s="14"/>
      <c r="MPM1464" s="14"/>
      <c r="MPN1464" s="14"/>
      <c r="MPO1464" s="14"/>
      <c r="MPP1464" s="14"/>
      <c r="MPQ1464" s="14"/>
      <c r="MPR1464" s="14"/>
      <c r="MPS1464" s="14"/>
      <c r="MPT1464" s="14"/>
      <c r="MPU1464" s="14"/>
      <c r="MPV1464" s="14"/>
      <c r="MPW1464" s="14"/>
      <c r="MPX1464" s="14"/>
      <c r="MPY1464" s="14"/>
      <c r="MPZ1464" s="14"/>
      <c r="MQA1464" s="14"/>
      <c r="MQB1464" s="14"/>
      <c r="MQC1464" s="14"/>
      <c r="MQD1464" s="14"/>
      <c r="MQE1464" s="14"/>
      <c r="MQF1464" s="14"/>
      <c r="MQG1464" s="14"/>
      <c r="MQH1464" s="14"/>
      <c r="MQI1464" s="14"/>
      <c r="MQJ1464" s="14"/>
      <c r="MQK1464" s="14"/>
      <c r="MQL1464" s="14"/>
      <c r="MQM1464" s="14"/>
      <c r="MQN1464" s="14"/>
      <c r="MQO1464" s="14"/>
      <c r="MQP1464" s="14"/>
      <c r="MQQ1464" s="14"/>
      <c r="MQR1464" s="14"/>
      <c r="MQS1464" s="14"/>
      <c r="MQT1464" s="14"/>
      <c r="MQU1464" s="14"/>
      <c r="MQV1464" s="14"/>
      <c r="MQW1464" s="14"/>
      <c r="MQX1464" s="14"/>
      <c r="MQY1464" s="14"/>
      <c r="MQZ1464" s="14"/>
      <c r="MRA1464" s="14"/>
      <c r="MRB1464" s="14"/>
      <c r="MRC1464" s="14"/>
      <c r="MRD1464" s="14"/>
      <c r="MRE1464" s="14"/>
      <c r="MRF1464" s="14"/>
      <c r="MRG1464" s="14"/>
      <c r="MRH1464" s="14"/>
      <c r="MRI1464" s="14"/>
      <c r="MRJ1464" s="14"/>
      <c r="MRK1464" s="14"/>
      <c r="MRL1464" s="14"/>
      <c r="MRM1464" s="14"/>
      <c r="MRN1464" s="14"/>
      <c r="MRO1464" s="14"/>
      <c r="MRP1464" s="14"/>
      <c r="MRQ1464" s="14"/>
      <c r="MRR1464" s="14"/>
      <c r="MRS1464" s="14"/>
      <c r="MRT1464" s="14"/>
      <c r="MRU1464" s="14"/>
      <c r="MRV1464" s="14"/>
      <c r="MRW1464" s="14"/>
      <c r="MRX1464" s="14"/>
      <c r="MRY1464" s="14"/>
      <c r="MRZ1464" s="14"/>
      <c r="MSA1464" s="14"/>
      <c r="MSB1464" s="14"/>
      <c r="MSC1464" s="14"/>
      <c r="MSD1464" s="14"/>
      <c r="MSE1464" s="14"/>
      <c r="MSF1464" s="14"/>
      <c r="MSG1464" s="14"/>
      <c r="MSH1464" s="14"/>
      <c r="MSI1464" s="14"/>
      <c r="MSJ1464" s="14"/>
      <c r="MSK1464" s="14"/>
      <c r="MSL1464" s="14"/>
      <c r="MSM1464" s="14"/>
      <c r="MSN1464" s="14"/>
      <c r="MSO1464" s="14"/>
      <c r="MSP1464" s="14"/>
      <c r="MSQ1464" s="14"/>
      <c r="MSR1464" s="14"/>
      <c r="MSS1464" s="14"/>
      <c r="MST1464" s="14"/>
      <c r="MSU1464" s="14"/>
      <c r="MSV1464" s="14"/>
      <c r="MSW1464" s="14"/>
      <c r="MSX1464" s="14"/>
      <c r="MSY1464" s="14"/>
      <c r="MSZ1464" s="14"/>
      <c r="MTA1464" s="14"/>
      <c r="MTB1464" s="14"/>
      <c r="MTC1464" s="14"/>
      <c r="MTD1464" s="14"/>
      <c r="MTE1464" s="14"/>
      <c r="MTF1464" s="14"/>
      <c r="MTG1464" s="14"/>
      <c r="MTH1464" s="14"/>
      <c r="MTI1464" s="14"/>
      <c r="MTJ1464" s="14"/>
      <c r="MTK1464" s="14"/>
      <c r="MTL1464" s="14"/>
      <c r="MTM1464" s="14"/>
      <c r="MTN1464" s="14"/>
      <c r="MTO1464" s="14"/>
      <c r="MTP1464" s="14"/>
      <c r="MTQ1464" s="14"/>
      <c r="MTR1464" s="14"/>
      <c r="MTS1464" s="14"/>
      <c r="MTT1464" s="14"/>
      <c r="MTU1464" s="14"/>
      <c r="MTV1464" s="14"/>
      <c r="MTW1464" s="14"/>
      <c r="MTX1464" s="14"/>
      <c r="MTY1464" s="14"/>
      <c r="MTZ1464" s="14"/>
      <c r="MUA1464" s="14"/>
      <c r="MUB1464" s="14"/>
      <c r="MUC1464" s="14"/>
      <c r="MUD1464" s="14"/>
      <c r="MUE1464" s="14"/>
      <c r="MUF1464" s="14"/>
      <c r="MUG1464" s="14"/>
      <c r="MUH1464" s="14"/>
      <c r="MUI1464" s="14"/>
      <c r="MUJ1464" s="14"/>
      <c r="MUK1464" s="14"/>
      <c r="MUL1464" s="14"/>
      <c r="MUM1464" s="14"/>
      <c r="MUN1464" s="14"/>
      <c r="MUO1464" s="14"/>
      <c r="MUP1464" s="14"/>
      <c r="MUQ1464" s="14"/>
      <c r="MUR1464" s="14"/>
      <c r="MUS1464" s="14"/>
      <c r="MUT1464" s="14"/>
      <c r="MUU1464" s="14"/>
      <c r="MUV1464" s="14"/>
      <c r="MUW1464" s="14"/>
      <c r="MUX1464" s="14"/>
      <c r="MUY1464" s="14"/>
      <c r="MUZ1464" s="14"/>
      <c r="MVA1464" s="14"/>
      <c r="MVB1464" s="14"/>
      <c r="MVC1464" s="14"/>
      <c r="MVD1464" s="14"/>
      <c r="MVE1464" s="14"/>
      <c r="MVF1464" s="14"/>
      <c r="MVG1464" s="14"/>
      <c r="MVH1464" s="14"/>
      <c r="MVI1464" s="14"/>
      <c r="MVJ1464" s="14"/>
      <c r="MVK1464" s="14"/>
      <c r="MVL1464" s="14"/>
      <c r="MVM1464" s="14"/>
      <c r="MVN1464" s="14"/>
      <c r="MVO1464" s="14"/>
      <c r="MVP1464" s="14"/>
      <c r="MVQ1464" s="14"/>
      <c r="MVR1464" s="14"/>
      <c r="MVS1464" s="14"/>
      <c r="MVT1464" s="14"/>
      <c r="MVU1464" s="14"/>
      <c r="MVV1464" s="14"/>
      <c r="MVW1464" s="14"/>
      <c r="MVX1464" s="14"/>
      <c r="MVY1464" s="14"/>
      <c r="MVZ1464" s="14"/>
      <c r="MWA1464" s="14"/>
      <c r="MWB1464" s="14"/>
      <c r="MWC1464" s="14"/>
      <c r="MWD1464" s="14"/>
      <c r="MWE1464" s="14"/>
      <c r="MWF1464" s="14"/>
      <c r="MWG1464" s="14"/>
      <c r="MWH1464" s="14"/>
      <c r="MWI1464" s="14"/>
      <c r="MWJ1464" s="14"/>
      <c r="MWK1464" s="14"/>
      <c r="MWL1464" s="14"/>
      <c r="MWM1464" s="14"/>
      <c r="MWN1464" s="14"/>
      <c r="MWO1464" s="14"/>
      <c r="MWP1464" s="14"/>
      <c r="MWQ1464" s="14"/>
      <c r="MWR1464" s="14"/>
      <c r="MWS1464" s="14"/>
      <c r="MWT1464" s="14"/>
      <c r="MWU1464" s="14"/>
      <c r="MWV1464" s="14"/>
      <c r="MWW1464" s="14"/>
      <c r="MWX1464" s="14"/>
      <c r="MWY1464" s="14"/>
      <c r="MWZ1464" s="14"/>
      <c r="MXA1464" s="14"/>
      <c r="MXB1464" s="14"/>
      <c r="MXC1464" s="14"/>
      <c r="MXD1464" s="14"/>
      <c r="MXE1464" s="14"/>
      <c r="MXF1464" s="14"/>
      <c r="MXG1464" s="14"/>
      <c r="MXH1464" s="14"/>
      <c r="MXI1464" s="14"/>
      <c r="MXJ1464" s="14"/>
      <c r="MXK1464" s="14"/>
      <c r="MXL1464" s="14"/>
      <c r="MXM1464" s="14"/>
      <c r="MXN1464" s="14"/>
      <c r="MXO1464" s="14"/>
      <c r="MXP1464" s="14"/>
      <c r="MXQ1464" s="14"/>
      <c r="MXR1464" s="14"/>
      <c r="MXS1464" s="14"/>
      <c r="MXT1464" s="14"/>
      <c r="MXU1464" s="14"/>
      <c r="MXV1464" s="14"/>
      <c r="MXW1464" s="14"/>
      <c r="MXX1464" s="14"/>
      <c r="MXY1464" s="14"/>
      <c r="MXZ1464" s="14"/>
      <c r="MYA1464" s="14"/>
      <c r="MYB1464" s="14"/>
      <c r="MYC1464" s="14"/>
      <c r="MYD1464" s="14"/>
      <c r="MYE1464" s="14"/>
      <c r="MYF1464" s="14"/>
      <c r="MYG1464" s="14"/>
      <c r="MYH1464" s="14"/>
      <c r="MYI1464" s="14"/>
      <c r="MYJ1464" s="14"/>
      <c r="MYK1464" s="14"/>
      <c r="MYL1464" s="14"/>
      <c r="MYM1464" s="14"/>
      <c r="MYN1464" s="14"/>
      <c r="MYO1464" s="14"/>
      <c r="MYP1464" s="14"/>
      <c r="MYQ1464" s="14"/>
      <c r="MYR1464" s="14"/>
      <c r="MYS1464" s="14"/>
      <c r="MYT1464" s="14"/>
      <c r="MYU1464" s="14"/>
      <c r="MYV1464" s="14"/>
      <c r="MYW1464" s="14"/>
      <c r="MYX1464" s="14"/>
      <c r="MYY1464" s="14"/>
      <c r="MYZ1464" s="14"/>
      <c r="MZA1464" s="14"/>
      <c r="MZB1464" s="14"/>
      <c r="MZC1464" s="14"/>
      <c r="MZD1464" s="14"/>
      <c r="MZE1464" s="14"/>
      <c r="MZF1464" s="14"/>
      <c r="MZG1464" s="14"/>
      <c r="MZH1464" s="14"/>
      <c r="MZI1464" s="14"/>
      <c r="MZJ1464" s="14"/>
      <c r="MZK1464" s="14"/>
      <c r="MZL1464" s="14"/>
      <c r="MZM1464" s="14"/>
      <c r="MZN1464" s="14"/>
      <c r="MZO1464" s="14"/>
      <c r="MZP1464" s="14"/>
      <c r="MZQ1464" s="14"/>
      <c r="MZR1464" s="14"/>
      <c r="MZS1464" s="14"/>
      <c r="MZT1464" s="14"/>
      <c r="MZU1464" s="14"/>
      <c r="MZV1464" s="14"/>
      <c r="MZW1464" s="14"/>
      <c r="MZX1464" s="14"/>
      <c r="MZY1464" s="14"/>
      <c r="MZZ1464" s="14"/>
      <c r="NAA1464" s="14"/>
      <c r="NAB1464" s="14"/>
      <c r="NAC1464" s="14"/>
      <c r="NAD1464" s="14"/>
      <c r="NAE1464" s="14"/>
      <c r="NAF1464" s="14"/>
      <c r="NAG1464" s="14"/>
      <c r="NAH1464" s="14"/>
      <c r="NAI1464" s="14"/>
      <c r="NAJ1464" s="14"/>
      <c r="NAK1464" s="14"/>
      <c r="NAL1464" s="14"/>
      <c r="NAM1464" s="14"/>
      <c r="NAN1464" s="14"/>
      <c r="NAO1464" s="14"/>
      <c r="NAP1464" s="14"/>
      <c r="NAQ1464" s="14"/>
      <c r="NAR1464" s="14"/>
      <c r="NAS1464" s="14"/>
      <c r="NAT1464" s="14"/>
      <c r="NAU1464" s="14"/>
      <c r="NAV1464" s="14"/>
      <c r="NAW1464" s="14"/>
      <c r="NAX1464" s="14"/>
      <c r="NAY1464" s="14"/>
      <c r="NAZ1464" s="14"/>
      <c r="NBA1464" s="14"/>
      <c r="NBB1464" s="14"/>
      <c r="NBC1464" s="14"/>
      <c r="NBD1464" s="14"/>
      <c r="NBE1464" s="14"/>
      <c r="NBF1464" s="14"/>
      <c r="NBG1464" s="14"/>
      <c r="NBH1464" s="14"/>
      <c r="NBI1464" s="14"/>
      <c r="NBJ1464" s="14"/>
      <c r="NBK1464" s="14"/>
      <c r="NBL1464" s="14"/>
      <c r="NBM1464" s="14"/>
      <c r="NBN1464" s="14"/>
      <c r="NBO1464" s="14"/>
      <c r="NBP1464" s="14"/>
      <c r="NBQ1464" s="14"/>
      <c r="NBR1464" s="14"/>
      <c r="NBS1464" s="14"/>
      <c r="NBT1464" s="14"/>
      <c r="NBU1464" s="14"/>
      <c r="NBV1464" s="14"/>
      <c r="NBW1464" s="14"/>
      <c r="NBX1464" s="14"/>
      <c r="NBY1464" s="14"/>
      <c r="NBZ1464" s="14"/>
      <c r="NCA1464" s="14"/>
      <c r="NCB1464" s="14"/>
      <c r="NCC1464" s="14"/>
      <c r="NCD1464" s="14"/>
      <c r="NCE1464" s="14"/>
      <c r="NCF1464" s="14"/>
      <c r="NCG1464" s="14"/>
      <c r="NCH1464" s="14"/>
      <c r="NCI1464" s="14"/>
      <c r="NCJ1464" s="14"/>
      <c r="NCK1464" s="14"/>
      <c r="NCL1464" s="14"/>
      <c r="NCM1464" s="14"/>
      <c r="NCN1464" s="14"/>
      <c r="NCO1464" s="14"/>
      <c r="NCP1464" s="14"/>
      <c r="NCQ1464" s="14"/>
      <c r="NCR1464" s="14"/>
      <c r="NCS1464" s="14"/>
      <c r="NCT1464" s="14"/>
      <c r="NCU1464" s="14"/>
      <c r="NCV1464" s="14"/>
      <c r="NCW1464" s="14"/>
      <c r="NCX1464" s="14"/>
      <c r="NCY1464" s="14"/>
      <c r="NCZ1464" s="14"/>
      <c r="NDA1464" s="14"/>
      <c r="NDB1464" s="14"/>
      <c r="NDC1464" s="14"/>
      <c r="NDD1464" s="14"/>
      <c r="NDE1464" s="14"/>
      <c r="NDF1464" s="14"/>
      <c r="NDG1464" s="14"/>
      <c r="NDH1464" s="14"/>
      <c r="NDI1464" s="14"/>
      <c r="NDJ1464" s="14"/>
      <c r="NDK1464" s="14"/>
      <c r="NDL1464" s="14"/>
      <c r="NDM1464" s="14"/>
      <c r="NDN1464" s="14"/>
      <c r="NDO1464" s="14"/>
      <c r="NDP1464" s="14"/>
      <c r="NDQ1464" s="14"/>
      <c r="NDR1464" s="14"/>
      <c r="NDS1464" s="14"/>
      <c r="NDT1464" s="14"/>
      <c r="NDU1464" s="14"/>
      <c r="NDV1464" s="14"/>
      <c r="NDW1464" s="14"/>
      <c r="NDX1464" s="14"/>
      <c r="NDY1464" s="14"/>
      <c r="NDZ1464" s="14"/>
      <c r="NEA1464" s="14"/>
      <c r="NEB1464" s="14"/>
      <c r="NEC1464" s="14"/>
      <c r="NED1464" s="14"/>
      <c r="NEE1464" s="14"/>
      <c r="NEF1464" s="14"/>
      <c r="NEG1464" s="14"/>
      <c r="NEH1464" s="14"/>
      <c r="NEI1464" s="14"/>
      <c r="NEJ1464" s="14"/>
      <c r="NEK1464" s="14"/>
      <c r="NEL1464" s="14"/>
      <c r="NEM1464" s="14"/>
      <c r="NEN1464" s="14"/>
      <c r="NEO1464" s="14"/>
      <c r="NEP1464" s="14"/>
      <c r="NEQ1464" s="14"/>
      <c r="NER1464" s="14"/>
      <c r="NES1464" s="14"/>
      <c r="NET1464" s="14"/>
      <c r="NEU1464" s="14"/>
      <c r="NEV1464" s="14"/>
      <c r="NEW1464" s="14"/>
      <c r="NEX1464" s="14"/>
      <c r="NEY1464" s="14"/>
      <c r="NEZ1464" s="14"/>
      <c r="NFA1464" s="14"/>
      <c r="NFB1464" s="14"/>
      <c r="NFC1464" s="14"/>
      <c r="NFD1464" s="14"/>
      <c r="NFE1464" s="14"/>
      <c r="NFF1464" s="14"/>
      <c r="NFG1464" s="14"/>
      <c r="NFH1464" s="14"/>
      <c r="NFI1464" s="14"/>
      <c r="NFJ1464" s="14"/>
      <c r="NFK1464" s="14"/>
      <c r="NFL1464" s="14"/>
      <c r="NFM1464" s="14"/>
      <c r="NFN1464" s="14"/>
      <c r="NFO1464" s="14"/>
      <c r="NFP1464" s="14"/>
      <c r="NFQ1464" s="14"/>
      <c r="NFR1464" s="14"/>
      <c r="NFS1464" s="14"/>
      <c r="NFT1464" s="14"/>
      <c r="NFU1464" s="14"/>
      <c r="NFV1464" s="14"/>
      <c r="NFW1464" s="14"/>
      <c r="NFX1464" s="14"/>
      <c r="NFY1464" s="14"/>
      <c r="NFZ1464" s="14"/>
      <c r="NGA1464" s="14"/>
      <c r="NGB1464" s="14"/>
      <c r="NGC1464" s="14"/>
      <c r="NGD1464" s="14"/>
      <c r="NGE1464" s="14"/>
      <c r="NGF1464" s="14"/>
      <c r="NGG1464" s="14"/>
      <c r="NGH1464" s="14"/>
      <c r="NGI1464" s="14"/>
      <c r="NGJ1464" s="14"/>
      <c r="NGK1464" s="14"/>
      <c r="NGL1464" s="14"/>
      <c r="NGM1464" s="14"/>
      <c r="NGN1464" s="14"/>
      <c r="NGO1464" s="14"/>
      <c r="NGP1464" s="14"/>
      <c r="NGQ1464" s="14"/>
      <c r="NGR1464" s="14"/>
      <c r="NGS1464" s="14"/>
      <c r="NGT1464" s="14"/>
      <c r="NGU1464" s="14"/>
      <c r="NGV1464" s="14"/>
      <c r="NGW1464" s="14"/>
      <c r="NGX1464" s="14"/>
      <c r="NGY1464" s="14"/>
      <c r="NGZ1464" s="14"/>
      <c r="NHA1464" s="14"/>
      <c r="NHB1464" s="14"/>
      <c r="NHC1464" s="14"/>
      <c r="NHD1464" s="14"/>
      <c r="NHE1464" s="14"/>
      <c r="NHF1464" s="14"/>
      <c r="NHG1464" s="14"/>
      <c r="NHH1464" s="14"/>
      <c r="NHI1464" s="14"/>
      <c r="NHJ1464" s="14"/>
      <c r="NHK1464" s="14"/>
      <c r="NHL1464" s="14"/>
      <c r="NHM1464" s="14"/>
      <c r="NHN1464" s="14"/>
      <c r="NHO1464" s="14"/>
      <c r="NHP1464" s="14"/>
      <c r="NHQ1464" s="14"/>
      <c r="NHR1464" s="14"/>
      <c r="NHS1464" s="14"/>
      <c r="NHT1464" s="14"/>
      <c r="NHU1464" s="14"/>
      <c r="NHV1464" s="14"/>
      <c r="NHW1464" s="14"/>
      <c r="NHX1464" s="14"/>
      <c r="NHY1464" s="14"/>
      <c r="NHZ1464" s="14"/>
      <c r="NIA1464" s="14"/>
      <c r="NIB1464" s="14"/>
      <c r="NIC1464" s="14"/>
      <c r="NID1464" s="14"/>
      <c r="NIE1464" s="14"/>
      <c r="NIF1464" s="14"/>
      <c r="NIG1464" s="14"/>
      <c r="NIH1464" s="14"/>
      <c r="NII1464" s="14"/>
      <c r="NIJ1464" s="14"/>
      <c r="NIK1464" s="14"/>
      <c r="NIL1464" s="14"/>
      <c r="NIM1464" s="14"/>
      <c r="NIN1464" s="14"/>
      <c r="NIO1464" s="14"/>
      <c r="NIP1464" s="14"/>
      <c r="NIQ1464" s="14"/>
      <c r="NIR1464" s="14"/>
      <c r="NIS1464" s="14"/>
      <c r="NIT1464" s="14"/>
      <c r="NIU1464" s="14"/>
      <c r="NIV1464" s="14"/>
      <c r="NIW1464" s="14"/>
      <c r="NIX1464" s="14"/>
      <c r="NIY1464" s="14"/>
      <c r="NIZ1464" s="14"/>
      <c r="NJA1464" s="14"/>
      <c r="NJB1464" s="14"/>
      <c r="NJC1464" s="14"/>
      <c r="NJD1464" s="14"/>
      <c r="NJE1464" s="14"/>
      <c r="NJF1464" s="14"/>
      <c r="NJG1464" s="14"/>
      <c r="NJH1464" s="14"/>
      <c r="NJI1464" s="14"/>
      <c r="NJJ1464" s="14"/>
      <c r="NJK1464" s="14"/>
      <c r="NJL1464" s="14"/>
      <c r="NJM1464" s="14"/>
      <c r="NJN1464" s="14"/>
      <c r="NJO1464" s="14"/>
      <c r="NJP1464" s="14"/>
      <c r="NJQ1464" s="14"/>
      <c r="NJR1464" s="14"/>
      <c r="NJS1464" s="14"/>
      <c r="NJT1464" s="14"/>
      <c r="NJU1464" s="14"/>
      <c r="NJV1464" s="14"/>
      <c r="NJW1464" s="14"/>
      <c r="NJX1464" s="14"/>
      <c r="NJY1464" s="14"/>
      <c r="NJZ1464" s="14"/>
      <c r="NKA1464" s="14"/>
      <c r="NKB1464" s="14"/>
      <c r="NKC1464" s="14"/>
      <c r="NKD1464" s="14"/>
      <c r="NKE1464" s="14"/>
      <c r="NKF1464" s="14"/>
      <c r="NKG1464" s="14"/>
      <c r="NKH1464" s="14"/>
      <c r="NKI1464" s="14"/>
      <c r="NKJ1464" s="14"/>
      <c r="NKK1464" s="14"/>
      <c r="NKL1464" s="14"/>
      <c r="NKM1464" s="14"/>
      <c r="NKN1464" s="14"/>
      <c r="NKO1464" s="14"/>
      <c r="NKP1464" s="14"/>
      <c r="NKQ1464" s="14"/>
      <c r="NKR1464" s="14"/>
      <c r="NKS1464" s="14"/>
      <c r="NKT1464" s="14"/>
      <c r="NKU1464" s="14"/>
      <c r="NKV1464" s="14"/>
      <c r="NKW1464" s="14"/>
      <c r="NKX1464" s="14"/>
      <c r="NKY1464" s="14"/>
      <c r="NKZ1464" s="14"/>
      <c r="NLA1464" s="14"/>
      <c r="NLB1464" s="14"/>
      <c r="NLC1464" s="14"/>
      <c r="NLD1464" s="14"/>
      <c r="NLE1464" s="14"/>
      <c r="NLF1464" s="14"/>
      <c r="NLG1464" s="14"/>
      <c r="NLH1464" s="14"/>
      <c r="NLI1464" s="14"/>
      <c r="NLJ1464" s="14"/>
      <c r="NLK1464" s="14"/>
      <c r="NLL1464" s="14"/>
      <c r="NLM1464" s="14"/>
      <c r="NLN1464" s="14"/>
      <c r="NLO1464" s="14"/>
      <c r="NLP1464" s="14"/>
      <c r="NLQ1464" s="14"/>
      <c r="NLR1464" s="14"/>
      <c r="NLS1464" s="14"/>
      <c r="NLT1464" s="14"/>
      <c r="NLU1464" s="14"/>
      <c r="NLV1464" s="14"/>
      <c r="NLW1464" s="14"/>
      <c r="NLX1464" s="14"/>
      <c r="NLY1464" s="14"/>
      <c r="NLZ1464" s="14"/>
      <c r="NMA1464" s="14"/>
      <c r="NMB1464" s="14"/>
      <c r="NMC1464" s="14"/>
      <c r="NMD1464" s="14"/>
      <c r="NME1464" s="14"/>
      <c r="NMF1464" s="14"/>
      <c r="NMG1464" s="14"/>
      <c r="NMH1464" s="14"/>
      <c r="NMI1464" s="14"/>
      <c r="NMJ1464" s="14"/>
      <c r="NMK1464" s="14"/>
      <c r="NML1464" s="14"/>
      <c r="NMM1464" s="14"/>
      <c r="NMN1464" s="14"/>
      <c r="NMO1464" s="14"/>
      <c r="NMP1464" s="14"/>
      <c r="NMQ1464" s="14"/>
      <c r="NMR1464" s="14"/>
      <c r="NMS1464" s="14"/>
      <c r="NMT1464" s="14"/>
      <c r="NMU1464" s="14"/>
      <c r="NMV1464" s="14"/>
      <c r="NMW1464" s="14"/>
      <c r="NMX1464" s="14"/>
      <c r="NMY1464" s="14"/>
      <c r="NMZ1464" s="14"/>
      <c r="NNA1464" s="14"/>
      <c r="NNB1464" s="14"/>
      <c r="NNC1464" s="14"/>
      <c r="NND1464" s="14"/>
      <c r="NNE1464" s="14"/>
      <c r="NNF1464" s="14"/>
      <c r="NNG1464" s="14"/>
      <c r="NNH1464" s="14"/>
      <c r="NNI1464" s="14"/>
      <c r="NNJ1464" s="14"/>
      <c r="NNK1464" s="14"/>
      <c r="NNL1464" s="14"/>
      <c r="NNM1464" s="14"/>
      <c r="NNN1464" s="14"/>
      <c r="NNO1464" s="14"/>
      <c r="NNP1464" s="14"/>
      <c r="NNQ1464" s="14"/>
      <c r="NNR1464" s="14"/>
      <c r="NNS1464" s="14"/>
      <c r="NNT1464" s="14"/>
      <c r="NNU1464" s="14"/>
      <c r="NNV1464" s="14"/>
      <c r="NNW1464" s="14"/>
      <c r="NNX1464" s="14"/>
      <c r="NNY1464" s="14"/>
      <c r="NNZ1464" s="14"/>
      <c r="NOA1464" s="14"/>
      <c r="NOB1464" s="14"/>
      <c r="NOC1464" s="14"/>
      <c r="NOD1464" s="14"/>
      <c r="NOE1464" s="14"/>
      <c r="NOF1464" s="14"/>
      <c r="NOG1464" s="14"/>
      <c r="NOH1464" s="14"/>
      <c r="NOI1464" s="14"/>
      <c r="NOJ1464" s="14"/>
      <c r="NOK1464" s="14"/>
      <c r="NOL1464" s="14"/>
      <c r="NOM1464" s="14"/>
      <c r="NON1464" s="14"/>
      <c r="NOO1464" s="14"/>
      <c r="NOP1464" s="14"/>
      <c r="NOQ1464" s="14"/>
      <c r="NOR1464" s="14"/>
      <c r="NOS1464" s="14"/>
      <c r="NOT1464" s="14"/>
      <c r="NOU1464" s="14"/>
      <c r="NOV1464" s="14"/>
      <c r="NOW1464" s="14"/>
      <c r="NOX1464" s="14"/>
      <c r="NOY1464" s="14"/>
      <c r="NOZ1464" s="14"/>
      <c r="NPA1464" s="14"/>
      <c r="NPB1464" s="14"/>
      <c r="NPC1464" s="14"/>
      <c r="NPD1464" s="14"/>
      <c r="NPE1464" s="14"/>
      <c r="NPF1464" s="14"/>
      <c r="NPG1464" s="14"/>
      <c r="NPH1464" s="14"/>
      <c r="NPI1464" s="14"/>
      <c r="NPJ1464" s="14"/>
      <c r="NPK1464" s="14"/>
      <c r="NPL1464" s="14"/>
      <c r="NPM1464" s="14"/>
      <c r="NPN1464" s="14"/>
      <c r="NPO1464" s="14"/>
      <c r="NPP1464" s="14"/>
      <c r="NPQ1464" s="14"/>
      <c r="NPR1464" s="14"/>
      <c r="NPS1464" s="14"/>
      <c r="NPT1464" s="14"/>
      <c r="NPU1464" s="14"/>
      <c r="NPV1464" s="14"/>
      <c r="NPW1464" s="14"/>
      <c r="NPX1464" s="14"/>
      <c r="NPY1464" s="14"/>
      <c r="NPZ1464" s="14"/>
      <c r="NQA1464" s="14"/>
      <c r="NQB1464" s="14"/>
      <c r="NQC1464" s="14"/>
      <c r="NQD1464" s="14"/>
      <c r="NQE1464" s="14"/>
      <c r="NQF1464" s="14"/>
      <c r="NQG1464" s="14"/>
      <c r="NQH1464" s="14"/>
      <c r="NQI1464" s="14"/>
      <c r="NQJ1464" s="14"/>
      <c r="NQK1464" s="14"/>
      <c r="NQL1464" s="14"/>
      <c r="NQM1464" s="14"/>
      <c r="NQN1464" s="14"/>
      <c r="NQO1464" s="14"/>
      <c r="NQP1464" s="14"/>
      <c r="NQQ1464" s="14"/>
      <c r="NQR1464" s="14"/>
      <c r="NQS1464" s="14"/>
      <c r="NQT1464" s="14"/>
      <c r="NQU1464" s="14"/>
      <c r="NQV1464" s="14"/>
      <c r="NQW1464" s="14"/>
      <c r="NQX1464" s="14"/>
      <c r="NQY1464" s="14"/>
      <c r="NQZ1464" s="14"/>
      <c r="NRA1464" s="14"/>
      <c r="NRB1464" s="14"/>
      <c r="NRC1464" s="14"/>
      <c r="NRD1464" s="14"/>
      <c r="NRE1464" s="14"/>
      <c r="NRF1464" s="14"/>
      <c r="NRG1464" s="14"/>
      <c r="NRH1464" s="14"/>
      <c r="NRI1464" s="14"/>
      <c r="NRJ1464" s="14"/>
      <c r="NRK1464" s="14"/>
      <c r="NRL1464" s="14"/>
      <c r="NRM1464" s="14"/>
      <c r="NRN1464" s="14"/>
      <c r="NRO1464" s="14"/>
      <c r="NRP1464" s="14"/>
      <c r="NRQ1464" s="14"/>
      <c r="NRR1464" s="14"/>
      <c r="NRS1464" s="14"/>
      <c r="NRT1464" s="14"/>
      <c r="NRU1464" s="14"/>
      <c r="NRV1464" s="14"/>
      <c r="NRW1464" s="14"/>
      <c r="NRX1464" s="14"/>
      <c r="NRY1464" s="14"/>
      <c r="NRZ1464" s="14"/>
      <c r="NSA1464" s="14"/>
      <c r="NSB1464" s="14"/>
      <c r="NSC1464" s="14"/>
      <c r="NSD1464" s="14"/>
      <c r="NSE1464" s="14"/>
      <c r="NSF1464" s="14"/>
      <c r="NSG1464" s="14"/>
      <c r="NSH1464" s="14"/>
      <c r="NSI1464" s="14"/>
      <c r="NSJ1464" s="14"/>
      <c r="NSK1464" s="14"/>
      <c r="NSL1464" s="14"/>
      <c r="NSM1464" s="14"/>
      <c r="NSN1464" s="14"/>
      <c r="NSO1464" s="14"/>
      <c r="NSP1464" s="14"/>
      <c r="NSQ1464" s="14"/>
      <c r="NSR1464" s="14"/>
      <c r="NSS1464" s="14"/>
      <c r="NST1464" s="14"/>
      <c r="NSU1464" s="14"/>
      <c r="NSV1464" s="14"/>
      <c r="NSW1464" s="14"/>
      <c r="NSX1464" s="14"/>
      <c r="NSY1464" s="14"/>
      <c r="NSZ1464" s="14"/>
      <c r="NTA1464" s="14"/>
      <c r="NTB1464" s="14"/>
      <c r="NTC1464" s="14"/>
      <c r="NTD1464" s="14"/>
      <c r="NTE1464" s="14"/>
      <c r="NTF1464" s="14"/>
      <c r="NTG1464" s="14"/>
      <c r="NTH1464" s="14"/>
      <c r="NTI1464" s="14"/>
      <c r="NTJ1464" s="14"/>
      <c r="NTK1464" s="14"/>
      <c r="NTL1464" s="14"/>
      <c r="NTM1464" s="14"/>
      <c r="NTN1464" s="14"/>
      <c r="NTO1464" s="14"/>
      <c r="NTP1464" s="14"/>
      <c r="NTQ1464" s="14"/>
      <c r="NTR1464" s="14"/>
      <c r="NTS1464" s="14"/>
      <c r="NTT1464" s="14"/>
      <c r="NTU1464" s="14"/>
      <c r="NTV1464" s="14"/>
      <c r="NTW1464" s="14"/>
      <c r="NTX1464" s="14"/>
      <c r="NTY1464" s="14"/>
      <c r="NTZ1464" s="14"/>
      <c r="NUA1464" s="14"/>
      <c r="NUB1464" s="14"/>
      <c r="NUC1464" s="14"/>
      <c r="NUD1464" s="14"/>
      <c r="NUE1464" s="14"/>
      <c r="NUF1464" s="14"/>
      <c r="NUG1464" s="14"/>
      <c r="NUH1464" s="14"/>
      <c r="NUI1464" s="14"/>
      <c r="NUJ1464" s="14"/>
      <c r="NUK1464" s="14"/>
      <c r="NUL1464" s="14"/>
      <c r="NUM1464" s="14"/>
      <c r="NUN1464" s="14"/>
      <c r="NUO1464" s="14"/>
      <c r="NUP1464" s="14"/>
      <c r="NUQ1464" s="14"/>
      <c r="NUR1464" s="14"/>
      <c r="NUS1464" s="14"/>
      <c r="NUT1464" s="14"/>
      <c r="NUU1464" s="14"/>
      <c r="NUV1464" s="14"/>
      <c r="NUW1464" s="14"/>
      <c r="NUX1464" s="14"/>
      <c r="NUY1464" s="14"/>
      <c r="NUZ1464" s="14"/>
      <c r="NVA1464" s="14"/>
      <c r="NVB1464" s="14"/>
      <c r="NVC1464" s="14"/>
      <c r="NVD1464" s="14"/>
      <c r="NVE1464" s="14"/>
      <c r="NVF1464" s="14"/>
      <c r="NVG1464" s="14"/>
      <c r="NVH1464" s="14"/>
      <c r="NVI1464" s="14"/>
      <c r="NVJ1464" s="14"/>
      <c r="NVK1464" s="14"/>
      <c r="NVL1464" s="14"/>
      <c r="NVM1464" s="14"/>
      <c r="NVN1464" s="14"/>
      <c r="NVO1464" s="14"/>
      <c r="NVP1464" s="14"/>
      <c r="NVQ1464" s="14"/>
      <c r="NVR1464" s="14"/>
      <c r="NVS1464" s="14"/>
      <c r="NVT1464" s="14"/>
      <c r="NVU1464" s="14"/>
      <c r="NVV1464" s="14"/>
      <c r="NVW1464" s="14"/>
      <c r="NVX1464" s="14"/>
      <c r="NVY1464" s="14"/>
      <c r="NVZ1464" s="14"/>
      <c r="NWA1464" s="14"/>
      <c r="NWB1464" s="14"/>
      <c r="NWC1464" s="14"/>
      <c r="NWD1464" s="14"/>
      <c r="NWE1464" s="14"/>
      <c r="NWF1464" s="14"/>
      <c r="NWG1464" s="14"/>
      <c r="NWH1464" s="14"/>
      <c r="NWI1464" s="14"/>
      <c r="NWJ1464" s="14"/>
      <c r="NWK1464" s="14"/>
      <c r="NWL1464" s="14"/>
      <c r="NWM1464" s="14"/>
      <c r="NWN1464" s="14"/>
      <c r="NWO1464" s="14"/>
      <c r="NWP1464" s="14"/>
      <c r="NWQ1464" s="14"/>
      <c r="NWR1464" s="14"/>
      <c r="NWS1464" s="14"/>
      <c r="NWT1464" s="14"/>
      <c r="NWU1464" s="14"/>
      <c r="NWV1464" s="14"/>
      <c r="NWW1464" s="14"/>
      <c r="NWX1464" s="14"/>
      <c r="NWY1464" s="14"/>
      <c r="NWZ1464" s="14"/>
      <c r="NXA1464" s="14"/>
      <c r="NXB1464" s="14"/>
      <c r="NXC1464" s="14"/>
      <c r="NXD1464" s="14"/>
      <c r="NXE1464" s="14"/>
      <c r="NXF1464" s="14"/>
      <c r="NXG1464" s="14"/>
      <c r="NXH1464" s="14"/>
      <c r="NXI1464" s="14"/>
      <c r="NXJ1464" s="14"/>
      <c r="NXK1464" s="14"/>
      <c r="NXL1464" s="14"/>
      <c r="NXM1464" s="14"/>
      <c r="NXN1464" s="14"/>
      <c r="NXO1464" s="14"/>
      <c r="NXP1464" s="14"/>
      <c r="NXQ1464" s="14"/>
      <c r="NXR1464" s="14"/>
      <c r="NXS1464" s="14"/>
      <c r="NXT1464" s="14"/>
      <c r="NXU1464" s="14"/>
      <c r="NXV1464" s="14"/>
      <c r="NXW1464" s="14"/>
      <c r="NXX1464" s="14"/>
      <c r="NXY1464" s="14"/>
      <c r="NXZ1464" s="14"/>
      <c r="NYA1464" s="14"/>
      <c r="NYB1464" s="14"/>
      <c r="NYC1464" s="14"/>
      <c r="NYD1464" s="14"/>
      <c r="NYE1464" s="14"/>
      <c r="NYF1464" s="14"/>
      <c r="NYG1464" s="14"/>
      <c r="NYH1464" s="14"/>
      <c r="NYI1464" s="14"/>
      <c r="NYJ1464" s="14"/>
      <c r="NYK1464" s="14"/>
      <c r="NYL1464" s="14"/>
      <c r="NYM1464" s="14"/>
      <c r="NYN1464" s="14"/>
      <c r="NYO1464" s="14"/>
      <c r="NYP1464" s="14"/>
      <c r="NYQ1464" s="14"/>
      <c r="NYR1464" s="14"/>
      <c r="NYS1464" s="14"/>
      <c r="NYT1464" s="14"/>
      <c r="NYU1464" s="14"/>
      <c r="NYV1464" s="14"/>
      <c r="NYW1464" s="14"/>
      <c r="NYX1464" s="14"/>
      <c r="NYY1464" s="14"/>
      <c r="NYZ1464" s="14"/>
      <c r="NZA1464" s="14"/>
      <c r="NZB1464" s="14"/>
      <c r="NZC1464" s="14"/>
      <c r="NZD1464" s="14"/>
      <c r="NZE1464" s="14"/>
      <c r="NZF1464" s="14"/>
      <c r="NZG1464" s="14"/>
      <c r="NZH1464" s="14"/>
      <c r="NZI1464" s="14"/>
      <c r="NZJ1464" s="14"/>
      <c r="NZK1464" s="14"/>
      <c r="NZL1464" s="14"/>
      <c r="NZM1464" s="14"/>
      <c r="NZN1464" s="14"/>
      <c r="NZO1464" s="14"/>
      <c r="NZP1464" s="14"/>
      <c r="NZQ1464" s="14"/>
      <c r="NZR1464" s="14"/>
      <c r="NZS1464" s="14"/>
      <c r="NZT1464" s="14"/>
      <c r="NZU1464" s="14"/>
      <c r="NZV1464" s="14"/>
      <c r="NZW1464" s="14"/>
      <c r="NZX1464" s="14"/>
      <c r="NZY1464" s="14"/>
      <c r="NZZ1464" s="14"/>
      <c r="OAA1464" s="14"/>
      <c r="OAB1464" s="14"/>
      <c r="OAC1464" s="14"/>
      <c r="OAD1464" s="14"/>
      <c r="OAE1464" s="14"/>
      <c r="OAF1464" s="14"/>
      <c r="OAG1464" s="14"/>
      <c r="OAH1464" s="14"/>
      <c r="OAI1464" s="14"/>
      <c r="OAJ1464" s="14"/>
      <c r="OAK1464" s="14"/>
      <c r="OAL1464" s="14"/>
      <c r="OAM1464" s="14"/>
      <c r="OAN1464" s="14"/>
      <c r="OAO1464" s="14"/>
      <c r="OAP1464" s="14"/>
      <c r="OAQ1464" s="14"/>
      <c r="OAR1464" s="14"/>
      <c r="OAS1464" s="14"/>
      <c r="OAT1464" s="14"/>
      <c r="OAU1464" s="14"/>
      <c r="OAV1464" s="14"/>
      <c r="OAW1464" s="14"/>
      <c r="OAX1464" s="14"/>
      <c r="OAY1464" s="14"/>
      <c r="OAZ1464" s="14"/>
      <c r="OBA1464" s="14"/>
      <c r="OBB1464" s="14"/>
      <c r="OBC1464" s="14"/>
      <c r="OBD1464" s="14"/>
      <c r="OBE1464" s="14"/>
      <c r="OBF1464" s="14"/>
      <c r="OBG1464" s="14"/>
      <c r="OBH1464" s="14"/>
      <c r="OBI1464" s="14"/>
      <c r="OBJ1464" s="14"/>
      <c r="OBK1464" s="14"/>
      <c r="OBL1464" s="14"/>
      <c r="OBM1464" s="14"/>
      <c r="OBN1464" s="14"/>
      <c r="OBO1464" s="14"/>
      <c r="OBP1464" s="14"/>
      <c r="OBQ1464" s="14"/>
      <c r="OBR1464" s="14"/>
      <c r="OBS1464" s="14"/>
      <c r="OBT1464" s="14"/>
      <c r="OBU1464" s="14"/>
      <c r="OBV1464" s="14"/>
      <c r="OBW1464" s="14"/>
      <c r="OBX1464" s="14"/>
      <c r="OBY1464" s="14"/>
      <c r="OBZ1464" s="14"/>
      <c r="OCA1464" s="14"/>
      <c r="OCB1464" s="14"/>
      <c r="OCC1464" s="14"/>
      <c r="OCD1464" s="14"/>
      <c r="OCE1464" s="14"/>
      <c r="OCF1464" s="14"/>
      <c r="OCG1464" s="14"/>
      <c r="OCH1464" s="14"/>
      <c r="OCI1464" s="14"/>
      <c r="OCJ1464" s="14"/>
      <c r="OCK1464" s="14"/>
      <c r="OCL1464" s="14"/>
      <c r="OCM1464" s="14"/>
      <c r="OCN1464" s="14"/>
      <c r="OCO1464" s="14"/>
      <c r="OCP1464" s="14"/>
      <c r="OCQ1464" s="14"/>
      <c r="OCR1464" s="14"/>
      <c r="OCS1464" s="14"/>
      <c r="OCT1464" s="14"/>
      <c r="OCU1464" s="14"/>
      <c r="OCV1464" s="14"/>
      <c r="OCW1464" s="14"/>
      <c r="OCX1464" s="14"/>
      <c r="OCY1464" s="14"/>
      <c r="OCZ1464" s="14"/>
      <c r="ODA1464" s="14"/>
      <c r="ODB1464" s="14"/>
      <c r="ODC1464" s="14"/>
      <c r="ODD1464" s="14"/>
      <c r="ODE1464" s="14"/>
      <c r="ODF1464" s="14"/>
      <c r="ODG1464" s="14"/>
      <c r="ODH1464" s="14"/>
      <c r="ODI1464" s="14"/>
      <c r="ODJ1464" s="14"/>
      <c r="ODK1464" s="14"/>
      <c r="ODL1464" s="14"/>
      <c r="ODM1464" s="14"/>
      <c r="ODN1464" s="14"/>
      <c r="ODO1464" s="14"/>
      <c r="ODP1464" s="14"/>
      <c r="ODQ1464" s="14"/>
      <c r="ODR1464" s="14"/>
      <c r="ODS1464" s="14"/>
      <c r="ODT1464" s="14"/>
      <c r="ODU1464" s="14"/>
      <c r="ODV1464" s="14"/>
      <c r="ODW1464" s="14"/>
      <c r="ODX1464" s="14"/>
      <c r="ODY1464" s="14"/>
      <c r="ODZ1464" s="14"/>
      <c r="OEA1464" s="14"/>
      <c r="OEB1464" s="14"/>
      <c r="OEC1464" s="14"/>
      <c r="OED1464" s="14"/>
      <c r="OEE1464" s="14"/>
      <c r="OEF1464" s="14"/>
      <c r="OEG1464" s="14"/>
      <c r="OEH1464" s="14"/>
      <c r="OEI1464" s="14"/>
      <c r="OEJ1464" s="14"/>
      <c r="OEK1464" s="14"/>
      <c r="OEL1464" s="14"/>
      <c r="OEM1464" s="14"/>
      <c r="OEN1464" s="14"/>
      <c r="OEO1464" s="14"/>
      <c r="OEP1464" s="14"/>
      <c r="OEQ1464" s="14"/>
      <c r="OER1464" s="14"/>
      <c r="OES1464" s="14"/>
      <c r="OET1464" s="14"/>
      <c r="OEU1464" s="14"/>
      <c r="OEV1464" s="14"/>
      <c r="OEW1464" s="14"/>
      <c r="OEX1464" s="14"/>
      <c r="OEY1464" s="14"/>
      <c r="OEZ1464" s="14"/>
      <c r="OFA1464" s="14"/>
      <c r="OFB1464" s="14"/>
      <c r="OFC1464" s="14"/>
      <c r="OFD1464" s="14"/>
      <c r="OFE1464" s="14"/>
      <c r="OFF1464" s="14"/>
      <c r="OFG1464" s="14"/>
      <c r="OFH1464" s="14"/>
      <c r="OFI1464" s="14"/>
      <c r="OFJ1464" s="14"/>
      <c r="OFK1464" s="14"/>
      <c r="OFL1464" s="14"/>
      <c r="OFM1464" s="14"/>
      <c r="OFN1464" s="14"/>
      <c r="OFO1464" s="14"/>
      <c r="OFP1464" s="14"/>
      <c r="OFQ1464" s="14"/>
      <c r="OFR1464" s="14"/>
      <c r="OFS1464" s="14"/>
      <c r="OFT1464" s="14"/>
      <c r="OFU1464" s="14"/>
      <c r="OFV1464" s="14"/>
      <c r="OFW1464" s="14"/>
      <c r="OFX1464" s="14"/>
      <c r="OFY1464" s="14"/>
      <c r="OFZ1464" s="14"/>
      <c r="OGA1464" s="14"/>
      <c r="OGB1464" s="14"/>
      <c r="OGC1464" s="14"/>
      <c r="OGD1464" s="14"/>
      <c r="OGE1464" s="14"/>
      <c r="OGF1464" s="14"/>
      <c r="OGG1464" s="14"/>
      <c r="OGH1464" s="14"/>
      <c r="OGI1464" s="14"/>
      <c r="OGJ1464" s="14"/>
      <c r="OGK1464" s="14"/>
      <c r="OGL1464" s="14"/>
      <c r="OGM1464" s="14"/>
      <c r="OGN1464" s="14"/>
      <c r="OGO1464" s="14"/>
      <c r="OGP1464" s="14"/>
      <c r="OGQ1464" s="14"/>
      <c r="OGR1464" s="14"/>
      <c r="OGS1464" s="14"/>
      <c r="OGT1464" s="14"/>
      <c r="OGU1464" s="14"/>
      <c r="OGV1464" s="14"/>
      <c r="OGW1464" s="14"/>
      <c r="OGX1464" s="14"/>
      <c r="OGY1464" s="14"/>
      <c r="OGZ1464" s="14"/>
      <c r="OHA1464" s="14"/>
      <c r="OHB1464" s="14"/>
      <c r="OHC1464" s="14"/>
      <c r="OHD1464" s="14"/>
      <c r="OHE1464" s="14"/>
      <c r="OHF1464" s="14"/>
      <c r="OHG1464" s="14"/>
      <c r="OHH1464" s="14"/>
      <c r="OHI1464" s="14"/>
      <c r="OHJ1464" s="14"/>
      <c r="OHK1464" s="14"/>
      <c r="OHL1464" s="14"/>
      <c r="OHM1464" s="14"/>
      <c r="OHN1464" s="14"/>
      <c r="OHO1464" s="14"/>
      <c r="OHP1464" s="14"/>
      <c r="OHQ1464" s="14"/>
      <c r="OHR1464" s="14"/>
      <c r="OHS1464" s="14"/>
      <c r="OHT1464" s="14"/>
      <c r="OHU1464" s="14"/>
      <c r="OHV1464" s="14"/>
      <c r="OHW1464" s="14"/>
      <c r="OHX1464" s="14"/>
      <c r="OHY1464" s="14"/>
      <c r="OHZ1464" s="14"/>
      <c r="OIA1464" s="14"/>
      <c r="OIB1464" s="14"/>
      <c r="OIC1464" s="14"/>
      <c r="OID1464" s="14"/>
      <c r="OIE1464" s="14"/>
      <c r="OIF1464" s="14"/>
      <c r="OIG1464" s="14"/>
      <c r="OIH1464" s="14"/>
      <c r="OII1464" s="14"/>
      <c r="OIJ1464" s="14"/>
      <c r="OIK1464" s="14"/>
      <c r="OIL1464" s="14"/>
      <c r="OIM1464" s="14"/>
      <c r="OIN1464" s="14"/>
      <c r="OIO1464" s="14"/>
      <c r="OIP1464" s="14"/>
      <c r="OIQ1464" s="14"/>
      <c r="OIR1464" s="14"/>
      <c r="OIS1464" s="14"/>
      <c r="OIT1464" s="14"/>
      <c r="OIU1464" s="14"/>
      <c r="OIV1464" s="14"/>
      <c r="OIW1464" s="14"/>
      <c r="OIX1464" s="14"/>
      <c r="OIY1464" s="14"/>
      <c r="OIZ1464" s="14"/>
      <c r="OJA1464" s="14"/>
      <c r="OJB1464" s="14"/>
      <c r="OJC1464" s="14"/>
      <c r="OJD1464" s="14"/>
      <c r="OJE1464" s="14"/>
      <c r="OJF1464" s="14"/>
      <c r="OJG1464" s="14"/>
      <c r="OJH1464" s="14"/>
      <c r="OJI1464" s="14"/>
      <c r="OJJ1464" s="14"/>
      <c r="OJK1464" s="14"/>
      <c r="OJL1464" s="14"/>
      <c r="OJM1464" s="14"/>
      <c r="OJN1464" s="14"/>
      <c r="OJO1464" s="14"/>
      <c r="OJP1464" s="14"/>
      <c r="OJQ1464" s="14"/>
      <c r="OJR1464" s="14"/>
      <c r="OJS1464" s="14"/>
      <c r="OJT1464" s="14"/>
      <c r="OJU1464" s="14"/>
      <c r="OJV1464" s="14"/>
      <c r="OJW1464" s="14"/>
      <c r="OJX1464" s="14"/>
      <c r="OJY1464" s="14"/>
      <c r="OJZ1464" s="14"/>
      <c r="OKA1464" s="14"/>
      <c r="OKB1464" s="14"/>
      <c r="OKC1464" s="14"/>
      <c r="OKD1464" s="14"/>
      <c r="OKE1464" s="14"/>
      <c r="OKF1464" s="14"/>
      <c r="OKG1464" s="14"/>
      <c r="OKH1464" s="14"/>
      <c r="OKI1464" s="14"/>
      <c r="OKJ1464" s="14"/>
      <c r="OKK1464" s="14"/>
      <c r="OKL1464" s="14"/>
      <c r="OKM1464" s="14"/>
      <c r="OKN1464" s="14"/>
      <c r="OKO1464" s="14"/>
      <c r="OKP1464" s="14"/>
      <c r="OKQ1464" s="14"/>
      <c r="OKR1464" s="14"/>
      <c r="OKS1464" s="14"/>
      <c r="OKT1464" s="14"/>
      <c r="OKU1464" s="14"/>
      <c r="OKV1464" s="14"/>
      <c r="OKW1464" s="14"/>
      <c r="OKX1464" s="14"/>
      <c r="OKY1464" s="14"/>
      <c r="OKZ1464" s="14"/>
      <c r="OLA1464" s="14"/>
      <c r="OLB1464" s="14"/>
      <c r="OLC1464" s="14"/>
      <c r="OLD1464" s="14"/>
      <c r="OLE1464" s="14"/>
      <c r="OLF1464" s="14"/>
      <c r="OLG1464" s="14"/>
      <c r="OLH1464" s="14"/>
      <c r="OLI1464" s="14"/>
      <c r="OLJ1464" s="14"/>
      <c r="OLK1464" s="14"/>
      <c r="OLL1464" s="14"/>
      <c r="OLM1464" s="14"/>
      <c r="OLN1464" s="14"/>
      <c r="OLO1464" s="14"/>
      <c r="OLP1464" s="14"/>
      <c r="OLQ1464" s="14"/>
      <c r="OLR1464" s="14"/>
      <c r="OLS1464" s="14"/>
      <c r="OLT1464" s="14"/>
      <c r="OLU1464" s="14"/>
      <c r="OLV1464" s="14"/>
      <c r="OLW1464" s="14"/>
      <c r="OLX1464" s="14"/>
      <c r="OLY1464" s="14"/>
      <c r="OLZ1464" s="14"/>
      <c r="OMA1464" s="14"/>
      <c r="OMB1464" s="14"/>
      <c r="OMC1464" s="14"/>
      <c r="OMD1464" s="14"/>
      <c r="OME1464" s="14"/>
      <c r="OMF1464" s="14"/>
      <c r="OMG1464" s="14"/>
      <c r="OMH1464" s="14"/>
      <c r="OMI1464" s="14"/>
      <c r="OMJ1464" s="14"/>
      <c r="OMK1464" s="14"/>
      <c r="OML1464" s="14"/>
      <c r="OMM1464" s="14"/>
      <c r="OMN1464" s="14"/>
      <c r="OMO1464" s="14"/>
      <c r="OMP1464" s="14"/>
      <c r="OMQ1464" s="14"/>
      <c r="OMR1464" s="14"/>
      <c r="OMS1464" s="14"/>
      <c r="OMT1464" s="14"/>
      <c r="OMU1464" s="14"/>
      <c r="OMV1464" s="14"/>
      <c r="OMW1464" s="14"/>
      <c r="OMX1464" s="14"/>
      <c r="OMY1464" s="14"/>
      <c r="OMZ1464" s="14"/>
      <c r="ONA1464" s="14"/>
      <c r="ONB1464" s="14"/>
      <c r="ONC1464" s="14"/>
      <c r="OND1464" s="14"/>
      <c r="ONE1464" s="14"/>
      <c r="ONF1464" s="14"/>
      <c r="ONG1464" s="14"/>
      <c r="ONH1464" s="14"/>
      <c r="ONI1464" s="14"/>
      <c r="ONJ1464" s="14"/>
      <c r="ONK1464" s="14"/>
      <c r="ONL1464" s="14"/>
      <c r="ONM1464" s="14"/>
      <c r="ONN1464" s="14"/>
      <c r="ONO1464" s="14"/>
      <c r="ONP1464" s="14"/>
      <c r="ONQ1464" s="14"/>
      <c r="ONR1464" s="14"/>
      <c r="ONS1464" s="14"/>
      <c r="ONT1464" s="14"/>
      <c r="ONU1464" s="14"/>
      <c r="ONV1464" s="14"/>
      <c r="ONW1464" s="14"/>
      <c r="ONX1464" s="14"/>
      <c r="ONY1464" s="14"/>
      <c r="ONZ1464" s="14"/>
      <c r="OOA1464" s="14"/>
      <c r="OOB1464" s="14"/>
      <c r="OOC1464" s="14"/>
      <c r="OOD1464" s="14"/>
      <c r="OOE1464" s="14"/>
      <c r="OOF1464" s="14"/>
      <c r="OOG1464" s="14"/>
      <c r="OOH1464" s="14"/>
      <c r="OOI1464" s="14"/>
      <c r="OOJ1464" s="14"/>
      <c r="OOK1464" s="14"/>
      <c r="OOL1464" s="14"/>
      <c r="OOM1464" s="14"/>
      <c r="OON1464" s="14"/>
      <c r="OOO1464" s="14"/>
      <c r="OOP1464" s="14"/>
      <c r="OOQ1464" s="14"/>
      <c r="OOR1464" s="14"/>
      <c r="OOS1464" s="14"/>
      <c r="OOT1464" s="14"/>
      <c r="OOU1464" s="14"/>
      <c r="OOV1464" s="14"/>
      <c r="OOW1464" s="14"/>
      <c r="OOX1464" s="14"/>
      <c r="OOY1464" s="14"/>
      <c r="OOZ1464" s="14"/>
      <c r="OPA1464" s="14"/>
      <c r="OPB1464" s="14"/>
      <c r="OPC1464" s="14"/>
      <c r="OPD1464" s="14"/>
      <c r="OPE1464" s="14"/>
      <c r="OPF1464" s="14"/>
      <c r="OPG1464" s="14"/>
      <c r="OPH1464" s="14"/>
      <c r="OPI1464" s="14"/>
      <c r="OPJ1464" s="14"/>
      <c r="OPK1464" s="14"/>
      <c r="OPL1464" s="14"/>
      <c r="OPM1464" s="14"/>
      <c r="OPN1464" s="14"/>
      <c r="OPO1464" s="14"/>
      <c r="OPP1464" s="14"/>
      <c r="OPQ1464" s="14"/>
      <c r="OPR1464" s="14"/>
      <c r="OPS1464" s="14"/>
      <c r="OPT1464" s="14"/>
      <c r="OPU1464" s="14"/>
      <c r="OPV1464" s="14"/>
      <c r="OPW1464" s="14"/>
      <c r="OPX1464" s="14"/>
      <c r="OPY1464" s="14"/>
      <c r="OPZ1464" s="14"/>
      <c r="OQA1464" s="14"/>
      <c r="OQB1464" s="14"/>
      <c r="OQC1464" s="14"/>
      <c r="OQD1464" s="14"/>
      <c r="OQE1464" s="14"/>
      <c r="OQF1464" s="14"/>
      <c r="OQG1464" s="14"/>
      <c r="OQH1464" s="14"/>
      <c r="OQI1464" s="14"/>
      <c r="OQJ1464" s="14"/>
      <c r="OQK1464" s="14"/>
      <c r="OQL1464" s="14"/>
      <c r="OQM1464" s="14"/>
      <c r="OQN1464" s="14"/>
      <c r="OQO1464" s="14"/>
      <c r="OQP1464" s="14"/>
      <c r="OQQ1464" s="14"/>
      <c r="OQR1464" s="14"/>
      <c r="OQS1464" s="14"/>
      <c r="OQT1464" s="14"/>
      <c r="OQU1464" s="14"/>
      <c r="OQV1464" s="14"/>
      <c r="OQW1464" s="14"/>
      <c r="OQX1464" s="14"/>
      <c r="OQY1464" s="14"/>
      <c r="OQZ1464" s="14"/>
      <c r="ORA1464" s="14"/>
      <c r="ORB1464" s="14"/>
      <c r="ORC1464" s="14"/>
      <c r="ORD1464" s="14"/>
      <c r="ORE1464" s="14"/>
      <c r="ORF1464" s="14"/>
      <c r="ORG1464" s="14"/>
      <c r="ORH1464" s="14"/>
      <c r="ORI1464" s="14"/>
      <c r="ORJ1464" s="14"/>
      <c r="ORK1464" s="14"/>
      <c r="ORL1464" s="14"/>
      <c r="ORM1464" s="14"/>
      <c r="ORN1464" s="14"/>
      <c r="ORO1464" s="14"/>
      <c r="ORP1464" s="14"/>
      <c r="ORQ1464" s="14"/>
      <c r="ORR1464" s="14"/>
      <c r="ORS1464" s="14"/>
      <c r="ORT1464" s="14"/>
      <c r="ORU1464" s="14"/>
      <c r="ORV1464" s="14"/>
      <c r="ORW1464" s="14"/>
      <c r="ORX1464" s="14"/>
      <c r="ORY1464" s="14"/>
      <c r="ORZ1464" s="14"/>
      <c r="OSA1464" s="14"/>
      <c r="OSB1464" s="14"/>
      <c r="OSC1464" s="14"/>
      <c r="OSD1464" s="14"/>
      <c r="OSE1464" s="14"/>
      <c r="OSF1464" s="14"/>
      <c r="OSG1464" s="14"/>
      <c r="OSH1464" s="14"/>
      <c r="OSI1464" s="14"/>
      <c r="OSJ1464" s="14"/>
      <c r="OSK1464" s="14"/>
      <c r="OSL1464" s="14"/>
      <c r="OSM1464" s="14"/>
      <c r="OSN1464" s="14"/>
      <c r="OSO1464" s="14"/>
      <c r="OSP1464" s="14"/>
      <c r="OSQ1464" s="14"/>
      <c r="OSR1464" s="14"/>
      <c r="OSS1464" s="14"/>
      <c r="OST1464" s="14"/>
      <c r="OSU1464" s="14"/>
      <c r="OSV1464" s="14"/>
      <c r="OSW1464" s="14"/>
      <c r="OSX1464" s="14"/>
      <c r="OSY1464" s="14"/>
      <c r="OSZ1464" s="14"/>
      <c r="OTA1464" s="14"/>
      <c r="OTB1464" s="14"/>
      <c r="OTC1464" s="14"/>
      <c r="OTD1464" s="14"/>
      <c r="OTE1464" s="14"/>
      <c r="OTF1464" s="14"/>
      <c r="OTG1464" s="14"/>
      <c r="OTH1464" s="14"/>
      <c r="OTI1464" s="14"/>
      <c r="OTJ1464" s="14"/>
      <c r="OTK1464" s="14"/>
      <c r="OTL1464" s="14"/>
      <c r="OTM1464" s="14"/>
      <c r="OTN1464" s="14"/>
      <c r="OTO1464" s="14"/>
      <c r="OTP1464" s="14"/>
      <c r="OTQ1464" s="14"/>
      <c r="OTR1464" s="14"/>
      <c r="OTS1464" s="14"/>
      <c r="OTT1464" s="14"/>
      <c r="OTU1464" s="14"/>
      <c r="OTV1464" s="14"/>
      <c r="OTW1464" s="14"/>
      <c r="OTX1464" s="14"/>
      <c r="OTY1464" s="14"/>
      <c r="OTZ1464" s="14"/>
      <c r="OUA1464" s="14"/>
      <c r="OUB1464" s="14"/>
      <c r="OUC1464" s="14"/>
      <c r="OUD1464" s="14"/>
      <c r="OUE1464" s="14"/>
      <c r="OUF1464" s="14"/>
      <c r="OUG1464" s="14"/>
      <c r="OUH1464" s="14"/>
      <c r="OUI1464" s="14"/>
      <c r="OUJ1464" s="14"/>
      <c r="OUK1464" s="14"/>
      <c r="OUL1464" s="14"/>
      <c r="OUM1464" s="14"/>
      <c r="OUN1464" s="14"/>
      <c r="OUO1464" s="14"/>
      <c r="OUP1464" s="14"/>
      <c r="OUQ1464" s="14"/>
      <c r="OUR1464" s="14"/>
      <c r="OUS1464" s="14"/>
      <c r="OUT1464" s="14"/>
      <c r="OUU1464" s="14"/>
      <c r="OUV1464" s="14"/>
      <c r="OUW1464" s="14"/>
      <c r="OUX1464" s="14"/>
      <c r="OUY1464" s="14"/>
      <c r="OUZ1464" s="14"/>
      <c r="OVA1464" s="14"/>
      <c r="OVB1464" s="14"/>
      <c r="OVC1464" s="14"/>
      <c r="OVD1464" s="14"/>
      <c r="OVE1464" s="14"/>
      <c r="OVF1464" s="14"/>
      <c r="OVG1464" s="14"/>
      <c r="OVH1464" s="14"/>
      <c r="OVI1464" s="14"/>
      <c r="OVJ1464" s="14"/>
      <c r="OVK1464" s="14"/>
      <c r="OVL1464" s="14"/>
      <c r="OVM1464" s="14"/>
      <c r="OVN1464" s="14"/>
      <c r="OVO1464" s="14"/>
      <c r="OVP1464" s="14"/>
      <c r="OVQ1464" s="14"/>
      <c r="OVR1464" s="14"/>
      <c r="OVS1464" s="14"/>
      <c r="OVT1464" s="14"/>
      <c r="OVU1464" s="14"/>
      <c r="OVV1464" s="14"/>
      <c r="OVW1464" s="14"/>
      <c r="OVX1464" s="14"/>
      <c r="OVY1464" s="14"/>
      <c r="OVZ1464" s="14"/>
      <c r="OWA1464" s="14"/>
      <c r="OWB1464" s="14"/>
      <c r="OWC1464" s="14"/>
      <c r="OWD1464" s="14"/>
      <c r="OWE1464" s="14"/>
      <c r="OWF1464" s="14"/>
      <c r="OWG1464" s="14"/>
      <c r="OWH1464" s="14"/>
      <c r="OWI1464" s="14"/>
      <c r="OWJ1464" s="14"/>
      <c r="OWK1464" s="14"/>
      <c r="OWL1464" s="14"/>
      <c r="OWM1464" s="14"/>
      <c r="OWN1464" s="14"/>
      <c r="OWO1464" s="14"/>
      <c r="OWP1464" s="14"/>
      <c r="OWQ1464" s="14"/>
      <c r="OWR1464" s="14"/>
      <c r="OWS1464" s="14"/>
      <c r="OWT1464" s="14"/>
      <c r="OWU1464" s="14"/>
      <c r="OWV1464" s="14"/>
      <c r="OWW1464" s="14"/>
      <c r="OWX1464" s="14"/>
      <c r="OWY1464" s="14"/>
      <c r="OWZ1464" s="14"/>
      <c r="OXA1464" s="14"/>
      <c r="OXB1464" s="14"/>
      <c r="OXC1464" s="14"/>
      <c r="OXD1464" s="14"/>
      <c r="OXE1464" s="14"/>
      <c r="OXF1464" s="14"/>
      <c r="OXG1464" s="14"/>
      <c r="OXH1464" s="14"/>
      <c r="OXI1464" s="14"/>
      <c r="OXJ1464" s="14"/>
      <c r="OXK1464" s="14"/>
      <c r="OXL1464" s="14"/>
      <c r="OXM1464" s="14"/>
      <c r="OXN1464" s="14"/>
      <c r="OXO1464" s="14"/>
      <c r="OXP1464" s="14"/>
      <c r="OXQ1464" s="14"/>
      <c r="OXR1464" s="14"/>
      <c r="OXS1464" s="14"/>
      <c r="OXT1464" s="14"/>
      <c r="OXU1464" s="14"/>
      <c r="OXV1464" s="14"/>
      <c r="OXW1464" s="14"/>
      <c r="OXX1464" s="14"/>
      <c r="OXY1464" s="14"/>
      <c r="OXZ1464" s="14"/>
      <c r="OYA1464" s="14"/>
      <c r="OYB1464" s="14"/>
      <c r="OYC1464" s="14"/>
      <c r="OYD1464" s="14"/>
      <c r="OYE1464" s="14"/>
      <c r="OYF1464" s="14"/>
      <c r="OYG1464" s="14"/>
      <c r="OYH1464" s="14"/>
      <c r="OYI1464" s="14"/>
      <c r="OYJ1464" s="14"/>
      <c r="OYK1464" s="14"/>
      <c r="OYL1464" s="14"/>
      <c r="OYM1464" s="14"/>
      <c r="OYN1464" s="14"/>
      <c r="OYO1464" s="14"/>
      <c r="OYP1464" s="14"/>
      <c r="OYQ1464" s="14"/>
      <c r="OYR1464" s="14"/>
      <c r="OYS1464" s="14"/>
      <c r="OYT1464" s="14"/>
      <c r="OYU1464" s="14"/>
      <c r="OYV1464" s="14"/>
      <c r="OYW1464" s="14"/>
      <c r="OYX1464" s="14"/>
      <c r="OYY1464" s="14"/>
      <c r="OYZ1464" s="14"/>
      <c r="OZA1464" s="14"/>
      <c r="OZB1464" s="14"/>
      <c r="OZC1464" s="14"/>
      <c r="OZD1464" s="14"/>
      <c r="OZE1464" s="14"/>
      <c r="OZF1464" s="14"/>
      <c r="OZG1464" s="14"/>
      <c r="OZH1464" s="14"/>
      <c r="OZI1464" s="14"/>
      <c r="OZJ1464" s="14"/>
      <c r="OZK1464" s="14"/>
      <c r="OZL1464" s="14"/>
      <c r="OZM1464" s="14"/>
      <c r="OZN1464" s="14"/>
      <c r="OZO1464" s="14"/>
      <c r="OZP1464" s="14"/>
      <c r="OZQ1464" s="14"/>
      <c r="OZR1464" s="14"/>
      <c r="OZS1464" s="14"/>
      <c r="OZT1464" s="14"/>
      <c r="OZU1464" s="14"/>
      <c r="OZV1464" s="14"/>
      <c r="OZW1464" s="14"/>
      <c r="OZX1464" s="14"/>
      <c r="OZY1464" s="14"/>
      <c r="OZZ1464" s="14"/>
      <c r="PAA1464" s="14"/>
      <c r="PAB1464" s="14"/>
      <c r="PAC1464" s="14"/>
      <c r="PAD1464" s="14"/>
      <c r="PAE1464" s="14"/>
      <c r="PAF1464" s="14"/>
      <c r="PAG1464" s="14"/>
      <c r="PAH1464" s="14"/>
      <c r="PAI1464" s="14"/>
      <c r="PAJ1464" s="14"/>
      <c r="PAK1464" s="14"/>
      <c r="PAL1464" s="14"/>
      <c r="PAM1464" s="14"/>
      <c r="PAN1464" s="14"/>
      <c r="PAO1464" s="14"/>
      <c r="PAP1464" s="14"/>
      <c r="PAQ1464" s="14"/>
      <c r="PAR1464" s="14"/>
      <c r="PAS1464" s="14"/>
      <c r="PAT1464" s="14"/>
      <c r="PAU1464" s="14"/>
      <c r="PAV1464" s="14"/>
      <c r="PAW1464" s="14"/>
      <c r="PAX1464" s="14"/>
      <c r="PAY1464" s="14"/>
      <c r="PAZ1464" s="14"/>
      <c r="PBA1464" s="14"/>
      <c r="PBB1464" s="14"/>
      <c r="PBC1464" s="14"/>
      <c r="PBD1464" s="14"/>
      <c r="PBE1464" s="14"/>
      <c r="PBF1464" s="14"/>
      <c r="PBG1464" s="14"/>
      <c r="PBH1464" s="14"/>
      <c r="PBI1464" s="14"/>
      <c r="PBJ1464" s="14"/>
      <c r="PBK1464" s="14"/>
      <c r="PBL1464" s="14"/>
      <c r="PBM1464" s="14"/>
      <c r="PBN1464" s="14"/>
      <c r="PBO1464" s="14"/>
      <c r="PBP1464" s="14"/>
      <c r="PBQ1464" s="14"/>
      <c r="PBR1464" s="14"/>
      <c r="PBS1464" s="14"/>
      <c r="PBT1464" s="14"/>
      <c r="PBU1464" s="14"/>
      <c r="PBV1464" s="14"/>
      <c r="PBW1464" s="14"/>
      <c r="PBX1464" s="14"/>
      <c r="PBY1464" s="14"/>
      <c r="PBZ1464" s="14"/>
      <c r="PCA1464" s="14"/>
      <c r="PCB1464" s="14"/>
      <c r="PCC1464" s="14"/>
      <c r="PCD1464" s="14"/>
      <c r="PCE1464" s="14"/>
      <c r="PCF1464" s="14"/>
      <c r="PCG1464" s="14"/>
      <c r="PCH1464" s="14"/>
      <c r="PCI1464" s="14"/>
      <c r="PCJ1464" s="14"/>
      <c r="PCK1464" s="14"/>
      <c r="PCL1464" s="14"/>
      <c r="PCM1464" s="14"/>
      <c r="PCN1464" s="14"/>
      <c r="PCO1464" s="14"/>
      <c r="PCP1464" s="14"/>
      <c r="PCQ1464" s="14"/>
      <c r="PCR1464" s="14"/>
      <c r="PCS1464" s="14"/>
      <c r="PCT1464" s="14"/>
      <c r="PCU1464" s="14"/>
      <c r="PCV1464" s="14"/>
      <c r="PCW1464" s="14"/>
      <c r="PCX1464" s="14"/>
      <c r="PCY1464" s="14"/>
      <c r="PCZ1464" s="14"/>
      <c r="PDA1464" s="14"/>
      <c r="PDB1464" s="14"/>
      <c r="PDC1464" s="14"/>
      <c r="PDD1464" s="14"/>
      <c r="PDE1464" s="14"/>
      <c r="PDF1464" s="14"/>
      <c r="PDG1464" s="14"/>
      <c r="PDH1464" s="14"/>
      <c r="PDI1464" s="14"/>
      <c r="PDJ1464" s="14"/>
      <c r="PDK1464" s="14"/>
      <c r="PDL1464" s="14"/>
      <c r="PDM1464" s="14"/>
      <c r="PDN1464" s="14"/>
      <c r="PDO1464" s="14"/>
      <c r="PDP1464" s="14"/>
      <c r="PDQ1464" s="14"/>
      <c r="PDR1464" s="14"/>
      <c r="PDS1464" s="14"/>
      <c r="PDT1464" s="14"/>
      <c r="PDU1464" s="14"/>
      <c r="PDV1464" s="14"/>
      <c r="PDW1464" s="14"/>
      <c r="PDX1464" s="14"/>
      <c r="PDY1464" s="14"/>
      <c r="PDZ1464" s="14"/>
      <c r="PEA1464" s="14"/>
      <c r="PEB1464" s="14"/>
      <c r="PEC1464" s="14"/>
      <c r="PED1464" s="14"/>
      <c r="PEE1464" s="14"/>
      <c r="PEF1464" s="14"/>
      <c r="PEG1464" s="14"/>
      <c r="PEH1464" s="14"/>
      <c r="PEI1464" s="14"/>
      <c r="PEJ1464" s="14"/>
      <c r="PEK1464" s="14"/>
      <c r="PEL1464" s="14"/>
      <c r="PEM1464" s="14"/>
      <c r="PEN1464" s="14"/>
      <c r="PEO1464" s="14"/>
      <c r="PEP1464" s="14"/>
      <c r="PEQ1464" s="14"/>
      <c r="PER1464" s="14"/>
      <c r="PES1464" s="14"/>
      <c r="PET1464" s="14"/>
      <c r="PEU1464" s="14"/>
      <c r="PEV1464" s="14"/>
      <c r="PEW1464" s="14"/>
      <c r="PEX1464" s="14"/>
      <c r="PEY1464" s="14"/>
      <c r="PEZ1464" s="14"/>
      <c r="PFA1464" s="14"/>
      <c r="PFB1464" s="14"/>
      <c r="PFC1464" s="14"/>
      <c r="PFD1464" s="14"/>
      <c r="PFE1464" s="14"/>
      <c r="PFF1464" s="14"/>
      <c r="PFG1464" s="14"/>
      <c r="PFH1464" s="14"/>
      <c r="PFI1464" s="14"/>
      <c r="PFJ1464" s="14"/>
      <c r="PFK1464" s="14"/>
      <c r="PFL1464" s="14"/>
      <c r="PFM1464" s="14"/>
      <c r="PFN1464" s="14"/>
      <c r="PFO1464" s="14"/>
      <c r="PFP1464" s="14"/>
      <c r="PFQ1464" s="14"/>
      <c r="PFR1464" s="14"/>
      <c r="PFS1464" s="14"/>
      <c r="PFT1464" s="14"/>
      <c r="PFU1464" s="14"/>
      <c r="PFV1464" s="14"/>
      <c r="PFW1464" s="14"/>
      <c r="PFX1464" s="14"/>
      <c r="PFY1464" s="14"/>
      <c r="PFZ1464" s="14"/>
      <c r="PGA1464" s="14"/>
      <c r="PGB1464" s="14"/>
      <c r="PGC1464" s="14"/>
      <c r="PGD1464" s="14"/>
      <c r="PGE1464" s="14"/>
      <c r="PGF1464" s="14"/>
      <c r="PGG1464" s="14"/>
      <c r="PGH1464" s="14"/>
      <c r="PGI1464" s="14"/>
      <c r="PGJ1464" s="14"/>
      <c r="PGK1464" s="14"/>
      <c r="PGL1464" s="14"/>
      <c r="PGM1464" s="14"/>
      <c r="PGN1464" s="14"/>
      <c r="PGO1464" s="14"/>
      <c r="PGP1464" s="14"/>
      <c r="PGQ1464" s="14"/>
      <c r="PGR1464" s="14"/>
      <c r="PGS1464" s="14"/>
      <c r="PGT1464" s="14"/>
      <c r="PGU1464" s="14"/>
      <c r="PGV1464" s="14"/>
      <c r="PGW1464" s="14"/>
      <c r="PGX1464" s="14"/>
      <c r="PGY1464" s="14"/>
      <c r="PGZ1464" s="14"/>
      <c r="PHA1464" s="14"/>
      <c r="PHB1464" s="14"/>
      <c r="PHC1464" s="14"/>
      <c r="PHD1464" s="14"/>
      <c r="PHE1464" s="14"/>
      <c r="PHF1464" s="14"/>
      <c r="PHG1464" s="14"/>
      <c r="PHH1464" s="14"/>
      <c r="PHI1464" s="14"/>
      <c r="PHJ1464" s="14"/>
      <c r="PHK1464" s="14"/>
      <c r="PHL1464" s="14"/>
      <c r="PHM1464" s="14"/>
      <c r="PHN1464" s="14"/>
      <c r="PHO1464" s="14"/>
      <c r="PHP1464" s="14"/>
      <c r="PHQ1464" s="14"/>
      <c r="PHR1464" s="14"/>
      <c r="PHS1464" s="14"/>
      <c r="PHT1464" s="14"/>
      <c r="PHU1464" s="14"/>
      <c r="PHV1464" s="14"/>
      <c r="PHW1464" s="14"/>
      <c r="PHX1464" s="14"/>
      <c r="PHY1464" s="14"/>
      <c r="PHZ1464" s="14"/>
      <c r="PIA1464" s="14"/>
      <c r="PIB1464" s="14"/>
      <c r="PIC1464" s="14"/>
      <c r="PID1464" s="14"/>
      <c r="PIE1464" s="14"/>
      <c r="PIF1464" s="14"/>
      <c r="PIG1464" s="14"/>
      <c r="PIH1464" s="14"/>
      <c r="PII1464" s="14"/>
      <c r="PIJ1464" s="14"/>
      <c r="PIK1464" s="14"/>
      <c r="PIL1464" s="14"/>
      <c r="PIM1464" s="14"/>
      <c r="PIN1464" s="14"/>
      <c r="PIO1464" s="14"/>
      <c r="PIP1464" s="14"/>
      <c r="PIQ1464" s="14"/>
      <c r="PIR1464" s="14"/>
      <c r="PIS1464" s="14"/>
      <c r="PIT1464" s="14"/>
      <c r="PIU1464" s="14"/>
      <c r="PIV1464" s="14"/>
      <c r="PIW1464" s="14"/>
      <c r="PIX1464" s="14"/>
      <c r="PIY1464" s="14"/>
      <c r="PIZ1464" s="14"/>
      <c r="PJA1464" s="14"/>
      <c r="PJB1464" s="14"/>
      <c r="PJC1464" s="14"/>
      <c r="PJD1464" s="14"/>
      <c r="PJE1464" s="14"/>
      <c r="PJF1464" s="14"/>
      <c r="PJG1464" s="14"/>
      <c r="PJH1464" s="14"/>
      <c r="PJI1464" s="14"/>
      <c r="PJJ1464" s="14"/>
      <c r="PJK1464" s="14"/>
      <c r="PJL1464" s="14"/>
      <c r="PJM1464" s="14"/>
      <c r="PJN1464" s="14"/>
      <c r="PJO1464" s="14"/>
      <c r="PJP1464" s="14"/>
      <c r="PJQ1464" s="14"/>
      <c r="PJR1464" s="14"/>
      <c r="PJS1464" s="14"/>
      <c r="PJT1464" s="14"/>
      <c r="PJU1464" s="14"/>
      <c r="PJV1464" s="14"/>
      <c r="PJW1464" s="14"/>
      <c r="PJX1464" s="14"/>
      <c r="PJY1464" s="14"/>
      <c r="PJZ1464" s="14"/>
      <c r="PKA1464" s="14"/>
      <c r="PKB1464" s="14"/>
      <c r="PKC1464" s="14"/>
      <c r="PKD1464" s="14"/>
      <c r="PKE1464" s="14"/>
      <c r="PKF1464" s="14"/>
      <c r="PKG1464" s="14"/>
      <c r="PKH1464" s="14"/>
      <c r="PKI1464" s="14"/>
      <c r="PKJ1464" s="14"/>
      <c r="PKK1464" s="14"/>
      <c r="PKL1464" s="14"/>
      <c r="PKM1464" s="14"/>
      <c r="PKN1464" s="14"/>
      <c r="PKO1464" s="14"/>
      <c r="PKP1464" s="14"/>
      <c r="PKQ1464" s="14"/>
      <c r="PKR1464" s="14"/>
      <c r="PKS1464" s="14"/>
      <c r="PKT1464" s="14"/>
      <c r="PKU1464" s="14"/>
      <c r="PKV1464" s="14"/>
      <c r="PKW1464" s="14"/>
      <c r="PKX1464" s="14"/>
      <c r="PKY1464" s="14"/>
      <c r="PKZ1464" s="14"/>
      <c r="PLA1464" s="14"/>
      <c r="PLB1464" s="14"/>
      <c r="PLC1464" s="14"/>
      <c r="PLD1464" s="14"/>
      <c r="PLE1464" s="14"/>
      <c r="PLF1464" s="14"/>
      <c r="PLG1464" s="14"/>
      <c r="PLH1464" s="14"/>
      <c r="PLI1464" s="14"/>
      <c r="PLJ1464" s="14"/>
      <c r="PLK1464" s="14"/>
      <c r="PLL1464" s="14"/>
      <c r="PLM1464" s="14"/>
      <c r="PLN1464" s="14"/>
      <c r="PLO1464" s="14"/>
      <c r="PLP1464" s="14"/>
      <c r="PLQ1464" s="14"/>
      <c r="PLR1464" s="14"/>
      <c r="PLS1464" s="14"/>
      <c r="PLT1464" s="14"/>
      <c r="PLU1464" s="14"/>
      <c r="PLV1464" s="14"/>
      <c r="PLW1464" s="14"/>
      <c r="PLX1464" s="14"/>
      <c r="PLY1464" s="14"/>
      <c r="PLZ1464" s="14"/>
      <c r="PMA1464" s="14"/>
      <c r="PMB1464" s="14"/>
      <c r="PMC1464" s="14"/>
      <c r="PMD1464" s="14"/>
      <c r="PME1464" s="14"/>
      <c r="PMF1464" s="14"/>
      <c r="PMG1464" s="14"/>
      <c r="PMH1464" s="14"/>
      <c r="PMI1464" s="14"/>
      <c r="PMJ1464" s="14"/>
      <c r="PMK1464" s="14"/>
      <c r="PML1464" s="14"/>
      <c r="PMM1464" s="14"/>
      <c r="PMN1464" s="14"/>
      <c r="PMO1464" s="14"/>
      <c r="PMP1464" s="14"/>
      <c r="PMQ1464" s="14"/>
      <c r="PMR1464" s="14"/>
      <c r="PMS1464" s="14"/>
      <c r="PMT1464" s="14"/>
      <c r="PMU1464" s="14"/>
      <c r="PMV1464" s="14"/>
      <c r="PMW1464" s="14"/>
      <c r="PMX1464" s="14"/>
      <c r="PMY1464" s="14"/>
      <c r="PMZ1464" s="14"/>
      <c r="PNA1464" s="14"/>
      <c r="PNB1464" s="14"/>
      <c r="PNC1464" s="14"/>
      <c r="PND1464" s="14"/>
      <c r="PNE1464" s="14"/>
      <c r="PNF1464" s="14"/>
      <c r="PNG1464" s="14"/>
      <c r="PNH1464" s="14"/>
      <c r="PNI1464" s="14"/>
      <c r="PNJ1464" s="14"/>
      <c r="PNK1464" s="14"/>
      <c r="PNL1464" s="14"/>
      <c r="PNM1464" s="14"/>
      <c r="PNN1464" s="14"/>
      <c r="PNO1464" s="14"/>
      <c r="PNP1464" s="14"/>
      <c r="PNQ1464" s="14"/>
      <c r="PNR1464" s="14"/>
      <c r="PNS1464" s="14"/>
      <c r="PNT1464" s="14"/>
      <c r="PNU1464" s="14"/>
      <c r="PNV1464" s="14"/>
      <c r="PNW1464" s="14"/>
      <c r="PNX1464" s="14"/>
      <c r="PNY1464" s="14"/>
      <c r="PNZ1464" s="14"/>
      <c r="POA1464" s="14"/>
      <c r="POB1464" s="14"/>
      <c r="POC1464" s="14"/>
      <c r="POD1464" s="14"/>
      <c r="POE1464" s="14"/>
      <c r="POF1464" s="14"/>
      <c r="POG1464" s="14"/>
      <c r="POH1464" s="14"/>
      <c r="POI1464" s="14"/>
      <c r="POJ1464" s="14"/>
      <c r="POK1464" s="14"/>
      <c r="POL1464" s="14"/>
      <c r="POM1464" s="14"/>
      <c r="PON1464" s="14"/>
      <c r="POO1464" s="14"/>
      <c r="POP1464" s="14"/>
      <c r="POQ1464" s="14"/>
      <c r="POR1464" s="14"/>
      <c r="POS1464" s="14"/>
      <c r="POT1464" s="14"/>
      <c r="POU1464" s="14"/>
      <c r="POV1464" s="14"/>
      <c r="POW1464" s="14"/>
      <c r="POX1464" s="14"/>
      <c r="POY1464" s="14"/>
      <c r="POZ1464" s="14"/>
      <c r="PPA1464" s="14"/>
      <c r="PPB1464" s="14"/>
      <c r="PPC1464" s="14"/>
      <c r="PPD1464" s="14"/>
      <c r="PPE1464" s="14"/>
      <c r="PPF1464" s="14"/>
      <c r="PPG1464" s="14"/>
      <c r="PPH1464" s="14"/>
      <c r="PPI1464" s="14"/>
      <c r="PPJ1464" s="14"/>
      <c r="PPK1464" s="14"/>
      <c r="PPL1464" s="14"/>
      <c r="PPM1464" s="14"/>
      <c r="PPN1464" s="14"/>
      <c r="PPO1464" s="14"/>
      <c r="PPP1464" s="14"/>
      <c r="PPQ1464" s="14"/>
      <c r="PPR1464" s="14"/>
      <c r="PPS1464" s="14"/>
      <c r="PPT1464" s="14"/>
      <c r="PPU1464" s="14"/>
      <c r="PPV1464" s="14"/>
      <c r="PPW1464" s="14"/>
      <c r="PPX1464" s="14"/>
      <c r="PPY1464" s="14"/>
      <c r="PPZ1464" s="14"/>
      <c r="PQA1464" s="14"/>
      <c r="PQB1464" s="14"/>
      <c r="PQC1464" s="14"/>
      <c r="PQD1464" s="14"/>
      <c r="PQE1464" s="14"/>
      <c r="PQF1464" s="14"/>
      <c r="PQG1464" s="14"/>
      <c r="PQH1464" s="14"/>
      <c r="PQI1464" s="14"/>
      <c r="PQJ1464" s="14"/>
      <c r="PQK1464" s="14"/>
      <c r="PQL1464" s="14"/>
      <c r="PQM1464" s="14"/>
      <c r="PQN1464" s="14"/>
      <c r="PQO1464" s="14"/>
      <c r="PQP1464" s="14"/>
      <c r="PQQ1464" s="14"/>
      <c r="PQR1464" s="14"/>
      <c r="PQS1464" s="14"/>
      <c r="PQT1464" s="14"/>
      <c r="PQU1464" s="14"/>
      <c r="PQV1464" s="14"/>
      <c r="PQW1464" s="14"/>
      <c r="PQX1464" s="14"/>
      <c r="PQY1464" s="14"/>
      <c r="PQZ1464" s="14"/>
      <c r="PRA1464" s="14"/>
      <c r="PRB1464" s="14"/>
      <c r="PRC1464" s="14"/>
      <c r="PRD1464" s="14"/>
      <c r="PRE1464" s="14"/>
      <c r="PRF1464" s="14"/>
      <c r="PRG1464" s="14"/>
      <c r="PRH1464" s="14"/>
      <c r="PRI1464" s="14"/>
      <c r="PRJ1464" s="14"/>
      <c r="PRK1464" s="14"/>
      <c r="PRL1464" s="14"/>
      <c r="PRM1464" s="14"/>
      <c r="PRN1464" s="14"/>
      <c r="PRO1464" s="14"/>
      <c r="PRP1464" s="14"/>
      <c r="PRQ1464" s="14"/>
      <c r="PRR1464" s="14"/>
      <c r="PRS1464" s="14"/>
      <c r="PRT1464" s="14"/>
      <c r="PRU1464" s="14"/>
      <c r="PRV1464" s="14"/>
      <c r="PRW1464" s="14"/>
      <c r="PRX1464" s="14"/>
      <c r="PRY1464" s="14"/>
      <c r="PRZ1464" s="14"/>
      <c r="PSA1464" s="14"/>
      <c r="PSB1464" s="14"/>
      <c r="PSC1464" s="14"/>
      <c r="PSD1464" s="14"/>
      <c r="PSE1464" s="14"/>
      <c r="PSF1464" s="14"/>
      <c r="PSG1464" s="14"/>
      <c r="PSH1464" s="14"/>
      <c r="PSI1464" s="14"/>
      <c r="PSJ1464" s="14"/>
      <c r="PSK1464" s="14"/>
      <c r="PSL1464" s="14"/>
      <c r="PSM1464" s="14"/>
      <c r="PSN1464" s="14"/>
      <c r="PSO1464" s="14"/>
      <c r="PSP1464" s="14"/>
      <c r="PSQ1464" s="14"/>
      <c r="PSR1464" s="14"/>
      <c r="PSS1464" s="14"/>
      <c r="PST1464" s="14"/>
      <c r="PSU1464" s="14"/>
      <c r="PSV1464" s="14"/>
      <c r="PSW1464" s="14"/>
      <c r="PSX1464" s="14"/>
      <c r="PSY1464" s="14"/>
      <c r="PSZ1464" s="14"/>
      <c r="PTA1464" s="14"/>
      <c r="PTB1464" s="14"/>
      <c r="PTC1464" s="14"/>
      <c r="PTD1464" s="14"/>
      <c r="PTE1464" s="14"/>
      <c r="PTF1464" s="14"/>
      <c r="PTG1464" s="14"/>
      <c r="PTH1464" s="14"/>
      <c r="PTI1464" s="14"/>
      <c r="PTJ1464" s="14"/>
      <c r="PTK1464" s="14"/>
      <c r="PTL1464" s="14"/>
      <c r="PTM1464" s="14"/>
      <c r="PTN1464" s="14"/>
      <c r="PTO1464" s="14"/>
      <c r="PTP1464" s="14"/>
      <c r="PTQ1464" s="14"/>
      <c r="PTR1464" s="14"/>
      <c r="PTS1464" s="14"/>
      <c r="PTT1464" s="14"/>
      <c r="PTU1464" s="14"/>
      <c r="PTV1464" s="14"/>
      <c r="PTW1464" s="14"/>
      <c r="PTX1464" s="14"/>
      <c r="PTY1464" s="14"/>
      <c r="PTZ1464" s="14"/>
      <c r="PUA1464" s="14"/>
      <c r="PUB1464" s="14"/>
      <c r="PUC1464" s="14"/>
      <c r="PUD1464" s="14"/>
      <c r="PUE1464" s="14"/>
      <c r="PUF1464" s="14"/>
      <c r="PUG1464" s="14"/>
      <c r="PUH1464" s="14"/>
      <c r="PUI1464" s="14"/>
      <c r="PUJ1464" s="14"/>
      <c r="PUK1464" s="14"/>
      <c r="PUL1464" s="14"/>
      <c r="PUM1464" s="14"/>
      <c r="PUN1464" s="14"/>
      <c r="PUO1464" s="14"/>
      <c r="PUP1464" s="14"/>
      <c r="PUQ1464" s="14"/>
      <c r="PUR1464" s="14"/>
      <c r="PUS1464" s="14"/>
      <c r="PUT1464" s="14"/>
      <c r="PUU1464" s="14"/>
      <c r="PUV1464" s="14"/>
      <c r="PUW1464" s="14"/>
      <c r="PUX1464" s="14"/>
      <c r="PUY1464" s="14"/>
      <c r="PUZ1464" s="14"/>
      <c r="PVA1464" s="14"/>
      <c r="PVB1464" s="14"/>
      <c r="PVC1464" s="14"/>
      <c r="PVD1464" s="14"/>
      <c r="PVE1464" s="14"/>
      <c r="PVF1464" s="14"/>
      <c r="PVG1464" s="14"/>
      <c r="PVH1464" s="14"/>
      <c r="PVI1464" s="14"/>
      <c r="PVJ1464" s="14"/>
      <c r="PVK1464" s="14"/>
      <c r="PVL1464" s="14"/>
      <c r="PVM1464" s="14"/>
      <c r="PVN1464" s="14"/>
      <c r="PVO1464" s="14"/>
      <c r="PVP1464" s="14"/>
      <c r="PVQ1464" s="14"/>
      <c r="PVR1464" s="14"/>
      <c r="PVS1464" s="14"/>
      <c r="PVT1464" s="14"/>
      <c r="PVU1464" s="14"/>
      <c r="PVV1464" s="14"/>
      <c r="PVW1464" s="14"/>
      <c r="PVX1464" s="14"/>
      <c r="PVY1464" s="14"/>
      <c r="PVZ1464" s="14"/>
      <c r="PWA1464" s="14"/>
      <c r="PWB1464" s="14"/>
      <c r="PWC1464" s="14"/>
      <c r="PWD1464" s="14"/>
      <c r="PWE1464" s="14"/>
      <c r="PWF1464" s="14"/>
      <c r="PWG1464" s="14"/>
      <c r="PWH1464" s="14"/>
      <c r="PWI1464" s="14"/>
      <c r="PWJ1464" s="14"/>
      <c r="PWK1464" s="14"/>
      <c r="PWL1464" s="14"/>
      <c r="PWM1464" s="14"/>
      <c r="PWN1464" s="14"/>
      <c r="PWO1464" s="14"/>
      <c r="PWP1464" s="14"/>
      <c r="PWQ1464" s="14"/>
      <c r="PWR1464" s="14"/>
      <c r="PWS1464" s="14"/>
      <c r="PWT1464" s="14"/>
      <c r="PWU1464" s="14"/>
      <c r="PWV1464" s="14"/>
      <c r="PWW1464" s="14"/>
      <c r="PWX1464" s="14"/>
      <c r="PWY1464" s="14"/>
      <c r="PWZ1464" s="14"/>
      <c r="PXA1464" s="14"/>
      <c r="PXB1464" s="14"/>
      <c r="PXC1464" s="14"/>
      <c r="PXD1464" s="14"/>
      <c r="PXE1464" s="14"/>
      <c r="PXF1464" s="14"/>
      <c r="PXG1464" s="14"/>
      <c r="PXH1464" s="14"/>
      <c r="PXI1464" s="14"/>
      <c r="PXJ1464" s="14"/>
      <c r="PXK1464" s="14"/>
      <c r="PXL1464" s="14"/>
      <c r="PXM1464" s="14"/>
      <c r="PXN1464" s="14"/>
      <c r="PXO1464" s="14"/>
      <c r="PXP1464" s="14"/>
      <c r="PXQ1464" s="14"/>
      <c r="PXR1464" s="14"/>
      <c r="PXS1464" s="14"/>
      <c r="PXT1464" s="14"/>
      <c r="PXU1464" s="14"/>
      <c r="PXV1464" s="14"/>
      <c r="PXW1464" s="14"/>
      <c r="PXX1464" s="14"/>
      <c r="PXY1464" s="14"/>
      <c r="PXZ1464" s="14"/>
      <c r="PYA1464" s="14"/>
      <c r="PYB1464" s="14"/>
      <c r="PYC1464" s="14"/>
      <c r="PYD1464" s="14"/>
      <c r="PYE1464" s="14"/>
      <c r="PYF1464" s="14"/>
      <c r="PYG1464" s="14"/>
      <c r="PYH1464" s="14"/>
      <c r="PYI1464" s="14"/>
      <c r="PYJ1464" s="14"/>
      <c r="PYK1464" s="14"/>
      <c r="PYL1464" s="14"/>
      <c r="PYM1464" s="14"/>
      <c r="PYN1464" s="14"/>
      <c r="PYO1464" s="14"/>
      <c r="PYP1464" s="14"/>
      <c r="PYQ1464" s="14"/>
      <c r="PYR1464" s="14"/>
      <c r="PYS1464" s="14"/>
      <c r="PYT1464" s="14"/>
      <c r="PYU1464" s="14"/>
      <c r="PYV1464" s="14"/>
      <c r="PYW1464" s="14"/>
      <c r="PYX1464" s="14"/>
      <c r="PYY1464" s="14"/>
      <c r="PYZ1464" s="14"/>
      <c r="PZA1464" s="14"/>
      <c r="PZB1464" s="14"/>
      <c r="PZC1464" s="14"/>
      <c r="PZD1464" s="14"/>
      <c r="PZE1464" s="14"/>
      <c r="PZF1464" s="14"/>
      <c r="PZG1464" s="14"/>
      <c r="PZH1464" s="14"/>
      <c r="PZI1464" s="14"/>
      <c r="PZJ1464" s="14"/>
      <c r="PZK1464" s="14"/>
      <c r="PZL1464" s="14"/>
      <c r="PZM1464" s="14"/>
      <c r="PZN1464" s="14"/>
      <c r="PZO1464" s="14"/>
      <c r="PZP1464" s="14"/>
      <c r="PZQ1464" s="14"/>
      <c r="PZR1464" s="14"/>
      <c r="PZS1464" s="14"/>
      <c r="PZT1464" s="14"/>
      <c r="PZU1464" s="14"/>
      <c r="PZV1464" s="14"/>
      <c r="PZW1464" s="14"/>
      <c r="PZX1464" s="14"/>
      <c r="PZY1464" s="14"/>
      <c r="PZZ1464" s="14"/>
      <c r="QAA1464" s="14"/>
      <c r="QAB1464" s="14"/>
      <c r="QAC1464" s="14"/>
      <c r="QAD1464" s="14"/>
      <c r="QAE1464" s="14"/>
      <c r="QAF1464" s="14"/>
      <c r="QAG1464" s="14"/>
      <c r="QAH1464" s="14"/>
      <c r="QAI1464" s="14"/>
      <c r="QAJ1464" s="14"/>
      <c r="QAK1464" s="14"/>
      <c r="QAL1464" s="14"/>
      <c r="QAM1464" s="14"/>
      <c r="QAN1464" s="14"/>
      <c r="QAO1464" s="14"/>
      <c r="QAP1464" s="14"/>
      <c r="QAQ1464" s="14"/>
      <c r="QAR1464" s="14"/>
      <c r="QAS1464" s="14"/>
      <c r="QAT1464" s="14"/>
      <c r="QAU1464" s="14"/>
      <c r="QAV1464" s="14"/>
      <c r="QAW1464" s="14"/>
      <c r="QAX1464" s="14"/>
      <c r="QAY1464" s="14"/>
      <c r="QAZ1464" s="14"/>
      <c r="QBA1464" s="14"/>
      <c r="QBB1464" s="14"/>
      <c r="QBC1464" s="14"/>
      <c r="QBD1464" s="14"/>
      <c r="QBE1464" s="14"/>
      <c r="QBF1464" s="14"/>
      <c r="QBG1464" s="14"/>
      <c r="QBH1464" s="14"/>
      <c r="QBI1464" s="14"/>
      <c r="QBJ1464" s="14"/>
      <c r="QBK1464" s="14"/>
      <c r="QBL1464" s="14"/>
      <c r="QBM1464" s="14"/>
      <c r="QBN1464" s="14"/>
      <c r="QBO1464" s="14"/>
      <c r="QBP1464" s="14"/>
      <c r="QBQ1464" s="14"/>
      <c r="QBR1464" s="14"/>
      <c r="QBS1464" s="14"/>
      <c r="QBT1464" s="14"/>
      <c r="QBU1464" s="14"/>
      <c r="QBV1464" s="14"/>
      <c r="QBW1464" s="14"/>
      <c r="QBX1464" s="14"/>
      <c r="QBY1464" s="14"/>
      <c r="QBZ1464" s="14"/>
      <c r="QCA1464" s="14"/>
      <c r="QCB1464" s="14"/>
      <c r="QCC1464" s="14"/>
      <c r="QCD1464" s="14"/>
      <c r="QCE1464" s="14"/>
      <c r="QCF1464" s="14"/>
      <c r="QCG1464" s="14"/>
      <c r="QCH1464" s="14"/>
      <c r="QCI1464" s="14"/>
      <c r="QCJ1464" s="14"/>
      <c r="QCK1464" s="14"/>
      <c r="QCL1464" s="14"/>
      <c r="QCM1464" s="14"/>
      <c r="QCN1464" s="14"/>
      <c r="QCO1464" s="14"/>
      <c r="QCP1464" s="14"/>
      <c r="QCQ1464" s="14"/>
      <c r="QCR1464" s="14"/>
      <c r="QCS1464" s="14"/>
      <c r="QCT1464" s="14"/>
      <c r="QCU1464" s="14"/>
      <c r="QCV1464" s="14"/>
      <c r="QCW1464" s="14"/>
      <c r="QCX1464" s="14"/>
      <c r="QCY1464" s="14"/>
      <c r="QCZ1464" s="14"/>
      <c r="QDA1464" s="14"/>
      <c r="QDB1464" s="14"/>
      <c r="QDC1464" s="14"/>
      <c r="QDD1464" s="14"/>
      <c r="QDE1464" s="14"/>
      <c r="QDF1464" s="14"/>
      <c r="QDG1464" s="14"/>
      <c r="QDH1464" s="14"/>
      <c r="QDI1464" s="14"/>
      <c r="QDJ1464" s="14"/>
      <c r="QDK1464" s="14"/>
      <c r="QDL1464" s="14"/>
      <c r="QDM1464" s="14"/>
      <c r="QDN1464" s="14"/>
      <c r="QDO1464" s="14"/>
      <c r="QDP1464" s="14"/>
      <c r="QDQ1464" s="14"/>
      <c r="QDR1464" s="14"/>
      <c r="QDS1464" s="14"/>
      <c r="QDT1464" s="14"/>
      <c r="QDU1464" s="14"/>
      <c r="QDV1464" s="14"/>
      <c r="QDW1464" s="14"/>
      <c r="QDX1464" s="14"/>
      <c r="QDY1464" s="14"/>
      <c r="QDZ1464" s="14"/>
      <c r="QEA1464" s="14"/>
      <c r="QEB1464" s="14"/>
      <c r="QEC1464" s="14"/>
      <c r="QED1464" s="14"/>
      <c r="QEE1464" s="14"/>
      <c r="QEF1464" s="14"/>
      <c r="QEG1464" s="14"/>
      <c r="QEH1464" s="14"/>
      <c r="QEI1464" s="14"/>
      <c r="QEJ1464" s="14"/>
      <c r="QEK1464" s="14"/>
      <c r="QEL1464" s="14"/>
      <c r="QEM1464" s="14"/>
      <c r="QEN1464" s="14"/>
      <c r="QEO1464" s="14"/>
      <c r="QEP1464" s="14"/>
      <c r="QEQ1464" s="14"/>
      <c r="QER1464" s="14"/>
      <c r="QES1464" s="14"/>
      <c r="QET1464" s="14"/>
      <c r="QEU1464" s="14"/>
      <c r="QEV1464" s="14"/>
      <c r="QEW1464" s="14"/>
      <c r="QEX1464" s="14"/>
      <c r="QEY1464" s="14"/>
      <c r="QEZ1464" s="14"/>
      <c r="QFA1464" s="14"/>
      <c r="QFB1464" s="14"/>
      <c r="QFC1464" s="14"/>
      <c r="QFD1464" s="14"/>
      <c r="QFE1464" s="14"/>
      <c r="QFF1464" s="14"/>
      <c r="QFG1464" s="14"/>
      <c r="QFH1464" s="14"/>
      <c r="QFI1464" s="14"/>
      <c r="QFJ1464" s="14"/>
      <c r="QFK1464" s="14"/>
      <c r="QFL1464" s="14"/>
      <c r="QFM1464" s="14"/>
      <c r="QFN1464" s="14"/>
      <c r="QFO1464" s="14"/>
      <c r="QFP1464" s="14"/>
      <c r="QFQ1464" s="14"/>
      <c r="QFR1464" s="14"/>
      <c r="QFS1464" s="14"/>
      <c r="QFT1464" s="14"/>
      <c r="QFU1464" s="14"/>
      <c r="QFV1464" s="14"/>
      <c r="QFW1464" s="14"/>
      <c r="QFX1464" s="14"/>
      <c r="QFY1464" s="14"/>
      <c r="QFZ1464" s="14"/>
      <c r="QGA1464" s="14"/>
      <c r="QGB1464" s="14"/>
      <c r="QGC1464" s="14"/>
      <c r="QGD1464" s="14"/>
      <c r="QGE1464" s="14"/>
      <c r="QGF1464" s="14"/>
      <c r="QGG1464" s="14"/>
      <c r="QGH1464" s="14"/>
      <c r="QGI1464" s="14"/>
      <c r="QGJ1464" s="14"/>
      <c r="QGK1464" s="14"/>
      <c r="QGL1464" s="14"/>
      <c r="QGM1464" s="14"/>
      <c r="QGN1464" s="14"/>
      <c r="QGO1464" s="14"/>
      <c r="QGP1464" s="14"/>
      <c r="QGQ1464" s="14"/>
      <c r="QGR1464" s="14"/>
      <c r="QGS1464" s="14"/>
      <c r="QGT1464" s="14"/>
      <c r="QGU1464" s="14"/>
      <c r="QGV1464" s="14"/>
      <c r="QGW1464" s="14"/>
      <c r="QGX1464" s="14"/>
      <c r="QGY1464" s="14"/>
      <c r="QGZ1464" s="14"/>
      <c r="QHA1464" s="14"/>
      <c r="QHB1464" s="14"/>
      <c r="QHC1464" s="14"/>
      <c r="QHD1464" s="14"/>
      <c r="QHE1464" s="14"/>
      <c r="QHF1464" s="14"/>
      <c r="QHG1464" s="14"/>
      <c r="QHH1464" s="14"/>
      <c r="QHI1464" s="14"/>
      <c r="QHJ1464" s="14"/>
      <c r="QHK1464" s="14"/>
      <c r="QHL1464" s="14"/>
      <c r="QHM1464" s="14"/>
      <c r="QHN1464" s="14"/>
      <c r="QHO1464" s="14"/>
      <c r="QHP1464" s="14"/>
      <c r="QHQ1464" s="14"/>
      <c r="QHR1464" s="14"/>
      <c r="QHS1464" s="14"/>
      <c r="QHT1464" s="14"/>
      <c r="QHU1464" s="14"/>
      <c r="QHV1464" s="14"/>
      <c r="QHW1464" s="14"/>
      <c r="QHX1464" s="14"/>
      <c r="QHY1464" s="14"/>
      <c r="QHZ1464" s="14"/>
      <c r="QIA1464" s="14"/>
      <c r="QIB1464" s="14"/>
      <c r="QIC1464" s="14"/>
      <c r="QID1464" s="14"/>
      <c r="QIE1464" s="14"/>
      <c r="QIF1464" s="14"/>
      <c r="QIG1464" s="14"/>
      <c r="QIH1464" s="14"/>
      <c r="QII1464" s="14"/>
      <c r="QIJ1464" s="14"/>
      <c r="QIK1464" s="14"/>
      <c r="QIL1464" s="14"/>
      <c r="QIM1464" s="14"/>
      <c r="QIN1464" s="14"/>
      <c r="QIO1464" s="14"/>
      <c r="QIP1464" s="14"/>
      <c r="QIQ1464" s="14"/>
      <c r="QIR1464" s="14"/>
      <c r="QIS1464" s="14"/>
      <c r="QIT1464" s="14"/>
      <c r="QIU1464" s="14"/>
      <c r="QIV1464" s="14"/>
      <c r="QIW1464" s="14"/>
      <c r="QIX1464" s="14"/>
      <c r="QIY1464" s="14"/>
      <c r="QIZ1464" s="14"/>
      <c r="QJA1464" s="14"/>
      <c r="QJB1464" s="14"/>
      <c r="QJC1464" s="14"/>
      <c r="QJD1464" s="14"/>
      <c r="QJE1464" s="14"/>
      <c r="QJF1464" s="14"/>
      <c r="QJG1464" s="14"/>
      <c r="QJH1464" s="14"/>
      <c r="QJI1464" s="14"/>
      <c r="QJJ1464" s="14"/>
      <c r="QJK1464" s="14"/>
      <c r="QJL1464" s="14"/>
      <c r="QJM1464" s="14"/>
      <c r="QJN1464" s="14"/>
      <c r="QJO1464" s="14"/>
      <c r="QJP1464" s="14"/>
      <c r="QJQ1464" s="14"/>
      <c r="QJR1464" s="14"/>
      <c r="QJS1464" s="14"/>
      <c r="QJT1464" s="14"/>
      <c r="QJU1464" s="14"/>
      <c r="QJV1464" s="14"/>
      <c r="QJW1464" s="14"/>
      <c r="QJX1464" s="14"/>
      <c r="QJY1464" s="14"/>
      <c r="QJZ1464" s="14"/>
      <c r="QKA1464" s="14"/>
      <c r="QKB1464" s="14"/>
      <c r="QKC1464" s="14"/>
      <c r="QKD1464" s="14"/>
      <c r="QKE1464" s="14"/>
      <c r="QKF1464" s="14"/>
      <c r="QKG1464" s="14"/>
      <c r="QKH1464" s="14"/>
      <c r="QKI1464" s="14"/>
      <c r="QKJ1464" s="14"/>
      <c r="QKK1464" s="14"/>
      <c r="QKL1464" s="14"/>
      <c r="QKM1464" s="14"/>
      <c r="QKN1464" s="14"/>
      <c r="QKO1464" s="14"/>
      <c r="QKP1464" s="14"/>
      <c r="QKQ1464" s="14"/>
      <c r="QKR1464" s="14"/>
      <c r="QKS1464" s="14"/>
      <c r="QKT1464" s="14"/>
      <c r="QKU1464" s="14"/>
      <c r="QKV1464" s="14"/>
      <c r="QKW1464" s="14"/>
      <c r="QKX1464" s="14"/>
      <c r="QKY1464" s="14"/>
      <c r="QKZ1464" s="14"/>
      <c r="QLA1464" s="14"/>
      <c r="QLB1464" s="14"/>
      <c r="QLC1464" s="14"/>
      <c r="QLD1464" s="14"/>
      <c r="QLE1464" s="14"/>
      <c r="QLF1464" s="14"/>
      <c r="QLG1464" s="14"/>
      <c r="QLH1464" s="14"/>
      <c r="QLI1464" s="14"/>
      <c r="QLJ1464" s="14"/>
      <c r="QLK1464" s="14"/>
      <c r="QLL1464" s="14"/>
      <c r="QLM1464" s="14"/>
      <c r="QLN1464" s="14"/>
      <c r="QLO1464" s="14"/>
      <c r="QLP1464" s="14"/>
      <c r="QLQ1464" s="14"/>
      <c r="QLR1464" s="14"/>
      <c r="QLS1464" s="14"/>
      <c r="QLT1464" s="14"/>
      <c r="QLU1464" s="14"/>
      <c r="QLV1464" s="14"/>
      <c r="QLW1464" s="14"/>
      <c r="QLX1464" s="14"/>
      <c r="QLY1464" s="14"/>
      <c r="QLZ1464" s="14"/>
      <c r="QMA1464" s="14"/>
      <c r="QMB1464" s="14"/>
      <c r="QMC1464" s="14"/>
      <c r="QMD1464" s="14"/>
      <c r="QME1464" s="14"/>
      <c r="QMF1464" s="14"/>
      <c r="QMG1464" s="14"/>
      <c r="QMH1464" s="14"/>
      <c r="QMI1464" s="14"/>
      <c r="QMJ1464" s="14"/>
      <c r="QMK1464" s="14"/>
      <c r="QML1464" s="14"/>
      <c r="QMM1464" s="14"/>
      <c r="QMN1464" s="14"/>
      <c r="QMO1464" s="14"/>
      <c r="QMP1464" s="14"/>
      <c r="QMQ1464" s="14"/>
      <c r="QMR1464" s="14"/>
      <c r="QMS1464" s="14"/>
      <c r="QMT1464" s="14"/>
      <c r="QMU1464" s="14"/>
      <c r="QMV1464" s="14"/>
      <c r="QMW1464" s="14"/>
      <c r="QMX1464" s="14"/>
      <c r="QMY1464" s="14"/>
      <c r="QMZ1464" s="14"/>
      <c r="QNA1464" s="14"/>
      <c r="QNB1464" s="14"/>
      <c r="QNC1464" s="14"/>
      <c r="QND1464" s="14"/>
      <c r="QNE1464" s="14"/>
      <c r="QNF1464" s="14"/>
      <c r="QNG1464" s="14"/>
      <c r="QNH1464" s="14"/>
      <c r="QNI1464" s="14"/>
      <c r="QNJ1464" s="14"/>
      <c r="QNK1464" s="14"/>
      <c r="QNL1464" s="14"/>
      <c r="QNM1464" s="14"/>
      <c r="QNN1464" s="14"/>
      <c r="QNO1464" s="14"/>
      <c r="QNP1464" s="14"/>
      <c r="QNQ1464" s="14"/>
      <c r="QNR1464" s="14"/>
      <c r="QNS1464" s="14"/>
      <c r="QNT1464" s="14"/>
      <c r="QNU1464" s="14"/>
      <c r="QNV1464" s="14"/>
      <c r="QNW1464" s="14"/>
      <c r="QNX1464" s="14"/>
      <c r="QNY1464" s="14"/>
      <c r="QNZ1464" s="14"/>
      <c r="QOA1464" s="14"/>
      <c r="QOB1464" s="14"/>
      <c r="QOC1464" s="14"/>
      <c r="QOD1464" s="14"/>
      <c r="QOE1464" s="14"/>
      <c r="QOF1464" s="14"/>
      <c r="QOG1464" s="14"/>
      <c r="QOH1464" s="14"/>
      <c r="QOI1464" s="14"/>
      <c r="QOJ1464" s="14"/>
      <c r="QOK1464" s="14"/>
      <c r="QOL1464" s="14"/>
      <c r="QOM1464" s="14"/>
      <c r="QON1464" s="14"/>
      <c r="QOO1464" s="14"/>
      <c r="QOP1464" s="14"/>
      <c r="QOQ1464" s="14"/>
      <c r="QOR1464" s="14"/>
      <c r="QOS1464" s="14"/>
      <c r="QOT1464" s="14"/>
      <c r="QOU1464" s="14"/>
      <c r="QOV1464" s="14"/>
      <c r="QOW1464" s="14"/>
      <c r="QOX1464" s="14"/>
      <c r="QOY1464" s="14"/>
      <c r="QOZ1464" s="14"/>
      <c r="QPA1464" s="14"/>
      <c r="QPB1464" s="14"/>
      <c r="QPC1464" s="14"/>
      <c r="QPD1464" s="14"/>
      <c r="QPE1464" s="14"/>
      <c r="QPF1464" s="14"/>
      <c r="QPG1464" s="14"/>
      <c r="QPH1464" s="14"/>
      <c r="QPI1464" s="14"/>
      <c r="QPJ1464" s="14"/>
      <c r="QPK1464" s="14"/>
      <c r="QPL1464" s="14"/>
      <c r="QPM1464" s="14"/>
      <c r="QPN1464" s="14"/>
      <c r="QPO1464" s="14"/>
      <c r="QPP1464" s="14"/>
      <c r="QPQ1464" s="14"/>
      <c r="QPR1464" s="14"/>
      <c r="QPS1464" s="14"/>
      <c r="QPT1464" s="14"/>
      <c r="QPU1464" s="14"/>
      <c r="QPV1464" s="14"/>
      <c r="QPW1464" s="14"/>
      <c r="QPX1464" s="14"/>
      <c r="QPY1464" s="14"/>
      <c r="QPZ1464" s="14"/>
      <c r="QQA1464" s="14"/>
      <c r="QQB1464" s="14"/>
      <c r="QQC1464" s="14"/>
      <c r="QQD1464" s="14"/>
      <c r="QQE1464" s="14"/>
      <c r="QQF1464" s="14"/>
      <c r="QQG1464" s="14"/>
      <c r="QQH1464" s="14"/>
      <c r="QQI1464" s="14"/>
      <c r="QQJ1464" s="14"/>
      <c r="QQK1464" s="14"/>
      <c r="QQL1464" s="14"/>
      <c r="QQM1464" s="14"/>
      <c r="QQN1464" s="14"/>
      <c r="QQO1464" s="14"/>
      <c r="QQP1464" s="14"/>
      <c r="QQQ1464" s="14"/>
      <c r="QQR1464" s="14"/>
      <c r="QQS1464" s="14"/>
      <c r="QQT1464" s="14"/>
      <c r="QQU1464" s="14"/>
      <c r="QQV1464" s="14"/>
      <c r="QQW1464" s="14"/>
      <c r="QQX1464" s="14"/>
      <c r="QQY1464" s="14"/>
      <c r="QQZ1464" s="14"/>
      <c r="QRA1464" s="14"/>
      <c r="QRB1464" s="14"/>
      <c r="QRC1464" s="14"/>
      <c r="QRD1464" s="14"/>
      <c r="QRE1464" s="14"/>
      <c r="QRF1464" s="14"/>
      <c r="QRG1464" s="14"/>
      <c r="QRH1464" s="14"/>
      <c r="QRI1464" s="14"/>
      <c r="QRJ1464" s="14"/>
      <c r="QRK1464" s="14"/>
      <c r="QRL1464" s="14"/>
      <c r="QRM1464" s="14"/>
      <c r="QRN1464" s="14"/>
      <c r="QRO1464" s="14"/>
      <c r="QRP1464" s="14"/>
      <c r="QRQ1464" s="14"/>
      <c r="QRR1464" s="14"/>
      <c r="QRS1464" s="14"/>
      <c r="QRT1464" s="14"/>
      <c r="QRU1464" s="14"/>
      <c r="QRV1464" s="14"/>
      <c r="QRW1464" s="14"/>
      <c r="QRX1464" s="14"/>
      <c r="QRY1464" s="14"/>
      <c r="QRZ1464" s="14"/>
      <c r="QSA1464" s="14"/>
      <c r="QSB1464" s="14"/>
      <c r="QSC1464" s="14"/>
      <c r="QSD1464" s="14"/>
      <c r="QSE1464" s="14"/>
      <c r="QSF1464" s="14"/>
      <c r="QSG1464" s="14"/>
      <c r="QSH1464" s="14"/>
      <c r="QSI1464" s="14"/>
      <c r="QSJ1464" s="14"/>
      <c r="QSK1464" s="14"/>
      <c r="QSL1464" s="14"/>
      <c r="QSM1464" s="14"/>
      <c r="QSN1464" s="14"/>
      <c r="QSO1464" s="14"/>
      <c r="QSP1464" s="14"/>
      <c r="QSQ1464" s="14"/>
      <c r="QSR1464" s="14"/>
      <c r="QSS1464" s="14"/>
      <c r="QST1464" s="14"/>
      <c r="QSU1464" s="14"/>
      <c r="QSV1464" s="14"/>
      <c r="QSW1464" s="14"/>
      <c r="QSX1464" s="14"/>
      <c r="QSY1464" s="14"/>
      <c r="QSZ1464" s="14"/>
      <c r="QTA1464" s="14"/>
      <c r="QTB1464" s="14"/>
      <c r="QTC1464" s="14"/>
      <c r="QTD1464" s="14"/>
      <c r="QTE1464" s="14"/>
      <c r="QTF1464" s="14"/>
      <c r="QTG1464" s="14"/>
      <c r="QTH1464" s="14"/>
      <c r="QTI1464" s="14"/>
      <c r="QTJ1464" s="14"/>
      <c r="QTK1464" s="14"/>
      <c r="QTL1464" s="14"/>
      <c r="QTM1464" s="14"/>
      <c r="QTN1464" s="14"/>
      <c r="QTO1464" s="14"/>
      <c r="QTP1464" s="14"/>
      <c r="QTQ1464" s="14"/>
      <c r="QTR1464" s="14"/>
      <c r="QTS1464" s="14"/>
      <c r="QTT1464" s="14"/>
      <c r="QTU1464" s="14"/>
      <c r="QTV1464" s="14"/>
      <c r="QTW1464" s="14"/>
      <c r="QTX1464" s="14"/>
      <c r="QTY1464" s="14"/>
      <c r="QTZ1464" s="14"/>
      <c r="QUA1464" s="14"/>
      <c r="QUB1464" s="14"/>
      <c r="QUC1464" s="14"/>
      <c r="QUD1464" s="14"/>
      <c r="QUE1464" s="14"/>
      <c r="QUF1464" s="14"/>
      <c r="QUG1464" s="14"/>
      <c r="QUH1464" s="14"/>
      <c r="QUI1464" s="14"/>
      <c r="QUJ1464" s="14"/>
      <c r="QUK1464" s="14"/>
      <c r="QUL1464" s="14"/>
      <c r="QUM1464" s="14"/>
      <c r="QUN1464" s="14"/>
      <c r="QUO1464" s="14"/>
      <c r="QUP1464" s="14"/>
      <c r="QUQ1464" s="14"/>
      <c r="QUR1464" s="14"/>
      <c r="QUS1464" s="14"/>
      <c r="QUT1464" s="14"/>
      <c r="QUU1464" s="14"/>
      <c r="QUV1464" s="14"/>
      <c r="QUW1464" s="14"/>
      <c r="QUX1464" s="14"/>
      <c r="QUY1464" s="14"/>
      <c r="QUZ1464" s="14"/>
      <c r="QVA1464" s="14"/>
      <c r="QVB1464" s="14"/>
      <c r="QVC1464" s="14"/>
      <c r="QVD1464" s="14"/>
      <c r="QVE1464" s="14"/>
      <c r="QVF1464" s="14"/>
      <c r="QVG1464" s="14"/>
      <c r="QVH1464" s="14"/>
      <c r="QVI1464" s="14"/>
      <c r="QVJ1464" s="14"/>
      <c r="QVK1464" s="14"/>
      <c r="QVL1464" s="14"/>
      <c r="QVM1464" s="14"/>
      <c r="QVN1464" s="14"/>
      <c r="QVO1464" s="14"/>
      <c r="QVP1464" s="14"/>
      <c r="QVQ1464" s="14"/>
      <c r="QVR1464" s="14"/>
      <c r="QVS1464" s="14"/>
      <c r="QVT1464" s="14"/>
      <c r="QVU1464" s="14"/>
      <c r="QVV1464" s="14"/>
      <c r="QVW1464" s="14"/>
      <c r="QVX1464" s="14"/>
      <c r="QVY1464" s="14"/>
      <c r="QVZ1464" s="14"/>
      <c r="QWA1464" s="14"/>
      <c r="QWB1464" s="14"/>
      <c r="QWC1464" s="14"/>
      <c r="QWD1464" s="14"/>
      <c r="QWE1464" s="14"/>
      <c r="QWF1464" s="14"/>
      <c r="QWG1464" s="14"/>
      <c r="QWH1464" s="14"/>
      <c r="QWI1464" s="14"/>
      <c r="QWJ1464" s="14"/>
      <c r="QWK1464" s="14"/>
      <c r="QWL1464" s="14"/>
      <c r="QWM1464" s="14"/>
      <c r="QWN1464" s="14"/>
      <c r="QWO1464" s="14"/>
      <c r="QWP1464" s="14"/>
      <c r="QWQ1464" s="14"/>
      <c r="QWR1464" s="14"/>
      <c r="QWS1464" s="14"/>
      <c r="QWT1464" s="14"/>
      <c r="QWU1464" s="14"/>
      <c r="QWV1464" s="14"/>
      <c r="QWW1464" s="14"/>
      <c r="QWX1464" s="14"/>
      <c r="QWY1464" s="14"/>
      <c r="QWZ1464" s="14"/>
      <c r="QXA1464" s="14"/>
      <c r="QXB1464" s="14"/>
      <c r="QXC1464" s="14"/>
      <c r="QXD1464" s="14"/>
      <c r="QXE1464" s="14"/>
      <c r="QXF1464" s="14"/>
      <c r="QXG1464" s="14"/>
      <c r="QXH1464" s="14"/>
      <c r="QXI1464" s="14"/>
      <c r="QXJ1464" s="14"/>
      <c r="QXK1464" s="14"/>
      <c r="QXL1464" s="14"/>
      <c r="QXM1464" s="14"/>
      <c r="QXN1464" s="14"/>
      <c r="QXO1464" s="14"/>
      <c r="QXP1464" s="14"/>
      <c r="QXQ1464" s="14"/>
      <c r="QXR1464" s="14"/>
      <c r="QXS1464" s="14"/>
      <c r="QXT1464" s="14"/>
      <c r="QXU1464" s="14"/>
      <c r="QXV1464" s="14"/>
      <c r="QXW1464" s="14"/>
      <c r="QXX1464" s="14"/>
      <c r="QXY1464" s="14"/>
      <c r="QXZ1464" s="14"/>
      <c r="QYA1464" s="14"/>
      <c r="QYB1464" s="14"/>
      <c r="QYC1464" s="14"/>
      <c r="QYD1464" s="14"/>
      <c r="QYE1464" s="14"/>
      <c r="QYF1464" s="14"/>
      <c r="QYG1464" s="14"/>
      <c r="QYH1464" s="14"/>
      <c r="QYI1464" s="14"/>
      <c r="QYJ1464" s="14"/>
      <c r="QYK1464" s="14"/>
      <c r="QYL1464" s="14"/>
      <c r="QYM1464" s="14"/>
      <c r="QYN1464" s="14"/>
      <c r="QYO1464" s="14"/>
      <c r="QYP1464" s="14"/>
      <c r="QYQ1464" s="14"/>
      <c r="QYR1464" s="14"/>
      <c r="QYS1464" s="14"/>
      <c r="QYT1464" s="14"/>
      <c r="QYU1464" s="14"/>
      <c r="QYV1464" s="14"/>
      <c r="QYW1464" s="14"/>
      <c r="QYX1464" s="14"/>
      <c r="QYY1464" s="14"/>
      <c r="QYZ1464" s="14"/>
      <c r="QZA1464" s="14"/>
      <c r="QZB1464" s="14"/>
      <c r="QZC1464" s="14"/>
      <c r="QZD1464" s="14"/>
      <c r="QZE1464" s="14"/>
      <c r="QZF1464" s="14"/>
      <c r="QZG1464" s="14"/>
      <c r="QZH1464" s="14"/>
      <c r="QZI1464" s="14"/>
      <c r="QZJ1464" s="14"/>
      <c r="QZK1464" s="14"/>
      <c r="QZL1464" s="14"/>
      <c r="QZM1464" s="14"/>
      <c r="QZN1464" s="14"/>
      <c r="QZO1464" s="14"/>
      <c r="QZP1464" s="14"/>
      <c r="QZQ1464" s="14"/>
      <c r="QZR1464" s="14"/>
      <c r="QZS1464" s="14"/>
      <c r="QZT1464" s="14"/>
      <c r="QZU1464" s="14"/>
      <c r="QZV1464" s="14"/>
      <c r="QZW1464" s="14"/>
      <c r="QZX1464" s="14"/>
      <c r="QZY1464" s="14"/>
      <c r="QZZ1464" s="14"/>
      <c r="RAA1464" s="14"/>
      <c r="RAB1464" s="14"/>
      <c r="RAC1464" s="14"/>
      <c r="RAD1464" s="14"/>
      <c r="RAE1464" s="14"/>
      <c r="RAF1464" s="14"/>
      <c r="RAG1464" s="14"/>
      <c r="RAH1464" s="14"/>
      <c r="RAI1464" s="14"/>
      <c r="RAJ1464" s="14"/>
      <c r="RAK1464" s="14"/>
      <c r="RAL1464" s="14"/>
      <c r="RAM1464" s="14"/>
      <c r="RAN1464" s="14"/>
      <c r="RAO1464" s="14"/>
      <c r="RAP1464" s="14"/>
      <c r="RAQ1464" s="14"/>
      <c r="RAR1464" s="14"/>
      <c r="RAS1464" s="14"/>
      <c r="RAT1464" s="14"/>
      <c r="RAU1464" s="14"/>
      <c r="RAV1464" s="14"/>
      <c r="RAW1464" s="14"/>
      <c r="RAX1464" s="14"/>
      <c r="RAY1464" s="14"/>
      <c r="RAZ1464" s="14"/>
      <c r="RBA1464" s="14"/>
      <c r="RBB1464" s="14"/>
      <c r="RBC1464" s="14"/>
      <c r="RBD1464" s="14"/>
      <c r="RBE1464" s="14"/>
      <c r="RBF1464" s="14"/>
      <c r="RBG1464" s="14"/>
      <c r="RBH1464" s="14"/>
      <c r="RBI1464" s="14"/>
      <c r="RBJ1464" s="14"/>
      <c r="RBK1464" s="14"/>
      <c r="RBL1464" s="14"/>
      <c r="RBM1464" s="14"/>
      <c r="RBN1464" s="14"/>
      <c r="RBO1464" s="14"/>
      <c r="RBP1464" s="14"/>
      <c r="RBQ1464" s="14"/>
      <c r="RBR1464" s="14"/>
      <c r="RBS1464" s="14"/>
      <c r="RBT1464" s="14"/>
      <c r="RBU1464" s="14"/>
      <c r="RBV1464" s="14"/>
      <c r="RBW1464" s="14"/>
      <c r="RBX1464" s="14"/>
      <c r="RBY1464" s="14"/>
      <c r="RBZ1464" s="14"/>
      <c r="RCA1464" s="14"/>
      <c r="RCB1464" s="14"/>
      <c r="RCC1464" s="14"/>
      <c r="RCD1464" s="14"/>
      <c r="RCE1464" s="14"/>
      <c r="RCF1464" s="14"/>
      <c r="RCG1464" s="14"/>
      <c r="RCH1464" s="14"/>
      <c r="RCI1464" s="14"/>
      <c r="RCJ1464" s="14"/>
      <c r="RCK1464" s="14"/>
      <c r="RCL1464" s="14"/>
      <c r="RCM1464" s="14"/>
      <c r="RCN1464" s="14"/>
      <c r="RCO1464" s="14"/>
      <c r="RCP1464" s="14"/>
      <c r="RCQ1464" s="14"/>
      <c r="RCR1464" s="14"/>
      <c r="RCS1464" s="14"/>
      <c r="RCT1464" s="14"/>
      <c r="RCU1464" s="14"/>
      <c r="RCV1464" s="14"/>
      <c r="RCW1464" s="14"/>
      <c r="RCX1464" s="14"/>
      <c r="RCY1464" s="14"/>
      <c r="RCZ1464" s="14"/>
      <c r="RDA1464" s="14"/>
      <c r="RDB1464" s="14"/>
      <c r="RDC1464" s="14"/>
      <c r="RDD1464" s="14"/>
      <c r="RDE1464" s="14"/>
      <c r="RDF1464" s="14"/>
      <c r="RDG1464" s="14"/>
      <c r="RDH1464" s="14"/>
      <c r="RDI1464" s="14"/>
      <c r="RDJ1464" s="14"/>
      <c r="RDK1464" s="14"/>
      <c r="RDL1464" s="14"/>
      <c r="RDM1464" s="14"/>
      <c r="RDN1464" s="14"/>
      <c r="RDO1464" s="14"/>
      <c r="RDP1464" s="14"/>
      <c r="RDQ1464" s="14"/>
      <c r="RDR1464" s="14"/>
      <c r="RDS1464" s="14"/>
      <c r="RDT1464" s="14"/>
      <c r="RDU1464" s="14"/>
      <c r="RDV1464" s="14"/>
      <c r="RDW1464" s="14"/>
      <c r="RDX1464" s="14"/>
      <c r="RDY1464" s="14"/>
      <c r="RDZ1464" s="14"/>
      <c r="REA1464" s="14"/>
      <c r="REB1464" s="14"/>
      <c r="REC1464" s="14"/>
      <c r="RED1464" s="14"/>
      <c r="REE1464" s="14"/>
      <c r="REF1464" s="14"/>
      <c r="REG1464" s="14"/>
      <c r="REH1464" s="14"/>
      <c r="REI1464" s="14"/>
      <c r="REJ1464" s="14"/>
      <c r="REK1464" s="14"/>
      <c r="REL1464" s="14"/>
      <c r="REM1464" s="14"/>
      <c r="REN1464" s="14"/>
      <c r="REO1464" s="14"/>
      <c r="REP1464" s="14"/>
      <c r="REQ1464" s="14"/>
      <c r="RER1464" s="14"/>
      <c r="RES1464" s="14"/>
      <c r="RET1464" s="14"/>
      <c r="REU1464" s="14"/>
      <c r="REV1464" s="14"/>
      <c r="REW1464" s="14"/>
      <c r="REX1464" s="14"/>
      <c r="REY1464" s="14"/>
      <c r="REZ1464" s="14"/>
      <c r="RFA1464" s="14"/>
      <c r="RFB1464" s="14"/>
      <c r="RFC1464" s="14"/>
      <c r="RFD1464" s="14"/>
      <c r="RFE1464" s="14"/>
      <c r="RFF1464" s="14"/>
      <c r="RFG1464" s="14"/>
      <c r="RFH1464" s="14"/>
      <c r="RFI1464" s="14"/>
      <c r="RFJ1464" s="14"/>
      <c r="RFK1464" s="14"/>
      <c r="RFL1464" s="14"/>
      <c r="RFM1464" s="14"/>
      <c r="RFN1464" s="14"/>
      <c r="RFO1464" s="14"/>
      <c r="RFP1464" s="14"/>
      <c r="RFQ1464" s="14"/>
      <c r="RFR1464" s="14"/>
      <c r="RFS1464" s="14"/>
      <c r="RFT1464" s="14"/>
      <c r="RFU1464" s="14"/>
      <c r="RFV1464" s="14"/>
      <c r="RFW1464" s="14"/>
      <c r="RFX1464" s="14"/>
      <c r="RFY1464" s="14"/>
      <c r="RFZ1464" s="14"/>
      <c r="RGA1464" s="14"/>
      <c r="RGB1464" s="14"/>
      <c r="RGC1464" s="14"/>
      <c r="RGD1464" s="14"/>
      <c r="RGE1464" s="14"/>
      <c r="RGF1464" s="14"/>
      <c r="RGG1464" s="14"/>
      <c r="RGH1464" s="14"/>
      <c r="RGI1464" s="14"/>
      <c r="RGJ1464" s="14"/>
      <c r="RGK1464" s="14"/>
      <c r="RGL1464" s="14"/>
      <c r="RGM1464" s="14"/>
      <c r="RGN1464" s="14"/>
      <c r="RGO1464" s="14"/>
      <c r="RGP1464" s="14"/>
      <c r="RGQ1464" s="14"/>
      <c r="RGR1464" s="14"/>
      <c r="RGS1464" s="14"/>
      <c r="RGT1464" s="14"/>
      <c r="RGU1464" s="14"/>
      <c r="RGV1464" s="14"/>
      <c r="RGW1464" s="14"/>
      <c r="RGX1464" s="14"/>
      <c r="RGY1464" s="14"/>
      <c r="RGZ1464" s="14"/>
      <c r="RHA1464" s="14"/>
      <c r="RHB1464" s="14"/>
      <c r="RHC1464" s="14"/>
      <c r="RHD1464" s="14"/>
      <c r="RHE1464" s="14"/>
      <c r="RHF1464" s="14"/>
      <c r="RHG1464" s="14"/>
      <c r="RHH1464" s="14"/>
      <c r="RHI1464" s="14"/>
      <c r="RHJ1464" s="14"/>
      <c r="RHK1464" s="14"/>
      <c r="RHL1464" s="14"/>
      <c r="RHM1464" s="14"/>
      <c r="RHN1464" s="14"/>
      <c r="RHO1464" s="14"/>
      <c r="RHP1464" s="14"/>
      <c r="RHQ1464" s="14"/>
      <c r="RHR1464" s="14"/>
      <c r="RHS1464" s="14"/>
      <c r="RHT1464" s="14"/>
      <c r="RHU1464" s="14"/>
      <c r="RHV1464" s="14"/>
      <c r="RHW1464" s="14"/>
      <c r="RHX1464" s="14"/>
      <c r="RHY1464" s="14"/>
      <c r="RHZ1464" s="14"/>
      <c r="RIA1464" s="14"/>
      <c r="RIB1464" s="14"/>
      <c r="RIC1464" s="14"/>
      <c r="RID1464" s="14"/>
      <c r="RIE1464" s="14"/>
      <c r="RIF1464" s="14"/>
      <c r="RIG1464" s="14"/>
      <c r="RIH1464" s="14"/>
      <c r="RII1464" s="14"/>
      <c r="RIJ1464" s="14"/>
      <c r="RIK1464" s="14"/>
      <c r="RIL1464" s="14"/>
      <c r="RIM1464" s="14"/>
      <c r="RIN1464" s="14"/>
      <c r="RIO1464" s="14"/>
      <c r="RIP1464" s="14"/>
      <c r="RIQ1464" s="14"/>
      <c r="RIR1464" s="14"/>
      <c r="RIS1464" s="14"/>
      <c r="RIT1464" s="14"/>
      <c r="RIU1464" s="14"/>
      <c r="RIV1464" s="14"/>
      <c r="RIW1464" s="14"/>
      <c r="RIX1464" s="14"/>
      <c r="RIY1464" s="14"/>
      <c r="RIZ1464" s="14"/>
      <c r="RJA1464" s="14"/>
      <c r="RJB1464" s="14"/>
      <c r="RJC1464" s="14"/>
      <c r="RJD1464" s="14"/>
      <c r="RJE1464" s="14"/>
      <c r="RJF1464" s="14"/>
      <c r="RJG1464" s="14"/>
      <c r="RJH1464" s="14"/>
      <c r="RJI1464" s="14"/>
      <c r="RJJ1464" s="14"/>
      <c r="RJK1464" s="14"/>
      <c r="RJL1464" s="14"/>
      <c r="RJM1464" s="14"/>
      <c r="RJN1464" s="14"/>
      <c r="RJO1464" s="14"/>
      <c r="RJP1464" s="14"/>
      <c r="RJQ1464" s="14"/>
      <c r="RJR1464" s="14"/>
      <c r="RJS1464" s="14"/>
      <c r="RJT1464" s="14"/>
      <c r="RJU1464" s="14"/>
      <c r="RJV1464" s="14"/>
      <c r="RJW1464" s="14"/>
      <c r="RJX1464" s="14"/>
      <c r="RJY1464" s="14"/>
      <c r="RJZ1464" s="14"/>
      <c r="RKA1464" s="14"/>
      <c r="RKB1464" s="14"/>
      <c r="RKC1464" s="14"/>
      <c r="RKD1464" s="14"/>
      <c r="RKE1464" s="14"/>
      <c r="RKF1464" s="14"/>
      <c r="RKG1464" s="14"/>
      <c r="RKH1464" s="14"/>
      <c r="RKI1464" s="14"/>
      <c r="RKJ1464" s="14"/>
      <c r="RKK1464" s="14"/>
      <c r="RKL1464" s="14"/>
      <c r="RKM1464" s="14"/>
      <c r="RKN1464" s="14"/>
      <c r="RKO1464" s="14"/>
      <c r="RKP1464" s="14"/>
      <c r="RKQ1464" s="14"/>
      <c r="RKR1464" s="14"/>
      <c r="RKS1464" s="14"/>
      <c r="RKT1464" s="14"/>
      <c r="RKU1464" s="14"/>
      <c r="RKV1464" s="14"/>
      <c r="RKW1464" s="14"/>
      <c r="RKX1464" s="14"/>
      <c r="RKY1464" s="14"/>
      <c r="RKZ1464" s="14"/>
      <c r="RLA1464" s="14"/>
      <c r="RLB1464" s="14"/>
      <c r="RLC1464" s="14"/>
      <c r="RLD1464" s="14"/>
      <c r="RLE1464" s="14"/>
      <c r="RLF1464" s="14"/>
      <c r="RLG1464" s="14"/>
      <c r="RLH1464" s="14"/>
      <c r="RLI1464" s="14"/>
      <c r="RLJ1464" s="14"/>
      <c r="RLK1464" s="14"/>
      <c r="RLL1464" s="14"/>
      <c r="RLM1464" s="14"/>
      <c r="RLN1464" s="14"/>
      <c r="RLO1464" s="14"/>
      <c r="RLP1464" s="14"/>
      <c r="RLQ1464" s="14"/>
      <c r="RLR1464" s="14"/>
      <c r="RLS1464" s="14"/>
      <c r="RLT1464" s="14"/>
      <c r="RLU1464" s="14"/>
      <c r="RLV1464" s="14"/>
      <c r="RLW1464" s="14"/>
      <c r="RLX1464" s="14"/>
      <c r="RLY1464" s="14"/>
      <c r="RLZ1464" s="14"/>
      <c r="RMA1464" s="14"/>
      <c r="RMB1464" s="14"/>
      <c r="RMC1464" s="14"/>
      <c r="RMD1464" s="14"/>
      <c r="RME1464" s="14"/>
      <c r="RMF1464" s="14"/>
      <c r="RMG1464" s="14"/>
      <c r="RMH1464" s="14"/>
      <c r="RMI1464" s="14"/>
      <c r="RMJ1464" s="14"/>
      <c r="RMK1464" s="14"/>
      <c r="RML1464" s="14"/>
      <c r="RMM1464" s="14"/>
      <c r="RMN1464" s="14"/>
      <c r="RMO1464" s="14"/>
      <c r="RMP1464" s="14"/>
      <c r="RMQ1464" s="14"/>
      <c r="RMR1464" s="14"/>
      <c r="RMS1464" s="14"/>
      <c r="RMT1464" s="14"/>
      <c r="RMU1464" s="14"/>
      <c r="RMV1464" s="14"/>
      <c r="RMW1464" s="14"/>
      <c r="RMX1464" s="14"/>
      <c r="RMY1464" s="14"/>
      <c r="RMZ1464" s="14"/>
      <c r="RNA1464" s="14"/>
      <c r="RNB1464" s="14"/>
      <c r="RNC1464" s="14"/>
      <c r="RND1464" s="14"/>
      <c r="RNE1464" s="14"/>
      <c r="RNF1464" s="14"/>
      <c r="RNG1464" s="14"/>
      <c r="RNH1464" s="14"/>
      <c r="RNI1464" s="14"/>
      <c r="RNJ1464" s="14"/>
      <c r="RNK1464" s="14"/>
      <c r="RNL1464" s="14"/>
      <c r="RNM1464" s="14"/>
      <c r="RNN1464" s="14"/>
      <c r="RNO1464" s="14"/>
      <c r="RNP1464" s="14"/>
      <c r="RNQ1464" s="14"/>
      <c r="RNR1464" s="14"/>
      <c r="RNS1464" s="14"/>
      <c r="RNT1464" s="14"/>
      <c r="RNU1464" s="14"/>
      <c r="RNV1464" s="14"/>
      <c r="RNW1464" s="14"/>
      <c r="RNX1464" s="14"/>
      <c r="RNY1464" s="14"/>
      <c r="RNZ1464" s="14"/>
      <c r="ROA1464" s="14"/>
      <c r="ROB1464" s="14"/>
      <c r="ROC1464" s="14"/>
      <c r="ROD1464" s="14"/>
      <c r="ROE1464" s="14"/>
      <c r="ROF1464" s="14"/>
      <c r="ROG1464" s="14"/>
      <c r="ROH1464" s="14"/>
      <c r="ROI1464" s="14"/>
      <c r="ROJ1464" s="14"/>
      <c r="ROK1464" s="14"/>
      <c r="ROL1464" s="14"/>
      <c r="ROM1464" s="14"/>
      <c r="RON1464" s="14"/>
      <c r="ROO1464" s="14"/>
      <c r="ROP1464" s="14"/>
      <c r="ROQ1464" s="14"/>
      <c r="ROR1464" s="14"/>
      <c r="ROS1464" s="14"/>
      <c r="ROT1464" s="14"/>
      <c r="ROU1464" s="14"/>
      <c r="ROV1464" s="14"/>
      <c r="ROW1464" s="14"/>
      <c r="ROX1464" s="14"/>
      <c r="ROY1464" s="14"/>
      <c r="ROZ1464" s="14"/>
      <c r="RPA1464" s="14"/>
      <c r="RPB1464" s="14"/>
      <c r="RPC1464" s="14"/>
      <c r="RPD1464" s="14"/>
      <c r="RPE1464" s="14"/>
      <c r="RPF1464" s="14"/>
      <c r="RPG1464" s="14"/>
      <c r="RPH1464" s="14"/>
      <c r="RPI1464" s="14"/>
      <c r="RPJ1464" s="14"/>
      <c r="RPK1464" s="14"/>
      <c r="RPL1464" s="14"/>
      <c r="RPM1464" s="14"/>
      <c r="RPN1464" s="14"/>
      <c r="RPO1464" s="14"/>
      <c r="RPP1464" s="14"/>
      <c r="RPQ1464" s="14"/>
      <c r="RPR1464" s="14"/>
      <c r="RPS1464" s="14"/>
      <c r="RPT1464" s="14"/>
      <c r="RPU1464" s="14"/>
      <c r="RPV1464" s="14"/>
      <c r="RPW1464" s="14"/>
      <c r="RPX1464" s="14"/>
      <c r="RPY1464" s="14"/>
      <c r="RPZ1464" s="14"/>
      <c r="RQA1464" s="14"/>
      <c r="RQB1464" s="14"/>
      <c r="RQC1464" s="14"/>
      <c r="RQD1464" s="14"/>
      <c r="RQE1464" s="14"/>
      <c r="RQF1464" s="14"/>
      <c r="RQG1464" s="14"/>
      <c r="RQH1464" s="14"/>
      <c r="RQI1464" s="14"/>
      <c r="RQJ1464" s="14"/>
      <c r="RQK1464" s="14"/>
      <c r="RQL1464" s="14"/>
      <c r="RQM1464" s="14"/>
      <c r="RQN1464" s="14"/>
      <c r="RQO1464" s="14"/>
      <c r="RQP1464" s="14"/>
      <c r="RQQ1464" s="14"/>
      <c r="RQR1464" s="14"/>
      <c r="RQS1464" s="14"/>
      <c r="RQT1464" s="14"/>
      <c r="RQU1464" s="14"/>
      <c r="RQV1464" s="14"/>
      <c r="RQW1464" s="14"/>
      <c r="RQX1464" s="14"/>
      <c r="RQY1464" s="14"/>
      <c r="RQZ1464" s="14"/>
      <c r="RRA1464" s="14"/>
      <c r="RRB1464" s="14"/>
      <c r="RRC1464" s="14"/>
      <c r="RRD1464" s="14"/>
      <c r="RRE1464" s="14"/>
      <c r="RRF1464" s="14"/>
      <c r="RRG1464" s="14"/>
      <c r="RRH1464" s="14"/>
      <c r="RRI1464" s="14"/>
      <c r="RRJ1464" s="14"/>
      <c r="RRK1464" s="14"/>
      <c r="RRL1464" s="14"/>
      <c r="RRM1464" s="14"/>
      <c r="RRN1464" s="14"/>
      <c r="RRO1464" s="14"/>
      <c r="RRP1464" s="14"/>
      <c r="RRQ1464" s="14"/>
      <c r="RRR1464" s="14"/>
      <c r="RRS1464" s="14"/>
      <c r="RRT1464" s="14"/>
      <c r="RRU1464" s="14"/>
      <c r="RRV1464" s="14"/>
      <c r="RRW1464" s="14"/>
      <c r="RRX1464" s="14"/>
      <c r="RRY1464" s="14"/>
      <c r="RRZ1464" s="14"/>
      <c r="RSA1464" s="14"/>
      <c r="RSB1464" s="14"/>
      <c r="RSC1464" s="14"/>
      <c r="RSD1464" s="14"/>
      <c r="RSE1464" s="14"/>
      <c r="RSF1464" s="14"/>
      <c r="RSG1464" s="14"/>
      <c r="RSH1464" s="14"/>
      <c r="RSI1464" s="14"/>
      <c r="RSJ1464" s="14"/>
      <c r="RSK1464" s="14"/>
      <c r="RSL1464" s="14"/>
      <c r="RSM1464" s="14"/>
      <c r="RSN1464" s="14"/>
      <c r="RSO1464" s="14"/>
      <c r="RSP1464" s="14"/>
      <c r="RSQ1464" s="14"/>
      <c r="RSR1464" s="14"/>
      <c r="RSS1464" s="14"/>
      <c r="RST1464" s="14"/>
      <c r="RSU1464" s="14"/>
      <c r="RSV1464" s="14"/>
      <c r="RSW1464" s="14"/>
      <c r="RSX1464" s="14"/>
      <c r="RSY1464" s="14"/>
      <c r="RSZ1464" s="14"/>
      <c r="RTA1464" s="14"/>
      <c r="RTB1464" s="14"/>
      <c r="RTC1464" s="14"/>
      <c r="RTD1464" s="14"/>
      <c r="RTE1464" s="14"/>
      <c r="RTF1464" s="14"/>
      <c r="RTG1464" s="14"/>
      <c r="RTH1464" s="14"/>
      <c r="RTI1464" s="14"/>
      <c r="RTJ1464" s="14"/>
      <c r="RTK1464" s="14"/>
      <c r="RTL1464" s="14"/>
      <c r="RTM1464" s="14"/>
      <c r="RTN1464" s="14"/>
      <c r="RTO1464" s="14"/>
      <c r="RTP1464" s="14"/>
      <c r="RTQ1464" s="14"/>
      <c r="RTR1464" s="14"/>
      <c r="RTS1464" s="14"/>
      <c r="RTT1464" s="14"/>
      <c r="RTU1464" s="14"/>
      <c r="RTV1464" s="14"/>
      <c r="RTW1464" s="14"/>
      <c r="RTX1464" s="14"/>
      <c r="RTY1464" s="14"/>
      <c r="RTZ1464" s="14"/>
      <c r="RUA1464" s="14"/>
      <c r="RUB1464" s="14"/>
      <c r="RUC1464" s="14"/>
      <c r="RUD1464" s="14"/>
      <c r="RUE1464" s="14"/>
      <c r="RUF1464" s="14"/>
      <c r="RUG1464" s="14"/>
      <c r="RUH1464" s="14"/>
      <c r="RUI1464" s="14"/>
      <c r="RUJ1464" s="14"/>
      <c r="RUK1464" s="14"/>
      <c r="RUL1464" s="14"/>
      <c r="RUM1464" s="14"/>
      <c r="RUN1464" s="14"/>
      <c r="RUO1464" s="14"/>
      <c r="RUP1464" s="14"/>
      <c r="RUQ1464" s="14"/>
      <c r="RUR1464" s="14"/>
      <c r="RUS1464" s="14"/>
      <c r="RUT1464" s="14"/>
      <c r="RUU1464" s="14"/>
      <c r="RUV1464" s="14"/>
      <c r="RUW1464" s="14"/>
      <c r="RUX1464" s="14"/>
      <c r="RUY1464" s="14"/>
      <c r="RUZ1464" s="14"/>
      <c r="RVA1464" s="14"/>
      <c r="RVB1464" s="14"/>
      <c r="RVC1464" s="14"/>
      <c r="RVD1464" s="14"/>
      <c r="RVE1464" s="14"/>
      <c r="RVF1464" s="14"/>
      <c r="RVG1464" s="14"/>
      <c r="RVH1464" s="14"/>
      <c r="RVI1464" s="14"/>
      <c r="RVJ1464" s="14"/>
      <c r="RVK1464" s="14"/>
      <c r="RVL1464" s="14"/>
      <c r="RVM1464" s="14"/>
      <c r="RVN1464" s="14"/>
      <c r="RVO1464" s="14"/>
      <c r="RVP1464" s="14"/>
      <c r="RVQ1464" s="14"/>
      <c r="RVR1464" s="14"/>
      <c r="RVS1464" s="14"/>
      <c r="RVT1464" s="14"/>
      <c r="RVU1464" s="14"/>
      <c r="RVV1464" s="14"/>
      <c r="RVW1464" s="14"/>
      <c r="RVX1464" s="14"/>
      <c r="RVY1464" s="14"/>
      <c r="RVZ1464" s="14"/>
      <c r="RWA1464" s="14"/>
      <c r="RWB1464" s="14"/>
      <c r="RWC1464" s="14"/>
      <c r="RWD1464" s="14"/>
      <c r="RWE1464" s="14"/>
      <c r="RWF1464" s="14"/>
      <c r="RWG1464" s="14"/>
      <c r="RWH1464" s="14"/>
      <c r="RWI1464" s="14"/>
      <c r="RWJ1464" s="14"/>
      <c r="RWK1464" s="14"/>
      <c r="RWL1464" s="14"/>
      <c r="RWM1464" s="14"/>
      <c r="RWN1464" s="14"/>
      <c r="RWO1464" s="14"/>
      <c r="RWP1464" s="14"/>
      <c r="RWQ1464" s="14"/>
      <c r="RWR1464" s="14"/>
      <c r="RWS1464" s="14"/>
      <c r="RWT1464" s="14"/>
      <c r="RWU1464" s="14"/>
      <c r="RWV1464" s="14"/>
      <c r="RWW1464" s="14"/>
      <c r="RWX1464" s="14"/>
      <c r="RWY1464" s="14"/>
      <c r="RWZ1464" s="14"/>
      <c r="RXA1464" s="14"/>
      <c r="RXB1464" s="14"/>
      <c r="RXC1464" s="14"/>
      <c r="RXD1464" s="14"/>
      <c r="RXE1464" s="14"/>
      <c r="RXF1464" s="14"/>
      <c r="RXG1464" s="14"/>
      <c r="RXH1464" s="14"/>
      <c r="RXI1464" s="14"/>
      <c r="RXJ1464" s="14"/>
      <c r="RXK1464" s="14"/>
      <c r="RXL1464" s="14"/>
      <c r="RXM1464" s="14"/>
      <c r="RXN1464" s="14"/>
      <c r="RXO1464" s="14"/>
      <c r="RXP1464" s="14"/>
      <c r="RXQ1464" s="14"/>
      <c r="RXR1464" s="14"/>
      <c r="RXS1464" s="14"/>
      <c r="RXT1464" s="14"/>
      <c r="RXU1464" s="14"/>
      <c r="RXV1464" s="14"/>
      <c r="RXW1464" s="14"/>
      <c r="RXX1464" s="14"/>
      <c r="RXY1464" s="14"/>
      <c r="RXZ1464" s="14"/>
      <c r="RYA1464" s="14"/>
      <c r="RYB1464" s="14"/>
      <c r="RYC1464" s="14"/>
      <c r="RYD1464" s="14"/>
      <c r="RYE1464" s="14"/>
      <c r="RYF1464" s="14"/>
      <c r="RYG1464" s="14"/>
      <c r="RYH1464" s="14"/>
      <c r="RYI1464" s="14"/>
      <c r="RYJ1464" s="14"/>
      <c r="RYK1464" s="14"/>
      <c r="RYL1464" s="14"/>
      <c r="RYM1464" s="14"/>
      <c r="RYN1464" s="14"/>
      <c r="RYO1464" s="14"/>
      <c r="RYP1464" s="14"/>
      <c r="RYQ1464" s="14"/>
      <c r="RYR1464" s="14"/>
      <c r="RYS1464" s="14"/>
      <c r="RYT1464" s="14"/>
      <c r="RYU1464" s="14"/>
      <c r="RYV1464" s="14"/>
      <c r="RYW1464" s="14"/>
      <c r="RYX1464" s="14"/>
      <c r="RYY1464" s="14"/>
      <c r="RYZ1464" s="14"/>
      <c r="RZA1464" s="14"/>
      <c r="RZB1464" s="14"/>
      <c r="RZC1464" s="14"/>
      <c r="RZD1464" s="14"/>
      <c r="RZE1464" s="14"/>
      <c r="RZF1464" s="14"/>
      <c r="RZG1464" s="14"/>
      <c r="RZH1464" s="14"/>
      <c r="RZI1464" s="14"/>
      <c r="RZJ1464" s="14"/>
      <c r="RZK1464" s="14"/>
      <c r="RZL1464" s="14"/>
      <c r="RZM1464" s="14"/>
      <c r="RZN1464" s="14"/>
      <c r="RZO1464" s="14"/>
      <c r="RZP1464" s="14"/>
      <c r="RZQ1464" s="14"/>
      <c r="RZR1464" s="14"/>
      <c r="RZS1464" s="14"/>
      <c r="RZT1464" s="14"/>
      <c r="RZU1464" s="14"/>
      <c r="RZV1464" s="14"/>
      <c r="RZW1464" s="14"/>
      <c r="RZX1464" s="14"/>
      <c r="RZY1464" s="14"/>
      <c r="RZZ1464" s="14"/>
      <c r="SAA1464" s="14"/>
      <c r="SAB1464" s="14"/>
      <c r="SAC1464" s="14"/>
      <c r="SAD1464" s="14"/>
      <c r="SAE1464" s="14"/>
      <c r="SAF1464" s="14"/>
      <c r="SAG1464" s="14"/>
      <c r="SAH1464" s="14"/>
      <c r="SAI1464" s="14"/>
      <c r="SAJ1464" s="14"/>
      <c r="SAK1464" s="14"/>
      <c r="SAL1464" s="14"/>
      <c r="SAM1464" s="14"/>
      <c r="SAN1464" s="14"/>
      <c r="SAO1464" s="14"/>
      <c r="SAP1464" s="14"/>
      <c r="SAQ1464" s="14"/>
      <c r="SAR1464" s="14"/>
      <c r="SAS1464" s="14"/>
      <c r="SAT1464" s="14"/>
      <c r="SAU1464" s="14"/>
      <c r="SAV1464" s="14"/>
      <c r="SAW1464" s="14"/>
      <c r="SAX1464" s="14"/>
      <c r="SAY1464" s="14"/>
      <c r="SAZ1464" s="14"/>
      <c r="SBA1464" s="14"/>
      <c r="SBB1464" s="14"/>
      <c r="SBC1464" s="14"/>
      <c r="SBD1464" s="14"/>
      <c r="SBE1464" s="14"/>
      <c r="SBF1464" s="14"/>
      <c r="SBG1464" s="14"/>
      <c r="SBH1464" s="14"/>
      <c r="SBI1464" s="14"/>
      <c r="SBJ1464" s="14"/>
      <c r="SBK1464" s="14"/>
      <c r="SBL1464" s="14"/>
      <c r="SBM1464" s="14"/>
      <c r="SBN1464" s="14"/>
      <c r="SBO1464" s="14"/>
      <c r="SBP1464" s="14"/>
      <c r="SBQ1464" s="14"/>
      <c r="SBR1464" s="14"/>
      <c r="SBS1464" s="14"/>
      <c r="SBT1464" s="14"/>
      <c r="SBU1464" s="14"/>
      <c r="SBV1464" s="14"/>
      <c r="SBW1464" s="14"/>
      <c r="SBX1464" s="14"/>
      <c r="SBY1464" s="14"/>
      <c r="SBZ1464" s="14"/>
      <c r="SCA1464" s="14"/>
      <c r="SCB1464" s="14"/>
      <c r="SCC1464" s="14"/>
      <c r="SCD1464" s="14"/>
      <c r="SCE1464" s="14"/>
      <c r="SCF1464" s="14"/>
      <c r="SCG1464" s="14"/>
      <c r="SCH1464" s="14"/>
      <c r="SCI1464" s="14"/>
      <c r="SCJ1464" s="14"/>
      <c r="SCK1464" s="14"/>
      <c r="SCL1464" s="14"/>
      <c r="SCM1464" s="14"/>
      <c r="SCN1464" s="14"/>
      <c r="SCO1464" s="14"/>
      <c r="SCP1464" s="14"/>
      <c r="SCQ1464" s="14"/>
      <c r="SCR1464" s="14"/>
      <c r="SCS1464" s="14"/>
      <c r="SCT1464" s="14"/>
      <c r="SCU1464" s="14"/>
      <c r="SCV1464" s="14"/>
      <c r="SCW1464" s="14"/>
      <c r="SCX1464" s="14"/>
      <c r="SCY1464" s="14"/>
      <c r="SCZ1464" s="14"/>
      <c r="SDA1464" s="14"/>
      <c r="SDB1464" s="14"/>
      <c r="SDC1464" s="14"/>
      <c r="SDD1464" s="14"/>
      <c r="SDE1464" s="14"/>
      <c r="SDF1464" s="14"/>
      <c r="SDG1464" s="14"/>
      <c r="SDH1464" s="14"/>
      <c r="SDI1464" s="14"/>
      <c r="SDJ1464" s="14"/>
      <c r="SDK1464" s="14"/>
      <c r="SDL1464" s="14"/>
      <c r="SDM1464" s="14"/>
      <c r="SDN1464" s="14"/>
      <c r="SDO1464" s="14"/>
      <c r="SDP1464" s="14"/>
      <c r="SDQ1464" s="14"/>
      <c r="SDR1464" s="14"/>
      <c r="SDS1464" s="14"/>
      <c r="SDT1464" s="14"/>
      <c r="SDU1464" s="14"/>
      <c r="SDV1464" s="14"/>
      <c r="SDW1464" s="14"/>
      <c r="SDX1464" s="14"/>
      <c r="SDY1464" s="14"/>
      <c r="SDZ1464" s="14"/>
      <c r="SEA1464" s="14"/>
      <c r="SEB1464" s="14"/>
      <c r="SEC1464" s="14"/>
      <c r="SED1464" s="14"/>
      <c r="SEE1464" s="14"/>
      <c r="SEF1464" s="14"/>
      <c r="SEG1464" s="14"/>
      <c r="SEH1464" s="14"/>
      <c r="SEI1464" s="14"/>
      <c r="SEJ1464" s="14"/>
      <c r="SEK1464" s="14"/>
      <c r="SEL1464" s="14"/>
      <c r="SEM1464" s="14"/>
      <c r="SEN1464" s="14"/>
      <c r="SEO1464" s="14"/>
      <c r="SEP1464" s="14"/>
      <c r="SEQ1464" s="14"/>
      <c r="SER1464" s="14"/>
      <c r="SES1464" s="14"/>
      <c r="SET1464" s="14"/>
      <c r="SEU1464" s="14"/>
      <c r="SEV1464" s="14"/>
      <c r="SEW1464" s="14"/>
      <c r="SEX1464" s="14"/>
      <c r="SEY1464" s="14"/>
      <c r="SEZ1464" s="14"/>
      <c r="SFA1464" s="14"/>
      <c r="SFB1464" s="14"/>
      <c r="SFC1464" s="14"/>
      <c r="SFD1464" s="14"/>
      <c r="SFE1464" s="14"/>
      <c r="SFF1464" s="14"/>
      <c r="SFG1464" s="14"/>
      <c r="SFH1464" s="14"/>
      <c r="SFI1464" s="14"/>
      <c r="SFJ1464" s="14"/>
      <c r="SFK1464" s="14"/>
      <c r="SFL1464" s="14"/>
      <c r="SFM1464" s="14"/>
      <c r="SFN1464" s="14"/>
      <c r="SFO1464" s="14"/>
      <c r="SFP1464" s="14"/>
      <c r="SFQ1464" s="14"/>
      <c r="SFR1464" s="14"/>
      <c r="SFS1464" s="14"/>
      <c r="SFT1464" s="14"/>
      <c r="SFU1464" s="14"/>
      <c r="SFV1464" s="14"/>
      <c r="SFW1464" s="14"/>
      <c r="SFX1464" s="14"/>
      <c r="SFY1464" s="14"/>
      <c r="SFZ1464" s="14"/>
      <c r="SGA1464" s="14"/>
      <c r="SGB1464" s="14"/>
      <c r="SGC1464" s="14"/>
      <c r="SGD1464" s="14"/>
      <c r="SGE1464" s="14"/>
      <c r="SGF1464" s="14"/>
      <c r="SGG1464" s="14"/>
      <c r="SGH1464" s="14"/>
      <c r="SGI1464" s="14"/>
      <c r="SGJ1464" s="14"/>
      <c r="SGK1464" s="14"/>
      <c r="SGL1464" s="14"/>
      <c r="SGM1464" s="14"/>
      <c r="SGN1464" s="14"/>
      <c r="SGO1464" s="14"/>
      <c r="SGP1464" s="14"/>
      <c r="SGQ1464" s="14"/>
      <c r="SGR1464" s="14"/>
      <c r="SGS1464" s="14"/>
      <c r="SGT1464" s="14"/>
      <c r="SGU1464" s="14"/>
      <c r="SGV1464" s="14"/>
      <c r="SGW1464" s="14"/>
      <c r="SGX1464" s="14"/>
      <c r="SGY1464" s="14"/>
      <c r="SGZ1464" s="14"/>
      <c r="SHA1464" s="14"/>
      <c r="SHB1464" s="14"/>
      <c r="SHC1464" s="14"/>
      <c r="SHD1464" s="14"/>
      <c r="SHE1464" s="14"/>
      <c r="SHF1464" s="14"/>
      <c r="SHG1464" s="14"/>
      <c r="SHH1464" s="14"/>
      <c r="SHI1464" s="14"/>
      <c r="SHJ1464" s="14"/>
      <c r="SHK1464" s="14"/>
      <c r="SHL1464" s="14"/>
      <c r="SHM1464" s="14"/>
      <c r="SHN1464" s="14"/>
      <c r="SHO1464" s="14"/>
      <c r="SHP1464" s="14"/>
      <c r="SHQ1464" s="14"/>
      <c r="SHR1464" s="14"/>
      <c r="SHS1464" s="14"/>
      <c r="SHT1464" s="14"/>
      <c r="SHU1464" s="14"/>
      <c r="SHV1464" s="14"/>
      <c r="SHW1464" s="14"/>
      <c r="SHX1464" s="14"/>
      <c r="SHY1464" s="14"/>
      <c r="SHZ1464" s="14"/>
      <c r="SIA1464" s="14"/>
      <c r="SIB1464" s="14"/>
      <c r="SIC1464" s="14"/>
      <c r="SID1464" s="14"/>
      <c r="SIE1464" s="14"/>
      <c r="SIF1464" s="14"/>
      <c r="SIG1464" s="14"/>
      <c r="SIH1464" s="14"/>
      <c r="SII1464" s="14"/>
      <c r="SIJ1464" s="14"/>
      <c r="SIK1464" s="14"/>
      <c r="SIL1464" s="14"/>
      <c r="SIM1464" s="14"/>
      <c r="SIN1464" s="14"/>
      <c r="SIO1464" s="14"/>
      <c r="SIP1464" s="14"/>
      <c r="SIQ1464" s="14"/>
      <c r="SIR1464" s="14"/>
      <c r="SIS1464" s="14"/>
      <c r="SIT1464" s="14"/>
      <c r="SIU1464" s="14"/>
      <c r="SIV1464" s="14"/>
      <c r="SIW1464" s="14"/>
      <c r="SIX1464" s="14"/>
      <c r="SIY1464" s="14"/>
      <c r="SIZ1464" s="14"/>
      <c r="SJA1464" s="14"/>
      <c r="SJB1464" s="14"/>
      <c r="SJC1464" s="14"/>
      <c r="SJD1464" s="14"/>
      <c r="SJE1464" s="14"/>
      <c r="SJF1464" s="14"/>
      <c r="SJG1464" s="14"/>
      <c r="SJH1464" s="14"/>
      <c r="SJI1464" s="14"/>
      <c r="SJJ1464" s="14"/>
      <c r="SJK1464" s="14"/>
      <c r="SJL1464" s="14"/>
      <c r="SJM1464" s="14"/>
      <c r="SJN1464" s="14"/>
      <c r="SJO1464" s="14"/>
      <c r="SJP1464" s="14"/>
      <c r="SJQ1464" s="14"/>
      <c r="SJR1464" s="14"/>
      <c r="SJS1464" s="14"/>
      <c r="SJT1464" s="14"/>
      <c r="SJU1464" s="14"/>
      <c r="SJV1464" s="14"/>
      <c r="SJW1464" s="14"/>
      <c r="SJX1464" s="14"/>
      <c r="SJY1464" s="14"/>
      <c r="SJZ1464" s="14"/>
      <c r="SKA1464" s="14"/>
      <c r="SKB1464" s="14"/>
      <c r="SKC1464" s="14"/>
      <c r="SKD1464" s="14"/>
      <c r="SKE1464" s="14"/>
      <c r="SKF1464" s="14"/>
      <c r="SKG1464" s="14"/>
      <c r="SKH1464" s="14"/>
      <c r="SKI1464" s="14"/>
      <c r="SKJ1464" s="14"/>
      <c r="SKK1464" s="14"/>
      <c r="SKL1464" s="14"/>
      <c r="SKM1464" s="14"/>
      <c r="SKN1464" s="14"/>
      <c r="SKO1464" s="14"/>
      <c r="SKP1464" s="14"/>
      <c r="SKQ1464" s="14"/>
      <c r="SKR1464" s="14"/>
      <c r="SKS1464" s="14"/>
      <c r="SKT1464" s="14"/>
      <c r="SKU1464" s="14"/>
      <c r="SKV1464" s="14"/>
      <c r="SKW1464" s="14"/>
      <c r="SKX1464" s="14"/>
      <c r="SKY1464" s="14"/>
      <c r="SKZ1464" s="14"/>
      <c r="SLA1464" s="14"/>
      <c r="SLB1464" s="14"/>
      <c r="SLC1464" s="14"/>
      <c r="SLD1464" s="14"/>
      <c r="SLE1464" s="14"/>
      <c r="SLF1464" s="14"/>
      <c r="SLG1464" s="14"/>
      <c r="SLH1464" s="14"/>
      <c r="SLI1464" s="14"/>
      <c r="SLJ1464" s="14"/>
      <c r="SLK1464" s="14"/>
      <c r="SLL1464" s="14"/>
      <c r="SLM1464" s="14"/>
      <c r="SLN1464" s="14"/>
      <c r="SLO1464" s="14"/>
      <c r="SLP1464" s="14"/>
      <c r="SLQ1464" s="14"/>
      <c r="SLR1464" s="14"/>
      <c r="SLS1464" s="14"/>
      <c r="SLT1464" s="14"/>
      <c r="SLU1464" s="14"/>
      <c r="SLV1464" s="14"/>
      <c r="SLW1464" s="14"/>
      <c r="SLX1464" s="14"/>
      <c r="SLY1464" s="14"/>
      <c r="SLZ1464" s="14"/>
      <c r="SMA1464" s="14"/>
      <c r="SMB1464" s="14"/>
      <c r="SMC1464" s="14"/>
      <c r="SMD1464" s="14"/>
      <c r="SME1464" s="14"/>
      <c r="SMF1464" s="14"/>
      <c r="SMG1464" s="14"/>
      <c r="SMH1464" s="14"/>
      <c r="SMI1464" s="14"/>
      <c r="SMJ1464" s="14"/>
      <c r="SMK1464" s="14"/>
      <c r="SML1464" s="14"/>
      <c r="SMM1464" s="14"/>
      <c r="SMN1464" s="14"/>
      <c r="SMO1464" s="14"/>
      <c r="SMP1464" s="14"/>
      <c r="SMQ1464" s="14"/>
      <c r="SMR1464" s="14"/>
      <c r="SMS1464" s="14"/>
      <c r="SMT1464" s="14"/>
      <c r="SMU1464" s="14"/>
      <c r="SMV1464" s="14"/>
      <c r="SMW1464" s="14"/>
      <c r="SMX1464" s="14"/>
      <c r="SMY1464" s="14"/>
      <c r="SMZ1464" s="14"/>
      <c r="SNA1464" s="14"/>
      <c r="SNB1464" s="14"/>
      <c r="SNC1464" s="14"/>
      <c r="SND1464" s="14"/>
      <c r="SNE1464" s="14"/>
      <c r="SNF1464" s="14"/>
      <c r="SNG1464" s="14"/>
      <c r="SNH1464" s="14"/>
      <c r="SNI1464" s="14"/>
      <c r="SNJ1464" s="14"/>
      <c r="SNK1464" s="14"/>
      <c r="SNL1464" s="14"/>
      <c r="SNM1464" s="14"/>
      <c r="SNN1464" s="14"/>
      <c r="SNO1464" s="14"/>
      <c r="SNP1464" s="14"/>
      <c r="SNQ1464" s="14"/>
      <c r="SNR1464" s="14"/>
      <c r="SNS1464" s="14"/>
      <c r="SNT1464" s="14"/>
      <c r="SNU1464" s="14"/>
      <c r="SNV1464" s="14"/>
      <c r="SNW1464" s="14"/>
      <c r="SNX1464" s="14"/>
      <c r="SNY1464" s="14"/>
      <c r="SNZ1464" s="14"/>
      <c r="SOA1464" s="14"/>
      <c r="SOB1464" s="14"/>
      <c r="SOC1464" s="14"/>
      <c r="SOD1464" s="14"/>
      <c r="SOE1464" s="14"/>
      <c r="SOF1464" s="14"/>
      <c r="SOG1464" s="14"/>
      <c r="SOH1464" s="14"/>
      <c r="SOI1464" s="14"/>
      <c r="SOJ1464" s="14"/>
      <c r="SOK1464" s="14"/>
      <c r="SOL1464" s="14"/>
      <c r="SOM1464" s="14"/>
      <c r="SON1464" s="14"/>
      <c r="SOO1464" s="14"/>
      <c r="SOP1464" s="14"/>
      <c r="SOQ1464" s="14"/>
      <c r="SOR1464" s="14"/>
      <c r="SOS1464" s="14"/>
      <c r="SOT1464" s="14"/>
      <c r="SOU1464" s="14"/>
      <c r="SOV1464" s="14"/>
      <c r="SOW1464" s="14"/>
      <c r="SOX1464" s="14"/>
      <c r="SOY1464" s="14"/>
      <c r="SOZ1464" s="14"/>
      <c r="SPA1464" s="14"/>
      <c r="SPB1464" s="14"/>
      <c r="SPC1464" s="14"/>
      <c r="SPD1464" s="14"/>
      <c r="SPE1464" s="14"/>
      <c r="SPF1464" s="14"/>
      <c r="SPG1464" s="14"/>
      <c r="SPH1464" s="14"/>
      <c r="SPI1464" s="14"/>
      <c r="SPJ1464" s="14"/>
      <c r="SPK1464" s="14"/>
      <c r="SPL1464" s="14"/>
      <c r="SPM1464" s="14"/>
      <c r="SPN1464" s="14"/>
      <c r="SPO1464" s="14"/>
      <c r="SPP1464" s="14"/>
      <c r="SPQ1464" s="14"/>
      <c r="SPR1464" s="14"/>
      <c r="SPS1464" s="14"/>
      <c r="SPT1464" s="14"/>
      <c r="SPU1464" s="14"/>
      <c r="SPV1464" s="14"/>
      <c r="SPW1464" s="14"/>
      <c r="SPX1464" s="14"/>
      <c r="SPY1464" s="14"/>
      <c r="SPZ1464" s="14"/>
      <c r="SQA1464" s="14"/>
      <c r="SQB1464" s="14"/>
      <c r="SQC1464" s="14"/>
      <c r="SQD1464" s="14"/>
      <c r="SQE1464" s="14"/>
      <c r="SQF1464" s="14"/>
      <c r="SQG1464" s="14"/>
      <c r="SQH1464" s="14"/>
      <c r="SQI1464" s="14"/>
      <c r="SQJ1464" s="14"/>
      <c r="SQK1464" s="14"/>
      <c r="SQL1464" s="14"/>
      <c r="SQM1464" s="14"/>
      <c r="SQN1464" s="14"/>
      <c r="SQO1464" s="14"/>
      <c r="SQP1464" s="14"/>
      <c r="SQQ1464" s="14"/>
      <c r="SQR1464" s="14"/>
      <c r="SQS1464" s="14"/>
      <c r="SQT1464" s="14"/>
      <c r="SQU1464" s="14"/>
      <c r="SQV1464" s="14"/>
      <c r="SQW1464" s="14"/>
      <c r="SQX1464" s="14"/>
      <c r="SQY1464" s="14"/>
      <c r="SQZ1464" s="14"/>
      <c r="SRA1464" s="14"/>
      <c r="SRB1464" s="14"/>
      <c r="SRC1464" s="14"/>
      <c r="SRD1464" s="14"/>
      <c r="SRE1464" s="14"/>
      <c r="SRF1464" s="14"/>
      <c r="SRG1464" s="14"/>
      <c r="SRH1464" s="14"/>
      <c r="SRI1464" s="14"/>
      <c r="SRJ1464" s="14"/>
      <c r="SRK1464" s="14"/>
      <c r="SRL1464" s="14"/>
      <c r="SRM1464" s="14"/>
      <c r="SRN1464" s="14"/>
      <c r="SRO1464" s="14"/>
      <c r="SRP1464" s="14"/>
      <c r="SRQ1464" s="14"/>
      <c r="SRR1464" s="14"/>
      <c r="SRS1464" s="14"/>
      <c r="SRT1464" s="14"/>
      <c r="SRU1464" s="14"/>
      <c r="SRV1464" s="14"/>
      <c r="SRW1464" s="14"/>
      <c r="SRX1464" s="14"/>
      <c r="SRY1464" s="14"/>
      <c r="SRZ1464" s="14"/>
      <c r="SSA1464" s="14"/>
      <c r="SSB1464" s="14"/>
      <c r="SSC1464" s="14"/>
      <c r="SSD1464" s="14"/>
      <c r="SSE1464" s="14"/>
      <c r="SSF1464" s="14"/>
      <c r="SSG1464" s="14"/>
      <c r="SSH1464" s="14"/>
      <c r="SSI1464" s="14"/>
      <c r="SSJ1464" s="14"/>
      <c r="SSK1464" s="14"/>
      <c r="SSL1464" s="14"/>
      <c r="SSM1464" s="14"/>
      <c r="SSN1464" s="14"/>
      <c r="SSO1464" s="14"/>
      <c r="SSP1464" s="14"/>
      <c r="SSQ1464" s="14"/>
      <c r="SSR1464" s="14"/>
      <c r="SSS1464" s="14"/>
      <c r="SST1464" s="14"/>
      <c r="SSU1464" s="14"/>
      <c r="SSV1464" s="14"/>
      <c r="SSW1464" s="14"/>
      <c r="SSX1464" s="14"/>
      <c r="SSY1464" s="14"/>
      <c r="SSZ1464" s="14"/>
      <c r="STA1464" s="14"/>
      <c r="STB1464" s="14"/>
      <c r="STC1464" s="14"/>
      <c r="STD1464" s="14"/>
      <c r="STE1464" s="14"/>
      <c r="STF1464" s="14"/>
      <c r="STG1464" s="14"/>
      <c r="STH1464" s="14"/>
      <c r="STI1464" s="14"/>
      <c r="STJ1464" s="14"/>
      <c r="STK1464" s="14"/>
      <c r="STL1464" s="14"/>
      <c r="STM1464" s="14"/>
      <c r="STN1464" s="14"/>
      <c r="STO1464" s="14"/>
      <c r="STP1464" s="14"/>
      <c r="STQ1464" s="14"/>
      <c r="STR1464" s="14"/>
      <c r="STS1464" s="14"/>
      <c r="STT1464" s="14"/>
      <c r="STU1464" s="14"/>
      <c r="STV1464" s="14"/>
      <c r="STW1464" s="14"/>
      <c r="STX1464" s="14"/>
      <c r="STY1464" s="14"/>
      <c r="STZ1464" s="14"/>
      <c r="SUA1464" s="14"/>
      <c r="SUB1464" s="14"/>
      <c r="SUC1464" s="14"/>
      <c r="SUD1464" s="14"/>
      <c r="SUE1464" s="14"/>
      <c r="SUF1464" s="14"/>
      <c r="SUG1464" s="14"/>
      <c r="SUH1464" s="14"/>
      <c r="SUI1464" s="14"/>
      <c r="SUJ1464" s="14"/>
      <c r="SUK1464" s="14"/>
      <c r="SUL1464" s="14"/>
      <c r="SUM1464" s="14"/>
      <c r="SUN1464" s="14"/>
      <c r="SUO1464" s="14"/>
      <c r="SUP1464" s="14"/>
      <c r="SUQ1464" s="14"/>
      <c r="SUR1464" s="14"/>
      <c r="SUS1464" s="14"/>
      <c r="SUT1464" s="14"/>
      <c r="SUU1464" s="14"/>
      <c r="SUV1464" s="14"/>
      <c r="SUW1464" s="14"/>
      <c r="SUX1464" s="14"/>
      <c r="SUY1464" s="14"/>
      <c r="SUZ1464" s="14"/>
      <c r="SVA1464" s="14"/>
      <c r="SVB1464" s="14"/>
      <c r="SVC1464" s="14"/>
      <c r="SVD1464" s="14"/>
      <c r="SVE1464" s="14"/>
      <c r="SVF1464" s="14"/>
      <c r="SVG1464" s="14"/>
      <c r="SVH1464" s="14"/>
      <c r="SVI1464" s="14"/>
      <c r="SVJ1464" s="14"/>
      <c r="SVK1464" s="14"/>
      <c r="SVL1464" s="14"/>
      <c r="SVM1464" s="14"/>
      <c r="SVN1464" s="14"/>
      <c r="SVO1464" s="14"/>
      <c r="SVP1464" s="14"/>
      <c r="SVQ1464" s="14"/>
      <c r="SVR1464" s="14"/>
      <c r="SVS1464" s="14"/>
      <c r="SVT1464" s="14"/>
      <c r="SVU1464" s="14"/>
      <c r="SVV1464" s="14"/>
      <c r="SVW1464" s="14"/>
      <c r="SVX1464" s="14"/>
      <c r="SVY1464" s="14"/>
      <c r="SVZ1464" s="14"/>
      <c r="SWA1464" s="14"/>
      <c r="SWB1464" s="14"/>
      <c r="SWC1464" s="14"/>
      <c r="SWD1464" s="14"/>
      <c r="SWE1464" s="14"/>
      <c r="SWF1464" s="14"/>
      <c r="SWG1464" s="14"/>
      <c r="SWH1464" s="14"/>
      <c r="SWI1464" s="14"/>
      <c r="SWJ1464" s="14"/>
      <c r="SWK1464" s="14"/>
      <c r="SWL1464" s="14"/>
      <c r="SWM1464" s="14"/>
      <c r="SWN1464" s="14"/>
      <c r="SWO1464" s="14"/>
      <c r="SWP1464" s="14"/>
      <c r="SWQ1464" s="14"/>
      <c r="SWR1464" s="14"/>
      <c r="SWS1464" s="14"/>
      <c r="SWT1464" s="14"/>
      <c r="SWU1464" s="14"/>
      <c r="SWV1464" s="14"/>
      <c r="SWW1464" s="14"/>
      <c r="SWX1464" s="14"/>
      <c r="SWY1464" s="14"/>
      <c r="SWZ1464" s="14"/>
      <c r="SXA1464" s="14"/>
      <c r="SXB1464" s="14"/>
      <c r="SXC1464" s="14"/>
      <c r="SXD1464" s="14"/>
      <c r="SXE1464" s="14"/>
      <c r="SXF1464" s="14"/>
      <c r="SXG1464" s="14"/>
      <c r="SXH1464" s="14"/>
      <c r="SXI1464" s="14"/>
      <c r="SXJ1464" s="14"/>
      <c r="SXK1464" s="14"/>
      <c r="SXL1464" s="14"/>
      <c r="SXM1464" s="14"/>
      <c r="SXN1464" s="14"/>
      <c r="SXO1464" s="14"/>
      <c r="SXP1464" s="14"/>
      <c r="SXQ1464" s="14"/>
      <c r="SXR1464" s="14"/>
      <c r="SXS1464" s="14"/>
      <c r="SXT1464" s="14"/>
      <c r="SXU1464" s="14"/>
      <c r="SXV1464" s="14"/>
      <c r="SXW1464" s="14"/>
      <c r="SXX1464" s="14"/>
      <c r="SXY1464" s="14"/>
      <c r="SXZ1464" s="14"/>
      <c r="SYA1464" s="14"/>
      <c r="SYB1464" s="14"/>
      <c r="SYC1464" s="14"/>
      <c r="SYD1464" s="14"/>
      <c r="SYE1464" s="14"/>
      <c r="SYF1464" s="14"/>
      <c r="SYG1464" s="14"/>
      <c r="SYH1464" s="14"/>
      <c r="SYI1464" s="14"/>
      <c r="SYJ1464" s="14"/>
      <c r="SYK1464" s="14"/>
      <c r="SYL1464" s="14"/>
      <c r="SYM1464" s="14"/>
      <c r="SYN1464" s="14"/>
      <c r="SYO1464" s="14"/>
      <c r="SYP1464" s="14"/>
      <c r="SYQ1464" s="14"/>
      <c r="SYR1464" s="14"/>
      <c r="SYS1464" s="14"/>
      <c r="SYT1464" s="14"/>
      <c r="SYU1464" s="14"/>
      <c r="SYV1464" s="14"/>
      <c r="SYW1464" s="14"/>
      <c r="SYX1464" s="14"/>
      <c r="SYY1464" s="14"/>
      <c r="SYZ1464" s="14"/>
      <c r="SZA1464" s="14"/>
      <c r="SZB1464" s="14"/>
      <c r="SZC1464" s="14"/>
      <c r="SZD1464" s="14"/>
      <c r="SZE1464" s="14"/>
      <c r="SZF1464" s="14"/>
      <c r="SZG1464" s="14"/>
      <c r="SZH1464" s="14"/>
      <c r="SZI1464" s="14"/>
      <c r="SZJ1464" s="14"/>
      <c r="SZK1464" s="14"/>
      <c r="SZL1464" s="14"/>
      <c r="SZM1464" s="14"/>
      <c r="SZN1464" s="14"/>
      <c r="SZO1464" s="14"/>
      <c r="SZP1464" s="14"/>
      <c r="SZQ1464" s="14"/>
      <c r="SZR1464" s="14"/>
      <c r="SZS1464" s="14"/>
      <c r="SZT1464" s="14"/>
      <c r="SZU1464" s="14"/>
      <c r="SZV1464" s="14"/>
      <c r="SZW1464" s="14"/>
      <c r="SZX1464" s="14"/>
      <c r="SZY1464" s="14"/>
      <c r="SZZ1464" s="14"/>
      <c r="TAA1464" s="14"/>
      <c r="TAB1464" s="14"/>
      <c r="TAC1464" s="14"/>
      <c r="TAD1464" s="14"/>
      <c r="TAE1464" s="14"/>
      <c r="TAF1464" s="14"/>
      <c r="TAG1464" s="14"/>
      <c r="TAH1464" s="14"/>
      <c r="TAI1464" s="14"/>
      <c r="TAJ1464" s="14"/>
      <c r="TAK1464" s="14"/>
      <c r="TAL1464" s="14"/>
      <c r="TAM1464" s="14"/>
      <c r="TAN1464" s="14"/>
      <c r="TAO1464" s="14"/>
      <c r="TAP1464" s="14"/>
      <c r="TAQ1464" s="14"/>
      <c r="TAR1464" s="14"/>
      <c r="TAS1464" s="14"/>
      <c r="TAT1464" s="14"/>
      <c r="TAU1464" s="14"/>
      <c r="TAV1464" s="14"/>
      <c r="TAW1464" s="14"/>
      <c r="TAX1464" s="14"/>
      <c r="TAY1464" s="14"/>
      <c r="TAZ1464" s="14"/>
      <c r="TBA1464" s="14"/>
      <c r="TBB1464" s="14"/>
      <c r="TBC1464" s="14"/>
      <c r="TBD1464" s="14"/>
      <c r="TBE1464" s="14"/>
      <c r="TBF1464" s="14"/>
      <c r="TBG1464" s="14"/>
      <c r="TBH1464" s="14"/>
      <c r="TBI1464" s="14"/>
      <c r="TBJ1464" s="14"/>
      <c r="TBK1464" s="14"/>
      <c r="TBL1464" s="14"/>
      <c r="TBM1464" s="14"/>
      <c r="TBN1464" s="14"/>
      <c r="TBO1464" s="14"/>
      <c r="TBP1464" s="14"/>
      <c r="TBQ1464" s="14"/>
      <c r="TBR1464" s="14"/>
      <c r="TBS1464" s="14"/>
      <c r="TBT1464" s="14"/>
      <c r="TBU1464" s="14"/>
      <c r="TBV1464" s="14"/>
      <c r="TBW1464" s="14"/>
      <c r="TBX1464" s="14"/>
      <c r="TBY1464" s="14"/>
      <c r="TBZ1464" s="14"/>
      <c r="TCA1464" s="14"/>
      <c r="TCB1464" s="14"/>
      <c r="TCC1464" s="14"/>
      <c r="TCD1464" s="14"/>
      <c r="TCE1464" s="14"/>
      <c r="TCF1464" s="14"/>
      <c r="TCG1464" s="14"/>
      <c r="TCH1464" s="14"/>
      <c r="TCI1464" s="14"/>
      <c r="TCJ1464" s="14"/>
      <c r="TCK1464" s="14"/>
      <c r="TCL1464" s="14"/>
      <c r="TCM1464" s="14"/>
      <c r="TCN1464" s="14"/>
      <c r="TCO1464" s="14"/>
      <c r="TCP1464" s="14"/>
      <c r="TCQ1464" s="14"/>
      <c r="TCR1464" s="14"/>
      <c r="TCS1464" s="14"/>
      <c r="TCT1464" s="14"/>
      <c r="TCU1464" s="14"/>
      <c r="TCV1464" s="14"/>
      <c r="TCW1464" s="14"/>
      <c r="TCX1464" s="14"/>
      <c r="TCY1464" s="14"/>
      <c r="TCZ1464" s="14"/>
      <c r="TDA1464" s="14"/>
      <c r="TDB1464" s="14"/>
      <c r="TDC1464" s="14"/>
      <c r="TDD1464" s="14"/>
      <c r="TDE1464" s="14"/>
      <c r="TDF1464" s="14"/>
      <c r="TDG1464" s="14"/>
      <c r="TDH1464" s="14"/>
      <c r="TDI1464" s="14"/>
      <c r="TDJ1464" s="14"/>
      <c r="TDK1464" s="14"/>
      <c r="TDL1464" s="14"/>
      <c r="TDM1464" s="14"/>
      <c r="TDN1464" s="14"/>
      <c r="TDO1464" s="14"/>
      <c r="TDP1464" s="14"/>
      <c r="TDQ1464" s="14"/>
      <c r="TDR1464" s="14"/>
      <c r="TDS1464" s="14"/>
      <c r="TDT1464" s="14"/>
      <c r="TDU1464" s="14"/>
      <c r="TDV1464" s="14"/>
      <c r="TDW1464" s="14"/>
      <c r="TDX1464" s="14"/>
      <c r="TDY1464" s="14"/>
      <c r="TDZ1464" s="14"/>
      <c r="TEA1464" s="14"/>
      <c r="TEB1464" s="14"/>
      <c r="TEC1464" s="14"/>
      <c r="TED1464" s="14"/>
      <c r="TEE1464" s="14"/>
      <c r="TEF1464" s="14"/>
      <c r="TEG1464" s="14"/>
      <c r="TEH1464" s="14"/>
      <c r="TEI1464" s="14"/>
      <c r="TEJ1464" s="14"/>
      <c r="TEK1464" s="14"/>
      <c r="TEL1464" s="14"/>
      <c r="TEM1464" s="14"/>
      <c r="TEN1464" s="14"/>
      <c r="TEO1464" s="14"/>
      <c r="TEP1464" s="14"/>
      <c r="TEQ1464" s="14"/>
      <c r="TER1464" s="14"/>
      <c r="TES1464" s="14"/>
      <c r="TET1464" s="14"/>
      <c r="TEU1464" s="14"/>
      <c r="TEV1464" s="14"/>
      <c r="TEW1464" s="14"/>
      <c r="TEX1464" s="14"/>
      <c r="TEY1464" s="14"/>
      <c r="TEZ1464" s="14"/>
      <c r="TFA1464" s="14"/>
      <c r="TFB1464" s="14"/>
      <c r="TFC1464" s="14"/>
      <c r="TFD1464" s="14"/>
      <c r="TFE1464" s="14"/>
      <c r="TFF1464" s="14"/>
      <c r="TFG1464" s="14"/>
      <c r="TFH1464" s="14"/>
      <c r="TFI1464" s="14"/>
      <c r="TFJ1464" s="14"/>
      <c r="TFK1464" s="14"/>
      <c r="TFL1464" s="14"/>
      <c r="TFM1464" s="14"/>
      <c r="TFN1464" s="14"/>
      <c r="TFO1464" s="14"/>
      <c r="TFP1464" s="14"/>
      <c r="TFQ1464" s="14"/>
      <c r="TFR1464" s="14"/>
      <c r="TFS1464" s="14"/>
      <c r="TFT1464" s="14"/>
      <c r="TFU1464" s="14"/>
      <c r="TFV1464" s="14"/>
      <c r="TFW1464" s="14"/>
      <c r="TFX1464" s="14"/>
      <c r="TFY1464" s="14"/>
      <c r="TFZ1464" s="14"/>
      <c r="TGA1464" s="14"/>
      <c r="TGB1464" s="14"/>
      <c r="TGC1464" s="14"/>
      <c r="TGD1464" s="14"/>
      <c r="TGE1464" s="14"/>
      <c r="TGF1464" s="14"/>
      <c r="TGG1464" s="14"/>
      <c r="TGH1464" s="14"/>
      <c r="TGI1464" s="14"/>
      <c r="TGJ1464" s="14"/>
      <c r="TGK1464" s="14"/>
      <c r="TGL1464" s="14"/>
      <c r="TGM1464" s="14"/>
      <c r="TGN1464" s="14"/>
      <c r="TGO1464" s="14"/>
      <c r="TGP1464" s="14"/>
      <c r="TGQ1464" s="14"/>
      <c r="TGR1464" s="14"/>
      <c r="TGS1464" s="14"/>
      <c r="TGT1464" s="14"/>
      <c r="TGU1464" s="14"/>
      <c r="TGV1464" s="14"/>
      <c r="TGW1464" s="14"/>
      <c r="TGX1464" s="14"/>
      <c r="TGY1464" s="14"/>
      <c r="TGZ1464" s="14"/>
      <c r="THA1464" s="14"/>
      <c r="THB1464" s="14"/>
      <c r="THC1464" s="14"/>
      <c r="THD1464" s="14"/>
      <c r="THE1464" s="14"/>
      <c r="THF1464" s="14"/>
      <c r="THG1464" s="14"/>
      <c r="THH1464" s="14"/>
      <c r="THI1464" s="14"/>
      <c r="THJ1464" s="14"/>
      <c r="THK1464" s="14"/>
      <c r="THL1464" s="14"/>
      <c r="THM1464" s="14"/>
      <c r="THN1464" s="14"/>
      <c r="THO1464" s="14"/>
      <c r="THP1464" s="14"/>
      <c r="THQ1464" s="14"/>
      <c r="THR1464" s="14"/>
      <c r="THS1464" s="14"/>
      <c r="THT1464" s="14"/>
      <c r="THU1464" s="14"/>
      <c r="THV1464" s="14"/>
      <c r="THW1464" s="14"/>
      <c r="THX1464" s="14"/>
      <c r="THY1464" s="14"/>
      <c r="THZ1464" s="14"/>
      <c r="TIA1464" s="14"/>
      <c r="TIB1464" s="14"/>
      <c r="TIC1464" s="14"/>
      <c r="TID1464" s="14"/>
      <c r="TIE1464" s="14"/>
      <c r="TIF1464" s="14"/>
      <c r="TIG1464" s="14"/>
      <c r="TIH1464" s="14"/>
      <c r="TII1464" s="14"/>
      <c r="TIJ1464" s="14"/>
      <c r="TIK1464" s="14"/>
      <c r="TIL1464" s="14"/>
      <c r="TIM1464" s="14"/>
      <c r="TIN1464" s="14"/>
      <c r="TIO1464" s="14"/>
      <c r="TIP1464" s="14"/>
      <c r="TIQ1464" s="14"/>
      <c r="TIR1464" s="14"/>
      <c r="TIS1464" s="14"/>
      <c r="TIT1464" s="14"/>
      <c r="TIU1464" s="14"/>
      <c r="TIV1464" s="14"/>
      <c r="TIW1464" s="14"/>
      <c r="TIX1464" s="14"/>
      <c r="TIY1464" s="14"/>
      <c r="TIZ1464" s="14"/>
      <c r="TJA1464" s="14"/>
      <c r="TJB1464" s="14"/>
      <c r="TJC1464" s="14"/>
      <c r="TJD1464" s="14"/>
      <c r="TJE1464" s="14"/>
      <c r="TJF1464" s="14"/>
      <c r="TJG1464" s="14"/>
      <c r="TJH1464" s="14"/>
      <c r="TJI1464" s="14"/>
      <c r="TJJ1464" s="14"/>
      <c r="TJK1464" s="14"/>
      <c r="TJL1464" s="14"/>
      <c r="TJM1464" s="14"/>
      <c r="TJN1464" s="14"/>
      <c r="TJO1464" s="14"/>
      <c r="TJP1464" s="14"/>
      <c r="TJQ1464" s="14"/>
      <c r="TJR1464" s="14"/>
      <c r="TJS1464" s="14"/>
      <c r="TJT1464" s="14"/>
      <c r="TJU1464" s="14"/>
      <c r="TJV1464" s="14"/>
      <c r="TJW1464" s="14"/>
      <c r="TJX1464" s="14"/>
      <c r="TJY1464" s="14"/>
      <c r="TJZ1464" s="14"/>
      <c r="TKA1464" s="14"/>
      <c r="TKB1464" s="14"/>
      <c r="TKC1464" s="14"/>
      <c r="TKD1464" s="14"/>
      <c r="TKE1464" s="14"/>
      <c r="TKF1464" s="14"/>
      <c r="TKG1464" s="14"/>
      <c r="TKH1464" s="14"/>
      <c r="TKI1464" s="14"/>
      <c r="TKJ1464" s="14"/>
      <c r="TKK1464" s="14"/>
      <c r="TKL1464" s="14"/>
      <c r="TKM1464" s="14"/>
      <c r="TKN1464" s="14"/>
      <c r="TKO1464" s="14"/>
      <c r="TKP1464" s="14"/>
      <c r="TKQ1464" s="14"/>
      <c r="TKR1464" s="14"/>
      <c r="TKS1464" s="14"/>
      <c r="TKT1464" s="14"/>
      <c r="TKU1464" s="14"/>
      <c r="TKV1464" s="14"/>
      <c r="TKW1464" s="14"/>
      <c r="TKX1464" s="14"/>
      <c r="TKY1464" s="14"/>
      <c r="TKZ1464" s="14"/>
      <c r="TLA1464" s="14"/>
      <c r="TLB1464" s="14"/>
      <c r="TLC1464" s="14"/>
      <c r="TLD1464" s="14"/>
      <c r="TLE1464" s="14"/>
      <c r="TLF1464" s="14"/>
      <c r="TLG1464" s="14"/>
      <c r="TLH1464" s="14"/>
      <c r="TLI1464" s="14"/>
      <c r="TLJ1464" s="14"/>
      <c r="TLK1464" s="14"/>
      <c r="TLL1464" s="14"/>
      <c r="TLM1464" s="14"/>
      <c r="TLN1464" s="14"/>
      <c r="TLO1464" s="14"/>
      <c r="TLP1464" s="14"/>
      <c r="TLQ1464" s="14"/>
      <c r="TLR1464" s="14"/>
      <c r="TLS1464" s="14"/>
      <c r="TLT1464" s="14"/>
      <c r="TLU1464" s="14"/>
      <c r="TLV1464" s="14"/>
      <c r="TLW1464" s="14"/>
      <c r="TLX1464" s="14"/>
      <c r="TLY1464" s="14"/>
      <c r="TLZ1464" s="14"/>
      <c r="TMA1464" s="14"/>
      <c r="TMB1464" s="14"/>
      <c r="TMC1464" s="14"/>
      <c r="TMD1464" s="14"/>
      <c r="TME1464" s="14"/>
      <c r="TMF1464" s="14"/>
      <c r="TMG1464" s="14"/>
      <c r="TMH1464" s="14"/>
      <c r="TMI1464" s="14"/>
      <c r="TMJ1464" s="14"/>
      <c r="TMK1464" s="14"/>
      <c r="TML1464" s="14"/>
      <c r="TMM1464" s="14"/>
      <c r="TMN1464" s="14"/>
      <c r="TMO1464" s="14"/>
      <c r="TMP1464" s="14"/>
      <c r="TMQ1464" s="14"/>
      <c r="TMR1464" s="14"/>
      <c r="TMS1464" s="14"/>
      <c r="TMT1464" s="14"/>
      <c r="TMU1464" s="14"/>
      <c r="TMV1464" s="14"/>
      <c r="TMW1464" s="14"/>
      <c r="TMX1464" s="14"/>
      <c r="TMY1464" s="14"/>
      <c r="TMZ1464" s="14"/>
      <c r="TNA1464" s="14"/>
      <c r="TNB1464" s="14"/>
      <c r="TNC1464" s="14"/>
      <c r="TND1464" s="14"/>
      <c r="TNE1464" s="14"/>
      <c r="TNF1464" s="14"/>
      <c r="TNG1464" s="14"/>
      <c r="TNH1464" s="14"/>
      <c r="TNI1464" s="14"/>
      <c r="TNJ1464" s="14"/>
      <c r="TNK1464" s="14"/>
      <c r="TNL1464" s="14"/>
      <c r="TNM1464" s="14"/>
      <c r="TNN1464" s="14"/>
      <c r="TNO1464" s="14"/>
      <c r="TNP1464" s="14"/>
      <c r="TNQ1464" s="14"/>
      <c r="TNR1464" s="14"/>
      <c r="TNS1464" s="14"/>
      <c r="TNT1464" s="14"/>
      <c r="TNU1464" s="14"/>
      <c r="TNV1464" s="14"/>
      <c r="TNW1464" s="14"/>
      <c r="TNX1464" s="14"/>
      <c r="TNY1464" s="14"/>
      <c r="TNZ1464" s="14"/>
      <c r="TOA1464" s="14"/>
      <c r="TOB1464" s="14"/>
      <c r="TOC1464" s="14"/>
      <c r="TOD1464" s="14"/>
      <c r="TOE1464" s="14"/>
      <c r="TOF1464" s="14"/>
      <c r="TOG1464" s="14"/>
      <c r="TOH1464" s="14"/>
      <c r="TOI1464" s="14"/>
      <c r="TOJ1464" s="14"/>
      <c r="TOK1464" s="14"/>
      <c r="TOL1464" s="14"/>
      <c r="TOM1464" s="14"/>
      <c r="TON1464" s="14"/>
      <c r="TOO1464" s="14"/>
      <c r="TOP1464" s="14"/>
      <c r="TOQ1464" s="14"/>
      <c r="TOR1464" s="14"/>
      <c r="TOS1464" s="14"/>
      <c r="TOT1464" s="14"/>
      <c r="TOU1464" s="14"/>
      <c r="TOV1464" s="14"/>
      <c r="TOW1464" s="14"/>
      <c r="TOX1464" s="14"/>
      <c r="TOY1464" s="14"/>
      <c r="TOZ1464" s="14"/>
      <c r="TPA1464" s="14"/>
      <c r="TPB1464" s="14"/>
      <c r="TPC1464" s="14"/>
      <c r="TPD1464" s="14"/>
      <c r="TPE1464" s="14"/>
      <c r="TPF1464" s="14"/>
      <c r="TPG1464" s="14"/>
      <c r="TPH1464" s="14"/>
      <c r="TPI1464" s="14"/>
      <c r="TPJ1464" s="14"/>
      <c r="TPK1464" s="14"/>
      <c r="TPL1464" s="14"/>
      <c r="TPM1464" s="14"/>
      <c r="TPN1464" s="14"/>
      <c r="TPO1464" s="14"/>
      <c r="TPP1464" s="14"/>
      <c r="TPQ1464" s="14"/>
      <c r="TPR1464" s="14"/>
      <c r="TPS1464" s="14"/>
      <c r="TPT1464" s="14"/>
      <c r="TPU1464" s="14"/>
      <c r="TPV1464" s="14"/>
      <c r="TPW1464" s="14"/>
      <c r="TPX1464" s="14"/>
      <c r="TPY1464" s="14"/>
      <c r="TPZ1464" s="14"/>
      <c r="TQA1464" s="14"/>
      <c r="TQB1464" s="14"/>
      <c r="TQC1464" s="14"/>
      <c r="TQD1464" s="14"/>
      <c r="TQE1464" s="14"/>
      <c r="TQF1464" s="14"/>
      <c r="TQG1464" s="14"/>
      <c r="TQH1464" s="14"/>
      <c r="TQI1464" s="14"/>
      <c r="TQJ1464" s="14"/>
      <c r="TQK1464" s="14"/>
      <c r="TQL1464" s="14"/>
      <c r="TQM1464" s="14"/>
      <c r="TQN1464" s="14"/>
      <c r="TQO1464" s="14"/>
      <c r="TQP1464" s="14"/>
      <c r="TQQ1464" s="14"/>
      <c r="TQR1464" s="14"/>
      <c r="TQS1464" s="14"/>
      <c r="TQT1464" s="14"/>
      <c r="TQU1464" s="14"/>
      <c r="TQV1464" s="14"/>
      <c r="TQW1464" s="14"/>
      <c r="TQX1464" s="14"/>
      <c r="TQY1464" s="14"/>
      <c r="TQZ1464" s="14"/>
      <c r="TRA1464" s="14"/>
      <c r="TRB1464" s="14"/>
      <c r="TRC1464" s="14"/>
      <c r="TRD1464" s="14"/>
      <c r="TRE1464" s="14"/>
      <c r="TRF1464" s="14"/>
      <c r="TRG1464" s="14"/>
      <c r="TRH1464" s="14"/>
      <c r="TRI1464" s="14"/>
      <c r="TRJ1464" s="14"/>
      <c r="TRK1464" s="14"/>
      <c r="TRL1464" s="14"/>
      <c r="TRM1464" s="14"/>
      <c r="TRN1464" s="14"/>
      <c r="TRO1464" s="14"/>
      <c r="TRP1464" s="14"/>
      <c r="TRQ1464" s="14"/>
      <c r="TRR1464" s="14"/>
      <c r="TRS1464" s="14"/>
      <c r="TRT1464" s="14"/>
      <c r="TRU1464" s="14"/>
      <c r="TRV1464" s="14"/>
      <c r="TRW1464" s="14"/>
      <c r="TRX1464" s="14"/>
      <c r="TRY1464" s="14"/>
      <c r="TRZ1464" s="14"/>
      <c r="TSA1464" s="14"/>
      <c r="TSB1464" s="14"/>
      <c r="TSC1464" s="14"/>
      <c r="TSD1464" s="14"/>
      <c r="TSE1464" s="14"/>
      <c r="TSF1464" s="14"/>
      <c r="TSG1464" s="14"/>
      <c r="TSH1464" s="14"/>
      <c r="TSI1464" s="14"/>
      <c r="TSJ1464" s="14"/>
      <c r="TSK1464" s="14"/>
      <c r="TSL1464" s="14"/>
      <c r="TSM1464" s="14"/>
      <c r="TSN1464" s="14"/>
      <c r="TSO1464" s="14"/>
      <c r="TSP1464" s="14"/>
      <c r="TSQ1464" s="14"/>
      <c r="TSR1464" s="14"/>
      <c r="TSS1464" s="14"/>
      <c r="TST1464" s="14"/>
      <c r="TSU1464" s="14"/>
      <c r="TSV1464" s="14"/>
      <c r="TSW1464" s="14"/>
      <c r="TSX1464" s="14"/>
      <c r="TSY1464" s="14"/>
      <c r="TSZ1464" s="14"/>
      <c r="TTA1464" s="14"/>
      <c r="TTB1464" s="14"/>
      <c r="TTC1464" s="14"/>
      <c r="TTD1464" s="14"/>
      <c r="TTE1464" s="14"/>
      <c r="TTF1464" s="14"/>
      <c r="TTG1464" s="14"/>
      <c r="TTH1464" s="14"/>
      <c r="TTI1464" s="14"/>
      <c r="TTJ1464" s="14"/>
      <c r="TTK1464" s="14"/>
      <c r="TTL1464" s="14"/>
      <c r="TTM1464" s="14"/>
      <c r="TTN1464" s="14"/>
      <c r="TTO1464" s="14"/>
      <c r="TTP1464" s="14"/>
      <c r="TTQ1464" s="14"/>
      <c r="TTR1464" s="14"/>
      <c r="TTS1464" s="14"/>
      <c r="TTT1464" s="14"/>
      <c r="TTU1464" s="14"/>
      <c r="TTV1464" s="14"/>
      <c r="TTW1464" s="14"/>
      <c r="TTX1464" s="14"/>
      <c r="TTY1464" s="14"/>
      <c r="TTZ1464" s="14"/>
      <c r="TUA1464" s="14"/>
      <c r="TUB1464" s="14"/>
      <c r="TUC1464" s="14"/>
      <c r="TUD1464" s="14"/>
      <c r="TUE1464" s="14"/>
      <c r="TUF1464" s="14"/>
      <c r="TUG1464" s="14"/>
      <c r="TUH1464" s="14"/>
      <c r="TUI1464" s="14"/>
      <c r="TUJ1464" s="14"/>
      <c r="TUK1464" s="14"/>
      <c r="TUL1464" s="14"/>
      <c r="TUM1464" s="14"/>
      <c r="TUN1464" s="14"/>
      <c r="TUO1464" s="14"/>
      <c r="TUP1464" s="14"/>
      <c r="TUQ1464" s="14"/>
      <c r="TUR1464" s="14"/>
      <c r="TUS1464" s="14"/>
      <c r="TUT1464" s="14"/>
      <c r="TUU1464" s="14"/>
      <c r="TUV1464" s="14"/>
      <c r="TUW1464" s="14"/>
      <c r="TUX1464" s="14"/>
      <c r="TUY1464" s="14"/>
      <c r="TUZ1464" s="14"/>
      <c r="TVA1464" s="14"/>
      <c r="TVB1464" s="14"/>
      <c r="TVC1464" s="14"/>
      <c r="TVD1464" s="14"/>
      <c r="TVE1464" s="14"/>
      <c r="TVF1464" s="14"/>
      <c r="TVG1464" s="14"/>
      <c r="TVH1464" s="14"/>
      <c r="TVI1464" s="14"/>
      <c r="TVJ1464" s="14"/>
      <c r="TVK1464" s="14"/>
      <c r="TVL1464" s="14"/>
      <c r="TVM1464" s="14"/>
      <c r="TVN1464" s="14"/>
      <c r="TVO1464" s="14"/>
      <c r="TVP1464" s="14"/>
      <c r="TVQ1464" s="14"/>
      <c r="TVR1464" s="14"/>
      <c r="TVS1464" s="14"/>
      <c r="TVT1464" s="14"/>
      <c r="TVU1464" s="14"/>
      <c r="TVV1464" s="14"/>
      <c r="TVW1464" s="14"/>
      <c r="TVX1464" s="14"/>
      <c r="TVY1464" s="14"/>
      <c r="TVZ1464" s="14"/>
      <c r="TWA1464" s="14"/>
      <c r="TWB1464" s="14"/>
      <c r="TWC1464" s="14"/>
      <c r="TWD1464" s="14"/>
      <c r="TWE1464" s="14"/>
      <c r="TWF1464" s="14"/>
      <c r="TWG1464" s="14"/>
      <c r="TWH1464" s="14"/>
      <c r="TWI1464" s="14"/>
      <c r="TWJ1464" s="14"/>
      <c r="TWK1464" s="14"/>
      <c r="TWL1464" s="14"/>
      <c r="TWM1464" s="14"/>
      <c r="TWN1464" s="14"/>
      <c r="TWO1464" s="14"/>
      <c r="TWP1464" s="14"/>
      <c r="TWQ1464" s="14"/>
      <c r="TWR1464" s="14"/>
      <c r="TWS1464" s="14"/>
      <c r="TWT1464" s="14"/>
      <c r="TWU1464" s="14"/>
      <c r="TWV1464" s="14"/>
      <c r="TWW1464" s="14"/>
      <c r="TWX1464" s="14"/>
      <c r="TWY1464" s="14"/>
      <c r="TWZ1464" s="14"/>
      <c r="TXA1464" s="14"/>
      <c r="TXB1464" s="14"/>
      <c r="TXC1464" s="14"/>
      <c r="TXD1464" s="14"/>
      <c r="TXE1464" s="14"/>
      <c r="TXF1464" s="14"/>
      <c r="TXG1464" s="14"/>
      <c r="TXH1464" s="14"/>
      <c r="TXI1464" s="14"/>
      <c r="TXJ1464" s="14"/>
      <c r="TXK1464" s="14"/>
      <c r="TXL1464" s="14"/>
      <c r="TXM1464" s="14"/>
      <c r="TXN1464" s="14"/>
      <c r="TXO1464" s="14"/>
      <c r="TXP1464" s="14"/>
      <c r="TXQ1464" s="14"/>
      <c r="TXR1464" s="14"/>
      <c r="TXS1464" s="14"/>
      <c r="TXT1464" s="14"/>
      <c r="TXU1464" s="14"/>
      <c r="TXV1464" s="14"/>
      <c r="TXW1464" s="14"/>
      <c r="TXX1464" s="14"/>
      <c r="TXY1464" s="14"/>
      <c r="TXZ1464" s="14"/>
      <c r="TYA1464" s="14"/>
      <c r="TYB1464" s="14"/>
      <c r="TYC1464" s="14"/>
      <c r="TYD1464" s="14"/>
      <c r="TYE1464" s="14"/>
      <c r="TYF1464" s="14"/>
      <c r="TYG1464" s="14"/>
      <c r="TYH1464" s="14"/>
      <c r="TYI1464" s="14"/>
      <c r="TYJ1464" s="14"/>
      <c r="TYK1464" s="14"/>
      <c r="TYL1464" s="14"/>
      <c r="TYM1464" s="14"/>
      <c r="TYN1464" s="14"/>
      <c r="TYO1464" s="14"/>
      <c r="TYP1464" s="14"/>
      <c r="TYQ1464" s="14"/>
      <c r="TYR1464" s="14"/>
      <c r="TYS1464" s="14"/>
      <c r="TYT1464" s="14"/>
      <c r="TYU1464" s="14"/>
      <c r="TYV1464" s="14"/>
      <c r="TYW1464" s="14"/>
      <c r="TYX1464" s="14"/>
      <c r="TYY1464" s="14"/>
      <c r="TYZ1464" s="14"/>
      <c r="TZA1464" s="14"/>
      <c r="TZB1464" s="14"/>
      <c r="TZC1464" s="14"/>
      <c r="TZD1464" s="14"/>
      <c r="TZE1464" s="14"/>
      <c r="TZF1464" s="14"/>
      <c r="TZG1464" s="14"/>
      <c r="TZH1464" s="14"/>
      <c r="TZI1464" s="14"/>
      <c r="TZJ1464" s="14"/>
      <c r="TZK1464" s="14"/>
      <c r="TZL1464" s="14"/>
      <c r="TZM1464" s="14"/>
      <c r="TZN1464" s="14"/>
      <c r="TZO1464" s="14"/>
      <c r="TZP1464" s="14"/>
      <c r="TZQ1464" s="14"/>
      <c r="TZR1464" s="14"/>
      <c r="TZS1464" s="14"/>
      <c r="TZT1464" s="14"/>
      <c r="TZU1464" s="14"/>
      <c r="TZV1464" s="14"/>
      <c r="TZW1464" s="14"/>
      <c r="TZX1464" s="14"/>
      <c r="TZY1464" s="14"/>
      <c r="TZZ1464" s="14"/>
      <c r="UAA1464" s="14"/>
      <c r="UAB1464" s="14"/>
      <c r="UAC1464" s="14"/>
      <c r="UAD1464" s="14"/>
      <c r="UAE1464" s="14"/>
      <c r="UAF1464" s="14"/>
      <c r="UAG1464" s="14"/>
      <c r="UAH1464" s="14"/>
      <c r="UAI1464" s="14"/>
      <c r="UAJ1464" s="14"/>
      <c r="UAK1464" s="14"/>
      <c r="UAL1464" s="14"/>
      <c r="UAM1464" s="14"/>
      <c r="UAN1464" s="14"/>
      <c r="UAO1464" s="14"/>
      <c r="UAP1464" s="14"/>
      <c r="UAQ1464" s="14"/>
      <c r="UAR1464" s="14"/>
      <c r="UAS1464" s="14"/>
      <c r="UAT1464" s="14"/>
      <c r="UAU1464" s="14"/>
      <c r="UAV1464" s="14"/>
      <c r="UAW1464" s="14"/>
      <c r="UAX1464" s="14"/>
      <c r="UAY1464" s="14"/>
      <c r="UAZ1464" s="14"/>
      <c r="UBA1464" s="14"/>
      <c r="UBB1464" s="14"/>
      <c r="UBC1464" s="14"/>
      <c r="UBD1464" s="14"/>
      <c r="UBE1464" s="14"/>
      <c r="UBF1464" s="14"/>
      <c r="UBG1464" s="14"/>
      <c r="UBH1464" s="14"/>
      <c r="UBI1464" s="14"/>
      <c r="UBJ1464" s="14"/>
      <c r="UBK1464" s="14"/>
      <c r="UBL1464" s="14"/>
      <c r="UBM1464" s="14"/>
      <c r="UBN1464" s="14"/>
      <c r="UBO1464" s="14"/>
      <c r="UBP1464" s="14"/>
      <c r="UBQ1464" s="14"/>
      <c r="UBR1464" s="14"/>
      <c r="UBS1464" s="14"/>
      <c r="UBT1464" s="14"/>
      <c r="UBU1464" s="14"/>
      <c r="UBV1464" s="14"/>
      <c r="UBW1464" s="14"/>
      <c r="UBX1464" s="14"/>
      <c r="UBY1464" s="14"/>
      <c r="UBZ1464" s="14"/>
      <c r="UCA1464" s="14"/>
      <c r="UCB1464" s="14"/>
      <c r="UCC1464" s="14"/>
      <c r="UCD1464" s="14"/>
      <c r="UCE1464" s="14"/>
      <c r="UCF1464" s="14"/>
      <c r="UCG1464" s="14"/>
      <c r="UCH1464" s="14"/>
      <c r="UCI1464" s="14"/>
      <c r="UCJ1464" s="14"/>
      <c r="UCK1464" s="14"/>
      <c r="UCL1464" s="14"/>
      <c r="UCM1464" s="14"/>
      <c r="UCN1464" s="14"/>
      <c r="UCO1464" s="14"/>
      <c r="UCP1464" s="14"/>
      <c r="UCQ1464" s="14"/>
      <c r="UCR1464" s="14"/>
      <c r="UCS1464" s="14"/>
      <c r="UCT1464" s="14"/>
      <c r="UCU1464" s="14"/>
      <c r="UCV1464" s="14"/>
      <c r="UCW1464" s="14"/>
      <c r="UCX1464" s="14"/>
      <c r="UCY1464" s="14"/>
      <c r="UCZ1464" s="14"/>
      <c r="UDA1464" s="14"/>
      <c r="UDB1464" s="14"/>
      <c r="UDC1464" s="14"/>
      <c r="UDD1464" s="14"/>
      <c r="UDE1464" s="14"/>
      <c r="UDF1464" s="14"/>
      <c r="UDG1464" s="14"/>
      <c r="UDH1464" s="14"/>
      <c r="UDI1464" s="14"/>
      <c r="UDJ1464" s="14"/>
      <c r="UDK1464" s="14"/>
      <c r="UDL1464" s="14"/>
      <c r="UDM1464" s="14"/>
      <c r="UDN1464" s="14"/>
      <c r="UDO1464" s="14"/>
      <c r="UDP1464" s="14"/>
      <c r="UDQ1464" s="14"/>
      <c r="UDR1464" s="14"/>
      <c r="UDS1464" s="14"/>
      <c r="UDT1464" s="14"/>
      <c r="UDU1464" s="14"/>
      <c r="UDV1464" s="14"/>
      <c r="UDW1464" s="14"/>
      <c r="UDX1464" s="14"/>
      <c r="UDY1464" s="14"/>
      <c r="UDZ1464" s="14"/>
      <c r="UEA1464" s="14"/>
      <c r="UEB1464" s="14"/>
      <c r="UEC1464" s="14"/>
      <c r="UED1464" s="14"/>
      <c r="UEE1464" s="14"/>
      <c r="UEF1464" s="14"/>
      <c r="UEG1464" s="14"/>
      <c r="UEH1464" s="14"/>
      <c r="UEI1464" s="14"/>
      <c r="UEJ1464" s="14"/>
      <c r="UEK1464" s="14"/>
      <c r="UEL1464" s="14"/>
      <c r="UEM1464" s="14"/>
      <c r="UEN1464" s="14"/>
      <c r="UEO1464" s="14"/>
      <c r="UEP1464" s="14"/>
      <c r="UEQ1464" s="14"/>
      <c r="UER1464" s="14"/>
      <c r="UES1464" s="14"/>
      <c r="UET1464" s="14"/>
      <c r="UEU1464" s="14"/>
      <c r="UEV1464" s="14"/>
      <c r="UEW1464" s="14"/>
      <c r="UEX1464" s="14"/>
      <c r="UEY1464" s="14"/>
      <c r="UEZ1464" s="14"/>
      <c r="UFA1464" s="14"/>
      <c r="UFB1464" s="14"/>
      <c r="UFC1464" s="14"/>
      <c r="UFD1464" s="14"/>
      <c r="UFE1464" s="14"/>
      <c r="UFF1464" s="14"/>
      <c r="UFG1464" s="14"/>
      <c r="UFH1464" s="14"/>
      <c r="UFI1464" s="14"/>
      <c r="UFJ1464" s="14"/>
      <c r="UFK1464" s="14"/>
      <c r="UFL1464" s="14"/>
      <c r="UFM1464" s="14"/>
      <c r="UFN1464" s="14"/>
      <c r="UFO1464" s="14"/>
      <c r="UFP1464" s="14"/>
      <c r="UFQ1464" s="14"/>
      <c r="UFR1464" s="14"/>
      <c r="UFS1464" s="14"/>
      <c r="UFT1464" s="14"/>
      <c r="UFU1464" s="14"/>
      <c r="UFV1464" s="14"/>
      <c r="UFW1464" s="14"/>
      <c r="UFX1464" s="14"/>
      <c r="UFY1464" s="14"/>
      <c r="UFZ1464" s="14"/>
      <c r="UGA1464" s="14"/>
      <c r="UGB1464" s="14"/>
      <c r="UGC1464" s="14"/>
      <c r="UGD1464" s="14"/>
      <c r="UGE1464" s="14"/>
      <c r="UGF1464" s="14"/>
      <c r="UGG1464" s="14"/>
      <c r="UGH1464" s="14"/>
      <c r="UGI1464" s="14"/>
      <c r="UGJ1464" s="14"/>
      <c r="UGK1464" s="14"/>
      <c r="UGL1464" s="14"/>
      <c r="UGM1464" s="14"/>
      <c r="UGN1464" s="14"/>
      <c r="UGO1464" s="14"/>
      <c r="UGP1464" s="14"/>
      <c r="UGQ1464" s="14"/>
      <c r="UGR1464" s="14"/>
      <c r="UGS1464" s="14"/>
      <c r="UGT1464" s="14"/>
      <c r="UGU1464" s="14"/>
      <c r="UGV1464" s="14"/>
      <c r="UGW1464" s="14"/>
      <c r="UGX1464" s="14"/>
      <c r="UGY1464" s="14"/>
      <c r="UGZ1464" s="14"/>
      <c r="UHA1464" s="14"/>
      <c r="UHB1464" s="14"/>
      <c r="UHC1464" s="14"/>
      <c r="UHD1464" s="14"/>
      <c r="UHE1464" s="14"/>
      <c r="UHF1464" s="14"/>
      <c r="UHG1464" s="14"/>
      <c r="UHH1464" s="14"/>
      <c r="UHI1464" s="14"/>
      <c r="UHJ1464" s="14"/>
      <c r="UHK1464" s="14"/>
      <c r="UHL1464" s="14"/>
      <c r="UHM1464" s="14"/>
      <c r="UHN1464" s="14"/>
      <c r="UHO1464" s="14"/>
      <c r="UHP1464" s="14"/>
      <c r="UHQ1464" s="14"/>
      <c r="UHR1464" s="14"/>
      <c r="UHS1464" s="14"/>
      <c r="UHT1464" s="14"/>
      <c r="UHU1464" s="14"/>
      <c r="UHV1464" s="14"/>
      <c r="UHW1464" s="14"/>
      <c r="UHX1464" s="14"/>
      <c r="UHY1464" s="14"/>
      <c r="UHZ1464" s="14"/>
      <c r="UIA1464" s="14"/>
      <c r="UIB1464" s="14"/>
      <c r="UIC1464" s="14"/>
      <c r="UID1464" s="14"/>
      <c r="UIE1464" s="14"/>
      <c r="UIF1464" s="14"/>
      <c r="UIG1464" s="14"/>
      <c r="UIH1464" s="14"/>
      <c r="UII1464" s="14"/>
      <c r="UIJ1464" s="14"/>
      <c r="UIK1464" s="14"/>
      <c r="UIL1464" s="14"/>
      <c r="UIM1464" s="14"/>
      <c r="UIN1464" s="14"/>
      <c r="UIO1464" s="14"/>
      <c r="UIP1464" s="14"/>
      <c r="UIQ1464" s="14"/>
      <c r="UIR1464" s="14"/>
      <c r="UIS1464" s="14"/>
      <c r="UIT1464" s="14"/>
      <c r="UIU1464" s="14"/>
      <c r="UIV1464" s="14"/>
      <c r="UIW1464" s="14"/>
      <c r="UIX1464" s="14"/>
      <c r="UIY1464" s="14"/>
      <c r="UIZ1464" s="14"/>
      <c r="UJA1464" s="14"/>
      <c r="UJB1464" s="14"/>
      <c r="UJC1464" s="14"/>
      <c r="UJD1464" s="14"/>
      <c r="UJE1464" s="14"/>
      <c r="UJF1464" s="14"/>
      <c r="UJG1464" s="14"/>
      <c r="UJH1464" s="14"/>
      <c r="UJI1464" s="14"/>
      <c r="UJJ1464" s="14"/>
      <c r="UJK1464" s="14"/>
      <c r="UJL1464" s="14"/>
      <c r="UJM1464" s="14"/>
      <c r="UJN1464" s="14"/>
      <c r="UJO1464" s="14"/>
      <c r="UJP1464" s="14"/>
      <c r="UJQ1464" s="14"/>
      <c r="UJR1464" s="14"/>
      <c r="UJS1464" s="14"/>
      <c r="UJT1464" s="14"/>
      <c r="UJU1464" s="14"/>
      <c r="UJV1464" s="14"/>
      <c r="UJW1464" s="14"/>
      <c r="UJX1464" s="14"/>
      <c r="UJY1464" s="14"/>
      <c r="UJZ1464" s="14"/>
      <c r="UKA1464" s="14"/>
      <c r="UKB1464" s="14"/>
      <c r="UKC1464" s="14"/>
      <c r="UKD1464" s="14"/>
      <c r="UKE1464" s="14"/>
      <c r="UKF1464" s="14"/>
      <c r="UKG1464" s="14"/>
      <c r="UKH1464" s="14"/>
      <c r="UKI1464" s="14"/>
      <c r="UKJ1464" s="14"/>
      <c r="UKK1464" s="14"/>
      <c r="UKL1464" s="14"/>
      <c r="UKM1464" s="14"/>
      <c r="UKN1464" s="14"/>
      <c r="UKO1464" s="14"/>
      <c r="UKP1464" s="14"/>
      <c r="UKQ1464" s="14"/>
      <c r="UKR1464" s="14"/>
      <c r="UKS1464" s="14"/>
      <c r="UKT1464" s="14"/>
      <c r="UKU1464" s="14"/>
      <c r="UKV1464" s="14"/>
      <c r="UKW1464" s="14"/>
      <c r="UKX1464" s="14"/>
      <c r="UKY1464" s="14"/>
      <c r="UKZ1464" s="14"/>
      <c r="ULA1464" s="14"/>
      <c r="ULB1464" s="14"/>
      <c r="ULC1464" s="14"/>
      <c r="ULD1464" s="14"/>
      <c r="ULE1464" s="14"/>
      <c r="ULF1464" s="14"/>
      <c r="ULG1464" s="14"/>
      <c r="ULH1464" s="14"/>
      <c r="ULI1464" s="14"/>
      <c r="ULJ1464" s="14"/>
      <c r="ULK1464" s="14"/>
      <c r="ULL1464" s="14"/>
      <c r="ULM1464" s="14"/>
      <c r="ULN1464" s="14"/>
      <c r="ULO1464" s="14"/>
      <c r="ULP1464" s="14"/>
      <c r="ULQ1464" s="14"/>
      <c r="ULR1464" s="14"/>
      <c r="ULS1464" s="14"/>
      <c r="ULT1464" s="14"/>
      <c r="ULU1464" s="14"/>
      <c r="ULV1464" s="14"/>
      <c r="ULW1464" s="14"/>
      <c r="ULX1464" s="14"/>
      <c r="ULY1464" s="14"/>
      <c r="ULZ1464" s="14"/>
      <c r="UMA1464" s="14"/>
      <c r="UMB1464" s="14"/>
      <c r="UMC1464" s="14"/>
      <c r="UMD1464" s="14"/>
      <c r="UME1464" s="14"/>
      <c r="UMF1464" s="14"/>
      <c r="UMG1464" s="14"/>
      <c r="UMH1464" s="14"/>
      <c r="UMI1464" s="14"/>
      <c r="UMJ1464" s="14"/>
      <c r="UMK1464" s="14"/>
      <c r="UML1464" s="14"/>
      <c r="UMM1464" s="14"/>
      <c r="UMN1464" s="14"/>
      <c r="UMO1464" s="14"/>
      <c r="UMP1464" s="14"/>
      <c r="UMQ1464" s="14"/>
      <c r="UMR1464" s="14"/>
      <c r="UMS1464" s="14"/>
      <c r="UMT1464" s="14"/>
      <c r="UMU1464" s="14"/>
      <c r="UMV1464" s="14"/>
      <c r="UMW1464" s="14"/>
      <c r="UMX1464" s="14"/>
      <c r="UMY1464" s="14"/>
      <c r="UMZ1464" s="14"/>
      <c r="UNA1464" s="14"/>
      <c r="UNB1464" s="14"/>
      <c r="UNC1464" s="14"/>
      <c r="UND1464" s="14"/>
      <c r="UNE1464" s="14"/>
      <c r="UNF1464" s="14"/>
      <c r="UNG1464" s="14"/>
      <c r="UNH1464" s="14"/>
      <c r="UNI1464" s="14"/>
      <c r="UNJ1464" s="14"/>
      <c r="UNK1464" s="14"/>
      <c r="UNL1464" s="14"/>
      <c r="UNM1464" s="14"/>
      <c r="UNN1464" s="14"/>
      <c r="UNO1464" s="14"/>
      <c r="UNP1464" s="14"/>
      <c r="UNQ1464" s="14"/>
      <c r="UNR1464" s="14"/>
      <c r="UNS1464" s="14"/>
      <c r="UNT1464" s="14"/>
      <c r="UNU1464" s="14"/>
      <c r="UNV1464" s="14"/>
      <c r="UNW1464" s="14"/>
      <c r="UNX1464" s="14"/>
      <c r="UNY1464" s="14"/>
      <c r="UNZ1464" s="14"/>
      <c r="UOA1464" s="14"/>
      <c r="UOB1464" s="14"/>
      <c r="UOC1464" s="14"/>
      <c r="UOD1464" s="14"/>
      <c r="UOE1464" s="14"/>
      <c r="UOF1464" s="14"/>
      <c r="UOG1464" s="14"/>
      <c r="UOH1464" s="14"/>
      <c r="UOI1464" s="14"/>
      <c r="UOJ1464" s="14"/>
      <c r="UOK1464" s="14"/>
      <c r="UOL1464" s="14"/>
      <c r="UOM1464" s="14"/>
      <c r="UON1464" s="14"/>
      <c r="UOO1464" s="14"/>
      <c r="UOP1464" s="14"/>
      <c r="UOQ1464" s="14"/>
      <c r="UOR1464" s="14"/>
      <c r="UOS1464" s="14"/>
      <c r="UOT1464" s="14"/>
      <c r="UOU1464" s="14"/>
      <c r="UOV1464" s="14"/>
      <c r="UOW1464" s="14"/>
      <c r="UOX1464" s="14"/>
      <c r="UOY1464" s="14"/>
      <c r="UOZ1464" s="14"/>
      <c r="UPA1464" s="14"/>
      <c r="UPB1464" s="14"/>
      <c r="UPC1464" s="14"/>
      <c r="UPD1464" s="14"/>
      <c r="UPE1464" s="14"/>
      <c r="UPF1464" s="14"/>
      <c r="UPG1464" s="14"/>
      <c r="UPH1464" s="14"/>
      <c r="UPI1464" s="14"/>
      <c r="UPJ1464" s="14"/>
      <c r="UPK1464" s="14"/>
      <c r="UPL1464" s="14"/>
      <c r="UPM1464" s="14"/>
      <c r="UPN1464" s="14"/>
      <c r="UPO1464" s="14"/>
      <c r="UPP1464" s="14"/>
      <c r="UPQ1464" s="14"/>
      <c r="UPR1464" s="14"/>
      <c r="UPS1464" s="14"/>
      <c r="UPT1464" s="14"/>
      <c r="UPU1464" s="14"/>
      <c r="UPV1464" s="14"/>
      <c r="UPW1464" s="14"/>
      <c r="UPX1464" s="14"/>
      <c r="UPY1464" s="14"/>
      <c r="UPZ1464" s="14"/>
      <c r="UQA1464" s="14"/>
      <c r="UQB1464" s="14"/>
      <c r="UQC1464" s="14"/>
      <c r="UQD1464" s="14"/>
      <c r="UQE1464" s="14"/>
      <c r="UQF1464" s="14"/>
      <c r="UQG1464" s="14"/>
      <c r="UQH1464" s="14"/>
      <c r="UQI1464" s="14"/>
      <c r="UQJ1464" s="14"/>
      <c r="UQK1464" s="14"/>
      <c r="UQL1464" s="14"/>
      <c r="UQM1464" s="14"/>
      <c r="UQN1464" s="14"/>
      <c r="UQO1464" s="14"/>
      <c r="UQP1464" s="14"/>
      <c r="UQQ1464" s="14"/>
      <c r="UQR1464" s="14"/>
      <c r="UQS1464" s="14"/>
      <c r="UQT1464" s="14"/>
      <c r="UQU1464" s="14"/>
      <c r="UQV1464" s="14"/>
      <c r="UQW1464" s="14"/>
      <c r="UQX1464" s="14"/>
      <c r="UQY1464" s="14"/>
      <c r="UQZ1464" s="14"/>
      <c r="URA1464" s="14"/>
      <c r="URB1464" s="14"/>
      <c r="URC1464" s="14"/>
      <c r="URD1464" s="14"/>
      <c r="URE1464" s="14"/>
      <c r="URF1464" s="14"/>
      <c r="URG1464" s="14"/>
      <c r="URH1464" s="14"/>
      <c r="URI1464" s="14"/>
      <c r="URJ1464" s="14"/>
      <c r="URK1464" s="14"/>
      <c r="URL1464" s="14"/>
      <c r="URM1464" s="14"/>
      <c r="URN1464" s="14"/>
      <c r="URO1464" s="14"/>
      <c r="URP1464" s="14"/>
      <c r="URQ1464" s="14"/>
      <c r="URR1464" s="14"/>
      <c r="URS1464" s="14"/>
      <c r="URT1464" s="14"/>
      <c r="URU1464" s="14"/>
      <c r="URV1464" s="14"/>
      <c r="URW1464" s="14"/>
      <c r="URX1464" s="14"/>
      <c r="URY1464" s="14"/>
      <c r="URZ1464" s="14"/>
      <c r="USA1464" s="14"/>
      <c r="USB1464" s="14"/>
      <c r="USC1464" s="14"/>
      <c r="USD1464" s="14"/>
      <c r="USE1464" s="14"/>
      <c r="USF1464" s="14"/>
      <c r="USG1464" s="14"/>
      <c r="USH1464" s="14"/>
      <c r="USI1464" s="14"/>
      <c r="USJ1464" s="14"/>
      <c r="USK1464" s="14"/>
      <c r="USL1464" s="14"/>
      <c r="USM1464" s="14"/>
      <c r="USN1464" s="14"/>
      <c r="USO1464" s="14"/>
      <c r="USP1464" s="14"/>
      <c r="USQ1464" s="14"/>
      <c r="USR1464" s="14"/>
      <c r="USS1464" s="14"/>
      <c r="UST1464" s="14"/>
      <c r="USU1464" s="14"/>
      <c r="USV1464" s="14"/>
      <c r="USW1464" s="14"/>
      <c r="USX1464" s="14"/>
      <c r="USY1464" s="14"/>
      <c r="USZ1464" s="14"/>
      <c r="UTA1464" s="14"/>
      <c r="UTB1464" s="14"/>
      <c r="UTC1464" s="14"/>
      <c r="UTD1464" s="14"/>
      <c r="UTE1464" s="14"/>
      <c r="UTF1464" s="14"/>
      <c r="UTG1464" s="14"/>
      <c r="UTH1464" s="14"/>
      <c r="UTI1464" s="14"/>
      <c r="UTJ1464" s="14"/>
      <c r="UTK1464" s="14"/>
      <c r="UTL1464" s="14"/>
      <c r="UTM1464" s="14"/>
      <c r="UTN1464" s="14"/>
      <c r="UTO1464" s="14"/>
      <c r="UTP1464" s="14"/>
      <c r="UTQ1464" s="14"/>
      <c r="UTR1464" s="14"/>
      <c r="UTS1464" s="14"/>
      <c r="UTT1464" s="14"/>
      <c r="UTU1464" s="14"/>
      <c r="UTV1464" s="14"/>
      <c r="UTW1464" s="14"/>
      <c r="UTX1464" s="14"/>
      <c r="UTY1464" s="14"/>
      <c r="UTZ1464" s="14"/>
      <c r="UUA1464" s="14"/>
      <c r="UUB1464" s="14"/>
      <c r="UUC1464" s="14"/>
      <c r="UUD1464" s="14"/>
      <c r="UUE1464" s="14"/>
      <c r="UUF1464" s="14"/>
      <c r="UUG1464" s="14"/>
      <c r="UUH1464" s="14"/>
      <c r="UUI1464" s="14"/>
      <c r="UUJ1464" s="14"/>
      <c r="UUK1464" s="14"/>
      <c r="UUL1464" s="14"/>
      <c r="UUM1464" s="14"/>
      <c r="UUN1464" s="14"/>
      <c r="UUO1464" s="14"/>
      <c r="UUP1464" s="14"/>
      <c r="UUQ1464" s="14"/>
      <c r="UUR1464" s="14"/>
      <c r="UUS1464" s="14"/>
      <c r="UUT1464" s="14"/>
      <c r="UUU1464" s="14"/>
      <c r="UUV1464" s="14"/>
      <c r="UUW1464" s="14"/>
      <c r="UUX1464" s="14"/>
      <c r="UUY1464" s="14"/>
      <c r="UUZ1464" s="14"/>
      <c r="UVA1464" s="14"/>
      <c r="UVB1464" s="14"/>
      <c r="UVC1464" s="14"/>
      <c r="UVD1464" s="14"/>
      <c r="UVE1464" s="14"/>
      <c r="UVF1464" s="14"/>
      <c r="UVG1464" s="14"/>
      <c r="UVH1464" s="14"/>
      <c r="UVI1464" s="14"/>
      <c r="UVJ1464" s="14"/>
      <c r="UVK1464" s="14"/>
      <c r="UVL1464" s="14"/>
      <c r="UVM1464" s="14"/>
      <c r="UVN1464" s="14"/>
      <c r="UVO1464" s="14"/>
      <c r="UVP1464" s="14"/>
      <c r="UVQ1464" s="14"/>
      <c r="UVR1464" s="14"/>
      <c r="UVS1464" s="14"/>
      <c r="UVT1464" s="14"/>
      <c r="UVU1464" s="14"/>
      <c r="UVV1464" s="14"/>
      <c r="UVW1464" s="14"/>
      <c r="UVX1464" s="14"/>
      <c r="UVY1464" s="14"/>
      <c r="UVZ1464" s="14"/>
      <c r="UWA1464" s="14"/>
      <c r="UWB1464" s="14"/>
      <c r="UWC1464" s="14"/>
      <c r="UWD1464" s="14"/>
      <c r="UWE1464" s="14"/>
      <c r="UWF1464" s="14"/>
      <c r="UWG1464" s="14"/>
      <c r="UWH1464" s="14"/>
      <c r="UWI1464" s="14"/>
      <c r="UWJ1464" s="14"/>
      <c r="UWK1464" s="14"/>
      <c r="UWL1464" s="14"/>
      <c r="UWM1464" s="14"/>
      <c r="UWN1464" s="14"/>
      <c r="UWO1464" s="14"/>
      <c r="UWP1464" s="14"/>
      <c r="UWQ1464" s="14"/>
      <c r="UWR1464" s="14"/>
      <c r="UWS1464" s="14"/>
      <c r="UWT1464" s="14"/>
      <c r="UWU1464" s="14"/>
      <c r="UWV1464" s="14"/>
      <c r="UWW1464" s="14"/>
      <c r="UWX1464" s="14"/>
      <c r="UWY1464" s="14"/>
      <c r="UWZ1464" s="14"/>
      <c r="UXA1464" s="14"/>
      <c r="UXB1464" s="14"/>
      <c r="UXC1464" s="14"/>
      <c r="UXD1464" s="14"/>
      <c r="UXE1464" s="14"/>
      <c r="UXF1464" s="14"/>
      <c r="UXG1464" s="14"/>
      <c r="UXH1464" s="14"/>
      <c r="UXI1464" s="14"/>
      <c r="UXJ1464" s="14"/>
      <c r="UXK1464" s="14"/>
      <c r="UXL1464" s="14"/>
      <c r="UXM1464" s="14"/>
      <c r="UXN1464" s="14"/>
      <c r="UXO1464" s="14"/>
      <c r="UXP1464" s="14"/>
      <c r="UXQ1464" s="14"/>
      <c r="UXR1464" s="14"/>
      <c r="UXS1464" s="14"/>
      <c r="UXT1464" s="14"/>
      <c r="UXU1464" s="14"/>
      <c r="UXV1464" s="14"/>
      <c r="UXW1464" s="14"/>
      <c r="UXX1464" s="14"/>
      <c r="UXY1464" s="14"/>
      <c r="UXZ1464" s="14"/>
      <c r="UYA1464" s="14"/>
      <c r="UYB1464" s="14"/>
      <c r="UYC1464" s="14"/>
      <c r="UYD1464" s="14"/>
      <c r="UYE1464" s="14"/>
      <c r="UYF1464" s="14"/>
      <c r="UYG1464" s="14"/>
      <c r="UYH1464" s="14"/>
      <c r="UYI1464" s="14"/>
      <c r="UYJ1464" s="14"/>
      <c r="UYK1464" s="14"/>
      <c r="UYL1464" s="14"/>
      <c r="UYM1464" s="14"/>
      <c r="UYN1464" s="14"/>
      <c r="UYO1464" s="14"/>
      <c r="UYP1464" s="14"/>
      <c r="UYQ1464" s="14"/>
      <c r="UYR1464" s="14"/>
      <c r="UYS1464" s="14"/>
      <c r="UYT1464" s="14"/>
      <c r="UYU1464" s="14"/>
      <c r="UYV1464" s="14"/>
      <c r="UYW1464" s="14"/>
      <c r="UYX1464" s="14"/>
      <c r="UYY1464" s="14"/>
      <c r="UYZ1464" s="14"/>
      <c r="UZA1464" s="14"/>
      <c r="UZB1464" s="14"/>
      <c r="UZC1464" s="14"/>
      <c r="UZD1464" s="14"/>
      <c r="UZE1464" s="14"/>
      <c r="UZF1464" s="14"/>
      <c r="UZG1464" s="14"/>
      <c r="UZH1464" s="14"/>
      <c r="UZI1464" s="14"/>
      <c r="UZJ1464" s="14"/>
      <c r="UZK1464" s="14"/>
      <c r="UZL1464" s="14"/>
      <c r="UZM1464" s="14"/>
      <c r="UZN1464" s="14"/>
      <c r="UZO1464" s="14"/>
      <c r="UZP1464" s="14"/>
      <c r="UZQ1464" s="14"/>
      <c r="UZR1464" s="14"/>
      <c r="UZS1464" s="14"/>
      <c r="UZT1464" s="14"/>
      <c r="UZU1464" s="14"/>
      <c r="UZV1464" s="14"/>
      <c r="UZW1464" s="14"/>
      <c r="UZX1464" s="14"/>
      <c r="UZY1464" s="14"/>
      <c r="UZZ1464" s="14"/>
      <c r="VAA1464" s="14"/>
      <c r="VAB1464" s="14"/>
      <c r="VAC1464" s="14"/>
      <c r="VAD1464" s="14"/>
      <c r="VAE1464" s="14"/>
      <c r="VAF1464" s="14"/>
      <c r="VAG1464" s="14"/>
      <c r="VAH1464" s="14"/>
      <c r="VAI1464" s="14"/>
      <c r="VAJ1464" s="14"/>
      <c r="VAK1464" s="14"/>
      <c r="VAL1464" s="14"/>
      <c r="VAM1464" s="14"/>
      <c r="VAN1464" s="14"/>
      <c r="VAO1464" s="14"/>
      <c r="VAP1464" s="14"/>
      <c r="VAQ1464" s="14"/>
      <c r="VAR1464" s="14"/>
      <c r="VAS1464" s="14"/>
      <c r="VAT1464" s="14"/>
      <c r="VAU1464" s="14"/>
      <c r="VAV1464" s="14"/>
      <c r="VAW1464" s="14"/>
      <c r="VAX1464" s="14"/>
      <c r="VAY1464" s="14"/>
      <c r="VAZ1464" s="14"/>
      <c r="VBA1464" s="14"/>
      <c r="VBB1464" s="14"/>
      <c r="VBC1464" s="14"/>
      <c r="VBD1464" s="14"/>
      <c r="VBE1464" s="14"/>
      <c r="VBF1464" s="14"/>
      <c r="VBG1464" s="14"/>
      <c r="VBH1464" s="14"/>
      <c r="VBI1464" s="14"/>
      <c r="VBJ1464" s="14"/>
      <c r="VBK1464" s="14"/>
      <c r="VBL1464" s="14"/>
      <c r="VBM1464" s="14"/>
      <c r="VBN1464" s="14"/>
      <c r="VBO1464" s="14"/>
      <c r="VBP1464" s="14"/>
      <c r="VBQ1464" s="14"/>
      <c r="VBR1464" s="14"/>
      <c r="VBS1464" s="14"/>
      <c r="VBT1464" s="14"/>
      <c r="VBU1464" s="14"/>
      <c r="VBV1464" s="14"/>
      <c r="VBW1464" s="14"/>
      <c r="VBX1464" s="14"/>
      <c r="VBY1464" s="14"/>
      <c r="VBZ1464" s="14"/>
      <c r="VCA1464" s="14"/>
      <c r="VCB1464" s="14"/>
      <c r="VCC1464" s="14"/>
      <c r="VCD1464" s="14"/>
      <c r="VCE1464" s="14"/>
      <c r="VCF1464" s="14"/>
      <c r="VCG1464" s="14"/>
      <c r="VCH1464" s="14"/>
      <c r="VCI1464" s="14"/>
      <c r="VCJ1464" s="14"/>
      <c r="VCK1464" s="14"/>
      <c r="VCL1464" s="14"/>
      <c r="VCM1464" s="14"/>
      <c r="VCN1464" s="14"/>
      <c r="VCO1464" s="14"/>
      <c r="VCP1464" s="14"/>
      <c r="VCQ1464" s="14"/>
      <c r="VCR1464" s="14"/>
      <c r="VCS1464" s="14"/>
      <c r="VCT1464" s="14"/>
      <c r="VCU1464" s="14"/>
      <c r="VCV1464" s="14"/>
      <c r="VCW1464" s="14"/>
      <c r="VCX1464" s="14"/>
      <c r="VCY1464" s="14"/>
      <c r="VCZ1464" s="14"/>
      <c r="VDA1464" s="14"/>
      <c r="VDB1464" s="14"/>
      <c r="VDC1464" s="14"/>
      <c r="VDD1464" s="14"/>
      <c r="VDE1464" s="14"/>
      <c r="VDF1464" s="14"/>
      <c r="VDG1464" s="14"/>
      <c r="VDH1464" s="14"/>
      <c r="VDI1464" s="14"/>
      <c r="VDJ1464" s="14"/>
      <c r="VDK1464" s="14"/>
      <c r="VDL1464" s="14"/>
      <c r="VDM1464" s="14"/>
      <c r="VDN1464" s="14"/>
      <c r="VDO1464" s="14"/>
      <c r="VDP1464" s="14"/>
      <c r="VDQ1464" s="14"/>
      <c r="VDR1464" s="14"/>
      <c r="VDS1464" s="14"/>
      <c r="VDT1464" s="14"/>
      <c r="VDU1464" s="14"/>
      <c r="VDV1464" s="14"/>
      <c r="VDW1464" s="14"/>
      <c r="VDX1464" s="14"/>
      <c r="VDY1464" s="14"/>
      <c r="VDZ1464" s="14"/>
      <c r="VEA1464" s="14"/>
      <c r="VEB1464" s="14"/>
      <c r="VEC1464" s="14"/>
      <c r="VED1464" s="14"/>
      <c r="VEE1464" s="14"/>
      <c r="VEF1464" s="14"/>
      <c r="VEG1464" s="14"/>
      <c r="VEH1464" s="14"/>
      <c r="VEI1464" s="14"/>
      <c r="VEJ1464" s="14"/>
      <c r="VEK1464" s="14"/>
      <c r="VEL1464" s="14"/>
      <c r="VEM1464" s="14"/>
      <c r="VEN1464" s="14"/>
      <c r="VEO1464" s="14"/>
      <c r="VEP1464" s="14"/>
      <c r="VEQ1464" s="14"/>
      <c r="VER1464" s="14"/>
      <c r="VES1464" s="14"/>
      <c r="VET1464" s="14"/>
      <c r="VEU1464" s="14"/>
      <c r="VEV1464" s="14"/>
      <c r="VEW1464" s="14"/>
      <c r="VEX1464" s="14"/>
      <c r="VEY1464" s="14"/>
      <c r="VEZ1464" s="14"/>
      <c r="VFA1464" s="14"/>
      <c r="VFB1464" s="14"/>
      <c r="VFC1464" s="14"/>
      <c r="VFD1464" s="14"/>
      <c r="VFE1464" s="14"/>
      <c r="VFF1464" s="14"/>
      <c r="VFG1464" s="14"/>
      <c r="VFH1464" s="14"/>
      <c r="VFI1464" s="14"/>
      <c r="VFJ1464" s="14"/>
      <c r="VFK1464" s="14"/>
      <c r="VFL1464" s="14"/>
      <c r="VFM1464" s="14"/>
      <c r="VFN1464" s="14"/>
      <c r="VFO1464" s="14"/>
      <c r="VFP1464" s="14"/>
      <c r="VFQ1464" s="14"/>
      <c r="VFR1464" s="14"/>
      <c r="VFS1464" s="14"/>
      <c r="VFT1464" s="14"/>
      <c r="VFU1464" s="14"/>
      <c r="VFV1464" s="14"/>
      <c r="VFW1464" s="14"/>
      <c r="VFX1464" s="14"/>
      <c r="VFY1464" s="14"/>
      <c r="VFZ1464" s="14"/>
      <c r="VGA1464" s="14"/>
      <c r="VGB1464" s="14"/>
      <c r="VGC1464" s="14"/>
      <c r="VGD1464" s="14"/>
      <c r="VGE1464" s="14"/>
      <c r="VGF1464" s="14"/>
      <c r="VGG1464" s="14"/>
      <c r="VGH1464" s="14"/>
      <c r="VGI1464" s="14"/>
      <c r="VGJ1464" s="14"/>
      <c r="VGK1464" s="14"/>
      <c r="VGL1464" s="14"/>
      <c r="VGM1464" s="14"/>
      <c r="VGN1464" s="14"/>
      <c r="VGO1464" s="14"/>
      <c r="VGP1464" s="14"/>
      <c r="VGQ1464" s="14"/>
      <c r="VGR1464" s="14"/>
      <c r="VGS1464" s="14"/>
      <c r="VGT1464" s="14"/>
      <c r="VGU1464" s="14"/>
      <c r="VGV1464" s="14"/>
      <c r="VGW1464" s="14"/>
      <c r="VGX1464" s="14"/>
      <c r="VGY1464" s="14"/>
      <c r="VGZ1464" s="14"/>
      <c r="VHA1464" s="14"/>
      <c r="VHB1464" s="14"/>
      <c r="VHC1464" s="14"/>
      <c r="VHD1464" s="14"/>
      <c r="VHE1464" s="14"/>
      <c r="VHF1464" s="14"/>
      <c r="VHG1464" s="14"/>
      <c r="VHH1464" s="14"/>
      <c r="VHI1464" s="14"/>
      <c r="VHJ1464" s="14"/>
      <c r="VHK1464" s="14"/>
      <c r="VHL1464" s="14"/>
      <c r="VHM1464" s="14"/>
      <c r="VHN1464" s="14"/>
      <c r="VHO1464" s="14"/>
      <c r="VHP1464" s="14"/>
      <c r="VHQ1464" s="14"/>
      <c r="VHR1464" s="14"/>
      <c r="VHS1464" s="14"/>
      <c r="VHT1464" s="14"/>
      <c r="VHU1464" s="14"/>
      <c r="VHV1464" s="14"/>
      <c r="VHW1464" s="14"/>
      <c r="VHX1464" s="14"/>
      <c r="VHY1464" s="14"/>
      <c r="VHZ1464" s="14"/>
      <c r="VIA1464" s="14"/>
      <c r="VIB1464" s="14"/>
      <c r="VIC1464" s="14"/>
      <c r="VID1464" s="14"/>
      <c r="VIE1464" s="14"/>
      <c r="VIF1464" s="14"/>
      <c r="VIG1464" s="14"/>
      <c r="VIH1464" s="14"/>
      <c r="VII1464" s="14"/>
      <c r="VIJ1464" s="14"/>
      <c r="VIK1464" s="14"/>
      <c r="VIL1464" s="14"/>
      <c r="VIM1464" s="14"/>
      <c r="VIN1464" s="14"/>
      <c r="VIO1464" s="14"/>
      <c r="VIP1464" s="14"/>
      <c r="VIQ1464" s="14"/>
      <c r="VIR1464" s="14"/>
      <c r="VIS1464" s="14"/>
      <c r="VIT1464" s="14"/>
      <c r="VIU1464" s="14"/>
      <c r="VIV1464" s="14"/>
      <c r="VIW1464" s="14"/>
      <c r="VIX1464" s="14"/>
      <c r="VIY1464" s="14"/>
      <c r="VIZ1464" s="14"/>
      <c r="VJA1464" s="14"/>
      <c r="VJB1464" s="14"/>
      <c r="VJC1464" s="14"/>
      <c r="VJD1464" s="14"/>
      <c r="VJE1464" s="14"/>
      <c r="VJF1464" s="14"/>
      <c r="VJG1464" s="14"/>
      <c r="VJH1464" s="14"/>
      <c r="VJI1464" s="14"/>
      <c r="VJJ1464" s="14"/>
      <c r="VJK1464" s="14"/>
      <c r="VJL1464" s="14"/>
      <c r="VJM1464" s="14"/>
      <c r="VJN1464" s="14"/>
      <c r="VJO1464" s="14"/>
      <c r="VJP1464" s="14"/>
      <c r="VJQ1464" s="14"/>
      <c r="VJR1464" s="14"/>
      <c r="VJS1464" s="14"/>
      <c r="VJT1464" s="14"/>
      <c r="VJU1464" s="14"/>
      <c r="VJV1464" s="14"/>
      <c r="VJW1464" s="14"/>
      <c r="VJX1464" s="14"/>
      <c r="VJY1464" s="14"/>
      <c r="VJZ1464" s="14"/>
      <c r="VKA1464" s="14"/>
      <c r="VKB1464" s="14"/>
      <c r="VKC1464" s="14"/>
      <c r="VKD1464" s="14"/>
      <c r="VKE1464" s="14"/>
      <c r="VKF1464" s="14"/>
      <c r="VKG1464" s="14"/>
      <c r="VKH1464" s="14"/>
      <c r="VKI1464" s="14"/>
      <c r="VKJ1464" s="14"/>
      <c r="VKK1464" s="14"/>
      <c r="VKL1464" s="14"/>
      <c r="VKM1464" s="14"/>
      <c r="VKN1464" s="14"/>
      <c r="VKO1464" s="14"/>
      <c r="VKP1464" s="14"/>
      <c r="VKQ1464" s="14"/>
      <c r="VKR1464" s="14"/>
      <c r="VKS1464" s="14"/>
      <c r="VKT1464" s="14"/>
      <c r="VKU1464" s="14"/>
      <c r="VKV1464" s="14"/>
      <c r="VKW1464" s="14"/>
      <c r="VKX1464" s="14"/>
      <c r="VKY1464" s="14"/>
      <c r="VKZ1464" s="14"/>
      <c r="VLA1464" s="14"/>
      <c r="VLB1464" s="14"/>
      <c r="VLC1464" s="14"/>
      <c r="VLD1464" s="14"/>
      <c r="VLE1464" s="14"/>
      <c r="VLF1464" s="14"/>
      <c r="VLG1464" s="14"/>
      <c r="VLH1464" s="14"/>
      <c r="VLI1464" s="14"/>
      <c r="VLJ1464" s="14"/>
      <c r="VLK1464" s="14"/>
      <c r="VLL1464" s="14"/>
      <c r="VLM1464" s="14"/>
      <c r="VLN1464" s="14"/>
      <c r="VLO1464" s="14"/>
      <c r="VLP1464" s="14"/>
      <c r="VLQ1464" s="14"/>
      <c r="VLR1464" s="14"/>
      <c r="VLS1464" s="14"/>
      <c r="VLT1464" s="14"/>
      <c r="VLU1464" s="14"/>
      <c r="VLV1464" s="14"/>
      <c r="VLW1464" s="14"/>
      <c r="VLX1464" s="14"/>
      <c r="VLY1464" s="14"/>
      <c r="VLZ1464" s="14"/>
      <c r="VMA1464" s="14"/>
      <c r="VMB1464" s="14"/>
      <c r="VMC1464" s="14"/>
      <c r="VMD1464" s="14"/>
      <c r="VME1464" s="14"/>
      <c r="VMF1464" s="14"/>
      <c r="VMG1464" s="14"/>
      <c r="VMH1464" s="14"/>
      <c r="VMI1464" s="14"/>
      <c r="VMJ1464" s="14"/>
      <c r="VMK1464" s="14"/>
      <c r="VML1464" s="14"/>
      <c r="VMM1464" s="14"/>
      <c r="VMN1464" s="14"/>
      <c r="VMO1464" s="14"/>
      <c r="VMP1464" s="14"/>
      <c r="VMQ1464" s="14"/>
      <c r="VMR1464" s="14"/>
      <c r="VMS1464" s="14"/>
      <c r="VMT1464" s="14"/>
      <c r="VMU1464" s="14"/>
      <c r="VMV1464" s="14"/>
      <c r="VMW1464" s="14"/>
      <c r="VMX1464" s="14"/>
      <c r="VMY1464" s="14"/>
      <c r="VMZ1464" s="14"/>
      <c r="VNA1464" s="14"/>
      <c r="VNB1464" s="14"/>
      <c r="VNC1464" s="14"/>
      <c r="VND1464" s="14"/>
      <c r="VNE1464" s="14"/>
      <c r="VNF1464" s="14"/>
      <c r="VNG1464" s="14"/>
      <c r="VNH1464" s="14"/>
      <c r="VNI1464" s="14"/>
      <c r="VNJ1464" s="14"/>
      <c r="VNK1464" s="14"/>
      <c r="VNL1464" s="14"/>
      <c r="VNM1464" s="14"/>
      <c r="VNN1464" s="14"/>
      <c r="VNO1464" s="14"/>
      <c r="VNP1464" s="14"/>
      <c r="VNQ1464" s="14"/>
      <c r="VNR1464" s="14"/>
      <c r="VNS1464" s="14"/>
      <c r="VNT1464" s="14"/>
      <c r="VNU1464" s="14"/>
      <c r="VNV1464" s="14"/>
      <c r="VNW1464" s="14"/>
      <c r="VNX1464" s="14"/>
      <c r="VNY1464" s="14"/>
      <c r="VNZ1464" s="14"/>
      <c r="VOA1464" s="14"/>
      <c r="VOB1464" s="14"/>
      <c r="VOC1464" s="14"/>
      <c r="VOD1464" s="14"/>
      <c r="VOE1464" s="14"/>
      <c r="VOF1464" s="14"/>
      <c r="VOG1464" s="14"/>
      <c r="VOH1464" s="14"/>
      <c r="VOI1464" s="14"/>
      <c r="VOJ1464" s="14"/>
      <c r="VOK1464" s="14"/>
      <c r="VOL1464" s="14"/>
      <c r="VOM1464" s="14"/>
      <c r="VON1464" s="14"/>
      <c r="VOO1464" s="14"/>
      <c r="VOP1464" s="14"/>
      <c r="VOQ1464" s="14"/>
      <c r="VOR1464" s="14"/>
      <c r="VOS1464" s="14"/>
      <c r="VOT1464" s="14"/>
      <c r="VOU1464" s="14"/>
      <c r="VOV1464" s="14"/>
      <c r="VOW1464" s="14"/>
      <c r="VOX1464" s="14"/>
      <c r="VOY1464" s="14"/>
      <c r="VOZ1464" s="14"/>
      <c r="VPA1464" s="14"/>
      <c r="VPB1464" s="14"/>
      <c r="VPC1464" s="14"/>
      <c r="VPD1464" s="14"/>
      <c r="VPE1464" s="14"/>
      <c r="VPF1464" s="14"/>
      <c r="VPG1464" s="14"/>
      <c r="VPH1464" s="14"/>
      <c r="VPI1464" s="14"/>
      <c r="VPJ1464" s="14"/>
      <c r="VPK1464" s="14"/>
      <c r="VPL1464" s="14"/>
      <c r="VPM1464" s="14"/>
      <c r="VPN1464" s="14"/>
      <c r="VPO1464" s="14"/>
      <c r="VPP1464" s="14"/>
      <c r="VPQ1464" s="14"/>
      <c r="VPR1464" s="14"/>
      <c r="VPS1464" s="14"/>
      <c r="VPT1464" s="14"/>
      <c r="VPU1464" s="14"/>
      <c r="VPV1464" s="14"/>
      <c r="VPW1464" s="14"/>
      <c r="VPX1464" s="14"/>
      <c r="VPY1464" s="14"/>
      <c r="VPZ1464" s="14"/>
      <c r="VQA1464" s="14"/>
      <c r="VQB1464" s="14"/>
      <c r="VQC1464" s="14"/>
      <c r="VQD1464" s="14"/>
      <c r="VQE1464" s="14"/>
      <c r="VQF1464" s="14"/>
      <c r="VQG1464" s="14"/>
      <c r="VQH1464" s="14"/>
      <c r="VQI1464" s="14"/>
      <c r="VQJ1464" s="14"/>
      <c r="VQK1464" s="14"/>
      <c r="VQL1464" s="14"/>
      <c r="VQM1464" s="14"/>
      <c r="VQN1464" s="14"/>
      <c r="VQO1464" s="14"/>
      <c r="VQP1464" s="14"/>
      <c r="VQQ1464" s="14"/>
      <c r="VQR1464" s="14"/>
      <c r="VQS1464" s="14"/>
      <c r="VQT1464" s="14"/>
      <c r="VQU1464" s="14"/>
      <c r="VQV1464" s="14"/>
      <c r="VQW1464" s="14"/>
      <c r="VQX1464" s="14"/>
      <c r="VQY1464" s="14"/>
      <c r="VQZ1464" s="14"/>
      <c r="VRA1464" s="14"/>
      <c r="VRB1464" s="14"/>
      <c r="VRC1464" s="14"/>
      <c r="VRD1464" s="14"/>
      <c r="VRE1464" s="14"/>
      <c r="VRF1464" s="14"/>
      <c r="VRG1464" s="14"/>
      <c r="VRH1464" s="14"/>
      <c r="VRI1464" s="14"/>
      <c r="VRJ1464" s="14"/>
      <c r="VRK1464" s="14"/>
      <c r="VRL1464" s="14"/>
      <c r="VRM1464" s="14"/>
      <c r="VRN1464" s="14"/>
      <c r="VRO1464" s="14"/>
      <c r="VRP1464" s="14"/>
      <c r="VRQ1464" s="14"/>
      <c r="VRR1464" s="14"/>
      <c r="VRS1464" s="14"/>
      <c r="VRT1464" s="14"/>
      <c r="VRU1464" s="14"/>
      <c r="VRV1464" s="14"/>
      <c r="VRW1464" s="14"/>
      <c r="VRX1464" s="14"/>
      <c r="VRY1464" s="14"/>
      <c r="VRZ1464" s="14"/>
      <c r="VSA1464" s="14"/>
      <c r="VSB1464" s="14"/>
      <c r="VSC1464" s="14"/>
      <c r="VSD1464" s="14"/>
      <c r="VSE1464" s="14"/>
      <c r="VSF1464" s="14"/>
      <c r="VSG1464" s="14"/>
      <c r="VSH1464" s="14"/>
      <c r="VSI1464" s="14"/>
      <c r="VSJ1464" s="14"/>
      <c r="VSK1464" s="14"/>
      <c r="VSL1464" s="14"/>
      <c r="VSM1464" s="14"/>
      <c r="VSN1464" s="14"/>
      <c r="VSO1464" s="14"/>
      <c r="VSP1464" s="14"/>
      <c r="VSQ1464" s="14"/>
      <c r="VSR1464" s="14"/>
      <c r="VSS1464" s="14"/>
      <c r="VST1464" s="14"/>
      <c r="VSU1464" s="14"/>
      <c r="VSV1464" s="14"/>
      <c r="VSW1464" s="14"/>
      <c r="VSX1464" s="14"/>
      <c r="VSY1464" s="14"/>
      <c r="VSZ1464" s="14"/>
      <c r="VTA1464" s="14"/>
      <c r="VTB1464" s="14"/>
      <c r="VTC1464" s="14"/>
      <c r="VTD1464" s="14"/>
      <c r="VTE1464" s="14"/>
      <c r="VTF1464" s="14"/>
      <c r="VTG1464" s="14"/>
      <c r="VTH1464" s="14"/>
      <c r="VTI1464" s="14"/>
      <c r="VTJ1464" s="14"/>
      <c r="VTK1464" s="14"/>
      <c r="VTL1464" s="14"/>
      <c r="VTM1464" s="14"/>
      <c r="VTN1464" s="14"/>
      <c r="VTO1464" s="14"/>
      <c r="VTP1464" s="14"/>
      <c r="VTQ1464" s="14"/>
      <c r="VTR1464" s="14"/>
      <c r="VTS1464" s="14"/>
      <c r="VTT1464" s="14"/>
      <c r="VTU1464" s="14"/>
      <c r="VTV1464" s="14"/>
      <c r="VTW1464" s="14"/>
      <c r="VTX1464" s="14"/>
      <c r="VTY1464" s="14"/>
      <c r="VTZ1464" s="14"/>
      <c r="VUA1464" s="14"/>
      <c r="VUB1464" s="14"/>
      <c r="VUC1464" s="14"/>
      <c r="VUD1464" s="14"/>
      <c r="VUE1464" s="14"/>
      <c r="VUF1464" s="14"/>
      <c r="VUG1464" s="14"/>
      <c r="VUH1464" s="14"/>
      <c r="VUI1464" s="14"/>
      <c r="VUJ1464" s="14"/>
      <c r="VUK1464" s="14"/>
      <c r="VUL1464" s="14"/>
      <c r="VUM1464" s="14"/>
      <c r="VUN1464" s="14"/>
      <c r="VUO1464" s="14"/>
      <c r="VUP1464" s="14"/>
      <c r="VUQ1464" s="14"/>
      <c r="VUR1464" s="14"/>
      <c r="VUS1464" s="14"/>
      <c r="VUT1464" s="14"/>
      <c r="VUU1464" s="14"/>
      <c r="VUV1464" s="14"/>
      <c r="VUW1464" s="14"/>
      <c r="VUX1464" s="14"/>
      <c r="VUY1464" s="14"/>
      <c r="VUZ1464" s="14"/>
      <c r="VVA1464" s="14"/>
      <c r="VVB1464" s="14"/>
      <c r="VVC1464" s="14"/>
      <c r="VVD1464" s="14"/>
      <c r="VVE1464" s="14"/>
      <c r="VVF1464" s="14"/>
      <c r="VVG1464" s="14"/>
      <c r="VVH1464" s="14"/>
      <c r="VVI1464" s="14"/>
      <c r="VVJ1464" s="14"/>
      <c r="VVK1464" s="14"/>
      <c r="VVL1464" s="14"/>
      <c r="VVM1464" s="14"/>
      <c r="VVN1464" s="14"/>
      <c r="VVO1464" s="14"/>
      <c r="VVP1464" s="14"/>
      <c r="VVQ1464" s="14"/>
      <c r="VVR1464" s="14"/>
      <c r="VVS1464" s="14"/>
      <c r="VVT1464" s="14"/>
      <c r="VVU1464" s="14"/>
      <c r="VVV1464" s="14"/>
      <c r="VVW1464" s="14"/>
      <c r="VVX1464" s="14"/>
      <c r="VVY1464" s="14"/>
      <c r="VVZ1464" s="14"/>
      <c r="VWA1464" s="14"/>
      <c r="VWB1464" s="14"/>
      <c r="VWC1464" s="14"/>
      <c r="VWD1464" s="14"/>
      <c r="VWE1464" s="14"/>
      <c r="VWF1464" s="14"/>
      <c r="VWG1464" s="14"/>
      <c r="VWH1464" s="14"/>
      <c r="VWI1464" s="14"/>
      <c r="VWJ1464" s="14"/>
      <c r="VWK1464" s="14"/>
      <c r="VWL1464" s="14"/>
      <c r="VWM1464" s="14"/>
      <c r="VWN1464" s="14"/>
      <c r="VWO1464" s="14"/>
      <c r="VWP1464" s="14"/>
      <c r="VWQ1464" s="14"/>
      <c r="VWR1464" s="14"/>
      <c r="VWS1464" s="14"/>
      <c r="VWT1464" s="14"/>
      <c r="VWU1464" s="14"/>
      <c r="VWV1464" s="14"/>
      <c r="VWW1464" s="14"/>
      <c r="VWX1464" s="14"/>
      <c r="VWY1464" s="14"/>
      <c r="VWZ1464" s="14"/>
      <c r="VXA1464" s="14"/>
      <c r="VXB1464" s="14"/>
      <c r="VXC1464" s="14"/>
      <c r="VXD1464" s="14"/>
      <c r="VXE1464" s="14"/>
      <c r="VXF1464" s="14"/>
      <c r="VXG1464" s="14"/>
      <c r="VXH1464" s="14"/>
      <c r="VXI1464" s="14"/>
      <c r="VXJ1464" s="14"/>
      <c r="VXK1464" s="14"/>
      <c r="VXL1464" s="14"/>
      <c r="VXM1464" s="14"/>
      <c r="VXN1464" s="14"/>
      <c r="VXO1464" s="14"/>
      <c r="VXP1464" s="14"/>
      <c r="VXQ1464" s="14"/>
      <c r="VXR1464" s="14"/>
      <c r="VXS1464" s="14"/>
      <c r="VXT1464" s="14"/>
      <c r="VXU1464" s="14"/>
      <c r="VXV1464" s="14"/>
      <c r="VXW1464" s="14"/>
      <c r="VXX1464" s="14"/>
      <c r="VXY1464" s="14"/>
      <c r="VXZ1464" s="14"/>
      <c r="VYA1464" s="14"/>
      <c r="VYB1464" s="14"/>
      <c r="VYC1464" s="14"/>
      <c r="VYD1464" s="14"/>
      <c r="VYE1464" s="14"/>
      <c r="VYF1464" s="14"/>
      <c r="VYG1464" s="14"/>
      <c r="VYH1464" s="14"/>
      <c r="VYI1464" s="14"/>
      <c r="VYJ1464" s="14"/>
      <c r="VYK1464" s="14"/>
      <c r="VYL1464" s="14"/>
      <c r="VYM1464" s="14"/>
      <c r="VYN1464" s="14"/>
      <c r="VYO1464" s="14"/>
      <c r="VYP1464" s="14"/>
      <c r="VYQ1464" s="14"/>
      <c r="VYR1464" s="14"/>
      <c r="VYS1464" s="14"/>
      <c r="VYT1464" s="14"/>
      <c r="VYU1464" s="14"/>
      <c r="VYV1464" s="14"/>
      <c r="VYW1464" s="14"/>
      <c r="VYX1464" s="14"/>
      <c r="VYY1464" s="14"/>
      <c r="VYZ1464" s="14"/>
      <c r="VZA1464" s="14"/>
      <c r="VZB1464" s="14"/>
      <c r="VZC1464" s="14"/>
      <c r="VZD1464" s="14"/>
      <c r="VZE1464" s="14"/>
      <c r="VZF1464" s="14"/>
      <c r="VZG1464" s="14"/>
      <c r="VZH1464" s="14"/>
      <c r="VZI1464" s="14"/>
      <c r="VZJ1464" s="14"/>
      <c r="VZK1464" s="14"/>
      <c r="VZL1464" s="14"/>
      <c r="VZM1464" s="14"/>
      <c r="VZN1464" s="14"/>
      <c r="VZO1464" s="14"/>
      <c r="VZP1464" s="14"/>
      <c r="VZQ1464" s="14"/>
      <c r="VZR1464" s="14"/>
      <c r="VZS1464" s="14"/>
      <c r="VZT1464" s="14"/>
      <c r="VZU1464" s="14"/>
      <c r="VZV1464" s="14"/>
      <c r="VZW1464" s="14"/>
      <c r="VZX1464" s="14"/>
      <c r="VZY1464" s="14"/>
      <c r="VZZ1464" s="14"/>
      <c r="WAA1464" s="14"/>
      <c r="WAB1464" s="14"/>
      <c r="WAC1464" s="14"/>
      <c r="WAD1464" s="14"/>
      <c r="WAE1464" s="14"/>
      <c r="WAF1464" s="14"/>
      <c r="WAG1464" s="14"/>
      <c r="WAH1464" s="14"/>
      <c r="WAI1464" s="14"/>
      <c r="WAJ1464" s="14"/>
      <c r="WAK1464" s="14"/>
      <c r="WAL1464" s="14"/>
      <c r="WAM1464" s="14"/>
      <c r="WAN1464" s="14"/>
      <c r="WAO1464" s="14"/>
      <c r="WAP1464" s="14"/>
      <c r="WAQ1464" s="14"/>
      <c r="WAR1464" s="14"/>
      <c r="WAS1464" s="14"/>
      <c r="WAT1464" s="14"/>
      <c r="WAU1464" s="14"/>
      <c r="WAV1464" s="14"/>
      <c r="WAW1464" s="14"/>
      <c r="WAX1464" s="14"/>
      <c r="WAY1464" s="14"/>
      <c r="WAZ1464" s="14"/>
      <c r="WBA1464" s="14"/>
      <c r="WBB1464" s="14"/>
      <c r="WBC1464" s="14"/>
      <c r="WBD1464" s="14"/>
      <c r="WBE1464" s="14"/>
      <c r="WBF1464" s="14"/>
      <c r="WBG1464" s="14"/>
      <c r="WBH1464" s="14"/>
      <c r="WBI1464" s="14"/>
      <c r="WBJ1464" s="14"/>
      <c r="WBK1464" s="14"/>
      <c r="WBL1464" s="14"/>
      <c r="WBM1464" s="14"/>
      <c r="WBN1464" s="14"/>
      <c r="WBO1464" s="14"/>
      <c r="WBP1464" s="14"/>
      <c r="WBQ1464" s="14"/>
      <c r="WBR1464" s="14"/>
      <c r="WBS1464" s="14"/>
      <c r="WBT1464" s="14"/>
      <c r="WBU1464" s="14"/>
      <c r="WBV1464" s="14"/>
      <c r="WBW1464" s="14"/>
      <c r="WBX1464" s="14"/>
      <c r="WBY1464" s="14"/>
      <c r="WBZ1464" s="14"/>
      <c r="WCA1464" s="14"/>
      <c r="WCB1464" s="14"/>
      <c r="WCC1464" s="14"/>
      <c r="WCD1464" s="14"/>
      <c r="WCE1464" s="14"/>
      <c r="WCF1464" s="14"/>
      <c r="WCG1464" s="14"/>
      <c r="WCH1464" s="14"/>
      <c r="WCI1464" s="14"/>
      <c r="WCJ1464" s="14"/>
      <c r="WCK1464" s="14"/>
      <c r="WCL1464" s="14"/>
      <c r="WCM1464" s="14"/>
      <c r="WCN1464" s="14"/>
      <c r="WCO1464" s="14"/>
      <c r="WCP1464" s="14"/>
      <c r="WCQ1464" s="14"/>
      <c r="WCR1464" s="14"/>
      <c r="WCS1464" s="14"/>
      <c r="WCT1464" s="14"/>
      <c r="WCU1464" s="14"/>
      <c r="WCV1464" s="14"/>
      <c r="WCW1464" s="14"/>
      <c r="WCX1464" s="14"/>
      <c r="WCY1464" s="14"/>
      <c r="WCZ1464" s="14"/>
      <c r="WDA1464" s="14"/>
      <c r="WDB1464" s="14"/>
      <c r="WDC1464" s="14"/>
      <c r="WDD1464" s="14"/>
      <c r="WDE1464" s="14"/>
      <c r="WDF1464" s="14"/>
      <c r="WDG1464" s="14"/>
      <c r="WDH1464" s="14"/>
      <c r="WDI1464" s="14"/>
      <c r="WDJ1464" s="14"/>
      <c r="WDK1464" s="14"/>
      <c r="WDL1464" s="14"/>
      <c r="WDM1464" s="14"/>
      <c r="WDN1464" s="14"/>
      <c r="WDO1464" s="14"/>
      <c r="WDP1464" s="14"/>
      <c r="WDQ1464" s="14"/>
      <c r="WDR1464" s="14"/>
      <c r="WDS1464" s="14"/>
      <c r="WDT1464" s="14"/>
      <c r="WDU1464" s="14"/>
      <c r="WDV1464" s="14"/>
      <c r="WDW1464" s="14"/>
      <c r="WDX1464" s="14"/>
      <c r="WDY1464" s="14"/>
      <c r="WDZ1464" s="14"/>
      <c r="WEA1464" s="14"/>
      <c r="WEB1464" s="14"/>
      <c r="WEC1464" s="14"/>
      <c r="WED1464" s="14"/>
      <c r="WEE1464" s="14"/>
      <c r="WEF1464" s="14"/>
      <c r="WEG1464" s="14"/>
      <c r="WEH1464" s="14"/>
      <c r="WEI1464" s="14"/>
      <c r="WEJ1464" s="14"/>
      <c r="WEK1464" s="14"/>
      <c r="WEL1464" s="14"/>
      <c r="WEM1464" s="14"/>
      <c r="WEN1464" s="14"/>
      <c r="WEO1464" s="14"/>
      <c r="WEP1464" s="14"/>
      <c r="WEQ1464" s="14"/>
      <c r="WER1464" s="14"/>
      <c r="WES1464" s="14"/>
      <c r="WET1464" s="14"/>
      <c r="WEU1464" s="14"/>
      <c r="WEV1464" s="14"/>
      <c r="WEW1464" s="14"/>
      <c r="WEX1464" s="14"/>
      <c r="WEY1464" s="14"/>
      <c r="WEZ1464" s="14"/>
      <c r="WFA1464" s="14"/>
      <c r="WFB1464" s="14"/>
      <c r="WFC1464" s="14"/>
      <c r="WFD1464" s="14"/>
      <c r="WFE1464" s="14"/>
      <c r="WFF1464" s="14"/>
      <c r="WFG1464" s="14"/>
      <c r="WFH1464" s="14"/>
      <c r="WFI1464" s="14"/>
      <c r="WFJ1464" s="14"/>
      <c r="WFK1464" s="14"/>
      <c r="WFL1464" s="14"/>
      <c r="WFM1464" s="14"/>
      <c r="WFN1464" s="14"/>
      <c r="WFO1464" s="14"/>
      <c r="WFP1464" s="14"/>
      <c r="WFQ1464" s="14"/>
      <c r="WFR1464" s="14"/>
      <c r="WFS1464" s="14"/>
      <c r="WFT1464" s="14"/>
      <c r="WFU1464" s="14"/>
      <c r="WFV1464" s="14"/>
      <c r="WFW1464" s="14"/>
      <c r="WFX1464" s="14"/>
      <c r="WFY1464" s="14"/>
      <c r="WFZ1464" s="14"/>
      <c r="WGA1464" s="14"/>
      <c r="WGB1464" s="14"/>
      <c r="WGC1464" s="14"/>
      <c r="WGD1464" s="14"/>
      <c r="WGE1464" s="14"/>
      <c r="WGF1464" s="14"/>
      <c r="WGG1464" s="14"/>
      <c r="WGH1464" s="14"/>
      <c r="WGI1464" s="14"/>
      <c r="WGJ1464" s="14"/>
      <c r="WGK1464" s="14"/>
      <c r="WGL1464" s="14"/>
      <c r="WGM1464" s="14"/>
      <c r="WGN1464" s="14"/>
      <c r="WGO1464" s="14"/>
      <c r="WGP1464" s="14"/>
      <c r="WGQ1464" s="14"/>
      <c r="WGR1464" s="14"/>
      <c r="WGS1464" s="14"/>
      <c r="WGT1464" s="14"/>
      <c r="WGU1464" s="14"/>
      <c r="WGV1464" s="14"/>
      <c r="WGW1464" s="14"/>
      <c r="WGX1464" s="14"/>
      <c r="WGY1464" s="14"/>
      <c r="WGZ1464" s="14"/>
      <c r="WHA1464" s="14"/>
      <c r="WHB1464" s="14"/>
      <c r="WHC1464" s="14"/>
      <c r="WHD1464" s="14"/>
      <c r="WHE1464" s="14"/>
      <c r="WHF1464" s="14"/>
      <c r="WHG1464" s="14"/>
      <c r="WHH1464" s="14"/>
      <c r="WHI1464" s="14"/>
      <c r="WHJ1464" s="14"/>
      <c r="WHK1464" s="14"/>
      <c r="WHL1464" s="14"/>
      <c r="WHM1464" s="14"/>
      <c r="WHN1464" s="14"/>
      <c r="WHO1464" s="14"/>
      <c r="WHP1464" s="14"/>
      <c r="WHQ1464" s="14"/>
      <c r="WHR1464" s="14"/>
      <c r="WHS1464" s="14"/>
      <c r="WHT1464" s="14"/>
      <c r="WHU1464" s="14"/>
      <c r="WHV1464" s="14"/>
      <c r="WHW1464" s="14"/>
      <c r="WHX1464" s="14"/>
      <c r="WHY1464" s="14"/>
      <c r="WHZ1464" s="14"/>
      <c r="WIA1464" s="14"/>
      <c r="WIB1464" s="14"/>
      <c r="WIC1464" s="14"/>
      <c r="WID1464" s="14"/>
      <c r="WIE1464" s="14"/>
      <c r="WIF1464" s="14"/>
      <c r="WIG1464" s="14"/>
      <c r="WIH1464" s="14"/>
      <c r="WII1464" s="14"/>
      <c r="WIJ1464" s="14"/>
      <c r="WIK1464" s="14"/>
      <c r="WIL1464" s="14"/>
      <c r="WIM1464" s="14"/>
      <c r="WIN1464" s="14"/>
      <c r="WIO1464" s="14"/>
      <c r="WIP1464" s="14"/>
      <c r="WIQ1464" s="14"/>
      <c r="WIR1464" s="14"/>
      <c r="WIS1464" s="14"/>
      <c r="WIT1464" s="14"/>
      <c r="WIU1464" s="14"/>
      <c r="WIV1464" s="14"/>
      <c r="WIW1464" s="14"/>
      <c r="WIX1464" s="14"/>
      <c r="WIY1464" s="14"/>
      <c r="WIZ1464" s="14"/>
      <c r="WJA1464" s="14"/>
      <c r="WJB1464" s="14"/>
      <c r="WJC1464" s="14"/>
      <c r="WJD1464" s="14"/>
      <c r="WJE1464" s="14"/>
      <c r="WJF1464" s="14"/>
      <c r="WJG1464" s="14"/>
      <c r="WJH1464" s="14"/>
      <c r="WJI1464" s="14"/>
      <c r="WJJ1464" s="14"/>
      <c r="WJK1464" s="14"/>
      <c r="WJL1464" s="14"/>
      <c r="WJM1464" s="14"/>
      <c r="WJN1464" s="14"/>
      <c r="WJO1464" s="14"/>
      <c r="WJP1464" s="14"/>
      <c r="WJQ1464" s="14"/>
      <c r="WJR1464" s="14"/>
      <c r="WJS1464" s="14"/>
      <c r="WJT1464" s="14"/>
      <c r="WJU1464" s="14"/>
      <c r="WJV1464" s="14"/>
      <c r="WJW1464" s="14"/>
      <c r="WJX1464" s="14"/>
      <c r="WJY1464" s="14"/>
      <c r="WJZ1464" s="14"/>
      <c r="WKA1464" s="14"/>
      <c r="WKB1464" s="14"/>
      <c r="WKC1464" s="14"/>
      <c r="WKD1464" s="14"/>
      <c r="WKE1464" s="14"/>
      <c r="WKF1464" s="14"/>
      <c r="WKG1464" s="14"/>
      <c r="WKH1464" s="14"/>
      <c r="WKI1464" s="14"/>
      <c r="WKJ1464" s="14"/>
      <c r="WKK1464" s="14"/>
      <c r="WKL1464" s="14"/>
      <c r="WKM1464" s="14"/>
      <c r="WKN1464" s="14"/>
      <c r="WKO1464" s="14"/>
      <c r="WKP1464" s="14"/>
      <c r="WKQ1464" s="14"/>
      <c r="WKR1464" s="14"/>
      <c r="WKS1464" s="14"/>
      <c r="WKT1464" s="14"/>
      <c r="WKU1464" s="14"/>
      <c r="WKV1464" s="14"/>
      <c r="WKW1464" s="14"/>
      <c r="WKX1464" s="14"/>
      <c r="WKY1464" s="14"/>
      <c r="WKZ1464" s="14"/>
      <c r="WLA1464" s="14"/>
      <c r="WLB1464" s="14"/>
      <c r="WLC1464" s="14"/>
      <c r="WLD1464" s="14"/>
      <c r="WLE1464" s="14"/>
      <c r="WLF1464" s="14"/>
      <c r="WLG1464" s="14"/>
      <c r="WLH1464" s="14"/>
      <c r="WLI1464" s="14"/>
      <c r="WLJ1464" s="14"/>
      <c r="WLK1464" s="14"/>
      <c r="WLL1464" s="14"/>
      <c r="WLM1464" s="14"/>
      <c r="WLN1464" s="14"/>
      <c r="WLO1464" s="14"/>
      <c r="WLP1464" s="14"/>
      <c r="WLQ1464" s="14"/>
      <c r="WLR1464" s="14"/>
      <c r="WLS1464" s="14"/>
      <c r="WLT1464" s="14"/>
      <c r="WLU1464" s="14"/>
      <c r="WLV1464" s="14"/>
      <c r="WLW1464" s="14"/>
      <c r="WLX1464" s="14"/>
      <c r="WLY1464" s="14"/>
      <c r="WLZ1464" s="14"/>
      <c r="WMA1464" s="14"/>
      <c r="WMB1464" s="14"/>
      <c r="WMC1464" s="14"/>
      <c r="WMD1464" s="14"/>
      <c r="WME1464" s="14"/>
      <c r="WMF1464" s="14"/>
      <c r="WMG1464" s="14"/>
      <c r="WMH1464" s="14"/>
      <c r="WMI1464" s="14"/>
      <c r="WMJ1464" s="14"/>
      <c r="WMK1464" s="14"/>
      <c r="WML1464" s="14"/>
      <c r="WMM1464" s="14"/>
      <c r="WMN1464" s="14"/>
      <c r="WMO1464" s="14"/>
      <c r="WMP1464" s="14"/>
      <c r="WMQ1464" s="14"/>
      <c r="WMR1464" s="14"/>
      <c r="WMS1464" s="14"/>
      <c r="WMT1464" s="14"/>
      <c r="WMU1464" s="14"/>
      <c r="WMV1464" s="14"/>
      <c r="WMW1464" s="14"/>
      <c r="WMX1464" s="14"/>
      <c r="WMY1464" s="14"/>
      <c r="WMZ1464" s="14"/>
      <c r="WNA1464" s="14"/>
      <c r="WNB1464" s="14"/>
      <c r="WNC1464" s="14"/>
      <c r="WND1464" s="14"/>
      <c r="WNE1464" s="14"/>
      <c r="WNF1464" s="14"/>
      <c r="WNG1464" s="14"/>
      <c r="WNH1464" s="14"/>
      <c r="WNI1464" s="14"/>
      <c r="WNJ1464" s="14"/>
      <c r="WNK1464" s="14"/>
      <c r="WNL1464" s="14"/>
      <c r="WNM1464" s="14"/>
      <c r="WNN1464" s="14"/>
      <c r="WNO1464" s="14"/>
      <c r="WNP1464" s="14"/>
      <c r="WNQ1464" s="14"/>
      <c r="WNR1464" s="14"/>
      <c r="WNS1464" s="14"/>
      <c r="WNT1464" s="14"/>
      <c r="WNU1464" s="14"/>
      <c r="WNV1464" s="14"/>
      <c r="WNW1464" s="14"/>
      <c r="WNX1464" s="14"/>
      <c r="WNY1464" s="14"/>
      <c r="WNZ1464" s="14"/>
      <c r="WOA1464" s="14"/>
      <c r="WOB1464" s="14"/>
      <c r="WOC1464" s="14"/>
      <c r="WOD1464" s="14"/>
      <c r="WOE1464" s="14"/>
      <c r="WOF1464" s="14"/>
      <c r="WOG1464" s="14"/>
      <c r="WOH1464" s="14"/>
      <c r="WOI1464" s="14"/>
      <c r="WOJ1464" s="14"/>
      <c r="WOK1464" s="14"/>
      <c r="WOL1464" s="14"/>
      <c r="WOM1464" s="14"/>
      <c r="WON1464" s="14"/>
      <c r="WOO1464" s="14"/>
      <c r="WOP1464" s="14"/>
      <c r="WOQ1464" s="14"/>
      <c r="WOR1464" s="14"/>
      <c r="WOS1464" s="14"/>
      <c r="WOT1464" s="14"/>
      <c r="WOU1464" s="14"/>
      <c r="WOV1464" s="14"/>
      <c r="WOW1464" s="14"/>
      <c r="WOX1464" s="14"/>
      <c r="WOY1464" s="14"/>
      <c r="WOZ1464" s="14"/>
      <c r="WPA1464" s="14"/>
      <c r="WPB1464" s="14"/>
      <c r="WPC1464" s="14"/>
      <c r="WPD1464" s="14"/>
      <c r="WPE1464" s="14"/>
      <c r="WPF1464" s="14"/>
      <c r="WPG1464" s="14"/>
      <c r="WPH1464" s="14"/>
      <c r="WPI1464" s="14"/>
      <c r="WPJ1464" s="14"/>
      <c r="WPK1464" s="14"/>
      <c r="WPL1464" s="14"/>
      <c r="WPM1464" s="14"/>
      <c r="WPN1464" s="14"/>
      <c r="WPO1464" s="14"/>
      <c r="WPP1464" s="14"/>
      <c r="WPQ1464" s="14"/>
      <c r="WPR1464" s="14"/>
      <c r="WPS1464" s="14"/>
      <c r="WPT1464" s="14"/>
      <c r="WPU1464" s="14"/>
      <c r="WPV1464" s="14"/>
      <c r="WPW1464" s="14"/>
      <c r="WPX1464" s="14"/>
      <c r="WPY1464" s="14"/>
      <c r="WPZ1464" s="14"/>
      <c r="WQA1464" s="14"/>
      <c r="WQB1464" s="14"/>
      <c r="WQC1464" s="14"/>
      <c r="WQD1464" s="14"/>
      <c r="WQE1464" s="14"/>
      <c r="WQF1464" s="14"/>
      <c r="WQG1464" s="14"/>
      <c r="WQH1464" s="14"/>
      <c r="WQI1464" s="14"/>
      <c r="WQJ1464" s="14"/>
      <c r="WQK1464" s="14"/>
      <c r="WQL1464" s="14"/>
      <c r="WQM1464" s="14"/>
      <c r="WQN1464" s="14"/>
      <c r="WQO1464" s="14"/>
      <c r="WQP1464" s="14"/>
      <c r="WQQ1464" s="14"/>
      <c r="WQR1464" s="14"/>
      <c r="WQS1464" s="14"/>
      <c r="WQT1464" s="14"/>
      <c r="WQU1464" s="14"/>
      <c r="WQV1464" s="14"/>
      <c r="WQW1464" s="14"/>
      <c r="WQX1464" s="14"/>
      <c r="WQY1464" s="14"/>
      <c r="WQZ1464" s="14"/>
      <c r="WRA1464" s="14"/>
      <c r="WRB1464" s="14"/>
      <c r="WRC1464" s="14"/>
      <c r="WRD1464" s="14"/>
      <c r="WRE1464" s="14"/>
      <c r="WRF1464" s="14"/>
      <c r="WRG1464" s="14"/>
      <c r="WRH1464" s="14"/>
      <c r="WRI1464" s="14"/>
      <c r="WRJ1464" s="14"/>
      <c r="WRK1464" s="14"/>
      <c r="WRL1464" s="14"/>
      <c r="WRM1464" s="14"/>
      <c r="WRN1464" s="14"/>
      <c r="WRO1464" s="14"/>
      <c r="WRP1464" s="14"/>
      <c r="WRQ1464" s="14"/>
      <c r="WRR1464" s="14"/>
      <c r="WRS1464" s="14"/>
      <c r="WRT1464" s="14"/>
      <c r="WRU1464" s="14"/>
      <c r="WRV1464" s="14"/>
      <c r="WRW1464" s="14"/>
      <c r="WRX1464" s="14"/>
      <c r="WRY1464" s="14"/>
      <c r="WRZ1464" s="14"/>
      <c r="WSA1464" s="14"/>
      <c r="WSB1464" s="14"/>
      <c r="WSC1464" s="14"/>
      <c r="WSD1464" s="14"/>
      <c r="WSE1464" s="14"/>
      <c r="WSF1464" s="14"/>
      <c r="WSG1464" s="14"/>
      <c r="WSH1464" s="14"/>
      <c r="WSI1464" s="14"/>
      <c r="WSJ1464" s="14"/>
      <c r="WSK1464" s="14"/>
      <c r="WSL1464" s="14"/>
      <c r="WSM1464" s="14"/>
      <c r="WSN1464" s="14"/>
      <c r="WSO1464" s="14"/>
      <c r="WSP1464" s="14"/>
      <c r="WSQ1464" s="14"/>
      <c r="WSR1464" s="14"/>
      <c r="WSS1464" s="14"/>
      <c r="WST1464" s="14"/>
      <c r="WSU1464" s="14"/>
      <c r="WSV1464" s="14"/>
      <c r="WSW1464" s="14"/>
      <c r="WSX1464" s="14"/>
      <c r="WSY1464" s="14"/>
      <c r="WSZ1464" s="14"/>
      <c r="WTA1464" s="14"/>
      <c r="WTB1464" s="14"/>
      <c r="WTC1464" s="14"/>
      <c r="WTD1464" s="14"/>
      <c r="WTE1464" s="14"/>
      <c r="WTF1464" s="14"/>
      <c r="WTG1464" s="14"/>
      <c r="WTH1464" s="14"/>
      <c r="WTI1464" s="14"/>
      <c r="WTJ1464" s="14"/>
      <c r="WTK1464" s="14"/>
      <c r="WTL1464" s="14"/>
      <c r="WTM1464" s="14"/>
      <c r="WTN1464" s="14"/>
      <c r="WTO1464" s="14"/>
      <c r="WTP1464" s="14"/>
      <c r="WTQ1464" s="14"/>
      <c r="WTR1464" s="14"/>
      <c r="WTS1464" s="14"/>
      <c r="WTT1464" s="14"/>
      <c r="WTU1464" s="14"/>
      <c r="WTV1464" s="14"/>
      <c r="WTW1464" s="14"/>
      <c r="WTX1464" s="14"/>
      <c r="WTY1464" s="14"/>
      <c r="WTZ1464" s="14"/>
      <c r="WUA1464" s="14"/>
      <c r="WUB1464" s="14"/>
      <c r="WUC1464" s="14"/>
      <c r="WUD1464" s="14"/>
      <c r="WUE1464" s="14"/>
      <c r="WUF1464" s="14"/>
      <c r="WUG1464" s="14"/>
      <c r="WUH1464" s="14"/>
      <c r="WUI1464" s="14"/>
      <c r="WUJ1464" s="14"/>
      <c r="WUK1464" s="14"/>
      <c r="WUL1464" s="14"/>
      <c r="WUM1464" s="14"/>
      <c r="WUN1464" s="14"/>
      <c r="WUO1464" s="14"/>
      <c r="WUP1464" s="14"/>
      <c r="WUQ1464" s="14"/>
      <c r="WUR1464" s="14"/>
      <c r="WUS1464" s="14"/>
      <c r="WUT1464" s="14"/>
      <c r="WUU1464" s="14"/>
      <c r="WUV1464" s="14"/>
      <c r="WUW1464" s="14"/>
      <c r="WUX1464" s="14"/>
      <c r="WUY1464" s="14"/>
      <c r="WUZ1464" s="14"/>
      <c r="WVA1464" s="14"/>
      <c r="WVB1464" s="14"/>
      <c r="WVC1464" s="14"/>
      <c r="WVD1464" s="14"/>
      <c r="WVE1464" s="14"/>
      <c r="WVF1464" s="14"/>
      <c r="WVG1464" s="14"/>
      <c r="WVH1464" s="14"/>
      <c r="WVI1464" s="14"/>
      <c r="WVJ1464" s="14"/>
      <c r="WVK1464" s="14"/>
      <c r="WVL1464" s="14"/>
      <c r="WVM1464" s="14"/>
      <c r="WVN1464" s="14"/>
      <c r="WVO1464" s="14"/>
      <c r="WVP1464" s="14"/>
      <c r="WVQ1464" s="14"/>
      <c r="WVR1464" s="14"/>
      <c r="WVS1464" s="14"/>
      <c r="WVT1464" s="14"/>
      <c r="WVU1464" s="14"/>
      <c r="WVV1464" s="14"/>
      <c r="WVW1464" s="14"/>
      <c r="WVX1464" s="14"/>
      <c r="WVY1464" s="14"/>
      <c r="WVZ1464" s="14"/>
      <c r="WWA1464" s="14"/>
      <c r="WWB1464" s="14"/>
      <c r="WWC1464" s="14"/>
      <c r="WWD1464" s="14"/>
      <c r="WWE1464" s="14"/>
      <c r="WWF1464" s="14"/>
      <c r="WWG1464" s="14"/>
      <c r="WWH1464" s="14"/>
      <c r="WWI1464" s="14"/>
      <c r="WWJ1464" s="14"/>
      <c r="WWK1464" s="14"/>
      <c r="WWL1464" s="14"/>
      <c r="WWM1464" s="14"/>
      <c r="WWN1464" s="14"/>
      <c r="WWO1464" s="14"/>
      <c r="WWP1464" s="14"/>
      <c r="WWQ1464" s="14"/>
      <c r="WWR1464" s="14"/>
      <c r="WWS1464" s="14"/>
      <c r="WWT1464" s="14"/>
      <c r="WWU1464" s="14"/>
      <c r="WWV1464" s="14"/>
      <c r="WWW1464" s="14"/>
      <c r="WWX1464" s="14"/>
      <c r="WWY1464" s="14"/>
      <c r="WWZ1464" s="14"/>
      <c r="WXA1464" s="14"/>
      <c r="WXB1464" s="14"/>
      <c r="WXC1464" s="14"/>
      <c r="WXD1464" s="14"/>
      <c r="WXE1464" s="14"/>
      <c r="WXF1464" s="14"/>
      <c r="WXG1464" s="14"/>
      <c r="WXH1464" s="14"/>
      <c r="WXI1464" s="14"/>
      <c r="WXJ1464" s="14"/>
      <c r="WXK1464" s="14"/>
      <c r="WXL1464" s="14"/>
      <c r="WXM1464" s="14"/>
      <c r="WXN1464" s="14"/>
      <c r="WXO1464" s="14"/>
      <c r="WXP1464" s="14"/>
      <c r="WXQ1464" s="14"/>
      <c r="WXR1464" s="14"/>
      <c r="WXS1464" s="14"/>
      <c r="WXT1464" s="14"/>
      <c r="WXU1464" s="14"/>
      <c r="WXV1464" s="14"/>
      <c r="WXW1464" s="14"/>
      <c r="WXX1464" s="14"/>
      <c r="WXY1464" s="14"/>
      <c r="WXZ1464" s="14"/>
      <c r="WYA1464" s="14"/>
      <c r="WYB1464" s="14"/>
      <c r="WYC1464" s="14"/>
      <c r="WYD1464" s="14"/>
      <c r="WYE1464" s="14"/>
      <c r="WYF1464" s="14"/>
      <c r="WYG1464" s="14"/>
      <c r="WYH1464" s="14"/>
      <c r="WYI1464" s="14"/>
      <c r="WYJ1464" s="14"/>
      <c r="WYK1464" s="14"/>
      <c r="WYL1464" s="14"/>
      <c r="WYM1464" s="14"/>
      <c r="WYN1464" s="14"/>
      <c r="WYO1464" s="14"/>
      <c r="WYP1464" s="14"/>
      <c r="WYQ1464" s="14"/>
      <c r="WYR1464" s="14"/>
      <c r="WYS1464" s="14"/>
      <c r="WYT1464" s="14"/>
      <c r="WYU1464" s="14"/>
      <c r="WYV1464" s="14"/>
      <c r="WYW1464" s="14"/>
      <c r="WYX1464" s="14"/>
      <c r="WYY1464" s="14"/>
      <c r="WYZ1464" s="14"/>
      <c r="WZA1464" s="14"/>
      <c r="WZB1464" s="14"/>
      <c r="WZC1464" s="14"/>
      <c r="WZD1464" s="14"/>
      <c r="WZE1464" s="14"/>
      <c r="WZF1464" s="14"/>
      <c r="WZG1464" s="14"/>
      <c r="WZH1464" s="14"/>
      <c r="WZI1464" s="14"/>
      <c r="WZJ1464" s="14"/>
      <c r="WZK1464" s="14"/>
      <c r="WZL1464" s="14"/>
      <c r="WZM1464" s="14"/>
      <c r="WZN1464" s="14"/>
      <c r="WZO1464" s="14"/>
      <c r="WZP1464" s="14"/>
      <c r="WZQ1464" s="14"/>
      <c r="WZR1464" s="14"/>
      <c r="WZS1464" s="14"/>
      <c r="WZT1464" s="14"/>
      <c r="WZU1464" s="14"/>
      <c r="WZV1464" s="14"/>
      <c r="WZW1464" s="14"/>
      <c r="WZX1464" s="14"/>
      <c r="WZY1464" s="14"/>
      <c r="WZZ1464" s="14"/>
      <c r="XAA1464" s="14"/>
      <c r="XAB1464" s="14"/>
      <c r="XAC1464" s="14"/>
      <c r="XAD1464" s="14"/>
      <c r="XAE1464" s="14"/>
      <c r="XAF1464" s="14"/>
      <c r="XAG1464" s="14"/>
      <c r="XAH1464" s="14"/>
      <c r="XAI1464" s="14"/>
      <c r="XAJ1464" s="14"/>
      <c r="XAK1464" s="14"/>
      <c r="XAL1464" s="14"/>
      <c r="XAM1464" s="14"/>
      <c r="XAN1464" s="14"/>
      <c r="XAO1464" s="14"/>
      <c r="XAP1464" s="14"/>
      <c r="XAQ1464" s="14"/>
      <c r="XAR1464" s="14"/>
      <c r="XAS1464" s="14"/>
      <c r="XAT1464" s="14"/>
      <c r="XAU1464" s="14"/>
      <c r="XAV1464" s="14"/>
      <c r="XAW1464" s="14"/>
      <c r="XAX1464" s="14"/>
      <c r="XAY1464" s="14"/>
      <c r="XAZ1464" s="14"/>
      <c r="XBA1464" s="14"/>
      <c r="XBB1464" s="14"/>
      <c r="XBC1464" s="14"/>
      <c r="XBD1464" s="14"/>
      <c r="XBE1464" s="14"/>
      <c r="XBF1464" s="14"/>
      <c r="XBG1464" s="14"/>
      <c r="XBH1464" s="14"/>
      <c r="XBI1464" s="14"/>
      <c r="XBJ1464" s="14"/>
      <c r="XBK1464" s="14"/>
      <c r="XBL1464" s="14"/>
      <c r="XBM1464" s="14"/>
      <c r="XBN1464" s="14"/>
      <c r="XBO1464" s="14"/>
      <c r="XBP1464" s="14"/>
      <c r="XBQ1464" s="14"/>
      <c r="XBR1464" s="14"/>
      <c r="XBS1464" s="14"/>
      <c r="XBT1464" s="14"/>
      <c r="XBU1464" s="14"/>
      <c r="XBV1464" s="14"/>
      <c r="XBW1464" s="14"/>
      <c r="XBX1464" s="14"/>
      <c r="XBY1464" s="14"/>
      <c r="XBZ1464" s="14"/>
      <c r="XCA1464" s="14"/>
      <c r="XCB1464" s="14"/>
      <c r="XCC1464" s="14"/>
      <c r="XCD1464" s="14"/>
      <c r="XCE1464" s="14"/>
      <c r="XCF1464" s="14"/>
      <c r="XCG1464" s="14"/>
      <c r="XCH1464" s="14"/>
      <c r="XCI1464" s="14"/>
      <c r="XCJ1464" s="14"/>
      <c r="XCK1464" s="14"/>
      <c r="XCL1464" s="14"/>
      <c r="XCM1464" s="14"/>
      <c r="XCN1464" s="14"/>
      <c r="XCO1464" s="14"/>
      <c r="XCP1464" s="14"/>
      <c r="XCQ1464" s="14"/>
      <c r="XCR1464" s="14"/>
      <c r="XCS1464" s="14"/>
      <c r="XCT1464" s="14"/>
      <c r="XCU1464" s="14"/>
      <c r="XCV1464" s="14"/>
      <c r="XCW1464" s="14"/>
      <c r="XCX1464" s="14"/>
      <c r="XCY1464" s="14"/>
      <c r="XCZ1464" s="14"/>
      <c r="XDA1464" s="14"/>
      <c r="XDB1464" s="14"/>
      <c r="XDC1464" s="14"/>
      <c r="XDD1464" s="14"/>
      <c r="XDE1464" s="14"/>
      <c r="XDF1464" s="14"/>
      <c r="XDG1464" s="14"/>
      <c r="XDH1464" s="14"/>
      <c r="XDI1464" s="14"/>
      <c r="XDJ1464" s="14"/>
      <c r="XDK1464" s="14"/>
      <c r="XDL1464" s="14"/>
      <c r="XDM1464" s="14"/>
      <c r="XDN1464" s="14"/>
      <c r="XDO1464" s="14"/>
      <c r="XDP1464" s="14"/>
      <c r="XDQ1464" s="14"/>
      <c r="XDR1464" s="14"/>
      <c r="XDS1464" s="14"/>
      <c r="XDT1464" s="14"/>
      <c r="XDU1464" s="14"/>
      <c r="XDV1464" s="14"/>
      <c r="XDW1464" s="14"/>
      <c r="XDX1464" s="14"/>
      <c r="XDY1464" s="14"/>
      <c r="XDZ1464" s="14"/>
      <c r="XEA1464" s="14"/>
      <c r="XEB1464" s="14"/>
      <c r="XEC1464" s="14"/>
      <c r="XED1464" s="14"/>
      <c r="XEE1464" s="14"/>
      <c r="XEF1464" s="14"/>
      <c r="XEG1464" s="14"/>
      <c r="XEH1464" s="14"/>
      <c r="XEI1464" s="14"/>
      <c r="XEJ1464" s="14"/>
      <c r="XEK1464" s="14"/>
      <c r="XEL1464" s="14"/>
      <c r="XEM1464" s="14"/>
      <c r="XEN1464" s="14"/>
      <c r="XEO1464" s="14"/>
      <c r="XEP1464" s="14"/>
      <c r="XEQ1464" s="14"/>
      <c r="XER1464" s="14"/>
      <c r="XES1464" s="14"/>
      <c r="XET1464" s="14"/>
      <c r="XEU1464" s="14"/>
      <c r="XEV1464" s="14"/>
      <c r="XEW1464" s="14"/>
      <c r="XEX1464" s="14"/>
      <c r="XEY1464" s="14"/>
      <c r="XEZ1464" s="14"/>
      <c r="XFA1464" s="14"/>
      <c r="XFB1464" s="14"/>
    </row>
    <row r="1465" spans="1:16382" ht="22.5" hidden="1" customHeight="1" x14ac:dyDescent="0.25">
      <c r="A1465" s="83"/>
      <c r="B1465" s="26"/>
      <c r="C1465" s="169" t="s">
        <v>95</v>
      </c>
      <c r="D1465" s="26"/>
      <c r="E1465" s="135"/>
      <c r="F1465" s="83"/>
      <c r="G1465" s="26"/>
      <c r="H1465" s="26"/>
      <c r="I1465" s="174">
        <f>I1466+I1470+I1471</f>
        <v>131100.85999999999</v>
      </c>
      <c r="J1465" s="174">
        <f>J1466+J1470+J1471</f>
        <v>84221.590000000011</v>
      </c>
      <c r="K1465" s="174">
        <f>K1466+K1470+K1471</f>
        <v>83949.090000000026</v>
      </c>
      <c r="L1465" s="123">
        <f>L1466+L1470+L1471</f>
        <v>5444</v>
      </c>
      <c r="M1465" s="174">
        <f>M1466+M1470+M1471</f>
        <v>147408276.94</v>
      </c>
      <c r="N1465" s="174"/>
      <c r="O1465" s="174"/>
      <c r="P1465" s="174"/>
      <c r="Q1465" s="174">
        <f t="shared" ref="Q1465:Q1466" si="357">M1465</f>
        <v>147408276.94</v>
      </c>
      <c r="R1465" s="174">
        <f>R1466+R1470+R1471</f>
        <v>37166491.690000005</v>
      </c>
      <c r="S1465" s="123"/>
      <c r="T1465" s="174"/>
      <c r="U1465" s="174">
        <f>U1466+U1470+U1471</f>
        <v>12387.2</v>
      </c>
      <c r="V1465" s="174">
        <f>V1466+V1470+V1471</f>
        <v>93188905.599999994</v>
      </c>
      <c r="W1465" s="174"/>
      <c r="X1465" s="174"/>
      <c r="Y1465" s="174">
        <f>Y1466+Y1470+Y1471</f>
        <v>2211.1</v>
      </c>
      <c r="Z1465" s="174">
        <f>Z1466+Z1470+Z1471</f>
        <v>5892332.7999999998</v>
      </c>
      <c r="AA1465" s="174">
        <f>AA1466+AA1470+AA1471</f>
        <v>4169.05</v>
      </c>
      <c r="AB1465" s="174">
        <f>AB1466+AB1470+AB1471</f>
        <v>11160546.850000001</v>
      </c>
      <c r="AC1465" s="174"/>
      <c r="AD1465" s="174"/>
      <c r="AE1465" s="174"/>
      <c r="AF1465" s="174"/>
      <c r="AG1465" s="192"/>
      <c r="AH1465" s="158"/>
      <c r="AI1465" s="175"/>
      <c r="AJ1465" s="162"/>
      <c r="AK1465" s="15"/>
      <c r="AL1465" s="15"/>
      <c r="AM1465" s="15"/>
      <c r="AN1465" s="194"/>
      <c r="AO1465" s="15"/>
      <c r="AP1465" s="16"/>
    </row>
    <row r="1466" spans="1:16382" ht="22.5" hidden="1" customHeight="1" x14ac:dyDescent="0.25">
      <c r="A1466" s="83"/>
      <c r="B1466" s="26"/>
      <c r="C1466" s="169" t="s">
        <v>1202</v>
      </c>
      <c r="D1466" s="26"/>
      <c r="E1466" s="135"/>
      <c r="F1466" s="83"/>
      <c r="G1466" s="32"/>
      <c r="H1466" s="32"/>
      <c r="I1466" s="174">
        <f>SUM(I1467:I1469)</f>
        <v>7214.75</v>
      </c>
      <c r="J1466" s="174">
        <f t="shared" ref="J1466:R1466" si="358">SUM(J1467:J1469)</f>
        <v>4331.6000000000004</v>
      </c>
      <c r="K1466" s="174">
        <f t="shared" si="358"/>
        <v>4331.6000000000004</v>
      </c>
      <c r="L1466" s="123">
        <f t="shared" si="358"/>
        <v>277</v>
      </c>
      <c r="M1466" s="174">
        <f t="shared" si="358"/>
        <v>1792560</v>
      </c>
      <c r="N1466" s="174"/>
      <c r="O1466" s="174"/>
      <c r="P1466" s="174"/>
      <c r="Q1466" s="174">
        <f t="shared" si="357"/>
        <v>1792560</v>
      </c>
      <c r="R1466" s="174">
        <f t="shared" si="358"/>
        <v>1792560</v>
      </c>
      <c r="S1466" s="123"/>
      <c r="T1466" s="174"/>
      <c r="U1466" s="174"/>
      <c r="V1466" s="174"/>
      <c r="W1466" s="174"/>
      <c r="X1466" s="174"/>
      <c r="Y1466" s="174"/>
      <c r="Z1466" s="174"/>
      <c r="AA1466" s="174"/>
      <c r="AB1466" s="174"/>
      <c r="AC1466" s="174"/>
      <c r="AD1466" s="174"/>
      <c r="AE1466" s="174"/>
      <c r="AF1466" s="174"/>
      <c r="AG1466" s="192"/>
      <c r="AH1466" s="158"/>
      <c r="AI1466" s="175"/>
      <c r="AJ1466" s="162"/>
      <c r="AK1466" s="15"/>
      <c r="AL1466" s="15"/>
      <c r="AM1466" s="15"/>
      <c r="AN1466" s="194"/>
      <c r="AO1466" s="15"/>
      <c r="AP1466" s="16"/>
    </row>
    <row r="1467" spans="1:16382" ht="22.5" hidden="1" customHeight="1" x14ac:dyDescent="0.25">
      <c r="A1467" s="83" t="str">
        <f ca="1">AM1467</f>
        <v>1392.</v>
      </c>
      <c r="B1467" s="26">
        <v>3046</v>
      </c>
      <c r="C1467" s="40" t="s">
        <v>656</v>
      </c>
      <c r="D1467" s="26">
        <v>1964</v>
      </c>
      <c r="E1467" s="135" t="s">
        <v>2957</v>
      </c>
      <c r="F1467" s="83" t="s">
        <v>2959</v>
      </c>
      <c r="G1467" s="26">
        <v>2</v>
      </c>
      <c r="H1467" s="26">
        <v>2</v>
      </c>
      <c r="I1467" s="205">
        <v>630.4</v>
      </c>
      <c r="J1467" s="205">
        <v>389.2</v>
      </c>
      <c r="K1467" s="205">
        <v>389.2</v>
      </c>
      <c r="L1467" s="219">
        <v>29</v>
      </c>
      <c r="M1467" s="205">
        <f>R1467+T1467+V1467+X1467+Z1467+AB1467+AE1467+AF1467</f>
        <v>203280</v>
      </c>
      <c r="N1467" s="205"/>
      <c r="O1467" s="205"/>
      <c r="P1467" s="205"/>
      <c r="Q1467" s="205">
        <f t="shared" ref="Q1467:Q1469" si="359">M1467</f>
        <v>203280</v>
      </c>
      <c r="R1467" s="205">
        <v>203280</v>
      </c>
      <c r="S1467" s="219"/>
      <c r="T1467" s="205"/>
      <c r="U1467" s="205"/>
      <c r="V1467" s="205"/>
      <c r="W1467" s="205"/>
      <c r="X1467" s="205"/>
      <c r="Y1467" s="205"/>
      <c r="Z1467" s="205"/>
      <c r="AA1467" s="205"/>
      <c r="AB1467" s="205"/>
      <c r="AC1467" s="205"/>
      <c r="AD1467" s="205"/>
      <c r="AE1467" s="205"/>
      <c r="AF1467" s="205"/>
      <c r="AG1467" s="221">
        <v>2025</v>
      </c>
      <c r="AH1467" s="158"/>
      <c r="AI1467" s="175"/>
      <c r="AJ1467" s="218"/>
      <c r="AK1467" s="15">
        <f t="shared" ca="1" si="354"/>
        <v>1392</v>
      </c>
      <c r="AL1467" s="15" t="s">
        <v>155</v>
      </c>
      <c r="AM1467" s="15" t="str">
        <f t="shared" ca="1" si="355"/>
        <v>1392.</v>
      </c>
      <c r="AN1467" s="222"/>
      <c r="AO1467" s="16"/>
      <c r="AP1467" s="16"/>
    </row>
    <row r="1468" spans="1:16382" ht="22.5" hidden="1" customHeight="1" x14ac:dyDescent="0.25">
      <c r="A1468" s="83" t="str">
        <f ca="1">AM1468</f>
        <v>1393.</v>
      </c>
      <c r="B1468" s="26">
        <v>3048</v>
      </c>
      <c r="C1468" s="242" t="s">
        <v>617</v>
      </c>
      <c r="D1468" s="26">
        <v>1970</v>
      </c>
      <c r="E1468" s="135" t="s">
        <v>2957</v>
      </c>
      <c r="F1468" s="83" t="s">
        <v>2959</v>
      </c>
      <c r="G1468" s="32">
        <v>3</v>
      </c>
      <c r="H1468" s="32">
        <v>3</v>
      </c>
      <c r="I1468" s="205">
        <v>1652.7</v>
      </c>
      <c r="J1468" s="205">
        <v>954.7</v>
      </c>
      <c r="K1468" s="205">
        <v>954.7</v>
      </c>
      <c r="L1468" s="219">
        <v>65</v>
      </c>
      <c r="M1468" s="205">
        <f>R1468+T1468+V1468+X1468+Z1468+AB1468+AE1468+AF1468</f>
        <v>443520</v>
      </c>
      <c r="N1468" s="205"/>
      <c r="O1468" s="205"/>
      <c r="P1468" s="205"/>
      <c r="Q1468" s="205">
        <f t="shared" si="359"/>
        <v>443520</v>
      </c>
      <c r="R1468" s="205">
        <v>443520</v>
      </c>
      <c r="S1468" s="219"/>
      <c r="T1468" s="205"/>
      <c r="U1468" s="205"/>
      <c r="V1468" s="205"/>
      <c r="W1468" s="205"/>
      <c r="X1468" s="205"/>
      <c r="Y1468" s="205"/>
      <c r="Z1468" s="205"/>
      <c r="AA1468" s="205"/>
      <c r="AB1468" s="205"/>
      <c r="AC1468" s="205"/>
      <c r="AD1468" s="205"/>
      <c r="AE1468" s="205"/>
      <c r="AF1468" s="205"/>
      <c r="AG1468" s="221">
        <v>2025</v>
      </c>
      <c r="AH1468" s="158"/>
      <c r="AI1468" s="175"/>
      <c r="AJ1468" s="218"/>
      <c r="AK1468" s="15">
        <f t="shared" ca="1" si="354"/>
        <v>1393</v>
      </c>
      <c r="AL1468" s="15" t="s">
        <v>155</v>
      </c>
      <c r="AM1468" s="15" t="str">
        <f t="shared" ca="1" si="355"/>
        <v>1393.</v>
      </c>
      <c r="AN1468" s="222"/>
      <c r="AO1468" s="16"/>
      <c r="AP1468" s="16"/>
    </row>
    <row r="1469" spans="1:16382" ht="22.5" hidden="1" customHeight="1" x14ac:dyDescent="0.25">
      <c r="A1469" s="83" t="str">
        <f ca="1">AM1469</f>
        <v>1394.</v>
      </c>
      <c r="B1469" s="26">
        <v>3049</v>
      </c>
      <c r="C1469" s="40" t="s">
        <v>618</v>
      </c>
      <c r="D1469" s="26">
        <v>1972</v>
      </c>
      <c r="E1469" s="135" t="s">
        <v>2957</v>
      </c>
      <c r="F1469" s="83" t="s">
        <v>2959</v>
      </c>
      <c r="G1469" s="26">
        <v>5</v>
      </c>
      <c r="H1469" s="26">
        <v>6</v>
      </c>
      <c r="I1469" s="205">
        <v>4931.6499999999996</v>
      </c>
      <c r="J1469" s="205">
        <v>2987.7</v>
      </c>
      <c r="K1469" s="205">
        <v>2987.7</v>
      </c>
      <c r="L1469" s="219">
        <v>183</v>
      </c>
      <c r="M1469" s="205">
        <f>R1469+T1469+V1469+X1469+Z1469+AB1469+AE1469+AF1469</f>
        <v>1145760</v>
      </c>
      <c r="N1469" s="205"/>
      <c r="O1469" s="205"/>
      <c r="P1469" s="205"/>
      <c r="Q1469" s="205">
        <f t="shared" si="359"/>
        <v>1145760</v>
      </c>
      <c r="R1469" s="205">
        <v>1145760</v>
      </c>
      <c r="S1469" s="219"/>
      <c r="T1469" s="205"/>
      <c r="U1469" s="205"/>
      <c r="V1469" s="205"/>
      <c r="W1469" s="205"/>
      <c r="X1469" s="205"/>
      <c r="Y1469" s="205"/>
      <c r="Z1469" s="205"/>
      <c r="AA1469" s="205"/>
      <c r="AB1469" s="205"/>
      <c r="AC1469" s="205"/>
      <c r="AD1469" s="205"/>
      <c r="AE1469" s="205"/>
      <c r="AF1469" s="205"/>
      <c r="AG1469" s="221">
        <v>2025</v>
      </c>
      <c r="AH1469" s="158"/>
      <c r="AI1469" s="175"/>
      <c r="AJ1469" s="218"/>
      <c r="AK1469" s="15">
        <f t="shared" ca="1" si="354"/>
        <v>1394</v>
      </c>
      <c r="AL1469" s="15" t="s">
        <v>155</v>
      </c>
      <c r="AM1469" s="15" t="str">
        <f t="shared" ca="1" si="355"/>
        <v>1394.</v>
      </c>
      <c r="AN1469" s="222"/>
      <c r="AO1469" s="16"/>
      <c r="AP1469" s="16"/>
    </row>
    <row r="1470" spans="1:16382" s="35" customFormat="1" ht="22.5" hidden="1" customHeight="1" x14ac:dyDescent="0.25">
      <c r="A1470" s="85"/>
      <c r="B1470" s="56"/>
      <c r="C1470" s="169" t="s">
        <v>1203</v>
      </c>
      <c r="D1470" s="26"/>
      <c r="E1470" s="135"/>
      <c r="F1470" s="83"/>
      <c r="G1470" s="32"/>
      <c r="H1470" s="32"/>
      <c r="I1470" s="174"/>
      <c r="J1470" s="174"/>
      <c r="K1470" s="174"/>
      <c r="L1470" s="123"/>
      <c r="M1470" s="174"/>
      <c r="N1470" s="174"/>
      <c r="O1470" s="174"/>
      <c r="P1470" s="174"/>
      <c r="Q1470" s="174"/>
      <c r="R1470" s="174"/>
      <c r="S1470" s="123"/>
      <c r="T1470" s="174"/>
      <c r="U1470" s="174"/>
      <c r="V1470" s="174"/>
      <c r="W1470" s="174"/>
      <c r="X1470" s="174"/>
      <c r="Y1470" s="174"/>
      <c r="Z1470" s="174"/>
      <c r="AA1470" s="174"/>
      <c r="AB1470" s="174"/>
      <c r="AC1470" s="174"/>
      <c r="AD1470" s="174"/>
      <c r="AE1470" s="174"/>
      <c r="AF1470" s="174"/>
      <c r="AG1470" s="193"/>
      <c r="AH1470" s="158"/>
      <c r="AI1470" s="175"/>
      <c r="AJ1470" s="158"/>
      <c r="AK1470" s="15"/>
      <c r="AL1470" s="15"/>
      <c r="AM1470" s="15"/>
      <c r="AN1470" s="163"/>
      <c r="AP1470" s="16"/>
    </row>
    <row r="1471" spans="1:16382" s="35" customFormat="1" ht="22.5" hidden="1" customHeight="1" x14ac:dyDescent="0.25">
      <c r="A1471" s="85"/>
      <c r="B1471" s="56"/>
      <c r="C1471" s="169" t="s">
        <v>1204</v>
      </c>
      <c r="D1471" s="26"/>
      <c r="E1471" s="135"/>
      <c r="F1471" s="83"/>
      <c r="G1471" s="26"/>
      <c r="H1471" s="26"/>
      <c r="I1471" s="174">
        <f>SUM(I1472:I1586)</f>
        <v>123886.11</v>
      </c>
      <c r="J1471" s="174">
        <f t="shared" ref="J1471:AB1471" si="360">SUM(J1472:J1586)</f>
        <v>79889.990000000005</v>
      </c>
      <c r="K1471" s="174">
        <f t="shared" si="360"/>
        <v>79617.49000000002</v>
      </c>
      <c r="L1471" s="123">
        <f t="shared" si="360"/>
        <v>5167</v>
      </c>
      <c r="M1471" s="174">
        <f t="shared" si="360"/>
        <v>145615716.94</v>
      </c>
      <c r="N1471" s="174"/>
      <c r="O1471" s="174"/>
      <c r="P1471" s="174"/>
      <c r="Q1471" s="174">
        <f>M1471</f>
        <v>145615716.94</v>
      </c>
      <c r="R1471" s="174">
        <f t="shared" si="360"/>
        <v>35373931.690000005</v>
      </c>
      <c r="S1471" s="123"/>
      <c r="T1471" s="174"/>
      <c r="U1471" s="174">
        <f t="shared" si="360"/>
        <v>12387.2</v>
      </c>
      <c r="V1471" s="174">
        <f t="shared" si="360"/>
        <v>93188905.599999994</v>
      </c>
      <c r="W1471" s="174"/>
      <c r="X1471" s="174"/>
      <c r="Y1471" s="174">
        <f t="shared" si="360"/>
        <v>2211.1</v>
      </c>
      <c r="Z1471" s="174">
        <f t="shared" si="360"/>
        <v>5892332.7999999998</v>
      </c>
      <c r="AA1471" s="174">
        <f t="shared" si="360"/>
        <v>4169.05</v>
      </c>
      <c r="AB1471" s="174">
        <f t="shared" si="360"/>
        <v>11160546.850000001</v>
      </c>
      <c r="AC1471" s="174"/>
      <c r="AD1471" s="174"/>
      <c r="AE1471" s="174"/>
      <c r="AF1471" s="174"/>
      <c r="AG1471" s="193"/>
      <c r="AH1471" s="158"/>
      <c r="AI1471" s="175"/>
      <c r="AJ1471" s="158"/>
      <c r="AK1471" s="15"/>
      <c r="AL1471" s="15"/>
      <c r="AM1471" s="15"/>
      <c r="AN1471" s="163"/>
      <c r="AP1471" s="16"/>
    </row>
    <row r="1472" spans="1:16382" ht="22.5" hidden="1" customHeight="1" x14ac:dyDescent="0.25">
      <c r="A1472" s="83" t="str">
        <f t="shared" ref="A1472:A1535" ca="1" si="361">AM1472</f>
        <v>1395.</v>
      </c>
      <c r="B1472" s="26">
        <v>2957</v>
      </c>
      <c r="C1472" s="40" t="s">
        <v>606</v>
      </c>
      <c r="D1472" s="26">
        <v>1982</v>
      </c>
      <c r="E1472" s="135" t="s">
        <v>2957</v>
      </c>
      <c r="F1472" s="83" t="s">
        <v>2959</v>
      </c>
      <c r="G1472" s="26">
        <v>2</v>
      </c>
      <c r="H1472" s="26">
        <v>2</v>
      </c>
      <c r="I1472" s="205">
        <v>752.9</v>
      </c>
      <c r="J1472" s="205">
        <v>439.4</v>
      </c>
      <c r="K1472" s="205">
        <v>439.4</v>
      </c>
      <c r="L1472" s="219">
        <v>29</v>
      </c>
      <c r="M1472" s="205">
        <f t="shared" ref="M1472:M1535" si="362">R1472+T1472+V1472+X1472+Z1472+AB1472+AE1472+AF1472</f>
        <v>4837289</v>
      </c>
      <c r="N1472" s="205"/>
      <c r="O1472" s="205"/>
      <c r="P1472" s="205"/>
      <c r="Q1472" s="205">
        <f t="shared" ref="Q1472:Q1535" si="363">M1472</f>
        <v>4837289</v>
      </c>
      <c r="R1472" s="205"/>
      <c r="S1472" s="219"/>
      <c r="T1472" s="205"/>
      <c r="U1472" s="205">
        <v>643</v>
      </c>
      <c r="V1472" s="205">
        <f>U1472*7523</f>
        <v>4837289</v>
      </c>
      <c r="W1472" s="205"/>
      <c r="X1472" s="205"/>
      <c r="Y1472" s="205"/>
      <c r="Z1472" s="205"/>
      <c r="AA1472" s="205"/>
      <c r="AB1472" s="205"/>
      <c r="AC1472" s="205"/>
      <c r="AD1472" s="205"/>
      <c r="AE1472" s="205"/>
      <c r="AF1472" s="205"/>
      <c r="AG1472" s="221">
        <v>2025</v>
      </c>
      <c r="AH1472" s="158"/>
      <c r="AI1472" s="175"/>
      <c r="AJ1472" s="218"/>
      <c r="AK1472" s="15">
        <f t="shared" ca="1" si="354"/>
        <v>1395</v>
      </c>
      <c r="AL1472" s="15" t="s">
        <v>155</v>
      </c>
      <c r="AM1472" s="15" t="str">
        <f t="shared" ca="1" si="355"/>
        <v>1395.</v>
      </c>
      <c r="AN1472" s="222"/>
      <c r="AO1472" s="16"/>
      <c r="AP1472" s="16"/>
    </row>
    <row r="1473" spans="1:42" ht="22.5" hidden="1" customHeight="1" x14ac:dyDescent="0.25">
      <c r="A1473" s="83" t="str">
        <f t="shared" ca="1" si="361"/>
        <v>1396.</v>
      </c>
      <c r="B1473" s="26">
        <v>2716</v>
      </c>
      <c r="C1473" s="242" t="s">
        <v>621</v>
      </c>
      <c r="D1473" s="26">
        <v>1982</v>
      </c>
      <c r="E1473" s="135" t="s">
        <v>2957</v>
      </c>
      <c r="F1473" s="83" t="s">
        <v>2958</v>
      </c>
      <c r="G1473" s="32">
        <v>2</v>
      </c>
      <c r="H1473" s="32">
        <v>1</v>
      </c>
      <c r="I1473" s="205">
        <v>295.39999999999998</v>
      </c>
      <c r="J1473" s="205">
        <v>183</v>
      </c>
      <c r="K1473" s="205">
        <v>183</v>
      </c>
      <c r="L1473" s="219">
        <v>11</v>
      </c>
      <c r="M1473" s="205">
        <f t="shared" si="362"/>
        <v>21435</v>
      </c>
      <c r="N1473" s="205"/>
      <c r="O1473" s="205"/>
      <c r="P1473" s="205"/>
      <c r="Q1473" s="205">
        <f t="shared" si="363"/>
        <v>21435</v>
      </c>
      <c r="R1473" s="205">
        <v>21435</v>
      </c>
      <c r="S1473" s="219"/>
      <c r="T1473" s="205"/>
      <c r="U1473" s="205"/>
      <c r="V1473" s="205"/>
      <c r="W1473" s="205"/>
      <c r="X1473" s="205"/>
      <c r="Y1473" s="205"/>
      <c r="Z1473" s="205"/>
      <c r="AA1473" s="205"/>
      <c r="AB1473" s="205"/>
      <c r="AC1473" s="205"/>
      <c r="AD1473" s="205"/>
      <c r="AE1473" s="205"/>
      <c r="AF1473" s="205"/>
      <c r="AG1473" s="221">
        <v>2025</v>
      </c>
      <c r="AH1473" s="158"/>
      <c r="AI1473" s="175"/>
      <c r="AJ1473" s="218"/>
      <c r="AK1473" s="15">
        <f t="shared" ca="1" si="354"/>
        <v>1396</v>
      </c>
      <c r="AL1473" s="15" t="s">
        <v>155</v>
      </c>
      <c r="AM1473" s="15" t="str">
        <f t="shared" ca="1" si="355"/>
        <v>1396.</v>
      </c>
      <c r="AN1473" s="222"/>
      <c r="AO1473" s="16"/>
      <c r="AP1473" s="16"/>
    </row>
    <row r="1474" spans="1:42" ht="22.5" hidden="1" customHeight="1" x14ac:dyDescent="0.25">
      <c r="A1474" s="83" t="str">
        <f t="shared" ca="1" si="361"/>
        <v>1397.</v>
      </c>
      <c r="B1474" s="26">
        <v>2908</v>
      </c>
      <c r="C1474" s="40" t="s">
        <v>646</v>
      </c>
      <c r="D1474" s="26">
        <v>1964</v>
      </c>
      <c r="E1474" s="135" t="s">
        <v>2957</v>
      </c>
      <c r="F1474" s="83" t="s">
        <v>2959</v>
      </c>
      <c r="G1474" s="26">
        <v>2</v>
      </c>
      <c r="H1474" s="26">
        <v>2</v>
      </c>
      <c r="I1474" s="205">
        <v>465.9</v>
      </c>
      <c r="J1474" s="205">
        <v>297</v>
      </c>
      <c r="K1474" s="205">
        <v>297</v>
      </c>
      <c r="L1474" s="219">
        <v>15</v>
      </c>
      <c r="M1474" s="205">
        <f>R1474+T1474+V1474+X1474+Z1474+AB1474+AE1474+AF1474</f>
        <v>74308</v>
      </c>
      <c r="N1474" s="205"/>
      <c r="O1474" s="205"/>
      <c r="P1474" s="205"/>
      <c r="Q1474" s="205">
        <f>M1474</f>
        <v>74308</v>
      </c>
      <c r="R1474" s="205">
        <v>74308</v>
      </c>
      <c r="S1474" s="219"/>
      <c r="T1474" s="205"/>
      <c r="U1474" s="205"/>
      <c r="V1474" s="205"/>
      <c r="W1474" s="205"/>
      <c r="X1474" s="205"/>
      <c r="Y1474" s="205"/>
      <c r="Z1474" s="205"/>
      <c r="AA1474" s="205"/>
      <c r="AB1474" s="205"/>
      <c r="AC1474" s="205"/>
      <c r="AD1474" s="205"/>
      <c r="AE1474" s="205"/>
      <c r="AF1474" s="205"/>
      <c r="AG1474" s="221">
        <v>2025</v>
      </c>
      <c r="AH1474" s="158"/>
      <c r="AI1474" s="175"/>
      <c r="AJ1474" s="218"/>
      <c r="AK1474" s="15">
        <f t="shared" ca="1" si="354"/>
        <v>1397</v>
      </c>
      <c r="AL1474" s="15" t="s">
        <v>155</v>
      </c>
      <c r="AM1474" s="15" t="str">
        <f t="shared" ca="1" si="355"/>
        <v>1397.</v>
      </c>
      <c r="AN1474" s="222"/>
      <c r="AO1474" s="16"/>
      <c r="AP1474" s="16"/>
    </row>
    <row r="1475" spans="1:42" ht="22.5" hidden="1" customHeight="1" x14ac:dyDescent="0.25">
      <c r="A1475" s="83" t="str">
        <f t="shared" ca="1" si="361"/>
        <v>1398.</v>
      </c>
      <c r="B1475" s="26">
        <v>2866</v>
      </c>
      <c r="C1475" s="40" t="s">
        <v>149</v>
      </c>
      <c r="D1475" s="26">
        <v>1979</v>
      </c>
      <c r="E1475" s="135" t="s">
        <v>2957</v>
      </c>
      <c r="F1475" s="83" t="s">
        <v>2959</v>
      </c>
      <c r="G1475" s="26">
        <v>2</v>
      </c>
      <c r="H1475" s="26">
        <v>2</v>
      </c>
      <c r="I1475" s="205">
        <v>782.1</v>
      </c>
      <c r="J1475" s="205">
        <v>456.4</v>
      </c>
      <c r="K1475" s="205">
        <v>456.4</v>
      </c>
      <c r="L1475" s="219">
        <v>34</v>
      </c>
      <c r="M1475" s="205">
        <f t="shared" si="362"/>
        <v>2687962.25</v>
      </c>
      <c r="N1475" s="205"/>
      <c r="O1475" s="205"/>
      <c r="P1475" s="205"/>
      <c r="Q1475" s="205">
        <f t="shared" si="363"/>
        <v>2687962.25</v>
      </c>
      <c r="R1475" s="205">
        <f>781025.7+1690188.2+216748.35</f>
        <v>2687962.25</v>
      </c>
      <c r="S1475" s="219"/>
      <c r="T1475" s="205"/>
      <c r="U1475" s="205"/>
      <c r="V1475" s="205"/>
      <c r="W1475" s="205"/>
      <c r="X1475" s="205"/>
      <c r="Y1475" s="205"/>
      <c r="Z1475" s="205"/>
      <c r="AA1475" s="205"/>
      <c r="AB1475" s="205"/>
      <c r="AC1475" s="205"/>
      <c r="AD1475" s="205"/>
      <c r="AE1475" s="205"/>
      <c r="AF1475" s="205"/>
      <c r="AG1475" s="221">
        <v>2025</v>
      </c>
      <c r="AH1475" s="158"/>
      <c r="AI1475" s="175"/>
      <c r="AJ1475" s="218"/>
      <c r="AK1475" s="15">
        <f t="shared" ca="1" si="354"/>
        <v>1398</v>
      </c>
      <c r="AL1475" s="15" t="s">
        <v>155</v>
      </c>
      <c r="AM1475" s="15" t="str">
        <f t="shared" ca="1" si="355"/>
        <v>1398.</v>
      </c>
      <c r="AN1475" s="222"/>
      <c r="AO1475" s="16"/>
      <c r="AP1475" s="16"/>
    </row>
    <row r="1476" spans="1:42" ht="22.5" hidden="1" customHeight="1" x14ac:dyDescent="0.25">
      <c r="A1476" s="83" t="str">
        <f t="shared" ca="1" si="361"/>
        <v>1399.</v>
      </c>
      <c r="B1476" s="26">
        <v>2752</v>
      </c>
      <c r="C1476" s="40" t="s">
        <v>1457</v>
      </c>
      <c r="D1476" s="26">
        <v>1960</v>
      </c>
      <c r="E1476" s="135" t="s">
        <v>2957</v>
      </c>
      <c r="F1476" s="83" t="s">
        <v>2960</v>
      </c>
      <c r="G1476" s="26">
        <v>1</v>
      </c>
      <c r="H1476" s="26">
        <v>1</v>
      </c>
      <c r="I1476" s="205">
        <v>382.3</v>
      </c>
      <c r="J1476" s="205">
        <v>288</v>
      </c>
      <c r="K1476" s="205">
        <v>288</v>
      </c>
      <c r="L1476" s="219">
        <v>18</v>
      </c>
      <c r="M1476" s="205">
        <f t="shared" si="362"/>
        <v>119893.1</v>
      </c>
      <c r="N1476" s="205"/>
      <c r="O1476" s="205"/>
      <c r="P1476" s="205"/>
      <c r="Q1476" s="205">
        <f t="shared" si="363"/>
        <v>119893.1</v>
      </c>
      <c r="R1476" s="205">
        <v>119893.1</v>
      </c>
      <c r="S1476" s="219"/>
      <c r="T1476" s="205"/>
      <c r="U1476" s="205"/>
      <c r="V1476" s="205"/>
      <c r="W1476" s="205"/>
      <c r="X1476" s="205"/>
      <c r="Y1476" s="205"/>
      <c r="Z1476" s="205"/>
      <c r="AA1476" s="205"/>
      <c r="AB1476" s="205"/>
      <c r="AC1476" s="205"/>
      <c r="AD1476" s="205"/>
      <c r="AE1476" s="205"/>
      <c r="AF1476" s="205"/>
      <c r="AG1476" s="221">
        <v>2025</v>
      </c>
      <c r="AH1476" s="158"/>
      <c r="AI1476" s="175"/>
      <c r="AJ1476" s="218"/>
      <c r="AK1476" s="15">
        <f t="shared" ca="1" si="354"/>
        <v>1399</v>
      </c>
      <c r="AL1476" s="15" t="s">
        <v>155</v>
      </c>
      <c r="AM1476" s="15" t="str">
        <f t="shared" ca="1" si="355"/>
        <v>1399.</v>
      </c>
      <c r="AN1476" s="222"/>
      <c r="AO1476" s="16"/>
      <c r="AP1476" s="16"/>
    </row>
    <row r="1477" spans="1:42" ht="22.5" hidden="1" customHeight="1" x14ac:dyDescent="0.25">
      <c r="A1477" s="83" t="str">
        <f t="shared" ca="1" si="361"/>
        <v>1400.</v>
      </c>
      <c r="B1477" s="26">
        <v>2754</v>
      </c>
      <c r="C1477" s="40" t="s">
        <v>1458</v>
      </c>
      <c r="D1477" s="26">
        <v>1980</v>
      </c>
      <c r="E1477" s="135" t="s">
        <v>2957</v>
      </c>
      <c r="F1477" s="83" t="s">
        <v>2959</v>
      </c>
      <c r="G1477" s="26">
        <v>2</v>
      </c>
      <c r="H1477" s="26">
        <v>2</v>
      </c>
      <c r="I1477" s="205">
        <v>546.9</v>
      </c>
      <c r="J1477" s="205">
        <v>433.9</v>
      </c>
      <c r="K1477" s="205">
        <v>433.9</v>
      </c>
      <c r="L1477" s="219">
        <v>24</v>
      </c>
      <c r="M1477" s="205">
        <f t="shared" si="362"/>
        <v>156336.79999999999</v>
      </c>
      <c r="N1477" s="205"/>
      <c r="O1477" s="205"/>
      <c r="P1477" s="205"/>
      <c r="Q1477" s="205">
        <f t="shared" si="363"/>
        <v>156336.79999999999</v>
      </c>
      <c r="R1477" s="205"/>
      <c r="S1477" s="219"/>
      <c r="T1477" s="205"/>
      <c r="U1477" s="205"/>
      <c r="V1477" s="205"/>
      <c r="W1477" s="205"/>
      <c r="X1477" s="205"/>
      <c r="Y1477" s="205"/>
      <c r="Z1477" s="205"/>
      <c r="AA1477" s="205">
        <v>58.4</v>
      </c>
      <c r="AB1477" s="205">
        <f>AA1477*2677</f>
        <v>156336.79999999999</v>
      </c>
      <c r="AC1477" s="205"/>
      <c r="AD1477" s="205"/>
      <c r="AE1477" s="205"/>
      <c r="AF1477" s="205"/>
      <c r="AG1477" s="221">
        <v>2025</v>
      </c>
      <c r="AH1477" s="158"/>
      <c r="AI1477" s="175"/>
      <c r="AJ1477" s="218"/>
      <c r="AK1477" s="15">
        <f t="shared" ca="1" si="354"/>
        <v>1400</v>
      </c>
      <c r="AL1477" s="15" t="s">
        <v>155</v>
      </c>
      <c r="AM1477" s="15" t="str">
        <f t="shared" ca="1" si="355"/>
        <v>1400.</v>
      </c>
      <c r="AN1477" s="222"/>
      <c r="AO1477" s="16"/>
      <c r="AP1477" s="16"/>
    </row>
    <row r="1478" spans="1:42" ht="22.5" hidden="1" customHeight="1" x14ac:dyDescent="0.25">
      <c r="A1478" s="83" t="str">
        <f t="shared" ca="1" si="361"/>
        <v>1401.</v>
      </c>
      <c r="B1478" s="26">
        <v>2755</v>
      </c>
      <c r="C1478" s="40" t="s">
        <v>636</v>
      </c>
      <c r="D1478" s="26">
        <v>1979</v>
      </c>
      <c r="E1478" s="135" t="s">
        <v>2957</v>
      </c>
      <c r="F1478" s="83" t="s">
        <v>2959</v>
      </c>
      <c r="G1478" s="26">
        <v>2</v>
      </c>
      <c r="H1478" s="26">
        <v>2</v>
      </c>
      <c r="I1478" s="205">
        <v>635.5</v>
      </c>
      <c r="J1478" s="205">
        <v>364.9</v>
      </c>
      <c r="K1478" s="205">
        <v>364.9</v>
      </c>
      <c r="L1478" s="219">
        <v>28</v>
      </c>
      <c r="M1478" s="205">
        <f t="shared" si="362"/>
        <v>85740</v>
      </c>
      <c r="N1478" s="205"/>
      <c r="O1478" s="205"/>
      <c r="P1478" s="205"/>
      <c r="Q1478" s="205">
        <f t="shared" si="363"/>
        <v>85740</v>
      </c>
      <c r="R1478" s="205">
        <v>85740</v>
      </c>
      <c r="S1478" s="219"/>
      <c r="T1478" s="205"/>
      <c r="U1478" s="205"/>
      <c r="V1478" s="205"/>
      <c r="W1478" s="205"/>
      <c r="X1478" s="205"/>
      <c r="Y1478" s="205"/>
      <c r="Z1478" s="205"/>
      <c r="AA1478" s="205"/>
      <c r="AB1478" s="205"/>
      <c r="AC1478" s="205"/>
      <c r="AD1478" s="205"/>
      <c r="AE1478" s="205"/>
      <c r="AF1478" s="205"/>
      <c r="AG1478" s="221">
        <v>2025</v>
      </c>
      <c r="AH1478" s="158"/>
      <c r="AI1478" s="175"/>
      <c r="AJ1478" s="218"/>
      <c r="AK1478" s="15">
        <f t="shared" ca="1" si="354"/>
        <v>1401</v>
      </c>
      <c r="AL1478" s="15" t="s">
        <v>155</v>
      </c>
      <c r="AM1478" s="15" t="str">
        <f t="shared" ca="1" si="355"/>
        <v>1401.</v>
      </c>
      <c r="AN1478" s="222"/>
      <c r="AO1478" s="16"/>
      <c r="AP1478" s="16"/>
    </row>
    <row r="1479" spans="1:42" ht="22.5" hidden="1" customHeight="1" x14ac:dyDescent="0.25">
      <c r="A1479" s="83" t="str">
        <f t="shared" ca="1" si="361"/>
        <v>1402.</v>
      </c>
      <c r="B1479" s="26">
        <v>2787</v>
      </c>
      <c r="C1479" s="242" t="s">
        <v>622</v>
      </c>
      <c r="D1479" s="26">
        <v>1952</v>
      </c>
      <c r="E1479" s="135" t="s">
        <v>2957</v>
      </c>
      <c r="F1479" s="83" t="s">
        <v>2960</v>
      </c>
      <c r="G1479" s="32">
        <v>2</v>
      </c>
      <c r="H1479" s="32">
        <v>1</v>
      </c>
      <c r="I1479" s="205">
        <v>390.5</v>
      </c>
      <c r="J1479" s="205">
        <v>258.8</v>
      </c>
      <c r="K1479" s="205">
        <v>258.8</v>
      </c>
      <c r="L1479" s="219">
        <v>16</v>
      </c>
      <c r="M1479" s="205">
        <f t="shared" si="362"/>
        <v>2256900</v>
      </c>
      <c r="N1479" s="205"/>
      <c r="O1479" s="205"/>
      <c r="P1479" s="205"/>
      <c r="Q1479" s="205">
        <f t="shared" si="363"/>
        <v>2256900</v>
      </c>
      <c r="R1479" s="205"/>
      <c r="S1479" s="219"/>
      <c r="T1479" s="205"/>
      <c r="U1479" s="205">
        <v>300</v>
      </c>
      <c r="V1479" s="205">
        <f>U1479*7523</f>
        <v>2256900</v>
      </c>
      <c r="W1479" s="205"/>
      <c r="X1479" s="205"/>
      <c r="Y1479" s="205"/>
      <c r="Z1479" s="205"/>
      <c r="AA1479" s="205"/>
      <c r="AB1479" s="205"/>
      <c r="AC1479" s="205"/>
      <c r="AD1479" s="205"/>
      <c r="AE1479" s="205"/>
      <c r="AF1479" s="205"/>
      <c r="AG1479" s="221">
        <v>2025</v>
      </c>
      <c r="AH1479" s="158"/>
      <c r="AI1479" s="175"/>
      <c r="AJ1479" s="218"/>
      <c r="AK1479" s="15">
        <f t="shared" ca="1" si="354"/>
        <v>1402</v>
      </c>
      <c r="AL1479" s="15" t="s">
        <v>155</v>
      </c>
      <c r="AM1479" s="15" t="str">
        <f t="shared" ca="1" si="355"/>
        <v>1402.</v>
      </c>
      <c r="AN1479" s="222"/>
      <c r="AO1479" s="16"/>
      <c r="AP1479" s="16"/>
    </row>
    <row r="1480" spans="1:42" ht="22.5" hidden="1" customHeight="1" x14ac:dyDescent="0.25">
      <c r="A1480" s="83" t="str">
        <f t="shared" ca="1" si="361"/>
        <v>1403.</v>
      </c>
      <c r="B1480" s="26">
        <v>2862</v>
      </c>
      <c r="C1480" s="40" t="s">
        <v>600</v>
      </c>
      <c r="D1480" s="26">
        <v>1971</v>
      </c>
      <c r="E1480" s="135" t="s">
        <v>2957</v>
      </c>
      <c r="F1480" s="83" t="s">
        <v>2959</v>
      </c>
      <c r="G1480" s="26">
        <v>2</v>
      </c>
      <c r="H1480" s="26">
        <v>2</v>
      </c>
      <c r="I1480" s="205">
        <v>499.4</v>
      </c>
      <c r="J1480" s="205">
        <v>281.2</v>
      </c>
      <c r="K1480" s="205">
        <v>281.2</v>
      </c>
      <c r="L1480" s="219">
        <v>26</v>
      </c>
      <c r="M1480" s="205">
        <f t="shared" si="362"/>
        <v>186961.68000000002</v>
      </c>
      <c r="N1480" s="205"/>
      <c r="O1480" s="205"/>
      <c r="P1480" s="205"/>
      <c r="Q1480" s="205">
        <f t="shared" si="363"/>
        <v>186961.68000000002</v>
      </c>
      <c r="R1480" s="205"/>
      <c r="S1480" s="219"/>
      <c r="T1480" s="205"/>
      <c r="U1480" s="205"/>
      <c r="V1480" s="205"/>
      <c r="W1480" s="205"/>
      <c r="X1480" s="205"/>
      <c r="Y1480" s="205"/>
      <c r="Z1480" s="205"/>
      <c r="AA1480" s="205">
        <v>69.84</v>
      </c>
      <c r="AB1480" s="205">
        <f>AA1480*2677</f>
        <v>186961.68000000002</v>
      </c>
      <c r="AC1480" s="205"/>
      <c r="AD1480" s="205"/>
      <c r="AE1480" s="205"/>
      <c r="AF1480" s="205"/>
      <c r="AG1480" s="221">
        <v>2025</v>
      </c>
      <c r="AH1480" s="158"/>
      <c r="AI1480" s="175"/>
      <c r="AJ1480" s="218"/>
      <c r="AK1480" s="15">
        <f t="shared" ca="1" si="354"/>
        <v>1403</v>
      </c>
      <c r="AL1480" s="15" t="s">
        <v>155</v>
      </c>
      <c r="AM1480" s="15" t="str">
        <f t="shared" ca="1" si="355"/>
        <v>1403.</v>
      </c>
      <c r="AN1480" s="222"/>
      <c r="AO1480" s="16"/>
      <c r="AP1480" s="16"/>
    </row>
    <row r="1481" spans="1:42" ht="22.5" hidden="1" customHeight="1" x14ac:dyDescent="0.25">
      <c r="A1481" s="83" t="str">
        <f t="shared" ca="1" si="361"/>
        <v>1404.</v>
      </c>
      <c r="B1481" s="26">
        <v>2886</v>
      </c>
      <c r="C1481" s="40" t="s">
        <v>601</v>
      </c>
      <c r="D1481" s="26">
        <v>1971</v>
      </c>
      <c r="E1481" s="135" t="s">
        <v>2957</v>
      </c>
      <c r="F1481" s="83" t="s">
        <v>2959</v>
      </c>
      <c r="G1481" s="26">
        <v>2</v>
      </c>
      <c r="H1481" s="26">
        <v>2</v>
      </c>
      <c r="I1481" s="205">
        <v>514.9</v>
      </c>
      <c r="J1481" s="205">
        <v>221.3</v>
      </c>
      <c r="K1481" s="205">
        <v>221.3</v>
      </c>
      <c r="L1481" s="219">
        <v>24</v>
      </c>
      <c r="M1481" s="205">
        <f t="shared" si="362"/>
        <v>3468103</v>
      </c>
      <c r="N1481" s="205"/>
      <c r="O1481" s="205"/>
      <c r="P1481" s="205"/>
      <c r="Q1481" s="205">
        <f t="shared" si="363"/>
        <v>3468103</v>
      </c>
      <c r="R1481" s="205"/>
      <c r="S1481" s="219"/>
      <c r="T1481" s="205"/>
      <c r="U1481" s="205">
        <v>461</v>
      </c>
      <c r="V1481" s="205">
        <f>U1481*7523</f>
        <v>3468103</v>
      </c>
      <c r="W1481" s="205"/>
      <c r="X1481" s="205"/>
      <c r="Y1481" s="205"/>
      <c r="Z1481" s="205"/>
      <c r="AA1481" s="205"/>
      <c r="AB1481" s="205"/>
      <c r="AC1481" s="205"/>
      <c r="AD1481" s="205"/>
      <c r="AE1481" s="205"/>
      <c r="AF1481" s="205"/>
      <c r="AG1481" s="221">
        <v>2025</v>
      </c>
      <c r="AH1481" s="158"/>
      <c r="AI1481" s="175"/>
      <c r="AJ1481" s="218"/>
      <c r="AK1481" s="15">
        <f t="shared" ca="1" si="354"/>
        <v>1404</v>
      </c>
      <c r="AL1481" s="15" t="s">
        <v>155</v>
      </c>
      <c r="AM1481" s="15" t="str">
        <f t="shared" ca="1" si="355"/>
        <v>1404.</v>
      </c>
      <c r="AN1481" s="222"/>
      <c r="AO1481" s="16"/>
      <c r="AP1481" s="16"/>
    </row>
    <row r="1482" spans="1:42" ht="22.5" hidden="1" customHeight="1" x14ac:dyDescent="0.25">
      <c r="A1482" s="83" t="str">
        <f t="shared" ca="1" si="361"/>
        <v>1405.</v>
      </c>
      <c r="B1482" s="26">
        <v>2888</v>
      </c>
      <c r="C1482" s="40" t="s">
        <v>642</v>
      </c>
      <c r="D1482" s="26">
        <v>1974</v>
      </c>
      <c r="E1482" s="135" t="s">
        <v>2957</v>
      </c>
      <c r="F1482" s="83" t="s">
        <v>2959</v>
      </c>
      <c r="G1482" s="26">
        <v>2</v>
      </c>
      <c r="H1482" s="26">
        <v>2</v>
      </c>
      <c r="I1482" s="205">
        <v>742.4</v>
      </c>
      <c r="J1482" s="205">
        <v>422.6</v>
      </c>
      <c r="K1482" s="205">
        <v>422.6</v>
      </c>
      <c r="L1482" s="219">
        <v>32</v>
      </c>
      <c r="M1482" s="205">
        <f t="shared" si="362"/>
        <v>4461139</v>
      </c>
      <c r="N1482" s="205"/>
      <c r="O1482" s="205"/>
      <c r="P1482" s="205"/>
      <c r="Q1482" s="205">
        <f t="shared" si="363"/>
        <v>4461139</v>
      </c>
      <c r="R1482" s="205"/>
      <c r="S1482" s="219"/>
      <c r="T1482" s="205"/>
      <c r="U1482" s="205">
        <v>593</v>
      </c>
      <c r="V1482" s="205">
        <f>U1482*7523</f>
        <v>4461139</v>
      </c>
      <c r="W1482" s="205"/>
      <c r="X1482" s="205"/>
      <c r="Y1482" s="205"/>
      <c r="Z1482" s="205"/>
      <c r="AA1482" s="205"/>
      <c r="AB1482" s="205"/>
      <c r="AC1482" s="205"/>
      <c r="AD1482" s="205"/>
      <c r="AE1482" s="205"/>
      <c r="AF1482" s="205"/>
      <c r="AG1482" s="221">
        <v>2025</v>
      </c>
      <c r="AH1482" s="158"/>
      <c r="AI1482" s="175"/>
      <c r="AJ1482" s="218"/>
      <c r="AK1482" s="15">
        <f t="shared" ca="1" si="354"/>
        <v>1405</v>
      </c>
      <c r="AL1482" s="15" t="s">
        <v>155</v>
      </c>
      <c r="AM1482" s="15" t="str">
        <f t="shared" ca="1" si="355"/>
        <v>1405.</v>
      </c>
      <c r="AN1482" s="222"/>
      <c r="AO1482" s="16"/>
      <c r="AP1482" s="16"/>
    </row>
    <row r="1483" spans="1:42" ht="22.5" hidden="1" customHeight="1" x14ac:dyDescent="0.25">
      <c r="A1483" s="83" t="str">
        <f t="shared" ca="1" si="361"/>
        <v>1406.</v>
      </c>
      <c r="B1483" s="26">
        <v>2923</v>
      </c>
      <c r="C1483" s="40" t="s">
        <v>1464</v>
      </c>
      <c r="D1483" s="26">
        <v>1960</v>
      </c>
      <c r="E1483" s="135" t="s">
        <v>2957</v>
      </c>
      <c r="F1483" s="83" t="s">
        <v>2960</v>
      </c>
      <c r="G1483" s="32">
        <v>2</v>
      </c>
      <c r="H1483" s="32">
        <v>1</v>
      </c>
      <c r="I1483" s="205">
        <v>274.2</v>
      </c>
      <c r="J1483" s="205">
        <v>168.7</v>
      </c>
      <c r="K1483" s="205">
        <v>168.7</v>
      </c>
      <c r="L1483" s="219">
        <v>9</v>
      </c>
      <c r="M1483" s="205">
        <f t="shared" si="362"/>
        <v>1218726</v>
      </c>
      <c r="N1483" s="205"/>
      <c r="O1483" s="205"/>
      <c r="P1483" s="205"/>
      <c r="Q1483" s="205">
        <f t="shared" si="363"/>
        <v>1218726</v>
      </c>
      <c r="R1483" s="205"/>
      <c r="S1483" s="219"/>
      <c r="T1483" s="205"/>
      <c r="U1483" s="205">
        <v>162</v>
      </c>
      <c r="V1483" s="205">
        <f>U1483*7523</f>
        <v>1218726</v>
      </c>
      <c r="W1483" s="205"/>
      <c r="X1483" s="205"/>
      <c r="Y1483" s="205"/>
      <c r="Z1483" s="205"/>
      <c r="AA1483" s="205"/>
      <c r="AB1483" s="205"/>
      <c r="AC1483" s="205"/>
      <c r="AD1483" s="205"/>
      <c r="AE1483" s="205"/>
      <c r="AF1483" s="205"/>
      <c r="AG1483" s="221">
        <v>2025</v>
      </c>
      <c r="AH1483" s="158"/>
      <c r="AI1483" s="175"/>
      <c r="AJ1483" s="218"/>
      <c r="AK1483" s="15">
        <f t="shared" ca="1" si="354"/>
        <v>1406</v>
      </c>
      <c r="AL1483" s="15" t="s">
        <v>155</v>
      </c>
      <c r="AM1483" s="15" t="str">
        <f t="shared" ca="1" si="355"/>
        <v>1406.</v>
      </c>
      <c r="AN1483" s="222"/>
      <c r="AO1483" s="16"/>
      <c r="AP1483" s="16"/>
    </row>
    <row r="1484" spans="1:42" ht="22.5" hidden="1" customHeight="1" x14ac:dyDescent="0.25">
      <c r="A1484" s="83" t="str">
        <f t="shared" ca="1" si="361"/>
        <v>1407.</v>
      </c>
      <c r="B1484" s="26">
        <v>2926</v>
      </c>
      <c r="C1484" s="40" t="s">
        <v>602</v>
      </c>
      <c r="D1484" s="26">
        <v>1932</v>
      </c>
      <c r="E1484" s="135" t="s">
        <v>2957</v>
      </c>
      <c r="F1484" s="83" t="s">
        <v>2960</v>
      </c>
      <c r="G1484" s="26">
        <v>1</v>
      </c>
      <c r="H1484" s="26">
        <v>1</v>
      </c>
      <c r="I1484" s="205">
        <v>319.3</v>
      </c>
      <c r="J1484" s="205">
        <v>319.3</v>
      </c>
      <c r="K1484" s="205">
        <v>319.3</v>
      </c>
      <c r="L1484" s="219">
        <v>5</v>
      </c>
      <c r="M1484" s="205">
        <f t="shared" si="362"/>
        <v>3927828.44</v>
      </c>
      <c r="N1484" s="205"/>
      <c r="O1484" s="205"/>
      <c r="P1484" s="205"/>
      <c r="Q1484" s="205">
        <f t="shared" si="363"/>
        <v>3927828.44</v>
      </c>
      <c r="R1484" s="205">
        <v>264127.44</v>
      </c>
      <c r="S1484" s="219"/>
      <c r="T1484" s="205"/>
      <c r="U1484" s="205">
        <v>487</v>
      </c>
      <c r="V1484" s="205">
        <f>U1484*7523</f>
        <v>3663701</v>
      </c>
      <c r="W1484" s="205"/>
      <c r="X1484" s="205"/>
      <c r="Y1484" s="205"/>
      <c r="Z1484" s="205"/>
      <c r="AA1484" s="205"/>
      <c r="AB1484" s="205"/>
      <c r="AC1484" s="205"/>
      <c r="AD1484" s="205"/>
      <c r="AE1484" s="205"/>
      <c r="AF1484" s="205"/>
      <c r="AG1484" s="221">
        <v>2025</v>
      </c>
      <c r="AH1484" s="158"/>
      <c r="AI1484" s="175"/>
      <c r="AJ1484" s="218"/>
      <c r="AK1484" s="15">
        <f t="shared" ca="1" si="354"/>
        <v>1407</v>
      </c>
      <c r="AL1484" s="15" t="s">
        <v>155</v>
      </c>
      <c r="AM1484" s="15" t="str">
        <f t="shared" ca="1" si="355"/>
        <v>1407.</v>
      </c>
      <c r="AN1484" s="222"/>
      <c r="AO1484" s="16"/>
      <c r="AP1484" s="16"/>
    </row>
    <row r="1485" spans="1:42" ht="22.5" hidden="1" customHeight="1" x14ac:dyDescent="0.25">
      <c r="A1485" s="83" t="str">
        <f t="shared" ca="1" si="361"/>
        <v>1408.</v>
      </c>
      <c r="B1485" s="26">
        <v>2927</v>
      </c>
      <c r="C1485" s="40" t="s">
        <v>1465</v>
      </c>
      <c r="D1485" s="26">
        <v>1935</v>
      </c>
      <c r="E1485" s="135" t="s">
        <v>2957</v>
      </c>
      <c r="F1485" s="83" t="s">
        <v>2960</v>
      </c>
      <c r="G1485" s="26">
        <v>2</v>
      </c>
      <c r="H1485" s="26">
        <v>2</v>
      </c>
      <c r="I1485" s="205">
        <v>615.79999999999995</v>
      </c>
      <c r="J1485" s="205">
        <v>297.7</v>
      </c>
      <c r="K1485" s="205">
        <v>297.7</v>
      </c>
      <c r="L1485" s="219">
        <v>20</v>
      </c>
      <c r="M1485" s="205">
        <f t="shared" si="362"/>
        <v>203452</v>
      </c>
      <c r="N1485" s="205"/>
      <c r="O1485" s="205"/>
      <c r="P1485" s="205"/>
      <c r="Q1485" s="205">
        <f t="shared" si="363"/>
        <v>203452</v>
      </c>
      <c r="R1485" s="205"/>
      <c r="S1485" s="219"/>
      <c r="T1485" s="205"/>
      <c r="U1485" s="205"/>
      <c r="V1485" s="205"/>
      <c r="W1485" s="205"/>
      <c r="X1485" s="205"/>
      <c r="Y1485" s="205"/>
      <c r="Z1485" s="205"/>
      <c r="AA1485" s="205">
        <v>76</v>
      </c>
      <c r="AB1485" s="205">
        <f>AA1485*2677</f>
        <v>203452</v>
      </c>
      <c r="AC1485" s="205"/>
      <c r="AD1485" s="205"/>
      <c r="AE1485" s="205"/>
      <c r="AF1485" s="205"/>
      <c r="AG1485" s="221">
        <v>2025</v>
      </c>
      <c r="AH1485" s="158"/>
      <c r="AI1485" s="175"/>
      <c r="AJ1485" s="218"/>
      <c r="AK1485" s="15">
        <f t="shared" ca="1" si="354"/>
        <v>1408</v>
      </c>
      <c r="AL1485" s="15" t="s">
        <v>155</v>
      </c>
      <c r="AM1485" s="15" t="str">
        <f t="shared" ca="1" si="355"/>
        <v>1408.</v>
      </c>
      <c r="AN1485" s="222"/>
      <c r="AO1485" s="16"/>
      <c r="AP1485" s="16"/>
    </row>
    <row r="1486" spans="1:42" ht="22.5" hidden="1" customHeight="1" x14ac:dyDescent="0.25">
      <c r="A1486" s="83" t="str">
        <f t="shared" ca="1" si="361"/>
        <v>1409.</v>
      </c>
      <c r="B1486" s="26">
        <v>2934</v>
      </c>
      <c r="C1486" s="40" t="s">
        <v>603</v>
      </c>
      <c r="D1486" s="26">
        <v>1930</v>
      </c>
      <c r="E1486" s="135" t="s">
        <v>2957</v>
      </c>
      <c r="F1486" s="83" t="s">
        <v>2960</v>
      </c>
      <c r="G1486" s="26">
        <v>2</v>
      </c>
      <c r="H1486" s="26">
        <v>1</v>
      </c>
      <c r="I1486" s="205">
        <v>463.5</v>
      </c>
      <c r="J1486" s="205">
        <v>335.4</v>
      </c>
      <c r="K1486" s="205">
        <v>335.4</v>
      </c>
      <c r="L1486" s="219">
        <v>18</v>
      </c>
      <c r="M1486" s="205">
        <f t="shared" si="362"/>
        <v>77166</v>
      </c>
      <c r="N1486" s="205"/>
      <c r="O1486" s="205"/>
      <c r="P1486" s="205"/>
      <c r="Q1486" s="205">
        <f t="shared" si="363"/>
        <v>77166</v>
      </c>
      <c r="R1486" s="205">
        <v>77166</v>
      </c>
      <c r="S1486" s="219"/>
      <c r="T1486" s="205"/>
      <c r="U1486" s="205"/>
      <c r="V1486" s="205"/>
      <c r="W1486" s="205"/>
      <c r="X1486" s="205"/>
      <c r="Y1486" s="205"/>
      <c r="Z1486" s="205"/>
      <c r="AA1486" s="205"/>
      <c r="AB1486" s="205"/>
      <c r="AC1486" s="205"/>
      <c r="AD1486" s="205"/>
      <c r="AE1486" s="205"/>
      <c r="AF1486" s="205"/>
      <c r="AG1486" s="221">
        <v>2025</v>
      </c>
      <c r="AH1486" s="158"/>
      <c r="AI1486" s="175"/>
      <c r="AJ1486" s="218"/>
      <c r="AK1486" s="15">
        <f t="shared" ca="1" si="354"/>
        <v>1409</v>
      </c>
      <c r="AL1486" s="15" t="s">
        <v>155</v>
      </c>
      <c r="AM1486" s="15" t="str">
        <f t="shared" ca="1" si="355"/>
        <v>1409.</v>
      </c>
      <c r="AN1486" s="222"/>
      <c r="AO1486" s="16"/>
      <c r="AP1486" s="16"/>
    </row>
    <row r="1487" spans="1:42" ht="21" hidden="1" customHeight="1" x14ac:dyDescent="0.25">
      <c r="A1487" s="83" t="str">
        <f t="shared" ca="1" si="361"/>
        <v>1410.</v>
      </c>
      <c r="B1487" s="26">
        <v>2941</v>
      </c>
      <c r="C1487" s="40" t="s">
        <v>2890</v>
      </c>
      <c r="D1487" s="26">
        <v>1931</v>
      </c>
      <c r="E1487" s="135" t="s">
        <v>2957</v>
      </c>
      <c r="F1487" s="83" t="s">
        <v>2960</v>
      </c>
      <c r="G1487" s="32">
        <v>2</v>
      </c>
      <c r="H1487" s="32">
        <v>2</v>
      </c>
      <c r="I1487" s="205">
        <v>482</v>
      </c>
      <c r="J1487" s="205">
        <v>333</v>
      </c>
      <c r="K1487" s="205">
        <v>333</v>
      </c>
      <c r="L1487" s="219">
        <v>15</v>
      </c>
      <c r="M1487" s="205">
        <f t="shared" si="362"/>
        <v>77166</v>
      </c>
      <c r="N1487" s="205"/>
      <c r="O1487" s="205"/>
      <c r="P1487" s="205"/>
      <c r="Q1487" s="205">
        <f t="shared" si="363"/>
        <v>77166</v>
      </c>
      <c r="R1487" s="205">
        <v>77166</v>
      </c>
      <c r="S1487" s="219"/>
      <c r="T1487" s="205"/>
      <c r="U1487" s="205"/>
      <c r="V1487" s="205"/>
      <c r="W1487" s="205"/>
      <c r="X1487" s="205"/>
      <c r="Y1487" s="205"/>
      <c r="Z1487" s="205"/>
      <c r="AA1487" s="205"/>
      <c r="AB1487" s="205"/>
      <c r="AC1487" s="205"/>
      <c r="AD1487" s="205"/>
      <c r="AE1487" s="205"/>
      <c r="AF1487" s="205"/>
      <c r="AG1487" s="221">
        <v>2025</v>
      </c>
      <c r="AH1487" s="158"/>
      <c r="AI1487" s="175"/>
      <c r="AJ1487" s="218"/>
      <c r="AK1487" s="15">
        <f t="shared" ca="1" si="354"/>
        <v>1410</v>
      </c>
      <c r="AL1487" s="15" t="s">
        <v>155</v>
      </c>
      <c r="AM1487" s="15" t="str">
        <f t="shared" ca="1" si="355"/>
        <v>1410.</v>
      </c>
      <c r="AN1487" s="222"/>
      <c r="AO1487" s="16"/>
      <c r="AP1487" s="16"/>
    </row>
    <row r="1488" spans="1:42" ht="22.5" hidden="1" customHeight="1" x14ac:dyDescent="0.25">
      <c r="A1488" s="83" t="str">
        <f t="shared" ca="1" si="361"/>
        <v>1411.</v>
      </c>
      <c r="B1488" s="26">
        <v>2948</v>
      </c>
      <c r="C1488" s="40" t="s">
        <v>1466</v>
      </c>
      <c r="D1488" s="26">
        <v>1975</v>
      </c>
      <c r="E1488" s="135" t="s">
        <v>2957</v>
      </c>
      <c r="F1488" s="83" t="s">
        <v>2959</v>
      </c>
      <c r="G1488" s="32">
        <v>2</v>
      </c>
      <c r="H1488" s="32">
        <v>2</v>
      </c>
      <c r="I1488" s="205">
        <v>741.1</v>
      </c>
      <c r="J1488" s="205">
        <v>432.3</v>
      </c>
      <c r="K1488" s="205">
        <v>432.3</v>
      </c>
      <c r="L1488" s="219">
        <v>29</v>
      </c>
      <c r="M1488" s="205">
        <f t="shared" si="362"/>
        <v>64305</v>
      </c>
      <c r="N1488" s="205"/>
      <c r="O1488" s="205"/>
      <c r="P1488" s="205"/>
      <c r="Q1488" s="205">
        <f t="shared" si="363"/>
        <v>64305</v>
      </c>
      <c r="R1488" s="205">
        <v>64305</v>
      </c>
      <c r="S1488" s="219"/>
      <c r="T1488" s="205"/>
      <c r="U1488" s="205"/>
      <c r="V1488" s="205"/>
      <c r="W1488" s="205"/>
      <c r="X1488" s="205"/>
      <c r="Y1488" s="205"/>
      <c r="Z1488" s="205"/>
      <c r="AA1488" s="205"/>
      <c r="AB1488" s="205"/>
      <c r="AC1488" s="205"/>
      <c r="AD1488" s="205"/>
      <c r="AE1488" s="205"/>
      <c r="AF1488" s="205"/>
      <c r="AG1488" s="221">
        <v>2025</v>
      </c>
      <c r="AH1488" s="158"/>
      <c r="AI1488" s="175"/>
      <c r="AJ1488" s="218"/>
      <c r="AK1488" s="15">
        <f t="shared" ca="1" si="354"/>
        <v>1411</v>
      </c>
      <c r="AL1488" s="15" t="s">
        <v>155</v>
      </c>
      <c r="AM1488" s="15" t="str">
        <f t="shared" ca="1" si="355"/>
        <v>1411.</v>
      </c>
      <c r="AN1488" s="222"/>
      <c r="AO1488" s="16"/>
      <c r="AP1488" s="16"/>
    </row>
    <row r="1489" spans="1:42" ht="22.5" hidden="1" customHeight="1" x14ac:dyDescent="0.25">
      <c r="A1489" s="83" t="str">
        <f t="shared" ca="1" si="361"/>
        <v>1412.</v>
      </c>
      <c r="B1489" s="26">
        <v>2956</v>
      </c>
      <c r="C1489" s="40" t="s">
        <v>650</v>
      </c>
      <c r="D1489" s="26">
        <v>1953</v>
      </c>
      <c r="E1489" s="135" t="s">
        <v>2957</v>
      </c>
      <c r="F1489" s="83" t="s">
        <v>2960</v>
      </c>
      <c r="G1489" s="26">
        <v>1</v>
      </c>
      <c r="H1489" s="26">
        <v>2</v>
      </c>
      <c r="I1489" s="205">
        <v>366.64</v>
      </c>
      <c r="J1489" s="205">
        <v>185.6</v>
      </c>
      <c r="K1489" s="205">
        <v>185.6</v>
      </c>
      <c r="L1489" s="219">
        <v>17</v>
      </c>
      <c r="M1489" s="205">
        <f t="shared" si="362"/>
        <v>2407360</v>
      </c>
      <c r="N1489" s="205"/>
      <c r="O1489" s="205"/>
      <c r="P1489" s="205"/>
      <c r="Q1489" s="205">
        <f t="shared" si="363"/>
        <v>2407360</v>
      </c>
      <c r="R1489" s="205"/>
      <c r="S1489" s="219"/>
      <c r="T1489" s="205"/>
      <c r="U1489" s="205">
        <v>320</v>
      </c>
      <c r="V1489" s="205">
        <f>U1489*7523</f>
        <v>2407360</v>
      </c>
      <c r="W1489" s="205"/>
      <c r="X1489" s="205"/>
      <c r="Y1489" s="205"/>
      <c r="Z1489" s="205"/>
      <c r="AA1489" s="205"/>
      <c r="AB1489" s="205"/>
      <c r="AC1489" s="205"/>
      <c r="AD1489" s="205"/>
      <c r="AE1489" s="205"/>
      <c r="AF1489" s="205"/>
      <c r="AG1489" s="221">
        <v>2025</v>
      </c>
      <c r="AH1489" s="158"/>
      <c r="AI1489" s="175"/>
      <c r="AJ1489" s="218"/>
      <c r="AK1489" s="15">
        <f t="shared" ca="1" si="354"/>
        <v>1412</v>
      </c>
      <c r="AL1489" s="15" t="s">
        <v>155</v>
      </c>
      <c r="AM1489" s="15" t="str">
        <f t="shared" ca="1" si="355"/>
        <v>1412.</v>
      </c>
      <c r="AN1489" s="222"/>
      <c r="AO1489" s="16"/>
      <c r="AP1489" s="16"/>
    </row>
    <row r="1490" spans="1:42" ht="22.5" hidden="1" customHeight="1" x14ac:dyDescent="0.25">
      <c r="A1490" s="83" t="str">
        <f t="shared" ca="1" si="361"/>
        <v>1413.</v>
      </c>
      <c r="B1490" s="26">
        <v>2969</v>
      </c>
      <c r="C1490" s="40" t="s">
        <v>652</v>
      </c>
      <c r="D1490" s="26">
        <v>1985</v>
      </c>
      <c r="E1490" s="135" t="s">
        <v>2957</v>
      </c>
      <c r="F1490" s="83" t="s">
        <v>2959</v>
      </c>
      <c r="G1490" s="26">
        <v>2</v>
      </c>
      <c r="H1490" s="26">
        <v>2</v>
      </c>
      <c r="I1490" s="205">
        <v>648.79999999999995</v>
      </c>
      <c r="J1490" s="205">
        <v>372.5</v>
      </c>
      <c r="K1490" s="205">
        <v>372.5</v>
      </c>
      <c r="L1490" s="219">
        <v>22</v>
      </c>
      <c r="M1490" s="205">
        <f t="shared" si="362"/>
        <v>68592</v>
      </c>
      <c r="N1490" s="205"/>
      <c r="O1490" s="205"/>
      <c r="P1490" s="205"/>
      <c r="Q1490" s="205">
        <f t="shared" si="363"/>
        <v>68592</v>
      </c>
      <c r="R1490" s="205">
        <v>68592</v>
      </c>
      <c r="S1490" s="219"/>
      <c r="T1490" s="205"/>
      <c r="U1490" s="205"/>
      <c r="V1490" s="205"/>
      <c r="W1490" s="205"/>
      <c r="X1490" s="205"/>
      <c r="Y1490" s="205"/>
      <c r="Z1490" s="205"/>
      <c r="AA1490" s="205"/>
      <c r="AB1490" s="205"/>
      <c r="AC1490" s="205"/>
      <c r="AD1490" s="205"/>
      <c r="AE1490" s="205"/>
      <c r="AF1490" s="205"/>
      <c r="AG1490" s="221">
        <v>2025</v>
      </c>
      <c r="AH1490" s="158"/>
      <c r="AI1490" s="175"/>
      <c r="AJ1490" s="218"/>
      <c r="AK1490" s="15">
        <f t="shared" ca="1" si="354"/>
        <v>1413</v>
      </c>
      <c r="AL1490" s="15" t="s">
        <v>155</v>
      </c>
      <c r="AM1490" s="15" t="str">
        <f t="shared" ca="1" si="355"/>
        <v>1413.</v>
      </c>
      <c r="AN1490" s="222"/>
      <c r="AO1490" s="16"/>
      <c r="AP1490" s="16"/>
    </row>
    <row r="1491" spans="1:42" ht="22.5" hidden="1" customHeight="1" x14ac:dyDescent="0.25">
      <c r="A1491" s="83" t="str">
        <f t="shared" ca="1" si="361"/>
        <v>1414.</v>
      </c>
      <c r="B1491" s="26">
        <v>2970</v>
      </c>
      <c r="C1491" s="40" t="s">
        <v>1469</v>
      </c>
      <c r="D1491" s="26">
        <v>1960</v>
      </c>
      <c r="E1491" s="135" t="s">
        <v>2957</v>
      </c>
      <c r="F1491" s="83" t="s">
        <v>2960</v>
      </c>
      <c r="G1491" s="26">
        <v>2</v>
      </c>
      <c r="H1491" s="26">
        <v>1</v>
      </c>
      <c r="I1491" s="205">
        <v>333.4</v>
      </c>
      <c r="J1491" s="205">
        <v>218.6</v>
      </c>
      <c r="K1491" s="205">
        <v>218.6</v>
      </c>
      <c r="L1491" s="219">
        <v>40</v>
      </c>
      <c r="M1491" s="205">
        <f t="shared" si="362"/>
        <v>1903319</v>
      </c>
      <c r="N1491" s="205"/>
      <c r="O1491" s="205"/>
      <c r="P1491" s="205"/>
      <c r="Q1491" s="205">
        <f t="shared" si="363"/>
        <v>1903319</v>
      </c>
      <c r="R1491" s="205"/>
      <c r="S1491" s="219"/>
      <c r="T1491" s="205"/>
      <c r="U1491" s="205">
        <v>253</v>
      </c>
      <c r="V1491" s="205">
        <f>U1491*7523</f>
        <v>1903319</v>
      </c>
      <c r="W1491" s="205"/>
      <c r="X1491" s="205"/>
      <c r="Y1491" s="205"/>
      <c r="Z1491" s="205"/>
      <c r="AA1491" s="205"/>
      <c r="AB1491" s="205"/>
      <c r="AC1491" s="205"/>
      <c r="AD1491" s="205"/>
      <c r="AE1491" s="205"/>
      <c r="AF1491" s="205"/>
      <c r="AG1491" s="221">
        <v>2025</v>
      </c>
      <c r="AH1491" s="158"/>
      <c r="AI1491" s="175"/>
      <c r="AJ1491" s="218"/>
      <c r="AK1491" s="15">
        <f t="shared" ca="1" si="354"/>
        <v>1414</v>
      </c>
      <c r="AL1491" s="15" t="s">
        <v>155</v>
      </c>
      <c r="AM1491" s="15" t="str">
        <f t="shared" ca="1" si="355"/>
        <v>1414.</v>
      </c>
      <c r="AN1491" s="222"/>
      <c r="AO1491" s="16"/>
      <c r="AP1491" s="16"/>
    </row>
    <row r="1492" spans="1:42" ht="22.5" hidden="1" customHeight="1" x14ac:dyDescent="0.25">
      <c r="A1492" s="83" t="str">
        <f t="shared" ca="1" si="361"/>
        <v>1415.</v>
      </c>
      <c r="B1492" s="26">
        <v>2991</v>
      </c>
      <c r="C1492" s="242" t="s">
        <v>629</v>
      </c>
      <c r="D1492" s="26">
        <v>1933</v>
      </c>
      <c r="E1492" s="135" t="s">
        <v>2957</v>
      </c>
      <c r="F1492" s="83" t="s">
        <v>2960</v>
      </c>
      <c r="G1492" s="32">
        <v>1</v>
      </c>
      <c r="H1492" s="32">
        <v>1</v>
      </c>
      <c r="I1492" s="205">
        <v>172.2</v>
      </c>
      <c r="J1492" s="205">
        <v>107.6</v>
      </c>
      <c r="K1492" s="205">
        <v>107.6</v>
      </c>
      <c r="L1492" s="219">
        <v>9</v>
      </c>
      <c r="M1492" s="205">
        <f t="shared" si="362"/>
        <v>169556</v>
      </c>
      <c r="N1492" s="205"/>
      <c r="O1492" s="205"/>
      <c r="P1492" s="205"/>
      <c r="Q1492" s="205">
        <f t="shared" si="363"/>
        <v>169556</v>
      </c>
      <c r="R1492" s="205">
        <v>14290</v>
      </c>
      <c r="S1492" s="219"/>
      <c r="T1492" s="205"/>
      <c r="U1492" s="205"/>
      <c r="V1492" s="205"/>
      <c r="W1492" s="205"/>
      <c r="X1492" s="205"/>
      <c r="Y1492" s="205"/>
      <c r="Z1492" s="205"/>
      <c r="AA1492" s="205">
        <v>58</v>
      </c>
      <c r="AB1492" s="205">
        <f>AA1492*2677</f>
        <v>155266</v>
      </c>
      <c r="AC1492" s="205"/>
      <c r="AD1492" s="205"/>
      <c r="AE1492" s="205"/>
      <c r="AF1492" s="205"/>
      <c r="AG1492" s="221">
        <v>2025</v>
      </c>
      <c r="AH1492" s="158"/>
      <c r="AI1492" s="175"/>
      <c r="AJ1492" s="218"/>
      <c r="AK1492" s="15">
        <f t="shared" ca="1" si="354"/>
        <v>1415</v>
      </c>
      <c r="AL1492" s="15" t="s">
        <v>155</v>
      </c>
      <c r="AM1492" s="15" t="str">
        <f t="shared" ca="1" si="355"/>
        <v>1415.</v>
      </c>
      <c r="AN1492" s="222"/>
      <c r="AO1492" s="16"/>
      <c r="AP1492" s="16"/>
    </row>
    <row r="1493" spans="1:42" ht="22.5" hidden="1" customHeight="1" x14ac:dyDescent="0.25">
      <c r="A1493" s="83" t="str">
        <f t="shared" ca="1" si="361"/>
        <v>1416.</v>
      </c>
      <c r="B1493" s="26">
        <v>3007</v>
      </c>
      <c r="C1493" s="40" t="s">
        <v>609</v>
      </c>
      <c r="D1493" s="26">
        <v>1962</v>
      </c>
      <c r="E1493" s="135" t="s">
        <v>2957</v>
      </c>
      <c r="F1493" s="83" t="s">
        <v>2959</v>
      </c>
      <c r="G1493" s="26">
        <v>2</v>
      </c>
      <c r="H1493" s="26">
        <v>1</v>
      </c>
      <c r="I1493" s="205">
        <v>319.3</v>
      </c>
      <c r="J1493" s="205">
        <v>213.1</v>
      </c>
      <c r="K1493" s="205">
        <v>213.1</v>
      </c>
      <c r="L1493" s="219">
        <v>17</v>
      </c>
      <c r="M1493" s="205">
        <f t="shared" si="362"/>
        <v>2046256</v>
      </c>
      <c r="N1493" s="205"/>
      <c r="O1493" s="205"/>
      <c r="P1493" s="205"/>
      <c r="Q1493" s="205">
        <f t="shared" si="363"/>
        <v>2046256</v>
      </c>
      <c r="R1493" s="205"/>
      <c r="S1493" s="219"/>
      <c r="T1493" s="205"/>
      <c r="U1493" s="205">
        <v>272</v>
      </c>
      <c r="V1493" s="205">
        <f>U1493*7523</f>
        <v>2046256</v>
      </c>
      <c r="W1493" s="205"/>
      <c r="X1493" s="205"/>
      <c r="Y1493" s="205"/>
      <c r="Z1493" s="205"/>
      <c r="AA1493" s="205"/>
      <c r="AB1493" s="205"/>
      <c r="AC1493" s="205"/>
      <c r="AD1493" s="205"/>
      <c r="AE1493" s="205"/>
      <c r="AF1493" s="205"/>
      <c r="AG1493" s="221">
        <v>2025</v>
      </c>
      <c r="AH1493" s="158"/>
      <c r="AI1493" s="175"/>
      <c r="AJ1493" s="218"/>
      <c r="AK1493" s="15">
        <f t="shared" ca="1" si="354"/>
        <v>1416</v>
      </c>
      <c r="AL1493" s="15" t="s">
        <v>155</v>
      </c>
      <c r="AM1493" s="15" t="str">
        <f t="shared" ca="1" si="355"/>
        <v>1416.</v>
      </c>
      <c r="AN1493" s="222"/>
      <c r="AO1493" s="16"/>
      <c r="AP1493" s="16"/>
    </row>
    <row r="1494" spans="1:42" ht="22.5" hidden="1" customHeight="1" x14ac:dyDescent="0.25">
      <c r="A1494" s="83" t="str">
        <f t="shared" ca="1" si="361"/>
        <v>1417.</v>
      </c>
      <c r="B1494" s="26">
        <v>3016</v>
      </c>
      <c r="C1494" s="40" t="s">
        <v>654</v>
      </c>
      <c r="D1494" s="26">
        <v>1965</v>
      </c>
      <c r="E1494" s="135" t="s">
        <v>2957</v>
      </c>
      <c r="F1494" s="83" t="s">
        <v>2959</v>
      </c>
      <c r="G1494" s="26">
        <v>2</v>
      </c>
      <c r="H1494" s="26">
        <v>1</v>
      </c>
      <c r="I1494" s="205">
        <v>363</v>
      </c>
      <c r="J1494" s="205">
        <v>249.6</v>
      </c>
      <c r="K1494" s="205">
        <v>249.6</v>
      </c>
      <c r="L1494" s="219">
        <v>14</v>
      </c>
      <c r="M1494" s="205">
        <f t="shared" si="362"/>
        <v>42870</v>
      </c>
      <c r="N1494" s="205"/>
      <c r="O1494" s="205"/>
      <c r="P1494" s="205"/>
      <c r="Q1494" s="205">
        <f t="shared" si="363"/>
        <v>42870</v>
      </c>
      <c r="R1494" s="205">
        <v>42870</v>
      </c>
      <c r="S1494" s="219"/>
      <c r="T1494" s="205"/>
      <c r="U1494" s="205"/>
      <c r="V1494" s="205"/>
      <c r="W1494" s="205"/>
      <c r="X1494" s="205"/>
      <c r="Y1494" s="205"/>
      <c r="Z1494" s="205"/>
      <c r="AA1494" s="205"/>
      <c r="AB1494" s="205"/>
      <c r="AC1494" s="205"/>
      <c r="AD1494" s="205"/>
      <c r="AE1494" s="205"/>
      <c r="AF1494" s="205"/>
      <c r="AG1494" s="221">
        <v>2025</v>
      </c>
      <c r="AH1494" s="158"/>
      <c r="AI1494" s="175"/>
      <c r="AJ1494" s="218"/>
      <c r="AK1494" s="15">
        <f t="shared" ca="1" si="354"/>
        <v>1417</v>
      </c>
      <c r="AL1494" s="15" t="s">
        <v>155</v>
      </c>
      <c r="AM1494" s="15" t="str">
        <f t="shared" ca="1" si="355"/>
        <v>1417.</v>
      </c>
      <c r="AN1494" s="222"/>
      <c r="AO1494" s="16"/>
      <c r="AP1494" s="16"/>
    </row>
    <row r="1495" spans="1:42" ht="22.5" hidden="1" customHeight="1" x14ac:dyDescent="0.25">
      <c r="A1495" s="83" t="str">
        <f t="shared" ca="1" si="361"/>
        <v>1418.</v>
      </c>
      <c r="B1495" s="26">
        <v>3034</v>
      </c>
      <c r="C1495" s="242" t="s">
        <v>632</v>
      </c>
      <c r="D1495" s="26">
        <v>1954</v>
      </c>
      <c r="E1495" s="135" t="s">
        <v>2957</v>
      </c>
      <c r="F1495" s="83" t="s">
        <v>2959</v>
      </c>
      <c r="G1495" s="32">
        <v>2</v>
      </c>
      <c r="H1495" s="32">
        <v>1</v>
      </c>
      <c r="I1495" s="205">
        <v>569</v>
      </c>
      <c r="J1495" s="205">
        <v>336.9</v>
      </c>
      <c r="K1495" s="205">
        <v>336.9</v>
      </c>
      <c r="L1495" s="219">
        <v>15</v>
      </c>
      <c r="M1495" s="205">
        <f t="shared" si="362"/>
        <v>1677254.4</v>
      </c>
      <c r="N1495" s="205"/>
      <c r="O1495" s="205"/>
      <c r="P1495" s="205"/>
      <c r="Q1495" s="205">
        <f t="shared" si="363"/>
        <v>1677254.4</v>
      </c>
      <c r="R1495" s="205"/>
      <c r="S1495" s="219"/>
      <c r="T1495" s="205"/>
      <c r="U1495" s="205"/>
      <c r="V1495" s="205"/>
      <c r="W1495" s="205"/>
      <c r="X1495" s="205"/>
      <c r="Y1495" s="205">
        <v>532.79999999999995</v>
      </c>
      <c r="Z1495" s="205">
        <f>Y1495*3148</f>
        <v>1677254.4</v>
      </c>
      <c r="AA1495" s="205"/>
      <c r="AB1495" s="205"/>
      <c r="AC1495" s="205"/>
      <c r="AD1495" s="205"/>
      <c r="AE1495" s="205"/>
      <c r="AF1495" s="205"/>
      <c r="AG1495" s="221">
        <v>2025</v>
      </c>
      <c r="AH1495" s="158"/>
      <c r="AI1495" s="175"/>
      <c r="AJ1495" s="218"/>
      <c r="AK1495" s="15">
        <f t="shared" ca="1" si="354"/>
        <v>1418</v>
      </c>
      <c r="AL1495" s="15" t="s">
        <v>155</v>
      </c>
      <c r="AM1495" s="15" t="str">
        <f t="shared" ca="1" si="355"/>
        <v>1418.</v>
      </c>
      <c r="AN1495" s="222"/>
      <c r="AO1495" s="16"/>
      <c r="AP1495" s="16"/>
    </row>
    <row r="1496" spans="1:42" ht="22.5" hidden="1" customHeight="1" x14ac:dyDescent="0.25">
      <c r="A1496" s="83" t="str">
        <f t="shared" ca="1" si="361"/>
        <v>1419.</v>
      </c>
      <c r="B1496" s="26">
        <v>3047</v>
      </c>
      <c r="C1496" s="242" t="s">
        <v>1152</v>
      </c>
      <c r="D1496" s="26">
        <v>1975</v>
      </c>
      <c r="E1496" s="135" t="s">
        <v>2957</v>
      </c>
      <c r="F1496" s="83" t="s">
        <v>2959</v>
      </c>
      <c r="G1496" s="32">
        <v>2</v>
      </c>
      <c r="H1496" s="32">
        <v>2</v>
      </c>
      <c r="I1496" s="205">
        <v>743.59</v>
      </c>
      <c r="J1496" s="205">
        <v>500.6</v>
      </c>
      <c r="K1496" s="205">
        <v>500.6</v>
      </c>
      <c r="L1496" s="219">
        <v>29</v>
      </c>
      <c r="M1496" s="205">
        <f t="shared" si="362"/>
        <v>220584.80000000002</v>
      </c>
      <c r="N1496" s="205"/>
      <c r="O1496" s="205"/>
      <c r="P1496" s="205"/>
      <c r="Q1496" s="205">
        <f t="shared" si="363"/>
        <v>220584.80000000002</v>
      </c>
      <c r="R1496" s="205"/>
      <c r="S1496" s="219"/>
      <c r="T1496" s="205"/>
      <c r="U1496" s="205"/>
      <c r="V1496" s="205"/>
      <c r="W1496" s="205"/>
      <c r="X1496" s="205"/>
      <c r="Y1496" s="205"/>
      <c r="Z1496" s="205"/>
      <c r="AA1496" s="205">
        <v>82.4</v>
      </c>
      <c r="AB1496" s="205">
        <f>AA1496*2677</f>
        <v>220584.80000000002</v>
      </c>
      <c r="AC1496" s="205"/>
      <c r="AD1496" s="205"/>
      <c r="AE1496" s="205"/>
      <c r="AF1496" s="205"/>
      <c r="AG1496" s="221">
        <v>2025</v>
      </c>
      <c r="AH1496" s="158"/>
      <c r="AI1496" s="175"/>
      <c r="AJ1496" s="218"/>
      <c r="AK1496" s="15">
        <f t="shared" ca="1" si="354"/>
        <v>1419</v>
      </c>
      <c r="AL1496" s="15" t="s">
        <v>155</v>
      </c>
      <c r="AM1496" s="15" t="str">
        <f t="shared" ca="1" si="355"/>
        <v>1419.</v>
      </c>
      <c r="AN1496" s="222"/>
      <c r="AO1496" s="16"/>
      <c r="AP1496" s="16"/>
    </row>
    <row r="1497" spans="1:42" ht="22.5" hidden="1" customHeight="1" x14ac:dyDescent="0.25">
      <c r="A1497" s="83" t="str">
        <f t="shared" ca="1" si="361"/>
        <v>1420.</v>
      </c>
      <c r="B1497" s="26">
        <v>3057</v>
      </c>
      <c r="C1497" s="40" t="s">
        <v>1475</v>
      </c>
      <c r="D1497" s="26">
        <v>1964</v>
      </c>
      <c r="E1497" s="135" t="s">
        <v>2957</v>
      </c>
      <c r="F1497" s="83" t="s">
        <v>2959</v>
      </c>
      <c r="G1497" s="32">
        <v>2</v>
      </c>
      <c r="H1497" s="32">
        <v>2</v>
      </c>
      <c r="I1497" s="205">
        <v>688.3</v>
      </c>
      <c r="J1497" s="205">
        <v>404.2</v>
      </c>
      <c r="K1497" s="205">
        <v>404.2</v>
      </c>
      <c r="L1497" s="219">
        <v>29</v>
      </c>
      <c r="M1497" s="205">
        <f t="shared" si="362"/>
        <v>4400955</v>
      </c>
      <c r="N1497" s="205"/>
      <c r="O1497" s="205"/>
      <c r="P1497" s="205"/>
      <c r="Q1497" s="205">
        <f t="shared" si="363"/>
        <v>4400955</v>
      </c>
      <c r="R1497" s="205"/>
      <c r="S1497" s="219"/>
      <c r="T1497" s="205"/>
      <c r="U1497" s="205">
        <v>585</v>
      </c>
      <c r="V1497" s="205">
        <f>U1497*7523</f>
        <v>4400955</v>
      </c>
      <c r="W1497" s="205"/>
      <c r="X1497" s="205"/>
      <c r="Y1497" s="205"/>
      <c r="Z1497" s="205"/>
      <c r="AA1497" s="205"/>
      <c r="AB1497" s="205"/>
      <c r="AC1497" s="205"/>
      <c r="AD1497" s="205"/>
      <c r="AE1497" s="205"/>
      <c r="AF1497" s="205"/>
      <c r="AG1497" s="221">
        <v>2025</v>
      </c>
      <c r="AH1497" s="158"/>
      <c r="AI1497" s="175"/>
      <c r="AJ1497" s="218"/>
      <c r="AK1497" s="15">
        <f t="shared" ca="1" si="354"/>
        <v>1420</v>
      </c>
      <c r="AL1497" s="15" t="s">
        <v>155</v>
      </c>
      <c r="AM1497" s="15" t="str">
        <f t="shared" ca="1" si="355"/>
        <v>1420.</v>
      </c>
      <c r="AN1497" s="222"/>
      <c r="AO1497" s="16"/>
      <c r="AP1497" s="16"/>
    </row>
    <row r="1498" spans="1:42" ht="22.5" hidden="1" customHeight="1" x14ac:dyDescent="0.25">
      <c r="A1498" s="83" t="str">
        <f t="shared" ca="1" si="361"/>
        <v>1421.</v>
      </c>
      <c r="B1498" s="26">
        <v>3061</v>
      </c>
      <c r="C1498" s="40" t="s">
        <v>1477</v>
      </c>
      <c r="D1498" s="26">
        <v>1967</v>
      </c>
      <c r="E1498" s="135" t="s">
        <v>2957</v>
      </c>
      <c r="F1498" s="83" t="s">
        <v>2959</v>
      </c>
      <c r="G1498" s="26">
        <v>2</v>
      </c>
      <c r="H1498" s="26">
        <v>2</v>
      </c>
      <c r="I1498" s="205">
        <v>762</v>
      </c>
      <c r="J1498" s="205">
        <v>443.4</v>
      </c>
      <c r="K1498" s="205">
        <v>443.4</v>
      </c>
      <c r="L1498" s="219">
        <v>29</v>
      </c>
      <c r="M1498" s="205">
        <f t="shared" si="362"/>
        <v>4400955</v>
      </c>
      <c r="N1498" s="205"/>
      <c r="O1498" s="205"/>
      <c r="P1498" s="205"/>
      <c r="Q1498" s="205">
        <f t="shared" si="363"/>
        <v>4400955</v>
      </c>
      <c r="R1498" s="205"/>
      <c r="S1498" s="219"/>
      <c r="T1498" s="205"/>
      <c r="U1498" s="205">
        <v>585</v>
      </c>
      <c r="V1498" s="205">
        <f>U1498*7523</f>
        <v>4400955</v>
      </c>
      <c r="W1498" s="205"/>
      <c r="X1498" s="205"/>
      <c r="Y1498" s="205"/>
      <c r="Z1498" s="205"/>
      <c r="AA1498" s="205"/>
      <c r="AB1498" s="205"/>
      <c r="AC1498" s="205"/>
      <c r="AD1498" s="205"/>
      <c r="AE1498" s="205"/>
      <c r="AF1498" s="205"/>
      <c r="AG1498" s="221">
        <v>2025</v>
      </c>
      <c r="AH1498" s="158"/>
      <c r="AI1498" s="175"/>
      <c r="AJ1498" s="218"/>
      <c r="AK1498" s="15">
        <f t="shared" ca="1" si="354"/>
        <v>1421</v>
      </c>
      <c r="AL1498" s="15" t="s">
        <v>155</v>
      </c>
      <c r="AM1498" s="15" t="str">
        <f t="shared" ca="1" si="355"/>
        <v>1421.</v>
      </c>
      <c r="AN1498" s="222"/>
      <c r="AO1498" s="16"/>
      <c r="AP1498" s="16"/>
    </row>
    <row r="1499" spans="1:42" ht="22.5" hidden="1" customHeight="1" x14ac:dyDescent="0.25">
      <c r="A1499" s="83" t="str">
        <f t="shared" ca="1" si="361"/>
        <v>1422.</v>
      </c>
      <c r="B1499" s="26">
        <v>2761</v>
      </c>
      <c r="C1499" s="242" t="s">
        <v>2896</v>
      </c>
      <c r="D1499" s="26">
        <v>1926</v>
      </c>
      <c r="E1499" s="135" t="s">
        <v>2957</v>
      </c>
      <c r="F1499" s="83" t="s">
        <v>2960</v>
      </c>
      <c r="G1499" s="32">
        <v>1</v>
      </c>
      <c r="H1499" s="32">
        <v>1</v>
      </c>
      <c r="I1499" s="205">
        <v>201.7</v>
      </c>
      <c r="J1499" s="205">
        <v>158.9</v>
      </c>
      <c r="K1499" s="205">
        <v>158.9</v>
      </c>
      <c r="L1499" s="219">
        <v>10</v>
      </c>
      <c r="M1499" s="205">
        <f t="shared" si="362"/>
        <v>58589</v>
      </c>
      <c r="N1499" s="205"/>
      <c r="O1499" s="205"/>
      <c r="P1499" s="205"/>
      <c r="Q1499" s="205">
        <f t="shared" si="363"/>
        <v>58589</v>
      </c>
      <c r="R1499" s="205">
        <v>58589</v>
      </c>
      <c r="S1499" s="219"/>
      <c r="T1499" s="205"/>
      <c r="U1499" s="205"/>
      <c r="V1499" s="205"/>
      <c r="W1499" s="205"/>
      <c r="X1499" s="205"/>
      <c r="Y1499" s="205"/>
      <c r="Z1499" s="205"/>
      <c r="AA1499" s="205"/>
      <c r="AB1499" s="205"/>
      <c r="AC1499" s="205"/>
      <c r="AD1499" s="205"/>
      <c r="AE1499" s="205"/>
      <c r="AF1499" s="205"/>
      <c r="AG1499" s="221">
        <v>2025</v>
      </c>
      <c r="AH1499" s="158"/>
      <c r="AI1499" s="175"/>
      <c r="AJ1499" s="218"/>
      <c r="AK1499" s="15">
        <f t="shared" ca="1" si="354"/>
        <v>1422</v>
      </c>
      <c r="AL1499" s="15" t="s">
        <v>155</v>
      </c>
      <c r="AM1499" s="15" t="str">
        <f t="shared" ca="1" si="355"/>
        <v>1422.</v>
      </c>
      <c r="AN1499" s="222"/>
      <c r="AO1499" s="16"/>
      <c r="AP1499" s="16"/>
    </row>
    <row r="1500" spans="1:42" ht="22.5" hidden="1" customHeight="1" x14ac:dyDescent="0.25">
      <c r="A1500" s="83" t="str">
        <f t="shared" ca="1" si="361"/>
        <v>1423.</v>
      </c>
      <c r="B1500" s="26">
        <v>2765</v>
      </c>
      <c r="C1500" s="40" t="s">
        <v>2897</v>
      </c>
      <c r="D1500" s="26">
        <v>1951</v>
      </c>
      <c r="E1500" s="135" t="s">
        <v>2957</v>
      </c>
      <c r="F1500" s="83" t="s">
        <v>2960</v>
      </c>
      <c r="G1500" s="32">
        <v>2</v>
      </c>
      <c r="H1500" s="32">
        <v>2</v>
      </c>
      <c r="I1500" s="205">
        <v>432.7</v>
      </c>
      <c r="J1500" s="205">
        <v>279</v>
      </c>
      <c r="K1500" s="205">
        <v>279</v>
      </c>
      <c r="L1500" s="219">
        <v>14</v>
      </c>
      <c r="M1500" s="205">
        <f t="shared" si="362"/>
        <v>135991.6</v>
      </c>
      <c r="N1500" s="205"/>
      <c r="O1500" s="205"/>
      <c r="P1500" s="205"/>
      <c r="Q1500" s="205">
        <f t="shared" si="363"/>
        <v>135991.6</v>
      </c>
      <c r="R1500" s="205"/>
      <c r="S1500" s="219"/>
      <c r="T1500" s="205"/>
      <c r="U1500" s="205"/>
      <c r="V1500" s="205"/>
      <c r="W1500" s="205"/>
      <c r="X1500" s="205"/>
      <c r="Y1500" s="205"/>
      <c r="Z1500" s="205"/>
      <c r="AA1500" s="205">
        <v>50.8</v>
      </c>
      <c r="AB1500" s="205">
        <f>AA1500*2677</f>
        <v>135991.6</v>
      </c>
      <c r="AC1500" s="205"/>
      <c r="AD1500" s="205"/>
      <c r="AE1500" s="205"/>
      <c r="AF1500" s="205"/>
      <c r="AG1500" s="221">
        <v>2025</v>
      </c>
      <c r="AH1500" s="158"/>
      <c r="AI1500" s="175"/>
      <c r="AJ1500" s="218"/>
      <c r="AK1500" s="15">
        <f t="shared" ca="1" si="354"/>
        <v>1423</v>
      </c>
      <c r="AL1500" s="15" t="s">
        <v>155</v>
      </c>
      <c r="AM1500" s="15" t="str">
        <f t="shared" ca="1" si="355"/>
        <v>1423.</v>
      </c>
      <c r="AN1500" s="222"/>
      <c r="AO1500" s="16"/>
      <c r="AP1500" s="16"/>
    </row>
    <row r="1501" spans="1:42" ht="22.5" hidden="1" customHeight="1" x14ac:dyDescent="0.25">
      <c r="A1501" s="83" t="str">
        <f t="shared" ca="1" si="361"/>
        <v>1424.</v>
      </c>
      <c r="B1501" s="26">
        <v>2764</v>
      </c>
      <c r="C1501" s="242" t="s">
        <v>2898</v>
      </c>
      <c r="D1501" s="26">
        <v>1954</v>
      </c>
      <c r="E1501" s="135" t="s">
        <v>2957</v>
      </c>
      <c r="F1501" s="83" t="s">
        <v>2960</v>
      </c>
      <c r="G1501" s="32">
        <v>2</v>
      </c>
      <c r="H1501" s="32">
        <v>1</v>
      </c>
      <c r="I1501" s="205">
        <v>409.9</v>
      </c>
      <c r="J1501" s="205">
        <v>276.8</v>
      </c>
      <c r="K1501" s="205">
        <v>276.8</v>
      </c>
      <c r="L1501" s="219">
        <v>18</v>
      </c>
      <c r="M1501" s="205">
        <f t="shared" si="362"/>
        <v>50015</v>
      </c>
      <c r="N1501" s="205"/>
      <c r="O1501" s="205"/>
      <c r="P1501" s="205"/>
      <c r="Q1501" s="205">
        <f t="shared" si="363"/>
        <v>50015</v>
      </c>
      <c r="R1501" s="205">
        <v>50015</v>
      </c>
      <c r="S1501" s="219"/>
      <c r="T1501" s="205"/>
      <c r="U1501" s="205"/>
      <c r="V1501" s="205"/>
      <c r="W1501" s="205"/>
      <c r="X1501" s="205"/>
      <c r="Y1501" s="205"/>
      <c r="Z1501" s="205"/>
      <c r="AA1501" s="205"/>
      <c r="AB1501" s="205"/>
      <c r="AC1501" s="205"/>
      <c r="AD1501" s="205"/>
      <c r="AE1501" s="205"/>
      <c r="AF1501" s="205"/>
      <c r="AG1501" s="221">
        <v>2025</v>
      </c>
      <c r="AH1501" s="158"/>
      <c r="AI1501" s="175"/>
      <c r="AJ1501" s="218"/>
      <c r="AK1501" s="15">
        <f t="shared" ca="1" si="354"/>
        <v>1424</v>
      </c>
      <c r="AL1501" s="15" t="s">
        <v>155</v>
      </c>
      <c r="AM1501" s="15" t="str">
        <f t="shared" ca="1" si="355"/>
        <v>1424.</v>
      </c>
      <c r="AN1501" s="222"/>
      <c r="AO1501" s="16"/>
      <c r="AP1501" s="16"/>
    </row>
    <row r="1502" spans="1:42" ht="22.5" hidden="1" customHeight="1" x14ac:dyDescent="0.25">
      <c r="A1502" s="83" t="str">
        <f t="shared" ca="1" si="361"/>
        <v>1425.</v>
      </c>
      <c r="B1502" s="26">
        <v>2700</v>
      </c>
      <c r="C1502" s="40" t="s">
        <v>2899</v>
      </c>
      <c r="D1502" s="26">
        <v>1984</v>
      </c>
      <c r="E1502" s="135" t="s">
        <v>2957</v>
      </c>
      <c r="F1502" s="83" t="s">
        <v>2959</v>
      </c>
      <c r="G1502" s="32">
        <v>2</v>
      </c>
      <c r="H1502" s="32">
        <v>2</v>
      </c>
      <c r="I1502" s="205">
        <v>781.4</v>
      </c>
      <c r="J1502" s="205">
        <v>435.4</v>
      </c>
      <c r="K1502" s="205">
        <v>435.4</v>
      </c>
      <c r="L1502" s="219">
        <v>24</v>
      </c>
      <c r="M1502" s="205">
        <f t="shared" si="362"/>
        <v>375360</v>
      </c>
      <c r="N1502" s="205"/>
      <c r="O1502" s="205"/>
      <c r="P1502" s="205"/>
      <c r="Q1502" s="205">
        <f t="shared" si="363"/>
        <v>375360</v>
      </c>
      <c r="R1502" s="205">
        <v>375360</v>
      </c>
      <c r="S1502" s="219"/>
      <c r="T1502" s="205"/>
      <c r="U1502" s="205"/>
      <c r="V1502" s="205"/>
      <c r="W1502" s="205"/>
      <c r="X1502" s="205"/>
      <c r="Y1502" s="205"/>
      <c r="Z1502" s="205"/>
      <c r="AA1502" s="205"/>
      <c r="AB1502" s="205"/>
      <c r="AC1502" s="205"/>
      <c r="AD1502" s="205"/>
      <c r="AE1502" s="205"/>
      <c r="AF1502" s="205"/>
      <c r="AG1502" s="221">
        <v>2025</v>
      </c>
      <c r="AH1502" s="158"/>
      <c r="AI1502" s="175"/>
      <c r="AJ1502" s="218"/>
      <c r="AK1502" s="15">
        <f t="shared" ca="1" si="354"/>
        <v>1425</v>
      </c>
      <c r="AL1502" s="15" t="s">
        <v>155</v>
      </c>
      <c r="AM1502" s="15" t="str">
        <f t="shared" ca="1" si="355"/>
        <v>1425.</v>
      </c>
      <c r="AN1502" s="222"/>
      <c r="AO1502" s="16"/>
      <c r="AP1502" s="16"/>
    </row>
    <row r="1503" spans="1:42" ht="22.5" hidden="1" customHeight="1" x14ac:dyDescent="0.25">
      <c r="A1503" s="83" t="str">
        <f t="shared" ca="1" si="361"/>
        <v>1426.</v>
      </c>
      <c r="B1503" s="26">
        <v>3030</v>
      </c>
      <c r="C1503" s="40" t="s">
        <v>1471</v>
      </c>
      <c r="D1503" s="26">
        <v>2007</v>
      </c>
      <c r="E1503" s="135" t="s">
        <v>2957</v>
      </c>
      <c r="F1503" s="83" t="s">
        <v>2959</v>
      </c>
      <c r="G1503" s="32">
        <v>3</v>
      </c>
      <c r="H1503" s="32">
        <v>2</v>
      </c>
      <c r="I1503" s="205">
        <v>1373.9</v>
      </c>
      <c r="J1503" s="205">
        <v>719.4</v>
      </c>
      <c r="K1503" s="205">
        <v>719.4</v>
      </c>
      <c r="L1503" s="219">
        <v>36</v>
      </c>
      <c r="M1503" s="205">
        <f t="shared" si="362"/>
        <v>3197275</v>
      </c>
      <c r="N1503" s="205"/>
      <c r="O1503" s="205"/>
      <c r="P1503" s="205"/>
      <c r="Q1503" s="205">
        <f t="shared" si="363"/>
        <v>3197275</v>
      </c>
      <c r="R1503" s="205"/>
      <c r="S1503" s="219"/>
      <c r="T1503" s="205"/>
      <c r="U1503" s="205">
        <v>425</v>
      </c>
      <c r="V1503" s="205">
        <f>U1503*7523</f>
        <v>3197275</v>
      </c>
      <c r="W1503" s="205"/>
      <c r="X1503" s="205"/>
      <c r="Y1503" s="205"/>
      <c r="Z1503" s="205"/>
      <c r="AA1503" s="205"/>
      <c r="AB1503" s="205"/>
      <c r="AC1503" s="205"/>
      <c r="AD1503" s="205"/>
      <c r="AE1503" s="205"/>
      <c r="AF1503" s="205"/>
      <c r="AG1503" s="221">
        <v>2025</v>
      </c>
      <c r="AH1503" s="158"/>
      <c r="AI1503" s="175"/>
      <c r="AJ1503" s="218"/>
      <c r="AK1503" s="15">
        <f t="shared" ref="AK1503:AK1566" ca="1" si="364">MAX(AK1498:AK1502)+1</f>
        <v>1426</v>
      </c>
      <c r="AL1503" s="15" t="s">
        <v>155</v>
      </c>
      <c r="AM1503" s="15" t="str">
        <f t="shared" ca="1" si="355"/>
        <v>1426.</v>
      </c>
      <c r="AN1503" s="222"/>
      <c r="AO1503" s="16"/>
      <c r="AP1503" s="16"/>
    </row>
    <row r="1504" spans="1:42" ht="22.5" hidden="1" customHeight="1" x14ac:dyDescent="0.25">
      <c r="A1504" s="83" t="str">
        <f t="shared" ca="1" si="361"/>
        <v>1427.</v>
      </c>
      <c r="B1504" s="26">
        <v>3010</v>
      </c>
      <c r="C1504" s="40" t="s">
        <v>610</v>
      </c>
      <c r="D1504" s="26">
        <v>1967</v>
      </c>
      <c r="E1504" s="135" t="s">
        <v>2957</v>
      </c>
      <c r="F1504" s="83" t="s">
        <v>2959</v>
      </c>
      <c r="G1504" s="26">
        <v>2</v>
      </c>
      <c r="H1504" s="26">
        <v>2</v>
      </c>
      <c r="I1504" s="205">
        <v>525</v>
      </c>
      <c r="J1504" s="205">
        <v>302.60000000000002</v>
      </c>
      <c r="K1504" s="205">
        <v>302.60000000000002</v>
      </c>
      <c r="L1504" s="219">
        <v>28</v>
      </c>
      <c r="M1504" s="205">
        <f t="shared" si="362"/>
        <v>186105.03999999998</v>
      </c>
      <c r="N1504" s="205"/>
      <c r="O1504" s="205"/>
      <c r="P1504" s="205"/>
      <c r="Q1504" s="205">
        <f t="shared" si="363"/>
        <v>186105.03999999998</v>
      </c>
      <c r="R1504" s="205"/>
      <c r="S1504" s="219"/>
      <c r="T1504" s="205"/>
      <c r="U1504" s="205"/>
      <c r="V1504" s="205"/>
      <c r="W1504" s="205"/>
      <c r="X1504" s="205"/>
      <c r="Y1504" s="205"/>
      <c r="Z1504" s="205"/>
      <c r="AA1504" s="205">
        <v>69.52</v>
      </c>
      <c r="AB1504" s="205">
        <f>AA1504*2677</f>
        <v>186105.03999999998</v>
      </c>
      <c r="AC1504" s="205"/>
      <c r="AD1504" s="205"/>
      <c r="AE1504" s="205"/>
      <c r="AF1504" s="205"/>
      <c r="AG1504" s="221">
        <v>2025</v>
      </c>
      <c r="AH1504" s="158"/>
      <c r="AI1504" s="175"/>
      <c r="AJ1504" s="218"/>
      <c r="AK1504" s="15">
        <f t="shared" ca="1" si="364"/>
        <v>1427</v>
      </c>
      <c r="AL1504" s="15" t="s">
        <v>155</v>
      </c>
      <c r="AM1504" s="15" t="str">
        <f t="shared" ca="1" si="355"/>
        <v>1427.</v>
      </c>
      <c r="AN1504" s="222"/>
      <c r="AO1504" s="16"/>
      <c r="AP1504" s="16"/>
    </row>
    <row r="1505" spans="1:42" ht="22.5" hidden="1" customHeight="1" x14ac:dyDescent="0.25">
      <c r="A1505" s="83" t="str">
        <f t="shared" ca="1" si="361"/>
        <v>1428.</v>
      </c>
      <c r="B1505" s="26">
        <v>3024</v>
      </c>
      <c r="C1505" s="242" t="s">
        <v>631</v>
      </c>
      <c r="D1505" s="26">
        <v>1976</v>
      </c>
      <c r="E1505" s="135" t="s">
        <v>2957</v>
      </c>
      <c r="F1505" s="83" t="s">
        <v>2959</v>
      </c>
      <c r="G1505" s="32">
        <v>2</v>
      </c>
      <c r="H1505" s="32">
        <v>2</v>
      </c>
      <c r="I1505" s="205">
        <v>574</v>
      </c>
      <c r="J1505" s="205">
        <v>305.7</v>
      </c>
      <c r="K1505" s="205">
        <v>305.7</v>
      </c>
      <c r="L1505" s="219">
        <v>22</v>
      </c>
      <c r="M1505" s="205">
        <f t="shared" si="362"/>
        <v>3031769</v>
      </c>
      <c r="N1505" s="205"/>
      <c r="O1505" s="205"/>
      <c r="P1505" s="205"/>
      <c r="Q1505" s="205">
        <f t="shared" si="363"/>
        <v>3031769</v>
      </c>
      <c r="R1505" s="205"/>
      <c r="S1505" s="219"/>
      <c r="T1505" s="205"/>
      <c r="U1505" s="205">
        <v>403</v>
      </c>
      <c r="V1505" s="205">
        <f>U1505*7523</f>
        <v>3031769</v>
      </c>
      <c r="W1505" s="205"/>
      <c r="X1505" s="205"/>
      <c r="Y1505" s="205"/>
      <c r="Z1505" s="205"/>
      <c r="AA1505" s="205"/>
      <c r="AB1505" s="205"/>
      <c r="AC1505" s="205"/>
      <c r="AD1505" s="205"/>
      <c r="AE1505" s="205"/>
      <c r="AF1505" s="205"/>
      <c r="AG1505" s="221">
        <v>2025</v>
      </c>
      <c r="AH1505" s="158"/>
      <c r="AI1505" s="175"/>
      <c r="AJ1505" s="218"/>
      <c r="AK1505" s="15">
        <f t="shared" ca="1" si="364"/>
        <v>1428</v>
      </c>
      <c r="AL1505" s="15" t="s">
        <v>155</v>
      </c>
      <c r="AM1505" s="15" t="str">
        <f t="shared" ref="AM1505:AM1568" ca="1" si="365">CONCATENATE(AK1505,AL1505)</f>
        <v>1428.</v>
      </c>
      <c r="AN1505" s="222"/>
      <c r="AO1505" s="16"/>
      <c r="AP1505" s="16"/>
    </row>
    <row r="1506" spans="1:42" ht="22.5" hidden="1" customHeight="1" x14ac:dyDescent="0.25">
      <c r="A1506" s="83" t="str">
        <f t="shared" ca="1" si="361"/>
        <v>1429.</v>
      </c>
      <c r="B1506" s="26">
        <v>2807</v>
      </c>
      <c r="C1506" s="40" t="s">
        <v>2901</v>
      </c>
      <c r="D1506" s="26">
        <v>1971</v>
      </c>
      <c r="E1506" s="135" t="s">
        <v>2957</v>
      </c>
      <c r="F1506" s="83" t="s">
        <v>2959</v>
      </c>
      <c r="G1506" s="26">
        <v>2</v>
      </c>
      <c r="H1506" s="26">
        <v>2</v>
      </c>
      <c r="I1506" s="205">
        <v>502.3</v>
      </c>
      <c r="J1506" s="205">
        <v>285.7</v>
      </c>
      <c r="K1506" s="205">
        <v>285.7</v>
      </c>
      <c r="L1506" s="219">
        <v>20</v>
      </c>
      <c r="M1506" s="205">
        <f t="shared" si="362"/>
        <v>160212</v>
      </c>
      <c r="N1506" s="205"/>
      <c r="O1506" s="205"/>
      <c r="P1506" s="205"/>
      <c r="Q1506" s="205">
        <f t="shared" si="363"/>
        <v>160212</v>
      </c>
      <c r="R1506" s="205">
        <v>160212</v>
      </c>
      <c r="S1506" s="219"/>
      <c r="T1506" s="205"/>
      <c r="U1506" s="205"/>
      <c r="V1506" s="205"/>
      <c r="W1506" s="205"/>
      <c r="X1506" s="205"/>
      <c r="Y1506" s="205"/>
      <c r="Z1506" s="205"/>
      <c r="AA1506" s="205"/>
      <c r="AB1506" s="205"/>
      <c r="AC1506" s="205"/>
      <c r="AD1506" s="205"/>
      <c r="AE1506" s="205"/>
      <c r="AF1506" s="205"/>
      <c r="AG1506" s="221">
        <v>2025</v>
      </c>
      <c r="AH1506" s="158"/>
      <c r="AI1506" s="175"/>
      <c r="AJ1506" s="218"/>
      <c r="AK1506" s="15">
        <f t="shared" ca="1" si="364"/>
        <v>1429</v>
      </c>
      <c r="AL1506" s="15" t="s">
        <v>155</v>
      </c>
      <c r="AM1506" s="15" t="str">
        <f t="shared" ca="1" si="365"/>
        <v>1429.</v>
      </c>
      <c r="AN1506" s="222"/>
      <c r="AO1506" s="16"/>
      <c r="AP1506" s="16"/>
    </row>
    <row r="1507" spans="1:42" ht="22.5" hidden="1" customHeight="1" x14ac:dyDescent="0.25">
      <c r="A1507" s="83" t="str">
        <f t="shared" ca="1" si="361"/>
        <v>1430.</v>
      </c>
      <c r="B1507" s="26">
        <v>2740</v>
      </c>
      <c r="C1507" s="40" t="s">
        <v>2902</v>
      </c>
      <c r="D1507" s="26">
        <v>1953</v>
      </c>
      <c r="E1507" s="135" t="s">
        <v>2957</v>
      </c>
      <c r="F1507" s="83" t="s">
        <v>2960</v>
      </c>
      <c r="G1507" s="26">
        <v>2</v>
      </c>
      <c r="H1507" s="26">
        <v>1</v>
      </c>
      <c r="I1507" s="205">
        <v>438.6</v>
      </c>
      <c r="J1507" s="205">
        <v>275.2</v>
      </c>
      <c r="K1507" s="205">
        <v>275.2</v>
      </c>
      <c r="L1507" s="219">
        <v>19</v>
      </c>
      <c r="M1507" s="205">
        <f t="shared" si="362"/>
        <v>135991.6</v>
      </c>
      <c r="N1507" s="205"/>
      <c r="O1507" s="205"/>
      <c r="P1507" s="205"/>
      <c r="Q1507" s="205">
        <f t="shared" si="363"/>
        <v>135991.6</v>
      </c>
      <c r="R1507" s="205"/>
      <c r="S1507" s="219"/>
      <c r="T1507" s="205"/>
      <c r="U1507" s="205"/>
      <c r="V1507" s="205"/>
      <c r="W1507" s="205"/>
      <c r="X1507" s="205"/>
      <c r="Y1507" s="205"/>
      <c r="Z1507" s="205"/>
      <c r="AA1507" s="205">
        <v>50.8</v>
      </c>
      <c r="AB1507" s="205">
        <f>AA1507*2677</f>
        <v>135991.6</v>
      </c>
      <c r="AC1507" s="205"/>
      <c r="AD1507" s="205"/>
      <c r="AE1507" s="205"/>
      <c r="AF1507" s="205"/>
      <c r="AG1507" s="221">
        <v>2025</v>
      </c>
      <c r="AH1507" s="158"/>
      <c r="AI1507" s="175"/>
      <c r="AJ1507" s="218"/>
      <c r="AK1507" s="15">
        <f t="shared" ca="1" si="364"/>
        <v>1430</v>
      </c>
      <c r="AL1507" s="15" t="s">
        <v>155</v>
      </c>
      <c r="AM1507" s="15" t="str">
        <f t="shared" ca="1" si="365"/>
        <v>1430.</v>
      </c>
      <c r="AN1507" s="222"/>
      <c r="AO1507" s="16"/>
      <c r="AP1507" s="16"/>
    </row>
    <row r="1508" spans="1:42" ht="22.5" hidden="1" customHeight="1" x14ac:dyDescent="0.25">
      <c r="A1508" s="83" t="str">
        <f t="shared" ca="1" si="361"/>
        <v>1431.</v>
      </c>
      <c r="B1508" s="26">
        <v>2988</v>
      </c>
      <c r="C1508" s="242" t="s">
        <v>2903</v>
      </c>
      <c r="D1508" s="26">
        <v>1967</v>
      </c>
      <c r="E1508" s="135" t="s">
        <v>2957</v>
      </c>
      <c r="F1508" s="83" t="s">
        <v>2960</v>
      </c>
      <c r="G1508" s="32">
        <v>1</v>
      </c>
      <c r="H1508" s="32">
        <v>1</v>
      </c>
      <c r="I1508" s="205">
        <v>344.4</v>
      </c>
      <c r="J1508" s="205">
        <v>157.69999999999999</v>
      </c>
      <c r="K1508" s="205">
        <v>157.69999999999999</v>
      </c>
      <c r="L1508" s="219">
        <v>8</v>
      </c>
      <c r="M1508" s="205">
        <f t="shared" si="362"/>
        <v>71450</v>
      </c>
      <c r="N1508" s="205"/>
      <c r="O1508" s="205"/>
      <c r="P1508" s="205"/>
      <c r="Q1508" s="205">
        <f t="shared" si="363"/>
        <v>71450</v>
      </c>
      <c r="R1508" s="205">
        <v>71450</v>
      </c>
      <c r="S1508" s="219"/>
      <c r="T1508" s="205"/>
      <c r="U1508" s="205"/>
      <c r="V1508" s="205"/>
      <c r="W1508" s="205"/>
      <c r="X1508" s="205"/>
      <c r="Y1508" s="205"/>
      <c r="Z1508" s="205"/>
      <c r="AA1508" s="205"/>
      <c r="AB1508" s="205"/>
      <c r="AC1508" s="205"/>
      <c r="AD1508" s="205"/>
      <c r="AE1508" s="205"/>
      <c r="AF1508" s="205"/>
      <c r="AG1508" s="221">
        <v>2025</v>
      </c>
      <c r="AH1508" s="158"/>
      <c r="AI1508" s="175"/>
      <c r="AJ1508" s="218"/>
      <c r="AK1508" s="15">
        <f t="shared" ca="1" si="364"/>
        <v>1431</v>
      </c>
      <c r="AL1508" s="15" t="s">
        <v>155</v>
      </c>
      <c r="AM1508" s="15" t="str">
        <f t="shared" ca="1" si="365"/>
        <v>1431.</v>
      </c>
      <c r="AN1508" s="222"/>
      <c r="AO1508" s="16"/>
      <c r="AP1508" s="16"/>
    </row>
    <row r="1509" spans="1:42" ht="22.5" hidden="1" customHeight="1" x14ac:dyDescent="0.25">
      <c r="A1509" s="83" t="str">
        <f t="shared" ca="1" si="361"/>
        <v>1432.</v>
      </c>
      <c r="B1509" s="26">
        <v>2717</v>
      </c>
      <c r="C1509" s="40" t="s">
        <v>2904</v>
      </c>
      <c r="D1509" s="26">
        <v>1983</v>
      </c>
      <c r="E1509" s="135" t="s">
        <v>2957</v>
      </c>
      <c r="F1509" s="83" t="s">
        <v>2958</v>
      </c>
      <c r="G1509" s="26">
        <v>2</v>
      </c>
      <c r="H1509" s="26">
        <v>1</v>
      </c>
      <c r="I1509" s="205">
        <v>279.39999999999998</v>
      </c>
      <c r="J1509" s="205">
        <v>178.4</v>
      </c>
      <c r="K1509" s="205">
        <v>178.4</v>
      </c>
      <c r="L1509" s="219">
        <v>13</v>
      </c>
      <c r="M1509" s="205">
        <f t="shared" si="362"/>
        <v>92195.87999999999</v>
      </c>
      <c r="N1509" s="205"/>
      <c r="O1509" s="205"/>
      <c r="P1509" s="205"/>
      <c r="Q1509" s="205">
        <f t="shared" si="363"/>
        <v>92195.87999999999</v>
      </c>
      <c r="R1509" s="205"/>
      <c r="S1509" s="219"/>
      <c r="T1509" s="205"/>
      <c r="U1509" s="205"/>
      <c r="V1509" s="205"/>
      <c r="W1509" s="205"/>
      <c r="X1509" s="205"/>
      <c r="Y1509" s="205"/>
      <c r="Z1509" s="205"/>
      <c r="AA1509" s="205">
        <v>34.44</v>
      </c>
      <c r="AB1509" s="205">
        <f>AA1509*2677</f>
        <v>92195.87999999999</v>
      </c>
      <c r="AC1509" s="205"/>
      <c r="AD1509" s="205"/>
      <c r="AE1509" s="205"/>
      <c r="AF1509" s="205"/>
      <c r="AG1509" s="221">
        <v>2025</v>
      </c>
      <c r="AH1509" s="158"/>
      <c r="AI1509" s="175"/>
      <c r="AJ1509" s="218"/>
      <c r="AK1509" s="15">
        <f t="shared" ca="1" si="364"/>
        <v>1432</v>
      </c>
      <c r="AL1509" s="15" t="s">
        <v>155</v>
      </c>
      <c r="AM1509" s="15" t="str">
        <f t="shared" ca="1" si="365"/>
        <v>1432.</v>
      </c>
      <c r="AN1509" s="222"/>
      <c r="AO1509" s="16"/>
      <c r="AP1509" s="16"/>
    </row>
    <row r="1510" spans="1:42" ht="22.5" hidden="1" customHeight="1" x14ac:dyDescent="0.25">
      <c r="A1510" s="83" t="str">
        <f t="shared" ca="1" si="361"/>
        <v>1433.</v>
      </c>
      <c r="B1510" s="26">
        <v>2741</v>
      </c>
      <c r="C1510" s="40" t="s">
        <v>1456</v>
      </c>
      <c r="D1510" s="26">
        <v>1953</v>
      </c>
      <c r="E1510" s="135" t="s">
        <v>2957</v>
      </c>
      <c r="F1510" s="83" t="s">
        <v>2960</v>
      </c>
      <c r="G1510" s="26">
        <v>2</v>
      </c>
      <c r="H1510" s="26">
        <v>2</v>
      </c>
      <c r="I1510" s="205">
        <v>441.85</v>
      </c>
      <c r="J1510" s="205">
        <v>267</v>
      </c>
      <c r="K1510" s="205">
        <v>267</v>
      </c>
      <c r="L1510" s="219">
        <v>18</v>
      </c>
      <c r="M1510" s="205">
        <f t="shared" si="362"/>
        <v>135991.6</v>
      </c>
      <c r="N1510" s="205"/>
      <c r="O1510" s="205"/>
      <c r="P1510" s="205"/>
      <c r="Q1510" s="205">
        <f t="shared" si="363"/>
        <v>135991.6</v>
      </c>
      <c r="R1510" s="205"/>
      <c r="S1510" s="219"/>
      <c r="T1510" s="205"/>
      <c r="U1510" s="205"/>
      <c r="V1510" s="205"/>
      <c r="W1510" s="205"/>
      <c r="X1510" s="205"/>
      <c r="Y1510" s="205"/>
      <c r="Z1510" s="205"/>
      <c r="AA1510" s="205">
        <v>50.8</v>
      </c>
      <c r="AB1510" s="205">
        <f>AA1510*2677</f>
        <v>135991.6</v>
      </c>
      <c r="AC1510" s="205"/>
      <c r="AD1510" s="205"/>
      <c r="AE1510" s="205"/>
      <c r="AF1510" s="205"/>
      <c r="AG1510" s="221">
        <v>2025</v>
      </c>
      <c r="AH1510" s="158"/>
      <c r="AI1510" s="175"/>
      <c r="AJ1510" s="218"/>
      <c r="AK1510" s="15">
        <f t="shared" ca="1" si="364"/>
        <v>1433</v>
      </c>
      <c r="AL1510" s="15" t="s">
        <v>155</v>
      </c>
      <c r="AM1510" s="15" t="str">
        <f t="shared" ca="1" si="365"/>
        <v>1433.</v>
      </c>
      <c r="AN1510" s="222"/>
      <c r="AO1510" s="16"/>
      <c r="AP1510" s="16"/>
    </row>
    <row r="1511" spans="1:42" ht="22.5" hidden="1" customHeight="1" x14ac:dyDescent="0.25">
      <c r="A1511" s="83" t="str">
        <f t="shared" ca="1" si="361"/>
        <v>1434.</v>
      </c>
      <c r="B1511" s="26">
        <v>2769</v>
      </c>
      <c r="C1511" s="40" t="s">
        <v>637</v>
      </c>
      <c r="D1511" s="26">
        <v>1951</v>
      </c>
      <c r="E1511" s="135" t="s">
        <v>2957</v>
      </c>
      <c r="F1511" s="83" t="s">
        <v>2960</v>
      </c>
      <c r="G1511" s="26">
        <v>2</v>
      </c>
      <c r="H1511" s="26">
        <v>1</v>
      </c>
      <c r="I1511" s="205">
        <v>432.7</v>
      </c>
      <c r="J1511" s="205">
        <v>279</v>
      </c>
      <c r="K1511" s="205">
        <v>279</v>
      </c>
      <c r="L1511" s="219">
        <v>14</v>
      </c>
      <c r="M1511" s="205">
        <f t="shared" si="362"/>
        <v>130102.2</v>
      </c>
      <c r="N1511" s="205"/>
      <c r="O1511" s="205"/>
      <c r="P1511" s="205"/>
      <c r="Q1511" s="205">
        <f t="shared" si="363"/>
        <v>130102.2</v>
      </c>
      <c r="R1511" s="205"/>
      <c r="S1511" s="219"/>
      <c r="T1511" s="205"/>
      <c r="U1511" s="205"/>
      <c r="V1511" s="205"/>
      <c r="W1511" s="205"/>
      <c r="X1511" s="205"/>
      <c r="Y1511" s="205"/>
      <c r="Z1511" s="205"/>
      <c r="AA1511" s="205">
        <v>48.6</v>
      </c>
      <c r="AB1511" s="205">
        <f>AA1511*2677</f>
        <v>130102.2</v>
      </c>
      <c r="AC1511" s="205"/>
      <c r="AD1511" s="205"/>
      <c r="AE1511" s="205"/>
      <c r="AF1511" s="205"/>
      <c r="AG1511" s="221">
        <v>2025</v>
      </c>
      <c r="AH1511" s="158"/>
      <c r="AI1511" s="175"/>
      <c r="AJ1511" s="218"/>
      <c r="AK1511" s="15">
        <f t="shared" ca="1" si="364"/>
        <v>1434</v>
      </c>
      <c r="AL1511" s="15" t="s">
        <v>155</v>
      </c>
      <c r="AM1511" s="15" t="str">
        <f t="shared" ca="1" si="365"/>
        <v>1434.</v>
      </c>
      <c r="AN1511" s="222"/>
      <c r="AO1511" s="16"/>
      <c r="AP1511" s="16"/>
    </row>
    <row r="1512" spans="1:42" ht="22.5" hidden="1" customHeight="1" x14ac:dyDescent="0.25">
      <c r="A1512" s="83" t="str">
        <f t="shared" ca="1" si="361"/>
        <v>1435.</v>
      </c>
      <c r="B1512" s="26">
        <v>2843</v>
      </c>
      <c r="C1512" s="40" t="s">
        <v>599</v>
      </c>
      <c r="D1512" s="26">
        <v>1964</v>
      </c>
      <c r="E1512" s="135" t="s">
        <v>2957</v>
      </c>
      <c r="F1512" s="83" t="s">
        <v>2960</v>
      </c>
      <c r="G1512" s="26">
        <v>2</v>
      </c>
      <c r="H1512" s="26">
        <v>1</v>
      </c>
      <c r="I1512" s="205">
        <v>342.14</v>
      </c>
      <c r="J1512" s="205">
        <v>221.2</v>
      </c>
      <c r="K1512" s="205">
        <v>221.2</v>
      </c>
      <c r="L1512" s="219">
        <v>15</v>
      </c>
      <c r="M1512" s="205">
        <f t="shared" si="362"/>
        <v>135991.6</v>
      </c>
      <c r="N1512" s="205"/>
      <c r="O1512" s="205"/>
      <c r="P1512" s="205"/>
      <c r="Q1512" s="205">
        <f t="shared" si="363"/>
        <v>135991.6</v>
      </c>
      <c r="R1512" s="205"/>
      <c r="S1512" s="219"/>
      <c r="T1512" s="205"/>
      <c r="U1512" s="205"/>
      <c r="V1512" s="205"/>
      <c r="W1512" s="205"/>
      <c r="X1512" s="205"/>
      <c r="Y1512" s="205"/>
      <c r="Z1512" s="205"/>
      <c r="AA1512" s="205">
        <v>50.8</v>
      </c>
      <c r="AB1512" s="205">
        <f>AA1512*2677</f>
        <v>135991.6</v>
      </c>
      <c r="AC1512" s="205"/>
      <c r="AD1512" s="205"/>
      <c r="AE1512" s="205"/>
      <c r="AF1512" s="205"/>
      <c r="AG1512" s="221">
        <v>2025</v>
      </c>
      <c r="AH1512" s="158"/>
      <c r="AI1512" s="175"/>
      <c r="AJ1512" s="218"/>
      <c r="AK1512" s="15">
        <f t="shared" ca="1" si="364"/>
        <v>1435</v>
      </c>
      <c r="AL1512" s="15" t="s">
        <v>155</v>
      </c>
      <c r="AM1512" s="15" t="str">
        <f t="shared" ca="1" si="365"/>
        <v>1435.</v>
      </c>
      <c r="AN1512" s="222"/>
      <c r="AO1512" s="16"/>
      <c r="AP1512" s="16"/>
    </row>
    <row r="1513" spans="1:42" ht="22.5" hidden="1" customHeight="1" x14ac:dyDescent="0.25">
      <c r="A1513" s="83" t="str">
        <f t="shared" ca="1" si="361"/>
        <v>1436.</v>
      </c>
      <c r="B1513" s="26">
        <v>2864</v>
      </c>
      <c r="C1513" s="40" t="s">
        <v>1459</v>
      </c>
      <c r="D1513" s="26">
        <v>1974</v>
      </c>
      <c r="E1513" s="135" t="s">
        <v>2957</v>
      </c>
      <c r="F1513" s="83" t="s">
        <v>2959</v>
      </c>
      <c r="G1513" s="32">
        <v>2</v>
      </c>
      <c r="H1513" s="32">
        <v>2</v>
      </c>
      <c r="I1513" s="205">
        <v>566.6</v>
      </c>
      <c r="J1513" s="205">
        <v>297.2</v>
      </c>
      <c r="K1513" s="205">
        <v>297.2</v>
      </c>
      <c r="L1513" s="219">
        <v>22</v>
      </c>
      <c r="M1513" s="205">
        <f t="shared" si="362"/>
        <v>241263.68000000002</v>
      </c>
      <c r="N1513" s="205"/>
      <c r="O1513" s="205"/>
      <c r="P1513" s="205"/>
      <c r="Q1513" s="205">
        <f t="shared" si="363"/>
        <v>241263.68000000002</v>
      </c>
      <c r="R1513" s="205">
        <v>54302</v>
      </c>
      <c r="S1513" s="219"/>
      <c r="T1513" s="205"/>
      <c r="U1513" s="205"/>
      <c r="V1513" s="205"/>
      <c r="W1513" s="205"/>
      <c r="X1513" s="205"/>
      <c r="Y1513" s="205"/>
      <c r="Z1513" s="205"/>
      <c r="AA1513" s="205">
        <v>69.84</v>
      </c>
      <c r="AB1513" s="205">
        <f>AA1513*2677</f>
        <v>186961.68000000002</v>
      </c>
      <c r="AC1513" s="205"/>
      <c r="AD1513" s="205"/>
      <c r="AE1513" s="205"/>
      <c r="AF1513" s="205"/>
      <c r="AG1513" s="221">
        <v>2025</v>
      </c>
      <c r="AH1513" s="158"/>
      <c r="AI1513" s="175"/>
      <c r="AJ1513" s="218"/>
      <c r="AK1513" s="15">
        <f t="shared" ca="1" si="364"/>
        <v>1436</v>
      </c>
      <c r="AL1513" s="15" t="s">
        <v>155</v>
      </c>
      <c r="AM1513" s="15" t="str">
        <f t="shared" ca="1" si="365"/>
        <v>1436.</v>
      </c>
      <c r="AN1513" s="222"/>
      <c r="AO1513" s="16"/>
      <c r="AP1513" s="16"/>
    </row>
    <row r="1514" spans="1:42" ht="22.5" hidden="1" customHeight="1" x14ac:dyDescent="0.25">
      <c r="A1514" s="83" t="str">
        <f t="shared" ca="1" si="361"/>
        <v>1437.</v>
      </c>
      <c r="B1514" s="26">
        <v>2867</v>
      </c>
      <c r="C1514" s="40" t="s">
        <v>640</v>
      </c>
      <c r="D1514" s="26">
        <v>1981</v>
      </c>
      <c r="E1514" s="135" t="s">
        <v>2957</v>
      </c>
      <c r="F1514" s="83" t="s">
        <v>2959</v>
      </c>
      <c r="G1514" s="26">
        <v>2</v>
      </c>
      <c r="H1514" s="26">
        <v>2</v>
      </c>
      <c r="I1514" s="205">
        <v>761.2</v>
      </c>
      <c r="J1514" s="205">
        <v>423.2</v>
      </c>
      <c r="K1514" s="205">
        <v>423.2</v>
      </c>
      <c r="L1514" s="219">
        <v>29</v>
      </c>
      <c r="M1514" s="205">
        <f t="shared" si="362"/>
        <v>1690188.2</v>
      </c>
      <c r="N1514" s="205"/>
      <c r="O1514" s="205"/>
      <c r="P1514" s="205"/>
      <c r="Q1514" s="205">
        <f t="shared" si="363"/>
        <v>1690188.2</v>
      </c>
      <c r="R1514" s="205">
        <v>1690188.2</v>
      </c>
      <c r="S1514" s="219"/>
      <c r="T1514" s="205"/>
      <c r="U1514" s="205"/>
      <c r="V1514" s="205"/>
      <c r="W1514" s="205"/>
      <c r="X1514" s="205"/>
      <c r="Y1514" s="205"/>
      <c r="Z1514" s="205"/>
      <c r="AA1514" s="205"/>
      <c r="AB1514" s="205"/>
      <c r="AC1514" s="205"/>
      <c r="AD1514" s="205"/>
      <c r="AE1514" s="205"/>
      <c r="AF1514" s="205"/>
      <c r="AG1514" s="221">
        <v>2025</v>
      </c>
      <c r="AH1514" s="158"/>
      <c r="AI1514" s="175"/>
      <c r="AJ1514" s="218"/>
      <c r="AK1514" s="15">
        <f t="shared" ca="1" si="364"/>
        <v>1437</v>
      </c>
      <c r="AL1514" s="15" t="s">
        <v>155</v>
      </c>
      <c r="AM1514" s="15" t="str">
        <f t="shared" ca="1" si="365"/>
        <v>1437.</v>
      </c>
      <c r="AN1514" s="222"/>
      <c r="AO1514" s="16"/>
      <c r="AP1514" s="16"/>
    </row>
    <row r="1515" spans="1:42" ht="22.5" hidden="1" customHeight="1" x14ac:dyDescent="0.25">
      <c r="A1515" s="83" t="str">
        <f t="shared" ca="1" si="361"/>
        <v>1438.</v>
      </c>
      <c r="B1515" s="26">
        <v>2868</v>
      </c>
      <c r="C1515" s="242" t="s">
        <v>624</v>
      </c>
      <c r="D1515" s="26">
        <v>1981</v>
      </c>
      <c r="E1515" s="135" t="s">
        <v>2957</v>
      </c>
      <c r="F1515" s="83" t="s">
        <v>2959</v>
      </c>
      <c r="G1515" s="32">
        <v>2</v>
      </c>
      <c r="H1515" s="32">
        <v>2</v>
      </c>
      <c r="I1515" s="205">
        <v>763.6</v>
      </c>
      <c r="J1515" s="205">
        <v>426.7</v>
      </c>
      <c r="K1515" s="205">
        <v>426.7</v>
      </c>
      <c r="L1515" s="219">
        <v>36</v>
      </c>
      <c r="M1515" s="205">
        <f t="shared" si="362"/>
        <v>4784628</v>
      </c>
      <c r="N1515" s="205"/>
      <c r="O1515" s="205"/>
      <c r="P1515" s="205"/>
      <c r="Q1515" s="205">
        <f t="shared" si="363"/>
        <v>4784628</v>
      </c>
      <c r="R1515" s="205"/>
      <c r="S1515" s="219"/>
      <c r="T1515" s="205"/>
      <c r="U1515" s="205">
        <v>636</v>
      </c>
      <c r="V1515" s="205">
        <f>U1515*7523</f>
        <v>4784628</v>
      </c>
      <c r="W1515" s="205"/>
      <c r="X1515" s="205"/>
      <c r="Y1515" s="205"/>
      <c r="Z1515" s="205"/>
      <c r="AA1515" s="205"/>
      <c r="AB1515" s="205"/>
      <c r="AC1515" s="205"/>
      <c r="AD1515" s="205"/>
      <c r="AE1515" s="205"/>
      <c r="AF1515" s="205"/>
      <c r="AG1515" s="221">
        <v>2025</v>
      </c>
      <c r="AH1515" s="158"/>
      <c r="AI1515" s="175"/>
      <c r="AJ1515" s="218"/>
      <c r="AK1515" s="15">
        <f t="shared" ca="1" si="364"/>
        <v>1438</v>
      </c>
      <c r="AL1515" s="15" t="s">
        <v>155</v>
      </c>
      <c r="AM1515" s="15" t="str">
        <f t="shared" ca="1" si="365"/>
        <v>1438.</v>
      </c>
      <c r="AN1515" s="222"/>
      <c r="AO1515" s="16"/>
      <c r="AP1515" s="16"/>
    </row>
    <row r="1516" spans="1:42" ht="22.5" hidden="1" customHeight="1" x14ac:dyDescent="0.25">
      <c r="A1516" s="83" t="str">
        <f t="shared" ca="1" si="361"/>
        <v>1439.</v>
      </c>
      <c r="B1516" s="26">
        <v>2891</v>
      </c>
      <c r="C1516" s="40" t="s">
        <v>1461</v>
      </c>
      <c r="D1516" s="26">
        <v>1996</v>
      </c>
      <c r="E1516" s="135" t="s">
        <v>2957</v>
      </c>
      <c r="F1516" s="83" t="s">
        <v>2959</v>
      </c>
      <c r="G1516" s="26">
        <v>3</v>
      </c>
      <c r="H1516" s="26">
        <v>3</v>
      </c>
      <c r="I1516" s="205">
        <v>1308.2</v>
      </c>
      <c r="J1516" s="205">
        <v>735.5</v>
      </c>
      <c r="K1516" s="205">
        <v>735.5</v>
      </c>
      <c r="L1516" s="219">
        <v>63</v>
      </c>
      <c r="M1516" s="205">
        <f t="shared" si="362"/>
        <v>954776</v>
      </c>
      <c r="N1516" s="205"/>
      <c r="O1516" s="205"/>
      <c r="P1516" s="205"/>
      <c r="Q1516" s="205">
        <f t="shared" si="363"/>
        <v>954776</v>
      </c>
      <c r="R1516" s="205">
        <v>708492</v>
      </c>
      <c r="S1516" s="219"/>
      <c r="T1516" s="205"/>
      <c r="U1516" s="205"/>
      <c r="V1516" s="205"/>
      <c r="W1516" s="205"/>
      <c r="X1516" s="205"/>
      <c r="Y1516" s="205"/>
      <c r="Z1516" s="205"/>
      <c r="AA1516" s="205">
        <v>92</v>
      </c>
      <c r="AB1516" s="205">
        <f>AA1516*2677</f>
        <v>246284</v>
      </c>
      <c r="AC1516" s="205"/>
      <c r="AD1516" s="205"/>
      <c r="AE1516" s="205"/>
      <c r="AF1516" s="205"/>
      <c r="AG1516" s="221">
        <v>2025</v>
      </c>
      <c r="AH1516" s="158"/>
      <c r="AI1516" s="175"/>
      <c r="AJ1516" s="218"/>
      <c r="AK1516" s="15">
        <f t="shared" ca="1" si="364"/>
        <v>1439</v>
      </c>
      <c r="AL1516" s="15" t="s">
        <v>155</v>
      </c>
      <c r="AM1516" s="15" t="str">
        <f t="shared" ca="1" si="365"/>
        <v>1439.</v>
      </c>
      <c r="AN1516" s="222"/>
      <c r="AO1516" s="16"/>
      <c r="AP1516" s="16"/>
    </row>
    <row r="1517" spans="1:42" ht="22.5" hidden="1" customHeight="1" x14ac:dyDescent="0.25">
      <c r="A1517" s="83" t="str">
        <f t="shared" ca="1" si="361"/>
        <v>1440.</v>
      </c>
      <c r="B1517" s="26">
        <v>2904</v>
      </c>
      <c r="C1517" s="40" t="s">
        <v>644</v>
      </c>
      <c r="D1517" s="26">
        <v>1965</v>
      </c>
      <c r="E1517" s="135" t="s">
        <v>2957</v>
      </c>
      <c r="F1517" s="83" t="s">
        <v>2959</v>
      </c>
      <c r="G1517" s="26">
        <v>2</v>
      </c>
      <c r="H1517" s="26">
        <v>1</v>
      </c>
      <c r="I1517" s="205">
        <v>343.7</v>
      </c>
      <c r="J1517" s="205">
        <v>238</v>
      </c>
      <c r="K1517" s="205">
        <v>238</v>
      </c>
      <c r="L1517" s="219">
        <v>15</v>
      </c>
      <c r="M1517" s="205">
        <f t="shared" si="362"/>
        <v>192744</v>
      </c>
      <c r="N1517" s="205"/>
      <c r="O1517" s="205"/>
      <c r="P1517" s="205"/>
      <c r="Q1517" s="205">
        <f t="shared" si="363"/>
        <v>192744</v>
      </c>
      <c r="R1517" s="205"/>
      <c r="S1517" s="219"/>
      <c r="T1517" s="205"/>
      <c r="U1517" s="205"/>
      <c r="V1517" s="205"/>
      <c r="W1517" s="205"/>
      <c r="X1517" s="205"/>
      <c r="Y1517" s="205"/>
      <c r="Z1517" s="205"/>
      <c r="AA1517" s="205">
        <v>72</v>
      </c>
      <c r="AB1517" s="205">
        <f>AA1517*2677</f>
        <v>192744</v>
      </c>
      <c r="AC1517" s="205"/>
      <c r="AD1517" s="205"/>
      <c r="AE1517" s="205"/>
      <c r="AF1517" s="205"/>
      <c r="AG1517" s="221">
        <v>2025</v>
      </c>
      <c r="AH1517" s="158"/>
      <c r="AI1517" s="175"/>
      <c r="AJ1517" s="218"/>
      <c r="AK1517" s="15">
        <f t="shared" ca="1" si="364"/>
        <v>1440</v>
      </c>
      <c r="AL1517" s="15" t="s">
        <v>155</v>
      </c>
      <c r="AM1517" s="15" t="str">
        <f t="shared" ca="1" si="365"/>
        <v>1440.</v>
      </c>
      <c r="AN1517" s="222"/>
      <c r="AO1517" s="16"/>
      <c r="AP1517" s="16"/>
    </row>
    <row r="1518" spans="1:42" ht="22.5" hidden="1" customHeight="1" x14ac:dyDescent="0.25">
      <c r="A1518" s="83" t="str">
        <f t="shared" ca="1" si="361"/>
        <v>1441.</v>
      </c>
      <c r="B1518" s="26">
        <v>2936</v>
      </c>
      <c r="C1518" s="40" t="s">
        <v>2891</v>
      </c>
      <c r="D1518" s="26">
        <v>1930</v>
      </c>
      <c r="E1518" s="135" t="s">
        <v>2957</v>
      </c>
      <c r="F1518" s="83" t="s">
        <v>2960</v>
      </c>
      <c r="G1518" s="26">
        <v>2</v>
      </c>
      <c r="H1518" s="26">
        <v>2</v>
      </c>
      <c r="I1518" s="205">
        <v>449.1</v>
      </c>
      <c r="J1518" s="205">
        <v>352</v>
      </c>
      <c r="K1518" s="205">
        <v>352</v>
      </c>
      <c r="L1518" s="219">
        <v>12</v>
      </c>
      <c r="M1518" s="205">
        <f t="shared" si="362"/>
        <v>77166</v>
      </c>
      <c r="N1518" s="205"/>
      <c r="O1518" s="205"/>
      <c r="P1518" s="205"/>
      <c r="Q1518" s="205">
        <f t="shared" si="363"/>
        <v>77166</v>
      </c>
      <c r="R1518" s="205">
        <v>77166</v>
      </c>
      <c r="S1518" s="219"/>
      <c r="T1518" s="205"/>
      <c r="U1518" s="205"/>
      <c r="V1518" s="205"/>
      <c r="W1518" s="205"/>
      <c r="X1518" s="205"/>
      <c r="Y1518" s="205"/>
      <c r="Z1518" s="205"/>
      <c r="AA1518" s="205"/>
      <c r="AB1518" s="205"/>
      <c r="AC1518" s="205"/>
      <c r="AD1518" s="205"/>
      <c r="AE1518" s="205"/>
      <c r="AF1518" s="205"/>
      <c r="AG1518" s="221">
        <v>2025</v>
      </c>
      <c r="AH1518" s="158"/>
      <c r="AI1518" s="175"/>
      <c r="AJ1518" s="218"/>
      <c r="AK1518" s="15">
        <f t="shared" ca="1" si="364"/>
        <v>1441</v>
      </c>
      <c r="AL1518" s="15" t="s">
        <v>155</v>
      </c>
      <c r="AM1518" s="15" t="str">
        <f t="shared" ca="1" si="365"/>
        <v>1441.</v>
      </c>
      <c r="AN1518" s="222"/>
      <c r="AO1518" s="16"/>
      <c r="AP1518" s="16"/>
    </row>
    <row r="1519" spans="1:42" ht="22.5" hidden="1" customHeight="1" x14ac:dyDescent="0.25">
      <c r="A1519" s="83" t="str">
        <f t="shared" ca="1" si="361"/>
        <v>1442.</v>
      </c>
      <c r="B1519" s="26">
        <v>2938</v>
      </c>
      <c r="C1519" s="242" t="s">
        <v>626</v>
      </c>
      <c r="D1519" s="26">
        <v>1990</v>
      </c>
      <c r="E1519" s="135" t="s">
        <v>2957</v>
      </c>
      <c r="F1519" s="83" t="s">
        <v>2959</v>
      </c>
      <c r="G1519" s="32">
        <v>5</v>
      </c>
      <c r="H1519" s="32">
        <v>3</v>
      </c>
      <c r="I1519" s="205">
        <v>2792.8</v>
      </c>
      <c r="J1519" s="205">
        <v>1653</v>
      </c>
      <c r="K1519" s="205">
        <v>1653</v>
      </c>
      <c r="L1519" s="219">
        <v>166</v>
      </c>
      <c r="M1519" s="205">
        <f t="shared" si="362"/>
        <v>358718</v>
      </c>
      <c r="N1519" s="205"/>
      <c r="O1519" s="205"/>
      <c r="P1519" s="205"/>
      <c r="Q1519" s="205">
        <f t="shared" si="363"/>
        <v>358718</v>
      </c>
      <c r="R1519" s="205"/>
      <c r="S1519" s="219"/>
      <c r="T1519" s="205"/>
      <c r="U1519" s="205"/>
      <c r="V1519" s="205"/>
      <c r="W1519" s="205"/>
      <c r="X1519" s="205"/>
      <c r="Y1519" s="205"/>
      <c r="Z1519" s="205"/>
      <c r="AA1519" s="205">
        <v>134</v>
      </c>
      <c r="AB1519" s="205">
        <f>AA1519*2677</f>
        <v>358718</v>
      </c>
      <c r="AC1519" s="205"/>
      <c r="AD1519" s="205"/>
      <c r="AE1519" s="205"/>
      <c r="AF1519" s="205"/>
      <c r="AG1519" s="221">
        <v>2025</v>
      </c>
      <c r="AH1519" s="158"/>
      <c r="AI1519" s="175"/>
      <c r="AJ1519" s="218"/>
      <c r="AK1519" s="15">
        <f t="shared" ca="1" si="364"/>
        <v>1442</v>
      </c>
      <c r="AL1519" s="15" t="s">
        <v>155</v>
      </c>
      <c r="AM1519" s="15" t="str">
        <f t="shared" ca="1" si="365"/>
        <v>1442.</v>
      </c>
      <c r="AN1519" s="222"/>
      <c r="AO1519" s="16"/>
      <c r="AP1519" s="16"/>
    </row>
    <row r="1520" spans="1:42" ht="22.5" hidden="1" customHeight="1" x14ac:dyDescent="0.25">
      <c r="A1520" s="83" t="str">
        <f t="shared" ca="1" si="361"/>
        <v>1443.</v>
      </c>
      <c r="B1520" s="26">
        <v>2947</v>
      </c>
      <c r="C1520" s="40" t="s">
        <v>648</v>
      </c>
      <c r="D1520" s="26">
        <v>1969</v>
      </c>
      <c r="E1520" s="135" t="s">
        <v>2957</v>
      </c>
      <c r="F1520" s="83" t="s">
        <v>2959</v>
      </c>
      <c r="G1520" s="26">
        <v>2</v>
      </c>
      <c r="H1520" s="26">
        <v>2</v>
      </c>
      <c r="I1520" s="205">
        <v>448.1</v>
      </c>
      <c r="J1520" s="205">
        <v>294.5</v>
      </c>
      <c r="K1520" s="205">
        <v>294.5</v>
      </c>
      <c r="L1520" s="219">
        <v>29</v>
      </c>
      <c r="M1520" s="205">
        <f t="shared" si="362"/>
        <v>188460.80000000002</v>
      </c>
      <c r="N1520" s="205"/>
      <c r="O1520" s="205"/>
      <c r="P1520" s="205"/>
      <c r="Q1520" s="205">
        <f t="shared" si="363"/>
        <v>188460.80000000002</v>
      </c>
      <c r="R1520" s="205"/>
      <c r="S1520" s="219"/>
      <c r="T1520" s="205"/>
      <c r="U1520" s="205"/>
      <c r="V1520" s="205"/>
      <c r="W1520" s="205"/>
      <c r="X1520" s="205"/>
      <c r="Y1520" s="205"/>
      <c r="Z1520" s="205"/>
      <c r="AA1520" s="205">
        <v>70.400000000000006</v>
      </c>
      <c r="AB1520" s="205">
        <f>AA1520*2677</f>
        <v>188460.80000000002</v>
      </c>
      <c r="AC1520" s="205"/>
      <c r="AD1520" s="205"/>
      <c r="AE1520" s="205"/>
      <c r="AF1520" s="205"/>
      <c r="AG1520" s="221">
        <v>2025</v>
      </c>
      <c r="AH1520" s="158"/>
      <c r="AI1520" s="175"/>
      <c r="AJ1520" s="218"/>
      <c r="AK1520" s="15">
        <f t="shared" ca="1" si="364"/>
        <v>1443</v>
      </c>
      <c r="AL1520" s="15" t="s">
        <v>155</v>
      </c>
      <c r="AM1520" s="15" t="str">
        <f t="shared" ca="1" si="365"/>
        <v>1443.</v>
      </c>
      <c r="AN1520" s="222"/>
      <c r="AO1520" s="16"/>
      <c r="AP1520" s="16"/>
    </row>
    <row r="1521" spans="1:42" ht="22.5" hidden="1" customHeight="1" x14ac:dyDescent="0.25">
      <c r="A1521" s="83" t="str">
        <f t="shared" ca="1" si="361"/>
        <v>1444.</v>
      </c>
      <c r="B1521" s="26">
        <v>2949</v>
      </c>
      <c r="C1521" s="40" t="s">
        <v>1467</v>
      </c>
      <c r="D1521" s="26">
        <v>1976</v>
      </c>
      <c r="E1521" s="135" t="s">
        <v>2957</v>
      </c>
      <c r="F1521" s="83" t="s">
        <v>2959</v>
      </c>
      <c r="G1521" s="32">
        <v>2</v>
      </c>
      <c r="H1521" s="32">
        <v>2</v>
      </c>
      <c r="I1521" s="205">
        <v>742.8</v>
      </c>
      <c r="J1521" s="205">
        <v>433.8</v>
      </c>
      <c r="K1521" s="205">
        <v>433.8</v>
      </c>
      <c r="L1521" s="219">
        <v>29</v>
      </c>
      <c r="M1521" s="205">
        <f t="shared" si="362"/>
        <v>235576</v>
      </c>
      <c r="N1521" s="205"/>
      <c r="O1521" s="205"/>
      <c r="P1521" s="205"/>
      <c r="Q1521" s="205">
        <f t="shared" si="363"/>
        <v>235576</v>
      </c>
      <c r="R1521" s="205"/>
      <c r="S1521" s="219"/>
      <c r="T1521" s="205"/>
      <c r="U1521" s="205"/>
      <c r="V1521" s="205"/>
      <c r="W1521" s="205"/>
      <c r="X1521" s="205"/>
      <c r="Y1521" s="205"/>
      <c r="Z1521" s="205"/>
      <c r="AA1521" s="205">
        <v>88</v>
      </c>
      <c r="AB1521" s="205">
        <f>AA1521*2677</f>
        <v>235576</v>
      </c>
      <c r="AC1521" s="205"/>
      <c r="AD1521" s="205"/>
      <c r="AE1521" s="205"/>
      <c r="AF1521" s="205"/>
      <c r="AG1521" s="221">
        <v>2025</v>
      </c>
      <c r="AH1521" s="158"/>
      <c r="AI1521" s="175"/>
      <c r="AJ1521" s="218"/>
      <c r="AK1521" s="15">
        <f t="shared" ca="1" si="364"/>
        <v>1444</v>
      </c>
      <c r="AL1521" s="15" t="s">
        <v>155</v>
      </c>
      <c r="AM1521" s="15" t="str">
        <f t="shared" ca="1" si="365"/>
        <v>1444.</v>
      </c>
      <c r="AN1521" s="222"/>
      <c r="AO1521" s="16"/>
      <c r="AP1521" s="16"/>
    </row>
    <row r="1522" spans="1:42" ht="22.5" hidden="1" customHeight="1" x14ac:dyDescent="0.25">
      <c r="A1522" s="83" t="str">
        <f t="shared" ca="1" si="361"/>
        <v>1445.</v>
      </c>
      <c r="B1522" s="26">
        <v>2955</v>
      </c>
      <c r="C1522" s="40" t="s">
        <v>649</v>
      </c>
      <c r="D1522" s="26">
        <v>1979</v>
      </c>
      <c r="E1522" s="135" t="s">
        <v>2957</v>
      </c>
      <c r="F1522" s="83" t="s">
        <v>2959</v>
      </c>
      <c r="G1522" s="26">
        <v>2</v>
      </c>
      <c r="H1522" s="26">
        <v>2</v>
      </c>
      <c r="I1522" s="205">
        <v>747.2</v>
      </c>
      <c r="J1522" s="205">
        <v>438.2</v>
      </c>
      <c r="K1522" s="205">
        <v>438.2</v>
      </c>
      <c r="L1522" s="219">
        <v>29</v>
      </c>
      <c r="M1522" s="205">
        <f t="shared" si="362"/>
        <v>174005</v>
      </c>
      <c r="N1522" s="205"/>
      <c r="O1522" s="205"/>
      <c r="P1522" s="205"/>
      <c r="Q1522" s="205">
        <f t="shared" si="363"/>
        <v>174005</v>
      </c>
      <c r="R1522" s="205"/>
      <c r="S1522" s="219"/>
      <c r="T1522" s="205"/>
      <c r="U1522" s="205"/>
      <c r="V1522" s="205"/>
      <c r="W1522" s="205"/>
      <c r="X1522" s="205"/>
      <c r="Y1522" s="205"/>
      <c r="Z1522" s="205"/>
      <c r="AA1522" s="205">
        <v>65</v>
      </c>
      <c r="AB1522" s="205">
        <f>AA1522*2677</f>
        <v>174005</v>
      </c>
      <c r="AC1522" s="205"/>
      <c r="AD1522" s="205"/>
      <c r="AE1522" s="205"/>
      <c r="AF1522" s="205"/>
      <c r="AG1522" s="221">
        <v>2025</v>
      </c>
      <c r="AH1522" s="158"/>
      <c r="AI1522" s="175"/>
      <c r="AJ1522" s="218"/>
      <c r="AK1522" s="15">
        <f t="shared" ca="1" si="364"/>
        <v>1445</v>
      </c>
      <c r="AL1522" s="15" t="s">
        <v>155</v>
      </c>
      <c r="AM1522" s="15" t="str">
        <f t="shared" ca="1" si="365"/>
        <v>1445.</v>
      </c>
      <c r="AN1522" s="222"/>
      <c r="AO1522" s="16"/>
      <c r="AP1522" s="16"/>
    </row>
    <row r="1523" spans="1:42" ht="22.5" hidden="1" customHeight="1" x14ac:dyDescent="0.25">
      <c r="A1523" s="83" t="str">
        <f t="shared" ca="1" si="361"/>
        <v>1446.</v>
      </c>
      <c r="B1523" s="26">
        <v>2961</v>
      </c>
      <c r="C1523" s="40" t="s">
        <v>607</v>
      </c>
      <c r="D1523" s="26">
        <v>1983</v>
      </c>
      <c r="E1523" s="135" t="s">
        <v>2957</v>
      </c>
      <c r="F1523" s="83" t="s">
        <v>2959</v>
      </c>
      <c r="G1523" s="26">
        <v>2</v>
      </c>
      <c r="H1523" s="26">
        <v>3</v>
      </c>
      <c r="I1523" s="205">
        <v>839.7</v>
      </c>
      <c r="J1523" s="205">
        <v>487.9</v>
      </c>
      <c r="K1523" s="205">
        <v>487.9</v>
      </c>
      <c r="L1523" s="219">
        <v>33</v>
      </c>
      <c r="M1523" s="205">
        <f t="shared" si="362"/>
        <v>256992</v>
      </c>
      <c r="N1523" s="205"/>
      <c r="O1523" s="205"/>
      <c r="P1523" s="205"/>
      <c r="Q1523" s="205">
        <f t="shared" si="363"/>
        <v>256992</v>
      </c>
      <c r="R1523" s="205"/>
      <c r="S1523" s="219"/>
      <c r="T1523" s="205"/>
      <c r="U1523" s="205"/>
      <c r="V1523" s="205"/>
      <c r="W1523" s="205"/>
      <c r="X1523" s="205"/>
      <c r="Y1523" s="205"/>
      <c r="Z1523" s="205"/>
      <c r="AA1523" s="205">
        <v>96</v>
      </c>
      <c r="AB1523" s="205">
        <f>AA1523*2677</f>
        <v>256992</v>
      </c>
      <c r="AC1523" s="205"/>
      <c r="AD1523" s="205"/>
      <c r="AE1523" s="205"/>
      <c r="AF1523" s="205"/>
      <c r="AG1523" s="221">
        <v>2025</v>
      </c>
      <c r="AH1523" s="158"/>
      <c r="AI1523" s="175"/>
      <c r="AJ1523" s="218"/>
      <c r="AK1523" s="15">
        <f t="shared" ca="1" si="364"/>
        <v>1446</v>
      </c>
      <c r="AL1523" s="15" t="s">
        <v>155</v>
      </c>
      <c r="AM1523" s="15" t="str">
        <f t="shared" ca="1" si="365"/>
        <v>1446.</v>
      </c>
      <c r="AN1523" s="222"/>
      <c r="AO1523" s="16"/>
      <c r="AP1523" s="16"/>
    </row>
    <row r="1524" spans="1:42" ht="22.5" hidden="1" customHeight="1" x14ac:dyDescent="0.25">
      <c r="A1524" s="83" t="str">
        <f t="shared" ca="1" si="361"/>
        <v>1447.</v>
      </c>
      <c r="B1524" s="26">
        <v>2985</v>
      </c>
      <c r="C1524" s="40" t="s">
        <v>653</v>
      </c>
      <c r="D1524" s="26">
        <v>1998</v>
      </c>
      <c r="E1524" s="135" t="s">
        <v>2957</v>
      </c>
      <c r="F1524" s="83" t="s">
        <v>2958</v>
      </c>
      <c r="G1524" s="26">
        <v>5</v>
      </c>
      <c r="H1524" s="26">
        <v>6</v>
      </c>
      <c r="I1524" s="205">
        <v>6473.5</v>
      </c>
      <c r="J1524" s="205">
        <v>3855.3</v>
      </c>
      <c r="K1524" s="205">
        <v>3855.3</v>
      </c>
      <c r="L1524" s="219">
        <v>263</v>
      </c>
      <c r="M1524" s="205">
        <f t="shared" si="362"/>
        <v>1457580</v>
      </c>
      <c r="N1524" s="205"/>
      <c r="O1524" s="205"/>
      <c r="P1524" s="205"/>
      <c r="Q1524" s="205">
        <f t="shared" si="363"/>
        <v>1457580</v>
      </c>
      <c r="R1524" s="205">
        <v>1457580</v>
      </c>
      <c r="S1524" s="219"/>
      <c r="T1524" s="205"/>
      <c r="U1524" s="205"/>
      <c r="V1524" s="205"/>
      <c r="W1524" s="205"/>
      <c r="X1524" s="205"/>
      <c r="Y1524" s="205"/>
      <c r="Z1524" s="205"/>
      <c r="AA1524" s="205"/>
      <c r="AB1524" s="205"/>
      <c r="AC1524" s="205"/>
      <c r="AD1524" s="205"/>
      <c r="AE1524" s="205"/>
      <c r="AF1524" s="205"/>
      <c r="AG1524" s="221">
        <v>2025</v>
      </c>
      <c r="AH1524" s="158"/>
      <c r="AI1524" s="175"/>
      <c r="AJ1524" s="218"/>
      <c r="AK1524" s="15">
        <f t="shared" ca="1" si="364"/>
        <v>1447</v>
      </c>
      <c r="AL1524" s="15" t="s">
        <v>155</v>
      </c>
      <c r="AM1524" s="15" t="str">
        <f t="shared" ca="1" si="365"/>
        <v>1447.</v>
      </c>
      <c r="AN1524" s="222"/>
      <c r="AO1524" s="16"/>
      <c r="AP1524" s="16"/>
    </row>
    <row r="1525" spans="1:42" ht="22.5" hidden="1" customHeight="1" x14ac:dyDescent="0.25">
      <c r="A1525" s="83" t="str">
        <f t="shared" ca="1" si="361"/>
        <v>1448.</v>
      </c>
      <c r="B1525" s="26">
        <v>2998</v>
      </c>
      <c r="C1525" s="242" t="s">
        <v>630</v>
      </c>
      <c r="D1525" s="26">
        <v>1961</v>
      </c>
      <c r="E1525" s="135" t="s">
        <v>2957</v>
      </c>
      <c r="F1525" s="83" t="s">
        <v>2959</v>
      </c>
      <c r="G1525" s="32">
        <v>2</v>
      </c>
      <c r="H1525" s="32">
        <v>1</v>
      </c>
      <c r="I1525" s="205">
        <v>325.7</v>
      </c>
      <c r="J1525" s="205">
        <v>219.3</v>
      </c>
      <c r="K1525" s="205">
        <v>219.3</v>
      </c>
      <c r="L1525" s="219">
        <v>15</v>
      </c>
      <c r="M1525" s="205">
        <f t="shared" si="362"/>
        <v>132779.20000000001</v>
      </c>
      <c r="N1525" s="205"/>
      <c r="O1525" s="205"/>
      <c r="P1525" s="205"/>
      <c r="Q1525" s="205">
        <f t="shared" si="363"/>
        <v>132779.20000000001</v>
      </c>
      <c r="R1525" s="205"/>
      <c r="S1525" s="219"/>
      <c r="T1525" s="205"/>
      <c r="U1525" s="205"/>
      <c r="V1525" s="205"/>
      <c r="W1525" s="205"/>
      <c r="X1525" s="205"/>
      <c r="Y1525" s="205"/>
      <c r="Z1525" s="205"/>
      <c r="AA1525" s="205">
        <v>49.6</v>
      </c>
      <c r="AB1525" s="205">
        <f>AA1525*2677</f>
        <v>132779.20000000001</v>
      </c>
      <c r="AC1525" s="205"/>
      <c r="AD1525" s="205"/>
      <c r="AE1525" s="205"/>
      <c r="AF1525" s="205"/>
      <c r="AG1525" s="221">
        <v>2025</v>
      </c>
      <c r="AH1525" s="158"/>
      <c r="AI1525" s="175"/>
      <c r="AJ1525" s="218"/>
      <c r="AK1525" s="15">
        <f t="shared" ca="1" si="364"/>
        <v>1448</v>
      </c>
      <c r="AL1525" s="15" t="s">
        <v>155</v>
      </c>
      <c r="AM1525" s="15" t="str">
        <f t="shared" ca="1" si="365"/>
        <v>1448.</v>
      </c>
      <c r="AN1525" s="222"/>
      <c r="AO1525" s="16"/>
      <c r="AP1525" s="16"/>
    </row>
    <row r="1526" spans="1:42" ht="22.5" hidden="1" customHeight="1" x14ac:dyDescent="0.25">
      <c r="A1526" s="83" t="str">
        <f t="shared" ca="1" si="361"/>
        <v>1449.</v>
      </c>
      <c r="B1526" s="26">
        <v>3006</v>
      </c>
      <c r="C1526" s="40" t="s">
        <v>1470</v>
      </c>
      <c r="D1526" s="26">
        <v>1956</v>
      </c>
      <c r="E1526" s="135" t="s">
        <v>2957</v>
      </c>
      <c r="F1526" s="83" t="s">
        <v>2960</v>
      </c>
      <c r="G1526" s="26">
        <v>2</v>
      </c>
      <c r="H1526" s="26">
        <v>1</v>
      </c>
      <c r="I1526" s="205">
        <v>405.9</v>
      </c>
      <c r="J1526" s="205">
        <v>278.2</v>
      </c>
      <c r="K1526" s="205">
        <v>278.2</v>
      </c>
      <c r="L1526" s="219">
        <v>20</v>
      </c>
      <c r="M1526" s="205">
        <f t="shared" si="362"/>
        <v>135991.6</v>
      </c>
      <c r="N1526" s="205"/>
      <c r="O1526" s="205"/>
      <c r="P1526" s="205"/>
      <c r="Q1526" s="205">
        <f t="shared" si="363"/>
        <v>135991.6</v>
      </c>
      <c r="R1526" s="205"/>
      <c r="S1526" s="219"/>
      <c r="T1526" s="205"/>
      <c r="U1526" s="205"/>
      <c r="V1526" s="205"/>
      <c r="W1526" s="205"/>
      <c r="X1526" s="205"/>
      <c r="Y1526" s="205"/>
      <c r="Z1526" s="205"/>
      <c r="AA1526" s="205">
        <v>50.8</v>
      </c>
      <c r="AB1526" s="205">
        <f>AA1526*2677</f>
        <v>135991.6</v>
      </c>
      <c r="AC1526" s="205"/>
      <c r="AD1526" s="205"/>
      <c r="AE1526" s="205"/>
      <c r="AF1526" s="205"/>
      <c r="AG1526" s="221">
        <v>2025</v>
      </c>
      <c r="AH1526" s="158"/>
      <c r="AI1526" s="175"/>
      <c r="AJ1526" s="218"/>
      <c r="AK1526" s="15">
        <f t="shared" ca="1" si="364"/>
        <v>1449</v>
      </c>
      <c r="AL1526" s="15" t="s">
        <v>155</v>
      </c>
      <c r="AM1526" s="15" t="str">
        <f t="shared" ca="1" si="365"/>
        <v>1449.</v>
      </c>
      <c r="AN1526" s="222"/>
      <c r="AO1526" s="16"/>
      <c r="AP1526" s="16"/>
    </row>
    <row r="1527" spans="1:42" ht="22.5" hidden="1" customHeight="1" x14ac:dyDescent="0.25">
      <c r="A1527" s="83" t="str">
        <f t="shared" ca="1" si="361"/>
        <v>1450.</v>
      </c>
      <c r="B1527" s="26">
        <v>3014</v>
      </c>
      <c r="C1527" s="40" t="s">
        <v>613</v>
      </c>
      <c r="D1527" s="26">
        <v>1967</v>
      </c>
      <c r="E1527" s="135" t="s">
        <v>2957</v>
      </c>
      <c r="F1527" s="83" t="s">
        <v>2959</v>
      </c>
      <c r="G1527" s="26">
        <v>2</v>
      </c>
      <c r="H1527" s="26">
        <v>2</v>
      </c>
      <c r="I1527" s="205">
        <v>512.5</v>
      </c>
      <c r="J1527" s="205">
        <v>300.7</v>
      </c>
      <c r="K1527" s="205">
        <v>300.7</v>
      </c>
      <c r="L1527" s="219">
        <v>30</v>
      </c>
      <c r="M1527" s="205">
        <f t="shared" si="362"/>
        <v>234728</v>
      </c>
      <c r="N1527" s="205"/>
      <c r="O1527" s="205"/>
      <c r="P1527" s="205"/>
      <c r="Q1527" s="205">
        <f t="shared" si="363"/>
        <v>234728</v>
      </c>
      <c r="R1527" s="205">
        <v>50015</v>
      </c>
      <c r="S1527" s="219"/>
      <c r="T1527" s="205"/>
      <c r="U1527" s="205"/>
      <c r="V1527" s="205"/>
      <c r="W1527" s="205"/>
      <c r="X1527" s="205"/>
      <c r="Y1527" s="205"/>
      <c r="Z1527" s="205"/>
      <c r="AA1527" s="205">
        <v>69</v>
      </c>
      <c r="AB1527" s="205">
        <f>AA1527*2677</f>
        <v>184713</v>
      </c>
      <c r="AC1527" s="205"/>
      <c r="AD1527" s="205"/>
      <c r="AE1527" s="205"/>
      <c r="AF1527" s="205"/>
      <c r="AG1527" s="221">
        <v>2025</v>
      </c>
      <c r="AH1527" s="158"/>
      <c r="AI1527" s="175"/>
      <c r="AJ1527" s="218"/>
      <c r="AK1527" s="15">
        <f t="shared" ca="1" si="364"/>
        <v>1450</v>
      </c>
      <c r="AL1527" s="15" t="s">
        <v>155</v>
      </c>
      <c r="AM1527" s="15" t="str">
        <f t="shared" ca="1" si="365"/>
        <v>1450.</v>
      </c>
      <c r="AN1527" s="222"/>
      <c r="AO1527" s="16"/>
      <c r="AP1527" s="16"/>
    </row>
    <row r="1528" spans="1:42" ht="22.5" hidden="1" customHeight="1" x14ac:dyDescent="0.25">
      <c r="A1528" s="83" t="str">
        <f t="shared" ca="1" si="361"/>
        <v>1451.</v>
      </c>
      <c r="B1528" s="26">
        <v>3018</v>
      </c>
      <c r="C1528" s="40" t="s">
        <v>655</v>
      </c>
      <c r="D1528" s="26">
        <v>1970</v>
      </c>
      <c r="E1528" s="135" t="s">
        <v>2957</v>
      </c>
      <c r="F1528" s="83" t="s">
        <v>2959</v>
      </c>
      <c r="G1528" s="26">
        <v>2</v>
      </c>
      <c r="H1528" s="26">
        <v>2</v>
      </c>
      <c r="I1528" s="205">
        <v>516.5</v>
      </c>
      <c r="J1528" s="205">
        <v>299.2</v>
      </c>
      <c r="K1528" s="205">
        <v>299.2</v>
      </c>
      <c r="L1528" s="219">
        <v>22</v>
      </c>
      <c r="M1528" s="205">
        <f t="shared" si="362"/>
        <v>167687.28</v>
      </c>
      <c r="N1528" s="205"/>
      <c r="O1528" s="205"/>
      <c r="P1528" s="205"/>
      <c r="Q1528" s="205">
        <f t="shared" si="363"/>
        <v>167687.28</v>
      </c>
      <c r="R1528" s="205"/>
      <c r="S1528" s="219"/>
      <c r="T1528" s="205"/>
      <c r="U1528" s="205"/>
      <c r="V1528" s="205"/>
      <c r="W1528" s="205"/>
      <c r="X1528" s="205"/>
      <c r="Y1528" s="205"/>
      <c r="Z1528" s="205"/>
      <c r="AA1528" s="205">
        <v>62.64</v>
      </c>
      <c r="AB1528" s="205">
        <f>AA1528*2677</f>
        <v>167687.28</v>
      </c>
      <c r="AC1528" s="205"/>
      <c r="AD1528" s="205"/>
      <c r="AE1528" s="205"/>
      <c r="AF1528" s="205"/>
      <c r="AG1528" s="221">
        <v>2025</v>
      </c>
      <c r="AH1528" s="158"/>
      <c r="AI1528" s="175"/>
      <c r="AJ1528" s="218"/>
      <c r="AK1528" s="15">
        <f t="shared" ca="1" si="364"/>
        <v>1451</v>
      </c>
      <c r="AL1528" s="15" t="s">
        <v>155</v>
      </c>
      <c r="AM1528" s="15" t="str">
        <f t="shared" ca="1" si="365"/>
        <v>1451.</v>
      </c>
      <c r="AN1528" s="222"/>
      <c r="AO1528" s="16"/>
      <c r="AP1528" s="16"/>
    </row>
    <row r="1529" spans="1:42" ht="22.5" hidden="1" customHeight="1" x14ac:dyDescent="0.25">
      <c r="A1529" s="83" t="str">
        <f t="shared" ca="1" si="361"/>
        <v>1452.</v>
      </c>
      <c r="B1529" s="26">
        <v>3039</v>
      </c>
      <c r="C1529" s="242" t="s">
        <v>634</v>
      </c>
      <c r="D1529" s="26">
        <v>1970</v>
      </c>
      <c r="E1529" s="135" t="s">
        <v>2957</v>
      </c>
      <c r="F1529" s="83" t="s">
        <v>2959</v>
      </c>
      <c r="G1529" s="32">
        <v>2</v>
      </c>
      <c r="H1529" s="32">
        <v>1</v>
      </c>
      <c r="I1529" s="205">
        <v>356.3</v>
      </c>
      <c r="J1529" s="205">
        <v>225.9</v>
      </c>
      <c r="K1529" s="205">
        <v>225.9</v>
      </c>
      <c r="L1529" s="219">
        <v>15</v>
      </c>
      <c r="M1529" s="205">
        <f t="shared" si="362"/>
        <v>116153.70000000001</v>
      </c>
      <c r="N1529" s="205"/>
      <c r="O1529" s="205"/>
      <c r="P1529" s="205"/>
      <c r="Q1529" s="205">
        <f t="shared" si="363"/>
        <v>116153.70000000001</v>
      </c>
      <c r="R1529" s="205">
        <v>116153.70000000001</v>
      </c>
      <c r="S1529" s="219"/>
      <c r="T1529" s="205"/>
      <c r="U1529" s="205"/>
      <c r="V1529" s="205"/>
      <c r="W1529" s="205"/>
      <c r="X1529" s="205"/>
      <c r="Y1529" s="205"/>
      <c r="Z1529" s="205"/>
      <c r="AA1529" s="205"/>
      <c r="AB1529" s="205"/>
      <c r="AC1529" s="205"/>
      <c r="AD1529" s="205"/>
      <c r="AE1529" s="205"/>
      <c r="AF1529" s="205"/>
      <c r="AG1529" s="221">
        <v>2025</v>
      </c>
      <c r="AH1529" s="158"/>
      <c r="AI1529" s="175"/>
      <c r="AJ1529" s="218"/>
      <c r="AK1529" s="15">
        <f t="shared" ca="1" si="364"/>
        <v>1452</v>
      </c>
      <c r="AL1529" s="15" t="s">
        <v>155</v>
      </c>
      <c r="AM1529" s="15" t="str">
        <f t="shared" ca="1" si="365"/>
        <v>1452.</v>
      </c>
      <c r="AN1529" s="222"/>
      <c r="AO1529" s="16"/>
      <c r="AP1529" s="16"/>
    </row>
    <row r="1530" spans="1:42" ht="22.5" hidden="1" customHeight="1" x14ac:dyDescent="0.25">
      <c r="A1530" s="83" t="str">
        <f t="shared" ca="1" si="361"/>
        <v>1453.</v>
      </c>
      <c r="B1530" s="26">
        <v>3040</v>
      </c>
      <c r="C1530" s="40" t="s">
        <v>615</v>
      </c>
      <c r="D1530" s="26">
        <v>1976</v>
      </c>
      <c r="E1530" s="135" t="s">
        <v>2957</v>
      </c>
      <c r="F1530" s="83" t="s">
        <v>2959</v>
      </c>
      <c r="G1530" s="26">
        <v>2</v>
      </c>
      <c r="H1530" s="26">
        <v>2</v>
      </c>
      <c r="I1530" s="205">
        <v>729.6</v>
      </c>
      <c r="J1530" s="205">
        <v>451.8</v>
      </c>
      <c r="K1530" s="205">
        <v>451.8</v>
      </c>
      <c r="L1530" s="219">
        <v>18</v>
      </c>
      <c r="M1530" s="205">
        <f t="shared" si="362"/>
        <v>471098.05</v>
      </c>
      <c r="N1530" s="205"/>
      <c r="O1530" s="205"/>
      <c r="P1530" s="205"/>
      <c r="Q1530" s="205">
        <f t="shared" si="363"/>
        <v>471098.05</v>
      </c>
      <c r="R1530" s="205">
        <v>243553.05</v>
      </c>
      <c r="S1530" s="219"/>
      <c r="T1530" s="205"/>
      <c r="U1530" s="205"/>
      <c r="V1530" s="205"/>
      <c r="W1530" s="205"/>
      <c r="X1530" s="205"/>
      <c r="Y1530" s="205"/>
      <c r="Z1530" s="205"/>
      <c r="AA1530" s="205">
        <v>85</v>
      </c>
      <c r="AB1530" s="205">
        <f>AA1530*2677</f>
        <v>227545</v>
      </c>
      <c r="AC1530" s="205"/>
      <c r="AD1530" s="205"/>
      <c r="AE1530" s="205"/>
      <c r="AF1530" s="205"/>
      <c r="AG1530" s="221">
        <v>2025</v>
      </c>
      <c r="AH1530" s="158"/>
      <c r="AI1530" s="175"/>
      <c r="AJ1530" s="218"/>
      <c r="AK1530" s="15">
        <f t="shared" ca="1" si="364"/>
        <v>1453</v>
      </c>
      <c r="AL1530" s="15" t="s">
        <v>155</v>
      </c>
      <c r="AM1530" s="15" t="str">
        <f t="shared" ca="1" si="365"/>
        <v>1453.</v>
      </c>
      <c r="AN1530" s="222"/>
      <c r="AO1530" s="16"/>
      <c r="AP1530" s="16"/>
    </row>
    <row r="1531" spans="1:42" ht="22.5" hidden="1" customHeight="1" x14ac:dyDescent="0.25">
      <c r="A1531" s="83" t="str">
        <f t="shared" ca="1" si="361"/>
        <v>1454.</v>
      </c>
      <c r="B1531" s="26">
        <v>3042</v>
      </c>
      <c r="C1531" s="40" t="s">
        <v>1472</v>
      </c>
      <c r="D1531" s="26">
        <v>1958</v>
      </c>
      <c r="E1531" s="135" t="s">
        <v>2957</v>
      </c>
      <c r="F1531" s="83" t="s">
        <v>2960</v>
      </c>
      <c r="G1531" s="32">
        <v>2</v>
      </c>
      <c r="H1531" s="32">
        <v>1</v>
      </c>
      <c r="I1531" s="205">
        <v>402</v>
      </c>
      <c r="J1531" s="205">
        <v>269.5</v>
      </c>
      <c r="K1531" s="205">
        <v>269.5</v>
      </c>
      <c r="L1531" s="219">
        <v>15</v>
      </c>
      <c r="M1531" s="205">
        <f t="shared" si="362"/>
        <v>139632.31999999998</v>
      </c>
      <c r="N1531" s="205"/>
      <c r="O1531" s="205"/>
      <c r="P1531" s="205"/>
      <c r="Q1531" s="205">
        <f t="shared" si="363"/>
        <v>139632.31999999998</v>
      </c>
      <c r="R1531" s="205"/>
      <c r="S1531" s="219"/>
      <c r="T1531" s="205"/>
      <c r="U1531" s="205"/>
      <c r="V1531" s="205"/>
      <c r="W1531" s="205"/>
      <c r="X1531" s="205"/>
      <c r="Y1531" s="205"/>
      <c r="Z1531" s="205"/>
      <c r="AA1531" s="205">
        <v>52.16</v>
      </c>
      <c r="AB1531" s="205">
        <f>AA1531*2677</f>
        <v>139632.31999999998</v>
      </c>
      <c r="AC1531" s="205"/>
      <c r="AD1531" s="205"/>
      <c r="AE1531" s="205"/>
      <c r="AF1531" s="205"/>
      <c r="AG1531" s="221">
        <v>2025</v>
      </c>
      <c r="AH1531" s="158"/>
      <c r="AI1531" s="175"/>
      <c r="AJ1531" s="218"/>
      <c r="AK1531" s="15">
        <f t="shared" ca="1" si="364"/>
        <v>1454</v>
      </c>
      <c r="AL1531" s="15" t="s">
        <v>155</v>
      </c>
      <c r="AM1531" s="15" t="str">
        <f t="shared" ca="1" si="365"/>
        <v>1454.</v>
      </c>
      <c r="AN1531" s="222"/>
      <c r="AO1531" s="16"/>
      <c r="AP1531" s="16"/>
    </row>
    <row r="1532" spans="1:42" ht="22.5" hidden="1" customHeight="1" x14ac:dyDescent="0.25">
      <c r="A1532" s="83" t="str">
        <f t="shared" ca="1" si="361"/>
        <v>1455.</v>
      </c>
      <c r="B1532" s="26">
        <v>3049</v>
      </c>
      <c r="C1532" s="40" t="s">
        <v>618</v>
      </c>
      <c r="D1532" s="26">
        <v>1976</v>
      </c>
      <c r="E1532" s="135" t="s">
        <v>2957</v>
      </c>
      <c r="F1532" s="83" t="s">
        <v>2959</v>
      </c>
      <c r="G1532" s="26">
        <v>5</v>
      </c>
      <c r="H1532" s="26">
        <v>6</v>
      </c>
      <c r="I1532" s="205">
        <v>4931.6499999999996</v>
      </c>
      <c r="J1532" s="205">
        <v>2987.7</v>
      </c>
      <c r="K1532" s="205">
        <v>2987.7</v>
      </c>
      <c r="L1532" s="219">
        <v>183</v>
      </c>
      <c r="M1532" s="205">
        <f t="shared" si="362"/>
        <v>1268952</v>
      </c>
      <c r="N1532" s="205"/>
      <c r="O1532" s="205"/>
      <c r="P1532" s="205"/>
      <c r="Q1532" s="205">
        <f t="shared" si="363"/>
        <v>1268952</v>
      </c>
      <c r="R1532" s="205">
        <v>1268952</v>
      </c>
      <c r="S1532" s="219"/>
      <c r="T1532" s="205"/>
      <c r="U1532" s="205"/>
      <c r="V1532" s="205"/>
      <c r="W1532" s="205"/>
      <c r="X1532" s="205"/>
      <c r="Y1532" s="205"/>
      <c r="Z1532" s="205"/>
      <c r="AA1532" s="205"/>
      <c r="AB1532" s="205"/>
      <c r="AC1532" s="205"/>
      <c r="AD1532" s="205"/>
      <c r="AE1532" s="205"/>
      <c r="AF1532" s="205"/>
      <c r="AG1532" s="221">
        <v>2025</v>
      </c>
      <c r="AH1532" s="158"/>
      <c r="AI1532" s="175"/>
      <c r="AJ1532" s="218"/>
      <c r="AK1532" s="15">
        <f t="shared" ca="1" si="364"/>
        <v>1455</v>
      </c>
      <c r="AL1532" s="15" t="s">
        <v>155</v>
      </c>
      <c r="AM1532" s="15" t="str">
        <f t="shared" ca="1" si="365"/>
        <v>1455.</v>
      </c>
      <c r="AN1532" s="222"/>
      <c r="AO1532" s="16"/>
      <c r="AP1532" s="16"/>
    </row>
    <row r="1533" spans="1:42" ht="22.5" hidden="1" customHeight="1" x14ac:dyDescent="0.25">
      <c r="A1533" s="83" t="str">
        <f t="shared" ca="1" si="361"/>
        <v>1456.</v>
      </c>
      <c r="B1533" s="26">
        <v>3051</v>
      </c>
      <c r="C1533" s="40" t="s">
        <v>620</v>
      </c>
      <c r="D1533" s="26">
        <v>1984</v>
      </c>
      <c r="E1533" s="135" t="s">
        <v>2957</v>
      </c>
      <c r="F1533" s="83" t="s">
        <v>2959</v>
      </c>
      <c r="G1533" s="32">
        <v>5</v>
      </c>
      <c r="H1533" s="32">
        <v>14</v>
      </c>
      <c r="I1533" s="205">
        <v>4127.2</v>
      </c>
      <c r="J1533" s="205">
        <v>2966.9</v>
      </c>
      <c r="K1533" s="205">
        <v>2966.9</v>
      </c>
      <c r="L1533" s="219">
        <v>174</v>
      </c>
      <c r="M1533" s="205">
        <f t="shared" si="362"/>
        <v>356576.39999999997</v>
      </c>
      <c r="N1533" s="205"/>
      <c r="O1533" s="205"/>
      <c r="P1533" s="205"/>
      <c r="Q1533" s="205">
        <f t="shared" si="363"/>
        <v>356576.39999999997</v>
      </c>
      <c r="R1533" s="205"/>
      <c r="S1533" s="219"/>
      <c r="T1533" s="205"/>
      <c r="U1533" s="205"/>
      <c r="V1533" s="205"/>
      <c r="W1533" s="205"/>
      <c r="X1533" s="205"/>
      <c r="Y1533" s="205"/>
      <c r="Z1533" s="205"/>
      <c r="AA1533" s="205">
        <v>133.19999999999999</v>
      </c>
      <c r="AB1533" s="205">
        <f>AA1533*2677</f>
        <v>356576.39999999997</v>
      </c>
      <c r="AC1533" s="205"/>
      <c r="AD1533" s="205"/>
      <c r="AE1533" s="205"/>
      <c r="AF1533" s="205"/>
      <c r="AG1533" s="221">
        <v>2025</v>
      </c>
      <c r="AH1533" s="158"/>
      <c r="AI1533" s="175"/>
      <c r="AJ1533" s="218"/>
      <c r="AK1533" s="15">
        <f t="shared" ca="1" si="364"/>
        <v>1456</v>
      </c>
      <c r="AL1533" s="15" t="s">
        <v>155</v>
      </c>
      <c r="AM1533" s="15" t="str">
        <f t="shared" ca="1" si="365"/>
        <v>1456.</v>
      </c>
      <c r="AN1533" s="222"/>
      <c r="AO1533" s="16"/>
      <c r="AP1533" s="16"/>
    </row>
    <row r="1534" spans="1:42" ht="22.5" hidden="1" customHeight="1" x14ac:dyDescent="0.25">
      <c r="A1534" s="83" t="str">
        <f t="shared" ca="1" si="361"/>
        <v>1457.</v>
      </c>
      <c r="B1534" s="26">
        <v>3052</v>
      </c>
      <c r="C1534" s="40" t="s">
        <v>1473</v>
      </c>
      <c r="D1534" s="26">
        <v>1962</v>
      </c>
      <c r="E1534" s="135" t="s">
        <v>2957</v>
      </c>
      <c r="F1534" s="83" t="s">
        <v>2959</v>
      </c>
      <c r="G1534" s="32">
        <v>2</v>
      </c>
      <c r="H1534" s="32">
        <v>2</v>
      </c>
      <c r="I1534" s="205">
        <v>8857.6</v>
      </c>
      <c r="J1534" s="205">
        <v>5260.2</v>
      </c>
      <c r="K1534" s="205">
        <v>5260.2</v>
      </c>
      <c r="L1534" s="219">
        <v>317</v>
      </c>
      <c r="M1534" s="205">
        <f t="shared" si="362"/>
        <v>4340100</v>
      </c>
      <c r="N1534" s="205"/>
      <c r="O1534" s="205"/>
      <c r="P1534" s="205"/>
      <c r="Q1534" s="205">
        <f t="shared" si="363"/>
        <v>4340100</v>
      </c>
      <c r="R1534" s="205">
        <v>4340100</v>
      </c>
      <c r="S1534" s="219"/>
      <c r="T1534" s="205"/>
      <c r="U1534" s="205"/>
      <c r="V1534" s="205"/>
      <c r="W1534" s="205"/>
      <c r="X1534" s="205"/>
      <c r="Y1534" s="205"/>
      <c r="Z1534" s="205"/>
      <c r="AA1534" s="205"/>
      <c r="AB1534" s="205"/>
      <c r="AC1534" s="205"/>
      <c r="AD1534" s="205"/>
      <c r="AE1534" s="205"/>
      <c r="AF1534" s="205"/>
      <c r="AG1534" s="221">
        <v>2025</v>
      </c>
      <c r="AH1534" s="158"/>
      <c r="AI1534" s="175"/>
      <c r="AJ1534" s="218"/>
      <c r="AK1534" s="15">
        <f t="shared" ca="1" si="364"/>
        <v>1457</v>
      </c>
      <c r="AL1534" s="15" t="s">
        <v>155</v>
      </c>
      <c r="AM1534" s="15" t="str">
        <f t="shared" ca="1" si="365"/>
        <v>1457.</v>
      </c>
      <c r="AN1534" s="222"/>
      <c r="AO1534" s="16"/>
      <c r="AP1534" s="16"/>
    </row>
    <row r="1535" spans="1:42" ht="22.5" hidden="1" customHeight="1" x14ac:dyDescent="0.25">
      <c r="A1535" s="83" t="str">
        <f t="shared" ca="1" si="361"/>
        <v>1458.</v>
      </c>
      <c r="B1535" s="26">
        <v>3056</v>
      </c>
      <c r="C1535" s="40" t="s">
        <v>1474</v>
      </c>
      <c r="D1535" s="26">
        <v>1960</v>
      </c>
      <c r="E1535" s="135" t="s">
        <v>2957</v>
      </c>
      <c r="F1535" s="83" t="s">
        <v>2959</v>
      </c>
      <c r="G1535" s="26">
        <v>2</v>
      </c>
      <c r="H1535" s="26">
        <v>2</v>
      </c>
      <c r="I1535" s="205">
        <v>697.7</v>
      </c>
      <c r="J1535" s="205">
        <v>392.9</v>
      </c>
      <c r="K1535" s="205">
        <v>392.9</v>
      </c>
      <c r="L1535" s="219">
        <v>29</v>
      </c>
      <c r="M1535" s="205">
        <f t="shared" si="362"/>
        <v>4400955</v>
      </c>
      <c r="N1535" s="205"/>
      <c r="O1535" s="205"/>
      <c r="P1535" s="205"/>
      <c r="Q1535" s="205">
        <f t="shared" si="363"/>
        <v>4400955</v>
      </c>
      <c r="R1535" s="205"/>
      <c r="S1535" s="219"/>
      <c r="T1535" s="205"/>
      <c r="U1535" s="205">
        <v>585</v>
      </c>
      <c r="V1535" s="205">
        <f>U1535*7523</f>
        <v>4400955</v>
      </c>
      <c r="W1535" s="205"/>
      <c r="X1535" s="205"/>
      <c r="Y1535" s="205"/>
      <c r="Z1535" s="205"/>
      <c r="AA1535" s="205"/>
      <c r="AB1535" s="205"/>
      <c r="AC1535" s="205"/>
      <c r="AD1535" s="205"/>
      <c r="AE1535" s="205"/>
      <c r="AF1535" s="205"/>
      <c r="AG1535" s="221">
        <v>2025</v>
      </c>
      <c r="AH1535" s="158"/>
      <c r="AI1535" s="175"/>
      <c r="AJ1535" s="218"/>
      <c r="AK1535" s="15">
        <f t="shared" ca="1" si="364"/>
        <v>1458</v>
      </c>
      <c r="AL1535" s="15" t="s">
        <v>155</v>
      </c>
      <c r="AM1535" s="15" t="str">
        <f t="shared" ca="1" si="365"/>
        <v>1458.</v>
      </c>
      <c r="AN1535" s="222"/>
      <c r="AO1535" s="16"/>
      <c r="AP1535" s="16"/>
    </row>
    <row r="1536" spans="1:42" ht="22.5" hidden="1" customHeight="1" x14ac:dyDescent="0.25">
      <c r="A1536" s="83" t="str">
        <f t="shared" ref="A1536:A1566" ca="1" si="366">AM1536</f>
        <v>1459.</v>
      </c>
      <c r="B1536" s="26">
        <v>2930</v>
      </c>
      <c r="C1536" s="40" t="s">
        <v>2905</v>
      </c>
      <c r="D1536" s="26">
        <v>1923</v>
      </c>
      <c r="E1536" s="135" t="s">
        <v>2957</v>
      </c>
      <c r="F1536" s="83" t="s">
        <v>2960</v>
      </c>
      <c r="G1536" s="26">
        <v>2</v>
      </c>
      <c r="H1536" s="26">
        <v>1</v>
      </c>
      <c r="I1536" s="205">
        <v>459.4</v>
      </c>
      <c r="J1536" s="205">
        <v>295.3</v>
      </c>
      <c r="K1536" s="205">
        <v>295.3</v>
      </c>
      <c r="L1536" s="219">
        <v>22</v>
      </c>
      <c r="M1536" s="205">
        <f t="shared" ref="M1536:M1558" si="367">R1536+T1536+V1536+X1536+Z1536+AB1536+AE1536+AF1536</f>
        <v>210412.19999999998</v>
      </c>
      <c r="N1536" s="205"/>
      <c r="O1536" s="205"/>
      <c r="P1536" s="205"/>
      <c r="Q1536" s="205">
        <f t="shared" ref="Q1536:Q1558" si="368">M1536</f>
        <v>210412.19999999998</v>
      </c>
      <c r="R1536" s="205"/>
      <c r="S1536" s="219"/>
      <c r="T1536" s="205"/>
      <c r="U1536" s="205"/>
      <c r="V1536" s="205"/>
      <c r="W1536" s="205"/>
      <c r="X1536" s="205"/>
      <c r="Y1536" s="205"/>
      <c r="Z1536" s="205"/>
      <c r="AA1536" s="205">
        <v>78.599999999999994</v>
      </c>
      <c r="AB1536" s="205">
        <f>AA1536*2677</f>
        <v>210412.19999999998</v>
      </c>
      <c r="AC1536" s="205"/>
      <c r="AD1536" s="205"/>
      <c r="AE1536" s="205"/>
      <c r="AF1536" s="205"/>
      <c r="AG1536" s="221">
        <v>2025</v>
      </c>
      <c r="AH1536" s="158"/>
      <c r="AI1536" s="175"/>
      <c r="AJ1536" s="218"/>
      <c r="AK1536" s="15">
        <f t="shared" ca="1" si="364"/>
        <v>1459</v>
      </c>
      <c r="AL1536" s="15" t="s">
        <v>155</v>
      </c>
      <c r="AM1536" s="15" t="str">
        <f t="shared" ca="1" si="365"/>
        <v>1459.</v>
      </c>
      <c r="AN1536" s="222"/>
      <c r="AO1536" s="16"/>
      <c r="AP1536" s="16"/>
    </row>
    <row r="1537" spans="1:42" ht="22.5" hidden="1" customHeight="1" x14ac:dyDescent="0.25">
      <c r="A1537" s="83" t="str">
        <f t="shared" ca="1" si="366"/>
        <v>1460.</v>
      </c>
      <c r="B1537" s="26">
        <v>2966</v>
      </c>
      <c r="C1537" s="40" t="s">
        <v>1468</v>
      </c>
      <c r="D1537" s="26">
        <v>1984</v>
      </c>
      <c r="E1537" s="135" t="s">
        <v>2957</v>
      </c>
      <c r="F1537" s="83" t="s">
        <v>2958</v>
      </c>
      <c r="G1537" s="26">
        <v>2</v>
      </c>
      <c r="H1537" s="26">
        <v>1</v>
      </c>
      <c r="I1537" s="205">
        <v>314</v>
      </c>
      <c r="J1537" s="205">
        <v>131.69999999999999</v>
      </c>
      <c r="K1537" s="205">
        <v>131.69999999999999</v>
      </c>
      <c r="L1537" s="219">
        <v>18</v>
      </c>
      <c r="M1537" s="205">
        <f t="shared" si="367"/>
        <v>2520205</v>
      </c>
      <c r="N1537" s="205"/>
      <c r="O1537" s="205"/>
      <c r="P1537" s="205"/>
      <c r="Q1537" s="205">
        <f t="shared" si="368"/>
        <v>2520205</v>
      </c>
      <c r="R1537" s="205"/>
      <c r="S1537" s="219"/>
      <c r="T1537" s="205"/>
      <c r="U1537" s="205">
        <v>335</v>
      </c>
      <c r="V1537" s="205">
        <f>U1537*7523</f>
        <v>2520205</v>
      </c>
      <c r="W1537" s="205"/>
      <c r="X1537" s="205"/>
      <c r="Y1537" s="205"/>
      <c r="Z1537" s="205"/>
      <c r="AA1537" s="205"/>
      <c r="AB1537" s="205"/>
      <c r="AC1537" s="205"/>
      <c r="AD1537" s="205"/>
      <c r="AE1537" s="205"/>
      <c r="AF1537" s="205"/>
      <c r="AG1537" s="221">
        <v>2025</v>
      </c>
      <c r="AH1537" s="158"/>
      <c r="AI1537" s="175"/>
      <c r="AJ1537" s="218"/>
      <c r="AK1537" s="15">
        <f t="shared" ca="1" si="364"/>
        <v>1460</v>
      </c>
      <c r="AL1537" s="15" t="s">
        <v>155</v>
      </c>
      <c r="AM1537" s="15" t="str">
        <f t="shared" ca="1" si="365"/>
        <v>1460.</v>
      </c>
      <c r="AN1537" s="222"/>
      <c r="AO1537" s="16"/>
      <c r="AP1537" s="16"/>
    </row>
    <row r="1538" spans="1:42" ht="22.5" hidden="1" customHeight="1" x14ac:dyDescent="0.25">
      <c r="A1538" s="83" t="str">
        <f t="shared" ca="1" si="366"/>
        <v>1461.</v>
      </c>
      <c r="B1538" s="26">
        <v>2718</v>
      </c>
      <c r="C1538" s="40" t="s">
        <v>2906</v>
      </c>
      <c r="D1538" s="26">
        <v>1933</v>
      </c>
      <c r="E1538" s="135" t="s">
        <v>2957</v>
      </c>
      <c r="F1538" s="83" t="s">
        <v>2960</v>
      </c>
      <c r="G1538" s="32">
        <v>1</v>
      </c>
      <c r="H1538" s="32">
        <v>1</v>
      </c>
      <c r="I1538" s="205">
        <v>287.5</v>
      </c>
      <c r="J1538" s="205">
        <v>178.9</v>
      </c>
      <c r="K1538" s="205">
        <v>178.9</v>
      </c>
      <c r="L1538" s="219">
        <v>11</v>
      </c>
      <c r="M1538" s="205">
        <f t="shared" si="367"/>
        <v>21435</v>
      </c>
      <c r="N1538" s="205"/>
      <c r="O1538" s="205"/>
      <c r="P1538" s="205"/>
      <c r="Q1538" s="205">
        <f t="shared" si="368"/>
        <v>21435</v>
      </c>
      <c r="R1538" s="205">
        <v>21435</v>
      </c>
      <c r="S1538" s="219"/>
      <c r="T1538" s="205"/>
      <c r="U1538" s="205"/>
      <c r="V1538" s="205"/>
      <c r="W1538" s="205"/>
      <c r="X1538" s="205"/>
      <c r="Y1538" s="205"/>
      <c r="Z1538" s="205"/>
      <c r="AA1538" s="205"/>
      <c r="AB1538" s="205"/>
      <c r="AC1538" s="205"/>
      <c r="AD1538" s="205"/>
      <c r="AE1538" s="205"/>
      <c r="AF1538" s="205"/>
      <c r="AG1538" s="221">
        <v>2025</v>
      </c>
      <c r="AH1538" s="158"/>
      <c r="AI1538" s="175"/>
      <c r="AJ1538" s="218"/>
      <c r="AK1538" s="15">
        <f t="shared" ca="1" si="364"/>
        <v>1461</v>
      </c>
      <c r="AL1538" s="15" t="s">
        <v>155</v>
      </c>
      <c r="AM1538" s="15" t="str">
        <f t="shared" ca="1" si="365"/>
        <v>1461.</v>
      </c>
      <c r="AN1538" s="222"/>
      <c r="AO1538" s="16"/>
      <c r="AP1538" s="16"/>
    </row>
    <row r="1539" spans="1:42" ht="22.5" hidden="1" customHeight="1" x14ac:dyDescent="0.25">
      <c r="A1539" s="83" t="str">
        <f t="shared" ca="1" si="366"/>
        <v>1462.</v>
      </c>
      <c r="B1539" s="26">
        <v>2939</v>
      </c>
      <c r="C1539" s="40" t="s">
        <v>2907</v>
      </c>
      <c r="D1539" s="26">
        <v>1973</v>
      </c>
      <c r="E1539" s="135" t="s">
        <v>2957</v>
      </c>
      <c r="F1539" s="83" t="s">
        <v>2959</v>
      </c>
      <c r="G1539" s="26">
        <v>2</v>
      </c>
      <c r="H1539" s="26">
        <v>2</v>
      </c>
      <c r="I1539" s="205">
        <v>471</v>
      </c>
      <c r="J1539" s="205">
        <v>351</v>
      </c>
      <c r="K1539" s="205">
        <v>351</v>
      </c>
      <c r="L1539" s="219">
        <v>20</v>
      </c>
      <c r="M1539" s="205">
        <f t="shared" si="367"/>
        <v>77166</v>
      </c>
      <c r="N1539" s="205"/>
      <c r="O1539" s="205"/>
      <c r="P1539" s="205"/>
      <c r="Q1539" s="205">
        <f t="shared" si="368"/>
        <v>77166</v>
      </c>
      <c r="R1539" s="205">
        <v>77166</v>
      </c>
      <c r="S1539" s="219"/>
      <c r="T1539" s="205"/>
      <c r="U1539" s="205"/>
      <c r="V1539" s="205"/>
      <c r="W1539" s="205"/>
      <c r="X1539" s="205"/>
      <c r="Y1539" s="205"/>
      <c r="Z1539" s="205"/>
      <c r="AA1539" s="205"/>
      <c r="AB1539" s="205"/>
      <c r="AC1539" s="205"/>
      <c r="AD1539" s="205"/>
      <c r="AE1539" s="205"/>
      <c r="AF1539" s="205"/>
      <c r="AG1539" s="221">
        <v>2025</v>
      </c>
      <c r="AH1539" s="158"/>
      <c r="AI1539" s="175"/>
      <c r="AJ1539" s="218"/>
      <c r="AK1539" s="15">
        <f t="shared" ca="1" si="364"/>
        <v>1462</v>
      </c>
      <c r="AL1539" s="15" t="s">
        <v>155</v>
      </c>
      <c r="AM1539" s="15" t="str">
        <f t="shared" ca="1" si="365"/>
        <v>1462.</v>
      </c>
      <c r="AN1539" s="222"/>
      <c r="AO1539" s="16"/>
      <c r="AP1539" s="16"/>
    </row>
    <row r="1540" spans="1:42" ht="22.5" hidden="1" customHeight="1" x14ac:dyDescent="0.25">
      <c r="A1540" s="83" t="str">
        <f t="shared" ca="1" si="366"/>
        <v>1463.</v>
      </c>
      <c r="B1540" s="26">
        <v>2698</v>
      </c>
      <c r="C1540" s="40" t="s">
        <v>659</v>
      </c>
      <c r="D1540" s="32">
        <v>2003</v>
      </c>
      <c r="E1540" s="135" t="s">
        <v>2957</v>
      </c>
      <c r="F1540" s="83" t="s">
        <v>2958</v>
      </c>
      <c r="G1540" s="32">
        <v>5</v>
      </c>
      <c r="H1540" s="32">
        <v>2</v>
      </c>
      <c r="I1540" s="205">
        <v>727.2</v>
      </c>
      <c r="J1540" s="205">
        <v>454.7</v>
      </c>
      <c r="K1540" s="205">
        <v>454.7</v>
      </c>
      <c r="L1540" s="219">
        <v>28</v>
      </c>
      <c r="M1540" s="205">
        <f t="shared" si="367"/>
        <v>375360</v>
      </c>
      <c r="N1540" s="205"/>
      <c r="O1540" s="205"/>
      <c r="P1540" s="205"/>
      <c r="Q1540" s="205">
        <f t="shared" si="368"/>
        <v>375360</v>
      </c>
      <c r="R1540" s="205">
        <v>375360</v>
      </c>
      <c r="S1540" s="219"/>
      <c r="T1540" s="205"/>
      <c r="U1540" s="205"/>
      <c r="V1540" s="205"/>
      <c r="W1540" s="205"/>
      <c r="X1540" s="205"/>
      <c r="Y1540" s="205"/>
      <c r="Z1540" s="205"/>
      <c r="AA1540" s="205"/>
      <c r="AB1540" s="205"/>
      <c r="AC1540" s="205"/>
      <c r="AD1540" s="205"/>
      <c r="AE1540" s="205"/>
      <c r="AF1540" s="205"/>
      <c r="AG1540" s="221">
        <v>2025</v>
      </c>
      <c r="AH1540" s="158"/>
      <c r="AI1540" s="175"/>
      <c r="AJ1540" s="218"/>
      <c r="AK1540" s="15">
        <f t="shared" ca="1" si="364"/>
        <v>1463</v>
      </c>
      <c r="AL1540" s="15" t="s">
        <v>155</v>
      </c>
      <c r="AM1540" s="15" t="str">
        <f t="shared" ca="1" si="365"/>
        <v>1463.</v>
      </c>
      <c r="AN1540" s="222"/>
      <c r="AO1540" s="16"/>
      <c r="AP1540" s="16"/>
    </row>
    <row r="1541" spans="1:42" ht="22.5" hidden="1" customHeight="1" x14ac:dyDescent="0.25">
      <c r="A1541" s="83" t="str">
        <f t="shared" ca="1" si="366"/>
        <v>1464.</v>
      </c>
      <c r="B1541" s="26">
        <v>2720</v>
      </c>
      <c r="C1541" s="40" t="s">
        <v>1454</v>
      </c>
      <c r="D1541" s="26">
        <v>1987</v>
      </c>
      <c r="E1541" s="135" t="s">
        <v>2957</v>
      </c>
      <c r="F1541" s="83" t="s">
        <v>2959</v>
      </c>
      <c r="G1541" s="26">
        <v>2</v>
      </c>
      <c r="H1541" s="26">
        <v>2</v>
      </c>
      <c r="I1541" s="205">
        <v>2223.9</v>
      </c>
      <c r="J1541" s="205">
        <v>1303.9000000000001</v>
      </c>
      <c r="K1541" s="205">
        <v>1303.9000000000001</v>
      </c>
      <c r="L1541" s="219">
        <v>69</v>
      </c>
      <c r="M1541" s="205">
        <f t="shared" si="367"/>
        <v>294470</v>
      </c>
      <c r="N1541" s="205"/>
      <c r="O1541" s="205"/>
      <c r="P1541" s="205"/>
      <c r="Q1541" s="205">
        <f t="shared" si="368"/>
        <v>294470</v>
      </c>
      <c r="R1541" s="205"/>
      <c r="S1541" s="219"/>
      <c r="T1541" s="205"/>
      <c r="U1541" s="205"/>
      <c r="V1541" s="205"/>
      <c r="W1541" s="205"/>
      <c r="X1541" s="205"/>
      <c r="Y1541" s="205"/>
      <c r="Z1541" s="205"/>
      <c r="AA1541" s="205">
        <v>110</v>
      </c>
      <c r="AB1541" s="205">
        <f>AA1541*2677</f>
        <v>294470</v>
      </c>
      <c r="AC1541" s="205"/>
      <c r="AD1541" s="205"/>
      <c r="AE1541" s="205"/>
      <c r="AF1541" s="205"/>
      <c r="AG1541" s="221">
        <v>2025</v>
      </c>
      <c r="AH1541" s="158"/>
      <c r="AI1541" s="175"/>
      <c r="AJ1541" s="218"/>
      <c r="AK1541" s="15">
        <f t="shared" ca="1" si="364"/>
        <v>1464</v>
      </c>
      <c r="AL1541" s="15" t="s">
        <v>155</v>
      </c>
      <c r="AM1541" s="15" t="str">
        <f t="shared" ca="1" si="365"/>
        <v>1464.</v>
      </c>
      <c r="AN1541" s="222"/>
      <c r="AO1541" s="16"/>
      <c r="AP1541" s="16"/>
    </row>
    <row r="1542" spans="1:42" ht="22.5" hidden="1" customHeight="1" x14ac:dyDescent="0.25">
      <c r="A1542" s="83" t="str">
        <f t="shared" ca="1" si="366"/>
        <v>1465.</v>
      </c>
      <c r="B1542" s="26">
        <v>2738</v>
      </c>
      <c r="C1542" s="40" t="s">
        <v>657</v>
      </c>
      <c r="D1542" s="26">
        <v>1954</v>
      </c>
      <c r="E1542" s="135" t="s">
        <v>2957</v>
      </c>
      <c r="F1542" s="83" t="s">
        <v>2959</v>
      </c>
      <c r="G1542" s="26">
        <v>2</v>
      </c>
      <c r="H1542" s="26">
        <v>2</v>
      </c>
      <c r="I1542" s="205">
        <v>833.9</v>
      </c>
      <c r="J1542" s="205">
        <v>455.1</v>
      </c>
      <c r="K1542" s="205">
        <v>455.1</v>
      </c>
      <c r="L1542" s="219">
        <v>26</v>
      </c>
      <c r="M1542" s="205">
        <f t="shared" si="367"/>
        <v>80024</v>
      </c>
      <c r="N1542" s="205"/>
      <c r="O1542" s="205"/>
      <c r="P1542" s="205"/>
      <c r="Q1542" s="205">
        <f t="shared" si="368"/>
        <v>80024</v>
      </c>
      <c r="R1542" s="205">
        <v>80024</v>
      </c>
      <c r="S1542" s="219"/>
      <c r="T1542" s="205"/>
      <c r="U1542" s="205"/>
      <c r="V1542" s="205"/>
      <c r="W1542" s="205"/>
      <c r="X1542" s="205"/>
      <c r="Y1542" s="205"/>
      <c r="Z1542" s="205"/>
      <c r="AA1542" s="205"/>
      <c r="AB1542" s="205"/>
      <c r="AC1542" s="205"/>
      <c r="AD1542" s="205"/>
      <c r="AE1542" s="205"/>
      <c r="AF1542" s="205"/>
      <c r="AG1542" s="221">
        <v>2025</v>
      </c>
      <c r="AH1542" s="158"/>
      <c r="AI1542" s="175"/>
      <c r="AJ1542" s="218"/>
      <c r="AK1542" s="15">
        <f t="shared" ca="1" si="364"/>
        <v>1465</v>
      </c>
      <c r="AL1542" s="15" t="s">
        <v>155</v>
      </c>
      <c r="AM1542" s="15" t="str">
        <f t="shared" ca="1" si="365"/>
        <v>1465.</v>
      </c>
      <c r="AN1542" s="222"/>
      <c r="AO1542" s="16"/>
      <c r="AP1542" s="16"/>
    </row>
    <row r="1543" spans="1:42" ht="22.5" hidden="1" customHeight="1" x14ac:dyDescent="0.25">
      <c r="A1543" s="83" t="str">
        <f t="shared" ca="1" si="366"/>
        <v>1466.</v>
      </c>
      <c r="B1543" s="26">
        <v>2780</v>
      </c>
      <c r="C1543" s="40" t="s">
        <v>638</v>
      </c>
      <c r="D1543" s="26">
        <v>1930</v>
      </c>
      <c r="E1543" s="135" t="s">
        <v>2957</v>
      </c>
      <c r="F1543" s="83" t="s">
        <v>2960</v>
      </c>
      <c r="G1543" s="26">
        <v>2</v>
      </c>
      <c r="H1543" s="26">
        <v>2</v>
      </c>
      <c r="I1543" s="205">
        <v>398.06</v>
      </c>
      <c r="J1543" s="205">
        <v>250.2</v>
      </c>
      <c r="K1543" s="205">
        <v>250.2</v>
      </c>
      <c r="L1543" s="219">
        <v>21</v>
      </c>
      <c r="M1543" s="205">
        <f t="shared" si="367"/>
        <v>145923.26999999999</v>
      </c>
      <c r="N1543" s="205"/>
      <c r="O1543" s="205"/>
      <c r="P1543" s="205"/>
      <c r="Q1543" s="205">
        <f t="shared" si="368"/>
        <v>145923.26999999999</v>
      </c>
      <c r="R1543" s="205"/>
      <c r="S1543" s="219"/>
      <c r="T1543" s="205"/>
      <c r="U1543" s="205"/>
      <c r="V1543" s="205"/>
      <c r="W1543" s="205"/>
      <c r="X1543" s="205"/>
      <c r="Y1543" s="205"/>
      <c r="Z1543" s="205"/>
      <c r="AA1543" s="205">
        <v>54.51</v>
      </c>
      <c r="AB1543" s="205">
        <f>AA1543*2677</f>
        <v>145923.26999999999</v>
      </c>
      <c r="AC1543" s="205"/>
      <c r="AD1543" s="205"/>
      <c r="AE1543" s="205"/>
      <c r="AF1543" s="205"/>
      <c r="AG1543" s="221">
        <v>2025</v>
      </c>
      <c r="AH1543" s="158"/>
      <c r="AI1543" s="175"/>
      <c r="AJ1543" s="218"/>
      <c r="AK1543" s="15">
        <f t="shared" ca="1" si="364"/>
        <v>1466</v>
      </c>
      <c r="AL1543" s="15" t="s">
        <v>155</v>
      </c>
      <c r="AM1543" s="15" t="str">
        <f t="shared" ca="1" si="365"/>
        <v>1466.</v>
      </c>
      <c r="AN1543" s="222"/>
      <c r="AO1543" s="16"/>
      <c r="AP1543" s="16"/>
    </row>
    <row r="1544" spans="1:42" ht="22.5" hidden="1" customHeight="1" x14ac:dyDescent="0.25">
      <c r="A1544" s="83" t="str">
        <f t="shared" ca="1" si="366"/>
        <v>1467.</v>
      </c>
      <c r="B1544" s="26">
        <v>2784</v>
      </c>
      <c r="C1544" s="40" t="s">
        <v>1842</v>
      </c>
      <c r="D1544" s="26">
        <v>1961</v>
      </c>
      <c r="E1544" s="135" t="s">
        <v>2957</v>
      </c>
      <c r="F1544" s="83" t="s">
        <v>2959</v>
      </c>
      <c r="G1544" s="32">
        <v>1</v>
      </c>
      <c r="H1544" s="32">
        <v>2</v>
      </c>
      <c r="I1544" s="205">
        <v>495.6</v>
      </c>
      <c r="J1544" s="205">
        <v>315.89999999999998</v>
      </c>
      <c r="K1544" s="205">
        <v>315.89999999999998</v>
      </c>
      <c r="L1544" s="219">
        <v>25</v>
      </c>
      <c r="M1544" s="205">
        <f t="shared" si="367"/>
        <v>150447.4</v>
      </c>
      <c r="N1544" s="205"/>
      <c r="O1544" s="205"/>
      <c r="P1544" s="205"/>
      <c r="Q1544" s="205">
        <f t="shared" si="368"/>
        <v>150447.4</v>
      </c>
      <c r="R1544" s="205"/>
      <c r="S1544" s="219"/>
      <c r="T1544" s="205"/>
      <c r="U1544" s="205"/>
      <c r="V1544" s="205"/>
      <c r="W1544" s="205"/>
      <c r="X1544" s="205"/>
      <c r="Y1544" s="205"/>
      <c r="Z1544" s="205"/>
      <c r="AA1544" s="205">
        <v>56.2</v>
      </c>
      <c r="AB1544" s="205">
        <f>AA1544*2677</f>
        <v>150447.4</v>
      </c>
      <c r="AC1544" s="205"/>
      <c r="AD1544" s="205"/>
      <c r="AE1544" s="205"/>
      <c r="AF1544" s="205"/>
      <c r="AG1544" s="221">
        <v>2025</v>
      </c>
      <c r="AH1544" s="158"/>
      <c r="AI1544" s="175"/>
      <c r="AJ1544" s="218"/>
      <c r="AK1544" s="15">
        <f t="shared" ca="1" si="364"/>
        <v>1467</v>
      </c>
      <c r="AL1544" s="15" t="s">
        <v>155</v>
      </c>
      <c r="AM1544" s="15" t="str">
        <f t="shared" ca="1" si="365"/>
        <v>1467.</v>
      </c>
      <c r="AN1544" s="222"/>
      <c r="AO1544" s="16"/>
      <c r="AP1544" s="16"/>
    </row>
    <row r="1545" spans="1:42" ht="22.5" hidden="1" customHeight="1" x14ac:dyDescent="0.25">
      <c r="A1545" s="83" t="str">
        <f t="shared" ca="1" si="366"/>
        <v>1468.</v>
      </c>
      <c r="B1545" s="26">
        <v>2806</v>
      </c>
      <c r="C1545" s="242" t="s">
        <v>598</v>
      </c>
      <c r="D1545" s="26">
        <v>1974</v>
      </c>
      <c r="E1545" s="135" t="s">
        <v>2957</v>
      </c>
      <c r="F1545" s="83" t="s">
        <v>2959</v>
      </c>
      <c r="G1545" s="32">
        <v>2</v>
      </c>
      <c r="H1545" s="32">
        <v>2</v>
      </c>
      <c r="I1545" s="205">
        <v>492.7</v>
      </c>
      <c r="J1545" s="205">
        <v>276.3</v>
      </c>
      <c r="K1545" s="205">
        <v>276.3</v>
      </c>
      <c r="L1545" s="219">
        <v>19</v>
      </c>
      <c r="M1545" s="205">
        <f t="shared" si="367"/>
        <v>286439</v>
      </c>
      <c r="N1545" s="205"/>
      <c r="O1545" s="205"/>
      <c r="P1545" s="205"/>
      <c r="Q1545" s="205">
        <f t="shared" si="368"/>
        <v>286439</v>
      </c>
      <c r="R1545" s="205"/>
      <c r="S1545" s="219"/>
      <c r="T1545" s="205"/>
      <c r="U1545" s="205"/>
      <c r="V1545" s="205"/>
      <c r="W1545" s="205"/>
      <c r="X1545" s="205"/>
      <c r="Y1545" s="205"/>
      <c r="Z1545" s="205"/>
      <c r="AA1545" s="205">
        <v>107</v>
      </c>
      <c r="AB1545" s="205">
        <f>AA1545*2677</f>
        <v>286439</v>
      </c>
      <c r="AC1545" s="205"/>
      <c r="AD1545" s="205"/>
      <c r="AE1545" s="205"/>
      <c r="AF1545" s="205"/>
      <c r="AG1545" s="221">
        <v>2025</v>
      </c>
      <c r="AH1545" s="158"/>
      <c r="AI1545" s="175"/>
      <c r="AJ1545" s="218"/>
      <c r="AK1545" s="15">
        <f t="shared" ca="1" si="364"/>
        <v>1468</v>
      </c>
      <c r="AL1545" s="15" t="s">
        <v>155</v>
      </c>
      <c r="AM1545" s="15" t="str">
        <f t="shared" ca="1" si="365"/>
        <v>1468.</v>
      </c>
      <c r="AN1545" s="222"/>
      <c r="AO1545" s="16"/>
      <c r="AP1545" s="16"/>
    </row>
    <row r="1546" spans="1:42" ht="22.5" hidden="1" customHeight="1" x14ac:dyDescent="0.25">
      <c r="A1546" s="83" t="str">
        <f t="shared" ca="1" si="366"/>
        <v>1469.</v>
      </c>
      <c r="B1546" s="26">
        <v>2869</v>
      </c>
      <c r="C1546" s="40" t="s">
        <v>1460</v>
      </c>
      <c r="D1546" s="26">
        <v>1972</v>
      </c>
      <c r="E1546" s="135" t="s">
        <v>2957</v>
      </c>
      <c r="F1546" s="83" t="s">
        <v>2959</v>
      </c>
      <c r="G1546" s="26">
        <v>2</v>
      </c>
      <c r="H1546" s="26">
        <v>2</v>
      </c>
      <c r="I1546" s="205">
        <v>1172.2</v>
      </c>
      <c r="J1546" s="205">
        <v>678.6</v>
      </c>
      <c r="K1546" s="205">
        <v>678.6</v>
      </c>
      <c r="L1546" s="219">
        <v>46</v>
      </c>
      <c r="M1546" s="205">
        <f t="shared" si="367"/>
        <v>85740</v>
      </c>
      <c r="N1546" s="205"/>
      <c r="O1546" s="205"/>
      <c r="P1546" s="205"/>
      <c r="Q1546" s="205">
        <f t="shared" si="368"/>
        <v>85740</v>
      </c>
      <c r="R1546" s="205">
        <v>85740</v>
      </c>
      <c r="S1546" s="219"/>
      <c r="T1546" s="205"/>
      <c r="U1546" s="205"/>
      <c r="V1546" s="205"/>
      <c r="W1546" s="205"/>
      <c r="X1546" s="205"/>
      <c r="Y1546" s="205"/>
      <c r="Z1546" s="205"/>
      <c r="AA1546" s="205"/>
      <c r="AB1546" s="205"/>
      <c r="AC1546" s="205"/>
      <c r="AD1546" s="205"/>
      <c r="AE1546" s="205"/>
      <c r="AF1546" s="205"/>
      <c r="AG1546" s="221">
        <v>2025</v>
      </c>
      <c r="AH1546" s="158"/>
      <c r="AI1546" s="175"/>
      <c r="AJ1546" s="218"/>
      <c r="AK1546" s="15">
        <f t="shared" ca="1" si="364"/>
        <v>1469</v>
      </c>
      <c r="AL1546" s="15" t="s">
        <v>155</v>
      </c>
      <c r="AM1546" s="15" t="str">
        <f t="shared" ca="1" si="365"/>
        <v>1469.</v>
      </c>
      <c r="AN1546" s="222"/>
      <c r="AO1546" s="16"/>
      <c r="AP1546" s="16"/>
    </row>
    <row r="1547" spans="1:42" ht="22.5" hidden="1" customHeight="1" x14ac:dyDescent="0.25">
      <c r="A1547" s="83" t="str">
        <f t="shared" ca="1" si="366"/>
        <v>1470.</v>
      </c>
      <c r="B1547" s="26">
        <v>2885</v>
      </c>
      <c r="C1547" s="40" t="s">
        <v>641</v>
      </c>
      <c r="D1547" s="26">
        <v>1996</v>
      </c>
      <c r="E1547" s="135" t="s">
        <v>2957</v>
      </c>
      <c r="F1547" s="83" t="s">
        <v>2959</v>
      </c>
      <c r="G1547" s="26">
        <v>3</v>
      </c>
      <c r="H1547" s="26">
        <v>3</v>
      </c>
      <c r="I1547" s="205">
        <v>498.28</v>
      </c>
      <c r="J1547" s="205">
        <v>298.99</v>
      </c>
      <c r="K1547" s="205">
        <v>298.99</v>
      </c>
      <c r="L1547" s="219">
        <v>25</v>
      </c>
      <c r="M1547" s="205">
        <f t="shared" si="367"/>
        <v>188460.80000000002</v>
      </c>
      <c r="N1547" s="205"/>
      <c r="O1547" s="205"/>
      <c r="P1547" s="205"/>
      <c r="Q1547" s="205">
        <f t="shared" si="368"/>
        <v>188460.80000000002</v>
      </c>
      <c r="R1547" s="205"/>
      <c r="S1547" s="219"/>
      <c r="T1547" s="205"/>
      <c r="U1547" s="205"/>
      <c r="V1547" s="205"/>
      <c r="W1547" s="205"/>
      <c r="X1547" s="205"/>
      <c r="Y1547" s="205"/>
      <c r="Z1547" s="205"/>
      <c r="AA1547" s="205">
        <v>70.400000000000006</v>
      </c>
      <c r="AB1547" s="205">
        <f t="shared" ref="AB1547:AB1552" si="369">AA1547*2677</f>
        <v>188460.80000000002</v>
      </c>
      <c r="AC1547" s="205"/>
      <c r="AD1547" s="205"/>
      <c r="AE1547" s="205"/>
      <c r="AF1547" s="205"/>
      <c r="AG1547" s="221">
        <v>2025</v>
      </c>
      <c r="AH1547" s="158"/>
      <c r="AI1547" s="175"/>
      <c r="AJ1547" s="218"/>
      <c r="AK1547" s="15">
        <f t="shared" ca="1" si="364"/>
        <v>1470</v>
      </c>
      <c r="AL1547" s="15" t="s">
        <v>155</v>
      </c>
      <c r="AM1547" s="15" t="str">
        <f t="shared" ca="1" si="365"/>
        <v>1470.</v>
      </c>
      <c r="AN1547" s="222"/>
      <c r="AO1547" s="16"/>
      <c r="AP1547" s="16"/>
    </row>
    <row r="1548" spans="1:42" ht="22.5" hidden="1" customHeight="1" x14ac:dyDescent="0.25">
      <c r="A1548" s="83" t="str">
        <f t="shared" ca="1" si="366"/>
        <v>1471.</v>
      </c>
      <c r="B1548" s="26">
        <v>2906</v>
      </c>
      <c r="C1548" s="242" t="s">
        <v>625</v>
      </c>
      <c r="D1548" s="26">
        <v>1982</v>
      </c>
      <c r="E1548" s="135" t="s">
        <v>2957</v>
      </c>
      <c r="F1548" s="83" t="s">
        <v>2958</v>
      </c>
      <c r="G1548" s="26">
        <v>2</v>
      </c>
      <c r="H1548" s="26">
        <v>1</v>
      </c>
      <c r="I1548" s="205">
        <v>531</v>
      </c>
      <c r="J1548" s="205">
        <v>297.7</v>
      </c>
      <c r="K1548" s="205">
        <v>297.7</v>
      </c>
      <c r="L1548" s="219">
        <v>13</v>
      </c>
      <c r="M1548" s="205">
        <f t="shared" si="367"/>
        <v>200775</v>
      </c>
      <c r="N1548" s="205"/>
      <c r="O1548" s="205"/>
      <c r="P1548" s="205"/>
      <c r="Q1548" s="205">
        <f t="shared" si="368"/>
        <v>200775</v>
      </c>
      <c r="R1548" s="205"/>
      <c r="S1548" s="219"/>
      <c r="T1548" s="205"/>
      <c r="U1548" s="205"/>
      <c r="V1548" s="205"/>
      <c r="W1548" s="205"/>
      <c r="X1548" s="205"/>
      <c r="Y1548" s="205"/>
      <c r="Z1548" s="205"/>
      <c r="AA1548" s="205">
        <v>75</v>
      </c>
      <c r="AB1548" s="205">
        <f t="shared" si="369"/>
        <v>200775</v>
      </c>
      <c r="AC1548" s="205"/>
      <c r="AD1548" s="205"/>
      <c r="AE1548" s="205"/>
      <c r="AF1548" s="205"/>
      <c r="AG1548" s="221">
        <v>2025</v>
      </c>
      <c r="AH1548" s="158"/>
      <c r="AI1548" s="175"/>
      <c r="AJ1548" s="218"/>
      <c r="AK1548" s="15">
        <f t="shared" ca="1" si="364"/>
        <v>1471</v>
      </c>
      <c r="AL1548" s="15" t="s">
        <v>155</v>
      </c>
      <c r="AM1548" s="15" t="str">
        <f t="shared" ca="1" si="365"/>
        <v>1471.</v>
      </c>
      <c r="AN1548" s="222"/>
      <c r="AO1548" s="16"/>
      <c r="AP1548" s="16"/>
    </row>
    <row r="1549" spans="1:42" ht="22.5" hidden="1" customHeight="1" x14ac:dyDescent="0.25">
      <c r="A1549" s="83" t="str">
        <f t="shared" ca="1" si="366"/>
        <v>1472.</v>
      </c>
      <c r="B1549" s="26">
        <v>2713</v>
      </c>
      <c r="C1549" s="40" t="s">
        <v>2895</v>
      </c>
      <c r="D1549" s="26">
        <v>1967</v>
      </c>
      <c r="E1549" s="135" t="s">
        <v>2957</v>
      </c>
      <c r="F1549" s="83" t="s">
        <v>2959</v>
      </c>
      <c r="G1549" s="26">
        <v>2</v>
      </c>
      <c r="H1549" s="26">
        <v>2</v>
      </c>
      <c r="I1549" s="205">
        <v>328.8</v>
      </c>
      <c r="J1549" s="205">
        <v>295.2</v>
      </c>
      <c r="K1549" s="205">
        <v>295.2</v>
      </c>
      <c r="L1549" s="219">
        <v>10</v>
      </c>
      <c r="M1549" s="205">
        <f>R1549+T1549+V1549+X1549+Z1549+AB1549+AE1549+AF1549</f>
        <v>92195.87999999999</v>
      </c>
      <c r="N1549" s="205"/>
      <c r="O1549" s="205"/>
      <c r="P1549" s="205"/>
      <c r="Q1549" s="205">
        <f>M1549</f>
        <v>92195.87999999999</v>
      </c>
      <c r="R1549" s="205"/>
      <c r="S1549" s="219"/>
      <c r="T1549" s="205"/>
      <c r="U1549" s="205"/>
      <c r="V1549" s="205"/>
      <c r="W1549" s="205"/>
      <c r="X1549" s="205"/>
      <c r="Y1549" s="205"/>
      <c r="Z1549" s="205"/>
      <c r="AA1549" s="205">
        <v>34.44</v>
      </c>
      <c r="AB1549" s="205">
        <f t="shared" si="369"/>
        <v>92195.87999999999</v>
      </c>
      <c r="AC1549" s="205"/>
      <c r="AD1549" s="205"/>
      <c r="AE1549" s="205"/>
      <c r="AF1549" s="205"/>
      <c r="AG1549" s="221">
        <v>2025</v>
      </c>
      <c r="AH1549" s="158"/>
      <c r="AI1549" s="175"/>
      <c r="AJ1549" s="218"/>
      <c r="AK1549" s="15">
        <f t="shared" ca="1" si="364"/>
        <v>1472</v>
      </c>
      <c r="AL1549" s="15" t="s">
        <v>155</v>
      </c>
      <c r="AM1549" s="15" t="str">
        <f t="shared" ca="1" si="365"/>
        <v>1472.</v>
      </c>
      <c r="AN1549" s="222"/>
      <c r="AO1549" s="16"/>
      <c r="AP1549" s="16"/>
    </row>
    <row r="1550" spans="1:42" ht="22.5" hidden="1" customHeight="1" x14ac:dyDescent="0.25">
      <c r="A1550" s="83" t="str">
        <f t="shared" ca="1" si="366"/>
        <v>1473.</v>
      </c>
      <c r="B1550" s="26">
        <v>2924</v>
      </c>
      <c r="C1550" s="40" t="s">
        <v>647</v>
      </c>
      <c r="D1550" s="26">
        <v>1993</v>
      </c>
      <c r="E1550" s="135" t="s">
        <v>2957</v>
      </c>
      <c r="F1550" s="83" t="s">
        <v>2958</v>
      </c>
      <c r="G1550" s="26">
        <v>5</v>
      </c>
      <c r="H1550" s="26">
        <v>4</v>
      </c>
      <c r="I1550" s="205">
        <v>510.1</v>
      </c>
      <c r="J1550" s="205">
        <v>277.2</v>
      </c>
      <c r="K1550" s="205">
        <v>277.2</v>
      </c>
      <c r="L1550" s="219">
        <v>29</v>
      </c>
      <c r="M1550" s="205">
        <f t="shared" si="367"/>
        <v>187390</v>
      </c>
      <c r="N1550" s="205"/>
      <c r="O1550" s="205"/>
      <c r="P1550" s="205"/>
      <c r="Q1550" s="205">
        <f t="shared" si="368"/>
        <v>187390</v>
      </c>
      <c r="R1550" s="205"/>
      <c r="S1550" s="219"/>
      <c r="T1550" s="205"/>
      <c r="U1550" s="205"/>
      <c r="V1550" s="205"/>
      <c r="W1550" s="205"/>
      <c r="X1550" s="205"/>
      <c r="Y1550" s="205"/>
      <c r="Z1550" s="205"/>
      <c r="AA1550" s="205">
        <v>70</v>
      </c>
      <c r="AB1550" s="205">
        <f t="shared" si="369"/>
        <v>187390</v>
      </c>
      <c r="AC1550" s="205"/>
      <c r="AD1550" s="205"/>
      <c r="AE1550" s="205"/>
      <c r="AF1550" s="205"/>
      <c r="AG1550" s="221">
        <v>2025</v>
      </c>
      <c r="AH1550" s="158"/>
      <c r="AI1550" s="175"/>
      <c r="AJ1550" s="218"/>
      <c r="AK1550" s="15">
        <f t="shared" ca="1" si="364"/>
        <v>1473</v>
      </c>
      <c r="AL1550" s="15" t="s">
        <v>155</v>
      </c>
      <c r="AM1550" s="15" t="str">
        <f t="shared" ca="1" si="365"/>
        <v>1473.</v>
      </c>
      <c r="AN1550" s="222"/>
      <c r="AO1550" s="16"/>
      <c r="AP1550" s="16"/>
    </row>
    <row r="1551" spans="1:42" ht="22.5" hidden="1" customHeight="1" x14ac:dyDescent="0.25">
      <c r="A1551" s="83" t="str">
        <f t="shared" ca="1" si="366"/>
        <v>1474.</v>
      </c>
      <c r="B1551" s="26">
        <v>2931</v>
      </c>
      <c r="C1551" s="40" t="s">
        <v>1171</v>
      </c>
      <c r="D1551" s="26">
        <v>1960</v>
      </c>
      <c r="E1551" s="135" t="s">
        <v>2957</v>
      </c>
      <c r="F1551" s="83" t="s">
        <v>2958</v>
      </c>
      <c r="G1551" s="26">
        <v>5</v>
      </c>
      <c r="H1551" s="26">
        <v>6</v>
      </c>
      <c r="I1551" s="205">
        <v>5230.6499999999996</v>
      </c>
      <c r="J1551" s="205">
        <v>4421.6000000000004</v>
      </c>
      <c r="K1551" s="205">
        <v>4421.6000000000004</v>
      </c>
      <c r="L1551" s="219">
        <v>162</v>
      </c>
      <c r="M1551" s="205">
        <f t="shared" si="367"/>
        <v>657471.19999999995</v>
      </c>
      <c r="N1551" s="205"/>
      <c r="O1551" s="205"/>
      <c r="P1551" s="205"/>
      <c r="Q1551" s="205">
        <f t="shared" si="368"/>
        <v>657471.19999999995</v>
      </c>
      <c r="R1551" s="205"/>
      <c r="S1551" s="219"/>
      <c r="T1551" s="205"/>
      <c r="U1551" s="205"/>
      <c r="V1551" s="205"/>
      <c r="W1551" s="205"/>
      <c r="X1551" s="205"/>
      <c r="Y1551" s="205"/>
      <c r="Z1551" s="205"/>
      <c r="AA1551" s="205">
        <v>245.6</v>
      </c>
      <c r="AB1551" s="205">
        <f t="shared" si="369"/>
        <v>657471.19999999995</v>
      </c>
      <c r="AC1551" s="205"/>
      <c r="AD1551" s="205"/>
      <c r="AE1551" s="205"/>
      <c r="AF1551" s="205"/>
      <c r="AG1551" s="221">
        <v>2025</v>
      </c>
      <c r="AH1551" s="158"/>
      <c r="AI1551" s="175"/>
      <c r="AJ1551" s="218"/>
      <c r="AK1551" s="15">
        <f t="shared" ca="1" si="364"/>
        <v>1474</v>
      </c>
      <c r="AL1551" s="15" t="s">
        <v>155</v>
      </c>
      <c r="AM1551" s="15" t="str">
        <f t="shared" ca="1" si="365"/>
        <v>1474.</v>
      </c>
      <c r="AN1551" s="222"/>
      <c r="AO1551" s="16"/>
      <c r="AP1551" s="16"/>
    </row>
    <row r="1552" spans="1:42" ht="22.5" hidden="1" customHeight="1" x14ac:dyDescent="0.25">
      <c r="A1552" s="83" t="str">
        <f t="shared" ca="1" si="366"/>
        <v>1475.</v>
      </c>
      <c r="B1552" s="26">
        <v>2933</v>
      </c>
      <c r="C1552" s="40" t="s">
        <v>2892</v>
      </c>
      <c r="D1552" s="26">
        <v>1994</v>
      </c>
      <c r="E1552" s="135" t="s">
        <v>2957</v>
      </c>
      <c r="F1552" s="83" t="s">
        <v>2959</v>
      </c>
      <c r="G1552" s="26">
        <v>5</v>
      </c>
      <c r="H1552" s="26">
        <v>4</v>
      </c>
      <c r="I1552" s="205">
        <v>7675.8</v>
      </c>
      <c r="J1552" s="205">
        <v>6535.1</v>
      </c>
      <c r="K1552" s="205">
        <v>6535.1</v>
      </c>
      <c r="L1552" s="219">
        <v>277</v>
      </c>
      <c r="M1552" s="205">
        <f t="shared" si="367"/>
        <v>883410</v>
      </c>
      <c r="N1552" s="205"/>
      <c r="O1552" s="205"/>
      <c r="P1552" s="205"/>
      <c r="Q1552" s="205">
        <f t="shared" si="368"/>
        <v>883410</v>
      </c>
      <c r="R1552" s="205"/>
      <c r="S1552" s="219"/>
      <c r="T1552" s="205"/>
      <c r="U1552" s="205"/>
      <c r="V1552" s="205"/>
      <c r="W1552" s="205"/>
      <c r="X1552" s="205"/>
      <c r="Y1552" s="205"/>
      <c r="Z1552" s="205"/>
      <c r="AA1552" s="205">
        <v>330</v>
      </c>
      <c r="AB1552" s="205">
        <f t="shared" si="369"/>
        <v>883410</v>
      </c>
      <c r="AC1552" s="205"/>
      <c r="AD1552" s="205"/>
      <c r="AE1552" s="205"/>
      <c r="AF1552" s="205"/>
      <c r="AG1552" s="221">
        <v>2025</v>
      </c>
      <c r="AH1552" s="158"/>
      <c r="AI1552" s="175"/>
      <c r="AJ1552" s="218"/>
      <c r="AK1552" s="15">
        <f t="shared" ca="1" si="364"/>
        <v>1475</v>
      </c>
      <c r="AL1552" s="15" t="s">
        <v>155</v>
      </c>
      <c r="AM1552" s="15" t="str">
        <f t="shared" ca="1" si="365"/>
        <v>1475.</v>
      </c>
      <c r="AN1552" s="222"/>
      <c r="AO1552" s="16"/>
      <c r="AP1552" s="16"/>
    </row>
    <row r="1553" spans="1:43" ht="22.5" hidden="1" customHeight="1" x14ac:dyDescent="0.25">
      <c r="A1553" s="83" t="str">
        <f t="shared" ca="1" si="366"/>
        <v>1476.</v>
      </c>
      <c r="B1553" s="26">
        <v>2937</v>
      </c>
      <c r="C1553" s="40" t="s">
        <v>604</v>
      </c>
      <c r="D1553" s="26">
        <v>1931</v>
      </c>
      <c r="E1553" s="135" t="s">
        <v>2957</v>
      </c>
      <c r="F1553" s="83" t="s">
        <v>2960</v>
      </c>
      <c r="G1553" s="32">
        <v>2</v>
      </c>
      <c r="H1553" s="32">
        <v>1</v>
      </c>
      <c r="I1553" s="205">
        <v>4055.5</v>
      </c>
      <c r="J1553" s="205">
        <v>2494</v>
      </c>
      <c r="K1553" s="205">
        <v>2494</v>
      </c>
      <c r="L1553" s="219">
        <v>204</v>
      </c>
      <c r="M1553" s="205">
        <f t="shared" si="367"/>
        <v>8178854</v>
      </c>
      <c r="N1553" s="205"/>
      <c r="O1553" s="205"/>
      <c r="P1553" s="205"/>
      <c r="Q1553" s="205">
        <f t="shared" si="368"/>
        <v>8178854</v>
      </c>
      <c r="R1553" s="205">
        <v>8178854</v>
      </c>
      <c r="S1553" s="219"/>
      <c r="T1553" s="205"/>
      <c r="U1553" s="205"/>
      <c r="V1553" s="205"/>
      <c r="W1553" s="205"/>
      <c r="X1553" s="205"/>
      <c r="Y1553" s="205"/>
      <c r="Z1553" s="205"/>
      <c r="AA1553" s="205"/>
      <c r="AB1553" s="205"/>
      <c r="AC1553" s="205"/>
      <c r="AD1553" s="205"/>
      <c r="AE1553" s="205"/>
      <c r="AF1553" s="205"/>
      <c r="AG1553" s="221">
        <v>2025</v>
      </c>
      <c r="AH1553" s="158"/>
      <c r="AI1553" s="175"/>
      <c r="AJ1553" s="218"/>
      <c r="AK1553" s="15">
        <f t="shared" ca="1" si="364"/>
        <v>1476</v>
      </c>
      <c r="AL1553" s="15" t="s">
        <v>155</v>
      </c>
      <c r="AM1553" s="15" t="str">
        <f t="shared" ca="1" si="365"/>
        <v>1476.</v>
      </c>
      <c r="AN1553" s="222"/>
      <c r="AO1553" s="16"/>
      <c r="AP1553" s="16"/>
    </row>
    <row r="1554" spans="1:43" ht="22.5" hidden="1" customHeight="1" x14ac:dyDescent="0.25">
      <c r="A1554" s="83" t="str">
        <f t="shared" ca="1" si="366"/>
        <v>1477.</v>
      </c>
      <c r="B1554" s="26">
        <v>2942</v>
      </c>
      <c r="C1554" s="242" t="s">
        <v>627</v>
      </c>
      <c r="D1554" s="26">
        <v>1984</v>
      </c>
      <c r="E1554" s="135" t="s">
        <v>2957</v>
      </c>
      <c r="F1554" s="83" t="s">
        <v>2959</v>
      </c>
      <c r="G1554" s="32">
        <v>2</v>
      </c>
      <c r="H1554" s="32">
        <v>1</v>
      </c>
      <c r="I1554" s="205">
        <v>453.3</v>
      </c>
      <c r="J1554" s="205">
        <v>332.1</v>
      </c>
      <c r="K1554" s="205">
        <v>332.1</v>
      </c>
      <c r="L1554" s="219">
        <v>24</v>
      </c>
      <c r="M1554" s="205">
        <f t="shared" si="367"/>
        <v>120465</v>
      </c>
      <c r="N1554" s="205"/>
      <c r="O1554" s="205"/>
      <c r="P1554" s="205"/>
      <c r="Q1554" s="205">
        <f t="shared" si="368"/>
        <v>120465</v>
      </c>
      <c r="R1554" s="205"/>
      <c r="S1554" s="219"/>
      <c r="T1554" s="205"/>
      <c r="U1554" s="205"/>
      <c r="V1554" s="205"/>
      <c r="W1554" s="205"/>
      <c r="X1554" s="205"/>
      <c r="Y1554" s="205"/>
      <c r="Z1554" s="205"/>
      <c r="AA1554" s="205">
        <v>45</v>
      </c>
      <c r="AB1554" s="205">
        <f>AA1554*2677</f>
        <v>120465</v>
      </c>
      <c r="AC1554" s="205"/>
      <c r="AD1554" s="205"/>
      <c r="AE1554" s="205"/>
      <c r="AF1554" s="205"/>
      <c r="AG1554" s="221">
        <v>2025</v>
      </c>
      <c r="AH1554" s="158"/>
      <c r="AI1554" s="175"/>
      <c r="AJ1554" s="218"/>
      <c r="AK1554" s="15">
        <f t="shared" ca="1" si="364"/>
        <v>1477</v>
      </c>
      <c r="AL1554" s="15" t="s">
        <v>155</v>
      </c>
      <c r="AM1554" s="15" t="str">
        <f t="shared" ca="1" si="365"/>
        <v>1477.</v>
      </c>
      <c r="AN1554" s="222"/>
      <c r="AO1554" s="16"/>
      <c r="AP1554" s="16"/>
    </row>
    <row r="1555" spans="1:43" ht="22.5" hidden="1" customHeight="1" x14ac:dyDescent="0.25">
      <c r="A1555" s="83" t="str">
        <f t="shared" ca="1" si="366"/>
        <v>1478.</v>
      </c>
      <c r="B1555" s="26">
        <v>2943</v>
      </c>
      <c r="C1555" s="40" t="s">
        <v>2893</v>
      </c>
      <c r="D1555" s="26">
        <v>1976</v>
      </c>
      <c r="E1555" s="135" t="s">
        <v>2957</v>
      </c>
      <c r="F1555" s="83" t="s">
        <v>2959</v>
      </c>
      <c r="G1555" s="26">
        <v>2</v>
      </c>
      <c r="H1555" s="26">
        <v>2</v>
      </c>
      <c r="I1555" s="205">
        <v>1485.5</v>
      </c>
      <c r="J1555" s="205">
        <v>872.4</v>
      </c>
      <c r="K1555" s="205">
        <v>856</v>
      </c>
      <c r="L1555" s="219">
        <v>136</v>
      </c>
      <c r="M1555" s="205">
        <f t="shared" si="367"/>
        <v>409581</v>
      </c>
      <c r="N1555" s="205"/>
      <c r="O1555" s="205"/>
      <c r="P1555" s="205"/>
      <c r="Q1555" s="205">
        <f t="shared" si="368"/>
        <v>409581</v>
      </c>
      <c r="R1555" s="205"/>
      <c r="S1555" s="219"/>
      <c r="T1555" s="205"/>
      <c r="U1555" s="205"/>
      <c r="V1555" s="205"/>
      <c r="W1555" s="205"/>
      <c r="X1555" s="205"/>
      <c r="Y1555" s="205"/>
      <c r="Z1555" s="205"/>
      <c r="AA1555" s="205">
        <v>153</v>
      </c>
      <c r="AB1555" s="205">
        <f>AA1555*2677</f>
        <v>409581</v>
      </c>
      <c r="AC1555" s="205"/>
      <c r="AD1555" s="205"/>
      <c r="AE1555" s="205"/>
      <c r="AF1555" s="205"/>
      <c r="AG1555" s="221">
        <v>2025</v>
      </c>
      <c r="AH1555" s="158"/>
      <c r="AI1555" s="175"/>
      <c r="AJ1555" s="218"/>
      <c r="AK1555" s="15">
        <f t="shared" ca="1" si="364"/>
        <v>1478</v>
      </c>
      <c r="AL1555" s="15" t="s">
        <v>155</v>
      </c>
      <c r="AM1555" s="15" t="str">
        <f t="shared" ca="1" si="365"/>
        <v>1478.</v>
      </c>
      <c r="AN1555" s="222"/>
      <c r="AO1555" s="16"/>
      <c r="AP1555" s="16"/>
    </row>
    <row r="1556" spans="1:43" ht="22.5" hidden="1" customHeight="1" x14ac:dyDescent="0.25">
      <c r="A1556" s="83" t="str">
        <f t="shared" ca="1" si="366"/>
        <v>1479.</v>
      </c>
      <c r="B1556" s="26">
        <v>2964</v>
      </c>
      <c r="C1556" s="40" t="s">
        <v>651</v>
      </c>
      <c r="D1556" s="26">
        <v>1995</v>
      </c>
      <c r="E1556" s="135" t="s">
        <v>2957</v>
      </c>
      <c r="F1556" s="83" t="s">
        <v>2959</v>
      </c>
      <c r="G1556" s="26">
        <v>2</v>
      </c>
      <c r="H1556" s="26">
        <v>3</v>
      </c>
      <c r="I1556" s="205">
        <v>549.70000000000005</v>
      </c>
      <c r="J1556" s="205">
        <v>498.6</v>
      </c>
      <c r="K1556" s="205">
        <v>498.6</v>
      </c>
      <c r="L1556" s="219">
        <v>22</v>
      </c>
      <c r="M1556" s="205">
        <f t="shared" si="367"/>
        <v>216837</v>
      </c>
      <c r="N1556" s="205"/>
      <c r="O1556" s="205"/>
      <c r="P1556" s="205"/>
      <c r="Q1556" s="205">
        <f t="shared" si="368"/>
        <v>216837</v>
      </c>
      <c r="R1556" s="205"/>
      <c r="S1556" s="219"/>
      <c r="T1556" s="205"/>
      <c r="U1556" s="205"/>
      <c r="V1556" s="205"/>
      <c r="W1556" s="205"/>
      <c r="X1556" s="205"/>
      <c r="Y1556" s="205"/>
      <c r="Z1556" s="205"/>
      <c r="AA1556" s="205">
        <v>81</v>
      </c>
      <c r="AB1556" s="205">
        <f>AA1556*2677</f>
        <v>216837</v>
      </c>
      <c r="AC1556" s="205"/>
      <c r="AD1556" s="205"/>
      <c r="AE1556" s="205"/>
      <c r="AF1556" s="205"/>
      <c r="AG1556" s="221">
        <v>2025</v>
      </c>
      <c r="AH1556" s="158"/>
      <c r="AI1556" s="175"/>
      <c r="AJ1556" s="218"/>
      <c r="AK1556" s="15">
        <f t="shared" ca="1" si="364"/>
        <v>1479</v>
      </c>
      <c r="AL1556" s="15" t="s">
        <v>155</v>
      </c>
      <c r="AM1556" s="15" t="str">
        <f t="shared" ca="1" si="365"/>
        <v>1479.</v>
      </c>
      <c r="AN1556" s="222"/>
      <c r="AO1556" s="16"/>
      <c r="AP1556" s="16"/>
    </row>
    <row r="1557" spans="1:43" ht="22.5" hidden="1" customHeight="1" x14ac:dyDescent="0.25">
      <c r="A1557" s="83" t="str">
        <f t="shared" ca="1" si="366"/>
        <v>1480.</v>
      </c>
      <c r="B1557" s="26">
        <v>3011</v>
      </c>
      <c r="C1557" s="40" t="s">
        <v>611</v>
      </c>
      <c r="D1557" s="26">
        <v>1968</v>
      </c>
      <c r="E1557" s="135" t="s">
        <v>2957</v>
      </c>
      <c r="F1557" s="83" t="s">
        <v>2959</v>
      </c>
      <c r="G1557" s="26">
        <v>2</v>
      </c>
      <c r="H1557" s="26">
        <v>2</v>
      </c>
      <c r="I1557" s="205">
        <v>901.9</v>
      </c>
      <c r="J1557" s="205">
        <v>506.4</v>
      </c>
      <c r="K1557" s="205">
        <v>506.4</v>
      </c>
      <c r="L1557" s="219">
        <v>44</v>
      </c>
      <c r="M1557" s="205">
        <f t="shared" si="367"/>
        <v>5917199</v>
      </c>
      <c r="N1557" s="205"/>
      <c r="O1557" s="205"/>
      <c r="P1557" s="205"/>
      <c r="Q1557" s="205">
        <f t="shared" si="368"/>
        <v>5917199</v>
      </c>
      <c r="R1557" s="205">
        <v>64305</v>
      </c>
      <c r="S1557" s="219"/>
      <c r="T1557" s="205"/>
      <c r="U1557" s="205">
        <v>778</v>
      </c>
      <c r="V1557" s="205">
        <f>U1557*7523</f>
        <v>5852894</v>
      </c>
      <c r="W1557" s="205"/>
      <c r="X1557" s="205"/>
      <c r="Y1557" s="205"/>
      <c r="Z1557" s="205"/>
      <c r="AA1557" s="205"/>
      <c r="AB1557" s="205"/>
      <c r="AC1557" s="205"/>
      <c r="AD1557" s="205"/>
      <c r="AE1557" s="205"/>
      <c r="AF1557" s="205"/>
      <c r="AG1557" s="221">
        <v>2025</v>
      </c>
      <c r="AH1557" s="158"/>
      <c r="AI1557" s="175"/>
      <c r="AJ1557" s="218"/>
      <c r="AK1557" s="15">
        <f t="shared" ca="1" si="364"/>
        <v>1480</v>
      </c>
      <c r="AL1557" s="15" t="s">
        <v>155</v>
      </c>
      <c r="AM1557" s="15" t="str">
        <f t="shared" ca="1" si="365"/>
        <v>1480.</v>
      </c>
      <c r="AN1557" s="222"/>
      <c r="AO1557" s="16"/>
      <c r="AP1557" s="16"/>
    </row>
    <row r="1558" spans="1:43" ht="22.5" hidden="1" customHeight="1" x14ac:dyDescent="0.25">
      <c r="A1558" s="83" t="str">
        <f t="shared" ca="1" si="366"/>
        <v>1481.</v>
      </c>
      <c r="B1558" s="26">
        <v>3012</v>
      </c>
      <c r="C1558" s="40" t="s">
        <v>612</v>
      </c>
      <c r="D1558" s="26">
        <v>1967</v>
      </c>
      <c r="E1558" s="135" t="s">
        <v>2957</v>
      </c>
      <c r="F1558" s="83" t="s">
        <v>2959</v>
      </c>
      <c r="G1558" s="26">
        <v>2</v>
      </c>
      <c r="H1558" s="26">
        <v>2</v>
      </c>
      <c r="I1558" s="205">
        <v>459.2</v>
      </c>
      <c r="J1558" s="205">
        <v>298.10000000000002</v>
      </c>
      <c r="K1558" s="205">
        <v>298.10000000000002</v>
      </c>
      <c r="L1558" s="219">
        <v>30</v>
      </c>
      <c r="M1558" s="205">
        <f t="shared" si="367"/>
        <v>3031769</v>
      </c>
      <c r="N1558" s="205"/>
      <c r="O1558" s="205"/>
      <c r="P1558" s="205"/>
      <c r="Q1558" s="205">
        <f t="shared" si="368"/>
        <v>3031769</v>
      </c>
      <c r="R1558" s="205"/>
      <c r="S1558" s="219"/>
      <c r="T1558" s="205"/>
      <c r="U1558" s="205">
        <v>403</v>
      </c>
      <c r="V1558" s="205">
        <f>U1558*7523</f>
        <v>3031769</v>
      </c>
      <c r="W1558" s="205"/>
      <c r="X1558" s="205"/>
      <c r="Y1558" s="205"/>
      <c r="Z1558" s="205"/>
      <c r="AA1558" s="205"/>
      <c r="AB1558" s="205"/>
      <c r="AC1558" s="205"/>
      <c r="AD1558" s="205"/>
      <c r="AE1558" s="205"/>
      <c r="AF1558" s="205"/>
      <c r="AG1558" s="221">
        <v>2025</v>
      </c>
      <c r="AH1558" s="158"/>
      <c r="AI1558" s="175"/>
      <c r="AJ1558" s="218"/>
      <c r="AK1558" s="15">
        <f t="shared" ca="1" si="364"/>
        <v>1481</v>
      </c>
      <c r="AL1558" s="15" t="s">
        <v>155</v>
      </c>
      <c r="AM1558" s="15" t="str">
        <f t="shared" ca="1" si="365"/>
        <v>1481.</v>
      </c>
      <c r="AN1558" s="222"/>
      <c r="AO1558" s="16"/>
      <c r="AP1558" s="16"/>
    </row>
    <row r="1559" spans="1:43" ht="22.5" hidden="1" customHeight="1" x14ac:dyDescent="0.25">
      <c r="A1559" s="83" t="str">
        <f t="shared" ca="1" si="366"/>
        <v>1482.</v>
      </c>
      <c r="B1559" s="26">
        <v>3033</v>
      </c>
      <c r="C1559" s="40" t="s">
        <v>614</v>
      </c>
      <c r="D1559" s="26">
        <v>1976</v>
      </c>
      <c r="E1559" s="135" t="s">
        <v>2957</v>
      </c>
      <c r="F1559" s="83" t="s">
        <v>2959</v>
      </c>
      <c r="G1559" s="26">
        <v>2</v>
      </c>
      <c r="H1559" s="26">
        <v>2</v>
      </c>
      <c r="I1559" s="205">
        <v>524</v>
      </c>
      <c r="J1559" s="205">
        <v>338</v>
      </c>
      <c r="K1559" s="205">
        <v>338</v>
      </c>
      <c r="L1559" s="219">
        <v>13</v>
      </c>
      <c r="M1559" s="205">
        <f>R1559+T1559+V1559+X1559+Z1559+AB1559+AE1559+AF1559</f>
        <v>174005</v>
      </c>
      <c r="N1559" s="205"/>
      <c r="O1559" s="205"/>
      <c r="P1559" s="205"/>
      <c r="Q1559" s="205">
        <f>M1559</f>
        <v>174005</v>
      </c>
      <c r="R1559" s="205"/>
      <c r="S1559" s="219"/>
      <c r="T1559" s="205"/>
      <c r="U1559" s="205"/>
      <c r="V1559" s="205"/>
      <c r="W1559" s="205"/>
      <c r="X1559" s="205"/>
      <c r="Y1559" s="205"/>
      <c r="Z1559" s="205"/>
      <c r="AA1559" s="205">
        <v>65</v>
      </c>
      <c r="AB1559" s="205">
        <f>AA1559*2677</f>
        <v>174005</v>
      </c>
      <c r="AC1559" s="205"/>
      <c r="AD1559" s="205"/>
      <c r="AE1559" s="205"/>
      <c r="AF1559" s="205"/>
      <c r="AG1559" s="221">
        <v>2025</v>
      </c>
      <c r="AH1559" s="158"/>
      <c r="AI1559" s="175"/>
      <c r="AJ1559" s="218"/>
      <c r="AK1559" s="15">
        <f t="shared" ca="1" si="364"/>
        <v>1482</v>
      </c>
      <c r="AL1559" s="15" t="s">
        <v>155</v>
      </c>
      <c r="AM1559" s="15" t="str">
        <f t="shared" ca="1" si="365"/>
        <v>1482.</v>
      </c>
      <c r="AN1559" s="222"/>
      <c r="AO1559" s="16"/>
      <c r="AP1559" s="16"/>
    </row>
    <row r="1560" spans="1:43" ht="22.5" hidden="1" customHeight="1" x14ac:dyDescent="0.25">
      <c r="A1560" s="83" t="str">
        <f t="shared" ca="1" si="366"/>
        <v>1483.</v>
      </c>
      <c r="B1560" s="26">
        <v>3050</v>
      </c>
      <c r="C1560" s="40" t="s">
        <v>619</v>
      </c>
      <c r="D1560" s="26">
        <v>1974</v>
      </c>
      <c r="E1560" s="135" t="s">
        <v>2957</v>
      </c>
      <c r="F1560" s="83" t="s">
        <v>2959</v>
      </c>
      <c r="G1560" s="26">
        <v>5</v>
      </c>
      <c r="H1560" s="26">
        <v>6</v>
      </c>
      <c r="I1560" s="205">
        <v>4512.6000000000004</v>
      </c>
      <c r="J1560" s="205">
        <v>2964</v>
      </c>
      <c r="K1560" s="205">
        <v>2964</v>
      </c>
      <c r="L1560" s="219">
        <v>191</v>
      </c>
      <c r="M1560" s="205">
        <f t="shared" ref="M1560:M1566" si="370">R1560+T1560+V1560+X1560+Z1560+AB1560+AE1560+AF1560</f>
        <v>1268952</v>
      </c>
      <c r="N1560" s="205"/>
      <c r="O1560" s="205"/>
      <c r="P1560" s="205"/>
      <c r="Q1560" s="205">
        <f t="shared" ref="Q1560:Q1566" si="371">M1560</f>
        <v>1268952</v>
      </c>
      <c r="R1560" s="205">
        <v>1268952</v>
      </c>
      <c r="S1560" s="219"/>
      <c r="T1560" s="205"/>
      <c r="U1560" s="205"/>
      <c r="V1560" s="205"/>
      <c r="W1560" s="205"/>
      <c r="X1560" s="205"/>
      <c r="Y1560" s="205"/>
      <c r="Z1560" s="205"/>
      <c r="AA1560" s="205"/>
      <c r="AB1560" s="205"/>
      <c r="AC1560" s="205"/>
      <c r="AD1560" s="205"/>
      <c r="AE1560" s="205"/>
      <c r="AF1560" s="205"/>
      <c r="AG1560" s="221">
        <v>2025</v>
      </c>
      <c r="AH1560" s="158"/>
      <c r="AI1560" s="175"/>
      <c r="AJ1560" s="218"/>
      <c r="AK1560" s="15">
        <f t="shared" ca="1" si="364"/>
        <v>1483</v>
      </c>
      <c r="AL1560" s="15" t="s">
        <v>155</v>
      </c>
      <c r="AM1560" s="15" t="str">
        <f t="shared" ca="1" si="365"/>
        <v>1483.</v>
      </c>
      <c r="AN1560" s="222"/>
      <c r="AO1560" s="16"/>
      <c r="AP1560" s="16"/>
    </row>
    <row r="1561" spans="1:43" ht="22.5" hidden="1" customHeight="1" x14ac:dyDescent="0.25">
      <c r="A1561" s="83" t="str">
        <f t="shared" ca="1" si="366"/>
        <v>1484.</v>
      </c>
      <c r="B1561" s="26">
        <v>3060</v>
      </c>
      <c r="C1561" s="40" t="s">
        <v>1476</v>
      </c>
      <c r="D1561" s="26">
        <v>1967</v>
      </c>
      <c r="E1561" s="135" t="s">
        <v>2957</v>
      </c>
      <c r="F1561" s="83" t="s">
        <v>2959</v>
      </c>
      <c r="G1561" s="26">
        <v>2</v>
      </c>
      <c r="H1561" s="26">
        <v>2</v>
      </c>
      <c r="I1561" s="205">
        <v>697.7</v>
      </c>
      <c r="J1561" s="205">
        <v>445.3</v>
      </c>
      <c r="K1561" s="205">
        <v>445.3</v>
      </c>
      <c r="L1561" s="219">
        <v>29</v>
      </c>
      <c r="M1561" s="205">
        <f t="shared" si="370"/>
        <v>4400955</v>
      </c>
      <c r="N1561" s="205"/>
      <c r="O1561" s="205"/>
      <c r="P1561" s="205"/>
      <c r="Q1561" s="205">
        <f t="shared" si="371"/>
        <v>4400955</v>
      </c>
      <c r="R1561" s="205"/>
      <c r="S1561" s="219"/>
      <c r="T1561" s="205"/>
      <c r="U1561" s="205">
        <v>585</v>
      </c>
      <c r="V1561" s="205">
        <f>U1561*7523</f>
        <v>4400955</v>
      </c>
      <c r="W1561" s="205"/>
      <c r="X1561" s="205"/>
      <c r="Y1561" s="205"/>
      <c r="Z1561" s="205"/>
      <c r="AA1561" s="205"/>
      <c r="AB1561" s="205"/>
      <c r="AC1561" s="205"/>
      <c r="AD1561" s="205"/>
      <c r="AE1561" s="205"/>
      <c r="AF1561" s="205"/>
      <c r="AG1561" s="221">
        <v>2025</v>
      </c>
      <c r="AH1561" s="158"/>
      <c r="AI1561" s="175"/>
      <c r="AJ1561" s="218"/>
      <c r="AK1561" s="15">
        <f t="shared" ca="1" si="364"/>
        <v>1484</v>
      </c>
      <c r="AL1561" s="15" t="s">
        <v>155</v>
      </c>
      <c r="AM1561" s="15" t="str">
        <f t="shared" ca="1" si="365"/>
        <v>1484.</v>
      </c>
      <c r="AN1561" s="222"/>
      <c r="AO1561" s="16"/>
      <c r="AP1561" s="16"/>
    </row>
    <row r="1562" spans="1:43" ht="22.5" hidden="1" customHeight="1" x14ac:dyDescent="0.25">
      <c r="A1562" s="83" t="str">
        <f t="shared" ca="1" si="366"/>
        <v>1485.</v>
      </c>
      <c r="B1562" s="26">
        <v>2811</v>
      </c>
      <c r="C1562" s="40" t="s">
        <v>639</v>
      </c>
      <c r="D1562" s="26">
        <v>2005</v>
      </c>
      <c r="E1562" s="135" t="s">
        <v>2957</v>
      </c>
      <c r="F1562" s="83" t="s">
        <v>2959</v>
      </c>
      <c r="G1562" s="26">
        <v>2</v>
      </c>
      <c r="H1562" s="26">
        <v>2</v>
      </c>
      <c r="I1562" s="205">
        <v>659</v>
      </c>
      <c r="J1562" s="205">
        <v>578.79999999999995</v>
      </c>
      <c r="K1562" s="205">
        <v>578.79999999999995</v>
      </c>
      <c r="L1562" s="219">
        <v>26</v>
      </c>
      <c r="M1562" s="205">
        <f t="shared" si="370"/>
        <v>156336.79999999999</v>
      </c>
      <c r="N1562" s="205"/>
      <c r="O1562" s="205"/>
      <c r="P1562" s="205"/>
      <c r="Q1562" s="205">
        <f t="shared" si="371"/>
        <v>156336.79999999999</v>
      </c>
      <c r="R1562" s="205"/>
      <c r="S1562" s="219"/>
      <c r="T1562" s="205"/>
      <c r="U1562" s="205"/>
      <c r="V1562" s="205"/>
      <c r="W1562" s="205"/>
      <c r="X1562" s="205"/>
      <c r="Y1562" s="205"/>
      <c r="Z1562" s="205"/>
      <c r="AA1562" s="205">
        <v>58.4</v>
      </c>
      <c r="AB1562" s="205">
        <f>AA1562*2677</f>
        <v>156336.79999999999</v>
      </c>
      <c r="AC1562" s="205"/>
      <c r="AD1562" s="205"/>
      <c r="AE1562" s="205"/>
      <c r="AF1562" s="205"/>
      <c r="AG1562" s="221">
        <v>2025</v>
      </c>
      <c r="AH1562" s="158"/>
      <c r="AI1562" s="175"/>
      <c r="AJ1562" s="218"/>
      <c r="AK1562" s="15">
        <f t="shared" ca="1" si="364"/>
        <v>1485</v>
      </c>
      <c r="AL1562" s="15" t="s">
        <v>155</v>
      </c>
      <c r="AM1562" s="15" t="str">
        <f t="shared" ca="1" si="365"/>
        <v>1485.</v>
      </c>
      <c r="AN1562" s="222"/>
      <c r="AO1562" s="16"/>
      <c r="AP1562" s="16"/>
    </row>
    <row r="1563" spans="1:43" ht="22.5" hidden="1" customHeight="1" x14ac:dyDescent="0.25">
      <c r="A1563" s="83" t="str">
        <f t="shared" ca="1" si="366"/>
        <v>1486.</v>
      </c>
      <c r="B1563" s="26">
        <v>2875</v>
      </c>
      <c r="C1563" s="242" t="s">
        <v>635</v>
      </c>
      <c r="D1563" s="26">
        <v>1972</v>
      </c>
      <c r="E1563" s="135" t="s">
        <v>2957</v>
      </c>
      <c r="F1563" s="83" t="s">
        <v>2959</v>
      </c>
      <c r="G1563" s="32">
        <v>2</v>
      </c>
      <c r="H1563" s="32">
        <v>2</v>
      </c>
      <c r="I1563" s="205">
        <v>773.1</v>
      </c>
      <c r="J1563" s="205">
        <v>455.1</v>
      </c>
      <c r="K1563" s="205">
        <v>455.1</v>
      </c>
      <c r="L1563" s="219">
        <v>32</v>
      </c>
      <c r="M1563" s="205">
        <f t="shared" si="370"/>
        <v>375360</v>
      </c>
      <c r="N1563" s="205"/>
      <c r="O1563" s="205"/>
      <c r="P1563" s="205"/>
      <c r="Q1563" s="205">
        <f t="shared" si="371"/>
        <v>375360</v>
      </c>
      <c r="R1563" s="205">
        <v>375360</v>
      </c>
      <c r="S1563" s="219"/>
      <c r="T1563" s="205"/>
      <c r="U1563" s="205"/>
      <c r="V1563" s="205"/>
      <c r="W1563" s="205"/>
      <c r="X1563" s="205"/>
      <c r="Y1563" s="205"/>
      <c r="Z1563" s="205"/>
      <c r="AA1563" s="205"/>
      <c r="AB1563" s="205"/>
      <c r="AC1563" s="205"/>
      <c r="AD1563" s="205"/>
      <c r="AE1563" s="205"/>
      <c r="AF1563" s="205"/>
      <c r="AG1563" s="221">
        <v>2025</v>
      </c>
      <c r="AH1563" s="158"/>
      <c r="AI1563" s="175"/>
      <c r="AJ1563" s="218"/>
      <c r="AK1563" s="15">
        <f t="shared" ca="1" si="364"/>
        <v>1486</v>
      </c>
      <c r="AL1563" s="15" t="s">
        <v>155</v>
      </c>
      <c r="AM1563" s="15" t="str">
        <f t="shared" ca="1" si="365"/>
        <v>1486.</v>
      </c>
      <c r="AN1563" s="222"/>
      <c r="AO1563" s="16"/>
      <c r="AP1563" s="16"/>
    </row>
    <row r="1564" spans="1:43" ht="22.5" hidden="1" customHeight="1" x14ac:dyDescent="0.25">
      <c r="A1564" s="83" t="str">
        <f t="shared" ca="1" si="366"/>
        <v>1487.</v>
      </c>
      <c r="B1564" s="26">
        <v>2876</v>
      </c>
      <c r="C1564" s="40" t="s">
        <v>658</v>
      </c>
      <c r="D1564" s="26">
        <v>1974</v>
      </c>
      <c r="E1564" s="135" t="s">
        <v>2957</v>
      </c>
      <c r="F1564" s="83" t="s">
        <v>2959</v>
      </c>
      <c r="G1564" s="26">
        <v>2</v>
      </c>
      <c r="H1564" s="26">
        <v>2</v>
      </c>
      <c r="I1564" s="205">
        <v>716.6</v>
      </c>
      <c r="J1564" s="205">
        <v>453.6</v>
      </c>
      <c r="K1564" s="205">
        <v>453.6</v>
      </c>
      <c r="L1564" s="219">
        <v>34</v>
      </c>
      <c r="M1564" s="205">
        <f t="shared" si="370"/>
        <v>375360</v>
      </c>
      <c r="N1564" s="205"/>
      <c r="O1564" s="205"/>
      <c r="P1564" s="205"/>
      <c r="Q1564" s="205">
        <f t="shared" si="371"/>
        <v>375360</v>
      </c>
      <c r="R1564" s="205">
        <v>375360</v>
      </c>
      <c r="S1564" s="219"/>
      <c r="T1564" s="205"/>
      <c r="U1564" s="205"/>
      <c r="V1564" s="205"/>
      <c r="W1564" s="205"/>
      <c r="X1564" s="205"/>
      <c r="Y1564" s="205"/>
      <c r="Z1564" s="205"/>
      <c r="AA1564" s="205"/>
      <c r="AB1564" s="205"/>
      <c r="AC1564" s="205"/>
      <c r="AD1564" s="205"/>
      <c r="AE1564" s="205"/>
      <c r="AF1564" s="205"/>
      <c r="AG1564" s="221">
        <v>2025</v>
      </c>
      <c r="AH1564" s="158"/>
      <c r="AI1564" s="175"/>
      <c r="AJ1564" s="218"/>
      <c r="AK1564" s="15">
        <f t="shared" ca="1" si="364"/>
        <v>1487</v>
      </c>
      <c r="AL1564" s="15" t="s">
        <v>155</v>
      </c>
      <c r="AM1564" s="15" t="str">
        <f t="shared" ca="1" si="365"/>
        <v>1487.</v>
      </c>
      <c r="AN1564" s="222"/>
      <c r="AO1564" s="16"/>
      <c r="AP1564" s="16"/>
    </row>
    <row r="1565" spans="1:43" ht="22.5" hidden="1" customHeight="1" x14ac:dyDescent="0.25">
      <c r="A1565" s="83" t="str">
        <f t="shared" ca="1" si="366"/>
        <v>1488.</v>
      </c>
      <c r="B1565" s="26">
        <v>2940</v>
      </c>
      <c r="C1565" s="40" t="s">
        <v>605</v>
      </c>
      <c r="D1565" s="26">
        <v>1991</v>
      </c>
      <c r="E1565" s="135" t="s">
        <v>2957</v>
      </c>
      <c r="F1565" s="83" t="s">
        <v>2958</v>
      </c>
      <c r="G1565" s="26">
        <v>5</v>
      </c>
      <c r="H1565" s="26">
        <v>3</v>
      </c>
      <c r="I1565" s="205">
        <v>3286.6</v>
      </c>
      <c r="J1565" s="205">
        <v>1919.5</v>
      </c>
      <c r="K1565" s="205">
        <v>1919.5</v>
      </c>
      <c r="L1565" s="219">
        <v>174</v>
      </c>
      <c r="M1565" s="205">
        <f t="shared" si="370"/>
        <v>1698504</v>
      </c>
      <c r="N1565" s="205"/>
      <c r="O1565" s="205"/>
      <c r="P1565" s="205"/>
      <c r="Q1565" s="205">
        <f t="shared" si="371"/>
        <v>1698504</v>
      </c>
      <c r="R1565" s="205">
        <v>1698504</v>
      </c>
      <c r="S1565" s="219"/>
      <c r="T1565" s="205"/>
      <c r="U1565" s="205"/>
      <c r="V1565" s="205"/>
      <c r="W1565" s="205"/>
      <c r="X1565" s="205"/>
      <c r="Y1565" s="205"/>
      <c r="Z1565" s="205"/>
      <c r="AA1565" s="205"/>
      <c r="AB1565" s="205"/>
      <c r="AC1565" s="205"/>
      <c r="AD1565" s="205"/>
      <c r="AE1565" s="205"/>
      <c r="AF1565" s="205"/>
      <c r="AG1565" s="221">
        <v>2025</v>
      </c>
      <c r="AH1565" s="158"/>
      <c r="AI1565" s="175"/>
      <c r="AJ1565" s="218"/>
      <c r="AK1565" s="15">
        <f t="shared" ca="1" si="364"/>
        <v>1488</v>
      </c>
      <c r="AL1565" s="15" t="s">
        <v>155</v>
      </c>
      <c r="AM1565" s="15" t="str">
        <f t="shared" ca="1" si="365"/>
        <v>1488.</v>
      </c>
      <c r="AN1565" s="222"/>
      <c r="AO1565" s="16"/>
      <c r="AP1565" s="16"/>
    </row>
    <row r="1566" spans="1:43" ht="22.5" hidden="1" customHeight="1" x14ac:dyDescent="0.25">
      <c r="A1566" s="83" t="str">
        <f t="shared" ca="1" si="366"/>
        <v>1489.</v>
      </c>
      <c r="B1566" s="26">
        <v>2983</v>
      </c>
      <c r="C1566" s="40" t="s">
        <v>608</v>
      </c>
      <c r="D1566" s="26">
        <v>1988</v>
      </c>
      <c r="E1566" s="135" t="s">
        <v>2957</v>
      </c>
      <c r="F1566" s="83" t="s">
        <v>2958</v>
      </c>
      <c r="G1566" s="26">
        <v>5</v>
      </c>
      <c r="H1566" s="26">
        <v>3</v>
      </c>
      <c r="I1566" s="205">
        <v>3924.2</v>
      </c>
      <c r="J1566" s="205">
        <v>1864.7</v>
      </c>
      <c r="K1566" s="205">
        <v>1864.7</v>
      </c>
      <c r="L1566" s="219">
        <v>161</v>
      </c>
      <c r="M1566" s="205">
        <f t="shared" si="370"/>
        <v>923650</v>
      </c>
      <c r="N1566" s="205"/>
      <c r="O1566" s="205"/>
      <c r="P1566" s="205"/>
      <c r="Q1566" s="205">
        <f t="shared" si="371"/>
        <v>923650</v>
      </c>
      <c r="R1566" s="205"/>
      <c r="S1566" s="219"/>
      <c r="T1566" s="205"/>
      <c r="U1566" s="205"/>
      <c r="V1566" s="205"/>
      <c r="W1566" s="205"/>
      <c r="X1566" s="205"/>
      <c r="Y1566" s="205">
        <v>650</v>
      </c>
      <c r="Z1566" s="205">
        <f>Y1566*1421</f>
        <v>923650</v>
      </c>
      <c r="AA1566" s="205"/>
      <c r="AB1566" s="205"/>
      <c r="AC1566" s="205"/>
      <c r="AD1566" s="205"/>
      <c r="AE1566" s="205"/>
      <c r="AF1566" s="205"/>
      <c r="AG1566" s="221">
        <v>2025</v>
      </c>
      <c r="AH1566" s="158"/>
      <c r="AI1566" s="175"/>
      <c r="AJ1566" s="218"/>
      <c r="AK1566" s="15">
        <f t="shared" ca="1" si="364"/>
        <v>1489</v>
      </c>
      <c r="AL1566" s="15" t="s">
        <v>155</v>
      </c>
      <c r="AM1566" s="15" t="str">
        <f t="shared" ca="1" si="365"/>
        <v>1489.</v>
      </c>
      <c r="AN1566" s="222"/>
      <c r="AO1566" s="16"/>
      <c r="AP1566" s="16"/>
    </row>
    <row r="1567" spans="1:43" ht="22.5" hidden="1" customHeight="1" x14ac:dyDescent="0.25">
      <c r="A1567" s="83" t="str">
        <f t="shared" ref="A1567:A1595" ca="1" si="372">AM1567</f>
        <v>1490.</v>
      </c>
      <c r="B1567" s="83">
        <v>3032</v>
      </c>
      <c r="C1567" s="42" t="s">
        <v>3112</v>
      </c>
      <c r="D1567" s="26">
        <v>1994</v>
      </c>
      <c r="E1567" s="135" t="s">
        <v>2957</v>
      </c>
      <c r="F1567" s="83" t="s">
        <v>2958</v>
      </c>
      <c r="G1567" s="32">
        <v>2</v>
      </c>
      <c r="H1567" s="32">
        <v>3</v>
      </c>
      <c r="I1567" s="176">
        <v>952.3</v>
      </c>
      <c r="J1567" s="176">
        <v>530</v>
      </c>
      <c r="K1567" s="176">
        <v>530</v>
      </c>
      <c r="L1567" s="32">
        <v>38</v>
      </c>
      <c r="M1567" s="176">
        <f t="shared" ref="M1567:M1585" si="373">R1567+T1567+V1567+X1567+Z1567+AB1567+AE1567+AF1567</f>
        <v>4663117.55</v>
      </c>
      <c r="N1567" s="176"/>
      <c r="O1567" s="176"/>
      <c r="P1567" s="176"/>
      <c r="Q1567" s="176">
        <f t="shared" ref="Q1567:Q1588" si="374">M1567</f>
        <v>4663117.55</v>
      </c>
      <c r="R1567" s="176">
        <v>4663117.55</v>
      </c>
      <c r="S1567" s="32"/>
      <c r="T1567" s="176"/>
      <c r="U1567" s="176"/>
      <c r="V1567" s="176"/>
      <c r="W1567" s="176"/>
      <c r="X1567" s="176"/>
      <c r="Y1567" s="176"/>
      <c r="Z1567" s="176"/>
      <c r="AA1567" s="176"/>
      <c r="AB1567" s="176"/>
      <c r="AC1567" s="176"/>
      <c r="AD1567" s="176"/>
      <c r="AE1567" s="176"/>
      <c r="AF1567" s="176"/>
      <c r="AG1567" s="182" t="s">
        <v>3113</v>
      </c>
      <c r="AH1567" s="158"/>
      <c r="AI1567" s="175"/>
      <c r="AJ1567" s="162"/>
      <c r="AK1567" s="15">
        <f t="shared" ref="AK1567:AK1630" ca="1" si="375">MAX(AK1562:AK1566)+1</f>
        <v>1490</v>
      </c>
      <c r="AL1567" s="15" t="s">
        <v>155</v>
      </c>
      <c r="AM1567" s="15" t="str">
        <f t="shared" ca="1" si="365"/>
        <v>1490.</v>
      </c>
      <c r="AN1567" s="179"/>
      <c r="AO1567" s="15"/>
      <c r="AP1567" s="16"/>
      <c r="AQ1567" s="16"/>
    </row>
    <row r="1568" spans="1:43" ht="22.5" hidden="1" customHeight="1" x14ac:dyDescent="0.25">
      <c r="A1568" s="83" t="str">
        <f t="shared" ca="1" si="372"/>
        <v>1491.</v>
      </c>
      <c r="B1568" s="26">
        <v>2758</v>
      </c>
      <c r="C1568" s="40" t="s">
        <v>2908</v>
      </c>
      <c r="D1568" s="26">
        <v>1959</v>
      </c>
      <c r="E1568" s="135" t="s">
        <v>2957</v>
      </c>
      <c r="F1568" s="83" t="s">
        <v>2959</v>
      </c>
      <c r="G1568" s="26">
        <v>2</v>
      </c>
      <c r="H1568" s="26">
        <v>2</v>
      </c>
      <c r="I1568" s="205">
        <v>450.4</v>
      </c>
      <c r="J1568" s="205">
        <v>186.3</v>
      </c>
      <c r="K1568" s="205">
        <v>161.19999999999999</v>
      </c>
      <c r="L1568" s="219">
        <v>18</v>
      </c>
      <c r="M1568" s="205">
        <f t="shared" si="373"/>
        <v>561519.64</v>
      </c>
      <c r="N1568" s="205"/>
      <c r="O1568" s="205"/>
      <c r="P1568" s="205"/>
      <c r="Q1568" s="205">
        <f t="shared" si="374"/>
        <v>561519.64</v>
      </c>
      <c r="R1568" s="205">
        <v>415034.2</v>
      </c>
      <c r="S1568" s="219"/>
      <c r="T1568" s="205"/>
      <c r="U1568" s="205"/>
      <c r="V1568" s="205"/>
      <c r="W1568" s="205"/>
      <c r="X1568" s="205"/>
      <c r="Y1568" s="205"/>
      <c r="Z1568" s="205"/>
      <c r="AA1568" s="205">
        <v>54.72</v>
      </c>
      <c r="AB1568" s="205">
        <f>AA1568*2677</f>
        <v>146485.44</v>
      </c>
      <c r="AC1568" s="205"/>
      <c r="AD1568" s="205"/>
      <c r="AE1568" s="205"/>
      <c r="AF1568" s="205"/>
      <c r="AG1568" s="221">
        <v>2025</v>
      </c>
      <c r="AH1568" s="158"/>
      <c r="AI1568" s="175"/>
      <c r="AJ1568" s="218"/>
      <c r="AK1568" s="15">
        <f t="shared" ca="1" si="375"/>
        <v>1491</v>
      </c>
      <c r="AL1568" s="15" t="s">
        <v>155</v>
      </c>
      <c r="AM1568" s="15" t="str">
        <f t="shared" ca="1" si="365"/>
        <v>1491.</v>
      </c>
      <c r="AN1568" s="222"/>
      <c r="AO1568" s="16"/>
      <c r="AP1568" s="16"/>
    </row>
    <row r="1569" spans="1:42" ht="22.5" hidden="1" customHeight="1" x14ac:dyDescent="0.25">
      <c r="A1569" s="83" t="str">
        <f t="shared" ca="1" si="372"/>
        <v>1492.</v>
      </c>
      <c r="B1569" s="26">
        <v>2921</v>
      </c>
      <c r="C1569" s="242" t="s">
        <v>2909</v>
      </c>
      <c r="D1569" s="26">
        <v>1952</v>
      </c>
      <c r="E1569" s="135" t="s">
        <v>2957</v>
      </c>
      <c r="F1569" s="83" t="s">
        <v>2960</v>
      </c>
      <c r="G1569" s="32">
        <v>2</v>
      </c>
      <c r="H1569" s="32">
        <v>1</v>
      </c>
      <c r="I1569" s="205">
        <v>398.5</v>
      </c>
      <c r="J1569" s="205">
        <v>263.10000000000002</v>
      </c>
      <c r="K1569" s="205">
        <v>263.10000000000002</v>
      </c>
      <c r="L1569" s="219">
        <v>19</v>
      </c>
      <c r="M1569" s="205">
        <f t="shared" si="373"/>
        <v>2264423</v>
      </c>
      <c r="N1569" s="205"/>
      <c r="O1569" s="205"/>
      <c r="P1569" s="205"/>
      <c r="Q1569" s="205">
        <f t="shared" si="374"/>
        <v>2264423</v>
      </c>
      <c r="R1569" s="205"/>
      <c r="S1569" s="219"/>
      <c r="T1569" s="205"/>
      <c r="U1569" s="205">
        <v>301</v>
      </c>
      <c r="V1569" s="205">
        <f>U1569*7523</f>
        <v>2264423</v>
      </c>
      <c r="W1569" s="205"/>
      <c r="X1569" s="205"/>
      <c r="Y1569" s="205"/>
      <c r="Z1569" s="205"/>
      <c r="AA1569" s="205"/>
      <c r="AB1569" s="205"/>
      <c r="AC1569" s="205"/>
      <c r="AD1569" s="205"/>
      <c r="AE1569" s="205"/>
      <c r="AF1569" s="205"/>
      <c r="AG1569" s="221">
        <v>2025</v>
      </c>
      <c r="AH1569" s="158"/>
      <c r="AI1569" s="175"/>
      <c r="AJ1569" s="218"/>
      <c r="AK1569" s="15">
        <f t="shared" ca="1" si="375"/>
        <v>1492</v>
      </c>
      <c r="AL1569" s="15" t="s">
        <v>155</v>
      </c>
      <c r="AM1569" s="15" t="str">
        <f t="shared" ref="AM1569:AM1632" ca="1" si="376">CONCATENATE(AK1569,AL1569)</f>
        <v>1492.</v>
      </c>
      <c r="AN1569" s="222"/>
      <c r="AO1569" s="16"/>
      <c r="AP1569" s="16"/>
    </row>
    <row r="1570" spans="1:42" ht="22.5" hidden="1" customHeight="1" x14ac:dyDescent="0.25">
      <c r="A1570" s="83" t="str">
        <f t="shared" ca="1" si="372"/>
        <v>1493.</v>
      </c>
      <c r="B1570" s="26">
        <v>3053</v>
      </c>
      <c r="C1570" s="40" t="s">
        <v>2910</v>
      </c>
      <c r="D1570" s="26">
        <v>1980</v>
      </c>
      <c r="E1570" s="135" t="s">
        <v>2957</v>
      </c>
      <c r="F1570" s="83" t="s">
        <v>2959</v>
      </c>
      <c r="G1570" s="26">
        <v>5</v>
      </c>
      <c r="H1570" s="26">
        <v>6</v>
      </c>
      <c r="I1570" s="205">
        <v>4674.4399999999996</v>
      </c>
      <c r="J1570" s="205">
        <v>2950.8</v>
      </c>
      <c r="K1570" s="205">
        <v>2950.8</v>
      </c>
      <c r="L1570" s="219">
        <v>174</v>
      </c>
      <c r="M1570" s="205">
        <f t="shared" si="373"/>
        <v>12277536</v>
      </c>
      <c r="N1570" s="205"/>
      <c r="O1570" s="205"/>
      <c r="P1570" s="205"/>
      <c r="Q1570" s="205">
        <f t="shared" si="374"/>
        <v>12277536</v>
      </c>
      <c r="R1570" s="205"/>
      <c r="S1570" s="219"/>
      <c r="T1570" s="205"/>
      <c r="U1570" s="205">
        <v>1632</v>
      </c>
      <c r="V1570" s="205">
        <f>U1570*7523</f>
        <v>12277536</v>
      </c>
      <c r="W1570" s="205"/>
      <c r="X1570" s="205"/>
      <c r="Y1570" s="205"/>
      <c r="Z1570" s="205"/>
      <c r="AA1570" s="205"/>
      <c r="AB1570" s="205"/>
      <c r="AC1570" s="205"/>
      <c r="AD1570" s="205"/>
      <c r="AE1570" s="205"/>
      <c r="AF1570" s="205"/>
      <c r="AG1570" s="221">
        <v>2025</v>
      </c>
      <c r="AH1570" s="158"/>
      <c r="AI1570" s="175"/>
      <c r="AJ1570" s="218"/>
      <c r="AK1570" s="15">
        <f t="shared" ca="1" si="375"/>
        <v>1493</v>
      </c>
      <c r="AL1570" s="15" t="s">
        <v>155</v>
      </c>
      <c r="AM1570" s="15" t="str">
        <f t="shared" ca="1" si="376"/>
        <v>1493.</v>
      </c>
      <c r="AN1570" s="222"/>
      <c r="AO1570" s="16"/>
      <c r="AP1570" s="16"/>
    </row>
    <row r="1571" spans="1:42" ht="22.5" hidden="1" customHeight="1" x14ac:dyDescent="0.25">
      <c r="A1571" s="83" t="str">
        <f t="shared" ca="1" si="372"/>
        <v>1494.</v>
      </c>
      <c r="B1571" s="26">
        <v>5510</v>
      </c>
      <c r="C1571" s="40" t="s">
        <v>2894</v>
      </c>
      <c r="D1571" s="26">
        <v>2006</v>
      </c>
      <c r="E1571" s="135" t="s">
        <v>2957</v>
      </c>
      <c r="F1571" s="83" t="s">
        <v>2959</v>
      </c>
      <c r="G1571" s="26">
        <v>6</v>
      </c>
      <c r="H1571" s="26">
        <v>4</v>
      </c>
      <c r="I1571" s="205">
        <v>3807</v>
      </c>
      <c r="J1571" s="205">
        <v>3633.4</v>
      </c>
      <c r="K1571" s="205">
        <v>3462.3</v>
      </c>
      <c r="L1571" s="219">
        <v>134</v>
      </c>
      <c r="M1571" s="205">
        <f t="shared" si="373"/>
        <v>2645947.2000000002</v>
      </c>
      <c r="N1571" s="205"/>
      <c r="O1571" s="205"/>
      <c r="P1571" s="205"/>
      <c r="Q1571" s="205">
        <f t="shared" si="374"/>
        <v>2645947.2000000002</v>
      </c>
      <c r="R1571" s="205">
        <f>1825168.8+820778.4</f>
        <v>2645947.2000000002</v>
      </c>
      <c r="S1571" s="219"/>
      <c r="T1571" s="205"/>
      <c r="U1571" s="205"/>
      <c r="V1571" s="205"/>
      <c r="W1571" s="205"/>
      <c r="X1571" s="205"/>
      <c r="Y1571" s="205"/>
      <c r="Z1571" s="205"/>
      <c r="AA1571" s="205"/>
      <c r="AB1571" s="205"/>
      <c r="AC1571" s="205"/>
      <c r="AD1571" s="205"/>
      <c r="AE1571" s="205"/>
      <c r="AF1571" s="205"/>
      <c r="AG1571" s="221">
        <v>2025</v>
      </c>
      <c r="AH1571" s="158"/>
      <c r="AI1571" s="175"/>
      <c r="AJ1571" s="218"/>
      <c r="AK1571" s="15">
        <f t="shared" ca="1" si="375"/>
        <v>1494</v>
      </c>
      <c r="AL1571" s="15" t="s">
        <v>155</v>
      </c>
      <c r="AM1571" s="15" t="str">
        <f t="shared" ca="1" si="376"/>
        <v>1494.</v>
      </c>
      <c r="AN1571" s="222"/>
      <c r="AO1571" s="16"/>
      <c r="AP1571" s="16"/>
    </row>
    <row r="1572" spans="1:42" ht="22.5" hidden="1" customHeight="1" x14ac:dyDescent="0.25">
      <c r="A1572" s="83" t="str">
        <f t="shared" ca="1" si="372"/>
        <v>1495.</v>
      </c>
      <c r="B1572" s="26">
        <v>2781</v>
      </c>
      <c r="C1572" s="40" t="s">
        <v>2900</v>
      </c>
      <c r="D1572" s="26">
        <v>1926</v>
      </c>
      <c r="E1572" s="135" t="s">
        <v>2957</v>
      </c>
      <c r="F1572" s="83" t="s">
        <v>2960</v>
      </c>
      <c r="G1572" s="26">
        <v>2</v>
      </c>
      <c r="H1572" s="26">
        <v>1</v>
      </c>
      <c r="I1572" s="205">
        <v>423.7</v>
      </c>
      <c r="J1572" s="205">
        <v>293.8</v>
      </c>
      <c r="K1572" s="205">
        <v>293.8</v>
      </c>
      <c r="L1572" s="219">
        <v>28</v>
      </c>
      <c r="M1572" s="205">
        <f>R1572+T1572+V1572+X1572+Z1572+AB1572+AE1572+AF1572</f>
        <v>180751.03999999998</v>
      </c>
      <c r="N1572" s="205"/>
      <c r="O1572" s="205"/>
      <c r="P1572" s="205"/>
      <c r="Q1572" s="205">
        <f>M1572</f>
        <v>180751.03999999998</v>
      </c>
      <c r="R1572" s="205"/>
      <c r="S1572" s="219"/>
      <c r="T1572" s="205"/>
      <c r="U1572" s="205"/>
      <c r="V1572" s="205"/>
      <c r="W1572" s="205"/>
      <c r="X1572" s="205"/>
      <c r="Y1572" s="205"/>
      <c r="Z1572" s="205"/>
      <c r="AA1572" s="205">
        <v>67.52</v>
      </c>
      <c r="AB1572" s="205">
        <f>AA1572*2677</f>
        <v>180751.03999999998</v>
      </c>
      <c r="AC1572" s="205"/>
      <c r="AD1572" s="205"/>
      <c r="AE1572" s="205"/>
      <c r="AF1572" s="205"/>
      <c r="AG1572" s="221">
        <v>2025</v>
      </c>
      <c r="AH1572" s="158"/>
      <c r="AI1572" s="175"/>
      <c r="AJ1572" s="218"/>
      <c r="AK1572" s="15">
        <f t="shared" ca="1" si="375"/>
        <v>1495</v>
      </c>
      <c r="AL1572" s="15" t="s">
        <v>155</v>
      </c>
      <c r="AM1572" s="15" t="str">
        <f t="shared" ca="1" si="376"/>
        <v>1495.</v>
      </c>
      <c r="AN1572" s="222"/>
      <c r="AO1572" s="16"/>
      <c r="AP1572" s="16"/>
    </row>
    <row r="1573" spans="1:42" ht="22.5" hidden="1" customHeight="1" x14ac:dyDescent="0.25">
      <c r="A1573" s="83" t="str">
        <f t="shared" ca="1" si="372"/>
        <v>1496.</v>
      </c>
      <c r="B1573" s="26">
        <v>2898</v>
      </c>
      <c r="C1573" s="40" t="s">
        <v>1462</v>
      </c>
      <c r="D1573" s="26">
        <v>1934</v>
      </c>
      <c r="E1573" s="135" t="s">
        <v>2957</v>
      </c>
      <c r="F1573" s="83" t="s">
        <v>2960</v>
      </c>
      <c r="G1573" s="32">
        <v>2</v>
      </c>
      <c r="H1573" s="32">
        <v>2</v>
      </c>
      <c r="I1573" s="205">
        <v>515.4</v>
      </c>
      <c r="J1573" s="205">
        <v>354.1</v>
      </c>
      <c r="K1573" s="205">
        <v>354.1</v>
      </c>
      <c r="L1573" s="219">
        <v>32</v>
      </c>
      <c r="M1573" s="205">
        <f t="shared" si="373"/>
        <v>3415442</v>
      </c>
      <c r="N1573" s="205"/>
      <c r="O1573" s="205"/>
      <c r="P1573" s="205"/>
      <c r="Q1573" s="205">
        <f t="shared" si="374"/>
        <v>3415442</v>
      </c>
      <c r="R1573" s="205"/>
      <c r="S1573" s="219"/>
      <c r="T1573" s="205"/>
      <c r="U1573" s="205">
        <v>454</v>
      </c>
      <c r="V1573" s="205">
        <f>U1573*7523</f>
        <v>3415442</v>
      </c>
      <c r="W1573" s="205"/>
      <c r="X1573" s="205"/>
      <c r="Y1573" s="205"/>
      <c r="Z1573" s="205"/>
      <c r="AA1573" s="205"/>
      <c r="AB1573" s="205"/>
      <c r="AC1573" s="205"/>
      <c r="AD1573" s="205"/>
      <c r="AE1573" s="205"/>
      <c r="AF1573" s="205"/>
      <c r="AG1573" s="221">
        <v>2025</v>
      </c>
      <c r="AH1573" s="158"/>
      <c r="AI1573" s="175"/>
      <c r="AJ1573" s="218"/>
      <c r="AK1573" s="15">
        <f t="shared" ca="1" si="375"/>
        <v>1496</v>
      </c>
      <c r="AL1573" s="15" t="s">
        <v>155</v>
      </c>
      <c r="AM1573" s="15" t="str">
        <f t="shared" ca="1" si="376"/>
        <v>1496.</v>
      </c>
      <c r="AN1573" s="222"/>
      <c r="AO1573" s="16"/>
      <c r="AP1573" s="16"/>
    </row>
    <row r="1574" spans="1:42" ht="22.5" hidden="1" customHeight="1" x14ac:dyDescent="0.25">
      <c r="A1574" s="83" t="str">
        <f t="shared" ca="1" si="372"/>
        <v>1497.</v>
      </c>
      <c r="B1574" s="26">
        <v>2899</v>
      </c>
      <c r="C1574" s="40" t="s">
        <v>1463</v>
      </c>
      <c r="D1574" s="26">
        <v>1932</v>
      </c>
      <c r="E1574" s="135" t="s">
        <v>2957</v>
      </c>
      <c r="F1574" s="83" t="s">
        <v>2960</v>
      </c>
      <c r="G1574" s="26">
        <v>2</v>
      </c>
      <c r="H1574" s="26">
        <v>2</v>
      </c>
      <c r="I1574" s="205">
        <v>728</v>
      </c>
      <c r="J1574" s="205">
        <v>433.8</v>
      </c>
      <c r="K1574" s="205">
        <v>433.8</v>
      </c>
      <c r="L1574" s="219">
        <v>49</v>
      </c>
      <c r="M1574" s="205">
        <f t="shared" si="373"/>
        <v>4824743</v>
      </c>
      <c r="N1574" s="205"/>
      <c r="O1574" s="205"/>
      <c r="P1574" s="205"/>
      <c r="Q1574" s="205">
        <f t="shared" si="374"/>
        <v>4824743</v>
      </c>
      <c r="R1574" s="205"/>
      <c r="S1574" s="219"/>
      <c r="T1574" s="205"/>
      <c r="U1574" s="205">
        <v>615</v>
      </c>
      <c r="V1574" s="205">
        <f>U1574*7523</f>
        <v>4626645</v>
      </c>
      <c r="W1574" s="205"/>
      <c r="X1574" s="205"/>
      <c r="Y1574" s="205"/>
      <c r="Z1574" s="205"/>
      <c r="AA1574" s="205">
        <v>74</v>
      </c>
      <c r="AB1574" s="205">
        <f>AA1574*2677</f>
        <v>198098</v>
      </c>
      <c r="AC1574" s="205"/>
      <c r="AD1574" s="205"/>
      <c r="AE1574" s="205"/>
      <c r="AF1574" s="205"/>
      <c r="AG1574" s="221">
        <v>2025</v>
      </c>
      <c r="AH1574" s="158"/>
      <c r="AI1574" s="175"/>
      <c r="AJ1574" s="218"/>
      <c r="AK1574" s="15">
        <f t="shared" ca="1" si="375"/>
        <v>1497</v>
      </c>
      <c r="AL1574" s="15" t="s">
        <v>155</v>
      </c>
      <c r="AM1574" s="15" t="str">
        <f t="shared" ca="1" si="376"/>
        <v>1497.</v>
      </c>
      <c r="AN1574" s="222"/>
      <c r="AO1574" s="16"/>
      <c r="AP1574" s="16"/>
    </row>
    <row r="1575" spans="1:42" ht="22.5" hidden="1" customHeight="1" x14ac:dyDescent="0.25">
      <c r="A1575" s="83" t="str">
        <f t="shared" ca="1" si="372"/>
        <v>1498.</v>
      </c>
      <c r="B1575" s="26">
        <v>2901</v>
      </c>
      <c r="C1575" s="40" t="s">
        <v>643</v>
      </c>
      <c r="D1575" s="26">
        <v>1930</v>
      </c>
      <c r="E1575" s="135" t="s">
        <v>2957</v>
      </c>
      <c r="F1575" s="83" t="s">
        <v>2960</v>
      </c>
      <c r="G1575" s="26">
        <v>1</v>
      </c>
      <c r="H1575" s="26">
        <v>1</v>
      </c>
      <c r="I1575" s="205">
        <v>170.6</v>
      </c>
      <c r="J1575" s="205">
        <v>113.2</v>
      </c>
      <c r="K1575" s="205">
        <v>113.2</v>
      </c>
      <c r="L1575" s="219">
        <v>11</v>
      </c>
      <c r="M1575" s="205">
        <f t="shared" si="373"/>
        <v>155266</v>
      </c>
      <c r="N1575" s="205"/>
      <c r="O1575" s="205"/>
      <c r="P1575" s="205"/>
      <c r="Q1575" s="205">
        <f t="shared" si="374"/>
        <v>155266</v>
      </c>
      <c r="R1575" s="205"/>
      <c r="S1575" s="219"/>
      <c r="T1575" s="205"/>
      <c r="U1575" s="205"/>
      <c r="V1575" s="205"/>
      <c r="W1575" s="205"/>
      <c r="X1575" s="205"/>
      <c r="Y1575" s="205"/>
      <c r="Z1575" s="205"/>
      <c r="AA1575" s="205">
        <v>58</v>
      </c>
      <c r="AB1575" s="205">
        <f>AA1575*2677</f>
        <v>155266</v>
      </c>
      <c r="AC1575" s="205"/>
      <c r="AD1575" s="205"/>
      <c r="AE1575" s="205"/>
      <c r="AF1575" s="205"/>
      <c r="AG1575" s="221">
        <v>2025</v>
      </c>
      <c r="AH1575" s="158"/>
      <c r="AI1575" s="175"/>
      <c r="AJ1575" s="218"/>
      <c r="AK1575" s="15">
        <f t="shared" ca="1" si="375"/>
        <v>1498</v>
      </c>
      <c r="AL1575" s="15" t="s">
        <v>155</v>
      </c>
      <c r="AM1575" s="15" t="str">
        <f t="shared" ca="1" si="376"/>
        <v>1498.</v>
      </c>
      <c r="AN1575" s="222"/>
      <c r="AO1575" s="16"/>
      <c r="AP1575" s="16"/>
    </row>
    <row r="1576" spans="1:42" ht="22.5" hidden="1" customHeight="1" x14ac:dyDescent="0.25">
      <c r="A1576" s="83" t="str">
        <f t="shared" ca="1" si="372"/>
        <v>1499.</v>
      </c>
      <c r="B1576" s="26">
        <v>2907</v>
      </c>
      <c r="C1576" s="40" t="s">
        <v>645</v>
      </c>
      <c r="D1576" s="26">
        <v>1966</v>
      </c>
      <c r="E1576" s="135" t="s">
        <v>2957</v>
      </c>
      <c r="F1576" s="83" t="s">
        <v>2959</v>
      </c>
      <c r="G1576" s="26">
        <v>2</v>
      </c>
      <c r="H1576" s="26">
        <v>2</v>
      </c>
      <c r="I1576" s="205">
        <v>624.29999999999995</v>
      </c>
      <c r="J1576" s="205">
        <v>354.3</v>
      </c>
      <c r="K1576" s="205">
        <v>354.3</v>
      </c>
      <c r="L1576" s="219">
        <v>18</v>
      </c>
      <c r="M1576" s="205">
        <f t="shared" si="373"/>
        <v>200775</v>
      </c>
      <c r="N1576" s="205"/>
      <c r="O1576" s="205"/>
      <c r="P1576" s="205"/>
      <c r="Q1576" s="205">
        <f t="shared" si="374"/>
        <v>200775</v>
      </c>
      <c r="R1576" s="205"/>
      <c r="S1576" s="219"/>
      <c r="T1576" s="205"/>
      <c r="U1576" s="205"/>
      <c r="V1576" s="205"/>
      <c r="W1576" s="205"/>
      <c r="X1576" s="205"/>
      <c r="Y1576" s="205"/>
      <c r="Z1576" s="205"/>
      <c r="AA1576" s="205">
        <v>75</v>
      </c>
      <c r="AB1576" s="205">
        <f>AA1576*2677</f>
        <v>200775</v>
      </c>
      <c r="AC1576" s="205"/>
      <c r="AD1576" s="205"/>
      <c r="AE1576" s="205"/>
      <c r="AF1576" s="205"/>
      <c r="AG1576" s="221">
        <v>2025</v>
      </c>
      <c r="AH1576" s="158"/>
      <c r="AI1576" s="175"/>
      <c r="AJ1576" s="218"/>
      <c r="AK1576" s="15">
        <f t="shared" ca="1" si="375"/>
        <v>1499</v>
      </c>
      <c r="AL1576" s="15" t="s">
        <v>155</v>
      </c>
      <c r="AM1576" s="15" t="str">
        <f t="shared" ca="1" si="376"/>
        <v>1499.</v>
      </c>
      <c r="AN1576" s="222"/>
      <c r="AO1576" s="16"/>
      <c r="AP1576" s="16"/>
    </row>
    <row r="1577" spans="1:42" ht="22.5" hidden="1" customHeight="1" x14ac:dyDescent="0.25">
      <c r="A1577" s="83" t="str">
        <f t="shared" ca="1" si="372"/>
        <v>1500.</v>
      </c>
      <c r="B1577" s="26">
        <v>3035</v>
      </c>
      <c r="C1577" s="242" t="s">
        <v>633</v>
      </c>
      <c r="D1577" s="26">
        <v>1957</v>
      </c>
      <c r="E1577" s="135" t="s">
        <v>2957</v>
      </c>
      <c r="F1577" s="83" t="s">
        <v>2959</v>
      </c>
      <c r="G1577" s="32">
        <v>2</v>
      </c>
      <c r="H1577" s="32">
        <v>1</v>
      </c>
      <c r="I1577" s="205">
        <v>419.8</v>
      </c>
      <c r="J1577" s="205">
        <v>261</v>
      </c>
      <c r="K1577" s="205">
        <v>261</v>
      </c>
      <c r="L1577" s="219">
        <v>15</v>
      </c>
      <c r="M1577" s="205">
        <f t="shared" si="373"/>
        <v>1851259.4</v>
      </c>
      <c r="N1577" s="205"/>
      <c r="O1577" s="205"/>
      <c r="P1577" s="205"/>
      <c r="Q1577" s="205">
        <f t="shared" si="374"/>
        <v>1851259.4</v>
      </c>
      <c r="R1577" s="205"/>
      <c r="S1577" s="219"/>
      <c r="T1577" s="205"/>
      <c r="U1577" s="205"/>
      <c r="V1577" s="205"/>
      <c r="W1577" s="205"/>
      <c r="X1577" s="205"/>
      <c r="Y1577" s="205">
        <v>532.79999999999995</v>
      </c>
      <c r="Z1577" s="205">
        <f>Y1577*3148</f>
        <v>1677254.4</v>
      </c>
      <c r="AA1577" s="205">
        <v>65</v>
      </c>
      <c r="AB1577" s="205">
        <f>AA1577*2677</f>
        <v>174005</v>
      </c>
      <c r="AC1577" s="205"/>
      <c r="AD1577" s="205"/>
      <c r="AE1577" s="205"/>
      <c r="AF1577" s="205"/>
      <c r="AG1577" s="221">
        <v>2025</v>
      </c>
      <c r="AH1577" s="158"/>
      <c r="AI1577" s="175"/>
      <c r="AJ1577" s="218"/>
      <c r="AK1577" s="15">
        <f t="shared" ca="1" si="375"/>
        <v>1500</v>
      </c>
      <c r="AL1577" s="15" t="s">
        <v>155</v>
      </c>
      <c r="AM1577" s="15" t="str">
        <f t="shared" ca="1" si="376"/>
        <v>1500.</v>
      </c>
      <c r="AN1577" s="222"/>
      <c r="AO1577" s="16"/>
      <c r="AP1577" s="16"/>
    </row>
    <row r="1578" spans="1:42" ht="22.5" hidden="1" customHeight="1" x14ac:dyDescent="0.25">
      <c r="A1578" s="83" t="str">
        <f t="shared" ca="1" si="372"/>
        <v>1501.</v>
      </c>
      <c r="B1578" s="26">
        <v>2725</v>
      </c>
      <c r="C1578" s="40" t="s">
        <v>1455</v>
      </c>
      <c r="D1578" s="26">
        <v>1937</v>
      </c>
      <c r="E1578" s="135" t="s">
        <v>2957</v>
      </c>
      <c r="F1578" s="83" t="s">
        <v>2960</v>
      </c>
      <c r="G1578" s="32">
        <v>2</v>
      </c>
      <c r="H1578" s="32">
        <v>1</v>
      </c>
      <c r="I1578" s="205">
        <v>227.5</v>
      </c>
      <c r="J1578" s="205">
        <v>153.1</v>
      </c>
      <c r="K1578" s="205">
        <v>153.1</v>
      </c>
      <c r="L1578" s="219">
        <v>7</v>
      </c>
      <c r="M1578" s="205">
        <f t="shared" si="373"/>
        <v>50015</v>
      </c>
      <c r="N1578" s="205"/>
      <c r="O1578" s="205"/>
      <c r="P1578" s="205"/>
      <c r="Q1578" s="205">
        <f t="shared" si="374"/>
        <v>50015</v>
      </c>
      <c r="R1578" s="205">
        <v>50015</v>
      </c>
      <c r="S1578" s="219"/>
      <c r="T1578" s="205"/>
      <c r="U1578" s="205"/>
      <c r="V1578" s="205"/>
      <c r="W1578" s="205"/>
      <c r="X1578" s="205"/>
      <c r="Y1578" s="205"/>
      <c r="Z1578" s="205"/>
      <c r="AA1578" s="205"/>
      <c r="AB1578" s="205"/>
      <c r="AC1578" s="205"/>
      <c r="AD1578" s="205"/>
      <c r="AE1578" s="205"/>
      <c r="AF1578" s="205"/>
      <c r="AG1578" s="221">
        <v>2025</v>
      </c>
      <c r="AH1578" s="158"/>
      <c r="AI1578" s="175"/>
      <c r="AJ1578" s="218"/>
      <c r="AK1578" s="15">
        <f t="shared" ca="1" si="375"/>
        <v>1501</v>
      </c>
      <c r="AL1578" s="15" t="s">
        <v>155</v>
      </c>
      <c r="AM1578" s="15" t="str">
        <f t="shared" ca="1" si="376"/>
        <v>1501.</v>
      </c>
      <c r="AN1578" s="222"/>
      <c r="AO1578" s="16"/>
      <c r="AP1578" s="16"/>
    </row>
    <row r="1579" spans="1:42" ht="22.5" hidden="1" customHeight="1" x14ac:dyDescent="0.25">
      <c r="A1579" s="83" t="str">
        <f t="shared" ca="1" si="372"/>
        <v>1502.</v>
      </c>
      <c r="B1579" s="26">
        <v>2809</v>
      </c>
      <c r="C1579" s="242" t="s">
        <v>623</v>
      </c>
      <c r="D1579" s="26">
        <v>1932</v>
      </c>
      <c r="E1579" s="135" t="s">
        <v>2957</v>
      </c>
      <c r="F1579" s="83" t="s">
        <v>2960</v>
      </c>
      <c r="G1579" s="32">
        <v>1</v>
      </c>
      <c r="H1579" s="32">
        <v>1</v>
      </c>
      <c r="I1579" s="205">
        <v>138.4</v>
      </c>
      <c r="J1579" s="205">
        <v>138.4</v>
      </c>
      <c r="K1579" s="205">
        <v>78.5</v>
      </c>
      <c r="L1579" s="219">
        <v>11</v>
      </c>
      <c r="M1579" s="205">
        <f t="shared" si="373"/>
        <v>1498581.5999999999</v>
      </c>
      <c r="N1579" s="205"/>
      <c r="O1579" s="205"/>
      <c r="P1579" s="205"/>
      <c r="Q1579" s="205">
        <f t="shared" si="374"/>
        <v>1498581.5999999999</v>
      </c>
      <c r="R1579" s="205"/>
      <c r="S1579" s="219"/>
      <c r="T1579" s="205"/>
      <c r="U1579" s="205">
        <v>199.2</v>
      </c>
      <c r="V1579" s="205">
        <f>U1579*7523</f>
        <v>1498581.5999999999</v>
      </c>
      <c r="W1579" s="205"/>
      <c r="X1579" s="205"/>
      <c r="Y1579" s="205"/>
      <c r="Z1579" s="205"/>
      <c r="AA1579" s="205"/>
      <c r="AB1579" s="205"/>
      <c r="AC1579" s="205"/>
      <c r="AD1579" s="205"/>
      <c r="AE1579" s="205"/>
      <c r="AF1579" s="205"/>
      <c r="AG1579" s="221">
        <v>2025</v>
      </c>
      <c r="AH1579" s="158"/>
      <c r="AI1579" s="175"/>
      <c r="AJ1579" s="218"/>
      <c r="AK1579" s="15">
        <f t="shared" ca="1" si="375"/>
        <v>1502</v>
      </c>
      <c r="AL1579" s="15" t="s">
        <v>155</v>
      </c>
      <c r="AM1579" s="15" t="str">
        <f t="shared" ca="1" si="376"/>
        <v>1502.</v>
      </c>
      <c r="AN1579" s="222"/>
      <c r="AO1579" s="16"/>
      <c r="AP1579" s="16"/>
    </row>
    <row r="1580" spans="1:42" ht="22.5" hidden="1" customHeight="1" x14ac:dyDescent="0.25">
      <c r="A1580" s="83" t="str">
        <f t="shared" ca="1" si="372"/>
        <v>1503.</v>
      </c>
      <c r="B1580" s="26">
        <v>2990</v>
      </c>
      <c r="C1580" s="242" t="s">
        <v>628</v>
      </c>
      <c r="D1580" s="26">
        <v>1931</v>
      </c>
      <c r="E1580" s="135" t="s">
        <v>2957</v>
      </c>
      <c r="F1580" s="83" t="s">
        <v>2960</v>
      </c>
      <c r="G1580" s="32">
        <v>1</v>
      </c>
      <c r="H1580" s="32">
        <v>2</v>
      </c>
      <c r="I1580" s="205">
        <v>290.07</v>
      </c>
      <c r="J1580" s="205">
        <v>187.3</v>
      </c>
      <c r="K1580" s="205">
        <v>187.3</v>
      </c>
      <c r="L1580" s="219">
        <v>12</v>
      </c>
      <c r="M1580" s="205">
        <f t="shared" si="373"/>
        <v>834228.3</v>
      </c>
      <c r="N1580" s="205"/>
      <c r="O1580" s="205"/>
      <c r="P1580" s="205"/>
      <c r="Q1580" s="205">
        <f t="shared" si="374"/>
        <v>834228.3</v>
      </c>
      <c r="R1580" s="205"/>
      <c r="S1580" s="219"/>
      <c r="T1580" s="205"/>
      <c r="U1580" s="205"/>
      <c r="V1580" s="205"/>
      <c r="W1580" s="205"/>
      <c r="X1580" s="205"/>
      <c r="Y1580" s="205">
        <v>190</v>
      </c>
      <c r="Z1580" s="205">
        <f>Y1580*3434</f>
        <v>652460</v>
      </c>
      <c r="AA1580" s="205">
        <v>67.900000000000006</v>
      </c>
      <c r="AB1580" s="205">
        <f>AA1580*2677</f>
        <v>181768.30000000002</v>
      </c>
      <c r="AC1580" s="205"/>
      <c r="AD1580" s="205"/>
      <c r="AE1580" s="205"/>
      <c r="AF1580" s="205"/>
      <c r="AG1580" s="221">
        <v>2025</v>
      </c>
      <c r="AH1580" s="158"/>
      <c r="AI1580" s="175"/>
      <c r="AJ1580" s="218"/>
      <c r="AK1580" s="15">
        <f t="shared" ca="1" si="375"/>
        <v>1503</v>
      </c>
      <c r="AL1580" s="15" t="s">
        <v>155</v>
      </c>
      <c r="AM1580" s="15" t="str">
        <f t="shared" ca="1" si="376"/>
        <v>1503.</v>
      </c>
      <c r="AN1580" s="222"/>
      <c r="AO1580" s="16"/>
      <c r="AP1580" s="16"/>
    </row>
    <row r="1581" spans="1:42" ht="22.5" hidden="1" customHeight="1" x14ac:dyDescent="0.25">
      <c r="A1581" s="83" t="str">
        <f t="shared" ca="1" si="372"/>
        <v>1504.</v>
      </c>
      <c r="B1581" s="26">
        <v>3041</v>
      </c>
      <c r="C1581" s="242" t="s">
        <v>616</v>
      </c>
      <c r="D1581" s="26">
        <v>1954</v>
      </c>
      <c r="E1581" s="135" t="s">
        <v>2957</v>
      </c>
      <c r="F1581" s="83" t="s">
        <v>2960</v>
      </c>
      <c r="G1581" s="32">
        <v>1</v>
      </c>
      <c r="H1581" s="32">
        <v>2</v>
      </c>
      <c r="I1581" s="205">
        <v>382</v>
      </c>
      <c r="J1581" s="205">
        <v>216.6</v>
      </c>
      <c r="K1581" s="205">
        <v>216.6</v>
      </c>
      <c r="L1581" s="219">
        <v>22</v>
      </c>
      <c r="M1581" s="205">
        <f t="shared" si="373"/>
        <v>216729.91999999998</v>
      </c>
      <c r="N1581" s="205"/>
      <c r="O1581" s="205"/>
      <c r="P1581" s="205"/>
      <c r="Q1581" s="205">
        <f t="shared" si="374"/>
        <v>216729.91999999998</v>
      </c>
      <c r="R1581" s="205"/>
      <c r="S1581" s="219"/>
      <c r="T1581" s="205"/>
      <c r="U1581" s="205"/>
      <c r="V1581" s="205"/>
      <c r="W1581" s="205"/>
      <c r="X1581" s="205"/>
      <c r="Y1581" s="205"/>
      <c r="Z1581" s="205"/>
      <c r="AA1581" s="205">
        <v>80.959999999999994</v>
      </c>
      <c r="AB1581" s="205">
        <f>AA1581*2677</f>
        <v>216729.91999999998</v>
      </c>
      <c r="AC1581" s="205"/>
      <c r="AD1581" s="205"/>
      <c r="AE1581" s="205"/>
      <c r="AF1581" s="205"/>
      <c r="AG1581" s="221">
        <v>2025</v>
      </c>
      <c r="AH1581" s="158"/>
      <c r="AI1581" s="175"/>
      <c r="AJ1581" s="218"/>
      <c r="AK1581" s="15">
        <f t="shared" ca="1" si="375"/>
        <v>1504</v>
      </c>
      <c r="AL1581" s="15" t="s">
        <v>155</v>
      </c>
      <c r="AM1581" s="15" t="str">
        <f t="shared" ca="1" si="376"/>
        <v>1504.</v>
      </c>
      <c r="AN1581" s="222"/>
      <c r="AO1581" s="16"/>
      <c r="AP1581" s="16"/>
    </row>
    <row r="1582" spans="1:42" ht="22.5" hidden="1" customHeight="1" x14ac:dyDescent="0.25">
      <c r="A1582" s="83" t="str">
        <f t="shared" ca="1" si="372"/>
        <v>1505.</v>
      </c>
      <c r="B1582" s="26">
        <v>5504</v>
      </c>
      <c r="C1582" s="40" t="s">
        <v>1478</v>
      </c>
      <c r="D1582" s="26">
        <v>1956</v>
      </c>
      <c r="E1582" s="135" t="s">
        <v>2957</v>
      </c>
      <c r="F1582" s="83" t="s">
        <v>2960</v>
      </c>
      <c r="G1582" s="26">
        <v>2</v>
      </c>
      <c r="H1582" s="26">
        <v>1</v>
      </c>
      <c r="I1582" s="205">
        <v>435.1</v>
      </c>
      <c r="J1582" s="205">
        <v>277.5</v>
      </c>
      <c r="K1582" s="205">
        <v>277.5</v>
      </c>
      <c r="L1582" s="219">
        <v>16</v>
      </c>
      <c r="M1582" s="205">
        <f t="shared" si="373"/>
        <v>2821125</v>
      </c>
      <c r="N1582" s="205"/>
      <c r="O1582" s="205"/>
      <c r="P1582" s="205"/>
      <c r="Q1582" s="205">
        <f t="shared" si="374"/>
        <v>2821125</v>
      </c>
      <c r="R1582" s="205"/>
      <c r="S1582" s="219"/>
      <c r="T1582" s="205"/>
      <c r="U1582" s="205">
        <v>375</v>
      </c>
      <c r="V1582" s="205">
        <f>U1582*7523</f>
        <v>2821125</v>
      </c>
      <c r="W1582" s="205"/>
      <c r="X1582" s="205"/>
      <c r="Y1582" s="205"/>
      <c r="Z1582" s="205"/>
      <c r="AA1582" s="205"/>
      <c r="AB1582" s="205"/>
      <c r="AC1582" s="205"/>
      <c r="AD1582" s="205"/>
      <c r="AE1582" s="205"/>
      <c r="AF1582" s="205"/>
      <c r="AG1582" s="221">
        <v>2025</v>
      </c>
      <c r="AH1582" s="158"/>
      <c r="AI1582" s="175"/>
      <c r="AJ1582" s="218"/>
      <c r="AK1582" s="15">
        <f t="shared" ca="1" si="375"/>
        <v>1505</v>
      </c>
      <c r="AL1582" s="15" t="s">
        <v>155</v>
      </c>
      <c r="AM1582" s="15" t="str">
        <f t="shared" ca="1" si="376"/>
        <v>1505.</v>
      </c>
      <c r="AN1582" s="222"/>
      <c r="AO1582" s="16"/>
      <c r="AP1582" s="16"/>
    </row>
    <row r="1583" spans="1:42" ht="22.5" hidden="1" customHeight="1" x14ac:dyDescent="0.25">
      <c r="A1583" s="83" t="str">
        <f t="shared" ca="1" si="372"/>
        <v>1506.</v>
      </c>
      <c r="B1583" s="26">
        <v>3071</v>
      </c>
      <c r="C1583" s="40" t="s">
        <v>2911</v>
      </c>
      <c r="D1583" s="26">
        <v>1968</v>
      </c>
      <c r="E1583" s="135" t="s">
        <v>2957</v>
      </c>
      <c r="F1583" s="83" t="s">
        <v>2959</v>
      </c>
      <c r="G1583" s="26">
        <v>2</v>
      </c>
      <c r="H1583" s="26">
        <v>1</v>
      </c>
      <c r="I1583" s="205">
        <v>337</v>
      </c>
      <c r="J1583" s="205">
        <v>221.5</v>
      </c>
      <c r="K1583" s="205">
        <v>221.5</v>
      </c>
      <c r="L1583" s="219">
        <v>21</v>
      </c>
      <c r="M1583" s="205">
        <f t="shared" si="373"/>
        <v>961714</v>
      </c>
      <c r="N1583" s="205"/>
      <c r="O1583" s="205"/>
      <c r="P1583" s="205"/>
      <c r="Q1583" s="205">
        <f t="shared" si="374"/>
        <v>961714</v>
      </c>
      <c r="R1583" s="205"/>
      <c r="S1583" s="219"/>
      <c r="T1583" s="205"/>
      <c r="U1583" s="205"/>
      <c r="V1583" s="205"/>
      <c r="W1583" s="205"/>
      <c r="X1583" s="205"/>
      <c r="Y1583" s="205">
        <v>305.5</v>
      </c>
      <c r="Z1583" s="205">
        <f>Y1583*3148</f>
        <v>961714</v>
      </c>
      <c r="AA1583" s="205"/>
      <c r="AB1583" s="205"/>
      <c r="AC1583" s="205"/>
      <c r="AD1583" s="205"/>
      <c r="AE1583" s="205"/>
      <c r="AF1583" s="205"/>
      <c r="AG1583" s="221">
        <v>2025</v>
      </c>
      <c r="AH1583" s="158"/>
      <c r="AI1583" s="175"/>
      <c r="AJ1583" s="218"/>
      <c r="AK1583" s="15">
        <f t="shared" ca="1" si="375"/>
        <v>1506</v>
      </c>
      <c r="AL1583" s="15" t="s">
        <v>155</v>
      </c>
      <c r="AM1583" s="15" t="str">
        <f t="shared" ca="1" si="376"/>
        <v>1506.</v>
      </c>
      <c r="AN1583" s="222"/>
      <c r="AO1583" s="16"/>
      <c r="AP1583" s="16"/>
    </row>
    <row r="1584" spans="1:42" ht="22.5" hidden="1" customHeight="1" x14ac:dyDescent="0.25">
      <c r="A1584" s="83" t="str">
        <f t="shared" ca="1" si="372"/>
        <v>1507.</v>
      </c>
      <c r="B1584" s="26">
        <v>2770</v>
      </c>
      <c r="C1584" s="242" t="s">
        <v>2912</v>
      </c>
      <c r="D1584" s="26">
        <v>1953</v>
      </c>
      <c r="E1584" s="135" t="s">
        <v>2957</v>
      </c>
      <c r="F1584" s="83" t="s">
        <v>2960</v>
      </c>
      <c r="G1584" s="32">
        <v>2</v>
      </c>
      <c r="H1584" s="32">
        <v>1</v>
      </c>
      <c r="I1584" s="205">
        <v>495.6</v>
      </c>
      <c r="J1584" s="205">
        <v>315.89999999999998</v>
      </c>
      <c r="K1584" s="205">
        <v>315.89999999999998</v>
      </c>
      <c r="L1584" s="219">
        <v>25</v>
      </c>
      <c r="M1584" s="205">
        <f t="shared" si="373"/>
        <v>135991.6</v>
      </c>
      <c r="N1584" s="205"/>
      <c r="O1584" s="205"/>
      <c r="P1584" s="205"/>
      <c r="Q1584" s="205">
        <f t="shared" si="374"/>
        <v>135991.6</v>
      </c>
      <c r="R1584" s="205"/>
      <c r="S1584" s="219"/>
      <c r="T1584" s="205"/>
      <c r="U1584" s="205"/>
      <c r="V1584" s="205"/>
      <c r="W1584" s="205"/>
      <c r="X1584" s="205"/>
      <c r="Y1584" s="205"/>
      <c r="Z1584" s="205"/>
      <c r="AA1584" s="205">
        <v>50.8</v>
      </c>
      <c r="AB1584" s="205">
        <f>AA1584*2677</f>
        <v>135991.6</v>
      </c>
      <c r="AC1584" s="205"/>
      <c r="AD1584" s="205"/>
      <c r="AE1584" s="205"/>
      <c r="AF1584" s="205"/>
      <c r="AG1584" s="221">
        <v>2025</v>
      </c>
      <c r="AH1584" s="158"/>
      <c r="AI1584" s="175"/>
      <c r="AJ1584" s="218"/>
      <c r="AK1584" s="15">
        <f t="shared" ca="1" si="375"/>
        <v>1507</v>
      </c>
      <c r="AL1584" s="15" t="s">
        <v>155</v>
      </c>
      <c r="AM1584" s="15" t="str">
        <f t="shared" ca="1" si="376"/>
        <v>1507.</v>
      </c>
      <c r="AN1584" s="222"/>
      <c r="AO1584" s="16"/>
      <c r="AP1584" s="16"/>
    </row>
    <row r="1585" spans="1:42" ht="22.5" hidden="1" customHeight="1" x14ac:dyDescent="0.25">
      <c r="A1585" s="83" t="str">
        <f t="shared" ca="1" si="372"/>
        <v>1508.</v>
      </c>
      <c r="B1585" s="26">
        <v>2783</v>
      </c>
      <c r="C1585" s="40" t="s">
        <v>2913</v>
      </c>
      <c r="D1585" s="26">
        <v>1951</v>
      </c>
      <c r="E1585" s="135" t="s">
        <v>2957</v>
      </c>
      <c r="F1585" s="83" t="s">
        <v>2960</v>
      </c>
      <c r="G1585" s="26">
        <v>2</v>
      </c>
      <c r="H1585" s="26">
        <v>1</v>
      </c>
      <c r="I1585" s="205">
        <v>441.84</v>
      </c>
      <c r="J1585" s="205">
        <v>270.39999999999998</v>
      </c>
      <c r="K1585" s="205">
        <v>270.39999999999998</v>
      </c>
      <c r="L1585" s="219">
        <v>32</v>
      </c>
      <c r="M1585" s="205">
        <f t="shared" si="373"/>
        <v>136419.92000000001</v>
      </c>
      <c r="N1585" s="205"/>
      <c r="O1585" s="205"/>
      <c r="P1585" s="205"/>
      <c r="Q1585" s="205">
        <f t="shared" si="374"/>
        <v>136419.92000000001</v>
      </c>
      <c r="R1585" s="205"/>
      <c r="S1585" s="219"/>
      <c r="T1585" s="205"/>
      <c r="U1585" s="205"/>
      <c r="V1585" s="205"/>
      <c r="W1585" s="205"/>
      <c r="X1585" s="205"/>
      <c r="Y1585" s="205"/>
      <c r="Z1585" s="205"/>
      <c r="AA1585" s="205">
        <v>50.96</v>
      </c>
      <c r="AB1585" s="205">
        <f>AA1585*2677</f>
        <v>136419.92000000001</v>
      </c>
      <c r="AC1585" s="205"/>
      <c r="AD1585" s="205"/>
      <c r="AE1585" s="205"/>
      <c r="AF1585" s="205"/>
      <c r="AG1585" s="221">
        <v>2025</v>
      </c>
      <c r="AH1585" s="158"/>
      <c r="AI1585" s="175"/>
      <c r="AJ1585" s="218"/>
      <c r="AK1585" s="15">
        <f t="shared" ca="1" si="375"/>
        <v>1508</v>
      </c>
      <c r="AL1585" s="15" t="s">
        <v>155</v>
      </c>
      <c r="AM1585" s="15" t="str">
        <f t="shared" ca="1" si="376"/>
        <v>1508.</v>
      </c>
      <c r="AN1585" s="222"/>
      <c r="AO1585" s="16"/>
      <c r="AP1585" s="16"/>
    </row>
    <row r="1586" spans="1:42" ht="22.5" hidden="1" customHeight="1" x14ac:dyDescent="0.25">
      <c r="A1586" s="83" t="str">
        <f ca="1">AM1586</f>
        <v>1509.</v>
      </c>
      <c r="B1586" s="26">
        <v>2935</v>
      </c>
      <c r="C1586" s="242" t="s">
        <v>2994</v>
      </c>
      <c r="D1586" s="26">
        <v>1989</v>
      </c>
      <c r="E1586" s="135" t="s">
        <v>2957</v>
      </c>
      <c r="F1586" s="83" t="s">
        <v>2958</v>
      </c>
      <c r="G1586" s="32">
        <v>5</v>
      </c>
      <c r="H1586" s="32">
        <v>3</v>
      </c>
      <c r="I1586" s="205">
        <v>3275.7</v>
      </c>
      <c r="J1586" s="205">
        <v>1902.9</v>
      </c>
      <c r="K1586" s="205">
        <v>1902.9</v>
      </c>
      <c r="L1586" s="219">
        <v>147</v>
      </c>
      <c r="M1586" s="205">
        <f>R1586+T1586+V1586+X1586+Z1586+AB1586+AE1586+AF1586</f>
        <v>678775</v>
      </c>
      <c r="N1586" s="205"/>
      <c r="O1586" s="205"/>
      <c r="P1586" s="205"/>
      <c r="Q1586" s="205">
        <f>M1586</f>
        <v>678775</v>
      </c>
      <c r="R1586" s="205">
        <v>678775</v>
      </c>
      <c r="S1586" s="219"/>
      <c r="T1586" s="205"/>
      <c r="U1586" s="205"/>
      <c r="V1586" s="205"/>
      <c r="W1586" s="205"/>
      <c r="X1586" s="205"/>
      <c r="Y1586" s="205"/>
      <c r="Z1586" s="205"/>
      <c r="AA1586" s="205"/>
      <c r="AB1586" s="205"/>
      <c r="AC1586" s="205"/>
      <c r="AD1586" s="205"/>
      <c r="AE1586" s="205"/>
      <c r="AF1586" s="205"/>
      <c r="AG1586" s="221">
        <v>2025</v>
      </c>
      <c r="AH1586" s="158"/>
      <c r="AI1586" s="175"/>
      <c r="AJ1586" s="218"/>
      <c r="AK1586" s="15">
        <f t="shared" ca="1" si="375"/>
        <v>1509</v>
      </c>
      <c r="AL1586" s="15" t="s">
        <v>155</v>
      </c>
      <c r="AM1586" s="15" t="str">
        <f t="shared" ca="1" si="376"/>
        <v>1509.</v>
      </c>
      <c r="AN1586" s="222"/>
      <c r="AO1586" s="16"/>
      <c r="AP1586" s="16"/>
    </row>
    <row r="1587" spans="1:42" ht="22.5" hidden="1" customHeight="1" x14ac:dyDescent="0.25">
      <c r="A1587" s="83"/>
      <c r="B1587" s="26"/>
      <c r="C1587" s="215" t="s">
        <v>96</v>
      </c>
      <c r="D1587" s="32"/>
      <c r="E1587" s="135"/>
      <c r="F1587" s="135"/>
      <c r="G1587" s="32"/>
      <c r="H1587" s="32"/>
      <c r="I1587" s="211">
        <f>I1588+I1590+I1593</f>
        <v>2879.8</v>
      </c>
      <c r="J1587" s="211">
        <f>J1588+J1590+J1593</f>
        <v>2541.4</v>
      </c>
      <c r="K1587" s="211">
        <f>K1588+K1590+K1593</f>
        <v>2541.4</v>
      </c>
      <c r="L1587" s="216">
        <f>L1588+L1590+L1593</f>
        <v>124</v>
      </c>
      <c r="M1587" s="211">
        <f>M1588+M1590+M1593</f>
        <v>4076776.0999999996</v>
      </c>
      <c r="N1587" s="211"/>
      <c r="O1587" s="211"/>
      <c r="P1587" s="211"/>
      <c r="Q1587" s="174">
        <f t="shared" si="374"/>
        <v>4076776.0999999996</v>
      </c>
      <c r="R1587" s="211">
        <v>151474</v>
      </c>
      <c r="S1587" s="216"/>
      <c r="T1587" s="211"/>
      <c r="U1587" s="211">
        <f>U1588+U1590+U1593</f>
        <v>477.4</v>
      </c>
      <c r="V1587" s="211">
        <f>V1588+V1590+V1593</f>
        <v>3591480.1999999997</v>
      </c>
      <c r="W1587" s="211"/>
      <c r="X1587" s="211"/>
      <c r="Y1587" s="211"/>
      <c r="Z1587" s="211"/>
      <c r="AA1587" s="211">
        <f>AA1588+AA1590+AA1593</f>
        <v>124.69999999999999</v>
      </c>
      <c r="AB1587" s="211">
        <f>AB1588+AB1590+AB1593</f>
        <v>333821.90000000002</v>
      </c>
      <c r="AC1587" s="211"/>
      <c r="AD1587" s="211"/>
      <c r="AE1587" s="211"/>
      <c r="AF1587" s="211"/>
      <c r="AG1587" s="213"/>
      <c r="AH1587" s="158"/>
      <c r="AI1587" s="175"/>
      <c r="AJ1587" s="218"/>
      <c r="AK1587" s="15"/>
      <c r="AL1587" s="15"/>
      <c r="AM1587" s="15"/>
      <c r="AN1587" s="241"/>
      <c r="AO1587" s="15"/>
      <c r="AP1587" s="16"/>
    </row>
    <row r="1588" spans="1:42" ht="22.5" hidden="1" customHeight="1" x14ac:dyDescent="0.25">
      <c r="A1588" s="83"/>
      <c r="B1588" s="26"/>
      <c r="C1588" s="215" t="s">
        <v>1202</v>
      </c>
      <c r="D1588" s="26"/>
      <c r="E1588" s="135"/>
      <c r="F1588" s="83"/>
      <c r="G1588" s="26"/>
      <c r="H1588" s="26"/>
      <c r="I1588" s="211">
        <f>SUM(I1589:I1589)</f>
        <v>558.79999999999995</v>
      </c>
      <c r="J1588" s="211">
        <f t="shared" ref="J1588:R1588" si="377">SUM(J1589:J1589)</f>
        <v>509.4</v>
      </c>
      <c r="K1588" s="211">
        <f t="shared" si="377"/>
        <v>509.4</v>
      </c>
      <c r="L1588" s="216">
        <f t="shared" si="377"/>
        <v>17</v>
      </c>
      <c r="M1588" s="211">
        <f t="shared" si="377"/>
        <v>52873</v>
      </c>
      <c r="N1588" s="211"/>
      <c r="O1588" s="211"/>
      <c r="P1588" s="211"/>
      <c r="Q1588" s="174">
        <f t="shared" si="374"/>
        <v>52873</v>
      </c>
      <c r="R1588" s="211">
        <f t="shared" si="377"/>
        <v>52873</v>
      </c>
      <c r="S1588" s="216"/>
      <c r="T1588" s="211"/>
      <c r="U1588" s="211"/>
      <c r="V1588" s="211"/>
      <c r="W1588" s="211"/>
      <c r="X1588" s="211"/>
      <c r="Y1588" s="211"/>
      <c r="Z1588" s="211"/>
      <c r="AA1588" s="211"/>
      <c r="AB1588" s="211"/>
      <c r="AC1588" s="211"/>
      <c r="AD1588" s="211"/>
      <c r="AE1588" s="211"/>
      <c r="AF1588" s="211"/>
      <c r="AG1588" s="253"/>
      <c r="AH1588" s="162"/>
      <c r="AI1588" s="175"/>
      <c r="AJ1588" s="218"/>
      <c r="AK1588" s="15"/>
      <c r="AL1588" s="15"/>
      <c r="AM1588" s="15"/>
      <c r="AN1588" s="254"/>
      <c r="AO1588" s="15"/>
      <c r="AP1588" s="16"/>
    </row>
    <row r="1589" spans="1:42" ht="22.5" hidden="1" customHeight="1" x14ac:dyDescent="0.25">
      <c r="A1589" s="83" t="str">
        <f ca="1">AM1589</f>
        <v>1510.</v>
      </c>
      <c r="B1589" s="26">
        <v>3072</v>
      </c>
      <c r="C1589" s="40" t="s">
        <v>1227</v>
      </c>
      <c r="D1589" s="32">
        <v>1972</v>
      </c>
      <c r="E1589" s="135" t="s">
        <v>2957</v>
      </c>
      <c r="F1589" s="83" t="s">
        <v>2959</v>
      </c>
      <c r="G1589" s="32">
        <v>2</v>
      </c>
      <c r="H1589" s="32">
        <v>2</v>
      </c>
      <c r="I1589" s="205">
        <v>558.79999999999995</v>
      </c>
      <c r="J1589" s="205">
        <v>509.4</v>
      </c>
      <c r="K1589" s="205">
        <v>509.4</v>
      </c>
      <c r="L1589" s="219">
        <v>17</v>
      </c>
      <c r="M1589" s="205">
        <f>R1589+T1589+V1589+X1589+Z1589+AB1589+AE1589+AF1589</f>
        <v>52873</v>
      </c>
      <c r="N1589" s="211"/>
      <c r="O1589" s="211"/>
      <c r="P1589" s="211"/>
      <c r="Q1589" s="205">
        <f t="shared" ref="Q1589:Q1592" si="378">M1589</f>
        <v>52873</v>
      </c>
      <c r="R1589" s="205">
        <v>52873</v>
      </c>
      <c r="S1589" s="219"/>
      <c r="T1589" s="205"/>
      <c r="U1589" s="205"/>
      <c r="V1589" s="205"/>
      <c r="W1589" s="205"/>
      <c r="X1589" s="205"/>
      <c r="Y1589" s="205"/>
      <c r="Z1589" s="205"/>
      <c r="AA1589" s="205"/>
      <c r="AB1589" s="205"/>
      <c r="AC1589" s="205"/>
      <c r="AD1589" s="205"/>
      <c r="AE1589" s="205"/>
      <c r="AF1589" s="205"/>
      <c r="AG1589" s="221">
        <v>2025</v>
      </c>
      <c r="AH1589" s="158"/>
      <c r="AI1589" s="175"/>
      <c r="AJ1589" s="218"/>
      <c r="AK1589" s="15">
        <f t="shared" ca="1" si="375"/>
        <v>1510</v>
      </c>
      <c r="AL1589" s="15" t="s">
        <v>155</v>
      </c>
      <c r="AM1589" s="15" t="str">
        <f t="shared" ca="1" si="376"/>
        <v>1510.</v>
      </c>
      <c r="AN1589" s="222"/>
      <c r="AO1589" s="15"/>
      <c r="AP1589" s="16"/>
    </row>
    <row r="1590" spans="1:42" ht="22.5" hidden="1" customHeight="1" x14ac:dyDescent="0.25">
      <c r="A1590" s="83"/>
      <c r="B1590" s="26"/>
      <c r="C1590" s="215" t="s">
        <v>1203</v>
      </c>
      <c r="D1590" s="26"/>
      <c r="E1590" s="135"/>
      <c r="F1590" s="83"/>
      <c r="G1590" s="26"/>
      <c r="H1590" s="26"/>
      <c r="I1590" s="211">
        <f>SUM(I1591:I1592)</f>
        <v>939.09999999999991</v>
      </c>
      <c r="J1590" s="211">
        <f t="shared" ref="J1590:AB1590" si="379">SUM(J1591:J1592)</f>
        <v>870.40000000000009</v>
      </c>
      <c r="K1590" s="211">
        <f t="shared" si="379"/>
        <v>870.40000000000009</v>
      </c>
      <c r="L1590" s="216">
        <f t="shared" si="379"/>
        <v>55</v>
      </c>
      <c r="M1590" s="211">
        <f t="shared" si="379"/>
        <v>226972.3</v>
      </c>
      <c r="N1590" s="211"/>
      <c r="O1590" s="211"/>
      <c r="P1590" s="211"/>
      <c r="Q1590" s="174">
        <f>M1590</f>
        <v>226972.3</v>
      </c>
      <c r="R1590" s="211">
        <f t="shared" si="379"/>
        <v>58589</v>
      </c>
      <c r="S1590" s="216"/>
      <c r="T1590" s="211"/>
      <c r="U1590" s="211"/>
      <c r="V1590" s="211"/>
      <c r="W1590" s="211"/>
      <c r="X1590" s="211"/>
      <c r="Y1590" s="211"/>
      <c r="Z1590" s="211"/>
      <c r="AA1590" s="211">
        <f t="shared" si="379"/>
        <v>62.9</v>
      </c>
      <c r="AB1590" s="211">
        <f t="shared" si="379"/>
        <v>168383.3</v>
      </c>
      <c r="AC1590" s="211"/>
      <c r="AD1590" s="211"/>
      <c r="AE1590" s="211"/>
      <c r="AF1590" s="211"/>
      <c r="AG1590" s="253"/>
      <c r="AH1590" s="162"/>
      <c r="AI1590" s="175"/>
      <c r="AJ1590" s="218"/>
      <c r="AK1590" s="15"/>
      <c r="AL1590" s="15"/>
      <c r="AM1590" s="15"/>
      <c r="AN1590" s="254"/>
      <c r="AO1590" s="15"/>
      <c r="AP1590" s="16"/>
    </row>
    <row r="1591" spans="1:42" ht="22.5" hidden="1" customHeight="1" x14ac:dyDescent="0.25">
      <c r="A1591" s="83" t="str">
        <f ca="1">AM1591</f>
        <v>1511.</v>
      </c>
      <c r="B1591" s="26">
        <v>3088</v>
      </c>
      <c r="C1591" s="40" t="s">
        <v>660</v>
      </c>
      <c r="D1591" s="32">
        <v>1969</v>
      </c>
      <c r="E1591" s="135" t="s">
        <v>2957</v>
      </c>
      <c r="F1591" s="83" t="s">
        <v>2959</v>
      </c>
      <c r="G1591" s="32">
        <v>2</v>
      </c>
      <c r="H1591" s="32">
        <v>1</v>
      </c>
      <c r="I1591" s="205">
        <v>360.8</v>
      </c>
      <c r="J1591" s="205">
        <v>340.8</v>
      </c>
      <c r="K1591" s="205">
        <v>340.8</v>
      </c>
      <c r="L1591" s="219">
        <v>22</v>
      </c>
      <c r="M1591" s="205">
        <f>R1591+T1591+V1591+X1591+Z1591+AB1591+AE1591+AF1591</f>
        <v>168383.3</v>
      </c>
      <c r="N1591" s="205"/>
      <c r="O1591" s="205"/>
      <c r="P1591" s="205"/>
      <c r="Q1591" s="205">
        <f t="shared" si="378"/>
        <v>168383.3</v>
      </c>
      <c r="R1591" s="205"/>
      <c r="S1591" s="219"/>
      <c r="T1591" s="205"/>
      <c r="U1591" s="205"/>
      <c r="V1591" s="205"/>
      <c r="W1591" s="205"/>
      <c r="X1591" s="205"/>
      <c r="Y1591" s="205"/>
      <c r="Z1591" s="205"/>
      <c r="AA1591" s="205">
        <v>62.9</v>
      </c>
      <c r="AB1591" s="205">
        <f>AA1591*2677</f>
        <v>168383.3</v>
      </c>
      <c r="AC1591" s="205"/>
      <c r="AD1591" s="205"/>
      <c r="AE1591" s="205"/>
      <c r="AF1591" s="205"/>
      <c r="AG1591" s="221">
        <v>2025</v>
      </c>
      <c r="AH1591" s="158"/>
      <c r="AI1591" s="175"/>
      <c r="AJ1591" s="218"/>
      <c r="AK1591" s="15">
        <f t="shared" ca="1" si="375"/>
        <v>1511</v>
      </c>
      <c r="AL1591" s="15" t="s">
        <v>155</v>
      </c>
      <c r="AM1591" s="15" t="str">
        <f t="shared" ca="1" si="376"/>
        <v>1511.</v>
      </c>
      <c r="AN1591" s="222"/>
      <c r="AO1591" s="15"/>
      <c r="AP1591" s="16"/>
    </row>
    <row r="1592" spans="1:42" ht="22.5" hidden="1" customHeight="1" x14ac:dyDescent="0.25">
      <c r="A1592" s="83" t="str">
        <f ca="1">AM1592</f>
        <v>1512.</v>
      </c>
      <c r="B1592" s="26">
        <v>3085</v>
      </c>
      <c r="C1592" s="40" t="s">
        <v>1229</v>
      </c>
      <c r="D1592" s="32">
        <v>1968</v>
      </c>
      <c r="E1592" s="135" t="s">
        <v>2957</v>
      </c>
      <c r="F1592" s="83" t="s">
        <v>2959</v>
      </c>
      <c r="G1592" s="32">
        <v>2</v>
      </c>
      <c r="H1592" s="32">
        <v>2</v>
      </c>
      <c r="I1592" s="205">
        <v>578.29999999999995</v>
      </c>
      <c r="J1592" s="205">
        <v>529.6</v>
      </c>
      <c r="K1592" s="205">
        <v>529.6</v>
      </c>
      <c r="L1592" s="219">
        <v>33</v>
      </c>
      <c r="M1592" s="205">
        <f>R1592+T1592+V1592+X1592+Z1592+AB1592+AE1592+AF1592</f>
        <v>58589</v>
      </c>
      <c r="N1592" s="205"/>
      <c r="O1592" s="205"/>
      <c r="P1592" s="205"/>
      <c r="Q1592" s="205">
        <f t="shared" si="378"/>
        <v>58589</v>
      </c>
      <c r="R1592" s="205">
        <v>58589</v>
      </c>
      <c r="S1592" s="219"/>
      <c r="T1592" s="205"/>
      <c r="U1592" s="205"/>
      <c r="V1592" s="205"/>
      <c r="W1592" s="205"/>
      <c r="X1592" s="205"/>
      <c r="Y1592" s="205"/>
      <c r="Z1592" s="205"/>
      <c r="AA1592" s="205"/>
      <c r="AB1592" s="205"/>
      <c r="AC1592" s="205"/>
      <c r="AD1592" s="205"/>
      <c r="AE1592" s="205"/>
      <c r="AF1592" s="205"/>
      <c r="AG1592" s="221">
        <v>2025</v>
      </c>
      <c r="AH1592" s="158"/>
      <c r="AI1592" s="175"/>
      <c r="AJ1592" s="218"/>
      <c r="AK1592" s="15">
        <f t="shared" ca="1" si="375"/>
        <v>1512</v>
      </c>
      <c r="AL1592" s="15" t="s">
        <v>155</v>
      </c>
      <c r="AM1592" s="15" t="str">
        <f t="shared" ca="1" si="376"/>
        <v>1512.</v>
      </c>
      <c r="AN1592" s="222"/>
      <c r="AO1592" s="15"/>
      <c r="AP1592" s="16"/>
    </row>
    <row r="1593" spans="1:42" s="35" customFormat="1" ht="22.5" hidden="1" customHeight="1" x14ac:dyDescent="0.25">
      <c r="A1593" s="85"/>
      <c r="B1593" s="56"/>
      <c r="C1593" s="44" t="s">
        <v>1204</v>
      </c>
      <c r="D1593" s="26"/>
      <c r="E1593" s="135"/>
      <c r="F1593" s="83"/>
      <c r="G1593" s="26"/>
      <c r="H1593" s="26"/>
      <c r="I1593" s="211">
        <f>SUM(I1594:I1596)</f>
        <v>1381.9</v>
      </c>
      <c r="J1593" s="211">
        <f t="shared" ref="J1593:AB1593" si="380">SUM(J1594:J1596)</f>
        <v>1161.5999999999999</v>
      </c>
      <c r="K1593" s="211">
        <f t="shared" si="380"/>
        <v>1161.5999999999999</v>
      </c>
      <c r="L1593" s="216">
        <f t="shared" si="380"/>
        <v>52</v>
      </c>
      <c r="M1593" s="211">
        <f>SUM(M1594:M1596)</f>
        <v>3796930.8</v>
      </c>
      <c r="N1593" s="211"/>
      <c r="O1593" s="211"/>
      <c r="P1593" s="211"/>
      <c r="Q1593" s="174">
        <f>M1593</f>
        <v>3796930.8</v>
      </c>
      <c r="R1593" s="211">
        <f t="shared" si="380"/>
        <v>40012</v>
      </c>
      <c r="S1593" s="216"/>
      <c r="T1593" s="211"/>
      <c r="U1593" s="211">
        <f t="shared" si="380"/>
        <v>477.4</v>
      </c>
      <c r="V1593" s="211">
        <f t="shared" si="380"/>
        <v>3591480.1999999997</v>
      </c>
      <c r="W1593" s="211"/>
      <c r="X1593" s="211"/>
      <c r="Y1593" s="211"/>
      <c r="Z1593" s="211"/>
      <c r="AA1593" s="211">
        <f t="shared" si="380"/>
        <v>61.8</v>
      </c>
      <c r="AB1593" s="211">
        <f t="shared" si="380"/>
        <v>165438.6</v>
      </c>
      <c r="AC1593" s="211"/>
      <c r="AD1593" s="211"/>
      <c r="AE1593" s="211"/>
      <c r="AF1593" s="211"/>
      <c r="AG1593" s="255"/>
      <c r="AH1593" s="158"/>
      <c r="AI1593" s="175"/>
      <c r="AJ1593" s="238"/>
      <c r="AK1593" s="15"/>
      <c r="AL1593" s="15"/>
      <c r="AM1593" s="15"/>
      <c r="AN1593" s="256"/>
      <c r="AP1593" s="16"/>
    </row>
    <row r="1594" spans="1:42" ht="22.5" hidden="1" customHeight="1" x14ac:dyDescent="0.25">
      <c r="A1594" s="83" t="str">
        <f t="shared" ca="1" si="372"/>
        <v>1513.</v>
      </c>
      <c r="B1594" s="26">
        <v>3094</v>
      </c>
      <c r="C1594" s="40" t="s">
        <v>1228</v>
      </c>
      <c r="D1594" s="32">
        <v>1969</v>
      </c>
      <c r="E1594" s="135" t="s">
        <v>2957</v>
      </c>
      <c r="F1594" s="83" t="s">
        <v>2959</v>
      </c>
      <c r="G1594" s="32">
        <v>2</v>
      </c>
      <c r="H1594" s="32">
        <v>2</v>
      </c>
      <c r="I1594" s="205">
        <v>664</v>
      </c>
      <c r="J1594" s="205">
        <v>504.1</v>
      </c>
      <c r="K1594" s="205">
        <v>504.1</v>
      </c>
      <c r="L1594" s="219">
        <v>11</v>
      </c>
      <c r="M1594" s="205">
        <f>R1594+T1594+V1594+X1594+Z1594+AB1594+AE1594+AF1594</f>
        <v>3591480.1999999997</v>
      </c>
      <c r="N1594" s="205"/>
      <c r="O1594" s="205"/>
      <c r="P1594" s="205"/>
      <c r="Q1594" s="205">
        <f t="shared" ref="Q1594:Q1595" si="381">M1594</f>
        <v>3591480.1999999997</v>
      </c>
      <c r="R1594" s="205"/>
      <c r="S1594" s="219"/>
      <c r="T1594" s="205"/>
      <c r="U1594" s="205">
        <v>477.4</v>
      </c>
      <c r="V1594" s="205">
        <f>U1594*7523</f>
        <v>3591480.1999999997</v>
      </c>
      <c r="W1594" s="205"/>
      <c r="X1594" s="205"/>
      <c r="Y1594" s="205"/>
      <c r="Z1594" s="205"/>
      <c r="AA1594" s="205"/>
      <c r="AB1594" s="205"/>
      <c r="AC1594" s="205"/>
      <c r="AD1594" s="205"/>
      <c r="AE1594" s="205"/>
      <c r="AF1594" s="205"/>
      <c r="AG1594" s="221">
        <v>2025</v>
      </c>
      <c r="AH1594" s="158"/>
      <c r="AI1594" s="175"/>
      <c r="AJ1594" s="218"/>
      <c r="AK1594" s="15">
        <f t="shared" ca="1" si="375"/>
        <v>1513</v>
      </c>
      <c r="AL1594" s="15" t="s">
        <v>155</v>
      </c>
      <c r="AM1594" s="15" t="str">
        <f t="shared" ca="1" si="376"/>
        <v>1513.</v>
      </c>
      <c r="AN1594" s="222"/>
      <c r="AO1594" s="15"/>
      <c r="AP1594" s="16"/>
    </row>
    <row r="1595" spans="1:42" ht="22.5" hidden="1" customHeight="1" x14ac:dyDescent="0.25">
      <c r="A1595" s="83" t="str">
        <f t="shared" ca="1" si="372"/>
        <v>1514.</v>
      </c>
      <c r="B1595" s="26">
        <v>3081</v>
      </c>
      <c r="C1595" s="40" t="s">
        <v>662</v>
      </c>
      <c r="D1595" s="26">
        <v>1967</v>
      </c>
      <c r="E1595" s="135" t="s">
        <v>2957</v>
      </c>
      <c r="F1595" s="83" t="s">
        <v>2959</v>
      </c>
      <c r="G1595" s="26">
        <v>2</v>
      </c>
      <c r="H1595" s="26">
        <v>1</v>
      </c>
      <c r="I1595" s="205">
        <v>345.9</v>
      </c>
      <c r="J1595" s="205">
        <v>316.89999999999998</v>
      </c>
      <c r="K1595" s="205">
        <v>316.89999999999998</v>
      </c>
      <c r="L1595" s="219">
        <v>14</v>
      </c>
      <c r="M1595" s="205">
        <f>R1595+T1595+V1595+X1595+Z1595+AB1595+AE1595+AF1595</f>
        <v>165438.6</v>
      </c>
      <c r="N1595" s="205"/>
      <c r="O1595" s="205"/>
      <c r="P1595" s="205"/>
      <c r="Q1595" s="205">
        <f t="shared" si="381"/>
        <v>165438.6</v>
      </c>
      <c r="R1595" s="205"/>
      <c r="S1595" s="219"/>
      <c r="T1595" s="205"/>
      <c r="U1595" s="205"/>
      <c r="V1595" s="205"/>
      <c r="W1595" s="205"/>
      <c r="X1595" s="205"/>
      <c r="Y1595" s="205"/>
      <c r="Z1595" s="205"/>
      <c r="AA1595" s="205">
        <v>61.8</v>
      </c>
      <c r="AB1595" s="205">
        <f>AA1595*2677</f>
        <v>165438.6</v>
      </c>
      <c r="AC1595" s="205"/>
      <c r="AD1595" s="205"/>
      <c r="AE1595" s="205"/>
      <c r="AF1595" s="205"/>
      <c r="AG1595" s="221">
        <v>2025</v>
      </c>
      <c r="AH1595" s="158"/>
      <c r="AI1595" s="175"/>
      <c r="AJ1595" s="218"/>
      <c r="AK1595" s="15">
        <f t="shared" ca="1" si="375"/>
        <v>1514</v>
      </c>
      <c r="AL1595" s="15" t="s">
        <v>155</v>
      </c>
      <c r="AM1595" s="15" t="str">
        <f t="shared" ca="1" si="376"/>
        <v>1514.</v>
      </c>
      <c r="AN1595" s="222"/>
      <c r="AO1595" s="15"/>
      <c r="AP1595" s="16"/>
    </row>
    <row r="1596" spans="1:42" ht="22.5" hidden="1" customHeight="1" x14ac:dyDescent="0.25">
      <c r="A1596" s="83" t="str">
        <f ca="1">AM1596</f>
        <v>1515.</v>
      </c>
      <c r="B1596" s="26">
        <v>3093</v>
      </c>
      <c r="C1596" s="40" t="s">
        <v>661</v>
      </c>
      <c r="D1596" s="32">
        <v>1969</v>
      </c>
      <c r="E1596" s="135" t="s">
        <v>2957</v>
      </c>
      <c r="F1596" s="83" t="s">
        <v>2959</v>
      </c>
      <c r="G1596" s="32">
        <v>2</v>
      </c>
      <c r="H1596" s="32">
        <v>1</v>
      </c>
      <c r="I1596" s="205">
        <v>372</v>
      </c>
      <c r="J1596" s="205">
        <v>340.6</v>
      </c>
      <c r="K1596" s="205">
        <v>340.6</v>
      </c>
      <c r="L1596" s="219">
        <v>27</v>
      </c>
      <c r="M1596" s="205">
        <f>R1596+T1596+V1596+X1596+Z1596+AB1596+AE1596+AF1596</f>
        <v>40012</v>
      </c>
      <c r="N1596" s="205"/>
      <c r="O1596" s="205"/>
      <c r="P1596" s="205"/>
      <c r="Q1596" s="205">
        <f>M1596</f>
        <v>40012</v>
      </c>
      <c r="R1596" s="205">
        <v>40012</v>
      </c>
      <c r="S1596" s="219"/>
      <c r="T1596" s="205"/>
      <c r="U1596" s="205"/>
      <c r="V1596" s="205"/>
      <c r="W1596" s="205"/>
      <c r="X1596" s="205"/>
      <c r="Y1596" s="205"/>
      <c r="Z1596" s="205"/>
      <c r="AA1596" s="205"/>
      <c r="AB1596" s="205"/>
      <c r="AC1596" s="205"/>
      <c r="AD1596" s="205"/>
      <c r="AE1596" s="205"/>
      <c r="AF1596" s="205"/>
      <c r="AG1596" s="221">
        <v>2025</v>
      </c>
      <c r="AH1596" s="158"/>
      <c r="AI1596" s="175"/>
      <c r="AJ1596" s="218"/>
      <c r="AK1596" s="15">
        <f t="shared" ca="1" si="375"/>
        <v>1515</v>
      </c>
      <c r="AL1596" s="15" t="s">
        <v>155</v>
      </c>
      <c r="AM1596" s="15" t="str">
        <f t="shared" ca="1" si="376"/>
        <v>1515.</v>
      </c>
      <c r="AN1596" s="222"/>
      <c r="AO1596" s="15"/>
      <c r="AP1596" s="16"/>
    </row>
    <row r="1597" spans="1:42" ht="31.5" hidden="1" customHeight="1" x14ac:dyDescent="0.25">
      <c r="A1597" s="83"/>
      <c r="B1597" s="26"/>
      <c r="C1597" s="197" t="s">
        <v>1855</v>
      </c>
      <c r="D1597" s="26"/>
      <c r="E1597" s="135"/>
      <c r="F1597" s="83"/>
      <c r="G1597" s="26"/>
      <c r="H1597" s="26"/>
      <c r="I1597" s="174">
        <f>I1598+I1599+I1602</f>
        <v>70126.19</v>
      </c>
      <c r="J1597" s="174">
        <f>J1598+J1599+J1602</f>
        <v>55404.120000000024</v>
      </c>
      <c r="K1597" s="174">
        <f>K1598+K1599+K1602</f>
        <v>55095.92000000002</v>
      </c>
      <c r="L1597" s="123">
        <f>L1598+L1599+L1602</f>
        <v>2312</v>
      </c>
      <c r="M1597" s="174">
        <f>M1598+M1599+M1602</f>
        <v>125939947.75999999</v>
      </c>
      <c r="N1597" s="174"/>
      <c r="O1597" s="174"/>
      <c r="P1597" s="174"/>
      <c r="Q1597" s="174">
        <f t="shared" ref="Q1597:Q1599" si="382">M1597</f>
        <v>125939947.75999999</v>
      </c>
      <c r="R1597" s="174">
        <v>40819887.100000001</v>
      </c>
      <c r="S1597" s="123"/>
      <c r="T1597" s="174"/>
      <c r="U1597" s="174">
        <f t="shared" ref="U1597:AB1597" si="383">U1598+U1599+U1602</f>
        <v>9358.8000000000011</v>
      </c>
      <c r="V1597" s="174">
        <f t="shared" si="383"/>
        <v>70406252.399999991</v>
      </c>
      <c r="W1597" s="174">
        <f t="shared" si="383"/>
        <v>526</v>
      </c>
      <c r="X1597" s="174">
        <f t="shared" si="383"/>
        <v>1164564</v>
      </c>
      <c r="Y1597" s="174">
        <f t="shared" si="383"/>
        <v>3739.06</v>
      </c>
      <c r="Z1597" s="174">
        <f t="shared" si="383"/>
        <v>11154989</v>
      </c>
      <c r="AA1597" s="174">
        <f t="shared" si="383"/>
        <v>894.38000000000011</v>
      </c>
      <c r="AB1597" s="174">
        <f t="shared" si="383"/>
        <v>2394255.2600000002</v>
      </c>
      <c r="AC1597" s="174"/>
      <c r="AD1597" s="174"/>
      <c r="AE1597" s="174"/>
      <c r="AF1597" s="174"/>
      <c r="AG1597" s="192"/>
      <c r="AH1597" s="162"/>
      <c r="AI1597" s="175"/>
      <c r="AJ1597" s="162"/>
      <c r="AK1597" s="15"/>
      <c r="AL1597" s="15"/>
      <c r="AM1597" s="15"/>
      <c r="AN1597" s="194"/>
      <c r="AO1597" s="15"/>
      <c r="AP1597" s="16"/>
    </row>
    <row r="1598" spans="1:42" ht="22.5" hidden="1" customHeight="1" x14ac:dyDescent="0.25">
      <c r="A1598" s="83"/>
      <c r="B1598" s="26"/>
      <c r="C1598" s="169" t="s">
        <v>1202</v>
      </c>
      <c r="D1598" s="26"/>
      <c r="E1598" s="135"/>
      <c r="F1598" s="83"/>
      <c r="G1598" s="26"/>
      <c r="H1598" s="26"/>
      <c r="I1598" s="174"/>
      <c r="J1598" s="174"/>
      <c r="K1598" s="174"/>
      <c r="L1598" s="123"/>
      <c r="M1598" s="174"/>
      <c r="N1598" s="174"/>
      <c r="O1598" s="174"/>
      <c r="P1598" s="174"/>
      <c r="Q1598" s="174"/>
      <c r="R1598" s="174"/>
      <c r="S1598" s="123"/>
      <c r="T1598" s="174"/>
      <c r="U1598" s="174"/>
      <c r="V1598" s="174"/>
      <c r="W1598" s="174"/>
      <c r="X1598" s="174"/>
      <c r="Y1598" s="174"/>
      <c r="Z1598" s="174"/>
      <c r="AA1598" s="174"/>
      <c r="AB1598" s="174"/>
      <c r="AC1598" s="174"/>
      <c r="AD1598" s="174"/>
      <c r="AE1598" s="174"/>
      <c r="AF1598" s="174"/>
      <c r="AG1598" s="192"/>
      <c r="AH1598" s="162"/>
      <c r="AI1598" s="175"/>
      <c r="AJ1598" s="162"/>
      <c r="AK1598" s="15"/>
      <c r="AL1598" s="15"/>
      <c r="AM1598" s="15"/>
      <c r="AN1598" s="194"/>
      <c r="AO1598" s="15"/>
      <c r="AP1598" s="16"/>
    </row>
    <row r="1599" spans="1:42" ht="22.5" hidden="1" customHeight="1" x14ac:dyDescent="0.25">
      <c r="A1599" s="83"/>
      <c r="B1599" s="26"/>
      <c r="C1599" s="169" t="s">
        <v>1203</v>
      </c>
      <c r="D1599" s="26"/>
      <c r="E1599" s="135"/>
      <c r="F1599" s="83"/>
      <c r="G1599" s="26"/>
      <c r="H1599" s="26"/>
      <c r="I1599" s="174">
        <f>SUM(I1600:I1601)</f>
        <v>5816.1</v>
      </c>
      <c r="J1599" s="174">
        <f>SUM(J1600:J1601)</f>
        <v>5382.5</v>
      </c>
      <c r="K1599" s="174">
        <f>SUM(K1600:K1601)</f>
        <v>5382.5</v>
      </c>
      <c r="L1599" s="123">
        <f>SUM(L1600:L1601)</f>
        <v>247</v>
      </c>
      <c r="M1599" s="174">
        <f>SUM(M1600:M1601)</f>
        <v>1377207</v>
      </c>
      <c r="N1599" s="174"/>
      <c r="O1599" s="174"/>
      <c r="P1599" s="174"/>
      <c r="Q1599" s="174">
        <f t="shared" si="382"/>
        <v>1377207</v>
      </c>
      <c r="R1599" s="174">
        <f>SUM(R1600:R1601)</f>
        <v>1377207</v>
      </c>
      <c r="S1599" s="123"/>
      <c r="T1599" s="174"/>
      <c r="U1599" s="174"/>
      <c r="V1599" s="174"/>
      <c r="W1599" s="174"/>
      <c r="X1599" s="174"/>
      <c r="Y1599" s="174"/>
      <c r="Z1599" s="174"/>
      <c r="AA1599" s="174">
        <f>SUM(AA1600:AA1601)</f>
        <v>0</v>
      </c>
      <c r="AB1599" s="174">
        <f>SUM(AB1600:AB1601)</f>
        <v>0</v>
      </c>
      <c r="AC1599" s="174"/>
      <c r="AD1599" s="174"/>
      <c r="AE1599" s="174"/>
      <c r="AF1599" s="174"/>
      <c r="AG1599" s="192"/>
      <c r="AH1599" s="162"/>
      <c r="AI1599" s="175"/>
      <c r="AJ1599" s="162"/>
      <c r="AK1599" s="15"/>
      <c r="AL1599" s="15"/>
      <c r="AM1599" s="15"/>
      <c r="AN1599" s="194"/>
      <c r="AO1599" s="15"/>
      <c r="AP1599" s="16"/>
    </row>
    <row r="1600" spans="1:42" ht="22.5" hidden="1" customHeight="1" x14ac:dyDescent="0.25">
      <c r="A1600" s="83" t="str">
        <f ca="1">AM1600</f>
        <v>1516.</v>
      </c>
      <c r="B1600" s="26">
        <v>3188</v>
      </c>
      <c r="C1600" s="40" t="s">
        <v>2998</v>
      </c>
      <c r="D1600" s="26">
        <v>1984</v>
      </c>
      <c r="E1600" s="135" t="s">
        <v>2957</v>
      </c>
      <c r="F1600" s="83" t="s">
        <v>2959</v>
      </c>
      <c r="G1600" s="26">
        <v>2</v>
      </c>
      <c r="H1600" s="26">
        <v>2</v>
      </c>
      <c r="I1600" s="176">
        <v>753.6</v>
      </c>
      <c r="J1600" s="176">
        <v>677.3</v>
      </c>
      <c r="K1600" s="176">
        <v>677.3</v>
      </c>
      <c r="L1600" s="32">
        <v>25</v>
      </c>
      <c r="M1600" s="176">
        <f>R1600+T1600+V1600+X1600+Z1600+AB1600+AE1600+AF1600</f>
        <v>329667</v>
      </c>
      <c r="N1600" s="176"/>
      <c r="O1600" s="176"/>
      <c r="P1600" s="176"/>
      <c r="Q1600" s="176">
        <f t="shared" ref="Q1600:Q1607" si="384">M1600</f>
        <v>329667</v>
      </c>
      <c r="R1600" s="176">
        <v>329667</v>
      </c>
      <c r="S1600" s="32"/>
      <c r="T1600" s="176"/>
      <c r="U1600" s="176"/>
      <c r="V1600" s="176"/>
      <c r="W1600" s="176"/>
      <c r="X1600" s="176"/>
      <c r="Y1600" s="176"/>
      <c r="Z1600" s="176"/>
      <c r="AA1600" s="176"/>
      <c r="AB1600" s="176"/>
      <c r="AC1600" s="176"/>
      <c r="AD1600" s="176"/>
      <c r="AE1600" s="176"/>
      <c r="AF1600" s="176"/>
      <c r="AG1600" s="317">
        <v>2025</v>
      </c>
      <c r="AH1600" s="159"/>
      <c r="AI1600" s="175"/>
      <c r="AJ1600" s="180"/>
      <c r="AK1600" s="15">
        <f t="shared" ca="1" si="375"/>
        <v>1516</v>
      </c>
      <c r="AL1600" s="15" t="s">
        <v>155</v>
      </c>
      <c r="AM1600" s="15" t="str">
        <f t="shared" ca="1" si="376"/>
        <v>1516.</v>
      </c>
      <c r="AN1600" s="179"/>
      <c r="AO1600" s="15"/>
      <c r="AP1600" s="16"/>
    </row>
    <row r="1601" spans="1:42" ht="22.5" hidden="1" customHeight="1" x14ac:dyDescent="0.25">
      <c r="A1601" s="83" t="str">
        <f ca="1">AM1601</f>
        <v>1517.</v>
      </c>
      <c r="B1601" s="26">
        <v>3179</v>
      </c>
      <c r="C1601" s="40" t="s">
        <v>2999</v>
      </c>
      <c r="D1601" s="26">
        <v>1982</v>
      </c>
      <c r="E1601" s="135" t="s">
        <v>2957</v>
      </c>
      <c r="F1601" s="83" t="s">
        <v>2958</v>
      </c>
      <c r="G1601" s="26">
        <v>5</v>
      </c>
      <c r="H1601" s="26">
        <v>6</v>
      </c>
      <c r="I1601" s="176">
        <v>5062.5</v>
      </c>
      <c r="J1601" s="176">
        <v>4705.2</v>
      </c>
      <c r="K1601" s="176">
        <v>4705.2</v>
      </c>
      <c r="L1601" s="32">
        <v>222</v>
      </c>
      <c r="M1601" s="176">
        <f>R1601+T1601+V1601+X1601+Z1601+AB1601+AE1601+AF1601</f>
        <v>1047540</v>
      </c>
      <c r="N1601" s="176"/>
      <c r="O1601" s="176"/>
      <c r="P1601" s="176"/>
      <c r="Q1601" s="176">
        <f t="shared" si="384"/>
        <v>1047540</v>
      </c>
      <c r="R1601" s="176">
        <v>1047540</v>
      </c>
      <c r="S1601" s="32"/>
      <c r="T1601" s="176"/>
      <c r="U1601" s="176"/>
      <c r="V1601" s="176"/>
      <c r="W1601" s="176"/>
      <c r="X1601" s="176"/>
      <c r="Y1601" s="176"/>
      <c r="Z1601" s="176"/>
      <c r="AA1601" s="176"/>
      <c r="AB1601" s="176"/>
      <c r="AC1601" s="176"/>
      <c r="AD1601" s="176"/>
      <c r="AE1601" s="176"/>
      <c r="AF1601" s="176"/>
      <c r="AG1601" s="317">
        <v>2025</v>
      </c>
      <c r="AH1601" s="158"/>
      <c r="AI1601" s="175"/>
      <c r="AJ1601" s="162"/>
      <c r="AK1601" s="15">
        <f t="shared" ca="1" si="375"/>
        <v>1517</v>
      </c>
      <c r="AL1601" s="15" t="s">
        <v>155</v>
      </c>
      <c r="AM1601" s="15" t="str">
        <f t="shared" ca="1" si="376"/>
        <v>1517.</v>
      </c>
      <c r="AN1601" s="179"/>
      <c r="AO1601" s="15"/>
      <c r="AP1601" s="16"/>
    </row>
    <row r="1602" spans="1:42" s="35" customFormat="1" ht="22.5" hidden="1" customHeight="1" x14ac:dyDescent="0.25">
      <c r="A1602" s="85"/>
      <c r="B1602" s="56"/>
      <c r="C1602" s="169" t="s">
        <v>1204</v>
      </c>
      <c r="D1602" s="26"/>
      <c r="E1602" s="135"/>
      <c r="F1602" s="83"/>
      <c r="G1602" s="26"/>
      <c r="H1602" s="26"/>
      <c r="I1602" s="174">
        <f>SUM(I1603:I1671)</f>
        <v>64310.09</v>
      </c>
      <c r="J1602" s="174">
        <f t="shared" ref="J1602:M1602" si="385">SUM(J1603:J1671)</f>
        <v>50021.620000000024</v>
      </c>
      <c r="K1602" s="174">
        <f t="shared" si="385"/>
        <v>49713.42000000002</v>
      </c>
      <c r="L1602" s="123">
        <f t="shared" si="385"/>
        <v>2065</v>
      </c>
      <c r="M1602" s="174">
        <f t="shared" si="385"/>
        <v>124562740.75999999</v>
      </c>
      <c r="N1602" s="174"/>
      <c r="O1602" s="174"/>
      <c r="P1602" s="174"/>
      <c r="Q1602" s="174">
        <f>M1602</f>
        <v>124562740.75999999</v>
      </c>
      <c r="R1602" s="174">
        <f t="shared" ref="R1602:AB1602" si="386">SUM(R1603:R1671)</f>
        <v>39442680.100000001</v>
      </c>
      <c r="S1602" s="123"/>
      <c r="T1602" s="174"/>
      <c r="U1602" s="174">
        <f t="shared" si="386"/>
        <v>9358.8000000000011</v>
      </c>
      <c r="V1602" s="174">
        <f t="shared" si="386"/>
        <v>70406252.399999991</v>
      </c>
      <c r="W1602" s="174">
        <f t="shared" si="386"/>
        <v>526</v>
      </c>
      <c r="X1602" s="174">
        <f t="shared" si="386"/>
        <v>1164564</v>
      </c>
      <c r="Y1602" s="174">
        <f t="shared" si="386"/>
        <v>3739.06</v>
      </c>
      <c r="Z1602" s="174">
        <f t="shared" si="386"/>
        <v>11154989</v>
      </c>
      <c r="AA1602" s="174">
        <f t="shared" si="386"/>
        <v>894.38000000000011</v>
      </c>
      <c r="AB1602" s="174">
        <f t="shared" si="386"/>
        <v>2394255.2600000002</v>
      </c>
      <c r="AC1602" s="174"/>
      <c r="AD1602" s="174"/>
      <c r="AE1602" s="174"/>
      <c r="AF1602" s="174"/>
      <c r="AG1602" s="193"/>
      <c r="AH1602" s="158"/>
      <c r="AI1602" s="175"/>
      <c r="AJ1602" s="158"/>
      <c r="AK1602" s="15"/>
      <c r="AL1602" s="15"/>
      <c r="AM1602" s="15"/>
      <c r="AN1602" s="163"/>
      <c r="AP1602" s="16"/>
    </row>
    <row r="1603" spans="1:42" ht="22.5" hidden="1" customHeight="1" x14ac:dyDescent="0.25">
      <c r="A1603" s="83" t="str">
        <f ca="1">AM1603</f>
        <v>1518.</v>
      </c>
      <c r="B1603" s="26">
        <v>3173</v>
      </c>
      <c r="C1603" s="40" t="s">
        <v>1391</v>
      </c>
      <c r="D1603" s="26">
        <v>1979</v>
      </c>
      <c r="E1603" s="135" t="s">
        <v>2957</v>
      </c>
      <c r="F1603" s="83" t="s">
        <v>2959</v>
      </c>
      <c r="G1603" s="26">
        <v>5</v>
      </c>
      <c r="H1603" s="26">
        <v>4</v>
      </c>
      <c r="I1603" s="176">
        <v>4598</v>
      </c>
      <c r="J1603" s="176">
        <v>3308.8</v>
      </c>
      <c r="K1603" s="176">
        <v>3308.8</v>
      </c>
      <c r="L1603" s="32">
        <v>136</v>
      </c>
      <c r="M1603" s="176">
        <f>R1603+T1603+V1603+X1603+Z1603+AB1603+AE1603+AF1603</f>
        <v>8463124</v>
      </c>
      <c r="N1603" s="176"/>
      <c r="O1603" s="176"/>
      <c r="P1603" s="176"/>
      <c r="Q1603" s="176">
        <f t="shared" si="384"/>
        <v>8463124</v>
      </c>
      <c r="R1603" s="176">
        <v>8463124</v>
      </c>
      <c r="S1603" s="32"/>
      <c r="T1603" s="176"/>
      <c r="U1603" s="176"/>
      <c r="V1603" s="176"/>
      <c r="W1603" s="176"/>
      <c r="X1603" s="176"/>
      <c r="Y1603" s="176"/>
      <c r="Z1603" s="176"/>
      <c r="AA1603" s="176"/>
      <c r="AB1603" s="176"/>
      <c r="AC1603" s="176"/>
      <c r="AD1603" s="176"/>
      <c r="AE1603" s="176"/>
      <c r="AF1603" s="176"/>
      <c r="AG1603" s="317">
        <v>2025</v>
      </c>
      <c r="AH1603" s="158"/>
      <c r="AI1603" s="175"/>
      <c r="AJ1603" s="162"/>
      <c r="AK1603" s="15">
        <f t="shared" ca="1" si="375"/>
        <v>1518</v>
      </c>
      <c r="AL1603" s="15" t="s">
        <v>155</v>
      </c>
      <c r="AM1603" s="15" t="str">
        <f t="shared" ca="1" si="376"/>
        <v>1518.</v>
      </c>
      <c r="AN1603" s="179"/>
      <c r="AO1603" s="15"/>
      <c r="AP1603" s="16"/>
    </row>
    <row r="1604" spans="1:42" ht="22.5" hidden="1" customHeight="1" x14ac:dyDescent="0.25">
      <c r="A1604" s="83" t="str">
        <f t="shared" ref="A1604:A1667" ca="1" si="387">AM1604</f>
        <v>1519.</v>
      </c>
      <c r="B1604" s="26">
        <v>5549</v>
      </c>
      <c r="C1604" s="40" t="s">
        <v>1408</v>
      </c>
      <c r="D1604" s="26">
        <v>1965</v>
      </c>
      <c r="E1604" s="135" t="s">
        <v>2957</v>
      </c>
      <c r="F1604" s="83" t="s">
        <v>2959</v>
      </c>
      <c r="G1604" s="26">
        <v>2</v>
      </c>
      <c r="H1604" s="26">
        <v>1</v>
      </c>
      <c r="I1604" s="176">
        <v>324.39999999999998</v>
      </c>
      <c r="J1604" s="176">
        <v>304.2</v>
      </c>
      <c r="K1604" s="176">
        <v>304.2</v>
      </c>
      <c r="L1604" s="32">
        <v>14</v>
      </c>
      <c r="M1604" s="176">
        <f>R1604+T1604+V1604+X1604+Z1604+AB1604+AE1604+AF1604</f>
        <v>35725</v>
      </c>
      <c r="N1604" s="176"/>
      <c r="O1604" s="176"/>
      <c r="P1604" s="176"/>
      <c r="Q1604" s="176">
        <f t="shared" si="384"/>
        <v>35725</v>
      </c>
      <c r="R1604" s="176">
        <v>35725</v>
      </c>
      <c r="S1604" s="32"/>
      <c r="T1604" s="176"/>
      <c r="U1604" s="176"/>
      <c r="V1604" s="176"/>
      <c r="W1604" s="176"/>
      <c r="X1604" s="176"/>
      <c r="Y1604" s="176"/>
      <c r="Z1604" s="176"/>
      <c r="AA1604" s="176"/>
      <c r="AB1604" s="176"/>
      <c r="AC1604" s="176"/>
      <c r="AD1604" s="176"/>
      <c r="AE1604" s="176"/>
      <c r="AF1604" s="176"/>
      <c r="AG1604" s="317">
        <v>2025</v>
      </c>
      <c r="AH1604" s="159"/>
      <c r="AI1604" s="175"/>
      <c r="AJ1604" s="180"/>
      <c r="AK1604" s="15">
        <f t="shared" ca="1" si="375"/>
        <v>1519</v>
      </c>
      <c r="AL1604" s="15" t="s">
        <v>155</v>
      </c>
      <c r="AM1604" s="15" t="str">
        <f t="shared" ca="1" si="376"/>
        <v>1519.</v>
      </c>
      <c r="AN1604" s="179"/>
      <c r="AO1604" s="15"/>
      <c r="AP1604" s="16"/>
    </row>
    <row r="1605" spans="1:42" ht="22.5" hidden="1" customHeight="1" x14ac:dyDescent="0.25">
      <c r="A1605" s="83" t="str">
        <f t="shared" ca="1" si="387"/>
        <v>1520.</v>
      </c>
      <c r="B1605" s="26">
        <v>3133</v>
      </c>
      <c r="C1605" s="40" t="s">
        <v>1387</v>
      </c>
      <c r="D1605" s="26">
        <v>1982</v>
      </c>
      <c r="E1605" s="135" t="s">
        <v>2957</v>
      </c>
      <c r="F1605" s="83" t="s">
        <v>2959</v>
      </c>
      <c r="G1605" s="26">
        <v>2</v>
      </c>
      <c r="H1605" s="26">
        <v>2</v>
      </c>
      <c r="I1605" s="176">
        <v>1344.72</v>
      </c>
      <c r="J1605" s="176">
        <v>754.4</v>
      </c>
      <c r="K1605" s="176">
        <v>754.4</v>
      </c>
      <c r="L1605" s="32">
        <v>25</v>
      </c>
      <c r="M1605" s="176">
        <f>R1605+T1605+V1605+X1605+Z1605+AB1605+AE1605+AF1605</f>
        <v>1164564</v>
      </c>
      <c r="N1605" s="176"/>
      <c r="O1605" s="176"/>
      <c r="P1605" s="176"/>
      <c r="Q1605" s="176">
        <f t="shared" si="384"/>
        <v>1164564</v>
      </c>
      <c r="R1605" s="176"/>
      <c r="S1605" s="32"/>
      <c r="T1605" s="176"/>
      <c r="U1605" s="176"/>
      <c r="V1605" s="176"/>
      <c r="W1605" s="176">
        <v>526</v>
      </c>
      <c r="X1605" s="176">
        <f>W1605*2214</f>
        <v>1164564</v>
      </c>
      <c r="Y1605" s="176"/>
      <c r="Z1605" s="176"/>
      <c r="AA1605" s="176"/>
      <c r="AB1605" s="176"/>
      <c r="AC1605" s="176"/>
      <c r="AD1605" s="176"/>
      <c r="AE1605" s="176"/>
      <c r="AF1605" s="176"/>
      <c r="AG1605" s="317">
        <v>2025</v>
      </c>
      <c r="AH1605" s="158"/>
      <c r="AI1605" s="175"/>
      <c r="AJ1605" s="162"/>
      <c r="AK1605" s="15">
        <f t="shared" ca="1" si="375"/>
        <v>1520</v>
      </c>
      <c r="AL1605" s="15" t="s">
        <v>155</v>
      </c>
      <c r="AM1605" s="15" t="str">
        <f t="shared" ca="1" si="376"/>
        <v>1520.</v>
      </c>
      <c r="AN1605" s="179"/>
      <c r="AO1605" s="15"/>
      <c r="AP1605" s="16"/>
    </row>
    <row r="1606" spans="1:42" ht="22.5" hidden="1" customHeight="1" x14ac:dyDescent="0.25">
      <c r="A1606" s="83" t="str">
        <f t="shared" ca="1" si="387"/>
        <v>1521.</v>
      </c>
      <c r="B1606" s="26">
        <v>3177</v>
      </c>
      <c r="C1606" s="42" t="s">
        <v>667</v>
      </c>
      <c r="D1606" s="26">
        <v>1967</v>
      </c>
      <c r="E1606" s="135" t="s">
        <v>2957</v>
      </c>
      <c r="F1606" s="83" t="s">
        <v>2959</v>
      </c>
      <c r="G1606" s="26">
        <v>2</v>
      </c>
      <c r="H1606" s="26">
        <v>2</v>
      </c>
      <c r="I1606" s="176">
        <v>546</v>
      </c>
      <c r="J1606" s="176">
        <v>473.8</v>
      </c>
      <c r="K1606" s="176">
        <v>473.8</v>
      </c>
      <c r="L1606" s="32">
        <v>21</v>
      </c>
      <c r="M1606" s="176">
        <f>R1606+T1606+V1606+X1606+Z1606+AB1606+AE1606+AF1606</f>
        <v>107175</v>
      </c>
      <c r="N1606" s="176"/>
      <c r="O1606" s="176"/>
      <c r="P1606" s="176"/>
      <c r="Q1606" s="176">
        <f t="shared" si="384"/>
        <v>107175</v>
      </c>
      <c r="R1606" s="176">
        <v>107175</v>
      </c>
      <c r="S1606" s="32"/>
      <c r="T1606" s="176"/>
      <c r="U1606" s="176"/>
      <c r="V1606" s="176"/>
      <c r="W1606" s="176"/>
      <c r="X1606" s="176"/>
      <c r="Y1606" s="176"/>
      <c r="Z1606" s="176"/>
      <c r="AA1606" s="176"/>
      <c r="AB1606" s="176"/>
      <c r="AC1606" s="176"/>
      <c r="AD1606" s="176"/>
      <c r="AE1606" s="176"/>
      <c r="AF1606" s="176"/>
      <c r="AG1606" s="317">
        <v>2025</v>
      </c>
      <c r="AH1606" s="159"/>
      <c r="AI1606" s="175"/>
      <c r="AJ1606" s="180"/>
      <c r="AK1606" s="15">
        <f t="shared" ca="1" si="375"/>
        <v>1521</v>
      </c>
      <c r="AL1606" s="15" t="s">
        <v>155</v>
      </c>
      <c r="AM1606" s="15" t="str">
        <f t="shared" ca="1" si="376"/>
        <v>1521.</v>
      </c>
      <c r="AN1606" s="179"/>
      <c r="AO1606" s="15"/>
      <c r="AP1606" s="16"/>
    </row>
    <row r="1607" spans="1:42" ht="22.5" hidden="1" customHeight="1" x14ac:dyDescent="0.25">
      <c r="A1607" s="83" t="str">
        <f t="shared" ca="1" si="387"/>
        <v>1522.</v>
      </c>
      <c r="B1607" s="26">
        <v>3240</v>
      </c>
      <c r="C1607" s="40" t="s">
        <v>1405</v>
      </c>
      <c r="D1607" s="26">
        <v>1983</v>
      </c>
      <c r="E1607" s="135" t="s">
        <v>2957</v>
      </c>
      <c r="F1607" s="83" t="s">
        <v>2958</v>
      </c>
      <c r="G1607" s="26">
        <v>2</v>
      </c>
      <c r="H1607" s="26">
        <v>1</v>
      </c>
      <c r="I1607" s="176">
        <v>745.7</v>
      </c>
      <c r="J1607" s="176">
        <v>438.9</v>
      </c>
      <c r="K1607" s="176">
        <v>438.9</v>
      </c>
      <c r="L1607" s="32">
        <v>15</v>
      </c>
      <c r="M1607" s="176">
        <f>R1607+T1607+V1607+X1607+Z1607+AB1607+AE1607+AF1607</f>
        <v>506501.24</v>
      </c>
      <c r="N1607" s="176"/>
      <c r="O1607" s="176"/>
      <c r="P1607" s="176"/>
      <c r="Q1607" s="176">
        <f t="shared" si="384"/>
        <v>506501.24</v>
      </c>
      <c r="R1607" s="176"/>
      <c r="S1607" s="32"/>
      <c r="T1607" s="176"/>
      <c r="U1607" s="176"/>
      <c r="V1607" s="176"/>
      <c r="W1607" s="176"/>
      <c r="X1607" s="176"/>
      <c r="Y1607" s="176">
        <v>356.44</v>
      </c>
      <c r="Z1607" s="176">
        <f>Y1607*1421</f>
        <v>506501.24</v>
      </c>
      <c r="AA1607" s="176"/>
      <c r="AB1607" s="176"/>
      <c r="AC1607" s="176"/>
      <c r="AD1607" s="176"/>
      <c r="AE1607" s="176"/>
      <c r="AF1607" s="176"/>
      <c r="AG1607" s="317">
        <v>2025</v>
      </c>
      <c r="AH1607" s="158"/>
      <c r="AI1607" s="175"/>
      <c r="AJ1607" s="162"/>
      <c r="AK1607" s="15">
        <f t="shared" ca="1" si="375"/>
        <v>1522</v>
      </c>
      <c r="AL1607" s="15" t="s">
        <v>155</v>
      </c>
      <c r="AM1607" s="15" t="str">
        <f t="shared" ca="1" si="376"/>
        <v>1522.</v>
      </c>
      <c r="AN1607" s="179"/>
      <c r="AO1607" s="15"/>
      <c r="AP1607" s="16"/>
    </row>
    <row r="1608" spans="1:42" ht="22.5" hidden="1" customHeight="1" x14ac:dyDescent="0.25">
      <c r="A1608" s="83" t="str">
        <f t="shared" ca="1" si="387"/>
        <v>1523.</v>
      </c>
      <c r="B1608" s="26">
        <v>3111</v>
      </c>
      <c r="C1608" s="40" t="s">
        <v>1385</v>
      </c>
      <c r="D1608" s="26">
        <v>1958</v>
      </c>
      <c r="E1608" s="135" t="s">
        <v>2957</v>
      </c>
      <c r="F1608" s="83" t="s">
        <v>2959</v>
      </c>
      <c r="G1608" s="26">
        <v>2</v>
      </c>
      <c r="H1608" s="26">
        <v>1</v>
      </c>
      <c r="I1608" s="176">
        <v>484.2</v>
      </c>
      <c r="J1608" s="176">
        <v>443.4</v>
      </c>
      <c r="K1608" s="176">
        <v>443.4</v>
      </c>
      <c r="L1608" s="32">
        <v>18</v>
      </c>
      <c r="M1608" s="176">
        <f t="shared" ref="M1608" si="388">R1608+T1608+V1608+X1608+Z1608+AB1608+AE1608+AF1608</f>
        <v>649760</v>
      </c>
      <c r="N1608" s="176"/>
      <c r="O1608" s="176"/>
      <c r="P1608" s="176"/>
      <c r="Q1608" s="176">
        <f t="shared" ref="Q1608" si="389">M1608</f>
        <v>649760</v>
      </c>
      <c r="R1608" s="176">
        <v>649760</v>
      </c>
      <c r="S1608" s="32"/>
      <c r="T1608" s="176"/>
      <c r="U1608" s="176"/>
      <c r="V1608" s="176"/>
      <c r="W1608" s="176"/>
      <c r="X1608" s="176"/>
      <c r="Y1608" s="176"/>
      <c r="Z1608" s="176"/>
      <c r="AA1608" s="176"/>
      <c r="AB1608" s="176"/>
      <c r="AC1608" s="176"/>
      <c r="AD1608" s="176"/>
      <c r="AE1608" s="176"/>
      <c r="AF1608" s="176"/>
      <c r="AG1608" s="317">
        <v>2025</v>
      </c>
      <c r="AH1608" s="158"/>
      <c r="AI1608" s="175"/>
      <c r="AJ1608" s="162"/>
      <c r="AK1608" s="15">
        <f t="shared" ca="1" si="375"/>
        <v>1523</v>
      </c>
      <c r="AL1608" s="15" t="s">
        <v>155</v>
      </c>
      <c r="AM1608" s="15" t="str">
        <f t="shared" ca="1" si="376"/>
        <v>1523.</v>
      </c>
      <c r="AN1608" s="179"/>
      <c r="AO1608" s="15"/>
      <c r="AP1608" s="16"/>
    </row>
    <row r="1609" spans="1:42" ht="22.5" hidden="1" customHeight="1" x14ac:dyDescent="0.25">
      <c r="A1609" s="83" t="str">
        <f t="shared" ca="1" si="387"/>
        <v>1524.</v>
      </c>
      <c r="B1609" s="26">
        <v>3105</v>
      </c>
      <c r="C1609" s="41" t="s">
        <v>672</v>
      </c>
      <c r="D1609" s="26">
        <v>1968</v>
      </c>
      <c r="E1609" s="135" t="s">
        <v>2957</v>
      </c>
      <c r="F1609" s="83" t="s">
        <v>2959</v>
      </c>
      <c r="G1609" s="26">
        <v>2</v>
      </c>
      <c r="H1609" s="26">
        <v>2</v>
      </c>
      <c r="I1609" s="176">
        <v>497.4</v>
      </c>
      <c r="J1609" s="176">
        <v>288.10000000000002</v>
      </c>
      <c r="K1609" s="176">
        <v>288.10000000000002</v>
      </c>
      <c r="L1609" s="32">
        <v>10</v>
      </c>
      <c r="M1609" s="176">
        <f t="shared" ref="M1609:M1640" si="390">R1609+T1609+V1609+X1609+Z1609+AB1609+AE1609+AF1609</f>
        <v>71450</v>
      </c>
      <c r="N1609" s="176"/>
      <c r="O1609" s="176"/>
      <c r="P1609" s="176"/>
      <c r="Q1609" s="176">
        <f t="shared" ref="Q1609:Q1640" si="391">M1609</f>
        <v>71450</v>
      </c>
      <c r="R1609" s="176">
        <v>71450</v>
      </c>
      <c r="S1609" s="32"/>
      <c r="T1609" s="176"/>
      <c r="U1609" s="176"/>
      <c r="V1609" s="176"/>
      <c r="W1609" s="176"/>
      <c r="X1609" s="176"/>
      <c r="Y1609" s="176"/>
      <c r="Z1609" s="176"/>
      <c r="AA1609" s="176"/>
      <c r="AB1609" s="176"/>
      <c r="AC1609" s="176"/>
      <c r="AD1609" s="176"/>
      <c r="AE1609" s="176"/>
      <c r="AF1609" s="176"/>
      <c r="AG1609" s="317">
        <v>2025</v>
      </c>
      <c r="AH1609" s="158"/>
      <c r="AI1609" s="175"/>
      <c r="AJ1609" s="162"/>
      <c r="AK1609" s="15">
        <f t="shared" ca="1" si="375"/>
        <v>1524</v>
      </c>
      <c r="AL1609" s="15" t="s">
        <v>155</v>
      </c>
      <c r="AM1609" s="15" t="str">
        <f t="shared" ca="1" si="376"/>
        <v>1524.</v>
      </c>
      <c r="AN1609" s="179"/>
      <c r="AO1609" s="15"/>
      <c r="AP1609" s="16"/>
    </row>
    <row r="1610" spans="1:42" ht="22.5" hidden="1" customHeight="1" x14ac:dyDescent="0.25">
      <c r="A1610" s="83" t="str">
        <f t="shared" ca="1" si="387"/>
        <v>1525.</v>
      </c>
      <c r="B1610" s="26">
        <v>3107</v>
      </c>
      <c r="C1610" s="41" t="s">
        <v>673</v>
      </c>
      <c r="D1610" s="26">
        <v>1965</v>
      </c>
      <c r="E1610" s="135" t="s">
        <v>2957</v>
      </c>
      <c r="F1610" s="83" t="s">
        <v>2959</v>
      </c>
      <c r="G1610" s="26">
        <v>2</v>
      </c>
      <c r="H1610" s="26">
        <v>1</v>
      </c>
      <c r="I1610" s="176">
        <v>370.5</v>
      </c>
      <c r="J1610" s="176">
        <v>247.9</v>
      </c>
      <c r="K1610" s="176">
        <v>247.9</v>
      </c>
      <c r="L1610" s="32">
        <v>13</v>
      </c>
      <c r="M1610" s="176">
        <f t="shared" si="390"/>
        <v>140542.5</v>
      </c>
      <c r="N1610" s="176"/>
      <c r="O1610" s="176"/>
      <c r="P1610" s="176"/>
      <c r="Q1610" s="176">
        <f t="shared" si="391"/>
        <v>140542.5</v>
      </c>
      <c r="R1610" s="176"/>
      <c r="S1610" s="32"/>
      <c r="T1610" s="176"/>
      <c r="U1610" s="176"/>
      <c r="V1610" s="176"/>
      <c r="W1610" s="176"/>
      <c r="X1610" s="176"/>
      <c r="Y1610" s="176"/>
      <c r="Z1610" s="176"/>
      <c r="AA1610" s="176">
        <v>52.5</v>
      </c>
      <c r="AB1610" s="176">
        <f>AA1610*2677</f>
        <v>140542.5</v>
      </c>
      <c r="AC1610" s="176"/>
      <c r="AD1610" s="176"/>
      <c r="AE1610" s="176"/>
      <c r="AF1610" s="176"/>
      <c r="AG1610" s="317">
        <v>2025</v>
      </c>
      <c r="AH1610" s="158"/>
      <c r="AI1610" s="175"/>
      <c r="AJ1610" s="162"/>
      <c r="AK1610" s="15">
        <f t="shared" ca="1" si="375"/>
        <v>1525</v>
      </c>
      <c r="AL1610" s="15" t="s">
        <v>155</v>
      </c>
      <c r="AM1610" s="15" t="str">
        <f t="shared" ca="1" si="376"/>
        <v>1525.</v>
      </c>
      <c r="AN1610" s="179"/>
      <c r="AO1610" s="15"/>
      <c r="AP1610" s="16"/>
    </row>
    <row r="1611" spans="1:42" ht="22.5" hidden="1" customHeight="1" x14ac:dyDescent="0.25">
      <c r="A1611" s="83" t="str">
        <f t="shared" ca="1" si="387"/>
        <v>1526.</v>
      </c>
      <c r="B1611" s="26">
        <v>3119</v>
      </c>
      <c r="C1611" s="41" t="s">
        <v>674</v>
      </c>
      <c r="D1611" s="26">
        <v>1965</v>
      </c>
      <c r="E1611" s="135" t="s">
        <v>2957</v>
      </c>
      <c r="F1611" s="83" t="s">
        <v>2959</v>
      </c>
      <c r="G1611" s="26">
        <v>2</v>
      </c>
      <c r="H1611" s="26">
        <v>2</v>
      </c>
      <c r="I1611" s="176">
        <v>759.07</v>
      </c>
      <c r="J1611" s="176">
        <v>666.4</v>
      </c>
      <c r="K1611" s="176">
        <v>666.4</v>
      </c>
      <c r="L1611" s="32">
        <v>40</v>
      </c>
      <c r="M1611" s="176">
        <f t="shared" si="390"/>
        <v>2042737.2</v>
      </c>
      <c r="N1611" s="176"/>
      <c r="O1611" s="176"/>
      <c r="P1611" s="176"/>
      <c r="Q1611" s="176">
        <f t="shared" si="391"/>
        <v>2042737.2</v>
      </c>
      <c r="R1611" s="176"/>
      <c r="S1611" s="32"/>
      <c r="T1611" s="176"/>
      <c r="U1611" s="176"/>
      <c r="V1611" s="176"/>
      <c r="W1611" s="176"/>
      <c r="X1611" s="176"/>
      <c r="Y1611" s="176">
        <v>648.9</v>
      </c>
      <c r="Z1611" s="176">
        <f>Y1611*3148</f>
        <v>2042737.2</v>
      </c>
      <c r="AA1611" s="176"/>
      <c r="AB1611" s="176"/>
      <c r="AC1611" s="176"/>
      <c r="AD1611" s="176"/>
      <c r="AE1611" s="176"/>
      <c r="AF1611" s="176"/>
      <c r="AG1611" s="317">
        <v>2025</v>
      </c>
      <c r="AH1611" s="158"/>
      <c r="AI1611" s="175"/>
      <c r="AJ1611" s="162"/>
      <c r="AK1611" s="15">
        <f t="shared" ca="1" si="375"/>
        <v>1526</v>
      </c>
      <c r="AL1611" s="15" t="s">
        <v>155</v>
      </c>
      <c r="AM1611" s="15" t="str">
        <f t="shared" ca="1" si="376"/>
        <v>1526.</v>
      </c>
      <c r="AN1611" s="179"/>
      <c r="AO1611" s="15"/>
      <c r="AP1611" s="16"/>
    </row>
    <row r="1612" spans="1:42" ht="22.5" hidden="1" customHeight="1" x14ac:dyDescent="0.25">
      <c r="A1612" s="83" t="str">
        <f t="shared" ca="1" si="387"/>
        <v>1527.</v>
      </c>
      <c r="B1612" s="26">
        <v>3126</v>
      </c>
      <c r="C1612" s="41" t="s">
        <v>675</v>
      </c>
      <c r="D1612" s="26">
        <v>1972</v>
      </c>
      <c r="E1612" s="135" t="s">
        <v>2957</v>
      </c>
      <c r="F1612" s="83" t="s">
        <v>2959</v>
      </c>
      <c r="G1612" s="26">
        <v>2</v>
      </c>
      <c r="H1612" s="26">
        <v>2</v>
      </c>
      <c r="I1612" s="176">
        <v>537.9</v>
      </c>
      <c r="J1612" s="176">
        <v>498.4</v>
      </c>
      <c r="K1612" s="176">
        <v>498.4</v>
      </c>
      <c r="L1612" s="32">
        <v>24</v>
      </c>
      <c r="M1612" s="176">
        <f t="shared" si="390"/>
        <v>71450</v>
      </c>
      <c r="N1612" s="176"/>
      <c r="O1612" s="176"/>
      <c r="P1612" s="176"/>
      <c r="Q1612" s="176">
        <f t="shared" si="391"/>
        <v>71450</v>
      </c>
      <c r="R1612" s="176">
        <v>71450</v>
      </c>
      <c r="S1612" s="32"/>
      <c r="T1612" s="176"/>
      <c r="U1612" s="176"/>
      <c r="V1612" s="176"/>
      <c r="W1612" s="176"/>
      <c r="X1612" s="176"/>
      <c r="Y1612" s="176"/>
      <c r="Z1612" s="176"/>
      <c r="AA1612" s="176"/>
      <c r="AB1612" s="176"/>
      <c r="AC1612" s="176"/>
      <c r="AD1612" s="176"/>
      <c r="AE1612" s="176"/>
      <c r="AF1612" s="176"/>
      <c r="AG1612" s="317">
        <v>2025</v>
      </c>
      <c r="AH1612" s="158"/>
      <c r="AI1612" s="175"/>
      <c r="AJ1612" s="162"/>
      <c r="AK1612" s="15">
        <f t="shared" ca="1" si="375"/>
        <v>1527</v>
      </c>
      <c r="AL1612" s="15" t="s">
        <v>155</v>
      </c>
      <c r="AM1612" s="15" t="str">
        <f t="shared" ca="1" si="376"/>
        <v>1527.</v>
      </c>
      <c r="AN1612" s="179"/>
      <c r="AO1612" s="15"/>
      <c r="AP1612" s="16"/>
    </row>
    <row r="1613" spans="1:42" ht="22.5" hidden="1" customHeight="1" x14ac:dyDescent="0.25">
      <c r="A1613" s="83" t="str">
        <f t="shared" ca="1" si="387"/>
        <v>1528.</v>
      </c>
      <c r="B1613" s="26">
        <v>3132</v>
      </c>
      <c r="C1613" s="41" t="s">
        <v>681</v>
      </c>
      <c r="D1613" s="26">
        <v>1976</v>
      </c>
      <c r="E1613" s="135" t="s">
        <v>2957</v>
      </c>
      <c r="F1613" s="83" t="s">
        <v>2958</v>
      </c>
      <c r="G1613" s="26">
        <v>2</v>
      </c>
      <c r="H1613" s="26">
        <v>2</v>
      </c>
      <c r="I1613" s="176">
        <v>1362.6</v>
      </c>
      <c r="J1613" s="176">
        <v>758.3</v>
      </c>
      <c r="K1613" s="176">
        <v>758.3</v>
      </c>
      <c r="L1613" s="32">
        <v>25</v>
      </c>
      <c r="M1613" s="176">
        <f t="shared" si="390"/>
        <v>4814720</v>
      </c>
      <c r="N1613" s="176"/>
      <c r="O1613" s="176"/>
      <c r="P1613" s="176"/>
      <c r="Q1613" s="176">
        <f t="shared" si="391"/>
        <v>4814720</v>
      </c>
      <c r="R1613" s="176"/>
      <c r="S1613" s="32"/>
      <c r="T1613" s="176"/>
      <c r="U1613" s="176">
        <v>640</v>
      </c>
      <c r="V1613" s="176">
        <f>U1613*7523</f>
        <v>4814720</v>
      </c>
      <c r="W1613" s="176"/>
      <c r="X1613" s="176"/>
      <c r="Y1613" s="176"/>
      <c r="Z1613" s="176"/>
      <c r="AA1613" s="176"/>
      <c r="AB1613" s="176"/>
      <c r="AC1613" s="176"/>
      <c r="AD1613" s="176"/>
      <c r="AE1613" s="176"/>
      <c r="AF1613" s="176"/>
      <c r="AG1613" s="317">
        <v>2025</v>
      </c>
      <c r="AH1613" s="158"/>
      <c r="AI1613" s="175"/>
      <c r="AJ1613" s="162"/>
      <c r="AK1613" s="15">
        <f t="shared" ca="1" si="375"/>
        <v>1528</v>
      </c>
      <c r="AL1613" s="15" t="s">
        <v>155</v>
      </c>
      <c r="AM1613" s="15" t="str">
        <f t="shared" ca="1" si="376"/>
        <v>1528.</v>
      </c>
      <c r="AN1613" s="179"/>
      <c r="AO1613" s="15"/>
      <c r="AP1613" s="16"/>
    </row>
    <row r="1614" spans="1:42" ht="22.5" hidden="1" customHeight="1" x14ac:dyDescent="0.25">
      <c r="A1614" s="83" t="str">
        <f t="shared" ca="1" si="387"/>
        <v>1529.</v>
      </c>
      <c r="B1614" s="26">
        <v>3136</v>
      </c>
      <c r="C1614" s="41" t="s">
        <v>1091</v>
      </c>
      <c r="D1614" s="26">
        <v>1970</v>
      </c>
      <c r="E1614" s="135" t="s">
        <v>2957</v>
      </c>
      <c r="F1614" s="83" t="s">
        <v>2959</v>
      </c>
      <c r="G1614" s="26">
        <v>2</v>
      </c>
      <c r="H1614" s="26">
        <v>2</v>
      </c>
      <c r="I1614" s="176">
        <v>912.4</v>
      </c>
      <c r="J1614" s="176">
        <v>491.6</v>
      </c>
      <c r="K1614" s="176">
        <v>491.6</v>
      </c>
      <c r="L1614" s="32">
        <v>23</v>
      </c>
      <c r="M1614" s="176">
        <f t="shared" si="390"/>
        <v>525504</v>
      </c>
      <c r="N1614" s="176"/>
      <c r="O1614" s="176"/>
      <c r="P1614" s="176"/>
      <c r="Q1614" s="176">
        <f t="shared" si="391"/>
        <v>525504</v>
      </c>
      <c r="R1614" s="176">
        <v>525504</v>
      </c>
      <c r="S1614" s="32"/>
      <c r="T1614" s="176"/>
      <c r="U1614" s="176"/>
      <c r="V1614" s="176"/>
      <c r="W1614" s="176"/>
      <c r="X1614" s="176"/>
      <c r="Y1614" s="176"/>
      <c r="Z1614" s="176"/>
      <c r="AA1614" s="176"/>
      <c r="AB1614" s="176"/>
      <c r="AC1614" s="176"/>
      <c r="AD1614" s="176"/>
      <c r="AE1614" s="176"/>
      <c r="AF1614" s="176"/>
      <c r="AG1614" s="317">
        <v>2025</v>
      </c>
      <c r="AH1614" s="158"/>
      <c r="AI1614" s="175"/>
      <c r="AJ1614" s="162"/>
      <c r="AK1614" s="15">
        <f t="shared" ca="1" si="375"/>
        <v>1529</v>
      </c>
      <c r="AL1614" s="15" t="s">
        <v>155</v>
      </c>
      <c r="AM1614" s="15" t="str">
        <f t="shared" ca="1" si="376"/>
        <v>1529.</v>
      </c>
      <c r="AN1614" s="179"/>
      <c r="AO1614" s="15"/>
      <c r="AP1614" s="16"/>
    </row>
    <row r="1615" spans="1:42" ht="22.5" hidden="1" customHeight="1" x14ac:dyDescent="0.25">
      <c r="A1615" s="83" t="str">
        <f t="shared" ca="1" si="387"/>
        <v>1530.</v>
      </c>
      <c r="B1615" s="26">
        <v>3144</v>
      </c>
      <c r="C1615" s="41" t="s">
        <v>682</v>
      </c>
      <c r="D1615" s="26">
        <v>1980</v>
      </c>
      <c r="E1615" s="135" t="s">
        <v>2957</v>
      </c>
      <c r="F1615" s="83" t="s">
        <v>2959</v>
      </c>
      <c r="G1615" s="26">
        <v>2</v>
      </c>
      <c r="H1615" s="26">
        <v>2</v>
      </c>
      <c r="I1615" s="176">
        <v>797.7</v>
      </c>
      <c r="J1615" s="176">
        <v>731.8</v>
      </c>
      <c r="K1615" s="176">
        <v>731.8</v>
      </c>
      <c r="L1615" s="32">
        <v>21</v>
      </c>
      <c r="M1615" s="176">
        <f t="shared" si="390"/>
        <v>4762059</v>
      </c>
      <c r="N1615" s="176"/>
      <c r="O1615" s="176"/>
      <c r="P1615" s="176"/>
      <c r="Q1615" s="176">
        <f t="shared" si="391"/>
        <v>4762059</v>
      </c>
      <c r="R1615" s="176"/>
      <c r="S1615" s="32"/>
      <c r="T1615" s="176"/>
      <c r="U1615" s="176">
        <v>633</v>
      </c>
      <c r="V1615" s="176">
        <f>U1615*7523</f>
        <v>4762059</v>
      </c>
      <c r="W1615" s="176"/>
      <c r="X1615" s="176"/>
      <c r="Y1615" s="176"/>
      <c r="Z1615" s="176"/>
      <c r="AA1615" s="176"/>
      <c r="AB1615" s="176"/>
      <c r="AC1615" s="176"/>
      <c r="AD1615" s="176"/>
      <c r="AE1615" s="176"/>
      <c r="AF1615" s="176"/>
      <c r="AG1615" s="317">
        <v>2025</v>
      </c>
      <c r="AH1615" s="158"/>
      <c r="AI1615" s="175"/>
      <c r="AJ1615" s="162"/>
      <c r="AK1615" s="15">
        <f t="shared" ca="1" si="375"/>
        <v>1530</v>
      </c>
      <c r="AL1615" s="15" t="s">
        <v>155</v>
      </c>
      <c r="AM1615" s="15" t="str">
        <f t="shared" ca="1" si="376"/>
        <v>1530.</v>
      </c>
      <c r="AN1615" s="179"/>
      <c r="AO1615" s="15"/>
      <c r="AP1615" s="16"/>
    </row>
    <row r="1616" spans="1:42" ht="22.5" hidden="1" customHeight="1" x14ac:dyDescent="0.25">
      <c r="A1616" s="83" t="str">
        <f t="shared" ca="1" si="387"/>
        <v>1531.</v>
      </c>
      <c r="B1616" s="26">
        <v>3147</v>
      </c>
      <c r="C1616" s="40" t="s">
        <v>1389</v>
      </c>
      <c r="D1616" s="26">
        <v>1982</v>
      </c>
      <c r="E1616" s="135" t="s">
        <v>2957</v>
      </c>
      <c r="F1616" s="83" t="s">
        <v>2959</v>
      </c>
      <c r="G1616" s="26">
        <v>2</v>
      </c>
      <c r="H1616" s="26">
        <v>2</v>
      </c>
      <c r="I1616" s="176">
        <v>1146.4000000000001</v>
      </c>
      <c r="J1616" s="176">
        <v>988.4</v>
      </c>
      <c r="K1616" s="176">
        <v>988.4</v>
      </c>
      <c r="L1616" s="32">
        <v>30</v>
      </c>
      <c r="M1616" s="176">
        <f t="shared" si="390"/>
        <v>7282264</v>
      </c>
      <c r="N1616" s="176"/>
      <c r="O1616" s="176"/>
      <c r="P1616" s="176"/>
      <c r="Q1616" s="176">
        <f t="shared" si="391"/>
        <v>7282264</v>
      </c>
      <c r="R1616" s="176"/>
      <c r="S1616" s="32"/>
      <c r="T1616" s="176"/>
      <c r="U1616" s="176">
        <v>968</v>
      </c>
      <c r="V1616" s="176">
        <f>U1616*7523</f>
        <v>7282264</v>
      </c>
      <c r="W1616" s="176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317">
        <v>2025</v>
      </c>
      <c r="AH1616" s="158"/>
      <c r="AI1616" s="175"/>
      <c r="AJ1616" s="162"/>
      <c r="AK1616" s="15">
        <f t="shared" ca="1" si="375"/>
        <v>1531</v>
      </c>
      <c r="AL1616" s="15" t="s">
        <v>155</v>
      </c>
      <c r="AM1616" s="15" t="str">
        <f t="shared" ca="1" si="376"/>
        <v>1531.</v>
      </c>
      <c r="AN1616" s="179"/>
      <c r="AO1616" s="15"/>
      <c r="AP1616" s="16"/>
    </row>
    <row r="1617" spans="1:42" ht="22.5" hidden="1" customHeight="1" x14ac:dyDescent="0.25">
      <c r="A1617" s="83" t="str">
        <f t="shared" ca="1" si="387"/>
        <v>1532.</v>
      </c>
      <c r="B1617" s="26">
        <v>3149</v>
      </c>
      <c r="C1617" s="41" t="s">
        <v>683</v>
      </c>
      <c r="D1617" s="26">
        <v>1977</v>
      </c>
      <c r="E1617" s="135" t="s">
        <v>2957</v>
      </c>
      <c r="F1617" s="83" t="s">
        <v>2958</v>
      </c>
      <c r="G1617" s="26">
        <v>2</v>
      </c>
      <c r="H1617" s="26">
        <v>2</v>
      </c>
      <c r="I1617" s="176">
        <v>802.3</v>
      </c>
      <c r="J1617" s="176">
        <v>737.1</v>
      </c>
      <c r="K1617" s="176">
        <v>737.1</v>
      </c>
      <c r="L1617" s="32">
        <v>38</v>
      </c>
      <c r="M1617" s="176">
        <f t="shared" si="390"/>
        <v>3439460.1</v>
      </c>
      <c r="N1617" s="176"/>
      <c r="O1617" s="176"/>
      <c r="P1617" s="176"/>
      <c r="Q1617" s="176">
        <f t="shared" si="391"/>
        <v>3439460.1</v>
      </c>
      <c r="R1617" s="176">
        <v>3439460.1</v>
      </c>
      <c r="S1617" s="32"/>
      <c r="T1617" s="176"/>
      <c r="U1617" s="176"/>
      <c r="V1617" s="176"/>
      <c r="W1617" s="176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317">
        <v>2025</v>
      </c>
      <c r="AH1617" s="158"/>
      <c r="AI1617" s="175"/>
      <c r="AJ1617" s="162"/>
      <c r="AK1617" s="15">
        <f t="shared" ca="1" si="375"/>
        <v>1532</v>
      </c>
      <c r="AL1617" s="15" t="s">
        <v>155</v>
      </c>
      <c r="AM1617" s="15" t="str">
        <f t="shared" ca="1" si="376"/>
        <v>1532.</v>
      </c>
      <c r="AN1617" s="179"/>
      <c r="AO1617" s="15"/>
      <c r="AP1617" s="16"/>
    </row>
    <row r="1618" spans="1:42" ht="22.5" hidden="1" customHeight="1" x14ac:dyDescent="0.25">
      <c r="A1618" s="83" t="str">
        <f t="shared" ca="1" si="387"/>
        <v>1533.</v>
      </c>
      <c r="B1618" s="26">
        <v>3152</v>
      </c>
      <c r="C1618" s="40" t="s">
        <v>1390</v>
      </c>
      <c r="D1618" s="26">
        <v>1985</v>
      </c>
      <c r="E1618" s="135" t="s">
        <v>2957</v>
      </c>
      <c r="F1618" s="83" t="s">
        <v>2959</v>
      </c>
      <c r="G1618" s="26">
        <v>2</v>
      </c>
      <c r="H1618" s="26">
        <v>2</v>
      </c>
      <c r="I1618" s="176">
        <v>556.29999999999995</v>
      </c>
      <c r="J1618" s="176">
        <v>314.39999999999998</v>
      </c>
      <c r="K1618" s="176">
        <v>314.39999999999998</v>
      </c>
      <c r="L1618" s="32">
        <v>8</v>
      </c>
      <c r="M1618" s="176">
        <f t="shared" si="390"/>
        <v>3701316</v>
      </c>
      <c r="N1618" s="176"/>
      <c r="O1618" s="176"/>
      <c r="P1618" s="176"/>
      <c r="Q1618" s="176">
        <f t="shared" si="391"/>
        <v>3701316</v>
      </c>
      <c r="R1618" s="176"/>
      <c r="S1618" s="32"/>
      <c r="T1618" s="176"/>
      <c r="U1618" s="176">
        <v>492</v>
      </c>
      <c r="V1618" s="176">
        <f>U1618*7523</f>
        <v>3701316</v>
      </c>
      <c r="W1618" s="176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317">
        <v>2025</v>
      </c>
      <c r="AH1618" s="158"/>
      <c r="AI1618" s="175"/>
      <c r="AJ1618" s="162"/>
      <c r="AK1618" s="15">
        <f t="shared" ca="1" si="375"/>
        <v>1533</v>
      </c>
      <c r="AL1618" s="15" t="s">
        <v>155</v>
      </c>
      <c r="AM1618" s="15" t="str">
        <f t="shared" ca="1" si="376"/>
        <v>1533.</v>
      </c>
      <c r="AN1618" s="179"/>
      <c r="AO1618" s="15"/>
      <c r="AP1618" s="16"/>
    </row>
    <row r="1619" spans="1:42" ht="22.5" hidden="1" customHeight="1" x14ac:dyDescent="0.25">
      <c r="A1619" s="83" t="str">
        <f t="shared" ca="1" si="387"/>
        <v>1534.</v>
      </c>
      <c r="B1619" s="26">
        <v>3151</v>
      </c>
      <c r="C1619" s="41" t="s">
        <v>684</v>
      </c>
      <c r="D1619" s="26">
        <v>1979</v>
      </c>
      <c r="E1619" s="135" t="s">
        <v>2957</v>
      </c>
      <c r="F1619" s="83" t="s">
        <v>2959</v>
      </c>
      <c r="G1619" s="26">
        <v>2</v>
      </c>
      <c r="H1619" s="26">
        <v>2</v>
      </c>
      <c r="I1619" s="176">
        <v>806.87</v>
      </c>
      <c r="J1619" s="176">
        <v>741.4</v>
      </c>
      <c r="K1619" s="176">
        <v>741.4</v>
      </c>
      <c r="L1619" s="32">
        <v>30</v>
      </c>
      <c r="M1619" s="176">
        <f t="shared" si="390"/>
        <v>1494448</v>
      </c>
      <c r="N1619" s="176"/>
      <c r="O1619" s="176"/>
      <c r="P1619" s="176"/>
      <c r="Q1619" s="176">
        <f t="shared" si="391"/>
        <v>1494448</v>
      </c>
      <c r="R1619" s="176">
        <v>1494448</v>
      </c>
      <c r="S1619" s="32"/>
      <c r="T1619" s="176"/>
      <c r="U1619" s="176"/>
      <c r="V1619" s="176"/>
      <c r="W1619" s="176"/>
      <c r="X1619" s="176"/>
      <c r="Y1619" s="176"/>
      <c r="Z1619" s="176"/>
      <c r="AA1619" s="176"/>
      <c r="AB1619" s="176"/>
      <c r="AC1619" s="176"/>
      <c r="AD1619" s="176"/>
      <c r="AE1619" s="176"/>
      <c r="AF1619" s="176"/>
      <c r="AG1619" s="317">
        <v>2025</v>
      </c>
      <c r="AH1619" s="158"/>
      <c r="AI1619" s="175"/>
      <c r="AJ1619" s="162"/>
      <c r="AK1619" s="15">
        <f t="shared" ca="1" si="375"/>
        <v>1534</v>
      </c>
      <c r="AL1619" s="15" t="s">
        <v>155</v>
      </c>
      <c r="AM1619" s="15" t="str">
        <f t="shared" ca="1" si="376"/>
        <v>1534.</v>
      </c>
      <c r="AN1619" s="179"/>
      <c r="AO1619" s="15"/>
      <c r="AP1619" s="16"/>
    </row>
    <row r="1620" spans="1:42" ht="24.75" hidden="1" customHeight="1" x14ac:dyDescent="0.25">
      <c r="A1620" s="83" t="str">
        <f t="shared" ca="1" si="387"/>
        <v>1535.</v>
      </c>
      <c r="B1620" s="26">
        <v>3184</v>
      </c>
      <c r="C1620" s="40" t="s">
        <v>1393</v>
      </c>
      <c r="D1620" s="26">
        <v>1961</v>
      </c>
      <c r="E1620" s="135" t="s">
        <v>2957</v>
      </c>
      <c r="F1620" s="83" t="s">
        <v>2959</v>
      </c>
      <c r="G1620" s="26">
        <v>2</v>
      </c>
      <c r="H1620" s="26">
        <v>1</v>
      </c>
      <c r="I1620" s="176">
        <v>315.60000000000002</v>
      </c>
      <c r="J1620" s="176">
        <v>283</v>
      </c>
      <c r="K1620" s="176">
        <v>283</v>
      </c>
      <c r="L1620" s="32">
        <v>8</v>
      </c>
      <c r="M1620" s="176">
        <f t="shared" si="390"/>
        <v>2021797</v>
      </c>
      <c r="N1620" s="176"/>
      <c r="O1620" s="176"/>
      <c r="P1620" s="176"/>
      <c r="Q1620" s="176">
        <f t="shared" si="391"/>
        <v>2021797</v>
      </c>
      <c r="R1620" s="176">
        <v>35725</v>
      </c>
      <c r="S1620" s="32"/>
      <c r="T1620" s="176"/>
      <c r="U1620" s="176">
        <v>264</v>
      </c>
      <c r="V1620" s="176">
        <f>U1620*7523</f>
        <v>1986072</v>
      </c>
      <c r="W1620" s="176"/>
      <c r="X1620" s="176"/>
      <c r="Y1620" s="176"/>
      <c r="Z1620" s="176"/>
      <c r="AA1620" s="176"/>
      <c r="AB1620" s="176"/>
      <c r="AC1620" s="176"/>
      <c r="AD1620" s="176"/>
      <c r="AE1620" s="176"/>
      <c r="AF1620" s="176"/>
      <c r="AG1620" s="317">
        <v>2025</v>
      </c>
      <c r="AH1620" s="158"/>
      <c r="AI1620" s="175"/>
      <c r="AJ1620" s="162"/>
      <c r="AK1620" s="15">
        <f t="shared" ca="1" si="375"/>
        <v>1535</v>
      </c>
      <c r="AL1620" s="15" t="s">
        <v>155</v>
      </c>
      <c r="AM1620" s="15" t="str">
        <f t="shared" ca="1" si="376"/>
        <v>1535.</v>
      </c>
      <c r="AN1620" s="179"/>
      <c r="AO1620" s="15"/>
      <c r="AP1620" s="16"/>
    </row>
    <row r="1621" spans="1:42" ht="22.5" hidden="1" customHeight="1" x14ac:dyDescent="0.25">
      <c r="A1621" s="83" t="str">
        <f t="shared" ca="1" si="387"/>
        <v>1536.</v>
      </c>
      <c r="B1621" s="26">
        <v>3186</v>
      </c>
      <c r="C1621" s="41" t="s">
        <v>686</v>
      </c>
      <c r="D1621" s="26">
        <v>1975</v>
      </c>
      <c r="E1621" s="135" t="s">
        <v>2957</v>
      </c>
      <c r="F1621" s="83" t="s">
        <v>2959</v>
      </c>
      <c r="G1621" s="26">
        <v>2</v>
      </c>
      <c r="H1621" s="26">
        <v>2</v>
      </c>
      <c r="I1621" s="176">
        <v>825.6</v>
      </c>
      <c r="J1621" s="176">
        <v>752.9</v>
      </c>
      <c r="K1621" s="176">
        <v>752.9</v>
      </c>
      <c r="L1621" s="32">
        <v>29</v>
      </c>
      <c r="M1621" s="176">
        <f t="shared" si="390"/>
        <v>71450</v>
      </c>
      <c r="N1621" s="176"/>
      <c r="O1621" s="176"/>
      <c r="P1621" s="176"/>
      <c r="Q1621" s="176">
        <f t="shared" si="391"/>
        <v>71450</v>
      </c>
      <c r="R1621" s="176">
        <v>71450</v>
      </c>
      <c r="S1621" s="32"/>
      <c r="T1621" s="176"/>
      <c r="U1621" s="176"/>
      <c r="V1621" s="176"/>
      <c r="W1621" s="176"/>
      <c r="X1621" s="176"/>
      <c r="Y1621" s="176"/>
      <c r="Z1621" s="176"/>
      <c r="AA1621" s="176"/>
      <c r="AB1621" s="176"/>
      <c r="AC1621" s="176"/>
      <c r="AD1621" s="176"/>
      <c r="AE1621" s="176"/>
      <c r="AF1621" s="176"/>
      <c r="AG1621" s="317">
        <v>2025</v>
      </c>
      <c r="AH1621" s="158"/>
      <c r="AI1621" s="175"/>
      <c r="AJ1621" s="162"/>
      <c r="AK1621" s="15">
        <f t="shared" ca="1" si="375"/>
        <v>1536</v>
      </c>
      <c r="AL1621" s="15" t="s">
        <v>155</v>
      </c>
      <c r="AM1621" s="15" t="str">
        <f t="shared" ca="1" si="376"/>
        <v>1536.</v>
      </c>
      <c r="AN1621" s="179"/>
      <c r="AO1621" s="15"/>
      <c r="AP1621" s="16"/>
    </row>
    <row r="1622" spans="1:42" ht="22.5" hidden="1" customHeight="1" x14ac:dyDescent="0.25">
      <c r="A1622" s="83" t="str">
        <f t="shared" ca="1" si="387"/>
        <v>1537.</v>
      </c>
      <c r="B1622" s="26">
        <v>5543</v>
      </c>
      <c r="C1622" s="40" t="s">
        <v>1406</v>
      </c>
      <c r="D1622" s="26">
        <v>1980</v>
      </c>
      <c r="E1622" s="135" t="s">
        <v>2957</v>
      </c>
      <c r="F1622" s="83" t="s">
        <v>2959</v>
      </c>
      <c r="G1622" s="26">
        <v>2</v>
      </c>
      <c r="H1622" s="26">
        <v>2</v>
      </c>
      <c r="I1622" s="176">
        <v>791.7</v>
      </c>
      <c r="J1622" s="176">
        <v>718.4</v>
      </c>
      <c r="K1622" s="176">
        <v>718.4</v>
      </c>
      <c r="L1622" s="32">
        <v>18</v>
      </c>
      <c r="M1622" s="176">
        <f t="shared" si="390"/>
        <v>7128042.5</v>
      </c>
      <c r="N1622" s="176"/>
      <c r="O1622" s="176"/>
      <c r="P1622" s="176"/>
      <c r="Q1622" s="176">
        <f t="shared" si="391"/>
        <v>7128042.5</v>
      </c>
      <c r="R1622" s="176"/>
      <c r="S1622" s="32"/>
      <c r="T1622" s="176"/>
      <c r="U1622" s="176">
        <v>947.5</v>
      </c>
      <c r="V1622" s="176">
        <f>U1622*7523</f>
        <v>7128042.5</v>
      </c>
      <c r="W1622" s="176"/>
      <c r="X1622" s="176"/>
      <c r="Y1622" s="176"/>
      <c r="Z1622" s="176"/>
      <c r="AA1622" s="176"/>
      <c r="AB1622" s="176"/>
      <c r="AC1622" s="176"/>
      <c r="AD1622" s="176"/>
      <c r="AE1622" s="176"/>
      <c r="AF1622" s="176"/>
      <c r="AG1622" s="317">
        <v>2025</v>
      </c>
      <c r="AH1622" s="159"/>
      <c r="AI1622" s="175"/>
      <c r="AJ1622" s="162"/>
      <c r="AK1622" s="15">
        <f t="shared" ca="1" si="375"/>
        <v>1537</v>
      </c>
      <c r="AL1622" s="15" t="s">
        <v>155</v>
      </c>
      <c r="AM1622" s="15" t="str">
        <f t="shared" ca="1" si="376"/>
        <v>1537.</v>
      </c>
      <c r="AN1622" s="179"/>
      <c r="AO1622" s="15"/>
      <c r="AP1622" s="16"/>
    </row>
    <row r="1623" spans="1:42" ht="22.5" hidden="1" customHeight="1" x14ac:dyDescent="0.25">
      <c r="A1623" s="83" t="str">
        <f t="shared" ca="1" si="387"/>
        <v>1538.</v>
      </c>
      <c r="B1623" s="26">
        <v>3187</v>
      </c>
      <c r="C1623" s="40" t="s">
        <v>1394</v>
      </c>
      <c r="D1623" s="26">
        <v>1983</v>
      </c>
      <c r="E1623" s="135" t="s">
        <v>2957</v>
      </c>
      <c r="F1623" s="83" t="s">
        <v>2959</v>
      </c>
      <c r="G1623" s="26">
        <v>2</v>
      </c>
      <c r="H1623" s="26">
        <v>2</v>
      </c>
      <c r="I1623" s="176">
        <v>811.58</v>
      </c>
      <c r="J1623" s="176">
        <v>746.9</v>
      </c>
      <c r="K1623" s="176">
        <v>746.9</v>
      </c>
      <c r="L1623" s="32">
        <v>32</v>
      </c>
      <c r="M1623" s="176">
        <f t="shared" si="390"/>
        <v>4277577.8</v>
      </c>
      <c r="N1623" s="176"/>
      <c r="O1623" s="176"/>
      <c r="P1623" s="176"/>
      <c r="Q1623" s="176">
        <f t="shared" si="391"/>
        <v>4277577.8</v>
      </c>
      <c r="R1623" s="176"/>
      <c r="S1623" s="32"/>
      <c r="T1623" s="176"/>
      <c r="U1623" s="176">
        <v>568.6</v>
      </c>
      <c r="V1623" s="176">
        <f>U1623*7523</f>
        <v>4277577.8</v>
      </c>
      <c r="W1623" s="176"/>
      <c r="X1623" s="176"/>
      <c r="Y1623" s="176"/>
      <c r="Z1623" s="176"/>
      <c r="AA1623" s="176"/>
      <c r="AB1623" s="176"/>
      <c r="AC1623" s="176"/>
      <c r="AD1623" s="176"/>
      <c r="AE1623" s="176"/>
      <c r="AF1623" s="176"/>
      <c r="AG1623" s="317">
        <v>2025</v>
      </c>
      <c r="AH1623" s="158"/>
      <c r="AI1623" s="175"/>
      <c r="AJ1623" s="162"/>
      <c r="AK1623" s="15">
        <f t="shared" ca="1" si="375"/>
        <v>1538</v>
      </c>
      <c r="AL1623" s="15" t="s">
        <v>155</v>
      </c>
      <c r="AM1623" s="15" t="str">
        <f t="shared" ca="1" si="376"/>
        <v>1538.</v>
      </c>
      <c r="AN1623" s="179"/>
      <c r="AO1623" s="15"/>
      <c r="AP1623" s="16"/>
    </row>
    <row r="1624" spans="1:42" ht="22.5" hidden="1" customHeight="1" x14ac:dyDescent="0.25">
      <c r="A1624" s="83" t="str">
        <f t="shared" ca="1" si="387"/>
        <v>1539.</v>
      </c>
      <c r="B1624" s="26">
        <v>5541</v>
      </c>
      <c r="C1624" s="41" t="s">
        <v>1153</v>
      </c>
      <c r="D1624" s="26">
        <v>1964</v>
      </c>
      <c r="E1624" s="135" t="s">
        <v>2957</v>
      </c>
      <c r="F1624" s="83" t="s">
        <v>2959</v>
      </c>
      <c r="G1624" s="26">
        <v>2</v>
      </c>
      <c r="H1624" s="26">
        <v>1</v>
      </c>
      <c r="I1624" s="176">
        <v>390.4</v>
      </c>
      <c r="J1624" s="176">
        <v>342.7</v>
      </c>
      <c r="K1624" s="176">
        <v>342.7</v>
      </c>
      <c r="L1624" s="32">
        <v>7</v>
      </c>
      <c r="M1624" s="176">
        <f t="shared" si="390"/>
        <v>219514</v>
      </c>
      <c r="N1624" s="176"/>
      <c r="O1624" s="176"/>
      <c r="P1624" s="176"/>
      <c r="Q1624" s="176">
        <f t="shared" si="391"/>
        <v>219514</v>
      </c>
      <c r="R1624" s="176"/>
      <c r="S1624" s="32"/>
      <c r="T1624" s="176"/>
      <c r="U1624" s="176"/>
      <c r="V1624" s="176"/>
      <c r="W1624" s="176"/>
      <c r="X1624" s="176"/>
      <c r="Y1624" s="176"/>
      <c r="Z1624" s="176"/>
      <c r="AA1624" s="176">
        <v>82</v>
      </c>
      <c r="AB1624" s="176">
        <f>AA1624*2677</f>
        <v>219514</v>
      </c>
      <c r="AC1624" s="176"/>
      <c r="AD1624" s="176"/>
      <c r="AE1624" s="176"/>
      <c r="AF1624" s="176"/>
      <c r="AG1624" s="317">
        <v>2025</v>
      </c>
      <c r="AH1624" s="158"/>
      <c r="AI1624" s="175"/>
      <c r="AJ1624" s="162"/>
      <c r="AK1624" s="15">
        <f t="shared" ca="1" si="375"/>
        <v>1539</v>
      </c>
      <c r="AL1624" s="15" t="s">
        <v>155</v>
      </c>
      <c r="AM1624" s="15" t="str">
        <f t="shared" ca="1" si="376"/>
        <v>1539.</v>
      </c>
      <c r="AN1624" s="179"/>
      <c r="AO1624" s="15"/>
      <c r="AP1624" s="16"/>
    </row>
    <row r="1625" spans="1:42" ht="22.5" hidden="1" customHeight="1" x14ac:dyDescent="0.25">
      <c r="A1625" s="83" t="str">
        <f t="shared" ca="1" si="387"/>
        <v>1540.</v>
      </c>
      <c r="B1625" s="26">
        <v>3189</v>
      </c>
      <c r="C1625" s="40" t="s">
        <v>1395</v>
      </c>
      <c r="D1625" s="26">
        <v>1983</v>
      </c>
      <c r="E1625" s="135" t="s">
        <v>2957</v>
      </c>
      <c r="F1625" s="83" t="s">
        <v>2959</v>
      </c>
      <c r="G1625" s="26">
        <v>2</v>
      </c>
      <c r="H1625" s="26">
        <v>2</v>
      </c>
      <c r="I1625" s="176">
        <v>1204.02</v>
      </c>
      <c r="J1625" s="176">
        <v>608.70000000000005</v>
      </c>
      <c r="K1625" s="176">
        <v>608.70000000000005</v>
      </c>
      <c r="L1625" s="32">
        <v>25</v>
      </c>
      <c r="M1625" s="176">
        <f t="shared" si="390"/>
        <v>71450</v>
      </c>
      <c r="N1625" s="176"/>
      <c r="O1625" s="176"/>
      <c r="P1625" s="176"/>
      <c r="Q1625" s="176">
        <f t="shared" si="391"/>
        <v>71450</v>
      </c>
      <c r="R1625" s="176">
        <v>71450</v>
      </c>
      <c r="S1625" s="32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317">
        <v>2025</v>
      </c>
      <c r="AH1625" s="158"/>
      <c r="AI1625" s="175"/>
      <c r="AJ1625" s="162"/>
      <c r="AK1625" s="15">
        <f t="shared" ca="1" si="375"/>
        <v>1540</v>
      </c>
      <c r="AL1625" s="15" t="s">
        <v>155</v>
      </c>
      <c r="AM1625" s="15" t="str">
        <f t="shared" ca="1" si="376"/>
        <v>1540.</v>
      </c>
      <c r="AN1625" s="179"/>
      <c r="AO1625" s="15"/>
      <c r="AP1625" s="16"/>
    </row>
    <row r="1626" spans="1:42" ht="22.5" hidden="1" customHeight="1" x14ac:dyDescent="0.25">
      <c r="A1626" s="83" t="str">
        <f t="shared" ca="1" si="387"/>
        <v>1541.</v>
      </c>
      <c r="B1626" s="26">
        <v>3190</v>
      </c>
      <c r="C1626" s="40" t="s">
        <v>1396</v>
      </c>
      <c r="D1626" s="26">
        <v>1983</v>
      </c>
      <c r="E1626" s="135" t="s">
        <v>2957</v>
      </c>
      <c r="F1626" s="83" t="s">
        <v>2959</v>
      </c>
      <c r="G1626" s="26">
        <v>2</v>
      </c>
      <c r="H1626" s="26">
        <v>2</v>
      </c>
      <c r="I1626" s="176">
        <v>1153</v>
      </c>
      <c r="J1626" s="176">
        <v>602.29999999999995</v>
      </c>
      <c r="K1626" s="176">
        <v>602.29999999999995</v>
      </c>
      <c r="L1626" s="32">
        <v>24</v>
      </c>
      <c r="M1626" s="176">
        <f t="shared" si="390"/>
        <v>71450</v>
      </c>
      <c r="N1626" s="176"/>
      <c r="O1626" s="176"/>
      <c r="P1626" s="176"/>
      <c r="Q1626" s="176">
        <f t="shared" si="391"/>
        <v>71450</v>
      </c>
      <c r="R1626" s="176">
        <v>71450</v>
      </c>
      <c r="S1626" s="32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317">
        <v>2025</v>
      </c>
      <c r="AH1626" s="158"/>
      <c r="AI1626" s="175"/>
      <c r="AJ1626" s="162"/>
      <c r="AK1626" s="15">
        <f t="shared" ca="1" si="375"/>
        <v>1541</v>
      </c>
      <c r="AL1626" s="15" t="s">
        <v>155</v>
      </c>
      <c r="AM1626" s="15" t="str">
        <f t="shared" ca="1" si="376"/>
        <v>1541.</v>
      </c>
      <c r="AN1626" s="179"/>
      <c r="AO1626" s="15"/>
      <c r="AP1626" s="16"/>
    </row>
    <row r="1627" spans="1:42" ht="22.5" hidden="1" customHeight="1" x14ac:dyDescent="0.25">
      <c r="A1627" s="83" t="str">
        <f t="shared" ca="1" si="387"/>
        <v>1542.</v>
      </c>
      <c r="B1627" s="26">
        <v>3192</v>
      </c>
      <c r="C1627" s="41" t="s">
        <v>677</v>
      </c>
      <c r="D1627" s="26">
        <v>1970</v>
      </c>
      <c r="E1627" s="135" t="s">
        <v>2957</v>
      </c>
      <c r="F1627" s="83" t="s">
        <v>2959</v>
      </c>
      <c r="G1627" s="26">
        <v>2</v>
      </c>
      <c r="H1627" s="26">
        <v>2</v>
      </c>
      <c r="I1627" s="176">
        <v>555</v>
      </c>
      <c r="J1627" s="176">
        <v>508</v>
      </c>
      <c r="K1627" s="176">
        <v>508</v>
      </c>
      <c r="L1627" s="32">
        <v>27</v>
      </c>
      <c r="M1627" s="176">
        <f t="shared" si="390"/>
        <v>71450</v>
      </c>
      <c r="N1627" s="176"/>
      <c r="O1627" s="176"/>
      <c r="P1627" s="176"/>
      <c r="Q1627" s="176">
        <f t="shared" si="391"/>
        <v>71450</v>
      </c>
      <c r="R1627" s="176">
        <v>71450</v>
      </c>
      <c r="S1627" s="32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317">
        <v>2025</v>
      </c>
      <c r="AH1627" s="158"/>
      <c r="AI1627" s="175"/>
      <c r="AJ1627" s="162"/>
      <c r="AK1627" s="15">
        <f t="shared" ca="1" si="375"/>
        <v>1542</v>
      </c>
      <c r="AL1627" s="15" t="s">
        <v>155</v>
      </c>
      <c r="AM1627" s="15" t="str">
        <f t="shared" ca="1" si="376"/>
        <v>1542.</v>
      </c>
      <c r="AN1627" s="179"/>
      <c r="AO1627" s="15"/>
      <c r="AP1627" s="16"/>
    </row>
    <row r="1628" spans="1:42" ht="22.5" hidden="1" customHeight="1" x14ac:dyDescent="0.25">
      <c r="A1628" s="83" t="str">
        <f t="shared" ca="1" si="387"/>
        <v>1543.</v>
      </c>
      <c r="B1628" s="26">
        <v>3194</v>
      </c>
      <c r="C1628" s="40" t="s">
        <v>1397</v>
      </c>
      <c r="D1628" s="26">
        <v>1982</v>
      </c>
      <c r="E1628" s="135" t="s">
        <v>2957</v>
      </c>
      <c r="F1628" s="83" t="s">
        <v>2959</v>
      </c>
      <c r="G1628" s="26">
        <v>2</v>
      </c>
      <c r="H1628" s="26">
        <v>2</v>
      </c>
      <c r="I1628" s="176">
        <v>751</v>
      </c>
      <c r="J1628" s="176">
        <v>602</v>
      </c>
      <c r="K1628" s="176">
        <v>602</v>
      </c>
      <c r="L1628" s="32">
        <v>25</v>
      </c>
      <c r="M1628" s="176">
        <f t="shared" si="390"/>
        <v>4563451.8</v>
      </c>
      <c r="N1628" s="176"/>
      <c r="O1628" s="176"/>
      <c r="P1628" s="176"/>
      <c r="Q1628" s="176">
        <f t="shared" si="391"/>
        <v>4563451.8</v>
      </c>
      <c r="R1628" s="176"/>
      <c r="S1628" s="32"/>
      <c r="T1628" s="176"/>
      <c r="U1628" s="176">
        <v>606.6</v>
      </c>
      <c r="V1628" s="176">
        <f>U1628*7523</f>
        <v>4563451.8</v>
      </c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317">
        <v>2025</v>
      </c>
      <c r="AH1628" s="158"/>
      <c r="AI1628" s="175"/>
      <c r="AJ1628" s="162"/>
      <c r="AK1628" s="15">
        <f t="shared" ca="1" si="375"/>
        <v>1543</v>
      </c>
      <c r="AL1628" s="15" t="s">
        <v>155</v>
      </c>
      <c r="AM1628" s="15" t="str">
        <f t="shared" ca="1" si="376"/>
        <v>1543.</v>
      </c>
      <c r="AN1628" s="179"/>
      <c r="AO1628" s="15"/>
      <c r="AP1628" s="16"/>
    </row>
    <row r="1629" spans="1:42" ht="22.5" hidden="1" customHeight="1" x14ac:dyDescent="0.25">
      <c r="A1629" s="83" t="str">
        <f t="shared" ca="1" si="387"/>
        <v>1544.</v>
      </c>
      <c r="B1629" s="26">
        <v>3199</v>
      </c>
      <c r="C1629" s="40" t="s">
        <v>1398</v>
      </c>
      <c r="D1629" s="26">
        <v>1961</v>
      </c>
      <c r="E1629" s="135" t="s">
        <v>2957</v>
      </c>
      <c r="F1629" s="83" t="s">
        <v>2959</v>
      </c>
      <c r="G1629" s="26">
        <v>2</v>
      </c>
      <c r="H1629" s="26">
        <v>1</v>
      </c>
      <c r="I1629" s="176">
        <v>304.8</v>
      </c>
      <c r="J1629" s="176">
        <v>282.8</v>
      </c>
      <c r="K1629" s="176">
        <v>282.8</v>
      </c>
      <c r="L1629" s="32">
        <v>18</v>
      </c>
      <c r="M1629" s="176">
        <f t="shared" si="390"/>
        <v>702004</v>
      </c>
      <c r="N1629" s="176"/>
      <c r="O1629" s="176"/>
      <c r="P1629" s="176"/>
      <c r="Q1629" s="176">
        <f t="shared" si="391"/>
        <v>702004</v>
      </c>
      <c r="R1629" s="176"/>
      <c r="S1629" s="32"/>
      <c r="T1629" s="176"/>
      <c r="U1629" s="176"/>
      <c r="V1629" s="176"/>
      <c r="W1629" s="176"/>
      <c r="X1629" s="176"/>
      <c r="Y1629" s="176">
        <v>223</v>
      </c>
      <c r="Z1629" s="176">
        <f>Y1629*3148</f>
        <v>702004</v>
      </c>
      <c r="AA1629" s="176"/>
      <c r="AB1629" s="176"/>
      <c r="AC1629" s="176"/>
      <c r="AD1629" s="176"/>
      <c r="AE1629" s="176"/>
      <c r="AF1629" s="176"/>
      <c r="AG1629" s="317">
        <v>2025</v>
      </c>
      <c r="AH1629" s="158"/>
      <c r="AI1629" s="175"/>
      <c r="AJ1629" s="162"/>
      <c r="AK1629" s="15">
        <f t="shared" ca="1" si="375"/>
        <v>1544</v>
      </c>
      <c r="AL1629" s="15" t="s">
        <v>155</v>
      </c>
      <c r="AM1629" s="15" t="str">
        <f t="shared" ca="1" si="376"/>
        <v>1544.</v>
      </c>
      <c r="AN1629" s="179"/>
      <c r="AO1629" s="15"/>
      <c r="AP1629" s="16"/>
    </row>
    <row r="1630" spans="1:42" ht="22.5" hidden="1" customHeight="1" x14ac:dyDescent="0.25">
      <c r="A1630" s="83" t="str">
        <f t="shared" ca="1" si="387"/>
        <v>1545.</v>
      </c>
      <c r="B1630" s="26">
        <v>3200</v>
      </c>
      <c r="C1630" s="40" t="s">
        <v>687</v>
      </c>
      <c r="D1630" s="26">
        <v>1961</v>
      </c>
      <c r="E1630" s="135" t="s">
        <v>2957</v>
      </c>
      <c r="F1630" s="83" t="s">
        <v>2959</v>
      </c>
      <c r="G1630" s="26">
        <v>2</v>
      </c>
      <c r="H1630" s="26">
        <v>1</v>
      </c>
      <c r="I1630" s="176">
        <v>295.60000000000002</v>
      </c>
      <c r="J1630" s="176">
        <v>270.39999999999998</v>
      </c>
      <c r="K1630" s="176">
        <v>270.39999999999998</v>
      </c>
      <c r="L1630" s="32">
        <v>5</v>
      </c>
      <c r="M1630" s="176">
        <f t="shared" si="390"/>
        <v>1905008.5</v>
      </c>
      <c r="N1630" s="176"/>
      <c r="O1630" s="176"/>
      <c r="P1630" s="176"/>
      <c r="Q1630" s="176">
        <f t="shared" si="391"/>
        <v>1905008.5</v>
      </c>
      <c r="R1630" s="176"/>
      <c r="S1630" s="32"/>
      <c r="T1630" s="176"/>
      <c r="U1630" s="176">
        <v>236.5</v>
      </c>
      <c r="V1630" s="176">
        <f>U1630*7523</f>
        <v>1779189.5</v>
      </c>
      <c r="W1630" s="176"/>
      <c r="X1630" s="176"/>
      <c r="Y1630" s="176"/>
      <c r="Z1630" s="176"/>
      <c r="AA1630" s="176">
        <v>47</v>
      </c>
      <c r="AB1630" s="176">
        <f>AA1630*2677</f>
        <v>125819</v>
      </c>
      <c r="AC1630" s="176"/>
      <c r="AD1630" s="176"/>
      <c r="AE1630" s="176"/>
      <c r="AF1630" s="176"/>
      <c r="AG1630" s="317">
        <v>2025</v>
      </c>
      <c r="AH1630" s="158"/>
      <c r="AI1630" s="175"/>
      <c r="AJ1630" s="162"/>
      <c r="AK1630" s="15">
        <f t="shared" ca="1" si="375"/>
        <v>1545</v>
      </c>
      <c r="AL1630" s="15" t="s">
        <v>155</v>
      </c>
      <c r="AM1630" s="15" t="str">
        <f t="shared" ca="1" si="376"/>
        <v>1545.</v>
      </c>
      <c r="AN1630" s="179"/>
      <c r="AO1630" s="15"/>
      <c r="AP1630" s="16"/>
    </row>
    <row r="1631" spans="1:42" ht="22.5" hidden="1" customHeight="1" x14ac:dyDescent="0.25">
      <c r="A1631" s="83" t="str">
        <f t="shared" ca="1" si="387"/>
        <v>1546.</v>
      </c>
      <c r="B1631" s="26">
        <v>3201</v>
      </c>
      <c r="C1631" s="40" t="s">
        <v>688</v>
      </c>
      <c r="D1631" s="26">
        <v>1960</v>
      </c>
      <c r="E1631" s="135" t="s">
        <v>2957</v>
      </c>
      <c r="F1631" s="83" t="s">
        <v>2959</v>
      </c>
      <c r="G1631" s="26">
        <v>2</v>
      </c>
      <c r="H1631" s="26">
        <v>1</v>
      </c>
      <c r="I1631" s="176">
        <v>516.20000000000005</v>
      </c>
      <c r="J1631" s="176">
        <v>283.7</v>
      </c>
      <c r="K1631" s="176">
        <v>283.7</v>
      </c>
      <c r="L1631" s="32">
        <v>8</v>
      </c>
      <c r="M1631" s="176">
        <f t="shared" si="390"/>
        <v>1946873.5999999999</v>
      </c>
      <c r="N1631" s="176"/>
      <c r="O1631" s="176"/>
      <c r="P1631" s="176"/>
      <c r="Q1631" s="176">
        <f t="shared" si="391"/>
        <v>1946873.5999999999</v>
      </c>
      <c r="R1631" s="176"/>
      <c r="S1631" s="32"/>
      <c r="T1631" s="176"/>
      <c r="U1631" s="176">
        <v>244.2</v>
      </c>
      <c r="V1631" s="176">
        <f>U1631*7523</f>
        <v>1837116.5999999999</v>
      </c>
      <c r="W1631" s="176"/>
      <c r="X1631" s="176"/>
      <c r="Y1631" s="176"/>
      <c r="Z1631" s="176"/>
      <c r="AA1631" s="176">
        <v>41</v>
      </c>
      <c r="AB1631" s="176">
        <f>AA1631*2677</f>
        <v>109757</v>
      </c>
      <c r="AC1631" s="176"/>
      <c r="AD1631" s="176"/>
      <c r="AE1631" s="176"/>
      <c r="AF1631" s="176"/>
      <c r="AG1631" s="317">
        <v>2025</v>
      </c>
      <c r="AH1631" s="158"/>
      <c r="AI1631" s="175"/>
      <c r="AJ1631" s="162"/>
      <c r="AK1631" s="15">
        <f t="shared" ref="AK1631:AK1691" ca="1" si="392">MAX(AK1626:AK1630)+1</f>
        <v>1546</v>
      </c>
      <c r="AL1631" s="15" t="s">
        <v>155</v>
      </c>
      <c r="AM1631" s="15" t="str">
        <f t="shared" ca="1" si="376"/>
        <v>1546.</v>
      </c>
      <c r="AN1631" s="179"/>
      <c r="AO1631" s="15"/>
      <c r="AP1631" s="16"/>
    </row>
    <row r="1632" spans="1:42" ht="22.5" hidden="1" customHeight="1" x14ac:dyDescent="0.25">
      <c r="A1632" s="83" t="str">
        <f t="shared" ca="1" si="387"/>
        <v>1547.</v>
      </c>
      <c r="B1632" s="26">
        <v>3202</v>
      </c>
      <c r="C1632" s="39" t="s">
        <v>689</v>
      </c>
      <c r="D1632" s="26">
        <v>1961</v>
      </c>
      <c r="E1632" s="135" t="s">
        <v>2957</v>
      </c>
      <c r="F1632" s="83" t="s">
        <v>2959</v>
      </c>
      <c r="G1632" s="26">
        <v>2</v>
      </c>
      <c r="H1632" s="26">
        <v>1</v>
      </c>
      <c r="I1632" s="176">
        <v>368.2</v>
      </c>
      <c r="J1632" s="176">
        <v>322</v>
      </c>
      <c r="K1632" s="176">
        <v>322</v>
      </c>
      <c r="L1632" s="32">
        <v>5</v>
      </c>
      <c r="M1632" s="176">
        <f t="shared" si="390"/>
        <v>2648096</v>
      </c>
      <c r="N1632" s="176"/>
      <c r="O1632" s="176"/>
      <c r="P1632" s="176"/>
      <c r="Q1632" s="176">
        <f t="shared" si="391"/>
        <v>2648096</v>
      </c>
      <c r="R1632" s="176"/>
      <c r="S1632" s="32"/>
      <c r="T1632" s="176"/>
      <c r="U1632" s="176">
        <v>352</v>
      </c>
      <c r="V1632" s="176">
        <f>U1632*7523</f>
        <v>2648096</v>
      </c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317">
        <v>2025</v>
      </c>
      <c r="AH1632" s="158"/>
      <c r="AI1632" s="175"/>
      <c r="AJ1632" s="162"/>
      <c r="AK1632" s="15">
        <f t="shared" ca="1" si="392"/>
        <v>1547</v>
      </c>
      <c r="AL1632" s="15" t="s">
        <v>155</v>
      </c>
      <c r="AM1632" s="15" t="str">
        <f t="shared" ca="1" si="376"/>
        <v>1547.</v>
      </c>
      <c r="AN1632" s="179"/>
      <c r="AO1632" s="15"/>
      <c r="AP1632" s="16"/>
    </row>
    <row r="1633" spans="1:42" ht="22.5" hidden="1" customHeight="1" x14ac:dyDescent="0.25">
      <c r="A1633" s="83" t="str">
        <f t="shared" ca="1" si="387"/>
        <v>1548.</v>
      </c>
      <c r="B1633" s="26">
        <v>3203</v>
      </c>
      <c r="C1633" s="39" t="s">
        <v>1092</v>
      </c>
      <c r="D1633" s="26">
        <v>1962</v>
      </c>
      <c r="E1633" s="135" t="s">
        <v>2957</v>
      </c>
      <c r="F1633" s="83" t="s">
        <v>2959</v>
      </c>
      <c r="G1633" s="26">
        <v>2</v>
      </c>
      <c r="H1633" s="26">
        <v>2</v>
      </c>
      <c r="I1633" s="176">
        <v>323.60000000000002</v>
      </c>
      <c r="J1633" s="176">
        <v>298.29000000000002</v>
      </c>
      <c r="K1633" s="176">
        <v>298.29000000000002</v>
      </c>
      <c r="L1633" s="32">
        <v>8</v>
      </c>
      <c r="M1633" s="176">
        <f t="shared" si="390"/>
        <v>216837</v>
      </c>
      <c r="N1633" s="176"/>
      <c r="O1633" s="176"/>
      <c r="P1633" s="176"/>
      <c r="Q1633" s="176">
        <f t="shared" si="391"/>
        <v>216837</v>
      </c>
      <c r="R1633" s="176"/>
      <c r="S1633" s="32"/>
      <c r="T1633" s="176"/>
      <c r="U1633" s="176"/>
      <c r="V1633" s="176"/>
      <c r="W1633" s="176"/>
      <c r="X1633" s="176"/>
      <c r="Y1633" s="176"/>
      <c r="Z1633" s="176"/>
      <c r="AA1633" s="176">
        <v>81</v>
      </c>
      <c r="AB1633" s="176">
        <f>AA1633*2677</f>
        <v>216837</v>
      </c>
      <c r="AC1633" s="176"/>
      <c r="AD1633" s="176"/>
      <c r="AE1633" s="176"/>
      <c r="AF1633" s="176"/>
      <c r="AG1633" s="317">
        <v>2025</v>
      </c>
      <c r="AH1633" s="158"/>
      <c r="AI1633" s="175"/>
      <c r="AJ1633" s="162"/>
      <c r="AK1633" s="15">
        <f t="shared" ca="1" si="392"/>
        <v>1548</v>
      </c>
      <c r="AL1633" s="15" t="s">
        <v>155</v>
      </c>
      <c r="AM1633" s="15" t="str">
        <f t="shared" ref="AM1633:AM1694" ca="1" si="393">CONCATENATE(AK1633,AL1633)</f>
        <v>1548.</v>
      </c>
      <c r="AN1633" s="179"/>
      <c r="AO1633" s="15"/>
      <c r="AP1633" s="16"/>
    </row>
    <row r="1634" spans="1:42" ht="22.5" hidden="1" customHeight="1" x14ac:dyDescent="0.25">
      <c r="A1634" s="83" t="str">
        <f t="shared" ca="1" si="387"/>
        <v>1549.</v>
      </c>
      <c r="B1634" s="26">
        <v>3207</v>
      </c>
      <c r="C1634" s="42" t="s">
        <v>668</v>
      </c>
      <c r="D1634" s="26">
        <v>1938</v>
      </c>
      <c r="E1634" s="135" t="s">
        <v>2957</v>
      </c>
      <c r="F1634" s="83" t="s">
        <v>2959</v>
      </c>
      <c r="G1634" s="26">
        <v>4</v>
      </c>
      <c r="H1634" s="26">
        <v>2</v>
      </c>
      <c r="I1634" s="176">
        <v>3029.4</v>
      </c>
      <c r="J1634" s="176">
        <v>2690.9</v>
      </c>
      <c r="K1634" s="176">
        <v>2541.5</v>
      </c>
      <c r="L1634" s="32">
        <v>99</v>
      </c>
      <c r="M1634" s="176">
        <f t="shared" si="390"/>
        <v>1555905</v>
      </c>
      <c r="N1634" s="176"/>
      <c r="O1634" s="176"/>
      <c r="P1634" s="176"/>
      <c r="Q1634" s="176">
        <f t="shared" si="391"/>
        <v>1555905</v>
      </c>
      <c r="R1634" s="176">
        <v>1555905</v>
      </c>
      <c r="S1634" s="32"/>
      <c r="T1634" s="176"/>
      <c r="U1634" s="176"/>
      <c r="V1634" s="176"/>
      <c r="W1634" s="176"/>
      <c r="X1634" s="176"/>
      <c r="Y1634" s="176"/>
      <c r="Z1634" s="176"/>
      <c r="AA1634" s="176"/>
      <c r="AB1634" s="176"/>
      <c r="AC1634" s="176"/>
      <c r="AD1634" s="176"/>
      <c r="AE1634" s="176"/>
      <c r="AF1634" s="176"/>
      <c r="AG1634" s="317">
        <v>2025</v>
      </c>
      <c r="AH1634" s="159"/>
      <c r="AI1634" s="175"/>
      <c r="AJ1634" s="180"/>
      <c r="AK1634" s="15">
        <f t="shared" ca="1" si="392"/>
        <v>1549</v>
      </c>
      <c r="AL1634" s="15" t="s">
        <v>155</v>
      </c>
      <c r="AM1634" s="15" t="str">
        <f t="shared" ca="1" si="393"/>
        <v>1549.</v>
      </c>
      <c r="AN1634" s="179"/>
      <c r="AO1634" s="15"/>
      <c r="AP1634" s="16"/>
    </row>
    <row r="1635" spans="1:42" ht="22.5" hidden="1" customHeight="1" x14ac:dyDescent="0.25">
      <c r="A1635" s="83" t="str">
        <f t="shared" ca="1" si="387"/>
        <v>1550.</v>
      </c>
      <c r="B1635" s="26">
        <v>3208</v>
      </c>
      <c r="C1635" s="40" t="s">
        <v>1399</v>
      </c>
      <c r="D1635" s="26">
        <v>1964</v>
      </c>
      <c r="E1635" s="135" t="s">
        <v>2957</v>
      </c>
      <c r="F1635" s="83" t="s">
        <v>2958</v>
      </c>
      <c r="G1635" s="26">
        <v>5</v>
      </c>
      <c r="H1635" s="26">
        <v>2</v>
      </c>
      <c r="I1635" s="176">
        <v>1751.73</v>
      </c>
      <c r="J1635" s="176">
        <v>1587</v>
      </c>
      <c r="K1635" s="176">
        <v>1488</v>
      </c>
      <c r="L1635" s="32">
        <v>81</v>
      </c>
      <c r="M1635" s="176">
        <f t="shared" si="390"/>
        <v>847275</v>
      </c>
      <c r="N1635" s="176"/>
      <c r="O1635" s="176"/>
      <c r="P1635" s="176"/>
      <c r="Q1635" s="176">
        <f t="shared" si="391"/>
        <v>847275</v>
      </c>
      <c r="R1635" s="176">
        <v>847275</v>
      </c>
      <c r="S1635" s="32"/>
      <c r="T1635" s="176"/>
      <c r="U1635" s="176"/>
      <c r="V1635" s="176"/>
      <c r="W1635" s="176"/>
      <c r="X1635" s="176"/>
      <c r="Y1635" s="176"/>
      <c r="Z1635" s="178"/>
      <c r="AA1635" s="176"/>
      <c r="AB1635" s="176"/>
      <c r="AC1635" s="176"/>
      <c r="AD1635" s="176"/>
      <c r="AE1635" s="176"/>
      <c r="AF1635" s="176"/>
      <c r="AG1635" s="317">
        <v>2025</v>
      </c>
      <c r="AH1635" s="158"/>
      <c r="AI1635" s="175"/>
      <c r="AJ1635" s="162"/>
      <c r="AK1635" s="15">
        <f t="shared" ca="1" si="392"/>
        <v>1550</v>
      </c>
      <c r="AL1635" s="15" t="s">
        <v>155</v>
      </c>
      <c r="AM1635" s="15" t="str">
        <f t="shared" ca="1" si="393"/>
        <v>1550.</v>
      </c>
      <c r="AN1635" s="179"/>
      <c r="AP1635" s="16"/>
    </row>
    <row r="1636" spans="1:42" ht="22.5" hidden="1" customHeight="1" x14ac:dyDescent="0.25">
      <c r="A1636" s="83" t="str">
        <f t="shared" ca="1" si="387"/>
        <v>1551.</v>
      </c>
      <c r="B1636" s="26">
        <v>3227</v>
      </c>
      <c r="C1636" s="41" t="s">
        <v>678</v>
      </c>
      <c r="D1636" s="26">
        <v>1973</v>
      </c>
      <c r="E1636" s="135" t="s">
        <v>2957</v>
      </c>
      <c r="F1636" s="83" t="s">
        <v>2959</v>
      </c>
      <c r="G1636" s="26">
        <v>2</v>
      </c>
      <c r="H1636" s="26">
        <v>2</v>
      </c>
      <c r="I1636" s="176">
        <v>738.9</v>
      </c>
      <c r="J1636" s="176">
        <v>679.8</v>
      </c>
      <c r="K1636" s="176">
        <v>679.8</v>
      </c>
      <c r="L1636" s="32">
        <v>25</v>
      </c>
      <c r="M1636" s="176">
        <f t="shared" si="390"/>
        <v>1827450</v>
      </c>
      <c r="N1636" s="176"/>
      <c r="O1636" s="176"/>
      <c r="P1636" s="176"/>
      <c r="Q1636" s="176">
        <f t="shared" si="391"/>
        <v>1827450</v>
      </c>
      <c r="R1636" s="176">
        <v>1827450</v>
      </c>
      <c r="S1636" s="32"/>
      <c r="T1636" s="176"/>
      <c r="U1636" s="176"/>
      <c r="V1636" s="176"/>
      <c r="W1636" s="176"/>
      <c r="X1636" s="176"/>
      <c r="Y1636" s="176"/>
      <c r="Z1636" s="176"/>
      <c r="AA1636" s="176"/>
      <c r="AB1636" s="176"/>
      <c r="AC1636" s="176"/>
      <c r="AD1636" s="176"/>
      <c r="AE1636" s="176"/>
      <c r="AF1636" s="176"/>
      <c r="AG1636" s="317">
        <v>2025</v>
      </c>
      <c r="AH1636" s="158"/>
      <c r="AI1636" s="175"/>
      <c r="AJ1636" s="162"/>
      <c r="AK1636" s="15">
        <f t="shared" ca="1" si="392"/>
        <v>1551</v>
      </c>
      <c r="AL1636" s="15" t="s">
        <v>155</v>
      </c>
      <c r="AM1636" s="15" t="str">
        <f t="shared" ca="1" si="393"/>
        <v>1551.</v>
      </c>
      <c r="AN1636" s="179"/>
      <c r="AO1636" s="15"/>
      <c r="AP1636" s="16"/>
    </row>
    <row r="1637" spans="1:42" ht="22.5" hidden="1" customHeight="1" x14ac:dyDescent="0.25">
      <c r="A1637" s="83" t="str">
        <f t="shared" ca="1" si="387"/>
        <v>1552.</v>
      </c>
      <c r="B1637" s="26">
        <v>5548</v>
      </c>
      <c r="C1637" s="40" t="s">
        <v>3111</v>
      </c>
      <c r="D1637" s="26">
        <v>1956</v>
      </c>
      <c r="E1637" s="135" t="s">
        <v>2957</v>
      </c>
      <c r="F1637" s="83" t="s">
        <v>2959</v>
      </c>
      <c r="G1637" s="26">
        <v>2</v>
      </c>
      <c r="H1637" s="26">
        <v>2</v>
      </c>
      <c r="I1637" s="176">
        <v>377.6</v>
      </c>
      <c r="J1637" s="176">
        <v>328.2</v>
      </c>
      <c r="K1637" s="176">
        <v>328.2</v>
      </c>
      <c r="L1637" s="32">
        <v>19</v>
      </c>
      <c r="M1637" s="176">
        <f t="shared" si="390"/>
        <v>71450</v>
      </c>
      <c r="N1637" s="176"/>
      <c r="O1637" s="176"/>
      <c r="P1637" s="176"/>
      <c r="Q1637" s="176">
        <f t="shared" si="391"/>
        <v>71450</v>
      </c>
      <c r="R1637" s="176">
        <v>71450</v>
      </c>
      <c r="S1637" s="32"/>
      <c r="T1637" s="176"/>
      <c r="U1637" s="176"/>
      <c r="V1637" s="176"/>
      <c r="W1637" s="176"/>
      <c r="X1637" s="176"/>
      <c r="Y1637" s="176"/>
      <c r="Z1637" s="176"/>
      <c r="AA1637" s="176"/>
      <c r="AB1637" s="176"/>
      <c r="AC1637" s="176"/>
      <c r="AD1637" s="176"/>
      <c r="AE1637" s="176"/>
      <c r="AF1637" s="176"/>
      <c r="AG1637" s="317">
        <v>2025</v>
      </c>
      <c r="AH1637" s="159"/>
      <c r="AI1637" s="175"/>
      <c r="AJ1637" s="180"/>
      <c r="AK1637" s="15">
        <f t="shared" ca="1" si="392"/>
        <v>1552</v>
      </c>
      <c r="AL1637" s="15" t="s">
        <v>155</v>
      </c>
      <c r="AM1637" s="15" t="str">
        <f t="shared" ca="1" si="393"/>
        <v>1552.</v>
      </c>
      <c r="AN1637" s="179"/>
      <c r="AO1637" s="15"/>
      <c r="AP1637" s="16"/>
    </row>
    <row r="1638" spans="1:42" ht="22.5" hidden="1" customHeight="1" x14ac:dyDescent="0.25">
      <c r="A1638" s="83" t="str">
        <f t="shared" ca="1" si="387"/>
        <v>1553.</v>
      </c>
      <c r="B1638" s="26">
        <v>5547</v>
      </c>
      <c r="C1638" s="40" t="s">
        <v>1407</v>
      </c>
      <c r="D1638" s="26">
        <v>1983</v>
      </c>
      <c r="E1638" s="135" t="s">
        <v>2957</v>
      </c>
      <c r="F1638" s="83" t="s">
        <v>2959</v>
      </c>
      <c r="G1638" s="26">
        <v>2</v>
      </c>
      <c r="H1638" s="26">
        <v>2</v>
      </c>
      <c r="I1638" s="176">
        <v>826.33</v>
      </c>
      <c r="J1638" s="176">
        <v>760.13</v>
      </c>
      <c r="K1638" s="176">
        <v>760.13</v>
      </c>
      <c r="L1638" s="32">
        <v>39</v>
      </c>
      <c r="M1638" s="176">
        <f t="shared" si="390"/>
        <v>5190870</v>
      </c>
      <c r="N1638" s="176"/>
      <c r="O1638" s="176"/>
      <c r="P1638" s="176"/>
      <c r="Q1638" s="176">
        <f t="shared" si="391"/>
        <v>5190870</v>
      </c>
      <c r="R1638" s="176"/>
      <c r="S1638" s="32"/>
      <c r="T1638" s="176"/>
      <c r="U1638" s="176">
        <v>690</v>
      </c>
      <c r="V1638" s="176">
        <f>U1638*7523</f>
        <v>5190870</v>
      </c>
      <c r="W1638" s="176"/>
      <c r="X1638" s="176"/>
      <c r="Y1638" s="176"/>
      <c r="Z1638" s="176"/>
      <c r="AA1638" s="176"/>
      <c r="AB1638" s="176"/>
      <c r="AC1638" s="176"/>
      <c r="AD1638" s="176"/>
      <c r="AE1638" s="176"/>
      <c r="AF1638" s="176"/>
      <c r="AG1638" s="317">
        <v>2025</v>
      </c>
      <c r="AH1638" s="158"/>
      <c r="AI1638" s="175"/>
      <c r="AJ1638" s="162"/>
      <c r="AK1638" s="15">
        <f t="shared" ca="1" si="392"/>
        <v>1553</v>
      </c>
      <c r="AL1638" s="15" t="s">
        <v>155</v>
      </c>
      <c r="AM1638" s="15" t="str">
        <f t="shared" ca="1" si="393"/>
        <v>1553.</v>
      </c>
      <c r="AN1638" s="179"/>
      <c r="AO1638" s="15"/>
      <c r="AP1638" s="16"/>
    </row>
    <row r="1639" spans="1:42" ht="22.5" hidden="1" customHeight="1" x14ac:dyDescent="0.25">
      <c r="A1639" s="83" t="str">
        <f t="shared" ca="1" si="387"/>
        <v>1554.</v>
      </c>
      <c r="B1639" s="26">
        <v>3228</v>
      </c>
      <c r="C1639" s="40" t="s">
        <v>1403</v>
      </c>
      <c r="D1639" s="26">
        <v>1983</v>
      </c>
      <c r="E1639" s="135" t="s">
        <v>2957</v>
      </c>
      <c r="F1639" s="83" t="s">
        <v>2959</v>
      </c>
      <c r="G1639" s="26">
        <v>2</v>
      </c>
      <c r="H1639" s="26">
        <v>2</v>
      </c>
      <c r="I1639" s="176">
        <v>750.5</v>
      </c>
      <c r="J1639" s="176">
        <v>691</v>
      </c>
      <c r="K1639" s="176">
        <v>691</v>
      </c>
      <c r="L1639" s="32">
        <v>41</v>
      </c>
      <c r="M1639" s="176">
        <f t="shared" si="390"/>
        <v>1888800</v>
      </c>
      <c r="N1639" s="176"/>
      <c r="O1639" s="176"/>
      <c r="P1639" s="176"/>
      <c r="Q1639" s="176">
        <f t="shared" si="391"/>
        <v>1888800</v>
      </c>
      <c r="R1639" s="176"/>
      <c r="S1639" s="32"/>
      <c r="T1639" s="176"/>
      <c r="U1639" s="176"/>
      <c r="V1639" s="176"/>
      <c r="W1639" s="176"/>
      <c r="X1639" s="176"/>
      <c r="Y1639" s="176">
        <v>600</v>
      </c>
      <c r="Z1639" s="176">
        <f>Y1639*3148</f>
        <v>1888800</v>
      </c>
      <c r="AA1639" s="176"/>
      <c r="AB1639" s="176"/>
      <c r="AC1639" s="176"/>
      <c r="AD1639" s="176"/>
      <c r="AE1639" s="176"/>
      <c r="AF1639" s="176"/>
      <c r="AG1639" s="317">
        <v>2025</v>
      </c>
      <c r="AH1639" s="158"/>
      <c r="AI1639" s="175"/>
      <c r="AJ1639" s="162"/>
      <c r="AK1639" s="15">
        <f t="shared" ca="1" si="392"/>
        <v>1554</v>
      </c>
      <c r="AL1639" s="15" t="s">
        <v>155</v>
      </c>
      <c r="AM1639" s="15" t="str">
        <f t="shared" ca="1" si="393"/>
        <v>1554.</v>
      </c>
      <c r="AN1639" s="179"/>
      <c r="AO1639" s="15"/>
      <c r="AP1639" s="16"/>
    </row>
    <row r="1640" spans="1:42" ht="22.5" hidden="1" customHeight="1" x14ac:dyDescent="0.25">
      <c r="A1640" s="83" t="str">
        <f t="shared" ca="1" si="387"/>
        <v>1555.</v>
      </c>
      <c r="B1640" s="26">
        <v>3230</v>
      </c>
      <c r="C1640" s="41" t="s">
        <v>680</v>
      </c>
      <c r="D1640" s="26">
        <v>1965</v>
      </c>
      <c r="E1640" s="135" t="s">
        <v>2957</v>
      </c>
      <c r="F1640" s="83" t="s">
        <v>2959</v>
      </c>
      <c r="G1640" s="26">
        <v>2</v>
      </c>
      <c r="H1640" s="26">
        <v>2</v>
      </c>
      <c r="I1640" s="176">
        <v>795.1</v>
      </c>
      <c r="J1640" s="176">
        <v>738.6</v>
      </c>
      <c r="K1640" s="176">
        <v>738.6</v>
      </c>
      <c r="L1640" s="32">
        <v>21</v>
      </c>
      <c r="M1640" s="176">
        <f t="shared" si="390"/>
        <v>1888800</v>
      </c>
      <c r="N1640" s="176"/>
      <c r="O1640" s="176"/>
      <c r="P1640" s="176"/>
      <c r="Q1640" s="176">
        <f t="shared" si="391"/>
        <v>1888800</v>
      </c>
      <c r="R1640" s="176"/>
      <c r="S1640" s="32"/>
      <c r="T1640" s="176"/>
      <c r="U1640" s="176"/>
      <c r="V1640" s="176"/>
      <c r="W1640" s="176"/>
      <c r="X1640" s="176"/>
      <c r="Y1640" s="176">
        <v>600</v>
      </c>
      <c r="Z1640" s="176">
        <f>Y1640*3148</f>
        <v>1888800</v>
      </c>
      <c r="AA1640" s="176"/>
      <c r="AB1640" s="176"/>
      <c r="AC1640" s="176"/>
      <c r="AD1640" s="176"/>
      <c r="AE1640" s="176"/>
      <c r="AF1640" s="176"/>
      <c r="AG1640" s="317">
        <v>2025</v>
      </c>
      <c r="AH1640" s="158"/>
      <c r="AI1640" s="175"/>
      <c r="AJ1640" s="162"/>
      <c r="AK1640" s="15">
        <f t="shared" ca="1" si="392"/>
        <v>1555</v>
      </c>
      <c r="AL1640" s="15" t="s">
        <v>155</v>
      </c>
      <c r="AM1640" s="15" t="str">
        <f t="shared" ca="1" si="393"/>
        <v>1555.</v>
      </c>
      <c r="AN1640" s="179"/>
      <c r="AO1640" s="15"/>
      <c r="AP1640" s="16"/>
    </row>
    <row r="1641" spans="1:42" ht="22.5" hidden="1" customHeight="1" x14ac:dyDescent="0.25">
      <c r="A1641" s="83" t="str">
        <f t="shared" ca="1" si="387"/>
        <v>1556.</v>
      </c>
      <c r="B1641" s="26">
        <v>3235</v>
      </c>
      <c r="C1641" s="40" t="s">
        <v>1404</v>
      </c>
      <c r="D1641" s="26">
        <v>1983</v>
      </c>
      <c r="E1641" s="135" t="s">
        <v>2957</v>
      </c>
      <c r="F1641" s="83" t="s">
        <v>2958</v>
      </c>
      <c r="G1641" s="26">
        <v>2</v>
      </c>
      <c r="H1641" s="26">
        <v>1</v>
      </c>
      <c r="I1641" s="176">
        <v>726.9</v>
      </c>
      <c r="J1641" s="176">
        <v>439.2</v>
      </c>
      <c r="K1641" s="176">
        <v>439.2</v>
      </c>
      <c r="L1641" s="32">
        <v>11</v>
      </c>
      <c r="M1641" s="176">
        <f>R1641+T1641+V1641+X1641+Z1641+AB1641+AE1641+AF1641</f>
        <v>197184</v>
      </c>
      <c r="N1641" s="176"/>
      <c r="O1641" s="176"/>
      <c r="P1641" s="176"/>
      <c r="Q1641" s="176">
        <f>M1641</f>
        <v>197184</v>
      </c>
      <c r="R1641" s="176">
        <v>197184</v>
      </c>
      <c r="S1641" s="32"/>
      <c r="T1641" s="176"/>
      <c r="U1641" s="176"/>
      <c r="V1641" s="176"/>
      <c r="W1641" s="176"/>
      <c r="X1641" s="176"/>
      <c r="Y1641" s="176"/>
      <c r="Z1641" s="176"/>
      <c r="AA1641" s="176"/>
      <c r="AB1641" s="176"/>
      <c r="AC1641" s="176"/>
      <c r="AD1641" s="176"/>
      <c r="AE1641" s="176"/>
      <c r="AF1641" s="176"/>
      <c r="AG1641" s="317">
        <v>2025</v>
      </c>
      <c r="AH1641" s="158"/>
      <c r="AI1641" s="175"/>
      <c r="AJ1641" s="162"/>
      <c r="AK1641" s="15">
        <f t="shared" ca="1" si="392"/>
        <v>1556</v>
      </c>
      <c r="AL1641" s="15" t="s">
        <v>155</v>
      </c>
      <c r="AM1641" s="15" t="str">
        <f t="shared" ca="1" si="393"/>
        <v>1556.</v>
      </c>
      <c r="AN1641" s="179"/>
      <c r="AO1641" s="15"/>
      <c r="AP1641" s="16"/>
    </row>
    <row r="1642" spans="1:42" ht="22.5" hidden="1" customHeight="1" x14ac:dyDescent="0.25">
      <c r="A1642" s="83" t="str">
        <f t="shared" ca="1" si="387"/>
        <v>1557.</v>
      </c>
      <c r="B1642" s="26">
        <v>3211</v>
      </c>
      <c r="C1642" s="40" t="s">
        <v>1400</v>
      </c>
      <c r="D1642" s="26">
        <v>1982</v>
      </c>
      <c r="E1642" s="135" t="s">
        <v>2957</v>
      </c>
      <c r="F1642" s="83" t="s">
        <v>2958</v>
      </c>
      <c r="G1642" s="26">
        <v>5</v>
      </c>
      <c r="H1642" s="26">
        <v>5</v>
      </c>
      <c r="I1642" s="176">
        <v>3975.4</v>
      </c>
      <c r="J1642" s="176">
        <v>3468.5</v>
      </c>
      <c r="K1642" s="176">
        <v>3468.5</v>
      </c>
      <c r="L1642" s="32">
        <v>155</v>
      </c>
      <c r="M1642" s="176">
        <f t="shared" ref="M1642:M1655" si="394">R1642+T1642+V1642+X1642+Z1642+AB1642+AE1642+AF1642</f>
        <v>2303665</v>
      </c>
      <c r="N1642" s="176"/>
      <c r="O1642" s="176"/>
      <c r="P1642" s="176"/>
      <c r="Q1642" s="176">
        <f t="shared" ref="Q1642:Q1655" si="395">M1642</f>
        <v>2303665</v>
      </c>
      <c r="R1642" s="176">
        <v>2303665</v>
      </c>
      <c r="S1642" s="32"/>
      <c r="T1642" s="176"/>
      <c r="U1642" s="176"/>
      <c r="V1642" s="176"/>
      <c r="W1642" s="176"/>
      <c r="X1642" s="176"/>
      <c r="Y1642" s="176"/>
      <c r="Z1642" s="176"/>
      <c r="AA1642" s="176"/>
      <c r="AB1642" s="176"/>
      <c r="AC1642" s="176"/>
      <c r="AD1642" s="176"/>
      <c r="AE1642" s="176"/>
      <c r="AF1642" s="176"/>
      <c r="AG1642" s="317">
        <v>2025</v>
      </c>
      <c r="AH1642" s="158"/>
      <c r="AI1642" s="175"/>
      <c r="AJ1642" s="162"/>
      <c r="AK1642" s="15">
        <f t="shared" ca="1" si="392"/>
        <v>1557</v>
      </c>
      <c r="AL1642" s="15" t="s">
        <v>155</v>
      </c>
      <c r="AM1642" s="15" t="str">
        <f t="shared" ca="1" si="393"/>
        <v>1557.</v>
      </c>
      <c r="AN1642" s="179"/>
      <c r="AO1642" s="15"/>
      <c r="AP1642" s="16"/>
    </row>
    <row r="1643" spans="1:42" ht="22.5" hidden="1" customHeight="1" x14ac:dyDescent="0.25">
      <c r="A1643" s="83" t="str">
        <f t="shared" ca="1" si="387"/>
        <v>1558.</v>
      </c>
      <c r="B1643" s="26">
        <v>3212</v>
      </c>
      <c r="C1643" s="40" t="s">
        <v>1401</v>
      </c>
      <c r="D1643" s="26">
        <v>1983</v>
      </c>
      <c r="E1643" s="135" t="s">
        <v>2957</v>
      </c>
      <c r="F1643" s="83" t="s">
        <v>2958</v>
      </c>
      <c r="G1643" s="26">
        <v>5</v>
      </c>
      <c r="H1643" s="26">
        <v>5</v>
      </c>
      <c r="I1643" s="176">
        <v>3952.11</v>
      </c>
      <c r="J1643" s="176">
        <v>3437.1</v>
      </c>
      <c r="K1643" s="176">
        <v>3437.1</v>
      </c>
      <c r="L1643" s="32">
        <v>152</v>
      </c>
      <c r="M1643" s="176">
        <f t="shared" si="394"/>
        <v>1440444</v>
      </c>
      <c r="N1643" s="176"/>
      <c r="O1643" s="176"/>
      <c r="P1643" s="176"/>
      <c r="Q1643" s="176">
        <f t="shared" si="395"/>
        <v>1440444</v>
      </c>
      <c r="R1643" s="176">
        <v>1440444</v>
      </c>
      <c r="S1643" s="32"/>
      <c r="T1643" s="176"/>
      <c r="U1643" s="176"/>
      <c r="V1643" s="176"/>
      <c r="W1643" s="176"/>
      <c r="X1643" s="176"/>
      <c r="Y1643" s="176"/>
      <c r="Z1643" s="176"/>
      <c r="AA1643" s="176"/>
      <c r="AB1643" s="176"/>
      <c r="AC1643" s="176"/>
      <c r="AD1643" s="176"/>
      <c r="AE1643" s="176"/>
      <c r="AF1643" s="176"/>
      <c r="AG1643" s="317">
        <v>2025</v>
      </c>
      <c r="AH1643" s="158"/>
      <c r="AI1643" s="175"/>
      <c r="AJ1643" s="162"/>
      <c r="AK1643" s="15">
        <f t="shared" ca="1" si="392"/>
        <v>1558</v>
      </c>
      <c r="AL1643" s="15" t="s">
        <v>155</v>
      </c>
      <c r="AM1643" s="15" t="str">
        <f t="shared" ca="1" si="393"/>
        <v>1558.</v>
      </c>
      <c r="AN1643" s="179"/>
      <c r="AO1643" s="15"/>
      <c r="AP1643" s="16"/>
    </row>
    <row r="1644" spans="1:42" ht="22.5" hidden="1" customHeight="1" x14ac:dyDescent="0.25">
      <c r="A1644" s="83" t="str">
        <f t="shared" ca="1" si="387"/>
        <v>1559.</v>
      </c>
      <c r="B1644" s="26">
        <v>3219</v>
      </c>
      <c r="C1644" s="42" t="s">
        <v>1095</v>
      </c>
      <c r="D1644" s="26">
        <v>1938</v>
      </c>
      <c r="E1644" s="135" t="s">
        <v>2957</v>
      </c>
      <c r="F1644" s="83" t="s">
        <v>2959</v>
      </c>
      <c r="G1644" s="26">
        <v>4</v>
      </c>
      <c r="H1644" s="26">
        <v>2</v>
      </c>
      <c r="I1644" s="176">
        <v>2834.2</v>
      </c>
      <c r="J1644" s="176">
        <v>2208.4</v>
      </c>
      <c r="K1644" s="176">
        <v>2208.4</v>
      </c>
      <c r="L1644" s="32">
        <v>93</v>
      </c>
      <c r="M1644" s="176">
        <f t="shared" si="394"/>
        <v>1555905</v>
      </c>
      <c r="N1644" s="176"/>
      <c r="O1644" s="176"/>
      <c r="P1644" s="176"/>
      <c r="Q1644" s="176">
        <f t="shared" si="395"/>
        <v>1555905</v>
      </c>
      <c r="R1644" s="176">
        <v>1555905</v>
      </c>
      <c r="S1644" s="32"/>
      <c r="T1644" s="176"/>
      <c r="U1644" s="176"/>
      <c r="V1644" s="176"/>
      <c r="W1644" s="176"/>
      <c r="X1644" s="176"/>
      <c r="Y1644" s="176"/>
      <c r="Z1644" s="176"/>
      <c r="AA1644" s="176"/>
      <c r="AB1644" s="176"/>
      <c r="AC1644" s="176"/>
      <c r="AD1644" s="176"/>
      <c r="AE1644" s="176"/>
      <c r="AF1644" s="176"/>
      <c r="AG1644" s="317">
        <v>2025</v>
      </c>
      <c r="AH1644" s="159"/>
      <c r="AI1644" s="175"/>
      <c r="AJ1644" s="180"/>
      <c r="AK1644" s="15">
        <f t="shared" ca="1" si="392"/>
        <v>1559</v>
      </c>
      <c r="AL1644" s="15" t="s">
        <v>155</v>
      </c>
      <c r="AM1644" s="15" t="str">
        <f t="shared" ca="1" si="393"/>
        <v>1559.</v>
      </c>
      <c r="AN1644" s="179"/>
      <c r="AO1644" s="15"/>
      <c r="AP1644" s="16"/>
    </row>
    <row r="1645" spans="1:42" ht="22.5" hidden="1" customHeight="1" x14ac:dyDescent="0.25">
      <c r="A1645" s="83" t="str">
        <f t="shared" ca="1" si="387"/>
        <v>1560.</v>
      </c>
      <c r="B1645" s="26">
        <v>3221</v>
      </c>
      <c r="C1645" s="40" t="s">
        <v>1402</v>
      </c>
      <c r="D1645" s="26">
        <v>1958</v>
      </c>
      <c r="E1645" s="135" t="s">
        <v>2957</v>
      </c>
      <c r="F1645" s="83" t="s">
        <v>2959</v>
      </c>
      <c r="G1645" s="26">
        <v>4</v>
      </c>
      <c r="H1645" s="26">
        <v>2</v>
      </c>
      <c r="I1645" s="176">
        <v>2258.63</v>
      </c>
      <c r="J1645" s="176">
        <v>2093.9</v>
      </c>
      <c r="K1645" s="176">
        <v>2093.9</v>
      </c>
      <c r="L1645" s="32">
        <v>102</v>
      </c>
      <c r="M1645" s="176">
        <f t="shared" si="394"/>
        <v>4149270</v>
      </c>
      <c r="N1645" s="176"/>
      <c r="O1645" s="176"/>
      <c r="P1645" s="176"/>
      <c r="Q1645" s="176">
        <f t="shared" si="395"/>
        <v>4149270</v>
      </c>
      <c r="R1645" s="176">
        <f>3533070+616200</f>
        <v>4149270</v>
      </c>
      <c r="S1645" s="32"/>
      <c r="T1645" s="176"/>
      <c r="U1645" s="176"/>
      <c r="V1645" s="176"/>
      <c r="W1645" s="176"/>
      <c r="X1645" s="176"/>
      <c r="Y1645" s="176"/>
      <c r="Z1645" s="176"/>
      <c r="AA1645" s="176"/>
      <c r="AB1645" s="176"/>
      <c r="AC1645" s="176"/>
      <c r="AD1645" s="176"/>
      <c r="AE1645" s="176"/>
      <c r="AF1645" s="176"/>
      <c r="AG1645" s="317">
        <v>2025</v>
      </c>
      <c r="AH1645" s="158"/>
      <c r="AI1645" s="175"/>
      <c r="AJ1645" s="162"/>
      <c r="AK1645" s="15">
        <f t="shared" ca="1" si="392"/>
        <v>1560</v>
      </c>
      <c r="AL1645" s="15" t="s">
        <v>155</v>
      </c>
      <c r="AM1645" s="15" t="str">
        <f t="shared" ca="1" si="393"/>
        <v>1560.</v>
      </c>
      <c r="AN1645" s="179"/>
      <c r="AO1645" s="15"/>
      <c r="AP1645" s="16"/>
    </row>
    <row r="1646" spans="1:42" ht="22.5" hidden="1" customHeight="1" x14ac:dyDescent="0.25">
      <c r="A1646" s="83" t="str">
        <f t="shared" ca="1" si="387"/>
        <v>1561.</v>
      </c>
      <c r="B1646" s="26">
        <v>3229</v>
      </c>
      <c r="C1646" s="41" t="s">
        <v>679</v>
      </c>
      <c r="D1646" s="26">
        <v>1971</v>
      </c>
      <c r="E1646" s="135" t="s">
        <v>2957</v>
      </c>
      <c r="F1646" s="83" t="s">
        <v>2959</v>
      </c>
      <c r="G1646" s="26">
        <v>2</v>
      </c>
      <c r="H1646" s="26">
        <v>2</v>
      </c>
      <c r="I1646" s="176">
        <v>747.2</v>
      </c>
      <c r="J1646" s="176">
        <v>707.3</v>
      </c>
      <c r="K1646" s="176">
        <v>707.3</v>
      </c>
      <c r="L1646" s="32">
        <v>25</v>
      </c>
      <c r="M1646" s="176">
        <f t="shared" si="394"/>
        <v>1827450</v>
      </c>
      <c r="N1646" s="176"/>
      <c r="O1646" s="176"/>
      <c r="P1646" s="176"/>
      <c r="Q1646" s="176">
        <f t="shared" si="395"/>
        <v>1827450</v>
      </c>
      <c r="R1646" s="176">
        <v>1827450</v>
      </c>
      <c r="S1646" s="32"/>
      <c r="T1646" s="176"/>
      <c r="U1646" s="176"/>
      <c r="V1646" s="176"/>
      <c r="W1646" s="176"/>
      <c r="X1646" s="176"/>
      <c r="Y1646" s="176"/>
      <c r="Z1646" s="176"/>
      <c r="AA1646" s="176"/>
      <c r="AB1646" s="176"/>
      <c r="AC1646" s="176"/>
      <c r="AD1646" s="176"/>
      <c r="AE1646" s="176"/>
      <c r="AF1646" s="176"/>
      <c r="AG1646" s="317">
        <v>2025</v>
      </c>
      <c r="AH1646" s="158"/>
      <c r="AI1646" s="175"/>
      <c r="AJ1646" s="162"/>
      <c r="AK1646" s="15">
        <f t="shared" ca="1" si="392"/>
        <v>1561</v>
      </c>
      <c r="AL1646" s="15" t="s">
        <v>155</v>
      </c>
      <c r="AM1646" s="15" t="str">
        <f t="shared" ca="1" si="393"/>
        <v>1561.</v>
      </c>
      <c r="AN1646" s="179"/>
      <c r="AO1646" s="15"/>
      <c r="AP1646" s="16"/>
    </row>
    <row r="1647" spans="1:42" ht="22.5" hidden="1" customHeight="1" x14ac:dyDescent="0.25">
      <c r="A1647" s="83" t="str">
        <f t="shared" ca="1" si="387"/>
        <v>1562.</v>
      </c>
      <c r="B1647" s="26">
        <v>3236</v>
      </c>
      <c r="C1647" s="39" t="s">
        <v>690</v>
      </c>
      <c r="D1647" s="26">
        <v>1975</v>
      </c>
      <c r="E1647" s="135" t="s">
        <v>2957</v>
      </c>
      <c r="F1647" s="83" t="s">
        <v>2959</v>
      </c>
      <c r="G1647" s="26">
        <v>2</v>
      </c>
      <c r="H1647" s="26">
        <v>2</v>
      </c>
      <c r="I1647" s="176">
        <v>1174.8</v>
      </c>
      <c r="J1647" s="176">
        <v>709.9</v>
      </c>
      <c r="K1647" s="176">
        <v>709.9</v>
      </c>
      <c r="L1647" s="32">
        <v>20</v>
      </c>
      <c r="M1647" s="176">
        <f t="shared" si="394"/>
        <v>4513800</v>
      </c>
      <c r="N1647" s="176"/>
      <c r="O1647" s="176"/>
      <c r="P1647" s="176"/>
      <c r="Q1647" s="176">
        <f t="shared" si="395"/>
        <v>4513800</v>
      </c>
      <c r="R1647" s="176"/>
      <c r="S1647" s="32"/>
      <c r="T1647" s="176"/>
      <c r="U1647" s="176">
        <v>600</v>
      </c>
      <c r="V1647" s="176">
        <f>U1647*7523</f>
        <v>4513800</v>
      </c>
      <c r="W1647" s="176"/>
      <c r="X1647" s="176"/>
      <c r="Y1647" s="176"/>
      <c r="Z1647" s="176"/>
      <c r="AA1647" s="176"/>
      <c r="AB1647" s="176"/>
      <c r="AC1647" s="176"/>
      <c r="AD1647" s="176"/>
      <c r="AE1647" s="176"/>
      <c r="AF1647" s="176"/>
      <c r="AG1647" s="317">
        <v>2025</v>
      </c>
      <c r="AH1647" s="158"/>
      <c r="AI1647" s="175"/>
      <c r="AJ1647" s="162"/>
      <c r="AK1647" s="15">
        <f t="shared" ca="1" si="392"/>
        <v>1562</v>
      </c>
      <c r="AL1647" s="15" t="s">
        <v>155</v>
      </c>
      <c r="AM1647" s="15" t="str">
        <f t="shared" ca="1" si="393"/>
        <v>1562.</v>
      </c>
      <c r="AN1647" s="179"/>
      <c r="AO1647" s="15"/>
      <c r="AP1647" s="16"/>
    </row>
    <row r="1648" spans="1:42" ht="22.5" hidden="1" customHeight="1" x14ac:dyDescent="0.25">
      <c r="A1648" s="83" t="str">
        <f t="shared" ca="1" si="387"/>
        <v>1563.</v>
      </c>
      <c r="B1648" s="26">
        <v>3238</v>
      </c>
      <c r="C1648" s="42" t="s">
        <v>671</v>
      </c>
      <c r="D1648" s="26">
        <v>1960</v>
      </c>
      <c r="E1648" s="135" t="s">
        <v>2957</v>
      </c>
      <c r="F1648" s="83" t="s">
        <v>2959</v>
      </c>
      <c r="G1648" s="26">
        <v>2</v>
      </c>
      <c r="H1648" s="26">
        <v>1</v>
      </c>
      <c r="I1648" s="176">
        <v>739.8</v>
      </c>
      <c r="J1648" s="176">
        <v>364.8</v>
      </c>
      <c r="K1648" s="176">
        <v>364.8</v>
      </c>
      <c r="L1648" s="32">
        <v>8</v>
      </c>
      <c r="M1648" s="176">
        <f t="shared" si="394"/>
        <v>71450</v>
      </c>
      <c r="N1648" s="176"/>
      <c r="O1648" s="176"/>
      <c r="P1648" s="176"/>
      <c r="Q1648" s="176">
        <f t="shared" si="395"/>
        <v>71450</v>
      </c>
      <c r="R1648" s="176">
        <v>71450</v>
      </c>
      <c r="S1648" s="32"/>
      <c r="T1648" s="176"/>
      <c r="U1648" s="176"/>
      <c r="V1648" s="176"/>
      <c r="W1648" s="176"/>
      <c r="X1648" s="176"/>
      <c r="Y1648" s="176"/>
      <c r="Z1648" s="176"/>
      <c r="AA1648" s="176"/>
      <c r="AB1648" s="176"/>
      <c r="AC1648" s="176"/>
      <c r="AD1648" s="176"/>
      <c r="AE1648" s="176"/>
      <c r="AF1648" s="176"/>
      <c r="AG1648" s="317">
        <v>2025</v>
      </c>
      <c r="AH1648" s="159"/>
      <c r="AI1648" s="175"/>
      <c r="AJ1648" s="180"/>
      <c r="AK1648" s="15">
        <f t="shared" ca="1" si="392"/>
        <v>1563</v>
      </c>
      <c r="AL1648" s="15" t="s">
        <v>155</v>
      </c>
      <c r="AM1648" s="15" t="str">
        <f t="shared" ca="1" si="393"/>
        <v>1563.</v>
      </c>
      <c r="AN1648" s="179"/>
      <c r="AO1648" s="15"/>
      <c r="AP1648" s="16"/>
    </row>
    <row r="1649" spans="1:42" ht="22.5" hidden="1" customHeight="1" x14ac:dyDescent="0.25">
      <c r="A1649" s="83" t="str">
        <f t="shared" ca="1" si="387"/>
        <v>1564.</v>
      </c>
      <c r="B1649" s="26">
        <v>3239</v>
      </c>
      <c r="C1649" s="42" t="s">
        <v>99</v>
      </c>
      <c r="D1649" s="26">
        <v>1960</v>
      </c>
      <c r="E1649" s="135" t="s">
        <v>2957</v>
      </c>
      <c r="F1649" s="83" t="s">
        <v>2959</v>
      </c>
      <c r="G1649" s="26">
        <v>2</v>
      </c>
      <c r="H1649" s="26">
        <v>2</v>
      </c>
      <c r="I1649" s="176">
        <v>904.7</v>
      </c>
      <c r="J1649" s="176">
        <v>497.7</v>
      </c>
      <c r="K1649" s="176">
        <v>497.7</v>
      </c>
      <c r="L1649" s="32">
        <v>9</v>
      </c>
      <c r="M1649" s="176">
        <f t="shared" si="394"/>
        <v>3761500</v>
      </c>
      <c r="N1649" s="176"/>
      <c r="O1649" s="176"/>
      <c r="P1649" s="176"/>
      <c r="Q1649" s="176">
        <f t="shared" si="395"/>
        <v>3761500</v>
      </c>
      <c r="R1649" s="176"/>
      <c r="S1649" s="32"/>
      <c r="T1649" s="176"/>
      <c r="U1649" s="176">
        <v>500</v>
      </c>
      <c r="V1649" s="176">
        <f>U1649*7523</f>
        <v>3761500</v>
      </c>
      <c r="W1649" s="176"/>
      <c r="X1649" s="176"/>
      <c r="Y1649" s="176"/>
      <c r="Z1649" s="176"/>
      <c r="AA1649" s="176"/>
      <c r="AB1649" s="176"/>
      <c r="AC1649" s="176"/>
      <c r="AD1649" s="176"/>
      <c r="AE1649" s="176"/>
      <c r="AF1649" s="176"/>
      <c r="AG1649" s="317">
        <v>2025</v>
      </c>
      <c r="AH1649" s="159"/>
      <c r="AI1649" s="175"/>
      <c r="AJ1649" s="162"/>
      <c r="AK1649" s="15">
        <f t="shared" ca="1" si="392"/>
        <v>1564</v>
      </c>
      <c r="AL1649" s="15" t="s">
        <v>155</v>
      </c>
      <c r="AM1649" s="15" t="str">
        <f t="shared" ca="1" si="393"/>
        <v>1564.</v>
      </c>
      <c r="AN1649" s="179"/>
      <c r="AO1649" s="15"/>
      <c r="AP1649" s="16"/>
    </row>
    <row r="1650" spans="1:42" ht="22.5" hidden="1" customHeight="1" x14ac:dyDescent="0.25">
      <c r="A1650" s="83" t="str">
        <f t="shared" ca="1" si="387"/>
        <v>1565.</v>
      </c>
      <c r="B1650" s="26">
        <v>3242</v>
      </c>
      <c r="C1650" s="41" t="s">
        <v>1172</v>
      </c>
      <c r="D1650" s="26">
        <v>1956</v>
      </c>
      <c r="E1650" s="135" t="s">
        <v>2957</v>
      </c>
      <c r="F1650" s="83" t="s">
        <v>2960</v>
      </c>
      <c r="G1650" s="26">
        <v>1</v>
      </c>
      <c r="H1650" s="26">
        <v>3</v>
      </c>
      <c r="I1650" s="176">
        <v>285</v>
      </c>
      <c r="J1650" s="176">
        <v>159</v>
      </c>
      <c r="K1650" s="176">
        <v>159</v>
      </c>
      <c r="L1650" s="32">
        <v>9</v>
      </c>
      <c r="M1650" s="176">
        <f t="shared" si="394"/>
        <v>2256900</v>
      </c>
      <c r="N1650" s="176"/>
      <c r="O1650" s="176"/>
      <c r="P1650" s="176"/>
      <c r="Q1650" s="176">
        <f t="shared" si="395"/>
        <v>2256900</v>
      </c>
      <c r="R1650" s="176"/>
      <c r="S1650" s="32"/>
      <c r="T1650" s="176"/>
      <c r="U1650" s="176">
        <v>300</v>
      </c>
      <c r="V1650" s="176">
        <f>U1650*7523</f>
        <v>2256900</v>
      </c>
      <c r="W1650" s="176"/>
      <c r="X1650" s="176"/>
      <c r="Y1650" s="176"/>
      <c r="Z1650" s="176"/>
      <c r="AA1650" s="176"/>
      <c r="AB1650" s="176"/>
      <c r="AC1650" s="176"/>
      <c r="AD1650" s="176"/>
      <c r="AE1650" s="176"/>
      <c r="AF1650" s="176"/>
      <c r="AG1650" s="317">
        <v>2025</v>
      </c>
      <c r="AH1650" s="158"/>
      <c r="AI1650" s="175"/>
      <c r="AJ1650" s="162"/>
      <c r="AK1650" s="15">
        <f t="shared" ca="1" si="392"/>
        <v>1565</v>
      </c>
      <c r="AL1650" s="15" t="s">
        <v>155</v>
      </c>
      <c r="AM1650" s="15" t="str">
        <f t="shared" ca="1" si="393"/>
        <v>1565.</v>
      </c>
      <c r="AN1650" s="179"/>
      <c r="AO1650" s="15"/>
      <c r="AP1650" s="16"/>
    </row>
    <row r="1651" spans="1:42" ht="22.5" hidden="1" customHeight="1" x14ac:dyDescent="0.25">
      <c r="A1651" s="83" t="str">
        <f t="shared" ca="1" si="387"/>
        <v>1566.</v>
      </c>
      <c r="B1651" s="26">
        <v>3243</v>
      </c>
      <c r="C1651" s="170" t="s">
        <v>1167</v>
      </c>
      <c r="D1651" s="26">
        <v>1953</v>
      </c>
      <c r="E1651" s="135" t="s">
        <v>2957</v>
      </c>
      <c r="F1651" s="83" t="s">
        <v>2959</v>
      </c>
      <c r="G1651" s="26">
        <v>2</v>
      </c>
      <c r="H1651" s="26">
        <v>2</v>
      </c>
      <c r="I1651" s="176">
        <v>364.5</v>
      </c>
      <c r="J1651" s="176">
        <v>251.8</v>
      </c>
      <c r="K1651" s="176">
        <v>251.8</v>
      </c>
      <c r="L1651" s="32">
        <v>20</v>
      </c>
      <c r="M1651" s="176">
        <f t="shared" si="394"/>
        <v>3009200</v>
      </c>
      <c r="N1651" s="176"/>
      <c r="O1651" s="176"/>
      <c r="P1651" s="176"/>
      <c r="Q1651" s="176">
        <f t="shared" si="395"/>
        <v>3009200</v>
      </c>
      <c r="R1651" s="176"/>
      <c r="S1651" s="32"/>
      <c r="T1651" s="176"/>
      <c r="U1651" s="176">
        <v>400</v>
      </c>
      <c r="V1651" s="176">
        <f>U1651*7523</f>
        <v>3009200</v>
      </c>
      <c r="W1651" s="176"/>
      <c r="X1651" s="176"/>
      <c r="Y1651" s="176"/>
      <c r="Z1651" s="176"/>
      <c r="AA1651" s="176"/>
      <c r="AB1651" s="176"/>
      <c r="AC1651" s="176"/>
      <c r="AD1651" s="176"/>
      <c r="AE1651" s="176"/>
      <c r="AF1651" s="176"/>
      <c r="AG1651" s="317">
        <v>2025</v>
      </c>
      <c r="AH1651" s="158"/>
      <c r="AI1651" s="175"/>
      <c r="AJ1651" s="162"/>
      <c r="AK1651" s="15">
        <f t="shared" ca="1" si="392"/>
        <v>1566</v>
      </c>
      <c r="AL1651" s="15" t="s">
        <v>155</v>
      </c>
      <c r="AM1651" s="15" t="str">
        <f t="shared" ca="1" si="393"/>
        <v>1566.</v>
      </c>
      <c r="AN1651" s="179"/>
      <c r="AO1651" s="15"/>
      <c r="AP1651" s="16"/>
    </row>
    <row r="1652" spans="1:42" ht="22.5" hidden="1" customHeight="1" x14ac:dyDescent="0.25">
      <c r="A1652" s="83" t="str">
        <f t="shared" ca="1" si="387"/>
        <v>1567.</v>
      </c>
      <c r="B1652" s="26">
        <v>5542</v>
      </c>
      <c r="C1652" s="42" t="s">
        <v>669</v>
      </c>
      <c r="D1652" s="26">
        <v>1917</v>
      </c>
      <c r="E1652" s="135" t="s">
        <v>2957</v>
      </c>
      <c r="F1652" s="83" t="s">
        <v>2959</v>
      </c>
      <c r="G1652" s="26">
        <v>2</v>
      </c>
      <c r="H1652" s="26">
        <v>2</v>
      </c>
      <c r="I1652" s="176">
        <v>396</v>
      </c>
      <c r="J1652" s="176">
        <v>358.6</v>
      </c>
      <c r="K1652" s="176">
        <v>358.6</v>
      </c>
      <c r="L1652" s="32">
        <v>9</v>
      </c>
      <c r="M1652" s="176">
        <f t="shared" si="394"/>
        <v>307855</v>
      </c>
      <c r="N1652" s="176"/>
      <c r="O1652" s="176"/>
      <c r="P1652" s="176"/>
      <c r="Q1652" s="176">
        <f t="shared" si="395"/>
        <v>307855</v>
      </c>
      <c r="R1652" s="176"/>
      <c r="S1652" s="32"/>
      <c r="T1652" s="176"/>
      <c r="U1652" s="176"/>
      <c r="V1652" s="176"/>
      <c r="W1652" s="176"/>
      <c r="X1652" s="176"/>
      <c r="Y1652" s="176"/>
      <c r="Z1652" s="176"/>
      <c r="AA1652" s="176">
        <v>115</v>
      </c>
      <c r="AB1652" s="176">
        <f>AA1652*2677</f>
        <v>307855</v>
      </c>
      <c r="AC1652" s="176"/>
      <c r="AD1652" s="176"/>
      <c r="AE1652" s="176"/>
      <c r="AF1652" s="176"/>
      <c r="AG1652" s="317">
        <v>2025</v>
      </c>
      <c r="AH1652" s="159"/>
      <c r="AI1652" s="175"/>
      <c r="AJ1652" s="162"/>
      <c r="AK1652" s="15">
        <f t="shared" ca="1" si="392"/>
        <v>1567</v>
      </c>
      <c r="AL1652" s="15" t="s">
        <v>155</v>
      </c>
      <c r="AM1652" s="15" t="str">
        <f t="shared" ca="1" si="393"/>
        <v>1567.</v>
      </c>
      <c r="AN1652" s="179"/>
      <c r="AO1652" s="15"/>
      <c r="AP1652" s="16"/>
    </row>
    <row r="1653" spans="1:42" ht="22.5" hidden="1" customHeight="1" x14ac:dyDescent="0.25">
      <c r="A1653" s="83" t="str">
        <f t="shared" ca="1" si="387"/>
        <v>1568.</v>
      </c>
      <c r="B1653" s="26">
        <v>5544</v>
      </c>
      <c r="C1653" s="42" t="s">
        <v>670</v>
      </c>
      <c r="D1653" s="26">
        <v>1917</v>
      </c>
      <c r="E1653" s="135" t="s">
        <v>2957</v>
      </c>
      <c r="F1653" s="83" t="s">
        <v>2959</v>
      </c>
      <c r="G1653" s="26">
        <v>2</v>
      </c>
      <c r="H1653" s="26">
        <v>3</v>
      </c>
      <c r="I1653" s="176">
        <v>522.9</v>
      </c>
      <c r="J1653" s="176">
        <v>364.1</v>
      </c>
      <c r="K1653" s="176">
        <v>364.1</v>
      </c>
      <c r="L1653" s="32">
        <v>16</v>
      </c>
      <c r="M1653" s="176">
        <f t="shared" si="394"/>
        <v>463121</v>
      </c>
      <c r="N1653" s="176"/>
      <c r="O1653" s="176"/>
      <c r="P1653" s="176"/>
      <c r="Q1653" s="176">
        <f t="shared" si="395"/>
        <v>463121</v>
      </c>
      <c r="R1653" s="176"/>
      <c r="S1653" s="32"/>
      <c r="T1653" s="176"/>
      <c r="U1653" s="176"/>
      <c r="V1653" s="176"/>
      <c r="W1653" s="176"/>
      <c r="X1653" s="176"/>
      <c r="Y1653" s="176"/>
      <c r="Z1653" s="176"/>
      <c r="AA1653" s="176">
        <v>173</v>
      </c>
      <c r="AB1653" s="176">
        <f>AA1653*2677</f>
        <v>463121</v>
      </c>
      <c r="AC1653" s="176"/>
      <c r="AD1653" s="176"/>
      <c r="AE1653" s="176"/>
      <c r="AF1653" s="176"/>
      <c r="AG1653" s="317">
        <v>2025</v>
      </c>
      <c r="AH1653" s="159"/>
      <c r="AI1653" s="175"/>
      <c r="AJ1653" s="162"/>
      <c r="AK1653" s="15">
        <f t="shared" ca="1" si="392"/>
        <v>1568</v>
      </c>
      <c r="AL1653" s="15" t="s">
        <v>155</v>
      </c>
      <c r="AM1653" s="15" t="str">
        <f t="shared" ca="1" si="393"/>
        <v>1568.</v>
      </c>
      <c r="AN1653" s="179"/>
      <c r="AO1653" s="15"/>
      <c r="AP1653" s="16"/>
    </row>
    <row r="1654" spans="1:42" ht="22.5" hidden="1" customHeight="1" x14ac:dyDescent="0.25">
      <c r="A1654" s="83" t="str">
        <f t="shared" ca="1" si="387"/>
        <v>1569.</v>
      </c>
      <c r="B1654" s="26">
        <v>5545</v>
      </c>
      <c r="C1654" s="42" t="s">
        <v>1154</v>
      </c>
      <c r="D1654" s="26">
        <v>1944</v>
      </c>
      <c r="E1654" s="135" t="s">
        <v>2957</v>
      </c>
      <c r="F1654" s="83" t="s">
        <v>2959</v>
      </c>
      <c r="G1654" s="26">
        <v>2</v>
      </c>
      <c r="H1654" s="26">
        <v>1</v>
      </c>
      <c r="I1654" s="176">
        <v>196.5</v>
      </c>
      <c r="J1654" s="176">
        <v>168.8</v>
      </c>
      <c r="K1654" s="176">
        <v>168.8</v>
      </c>
      <c r="L1654" s="32">
        <v>20</v>
      </c>
      <c r="M1654" s="176">
        <f t="shared" si="394"/>
        <v>35725</v>
      </c>
      <c r="N1654" s="176"/>
      <c r="O1654" s="176"/>
      <c r="P1654" s="176"/>
      <c r="Q1654" s="176">
        <f t="shared" si="395"/>
        <v>35725</v>
      </c>
      <c r="R1654" s="176">
        <v>35725</v>
      </c>
      <c r="S1654" s="32"/>
      <c r="T1654" s="176"/>
      <c r="U1654" s="176"/>
      <c r="V1654" s="176"/>
      <c r="W1654" s="176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317">
        <v>2025</v>
      </c>
      <c r="AH1654" s="159"/>
      <c r="AI1654" s="175"/>
      <c r="AJ1654" s="180"/>
      <c r="AK1654" s="15">
        <f t="shared" ca="1" si="392"/>
        <v>1569</v>
      </c>
      <c r="AL1654" s="15" t="s">
        <v>155</v>
      </c>
      <c r="AM1654" s="15" t="str">
        <f t="shared" ca="1" si="393"/>
        <v>1569.</v>
      </c>
      <c r="AN1654" s="179"/>
      <c r="AO1654" s="15"/>
      <c r="AP1654" s="16"/>
    </row>
    <row r="1655" spans="1:42" ht="22.5" hidden="1" customHeight="1" x14ac:dyDescent="0.25">
      <c r="A1655" s="83" t="str">
        <f t="shared" ca="1" si="387"/>
        <v>1570.</v>
      </c>
      <c r="B1655" s="26">
        <v>5550</v>
      </c>
      <c r="C1655" s="42" t="s">
        <v>1134</v>
      </c>
      <c r="D1655" s="26">
        <v>1917</v>
      </c>
      <c r="E1655" s="135" t="s">
        <v>2957</v>
      </c>
      <c r="F1655" s="83" t="s">
        <v>2959</v>
      </c>
      <c r="G1655" s="26">
        <v>1</v>
      </c>
      <c r="H1655" s="26">
        <v>1</v>
      </c>
      <c r="I1655" s="176">
        <v>176.6</v>
      </c>
      <c r="J1655" s="176">
        <v>127.6</v>
      </c>
      <c r="K1655" s="176">
        <v>127.6</v>
      </c>
      <c r="L1655" s="32">
        <v>10</v>
      </c>
      <c r="M1655" s="176">
        <f t="shared" si="394"/>
        <v>160620</v>
      </c>
      <c r="N1655" s="176"/>
      <c r="O1655" s="176"/>
      <c r="P1655" s="176"/>
      <c r="Q1655" s="176">
        <f t="shared" si="395"/>
        <v>160620</v>
      </c>
      <c r="R1655" s="176"/>
      <c r="S1655" s="32"/>
      <c r="T1655" s="176"/>
      <c r="U1655" s="176"/>
      <c r="V1655" s="176"/>
      <c r="W1655" s="176"/>
      <c r="X1655" s="176"/>
      <c r="Y1655" s="176"/>
      <c r="Z1655" s="176"/>
      <c r="AA1655" s="176">
        <v>60</v>
      </c>
      <c r="AB1655" s="176">
        <f>AA1655*2677</f>
        <v>160620</v>
      </c>
      <c r="AC1655" s="176"/>
      <c r="AD1655" s="176"/>
      <c r="AE1655" s="176"/>
      <c r="AF1655" s="176"/>
      <c r="AG1655" s="317">
        <v>2025</v>
      </c>
      <c r="AH1655" s="159"/>
      <c r="AI1655" s="175"/>
      <c r="AJ1655" s="162"/>
      <c r="AK1655" s="15">
        <f t="shared" ca="1" si="392"/>
        <v>1570</v>
      </c>
      <c r="AL1655" s="15" t="s">
        <v>155</v>
      </c>
      <c r="AM1655" s="15" t="str">
        <f t="shared" ca="1" si="393"/>
        <v>1570.</v>
      </c>
      <c r="AN1655" s="179"/>
      <c r="AO1655" s="15"/>
      <c r="AP1655" s="16"/>
    </row>
    <row r="1656" spans="1:42" ht="22.5" hidden="1" customHeight="1" x14ac:dyDescent="0.25">
      <c r="A1656" s="83" t="str">
        <f t="shared" ca="1" si="387"/>
        <v>1571.</v>
      </c>
      <c r="B1656" s="26">
        <v>3112</v>
      </c>
      <c r="C1656" s="42" t="s">
        <v>97</v>
      </c>
      <c r="D1656" s="26">
        <v>1962</v>
      </c>
      <c r="E1656" s="135" t="s">
        <v>2957</v>
      </c>
      <c r="F1656" s="83" t="s">
        <v>2959</v>
      </c>
      <c r="G1656" s="26">
        <v>2</v>
      </c>
      <c r="H1656" s="26">
        <v>2</v>
      </c>
      <c r="I1656" s="176">
        <v>511.1</v>
      </c>
      <c r="J1656" s="176">
        <v>450.3</v>
      </c>
      <c r="K1656" s="176">
        <v>450.6</v>
      </c>
      <c r="L1656" s="32">
        <v>17</v>
      </c>
      <c r="M1656" s="176">
        <f t="shared" ref="M1656:M1659" si="396">R1656+T1656+V1656+X1656+Z1656+AB1656+AE1656+AF1656</f>
        <v>1448709.5999999999</v>
      </c>
      <c r="N1656" s="176"/>
      <c r="O1656" s="176"/>
      <c r="P1656" s="176"/>
      <c r="Q1656" s="176">
        <f t="shared" ref="Q1656:Q1659" si="397">M1656</f>
        <v>1448709.5999999999</v>
      </c>
      <c r="R1656" s="176"/>
      <c r="S1656" s="32"/>
      <c r="T1656" s="176"/>
      <c r="U1656" s="176"/>
      <c r="V1656" s="176"/>
      <c r="W1656" s="176"/>
      <c r="X1656" s="176"/>
      <c r="Y1656" s="176">
        <v>460.2</v>
      </c>
      <c r="Z1656" s="176">
        <f>Y1656*3148</f>
        <v>1448709.5999999999</v>
      </c>
      <c r="AA1656" s="176"/>
      <c r="AB1656" s="176"/>
      <c r="AC1656" s="176"/>
      <c r="AD1656" s="176"/>
      <c r="AE1656" s="176"/>
      <c r="AF1656" s="176"/>
      <c r="AG1656" s="317">
        <v>2025</v>
      </c>
      <c r="AH1656" s="159"/>
      <c r="AI1656" s="175"/>
      <c r="AJ1656" s="162"/>
      <c r="AK1656" s="15">
        <f t="shared" ca="1" si="392"/>
        <v>1571</v>
      </c>
      <c r="AL1656" s="15" t="s">
        <v>155</v>
      </c>
      <c r="AM1656" s="15" t="str">
        <f t="shared" ca="1" si="393"/>
        <v>1571.</v>
      </c>
      <c r="AN1656" s="179"/>
      <c r="AO1656" s="15"/>
      <c r="AP1656" s="16"/>
    </row>
    <row r="1657" spans="1:42" ht="22.5" hidden="1" customHeight="1" x14ac:dyDescent="0.25">
      <c r="A1657" s="83" t="str">
        <f t="shared" ca="1" si="387"/>
        <v>1572.</v>
      </c>
      <c r="B1657" s="26">
        <v>3109</v>
      </c>
      <c r="C1657" s="40" t="s">
        <v>1384</v>
      </c>
      <c r="D1657" s="26">
        <v>1946</v>
      </c>
      <c r="E1657" s="135" t="s">
        <v>2957</v>
      </c>
      <c r="F1657" s="83" t="s">
        <v>2959</v>
      </c>
      <c r="G1657" s="26">
        <v>2</v>
      </c>
      <c r="H1657" s="26">
        <v>1</v>
      </c>
      <c r="I1657" s="176">
        <v>171.6</v>
      </c>
      <c r="J1657" s="176">
        <v>146.6</v>
      </c>
      <c r="K1657" s="176">
        <v>86.5</v>
      </c>
      <c r="L1657" s="32">
        <v>2</v>
      </c>
      <c r="M1657" s="176">
        <f>R1657+T1657+V1657+X1657+Z1657+AB1657+AE1657+AF1657</f>
        <v>229365.36000000002</v>
      </c>
      <c r="N1657" s="176"/>
      <c r="O1657" s="176"/>
      <c r="P1657" s="176"/>
      <c r="Q1657" s="176">
        <f>M1657</f>
        <v>229365.36000000002</v>
      </c>
      <c r="R1657" s="176"/>
      <c r="S1657" s="32"/>
      <c r="T1657" s="176"/>
      <c r="U1657" s="176"/>
      <c r="V1657" s="176"/>
      <c r="W1657" s="176"/>
      <c r="X1657" s="176"/>
      <c r="Y1657" s="176"/>
      <c r="Z1657" s="176"/>
      <c r="AA1657" s="176">
        <v>85.68</v>
      </c>
      <c r="AB1657" s="176">
        <f>AA1657*2677</f>
        <v>229365.36000000002</v>
      </c>
      <c r="AC1657" s="176"/>
      <c r="AD1657" s="176"/>
      <c r="AE1657" s="176"/>
      <c r="AF1657" s="176"/>
      <c r="AG1657" s="317">
        <v>2025</v>
      </c>
      <c r="AH1657" s="158"/>
      <c r="AI1657" s="175"/>
      <c r="AJ1657" s="162"/>
      <c r="AK1657" s="15">
        <f t="shared" ca="1" si="392"/>
        <v>1572</v>
      </c>
      <c r="AL1657" s="15" t="s">
        <v>155</v>
      </c>
      <c r="AM1657" s="15" t="str">
        <f t="shared" ca="1" si="393"/>
        <v>1572.</v>
      </c>
      <c r="AN1657" s="179"/>
      <c r="AO1657" s="15"/>
      <c r="AP1657" s="16"/>
    </row>
    <row r="1658" spans="1:42" ht="21" hidden="1" customHeight="1" x14ac:dyDescent="0.25">
      <c r="A1658" s="83" t="str">
        <f t="shared" ca="1" si="387"/>
        <v>1573.</v>
      </c>
      <c r="B1658" s="26">
        <v>3116</v>
      </c>
      <c r="C1658" s="39" t="s">
        <v>663</v>
      </c>
      <c r="D1658" s="26">
        <v>1963</v>
      </c>
      <c r="E1658" s="135" t="s">
        <v>2957</v>
      </c>
      <c r="F1658" s="83" t="s">
        <v>2959</v>
      </c>
      <c r="G1658" s="26">
        <v>2</v>
      </c>
      <c r="H1658" s="26">
        <v>2</v>
      </c>
      <c r="I1658" s="176">
        <v>351.4</v>
      </c>
      <c r="J1658" s="176">
        <v>317.60000000000002</v>
      </c>
      <c r="K1658" s="176">
        <v>317.60000000000002</v>
      </c>
      <c r="L1658" s="32">
        <v>10</v>
      </c>
      <c r="M1658" s="176">
        <f t="shared" si="396"/>
        <v>1166396.96</v>
      </c>
      <c r="N1658" s="176"/>
      <c r="O1658" s="176"/>
      <c r="P1658" s="176"/>
      <c r="Q1658" s="176">
        <f t="shared" si="397"/>
        <v>1166396.96</v>
      </c>
      <c r="R1658" s="176"/>
      <c r="S1658" s="32"/>
      <c r="T1658" s="176"/>
      <c r="U1658" s="176"/>
      <c r="V1658" s="176"/>
      <c r="W1658" s="176"/>
      <c r="X1658" s="176"/>
      <c r="Y1658" s="176">
        <v>370.52</v>
      </c>
      <c r="Z1658" s="176">
        <f>Y1658*3148</f>
        <v>1166396.96</v>
      </c>
      <c r="AA1658" s="176"/>
      <c r="AB1658" s="176"/>
      <c r="AC1658" s="176"/>
      <c r="AD1658" s="176"/>
      <c r="AE1658" s="176"/>
      <c r="AF1658" s="176"/>
      <c r="AG1658" s="317">
        <v>2025</v>
      </c>
      <c r="AH1658" s="158"/>
      <c r="AI1658" s="175"/>
      <c r="AJ1658" s="162"/>
      <c r="AK1658" s="15">
        <f t="shared" ca="1" si="392"/>
        <v>1573</v>
      </c>
      <c r="AL1658" s="15" t="s">
        <v>155</v>
      </c>
      <c r="AM1658" s="15" t="str">
        <f t="shared" ca="1" si="393"/>
        <v>1573.</v>
      </c>
      <c r="AN1658" s="179"/>
      <c r="AO1658" s="15"/>
      <c r="AP1658" s="16"/>
    </row>
    <row r="1659" spans="1:42" ht="22.5" hidden="1" customHeight="1" x14ac:dyDescent="0.25">
      <c r="A1659" s="83" t="str">
        <f t="shared" ca="1" si="387"/>
        <v>1574.</v>
      </c>
      <c r="B1659" s="26">
        <v>3120</v>
      </c>
      <c r="C1659" s="41" t="s">
        <v>98</v>
      </c>
      <c r="D1659" s="26">
        <v>1959</v>
      </c>
      <c r="E1659" s="135" t="s">
        <v>2957</v>
      </c>
      <c r="F1659" s="83" t="s">
        <v>2959</v>
      </c>
      <c r="G1659" s="26">
        <v>2</v>
      </c>
      <c r="H1659" s="26">
        <v>1</v>
      </c>
      <c r="I1659" s="176">
        <v>453</v>
      </c>
      <c r="J1659" s="176">
        <v>403.2</v>
      </c>
      <c r="K1659" s="176">
        <v>403.2</v>
      </c>
      <c r="L1659" s="32">
        <v>21</v>
      </c>
      <c r="M1659" s="176">
        <f t="shared" si="396"/>
        <v>187680</v>
      </c>
      <c r="N1659" s="176"/>
      <c r="O1659" s="176"/>
      <c r="P1659" s="176"/>
      <c r="Q1659" s="176">
        <f t="shared" si="397"/>
        <v>187680</v>
      </c>
      <c r="R1659" s="176">
        <v>187680</v>
      </c>
      <c r="S1659" s="32"/>
      <c r="T1659" s="176"/>
      <c r="U1659" s="176"/>
      <c r="V1659" s="176"/>
      <c r="W1659" s="176"/>
      <c r="X1659" s="176"/>
      <c r="Y1659" s="176"/>
      <c r="Z1659" s="176"/>
      <c r="AA1659" s="176"/>
      <c r="AB1659" s="176"/>
      <c r="AC1659" s="176"/>
      <c r="AD1659" s="176"/>
      <c r="AE1659" s="176"/>
      <c r="AF1659" s="176"/>
      <c r="AG1659" s="317">
        <v>2025</v>
      </c>
      <c r="AH1659" s="158"/>
      <c r="AI1659" s="175"/>
      <c r="AJ1659" s="162"/>
      <c r="AK1659" s="15">
        <f t="shared" ca="1" si="392"/>
        <v>1574</v>
      </c>
      <c r="AL1659" s="15" t="s">
        <v>155</v>
      </c>
      <c r="AM1659" s="15" t="str">
        <f t="shared" ca="1" si="393"/>
        <v>1574.</v>
      </c>
      <c r="AN1659" s="179"/>
      <c r="AO1659" s="15"/>
      <c r="AP1659" s="16"/>
    </row>
    <row r="1660" spans="1:42" ht="22.5" hidden="1" customHeight="1" x14ac:dyDescent="0.25">
      <c r="A1660" s="83" t="str">
        <f t="shared" ca="1" si="387"/>
        <v>1575.</v>
      </c>
      <c r="B1660" s="26">
        <v>3121</v>
      </c>
      <c r="C1660" s="40" t="s">
        <v>1386</v>
      </c>
      <c r="D1660" s="26">
        <v>1959</v>
      </c>
      <c r="E1660" s="135" t="s">
        <v>2957</v>
      </c>
      <c r="F1660" s="83" t="s">
        <v>2959</v>
      </c>
      <c r="G1660" s="26">
        <v>2</v>
      </c>
      <c r="H1660" s="26">
        <v>1</v>
      </c>
      <c r="I1660" s="176">
        <v>481.8</v>
      </c>
      <c r="J1660" s="176">
        <v>433.3</v>
      </c>
      <c r="K1660" s="176">
        <v>433.3</v>
      </c>
      <c r="L1660" s="32">
        <v>10</v>
      </c>
      <c r="M1660" s="176">
        <f>R1660+T1660+V1660+X1660+Z1660+AB1660+AE1660+AF1660</f>
        <v>132779.20000000001</v>
      </c>
      <c r="N1660" s="176"/>
      <c r="O1660" s="176"/>
      <c r="P1660" s="176"/>
      <c r="Q1660" s="176">
        <f>M1660</f>
        <v>132779.20000000001</v>
      </c>
      <c r="R1660" s="176"/>
      <c r="S1660" s="32"/>
      <c r="T1660" s="176"/>
      <c r="U1660" s="176"/>
      <c r="V1660" s="176"/>
      <c r="W1660" s="176"/>
      <c r="X1660" s="176"/>
      <c r="Y1660" s="176"/>
      <c r="Z1660" s="176"/>
      <c r="AA1660" s="176">
        <v>49.6</v>
      </c>
      <c r="AB1660" s="176">
        <f>AA1660*2677</f>
        <v>132779.20000000001</v>
      </c>
      <c r="AC1660" s="176"/>
      <c r="AD1660" s="176"/>
      <c r="AE1660" s="176"/>
      <c r="AF1660" s="176"/>
      <c r="AG1660" s="317">
        <v>2025</v>
      </c>
      <c r="AH1660" s="158"/>
      <c r="AI1660" s="175"/>
      <c r="AJ1660" s="162"/>
      <c r="AK1660" s="15">
        <f t="shared" ca="1" si="392"/>
        <v>1575</v>
      </c>
      <c r="AL1660" s="15" t="s">
        <v>155</v>
      </c>
      <c r="AM1660" s="15" t="str">
        <f t="shared" ca="1" si="393"/>
        <v>1575.</v>
      </c>
      <c r="AN1660" s="179"/>
      <c r="AO1660" s="15"/>
      <c r="AP1660" s="16"/>
    </row>
    <row r="1661" spans="1:42" ht="22.5" hidden="1" customHeight="1" x14ac:dyDescent="0.25">
      <c r="A1661" s="83" t="str">
        <f t="shared" ca="1" si="387"/>
        <v>1576.</v>
      </c>
      <c r="B1661" s="26">
        <v>3104</v>
      </c>
      <c r="C1661" s="40" t="s">
        <v>1383</v>
      </c>
      <c r="D1661" s="26">
        <v>1917</v>
      </c>
      <c r="E1661" s="135" t="s">
        <v>2957</v>
      </c>
      <c r="F1661" s="83" t="s">
        <v>2959</v>
      </c>
      <c r="G1661" s="26">
        <v>2</v>
      </c>
      <c r="H1661" s="26">
        <v>3</v>
      </c>
      <c r="I1661" s="176">
        <v>635.1</v>
      </c>
      <c r="J1661" s="176">
        <v>572.9</v>
      </c>
      <c r="K1661" s="176">
        <v>572.9</v>
      </c>
      <c r="L1661" s="32">
        <v>22</v>
      </c>
      <c r="M1661" s="176">
        <f t="shared" ref="M1661:M1668" si="398">R1661+T1661+V1661+X1661+Z1661+AB1661+AE1661+AF1661</f>
        <v>3967630.1999999997</v>
      </c>
      <c r="N1661" s="176"/>
      <c r="O1661" s="176"/>
      <c r="P1661" s="176"/>
      <c r="Q1661" s="176">
        <f t="shared" ref="Q1661:Q1672" si="399">M1661</f>
        <v>3967630.1999999997</v>
      </c>
      <c r="R1661" s="176"/>
      <c r="S1661" s="32"/>
      <c r="T1661" s="176"/>
      <c r="U1661" s="176">
        <v>527.4</v>
      </c>
      <c r="V1661" s="176">
        <f>U1661*7523</f>
        <v>3967630.1999999997</v>
      </c>
      <c r="W1661" s="176"/>
      <c r="X1661" s="176"/>
      <c r="Y1661" s="176"/>
      <c r="Z1661" s="176"/>
      <c r="AA1661" s="176"/>
      <c r="AB1661" s="176"/>
      <c r="AC1661" s="176"/>
      <c r="AD1661" s="176"/>
      <c r="AE1661" s="176"/>
      <c r="AF1661" s="176"/>
      <c r="AG1661" s="317">
        <v>2025</v>
      </c>
      <c r="AH1661" s="158"/>
      <c r="AI1661" s="175"/>
      <c r="AJ1661" s="162"/>
      <c r="AK1661" s="15">
        <f t="shared" ca="1" si="392"/>
        <v>1576</v>
      </c>
      <c r="AL1661" s="15" t="s">
        <v>155</v>
      </c>
      <c r="AM1661" s="15" t="str">
        <f t="shared" ca="1" si="393"/>
        <v>1576.</v>
      </c>
      <c r="AN1661" s="179"/>
      <c r="AO1661" s="15"/>
      <c r="AP1661" s="16"/>
    </row>
    <row r="1662" spans="1:42" ht="22.5" hidden="1" customHeight="1" x14ac:dyDescent="0.25">
      <c r="A1662" s="83" t="str">
        <f t="shared" ca="1" si="387"/>
        <v>1577.</v>
      </c>
      <c r="B1662" s="26">
        <v>3137</v>
      </c>
      <c r="C1662" s="42" t="s">
        <v>664</v>
      </c>
      <c r="D1662" s="26">
        <v>1967</v>
      </c>
      <c r="E1662" s="135" t="s">
        <v>2957</v>
      </c>
      <c r="F1662" s="83" t="s">
        <v>2959</v>
      </c>
      <c r="G1662" s="26">
        <v>2</v>
      </c>
      <c r="H1662" s="26">
        <v>2</v>
      </c>
      <c r="I1662" s="176">
        <v>552.82000000000005</v>
      </c>
      <c r="J1662" s="176">
        <v>492.1</v>
      </c>
      <c r="K1662" s="176">
        <v>492.1</v>
      </c>
      <c r="L1662" s="32">
        <v>27</v>
      </c>
      <c r="M1662" s="176">
        <f t="shared" si="398"/>
        <v>71450</v>
      </c>
      <c r="N1662" s="176"/>
      <c r="O1662" s="176"/>
      <c r="P1662" s="176"/>
      <c r="Q1662" s="176">
        <f t="shared" si="399"/>
        <v>71450</v>
      </c>
      <c r="R1662" s="176">
        <v>71450</v>
      </c>
      <c r="S1662" s="32"/>
      <c r="T1662" s="176"/>
      <c r="U1662" s="176"/>
      <c r="V1662" s="176"/>
      <c r="W1662" s="176"/>
      <c r="X1662" s="176"/>
      <c r="Y1662" s="176"/>
      <c r="Z1662" s="176"/>
      <c r="AA1662" s="176"/>
      <c r="AB1662" s="176"/>
      <c r="AC1662" s="176"/>
      <c r="AD1662" s="176"/>
      <c r="AE1662" s="176"/>
      <c r="AF1662" s="176"/>
      <c r="AG1662" s="317">
        <v>2025</v>
      </c>
      <c r="AH1662" s="159"/>
      <c r="AI1662" s="175"/>
      <c r="AJ1662" s="180"/>
      <c r="AK1662" s="15">
        <f t="shared" ca="1" si="392"/>
        <v>1577</v>
      </c>
      <c r="AL1662" s="15" t="s">
        <v>155</v>
      </c>
      <c r="AM1662" s="15" t="str">
        <f t="shared" ca="1" si="393"/>
        <v>1577.</v>
      </c>
      <c r="AN1662" s="179"/>
      <c r="AO1662" s="15"/>
      <c r="AP1662" s="16"/>
    </row>
    <row r="1663" spans="1:42" ht="22.5" hidden="1" customHeight="1" x14ac:dyDescent="0.25">
      <c r="A1663" s="83" t="str">
        <f t="shared" ca="1" si="387"/>
        <v>1578.</v>
      </c>
      <c r="B1663" s="26">
        <v>3138</v>
      </c>
      <c r="C1663" s="40" t="s">
        <v>1388</v>
      </c>
      <c r="D1663" s="26">
        <v>1959</v>
      </c>
      <c r="E1663" s="135" t="s">
        <v>2957</v>
      </c>
      <c r="F1663" s="83" t="s">
        <v>2959</v>
      </c>
      <c r="G1663" s="26">
        <v>2</v>
      </c>
      <c r="H1663" s="26">
        <v>2</v>
      </c>
      <c r="I1663" s="176">
        <v>431.68</v>
      </c>
      <c r="J1663" s="176">
        <v>386.48</v>
      </c>
      <c r="K1663" s="176">
        <v>386.48</v>
      </c>
      <c r="L1663" s="32">
        <v>12</v>
      </c>
      <c r="M1663" s="176">
        <f t="shared" si="398"/>
        <v>71450</v>
      </c>
      <c r="N1663" s="176"/>
      <c r="O1663" s="176"/>
      <c r="P1663" s="176"/>
      <c r="Q1663" s="176">
        <f t="shared" si="399"/>
        <v>71450</v>
      </c>
      <c r="R1663" s="176">
        <v>71450</v>
      </c>
      <c r="S1663" s="32"/>
      <c r="T1663" s="176"/>
      <c r="U1663" s="176"/>
      <c r="V1663" s="176"/>
      <c r="W1663" s="176"/>
      <c r="X1663" s="176"/>
      <c r="Y1663" s="176"/>
      <c r="Z1663" s="176"/>
      <c r="AA1663" s="176"/>
      <c r="AB1663" s="176"/>
      <c r="AC1663" s="176"/>
      <c r="AD1663" s="176"/>
      <c r="AE1663" s="176"/>
      <c r="AF1663" s="176"/>
      <c r="AG1663" s="317">
        <v>2025</v>
      </c>
      <c r="AH1663" s="158"/>
      <c r="AI1663" s="175"/>
      <c r="AJ1663" s="162"/>
      <c r="AK1663" s="15">
        <f t="shared" ca="1" si="392"/>
        <v>1578</v>
      </c>
      <c r="AL1663" s="15" t="s">
        <v>155</v>
      </c>
      <c r="AM1663" s="15" t="str">
        <f t="shared" ca="1" si="393"/>
        <v>1578.</v>
      </c>
      <c r="AN1663" s="179"/>
      <c r="AO1663" s="15"/>
      <c r="AP1663" s="16"/>
    </row>
    <row r="1664" spans="1:42" ht="22.5" hidden="1" customHeight="1" x14ac:dyDescent="0.25">
      <c r="A1664" s="83" t="str">
        <f t="shared" ca="1" si="387"/>
        <v>1579.</v>
      </c>
      <c r="B1664" s="26">
        <v>3139</v>
      </c>
      <c r="C1664" s="42" t="s">
        <v>665</v>
      </c>
      <c r="D1664" s="26">
        <v>1962</v>
      </c>
      <c r="E1664" s="135" t="s">
        <v>2957</v>
      </c>
      <c r="F1664" s="83" t="s">
        <v>2959</v>
      </c>
      <c r="G1664" s="26">
        <v>2</v>
      </c>
      <c r="H1664" s="26">
        <v>2</v>
      </c>
      <c r="I1664" s="176">
        <v>491.1</v>
      </c>
      <c r="J1664" s="176">
        <v>362.6</v>
      </c>
      <c r="K1664" s="176">
        <v>362.6</v>
      </c>
      <c r="L1664" s="32">
        <v>16</v>
      </c>
      <c r="M1664" s="176">
        <f t="shared" si="398"/>
        <v>4437487</v>
      </c>
      <c r="N1664" s="176"/>
      <c r="O1664" s="176"/>
      <c r="P1664" s="176"/>
      <c r="Q1664" s="176">
        <f t="shared" si="399"/>
        <v>4437487</v>
      </c>
      <c r="R1664" s="176"/>
      <c r="S1664" s="32"/>
      <c r="T1664" s="176"/>
      <c r="U1664" s="176">
        <v>389</v>
      </c>
      <c r="V1664" s="176">
        <f>U1664*7523</f>
        <v>2926447</v>
      </c>
      <c r="W1664" s="176"/>
      <c r="X1664" s="176"/>
      <c r="Y1664" s="176">
        <v>480</v>
      </c>
      <c r="Z1664" s="176">
        <f>Y1664*3148</f>
        <v>1511040</v>
      </c>
      <c r="AA1664" s="176"/>
      <c r="AB1664" s="176"/>
      <c r="AC1664" s="176"/>
      <c r="AD1664" s="176"/>
      <c r="AE1664" s="176"/>
      <c r="AF1664" s="176"/>
      <c r="AG1664" s="317">
        <v>2025</v>
      </c>
      <c r="AH1664" s="159"/>
      <c r="AI1664" s="175"/>
      <c r="AJ1664" s="162"/>
      <c r="AK1664" s="15">
        <f t="shared" ca="1" si="392"/>
        <v>1579</v>
      </c>
      <c r="AL1664" s="15" t="s">
        <v>155</v>
      </c>
      <c r="AM1664" s="15" t="str">
        <f t="shared" ca="1" si="393"/>
        <v>1579.</v>
      </c>
      <c r="AN1664" s="179"/>
      <c r="AO1664" s="15"/>
      <c r="AP1664" s="16"/>
    </row>
    <row r="1665" spans="1:42" ht="24.75" hidden="1" customHeight="1" x14ac:dyDescent="0.25">
      <c r="A1665" s="83" t="str">
        <f t="shared" ca="1" si="387"/>
        <v>1580.</v>
      </c>
      <c r="B1665" s="26">
        <v>3142</v>
      </c>
      <c r="C1665" s="41" t="s">
        <v>676</v>
      </c>
      <c r="D1665" s="26">
        <v>1972</v>
      </c>
      <c r="E1665" s="135" t="s">
        <v>2957</v>
      </c>
      <c r="F1665" s="83" t="s">
        <v>2959</v>
      </c>
      <c r="G1665" s="26">
        <v>2</v>
      </c>
      <c r="H1665" s="26">
        <v>1</v>
      </c>
      <c r="I1665" s="176">
        <v>329</v>
      </c>
      <c r="J1665" s="176">
        <v>303.8</v>
      </c>
      <c r="K1665" s="176">
        <v>303.8</v>
      </c>
      <c r="L1665" s="32">
        <v>8</v>
      </c>
      <c r="M1665" s="176">
        <f t="shared" si="398"/>
        <v>35725</v>
      </c>
      <c r="N1665" s="176"/>
      <c r="O1665" s="176"/>
      <c r="P1665" s="176"/>
      <c r="Q1665" s="176">
        <f t="shared" si="399"/>
        <v>35725</v>
      </c>
      <c r="R1665" s="176">
        <v>35725</v>
      </c>
      <c r="S1665" s="32"/>
      <c r="T1665" s="176"/>
      <c r="U1665" s="176"/>
      <c r="V1665" s="176"/>
      <c r="W1665" s="176"/>
      <c r="X1665" s="176"/>
      <c r="Y1665" s="176"/>
      <c r="Z1665" s="176"/>
      <c r="AA1665" s="176"/>
      <c r="AB1665" s="176"/>
      <c r="AC1665" s="176"/>
      <c r="AD1665" s="176"/>
      <c r="AE1665" s="176"/>
      <c r="AF1665" s="176"/>
      <c r="AG1665" s="317">
        <v>2025</v>
      </c>
      <c r="AH1665" s="158"/>
      <c r="AI1665" s="175"/>
      <c r="AJ1665" s="162"/>
      <c r="AK1665" s="15">
        <f t="shared" ca="1" si="392"/>
        <v>1580</v>
      </c>
      <c r="AL1665" s="15" t="s">
        <v>155</v>
      </c>
      <c r="AM1665" s="15" t="str">
        <f t="shared" ca="1" si="393"/>
        <v>1580.</v>
      </c>
      <c r="AN1665" s="179"/>
      <c r="AO1665" s="15"/>
      <c r="AP1665" s="16"/>
    </row>
    <row r="1666" spans="1:42" ht="22.5" hidden="1" customHeight="1" x14ac:dyDescent="0.25">
      <c r="A1666" s="83" t="str">
        <f t="shared" ca="1" si="387"/>
        <v>1581.</v>
      </c>
      <c r="B1666" s="26">
        <v>3166</v>
      </c>
      <c r="C1666" s="42" t="s">
        <v>666</v>
      </c>
      <c r="D1666" s="26">
        <v>1965</v>
      </c>
      <c r="E1666" s="135" t="s">
        <v>2957</v>
      </c>
      <c r="F1666" s="83" t="s">
        <v>2959</v>
      </c>
      <c r="G1666" s="26">
        <v>2</v>
      </c>
      <c r="H1666" s="26">
        <v>1</v>
      </c>
      <c r="I1666" s="176">
        <v>434.6</v>
      </c>
      <c r="J1666" s="176">
        <v>380.9</v>
      </c>
      <c r="K1666" s="176">
        <v>380.9</v>
      </c>
      <c r="L1666" s="32">
        <v>19</v>
      </c>
      <c r="M1666" s="176">
        <f t="shared" si="398"/>
        <v>141881</v>
      </c>
      <c r="N1666" s="176"/>
      <c r="O1666" s="176"/>
      <c r="P1666" s="176"/>
      <c r="Q1666" s="176">
        <f t="shared" si="399"/>
        <v>141881</v>
      </c>
      <c r="R1666" s="176"/>
      <c r="S1666" s="32"/>
      <c r="T1666" s="176"/>
      <c r="U1666" s="176"/>
      <c r="V1666" s="176"/>
      <c r="W1666" s="176"/>
      <c r="X1666" s="176"/>
      <c r="Y1666" s="176"/>
      <c r="Z1666" s="176"/>
      <c r="AA1666" s="176">
        <v>53</v>
      </c>
      <c r="AB1666" s="176">
        <f>AA1666*2677</f>
        <v>141881</v>
      </c>
      <c r="AC1666" s="176"/>
      <c r="AD1666" s="176"/>
      <c r="AE1666" s="176"/>
      <c r="AF1666" s="176"/>
      <c r="AG1666" s="317">
        <v>2025</v>
      </c>
      <c r="AH1666" s="159"/>
      <c r="AI1666" s="175"/>
      <c r="AJ1666" s="162"/>
      <c r="AK1666" s="15">
        <f t="shared" ca="1" si="392"/>
        <v>1581</v>
      </c>
      <c r="AL1666" s="15" t="s">
        <v>155</v>
      </c>
      <c r="AM1666" s="15" t="str">
        <f t="shared" ca="1" si="393"/>
        <v>1581.</v>
      </c>
      <c r="AN1666" s="179"/>
      <c r="AO1666" s="15"/>
      <c r="AP1666" s="16"/>
    </row>
    <row r="1667" spans="1:42" ht="22.5" hidden="1" customHeight="1" x14ac:dyDescent="0.25">
      <c r="A1667" s="83" t="str">
        <f t="shared" ca="1" si="387"/>
        <v>1582.</v>
      </c>
      <c r="B1667" s="26">
        <v>3170</v>
      </c>
      <c r="C1667" s="41" t="s">
        <v>685</v>
      </c>
      <c r="D1667" s="26">
        <v>1977</v>
      </c>
      <c r="E1667" s="135" t="s">
        <v>2957</v>
      </c>
      <c r="F1667" s="83" t="s">
        <v>2958</v>
      </c>
      <c r="G1667" s="26">
        <v>2</v>
      </c>
      <c r="H1667" s="26">
        <v>2</v>
      </c>
      <c r="I1667" s="176">
        <v>1838.4</v>
      </c>
      <c r="J1667" s="176">
        <v>735.4</v>
      </c>
      <c r="K1667" s="176">
        <v>735.4</v>
      </c>
      <c r="L1667" s="32">
        <v>31</v>
      </c>
      <c r="M1667" s="176">
        <f t="shared" si="398"/>
        <v>2079232</v>
      </c>
      <c r="N1667" s="176"/>
      <c r="O1667" s="176"/>
      <c r="P1667" s="176"/>
      <c r="Q1667" s="176">
        <f t="shared" si="399"/>
        <v>2079232</v>
      </c>
      <c r="R1667" s="176">
        <v>2079232</v>
      </c>
      <c r="S1667" s="32"/>
      <c r="T1667" s="176"/>
      <c r="U1667" s="176"/>
      <c r="V1667" s="176"/>
      <c r="W1667" s="176"/>
      <c r="X1667" s="176"/>
      <c r="Y1667" s="176"/>
      <c r="Z1667" s="176"/>
      <c r="AA1667" s="176"/>
      <c r="AB1667" s="176"/>
      <c r="AC1667" s="176"/>
      <c r="AD1667" s="176"/>
      <c r="AE1667" s="176"/>
      <c r="AF1667" s="176"/>
      <c r="AG1667" s="317">
        <v>2025</v>
      </c>
      <c r="AH1667" s="158"/>
      <c r="AI1667" s="175"/>
      <c r="AJ1667" s="162"/>
      <c r="AK1667" s="15">
        <f t="shared" ca="1" si="392"/>
        <v>1582</v>
      </c>
      <c r="AL1667" s="15" t="s">
        <v>155</v>
      </c>
      <c r="AM1667" s="15" t="str">
        <f t="shared" ca="1" si="393"/>
        <v>1582.</v>
      </c>
      <c r="AN1667" s="179"/>
      <c r="AO1667" s="15"/>
      <c r="AP1667" s="16"/>
    </row>
    <row r="1668" spans="1:42" ht="22.5" hidden="1" customHeight="1" x14ac:dyDescent="0.25">
      <c r="A1668" s="83" t="str">
        <f t="shared" ref="A1668" ca="1" si="400">AM1668</f>
        <v>1583.</v>
      </c>
      <c r="B1668" s="26">
        <v>3178</v>
      </c>
      <c r="C1668" s="40" t="s">
        <v>1392</v>
      </c>
      <c r="D1668" s="26">
        <v>1980</v>
      </c>
      <c r="E1668" s="135" t="s">
        <v>2957</v>
      </c>
      <c r="F1668" s="83" t="s">
        <v>2959</v>
      </c>
      <c r="G1668" s="26">
        <v>5</v>
      </c>
      <c r="H1668" s="26">
        <v>6</v>
      </c>
      <c r="I1668" s="176">
        <v>2823.31</v>
      </c>
      <c r="J1668" s="176">
        <v>2001.12</v>
      </c>
      <c r="K1668" s="176">
        <v>2001.12</v>
      </c>
      <c r="L1668" s="32">
        <v>88</v>
      </c>
      <c r="M1668" s="176">
        <f t="shared" si="398"/>
        <v>5380825</v>
      </c>
      <c r="N1668" s="176"/>
      <c r="O1668" s="176"/>
      <c r="P1668" s="176"/>
      <c r="Q1668" s="176">
        <f t="shared" si="399"/>
        <v>5380825</v>
      </c>
      <c r="R1668" s="176">
        <v>5380825</v>
      </c>
      <c r="S1668" s="32"/>
      <c r="T1668" s="176"/>
      <c r="U1668" s="176"/>
      <c r="V1668" s="176"/>
      <c r="W1668" s="176"/>
      <c r="X1668" s="176"/>
      <c r="Y1668" s="176"/>
      <c r="Z1668" s="176"/>
      <c r="AA1668" s="176"/>
      <c r="AB1668" s="176"/>
      <c r="AC1668" s="176"/>
      <c r="AD1668" s="176"/>
      <c r="AE1668" s="176"/>
      <c r="AF1668" s="176"/>
      <c r="AG1668" s="317">
        <v>2025</v>
      </c>
      <c r="AH1668" s="158"/>
      <c r="AI1668" s="175"/>
      <c r="AJ1668" s="162"/>
      <c r="AK1668" s="15">
        <f t="shared" ca="1" si="392"/>
        <v>1583</v>
      </c>
      <c r="AL1668" s="15" t="s">
        <v>155</v>
      </c>
      <c r="AM1668" s="15" t="str">
        <f t="shared" ca="1" si="393"/>
        <v>1583.</v>
      </c>
      <c r="AN1668" s="179"/>
      <c r="AO1668" s="15"/>
      <c r="AP1668" s="16"/>
    </row>
    <row r="1669" spans="1:42" ht="22.5" hidden="1" customHeight="1" x14ac:dyDescent="0.25">
      <c r="A1669" s="83" t="str">
        <f ca="1">AM1669</f>
        <v>1584.</v>
      </c>
      <c r="B1669" s="26">
        <v>3131</v>
      </c>
      <c r="C1669" s="41" t="s">
        <v>2995</v>
      </c>
      <c r="D1669" s="26">
        <v>1974</v>
      </c>
      <c r="E1669" s="135" t="s">
        <v>2957</v>
      </c>
      <c r="F1669" s="83" t="s">
        <v>2959</v>
      </c>
      <c r="G1669" s="26">
        <v>2</v>
      </c>
      <c r="H1669" s="26">
        <v>2</v>
      </c>
      <c r="I1669" s="176">
        <v>781.12</v>
      </c>
      <c r="J1669" s="176">
        <v>432.9</v>
      </c>
      <c r="K1669" s="176">
        <v>432.9</v>
      </c>
      <c r="L1669" s="32">
        <v>25</v>
      </c>
      <c r="M1669" s="176">
        <f>R1669+T1669+V1669+X1669+Z1669+AB1669+AE1669+AF1669</f>
        <v>171480</v>
      </c>
      <c r="N1669" s="176"/>
      <c r="O1669" s="176"/>
      <c r="P1669" s="176"/>
      <c r="Q1669" s="176">
        <f>M1669</f>
        <v>171480</v>
      </c>
      <c r="R1669" s="176">
        <v>171480</v>
      </c>
      <c r="S1669" s="32"/>
      <c r="T1669" s="176"/>
      <c r="U1669" s="176"/>
      <c r="V1669" s="176"/>
      <c r="W1669" s="176"/>
      <c r="X1669" s="176"/>
      <c r="Y1669" s="176"/>
      <c r="Z1669" s="176"/>
      <c r="AA1669" s="176"/>
      <c r="AB1669" s="176"/>
      <c r="AC1669" s="176"/>
      <c r="AD1669" s="176"/>
      <c r="AE1669" s="176"/>
      <c r="AF1669" s="176"/>
      <c r="AG1669" s="317">
        <v>2025</v>
      </c>
      <c r="AH1669" s="158"/>
      <c r="AI1669" s="175"/>
      <c r="AJ1669" s="162"/>
      <c r="AK1669" s="15">
        <f t="shared" ca="1" si="392"/>
        <v>1584</v>
      </c>
      <c r="AL1669" s="15" t="s">
        <v>155</v>
      </c>
      <c r="AM1669" s="15" t="str">
        <f t="shared" ca="1" si="393"/>
        <v>1584.</v>
      </c>
      <c r="AN1669" s="179"/>
      <c r="AO1669" s="16"/>
      <c r="AP1669" s="16"/>
    </row>
    <row r="1670" spans="1:42" ht="22.5" hidden="1" customHeight="1" x14ac:dyDescent="0.25">
      <c r="A1670" s="83" t="str">
        <f ca="1">AM1670</f>
        <v>1585.</v>
      </c>
      <c r="B1670" s="26">
        <v>3128</v>
      </c>
      <c r="C1670" s="41" t="s">
        <v>2996</v>
      </c>
      <c r="D1670" s="26">
        <v>1974</v>
      </c>
      <c r="E1670" s="135" t="s">
        <v>2957</v>
      </c>
      <c r="F1670" s="83" t="s">
        <v>2958</v>
      </c>
      <c r="G1670" s="26">
        <v>2</v>
      </c>
      <c r="H1670" s="26">
        <v>2</v>
      </c>
      <c r="I1670" s="176">
        <v>567.70000000000005</v>
      </c>
      <c r="J1670" s="176">
        <v>518.4</v>
      </c>
      <c r="K1670" s="176">
        <v>518.4</v>
      </c>
      <c r="L1670" s="32">
        <v>12</v>
      </c>
      <c r="M1670" s="176">
        <f>R1670+T1670+V1670+X1670+Z1670+AB1670+AE1670+AF1670</f>
        <v>146164.20000000001</v>
      </c>
      <c r="N1670" s="176"/>
      <c r="O1670" s="176"/>
      <c r="P1670" s="176"/>
      <c r="Q1670" s="176">
        <f>M1670</f>
        <v>146164.20000000001</v>
      </c>
      <c r="R1670" s="176"/>
      <c r="S1670" s="32"/>
      <c r="T1670" s="176"/>
      <c r="U1670" s="176"/>
      <c r="V1670" s="176"/>
      <c r="W1670" s="176"/>
      <c r="X1670" s="176"/>
      <c r="Y1670" s="176"/>
      <c r="Z1670" s="176"/>
      <c r="AA1670" s="176">
        <v>54.6</v>
      </c>
      <c r="AB1670" s="176">
        <f>AA1670*2677</f>
        <v>146164.20000000001</v>
      </c>
      <c r="AC1670" s="176"/>
      <c r="AD1670" s="176"/>
      <c r="AE1670" s="176"/>
      <c r="AF1670" s="176"/>
      <c r="AG1670" s="317">
        <v>2025</v>
      </c>
      <c r="AH1670" s="158"/>
      <c r="AI1670" s="175"/>
      <c r="AJ1670" s="162"/>
      <c r="AK1670" s="15">
        <f t="shared" ca="1" si="392"/>
        <v>1585</v>
      </c>
      <c r="AL1670" s="15" t="s">
        <v>155</v>
      </c>
      <c r="AM1670" s="15" t="str">
        <f t="shared" ca="1" si="393"/>
        <v>1585.</v>
      </c>
      <c r="AN1670" s="179"/>
      <c r="AO1670" s="16"/>
      <c r="AP1670" s="16"/>
    </row>
    <row r="1671" spans="1:42" ht="22.5" hidden="1" customHeight="1" x14ac:dyDescent="0.25">
      <c r="A1671" s="83" t="str">
        <f ca="1">AM1671</f>
        <v>1586.</v>
      </c>
      <c r="B1671" s="26">
        <v>3122</v>
      </c>
      <c r="C1671" s="41" t="s">
        <v>2997</v>
      </c>
      <c r="D1671" s="26">
        <v>1975</v>
      </c>
      <c r="E1671" s="135" t="s">
        <v>2957</v>
      </c>
      <c r="F1671" s="83" t="s">
        <v>2959</v>
      </c>
      <c r="G1671" s="26">
        <v>2</v>
      </c>
      <c r="H1671" s="26">
        <v>2</v>
      </c>
      <c r="I1671" s="176">
        <v>732.8</v>
      </c>
      <c r="J1671" s="176">
        <v>442.3</v>
      </c>
      <c r="K1671" s="176">
        <v>442.3</v>
      </c>
      <c r="L1671" s="32">
        <v>31</v>
      </c>
      <c r="M1671" s="176">
        <f>R1671+T1671+V1671+X1671+Z1671+AB1671+AE1671+AF1671</f>
        <v>382044</v>
      </c>
      <c r="N1671" s="176"/>
      <c r="O1671" s="176"/>
      <c r="P1671" s="176"/>
      <c r="Q1671" s="176">
        <f>M1671</f>
        <v>382044</v>
      </c>
      <c r="R1671" s="176">
        <v>382044</v>
      </c>
      <c r="S1671" s="32"/>
      <c r="T1671" s="176"/>
      <c r="U1671" s="176"/>
      <c r="V1671" s="176"/>
      <c r="W1671" s="176"/>
      <c r="X1671" s="176"/>
      <c r="Y1671" s="176"/>
      <c r="Z1671" s="176"/>
      <c r="AA1671" s="176"/>
      <c r="AB1671" s="176"/>
      <c r="AC1671" s="176"/>
      <c r="AD1671" s="176"/>
      <c r="AE1671" s="176"/>
      <c r="AF1671" s="176"/>
      <c r="AG1671" s="317">
        <v>2025</v>
      </c>
      <c r="AH1671" s="158"/>
      <c r="AI1671" s="175"/>
      <c r="AJ1671" s="162"/>
      <c r="AK1671" s="15">
        <f t="shared" ca="1" si="392"/>
        <v>1586</v>
      </c>
      <c r="AL1671" s="15" t="s">
        <v>155</v>
      </c>
      <c r="AM1671" s="15" t="str">
        <f t="shared" ca="1" si="393"/>
        <v>1586.</v>
      </c>
      <c r="AN1671" s="179"/>
      <c r="AO1671" s="16"/>
      <c r="AP1671" s="16"/>
    </row>
    <row r="1672" spans="1:42" ht="22.5" customHeight="1" x14ac:dyDescent="0.25">
      <c r="A1672" s="83"/>
      <c r="B1672" s="344"/>
      <c r="C1672" s="169" t="s">
        <v>100</v>
      </c>
      <c r="D1672" s="345"/>
      <c r="E1672" s="343"/>
      <c r="F1672" s="343"/>
      <c r="G1672" s="344"/>
      <c r="H1672" s="344"/>
      <c r="I1672" s="202">
        <f>I1673+I1684+I1692</f>
        <v>561574.91</v>
      </c>
      <c r="J1672" s="202">
        <f>J1673+J1684+J1692</f>
        <v>498966.94999999966</v>
      </c>
      <c r="K1672" s="202">
        <f>K1673+K1684+K1692</f>
        <v>493915.7999999997</v>
      </c>
      <c r="L1672" s="350">
        <f>L1673+L1684+L1692</f>
        <v>17380</v>
      </c>
      <c r="M1672" s="174">
        <f>M1673+M1684+M1692</f>
        <v>517469600.50000006</v>
      </c>
      <c r="N1672" s="174"/>
      <c r="O1672" s="174"/>
      <c r="P1672" s="174"/>
      <c r="Q1672" s="174">
        <f t="shared" si="399"/>
        <v>517469600.50000006</v>
      </c>
      <c r="R1672" s="174">
        <f>R1673+R1684+R1692</f>
        <v>402450135</v>
      </c>
      <c r="S1672" s="123"/>
      <c r="T1672" s="174"/>
      <c r="U1672" s="174">
        <f t="shared" ref="U1672:AB1672" si="401">U1673+U1684+U1692</f>
        <v>16416.8</v>
      </c>
      <c r="V1672" s="174">
        <f t="shared" si="401"/>
        <v>93707556.599999994</v>
      </c>
      <c r="W1672" s="174">
        <f t="shared" si="401"/>
        <v>3195.4</v>
      </c>
      <c r="X1672" s="174">
        <f t="shared" si="401"/>
        <v>7074615.5999999996</v>
      </c>
      <c r="Y1672" s="174">
        <f t="shared" si="401"/>
        <v>3179.2999999999997</v>
      </c>
      <c r="Z1672" s="174">
        <f t="shared" si="401"/>
        <v>10008436.4</v>
      </c>
      <c r="AA1672" s="174">
        <f t="shared" si="401"/>
        <v>1579.7</v>
      </c>
      <c r="AB1672" s="174">
        <f t="shared" si="401"/>
        <v>4228856.9000000004</v>
      </c>
      <c r="AC1672" s="174"/>
      <c r="AD1672" s="174"/>
      <c r="AE1672" s="174"/>
      <c r="AF1672" s="174"/>
      <c r="AG1672" s="182"/>
      <c r="AH1672" s="162"/>
      <c r="AI1672" s="175"/>
      <c r="AJ1672" s="162"/>
      <c r="AN1672" s="183"/>
      <c r="AO1672" s="15"/>
      <c r="AP1672" s="16"/>
    </row>
    <row r="1673" spans="1:42" ht="22.5" customHeight="1" x14ac:dyDescent="0.25">
      <c r="A1673" s="83"/>
      <c r="B1673" s="344"/>
      <c r="C1673" s="169" t="s">
        <v>1202</v>
      </c>
      <c r="D1673" s="345"/>
      <c r="E1673" s="343"/>
      <c r="F1673" s="343"/>
      <c r="G1673" s="344"/>
      <c r="H1673" s="344"/>
      <c r="I1673" s="202">
        <f>SUM(I1674:I1683)</f>
        <v>11431.1</v>
      </c>
      <c r="J1673" s="202">
        <f>SUM(J1674:J1683)</f>
        <v>9182.7000000000007</v>
      </c>
      <c r="K1673" s="202">
        <f>SUM(K1674:K1683)</f>
        <v>9079.25</v>
      </c>
      <c r="L1673" s="350">
        <f>SUM(L1674:L1683)</f>
        <v>425</v>
      </c>
      <c r="M1673" s="174">
        <f>SUM(M1674:M1683)</f>
        <v>12124746</v>
      </c>
      <c r="N1673" s="174"/>
      <c r="O1673" s="174"/>
      <c r="P1673" s="174"/>
      <c r="Q1673" s="174">
        <f>M1673</f>
        <v>12124746</v>
      </c>
      <c r="R1673" s="174">
        <f>SUM(R1674:R1683)</f>
        <v>6918912</v>
      </c>
      <c r="S1673" s="123"/>
      <c r="T1673" s="174"/>
      <c r="U1673" s="174">
        <f>SUM(U1674:U1683)</f>
        <v>2035.4</v>
      </c>
      <c r="V1673" s="174">
        <f>SUM(V1674:V1683)</f>
        <v>5205834</v>
      </c>
      <c r="W1673" s="174"/>
      <c r="X1673" s="174"/>
      <c r="Y1673" s="174"/>
      <c r="Z1673" s="174"/>
      <c r="AA1673" s="174"/>
      <c r="AB1673" s="174"/>
      <c r="AC1673" s="174"/>
      <c r="AD1673" s="174"/>
      <c r="AE1673" s="174"/>
      <c r="AF1673" s="174"/>
      <c r="AG1673" s="182"/>
      <c r="AH1673" s="162"/>
      <c r="AI1673" s="175"/>
      <c r="AJ1673" s="162"/>
      <c r="AN1673" s="183"/>
      <c r="AO1673" s="15"/>
      <c r="AP1673" s="16"/>
    </row>
    <row r="1674" spans="1:42" ht="22.5" hidden="1" customHeight="1" x14ac:dyDescent="0.25">
      <c r="A1674" s="83" t="str">
        <f t="shared" ref="A1674:A1732" ca="1" si="402">AM1674</f>
        <v>1587.</v>
      </c>
      <c r="B1674" s="26">
        <v>3256</v>
      </c>
      <c r="C1674" s="226" t="s">
        <v>755</v>
      </c>
      <c r="D1674" s="26">
        <v>1983</v>
      </c>
      <c r="E1674" s="83" t="s">
        <v>2957</v>
      </c>
      <c r="F1674" s="83" t="s">
        <v>2959</v>
      </c>
      <c r="G1674" s="26">
        <v>2</v>
      </c>
      <c r="H1674" s="26">
        <v>2</v>
      </c>
      <c r="I1674" s="207">
        <v>457.8</v>
      </c>
      <c r="J1674" s="205">
        <v>406.1</v>
      </c>
      <c r="K1674" s="273">
        <v>406.1</v>
      </c>
      <c r="L1674" s="223">
        <v>39</v>
      </c>
      <c r="M1674" s="207">
        <f t="shared" ref="M1674:M1680" si="403">R1674+T1674+V1674+X1674+Z1674+AB1674+AE1674+AF1674</f>
        <v>636174</v>
      </c>
      <c r="N1674" s="207"/>
      <c r="O1674" s="207"/>
      <c r="P1674" s="207"/>
      <c r="Q1674" s="205">
        <f t="shared" ref="Q1674:Q1680" si="404">M1674</f>
        <v>636174</v>
      </c>
      <c r="R1674" s="208">
        <v>636174</v>
      </c>
      <c r="S1674" s="260"/>
      <c r="T1674" s="207"/>
      <c r="U1674" s="207"/>
      <c r="V1674" s="207"/>
      <c r="W1674" s="207"/>
      <c r="X1674" s="207"/>
      <c r="Y1674" s="207"/>
      <c r="Z1674" s="207"/>
      <c r="AA1674" s="207"/>
      <c r="AB1674" s="207"/>
      <c r="AC1674" s="207"/>
      <c r="AD1674" s="207"/>
      <c r="AE1674" s="207"/>
      <c r="AF1674" s="207"/>
      <c r="AG1674" s="221">
        <v>2025</v>
      </c>
      <c r="AH1674" s="159"/>
      <c r="AI1674" s="175"/>
      <c r="AJ1674" s="153"/>
      <c r="AK1674" s="15">
        <f t="shared" ca="1" si="392"/>
        <v>1587</v>
      </c>
      <c r="AL1674" s="15" t="s">
        <v>155</v>
      </c>
      <c r="AM1674" s="15" t="str">
        <f t="shared" ca="1" si="393"/>
        <v>1587.</v>
      </c>
      <c r="AN1674" s="285"/>
      <c r="AO1674" s="15"/>
      <c r="AP1674" s="16"/>
    </row>
    <row r="1675" spans="1:42" ht="22.5" hidden="1" customHeight="1" x14ac:dyDescent="0.25">
      <c r="A1675" s="83" t="str">
        <f t="shared" ca="1" si="402"/>
        <v>1588.</v>
      </c>
      <c r="B1675" s="26">
        <v>3630</v>
      </c>
      <c r="C1675" s="251" t="s">
        <v>878</v>
      </c>
      <c r="D1675" s="144">
        <v>1968</v>
      </c>
      <c r="E1675" s="83" t="s">
        <v>2957</v>
      </c>
      <c r="F1675" s="83" t="s">
        <v>2959</v>
      </c>
      <c r="G1675" s="26">
        <v>2</v>
      </c>
      <c r="H1675" s="26">
        <v>1</v>
      </c>
      <c r="I1675" s="214">
        <v>533.4</v>
      </c>
      <c r="J1675" s="205">
        <v>485</v>
      </c>
      <c r="K1675" s="214">
        <v>485</v>
      </c>
      <c r="L1675" s="223">
        <v>11</v>
      </c>
      <c r="M1675" s="207">
        <f t="shared" si="403"/>
        <v>397320</v>
      </c>
      <c r="N1675" s="207"/>
      <c r="O1675" s="207"/>
      <c r="P1675" s="207"/>
      <c r="Q1675" s="205">
        <f t="shared" si="404"/>
        <v>397320</v>
      </c>
      <c r="R1675" s="208">
        <v>397320</v>
      </c>
      <c r="S1675" s="267"/>
      <c r="T1675" s="208"/>
      <c r="U1675" s="208"/>
      <c r="V1675" s="208"/>
      <c r="W1675" s="208"/>
      <c r="X1675" s="208"/>
      <c r="Y1675" s="208"/>
      <c r="Z1675" s="208"/>
      <c r="AA1675" s="208"/>
      <c r="AB1675" s="208"/>
      <c r="AC1675" s="208"/>
      <c r="AD1675" s="208"/>
      <c r="AE1675" s="208"/>
      <c r="AF1675" s="208"/>
      <c r="AG1675" s="221">
        <v>2025</v>
      </c>
      <c r="AH1675" s="159"/>
      <c r="AI1675" s="175"/>
      <c r="AJ1675" s="218"/>
      <c r="AK1675" s="15">
        <f t="shared" ca="1" si="392"/>
        <v>1588</v>
      </c>
      <c r="AL1675" s="15" t="s">
        <v>155</v>
      </c>
      <c r="AM1675" s="15" t="str">
        <f t="shared" ca="1" si="393"/>
        <v>1588.</v>
      </c>
      <c r="AN1675" s="285"/>
      <c r="AO1675" s="15"/>
      <c r="AP1675" s="16"/>
    </row>
    <row r="1676" spans="1:42" ht="22.5" hidden="1" customHeight="1" x14ac:dyDescent="0.25">
      <c r="A1676" s="83" t="str">
        <f t="shared" ca="1" si="402"/>
        <v>1589.</v>
      </c>
      <c r="B1676" s="26">
        <v>3587</v>
      </c>
      <c r="C1676" s="251" t="s">
        <v>910</v>
      </c>
      <c r="D1676" s="144">
        <v>1993</v>
      </c>
      <c r="E1676" s="83" t="s">
        <v>2957</v>
      </c>
      <c r="F1676" s="83" t="s">
        <v>2959</v>
      </c>
      <c r="G1676" s="26">
        <v>2</v>
      </c>
      <c r="H1676" s="26">
        <v>1</v>
      </c>
      <c r="I1676" s="214">
        <v>405.4</v>
      </c>
      <c r="J1676" s="205">
        <v>371.6</v>
      </c>
      <c r="K1676" s="214">
        <v>371.6</v>
      </c>
      <c r="L1676" s="223">
        <v>19</v>
      </c>
      <c r="M1676" s="207">
        <f t="shared" si="403"/>
        <v>221760</v>
      </c>
      <c r="N1676" s="207"/>
      <c r="O1676" s="207"/>
      <c r="P1676" s="207"/>
      <c r="Q1676" s="205">
        <f t="shared" si="404"/>
        <v>221760</v>
      </c>
      <c r="R1676" s="208">
        <v>221760</v>
      </c>
      <c r="S1676" s="267"/>
      <c r="T1676" s="208"/>
      <c r="U1676" s="208"/>
      <c r="V1676" s="208"/>
      <c r="W1676" s="208"/>
      <c r="X1676" s="208"/>
      <c r="Y1676" s="208"/>
      <c r="Z1676" s="208"/>
      <c r="AA1676" s="208"/>
      <c r="AB1676" s="208"/>
      <c r="AC1676" s="208"/>
      <c r="AD1676" s="208"/>
      <c r="AE1676" s="208"/>
      <c r="AF1676" s="208"/>
      <c r="AG1676" s="221">
        <v>2025</v>
      </c>
      <c r="AH1676" s="159"/>
      <c r="AI1676" s="175"/>
      <c r="AJ1676" s="218"/>
      <c r="AK1676" s="15">
        <f t="shared" ca="1" si="392"/>
        <v>1589</v>
      </c>
      <c r="AL1676" s="15" t="s">
        <v>155</v>
      </c>
      <c r="AM1676" s="15" t="str">
        <f t="shared" ca="1" si="393"/>
        <v>1589.</v>
      </c>
      <c r="AN1676" s="285"/>
      <c r="AO1676" s="15"/>
      <c r="AP1676" s="16"/>
    </row>
    <row r="1677" spans="1:42" ht="22.5" hidden="1" customHeight="1" x14ac:dyDescent="0.25">
      <c r="A1677" s="83" t="str">
        <f t="shared" ca="1" si="402"/>
        <v>1591.</v>
      </c>
      <c r="B1677" s="26">
        <v>3318</v>
      </c>
      <c r="C1677" s="313" t="s">
        <v>887</v>
      </c>
      <c r="D1677" s="144">
        <v>1960</v>
      </c>
      <c r="E1677" s="145" t="s">
        <v>2957</v>
      </c>
      <c r="F1677" s="83" t="s">
        <v>2959</v>
      </c>
      <c r="G1677" s="144">
        <v>2</v>
      </c>
      <c r="H1677" s="144">
        <v>1</v>
      </c>
      <c r="I1677" s="204">
        <v>363.2</v>
      </c>
      <c r="J1677" s="205">
        <v>331.2</v>
      </c>
      <c r="K1677" s="214">
        <v>331.2</v>
      </c>
      <c r="L1677" s="223">
        <v>8</v>
      </c>
      <c r="M1677" s="207">
        <f t="shared" si="403"/>
        <v>214830</v>
      </c>
      <c r="N1677" s="207"/>
      <c r="O1677" s="207"/>
      <c r="P1677" s="207"/>
      <c r="Q1677" s="205">
        <f t="shared" si="404"/>
        <v>214830</v>
      </c>
      <c r="R1677" s="208">
        <v>214830</v>
      </c>
      <c r="S1677" s="267"/>
      <c r="T1677" s="208"/>
      <c r="U1677" s="208"/>
      <c r="V1677" s="208"/>
      <c r="W1677" s="208"/>
      <c r="X1677" s="208"/>
      <c r="Y1677" s="208"/>
      <c r="Z1677" s="208"/>
      <c r="AA1677" s="208"/>
      <c r="AB1677" s="208"/>
      <c r="AC1677" s="208"/>
      <c r="AD1677" s="208"/>
      <c r="AE1677" s="208"/>
      <c r="AF1677" s="208"/>
      <c r="AG1677" s="221">
        <v>2025</v>
      </c>
      <c r="AH1677" s="159"/>
      <c r="AI1677" s="175"/>
      <c r="AJ1677" s="218"/>
      <c r="AK1677" s="15">
        <f ca="1">MAX(AK1673:AK1977)+1</f>
        <v>1591</v>
      </c>
      <c r="AL1677" s="15" t="s">
        <v>155</v>
      </c>
      <c r="AM1677" s="15" t="str">
        <f t="shared" ca="1" si="393"/>
        <v>1591.</v>
      </c>
      <c r="AN1677" s="285"/>
      <c r="AO1677" s="15"/>
      <c r="AP1677" s="16"/>
    </row>
    <row r="1678" spans="1:42" ht="22.5" hidden="1" customHeight="1" x14ac:dyDescent="0.25">
      <c r="A1678" s="83" t="str">
        <f t="shared" ca="1" si="402"/>
        <v>1592.</v>
      </c>
      <c r="B1678" s="26">
        <v>3488</v>
      </c>
      <c r="C1678" s="226" t="s">
        <v>107</v>
      </c>
      <c r="D1678" s="26">
        <v>1941</v>
      </c>
      <c r="E1678" s="83" t="s">
        <v>2957</v>
      </c>
      <c r="F1678" s="83" t="s">
        <v>2959</v>
      </c>
      <c r="G1678" s="26">
        <v>2</v>
      </c>
      <c r="H1678" s="26">
        <v>1</v>
      </c>
      <c r="I1678" s="207">
        <v>374.4</v>
      </c>
      <c r="J1678" s="205">
        <v>353.5</v>
      </c>
      <c r="K1678" s="273">
        <v>353.5</v>
      </c>
      <c r="L1678" s="223">
        <v>8</v>
      </c>
      <c r="M1678" s="207">
        <f t="shared" si="403"/>
        <v>1729728</v>
      </c>
      <c r="N1678" s="207"/>
      <c r="O1678" s="207"/>
      <c r="P1678" s="207"/>
      <c r="Q1678" s="205">
        <f t="shared" si="404"/>
        <v>1729728</v>
      </c>
      <c r="R1678" s="207">
        <v>1729728</v>
      </c>
      <c r="S1678" s="260"/>
      <c r="T1678" s="207"/>
      <c r="U1678" s="207"/>
      <c r="V1678" s="207"/>
      <c r="W1678" s="207"/>
      <c r="X1678" s="207"/>
      <c r="Y1678" s="207"/>
      <c r="Z1678" s="207"/>
      <c r="AA1678" s="207"/>
      <c r="AB1678" s="207"/>
      <c r="AC1678" s="207"/>
      <c r="AD1678" s="207"/>
      <c r="AE1678" s="205"/>
      <c r="AF1678" s="207"/>
      <c r="AG1678" s="221">
        <v>2025</v>
      </c>
      <c r="AH1678" s="159"/>
      <c r="AI1678" s="175"/>
      <c r="AJ1678" s="153"/>
      <c r="AK1678" s="15">
        <f t="shared" ref="AK1678:AK1683" ca="1" si="405">MAX(AK1674:AK1677)+1</f>
        <v>1592</v>
      </c>
      <c r="AL1678" s="15" t="s">
        <v>155</v>
      </c>
      <c r="AM1678" s="15" t="str">
        <f t="shared" ca="1" si="393"/>
        <v>1592.</v>
      </c>
      <c r="AN1678" s="285"/>
      <c r="AO1678" s="15"/>
      <c r="AP1678" s="16"/>
    </row>
    <row r="1679" spans="1:42" ht="22.5" hidden="1" customHeight="1" x14ac:dyDescent="0.25">
      <c r="A1679" s="83" t="str">
        <f t="shared" ca="1" si="402"/>
        <v>1593.</v>
      </c>
      <c r="B1679" s="26">
        <v>3564</v>
      </c>
      <c r="C1679" s="226" t="s">
        <v>733</v>
      </c>
      <c r="D1679" s="26">
        <v>1980</v>
      </c>
      <c r="E1679" s="83" t="s">
        <v>2957</v>
      </c>
      <c r="F1679" s="83" t="s">
        <v>2959</v>
      </c>
      <c r="G1679" s="26">
        <v>2</v>
      </c>
      <c r="H1679" s="26">
        <v>2</v>
      </c>
      <c r="I1679" s="207">
        <v>835.6</v>
      </c>
      <c r="J1679" s="205">
        <v>770.8</v>
      </c>
      <c r="K1679" s="273">
        <v>770.8</v>
      </c>
      <c r="L1679" s="223">
        <v>16</v>
      </c>
      <c r="M1679" s="207">
        <f t="shared" si="403"/>
        <v>397320</v>
      </c>
      <c r="N1679" s="207"/>
      <c r="O1679" s="207"/>
      <c r="P1679" s="207"/>
      <c r="Q1679" s="205">
        <f t="shared" si="404"/>
        <v>397320</v>
      </c>
      <c r="R1679" s="207">
        <v>397320</v>
      </c>
      <c r="S1679" s="260"/>
      <c r="T1679" s="207"/>
      <c r="U1679" s="207"/>
      <c r="V1679" s="207"/>
      <c r="W1679" s="207"/>
      <c r="X1679" s="207"/>
      <c r="Y1679" s="207"/>
      <c r="Z1679" s="207"/>
      <c r="AA1679" s="207"/>
      <c r="AB1679" s="207"/>
      <c r="AC1679" s="207"/>
      <c r="AD1679" s="207"/>
      <c r="AE1679" s="205"/>
      <c r="AF1679" s="207"/>
      <c r="AG1679" s="221">
        <v>2025</v>
      </c>
      <c r="AH1679" s="159"/>
      <c r="AI1679" s="175"/>
      <c r="AJ1679" s="153"/>
      <c r="AK1679" s="15">
        <f t="shared" ca="1" si="405"/>
        <v>1593</v>
      </c>
      <c r="AL1679" s="15" t="s">
        <v>155</v>
      </c>
      <c r="AM1679" s="15" t="str">
        <f t="shared" ca="1" si="393"/>
        <v>1593.</v>
      </c>
      <c r="AN1679" s="285"/>
      <c r="AO1679" s="15"/>
      <c r="AP1679" s="16"/>
    </row>
    <row r="1680" spans="1:42" ht="22.5" hidden="1" customHeight="1" x14ac:dyDescent="0.25">
      <c r="A1680" s="83" t="str">
        <f t="shared" ca="1" si="402"/>
        <v>1594.</v>
      </c>
      <c r="B1680" s="26">
        <v>3443</v>
      </c>
      <c r="C1680" s="40" t="s">
        <v>1776</v>
      </c>
      <c r="D1680" s="144">
        <v>1963</v>
      </c>
      <c r="E1680" s="145" t="s">
        <v>2957</v>
      </c>
      <c r="F1680" s="83" t="s">
        <v>2959</v>
      </c>
      <c r="G1680" s="144">
        <v>2</v>
      </c>
      <c r="H1680" s="144">
        <v>1</v>
      </c>
      <c r="I1680" s="204">
        <v>346</v>
      </c>
      <c r="J1680" s="214">
        <v>315</v>
      </c>
      <c r="K1680" s="214">
        <v>315</v>
      </c>
      <c r="L1680" s="223">
        <v>8</v>
      </c>
      <c r="M1680" s="207">
        <f t="shared" si="403"/>
        <v>1598520</v>
      </c>
      <c r="N1680" s="207"/>
      <c r="O1680" s="207"/>
      <c r="P1680" s="207"/>
      <c r="Q1680" s="205">
        <f t="shared" si="404"/>
        <v>1598520</v>
      </c>
      <c r="R1680" s="207">
        <v>1598520</v>
      </c>
      <c r="S1680" s="260"/>
      <c r="T1680" s="207"/>
      <c r="U1680" s="207"/>
      <c r="V1680" s="207"/>
      <c r="W1680" s="207"/>
      <c r="X1680" s="207"/>
      <c r="Y1680" s="207"/>
      <c r="Z1680" s="207"/>
      <c r="AA1680" s="207"/>
      <c r="AB1680" s="207"/>
      <c r="AC1680" s="207"/>
      <c r="AD1680" s="207"/>
      <c r="AE1680" s="207"/>
      <c r="AF1680" s="207"/>
      <c r="AG1680" s="221">
        <v>2025</v>
      </c>
      <c r="AH1680" s="159"/>
      <c r="AI1680" s="175"/>
      <c r="AJ1680" s="153"/>
      <c r="AK1680" s="15">
        <f t="shared" ca="1" si="405"/>
        <v>1594</v>
      </c>
      <c r="AL1680" s="15" t="s">
        <v>155</v>
      </c>
      <c r="AM1680" s="15" t="str">
        <f t="shared" ca="1" si="393"/>
        <v>1594.</v>
      </c>
      <c r="AN1680" s="285"/>
      <c r="AO1680" s="15"/>
      <c r="AP1680" s="16"/>
    </row>
    <row r="1681" spans="1:44" ht="22.5" hidden="1" customHeight="1" x14ac:dyDescent="0.25">
      <c r="A1681" s="83" t="str">
        <f t="shared" ca="1" si="402"/>
        <v>1595.</v>
      </c>
      <c r="B1681" s="26">
        <v>3368</v>
      </c>
      <c r="C1681" s="251" t="s">
        <v>2664</v>
      </c>
      <c r="D1681" s="144">
        <v>1958</v>
      </c>
      <c r="E1681" s="83" t="s">
        <v>2957</v>
      </c>
      <c r="F1681" s="83" t="s">
        <v>2959</v>
      </c>
      <c r="G1681" s="26">
        <v>2</v>
      </c>
      <c r="H1681" s="26">
        <v>1</v>
      </c>
      <c r="I1681" s="214">
        <v>408.8</v>
      </c>
      <c r="J1681" s="205">
        <v>290</v>
      </c>
      <c r="K1681" s="214">
        <v>290</v>
      </c>
      <c r="L1681" s="223">
        <v>8</v>
      </c>
      <c r="M1681" s="207">
        <f>R1681+T1681+V1681+X1681+Z1681+AB1681+AE1681+AF1681</f>
        <v>1723260</v>
      </c>
      <c r="N1681" s="207"/>
      <c r="O1681" s="207"/>
      <c r="P1681" s="207"/>
      <c r="Q1681" s="205">
        <f>M1681</f>
        <v>1723260</v>
      </c>
      <c r="R1681" s="208">
        <v>1723260</v>
      </c>
      <c r="S1681" s="267"/>
      <c r="T1681" s="208"/>
      <c r="U1681" s="208"/>
      <c r="V1681" s="208"/>
      <c r="W1681" s="208"/>
      <c r="X1681" s="208"/>
      <c r="Y1681" s="208"/>
      <c r="Z1681" s="208"/>
      <c r="AA1681" s="208"/>
      <c r="AB1681" s="208"/>
      <c r="AC1681" s="208"/>
      <c r="AD1681" s="208"/>
      <c r="AE1681" s="205"/>
      <c r="AF1681" s="208"/>
      <c r="AG1681" s="221">
        <v>2025</v>
      </c>
      <c r="AH1681" s="159"/>
      <c r="AI1681" s="175"/>
      <c r="AJ1681" s="218"/>
      <c r="AK1681" s="15">
        <f t="shared" ca="1" si="405"/>
        <v>1595</v>
      </c>
      <c r="AL1681" s="15" t="s">
        <v>155</v>
      </c>
      <c r="AM1681" s="15" t="str">
        <f t="shared" ca="1" si="393"/>
        <v>1595.</v>
      </c>
      <c r="AN1681" s="285"/>
      <c r="AO1681" s="15"/>
      <c r="AP1681" s="16"/>
    </row>
    <row r="1682" spans="1:44" ht="22.5" hidden="1" customHeight="1" x14ac:dyDescent="0.25">
      <c r="A1682" s="83" t="str">
        <f ca="1">AM1682</f>
        <v>1597.</v>
      </c>
      <c r="B1682" s="26">
        <v>3455</v>
      </c>
      <c r="C1682" s="40" t="s">
        <v>1778</v>
      </c>
      <c r="D1682" s="26">
        <v>2002</v>
      </c>
      <c r="E1682" s="83" t="s">
        <v>2957</v>
      </c>
      <c r="F1682" s="83" t="s">
        <v>2959</v>
      </c>
      <c r="G1682" s="26">
        <v>5</v>
      </c>
      <c r="H1682" s="26">
        <v>5</v>
      </c>
      <c r="I1682" s="177">
        <v>3678.1</v>
      </c>
      <c r="J1682" s="177">
        <v>3268.7</v>
      </c>
      <c r="K1682" s="186">
        <v>3165.25</v>
      </c>
      <c r="L1682" s="26">
        <v>131</v>
      </c>
      <c r="M1682" s="177">
        <f>R1682+T1682+V1682+X1682+Z1682+AB1682+AE1682+AF1682</f>
        <v>3050471</v>
      </c>
      <c r="N1682" s="177"/>
      <c r="O1682" s="177"/>
      <c r="P1682" s="177"/>
      <c r="Q1682" s="176">
        <f>M1682</f>
        <v>3050471</v>
      </c>
      <c r="R1682" s="177"/>
      <c r="S1682" s="184"/>
      <c r="T1682" s="177"/>
      <c r="U1682" s="177">
        <v>771.4</v>
      </c>
      <c r="V1682" s="177">
        <v>3050471</v>
      </c>
      <c r="W1682" s="177"/>
      <c r="X1682" s="177"/>
      <c r="Y1682" s="177"/>
      <c r="Z1682" s="177"/>
      <c r="AA1682" s="177"/>
      <c r="AB1682" s="177"/>
      <c r="AC1682" s="177"/>
      <c r="AD1682" s="177"/>
      <c r="AE1682" s="177"/>
      <c r="AF1682" s="177"/>
      <c r="AG1682" s="317">
        <v>2025</v>
      </c>
      <c r="AH1682" s="159"/>
      <c r="AI1682" s="175"/>
      <c r="AJ1682" s="162"/>
      <c r="AK1682" s="15">
        <f t="shared" ca="1" si="405"/>
        <v>1597</v>
      </c>
      <c r="AL1682" s="15" t="s">
        <v>155</v>
      </c>
      <c r="AM1682" s="15" t="str">
        <f t="shared" ca="1" si="393"/>
        <v>1597.</v>
      </c>
      <c r="AN1682" s="167"/>
      <c r="AO1682" s="15"/>
      <c r="AP1682" s="16"/>
    </row>
    <row r="1683" spans="1:44" ht="22.5" hidden="1" customHeight="1" x14ac:dyDescent="0.25">
      <c r="A1683" s="83" t="str">
        <f t="shared" ref="A1683" ca="1" si="406">AM1683</f>
        <v>1598.</v>
      </c>
      <c r="B1683" s="26">
        <v>3575</v>
      </c>
      <c r="C1683" s="40" t="s">
        <v>118</v>
      </c>
      <c r="D1683" s="144">
        <v>1995</v>
      </c>
      <c r="E1683" s="145" t="s">
        <v>2957</v>
      </c>
      <c r="F1683" s="83" t="s">
        <v>2959</v>
      </c>
      <c r="G1683" s="144">
        <v>5</v>
      </c>
      <c r="H1683" s="144">
        <v>6</v>
      </c>
      <c r="I1683" s="178">
        <v>4028.4</v>
      </c>
      <c r="J1683" s="176">
        <v>2590.8000000000002</v>
      </c>
      <c r="K1683" s="303">
        <v>2590.8000000000002</v>
      </c>
      <c r="L1683" s="26">
        <v>177</v>
      </c>
      <c r="M1683" s="177">
        <f t="shared" ref="M1683" si="407">R1683+T1683+V1683+X1683+Z1683+AB1683+AE1683+AF1683</f>
        <v>2155363</v>
      </c>
      <c r="N1683" s="177"/>
      <c r="O1683" s="177"/>
      <c r="P1683" s="177"/>
      <c r="Q1683" s="176">
        <f t="shared" ref="Q1683" si="408">M1683</f>
        <v>2155363</v>
      </c>
      <c r="R1683" s="318"/>
      <c r="S1683" s="319"/>
      <c r="T1683" s="318"/>
      <c r="U1683" s="318">
        <v>1264</v>
      </c>
      <c r="V1683" s="318">
        <v>2155363</v>
      </c>
      <c r="W1683" s="318"/>
      <c r="X1683" s="318"/>
      <c r="Y1683" s="318"/>
      <c r="Z1683" s="318"/>
      <c r="AA1683" s="318"/>
      <c r="AB1683" s="318"/>
      <c r="AC1683" s="318"/>
      <c r="AD1683" s="318"/>
      <c r="AE1683" s="318"/>
      <c r="AF1683" s="318"/>
      <c r="AG1683" s="317">
        <v>2025</v>
      </c>
      <c r="AH1683" s="159"/>
      <c r="AI1683" s="175"/>
      <c r="AJ1683" s="162"/>
      <c r="AK1683" s="15">
        <f t="shared" ca="1" si="405"/>
        <v>1598</v>
      </c>
      <c r="AL1683" s="15" t="s">
        <v>155</v>
      </c>
      <c r="AM1683" s="15" t="str">
        <f t="shared" ca="1" si="393"/>
        <v>1598.</v>
      </c>
      <c r="AN1683" s="167"/>
      <c r="AP1683" s="16"/>
    </row>
    <row r="1684" spans="1:44" s="35" customFormat="1" ht="22.5" hidden="1" customHeight="1" x14ac:dyDescent="0.25">
      <c r="A1684" s="85"/>
      <c r="B1684" s="56"/>
      <c r="C1684" s="169" t="s">
        <v>1203</v>
      </c>
      <c r="D1684" s="26"/>
      <c r="E1684" s="83"/>
      <c r="F1684" s="83"/>
      <c r="G1684" s="26"/>
      <c r="H1684" s="26"/>
      <c r="I1684" s="174">
        <f>SUM(I1685:I1691)</f>
        <v>8049.2000000000007</v>
      </c>
      <c r="J1684" s="174">
        <f>SUM(J1685:J1691)</f>
        <v>7349.4</v>
      </c>
      <c r="K1684" s="174">
        <f>SUM(K1685:K1691)</f>
        <v>6740.7999999999993</v>
      </c>
      <c r="L1684" s="123">
        <f>SUM(L1685:L1691)</f>
        <v>323</v>
      </c>
      <c r="M1684" s="174">
        <f>SUM(M1685:M1691)</f>
        <v>1193951</v>
      </c>
      <c r="N1684" s="174"/>
      <c r="O1684" s="174"/>
      <c r="P1684" s="174"/>
      <c r="Q1684" s="174">
        <f>M1684</f>
        <v>1193951</v>
      </c>
      <c r="R1684" s="174">
        <f>SUM(R1685:R1691)</f>
        <v>845941</v>
      </c>
      <c r="S1684" s="123"/>
      <c r="T1684" s="174"/>
      <c r="U1684" s="174"/>
      <c r="V1684" s="174"/>
      <c r="W1684" s="174"/>
      <c r="X1684" s="174"/>
      <c r="Y1684" s="174"/>
      <c r="Z1684" s="174"/>
      <c r="AA1684" s="174">
        <f>SUM(AA1685:AA1691)</f>
        <v>130</v>
      </c>
      <c r="AB1684" s="174">
        <f>SUM(AB1685:AB1691)</f>
        <v>348010</v>
      </c>
      <c r="AC1684" s="174"/>
      <c r="AD1684" s="174"/>
      <c r="AE1684" s="174"/>
      <c r="AF1684" s="174"/>
      <c r="AG1684" s="189"/>
      <c r="AH1684" s="158"/>
      <c r="AI1684" s="175"/>
      <c r="AJ1684" s="158"/>
      <c r="AK1684" s="15"/>
      <c r="AL1684" s="15"/>
      <c r="AM1684" s="15"/>
      <c r="AN1684" s="190"/>
      <c r="AP1684" s="16"/>
    </row>
    <row r="1685" spans="1:44" ht="22.5" hidden="1" customHeight="1" x14ac:dyDescent="0.25">
      <c r="A1685" s="83" t="str">
        <f t="shared" ref="A1685:A1691" ca="1" si="409">AM1685</f>
        <v>1599.</v>
      </c>
      <c r="B1685" s="26">
        <v>3434</v>
      </c>
      <c r="C1685" s="313" t="s">
        <v>3000</v>
      </c>
      <c r="D1685" s="144">
        <v>1997</v>
      </c>
      <c r="E1685" s="145" t="s">
        <v>2957</v>
      </c>
      <c r="F1685" s="83" t="s">
        <v>2960</v>
      </c>
      <c r="G1685" s="144">
        <v>2</v>
      </c>
      <c r="H1685" s="144">
        <v>1</v>
      </c>
      <c r="I1685" s="204">
        <v>642.70000000000005</v>
      </c>
      <c r="J1685" s="205">
        <v>549.4</v>
      </c>
      <c r="K1685" s="214">
        <v>549.4</v>
      </c>
      <c r="L1685" s="223">
        <v>22</v>
      </c>
      <c r="M1685" s="207">
        <f t="shared" ref="M1685:M1691" si="410">R1685+T1685+V1685+X1685+Z1685+AB1685+AE1685+AF1685</f>
        <v>147888</v>
      </c>
      <c r="N1685" s="207"/>
      <c r="O1685" s="207"/>
      <c r="P1685" s="207"/>
      <c r="Q1685" s="205">
        <f t="shared" ref="Q1685:Q1691" si="411">M1685</f>
        <v>147888</v>
      </c>
      <c r="R1685" s="208">
        <v>147888</v>
      </c>
      <c r="S1685" s="267"/>
      <c r="T1685" s="208"/>
      <c r="U1685" s="208"/>
      <c r="V1685" s="208"/>
      <c r="W1685" s="208"/>
      <c r="X1685" s="208"/>
      <c r="Y1685" s="208"/>
      <c r="Z1685" s="208"/>
      <c r="AA1685" s="208"/>
      <c r="AB1685" s="208"/>
      <c r="AC1685" s="208"/>
      <c r="AD1685" s="208"/>
      <c r="AE1685" s="208"/>
      <c r="AF1685" s="208"/>
      <c r="AG1685" s="221">
        <v>2025</v>
      </c>
      <c r="AH1685" s="159"/>
      <c r="AI1685" s="175"/>
      <c r="AJ1685" s="218"/>
      <c r="AK1685" s="15">
        <f ca="1">MAX(AK1681:AK1684)+1</f>
        <v>1599</v>
      </c>
      <c r="AL1685" s="15" t="s">
        <v>155</v>
      </c>
      <c r="AM1685" s="15" t="str">
        <f t="shared" ca="1" si="393"/>
        <v>1599.</v>
      </c>
      <c r="AN1685" s="285"/>
      <c r="AO1685" s="15"/>
      <c r="AP1685" s="16"/>
    </row>
    <row r="1686" spans="1:44" ht="22.5" hidden="1" customHeight="1" x14ac:dyDescent="0.25">
      <c r="A1686" s="83" t="str">
        <f t="shared" ca="1" si="409"/>
        <v>1600.</v>
      </c>
      <c r="B1686" s="26">
        <v>3311</v>
      </c>
      <c r="C1686" s="251" t="s">
        <v>3002</v>
      </c>
      <c r="D1686" s="144">
        <v>1972</v>
      </c>
      <c r="E1686" s="83" t="s">
        <v>2957</v>
      </c>
      <c r="F1686" s="83" t="s">
        <v>2959</v>
      </c>
      <c r="G1686" s="26">
        <v>2</v>
      </c>
      <c r="H1686" s="26">
        <v>2</v>
      </c>
      <c r="I1686" s="214">
        <v>559.4</v>
      </c>
      <c r="J1686" s="205">
        <v>510.9</v>
      </c>
      <c r="K1686" s="214">
        <v>510.9</v>
      </c>
      <c r="L1686" s="223">
        <v>27</v>
      </c>
      <c r="M1686" s="207">
        <f t="shared" si="410"/>
        <v>57160</v>
      </c>
      <c r="N1686" s="207"/>
      <c r="O1686" s="207"/>
      <c r="P1686" s="207"/>
      <c r="Q1686" s="205">
        <f t="shared" si="411"/>
        <v>57160</v>
      </c>
      <c r="R1686" s="208">
        <v>57160</v>
      </c>
      <c r="S1686" s="267"/>
      <c r="T1686" s="208"/>
      <c r="U1686" s="208"/>
      <c r="V1686" s="208"/>
      <c r="W1686" s="208"/>
      <c r="X1686" s="208"/>
      <c r="Y1686" s="208"/>
      <c r="Z1686" s="208"/>
      <c r="AA1686" s="208"/>
      <c r="AB1686" s="208"/>
      <c r="AC1686" s="208"/>
      <c r="AD1686" s="208"/>
      <c r="AE1686" s="208"/>
      <c r="AF1686" s="208"/>
      <c r="AG1686" s="221">
        <v>2025</v>
      </c>
      <c r="AH1686" s="159"/>
      <c r="AI1686" s="175"/>
      <c r="AJ1686" s="218"/>
      <c r="AK1686" s="15">
        <f ca="1">MAX(AK1682:AK1685)+1</f>
        <v>1600</v>
      </c>
      <c r="AL1686" s="15" t="s">
        <v>155</v>
      </c>
      <c r="AM1686" s="15" t="str">
        <f t="shared" ca="1" si="393"/>
        <v>1600.</v>
      </c>
      <c r="AN1686" s="285"/>
      <c r="AP1686" s="16"/>
    </row>
    <row r="1687" spans="1:44" ht="22.5" hidden="1" customHeight="1" x14ac:dyDescent="0.25">
      <c r="A1687" s="83" t="str">
        <f t="shared" ca="1" si="409"/>
        <v>1601.</v>
      </c>
      <c r="B1687" s="26">
        <v>3481</v>
      </c>
      <c r="C1687" s="226" t="s">
        <v>3004</v>
      </c>
      <c r="D1687" s="26">
        <v>1973</v>
      </c>
      <c r="E1687" s="83" t="s">
        <v>2957</v>
      </c>
      <c r="F1687" s="83" t="s">
        <v>2959</v>
      </c>
      <c r="G1687" s="26">
        <v>5</v>
      </c>
      <c r="H1687" s="26">
        <v>1</v>
      </c>
      <c r="I1687" s="207">
        <v>3930.5</v>
      </c>
      <c r="J1687" s="205">
        <v>3610.7</v>
      </c>
      <c r="K1687" s="273">
        <v>3002.1</v>
      </c>
      <c r="L1687" s="223">
        <v>189</v>
      </c>
      <c r="M1687" s="207">
        <f t="shared" si="410"/>
        <v>300090</v>
      </c>
      <c r="N1687" s="207"/>
      <c r="O1687" s="207"/>
      <c r="P1687" s="207"/>
      <c r="Q1687" s="205">
        <f t="shared" si="411"/>
        <v>300090</v>
      </c>
      <c r="R1687" s="207">
        <v>300090</v>
      </c>
      <c r="S1687" s="260"/>
      <c r="T1687" s="207"/>
      <c r="U1687" s="207"/>
      <c r="V1687" s="207"/>
      <c r="W1687" s="207"/>
      <c r="X1687" s="207"/>
      <c r="Y1687" s="207"/>
      <c r="Z1687" s="207"/>
      <c r="AA1687" s="207"/>
      <c r="AB1687" s="207"/>
      <c r="AC1687" s="207"/>
      <c r="AD1687" s="207"/>
      <c r="AE1687" s="207"/>
      <c r="AF1687" s="207"/>
      <c r="AG1687" s="221">
        <v>2025</v>
      </c>
      <c r="AH1687" s="159"/>
      <c r="AI1687" s="175"/>
      <c r="AJ1687" s="153"/>
      <c r="AK1687" s="15">
        <f t="shared" ca="1" si="392"/>
        <v>1601</v>
      </c>
      <c r="AL1687" s="15" t="s">
        <v>155</v>
      </c>
      <c r="AM1687" s="15" t="str">
        <f t="shared" ca="1" si="393"/>
        <v>1601.</v>
      </c>
      <c r="AN1687" s="285"/>
      <c r="AO1687" s="15"/>
      <c r="AP1687" s="16"/>
    </row>
    <row r="1688" spans="1:44" ht="22.5" hidden="1" customHeight="1" x14ac:dyDescent="0.25">
      <c r="A1688" s="83" t="str">
        <f t="shared" ca="1" si="409"/>
        <v>1602.</v>
      </c>
      <c r="B1688" s="26">
        <v>3489</v>
      </c>
      <c r="C1688" s="40" t="s">
        <v>3005</v>
      </c>
      <c r="D1688" s="26">
        <v>1984</v>
      </c>
      <c r="E1688" s="83" t="s">
        <v>2957</v>
      </c>
      <c r="F1688" s="83" t="s">
        <v>2959</v>
      </c>
      <c r="G1688" s="26">
        <v>2</v>
      </c>
      <c r="H1688" s="26">
        <v>3</v>
      </c>
      <c r="I1688" s="207">
        <v>964.6</v>
      </c>
      <c r="J1688" s="207">
        <v>916.8</v>
      </c>
      <c r="K1688" s="273">
        <v>916.8</v>
      </c>
      <c r="L1688" s="223">
        <v>42</v>
      </c>
      <c r="M1688" s="207">
        <f t="shared" si="410"/>
        <v>192915</v>
      </c>
      <c r="N1688" s="207"/>
      <c r="O1688" s="207"/>
      <c r="P1688" s="207"/>
      <c r="Q1688" s="205">
        <f t="shared" si="411"/>
        <v>192915</v>
      </c>
      <c r="R1688" s="207">
        <v>192915</v>
      </c>
      <c r="S1688" s="260"/>
      <c r="T1688" s="207"/>
      <c r="U1688" s="207"/>
      <c r="V1688" s="207"/>
      <c r="W1688" s="207"/>
      <c r="X1688" s="207"/>
      <c r="Y1688" s="207"/>
      <c r="Z1688" s="207"/>
      <c r="AA1688" s="207"/>
      <c r="AB1688" s="207"/>
      <c r="AC1688" s="207"/>
      <c r="AD1688" s="207"/>
      <c r="AE1688" s="207"/>
      <c r="AF1688" s="207"/>
      <c r="AG1688" s="221">
        <v>2025</v>
      </c>
      <c r="AH1688" s="159"/>
      <c r="AI1688" s="175"/>
      <c r="AJ1688" s="153"/>
      <c r="AK1688" s="15">
        <f t="shared" ca="1" si="392"/>
        <v>1602</v>
      </c>
      <c r="AL1688" s="15" t="s">
        <v>155</v>
      </c>
      <c r="AM1688" s="15" t="str">
        <f t="shared" ca="1" si="393"/>
        <v>1602.</v>
      </c>
      <c r="AN1688" s="285"/>
      <c r="AO1688" s="15"/>
      <c r="AP1688" s="16"/>
    </row>
    <row r="1689" spans="1:44" ht="22.5" hidden="1" customHeight="1" x14ac:dyDescent="0.25">
      <c r="A1689" s="83" t="str">
        <f t="shared" ca="1" si="409"/>
        <v>1603.</v>
      </c>
      <c r="B1689" s="26">
        <v>3408</v>
      </c>
      <c r="C1689" s="40" t="s">
        <v>3006</v>
      </c>
      <c r="D1689" s="144">
        <v>1972</v>
      </c>
      <c r="E1689" s="83" t="s">
        <v>2957</v>
      </c>
      <c r="F1689" s="83" t="s">
        <v>2959</v>
      </c>
      <c r="G1689" s="26">
        <v>2</v>
      </c>
      <c r="H1689" s="26">
        <v>2</v>
      </c>
      <c r="I1689" s="214">
        <v>574.70000000000005</v>
      </c>
      <c r="J1689" s="214">
        <v>524.5</v>
      </c>
      <c r="K1689" s="214">
        <v>524.5</v>
      </c>
      <c r="L1689" s="223">
        <v>12</v>
      </c>
      <c r="M1689" s="207">
        <f t="shared" si="410"/>
        <v>192744</v>
      </c>
      <c r="N1689" s="207"/>
      <c r="O1689" s="207"/>
      <c r="P1689" s="207"/>
      <c r="Q1689" s="205">
        <f t="shared" si="411"/>
        <v>192744</v>
      </c>
      <c r="R1689" s="207"/>
      <c r="S1689" s="260"/>
      <c r="T1689" s="207"/>
      <c r="U1689" s="207"/>
      <c r="V1689" s="207"/>
      <c r="W1689" s="207"/>
      <c r="X1689" s="207"/>
      <c r="Y1689" s="207"/>
      <c r="Z1689" s="207"/>
      <c r="AA1689" s="207">
        <v>72</v>
      </c>
      <c r="AB1689" s="207">
        <f>AA1689*2677</f>
        <v>192744</v>
      </c>
      <c r="AC1689" s="207"/>
      <c r="AD1689" s="207"/>
      <c r="AE1689" s="207"/>
      <c r="AF1689" s="207"/>
      <c r="AG1689" s="221">
        <v>2025</v>
      </c>
      <c r="AH1689" s="159"/>
      <c r="AI1689" s="175"/>
      <c r="AJ1689" s="218"/>
      <c r="AK1689" s="15">
        <f t="shared" ca="1" si="392"/>
        <v>1603</v>
      </c>
      <c r="AL1689" s="15" t="s">
        <v>155</v>
      </c>
      <c r="AM1689" s="15" t="str">
        <f t="shared" ca="1" si="393"/>
        <v>1603.</v>
      </c>
      <c r="AN1689" s="285"/>
      <c r="AO1689" s="15"/>
      <c r="AP1689" s="16"/>
    </row>
    <row r="1690" spans="1:44" ht="22.5" hidden="1" customHeight="1" x14ac:dyDescent="0.25">
      <c r="A1690" s="83" t="str">
        <f t="shared" ca="1" si="409"/>
        <v>1604.</v>
      </c>
      <c r="B1690" s="26">
        <v>3293</v>
      </c>
      <c r="C1690" s="251" t="s">
        <v>3072</v>
      </c>
      <c r="D1690" s="144">
        <v>1959</v>
      </c>
      <c r="E1690" s="83" t="s">
        <v>2957</v>
      </c>
      <c r="F1690" s="83" t="s">
        <v>2959</v>
      </c>
      <c r="G1690" s="26">
        <v>2</v>
      </c>
      <c r="H1690" s="26">
        <v>2</v>
      </c>
      <c r="I1690" s="214">
        <v>729.6</v>
      </c>
      <c r="J1690" s="205">
        <v>683.2</v>
      </c>
      <c r="K1690" s="214">
        <v>683.2</v>
      </c>
      <c r="L1690" s="223">
        <v>12</v>
      </c>
      <c r="M1690" s="207">
        <f t="shared" si="410"/>
        <v>155266</v>
      </c>
      <c r="N1690" s="207"/>
      <c r="O1690" s="207"/>
      <c r="P1690" s="207"/>
      <c r="Q1690" s="205">
        <f t="shared" si="411"/>
        <v>155266</v>
      </c>
      <c r="R1690" s="208"/>
      <c r="S1690" s="267"/>
      <c r="T1690" s="208"/>
      <c r="U1690" s="208"/>
      <c r="V1690" s="208"/>
      <c r="W1690" s="208"/>
      <c r="X1690" s="208"/>
      <c r="Y1690" s="208"/>
      <c r="Z1690" s="208"/>
      <c r="AA1690" s="208">
        <v>58</v>
      </c>
      <c r="AB1690" s="208">
        <f>AA1690*2677</f>
        <v>155266</v>
      </c>
      <c r="AC1690" s="208"/>
      <c r="AD1690" s="208"/>
      <c r="AE1690" s="205"/>
      <c r="AF1690" s="208"/>
      <c r="AG1690" s="221">
        <v>2025</v>
      </c>
      <c r="AH1690" s="159"/>
      <c r="AI1690" s="175"/>
      <c r="AJ1690" s="218"/>
      <c r="AK1690" s="15">
        <f t="shared" ca="1" si="392"/>
        <v>1604</v>
      </c>
      <c r="AL1690" s="15" t="s">
        <v>155</v>
      </c>
      <c r="AM1690" s="15" t="str">
        <f t="shared" ca="1" si="393"/>
        <v>1604.</v>
      </c>
      <c r="AN1690" s="285"/>
      <c r="AO1690" s="15"/>
      <c r="AP1690" s="16"/>
    </row>
    <row r="1691" spans="1:44" ht="22.5" hidden="1" customHeight="1" x14ac:dyDescent="0.25">
      <c r="A1691" s="83" t="str">
        <f t="shared" ca="1" si="409"/>
        <v>1605.</v>
      </c>
      <c r="B1691" s="26">
        <v>3431</v>
      </c>
      <c r="C1691" s="40" t="s">
        <v>3007</v>
      </c>
      <c r="D1691" s="26">
        <v>1997</v>
      </c>
      <c r="E1691" s="83" t="s">
        <v>2957</v>
      </c>
      <c r="F1691" s="83" t="s">
        <v>2960</v>
      </c>
      <c r="G1691" s="26">
        <v>2</v>
      </c>
      <c r="H1691" s="26">
        <v>1</v>
      </c>
      <c r="I1691" s="207">
        <v>647.70000000000005</v>
      </c>
      <c r="J1691" s="207">
        <v>553.9</v>
      </c>
      <c r="K1691" s="273">
        <v>553.9</v>
      </c>
      <c r="L1691" s="223">
        <v>19</v>
      </c>
      <c r="M1691" s="207">
        <f t="shared" si="410"/>
        <v>147888</v>
      </c>
      <c r="N1691" s="207"/>
      <c r="O1691" s="207"/>
      <c r="P1691" s="207"/>
      <c r="Q1691" s="205">
        <f t="shared" si="411"/>
        <v>147888</v>
      </c>
      <c r="R1691" s="207">
        <v>147888</v>
      </c>
      <c r="S1691" s="260"/>
      <c r="T1691" s="207"/>
      <c r="U1691" s="207"/>
      <c r="V1691" s="207"/>
      <c r="W1691" s="207"/>
      <c r="X1691" s="207"/>
      <c r="Y1691" s="207"/>
      <c r="Z1691" s="207"/>
      <c r="AA1691" s="207"/>
      <c r="AB1691" s="207"/>
      <c r="AC1691" s="207"/>
      <c r="AD1691" s="207"/>
      <c r="AE1691" s="207"/>
      <c r="AF1691" s="207"/>
      <c r="AG1691" s="221">
        <v>2025</v>
      </c>
      <c r="AH1691" s="159"/>
      <c r="AI1691" s="175"/>
      <c r="AJ1691" s="153"/>
      <c r="AK1691" s="15">
        <f t="shared" ca="1" si="392"/>
        <v>1605</v>
      </c>
      <c r="AL1691" s="15" t="s">
        <v>155</v>
      </c>
      <c r="AM1691" s="15" t="str">
        <f t="shared" ca="1" si="393"/>
        <v>1605.</v>
      </c>
      <c r="AN1691" s="285"/>
      <c r="AO1691" s="15"/>
      <c r="AP1691" s="16"/>
    </row>
    <row r="1692" spans="1:44" s="35" customFormat="1" ht="22.5" customHeight="1" x14ac:dyDescent="0.25">
      <c r="A1692" s="85"/>
      <c r="B1692" s="351"/>
      <c r="C1692" s="169" t="s">
        <v>1204</v>
      </c>
      <c r="D1692" s="344"/>
      <c r="E1692" s="343"/>
      <c r="F1692" s="343"/>
      <c r="G1692" s="344"/>
      <c r="H1692" s="344"/>
      <c r="I1692" s="202">
        <f>SUM(I1693:I1977)</f>
        <v>542094.61</v>
      </c>
      <c r="J1692" s="202">
        <f t="shared" ref="J1692:R1692" si="412">SUM(J1693:J1977)</f>
        <v>482434.84999999969</v>
      </c>
      <c r="K1692" s="202">
        <f t="shared" si="412"/>
        <v>478095.74999999971</v>
      </c>
      <c r="L1692" s="350">
        <f t="shared" si="412"/>
        <v>16632</v>
      </c>
      <c r="M1692" s="174">
        <f>SUM(M1693:M1977)</f>
        <v>504150903.50000006</v>
      </c>
      <c r="N1692" s="174"/>
      <c r="O1692" s="174"/>
      <c r="P1692" s="174"/>
      <c r="Q1692" s="174">
        <f>M1692</f>
        <v>504150903.50000006</v>
      </c>
      <c r="R1692" s="174">
        <f t="shared" si="412"/>
        <v>394685282</v>
      </c>
      <c r="S1692" s="123"/>
      <c r="T1692" s="174"/>
      <c r="U1692" s="174">
        <f t="shared" ref="U1692:AB1692" si="413">SUM(U1693:U1976)</f>
        <v>14381.4</v>
      </c>
      <c r="V1692" s="174">
        <f t="shared" si="413"/>
        <v>88501722.599999994</v>
      </c>
      <c r="W1692" s="174">
        <f t="shared" si="413"/>
        <v>3195.4</v>
      </c>
      <c r="X1692" s="174">
        <f t="shared" si="413"/>
        <v>7074615.5999999996</v>
      </c>
      <c r="Y1692" s="174">
        <f t="shared" si="413"/>
        <v>3179.2999999999997</v>
      </c>
      <c r="Z1692" s="174">
        <f t="shared" si="413"/>
        <v>10008436.4</v>
      </c>
      <c r="AA1692" s="174">
        <f t="shared" si="413"/>
        <v>1449.7</v>
      </c>
      <c r="AB1692" s="174">
        <f t="shared" si="413"/>
        <v>3880846.9</v>
      </c>
      <c r="AC1692" s="174"/>
      <c r="AD1692" s="174"/>
      <c r="AE1692" s="174"/>
      <c r="AF1692" s="174"/>
      <c r="AG1692" s="189"/>
      <c r="AH1692" s="158"/>
      <c r="AI1692" s="175"/>
      <c r="AJ1692" s="158"/>
      <c r="AK1692" s="203"/>
      <c r="AL1692" s="203"/>
      <c r="AM1692" s="203"/>
      <c r="AN1692" s="190"/>
      <c r="AP1692" s="16"/>
    </row>
    <row r="1693" spans="1:44" ht="22.5" hidden="1" customHeight="1" x14ac:dyDescent="0.25">
      <c r="A1693" s="83" t="str">
        <f t="shared" ref="A1693:A1730" ca="1" si="414">AM1693</f>
        <v>1606.</v>
      </c>
      <c r="B1693" s="26">
        <v>3253</v>
      </c>
      <c r="C1693" s="226" t="s">
        <v>740</v>
      </c>
      <c r="D1693" s="26">
        <v>1969</v>
      </c>
      <c r="E1693" s="83" t="s">
        <v>2957</v>
      </c>
      <c r="F1693" s="83" t="s">
        <v>2959</v>
      </c>
      <c r="G1693" s="26">
        <v>2</v>
      </c>
      <c r="H1693" s="26">
        <v>1</v>
      </c>
      <c r="I1693" s="207">
        <v>372.7</v>
      </c>
      <c r="J1693" s="205">
        <v>330.6</v>
      </c>
      <c r="K1693" s="273">
        <v>330.6</v>
      </c>
      <c r="L1693" s="223">
        <v>21</v>
      </c>
      <c r="M1693" s="207">
        <f>R1693+T1693+V1693+X1693+Z1693+AB1693+AE1693+AF1693</f>
        <v>726919</v>
      </c>
      <c r="N1693" s="207"/>
      <c r="O1693" s="207"/>
      <c r="P1693" s="207"/>
      <c r="Q1693" s="205">
        <f t="shared" ref="Q1693:Q1730" si="415">M1693</f>
        <v>726919</v>
      </c>
      <c r="R1693" s="208">
        <v>726919</v>
      </c>
      <c r="S1693" s="260"/>
      <c r="T1693" s="207"/>
      <c r="U1693" s="207"/>
      <c r="V1693" s="207"/>
      <c r="W1693" s="207"/>
      <c r="X1693" s="207"/>
      <c r="Y1693" s="207"/>
      <c r="Z1693" s="207"/>
      <c r="AA1693" s="207"/>
      <c r="AB1693" s="207"/>
      <c r="AC1693" s="207"/>
      <c r="AD1693" s="207"/>
      <c r="AE1693" s="205"/>
      <c r="AF1693" s="207"/>
      <c r="AG1693" s="221">
        <v>2025</v>
      </c>
      <c r="AH1693" s="159"/>
      <c r="AI1693" s="175"/>
      <c r="AJ1693" s="153"/>
      <c r="AK1693" s="15">
        <f t="shared" ref="AK1693:AK1756" ca="1" si="416">MAX(AK1688:AK1692)+1</f>
        <v>1606</v>
      </c>
      <c r="AL1693" s="15" t="s">
        <v>155</v>
      </c>
      <c r="AM1693" s="15" t="str">
        <f t="shared" ca="1" si="393"/>
        <v>1606.</v>
      </c>
      <c r="AN1693" s="285"/>
      <c r="AO1693" s="15"/>
      <c r="AP1693" s="16"/>
    </row>
    <row r="1694" spans="1:44" ht="22.5" hidden="1" customHeight="1" x14ac:dyDescent="0.25">
      <c r="A1694" s="83" t="str">
        <f t="shared" ca="1" si="414"/>
        <v>1607.</v>
      </c>
      <c r="B1694" s="26">
        <v>3264</v>
      </c>
      <c r="C1694" s="40" t="s">
        <v>1733</v>
      </c>
      <c r="D1694" s="144">
        <v>1982</v>
      </c>
      <c r="E1694" s="83" t="s">
        <v>2957</v>
      </c>
      <c r="F1694" s="83" t="s">
        <v>2959</v>
      </c>
      <c r="G1694" s="26">
        <v>2</v>
      </c>
      <c r="H1694" s="26">
        <v>2</v>
      </c>
      <c r="I1694" s="214">
        <v>961</v>
      </c>
      <c r="J1694" s="214">
        <v>873.2</v>
      </c>
      <c r="K1694" s="214">
        <v>873.2</v>
      </c>
      <c r="L1694" s="223">
        <v>35</v>
      </c>
      <c r="M1694" s="207">
        <f t="shared" ref="M1694:M1730" si="417">R1694+T1694+V1694+X1694+Z1694+AB1694+AE1694+AF1694</f>
        <v>655851.5</v>
      </c>
      <c r="N1694" s="207"/>
      <c r="O1694" s="207"/>
      <c r="P1694" s="207"/>
      <c r="Q1694" s="205">
        <f t="shared" si="415"/>
        <v>655851.5</v>
      </c>
      <c r="R1694" s="207">
        <v>655851.5</v>
      </c>
      <c r="S1694" s="260"/>
      <c r="T1694" s="207"/>
      <c r="U1694" s="207"/>
      <c r="V1694" s="207"/>
      <c r="W1694" s="207"/>
      <c r="X1694" s="207"/>
      <c r="Y1694" s="207"/>
      <c r="Z1694" s="207"/>
      <c r="AA1694" s="207"/>
      <c r="AB1694" s="207"/>
      <c r="AC1694" s="207"/>
      <c r="AD1694" s="207"/>
      <c r="AE1694" s="205"/>
      <c r="AF1694" s="204"/>
      <c r="AG1694" s="221">
        <v>2025</v>
      </c>
      <c r="AH1694" s="159"/>
      <c r="AI1694" s="175"/>
      <c r="AJ1694" s="153"/>
      <c r="AK1694" s="15">
        <f t="shared" ca="1" si="416"/>
        <v>1607</v>
      </c>
      <c r="AL1694" s="15" t="s">
        <v>155</v>
      </c>
      <c r="AM1694" s="15" t="str">
        <f t="shared" ca="1" si="393"/>
        <v>1607.</v>
      </c>
      <c r="AN1694" s="285"/>
      <c r="AO1694" s="15"/>
      <c r="AP1694" s="16"/>
    </row>
    <row r="1695" spans="1:44" ht="22.5" hidden="1" customHeight="1" x14ac:dyDescent="0.25">
      <c r="A1695" s="83" t="str">
        <f t="shared" ca="1" si="414"/>
        <v>1608.</v>
      </c>
      <c r="B1695" s="26">
        <v>3254</v>
      </c>
      <c r="C1695" s="226" t="s">
        <v>1869</v>
      </c>
      <c r="D1695" s="26">
        <v>1976</v>
      </c>
      <c r="E1695" s="83" t="s">
        <v>2957</v>
      </c>
      <c r="F1695" s="83" t="s">
        <v>2959</v>
      </c>
      <c r="G1695" s="26">
        <v>2</v>
      </c>
      <c r="H1695" s="26">
        <v>2</v>
      </c>
      <c r="I1695" s="207">
        <v>482.6</v>
      </c>
      <c r="J1695" s="205">
        <v>428.1</v>
      </c>
      <c r="K1695" s="273">
        <v>428.1</v>
      </c>
      <c r="L1695" s="223">
        <v>30</v>
      </c>
      <c r="M1695" s="207">
        <f t="shared" si="417"/>
        <v>1055860</v>
      </c>
      <c r="N1695" s="207"/>
      <c r="O1695" s="207"/>
      <c r="P1695" s="207"/>
      <c r="Q1695" s="205">
        <f t="shared" si="415"/>
        <v>1055860</v>
      </c>
      <c r="R1695" s="207">
        <v>1055860</v>
      </c>
      <c r="S1695" s="260"/>
      <c r="T1695" s="207"/>
      <c r="U1695" s="207"/>
      <c r="V1695" s="207"/>
      <c r="W1695" s="207"/>
      <c r="X1695" s="207"/>
      <c r="Y1695" s="207"/>
      <c r="Z1695" s="207"/>
      <c r="AA1695" s="207"/>
      <c r="AB1695" s="207"/>
      <c r="AC1695" s="207"/>
      <c r="AD1695" s="207"/>
      <c r="AE1695" s="207"/>
      <c r="AF1695" s="207"/>
      <c r="AG1695" s="221">
        <v>2025</v>
      </c>
      <c r="AH1695" s="159"/>
      <c r="AI1695" s="175"/>
      <c r="AJ1695" s="153"/>
      <c r="AK1695" s="15">
        <f t="shared" ca="1" si="416"/>
        <v>1608</v>
      </c>
      <c r="AL1695" s="15" t="s">
        <v>155</v>
      </c>
      <c r="AM1695" s="15" t="str">
        <f t="shared" ref="AM1695:AM1758" ca="1" si="418">CONCATENATE(AK1695,AL1695)</f>
        <v>1608.</v>
      </c>
      <c r="AN1695" s="285"/>
      <c r="AO1695" s="15"/>
      <c r="AP1695" s="16"/>
    </row>
    <row r="1696" spans="1:44" s="27" customFormat="1" ht="22.5" hidden="1" customHeight="1" x14ac:dyDescent="0.25">
      <c r="A1696" s="83" t="str">
        <f t="shared" ca="1" si="414"/>
        <v>1609.</v>
      </c>
      <c r="B1696" s="26">
        <v>3605</v>
      </c>
      <c r="C1696" s="313" t="s">
        <v>751</v>
      </c>
      <c r="D1696" s="26">
        <v>1981</v>
      </c>
      <c r="E1696" s="83" t="s">
        <v>2957</v>
      </c>
      <c r="F1696" s="83" t="s">
        <v>2958</v>
      </c>
      <c r="G1696" s="26">
        <v>3</v>
      </c>
      <c r="H1696" s="26">
        <v>2</v>
      </c>
      <c r="I1696" s="207">
        <v>486.4</v>
      </c>
      <c r="J1696" s="205">
        <v>431.4</v>
      </c>
      <c r="K1696" s="273">
        <v>431.4</v>
      </c>
      <c r="L1696" s="223">
        <v>39</v>
      </c>
      <c r="M1696" s="207">
        <f t="shared" si="417"/>
        <v>950274</v>
      </c>
      <c r="N1696" s="207"/>
      <c r="O1696" s="207"/>
      <c r="P1696" s="207"/>
      <c r="Q1696" s="205">
        <f t="shared" si="415"/>
        <v>950274</v>
      </c>
      <c r="R1696" s="208">
        <v>950274</v>
      </c>
      <c r="S1696" s="260"/>
      <c r="T1696" s="207"/>
      <c r="U1696" s="207"/>
      <c r="V1696" s="207"/>
      <c r="W1696" s="207"/>
      <c r="X1696" s="207"/>
      <c r="Y1696" s="207"/>
      <c r="Z1696" s="207"/>
      <c r="AA1696" s="207"/>
      <c r="AB1696" s="207"/>
      <c r="AC1696" s="207"/>
      <c r="AD1696" s="207"/>
      <c r="AE1696" s="207"/>
      <c r="AF1696" s="207"/>
      <c r="AG1696" s="221">
        <v>2025</v>
      </c>
      <c r="AH1696" s="159"/>
      <c r="AI1696" s="175"/>
      <c r="AJ1696" s="153"/>
      <c r="AK1696" s="15">
        <f t="shared" ca="1" si="416"/>
        <v>1609</v>
      </c>
      <c r="AL1696" s="15" t="s">
        <v>155</v>
      </c>
      <c r="AM1696" s="15" t="str">
        <f t="shared" ca="1" si="418"/>
        <v>1609.</v>
      </c>
      <c r="AN1696" s="285"/>
      <c r="AP1696" s="16"/>
      <c r="AR1696" s="15"/>
    </row>
    <row r="1697" spans="1:42" ht="23.25" hidden="1" customHeight="1" x14ac:dyDescent="0.25">
      <c r="A1697" s="83" t="str">
        <f t="shared" ca="1" si="414"/>
        <v>1610.</v>
      </c>
      <c r="B1697" s="26">
        <v>3606</v>
      </c>
      <c r="C1697" s="226" t="s">
        <v>752</v>
      </c>
      <c r="D1697" s="26">
        <v>1983</v>
      </c>
      <c r="E1697" s="83" t="s">
        <v>2957</v>
      </c>
      <c r="F1697" s="83" t="s">
        <v>2958</v>
      </c>
      <c r="G1697" s="26">
        <v>3</v>
      </c>
      <c r="H1697" s="26">
        <v>2</v>
      </c>
      <c r="I1697" s="207">
        <v>492.6</v>
      </c>
      <c r="J1697" s="205">
        <v>436.9</v>
      </c>
      <c r="K1697" s="273">
        <v>436.9</v>
      </c>
      <c r="L1697" s="223">
        <v>37</v>
      </c>
      <c r="M1697" s="207">
        <f t="shared" si="417"/>
        <v>950274</v>
      </c>
      <c r="N1697" s="207"/>
      <c r="O1697" s="207"/>
      <c r="P1697" s="207"/>
      <c r="Q1697" s="205">
        <f t="shared" si="415"/>
        <v>950274</v>
      </c>
      <c r="R1697" s="208">
        <v>950274</v>
      </c>
      <c r="S1697" s="260"/>
      <c r="T1697" s="207"/>
      <c r="U1697" s="207"/>
      <c r="V1697" s="207"/>
      <c r="W1697" s="207"/>
      <c r="X1697" s="207"/>
      <c r="Y1697" s="207"/>
      <c r="Z1697" s="207"/>
      <c r="AA1697" s="207"/>
      <c r="AB1697" s="207"/>
      <c r="AC1697" s="207"/>
      <c r="AD1697" s="207"/>
      <c r="AE1697" s="207"/>
      <c r="AF1697" s="207"/>
      <c r="AG1697" s="221">
        <v>2025</v>
      </c>
      <c r="AH1697" s="159"/>
      <c r="AI1697" s="175"/>
      <c r="AJ1697" s="153"/>
      <c r="AK1697" s="15">
        <f t="shared" ca="1" si="416"/>
        <v>1610</v>
      </c>
      <c r="AL1697" s="15" t="s">
        <v>155</v>
      </c>
      <c r="AM1697" s="15" t="str">
        <f t="shared" ca="1" si="418"/>
        <v>1610.</v>
      </c>
      <c r="AN1697" s="285"/>
      <c r="AO1697" s="15"/>
      <c r="AP1697" s="16"/>
    </row>
    <row r="1698" spans="1:42" ht="22.5" hidden="1" customHeight="1" x14ac:dyDescent="0.25">
      <c r="A1698" s="83" t="str">
        <f t="shared" ca="1" si="414"/>
        <v>1611.</v>
      </c>
      <c r="B1698" s="26">
        <v>3607</v>
      </c>
      <c r="C1698" s="226" t="s">
        <v>753</v>
      </c>
      <c r="D1698" s="26">
        <v>1981</v>
      </c>
      <c r="E1698" s="83" t="s">
        <v>2957</v>
      </c>
      <c r="F1698" s="83" t="s">
        <v>2958</v>
      </c>
      <c r="G1698" s="26">
        <v>3</v>
      </c>
      <c r="H1698" s="26">
        <v>2</v>
      </c>
      <c r="I1698" s="207">
        <v>469.3</v>
      </c>
      <c r="J1698" s="205">
        <v>469.3</v>
      </c>
      <c r="K1698" s="273">
        <v>416.3</v>
      </c>
      <c r="L1698" s="223">
        <v>37</v>
      </c>
      <c r="M1698" s="207">
        <f t="shared" si="417"/>
        <v>360477</v>
      </c>
      <c r="N1698" s="207"/>
      <c r="O1698" s="207"/>
      <c r="P1698" s="207"/>
      <c r="Q1698" s="205">
        <f t="shared" si="415"/>
        <v>360477</v>
      </c>
      <c r="R1698" s="207">
        <v>360477</v>
      </c>
      <c r="S1698" s="260"/>
      <c r="T1698" s="207"/>
      <c r="U1698" s="207"/>
      <c r="V1698" s="207"/>
      <c r="W1698" s="207"/>
      <c r="X1698" s="207"/>
      <c r="Y1698" s="207"/>
      <c r="Z1698" s="207"/>
      <c r="AA1698" s="207"/>
      <c r="AB1698" s="207"/>
      <c r="AC1698" s="207"/>
      <c r="AD1698" s="207"/>
      <c r="AE1698" s="207"/>
      <c r="AF1698" s="207"/>
      <c r="AG1698" s="221">
        <v>2025</v>
      </c>
      <c r="AH1698" s="159"/>
      <c r="AI1698" s="175"/>
      <c r="AJ1698" s="153"/>
      <c r="AK1698" s="15">
        <f t="shared" ca="1" si="416"/>
        <v>1611</v>
      </c>
      <c r="AL1698" s="15" t="s">
        <v>155</v>
      </c>
      <c r="AM1698" s="15" t="str">
        <f t="shared" ca="1" si="418"/>
        <v>1611.</v>
      </c>
      <c r="AN1698" s="285"/>
      <c r="AO1698" s="15"/>
      <c r="AP1698" s="16"/>
    </row>
    <row r="1699" spans="1:42" ht="22.5" hidden="1" customHeight="1" x14ac:dyDescent="0.25">
      <c r="A1699" s="83" t="str">
        <f t="shared" ca="1" si="414"/>
        <v>1612.</v>
      </c>
      <c r="B1699" s="26">
        <v>3459</v>
      </c>
      <c r="C1699" s="251" t="s">
        <v>844</v>
      </c>
      <c r="D1699" s="144">
        <v>1953</v>
      </c>
      <c r="E1699" s="83" t="s">
        <v>2957</v>
      </c>
      <c r="F1699" s="83" t="s">
        <v>2959</v>
      </c>
      <c r="G1699" s="26">
        <v>2</v>
      </c>
      <c r="H1699" s="26">
        <v>2</v>
      </c>
      <c r="I1699" s="214">
        <v>828.6</v>
      </c>
      <c r="J1699" s="205">
        <v>649.5</v>
      </c>
      <c r="K1699" s="214">
        <v>649.5</v>
      </c>
      <c r="L1699" s="223">
        <v>12</v>
      </c>
      <c r="M1699" s="207">
        <f t="shared" si="417"/>
        <v>1746230</v>
      </c>
      <c r="N1699" s="207"/>
      <c r="O1699" s="207"/>
      <c r="P1699" s="207"/>
      <c r="Q1699" s="205">
        <f t="shared" si="415"/>
        <v>1746230</v>
      </c>
      <c r="R1699" s="208">
        <v>1746230</v>
      </c>
      <c r="S1699" s="267"/>
      <c r="T1699" s="208"/>
      <c r="U1699" s="208"/>
      <c r="V1699" s="208"/>
      <c r="W1699" s="208"/>
      <c r="X1699" s="208"/>
      <c r="Y1699" s="208"/>
      <c r="Z1699" s="208"/>
      <c r="AA1699" s="208"/>
      <c r="AB1699" s="208"/>
      <c r="AC1699" s="208"/>
      <c r="AD1699" s="208"/>
      <c r="AE1699" s="208"/>
      <c r="AF1699" s="208"/>
      <c r="AG1699" s="221">
        <v>2025</v>
      </c>
      <c r="AH1699" s="159"/>
      <c r="AI1699" s="175"/>
      <c r="AJ1699" s="218"/>
      <c r="AK1699" s="15">
        <f t="shared" ca="1" si="416"/>
        <v>1612</v>
      </c>
      <c r="AL1699" s="15" t="s">
        <v>155</v>
      </c>
      <c r="AM1699" s="15" t="str">
        <f t="shared" ca="1" si="418"/>
        <v>1612.</v>
      </c>
      <c r="AN1699" s="285"/>
      <c r="AO1699" s="15"/>
      <c r="AP1699" s="16"/>
    </row>
    <row r="1700" spans="1:42" ht="22.5" hidden="1" customHeight="1" x14ac:dyDescent="0.25">
      <c r="A1700" s="83" t="str">
        <f t="shared" ca="1" si="414"/>
        <v>1613.</v>
      </c>
      <c r="B1700" s="26">
        <v>3578</v>
      </c>
      <c r="C1700" s="251" t="s">
        <v>869</v>
      </c>
      <c r="D1700" s="144">
        <v>1966</v>
      </c>
      <c r="E1700" s="83" t="s">
        <v>2957</v>
      </c>
      <c r="F1700" s="83" t="s">
        <v>2959</v>
      </c>
      <c r="G1700" s="26">
        <v>2</v>
      </c>
      <c r="H1700" s="26">
        <v>2</v>
      </c>
      <c r="I1700" s="214">
        <v>778.4</v>
      </c>
      <c r="J1700" s="205">
        <v>466.2</v>
      </c>
      <c r="K1700" s="214">
        <v>466.2</v>
      </c>
      <c r="L1700" s="223">
        <v>30</v>
      </c>
      <c r="M1700" s="207">
        <f t="shared" si="417"/>
        <v>3103928</v>
      </c>
      <c r="N1700" s="207"/>
      <c r="O1700" s="207"/>
      <c r="P1700" s="207"/>
      <c r="Q1700" s="205">
        <f t="shared" si="415"/>
        <v>3103928</v>
      </c>
      <c r="R1700" s="208"/>
      <c r="S1700" s="267"/>
      <c r="T1700" s="208"/>
      <c r="U1700" s="208"/>
      <c r="V1700" s="208"/>
      <c r="W1700" s="208"/>
      <c r="X1700" s="208"/>
      <c r="Y1700" s="208">
        <v>986</v>
      </c>
      <c r="Z1700" s="208">
        <f>Y1700*3148</f>
        <v>3103928</v>
      </c>
      <c r="AA1700" s="208"/>
      <c r="AB1700" s="208"/>
      <c r="AC1700" s="208"/>
      <c r="AD1700" s="208"/>
      <c r="AE1700" s="205"/>
      <c r="AF1700" s="208"/>
      <c r="AG1700" s="221">
        <v>2025</v>
      </c>
      <c r="AH1700" s="159"/>
      <c r="AI1700" s="175"/>
      <c r="AJ1700" s="218"/>
      <c r="AK1700" s="15">
        <f t="shared" ca="1" si="416"/>
        <v>1613</v>
      </c>
      <c r="AL1700" s="15" t="s">
        <v>155</v>
      </c>
      <c r="AM1700" s="15" t="str">
        <f t="shared" ca="1" si="418"/>
        <v>1613.</v>
      </c>
      <c r="AN1700" s="285"/>
      <c r="AO1700" s="15"/>
      <c r="AP1700" s="16"/>
    </row>
    <row r="1701" spans="1:42" ht="22.5" hidden="1" customHeight="1" x14ac:dyDescent="0.25">
      <c r="A1701" s="83" t="str">
        <f t="shared" ca="1" si="414"/>
        <v>1614.</v>
      </c>
      <c r="B1701" s="26">
        <v>3257</v>
      </c>
      <c r="C1701" s="40" t="s">
        <v>915</v>
      </c>
      <c r="D1701" s="144">
        <v>1987</v>
      </c>
      <c r="E1701" s="145" t="s">
        <v>2957</v>
      </c>
      <c r="F1701" s="83" t="s">
        <v>2959</v>
      </c>
      <c r="G1701" s="144">
        <v>3</v>
      </c>
      <c r="H1701" s="144">
        <v>2</v>
      </c>
      <c r="I1701" s="204">
        <v>481</v>
      </c>
      <c r="J1701" s="205">
        <v>481</v>
      </c>
      <c r="K1701" s="214">
        <v>481</v>
      </c>
      <c r="L1701" s="223">
        <v>37</v>
      </c>
      <c r="M1701" s="207">
        <f t="shared" si="417"/>
        <v>378963</v>
      </c>
      <c r="N1701" s="207"/>
      <c r="O1701" s="207"/>
      <c r="P1701" s="207"/>
      <c r="Q1701" s="205">
        <f t="shared" si="415"/>
        <v>378963</v>
      </c>
      <c r="R1701" s="208">
        <v>378963</v>
      </c>
      <c r="S1701" s="267"/>
      <c r="T1701" s="208"/>
      <c r="U1701" s="208"/>
      <c r="V1701" s="208"/>
      <c r="W1701" s="208"/>
      <c r="X1701" s="208"/>
      <c r="Y1701" s="208"/>
      <c r="Z1701" s="208"/>
      <c r="AA1701" s="208"/>
      <c r="AB1701" s="208"/>
      <c r="AC1701" s="208"/>
      <c r="AD1701" s="208"/>
      <c r="AE1701" s="208"/>
      <c r="AF1701" s="208"/>
      <c r="AG1701" s="221">
        <v>2025</v>
      </c>
      <c r="AH1701" s="159"/>
      <c r="AI1701" s="175"/>
      <c r="AJ1701" s="218"/>
      <c r="AK1701" s="15">
        <f t="shared" ca="1" si="416"/>
        <v>1614</v>
      </c>
      <c r="AL1701" s="15" t="s">
        <v>155</v>
      </c>
      <c r="AM1701" s="15" t="str">
        <f t="shared" ca="1" si="418"/>
        <v>1614.</v>
      </c>
      <c r="AN1701" s="285"/>
      <c r="AO1701" s="15"/>
      <c r="AP1701" s="16"/>
    </row>
    <row r="1702" spans="1:42" ht="22.5" hidden="1" customHeight="1" x14ac:dyDescent="0.25">
      <c r="A1702" s="83" t="str">
        <f t="shared" ca="1" si="414"/>
        <v>1615.</v>
      </c>
      <c r="B1702" s="26">
        <v>3255</v>
      </c>
      <c r="C1702" s="226" t="s">
        <v>754</v>
      </c>
      <c r="D1702" s="26">
        <v>1976</v>
      </c>
      <c r="E1702" s="83" t="s">
        <v>2957</v>
      </c>
      <c r="F1702" s="83" t="s">
        <v>2959</v>
      </c>
      <c r="G1702" s="26">
        <v>2</v>
      </c>
      <c r="H1702" s="26">
        <v>2</v>
      </c>
      <c r="I1702" s="207">
        <v>719.1</v>
      </c>
      <c r="J1702" s="205">
        <v>654.29999999999995</v>
      </c>
      <c r="K1702" s="273">
        <v>439</v>
      </c>
      <c r="L1702" s="223">
        <v>37</v>
      </c>
      <c r="M1702" s="207">
        <f t="shared" si="417"/>
        <v>442775.8</v>
      </c>
      <c r="N1702" s="207"/>
      <c r="O1702" s="207"/>
      <c r="P1702" s="207"/>
      <c r="Q1702" s="205">
        <f t="shared" si="415"/>
        <v>442775.8</v>
      </c>
      <c r="R1702" s="207"/>
      <c r="S1702" s="260"/>
      <c r="T1702" s="207"/>
      <c r="U1702" s="207"/>
      <c r="V1702" s="207"/>
      <c r="W1702" s="207"/>
      <c r="X1702" s="207"/>
      <c r="Y1702" s="207"/>
      <c r="Z1702" s="207"/>
      <c r="AA1702" s="207">
        <v>165.4</v>
      </c>
      <c r="AB1702" s="207">
        <f>AA1702*2677</f>
        <v>442775.8</v>
      </c>
      <c r="AC1702" s="207"/>
      <c r="AD1702" s="207"/>
      <c r="AE1702" s="207"/>
      <c r="AF1702" s="207"/>
      <c r="AG1702" s="221">
        <v>2025</v>
      </c>
      <c r="AH1702" s="159"/>
      <c r="AI1702" s="175"/>
      <c r="AJ1702" s="218"/>
      <c r="AK1702" s="15">
        <f t="shared" ca="1" si="416"/>
        <v>1615</v>
      </c>
      <c r="AL1702" s="15" t="s">
        <v>155</v>
      </c>
      <c r="AM1702" s="15" t="str">
        <f t="shared" ca="1" si="418"/>
        <v>1615.</v>
      </c>
      <c r="AN1702" s="285"/>
      <c r="AO1702" s="15"/>
      <c r="AP1702" s="16"/>
    </row>
    <row r="1703" spans="1:42" ht="22.5" hidden="1" customHeight="1" x14ac:dyDescent="0.25">
      <c r="A1703" s="83" t="str">
        <f t="shared" ca="1" si="414"/>
        <v>1616.</v>
      </c>
      <c r="B1703" s="26">
        <v>3579</v>
      </c>
      <c r="C1703" s="226" t="s">
        <v>741</v>
      </c>
      <c r="D1703" s="26">
        <v>1976</v>
      </c>
      <c r="E1703" s="83" t="s">
        <v>2957</v>
      </c>
      <c r="F1703" s="83" t="s">
        <v>2959</v>
      </c>
      <c r="G1703" s="26">
        <v>2</v>
      </c>
      <c r="H1703" s="26">
        <v>1</v>
      </c>
      <c r="I1703" s="207">
        <v>383.06</v>
      </c>
      <c r="J1703" s="205">
        <v>358</v>
      </c>
      <c r="K1703" s="273">
        <v>358</v>
      </c>
      <c r="L1703" s="223">
        <v>16</v>
      </c>
      <c r="M1703" s="207">
        <f t="shared" si="417"/>
        <v>2411682.8000000003</v>
      </c>
      <c r="N1703" s="207"/>
      <c r="O1703" s="207"/>
      <c r="P1703" s="207"/>
      <c r="Q1703" s="205">
        <f t="shared" si="415"/>
        <v>2411682.8000000003</v>
      </c>
      <c r="R1703" s="207"/>
      <c r="S1703" s="260"/>
      <c r="T1703" s="207"/>
      <c r="U1703" s="207"/>
      <c r="V1703" s="207"/>
      <c r="W1703" s="207"/>
      <c r="X1703" s="207"/>
      <c r="Y1703" s="207">
        <v>766.1</v>
      </c>
      <c r="Z1703" s="207">
        <f>Y1703*3148</f>
        <v>2411682.8000000003</v>
      </c>
      <c r="AA1703" s="207"/>
      <c r="AB1703" s="207"/>
      <c r="AC1703" s="207"/>
      <c r="AD1703" s="207"/>
      <c r="AE1703" s="205"/>
      <c r="AF1703" s="207"/>
      <c r="AG1703" s="221">
        <v>2025</v>
      </c>
      <c r="AH1703" s="159"/>
      <c r="AI1703" s="175"/>
      <c r="AJ1703" s="218"/>
      <c r="AK1703" s="15">
        <f t="shared" ca="1" si="416"/>
        <v>1616</v>
      </c>
      <c r="AL1703" s="15" t="s">
        <v>155</v>
      </c>
      <c r="AM1703" s="15" t="str">
        <f t="shared" ca="1" si="418"/>
        <v>1616.</v>
      </c>
      <c r="AN1703" s="285"/>
      <c r="AO1703" s="15"/>
      <c r="AP1703" s="16"/>
    </row>
    <row r="1704" spans="1:42" ht="22.5" hidden="1" customHeight="1" x14ac:dyDescent="0.25">
      <c r="A1704" s="83" t="str">
        <f t="shared" ca="1" si="414"/>
        <v>1617.</v>
      </c>
      <c r="B1704" s="26">
        <v>3614</v>
      </c>
      <c r="C1704" s="226" t="s">
        <v>746</v>
      </c>
      <c r="D1704" s="26">
        <v>1980</v>
      </c>
      <c r="E1704" s="83" t="s">
        <v>2957</v>
      </c>
      <c r="F1704" s="83" t="s">
        <v>2959</v>
      </c>
      <c r="G1704" s="26">
        <v>2</v>
      </c>
      <c r="H1704" s="26">
        <v>2</v>
      </c>
      <c r="I1704" s="207">
        <v>742.5</v>
      </c>
      <c r="J1704" s="205">
        <v>681.9</v>
      </c>
      <c r="K1704" s="273">
        <v>681.9</v>
      </c>
      <c r="L1704" s="223">
        <v>27</v>
      </c>
      <c r="M1704" s="207">
        <f t="shared" si="417"/>
        <v>215832</v>
      </c>
      <c r="N1704" s="207"/>
      <c r="O1704" s="207"/>
      <c r="P1704" s="207"/>
      <c r="Q1704" s="205">
        <f t="shared" si="415"/>
        <v>215832</v>
      </c>
      <c r="R1704" s="208">
        <v>215832</v>
      </c>
      <c r="S1704" s="260"/>
      <c r="T1704" s="207"/>
      <c r="U1704" s="207"/>
      <c r="V1704" s="207"/>
      <c r="W1704" s="207"/>
      <c r="X1704" s="207"/>
      <c r="Y1704" s="207"/>
      <c r="Z1704" s="207"/>
      <c r="AA1704" s="207"/>
      <c r="AB1704" s="207"/>
      <c r="AC1704" s="207"/>
      <c r="AD1704" s="207"/>
      <c r="AE1704" s="207"/>
      <c r="AF1704" s="207"/>
      <c r="AG1704" s="221">
        <v>2025</v>
      </c>
      <c r="AH1704" s="159"/>
      <c r="AI1704" s="175"/>
      <c r="AJ1704" s="153"/>
      <c r="AK1704" s="15">
        <f t="shared" ca="1" si="416"/>
        <v>1617</v>
      </c>
      <c r="AL1704" s="15" t="s">
        <v>155</v>
      </c>
      <c r="AM1704" s="15" t="str">
        <f t="shared" ca="1" si="418"/>
        <v>1617.</v>
      </c>
      <c r="AN1704" s="285"/>
      <c r="AO1704" s="15"/>
      <c r="AP1704" s="16"/>
    </row>
    <row r="1705" spans="1:42" ht="22.5" hidden="1" customHeight="1" x14ac:dyDescent="0.25">
      <c r="A1705" s="83" t="str">
        <f t="shared" ca="1" si="414"/>
        <v>1618.</v>
      </c>
      <c r="B1705" s="26">
        <v>3617</v>
      </c>
      <c r="C1705" s="226" t="s">
        <v>750</v>
      </c>
      <c r="D1705" s="26">
        <v>1975</v>
      </c>
      <c r="E1705" s="83" t="s">
        <v>2957</v>
      </c>
      <c r="F1705" s="83" t="s">
        <v>2959</v>
      </c>
      <c r="G1705" s="26">
        <v>2</v>
      </c>
      <c r="H1705" s="26">
        <v>1</v>
      </c>
      <c r="I1705" s="207">
        <v>373.4</v>
      </c>
      <c r="J1705" s="205">
        <v>373.4</v>
      </c>
      <c r="K1705" s="273">
        <v>337.7</v>
      </c>
      <c r="L1705" s="223">
        <v>12</v>
      </c>
      <c r="M1705" s="207">
        <f t="shared" si="417"/>
        <v>757376.5</v>
      </c>
      <c r="N1705" s="207"/>
      <c r="O1705" s="207"/>
      <c r="P1705" s="207"/>
      <c r="Q1705" s="205">
        <f t="shared" si="415"/>
        <v>757376.5</v>
      </c>
      <c r="R1705" s="208">
        <v>757376.5</v>
      </c>
      <c r="S1705" s="260"/>
      <c r="T1705" s="207"/>
      <c r="U1705" s="207"/>
      <c r="V1705" s="207"/>
      <c r="W1705" s="207"/>
      <c r="X1705" s="207"/>
      <c r="Y1705" s="207"/>
      <c r="Z1705" s="207"/>
      <c r="AA1705" s="207"/>
      <c r="AB1705" s="207"/>
      <c r="AC1705" s="207"/>
      <c r="AD1705" s="207"/>
      <c r="AE1705" s="207"/>
      <c r="AF1705" s="207"/>
      <c r="AG1705" s="221">
        <v>2025</v>
      </c>
      <c r="AH1705" s="159"/>
      <c r="AI1705" s="175"/>
      <c r="AJ1705" s="153"/>
      <c r="AK1705" s="15">
        <f t="shared" ca="1" si="416"/>
        <v>1618</v>
      </c>
      <c r="AL1705" s="15" t="s">
        <v>155</v>
      </c>
      <c r="AM1705" s="15" t="str">
        <f t="shared" ca="1" si="418"/>
        <v>1618.</v>
      </c>
      <c r="AN1705" s="285"/>
      <c r="AO1705" s="15"/>
      <c r="AP1705" s="16"/>
    </row>
    <row r="1706" spans="1:42" ht="22.5" hidden="1" customHeight="1" x14ac:dyDescent="0.25">
      <c r="A1706" s="83" t="str">
        <f t="shared" ca="1" si="414"/>
        <v>1619.</v>
      </c>
      <c r="B1706" s="26">
        <v>3258</v>
      </c>
      <c r="C1706" s="226" t="s">
        <v>756</v>
      </c>
      <c r="D1706" s="26">
        <v>1989</v>
      </c>
      <c r="E1706" s="83" t="s">
        <v>2957</v>
      </c>
      <c r="F1706" s="83" t="s">
        <v>2959</v>
      </c>
      <c r="G1706" s="26">
        <v>2</v>
      </c>
      <c r="H1706" s="26">
        <v>3</v>
      </c>
      <c r="I1706" s="207">
        <v>722.1</v>
      </c>
      <c r="J1706" s="205">
        <v>640.5</v>
      </c>
      <c r="K1706" s="273">
        <v>506.7</v>
      </c>
      <c r="L1706" s="223">
        <v>20</v>
      </c>
      <c r="M1706" s="207">
        <f t="shared" si="417"/>
        <v>563040</v>
      </c>
      <c r="N1706" s="207"/>
      <c r="O1706" s="207"/>
      <c r="P1706" s="207"/>
      <c r="Q1706" s="205">
        <f t="shared" si="415"/>
        <v>563040</v>
      </c>
      <c r="R1706" s="207">
        <v>563040</v>
      </c>
      <c r="S1706" s="260"/>
      <c r="T1706" s="207"/>
      <c r="U1706" s="207"/>
      <c r="V1706" s="207"/>
      <c r="W1706" s="207"/>
      <c r="X1706" s="207"/>
      <c r="Y1706" s="207"/>
      <c r="Z1706" s="207"/>
      <c r="AA1706" s="207"/>
      <c r="AB1706" s="207"/>
      <c r="AC1706" s="207"/>
      <c r="AD1706" s="207"/>
      <c r="AE1706" s="207"/>
      <c r="AF1706" s="207"/>
      <c r="AG1706" s="221">
        <v>2025</v>
      </c>
      <c r="AH1706" s="159"/>
      <c r="AI1706" s="175"/>
      <c r="AJ1706" s="153"/>
      <c r="AK1706" s="15">
        <f t="shared" ca="1" si="416"/>
        <v>1619</v>
      </c>
      <c r="AL1706" s="15" t="s">
        <v>155</v>
      </c>
      <c r="AM1706" s="15" t="str">
        <f t="shared" ca="1" si="418"/>
        <v>1619.</v>
      </c>
      <c r="AN1706" s="285"/>
      <c r="AO1706" s="15"/>
      <c r="AP1706" s="16"/>
    </row>
    <row r="1707" spans="1:42" ht="22.5" hidden="1" customHeight="1" x14ac:dyDescent="0.25">
      <c r="A1707" s="83" t="str">
        <f t="shared" ca="1" si="414"/>
        <v>1620.</v>
      </c>
      <c r="B1707" s="26">
        <v>3246</v>
      </c>
      <c r="C1707" s="226" t="s">
        <v>737</v>
      </c>
      <c r="D1707" s="26">
        <v>1984</v>
      </c>
      <c r="E1707" s="83" t="s">
        <v>2957</v>
      </c>
      <c r="F1707" s="83" t="s">
        <v>2959</v>
      </c>
      <c r="G1707" s="26">
        <v>2</v>
      </c>
      <c r="H1707" s="26">
        <v>2</v>
      </c>
      <c r="I1707" s="207">
        <v>467.2</v>
      </c>
      <c r="J1707" s="205">
        <v>467.2</v>
      </c>
      <c r="K1707" s="273">
        <v>467.2</v>
      </c>
      <c r="L1707" s="223">
        <v>16</v>
      </c>
      <c r="M1707" s="207">
        <f t="shared" si="417"/>
        <v>732327</v>
      </c>
      <c r="N1707" s="207"/>
      <c r="O1707" s="207"/>
      <c r="P1707" s="207"/>
      <c r="Q1707" s="205">
        <f t="shared" si="415"/>
        <v>732327</v>
      </c>
      <c r="R1707" s="207">
        <f>244359+487968</f>
        <v>732327</v>
      </c>
      <c r="S1707" s="260"/>
      <c r="T1707" s="207"/>
      <c r="U1707" s="207"/>
      <c r="V1707" s="207"/>
      <c r="W1707" s="207"/>
      <c r="X1707" s="207"/>
      <c r="Y1707" s="207"/>
      <c r="Z1707" s="207"/>
      <c r="AA1707" s="207"/>
      <c r="AB1707" s="207"/>
      <c r="AC1707" s="207"/>
      <c r="AD1707" s="207"/>
      <c r="AE1707" s="207"/>
      <c r="AF1707" s="207"/>
      <c r="AG1707" s="221">
        <v>2025</v>
      </c>
      <c r="AH1707" s="159"/>
      <c r="AI1707" s="175"/>
      <c r="AJ1707" s="153"/>
      <c r="AK1707" s="15">
        <f t="shared" ca="1" si="416"/>
        <v>1620</v>
      </c>
      <c r="AL1707" s="15" t="s">
        <v>155</v>
      </c>
      <c r="AM1707" s="15" t="str">
        <f t="shared" ca="1" si="418"/>
        <v>1620.</v>
      </c>
      <c r="AN1707" s="285"/>
      <c r="AO1707" s="15"/>
      <c r="AP1707" s="16"/>
    </row>
    <row r="1708" spans="1:42" ht="22.5" hidden="1" customHeight="1" x14ac:dyDescent="0.25">
      <c r="A1708" s="83" t="str">
        <f t="shared" ca="1" si="414"/>
        <v>1621.</v>
      </c>
      <c r="B1708" s="26">
        <v>3247</v>
      </c>
      <c r="C1708" s="45" t="s">
        <v>908</v>
      </c>
      <c r="D1708" s="144">
        <v>1985</v>
      </c>
      <c r="E1708" s="145" t="s">
        <v>2957</v>
      </c>
      <c r="F1708" s="83" t="s">
        <v>2959</v>
      </c>
      <c r="G1708" s="144">
        <v>2</v>
      </c>
      <c r="H1708" s="144">
        <v>2</v>
      </c>
      <c r="I1708" s="204">
        <v>477.6</v>
      </c>
      <c r="J1708" s="205">
        <v>477.6</v>
      </c>
      <c r="K1708" s="214">
        <v>423.6</v>
      </c>
      <c r="L1708" s="223">
        <v>16</v>
      </c>
      <c r="M1708" s="207">
        <f t="shared" si="417"/>
        <v>241643.9</v>
      </c>
      <c r="N1708" s="207"/>
      <c r="O1708" s="207"/>
      <c r="P1708" s="207"/>
      <c r="Q1708" s="205">
        <f t="shared" si="415"/>
        <v>241643.9</v>
      </c>
      <c r="R1708" s="208">
        <v>241643.9</v>
      </c>
      <c r="S1708" s="267"/>
      <c r="T1708" s="208"/>
      <c r="U1708" s="208"/>
      <c r="V1708" s="208"/>
      <c r="W1708" s="208"/>
      <c r="X1708" s="208"/>
      <c r="Y1708" s="208"/>
      <c r="Z1708" s="208"/>
      <c r="AA1708" s="208"/>
      <c r="AB1708" s="208"/>
      <c r="AC1708" s="208"/>
      <c r="AD1708" s="208"/>
      <c r="AE1708" s="208"/>
      <c r="AF1708" s="208"/>
      <c r="AG1708" s="221">
        <v>2025</v>
      </c>
      <c r="AH1708" s="159"/>
      <c r="AI1708" s="175"/>
      <c r="AJ1708" s="218"/>
      <c r="AK1708" s="15">
        <f t="shared" ca="1" si="416"/>
        <v>1621</v>
      </c>
      <c r="AL1708" s="15" t="s">
        <v>155</v>
      </c>
      <c r="AM1708" s="15" t="str">
        <f t="shared" ca="1" si="418"/>
        <v>1621.</v>
      </c>
      <c r="AN1708" s="285"/>
      <c r="AO1708" s="15"/>
      <c r="AP1708" s="16"/>
    </row>
    <row r="1709" spans="1:42" ht="22.5" hidden="1" customHeight="1" x14ac:dyDescent="0.25">
      <c r="A1709" s="83" t="str">
        <f t="shared" ca="1" si="414"/>
        <v>1622.</v>
      </c>
      <c r="B1709" s="26">
        <v>3616</v>
      </c>
      <c r="C1709" s="226" t="s">
        <v>749</v>
      </c>
      <c r="D1709" s="26">
        <v>1975</v>
      </c>
      <c r="E1709" s="83" t="s">
        <v>2957</v>
      </c>
      <c r="F1709" s="83" t="s">
        <v>2959</v>
      </c>
      <c r="G1709" s="26">
        <v>2</v>
      </c>
      <c r="H1709" s="26">
        <v>2</v>
      </c>
      <c r="I1709" s="207">
        <v>784.8</v>
      </c>
      <c r="J1709" s="205">
        <v>717.5</v>
      </c>
      <c r="K1709" s="273">
        <v>717.5</v>
      </c>
      <c r="L1709" s="223">
        <v>25</v>
      </c>
      <c r="M1709" s="207">
        <f t="shared" si="417"/>
        <v>244359</v>
      </c>
      <c r="N1709" s="207"/>
      <c r="O1709" s="207"/>
      <c r="P1709" s="207"/>
      <c r="Q1709" s="205">
        <f t="shared" si="415"/>
        <v>244359</v>
      </c>
      <c r="R1709" s="207">
        <v>244359</v>
      </c>
      <c r="S1709" s="260"/>
      <c r="T1709" s="207"/>
      <c r="U1709" s="207"/>
      <c r="V1709" s="207"/>
      <c r="W1709" s="207"/>
      <c r="X1709" s="207"/>
      <c r="Y1709" s="207"/>
      <c r="Z1709" s="207"/>
      <c r="AA1709" s="207"/>
      <c r="AB1709" s="207"/>
      <c r="AC1709" s="207"/>
      <c r="AD1709" s="207"/>
      <c r="AE1709" s="207"/>
      <c r="AF1709" s="207"/>
      <c r="AG1709" s="221">
        <v>2025</v>
      </c>
      <c r="AH1709" s="159"/>
      <c r="AI1709" s="175"/>
      <c r="AJ1709" s="153"/>
      <c r="AK1709" s="15">
        <f t="shared" ca="1" si="416"/>
        <v>1622</v>
      </c>
      <c r="AL1709" s="15" t="s">
        <v>155</v>
      </c>
      <c r="AM1709" s="15" t="str">
        <f t="shared" ca="1" si="418"/>
        <v>1622.</v>
      </c>
      <c r="AN1709" s="285"/>
      <c r="AO1709" s="15"/>
      <c r="AP1709" s="16"/>
    </row>
    <row r="1710" spans="1:42" ht="22.5" hidden="1" customHeight="1" x14ac:dyDescent="0.25">
      <c r="A1710" s="83" t="str">
        <f t="shared" ca="1" si="414"/>
        <v>1623.</v>
      </c>
      <c r="B1710" s="26">
        <v>5599</v>
      </c>
      <c r="C1710" s="226" t="s">
        <v>1101</v>
      </c>
      <c r="D1710" s="26">
        <v>1975</v>
      </c>
      <c r="E1710" s="83" t="s">
        <v>2957</v>
      </c>
      <c r="F1710" s="83" t="s">
        <v>2959</v>
      </c>
      <c r="G1710" s="26">
        <v>2</v>
      </c>
      <c r="H1710" s="26">
        <v>1</v>
      </c>
      <c r="I1710" s="207">
        <v>397.3</v>
      </c>
      <c r="J1710" s="205">
        <v>397.3</v>
      </c>
      <c r="K1710" s="207">
        <v>397.3</v>
      </c>
      <c r="L1710" s="223">
        <v>8</v>
      </c>
      <c r="M1710" s="207">
        <f t="shared" si="417"/>
        <v>277290</v>
      </c>
      <c r="N1710" s="207"/>
      <c r="O1710" s="207"/>
      <c r="P1710" s="207"/>
      <c r="Q1710" s="205">
        <f t="shared" si="415"/>
        <v>277290</v>
      </c>
      <c r="R1710" s="207">
        <v>277290</v>
      </c>
      <c r="S1710" s="260"/>
      <c r="T1710" s="207"/>
      <c r="U1710" s="207"/>
      <c r="V1710" s="207"/>
      <c r="W1710" s="207"/>
      <c r="X1710" s="207"/>
      <c r="Y1710" s="207"/>
      <c r="Z1710" s="207"/>
      <c r="AA1710" s="207"/>
      <c r="AB1710" s="207"/>
      <c r="AC1710" s="207"/>
      <c r="AD1710" s="207"/>
      <c r="AE1710" s="207"/>
      <c r="AF1710" s="207"/>
      <c r="AG1710" s="221">
        <v>2025</v>
      </c>
      <c r="AH1710" s="159"/>
      <c r="AI1710" s="175"/>
      <c r="AJ1710" s="153"/>
      <c r="AK1710" s="15">
        <f t="shared" ca="1" si="416"/>
        <v>1623</v>
      </c>
      <c r="AL1710" s="15" t="s">
        <v>155</v>
      </c>
      <c r="AM1710" s="15" t="str">
        <f t="shared" ca="1" si="418"/>
        <v>1623.</v>
      </c>
      <c r="AN1710" s="285"/>
      <c r="AO1710" s="15"/>
      <c r="AP1710" s="16"/>
    </row>
    <row r="1711" spans="1:42" ht="22.5" hidden="1" customHeight="1" x14ac:dyDescent="0.25">
      <c r="A1711" s="83" t="str">
        <f t="shared" ca="1" si="414"/>
        <v>1624.</v>
      </c>
      <c r="B1711" s="26">
        <v>5513</v>
      </c>
      <c r="C1711" s="40" t="s">
        <v>1804</v>
      </c>
      <c r="D1711" s="144">
        <v>1958</v>
      </c>
      <c r="E1711" s="145" t="s">
        <v>2957</v>
      </c>
      <c r="F1711" s="83" t="s">
        <v>2959</v>
      </c>
      <c r="G1711" s="144">
        <v>2</v>
      </c>
      <c r="H1711" s="144">
        <v>1</v>
      </c>
      <c r="I1711" s="204">
        <v>360.1</v>
      </c>
      <c r="J1711" s="214">
        <v>319.8</v>
      </c>
      <c r="K1711" s="214">
        <v>319.8</v>
      </c>
      <c r="L1711" s="223">
        <v>8</v>
      </c>
      <c r="M1711" s="207">
        <f t="shared" si="417"/>
        <v>50015</v>
      </c>
      <c r="N1711" s="207"/>
      <c r="O1711" s="207"/>
      <c r="P1711" s="207"/>
      <c r="Q1711" s="205">
        <f t="shared" si="415"/>
        <v>50015</v>
      </c>
      <c r="R1711" s="207">
        <v>50015</v>
      </c>
      <c r="S1711" s="260"/>
      <c r="T1711" s="207"/>
      <c r="U1711" s="207"/>
      <c r="V1711" s="207"/>
      <c r="W1711" s="207"/>
      <c r="X1711" s="207"/>
      <c r="Y1711" s="207"/>
      <c r="Z1711" s="207"/>
      <c r="AA1711" s="207"/>
      <c r="AB1711" s="207"/>
      <c r="AC1711" s="207"/>
      <c r="AD1711" s="207"/>
      <c r="AE1711" s="207"/>
      <c r="AF1711" s="207"/>
      <c r="AG1711" s="221">
        <v>2025</v>
      </c>
      <c r="AH1711" s="159"/>
      <c r="AI1711" s="175"/>
      <c r="AJ1711" s="153"/>
      <c r="AK1711" s="15">
        <f t="shared" ca="1" si="416"/>
        <v>1624</v>
      </c>
      <c r="AL1711" s="15" t="s">
        <v>155</v>
      </c>
      <c r="AM1711" s="15" t="str">
        <f t="shared" ca="1" si="418"/>
        <v>1624.</v>
      </c>
      <c r="AN1711" s="285"/>
      <c r="AO1711" s="15"/>
      <c r="AP1711" s="16"/>
    </row>
    <row r="1712" spans="1:42" ht="22.5" hidden="1" customHeight="1" x14ac:dyDescent="0.25">
      <c r="A1712" s="83" t="str">
        <f t="shared" ca="1" si="414"/>
        <v>1625.</v>
      </c>
      <c r="B1712" s="26">
        <v>3603</v>
      </c>
      <c r="C1712" s="40" t="s">
        <v>1801</v>
      </c>
      <c r="D1712" s="144">
        <v>1963</v>
      </c>
      <c r="E1712" s="83" t="s">
        <v>2957</v>
      </c>
      <c r="F1712" s="83" t="s">
        <v>2960</v>
      </c>
      <c r="G1712" s="26">
        <v>2</v>
      </c>
      <c r="H1712" s="26">
        <v>1</v>
      </c>
      <c r="I1712" s="214">
        <v>385.4</v>
      </c>
      <c r="J1712" s="214">
        <v>341.8</v>
      </c>
      <c r="K1712" s="214">
        <v>341.8</v>
      </c>
      <c r="L1712" s="223">
        <v>8</v>
      </c>
      <c r="M1712" s="207">
        <f t="shared" si="417"/>
        <v>254850.4</v>
      </c>
      <c r="N1712" s="207"/>
      <c r="O1712" s="207"/>
      <c r="P1712" s="207"/>
      <c r="Q1712" s="205">
        <f t="shared" si="415"/>
        <v>254850.4</v>
      </c>
      <c r="R1712" s="207"/>
      <c r="S1712" s="260"/>
      <c r="T1712" s="207"/>
      <c r="U1712" s="207"/>
      <c r="V1712" s="207"/>
      <c r="W1712" s="207"/>
      <c r="X1712" s="207"/>
      <c r="Y1712" s="207"/>
      <c r="Z1712" s="207"/>
      <c r="AA1712" s="207">
        <v>95.2</v>
      </c>
      <c r="AB1712" s="207">
        <f>AA1712*2677</f>
        <v>254850.4</v>
      </c>
      <c r="AC1712" s="207"/>
      <c r="AD1712" s="207"/>
      <c r="AE1712" s="207"/>
      <c r="AF1712" s="207"/>
      <c r="AG1712" s="221">
        <v>2025</v>
      </c>
      <c r="AH1712" s="159"/>
      <c r="AI1712" s="175"/>
      <c r="AJ1712" s="218"/>
      <c r="AK1712" s="15">
        <f t="shared" ca="1" si="416"/>
        <v>1625</v>
      </c>
      <c r="AL1712" s="15" t="s">
        <v>155</v>
      </c>
      <c r="AM1712" s="15" t="str">
        <f t="shared" ca="1" si="418"/>
        <v>1625.</v>
      </c>
      <c r="AN1712" s="285"/>
      <c r="AO1712" s="15"/>
      <c r="AP1712" s="16"/>
    </row>
    <row r="1713" spans="1:42" ht="22.5" hidden="1" customHeight="1" x14ac:dyDescent="0.25">
      <c r="A1713" s="83" t="str">
        <f t="shared" ca="1" si="414"/>
        <v>1626.</v>
      </c>
      <c r="B1713" s="26">
        <v>3623</v>
      </c>
      <c r="C1713" s="251" t="s">
        <v>875</v>
      </c>
      <c r="D1713" s="144">
        <v>1976</v>
      </c>
      <c r="E1713" s="83" t="s">
        <v>2957</v>
      </c>
      <c r="F1713" s="83" t="s">
        <v>2959</v>
      </c>
      <c r="G1713" s="26">
        <v>2</v>
      </c>
      <c r="H1713" s="26">
        <v>1</v>
      </c>
      <c r="I1713" s="214">
        <v>373.4</v>
      </c>
      <c r="J1713" s="205">
        <v>332.3</v>
      </c>
      <c r="K1713" s="214">
        <v>332.3</v>
      </c>
      <c r="L1713" s="223">
        <v>8</v>
      </c>
      <c r="M1713" s="207">
        <f t="shared" si="417"/>
        <v>229686.6</v>
      </c>
      <c r="N1713" s="207"/>
      <c r="O1713" s="207"/>
      <c r="P1713" s="207"/>
      <c r="Q1713" s="205">
        <f t="shared" si="415"/>
        <v>229686.6</v>
      </c>
      <c r="R1713" s="208"/>
      <c r="S1713" s="267"/>
      <c r="T1713" s="208"/>
      <c r="U1713" s="208"/>
      <c r="V1713" s="208"/>
      <c r="W1713" s="208"/>
      <c r="X1713" s="208"/>
      <c r="Y1713" s="208"/>
      <c r="Z1713" s="208"/>
      <c r="AA1713" s="208">
        <v>85.8</v>
      </c>
      <c r="AB1713" s="208">
        <f>AA1713*2677</f>
        <v>229686.6</v>
      </c>
      <c r="AC1713" s="208"/>
      <c r="AD1713" s="208"/>
      <c r="AE1713" s="208"/>
      <c r="AF1713" s="208"/>
      <c r="AG1713" s="221">
        <v>2025</v>
      </c>
      <c r="AH1713" s="159"/>
      <c r="AI1713" s="175"/>
      <c r="AJ1713" s="218"/>
      <c r="AK1713" s="15">
        <f t="shared" ca="1" si="416"/>
        <v>1626</v>
      </c>
      <c r="AL1713" s="15" t="s">
        <v>155</v>
      </c>
      <c r="AM1713" s="15" t="str">
        <f t="shared" ca="1" si="418"/>
        <v>1626.</v>
      </c>
      <c r="AN1713" s="285"/>
      <c r="AO1713" s="15"/>
      <c r="AP1713" s="16"/>
    </row>
    <row r="1714" spans="1:42" ht="22.5" hidden="1" customHeight="1" x14ac:dyDescent="0.25">
      <c r="A1714" s="83" t="str">
        <f t="shared" ca="1" si="414"/>
        <v>1627.</v>
      </c>
      <c r="B1714" s="26">
        <v>3604</v>
      </c>
      <c r="C1714" s="226" t="s">
        <v>758</v>
      </c>
      <c r="D1714" s="26">
        <v>1982</v>
      </c>
      <c r="E1714" s="83" t="s">
        <v>2957</v>
      </c>
      <c r="F1714" s="83" t="s">
        <v>2960</v>
      </c>
      <c r="G1714" s="26">
        <v>2</v>
      </c>
      <c r="H1714" s="26">
        <v>1</v>
      </c>
      <c r="I1714" s="207">
        <v>287.8</v>
      </c>
      <c r="J1714" s="205">
        <v>254.6</v>
      </c>
      <c r="K1714" s="273">
        <v>254.6</v>
      </c>
      <c r="L1714" s="223">
        <v>11</v>
      </c>
      <c r="M1714" s="207">
        <f t="shared" si="417"/>
        <v>438588</v>
      </c>
      <c r="N1714" s="207"/>
      <c r="O1714" s="207"/>
      <c r="P1714" s="207"/>
      <c r="Q1714" s="205">
        <f t="shared" si="415"/>
        <v>438588</v>
      </c>
      <c r="R1714" s="207">
        <v>438588</v>
      </c>
      <c r="S1714" s="260"/>
      <c r="T1714" s="207"/>
      <c r="U1714" s="207"/>
      <c r="V1714" s="207"/>
      <c r="W1714" s="207"/>
      <c r="X1714" s="207"/>
      <c r="Y1714" s="207"/>
      <c r="Z1714" s="207"/>
      <c r="AA1714" s="207"/>
      <c r="AB1714" s="207"/>
      <c r="AC1714" s="207"/>
      <c r="AD1714" s="207"/>
      <c r="AE1714" s="207"/>
      <c r="AF1714" s="207"/>
      <c r="AG1714" s="221">
        <v>2025</v>
      </c>
      <c r="AH1714" s="159"/>
      <c r="AI1714" s="175"/>
      <c r="AJ1714" s="153"/>
      <c r="AK1714" s="15">
        <f t="shared" ca="1" si="416"/>
        <v>1627</v>
      </c>
      <c r="AL1714" s="15" t="s">
        <v>155</v>
      </c>
      <c r="AM1714" s="15" t="str">
        <f t="shared" ca="1" si="418"/>
        <v>1627.</v>
      </c>
      <c r="AN1714" s="285"/>
      <c r="AO1714" s="15"/>
      <c r="AP1714" s="16"/>
    </row>
    <row r="1715" spans="1:42" ht="22.5" hidden="1" customHeight="1" x14ac:dyDescent="0.25">
      <c r="A1715" s="83" t="str">
        <f t="shared" ca="1" si="414"/>
        <v>1628.</v>
      </c>
      <c r="B1715" s="26">
        <v>3251</v>
      </c>
      <c r="C1715" s="226" t="s">
        <v>739</v>
      </c>
      <c r="D1715" s="26">
        <v>1982</v>
      </c>
      <c r="E1715" s="83" t="s">
        <v>2957</v>
      </c>
      <c r="F1715" s="83" t="s">
        <v>2959</v>
      </c>
      <c r="G1715" s="26">
        <v>2</v>
      </c>
      <c r="H1715" s="26">
        <v>2</v>
      </c>
      <c r="I1715" s="207">
        <v>352.2</v>
      </c>
      <c r="J1715" s="205">
        <v>312.39999999999998</v>
      </c>
      <c r="K1715" s="273">
        <v>312.39999999999998</v>
      </c>
      <c r="L1715" s="223">
        <v>19</v>
      </c>
      <c r="M1715" s="207">
        <f t="shared" si="417"/>
        <v>365976</v>
      </c>
      <c r="N1715" s="207"/>
      <c r="O1715" s="207"/>
      <c r="P1715" s="207"/>
      <c r="Q1715" s="205">
        <f t="shared" si="415"/>
        <v>365976</v>
      </c>
      <c r="R1715" s="207">
        <v>365976</v>
      </c>
      <c r="S1715" s="260"/>
      <c r="T1715" s="207"/>
      <c r="U1715" s="207"/>
      <c r="V1715" s="207"/>
      <c r="W1715" s="207"/>
      <c r="X1715" s="207"/>
      <c r="Y1715" s="207"/>
      <c r="Z1715" s="207"/>
      <c r="AA1715" s="207"/>
      <c r="AB1715" s="207"/>
      <c r="AC1715" s="207"/>
      <c r="AD1715" s="207"/>
      <c r="AE1715" s="207"/>
      <c r="AF1715" s="207"/>
      <c r="AG1715" s="221">
        <v>2025</v>
      </c>
      <c r="AH1715" s="159"/>
      <c r="AI1715" s="175"/>
      <c r="AJ1715" s="153"/>
      <c r="AK1715" s="15">
        <f t="shared" ca="1" si="416"/>
        <v>1628</v>
      </c>
      <c r="AL1715" s="15" t="s">
        <v>155</v>
      </c>
      <c r="AM1715" s="15" t="str">
        <f t="shared" ca="1" si="418"/>
        <v>1628.</v>
      </c>
      <c r="AN1715" s="285"/>
      <c r="AO1715" s="15"/>
      <c r="AP1715" s="16"/>
    </row>
    <row r="1716" spans="1:42" ht="22.5" hidden="1" customHeight="1" x14ac:dyDescent="0.25">
      <c r="A1716" s="83" t="str">
        <f t="shared" ca="1" si="414"/>
        <v>1629.</v>
      </c>
      <c r="B1716" s="26">
        <v>3613</v>
      </c>
      <c r="C1716" s="313" t="s">
        <v>1193</v>
      </c>
      <c r="D1716" s="26">
        <v>1977</v>
      </c>
      <c r="E1716" s="146" t="s">
        <v>2957</v>
      </c>
      <c r="F1716" s="83" t="s">
        <v>2959</v>
      </c>
      <c r="G1716" s="26">
        <v>2</v>
      </c>
      <c r="H1716" s="26">
        <v>1</v>
      </c>
      <c r="I1716" s="204">
        <v>373.9</v>
      </c>
      <c r="J1716" s="204">
        <v>339.6</v>
      </c>
      <c r="K1716" s="204">
        <v>339.6</v>
      </c>
      <c r="L1716" s="223">
        <v>14</v>
      </c>
      <c r="M1716" s="207">
        <f t="shared" si="417"/>
        <v>93840</v>
      </c>
      <c r="N1716" s="207"/>
      <c r="O1716" s="207"/>
      <c r="P1716" s="207"/>
      <c r="Q1716" s="205">
        <f t="shared" si="415"/>
        <v>93840</v>
      </c>
      <c r="R1716" s="204">
        <v>93840</v>
      </c>
      <c r="S1716" s="260"/>
      <c r="T1716" s="207"/>
      <c r="U1716" s="207"/>
      <c r="V1716" s="207"/>
      <c r="W1716" s="207"/>
      <c r="X1716" s="207"/>
      <c r="Y1716" s="207"/>
      <c r="Z1716" s="207"/>
      <c r="AA1716" s="207"/>
      <c r="AB1716" s="207"/>
      <c r="AC1716" s="207"/>
      <c r="AD1716" s="207"/>
      <c r="AE1716" s="205"/>
      <c r="AF1716" s="204"/>
      <c r="AG1716" s="221">
        <v>2025</v>
      </c>
      <c r="AH1716" s="159"/>
      <c r="AI1716" s="175"/>
      <c r="AJ1716" s="153"/>
      <c r="AK1716" s="15">
        <f t="shared" ca="1" si="416"/>
        <v>1629</v>
      </c>
      <c r="AL1716" s="15" t="s">
        <v>155</v>
      </c>
      <c r="AM1716" s="15" t="str">
        <f t="shared" ca="1" si="418"/>
        <v>1629.</v>
      </c>
      <c r="AN1716" s="285"/>
      <c r="AO1716" s="15"/>
      <c r="AP1716" s="16"/>
    </row>
    <row r="1717" spans="1:42" ht="22.5" hidden="1" customHeight="1" x14ac:dyDescent="0.25">
      <c r="A1717" s="83" t="str">
        <f t="shared" ca="1" si="414"/>
        <v>1630.</v>
      </c>
      <c r="B1717" s="26">
        <v>3583</v>
      </c>
      <c r="C1717" s="226" t="s">
        <v>747</v>
      </c>
      <c r="D1717" s="26">
        <v>1980</v>
      </c>
      <c r="E1717" s="83" t="s">
        <v>2957</v>
      </c>
      <c r="F1717" s="83" t="s">
        <v>2959</v>
      </c>
      <c r="G1717" s="26">
        <v>2</v>
      </c>
      <c r="H1717" s="26">
        <v>1</v>
      </c>
      <c r="I1717" s="207">
        <v>319.10000000000002</v>
      </c>
      <c r="J1717" s="205">
        <v>204</v>
      </c>
      <c r="K1717" s="273">
        <v>163.80000000000001</v>
      </c>
      <c r="L1717" s="223">
        <v>12</v>
      </c>
      <c r="M1717" s="207">
        <f t="shared" si="417"/>
        <v>682248</v>
      </c>
      <c r="N1717" s="207"/>
      <c r="O1717" s="207"/>
      <c r="P1717" s="207"/>
      <c r="Q1717" s="205">
        <f t="shared" si="415"/>
        <v>682248</v>
      </c>
      <c r="R1717" s="208">
        <v>682248</v>
      </c>
      <c r="S1717" s="260"/>
      <c r="T1717" s="207"/>
      <c r="U1717" s="207"/>
      <c r="V1717" s="207"/>
      <c r="W1717" s="207"/>
      <c r="X1717" s="207"/>
      <c r="Y1717" s="207"/>
      <c r="Z1717" s="207"/>
      <c r="AA1717" s="207"/>
      <c r="AB1717" s="207"/>
      <c r="AC1717" s="207"/>
      <c r="AD1717" s="207"/>
      <c r="AE1717" s="207"/>
      <c r="AF1717" s="207"/>
      <c r="AG1717" s="221">
        <v>2025</v>
      </c>
      <c r="AH1717" s="159"/>
      <c r="AI1717" s="175"/>
      <c r="AJ1717" s="153"/>
      <c r="AK1717" s="15">
        <f t="shared" ca="1" si="416"/>
        <v>1630</v>
      </c>
      <c r="AL1717" s="15" t="s">
        <v>155</v>
      </c>
      <c r="AM1717" s="15" t="str">
        <f t="shared" ca="1" si="418"/>
        <v>1630.</v>
      </c>
      <c r="AN1717" s="285"/>
      <c r="AO1717" s="15"/>
      <c r="AP1717" s="16"/>
    </row>
    <row r="1718" spans="1:42" ht="22.5" hidden="1" customHeight="1" x14ac:dyDescent="0.25">
      <c r="A1718" s="83" t="str">
        <f t="shared" ca="1" si="414"/>
        <v>1631.</v>
      </c>
      <c r="B1718" s="26">
        <v>3498</v>
      </c>
      <c r="C1718" s="40" t="s">
        <v>1785</v>
      </c>
      <c r="D1718" s="26">
        <v>1966</v>
      </c>
      <c r="E1718" s="83" t="s">
        <v>2957</v>
      </c>
      <c r="F1718" s="83" t="s">
        <v>2959</v>
      </c>
      <c r="G1718" s="26">
        <v>2</v>
      </c>
      <c r="H1718" s="26">
        <v>1</v>
      </c>
      <c r="I1718" s="207">
        <v>394.2</v>
      </c>
      <c r="J1718" s="207">
        <v>349.4</v>
      </c>
      <c r="K1718" s="273">
        <v>349.4</v>
      </c>
      <c r="L1718" s="223">
        <v>8</v>
      </c>
      <c r="M1718" s="207">
        <f t="shared" si="417"/>
        <v>2648096</v>
      </c>
      <c r="N1718" s="207"/>
      <c r="O1718" s="207"/>
      <c r="P1718" s="207"/>
      <c r="Q1718" s="205">
        <f t="shared" si="415"/>
        <v>2648096</v>
      </c>
      <c r="R1718" s="207"/>
      <c r="S1718" s="260"/>
      <c r="T1718" s="207"/>
      <c r="U1718" s="207">
        <v>352</v>
      </c>
      <c r="V1718" s="207">
        <f>U1718*7523</f>
        <v>2648096</v>
      </c>
      <c r="W1718" s="207"/>
      <c r="X1718" s="207"/>
      <c r="Y1718" s="207"/>
      <c r="Z1718" s="207"/>
      <c r="AA1718" s="207"/>
      <c r="AB1718" s="207"/>
      <c r="AC1718" s="207"/>
      <c r="AD1718" s="207"/>
      <c r="AE1718" s="207"/>
      <c r="AF1718" s="207"/>
      <c r="AG1718" s="221">
        <v>2025</v>
      </c>
      <c r="AH1718" s="159"/>
      <c r="AI1718" s="175"/>
      <c r="AJ1718" s="218"/>
      <c r="AK1718" s="15">
        <f t="shared" ca="1" si="416"/>
        <v>1631</v>
      </c>
      <c r="AL1718" s="15" t="s">
        <v>155</v>
      </c>
      <c r="AM1718" s="15" t="str">
        <f t="shared" ca="1" si="418"/>
        <v>1631.</v>
      </c>
      <c r="AN1718" s="285"/>
      <c r="AO1718" s="15"/>
      <c r="AP1718" s="16"/>
    </row>
    <row r="1719" spans="1:42" ht="22.5" hidden="1" customHeight="1" x14ac:dyDescent="0.25">
      <c r="A1719" s="83" t="str">
        <f t="shared" ca="1" si="414"/>
        <v>1632.</v>
      </c>
      <c r="B1719" s="26">
        <v>3418</v>
      </c>
      <c r="C1719" s="40" t="s">
        <v>1197</v>
      </c>
      <c r="D1719" s="53">
        <v>1977</v>
      </c>
      <c r="E1719" s="146" t="s">
        <v>2957</v>
      </c>
      <c r="F1719" s="83" t="s">
        <v>2959</v>
      </c>
      <c r="G1719" s="26">
        <v>5</v>
      </c>
      <c r="H1719" s="26">
        <v>3</v>
      </c>
      <c r="I1719" s="204">
        <v>3350.6</v>
      </c>
      <c r="J1719" s="204">
        <v>3073.2</v>
      </c>
      <c r="K1719" s="204">
        <v>3073.2</v>
      </c>
      <c r="L1719" s="223">
        <v>70</v>
      </c>
      <c r="M1719" s="207">
        <f t="shared" si="417"/>
        <v>571600</v>
      </c>
      <c r="N1719" s="207"/>
      <c r="O1719" s="207"/>
      <c r="P1719" s="207"/>
      <c r="Q1719" s="205">
        <f t="shared" si="415"/>
        <v>571600</v>
      </c>
      <c r="R1719" s="207">
        <v>571600</v>
      </c>
      <c r="S1719" s="260"/>
      <c r="T1719" s="207"/>
      <c r="U1719" s="207"/>
      <c r="V1719" s="207"/>
      <c r="W1719" s="207"/>
      <c r="X1719" s="207"/>
      <c r="Y1719" s="207"/>
      <c r="Z1719" s="207"/>
      <c r="AA1719" s="207"/>
      <c r="AB1719" s="207"/>
      <c r="AC1719" s="207"/>
      <c r="AD1719" s="207"/>
      <c r="AE1719" s="205"/>
      <c r="AF1719" s="204"/>
      <c r="AG1719" s="221">
        <v>2025</v>
      </c>
      <c r="AH1719" s="159"/>
      <c r="AI1719" s="175"/>
      <c r="AJ1719" s="153"/>
      <c r="AK1719" s="15">
        <f t="shared" ca="1" si="416"/>
        <v>1632</v>
      </c>
      <c r="AL1719" s="15" t="s">
        <v>155</v>
      </c>
      <c r="AM1719" s="15" t="str">
        <f t="shared" ca="1" si="418"/>
        <v>1632.</v>
      </c>
      <c r="AN1719" s="285"/>
      <c r="AO1719" s="15"/>
      <c r="AP1719" s="16"/>
    </row>
    <row r="1720" spans="1:42" ht="22.5" hidden="1" customHeight="1" x14ac:dyDescent="0.25">
      <c r="A1720" s="83" t="str">
        <f t="shared" ca="1" si="414"/>
        <v>1633.</v>
      </c>
      <c r="B1720" s="26">
        <v>3502</v>
      </c>
      <c r="C1720" s="226" t="s">
        <v>719</v>
      </c>
      <c r="D1720" s="26">
        <v>1975</v>
      </c>
      <c r="E1720" s="83" t="s">
        <v>2957</v>
      </c>
      <c r="F1720" s="83" t="s">
        <v>2959</v>
      </c>
      <c r="G1720" s="26">
        <v>2</v>
      </c>
      <c r="H1720" s="26">
        <v>2</v>
      </c>
      <c r="I1720" s="207">
        <v>597.9</v>
      </c>
      <c r="J1720" s="205">
        <v>569.79999999999995</v>
      </c>
      <c r="K1720" s="273">
        <v>569.79999999999995</v>
      </c>
      <c r="L1720" s="223">
        <v>12</v>
      </c>
      <c r="M1720" s="207">
        <f t="shared" si="417"/>
        <v>253368</v>
      </c>
      <c r="N1720" s="207"/>
      <c r="O1720" s="207"/>
      <c r="P1720" s="207"/>
      <c r="Q1720" s="205">
        <f t="shared" si="415"/>
        <v>253368</v>
      </c>
      <c r="R1720" s="208">
        <v>253368</v>
      </c>
      <c r="S1720" s="260"/>
      <c r="T1720" s="207"/>
      <c r="U1720" s="207"/>
      <c r="V1720" s="207"/>
      <c r="W1720" s="207"/>
      <c r="X1720" s="207"/>
      <c r="Y1720" s="207"/>
      <c r="Z1720" s="207"/>
      <c r="AA1720" s="207"/>
      <c r="AB1720" s="207"/>
      <c r="AC1720" s="207"/>
      <c r="AD1720" s="207"/>
      <c r="AE1720" s="207"/>
      <c r="AF1720" s="207"/>
      <c r="AG1720" s="221">
        <v>2025</v>
      </c>
      <c r="AH1720" s="159"/>
      <c r="AI1720" s="175"/>
      <c r="AJ1720" s="218"/>
      <c r="AK1720" s="15">
        <f t="shared" ca="1" si="416"/>
        <v>1633</v>
      </c>
      <c r="AL1720" s="15" t="s">
        <v>155</v>
      </c>
      <c r="AM1720" s="15" t="str">
        <f t="shared" ca="1" si="418"/>
        <v>1633.</v>
      </c>
      <c r="AN1720" s="285"/>
      <c r="AO1720" s="15"/>
      <c r="AP1720" s="16"/>
    </row>
    <row r="1721" spans="1:42" ht="22.5" hidden="1" customHeight="1" x14ac:dyDescent="0.25">
      <c r="A1721" s="83" t="str">
        <f t="shared" ca="1" si="414"/>
        <v>1634.</v>
      </c>
      <c r="B1721" s="26">
        <v>3350</v>
      </c>
      <c r="C1721" s="40" t="s">
        <v>1753</v>
      </c>
      <c r="D1721" s="144">
        <v>1948</v>
      </c>
      <c r="E1721" s="145" t="s">
        <v>2957</v>
      </c>
      <c r="F1721" s="83" t="s">
        <v>2959</v>
      </c>
      <c r="G1721" s="144">
        <v>3</v>
      </c>
      <c r="H1721" s="144">
        <v>1</v>
      </c>
      <c r="I1721" s="204">
        <v>1237</v>
      </c>
      <c r="J1721" s="214">
        <v>1114.3</v>
      </c>
      <c r="K1721" s="214">
        <v>1114.3</v>
      </c>
      <c r="L1721" s="223">
        <v>3</v>
      </c>
      <c r="M1721" s="207">
        <f t="shared" si="417"/>
        <v>778872</v>
      </c>
      <c r="N1721" s="207"/>
      <c r="O1721" s="207"/>
      <c r="P1721" s="207"/>
      <c r="Q1721" s="205">
        <f t="shared" si="415"/>
        <v>778872</v>
      </c>
      <c r="R1721" s="207">
        <v>778872</v>
      </c>
      <c r="S1721" s="260"/>
      <c r="T1721" s="207"/>
      <c r="U1721" s="207"/>
      <c r="V1721" s="207"/>
      <c r="W1721" s="207"/>
      <c r="X1721" s="207"/>
      <c r="Y1721" s="207"/>
      <c r="Z1721" s="207"/>
      <c r="AA1721" s="207"/>
      <c r="AB1721" s="207"/>
      <c r="AC1721" s="207"/>
      <c r="AD1721" s="207"/>
      <c r="AE1721" s="205"/>
      <c r="AF1721" s="204"/>
      <c r="AG1721" s="221">
        <v>2025</v>
      </c>
      <c r="AH1721" s="159"/>
      <c r="AI1721" s="175"/>
      <c r="AJ1721" s="153"/>
      <c r="AK1721" s="15">
        <f t="shared" ca="1" si="416"/>
        <v>1634</v>
      </c>
      <c r="AL1721" s="15" t="s">
        <v>155</v>
      </c>
      <c r="AM1721" s="15" t="str">
        <f t="shared" ca="1" si="418"/>
        <v>1634.</v>
      </c>
      <c r="AN1721" s="285"/>
      <c r="AO1721" s="15"/>
      <c r="AP1721" s="16"/>
    </row>
    <row r="1722" spans="1:42" ht="22.5" hidden="1" customHeight="1" x14ac:dyDescent="0.25">
      <c r="A1722" s="83" t="str">
        <f t="shared" ca="1" si="414"/>
        <v>1635.</v>
      </c>
      <c r="B1722" s="26">
        <v>3557</v>
      </c>
      <c r="C1722" s="251" t="s">
        <v>865</v>
      </c>
      <c r="D1722" s="144">
        <v>1983</v>
      </c>
      <c r="E1722" s="83" t="s">
        <v>2957</v>
      </c>
      <c r="F1722" s="83" t="s">
        <v>2959</v>
      </c>
      <c r="G1722" s="26">
        <v>3</v>
      </c>
      <c r="H1722" s="26">
        <v>3</v>
      </c>
      <c r="I1722" s="214">
        <v>1416.8</v>
      </c>
      <c r="J1722" s="205">
        <v>1288.5</v>
      </c>
      <c r="K1722" s="214">
        <v>1288.5</v>
      </c>
      <c r="L1722" s="223">
        <v>27</v>
      </c>
      <c r="M1722" s="207">
        <f t="shared" si="417"/>
        <v>137898.5</v>
      </c>
      <c r="N1722" s="207"/>
      <c r="O1722" s="207"/>
      <c r="P1722" s="207"/>
      <c r="Q1722" s="205">
        <f t="shared" si="415"/>
        <v>137898.5</v>
      </c>
      <c r="R1722" s="208">
        <v>137898.5</v>
      </c>
      <c r="S1722" s="267"/>
      <c r="T1722" s="208"/>
      <c r="U1722" s="208"/>
      <c r="V1722" s="208"/>
      <c r="W1722" s="208"/>
      <c r="X1722" s="208"/>
      <c r="Y1722" s="208"/>
      <c r="Z1722" s="208"/>
      <c r="AA1722" s="208"/>
      <c r="AB1722" s="208"/>
      <c r="AC1722" s="208"/>
      <c r="AD1722" s="208"/>
      <c r="AE1722" s="205"/>
      <c r="AF1722" s="208"/>
      <c r="AG1722" s="221">
        <v>2025</v>
      </c>
      <c r="AH1722" s="159"/>
      <c r="AI1722" s="175"/>
      <c r="AJ1722" s="218"/>
      <c r="AK1722" s="15">
        <f t="shared" ca="1" si="416"/>
        <v>1635</v>
      </c>
      <c r="AL1722" s="15" t="s">
        <v>155</v>
      </c>
      <c r="AM1722" s="15" t="str">
        <f t="shared" ca="1" si="418"/>
        <v>1635.</v>
      </c>
      <c r="AN1722" s="285"/>
      <c r="AO1722" s="15"/>
      <c r="AP1722" s="16"/>
    </row>
    <row r="1723" spans="1:42" ht="22.5" hidden="1" customHeight="1" x14ac:dyDescent="0.25">
      <c r="A1723" s="83" t="str">
        <f t="shared" ca="1" si="414"/>
        <v>1636.</v>
      </c>
      <c r="B1723" s="26">
        <v>3261</v>
      </c>
      <c r="C1723" s="226" t="s">
        <v>743</v>
      </c>
      <c r="D1723" s="26">
        <v>1976</v>
      </c>
      <c r="E1723" s="83" t="s">
        <v>2957</v>
      </c>
      <c r="F1723" s="83" t="s">
        <v>2959</v>
      </c>
      <c r="G1723" s="26">
        <v>2</v>
      </c>
      <c r="H1723" s="26">
        <v>2</v>
      </c>
      <c r="I1723" s="207">
        <v>814.4</v>
      </c>
      <c r="J1723" s="205">
        <v>764.2</v>
      </c>
      <c r="K1723" s="273">
        <v>764.2</v>
      </c>
      <c r="L1723" s="223">
        <v>36</v>
      </c>
      <c r="M1723" s="207">
        <f t="shared" si="417"/>
        <v>5070502</v>
      </c>
      <c r="N1723" s="207"/>
      <c r="O1723" s="207"/>
      <c r="P1723" s="207"/>
      <c r="Q1723" s="205">
        <f t="shared" si="415"/>
        <v>5070502</v>
      </c>
      <c r="R1723" s="207"/>
      <c r="S1723" s="260"/>
      <c r="T1723" s="207"/>
      <c r="U1723" s="207">
        <v>674</v>
      </c>
      <c r="V1723" s="207">
        <f>U1723*7523</f>
        <v>5070502</v>
      </c>
      <c r="W1723" s="207"/>
      <c r="X1723" s="207"/>
      <c r="Y1723" s="207"/>
      <c r="Z1723" s="207"/>
      <c r="AA1723" s="207"/>
      <c r="AB1723" s="207"/>
      <c r="AC1723" s="207"/>
      <c r="AD1723" s="207"/>
      <c r="AE1723" s="207"/>
      <c r="AF1723" s="207"/>
      <c r="AG1723" s="221">
        <v>2025</v>
      </c>
      <c r="AH1723" s="159"/>
      <c r="AI1723" s="175"/>
      <c r="AJ1723" s="218"/>
      <c r="AK1723" s="15">
        <f t="shared" ca="1" si="416"/>
        <v>1636</v>
      </c>
      <c r="AL1723" s="15" t="s">
        <v>155</v>
      </c>
      <c r="AM1723" s="15" t="str">
        <f t="shared" ca="1" si="418"/>
        <v>1636.</v>
      </c>
      <c r="AN1723" s="285"/>
      <c r="AO1723" s="15"/>
      <c r="AP1723" s="16"/>
    </row>
    <row r="1724" spans="1:42" ht="22.5" hidden="1" customHeight="1" x14ac:dyDescent="0.25">
      <c r="A1724" s="83" t="str">
        <f t="shared" ca="1" si="414"/>
        <v>1637.</v>
      </c>
      <c r="B1724" s="26">
        <v>3486</v>
      </c>
      <c r="C1724" s="251" t="s">
        <v>766</v>
      </c>
      <c r="D1724" s="144">
        <v>1960</v>
      </c>
      <c r="E1724" s="83" t="s">
        <v>2957</v>
      </c>
      <c r="F1724" s="83" t="s">
        <v>2959</v>
      </c>
      <c r="G1724" s="26">
        <v>2</v>
      </c>
      <c r="H1724" s="26">
        <v>2</v>
      </c>
      <c r="I1724" s="214">
        <v>590.9</v>
      </c>
      <c r="J1724" s="205">
        <v>477.1</v>
      </c>
      <c r="K1724" s="214">
        <v>477.1</v>
      </c>
      <c r="L1724" s="223">
        <v>14</v>
      </c>
      <c r="M1724" s="207">
        <f t="shared" si="417"/>
        <v>938091</v>
      </c>
      <c r="N1724" s="207"/>
      <c r="O1724" s="207"/>
      <c r="P1724" s="207"/>
      <c r="Q1724" s="205">
        <f t="shared" si="415"/>
        <v>938091</v>
      </c>
      <c r="R1724" s="208">
        <v>938091</v>
      </c>
      <c r="S1724" s="267"/>
      <c r="T1724" s="208"/>
      <c r="U1724" s="208"/>
      <c r="V1724" s="208"/>
      <c r="W1724" s="208"/>
      <c r="X1724" s="208"/>
      <c r="Y1724" s="208"/>
      <c r="Z1724" s="208"/>
      <c r="AA1724" s="208"/>
      <c r="AB1724" s="208"/>
      <c r="AC1724" s="208"/>
      <c r="AD1724" s="208"/>
      <c r="AE1724" s="208"/>
      <c r="AF1724" s="208"/>
      <c r="AG1724" s="221">
        <v>2025</v>
      </c>
      <c r="AH1724" s="159"/>
      <c r="AI1724" s="175"/>
      <c r="AJ1724" s="218"/>
      <c r="AK1724" s="15">
        <f t="shared" ca="1" si="416"/>
        <v>1637</v>
      </c>
      <c r="AL1724" s="15" t="s">
        <v>155</v>
      </c>
      <c r="AM1724" s="15" t="str">
        <f t="shared" ca="1" si="418"/>
        <v>1637.</v>
      </c>
      <c r="AN1724" s="285"/>
      <c r="AO1724" s="15"/>
      <c r="AP1724" s="16"/>
    </row>
    <row r="1725" spans="1:42" ht="22.5" hidden="1" customHeight="1" x14ac:dyDescent="0.25">
      <c r="A1725" s="83" t="str">
        <f t="shared" ca="1" si="414"/>
        <v>1638.</v>
      </c>
      <c r="B1725" s="26">
        <v>3490</v>
      </c>
      <c r="C1725" s="251" t="s">
        <v>1136</v>
      </c>
      <c r="D1725" s="144">
        <v>1980</v>
      </c>
      <c r="E1725" s="83" t="s">
        <v>2957</v>
      </c>
      <c r="F1725" s="83" t="s">
        <v>2959</v>
      </c>
      <c r="G1725" s="26">
        <v>5</v>
      </c>
      <c r="H1725" s="26">
        <v>1</v>
      </c>
      <c r="I1725" s="214">
        <v>2048.5300000000002</v>
      </c>
      <c r="J1725" s="205">
        <v>1790.73</v>
      </c>
      <c r="K1725" s="214">
        <v>1790.73</v>
      </c>
      <c r="L1725" s="223">
        <v>120</v>
      </c>
      <c r="M1725" s="207">
        <f t="shared" si="417"/>
        <v>1036932</v>
      </c>
      <c r="N1725" s="207"/>
      <c r="O1725" s="207"/>
      <c r="P1725" s="207"/>
      <c r="Q1725" s="205">
        <f t="shared" si="415"/>
        <v>1036932</v>
      </c>
      <c r="R1725" s="208">
        <v>1036932</v>
      </c>
      <c r="S1725" s="267"/>
      <c r="T1725" s="208"/>
      <c r="U1725" s="207"/>
      <c r="V1725" s="207"/>
      <c r="W1725" s="208"/>
      <c r="X1725" s="208"/>
      <c r="Y1725" s="208"/>
      <c r="Z1725" s="208"/>
      <c r="AA1725" s="208"/>
      <c r="AB1725" s="208"/>
      <c r="AC1725" s="208"/>
      <c r="AD1725" s="208"/>
      <c r="AE1725" s="208"/>
      <c r="AF1725" s="208"/>
      <c r="AG1725" s="221">
        <v>2025</v>
      </c>
      <c r="AH1725" s="159"/>
      <c r="AI1725" s="175"/>
      <c r="AJ1725" s="218"/>
      <c r="AK1725" s="15">
        <f t="shared" ca="1" si="416"/>
        <v>1638</v>
      </c>
      <c r="AL1725" s="15" t="s">
        <v>155</v>
      </c>
      <c r="AM1725" s="15" t="str">
        <f t="shared" ca="1" si="418"/>
        <v>1638.</v>
      </c>
      <c r="AN1725" s="285"/>
      <c r="AO1725" s="15"/>
      <c r="AP1725" s="16"/>
    </row>
    <row r="1726" spans="1:42" ht="22.5" hidden="1" customHeight="1" x14ac:dyDescent="0.25">
      <c r="A1726" s="83" t="str">
        <f t="shared" ca="1" si="414"/>
        <v>1639.</v>
      </c>
      <c r="B1726" s="26">
        <v>3306</v>
      </c>
      <c r="C1726" s="40" t="s">
        <v>3098</v>
      </c>
      <c r="D1726" s="26">
        <v>1964</v>
      </c>
      <c r="E1726" s="146" t="s">
        <v>2957</v>
      </c>
      <c r="F1726" s="83" t="s">
        <v>2959</v>
      </c>
      <c r="G1726" s="26">
        <v>4</v>
      </c>
      <c r="H1726" s="26">
        <v>2</v>
      </c>
      <c r="I1726" s="204">
        <v>1408.3</v>
      </c>
      <c r="J1726" s="204">
        <v>1306.4000000000001</v>
      </c>
      <c r="K1726" s="204">
        <v>1306.4000000000001</v>
      </c>
      <c r="L1726" s="223">
        <v>44</v>
      </c>
      <c r="M1726" s="207">
        <f t="shared" si="417"/>
        <v>406692</v>
      </c>
      <c r="N1726" s="207"/>
      <c r="O1726" s="207"/>
      <c r="P1726" s="207"/>
      <c r="Q1726" s="205">
        <f t="shared" si="415"/>
        <v>406692</v>
      </c>
      <c r="R1726" s="204">
        <v>406692</v>
      </c>
      <c r="S1726" s="260"/>
      <c r="T1726" s="207"/>
      <c r="U1726" s="207"/>
      <c r="V1726" s="207"/>
      <c r="W1726" s="207"/>
      <c r="X1726" s="207"/>
      <c r="Y1726" s="207"/>
      <c r="Z1726" s="207"/>
      <c r="AA1726" s="207"/>
      <c r="AB1726" s="207"/>
      <c r="AC1726" s="207"/>
      <c r="AD1726" s="207"/>
      <c r="AE1726" s="205"/>
      <c r="AF1726" s="204"/>
      <c r="AG1726" s="221">
        <v>2025</v>
      </c>
      <c r="AH1726" s="159"/>
      <c r="AI1726" s="175"/>
      <c r="AJ1726" s="153"/>
      <c r="AK1726" s="15">
        <f t="shared" ca="1" si="416"/>
        <v>1639</v>
      </c>
      <c r="AL1726" s="15" t="s">
        <v>155</v>
      </c>
      <c r="AM1726" s="15" t="str">
        <f t="shared" ca="1" si="418"/>
        <v>1639.</v>
      </c>
      <c r="AN1726" s="285"/>
      <c r="AO1726" s="15"/>
      <c r="AP1726" s="16"/>
    </row>
    <row r="1727" spans="1:42" ht="22.5" hidden="1" customHeight="1" x14ac:dyDescent="0.25">
      <c r="A1727" s="83" t="str">
        <f t="shared" ca="1" si="414"/>
        <v>1640.</v>
      </c>
      <c r="B1727" s="26">
        <v>3260</v>
      </c>
      <c r="C1727" s="251" t="s">
        <v>870</v>
      </c>
      <c r="D1727" s="144">
        <v>1972</v>
      </c>
      <c r="E1727" s="83" t="s">
        <v>2957</v>
      </c>
      <c r="F1727" s="83" t="s">
        <v>2959</v>
      </c>
      <c r="G1727" s="26">
        <v>2</v>
      </c>
      <c r="H1727" s="26">
        <v>2</v>
      </c>
      <c r="I1727" s="214">
        <v>802</v>
      </c>
      <c r="J1727" s="205">
        <v>752.7</v>
      </c>
      <c r="K1727" s="214">
        <v>752.7</v>
      </c>
      <c r="L1727" s="223">
        <v>35</v>
      </c>
      <c r="M1727" s="207">
        <f t="shared" si="417"/>
        <v>251638</v>
      </c>
      <c r="N1727" s="207"/>
      <c r="O1727" s="207"/>
      <c r="P1727" s="207"/>
      <c r="Q1727" s="205">
        <f t="shared" si="415"/>
        <v>251638</v>
      </c>
      <c r="R1727" s="208"/>
      <c r="S1727" s="267"/>
      <c r="T1727" s="208"/>
      <c r="U1727" s="208"/>
      <c r="V1727" s="208"/>
      <c r="W1727" s="208"/>
      <c r="X1727" s="208"/>
      <c r="Y1727" s="208"/>
      <c r="Z1727" s="208"/>
      <c r="AA1727" s="208">
        <v>94</v>
      </c>
      <c r="AB1727" s="208">
        <f>AA1727*2677</f>
        <v>251638</v>
      </c>
      <c r="AC1727" s="208"/>
      <c r="AD1727" s="208"/>
      <c r="AE1727" s="208"/>
      <c r="AF1727" s="208"/>
      <c r="AG1727" s="221">
        <v>2025</v>
      </c>
      <c r="AH1727" s="159"/>
      <c r="AI1727" s="175"/>
      <c r="AJ1727" s="218"/>
      <c r="AK1727" s="15">
        <f t="shared" ca="1" si="416"/>
        <v>1640</v>
      </c>
      <c r="AL1727" s="15" t="s">
        <v>155</v>
      </c>
      <c r="AM1727" s="15" t="str">
        <f t="shared" ca="1" si="418"/>
        <v>1640.</v>
      </c>
      <c r="AN1727" s="285"/>
      <c r="AO1727" s="15"/>
      <c r="AP1727" s="16"/>
    </row>
    <row r="1728" spans="1:42" ht="22.5" hidden="1" customHeight="1" x14ac:dyDescent="0.25">
      <c r="A1728" s="83" t="str">
        <f t="shared" ca="1" si="414"/>
        <v>1641.</v>
      </c>
      <c r="B1728" s="26">
        <v>3262</v>
      </c>
      <c r="C1728" s="40" t="s">
        <v>1732</v>
      </c>
      <c r="D1728" s="26">
        <v>1978</v>
      </c>
      <c r="E1728" s="83" t="s">
        <v>2957</v>
      </c>
      <c r="F1728" s="83" t="s">
        <v>2959</v>
      </c>
      <c r="G1728" s="26">
        <v>2</v>
      </c>
      <c r="H1728" s="26">
        <v>2</v>
      </c>
      <c r="I1728" s="207">
        <v>933</v>
      </c>
      <c r="J1728" s="207">
        <v>847.7</v>
      </c>
      <c r="K1728" s="273">
        <v>847.7</v>
      </c>
      <c r="L1728" s="223">
        <v>52</v>
      </c>
      <c r="M1728" s="207">
        <f t="shared" si="417"/>
        <v>333474.5</v>
      </c>
      <c r="N1728" s="207"/>
      <c r="O1728" s="207"/>
      <c r="P1728" s="207"/>
      <c r="Q1728" s="205">
        <f t="shared" si="415"/>
        <v>333474.5</v>
      </c>
      <c r="R1728" s="207">
        <f>112176.5+221298</f>
        <v>333474.5</v>
      </c>
      <c r="S1728" s="260"/>
      <c r="T1728" s="207"/>
      <c r="U1728" s="207"/>
      <c r="V1728" s="207"/>
      <c r="W1728" s="207"/>
      <c r="X1728" s="207"/>
      <c r="Y1728" s="207"/>
      <c r="Z1728" s="207"/>
      <c r="AA1728" s="207"/>
      <c r="AB1728" s="207"/>
      <c r="AC1728" s="207"/>
      <c r="AD1728" s="207"/>
      <c r="AE1728" s="207"/>
      <c r="AF1728" s="207"/>
      <c r="AG1728" s="221">
        <v>2025</v>
      </c>
      <c r="AH1728" s="159"/>
      <c r="AI1728" s="175"/>
      <c r="AJ1728" s="153"/>
      <c r="AK1728" s="15">
        <f t="shared" ca="1" si="416"/>
        <v>1641</v>
      </c>
      <c r="AL1728" s="15" t="s">
        <v>155</v>
      </c>
      <c r="AM1728" s="15" t="str">
        <f t="shared" ca="1" si="418"/>
        <v>1641.</v>
      </c>
      <c r="AN1728" s="285"/>
      <c r="AO1728" s="15"/>
      <c r="AP1728" s="16"/>
    </row>
    <row r="1729" spans="1:42" ht="22.5" hidden="1" customHeight="1" x14ac:dyDescent="0.25">
      <c r="A1729" s="83" t="str">
        <f t="shared" ca="1" si="414"/>
        <v>1642.</v>
      </c>
      <c r="B1729" s="26">
        <v>3265</v>
      </c>
      <c r="C1729" s="226" t="s">
        <v>744</v>
      </c>
      <c r="D1729" s="26">
        <v>1986</v>
      </c>
      <c r="E1729" s="83" t="s">
        <v>2957</v>
      </c>
      <c r="F1729" s="83" t="s">
        <v>2959</v>
      </c>
      <c r="G1729" s="26">
        <v>2</v>
      </c>
      <c r="H1729" s="26">
        <v>3</v>
      </c>
      <c r="I1729" s="207">
        <v>937.6</v>
      </c>
      <c r="J1729" s="205">
        <v>852.6</v>
      </c>
      <c r="K1729" s="273">
        <v>852.6</v>
      </c>
      <c r="L1729" s="223">
        <v>46</v>
      </c>
      <c r="M1729" s="207">
        <f t="shared" si="417"/>
        <v>642044.1</v>
      </c>
      <c r="N1729" s="207"/>
      <c r="O1729" s="207"/>
      <c r="P1729" s="207"/>
      <c r="Q1729" s="205">
        <f t="shared" si="415"/>
        <v>642044.1</v>
      </c>
      <c r="R1729" s="207">
        <v>642044.1</v>
      </c>
      <c r="S1729" s="260"/>
      <c r="T1729" s="207"/>
      <c r="U1729" s="207"/>
      <c r="V1729" s="207"/>
      <c r="W1729" s="207"/>
      <c r="X1729" s="207"/>
      <c r="Y1729" s="207"/>
      <c r="Z1729" s="207"/>
      <c r="AA1729" s="207"/>
      <c r="AB1729" s="207"/>
      <c r="AC1729" s="207"/>
      <c r="AD1729" s="207"/>
      <c r="AE1729" s="207"/>
      <c r="AF1729" s="207"/>
      <c r="AG1729" s="221">
        <v>2025</v>
      </c>
      <c r="AH1729" s="159"/>
      <c r="AI1729" s="175"/>
      <c r="AJ1729" s="153"/>
      <c r="AK1729" s="15">
        <f t="shared" ca="1" si="416"/>
        <v>1642</v>
      </c>
      <c r="AL1729" s="15" t="s">
        <v>155</v>
      </c>
      <c r="AM1729" s="15" t="str">
        <f t="shared" ca="1" si="418"/>
        <v>1642.</v>
      </c>
      <c r="AN1729" s="285"/>
      <c r="AO1729" s="15"/>
      <c r="AP1729" s="16"/>
    </row>
    <row r="1730" spans="1:42" ht="22.5" hidden="1" customHeight="1" x14ac:dyDescent="0.25">
      <c r="A1730" s="83" t="str">
        <f t="shared" ca="1" si="414"/>
        <v>1643.</v>
      </c>
      <c r="B1730" s="26">
        <v>3288</v>
      </c>
      <c r="C1730" s="251" t="s">
        <v>1106</v>
      </c>
      <c r="D1730" s="144">
        <v>1958</v>
      </c>
      <c r="E1730" s="83" t="s">
        <v>2957</v>
      </c>
      <c r="F1730" s="83" t="s">
        <v>2959</v>
      </c>
      <c r="G1730" s="26">
        <v>3</v>
      </c>
      <c r="H1730" s="26">
        <v>1</v>
      </c>
      <c r="I1730" s="214">
        <v>3385.7</v>
      </c>
      <c r="J1730" s="214">
        <v>2577.4</v>
      </c>
      <c r="K1730" s="214">
        <v>1004.6</v>
      </c>
      <c r="L1730" s="223">
        <v>30</v>
      </c>
      <c r="M1730" s="207">
        <f t="shared" si="417"/>
        <v>703800</v>
      </c>
      <c r="N1730" s="207"/>
      <c r="O1730" s="207"/>
      <c r="P1730" s="207"/>
      <c r="Q1730" s="205">
        <f t="shared" si="415"/>
        <v>703800</v>
      </c>
      <c r="R1730" s="208">
        <v>703800</v>
      </c>
      <c r="S1730" s="267"/>
      <c r="T1730" s="208"/>
      <c r="U1730" s="208"/>
      <c r="V1730" s="208"/>
      <c r="W1730" s="208"/>
      <c r="X1730" s="208"/>
      <c r="Y1730" s="208"/>
      <c r="Z1730" s="208"/>
      <c r="AA1730" s="208"/>
      <c r="AB1730" s="208"/>
      <c r="AC1730" s="208"/>
      <c r="AD1730" s="208"/>
      <c r="AE1730" s="208"/>
      <c r="AF1730" s="208"/>
      <c r="AG1730" s="221">
        <v>2025</v>
      </c>
      <c r="AH1730" s="159"/>
      <c r="AI1730" s="175"/>
      <c r="AJ1730" s="218"/>
      <c r="AK1730" s="15">
        <f t="shared" ca="1" si="416"/>
        <v>1643</v>
      </c>
      <c r="AL1730" s="15" t="s">
        <v>155</v>
      </c>
      <c r="AM1730" s="15" t="str">
        <f t="shared" ca="1" si="418"/>
        <v>1643.</v>
      </c>
      <c r="AN1730" s="285"/>
      <c r="AO1730" s="15"/>
      <c r="AP1730" s="16"/>
    </row>
    <row r="1731" spans="1:42" ht="22.5" hidden="1" customHeight="1" x14ac:dyDescent="0.25">
      <c r="A1731" s="83" t="str">
        <f t="shared" ca="1" si="402"/>
        <v>1644.</v>
      </c>
      <c r="B1731" s="26">
        <v>3294</v>
      </c>
      <c r="C1731" s="45" t="s">
        <v>1178</v>
      </c>
      <c r="D1731" s="144">
        <v>1981</v>
      </c>
      <c r="E1731" s="83" t="s">
        <v>2957</v>
      </c>
      <c r="F1731" s="83" t="s">
        <v>2959</v>
      </c>
      <c r="G1731" s="26">
        <v>3</v>
      </c>
      <c r="H1731" s="26">
        <v>2</v>
      </c>
      <c r="I1731" s="303">
        <v>1038</v>
      </c>
      <c r="J1731" s="176">
        <v>965</v>
      </c>
      <c r="K1731" s="303">
        <v>965</v>
      </c>
      <c r="L1731" s="26">
        <v>24</v>
      </c>
      <c r="M1731" s="177">
        <f t="shared" ref="M1731:M1757" si="419">R1731+T1731+V1731+X1731+Z1731+AB1731+AE1731+AF1731</f>
        <v>754122</v>
      </c>
      <c r="N1731" s="177"/>
      <c r="O1731" s="177"/>
      <c r="P1731" s="177"/>
      <c r="Q1731" s="176">
        <f t="shared" ref="Q1731:Q1769" si="420">M1731</f>
        <v>754122</v>
      </c>
      <c r="R1731" s="318">
        <f>464508+289614</f>
        <v>754122</v>
      </c>
      <c r="S1731" s="319"/>
      <c r="T1731" s="318"/>
      <c r="U1731" s="318"/>
      <c r="V1731" s="318"/>
      <c r="W1731" s="318"/>
      <c r="X1731" s="318"/>
      <c r="Y1731" s="318"/>
      <c r="Z1731" s="318"/>
      <c r="AA1731" s="318"/>
      <c r="AB1731" s="318"/>
      <c r="AC1731" s="318"/>
      <c r="AD1731" s="318"/>
      <c r="AE1731" s="318"/>
      <c r="AF1731" s="318"/>
      <c r="AG1731" s="317">
        <v>2025</v>
      </c>
      <c r="AH1731" s="159"/>
      <c r="AI1731" s="175"/>
      <c r="AJ1731" s="162"/>
      <c r="AK1731" s="15">
        <f t="shared" ca="1" si="416"/>
        <v>1644</v>
      </c>
      <c r="AL1731" s="15" t="s">
        <v>155</v>
      </c>
      <c r="AM1731" s="15" t="str">
        <f t="shared" ca="1" si="418"/>
        <v>1644.</v>
      </c>
      <c r="AN1731" s="167"/>
      <c r="AO1731" s="15"/>
      <c r="AP1731" s="16"/>
    </row>
    <row r="1732" spans="1:42" ht="22.5" hidden="1" customHeight="1" x14ac:dyDescent="0.25">
      <c r="A1732" s="83" t="str">
        <f t="shared" ca="1" si="402"/>
        <v>1645.</v>
      </c>
      <c r="B1732" s="26">
        <v>3625</v>
      </c>
      <c r="C1732" s="251" t="s">
        <v>876</v>
      </c>
      <c r="D1732" s="144">
        <v>1975</v>
      </c>
      <c r="E1732" s="83" t="s">
        <v>2957</v>
      </c>
      <c r="F1732" s="83" t="s">
        <v>2959</v>
      </c>
      <c r="G1732" s="26">
        <v>2</v>
      </c>
      <c r="H1732" s="26">
        <v>2</v>
      </c>
      <c r="I1732" s="214">
        <v>470</v>
      </c>
      <c r="J1732" s="205">
        <v>359.4</v>
      </c>
      <c r="K1732" s="214">
        <v>359.4</v>
      </c>
      <c r="L1732" s="223">
        <v>13</v>
      </c>
      <c r="M1732" s="207">
        <f t="shared" si="419"/>
        <v>185770</v>
      </c>
      <c r="N1732" s="207"/>
      <c r="O1732" s="207"/>
      <c r="P1732" s="207"/>
      <c r="Q1732" s="205">
        <f t="shared" si="420"/>
        <v>185770</v>
      </c>
      <c r="R1732" s="208">
        <v>185770</v>
      </c>
      <c r="S1732" s="267"/>
      <c r="T1732" s="208"/>
      <c r="U1732" s="208"/>
      <c r="V1732" s="208"/>
      <c r="W1732" s="208"/>
      <c r="X1732" s="208"/>
      <c r="Y1732" s="208"/>
      <c r="Z1732" s="208"/>
      <c r="AA1732" s="208"/>
      <c r="AB1732" s="208"/>
      <c r="AC1732" s="208"/>
      <c r="AD1732" s="208"/>
      <c r="AE1732" s="208"/>
      <c r="AF1732" s="208"/>
      <c r="AG1732" s="221">
        <v>2025</v>
      </c>
      <c r="AH1732" s="159"/>
      <c r="AI1732" s="175"/>
      <c r="AJ1732" s="218"/>
      <c r="AK1732" s="15">
        <f t="shared" ca="1" si="416"/>
        <v>1645</v>
      </c>
      <c r="AL1732" s="15" t="s">
        <v>155</v>
      </c>
      <c r="AM1732" s="15" t="str">
        <f t="shared" ca="1" si="418"/>
        <v>1645.</v>
      </c>
      <c r="AN1732" s="285"/>
      <c r="AO1732" s="15"/>
      <c r="AP1732" s="16"/>
    </row>
    <row r="1733" spans="1:42" ht="22.5" hidden="1" customHeight="1" x14ac:dyDescent="0.25">
      <c r="A1733" s="83" t="str">
        <f t="shared" ref="A1733:A1796" ca="1" si="421">AM1733</f>
        <v>1646.</v>
      </c>
      <c r="B1733" s="26">
        <v>3626</v>
      </c>
      <c r="C1733" s="40" t="s">
        <v>1803</v>
      </c>
      <c r="D1733" s="144">
        <v>1978</v>
      </c>
      <c r="E1733" s="83" t="s">
        <v>2957</v>
      </c>
      <c r="F1733" s="83" t="s">
        <v>2959</v>
      </c>
      <c r="G1733" s="26">
        <v>2</v>
      </c>
      <c r="H1733" s="26">
        <v>2</v>
      </c>
      <c r="I1733" s="214">
        <v>729.6</v>
      </c>
      <c r="J1733" s="214">
        <v>666.2</v>
      </c>
      <c r="K1733" s="214">
        <v>666.2</v>
      </c>
      <c r="L1733" s="223">
        <v>16</v>
      </c>
      <c r="M1733" s="207">
        <f t="shared" si="419"/>
        <v>185770</v>
      </c>
      <c r="N1733" s="207"/>
      <c r="O1733" s="207"/>
      <c r="P1733" s="207"/>
      <c r="Q1733" s="205">
        <f t="shared" si="420"/>
        <v>185770</v>
      </c>
      <c r="R1733" s="207">
        <v>185770</v>
      </c>
      <c r="S1733" s="260"/>
      <c r="T1733" s="207"/>
      <c r="U1733" s="207"/>
      <c r="V1733" s="207"/>
      <c r="W1733" s="207"/>
      <c r="X1733" s="207"/>
      <c r="Y1733" s="207"/>
      <c r="Z1733" s="207"/>
      <c r="AA1733" s="207"/>
      <c r="AB1733" s="207"/>
      <c r="AC1733" s="207"/>
      <c r="AD1733" s="207"/>
      <c r="AE1733" s="207"/>
      <c r="AF1733" s="207"/>
      <c r="AG1733" s="221">
        <v>2025</v>
      </c>
      <c r="AH1733" s="159"/>
      <c r="AI1733" s="175"/>
      <c r="AJ1733" s="153"/>
      <c r="AK1733" s="15">
        <f t="shared" ca="1" si="416"/>
        <v>1646</v>
      </c>
      <c r="AL1733" s="15" t="s">
        <v>155</v>
      </c>
      <c r="AM1733" s="15" t="str">
        <f t="shared" ca="1" si="418"/>
        <v>1646.</v>
      </c>
      <c r="AN1733" s="285"/>
      <c r="AO1733" s="15"/>
      <c r="AP1733" s="16"/>
    </row>
    <row r="1734" spans="1:42" ht="22.5" hidden="1" customHeight="1" x14ac:dyDescent="0.25">
      <c r="A1734" s="83" t="str">
        <f t="shared" ca="1" si="421"/>
        <v>1647.</v>
      </c>
      <c r="B1734" s="26">
        <v>3628</v>
      </c>
      <c r="C1734" s="226" t="s">
        <v>757</v>
      </c>
      <c r="D1734" s="26">
        <v>1989</v>
      </c>
      <c r="E1734" s="83" t="s">
        <v>2957</v>
      </c>
      <c r="F1734" s="83" t="s">
        <v>2959</v>
      </c>
      <c r="G1734" s="26">
        <v>2</v>
      </c>
      <c r="H1734" s="26">
        <v>2</v>
      </c>
      <c r="I1734" s="207">
        <v>862.5</v>
      </c>
      <c r="J1734" s="205">
        <v>778.1</v>
      </c>
      <c r="K1734" s="273">
        <v>778.1</v>
      </c>
      <c r="L1734" s="223">
        <v>16</v>
      </c>
      <c r="M1734" s="207">
        <f t="shared" si="419"/>
        <v>553656</v>
      </c>
      <c r="N1734" s="207"/>
      <c r="O1734" s="207"/>
      <c r="P1734" s="207"/>
      <c r="Q1734" s="205">
        <f t="shared" si="420"/>
        <v>553656</v>
      </c>
      <c r="R1734" s="207">
        <v>553656</v>
      </c>
      <c r="S1734" s="260"/>
      <c r="T1734" s="207"/>
      <c r="U1734" s="207"/>
      <c r="V1734" s="207"/>
      <c r="W1734" s="207"/>
      <c r="X1734" s="207"/>
      <c r="Y1734" s="207"/>
      <c r="Z1734" s="207"/>
      <c r="AA1734" s="207"/>
      <c r="AB1734" s="207"/>
      <c r="AC1734" s="207"/>
      <c r="AD1734" s="207"/>
      <c r="AE1734" s="207"/>
      <c r="AF1734" s="207"/>
      <c r="AG1734" s="221">
        <v>2025</v>
      </c>
      <c r="AH1734" s="159"/>
      <c r="AI1734" s="175"/>
      <c r="AJ1734" s="153"/>
      <c r="AK1734" s="15">
        <f t="shared" ca="1" si="416"/>
        <v>1647</v>
      </c>
      <c r="AL1734" s="15" t="s">
        <v>155</v>
      </c>
      <c r="AM1734" s="15" t="str">
        <f t="shared" ca="1" si="418"/>
        <v>1647.</v>
      </c>
      <c r="AN1734" s="285"/>
      <c r="AO1734" s="15"/>
      <c r="AP1734" s="16"/>
    </row>
    <row r="1735" spans="1:42" ht="22.5" hidden="1" customHeight="1" x14ac:dyDescent="0.25">
      <c r="A1735" s="83" t="str">
        <f t="shared" ca="1" si="421"/>
        <v>1648.</v>
      </c>
      <c r="B1735" s="26">
        <v>3629</v>
      </c>
      <c r="C1735" s="251" t="s">
        <v>877</v>
      </c>
      <c r="D1735" s="144">
        <v>1966</v>
      </c>
      <c r="E1735" s="83" t="s">
        <v>2957</v>
      </c>
      <c r="F1735" s="83" t="s">
        <v>2959</v>
      </c>
      <c r="G1735" s="26">
        <v>4</v>
      </c>
      <c r="H1735" s="26">
        <v>3</v>
      </c>
      <c r="I1735" s="214">
        <v>2078.1999999999998</v>
      </c>
      <c r="J1735" s="205">
        <v>1873.9</v>
      </c>
      <c r="K1735" s="214">
        <v>1873.9</v>
      </c>
      <c r="L1735" s="223">
        <v>48</v>
      </c>
      <c r="M1735" s="207">
        <f t="shared" si="419"/>
        <v>970200</v>
      </c>
      <c r="N1735" s="207"/>
      <c r="O1735" s="207"/>
      <c r="P1735" s="207"/>
      <c r="Q1735" s="205">
        <f t="shared" si="420"/>
        <v>970200</v>
      </c>
      <c r="R1735" s="208">
        <v>970200</v>
      </c>
      <c r="S1735" s="267"/>
      <c r="T1735" s="208"/>
      <c r="U1735" s="208"/>
      <c r="V1735" s="208"/>
      <c r="W1735" s="208"/>
      <c r="X1735" s="208"/>
      <c r="Y1735" s="208"/>
      <c r="Z1735" s="208"/>
      <c r="AA1735" s="208"/>
      <c r="AB1735" s="208"/>
      <c r="AC1735" s="208"/>
      <c r="AD1735" s="208"/>
      <c r="AE1735" s="205"/>
      <c r="AF1735" s="208"/>
      <c r="AG1735" s="221">
        <v>2025</v>
      </c>
      <c r="AH1735" s="159"/>
      <c r="AI1735" s="175"/>
      <c r="AJ1735" s="218"/>
      <c r="AK1735" s="15">
        <f t="shared" ca="1" si="416"/>
        <v>1648</v>
      </c>
      <c r="AL1735" s="15" t="s">
        <v>155</v>
      </c>
      <c r="AM1735" s="15" t="str">
        <f t="shared" ca="1" si="418"/>
        <v>1648.</v>
      </c>
      <c r="AN1735" s="285"/>
      <c r="AO1735" s="15"/>
      <c r="AP1735" s="16"/>
    </row>
    <row r="1736" spans="1:42" ht="22.5" hidden="1" customHeight="1" x14ac:dyDescent="0.25">
      <c r="A1736" s="83" t="str">
        <f t="shared" ca="1" si="421"/>
        <v>1649.</v>
      </c>
      <c r="B1736" s="26">
        <v>3609</v>
      </c>
      <c r="C1736" s="226" t="s">
        <v>745</v>
      </c>
      <c r="D1736" s="26">
        <v>1973</v>
      </c>
      <c r="E1736" s="83" t="s">
        <v>2957</v>
      </c>
      <c r="F1736" s="83" t="s">
        <v>2959</v>
      </c>
      <c r="G1736" s="26">
        <v>2</v>
      </c>
      <c r="H1736" s="26">
        <v>1</v>
      </c>
      <c r="I1736" s="207">
        <v>384.4</v>
      </c>
      <c r="J1736" s="205">
        <v>254</v>
      </c>
      <c r="K1736" s="273">
        <v>254</v>
      </c>
      <c r="L1736" s="223">
        <v>12</v>
      </c>
      <c r="M1736" s="207">
        <f t="shared" si="419"/>
        <v>128895.8</v>
      </c>
      <c r="N1736" s="207"/>
      <c r="O1736" s="207"/>
      <c r="P1736" s="207"/>
      <c r="Q1736" s="205">
        <f t="shared" si="420"/>
        <v>128895.8</v>
      </c>
      <c r="R1736" s="208">
        <v>128895.8</v>
      </c>
      <c r="S1736" s="260"/>
      <c r="T1736" s="207"/>
      <c r="U1736" s="207"/>
      <c r="V1736" s="207"/>
      <c r="W1736" s="207"/>
      <c r="X1736" s="207"/>
      <c r="Y1736" s="207"/>
      <c r="Z1736" s="207"/>
      <c r="AA1736" s="207"/>
      <c r="AB1736" s="207"/>
      <c r="AC1736" s="207"/>
      <c r="AD1736" s="207"/>
      <c r="AE1736" s="207"/>
      <c r="AF1736" s="207"/>
      <c r="AG1736" s="221">
        <v>2025</v>
      </c>
      <c r="AH1736" s="159"/>
      <c r="AI1736" s="175"/>
      <c r="AJ1736" s="153"/>
      <c r="AK1736" s="15">
        <f t="shared" ca="1" si="416"/>
        <v>1649</v>
      </c>
      <c r="AL1736" s="15" t="s">
        <v>155</v>
      </c>
      <c r="AM1736" s="15" t="str">
        <f t="shared" ca="1" si="418"/>
        <v>1649.</v>
      </c>
      <c r="AN1736" s="285"/>
      <c r="AO1736" s="15"/>
      <c r="AP1736" s="16"/>
    </row>
    <row r="1737" spans="1:42" ht="22.5" hidden="1" customHeight="1" x14ac:dyDescent="0.25">
      <c r="A1737" s="83" t="str">
        <f t="shared" ca="1" si="421"/>
        <v>1650.</v>
      </c>
      <c r="B1737" s="26">
        <v>3364</v>
      </c>
      <c r="C1737" s="251" t="s">
        <v>722</v>
      </c>
      <c r="D1737" s="144">
        <v>1964</v>
      </c>
      <c r="E1737" s="83" t="s">
        <v>2957</v>
      </c>
      <c r="F1737" s="83" t="s">
        <v>2959</v>
      </c>
      <c r="G1737" s="26">
        <v>4</v>
      </c>
      <c r="H1737" s="26">
        <v>3</v>
      </c>
      <c r="I1737" s="214">
        <v>2085.1</v>
      </c>
      <c r="J1737" s="205">
        <v>1901.8</v>
      </c>
      <c r="K1737" s="214">
        <v>1901.8</v>
      </c>
      <c r="L1737" s="223">
        <v>69</v>
      </c>
      <c r="M1737" s="207">
        <f t="shared" si="419"/>
        <v>628760</v>
      </c>
      <c r="N1737" s="207"/>
      <c r="O1737" s="207"/>
      <c r="P1737" s="207"/>
      <c r="Q1737" s="205">
        <f t="shared" si="420"/>
        <v>628760</v>
      </c>
      <c r="R1737" s="208">
        <v>628760</v>
      </c>
      <c r="S1737" s="267"/>
      <c r="T1737" s="208"/>
      <c r="U1737" s="208"/>
      <c r="V1737" s="208"/>
      <c r="W1737" s="208"/>
      <c r="X1737" s="208"/>
      <c r="Y1737" s="208"/>
      <c r="Z1737" s="208"/>
      <c r="AA1737" s="208"/>
      <c r="AB1737" s="208"/>
      <c r="AC1737" s="208"/>
      <c r="AD1737" s="208"/>
      <c r="AE1737" s="208"/>
      <c r="AF1737" s="208"/>
      <c r="AG1737" s="221">
        <v>2025</v>
      </c>
      <c r="AH1737" s="159"/>
      <c r="AI1737" s="175"/>
      <c r="AJ1737" s="218"/>
      <c r="AK1737" s="15">
        <f t="shared" ca="1" si="416"/>
        <v>1650</v>
      </c>
      <c r="AL1737" s="15" t="s">
        <v>155</v>
      </c>
      <c r="AM1737" s="15" t="str">
        <f t="shared" ca="1" si="418"/>
        <v>1650.</v>
      </c>
      <c r="AN1737" s="285"/>
      <c r="AO1737" s="15"/>
      <c r="AP1737" s="16"/>
    </row>
    <row r="1738" spans="1:42" ht="22.5" hidden="1" customHeight="1" x14ac:dyDescent="0.25">
      <c r="A1738" s="83" t="str">
        <f t="shared" ca="1" si="421"/>
        <v>1651.</v>
      </c>
      <c r="B1738" s="26">
        <v>3263</v>
      </c>
      <c r="C1738" s="251" t="s">
        <v>871</v>
      </c>
      <c r="D1738" s="144">
        <v>1980</v>
      </c>
      <c r="E1738" s="83" t="s">
        <v>2957</v>
      </c>
      <c r="F1738" s="83" t="s">
        <v>2959</v>
      </c>
      <c r="G1738" s="26">
        <v>2</v>
      </c>
      <c r="H1738" s="26">
        <v>3</v>
      </c>
      <c r="I1738" s="214">
        <v>978.9</v>
      </c>
      <c r="J1738" s="205">
        <v>891.4</v>
      </c>
      <c r="K1738" s="214">
        <v>891.4</v>
      </c>
      <c r="L1738" s="223">
        <v>34</v>
      </c>
      <c r="M1738" s="207">
        <f t="shared" si="419"/>
        <v>348178</v>
      </c>
      <c r="N1738" s="207"/>
      <c r="O1738" s="207"/>
      <c r="P1738" s="207"/>
      <c r="Q1738" s="205">
        <f t="shared" si="420"/>
        <v>348178</v>
      </c>
      <c r="R1738" s="208">
        <f>117178+231000</f>
        <v>348178</v>
      </c>
      <c r="S1738" s="267"/>
      <c r="T1738" s="208"/>
      <c r="U1738" s="208"/>
      <c r="V1738" s="208"/>
      <c r="W1738" s="208"/>
      <c r="X1738" s="208"/>
      <c r="Y1738" s="208"/>
      <c r="Z1738" s="208"/>
      <c r="AA1738" s="208"/>
      <c r="AB1738" s="208"/>
      <c r="AC1738" s="208"/>
      <c r="AD1738" s="208"/>
      <c r="AE1738" s="208"/>
      <c r="AF1738" s="208"/>
      <c r="AG1738" s="221">
        <v>2025</v>
      </c>
      <c r="AH1738" s="159"/>
      <c r="AI1738" s="175"/>
      <c r="AJ1738" s="218"/>
      <c r="AK1738" s="15">
        <f t="shared" ca="1" si="416"/>
        <v>1651</v>
      </c>
      <c r="AL1738" s="15" t="s">
        <v>155</v>
      </c>
      <c r="AM1738" s="15" t="str">
        <f t="shared" ca="1" si="418"/>
        <v>1651.</v>
      </c>
      <c r="AN1738" s="285"/>
      <c r="AO1738" s="15"/>
      <c r="AP1738" s="16"/>
    </row>
    <row r="1739" spans="1:42" ht="22.5" hidden="1" customHeight="1" x14ac:dyDescent="0.25">
      <c r="A1739" s="83" t="str">
        <f t="shared" ca="1" si="421"/>
        <v>1652.</v>
      </c>
      <c r="B1739" s="26">
        <v>3295</v>
      </c>
      <c r="C1739" s="251" t="s">
        <v>763</v>
      </c>
      <c r="D1739" s="144">
        <v>1944</v>
      </c>
      <c r="E1739" s="83" t="s">
        <v>2957</v>
      </c>
      <c r="F1739" s="83" t="s">
        <v>2959</v>
      </c>
      <c r="G1739" s="26">
        <v>3</v>
      </c>
      <c r="H1739" s="26">
        <v>2</v>
      </c>
      <c r="I1739" s="214">
        <v>841.9</v>
      </c>
      <c r="J1739" s="205">
        <v>773.2</v>
      </c>
      <c r="K1739" s="214">
        <v>773.2</v>
      </c>
      <c r="L1739" s="223">
        <v>41</v>
      </c>
      <c r="M1739" s="207">
        <f t="shared" si="419"/>
        <v>649760</v>
      </c>
      <c r="N1739" s="207"/>
      <c r="O1739" s="207"/>
      <c r="P1739" s="207"/>
      <c r="Q1739" s="205">
        <f t="shared" si="420"/>
        <v>649760</v>
      </c>
      <c r="R1739" s="208">
        <v>649760</v>
      </c>
      <c r="S1739" s="267"/>
      <c r="T1739" s="208"/>
      <c r="U1739" s="208"/>
      <c r="V1739" s="208"/>
      <c r="W1739" s="208"/>
      <c r="X1739" s="208"/>
      <c r="Y1739" s="208"/>
      <c r="Z1739" s="208"/>
      <c r="AA1739" s="208"/>
      <c r="AB1739" s="208"/>
      <c r="AC1739" s="208"/>
      <c r="AD1739" s="208"/>
      <c r="AE1739" s="208"/>
      <c r="AF1739" s="208"/>
      <c r="AG1739" s="221">
        <v>2025</v>
      </c>
      <c r="AH1739" s="159"/>
      <c r="AI1739" s="175"/>
      <c r="AJ1739" s="218"/>
      <c r="AK1739" s="15">
        <f t="shared" ca="1" si="416"/>
        <v>1652</v>
      </c>
      <c r="AL1739" s="15" t="s">
        <v>155</v>
      </c>
      <c r="AM1739" s="15" t="str">
        <f t="shared" ca="1" si="418"/>
        <v>1652.</v>
      </c>
      <c r="AN1739" s="285"/>
      <c r="AO1739" s="15"/>
      <c r="AP1739" s="16"/>
    </row>
    <row r="1740" spans="1:42" ht="22.5" hidden="1" customHeight="1" x14ac:dyDescent="0.25">
      <c r="A1740" s="83" t="str">
        <f t="shared" ca="1" si="421"/>
        <v>1653.</v>
      </c>
      <c r="B1740" s="26">
        <v>3297</v>
      </c>
      <c r="C1740" s="40" t="s">
        <v>1737</v>
      </c>
      <c r="D1740" s="144">
        <v>1952</v>
      </c>
      <c r="E1740" s="145" t="s">
        <v>2957</v>
      </c>
      <c r="F1740" s="83" t="s">
        <v>2959</v>
      </c>
      <c r="G1740" s="144">
        <v>2</v>
      </c>
      <c r="H1740" s="144">
        <v>1</v>
      </c>
      <c r="I1740" s="204">
        <v>502.4</v>
      </c>
      <c r="J1740" s="214">
        <v>430</v>
      </c>
      <c r="K1740" s="214">
        <v>430</v>
      </c>
      <c r="L1740" s="223">
        <v>24</v>
      </c>
      <c r="M1740" s="207">
        <f t="shared" si="419"/>
        <v>491310</v>
      </c>
      <c r="N1740" s="207"/>
      <c r="O1740" s="207"/>
      <c r="P1740" s="207"/>
      <c r="Q1740" s="205">
        <f t="shared" si="420"/>
        <v>491310</v>
      </c>
      <c r="R1740" s="207">
        <f>300288+191022</f>
        <v>491310</v>
      </c>
      <c r="S1740" s="260"/>
      <c r="T1740" s="207"/>
      <c r="U1740" s="207"/>
      <c r="V1740" s="207"/>
      <c r="W1740" s="207"/>
      <c r="X1740" s="207"/>
      <c r="Y1740" s="207"/>
      <c r="Z1740" s="207"/>
      <c r="AA1740" s="207"/>
      <c r="AB1740" s="207"/>
      <c r="AC1740" s="207"/>
      <c r="AD1740" s="207"/>
      <c r="AE1740" s="205"/>
      <c r="AF1740" s="204"/>
      <c r="AG1740" s="221">
        <v>2025</v>
      </c>
      <c r="AH1740" s="159"/>
      <c r="AI1740" s="175"/>
      <c r="AJ1740" s="153"/>
      <c r="AK1740" s="15">
        <f t="shared" ca="1" si="416"/>
        <v>1653</v>
      </c>
      <c r="AL1740" s="15" t="s">
        <v>155</v>
      </c>
      <c r="AM1740" s="15" t="str">
        <f t="shared" ca="1" si="418"/>
        <v>1653.</v>
      </c>
      <c r="AN1740" s="285"/>
      <c r="AO1740" s="15"/>
      <c r="AP1740" s="16"/>
    </row>
    <row r="1741" spans="1:42" ht="22.5" hidden="1" customHeight="1" x14ac:dyDescent="0.25">
      <c r="A1741" s="83" t="str">
        <f t="shared" ca="1" si="421"/>
        <v>1654.</v>
      </c>
      <c r="B1741" s="26">
        <v>3298</v>
      </c>
      <c r="C1741" s="40" t="s">
        <v>1738</v>
      </c>
      <c r="D1741" s="144">
        <v>1951</v>
      </c>
      <c r="E1741" s="145" t="s">
        <v>2957</v>
      </c>
      <c r="F1741" s="83" t="s">
        <v>2959</v>
      </c>
      <c r="G1741" s="144">
        <v>2</v>
      </c>
      <c r="H1741" s="144">
        <v>1</v>
      </c>
      <c r="I1741" s="204">
        <v>394.2</v>
      </c>
      <c r="J1741" s="214">
        <v>374.2</v>
      </c>
      <c r="K1741" s="214">
        <v>374.2</v>
      </c>
      <c r="L1741" s="223">
        <v>24</v>
      </c>
      <c r="M1741" s="207">
        <f t="shared" si="419"/>
        <v>142900</v>
      </c>
      <c r="N1741" s="207"/>
      <c r="O1741" s="207"/>
      <c r="P1741" s="207"/>
      <c r="Q1741" s="205">
        <f t="shared" si="420"/>
        <v>142900</v>
      </c>
      <c r="R1741" s="207">
        <v>142900</v>
      </c>
      <c r="S1741" s="260"/>
      <c r="T1741" s="207"/>
      <c r="U1741" s="207"/>
      <c r="V1741" s="207"/>
      <c r="W1741" s="207"/>
      <c r="X1741" s="207"/>
      <c r="Y1741" s="207"/>
      <c r="Z1741" s="207"/>
      <c r="AA1741" s="207"/>
      <c r="AB1741" s="207"/>
      <c r="AC1741" s="207"/>
      <c r="AD1741" s="207"/>
      <c r="AE1741" s="207"/>
      <c r="AF1741" s="207"/>
      <c r="AG1741" s="221">
        <v>2025</v>
      </c>
      <c r="AH1741" s="159"/>
      <c r="AI1741" s="175"/>
      <c r="AJ1741" s="153"/>
      <c r="AK1741" s="15">
        <f t="shared" ca="1" si="416"/>
        <v>1654</v>
      </c>
      <c r="AL1741" s="15" t="s">
        <v>155</v>
      </c>
      <c r="AM1741" s="15" t="str">
        <f t="shared" ca="1" si="418"/>
        <v>1654.</v>
      </c>
      <c r="AN1741" s="285"/>
      <c r="AO1741" s="15"/>
      <c r="AP1741" s="16"/>
    </row>
    <row r="1742" spans="1:42" ht="22.5" hidden="1" customHeight="1" x14ac:dyDescent="0.25">
      <c r="A1742" s="83" t="str">
        <f t="shared" ca="1" si="421"/>
        <v>1655.</v>
      </c>
      <c r="B1742" s="26">
        <v>3326</v>
      </c>
      <c r="C1742" s="313" t="s">
        <v>884</v>
      </c>
      <c r="D1742" s="144">
        <v>1962</v>
      </c>
      <c r="E1742" s="145" t="s">
        <v>2957</v>
      </c>
      <c r="F1742" s="83" t="s">
        <v>2959</v>
      </c>
      <c r="G1742" s="144">
        <v>3</v>
      </c>
      <c r="H1742" s="144">
        <v>2</v>
      </c>
      <c r="I1742" s="204">
        <v>1012.5</v>
      </c>
      <c r="J1742" s="205">
        <v>939.7</v>
      </c>
      <c r="K1742" s="214">
        <v>939.7</v>
      </c>
      <c r="L1742" s="223">
        <v>20</v>
      </c>
      <c r="M1742" s="207">
        <f t="shared" si="419"/>
        <v>274209</v>
      </c>
      <c r="N1742" s="207"/>
      <c r="O1742" s="207"/>
      <c r="P1742" s="207"/>
      <c r="Q1742" s="205">
        <f t="shared" si="420"/>
        <v>274209</v>
      </c>
      <c r="R1742" s="208">
        <v>274209</v>
      </c>
      <c r="S1742" s="267"/>
      <c r="T1742" s="208"/>
      <c r="U1742" s="208"/>
      <c r="V1742" s="208"/>
      <c r="W1742" s="208"/>
      <c r="X1742" s="208"/>
      <c r="Y1742" s="208"/>
      <c r="Z1742" s="208"/>
      <c r="AA1742" s="208"/>
      <c r="AB1742" s="208"/>
      <c r="AC1742" s="208"/>
      <c r="AD1742" s="208"/>
      <c r="AE1742" s="208"/>
      <c r="AF1742" s="208"/>
      <c r="AG1742" s="221">
        <v>2025</v>
      </c>
      <c r="AH1742" s="159"/>
      <c r="AI1742" s="175"/>
      <c r="AJ1742" s="218"/>
      <c r="AK1742" s="15">
        <f t="shared" ca="1" si="416"/>
        <v>1655</v>
      </c>
      <c r="AL1742" s="15" t="s">
        <v>155</v>
      </c>
      <c r="AM1742" s="15" t="str">
        <f t="shared" ca="1" si="418"/>
        <v>1655.</v>
      </c>
      <c r="AN1742" s="285"/>
      <c r="AO1742" s="15"/>
      <c r="AP1742" s="16"/>
    </row>
    <row r="1743" spans="1:42" ht="22.5" hidden="1" customHeight="1" x14ac:dyDescent="0.25">
      <c r="A1743" s="83" t="str">
        <f t="shared" ca="1" si="421"/>
        <v>1656.</v>
      </c>
      <c r="B1743" s="26">
        <v>3376</v>
      </c>
      <c r="C1743" s="45" t="s">
        <v>903</v>
      </c>
      <c r="D1743" s="144">
        <v>1955</v>
      </c>
      <c r="E1743" s="145" t="s">
        <v>2957</v>
      </c>
      <c r="F1743" s="83" t="s">
        <v>2959</v>
      </c>
      <c r="G1743" s="144">
        <v>2</v>
      </c>
      <c r="H1743" s="144">
        <v>2</v>
      </c>
      <c r="I1743" s="204">
        <v>636.79999999999995</v>
      </c>
      <c r="J1743" s="205">
        <v>603.20000000000005</v>
      </c>
      <c r="K1743" s="214">
        <v>603.20000000000005</v>
      </c>
      <c r="L1743" s="223">
        <v>15</v>
      </c>
      <c r="M1743" s="207">
        <f t="shared" si="419"/>
        <v>380052</v>
      </c>
      <c r="N1743" s="207"/>
      <c r="O1743" s="207"/>
      <c r="P1743" s="207"/>
      <c r="Q1743" s="205">
        <f t="shared" si="420"/>
        <v>380052</v>
      </c>
      <c r="R1743" s="208">
        <v>380052</v>
      </c>
      <c r="S1743" s="267"/>
      <c r="T1743" s="208"/>
      <c r="U1743" s="208"/>
      <c r="V1743" s="208"/>
      <c r="W1743" s="208"/>
      <c r="X1743" s="208"/>
      <c r="Y1743" s="208"/>
      <c r="Z1743" s="208"/>
      <c r="AA1743" s="208"/>
      <c r="AB1743" s="208"/>
      <c r="AC1743" s="208"/>
      <c r="AD1743" s="208"/>
      <c r="AE1743" s="208"/>
      <c r="AF1743" s="208"/>
      <c r="AG1743" s="221">
        <v>2025</v>
      </c>
      <c r="AH1743" s="159"/>
      <c r="AI1743" s="175"/>
      <c r="AJ1743" s="218"/>
      <c r="AK1743" s="15">
        <f t="shared" ca="1" si="416"/>
        <v>1656</v>
      </c>
      <c r="AL1743" s="15" t="s">
        <v>155</v>
      </c>
      <c r="AM1743" s="15" t="str">
        <f t="shared" ca="1" si="418"/>
        <v>1656.</v>
      </c>
      <c r="AN1743" s="285"/>
      <c r="AO1743" s="15"/>
      <c r="AP1743" s="16"/>
    </row>
    <row r="1744" spans="1:42" ht="22.5" hidden="1" customHeight="1" x14ac:dyDescent="0.25">
      <c r="A1744" s="83" t="str">
        <f t="shared" ca="1" si="421"/>
        <v>1657.</v>
      </c>
      <c r="B1744" s="26">
        <v>3380</v>
      </c>
      <c r="C1744" s="226" t="s">
        <v>702</v>
      </c>
      <c r="D1744" s="26">
        <v>1975</v>
      </c>
      <c r="E1744" s="83" t="s">
        <v>2957</v>
      </c>
      <c r="F1744" s="83" t="s">
        <v>2959</v>
      </c>
      <c r="G1744" s="26">
        <v>4</v>
      </c>
      <c r="H1744" s="26">
        <v>2</v>
      </c>
      <c r="I1744" s="207">
        <v>1513.5</v>
      </c>
      <c r="J1744" s="205">
        <v>1304.5999999999999</v>
      </c>
      <c r="K1744" s="273">
        <v>1304.5999999999999</v>
      </c>
      <c r="L1744" s="223">
        <v>70</v>
      </c>
      <c r="M1744" s="207">
        <f t="shared" si="419"/>
        <v>544272</v>
      </c>
      <c r="N1744" s="207"/>
      <c r="O1744" s="207"/>
      <c r="P1744" s="207"/>
      <c r="Q1744" s="205">
        <f t="shared" si="420"/>
        <v>544272</v>
      </c>
      <c r="R1744" s="208">
        <v>544272</v>
      </c>
      <c r="S1744" s="260"/>
      <c r="T1744" s="207"/>
      <c r="U1744" s="207"/>
      <c r="V1744" s="207"/>
      <c r="W1744" s="207"/>
      <c r="X1744" s="207"/>
      <c r="Y1744" s="207"/>
      <c r="Z1744" s="207"/>
      <c r="AA1744" s="207"/>
      <c r="AB1744" s="207"/>
      <c r="AC1744" s="207"/>
      <c r="AD1744" s="207"/>
      <c r="AE1744" s="207"/>
      <c r="AF1744" s="207"/>
      <c r="AG1744" s="221">
        <v>2025</v>
      </c>
      <c r="AH1744" s="159"/>
      <c r="AI1744" s="175"/>
      <c r="AJ1744" s="153"/>
      <c r="AK1744" s="15">
        <f t="shared" ca="1" si="416"/>
        <v>1657</v>
      </c>
      <c r="AL1744" s="15" t="s">
        <v>155</v>
      </c>
      <c r="AM1744" s="15" t="str">
        <f t="shared" ca="1" si="418"/>
        <v>1657.</v>
      </c>
      <c r="AN1744" s="285"/>
      <c r="AO1744" s="15"/>
      <c r="AP1744" s="16"/>
    </row>
    <row r="1745" spans="1:42" ht="22.5" hidden="1" customHeight="1" x14ac:dyDescent="0.25">
      <c r="A1745" s="83" t="str">
        <f t="shared" ca="1" si="421"/>
        <v>1658.</v>
      </c>
      <c r="B1745" s="26">
        <v>3411</v>
      </c>
      <c r="C1745" s="251" t="s">
        <v>856</v>
      </c>
      <c r="D1745" s="144">
        <v>1983</v>
      </c>
      <c r="E1745" s="83" t="s">
        <v>2957</v>
      </c>
      <c r="F1745" s="83" t="s">
        <v>2959</v>
      </c>
      <c r="G1745" s="26">
        <v>5</v>
      </c>
      <c r="H1745" s="26">
        <v>5</v>
      </c>
      <c r="I1745" s="214">
        <v>4766.3999999999996</v>
      </c>
      <c r="J1745" s="205">
        <v>3413</v>
      </c>
      <c r="K1745" s="214">
        <v>3413</v>
      </c>
      <c r="L1745" s="223">
        <v>106</v>
      </c>
      <c r="M1745" s="207">
        <f t="shared" si="419"/>
        <v>9348422</v>
      </c>
      <c r="N1745" s="207"/>
      <c r="O1745" s="207"/>
      <c r="P1745" s="207"/>
      <c r="Q1745" s="205">
        <f t="shared" si="420"/>
        <v>9348422</v>
      </c>
      <c r="R1745" s="208">
        <v>9348422</v>
      </c>
      <c r="S1745" s="267"/>
      <c r="T1745" s="208"/>
      <c r="U1745" s="208"/>
      <c r="V1745" s="208"/>
      <c r="W1745" s="208"/>
      <c r="X1745" s="208"/>
      <c r="Y1745" s="208"/>
      <c r="Z1745" s="208"/>
      <c r="AA1745" s="208"/>
      <c r="AB1745" s="208"/>
      <c r="AC1745" s="208"/>
      <c r="AD1745" s="208"/>
      <c r="AE1745" s="208"/>
      <c r="AF1745" s="208"/>
      <c r="AG1745" s="221">
        <v>2025</v>
      </c>
      <c r="AH1745" s="159"/>
      <c r="AI1745" s="175"/>
      <c r="AJ1745" s="218"/>
      <c r="AK1745" s="15">
        <f t="shared" ca="1" si="416"/>
        <v>1658</v>
      </c>
      <c r="AL1745" s="15" t="s">
        <v>155</v>
      </c>
      <c r="AM1745" s="15" t="str">
        <f t="shared" ca="1" si="418"/>
        <v>1658.</v>
      </c>
      <c r="AN1745" s="285"/>
      <c r="AO1745" s="15"/>
      <c r="AP1745" s="16"/>
    </row>
    <row r="1746" spans="1:42" ht="22.5" hidden="1" customHeight="1" x14ac:dyDescent="0.25">
      <c r="A1746" s="83" t="str">
        <f t="shared" ca="1" si="421"/>
        <v>1659.</v>
      </c>
      <c r="B1746" s="26">
        <v>3437</v>
      </c>
      <c r="C1746" s="40" t="s">
        <v>1772</v>
      </c>
      <c r="D1746" s="26">
        <v>1997</v>
      </c>
      <c r="E1746" s="83" t="s">
        <v>2957</v>
      </c>
      <c r="F1746" s="83" t="s">
        <v>2960</v>
      </c>
      <c r="G1746" s="26">
        <v>2</v>
      </c>
      <c r="H1746" s="26">
        <v>1</v>
      </c>
      <c r="I1746" s="207">
        <v>643.79999999999995</v>
      </c>
      <c r="J1746" s="207">
        <v>550.9</v>
      </c>
      <c r="K1746" s="273">
        <v>550.9</v>
      </c>
      <c r="L1746" s="223">
        <v>13</v>
      </c>
      <c r="M1746" s="207">
        <f t="shared" si="419"/>
        <v>3671224</v>
      </c>
      <c r="N1746" s="207"/>
      <c r="O1746" s="207"/>
      <c r="P1746" s="207"/>
      <c r="Q1746" s="205">
        <f t="shared" si="420"/>
        <v>3671224</v>
      </c>
      <c r="R1746" s="207"/>
      <c r="S1746" s="260"/>
      <c r="T1746" s="207"/>
      <c r="U1746" s="207">
        <v>488</v>
      </c>
      <c r="V1746" s="207">
        <f>U1746*7523</f>
        <v>3671224</v>
      </c>
      <c r="W1746" s="207"/>
      <c r="X1746" s="207"/>
      <c r="Y1746" s="207"/>
      <c r="Z1746" s="207"/>
      <c r="AA1746" s="207"/>
      <c r="AB1746" s="207"/>
      <c r="AC1746" s="207"/>
      <c r="AD1746" s="207"/>
      <c r="AE1746" s="207"/>
      <c r="AF1746" s="207"/>
      <c r="AG1746" s="221">
        <v>2025</v>
      </c>
      <c r="AH1746" s="159"/>
      <c r="AI1746" s="175"/>
      <c r="AJ1746" s="218"/>
      <c r="AK1746" s="15">
        <f t="shared" ca="1" si="416"/>
        <v>1659</v>
      </c>
      <c r="AL1746" s="15" t="s">
        <v>155</v>
      </c>
      <c r="AM1746" s="15" t="str">
        <f t="shared" ca="1" si="418"/>
        <v>1659.</v>
      </c>
      <c r="AN1746" s="285"/>
      <c r="AO1746" s="15"/>
      <c r="AP1746" s="16"/>
    </row>
    <row r="1747" spans="1:42" ht="22.5" hidden="1" customHeight="1" x14ac:dyDescent="0.25">
      <c r="A1747" s="83" t="str">
        <f t="shared" ca="1" si="421"/>
        <v>1660.</v>
      </c>
      <c r="B1747" s="26">
        <v>3461</v>
      </c>
      <c r="C1747" s="251" t="s">
        <v>845</v>
      </c>
      <c r="D1747" s="144">
        <v>1955</v>
      </c>
      <c r="E1747" s="83" t="s">
        <v>2957</v>
      </c>
      <c r="F1747" s="83" t="s">
        <v>2959</v>
      </c>
      <c r="G1747" s="26">
        <v>2</v>
      </c>
      <c r="H1747" s="26">
        <v>1</v>
      </c>
      <c r="I1747" s="214">
        <v>421.6</v>
      </c>
      <c r="J1747" s="205">
        <v>281.3</v>
      </c>
      <c r="K1747" s="214">
        <v>281.3</v>
      </c>
      <c r="L1747" s="223">
        <v>13</v>
      </c>
      <c r="M1747" s="207">
        <f t="shared" si="419"/>
        <v>276828</v>
      </c>
      <c r="N1747" s="207"/>
      <c r="O1747" s="207"/>
      <c r="P1747" s="207"/>
      <c r="Q1747" s="205">
        <f t="shared" si="420"/>
        <v>276828</v>
      </c>
      <c r="R1747" s="208">
        <v>276828</v>
      </c>
      <c r="S1747" s="267"/>
      <c r="T1747" s="208"/>
      <c r="U1747" s="208"/>
      <c r="V1747" s="208"/>
      <c r="W1747" s="208"/>
      <c r="X1747" s="208"/>
      <c r="Y1747" s="208"/>
      <c r="Z1747" s="208"/>
      <c r="AA1747" s="208"/>
      <c r="AB1747" s="208"/>
      <c r="AC1747" s="208"/>
      <c r="AD1747" s="208"/>
      <c r="AE1747" s="208"/>
      <c r="AF1747" s="208"/>
      <c r="AG1747" s="221">
        <v>2025</v>
      </c>
      <c r="AH1747" s="159"/>
      <c r="AI1747" s="175"/>
      <c r="AJ1747" s="218"/>
      <c r="AK1747" s="15">
        <f t="shared" ca="1" si="416"/>
        <v>1660</v>
      </c>
      <c r="AL1747" s="15" t="s">
        <v>155</v>
      </c>
      <c r="AM1747" s="15" t="str">
        <f t="shared" ca="1" si="418"/>
        <v>1660.</v>
      </c>
      <c r="AN1747" s="285"/>
      <c r="AO1747" s="15"/>
      <c r="AP1747" s="16"/>
    </row>
    <row r="1748" spans="1:42" ht="22.5" hidden="1" customHeight="1" x14ac:dyDescent="0.25">
      <c r="A1748" s="83" t="str">
        <f t="shared" ca="1" si="421"/>
        <v>1661.</v>
      </c>
      <c r="B1748" s="26">
        <v>3462</v>
      </c>
      <c r="C1748" s="251" t="s">
        <v>846</v>
      </c>
      <c r="D1748" s="144">
        <v>1957</v>
      </c>
      <c r="E1748" s="83" t="s">
        <v>2957</v>
      </c>
      <c r="F1748" s="83" t="s">
        <v>2959</v>
      </c>
      <c r="G1748" s="26">
        <v>2</v>
      </c>
      <c r="H1748" s="26">
        <v>3</v>
      </c>
      <c r="I1748" s="214">
        <v>1496.1</v>
      </c>
      <c r="J1748" s="205">
        <v>750.9</v>
      </c>
      <c r="K1748" s="214">
        <v>691.7</v>
      </c>
      <c r="L1748" s="223">
        <v>29</v>
      </c>
      <c r="M1748" s="207">
        <f t="shared" si="419"/>
        <v>797640</v>
      </c>
      <c r="N1748" s="207"/>
      <c r="O1748" s="207"/>
      <c r="P1748" s="207"/>
      <c r="Q1748" s="205">
        <f t="shared" si="420"/>
        <v>797640</v>
      </c>
      <c r="R1748" s="208">
        <v>797640</v>
      </c>
      <c r="S1748" s="267"/>
      <c r="T1748" s="208"/>
      <c r="U1748" s="208"/>
      <c r="V1748" s="208"/>
      <c r="W1748" s="208"/>
      <c r="X1748" s="208"/>
      <c r="Y1748" s="208"/>
      <c r="Z1748" s="208"/>
      <c r="AA1748" s="208"/>
      <c r="AB1748" s="208"/>
      <c r="AC1748" s="208"/>
      <c r="AD1748" s="208"/>
      <c r="AE1748" s="208"/>
      <c r="AF1748" s="208"/>
      <c r="AG1748" s="221">
        <v>2025</v>
      </c>
      <c r="AH1748" s="159"/>
      <c r="AI1748" s="175"/>
      <c r="AJ1748" s="218"/>
      <c r="AK1748" s="15">
        <f t="shared" ca="1" si="416"/>
        <v>1661</v>
      </c>
      <c r="AL1748" s="15" t="s">
        <v>155</v>
      </c>
      <c r="AM1748" s="15" t="str">
        <f t="shared" ca="1" si="418"/>
        <v>1661.</v>
      </c>
      <c r="AN1748" s="285"/>
      <c r="AO1748" s="15"/>
      <c r="AP1748" s="16"/>
    </row>
    <row r="1749" spans="1:42" ht="22.5" hidden="1" customHeight="1" x14ac:dyDescent="0.25">
      <c r="A1749" s="83" t="str">
        <f t="shared" ca="1" si="421"/>
        <v>1662.</v>
      </c>
      <c r="B1749" s="26">
        <v>3524</v>
      </c>
      <c r="C1749" s="226" t="s">
        <v>727</v>
      </c>
      <c r="D1749" s="26">
        <v>1980</v>
      </c>
      <c r="E1749" s="83" t="s">
        <v>2957</v>
      </c>
      <c r="F1749" s="83" t="s">
        <v>2959</v>
      </c>
      <c r="G1749" s="26">
        <v>2</v>
      </c>
      <c r="H1749" s="26">
        <v>2</v>
      </c>
      <c r="I1749" s="207">
        <v>637.27</v>
      </c>
      <c r="J1749" s="205">
        <v>496</v>
      </c>
      <c r="K1749" s="273">
        <v>496</v>
      </c>
      <c r="L1749" s="223">
        <v>78</v>
      </c>
      <c r="M1749" s="207">
        <f t="shared" si="419"/>
        <v>88598</v>
      </c>
      <c r="N1749" s="207"/>
      <c r="O1749" s="207"/>
      <c r="P1749" s="207"/>
      <c r="Q1749" s="205">
        <f t="shared" si="420"/>
        <v>88598</v>
      </c>
      <c r="R1749" s="207">
        <v>88598</v>
      </c>
      <c r="S1749" s="260"/>
      <c r="T1749" s="207"/>
      <c r="U1749" s="207"/>
      <c r="V1749" s="207"/>
      <c r="W1749" s="207"/>
      <c r="X1749" s="207"/>
      <c r="Y1749" s="207"/>
      <c r="Z1749" s="207"/>
      <c r="AA1749" s="207"/>
      <c r="AB1749" s="207"/>
      <c r="AC1749" s="207"/>
      <c r="AD1749" s="207"/>
      <c r="AE1749" s="207"/>
      <c r="AF1749" s="207"/>
      <c r="AG1749" s="221">
        <v>2025</v>
      </c>
      <c r="AH1749" s="159"/>
      <c r="AI1749" s="175"/>
      <c r="AJ1749" s="153"/>
      <c r="AK1749" s="15">
        <f t="shared" ca="1" si="416"/>
        <v>1662</v>
      </c>
      <c r="AL1749" s="15" t="s">
        <v>155</v>
      </c>
      <c r="AM1749" s="15" t="str">
        <f t="shared" ca="1" si="418"/>
        <v>1662.</v>
      </c>
      <c r="AN1749" s="285"/>
      <c r="AO1749" s="15"/>
      <c r="AP1749" s="16"/>
    </row>
    <row r="1750" spans="1:42" ht="22.5" hidden="1" customHeight="1" x14ac:dyDescent="0.25">
      <c r="A1750" s="83" t="str">
        <f t="shared" ca="1" si="421"/>
        <v>1663.</v>
      </c>
      <c r="B1750" s="26">
        <v>3526</v>
      </c>
      <c r="C1750" s="226" t="s">
        <v>1110</v>
      </c>
      <c r="D1750" s="26">
        <v>1980</v>
      </c>
      <c r="E1750" s="83" t="s">
        <v>2957</v>
      </c>
      <c r="F1750" s="83" t="s">
        <v>2959</v>
      </c>
      <c r="G1750" s="26">
        <v>2</v>
      </c>
      <c r="H1750" s="26">
        <v>2</v>
      </c>
      <c r="I1750" s="207">
        <v>603.20000000000005</v>
      </c>
      <c r="J1750" s="205">
        <v>517.4</v>
      </c>
      <c r="K1750" s="273">
        <v>517.4</v>
      </c>
      <c r="L1750" s="223">
        <v>25</v>
      </c>
      <c r="M1750" s="207">
        <f t="shared" si="419"/>
        <v>88598</v>
      </c>
      <c r="N1750" s="207"/>
      <c r="O1750" s="207"/>
      <c r="P1750" s="207"/>
      <c r="Q1750" s="205">
        <f t="shared" si="420"/>
        <v>88598</v>
      </c>
      <c r="R1750" s="207">
        <v>88598</v>
      </c>
      <c r="S1750" s="260"/>
      <c r="T1750" s="207"/>
      <c r="U1750" s="207"/>
      <c r="V1750" s="207"/>
      <c r="W1750" s="207"/>
      <c r="X1750" s="207"/>
      <c r="Y1750" s="207"/>
      <c r="Z1750" s="207"/>
      <c r="AA1750" s="207"/>
      <c r="AB1750" s="207"/>
      <c r="AC1750" s="207"/>
      <c r="AD1750" s="207"/>
      <c r="AE1750" s="205"/>
      <c r="AF1750" s="207"/>
      <c r="AG1750" s="221">
        <v>2025</v>
      </c>
      <c r="AH1750" s="159"/>
      <c r="AI1750" s="175"/>
      <c r="AJ1750" s="153"/>
      <c r="AK1750" s="15">
        <f t="shared" ca="1" si="416"/>
        <v>1663</v>
      </c>
      <c r="AL1750" s="15" t="s">
        <v>155</v>
      </c>
      <c r="AM1750" s="15" t="str">
        <f t="shared" ca="1" si="418"/>
        <v>1663.</v>
      </c>
      <c r="AN1750" s="285"/>
      <c r="AO1750" s="15"/>
      <c r="AP1750" s="16"/>
    </row>
    <row r="1751" spans="1:42" ht="22.5" hidden="1" customHeight="1" x14ac:dyDescent="0.25">
      <c r="A1751" s="83" t="str">
        <f t="shared" ca="1" si="421"/>
        <v>1664.</v>
      </c>
      <c r="B1751" s="26">
        <v>3618</v>
      </c>
      <c r="C1751" s="40" t="s">
        <v>1802</v>
      </c>
      <c r="D1751" s="26">
        <v>1976</v>
      </c>
      <c r="E1751" s="83" t="s">
        <v>2957</v>
      </c>
      <c r="F1751" s="83" t="s">
        <v>2959</v>
      </c>
      <c r="G1751" s="26">
        <v>2</v>
      </c>
      <c r="H1751" s="26">
        <v>1</v>
      </c>
      <c r="I1751" s="207">
        <v>375.8</v>
      </c>
      <c r="J1751" s="207">
        <v>342</v>
      </c>
      <c r="K1751" s="273">
        <v>342</v>
      </c>
      <c r="L1751" s="223">
        <v>15</v>
      </c>
      <c r="M1751" s="207">
        <f t="shared" si="419"/>
        <v>757376.5</v>
      </c>
      <c r="N1751" s="207"/>
      <c r="O1751" s="207"/>
      <c r="P1751" s="207"/>
      <c r="Q1751" s="205">
        <f t="shared" si="420"/>
        <v>757376.5</v>
      </c>
      <c r="R1751" s="207">
        <v>757376.5</v>
      </c>
      <c r="S1751" s="260"/>
      <c r="T1751" s="207"/>
      <c r="U1751" s="207"/>
      <c r="V1751" s="207"/>
      <c r="W1751" s="207"/>
      <c r="X1751" s="207"/>
      <c r="Y1751" s="207"/>
      <c r="Z1751" s="207"/>
      <c r="AA1751" s="207"/>
      <c r="AB1751" s="207"/>
      <c r="AC1751" s="207"/>
      <c r="AD1751" s="207"/>
      <c r="AE1751" s="205"/>
      <c r="AF1751" s="204"/>
      <c r="AG1751" s="221">
        <v>2025</v>
      </c>
      <c r="AH1751" s="159"/>
      <c r="AI1751" s="175"/>
      <c r="AJ1751" s="153"/>
      <c r="AK1751" s="15">
        <f t="shared" ca="1" si="416"/>
        <v>1664</v>
      </c>
      <c r="AL1751" s="15" t="s">
        <v>155</v>
      </c>
      <c r="AM1751" s="15" t="str">
        <f t="shared" ca="1" si="418"/>
        <v>1664.</v>
      </c>
      <c r="AN1751" s="285"/>
      <c r="AO1751" s="15"/>
      <c r="AP1751" s="16"/>
    </row>
    <row r="1752" spans="1:42" ht="22.5" hidden="1" customHeight="1" x14ac:dyDescent="0.25">
      <c r="A1752" s="83" t="str">
        <f t="shared" ca="1" si="421"/>
        <v>1665.</v>
      </c>
      <c r="B1752" s="26">
        <v>3569</v>
      </c>
      <c r="C1752" s="226" t="s">
        <v>2658</v>
      </c>
      <c r="D1752" s="26">
        <v>1975</v>
      </c>
      <c r="E1752" s="83" t="s">
        <v>2957</v>
      </c>
      <c r="F1752" s="83" t="s">
        <v>2959</v>
      </c>
      <c r="G1752" s="26">
        <v>2</v>
      </c>
      <c r="H1752" s="26">
        <v>2</v>
      </c>
      <c r="I1752" s="207">
        <v>798.7</v>
      </c>
      <c r="J1752" s="205">
        <v>737</v>
      </c>
      <c r="K1752" s="273">
        <v>737</v>
      </c>
      <c r="L1752" s="223">
        <v>31</v>
      </c>
      <c r="M1752" s="207">
        <f t="shared" si="419"/>
        <v>2923920</v>
      </c>
      <c r="N1752" s="207"/>
      <c r="O1752" s="207"/>
      <c r="P1752" s="207"/>
      <c r="Q1752" s="205">
        <f t="shared" si="420"/>
        <v>2923920</v>
      </c>
      <c r="R1752" s="208">
        <v>2923920</v>
      </c>
      <c r="S1752" s="260"/>
      <c r="T1752" s="207"/>
      <c r="U1752" s="207"/>
      <c r="V1752" s="207"/>
      <c r="W1752" s="207"/>
      <c r="X1752" s="207"/>
      <c r="Y1752" s="207"/>
      <c r="Z1752" s="207"/>
      <c r="AA1752" s="207"/>
      <c r="AB1752" s="207"/>
      <c r="AC1752" s="207"/>
      <c r="AD1752" s="207"/>
      <c r="AE1752" s="207"/>
      <c r="AF1752" s="207"/>
      <c r="AG1752" s="221">
        <v>2025</v>
      </c>
      <c r="AH1752" s="159"/>
      <c r="AI1752" s="175"/>
      <c r="AJ1752" s="153"/>
      <c r="AK1752" s="15">
        <f t="shared" ca="1" si="416"/>
        <v>1665</v>
      </c>
      <c r="AL1752" s="15" t="s">
        <v>155</v>
      </c>
      <c r="AM1752" s="15" t="str">
        <f t="shared" ca="1" si="418"/>
        <v>1665.</v>
      </c>
      <c r="AN1752" s="285"/>
      <c r="AO1752" s="15"/>
      <c r="AP1752" s="16"/>
    </row>
    <row r="1753" spans="1:42" ht="22.5" hidden="1" customHeight="1" x14ac:dyDescent="0.25">
      <c r="A1753" s="83" t="str">
        <f t="shared" ca="1" si="421"/>
        <v>1666.</v>
      </c>
      <c r="B1753" s="26">
        <v>3586</v>
      </c>
      <c r="C1753" s="40" t="s">
        <v>1799</v>
      </c>
      <c r="D1753" s="144">
        <v>1991</v>
      </c>
      <c r="E1753" s="83" t="s">
        <v>2957</v>
      </c>
      <c r="F1753" s="83" t="s">
        <v>2959</v>
      </c>
      <c r="G1753" s="26">
        <v>2</v>
      </c>
      <c r="H1753" s="26">
        <v>1</v>
      </c>
      <c r="I1753" s="214">
        <v>396.6</v>
      </c>
      <c r="J1753" s="214">
        <v>362.1</v>
      </c>
      <c r="K1753" s="214">
        <v>362.1</v>
      </c>
      <c r="L1753" s="223">
        <v>15</v>
      </c>
      <c r="M1753" s="207">
        <f t="shared" si="419"/>
        <v>145758</v>
      </c>
      <c r="N1753" s="207"/>
      <c r="O1753" s="207"/>
      <c r="P1753" s="207"/>
      <c r="Q1753" s="205">
        <f t="shared" si="420"/>
        <v>145758</v>
      </c>
      <c r="R1753" s="207">
        <v>145758</v>
      </c>
      <c r="S1753" s="260"/>
      <c r="T1753" s="207"/>
      <c r="U1753" s="207"/>
      <c r="V1753" s="207"/>
      <c r="W1753" s="207"/>
      <c r="X1753" s="207"/>
      <c r="Y1753" s="207"/>
      <c r="Z1753" s="207"/>
      <c r="AA1753" s="207"/>
      <c r="AB1753" s="207"/>
      <c r="AC1753" s="207"/>
      <c r="AD1753" s="207"/>
      <c r="AE1753" s="207"/>
      <c r="AF1753" s="207"/>
      <c r="AG1753" s="221">
        <v>2025</v>
      </c>
      <c r="AH1753" s="159"/>
      <c r="AI1753" s="175"/>
      <c r="AJ1753" s="153"/>
      <c r="AK1753" s="15">
        <f t="shared" ca="1" si="416"/>
        <v>1666</v>
      </c>
      <c r="AL1753" s="15" t="s">
        <v>155</v>
      </c>
      <c r="AM1753" s="15" t="str">
        <f t="shared" ca="1" si="418"/>
        <v>1666.</v>
      </c>
      <c r="AN1753" s="285"/>
      <c r="AO1753" s="15"/>
      <c r="AP1753" s="16"/>
    </row>
    <row r="1754" spans="1:42" ht="22.5" hidden="1" customHeight="1" x14ac:dyDescent="0.25">
      <c r="A1754" s="83" t="str">
        <f t="shared" ca="1" si="421"/>
        <v>1667.</v>
      </c>
      <c r="B1754" s="26">
        <v>3584</v>
      </c>
      <c r="C1754" s="251" t="s">
        <v>873</v>
      </c>
      <c r="D1754" s="144">
        <v>1988</v>
      </c>
      <c r="E1754" s="83" t="s">
        <v>2957</v>
      </c>
      <c r="F1754" s="83" t="s">
        <v>2959</v>
      </c>
      <c r="G1754" s="26">
        <v>2</v>
      </c>
      <c r="H1754" s="26">
        <v>1</v>
      </c>
      <c r="I1754" s="214">
        <v>388.7</v>
      </c>
      <c r="J1754" s="205">
        <v>354.8</v>
      </c>
      <c r="K1754" s="214">
        <v>354.8</v>
      </c>
      <c r="L1754" s="223">
        <v>18</v>
      </c>
      <c r="M1754" s="207">
        <f t="shared" si="419"/>
        <v>148616</v>
      </c>
      <c r="N1754" s="207"/>
      <c r="O1754" s="207"/>
      <c r="P1754" s="207"/>
      <c r="Q1754" s="205">
        <f t="shared" si="420"/>
        <v>148616</v>
      </c>
      <c r="R1754" s="208">
        <v>148616</v>
      </c>
      <c r="S1754" s="267"/>
      <c r="T1754" s="208"/>
      <c r="U1754" s="208"/>
      <c r="V1754" s="208"/>
      <c r="W1754" s="208"/>
      <c r="X1754" s="208"/>
      <c r="Y1754" s="208"/>
      <c r="Z1754" s="208"/>
      <c r="AA1754" s="208"/>
      <c r="AB1754" s="208"/>
      <c r="AC1754" s="208"/>
      <c r="AD1754" s="208"/>
      <c r="AE1754" s="208"/>
      <c r="AF1754" s="208"/>
      <c r="AG1754" s="221">
        <v>2025</v>
      </c>
      <c r="AH1754" s="159"/>
      <c r="AI1754" s="175"/>
      <c r="AJ1754" s="218"/>
      <c r="AK1754" s="15">
        <f t="shared" ca="1" si="416"/>
        <v>1667</v>
      </c>
      <c r="AL1754" s="15" t="s">
        <v>155</v>
      </c>
      <c r="AM1754" s="15" t="str">
        <f t="shared" ca="1" si="418"/>
        <v>1667.</v>
      </c>
      <c r="AN1754" s="285"/>
      <c r="AO1754" s="15"/>
      <c r="AP1754" s="16"/>
    </row>
    <row r="1755" spans="1:42" ht="22.5" hidden="1" customHeight="1" x14ac:dyDescent="0.25">
      <c r="A1755" s="83" t="str">
        <f t="shared" ca="1" si="421"/>
        <v>1668.</v>
      </c>
      <c r="B1755" s="26">
        <v>3308</v>
      </c>
      <c r="C1755" s="251" t="s">
        <v>842</v>
      </c>
      <c r="D1755" s="144">
        <v>1970</v>
      </c>
      <c r="E1755" s="83" t="s">
        <v>2957</v>
      </c>
      <c r="F1755" s="83" t="s">
        <v>2959</v>
      </c>
      <c r="G1755" s="26">
        <v>2</v>
      </c>
      <c r="H1755" s="26">
        <v>2</v>
      </c>
      <c r="I1755" s="214">
        <v>563.70000000000005</v>
      </c>
      <c r="J1755" s="205">
        <v>514.9</v>
      </c>
      <c r="K1755" s="214">
        <v>514.9</v>
      </c>
      <c r="L1755" s="223">
        <v>12</v>
      </c>
      <c r="M1755" s="207">
        <f t="shared" si="419"/>
        <v>619344</v>
      </c>
      <c r="N1755" s="207"/>
      <c r="O1755" s="207"/>
      <c r="P1755" s="207"/>
      <c r="Q1755" s="205">
        <f t="shared" si="420"/>
        <v>619344</v>
      </c>
      <c r="R1755" s="208">
        <v>619344</v>
      </c>
      <c r="S1755" s="267"/>
      <c r="T1755" s="208"/>
      <c r="U1755" s="208"/>
      <c r="V1755" s="208"/>
      <c r="W1755" s="208"/>
      <c r="X1755" s="208"/>
      <c r="Y1755" s="208"/>
      <c r="Z1755" s="208"/>
      <c r="AA1755" s="208"/>
      <c r="AB1755" s="208"/>
      <c r="AC1755" s="208"/>
      <c r="AD1755" s="208"/>
      <c r="AE1755" s="208"/>
      <c r="AF1755" s="208"/>
      <c r="AG1755" s="221">
        <v>2025</v>
      </c>
      <c r="AH1755" s="159"/>
      <c r="AI1755" s="175"/>
      <c r="AJ1755" s="218"/>
      <c r="AK1755" s="15">
        <f t="shared" ca="1" si="416"/>
        <v>1668</v>
      </c>
      <c r="AL1755" s="15" t="s">
        <v>155</v>
      </c>
      <c r="AM1755" s="15" t="str">
        <f t="shared" ca="1" si="418"/>
        <v>1668.</v>
      </c>
      <c r="AN1755" s="285"/>
      <c r="AO1755" s="15"/>
      <c r="AP1755" s="16"/>
    </row>
    <row r="1756" spans="1:42" ht="22.5" hidden="1" customHeight="1" x14ac:dyDescent="0.25">
      <c r="A1756" s="83" t="str">
        <f t="shared" ca="1" si="421"/>
        <v>1669.</v>
      </c>
      <c r="B1756" s="26">
        <v>3362</v>
      </c>
      <c r="C1756" s="251" t="s">
        <v>860</v>
      </c>
      <c r="D1756" s="144">
        <v>1962</v>
      </c>
      <c r="E1756" s="83" t="s">
        <v>2957</v>
      </c>
      <c r="F1756" s="83" t="s">
        <v>2959</v>
      </c>
      <c r="G1756" s="26">
        <v>4</v>
      </c>
      <c r="H1756" s="26">
        <v>3</v>
      </c>
      <c r="I1756" s="214">
        <v>2171.1</v>
      </c>
      <c r="J1756" s="205">
        <v>1495.8</v>
      </c>
      <c r="K1756" s="214">
        <v>1495.8</v>
      </c>
      <c r="L1756" s="223">
        <v>36</v>
      </c>
      <c r="M1756" s="207">
        <f t="shared" si="419"/>
        <v>5267117</v>
      </c>
      <c r="N1756" s="207"/>
      <c r="O1756" s="207"/>
      <c r="P1756" s="207"/>
      <c r="Q1756" s="205">
        <f t="shared" si="420"/>
        <v>5267117</v>
      </c>
      <c r="R1756" s="208">
        <v>5267117</v>
      </c>
      <c r="S1756" s="267"/>
      <c r="T1756" s="208"/>
      <c r="U1756" s="208"/>
      <c r="V1756" s="208"/>
      <c r="W1756" s="208"/>
      <c r="X1756" s="208"/>
      <c r="Y1756" s="208"/>
      <c r="Z1756" s="208"/>
      <c r="AA1756" s="208"/>
      <c r="AB1756" s="208"/>
      <c r="AC1756" s="208"/>
      <c r="AD1756" s="208"/>
      <c r="AE1756" s="208"/>
      <c r="AF1756" s="208"/>
      <c r="AG1756" s="221">
        <v>2025</v>
      </c>
      <c r="AH1756" s="159"/>
      <c r="AI1756" s="175"/>
      <c r="AJ1756" s="218"/>
      <c r="AK1756" s="15">
        <f t="shared" ca="1" si="416"/>
        <v>1669</v>
      </c>
      <c r="AL1756" s="15" t="s">
        <v>155</v>
      </c>
      <c r="AM1756" s="15" t="str">
        <f t="shared" ca="1" si="418"/>
        <v>1669.</v>
      </c>
      <c r="AN1756" s="285"/>
      <c r="AO1756" s="15"/>
      <c r="AP1756" s="16"/>
    </row>
    <row r="1757" spans="1:42" ht="22.5" hidden="1" customHeight="1" x14ac:dyDescent="0.25">
      <c r="A1757" s="83" t="str">
        <f t="shared" ca="1" si="421"/>
        <v>1670.</v>
      </c>
      <c r="B1757" s="26">
        <v>3373</v>
      </c>
      <c r="C1757" s="40" t="s">
        <v>1843</v>
      </c>
      <c r="D1757" s="26">
        <v>1949</v>
      </c>
      <c r="E1757" s="83" t="s">
        <v>2957</v>
      </c>
      <c r="F1757" s="83" t="s">
        <v>2959</v>
      </c>
      <c r="G1757" s="26">
        <v>2</v>
      </c>
      <c r="H1757" s="26">
        <v>2</v>
      </c>
      <c r="I1757" s="207">
        <v>846.3</v>
      </c>
      <c r="J1757" s="207">
        <v>415.8</v>
      </c>
      <c r="K1757" s="273">
        <v>415.8</v>
      </c>
      <c r="L1757" s="223">
        <v>14</v>
      </c>
      <c r="M1757" s="207">
        <f t="shared" si="419"/>
        <v>938091</v>
      </c>
      <c r="N1757" s="207"/>
      <c r="O1757" s="207"/>
      <c r="P1757" s="207"/>
      <c r="Q1757" s="205">
        <f t="shared" si="420"/>
        <v>938091</v>
      </c>
      <c r="R1757" s="207">
        <v>938091</v>
      </c>
      <c r="S1757" s="260"/>
      <c r="T1757" s="207"/>
      <c r="U1757" s="207"/>
      <c r="V1757" s="207"/>
      <c r="W1757" s="207"/>
      <c r="X1757" s="207"/>
      <c r="Y1757" s="207"/>
      <c r="Z1757" s="207"/>
      <c r="AA1757" s="207"/>
      <c r="AB1757" s="207"/>
      <c r="AC1757" s="207"/>
      <c r="AD1757" s="207"/>
      <c r="AE1757" s="207"/>
      <c r="AF1757" s="207"/>
      <c r="AG1757" s="221">
        <v>2025</v>
      </c>
      <c r="AH1757" s="159"/>
      <c r="AI1757" s="175"/>
      <c r="AJ1757" s="153"/>
      <c r="AK1757" s="15">
        <f t="shared" ref="AK1757:AK1820" ca="1" si="422">MAX(AK1752:AK1756)+1</f>
        <v>1670</v>
      </c>
      <c r="AL1757" s="15" t="s">
        <v>155</v>
      </c>
      <c r="AM1757" s="15" t="str">
        <f t="shared" ca="1" si="418"/>
        <v>1670.</v>
      </c>
      <c r="AN1757" s="285"/>
      <c r="AO1757" s="15"/>
      <c r="AP1757" s="16"/>
    </row>
    <row r="1758" spans="1:42" ht="22.5" hidden="1" customHeight="1" x14ac:dyDescent="0.25">
      <c r="A1758" s="83" t="str">
        <f t="shared" ca="1" si="421"/>
        <v>1671.</v>
      </c>
      <c r="B1758" s="26">
        <v>3406</v>
      </c>
      <c r="C1758" s="40" t="s">
        <v>1762</v>
      </c>
      <c r="D1758" s="26">
        <v>1994</v>
      </c>
      <c r="E1758" s="83" t="s">
        <v>2957</v>
      </c>
      <c r="F1758" s="83" t="s">
        <v>2959</v>
      </c>
      <c r="G1758" s="26">
        <v>3</v>
      </c>
      <c r="H1758" s="26">
        <v>2</v>
      </c>
      <c r="I1758" s="207">
        <v>1381.9</v>
      </c>
      <c r="J1758" s="207">
        <v>1273.3</v>
      </c>
      <c r="K1758" s="273">
        <v>1273.3</v>
      </c>
      <c r="L1758" s="223">
        <v>24</v>
      </c>
      <c r="M1758" s="207">
        <f t="shared" ref="M1758:M1821" si="423">R1758+T1758+V1758+X1758+Z1758+AB1758+AE1758+AF1758</f>
        <v>966552</v>
      </c>
      <c r="N1758" s="207"/>
      <c r="O1758" s="207"/>
      <c r="P1758" s="207"/>
      <c r="Q1758" s="205">
        <f t="shared" si="420"/>
        <v>966552</v>
      </c>
      <c r="R1758" s="207">
        <v>966552</v>
      </c>
      <c r="S1758" s="260"/>
      <c r="T1758" s="207"/>
      <c r="U1758" s="207"/>
      <c r="V1758" s="207"/>
      <c r="W1758" s="207"/>
      <c r="X1758" s="207"/>
      <c r="Y1758" s="207"/>
      <c r="Z1758" s="207"/>
      <c r="AA1758" s="207"/>
      <c r="AB1758" s="207"/>
      <c r="AC1758" s="207"/>
      <c r="AD1758" s="207"/>
      <c r="AE1758" s="207"/>
      <c r="AF1758" s="207"/>
      <c r="AG1758" s="221">
        <v>2025</v>
      </c>
      <c r="AH1758" s="159"/>
      <c r="AI1758" s="175"/>
      <c r="AJ1758" s="153"/>
      <c r="AK1758" s="15">
        <f t="shared" ca="1" si="422"/>
        <v>1671</v>
      </c>
      <c r="AL1758" s="15" t="s">
        <v>155</v>
      </c>
      <c r="AM1758" s="15" t="str">
        <f t="shared" ca="1" si="418"/>
        <v>1671.</v>
      </c>
      <c r="AN1758" s="285"/>
      <c r="AO1758" s="15"/>
      <c r="AP1758" s="16"/>
    </row>
    <row r="1759" spans="1:42" ht="22.5" hidden="1" customHeight="1" x14ac:dyDescent="0.25">
      <c r="A1759" s="83" t="str">
        <f t="shared" ca="1" si="421"/>
        <v>1672.</v>
      </c>
      <c r="B1759" s="26">
        <v>3595</v>
      </c>
      <c r="C1759" s="251" t="s">
        <v>914</v>
      </c>
      <c r="D1759" s="144">
        <v>1987</v>
      </c>
      <c r="E1759" s="83" t="s">
        <v>2957</v>
      </c>
      <c r="F1759" s="83" t="s">
        <v>2959</v>
      </c>
      <c r="G1759" s="26">
        <v>2</v>
      </c>
      <c r="H1759" s="26">
        <v>1</v>
      </c>
      <c r="I1759" s="214">
        <v>356.7</v>
      </c>
      <c r="J1759" s="205">
        <v>322.10000000000002</v>
      </c>
      <c r="K1759" s="214">
        <v>322.10000000000002</v>
      </c>
      <c r="L1759" s="223">
        <v>21</v>
      </c>
      <c r="M1759" s="207">
        <f t="shared" si="423"/>
        <v>258804</v>
      </c>
      <c r="N1759" s="207"/>
      <c r="O1759" s="207"/>
      <c r="P1759" s="207"/>
      <c r="Q1759" s="205">
        <f t="shared" si="420"/>
        <v>258804</v>
      </c>
      <c r="R1759" s="208">
        <v>258804</v>
      </c>
      <c r="S1759" s="267"/>
      <c r="T1759" s="208"/>
      <c r="U1759" s="208"/>
      <c r="V1759" s="208"/>
      <c r="W1759" s="208"/>
      <c r="X1759" s="208"/>
      <c r="Y1759" s="208"/>
      <c r="Z1759" s="208"/>
      <c r="AA1759" s="208"/>
      <c r="AB1759" s="208"/>
      <c r="AC1759" s="208"/>
      <c r="AD1759" s="208"/>
      <c r="AE1759" s="208"/>
      <c r="AF1759" s="208"/>
      <c r="AG1759" s="221">
        <v>2025</v>
      </c>
      <c r="AH1759" s="159"/>
      <c r="AI1759" s="175"/>
      <c r="AJ1759" s="218"/>
      <c r="AK1759" s="15">
        <f t="shared" ca="1" si="422"/>
        <v>1672</v>
      </c>
      <c r="AL1759" s="15" t="s">
        <v>155</v>
      </c>
      <c r="AM1759" s="15" t="str">
        <f t="shared" ref="AM1759:AM1822" ca="1" si="424">CONCATENATE(AK1759,AL1759)</f>
        <v>1672.</v>
      </c>
      <c r="AN1759" s="285"/>
      <c r="AO1759" s="15"/>
      <c r="AP1759" s="16"/>
    </row>
    <row r="1760" spans="1:42" ht="22.5" hidden="1" customHeight="1" x14ac:dyDescent="0.25">
      <c r="A1760" s="83" t="str">
        <f t="shared" ca="1" si="421"/>
        <v>1673.</v>
      </c>
      <c r="B1760" s="26">
        <v>3597</v>
      </c>
      <c r="C1760" s="40" t="s">
        <v>1800</v>
      </c>
      <c r="D1760" s="26">
        <v>1987</v>
      </c>
      <c r="E1760" s="83" t="s">
        <v>2957</v>
      </c>
      <c r="F1760" s="83" t="s">
        <v>2959</v>
      </c>
      <c r="G1760" s="26">
        <v>2</v>
      </c>
      <c r="H1760" s="26">
        <v>1</v>
      </c>
      <c r="I1760" s="207">
        <v>358</v>
      </c>
      <c r="J1760" s="207">
        <v>324</v>
      </c>
      <c r="K1760" s="273">
        <v>324</v>
      </c>
      <c r="L1760" s="223">
        <v>19</v>
      </c>
      <c r="M1760" s="207">
        <f t="shared" si="423"/>
        <v>2504406.6999999997</v>
      </c>
      <c r="N1760" s="207"/>
      <c r="O1760" s="207"/>
      <c r="P1760" s="207"/>
      <c r="Q1760" s="205">
        <f t="shared" si="420"/>
        <v>2504406.6999999997</v>
      </c>
      <c r="R1760" s="207"/>
      <c r="S1760" s="260"/>
      <c r="T1760" s="207"/>
      <c r="U1760" s="207">
        <v>332.9</v>
      </c>
      <c r="V1760" s="207">
        <f>U1760*7523</f>
        <v>2504406.6999999997</v>
      </c>
      <c r="W1760" s="207"/>
      <c r="X1760" s="207"/>
      <c r="Y1760" s="207"/>
      <c r="Z1760" s="207"/>
      <c r="AA1760" s="207"/>
      <c r="AB1760" s="207"/>
      <c r="AC1760" s="207"/>
      <c r="AD1760" s="207"/>
      <c r="AE1760" s="207"/>
      <c r="AF1760" s="207"/>
      <c r="AG1760" s="221">
        <v>2025</v>
      </c>
      <c r="AH1760" s="159"/>
      <c r="AI1760" s="175"/>
      <c r="AJ1760" s="218"/>
      <c r="AK1760" s="15">
        <f t="shared" ca="1" si="422"/>
        <v>1673</v>
      </c>
      <c r="AL1760" s="15" t="s">
        <v>155</v>
      </c>
      <c r="AM1760" s="15" t="str">
        <f t="shared" ca="1" si="424"/>
        <v>1673.</v>
      </c>
      <c r="AN1760" s="285"/>
      <c r="AO1760" s="15"/>
      <c r="AP1760" s="16"/>
    </row>
    <row r="1761" spans="1:42" ht="22.5" hidden="1" customHeight="1" x14ac:dyDescent="0.25">
      <c r="A1761" s="83" t="str">
        <f t="shared" ca="1" si="421"/>
        <v>1674.</v>
      </c>
      <c r="B1761" s="26">
        <v>3600</v>
      </c>
      <c r="C1761" s="251" t="s">
        <v>874</v>
      </c>
      <c r="D1761" s="144">
        <v>1965</v>
      </c>
      <c r="E1761" s="83" t="s">
        <v>2957</v>
      </c>
      <c r="F1761" s="83" t="s">
        <v>2959</v>
      </c>
      <c r="G1761" s="26">
        <v>2</v>
      </c>
      <c r="H1761" s="26">
        <v>1</v>
      </c>
      <c r="I1761" s="214">
        <v>347.5</v>
      </c>
      <c r="J1761" s="205">
        <v>302.5</v>
      </c>
      <c r="K1761" s="214">
        <v>302.5</v>
      </c>
      <c r="L1761" s="223">
        <v>17</v>
      </c>
      <c r="M1761" s="207">
        <f t="shared" si="423"/>
        <v>394128</v>
      </c>
      <c r="N1761" s="207"/>
      <c r="O1761" s="207"/>
      <c r="P1761" s="207"/>
      <c r="Q1761" s="205">
        <f t="shared" si="420"/>
        <v>394128</v>
      </c>
      <c r="R1761" s="208">
        <v>394128</v>
      </c>
      <c r="S1761" s="267"/>
      <c r="T1761" s="208"/>
      <c r="U1761" s="208"/>
      <c r="V1761" s="208"/>
      <c r="W1761" s="208"/>
      <c r="X1761" s="208"/>
      <c r="Y1761" s="208"/>
      <c r="Z1761" s="208"/>
      <c r="AA1761" s="208"/>
      <c r="AB1761" s="208"/>
      <c r="AC1761" s="208"/>
      <c r="AD1761" s="208"/>
      <c r="AE1761" s="208"/>
      <c r="AF1761" s="208"/>
      <c r="AG1761" s="221">
        <v>2025</v>
      </c>
      <c r="AH1761" s="159"/>
      <c r="AI1761" s="175"/>
      <c r="AJ1761" s="218"/>
      <c r="AK1761" s="15">
        <f t="shared" ca="1" si="422"/>
        <v>1674</v>
      </c>
      <c r="AL1761" s="15" t="s">
        <v>155</v>
      </c>
      <c r="AM1761" s="15" t="str">
        <f t="shared" ca="1" si="424"/>
        <v>1674.</v>
      </c>
      <c r="AN1761" s="285"/>
      <c r="AO1761" s="15"/>
      <c r="AP1761" s="16"/>
    </row>
    <row r="1762" spans="1:42" ht="22.5" hidden="1" customHeight="1" x14ac:dyDescent="0.25">
      <c r="A1762" s="83" t="str">
        <f t="shared" ca="1" si="421"/>
        <v>1675.</v>
      </c>
      <c r="B1762" s="26">
        <v>3272</v>
      </c>
      <c r="C1762" s="251" t="s">
        <v>110</v>
      </c>
      <c r="D1762" s="144">
        <v>1983</v>
      </c>
      <c r="E1762" s="83" t="s">
        <v>2957</v>
      </c>
      <c r="F1762" s="83" t="s">
        <v>2958</v>
      </c>
      <c r="G1762" s="26">
        <v>5</v>
      </c>
      <c r="H1762" s="26">
        <v>5</v>
      </c>
      <c r="I1762" s="214">
        <v>4016.5</v>
      </c>
      <c r="J1762" s="205">
        <v>3512.5</v>
      </c>
      <c r="K1762" s="214">
        <v>3512.5</v>
      </c>
      <c r="L1762" s="223">
        <v>140</v>
      </c>
      <c r="M1762" s="207">
        <f t="shared" si="423"/>
        <v>2537917.1999999997</v>
      </c>
      <c r="N1762" s="207"/>
      <c r="O1762" s="207"/>
      <c r="P1762" s="207"/>
      <c r="Q1762" s="205">
        <f t="shared" si="420"/>
        <v>2537917.1999999997</v>
      </c>
      <c r="R1762" s="208">
        <v>2537917.1999999997</v>
      </c>
      <c r="S1762" s="267"/>
      <c r="T1762" s="208"/>
      <c r="U1762" s="208"/>
      <c r="V1762" s="208"/>
      <c r="W1762" s="208"/>
      <c r="X1762" s="208"/>
      <c r="Y1762" s="208"/>
      <c r="Z1762" s="208"/>
      <c r="AA1762" s="208"/>
      <c r="AB1762" s="208"/>
      <c r="AC1762" s="208"/>
      <c r="AD1762" s="208"/>
      <c r="AE1762" s="208"/>
      <c r="AF1762" s="208"/>
      <c r="AG1762" s="221">
        <v>2025</v>
      </c>
      <c r="AH1762" s="159"/>
      <c r="AI1762" s="175"/>
      <c r="AJ1762" s="218"/>
      <c r="AK1762" s="15">
        <f t="shared" ca="1" si="422"/>
        <v>1675</v>
      </c>
      <c r="AL1762" s="15" t="s">
        <v>155</v>
      </c>
      <c r="AM1762" s="15" t="str">
        <f t="shared" ca="1" si="424"/>
        <v>1675.</v>
      </c>
      <c r="AN1762" s="285"/>
      <c r="AO1762" s="15"/>
      <c r="AP1762" s="16"/>
    </row>
    <row r="1763" spans="1:42" ht="22.5" hidden="1" customHeight="1" x14ac:dyDescent="0.25">
      <c r="A1763" s="83" t="str">
        <f t="shared" ca="1" si="421"/>
        <v>1676.</v>
      </c>
      <c r="B1763" s="26">
        <v>3392</v>
      </c>
      <c r="C1763" s="226" t="s">
        <v>708</v>
      </c>
      <c r="D1763" s="26">
        <v>1965</v>
      </c>
      <c r="E1763" s="83" t="s">
        <v>2957</v>
      </c>
      <c r="F1763" s="83" t="s">
        <v>2959</v>
      </c>
      <c r="G1763" s="26">
        <v>4</v>
      </c>
      <c r="H1763" s="26">
        <v>3</v>
      </c>
      <c r="I1763" s="207">
        <v>1322.8</v>
      </c>
      <c r="J1763" s="205">
        <v>1224.2</v>
      </c>
      <c r="K1763" s="273">
        <v>1224.2</v>
      </c>
      <c r="L1763" s="223">
        <v>48</v>
      </c>
      <c r="M1763" s="207">
        <f t="shared" si="423"/>
        <v>553656</v>
      </c>
      <c r="N1763" s="207"/>
      <c r="O1763" s="207"/>
      <c r="P1763" s="207"/>
      <c r="Q1763" s="205">
        <f t="shared" si="420"/>
        <v>553656</v>
      </c>
      <c r="R1763" s="207">
        <v>553656</v>
      </c>
      <c r="S1763" s="260"/>
      <c r="T1763" s="207"/>
      <c r="U1763" s="207"/>
      <c r="V1763" s="207"/>
      <c r="W1763" s="207"/>
      <c r="X1763" s="207"/>
      <c r="Y1763" s="207"/>
      <c r="Z1763" s="207"/>
      <c r="AA1763" s="207"/>
      <c r="AB1763" s="207"/>
      <c r="AC1763" s="207"/>
      <c r="AD1763" s="207"/>
      <c r="AE1763" s="207"/>
      <c r="AF1763" s="207"/>
      <c r="AG1763" s="221">
        <v>2025</v>
      </c>
      <c r="AH1763" s="158"/>
      <c r="AI1763" s="175"/>
      <c r="AJ1763" s="153"/>
      <c r="AK1763" s="15">
        <f t="shared" ca="1" si="422"/>
        <v>1676</v>
      </c>
      <c r="AL1763" s="15" t="s">
        <v>155</v>
      </c>
      <c r="AM1763" s="15" t="str">
        <f t="shared" ca="1" si="424"/>
        <v>1676.</v>
      </c>
      <c r="AN1763" s="285"/>
      <c r="AO1763" s="15"/>
      <c r="AP1763" s="16"/>
    </row>
    <row r="1764" spans="1:42" ht="22.5" hidden="1" customHeight="1" x14ac:dyDescent="0.25">
      <c r="A1764" s="83" t="str">
        <f t="shared" ca="1" si="421"/>
        <v>1677.</v>
      </c>
      <c r="B1764" s="26">
        <v>3266</v>
      </c>
      <c r="C1764" s="45" t="s">
        <v>759</v>
      </c>
      <c r="D1764" s="26">
        <v>1965</v>
      </c>
      <c r="E1764" s="83" t="s">
        <v>2957</v>
      </c>
      <c r="F1764" s="83" t="s">
        <v>2959</v>
      </c>
      <c r="G1764" s="26">
        <v>5</v>
      </c>
      <c r="H1764" s="26">
        <v>4</v>
      </c>
      <c r="I1764" s="208">
        <v>3745.1</v>
      </c>
      <c r="J1764" s="205">
        <v>3443.9</v>
      </c>
      <c r="K1764" s="208">
        <v>3443.9</v>
      </c>
      <c r="L1764" s="223">
        <v>147</v>
      </c>
      <c r="M1764" s="207">
        <f t="shared" si="423"/>
        <v>5181836</v>
      </c>
      <c r="N1764" s="207"/>
      <c r="O1764" s="207"/>
      <c r="P1764" s="207"/>
      <c r="Q1764" s="205">
        <f t="shared" si="420"/>
        <v>5181836</v>
      </c>
      <c r="R1764" s="208">
        <v>5181836</v>
      </c>
      <c r="S1764" s="267"/>
      <c r="T1764" s="208"/>
      <c r="U1764" s="208"/>
      <c r="V1764" s="208"/>
      <c r="W1764" s="208"/>
      <c r="X1764" s="208"/>
      <c r="Y1764" s="208"/>
      <c r="Z1764" s="208"/>
      <c r="AA1764" s="208"/>
      <c r="AB1764" s="208"/>
      <c r="AC1764" s="208"/>
      <c r="AD1764" s="208"/>
      <c r="AE1764" s="205"/>
      <c r="AF1764" s="208"/>
      <c r="AG1764" s="221">
        <v>2025</v>
      </c>
      <c r="AH1764" s="159"/>
      <c r="AI1764" s="175"/>
      <c r="AJ1764" s="218"/>
      <c r="AK1764" s="15">
        <f t="shared" ca="1" si="422"/>
        <v>1677</v>
      </c>
      <c r="AL1764" s="15" t="s">
        <v>155</v>
      </c>
      <c r="AM1764" s="15" t="str">
        <f t="shared" ca="1" si="424"/>
        <v>1677.</v>
      </c>
      <c r="AN1764" s="285"/>
      <c r="AO1764" s="15"/>
      <c r="AP1764" s="16"/>
    </row>
    <row r="1765" spans="1:42" ht="22.5" hidden="1" customHeight="1" x14ac:dyDescent="0.25">
      <c r="A1765" s="83" t="str">
        <f t="shared" ca="1" si="421"/>
        <v>1678.</v>
      </c>
      <c r="B1765" s="26">
        <v>3287</v>
      </c>
      <c r="C1765" s="226" t="s">
        <v>692</v>
      </c>
      <c r="D1765" s="26">
        <v>1961</v>
      </c>
      <c r="E1765" s="83" t="s">
        <v>2957</v>
      </c>
      <c r="F1765" s="83" t="s">
        <v>2959</v>
      </c>
      <c r="G1765" s="26">
        <v>3</v>
      </c>
      <c r="H1765" s="26">
        <v>3</v>
      </c>
      <c r="I1765" s="207">
        <v>1221.5</v>
      </c>
      <c r="J1765" s="205">
        <v>1110.8</v>
      </c>
      <c r="K1765" s="273">
        <v>1110.8</v>
      </c>
      <c r="L1765" s="223">
        <v>52</v>
      </c>
      <c r="M1765" s="207">
        <f t="shared" si="423"/>
        <v>828444</v>
      </c>
      <c r="N1765" s="207"/>
      <c r="O1765" s="207"/>
      <c r="P1765" s="207"/>
      <c r="Q1765" s="205">
        <f t="shared" si="420"/>
        <v>828444</v>
      </c>
      <c r="R1765" s="207">
        <v>828444</v>
      </c>
      <c r="S1765" s="260"/>
      <c r="T1765" s="207"/>
      <c r="U1765" s="207"/>
      <c r="V1765" s="207"/>
      <c r="W1765" s="207"/>
      <c r="X1765" s="207"/>
      <c r="Y1765" s="207"/>
      <c r="Z1765" s="207"/>
      <c r="AA1765" s="207"/>
      <c r="AB1765" s="207"/>
      <c r="AC1765" s="207"/>
      <c r="AD1765" s="207"/>
      <c r="AE1765" s="207"/>
      <c r="AF1765" s="207"/>
      <c r="AG1765" s="221">
        <v>2025</v>
      </c>
      <c r="AH1765" s="159"/>
      <c r="AI1765" s="175"/>
      <c r="AJ1765" s="153"/>
      <c r="AK1765" s="15">
        <f t="shared" ca="1" si="422"/>
        <v>1678</v>
      </c>
      <c r="AL1765" s="15" t="s">
        <v>155</v>
      </c>
      <c r="AM1765" s="15" t="str">
        <f t="shared" ca="1" si="424"/>
        <v>1678.</v>
      </c>
      <c r="AN1765" s="285"/>
      <c r="AO1765" s="15"/>
      <c r="AP1765" s="16"/>
    </row>
    <row r="1766" spans="1:42" ht="22.5" hidden="1" customHeight="1" x14ac:dyDescent="0.25">
      <c r="A1766" s="83" t="str">
        <f t="shared" ca="1" si="421"/>
        <v>1679.</v>
      </c>
      <c r="B1766" s="26">
        <v>3296</v>
      </c>
      <c r="C1766" s="40" t="s">
        <v>3099</v>
      </c>
      <c r="D1766" s="144">
        <v>1979</v>
      </c>
      <c r="E1766" s="83" t="s">
        <v>2957</v>
      </c>
      <c r="F1766" s="83" t="s">
        <v>2959</v>
      </c>
      <c r="G1766" s="26">
        <v>5</v>
      </c>
      <c r="H1766" s="26">
        <v>4</v>
      </c>
      <c r="I1766" s="214">
        <v>3068</v>
      </c>
      <c r="J1766" s="205">
        <v>2781.5</v>
      </c>
      <c r="K1766" s="214">
        <v>2781.5</v>
      </c>
      <c r="L1766" s="223">
        <v>109</v>
      </c>
      <c r="M1766" s="207">
        <f t="shared" si="423"/>
        <v>655851.5</v>
      </c>
      <c r="N1766" s="207"/>
      <c r="O1766" s="207"/>
      <c r="P1766" s="207"/>
      <c r="Q1766" s="205">
        <f t="shared" si="420"/>
        <v>655851.5</v>
      </c>
      <c r="R1766" s="207">
        <v>655851.5</v>
      </c>
      <c r="S1766" s="260"/>
      <c r="T1766" s="207"/>
      <c r="U1766" s="207"/>
      <c r="V1766" s="207"/>
      <c r="W1766" s="207"/>
      <c r="X1766" s="207"/>
      <c r="Y1766" s="207"/>
      <c r="Z1766" s="207"/>
      <c r="AA1766" s="207"/>
      <c r="AB1766" s="207"/>
      <c r="AC1766" s="207"/>
      <c r="AD1766" s="207"/>
      <c r="AE1766" s="207"/>
      <c r="AF1766" s="207"/>
      <c r="AG1766" s="221">
        <v>2025</v>
      </c>
      <c r="AH1766" s="159"/>
      <c r="AI1766" s="175"/>
      <c r="AJ1766" s="153"/>
      <c r="AK1766" s="15">
        <f t="shared" ca="1" si="422"/>
        <v>1679</v>
      </c>
      <c r="AL1766" s="15" t="s">
        <v>155</v>
      </c>
      <c r="AM1766" s="15" t="str">
        <f t="shared" ca="1" si="424"/>
        <v>1679.</v>
      </c>
      <c r="AN1766" s="285"/>
      <c r="AO1766" s="15"/>
      <c r="AP1766" s="16"/>
    </row>
    <row r="1767" spans="1:42" ht="22.5" hidden="1" customHeight="1" x14ac:dyDescent="0.25">
      <c r="A1767" s="83" t="str">
        <f t="shared" ca="1" si="421"/>
        <v>1680.</v>
      </c>
      <c r="B1767" s="26">
        <v>3323</v>
      </c>
      <c r="C1767" s="40" t="s">
        <v>1745</v>
      </c>
      <c r="D1767" s="26">
        <v>1941</v>
      </c>
      <c r="E1767" s="83" t="s">
        <v>2957</v>
      </c>
      <c r="F1767" s="83" t="s">
        <v>2959</v>
      </c>
      <c r="G1767" s="26">
        <v>4</v>
      </c>
      <c r="H1767" s="26">
        <v>3</v>
      </c>
      <c r="I1767" s="207">
        <v>2514.6999999999998</v>
      </c>
      <c r="J1767" s="207">
        <v>2277.6999999999998</v>
      </c>
      <c r="K1767" s="273">
        <v>2277.6999999999998</v>
      </c>
      <c r="L1767" s="223">
        <v>62</v>
      </c>
      <c r="M1767" s="207">
        <f t="shared" si="423"/>
        <v>1465593</v>
      </c>
      <c r="N1767" s="207"/>
      <c r="O1767" s="207"/>
      <c r="P1767" s="207"/>
      <c r="Q1767" s="205">
        <f t="shared" si="420"/>
        <v>1465593</v>
      </c>
      <c r="R1767" s="207">
        <f>606957+858636</f>
        <v>1465593</v>
      </c>
      <c r="S1767" s="260"/>
      <c r="T1767" s="207"/>
      <c r="U1767" s="207"/>
      <c r="V1767" s="207"/>
      <c r="W1767" s="207"/>
      <c r="X1767" s="207"/>
      <c r="Y1767" s="207"/>
      <c r="Z1767" s="207"/>
      <c r="AA1767" s="207"/>
      <c r="AB1767" s="207"/>
      <c r="AC1767" s="207"/>
      <c r="AD1767" s="207"/>
      <c r="AE1767" s="207"/>
      <c r="AF1767" s="207"/>
      <c r="AG1767" s="221">
        <v>2025</v>
      </c>
      <c r="AH1767" s="159"/>
      <c r="AI1767" s="175"/>
      <c r="AJ1767" s="153"/>
      <c r="AK1767" s="15">
        <f t="shared" ca="1" si="422"/>
        <v>1680</v>
      </c>
      <c r="AL1767" s="15" t="s">
        <v>155</v>
      </c>
      <c r="AM1767" s="15" t="str">
        <f t="shared" ca="1" si="424"/>
        <v>1680.</v>
      </c>
      <c r="AN1767" s="285"/>
      <c r="AO1767" s="15"/>
      <c r="AP1767" s="16"/>
    </row>
    <row r="1768" spans="1:42" ht="22.5" hidden="1" customHeight="1" x14ac:dyDescent="0.25">
      <c r="A1768" s="83" t="str">
        <f t="shared" ca="1" si="421"/>
        <v>1681.</v>
      </c>
      <c r="B1768" s="26">
        <v>3581</v>
      </c>
      <c r="C1768" s="251" t="s">
        <v>872</v>
      </c>
      <c r="D1768" s="144">
        <v>1988</v>
      </c>
      <c r="E1768" s="83" t="s">
        <v>2957</v>
      </c>
      <c r="F1768" s="83" t="s">
        <v>2959</v>
      </c>
      <c r="G1768" s="26">
        <v>2</v>
      </c>
      <c r="H1768" s="26">
        <v>1</v>
      </c>
      <c r="I1768" s="214">
        <v>409.8</v>
      </c>
      <c r="J1768" s="205">
        <v>373.1</v>
      </c>
      <c r="K1768" s="214">
        <v>373.1</v>
      </c>
      <c r="L1768" s="223">
        <v>15</v>
      </c>
      <c r="M1768" s="207">
        <f t="shared" si="423"/>
        <v>159528</v>
      </c>
      <c r="N1768" s="207"/>
      <c r="O1768" s="207"/>
      <c r="P1768" s="207"/>
      <c r="Q1768" s="205">
        <f t="shared" si="420"/>
        <v>159528</v>
      </c>
      <c r="R1768" s="208">
        <v>159528</v>
      </c>
      <c r="S1768" s="267"/>
      <c r="T1768" s="208"/>
      <c r="U1768" s="208"/>
      <c r="V1768" s="208"/>
      <c r="W1768" s="208"/>
      <c r="X1768" s="208"/>
      <c r="Y1768" s="208"/>
      <c r="Z1768" s="208"/>
      <c r="AA1768" s="208"/>
      <c r="AB1768" s="208"/>
      <c r="AC1768" s="208"/>
      <c r="AD1768" s="208"/>
      <c r="AE1768" s="208"/>
      <c r="AF1768" s="208"/>
      <c r="AG1768" s="221">
        <v>2025</v>
      </c>
      <c r="AH1768" s="159"/>
      <c r="AI1768" s="175"/>
      <c r="AJ1768" s="218"/>
      <c r="AK1768" s="15">
        <f t="shared" ca="1" si="422"/>
        <v>1681</v>
      </c>
      <c r="AL1768" s="15" t="s">
        <v>155</v>
      </c>
      <c r="AM1768" s="15" t="str">
        <f t="shared" ca="1" si="424"/>
        <v>1681.</v>
      </c>
      <c r="AN1768" s="285"/>
      <c r="AO1768" s="15"/>
      <c r="AP1768" s="16"/>
    </row>
    <row r="1769" spans="1:42" ht="22.5" hidden="1" customHeight="1" x14ac:dyDescent="0.25">
      <c r="A1769" s="83" t="str">
        <f t="shared" ca="1" si="421"/>
        <v>1682.</v>
      </c>
      <c r="B1769" s="26">
        <v>3612</v>
      </c>
      <c r="C1769" s="226" t="s">
        <v>742</v>
      </c>
      <c r="D1769" s="26">
        <v>1966</v>
      </c>
      <c r="E1769" s="83" t="s">
        <v>2957</v>
      </c>
      <c r="F1769" s="83" t="s">
        <v>2959</v>
      </c>
      <c r="G1769" s="26">
        <v>2</v>
      </c>
      <c r="H1769" s="26">
        <v>2</v>
      </c>
      <c r="I1769" s="207">
        <v>496</v>
      </c>
      <c r="J1769" s="205">
        <v>436</v>
      </c>
      <c r="K1769" s="273">
        <v>436</v>
      </c>
      <c r="L1769" s="223">
        <v>18</v>
      </c>
      <c r="M1769" s="207">
        <f t="shared" si="423"/>
        <v>305178</v>
      </c>
      <c r="N1769" s="207"/>
      <c r="O1769" s="207"/>
      <c r="P1769" s="207"/>
      <c r="Q1769" s="205">
        <f t="shared" si="420"/>
        <v>305178</v>
      </c>
      <c r="R1769" s="208"/>
      <c r="S1769" s="260"/>
      <c r="T1769" s="207"/>
      <c r="U1769" s="207"/>
      <c r="V1769" s="207"/>
      <c r="W1769" s="207"/>
      <c r="X1769" s="207"/>
      <c r="Y1769" s="207"/>
      <c r="Z1769" s="207"/>
      <c r="AA1769" s="207">
        <v>114</v>
      </c>
      <c r="AB1769" s="207">
        <f>AA1769*2677</f>
        <v>305178</v>
      </c>
      <c r="AC1769" s="207"/>
      <c r="AD1769" s="207"/>
      <c r="AE1769" s="205"/>
      <c r="AF1769" s="207"/>
      <c r="AG1769" s="221">
        <v>2025</v>
      </c>
      <c r="AH1769" s="159"/>
      <c r="AI1769" s="175"/>
      <c r="AJ1769" s="218"/>
      <c r="AK1769" s="15">
        <f t="shared" ca="1" si="422"/>
        <v>1682</v>
      </c>
      <c r="AL1769" s="15" t="s">
        <v>155</v>
      </c>
      <c r="AM1769" s="15" t="str">
        <f t="shared" ca="1" si="424"/>
        <v>1682.</v>
      </c>
      <c r="AN1769" s="285"/>
      <c r="AO1769" s="15"/>
      <c r="AP1769" s="16"/>
    </row>
    <row r="1770" spans="1:42" ht="22.5" hidden="1" customHeight="1" x14ac:dyDescent="0.25">
      <c r="A1770" s="83" t="str">
        <f t="shared" ca="1" si="421"/>
        <v>1683.</v>
      </c>
      <c r="B1770" s="26">
        <v>5696</v>
      </c>
      <c r="C1770" s="40" t="s">
        <v>1805</v>
      </c>
      <c r="D1770" s="26">
        <v>1970</v>
      </c>
      <c r="E1770" s="145" t="s">
        <v>2957</v>
      </c>
      <c r="F1770" s="83" t="s">
        <v>2959</v>
      </c>
      <c r="G1770" s="26">
        <v>2</v>
      </c>
      <c r="H1770" s="26">
        <v>2</v>
      </c>
      <c r="I1770" s="209">
        <v>733</v>
      </c>
      <c r="J1770" s="209">
        <v>479.6</v>
      </c>
      <c r="K1770" s="209">
        <v>479.6</v>
      </c>
      <c r="L1770" s="223">
        <v>35</v>
      </c>
      <c r="M1770" s="207">
        <f t="shared" si="423"/>
        <v>5453622</v>
      </c>
      <c r="N1770" s="208"/>
      <c r="O1770" s="208"/>
      <c r="P1770" s="208"/>
      <c r="Q1770" s="205">
        <f>M1770</f>
        <v>5453622</v>
      </c>
      <c r="R1770" s="207">
        <v>262752</v>
      </c>
      <c r="S1770" s="260"/>
      <c r="T1770" s="207"/>
      <c r="U1770" s="207">
        <v>690</v>
      </c>
      <c r="V1770" s="207">
        <f>U1770*7523</f>
        <v>5190870</v>
      </c>
      <c r="W1770" s="207"/>
      <c r="X1770" s="207"/>
      <c r="Y1770" s="207"/>
      <c r="Z1770" s="207"/>
      <c r="AA1770" s="207"/>
      <c r="AB1770" s="207"/>
      <c r="AC1770" s="207"/>
      <c r="AD1770" s="207"/>
      <c r="AE1770" s="205"/>
      <c r="AF1770" s="204"/>
      <c r="AG1770" s="221">
        <v>2025</v>
      </c>
      <c r="AH1770" s="159"/>
      <c r="AI1770" s="175"/>
      <c r="AJ1770" s="153"/>
      <c r="AK1770" s="15">
        <f t="shared" ca="1" si="422"/>
        <v>1683</v>
      </c>
      <c r="AL1770" s="15" t="s">
        <v>155</v>
      </c>
      <c r="AM1770" s="15" t="str">
        <f t="shared" ca="1" si="424"/>
        <v>1683.</v>
      </c>
      <c r="AN1770" s="285"/>
      <c r="AO1770" s="15"/>
      <c r="AP1770" s="16"/>
    </row>
    <row r="1771" spans="1:42" ht="22.5" hidden="1" customHeight="1" x14ac:dyDescent="0.25">
      <c r="A1771" s="83" t="str">
        <f t="shared" ca="1" si="421"/>
        <v>1684.</v>
      </c>
      <c r="B1771" s="26">
        <v>3280</v>
      </c>
      <c r="C1771" s="40" t="s">
        <v>3100</v>
      </c>
      <c r="D1771" s="144">
        <v>1994</v>
      </c>
      <c r="E1771" s="145" t="s">
        <v>2957</v>
      </c>
      <c r="F1771" s="83" t="s">
        <v>2959</v>
      </c>
      <c r="G1771" s="144">
        <v>5</v>
      </c>
      <c r="H1771" s="144">
        <v>4</v>
      </c>
      <c r="I1771" s="204">
        <v>5408</v>
      </c>
      <c r="J1771" s="214">
        <v>4989.3999999999996</v>
      </c>
      <c r="K1771" s="214">
        <v>4989.3999999999996</v>
      </c>
      <c r="L1771" s="223">
        <v>94</v>
      </c>
      <c r="M1771" s="207">
        <f t="shared" si="423"/>
        <v>1361493.9</v>
      </c>
      <c r="N1771" s="207"/>
      <c r="O1771" s="207"/>
      <c r="P1771" s="207"/>
      <c r="Q1771" s="205">
        <f t="shared" ref="Q1771:Q1834" si="425">M1771</f>
        <v>1361493.9</v>
      </c>
      <c r="R1771" s="207">
        <v>1361493.9</v>
      </c>
      <c r="S1771" s="260"/>
      <c r="T1771" s="207"/>
      <c r="U1771" s="207"/>
      <c r="V1771" s="207"/>
      <c r="W1771" s="207"/>
      <c r="X1771" s="207"/>
      <c r="Y1771" s="207"/>
      <c r="Z1771" s="207"/>
      <c r="AA1771" s="207"/>
      <c r="AB1771" s="207"/>
      <c r="AC1771" s="207"/>
      <c r="AD1771" s="207"/>
      <c r="AE1771" s="207"/>
      <c r="AF1771" s="207"/>
      <c r="AG1771" s="221">
        <v>2025</v>
      </c>
      <c r="AH1771" s="159"/>
      <c r="AI1771" s="175"/>
      <c r="AJ1771" s="153"/>
      <c r="AK1771" s="15">
        <f t="shared" ca="1" si="422"/>
        <v>1684</v>
      </c>
      <c r="AL1771" s="15" t="s">
        <v>155</v>
      </c>
      <c r="AM1771" s="15" t="str">
        <f t="shared" ca="1" si="424"/>
        <v>1684.</v>
      </c>
      <c r="AN1771" s="285"/>
      <c r="AO1771" s="15"/>
      <c r="AP1771" s="16"/>
    </row>
    <row r="1772" spans="1:42" ht="22.5" hidden="1" customHeight="1" x14ac:dyDescent="0.25">
      <c r="A1772" s="83" t="str">
        <f t="shared" ca="1" si="421"/>
        <v>1685.</v>
      </c>
      <c r="B1772" s="26">
        <v>3345</v>
      </c>
      <c r="C1772" s="226" t="s">
        <v>699</v>
      </c>
      <c r="D1772" s="26">
        <v>1973</v>
      </c>
      <c r="E1772" s="83" t="s">
        <v>2957</v>
      </c>
      <c r="F1772" s="83" t="s">
        <v>2959</v>
      </c>
      <c r="G1772" s="26">
        <v>5</v>
      </c>
      <c r="H1772" s="26">
        <v>8</v>
      </c>
      <c r="I1772" s="207">
        <v>7100.5</v>
      </c>
      <c r="J1772" s="205">
        <v>5275.1</v>
      </c>
      <c r="K1772" s="273">
        <v>5275.1</v>
      </c>
      <c r="L1772" s="223">
        <v>192</v>
      </c>
      <c r="M1772" s="207">
        <f t="shared" si="423"/>
        <v>4316640</v>
      </c>
      <c r="N1772" s="207"/>
      <c r="O1772" s="207"/>
      <c r="P1772" s="207"/>
      <c r="Q1772" s="205">
        <f t="shared" si="425"/>
        <v>4316640</v>
      </c>
      <c r="R1772" s="207">
        <v>4316640</v>
      </c>
      <c r="S1772" s="260"/>
      <c r="T1772" s="207"/>
      <c r="U1772" s="207"/>
      <c r="V1772" s="207"/>
      <c r="W1772" s="207"/>
      <c r="X1772" s="207"/>
      <c r="Y1772" s="207"/>
      <c r="Z1772" s="207"/>
      <c r="AA1772" s="207"/>
      <c r="AB1772" s="207"/>
      <c r="AC1772" s="207"/>
      <c r="AD1772" s="207"/>
      <c r="AE1772" s="207"/>
      <c r="AF1772" s="207"/>
      <c r="AG1772" s="221">
        <v>2025</v>
      </c>
      <c r="AH1772" s="159"/>
      <c r="AI1772" s="175"/>
      <c r="AJ1772" s="153"/>
      <c r="AK1772" s="15">
        <f t="shared" ca="1" si="422"/>
        <v>1685</v>
      </c>
      <c r="AL1772" s="15" t="s">
        <v>155</v>
      </c>
      <c r="AM1772" s="15" t="str">
        <f t="shared" ca="1" si="424"/>
        <v>1685.</v>
      </c>
      <c r="AN1772" s="285"/>
      <c r="AO1772" s="15"/>
      <c r="AP1772" s="16"/>
    </row>
    <row r="1773" spans="1:42" ht="22.5" hidden="1" customHeight="1" x14ac:dyDescent="0.25">
      <c r="A1773" s="83" t="str">
        <f t="shared" ca="1" si="421"/>
        <v>1686.</v>
      </c>
      <c r="B1773" s="26">
        <v>3276</v>
      </c>
      <c r="C1773" s="45" t="s">
        <v>883</v>
      </c>
      <c r="D1773" s="144">
        <v>1993</v>
      </c>
      <c r="E1773" s="145" t="s">
        <v>2957</v>
      </c>
      <c r="F1773" s="83" t="s">
        <v>2958</v>
      </c>
      <c r="G1773" s="144">
        <v>5</v>
      </c>
      <c r="H1773" s="144">
        <v>5</v>
      </c>
      <c r="I1773" s="204">
        <v>6215.6</v>
      </c>
      <c r="J1773" s="205">
        <v>5619.6</v>
      </c>
      <c r="K1773" s="214">
        <v>5619.6</v>
      </c>
      <c r="L1773" s="223">
        <v>214</v>
      </c>
      <c r="M1773" s="207">
        <f t="shared" si="423"/>
        <v>857400</v>
      </c>
      <c r="N1773" s="207"/>
      <c r="O1773" s="207"/>
      <c r="P1773" s="207"/>
      <c r="Q1773" s="205">
        <f t="shared" si="425"/>
        <v>857400</v>
      </c>
      <c r="R1773" s="208">
        <v>857400</v>
      </c>
      <c r="S1773" s="267"/>
      <c r="T1773" s="208"/>
      <c r="U1773" s="208"/>
      <c r="V1773" s="208"/>
      <c r="W1773" s="208"/>
      <c r="X1773" s="208"/>
      <c r="Y1773" s="208"/>
      <c r="Z1773" s="208"/>
      <c r="AA1773" s="208"/>
      <c r="AB1773" s="208"/>
      <c r="AC1773" s="208"/>
      <c r="AD1773" s="208"/>
      <c r="AE1773" s="208"/>
      <c r="AF1773" s="208"/>
      <c r="AG1773" s="221">
        <v>2025</v>
      </c>
      <c r="AH1773" s="159"/>
      <c r="AI1773" s="175"/>
      <c r="AJ1773" s="218"/>
      <c r="AK1773" s="15">
        <f t="shared" ca="1" si="422"/>
        <v>1686</v>
      </c>
      <c r="AL1773" s="15" t="s">
        <v>155</v>
      </c>
      <c r="AM1773" s="15" t="str">
        <f t="shared" ca="1" si="424"/>
        <v>1686.</v>
      </c>
      <c r="AN1773" s="285"/>
      <c r="AO1773" s="15"/>
      <c r="AP1773" s="16"/>
    </row>
    <row r="1774" spans="1:42" ht="22.5" hidden="1" customHeight="1" x14ac:dyDescent="0.25">
      <c r="A1774" s="83" t="str">
        <f t="shared" ca="1" si="421"/>
        <v>1687.</v>
      </c>
      <c r="B1774" s="26">
        <v>3291</v>
      </c>
      <c r="C1774" s="251" t="s">
        <v>762</v>
      </c>
      <c r="D1774" s="144">
        <v>1960</v>
      </c>
      <c r="E1774" s="83" t="s">
        <v>2957</v>
      </c>
      <c r="F1774" s="83" t="s">
        <v>2959</v>
      </c>
      <c r="G1774" s="26">
        <v>2</v>
      </c>
      <c r="H1774" s="26">
        <v>2</v>
      </c>
      <c r="I1774" s="214">
        <v>579.20000000000005</v>
      </c>
      <c r="J1774" s="205">
        <v>558.6</v>
      </c>
      <c r="K1774" s="214">
        <v>558.6</v>
      </c>
      <c r="L1774" s="223">
        <v>16</v>
      </c>
      <c r="M1774" s="207">
        <f t="shared" si="423"/>
        <v>155266</v>
      </c>
      <c r="N1774" s="207"/>
      <c r="O1774" s="207"/>
      <c r="P1774" s="207"/>
      <c r="Q1774" s="205">
        <f t="shared" si="425"/>
        <v>155266</v>
      </c>
      <c r="R1774" s="208"/>
      <c r="S1774" s="267"/>
      <c r="T1774" s="208"/>
      <c r="U1774" s="208"/>
      <c r="V1774" s="208"/>
      <c r="W1774" s="208"/>
      <c r="X1774" s="208"/>
      <c r="Y1774" s="208"/>
      <c r="Z1774" s="208"/>
      <c r="AA1774" s="208">
        <v>58</v>
      </c>
      <c r="AB1774" s="208">
        <f>AA1774*2677</f>
        <v>155266</v>
      </c>
      <c r="AC1774" s="208"/>
      <c r="AD1774" s="208"/>
      <c r="AE1774" s="205"/>
      <c r="AF1774" s="208"/>
      <c r="AG1774" s="221">
        <v>2025</v>
      </c>
      <c r="AH1774" s="159"/>
      <c r="AI1774" s="175"/>
      <c r="AJ1774" s="218"/>
      <c r="AK1774" s="15">
        <f t="shared" ca="1" si="422"/>
        <v>1687</v>
      </c>
      <c r="AL1774" s="15" t="s">
        <v>155</v>
      </c>
      <c r="AM1774" s="15" t="str">
        <f t="shared" ca="1" si="424"/>
        <v>1687.</v>
      </c>
      <c r="AN1774" s="285"/>
      <c r="AO1774" s="15"/>
      <c r="AP1774" s="16"/>
    </row>
    <row r="1775" spans="1:42" ht="22.5" hidden="1" customHeight="1" x14ac:dyDescent="0.25">
      <c r="A1775" s="83" t="str">
        <f t="shared" ca="1" si="421"/>
        <v>1688.</v>
      </c>
      <c r="B1775" s="26">
        <v>3307</v>
      </c>
      <c r="C1775" s="40" t="s">
        <v>1740</v>
      </c>
      <c r="D1775" s="144">
        <v>1983</v>
      </c>
      <c r="E1775" s="83" t="s">
        <v>2957</v>
      </c>
      <c r="F1775" s="83" t="s">
        <v>2959</v>
      </c>
      <c r="G1775" s="26">
        <v>2</v>
      </c>
      <c r="H1775" s="26">
        <v>2</v>
      </c>
      <c r="I1775" s="214">
        <v>905.5</v>
      </c>
      <c r="J1775" s="214">
        <v>835.6</v>
      </c>
      <c r="K1775" s="214">
        <v>835.6</v>
      </c>
      <c r="L1775" s="223">
        <v>16</v>
      </c>
      <c r="M1775" s="207">
        <f t="shared" si="423"/>
        <v>97172</v>
      </c>
      <c r="N1775" s="207"/>
      <c r="O1775" s="207"/>
      <c r="P1775" s="207"/>
      <c r="Q1775" s="205">
        <f>M1775</f>
        <v>97172</v>
      </c>
      <c r="R1775" s="207">
        <v>97172</v>
      </c>
      <c r="S1775" s="260"/>
      <c r="T1775" s="207"/>
      <c r="U1775" s="207"/>
      <c r="V1775" s="207"/>
      <c r="W1775" s="207"/>
      <c r="X1775" s="207"/>
      <c r="Y1775" s="207"/>
      <c r="Z1775" s="207"/>
      <c r="AA1775" s="207"/>
      <c r="AB1775" s="207"/>
      <c r="AC1775" s="207"/>
      <c r="AD1775" s="207"/>
      <c r="AE1775" s="207"/>
      <c r="AF1775" s="207"/>
      <c r="AG1775" s="221">
        <v>2025</v>
      </c>
      <c r="AH1775" s="159"/>
      <c r="AI1775" s="175"/>
      <c r="AJ1775" s="153"/>
      <c r="AK1775" s="15">
        <f t="shared" ca="1" si="422"/>
        <v>1688</v>
      </c>
      <c r="AL1775" s="15" t="s">
        <v>155</v>
      </c>
      <c r="AM1775" s="15" t="str">
        <f t="shared" ca="1" si="424"/>
        <v>1688.</v>
      </c>
      <c r="AN1775" s="285"/>
      <c r="AO1775" s="15"/>
      <c r="AP1775" s="16"/>
    </row>
    <row r="1776" spans="1:42" ht="22.5" hidden="1" customHeight="1" x14ac:dyDescent="0.25">
      <c r="A1776" s="83" t="str">
        <f t="shared" ca="1" si="421"/>
        <v>1689.</v>
      </c>
      <c r="B1776" s="26">
        <v>3343</v>
      </c>
      <c r="C1776" s="226" t="s">
        <v>698</v>
      </c>
      <c r="D1776" s="26">
        <v>1958</v>
      </c>
      <c r="E1776" s="83" t="s">
        <v>2957</v>
      </c>
      <c r="F1776" s="83" t="s">
        <v>2959</v>
      </c>
      <c r="G1776" s="26">
        <v>2</v>
      </c>
      <c r="H1776" s="26">
        <v>1</v>
      </c>
      <c r="I1776" s="207">
        <v>817.1</v>
      </c>
      <c r="J1776" s="205">
        <v>721.1</v>
      </c>
      <c r="K1776" s="207">
        <v>721.1</v>
      </c>
      <c r="L1776" s="223">
        <v>12</v>
      </c>
      <c r="M1776" s="207">
        <f t="shared" si="423"/>
        <v>60018</v>
      </c>
      <c r="N1776" s="207"/>
      <c r="O1776" s="207"/>
      <c r="P1776" s="207"/>
      <c r="Q1776" s="205">
        <f t="shared" si="425"/>
        <v>60018</v>
      </c>
      <c r="R1776" s="207">
        <v>60018</v>
      </c>
      <c r="S1776" s="260"/>
      <c r="T1776" s="207"/>
      <c r="U1776" s="207"/>
      <c r="V1776" s="207"/>
      <c r="W1776" s="207"/>
      <c r="X1776" s="207"/>
      <c r="Y1776" s="207"/>
      <c r="Z1776" s="207"/>
      <c r="AA1776" s="207"/>
      <c r="AB1776" s="207"/>
      <c r="AC1776" s="207"/>
      <c r="AD1776" s="207"/>
      <c r="AE1776" s="207"/>
      <c r="AF1776" s="207"/>
      <c r="AG1776" s="221">
        <v>2025</v>
      </c>
      <c r="AH1776" s="159"/>
      <c r="AI1776" s="175"/>
      <c r="AJ1776" s="153"/>
      <c r="AK1776" s="15">
        <f t="shared" ca="1" si="422"/>
        <v>1689</v>
      </c>
      <c r="AL1776" s="15" t="s">
        <v>155</v>
      </c>
      <c r="AM1776" s="15" t="str">
        <f t="shared" ca="1" si="424"/>
        <v>1689.</v>
      </c>
      <c r="AN1776" s="285"/>
      <c r="AO1776" s="15"/>
      <c r="AP1776" s="16"/>
    </row>
    <row r="1777" spans="1:42" ht="22.5" hidden="1" customHeight="1" x14ac:dyDescent="0.25">
      <c r="A1777" s="83" t="str">
        <f t="shared" ca="1" si="421"/>
        <v>1690.</v>
      </c>
      <c r="B1777" s="26">
        <v>3355</v>
      </c>
      <c r="C1777" s="40" t="s">
        <v>1756</v>
      </c>
      <c r="D1777" s="144">
        <v>1962</v>
      </c>
      <c r="E1777" s="145" t="s">
        <v>2957</v>
      </c>
      <c r="F1777" s="83" t="s">
        <v>2959</v>
      </c>
      <c r="G1777" s="144">
        <v>2</v>
      </c>
      <c r="H1777" s="144">
        <v>2</v>
      </c>
      <c r="I1777" s="204">
        <v>615.1</v>
      </c>
      <c r="J1777" s="214">
        <v>573.79999999999995</v>
      </c>
      <c r="K1777" s="214">
        <v>573.79999999999995</v>
      </c>
      <c r="L1777" s="223">
        <v>16</v>
      </c>
      <c r="M1777" s="207">
        <f t="shared" si="423"/>
        <v>328440</v>
      </c>
      <c r="N1777" s="207"/>
      <c r="O1777" s="207"/>
      <c r="P1777" s="207"/>
      <c r="Q1777" s="205">
        <f t="shared" si="425"/>
        <v>328440</v>
      </c>
      <c r="R1777" s="207">
        <v>328440</v>
      </c>
      <c r="S1777" s="260"/>
      <c r="T1777" s="207"/>
      <c r="U1777" s="207"/>
      <c r="V1777" s="207"/>
      <c r="W1777" s="207"/>
      <c r="X1777" s="207"/>
      <c r="Y1777" s="207"/>
      <c r="Z1777" s="207"/>
      <c r="AA1777" s="207"/>
      <c r="AB1777" s="207"/>
      <c r="AC1777" s="207"/>
      <c r="AD1777" s="207"/>
      <c r="AE1777" s="207"/>
      <c r="AF1777" s="207"/>
      <c r="AG1777" s="221">
        <v>2025</v>
      </c>
      <c r="AH1777" s="159"/>
      <c r="AI1777" s="175"/>
      <c r="AJ1777" s="153"/>
      <c r="AK1777" s="15">
        <f t="shared" ca="1" si="422"/>
        <v>1690</v>
      </c>
      <c r="AL1777" s="15" t="s">
        <v>155</v>
      </c>
      <c r="AM1777" s="15" t="str">
        <f t="shared" ca="1" si="424"/>
        <v>1690.</v>
      </c>
      <c r="AN1777" s="285"/>
      <c r="AO1777" s="15"/>
      <c r="AP1777" s="16"/>
    </row>
    <row r="1778" spans="1:42" ht="22.5" hidden="1" customHeight="1" x14ac:dyDescent="0.25">
      <c r="A1778" s="83" t="str">
        <f t="shared" ca="1" si="421"/>
        <v>1691.</v>
      </c>
      <c r="B1778" s="26">
        <v>3460</v>
      </c>
      <c r="C1778" s="251" t="s">
        <v>152</v>
      </c>
      <c r="D1778" s="144">
        <v>1952</v>
      </c>
      <c r="E1778" s="83" t="s">
        <v>2957</v>
      </c>
      <c r="F1778" s="83" t="s">
        <v>2959</v>
      </c>
      <c r="G1778" s="26">
        <v>2</v>
      </c>
      <c r="H1778" s="26">
        <v>2</v>
      </c>
      <c r="I1778" s="214">
        <v>816.7</v>
      </c>
      <c r="J1778" s="205">
        <v>675.1</v>
      </c>
      <c r="K1778" s="214">
        <v>675.1</v>
      </c>
      <c r="L1778" s="223">
        <v>12</v>
      </c>
      <c r="M1778" s="207">
        <f t="shared" si="423"/>
        <v>398820</v>
      </c>
      <c r="N1778" s="207"/>
      <c r="O1778" s="207"/>
      <c r="P1778" s="207"/>
      <c r="Q1778" s="205">
        <f t="shared" si="425"/>
        <v>398820</v>
      </c>
      <c r="R1778" s="208">
        <v>398820</v>
      </c>
      <c r="S1778" s="267"/>
      <c r="T1778" s="208"/>
      <c r="U1778" s="208"/>
      <c r="V1778" s="208"/>
      <c r="W1778" s="208"/>
      <c r="X1778" s="208"/>
      <c r="Y1778" s="208"/>
      <c r="Z1778" s="208"/>
      <c r="AA1778" s="208"/>
      <c r="AB1778" s="208"/>
      <c r="AC1778" s="208"/>
      <c r="AD1778" s="208"/>
      <c r="AE1778" s="208"/>
      <c r="AF1778" s="208"/>
      <c r="AG1778" s="221">
        <v>2025</v>
      </c>
      <c r="AH1778" s="159"/>
      <c r="AI1778" s="175"/>
      <c r="AJ1778" s="218"/>
      <c r="AK1778" s="15">
        <f t="shared" ca="1" si="422"/>
        <v>1691</v>
      </c>
      <c r="AL1778" s="15" t="s">
        <v>155</v>
      </c>
      <c r="AM1778" s="15" t="str">
        <f t="shared" ca="1" si="424"/>
        <v>1691.</v>
      </c>
      <c r="AN1778" s="285"/>
      <c r="AO1778" s="15"/>
      <c r="AP1778" s="16"/>
    </row>
    <row r="1779" spans="1:42" ht="22.5" hidden="1" customHeight="1" x14ac:dyDescent="0.25">
      <c r="A1779" s="83" t="str">
        <f t="shared" ca="1" si="421"/>
        <v>1692.</v>
      </c>
      <c r="B1779" s="26">
        <v>3522</v>
      </c>
      <c r="C1779" s="40" t="s">
        <v>1791</v>
      </c>
      <c r="D1779" s="144">
        <v>1951</v>
      </c>
      <c r="E1779" s="83" t="s">
        <v>2957</v>
      </c>
      <c r="F1779" s="83" t="s">
        <v>2959</v>
      </c>
      <c r="G1779" s="26">
        <v>3</v>
      </c>
      <c r="H1779" s="26">
        <v>2</v>
      </c>
      <c r="I1779" s="214">
        <v>1314.9</v>
      </c>
      <c r="J1779" s="214">
        <v>1212.3</v>
      </c>
      <c r="K1779" s="214">
        <v>1212.3</v>
      </c>
      <c r="L1779" s="223">
        <v>43</v>
      </c>
      <c r="M1779" s="207">
        <f t="shared" si="423"/>
        <v>1267032</v>
      </c>
      <c r="N1779" s="207"/>
      <c r="O1779" s="207"/>
      <c r="P1779" s="207"/>
      <c r="Q1779" s="205">
        <f t="shared" si="425"/>
        <v>1267032</v>
      </c>
      <c r="R1779" s="207">
        <v>1267032</v>
      </c>
      <c r="S1779" s="260"/>
      <c r="T1779" s="207"/>
      <c r="U1779" s="207"/>
      <c r="V1779" s="207"/>
      <c r="W1779" s="207"/>
      <c r="X1779" s="207"/>
      <c r="Y1779" s="207"/>
      <c r="Z1779" s="207"/>
      <c r="AA1779" s="207"/>
      <c r="AB1779" s="207"/>
      <c r="AC1779" s="207"/>
      <c r="AD1779" s="207"/>
      <c r="AE1779" s="205"/>
      <c r="AF1779" s="204"/>
      <c r="AG1779" s="221">
        <v>2025</v>
      </c>
      <c r="AH1779" s="159"/>
      <c r="AI1779" s="175"/>
      <c r="AJ1779" s="153"/>
      <c r="AK1779" s="15">
        <f t="shared" ca="1" si="422"/>
        <v>1692</v>
      </c>
      <c r="AL1779" s="15" t="s">
        <v>155</v>
      </c>
      <c r="AM1779" s="15" t="str">
        <f t="shared" ca="1" si="424"/>
        <v>1692.</v>
      </c>
      <c r="AN1779" s="285"/>
      <c r="AO1779" s="15"/>
      <c r="AP1779" s="16"/>
    </row>
    <row r="1780" spans="1:42" ht="22.5" hidden="1" customHeight="1" x14ac:dyDescent="0.25">
      <c r="A1780" s="83" t="str">
        <f t="shared" ca="1" si="421"/>
        <v>1693.</v>
      </c>
      <c r="B1780" s="26">
        <v>3365</v>
      </c>
      <c r="C1780" s="45" t="s">
        <v>900</v>
      </c>
      <c r="D1780" s="144">
        <v>1957</v>
      </c>
      <c r="E1780" s="145" t="s">
        <v>2957</v>
      </c>
      <c r="F1780" s="83" t="s">
        <v>2959</v>
      </c>
      <c r="G1780" s="144">
        <v>2</v>
      </c>
      <c r="H1780" s="144">
        <v>3</v>
      </c>
      <c r="I1780" s="204">
        <v>1098.5999999999999</v>
      </c>
      <c r="J1780" s="205">
        <v>644.9</v>
      </c>
      <c r="K1780" s="214">
        <v>644.9</v>
      </c>
      <c r="L1780" s="223">
        <v>18</v>
      </c>
      <c r="M1780" s="207">
        <f t="shared" si="423"/>
        <v>2789907</v>
      </c>
      <c r="N1780" s="207"/>
      <c r="O1780" s="207"/>
      <c r="P1780" s="207"/>
      <c r="Q1780" s="205">
        <f t="shared" si="425"/>
        <v>2789907</v>
      </c>
      <c r="R1780" s="208">
        <v>2789907</v>
      </c>
      <c r="S1780" s="267"/>
      <c r="T1780" s="208"/>
      <c r="U1780" s="208"/>
      <c r="V1780" s="208"/>
      <c r="W1780" s="208"/>
      <c r="X1780" s="208"/>
      <c r="Y1780" s="208"/>
      <c r="Z1780" s="208"/>
      <c r="AA1780" s="208"/>
      <c r="AB1780" s="208"/>
      <c r="AC1780" s="208"/>
      <c r="AD1780" s="208"/>
      <c r="AE1780" s="208"/>
      <c r="AF1780" s="208"/>
      <c r="AG1780" s="221">
        <v>2025</v>
      </c>
      <c r="AH1780" s="159"/>
      <c r="AI1780" s="175"/>
      <c r="AJ1780" s="218"/>
      <c r="AK1780" s="15">
        <f t="shared" ca="1" si="422"/>
        <v>1693</v>
      </c>
      <c r="AL1780" s="15" t="s">
        <v>155</v>
      </c>
      <c r="AM1780" s="15" t="str">
        <f t="shared" ca="1" si="424"/>
        <v>1693.</v>
      </c>
      <c r="AN1780" s="285"/>
      <c r="AO1780" s="15"/>
      <c r="AP1780" s="16"/>
    </row>
    <row r="1781" spans="1:42" ht="22.5" hidden="1" customHeight="1" x14ac:dyDescent="0.25">
      <c r="A1781" s="83" t="str">
        <f t="shared" ca="1" si="421"/>
        <v>1694.</v>
      </c>
      <c r="B1781" s="26">
        <v>3372</v>
      </c>
      <c r="C1781" s="251" t="s">
        <v>861</v>
      </c>
      <c r="D1781" s="144">
        <v>1957</v>
      </c>
      <c r="E1781" s="83" t="s">
        <v>2957</v>
      </c>
      <c r="F1781" s="83" t="s">
        <v>2959</v>
      </c>
      <c r="G1781" s="26">
        <v>2</v>
      </c>
      <c r="H1781" s="26">
        <v>1</v>
      </c>
      <c r="I1781" s="214">
        <v>435.8</v>
      </c>
      <c r="J1781" s="205">
        <v>282.8</v>
      </c>
      <c r="K1781" s="214">
        <v>282.8</v>
      </c>
      <c r="L1781" s="223">
        <v>8</v>
      </c>
      <c r="M1781" s="207">
        <f t="shared" si="423"/>
        <v>276828</v>
      </c>
      <c r="N1781" s="207"/>
      <c r="O1781" s="207"/>
      <c r="P1781" s="207"/>
      <c r="Q1781" s="205">
        <f t="shared" si="425"/>
        <v>276828</v>
      </c>
      <c r="R1781" s="208">
        <v>276828</v>
      </c>
      <c r="S1781" s="267"/>
      <c r="T1781" s="208"/>
      <c r="U1781" s="208"/>
      <c r="V1781" s="208"/>
      <c r="W1781" s="208"/>
      <c r="X1781" s="208"/>
      <c r="Y1781" s="208"/>
      <c r="Z1781" s="208"/>
      <c r="AA1781" s="208"/>
      <c r="AB1781" s="208"/>
      <c r="AC1781" s="208"/>
      <c r="AD1781" s="208"/>
      <c r="AE1781" s="208"/>
      <c r="AF1781" s="208"/>
      <c r="AG1781" s="221">
        <v>2025</v>
      </c>
      <c r="AH1781" s="159"/>
      <c r="AI1781" s="175"/>
      <c r="AJ1781" s="218"/>
      <c r="AK1781" s="15">
        <f t="shared" ca="1" si="422"/>
        <v>1694</v>
      </c>
      <c r="AL1781" s="15" t="s">
        <v>155</v>
      </c>
      <c r="AM1781" s="15" t="str">
        <f t="shared" ca="1" si="424"/>
        <v>1694.</v>
      </c>
      <c r="AN1781" s="285"/>
      <c r="AO1781" s="15"/>
      <c r="AP1781" s="16"/>
    </row>
    <row r="1782" spans="1:42" ht="22.5" hidden="1" customHeight="1" x14ac:dyDescent="0.25">
      <c r="A1782" s="83" t="str">
        <f t="shared" ca="1" si="421"/>
        <v>1695.</v>
      </c>
      <c r="B1782" s="26">
        <v>3453</v>
      </c>
      <c r="C1782" s="251" t="s">
        <v>853</v>
      </c>
      <c r="D1782" s="144">
        <v>1962</v>
      </c>
      <c r="E1782" s="83" t="s">
        <v>2957</v>
      </c>
      <c r="F1782" s="83" t="s">
        <v>2959</v>
      </c>
      <c r="G1782" s="26">
        <v>2</v>
      </c>
      <c r="H1782" s="26">
        <v>1</v>
      </c>
      <c r="I1782" s="214">
        <v>340.7</v>
      </c>
      <c r="J1782" s="205">
        <v>313.5</v>
      </c>
      <c r="K1782" s="214">
        <v>313.5</v>
      </c>
      <c r="L1782" s="223">
        <v>8</v>
      </c>
      <c r="M1782" s="207">
        <f t="shared" si="423"/>
        <v>1048284</v>
      </c>
      <c r="N1782" s="207"/>
      <c r="O1782" s="207"/>
      <c r="P1782" s="207"/>
      <c r="Q1782" s="205">
        <f t="shared" si="425"/>
        <v>1048284</v>
      </c>
      <c r="R1782" s="208"/>
      <c r="S1782" s="267"/>
      <c r="T1782" s="208"/>
      <c r="U1782" s="208"/>
      <c r="V1782" s="208"/>
      <c r="W1782" s="208"/>
      <c r="X1782" s="208"/>
      <c r="Y1782" s="208">
        <v>333</v>
      </c>
      <c r="Z1782" s="208">
        <f>Y1782*3148</f>
        <v>1048284</v>
      </c>
      <c r="AA1782" s="208"/>
      <c r="AB1782" s="208"/>
      <c r="AC1782" s="208"/>
      <c r="AD1782" s="208"/>
      <c r="AE1782" s="205"/>
      <c r="AF1782" s="208"/>
      <c r="AG1782" s="221">
        <v>2025</v>
      </c>
      <c r="AH1782" s="159"/>
      <c r="AI1782" s="175"/>
      <c r="AJ1782" s="218"/>
      <c r="AK1782" s="15">
        <f t="shared" ca="1" si="422"/>
        <v>1695</v>
      </c>
      <c r="AL1782" s="15" t="s">
        <v>155</v>
      </c>
      <c r="AM1782" s="15" t="str">
        <f t="shared" ca="1" si="424"/>
        <v>1695.</v>
      </c>
      <c r="AN1782" s="285"/>
      <c r="AO1782" s="15"/>
      <c r="AP1782" s="16"/>
    </row>
    <row r="1783" spans="1:42" ht="22.5" hidden="1" customHeight="1" x14ac:dyDescent="0.25">
      <c r="A1783" s="83" t="str">
        <f t="shared" ca="1" si="421"/>
        <v>1696.</v>
      </c>
      <c r="B1783" s="26">
        <v>3457</v>
      </c>
      <c r="C1783" s="251" t="s">
        <v>151</v>
      </c>
      <c r="D1783" s="144">
        <v>1957</v>
      </c>
      <c r="E1783" s="83" t="s">
        <v>2957</v>
      </c>
      <c r="F1783" s="83" t="s">
        <v>2959</v>
      </c>
      <c r="G1783" s="26">
        <v>2</v>
      </c>
      <c r="H1783" s="26">
        <v>1</v>
      </c>
      <c r="I1783" s="214">
        <v>419.4</v>
      </c>
      <c r="J1783" s="205">
        <v>334.4</v>
      </c>
      <c r="K1783" s="214">
        <v>334.4</v>
      </c>
      <c r="L1783" s="223">
        <v>8</v>
      </c>
      <c r="M1783" s="207">
        <f t="shared" si="423"/>
        <v>276828</v>
      </c>
      <c r="N1783" s="207"/>
      <c r="O1783" s="207"/>
      <c r="P1783" s="207"/>
      <c r="Q1783" s="205">
        <f t="shared" si="425"/>
        <v>276828</v>
      </c>
      <c r="R1783" s="208">
        <v>276828</v>
      </c>
      <c r="S1783" s="267"/>
      <c r="T1783" s="208"/>
      <c r="U1783" s="208"/>
      <c r="V1783" s="208"/>
      <c r="W1783" s="208"/>
      <c r="X1783" s="208"/>
      <c r="Y1783" s="208"/>
      <c r="Z1783" s="208"/>
      <c r="AA1783" s="208"/>
      <c r="AB1783" s="208"/>
      <c r="AC1783" s="208"/>
      <c r="AD1783" s="208"/>
      <c r="AE1783" s="208"/>
      <c r="AF1783" s="208"/>
      <c r="AG1783" s="221">
        <v>2025</v>
      </c>
      <c r="AH1783" s="159"/>
      <c r="AI1783" s="175"/>
      <c r="AJ1783" s="218"/>
      <c r="AK1783" s="15">
        <f t="shared" ca="1" si="422"/>
        <v>1696</v>
      </c>
      <c r="AL1783" s="15" t="s">
        <v>155</v>
      </c>
      <c r="AM1783" s="15" t="str">
        <f t="shared" ca="1" si="424"/>
        <v>1696.</v>
      </c>
      <c r="AN1783" s="285"/>
      <c r="AO1783" s="15"/>
      <c r="AP1783" s="16"/>
    </row>
    <row r="1784" spans="1:42" ht="22.5" hidden="1" customHeight="1" x14ac:dyDescent="0.25">
      <c r="A1784" s="83" t="str">
        <f t="shared" ca="1" si="421"/>
        <v>1697.</v>
      </c>
      <c r="B1784" s="26">
        <v>3480</v>
      </c>
      <c r="C1784" s="226" t="s">
        <v>2659</v>
      </c>
      <c r="D1784" s="26">
        <v>1976</v>
      </c>
      <c r="E1784" s="83" t="s">
        <v>2957</v>
      </c>
      <c r="F1784" s="83" t="s">
        <v>2958</v>
      </c>
      <c r="G1784" s="26">
        <v>5</v>
      </c>
      <c r="H1784" s="26">
        <v>6</v>
      </c>
      <c r="I1784" s="207">
        <v>5109.6000000000004</v>
      </c>
      <c r="J1784" s="205">
        <v>4713.8</v>
      </c>
      <c r="K1784" s="273">
        <v>4713.8</v>
      </c>
      <c r="L1784" s="223">
        <v>198</v>
      </c>
      <c r="M1784" s="207">
        <f t="shared" si="423"/>
        <v>8601198</v>
      </c>
      <c r="N1784" s="207"/>
      <c r="O1784" s="207"/>
      <c r="P1784" s="207"/>
      <c r="Q1784" s="205">
        <f t="shared" si="425"/>
        <v>8601198</v>
      </c>
      <c r="R1784" s="207">
        <v>8601198</v>
      </c>
      <c r="S1784" s="260"/>
      <c r="T1784" s="207"/>
      <c r="U1784" s="207"/>
      <c r="V1784" s="207"/>
      <c r="W1784" s="207"/>
      <c r="X1784" s="207"/>
      <c r="Y1784" s="207"/>
      <c r="Z1784" s="207"/>
      <c r="AA1784" s="207"/>
      <c r="AB1784" s="207"/>
      <c r="AC1784" s="207"/>
      <c r="AD1784" s="207"/>
      <c r="AE1784" s="205"/>
      <c r="AF1784" s="207"/>
      <c r="AG1784" s="221">
        <v>2025</v>
      </c>
      <c r="AH1784" s="159"/>
      <c r="AI1784" s="175"/>
      <c r="AJ1784" s="153"/>
      <c r="AK1784" s="15">
        <f t="shared" ca="1" si="422"/>
        <v>1697</v>
      </c>
      <c r="AL1784" s="15" t="s">
        <v>155</v>
      </c>
      <c r="AM1784" s="15" t="str">
        <f t="shared" ca="1" si="424"/>
        <v>1697.</v>
      </c>
      <c r="AN1784" s="285"/>
      <c r="AO1784" s="15"/>
      <c r="AP1784" s="16"/>
    </row>
    <row r="1785" spans="1:42" ht="22.5" hidden="1" customHeight="1" x14ac:dyDescent="0.25">
      <c r="A1785" s="83" t="str">
        <f t="shared" ca="1" si="421"/>
        <v>1698.</v>
      </c>
      <c r="B1785" s="26">
        <v>3503</v>
      </c>
      <c r="C1785" s="226" t="s">
        <v>720</v>
      </c>
      <c r="D1785" s="26">
        <v>1975</v>
      </c>
      <c r="E1785" s="83" t="s">
        <v>2957</v>
      </c>
      <c r="F1785" s="83" t="s">
        <v>2959</v>
      </c>
      <c r="G1785" s="26">
        <v>2</v>
      </c>
      <c r="H1785" s="26">
        <v>2</v>
      </c>
      <c r="I1785" s="207">
        <v>596.5</v>
      </c>
      <c r="J1785" s="205">
        <v>568.5</v>
      </c>
      <c r="K1785" s="273">
        <v>568.5</v>
      </c>
      <c r="L1785" s="223">
        <v>12</v>
      </c>
      <c r="M1785" s="207">
        <f t="shared" si="423"/>
        <v>856871</v>
      </c>
      <c r="N1785" s="207"/>
      <c r="O1785" s="207"/>
      <c r="P1785" s="207"/>
      <c r="Q1785" s="205">
        <f t="shared" si="425"/>
        <v>856871</v>
      </c>
      <c r="R1785" s="208">
        <v>856871</v>
      </c>
      <c r="S1785" s="260"/>
      <c r="T1785" s="207"/>
      <c r="U1785" s="207"/>
      <c r="V1785" s="207"/>
      <c r="W1785" s="207"/>
      <c r="X1785" s="207"/>
      <c r="Y1785" s="207"/>
      <c r="Z1785" s="207"/>
      <c r="AA1785" s="207"/>
      <c r="AB1785" s="207"/>
      <c r="AC1785" s="207"/>
      <c r="AD1785" s="207"/>
      <c r="AE1785" s="207"/>
      <c r="AF1785" s="207"/>
      <c r="AG1785" s="221">
        <v>2025</v>
      </c>
      <c r="AH1785" s="159"/>
      <c r="AI1785" s="175"/>
      <c r="AJ1785" s="218"/>
      <c r="AK1785" s="15">
        <f t="shared" ca="1" si="422"/>
        <v>1698</v>
      </c>
      <c r="AL1785" s="15" t="s">
        <v>155</v>
      </c>
      <c r="AM1785" s="15" t="str">
        <f t="shared" ca="1" si="424"/>
        <v>1698.</v>
      </c>
      <c r="AN1785" s="285"/>
      <c r="AO1785" s="15"/>
      <c r="AP1785" s="16"/>
    </row>
    <row r="1786" spans="1:42" ht="22.5" hidden="1" customHeight="1" x14ac:dyDescent="0.25">
      <c r="A1786" s="83" t="str">
        <f t="shared" ca="1" si="421"/>
        <v>1699.</v>
      </c>
      <c r="B1786" s="26">
        <v>3508</v>
      </c>
      <c r="C1786" s="45" t="s">
        <v>904</v>
      </c>
      <c r="D1786" s="144">
        <v>1995</v>
      </c>
      <c r="E1786" s="145" t="s">
        <v>2957</v>
      </c>
      <c r="F1786" s="83" t="s">
        <v>2958</v>
      </c>
      <c r="G1786" s="144">
        <v>3</v>
      </c>
      <c r="H1786" s="144">
        <v>3</v>
      </c>
      <c r="I1786" s="204">
        <v>1419.2</v>
      </c>
      <c r="J1786" s="205">
        <v>1287.4000000000001</v>
      </c>
      <c r="K1786" s="214">
        <v>1287.4000000000001</v>
      </c>
      <c r="L1786" s="223">
        <v>27</v>
      </c>
      <c r="M1786" s="207">
        <f t="shared" si="423"/>
        <v>594633</v>
      </c>
      <c r="N1786" s="207"/>
      <c r="O1786" s="207"/>
      <c r="P1786" s="207"/>
      <c r="Q1786" s="205">
        <f t="shared" si="425"/>
        <v>594633</v>
      </c>
      <c r="R1786" s="208">
        <v>594633</v>
      </c>
      <c r="S1786" s="267"/>
      <c r="T1786" s="208"/>
      <c r="U1786" s="208"/>
      <c r="V1786" s="208"/>
      <c r="W1786" s="208"/>
      <c r="X1786" s="208"/>
      <c r="Y1786" s="208"/>
      <c r="Z1786" s="208"/>
      <c r="AA1786" s="208"/>
      <c r="AB1786" s="208"/>
      <c r="AC1786" s="208"/>
      <c r="AD1786" s="208"/>
      <c r="AE1786" s="208"/>
      <c r="AF1786" s="208"/>
      <c r="AG1786" s="221">
        <v>2025</v>
      </c>
      <c r="AH1786" s="159"/>
      <c r="AI1786" s="175"/>
      <c r="AJ1786" s="218"/>
      <c r="AK1786" s="15">
        <f t="shared" ca="1" si="422"/>
        <v>1699</v>
      </c>
      <c r="AL1786" s="15" t="s">
        <v>155</v>
      </c>
      <c r="AM1786" s="15" t="str">
        <f t="shared" ca="1" si="424"/>
        <v>1699.</v>
      </c>
      <c r="AN1786" s="285"/>
      <c r="AP1786" s="16"/>
    </row>
    <row r="1787" spans="1:42" ht="22.5" hidden="1" customHeight="1" x14ac:dyDescent="0.25">
      <c r="A1787" s="83" t="str">
        <f t="shared" ca="1" si="421"/>
        <v>1700.</v>
      </c>
      <c r="B1787" s="26">
        <v>3520</v>
      </c>
      <c r="C1787" s="226" t="s">
        <v>726</v>
      </c>
      <c r="D1787" s="26">
        <v>1917</v>
      </c>
      <c r="E1787" s="83" t="s">
        <v>2957</v>
      </c>
      <c r="F1787" s="83" t="s">
        <v>2959</v>
      </c>
      <c r="G1787" s="26">
        <v>2</v>
      </c>
      <c r="H1787" s="26">
        <v>1</v>
      </c>
      <c r="I1787" s="207">
        <v>627.70000000000005</v>
      </c>
      <c r="J1787" s="205">
        <v>556.4</v>
      </c>
      <c r="K1787" s="273">
        <v>556.4</v>
      </c>
      <c r="L1787" s="223">
        <v>10</v>
      </c>
      <c r="M1787" s="207">
        <f t="shared" si="423"/>
        <v>57160</v>
      </c>
      <c r="N1787" s="207"/>
      <c r="O1787" s="207"/>
      <c r="P1787" s="207"/>
      <c r="Q1787" s="205">
        <f t="shared" si="425"/>
        <v>57160</v>
      </c>
      <c r="R1787" s="207">
        <v>57160</v>
      </c>
      <c r="S1787" s="260"/>
      <c r="T1787" s="207"/>
      <c r="U1787" s="207"/>
      <c r="V1787" s="207"/>
      <c r="W1787" s="207"/>
      <c r="X1787" s="207"/>
      <c r="Y1787" s="207"/>
      <c r="Z1787" s="207"/>
      <c r="AA1787" s="207"/>
      <c r="AB1787" s="207"/>
      <c r="AC1787" s="207"/>
      <c r="AD1787" s="207"/>
      <c r="AE1787" s="207"/>
      <c r="AF1787" s="207"/>
      <c r="AG1787" s="221">
        <v>2025</v>
      </c>
      <c r="AH1787" s="159"/>
      <c r="AI1787" s="175"/>
      <c r="AJ1787" s="153"/>
      <c r="AK1787" s="15">
        <f t="shared" ca="1" si="422"/>
        <v>1700</v>
      </c>
      <c r="AL1787" s="15" t="s">
        <v>155</v>
      </c>
      <c r="AM1787" s="15" t="str">
        <f t="shared" ca="1" si="424"/>
        <v>1700.</v>
      </c>
      <c r="AN1787" s="285"/>
      <c r="AO1787" s="15"/>
      <c r="AP1787" s="16"/>
    </row>
    <row r="1788" spans="1:42" ht="22.5" hidden="1" customHeight="1" x14ac:dyDescent="0.25">
      <c r="A1788" s="83" t="str">
        <f t="shared" ca="1" si="421"/>
        <v>1701.</v>
      </c>
      <c r="B1788" s="26">
        <v>3527</v>
      </c>
      <c r="C1788" s="226" t="s">
        <v>730</v>
      </c>
      <c r="D1788" s="26">
        <v>1974</v>
      </c>
      <c r="E1788" s="83" t="s">
        <v>2957</v>
      </c>
      <c r="F1788" s="83" t="s">
        <v>2959</v>
      </c>
      <c r="G1788" s="26">
        <v>2</v>
      </c>
      <c r="H1788" s="26">
        <v>2</v>
      </c>
      <c r="I1788" s="207">
        <v>780.8</v>
      </c>
      <c r="J1788" s="205">
        <v>723.2</v>
      </c>
      <c r="K1788" s="273">
        <v>723.2</v>
      </c>
      <c r="L1788" s="223">
        <v>16</v>
      </c>
      <c r="M1788" s="207">
        <f t="shared" si="423"/>
        <v>223797.19999999998</v>
      </c>
      <c r="N1788" s="207"/>
      <c r="O1788" s="207"/>
      <c r="P1788" s="207"/>
      <c r="Q1788" s="205">
        <f t="shared" si="425"/>
        <v>223797.19999999998</v>
      </c>
      <c r="R1788" s="207"/>
      <c r="S1788" s="260"/>
      <c r="T1788" s="207"/>
      <c r="U1788" s="207"/>
      <c r="V1788" s="207"/>
      <c r="W1788" s="207"/>
      <c r="X1788" s="207"/>
      <c r="Y1788" s="207"/>
      <c r="Z1788" s="207"/>
      <c r="AA1788" s="207">
        <v>83.6</v>
      </c>
      <c r="AB1788" s="207">
        <f>AA1788*2677</f>
        <v>223797.19999999998</v>
      </c>
      <c r="AC1788" s="207"/>
      <c r="AD1788" s="207"/>
      <c r="AE1788" s="207"/>
      <c r="AF1788" s="207"/>
      <c r="AG1788" s="221">
        <v>2025</v>
      </c>
      <c r="AH1788" s="159"/>
      <c r="AI1788" s="175"/>
      <c r="AJ1788" s="218"/>
      <c r="AK1788" s="15">
        <f t="shared" ca="1" si="422"/>
        <v>1701</v>
      </c>
      <c r="AL1788" s="15" t="s">
        <v>155</v>
      </c>
      <c r="AM1788" s="15" t="str">
        <f t="shared" ca="1" si="424"/>
        <v>1701.</v>
      </c>
      <c r="AN1788" s="285"/>
      <c r="AO1788" s="15"/>
      <c r="AP1788" s="16"/>
    </row>
    <row r="1789" spans="1:42" ht="22.5" hidden="1" customHeight="1" x14ac:dyDescent="0.25">
      <c r="A1789" s="83" t="str">
        <f t="shared" ca="1" si="421"/>
        <v>1702.</v>
      </c>
      <c r="B1789" s="26">
        <v>3563</v>
      </c>
      <c r="C1789" s="251" t="s">
        <v>906</v>
      </c>
      <c r="D1789" s="144">
        <v>1978</v>
      </c>
      <c r="E1789" s="145" t="s">
        <v>2957</v>
      </c>
      <c r="F1789" s="83" t="s">
        <v>2959</v>
      </c>
      <c r="G1789" s="144">
        <v>2</v>
      </c>
      <c r="H1789" s="144">
        <v>2</v>
      </c>
      <c r="I1789" s="204">
        <v>799.3</v>
      </c>
      <c r="J1789" s="205">
        <v>741</v>
      </c>
      <c r="K1789" s="214">
        <v>741</v>
      </c>
      <c r="L1789" s="223">
        <v>16</v>
      </c>
      <c r="M1789" s="207">
        <f t="shared" si="423"/>
        <v>417588</v>
      </c>
      <c r="N1789" s="207"/>
      <c r="O1789" s="207"/>
      <c r="P1789" s="207"/>
      <c r="Q1789" s="205">
        <f t="shared" si="425"/>
        <v>417588</v>
      </c>
      <c r="R1789" s="208">
        <v>417588</v>
      </c>
      <c r="S1789" s="267"/>
      <c r="T1789" s="208"/>
      <c r="U1789" s="208"/>
      <c r="V1789" s="208"/>
      <c r="W1789" s="208"/>
      <c r="X1789" s="208"/>
      <c r="Y1789" s="208"/>
      <c r="Z1789" s="208"/>
      <c r="AA1789" s="208"/>
      <c r="AB1789" s="208"/>
      <c r="AC1789" s="208"/>
      <c r="AD1789" s="208"/>
      <c r="AE1789" s="208"/>
      <c r="AF1789" s="208"/>
      <c r="AG1789" s="221">
        <v>2025</v>
      </c>
      <c r="AH1789" s="159"/>
      <c r="AI1789" s="175"/>
      <c r="AJ1789" s="218"/>
      <c r="AK1789" s="15">
        <f t="shared" ca="1" si="422"/>
        <v>1702</v>
      </c>
      <c r="AL1789" s="15" t="s">
        <v>155</v>
      </c>
      <c r="AM1789" s="15" t="str">
        <f t="shared" ca="1" si="424"/>
        <v>1702.</v>
      </c>
      <c r="AN1789" s="285"/>
      <c r="AO1789" s="15"/>
      <c r="AP1789" s="16"/>
    </row>
    <row r="1790" spans="1:42" ht="22.5" hidden="1" customHeight="1" x14ac:dyDescent="0.25">
      <c r="A1790" s="83" t="str">
        <f t="shared" ca="1" si="421"/>
        <v>1703.</v>
      </c>
      <c r="B1790" s="26">
        <v>3322</v>
      </c>
      <c r="C1790" s="251" t="s">
        <v>837</v>
      </c>
      <c r="D1790" s="144">
        <v>1967</v>
      </c>
      <c r="E1790" s="83" t="s">
        <v>2957</v>
      </c>
      <c r="F1790" s="83" t="s">
        <v>2959</v>
      </c>
      <c r="G1790" s="26">
        <v>5</v>
      </c>
      <c r="H1790" s="26">
        <v>4</v>
      </c>
      <c r="I1790" s="214">
        <v>3106.3</v>
      </c>
      <c r="J1790" s="205">
        <v>2764.1</v>
      </c>
      <c r="K1790" s="214">
        <v>2764.1</v>
      </c>
      <c r="L1790" s="223">
        <v>105</v>
      </c>
      <c r="M1790" s="207">
        <f t="shared" si="423"/>
        <v>1781163</v>
      </c>
      <c r="N1790" s="207"/>
      <c r="O1790" s="207"/>
      <c r="P1790" s="207"/>
      <c r="Q1790" s="205">
        <f t="shared" si="425"/>
        <v>1781163</v>
      </c>
      <c r="R1790" s="208"/>
      <c r="S1790" s="267"/>
      <c r="T1790" s="208"/>
      <c r="U1790" s="208"/>
      <c r="V1790" s="208"/>
      <c r="W1790" s="208">
        <v>804.5</v>
      </c>
      <c r="X1790" s="208">
        <f>W1790*2214</f>
        <v>1781163</v>
      </c>
      <c r="Y1790" s="208"/>
      <c r="Z1790" s="208"/>
      <c r="AA1790" s="208"/>
      <c r="AB1790" s="208"/>
      <c r="AC1790" s="208"/>
      <c r="AD1790" s="208"/>
      <c r="AE1790" s="208"/>
      <c r="AF1790" s="208"/>
      <c r="AG1790" s="221">
        <v>2025</v>
      </c>
      <c r="AH1790" s="159"/>
      <c r="AI1790" s="175"/>
      <c r="AJ1790" s="218"/>
      <c r="AK1790" s="15">
        <f t="shared" ca="1" si="422"/>
        <v>1703</v>
      </c>
      <c r="AL1790" s="15" t="s">
        <v>155</v>
      </c>
      <c r="AM1790" s="15" t="str">
        <f t="shared" ca="1" si="424"/>
        <v>1703.</v>
      </c>
      <c r="AN1790" s="285"/>
      <c r="AO1790" s="15"/>
      <c r="AP1790" s="16"/>
    </row>
    <row r="1791" spans="1:42" ht="22.5" hidden="1" customHeight="1" x14ac:dyDescent="0.25">
      <c r="A1791" s="83" t="str">
        <f t="shared" ca="1" si="421"/>
        <v>1704.</v>
      </c>
      <c r="B1791" s="26">
        <v>3329</v>
      </c>
      <c r="C1791" s="226" t="s">
        <v>697</v>
      </c>
      <c r="D1791" s="26">
        <v>1968</v>
      </c>
      <c r="E1791" s="83" t="s">
        <v>2957</v>
      </c>
      <c r="F1791" s="83" t="s">
        <v>2959</v>
      </c>
      <c r="G1791" s="26">
        <v>5</v>
      </c>
      <c r="H1791" s="26">
        <v>4</v>
      </c>
      <c r="I1791" s="207">
        <v>3993.5</v>
      </c>
      <c r="J1791" s="205">
        <v>3444.8</v>
      </c>
      <c r="K1791" s="273">
        <v>3329.6</v>
      </c>
      <c r="L1791" s="223">
        <v>154</v>
      </c>
      <c r="M1791" s="207">
        <f t="shared" si="423"/>
        <v>364072</v>
      </c>
      <c r="N1791" s="207"/>
      <c r="O1791" s="207"/>
      <c r="P1791" s="207"/>
      <c r="Q1791" s="205">
        <f t="shared" si="425"/>
        <v>364072</v>
      </c>
      <c r="R1791" s="207"/>
      <c r="S1791" s="260"/>
      <c r="T1791" s="207"/>
      <c r="U1791" s="207"/>
      <c r="V1791" s="207"/>
      <c r="W1791" s="207"/>
      <c r="X1791" s="207"/>
      <c r="Y1791" s="207"/>
      <c r="Z1791" s="207"/>
      <c r="AA1791" s="207">
        <v>136</v>
      </c>
      <c r="AB1791" s="207">
        <f>AA1791*2677</f>
        <v>364072</v>
      </c>
      <c r="AC1791" s="207"/>
      <c r="AD1791" s="207"/>
      <c r="AE1791" s="207"/>
      <c r="AF1791" s="207"/>
      <c r="AG1791" s="221">
        <v>2025</v>
      </c>
      <c r="AH1791" s="159"/>
      <c r="AI1791" s="175"/>
      <c r="AJ1791" s="218"/>
      <c r="AK1791" s="15">
        <f t="shared" ca="1" si="422"/>
        <v>1704</v>
      </c>
      <c r="AL1791" s="15" t="s">
        <v>155</v>
      </c>
      <c r="AM1791" s="15" t="str">
        <f t="shared" ca="1" si="424"/>
        <v>1704.</v>
      </c>
      <c r="AN1791" s="285"/>
      <c r="AO1791" s="15"/>
      <c r="AP1791" s="16"/>
    </row>
    <row r="1792" spans="1:42" ht="22.5" hidden="1" customHeight="1" x14ac:dyDescent="0.25">
      <c r="A1792" s="83" t="str">
        <f t="shared" ca="1" si="421"/>
        <v>1705.</v>
      </c>
      <c r="B1792" s="26">
        <v>3334</v>
      </c>
      <c r="C1792" s="313" t="s">
        <v>112</v>
      </c>
      <c r="D1792" s="144">
        <v>1971</v>
      </c>
      <c r="E1792" s="145" t="s">
        <v>2957</v>
      </c>
      <c r="F1792" s="83" t="s">
        <v>2959</v>
      </c>
      <c r="G1792" s="144">
        <v>5</v>
      </c>
      <c r="H1792" s="144">
        <v>4</v>
      </c>
      <c r="I1792" s="204">
        <v>2869.8</v>
      </c>
      <c r="J1792" s="205">
        <v>2590.8000000000002</v>
      </c>
      <c r="K1792" s="214">
        <v>2590.8000000000002</v>
      </c>
      <c r="L1792" s="223">
        <v>94</v>
      </c>
      <c r="M1792" s="207">
        <f t="shared" si="423"/>
        <v>1290300</v>
      </c>
      <c r="N1792" s="207"/>
      <c r="O1792" s="207"/>
      <c r="P1792" s="207"/>
      <c r="Q1792" s="205">
        <f t="shared" si="425"/>
        <v>1290300</v>
      </c>
      <c r="R1792" s="208">
        <v>1290300</v>
      </c>
      <c r="S1792" s="267"/>
      <c r="T1792" s="208"/>
      <c r="U1792" s="208"/>
      <c r="V1792" s="208"/>
      <c r="W1792" s="208"/>
      <c r="X1792" s="208"/>
      <c r="Y1792" s="208"/>
      <c r="Z1792" s="208"/>
      <c r="AA1792" s="208"/>
      <c r="AB1792" s="208"/>
      <c r="AC1792" s="208"/>
      <c r="AD1792" s="208"/>
      <c r="AE1792" s="208"/>
      <c r="AF1792" s="208"/>
      <c r="AG1792" s="221">
        <v>2025</v>
      </c>
      <c r="AH1792" s="159"/>
      <c r="AI1792" s="175"/>
      <c r="AJ1792" s="218"/>
      <c r="AK1792" s="15">
        <f t="shared" ca="1" si="422"/>
        <v>1705</v>
      </c>
      <c r="AL1792" s="15" t="s">
        <v>155</v>
      </c>
      <c r="AM1792" s="15" t="str">
        <f t="shared" ca="1" si="424"/>
        <v>1705.</v>
      </c>
      <c r="AN1792" s="285"/>
      <c r="AO1792" s="15"/>
      <c r="AP1792" s="16"/>
    </row>
    <row r="1793" spans="1:42" ht="22.5" hidden="1" customHeight="1" x14ac:dyDescent="0.25">
      <c r="A1793" s="83" t="str">
        <f t="shared" ca="1" si="421"/>
        <v>1706.</v>
      </c>
      <c r="B1793" s="26">
        <v>3341</v>
      </c>
      <c r="C1793" s="251" t="s">
        <v>880</v>
      </c>
      <c r="D1793" s="144">
        <v>1974</v>
      </c>
      <c r="E1793" s="83" t="s">
        <v>2957</v>
      </c>
      <c r="F1793" s="83" t="s">
        <v>2959</v>
      </c>
      <c r="G1793" s="26">
        <v>5</v>
      </c>
      <c r="H1793" s="26">
        <v>4</v>
      </c>
      <c r="I1793" s="214">
        <v>2880.1</v>
      </c>
      <c r="J1793" s="205">
        <v>2613.6</v>
      </c>
      <c r="K1793" s="214">
        <v>2613.6</v>
      </c>
      <c r="L1793" s="223">
        <v>98</v>
      </c>
      <c r="M1793" s="207">
        <f t="shared" si="423"/>
        <v>697352</v>
      </c>
      <c r="N1793" s="207"/>
      <c r="O1793" s="207"/>
      <c r="P1793" s="207"/>
      <c r="Q1793" s="205">
        <f t="shared" si="425"/>
        <v>697352</v>
      </c>
      <c r="R1793" s="208">
        <v>697352</v>
      </c>
      <c r="S1793" s="267"/>
      <c r="T1793" s="208"/>
      <c r="U1793" s="208"/>
      <c r="V1793" s="208"/>
      <c r="W1793" s="208"/>
      <c r="X1793" s="208"/>
      <c r="Y1793" s="208"/>
      <c r="Z1793" s="208"/>
      <c r="AA1793" s="208"/>
      <c r="AB1793" s="208"/>
      <c r="AC1793" s="208"/>
      <c r="AD1793" s="208"/>
      <c r="AE1793" s="208"/>
      <c r="AF1793" s="208"/>
      <c r="AG1793" s="221">
        <v>2025</v>
      </c>
      <c r="AH1793" s="159"/>
      <c r="AI1793" s="175"/>
      <c r="AJ1793" s="218"/>
      <c r="AK1793" s="15">
        <f t="shared" ca="1" si="422"/>
        <v>1706</v>
      </c>
      <c r="AL1793" s="15" t="s">
        <v>155</v>
      </c>
      <c r="AM1793" s="15" t="str">
        <f t="shared" ca="1" si="424"/>
        <v>1706.</v>
      </c>
      <c r="AN1793" s="285"/>
      <c r="AO1793" s="15"/>
      <c r="AP1793" s="16"/>
    </row>
    <row r="1794" spans="1:42" ht="22.5" hidden="1" customHeight="1" x14ac:dyDescent="0.25">
      <c r="A1794" s="83" t="str">
        <f t="shared" ca="1" si="421"/>
        <v>1707.</v>
      </c>
      <c r="B1794" s="26">
        <v>3349</v>
      </c>
      <c r="C1794" s="40" t="s">
        <v>1752</v>
      </c>
      <c r="D1794" s="144">
        <v>1977</v>
      </c>
      <c r="E1794" s="145" t="s">
        <v>2957</v>
      </c>
      <c r="F1794" s="83" t="s">
        <v>2959</v>
      </c>
      <c r="G1794" s="144">
        <v>5</v>
      </c>
      <c r="H1794" s="144">
        <v>5</v>
      </c>
      <c r="I1794" s="204">
        <v>3746.7</v>
      </c>
      <c r="J1794" s="214">
        <v>3322.9</v>
      </c>
      <c r="K1794" s="214">
        <v>3322.9</v>
      </c>
      <c r="L1794" s="223">
        <v>132</v>
      </c>
      <c r="M1794" s="207">
        <f t="shared" si="423"/>
        <v>3753600</v>
      </c>
      <c r="N1794" s="207"/>
      <c r="O1794" s="207"/>
      <c r="P1794" s="207"/>
      <c r="Q1794" s="205">
        <f t="shared" si="425"/>
        <v>3753600</v>
      </c>
      <c r="R1794" s="207">
        <v>3753600</v>
      </c>
      <c r="S1794" s="260"/>
      <c r="T1794" s="207"/>
      <c r="U1794" s="207"/>
      <c r="V1794" s="207"/>
      <c r="W1794" s="207"/>
      <c r="X1794" s="207"/>
      <c r="Y1794" s="207"/>
      <c r="Z1794" s="207"/>
      <c r="AA1794" s="207"/>
      <c r="AB1794" s="207"/>
      <c r="AC1794" s="207"/>
      <c r="AD1794" s="207"/>
      <c r="AE1794" s="205"/>
      <c r="AF1794" s="204"/>
      <c r="AG1794" s="221">
        <v>2025</v>
      </c>
      <c r="AH1794" s="159"/>
      <c r="AI1794" s="175"/>
      <c r="AJ1794" s="153"/>
      <c r="AK1794" s="15">
        <f t="shared" ca="1" si="422"/>
        <v>1707</v>
      </c>
      <c r="AL1794" s="15" t="s">
        <v>155</v>
      </c>
      <c r="AM1794" s="15" t="str">
        <f t="shared" ca="1" si="424"/>
        <v>1707.</v>
      </c>
      <c r="AN1794" s="285"/>
      <c r="AO1794" s="15"/>
      <c r="AP1794" s="16"/>
    </row>
    <row r="1795" spans="1:42" ht="22.5" hidden="1" customHeight="1" x14ac:dyDescent="0.25">
      <c r="A1795" s="83" t="str">
        <f t="shared" ca="1" si="421"/>
        <v>1708.</v>
      </c>
      <c r="B1795" s="26">
        <v>3391</v>
      </c>
      <c r="C1795" s="226" t="s">
        <v>104</v>
      </c>
      <c r="D1795" s="26">
        <v>1976</v>
      </c>
      <c r="E1795" s="83" t="s">
        <v>2957</v>
      </c>
      <c r="F1795" s="83" t="s">
        <v>2959</v>
      </c>
      <c r="G1795" s="26">
        <v>5</v>
      </c>
      <c r="H1795" s="26">
        <v>4</v>
      </c>
      <c r="I1795" s="207">
        <v>3610.3</v>
      </c>
      <c r="J1795" s="205">
        <v>3335.9</v>
      </c>
      <c r="K1795" s="273">
        <v>3335.9</v>
      </c>
      <c r="L1795" s="223">
        <v>126</v>
      </c>
      <c r="M1795" s="207">
        <f t="shared" si="423"/>
        <v>5279300</v>
      </c>
      <c r="N1795" s="207"/>
      <c r="O1795" s="207"/>
      <c r="P1795" s="207"/>
      <c r="Q1795" s="205">
        <f t="shared" si="425"/>
        <v>5279300</v>
      </c>
      <c r="R1795" s="207">
        <v>5279300</v>
      </c>
      <c r="S1795" s="260"/>
      <c r="T1795" s="207"/>
      <c r="U1795" s="207"/>
      <c r="V1795" s="207"/>
      <c r="W1795" s="207"/>
      <c r="X1795" s="207"/>
      <c r="Y1795" s="207"/>
      <c r="Z1795" s="207"/>
      <c r="AA1795" s="207"/>
      <c r="AB1795" s="207"/>
      <c r="AC1795" s="207"/>
      <c r="AD1795" s="207"/>
      <c r="AE1795" s="205"/>
      <c r="AF1795" s="207"/>
      <c r="AG1795" s="221">
        <v>2025</v>
      </c>
      <c r="AH1795" s="159"/>
      <c r="AI1795" s="175"/>
      <c r="AJ1795" s="153"/>
      <c r="AK1795" s="15">
        <f t="shared" ca="1" si="422"/>
        <v>1708</v>
      </c>
      <c r="AL1795" s="15" t="s">
        <v>155</v>
      </c>
      <c r="AM1795" s="15" t="str">
        <f t="shared" ca="1" si="424"/>
        <v>1708.</v>
      </c>
      <c r="AN1795" s="285"/>
      <c r="AO1795" s="15"/>
      <c r="AP1795" s="16"/>
    </row>
    <row r="1796" spans="1:42" ht="22.5" hidden="1" customHeight="1" x14ac:dyDescent="0.25">
      <c r="A1796" s="83" t="str">
        <f t="shared" ca="1" si="421"/>
        <v>1709.</v>
      </c>
      <c r="B1796" s="26">
        <v>3472</v>
      </c>
      <c r="C1796" s="313" t="s">
        <v>893</v>
      </c>
      <c r="D1796" s="144">
        <v>1969</v>
      </c>
      <c r="E1796" s="145" t="s">
        <v>2957</v>
      </c>
      <c r="F1796" s="83" t="s">
        <v>2959</v>
      </c>
      <c r="G1796" s="144">
        <v>5</v>
      </c>
      <c r="H1796" s="144">
        <v>2</v>
      </c>
      <c r="I1796" s="204">
        <v>1876.6</v>
      </c>
      <c r="J1796" s="205">
        <v>1752.8</v>
      </c>
      <c r="K1796" s="214">
        <v>1752.8</v>
      </c>
      <c r="L1796" s="223">
        <v>65</v>
      </c>
      <c r="M1796" s="207">
        <f t="shared" si="423"/>
        <v>966552</v>
      </c>
      <c r="N1796" s="207"/>
      <c r="O1796" s="207"/>
      <c r="P1796" s="207"/>
      <c r="Q1796" s="205">
        <f t="shared" si="425"/>
        <v>966552</v>
      </c>
      <c r="R1796" s="208">
        <v>966552</v>
      </c>
      <c r="S1796" s="267"/>
      <c r="T1796" s="208"/>
      <c r="U1796" s="208"/>
      <c r="V1796" s="208"/>
      <c r="W1796" s="208"/>
      <c r="X1796" s="208"/>
      <c r="Y1796" s="208"/>
      <c r="Z1796" s="208"/>
      <c r="AA1796" s="208"/>
      <c r="AB1796" s="208"/>
      <c r="AC1796" s="208"/>
      <c r="AD1796" s="208"/>
      <c r="AE1796" s="205"/>
      <c r="AF1796" s="208"/>
      <c r="AG1796" s="221">
        <v>2025</v>
      </c>
      <c r="AH1796" s="159"/>
      <c r="AI1796" s="175"/>
      <c r="AJ1796" s="218"/>
      <c r="AK1796" s="15">
        <f t="shared" ca="1" si="422"/>
        <v>1709</v>
      </c>
      <c r="AL1796" s="15" t="s">
        <v>155</v>
      </c>
      <c r="AM1796" s="15" t="str">
        <f t="shared" ca="1" si="424"/>
        <v>1709.</v>
      </c>
      <c r="AN1796" s="285"/>
      <c r="AO1796" s="15"/>
      <c r="AP1796" s="16"/>
    </row>
    <row r="1797" spans="1:42" ht="22.5" hidden="1" customHeight="1" x14ac:dyDescent="0.25">
      <c r="A1797" s="83" t="str">
        <f t="shared" ref="A1797:A1860" ca="1" si="426">AM1797</f>
        <v>1710.</v>
      </c>
      <c r="B1797" s="26">
        <v>3515</v>
      </c>
      <c r="C1797" s="40" t="s">
        <v>905</v>
      </c>
      <c r="D1797" s="144">
        <v>1994</v>
      </c>
      <c r="E1797" s="145" t="s">
        <v>2957</v>
      </c>
      <c r="F1797" s="83" t="s">
        <v>2958</v>
      </c>
      <c r="G1797" s="144">
        <v>5</v>
      </c>
      <c r="H1797" s="144">
        <v>3</v>
      </c>
      <c r="I1797" s="204">
        <v>3647.5</v>
      </c>
      <c r="J1797" s="205">
        <v>3274.7</v>
      </c>
      <c r="K1797" s="214">
        <v>3274.7</v>
      </c>
      <c r="L1797" s="223">
        <v>129</v>
      </c>
      <c r="M1797" s="207">
        <f t="shared" si="423"/>
        <v>2842112</v>
      </c>
      <c r="N1797" s="207"/>
      <c r="O1797" s="207"/>
      <c r="P1797" s="207"/>
      <c r="Q1797" s="205">
        <f t="shared" si="425"/>
        <v>2842112</v>
      </c>
      <c r="R1797" s="208">
        <v>2842112</v>
      </c>
      <c r="S1797" s="267"/>
      <c r="T1797" s="208"/>
      <c r="U1797" s="208"/>
      <c r="V1797" s="208"/>
      <c r="W1797" s="208"/>
      <c r="X1797" s="208"/>
      <c r="Y1797" s="208"/>
      <c r="Z1797" s="208"/>
      <c r="AA1797" s="208"/>
      <c r="AB1797" s="208"/>
      <c r="AC1797" s="208"/>
      <c r="AD1797" s="208"/>
      <c r="AE1797" s="208"/>
      <c r="AF1797" s="208"/>
      <c r="AG1797" s="221">
        <v>2025</v>
      </c>
      <c r="AH1797" s="159"/>
      <c r="AI1797" s="175"/>
      <c r="AJ1797" s="218"/>
      <c r="AK1797" s="15">
        <f t="shared" ca="1" si="422"/>
        <v>1710</v>
      </c>
      <c r="AL1797" s="15" t="s">
        <v>155</v>
      </c>
      <c r="AM1797" s="15" t="str">
        <f t="shared" ca="1" si="424"/>
        <v>1710.</v>
      </c>
      <c r="AN1797" s="285"/>
      <c r="AP1797" s="16"/>
    </row>
    <row r="1798" spans="1:42" ht="22.5" hidden="1" customHeight="1" x14ac:dyDescent="0.25">
      <c r="A1798" s="83" t="str">
        <f t="shared" ca="1" si="426"/>
        <v>1711.</v>
      </c>
      <c r="B1798" s="26">
        <v>3588</v>
      </c>
      <c r="C1798" s="226" t="s">
        <v>748</v>
      </c>
      <c r="D1798" s="26">
        <v>1994</v>
      </c>
      <c r="E1798" s="83" t="s">
        <v>2957</v>
      </c>
      <c r="F1798" s="83" t="s">
        <v>2959</v>
      </c>
      <c r="G1798" s="26">
        <v>2</v>
      </c>
      <c r="H1798" s="26">
        <v>1</v>
      </c>
      <c r="I1798" s="207">
        <v>368.3</v>
      </c>
      <c r="J1798" s="205">
        <v>332.9</v>
      </c>
      <c r="K1798" s="273">
        <v>332.9</v>
      </c>
      <c r="L1798" s="223">
        <v>14</v>
      </c>
      <c r="M1798" s="207">
        <f t="shared" si="423"/>
        <v>419934</v>
      </c>
      <c r="N1798" s="207"/>
      <c r="O1798" s="207"/>
      <c r="P1798" s="207"/>
      <c r="Q1798" s="205">
        <f t="shared" si="425"/>
        <v>419934</v>
      </c>
      <c r="R1798" s="207">
        <v>419934</v>
      </c>
      <c r="S1798" s="260"/>
      <c r="T1798" s="207"/>
      <c r="U1798" s="207"/>
      <c r="V1798" s="207"/>
      <c r="W1798" s="207"/>
      <c r="X1798" s="207"/>
      <c r="Y1798" s="207"/>
      <c r="Z1798" s="207"/>
      <c r="AA1798" s="207"/>
      <c r="AB1798" s="207"/>
      <c r="AC1798" s="207"/>
      <c r="AD1798" s="207"/>
      <c r="AE1798" s="207"/>
      <c r="AF1798" s="207"/>
      <c r="AG1798" s="221">
        <v>2025</v>
      </c>
      <c r="AH1798" s="159"/>
      <c r="AI1798" s="175"/>
      <c r="AJ1798" s="153"/>
      <c r="AK1798" s="15">
        <f t="shared" ca="1" si="422"/>
        <v>1711</v>
      </c>
      <c r="AL1798" s="15" t="s">
        <v>155</v>
      </c>
      <c r="AM1798" s="15" t="str">
        <f t="shared" ca="1" si="424"/>
        <v>1711.</v>
      </c>
      <c r="AN1798" s="285"/>
      <c r="AO1798" s="15"/>
      <c r="AP1798" s="16"/>
    </row>
    <row r="1799" spans="1:42" ht="22.5" hidden="1" customHeight="1" x14ac:dyDescent="0.25">
      <c r="A1799" s="83" t="str">
        <f t="shared" ca="1" si="426"/>
        <v>1712.</v>
      </c>
      <c r="B1799" s="26">
        <v>3589</v>
      </c>
      <c r="C1799" s="40" t="s">
        <v>1194</v>
      </c>
      <c r="D1799" s="26">
        <v>1979</v>
      </c>
      <c r="E1799" s="146" t="s">
        <v>2957</v>
      </c>
      <c r="F1799" s="83" t="s">
        <v>2959</v>
      </c>
      <c r="G1799" s="26">
        <v>2</v>
      </c>
      <c r="H1799" s="26">
        <v>1</v>
      </c>
      <c r="I1799" s="204">
        <v>374.4</v>
      </c>
      <c r="J1799" s="204">
        <v>332.1</v>
      </c>
      <c r="K1799" s="204">
        <v>332.1</v>
      </c>
      <c r="L1799" s="223">
        <v>16</v>
      </c>
      <c r="M1799" s="207">
        <f t="shared" si="423"/>
        <v>1090452</v>
      </c>
      <c r="N1799" s="207"/>
      <c r="O1799" s="207"/>
      <c r="P1799" s="207"/>
      <c r="Q1799" s="205">
        <f t="shared" si="425"/>
        <v>1090452</v>
      </c>
      <c r="R1799" s="204">
        <f>408204+682248</f>
        <v>1090452</v>
      </c>
      <c r="S1799" s="260"/>
      <c r="T1799" s="207"/>
      <c r="U1799" s="207"/>
      <c r="V1799" s="207"/>
      <c r="W1799" s="207"/>
      <c r="X1799" s="207"/>
      <c r="Y1799" s="207"/>
      <c r="Z1799" s="207"/>
      <c r="AA1799" s="207"/>
      <c r="AB1799" s="207"/>
      <c r="AC1799" s="207"/>
      <c r="AD1799" s="207"/>
      <c r="AE1799" s="205"/>
      <c r="AF1799" s="204"/>
      <c r="AG1799" s="221">
        <v>2025</v>
      </c>
      <c r="AH1799" s="159"/>
      <c r="AI1799" s="175"/>
      <c r="AJ1799" s="153"/>
      <c r="AK1799" s="15">
        <f t="shared" ca="1" si="422"/>
        <v>1712</v>
      </c>
      <c r="AL1799" s="15" t="s">
        <v>155</v>
      </c>
      <c r="AM1799" s="15" t="str">
        <f t="shared" ca="1" si="424"/>
        <v>1712.</v>
      </c>
      <c r="AN1799" s="285"/>
      <c r="AO1799" s="15"/>
      <c r="AP1799" s="16"/>
    </row>
    <row r="1800" spans="1:42" ht="22.5" hidden="1" customHeight="1" x14ac:dyDescent="0.25">
      <c r="A1800" s="83" t="str">
        <f t="shared" ca="1" si="426"/>
        <v>1713.</v>
      </c>
      <c r="B1800" s="26">
        <v>3590</v>
      </c>
      <c r="C1800" s="251" t="s">
        <v>911</v>
      </c>
      <c r="D1800" s="144">
        <v>1988</v>
      </c>
      <c r="E1800" s="83" t="s">
        <v>2957</v>
      </c>
      <c r="F1800" s="83" t="s">
        <v>2959</v>
      </c>
      <c r="G1800" s="26">
        <v>2</v>
      </c>
      <c r="H1800" s="26">
        <v>1</v>
      </c>
      <c r="I1800" s="214">
        <v>362.9</v>
      </c>
      <c r="J1800" s="205">
        <v>328.5</v>
      </c>
      <c r="K1800" s="214">
        <v>328.5</v>
      </c>
      <c r="L1800" s="223">
        <v>16</v>
      </c>
      <c r="M1800" s="207">
        <f t="shared" si="423"/>
        <v>698492</v>
      </c>
      <c r="N1800" s="207"/>
      <c r="O1800" s="207"/>
      <c r="P1800" s="207"/>
      <c r="Q1800" s="205">
        <f t="shared" si="425"/>
        <v>698492</v>
      </c>
      <c r="R1800" s="208">
        <v>698492</v>
      </c>
      <c r="S1800" s="267"/>
      <c r="T1800" s="208"/>
      <c r="U1800" s="208"/>
      <c r="V1800" s="208"/>
      <c r="W1800" s="208"/>
      <c r="X1800" s="208"/>
      <c r="Y1800" s="208"/>
      <c r="Z1800" s="208"/>
      <c r="AA1800" s="208"/>
      <c r="AB1800" s="208"/>
      <c r="AC1800" s="208"/>
      <c r="AD1800" s="208"/>
      <c r="AE1800" s="208"/>
      <c r="AF1800" s="208"/>
      <c r="AG1800" s="221">
        <v>2025</v>
      </c>
      <c r="AH1800" s="159"/>
      <c r="AI1800" s="175"/>
      <c r="AJ1800" s="218"/>
      <c r="AK1800" s="15">
        <f t="shared" ca="1" si="422"/>
        <v>1713</v>
      </c>
      <c r="AL1800" s="15" t="s">
        <v>155</v>
      </c>
      <c r="AM1800" s="15" t="str">
        <f t="shared" ca="1" si="424"/>
        <v>1713.</v>
      </c>
      <c r="AN1800" s="285"/>
      <c r="AO1800" s="15"/>
      <c r="AP1800" s="16"/>
    </row>
    <row r="1801" spans="1:42" ht="22.5" hidden="1" customHeight="1" x14ac:dyDescent="0.25">
      <c r="A1801" s="83" t="str">
        <f t="shared" ca="1" si="426"/>
        <v>1714.</v>
      </c>
      <c r="B1801" s="26">
        <v>3592</v>
      </c>
      <c r="C1801" s="40" t="s">
        <v>1195</v>
      </c>
      <c r="D1801" s="26">
        <v>1979</v>
      </c>
      <c r="E1801" s="146" t="s">
        <v>2957</v>
      </c>
      <c r="F1801" s="83" t="s">
        <v>2959</v>
      </c>
      <c r="G1801" s="26">
        <v>2</v>
      </c>
      <c r="H1801" s="26">
        <v>2</v>
      </c>
      <c r="I1801" s="204">
        <v>373.5</v>
      </c>
      <c r="J1801" s="204">
        <v>331.3</v>
      </c>
      <c r="K1801" s="204">
        <v>331.3</v>
      </c>
      <c r="L1801" s="223">
        <v>14</v>
      </c>
      <c r="M1801" s="207">
        <f t="shared" si="423"/>
        <v>1076376</v>
      </c>
      <c r="N1801" s="207"/>
      <c r="O1801" s="207"/>
      <c r="P1801" s="207"/>
      <c r="Q1801" s="205">
        <f t="shared" si="425"/>
        <v>1076376</v>
      </c>
      <c r="R1801" s="204">
        <f>394128+682248</f>
        <v>1076376</v>
      </c>
      <c r="S1801" s="260"/>
      <c r="T1801" s="207"/>
      <c r="U1801" s="207"/>
      <c r="V1801" s="207"/>
      <c r="W1801" s="207"/>
      <c r="X1801" s="207"/>
      <c r="Y1801" s="207"/>
      <c r="Z1801" s="207"/>
      <c r="AA1801" s="207"/>
      <c r="AB1801" s="207"/>
      <c r="AC1801" s="207"/>
      <c r="AD1801" s="207"/>
      <c r="AE1801" s="205"/>
      <c r="AF1801" s="204"/>
      <c r="AG1801" s="221">
        <v>2025</v>
      </c>
      <c r="AH1801" s="159"/>
      <c r="AI1801" s="175"/>
      <c r="AJ1801" s="153"/>
      <c r="AK1801" s="15">
        <f t="shared" ca="1" si="422"/>
        <v>1714</v>
      </c>
      <c r="AL1801" s="15" t="s">
        <v>155</v>
      </c>
      <c r="AM1801" s="15" t="str">
        <f t="shared" ca="1" si="424"/>
        <v>1714.</v>
      </c>
      <c r="AN1801" s="285"/>
      <c r="AO1801" s="15"/>
      <c r="AP1801" s="16"/>
    </row>
    <row r="1802" spans="1:42" ht="22.5" hidden="1" customHeight="1" x14ac:dyDescent="0.25">
      <c r="A1802" s="83" t="str">
        <f t="shared" ca="1" si="426"/>
        <v>1715.</v>
      </c>
      <c r="B1802" s="26">
        <v>3593</v>
      </c>
      <c r="C1802" s="251" t="s">
        <v>912</v>
      </c>
      <c r="D1802" s="144">
        <v>1987</v>
      </c>
      <c r="E1802" s="83" t="s">
        <v>2957</v>
      </c>
      <c r="F1802" s="83" t="s">
        <v>2959</v>
      </c>
      <c r="G1802" s="26">
        <v>2</v>
      </c>
      <c r="H1802" s="26">
        <v>1</v>
      </c>
      <c r="I1802" s="214">
        <v>374.8</v>
      </c>
      <c r="J1802" s="205">
        <v>339.9</v>
      </c>
      <c r="K1802" s="214">
        <v>339.9</v>
      </c>
      <c r="L1802" s="223">
        <v>19</v>
      </c>
      <c r="M1802" s="207">
        <f t="shared" si="423"/>
        <v>258804</v>
      </c>
      <c r="N1802" s="207"/>
      <c r="O1802" s="207"/>
      <c r="P1802" s="207"/>
      <c r="Q1802" s="205">
        <f t="shared" si="425"/>
        <v>258804</v>
      </c>
      <c r="R1802" s="208">
        <v>258804</v>
      </c>
      <c r="S1802" s="267"/>
      <c r="T1802" s="208"/>
      <c r="U1802" s="208"/>
      <c r="V1802" s="208"/>
      <c r="W1802" s="208"/>
      <c r="X1802" s="208"/>
      <c r="Y1802" s="208"/>
      <c r="Z1802" s="208"/>
      <c r="AA1802" s="208"/>
      <c r="AB1802" s="208"/>
      <c r="AC1802" s="208"/>
      <c r="AD1802" s="208"/>
      <c r="AE1802" s="208"/>
      <c r="AF1802" s="208"/>
      <c r="AG1802" s="221">
        <v>2025</v>
      </c>
      <c r="AH1802" s="159"/>
      <c r="AI1802" s="175"/>
      <c r="AJ1802" s="218"/>
      <c r="AK1802" s="15">
        <f t="shared" ca="1" si="422"/>
        <v>1715</v>
      </c>
      <c r="AL1802" s="15" t="s">
        <v>155</v>
      </c>
      <c r="AM1802" s="15" t="str">
        <f t="shared" ca="1" si="424"/>
        <v>1715.</v>
      </c>
      <c r="AN1802" s="285"/>
      <c r="AO1802" s="15"/>
      <c r="AP1802" s="16"/>
    </row>
    <row r="1803" spans="1:42" ht="22.5" hidden="1" customHeight="1" x14ac:dyDescent="0.25">
      <c r="A1803" s="83" t="str">
        <f t="shared" ca="1" si="426"/>
        <v>1716.</v>
      </c>
      <c r="B1803" s="26">
        <v>3500</v>
      </c>
      <c r="C1803" s="226" t="s">
        <v>718</v>
      </c>
      <c r="D1803" s="26">
        <v>1970</v>
      </c>
      <c r="E1803" s="83" t="s">
        <v>2957</v>
      </c>
      <c r="F1803" s="83" t="s">
        <v>2959</v>
      </c>
      <c r="G1803" s="26">
        <v>2</v>
      </c>
      <c r="H1803" s="26">
        <v>2</v>
      </c>
      <c r="I1803" s="207">
        <v>564.9</v>
      </c>
      <c r="J1803" s="205">
        <v>517.70000000000005</v>
      </c>
      <c r="K1803" s="273">
        <v>517.70000000000005</v>
      </c>
      <c r="L1803" s="223">
        <v>12</v>
      </c>
      <c r="M1803" s="207">
        <f t="shared" si="423"/>
        <v>302261</v>
      </c>
      <c r="N1803" s="207"/>
      <c r="O1803" s="207"/>
      <c r="P1803" s="207"/>
      <c r="Q1803" s="205">
        <f t="shared" si="425"/>
        <v>302261</v>
      </c>
      <c r="R1803" s="207">
        <f>187941+114320</f>
        <v>302261</v>
      </c>
      <c r="S1803" s="260"/>
      <c r="T1803" s="207"/>
      <c r="U1803" s="207"/>
      <c r="V1803" s="207"/>
      <c r="W1803" s="207"/>
      <c r="X1803" s="207"/>
      <c r="Y1803" s="207"/>
      <c r="Z1803" s="207"/>
      <c r="AA1803" s="207"/>
      <c r="AB1803" s="207"/>
      <c r="AC1803" s="207"/>
      <c r="AD1803" s="207"/>
      <c r="AE1803" s="207"/>
      <c r="AF1803" s="207"/>
      <c r="AG1803" s="221">
        <v>2025</v>
      </c>
      <c r="AH1803" s="159"/>
      <c r="AI1803" s="175"/>
      <c r="AJ1803" s="153"/>
      <c r="AK1803" s="15">
        <f t="shared" ca="1" si="422"/>
        <v>1716</v>
      </c>
      <c r="AL1803" s="15" t="s">
        <v>155</v>
      </c>
      <c r="AM1803" s="15" t="str">
        <f t="shared" ca="1" si="424"/>
        <v>1716.</v>
      </c>
      <c r="AN1803" s="285"/>
      <c r="AO1803" s="15"/>
      <c r="AP1803" s="16"/>
    </row>
    <row r="1804" spans="1:42" ht="22.5" hidden="1" customHeight="1" x14ac:dyDescent="0.25">
      <c r="A1804" s="83" t="str">
        <f t="shared" ca="1" si="426"/>
        <v>1717.</v>
      </c>
      <c r="B1804" s="26">
        <v>3594</v>
      </c>
      <c r="C1804" s="251" t="s">
        <v>913</v>
      </c>
      <c r="D1804" s="144">
        <v>1987</v>
      </c>
      <c r="E1804" s="83" t="s">
        <v>2957</v>
      </c>
      <c r="F1804" s="83" t="s">
        <v>2959</v>
      </c>
      <c r="G1804" s="26">
        <v>2</v>
      </c>
      <c r="H1804" s="26">
        <v>1</v>
      </c>
      <c r="I1804" s="214">
        <v>364.6</v>
      </c>
      <c r="J1804" s="205">
        <v>332.1</v>
      </c>
      <c r="K1804" s="214">
        <v>287.5</v>
      </c>
      <c r="L1804" s="223">
        <v>17</v>
      </c>
      <c r="M1804" s="207">
        <f t="shared" si="423"/>
        <v>258804</v>
      </c>
      <c r="N1804" s="207"/>
      <c r="O1804" s="207"/>
      <c r="P1804" s="207"/>
      <c r="Q1804" s="205">
        <f t="shared" si="425"/>
        <v>258804</v>
      </c>
      <c r="R1804" s="208">
        <v>258804</v>
      </c>
      <c r="S1804" s="267"/>
      <c r="T1804" s="208"/>
      <c r="U1804" s="208"/>
      <c r="V1804" s="208"/>
      <c r="W1804" s="208"/>
      <c r="X1804" s="208"/>
      <c r="Y1804" s="208"/>
      <c r="Z1804" s="208"/>
      <c r="AA1804" s="208"/>
      <c r="AB1804" s="208"/>
      <c r="AC1804" s="208"/>
      <c r="AD1804" s="208"/>
      <c r="AE1804" s="208"/>
      <c r="AF1804" s="208"/>
      <c r="AG1804" s="221">
        <v>2025</v>
      </c>
      <c r="AH1804" s="159"/>
      <c r="AI1804" s="175"/>
      <c r="AJ1804" s="218"/>
      <c r="AK1804" s="15">
        <f t="shared" ca="1" si="422"/>
        <v>1717</v>
      </c>
      <c r="AL1804" s="15" t="s">
        <v>155</v>
      </c>
      <c r="AM1804" s="15" t="str">
        <f t="shared" ca="1" si="424"/>
        <v>1717.</v>
      </c>
      <c r="AN1804" s="285"/>
      <c r="AO1804" s="15"/>
      <c r="AP1804" s="16"/>
    </row>
    <row r="1805" spans="1:42" ht="22.5" hidden="1" customHeight="1" x14ac:dyDescent="0.25">
      <c r="A1805" s="83" t="str">
        <f t="shared" ca="1" si="426"/>
        <v>1718.</v>
      </c>
      <c r="B1805" s="26">
        <v>3619</v>
      </c>
      <c r="C1805" s="226" t="s">
        <v>109</v>
      </c>
      <c r="D1805" s="26">
        <v>1989</v>
      </c>
      <c r="E1805" s="83" t="s">
        <v>2957</v>
      </c>
      <c r="F1805" s="83" t="s">
        <v>2959</v>
      </c>
      <c r="G1805" s="26">
        <v>2</v>
      </c>
      <c r="H1805" s="26">
        <v>2</v>
      </c>
      <c r="I1805" s="207">
        <v>371.2</v>
      </c>
      <c r="J1805" s="205">
        <v>358.6</v>
      </c>
      <c r="K1805" s="273">
        <v>329.3</v>
      </c>
      <c r="L1805" s="223">
        <v>25</v>
      </c>
      <c r="M1805" s="207">
        <f t="shared" si="423"/>
        <v>925908</v>
      </c>
      <c r="N1805" s="207"/>
      <c r="O1805" s="207"/>
      <c r="P1805" s="207"/>
      <c r="Q1805" s="205">
        <f t="shared" si="425"/>
        <v>925908</v>
      </c>
      <c r="R1805" s="207">
        <v>925908</v>
      </c>
      <c r="S1805" s="260"/>
      <c r="T1805" s="207"/>
      <c r="U1805" s="207"/>
      <c r="V1805" s="207"/>
      <c r="W1805" s="207"/>
      <c r="X1805" s="207"/>
      <c r="Y1805" s="207"/>
      <c r="Z1805" s="207"/>
      <c r="AA1805" s="207"/>
      <c r="AB1805" s="207"/>
      <c r="AC1805" s="207"/>
      <c r="AD1805" s="207"/>
      <c r="AE1805" s="207"/>
      <c r="AF1805" s="207"/>
      <c r="AG1805" s="221">
        <v>2025</v>
      </c>
      <c r="AH1805" s="159"/>
      <c r="AI1805" s="175"/>
      <c r="AJ1805" s="153"/>
      <c r="AK1805" s="15">
        <f t="shared" ca="1" si="422"/>
        <v>1718</v>
      </c>
      <c r="AL1805" s="15" t="s">
        <v>155</v>
      </c>
      <c r="AM1805" s="15" t="str">
        <f t="shared" ca="1" si="424"/>
        <v>1718.</v>
      </c>
      <c r="AN1805" s="285"/>
      <c r="AO1805" s="15"/>
      <c r="AP1805" s="16"/>
    </row>
    <row r="1806" spans="1:42" ht="22.5" hidden="1" customHeight="1" x14ac:dyDescent="0.25">
      <c r="A1806" s="83" t="str">
        <f t="shared" ca="1" si="426"/>
        <v>1719.</v>
      </c>
      <c r="B1806" s="26">
        <v>3621</v>
      </c>
      <c r="C1806" s="45" t="s">
        <v>909</v>
      </c>
      <c r="D1806" s="144">
        <v>1988</v>
      </c>
      <c r="E1806" s="145" t="s">
        <v>2957</v>
      </c>
      <c r="F1806" s="83" t="s">
        <v>2958</v>
      </c>
      <c r="G1806" s="144">
        <v>3</v>
      </c>
      <c r="H1806" s="144">
        <v>2</v>
      </c>
      <c r="I1806" s="204">
        <v>839.7</v>
      </c>
      <c r="J1806" s="205">
        <v>743.7</v>
      </c>
      <c r="K1806" s="214">
        <v>743.7</v>
      </c>
      <c r="L1806" s="223">
        <v>18</v>
      </c>
      <c r="M1806" s="207">
        <f t="shared" si="423"/>
        <v>950274</v>
      </c>
      <c r="N1806" s="207"/>
      <c r="O1806" s="207"/>
      <c r="P1806" s="207"/>
      <c r="Q1806" s="205">
        <f t="shared" si="425"/>
        <v>950274</v>
      </c>
      <c r="R1806" s="208">
        <v>950274</v>
      </c>
      <c r="S1806" s="267"/>
      <c r="T1806" s="208"/>
      <c r="U1806" s="208"/>
      <c r="V1806" s="208"/>
      <c r="W1806" s="208"/>
      <c r="X1806" s="208"/>
      <c r="Y1806" s="208"/>
      <c r="Z1806" s="208"/>
      <c r="AA1806" s="208"/>
      <c r="AB1806" s="208"/>
      <c r="AC1806" s="208"/>
      <c r="AD1806" s="208"/>
      <c r="AE1806" s="208"/>
      <c r="AF1806" s="208"/>
      <c r="AG1806" s="221">
        <v>2025</v>
      </c>
      <c r="AH1806" s="159"/>
      <c r="AI1806" s="175"/>
      <c r="AJ1806" s="218"/>
      <c r="AK1806" s="15">
        <f t="shared" ca="1" si="422"/>
        <v>1719</v>
      </c>
      <c r="AL1806" s="15" t="s">
        <v>155</v>
      </c>
      <c r="AM1806" s="15" t="str">
        <f t="shared" ca="1" si="424"/>
        <v>1719.</v>
      </c>
      <c r="AN1806" s="285"/>
      <c r="AO1806" s="15"/>
      <c r="AP1806" s="16"/>
    </row>
    <row r="1807" spans="1:42" ht="22.5" hidden="1" customHeight="1" x14ac:dyDescent="0.25">
      <c r="A1807" s="83" t="str">
        <f t="shared" ca="1" si="426"/>
        <v>1720.</v>
      </c>
      <c r="B1807" s="26">
        <v>3631</v>
      </c>
      <c r="C1807" s="251" t="s">
        <v>879</v>
      </c>
      <c r="D1807" s="144">
        <v>1970</v>
      </c>
      <c r="E1807" s="83" t="s">
        <v>2957</v>
      </c>
      <c r="F1807" s="83" t="s">
        <v>2958</v>
      </c>
      <c r="G1807" s="26">
        <v>5</v>
      </c>
      <c r="H1807" s="26">
        <v>4</v>
      </c>
      <c r="I1807" s="214">
        <v>4028.7</v>
      </c>
      <c r="J1807" s="205">
        <v>3656.1</v>
      </c>
      <c r="K1807" s="214">
        <v>3656.1</v>
      </c>
      <c r="L1807" s="223">
        <v>156</v>
      </c>
      <c r="M1807" s="207">
        <f t="shared" si="423"/>
        <v>1432200</v>
      </c>
      <c r="N1807" s="207"/>
      <c r="O1807" s="207"/>
      <c r="P1807" s="207"/>
      <c r="Q1807" s="205">
        <f t="shared" si="425"/>
        <v>1432200</v>
      </c>
      <c r="R1807" s="208">
        <v>1432200</v>
      </c>
      <c r="S1807" s="267"/>
      <c r="T1807" s="208"/>
      <c r="U1807" s="208"/>
      <c r="V1807" s="208"/>
      <c r="W1807" s="208"/>
      <c r="X1807" s="208"/>
      <c r="Y1807" s="208"/>
      <c r="Z1807" s="208"/>
      <c r="AA1807" s="208"/>
      <c r="AB1807" s="208"/>
      <c r="AC1807" s="208"/>
      <c r="AD1807" s="208"/>
      <c r="AE1807" s="205"/>
      <c r="AF1807" s="208"/>
      <c r="AG1807" s="221">
        <v>2025</v>
      </c>
      <c r="AH1807" s="159"/>
      <c r="AI1807" s="175"/>
      <c r="AJ1807" s="218"/>
      <c r="AK1807" s="15">
        <f t="shared" ca="1" si="422"/>
        <v>1720</v>
      </c>
      <c r="AL1807" s="15" t="s">
        <v>155</v>
      </c>
      <c r="AM1807" s="15" t="str">
        <f t="shared" ca="1" si="424"/>
        <v>1720.</v>
      </c>
      <c r="AN1807" s="285"/>
      <c r="AO1807" s="15"/>
      <c r="AP1807" s="16"/>
    </row>
    <row r="1808" spans="1:42" ht="22.5" hidden="1" customHeight="1" x14ac:dyDescent="0.25">
      <c r="A1808" s="83" t="str">
        <f t="shared" ca="1" si="426"/>
        <v>1721.</v>
      </c>
      <c r="B1808" s="26">
        <v>3302</v>
      </c>
      <c r="C1808" s="40" t="s">
        <v>1739</v>
      </c>
      <c r="D1808" s="26">
        <v>1998</v>
      </c>
      <c r="E1808" s="83" t="s">
        <v>2957</v>
      </c>
      <c r="F1808" s="83" t="s">
        <v>2959</v>
      </c>
      <c r="G1808" s="26">
        <v>5</v>
      </c>
      <c r="H1808" s="26">
        <v>8</v>
      </c>
      <c r="I1808" s="207">
        <v>6021.5</v>
      </c>
      <c r="J1808" s="207">
        <v>5361.8</v>
      </c>
      <c r="K1808" s="273">
        <v>5361.8</v>
      </c>
      <c r="L1808" s="223">
        <v>146</v>
      </c>
      <c r="M1808" s="207">
        <f t="shared" si="423"/>
        <v>2011893</v>
      </c>
      <c r="N1808" s="207"/>
      <c r="O1808" s="207"/>
      <c r="P1808" s="207"/>
      <c r="Q1808" s="205">
        <f t="shared" si="425"/>
        <v>2011893</v>
      </c>
      <c r="R1808" s="207">
        <v>2011893</v>
      </c>
      <c r="S1808" s="260"/>
      <c r="T1808" s="207"/>
      <c r="U1808" s="207"/>
      <c r="V1808" s="207"/>
      <c r="W1808" s="207"/>
      <c r="X1808" s="207"/>
      <c r="Y1808" s="207"/>
      <c r="Z1808" s="207"/>
      <c r="AA1808" s="207"/>
      <c r="AB1808" s="207"/>
      <c r="AC1808" s="207"/>
      <c r="AD1808" s="207"/>
      <c r="AE1808" s="207"/>
      <c r="AF1808" s="207"/>
      <c r="AG1808" s="221">
        <v>2025</v>
      </c>
      <c r="AH1808" s="159"/>
      <c r="AI1808" s="175"/>
      <c r="AJ1808" s="153"/>
      <c r="AK1808" s="15">
        <f t="shared" ca="1" si="422"/>
        <v>1721</v>
      </c>
      <c r="AL1808" s="15" t="s">
        <v>155</v>
      </c>
      <c r="AM1808" s="15" t="str">
        <f t="shared" ca="1" si="424"/>
        <v>1721.</v>
      </c>
      <c r="AN1808" s="285"/>
      <c r="AO1808" s="15"/>
      <c r="AP1808" s="16"/>
    </row>
    <row r="1809" spans="1:42" ht="22.5" hidden="1" customHeight="1" x14ac:dyDescent="0.25">
      <c r="A1809" s="83" t="str">
        <f t="shared" ca="1" si="426"/>
        <v>1722.</v>
      </c>
      <c r="B1809" s="26">
        <v>3536</v>
      </c>
      <c r="C1809" s="251" t="s">
        <v>2660</v>
      </c>
      <c r="D1809" s="144">
        <v>1957</v>
      </c>
      <c r="E1809" s="83" t="s">
        <v>2957</v>
      </c>
      <c r="F1809" s="83" t="s">
        <v>2959</v>
      </c>
      <c r="G1809" s="26">
        <v>2</v>
      </c>
      <c r="H1809" s="26">
        <v>1</v>
      </c>
      <c r="I1809" s="214">
        <v>449.2</v>
      </c>
      <c r="J1809" s="205">
        <v>414.8</v>
      </c>
      <c r="K1809" s="214">
        <v>414.8</v>
      </c>
      <c r="L1809" s="223">
        <v>19</v>
      </c>
      <c r="M1809" s="207">
        <f t="shared" si="423"/>
        <v>145452</v>
      </c>
      <c r="N1809" s="207"/>
      <c r="O1809" s="207"/>
      <c r="P1809" s="207"/>
      <c r="Q1809" s="205">
        <f t="shared" si="425"/>
        <v>145452</v>
      </c>
      <c r="R1809" s="208">
        <v>145452</v>
      </c>
      <c r="S1809" s="267"/>
      <c r="T1809" s="208"/>
      <c r="U1809" s="208"/>
      <c r="V1809" s="208"/>
      <c r="W1809" s="208"/>
      <c r="X1809" s="208"/>
      <c r="Y1809" s="208"/>
      <c r="Z1809" s="208"/>
      <c r="AA1809" s="208"/>
      <c r="AB1809" s="208"/>
      <c r="AC1809" s="208"/>
      <c r="AD1809" s="208"/>
      <c r="AE1809" s="208"/>
      <c r="AF1809" s="208"/>
      <c r="AG1809" s="221">
        <v>2025</v>
      </c>
      <c r="AH1809" s="159"/>
      <c r="AI1809" s="175"/>
      <c r="AJ1809" s="218"/>
      <c r="AK1809" s="15">
        <f t="shared" ca="1" si="422"/>
        <v>1722</v>
      </c>
      <c r="AL1809" s="15" t="s">
        <v>155</v>
      </c>
      <c r="AM1809" s="15" t="str">
        <f t="shared" ca="1" si="424"/>
        <v>1722.</v>
      </c>
      <c r="AN1809" s="285"/>
      <c r="AO1809" s="15"/>
      <c r="AP1809" s="16"/>
    </row>
    <row r="1810" spans="1:42" ht="22.5" hidden="1" customHeight="1" x14ac:dyDescent="0.25">
      <c r="A1810" s="83" t="str">
        <f t="shared" ca="1" si="426"/>
        <v>1723.</v>
      </c>
      <c r="B1810" s="26">
        <v>3278</v>
      </c>
      <c r="C1810" s="40" t="s">
        <v>3101</v>
      </c>
      <c r="D1810" s="144">
        <v>1996</v>
      </c>
      <c r="E1810" s="145" t="s">
        <v>2957</v>
      </c>
      <c r="F1810" s="83" t="s">
        <v>2959</v>
      </c>
      <c r="G1810" s="144">
        <v>5</v>
      </c>
      <c r="H1810" s="144">
        <v>4</v>
      </c>
      <c r="I1810" s="204">
        <v>5229.1000000000004</v>
      </c>
      <c r="J1810" s="214">
        <v>4762.8</v>
      </c>
      <c r="K1810" s="214">
        <v>4762.8</v>
      </c>
      <c r="L1810" s="223">
        <v>126</v>
      </c>
      <c r="M1810" s="207">
        <f t="shared" si="423"/>
        <v>1035216</v>
      </c>
      <c r="N1810" s="207"/>
      <c r="O1810" s="207"/>
      <c r="P1810" s="207"/>
      <c r="Q1810" s="205">
        <f t="shared" si="425"/>
        <v>1035216</v>
      </c>
      <c r="R1810" s="207">
        <v>1035216</v>
      </c>
      <c r="S1810" s="260"/>
      <c r="T1810" s="207"/>
      <c r="U1810" s="207"/>
      <c r="V1810" s="207"/>
      <c r="W1810" s="207"/>
      <c r="X1810" s="207"/>
      <c r="Y1810" s="207"/>
      <c r="Z1810" s="207"/>
      <c r="AA1810" s="207"/>
      <c r="AB1810" s="207"/>
      <c r="AC1810" s="207"/>
      <c r="AD1810" s="207"/>
      <c r="AE1810" s="207"/>
      <c r="AF1810" s="207"/>
      <c r="AG1810" s="221">
        <v>2025</v>
      </c>
      <c r="AH1810" s="159"/>
      <c r="AI1810" s="175"/>
      <c r="AJ1810" s="153"/>
      <c r="AK1810" s="15">
        <f t="shared" ca="1" si="422"/>
        <v>1723</v>
      </c>
      <c r="AL1810" s="15" t="s">
        <v>155</v>
      </c>
      <c r="AM1810" s="15" t="str">
        <f t="shared" ca="1" si="424"/>
        <v>1723.</v>
      </c>
      <c r="AN1810" s="285"/>
      <c r="AO1810" s="15"/>
      <c r="AP1810" s="16"/>
    </row>
    <row r="1811" spans="1:42" ht="22.5" hidden="1" customHeight="1" x14ac:dyDescent="0.25">
      <c r="A1811" s="83" t="str">
        <f t="shared" ca="1" si="426"/>
        <v>1724.</v>
      </c>
      <c r="B1811" s="26">
        <v>3279</v>
      </c>
      <c r="C1811" s="40" t="s">
        <v>3102</v>
      </c>
      <c r="D1811" s="144">
        <v>2004</v>
      </c>
      <c r="E1811" s="145" t="s">
        <v>2957</v>
      </c>
      <c r="F1811" s="83" t="s">
        <v>2959</v>
      </c>
      <c r="G1811" s="144">
        <v>5</v>
      </c>
      <c r="H1811" s="144">
        <v>4</v>
      </c>
      <c r="I1811" s="204">
        <v>2309.4</v>
      </c>
      <c r="J1811" s="214">
        <v>2039.7</v>
      </c>
      <c r="K1811" s="214">
        <v>2039.7</v>
      </c>
      <c r="L1811" s="223">
        <v>34</v>
      </c>
      <c r="M1811" s="207">
        <f t="shared" si="423"/>
        <v>7417678</v>
      </c>
      <c r="N1811" s="207"/>
      <c r="O1811" s="207"/>
      <c r="P1811" s="207"/>
      <c r="Q1811" s="205">
        <f t="shared" si="425"/>
        <v>7417678</v>
      </c>
      <c r="R1811" s="207"/>
      <c r="S1811" s="260"/>
      <c r="T1811" s="207"/>
      <c r="U1811" s="207">
        <v>986</v>
      </c>
      <c r="V1811" s="207">
        <f>U1811*7523</f>
        <v>7417678</v>
      </c>
      <c r="W1811" s="207"/>
      <c r="X1811" s="207"/>
      <c r="Y1811" s="207"/>
      <c r="Z1811" s="207"/>
      <c r="AA1811" s="207"/>
      <c r="AB1811" s="207"/>
      <c r="AC1811" s="207"/>
      <c r="AD1811" s="207"/>
      <c r="AE1811" s="207"/>
      <c r="AF1811" s="207"/>
      <c r="AG1811" s="221">
        <v>2025</v>
      </c>
      <c r="AH1811" s="159"/>
      <c r="AI1811" s="175"/>
      <c r="AJ1811" s="218"/>
      <c r="AK1811" s="15">
        <f t="shared" ca="1" si="422"/>
        <v>1724</v>
      </c>
      <c r="AL1811" s="15" t="s">
        <v>155</v>
      </c>
      <c r="AM1811" s="15" t="str">
        <f t="shared" ca="1" si="424"/>
        <v>1724.</v>
      </c>
      <c r="AN1811" s="285"/>
      <c r="AO1811" s="15"/>
      <c r="AP1811" s="16"/>
    </row>
    <row r="1812" spans="1:42" ht="22.5" hidden="1" customHeight="1" x14ac:dyDescent="0.25">
      <c r="A1812" s="83" t="str">
        <f t="shared" ca="1" si="426"/>
        <v>1725.</v>
      </c>
      <c r="B1812" s="26">
        <v>3305</v>
      </c>
      <c r="C1812" s="251" t="s">
        <v>765</v>
      </c>
      <c r="D1812" s="144">
        <v>1989</v>
      </c>
      <c r="E1812" s="83" t="s">
        <v>2957</v>
      </c>
      <c r="F1812" s="83" t="s">
        <v>2958</v>
      </c>
      <c r="G1812" s="26">
        <v>5</v>
      </c>
      <c r="H1812" s="26">
        <v>6</v>
      </c>
      <c r="I1812" s="214">
        <v>7230.9</v>
      </c>
      <c r="J1812" s="205">
        <v>6417.5</v>
      </c>
      <c r="K1812" s="214">
        <v>6417.5</v>
      </c>
      <c r="L1812" s="223">
        <v>261</v>
      </c>
      <c r="M1812" s="207">
        <f t="shared" si="423"/>
        <v>5766620</v>
      </c>
      <c r="N1812" s="207"/>
      <c r="O1812" s="207"/>
      <c r="P1812" s="207"/>
      <c r="Q1812" s="205">
        <f t="shared" si="425"/>
        <v>5766620</v>
      </c>
      <c r="R1812" s="208">
        <v>5766620</v>
      </c>
      <c r="S1812" s="267"/>
      <c r="T1812" s="208"/>
      <c r="U1812" s="208"/>
      <c r="V1812" s="208"/>
      <c r="W1812" s="208"/>
      <c r="X1812" s="208"/>
      <c r="Y1812" s="208"/>
      <c r="Z1812" s="208"/>
      <c r="AA1812" s="208"/>
      <c r="AB1812" s="208"/>
      <c r="AC1812" s="208"/>
      <c r="AD1812" s="208"/>
      <c r="AE1812" s="205"/>
      <c r="AF1812" s="208"/>
      <c r="AG1812" s="221">
        <v>2025</v>
      </c>
      <c r="AH1812" s="159"/>
      <c r="AI1812" s="175"/>
      <c r="AJ1812" s="218"/>
      <c r="AK1812" s="15">
        <f t="shared" ca="1" si="422"/>
        <v>1725</v>
      </c>
      <c r="AL1812" s="15" t="s">
        <v>155</v>
      </c>
      <c r="AM1812" s="15" t="str">
        <f t="shared" ca="1" si="424"/>
        <v>1725.</v>
      </c>
      <c r="AN1812" s="285"/>
      <c r="AO1812" s="15"/>
      <c r="AP1812" s="16"/>
    </row>
    <row r="1813" spans="1:42" ht="22.5" hidden="1" customHeight="1" x14ac:dyDescent="0.25">
      <c r="A1813" s="83" t="str">
        <f t="shared" ca="1" si="426"/>
        <v>1726.</v>
      </c>
      <c r="B1813" s="26">
        <v>3394</v>
      </c>
      <c r="C1813" s="40" t="s">
        <v>1760</v>
      </c>
      <c r="D1813" s="144">
        <v>1977</v>
      </c>
      <c r="E1813" s="83" t="s">
        <v>2957</v>
      </c>
      <c r="F1813" s="83" t="s">
        <v>2959</v>
      </c>
      <c r="G1813" s="26">
        <v>5</v>
      </c>
      <c r="H1813" s="26">
        <v>6</v>
      </c>
      <c r="I1813" s="214">
        <v>7385.7</v>
      </c>
      <c r="J1813" s="214">
        <v>6897.7</v>
      </c>
      <c r="K1813" s="214">
        <v>6897.7</v>
      </c>
      <c r="L1813" s="223">
        <v>234</v>
      </c>
      <c r="M1813" s="207">
        <f t="shared" si="423"/>
        <v>9976928</v>
      </c>
      <c r="N1813" s="207"/>
      <c r="O1813" s="207"/>
      <c r="P1813" s="207"/>
      <c r="Q1813" s="205">
        <f t="shared" si="425"/>
        <v>9976928</v>
      </c>
      <c r="R1813" s="207">
        <f>3284400+6692528</f>
        <v>9976928</v>
      </c>
      <c r="S1813" s="260"/>
      <c r="T1813" s="207"/>
      <c r="U1813" s="207"/>
      <c r="V1813" s="207"/>
      <c r="W1813" s="207"/>
      <c r="X1813" s="207"/>
      <c r="Y1813" s="207"/>
      <c r="Z1813" s="207"/>
      <c r="AA1813" s="207"/>
      <c r="AB1813" s="207"/>
      <c r="AC1813" s="207"/>
      <c r="AD1813" s="207"/>
      <c r="AE1813" s="205"/>
      <c r="AF1813" s="204"/>
      <c r="AG1813" s="221">
        <v>2025</v>
      </c>
      <c r="AH1813" s="159"/>
      <c r="AI1813" s="175"/>
      <c r="AJ1813" s="153"/>
      <c r="AK1813" s="15">
        <f t="shared" ca="1" si="422"/>
        <v>1726</v>
      </c>
      <c r="AL1813" s="15" t="s">
        <v>155</v>
      </c>
      <c r="AM1813" s="15" t="str">
        <f t="shared" ca="1" si="424"/>
        <v>1726.</v>
      </c>
      <c r="AN1813" s="285"/>
      <c r="AO1813" s="15"/>
      <c r="AP1813" s="16"/>
    </row>
    <row r="1814" spans="1:42" ht="22.5" hidden="1" customHeight="1" x14ac:dyDescent="0.25">
      <c r="A1814" s="83" t="str">
        <f t="shared" ca="1" si="426"/>
        <v>1727.</v>
      </c>
      <c r="B1814" s="26">
        <v>3427</v>
      </c>
      <c r="C1814" s="40" t="s">
        <v>1767</v>
      </c>
      <c r="D1814" s="26">
        <v>1997</v>
      </c>
      <c r="E1814" s="83" t="s">
        <v>2957</v>
      </c>
      <c r="F1814" s="83" t="s">
        <v>2960</v>
      </c>
      <c r="G1814" s="26">
        <v>2</v>
      </c>
      <c r="H1814" s="26">
        <v>1</v>
      </c>
      <c r="I1814" s="207">
        <v>642.4</v>
      </c>
      <c r="J1814" s="207">
        <v>549.1</v>
      </c>
      <c r="K1814" s="273">
        <v>549.1</v>
      </c>
      <c r="L1814" s="223">
        <v>11</v>
      </c>
      <c r="M1814" s="207">
        <f t="shared" si="423"/>
        <v>3671224</v>
      </c>
      <c r="N1814" s="207"/>
      <c r="O1814" s="207"/>
      <c r="P1814" s="207"/>
      <c r="Q1814" s="205">
        <f t="shared" si="425"/>
        <v>3671224</v>
      </c>
      <c r="R1814" s="207"/>
      <c r="S1814" s="260"/>
      <c r="T1814" s="207"/>
      <c r="U1814" s="207">
        <v>488</v>
      </c>
      <c r="V1814" s="207">
        <f>U1814*7523</f>
        <v>3671224</v>
      </c>
      <c r="W1814" s="207"/>
      <c r="X1814" s="207"/>
      <c r="Y1814" s="207"/>
      <c r="Z1814" s="207"/>
      <c r="AA1814" s="207"/>
      <c r="AB1814" s="207"/>
      <c r="AC1814" s="207"/>
      <c r="AD1814" s="207"/>
      <c r="AE1814" s="207"/>
      <c r="AF1814" s="207"/>
      <c r="AG1814" s="221">
        <v>2025</v>
      </c>
      <c r="AH1814" s="159"/>
      <c r="AI1814" s="175"/>
      <c r="AJ1814" s="218"/>
      <c r="AK1814" s="15">
        <f t="shared" ca="1" si="422"/>
        <v>1727</v>
      </c>
      <c r="AL1814" s="15" t="s">
        <v>155</v>
      </c>
      <c r="AM1814" s="15" t="str">
        <f t="shared" ca="1" si="424"/>
        <v>1727.</v>
      </c>
      <c r="AN1814" s="285"/>
      <c r="AO1814" s="15"/>
      <c r="AP1814" s="16"/>
    </row>
    <row r="1815" spans="1:42" ht="22.5" hidden="1" customHeight="1" x14ac:dyDescent="0.25">
      <c r="A1815" s="83" t="str">
        <f t="shared" ca="1" si="426"/>
        <v>1728.</v>
      </c>
      <c r="B1815" s="26">
        <v>3429</v>
      </c>
      <c r="C1815" s="40" t="s">
        <v>1769</v>
      </c>
      <c r="D1815" s="26">
        <v>1997</v>
      </c>
      <c r="E1815" s="83" t="s">
        <v>2957</v>
      </c>
      <c r="F1815" s="83" t="s">
        <v>2960</v>
      </c>
      <c r="G1815" s="26">
        <v>2</v>
      </c>
      <c r="H1815" s="26">
        <v>1</v>
      </c>
      <c r="I1815" s="207">
        <v>647.6</v>
      </c>
      <c r="J1815" s="207">
        <v>553.79999999999995</v>
      </c>
      <c r="K1815" s="273">
        <v>553.79999999999995</v>
      </c>
      <c r="L1815" s="223">
        <v>8</v>
      </c>
      <c r="M1815" s="207">
        <f t="shared" si="423"/>
        <v>519808</v>
      </c>
      <c r="N1815" s="207"/>
      <c r="O1815" s="207"/>
      <c r="P1815" s="207"/>
      <c r="Q1815" s="205">
        <f t="shared" si="425"/>
        <v>519808</v>
      </c>
      <c r="R1815" s="207">
        <v>519808</v>
      </c>
      <c r="S1815" s="260"/>
      <c r="T1815" s="207"/>
      <c r="U1815" s="207"/>
      <c r="V1815" s="207"/>
      <c r="W1815" s="207"/>
      <c r="X1815" s="207"/>
      <c r="Y1815" s="207"/>
      <c r="Z1815" s="207"/>
      <c r="AA1815" s="207"/>
      <c r="AB1815" s="207"/>
      <c r="AC1815" s="207"/>
      <c r="AD1815" s="207"/>
      <c r="AE1815" s="207"/>
      <c r="AF1815" s="207"/>
      <c r="AG1815" s="221">
        <v>2025</v>
      </c>
      <c r="AH1815" s="159"/>
      <c r="AI1815" s="175"/>
      <c r="AJ1815" s="153"/>
      <c r="AK1815" s="15">
        <f t="shared" ca="1" si="422"/>
        <v>1728</v>
      </c>
      <c r="AL1815" s="15" t="s">
        <v>155</v>
      </c>
      <c r="AM1815" s="15" t="str">
        <f t="shared" ca="1" si="424"/>
        <v>1728.</v>
      </c>
      <c r="AN1815" s="285"/>
      <c r="AO1815" s="15"/>
      <c r="AP1815" s="16"/>
    </row>
    <row r="1816" spans="1:42" ht="22.5" hidden="1" customHeight="1" x14ac:dyDescent="0.25">
      <c r="A1816" s="83" t="str">
        <f t="shared" ca="1" si="426"/>
        <v>1729.</v>
      </c>
      <c r="B1816" s="26">
        <v>3433</v>
      </c>
      <c r="C1816" s="40" t="s">
        <v>1770</v>
      </c>
      <c r="D1816" s="26">
        <v>1997</v>
      </c>
      <c r="E1816" s="83" t="s">
        <v>2957</v>
      </c>
      <c r="F1816" s="83" t="s">
        <v>2960</v>
      </c>
      <c r="G1816" s="26">
        <v>2</v>
      </c>
      <c r="H1816" s="26">
        <v>1</v>
      </c>
      <c r="I1816" s="207">
        <v>646</v>
      </c>
      <c r="J1816" s="207">
        <v>552.20000000000005</v>
      </c>
      <c r="K1816" s="273">
        <v>552.20000000000005</v>
      </c>
      <c r="L1816" s="223">
        <v>20</v>
      </c>
      <c r="M1816" s="207">
        <f t="shared" si="423"/>
        <v>147888</v>
      </c>
      <c r="N1816" s="207"/>
      <c r="O1816" s="207"/>
      <c r="P1816" s="207"/>
      <c r="Q1816" s="205">
        <f t="shared" si="425"/>
        <v>147888</v>
      </c>
      <c r="R1816" s="207">
        <v>147888</v>
      </c>
      <c r="S1816" s="260"/>
      <c r="T1816" s="207"/>
      <c r="U1816" s="207"/>
      <c r="V1816" s="207"/>
      <c r="W1816" s="207"/>
      <c r="X1816" s="207"/>
      <c r="Y1816" s="207"/>
      <c r="Z1816" s="207"/>
      <c r="AA1816" s="207"/>
      <c r="AB1816" s="207"/>
      <c r="AC1816" s="207"/>
      <c r="AD1816" s="207"/>
      <c r="AE1816" s="207"/>
      <c r="AF1816" s="207"/>
      <c r="AG1816" s="221">
        <v>2025</v>
      </c>
      <c r="AH1816" s="159"/>
      <c r="AI1816" s="175"/>
      <c r="AJ1816" s="153"/>
      <c r="AK1816" s="15">
        <f t="shared" ca="1" si="422"/>
        <v>1729</v>
      </c>
      <c r="AL1816" s="15" t="s">
        <v>155</v>
      </c>
      <c r="AM1816" s="15" t="str">
        <f t="shared" ca="1" si="424"/>
        <v>1729.</v>
      </c>
      <c r="AN1816" s="285"/>
      <c r="AO1816" s="15"/>
      <c r="AP1816" s="16"/>
    </row>
    <row r="1817" spans="1:42" ht="22.5" hidden="1" customHeight="1" x14ac:dyDescent="0.25">
      <c r="A1817" s="83" t="str">
        <f t="shared" ca="1" si="426"/>
        <v>1730.</v>
      </c>
      <c r="B1817" s="26">
        <v>3439</v>
      </c>
      <c r="C1817" s="40" t="s">
        <v>1774</v>
      </c>
      <c r="D1817" s="26">
        <v>1997</v>
      </c>
      <c r="E1817" s="83" t="s">
        <v>2957</v>
      </c>
      <c r="F1817" s="83" t="s">
        <v>2960</v>
      </c>
      <c r="G1817" s="26">
        <v>2</v>
      </c>
      <c r="H1817" s="26">
        <v>1</v>
      </c>
      <c r="I1817" s="207">
        <v>639.70000000000005</v>
      </c>
      <c r="J1817" s="207">
        <v>546.70000000000005</v>
      </c>
      <c r="K1817" s="273">
        <v>546.70000000000005</v>
      </c>
      <c r="L1817" s="223">
        <v>8</v>
      </c>
      <c r="M1817" s="207">
        <f t="shared" si="423"/>
        <v>532896</v>
      </c>
      <c r="N1817" s="207"/>
      <c r="O1817" s="207"/>
      <c r="P1817" s="207"/>
      <c r="Q1817" s="205">
        <f t="shared" si="425"/>
        <v>532896</v>
      </c>
      <c r="R1817" s="207">
        <v>532896</v>
      </c>
      <c r="S1817" s="260"/>
      <c r="T1817" s="207"/>
      <c r="U1817" s="207"/>
      <c r="V1817" s="207"/>
      <c r="W1817" s="207"/>
      <c r="X1817" s="207"/>
      <c r="Y1817" s="207"/>
      <c r="Z1817" s="207"/>
      <c r="AA1817" s="207"/>
      <c r="AB1817" s="207"/>
      <c r="AC1817" s="207"/>
      <c r="AD1817" s="207"/>
      <c r="AE1817" s="207"/>
      <c r="AF1817" s="207"/>
      <c r="AG1817" s="221">
        <v>2025</v>
      </c>
      <c r="AH1817" s="159"/>
      <c r="AI1817" s="175"/>
      <c r="AJ1817" s="153"/>
      <c r="AK1817" s="15">
        <f t="shared" ca="1" si="422"/>
        <v>1730</v>
      </c>
      <c r="AL1817" s="15" t="s">
        <v>155</v>
      </c>
      <c r="AM1817" s="15" t="str">
        <f t="shared" ca="1" si="424"/>
        <v>1730.</v>
      </c>
      <c r="AN1817" s="285"/>
      <c r="AO1817" s="15"/>
      <c r="AP1817" s="16"/>
    </row>
    <row r="1818" spans="1:42" ht="22.5" hidden="1" customHeight="1" x14ac:dyDescent="0.25">
      <c r="A1818" s="83" t="str">
        <f t="shared" ca="1" si="426"/>
        <v>1731.</v>
      </c>
      <c r="B1818" s="26">
        <v>3440</v>
      </c>
      <c r="C1818" s="40" t="s">
        <v>1775</v>
      </c>
      <c r="D1818" s="26">
        <v>1997</v>
      </c>
      <c r="E1818" s="83" t="s">
        <v>2957</v>
      </c>
      <c r="F1818" s="83" t="s">
        <v>2960</v>
      </c>
      <c r="G1818" s="26">
        <v>2</v>
      </c>
      <c r="H1818" s="26">
        <v>1</v>
      </c>
      <c r="I1818" s="207">
        <v>639.20000000000005</v>
      </c>
      <c r="J1818" s="207">
        <v>546.29999999999995</v>
      </c>
      <c r="K1818" s="273">
        <v>546.29999999999995</v>
      </c>
      <c r="L1818" s="223">
        <v>14</v>
      </c>
      <c r="M1818" s="207">
        <f t="shared" si="423"/>
        <v>3671224</v>
      </c>
      <c r="N1818" s="207"/>
      <c r="O1818" s="207"/>
      <c r="P1818" s="207"/>
      <c r="Q1818" s="205">
        <f t="shared" si="425"/>
        <v>3671224</v>
      </c>
      <c r="R1818" s="207"/>
      <c r="S1818" s="260"/>
      <c r="T1818" s="207"/>
      <c r="U1818" s="207">
        <v>488</v>
      </c>
      <c r="V1818" s="207">
        <f>U1818*7523</f>
        <v>3671224</v>
      </c>
      <c r="W1818" s="207"/>
      <c r="X1818" s="207"/>
      <c r="Y1818" s="207"/>
      <c r="Z1818" s="207"/>
      <c r="AA1818" s="207"/>
      <c r="AB1818" s="207"/>
      <c r="AC1818" s="207"/>
      <c r="AD1818" s="207"/>
      <c r="AE1818" s="207"/>
      <c r="AF1818" s="207"/>
      <c r="AG1818" s="221">
        <v>2025</v>
      </c>
      <c r="AH1818" s="159"/>
      <c r="AI1818" s="175"/>
      <c r="AJ1818" s="218"/>
      <c r="AK1818" s="15">
        <f t="shared" ca="1" si="422"/>
        <v>1731</v>
      </c>
      <c r="AL1818" s="15" t="s">
        <v>155</v>
      </c>
      <c r="AM1818" s="15" t="str">
        <f t="shared" ca="1" si="424"/>
        <v>1731.</v>
      </c>
      <c r="AN1818" s="285"/>
      <c r="AO1818" s="15"/>
      <c r="AP1818" s="16"/>
    </row>
    <row r="1819" spans="1:42" ht="22.5" hidden="1" customHeight="1" x14ac:dyDescent="0.25">
      <c r="A1819" s="83" t="str">
        <f t="shared" ca="1" si="426"/>
        <v>1732.</v>
      </c>
      <c r="B1819" s="26">
        <v>3485</v>
      </c>
      <c r="C1819" s="40" t="s">
        <v>1783</v>
      </c>
      <c r="D1819" s="144">
        <v>2001</v>
      </c>
      <c r="E1819" s="145" t="s">
        <v>2957</v>
      </c>
      <c r="F1819" s="83" t="s">
        <v>2959</v>
      </c>
      <c r="G1819" s="144">
        <v>5</v>
      </c>
      <c r="H1819" s="144">
        <v>4</v>
      </c>
      <c r="I1819" s="204">
        <v>5401</v>
      </c>
      <c r="J1819" s="214">
        <v>4980.8</v>
      </c>
      <c r="K1819" s="214">
        <v>4980.8</v>
      </c>
      <c r="L1819" s="223">
        <v>68</v>
      </c>
      <c r="M1819" s="207">
        <f t="shared" si="423"/>
        <v>17304404.599999998</v>
      </c>
      <c r="N1819" s="207"/>
      <c r="O1819" s="207"/>
      <c r="P1819" s="207"/>
      <c r="Q1819" s="205">
        <f t="shared" si="425"/>
        <v>17304404.599999998</v>
      </c>
      <c r="R1819" s="207"/>
      <c r="S1819" s="260"/>
      <c r="T1819" s="207"/>
      <c r="U1819" s="207">
        <v>2300.1999999999998</v>
      </c>
      <c r="V1819" s="207">
        <f>U1819*7523</f>
        <v>17304404.599999998</v>
      </c>
      <c r="W1819" s="207"/>
      <c r="X1819" s="207"/>
      <c r="Y1819" s="207"/>
      <c r="Z1819" s="207"/>
      <c r="AA1819" s="207"/>
      <c r="AB1819" s="207"/>
      <c r="AC1819" s="207"/>
      <c r="AD1819" s="207"/>
      <c r="AE1819" s="207"/>
      <c r="AF1819" s="207"/>
      <c r="AG1819" s="221">
        <v>2025</v>
      </c>
      <c r="AH1819" s="159"/>
      <c r="AI1819" s="175"/>
      <c r="AJ1819" s="218"/>
      <c r="AK1819" s="15">
        <f t="shared" ca="1" si="422"/>
        <v>1732</v>
      </c>
      <c r="AL1819" s="15" t="s">
        <v>155</v>
      </c>
      <c r="AM1819" s="15" t="str">
        <f t="shared" ca="1" si="424"/>
        <v>1732.</v>
      </c>
      <c r="AN1819" s="285"/>
      <c r="AO1819" s="15"/>
      <c r="AP1819" s="16"/>
    </row>
    <row r="1820" spans="1:42" ht="22.5" hidden="1" customHeight="1" x14ac:dyDescent="0.25">
      <c r="A1820" s="83" t="str">
        <f t="shared" ca="1" si="426"/>
        <v>1733.</v>
      </c>
      <c r="B1820" s="26">
        <v>3544</v>
      </c>
      <c r="C1820" s="40" t="s">
        <v>1794</v>
      </c>
      <c r="D1820" s="144">
        <v>1986</v>
      </c>
      <c r="E1820" s="83" t="s">
        <v>2957</v>
      </c>
      <c r="F1820" s="83" t="s">
        <v>2958</v>
      </c>
      <c r="G1820" s="26">
        <v>5</v>
      </c>
      <c r="H1820" s="26">
        <v>3</v>
      </c>
      <c r="I1820" s="214">
        <v>3724.3</v>
      </c>
      <c r="J1820" s="214">
        <v>3246.1</v>
      </c>
      <c r="K1820" s="214">
        <v>3246.1</v>
      </c>
      <c r="L1820" s="223">
        <v>121</v>
      </c>
      <c r="M1820" s="207">
        <f t="shared" si="423"/>
        <v>1504321</v>
      </c>
      <c r="N1820" s="207"/>
      <c r="O1820" s="207"/>
      <c r="P1820" s="207"/>
      <c r="Q1820" s="205">
        <f t="shared" si="425"/>
        <v>1504321</v>
      </c>
      <c r="R1820" s="207">
        <v>1504321</v>
      </c>
      <c r="S1820" s="260"/>
      <c r="T1820" s="207"/>
      <c r="U1820" s="207"/>
      <c r="V1820" s="207"/>
      <c r="W1820" s="207"/>
      <c r="X1820" s="207"/>
      <c r="Y1820" s="207"/>
      <c r="Z1820" s="207"/>
      <c r="AA1820" s="207"/>
      <c r="AB1820" s="207"/>
      <c r="AC1820" s="207"/>
      <c r="AD1820" s="207"/>
      <c r="AE1820" s="207"/>
      <c r="AF1820" s="207"/>
      <c r="AG1820" s="221">
        <v>2025</v>
      </c>
      <c r="AH1820" s="159"/>
      <c r="AI1820" s="175"/>
      <c r="AJ1820" s="153"/>
      <c r="AK1820" s="15">
        <f t="shared" ca="1" si="422"/>
        <v>1733</v>
      </c>
      <c r="AL1820" s="15" t="s">
        <v>155</v>
      </c>
      <c r="AM1820" s="15" t="str">
        <f t="shared" ca="1" si="424"/>
        <v>1733.</v>
      </c>
      <c r="AN1820" s="285"/>
      <c r="AO1820" s="15"/>
      <c r="AP1820" s="16"/>
    </row>
    <row r="1821" spans="1:42" ht="22.5" hidden="1" customHeight="1" x14ac:dyDescent="0.25">
      <c r="A1821" s="83" t="str">
        <f t="shared" ca="1" si="426"/>
        <v>1734.</v>
      </c>
      <c r="B1821" s="26">
        <v>3267</v>
      </c>
      <c r="C1821" s="313" t="s">
        <v>881</v>
      </c>
      <c r="D1821" s="144">
        <v>1970</v>
      </c>
      <c r="E1821" s="145" t="s">
        <v>2957</v>
      </c>
      <c r="F1821" s="83" t="s">
        <v>2959</v>
      </c>
      <c r="G1821" s="144">
        <v>5</v>
      </c>
      <c r="H1821" s="144">
        <v>4</v>
      </c>
      <c r="I1821" s="204">
        <v>3863.2</v>
      </c>
      <c r="J1821" s="205">
        <v>3558.4</v>
      </c>
      <c r="K1821" s="214">
        <v>3558.4</v>
      </c>
      <c r="L1821" s="223">
        <v>143</v>
      </c>
      <c r="M1821" s="207">
        <f t="shared" si="423"/>
        <v>1309068</v>
      </c>
      <c r="N1821" s="207"/>
      <c r="O1821" s="207"/>
      <c r="P1821" s="207"/>
      <c r="Q1821" s="205">
        <f t="shared" si="425"/>
        <v>1309068</v>
      </c>
      <c r="R1821" s="208">
        <v>1309068</v>
      </c>
      <c r="S1821" s="267"/>
      <c r="T1821" s="208"/>
      <c r="U1821" s="208"/>
      <c r="V1821" s="208"/>
      <c r="W1821" s="208"/>
      <c r="X1821" s="208"/>
      <c r="Y1821" s="208"/>
      <c r="Z1821" s="208"/>
      <c r="AA1821" s="208"/>
      <c r="AB1821" s="208"/>
      <c r="AC1821" s="208"/>
      <c r="AD1821" s="208"/>
      <c r="AE1821" s="208"/>
      <c r="AF1821" s="208"/>
      <c r="AG1821" s="221">
        <v>2025</v>
      </c>
      <c r="AH1821" s="159"/>
      <c r="AI1821" s="175"/>
      <c r="AJ1821" s="218"/>
      <c r="AK1821" s="15">
        <f t="shared" ref="AK1821:AK1884" ca="1" si="427">MAX(AK1816:AK1820)+1</f>
        <v>1734</v>
      </c>
      <c r="AL1821" s="15" t="s">
        <v>155</v>
      </c>
      <c r="AM1821" s="15" t="str">
        <f t="shared" ca="1" si="424"/>
        <v>1734.</v>
      </c>
      <c r="AN1821" s="285"/>
      <c r="AO1821" s="15"/>
      <c r="AP1821" s="16"/>
    </row>
    <row r="1822" spans="1:42" ht="22.5" hidden="1" customHeight="1" x14ac:dyDescent="0.25">
      <c r="A1822" s="83" t="str">
        <f t="shared" ca="1" si="426"/>
        <v>1735.</v>
      </c>
      <c r="B1822" s="26">
        <v>3546</v>
      </c>
      <c r="C1822" s="251" t="s">
        <v>2888</v>
      </c>
      <c r="D1822" s="144">
        <v>1965</v>
      </c>
      <c r="E1822" s="83" t="s">
        <v>2957</v>
      </c>
      <c r="F1822" s="83" t="s">
        <v>2958</v>
      </c>
      <c r="G1822" s="26">
        <v>4</v>
      </c>
      <c r="H1822" s="26">
        <v>3</v>
      </c>
      <c r="I1822" s="214">
        <v>2241.5</v>
      </c>
      <c r="J1822" s="205">
        <v>2053</v>
      </c>
      <c r="K1822" s="214">
        <v>2053</v>
      </c>
      <c r="L1822" s="223">
        <v>86</v>
      </c>
      <c r="M1822" s="207">
        <f t="shared" ref="M1822:M1885" si="428">R1822+T1822+V1822+X1822+Z1822+AB1822+AE1822+AF1822</f>
        <v>924000</v>
      </c>
      <c r="N1822" s="207"/>
      <c r="O1822" s="207"/>
      <c r="P1822" s="207"/>
      <c r="Q1822" s="205">
        <f t="shared" si="425"/>
        <v>924000</v>
      </c>
      <c r="R1822" s="208">
        <v>924000</v>
      </c>
      <c r="S1822" s="267"/>
      <c r="T1822" s="208"/>
      <c r="U1822" s="208"/>
      <c r="V1822" s="208"/>
      <c r="W1822" s="208"/>
      <c r="X1822" s="208"/>
      <c r="Y1822" s="208"/>
      <c r="Z1822" s="208"/>
      <c r="AA1822" s="208"/>
      <c r="AB1822" s="208"/>
      <c r="AC1822" s="208"/>
      <c r="AD1822" s="208"/>
      <c r="AE1822" s="205"/>
      <c r="AF1822" s="208"/>
      <c r="AG1822" s="221">
        <v>2025</v>
      </c>
      <c r="AH1822" s="159"/>
      <c r="AI1822" s="175"/>
      <c r="AJ1822" s="218"/>
      <c r="AK1822" s="15">
        <f t="shared" ca="1" si="427"/>
        <v>1735</v>
      </c>
      <c r="AL1822" s="15" t="s">
        <v>155</v>
      </c>
      <c r="AM1822" s="15" t="str">
        <f t="shared" ca="1" si="424"/>
        <v>1735.</v>
      </c>
      <c r="AN1822" s="285"/>
      <c r="AO1822" s="15"/>
      <c r="AP1822" s="16"/>
    </row>
    <row r="1823" spans="1:42" ht="22.5" hidden="1" customHeight="1" x14ac:dyDescent="0.25">
      <c r="A1823" s="83" t="str">
        <f t="shared" ca="1" si="426"/>
        <v>1736.</v>
      </c>
      <c r="B1823" s="26">
        <v>3374</v>
      </c>
      <c r="C1823" s="251" t="s">
        <v>902</v>
      </c>
      <c r="D1823" s="144">
        <v>1954</v>
      </c>
      <c r="E1823" s="145" t="s">
        <v>2957</v>
      </c>
      <c r="F1823" s="83" t="s">
        <v>2959</v>
      </c>
      <c r="G1823" s="144">
        <v>2</v>
      </c>
      <c r="H1823" s="144">
        <v>2</v>
      </c>
      <c r="I1823" s="204">
        <v>415.6</v>
      </c>
      <c r="J1823" s="205">
        <v>269.39999999999998</v>
      </c>
      <c r="K1823" s="214">
        <v>269.39999999999998</v>
      </c>
      <c r="L1823" s="223">
        <v>12</v>
      </c>
      <c r="M1823" s="207">
        <f t="shared" si="428"/>
        <v>144807</v>
      </c>
      <c r="N1823" s="207"/>
      <c r="O1823" s="207"/>
      <c r="P1823" s="207"/>
      <c r="Q1823" s="205">
        <f t="shared" si="425"/>
        <v>144807</v>
      </c>
      <c r="R1823" s="208">
        <v>144807</v>
      </c>
      <c r="S1823" s="267"/>
      <c r="T1823" s="208"/>
      <c r="U1823" s="208"/>
      <c r="V1823" s="208"/>
      <c r="W1823" s="208"/>
      <c r="X1823" s="208"/>
      <c r="Y1823" s="208"/>
      <c r="Z1823" s="208"/>
      <c r="AA1823" s="208"/>
      <c r="AB1823" s="208"/>
      <c r="AC1823" s="208"/>
      <c r="AD1823" s="208"/>
      <c r="AE1823" s="208"/>
      <c r="AF1823" s="208"/>
      <c r="AG1823" s="221">
        <v>2025</v>
      </c>
      <c r="AH1823" s="159"/>
      <c r="AI1823" s="175"/>
      <c r="AJ1823" s="218"/>
      <c r="AK1823" s="15">
        <f t="shared" ca="1" si="427"/>
        <v>1736</v>
      </c>
      <c r="AL1823" s="15" t="s">
        <v>155</v>
      </c>
      <c r="AM1823" s="15" t="str">
        <f t="shared" ref="AM1823:AM1886" ca="1" si="429">CONCATENATE(AK1823,AL1823)</f>
        <v>1736.</v>
      </c>
      <c r="AN1823" s="285"/>
      <c r="AP1823" s="16"/>
    </row>
    <row r="1824" spans="1:42" ht="22.5" hidden="1" customHeight="1" x14ac:dyDescent="0.25">
      <c r="A1824" s="83" t="str">
        <f t="shared" ca="1" si="426"/>
        <v>1737.</v>
      </c>
      <c r="B1824" s="26">
        <v>3379</v>
      </c>
      <c r="C1824" s="313" t="s">
        <v>890</v>
      </c>
      <c r="D1824" s="26">
        <v>1958</v>
      </c>
      <c r="E1824" s="83" t="s">
        <v>2957</v>
      </c>
      <c r="F1824" s="83" t="s">
        <v>2959</v>
      </c>
      <c r="G1824" s="26">
        <v>3</v>
      </c>
      <c r="H1824" s="26">
        <v>2</v>
      </c>
      <c r="I1824" s="205">
        <v>1239</v>
      </c>
      <c r="J1824" s="205">
        <v>1127.2</v>
      </c>
      <c r="K1824" s="205">
        <v>1127.2</v>
      </c>
      <c r="L1824" s="219">
        <v>43</v>
      </c>
      <c r="M1824" s="207">
        <f t="shared" si="428"/>
        <v>361395</v>
      </c>
      <c r="N1824" s="205"/>
      <c r="O1824" s="205"/>
      <c r="P1824" s="205"/>
      <c r="Q1824" s="205">
        <f t="shared" si="425"/>
        <v>361395</v>
      </c>
      <c r="R1824" s="205"/>
      <c r="S1824" s="219"/>
      <c r="T1824" s="205"/>
      <c r="U1824" s="205"/>
      <c r="V1824" s="205"/>
      <c r="W1824" s="205"/>
      <c r="X1824" s="205"/>
      <c r="Y1824" s="205"/>
      <c r="Z1824" s="205"/>
      <c r="AA1824" s="205">
        <v>135</v>
      </c>
      <c r="AB1824" s="205">
        <f>AA1824*2677</f>
        <v>361395</v>
      </c>
      <c r="AC1824" s="205"/>
      <c r="AD1824" s="205"/>
      <c r="AE1824" s="205"/>
      <c r="AF1824" s="211"/>
      <c r="AG1824" s="221">
        <v>2025</v>
      </c>
      <c r="AH1824" s="159"/>
      <c r="AI1824" s="175"/>
      <c r="AJ1824" s="218"/>
      <c r="AK1824" s="15">
        <f t="shared" ca="1" si="427"/>
        <v>1737</v>
      </c>
      <c r="AL1824" s="15" t="s">
        <v>155</v>
      </c>
      <c r="AM1824" s="15" t="str">
        <f t="shared" ca="1" si="429"/>
        <v>1737.</v>
      </c>
      <c r="AN1824" s="285"/>
      <c r="AO1824" s="15"/>
      <c r="AP1824" s="16"/>
    </row>
    <row r="1825" spans="1:42" ht="22.5" customHeight="1" x14ac:dyDescent="0.25">
      <c r="A1825" s="83" t="str">
        <f t="shared" ca="1" si="426"/>
        <v>1738.</v>
      </c>
      <c r="B1825" s="344">
        <v>3385</v>
      </c>
      <c r="C1825" s="226" t="s">
        <v>704</v>
      </c>
      <c r="D1825" s="344">
        <v>1962</v>
      </c>
      <c r="E1825" s="343" t="s">
        <v>2957</v>
      </c>
      <c r="F1825" s="343" t="s">
        <v>2959</v>
      </c>
      <c r="G1825" s="344">
        <v>3</v>
      </c>
      <c r="H1825" s="344">
        <v>2</v>
      </c>
      <c r="I1825" s="352">
        <v>1020.5</v>
      </c>
      <c r="J1825" s="305">
        <v>946.7</v>
      </c>
      <c r="K1825" s="353">
        <v>946.7</v>
      </c>
      <c r="L1825" s="354">
        <v>46</v>
      </c>
      <c r="M1825" s="207">
        <f t="shared" si="428"/>
        <v>477260</v>
      </c>
      <c r="N1825" s="207"/>
      <c r="O1825" s="207"/>
      <c r="P1825" s="207"/>
      <c r="Q1825" s="205">
        <f t="shared" si="425"/>
        <v>477260</v>
      </c>
      <c r="R1825" s="207">
        <f>200060+277200</f>
        <v>477260</v>
      </c>
      <c r="S1825" s="260"/>
      <c r="T1825" s="207"/>
      <c r="U1825" s="207"/>
      <c r="V1825" s="207"/>
      <c r="W1825" s="207"/>
      <c r="X1825" s="207"/>
      <c r="Y1825" s="207"/>
      <c r="Z1825" s="207"/>
      <c r="AA1825" s="207"/>
      <c r="AB1825" s="207"/>
      <c r="AC1825" s="207"/>
      <c r="AD1825" s="207"/>
      <c r="AE1825" s="207"/>
      <c r="AF1825" s="207"/>
      <c r="AG1825" s="221">
        <v>2025</v>
      </c>
      <c r="AH1825" s="159"/>
      <c r="AI1825" s="175" t="s">
        <v>3156</v>
      </c>
      <c r="AJ1825" s="153"/>
      <c r="AK1825" s="203">
        <f t="shared" ca="1" si="427"/>
        <v>1738</v>
      </c>
      <c r="AL1825" s="203" t="s">
        <v>155</v>
      </c>
      <c r="AM1825" s="203" t="str">
        <f t="shared" ca="1" si="429"/>
        <v>1738.</v>
      </c>
      <c r="AN1825" s="285"/>
      <c r="AO1825" s="15"/>
      <c r="AP1825" s="16"/>
    </row>
    <row r="1826" spans="1:42" ht="22.5" hidden="1" customHeight="1" x14ac:dyDescent="0.25">
      <c r="A1826" s="83" t="str">
        <f t="shared" ca="1" si="426"/>
        <v>1739.</v>
      </c>
      <c r="B1826" s="26">
        <v>3399</v>
      </c>
      <c r="C1826" s="251" t="s">
        <v>850</v>
      </c>
      <c r="D1826" s="144">
        <v>1959</v>
      </c>
      <c r="E1826" s="83" t="s">
        <v>2957</v>
      </c>
      <c r="F1826" s="83" t="s">
        <v>2959</v>
      </c>
      <c r="G1826" s="26">
        <v>3</v>
      </c>
      <c r="H1826" s="26">
        <v>2</v>
      </c>
      <c r="I1826" s="214">
        <v>1097.7</v>
      </c>
      <c r="J1826" s="205">
        <v>983.5</v>
      </c>
      <c r="K1826" s="214">
        <v>983.5</v>
      </c>
      <c r="L1826" s="223">
        <v>35</v>
      </c>
      <c r="M1826" s="207">
        <f t="shared" si="428"/>
        <v>225216</v>
      </c>
      <c r="N1826" s="207"/>
      <c r="O1826" s="207"/>
      <c r="P1826" s="207"/>
      <c r="Q1826" s="205">
        <f t="shared" si="425"/>
        <v>225216</v>
      </c>
      <c r="R1826" s="208">
        <v>225216</v>
      </c>
      <c r="S1826" s="267"/>
      <c r="T1826" s="208"/>
      <c r="U1826" s="208"/>
      <c r="V1826" s="208"/>
      <c r="W1826" s="208"/>
      <c r="X1826" s="208"/>
      <c r="Y1826" s="208"/>
      <c r="Z1826" s="208"/>
      <c r="AA1826" s="208"/>
      <c r="AB1826" s="208"/>
      <c r="AC1826" s="208"/>
      <c r="AD1826" s="208"/>
      <c r="AE1826" s="208"/>
      <c r="AF1826" s="208"/>
      <c r="AG1826" s="221">
        <v>2025</v>
      </c>
      <c r="AH1826" s="159"/>
      <c r="AI1826" s="175"/>
      <c r="AJ1826" s="218"/>
      <c r="AK1826" s="15">
        <f t="shared" ca="1" si="427"/>
        <v>1739</v>
      </c>
      <c r="AL1826" s="15" t="s">
        <v>155</v>
      </c>
      <c r="AM1826" s="15" t="str">
        <f t="shared" ca="1" si="429"/>
        <v>1739.</v>
      </c>
      <c r="AN1826" s="285"/>
      <c r="AO1826" s="15"/>
      <c r="AP1826" s="16"/>
    </row>
    <row r="1827" spans="1:42" ht="22.5" hidden="1" customHeight="1" x14ac:dyDescent="0.25">
      <c r="A1827" s="83" t="str">
        <f t="shared" ca="1" si="426"/>
        <v>1740.</v>
      </c>
      <c r="B1827" s="26">
        <v>3342</v>
      </c>
      <c r="C1827" s="226" t="s">
        <v>102</v>
      </c>
      <c r="D1827" s="26">
        <v>1958</v>
      </c>
      <c r="E1827" s="83" t="s">
        <v>2957</v>
      </c>
      <c r="F1827" s="83" t="s">
        <v>2959</v>
      </c>
      <c r="G1827" s="26">
        <v>2</v>
      </c>
      <c r="H1827" s="26">
        <v>2</v>
      </c>
      <c r="I1827" s="207">
        <v>789.2</v>
      </c>
      <c r="J1827" s="205">
        <v>647.4</v>
      </c>
      <c r="K1827" s="273">
        <v>647.4</v>
      </c>
      <c r="L1827" s="223">
        <v>23</v>
      </c>
      <c r="M1827" s="207">
        <f t="shared" si="428"/>
        <v>2599040</v>
      </c>
      <c r="N1827" s="207"/>
      <c r="O1827" s="207"/>
      <c r="P1827" s="207"/>
      <c r="Q1827" s="205">
        <f t="shared" si="425"/>
        <v>2599040</v>
      </c>
      <c r="R1827" s="207">
        <v>2599040</v>
      </c>
      <c r="S1827" s="260"/>
      <c r="T1827" s="207"/>
      <c r="U1827" s="207"/>
      <c r="V1827" s="207"/>
      <c r="W1827" s="207"/>
      <c r="X1827" s="207"/>
      <c r="Y1827" s="207"/>
      <c r="Z1827" s="207"/>
      <c r="AA1827" s="207"/>
      <c r="AB1827" s="207"/>
      <c r="AC1827" s="207"/>
      <c r="AD1827" s="207"/>
      <c r="AE1827" s="207"/>
      <c r="AF1827" s="207"/>
      <c r="AG1827" s="221">
        <v>2025</v>
      </c>
      <c r="AH1827" s="159"/>
      <c r="AI1827" s="175"/>
      <c r="AJ1827" s="153"/>
      <c r="AK1827" s="15">
        <f t="shared" ca="1" si="427"/>
        <v>1740</v>
      </c>
      <c r="AL1827" s="15" t="s">
        <v>155</v>
      </c>
      <c r="AM1827" s="15" t="str">
        <f t="shared" ca="1" si="429"/>
        <v>1740.</v>
      </c>
      <c r="AN1827" s="285"/>
      <c r="AO1827" s="15"/>
      <c r="AP1827" s="16"/>
    </row>
    <row r="1828" spans="1:42" ht="22.5" hidden="1" customHeight="1" x14ac:dyDescent="0.25">
      <c r="A1828" s="83" t="str">
        <f t="shared" ca="1" si="426"/>
        <v>1741.</v>
      </c>
      <c r="B1828" s="26">
        <v>3303</v>
      </c>
      <c r="C1828" s="251" t="s">
        <v>764</v>
      </c>
      <c r="D1828" s="144">
        <v>1955</v>
      </c>
      <c r="E1828" s="83" t="s">
        <v>2957</v>
      </c>
      <c r="F1828" s="83" t="s">
        <v>2959</v>
      </c>
      <c r="G1828" s="26">
        <v>2</v>
      </c>
      <c r="H1828" s="26">
        <v>1</v>
      </c>
      <c r="I1828" s="214">
        <v>280</v>
      </c>
      <c r="J1828" s="205">
        <v>260</v>
      </c>
      <c r="K1828" s="214">
        <v>260</v>
      </c>
      <c r="L1828" s="223">
        <v>8</v>
      </c>
      <c r="M1828" s="207">
        <f t="shared" si="428"/>
        <v>836566</v>
      </c>
      <c r="N1828" s="207"/>
      <c r="O1828" s="207"/>
      <c r="P1828" s="207"/>
      <c r="Q1828" s="205">
        <f t="shared" si="425"/>
        <v>836566</v>
      </c>
      <c r="R1828" s="208">
        <v>836566</v>
      </c>
      <c r="S1828" s="267"/>
      <c r="T1828" s="208"/>
      <c r="U1828" s="208"/>
      <c r="V1828" s="208"/>
      <c r="W1828" s="208"/>
      <c r="X1828" s="208"/>
      <c r="Y1828" s="208"/>
      <c r="Z1828" s="208"/>
      <c r="AA1828" s="208"/>
      <c r="AB1828" s="208"/>
      <c r="AC1828" s="208"/>
      <c r="AD1828" s="208"/>
      <c r="AE1828" s="208"/>
      <c r="AF1828" s="208"/>
      <c r="AG1828" s="221">
        <v>2025</v>
      </c>
      <c r="AH1828" s="159"/>
      <c r="AI1828" s="175"/>
      <c r="AJ1828" s="218"/>
      <c r="AK1828" s="15">
        <f t="shared" ca="1" si="427"/>
        <v>1741</v>
      </c>
      <c r="AL1828" s="15" t="s">
        <v>155</v>
      </c>
      <c r="AM1828" s="15" t="str">
        <f t="shared" ca="1" si="429"/>
        <v>1741.</v>
      </c>
      <c r="AN1828" s="285"/>
      <c r="AP1828" s="16"/>
    </row>
    <row r="1829" spans="1:42" ht="22.5" hidden="1" customHeight="1" x14ac:dyDescent="0.25">
      <c r="A1829" s="83" t="str">
        <f t="shared" ca="1" si="426"/>
        <v>1742.</v>
      </c>
      <c r="B1829" s="26">
        <v>3304</v>
      </c>
      <c r="C1829" s="313" t="s">
        <v>150</v>
      </c>
      <c r="D1829" s="144">
        <v>1974</v>
      </c>
      <c r="E1829" s="145" t="s">
        <v>2957</v>
      </c>
      <c r="F1829" s="83" t="s">
        <v>2959</v>
      </c>
      <c r="G1829" s="144">
        <v>2</v>
      </c>
      <c r="H1829" s="144">
        <v>2</v>
      </c>
      <c r="I1829" s="204">
        <v>721.5</v>
      </c>
      <c r="J1829" s="205">
        <v>676.3</v>
      </c>
      <c r="K1829" s="214">
        <v>676.3</v>
      </c>
      <c r="L1829" s="223">
        <v>42</v>
      </c>
      <c r="M1829" s="207">
        <f t="shared" si="428"/>
        <v>2696504</v>
      </c>
      <c r="N1829" s="207"/>
      <c r="O1829" s="207"/>
      <c r="P1829" s="207"/>
      <c r="Q1829" s="205">
        <f t="shared" si="425"/>
        <v>2696504</v>
      </c>
      <c r="R1829" s="208">
        <v>2696504</v>
      </c>
      <c r="S1829" s="267"/>
      <c r="T1829" s="208"/>
      <c r="U1829" s="208"/>
      <c r="V1829" s="208"/>
      <c r="W1829" s="208"/>
      <c r="X1829" s="208"/>
      <c r="Y1829" s="208"/>
      <c r="Z1829" s="208"/>
      <c r="AA1829" s="208"/>
      <c r="AB1829" s="208"/>
      <c r="AC1829" s="208"/>
      <c r="AD1829" s="208"/>
      <c r="AE1829" s="208"/>
      <c r="AF1829" s="208"/>
      <c r="AG1829" s="221">
        <v>2025</v>
      </c>
      <c r="AH1829" s="159"/>
      <c r="AI1829" s="175"/>
      <c r="AJ1829" s="218"/>
      <c r="AK1829" s="15">
        <f t="shared" ca="1" si="427"/>
        <v>1742</v>
      </c>
      <c r="AL1829" s="15" t="s">
        <v>155</v>
      </c>
      <c r="AM1829" s="15" t="str">
        <f t="shared" ca="1" si="429"/>
        <v>1742.</v>
      </c>
      <c r="AN1829" s="285"/>
      <c r="AO1829" s="15"/>
      <c r="AP1829" s="16"/>
    </row>
    <row r="1830" spans="1:42" ht="22.5" hidden="1" customHeight="1" x14ac:dyDescent="0.25">
      <c r="A1830" s="83" t="str">
        <f t="shared" ca="1" si="426"/>
        <v>1743.</v>
      </c>
      <c r="B1830" s="26">
        <v>3312</v>
      </c>
      <c r="C1830" s="226" t="s">
        <v>101</v>
      </c>
      <c r="D1830" s="26">
        <v>1969</v>
      </c>
      <c r="E1830" s="83" t="s">
        <v>2957</v>
      </c>
      <c r="F1830" s="83" t="s">
        <v>2959</v>
      </c>
      <c r="G1830" s="26">
        <v>2</v>
      </c>
      <c r="H1830" s="26">
        <v>2</v>
      </c>
      <c r="I1830" s="207">
        <v>588.29999999999995</v>
      </c>
      <c r="J1830" s="205">
        <v>538.79999999999995</v>
      </c>
      <c r="K1830" s="273">
        <v>538.79999999999995</v>
      </c>
      <c r="L1830" s="223">
        <v>12</v>
      </c>
      <c r="M1830" s="207">
        <f t="shared" si="428"/>
        <v>57160</v>
      </c>
      <c r="N1830" s="207"/>
      <c r="O1830" s="207"/>
      <c r="P1830" s="207"/>
      <c r="Q1830" s="205">
        <f t="shared" si="425"/>
        <v>57160</v>
      </c>
      <c r="R1830" s="207">
        <v>57160</v>
      </c>
      <c r="S1830" s="260"/>
      <c r="T1830" s="207"/>
      <c r="U1830" s="207"/>
      <c r="V1830" s="207"/>
      <c r="W1830" s="207"/>
      <c r="X1830" s="207"/>
      <c r="Y1830" s="207"/>
      <c r="Z1830" s="207"/>
      <c r="AA1830" s="207"/>
      <c r="AB1830" s="207"/>
      <c r="AC1830" s="207"/>
      <c r="AD1830" s="207"/>
      <c r="AE1830" s="207"/>
      <c r="AF1830" s="207"/>
      <c r="AG1830" s="221">
        <v>2025</v>
      </c>
      <c r="AH1830" s="159"/>
      <c r="AI1830" s="175"/>
      <c r="AJ1830" s="153"/>
      <c r="AK1830" s="15">
        <f t="shared" ca="1" si="427"/>
        <v>1743</v>
      </c>
      <c r="AL1830" s="15" t="s">
        <v>155</v>
      </c>
      <c r="AM1830" s="15" t="str">
        <f t="shared" ca="1" si="429"/>
        <v>1743.</v>
      </c>
      <c r="AN1830" s="285"/>
      <c r="AO1830" s="15"/>
      <c r="AP1830" s="16"/>
    </row>
    <row r="1831" spans="1:42" ht="22.5" hidden="1" customHeight="1" x14ac:dyDescent="0.25">
      <c r="A1831" s="83" t="str">
        <f t="shared" ca="1" si="426"/>
        <v>1744.</v>
      </c>
      <c r="B1831" s="26">
        <v>3315</v>
      </c>
      <c r="C1831" s="226" t="s">
        <v>700</v>
      </c>
      <c r="D1831" s="26">
        <v>1980</v>
      </c>
      <c r="E1831" s="83" t="s">
        <v>2957</v>
      </c>
      <c r="F1831" s="83" t="s">
        <v>2959</v>
      </c>
      <c r="G1831" s="26">
        <v>2</v>
      </c>
      <c r="H1831" s="26">
        <v>2</v>
      </c>
      <c r="I1831" s="207">
        <v>813.3</v>
      </c>
      <c r="J1831" s="205">
        <v>754.6</v>
      </c>
      <c r="K1831" s="273">
        <v>754.6</v>
      </c>
      <c r="L1831" s="223">
        <v>16</v>
      </c>
      <c r="M1831" s="207">
        <f t="shared" si="428"/>
        <v>141471</v>
      </c>
      <c r="N1831" s="207"/>
      <c r="O1831" s="207"/>
      <c r="P1831" s="207"/>
      <c r="Q1831" s="205">
        <f t="shared" si="425"/>
        <v>141471</v>
      </c>
      <c r="R1831" s="207">
        <v>141471</v>
      </c>
      <c r="S1831" s="260"/>
      <c r="T1831" s="207"/>
      <c r="U1831" s="207"/>
      <c r="V1831" s="207"/>
      <c r="W1831" s="207"/>
      <c r="X1831" s="207"/>
      <c r="Y1831" s="207"/>
      <c r="Z1831" s="207"/>
      <c r="AA1831" s="207"/>
      <c r="AB1831" s="207"/>
      <c r="AC1831" s="207"/>
      <c r="AD1831" s="207"/>
      <c r="AE1831" s="207"/>
      <c r="AF1831" s="207"/>
      <c r="AG1831" s="221">
        <v>2025</v>
      </c>
      <c r="AH1831" s="159"/>
      <c r="AI1831" s="175"/>
      <c r="AJ1831" s="153"/>
      <c r="AK1831" s="15">
        <f t="shared" ca="1" si="427"/>
        <v>1744</v>
      </c>
      <c r="AL1831" s="15" t="s">
        <v>155</v>
      </c>
      <c r="AM1831" s="15" t="str">
        <f t="shared" ca="1" si="429"/>
        <v>1744.</v>
      </c>
      <c r="AN1831" s="285"/>
      <c r="AO1831" s="15"/>
      <c r="AP1831" s="16"/>
    </row>
    <row r="1832" spans="1:42" ht="22.5" hidden="1" customHeight="1" x14ac:dyDescent="0.25">
      <c r="A1832" s="83" t="str">
        <f t="shared" ca="1" si="426"/>
        <v>1745.</v>
      </c>
      <c r="B1832" s="26">
        <v>3367</v>
      </c>
      <c r="C1832" s="45" t="s">
        <v>901</v>
      </c>
      <c r="D1832" s="26">
        <v>1956</v>
      </c>
      <c r="E1832" s="83" t="s">
        <v>2957</v>
      </c>
      <c r="F1832" s="83" t="s">
        <v>2959</v>
      </c>
      <c r="G1832" s="26">
        <v>2</v>
      </c>
      <c r="H1832" s="26">
        <v>2</v>
      </c>
      <c r="I1832" s="205">
        <v>657.2</v>
      </c>
      <c r="J1832" s="205">
        <v>492.3</v>
      </c>
      <c r="K1832" s="205">
        <v>269.39999999999998</v>
      </c>
      <c r="L1832" s="219">
        <v>12</v>
      </c>
      <c r="M1832" s="207">
        <f t="shared" si="428"/>
        <v>268047</v>
      </c>
      <c r="N1832" s="205"/>
      <c r="O1832" s="205"/>
      <c r="P1832" s="205"/>
      <c r="Q1832" s="205">
        <f t="shared" si="425"/>
        <v>268047</v>
      </c>
      <c r="R1832" s="205">
        <v>268047</v>
      </c>
      <c r="S1832" s="219"/>
      <c r="T1832" s="205"/>
      <c r="U1832" s="205"/>
      <c r="V1832" s="205"/>
      <c r="W1832" s="205"/>
      <c r="X1832" s="205"/>
      <c r="Y1832" s="205"/>
      <c r="Z1832" s="205"/>
      <c r="AA1832" s="205"/>
      <c r="AB1832" s="205"/>
      <c r="AC1832" s="205"/>
      <c r="AD1832" s="205"/>
      <c r="AE1832" s="205"/>
      <c r="AF1832" s="205"/>
      <c r="AG1832" s="221">
        <v>2025</v>
      </c>
      <c r="AH1832" s="159"/>
      <c r="AI1832" s="175"/>
      <c r="AJ1832" s="239"/>
      <c r="AK1832" s="15">
        <f t="shared" ca="1" si="427"/>
        <v>1745</v>
      </c>
      <c r="AL1832" s="15" t="s">
        <v>155</v>
      </c>
      <c r="AM1832" s="15" t="str">
        <f t="shared" ca="1" si="429"/>
        <v>1745.</v>
      </c>
      <c r="AN1832" s="285"/>
      <c r="AO1832" s="15"/>
      <c r="AP1832" s="16"/>
    </row>
    <row r="1833" spans="1:42" ht="22.5" hidden="1" customHeight="1" x14ac:dyDescent="0.25">
      <c r="A1833" s="83" t="str">
        <f t="shared" ca="1" si="426"/>
        <v>1746.</v>
      </c>
      <c r="B1833" s="26">
        <v>3369</v>
      </c>
      <c r="C1833" s="226" t="s">
        <v>723</v>
      </c>
      <c r="D1833" s="26">
        <v>1959</v>
      </c>
      <c r="E1833" s="83" t="s">
        <v>2957</v>
      </c>
      <c r="F1833" s="83" t="s">
        <v>2959</v>
      </c>
      <c r="G1833" s="26">
        <v>2</v>
      </c>
      <c r="H1833" s="26">
        <v>1</v>
      </c>
      <c r="I1833" s="207">
        <v>296.8</v>
      </c>
      <c r="J1833" s="205">
        <v>237</v>
      </c>
      <c r="K1833" s="273">
        <v>237</v>
      </c>
      <c r="L1833" s="223">
        <v>8</v>
      </c>
      <c r="M1833" s="207">
        <f t="shared" si="428"/>
        <v>234600</v>
      </c>
      <c r="N1833" s="207"/>
      <c r="O1833" s="207"/>
      <c r="P1833" s="207"/>
      <c r="Q1833" s="205">
        <f t="shared" si="425"/>
        <v>234600</v>
      </c>
      <c r="R1833" s="207">
        <v>234600</v>
      </c>
      <c r="S1833" s="260"/>
      <c r="T1833" s="207"/>
      <c r="U1833" s="207"/>
      <c r="V1833" s="207"/>
      <c r="W1833" s="207"/>
      <c r="X1833" s="207"/>
      <c r="Y1833" s="207"/>
      <c r="Z1833" s="207"/>
      <c r="AA1833" s="207"/>
      <c r="AB1833" s="207"/>
      <c r="AC1833" s="207"/>
      <c r="AD1833" s="207"/>
      <c r="AE1833" s="207"/>
      <c r="AF1833" s="207"/>
      <c r="AG1833" s="221">
        <v>2025</v>
      </c>
      <c r="AH1833" s="159"/>
      <c r="AI1833" s="175"/>
      <c r="AJ1833" s="153"/>
      <c r="AK1833" s="15">
        <f t="shared" ca="1" si="427"/>
        <v>1746</v>
      </c>
      <c r="AL1833" s="15" t="s">
        <v>155</v>
      </c>
      <c r="AM1833" s="15" t="str">
        <f t="shared" ca="1" si="429"/>
        <v>1746.</v>
      </c>
      <c r="AN1833" s="285"/>
      <c r="AO1833" s="15"/>
      <c r="AP1833" s="16"/>
    </row>
    <row r="1834" spans="1:42" ht="22.5" hidden="1" customHeight="1" x14ac:dyDescent="0.25">
      <c r="A1834" s="83" t="str">
        <f t="shared" ca="1" si="426"/>
        <v>1747.</v>
      </c>
      <c r="B1834" s="26">
        <v>3409</v>
      </c>
      <c r="C1834" s="40" t="s">
        <v>1763</v>
      </c>
      <c r="D1834" s="144">
        <v>1980</v>
      </c>
      <c r="E1834" s="145" t="s">
        <v>2957</v>
      </c>
      <c r="F1834" s="83" t="s">
        <v>2959</v>
      </c>
      <c r="G1834" s="144">
        <v>5</v>
      </c>
      <c r="H1834" s="144">
        <v>6</v>
      </c>
      <c r="I1834" s="204">
        <v>4944.3999999999996</v>
      </c>
      <c r="J1834" s="214">
        <v>4407.8999999999996</v>
      </c>
      <c r="K1834" s="214">
        <v>4407.8999999999996</v>
      </c>
      <c r="L1834" s="223">
        <v>191</v>
      </c>
      <c r="M1834" s="207">
        <f t="shared" si="428"/>
        <v>3096720</v>
      </c>
      <c r="N1834" s="207"/>
      <c r="O1834" s="207"/>
      <c r="P1834" s="207"/>
      <c r="Q1834" s="205">
        <f t="shared" si="425"/>
        <v>3096720</v>
      </c>
      <c r="R1834" s="207">
        <v>3096720</v>
      </c>
      <c r="S1834" s="260"/>
      <c r="T1834" s="207"/>
      <c r="U1834" s="207"/>
      <c r="V1834" s="207"/>
      <c r="W1834" s="207"/>
      <c r="X1834" s="207"/>
      <c r="Y1834" s="207"/>
      <c r="Z1834" s="207"/>
      <c r="AA1834" s="207"/>
      <c r="AB1834" s="207"/>
      <c r="AC1834" s="207"/>
      <c r="AD1834" s="207"/>
      <c r="AE1834" s="207"/>
      <c r="AF1834" s="207"/>
      <c r="AG1834" s="221">
        <v>2025</v>
      </c>
      <c r="AH1834" s="159"/>
      <c r="AI1834" s="175"/>
      <c r="AJ1834" s="153"/>
      <c r="AK1834" s="15">
        <f t="shared" ca="1" si="427"/>
        <v>1747</v>
      </c>
      <c r="AL1834" s="15" t="s">
        <v>155</v>
      </c>
      <c r="AM1834" s="15" t="str">
        <f t="shared" ca="1" si="429"/>
        <v>1747.</v>
      </c>
      <c r="AN1834" s="285"/>
      <c r="AO1834" s="15"/>
      <c r="AP1834" s="16"/>
    </row>
    <row r="1835" spans="1:42" ht="22.5" hidden="1" customHeight="1" x14ac:dyDescent="0.25">
      <c r="A1835" s="83" t="str">
        <f t="shared" ca="1" si="426"/>
        <v>1748.</v>
      </c>
      <c r="B1835" s="26">
        <v>3419</v>
      </c>
      <c r="C1835" s="226" t="s">
        <v>709</v>
      </c>
      <c r="D1835" s="26">
        <v>1969</v>
      </c>
      <c r="E1835" s="83" t="s">
        <v>2957</v>
      </c>
      <c r="F1835" s="83" t="s">
        <v>2959</v>
      </c>
      <c r="G1835" s="26">
        <v>2</v>
      </c>
      <c r="H1835" s="26">
        <v>2</v>
      </c>
      <c r="I1835" s="207">
        <v>565.70000000000005</v>
      </c>
      <c r="J1835" s="205">
        <v>514.70000000000005</v>
      </c>
      <c r="K1835" s="273">
        <v>514.70000000000005</v>
      </c>
      <c r="L1835" s="223">
        <v>12</v>
      </c>
      <c r="M1835" s="207">
        <f t="shared" si="428"/>
        <v>856871</v>
      </c>
      <c r="N1835" s="207"/>
      <c r="O1835" s="207"/>
      <c r="P1835" s="207"/>
      <c r="Q1835" s="205">
        <f t="shared" ref="Q1835:Q1898" si="430">M1835</f>
        <v>856871</v>
      </c>
      <c r="R1835" s="207">
        <v>856871</v>
      </c>
      <c r="S1835" s="260"/>
      <c r="T1835" s="207"/>
      <c r="U1835" s="207"/>
      <c r="V1835" s="207"/>
      <c r="W1835" s="207"/>
      <c r="X1835" s="207"/>
      <c r="Y1835" s="207"/>
      <c r="Z1835" s="207"/>
      <c r="AA1835" s="207"/>
      <c r="AB1835" s="207"/>
      <c r="AC1835" s="207"/>
      <c r="AD1835" s="207"/>
      <c r="AE1835" s="205"/>
      <c r="AF1835" s="207"/>
      <c r="AG1835" s="221">
        <v>2025</v>
      </c>
      <c r="AH1835" s="159"/>
      <c r="AI1835" s="175"/>
      <c r="AJ1835" s="153"/>
      <c r="AK1835" s="15">
        <f t="shared" ca="1" si="427"/>
        <v>1748</v>
      </c>
      <c r="AL1835" s="15" t="s">
        <v>155</v>
      </c>
      <c r="AM1835" s="15" t="str">
        <f t="shared" ca="1" si="429"/>
        <v>1748.</v>
      </c>
      <c r="AN1835" s="285"/>
      <c r="AO1835" s="15"/>
      <c r="AP1835" s="16"/>
    </row>
    <row r="1836" spans="1:42" ht="22.5" hidden="1" customHeight="1" x14ac:dyDescent="0.25">
      <c r="A1836" s="83" t="str">
        <f t="shared" ca="1" si="426"/>
        <v>1749.</v>
      </c>
      <c r="B1836" s="26">
        <v>3420</v>
      </c>
      <c r="C1836" s="313" t="s">
        <v>1107</v>
      </c>
      <c r="D1836" s="26">
        <v>1964</v>
      </c>
      <c r="E1836" s="83" t="s">
        <v>2957</v>
      </c>
      <c r="F1836" s="83" t="s">
        <v>2959</v>
      </c>
      <c r="G1836" s="26">
        <v>2</v>
      </c>
      <c r="H1836" s="26">
        <v>2</v>
      </c>
      <c r="I1836" s="205">
        <v>542.6</v>
      </c>
      <c r="J1836" s="205">
        <v>479</v>
      </c>
      <c r="K1836" s="205">
        <v>479</v>
      </c>
      <c r="L1836" s="219">
        <v>12</v>
      </c>
      <c r="M1836" s="207">
        <f t="shared" si="428"/>
        <v>114320</v>
      </c>
      <c r="N1836" s="205"/>
      <c r="O1836" s="205"/>
      <c r="P1836" s="205"/>
      <c r="Q1836" s="205">
        <f t="shared" si="430"/>
        <v>114320</v>
      </c>
      <c r="R1836" s="205">
        <v>114320</v>
      </c>
      <c r="S1836" s="219"/>
      <c r="T1836" s="205"/>
      <c r="U1836" s="205"/>
      <c r="V1836" s="205"/>
      <c r="W1836" s="205"/>
      <c r="X1836" s="205"/>
      <c r="Y1836" s="205"/>
      <c r="Z1836" s="205"/>
      <c r="AA1836" s="205"/>
      <c r="AB1836" s="205"/>
      <c r="AC1836" s="205"/>
      <c r="AD1836" s="205"/>
      <c r="AE1836" s="205"/>
      <c r="AF1836" s="205"/>
      <c r="AG1836" s="221">
        <v>2025</v>
      </c>
      <c r="AH1836" s="159"/>
      <c r="AI1836" s="175"/>
      <c r="AJ1836" s="239"/>
      <c r="AK1836" s="15">
        <f t="shared" ca="1" si="427"/>
        <v>1749</v>
      </c>
      <c r="AL1836" s="15" t="s">
        <v>155</v>
      </c>
      <c r="AM1836" s="15" t="str">
        <f t="shared" ca="1" si="429"/>
        <v>1749.</v>
      </c>
      <c r="AN1836" s="285"/>
      <c r="AO1836" s="15"/>
      <c r="AP1836" s="16"/>
    </row>
    <row r="1837" spans="1:42" ht="22.5" hidden="1" customHeight="1" x14ac:dyDescent="0.25">
      <c r="A1837" s="83" t="str">
        <f t="shared" ca="1" si="426"/>
        <v>1750.</v>
      </c>
      <c r="B1837" s="26">
        <v>3473</v>
      </c>
      <c r="C1837" s="226" t="s">
        <v>715</v>
      </c>
      <c r="D1837" s="26">
        <v>1967</v>
      </c>
      <c r="E1837" s="83" t="s">
        <v>2957</v>
      </c>
      <c r="F1837" s="83" t="s">
        <v>2959</v>
      </c>
      <c r="G1837" s="26">
        <v>5</v>
      </c>
      <c r="H1837" s="26">
        <v>4</v>
      </c>
      <c r="I1837" s="207">
        <v>3518.1</v>
      </c>
      <c r="J1837" s="205">
        <v>3110</v>
      </c>
      <c r="K1837" s="273">
        <v>3110</v>
      </c>
      <c r="L1837" s="223">
        <v>99</v>
      </c>
      <c r="M1837" s="207">
        <f t="shared" si="428"/>
        <v>7309330</v>
      </c>
      <c r="N1837" s="207"/>
      <c r="O1837" s="207"/>
      <c r="P1837" s="207"/>
      <c r="Q1837" s="205">
        <f t="shared" si="430"/>
        <v>7309330</v>
      </c>
      <c r="R1837" s="207">
        <f>1965054+5344276</f>
        <v>7309330</v>
      </c>
      <c r="S1837" s="260"/>
      <c r="T1837" s="207"/>
      <c r="U1837" s="207"/>
      <c r="V1837" s="207"/>
      <c r="W1837" s="207"/>
      <c r="X1837" s="207"/>
      <c r="Y1837" s="207"/>
      <c r="Z1837" s="207"/>
      <c r="AA1837" s="207"/>
      <c r="AB1837" s="207"/>
      <c r="AC1837" s="207"/>
      <c r="AD1837" s="207"/>
      <c r="AE1837" s="207"/>
      <c r="AF1837" s="207"/>
      <c r="AG1837" s="221">
        <v>2025</v>
      </c>
      <c r="AH1837" s="159"/>
      <c r="AI1837" s="175"/>
      <c r="AJ1837" s="153"/>
      <c r="AK1837" s="15">
        <f t="shared" ca="1" si="427"/>
        <v>1750</v>
      </c>
      <c r="AL1837" s="15" t="s">
        <v>155</v>
      </c>
      <c r="AM1837" s="15" t="str">
        <f t="shared" ca="1" si="429"/>
        <v>1750.</v>
      </c>
      <c r="AN1837" s="285"/>
      <c r="AO1837" s="15"/>
      <c r="AP1837" s="16"/>
    </row>
    <row r="1838" spans="1:42" ht="22.5" hidden="1" customHeight="1" x14ac:dyDescent="0.25">
      <c r="A1838" s="83" t="str">
        <f t="shared" ca="1" si="426"/>
        <v>1751.</v>
      </c>
      <c r="B1838" s="26">
        <v>3474</v>
      </c>
      <c r="C1838" s="251" t="s">
        <v>854</v>
      </c>
      <c r="D1838" s="144">
        <v>1964</v>
      </c>
      <c r="E1838" s="83" t="s">
        <v>2957</v>
      </c>
      <c r="F1838" s="83" t="s">
        <v>2959</v>
      </c>
      <c r="G1838" s="26">
        <v>4</v>
      </c>
      <c r="H1838" s="26">
        <v>3</v>
      </c>
      <c r="I1838" s="214">
        <v>2388.9</v>
      </c>
      <c r="J1838" s="205">
        <v>2388.9</v>
      </c>
      <c r="K1838" s="214">
        <v>2304.1</v>
      </c>
      <c r="L1838" s="223">
        <v>26</v>
      </c>
      <c r="M1838" s="207">
        <f t="shared" si="428"/>
        <v>5267117</v>
      </c>
      <c r="N1838" s="207"/>
      <c r="O1838" s="207"/>
      <c r="P1838" s="207"/>
      <c r="Q1838" s="205">
        <f t="shared" si="430"/>
        <v>5267117</v>
      </c>
      <c r="R1838" s="208">
        <v>5267117</v>
      </c>
      <c r="S1838" s="267"/>
      <c r="T1838" s="208"/>
      <c r="U1838" s="208"/>
      <c r="V1838" s="208"/>
      <c r="W1838" s="208"/>
      <c r="X1838" s="208"/>
      <c r="Y1838" s="208"/>
      <c r="Z1838" s="208"/>
      <c r="AA1838" s="208"/>
      <c r="AB1838" s="208"/>
      <c r="AC1838" s="208"/>
      <c r="AD1838" s="208"/>
      <c r="AE1838" s="208"/>
      <c r="AF1838" s="208"/>
      <c r="AG1838" s="221">
        <v>2025</v>
      </c>
      <c r="AH1838" s="159"/>
      <c r="AI1838" s="175"/>
      <c r="AJ1838" s="218"/>
      <c r="AK1838" s="15">
        <f t="shared" ca="1" si="427"/>
        <v>1751</v>
      </c>
      <c r="AL1838" s="15" t="s">
        <v>155</v>
      </c>
      <c r="AM1838" s="15" t="str">
        <f t="shared" ca="1" si="429"/>
        <v>1751.</v>
      </c>
      <c r="AN1838" s="285"/>
      <c r="AO1838" s="15"/>
      <c r="AP1838" s="16"/>
    </row>
    <row r="1839" spans="1:42" ht="22.5" hidden="1" customHeight="1" x14ac:dyDescent="0.25">
      <c r="A1839" s="83" t="str">
        <f t="shared" ca="1" si="426"/>
        <v>1752.</v>
      </c>
      <c r="B1839" s="26">
        <v>3484</v>
      </c>
      <c r="C1839" s="40" t="s">
        <v>1782</v>
      </c>
      <c r="D1839" s="144">
        <v>2007</v>
      </c>
      <c r="E1839" s="145" t="s">
        <v>2957</v>
      </c>
      <c r="F1839" s="83" t="s">
        <v>2959</v>
      </c>
      <c r="G1839" s="144">
        <v>5</v>
      </c>
      <c r="H1839" s="144">
        <v>6</v>
      </c>
      <c r="I1839" s="204">
        <v>4628.8</v>
      </c>
      <c r="J1839" s="214">
        <v>4124.3999999999996</v>
      </c>
      <c r="K1839" s="214">
        <v>4124.3999999999996</v>
      </c>
      <c r="L1839" s="223">
        <v>91</v>
      </c>
      <c r="M1839" s="207">
        <f t="shared" si="428"/>
        <v>12412950</v>
      </c>
      <c r="N1839" s="207"/>
      <c r="O1839" s="207"/>
      <c r="P1839" s="207"/>
      <c r="Q1839" s="205">
        <f t="shared" si="430"/>
        <v>12412950</v>
      </c>
      <c r="R1839" s="207"/>
      <c r="S1839" s="260"/>
      <c r="T1839" s="207"/>
      <c r="U1839" s="207">
        <v>1650</v>
      </c>
      <c r="V1839" s="207">
        <f>U1839*7523</f>
        <v>12412950</v>
      </c>
      <c r="W1839" s="207"/>
      <c r="X1839" s="207"/>
      <c r="Y1839" s="207"/>
      <c r="Z1839" s="207"/>
      <c r="AA1839" s="207"/>
      <c r="AB1839" s="207"/>
      <c r="AC1839" s="207"/>
      <c r="AD1839" s="207"/>
      <c r="AE1839" s="207"/>
      <c r="AF1839" s="207"/>
      <c r="AG1839" s="221">
        <v>2025</v>
      </c>
      <c r="AH1839" s="159"/>
      <c r="AI1839" s="175"/>
      <c r="AJ1839" s="218"/>
      <c r="AK1839" s="15">
        <f t="shared" ca="1" si="427"/>
        <v>1752</v>
      </c>
      <c r="AL1839" s="15" t="s">
        <v>155</v>
      </c>
      <c r="AM1839" s="15" t="str">
        <f t="shared" ca="1" si="429"/>
        <v>1752.</v>
      </c>
      <c r="AN1839" s="285"/>
      <c r="AO1839" s="15"/>
      <c r="AP1839" s="16"/>
    </row>
    <row r="1840" spans="1:42" ht="22.5" hidden="1" customHeight="1" x14ac:dyDescent="0.25">
      <c r="A1840" s="83" t="str">
        <f t="shared" ca="1" si="426"/>
        <v>1753.</v>
      </c>
      <c r="B1840" s="26">
        <v>3499</v>
      </c>
      <c r="C1840" s="226" t="s">
        <v>717</v>
      </c>
      <c r="D1840" s="26">
        <v>1970</v>
      </c>
      <c r="E1840" s="83" t="s">
        <v>2957</v>
      </c>
      <c r="F1840" s="83" t="s">
        <v>2959</v>
      </c>
      <c r="G1840" s="26">
        <v>2</v>
      </c>
      <c r="H1840" s="26">
        <v>2</v>
      </c>
      <c r="I1840" s="207">
        <v>566.20000000000005</v>
      </c>
      <c r="J1840" s="205">
        <v>520.79999999999995</v>
      </c>
      <c r="K1840" s="273">
        <v>520.79999999999995</v>
      </c>
      <c r="L1840" s="223">
        <v>12</v>
      </c>
      <c r="M1840" s="207">
        <f t="shared" si="428"/>
        <v>441309</v>
      </c>
      <c r="N1840" s="207"/>
      <c r="O1840" s="207"/>
      <c r="P1840" s="207"/>
      <c r="Q1840" s="205">
        <f t="shared" si="430"/>
        <v>441309</v>
      </c>
      <c r="R1840" s="207">
        <f>253368+187941</f>
        <v>441309</v>
      </c>
      <c r="S1840" s="260"/>
      <c r="T1840" s="207"/>
      <c r="U1840" s="207"/>
      <c r="V1840" s="207"/>
      <c r="W1840" s="207"/>
      <c r="X1840" s="207"/>
      <c r="Y1840" s="207"/>
      <c r="Z1840" s="207"/>
      <c r="AA1840" s="207"/>
      <c r="AB1840" s="207"/>
      <c r="AC1840" s="207"/>
      <c r="AD1840" s="207"/>
      <c r="AE1840" s="207"/>
      <c r="AF1840" s="207"/>
      <c r="AG1840" s="221">
        <v>2025</v>
      </c>
      <c r="AH1840" s="159"/>
      <c r="AI1840" s="175"/>
      <c r="AJ1840" s="153"/>
      <c r="AK1840" s="15">
        <f t="shared" ca="1" si="427"/>
        <v>1753</v>
      </c>
      <c r="AL1840" s="15" t="s">
        <v>155</v>
      </c>
      <c r="AM1840" s="15" t="str">
        <f t="shared" ca="1" si="429"/>
        <v>1753.</v>
      </c>
      <c r="AN1840" s="285"/>
      <c r="AO1840" s="15"/>
      <c r="AP1840" s="16"/>
    </row>
    <row r="1841" spans="1:42" ht="22.5" hidden="1" customHeight="1" x14ac:dyDescent="0.25">
      <c r="A1841" s="83" t="str">
        <f t="shared" ca="1" si="426"/>
        <v>1754.</v>
      </c>
      <c r="B1841" s="26">
        <v>3501</v>
      </c>
      <c r="C1841" s="313" t="s">
        <v>897</v>
      </c>
      <c r="D1841" s="144">
        <v>1972</v>
      </c>
      <c r="E1841" s="145" t="s">
        <v>2957</v>
      </c>
      <c r="F1841" s="83" t="s">
        <v>2959</v>
      </c>
      <c r="G1841" s="144">
        <v>2</v>
      </c>
      <c r="H1841" s="144">
        <v>2</v>
      </c>
      <c r="I1841" s="204">
        <v>557.69000000000005</v>
      </c>
      <c r="J1841" s="205">
        <v>508.79</v>
      </c>
      <c r="K1841" s="214">
        <v>508.79</v>
      </c>
      <c r="L1841" s="223">
        <v>12</v>
      </c>
      <c r="M1841" s="207">
        <f t="shared" si="428"/>
        <v>253368</v>
      </c>
      <c r="N1841" s="207"/>
      <c r="O1841" s="207"/>
      <c r="P1841" s="207"/>
      <c r="Q1841" s="205">
        <f t="shared" si="430"/>
        <v>253368</v>
      </c>
      <c r="R1841" s="208">
        <v>253368</v>
      </c>
      <c r="S1841" s="267"/>
      <c r="T1841" s="208"/>
      <c r="U1841" s="208"/>
      <c r="V1841" s="208"/>
      <c r="W1841" s="208"/>
      <c r="X1841" s="208"/>
      <c r="Y1841" s="208"/>
      <c r="Z1841" s="208"/>
      <c r="AA1841" s="208"/>
      <c r="AB1841" s="208"/>
      <c r="AC1841" s="208"/>
      <c r="AD1841" s="208"/>
      <c r="AE1841" s="208"/>
      <c r="AF1841" s="208"/>
      <c r="AG1841" s="221">
        <v>2025</v>
      </c>
      <c r="AH1841" s="159"/>
      <c r="AI1841" s="175"/>
      <c r="AJ1841" s="218"/>
      <c r="AK1841" s="15">
        <f t="shared" ca="1" si="427"/>
        <v>1754</v>
      </c>
      <c r="AL1841" s="15" t="s">
        <v>155</v>
      </c>
      <c r="AM1841" s="15" t="str">
        <f t="shared" ca="1" si="429"/>
        <v>1754.</v>
      </c>
      <c r="AN1841" s="285"/>
      <c r="AO1841" s="15"/>
      <c r="AP1841" s="16"/>
    </row>
    <row r="1842" spans="1:42" ht="22.5" hidden="1" customHeight="1" x14ac:dyDescent="0.25">
      <c r="A1842" s="83" t="str">
        <f t="shared" ca="1" si="426"/>
        <v>1755.</v>
      </c>
      <c r="B1842" s="26">
        <v>3529</v>
      </c>
      <c r="C1842" s="226" t="s">
        <v>728</v>
      </c>
      <c r="D1842" s="26">
        <v>1960</v>
      </c>
      <c r="E1842" s="83" t="s">
        <v>2957</v>
      </c>
      <c r="F1842" s="83" t="s">
        <v>2959</v>
      </c>
      <c r="G1842" s="26">
        <v>2</v>
      </c>
      <c r="H1842" s="26">
        <v>1</v>
      </c>
      <c r="I1842" s="207">
        <v>298.5</v>
      </c>
      <c r="J1842" s="205">
        <v>277.10000000000002</v>
      </c>
      <c r="K1842" s="273">
        <v>277.10000000000002</v>
      </c>
      <c r="L1842" s="223">
        <v>8</v>
      </c>
      <c r="M1842" s="207">
        <f t="shared" si="428"/>
        <v>406100</v>
      </c>
      <c r="N1842" s="207"/>
      <c r="O1842" s="207"/>
      <c r="P1842" s="207"/>
      <c r="Q1842" s="205">
        <f t="shared" si="430"/>
        <v>406100</v>
      </c>
      <c r="R1842" s="207">
        <v>406100</v>
      </c>
      <c r="S1842" s="260"/>
      <c r="T1842" s="207"/>
      <c r="U1842" s="207"/>
      <c r="V1842" s="207"/>
      <c r="W1842" s="207"/>
      <c r="X1842" s="207"/>
      <c r="Y1842" s="207"/>
      <c r="Z1842" s="207"/>
      <c r="AA1842" s="207"/>
      <c r="AB1842" s="207"/>
      <c r="AC1842" s="207"/>
      <c r="AD1842" s="207"/>
      <c r="AE1842" s="207"/>
      <c r="AF1842" s="207"/>
      <c r="AG1842" s="221">
        <v>2025</v>
      </c>
      <c r="AH1842" s="159"/>
      <c r="AI1842" s="175"/>
      <c r="AJ1842" s="153"/>
      <c r="AK1842" s="15">
        <f t="shared" ca="1" si="427"/>
        <v>1755</v>
      </c>
      <c r="AL1842" s="15" t="s">
        <v>155</v>
      </c>
      <c r="AM1842" s="15" t="str">
        <f t="shared" ca="1" si="429"/>
        <v>1755.</v>
      </c>
      <c r="AN1842" s="285"/>
      <c r="AO1842" s="15"/>
      <c r="AP1842" s="16"/>
    </row>
    <row r="1843" spans="1:42" ht="22.5" hidden="1" customHeight="1" x14ac:dyDescent="0.25">
      <c r="A1843" s="83" t="str">
        <f t="shared" ca="1" si="426"/>
        <v>1756.</v>
      </c>
      <c r="B1843" s="26">
        <v>3540</v>
      </c>
      <c r="C1843" s="226" t="s">
        <v>106</v>
      </c>
      <c r="D1843" s="26">
        <v>1962</v>
      </c>
      <c r="E1843" s="83" t="s">
        <v>2957</v>
      </c>
      <c r="F1843" s="83" t="s">
        <v>2959</v>
      </c>
      <c r="G1843" s="26">
        <v>3</v>
      </c>
      <c r="H1843" s="26">
        <v>2</v>
      </c>
      <c r="I1843" s="207">
        <v>1008.3</v>
      </c>
      <c r="J1843" s="205">
        <v>775.4</v>
      </c>
      <c r="K1843" s="273">
        <v>775.4</v>
      </c>
      <c r="L1843" s="223">
        <v>20</v>
      </c>
      <c r="M1843" s="207">
        <f t="shared" si="428"/>
        <v>2789907</v>
      </c>
      <c r="N1843" s="207"/>
      <c r="O1843" s="207"/>
      <c r="P1843" s="207"/>
      <c r="Q1843" s="205">
        <f t="shared" si="430"/>
        <v>2789907</v>
      </c>
      <c r="R1843" s="207">
        <v>2789907</v>
      </c>
      <c r="S1843" s="260"/>
      <c r="T1843" s="207"/>
      <c r="U1843" s="207"/>
      <c r="V1843" s="207"/>
      <c r="W1843" s="207"/>
      <c r="X1843" s="207"/>
      <c r="Y1843" s="207"/>
      <c r="Z1843" s="207"/>
      <c r="AA1843" s="207"/>
      <c r="AB1843" s="207"/>
      <c r="AC1843" s="207"/>
      <c r="AD1843" s="207"/>
      <c r="AE1843" s="207"/>
      <c r="AF1843" s="207"/>
      <c r="AG1843" s="221">
        <v>2025</v>
      </c>
      <c r="AH1843" s="159"/>
      <c r="AI1843" s="175"/>
      <c r="AJ1843" s="153"/>
      <c r="AK1843" s="15">
        <f t="shared" ca="1" si="427"/>
        <v>1756</v>
      </c>
      <c r="AL1843" s="15" t="s">
        <v>155</v>
      </c>
      <c r="AM1843" s="15" t="str">
        <f t="shared" ca="1" si="429"/>
        <v>1756.</v>
      </c>
      <c r="AN1843" s="285"/>
      <c r="AO1843" s="15"/>
      <c r="AP1843" s="16"/>
    </row>
    <row r="1844" spans="1:42" ht="22.5" hidden="1" customHeight="1" x14ac:dyDescent="0.25">
      <c r="A1844" s="83" t="str">
        <f t="shared" ca="1" si="426"/>
        <v>1757.</v>
      </c>
      <c r="B1844" s="26">
        <v>3547</v>
      </c>
      <c r="C1844" s="40" t="s">
        <v>1796</v>
      </c>
      <c r="D1844" s="26">
        <v>1951</v>
      </c>
      <c r="E1844" s="83" t="s">
        <v>2957</v>
      </c>
      <c r="F1844" s="83" t="s">
        <v>2959</v>
      </c>
      <c r="G1844" s="26">
        <v>2</v>
      </c>
      <c r="H1844" s="26">
        <v>1</v>
      </c>
      <c r="I1844" s="207">
        <v>912</v>
      </c>
      <c r="J1844" s="207">
        <v>842.5</v>
      </c>
      <c r="K1844" s="273">
        <v>842.5</v>
      </c>
      <c r="L1844" s="223">
        <v>14</v>
      </c>
      <c r="M1844" s="207">
        <f t="shared" si="428"/>
        <v>836566</v>
      </c>
      <c r="N1844" s="207"/>
      <c r="O1844" s="207"/>
      <c r="P1844" s="207"/>
      <c r="Q1844" s="205">
        <f t="shared" si="430"/>
        <v>836566</v>
      </c>
      <c r="R1844" s="207">
        <v>836566</v>
      </c>
      <c r="S1844" s="260"/>
      <c r="T1844" s="207"/>
      <c r="U1844" s="207"/>
      <c r="V1844" s="207"/>
      <c r="W1844" s="207"/>
      <c r="X1844" s="207"/>
      <c r="Y1844" s="207"/>
      <c r="Z1844" s="207"/>
      <c r="AA1844" s="207"/>
      <c r="AB1844" s="207"/>
      <c r="AC1844" s="207"/>
      <c r="AD1844" s="207"/>
      <c r="AE1844" s="207"/>
      <c r="AF1844" s="207"/>
      <c r="AG1844" s="221">
        <v>2025</v>
      </c>
      <c r="AH1844" s="159"/>
      <c r="AI1844" s="175"/>
      <c r="AJ1844" s="153"/>
      <c r="AK1844" s="15">
        <f t="shared" ca="1" si="427"/>
        <v>1757</v>
      </c>
      <c r="AL1844" s="15" t="s">
        <v>155</v>
      </c>
      <c r="AM1844" s="15" t="str">
        <f t="shared" ca="1" si="429"/>
        <v>1757.</v>
      </c>
      <c r="AN1844" s="285"/>
      <c r="AO1844" s="15"/>
      <c r="AP1844" s="16"/>
    </row>
    <row r="1845" spans="1:42" ht="22.5" hidden="1" customHeight="1" x14ac:dyDescent="0.25">
      <c r="A1845" s="83" t="str">
        <f t="shared" ca="1" si="426"/>
        <v>1758.</v>
      </c>
      <c r="B1845" s="26">
        <v>3548</v>
      </c>
      <c r="C1845" s="251" t="s">
        <v>847</v>
      </c>
      <c r="D1845" s="144">
        <v>1947</v>
      </c>
      <c r="E1845" s="83" t="s">
        <v>2957</v>
      </c>
      <c r="F1845" s="83" t="s">
        <v>2959</v>
      </c>
      <c r="G1845" s="26">
        <v>2</v>
      </c>
      <c r="H1845" s="26">
        <v>1</v>
      </c>
      <c r="I1845" s="214">
        <v>304.5</v>
      </c>
      <c r="J1845" s="205">
        <v>270.2</v>
      </c>
      <c r="K1845" s="214">
        <v>270.2</v>
      </c>
      <c r="L1845" s="223">
        <v>11</v>
      </c>
      <c r="M1845" s="207">
        <f t="shared" si="428"/>
        <v>57160</v>
      </c>
      <c r="N1845" s="207"/>
      <c r="O1845" s="207"/>
      <c r="P1845" s="207"/>
      <c r="Q1845" s="205">
        <f t="shared" si="430"/>
        <v>57160</v>
      </c>
      <c r="R1845" s="208">
        <v>57160</v>
      </c>
      <c r="S1845" s="267"/>
      <c r="T1845" s="208"/>
      <c r="U1845" s="208"/>
      <c r="V1845" s="208"/>
      <c r="W1845" s="208"/>
      <c r="X1845" s="208"/>
      <c r="Y1845" s="208"/>
      <c r="Z1845" s="208"/>
      <c r="AA1845" s="208"/>
      <c r="AB1845" s="208"/>
      <c r="AC1845" s="208"/>
      <c r="AD1845" s="208"/>
      <c r="AE1845" s="208"/>
      <c r="AF1845" s="208"/>
      <c r="AG1845" s="221">
        <v>2025</v>
      </c>
      <c r="AH1845" s="159"/>
      <c r="AI1845" s="175"/>
      <c r="AJ1845" s="218"/>
      <c r="AK1845" s="15">
        <f t="shared" ca="1" si="427"/>
        <v>1758</v>
      </c>
      <c r="AL1845" s="15" t="s">
        <v>155</v>
      </c>
      <c r="AM1845" s="15" t="str">
        <f t="shared" ca="1" si="429"/>
        <v>1758.</v>
      </c>
      <c r="AN1845" s="285"/>
      <c r="AO1845" s="15"/>
      <c r="AP1845" s="16"/>
    </row>
    <row r="1846" spans="1:42" ht="22.5" hidden="1" customHeight="1" x14ac:dyDescent="0.25">
      <c r="A1846" s="83" t="str">
        <f t="shared" ca="1" si="426"/>
        <v>1759.</v>
      </c>
      <c r="B1846" s="26">
        <v>3559</v>
      </c>
      <c r="C1846" s="251" t="s">
        <v>866</v>
      </c>
      <c r="D1846" s="144">
        <v>1965</v>
      </c>
      <c r="E1846" s="83" t="s">
        <v>2957</v>
      </c>
      <c r="F1846" s="83" t="s">
        <v>2959</v>
      </c>
      <c r="G1846" s="26">
        <v>2</v>
      </c>
      <c r="H1846" s="26">
        <v>2</v>
      </c>
      <c r="I1846" s="214">
        <v>546.4</v>
      </c>
      <c r="J1846" s="205">
        <v>496.6</v>
      </c>
      <c r="K1846" s="214">
        <v>496.6</v>
      </c>
      <c r="L1846" s="223">
        <v>12</v>
      </c>
      <c r="M1846" s="207">
        <f t="shared" si="428"/>
        <v>1451023.5</v>
      </c>
      <c r="N1846" s="207"/>
      <c r="O1846" s="207"/>
      <c r="P1846" s="207"/>
      <c r="Q1846" s="205">
        <f t="shared" si="430"/>
        <v>1451023.5</v>
      </c>
      <c r="R1846" s="208">
        <f>62161.5+1388862</f>
        <v>1451023.5</v>
      </c>
      <c r="S1846" s="267"/>
      <c r="T1846" s="208"/>
      <c r="U1846" s="208"/>
      <c r="V1846" s="208"/>
      <c r="W1846" s="208"/>
      <c r="X1846" s="208"/>
      <c r="Y1846" s="208"/>
      <c r="Z1846" s="208"/>
      <c r="AA1846" s="208"/>
      <c r="AB1846" s="208"/>
      <c r="AC1846" s="208"/>
      <c r="AD1846" s="208"/>
      <c r="AE1846" s="208"/>
      <c r="AF1846" s="208"/>
      <c r="AG1846" s="221">
        <v>2025</v>
      </c>
      <c r="AH1846" s="159"/>
      <c r="AI1846" s="175"/>
      <c r="AJ1846" s="218"/>
      <c r="AK1846" s="15">
        <f t="shared" ca="1" si="427"/>
        <v>1759</v>
      </c>
      <c r="AL1846" s="15" t="s">
        <v>155</v>
      </c>
      <c r="AM1846" s="15" t="str">
        <f t="shared" ca="1" si="429"/>
        <v>1759.</v>
      </c>
      <c r="AN1846" s="285"/>
      <c r="AO1846" s="15"/>
      <c r="AP1846" s="16"/>
    </row>
    <row r="1847" spans="1:42" ht="22.5" hidden="1" customHeight="1" x14ac:dyDescent="0.25">
      <c r="A1847" s="83" t="str">
        <f t="shared" ca="1" si="426"/>
        <v>1760.</v>
      </c>
      <c r="B1847" s="26">
        <v>3568</v>
      </c>
      <c r="C1847" s="40" t="s">
        <v>1798</v>
      </c>
      <c r="D1847" s="26">
        <v>1961</v>
      </c>
      <c r="E1847" s="83" t="s">
        <v>2957</v>
      </c>
      <c r="F1847" s="83" t="s">
        <v>2959</v>
      </c>
      <c r="G1847" s="26">
        <v>2</v>
      </c>
      <c r="H1847" s="26">
        <v>2</v>
      </c>
      <c r="I1847" s="207">
        <v>889.2</v>
      </c>
      <c r="J1847" s="207">
        <v>566.79999999999995</v>
      </c>
      <c r="K1847" s="273">
        <v>566.79999999999995</v>
      </c>
      <c r="L1847" s="223">
        <v>12</v>
      </c>
      <c r="M1847" s="207">
        <f t="shared" si="428"/>
        <v>2314770</v>
      </c>
      <c r="N1847" s="207"/>
      <c r="O1847" s="207"/>
      <c r="P1847" s="207"/>
      <c r="Q1847" s="205">
        <f t="shared" si="430"/>
        <v>2314770</v>
      </c>
      <c r="R1847" s="207">
        <v>2314770</v>
      </c>
      <c r="S1847" s="260"/>
      <c r="T1847" s="207"/>
      <c r="U1847" s="207"/>
      <c r="V1847" s="207"/>
      <c r="W1847" s="207"/>
      <c r="X1847" s="207"/>
      <c r="Y1847" s="207"/>
      <c r="Z1847" s="207"/>
      <c r="AA1847" s="207"/>
      <c r="AB1847" s="207"/>
      <c r="AC1847" s="207"/>
      <c r="AD1847" s="207"/>
      <c r="AE1847" s="205"/>
      <c r="AF1847" s="204"/>
      <c r="AG1847" s="221">
        <v>2025</v>
      </c>
      <c r="AH1847" s="159"/>
      <c r="AI1847" s="175"/>
      <c r="AJ1847" s="153"/>
      <c r="AK1847" s="15">
        <f t="shared" ca="1" si="427"/>
        <v>1760</v>
      </c>
      <c r="AL1847" s="15" t="s">
        <v>155</v>
      </c>
      <c r="AM1847" s="15" t="str">
        <f t="shared" ca="1" si="429"/>
        <v>1760.</v>
      </c>
      <c r="AN1847" s="285"/>
      <c r="AO1847" s="15"/>
      <c r="AP1847" s="16"/>
    </row>
    <row r="1848" spans="1:42" ht="22.5" hidden="1" customHeight="1" x14ac:dyDescent="0.25">
      <c r="A1848" s="83" t="str">
        <f t="shared" ca="1" si="426"/>
        <v>1761.</v>
      </c>
      <c r="B1848" s="26">
        <v>3610</v>
      </c>
      <c r="C1848" s="251" t="s">
        <v>2661</v>
      </c>
      <c r="D1848" s="144">
        <v>1952</v>
      </c>
      <c r="E1848" s="83" t="s">
        <v>2957</v>
      </c>
      <c r="F1848" s="83" t="s">
        <v>2959</v>
      </c>
      <c r="G1848" s="26">
        <v>2</v>
      </c>
      <c r="H1848" s="26">
        <v>1</v>
      </c>
      <c r="I1848" s="214">
        <v>374.1</v>
      </c>
      <c r="J1848" s="205">
        <v>312.10000000000002</v>
      </c>
      <c r="K1848" s="214">
        <v>312.10000000000002</v>
      </c>
      <c r="L1848" s="223">
        <v>14</v>
      </c>
      <c r="M1848" s="207">
        <f t="shared" si="428"/>
        <v>1424784.8</v>
      </c>
      <c r="N1848" s="207"/>
      <c r="O1848" s="207"/>
      <c r="P1848" s="207"/>
      <c r="Q1848" s="205">
        <f t="shared" si="430"/>
        <v>1424784.8</v>
      </c>
      <c r="R1848" s="208"/>
      <c r="S1848" s="267"/>
      <c r="T1848" s="208"/>
      <c r="U1848" s="208"/>
      <c r="V1848" s="208"/>
      <c r="W1848" s="208"/>
      <c r="X1848" s="208"/>
      <c r="Y1848" s="208">
        <v>452.6</v>
      </c>
      <c r="Z1848" s="208">
        <f>Y1848*3148</f>
        <v>1424784.8</v>
      </c>
      <c r="AA1848" s="208"/>
      <c r="AB1848" s="208"/>
      <c r="AC1848" s="208"/>
      <c r="AD1848" s="208"/>
      <c r="AE1848" s="205"/>
      <c r="AF1848" s="208"/>
      <c r="AG1848" s="221">
        <v>2025</v>
      </c>
      <c r="AH1848" s="159"/>
      <c r="AI1848" s="175"/>
      <c r="AJ1848" s="218"/>
      <c r="AK1848" s="15">
        <f t="shared" ca="1" si="427"/>
        <v>1761</v>
      </c>
      <c r="AL1848" s="15" t="s">
        <v>155</v>
      </c>
      <c r="AM1848" s="15" t="str">
        <f t="shared" ca="1" si="429"/>
        <v>1761.</v>
      </c>
      <c r="AN1848" s="285"/>
      <c r="AO1848" s="15"/>
      <c r="AP1848" s="16"/>
    </row>
    <row r="1849" spans="1:42" ht="22.5" hidden="1" customHeight="1" x14ac:dyDescent="0.25">
      <c r="A1849" s="83" t="str">
        <f t="shared" ca="1" si="426"/>
        <v>1762.</v>
      </c>
      <c r="B1849" s="26">
        <v>3511</v>
      </c>
      <c r="C1849" s="40" t="s">
        <v>1788</v>
      </c>
      <c r="D1849" s="26">
        <v>1975</v>
      </c>
      <c r="E1849" s="83" t="s">
        <v>2957</v>
      </c>
      <c r="F1849" s="83" t="s">
        <v>2959</v>
      </c>
      <c r="G1849" s="26">
        <v>5</v>
      </c>
      <c r="H1849" s="26">
        <v>4</v>
      </c>
      <c r="I1849" s="207">
        <v>3656.7</v>
      </c>
      <c r="J1849" s="207">
        <v>3331.9</v>
      </c>
      <c r="K1849" s="273">
        <v>3331.9</v>
      </c>
      <c r="L1849" s="223">
        <v>116</v>
      </c>
      <c r="M1849" s="207">
        <f t="shared" si="428"/>
        <v>5945304</v>
      </c>
      <c r="N1849" s="207"/>
      <c r="O1849" s="207"/>
      <c r="P1849" s="207"/>
      <c r="Q1849" s="205">
        <f t="shared" si="430"/>
        <v>5945304</v>
      </c>
      <c r="R1849" s="207">
        <v>5945304</v>
      </c>
      <c r="S1849" s="260"/>
      <c r="T1849" s="207"/>
      <c r="U1849" s="207"/>
      <c r="V1849" s="207"/>
      <c r="W1849" s="207"/>
      <c r="X1849" s="207"/>
      <c r="Y1849" s="207"/>
      <c r="Z1849" s="207"/>
      <c r="AA1849" s="207"/>
      <c r="AB1849" s="207"/>
      <c r="AC1849" s="207"/>
      <c r="AD1849" s="207"/>
      <c r="AE1849" s="205"/>
      <c r="AF1849" s="204"/>
      <c r="AG1849" s="221">
        <v>2025</v>
      </c>
      <c r="AH1849" s="159"/>
      <c r="AI1849" s="175"/>
      <c r="AJ1849" s="153"/>
      <c r="AK1849" s="15">
        <f t="shared" ca="1" si="427"/>
        <v>1762</v>
      </c>
      <c r="AL1849" s="15" t="s">
        <v>155</v>
      </c>
      <c r="AM1849" s="15" t="str">
        <f t="shared" ca="1" si="429"/>
        <v>1762.</v>
      </c>
      <c r="AN1849" s="285"/>
      <c r="AO1849" s="15"/>
      <c r="AP1849" s="16"/>
    </row>
    <row r="1850" spans="1:42" ht="22.5" hidden="1" customHeight="1" x14ac:dyDescent="0.25">
      <c r="A1850" s="83" t="str">
        <f t="shared" ca="1" si="426"/>
        <v>1763.</v>
      </c>
      <c r="B1850" s="26">
        <v>3430</v>
      </c>
      <c r="C1850" s="40" t="s">
        <v>2662</v>
      </c>
      <c r="D1850" s="26">
        <v>1997</v>
      </c>
      <c r="E1850" s="83" t="s">
        <v>2957</v>
      </c>
      <c r="F1850" s="83" t="s">
        <v>2960</v>
      </c>
      <c r="G1850" s="26">
        <v>2</v>
      </c>
      <c r="H1850" s="26">
        <v>1</v>
      </c>
      <c r="I1850" s="207">
        <v>647.70000000000005</v>
      </c>
      <c r="J1850" s="207">
        <v>553.9</v>
      </c>
      <c r="K1850" s="273">
        <v>553.9</v>
      </c>
      <c r="L1850" s="223">
        <v>20</v>
      </c>
      <c r="M1850" s="207">
        <f t="shared" si="428"/>
        <v>532896</v>
      </c>
      <c r="N1850" s="207"/>
      <c r="O1850" s="207"/>
      <c r="P1850" s="207"/>
      <c r="Q1850" s="205">
        <f t="shared" si="430"/>
        <v>532896</v>
      </c>
      <c r="R1850" s="207">
        <v>532896</v>
      </c>
      <c r="S1850" s="260"/>
      <c r="T1850" s="207"/>
      <c r="U1850" s="207"/>
      <c r="V1850" s="207"/>
      <c r="W1850" s="207"/>
      <c r="X1850" s="207"/>
      <c r="Y1850" s="207"/>
      <c r="Z1850" s="207"/>
      <c r="AA1850" s="207"/>
      <c r="AB1850" s="207"/>
      <c r="AC1850" s="207"/>
      <c r="AD1850" s="207"/>
      <c r="AE1850" s="207"/>
      <c r="AF1850" s="207"/>
      <c r="AG1850" s="221">
        <v>2025</v>
      </c>
      <c r="AH1850" s="159"/>
      <c r="AI1850" s="175"/>
      <c r="AJ1850" s="153"/>
      <c r="AK1850" s="15">
        <f t="shared" ca="1" si="427"/>
        <v>1763</v>
      </c>
      <c r="AL1850" s="15" t="s">
        <v>155</v>
      </c>
      <c r="AM1850" s="15" t="str">
        <f t="shared" ca="1" si="429"/>
        <v>1763.</v>
      </c>
      <c r="AN1850" s="285"/>
      <c r="AO1850" s="15"/>
      <c r="AP1850" s="16"/>
    </row>
    <row r="1851" spans="1:42" ht="22.5" hidden="1" customHeight="1" x14ac:dyDescent="0.25">
      <c r="A1851" s="83" t="str">
        <f t="shared" ca="1" si="426"/>
        <v>1764.</v>
      </c>
      <c r="B1851" s="26">
        <v>3361</v>
      </c>
      <c r="C1851" s="313" t="s">
        <v>898</v>
      </c>
      <c r="D1851" s="144">
        <v>1954</v>
      </c>
      <c r="E1851" s="145" t="s">
        <v>2957</v>
      </c>
      <c r="F1851" s="83" t="s">
        <v>2959</v>
      </c>
      <c r="G1851" s="144">
        <v>2</v>
      </c>
      <c r="H1851" s="144">
        <v>1</v>
      </c>
      <c r="I1851" s="204">
        <v>511.8</v>
      </c>
      <c r="J1851" s="205">
        <v>294.8</v>
      </c>
      <c r="K1851" s="214">
        <v>294.8</v>
      </c>
      <c r="L1851" s="223">
        <v>8</v>
      </c>
      <c r="M1851" s="207">
        <f t="shared" si="428"/>
        <v>123240</v>
      </c>
      <c r="N1851" s="207"/>
      <c r="O1851" s="207"/>
      <c r="P1851" s="207"/>
      <c r="Q1851" s="205">
        <f t="shared" si="430"/>
        <v>123240</v>
      </c>
      <c r="R1851" s="208">
        <v>123240</v>
      </c>
      <c r="S1851" s="267"/>
      <c r="T1851" s="208"/>
      <c r="U1851" s="208"/>
      <c r="V1851" s="208"/>
      <c r="W1851" s="208"/>
      <c r="X1851" s="208"/>
      <c r="Y1851" s="208"/>
      <c r="Z1851" s="208"/>
      <c r="AA1851" s="208"/>
      <c r="AB1851" s="208"/>
      <c r="AC1851" s="208"/>
      <c r="AD1851" s="208"/>
      <c r="AE1851" s="208"/>
      <c r="AF1851" s="208"/>
      <c r="AG1851" s="221">
        <v>2025</v>
      </c>
      <c r="AH1851" s="159"/>
      <c r="AI1851" s="175"/>
      <c r="AJ1851" s="218"/>
      <c r="AK1851" s="15">
        <f t="shared" ca="1" si="427"/>
        <v>1764</v>
      </c>
      <c r="AL1851" s="15" t="s">
        <v>155</v>
      </c>
      <c r="AM1851" s="15" t="str">
        <f t="shared" ca="1" si="429"/>
        <v>1764.</v>
      </c>
      <c r="AN1851" s="285"/>
      <c r="AO1851" s="15"/>
      <c r="AP1851" s="16"/>
    </row>
    <row r="1852" spans="1:42" ht="22.5" hidden="1" customHeight="1" x14ac:dyDescent="0.25">
      <c r="A1852" s="83" t="str">
        <f t="shared" ca="1" si="426"/>
        <v>1765.</v>
      </c>
      <c r="B1852" s="26">
        <v>3363</v>
      </c>
      <c r="C1852" s="251" t="s">
        <v>899</v>
      </c>
      <c r="D1852" s="144">
        <v>1953</v>
      </c>
      <c r="E1852" s="145" t="s">
        <v>2957</v>
      </c>
      <c r="F1852" s="83" t="s">
        <v>2959</v>
      </c>
      <c r="G1852" s="144">
        <v>2</v>
      </c>
      <c r="H1852" s="144">
        <v>1</v>
      </c>
      <c r="I1852" s="204">
        <v>504.5</v>
      </c>
      <c r="J1852" s="205">
        <v>338.8</v>
      </c>
      <c r="K1852" s="214">
        <v>338.8</v>
      </c>
      <c r="L1852" s="223">
        <v>8</v>
      </c>
      <c r="M1852" s="207">
        <f t="shared" si="428"/>
        <v>836566</v>
      </c>
      <c r="N1852" s="207"/>
      <c r="O1852" s="207"/>
      <c r="P1852" s="207"/>
      <c r="Q1852" s="205">
        <f t="shared" si="430"/>
        <v>836566</v>
      </c>
      <c r="R1852" s="208">
        <v>836566</v>
      </c>
      <c r="S1852" s="267"/>
      <c r="T1852" s="208"/>
      <c r="U1852" s="208"/>
      <c r="V1852" s="208"/>
      <c r="W1852" s="208"/>
      <c r="X1852" s="208"/>
      <c r="Y1852" s="208"/>
      <c r="Z1852" s="208"/>
      <c r="AA1852" s="208"/>
      <c r="AB1852" s="208"/>
      <c r="AC1852" s="208"/>
      <c r="AD1852" s="208"/>
      <c r="AE1852" s="208"/>
      <c r="AF1852" s="208"/>
      <c r="AG1852" s="221">
        <v>2025</v>
      </c>
      <c r="AH1852" s="159"/>
      <c r="AI1852" s="175"/>
      <c r="AJ1852" s="218"/>
      <c r="AK1852" s="15">
        <f t="shared" ca="1" si="427"/>
        <v>1765</v>
      </c>
      <c r="AL1852" s="15" t="s">
        <v>155</v>
      </c>
      <c r="AM1852" s="15" t="str">
        <f t="shared" ca="1" si="429"/>
        <v>1765.</v>
      </c>
      <c r="AN1852" s="285"/>
      <c r="AO1852" s="15"/>
      <c r="AP1852" s="16"/>
    </row>
    <row r="1853" spans="1:42" ht="22.5" hidden="1" customHeight="1" x14ac:dyDescent="0.25">
      <c r="A1853" s="83" t="str">
        <f t="shared" ca="1" si="426"/>
        <v>1766.</v>
      </c>
      <c r="B1853" s="26">
        <v>3378</v>
      </c>
      <c r="C1853" s="226" t="s">
        <v>154</v>
      </c>
      <c r="D1853" s="26">
        <v>1969</v>
      </c>
      <c r="E1853" s="83" t="s">
        <v>2957</v>
      </c>
      <c r="F1853" s="83" t="s">
        <v>2959</v>
      </c>
      <c r="G1853" s="26">
        <v>4</v>
      </c>
      <c r="H1853" s="26">
        <v>2</v>
      </c>
      <c r="I1853" s="207">
        <v>1249.4000000000001</v>
      </c>
      <c r="J1853" s="205">
        <v>1050.3</v>
      </c>
      <c r="K1853" s="273">
        <v>1050.3</v>
      </c>
      <c r="L1853" s="223">
        <v>47</v>
      </c>
      <c r="M1853" s="207">
        <f t="shared" si="428"/>
        <v>544272</v>
      </c>
      <c r="N1853" s="207"/>
      <c r="O1853" s="207"/>
      <c r="P1853" s="207"/>
      <c r="Q1853" s="205">
        <f t="shared" si="430"/>
        <v>544272</v>
      </c>
      <c r="R1853" s="207">
        <v>544272</v>
      </c>
      <c r="S1853" s="260"/>
      <c r="T1853" s="207"/>
      <c r="U1853" s="207"/>
      <c r="V1853" s="207"/>
      <c r="W1853" s="207"/>
      <c r="X1853" s="207"/>
      <c r="Y1853" s="207"/>
      <c r="Z1853" s="207"/>
      <c r="AA1853" s="207"/>
      <c r="AB1853" s="207"/>
      <c r="AC1853" s="207"/>
      <c r="AD1853" s="207"/>
      <c r="AE1853" s="207"/>
      <c r="AF1853" s="207"/>
      <c r="AG1853" s="221">
        <v>2025</v>
      </c>
      <c r="AH1853" s="159"/>
      <c r="AI1853" s="175"/>
      <c r="AJ1853" s="153"/>
      <c r="AK1853" s="15">
        <f t="shared" ca="1" si="427"/>
        <v>1766</v>
      </c>
      <c r="AL1853" s="15" t="s">
        <v>155</v>
      </c>
      <c r="AM1853" s="15" t="str">
        <f t="shared" ca="1" si="429"/>
        <v>1766.</v>
      </c>
      <c r="AN1853" s="285"/>
      <c r="AO1853" s="15"/>
      <c r="AP1853" s="16"/>
    </row>
    <row r="1854" spans="1:42" ht="22.5" hidden="1" customHeight="1" x14ac:dyDescent="0.25">
      <c r="A1854" s="83" t="str">
        <f t="shared" ca="1" si="426"/>
        <v>1767.</v>
      </c>
      <c r="B1854" s="26">
        <v>3384</v>
      </c>
      <c r="C1854" s="40" t="s">
        <v>1758</v>
      </c>
      <c r="D1854" s="26">
        <v>1981</v>
      </c>
      <c r="E1854" s="83" t="s">
        <v>2957</v>
      </c>
      <c r="F1854" s="83" t="s">
        <v>2959</v>
      </c>
      <c r="G1854" s="26">
        <v>5</v>
      </c>
      <c r="H1854" s="26">
        <v>4</v>
      </c>
      <c r="I1854" s="207">
        <v>3420.1</v>
      </c>
      <c r="J1854" s="207">
        <v>3335.5</v>
      </c>
      <c r="K1854" s="273">
        <v>3192.7</v>
      </c>
      <c r="L1854" s="223">
        <v>100</v>
      </c>
      <c r="M1854" s="207">
        <f t="shared" si="428"/>
        <v>1129833.6000000001</v>
      </c>
      <c r="N1854" s="207"/>
      <c r="O1854" s="207"/>
      <c r="P1854" s="207"/>
      <c r="Q1854" s="205">
        <f t="shared" si="430"/>
        <v>1129833.6000000001</v>
      </c>
      <c r="R1854" s="207">
        <v>1129833.6000000001</v>
      </c>
      <c r="S1854" s="260"/>
      <c r="T1854" s="207"/>
      <c r="U1854" s="207"/>
      <c r="V1854" s="207"/>
      <c r="W1854" s="207"/>
      <c r="X1854" s="207"/>
      <c r="Y1854" s="207"/>
      <c r="Z1854" s="207"/>
      <c r="AA1854" s="207"/>
      <c r="AB1854" s="207"/>
      <c r="AC1854" s="207"/>
      <c r="AD1854" s="207"/>
      <c r="AE1854" s="207"/>
      <c r="AF1854" s="207"/>
      <c r="AG1854" s="221">
        <v>2025</v>
      </c>
      <c r="AH1854" s="159"/>
      <c r="AI1854" s="175"/>
      <c r="AJ1854" s="153"/>
      <c r="AK1854" s="15">
        <f t="shared" ca="1" si="427"/>
        <v>1767</v>
      </c>
      <c r="AL1854" s="15" t="s">
        <v>155</v>
      </c>
      <c r="AM1854" s="15" t="str">
        <f t="shared" ca="1" si="429"/>
        <v>1767.</v>
      </c>
      <c r="AN1854" s="285"/>
      <c r="AO1854" s="15"/>
      <c r="AP1854" s="16"/>
    </row>
    <row r="1855" spans="1:42" ht="22.5" hidden="1" customHeight="1" x14ac:dyDescent="0.25">
      <c r="A1855" s="83" t="str">
        <f t="shared" ca="1" si="426"/>
        <v>1768.</v>
      </c>
      <c r="B1855" s="26">
        <v>3532</v>
      </c>
      <c r="C1855" s="226" t="s">
        <v>729</v>
      </c>
      <c r="D1855" s="26">
        <v>1960</v>
      </c>
      <c r="E1855" s="83" t="s">
        <v>2957</v>
      </c>
      <c r="F1855" s="83" t="s">
        <v>2959</v>
      </c>
      <c r="G1855" s="26">
        <v>2</v>
      </c>
      <c r="H1855" s="26">
        <v>1</v>
      </c>
      <c r="I1855" s="207">
        <v>298.5</v>
      </c>
      <c r="J1855" s="205">
        <v>277.10000000000002</v>
      </c>
      <c r="K1855" s="273">
        <v>277.10000000000002</v>
      </c>
      <c r="L1855" s="223">
        <v>8</v>
      </c>
      <c r="M1855" s="207">
        <f t="shared" si="428"/>
        <v>303762.8</v>
      </c>
      <c r="N1855" s="207"/>
      <c r="O1855" s="207"/>
      <c r="P1855" s="207"/>
      <c r="Q1855" s="205">
        <f t="shared" si="430"/>
        <v>303762.8</v>
      </c>
      <c r="R1855" s="207">
        <v>303762.8</v>
      </c>
      <c r="S1855" s="260"/>
      <c r="T1855" s="207"/>
      <c r="U1855" s="207"/>
      <c r="V1855" s="207"/>
      <c r="W1855" s="207"/>
      <c r="X1855" s="207"/>
      <c r="Y1855" s="207"/>
      <c r="Z1855" s="207"/>
      <c r="AA1855" s="207"/>
      <c r="AB1855" s="207"/>
      <c r="AC1855" s="207"/>
      <c r="AD1855" s="207"/>
      <c r="AE1855" s="205"/>
      <c r="AF1855" s="207"/>
      <c r="AG1855" s="221">
        <v>2025</v>
      </c>
      <c r="AH1855" s="159"/>
      <c r="AI1855" s="175"/>
      <c r="AJ1855" s="153"/>
      <c r="AK1855" s="15">
        <f t="shared" ca="1" si="427"/>
        <v>1768</v>
      </c>
      <c r="AL1855" s="15" t="s">
        <v>155</v>
      </c>
      <c r="AM1855" s="15" t="str">
        <f t="shared" ca="1" si="429"/>
        <v>1768.</v>
      </c>
      <c r="AN1855" s="285"/>
      <c r="AO1855" s="15"/>
      <c r="AP1855" s="16"/>
    </row>
    <row r="1856" spans="1:42" ht="22.5" hidden="1" customHeight="1" x14ac:dyDescent="0.25">
      <c r="A1856" s="83" t="str">
        <f t="shared" ca="1" si="426"/>
        <v>1769.</v>
      </c>
      <c r="B1856" s="26">
        <v>3281</v>
      </c>
      <c r="C1856" s="251" t="s">
        <v>761</v>
      </c>
      <c r="D1856" s="144">
        <v>1959</v>
      </c>
      <c r="E1856" s="83" t="s">
        <v>2957</v>
      </c>
      <c r="F1856" s="83" t="s">
        <v>2959</v>
      </c>
      <c r="G1856" s="26">
        <v>2</v>
      </c>
      <c r="H1856" s="26">
        <v>2</v>
      </c>
      <c r="I1856" s="214">
        <v>451.1</v>
      </c>
      <c r="J1856" s="205">
        <v>428.4</v>
      </c>
      <c r="K1856" s="214">
        <v>428.4</v>
      </c>
      <c r="L1856" s="223">
        <v>22</v>
      </c>
      <c r="M1856" s="207">
        <f t="shared" si="428"/>
        <v>88598</v>
      </c>
      <c r="N1856" s="207"/>
      <c r="O1856" s="207"/>
      <c r="P1856" s="207"/>
      <c r="Q1856" s="205">
        <f t="shared" si="430"/>
        <v>88598</v>
      </c>
      <c r="R1856" s="208">
        <v>88598</v>
      </c>
      <c r="S1856" s="267"/>
      <c r="T1856" s="208"/>
      <c r="U1856" s="208"/>
      <c r="V1856" s="208"/>
      <c r="W1856" s="208"/>
      <c r="X1856" s="208"/>
      <c r="Y1856" s="208"/>
      <c r="Z1856" s="208"/>
      <c r="AA1856" s="208"/>
      <c r="AB1856" s="208"/>
      <c r="AC1856" s="208"/>
      <c r="AD1856" s="208"/>
      <c r="AE1856" s="208"/>
      <c r="AF1856" s="208"/>
      <c r="AG1856" s="221">
        <v>2025</v>
      </c>
      <c r="AH1856" s="159"/>
      <c r="AI1856" s="175"/>
      <c r="AJ1856" s="218"/>
      <c r="AK1856" s="15">
        <f t="shared" ca="1" si="427"/>
        <v>1769</v>
      </c>
      <c r="AL1856" s="15" t="s">
        <v>155</v>
      </c>
      <c r="AM1856" s="15" t="str">
        <f t="shared" ca="1" si="429"/>
        <v>1769.</v>
      </c>
      <c r="AN1856" s="285"/>
      <c r="AO1856" s="15"/>
      <c r="AP1856" s="16"/>
    </row>
    <row r="1857" spans="1:42" ht="22.5" hidden="1" customHeight="1" x14ac:dyDescent="0.25">
      <c r="A1857" s="83" t="str">
        <f t="shared" ca="1" si="426"/>
        <v>1770.</v>
      </c>
      <c r="B1857" s="26">
        <v>3285</v>
      </c>
      <c r="C1857" s="251" t="s">
        <v>108</v>
      </c>
      <c r="D1857" s="144">
        <v>1955</v>
      </c>
      <c r="E1857" s="83" t="s">
        <v>2957</v>
      </c>
      <c r="F1857" s="83" t="s">
        <v>2959</v>
      </c>
      <c r="G1857" s="26">
        <v>4</v>
      </c>
      <c r="H1857" s="26">
        <v>3</v>
      </c>
      <c r="I1857" s="214">
        <v>2774.9</v>
      </c>
      <c r="J1857" s="205">
        <v>2609.6</v>
      </c>
      <c r="K1857" s="214">
        <v>2609.6</v>
      </c>
      <c r="L1857" s="223">
        <v>100</v>
      </c>
      <c r="M1857" s="207">
        <f t="shared" si="428"/>
        <v>1745424</v>
      </c>
      <c r="N1857" s="207"/>
      <c r="O1857" s="207"/>
      <c r="P1857" s="207"/>
      <c r="Q1857" s="205">
        <f t="shared" si="430"/>
        <v>1745424</v>
      </c>
      <c r="R1857" s="208">
        <v>1745424</v>
      </c>
      <c r="S1857" s="267"/>
      <c r="T1857" s="208"/>
      <c r="U1857" s="208"/>
      <c r="V1857" s="208"/>
      <c r="W1857" s="208"/>
      <c r="X1857" s="208"/>
      <c r="Y1857" s="208"/>
      <c r="Z1857" s="208"/>
      <c r="AA1857" s="208"/>
      <c r="AB1857" s="208"/>
      <c r="AC1857" s="208"/>
      <c r="AD1857" s="208"/>
      <c r="AE1857" s="208"/>
      <c r="AF1857" s="208"/>
      <c r="AG1857" s="221">
        <v>2025</v>
      </c>
      <c r="AH1857" s="159"/>
      <c r="AI1857" s="175"/>
      <c r="AJ1857" s="218"/>
      <c r="AK1857" s="15">
        <f t="shared" ca="1" si="427"/>
        <v>1770</v>
      </c>
      <c r="AL1857" s="15" t="s">
        <v>155</v>
      </c>
      <c r="AM1857" s="15" t="str">
        <f t="shared" ca="1" si="429"/>
        <v>1770.</v>
      </c>
      <c r="AN1857" s="285"/>
      <c r="AO1857" s="15"/>
      <c r="AP1857" s="16"/>
    </row>
    <row r="1858" spans="1:42" ht="22.5" hidden="1" customHeight="1" x14ac:dyDescent="0.25">
      <c r="A1858" s="83" t="str">
        <f t="shared" ca="1" si="426"/>
        <v>1771.</v>
      </c>
      <c r="B1858" s="26">
        <v>3299</v>
      </c>
      <c r="C1858" s="226" t="s">
        <v>693</v>
      </c>
      <c r="D1858" s="26">
        <v>1959</v>
      </c>
      <c r="E1858" s="83" t="s">
        <v>2957</v>
      </c>
      <c r="F1858" s="83" t="s">
        <v>2959</v>
      </c>
      <c r="G1858" s="26">
        <v>2</v>
      </c>
      <c r="H1858" s="26">
        <v>1</v>
      </c>
      <c r="I1858" s="207">
        <v>287.39999999999998</v>
      </c>
      <c r="J1858" s="205">
        <v>265.3</v>
      </c>
      <c r="K1858" s="273">
        <v>265.3</v>
      </c>
      <c r="L1858" s="223">
        <v>10</v>
      </c>
      <c r="M1858" s="207">
        <f t="shared" si="428"/>
        <v>166374</v>
      </c>
      <c r="N1858" s="207"/>
      <c r="O1858" s="207"/>
      <c r="P1858" s="207"/>
      <c r="Q1858" s="205">
        <f t="shared" si="430"/>
        <v>166374</v>
      </c>
      <c r="R1858" s="207">
        <v>166374</v>
      </c>
      <c r="S1858" s="260"/>
      <c r="T1858" s="207"/>
      <c r="U1858" s="207"/>
      <c r="V1858" s="207"/>
      <c r="W1858" s="207"/>
      <c r="X1858" s="207"/>
      <c r="Y1858" s="207"/>
      <c r="Z1858" s="207"/>
      <c r="AA1858" s="207"/>
      <c r="AB1858" s="207"/>
      <c r="AC1858" s="207"/>
      <c r="AD1858" s="207"/>
      <c r="AE1858" s="205"/>
      <c r="AF1858" s="207"/>
      <c r="AG1858" s="221">
        <v>2025</v>
      </c>
      <c r="AH1858" s="159"/>
      <c r="AI1858" s="175"/>
      <c r="AJ1858" s="153"/>
      <c r="AK1858" s="15">
        <f t="shared" ca="1" si="427"/>
        <v>1771</v>
      </c>
      <c r="AL1858" s="15" t="s">
        <v>155</v>
      </c>
      <c r="AM1858" s="15" t="str">
        <f t="shared" ca="1" si="429"/>
        <v>1771.</v>
      </c>
      <c r="AN1858" s="285"/>
      <c r="AO1858" s="15"/>
      <c r="AP1858" s="16"/>
    </row>
    <row r="1859" spans="1:42" ht="22.5" hidden="1" customHeight="1" x14ac:dyDescent="0.25">
      <c r="A1859" s="83" t="str">
        <f t="shared" ca="1" si="426"/>
        <v>1772.</v>
      </c>
      <c r="B1859" s="26">
        <v>3301</v>
      </c>
      <c r="C1859" s="251" t="s">
        <v>111</v>
      </c>
      <c r="D1859" s="144">
        <v>1967</v>
      </c>
      <c r="E1859" s="83" t="s">
        <v>2957</v>
      </c>
      <c r="F1859" s="83" t="s">
        <v>2959</v>
      </c>
      <c r="G1859" s="26">
        <v>5</v>
      </c>
      <c r="H1859" s="26">
        <v>6</v>
      </c>
      <c r="I1859" s="214">
        <v>3965.7</v>
      </c>
      <c r="J1859" s="205">
        <v>3562.4</v>
      </c>
      <c r="K1859" s="214">
        <v>3460.8</v>
      </c>
      <c r="L1859" s="223">
        <v>144</v>
      </c>
      <c r="M1859" s="207">
        <f t="shared" si="428"/>
        <v>3776730</v>
      </c>
      <c r="N1859" s="207"/>
      <c r="O1859" s="207"/>
      <c r="P1859" s="207"/>
      <c r="Q1859" s="205">
        <f t="shared" si="430"/>
        <v>3776730</v>
      </c>
      <c r="R1859" s="208">
        <v>3776730</v>
      </c>
      <c r="S1859" s="267"/>
      <c r="T1859" s="208"/>
      <c r="U1859" s="208"/>
      <c r="V1859" s="208"/>
      <c r="W1859" s="208"/>
      <c r="X1859" s="208"/>
      <c r="Y1859" s="208"/>
      <c r="Z1859" s="208"/>
      <c r="AA1859" s="208"/>
      <c r="AB1859" s="208"/>
      <c r="AC1859" s="208"/>
      <c r="AD1859" s="208"/>
      <c r="AE1859" s="208"/>
      <c r="AF1859" s="208"/>
      <c r="AG1859" s="221">
        <v>2025</v>
      </c>
      <c r="AH1859" s="159"/>
      <c r="AI1859" s="175"/>
      <c r="AJ1859" s="218"/>
      <c r="AK1859" s="15">
        <f t="shared" ca="1" si="427"/>
        <v>1772</v>
      </c>
      <c r="AL1859" s="15" t="s">
        <v>155</v>
      </c>
      <c r="AM1859" s="15" t="str">
        <f t="shared" ca="1" si="429"/>
        <v>1772.</v>
      </c>
      <c r="AN1859" s="285"/>
      <c r="AO1859" s="15"/>
      <c r="AP1859" s="16"/>
    </row>
    <row r="1860" spans="1:42" ht="22.5" hidden="1" customHeight="1" x14ac:dyDescent="0.25">
      <c r="A1860" s="83" t="str">
        <f t="shared" ca="1" si="426"/>
        <v>1773.</v>
      </c>
      <c r="B1860" s="26">
        <v>3321</v>
      </c>
      <c r="C1860" s="226" t="s">
        <v>694</v>
      </c>
      <c r="D1860" s="26">
        <v>1967</v>
      </c>
      <c r="E1860" s="83" t="s">
        <v>2957</v>
      </c>
      <c r="F1860" s="83" t="s">
        <v>2959</v>
      </c>
      <c r="G1860" s="26">
        <v>5</v>
      </c>
      <c r="H1860" s="26">
        <v>4</v>
      </c>
      <c r="I1860" s="207">
        <v>2871.7</v>
      </c>
      <c r="J1860" s="205">
        <v>2562.3000000000002</v>
      </c>
      <c r="K1860" s="273">
        <v>2562.3000000000002</v>
      </c>
      <c r="L1860" s="223">
        <v>80</v>
      </c>
      <c r="M1860" s="207">
        <f t="shared" si="428"/>
        <v>1360680</v>
      </c>
      <c r="N1860" s="207"/>
      <c r="O1860" s="207"/>
      <c r="P1860" s="207"/>
      <c r="Q1860" s="205">
        <f t="shared" si="430"/>
        <v>1360680</v>
      </c>
      <c r="R1860" s="207">
        <v>1360680</v>
      </c>
      <c r="S1860" s="260"/>
      <c r="T1860" s="207"/>
      <c r="U1860" s="207"/>
      <c r="V1860" s="207"/>
      <c r="W1860" s="207"/>
      <c r="X1860" s="207"/>
      <c r="Y1860" s="207"/>
      <c r="Z1860" s="207"/>
      <c r="AA1860" s="207"/>
      <c r="AB1860" s="207"/>
      <c r="AC1860" s="207"/>
      <c r="AD1860" s="207"/>
      <c r="AE1860" s="207"/>
      <c r="AF1860" s="207"/>
      <c r="AG1860" s="221">
        <v>2025</v>
      </c>
      <c r="AH1860" s="158"/>
      <c r="AI1860" s="175"/>
      <c r="AJ1860" s="153"/>
      <c r="AK1860" s="15">
        <f t="shared" ca="1" si="427"/>
        <v>1773</v>
      </c>
      <c r="AL1860" s="15" t="s">
        <v>155</v>
      </c>
      <c r="AM1860" s="15" t="str">
        <f t="shared" ca="1" si="429"/>
        <v>1773.</v>
      </c>
      <c r="AN1860" s="285"/>
      <c r="AO1860" s="15"/>
      <c r="AP1860" s="16"/>
    </row>
    <row r="1861" spans="1:42" ht="22.5" hidden="1" customHeight="1" x14ac:dyDescent="0.25">
      <c r="A1861" s="83" t="str">
        <f t="shared" ref="A1861:A1924" ca="1" si="431">AM1861</f>
        <v>1774.</v>
      </c>
      <c r="B1861" s="26">
        <v>3328</v>
      </c>
      <c r="C1861" s="251" t="s">
        <v>839</v>
      </c>
      <c r="D1861" s="144">
        <v>1970</v>
      </c>
      <c r="E1861" s="83" t="s">
        <v>2957</v>
      </c>
      <c r="F1861" s="83" t="s">
        <v>2959</v>
      </c>
      <c r="G1861" s="26">
        <v>3</v>
      </c>
      <c r="H1861" s="26">
        <v>2</v>
      </c>
      <c r="I1861" s="214">
        <v>831.5</v>
      </c>
      <c r="J1861" s="205">
        <v>787.5</v>
      </c>
      <c r="K1861" s="214">
        <v>787.5</v>
      </c>
      <c r="L1861" s="223">
        <v>22</v>
      </c>
      <c r="M1861" s="207">
        <f t="shared" si="428"/>
        <v>1559424</v>
      </c>
      <c r="N1861" s="207"/>
      <c r="O1861" s="207"/>
      <c r="P1861" s="207"/>
      <c r="Q1861" s="205">
        <f t="shared" si="430"/>
        <v>1559424</v>
      </c>
      <c r="R1861" s="208">
        <v>1559424</v>
      </c>
      <c r="S1861" s="267"/>
      <c r="T1861" s="208"/>
      <c r="U1861" s="208"/>
      <c r="V1861" s="208"/>
      <c r="W1861" s="208"/>
      <c r="X1861" s="208"/>
      <c r="Y1861" s="208"/>
      <c r="Z1861" s="208"/>
      <c r="AA1861" s="208"/>
      <c r="AB1861" s="208"/>
      <c r="AC1861" s="208"/>
      <c r="AD1861" s="208"/>
      <c r="AE1861" s="208"/>
      <c r="AF1861" s="208"/>
      <c r="AG1861" s="221">
        <v>2025</v>
      </c>
      <c r="AH1861" s="159"/>
      <c r="AI1861" s="175"/>
      <c r="AJ1861" s="218"/>
      <c r="AK1861" s="15">
        <f t="shared" ca="1" si="427"/>
        <v>1774</v>
      </c>
      <c r="AL1861" s="15" t="s">
        <v>155</v>
      </c>
      <c r="AM1861" s="15" t="str">
        <f t="shared" ca="1" si="429"/>
        <v>1774.</v>
      </c>
      <c r="AN1861" s="285"/>
      <c r="AO1861" s="15"/>
      <c r="AP1861" s="16"/>
    </row>
    <row r="1862" spans="1:42" ht="22.5" hidden="1" customHeight="1" x14ac:dyDescent="0.25">
      <c r="A1862" s="83" t="str">
        <f t="shared" ca="1" si="431"/>
        <v>1775.</v>
      </c>
      <c r="B1862" s="26">
        <v>3330</v>
      </c>
      <c r="C1862" s="40" t="s">
        <v>1746</v>
      </c>
      <c r="D1862" s="26">
        <v>2000</v>
      </c>
      <c r="E1862" s="83" t="s">
        <v>2957</v>
      </c>
      <c r="F1862" s="83" t="s">
        <v>2959</v>
      </c>
      <c r="G1862" s="26">
        <v>5</v>
      </c>
      <c r="H1862" s="26">
        <v>4</v>
      </c>
      <c r="I1862" s="207">
        <v>4192</v>
      </c>
      <c r="J1862" s="207">
        <v>3711.1</v>
      </c>
      <c r="K1862" s="273">
        <v>3711.1</v>
      </c>
      <c r="L1862" s="223">
        <v>36</v>
      </c>
      <c r="M1862" s="207">
        <f t="shared" si="428"/>
        <v>476506</v>
      </c>
      <c r="N1862" s="207"/>
      <c r="O1862" s="207"/>
      <c r="P1862" s="207"/>
      <c r="Q1862" s="205">
        <f t="shared" si="430"/>
        <v>476506</v>
      </c>
      <c r="R1862" s="207"/>
      <c r="S1862" s="260"/>
      <c r="T1862" s="207"/>
      <c r="U1862" s="207"/>
      <c r="V1862" s="207"/>
      <c r="W1862" s="207"/>
      <c r="X1862" s="207"/>
      <c r="Y1862" s="207"/>
      <c r="Z1862" s="207"/>
      <c r="AA1862" s="207">
        <v>178</v>
      </c>
      <c r="AB1862" s="207">
        <f>AA1862*2677</f>
        <v>476506</v>
      </c>
      <c r="AC1862" s="207"/>
      <c r="AD1862" s="207"/>
      <c r="AE1862" s="207"/>
      <c r="AF1862" s="207"/>
      <c r="AG1862" s="221">
        <v>2025</v>
      </c>
      <c r="AH1862" s="159"/>
      <c r="AI1862" s="175"/>
      <c r="AJ1862" s="218"/>
      <c r="AK1862" s="15">
        <f t="shared" ca="1" si="427"/>
        <v>1775</v>
      </c>
      <c r="AL1862" s="15" t="s">
        <v>155</v>
      </c>
      <c r="AM1862" s="15" t="str">
        <f t="shared" ca="1" si="429"/>
        <v>1775.</v>
      </c>
      <c r="AN1862" s="285"/>
      <c r="AO1862" s="15"/>
      <c r="AP1862" s="16"/>
    </row>
    <row r="1863" spans="1:42" ht="22.5" hidden="1" customHeight="1" x14ac:dyDescent="0.25">
      <c r="A1863" s="83" t="str">
        <f t="shared" ca="1" si="431"/>
        <v>1776.</v>
      </c>
      <c r="B1863" s="26">
        <v>3339</v>
      </c>
      <c r="C1863" s="40" t="s">
        <v>1750</v>
      </c>
      <c r="D1863" s="26">
        <v>1971</v>
      </c>
      <c r="E1863" s="83" t="s">
        <v>2957</v>
      </c>
      <c r="F1863" s="83" t="s">
        <v>2959</v>
      </c>
      <c r="G1863" s="26">
        <v>5</v>
      </c>
      <c r="H1863" s="26">
        <v>4</v>
      </c>
      <c r="I1863" s="207">
        <v>3452.1</v>
      </c>
      <c r="J1863" s="207">
        <v>3233.4</v>
      </c>
      <c r="K1863" s="273">
        <v>3122.4</v>
      </c>
      <c r="L1863" s="223">
        <v>122</v>
      </c>
      <c r="M1863" s="207">
        <f t="shared" si="428"/>
        <v>1388832</v>
      </c>
      <c r="N1863" s="207"/>
      <c r="O1863" s="207"/>
      <c r="P1863" s="207"/>
      <c r="Q1863" s="205">
        <f t="shared" si="430"/>
        <v>1388832</v>
      </c>
      <c r="R1863" s="207">
        <v>1388832</v>
      </c>
      <c r="S1863" s="260"/>
      <c r="T1863" s="207"/>
      <c r="U1863" s="207"/>
      <c r="V1863" s="207"/>
      <c r="W1863" s="207"/>
      <c r="X1863" s="207"/>
      <c r="Y1863" s="207"/>
      <c r="Z1863" s="207"/>
      <c r="AA1863" s="207"/>
      <c r="AB1863" s="207"/>
      <c r="AC1863" s="207"/>
      <c r="AD1863" s="207"/>
      <c r="AE1863" s="205"/>
      <c r="AF1863" s="204"/>
      <c r="AG1863" s="221">
        <v>2025</v>
      </c>
      <c r="AH1863" s="159"/>
      <c r="AI1863" s="175"/>
      <c r="AJ1863" s="153"/>
      <c r="AK1863" s="15">
        <f t="shared" ca="1" si="427"/>
        <v>1776</v>
      </c>
      <c r="AL1863" s="15" t="s">
        <v>155</v>
      </c>
      <c r="AM1863" s="15" t="str">
        <f t="shared" ca="1" si="429"/>
        <v>1776.</v>
      </c>
      <c r="AN1863" s="285"/>
      <c r="AO1863" s="15"/>
      <c r="AP1863" s="16"/>
    </row>
    <row r="1864" spans="1:42" ht="22.5" hidden="1" customHeight="1" x14ac:dyDescent="0.25">
      <c r="A1864" s="83" t="str">
        <f t="shared" ca="1" si="431"/>
        <v>1777.</v>
      </c>
      <c r="B1864" s="26">
        <v>3377</v>
      </c>
      <c r="C1864" s="40" t="s">
        <v>1757</v>
      </c>
      <c r="D1864" s="26">
        <v>1961</v>
      </c>
      <c r="E1864" s="83" t="s">
        <v>2957</v>
      </c>
      <c r="F1864" s="83" t="s">
        <v>2959</v>
      </c>
      <c r="G1864" s="26">
        <v>2</v>
      </c>
      <c r="H1864" s="26">
        <v>2</v>
      </c>
      <c r="I1864" s="207">
        <v>605.32000000000005</v>
      </c>
      <c r="J1864" s="207">
        <v>562.6</v>
      </c>
      <c r="K1864" s="273">
        <v>562.6</v>
      </c>
      <c r="L1864" s="223">
        <v>16</v>
      </c>
      <c r="M1864" s="207">
        <f t="shared" si="428"/>
        <v>114320</v>
      </c>
      <c r="N1864" s="207"/>
      <c r="O1864" s="207"/>
      <c r="P1864" s="207"/>
      <c r="Q1864" s="205">
        <f t="shared" si="430"/>
        <v>114320</v>
      </c>
      <c r="R1864" s="207">
        <v>114320</v>
      </c>
      <c r="S1864" s="260"/>
      <c r="T1864" s="207"/>
      <c r="U1864" s="207"/>
      <c r="V1864" s="207"/>
      <c r="W1864" s="207"/>
      <c r="X1864" s="207"/>
      <c r="Y1864" s="207"/>
      <c r="Z1864" s="207"/>
      <c r="AA1864" s="207"/>
      <c r="AB1864" s="207"/>
      <c r="AC1864" s="207"/>
      <c r="AD1864" s="207"/>
      <c r="AE1864" s="207"/>
      <c r="AF1864" s="207"/>
      <c r="AG1864" s="221">
        <v>2025</v>
      </c>
      <c r="AH1864" s="159"/>
      <c r="AI1864" s="175"/>
      <c r="AJ1864" s="153"/>
      <c r="AK1864" s="15">
        <f t="shared" ca="1" si="427"/>
        <v>1777</v>
      </c>
      <c r="AL1864" s="15" t="s">
        <v>155</v>
      </c>
      <c r="AM1864" s="15" t="str">
        <f t="shared" ca="1" si="429"/>
        <v>1777.</v>
      </c>
      <c r="AN1864" s="285"/>
      <c r="AO1864" s="15"/>
      <c r="AP1864" s="16"/>
    </row>
    <row r="1865" spans="1:42" ht="22.5" hidden="1" customHeight="1" x14ac:dyDescent="0.25">
      <c r="A1865" s="83" t="str">
        <f t="shared" ca="1" si="431"/>
        <v>1778.</v>
      </c>
      <c r="B1865" s="26">
        <v>3381</v>
      </c>
      <c r="C1865" s="40" t="s">
        <v>1192</v>
      </c>
      <c r="D1865" s="26">
        <v>1949</v>
      </c>
      <c r="E1865" s="146" t="s">
        <v>2957</v>
      </c>
      <c r="F1865" s="83" t="s">
        <v>2959</v>
      </c>
      <c r="G1865" s="26">
        <v>3</v>
      </c>
      <c r="H1865" s="26">
        <v>2</v>
      </c>
      <c r="I1865" s="204">
        <v>1338.5</v>
      </c>
      <c r="J1865" s="204">
        <v>972</v>
      </c>
      <c r="K1865" s="204">
        <v>972</v>
      </c>
      <c r="L1865" s="223">
        <v>15</v>
      </c>
      <c r="M1865" s="207">
        <f t="shared" si="428"/>
        <v>1076165</v>
      </c>
      <c r="N1865" s="207"/>
      <c r="O1865" s="207"/>
      <c r="P1865" s="207"/>
      <c r="Q1865" s="205">
        <f t="shared" si="430"/>
        <v>1076165</v>
      </c>
      <c r="R1865" s="207">
        <v>1076165</v>
      </c>
      <c r="S1865" s="260"/>
      <c r="T1865" s="207"/>
      <c r="U1865" s="204"/>
      <c r="V1865" s="204"/>
      <c r="W1865" s="207"/>
      <c r="X1865" s="207"/>
      <c r="Y1865" s="207"/>
      <c r="Z1865" s="207"/>
      <c r="AA1865" s="207"/>
      <c r="AB1865" s="207"/>
      <c r="AC1865" s="207"/>
      <c r="AD1865" s="207"/>
      <c r="AE1865" s="205"/>
      <c r="AF1865" s="204"/>
      <c r="AG1865" s="221">
        <v>2025</v>
      </c>
      <c r="AH1865" s="159"/>
      <c r="AI1865" s="175"/>
      <c r="AJ1865" s="153"/>
      <c r="AK1865" s="15">
        <f t="shared" ca="1" si="427"/>
        <v>1778</v>
      </c>
      <c r="AL1865" s="15" t="s">
        <v>155</v>
      </c>
      <c r="AM1865" s="15" t="str">
        <f t="shared" ca="1" si="429"/>
        <v>1778.</v>
      </c>
      <c r="AN1865" s="285"/>
      <c r="AO1865" s="15"/>
      <c r="AP1865" s="16"/>
    </row>
    <row r="1866" spans="1:42" ht="22.5" hidden="1" customHeight="1" x14ac:dyDescent="0.25">
      <c r="A1866" s="83" t="str">
        <f t="shared" ca="1" si="431"/>
        <v>1779.</v>
      </c>
      <c r="B1866" s="26">
        <v>3383</v>
      </c>
      <c r="C1866" s="313" t="s">
        <v>891</v>
      </c>
      <c r="D1866" s="144">
        <v>1963</v>
      </c>
      <c r="E1866" s="145" t="s">
        <v>2957</v>
      </c>
      <c r="F1866" s="83" t="s">
        <v>2959</v>
      </c>
      <c r="G1866" s="144">
        <v>3</v>
      </c>
      <c r="H1866" s="144">
        <v>2</v>
      </c>
      <c r="I1866" s="204">
        <v>1019.1</v>
      </c>
      <c r="J1866" s="205">
        <v>945.9</v>
      </c>
      <c r="K1866" s="214">
        <v>945.9</v>
      </c>
      <c r="L1866" s="223">
        <v>29</v>
      </c>
      <c r="M1866" s="207">
        <f t="shared" si="428"/>
        <v>440583</v>
      </c>
      <c r="N1866" s="207"/>
      <c r="O1866" s="207"/>
      <c r="P1866" s="207"/>
      <c r="Q1866" s="205">
        <f t="shared" si="430"/>
        <v>440583</v>
      </c>
      <c r="R1866" s="208">
        <v>440583</v>
      </c>
      <c r="S1866" s="267"/>
      <c r="T1866" s="208"/>
      <c r="U1866" s="208"/>
      <c r="V1866" s="208"/>
      <c r="W1866" s="208"/>
      <c r="X1866" s="208"/>
      <c r="Y1866" s="208"/>
      <c r="Z1866" s="208"/>
      <c r="AA1866" s="208"/>
      <c r="AB1866" s="208"/>
      <c r="AC1866" s="208"/>
      <c r="AD1866" s="208"/>
      <c r="AE1866" s="208"/>
      <c r="AF1866" s="208"/>
      <c r="AG1866" s="221">
        <v>2025</v>
      </c>
      <c r="AH1866" s="159"/>
      <c r="AI1866" s="175"/>
      <c r="AJ1866" s="218"/>
      <c r="AK1866" s="15">
        <f t="shared" ca="1" si="427"/>
        <v>1779</v>
      </c>
      <c r="AL1866" s="15" t="s">
        <v>155</v>
      </c>
      <c r="AM1866" s="15" t="str">
        <f t="shared" ca="1" si="429"/>
        <v>1779.</v>
      </c>
      <c r="AN1866" s="285"/>
      <c r="AO1866" s="15"/>
      <c r="AP1866" s="16"/>
    </row>
    <row r="1867" spans="1:42" ht="22.5" hidden="1" customHeight="1" x14ac:dyDescent="0.25">
      <c r="A1867" s="83" t="str">
        <f t="shared" ca="1" si="431"/>
        <v>1780.</v>
      </c>
      <c r="B1867" s="26">
        <v>3393</v>
      </c>
      <c r="C1867" s="251" t="s">
        <v>849</v>
      </c>
      <c r="D1867" s="144">
        <v>1977</v>
      </c>
      <c r="E1867" s="83" t="s">
        <v>2957</v>
      </c>
      <c r="F1867" s="83" t="s">
        <v>2959</v>
      </c>
      <c r="G1867" s="26">
        <v>5</v>
      </c>
      <c r="H1867" s="26">
        <v>5</v>
      </c>
      <c r="I1867" s="214">
        <v>5866.7</v>
      </c>
      <c r="J1867" s="205">
        <v>5714</v>
      </c>
      <c r="K1867" s="214">
        <v>5714</v>
      </c>
      <c r="L1867" s="223">
        <v>163</v>
      </c>
      <c r="M1867" s="207">
        <f t="shared" si="428"/>
        <v>1157490</v>
      </c>
      <c r="N1867" s="207"/>
      <c r="O1867" s="207"/>
      <c r="P1867" s="207"/>
      <c r="Q1867" s="205">
        <f t="shared" si="430"/>
        <v>1157490</v>
      </c>
      <c r="R1867" s="208">
        <v>1157490</v>
      </c>
      <c r="S1867" s="267"/>
      <c r="T1867" s="208"/>
      <c r="U1867" s="208"/>
      <c r="V1867" s="208"/>
      <c r="W1867" s="208"/>
      <c r="X1867" s="208"/>
      <c r="Y1867" s="208"/>
      <c r="Z1867" s="208"/>
      <c r="AA1867" s="208"/>
      <c r="AB1867" s="208"/>
      <c r="AC1867" s="208"/>
      <c r="AD1867" s="208"/>
      <c r="AE1867" s="205"/>
      <c r="AF1867" s="208"/>
      <c r="AG1867" s="221">
        <v>2025</v>
      </c>
      <c r="AH1867" s="159"/>
      <c r="AI1867" s="175"/>
      <c r="AJ1867" s="218"/>
      <c r="AK1867" s="15">
        <f t="shared" ca="1" si="427"/>
        <v>1780</v>
      </c>
      <c r="AL1867" s="15" t="s">
        <v>155</v>
      </c>
      <c r="AM1867" s="15" t="str">
        <f t="shared" ca="1" si="429"/>
        <v>1780.</v>
      </c>
      <c r="AN1867" s="285"/>
      <c r="AO1867" s="15"/>
      <c r="AP1867" s="16"/>
    </row>
    <row r="1868" spans="1:42" ht="22.5" hidden="1" customHeight="1" x14ac:dyDescent="0.25">
      <c r="A1868" s="83" t="str">
        <f t="shared" ca="1" si="431"/>
        <v>1781.</v>
      </c>
      <c r="B1868" s="26">
        <v>3397</v>
      </c>
      <c r="C1868" s="226" t="s">
        <v>1196</v>
      </c>
      <c r="D1868" s="26">
        <v>1946</v>
      </c>
      <c r="E1868" s="83" t="s">
        <v>2957</v>
      </c>
      <c r="F1868" s="83" t="s">
        <v>2959</v>
      </c>
      <c r="G1868" s="26">
        <v>3</v>
      </c>
      <c r="H1868" s="26">
        <v>3</v>
      </c>
      <c r="I1868" s="207">
        <v>1529.7</v>
      </c>
      <c r="J1868" s="205">
        <v>1366.9</v>
      </c>
      <c r="K1868" s="273">
        <v>1366.9</v>
      </c>
      <c r="L1868" s="223">
        <v>51</v>
      </c>
      <c r="M1868" s="207">
        <f t="shared" si="428"/>
        <v>514440</v>
      </c>
      <c r="N1868" s="207"/>
      <c r="O1868" s="207"/>
      <c r="P1868" s="207"/>
      <c r="Q1868" s="205">
        <f t="shared" si="430"/>
        <v>514440</v>
      </c>
      <c r="R1868" s="207">
        <v>514440</v>
      </c>
      <c r="S1868" s="260"/>
      <c r="T1868" s="207"/>
      <c r="U1868" s="207"/>
      <c r="V1868" s="207"/>
      <c r="W1868" s="207"/>
      <c r="X1868" s="207"/>
      <c r="Y1868" s="207"/>
      <c r="Z1868" s="207"/>
      <c r="AA1868" s="207"/>
      <c r="AB1868" s="207"/>
      <c r="AC1868" s="207"/>
      <c r="AD1868" s="207"/>
      <c r="AE1868" s="207"/>
      <c r="AF1868" s="207"/>
      <c r="AG1868" s="221">
        <v>2025</v>
      </c>
      <c r="AH1868" s="159"/>
      <c r="AI1868" s="175"/>
      <c r="AJ1868" s="153"/>
      <c r="AK1868" s="15">
        <f t="shared" ca="1" si="427"/>
        <v>1781</v>
      </c>
      <c r="AL1868" s="15" t="s">
        <v>155</v>
      </c>
      <c r="AM1868" s="15" t="str">
        <f t="shared" ca="1" si="429"/>
        <v>1781.</v>
      </c>
      <c r="AN1868" s="285"/>
      <c r="AO1868" s="15"/>
      <c r="AP1868" s="16"/>
    </row>
    <row r="1869" spans="1:42" ht="22.5" hidden="1" customHeight="1" x14ac:dyDescent="0.25">
      <c r="A1869" s="83" t="str">
        <f t="shared" ca="1" si="431"/>
        <v>1782.</v>
      </c>
      <c r="B1869" s="26">
        <v>3417</v>
      </c>
      <c r="C1869" s="40" t="s">
        <v>1765</v>
      </c>
      <c r="D1869" s="144">
        <v>1947</v>
      </c>
      <c r="E1869" s="145" t="s">
        <v>2957</v>
      </c>
      <c r="F1869" s="83" t="s">
        <v>2959</v>
      </c>
      <c r="G1869" s="144">
        <v>5</v>
      </c>
      <c r="H1869" s="144">
        <v>1</v>
      </c>
      <c r="I1869" s="204">
        <v>796.5</v>
      </c>
      <c r="J1869" s="214">
        <v>743.5</v>
      </c>
      <c r="K1869" s="214">
        <v>743.5</v>
      </c>
      <c r="L1869" s="223">
        <v>12</v>
      </c>
      <c r="M1869" s="207">
        <f t="shared" si="428"/>
        <v>85740</v>
      </c>
      <c r="N1869" s="207"/>
      <c r="O1869" s="207"/>
      <c r="P1869" s="207"/>
      <c r="Q1869" s="205">
        <f t="shared" si="430"/>
        <v>85740</v>
      </c>
      <c r="R1869" s="207">
        <v>85740</v>
      </c>
      <c r="S1869" s="260"/>
      <c r="T1869" s="207"/>
      <c r="U1869" s="207"/>
      <c r="V1869" s="207"/>
      <c r="W1869" s="207"/>
      <c r="X1869" s="207"/>
      <c r="Y1869" s="207"/>
      <c r="Z1869" s="207"/>
      <c r="AA1869" s="207"/>
      <c r="AB1869" s="207"/>
      <c r="AC1869" s="207"/>
      <c r="AD1869" s="207"/>
      <c r="AE1869" s="207"/>
      <c r="AF1869" s="207"/>
      <c r="AG1869" s="221">
        <v>2025</v>
      </c>
      <c r="AH1869" s="159"/>
      <c r="AI1869" s="175"/>
      <c r="AJ1869" s="153"/>
      <c r="AK1869" s="15">
        <f t="shared" ca="1" si="427"/>
        <v>1782</v>
      </c>
      <c r="AL1869" s="15" t="s">
        <v>155</v>
      </c>
      <c r="AM1869" s="15" t="str">
        <f t="shared" ca="1" si="429"/>
        <v>1782.</v>
      </c>
      <c r="AN1869" s="285"/>
      <c r="AO1869" s="15"/>
      <c r="AP1869" s="16"/>
    </row>
    <row r="1870" spans="1:42" ht="22.5" hidden="1" customHeight="1" x14ac:dyDescent="0.25">
      <c r="A1870" s="83" t="str">
        <f t="shared" ca="1" si="431"/>
        <v>1783.</v>
      </c>
      <c r="B1870" s="26">
        <v>3424</v>
      </c>
      <c r="C1870" s="251" t="s">
        <v>711</v>
      </c>
      <c r="D1870" s="144">
        <v>1965</v>
      </c>
      <c r="E1870" s="83" t="s">
        <v>2957</v>
      </c>
      <c r="F1870" s="83" t="s">
        <v>2959</v>
      </c>
      <c r="G1870" s="26">
        <v>2</v>
      </c>
      <c r="H1870" s="26">
        <v>1</v>
      </c>
      <c r="I1870" s="214">
        <v>424.8</v>
      </c>
      <c r="J1870" s="205">
        <v>383.6</v>
      </c>
      <c r="K1870" s="214">
        <v>383.6</v>
      </c>
      <c r="L1870" s="223">
        <v>22</v>
      </c>
      <c r="M1870" s="207">
        <f t="shared" si="428"/>
        <v>234600</v>
      </c>
      <c r="N1870" s="207"/>
      <c r="O1870" s="207"/>
      <c r="P1870" s="207"/>
      <c r="Q1870" s="205">
        <f t="shared" si="430"/>
        <v>234600</v>
      </c>
      <c r="R1870" s="208">
        <v>234600</v>
      </c>
      <c r="S1870" s="267"/>
      <c r="T1870" s="208"/>
      <c r="U1870" s="208"/>
      <c r="V1870" s="208"/>
      <c r="W1870" s="208"/>
      <c r="X1870" s="208"/>
      <c r="Y1870" s="208"/>
      <c r="Z1870" s="208"/>
      <c r="AA1870" s="208"/>
      <c r="AB1870" s="208"/>
      <c r="AC1870" s="208"/>
      <c r="AD1870" s="208"/>
      <c r="AE1870" s="208"/>
      <c r="AF1870" s="208"/>
      <c r="AG1870" s="221">
        <v>2025</v>
      </c>
      <c r="AH1870" s="159"/>
      <c r="AI1870" s="175"/>
      <c r="AJ1870" s="218"/>
      <c r="AK1870" s="15">
        <f t="shared" ca="1" si="427"/>
        <v>1783</v>
      </c>
      <c r="AL1870" s="15" t="s">
        <v>155</v>
      </c>
      <c r="AM1870" s="15" t="str">
        <f t="shared" ca="1" si="429"/>
        <v>1783.</v>
      </c>
      <c r="AN1870" s="285"/>
      <c r="AO1870" s="15"/>
      <c r="AP1870" s="16"/>
    </row>
    <row r="1871" spans="1:42" ht="22.5" hidden="1" customHeight="1" x14ac:dyDescent="0.25">
      <c r="A1871" s="83" t="str">
        <f t="shared" ca="1" si="431"/>
        <v>1784.</v>
      </c>
      <c r="B1871" s="26">
        <v>3426</v>
      </c>
      <c r="C1871" s="40" t="s">
        <v>1766</v>
      </c>
      <c r="D1871" s="26">
        <v>1997</v>
      </c>
      <c r="E1871" s="83" t="s">
        <v>2957</v>
      </c>
      <c r="F1871" s="83" t="s">
        <v>2960</v>
      </c>
      <c r="G1871" s="26">
        <v>2</v>
      </c>
      <c r="H1871" s="26">
        <v>1</v>
      </c>
      <c r="I1871" s="207">
        <v>637.5</v>
      </c>
      <c r="J1871" s="207">
        <v>544.9</v>
      </c>
      <c r="K1871" s="273">
        <v>544.9</v>
      </c>
      <c r="L1871" s="223">
        <v>18</v>
      </c>
      <c r="M1871" s="207">
        <f t="shared" si="428"/>
        <v>519808</v>
      </c>
      <c r="N1871" s="207"/>
      <c r="O1871" s="207"/>
      <c r="P1871" s="207"/>
      <c r="Q1871" s="205">
        <f t="shared" si="430"/>
        <v>519808</v>
      </c>
      <c r="R1871" s="207">
        <v>519808</v>
      </c>
      <c r="S1871" s="260"/>
      <c r="T1871" s="207"/>
      <c r="U1871" s="207"/>
      <c r="V1871" s="207"/>
      <c r="W1871" s="207"/>
      <c r="X1871" s="207"/>
      <c r="Y1871" s="207"/>
      <c r="Z1871" s="207"/>
      <c r="AA1871" s="207"/>
      <c r="AB1871" s="207"/>
      <c r="AC1871" s="207"/>
      <c r="AD1871" s="207"/>
      <c r="AE1871" s="207"/>
      <c r="AF1871" s="207"/>
      <c r="AG1871" s="221">
        <v>2025</v>
      </c>
      <c r="AH1871" s="159"/>
      <c r="AI1871" s="175"/>
      <c r="AJ1871" s="153"/>
      <c r="AK1871" s="15">
        <f t="shared" ca="1" si="427"/>
        <v>1784</v>
      </c>
      <c r="AL1871" s="15" t="s">
        <v>155</v>
      </c>
      <c r="AM1871" s="15" t="str">
        <f t="shared" ca="1" si="429"/>
        <v>1784.</v>
      </c>
      <c r="AN1871" s="285"/>
      <c r="AO1871" s="15"/>
      <c r="AP1871" s="16"/>
    </row>
    <row r="1872" spans="1:42" ht="22.5" hidden="1" customHeight="1" x14ac:dyDescent="0.25">
      <c r="A1872" s="83" t="str">
        <f t="shared" ca="1" si="431"/>
        <v>1785.</v>
      </c>
      <c r="B1872" s="26">
        <v>3428</v>
      </c>
      <c r="C1872" s="40" t="s">
        <v>1768</v>
      </c>
      <c r="D1872" s="26">
        <v>1997</v>
      </c>
      <c r="E1872" s="83" t="s">
        <v>2957</v>
      </c>
      <c r="F1872" s="83" t="s">
        <v>2960</v>
      </c>
      <c r="G1872" s="26">
        <v>2</v>
      </c>
      <c r="H1872" s="26">
        <v>1</v>
      </c>
      <c r="I1872" s="207">
        <v>636</v>
      </c>
      <c r="J1872" s="207">
        <v>543.5</v>
      </c>
      <c r="K1872" s="273">
        <v>543.5</v>
      </c>
      <c r="L1872" s="223">
        <v>15</v>
      </c>
      <c r="M1872" s="207">
        <f t="shared" si="428"/>
        <v>147888</v>
      </c>
      <c r="N1872" s="207"/>
      <c r="O1872" s="207"/>
      <c r="P1872" s="207"/>
      <c r="Q1872" s="205">
        <f t="shared" si="430"/>
        <v>147888</v>
      </c>
      <c r="R1872" s="207">
        <v>147888</v>
      </c>
      <c r="S1872" s="260"/>
      <c r="T1872" s="207"/>
      <c r="U1872" s="207"/>
      <c r="V1872" s="207"/>
      <c r="W1872" s="207"/>
      <c r="X1872" s="207"/>
      <c r="Y1872" s="207"/>
      <c r="Z1872" s="207"/>
      <c r="AA1872" s="207"/>
      <c r="AB1872" s="207"/>
      <c r="AC1872" s="207"/>
      <c r="AD1872" s="207"/>
      <c r="AE1872" s="207"/>
      <c r="AF1872" s="207"/>
      <c r="AG1872" s="221">
        <v>2025</v>
      </c>
      <c r="AH1872" s="159"/>
      <c r="AI1872" s="175"/>
      <c r="AJ1872" s="153"/>
      <c r="AK1872" s="15">
        <f t="shared" ca="1" si="427"/>
        <v>1785</v>
      </c>
      <c r="AL1872" s="15" t="s">
        <v>155</v>
      </c>
      <c r="AM1872" s="15" t="str">
        <f t="shared" ca="1" si="429"/>
        <v>1785.</v>
      </c>
      <c r="AN1872" s="285"/>
      <c r="AO1872" s="15"/>
      <c r="AP1872" s="16"/>
    </row>
    <row r="1873" spans="1:42" ht="22.5" hidden="1" customHeight="1" x14ac:dyDescent="0.25">
      <c r="A1873" s="83" t="str">
        <f t="shared" ca="1" si="431"/>
        <v>1786.</v>
      </c>
      <c r="B1873" s="26">
        <v>3435</v>
      </c>
      <c r="C1873" s="40" t="s">
        <v>1771</v>
      </c>
      <c r="D1873" s="26">
        <v>1997</v>
      </c>
      <c r="E1873" s="83" t="s">
        <v>2957</v>
      </c>
      <c r="F1873" s="83" t="s">
        <v>2960</v>
      </c>
      <c r="G1873" s="26">
        <v>2</v>
      </c>
      <c r="H1873" s="26">
        <v>1</v>
      </c>
      <c r="I1873" s="207">
        <v>638.6</v>
      </c>
      <c r="J1873" s="207">
        <v>545.70000000000005</v>
      </c>
      <c r="K1873" s="273">
        <v>545.70000000000005</v>
      </c>
      <c r="L1873" s="223">
        <v>25</v>
      </c>
      <c r="M1873" s="207">
        <f t="shared" si="428"/>
        <v>147888</v>
      </c>
      <c r="N1873" s="207"/>
      <c r="O1873" s="207"/>
      <c r="P1873" s="207"/>
      <c r="Q1873" s="205">
        <f t="shared" si="430"/>
        <v>147888</v>
      </c>
      <c r="R1873" s="208">
        <v>147888</v>
      </c>
      <c r="S1873" s="267"/>
      <c r="T1873" s="208"/>
      <c r="U1873" s="208"/>
      <c r="V1873" s="208"/>
      <c r="W1873" s="208"/>
      <c r="X1873" s="208"/>
      <c r="Y1873" s="208"/>
      <c r="Z1873" s="208"/>
      <c r="AA1873" s="208"/>
      <c r="AB1873" s="208"/>
      <c r="AC1873" s="208"/>
      <c r="AD1873" s="208"/>
      <c r="AE1873" s="208"/>
      <c r="AF1873" s="208"/>
      <c r="AG1873" s="221">
        <v>2025</v>
      </c>
      <c r="AH1873" s="159"/>
      <c r="AI1873" s="175"/>
      <c r="AJ1873" s="218"/>
      <c r="AK1873" s="15">
        <f t="shared" ca="1" si="427"/>
        <v>1786</v>
      </c>
      <c r="AL1873" s="15" t="s">
        <v>155</v>
      </c>
      <c r="AM1873" s="15" t="str">
        <f t="shared" ca="1" si="429"/>
        <v>1786.</v>
      </c>
      <c r="AN1873" s="285"/>
      <c r="AO1873" s="15"/>
      <c r="AP1873" s="16"/>
    </row>
    <row r="1874" spans="1:42" ht="22.5" hidden="1" customHeight="1" x14ac:dyDescent="0.25">
      <c r="A1874" s="83" t="str">
        <f t="shared" ca="1" si="431"/>
        <v>1787.</v>
      </c>
      <c r="B1874" s="26">
        <v>3467</v>
      </c>
      <c r="C1874" s="226" t="s">
        <v>105</v>
      </c>
      <c r="D1874" s="26">
        <v>1961</v>
      </c>
      <c r="E1874" s="83" t="s">
        <v>2957</v>
      </c>
      <c r="F1874" s="83" t="s">
        <v>2959</v>
      </c>
      <c r="G1874" s="26">
        <v>3</v>
      </c>
      <c r="H1874" s="26">
        <v>2</v>
      </c>
      <c r="I1874" s="207">
        <v>1170.4000000000001</v>
      </c>
      <c r="J1874" s="205">
        <v>955.8</v>
      </c>
      <c r="K1874" s="273">
        <v>955.8</v>
      </c>
      <c r="L1874" s="223">
        <v>43</v>
      </c>
      <c r="M1874" s="207">
        <f t="shared" si="428"/>
        <v>2231195</v>
      </c>
      <c r="N1874" s="207"/>
      <c r="O1874" s="207"/>
      <c r="P1874" s="207"/>
      <c r="Q1874" s="205">
        <f t="shared" si="430"/>
        <v>2231195</v>
      </c>
      <c r="R1874" s="207">
        <f>326586+1904609</f>
        <v>2231195</v>
      </c>
      <c r="S1874" s="260"/>
      <c r="T1874" s="207"/>
      <c r="U1874" s="207"/>
      <c r="V1874" s="207"/>
      <c r="W1874" s="207"/>
      <c r="X1874" s="207"/>
      <c r="Y1874" s="207"/>
      <c r="Z1874" s="207"/>
      <c r="AA1874" s="207"/>
      <c r="AB1874" s="207"/>
      <c r="AC1874" s="207"/>
      <c r="AD1874" s="207"/>
      <c r="AE1874" s="207"/>
      <c r="AF1874" s="207"/>
      <c r="AG1874" s="221">
        <v>2025</v>
      </c>
      <c r="AH1874" s="159"/>
      <c r="AI1874" s="175"/>
      <c r="AJ1874" s="153"/>
      <c r="AK1874" s="15">
        <f t="shared" ca="1" si="427"/>
        <v>1787</v>
      </c>
      <c r="AL1874" s="15" t="s">
        <v>155</v>
      </c>
      <c r="AM1874" s="15" t="str">
        <f t="shared" ca="1" si="429"/>
        <v>1787.</v>
      </c>
      <c r="AN1874" s="285"/>
      <c r="AO1874" s="15"/>
      <c r="AP1874" s="16"/>
    </row>
    <row r="1875" spans="1:42" ht="22.5" hidden="1" customHeight="1" x14ac:dyDescent="0.25">
      <c r="A1875" s="83" t="str">
        <f t="shared" ca="1" si="431"/>
        <v>1788.</v>
      </c>
      <c r="B1875" s="26">
        <v>3516</v>
      </c>
      <c r="C1875" s="40" t="s">
        <v>1790</v>
      </c>
      <c r="D1875" s="26">
        <v>1970</v>
      </c>
      <c r="E1875" s="83" t="s">
        <v>2957</v>
      </c>
      <c r="F1875" s="83" t="s">
        <v>2959</v>
      </c>
      <c r="G1875" s="26">
        <v>5</v>
      </c>
      <c r="H1875" s="26">
        <v>4</v>
      </c>
      <c r="I1875" s="207">
        <v>3375.3</v>
      </c>
      <c r="J1875" s="207">
        <v>3100.5</v>
      </c>
      <c r="K1875" s="273">
        <v>3100.5</v>
      </c>
      <c r="L1875" s="223">
        <v>64</v>
      </c>
      <c r="M1875" s="207">
        <f t="shared" si="428"/>
        <v>348010</v>
      </c>
      <c r="N1875" s="207"/>
      <c r="O1875" s="207"/>
      <c r="P1875" s="207"/>
      <c r="Q1875" s="205">
        <f t="shared" si="430"/>
        <v>348010</v>
      </c>
      <c r="R1875" s="207"/>
      <c r="S1875" s="260"/>
      <c r="T1875" s="207"/>
      <c r="U1875" s="207"/>
      <c r="V1875" s="207"/>
      <c r="W1875" s="207"/>
      <c r="X1875" s="207"/>
      <c r="Y1875" s="207"/>
      <c r="Z1875" s="207"/>
      <c r="AA1875" s="207">
        <v>130</v>
      </c>
      <c r="AB1875" s="207">
        <f>AA1875*2677</f>
        <v>348010</v>
      </c>
      <c r="AC1875" s="207"/>
      <c r="AD1875" s="207"/>
      <c r="AE1875" s="207"/>
      <c r="AF1875" s="207"/>
      <c r="AG1875" s="221">
        <v>2025</v>
      </c>
      <c r="AH1875" s="159"/>
      <c r="AI1875" s="175"/>
      <c r="AJ1875" s="218"/>
      <c r="AK1875" s="15">
        <f t="shared" ca="1" si="427"/>
        <v>1788</v>
      </c>
      <c r="AL1875" s="15" t="s">
        <v>155</v>
      </c>
      <c r="AM1875" s="15" t="str">
        <f t="shared" ca="1" si="429"/>
        <v>1788.</v>
      </c>
      <c r="AN1875" s="285"/>
      <c r="AO1875" s="15"/>
      <c r="AP1875" s="16"/>
    </row>
    <row r="1876" spans="1:42" ht="22.5" hidden="1" customHeight="1" x14ac:dyDescent="0.25">
      <c r="A1876" s="83" t="str">
        <f t="shared" ca="1" si="431"/>
        <v>1789.</v>
      </c>
      <c r="B1876" s="26">
        <v>3517</v>
      </c>
      <c r="C1876" s="226" t="s">
        <v>725</v>
      </c>
      <c r="D1876" s="26">
        <v>1949</v>
      </c>
      <c r="E1876" s="83" t="s">
        <v>2957</v>
      </c>
      <c r="F1876" s="83" t="s">
        <v>2959</v>
      </c>
      <c r="G1876" s="26">
        <v>3</v>
      </c>
      <c r="H1876" s="26">
        <v>2</v>
      </c>
      <c r="I1876" s="207">
        <v>775.9</v>
      </c>
      <c r="J1876" s="205">
        <v>708.7</v>
      </c>
      <c r="K1876" s="273">
        <v>708.7</v>
      </c>
      <c r="L1876" s="223">
        <v>13</v>
      </c>
      <c r="M1876" s="207">
        <f t="shared" si="428"/>
        <v>178625</v>
      </c>
      <c r="N1876" s="207"/>
      <c r="O1876" s="207"/>
      <c r="P1876" s="207"/>
      <c r="Q1876" s="205">
        <f t="shared" si="430"/>
        <v>178625</v>
      </c>
      <c r="R1876" s="207">
        <v>178625</v>
      </c>
      <c r="S1876" s="260"/>
      <c r="T1876" s="207"/>
      <c r="U1876" s="207"/>
      <c r="V1876" s="207"/>
      <c r="W1876" s="207"/>
      <c r="X1876" s="207"/>
      <c r="Y1876" s="207"/>
      <c r="Z1876" s="207"/>
      <c r="AA1876" s="207"/>
      <c r="AB1876" s="207"/>
      <c r="AC1876" s="207"/>
      <c r="AD1876" s="207"/>
      <c r="AE1876" s="207"/>
      <c r="AF1876" s="207"/>
      <c r="AG1876" s="221">
        <v>2025</v>
      </c>
      <c r="AH1876" s="159"/>
      <c r="AI1876" s="175"/>
      <c r="AJ1876" s="153"/>
      <c r="AK1876" s="15">
        <f t="shared" ca="1" si="427"/>
        <v>1789</v>
      </c>
      <c r="AL1876" s="15" t="s">
        <v>155</v>
      </c>
      <c r="AM1876" s="15" t="str">
        <f t="shared" ca="1" si="429"/>
        <v>1789.</v>
      </c>
      <c r="AN1876" s="285"/>
      <c r="AO1876" s="15"/>
      <c r="AP1876" s="16"/>
    </row>
    <row r="1877" spans="1:42" ht="22.5" hidden="1" customHeight="1" x14ac:dyDescent="0.25">
      <c r="A1877" s="83" t="str">
        <f t="shared" ca="1" si="431"/>
        <v>1790.</v>
      </c>
      <c r="B1877" s="26">
        <v>3539</v>
      </c>
      <c r="C1877" s="40" t="s">
        <v>1792</v>
      </c>
      <c r="D1877" s="26">
        <v>1998</v>
      </c>
      <c r="E1877" s="83" t="s">
        <v>2957</v>
      </c>
      <c r="F1877" s="83" t="s">
        <v>2959</v>
      </c>
      <c r="G1877" s="26">
        <v>3</v>
      </c>
      <c r="H1877" s="26">
        <v>1</v>
      </c>
      <c r="I1877" s="207">
        <v>752.5</v>
      </c>
      <c r="J1877" s="207">
        <v>701.1</v>
      </c>
      <c r="K1877" s="273">
        <v>701.1</v>
      </c>
      <c r="L1877" s="223">
        <v>26</v>
      </c>
      <c r="M1877" s="207">
        <f t="shared" si="428"/>
        <v>246480</v>
      </c>
      <c r="N1877" s="207"/>
      <c r="O1877" s="207"/>
      <c r="P1877" s="207"/>
      <c r="Q1877" s="205">
        <f t="shared" si="430"/>
        <v>246480</v>
      </c>
      <c r="R1877" s="207">
        <v>246480</v>
      </c>
      <c r="S1877" s="260"/>
      <c r="T1877" s="207"/>
      <c r="U1877" s="207"/>
      <c r="V1877" s="207"/>
      <c r="W1877" s="207"/>
      <c r="X1877" s="207"/>
      <c r="Y1877" s="207"/>
      <c r="Z1877" s="207"/>
      <c r="AA1877" s="207"/>
      <c r="AB1877" s="207"/>
      <c r="AC1877" s="207"/>
      <c r="AD1877" s="207"/>
      <c r="AE1877" s="207"/>
      <c r="AF1877" s="207"/>
      <c r="AG1877" s="221">
        <v>2025</v>
      </c>
      <c r="AH1877" s="159"/>
      <c r="AI1877" s="175"/>
      <c r="AJ1877" s="153"/>
      <c r="AK1877" s="15">
        <f t="shared" ca="1" si="427"/>
        <v>1790</v>
      </c>
      <c r="AL1877" s="15" t="s">
        <v>155</v>
      </c>
      <c r="AM1877" s="15" t="str">
        <f t="shared" ca="1" si="429"/>
        <v>1790.</v>
      </c>
      <c r="AN1877" s="285"/>
      <c r="AO1877" s="15"/>
      <c r="AP1877" s="16"/>
    </row>
    <row r="1878" spans="1:42" ht="22.5" hidden="1" customHeight="1" x14ac:dyDescent="0.25">
      <c r="A1878" s="83" t="str">
        <f t="shared" ca="1" si="431"/>
        <v>1791.</v>
      </c>
      <c r="B1878" s="26">
        <v>3483</v>
      </c>
      <c r="C1878" s="40" t="s">
        <v>1781</v>
      </c>
      <c r="D1878" s="26">
        <v>1984</v>
      </c>
      <c r="E1878" s="83" t="s">
        <v>2957</v>
      </c>
      <c r="F1878" s="83" t="s">
        <v>2959</v>
      </c>
      <c r="G1878" s="26">
        <v>5</v>
      </c>
      <c r="H1878" s="26">
        <v>4</v>
      </c>
      <c r="I1878" s="207">
        <v>3059.1</v>
      </c>
      <c r="J1878" s="207">
        <v>2815.3</v>
      </c>
      <c r="K1878" s="273">
        <v>2755.3</v>
      </c>
      <c r="L1878" s="223">
        <v>101</v>
      </c>
      <c r="M1878" s="207">
        <f t="shared" si="428"/>
        <v>5807230</v>
      </c>
      <c r="N1878" s="207"/>
      <c r="O1878" s="207"/>
      <c r="P1878" s="207"/>
      <c r="Q1878" s="205">
        <f t="shared" si="430"/>
        <v>5807230</v>
      </c>
      <c r="R1878" s="207">
        <v>5807230</v>
      </c>
      <c r="S1878" s="260"/>
      <c r="T1878" s="207"/>
      <c r="U1878" s="207"/>
      <c r="V1878" s="207"/>
      <c r="W1878" s="207"/>
      <c r="X1878" s="207"/>
      <c r="Y1878" s="207"/>
      <c r="Z1878" s="207"/>
      <c r="AA1878" s="207"/>
      <c r="AB1878" s="207"/>
      <c r="AC1878" s="207"/>
      <c r="AD1878" s="207"/>
      <c r="AE1878" s="207"/>
      <c r="AF1878" s="207"/>
      <c r="AG1878" s="221">
        <v>2025</v>
      </c>
      <c r="AH1878" s="159"/>
      <c r="AI1878" s="175"/>
      <c r="AJ1878" s="153"/>
      <c r="AK1878" s="15">
        <f t="shared" ca="1" si="427"/>
        <v>1791</v>
      </c>
      <c r="AL1878" s="15" t="s">
        <v>155</v>
      </c>
      <c r="AM1878" s="15" t="str">
        <f t="shared" ca="1" si="429"/>
        <v>1791.</v>
      </c>
      <c r="AN1878" s="285"/>
      <c r="AO1878" s="15"/>
      <c r="AP1878" s="16"/>
    </row>
    <row r="1879" spans="1:42" ht="22.5" hidden="1" customHeight="1" x14ac:dyDescent="0.25">
      <c r="A1879" s="83" t="str">
        <f t="shared" ca="1" si="431"/>
        <v>1792.</v>
      </c>
      <c r="B1879" s="26">
        <v>3537</v>
      </c>
      <c r="C1879" s="313" t="s">
        <v>888</v>
      </c>
      <c r="D1879" s="144">
        <v>1961</v>
      </c>
      <c r="E1879" s="145" t="s">
        <v>2957</v>
      </c>
      <c r="F1879" s="83" t="s">
        <v>2959</v>
      </c>
      <c r="G1879" s="144">
        <v>2</v>
      </c>
      <c r="H1879" s="144">
        <v>1</v>
      </c>
      <c r="I1879" s="204">
        <v>299</v>
      </c>
      <c r="J1879" s="205">
        <v>288.7</v>
      </c>
      <c r="K1879" s="214">
        <v>288.7</v>
      </c>
      <c r="L1879" s="223">
        <v>9</v>
      </c>
      <c r="M1879" s="207">
        <f t="shared" si="428"/>
        <v>131376</v>
      </c>
      <c r="N1879" s="207"/>
      <c r="O1879" s="207"/>
      <c r="P1879" s="207"/>
      <c r="Q1879" s="205">
        <f t="shared" si="430"/>
        <v>131376</v>
      </c>
      <c r="R1879" s="208">
        <v>131376</v>
      </c>
      <c r="S1879" s="267"/>
      <c r="T1879" s="208"/>
      <c r="U1879" s="208"/>
      <c r="V1879" s="208"/>
      <c r="W1879" s="208"/>
      <c r="X1879" s="208"/>
      <c r="Y1879" s="208"/>
      <c r="Z1879" s="208"/>
      <c r="AA1879" s="208"/>
      <c r="AB1879" s="208"/>
      <c r="AC1879" s="208"/>
      <c r="AD1879" s="208"/>
      <c r="AE1879" s="208"/>
      <c r="AF1879" s="208"/>
      <c r="AG1879" s="221">
        <v>2025</v>
      </c>
      <c r="AH1879" s="159"/>
      <c r="AI1879" s="175"/>
      <c r="AJ1879" s="218"/>
      <c r="AK1879" s="15">
        <f t="shared" ca="1" si="427"/>
        <v>1792</v>
      </c>
      <c r="AL1879" s="15" t="s">
        <v>155</v>
      </c>
      <c r="AM1879" s="15" t="str">
        <f t="shared" ca="1" si="429"/>
        <v>1792.</v>
      </c>
      <c r="AN1879" s="285"/>
      <c r="AO1879" s="15"/>
      <c r="AP1879" s="16"/>
    </row>
    <row r="1880" spans="1:42" ht="22.5" hidden="1" customHeight="1" x14ac:dyDescent="0.25">
      <c r="A1880" s="83" t="str">
        <f t="shared" ca="1" si="431"/>
        <v>1793.</v>
      </c>
      <c r="B1880" s="26">
        <v>3512</v>
      </c>
      <c r="C1880" s="40" t="s">
        <v>1789</v>
      </c>
      <c r="D1880" s="26">
        <v>1997</v>
      </c>
      <c r="E1880" s="83" t="s">
        <v>2957</v>
      </c>
      <c r="F1880" s="83" t="s">
        <v>2959</v>
      </c>
      <c r="G1880" s="26">
        <v>5</v>
      </c>
      <c r="H1880" s="26">
        <v>4</v>
      </c>
      <c r="I1880" s="207">
        <v>3885.5</v>
      </c>
      <c r="J1880" s="207">
        <v>3547.5</v>
      </c>
      <c r="K1880" s="273">
        <v>3547.5</v>
      </c>
      <c r="L1880" s="223">
        <v>55</v>
      </c>
      <c r="M1880" s="207">
        <f t="shared" si="428"/>
        <v>2218320</v>
      </c>
      <c r="N1880" s="207"/>
      <c r="O1880" s="207"/>
      <c r="P1880" s="207"/>
      <c r="Q1880" s="205">
        <f t="shared" si="430"/>
        <v>2218320</v>
      </c>
      <c r="R1880" s="207">
        <v>2218320</v>
      </c>
      <c r="S1880" s="260"/>
      <c r="T1880" s="207"/>
      <c r="U1880" s="207"/>
      <c r="V1880" s="207"/>
      <c r="W1880" s="207"/>
      <c r="X1880" s="207"/>
      <c r="Y1880" s="207"/>
      <c r="Z1880" s="207"/>
      <c r="AA1880" s="207"/>
      <c r="AB1880" s="207"/>
      <c r="AC1880" s="207"/>
      <c r="AD1880" s="207"/>
      <c r="AE1880" s="205"/>
      <c r="AF1880" s="204"/>
      <c r="AG1880" s="221">
        <v>2025</v>
      </c>
      <c r="AH1880" s="159"/>
      <c r="AI1880" s="175"/>
      <c r="AJ1880" s="153"/>
      <c r="AK1880" s="15">
        <f t="shared" ca="1" si="427"/>
        <v>1793</v>
      </c>
      <c r="AL1880" s="15" t="s">
        <v>155</v>
      </c>
      <c r="AM1880" s="15" t="str">
        <f t="shared" ca="1" si="429"/>
        <v>1793.</v>
      </c>
      <c r="AN1880" s="285"/>
      <c r="AO1880" s="15"/>
      <c r="AP1880" s="16"/>
    </row>
    <row r="1881" spans="1:42" ht="22.5" hidden="1" customHeight="1" x14ac:dyDescent="0.25">
      <c r="A1881" s="83" t="str">
        <f t="shared" ca="1" si="431"/>
        <v>1794.</v>
      </c>
      <c r="B1881" s="26">
        <v>3542</v>
      </c>
      <c r="C1881" s="40" t="s">
        <v>1793</v>
      </c>
      <c r="D1881" s="144">
        <v>1972</v>
      </c>
      <c r="E1881" s="83" t="s">
        <v>2957</v>
      </c>
      <c r="F1881" s="83" t="s">
        <v>2958</v>
      </c>
      <c r="G1881" s="26">
        <v>5</v>
      </c>
      <c r="H1881" s="26">
        <v>6</v>
      </c>
      <c r="I1881" s="214">
        <v>5093.6000000000004</v>
      </c>
      <c r="J1881" s="214">
        <v>4706.3999999999996</v>
      </c>
      <c r="K1881" s="214">
        <v>4706.3999999999996</v>
      </c>
      <c r="L1881" s="223">
        <v>100</v>
      </c>
      <c r="M1881" s="207">
        <f t="shared" si="428"/>
        <v>4497596</v>
      </c>
      <c r="N1881" s="207"/>
      <c r="O1881" s="207"/>
      <c r="P1881" s="207"/>
      <c r="Q1881" s="205">
        <f t="shared" si="430"/>
        <v>4497596</v>
      </c>
      <c r="R1881" s="207"/>
      <c r="S1881" s="260"/>
      <c r="T1881" s="207"/>
      <c r="U1881" s="207">
        <v>1268</v>
      </c>
      <c r="V1881" s="207">
        <f>U1881*3547</f>
        <v>4497596</v>
      </c>
      <c r="W1881" s="207"/>
      <c r="X1881" s="207"/>
      <c r="Y1881" s="207"/>
      <c r="Z1881" s="207"/>
      <c r="AA1881" s="207"/>
      <c r="AB1881" s="207"/>
      <c r="AC1881" s="207"/>
      <c r="AD1881" s="207"/>
      <c r="AE1881" s="207"/>
      <c r="AF1881" s="207"/>
      <c r="AG1881" s="221">
        <v>2025</v>
      </c>
      <c r="AH1881" s="159"/>
      <c r="AI1881" s="175"/>
      <c r="AJ1881" s="218"/>
      <c r="AK1881" s="15">
        <f t="shared" ca="1" si="427"/>
        <v>1794</v>
      </c>
      <c r="AL1881" s="15" t="s">
        <v>155</v>
      </c>
      <c r="AM1881" s="15" t="str">
        <f t="shared" ca="1" si="429"/>
        <v>1794.</v>
      </c>
      <c r="AN1881" s="285"/>
      <c r="AO1881" s="15"/>
      <c r="AP1881" s="16"/>
    </row>
    <row r="1882" spans="1:42" ht="22.5" hidden="1" customHeight="1" x14ac:dyDescent="0.25">
      <c r="A1882" s="83" t="str">
        <f t="shared" ca="1" si="431"/>
        <v>1795.</v>
      </c>
      <c r="B1882" s="26">
        <v>3541</v>
      </c>
      <c r="C1882" s="251" t="s">
        <v>114</v>
      </c>
      <c r="D1882" s="144">
        <v>1970</v>
      </c>
      <c r="E1882" s="83" t="s">
        <v>2957</v>
      </c>
      <c r="F1882" s="83" t="s">
        <v>2959</v>
      </c>
      <c r="G1882" s="26">
        <v>5</v>
      </c>
      <c r="H1882" s="26">
        <v>4</v>
      </c>
      <c r="I1882" s="214">
        <v>3409</v>
      </c>
      <c r="J1882" s="205">
        <v>3140.5</v>
      </c>
      <c r="K1882" s="214">
        <v>3140.5</v>
      </c>
      <c r="L1882" s="223">
        <v>123</v>
      </c>
      <c r="M1882" s="207">
        <f t="shared" si="428"/>
        <v>1318452</v>
      </c>
      <c r="N1882" s="207"/>
      <c r="O1882" s="207"/>
      <c r="P1882" s="207"/>
      <c r="Q1882" s="205">
        <f t="shared" si="430"/>
        <v>1318452</v>
      </c>
      <c r="R1882" s="208">
        <v>1318452</v>
      </c>
      <c r="S1882" s="267"/>
      <c r="T1882" s="208"/>
      <c r="U1882" s="208"/>
      <c r="V1882" s="208"/>
      <c r="W1882" s="208"/>
      <c r="X1882" s="208"/>
      <c r="Y1882" s="208"/>
      <c r="Z1882" s="208"/>
      <c r="AA1882" s="208"/>
      <c r="AB1882" s="208"/>
      <c r="AC1882" s="208"/>
      <c r="AD1882" s="208"/>
      <c r="AE1882" s="208"/>
      <c r="AF1882" s="208"/>
      <c r="AG1882" s="221">
        <v>2025</v>
      </c>
      <c r="AH1882" s="159"/>
      <c r="AI1882" s="175"/>
      <c r="AJ1882" s="218"/>
      <c r="AK1882" s="15">
        <f t="shared" ca="1" si="427"/>
        <v>1795</v>
      </c>
      <c r="AL1882" s="15" t="s">
        <v>155</v>
      </c>
      <c r="AM1882" s="15" t="str">
        <f t="shared" ca="1" si="429"/>
        <v>1795.</v>
      </c>
      <c r="AN1882" s="285"/>
      <c r="AO1882" s="15"/>
      <c r="AP1882" s="16"/>
    </row>
    <row r="1883" spans="1:42" ht="22.5" hidden="1" customHeight="1" x14ac:dyDescent="0.25">
      <c r="A1883" s="83" t="str">
        <f t="shared" ca="1" si="431"/>
        <v>1796.</v>
      </c>
      <c r="B1883" s="26">
        <v>3550</v>
      </c>
      <c r="C1883" s="313" t="s">
        <v>153</v>
      </c>
      <c r="D1883" s="144">
        <v>1947</v>
      </c>
      <c r="E1883" s="145" t="s">
        <v>2957</v>
      </c>
      <c r="F1883" s="83" t="s">
        <v>2959</v>
      </c>
      <c r="G1883" s="144">
        <v>2</v>
      </c>
      <c r="H1883" s="144">
        <v>1</v>
      </c>
      <c r="I1883" s="204">
        <v>267.5</v>
      </c>
      <c r="J1883" s="205">
        <v>255.9</v>
      </c>
      <c r="K1883" s="214">
        <v>255.9</v>
      </c>
      <c r="L1883" s="223">
        <v>5</v>
      </c>
      <c r="M1883" s="207">
        <f t="shared" si="428"/>
        <v>121992</v>
      </c>
      <c r="N1883" s="207"/>
      <c r="O1883" s="207"/>
      <c r="P1883" s="207"/>
      <c r="Q1883" s="205">
        <f t="shared" si="430"/>
        <v>121992</v>
      </c>
      <c r="R1883" s="208">
        <v>121992</v>
      </c>
      <c r="S1883" s="267"/>
      <c r="T1883" s="208"/>
      <c r="U1883" s="208"/>
      <c r="V1883" s="208"/>
      <c r="W1883" s="208"/>
      <c r="X1883" s="208"/>
      <c r="Y1883" s="208"/>
      <c r="Z1883" s="208"/>
      <c r="AA1883" s="208"/>
      <c r="AB1883" s="208"/>
      <c r="AC1883" s="208"/>
      <c r="AD1883" s="208"/>
      <c r="AE1883" s="208"/>
      <c r="AF1883" s="208"/>
      <c r="AG1883" s="221">
        <v>2025</v>
      </c>
      <c r="AH1883" s="159"/>
      <c r="AI1883" s="175"/>
      <c r="AJ1883" s="218"/>
      <c r="AK1883" s="15">
        <f t="shared" ca="1" si="427"/>
        <v>1796</v>
      </c>
      <c r="AL1883" s="15" t="s">
        <v>155</v>
      </c>
      <c r="AM1883" s="15" t="str">
        <f t="shared" ca="1" si="429"/>
        <v>1796.</v>
      </c>
      <c r="AN1883" s="285"/>
      <c r="AO1883" s="15"/>
      <c r="AP1883" s="16"/>
    </row>
    <row r="1884" spans="1:42" ht="22.5" hidden="1" customHeight="1" x14ac:dyDescent="0.25">
      <c r="A1884" s="83" t="str">
        <f t="shared" ca="1" si="431"/>
        <v>1797.</v>
      </c>
      <c r="B1884" s="26">
        <v>3562</v>
      </c>
      <c r="C1884" s="251" t="s">
        <v>732</v>
      </c>
      <c r="D1884" s="144">
        <v>1981</v>
      </c>
      <c r="E1884" s="83" t="s">
        <v>2957</v>
      </c>
      <c r="F1884" s="83" t="s">
        <v>2959</v>
      </c>
      <c r="G1884" s="26">
        <v>2</v>
      </c>
      <c r="H1884" s="26">
        <v>2</v>
      </c>
      <c r="I1884" s="214">
        <v>908</v>
      </c>
      <c r="J1884" s="205">
        <v>865.7</v>
      </c>
      <c r="K1884" s="214">
        <v>865.7</v>
      </c>
      <c r="L1884" s="223">
        <v>33</v>
      </c>
      <c r="M1884" s="207">
        <f t="shared" si="428"/>
        <v>2314770</v>
      </c>
      <c r="N1884" s="207"/>
      <c r="O1884" s="207"/>
      <c r="P1884" s="207"/>
      <c r="Q1884" s="205">
        <f t="shared" si="430"/>
        <v>2314770</v>
      </c>
      <c r="R1884" s="208">
        <v>2314770</v>
      </c>
      <c r="S1884" s="267"/>
      <c r="T1884" s="208"/>
      <c r="U1884" s="208"/>
      <c r="V1884" s="208"/>
      <c r="W1884" s="208"/>
      <c r="X1884" s="208"/>
      <c r="Y1884" s="208"/>
      <c r="Z1884" s="208"/>
      <c r="AA1884" s="208"/>
      <c r="AB1884" s="208"/>
      <c r="AC1884" s="208"/>
      <c r="AD1884" s="208"/>
      <c r="AE1884" s="208"/>
      <c r="AF1884" s="208"/>
      <c r="AG1884" s="221">
        <v>2025</v>
      </c>
      <c r="AH1884" s="159"/>
      <c r="AI1884" s="175"/>
      <c r="AJ1884" s="218"/>
      <c r="AK1884" s="15">
        <f t="shared" ca="1" si="427"/>
        <v>1797</v>
      </c>
      <c r="AL1884" s="15" t="s">
        <v>155</v>
      </c>
      <c r="AM1884" s="15" t="str">
        <f t="shared" ca="1" si="429"/>
        <v>1797.</v>
      </c>
      <c r="AN1884" s="285"/>
      <c r="AO1884" s="15"/>
      <c r="AP1884" s="16"/>
    </row>
    <row r="1885" spans="1:42" ht="22.5" hidden="1" customHeight="1" x14ac:dyDescent="0.25">
      <c r="A1885" s="83" t="str">
        <f t="shared" ca="1" si="431"/>
        <v>1798.</v>
      </c>
      <c r="B1885" s="26">
        <v>3565</v>
      </c>
      <c r="C1885" s="40" t="s">
        <v>1797</v>
      </c>
      <c r="D1885" s="144">
        <v>1986</v>
      </c>
      <c r="E1885" s="145" t="s">
        <v>2957</v>
      </c>
      <c r="F1885" s="83" t="s">
        <v>2959</v>
      </c>
      <c r="G1885" s="144">
        <v>3</v>
      </c>
      <c r="H1885" s="144">
        <v>3</v>
      </c>
      <c r="I1885" s="204">
        <v>1321.6</v>
      </c>
      <c r="J1885" s="214">
        <v>1207.8</v>
      </c>
      <c r="K1885" s="214">
        <v>1207.8</v>
      </c>
      <c r="L1885" s="223">
        <v>25</v>
      </c>
      <c r="M1885" s="207">
        <f t="shared" si="428"/>
        <v>440583</v>
      </c>
      <c r="N1885" s="207"/>
      <c r="O1885" s="207"/>
      <c r="P1885" s="207"/>
      <c r="Q1885" s="205">
        <f t="shared" si="430"/>
        <v>440583</v>
      </c>
      <c r="R1885" s="207">
        <v>440583</v>
      </c>
      <c r="S1885" s="260"/>
      <c r="T1885" s="207"/>
      <c r="U1885" s="207"/>
      <c r="V1885" s="207"/>
      <c r="W1885" s="207"/>
      <c r="X1885" s="207"/>
      <c r="Y1885" s="207"/>
      <c r="Z1885" s="207"/>
      <c r="AA1885" s="207"/>
      <c r="AB1885" s="207"/>
      <c r="AC1885" s="207"/>
      <c r="AD1885" s="207"/>
      <c r="AE1885" s="207"/>
      <c r="AF1885" s="207"/>
      <c r="AG1885" s="221">
        <v>2025</v>
      </c>
      <c r="AH1885" s="159"/>
      <c r="AI1885" s="175"/>
      <c r="AJ1885" s="153"/>
      <c r="AK1885" s="15">
        <f t="shared" ref="AK1885:AK1948" ca="1" si="432">MAX(AK1880:AK1884)+1</f>
        <v>1798</v>
      </c>
      <c r="AL1885" s="15" t="s">
        <v>155</v>
      </c>
      <c r="AM1885" s="15" t="str">
        <f t="shared" ca="1" si="429"/>
        <v>1798.</v>
      </c>
      <c r="AN1885" s="285"/>
      <c r="AO1885" s="15"/>
      <c r="AP1885" s="16"/>
    </row>
    <row r="1886" spans="1:42" ht="22.5" hidden="1" customHeight="1" x14ac:dyDescent="0.25">
      <c r="A1886" s="83" t="str">
        <f t="shared" ca="1" si="431"/>
        <v>1799.</v>
      </c>
      <c r="B1886" s="26">
        <v>3566</v>
      </c>
      <c r="C1886" s="45" t="s">
        <v>907</v>
      </c>
      <c r="D1886" s="144">
        <v>1995</v>
      </c>
      <c r="E1886" s="145" t="s">
        <v>2957</v>
      </c>
      <c r="F1886" s="83" t="s">
        <v>2959</v>
      </c>
      <c r="G1886" s="144">
        <v>3</v>
      </c>
      <c r="H1886" s="144">
        <v>5</v>
      </c>
      <c r="I1886" s="204">
        <v>3534.4</v>
      </c>
      <c r="J1886" s="205">
        <v>3265.5</v>
      </c>
      <c r="K1886" s="214">
        <v>3265.5</v>
      </c>
      <c r="L1886" s="223">
        <v>126</v>
      </c>
      <c r="M1886" s="207">
        <f t="shared" ref="M1886:M1949" si="433">R1886+T1886+V1886+X1886+Z1886+AB1886+AE1886+AF1886</f>
        <v>2142686</v>
      </c>
      <c r="N1886" s="207"/>
      <c r="O1886" s="207"/>
      <c r="P1886" s="207"/>
      <c r="Q1886" s="205">
        <f t="shared" si="430"/>
        <v>2142686</v>
      </c>
      <c r="R1886" s="208">
        <v>2142686</v>
      </c>
      <c r="S1886" s="267"/>
      <c r="T1886" s="208"/>
      <c r="U1886" s="208"/>
      <c r="V1886" s="208"/>
      <c r="W1886" s="208"/>
      <c r="X1886" s="208"/>
      <c r="Y1886" s="208"/>
      <c r="Z1886" s="208"/>
      <c r="AA1886" s="208"/>
      <c r="AB1886" s="208"/>
      <c r="AC1886" s="208"/>
      <c r="AD1886" s="208"/>
      <c r="AE1886" s="208"/>
      <c r="AF1886" s="208"/>
      <c r="AG1886" s="221">
        <v>2025</v>
      </c>
      <c r="AH1886" s="159"/>
      <c r="AI1886" s="175"/>
      <c r="AJ1886" s="218"/>
      <c r="AK1886" s="15">
        <f t="shared" ca="1" si="432"/>
        <v>1799</v>
      </c>
      <c r="AL1886" s="15" t="s">
        <v>155</v>
      </c>
      <c r="AM1886" s="15" t="str">
        <f t="shared" ca="1" si="429"/>
        <v>1799.</v>
      </c>
      <c r="AN1886" s="285"/>
      <c r="AP1886" s="16"/>
    </row>
    <row r="1887" spans="1:42" ht="22.5" hidden="1" customHeight="1" x14ac:dyDescent="0.25">
      <c r="A1887" s="83" t="str">
        <f t="shared" ca="1" si="431"/>
        <v>1800.</v>
      </c>
      <c r="B1887" s="26">
        <v>3561</v>
      </c>
      <c r="C1887" s="251" t="s">
        <v>1161</v>
      </c>
      <c r="D1887" s="144">
        <v>1969</v>
      </c>
      <c r="E1887" s="145" t="s">
        <v>2957</v>
      </c>
      <c r="F1887" s="83" t="s">
        <v>2959</v>
      </c>
      <c r="G1887" s="144">
        <v>2</v>
      </c>
      <c r="H1887" s="144">
        <v>2</v>
      </c>
      <c r="I1887" s="204">
        <v>563.9</v>
      </c>
      <c r="J1887" s="205">
        <v>513.6</v>
      </c>
      <c r="K1887" s="214">
        <v>513.6</v>
      </c>
      <c r="L1887" s="223">
        <v>12</v>
      </c>
      <c r="M1887" s="207">
        <f t="shared" si="433"/>
        <v>743834</v>
      </c>
      <c r="N1887" s="207"/>
      <c r="O1887" s="207"/>
      <c r="P1887" s="207"/>
      <c r="Q1887" s="205">
        <f t="shared" si="430"/>
        <v>743834</v>
      </c>
      <c r="R1887" s="208">
        <v>743834</v>
      </c>
      <c r="S1887" s="267"/>
      <c r="T1887" s="208"/>
      <c r="U1887" s="208"/>
      <c r="V1887" s="208"/>
      <c r="W1887" s="208"/>
      <c r="X1887" s="208"/>
      <c r="Y1887" s="208"/>
      <c r="Z1887" s="208"/>
      <c r="AA1887" s="208"/>
      <c r="AB1887" s="208"/>
      <c r="AC1887" s="207"/>
      <c r="AD1887" s="207"/>
      <c r="AE1887" s="208"/>
      <c r="AF1887" s="208"/>
      <c r="AG1887" s="221">
        <v>2025</v>
      </c>
      <c r="AH1887" s="159"/>
      <c r="AI1887" s="175"/>
      <c r="AJ1887" s="218"/>
      <c r="AK1887" s="15">
        <f t="shared" ca="1" si="432"/>
        <v>1800</v>
      </c>
      <c r="AL1887" s="15" t="s">
        <v>155</v>
      </c>
      <c r="AM1887" s="15" t="str">
        <f t="shared" ref="AM1887:AM1950" ca="1" si="434">CONCATENATE(AK1887,AL1887)</f>
        <v>1800.</v>
      </c>
      <c r="AN1887" s="285"/>
      <c r="AO1887" s="15"/>
      <c r="AP1887" s="16"/>
    </row>
    <row r="1888" spans="1:42" ht="22.5" hidden="1" customHeight="1" x14ac:dyDescent="0.25">
      <c r="A1888" s="83" t="str">
        <f t="shared" ca="1" si="431"/>
        <v>1801.</v>
      </c>
      <c r="B1888" s="26">
        <v>3248</v>
      </c>
      <c r="C1888" s="226" t="s">
        <v>736</v>
      </c>
      <c r="D1888" s="26">
        <v>1981</v>
      </c>
      <c r="E1888" s="83" t="s">
        <v>2957</v>
      </c>
      <c r="F1888" s="83" t="s">
        <v>2959</v>
      </c>
      <c r="G1888" s="26">
        <v>2</v>
      </c>
      <c r="H1888" s="26">
        <v>3</v>
      </c>
      <c r="I1888" s="207">
        <v>497.1</v>
      </c>
      <c r="J1888" s="205">
        <v>497.1</v>
      </c>
      <c r="K1888" s="273">
        <v>497.1</v>
      </c>
      <c r="L1888" s="223">
        <v>18</v>
      </c>
      <c r="M1888" s="207">
        <f t="shared" si="433"/>
        <v>548964</v>
      </c>
      <c r="N1888" s="207"/>
      <c r="O1888" s="207"/>
      <c r="P1888" s="207"/>
      <c r="Q1888" s="205">
        <f t="shared" si="430"/>
        <v>548964</v>
      </c>
      <c r="R1888" s="207">
        <v>548964</v>
      </c>
      <c r="S1888" s="260"/>
      <c r="T1888" s="207"/>
      <c r="U1888" s="207"/>
      <c r="V1888" s="207"/>
      <c r="W1888" s="207"/>
      <c r="X1888" s="207"/>
      <c r="Y1888" s="207"/>
      <c r="Z1888" s="207"/>
      <c r="AA1888" s="207"/>
      <c r="AB1888" s="207"/>
      <c r="AC1888" s="207"/>
      <c r="AD1888" s="207"/>
      <c r="AE1888" s="207"/>
      <c r="AF1888" s="207"/>
      <c r="AG1888" s="221">
        <v>2025</v>
      </c>
      <c r="AH1888" s="159"/>
      <c r="AI1888" s="175"/>
      <c r="AJ1888" s="153"/>
      <c r="AK1888" s="15">
        <f t="shared" ca="1" si="432"/>
        <v>1801</v>
      </c>
      <c r="AL1888" s="15" t="s">
        <v>155</v>
      </c>
      <c r="AM1888" s="15" t="str">
        <f t="shared" ca="1" si="434"/>
        <v>1801.</v>
      </c>
      <c r="AN1888" s="285"/>
      <c r="AO1888" s="15"/>
      <c r="AP1888" s="16"/>
    </row>
    <row r="1889" spans="1:42" ht="22.5" hidden="1" customHeight="1" x14ac:dyDescent="0.25">
      <c r="A1889" s="83" t="str">
        <f t="shared" ca="1" si="431"/>
        <v>1802.</v>
      </c>
      <c r="B1889" s="26">
        <v>3249</v>
      </c>
      <c r="C1889" s="226" t="s">
        <v>738</v>
      </c>
      <c r="D1889" s="26">
        <v>1969</v>
      </c>
      <c r="E1889" s="83" t="s">
        <v>2957</v>
      </c>
      <c r="F1889" s="83" t="s">
        <v>2959</v>
      </c>
      <c r="G1889" s="26">
        <v>2</v>
      </c>
      <c r="H1889" s="26">
        <v>2</v>
      </c>
      <c r="I1889" s="207">
        <v>461.2</v>
      </c>
      <c r="J1889" s="205">
        <v>461.2</v>
      </c>
      <c r="K1889" s="273">
        <v>461.2</v>
      </c>
      <c r="L1889" s="223">
        <v>16</v>
      </c>
      <c r="M1889" s="207">
        <f t="shared" si="433"/>
        <v>244359</v>
      </c>
      <c r="N1889" s="207"/>
      <c r="O1889" s="207"/>
      <c r="P1889" s="207"/>
      <c r="Q1889" s="205">
        <f t="shared" si="430"/>
        <v>244359</v>
      </c>
      <c r="R1889" s="208">
        <v>244359</v>
      </c>
      <c r="S1889" s="260"/>
      <c r="T1889" s="207"/>
      <c r="U1889" s="207"/>
      <c r="V1889" s="207"/>
      <c r="W1889" s="207"/>
      <c r="X1889" s="207"/>
      <c r="Y1889" s="207"/>
      <c r="Z1889" s="207"/>
      <c r="AA1889" s="207"/>
      <c r="AB1889" s="207"/>
      <c r="AC1889" s="207"/>
      <c r="AD1889" s="207"/>
      <c r="AE1889" s="207"/>
      <c r="AF1889" s="207"/>
      <c r="AG1889" s="221">
        <v>2025</v>
      </c>
      <c r="AH1889" s="159"/>
      <c r="AI1889" s="175"/>
      <c r="AJ1889" s="153"/>
      <c r="AK1889" s="15">
        <f t="shared" ca="1" si="432"/>
        <v>1802</v>
      </c>
      <c r="AL1889" s="15" t="s">
        <v>155</v>
      </c>
      <c r="AM1889" s="15" t="str">
        <f t="shared" ca="1" si="434"/>
        <v>1802.</v>
      </c>
      <c r="AN1889" s="285"/>
      <c r="AO1889" s="15"/>
      <c r="AP1889" s="16"/>
    </row>
    <row r="1890" spans="1:42" ht="22.5" hidden="1" customHeight="1" x14ac:dyDescent="0.25">
      <c r="A1890" s="83" t="str">
        <f t="shared" ca="1" si="431"/>
        <v>1803.</v>
      </c>
      <c r="B1890" s="26">
        <v>3250</v>
      </c>
      <c r="C1890" s="251" t="s">
        <v>868</v>
      </c>
      <c r="D1890" s="144">
        <v>1964</v>
      </c>
      <c r="E1890" s="83" t="s">
        <v>2957</v>
      </c>
      <c r="F1890" s="83" t="s">
        <v>2959</v>
      </c>
      <c r="G1890" s="26">
        <v>2</v>
      </c>
      <c r="H1890" s="26">
        <v>2</v>
      </c>
      <c r="I1890" s="214">
        <v>465.1</v>
      </c>
      <c r="J1890" s="205">
        <v>412.5</v>
      </c>
      <c r="K1890" s="214">
        <v>412.5</v>
      </c>
      <c r="L1890" s="223">
        <v>16</v>
      </c>
      <c r="M1890" s="207">
        <f t="shared" si="433"/>
        <v>285800</v>
      </c>
      <c r="N1890" s="207"/>
      <c r="O1890" s="207"/>
      <c r="P1890" s="207"/>
      <c r="Q1890" s="205">
        <f t="shared" si="430"/>
        <v>285800</v>
      </c>
      <c r="R1890" s="208">
        <v>285800</v>
      </c>
      <c r="S1890" s="267"/>
      <c r="T1890" s="208"/>
      <c r="U1890" s="208"/>
      <c r="V1890" s="208"/>
      <c r="W1890" s="208"/>
      <c r="X1890" s="208"/>
      <c r="Y1890" s="208"/>
      <c r="Z1890" s="208"/>
      <c r="AA1890" s="208"/>
      <c r="AB1890" s="208"/>
      <c r="AC1890" s="208"/>
      <c r="AD1890" s="208"/>
      <c r="AE1890" s="208"/>
      <c r="AF1890" s="208"/>
      <c r="AG1890" s="221">
        <v>2025</v>
      </c>
      <c r="AH1890" s="159"/>
      <c r="AI1890" s="175"/>
      <c r="AJ1890" s="218"/>
      <c r="AK1890" s="15">
        <f t="shared" ca="1" si="432"/>
        <v>1803</v>
      </c>
      <c r="AL1890" s="15" t="s">
        <v>155</v>
      </c>
      <c r="AM1890" s="15" t="str">
        <f t="shared" ca="1" si="434"/>
        <v>1803.</v>
      </c>
      <c r="AN1890" s="285"/>
      <c r="AO1890" s="15"/>
      <c r="AP1890" s="16"/>
    </row>
    <row r="1891" spans="1:42" ht="22.5" hidden="1" customHeight="1" x14ac:dyDescent="0.25">
      <c r="A1891" s="83" t="str">
        <f t="shared" ca="1" si="431"/>
        <v>1804.</v>
      </c>
      <c r="B1891" s="26">
        <v>3268</v>
      </c>
      <c r="C1891" s="40" t="s">
        <v>1734</v>
      </c>
      <c r="D1891" s="26">
        <v>1974</v>
      </c>
      <c r="E1891" s="83" t="s">
        <v>2957</v>
      </c>
      <c r="F1891" s="83" t="s">
        <v>2958</v>
      </c>
      <c r="G1891" s="26">
        <v>5</v>
      </c>
      <c r="H1891" s="26">
        <v>5</v>
      </c>
      <c r="I1891" s="207">
        <v>4014.7</v>
      </c>
      <c r="J1891" s="207">
        <v>3513.2</v>
      </c>
      <c r="K1891" s="273">
        <v>3513.2</v>
      </c>
      <c r="L1891" s="223">
        <v>114</v>
      </c>
      <c r="M1891" s="207">
        <f t="shared" si="433"/>
        <v>2335075</v>
      </c>
      <c r="N1891" s="207"/>
      <c r="O1891" s="207"/>
      <c r="P1891" s="207"/>
      <c r="Q1891" s="205">
        <f t="shared" si="430"/>
        <v>2335075</v>
      </c>
      <c r="R1891" s="207">
        <v>2335075</v>
      </c>
      <c r="S1891" s="260"/>
      <c r="T1891" s="207"/>
      <c r="U1891" s="207"/>
      <c r="V1891" s="207"/>
      <c r="W1891" s="207"/>
      <c r="X1891" s="207"/>
      <c r="Y1891" s="207"/>
      <c r="Z1891" s="207"/>
      <c r="AA1891" s="207"/>
      <c r="AB1891" s="207"/>
      <c r="AC1891" s="207"/>
      <c r="AD1891" s="207"/>
      <c r="AE1891" s="207"/>
      <c r="AF1891" s="207"/>
      <c r="AG1891" s="221">
        <v>2025</v>
      </c>
      <c r="AH1891" s="159"/>
      <c r="AI1891" s="175"/>
      <c r="AJ1891" s="153"/>
      <c r="AK1891" s="15">
        <f t="shared" ca="1" si="432"/>
        <v>1804</v>
      </c>
      <c r="AL1891" s="15" t="s">
        <v>155</v>
      </c>
      <c r="AM1891" s="15" t="str">
        <f t="shared" ca="1" si="434"/>
        <v>1804.</v>
      </c>
      <c r="AN1891" s="285"/>
      <c r="AO1891" s="15"/>
      <c r="AP1891" s="16"/>
    </row>
    <row r="1892" spans="1:42" ht="22.5" hidden="1" customHeight="1" x14ac:dyDescent="0.25">
      <c r="A1892" s="83" t="str">
        <f t="shared" ca="1" si="431"/>
        <v>1805.</v>
      </c>
      <c r="B1892" s="26">
        <v>3269</v>
      </c>
      <c r="C1892" s="251" t="s">
        <v>760</v>
      </c>
      <c r="D1892" s="144">
        <v>1977</v>
      </c>
      <c r="E1892" s="83" t="s">
        <v>2957</v>
      </c>
      <c r="F1892" s="83" t="s">
        <v>2958</v>
      </c>
      <c r="G1892" s="26">
        <v>5</v>
      </c>
      <c r="H1892" s="26">
        <v>5</v>
      </c>
      <c r="I1892" s="214">
        <v>4052.9</v>
      </c>
      <c r="J1892" s="205">
        <v>3532.4</v>
      </c>
      <c r="K1892" s="214">
        <v>3532.4</v>
      </c>
      <c r="L1892" s="223">
        <v>137</v>
      </c>
      <c r="M1892" s="207">
        <f t="shared" si="433"/>
        <v>1339800</v>
      </c>
      <c r="N1892" s="207"/>
      <c r="O1892" s="207"/>
      <c r="P1892" s="207"/>
      <c r="Q1892" s="205">
        <f t="shared" si="430"/>
        <v>1339800</v>
      </c>
      <c r="R1892" s="208">
        <v>1339800</v>
      </c>
      <c r="S1892" s="267"/>
      <c r="T1892" s="208"/>
      <c r="U1892" s="208"/>
      <c r="V1892" s="208"/>
      <c r="W1892" s="208"/>
      <c r="X1892" s="208"/>
      <c r="Y1892" s="208"/>
      <c r="Z1892" s="208"/>
      <c r="AA1892" s="208"/>
      <c r="AB1892" s="208"/>
      <c r="AC1892" s="208"/>
      <c r="AD1892" s="208"/>
      <c r="AE1892" s="208"/>
      <c r="AF1892" s="208"/>
      <c r="AG1892" s="221">
        <v>2025</v>
      </c>
      <c r="AH1892" s="159"/>
      <c r="AI1892" s="175"/>
      <c r="AJ1892" s="218"/>
      <c r="AK1892" s="15">
        <f t="shared" ca="1" si="432"/>
        <v>1805</v>
      </c>
      <c r="AL1892" s="15" t="s">
        <v>155</v>
      </c>
      <c r="AM1892" s="15" t="str">
        <f t="shared" ca="1" si="434"/>
        <v>1805.</v>
      </c>
      <c r="AN1892" s="285"/>
      <c r="AO1892" s="15"/>
      <c r="AP1892" s="16"/>
    </row>
    <row r="1893" spans="1:42" ht="22.5" hidden="1" customHeight="1" x14ac:dyDescent="0.25">
      <c r="A1893" s="83" t="str">
        <f t="shared" ca="1" si="431"/>
        <v>1806.</v>
      </c>
      <c r="B1893" s="26">
        <v>3324</v>
      </c>
      <c r="C1893" s="226" t="s">
        <v>695</v>
      </c>
      <c r="D1893" s="26">
        <v>1968</v>
      </c>
      <c r="E1893" s="83" t="s">
        <v>2957</v>
      </c>
      <c r="F1893" s="83" t="s">
        <v>2959</v>
      </c>
      <c r="G1893" s="26">
        <v>5</v>
      </c>
      <c r="H1893" s="26">
        <v>4</v>
      </c>
      <c r="I1893" s="207">
        <v>3563.6</v>
      </c>
      <c r="J1893" s="205">
        <v>3170.9</v>
      </c>
      <c r="K1893" s="273">
        <v>3170.9</v>
      </c>
      <c r="L1893" s="223">
        <v>111</v>
      </c>
      <c r="M1893" s="207">
        <f t="shared" si="433"/>
        <v>1293600</v>
      </c>
      <c r="N1893" s="207"/>
      <c r="O1893" s="207"/>
      <c r="P1893" s="207"/>
      <c r="Q1893" s="205">
        <f t="shared" si="430"/>
        <v>1293600</v>
      </c>
      <c r="R1893" s="207">
        <v>1293600</v>
      </c>
      <c r="S1893" s="260"/>
      <c r="T1893" s="207"/>
      <c r="U1893" s="207"/>
      <c r="V1893" s="207"/>
      <c r="W1893" s="207"/>
      <c r="X1893" s="207"/>
      <c r="Y1893" s="207"/>
      <c r="Z1893" s="207"/>
      <c r="AA1893" s="207"/>
      <c r="AB1893" s="207"/>
      <c r="AC1893" s="207"/>
      <c r="AD1893" s="207"/>
      <c r="AE1893" s="207"/>
      <c r="AF1893" s="207"/>
      <c r="AG1893" s="221">
        <v>2025</v>
      </c>
      <c r="AH1893" s="159"/>
      <c r="AI1893" s="175"/>
      <c r="AJ1893" s="153"/>
      <c r="AK1893" s="15">
        <f t="shared" ca="1" si="432"/>
        <v>1806</v>
      </c>
      <c r="AL1893" s="15" t="s">
        <v>155</v>
      </c>
      <c r="AM1893" s="15" t="str">
        <f t="shared" ca="1" si="434"/>
        <v>1806.</v>
      </c>
      <c r="AN1893" s="285"/>
      <c r="AO1893" s="15"/>
      <c r="AP1893" s="16"/>
    </row>
    <row r="1894" spans="1:42" ht="22.5" hidden="1" customHeight="1" x14ac:dyDescent="0.25">
      <c r="A1894" s="83" t="str">
        <f t="shared" ca="1" si="431"/>
        <v>1807.</v>
      </c>
      <c r="B1894" s="26">
        <v>3325</v>
      </c>
      <c r="C1894" s="251" t="s">
        <v>838</v>
      </c>
      <c r="D1894" s="144">
        <v>1967</v>
      </c>
      <c r="E1894" s="83" t="s">
        <v>2957</v>
      </c>
      <c r="F1894" s="83" t="s">
        <v>2959</v>
      </c>
      <c r="G1894" s="26">
        <v>4</v>
      </c>
      <c r="H1894" s="26">
        <v>3</v>
      </c>
      <c r="I1894" s="214">
        <v>2554.6999999999998</v>
      </c>
      <c r="J1894" s="205">
        <v>2214</v>
      </c>
      <c r="K1894" s="214">
        <v>2214</v>
      </c>
      <c r="L1894" s="223">
        <v>77</v>
      </c>
      <c r="M1894" s="207">
        <f t="shared" si="433"/>
        <v>457280</v>
      </c>
      <c r="N1894" s="207"/>
      <c r="O1894" s="207"/>
      <c r="P1894" s="207"/>
      <c r="Q1894" s="205">
        <f t="shared" si="430"/>
        <v>457280</v>
      </c>
      <c r="R1894" s="208">
        <v>457280</v>
      </c>
      <c r="S1894" s="267"/>
      <c r="T1894" s="208"/>
      <c r="U1894" s="208"/>
      <c r="V1894" s="208"/>
      <c r="W1894" s="208"/>
      <c r="X1894" s="208"/>
      <c r="Y1894" s="208"/>
      <c r="Z1894" s="208"/>
      <c r="AA1894" s="208"/>
      <c r="AB1894" s="208"/>
      <c r="AC1894" s="208"/>
      <c r="AD1894" s="208"/>
      <c r="AE1894" s="208"/>
      <c r="AF1894" s="208"/>
      <c r="AG1894" s="221">
        <v>2025</v>
      </c>
      <c r="AH1894" s="159"/>
      <c r="AI1894" s="175"/>
      <c r="AJ1894" s="218"/>
      <c r="AK1894" s="15">
        <f t="shared" ca="1" si="432"/>
        <v>1807</v>
      </c>
      <c r="AL1894" s="15" t="s">
        <v>155</v>
      </c>
      <c r="AM1894" s="15" t="str">
        <f t="shared" ca="1" si="434"/>
        <v>1807.</v>
      </c>
      <c r="AN1894" s="285"/>
      <c r="AO1894" s="16"/>
      <c r="AP1894" s="16"/>
    </row>
    <row r="1895" spans="1:42" ht="22.5" hidden="1" customHeight="1" x14ac:dyDescent="0.25">
      <c r="A1895" s="83" t="str">
        <f t="shared" ca="1" si="431"/>
        <v>1808.</v>
      </c>
      <c r="B1895" s="26">
        <v>3353</v>
      </c>
      <c r="C1895" s="40" t="s">
        <v>1755</v>
      </c>
      <c r="D1895" s="144">
        <v>1982</v>
      </c>
      <c r="E1895" s="145" t="s">
        <v>2957</v>
      </c>
      <c r="F1895" s="83" t="s">
        <v>2959</v>
      </c>
      <c r="G1895" s="144">
        <v>5</v>
      </c>
      <c r="H1895" s="144">
        <v>4</v>
      </c>
      <c r="I1895" s="204">
        <v>3122.1</v>
      </c>
      <c r="J1895" s="214">
        <v>2794.5</v>
      </c>
      <c r="K1895" s="214">
        <v>2794.5</v>
      </c>
      <c r="L1895" s="223">
        <v>110</v>
      </c>
      <c r="M1895" s="207">
        <f t="shared" si="433"/>
        <v>5238690</v>
      </c>
      <c r="N1895" s="207"/>
      <c r="O1895" s="207"/>
      <c r="P1895" s="207"/>
      <c r="Q1895" s="205">
        <f t="shared" si="430"/>
        <v>5238690</v>
      </c>
      <c r="R1895" s="207">
        <v>5238690</v>
      </c>
      <c r="S1895" s="260"/>
      <c r="T1895" s="207"/>
      <c r="U1895" s="207"/>
      <c r="V1895" s="207"/>
      <c r="W1895" s="207"/>
      <c r="X1895" s="207"/>
      <c r="Y1895" s="207"/>
      <c r="Z1895" s="207"/>
      <c r="AA1895" s="207"/>
      <c r="AB1895" s="207"/>
      <c r="AC1895" s="207"/>
      <c r="AD1895" s="207"/>
      <c r="AE1895" s="205"/>
      <c r="AF1895" s="204"/>
      <c r="AG1895" s="221">
        <v>2025</v>
      </c>
      <c r="AH1895" s="159"/>
      <c r="AI1895" s="175"/>
      <c r="AJ1895" s="153"/>
      <c r="AK1895" s="15">
        <f t="shared" ca="1" si="432"/>
        <v>1808</v>
      </c>
      <c r="AL1895" s="15" t="s">
        <v>155</v>
      </c>
      <c r="AM1895" s="15" t="str">
        <f t="shared" ca="1" si="434"/>
        <v>1808.</v>
      </c>
      <c r="AN1895" s="285"/>
      <c r="AO1895" s="15"/>
      <c r="AP1895" s="16"/>
    </row>
    <row r="1896" spans="1:42" ht="22.5" hidden="1" customHeight="1" x14ac:dyDescent="0.25">
      <c r="A1896" s="83" t="str">
        <f t="shared" ca="1" si="431"/>
        <v>1809.</v>
      </c>
      <c r="B1896" s="26">
        <v>3347</v>
      </c>
      <c r="C1896" s="251" t="s">
        <v>113</v>
      </c>
      <c r="D1896" s="144">
        <v>1978</v>
      </c>
      <c r="E1896" s="83" t="s">
        <v>2957</v>
      </c>
      <c r="F1896" s="83" t="s">
        <v>2959</v>
      </c>
      <c r="G1896" s="26">
        <v>5</v>
      </c>
      <c r="H1896" s="26">
        <v>4</v>
      </c>
      <c r="I1896" s="214">
        <v>3662.2</v>
      </c>
      <c r="J1896" s="205">
        <v>3387.2</v>
      </c>
      <c r="K1896" s="214">
        <v>3387.2</v>
      </c>
      <c r="L1896" s="223">
        <v>159</v>
      </c>
      <c r="M1896" s="207">
        <f t="shared" si="433"/>
        <v>760228</v>
      </c>
      <c r="N1896" s="207"/>
      <c r="O1896" s="207"/>
      <c r="P1896" s="207"/>
      <c r="Q1896" s="205">
        <f t="shared" si="430"/>
        <v>760228</v>
      </c>
      <c r="R1896" s="208">
        <v>760228</v>
      </c>
      <c r="S1896" s="267"/>
      <c r="T1896" s="208"/>
      <c r="U1896" s="208"/>
      <c r="V1896" s="208"/>
      <c r="W1896" s="208"/>
      <c r="X1896" s="208"/>
      <c r="Y1896" s="208"/>
      <c r="Z1896" s="208"/>
      <c r="AA1896" s="208"/>
      <c r="AB1896" s="208"/>
      <c r="AC1896" s="208"/>
      <c r="AD1896" s="208"/>
      <c r="AE1896" s="208"/>
      <c r="AF1896" s="208"/>
      <c r="AG1896" s="221">
        <v>2025</v>
      </c>
      <c r="AH1896" s="159"/>
      <c r="AI1896" s="175"/>
      <c r="AJ1896" s="218"/>
      <c r="AK1896" s="15">
        <f t="shared" ca="1" si="432"/>
        <v>1809</v>
      </c>
      <c r="AL1896" s="15" t="s">
        <v>155</v>
      </c>
      <c r="AM1896" s="15" t="str">
        <f t="shared" ca="1" si="434"/>
        <v>1809.</v>
      </c>
      <c r="AN1896" s="285"/>
      <c r="AO1896" s="15"/>
      <c r="AP1896" s="16"/>
    </row>
    <row r="1897" spans="1:42" ht="22.5" hidden="1" customHeight="1" x14ac:dyDescent="0.25">
      <c r="A1897" s="83" t="str">
        <f t="shared" ca="1" si="431"/>
        <v>1810.</v>
      </c>
      <c r="B1897" s="26">
        <v>3348</v>
      </c>
      <c r="C1897" s="251" t="s">
        <v>843</v>
      </c>
      <c r="D1897" s="144">
        <v>1971</v>
      </c>
      <c r="E1897" s="83" t="s">
        <v>2957</v>
      </c>
      <c r="F1897" s="83" t="s">
        <v>2958</v>
      </c>
      <c r="G1897" s="26">
        <v>5</v>
      </c>
      <c r="H1897" s="26">
        <v>5</v>
      </c>
      <c r="I1897" s="214">
        <v>5178.3</v>
      </c>
      <c r="J1897" s="205">
        <v>4808.3</v>
      </c>
      <c r="K1897" s="214">
        <v>4808.3</v>
      </c>
      <c r="L1897" s="223">
        <v>217</v>
      </c>
      <c r="M1897" s="207">
        <f t="shared" si="433"/>
        <v>1663200</v>
      </c>
      <c r="N1897" s="207"/>
      <c r="O1897" s="207"/>
      <c r="P1897" s="207"/>
      <c r="Q1897" s="205">
        <f t="shared" si="430"/>
        <v>1663200</v>
      </c>
      <c r="R1897" s="208">
        <v>1663200</v>
      </c>
      <c r="S1897" s="267"/>
      <c r="T1897" s="208"/>
      <c r="U1897" s="208"/>
      <c r="V1897" s="208"/>
      <c r="W1897" s="208"/>
      <c r="X1897" s="208"/>
      <c r="Y1897" s="208"/>
      <c r="Z1897" s="208"/>
      <c r="AA1897" s="208"/>
      <c r="AB1897" s="208"/>
      <c r="AC1897" s="208"/>
      <c r="AD1897" s="208"/>
      <c r="AE1897" s="208"/>
      <c r="AF1897" s="208"/>
      <c r="AG1897" s="221">
        <v>2025</v>
      </c>
      <c r="AH1897" s="159"/>
      <c r="AI1897" s="175"/>
      <c r="AJ1897" s="218"/>
      <c r="AK1897" s="15">
        <f t="shared" ca="1" si="432"/>
        <v>1810</v>
      </c>
      <c r="AL1897" s="15" t="s">
        <v>155</v>
      </c>
      <c r="AM1897" s="15" t="str">
        <f t="shared" ca="1" si="434"/>
        <v>1810.</v>
      </c>
      <c r="AN1897" s="285"/>
      <c r="AO1897" s="15"/>
      <c r="AP1897" s="16"/>
    </row>
    <row r="1898" spans="1:42" ht="22.5" hidden="1" customHeight="1" x14ac:dyDescent="0.25">
      <c r="A1898" s="83" t="str">
        <f t="shared" ca="1" si="431"/>
        <v>1811.</v>
      </c>
      <c r="B1898" s="26">
        <v>3352</v>
      </c>
      <c r="C1898" s="40" t="s">
        <v>1754</v>
      </c>
      <c r="D1898" s="26">
        <v>1984</v>
      </c>
      <c r="E1898" s="83" t="s">
        <v>2957</v>
      </c>
      <c r="F1898" s="83" t="s">
        <v>2959</v>
      </c>
      <c r="G1898" s="26">
        <v>5</v>
      </c>
      <c r="H1898" s="26">
        <v>4</v>
      </c>
      <c r="I1898" s="207">
        <v>3069.8</v>
      </c>
      <c r="J1898" s="207">
        <v>2794.4</v>
      </c>
      <c r="K1898" s="273">
        <v>2794.4</v>
      </c>
      <c r="L1898" s="223">
        <v>102</v>
      </c>
      <c r="M1898" s="207">
        <f t="shared" si="433"/>
        <v>5198080</v>
      </c>
      <c r="N1898" s="207"/>
      <c r="O1898" s="207"/>
      <c r="P1898" s="207"/>
      <c r="Q1898" s="205">
        <f t="shared" si="430"/>
        <v>5198080</v>
      </c>
      <c r="R1898" s="207">
        <v>5198080</v>
      </c>
      <c r="S1898" s="260"/>
      <c r="T1898" s="207"/>
      <c r="U1898" s="207"/>
      <c r="V1898" s="207"/>
      <c r="W1898" s="207"/>
      <c r="X1898" s="207"/>
      <c r="Y1898" s="207"/>
      <c r="Z1898" s="207"/>
      <c r="AA1898" s="207"/>
      <c r="AB1898" s="207"/>
      <c r="AC1898" s="207"/>
      <c r="AD1898" s="207"/>
      <c r="AE1898" s="205"/>
      <c r="AF1898" s="204"/>
      <c r="AG1898" s="221">
        <v>2025</v>
      </c>
      <c r="AH1898" s="159"/>
      <c r="AI1898" s="175"/>
      <c r="AJ1898" s="153"/>
      <c r="AK1898" s="15">
        <f t="shared" ca="1" si="432"/>
        <v>1811</v>
      </c>
      <c r="AL1898" s="15" t="s">
        <v>155</v>
      </c>
      <c r="AM1898" s="15" t="str">
        <f t="shared" ca="1" si="434"/>
        <v>1811.</v>
      </c>
      <c r="AN1898" s="285"/>
      <c r="AO1898" s="15"/>
      <c r="AP1898" s="16"/>
    </row>
    <row r="1899" spans="1:42" ht="22.5" hidden="1" customHeight="1" x14ac:dyDescent="0.25">
      <c r="A1899" s="83" t="str">
        <f t="shared" ca="1" si="431"/>
        <v>1812.</v>
      </c>
      <c r="B1899" s="26">
        <v>3386</v>
      </c>
      <c r="C1899" s="40" t="s">
        <v>1759</v>
      </c>
      <c r="D1899" s="144">
        <v>1979</v>
      </c>
      <c r="E1899" s="145" t="s">
        <v>2957</v>
      </c>
      <c r="F1899" s="83" t="s">
        <v>2959</v>
      </c>
      <c r="G1899" s="144">
        <v>5</v>
      </c>
      <c r="H1899" s="144">
        <v>5</v>
      </c>
      <c r="I1899" s="204">
        <v>3629.7</v>
      </c>
      <c r="J1899" s="214">
        <v>3358.1</v>
      </c>
      <c r="K1899" s="214">
        <v>3358.1</v>
      </c>
      <c r="L1899" s="223">
        <v>107</v>
      </c>
      <c r="M1899" s="207">
        <f t="shared" si="433"/>
        <v>771660</v>
      </c>
      <c r="N1899" s="207"/>
      <c r="O1899" s="207"/>
      <c r="P1899" s="207"/>
      <c r="Q1899" s="205">
        <f t="shared" ref="Q1899:Q1962" si="435">M1899</f>
        <v>771660</v>
      </c>
      <c r="R1899" s="207">
        <v>771660</v>
      </c>
      <c r="S1899" s="260"/>
      <c r="T1899" s="207"/>
      <c r="U1899" s="207"/>
      <c r="V1899" s="207"/>
      <c r="W1899" s="207"/>
      <c r="X1899" s="207"/>
      <c r="Y1899" s="207"/>
      <c r="Z1899" s="207"/>
      <c r="AA1899" s="207"/>
      <c r="AB1899" s="207"/>
      <c r="AC1899" s="207"/>
      <c r="AD1899" s="207"/>
      <c r="AE1899" s="207"/>
      <c r="AF1899" s="207"/>
      <c r="AG1899" s="221">
        <v>2025</v>
      </c>
      <c r="AH1899" s="159"/>
      <c r="AI1899" s="175"/>
      <c r="AJ1899" s="153"/>
      <c r="AK1899" s="15">
        <f t="shared" ca="1" si="432"/>
        <v>1812</v>
      </c>
      <c r="AL1899" s="15" t="s">
        <v>155</v>
      </c>
      <c r="AM1899" s="15" t="str">
        <f t="shared" ca="1" si="434"/>
        <v>1812.</v>
      </c>
      <c r="AN1899" s="285"/>
      <c r="AO1899" s="15"/>
      <c r="AP1899" s="16"/>
    </row>
    <row r="1900" spans="1:42" ht="22.5" hidden="1" customHeight="1" x14ac:dyDescent="0.25">
      <c r="A1900" s="83" t="str">
        <f t="shared" ca="1" si="431"/>
        <v>1813.</v>
      </c>
      <c r="B1900" s="26">
        <v>3387</v>
      </c>
      <c r="C1900" s="226" t="s">
        <v>705</v>
      </c>
      <c r="D1900" s="26">
        <v>1979</v>
      </c>
      <c r="E1900" s="83" t="s">
        <v>2957</v>
      </c>
      <c r="F1900" s="83" t="s">
        <v>2959</v>
      </c>
      <c r="G1900" s="26">
        <v>5</v>
      </c>
      <c r="H1900" s="26">
        <v>2</v>
      </c>
      <c r="I1900" s="207">
        <v>1785.2</v>
      </c>
      <c r="J1900" s="205">
        <v>1678.2</v>
      </c>
      <c r="K1900" s="273">
        <v>1644.2</v>
      </c>
      <c r="L1900" s="223">
        <v>46</v>
      </c>
      <c r="M1900" s="207">
        <f t="shared" si="433"/>
        <v>1113090</v>
      </c>
      <c r="N1900" s="207"/>
      <c r="O1900" s="207"/>
      <c r="P1900" s="207"/>
      <c r="Q1900" s="205">
        <f t="shared" si="435"/>
        <v>1113090</v>
      </c>
      <c r="R1900" s="207">
        <f>727260+385830</f>
        <v>1113090</v>
      </c>
      <c r="S1900" s="260"/>
      <c r="T1900" s="207"/>
      <c r="U1900" s="207"/>
      <c r="V1900" s="207"/>
      <c r="W1900" s="207"/>
      <c r="X1900" s="207"/>
      <c r="Y1900" s="207"/>
      <c r="Z1900" s="207"/>
      <c r="AA1900" s="207"/>
      <c r="AB1900" s="207"/>
      <c r="AC1900" s="207"/>
      <c r="AD1900" s="207"/>
      <c r="AE1900" s="207"/>
      <c r="AF1900" s="207"/>
      <c r="AG1900" s="221">
        <v>2025</v>
      </c>
      <c r="AH1900" s="159"/>
      <c r="AI1900" s="175"/>
      <c r="AJ1900" s="153"/>
      <c r="AK1900" s="15">
        <f t="shared" ca="1" si="432"/>
        <v>1813</v>
      </c>
      <c r="AL1900" s="15" t="s">
        <v>155</v>
      </c>
      <c r="AM1900" s="15" t="str">
        <f t="shared" ca="1" si="434"/>
        <v>1813.</v>
      </c>
      <c r="AN1900" s="285"/>
      <c r="AO1900" s="15"/>
      <c r="AP1900" s="16"/>
    </row>
    <row r="1901" spans="1:42" ht="22.5" hidden="1" customHeight="1" x14ac:dyDescent="0.25">
      <c r="A1901" s="83" t="str">
        <f t="shared" ca="1" si="431"/>
        <v>1814.</v>
      </c>
      <c r="B1901" s="26">
        <v>3389</v>
      </c>
      <c r="C1901" s="226" t="s">
        <v>706</v>
      </c>
      <c r="D1901" s="26">
        <v>1980</v>
      </c>
      <c r="E1901" s="83" t="s">
        <v>2957</v>
      </c>
      <c r="F1901" s="83" t="s">
        <v>2959</v>
      </c>
      <c r="G1901" s="26">
        <v>5</v>
      </c>
      <c r="H1901" s="26">
        <v>4</v>
      </c>
      <c r="I1901" s="207">
        <v>3699.2</v>
      </c>
      <c r="J1901" s="205">
        <v>3403.8</v>
      </c>
      <c r="K1901" s="273">
        <v>3403.8</v>
      </c>
      <c r="L1901" s="223">
        <v>80</v>
      </c>
      <c r="M1901" s="207">
        <f t="shared" si="433"/>
        <v>1520208</v>
      </c>
      <c r="N1901" s="207"/>
      <c r="O1901" s="207"/>
      <c r="P1901" s="207"/>
      <c r="Q1901" s="205">
        <f t="shared" si="435"/>
        <v>1520208</v>
      </c>
      <c r="R1901" s="207">
        <v>1520208</v>
      </c>
      <c r="S1901" s="260"/>
      <c r="T1901" s="207"/>
      <c r="U1901" s="207"/>
      <c r="V1901" s="207"/>
      <c r="W1901" s="207"/>
      <c r="X1901" s="207"/>
      <c r="Y1901" s="207"/>
      <c r="Z1901" s="207"/>
      <c r="AA1901" s="207"/>
      <c r="AB1901" s="207"/>
      <c r="AC1901" s="207"/>
      <c r="AD1901" s="207"/>
      <c r="AE1901" s="207"/>
      <c r="AF1901" s="207"/>
      <c r="AG1901" s="221">
        <v>2025</v>
      </c>
      <c r="AH1901" s="159"/>
      <c r="AI1901" s="175"/>
      <c r="AJ1901" s="153"/>
      <c r="AK1901" s="15">
        <f t="shared" ca="1" si="432"/>
        <v>1814</v>
      </c>
      <c r="AL1901" s="15" t="s">
        <v>155</v>
      </c>
      <c r="AM1901" s="15" t="str">
        <f t="shared" ca="1" si="434"/>
        <v>1814.</v>
      </c>
      <c r="AN1901" s="285"/>
      <c r="AO1901" s="15"/>
      <c r="AP1901" s="16"/>
    </row>
    <row r="1902" spans="1:42" ht="22.5" hidden="1" customHeight="1" x14ac:dyDescent="0.25">
      <c r="A1902" s="83" t="str">
        <f t="shared" ca="1" si="431"/>
        <v>1815.</v>
      </c>
      <c r="B1902" s="26">
        <v>3404</v>
      </c>
      <c r="C1902" s="313" t="s">
        <v>895</v>
      </c>
      <c r="D1902" s="144">
        <v>1991</v>
      </c>
      <c r="E1902" s="145" t="s">
        <v>2957</v>
      </c>
      <c r="F1902" s="83" t="s">
        <v>2958</v>
      </c>
      <c r="G1902" s="144">
        <v>5</v>
      </c>
      <c r="H1902" s="144">
        <v>4</v>
      </c>
      <c r="I1902" s="204">
        <v>4968.6000000000004</v>
      </c>
      <c r="J1902" s="205">
        <v>4401.6000000000004</v>
      </c>
      <c r="K1902" s="214">
        <v>4401.6000000000004</v>
      </c>
      <c r="L1902" s="223">
        <v>152</v>
      </c>
      <c r="M1902" s="207">
        <f t="shared" si="433"/>
        <v>4873200</v>
      </c>
      <c r="N1902" s="207"/>
      <c r="O1902" s="207"/>
      <c r="P1902" s="207"/>
      <c r="Q1902" s="205">
        <f t="shared" si="435"/>
        <v>4873200</v>
      </c>
      <c r="R1902" s="208">
        <v>4873200</v>
      </c>
      <c r="S1902" s="267"/>
      <c r="T1902" s="208"/>
      <c r="U1902" s="208"/>
      <c r="V1902" s="208"/>
      <c r="W1902" s="208"/>
      <c r="X1902" s="208"/>
      <c r="Y1902" s="208"/>
      <c r="Z1902" s="208"/>
      <c r="AA1902" s="208"/>
      <c r="AB1902" s="208"/>
      <c r="AC1902" s="208"/>
      <c r="AD1902" s="208"/>
      <c r="AE1902" s="205"/>
      <c r="AF1902" s="208"/>
      <c r="AG1902" s="221">
        <v>2025</v>
      </c>
      <c r="AH1902" s="159"/>
      <c r="AI1902" s="175"/>
      <c r="AJ1902" s="218"/>
      <c r="AK1902" s="15">
        <f t="shared" ca="1" si="432"/>
        <v>1815</v>
      </c>
      <c r="AL1902" s="15" t="s">
        <v>155</v>
      </c>
      <c r="AM1902" s="15" t="str">
        <f t="shared" ca="1" si="434"/>
        <v>1815.</v>
      </c>
      <c r="AN1902" s="285"/>
      <c r="AO1902" s="15"/>
      <c r="AP1902" s="16"/>
    </row>
    <row r="1903" spans="1:42" ht="22.5" hidden="1" customHeight="1" x14ac:dyDescent="0.25">
      <c r="A1903" s="83" t="str">
        <f t="shared" ca="1" si="431"/>
        <v>1816.</v>
      </c>
      <c r="B1903" s="26">
        <v>3421</v>
      </c>
      <c r="C1903" s="251" t="s">
        <v>848</v>
      </c>
      <c r="D1903" s="144">
        <v>1976</v>
      </c>
      <c r="E1903" s="83" t="s">
        <v>2957</v>
      </c>
      <c r="F1903" s="83" t="s">
        <v>2959</v>
      </c>
      <c r="G1903" s="26">
        <v>5</v>
      </c>
      <c r="H1903" s="26">
        <v>4</v>
      </c>
      <c r="I1903" s="214">
        <v>3634.4</v>
      </c>
      <c r="J1903" s="205">
        <v>3317.8</v>
      </c>
      <c r="K1903" s="214">
        <v>3317.8</v>
      </c>
      <c r="L1903" s="223">
        <v>128</v>
      </c>
      <c r="M1903" s="207">
        <f t="shared" si="433"/>
        <v>3248800</v>
      </c>
      <c r="N1903" s="207"/>
      <c r="O1903" s="207"/>
      <c r="P1903" s="207"/>
      <c r="Q1903" s="205">
        <f t="shared" si="435"/>
        <v>3248800</v>
      </c>
      <c r="R1903" s="208">
        <v>3248800</v>
      </c>
      <c r="S1903" s="267"/>
      <c r="T1903" s="208"/>
      <c r="U1903" s="208"/>
      <c r="V1903" s="208"/>
      <c r="W1903" s="208"/>
      <c r="X1903" s="208"/>
      <c r="Y1903" s="208"/>
      <c r="Z1903" s="208"/>
      <c r="AA1903" s="208"/>
      <c r="AB1903" s="208"/>
      <c r="AC1903" s="208"/>
      <c r="AD1903" s="208"/>
      <c r="AE1903" s="205"/>
      <c r="AF1903" s="208"/>
      <c r="AG1903" s="221">
        <v>2025</v>
      </c>
      <c r="AH1903" s="159"/>
      <c r="AI1903" s="175"/>
      <c r="AJ1903" s="218"/>
      <c r="AK1903" s="15">
        <f t="shared" ca="1" si="432"/>
        <v>1816</v>
      </c>
      <c r="AL1903" s="15" t="s">
        <v>155</v>
      </c>
      <c r="AM1903" s="15" t="str">
        <f t="shared" ca="1" si="434"/>
        <v>1816.</v>
      </c>
      <c r="AN1903" s="285"/>
      <c r="AO1903" s="15"/>
      <c r="AP1903" s="16"/>
    </row>
    <row r="1904" spans="1:42" ht="22.5" hidden="1" customHeight="1" x14ac:dyDescent="0.25">
      <c r="A1904" s="83" t="str">
        <f t="shared" ca="1" si="431"/>
        <v>1817.</v>
      </c>
      <c r="B1904" s="26">
        <v>3447</v>
      </c>
      <c r="C1904" s="251" t="s">
        <v>851</v>
      </c>
      <c r="D1904" s="144">
        <v>1981</v>
      </c>
      <c r="E1904" s="83" t="s">
        <v>2957</v>
      </c>
      <c r="F1904" s="83" t="s">
        <v>2959</v>
      </c>
      <c r="G1904" s="26">
        <v>5</v>
      </c>
      <c r="H1904" s="26">
        <v>6</v>
      </c>
      <c r="I1904" s="214">
        <v>4452.5</v>
      </c>
      <c r="J1904" s="205">
        <v>3999.5</v>
      </c>
      <c r="K1904" s="214">
        <v>3999.5</v>
      </c>
      <c r="L1904" s="223">
        <v>162</v>
      </c>
      <c r="M1904" s="207">
        <f t="shared" si="433"/>
        <v>6903700</v>
      </c>
      <c r="N1904" s="207"/>
      <c r="O1904" s="207"/>
      <c r="P1904" s="207"/>
      <c r="Q1904" s="205">
        <f t="shared" si="435"/>
        <v>6903700</v>
      </c>
      <c r="R1904" s="208">
        <v>6903700</v>
      </c>
      <c r="S1904" s="267"/>
      <c r="T1904" s="208"/>
      <c r="U1904" s="208"/>
      <c r="V1904" s="208"/>
      <c r="W1904" s="208"/>
      <c r="X1904" s="208"/>
      <c r="Y1904" s="208"/>
      <c r="Z1904" s="208"/>
      <c r="AA1904" s="208"/>
      <c r="AB1904" s="208"/>
      <c r="AC1904" s="208"/>
      <c r="AD1904" s="208"/>
      <c r="AE1904" s="208"/>
      <c r="AF1904" s="208"/>
      <c r="AG1904" s="221">
        <v>2025</v>
      </c>
      <c r="AH1904" s="159"/>
      <c r="AI1904" s="175"/>
      <c r="AJ1904" s="218"/>
      <c r="AK1904" s="15">
        <f t="shared" ca="1" si="432"/>
        <v>1817</v>
      </c>
      <c r="AL1904" s="15" t="s">
        <v>155</v>
      </c>
      <c r="AM1904" s="15" t="str">
        <f t="shared" ca="1" si="434"/>
        <v>1817.</v>
      </c>
      <c r="AN1904" s="285"/>
      <c r="AO1904" s="15"/>
      <c r="AP1904" s="16"/>
    </row>
    <row r="1905" spans="1:42" ht="22.5" hidden="1" customHeight="1" x14ac:dyDescent="0.25">
      <c r="A1905" s="83" t="str">
        <f t="shared" ca="1" si="431"/>
        <v>1818.</v>
      </c>
      <c r="B1905" s="26">
        <v>3449</v>
      </c>
      <c r="C1905" s="40" t="s">
        <v>1845</v>
      </c>
      <c r="D1905" s="144">
        <v>1978</v>
      </c>
      <c r="E1905" s="83" t="s">
        <v>2957</v>
      </c>
      <c r="F1905" s="83" t="s">
        <v>2959</v>
      </c>
      <c r="G1905" s="26">
        <v>5</v>
      </c>
      <c r="H1905" s="26">
        <v>4</v>
      </c>
      <c r="I1905" s="214">
        <v>2924</v>
      </c>
      <c r="J1905" s="214">
        <v>2612</v>
      </c>
      <c r="K1905" s="214">
        <v>2612</v>
      </c>
      <c r="L1905" s="223">
        <v>102</v>
      </c>
      <c r="M1905" s="207">
        <f t="shared" si="433"/>
        <v>1639245.5999999999</v>
      </c>
      <c r="N1905" s="207"/>
      <c r="O1905" s="207"/>
      <c r="P1905" s="207"/>
      <c r="Q1905" s="205">
        <f t="shared" si="435"/>
        <v>1639245.5999999999</v>
      </c>
      <c r="R1905" s="207"/>
      <c r="S1905" s="260"/>
      <c r="T1905" s="207"/>
      <c r="U1905" s="207"/>
      <c r="V1905" s="207"/>
      <c r="W1905" s="207">
        <v>740.4</v>
      </c>
      <c r="X1905" s="207">
        <f>W1905*2214</f>
        <v>1639245.5999999999</v>
      </c>
      <c r="Y1905" s="207"/>
      <c r="Z1905" s="207"/>
      <c r="AA1905" s="207"/>
      <c r="AB1905" s="207"/>
      <c r="AC1905" s="207"/>
      <c r="AD1905" s="207"/>
      <c r="AE1905" s="205"/>
      <c r="AF1905" s="204"/>
      <c r="AG1905" s="221">
        <v>2025</v>
      </c>
      <c r="AH1905" s="159"/>
      <c r="AI1905" s="175"/>
      <c r="AJ1905" s="218"/>
      <c r="AK1905" s="15">
        <f t="shared" ca="1" si="432"/>
        <v>1818</v>
      </c>
      <c r="AL1905" s="15" t="s">
        <v>155</v>
      </c>
      <c r="AM1905" s="15" t="str">
        <f t="shared" ca="1" si="434"/>
        <v>1818.</v>
      </c>
      <c r="AN1905" s="285"/>
      <c r="AO1905" s="15"/>
      <c r="AP1905" s="16"/>
    </row>
    <row r="1906" spans="1:42" ht="22.5" hidden="1" customHeight="1" x14ac:dyDescent="0.25">
      <c r="A1906" s="83" t="str">
        <f t="shared" ca="1" si="431"/>
        <v>1819.</v>
      </c>
      <c r="B1906" s="26">
        <v>3450</v>
      </c>
      <c r="C1906" s="40" t="s">
        <v>1846</v>
      </c>
      <c r="D1906" s="26">
        <v>1983</v>
      </c>
      <c r="E1906" s="83" t="s">
        <v>2957</v>
      </c>
      <c r="F1906" s="83" t="s">
        <v>2958</v>
      </c>
      <c r="G1906" s="26">
        <v>5</v>
      </c>
      <c r="H1906" s="26">
        <v>4</v>
      </c>
      <c r="I1906" s="207">
        <v>3638.1</v>
      </c>
      <c r="J1906" s="207">
        <v>3298.8</v>
      </c>
      <c r="K1906" s="273">
        <v>3298.8</v>
      </c>
      <c r="L1906" s="223">
        <v>148</v>
      </c>
      <c r="M1906" s="207">
        <f t="shared" si="433"/>
        <v>7025530</v>
      </c>
      <c r="N1906" s="207"/>
      <c r="O1906" s="207"/>
      <c r="P1906" s="207"/>
      <c r="Q1906" s="205">
        <f t="shared" si="435"/>
        <v>7025530</v>
      </c>
      <c r="R1906" s="207">
        <v>7025530</v>
      </c>
      <c r="S1906" s="260"/>
      <c r="T1906" s="207"/>
      <c r="U1906" s="207"/>
      <c r="V1906" s="207"/>
      <c r="W1906" s="207"/>
      <c r="X1906" s="207"/>
      <c r="Y1906" s="207"/>
      <c r="Z1906" s="207"/>
      <c r="AA1906" s="207"/>
      <c r="AB1906" s="207"/>
      <c r="AC1906" s="207"/>
      <c r="AD1906" s="207"/>
      <c r="AE1906" s="205"/>
      <c r="AF1906" s="204"/>
      <c r="AG1906" s="221">
        <v>2025</v>
      </c>
      <c r="AH1906" s="159"/>
      <c r="AI1906" s="175"/>
      <c r="AJ1906" s="153"/>
      <c r="AK1906" s="15">
        <f t="shared" ca="1" si="432"/>
        <v>1819</v>
      </c>
      <c r="AL1906" s="15" t="s">
        <v>155</v>
      </c>
      <c r="AM1906" s="15" t="str">
        <f t="shared" ca="1" si="434"/>
        <v>1819.</v>
      </c>
      <c r="AN1906" s="285"/>
      <c r="AO1906" s="15"/>
      <c r="AP1906" s="16"/>
    </row>
    <row r="1907" spans="1:42" ht="22.5" hidden="1" customHeight="1" x14ac:dyDescent="0.25">
      <c r="A1907" s="83" t="str">
        <f t="shared" ca="1" si="431"/>
        <v>1820.</v>
      </c>
      <c r="B1907" s="26">
        <v>3452</v>
      </c>
      <c r="C1907" s="251" t="s">
        <v>852</v>
      </c>
      <c r="D1907" s="144">
        <v>1982</v>
      </c>
      <c r="E1907" s="83" t="s">
        <v>2957</v>
      </c>
      <c r="F1907" s="83" t="s">
        <v>2959</v>
      </c>
      <c r="G1907" s="26">
        <v>5</v>
      </c>
      <c r="H1907" s="26">
        <v>4</v>
      </c>
      <c r="I1907" s="214">
        <v>3607.5</v>
      </c>
      <c r="J1907" s="205">
        <v>3323.6</v>
      </c>
      <c r="K1907" s="214">
        <v>3323.6</v>
      </c>
      <c r="L1907" s="223">
        <v>108</v>
      </c>
      <c r="M1907" s="207">
        <f t="shared" si="433"/>
        <v>5685400</v>
      </c>
      <c r="N1907" s="207"/>
      <c r="O1907" s="207"/>
      <c r="P1907" s="207"/>
      <c r="Q1907" s="205">
        <f t="shared" si="435"/>
        <v>5685400</v>
      </c>
      <c r="R1907" s="208">
        <v>5685400</v>
      </c>
      <c r="S1907" s="267"/>
      <c r="T1907" s="208"/>
      <c r="U1907" s="208"/>
      <c r="V1907" s="208"/>
      <c r="W1907" s="208"/>
      <c r="X1907" s="208"/>
      <c r="Y1907" s="208"/>
      <c r="Z1907" s="208"/>
      <c r="AA1907" s="208"/>
      <c r="AB1907" s="208"/>
      <c r="AC1907" s="208"/>
      <c r="AD1907" s="208"/>
      <c r="AE1907" s="208"/>
      <c r="AF1907" s="208"/>
      <c r="AG1907" s="221">
        <v>2025</v>
      </c>
      <c r="AH1907" s="159"/>
      <c r="AI1907" s="175"/>
      <c r="AJ1907" s="218"/>
      <c r="AK1907" s="15">
        <f t="shared" ca="1" si="432"/>
        <v>1820</v>
      </c>
      <c r="AL1907" s="15" t="s">
        <v>155</v>
      </c>
      <c r="AM1907" s="15" t="str">
        <f t="shared" ca="1" si="434"/>
        <v>1820.</v>
      </c>
      <c r="AN1907" s="285"/>
      <c r="AO1907" s="15"/>
      <c r="AP1907" s="16"/>
    </row>
    <row r="1908" spans="1:42" ht="22.5" hidden="1" customHeight="1" x14ac:dyDescent="0.25">
      <c r="A1908" s="83" t="str">
        <f t="shared" ca="1" si="431"/>
        <v>1821.</v>
      </c>
      <c r="B1908" s="26">
        <v>3475</v>
      </c>
      <c r="C1908" s="251" t="s">
        <v>2668</v>
      </c>
      <c r="D1908" s="144">
        <v>1964</v>
      </c>
      <c r="E1908" s="83" t="s">
        <v>2957</v>
      </c>
      <c r="F1908" s="83" t="s">
        <v>2959</v>
      </c>
      <c r="G1908" s="26">
        <v>4</v>
      </c>
      <c r="H1908" s="26">
        <v>3</v>
      </c>
      <c r="I1908" s="214">
        <v>2615.3000000000002</v>
      </c>
      <c r="J1908" s="205">
        <v>2082.1</v>
      </c>
      <c r="K1908" s="214">
        <v>2008.1</v>
      </c>
      <c r="L1908" s="223">
        <v>43</v>
      </c>
      <c r="M1908" s="207">
        <f t="shared" si="433"/>
        <v>6368257</v>
      </c>
      <c r="N1908" s="207"/>
      <c r="O1908" s="207"/>
      <c r="P1908" s="207"/>
      <c r="Q1908" s="205">
        <f t="shared" si="435"/>
        <v>6368257</v>
      </c>
      <c r="R1908" s="208">
        <f>3497130+2871127</f>
        <v>6368257</v>
      </c>
      <c r="S1908" s="267"/>
      <c r="T1908" s="208"/>
      <c r="U1908" s="208"/>
      <c r="V1908" s="208"/>
      <c r="W1908" s="208"/>
      <c r="X1908" s="208"/>
      <c r="Y1908" s="208"/>
      <c r="Z1908" s="208"/>
      <c r="AA1908" s="208"/>
      <c r="AB1908" s="208"/>
      <c r="AC1908" s="208"/>
      <c r="AD1908" s="208"/>
      <c r="AE1908" s="208"/>
      <c r="AF1908" s="208"/>
      <c r="AG1908" s="221">
        <v>2025</v>
      </c>
      <c r="AH1908" s="159"/>
      <c r="AI1908" s="175"/>
      <c r="AJ1908" s="218"/>
      <c r="AK1908" s="15">
        <f t="shared" ca="1" si="432"/>
        <v>1821</v>
      </c>
      <c r="AL1908" s="15" t="s">
        <v>155</v>
      </c>
      <c r="AM1908" s="15" t="str">
        <f t="shared" ca="1" si="434"/>
        <v>1821.</v>
      </c>
      <c r="AN1908" s="285"/>
      <c r="AO1908" s="15"/>
      <c r="AP1908" s="16"/>
    </row>
    <row r="1909" spans="1:42" ht="22.5" hidden="1" customHeight="1" x14ac:dyDescent="0.25">
      <c r="A1909" s="83" t="str">
        <f t="shared" ca="1" si="431"/>
        <v>1822.</v>
      </c>
      <c r="B1909" s="26">
        <v>3482</v>
      </c>
      <c r="C1909" s="313" t="s">
        <v>894</v>
      </c>
      <c r="D1909" s="144">
        <v>1995</v>
      </c>
      <c r="E1909" s="145" t="s">
        <v>2957</v>
      </c>
      <c r="F1909" s="83" t="s">
        <v>2958</v>
      </c>
      <c r="G1909" s="144">
        <v>5</v>
      </c>
      <c r="H1909" s="144">
        <v>5</v>
      </c>
      <c r="I1909" s="204">
        <v>5947.7</v>
      </c>
      <c r="J1909" s="205">
        <v>5283.8</v>
      </c>
      <c r="K1909" s="214">
        <v>5283.8</v>
      </c>
      <c r="L1909" s="223">
        <v>201</v>
      </c>
      <c r="M1909" s="207">
        <f t="shared" si="433"/>
        <v>5484388</v>
      </c>
      <c r="N1909" s="207"/>
      <c r="O1909" s="207"/>
      <c r="P1909" s="207"/>
      <c r="Q1909" s="205">
        <f t="shared" si="435"/>
        <v>5484388</v>
      </c>
      <c r="R1909" s="208">
        <v>5484388</v>
      </c>
      <c r="S1909" s="267"/>
      <c r="T1909" s="208"/>
      <c r="U1909" s="208"/>
      <c r="V1909" s="208"/>
      <c r="W1909" s="208"/>
      <c r="X1909" s="208"/>
      <c r="Y1909" s="208"/>
      <c r="Z1909" s="208"/>
      <c r="AA1909" s="208"/>
      <c r="AB1909" s="208"/>
      <c r="AC1909" s="208"/>
      <c r="AD1909" s="208"/>
      <c r="AE1909" s="208"/>
      <c r="AF1909" s="208"/>
      <c r="AG1909" s="221">
        <v>2025</v>
      </c>
      <c r="AH1909" s="159"/>
      <c r="AI1909" s="175"/>
      <c r="AJ1909" s="218"/>
      <c r="AK1909" s="15">
        <f t="shared" ca="1" si="432"/>
        <v>1822</v>
      </c>
      <c r="AL1909" s="15" t="s">
        <v>155</v>
      </c>
      <c r="AM1909" s="15" t="str">
        <f t="shared" ca="1" si="434"/>
        <v>1822.</v>
      </c>
      <c r="AN1909" s="285"/>
      <c r="AO1909" s="15"/>
      <c r="AP1909" s="16"/>
    </row>
    <row r="1910" spans="1:42" ht="22.5" hidden="1" customHeight="1" x14ac:dyDescent="0.25">
      <c r="A1910" s="83" t="str">
        <f t="shared" ca="1" si="431"/>
        <v>1823.</v>
      </c>
      <c r="B1910" s="26">
        <v>3494</v>
      </c>
      <c r="C1910" s="226" t="s">
        <v>716</v>
      </c>
      <c r="D1910" s="26">
        <v>1969</v>
      </c>
      <c r="E1910" s="83" t="s">
        <v>2957</v>
      </c>
      <c r="F1910" s="83" t="s">
        <v>2959</v>
      </c>
      <c r="G1910" s="26">
        <v>5</v>
      </c>
      <c r="H1910" s="26">
        <v>4</v>
      </c>
      <c r="I1910" s="207">
        <v>3439.6</v>
      </c>
      <c r="J1910" s="205">
        <v>2537.3000000000002</v>
      </c>
      <c r="K1910" s="273">
        <v>2537.3000000000002</v>
      </c>
      <c r="L1910" s="223">
        <v>84</v>
      </c>
      <c r="M1910" s="207">
        <f t="shared" si="433"/>
        <v>1351296</v>
      </c>
      <c r="N1910" s="207"/>
      <c r="O1910" s="207"/>
      <c r="P1910" s="207"/>
      <c r="Q1910" s="205">
        <f t="shared" si="435"/>
        <v>1351296</v>
      </c>
      <c r="R1910" s="207">
        <v>1351296</v>
      </c>
      <c r="S1910" s="260"/>
      <c r="T1910" s="207"/>
      <c r="U1910" s="207"/>
      <c r="V1910" s="207"/>
      <c r="W1910" s="207"/>
      <c r="X1910" s="207"/>
      <c r="Y1910" s="207"/>
      <c r="Z1910" s="207"/>
      <c r="AA1910" s="207"/>
      <c r="AB1910" s="207"/>
      <c r="AC1910" s="207"/>
      <c r="AD1910" s="207"/>
      <c r="AE1910" s="207"/>
      <c r="AF1910" s="207"/>
      <c r="AG1910" s="221">
        <v>2025</v>
      </c>
      <c r="AH1910" s="159"/>
      <c r="AI1910" s="175"/>
      <c r="AJ1910" s="153"/>
      <c r="AK1910" s="15">
        <f t="shared" ca="1" si="432"/>
        <v>1823</v>
      </c>
      <c r="AL1910" s="15" t="s">
        <v>155</v>
      </c>
      <c r="AM1910" s="15" t="str">
        <f t="shared" ca="1" si="434"/>
        <v>1823.</v>
      </c>
      <c r="AN1910" s="285"/>
      <c r="AO1910" s="15"/>
      <c r="AP1910" s="16"/>
    </row>
    <row r="1911" spans="1:42" ht="22.5" hidden="1" customHeight="1" x14ac:dyDescent="0.25">
      <c r="A1911" s="83" t="str">
        <f t="shared" ca="1" si="431"/>
        <v>1824.</v>
      </c>
      <c r="B1911" s="26">
        <v>3497</v>
      </c>
      <c r="C1911" s="40" t="s">
        <v>1784</v>
      </c>
      <c r="D1911" s="144">
        <v>1967</v>
      </c>
      <c r="E1911" s="145" t="s">
        <v>2957</v>
      </c>
      <c r="F1911" s="83" t="s">
        <v>2959</v>
      </c>
      <c r="G1911" s="144">
        <v>5</v>
      </c>
      <c r="H1911" s="144">
        <v>4</v>
      </c>
      <c r="I1911" s="204">
        <v>2842.9</v>
      </c>
      <c r="J1911" s="214">
        <v>2506.8000000000002</v>
      </c>
      <c r="K1911" s="214">
        <v>2506.8000000000002</v>
      </c>
      <c r="L1911" s="223">
        <v>88</v>
      </c>
      <c r="M1911" s="207">
        <f t="shared" si="433"/>
        <v>1635039</v>
      </c>
      <c r="N1911" s="207"/>
      <c r="O1911" s="207"/>
      <c r="P1911" s="207"/>
      <c r="Q1911" s="205">
        <f t="shared" si="435"/>
        <v>1635039</v>
      </c>
      <c r="R1911" s="207"/>
      <c r="S1911" s="260"/>
      <c r="T1911" s="207"/>
      <c r="U1911" s="207"/>
      <c r="V1911" s="207"/>
      <c r="W1911" s="207">
        <v>738.5</v>
      </c>
      <c r="X1911" s="207">
        <f>W1911*2214</f>
        <v>1635039</v>
      </c>
      <c r="Y1911" s="207"/>
      <c r="Z1911" s="207"/>
      <c r="AA1911" s="207"/>
      <c r="AB1911" s="207"/>
      <c r="AC1911" s="207"/>
      <c r="AD1911" s="207"/>
      <c r="AE1911" s="207"/>
      <c r="AF1911" s="207"/>
      <c r="AG1911" s="221">
        <v>2025</v>
      </c>
      <c r="AH1911" s="159"/>
      <c r="AI1911" s="175"/>
      <c r="AJ1911" s="218"/>
      <c r="AK1911" s="15">
        <f t="shared" ca="1" si="432"/>
        <v>1824</v>
      </c>
      <c r="AL1911" s="15" t="s">
        <v>155</v>
      </c>
      <c r="AM1911" s="15" t="str">
        <f t="shared" ca="1" si="434"/>
        <v>1824.</v>
      </c>
      <c r="AN1911" s="285"/>
      <c r="AO1911" s="15"/>
      <c r="AP1911" s="16"/>
    </row>
    <row r="1912" spans="1:42" ht="22.5" hidden="1" customHeight="1" x14ac:dyDescent="0.25">
      <c r="A1912" s="83" t="str">
        <f t="shared" ca="1" si="431"/>
        <v>1825.</v>
      </c>
      <c r="B1912" s="26">
        <v>3495</v>
      </c>
      <c r="C1912" s="251" t="s">
        <v>859</v>
      </c>
      <c r="D1912" s="144">
        <v>1971</v>
      </c>
      <c r="E1912" s="83" t="s">
        <v>2957</v>
      </c>
      <c r="F1912" s="83" t="s">
        <v>2959</v>
      </c>
      <c r="G1912" s="26">
        <v>5</v>
      </c>
      <c r="H1912" s="26">
        <v>4</v>
      </c>
      <c r="I1912" s="214">
        <v>3479.4</v>
      </c>
      <c r="J1912" s="205">
        <v>2500.5</v>
      </c>
      <c r="K1912" s="214">
        <v>2500.5</v>
      </c>
      <c r="L1912" s="223">
        <v>124</v>
      </c>
      <c r="M1912" s="207">
        <f t="shared" si="433"/>
        <v>771660</v>
      </c>
      <c r="N1912" s="207"/>
      <c r="O1912" s="207"/>
      <c r="P1912" s="207"/>
      <c r="Q1912" s="205">
        <f t="shared" si="435"/>
        <v>771660</v>
      </c>
      <c r="R1912" s="208">
        <v>771660</v>
      </c>
      <c r="S1912" s="267"/>
      <c r="T1912" s="208"/>
      <c r="U1912" s="208"/>
      <c r="V1912" s="208"/>
      <c r="W1912" s="208"/>
      <c r="X1912" s="208"/>
      <c r="Y1912" s="208"/>
      <c r="Z1912" s="208"/>
      <c r="AA1912" s="208"/>
      <c r="AB1912" s="208"/>
      <c r="AC1912" s="208"/>
      <c r="AD1912" s="208"/>
      <c r="AE1912" s="208"/>
      <c r="AF1912" s="208"/>
      <c r="AG1912" s="221">
        <v>2025</v>
      </c>
      <c r="AH1912" s="159"/>
      <c r="AI1912" s="175"/>
      <c r="AJ1912" s="218"/>
      <c r="AK1912" s="15">
        <f t="shared" ca="1" si="432"/>
        <v>1825</v>
      </c>
      <c r="AL1912" s="15" t="s">
        <v>155</v>
      </c>
      <c r="AM1912" s="15" t="str">
        <f t="shared" ca="1" si="434"/>
        <v>1825.</v>
      </c>
      <c r="AN1912" s="285"/>
      <c r="AO1912" s="15"/>
      <c r="AP1912" s="16"/>
    </row>
    <row r="1913" spans="1:42" ht="22.5" hidden="1" customHeight="1" x14ac:dyDescent="0.25">
      <c r="A1913" s="83" t="str">
        <f t="shared" ca="1" si="431"/>
        <v>1826.</v>
      </c>
      <c r="B1913" s="26">
        <v>3553</v>
      </c>
      <c r="C1913" s="226" t="s">
        <v>731</v>
      </c>
      <c r="D1913" s="26">
        <v>1973</v>
      </c>
      <c r="E1913" s="83" t="s">
        <v>2957</v>
      </c>
      <c r="F1913" s="83" t="s">
        <v>2959</v>
      </c>
      <c r="G1913" s="26">
        <v>2</v>
      </c>
      <c r="H1913" s="26">
        <v>2</v>
      </c>
      <c r="I1913" s="207">
        <v>724</v>
      </c>
      <c r="J1913" s="205">
        <v>708.4</v>
      </c>
      <c r="K1913" s="273">
        <v>708.4</v>
      </c>
      <c r="L1913" s="223">
        <v>31</v>
      </c>
      <c r="M1913" s="207">
        <f t="shared" si="433"/>
        <v>502044</v>
      </c>
      <c r="N1913" s="207"/>
      <c r="O1913" s="207"/>
      <c r="P1913" s="207"/>
      <c r="Q1913" s="205">
        <f t="shared" si="435"/>
        <v>502044</v>
      </c>
      <c r="R1913" s="207">
        <v>502044</v>
      </c>
      <c r="S1913" s="260"/>
      <c r="T1913" s="207"/>
      <c r="U1913" s="207"/>
      <c r="V1913" s="207"/>
      <c r="W1913" s="207"/>
      <c r="X1913" s="207"/>
      <c r="Y1913" s="207"/>
      <c r="Z1913" s="207"/>
      <c r="AA1913" s="207"/>
      <c r="AB1913" s="207"/>
      <c r="AC1913" s="207"/>
      <c r="AD1913" s="207"/>
      <c r="AE1913" s="207"/>
      <c r="AF1913" s="207"/>
      <c r="AG1913" s="221">
        <v>2025</v>
      </c>
      <c r="AH1913" s="159"/>
      <c r="AI1913" s="175"/>
      <c r="AJ1913" s="153"/>
      <c r="AK1913" s="15">
        <f t="shared" ca="1" si="432"/>
        <v>1826</v>
      </c>
      <c r="AL1913" s="15" t="s">
        <v>155</v>
      </c>
      <c r="AM1913" s="15" t="str">
        <f t="shared" ca="1" si="434"/>
        <v>1826.</v>
      </c>
      <c r="AN1913" s="285"/>
      <c r="AO1913" s="15"/>
      <c r="AP1913" s="16"/>
    </row>
    <row r="1914" spans="1:42" ht="22.5" hidden="1" customHeight="1" x14ac:dyDescent="0.25">
      <c r="A1914" s="83" t="str">
        <f t="shared" ca="1" si="431"/>
        <v>1827.</v>
      </c>
      <c r="B1914" s="26">
        <v>3570</v>
      </c>
      <c r="C1914" s="251" t="s">
        <v>867</v>
      </c>
      <c r="D1914" s="144">
        <v>1987</v>
      </c>
      <c r="E1914" s="83" t="s">
        <v>2957</v>
      </c>
      <c r="F1914" s="83" t="s">
        <v>2959</v>
      </c>
      <c r="G1914" s="26">
        <v>5</v>
      </c>
      <c r="H1914" s="26">
        <v>6</v>
      </c>
      <c r="I1914" s="214">
        <v>4697.3</v>
      </c>
      <c r="J1914" s="205">
        <v>4006.8</v>
      </c>
      <c r="K1914" s="214">
        <v>4006.8</v>
      </c>
      <c r="L1914" s="223">
        <v>187</v>
      </c>
      <c r="M1914" s="207">
        <f t="shared" si="433"/>
        <v>5482350</v>
      </c>
      <c r="N1914" s="207"/>
      <c r="O1914" s="207"/>
      <c r="P1914" s="207"/>
      <c r="Q1914" s="205">
        <f t="shared" si="435"/>
        <v>5482350</v>
      </c>
      <c r="R1914" s="208">
        <v>5482350</v>
      </c>
      <c r="S1914" s="267"/>
      <c r="T1914" s="208"/>
      <c r="U1914" s="208"/>
      <c r="V1914" s="208"/>
      <c r="W1914" s="208"/>
      <c r="X1914" s="208"/>
      <c r="Y1914" s="208"/>
      <c r="Z1914" s="208"/>
      <c r="AA1914" s="208"/>
      <c r="AB1914" s="208"/>
      <c r="AC1914" s="208"/>
      <c r="AD1914" s="208"/>
      <c r="AE1914" s="205"/>
      <c r="AF1914" s="208"/>
      <c r="AG1914" s="221">
        <v>2025</v>
      </c>
      <c r="AH1914" s="159"/>
      <c r="AI1914" s="175"/>
      <c r="AJ1914" s="218"/>
      <c r="AK1914" s="15">
        <f t="shared" ca="1" si="432"/>
        <v>1827</v>
      </c>
      <c r="AL1914" s="15" t="s">
        <v>155</v>
      </c>
      <c r="AM1914" s="15" t="str">
        <f t="shared" ca="1" si="434"/>
        <v>1827.</v>
      </c>
      <c r="AN1914" s="285"/>
      <c r="AO1914" s="15"/>
      <c r="AP1914" s="16"/>
    </row>
    <row r="1915" spans="1:42" ht="22.5" hidden="1" customHeight="1" x14ac:dyDescent="0.25">
      <c r="A1915" s="83" t="str">
        <f t="shared" ca="1" si="431"/>
        <v>1828.</v>
      </c>
      <c r="B1915" s="26">
        <v>3572</v>
      </c>
      <c r="C1915" s="251" t="s">
        <v>734</v>
      </c>
      <c r="D1915" s="144">
        <v>1993</v>
      </c>
      <c r="E1915" s="83" t="s">
        <v>2957</v>
      </c>
      <c r="F1915" s="83" t="s">
        <v>2959</v>
      </c>
      <c r="G1915" s="26">
        <v>5</v>
      </c>
      <c r="H1915" s="26">
        <v>4</v>
      </c>
      <c r="I1915" s="214">
        <v>3354.8</v>
      </c>
      <c r="J1915" s="205">
        <v>3004.3</v>
      </c>
      <c r="K1915" s="214">
        <v>3004.3</v>
      </c>
      <c r="L1915" s="223">
        <v>135</v>
      </c>
      <c r="M1915" s="207">
        <f t="shared" si="433"/>
        <v>1436820</v>
      </c>
      <c r="N1915" s="207"/>
      <c r="O1915" s="207"/>
      <c r="P1915" s="207"/>
      <c r="Q1915" s="205">
        <f t="shared" si="435"/>
        <v>1436820</v>
      </c>
      <c r="R1915" s="208">
        <v>1436820</v>
      </c>
      <c r="S1915" s="267"/>
      <c r="T1915" s="208"/>
      <c r="U1915" s="208"/>
      <c r="V1915" s="208"/>
      <c r="W1915" s="208"/>
      <c r="X1915" s="208"/>
      <c r="Y1915" s="208"/>
      <c r="Z1915" s="208"/>
      <c r="AA1915" s="208"/>
      <c r="AB1915" s="208"/>
      <c r="AC1915" s="208"/>
      <c r="AD1915" s="208"/>
      <c r="AE1915" s="208"/>
      <c r="AF1915" s="208"/>
      <c r="AG1915" s="221">
        <v>2025</v>
      </c>
      <c r="AH1915" s="159"/>
      <c r="AI1915" s="175"/>
      <c r="AJ1915" s="218"/>
      <c r="AK1915" s="15">
        <f t="shared" ca="1" si="432"/>
        <v>1828</v>
      </c>
      <c r="AL1915" s="15" t="s">
        <v>155</v>
      </c>
      <c r="AM1915" s="15" t="str">
        <f t="shared" ca="1" si="434"/>
        <v>1828.</v>
      </c>
      <c r="AN1915" s="285"/>
      <c r="AO1915" s="15"/>
      <c r="AP1915" s="16"/>
    </row>
    <row r="1916" spans="1:42" ht="22.5" hidden="1" customHeight="1" x14ac:dyDescent="0.25">
      <c r="A1916" s="83" t="str">
        <f t="shared" ca="1" si="431"/>
        <v>1829.</v>
      </c>
      <c r="B1916" s="26">
        <v>3446</v>
      </c>
      <c r="C1916" s="226" t="s">
        <v>712</v>
      </c>
      <c r="D1916" s="26">
        <v>1982</v>
      </c>
      <c r="E1916" s="83" t="s">
        <v>2957</v>
      </c>
      <c r="F1916" s="83" t="s">
        <v>2959</v>
      </c>
      <c r="G1916" s="26">
        <v>5</v>
      </c>
      <c r="H1916" s="26">
        <v>4</v>
      </c>
      <c r="I1916" s="207">
        <v>3176.5</v>
      </c>
      <c r="J1916" s="205">
        <v>2857.4</v>
      </c>
      <c r="K1916" s="273">
        <v>2857.4</v>
      </c>
      <c r="L1916" s="223">
        <v>56</v>
      </c>
      <c r="M1916" s="207">
        <f t="shared" si="433"/>
        <v>6168659</v>
      </c>
      <c r="N1916" s="207"/>
      <c r="O1916" s="207"/>
      <c r="P1916" s="207"/>
      <c r="Q1916" s="205">
        <f t="shared" si="435"/>
        <v>6168659</v>
      </c>
      <c r="R1916" s="207">
        <v>6168659</v>
      </c>
      <c r="S1916" s="260"/>
      <c r="T1916" s="207"/>
      <c r="U1916" s="207"/>
      <c r="V1916" s="207"/>
      <c r="W1916" s="207"/>
      <c r="X1916" s="207"/>
      <c r="Y1916" s="207"/>
      <c r="Z1916" s="207"/>
      <c r="AA1916" s="207"/>
      <c r="AB1916" s="207"/>
      <c r="AC1916" s="207"/>
      <c r="AD1916" s="207"/>
      <c r="AE1916" s="205"/>
      <c r="AF1916" s="207"/>
      <c r="AG1916" s="221">
        <v>2025</v>
      </c>
      <c r="AH1916" s="159"/>
      <c r="AI1916" s="175"/>
      <c r="AJ1916" s="153"/>
      <c r="AK1916" s="15">
        <f t="shared" ca="1" si="432"/>
        <v>1829</v>
      </c>
      <c r="AL1916" s="15" t="s">
        <v>155</v>
      </c>
      <c r="AM1916" s="15" t="str">
        <f t="shared" ca="1" si="434"/>
        <v>1829.</v>
      </c>
      <c r="AN1916" s="285"/>
      <c r="AO1916" s="15"/>
      <c r="AP1916" s="16"/>
    </row>
    <row r="1917" spans="1:42" ht="22.5" hidden="1" customHeight="1" x14ac:dyDescent="0.25">
      <c r="A1917" s="83" t="str">
        <f t="shared" ca="1" si="431"/>
        <v>1830.</v>
      </c>
      <c r="B1917" s="26">
        <v>3466</v>
      </c>
      <c r="C1917" s="40" t="s">
        <v>1779</v>
      </c>
      <c r="D1917" s="144">
        <v>1961</v>
      </c>
      <c r="E1917" s="83" t="s">
        <v>2957</v>
      </c>
      <c r="F1917" s="83" t="s">
        <v>2959</v>
      </c>
      <c r="G1917" s="26">
        <v>3</v>
      </c>
      <c r="H1917" s="26">
        <v>2</v>
      </c>
      <c r="I1917" s="214">
        <v>1024.5999999999999</v>
      </c>
      <c r="J1917" s="214">
        <v>782.2</v>
      </c>
      <c r="K1917" s="214">
        <v>782.2</v>
      </c>
      <c r="L1917" s="223">
        <v>24</v>
      </c>
      <c r="M1917" s="207">
        <f t="shared" si="433"/>
        <v>2176696</v>
      </c>
      <c r="N1917" s="207"/>
      <c r="O1917" s="207"/>
      <c r="P1917" s="207"/>
      <c r="Q1917" s="205">
        <f t="shared" si="435"/>
        <v>2176696</v>
      </c>
      <c r="R1917" s="207">
        <v>2176696</v>
      </c>
      <c r="S1917" s="260"/>
      <c r="T1917" s="207"/>
      <c r="U1917" s="207"/>
      <c r="V1917" s="207"/>
      <c r="W1917" s="207"/>
      <c r="X1917" s="207"/>
      <c r="Y1917" s="207"/>
      <c r="Z1917" s="207"/>
      <c r="AA1917" s="207"/>
      <c r="AB1917" s="207"/>
      <c r="AC1917" s="207"/>
      <c r="AD1917" s="207"/>
      <c r="AE1917" s="205"/>
      <c r="AF1917" s="204"/>
      <c r="AG1917" s="221">
        <v>2025</v>
      </c>
      <c r="AH1917" s="159"/>
      <c r="AI1917" s="175"/>
      <c r="AJ1917" s="153"/>
      <c r="AK1917" s="15">
        <f t="shared" ca="1" si="432"/>
        <v>1830</v>
      </c>
      <c r="AL1917" s="15" t="s">
        <v>155</v>
      </c>
      <c r="AM1917" s="15" t="str">
        <f t="shared" ca="1" si="434"/>
        <v>1830.</v>
      </c>
      <c r="AN1917" s="285"/>
      <c r="AO1917" s="15"/>
      <c r="AP1917" s="16"/>
    </row>
    <row r="1918" spans="1:42" ht="22.5" hidden="1" customHeight="1" x14ac:dyDescent="0.25">
      <c r="A1918" s="83" t="str">
        <f t="shared" ca="1" si="431"/>
        <v>1831.</v>
      </c>
      <c r="B1918" s="26">
        <v>3469</v>
      </c>
      <c r="C1918" s="226" t="s">
        <v>714</v>
      </c>
      <c r="D1918" s="26">
        <v>1967</v>
      </c>
      <c r="E1918" s="83" t="s">
        <v>2957</v>
      </c>
      <c r="F1918" s="83" t="s">
        <v>2959</v>
      </c>
      <c r="G1918" s="26">
        <v>5</v>
      </c>
      <c r="H1918" s="26">
        <v>2</v>
      </c>
      <c r="I1918" s="207">
        <v>1998.7</v>
      </c>
      <c r="J1918" s="205">
        <v>1782.2</v>
      </c>
      <c r="K1918" s="273">
        <v>1782.2</v>
      </c>
      <c r="L1918" s="223">
        <v>40</v>
      </c>
      <c r="M1918" s="207">
        <f t="shared" si="433"/>
        <v>1386000</v>
      </c>
      <c r="N1918" s="207"/>
      <c r="O1918" s="207"/>
      <c r="P1918" s="207"/>
      <c r="Q1918" s="205">
        <f t="shared" si="435"/>
        <v>1386000</v>
      </c>
      <c r="R1918" s="207">
        <v>1386000</v>
      </c>
      <c r="S1918" s="260"/>
      <c r="T1918" s="207"/>
      <c r="U1918" s="207"/>
      <c r="V1918" s="207"/>
      <c r="W1918" s="207"/>
      <c r="X1918" s="207"/>
      <c r="Y1918" s="207"/>
      <c r="Z1918" s="207"/>
      <c r="AA1918" s="207"/>
      <c r="AB1918" s="207"/>
      <c r="AC1918" s="207"/>
      <c r="AD1918" s="207"/>
      <c r="AE1918" s="205"/>
      <c r="AF1918" s="207"/>
      <c r="AG1918" s="221">
        <v>2025</v>
      </c>
      <c r="AH1918" s="158"/>
      <c r="AI1918" s="175"/>
      <c r="AJ1918" s="153"/>
      <c r="AK1918" s="15">
        <f t="shared" ca="1" si="432"/>
        <v>1831</v>
      </c>
      <c r="AL1918" s="15" t="s">
        <v>155</v>
      </c>
      <c r="AM1918" s="15" t="str">
        <f t="shared" ca="1" si="434"/>
        <v>1831.</v>
      </c>
      <c r="AN1918" s="285"/>
      <c r="AO1918" s="15"/>
      <c r="AP1918" s="16"/>
    </row>
    <row r="1919" spans="1:42" ht="22.5" hidden="1" customHeight="1" x14ac:dyDescent="0.25">
      <c r="A1919" s="83" t="str">
        <f t="shared" ca="1" si="431"/>
        <v>1832.</v>
      </c>
      <c r="B1919" s="26">
        <v>3477</v>
      </c>
      <c r="C1919" s="251" t="s">
        <v>855</v>
      </c>
      <c r="D1919" s="144">
        <v>1958</v>
      </c>
      <c r="E1919" s="83" t="s">
        <v>2957</v>
      </c>
      <c r="F1919" s="83" t="s">
        <v>2959</v>
      </c>
      <c r="G1919" s="26">
        <v>2</v>
      </c>
      <c r="H1919" s="26">
        <v>1</v>
      </c>
      <c r="I1919" s="214">
        <v>460.2</v>
      </c>
      <c r="J1919" s="205">
        <v>416.2</v>
      </c>
      <c r="K1919" s="214">
        <v>416.2</v>
      </c>
      <c r="L1919" s="223">
        <v>8</v>
      </c>
      <c r="M1919" s="207">
        <f t="shared" si="433"/>
        <v>2019756.8</v>
      </c>
      <c r="N1919" s="207"/>
      <c r="O1919" s="207"/>
      <c r="P1919" s="207"/>
      <c r="Q1919" s="205">
        <f t="shared" si="435"/>
        <v>2019756.8</v>
      </c>
      <c r="R1919" s="208"/>
      <c r="S1919" s="267"/>
      <c r="T1919" s="208"/>
      <c r="U1919" s="208"/>
      <c r="V1919" s="208"/>
      <c r="W1919" s="208"/>
      <c r="X1919" s="208"/>
      <c r="Y1919" s="208">
        <v>641.6</v>
      </c>
      <c r="Z1919" s="208">
        <f>Y1919*3148</f>
        <v>2019756.8</v>
      </c>
      <c r="AA1919" s="208"/>
      <c r="AB1919" s="208"/>
      <c r="AC1919" s="208"/>
      <c r="AD1919" s="208"/>
      <c r="AE1919" s="208"/>
      <c r="AF1919" s="208"/>
      <c r="AG1919" s="221">
        <v>2025</v>
      </c>
      <c r="AH1919" s="159"/>
      <c r="AI1919" s="175"/>
      <c r="AJ1919" s="218"/>
      <c r="AK1919" s="15">
        <f t="shared" ca="1" si="432"/>
        <v>1832</v>
      </c>
      <c r="AL1919" s="15" t="s">
        <v>155</v>
      </c>
      <c r="AM1919" s="15" t="str">
        <f t="shared" ca="1" si="434"/>
        <v>1832.</v>
      </c>
      <c r="AN1919" s="285"/>
      <c r="AO1919" s="15"/>
      <c r="AP1919" s="16"/>
    </row>
    <row r="1920" spans="1:42" ht="22.5" hidden="1" customHeight="1" x14ac:dyDescent="0.25">
      <c r="A1920" s="83" t="str">
        <f t="shared" ca="1" si="431"/>
        <v>1833.</v>
      </c>
      <c r="B1920" s="26">
        <v>3479</v>
      </c>
      <c r="C1920" s="40" t="s">
        <v>1780</v>
      </c>
      <c r="D1920" s="144">
        <v>1977</v>
      </c>
      <c r="E1920" s="145" t="s">
        <v>2957</v>
      </c>
      <c r="F1920" s="83" t="s">
        <v>2959</v>
      </c>
      <c r="G1920" s="144">
        <v>5</v>
      </c>
      <c r="H1920" s="144">
        <v>6</v>
      </c>
      <c r="I1920" s="204">
        <v>4932.6000000000004</v>
      </c>
      <c r="J1920" s="214">
        <v>4542</v>
      </c>
      <c r="K1920" s="214">
        <v>4542</v>
      </c>
      <c r="L1920" s="223">
        <v>100</v>
      </c>
      <c r="M1920" s="207">
        <f t="shared" si="433"/>
        <v>3435606</v>
      </c>
      <c r="N1920" s="207"/>
      <c r="O1920" s="207"/>
      <c r="P1920" s="207"/>
      <c r="Q1920" s="205">
        <f t="shared" si="435"/>
        <v>3435606</v>
      </c>
      <c r="R1920" s="207">
        <v>3435606</v>
      </c>
      <c r="S1920" s="260"/>
      <c r="T1920" s="207"/>
      <c r="U1920" s="207"/>
      <c r="V1920" s="207"/>
      <c r="W1920" s="207"/>
      <c r="X1920" s="207"/>
      <c r="Y1920" s="207"/>
      <c r="Z1920" s="207"/>
      <c r="AA1920" s="207"/>
      <c r="AB1920" s="207"/>
      <c r="AC1920" s="207"/>
      <c r="AD1920" s="207"/>
      <c r="AE1920" s="207"/>
      <c r="AF1920" s="207"/>
      <c r="AG1920" s="221">
        <v>2025</v>
      </c>
      <c r="AH1920" s="159"/>
      <c r="AI1920" s="175"/>
      <c r="AJ1920" s="153"/>
      <c r="AK1920" s="15">
        <f t="shared" ca="1" si="432"/>
        <v>1833</v>
      </c>
      <c r="AL1920" s="15" t="s">
        <v>155</v>
      </c>
      <c r="AM1920" s="15" t="str">
        <f t="shared" ca="1" si="434"/>
        <v>1833.</v>
      </c>
      <c r="AN1920" s="285"/>
      <c r="AO1920" s="15"/>
      <c r="AP1920" s="16"/>
    </row>
    <row r="1921" spans="1:42" ht="22.5" hidden="1" customHeight="1" x14ac:dyDescent="0.25">
      <c r="A1921" s="83" t="str">
        <f t="shared" ca="1" si="431"/>
        <v>1834.</v>
      </c>
      <c r="B1921" s="26">
        <v>3504</v>
      </c>
      <c r="C1921" s="313" t="s">
        <v>1108</v>
      </c>
      <c r="D1921" s="26">
        <v>1977</v>
      </c>
      <c r="E1921" s="83" t="s">
        <v>2957</v>
      </c>
      <c r="F1921" s="83" t="s">
        <v>2959</v>
      </c>
      <c r="G1921" s="26">
        <v>3</v>
      </c>
      <c r="H1921" s="26">
        <v>2</v>
      </c>
      <c r="I1921" s="205">
        <v>1174.8</v>
      </c>
      <c r="J1921" s="205">
        <v>1086.3</v>
      </c>
      <c r="K1921" s="205">
        <v>1086.3</v>
      </c>
      <c r="L1921" s="219">
        <v>24</v>
      </c>
      <c r="M1921" s="207">
        <f t="shared" si="433"/>
        <v>950352</v>
      </c>
      <c r="N1921" s="207"/>
      <c r="O1921" s="207"/>
      <c r="P1921" s="207"/>
      <c r="Q1921" s="205">
        <f t="shared" si="435"/>
        <v>950352</v>
      </c>
      <c r="R1921" s="205">
        <f>778872+171480</f>
        <v>950352</v>
      </c>
      <c r="S1921" s="219"/>
      <c r="T1921" s="205"/>
      <c r="U1921" s="205"/>
      <c r="V1921" s="205"/>
      <c r="W1921" s="205"/>
      <c r="X1921" s="205"/>
      <c r="Y1921" s="205"/>
      <c r="Z1921" s="205"/>
      <c r="AA1921" s="205"/>
      <c r="AB1921" s="205"/>
      <c r="AC1921" s="205"/>
      <c r="AD1921" s="205"/>
      <c r="AE1921" s="205"/>
      <c r="AF1921" s="205"/>
      <c r="AG1921" s="221">
        <v>2025</v>
      </c>
      <c r="AH1921" s="159"/>
      <c r="AI1921" s="175"/>
      <c r="AJ1921" s="239"/>
      <c r="AK1921" s="15">
        <f t="shared" ca="1" si="432"/>
        <v>1834</v>
      </c>
      <c r="AL1921" s="15" t="s">
        <v>155</v>
      </c>
      <c r="AM1921" s="15" t="str">
        <f t="shared" ca="1" si="434"/>
        <v>1834.</v>
      </c>
      <c r="AN1921" s="285"/>
      <c r="AO1921" s="15"/>
      <c r="AP1921" s="16"/>
    </row>
    <row r="1922" spans="1:42" ht="22.5" hidden="1" customHeight="1" x14ac:dyDescent="0.25">
      <c r="A1922" s="83" t="str">
        <f t="shared" ca="1" si="431"/>
        <v>1835.</v>
      </c>
      <c r="B1922" s="26">
        <v>3507</v>
      </c>
      <c r="C1922" s="251" t="s">
        <v>116</v>
      </c>
      <c r="D1922" s="144">
        <v>1983</v>
      </c>
      <c r="E1922" s="83" t="s">
        <v>2957</v>
      </c>
      <c r="F1922" s="83" t="s">
        <v>2958</v>
      </c>
      <c r="G1922" s="26">
        <v>5</v>
      </c>
      <c r="H1922" s="26">
        <v>4</v>
      </c>
      <c r="I1922" s="214">
        <v>3676.5</v>
      </c>
      <c r="J1922" s="205">
        <v>3229.1</v>
      </c>
      <c r="K1922" s="214">
        <v>3229.1</v>
      </c>
      <c r="L1922" s="223">
        <v>60</v>
      </c>
      <c r="M1922" s="207">
        <f t="shared" si="433"/>
        <v>2636904</v>
      </c>
      <c r="N1922" s="207"/>
      <c r="O1922" s="207"/>
      <c r="P1922" s="207"/>
      <c r="Q1922" s="205">
        <f t="shared" si="435"/>
        <v>2636904</v>
      </c>
      <c r="R1922" s="208">
        <v>2636904</v>
      </c>
      <c r="S1922" s="267"/>
      <c r="T1922" s="208"/>
      <c r="U1922" s="208"/>
      <c r="V1922" s="208"/>
      <c r="W1922" s="208"/>
      <c r="X1922" s="208"/>
      <c r="Y1922" s="208"/>
      <c r="Z1922" s="208"/>
      <c r="AA1922" s="208"/>
      <c r="AB1922" s="208"/>
      <c r="AC1922" s="208"/>
      <c r="AD1922" s="208"/>
      <c r="AE1922" s="208"/>
      <c r="AF1922" s="208"/>
      <c r="AG1922" s="221">
        <v>2025</v>
      </c>
      <c r="AH1922" s="159"/>
      <c r="AI1922" s="175"/>
      <c r="AJ1922" s="218"/>
      <c r="AK1922" s="15">
        <f t="shared" ca="1" si="432"/>
        <v>1835</v>
      </c>
      <c r="AL1922" s="15" t="s">
        <v>155</v>
      </c>
      <c r="AM1922" s="15" t="str">
        <f t="shared" ca="1" si="434"/>
        <v>1835.</v>
      </c>
      <c r="AN1922" s="285"/>
      <c r="AO1922" s="15"/>
      <c r="AP1922" s="16"/>
    </row>
    <row r="1923" spans="1:42" ht="22.5" hidden="1" customHeight="1" x14ac:dyDescent="0.25">
      <c r="A1923" s="83" t="str">
        <f t="shared" ca="1" si="431"/>
        <v>1836.</v>
      </c>
      <c r="B1923" s="26">
        <v>3510</v>
      </c>
      <c r="C1923" s="40" t="s">
        <v>1787</v>
      </c>
      <c r="D1923" s="26">
        <v>1977</v>
      </c>
      <c r="E1923" s="83" t="s">
        <v>2957</v>
      </c>
      <c r="F1923" s="83" t="s">
        <v>2959</v>
      </c>
      <c r="G1923" s="26">
        <v>5</v>
      </c>
      <c r="H1923" s="26">
        <v>5</v>
      </c>
      <c r="I1923" s="207">
        <v>4805.3</v>
      </c>
      <c r="J1923" s="207">
        <v>4443.8999999999996</v>
      </c>
      <c r="K1923" s="273">
        <v>4443.8999999999996</v>
      </c>
      <c r="L1923" s="223">
        <v>100</v>
      </c>
      <c r="M1923" s="207">
        <f t="shared" si="433"/>
        <v>3394996</v>
      </c>
      <c r="N1923" s="207"/>
      <c r="O1923" s="207"/>
      <c r="P1923" s="207"/>
      <c r="Q1923" s="205">
        <f t="shared" si="435"/>
        <v>3394996</v>
      </c>
      <c r="R1923" s="207">
        <v>3394996</v>
      </c>
      <c r="S1923" s="260"/>
      <c r="T1923" s="207"/>
      <c r="U1923" s="207"/>
      <c r="V1923" s="207"/>
      <c r="W1923" s="207"/>
      <c r="X1923" s="207"/>
      <c r="Y1923" s="207"/>
      <c r="Z1923" s="207"/>
      <c r="AA1923" s="207"/>
      <c r="AB1923" s="207"/>
      <c r="AC1923" s="207"/>
      <c r="AD1923" s="207"/>
      <c r="AE1923" s="207"/>
      <c r="AF1923" s="207"/>
      <c r="AG1923" s="221">
        <v>2025</v>
      </c>
      <c r="AH1923" s="159"/>
      <c r="AI1923" s="175"/>
      <c r="AJ1923" s="153"/>
      <c r="AK1923" s="15">
        <f t="shared" ca="1" si="432"/>
        <v>1836</v>
      </c>
      <c r="AL1923" s="15" t="s">
        <v>155</v>
      </c>
      <c r="AM1923" s="15" t="str">
        <f t="shared" ca="1" si="434"/>
        <v>1836.</v>
      </c>
      <c r="AN1923" s="285"/>
      <c r="AO1923" s="15"/>
      <c r="AP1923" s="16"/>
    </row>
    <row r="1924" spans="1:42" ht="22.5" hidden="1" customHeight="1" x14ac:dyDescent="0.25">
      <c r="A1924" s="83" t="str">
        <f t="shared" ca="1" si="431"/>
        <v>1837.</v>
      </c>
      <c r="B1924" s="26">
        <v>3523</v>
      </c>
      <c r="C1924" s="251" t="s">
        <v>117</v>
      </c>
      <c r="D1924" s="144">
        <v>1970</v>
      </c>
      <c r="E1924" s="83" t="s">
        <v>2957</v>
      </c>
      <c r="F1924" s="83" t="s">
        <v>2958</v>
      </c>
      <c r="G1924" s="26">
        <v>5</v>
      </c>
      <c r="H1924" s="26">
        <v>5</v>
      </c>
      <c r="I1924" s="214">
        <v>2928.2</v>
      </c>
      <c r="J1924" s="205">
        <v>2626.6</v>
      </c>
      <c r="K1924" s="214">
        <v>2626.6</v>
      </c>
      <c r="L1924" s="223">
        <v>99</v>
      </c>
      <c r="M1924" s="207">
        <f t="shared" si="433"/>
        <v>2132837.2000000002</v>
      </c>
      <c r="N1924" s="207"/>
      <c r="O1924" s="207"/>
      <c r="P1924" s="207"/>
      <c r="Q1924" s="205">
        <f t="shared" si="435"/>
        <v>2132837.2000000002</v>
      </c>
      <c r="R1924" s="208">
        <v>2132837.2000000002</v>
      </c>
      <c r="S1924" s="267"/>
      <c r="T1924" s="208"/>
      <c r="U1924" s="208"/>
      <c r="V1924" s="208"/>
      <c r="W1924" s="208"/>
      <c r="X1924" s="208"/>
      <c r="Y1924" s="208"/>
      <c r="Z1924" s="208"/>
      <c r="AA1924" s="208"/>
      <c r="AB1924" s="208"/>
      <c r="AC1924" s="208"/>
      <c r="AD1924" s="208"/>
      <c r="AE1924" s="208"/>
      <c r="AF1924" s="208"/>
      <c r="AG1924" s="221">
        <v>2025</v>
      </c>
      <c r="AH1924" s="159"/>
      <c r="AI1924" s="175"/>
      <c r="AJ1924" s="218"/>
      <c r="AK1924" s="15">
        <f t="shared" ca="1" si="432"/>
        <v>1837</v>
      </c>
      <c r="AL1924" s="15" t="s">
        <v>155</v>
      </c>
      <c r="AM1924" s="15" t="str">
        <f t="shared" ca="1" si="434"/>
        <v>1837.</v>
      </c>
      <c r="AN1924" s="285"/>
      <c r="AO1924" s="15"/>
      <c r="AP1924" s="16"/>
    </row>
    <row r="1925" spans="1:42" ht="22.5" hidden="1" customHeight="1" x14ac:dyDescent="0.25">
      <c r="A1925" s="83" t="str">
        <f t="shared" ref="A1925:A1973" ca="1" si="436">AM1925</f>
        <v>1838.</v>
      </c>
      <c r="B1925" s="26">
        <v>3545</v>
      </c>
      <c r="C1925" s="40" t="s">
        <v>1795</v>
      </c>
      <c r="D1925" s="144">
        <v>1961</v>
      </c>
      <c r="E1925" s="83" t="s">
        <v>2957</v>
      </c>
      <c r="F1925" s="83" t="s">
        <v>2959</v>
      </c>
      <c r="G1925" s="26">
        <v>2</v>
      </c>
      <c r="H1925" s="26">
        <v>2</v>
      </c>
      <c r="I1925" s="214">
        <v>830.7</v>
      </c>
      <c r="J1925" s="214">
        <v>700.7</v>
      </c>
      <c r="K1925" s="214">
        <v>700.7</v>
      </c>
      <c r="L1925" s="223">
        <v>44</v>
      </c>
      <c r="M1925" s="207">
        <f t="shared" si="433"/>
        <v>232899</v>
      </c>
      <c r="N1925" s="207"/>
      <c r="O1925" s="207"/>
      <c r="P1925" s="207"/>
      <c r="Q1925" s="205">
        <f t="shared" si="435"/>
        <v>232899</v>
      </c>
      <c r="R1925" s="207"/>
      <c r="S1925" s="260"/>
      <c r="T1925" s="207"/>
      <c r="U1925" s="207"/>
      <c r="V1925" s="207"/>
      <c r="W1925" s="207"/>
      <c r="X1925" s="207"/>
      <c r="Y1925" s="207"/>
      <c r="Z1925" s="207"/>
      <c r="AA1925" s="207">
        <v>87</v>
      </c>
      <c r="AB1925" s="207">
        <f>AA1925*2677</f>
        <v>232899</v>
      </c>
      <c r="AC1925" s="207"/>
      <c r="AD1925" s="207"/>
      <c r="AE1925" s="207"/>
      <c r="AF1925" s="207"/>
      <c r="AG1925" s="221">
        <v>2025</v>
      </c>
      <c r="AH1925" s="159"/>
      <c r="AI1925" s="175"/>
      <c r="AJ1925" s="218"/>
      <c r="AK1925" s="15">
        <f t="shared" ca="1" si="432"/>
        <v>1838</v>
      </c>
      <c r="AL1925" s="15" t="s">
        <v>155</v>
      </c>
      <c r="AM1925" s="15" t="str">
        <f t="shared" ca="1" si="434"/>
        <v>1838.</v>
      </c>
      <c r="AN1925" s="285"/>
      <c r="AO1925" s="15"/>
      <c r="AP1925" s="16"/>
    </row>
    <row r="1926" spans="1:42" ht="22.5" hidden="1" customHeight="1" x14ac:dyDescent="0.25">
      <c r="A1926" s="83" t="str">
        <f t="shared" ca="1" si="436"/>
        <v>1839.</v>
      </c>
      <c r="B1926" s="26">
        <v>3555</v>
      </c>
      <c r="C1926" s="251" t="s">
        <v>864</v>
      </c>
      <c r="D1926" s="144">
        <v>1956</v>
      </c>
      <c r="E1926" s="83" t="s">
        <v>2957</v>
      </c>
      <c r="F1926" s="83" t="s">
        <v>2959</v>
      </c>
      <c r="G1926" s="26">
        <v>2</v>
      </c>
      <c r="H1926" s="26">
        <v>1</v>
      </c>
      <c r="I1926" s="214">
        <v>408.1</v>
      </c>
      <c r="J1926" s="205">
        <v>371.5</v>
      </c>
      <c r="K1926" s="214">
        <v>371.5</v>
      </c>
      <c r="L1926" s="223">
        <v>8</v>
      </c>
      <c r="M1926" s="207">
        <f t="shared" si="433"/>
        <v>397978</v>
      </c>
      <c r="N1926" s="207"/>
      <c r="O1926" s="207"/>
      <c r="P1926" s="207"/>
      <c r="Q1926" s="205">
        <f t="shared" si="435"/>
        <v>397978</v>
      </c>
      <c r="R1926" s="208">
        <v>397978</v>
      </c>
      <c r="S1926" s="267"/>
      <c r="T1926" s="208"/>
      <c r="U1926" s="208"/>
      <c r="V1926" s="208"/>
      <c r="W1926" s="208"/>
      <c r="X1926" s="208"/>
      <c r="Y1926" s="208"/>
      <c r="Z1926" s="208"/>
      <c r="AA1926" s="208"/>
      <c r="AB1926" s="208"/>
      <c r="AC1926" s="208"/>
      <c r="AD1926" s="208"/>
      <c r="AE1926" s="208"/>
      <c r="AF1926" s="208"/>
      <c r="AG1926" s="221">
        <v>2025</v>
      </c>
      <c r="AH1926" s="159"/>
      <c r="AI1926" s="175"/>
      <c r="AJ1926" s="218"/>
      <c r="AK1926" s="15">
        <f t="shared" ca="1" si="432"/>
        <v>1839</v>
      </c>
      <c r="AL1926" s="15" t="s">
        <v>155</v>
      </c>
      <c r="AM1926" s="15" t="str">
        <f t="shared" ca="1" si="434"/>
        <v>1839.</v>
      </c>
      <c r="AN1926" s="285"/>
      <c r="AO1926" s="15"/>
      <c r="AP1926" s="16"/>
    </row>
    <row r="1927" spans="1:42" ht="22.5" hidden="1" customHeight="1" x14ac:dyDescent="0.25">
      <c r="A1927" s="83" t="str">
        <f t="shared" ca="1" si="436"/>
        <v>1840.</v>
      </c>
      <c r="B1927" s="26">
        <v>3270</v>
      </c>
      <c r="C1927" s="40" t="s">
        <v>1735</v>
      </c>
      <c r="D1927" s="144">
        <v>1980</v>
      </c>
      <c r="E1927" s="83" t="s">
        <v>2957</v>
      </c>
      <c r="F1927" s="83" t="s">
        <v>2958</v>
      </c>
      <c r="G1927" s="26">
        <v>5</v>
      </c>
      <c r="H1927" s="26">
        <v>5</v>
      </c>
      <c r="I1927" s="214">
        <v>4015.9</v>
      </c>
      <c r="J1927" s="214">
        <v>3496.4</v>
      </c>
      <c r="K1927" s="214">
        <v>3496.4</v>
      </c>
      <c r="L1927" s="223">
        <v>97</v>
      </c>
      <c r="M1927" s="207">
        <f t="shared" si="433"/>
        <v>5214324</v>
      </c>
      <c r="N1927" s="207"/>
      <c r="O1927" s="207"/>
      <c r="P1927" s="207"/>
      <c r="Q1927" s="205">
        <f t="shared" si="435"/>
        <v>5214324</v>
      </c>
      <c r="R1927" s="207">
        <v>5214324</v>
      </c>
      <c r="S1927" s="260"/>
      <c r="T1927" s="207"/>
      <c r="U1927" s="207"/>
      <c r="V1927" s="207"/>
      <c r="W1927" s="207"/>
      <c r="X1927" s="207"/>
      <c r="Y1927" s="207"/>
      <c r="Z1927" s="207"/>
      <c r="AA1927" s="207"/>
      <c r="AB1927" s="207"/>
      <c r="AC1927" s="207"/>
      <c r="AD1927" s="207"/>
      <c r="AE1927" s="207"/>
      <c r="AF1927" s="207"/>
      <c r="AG1927" s="221">
        <v>2025</v>
      </c>
      <c r="AH1927" s="159"/>
      <c r="AI1927" s="175"/>
      <c r="AJ1927" s="153"/>
      <c r="AK1927" s="15">
        <f t="shared" ca="1" si="432"/>
        <v>1840</v>
      </c>
      <c r="AL1927" s="15" t="s">
        <v>155</v>
      </c>
      <c r="AM1927" s="15" t="str">
        <f t="shared" ca="1" si="434"/>
        <v>1840.</v>
      </c>
      <c r="AN1927" s="285"/>
      <c r="AO1927" s="15"/>
      <c r="AP1927" s="16"/>
    </row>
    <row r="1928" spans="1:42" ht="22.5" hidden="1" customHeight="1" x14ac:dyDescent="0.25">
      <c r="A1928" s="83" t="str">
        <f t="shared" ca="1" si="436"/>
        <v>1841.</v>
      </c>
      <c r="B1928" s="26">
        <v>3313</v>
      </c>
      <c r="C1928" s="40" t="s">
        <v>1741</v>
      </c>
      <c r="D1928" s="144">
        <v>1973</v>
      </c>
      <c r="E1928" s="145" t="s">
        <v>2957</v>
      </c>
      <c r="F1928" s="83" t="s">
        <v>2959</v>
      </c>
      <c r="G1928" s="144">
        <v>2</v>
      </c>
      <c r="H1928" s="144">
        <v>2</v>
      </c>
      <c r="I1928" s="204">
        <v>770.1</v>
      </c>
      <c r="J1928" s="214">
        <v>731.1</v>
      </c>
      <c r="K1928" s="214">
        <v>731.1</v>
      </c>
      <c r="L1928" s="223">
        <v>16</v>
      </c>
      <c r="M1928" s="207">
        <f t="shared" si="433"/>
        <v>1445778</v>
      </c>
      <c r="N1928" s="207"/>
      <c r="O1928" s="207"/>
      <c r="P1928" s="207"/>
      <c r="Q1928" s="205">
        <f t="shared" si="435"/>
        <v>1445778</v>
      </c>
      <c r="R1928" s="207">
        <f>573066+872712</f>
        <v>1445778</v>
      </c>
      <c r="S1928" s="260"/>
      <c r="T1928" s="207"/>
      <c r="U1928" s="207"/>
      <c r="V1928" s="207"/>
      <c r="W1928" s="207"/>
      <c r="X1928" s="207"/>
      <c r="Y1928" s="207"/>
      <c r="Z1928" s="207"/>
      <c r="AA1928" s="207"/>
      <c r="AB1928" s="207"/>
      <c r="AC1928" s="207"/>
      <c r="AD1928" s="207"/>
      <c r="AE1928" s="205"/>
      <c r="AF1928" s="204"/>
      <c r="AG1928" s="221">
        <v>2025</v>
      </c>
      <c r="AH1928" s="159"/>
      <c r="AI1928" s="175"/>
      <c r="AJ1928" s="153"/>
      <c r="AK1928" s="15">
        <f t="shared" ca="1" si="432"/>
        <v>1841</v>
      </c>
      <c r="AL1928" s="15" t="s">
        <v>155</v>
      </c>
      <c r="AM1928" s="15" t="str">
        <f t="shared" ca="1" si="434"/>
        <v>1841.</v>
      </c>
      <c r="AN1928" s="285"/>
      <c r="AO1928" s="15"/>
      <c r="AP1928" s="16"/>
    </row>
    <row r="1929" spans="1:42" ht="22.5" hidden="1" customHeight="1" x14ac:dyDescent="0.25">
      <c r="A1929" s="83" t="str">
        <f t="shared" ca="1" si="436"/>
        <v>1842.</v>
      </c>
      <c r="B1929" s="26">
        <v>3314</v>
      </c>
      <c r="C1929" s="40" t="s">
        <v>1742</v>
      </c>
      <c r="D1929" s="144">
        <v>1979</v>
      </c>
      <c r="E1929" s="83" t="s">
        <v>2957</v>
      </c>
      <c r="F1929" s="83" t="s">
        <v>2959</v>
      </c>
      <c r="G1929" s="26">
        <v>2</v>
      </c>
      <c r="H1929" s="26">
        <v>2</v>
      </c>
      <c r="I1929" s="214">
        <v>797.6</v>
      </c>
      <c r="J1929" s="214">
        <v>651.1</v>
      </c>
      <c r="K1929" s="214">
        <v>651.1</v>
      </c>
      <c r="L1929" s="223">
        <v>14</v>
      </c>
      <c r="M1929" s="207">
        <f t="shared" si="433"/>
        <v>910248</v>
      </c>
      <c r="N1929" s="207"/>
      <c r="O1929" s="207"/>
      <c r="P1929" s="207"/>
      <c r="Q1929" s="205">
        <f t="shared" si="435"/>
        <v>910248</v>
      </c>
      <c r="R1929" s="207">
        <v>910248</v>
      </c>
      <c r="S1929" s="260"/>
      <c r="T1929" s="207"/>
      <c r="U1929" s="207"/>
      <c r="V1929" s="207"/>
      <c r="W1929" s="207"/>
      <c r="X1929" s="207"/>
      <c r="Y1929" s="207"/>
      <c r="Z1929" s="207"/>
      <c r="AA1929" s="207"/>
      <c r="AB1929" s="207"/>
      <c r="AC1929" s="207"/>
      <c r="AD1929" s="207"/>
      <c r="AE1929" s="207"/>
      <c r="AF1929" s="207"/>
      <c r="AG1929" s="221">
        <v>2025</v>
      </c>
      <c r="AH1929" s="159"/>
      <c r="AI1929" s="175"/>
      <c r="AJ1929" s="153"/>
      <c r="AK1929" s="15">
        <f t="shared" ca="1" si="432"/>
        <v>1842</v>
      </c>
      <c r="AL1929" s="15" t="s">
        <v>155</v>
      </c>
      <c r="AM1929" s="15" t="str">
        <f t="shared" ca="1" si="434"/>
        <v>1842.</v>
      </c>
      <c r="AN1929" s="285"/>
      <c r="AO1929" s="15"/>
      <c r="AP1929" s="16"/>
    </row>
    <row r="1930" spans="1:42" ht="22.5" hidden="1" customHeight="1" x14ac:dyDescent="0.25">
      <c r="A1930" s="83" t="str">
        <f t="shared" ca="1" si="436"/>
        <v>1843.</v>
      </c>
      <c r="B1930" s="26">
        <v>3316</v>
      </c>
      <c r="C1930" s="40" t="s">
        <v>1743</v>
      </c>
      <c r="D1930" s="26">
        <v>1982</v>
      </c>
      <c r="E1930" s="83" t="s">
        <v>2957</v>
      </c>
      <c r="F1930" s="83" t="s">
        <v>2959</v>
      </c>
      <c r="G1930" s="26">
        <v>2</v>
      </c>
      <c r="H1930" s="26">
        <v>2</v>
      </c>
      <c r="I1930" s="207">
        <v>782.6</v>
      </c>
      <c r="J1930" s="207">
        <v>719.8</v>
      </c>
      <c r="K1930" s="273">
        <v>719.8</v>
      </c>
      <c r="L1930" s="223">
        <v>14</v>
      </c>
      <c r="M1930" s="207">
        <f t="shared" si="433"/>
        <v>914940</v>
      </c>
      <c r="N1930" s="207"/>
      <c r="O1930" s="207"/>
      <c r="P1930" s="207"/>
      <c r="Q1930" s="205">
        <f t="shared" si="435"/>
        <v>914940</v>
      </c>
      <c r="R1930" s="207">
        <v>914940</v>
      </c>
      <c r="S1930" s="260"/>
      <c r="T1930" s="207"/>
      <c r="U1930" s="207"/>
      <c r="V1930" s="207"/>
      <c r="W1930" s="207"/>
      <c r="X1930" s="207"/>
      <c r="Y1930" s="207"/>
      <c r="Z1930" s="207"/>
      <c r="AA1930" s="207"/>
      <c r="AB1930" s="207"/>
      <c r="AC1930" s="207"/>
      <c r="AD1930" s="207"/>
      <c r="AE1930" s="207"/>
      <c r="AF1930" s="207"/>
      <c r="AG1930" s="221">
        <v>2025</v>
      </c>
      <c r="AH1930" s="159"/>
      <c r="AI1930" s="175"/>
      <c r="AJ1930" s="153"/>
      <c r="AK1930" s="15">
        <f t="shared" ca="1" si="432"/>
        <v>1843</v>
      </c>
      <c r="AL1930" s="15" t="s">
        <v>155</v>
      </c>
      <c r="AM1930" s="15" t="str">
        <f t="shared" ca="1" si="434"/>
        <v>1843.</v>
      </c>
      <c r="AN1930" s="285"/>
      <c r="AO1930" s="15"/>
      <c r="AP1930" s="16"/>
    </row>
    <row r="1931" spans="1:42" ht="22.5" hidden="1" customHeight="1" x14ac:dyDescent="0.25">
      <c r="A1931" s="83" t="str">
        <f t="shared" ca="1" si="436"/>
        <v>1844.</v>
      </c>
      <c r="B1931" s="26">
        <v>3320</v>
      </c>
      <c r="C1931" s="40" t="s">
        <v>1744</v>
      </c>
      <c r="D1931" s="144">
        <v>1967</v>
      </c>
      <c r="E1931" s="83" t="s">
        <v>2957</v>
      </c>
      <c r="F1931" s="83" t="s">
        <v>2959</v>
      </c>
      <c r="G1931" s="26">
        <v>5</v>
      </c>
      <c r="H1931" s="26">
        <v>4</v>
      </c>
      <c r="I1931" s="214">
        <v>2878.4</v>
      </c>
      <c r="J1931" s="214">
        <v>2599.4</v>
      </c>
      <c r="K1931" s="214">
        <v>2599.4</v>
      </c>
      <c r="L1931" s="223">
        <v>77</v>
      </c>
      <c r="M1931" s="207">
        <f t="shared" si="433"/>
        <v>2646062</v>
      </c>
      <c r="N1931" s="207"/>
      <c r="O1931" s="207"/>
      <c r="P1931" s="207"/>
      <c r="Q1931" s="205">
        <f t="shared" si="435"/>
        <v>2646062</v>
      </c>
      <c r="R1931" s="207"/>
      <c r="S1931" s="260"/>
      <c r="T1931" s="207"/>
      <c r="U1931" s="207">
        <v>746</v>
      </c>
      <c r="V1931" s="207">
        <f>U1931*3547</f>
        <v>2646062</v>
      </c>
      <c r="W1931" s="207"/>
      <c r="X1931" s="207"/>
      <c r="Y1931" s="207"/>
      <c r="Z1931" s="207"/>
      <c r="AA1931" s="207"/>
      <c r="AB1931" s="207"/>
      <c r="AC1931" s="207"/>
      <c r="AD1931" s="207"/>
      <c r="AE1931" s="205"/>
      <c r="AF1931" s="204"/>
      <c r="AG1931" s="221">
        <v>2025</v>
      </c>
      <c r="AH1931" s="159"/>
      <c r="AI1931" s="175"/>
      <c r="AJ1931" s="218"/>
      <c r="AK1931" s="15">
        <f t="shared" ca="1" si="432"/>
        <v>1844</v>
      </c>
      <c r="AL1931" s="15" t="s">
        <v>155</v>
      </c>
      <c r="AM1931" s="15" t="str">
        <f t="shared" ca="1" si="434"/>
        <v>1844.</v>
      </c>
      <c r="AN1931" s="285"/>
      <c r="AO1931" s="15"/>
      <c r="AP1931" s="16"/>
    </row>
    <row r="1932" spans="1:42" ht="22.5" hidden="1" customHeight="1" x14ac:dyDescent="0.25">
      <c r="A1932" s="83" t="str">
        <f t="shared" ca="1" si="436"/>
        <v>1845.</v>
      </c>
      <c r="B1932" s="26">
        <v>3327</v>
      </c>
      <c r="C1932" s="226" t="s">
        <v>696</v>
      </c>
      <c r="D1932" s="26">
        <v>1963</v>
      </c>
      <c r="E1932" s="83" t="s">
        <v>2957</v>
      </c>
      <c r="F1932" s="83" t="s">
        <v>2959</v>
      </c>
      <c r="G1932" s="26">
        <v>4</v>
      </c>
      <c r="H1932" s="26">
        <v>3</v>
      </c>
      <c r="I1932" s="207">
        <v>2503.9</v>
      </c>
      <c r="J1932" s="205">
        <v>2252.3000000000002</v>
      </c>
      <c r="K1932" s="273">
        <v>2252.3000000000002</v>
      </c>
      <c r="L1932" s="223">
        <v>65</v>
      </c>
      <c r="M1932" s="207">
        <f t="shared" si="433"/>
        <v>1032240</v>
      </c>
      <c r="N1932" s="207"/>
      <c r="O1932" s="207"/>
      <c r="P1932" s="207"/>
      <c r="Q1932" s="205">
        <f t="shared" si="435"/>
        <v>1032240</v>
      </c>
      <c r="R1932" s="207">
        <v>1032240</v>
      </c>
      <c r="S1932" s="260"/>
      <c r="T1932" s="207"/>
      <c r="U1932" s="207"/>
      <c r="V1932" s="207"/>
      <c r="W1932" s="207"/>
      <c r="X1932" s="207"/>
      <c r="Y1932" s="207"/>
      <c r="Z1932" s="207"/>
      <c r="AA1932" s="207"/>
      <c r="AB1932" s="207"/>
      <c r="AC1932" s="207"/>
      <c r="AD1932" s="207"/>
      <c r="AE1932" s="207"/>
      <c r="AF1932" s="207"/>
      <c r="AG1932" s="221">
        <v>2025</v>
      </c>
      <c r="AH1932" s="158"/>
      <c r="AI1932" s="175"/>
      <c r="AJ1932" s="153"/>
      <c r="AK1932" s="15">
        <f t="shared" ca="1" si="432"/>
        <v>1845</v>
      </c>
      <c r="AL1932" s="15" t="s">
        <v>155</v>
      </c>
      <c r="AM1932" s="15" t="str">
        <f t="shared" ca="1" si="434"/>
        <v>1845.</v>
      </c>
      <c r="AN1932" s="285"/>
      <c r="AO1932" s="15"/>
      <c r="AP1932" s="16"/>
    </row>
    <row r="1933" spans="1:42" ht="22.5" hidden="1" customHeight="1" x14ac:dyDescent="0.25">
      <c r="A1933" s="83" t="str">
        <f t="shared" ca="1" si="436"/>
        <v>1846.</v>
      </c>
      <c r="B1933" s="26">
        <v>3331</v>
      </c>
      <c r="C1933" s="40" t="s">
        <v>1747</v>
      </c>
      <c r="D1933" s="144">
        <v>1975</v>
      </c>
      <c r="E1933" s="83" t="s">
        <v>2957</v>
      </c>
      <c r="F1933" s="83" t="s">
        <v>2959</v>
      </c>
      <c r="G1933" s="26">
        <v>5</v>
      </c>
      <c r="H1933" s="26">
        <v>2</v>
      </c>
      <c r="I1933" s="214">
        <v>1934.8</v>
      </c>
      <c r="J1933" s="214">
        <v>1779.3</v>
      </c>
      <c r="K1933" s="214">
        <v>1779.3</v>
      </c>
      <c r="L1933" s="223">
        <v>40</v>
      </c>
      <c r="M1933" s="207">
        <f t="shared" si="433"/>
        <v>3610229</v>
      </c>
      <c r="N1933" s="207"/>
      <c r="O1933" s="207"/>
      <c r="P1933" s="207"/>
      <c r="Q1933" s="205">
        <f t="shared" si="435"/>
        <v>3610229</v>
      </c>
      <c r="R1933" s="207">
        <v>3610229</v>
      </c>
      <c r="S1933" s="260"/>
      <c r="T1933" s="207"/>
      <c r="U1933" s="207"/>
      <c r="V1933" s="207"/>
      <c r="W1933" s="207"/>
      <c r="X1933" s="207"/>
      <c r="Y1933" s="207"/>
      <c r="Z1933" s="207"/>
      <c r="AA1933" s="207"/>
      <c r="AB1933" s="207"/>
      <c r="AC1933" s="207"/>
      <c r="AD1933" s="207"/>
      <c r="AE1933" s="207"/>
      <c r="AF1933" s="207"/>
      <c r="AG1933" s="221">
        <v>2025</v>
      </c>
      <c r="AH1933" s="159"/>
      <c r="AI1933" s="175"/>
      <c r="AJ1933" s="153"/>
      <c r="AK1933" s="15">
        <f t="shared" ca="1" si="432"/>
        <v>1846</v>
      </c>
      <c r="AL1933" s="15" t="s">
        <v>155</v>
      </c>
      <c r="AM1933" s="15" t="str">
        <f t="shared" ca="1" si="434"/>
        <v>1846.</v>
      </c>
      <c r="AN1933" s="285"/>
      <c r="AO1933" s="15"/>
      <c r="AP1933" s="16"/>
    </row>
    <row r="1934" spans="1:42" ht="22.5" hidden="1" customHeight="1" x14ac:dyDescent="0.25">
      <c r="A1934" s="83" t="str">
        <f t="shared" ca="1" si="436"/>
        <v>1847.</v>
      </c>
      <c r="B1934" s="26">
        <v>3340</v>
      </c>
      <c r="C1934" s="313" t="s">
        <v>886</v>
      </c>
      <c r="D1934" s="144">
        <v>1976</v>
      </c>
      <c r="E1934" s="145" t="s">
        <v>2957</v>
      </c>
      <c r="F1934" s="83" t="s">
        <v>2958</v>
      </c>
      <c r="G1934" s="144">
        <v>5</v>
      </c>
      <c r="H1934" s="144">
        <v>6</v>
      </c>
      <c r="I1934" s="204">
        <v>5180.3</v>
      </c>
      <c r="J1934" s="205">
        <v>4733.8</v>
      </c>
      <c r="K1934" s="214">
        <v>4733.8</v>
      </c>
      <c r="L1934" s="223">
        <v>180</v>
      </c>
      <c r="M1934" s="207">
        <f t="shared" si="433"/>
        <v>5432322.7999999989</v>
      </c>
      <c r="N1934" s="207"/>
      <c r="O1934" s="207"/>
      <c r="P1934" s="207"/>
      <c r="Q1934" s="205">
        <f t="shared" si="435"/>
        <v>5432322.7999999989</v>
      </c>
      <c r="R1934" s="208">
        <v>927278.1</v>
      </c>
      <c r="S1934" s="267"/>
      <c r="T1934" s="208"/>
      <c r="U1934" s="208">
        <v>1270.0999999999999</v>
      </c>
      <c r="V1934" s="208">
        <f>U1934*3547</f>
        <v>4505044.6999999993</v>
      </c>
      <c r="W1934" s="208"/>
      <c r="X1934" s="208"/>
      <c r="Y1934" s="208"/>
      <c r="Z1934" s="208"/>
      <c r="AA1934" s="208"/>
      <c r="AB1934" s="208"/>
      <c r="AC1934" s="208"/>
      <c r="AD1934" s="208"/>
      <c r="AE1934" s="208"/>
      <c r="AF1934" s="208"/>
      <c r="AG1934" s="221">
        <v>2025</v>
      </c>
      <c r="AH1934" s="159"/>
      <c r="AI1934" s="175"/>
      <c r="AJ1934" s="218"/>
      <c r="AK1934" s="15">
        <f t="shared" ca="1" si="432"/>
        <v>1847</v>
      </c>
      <c r="AL1934" s="15" t="s">
        <v>155</v>
      </c>
      <c r="AM1934" s="15" t="str">
        <f t="shared" ca="1" si="434"/>
        <v>1847.</v>
      </c>
      <c r="AN1934" s="285"/>
      <c r="AO1934" s="15"/>
      <c r="AP1934" s="16"/>
    </row>
    <row r="1935" spans="1:42" ht="22.5" hidden="1" customHeight="1" x14ac:dyDescent="0.25">
      <c r="A1935" s="83" t="str">
        <f t="shared" ca="1" si="436"/>
        <v>1848.</v>
      </c>
      <c r="B1935" s="26">
        <v>3354</v>
      </c>
      <c r="C1935" s="251" t="s">
        <v>701</v>
      </c>
      <c r="D1935" s="144">
        <v>1959</v>
      </c>
      <c r="E1935" s="83" t="s">
        <v>2957</v>
      </c>
      <c r="F1935" s="83" t="s">
        <v>2959</v>
      </c>
      <c r="G1935" s="26">
        <v>2</v>
      </c>
      <c r="H1935" s="26">
        <v>1</v>
      </c>
      <c r="I1935" s="214">
        <v>467.1</v>
      </c>
      <c r="J1935" s="205">
        <v>423.9</v>
      </c>
      <c r="K1935" s="214">
        <v>423.9</v>
      </c>
      <c r="L1935" s="223">
        <v>8</v>
      </c>
      <c r="M1935" s="207">
        <f t="shared" si="433"/>
        <v>107080</v>
      </c>
      <c r="N1935" s="207"/>
      <c r="O1935" s="207"/>
      <c r="P1935" s="207"/>
      <c r="Q1935" s="205">
        <f t="shared" si="435"/>
        <v>107080</v>
      </c>
      <c r="R1935" s="208"/>
      <c r="S1935" s="267"/>
      <c r="T1935" s="208"/>
      <c r="U1935" s="208"/>
      <c r="V1935" s="208"/>
      <c r="W1935" s="208"/>
      <c r="X1935" s="208"/>
      <c r="Y1935" s="208"/>
      <c r="Z1935" s="208"/>
      <c r="AA1935" s="208">
        <v>40</v>
      </c>
      <c r="AB1935" s="208">
        <f>AA1935*2677</f>
        <v>107080</v>
      </c>
      <c r="AC1935" s="208"/>
      <c r="AD1935" s="208"/>
      <c r="AE1935" s="208"/>
      <c r="AF1935" s="208"/>
      <c r="AG1935" s="221">
        <v>2025</v>
      </c>
      <c r="AH1935" s="159"/>
      <c r="AI1935" s="175"/>
      <c r="AJ1935" s="218"/>
      <c r="AK1935" s="15">
        <f t="shared" ca="1" si="432"/>
        <v>1848</v>
      </c>
      <c r="AL1935" s="15" t="s">
        <v>155</v>
      </c>
      <c r="AM1935" s="15" t="str">
        <f t="shared" ca="1" si="434"/>
        <v>1848.</v>
      </c>
      <c r="AN1935" s="285"/>
      <c r="AO1935" s="15"/>
      <c r="AP1935" s="16"/>
    </row>
    <row r="1936" spans="1:42" ht="22.5" hidden="1" customHeight="1" x14ac:dyDescent="0.25">
      <c r="A1936" s="83" t="str">
        <f t="shared" ca="1" si="436"/>
        <v>1849.</v>
      </c>
      <c r="B1936" s="26">
        <v>3366</v>
      </c>
      <c r="C1936" s="251" t="s">
        <v>1177</v>
      </c>
      <c r="D1936" s="144">
        <v>1959</v>
      </c>
      <c r="E1936" s="83" t="s">
        <v>2957</v>
      </c>
      <c r="F1936" s="83" t="s">
        <v>2959</v>
      </c>
      <c r="G1936" s="26">
        <v>2</v>
      </c>
      <c r="H1936" s="26">
        <v>1</v>
      </c>
      <c r="I1936" s="214">
        <v>295.2</v>
      </c>
      <c r="J1936" s="205">
        <v>269.39999999999998</v>
      </c>
      <c r="K1936" s="214">
        <v>269.39999999999998</v>
      </c>
      <c r="L1936" s="223">
        <v>12</v>
      </c>
      <c r="M1936" s="207">
        <f t="shared" si="433"/>
        <v>836566</v>
      </c>
      <c r="N1936" s="207"/>
      <c r="O1936" s="207"/>
      <c r="P1936" s="207"/>
      <c r="Q1936" s="205">
        <f t="shared" si="435"/>
        <v>836566</v>
      </c>
      <c r="R1936" s="208">
        <v>836566</v>
      </c>
      <c r="S1936" s="267"/>
      <c r="T1936" s="208"/>
      <c r="U1936" s="208"/>
      <c r="V1936" s="208"/>
      <c r="W1936" s="208"/>
      <c r="X1936" s="208"/>
      <c r="Y1936" s="208"/>
      <c r="Z1936" s="208"/>
      <c r="AA1936" s="208"/>
      <c r="AB1936" s="208"/>
      <c r="AC1936" s="208"/>
      <c r="AD1936" s="208"/>
      <c r="AE1936" s="208"/>
      <c r="AF1936" s="208"/>
      <c r="AG1936" s="221">
        <v>2025</v>
      </c>
      <c r="AH1936" s="159"/>
      <c r="AI1936" s="175"/>
      <c r="AJ1936" s="218"/>
      <c r="AK1936" s="15">
        <f t="shared" ca="1" si="432"/>
        <v>1849</v>
      </c>
      <c r="AL1936" s="15" t="s">
        <v>155</v>
      </c>
      <c r="AM1936" s="15" t="str">
        <f t="shared" ca="1" si="434"/>
        <v>1849.</v>
      </c>
      <c r="AN1936" s="285"/>
      <c r="AO1936" s="15"/>
      <c r="AP1936" s="16"/>
    </row>
    <row r="1937" spans="1:42" ht="22.5" hidden="1" customHeight="1" x14ac:dyDescent="0.25">
      <c r="A1937" s="83" t="str">
        <f t="shared" ca="1" si="436"/>
        <v>1850.</v>
      </c>
      <c r="B1937" s="26">
        <v>3401</v>
      </c>
      <c r="C1937" s="40" t="s">
        <v>1761</v>
      </c>
      <c r="D1937" s="26">
        <v>1954</v>
      </c>
      <c r="E1937" s="83" t="s">
        <v>2957</v>
      </c>
      <c r="F1937" s="83" t="s">
        <v>2959</v>
      </c>
      <c r="G1937" s="26">
        <v>2</v>
      </c>
      <c r="H1937" s="26">
        <v>2</v>
      </c>
      <c r="I1937" s="207">
        <v>912</v>
      </c>
      <c r="J1937" s="207">
        <v>842.5</v>
      </c>
      <c r="K1937" s="273">
        <v>842.5</v>
      </c>
      <c r="L1937" s="223">
        <v>12</v>
      </c>
      <c r="M1937" s="207">
        <f t="shared" si="433"/>
        <v>171480</v>
      </c>
      <c r="N1937" s="207"/>
      <c r="O1937" s="207"/>
      <c r="P1937" s="207"/>
      <c r="Q1937" s="205">
        <f t="shared" si="435"/>
        <v>171480</v>
      </c>
      <c r="R1937" s="207">
        <v>171480</v>
      </c>
      <c r="S1937" s="260"/>
      <c r="T1937" s="207"/>
      <c r="U1937" s="207"/>
      <c r="V1937" s="207"/>
      <c r="W1937" s="207"/>
      <c r="X1937" s="207"/>
      <c r="Y1937" s="207"/>
      <c r="Z1937" s="207"/>
      <c r="AA1937" s="207"/>
      <c r="AB1937" s="207"/>
      <c r="AC1937" s="207"/>
      <c r="AD1937" s="207"/>
      <c r="AE1937" s="207"/>
      <c r="AF1937" s="207"/>
      <c r="AG1937" s="221">
        <v>2025</v>
      </c>
      <c r="AH1937" s="159"/>
      <c r="AI1937" s="175"/>
      <c r="AJ1937" s="153"/>
      <c r="AK1937" s="15">
        <f t="shared" ca="1" si="432"/>
        <v>1850</v>
      </c>
      <c r="AL1937" s="15" t="s">
        <v>155</v>
      </c>
      <c r="AM1937" s="15" t="str">
        <f t="shared" ca="1" si="434"/>
        <v>1850.</v>
      </c>
      <c r="AN1937" s="285"/>
      <c r="AO1937" s="15"/>
      <c r="AP1937" s="16"/>
    </row>
    <row r="1938" spans="1:42" ht="22.5" hidden="1" customHeight="1" x14ac:dyDescent="0.25">
      <c r="A1938" s="83" t="str">
        <f t="shared" ca="1" si="436"/>
        <v>1851.</v>
      </c>
      <c r="B1938" s="26">
        <v>3422</v>
      </c>
      <c r="C1938" s="313" t="s">
        <v>710</v>
      </c>
      <c r="D1938" s="144">
        <v>1960</v>
      </c>
      <c r="E1938" s="145" t="s">
        <v>2957</v>
      </c>
      <c r="F1938" s="83" t="s">
        <v>2959</v>
      </c>
      <c r="G1938" s="144">
        <v>2</v>
      </c>
      <c r="H1938" s="144">
        <v>1</v>
      </c>
      <c r="I1938" s="204">
        <v>283.89999999999998</v>
      </c>
      <c r="J1938" s="205">
        <v>261.7</v>
      </c>
      <c r="K1938" s="214">
        <v>261.7</v>
      </c>
      <c r="L1938" s="223">
        <v>8</v>
      </c>
      <c r="M1938" s="207">
        <f t="shared" si="433"/>
        <v>1786840</v>
      </c>
      <c r="N1938" s="207"/>
      <c r="O1938" s="207"/>
      <c r="P1938" s="207"/>
      <c r="Q1938" s="205">
        <f t="shared" si="435"/>
        <v>1786840</v>
      </c>
      <c r="R1938" s="208">
        <v>1786840</v>
      </c>
      <c r="S1938" s="267"/>
      <c r="T1938" s="208"/>
      <c r="U1938" s="208"/>
      <c r="V1938" s="208"/>
      <c r="W1938" s="208"/>
      <c r="X1938" s="208"/>
      <c r="Y1938" s="208"/>
      <c r="Z1938" s="208"/>
      <c r="AA1938" s="208"/>
      <c r="AB1938" s="208"/>
      <c r="AC1938" s="208"/>
      <c r="AD1938" s="208"/>
      <c r="AE1938" s="205"/>
      <c r="AF1938" s="208"/>
      <c r="AG1938" s="221">
        <v>2025</v>
      </c>
      <c r="AH1938" s="159"/>
      <c r="AI1938" s="175"/>
      <c r="AJ1938" s="218"/>
      <c r="AK1938" s="15">
        <f t="shared" ca="1" si="432"/>
        <v>1851</v>
      </c>
      <c r="AL1938" s="15" t="s">
        <v>155</v>
      </c>
      <c r="AM1938" s="15" t="str">
        <f t="shared" ca="1" si="434"/>
        <v>1851.</v>
      </c>
      <c r="AN1938" s="285"/>
      <c r="AO1938" s="15"/>
      <c r="AP1938" s="16"/>
    </row>
    <row r="1939" spans="1:42" ht="22.5" hidden="1" customHeight="1" x14ac:dyDescent="0.25">
      <c r="A1939" s="83" t="str">
        <f t="shared" ca="1" si="436"/>
        <v>1852.</v>
      </c>
      <c r="B1939" s="26">
        <v>3277</v>
      </c>
      <c r="C1939" s="226" t="s">
        <v>103</v>
      </c>
      <c r="D1939" s="26">
        <v>1967</v>
      </c>
      <c r="E1939" s="83" t="s">
        <v>2957</v>
      </c>
      <c r="F1939" s="83" t="s">
        <v>2959</v>
      </c>
      <c r="G1939" s="26">
        <v>5</v>
      </c>
      <c r="H1939" s="26">
        <v>4</v>
      </c>
      <c r="I1939" s="207">
        <v>3916.8</v>
      </c>
      <c r="J1939" s="205">
        <v>3602.8</v>
      </c>
      <c r="K1939" s="273">
        <v>3602.8</v>
      </c>
      <c r="L1939" s="223">
        <v>149</v>
      </c>
      <c r="M1939" s="207">
        <f t="shared" si="433"/>
        <v>5222446</v>
      </c>
      <c r="N1939" s="207"/>
      <c r="O1939" s="207"/>
      <c r="P1939" s="207"/>
      <c r="Q1939" s="205">
        <f t="shared" si="435"/>
        <v>5222446</v>
      </c>
      <c r="R1939" s="207">
        <v>5222446</v>
      </c>
      <c r="S1939" s="260"/>
      <c r="T1939" s="207"/>
      <c r="U1939" s="207"/>
      <c r="V1939" s="207"/>
      <c r="W1939" s="207"/>
      <c r="X1939" s="207"/>
      <c r="Y1939" s="207"/>
      <c r="Z1939" s="207"/>
      <c r="AA1939" s="207"/>
      <c r="AB1939" s="207"/>
      <c r="AC1939" s="207"/>
      <c r="AD1939" s="207"/>
      <c r="AE1939" s="205"/>
      <c r="AF1939" s="207"/>
      <c r="AG1939" s="221">
        <v>2025</v>
      </c>
      <c r="AH1939" s="158"/>
      <c r="AI1939" s="175"/>
      <c r="AJ1939" s="153"/>
      <c r="AK1939" s="15">
        <f t="shared" ca="1" si="432"/>
        <v>1852</v>
      </c>
      <c r="AL1939" s="15" t="s">
        <v>155</v>
      </c>
      <c r="AM1939" s="15" t="str">
        <f t="shared" ca="1" si="434"/>
        <v>1852.</v>
      </c>
      <c r="AN1939" s="285"/>
      <c r="AO1939" s="15"/>
      <c r="AP1939" s="16"/>
    </row>
    <row r="1940" spans="1:42" ht="22.5" hidden="1" customHeight="1" x14ac:dyDescent="0.25">
      <c r="A1940" s="83" t="str">
        <f t="shared" ca="1" si="436"/>
        <v>1853.</v>
      </c>
      <c r="B1940" s="26">
        <v>3289</v>
      </c>
      <c r="C1940" s="251" t="s">
        <v>1105</v>
      </c>
      <c r="D1940" s="144">
        <v>1941</v>
      </c>
      <c r="E1940" s="83" t="s">
        <v>2957</v>
      </c>
      <c r="F1940" s="83" t="s">
        <v>2959</v>
      </c>
      <c r="G1940" s="26">
        <v>2</v>
      </c>
      <c r="H1940" s="26">
        <v>1</v>
      </c>
      <c r="I1940" s="214">
        <v>316.45999999999998</v>
      </c>
      <c r="J1940" s="214">
        <v>302.60000000000002</v>
      </c>
      <c r="K1940" s="214">
        <v>302.60000000000002</v>
      </c>
      <c r="L1940" s="223">
        <v>3</v>
      </c>
      <c r="M1940" s="207">
        <f t="shared" si="433"/>
        <v>127692.90000000001</v>
      </c>
      <c r="N1940" s="207"/>
      <c r="O1940" s="207"/>
      <c r="P1940" s="207"/>
      <c r="Q1940" s="205">
        <f t="shared" si="435"/>
        <v>127692.90000000001</v>
      </c>
      <c r="R1940" s="208"/>
      <c r="S1940" s="267"/>
      <c r="T1940" s="208"/>
      <c r="U1940" s="208"/>
      <c r="V1940" s="208"/>
      <c r="W1940" s="208"/>
      <c r="X1940" s="208"/>
      <c r="Y1940" s="208"/>
      <c r="Z1940" s="208"/>
      <c r="AA1940" s="208">
        <v>47.7</v>
      </c>
      <c r="AB1940" s="208">
        <f>AA1940*2677</f>
        <v>127692.90000000001</v>
      </c>
      <c r="AC1940" s="208"/>
      <c r="AD1940" s="208"/>
      <c r="AE1940" s="205"/>
      <c r="AF1940" s="208"/>
      <c r="AG1940" s="221">
        <v>2025</v>
      </c>
      <c r="AH1940" s="159"/>
      <c r="AI1940" s="175"/>
      <c r="AJ1940" s="218"/>
      <c r="AK1940" s="15">
        <f t="shared" ca="1" si="432"/>
        <v>1853</v>
      </c>
      <c r="AL1940" s="15" t="s">
        <v>155</v>
      </c>
      <c r="AM1940" s="15" t="str">
        <f t="shared" ca="1" si="434"/>
        <v>1853.</v>
      </c>
      <c r="AN1940" s="285"/>
      <c r="AO1940" s="15"/>
      <c r="AP1940" s="16"/>
    </row>
    <row r="1941" spans="1:42" ht="22.5" hidden="1" customHeight="1" x14ac:dyDescent="0.25">
      <c r="A1941" s="83" t="str">
        <f t="shared" ca="1" si="436"/>
        <v>1854.</v>
      </c>
      <c r="B1941" s="26">
        <v>3528</v>
      </c>
      <c r="C1941" s="45" t="s">
        <v>863</v>
      </c>
      <c r="D1941" s="144">
        <v>1968</v>
      </c>
      <c r="E1941" s="145" t="s">
        <v>2957</v>
      </c>
      <c r="F1941" s="83" t="s">
        <v>2959</v>
      </c>
      <c r="G1941" s="144">
        <v>2</v>
      </c>
      <c r="H1941" s="144">
        <v>2</v>
      </c>
      <c r="I1941" s="204">
        <v>540.4</v>
      </c>
      <c r="J1941" s="205">
        <v>494.6</v>
      </c>
      <c r="K1941" s="214">
        <v>494.6</v>
      </c>
      <c r="L1941" s="223">
        <v>12</v>
      </c>
      <c r="M1941" s="207">
        <f t="shared" si="433"/>
        <v>380052</v>
      </c>
      <c r="N1941" s="207"/>
      <c r="O1941" s="207"/>
      <c r="P1941" s="207"/>
      <c r="Q1941" s="205">
        <f t="shared" si="435"/>
        <v>380052</v>
      </c>
      <c r="R1941" s="208">
        <v>380052</v>
      </c>
      <c r="S1941" s="267"/>
      <c r="T1941" s="208"/>
      <c r="U1941" s="208"/>
      <c r="V1941" s="208"/>
      <c r="W1941" s="208"/>
      <c r="X1941" s="208"/>
      <c r="Y1941" s="208"/>
      <c r="Z1941" s="208"/>
      <c r="AA1941" s="208"/>
      <c r="AB1941" s="208"/>
      <c r="AC1941" s="208"/>
      <c r="AD1941" s="208"/>
      <c r="AE1941" s="208"/>
      <c r="AF1941" s="208"/>
      <c r="AG1941" s="221">
        <v>2025</v>
      </c>
      <c r="AH1941" s="159"/>
      <c r="AI1941" s="175"/>
      <c r="AJ1941" s="218"/>
      <c r="AK1941" s="15">
        <f t="shared" ca="1" si="432"/>
        <v>1854</v>
      </c>
      <c r="AL1941" s="15" t="s">
        <v>155</v>
      </c>
      <c r="AM1941" s="15" t="str">
        <f t="shared" ca="1" si="434"/>
        <v>1854.</v>
      </c>
      <c r="AN1941" s="285"/>
      <c r="AO1941" s="15"/>
      <c r="AP1941" s="16"/>
    </row>
    <row r="1942" spans="1:42" ht="22.5" hidden="1" customHeight="1" x14ac:dyDescent="0.25">
      <c r="A1942" s="83" t="str">
        <f t="shared" ca="1" si="436"/>
        <v>1855.</v>
      </c>
      <c r="B1942" s="26">
        <v>3441</v>
      </c>
      <c r="C1942" s="40" t="s">
        <v>1777</v>
      </c>
      <c r="D1942" s="144">
        <v>1980</v>
      </c>
      <c r="E1942" s="145" t="s">
        <v>2957</v>
      </c>
      <c r="F1942" s="83" t="s">
        <v>2959</v>
      </c>
      <c r="G1942" s="144">
        <v>5</v>
      </c>
      <c r="H1942" s="144">
        <v>4</v>
      </c>
      <c r="I1942" s="204">
        <v>2878</v>
      </c>
      <c r="J1942" s="214">
        <v>2768.1</v>
      </c>
      <c r="K1942" s="214">
        <v>2768.1</v>
      </c>
      <c r="L1942" s="223">
        <v>136</v>
      </c>
      <c r="M1942" s="207">
        <f t="shared" si="433"/>
        <v>1313760</v>
      </c>
      <c r="N1942" s="207"/>
      <c r="O1942" s="207"/>
      <c r="P1942" s="207"/>
      <c r="Q1942" s="205">
        <f t="shared" si="435"/>
        <v>1313760</v>
      </c>
      <c r="R1942" s="207">
        <v>1313760</v>
      </c>
      <c r="S1942" s="260"/>
      <c r="T1942" s="207"/>
      <c r="U1942" s="207"/>
      <c r="V1942" s="207"/>
      <c r="W1942" s="207"/>
      <c r="X1942" s="207"/>
      <c r="Y1942" s="207"/>
      <c r="Z1942" s="207"/>
      <c r="AA1942" s="207"/>
      <c r="AB1942" s="207"/>
      <c r="AC1942" s="207"/>
      <c r="AD1942" s="207"/>
      <c r="AE1942" s="207"/>
      <c r="AF1942" s="207"/>
      <c r="AG1942" s="221">
        <v>2025</v>
      </c>
      <c r="AH1942" s="159"/>
      <c r="AI1942" s="175"/>
      <c r="AJ1942" s="153"/>
      <c r="AK1942" s="15">
        <f t="shared" ca="1" si="432"/>
        <v>1855</v>
      </c>
      <c r="AL1942" s="15" t="s">
        <v>155</v>
      </c>
      <c r="AM1942" s="15" t="str">
        <f t="shared" ca="1" si="434"/>
        <v>1855.</v>
      </c>
      <c r="AN1942" s="285"/>
      <c r="AO1942" s="15"/>
      <c r="AP1942" s="16"/>
    </row>
    <row r="1943" spans="1:42" ht="22.5" hidden="1" customHeight="1" x14ac:dyDescent="0.25">
      <c r="A1943" s="83" t="str">
        <f t="shared" ca="1" si="436"/>
        <v>1856.</v>
      </c>
      <c r="B1943" s="26">
        <v>3509</v>
      </c>
      <c r="C1943" s="40" t="s">
        <v>1786</v>
      </c>
      <c r="D1943" s="144">
        <v>1975</v>
      </c>
      <c r="E1943" s="83" t="s">
        <v>2957</v>
      </c>
      <c r="F1943" s="83" t="s">
        <v>2959</v>
      </c>
      <c r="G1943" s="26">
        <v>5</v>
      </c>
      <c r="H1943" s="26">
        <v>4</v>
      </c>
      <c r="I1943" s="214">
        <v>2714</v>
      </c>
      <c r="J1943" s="214">
        <v>2617</v>
      </c>
      <c r="K1943" s="214">
        <v>2617</v>
      </c>
      <c r="L1943" s="223">
        <v>60</v>
      </c>
      <c r="M1943" s="207">
        <f t="shared" si="433"/>
        <v>1233996</v>
      </c>
      <c r="N1943" s="207"/>
      <c r="O1943" s="207"/>
      <c r="P1943" s="207"/>
      <c r="Q1943" s="205">
        <f t="shared" si="435"/>
        <v>1233996</v>
      </c>
      <c r="R1943" s="207">
        <v>1233996</v>
      </c>
      <c r="S1943" s="260"/>
      <c r="T1943" s="207"/>
      <c r="U1943" s="207"/>
      <c r="V1943" s="207"/>
      <c r="W1943" s="207"/>
      <c r="X1943" s="207"/>
      <c r="Y1943" s="207"/>
      <c r="Z1943" s="207"/>
      <c r="AA1943" s="207"/>
      <c r="AB1943" s="207"/>
      <c r="AC1943" s="207"/>
      <c r="AD1943" s="207"/>
      <c r="AE1943" s="207"/>
      <c r="AF1943" s="207"/>
      <c r="AG1943" s="221">
        <v>2025</v>
      </c>
      <c r="AH1943" s="159"/>
      <c r="AI1943" s="175"/>
      <c r="AJ1943" s="153"/>
      <c r="AK1943" s="15">
        <f t="shared" ca="1" si="432"/>
        <v>1856</v>
      </c>
      <c r="AL1943" s="15" t="s">
        <v>155</v>
      </c>
      <c r="AM1943" s="15" t="str">
        <f t="shared" ca="1" si="434"/>
        <v>1856.</v>
      </c>
      <c r="AN1943" s="285"/>
      <c r="AO1943" s="15"/>
      <c r="AP1943" s="16"/>
    </row>
    <row r="1944" spans="1:42" ht="22.5" hidden="1" customHeight="1" x14ac:dyDescent="0.25">
      <c r="A1944" s="83" t="str">
        <f t="shared" ca="1" si="436"/>
        <v>1857.</v>
      </c>
      <c r="B1944" s="26">
        <v>3513</v>
      </c>
      <c r="C1944" s="251" t="s">
        <v>862</v>
      </c>
      <c r="D1944" s="144">
        <v>1989</v>
      </c>
      <c r="E1944" s="83" t="s">
        <v>2957</v>
      </c>
      <c r="F1944" s="83" t="s">
        <v>2958</v>
      </c>
      <c r="G1944" s="26">
        <v>5</v>
      </c>
      <c r="H1944" s="26">
        <v>5</v>
      </c>
      <c r="I1944" s="214">
        <v>5830.6</v>
      </c>
      <c r="J1944" s="205">
        <v>5418.3</v>
      </c>
      <c r="K1944" s="214">
        <v>5358.1</v>
      </c>
      <c r="L1944" s="223">
        <v>223</v>
      </c>
      <c r="M1944" s="207">
        <f t="shared" si="433"/>
        <v>5484388</v>
      </c>
      <c r="N1944" s="207"/>
      <c r="O1944" s="207"/>
      <c r="P1944" s="207"/>
      <c r="Q1944" s="205">
        <f t="shared" si="435"/>
        <v>5484388</v>
      </c>
      <c r="R1944" s="208">
        <v>5484388</v>
      </c>
      <c r="S1944" s="267"/>
      <c r="T1944" s="208"/>
      <c r="U1944" s="208"/>
      <c r="V1944" s="208"/>
      <c r="W1944" s="208"/>
      <c r="X1944" s="208"/>
      <c r="Y1944" s="208"/>
      <c r="Z1944" s="208"/>
      <c r="AA1944" s="208"/>
      <c r="AB1944" s="208"/>
      <c r="AC1944" s="208"/>
      <c r="AD1944" s="208"/>
      <c r="AE1944" s="208"/>
      <c r="AF1944" s="208"/>
      <c r="AG1944" s="221">
        <v>2025</v>
      </c>
      <c r="AH1944" s="159"/>
      <c r="AI1944" s="175"/>
      <c r="AJ1944" s="218"/>
      <c r="AK1944" s="15">
        <f t="shared" ca="1" si="432"/>
        <v>1857</v>
      </c>
      <c r="AL1944" s="15" t="s">
        <v>155</v>
      </c>
      <c r="AM1944" s="15" t="str">
        <f t="shared" ca="1" si="434"/>
        <v>1857.</v>
      </c>
      <c r="AN1944" s="285"/>
      <c r="AO1944" s="15"/>
      <c r="AP1944" s="16"/>
    </row>
    <row r="1945" spans="1:42" ht="22.5" hidden="1" customHeight="1" x14ac:dyDescent="0.25">
      <c r="A1945" s="83" t="str">
        <f t="shared" ca="1" si="436"/>
        <v>1858.</v>
      </c>
      <c r="B1945" s="26">
        <v>3370</v>
      </c>
      <c r="C1945" s="226" t="s">
        <v>724</v>
      </c>
      <c r="D1945" s="26">
        <v>1960</v>
      </c>
      <c r="E1945" s="83" t="s">
        <v>2957</v>
      </c>
      <c r="F1945" s="83" t="s">
        <v>2959</v>
      </c>
      <c r="G1945" s="26">
        <v>2</v>
      </c>
      <c r="H1945" s="26">
        <v>1</v>
      </c>
      <c r="I1945" s="207">
        <v>334.1</v>
      </c>
      <c r="J1945" s="205">
        <v>304.5</v>
      </c>
      <c r="K1945" s="273">
        <v>304.5</v>
      </c>
      <c r="L1945" s="223">
        <v>8</v>
      </c>
      <c r="M1945" s="207">
        <f t="shared" si="433"/>
        <v>57160</v>
      </c>
      <c r="N1945" s="207"/>
      <c r="O1945" s="207"/>
      <c r="P1945" s="207"/>
      <c r="Q1945" s="205">
        <f t="shared" si="435"/>
        <v>57160</v>
      </c>
      <c r="R1945" s="207">
        <v>57160</v>
      </c>
      <c r="S1945" s="260"/>
      <c r="T1945" s="207"/>
      <c r="U1945" s="207"/>
      <c r="V1945" s="207"/>
      <c r="W1945" s="207"/>
      <c r="X1945" s="207"/>
      <c r="Y1945" s="207"/>
      <c r="Z1945" s="207"/>
      <c r="AA1945" s="207"/>
      <c r="AB1945" s="207"/>
      <c r="AC1945" s="207"/>
      <c r="AD1945" s="207"/>
      <c r="AE1945" s="207"/>
      <c r="AF1945" s="207"/>
      <c r="AG1945" s="221">
        <v>2025</v>
      </c>
      <c r="AH1945" s="159"/>
      <c r="AI1945" s="175"/>
      <c r="AJ1945" s="153"/>
      <c r="AK1945" s="15">
        <f t="shared" ca="1" si="432"/>
        <v>1858</v>
      </c>
      <c r="AL1945" s="15" t="s">
        <v>155</v>
      </c>
      <c r="AM1945" s="15" t="str">
        <f t="shared" ca="1" si="434"/>
        <v>1858.</v>
      </c>
      <c r="AN1945" s="285"/>
      <c r="AO1945" s="15"/>
      <c r="AP1945" s="16"/>
    </row>
    <row r="1946" spans="1:42" ht="22.5" hidden="1" customHeight="1" x14ac:dyDescent="0.25">
      <c r="A1946" s="83" t="str">
        <f t="shared" ca="1" si="436"/>
        <v>1859.</v>
      </c>
      <c r="B1946" s="26">
        <v>3410</v>
      </c>
      <c r="C1946" s="40" t="s">
        <v>1764</v>
      </c>
      <c r="D1946" s="144">
        <v>1985</v>
      </c>
      <c r="E1946" s="145" t="s">
        <v>2957</v>
      </c>
      <c r="F1946" s="83" t="s">
        <v>2959</v>
      </c>
      <c r="G1946" s="144">
        <v>5</v>
      </c>
      <c r="H1946" s="144">
        <v>3</v>
      </c>
      <c r="I1946" s="204">
        <v>2048.5300000000002</v>
      </c>
      <c r="J1946" s="214">
        <v>1790.73</v>
      </c>
      <c r="K1946" s="214">
        <v>1790.73</v>
      </c>
      <c r="L1946" s="223">
        <v>159</v>
      </c>
      <c r="M1946" s="207">
        <f t="shared" si="433"/>
        <v>382044</v>
      </c>
      <c r="N1946" s="207"/>
      <c r="O1946" s="207"/>
      <c r="P1946" s="207"/>
      <c r="Q1946" s="205">
        <f t="shared" si="435"/>
        <v>382044</v>
      </c>
      <c r="R1946" s="207">
        <v>382044</v>
      </c>
      <c r="S1946" s="260"/>
      <c r="T1946" s="207"/>
      <c r="U1946" s="207"/>
      <c r="V1946" s="207"/>
      <c r="W1946" s="207"/>
      <c r="X1946" s="207"/>
      <c r="Y1946" s="207"/>
      <c r="Z1946" s="207"/>
      <c r="AA1946" s="207"/>
      <c r="AB1946" s="207"/>
      <c r="AC1946" s="207"/>
      <c r="AD1946" s="207"/>
      <c r="AE1946" s="207"/>
      <c r="AF1946" s="207"/>
      <c r="AG1946" s="221">
        <v>2025</v>
      </c>
      <c r="AH1946" s="159"/>
      <c r="AI1946" s="175"/>
      <c r="AJ1946" s="153"/>
      <c r="AK1946" s="15">
        <f t="shared" ca="1" si="432"/>
        <v>1859</v>
      </c>
      <c r="AL1946" s="15" t="s">
        <v>155</v>
      </c>
      <c r="AM1946" s="15" t="str">
        <f t="shared" ca="1" si="434"/>
        <v>1859.</v>
      </c>
      <c r="AN1946" s="285"/>
      <c r="AO1946" s="15"/>
      <c r="AP1946" s="16"/>
    </row>
    <row r="1947" spans="1:42" ht="22.5" hidden="1" customHeight="1" x14ac:dyDescent="0.25">
      <c r="A1947" s="83" t="str">
        <f t="shared" ca="1" si="436"/>
        <v>1860.</v>
      </c>
      <c r="B1947" s="26">
        <v>3283</v>
      </c>
      <c r="C1947" s="40" t="s">
        <v>1736</v>
      </c>
      <c r="D1947" s="26">
        <v>1957</v>
      </c>
      <c r="E1947" s="83" t="s">
        <v>2957</v>
      </c>
      <c r="F1947" s="83" t="s">
        <v>2959</v>
      </c>
      <c r="G1947" s="26">
        <v>4</v>
      </c>
      <c r="H1947" s="26">
        <v>3</v>
      </c>
      <c r="I1947" s="207">
        <v>2538</v>
      </c>
      <c r="J1947" s="207">
        <v>2240.1999999999998</v>
      </c>
      <c r="K1947" s="273">
        <v>2240.1999999999998</v>
      </c>
      <c r="L1947" s="223">
        <v>76</v>
      </c>
      <c r="M1947" s="207">
        <f t="shared" si="433"/>
        <v>1761840</v>
      </c>
      <c r="N1947" s="207"/>
      <c r="O1947" s="207"/>
      <c r="P1947" s="207"/>
      <c r="Q1947" s="205">
        <f t="shared" si="435"/>
        <v>1761840</v>
      </c>
      <c r="R1947" s="207">
        <f>514440+1247400</f>
        <v>1761840</v>
      </c>
      <c r="S1947" s="260"/>
      <c r="T1947" s="207"/>
      <c r="U1947" s="207"/>
      <c r="V1947" s="207"/>
      <c r="W1947" s="207"/>
      <c r="X1947" s="207"/>
      <c r="Y1947" s="207"/>
      <c r="Z1947" s="207"/>
      <c r="AA1947" s="207"/>
      <c r="AB1947" s="207"/>
      <c r="AC1947" s="207"/>
      <c r="AD1947" s="207"/>
      <c r="AE1947" s="207"/>
      <c r="AF1947" s="207"/>
      <c r="AG1947" s="221">
        <v>2025</v>
      </c>
      <c r="AH1947" s="159"/>
      <c r="AI1947" s="175"/>
      <c r="AJ1947" s="153"/>
      <c r="AK1947" s="15">
        <f t="shared" ca="1" si="432"/>
        <v>1860</v>
      </c>
      <c r="AL1947" s="15" t="s">
        <v>155</v>
      </c>
      <c r="AM1947" s="15" t="str">
        <f t="shared" ca="1" si="434"/>
        <v>1860.</v>
      </c>
      <c r="AN1947" s="285"/>
      <c r="AO1947" s="15"/>
      <c r="AP1947" s="16"/>
    </row>
    <row r="1948" spans="1:42" ht="22.5" hidden="1" customHeight="1" x14ac:dyDescent="0.25">
      <c r="A1948" s="83" t="str">
        <f t="shared" ca="1" si="436"/>
        <v>1861.</v>
      </c>
      <c r="B1948" s="26">
        <v>3336</v>
      </c>
      <c r="C1948" s="251" t="s">
        <v>840</v>
      </c>
      <c r="D1948" s="144">
        <v>1972</v>
      </c>
      <c r="E1948" s="83" t="s">
        <v>2957</v>
      </c>
      <c r="F1948" s="83" t="s">
        <v>2959</v>
      </c>
      <c r="G1948" s="26">
        <v>5</v>
      </c>
      <c r="H1948" s="26">
        <v>4</v>
      </c>
      <c r="I1948" s="214">
        <v>3340.9</v>
      </c>
      <c r="J1948" s="205">
        <v>3088.9</v>
      </c>
      <c r="K1948" s="214">
        <v>3088.9</v>
      </c>
      <c r="L1948" s="223">
        <v>136</v>
      </c>
      <c r="M1948" s="207">
        <f t="shared" si="433"/>
        <v>6903795</v>
      </c>
      <c r="N1948" s="207"/>
      <c r="O1948" s="207"/>
      <c r="P1948" s="207"/>
      <c r="Q1948" s="205">
        <f t="shared" si="435"/>
        <v>6903795</v>
      </c>
      <c r="R1948" s="208">
        <v>3849828</v>
      </c>
      <c r="S1948" s="267"/>
      <c r="T1948" s="208"/>
      <c r="U1948" s="208">
        <v>861</v>
      </c>
      <c r="V1948" s="208">
        <f>U1948*3547</f>
        <v>3053967</v>
      </c>
      <c r="W1948" s="208"/>
      <c r="X1948" s="208"/>
      <c r="Y1948" s="208"/>
      <c r="Z1948" s="208"/>
      <c r="AA1948" s="208"/>
      <c r="AB1948" s="208"/>
      <c r="AC1948" s="208"/>
      <c r="AD1948" s="208"/>
      <c r="AE1948" s="208"/>
      <c r="AF1948" s="208"/>
      <c r="AG1948" s="221">
        <v>2025</v>
      </c>
      <c r="AH1948" s="159"/>
      <c r="AI1948" s="175"/>
      <c r="AJ1948" s="218"/>
      <c r="AK1948" s="15">
        <f t="shared" ca="1" si="432"/>
        <v>1861</v>
      </c>
      <c r="AL1948" s="15" t="s">
        <v>155</v>
      </c>
      <c r="AM1948" s="15" t="str">
        <f t="shared" ca="1" si="434"/>
        <v>1861.</v>
      </c>
      <c r="AN1948" s="285"/>
      <c r="AO1948" s="15"/>
      <c r="AP1948" s="16"/>
    </row>
    <row r="1949" spans="1:42" ht="22.5" hidden="1" customHeight="1" x14ac:dyDescent="0.25">
      <c r="A1949" s="83" t="str">
        <f t="shared" ca="1" si="436"/>
        <v>1862.</v>
      </c>
      <c r="B1949" s="26">
        <v>3346</v>
      </c>
      <c r="C1949" s="40" t="s">
        <v>1751</v>
      </c>
      <c r="D1949" s="144">
        <v>1975</v>
      </c>
      <c r="E1949" s="83" t="s">
        <v>2957</v>
      </c>
      <c r="F1949" s="83" t="s">
        <v>2959</v>
      </c>
      <c r="G1949" s="26">
        <v>5</v>
      </c>
      <c r="H1949" s="26">
        <v>4</v>
      </c>
      <c r="I1949" s="214">
        <v>3698.6</v>
      </c>
      <c r="J1949" s="214">
        <v>3420.6</v>
      </c>
      <c r="K1949" s="214">
        <v>3420.6</v>
      </c>
      <c r="L1949" s="223">
        <v>147</v>
      </c>
      <c r="M1949" s="207">
        <f t="shared" si="433"/>
        <v>828820</v>
      </c>
      <c r="N1949" s="207"/>
      <c r="O1949" s="207"/>
      <c r="P1949" s="207"/>
      <c r="Q1949" s="205">
        <f t="shared" si="435"/>
        <v>828820</v>
      </c>
      <c r="R1949" s="207">
        <v>828820</v>
      </c>
      <c r="S1949" s="260"/>
      <c r="T1949" s="207"/>
      <c r="U1949" s="207"/>
      <c r="V1949" s="207"/>
      <c r="W1949" s="207"/>
      <c r="X1949" s="207"/>
      <c r="Y1949" s="207"/>
      <c r="Z1949" s="207"/>
      <c r="AA1949" s="207"/>
      <c r="AB1949" s="207"/>
      <c r="AC1949" s="207"/>
      <c r="AD1949" s="207"/>
      <c r="AE1949" s="207"/>
      <c r="AF1949" s="207"/>
      <c r="AG1949" s="221">
        <v>2025</v>
      </c>
      <c r="AH1949" s="159"/>
      <c r="AI1949" s="175"/>
      <c r="AJ1949" s="153"/>
      <c r="AK1949" s="15">
        <f t="shared" ref="AK1949:AK2013" ca="1" si="437">MAX(AK1944:AK1948)+1</f>
        <v>1862</v>
      </c>
      <c r="AL1949" s="15" t="s">
        <v>155</v>
      </c>
      <c r="AM1949" s="15" t="str">
        <f t="shared" ca="1" si="434"/>
        <v>1862.</v>
      </c>
      <c r="AN1949" s="285"/>
      <c r="AO1949" s="15"/>
      <c r="AP1949" s="16"/>
    </row>
    <row r="1950" spans="1:42" ht="22.5" hidden="1" customHeight="1" x14ac:dyDescent="0.25">
      <c r="A1950" s="83" t="str">
        <f t="shared" ca="1" si="436"/>
        <v>1863.</v>
      </c>
      <c r="B1950" s="26">
        <v>3560</v>
      </c>
      <c r="C1950" s="251" t="s">
        <v>2666</v>
      </c>
      <c r="D1950" s="144">
        <v>1967</v>
      </c>
      <c r="E1950" s="83" t="s">
        <v>2957</v>
      </c>
      <c r="F1950" s="83" t="s">
        <v>2959</v>
      </c>
      <c r="G1950" s="26">
        <v>2</v>
      </c>
      <c r="H1950" s="26">
        <v>2</v>
      </c>
      <c r="I1950" s="214">
        <v>574.79999999999995</v>
      </c>
      <c r="J1950" s="205">
        <v>527.9</v>
      </c>
      <c r="K1950" s="214">
        <v>527.9</v>
      </c>
      <c r="L1950" s="223">
        <v>12</v>
      </c>
      <c r="M1950" s="207">
        <f t="shared" ref="M1950:M1973" si="438">R1950+T1950+V1950+X1950+Z1950+AB1950+AE1950+AF1950</f>
        <v>679442.4</v>
      </c>
      <c r="N1950" s="207"/>
      <c r="O1950" s="207"/>
      <c r="P1950" s="207"/>
      <c r="Q1950" s="205">
        <f t="shared" si="435"/>
        <v>679442.4</v>
      </c>
      <c r="R1950" s="208">
        <v>679442.4</v>
      </c>
      <c r="S1950" s="267"/>
      <c r="T1950" s="208"/>
      <c r="U1950" s="208"/>
      <c r="V1950" s="208"/>
      <c r="W1950" s="208"/>
      <c r="X1950" s="208"/>
      <c r="Y1950" s="208"/>
      <c r="Z1950" s="208"/>
      <c r="AA1950" s="208"/>
      <c r="AB1950" s="208"/>
      <c r="AC1950" s="208"/>
      <c r="AD1950" s="208"/>
      <c r="AE1950" s="208"/>
      <c r="AF1950" s="208"/>
      <c r="AG1950" s="221">
        <v>2025</v>
      </c>
      <c r="AH1950" s="159"/>
      <c r="AI1950" s="175"/>
      <c r="AJ1950" s="218"/>
      <c r="AK1950" s="15">
        <f t="shared" ca="1" si="437"/>
        <v>1863</v>
      </c>
      <c r="AL1950" s="15" t="s">
        <v>155</v>
      </c>
      <c r="AM1950" s="15" t="str">
        <f t="shared" ca="1" si="434"/>
        <v>1863.</v>
      </c>
      <c r="AN1950" s="285"/>
      <c r="AO1950" s="15"/>
      <c r="AP1950" s="16"/>
    </row>
    <row r="1951" spans="1:42" ht="22.5" hidden="1" customHeight="1" x14ac:dyDescent="0.25">
      <c r="A1951" s="83" t="str">
        <f t="shared" ca="1" si="436"/>
        <v>1864.</v>
      </c>
      <c r="B1951" s="26">
        <v>3309</v>
      </c>
      <c r="C1951" s="251" t="s">
        <v>2663</v>
      </c>
      <c r="D1951" s="144">
        <v>1974</v>
      </c>
      <c r="E1951" s="83" t="s">
        <v>2957</v>
      </c>
      <c r="F1951" s="83" t="s">
        <v>2959</v>
      </c>
      <c r="G1951" s="26">
        <v>2</v>
      </c>
      <c r="H1951" s="26">
        <v>2</v>
      </c>
      <c r="I1951" s="214">
        <v>562.79999999999995</v>
      </c>
      <c r="J1951" s="205">
        <v>514</v>
      </c>
      <c r="K1951" s="214">
        <v>514</v>
      </c>
      <c r="L1951" s="223">
        <v>12</v>
      </c>
      <c r="M1951" s="207">
        <f t="shared" si="438"/>
        <v>3702820.6</v>
      </c>
      <c r="N1951" s="207"/>
      <c r="O1951" s="207"/>
      <c r="P1951" s="207"/>
      <c r="Q1951" s="205">
        <f t="shared" si="435"/>
        <v>3702820.6</v>
      </c>
      <c r="R1951" s="208"/>
      <c r="S1951" s="267"/>
      <c r="T1951" s="208"/>
      <c r="U1951" s="208">
        <v>492.2</v>
      </c>
      <c r="V1951" s="208">
        <f>U1951*7523</f>
        <v>3702820.6</v>
      </c>
      <c r="W1951" s="208"/>
      <c r="X1951" s="208"/>
      <c r="Y1951" s="208"/>
      <c r="Z1951" s="208"/>
      <c r="AA1951" s="208"/>
      <c r="AB1951" s="208"/>
      <c r="AC1951" s="208"/>
      <c r="AD1951" s="208"/>
      <c r="AE1951" s="208"/>
      <c r="AF1951" s="208"/>
      <c r="AG1951" s="221">
        <v>2025</v>
      </c>
      <c r="AH1951" s="159"/>
      <c r="AI1951" s="175"/>
      <c r="AJ1951" s="218"/>
      <c r="AK1951" s="15">
        <f t="shared" ca="1" si="437"/>
        <v>1864</v>
      </c>
      <c r="AL1951" s="15" t="s">
        <v>155</v>
      </c>
      <c r="AM1951" s="15" t="str">
        <f t="shared" ref="AM1951:AM2015" ca="1" si="439">CONCATENATE(AK1951,AL1951)</f>
        <v>1864.</v>
      </c>
      <c r="AN1951" s="285"/>
      <c r="AO1951" s="15"/>
      <c r="AP1951" s="16"/>
    </row>
    <row r="1952" spans="1:42" ht="22.5" hidden="1" customHeight="1" x14ac:dyDescent="0.25">
      <c r="A1952" s="83" t="str">
        <f t="shared" ca="1" si="436"/>
        <v>1865.</v>
      </c>
      <c r="B1952" s="26">
        <v>3390</v>
      </c>
      <c r="C1952" s="226" t="s">
        <v>707</v>
      </c>
      <c r="D1952" s="26">
        <v>1963</v>
      </c>
      <c r="E1952" s="83" t="s">
        <v>2957</v>
      </c>
      <c r="F1952" s="83" t="s">
        <v>2959</v>
      </c>
      <c r="G1952" s="26">
        <v>4</v>
      </c>
      <c r="H1952" s="26">
        <v>2</v>
      </c>
      <c r="I1952" s="207">
        <v>1353</v>
      </c>
      <c r="J1952" s="205">
        <v>1254</v>
      </c>
      <c r="K1952" s="273">
        <v>1254</v>
      </c>
      <c r="L1952" s="223">
        <v>39</v>
      </c>
      <c r="M1952" s="207">
        <f t="shared" si="438"/>
        <v>571600</v>
      </c>
      <c r="N1952" s="207"/>
      <c r="O1952" s="207"/>
      <c r="P1952" s="207"/>
      <c r="Q1952" s="205">
        <f t="shared" si="435"/>
        <v>571600</v>
      </c>
      <c r="R1952" s="207">
        <v>571600</v>
      </c>
      <c r="S1952" s="260"/>
      <c r="T1952" s="207"/>
      <c r="U1952" s="207"/>
      <c r="V1952" s="207"/>
      <c r="W1952" s="207"/>
      <c r="X1952" s="207"/>
      <c r="Y1952" s="207"/>
      <c r="Z1952" s="207"/>
      <c r="AA1952" s="207"/>
      <c r="AB1952" s="207"/>
      <c r="AC1952" s="207"/>
      <c r="AD1952" s="207"/>
      <c r="AE1952" s="207"/>
      <c r="AF1952" s="207"/>
      <c r="AG1952" s="221">
        <v>2025</v>
      </c>
      <c r="AH1952" s="158"/>
      <c r="AI1952" s="175"/>
      <c r="AJ1952" s="153"/>
      <c r="AK1952" s="15">
        <f t="shared" ca="1" si="437"/>
        <v>1865</v>
      </c>
      <c r="AL1952" s="15" t="s">
        <v>155</v>
      </c>
      <c r="AM1952" s="15" t="str">
        <f t="shared" ca="1" si="439"/>
        <v>1865.</v>
      </c>
      <c r="AN1952" s="285"/>
      <c r="AO1952" s="15"/>
      <c r="AP1952" s="16"/>
    </row>
    <row r="1953" spans="1:42" ht="22.5" hidden="1" customHeight="1" x14ac:dyDescent="0.25">
      <c r="A1953" s="83" t="str">
        <f t="shared" ca="1" si="436"/>
        <v>1866.</v>
      </c>
      <c r="B1953" s="26">
        <v>3413</v>
      </c>
      <c r="C1953" s="313" t="s">
        <v>896</v>
      </c>
      <c r="D1953" s="144">
        <v>1989</v>
      </c>
      <c r="E1953" s="145" t="s">
        <v>2957</v>
      </c>
      <c r="F1953" s="83" t="s">
        <v>2958</v>
      </c>
      <c r="G1953" s="144">
        <v>5</v>
      </c>
      <c r="H1953" s="144">
        <v>3</v>
      </c>
      <c r="I1953" s="204">
        <v>3643.8</v>
      </c>
      <c r="J1953" s="205">
        <v>3241</v>
      </c>
      <c r="K1953" s="214">
        <v>3241</v>
      </c>
      <c r="L1953" s="223">
        <v>100</v>
      </c>
      <c r="M1953" s="207">
        <f t="shared" si="438"/>
        <v>1448070</v>
      </c>
      <c r="N1953" s="207"/>
      <c r="O1953" s="207"/>
      <c r="P1953" s="207"/>
      <c r="Q1953" s="205">
        <f t="shared" si="435"/>
        <v>1448070</v>
      </c>
      <c r="R1953" s="208">
        <v>1448070</v>
      </c>
      <c r="S1953" s="267"/>
      <c r="T1953" s="208"/>
      <c r="U1953" s="208"/>
      <c r="V1953" s="208"/>
      <c r="W1953" s="208"/>
      <c r="X1953" s="208"/>
      <c r="Y1953" s="208"/>
      <c r="Z1953" s="208"/>
      <c r="AA1953" s="208"/>
      <c r="AB1953" s="208"/>
      <c r="AC1953" s="208"/>
      <c r="AD1953" s="208"/>
      <c r="AE1953" s="208"/>
      <c r="AF1953" s="208"/>
      <c r="AG1953" s="221">
        <v>2025</v>
      </c>
      <c r="AH1953" s="159"/>
      <c r="AI1953" s="175"/>
      <c r="AJ1953" s="218"/>
      <c r="AK1953" s="15">
        <f t="shared" ca="1" si="437"/>
        <v>1866</v>
      </c>
      <c r="AL1953" s="15" t="s">
        <v>155</v>
      </c>
      <c r="AM1953" s="15" t="str">
        <f t="shared" ca="1" si="439"/>
        <v>1866.</v>
      </c>
      <c r="AN1953" s="285"/>
      <c r="AO1953" s="15"/>
      <c r="AP1953" s="16"/>
    </row>
    <row r="1954" spans="1:42" ht="22.5" hidden="1" customHeight="1" x14ac:dyDescent="0.25">
      <c r="A1954" s="83" t="str">
        <f t="shared" ca="1" si="436"/>
        <v>1867.</v>
      </c>
      <c r="B1954" s="26">
        <v>3438</v>
      </c>
      <c r="C1954" s="40" t="s">
        <v>1773</v>
      </c>
      <c r="D1954" s="26">
        <v>1997</v>
      </c>
      <c r="E1954" s="83" t="s">
        <v>2957</v>
      </c>
      <c r="F1954" s="83" t="s">
        <v>2960</v>
      </c>
      <c r="G1954" s="26">
        <v>2</v>
      </c>
      <c r="H1954" s="26">
        <v>1</v>
      </c>
      <c r="I1954" s="207">
        <v>641.4</v>
      </c>
      <c r="J1954" s="207">
        <v>547.9</v>
      </c>
      <c r="K1954" s="273">
        <v>547.9</v>
      </c>
      <c r="L1954" s="223">
        <v>19</v>
      </c>
      <c r="M1954" s="207">
        <f t="shared" si="438"/>
        <v>3671224</v>
      </c>
      <c r="N1954" s="207"/>
      <c r="O1954" s="207"/>
      <c r="P1954" s="207"/>
      <c r="Q1954" s="205">
        <f t="shared" si="435"/>
        <v>3671224</v>
      </c>
      <c r="R1954" s="207"/>
      <c r="S1954" s="260"/>
      <c r="T1954" s="207"/>
      <c r="U1954" s="207">
        <v>488</v>
      </c>
      <c r="V1954" s="207">
        <f>U1954*7523</f>
        <v>3671224</v>
      </c>
      <c r="W1954" s="207"/>
      <c r="X1954" s="207"/>
      <c r="Y1954" s="207"/>
      <c r="Z1954" s="207"/>
      <c r="AA1954" s="207"/>
      <c r="AB1954" s="207"/>
      <c r="AC1954" s="207"/>
      <c r="AD1954" s="207"/>
      <c r="AE1954" s="207"/>
      <c r="AF1954" s="207"/>
      <c r="AG1954" s="221">
        <v>2025</v>
      </c>
      <c r="AH1954" s="159"/>
      <c r="AI1954" s="175"/>
      <c r="AJ1954" s="218"/>
      <c r="AK1954" s="15">
        <f t="shared" ca="1" si="437"/>
        <v>1867</v>
      </c>
      <c r="AL1954" s="15" t="s">
        <v>155</v>
      </c>
      <c r="AM1954" s="15" t="str">
        <f t="shared" ca="1" si="439"/>
        <v>1867.</v>
      </c>
      <c r="AN1954" s="285"/>
      <c r="AO1954" s="15"/>
      <c r="AP1954" s="16"/>
    </row>
    <row r="1955" spans="1:42" ht="22.5" hidden="1" customHeight="1" x14ac:dyDescent="0.25">
      <c r="A1955" s="83" t="str">
        <f t="shared" ca="1" si="436"/>
        <v>1868.</v>
      </c>
      <c r="B1955" s="26">
        <v>3444</v>
      </c>
      <c r="C1955" s="313" t="s">
        <v>892</v>
      </c>
      <c r="D1955" s="144">
        <v>1981</v>
      </c>
      <c r="E1955" s="145" t="s">
        <v>2957</v>
      </c>
      <c r="F1955" s="83" t="s">
        <v>2959</v>
      </c>
      <c r="G1955" s="144">
        <v>5</v>
      </c>
      <c r="H1955" s="144">
        <v>4</v>
      </c>
      <c r="I1955" s="204">
        <v>2943.6</v>
      </c>
      <c r="J1955" s="205">
        <v>2841.3</v>
      </c>
      <c r="K1955" s="214">
        <v>2841.3</v>
      </c>
      <c r="L1955" s="223">
        <v>104</v>
      </c>
      <c r="M1955" s="207">
        <f t="shared" si="438"/>
        <v>5604180</v>
      </c>
      <c r="N1955" s="207"/>
      <c r="O1955" s="207"/>
      <c r="P1955" s="207"/>
      <c r="Q1955" s="205">
        <f t="shared" si="435"/>
        <v>5604180</v>
      </c>
      <c r="R1955" s="208">
        <v>5604180</v>
      </c>
      <c r="S1955" s="267"/>
      <c r="T1955" s="208"/>
      <c r="U1955" s="208"/>
      <c r="V1955" s="208"/>
      <c r="W1955" s="208"/>
      <c r="X1955" s="208"/>
      <c r="Y1955" s="208"/>
      <c r="Z1955" s="208"/>
      <c r="AA1955" s="208"/>
      <c r="AB1955" s="208"/>
      <c r="AC1955" s="208"/>
      <c r="AD1955" s="208"/>
      <c r="AE1955" s="205"/>
      <c r="AF1955" s="208"/>
      <c r="AG1955" s="221">
        <v>2025</v>
      </c>
      <c r="AH1955" s="159"/>
      <c r="AI1955" s="175"/>
      <c r="AJ1955" s="218"/>
      <c r="AK1955" s="15">
        <f t="shared" ca="1" si="437"/>
        <v>1868</v>
      </c>
      <c r="AL1955" s="15" t="s">
        <v>155</v>
      </c>
      <c r="AM1955" s="15" t="str">
        <f t="shared" ca="1" si="439"/>
        <v>1868.</v>
      </c>
      <c r="AN1955" s="285"/>
      <c r="AO1955" s="15"/>
      <c r="AP1955" s="16"/>
    </row>
    <row r="1956" spans="1:42" ht="22.5" hidden="1" customHeight="1" x14ac:dyDescent="0.25">
      <c r="A1956" s="83" t="str">
        <f t="shared" ca="1" si="436"/>
        <v>1869.</v>
      </c>
      <c r="B1956" s="26">
        <v>3445</v>
      </c>
      <c r="C1956" s="251" t="s">
        <v>115</v>
      </c>
      <c r="D1956" s="144">
        <v>1979</v>
      </c>
      <c r="E1956" s="83" t="s">
        <v>2957</v>
      </c>
      <c r="F1956" s="83" t="s">
        <v>2959</v>
      </c>
      <c r="G1956" s="26">
        <v>5</v>
      </c>
      <c r="H1956" s="26">
        <v>4</v>
      </c>
      <c r="I1956" s="214">
        <v>3068</v>
      </c>
      <c r="J1956" s="205">
        <v>2781.5</v>
      </c>
      <c r="K1956" s="214">
        <v>2781.5</v>
      </c>
      <c r="L1956" s="223">
        <v>109</v>
      </c>
      <c r="M1956" s="207">
        <f t="shared" si="438"/>
        <v>2862429</v>
      </c>
      <c r="N1956" s="207"/>
      <c r="O1956" s="207"/>
      <c r="P1956" s="207"/>
      <c r="Q1956" s="205">
        <f t="shared" si="435"/>
        <v>2862429</v>
      </c>
      <c r="R1956" s="208"/>
      <c r="S1956" s="267"/>
      <c r="T1956" s="208"/>
      <c r="U1956" s="208">
        <v>807</v>
      </c>
      <c r="V1956" s="208">
        <f>U1956*3547</f>
        <v>2862429</v>
      </c>
      <c r="W1956" s="208"/>
      <c r="X1956" s="208"/>
      <c r="Y1956" s="208"/>
      <c r="Z1956" s="208"/>
      <c r="AA1956" s="208"/>
      <c r="AB1956" s="208"/>
      <c r="AC1956" s="208"/>
      <c r="AD1956" s="208"/>
      <c r="AE1956" s="208"/>
      <c r="AF1956" s="208"/>
      <c r="AG1956" s="221">
        <v>2025</v>
      </c>
      <c r="AH1956" s="159"/>
      <c r="AI1956" s="175"/>
      <c r="AJ1956" s="218"/>
      <c r="AK1956" s="15">
        <f t="shared" ca="1" si="437"/>
        <v>1869</v>
      </c>
      <c r="AL1956" s="15" t="s">
        <v>155</v>
      </c>
      <c r="AM1956" s="15" t="str">
        <f t="shared" ca="1" si="439"/>
        <v>1869.</v>
      </c>
      <c r="AN1956" s="285"/>
      <c r="AO1956" s="15"/>
      <c r="AP1956" s="16"/>
    </row>
    <row r="1957" spans="1:42" ht="22.5" hidden="1" customHeight="1" x14ac:dyDescent="0.25">
      <c r="A1957" s="83" t="str">
        <f t="shared" ca="1" si="436"/>
        <v>1870.</v>
      </c>
      <c r="B1957" s="26">
        <v>3448</v>
      </c>
      <c r="C1957" s="40" t="s">
        <v>1844</v>
      </c>
      <c r="D1957" s="26">
        <v>1978</v>
      </c>
      <c r="E1957" s="83" t="s">
        <v>2957</v>
      </c>
      <c r="F1957" s="83" t="s">
        <v>2958</v>
      </c>
      <c r="G1957" s="26">
        <v>5</v>
      </c>
      <c r="H1957" s="26">
        <v>4</v>
      </c>
      <c r="I1957" s="207">
        <v>3634.9</v>
      </c>
      <c r="J1957" s="207">
        <v>3364.9</v>
      </c>
      <c r="K1957" s="273">
        <v>3364.9</v>
      </c>
      <c r="L1957" s="223">
        <v>129</v>
      </c>
      <c r="M1957" s="207">
        <f t="shared" si="438"/>
        <v>6010280</v>
      </c>
      <c r="N1957" s="207"/>
      <c r="O1957" s="207"/>
      <c r="P1957" s="207"/>
      <c r="Q1957" s="205">
        <f t="shared" si="435"/>
        <v>6010280</v>
      </c>
      <c r="R1957" s="207">
        <v>6010280</v>
      </c>
      <c r="S1957" s="260"/>
      <c r="T1957" s="207"/>
      <c r="U1957" s="207"/>
      <c r="V1957" s="207"/>
      <c r="W1957" s="207"/>
      <c r="X1957" s="207"/>
      <c r="Y1957" s="207"/>
      <c r="Z1957" s="207"/>
      <c r="AA1957" s="207"/>
      <c r="AB1957" s="207"/>
      <c r="AC1957" s="207"/>
      <c r="AD1957" s="207"/>
      <c r="AE1957" s="205"/>
      <c r="AF1957" s="204"/>
      <c r="AG1957" s="221">
        <v>2025</v>
      </c>
      <c r="AH1957" s="159"/>
      <c r="AI1957" s="175"/>
      <c r="AJ1957" s="153"/>
      <c r="AK1957" s="15">
        <f t="shared" ca="1" si="437"/>
        <v>1870</v>
      </c>
      <c r="AL1957" s="15" t="s">
        <v>155</v>
      </c>
      <c r="AM1957" s="15" t="str">
        <f t="shared" ca="1" si="439"/>
        <v>1870.</v>
      </c>
      <c r="AN1957" s="285"/>
      <c r="AO1957" s="15"/>
      <c r="AP1957" s="16"/>
    </row>
    <row r="1958" spans="1:42" ht="22.5" hidden="1" customHeight="1" x14ac:dyDescent="0.25">
      <c r="A1958" s="83" t="str">
        <f t="shared" ca="1" si="436"/>
        <v>1871.</v>
      </c>
      <c r="B1958" s="26">
        <v>3470</v>
      </c>
      <c r="C1958" s="226" t="s">
        <v>1135</v>
      </c>
      <c r="D1958" s="26">
        <v>1967</v>
      </c>
      <c r="E1958" s="83" t="s">
        <v>2957</v>
      </c>
      <c r="F1958" s="83" t="s">
        <v>2958</v>
      </c>
      <c r="G1958" s="26">
        <v>5</v>
      </c>
      <c r="H1958" s="26">
        <v>3</v>
      </c>
      <c r="I1958" s="207">
        <v>2240.8000000000002</v>
      </c>
      <c r="J1958" s="205">
        <v>2044</v>
      </c>
      <c r="K1958" s="273">
        <v>2044</v>
      </c>
      <c r="L1958" s="223">
        <v>71</v>
      </c>
      <c r="M1958" s="207">
        <f t="shared" si="438"/>
        <v>1386000</v>
      </c>
      <c r="N1958" s="207"/>
      <c r="O1958" s="207"/>
      <c r="P1958" s="207"/>
      <c r="Q1958" s="205">
        <f t="shared" si="435"/>
        <v>1386000</v>
      </c>
      <c r="R1958" s="207">
        <v>1386000</v>
      </c>
      <c r="S1958" s="260"/>
      <c r="T1958" s="207"/>
      <c r="U1958" s="207"/>
      <c r="V1958" s="207"/>
      <c r="W1958" s="207"/>
      <c r="X1958" s="207"/>
      <c r="Y1958" s="207"/>
      <c r="Z1958" s="207"/>
      <c r="AA1958" s="207"/>
      <c r="AB1958" s="207"/>
      <c r="AC1958" s="207"/>
      <c r="AD1958" s="207"/>
      <c r="AE1958" s="205"/>
      <c r="AF1958" s="207"/>
      <c r="AG1958" s="221">
        <v>2025</v>
      </c>
      <c r="AH1958" s="158"/>
      <c r="AI1958" s="175"/>
      <c r="AJ1958" s="153"/>
      <c r="AK1958" s="15">
        <f t="shared" ca="1" si="437"/>
        <v>1871</v>
      </c>
      <c r="AL1958" s="15" t="s">
        <v>155</v>
      </c>
      <c r="AM1958" s="15" t="str">
        <f t="shared" ca="1" si="439"/>
        <v>1871.</v>
      </c>
      <c r="AN1958" s="285"/>
      <c r="AO1958" s="15"/>
      <c r="AP1958" s="16"/>
    </row>
    <row r="1959" spans="1:42" ht="22.5" hidden="1" customHeight="1" x14ac:dyDescent="0.25">
      <c r="A1959" s="83" t="str">
        <f t="shared" ca="1" si="436"/>
        <v>1872.</v>
      </c>
      <c r="B1959" s="26">
        <v>3491</v>
      </c>
      <c r="C1959" s="251" t="s">
        <v>857</v>
      </c>
      <c r="D1959" s="144">
        <v>1973</v>
      </c>
      <c r="E1959" s="83" t="s">
        <v>2957</v>
      </c>
      <c r="F1959" s="83" t="s">
        <v>2958</v>
      </c>
      <c r="G1959" s="26">
        <v>5</v>
      </c>
      <c r="H1959" s="26">
        <v>4</v>
      </c>
      <c r="I1959" s="214">
        <v>3608.1</v>
      </c>
      <c r="J1959" s="205">
        <v>3335.1</v>
      </c>
      <c r="K1959" s="214">
        <v>3335.1</v>
      </c>
      <c r="L1959" s="223">
        <v>142</v>
      </c>
      <c r="M1959" s="207">
        <f t="shared" si="438"/>
        <v>1663200</v>
      </c>
      <c r="N1959" s="207"/>
      <c r="O1959" s="207"/>
      <c r="P1959" s="207"/>
      <c r="Q1959" s="205">
        <f t="shared" si="435"/>
        <v>1663200</v>
      </c>
      <c r="R1959" s="208">
        <v>1663200</v>
      </c>
      <c r="S1959" s="267"/>
      <c r="T1959" s="208"/>
      <c r="U1959" s="208"/>
      <c r="V1959" s="208"/>
      <c r="W1959" s="208"/>
      <c r="X1959" s="208"/>
      <c r="Y1959" s="208"/>
      <c r="Z1959" s="208"/>
      <c r="AA1959" s="208"/>
      <c r="AB1959" s="208"/>
      <c r="AC1959" s="208"/>
      <c r="AD1959" s="208"/>
      <c r="AE1959" s="208"/>
      <c r="AF1959" s="208"/>
      <c r="AG1959" s="221">
        <v>2025</v>
      </c>
      <c r="AH1959" s="159"/>
      <c r="AI1959" s="175"/>
      <c r="AJ1959" s="218"/>
      <c r="AK1959" s="15">
        <f t="shared" ca="1" si="437"/>
        <v>1872</v>
      </c>
      <c r="AL1959" s="15" t="s">
        <v>155</v>
      </c>
      <c r="AM1959" s="15" t="str">
        <f t="shared" ca="1" si="439"/>
        <v>1872.</v>
      </c>
      <c r="AN1959" s="285"/>
      <c r="AO1959" s="15"/>
      <c r="AP1959" s="16"/>
    </row>
    <row r="1960" spans="1:42" ht="22.5" hidden="1" customHeight="1" x14ac:dyDescent="0.25">
      <c r="A1960" s="83" t="str">
        <f t="shared" ca="1" si="436"/>
        <v>1873.</v>
      </c>
      <c r="B1960" s="26">
        <v>3493</v>
      </c>
      <c r="C1960" s="251" t="s">
        <v>858</v>
      </c>
      <c r="D1960" s="144">
        <v>1973</v>
      </c>
      <c r="E1960" s="83" t="s">
        <v>2957</v>
      </c>
      <c r="F1960" s="83" t="s">
        <v>2958</v>
      </c>
      <c r="G1960" s="26">
        <v>5</v>
      </c>
      <c r="H1960" s="26">
        <v>4</v>
      </c>
      <c r="I1960" s="214">
        <v>3627.9</v>
      </c>
      <c r="J1960" s="205">
        <v>3349.1</v>
      </c>
      <c r="K1960" s="214">
        <v>3349.1</v>
      </c>
      <c r="L1960" s="223">
        <v>142</v>
      </c>
      <c r="M1960" s="207">
        <f t="shared" si="438"/>
        <v>1210536</v>
      </c>
      <c r="N1960" s="207"/>
      <c r="O1960" s="207"/>
      <c r="P1960" s="207"/>
      <c r="Q1960" s="205">
        <f t="shared" si="435"/>
        <v>1210536</v>
      </c>
      <c r="R1960" s="208">
        <v>1210536</v>
      </c>
      <c r="S1960" s="267"/>
      <c r="T1960" s="208"/>
      <c r="U1960" s="208"/>
      <c r="V1960" s="208"/>
      <c r="W1960" s="208"/>
      <c r="X1960" s="208"/>
      <c r="Y1960" s="208"/>
      <c r="Z1960" s="208"/>
      <c r="AA1960" s="208"/>
      <c r="AB1960" s="208"/>
      <c r="AC1960" s="208"/>
      <c r="AD1960" s="208"/>
      <c r="AE1960" s="208"/>
      <c r="AF1960" s="208"/>
      <c r="AG1960" s="221">
        <v>2025</v>
      </c>
      <c r="AH1960" s="159"/>
      <c r="AI1960" s="175"/>
      <c r="AJ1960" s="218"/>
      <c r="AK1960" s="15">
        <f t="shared" ca="1" si="437"/>
        <v>1873</v>
      </c>
      <c r="AL1960" s="15" t="s">
        <v>155</v>
      </c>
      <c r="AM1960" s="15" t="str">
        <f t="shared" ca="1" si="439"/>
        <v>1873.</v>
      </c>
      <c r="AN1960" s="285"/>
      <c r="AO1960" s="15"/>
      <c r="AP1960" s="16"/>
    </row>
    <row r="1961" spans="1:42" ht="22.5" hidden="1" customHeight="1" x14ac:dyDescent="0.25">
      <c r="A1961" s="83" t="str">
        <f t="shared" ca="1" si="436"/>
        <v>1874.</v>
      </c>
      <c r="B1961" s="26">
        <v>3574</v>
      </c>
      <c r="C1961" s="226" t="s">
        <v>735</v>
      </c>
      <c r="D1961" s="26">
        <v>1994</v>
      </c>
      <c r="E1961" s="83" t="s">
        <v>2957</v>
      </c>
      <c r="F1961" s="83" t="s">
        <v>2959</v>
      </c>
      <c r="G1961" s="26">
        <v>5</v>
      </c>
      <c r="H1961" s="26">
        <v>3</v>
      </c>
      <c r="I1961" s="207">
        <v>2629.1</v>
      </c>
      <c r="J1961" s="205">
        <v>2351.3000000000002</v>
      </c>
      <c r="K1961" s="273">
        <v>2351.3000000000002</v>
      </c>
      <c r="L1961" s="223">
        <v>89</v>
      </c>
      <c r="M1961" s="207">
        <f t="shared" si="438"/>
        <v>1745424</v>
      </c>
      <c r="N1961" s="207"/>
      <c r="O1961" s="207"/>
      <c r="P1961" s="207"/>
      <c r="Q1961" s="205">
        <f t="shared" si="435"/>
        <v>1745424</v>
      </c>
      <c r="R1961" s="207">
        <v>1745424</v>
      </c>
      <c r="S1961" s="260"/>
      <c r="T1961" s="207"/>
      <c r="U1961" s="207"/>
      <c r="V1961" s="207"/>
      <c r="W1961" s="207"/>
      <c r="X1961" s="207"/>
      <c r="Y1961" s="207"/>
      <c r="Z1961" s="207"/>
      <c r="AA1961" s="207"/>
      <c r="AB1961" s="207"/>
      <c r="AC1961" s="207"/>
      <c r="AD1961" s="207"/>
      <c r="AE1961" s="207"/>
      <c r="AF1961" s="207"/>
      <c r="AG1961" s="221">
        <v>2025</v>
      </c>
      <c r="AH1961" s="159"/>
      <c r="AI1961" s="175"/>
      <c r="AJ1961" s="153"/>
      <c r="AK1961" s="15">
        <f t="shared" ca="1" si="437"/>
        <v>1874</v>
      </c>
      <c r="AL1961" s="15" t="s">
        <v>155</v>
      </c>
      <c r="AM1961" s="15" t="str">
        <f t="shared" ca="1" si="439"/>
        <v>1874.</v>
      </c>
      <c r="AN1961" s="285"/>
      <c r="AO1961" s="15"/>
      <c r="AP1961" s="16"/>
    </row>
    <row r="1962" spans="1:42" ht="22.5" hidden="1" customHeight="1" x14ac:dyDescent="0.25">
      <c r="A1962" s="83" t="str">
        <f t="shared" ca="1" si="436"/>
        <v>1875.</v>
      </c>
      <c r="B1962" s="26">
        <v>3575</v>
      </c>
      <c r="C1962" s="313" t="s">
        <v>118</v>
      </c>
      <c r="D1962" s="144">
        <v>1995</v>
      </c>
      <c r="E1962" s="145" t="s">
        <v>2957</v>
      </c>
      <c r="F1962" s="83" t="s">
        <v>2959</v>
      </c>
      <c r="G1962" s="144">
        <v>5</v>
      </c>
      <c r="H1962" s="144">
        <v>6</v>
      </c>
      <c r="I1962" s="204">
        <v>4028.4</v>
      </c>
      <c r="J1962" s="205">
        <v>2590.8000000000002</v>
      </c>
      <c r="K1962" s="214">
        <v>2590.8000000000002</v>
      </c>
      <c r="L1962" s="223">
        <v>177</v>
      </c>
      <c r="M1962" s="207">
        <f t="shared" si="438"/>
        <v>2144244</v>
      </c>
      <c r="N1962" s="207"/>
      <c r="O1962" s="207"/>
      <c r="P1962" s="207"/>
      <c r="Q1962" s="205">
        <f t="shared" si="435"/>
        <v>2144244</v>
      </c>
      <c r="R1962" s="208">
        <v>2144244</v>
      </c>
      <c r="S1962" s="267"/>
      <c r="T1962" s="208"/>
      <c r="U1962" s="208"/>
      <c r="V1962" s="208"/>
      <c r="W1962" s="208"/>
      <c r="X1962" s="208"/>
      <c r="Y1962" s="208"/>
      <c r="Z1962" s="208"/>
      <c r="AA1962" s="208"/>
      <c r="AB1962" s="208"/>
      <c r="AC1962" s="208"/>
      <c r="AD1962" s="208"/>
      <c r="AE1962" s="208"/>
      <c r="AF1962" s="208"/>
      <c r="AG1962" s="221">
        <v>2025</v>
      </c>
      <c r="AH1962" s="159"/>
      <c r="AI1962" s="175"/>
      <c r="AJ1962" s="218"/>
      <c r="AK1962" s="15">
        <f t="shared" ca="1" si="437"/>
        <v>1875</v>
      </c>
      <c r="AL1962" s="15" t="s">
        <v>155</v>
      </c>
      <c r="AM1962" s="15" t="str">
        <f t="shared" ca="1" si="439"/>
        <v>1875.</v>
      </c>
      <c r="AN1962" s="285"/>
      <c r="AP1962" s="16"/>
    </row>
    <row r="1963" spans="1:42" ht="22.5" hidden="1" customHeight="1" x14ac:dyDescent="0.25">
      <c r="A1963" s="83" t="str">
        <f t="shared" ca="1" si="436"/>
        <v>1876.</v>
      </c>
      <c r="B1963" s="26">
        <v>3273</v>
      </c>
      <c r="C1963" s="313" t="s">
        <v>882</v>
      </c>
      <c r="D1963" s="144">
        <v>1985</v>
      </c>
      <c r="E1963" s="145" t="s">
        <v>2957</v>
      </c>
      <c r="F1963" s="83" t="s">
        <v>2958</v>
      </c>
      <c r="G1963" s="144">
        <v>5</v>
      </c>
      <c r="H1963" s="144">
        <v>4</v>
      </c>
      <c r="I1963" s="204">
        <v>4550.25</v>
      </c>
      <c r="J1963" s="205">
        <v>3894.1</v>
      </c>
      <c r="K1963" s="214">
        <v>3894.1</v>
      </c>
      <c r="L1963" s="223">
        <v>131</v>
      </c>
      <c r="M1963" s="207">
        <f t="shared" si="438"/>
        <v>5573204</v>
      </c>
      <c r="N1963" s="207"/>
      <c r="O1963" s="207"/>
      <c r="P1963" s="207"/>
      <c r="Q1963" s="205">
        <f t="shared" ref="Q1963:Q1973" si="440">M1963</f>
        <v>5573204</v>
      </c>
      <c r="R1963" s="208">
        <v>5573204</v>
      </c>
      <c r="S1963" s="267"/>
      <c r="T1963" s="208"/>
      <c r="U1963" s="208"/>
      <c r="V1963" s="208"/>
      <c r="W1963" s="208"/>
      <c r="X1963" s="208"/>
      <c r="Y1963" s="208"/>
      <c r="Z1963" s="208"/>
      <c r="AA1963" s="208"/>
      <c r="AB1963" s="208"/>
      <c r="AC1963" s="208"/>
      <c r="AD1963" s="208"/>
      <c r="AE1963" s="208"/>
      <c r="AF1963" s="208"/>
      <c r="AG1963" s="221">
        <v>2025</v>
      </c>
      <c r="AH1963" s="159"/>
      <c r="AI1963" s="175"/>
      <c r="AJ1963" s="218"/>
      <c r="AK1963" s="15">
        <f t="shared" ca="1" si="437"/>
        <v>1876</v>
      </c>
      <c r="AL1963" s="15" t="s">
        <v>155</v>
      </c>
      <c r="AM1963" s="15" t="str">
        <f t="shared" ca="1" si="439"/>
        <v>1876.</v>
      </c>
      <c r="AN1963" s="285"/>
      <c r="AO1963" s="15"/>
      <c r="AP1963" s="16"/>
    </row>
    <row r="1964" spans="1:42" ht="22.5" hidden="1" customHeight="1" x14ac:dyDescent="0.25">
      <c r="A1964" s="83" t="str">
        <f t="shared" ca="1" si="436"/>
        <v>1877.</v>
      </c>
      <c r="B1964" s="26">
        <v>3282</v>
      </c>
      <c r="C1964" s="251" t="s">
        <v>691</v>
      </c>
      <c r="D1964" s="144">
        <v>1953</v>
      </c>
      <c r="E1964" s="145" t="s">
        <v>2957</v>
      </c>
      <c r="F1964" s="83" t="s">
        <v>2959</v>
      </c>
      <c r="G1964" s="144">
        <v>4</v>
      </c>
      <c r="H1964" s="144">
        <v>3</v>
      </c>
      <c r="I1964" s="204">
        <v>2562.1</v>
      </c>
      <c r="J1964" s="205">
        <v>2264.3000000000002</v>
      </c>
      <c r="K1964" s="214">
        <v>2264.3000000000002</v>
      </c>
      <c r="L1964" s="223">
        <v>77</v>
      </c>
      <c r="M1964" s="207">
        <f t="shared" si="438"/>
        <v>1016400</v>
      </c>
      <c r="N1964" s="207"/>
      <c r="O1964" s="207"/>
      <c r="P1964" s="207"/>
      <c r="Q1964" s="205">
        <f t="shared" si="440"/>
        <v>1016400</v>
      </c>
      <c r="R1964" s="208">
        <v>1016400</v>
      </c>
      <c r="S1964" s="267"/>
      <c r="T1964" s="208"/>
      <c r="U1964" s="208"/>
      <c r="V1964" s="208"/>
      <c r="W1964" s="208"/>
      <c r="X1964" s="208"/>
      <c r="Y1964" s="208"/>
      <c r="Z1964" s="208"/>
      <c r="AA1964" s="208"/>
      <c r="AB1964" s="208"/>
      <c r="AC1964" s="207"/>
      <c r="AD1964" s="207"/>
      <c r="AE1964" s="208"/>
      <c r="AF1964" s="208"/>
      <c r="AG1964" s="221">
        <v>2025</v>
      </c>
      <c r="AH1964" s="159"/>
      <c r="AI1964" s="175"/>
      <c r="AJ1964" s="218"/>
      <c r="AK1964" s="15">
        <f t="shared" ca="1" si="437"/>
        <v>1877</v>
      </c>
      <c r="AL1964" s="15" t="s">
        <v>155</v>
      </c>
      <c r="AM1964" s="15" t="str">
        <f t="shared" ca="1" si="439"/>
        <v>1877.</v>
      </c>
      <c r="AN1964" s="285"/>
      <c r="AO1964" s="15"/>
      <c r="AP1964" s="16"/>
    </row>
    <row r="1965" spans="1:42" ht="22.5" hidden="1" customHeight="1" x14ac:dyDescent="0.25">
      <c r="A1965" s="83" t="str">
        <f t="shared" ca="1" si="436"/>
        <v>1878.</v>
      </c>
      <c r="B1965" s="26">
        <v>3465</v>
      </c>
      <c r="C1965" s="226" t="s">
        <v>713</v>
      </c>
      <c r="D1965" s="26">
        <v>1964</v>
      </c>
      <c r="E1965" s="83" t="s">
        <v>2957</v>
      </c>
      <c r="F1965" s="83" t="s">
        <v>2959</v>
      </c>
      <c r="G1965" s="26">
        <v>2</v>
      </c>
      <c r="H1965" s="26">
        <v>1</v>
      </c>
      <c r="I1965" s="207">
        <v>410.9</v>
      </c>
      <c r="J1965" s="205">
        <v>364.1</v>
      </c>
      <c r="K1965" s="273">
        <v>364.1</v>
      </c>
      <c r="L1965" s="223">
        <v>11</v>
      </c>
      <c r="M1965" s="207">
        <f t="shared" si="438"/>
        <v>68592</v>
      </c>
      <c r="N1965" s="207"/>
      <c r="O1965" s="207"/>
      <c r="P1965" s="207"/>
      <c r="Q1965" s="205">
        <f t="shared" si="440"/>
        <v>68592</v>
      </c>
      <c r="R1965" s="207">
        <v>68592</v>
      </c>
      <c r="S1965" s="260"/>
      <c r="T1965" s="207"/>
      <c r="U1965" s="207"/>
      <c r="V1965" s="207"/>
      <c r="W1965" s="207"/>
      <c r="X1965" s="207"/>
      <c r="Y1965" s="207"/>
      <c r="Z1965" s="207"/>
      <c r="AA1965" s="207"/>
      <c r="AB1965" s="207"/>
      <c r="AC1965" s="207"/>
      <c r="AD1965" s="207"/>
      <c r="AE1965" s="207"/>
      <c r="AF1965" s="207"/>
      <c r="AG1965" s="221">
        <v>2025</v>
      </c>
      <c r="AH1965" s="159"/>
      <c r="AI1965" s="175"/>
      <c r="AJ1965" s="153"/>
      <c r="AK1965" s="15">
        <f t="shared" ca="1" si="437"/>
        <v>1878</v>
      </c>
      <c r="AL1965" s="15" t="s">
        <v>155</v>
      </c>
      <c r="AM1965" s="15" t="str">
        <f t="shared" ca="1" si="439"/>
        <v>1878.</v>
      </c>
      <c r="AN1965" s="285"/>
      <c r="AO1965" s="15"/>
      <c r="AP1965" s="16"/>
    </row>
    <row r="1966" spans="1:42" ht="22.5" hidden="1" customHeight="1" x14ac:dyDescent="0.25">
      <c r="A1966" s="83" t="str">
        <f t="shared" ca="1" si="436"/>
        <v>1879.</v>
      </c>
      <c r="B1966" s="26">
        <v>3382</v>
      </c>
      <c r="C1966" s="226" t="s">
        <v>703</v>
      </c>
      <c r="D1966" s="26">
        <v>1965</v>
      </c>
      <c r="E1966" s="83" t="s">
        <v>2957</v>
      </c>
      <c r="F1966" s="83" t="s">
        <v>2959</v>
      </c>
      <c r="G1966" s="26">
        <v>4</v>
      </c>
      <c r="H1966" s="26">
        <v>2</v>
      </c>
      <c r="I1966" s="207">
        <v>1354.7</v>
      </c>
      <c r="J1966" s="205">
        <v>1255.5999999999999</v>
      </c>
      <c r="K1966" s="273">
        <v>1255.5999999999999</v>
      </c>
      <c r="L1966" s="223">
        <v>49</v>
      </c>
      <c r="M1966" s="207">
        <f t="shared" si="438"/>
        <v>894030</v>
      </c>
      <c r="N1966" s="207"/>
      <c r="O1966" s="207"/>
      <c r="P1966" s="207"/>
      <c r="Q1966" s="205">
        <f t="shared" si="440"/>
        <v>894030</v>
      </c>
      <c r="R1966" s="207">
        <f>385830+508200</f>
        <v>894030</v>
      </c>
      <c r="S1966" s="260"/>
      <c r="T1966" s="207"/>
      <c r="U1966" s="207"/>
      <c r="V1966" s="207"/>
      <c r="W1966" s="207"/>
      <c r="X1966" s="207"/>
      <c r="Y1966" s="207"/>
      <c r="Z1966" s="207"/>
      <c r="AA1966" s="207"/>
      <c r="AB1966" s="207"/>
      <c r="AC1966" s="207"/>
      <c r="AD1966" s="207"/>
      <c r="AE1966" s="207"/>
      <c r="AF1966" s="207"/>
      <c r="AG1966" s="221">
        <v>2025</v>
      </c>
      <c r="AH1966" s="159"/>
      <c r="AI1966" s="175"/>
      <c r="AJ1966" s="153"/>
      <c r="AK1966" s="15">
        <f t="shared" ca="1" si="437"/>
        <v>1879</v>
      </c>
      <c r="AL1966" s="15" t="s">
        <v>155</v>
      </c>
      <c r="AM1966" s="15" t="str">
        <f t="shared" ca="1" si="439"/>
        <v>1879.</v>
      </c>
      <c r="AN1966" s="285"/>
      <c r="AO1966" s="15"/>
      <c r="AP1966" s="16"/>
    </row>
    <row r="1967" spans="1:42" ht="22.5" hidden="1" customHeight="1" x14ac:dyDescent="0.25">
      <c r="A1967" s="83" t="str">
        <f t="shared" ca="1" si="436"/>
        <v>1880.</v>
      </c>
      <c r="B1967" s="26">
        <v>3359</v>
      </c>
      <c r="C1967" s="226" t="s">
        <v>721</v>
      </c>
      <c r="D1967" s="26">
        <v>1959</v>
      </c>
      <c r="E1967" s="83" t="s">
        <v>2957</v>
      </c>
      <c r="F1967" s="83" t="s">
        <v>2959</v>
      </c>
      <c r="G1967" s="26">
        <v>3</v>
      </c>
      <c r="H1967" s="26">
        <v>3</v>
      </c>
      <c r="I1967" s="207">
        <v>1926.3</v>
      </c>
      <c r="J1967" s="205">
        <v>1549.2</v>
      </c>
      <c r="K1967" s="273">
        <v>1549.2</v>
      </c>
      <c r="L1967" s="223">
        <v>26</v>
      </c>
      <c r="M1967" s="207">
        <f t="shared" si="438"/>
        <v>929016</v>
      </c>
      <c r="N1967" s="207"/>
      <c r="O1967" s="207"/>
      <c r="P1967" s="207"/>
      <c r="Q1967" s="205">
        <f t="shared" si="440"/>
        <v>929016</v>
      </c>
      <c r="R1967" s="207">
        <v>929016</v>
      </c>
      <c r="S1967" s="260"/>
      <c r="T1967" s="207"/>
      <c r="U1967" s="207"/>
      <c r="V1967" s="207"/>
      <c r="W1967" s="207"/>
      <c r="X1967" s="207"/>
      <c r="Y1967" s="207"/>
      <c r="Z1967" s="207"/>
      <c r="AA1967" s="207"/>
      <c r="AB1967" s="207"/>
      <c r="AC1967" s="207"/>
      <c r="AD1967" s="207"/>
      <c r="AE1967" s="207"/>
      <c r="AF1967" s="207"/>
      <c r="AG1967" s="221">
        <v>2025</v>
      </c>
      <c r="AH1967" s="159"/>
      <c r="AI1967" s="175"/>
      <c r="AJ1967" s="153"/>
      <c r="AK1967" s="15">
        <f t="shared" ca="1" si="437"/>
        <v>1880</v>
      </c>
      <c r="AL1967" s="15" t="s">
        <v>155</v>
      </c>
      <c r="AM1967" s="15" t="str">
        <f t="shared" ca="1" si="439"/>
        <v>1880.</v>
      </c>
      <c r="AN1967" s="285"/>
      <c r="AO1967" s="15"/>
      <c r="AP1967" s="16"/>
    </row>
    <row r="1968" spans="1:42" ht="22.5" hidden="1" customHeight="1" x14ac:dyDescent="0.25">
      <c r="A1968" s="83" t="str">
        <f t="shared" ca="1" si="436"/>
        <v>1881.</v>
      </c>
      <c r="B1968" s="26">
        <v>3332</v>
      </c>
      <c r="C1968" s="40" t="s">
        <v>1748</v>
      </c>
      <c r="D1968" s="144">
        <v>1969</v>
      </c>
      <c r="E1968" s="145" t="s">
        <v>2957</v>
      </c>
      <c r="F1968" s="83" t="s">
        <v>2959</v>
      </c>
      <c r="G1968" s="144">
        <v>5</v>
      </c>
      <c r="H1968" s="144">
        <v>4</v>
      </c>
      <c r="I1968" s="204">
        <v>3625.1</v>
      </c>
      <c r="J1968" s="214">
        <v>3282.6</v>
      </c>
      <c r="K1968" s="214">
        <v>2187.9</v>
      </c>
      <c r="L1968" s="223">
        <v>136</v>
      </c>
      <c r="M1968" s="207">
        <f t="shared" si="438"/>
        <v>2019168</v>
      </c>
      <c r="N1968" s="207"/>
      <c r="O1968" s="207"/>
      <c r="P1968" s="207"/>
      <c r="Q1968" s="205">
        <f t="shared" si="440"/>
        <v>2019168</v>
      </c>
      <c r="R1968" s="207"/>
      <c r="S1968" s="260"/>
      <c r="T1968" s="207"/>
      <c r="U1968" s="207"/>
      <c r="V1968" s="207"/>
      <c r="W1968" s="207">
        <v>912</v>
      </c>
      <c r="X1968" s="207">
        <f>W1968*2214</f>
        <v>2019168</v>
      </c>
      <c r="Y1968" s="207"/>
      <c r="Z1968" s="207"/>
      <c r="AA1968" s="207"/>
      <c r="AB1968" s="207"/>
      <c r="AC1968" s="207"/>
      <c r="AD1968" s="207"/>
      <c r="AE1968" s="207"/>
      <c r="AF1968" s="207"/>
      <c r="AG1968" s="221">
        <v>2025</v>
      </c>
      <c r="AH1968" s="159"/>
      <c r="AI1968" s="175"/>
      <c r="AJ1968" s="218"/>
      <c r="AK1968" s="15">
        <f t="shared" ca="1" si="437"/>
        <v>1881</v>
      </c>
      <c r="AL1968" s="15" t="s">
        <v>155</v>
      </c>
      <c r="AM1968" s="15" t="str">
        <f t="shared" ca="1" si="439"/>
        <v>1881.</v>
      </c>
      <c r="AN1968" s="285"/>
      <c r="AO1968" s="15"/>
      <c r="AP1968" s="16"/>
    </row>
    <row r="1969" spans="1:42" ht="22.5" hidden="1" customHeight="1" x14ac:dyDescent="0.25">
      <c r="A1969" s="83" t="str">
        <f t="shared" ca="1" si="436"/>
        <v>1882.</v>
      </c>
      <c r="B1969" s="26">
        <v>3335</v>
      </c>
      <c r="C1969" s="313" t="s">
        <v>885</v>
      </c>
      <c r="D1969" s="144">
        <v>1987</v>
      </c>
      <c r="E1969" s="145" t="s">
        <v>2957</v>
      </c>
      <c r="F1969" s="83" t="s">
        <v>2958</v>
      </c>
      <c r="G1969" s="144">
        <v>5</v>
      </c>
      <c r="H1969" s="144">
        <v>4</v>
      </c>
      <c r="I1969" s="204">
        <v>4968.8999999999996</v>
      </c>
      <c r="J1969" s="205">
        <v>4428.8</v>
      </c>
      <c r="K1969" s="214">
        <v>4428.8</v>
      </c>
      <c r="L1969" s="223">
        <v>94</v>
      </c>
      <c r="M1969" s="207">
        <f t="shared" si="438"/>
        <v>5573204</v>
      </c>
      <c r="N1969" s="207"/>
      <c r="O1969" s="207"/>
      <c r="P1969" s="207"/>
      <c r="Q1969" s="205">
        <f t="shared" si="440"/>
        <v>5573204</v>
      </c>
      <c r="R1969" s="208">
        <v>5573204</v>
      </c>
      <c r="S1969" s="267"/>
      <c r="T1969" s="208"/>
      <c r="U1969" s="208"/>
      <c r="V1969" s="208"/>
      <c r="W1969" s="208"/>
      <c r="X1969" s="208"/>
      <c r="Y1969" s="208"/>
      <c r="Z1969" s="208"/>
      <c r="AA1969" s="208"/>
      <c r="AB1969" s="208"/>
      <c r="AC1969" s="208"/>
      <c r="AD1969" s="208"/>
      <c r="AE1969" s="208"/>
      <c r="AF1969" s="208"/>
      <c r="AG1969" s="221">
        <v>2025</v>
      </c>
      <c r="AH1969" s="159"/>
      <c r="AI1969" s="175"/>
      <c r="AJ1969" s="218"/>
      <c r="AK1969" s="15">
        <f t="shared" ca="1" si="437"/>
        <v>1882</v>
      </c>
      <c r="AL1969" s="15" t="s">
        <v>155</v>
      </c>
      <c r="AM1969" s="15" t="str">
        <f t="shared" ca="1" si="439"/>
        <v>1882.</v>
      </c>
      <c r="AN1969" s="285"/>
      <c r="AO1969" s="15"/>
      <c r="AP1969" s="16"/>
    </row>
    <row r="1970" spans="1:42" ht="22.5" hidden="1" customHeight="1" x14ac:dyDescent="0.25">
      <c r="A1970" s="83" t="str">
        <f t="shared" ca="1" si="436"/>
        <v>1883.</v>
      </c>
      <c r="B1970" s="26">
        <v>3337</v>
      </c>
      <c r="C1970" s="251" t="s">
        <v>841</v>
      </c>
      <c r="D1970" s="144">
        <v>1973</v>
      </c>
      <c r="E1970" s="83" t="s">
        <v>2957</v>
      </c>
      <c r="F1970" s="83" t="s">
        <v>2959</v>
      </c>
      <c r="G1970" s="26">
        <v>5</v>
      </c>
      <c r="H1970" s="26">
        <v>4</v>
      </c>
      <c r="I1970" s="214">
        <v>3393.8</v>
      </c>
      <c r="J1970" s="205">
        <v>3215.8</v>
      </c>
      <c r="K1970" s="214">
        <v>3215.8</v>
      </c>
      <c r="L1970" s="223">
        <v>113</v>
      </c>
      <c r="M1970" s="207">
        <f t="shared" si="438"/>
        <v>725932</v>
      </c>
      <c r="N1970" s="207"/>
      <c r="O1970" s="207"/>
      <c r="P1970" s="207"/>
      <c r="Q1970" s="205">
        <f t="shared" si="440"/>
        <v>725932</v>
      </c>
      <c r="R1970" s="208">
        <v>725932</v>
      </c>
      <c r="S1970" s="267"/>
      <c r="T1970" s="208"/>
      <c r="U1970" s="208"/>
      <c r="V1970" s="208"/>
      <c r="W1970" s="208"/>
      <c r="X1970" s="208"/>
      <c r="Y1970" s="208"/>
      <c r="Z1970" s="208"/>
      <c r="AA1970" s="208"/>
      <c r="AB1970" s="208"/>
      <c r="AC1970" s="208"/>
      <c r="AD1970" s="208"/>
      <c r="AE1970" s="208"/>
      <c r="AF1970" s="208"/>
      <c r="AG1970" s="221">
        <v>2025</v>
      </c>
      <c r="AH1970" s="159"/>
      <c r="AI1970" s="175"/>
      <c r="AJ1970" s="218"/>
      <c r="AK1970" s="15">
        <f t="shared" ca="1" si="437"/>
        <v>1883</v>
      </c>
      <c r="AL1970" s="15" t="s">
        <v>155</v>
      </c>
      <c r="AM1970" s="15" t="str">
        <f t="shared" ca="1" si="439"/>
        <v>1883.</v>
      </c>
      <c r="AN1970" s="285"/>
      <c r="AO1970" s="15"/>
      <c r="AP1970" s="16"/>
    </row>
    <row r="1971" spans="1:42" ht="22.5" hidden="1" customHeight="1" x14ac:dyDescent="0.25">
      <c r="A1971" s="83" t="str">
        <f t="shared" ca="1" si="436"/>
        <v>1884.</v>
      </c>
      <c r="B1971" s="26">
        <v>3338</v>
      </c>
      <c r="C1971" s="40" t="s">
        <v>1749</v>
      </c>
      <c r="D1971" s="144">
        <v>1974</v>
      </c>
      <c r="E1971" s="145" t="s">
        <v>2957</v>
      </c>
      <c r="F1971" s="83" t="s">
        <v>2958</v>
      </c>
      <c r="G1971" s="144">
        <v>5</v>
      </c>
      <c r="H1971" s="144">
        <v>6</v>
      </c>
      <c r="I1971" s="204">
        <v>5105.8999999999996</v>
      </c>
      <c r="J1971" s="214">
        <v>4709.8999999999996</v>
      </c>
      <c r="K1971" s="214">
        <v>4709.8999999999996</v>
      </c>
      <c r="L1971" s="223">
        <v>196</v>
      </c>
      <c r="M1971" s="207">
        <f t="shared" si="438"/>
        <v>1904952</v>
      </c>
      <c r="N1971" s="207"/>
      <c r="O1971" s="207"/>
      <c r="P1971" s="207"/>
      <c r="Q1971" s="205">
        <f t="shared" si="440"/>
        <v>1904952</v>
      </c>
      <c r="R1971" s="207">
        <v>1904952</v>
      </c>
      <c r="S1971" s="260"/>
      <c r="T1971" s="207"/>
      <c r="U1971" s="207"/>
      <c r="V1971" s="207"/>
      <c r="W1971" s="207"/>
      <c r="X1971" s="207"/>
      <c r="Y1971" s="207"/>
      <c r="Z1971" s="207"/>
      <c r="AA1971" s="207"/>
      <c r="AB1971" s="207"/>
      <c r="AC1971" s="207"/>
      <c r="AD1971" s="207"/>
      <c r="AE1971" s="205"/>
      <c r="AF1971" s="204"/>
      <c r="AG1971" s="221">
        <v>2025</v>
      </c>
      <c r="AH1971" s="159"/>
      <c r="AI1971" s="175"/>
      <c r="AJ1971" s="153"/>
      <c r="AK1971" s="15">
        <f t="shared" ca="1" si="437"/>
        <v>1884</v>
      </c>
      <c r="AL1971" s="15" t="s">
        <v>155</v>
      </c>
      <c r="AM1971" s="15" t="str">
        <f t="shared" ca="1" si="439"/>
        <v>1884.</v>
      </c>
      <c r="AN1971" s="285"/>
      <c r="AO1971" s="15"/>
      <c r="AP1971" s="16"/>
    </row>
    <row r="1972" spans="1:42" ht="22.5" hidden="1" customHeight="1" x14ac:dyDescent="0.25">
      <c r="A1972" s="83" t="str">
        <f t="shared" ca="1" si="436"/>
        <v>1885.</v>
      </c>
      <c r="B1972" s="26">
        <v>3274</v>
      </c>
      <c r="C1972" s="40" t="s">
        <v>2665</v>
      </c>
      <c r="D1972" s="144">
        <v>1990</v>
      </c>
      <c r="E1972" s="145" t="s">
        <v>2957</v>
      </c>
      <c r="F1972" s="83" t="s">
        <v>2958</v>
      </c>
      <c r="G1972" s="144">
        <v>5</v>
      </c>
      <c r="H1972" s="144">
        <v>5</v>
      </c>
      <c r="I1972" s="204">
        <v>3968.4</v>
      </c>
      <c r="J1972" s="214">
        <v>3477.8</v>
      </c>
      <c r="K1972" s="214">
        <v>3477.8</v>
      </c>
      <c r="L1972" s="223">
        <v>75</v>
      </c>
      <c r="M1972" s="207">
        <f t="shared" si="438"/>
        <v>3758820</v>
      </c>
      <c r="N1972" s="207"/>
      <c r="O1972" s="207"/>
      <c r="P1972" s="207"/>
      <c r="Q1972" s="205">
        <f t="shared" si="440"/>
        <v>3758820</v>
      </c>
      <c r="R1972" s="207">
        <v>3758820</v>
      </c>
      <c r="S1972" s="260"/>
      <c r="T1972" s="207"/>
      <c r="U1972" s="207"/>
      <c r="V1972" s="207"/>
      <c r="W1972" s="207"/>
      <c r="X1972" s="207"/>
      <c r="Y1972" s="207"/>
      <c r="Z1972" s="207"/>
      <c r="AA1972" s="207"/>
      <c r="AB1972" s="207"/>
      <c r="AC1972" s="207"/>
      <c r="AD1972" s="207"/>
      <c r="AE1972" s="205"/>
      <c r="AF1972" s="204"/>
      <c r="AG1972" s="221">
        <v>2025</v>
      </c>
      <c r="AH1972" s="159"/>
      <c r="AI1972" s="175"/>
      <c r="AJ1972" s="153"/>
      <c r="AK1972" s="15">
        <f t="shared" ca="1" si="437"/>
        <v>1885</v>
      </c>
      <c r="AL1972" s="15" t="s">
        <v>155</v>
      </c>
      <c r="AM1972" s="15" t="str">
        <f t="shared" ca="1" si="439"/>
        <v>1885.</v>
      </c>
      <c r="AN1972" s="285"/>
      <c r="AO1972" s="15"/>
      <c r="AP1972" s="16"/>
    </row>
    <row r="1973" spans="1:42" ht="22.5" hidden="1" customHeight="1" x14ac:dyDescent="0.25">
      <c r="A1973" s="83" t="str">
        <f t="shared" ca="1" si="436"/>
        <v>1886.</v>
      </c>
      <c r="B1973" s="26">
        <v>3478</v>
      </c>
      <c r="C1973" s="40" t="s">
        <v>2669</v>
      </c>
      <c r="D1973" s="144">
        <v>1987</v>
      </c>
      <c r="E1973" s="145" t="s">
        <v>2957</v>
      </c>
      <c r="F1973" s="83" t="s">
        <v>2959</v>
      </c>
      <c r="G1973" s="144">
        <v>5</v>
      </c>
      <c r="H1973" s="144">
        <v>10</v>
      </c>
      <c r="I1973" s="204">
        <v>11994.3</v>
      </c>
      <c r="J1973" s="214">
        <v>10656</v>
      </c>
      <c r="K1973" s="214">
        <v>10656</v>
      </c>
      <c r="L1973" s="223">
        <v>442</v>
      </c>
      <c r="M1973" s="207">
        <f t="shared" si="438"/>
        <v>16138414</v>
      </c>
      <c r="N1973" s="207"/>
      <c r="O1973" s="207"/>
      <c r="P1973" s="207"/>
      <c r="Q1973" s="205">
        <f t="shared" si="440"/>
        <v>16138414</v>
      </c>
      <c r="R1973" s="207">
        <v>16138414</v>
      </c>
      <c r="S1973" s="260"/>
      <c r="T1973" s="207"/>
      <c r="U1973" s="207"/>
      <c r="V1973" s="207"/>
      <c r="W1973" s="207"/>
      <c r="X1973" s="207"/>
      <c r="Y1973" s="207"/>
      <c r="Z1973" s="207"/>
      <c r="AA1973" s="207"/>
      <c r="AB1973" s="207"/>
      <c r="AC1973" s="207"/>
      <c r="AD1973" s="207"/>
      <c r="AE1973" s="207"/>
      <c r="AF1973" s="207"/>
      <c r="AG1973" s="221">
        <v>2025</v>
      </c>
      <c r="AH1973" s="159"/>
      <c r="AI1973" s="175"/>
      <c r="AJ1973" s="153"/>
      <c r="AK1973" s="15">
        <f t="shared" ca="1" si="437"/>
        <v>1886</v>
      </c>
      <c r="AL1973" s="15" t="s">
        <v>155</v>
      </c>
      <c r="AM1973" s="15" t="str">
        <f t="shared" ca="1" si="439"/>
        <v>1886.</v>
      </c>
      <c r="AN1973" s="285"/>
      <c r="AO1973" s="15"/>
      <c r="AP1973" s="16"/>
    </row>
    <row r="1974" spans="1:42" ht="22.5" hidden="1" customHeight="1" x14ac:dyDescent="0.25">
      <c r="A1974" s="83" t="str">
        <f ca="1">AM1974</f>
        <v>1887.</v>
      </c>
      <c r="B1974" s="26">
        <v>3538</v>
      </c>
      <c r="C1974" s="40" t="s">
        <v>889</v>
      </c>
      <c r="D1974" s="144">
        <v>1960</v>
      </c>
      <c r="E1974" s="145" t="s">
        <v>2957</v>
      </c>
      <c r="F1974" s="83" t="s">
        <v>2959</v>
      </c>
      <c r="G1974" s="144">
        <v>2</v>
      </c>
      <c r="H1974" s="144">
        <v>2</v>
      </c>
      <c r="I1974" s="178">
        <v>624.20000000000005</v>
      </c>
      <c r="J1974" s="176">
        <v>575.5</v>
      </c>
      <c r="K1974" s="303">
        <v>575.5</v>
      </c>
      <c r="L1974" s="26">
        <v>9</v>
      </c>
      <c r="M1974" s="177">
        <f>R1974+T1974+V1974+X1974+Z1974+AB1974+AE1974+AF1974</f>
        <v>171480</v>
      </c>
      <c r="N1974" s="177"/>
      <c r="O1974" s="177"/>
      <c r="P1974" s="177"/>
      <c r="Q1974" s="176">
        <f>M1974</f>
        <v>171480</v>
      </c>
      <c r="R1974" s="318">
        <v>171480</v>
      </c>
      <c r="S1974" s="319"/>
      <c r="T1974" s="318"/>
      <c r="U1974" s="318"/>
      <c r="V1974" s="318"/>
      <c r="W1974" s="318"/>
      <c r="X1974" s="318"/>
      <c r="Y1974" s="318"/>
      <c r="Z1974" s="318"/>
      <c r="AA1974" s="318"/>
      <c r="AB1974" s="318"/>
      <c r="AC1974" s="318"/>
      <c r="AD1974" s="318"/>
      <c r="AE1974" s="318"/>
      <c r="AF1974" s="318"/>
      <c r="AG1974" s="317">
        <v>2025</v>
      </c>
      <c r="AH1974" s="159"/>
      <c r="AI1974" s="175"/>
      <c r="AJ1974" s="162"/>
      <c r="AK1974" s="15">
        <f t="shared" ca="1" si="437"/>
        <v>1887</v>
      </c>
      <c r="AL1974" s="15" t="s">
        <v>155</v>
      </c>
      <c r="AM1974" s="15" t="str">
        <f t="shared" ca="1" si="439"/>
        <v>1887.</v>
      </c>
      <c r="AN1974" s="167"/>
      <c r="AO1974" s="15"/>
      <c r="AP1974" s="16"/>
    </row>
    <row r="1975" spans="1:42" ht="22.5" hidden="1" customHeight="1" x14ac:dyDescent="0.25">
      <c r="A1975" s="83" t="str">
        <f ca="1">AM1975</f>
        <v>1888.</v>
      </c>
      <c r="B1975" s="26">
        <v>3317</v>
      </c>
      <c r="C1975" s="313" t="s">
        <v>3001</v>
      </c>
      <c r="D1975" s="144">
        <v>1988</v>
      </c>
      <c r="E1975" s="145" t="s">
        <v>2957</v>
      </c>
      <c r="F1975" s="83" t="s">
        <v>2959</v>
      </c>
      <c r="G1975" s="144">
        <v>2</v>
      </c>
      <c r="H1975" s="144">
        <v>2</v>
      </c>
      <c r="I1975" s="204">
        <v>1392.6</v>
      </c>
      <c r="J1975" s="205">
        <v>1280.3</v>
      </c>
      <c r="K1975" s="214">
        <v>1280.3</v>
      </c>
      <c r="L1975" s="223">
        <v>24</v>
      </c>
      <c r="M1975" s="207">
        <f>R1975+T1975+V1975+X1975+Z1975+AB1975+AE1975+AF1975</f>
        <v>303662.5</v>
      </c>
      <c r="N1975" s="207"/>
      <c r="O1975" s="207"/>
      <c r="P1975" s="207"/>
      <c r="Q1975" s="205">
        <f>M1975</f>
        <v>303662.5</v>
      </c>
      <c r="R1975" s="208">
        <v>303662.5</v>
      </c>
      <c r="S1975" s="267"/>
      <c r="T1975" s="208"/>
      <c r="U1975" s="208"/>
      <c r="V1975" s="208"/>
      <c r="W1975" s="208"/>
      <c r="X1975" s="208"/>
      <c r="Y1975" s="208"/>
      <c r="Z1975" s="208"/>
      <c r="AA1975" s="208"/>
      <c r="AB1975" s="208"/>
      <c r="AC1975" s="208"/>
      <c r="AD1975" s="208"/>
      <c r="AE1975" s="208"/>
      <c r="AF1975" s="208"/>
      <c r="AG1975" s="221">
        <v>2025</v>
      </c>
      <c r="AH1975" s="158"/>
      <c r="AI1975" s="175"/>
      <c r="AJ1975" s="218"/>
      <c r="AK1975" s="15">
        <f t="shared" ca="1" si="437"/>
        <v>1888</v>
      </c>
      <c r="AL1975" s="15" t="s">
        <v>155</v>
      </c>
      <c r="AM1975" s="15" t="str">
        <f t="shared" ca="1" si="439"/>
        <v>1888.</v>
      </c>
      <c r="AN1975" s="285"/>
      <c r="AO1975" s="16"/>
      <c r="AP1975" s="16"/>
    </row>
    <row r="1976" spans="1:42" ht="22.5" hidden="1" customHeight="1" x14ac:dyDescent="0.25">
      <c r="A1976" s="83" t="str">
        <f ca="1">AM1976</f>
        <v>1889.</v>
      </c>
      <c r="B1976" s="26">
        <v>3531</v>
      </c>
      <c r="C1976" s="226" t="s">
        <v>3003</v>
      </c>
      <c r="D1976" s="26">
        <v>1990</v>
      </c>
      <c r="E1976" s="83" t="s">
        <v>2957</v>
      </c>
      <c r="F1976" s="83" t="s">
        <v>2959</v>
      </c>
      <c r="G1976" s="26">
        <v>2</v>
      </c>
      <c r="H1976" s="26">
        <v>2</v>
      </c>
      <c r="I1976" s="207">
        <v>822.5</v>
      </c>
      <c r="J1976" s="205">
        <v>755.8</v>
      </c>
      <c r="K1976" s="273">
        <v>755.8</v>
      </c>
      <c r="L1976" s="223">
        <v>16</v>
      </c>
      <c r="M1976" s="207">
        <f>R1976+T1976+V1976+X1976+Z1976+AB1976+AE1976+AF1976</f>
        <v>398820</v>
      </c>
      <c r="N1976" s="207"/>
      <c r="O1976" s="207"/>
      <c r="P1976" s="207"/>
      <c r="Q1976" s="205">
        <f>M1976</f>
        <v>398820</v>
      </c>
      <c r="R1976" s="207">
        <v>398820</v>
      </c>
      <c r="S1976" s="260"/>
      <c r="T1976" s="207"/>
      <c r="U1976" s="207"/>
      <c r="V1976" s="207"/>
      <c r="W1976" s="207"/>
      <c r="X1976" s="207"/>
      <c r="Y1976" s="207"/>
      <c r="Z1976" s="207"/>
      <c r="AA1976" s="207"/>
      <c r="AB1976" s="207"/>
      <c r="AC1976" s="207"/>
      <c r="AD1976" s="207"/>
      <c r="AE1976" s="207"/>
      <c r="AF1976" s="207"/>
      <c r="AG1976" s="221">
        <v>2025</v>
      </c>
      <c r="AH1976" s="158"/>
      <c r="AI1976" s="175"/>
      <c r="AJ1976" s="153"/>
      <c r="AK1976" s="15">
        <f t="shared" ca="1" si="437"/>
        <v>1889</v>
      </c>
      <c r="AL1976" s="15" t="s">
        <v>155</v>
      </c>
      <c r="AM1976" s="15" t="str">
        <f t="shared" ca="1" si="439"/>
        <v>1889.</v>
      </c>
      <c r="AN1976" s="285"/>
      <c r="AO1976" s="16"/>
      <c r="AP1976" s="16"/>
    </row>
    <row r="1977" spans="1:42" ht="22.5" customHeight="1" x14ac:dyDescent="0.25">
      <c r="A1977" s="83" t="s">
        <v>3151</v>
      </c>
      <c r="B1977" s="26">
        <v>3286</v>
      </c>
      <c r="C1977" s="251" t="s">
        <v>2889</v>
      </c>
      <c r="D1977" s="345">
        <v>1953</v>
      </c>
      <c r="E1977" s="343" t="s">
        <v>2957</v>
      </c>
      <c r="F1977" s="343" t="s">
        <v>2959</v>
      </c>
      <c r="G1977" s="344">
        <v>4</v>
      </c>
      <c r="H1977" s="344">
        <v>3</v>
      </c>
      <c r="I1977" s="307">
        <v>2751.8</v>
      </c>
      <c r="J1977" s="305">
        <v>2569.8000000000002</v>
      </c>
      <c r="K1977" s="307">
        <v>2569.8000000000002</v>
      </c>
      <c r="L1977" s="354">
        <v>108</v>
      </c>
      <c r="M1977" s="207">
        <f>R1977+T1977+V1977+X1977+Z1977+AB1977+AE1977+AF1977</f>
        <v>1238160</v>
      </c>
      <c r="N1977" s="207"/>
      <c r="O1977" s="207"/>
      <c r="P1977" s="207"/>
      <c r="Q1977" s="205">
        <f>M1977</f>
        <v>1238160</v>
      </c>
      <c r="R1977" s="208">
        <v>1238160</v>
      </c>
      <c r="S1977" s="267"/>
      <c r="T1977" s="208"/>
      <c r="U1977" s="208"/>
      <c r="V1977" s="208"/>
      <c r="W1977" s="208"/>
      <c r="X1977" s="208"/>
      <c r="Y1977" s="208"/>
      <c r="Z1977" s="208"/>
      <c r="AA1977" s="208"/>
      <c r="AB1977" s="208"/>
      <c r="AC1977" s="208"/>
      <c r="AD1977" s="208"/>
      <c r="AE1977" s="208"/>
      <c r="AF1977" s="208"/>
      <c r="AG1977" s="221">
        <v>2025</v>
      </c>
      <c r="AH1977" s="159"/>
      <c r="AI1977" s="175" t="s">
        <v>3156</v>
      </c>
      <c r="AJ1977" s="218"/>
      <c r="AN1977" s="285"/>
      <c r="AO1977" s="15"/>
      <c r="AP1977" s="16"/>
    </row>
    <row r="1978" spans="1:42" ht="31.5" hidden="1" customHeight="1" x14ac:dyDescent="0.25">
      <c r="A1978" s="83"/>
      <c r="B1978" s="26"/>
      <c r="C1978" s="197" t="s">
        <v>1856</v>
      </c>
      <c r="D1978" s="26"/>
      <c r="E1978" s="83"/>
      <c r="F1978" s="83"/>
      <c r="G1978" s="26"/>
      <c r="H1978" s="26"/>
      <c r="I1978" s="174">
        <f>I1979+I1981+I1983</f>
        <v>77027.97</v>
      </c>
      <c r="J1978" s="174">
        <f>J1979+J1981+J1983</f>
        <v>50753</v>
      </c>
      <c r="K1978" s="174">
        <f>K1979+K1981+K1983</f>
        <v>48574.9</v>
      </c>
      <c r="L1978" s="123">
        <f>L1979+L1981+L1983</f>
        <v>2138</v>
      </c>
      <c r="M1978" s="174">
        <f>M1979+M1981+M1983</f>
        <v>111869027.32000001</v>
      </c>
      <c r="N1978" s="174"/>
      <c r="O1978" s="174"/>
      <c r="P1978" s="174"/>
      <c r="Q1978" s="174">
        <f t="shared" ref="Q1978:Q1979" si="441">M1978</f>
        <v>111869027.32000001</v>
      </c>
      <c r="R1978" s="174">
        <f>R1979+R1981+R1983</f>
        <v>61399130.5</v>
      </c>
      <c r="S1978" s="123"/>
      <c r="T1978" s="174"/>
      <c r="U1978" s="174">
        <f t="shared" ref="U1978:Z1978" si="442">U1979+U1981+U1983</f>
        <v>4324.1399999999994</v>
      </c>
      <c r="V1978" s="174">
        <f t="shared" si="442"/>
        <v>32530505.219999999</v>
      </c>
      <c r="W1978" s="174">
        <f t="shared" si="442"/>
        <v>702</v>
      </c>
      <c r="X1978" s="174">
        <f t="shared" si="442"/>
        <v>1554228</v>
      </c>
      <c r="Y1978" s="174">
        <f t="shared" si="442"/>
        <v>5266.4000000000005</v>
      </c>
      <c r="Z1978" s="174">
        <f t="shared" si="442"/>
        <v>16385163.6</v>
      </c>
      <c r="AA1978" s="174"/>
      <c r="AB1978" s="174"/>
      <c r="AC1978" s="174"/>
      <c r="AD1978" s="174"/>
      <c r="AE1978" s="174"/>
      <c r="AF1978" s="174"/>
      <c r="AG1978" s="192"/>
      <c r="AH1978" s="162"/>
      <c r="AI1978" s="175"/>
      <c r="AJ1978" s="162"/>
      <c r="AK1978" s="15"/>
      <c r="AL1978" s="15"/>
      <c r="AM1978" s="15"/>
      <c r="AN1978" s="194"/>
      <c r="AO1978" s="15"/>
      <c r="AP1978" s="16"/>
    </row>
    <row r="1979" spans="1:42" ht="22.5" hidden="1" customHeight="1" x14ac:dyDescent="0.25">
      <c r="A1979" s="83"/>
      <c r="B1979" s="26"/>
      <c r="C1979" s="169" t="s">
        <v>1202</v>
      </c>
      <c r="D1979" s="26"/>
      <c r="E1979" s="83"/>
      <c r="F1979" s="83"/>
      <c r="G1979" s="26"/>
      <c r="H1979" s="26"/>
      <c r="I1979" s="174">
        <f>SUM(I1980)</f>
        <v>684</v>
      </c>
      <c r="J1979" s="174">
        <f t="shared" ref="J1979:R1979" si="443">SUM(J1980)</f>
        <v>640</v>
      </c>
      <c r="K1979" s="174">
        <f t="shared" si="443"/>
        <v>640</v>
      </c>
      <c r="L1979" s="123">
        <f t="shared" si="443"/>
        <v>10</v>
      </c>
      <c r="M1979" s="174">
        <f>SUM(M1980)</f>
        <v>92400</v>
      </c>
      <c r="N1979" s="174"/>
      <c r="O1979" s="174"/>
      <c r="P1979" s="174"/>
      <c r="Q1979" s="174">
        <f t="shared" si="441"/>
        <v>92400</v>
      </c>
      <c r="R1979" s="174">
        <f t="shared" si="443"/>
        <v>92400</v>
      </c>
      <c r="S1979" s="123"/>
      <c r="T1979" s="174"/>
      <c r="U1979" s="174"/>
      <c r="V1979" s="174"/>
      <c r="W1979" s="174"/>
      <c r="X1979" s="174"/>
      <c r="Y1979" s="174"/>
      <c r="Z1979" s="174"/>
      <c r="AA1979" s="174"/>
      <c r="AB1979" s="174"/>
      <c r="AC1979" s="174"/>
      <c r="AD1979" s="174"/>
      <c r="AE1979" s="174"/>
      <c r="AF1979" s="174"/>
      <c r="AG1979" s="192"/>
      <c r="AH1979" s="162"/>
      <c r="AI1979" s="175"/>
      <c r="AJ1979" s="162"/>
      <c r="AK1979" s="15"/>
      <c r="AL1979" s="15"/>
      <c r="AM1979" s="15"/>
      <c r="AN1979" s="194"/>
      <c r="AO1979" s="15"/>
      <c r="AP1979" s="16"/>
    </row>
    <row r="1980" spans="1:42" ht="22.5" hidden="1" customHeight="1" x14ac:dyDescent="0.25">
      <c r="A1980" s="83" t="str">
        <f ca="1">AM1980</f>
        <v>1890.</v>
      </c>
      <c r="B1980" s="26">
        <v>3644</v>
      </c>
      <c r="C1980" s="40" t="s">
        <v>773</v>
      </c>
      <c r="D1980" s="26">
        <v>1978</v>
      </c>
      <c r="E1980" s="83" t="s">
        <v>2957</v>
      </c>
      <c r="F1980" s="83" t="s">
        <v>2959</v>
      </c>
      <c r="G1980" s="26">
        <v>2</v>
      </c>
      <c r="H1980" s="26">
        <v>2</v>
      </c>
      <c r="I1980" s="178">
        <v>684</v>
      </c>
      <c r="J1980" s="176">
        <v>640</v>
      </c>
      <c r="K1980" s="178">
        <v>640</v>
      </c>
      <c r="L1980" s="26">
        <v>10</v>
      </c>
      <c r="M1980" s="177">
        <f>R1980+T1980+V1980+X1980+Z1980+AB1980+AE1980+AF1980</f>
        <v>92400</v>
      </c>
      <c r="N1980" s="181"/>
      <c r="O1980" s="174"/>
      <c r="P1980" s="174"/>
      <c r="Q1980" s="176">
        <f t="shared" ref="Q1980:Q1982" si="444">M1980</f>
        <v>92400</v>
      </c>
      <c r="R1980" s="177">
        <v>92400</v>
      </c>
      <c r="S1980" s="184"/>
      <c r="T1980" s="177"/>
      <c r="U1980" s="177"/>
      <c r="V1980" s="177"/>
      <c r="W1980" s="177"/>
      <c r="X1980" s="177"/>
      <c r="Y1980" s="177"/>
      <c r="Z1980" s="177"/>
      <c r="AA1980" s="177"/>
      <c r="AB1980" s="177"/>
      <c r="AC1980" s="176"/>
      <c r="AD1980" s="176"/>
      <c r="AE1980" s="176"/>
      <c r="AF1980" s="177"/>
      <c r="AG1980" s="317">
        <v>2025</v>
      </c>
      <c r="AH1980" s="159"/>
      <c r="AI1980" s="175"/>
      <c r="AJ1980" s="180"/>
      <c r="AK1980" s="15">
        <f ca="1">MAX(AK1974:AK1979)+1</f>
        <v>1890</v>
      </c>
      <c r="AL1980" s="15" t="s">
        <v>155</v>
      </c>
      <c r="AM1980" s="15" t="str">
        <f t="shared" ca="1" si="439"/>
        <v>1890.</v>
      </c>
      <c r="AN1980" s="179"/>
      <c r="AO1980" s="15"/>
      <c r="AP1980" s="16"/>
    </row>
    <row r="1981" spans="1:42" s="35" customFormat="1" ht="22.5" hidden="1" customHeight="1" x14ac:dyDescent="0.25">
      <c r="A1981" s="85"/>
      <c r="B1981" s="56"/>
      <c r="C1981" s="169" t="s">
        <v>1203</v>
      </c>
      <c r="D1981" s="26"/>
      <c r="E1981" s="83"/>
      <c r="F1981" s="83"/>
      <c r="G1981" s="26"/>
      <c r="H1981" s="26"/>
      <c r="I1981" s="174">
        <f>SUM(I1982:I1982)</f>
        <v>3818.3</v>
      </c>
      <c r="J1981" s="174">
        <f>SUM(J1982:J1982)</f>
        <v>2805.9</v>
      </c>
      <c r="K1981" s="174">
        <f>SUM(K1982:K1982)</f>
        <v>2805.9</v>
      </c>
      <c r="L1981" s="123">
        <f>SUM(L1982:L1982)</f>
        <v>131</v>
      </c>
      <c r="M1981" s="174">
        <f>SUM(M1982:M1982)</f>
        <v>1501440</v>
      </c>
      <c r="N1981" s="174"/>
      <c r="O1981" s="174"/>
      <c r="P1981" s="174"/>
      <c r="Q1981" s="174">
        <f>M1981</f>
        <v>1501440</v>
      </c>
      <c r="R1981" s="174">
        <f>SUM(R1982:R1982)</f>
        <v>1501440</v>
      </c>
      <c r="S1981" s="123"/>
      <c r="T1981" s="174"/>
      <c r="U1981" s="174"/>
      <c r="V1981" s="174"/>
      <c r="W1981" s="174"/>
      <c r="X1981" s="174"/>
      <c r="Y1981" s="174"/>
      <c r="Z1981" s="174"/>
      <c r="AA1981" s="174"/>
      <c r="AB1981" s="174"/>
      <c r="AC1981" s="174"/>
      <c r="AD1981" s="174"/>
      <c r="AE1981" s="174"/>
      <c r="AF1981" s="174"/>
      <c r="AG1981" s="193"/>
      <c r="AH1981" s="158"/>
      <c r="AI1981" s="175"/>
      <c r="AJ1981" s="158"/>
      <c r="AK1981" s="15"/>
      <c r="AL1981" s="15"/>
      <c r="AM1981" s="15"/>
      <c r="AN1981" s="163"/>
      <c r="AP1981" s="16"/>
    </row>
    <row r="1982" spans="1:42" ht="22.5" hidden="1" customHeight="1" x14ac:dyDescent="0.25">
      <c r="A1982" s="83" t="str">
        <f ca="1">AM1982</f>
        <v>1891.</v>
      </c>
      <c r="B1982" s="26">
        <v>3699</v>
      </c>
      <c r="C1982" s="28" t="s">
        <v>3009</v>
      </c>
      <c r="D1982" s="317">
        <v>1983</v>
      </c>
      <c r="E1982" s="135" t="s">
        <v>2957</v>
      </c>
      <c r="F1982" s="83" t="s">
        <v>2959</v>
      </c>
      <c r="G1982" s="26">
        <v>5</v>
      </c>
      <c r="H1982" s="26">
        <v>3</v>
      </c>
      <c r="I1982" s="176">
        <v>3818.3</v>
      </c>
      <c r="J1982" s="176">
        <v>2805.9</v>
      </c>
      <c r="K1982" s="316">
        <v>2805.9</v>
      </c>
      <c r="L1982" s="359">
        <v>131</v>
      </c>
      <c r="M1982" s="176">
        <f>R1982+T1982+V1982+X1982+Z1982+AB1982+AE1982+AF1982</f>
        <v>1501440</v>
      </c>
      <c r="N1982" s="174"/>
      <c r="O1982" s="174"/>
      <c r="P1982" s="174"/>
      <c r="Q1982" s="176">
        <f t="shared" si="444"/>
        <v>1501440</v>
      </c>
      <c r="R1982" s="176">
        <v>1501440</v>
      </c>
      <c r="S1982" s="32"/>
      <c r="T1982" s="176"/>
      <c r="U1982" s="176"/>
      <c r="V1982" s="176"/>
      <c r="W1982" s="176"/>
      <c r="X1982" s="176"/>
      <c r="Y1982" s="176"/>
      <c r="Z1982" s="176"/>
      <c r="AA1982" s="176"/>
      <c r="AB1982" s="176"/>
      <c r="AC1982" s="176"/>
      <c r="AD1982" s="176"/>
      <c r="AE1982" s="176"/>
      <c r="AF1982" s="176"/>
      <c r="AG1982" s="317">
        <v>2025</v>
      </c>
      <c r="AH1982" s="158"/>
      <c r="AI1982" s="175"/>
      <c r="AJ1982" s="162"/>
      <c r="AK1982" s="15">
        <f ca="1">MAX(AK1976:AK1981)+1</f>
        <v>1891</v>
      </c>
      <c r="AL1982" s="15" t="s">
        <v>155</v>
      </c>
      <c r="AM1982" s="15" t="str">
        <f t="shared" ca="1" si="439"/>
        <v>1891.</v>
      </c>
      <c r="AN1982" s="179"/>
      <c r="AO1982" s="15"/>
      <c r="AP1982" s="16"/>
    </row>
    <row r="1983" spans="1:42" s="35" customFormat="1" ht="22.5" hidden="1" customHeight="1" x14ac:dyDescent="0.25">
      <c r="A1983" s="85"/>
      <c r="B1983" s="56"/>
      <c r="C1983" s="169" t="s">
        <v>1204</v>
      </c>
      <c r="D1983" s="26"/>
      <c r="E1983" s="135"/>
      <c r="F1983" s="83"/>
      <c r="G1983" s="26"/>
      <c r="H1983" s="26"/>
      <c r="I1983" s="174">
        <f>SUM(I1984:I2042)</f>
        <v>72525.67</v>
      </c>
      <c r="J1983" s="174">
        <f t="shared" ref="J1983:Z1983" si="445">SUM(J1984:J2042)</f>
        <v>47307.1</v>
      </c>
      <c r="K1983" s="174">
        <f t="shared" si="445"/>
        <v>45129</v>
      </c>
      <c r="L1983" s="123">
        <f t="shared" si="445"/>
        <v>1997</v>
      </c>
      <c r="M1983" s="174">
        <f t="shared" si="445"/>
        <v>110275187.32000001</v>
      </c>
      <c r="N1983" s="174"/>
      <c r="O1983" s="174"/>
      <c r="P1983" s="174"/>
      <c r="Q1983" s="174">
        <f>M1983</f>
        <v>110275187.32000001</v>
      </c>
      <c r="R1983" s="174">
        <f t="shared" si="445"/>
        <v>59805290.5</v>
      </c>
      <c r="S1983" s="123"/>
      <c r="T1983" s="174"/>
      <c r="U1983" s="174">
        <f t="shared" si="445"/>
        <v>4324.1399999999994</v>
      </c>
      <c r="V1983" s="174">
        <f t="shared" si="445"/>
        <v>32530505.219999999</v>
      </c>
      <c r="W1983" s="174">
        <f t="shared" si="445"/>
        <v>702</v>
      </c>
      <c r="X1983" s="174">
        <f t="shared" si="445"/>
        <v>1554228</v>
      </c>
      <c r="Y1983" s="174">
        <f t="shared" si="445"/>
        <v>5266.4000000000005</v>
      </c>
      <c r="Z1983" s="174">
        <f t="shared" si="445"/>
        <v>16385163.6</v>
      </c>
      <c r="AA1983" s="174"/>
      <c r="AB1983" s="174"/>
      <c r="AC1983" s="174"/>
      <c r="AD1983" s="174"/>
      <c r="AE1983" s="174"/>
      <c r="AF1983" s="174"/>
      <c r="AG1983" s="193"/>
      <c r="AH1983" s="158"/>
      <c r="AI1983" s="175"/>
      <c r="AJ1983" s="158"/>
      <c r="AK1983" s="15"/>
      <c r="AL1983" s="15"/>
      <c r="AM1983" s="15"/>
      <c r="AN1983" s="163"/>
      <c r="AP1983" s="16"/>
    </row>
    <row r="1984" spans="1:42" ht="22.5" hidden="1" customHeight="1" x14ac:dyDescent="0.25">
      <c r="A1984" s="83" t="str">
        <f ca="1">AM1984</f>
        <v>1892.</v>
      </c>
      <c r="B1984" s="26">
        <v>3679</v>
      </c>
      <c r="C1984" s="40" t="s">
        <v>1367</v>
      </c>
      <c r="D1984" s="26">
        <v>1980</v>
      </c>
      <c r="E1984" s="83" t="s">
        <v>2957</v>
      </c>
      <c r="F1984" s="83" t="s">
        <v>2959</v>
      </c>
      <c r="G1984" s="26">
        <v>2</v>
      </c>
      <c r="H1984" s="26">
        <v>2</v>
      </c>
      <c r="I1984" s="178">
        <v>790.6</v>
      </c>
      <c r="J1984" s="178">
        <v>734.7</v>
      </c>
      <c r="K1984" s="178">
        <v>734.7</v>
      </c>
      <c r="L1984" s="26">
        <v>27</v>
      </c>
      <c r="M1984" s="177">
        <f t="shared" ref="M1984:M1999" si="446">R1984+T1984+V1984+X1984+Z1984+AB1984+AE1984+AF1984</f>
        <v>5115640</v>
      </c>
      <c r="N1984" s="181"/>
      <c r="O1984" s="174"/>
      <c r="P1984" s="174"/>
      <c r="Q1984" s="176">
        <f t="shared" ref="Q1984:Q1999" si="447">M1984</f>
        <v>5115640</v>
      </c>
      <c r="R1984" s="177"/>
      <c r="S1984" s="184"/>
      <c r="T1984" s="177"/>
      <c r="U1984" s="177">
        <v>680</v>
      </c>
      <c r="V1984" s="177">
        <f>U1984*7523</f>
        <v>5115640</v>
      </c>
      <c r="W1984" s="177"/>
      <c r="X1984" s="177"/>
      <c r="Y1984" s="177"/>
      <c r="Z1984" s="177"/>
      <c r="AA1984" s="177"/>
      <c r="AB1984" s="177"/>
      <c r="AC1984" s="176"/>
      <c r="AD1984" s="176"/>
      <c r="AE1984" s="177"/>
      <c r="AF1984" s="177"/>
      <c r="AG1984" s="317">
        <v>2025</v>
      </c>
      <c r="AH1984" s="159"/>
      <c r="AI1984" s="175"/>
      <c r="AJ1984" s="162"/>
      <c r="AK1984" s="15">
        <f t="shared" ca="1" si="437"/>
        <v>1892</v>
      </c>
      <c r="AL1984" s="15" t="s">
        <v>155</v>
      </c>
      <c r="AM1984" s="15" t="str">
        <f t="shared" ca="1" si="439"/>
        <v>1892.</v>
      </c>
      <c r="AN1984" s="179"/>
      <c r="AO1984" s="15"/>
      <c r="AP1984" s="16"/>
    </row>
    <row r="1985" spans="1:42" ht="22.5" hidden="1" customHeight="1" x14ac:dyDescent="0.25">
      <c r="A1985" s="83" t="str">
        <f t="shared" ref="A1985:A2041" ca="1" si="448">AM1985</f>
        <v>1893.</v>
      </c>
      <c r="B1985" s="26">
        <v>3695</v>
      </c>
      <c r="C1985" s="40" t="s">
        <v>1370</v>
      </c>
      <c r="D1985" s="26">
        <v>1972</v>
      </c>
      <c r="E1985" s="83" t="s">
        <v>2957</v>
      </c>
      <c r="F1985" s="83" t="s">
        <v>2959</v>
      </c>
      <c r="G1985" s="26">
        <v>2</v>
      </c>
      <c r="H1985" s="26">
        <v>2</v>
      </c>
      <c r="I1985" s="178">
        <v>543.4</v>
      </c>
      <c r="J1985" s="176">
        <v>492.6</v>
      </c>
      <c r="K1985" s="178">
        <v>492.6</v>
      </c>
      <c r="L1985" s="26">
        <v>15</v>
      </c>
      <c r="M1985" s="177">
        <f>R1985+T1985+V1985+X1985+Z1985+AB1985+AE1985+AF1985</f>
        <v>398820</v>
      </c>
      <c r="N1985" s="181"/>
      <c r="O1985" s="174"/>
      <c r="P1985" s="174"/>
      <c r="Q1985" s="176">
        <f>M1985</f>
        <v>398820</v>
      </c>
      <c r="R1985" s="177">
        <v>398820</v>
      </c>
      <c r="S1985" s="184"/>
      <c r="T1985" s="177"/>
      <c r="U1985" s="177"/>
      <c r="V1985" s="177"/>
      <c r="W1985" s="177"/>
      <c r="X1985" s="177"/>
      <c r="Y1985" s="177"/>
      <c r="Z1985" s="177"/>
      <c r="AA1985" s="177"/>
      <c r="AB1985" s="177"/>
      <c r="AC1985" s="176"/>
      <c r="AD1985" s="176"/>
      <c r="AE1985" s="177"/>
      <c r="AF1985" s="177"/>
      <c r="AG1985" s="317">
        <v>2025</v>
      </c>
      <c r="AH1985" s="159"/>
      <c r="AI1985" s="175"/>
      <c r="AJ1985" s="180"/>
      <c r="AK1985" s="15">
        <f t="shared" ca="1" si="437"/>
        <v>1893</v>
      </c>
      <c r="AL1985" s="15" t="s">
        <v>155</v>
      </c>
      <c r="AM1985" s="15" t="str">
        <f t="shared" ca="1" si="439"/>
        <v>1893.</v>
      </c>
      <c r="AN1985" s="179"/>
      <c r="AO1985" s="15"/>
      <c r="AP1985" s="16"/>
    </row>
    <row r="1986" spans="1:42" ht="22.5" hidden="1" customHeight="1" x14ac:dyDescent="0.25">
      <c r="A1986" s="83" t="str">
        <f t="shared" ca="1" si="448"/>
        <v>1894.</v>
      </c>
      <c r="B1986" s="26">
        <v>3743</v>
      </c>
      <c r="C1986" s="40" t="s">
        <v>1381</v>
      </c>
      <c r="D1986" s="26">
        <v>1976</v>
      </c>
      <c r="E1986" s="135" t="s">
        <v>2957</v>
      </c>
      <c r="F1986" s="83" t="s">
        <v>2959</v>
      </c>
      <c r="G1986" s="26">
        <v>2</v>
      </c>
      <c r="H1986" s="26">
        <v>2</v>
      </c>
      <c r="I1986" s="176">
        <v>930.4</v>
      </c>
      <c r="J1986" s="176">
        <v>861</v>
      </c>
      <c r="K1986" s="176">
        <v>861</v>
      </c>
      <c r="L1986" s="32">
        <v>8</v>
      </c>
      <c r="M1986" s="177">
        <f>R1986+T1986+V1986+X1986+Z1986+AB1986+AE1986+AF1986</f>
        <v>5823800</v>
      </c>
      <c r="N1986" s="181"/>
      <c r="O1986" s="174"/>
      <c r="P1986" s="174"/>
      <c r="Q1986" s="176">
        <f>M1986</f>
        <v>5823800</v>
      </c>
      <c r="R1986" s="176"/>
      <c r="S1986" s="184"/>
      <c r="T1986" s="177"/>
      <c r="U1986" s="177"/>
      <c r="V1986" s="177"/>
      <c r="W1986" s="177"/>
      <c r="X1986" s="177"/>
      <c r="Y1986" s="177">
        <v>1850</v>
      </c>
      <c r="Z1986" s="177">
        <f>Y1986*3148</f>
        <v>5823800</v>
      </c>
      <c r="AA1986" s="177"/>
      <c r="AB1986" s="177"/>
      <c r="AC1986" s="176"/>
      <c r="AD1986" s="176"/>
      <c r="AE1986" s="176"/>
      <c r="AF1986" s="177"/>
      <c r="AG1986" s="317">
        <v>2025</v>
      </c>
      <c r="AH1986" s="159"/>
      <c r="AI1986" s="175"/>
      <c r="AJ1986" s="162"/>
      <c r="AK1986" s="15">
        <f t="shared" ca="1" si="437"/>
        <v>1894</v>
      </c>
      <c r="AL1986" s="15" t="s">
        <v>155</v>
      </c>
      <c r="AM1986" s="15" t="str">
        <f t="shared" ca="1" si="439"/>
        <v>1894.</v>
      </c>
      <c r="AN1986" s="179"/>
      <c r="AO1986" s="15"/>
      <c r="AP1986" s="16"/>
    </row>
    <row r="1987" spans="1:42" ht="22.5" hidden="1" customHeight="1" x14ac:dyDescent="0.25">
      <c r="A1987" s="83" t="str">
        <f t="shared" ca="1" si="448"/>
        <v>1895.</v>
      </c>
      <c r="B1987" s="26">
        <v>3704</v>
      </c>
      <c r="C1987" s="40" t="s">
        <v>1847</v>
      </c>
      <c r="D1987" s="26">
        <v>1972</v>
      </c>
      <c r="E1987" s="83" t="s">
        <v>2957</v>
      </c>
      <c r="F1987" s="83" t="s">
        <v>2966</v>
      </c>
      <c r="G1987" s="26">
        <v>2</v>
      </c>
      <c r="H1987" s="26">
        <v>2</v>
      </c>
      <c r="I1987" s="176">
        <v>803.7</v>
      </c>
      <c r="J1987" s="176">
        <v>746.1</v>
      </c>
      <c r="K1987" s="176">
        <v>746.1</v>
      </c>
      <c r="L1987" s="32">
        <v>14</v>
      </c>
      <c r="M1987" s="176">
        <f t="shared" si="446"/>
        <v>4852335</v>
      </c>
      <c r="N1987" s="176"/>
      <c r="O1987" s="176"/>
      <c r="P1987" s="176"/>
      <c r="Q1987" s="176">
        <f t="shared" si="447"/>
        <v>4852335</v>
      </c>
      <c r="R1987" s="176"/>
      <c r="S1987" s="32"/>
      <c r="T1987" s="176"/>
      <c r="U1987" s="176">
        <v>645</v>
      </c>
      <c r="V1987" s="176">
        <f>U1987*7523</f>
        <v>4852335</v>
      </c>
      <c r="W1987" s="176"/>
      <c r="X1987" s="176"/>
      <c r="Y1987" s="176"/>
      <c r="Z1987" s="176"/>
      <c r="AA1987" s="176"/>
      <c r="AB1987" s="176"/>
      <c r="AC1987" s="176"/>
      <c r="AD1987" s="176"/>
      <c r="AE1987" s="176"/>
      <c r="AF1987" s="176"/>
      <c r="AG1987" s="317">
        <v>2025</v>
      </c>
      <c r="AH1987" s="163"/>
      <c r="AI1987" s="175"/>
      <c r="AJ1987" s="162"/>
      <c r="AK1987" s="15">
        <f t="shared" ca="1" si="437"/>
        <v>1895</v>
      </c>
      <c r="AL1987" s="15" t="s">
        <v>155</v>
      </c>
      <c r="AM1987" s="15" t="str">
        <f t="shared" ca="1" si="439"/>
        <v>1895.</v>
      </c>
      <c r="AN1987" s="179"/>
      <c r="AO1987" s="15"/>
      <c r="AP1987" s="16"/>
    </row>
    <row r="1988" spans="1:42" ht="21" hidden="1" customHeight="1" x14ac:dyDescent="0.25">
      <c r="A1988" s="83" t="str">
        <f t="shared" ca="1" si="448"/>
        <v>1896.</v>
      </c>
      <c r="B1988" s="26">
        <v>3684</v>
      </c>
      <c r="C1988" s="40" t="s">
        <v>769</v>
      </c>
      <c r="D1988" s="26">
        <v>1973</v>
      </c>
      <c r="E1988" s="83" t="s">
        <v>2957</v>
      </c>
      <c r="F1988" s="83" t="s">
        <v>2959</v>
      </c>
      <c r="G1988" s="26">
        <v>2</v>
      </c>
      <c r="H1988" s="26">
        <v>2</v>
      </c>
      <c r="I1988" s="178">
        <v>1967.6</v>
      </c>
      <c r="J1988" s="176">
        <v>863.4</v>
      </c>
      <c r="K1988" s="178">
        <v>863.4</v>
      </c>
      <c r="L1988" s="26">
        <v>32</v>
      </c>
      <c r="M1988" s="177">
        <f t="shared" si="446"/>
        <v>6507395</v>
      </c>
      <c r="N1988" s="181"/>
      <c r="O1988" s="174"/>
      <c r="P1988" s="174"/>
      <c r="Q1988" s="176">
        <f t="shared" si="447"/>
        <v>6507395</v>
      </c>
      <c r="R1988" s="177"/>
      <c r="S1988" s="184"/>
      <c r="T1988" s="177"/>
      <c r="U1988" s="177">
        <v>865</v>
      </c>
      <c r="V1988" s="177">
        <f>U1988*7523</f>
        <v>6507395</v>
      </c>
      <c r="W1988" s="177"/>
      <c r="X1988" s="177"/>
      <c r="Y1988" s="177"/>
      <c r="Z1988" s="177"/>
      <c r="AA1988" s="177"/>
      <c r="AB1988" s="177"/>
      <c r="AC1988" s="176"/>
      <c r="AD1988" s="176"/>
      <c r="AE1988" s="176"/>
      <c r="AF1988" s="177"/>
      <c r="AG1988" s="317">
        <v>2025</v>
      </c>
      <c r="AH1988" s="159"/>
      <c r="AI1988" s="175"/>
      <c r="AJ1988" s="162"/>
      <c r="AK1988" s="15">
        <f t="shared" ca="1" si="437"/>
        <v>1896</v>
      </c>
      <c r="AL1988" s="15" t="s">
        <v>155</v>
      </c>
      <c r="AM1988" s="15" t="str">
        <f t="shared" ca="1" si="439"/>
        <v>1896.</v>
      </c>
      <c r="AN1988" s="179"/>
      <c r="AO1988" s="15"/>
      <c r="AP1988" s="16"/>
    </row>
    <row r="1989" spans="1:42" ht="22.5" hidden="1" customHeight="1" x14ac:dyDescent="0.25">
      <c r="A1989" s="83" t="str">
        <f t="shared" ca="1" si="448"/>
        <v>1897.</v>
      </c>
      <c r="B1989" s="26">
        <v>3642</v>
      </c>
      <c r="C1989" s="40" t="s">
        <v>1362</v>
      </c>
      <c r="D1989" s="26">
        <v>1973</v>
      </c>
      <c r="E1989" s="83" t="s">
        <v>2957</v>
      </c>
      <c r="F1989" s="83" t="s">
        <v>2959</v>
      </c>
      <c r="G1989" s="26">
        <v>2</v>
      </c>
      <c r="H1989" s="26">
        <v>1</v>
      </c>
      <c r="I1989" s="178">
        <v>324</v>
      </c>
      <c r="J1989" s="178">
        <v>280</v>
      </c>
      <c r="K1989" s="178">
        <v>280</v>
      </c>
      <c r="L1989" s="26">
        <v>11</v>
      </c>
      <c r="M1989" s="177">
        <f t="shared" si="446"/>
        <v>977990</v>
      </c>
      <c r="N1989" s="181"/>
      <c r="O1989" s="174"/>
      <c r="P1989" s="174"/>
      <c r="Q1989" s="176">
        <f t="shared" si="447"/>
        <v>977990</v>
      </c>
      <c r="R1989" s="177"/>
      <c r="S1989" s="184"/>
      <c r="T1989" s="177"/>
      <c r="U1989" s="177">
        <v>130</v>
      </c>
      <c r="V1989" s="177">
        <f>U1989*7523</f>
        <v>977990</v>
      </c>
      <c r="W1989" s="177"/>
      <c r="X1989" s="177"/>
      <c r="Y1989" s="177"/>
      <c r="Z1989" s="177"/>
      <c r="AA1989" s="177"/>
      <c r="AB1989" s="177"/>
      <c r="AC1989" s="176"/>
      <c r="AD1989" s="176"/>
      <c r="AE1989" s="176"/>
      <c r="AF1989" s="177"/>
      <c r="AG1989" s="317">
        <v>2025</v>
      </c>
      <c r="AH1989" s="159"/>
      <c r="AI1989" s="175"/>
      <c r="AJ1989" s="162"/>
      <c r="AK1989" s="15">
        <f t="shared" ca="1" si="437"/>
        <v>1897</v>
      </c>
      <c r="AL1989" s="15" t="s">
        <v>155</v>
      </c>
      <c r="AM1989" s="15" t="str">
        <f t="shared" ca="1" si="439"/>
        <v>1897.</v>
      </c>
      <c r="AN1989" s="179"/>
      <c r="AO1989" s="15"/>
      <c r="AP1989" s="16"/>
    </row>
    <row r="1990" spans="1:42" ht="22.5" hidden="1" customHeight="1" x14ac:dyDescent="0.25">
      <c r="A1990" s="83" t="str">
        <f t="shared" ca="1" si="448"/>
        <v>1898.</v>
      </c>
      <c r="B1990" s="26">
        <v>3645</v>
      </c>
      <c r="C1990" s="40" t="s">
        <v>774</v>
      </c>
      <c r="D1990" s="26">
        <v>1973</v>
      </c>
      <c r="E1990" s="83" t="s">
        <v>2957</v>
      </c>
      <c r="F1990" s="83" t="s">
        <v>2959</v>
      </c>
      <c r="G1990" s="26">
        <v>2</v>
      </c>
      <c r="H1990" s="26">
        <v>2</v>
      </c>
      <c r="I1990" s="178">
        <v>548.20000000000005</v>
      </c>
      <c r="J1990" s="176">
        <v>289.7</v>
      </c>
      <c r="K1990" s="178">
        <v>289.7</v>
      </c>
      <c r="L1990" s="26">
        <v>8</v>
      </c>
      <c r="M1990" s="177">
        <f t="shared" si="446"/>
        <v>685920</v>
      </c>
      <c r="N1990" s="181"/>
      <c r="O1990" s="174"/>
      <c r="P1990" s="174"/>
      <c r="Q1990" s="176">
        <f t="shared" si="447"/>
        <v>685920</v>
      </c>
      <c r="R1990" s="177">
        <v>685920</v>
      </c>
      <c r="S1990" s="184"/>
      <c r="T1990" s="177"/>
      <c r="U1990" s="177"/>
      <c r="V1990" s="177"/>
      <c r="W1990" s="177"/>
      <c r="X1990" s="177"/>
      <c r="Y1990" s="177"/>
      <c r="Z1990" s="177"/>
      <c r="AA1990" s="177"/>
      <c r="AB1990" s="177"/>
      <c r="AC1990" s="176"/>
      <c r="AD1990" s="176"/>
      <c r="AE1990" s="177"/>
      <c r="AF1990" s="177"/>
      <c r="AG1990" s="317">
        <v>2025</v>
      </c>
      <c r="AH1990" s="159"/>
      <c r="AI1990" s="175"/>
      <c r="AJ1990" s="180"/>
      <c r="AK1990" s="15">
        <f t="shared" ca="1" si="437"/>
        <v>1898</v>
      </c>
      <c r="AL1990" s="15" t="s">
        <v>155</v>
      </c>
      <c r="AM1990" s="15" t="str">
        <f t="shared" ca="1" si="439"/>
        <v>1898.</v>
      </c>
      <c r="AN1990" s="179"/>
      <c r="AO1990" s="15"/>
      <c r="AP1990" s="16"/>
    </row>
    <row r="1991" spans="1:42" ht="22.5" hidden="1" customHeight="1" x14ac:dyDescent="0.25">
      <c r="A1991" s="83" t="str">
        <f t="shared" ca="1" si="448"/>
        <v>1899.</v>
      </c>
      <c r="B1991" s="26">
        <v>3694</v>
      </c>
      <c r="C1991" s="40" t="s">
        <v>119</v>
      </c>
      <c r="D1991" s="26">
        <v>1974</v>
      </c>
      <c r="E1991" s="83" t="s">
        <v>2957</v>
      </c>
      <c r="F1991" s="83" t="s">
        <v>2959</v>
      </c>
      <c r="G1991" s="26">
        <v>2</v>
      </c>
      <c r="H1991" s="26">
        <v>1</v>
      </c>
      <c r="I1991" s="178">
        <v>464.3</v>
      </c>
      <c r="J1991" s="176">
        <v>421.9</v>
      </c>
      <c r="K1991" s="178">
        <v>421.9</v>
      </c>
      <c r="L1991" s="26">
        <v>12</v>
      </c>
      <c r="M1991" s="177">
        <f t="shared" si="446"/>
        <v>2355380</v>
      </c>
      <c r="N1991" s="181"/>
      <c r="O1991" s="174"/>
      <c r="P1991" s="174"/>
      <c r="Q1991" s="176">
        <f t="shared" si="447"/>
        <v>2355380</v>
      </c>
      <c r="R1991" s="177">
        <v>2355380</v>
      </c>
      <c r="S1991" s="184"/>
      <c r="T1991" s="177"/>
      <c r="U1991" s="177"/>
      <c r="V1991" s="177"/>
      <c r="W1991" s="177"/>
      <c r="X1991" s="177"/>
      <c r="Y1991" s="177"/>
      <c r="Z1991" s="177"/>
      <c r="AA1991" s="177"/>
      <c r="AB1991" s="177"/>
      <c r="AC1991" s="176"/>
      <c r="AD1991" s="176"/>
      <c r="AE1991" s="177"/>
      <c r="AF1991" s="177"/>
      <c r="AG1991" s="317">
        <v>2025</v>
      </c>
      <c r="AH1991" s="159"/>
      <c r="AI1991" s="175"/>
      <c r="AJ1991" s="180"/>
      <c r="AK1991" s="15">
        <f t="shared" ca="1" si="437"/>
        <v>1899</v>
      </c>
      <c r="AL1991" s="15" t="s">
        <v>155</v>
      </c>
      <c r="AM1991" s="15" t="str">
        <f t="shared" ca="1" si="439"/>
        <v>1899.</v>
      </c>
      <c r="AN1991" s="179"/>
      <c r="AO1991" s="15"/>
      <c r="AP1991" s="16"/>
    </row>
    <row r="1992" spans="1:42" ht="22.5" hidden="1" customHeight="1" x14ac:dyDescent="0.25">
      <c r="A1992" s="83" t="str">
        <f t="shared" ca="1" si="448"/>
        <v>1900.</v>
      </c>
      <c r="B1992" s="26">
        <v>3731</v>
      </c>
      <c r="C1992" s="40" t="s">
        <v>770</v>
      </c>
      <c r="D1992" s="26">
        <v>1974</v>
      </c>
      <c r="E1992" s="83" t="s">
        <v>2957</v>
      </c>
      <c r="F1992" s="83" t="s">
        <v>2959</v>
      </c>
      <c r="G1992" s="26">
        <v>2</v>
      </c>
      <c r="H1992" s="26">
        <v>3</v>
      </c>
      <c r="I1992" s="178">
        <v>2037.5</v>
      </c>
      <c r="J1992" s="176">
        <v>915</v>
      </c>
      <c r="K1992" s="178">
        <v>915</v>
      </c>
      <c r="L1992" s="26">
        <v>34</v>
      </c>
      <c r="M1992" s="177">
        <f t="shared" si="446"/>
        <v>552296</v>
      </c>
      <c r="N1992" s="181"/>
      <c r="O1992" s="174"/>
      <c r="P1992" s="174"/>
      <c r="Q1992" s="176">
        <f t="shared" si="447"/>
        <v>552296</v>
      </c>
      <c r="R1992" s="177">
        <v>552296</v>
      </c>
      <c r="S1992" s="184"/>
      <c r="T1992" s="177"/>
      <c r="U1992" s="177"/>
      <c r="V1992" s="177"/>
      <c r="W1992" s="177"/>
      <c r="X1992" s="177"/>
      <c r="Y1992" s="177"/>
      <c r="Z1992" s="177"/>
      <c r="AA1992" s="177"/>
      <c r="AB1992" s="177"/>
      <c r="AC1992" s="176"/>
      <c r="AD1992" s="176"/>
      <c r="AE1992" s="177"/>
      <c r="AF1992" s="177"/>
      <c r="AG1992" s="317">
        <v>2025</v>
      </c>
      <c r="AH1992" s="159"/>
      <c r="AI1992" s="175"/>
      <c r="AJ1992" s="180"/>
      <c r="AK1992" s="15">
        <f t="shared" ca="1" si="437"/>
        <v>1900</v>
      </c>
      <c r="AL1992" s="15" t="s">
        <v>155</v>
      </c>
      <c r="AM1992" s="15" t="str">
        <f t="shared" ca="1" si="439"/>
        <v>1900.</v>
      </c>
      <c r="AN1992" s="179"/>
      <c r="AO1992" s="15"/>
      <c r="AP1992" s="16"/>
    </row>
    <row r="1993" spans="1:42" ht="22.5" hidden="1" customHeight="1" x14ac:dyDescent="0.25">
      <c r="A1993" s="83" t="str">
        <f t="shared" ca="1" si="448"/>
        <v>1901.</v>
      </c>
      <c r="B1993" s="26">
        <v>3663</v>
      </c>
      <c r="C1993" s="40" t="s">
        <v>1364</v>
      </c>
      <c r="D1993" s="317">
        <v>1976</v>
      </c>
      <c r="E1993" s="135" t="s">
        <v>2957</v>
      </c>
      <c r="F1993" s="83" t="s">
        <v>2959</v>
      </c>
      <c r="G1993" s="26">
        <v>2</v>
      </c>
      <c r="H1993" s="26">
        <v>3</v>
      </c>
      <c r="I1993" s="176">
        <v>976.1</v>
      </c>
      <c r="J1993" s="176">
        <v>582.70000000000005</v>
      </c>
      <c r="K1993" s="316">
        <v>582.70000000000005</v>
      </c>
      <c r="L1993" s="359">
        <v>25</v>
      </c>
      <c r="M1993" s="176">
        <f t="shared" si="446"/>
        <v>1779277.5</v>
      </c>
      <c r="N1993" s="176"/>
      <c r="O1993" s="176"/>
      <c r="P1993" s="176"/>
      <c r="Q1993" s="176">
        <f t="shared" si="447"/>
        <v>1779277.5</v>
      </c>
      <c r="R1993" s="176">
        <v>1779277.5</v>
      </c>
      <c r="S1993" s="32"/>
      <c r="T1993" s="176"/>
      <c r="U1993" s="176"/>
      <c r="V1993" s="176"/>
      <c r="W1993" s="176"/>
      <c r="X1993" s="176"/>
      <c r="Y1993" s="176"/>
      <c r="Z1993" s="176"/>
      <c r="AA1993" s="176"/>
      <c r="AB1993" s="176"/>
      <c r="AC1993" s="176"/>
      <c r="AD1993" s="176"/>
      <c r="AE1993" s="176"/>
      <c r="AF1993" s="176"/>
      <c r="AG1993" s="317">
        <v>2025</v>
      </c>
      <c r="AH1993" s="163"/>
      <c r="AI1993" s="175"/>
      <c r="AJ1993" s="194"/>
      <c r="AK1993" s="15">
        <f t="shared" ca="1" si="437"/>
        <v>1901</v>
      </c>
      <c r="AL1993" s="15" t="s">
        <v>155</v>
      </c>
      <c r="AM1993" s="15" t="str">
        <f t="shared" ca="1" si="439"/>
        <v>1901.</v>
      </c>
      <c r="AN1993" s="179"/>
      <c r="AO1993" s="15"/>
      <c r="AP1993" s="16"/>
    </row>
    <row r="1994" spans="1:42" ht="22.5" hidden="1" customHeight="1" x14ac:dyDescent="0.25">
      <c r="A1994" s="83" t="str">
        <f t="shared" ca="1" si="448"/>
        <v>1902.</v>
      </c>
      <c r="B1994" s="26">
        <v>3664</v>
      </c>
      <c r="C1994" s="40" t="s">
        <v>1365</v>
      </c>
      <c r="D1994" s="26">
        <v>1978</v>
      </c>
      <c r="E1994" s="135" t="s">
        <v>2957</v>
      </c>
      <c r="F1994" s="83" t="s">
        <v>2959</v>
      </c>
      <c r="G1994" s="26">
        <v>2</v>
      </c>
      <c r="H1994" s="26">
        <v>3</v>
      </c>
      <c r="I1994" s="176">
        <v>922.36</v>
      </c>
      <c r="J1994" s="176">
        <v>572.70000000000005</v>
      </c>
      <c r="K1994" s="176">
        <v>572.70000000000005</v>
      </c>
      <c r="L1994" s="32">
        <v>31</v>
      </c>
      <c r="M1994" s="176">
        <f t="shared" si="446"/>
        <v>4980664</v>
      </c>
      <c r="N1994" s="176"/>
      <c r="O1994" s="176"/>
      <c r="P1994" s="176"/>
      <c r="Q1994" s="176">
        <f t="shared" si="447"/>
        <v>4980664</v>
      </c>
      <c r="R1994" s="176">
        <f>3202927+1777737</f>
        <v>4980664</v>
      </c>
      <c r="S1994" s="32"/>
      <c r="T1994" s="176"/>
      <c r="U1994" s="176"/>
      <c r="V1994" s="176"/>
      <c r="W1994" s="176"/>
      <c r="X1994" s="176"/>
      <c r="Y1994" s="176"/>
      <c r="Z1994" s="176"/>
      <c r="AA1994" s="176"/>
      <c r="AB1994" s="176"/>
      <c r="AC1994" s="176"/>
      <c r="AD1994" s="176"/>
      <c r="AE1994" s="176"/>
      <c r="AF1994" s="176"/>
      <c r="AG1994" s="317">
        <v>2025</v>
      </c>
      <c r="AH1994" s="163"/>
      <c r="AI1994" s="175"/>
      <c r="AJ1994" s="194"/>
      <c r="AK1994" s="15">
        <f t="shared" ca="1" si="437"/>
        <v>1902</v>
      </c>
      <c r="AL1994" s="15" t="s">
        <v>155</v>
      </c>
      <c r="AM1994" s="15" t="str">
        <f t="shared" ca="1" si="439"/>
        <v>1902.</v>
      </c>
      <c r="AN1994" s="179"/>
      <c r="AO1994" s="15"/>
      <c r="AP1994" s="16"/>
    </row>
    <row r="1995" spans="1:42" ht="22.5" hidden="1" customHeight="1" x14ac:dyDescent="0.25">
      <c r="A1995" s="83" t="str">
        <f t="shared" ca="1" si="448"/>
        <v>1903.</v>
      </c>
      <c r="B1995" s="26">
        <v>3682</v>
      </c>
      <c r="C1995" s="40" t="s">
        <v>3103</v>
      </c>
      <c r="D1995" s="26">
        <v>1986</v>
      </c>
      <c r="E1995" s="135" t="s">
        <v>2957</v>
      </c>
      <c r="F1995" s="83" t="s">
        <v>2959</v>
      </c>
      <c r="G1995" s="26">
        <v>5</v>
      </c>
      <c r="H1995" s="26">
        <v>2</v>
      </c>
      <c r="I1995" s="176">
        <v>1924.9</v>
      </c>
      <c r="J1995" s="176">
        <v>1432.9</v>
      </c>
      <c r="K1995" s="176">
        <v>1432.9</v>
      </c>
      <c r="L1995" s="32">
        <v>62</v>
      </c>
      <c r="M1995" s="177">
        <f t="shared" si="446"/>
        <v>2082960</v>
      </c>
      <c r="N1995" s="177"/>
      <c r="O1995" s="177"/>
      <c r="P1995" s="177"/>
      <c r="Q1995" s="176">
        <f t="shared" si="447"/>
        <v>2082960</v>
      </c>
      <c r="R1995" s="177">
        <f>1332240+750720</f>
        <v>2082960</v>
      </c>
      <c r="S1995" s="184"/>
      <c r="T1995" s="177"/>
      <c r="U1995" s="177"/>
      <c r="V1995" s="177"/>
      <c r="W1995" s="177"/>
      <c r="X1995" s="177"/>
      <c r="Y1995" s="177"/>
      <c r="Z1995" s="177"/>
      <c r="AA1995" s="177"/>
      <c r="AB1995" s="177"/>
      <c r="AC1995" s="177"/>
      <c r="AD1995" s="177"/>
      <c r="AE1995" s="176"/>
      <c r="AF1995" s="177"/>
      <c r="AG1995" s="317">
        <v>2025</v>
      </c>
      <c r="AH1995" s="159"/>
      <c r="AI1995" s="175"/>
      <c r="AJ1995" s="180"/>
      <c r="AK1995" s="15">
        <f t="shared" ca="1" si="437"/>
        <v>1903</v>
      </c>
      <c r="AL1995" s="15" t="s">
        <v>155</v>
      </c>
      <c r="AM1995" s="15" t="str">
        <f t="shared" ca="1" si="439"/>
        <v>1903.</v>
      </c>
      <c r="AN1995" s="179"/>
      <c r="AO1995" s="15"/>
      <c r="AP1995" s="16"/>
    </row>
    <row r="1996" spans="1:42" ht="22.5" hidden="1" customHeight="1" x14ac:dyDescent="0.25">
      <c r="A1996" s="83" t="str">
        <f t="shared" ca="1" si="448"/>
        <v>1904.</v>
      </c>
      <c r="B1996" s="26">
        <v>3698</v>
      </c>
      <c r="C1996" s="40" t="s">
        <v>916</v>
      </c>
      <c r="D1996" s="26">
        <v>1987</v>
      </c>
      <c r="E1996" s="135" t="s">
        <v>2957</v>
      </c>
      <c r="F1996" s="83" t="s">
        <v>2959</v>
      </c>
      <c r="G1996" s="26">
        <v>5</v>
      </c>
      <c r="H1996" s="26">
        <v>3</v>
      </c>
      <c r="I1996" s="176">
        <v>3741.8</v>
      </c>
      <c r="J1996" s="176">
        <v>3735.8</v>
      </c>
      <c r="K1996" s="176">
        <v>2735.8</v>
      </c>
      <c r="L1996" s="32">
        <v>137</v>
      </c>
      <c r="M1996" s="176">
        <f t="shared" si="446"/>
        <v>3679266</v>
      </c>
      <c r="N1996" s="176"/>
      <c r="O1996" s="176"/>
      <c r="P1996" s="176"/>
      <c r="Q1996" s="176">
        <f t="shared" si="447"/>
        <v>3679266</v>
      </c>
      <c r="R1996" s="176">
        <v>3679266</v>
      </c>
      <c r="S1996" s="32"/>
      <c r="T1996" s="176"/>
      <c r="U1996" s="176"/>
      <c r="V1996" s="176"/>
      <c r="W1996" s="176"/>
      <c r="X1996" s="176"/>
      <c r="Y1996" s="176"/>
      <c r="Z1996" s="176"/>
      <c r="AA1996" s="176"/>
      <c r="AB1996" s="176"/>
      <c r="AC1996" s="176"/>
      <c r="AD1996" s="176"/>
      <c r="AE1996" s="176"/>
      <c r="AF1996" s="176"/>
      <c r="AG1996" s="317">
        <v>2025</v>
      </c>
      <c r="AH1996" s="158"/>
      <c r="AI1996" s="175"/>
      <c r="AJ1996" s="194"/>
      <c r="AK1996" s="15">
        <f t="shared" ca="1" si="437"/>
        <v>1904</v>
      </c>
      <c r="AL1996" s="15" t="s">
        <v>155</v>
      </c>
      <c r="AM1996" s="15" t="str">
        <f t="shared" ca="1" si="439"/>
        <v>1904.</v>
      </c>
      <c r="AN1996" s="179"/>
      <c r="AO1996" s="15"/>
      <c r="AP1996" s="16"/>
    </row>
    <row r="1997" spans="1:42" ht="22.5" hidden="1" customHeight="1" x14ac:dyDescent="0.25">
      <c r="A1997" s="83" t="str">
        <f t="shared" ca="1" si="448"/>
        <v>1905.</v>
      </c>
      <c r="B1997" s="26">
        <v>3709</v>
      </c>
      <c r="C1997" s="40" t="s">
        <v>1373</v>
      </c>
      <c r="D1997" s="26">
        <v>1961</v>
      </c>
      <c r="E1997" s="83" t="s">
        <v>2957</v>
      </c>
      <c r="F1997" s="83" t="s">
        <v>2959</v>
      </c>
      <c r="G1997" s="26">
        <v>2</v>
      </c>
      <c r="H1997" s="26">
        <v>2</v>
      </c>
      <c r="I1997" s="176">
        <v>318.60000000000002</v>
      </c>
      <c r="J1997" s="176">
        <v>290.3</v>
      </c>
      <c r="K1997" s="176">
        <v>290.3</v>
      </c>
      <c r="L1997" s="32">
        <v>17</v>
      </c>
      <c r="M1997" s="177">
        <f t="shared" si="446"/>
        <v>2181670</v>
      </c>
      <c r="N1997" s="174"/>
      <c r="O1997" s="174"/>
      <c r="P1997" s="174"/>
      <c r="Q1997" s="176">
        <f t="shared" si="447"/>
        <v>2181670</v>
      </c>
      <c r="R1997" s="177"/>
      <c r="S1997" s="184"/>
      <c r="T1997" s="177"/>
      <c r="U1997" s="177">
        <v>290</v>
      </c>
      <c r="V1997" s="177">
        <f>U1997*7523</f>
        <v>2181670</v>
      </c>
      <c r="W1997" s="177"/>
      <c r="X1997" s="177"/>
      <c r="Y1997" s="177"/>
      <c r="Z1997" s="177"/>
      <c r="AA1997" s="177"/>
      <c r="AB1997" s="177"/>
      <c r="AC1997" s="176"/>
      <c r="AD1997" s="176"/>
      <c r="AE1997" s="177"/>
      <c r="AF1997" s="177"/>
      <c r="AG1997" s="317">
        <v>2025</v>
      </c>
      <c r="AH1997" s="159"/>
      <c r="AI1997" s="175"/>
      <c r="AJ1997" s="162"/>
      <c r="AK1997" s="15">
        <f t="shared" ca="1" si="437"/>
        <v>1905</v>
      </c>
      <c r="AL1997" s="15" t="s">
        <v>155</v>
      </c>
      <c r="AM1997" s="15" t="str">
        <f t="shared" ca="1" si="439"/>
        <v>1905.</v>
      </c>
      <c r="AN1997" s="179"/>
      <c r="AO1997" s="15"/>
      <c r="AP1997" s="16"/>
    </row>
    <row r="1998" spans="1:42" ht="22.5" hidden="1" customHeight="1" x14ac:dyDescent="0.25">
      <c r="A1998" s="83" t="str">
        <f t="shared" ca="1" si="448"/>
        <v>1906.</v>
      </c>
      <c r="B1998" s="26">
        <v>3656</v>
      </c>
      <c r="C1998" s="40" t="s">
        <v>923</v>
      </c>
      <c r="D1998" s="26">
        <v>1979</v>
      </c>
      <c r="E1998" s="135" t="s">
        <v>2957</v>
      </c>
      <c r="F1998" s="83" t="s">
        <v>2959</v>
      </c>
      <c r="G1998" s="26">
        <v>2</v>
      </c>
      <c r="H1998" s="26">
        <v>2</v>
      </c>
      <c r="I1998" s="176">
        <v>535.6</v>
      </c>
      <c r="J1998" s="176">
        <v>333.8</v>
      </c>
      <c r="K1998" s="176">
        <v>333.8</v>
      </c>
      <c r="L1998" s="32">
        <v>15</v>
      </c>
      <c r="M1998" s="176">
        <f t="shared" si="446"/>
        <v>4941597.22</v>
      </c>
      <c r="N1998" s="176"/>
      <c r="O1998" s="176"/>
      <c r="P1998" s="176"/>
      <c r="Q1998" s="176">
        <f t="shared" si="447"/>
        <v>4941597.22</v>
      </c>
      <c r="R1998" s="176">
        <v>2322540</v>
      </c>
      <c r="S1998" s="32"/>
      <c r="T1998" s="176"/>
      <c r="U1998" s="176">
        <v>348.14</v>
      </c>
      <c r="V1998" s="176">
        <f>U1998*7523</f>
        <v>2619057.2199999997</v>
      </c>
      <c r="W1998" s="176"/>
      <c r="X1998" s="176"/>
      <c r="Y1998" s="176"/>
      <c r="Z1998" s="176"/>
      <c r="AA1998" s="176"/>
      <c r="AB1998" s="176"/>
      <c r="AC1998" s="176"/>
      <c r="AD1998" s="176"/>
      <c r="AE1998" s="176"/>
      <c r="AF1998" s="176"/>
      <c r="AG1998" s="317">
        <v>2025</v>
      </c>
      <c r="AH1998" s="163"/>
      <c r="AI1998" s="175"/>
      <c r="AJ1998" s="194"/>
      <c r="AK1998" s="15">
        <f t="shared" ca="1" si="437"/>
        <v>1906</v>
      </c>
      <c r="AL1998" s="15" t="s">
        <v>155</v>
      </c>
      <c r="AM1998" s="15" t="str">
        <f t="shared" ca="1" si="439"/>
        <v>1906.</v>
      </c>
      <c r="AN1998" s="179"/>
      <c r="AO1998" s="15"/>
      <c r="AP1998" s="16"/>
    </row>
    <row r="1999" spans="1:42" ht="22.5" hidden="1" customHeight="1" x14ac:dyDescent="0.25">
      <c r="A1999" s="83" t="str">
        <f t="shared" ca="1" si="448"/>
        <v>1907.</v>
      </c>
      <c r="B1999" s="26">
        <v>3729</v>
      </c>
      <c r="C1999" s="40" t="s">
        <v>1380</v>
      </c>
      <c r="D1999" s="317">
        <v>1980</v>
      </c>
      <c r="E1999" s="135" t="s">
        <v>2957</v>
      </c>
      <c r="F1999" s="83" t="s">
        <v>2959</v>
      </c>
      <c r="G1999" s="26">
        <v>5</v>
      </c>
      <c r="H1999" s="26">
        <v>4</v>
      </c>
      <c r="I1999" s="176">
        <v>3735.3</v>
      </c>
      <c r="J1999" s="176">
        <v>2764.1</v>
      </c>
      <c r="K1999" s="316">
        <v>2764.1</v>
      </c>
      <c r="L1999" s="359">
        <v>116</v>
      </c>
      <c r="M1999" s="177">
        <f t="shared" si="446"/>
        <v>3047499</v>
      </c>
      <c r="N1999" s="174"/>
      <c r="O1999" s="174"/>
      <c r="P1999" s="174"/>
      <c r="Q1999" s="176">
        <f t="shared" si="447"/>
        <v>3047499</v>
      </c>
      <c r="R1999" s="177">
        <v>3047499</v>
      </c>
      <c r="S1999" s="184"/>
      <c r="T1999" s="177"/>
      <c r="U1999" s="177"/>
      <c r="V1999" s="177"/>
      <c r="W1999" s="177"/>
      <c r="X1999" s="177"/>
      <c r="Y1999" s="177"/>
      <c r="Z1999" s="177"/>
      <c r="AA1999" s="177"/>
      <c r="AB1999" s="177"/>
      <c r="AC1999" s="176"/>
      <c r="AD1999" s="176"/>
      <c r="AE1999" s="177"/>
      <c r="AF1999" s="177"/>
      <c r="AG1999" s="317">
        <v>2025</v>
      </c>
      <c r="AH1999" s="159"/>
      <c r="AI1999" s="175"/>
      <c r="AJ1999" s="180"/>
      <c r="AK1999" s="15">
        <f t="shared" ca="1" si="437"/>
        <v>1907</v>
      </c>
      <c r="AL1999" s="15" t="s">
        <v>155</v>
      </c>
      <c r="AM1999" s="15" t="str">
        <f t="shared" ca="1" si="439"/>
        <v>1907.</v>
      </c>
      <c r="AN1999" s="179"/>
      <c r="AO1999" s="15"/>
      <c r="AP1999" s="16"/>
    </row>
    <row r="2000" spans="1:42" ht="22.5" hidden="1" customHeight="1" x14ac:dyDescent="0.25">
      <c r="A2000" s="83" t="str">
        <f t="shared" ca="1" si="448"/>
        <v>1908.</v>
      </c>
      <c r="B2000" s="26">
        <v>3733</v>
      </c>
      <c r="C2000" s="40" t="s">
        <v>771</v>
      </c>
      <c r="D2000" s="26">
        <v>1970</v>
      </c>
      <c r="E2000" s="83" t="s">
        <v>2957</v>
      </c>
      <c r="F2000" s="83" t="s">
        <v>2959</v>
      </c>
      <c r="G2000" s="26">
        <v>2</v>
      </c>
      <c r="H2000" s="26">
        <v>3</v>
      </c>
      <c r="I2000" s="178">
        <v>1580</v>
      </c>
      <c r="J2000" s="176">
        <v>915</v>
      </c>
      <c r="K2000" s="178">
        <v>915</v>
      </c>
      <c r="L2000" s="26">
        <v>38</v>
      </c>
      <c r="M2000" s="177">
        <f t="shared" ref="M2000:M2002" si="449">R2000+T2000+V2000+X2000+Z2000+AB2000+AE2000+AF2000</f>
        <v>552296</v>
      </c>
      <c r="N2000" s="181"/>
      <c r="O2000" s="174"/>
      <c r="P2000" s="174"/>
      <c r="Q2000" s="176">
        <f t="shared" ref="Q2000:Q2002" si="450">M2000</f>
        <v>552296</v>
      </c>
      <c r="R2000" s="177">
        <v>552296</v>
      </c>
      <c r="S2000" s="184"/>
      <c r="T2000" s="177"/>
      <c r="U2000" s="177"/>
      <c r="V2000" s="177"/>
      <c r="W2000" s="177"/>
      <c r="X2000" s="177"/>
      <c r="Y2000" s="177"/>
      <c r="Z2000" s="177"/>
      <c r="AA2000" s="177"/>
      <c r="AB2000" s="177"/>
      <c r="AC2000" s="176"/>
      <c r="AD2000" s="176"/>
      <c r="AE2000" s="177"/>
      <c r="AF2000" s="177"/>
      <c r="AG2000" s="317">
        <v>2025</v>
      </c>
      <c r="AH2000" s="159"/>
      <c r="AI2000" s="175"/>
      <c r="AJ2000" s="180"/>
      <c r="AK2000" s="15">
        <f t="shared" ca="1" si="437"/>
        <v>1908</v>
      </c>
      <c r="AL2000" s="15" t="s">
        <v>155</v>
      </c>
      <c r="AM2000" s="15" t="str">
        <f t="shared" ca="1" si="439"/>
        <v>1908.</v>
      </c>
      <c r="AN2000" s="179"/>
      <c r="AO2000" s="15"/>
      <c r="AP2000" s="16"/>
    </row>
    <row r="2001" spans="1:42" ht="22.5" hidden="1" customHeight="1" x14ac:dyDescent="0.25">
      <c r="A2001" s="83" t="str">
        <f t="shared" ca="1" si="448"/>
        <v>1909.</v>
      </c>
      <c r="B2001" s="26">
        <v>3751</v>
      </c>
      <c r="C2001" s="40" t="s">
        <v>1382</v>
      </c>
      <c r="D2001" s="26">
        <v>1970</v>
      </c>
      <c r="E2001" s="83" t="s">
        <v>2957</v>
      </c>
      <c r="F2001" s="83" t="s">
        <v>2959</v>
      </c>
      <c r="G2001" s="26">
        <v>2</v>
      </c>
      <c r="H2001" s="26">
        <v>3</v>
      </c>
      <c r="I2001" s="178">
        <v>2116</v>
      </c>
      <c r="J2001" s="178">
        <v>934</v>
      </c>
      <c r="K2001" s="178">
        <v>934</v>
      </c>
      <c r="L2001" s="26">
        <v>45</v>
      </c>
      <c r="M2001" s="176">
        <f t="shared" si="449"/>
        <v>1705620</v>
      </c>
      <c r="N2001" s="176"/>
      <c r="O2001" s="176"/>
      <c r="P2001" s="176"/>
      <c r="Q2001" s="176">
        <f t="shared" si="450"/>
        <v>1705620</v>
      </c>
      <c r="R2001" s="176">
        <v>1705620</v>
      </c>
      <c r="S2001" s="32"/>
      <c r="T2001" s="176"/>
      <c r="U2001" s="176"/>
      <c r="V2001" s="176"/>
      <c r="W2001" s="176"/>
      <c r="X2001" s="176"/>
      <c r="Y2001" s="176"/>
      <c r="Z2001" s="176"/>
      <c r="AA2001" s="176"/>
      <c r="AB2001" s="176"/>
      <c r="AC2001" s="176"/>
      <c r="AD2001" s="176"/>
      <c r="AE2001" s="176"/>
      <c r="AF2001" s="176"/>
      <c r="AG2001" s="317">
        <v>2025</v>
      </c>
      <c r="AH2001" s="163"/>
      <c r="AI2001" s="175"/>
      <c r="AJ2001" s="194"/>
      <c r="AK2001" s="15">
        <f t="shared" ca="1" si="437"/>
        <v>1909</v>
      </c>
      <c r="AL2001" s="15" t="s">
        <v>155</v>
      </c>
      <c r="AM2001" s="15" t="str">
        <f t="shared" ca="1" si="439"/>
        <v>1909.</v>
      </c>
      <c r="AN2001" s="179"/>
      <c r="AO2001" s="15"/>
      <c r="AP2001" s="16"/>
    </row>
    <row r="2002" spans="1:42" ht="22.5" hidden="1" customHeight="1" x14ac:dyDescent="0.25">
      <c r="A2002" s="83" t="str">
        <f t="shared" ca="1" si="448"/>
        <v>1910.</v>
      </c>
      <c r="B2002" s="26">
        <v>3730</v>
      </c>
      <c r="C2002" s="40" t="s">
        <v>1190</v>
      </c>
      <c r="D2002" s="26">
        <v>1970</v>
      </c>
      <c r="E2002" s="83" t="s">
        <v>2957</v>
      </c>
      <c r="F2002" s="83" t="s">
        <v>2959</v>
      </c>
      <c r="G2002" s="26">
        <v>2</v>
      </c>
      <c r="H2002" s="26">
        <v>3</v>
      </c>
      <c r="I2002" s="178">
        <v>2037.5</v>
      </c>
      <c r="J2002" s="176">
        <v>915</v>
      </c>
      <c r="K2002" s="178">
        <v>915</v>
      </c>
      <c r="L2002" s="26">
        <v>35</v>
      </c>
      <c r="M2002" s="176">
        <f t="shared" si="449"/>
        <v>742704</v>
      </c>
      <c r="N2002" s="174"/>
      <c r="O2002" s="174"/>
      <c r="P2002" s="174"/>
      <c r="Q2002" s="176">
        <f t="shared" si="450"/>
        <v>742704</v>
      </c>
      <c r="R2002" s="177">
        <f>320424+422280</f>
        <v>742704</v>
      </c>
      <c r="S2002" s="184"/>
      <c r="T2002" s="177"/>
      <c r="U2002" s="177"/>
      <c r="V2002" s="177"/>
      <c r="W2002" s="177"/>
      <c r="X2002" s="177"/>
      <c r="Y2002" s="177"/>
      <c r="Z2002" s="177"/>
      <c r="AA2002" s="177"/>
      <c r="AB2002" s="177"/>
      <c r="AC2002" s="176"/>
      <c r="AD2002" s="176"/>
      <c r="AE2002" s="176"/>
      <c r="AF2002" s="177"/>
      <c r="AG2002" s="317">
        <v>2025</v>
      </c>
      <c r="AH2002" s="159"/>
      <c r="AI2002" s="175"/>
      <c r="AJ2002" s="180"/>
      <c r="AK2002" s="15">
        <f t="shared" ca="1" si="437"/>
        <v>1910</v>
      </c>
      <c r="AL2002" s="15" t="s">
        <v>155</v>
      </c>
      <c r="AM2002" s="15" t="str">
        <f t="shared" ca="1" si="439"/>
        <v>1910.</v>
      </c>
      <c r="AN2002" s="179"/>
      <c r="AO2002" s="15"/>
      <c r="AP2002" s="16"/>
    </row>
    <row r="2003" spans="1:42" ht="22.5" hidden="1" customHeight="1" x14ac:dyDescent="0.25">
      <c r="A2003" s="83" t="str">
        <f t="shared" ca="1" si="448"/>
        <v>1911.</v>
      </c>
      <c r="B2003" s="26">
        <v>3711</v>
      </c>
      <c r="C2003" s="40" t="s">
        <v>1375</v>
      </c>
      <c r="D2003" s="317">
        <v>1961</v>
      </c>
      <c r="E2003" s="135" t="s">
        <v>2957</v>
      </c>
      <c r="F2003" s="83" t="s">
        <v>2959</v>
      </c>
      <c r="G2003" s="26">
        <v>2</v>
      </c>
      <c r="H2003" s="26">
        <v>2</v>
      </c>
      <c r="I2003" s="176">
        <v>490.1</v>
      </c>
      <c r="J2003" s="176">
        <v>432.1</v>
      </c>
      <c r="K2003" s="316">
        <v>432.1</v>
      </c>
      <c r="L2003" s="359">
        <v>17</v>
      </c>
      <c r="M2003" s="177">
        <f>R2003+T2003+V2003+X2003+Z2003+AB2003+AE2003+AF2003</f>
        <v>4747318</v>
      </c>
      <c r="N2003" s="174"/>
      <c r="O2003" s="174"/>
      <c r="P2003" s="174"/>
      <c r="Q2003" s="176">
        <f>M2003</f>
        <v>4747318</v>
      </c>
      <c r="R2003" s="177"/>
      <c r="S2003" s="184"/>
      <c r="T2003" s="177"/>
      <c r="U2003" s="177">
        <v>426</v>
      </c>
      <c r="V2003" s="177">
        <f>U2003*7523</f>
        <v>3204798</v>
      </c>
      <c r="W2003" s="177"/>
      <c r="X2003" s="177"/>
      <c r="Y2003" s="177">
        <v>490</v>
      </c>
      <c r="Z2003" s="177">
        <f>Y2003*3148</f>
        <v>1542520</v>
      </c>
      <c r="AA2003" s="176"/>
      <c r="AB2003" s="176"/>
      <c r="AC2003" s="176"/>
      <c r="AD2003" s="176"/>
      <c r="AE2003" s="177"/>
      <c r="AF2003" s="177"/>
      <c r="AG2003" s="317">
        <v>2025</v>
      </c>
      <c r="AH2003" s="159"/>
      <c r="AI2003" s="175"/>
      <c r="AJ2003" s="162"/>
      <c r="AK2003" s="15">
        <f t="shared" ca="1" si="437"/>
        <v>1911</v>
      </c>
      <c r="AL2003" s="15" t="s">
        <v>155</v>
      </c>
      <c r="AM2003" s="15" t="str">
        <f t="shared" ca="1" si="439"/>
        <v>1911.</v>
      </c>
      <c r="AN2003" s="179"/>
      <c r="AO2003" s="15"/>
      <c r="AP2003" s="16"/>
    </row>
    <row r="2004" spans="1:42" ht="22.5" hidden="1" customHeight="1" x14ac:dyDescent="0.25">
      <c r="A2004" s="83" t="str">
        <f t="shared" ca="1" si="448"/>
        <v>1912.</v>
      </c>
      <c r="B2004" s="26">
        <v>3712</v>
      </c>
      <c r="C2004" s="40" t="s">
        <v>1376</v>
      </c>
      <c r="D2004" s="26">
        <v>1961</v>
      </c>
      <c r="E2004" s="135" t="s">
        <v>2957</v>
      </c>
      <c r="F2004" s="83" t="s">
        <v>2959</v>
      </c>
      <c r="G2004" s="26">
        <v>2</v>
      </c>
      <c r="H2004" s="26">
        <v>1</v>
      </c>
      <c r="I2004" s="176">
        <v>330.2</v>
      </c>
      <c r="J2004" s="176">
        <v>301.2</v>
      </c>
      <c r="K2004" s="176">
        <v>301.2</v>
      </c>
      <c r="L2004" s="32">
        <v>15</v>
      </c>
      <c r="M2004" s="176">
        <f t="shared" ref="M2004:M2017" si="451">R2004+T2004+V2004+X2004+Z2004+AB2004+AE2004+AF2004</f>
        <v>1038840</v>
      </c>
      <c r="N2004" s="176"/>
      <c r="O2004" s="176"/>
      <c r="P2004" s="176"/>
      <c r="Q2004" s="176">
        <f t="shared" ref="Q2004:Q2017" si="452">M2004</f>
        <v>1038840</v>
      </c>
      <c r="R2004" s="176"/>
      <c r="S2004" s="32"/>
      <c r="T2004" s="176"/>
      <c r="U2004" s="176"/>
      <c r="V2004" s="176"/>
      <c r="W2004" s="176"/>
      <c r="X2004" s="176"/>
      <c r="Y2004" s="176">
        <v>330</v>
      </c>
      <c r="Z2004" s="176">
        <f>Y2004*3148</f>
        <v>1038840</v>
      </c>
      <c r="AA2004" s="176"/>
      <c r="AB2004" s="176"/>
      <c r="AC2004" s="176"/>
      <c r="AD2004" s="176"/>
      <c r="AE2004" s="176"/>
      <c r="AF2004" s="176"/>
      <c r="AG2004" s="317">
        <v>2025</v>
      </c>
      <c r="AH2004" s="163"/>
      <c r="AI2004" s="175"/>
      <c r="AJ2004" s="162"/>
      <c r="AK2004" s="15">
        <f t="shared" ca="1" si="437"/>
        <v>1912</v>
      </c>
      <c r="AL2004" s="15" t="s">
        <v>155</v>
      </c>
      <c r="AM2004" s="15" t="str">
        <f t="shared" ca="1" si="439"/>
        <v>1912.</v>
      </c>
      <c r="AN2004" s="179"/>
      <c r="AO2004" s="15"/>
      <c r="AP2004" s="16"/>
    </row>
    <row r="2005" spans="1:42" ht="22.5" hidden="1" customHeight="1" x14ac:dyDescent="0.25">
      <c r="A2005" s="83" t="str">
        <f t="shared" ca="1" si="448"/>
        <v>1913.</v>
      </c>
      <c r="B2005" s="26">
        <v>3713</v>
      </c>
      <c r="C2005" s="40" t="s">
        <v>1377</v>
      </c>
      <c r="D2005" s="26">
        <v>1962</v>
      </c>
      <c r="E2005" s="135" t="s">
        <v>2957</v>
      </c>
      <c r="F2005" s="83" t="s">
        <v>2959</v>
      </c>
      <c r="G2005" s="26">
        <v>2</v>
      </c>
      <c r="H2005" s="26">
        <v>2</v>
      </c>
      <c r="I2005" s="176">
        <v>511.5</v>
      </c>
      <c r="J2005" s="176">
        <v>449.1</v>
      </c>
      <c r="K2005" s="176">
        <v>449.1</v>
      </c>
      <c r="L2005" s="32">
        <v>21</v>
      </c>
      <c r="M2005" s="176">
        <f t="shared" si="451"/>
        <v>1542520</v>
      </c>
      <c r="N2005" s="176"/>
      <c r="O2005" s="176"/>
      <c r="P2005" s="176"/>
      <c r="Q2005" s="176">
        <f t="shared" si="452"/>
        <v>1542520</v>
      </c>
      <c r="R2005" s="176"/>
      <c r="S2005" s="32"/>
      <c r="T2005" s="176"/>
      <c r="U2005" s="176"/>
      <c r="V2005" s="176"/>
      <c r="W2005" s="176"/>
      <c r="X2005" s="176"/>
      <c r="Y2005" s="176">
        <v>490</v>
      </c>
      <c r="Z2005" s="176">
        <f>Y2005*3148</f>
        <v>1542520</v>
      </c>
      <c r="AA2005" s="176"/>
      <c r="AB2005" s="176"/>
      <c r="AC2005" s="176"/>
      <c r="AD2005" s="176"/>
      <c r="AE2005" s="176"/>
      <c r="AF2005" s="176"/>
      <c r="AG2005" s="317">
        <v>2025</v>
      </c>
      <c r="AH2005" s="163"/>
      <c r="AI2005" s="175"/>
      <c r="AJ2005" s="162"/>
      <c r="AK2005" s="15">
        <f t="shared" ca="1" si="437"/>
        <v>1913</v>
      </c>
      <c r="AL2005" s="15" t="s">
        <v>155</v>
      </c>
      <c r="AM2005" s="15" t="str">
        <f t="shared" ca="1" si="439"/>
        <v>1913.</v>
      </c>
      <c r="AN2005" s="179"/>
      <c r="AO2005" s="15"/>
      <c r="AP2005" s="16"/>
    </row>
    <row r="2006" spans="1:42" ht="22.5" hidden="1" customHeight="1" x14ac:dyDescent="0.25">
      <c r="A2006" s="83" t="str">
        <f t="shared" ca="1" si="448"/>
        <v>1914.</v>
      </c>
      <c r="B2006" s="26">
        <v>3690</v>
      </c>
      <c r="C2006" s="28" t="s">
        <v>924</v>
      </c>
      <c r="D2006" s="317">
        <v>1970</v>
      </c>
      <c r="E2006" s="135" t="s">
        <v>2957</v>
      </c>
      <c r="F2006" s="83" t="s">
        <v>2959</v>
      </c>
      <c r="G2006" s="26">
        <v>2</v>
      </c>
      <c r="H2006" s="26">
        <v>2</v>
      </c>
      <c r="I2006" s="176">
        <v>529.4</v>
      </c>
      <c r="J2006" s="176">
        <v>505.4</v>
      </c>
      <c r="K2006" s="316">
        <v>505.4</v>
      </c>
      <c r="L2006" s="359">
        <v>20</v>
      </c>
      <c r="M2006" s="176">
        <f t="shared" si="451"/>
        <v>304980</v>
      </c>
      <c r="N2006" s="174"/>
      <c r="O2006" s="174"/>
      <c r="P2006" s="174"/>
      <c r="Q2006" s="176">
        <f t="shared" si="452"/>
        <v>304980</v>
      </c>
      <c r="R2006" s="176">
        <v>304980</v>
      </c>
      <c r="S2006" s="32"/>
      <c r="T2006" s="176"/>
      <c r="U2006" s="176"/>
      <c r="V2006" s="176"/>
      <c r="W2006" s="176"/>
      <c r="X2006" s="176"/>
      <c r="Y2006" s="176"/>
      <c r="Z2006" s="176"/>
      <c r="AA2006" s="176"/>
      <c r="AB2006" s="176"/>
      <c r="AC2006" s="176"/>
      <c r="AD2006" s="176"/>
      <c r="AE2006" s="176"/>
      <c r="AF2006" s="176"/>
      <c r="AG2006" s="317">
        <v>2025</v>
      </c>
      <c r="AH2006" s="158"/>
      <c r="AI2006" s="175"/>
      <c r="AJ2006" s="162"/>
      <c r="AK2006" s="15">
        <f t="shared" ca="1" si="437"/>
        <v>1914</v>
      </c>
      <c r="AL2006" s="15" t="s">
        <v>155</v>
      </c>
      <c r="AM2006" s="15" t="str">
        <f t="shared" ca="1" si="439"/>
        <v>1914.</v>
      </c>
      <c r="AN2006" s="179"/>
      <c r="AO2006" s="15"/>
      <c r="AP2006" s="16"/>
    </row>
    <row r="2007" spans="1:42" ht="22.5" hidden="1" customHeight="1" x14ac:dyDescent="0.25">
      <c r="A2007" s="83" t="str">
        <f t="shared" ca="1" si="448"/>
        <v>1915.</v>
      </c>
      <c r="B2007" s="26">
        <v>3641</v>
      </c>
      <c r="C2007" s="40" t="s">
        <v>1361</v>
      </c>
      <c r="D2007" s="26">
        <v>1973</v>
      </c>
      <c r="E2007" s="83" t="s">
        <v>2957</v>
      </c>
      <c r="F2007" s="83" t="s">
        <v>2959</v>
      </c>
      <c r="G2007" s="26">
        <v>2</v>
      </c>
      <c r="H2007" s="26">
        <v>1</v>
      </c>
      <c r="I2007" s="178">
        <v>302</v>
      </c>
      <c r="J2007" s="178">
        <v>280</v>
      </c>
      <c r="K2007" s="178">
        <v>280</v>
      </c>
      <c r="L2007" s="26">
        <v>15</v>
      </c>
      <c r="M2007" s="177">
        <f t="shared" si="451"/>
        <v>977990</v>
      </c>
      <c r="N2007" s="177"/>
      <c r="O2007" s="177"/>
      <c r="P2007" s="177"/>
      <c r="Q2007" s="176">
        <f t="shared" si="452"/>
        <v>977990</v>
      </c>
      <c r="R2007" s="177"/>
      <c r="S2007" s="184"/>
      <c r="T2007" s="177"/>
      <c r="U2007" s="177">
        <v>130</v>
      </c>
      <c r="V2007" s="177">
        <f>U2007*7523</f>
        <v>977990</v>
      </c>
      <c r="W2007" s="177"/>
      <c r="X2007" s="177"/>
      <c r="Y2007" s="177"/>
      <c r="Z2007" s="177"/>
      <c r="AA2007" s="177"/>
      <c r="AB2007" s="177"/>
      <c r="AC2007" s="177"/>
      <c r="AD2007" s="177"/>
      <c r="AE2007" s="176"/>
      <c r="AF2007" s="177"/>
      <c r="AG2007" s="317">
        <v>2025</v>
      </c>
      <c r="AH2007" s="159"/>
      <c r="AI2007" s="175"/>
      <c r="AJ2007" s="162"/>
      <c r="AK2007" s="15">
        <f t="shared" ca="1" si="437"/>
        <v>1915</v>
      </c>
      <c r="AL2007" s="15" t="s">
        <v>155</v>
      </c>
      <c r="AM2007" s="15" t="str">
        <f t="shared" ca="1" si="439"/>
        <v>1915.</v>
      </c>
      <c r="AN2007" s="179"/>
      <c r="AO2007" s="15"/>
      <c r="AP2007" s="16"/>
    </row>
    <row r="2008" spans="1:42" ht="22.5" hidden="1" customHeight="1" x14ac:dyDescent="0.25">
      <c r="A2008" s="83" t="str">
        <f t="shared" ca="1" si="448"/>
        <v>1916.</v>
      </c>
      <c r="B2008" s="26">
        <v>3727</v>
      </c>
      <c r="C2008" s="40" t="s">
        <v>1379</v>
      </c>
      <c r="D2008" s="26">
        <v>1972</v>
      </c>
      <c r="E2008" s="135" t="s">
        <v>2957</v>
      </c>
      <c r="F2008" s="83" t="s">
        <v>2959</v>
      </c>
      <c r="G2008" s="26">
        <v>5</v>
      </c>
      <c r="H2008" s="26">
        <v>3</v>
      </c>
      <c r="I2008" s="176">
        <v>4896.6000000000004</v>
      </c>
      <c r="J2008" s="176">
        <v>2701.4</v>
      </c>
      <c r="K2008" s="176">
        <v>2038.2</v>
      </c>
      <c r="L2008" s="32">
        <v>108</v>
      </c>
      <c r="M2008" s="176">
        <f t="shared" si="451"/>
        <v>1714800</v>
      </c>
      <c r="N2008" s="176"/>
      <c r="O2008" s="176"/>
      <c r="P2008" s="176"/>
      <c r="Q2008" s="176">
        <f t="shared" si="452"/>
        <v>1714800</v>
      </c>
      <c r="R2008" s="176">
        <v>1714800</v>
      </c>
      <c r="S2008" s="32"/>
      <c r="T2008" s="176"/>
      <c r="U2008" s="176"/>
      <c r="V2008" s="176"/>
      <c r="W2008" s="176"/>
      <c r="X2008" s="176"/>
      <c r="Y2008" s="176"/>
      <c r="Z2008" s="176"/>
      <c r="AA2008" s="176"/>
      <c r="AB2008" s="176"/>
      <c r="AC2008" s="176"/>
      <c r="AD2008" s="176"/>
      <c r="AE2008" s="176"/>
      <c r="AF2008" s="176"/>
      <c r="AG2008" s="317">
        <v>2025</v>
      </c>
      <c r="AH2008" s="163"/>
      <c r="AI2008" s="175"/>
      <c r="AJ2008" s="194"/>
      <c r="AK2008" s="15">
        <f t="shared" ca="1" si="437"/>
        <v>1916</v>
      </c>
      <c r="AL2008" s="15" t="s">
        <v>155</v>
      </c>
      <c r="AM2008" s="15" t="str">
        <f t="shared" ca="1" si="439"/>
        <v>1916.</v>
      </c>
      <c r="AN2008" s="179"/>
      <c r="AO2008" s="15"/>
      <c r="AP2008" s="16"/>
    </row>
    <row r="2009" spans="1:42" ht="22.5" hidden="1" customHeight="1" x14ac:dyDescent="0.25">
      <c r="A2009" s="83" t="str">
        <f t="shared" ca="1" si="448"/>
        <v>1917.</v>
      </c>
      <c r="B2009" s="26">
        <v>3746</v>
      </c>
      <c r="C2009" s="40" t="s">
        <v>918</v>
      </c>
      <c r="D2009" s="26">
        <v>1975</v>
      </c>
      <c r="E2009" s="135" t="s">
        <v>2957</v>
      </c>
      <c r="F2009" s="83" t="s">
        <v>2959</v>
      </c>
      <c r="G2009" s="26">
        <v>2</v>
      </c>
      <c r="H2009" s="26">
        <v>3</v>
      </c>
      <c r="I2009" s="176">
        <v>1959.8</v>
      </c>
      <c r="J2009" s="176">
        <v>858.2</v>
      </c>
      <c r="K2009" s="176">
        <v>858.2</v>
      </c>
      <c r="L2009" s="32">
        <v>30</v>
      </c>
      <c r="M2009" s="176">
        <f t="shared" si="451"/>
        <v>1705620</v>
      </c>
      <c r="N2009" s="176"/>
      <c r="O2009" s="176"/>
      <c r="P2009" s="176"/>
      <c r="Q2009" s="176">
        <f t="shared" si="452"/>
        <v>1705620</v>
      </c>
      <c r="R2009" s="176">
        <v>1705620</v>
      </c>
      <c r="S2009" s="32"/>
      <c r="T2009" s="176"/>
      <c r="U2009" s="176"/>
      <c r="V2009" s="176"/>
      <c r="W2009" s="176"/>
      <c r="X2009" s="176"/>
      <c r="Y2009" s="176"/>
      <c r="Z2009" s="176"/>
      <c r="AA2009" s="176"/>
      <c r="AB2009" s="176"/>
      <c r="AC2009" s="176"/>
      <c r="AD2009" s="176"/>
      <c r="AE2009" s="176"/>
      <c r="AF2009" s="176"/>
      <c r="AG2009" s="317">
        <v>2025</v>
      </c>
      <c r="AH2009" s="163"/>
      <c r="AI2009" s="175"/>
      <c r="AJ2009" s="194"/>
      <c r="AK2009" s="15">
        <f t="shared" ca="1" si="437"/>
        <v>1917</v>
      </c>
      <c r="AL2009" s="15" t="s">
        <v>155</v>
      </c>
      <c r="AM2009" s="15" t="str">
        <f t="shared" ca="1" si="439"/>
        <v>1917.</v>
      </c>
      <c r="AN2009" s="179"/>
      <c r="AO2009" s="15"/>
      <c r="AP2009" s="16"/>
    </row>
    <row r="2010" spans="1:42" ht="22.5" hidden="1" customHeight="1" x14ac:dyDescent="0.25">
      <c r="A2010" s="83" t="str">
        <f t="shared" ca="1" si="448"/>
        <v>1918.</v>
      </c>
      <c r="B2010" s="26">
        <v>3661</v>
      </c>
      <c r="C2010" s="40" t="s">
        <v>775</v>
      </c>
      <c r="D2010" s="26">
        <v>1975</v>
      </c>
      <c r="E2010" s="83" t="s">
        <v>2957</v>
      </c>
      <c r="F2010" s="83" t="s">
        <v>2959</v>
      </c>
      <c r="G2010" s="26">
        <v>2</v>
      </c>
      <c r="H2010" s="26">
        <v>2</v>
      </c>
      <c r="I2010" s="178">
        <v>557.29999999999995</v>
      </c>
      <c r="J2010" s="176">
        <v>283.7</v>
      </c>
      <c r="K2010" s="178">
        <v>283.7</v>
      </c>
      <c r="L2010" s="26">
        <v>16</v>
      </c>
      <c r="M2010" s="177">
        <f t="shared" si="451"/>
        <v>643050</v>
      </c>
      <c r="N2010" s="174"/>
      <c r="O2010" s="174"/>
      <c r="P2010" s="174"/>
      <c r="Q2010" s="176">
        <f t="shared" si="452"/>
        <v>643050</v>
      </c>
      <c r="R2010" s="177">
        <v>643050</v>
      </c>
      <c r="S2010" s="184"/>
      <c r="T2010" s="177"/>
      <c r="U2010" s="177"/>
      <c r="V2010" s="177"/>
      <c r="W2010" s="177"/>
      <c r="X2010" s="177"/>
      <c r="Y2010" s="177"/>
      <c r="Z2010" s="177"/>
      <c r="AA2010" s="177"/>
      <c r="AB2010" s="177"/>
      <c r="AC2010" s="176"/>
      <c r="AD2010" s="176"/>
      <c r="AE2010" s="177"/>
      <c r="AF2010" s="177"/>
      <c r="AG2010" s="317">
        <v>2025</v>
      </c>
      <c r="AH2010" s="159"/>
      <c r="AI2010" s="175"/>
      <c r="AJ2010" s="180"/>
      <c r="AK2010" s="15">
        <f t="shared" ca="1" si="437"/>
        <v>1918</v>
      </c>
      <c r="AL2010" s="15" t="s">
        <v>155</v>
      </c>
      <c r="AM2010" s="15" t="str">
        <f t="shared" ca="1" si="439"/>
        <v>1918.</v>
      </c>
      <c r="AN2010" s="179"/>
      <c r="AO2010" s="15"/>
      <c r="AP2010" s="16"/>
    </row>
    <row r="2011" spans="1:42" ht="22.5" hidden="1" customHeight="1" x14ac:dyDescent="0.25">
      <c r="A2011" s="83" t="str">
        <f t="shared" ca="1" si="448"/>
        <v>1919.</v>
      </c>
      <c r="B2011" s="26">
        <v>3658</v>
      </c>
      <c r="C2011" s="28" t="s">
        <v>932</v>
      </c>
      <c r="D2011" s="317">
        <v>1976</v>
      </c>
      <c r="E2011" s="135" t="s">
        <v>2957</v>
      </c>
      <c r="F2011" s="83" t="s">
        <v>2959</v>
      </c>
      <c r="G2011" s="26">
        <v>2</v>
      </c>
      <c r="H2011" s="26">
        <v>2</v>
      </c>
      <c r="I2011" s="176">
        <v>754.4</v>
      </c>
      <c r="J2011" s="176">
        <v>444.3</v>
      </c>
      <c r="K2011" s="316">
        <v>444.3</v>
      </c>
      <c r="L2011" s="359">
        <v>35</v>
      </c>
      <c r="M2011" s="176">
        <f t="shared" si="451"/>
        <v>8234460</v>
      </c>
      <c r="N2011" s="174"/>
      <c r="O2011" s="174"/>
      <c r="P2011" s="174"/>
      <c r="Q2011" s="176">
        <f t="shared" si="452"/>
        <v>8234460</v>
      </c>
      <c r="R2011" s="176">
        <v>8234460</v>
      </c>
      <c r="S2011" s="32"/>
      <c r="T2011" s="176"/>
      <c r="U2011" s="176"/>
      <c r="V2011" s="176"/>
      <c r="W2011" s="176"/>
      <c r="X2011" s="176"/>
      <c r="Y2011" s="176"/>
      <c r="Z2011" s="176"/>
      <c r="AA2011" s="176"/>
      <c r="AB2011" s="176"/>
      <c r="AC2011" s="176"/>
      <c r="AD2011" s="176"/>
      <c r="AE2011" s="176"/>
      <c r="AF2011" s="176"/>
      <c r="AG2011" s="317">
        <v>2025</v>
      </c>
      <c r="AH2011" s="158"/>
      <c r="AI2011" s="175"/>
      <c r="AJ2011" s="162"/>
      <c r="AK2011" s="15">
        <f t="shared" ca="1" si="437"/>
        <v>1919</v>
      </c>
      <c r="AL2011" s="15" t="s">
        <v>155</v>
      </c>
      <c r="AM2011" s="15" t="str">
        <f t="shared" ca="1" si="439"/>
        <v>1919.</v>
      </c>
      <c r="AN2011" s="179"/>
      <c r="AO2011" s="15"/>
      <c r="AP2011" s="16"/>
    </row>
    <row r="2012" spans="1:42" ht="22.5" hidden="1" customHeight="1" x14ac:dyDescent="0.25">
      <c r="A2012" s="83" t="str">
        <f t="shared" ca="1" si="448"/>
        <v>1920.</v>
      </c>
      <c r="B2012" s="26">
        <v>3655</v>
      </c>
      <c r="C2012" s="40" t="s">
        <v>1363</v>
      </c>
      <c r="D2012" s="26">
        <v>1979</v>
      </c>
      <c r="E2012" s="135" t="s">
        <v>2957</v>
      </c>
      <c r="F2012" s="83" t="s">
        <v>2959</v>
      </c>
      <c r="G2012" s="26">
        <v>2</v>
      </c>
      <c r="H2012" s="26">
        <v>3</v>
      </c>
      <c r="I2012" s="176">
        <v>948.9</v>
      </c>
      <c r="J2012" s="176">
        <v>527</v>
      </c>
      <c r="K2012" s="176">
        <v>527</v>
      </c>
      <c r="L2012" s="32">
        <v>29</v>
      </c>
      <c r="M2012" s="177">
        <f t="shared" si="451"/>
        <v>4661280</v>
      </c>
      <c r="N2012" s="174"/>
      <c r="O2012" s="174"/>
      <c r="P2012" s="174"/>
      <c r="Q2012" s="176">
        <f t="shared" si="452"/>
        <v>4661280</v>
      </c>
      <c r="R2012" s="177">
        <f>1663740+2997540</f>
        <v>4661280</v>
      </c>
      <c r="S2012" s="184"/>
      <c r="T2012" s="177"/>
      <c r="U2012" s="177"/>
      <c r="V2012" s="177"/>
      <c r="W2012" s="177"/>
      <c r="X2012" s="177"/>
      <c r="Y2012" s="177"/>
      <c r="Z2012" s="177"/>
      <c r="AA2012" s="176"/>
      <c r="AB2012" s="176"/>
      <c r="AC2012" s="176"/>
      <c r="AD2012" s="176"/>
      <c r="AE2012" s="177"/>
      <c r="AF2012" s="177"/>
      <c r="AG2012" s="317">
        <v>2025</v>
      </c>
      <c r="AH2012" s="159"/>
      <c r="AI2012" s="175"/>
      <c r="AJ2012" s="180"/>
      <c r="AK2012" s="15">
        <f t="shared" ca="1" si="437"/>
        <v>1920</v>
      </c>
      <c r="AL2012" s="15" t="s">
        <v>155</v>
      </c>
      <c r="AM2012" s="15" t="str">
        <f t="shared" ca="1" si="439"/>
        <v>1920.</v>
      </c>
      <c r="AN2012" s="179"/>
      <c r="AO2012" s="15"/>
      <c r="AP2012" s="16"/>
    </row>
    <row r="2013" spans="1:42" ht="22.5" hidden="1" customHeight="1" x14ac:dyDescent="0.25">
      <c r="A2013" s="83" t="str">
        <f t="shared" ca="1" si="448"/>
        <v>1921.</v>
      </c>
      <c r="B2013" s="26">
        <v>3640</v>
      </c>
      <c r="C2013" s="40" t="s">
        <v>921</v>
      </c>
      <c r="D2013" s="26">
        <v>1979</v>
      </c>
      <c r="E2013" s="135" t="s">
        <v>2957</v>
      </c>
      <c r="F2013" s="83" t="s">
        <v>2960</v>
      </c>
      <c r="G2013" s="26">
        <v>2</v>
      </c>
      <c r="H2013" s="26">
        <v>2</v>
      </c>
      <c r="I2013" s="176">
        <v>499.5</v>
      </c>
      <c r="J2013" s="176">
        <v>446.3</v>
      </c>
      <c r="K2013" s="176">
        <v>446.3</v>
      </c>
      <c r="L2013" s="32">
        <v>12</v>
      </c>
      <c r="M2013" s="176">
        <f t="shared" si="451"/>
        <v>115749</v>
      </c>
      <c r="N2013" s="176"/>
      <c r="O2013" s="176"/>
      <c r="P2013" s="176"/>
      <c r="Q2013" s="176">
        <f t="shared" si="452"/>
        <v>115749</v>
      </c>
      <c r="R2013" s="176">
        <v>115749</v>
      </c>
      <c r="S2013" s="32"/>
      <c r="T2013" s="176"/>
      <c r="U2013" s="176"/>
      <c r="V2013" s="176"/>
      <c r="W2013" s="176"/>
      <c r="X2013" s="176"/>
      <c r="Y2013" s="176"/>
      <c r="Z2013" s="176"/>
      <c r="AA2013" s="176"/>
      <c r="AB2013" s="176"/>
      <c r="AC2013" s="176"/>
      <c r="AD2013" s="176"/>
      <c r="AE2013" s="176"/>
      <c r="AF2013" s="176"/>
      <c r="AG2013" s="317">
        <v>2025</v>
      </c>
      <c r="AH2013" s="163"/>
      <c r="AI2013" s="175"/>
      <c r="AJ2013" s="194"/>
      <c r="AK2013" s="15">
        <f t="shared" ca="1" si="437"/>
        <v>1921</v>
      </c>
      <c r="AL2013" s="15" t="s">
        <v>155</v>
      </c>
      <c r="AM2013" s="15" t="str">
        <f t="shared" ca="1" si="439"/>
        <v>1921.</v>
      </c>
      <c r="AN2013" s="179"/>
      <c r="AO2013" s="15"/>
      <c r="AP2013" s="16"/>
    </row>
    <row r="2014" spans="1:42" ht="22.5" hidden="1" customHeight="1" x14ac:dyDescent="0.25">
      <c r="A2014" s="83" t="str">
        <f t="shared" ca="1" si="448"/>
        <v>1922.</v>
      </c>
      <c r="B2014" s="26">
        <v>3722</v>
      </c>
      <c r="C2014" s="40" t="s">
        <v>1378</v>
      </c>
      <c r="D2014" s="26">
        <v>1949</v>
      </c>
      <c r="E2014" s="83" t="s">
        <v>2957</v>
      </c>
      <c r="F2014" s="83" t="s">
        <v>2960</v>
      </c>
      <c r="G2014" s="26">
        <v>2</v>
      </c>
      <c r="H2014" s="26">
        <v>1</v>
      </c>
      <c r="I2014" s="178">
        <v>256.8</v>
      </c>
      <c r="J2014" s="178">
        <v>227.8</v>
      </c>
      <c r="K2014" s="178">
        <v>227.8</v>
      </c>
      <c r="L2014" s="26">
        <v>11</v>
      </c>
      <c r="M2014" s="176">
        <f t="shared" si="451"/>
        <v>961520</v>
      </c>
      <c r="N2014" s="176"/>
      <c r="O2014" s="176"/>
      <c r="P2014" s="176"/>
      <c r="Q2014" s="176">
        <f t="shared" si="452"/>
        <v>961520</v>
      </c>
      <c r="R2014" s="176"/>
      <c r="S2014" s="32"/>
      <c r="T2014" s="176"/>
      <c r="U2014" s="176"/>
      <c r="V2014" s="176"/>
      <c r="W2014" s="176"/>
      <c r="X2014" s="176"/>
      <c r="Y2014" s="176">
        <v>280</v>
      </c>
      <c r="Z2014" s="176">
        <f>Y2014*3434</f>
        <v>961520</v>
      </c>
      <c r="AA2014" s="176"/>
      <c r="AB2014" s="176"/>
      <c r="AC2014" s="176"/>
      <c r="AD2014" s="176"/>
      <c r="AE2014" s="176"/>
      <c r="AF2014" s="176"/>
      <c r="AG2014" s="317">
        <v>2025</v>
      </c>
      <c r="AH2014" s="163"/>
      <c r="AI2014" s="175"/>
      <c r="AJ2014" s="162"/>
      <c r="AK2014" s="15">
        <f t="shared" ref="AK2014:AK2077" ca="1" si="453">MAX(AK2009:AK2013)+1</f>
        <v>1922</v>
      </c>
      <c r="AL2014" s="15" t="s">
        <v>155</v>
      </c>
      <c r="AM2014" s="15" t="str">
        <f t="shared" ca="1" si="439"/>
        <v>1922.</v>
      </c>
      <c r="AN2014" s="179"/>
      <c r="AO2014" s="15"/>
      <c r="AP2014" s="16"/>
    </row>
    <row r="2015" spans="1:42" ht="22.5" hidden="1" customHeight="1" x14ac:dyDescent="0.25">
      <c r="A2015" s="83" t="str">
        <f t="shared" ca="1" si="448"/>
        <v>1923.</v>
      </c>
      <c r="B2015" s="26">
        <v>3700</v>
      </c>
      <c r="C2015" s="28" t="s">
        <v>925</v>
      </c>
      <c r="D2015" s="317">
        <v>1985</v>
      </c>
      <c r="E2015" s="135" t="s">
        <v>2957</v>
      </c>
      <c r="F2015" s="83" t="s">
        <v>2959</v>
      </c>
      <c r="G2015" s="26">
        <v>5</v>
      </c>
      <c r="H2015" s="26">
        <v>3</v>
      </c>
      <c r="I2015" s="176">
        <v>3799.4</v>
      </c>
      <c r="J2015" s="176">
        <v>2813.1</v>
      </c>
      <c r="K2015" s="316">
        <v>2813.1</v>
      </c>
      <c r="L2015" s="359">
        <v>149</v>
      </c>
      <c r="M2015" s="176">
        <f t="shared" si="451"/>
        <v>4831460</v>
      </c>
      <c r="N2015" s="174"/>
      <c r="O2015" s="174"/>
      <c r="P2015" s="174"/>
      <c r="Q2015" s="176">
        <f t="shared" si="452"/>
        <v>4831460</v>
      </c>
      <c r="R2015" s="176">
        <f>1501440+3330020</f>
        <v>4831460</v>
      </c>
      <c r="S2015" s="32"/>
      <c r="T2015" s="176"/>
      <c r="U2015" s="176"/>
      <c r="V2015" s="176"/>
      <c r="W2015" s="176"/>
      <c r="X2015" s="176"/>
      <c r="Y2015" s="176"/>
      <c r="Z2015" s="176"/>
      <c r="AA2015" s="176"/>
      <c r="AB2015" s="176"/>
      <c r="AC2015" s="176"/>
      <c r="AD2015" s="176"/>
      <c r="AE2015" s="176"/>
      <c r="AF2015" s="176"/>
      <c r="AG2015" s="317">
        <v>2025</v>
      </c>
      <c r="AH2015" s="158"/>
      <c r="AI2015" s="175"/>
      <c r="AJ2015" s="162"/>
      <c r="AK2015" s="15">
        <f t="shared" ca="1" si="453"/>
        <v>1923</v>
      </c>
      <c r="AL2015" s="15" t="s">
        <v>155</v>
      </c>
      <c r="AM2015" s="15" t="str">
        <f t="shared" ca="1" si="439"/>
        <v>1923.</v>
      </c>
      <c r="AN2015" s="179"/>
      <c r="AO2015" s="15"/>
      <c r="AP2015" s="16"/>
    </row>
    <row r="2016" spans="1:42" ht="22.5" hidden="1" customHeight="1" x14ac:dyDescent="0.25">
      <c r="A2016" s="83" t="str">
        <f t="shared" ca="1" si="448"/>
        <v>1924.</v>
      </c>
      <c r="B2016" s="26">
        <v>3705</v>
      </c>
      <c r="C2016" s="40" t="s">
        <v>1848</v>
      </c>
      <c r="D2016" s="26">
        <v>1989</v>
      </c>
      <c r="E2016" s="83" t="s">
        <v>2957</v>
      </c>
      <c r="F2016" s="83" t="s">
        <v>2966</v>
      </c>
      <c r="G2016" s="26">
        <v>2</v>
      </c>
      <c r="H2016" s="26">
        <v>2</v>
      </c>
      <c r="I2016" s="176">
        <v>989.7</v>
      </c>
      <c r="J2016" s="176">
        <v>908.1</v>
      </c>
      <c r="K2016" s="176">
        <v>908.1</v>
      </c>
      <c r="L2016" s="32">
        <v>23</v>
      </c>
      <c r="M2016" s="176">
        <f t="shared" si="451"/>
        <v>6093630</v>
      </c>
      <c r="N2016" s="176"/>
      <c r="O2016" s="176"/>
      <c r="P2016" s="176"/>
      <c r="Q2016" s="176">
        <f t="shared" si="452"/>
        <v>6093630</v>
      </c>
      <c r="R2016" s="176"/>
      <c r="S2016" s="32"/>
      <c r="T2016" s="176"/>
      <c r="U2016" s="176">
        <v>810</v>
      </c>
      <c r="V2016" s="176">
        <f>U2016*7523</f>
        <v>6093630</v>
      </c>
      <c r="W2016" s="176"/>
      <c r="X2016" s="176"/>
      <c r="Y2016" s="176"/>
      <c r="Z2016" s="176"/>
      <c r="AA2016" s="176"/>
      <c r="AB2016" s="176"/>
      <c r="AC2016" s="176"/>
      <c r="AD2016" s="176"/>
      <c r="AE2016" s="176"/>
      <c r="AF2016" s="176"/>
      <c r="AG2016" s="317">
        <v>2025</v>
      </c>
      <c r="AH2016" s="163"/>
      <c r="AI2016" s="175"/>
      <c r="AJ2016" s="162"/>
      <c r="AK2016" s="15">
        <f t="shared" ca="1" si="453"/>
        <v>1924</v>
      </c>
      <c r="AL2016" s="15" t="s">
        <v>155</v>
      </c>
      <c r="AM2016" s="15" t="str">
        <f t="shared" ref="AM2016:AM2079" ca="1" si="454">CONCATENATE(AK2016,AL2016)</f>
        <v>1924.</v>
      </c>
      <c r="AN2016" s="179"/>
      <c r="AO2016" s="15"/>
      <c r="AP2016" s="16"/>
    </row>
    <row r="2017" spans="1:42" ht="22.5" hidden="1" customHeight="1" x14ac:dyDescent="0.25">
      <c r="A2017" s="83" t="str">
        <f t="shared" ca="1" si="448"/>
        <v>1925.</v>
      </c>
      <c r="B2017" s="26">
        <v>3680</v>
      </c>
      <c r="C2017" s="28" t="s">
        <v>928</v>
      </c>
      <c r="D2017" s="317">
        <v>1995</v>
      </c>
      <c r="E2017" s="135" t="s">
        <v>2957</v>
      </c>
      <c r="F2017" s="83" t="s">
        <v>2959</v>
      </c>
      <c r="G2017" s="26">
        <v>2</v>
      </c>
      <c r="H2017" s="26">
        <v>2</v>
      </c>
      <c r="I2017" s="176">
        <v>683.77</v>
      </c>
      <c r="J2017" s="176">
        <v>608.1</v>
      </c>
      <c r="K2017" s="316">
        <v>608.1</v>
      </c>
      <c r="L2017" s="359">
        <v>29</v>
      </c>
      <c r="M2017" s="176">
        <f t="shared" si="451"/>
        <v>994380</v>
      </c>
      <c r="N2017" s="174"/>
      <c r="O2017" s="174"/>
      <c r="P2017" s="174"/>
      <c r="Q2017" s="176">
        <f t="shared" si="452"/>
        <v>994380</v>
      </c>
      <c r="R2017" s="176">
        <f>431340+563040</f>
        <v>994380</v>
      </c>
      <c r="S2017" s="32"/>
      <c r="T2017" s="176"/>
      <c r="U2017" s="176"/>
      <c r="V2017" s="176"/>
      <c r="W2017" s="176"/>
      <c r="X2017" s="176"/>
      <c r="Y2017" s="176"/>
      <c r="Z2017" s="176"/>
      <c r="AA2017" s="176"/>
      <c r="AB2017" s="176"/>
      <c r="AC2017" s="176"/>
      <c r="AD2017" s="176"/>
      <c r="AE2017" s="176"/>
      <c r="AF2017" s="176"/>
      <c r="AG2017" s="317">
        <v>2025</v>
      </c>
      <c r="AH2017" s="158"/>
      <c r="AI2017" s="175"/>
      <c r="AJ2017" s="162"/>
      <c r="AK2017" s="15">
        <f t="shared" ca="1" si="453"/>
        <v>1925</v>
      </c>
      <c r="AL2017" s="15" t="s">
        <v>155</v>
      </c>
      <c r="AM2017" s="15" t="str">
        <f t="shared" ca="1" si="454"/>
        <v>1925.</v>
      </c>
      <c r="AN2017" s="179"/>
      <c r="AO2017" s="15"/>
      <c r="AP2017" s="16"/>
    </row>
    <row r="2018" spans="1:42" ht="22.5" hidden="1" customHeight="1" x14ac:dyDescent="0.25">
      <c r="A2018" s="83" t="str">
        <f t="shared" ca="1" si="448"/>
        <v>1926.</v>
      </c>
      <c r="B2018" s="26">
        <v>3683</v>
      </c>
      <c r="C2018" s="40" t="s">
        <v>1369</v>
      </c>
      <c r="D2018" s="26">
        <v>1973</v>
      </c>
      <c r="E2018" s="135" t="s">
        <v>2957</v>
      </c>
      <c r="F2018" s="83" t="s">
        <v>2959</v>
      </c>
      <c r="G2018" s="26">
        <v>2</v>
      </c>
      <c r="H2018" s="26">
        <v>3</v>
      </c>
      <c r="I2018" s="176">
        <v>1967.8</v>
      </c>
      <c r="J2018" s="176">
        <v>856.2</v>
      </c>
      <c r="K2018" s="176">
        <v>856.2</v>
      </c>
      <c r="L2018" s="32">
        <v>34</v>
      </c>
      <c r="M2018" s="177">
        <f>R2018+T2018+V2018+X2018+Z2018+AB2018+AE2018+AF2018</f>
        <v>469200</v>
      </c>
      <c r="N2018" s="181"/>
      <c r="O2018" s="174"/>
      <c r="P2018" s="174"/>
      <c r="Q2018" s="176">
        <f>M2018</f>
        <v>469200</v>
      </c>
      <c r="R2018" s="177">
        <v>469200</v>
      </c>
      <c r="S2018" s="184"/>
      <c r="T2018" s="177"/>
      <c r="U2018" s="177"/>
      <c r="V2018" s="177"/>
      <c r="W2018" s="177"/>
      <c r="X2018" s="177"/>
      <c r="Y2018" s="177"/>
      <c r="Z2018" s="177"/>
      <c r="AA2018" s="177"/>
      <c r="AB2018" s="177"/>
      <c r="AC2018" s="176"/>
      <c r="AD2018" s="176"/>
      <c r="AE2018" s="176"/>
      <c r="AF2018" s="177"/>
      <c r="AG2018" s="317">
        <v>2025</v>
      </c>
      <c r="AH2018" s="159"/>
      <c r="AI2018" s="175"/>
      <c r="AJ2018" s="180"/>
      <c r="AK2018" s="15">
        <f t="shared" ca="1" si="453"/>
        <v>1926</v>
      </c>
      <c r="AL2018" s="15" t="s">
        <v>155</v>
      </c>
      <c r="AM2018" s="15" t="str">
        <f t="shared" ca="1" si="454"/>
        <v>1926.</v>
      </c>
      <c r="AN2018" s="179"/>
      <c r="AO2018" s="15"/>
      <c r="AP2018" s="16"/>
    </row>
    <row r="2019" spans="1:42" ht="22.5" hidden="1" customHeight="1" x14ac:dyDescent="0.25">
      <c r="A2019" s="83" t="str">
        <f t="shared" ca="1" si="448"/>
        <v>1927.</v>
      </c>
      <c r="B2019" s="26">
        <v>3710</v>
      </c>
      <c r="C2019" s="40" t="s">
        <v>1374</v>
      </c>
      <c r="D2019" s="317">
        <v>1958</v>
      </c>
      <c r="E2019" s="135" t="s">
        <v>2957</v>
      </c>
      <c r="F2019" s="83" t="s">
        <v>2959</v>
      </c>
      <c r="G2019" s="26">
        <v>2</v>
      </c>
      <c r="H2019" s="26">
        <v>2</v>
      </c>
      <c r="I2019" s="176">
        <v>776.5</v>
      </c>
      <c r="J2019" s="176">
        <v>684.9</v>
      </c>
      <c r="K2019" s="316">
        <v>684.9</v>
      </c>
      <c r="L2019" s="359">
        <v>28</v>
      </c>
      <c r="M2019" s="177">
        <f>R2019+T2019+V2019+X2019+Z2019+AB2019+AE2019+AF2019</f>
        <v>252642</v>
      </c>
      <c r="N2019" s="181"/>
      <c r="O2019" s="174"/>
      <c r="P2019" s="174"/>
      <c r="Q2019" s="176">
        <f>M2019</f>
        <v>252642</v>
      </c>
      <c r="R2019" s="177">
        <v>252642</v>
      </c>
      <c r="S2019" s="184"/>
      <c r="T2019" s="177"/>
      <c r="U2019" s="177"/>
      <c r="V2019" s="177"/>
      <c r="W2019" s="177"/>
      <c r="X2019" s="177"/>
      <c r="Y2019" s="177"/>
      <c r="Z2019" s="177"/>
      <c r="AA2019" s="177"/>
      <c r="AB2019" s="177"/>
      <c r="AC2019" s="176"/>
      <c r="AD2019" s="176"/>
      <c r="AE2019" s="177"/>
      <c r="AF2019" s="177"/>
      <c r="AG2019" s="317">
        <v>2025</v>
      </c>
      <c r="AH2019" s="159"/>
      <c r="AI2019" s="175"/>
      <c r="AJ2019" s="180"/>
      <c r="AK2019" s="15">
        <f t="shared" ca="1" si="453"/>
        <v>1927</v>
      </c>
      <c r="AL2019" s="15" t="s">
        <v>155</v>
      </c>
      <c r="AM2019" s="15" t="str">
        <f t="shared" ca="1" si="454"/>
        <v>1927.</v>
      </c>
      <c r="AN2019" s="179"/>
      <c r="AO2019" s="15"/>
      <c r="AP2019" s="16"/>
    </row>
    <row r="2020" spans="1:42" ht="22.5" hidden="1" customHeight="1" x14ac:dyDescent="0.25">
      <c r="A2020" s="83" t="str">
        <f t="shared" ca="1" si="448"/>
        <v>1928.</v>
      </c>
      <c r="B2020" s="26">
        <v>3707</v>
      </c>
      <c r="C2020" s="28" t="s">
        <v>929</v>
      </c>
      <c r="D2020" s="317">
        <v>1959</v>
      </c>
      <c r="E2020" s="135" t="s">
        <v>2957</v>
      </c>
      <c r="F2020" s="83" t="s">
        <v>2959</v>
      </c>
      <c r="G2020" s="26">
        <v>2</v>
      </c>
      <c r="H2020" s="26">
        <v>2</v>
      </c>
      <c r="I2020" s="176">
        <v>780.6</v>
      </c>
      <c r="J2020" s="176">
        <v>692.4</v>
      </c>
      <c r="K2020" s="316">
        <v>692.4</v>
      </c>
      <c r="L2020" s="359">
        <v>27</v>
      </c>
      <c r="M2020" s="176">
        <f t="shared" ref="M2020:M2023" si="455">R2020+T2020+V2020+X2020+Z2020+AB2020+AE2020+AF2020</f>
        <v>185770</v>
      </c>
      <c r="N2020" s="174"/>
      <c r="O2020" s="174"/>
      <c r="P2020" s="174"/>
      <c r="Q2020" s="176">
        <f t="shared" ref="Q2020:Q2023" si="456">M2020</f>
        <v>185770</v>
      </c>
      <c r="R2020" s="176">
        <v>185770</v>
      </c>
      <c r="S2020" s="32"/>
      <c r="T2020" s="176"/>
      <c r="U2020" s="176"/>
      <c r="V2020" s="176"/>
      <c r="W2020" s="176"/>
      <c r="X2020" s="176"/>
      <c r="Y2020" s="176"/>
      <c r="Z2020" s="176"/>
      <c r="AA2020" s="176"/>
      <c r="AB2020" s="176"/>
      <c r="AC2020" s="176"/>
      <c r="AD2020" s="176"/>
      <c r="AE2020" s="176"/>
      <c r="AF2020" s="176"/>
      <c r="AG2020" s="317">
        <v>2025</v>
      </c>
      <c r="AH2020" s="158"/>
      <c r="AI2020" s="175"/>
      <c r="AJ2020" s="162"/>
      <c r="AK2020" s="15">
        <f t="shared" ca="1" si="453"/>
        <v>1928</v>
      </c>
      <c r="AL2020" s="15" t="s">
        <v>155</v>
      </c>
      <c r="AM2020" s="15" t="str">
        <f t="shared" ca="1" si="454"/>
        <v>1928.</v>
      </c>
      <c r="AN2020" s="179"/>
      <c r="AO2020" s="15"/>
      <c r="AP2020" s="16"/>
    </row>
    <row r="2021" spans="1:42" ht="22.5" hidden="1" customHeight="1" x14ac:dyDescent="0.25">
      <c r="A2021" s="83" t="str">
        <f t="shared" ca="1" si="448"/>
        <v>1929.</v>
      </c>
      <c r="B2021" s="26">
        <v>3719</v>
      </c>
      <c r="C2021" s="40" t="s">
        <v>120</v>
      </c>
      <c r="D2021" s="26">
        <v>1990</v>
      </c>
      <c r="E2021" s="83" t="s">
        <v>2957</v>
      </c>
      <c r="F2021" s="83" t="s">
        <v>2959</v>
      </c>
      <c r="G2021" s="26">
        <v>2</v>
      </c>
      <c r="H2021" s="26">
        <v>3</v>
      </c>
      <c r="I2021" s="178">
        <v>952.5</v>
      </c>
      <c r="J2021" s="176">
        <v>805.5</v>
      </c>
      <c r="K2021" s="178">
        <v>805.5</v>
      </c>
      <c r="L2021" s="26">
        <v>32</v>
      </c>
      <c r="M2021" s="177">
        <f t="shared" si="455"/>
        <v>500150</v>
      </c>
      <c r="N2021" s="181"/>
      <c r="O2021" s="174"/>
      <c r="P2021" s="174"/>
      <c r="Q2021" s="176">
        <f t="shared" si="456"/>
        <v>500150</v>
      </c>
      <c r="R2021" s="177">
        <v>500150</v>
      </c>
      <c r="S2021" s="184"/>
      <c r="T2021" s="176"/>
      <c r="U2021" s="177"/>
      <c r="V2021" s="177"/>
      <c r="W2021" s="177"/>
      <c r="X2021" s="177"/>
      <c r="Y2021" s="177"/>
      <c r="Z2021" s="177"/>
      <c r="AA2021" s="177"/>
      <c r="AB2021" s="177"/>
      <c r="AC2021" s="176"/>
      <c r="AD2021" s="176"/>
      <c r="AE2021" s="177"/>
      <c r="AF2021" s="177"/>
      <c r="AG2021" s="317">
        <v>2025</v>
      </c>
      <c r="AH2021" s="159"/>
      <c r="AI2021" s="175"/>
      <c r="AJ2021" s="180"/>
      <c r="AK2021" s="15">
        <f t="shared" ca="1" si="453"/>
        <v>1929</v>
      </c>
      <c r="AL2021" s="15" t="s">
        <v>155</v>
      </c>
      <c r="AM2021" s="15" t="str">
        <f t="shared" ca="1" si="454"/>
        <v>1929.</v>
      </c>
      <c r="AN2021" s="179"/>
      <c r="AO2021" s="15"/>
      <c r="AP2021" s="16"/>
    </row>
    <row r="2022" spans="1:42" ht="22.5" hidden="1" customHeight="1" x14ac:dyDescent="0.25">
      <c r="A2022" s="83" t="str">
        <f t="shared" ca="1" si="448"/>
        <v>1930.</v>
      </c>
      <c r="B2022" s="26">
        <v>3676</v>
      </c>
      <c r="C2022" s="28" t="s">
        <v>927</v>
      </c>
      <c r="D2022" s="317">
        <v>1935</v>
      </c>
      <c r="E2022" s="135" t="s">
        <v>2957</v>
      </c>
      <c r="F2022" s="83" t="s">
        <v>2960</v>
      </c>
      <c r="G2022" s="26">
        <v>2</v>
      </c>
      <c r="H2022" s="26">
        <v>1</v>
      </c>
      <c r="I2022" s="176">
        <v>521.5</v>
      </c>
      <c r="J2022" s="176">
        <v>459.9</v>
      </c>
      <c r="K2022" s="316">
        <v>459.9</v>
      </c>
      <c r="L2022" s="359">
        <v>15</v>
      </c>
      <c r="M2022" s="176">
        <f t="shared" si="455"/>
        <v>217208</v>
      </c>
      <c r="N2022" s="174"/>
      <c r="O2022" s="174"/>
      <c r="P2022" s="174"/>
      <c r="Q2022" s="176">
        <f t="shared" si="456"/>
        <v>217208</v>
      </c>
      <c r="R2022" s="176">
        <v>217208</v>
      </c>
      <c r="S2022" s="32"/>
      <c r="T2022" s="176"/>
      <c r="U2022" s="176"/>
      <c r="V2022" s="176"/>
      <c r="W2022" s="176"/>
      <c r="X2022" s="176"/>
      <c r="Y2022" s="176"/>
      <c r="Z2022" s="176"/>
      <c r="AA2022" s="176"/>
      <c r="AB2022" s="176"/>
      <c r="AC2022" s="176"/>
      <c r="AD2022" s="176"/>
      <c r="AE2022" s="176"/>
      <c r="AF2022" s="176"/>
      <c r="AG2022" s="317">
        <v>2025</v>
      </c>
      <c r="AH2022" s="158"/>
      <c r="AI2022" s="175"/>
      <c r="AJ2022" s="162"/>
      <c r="AK2022" s="15">
        <f t="shared" ca="1" si="453"/>
        <v>1930</v>
      </c>
      <c r="AL2022" s="15" t="s">
        <v>155</v>
      </c>
      <c r="AM2022" s="15" t="str">
        <f t="shared" ca="1" si="454"/>
        <v>1930.</v>
      </c>
      <c r="AN2022" s="179"/>
      <c r="AO2022" s="15"/>
      <c r="AP2022" s="16"/>
    </row>
    <row r="2023" spans="1:42" ht="22.5" hidden="1" customHeight="1" x14ac:dyDescent="0.25">
      <c r="A2023" s="83" t="str">
        <f t="shared" ca="1" si="448"/>
        <v>1931.</v>
      </c>
      <c r="B2023" s="26">
        <v>3701</v>
      </c>
      <c r="C2023" s="40" t="s">
        <v>1371</v>
      </c>
      <c r="D2023" s="26">
        <v>1948</v>
      </c>
      <c r="E2023" s="83" t="s">
        <v>2957</v>
      </c>
      <c r="F2023" s="83" t="s">
        <v>2960</v>
      </c>
      <c r="G2023" s="26">
        <v>2</v>
      </c>
      <c r="H2023" s="26">
        <v>1</v>
      </c>
      <c r="I2023" s="178">
        <v>413.2</v>
      </c>
      <c r="J2023" s="178">
        <v>289.89999999999998</v>
      </c>
      <c r="K2023" s="178">
        <v>289.89999999999998</v>
      </c>
      <c r="L2023" s="26">
        <v>10</v>
      </c>
      <c r="M2023" s="176">
        <f t="shared" si="455"/>
        <v>1167560</v>
      </c>
      <c r="N2023" s="176"/>
      <c r="O2023" s="176"/>
      <c r="P2023" s="176"/>
      <c r="Q2023" s="176">
        <f t="shared" si="456"/>
        <v>1167560</v>
      </c>
      <c r="R2023" s="176"/>
      <c r="S2023" s="32"/>
      <c r="T2023" s="176"/>
      <c r="U2023" s="176"/>
      <c r="V2023" s="176"/>
      <c r="W2023" s="176"/>
      <c r="X2023" s="176"/>
      <c r="Y2023" s="176">
        <v>340</v>
      </c>
      <c r="Z2023" s="176">
        <f>Y2023*3434</f>
        <v>1167560</v>
      </c>
      <c r="AA2023" s="176"/>
      <c r="AB2023" s="176"/>
      <c r="AC2023" s="176"/>
      <c r="AD2023" s="176"/>
      <c r="AE2023" s="176"/>
      <c r="AF2023" s="176"/>
      <c r="AG2023" s="317">
        <v>2025</v>
      </c>
      <c r="AH2023" s="163"/>
      <c r="AI2023" s="175"/>
      <c r="AJ2023" s="162"/>
      <c r="AK2023" s="15">
        <f t="shared" ca="1" si="453"/>
        <v>1931</v>
      </c>
      <c r="AL2023" s="15" t="s">
        <v>155</v>
      </c>
      <c r="AM2023" s="15" t="str">
        <f t="shared" ca="1" si="454"/>
        <v>1931.</v>
      </c>
      <c r="AN2023" s="179"/>
      <c r="AO2023" s="15"/>
      <c r="AP2023" s="16"/>
    </row>
    <row r="2024" spans="1:42" ht="22.5" hidden="1" customHeight="1" x14ac:dyDescent="0.25">
      <c r="A2024" s="83" t="str">
        <f t="shared" ca="1" si="448"/>
        <v>1932.</v>
      </c>
      <c r="B2024" s="26">
        <v>3706</v>
      </c>
      <c r="C2024" s="40" t="s">
        <v>1372</v>
      </c>
      <c r="D2024" s="317">
        <v>1958</v>
      </c>
      <c r="E2024" s="135" t="s">
        <v>2957</v>
      </c>
      <c r="F2024" s="83" t="s">
        <v>2959</v>
      </c>
      <c r="G2024" s="26">
        <v>2</v>
      </c>
      <c r="H2024" s="26">
        <v>2</v>
      </c>
      <c r="I2024" s="176">
        <v>759.7</v>
      </c>
      <c r="J2024" s="176">
        <v>672.7</v>
      </c>
      <c r="K2024" s="316">
        <v>672.7</v>
      </c>
      <c r="L2024" s="359">
        <v>22</v>
      </c>
      <c r="M2024" s="177">
        <f>R2024+T2024+V2024+X2024+Z2024+AB2024+AE2024+AF2024</f>
        <v>215670</v>
      </c>
      <c r="N2024" s="181"/>
      <c r="O2024" s="174"/>
      <c r="P2024" s="174"/>
      <c r="Q2024" s="176">
        <f>M2024</f>
        <v>215670</v>
      </c>
      <c r="R2024" s="177">
        <v>215670</v>
      </c>
      <c r="S2024" s="184"/>
      <c r="T2024" s="177"/>
      <c r="U2024" s="177"/>
      <c r="V2024" s="177"/>
      <c r="W2024" s="177"/>
      <c r="X2024" s="177"/>
      <c r="Y2024" s="177"/>
      <c r="Z2024" s="177"/>
      <c r="AA2024" s="177"/>
      <c r="AB2024" s="177"/>
      <c r="AC2024" s="176"/>
      <c r="AD2024" s="176"/>
      <c r="AE2024" s="177"/>
      <c r="AF2024" s="177"/>
      <c r="AG2024" s="317">
        <v>2025</v>
      </c>
      <c r="AH2024" s="159"/>
      <c r="AI2024" s="175"/>
      <c r="AJ2024" s="180"/>
      <c r="AK2024" s="15">
        <f t="shared" ca="1" si="453"/>
        <v>1932</v>
      </c>
      <c r="AL2024" s="15" t="s">
        <v>155</v>
      </c>
      <c r="AM2024" s="15" t="str">
        <f t="shared" ca="1" si="454"/>
        <v>1932.</v>
      </c>
      <c r="AN2024" s="179"/>
      <c r="AO2024" s="15"/>
      <c r="AP2024" s="16"/>
    </row>
    <row r="2025" spans="1:42" ht="22.5" hidden="1" customHeight="1" x14ac:dyDescent="0.25">
      <c r="A2025" s="83" t="str">
        <f t="shared" ca="1" si="448"/>
        <v>1933.</v>
      </c>
      <c r="B2025" s="26">
        <v>3708</v>
      </c>
      <c r="C2025" s="28" t="s">
        <v>930</v>
      </c>
      <c r="D2025" s="317">
        <v>1960</v>
      </c>
      <c r="E2025" s="135" t="s">
        <v>2957</v>
      </c>
      <c r="F2025" s="83" t="s">
        <v>2960</v>
      </c>
      <c r="G2025" s="26">
        <v>2</v>
      </c>
      <c r="H2025" s="26">
        <v>1</v>
      </c>
      <c r="I2025" s="176">
        <v>387</v>
      </c>
      <c r="J2025" s="176">
        <v>355.7</v>
      </c>
      <c r="K2025" s="316">
        <v>355.7</v>
      </c>
      <c r="L2025" s="359">
        <v>17</v>
      </c>
      <c r="M2025" s="176">
        <f t="shared" ref="M2025:M2035" si="457">R2025+T2025+V2025+X2025+Z2025+AB2025+AE2025+AF2025</f>
        <v>97172</v>
      </c>
      <c r="N2025" s="174"/>
      <c r="O2025" s="174"/>
      <c r="P2025" s="174"/>
      <c r="Q2025" s="176">
        <f t="shared" ref="Q2025:Q2035" si="458">M2025</f>
        <v>97172</v>
      </c>
      <c r="R2025" s="176">
        <v>97172</v>
      </c>
      <c r="S2025" s="32"/>
      <c r="T2025" s="176"/>
      <c r="U2025" s="176"/>
      <c r="V2025" s="176"/>
      <c r="W2025" s="176"/>
      <c r="X2025" s="176"/>
      <c r="Y2025" s="176"/>
      <c r="Z2025" s="176"/>
      <c r="AA2025" s="176"/>
      <c r="AB2025" s="176"/>
      <c r="AC2025" s="176"/>
      <c r="AD2025" s="176"/>
      <c r="AE2025" s="176"/>
      <c r="AF2025" s="176"/>
      <c r="AG2025" s="317">
        <v>2025</v>
      </c>
      <c r="AH2025" s="158"/>
      <c r="AI2025" s="175"/>
      <c r="AJ2025" s="162"/>
      <c r="AK2025" s="15">
        <f t="shared" ca="1" si="453"/>
        <v>1933</v>
      </c>
      <c r="AL2025" s="15" t="s">
        <v>155</v>
      </c>
      <c r="AM2025" s="15" t="str">
        <f t="shared" ca="1" si="454"/>
        <v>1933.</v>
      </c>
      <c r="AN2025" s="179"/>
      <c r="AO2025" s="15"/>
      <c r="AP2025" s="16"/>
    </row>
    <row r="2026" spans="1:42" ht="22.5" hidden="1" customHeight="1" x14ac:dyDescent="0.25">
      <c r="A2026" s="83" t="str">
        <f t="shared" ca="1" si="448"/>
        <v>1934.</v>
      </c>
      <c r="B2026" s="26">
        <v>3715</v>
      </c>
      <c r="C2026" s="28" t="s">
        <v>931</v>
      </c>
      <c r="D2026" s="317">
        <v>1966</v>
      </c>
      <c r="E2026" s="135" t="s">
        <v>2957</v>
      </c>
      <c r="F2026" s="83" t="s">
        <v>2959</v>
      </c>
      <c r="G2026" s="26">
        <v>2</v>
      </c>
      <c r="H2026" s="26">
        <v>2</v>
      </c>
      <c r="I2026" s="176">
        <v>527.5</v>
      </c>
      <c r="J2026" s="176">
        <v>464.5</v>
      </c>
      <c r="K2026" s="316">
        <v>464.5</v>
      </c>
      <c r="L2026" s="359">
        <v>20</v>
      </c>
      <c r="M2026" s="176">
        <f t="shared" si="457"/>
        <v>736542</v>
      </c>
      <c r="N2026" s="174"/>
      <c r="O2026" s="174"/>
      <c r="P2026" s="174"/>
      <c r="Q2026" s="176">
        <f t="shared" si="458"/>
        <v>736542</v>
      </c>
      <c r="R2026" s="176">
        <f>314262+422280</f>
        <v>736542</v>
      </c>
      <c r="S2026" s="32"/>
      <c r="T2026" s="176"/>
      <c r="U2026" s="176"/>
      <c r="V2026" s="176"/>
      <c r="W2026" s="176"/>
      <c r="X2026" s="176"/>
      <c r="Y2026" s="176"/>
      <c r="Z2026" s="176"/>
      <c r="AA2026" s="176"/>
      <c r="AB2026" s="176"/>
      <c r="AC2026" s="176"/>
      <c r="AD2026" s="176"/>
      <c r="AE2026" s="176"/>
      <c r="AF2026" s="176"/>
      <c r="AG2026" s="317">
        <v>2025</v>
      </c>
      <c r="AH2026" s="158"/>
      <c r="AI2026" s="175"/>
      <c r="AJ2026" s="162"/>
      <c r="AK2026" s="15">
        <f t="shared" ca="1" si="453"/>
        <v>1934</v>
      </c>
      <c r="AL2026" s="15" t="s">
        <v>155</v>
      </c>
      <c r="AM2026" s="15" t="str">
        <f t="shared" ca="1" si="454"/>
        <v>1934.</v>
      </c>
      <c r="AN2026" s="179"/>
      <c r="AO2026" s="15"/>
      <c r="AP2026" s="16"/>
    </row>
    <row r="2027" spans="1:42" ht="22.5" hidden="1" customHeight="1" x14ac:dyDescent="0.25">
      <c r="A2027" s="83" t="str">
        <f t="shared" ca="1" si="448"/>
        <v>1935.</v>
      </c>
      <c r="B2027" s="26">
        <v>3681</v>
      </c>
      <c r="C2027" s="40" t="s">
        <v>1368</v>
      </c>
      <c r="D2027" s="317">
        <v>1968</v>
      </c>
      <c r="E2027" s="135" t="s">
        <v>2957</v>
      </c>
      <c r="F2027" s="83" t="s">
        <v>2959</v>
      </c>
      <c r="G2027" s="26">
        <v>2</v>
      </c>
      <c r="H2027" s="26">
        <v>1</v>
      </c>
      <c r="I2027" s="176">
        <v>356.5</v>
      </c>
      <c r="J2027" s="176">
        <v>331</v>
      </c>
      <c r="K2027" s="316">
        <v>331</v>
      </c>
      <c r="L2027" s="359">
        <v>10</v>
      </c>
      <c r="M2027" s="176">
        <f t="shared" si="457"/>
        <v>102888</v>
      </c>
      <c r="N2027" s="176"/>
      <c r="O2027" s="176"/>
      <c r="P2027" s="176"/>
      <c r="Q2027" s="176">
        <f t="shared" si="458"/>
        <v>102888</v>
      </c>
      <c r="R2027" s="176">
        <v>102888</v>
      </c>
      <c r="S2027" s="32"/>
      <c r="T2027" s="176"/>
      <c r="U2027" s="176"/>
      <c r="V2027" s="176"/>
      <c r="W2027" s="176"/>
      <c r="X2027" s="176"/>
      <c r="Y2027" s="176"/>
      <c r="Z2027" s="176"/>
      <c r="AA2027" s="176"/>
      <c r="AB2027" s="176"/>
      <c r="AC2027" s="176"/>
      <c r="AD2027" s="176"/>
      <c r="AE2027" s="176"/>
      <c r="AF2027" s="176"/>
      <c r="AG2027" s="317">
        <v>2025</v>
      </c>
      <c r="AH2027" s="163"/>
      <c r="AI2027" s="175"/>
      <c r="AJ2027" s="194"/>
      <c r="AK2027" s="15">
        <f t="shared" ca="1" si="453"/>
        <v>1935</v>
      </c>
      <c r="AL2027" s="15" t="s">
        <v>155</v>
      </c>
      <c r="AM2027" s="15" t="str">
        <f t="shared" ca="1" si="454"/>
        <v>1935.</v>
      </c>
      <c r="AN2027" s="179"/>
      <c r="AO2027" s="15"/>
      <c r="AP2027" s="16"/>
    </row>
    <row r="2028" spans="1:42" ht="22.5" hidden="1" customHeight="1" x14ac:dyDescent="0.25">
      <c r="A2028" s="83" t="str">
        <f t="shared" ca="1" si="448"/>
        <v>1936.</v>
      </c>
      <c r="B2028" s="26">
        <v>5529</v>
      </c>
      <c r="C2028" s="40" t="s">
        <v>1137</v>
      </c>
      <c r="D2028" s="26">
        <v>1968</v>
      </c>
      <c r="E2028" s="83" t="s">
        <v>2957</v>
      </c>
      <c r="F2028" s="83" t="s">
        <v>2959</v>
      </c>
      <c r="G2028" s="26">
        <v>2</v>
      </c>
      <c r="H2028" s="26">
        <v>1</v>
      </c>
      <c r="I2028" s="178">
        <v>411.8</v>
      </c>
      <c r="J2028" s="176">
        <v>365</v>
      </c>
      <c r="K2028" s="178">
        <v>365</v>
      </c>
      <c r="L2028" s="26">
        <v>15</v>
      </c>
      <c r="M2028" s="177">
        <f t="shared" si="457"/>
        <v>385830</v>
      </c>
      <c r="N2028" s="181"/>
      <c r="O2028" s="174"/>
      <c r="P2028" s="174"/>
      <c r="Q2028" s="176">
        <f t="shared" si="458"/>
        <v>385830</v>
      </c>
      <c r="R2028" s="177">
        <v>385830</v>
      </c>
      <c r="S2028" s="184"/>
      <c r="T2028" s="177"/>
      <c r="U2028" s="177"/>
      <c r="V2028" s="177"/>
      <c r="W2028" s="177"/>
      <c r="X2028" s="177"/>
      <c r="Y2028" s="177"/>
      <c r="Z2028" s="177"/>
      <c r="AA2028" s="177"/>
      <c r="AB2028" s="177"/>
      <c r="AC2028" s="176"/>
      <c r="AD2028" s="176"/>
      <c r="AE2028" s="177"/>
      <c r="AF2028" s="177"/>
      <c r="AG2028" s="317">
        <v>2025</v>
      </c>
      <c r="AH2028" s="159"/>
      <c r="AI2028" s="175"/>
      <c r="AJ2028" s="180"/>
      <c r="AK2028" s="15">
        <f t="shared" ca="1" si="453"/>
        <v>1936</v>
      </c>
      <c r="AL2028" s="15" t="s">
        <v>155</v>
      </c>
      <c r="AM2028" s="15" t="str">
        <f t="shared" ca="1" si="454"/>
        <v>1936.</v>
      </c>
      <c r="AN2028" s="179"/>
      <c r="AO2028" s="15"/>
      <c r="AP2028" s="16"/>
    </row>
    <row r="2029" spans="1:42" ht="22.5" hidden="1" customHeight="1" x14ac:dyDescent="0.25">
      <c r="A2029" s="83" t="str">
        <f t="shared" ca="1" si="448"/>
        <v>1937.</v>
      </c>
      <c r="B2029" s="26">
        <v>3734</v>
      </c>
      <c r="C2029" s="40" t="s">
        <v>772</v>
      </c>
      <c r="D2029" s="26">
        <v>1970</v>
      </c>
      <c r="E2029" s="83" t="s">
        <v>2957</v>
      </c>
      <c r="F2029" s="83" t="s">
        <v>2959</v>
      </c>
      <c r="G2029" s="26">
        <v>2</v>
      </c>
      <c r="H2029" s="26">
        <v>3</v>
      </c>
      <c r="I2029" s="178">
        <v>1955.3</v>
      </c>
      <c r="J2029" s="176">
        <v>896</v>
      </c>
      <c r="K2029" s="178">
        <v>896</v>
      </c>
      <c r="L2029" s="26">
        <v>47</v>
      </c>
      <c r="M2029" s="177">
        <f t="shared" si="457"/>
        <v>422280</v>
      </c>
      <c r="N2029" s="181"/>
      <c r="O2029" s="174"/>
      <c r="P2029" s="174"/>
      <c r="Q2029" s="176">
        <f t="shared" si="458"/>
        <v>422280</v>
      </c>
      <c r="R2029" s="176">
        <v>422280</v>
      </c>
      <c r="S2029" s="184"/>
      <c r="T2029" s="177"/>
      <c r="U2029" s="177"/>
      <c r="V2029" s="177"/>
      <c r="W2029" s="177"/>
      <c r="X2029" s="177"/>
      <c r="Y2029" s="177"/>
      <c r="Z2029" s="177"/>
      <c r="AA2029" s="177"/>
      <c r="AB2029" s="177"/>
      <c r="AC2029" s="176"/>
      <c r="AD2029" s="176"/>
      <c r="AE2029" s="177"/>
      <c r="AF2029" s="177"/>
      <c r="AG2029" s="317">
        <v>2025</v>
      </c>
      <c r="AH2029" s="159"/>
      <c r="AI2029" s="175"/>
      <c r="AJ2029" s="180"/>
      <c r="AK2029" s="15">
        <f t="shared" ca="1" si="453"/>
        <v>1937</v>
      </c>
      <c r="AL2029" s="15" t="s">
        <v>155</v>
      </c>
      <c r="AM2029" s="15" t="str">
        <f t="shared" ca="1" si="454"/>
        <v>1937.</v>
      </c>
      <c r="AN2029" s="179"/>
      <c r="AO2029" s="15"/>
      <c r="AP2029" s="16"/>
    </row>
    <row r="2030" spans="1:42" ht="22.5" hidden="1" customHeight="1" x14ac:dyDescent="0.25">
      <c r="A2030" s="83" t="str">
        <f t="shared" ca="1" si="448"/>
        <v>1938.</v>
      </c>
      <c r="B2030" s="26">
        <v>3646</v>
      </c>
      <c r="C2030" s="40" t="s">
        <v>922</v>
      </c>
      <c r="D2030" s="26">
        <v>2009</v>
      </c>
      <c r="E2030" s="135" t="s">
        <v>2957</v>
      </c>
      <c r="F2030" s="83" t="s">
        <v>2959</v>
      </c>
      <c r="G2030" s="26">
        <v>2</v>
      </c>
      <c r="H2030" s="26">
        <v>1</v>
      </c>
      <c r="I2030" s="176">
        <v>381.8</v>
      </c>
      <c r="J2030" s="176">
        <v>200</v>
      </c>
      <c r="K2030" s="176">
        <v>200</v>
      </c>
      <c r="L2030" s="32">
        <v>14</v>
      </c>
      <c r="M2030" s="176">
        <f t="shared" si="457"/>
        <v>2765610</v>
      </c>
      <c r="N2030" s="176"/>
      <c r="O2030" s="176"/>
      <c r="P2030" s="176"/>
      <c r="Q2030" s="176">
        <f t="shared" si="458"/>
        <v>2765610</v>
      </c>
      <c r="R2030" s="176">
        <f>1498770+1266840</f>
        <v>2765610</v>
      </c>
      <c r="S2030" s="32"/>
      <c r="T2030" s="176"/>
      <c r="U2030" s="176"/>
      <c r="V2030" s="176"/>
      <c r="W2030" s="176"/>
      <c r="X2030" s="176"/>
      <c r="Y2030" s="176"/>
      <c r="Z2030" s="176"/>
      <c r="AA2030" s="176"/>
      <c r="AB2030" s="176"/>
      <c r="AC2030" s="176"/>
      <c r="AD2030" s="176"/>
      <c r="AE2030" s="176"/>
      <c r="AF2030" s="176"/>
      <c r="AG2030" s="317">
        <v>2025</v>
      </c>
      <c r="AH2030" s="163"/>
      <c r="AI2030" s="175"/>
      <c r="AJ2030" s="194"/>
      <c r="AK2030" s="15">
        <f t="shared" ca="1" si="453"/>
        <v>1938</v>
      </c>
      <c r="AL2030" s="15" t="s">
        <v>155</v>
      </c>
      <c r="AM2030" s="15" t="str">
        <f t="shared" ca="1" si="454"/>
        <v>1938.</v>
      </c>
      <c r="AN2030" s="179"/>
      <c r="AO2030" s="15"/>
      <c r="AP2030" s="16"/>
    </row>
    <row r="2031" spans="1:42" ht="22.5" hidden="1" customHeight="1" x14ac:dyDescent="0.25">
      <c r="A2031" s="83" t="str">
        <f t="shared" ca="1" si="448"/>
        <v>1939.</v>
      </c>
      <c r="B2031" s="26">
        <v>3673</v>
      </c>
      <c r="C2031" s="40" t="s">
        <v>1366</v>
      </c>
      <c r="D2031" s="26">
        <v>1934</v>
      </c>
      <c r="E2031" s="83" t="s">
        <v>2957</v>
      </c>
      <c r="F2031" s="83" t="s">
        <v>2960</v>
      </c>
      <c r="G2031" s="26">
        <v>2</v>
      </c>
      <c r="H2031" s="26">
        <v>2</v>
      </c>
      <c r="I2031" s="178">
        <v>519.70000000000005</v>
      </c>
      <c r="J2031" s="178">
        <v>456.9</v>
      </c>
      <c r="K2031" s="178">
        <v>456.9</v>
      </c>
      <c r="L2031" s="26">
        <v>23</v>
      </c>
      <c r="M2031" s="176">
        <f t="shared" si="457"/>
        <v>1105095.2000000002</v>
      </c>
      <c r="N2031" s="176"/>
      <c r="O2031" s="176"/>
      <c r="P2031" s="176"/>
      <c r="Q2031" s="176">
        <f t="shared" si="458"/>
        <v>1105095.2000000002</v>
      </c>
      <c r="R2031" s="176">
        <v>209508</v>
      </c>
      <c r="S2031" s="32"/>
      <c r="T2031" s="176"/>
      <c r="U2031" s="176"/>
      <c r="V2031" s="176"/>
      <c r="W2031" s="176"/>
      <c r="X2031" s="176"/>
      <c r="Y2031" s="176">
        <v>260.8</v>
      </c>
      <c r="Z2031" s="176">
        <f>Y2031*3434</f>
        <v>895587.20000000007</v>
      </c>
      <c r="AA2031" s="176"/>
      <c r="AB2031" s="176"/>
      <c r="AC2031" s="176"/>
      <c r="AD2031" s="176"/>
      <c r="AE2031" s="176"/>
      <c r="AF2031" s="176"/>
      <c r="AG2031" s="317">
        <v>2025</v>
      </c>
      <c r="AH2031" s="163"/>
      <c r="AI2031" s="175"/>
      <c r="AJ2031" s="194"/>
      <c r="AK2031" s="15">
        <f t="shared" ca="1" si="453"/>
        <v>1939</v>
      </c>
      <c r="AL2031" s="15" t="s">
        <v>155</v>
      </c>
      <c r="AM2031" s="15" t="str">
        <f t="shared" ca="1" si="454"/>
        <v>1939.</v>
      </c>
      <c r="AN2031" s="179"/>
      <c r="AO2031" s="15"/>
      <c r="AP2031" s="16"/>
    </row>
    <row r="2032" spans="1:42" ht="22.5" hidden="1" customHeight="1" x14ac:dyDescent="0.25">
      <c r="A2032" s="83" t="str">
        <f t="shared" ca="1" si="448"/>
        <v>1940.</v>
      </c>
      <c r="B2032" s="26">
        <v>3672</v>
      </c>
      <c r="C2032" s="28" t="s">
        <v>1198</v>
      </c>
      <c r="D2032" s="26">
        <v>1934</v>
      </c>
      <c r="E2032" s="135" t="s">
        <v>2957</v>
      </c>
      <c r="F2032" s="83" t="s">
        <v>2960</v>
      </c>
      <c r="G2032" s="26">
        <v>2</v>
      </c>
      <c r="H2032" s="26">
        <v>1</v>
      </c>
      <c r="I2032" s="176">
        <v>260.8</v>
      </c>
      <c r="J2032" s="176">
        <v>236.8</v>
      </c>
      <c r="K2032" s="176">
        <v>236.8</v>
      </c>
      <c r="L2032" s="32">
        <v>9</v>
      </c>
      <c r="M2032" s="177">
        <f t="shared" si="457"/>
        <v>212589</v>
      </c>
      <c r="N2032" s="174"/>
      <c r="O2032" s="174"/>
      <c r="P2032" s="174"/>
      <c r="Q2032" s="176">
        <f t="shared" si="458"/>
        <v>212589</v>
      </c>
      <c r="R2032" s="177">
        <v>212589</v>
      </c>
      <c r="S2032" s="184"/>
      <c r="T2032" s="177"/>
      <c r="U2032" s="177"/>
      <c r="V2032" s="177"/>
      <c r="W2032" s="177"/>
      <c r="X2032" s="177"/>
      <c r="Y2032" s="177"/>
      <c r="Z2032" s="177"/>
      <c r="AA2032" s="176"/>
      <c r="AB2032" s="176"/>
      <c r="AC2032" s="176"/>
      <c r="AD2032" s="176"/>
      <c r="AE2032" s="177"/>
      <c r="AF2032" s="177"/>
      <c r="AG2032" s="317">
        <v>2025</v>
      </c>
      <c r="AH2032" s="159"/>
      <c r="AI2032" s="175"/>
      <c r="AJ2032" s="180"/>
      <c r="AK2032" s="15">
        <f t="shared" ca="1" si="453"/>
        <v>1940</v>
      </c>
      <c r="AL2032" s="15" t="s">
        <v>155</v>
      </c>
      <c r="AM2032" s="15" t="str">
        <f t="shared" ca="1" si="454"/>
        <v>1940.</v>
      </c>
      <c r="AN2032" s="179"/>
      <c r="AO2032" s="15"/>
      <c r="AP2032" s="16"/>
    </row>
    <row r="2033" spans="1:44" ht="22.5" hidden="1" customHeight="1" x14ac:dyDescent="0.25">
      <c r="A2033" s="83" t="str">
        <f t="shared" ca="1" si="448"/>
        <v>1941.</v>
      </c>
      <c r="B2033" s="26">
        <v>3633</v>
      </c>
      <c r="C2033" s="40" t="s">
        <v>767</v>
      </c>
      <c r="D2033" s="26">
        <v>1964</v>
      </c>
      <c r="E2033" s="83" t="s">
        <v>2957</v>
      </c>
      <c r="F2033" s="83" t="s">
        <v>2958</v>
      </c>
      <c r="G2033" s="26">
        <v>2</v>
      </c>
      <c r="H2033" s="26">
        <v>1</v>
      </c>
      <c r="I2033" s="178">
        <v>342.2</v>
      </c>
      <c r="J2033" s="176">
        <v>210.7</v>
      </c>
      <c r="K2033" s="178">
        <v>210.7</v>
      </c>
      <c r="L2033" s="26">
        <v>6</v>
      </c>
      <c r="M2033" s="177">
        <f t="shared" si="457"/>
        <v>437668</v>
      </c>
      <c r="N2033" s="177"/>
      <c r="O2033" s="177"/>
      <c r="P2033" s="177"/>
      <c r="Q2033" s="176">
        <f t="shared" si="458"/>
        <v>437668</v>
      </c>
      <c r="R2033" s="177"/>
      <c r="S2033" s="184"/>
      <c r="T2033" s="177"/>
      <c r="U2033" s="177"/>
      <c r="V2033" s="177"/>
      <c r="W2033" s="177"/>
      <c r="X2033" s="177"/>
      <c r="Y2033" s="177">
        <v>308</v>
      </c>
      <c r="Z2033" s="177">
        <f>Y2033*1421</f>
        <v>437668</v>
      </c>
      <c r="AA2033" s="177"/>
      <c r="AB2033" s="177"/>
      <c r="AC2033" s="177"/>
      <c r="AD2033" s="177"/>
      <c r="AE2033" s="176"/>
      <c r="AF2033" s="177"/>
      <c r="AG2033" s="317">
        <v>2025</v>
      </c>
      <c r="AH2033" s="159"/>
      <c r="AI2033" s="175"/>
      <c r="AJ2033" s="162"/>
      <c r="AK2033" s="15">
        <f t="shared" ca="1" si="453"/>
        <v>1941</v>
      </c>
      <c r="AL2033" s="15" t="s">
        <v>155</v>
      </c>
      <c r="AM2033" s="15" t="str">
        <f t="shared" ca="1" si="454"/>
        <v>1941.</v>
      </c>
      <c r="AN2033" s="179"/>
      <c r="AO2033" s="15"/>
      <c r="AP2033" s="16"/>
    </row>
    <row r="2034" spans="1:44" ht="22.5" hidden="1" customHeight="1" x14ac:dyDescent="0.25">
      <c r="A2034" s="83" t="str">
        <f t="shared" ca="1" si="448"/>
        <v>1942.</v>
      </c>
      <c r="B2034" s="26">
        <v>3634</v>
      </c>
      <c r="C2034" s="40" t="s">
        <v>768</v>
      </c>
      <c r="D2034" s="26">
        <v>1974</v>
      </c>
      <c r="E2034" s="83" t="s">
        <v>2957</v>
      </c>
      <c r="F2034" s="83" t="s">
        <v>2959</v>
      </c>
      <c r="G2034" s="26">
        <v>2</v>
      </c>
      <c r="H2034" s="26">
        <v>2</v>
      </c>
      <c r="I2034" s="178">
        <v>771.6</v>
      </c>
      <c r="J2034" s="176">
        <v>453.9</v>
      </c>
      <c r="K2034" s="178">
        <v>453.9</v>
      </c>
      <c r="L2034" s="26">
        <v>31</v>
      </c>
      <c r="M2034" s="177">
        <f t="shared" si="457"/>
        <v>1936020</v>
      </c>
      <c r="N2034" s="181"/>
      <c r="O2034" s="174"/>
      <c r="P2034" s="174"/>
      <c r="Q2034" s="176">
        <f t="shared" si="458"/>
        <v>1936020</v>
      </c>
      <c r="R2034" s="177"/>
      <c r="S2034" s="184"/>
      <c r="T2034" s="177"/>
      <c r="U2034" s="177"/>
      <c r="V2034" s="177"/>
      <c r="W2034" s="177"/>
      <c r="X2034" s="177"/>
      <c r="Y2034" s="177">
        <v>615</v>
      </c>
      <c r="Z2034" s="177">
        <f>Y2034*3148</f>
        <v>1936020</v>
      </c>
      <c r="AA2034" s="177"/>
      <c r="AB2034" s="177"/>
      <c r="AC2034" s="176"/>
      <c r="AD2034" s="176"/>
      <c r="AE2034" s="176"/>
      <c r="AF2034" s="177"/>
      <c r="AG2034" s="317">
        <v>2025</v>
      </c>
      <c r="AH2034" s="159"/>
      <c r="AI2034" s="175"/>
      <c r="AJ2034" s="162"/>
      <c r="AK2034" s="15">
        <f t="shared" ca="1" si="453"/>
        <v>1942</v>
      </c>
      <c r="AL2034" s="15" t="s">
        <v>155</v>
      </c>
      <c r="AM2034" s="15" t="str">
        <f t="shared" ca="1" si="454"/>
        <v>1942.</v>
      </c>
      <c r="AN2034" s="179"/>
      <c r="AO2034" s="15"/>
      <c r="AP2034" s="16"/>
    </row>
    <row r="2035" spans="1:44" s="14" customFormat="1" ht="22.5" hidden="1" customHeight="1" x14ac:dyDescent="0.25">
      <c r="A2035" s="83" t="str">
        <f t="shared" ca="1" si="448"/>
        <v>1943.</v>
      </c>
      <c r="B2035" s="83">
        <v>3666</v>
      </c>
      <c r="C2035" s="47" t="s">
        <v>2671</v>
      </c>
      <c r="D2035" s="83">
        <v>1952</v>
      </c>
      <c r="E2035" s="83" t="s">
        <v>2957</v>
      </c>
      <c r="F2035" s="83" t="s">
        <v>2960</v>
      </c>
      <c r="G2035" s="26">
        <v>2</v>
      </c>
      <c r="H2035" s="26">
        <v>1</v>
      </c>
      <c r="I2035" s="178">
        <v>337.9</v>
      </c>
      <c r="J2035" s="176">
        <v>286.8</v>
      </c>
      <c r="K2035" s="178">
        <v>286.8</v>
      </c>
      <c r="L2035" s="26">
        <v>7</v>
      </c>
      <c r="M2035" s="177">
        <f t="shared" si="457"/>
        <v>1130584.3999999999</v>
      </c>
      <c r="N2035" s="181"/>
      <c r="O2035" s="174"/>
      <c r="P2035" s="174"/>
      <c r="Q2035" s="176">
        <f t="shared" si="458"/>
        <v>1130584.3999999999</v>
      </c>
      <c r="R2035" s="176">
        <v>91456</v>
      </c>
      <c r="S2035" s="184"/>
      <c r="T2035" s="177"/>
      <c r="U2035" s="177"/>
      <c r="V2035" s="177"/>
      <c r="W2035" s="177"/>
      <c r="X2035" s="177"/>
      <c r="Y2035" s="177">
        <v>302.60000000000002</v>
      </c>
      <c r="Z2035" s="177">
        <f>Y2035*3434</f>
        <v>1039128.4</v>
      </c>
      <c r="AA2035" s="177"/>
      <c r="AB2035" s="177"/>
      <c r="AC2035" s="176"/>
      <c r="AD2035" s="176"/>
      <c r="AE2035" s="176"/>
      <c r="AF2035" s="195"/>
      <c r="AG2035" s="317">
        <v>2025</v>
      </c>
      <c r="AH2035" s="161"/>
      <c r="AI2035" s="175"/>
      <c r="AJ2035" s="167"/>
      <c r="AK2035" s="15">
        <f t="shared" ca="1" si="453"/>
        <v>1943</v>
      </c>
      <c r="AL2035" s="15" t="s">
        <v>155</v>
      </c>
      <c r="AM2035" s="15" t="str">
        <f t="shared" ca="1" si="454"/>
        <v>1943.</v>
      </c>
      <c r="AN2035" s="179"/>
      <c r="AP2035" s="16"/>
      <c r="AR2035" s="22"/>
    </row>
    <row r="2036" spans="1:44" ht="22.5" hidden="1" customHeight="1" x14ac:dyDescent="0.25">
      <c r="A2036" s="83" t="str">
        <f t="shared" ca="1" si="448"/>
        <v>1944.</v>
      </c>
      <c r="B2036" s="26">
        <v>3747</v>
      </c>
      <c r="C2036" s="40" t="s">
        <v>121</v>
      </c>
      <c r="D2036" s="26">
        <v>1970</v>
      </c>
      <c r="E2036" s="83" t="s">
        <v>2957</v>
      </c>
      <c r="F2036" s="83" t="s">
        <v>2959</v>
      </c>
      <c r="G2036" s="26">
        <v>2</v>
      </c>
      <c r="H2036" s="26">
        <v>3</v>
      </c>
      <c r="I2036" s="178">
        <v>2232.12</v>
      </c>
      <c r="J2036" s="176">
        <v>913.2</v>
      </c>
      <c r="K2036" s="178">
        <v>913.2</v>
      </c>
      <c r="L2036" s="26">
        <v>34</v>
      </c>
      <c r="M2036" s="177">
        <f t="shared" ref="M2036:M2041" si="459">R2036+T2036+V2036+X2036+Z2036+AB2036+AE2036+AF2036</f>
        <v>564479</v>
      </c>
      <c r="N2036" s="181"/>
      <c r="O2036" s="174"/>
      <c r="P2036" s="174"/>
      <c r="Q2036" s="176">
        <f t="shared" ref="Q2036:Q2046" si="460">M2036</f>
        <v>564479</v>
      </c>
      <c r="R2036" s="177">
        <v>564479</v>
      </c>
      <c r="S2036" s="184"/>
      <c r="T2036" s="177"/>
      <c r="U2036" s="177"/>
      <c r="V2036" s="177"/>
      <c r="W2036" s="177"/>
      <c r="X2036" s="177"/>
      <c r="Y2036" s="177"/>
      <c r="Z2036" s="177"/>
      <c r="AA2036" s="177"/>
      <c r="AB2036" s="177"/>
      <c r="AC2036" s="176"/>
      <c r="AD2036" s="176"/>
      <c r="AE2036" s="176"/>
      <c r="AF2036" s="177"/>
      <c r="AG2036" s="317">
        <v>2025</v>
      </c>
      <c r="AH2036" s="159"/>
      <c r="AI2036" s="175"/>
      <c r="AJ2036" s="180"/>
      <c r="AK2036" s="15">
        <f t="shared" ca="1" si="453"/>
        <v>1944</v>
      </c>
      <c r="AL2036" s="15" t="s">
        <v>155</v>
      </c>
      <c r="AM2036" s="15" t="str">
        <f t="shared" ca="1" si="454"/>
        <v>1944.</v>
      </c>
      <c r="AN2036" s="179"/>
      <c r="AO2036" s="15"/>
      <c r="AP2036" s="16"/>
    </row>
    <row r="2037" spans="1:44" ht="22.5" hidden="1" customHeight="1" x14ac:dyDescent="0.25">
      <c r="A2037" s="83" t="str">
        <f t="shared" ca="1" si="448"/>
        <v>1945.</v>
      </c>
      <c r="B2037" s="26">
        <v>3750</v>
      </c>
      <c r="C2037" s="40" t="s">
        <v>920</v>
      </c>
      <c r="D2037" s="26">
        <v>1970</v>
      </c>
      <c r="E2037" s="135" t="s">
        <v>2957</v>
      </c>
      <c r="F2037" s="83" t="s">
        <v>2959</v>
      </c>
      <c r="G2037" s="26">
        <v>2</v>
      </c>
      <c r="H2037" s="26">
        <v>3</v>
      </c>
      <c r="I2037" s="176">
        <v>2201.6</v>
      </c>
      <c r="J2037" s="176">
        <v>915</v>
      </c>
      <c r="K2037" s="176">
        <v>915</v>
      </c>
      <c r="L2037" s="32">
        <v>51</v>
      </c>
      <c r="M2037" s="176">
        <f t="shared" si="459"/>
        <v>564479</v>
      </c>
      <c r="N2037" s="176"/>
      <c r="O2037" s="176"/>
      <c r="P2037" s="176"/>
      <c r="Q2037" s="176">
        <f t="shared" si="460"/>
        <v>564479</v>
      </c>
      <c r="R2037" s="176">
        <v>564479</v>
      </c>
      <c r="S2037" s="32"/>
      <c r="T2037" s="176"/>
      <c r="U2037" s="176"/>
      <c r="V2037" s="176"/>
      <c r="W2037" s="176"/>
      <c r="X2037" s="176"/>
      <c r="Y2037" s="176"/>
      <c r="Z2037" s="176"/>
      <c r="AA2037" s="176"/>
      <c r="AB2037" s="176"/>
      <c r="AC2037" s="176"/>
      <c r="AD2037" s="176"/>
      <c r="AE2037" s="176"/>
      <c r="AF2037" s="176"/>
      <c r="AG2037" s="317">
        <v>2025</v>
      </c>
      <c r="AH2037" s="163"/>
      <c r="AI2037" s="175"/>
      <c r="AJ2037" s="194"/>
      <c r="AK2037" s="15">
        <f t="shared" ca="1" si="453"/>
        <v>1945</v>
      </c>
      <c r="AL2037" s="15" t="s">
        <v>155</v>
      </c>
      <c r="AM2037" s="15" t="str">
        <f t="shared" ca="1" si="454"/>
        <v>1945.</v>
      </c>
      <c r="AN2037" s="179"/>
      <c r="AO2037" s="15"/>
      <c r="AP2037" s="16"/>
    </row>
    <row r="2038" spans="1:44" ht="22.5" hidden="1" customHeight="1" x14ac:dyDescent="0.25">
      <c r="A2038" s="83" t="str">
        <f t="shared" ca="1" si="448"/>
        <v>1946.</v>
      </c>
      <c r="B2038" s="26">
        <v>3749</v>
      </c>
      <c r="C2038" s="28" t="s">
        <v>926</v>
      </c>
      <c r="D2038" s="317">
        <v>1970</v>
      </c>
      <c r="E2038" s="135" t="s">
        <v>2957</v>
      </c>
      <c r="F2038" s="83" t="s">
        <v>2959</v>
      </c>
      <c r="G2038" s="26">
        <v>2</v>
      </c>
      <c r="H2038" s="26">
        <v>2</v>
      </c>
      <c r="I2038" s="176">
        <v>2244.8000000000002</v>
      </c>
      <c r="J2038" s="176">
        <v>914.2</v>
      </c>
      <c r="K2038" s="316">
        <v>914.2</v>
      </c>
      <c r="L2038" s="359">
        <v>45</v>
      </c>
      <c r="M2038" s="176">
        <f t="shared" si="459"/>
        <v>357250</v>
      </c>
      <c r="N2038" s="174"/>
      <c r="O2038" s="174"/>
      <c r="P2038" s="174"/>
      <c r="Q2038" s="176">
        <f t="shared" si="460"/>
        <v>357250</v>
      </c>
      <c r="R2038" s="176">
        <v>357250</v>
      </c>
      <c r="S2038" s="32"/>
      <c r="T2038" s="176"/>
      <c r="U2038" s="176"/>
      <c r="V2038" s="176"/>
      <c r="W2038" s="176"/>
      <c r="X2038" s="176"/>
      <c r="Y2038" s="176"/>
      <c r="Z2038" s="176"/>
      <c r="AA2038" s="176"/>
      <c r="AB2038" s="176"/>
      <c r="AC2038" s="176"/>
      <c r="AD2038" s="176"/>
      <c r="AE2038" s="176"/>
      <c r="AF2038" s="176"/>
      <c r="AG2038" s="317">
        <v>2025</v>
      </c>
      <c r="AH2038" s="158"/>
      <c r="AI2038" s="175"/>
      <c r="AJ2038" s="162"/>
      <c r="AK2038" s="15">
        <f t="shared" ca="1" si="453"/>
        <v>1946</v>
      </c>
      <c r="AL2038" s="15" t="s">
        <v>155</v>
      </c>
      <c r="AM2038" s="15" t="str">
        <f t="shared" ca="1" si="454"/>
        <v>1946.</v>
      </c>
      <c r="AN2038" s="179"/>
      <c r="AO2038" s="15"/>
      <c r="AP2038" s="16"/>
    </row>
    <row r="2039" spans="1:44" ht="22.5" hidden="1" customHeight="1" x14ac:dyDescent="0.25">
      <c r="A2039" s="83" t="str">
        <f t="shared" ca="1" si="448"/>
        <v>1947.</v>
      </c>
      <c r="B2039" s="26">
        <v>3697</v>
      </c>
      <c r="C2039" s="40" t="s">
        <v>1179</v>
      </c>
      <c r="D2039" s="26">
        <v>1971</v>
      </c>
      <c r="E2039" s="83" t="s">
        <v>2957</v>
      </c>
      <c r="F2039" s="83" t="s">
        <v>2959</v>
      </c>
      <c r="G2039" s="26">
        <v>2</v>
      </c>
      <c r="H2039" s="26">
        <v>2</v>
      </c>
      <c r="I2039" s="178">
        <v>1286.2</v>
      </c>
      <c r="J2039" s="176">
        <v>742.4</v>
      </c>
      <c r="K2039" s="178">
        <v>742.4</v>
      </c>
      <c r="L2039" s="26">
        <v>34</v>
      </c>
      <c r="M2039" s="177">
        <f t="shared" si="459"/>
        <v>552296</v>
      </c>
      <c r="N2039" s="181"/>
      <c r="O2039" s="174"/>
      <c r="P2039" s="174"/>
      <c r="Q2039" s="176">
        <f t="shared" si="460"/>
        <v>552296</v>
      </c>
      <c r="R2039" s="177">
        <v>552296</v>
      </c>
      <c r="S2039" s="184"/>
      <c r="T2039" s="177"/>
      <c r="U2039" s="177"/>
      <c r="V2039" s="177"/>
      <c r="W2039" s="177"/>
      <c r="X2039" s="177"/>
      <c r="Y2039" s="177"/>
      <c r="Z2039" s="177"/>
      <c r="AA2039" s="177"/>
      <c r="AB2039" s="177"/>
      <c r="AC2039" s="176"/>
      <c r="AD2039" s="176"/>
      <c r="AE2039" s="176"/>
      <c r="AF2039" s="177"/>
      <c r="AG2039" s="317">
        <v>2025</v>
      </c>
      <c r="AH2039" s="159"/>
      <c r="AI2039" s="175"/>
      <c r="AJ2039" s="180"/>
      <c r="AK2039" s="15">
        <f t="shared" ca="1" si="453"/>
        <v>1947</v>
      </c>
      <c r="AL2039" s="15" t="s">
        <v>155</v>
      </c>
      <c r="AM2039" s="15" t="str">
        <f t="shared" ca="1" si="454"/>
        <v>1947.</v>
      </c>
      <c r="AN2039" s="179"/>
      <c r="AO2039" s="15"/>
      <c r="AP2039" s="16"/>
    </row>
    <row r="2040" spans="1:44" ht="22.5" hidden="1" customHeight="1" x14ac:dyDescent="0.25">
      <c r="A2040" s="83" t="str">
        <f t="shared" ca="1" si="448"/>
        <v>1948.</v>
      </c>
      <c r="B2040" s="26">
        <v>3726</v>
      </c>
      <c r="C2040" s="40" t="s">
        <v>917</v>
      </c>
      <c r="D2040" s="26">
        <v>1972</v>
      </c>
      <c r="E2040" s="135" t="s">
        <v>2957</v>
      </c>
      <c r="F2040" s="83" t="s">
        <v>2959</v>
      </c>
      <c r="G2040" s="26">
        <v>4</v>
      </c>
      <c r="H2040" s="26">
        <v>3</v>
      </c>
      <c r="I2040" s="176">
        <v>2327</v>
      </c>
      <c r="J2040" s="176">
        <v>1524.3</v>
      </c>
      <c r="K2040" s="176">
        <v>1009.4</v>
      </c>
      <c r="L2040" s="32">
        <v>84</v>
      </c>
      <c r="M2040" s="176">
        <f t="shared" si="459"/>
        <v>2293428</v>
      </c>
      <c r="N2040" s="176"/>
      <c r="O2040" s="176"/>
      <c r="P2040" s="176"/>
      <c r="Q2040" s="176">
        <f t="shared" si="460"/>
        <v>2293428</v>
      </c>
      <c r="R2040" s="176">
        <v>739200</v>
      </c>
      <c r="S2040" s="32"/>
      <c r="T2040" s="176"/>
      <c r="U2040" s="176"/>
      <c r="V2040" s="176"/>
      <c r="W2040" s="176">
        <v>702</v>
      </c>
      <c r="X2040" s="176">
        <f>W2040*2214</f>
        <v>1554228</v>
      </c>
      <c r="Y2040" s="176"/>
      <c r="Z2040" s="176"/>
      <c r="AA2040" s="176"/>
      <c r="AB2040" s="176"/>
      <c r="AC2040" s="176"/>
      <c r="AD2040" s="176"/>
      <c r="AE2040" s="176"/>
      <c r="AF2040" s="176"/>
      <c r="AG2040" s="317">
        <v>2025</v>
      </c>
      <c r="AH2040" s="163"/>
      <c r="AI2040" s="175"/>
      <c r="AJ2040" s="162"/>
      <c r="AK2040" s="15">
        <f t="shared" ca="1" si="453"/>
        <v>1948</v>
      </c>
      <c r="AL2040" s="15" t="s">
        <v>155</v>
      </c>
      <c r="AM2040" s="15" t="str">
        <f t="shared" ca="1" si="454"/>
        <v>1948.</v>
      </c>
      <c r="AN2040" s="179"/>
      <c r="AO2040" s="15"/>
      <c r="AP2040" s="16"/>
    </row>
    <row r="2041" spans="1:44" ht="22.5" hidden="1" customHeight="1" x14ac:dyDescent="0.25">
      <c r="A2041" s="83" t="str">
        <f t="shared" ca="1" si="448"/>
        <v>1949.</v>
      </c>
      <c r="B2041" s="26">
        <v>3748</v>
      </c>
      <c r="C2041" s="40" t="s">
        <v>919</v>
      </c>
      <c r="D2041" s="26">
        <v>1970</v>
      </c>
      <c r="E2041" s="135" t="s">
        <v>2957</v>
      </c>
      <c r="F2041" s="83" t="s">
        <v>2959</v>
      </c>
      <c r="G2041" s="26">
        <v>2</v>
      </c>
      <c r="H2041" s="26">
        <v>3</v>
      </c>
      <c r="I2041" s="176">
        <v>2232.12</v>
      </c>
      <c r="J2041" s="176">
        <v>913.2</v>
      </c>
      <c r="K2041" s="176">
        <v>913.2</v>
      </c>
      <c r="L2041" s="32">
        <v>41</v>
      </c>
      <c r="M2041" s="176">
        <f t="shared" si="459"/>
        <v>357250</v>
      </c>
      <c r="N2041" s="176"/>
      <c r="O2041" s="176"/>
      <c r="P2041" s="176"/>
      <c r="Q2041" s="176">
        <f t="shared" si="460"/>
        <v>357250</v>
      </c>
      <c r="R2041" s="176">
        <v>357250</v>
      </c>
      <c r="S2041" s="32"/>
      <c r="T2041" s="176"/>
      <c r="U2041" s="176"/>
      <c r="V2041" s="176"/>
      <c r="W2041" s="176"/>
      <c r="X2041" s="176"/>
      <c r="Y2041" s="176"/>
      <c r="Z2041" s="176"/>
      <c r="AA2041" s="176"/>
      <c r="AB2041" s="176"/>
      <c r="AC2041" s="176"/>
      <c r="AD2041" s="176"/>
      <c r="AE2041" s="176"/>
      <c r="AF2041" s="176"/>
      <c r="AG2041" s="317">
        <v>2025</v>
      </c>
      <c r="AH2041" s="163"/>
      <c r="AI2041" s="175"/>
      <c r="AJ2041" s="194"/>
      <c r="AK2041" s="15">
        <f t="shared" ca="1" si="453"/>
        <v>1949</v>
      </c>
      <c r="AL2041" s="15" t="s">
        <v>155</v>
      </c>
      <c r="AM2041" s="15" t="str">
        <f t="shared" ca="1" si="454"/>
        <v>1949.</v>
      </c>
      <c r="AN2041" s="179"/>
      <c r="AO2041" s="15"/>
      <c r="AP2041" s="16"/>
    </row>
    <row r="2042" spans="1:44" ht="22.5" hidden="1" customHeight="1" x14ac:dyDescent="0.25">
      <c r="A2042" s="83" t="str">
        <f ca="1">AM2042</f>
        <v>1950.</v>
      </c>
      <c r="B2042" s="26">
        <v>3728</v>
      </c>
      <c r="C2042" s="40" t="s">
        <v>3008</v>
      </c>
      <c r="D2042" s="26">
        <v>1980</v>
      </c>
      <c r="E2042" s="83" t="s">
        <v>2957</v>
      </c>
      <c r="F2042" s="83" t="s">
        <v>2959</v>
      </c>
      <c r="G2042" s="26">
        <v>5</v>
      </c>
      <c r="H2042" s="26">
        <v>2</v>
      </c>
      <c r="I2042" s="178">
        <v>3770.7</v>
      </c>
      <c r="J2042" s="176">
        <v>2799.5</v>
      </c>
      <c r="K2042" s="178">
        <v>2799.5</v>
      </c>
      <c r="L2042" s="26">
        <v>129</v>
      </c>
      <c r="M2042" s="177">
        <f>R2042+T2042+V2042+X2042+Z2042+AB2042+AE2042+AF2042</f>
        <v>1714800</v>
      </c>
      <c r="N2042" s="181"/>
      <c r="O2042" s="174"/>
      <c r="P2042" s="174"/>
      <c r="Q2042" s="176">
        <f>M2042</f>
        <v>1714800</v>
      </c>
      <c r="R2042" s="177">
        <v>1714800</v>
      </c>
      <c r="S2042" s="184"/>
      <c r="T2042" s="177"/>
      <c r="U2042" s="177"/>
      <c r="V2042" s="177"/>
      <c r="W2042" s="177"/>
      <c r="X2042" s="177"/>
      <c r="Y2042" s="177"/>
      <c r="Z2042" s="177"/>
      <c r="AA2042" s="177"/>
      <c r="AB2042" s="177"/>
      <c r="AC2042" s="176"/>
      <c r="AD2042" s="176"/>
      <c r="AE2042" s="177"/>
      <c r="AF2042" s="177"/>
      <c r="AG2042" s="317">
        <v>2025</v>
      </c>
      <c r="AH2042" s="158"/>
      <c r="AI2042" s="175"/>
      <c r="AJ2042" s="180"/>
      <c r="AK2042" s="15">
        <f t="shared" ca="1" si="453"/>
        <v>1950</v>
      </c>
      <c r="AL2042" s="15" t="s">
        <v>155</v>
      </c>
      <c r="AM2042" s="15" t="str">
        <f t="shared" ca="1" si="454"/>
        <v>1950.</v>
      </c>
      <c r="AN2042" s="179"/>
      <c r="AO2042" s="15"/>
      <c r="AP2042" s="16"/>
    </row>
    <row r="2043" spans="1:44" ht="22.5" hidden="1" customHeight="1" x14ac:dyDescent="0.25">
      <c r="A2043" s="83"/>
      <c r="B2043" s="26"/>
      <c r="C2043" s="215" t="s">
        <v>122</v>
      </c>
      <c r="D2043" s="26"/>
      <c r="E2043" s="83"/>
      <c r="F2043" s="83"/>
      <c r="G2043" s="26"/>
      <c r="H2043" s="26"/>
      <c r="I2043" s="211">
        <f>I2044+I2045+I2046</f>
        <v>8900.6</v>
      </c>
      <c r="J2043" s="211">
        <f t="shared" ref="J2043:AB2043" si="461">J2044+J2045+J2046</f>
        <v>8136.1</v>
      </c>
      <c r="K2043" s="211">
        <f t="shared" si="461"/>
        <v>8036.9000000000005</v>
      </c>
      <c r="L2043" s="216">
        <f t="shared" si="461"/>
        <v>320</v>
      </c>
      <c r="M2043" s="211">
        <f t="shared" si="461"/>
        <v>20291203.800000001</v>
      </c>
      <c r="N2043" s="211"/>
      <c r="O2043" s="211"/>
      <c r="P2043" s="211"/>
      <c r="Q2043" s="174">
        <f t="shared" si="460"/>
        <v>20291203.800000001</v>
      </c>
      <c r="R2043" s="211">
        <f t="shared" si="461"/>
        <v>2897577</v>
      </c>
      <c r="S2043" s="216"/>
      <c r="T2043" s="211"/>
      <c r="U2043" s="211">
        <f t="shared" si="461"/>
        <v>2254.1999999999998</v>
      </c>
      <c r="V2043" s="211">
        <f t="shared" si="461"/>
        <v>16958346.600000001</v>
      </c>
      <c r="W2043" s="211"/>
      <c r="X2043" s="211"/>
      <c r="Y2043" s="211"/>
      <c r="Z2043" s="211"/>
      <c r="AA2043" s="211">
        <f t="shared" si="461"/>
        <v>162.6</v>
      </c>
      <c r="AB2043" s="211">
        <f t="shared" si="461"/>
        <v>435280.19999999995</v>
      </c>
      <c r="AC2043" s="211"/>
      <c r="AD2043" s="211"/>
      <c r="AE2043" s="211"/>
      <c r="AF2043" s="211"/>
      <c r="AG2043" s="253"/>
      <c r="AH2043" s="158"/>
      <c r="AI2043" s="175"/>
      <c r="AJ2043" s="218"/>
      <c r="AK2043" s="15"/>
      <c r="AL2043" s="15"/>
      <c r="AM2043" s="15"/>
      <c r="AN2043" s="254"/>
      <c r="AO2043" s="15"/>
      <c r="AP2043" s="16"/>
    </row>
    <row r="2044" spans="1:44" ht="22.5" hidden="1" customHeight="1" x14ac:dyDescent="0.25">
      <c r="A2044" s="83"/>
      <c r="B2044" s="26"/>
      <c r="C2044" s="215" t="s">
        <v>1202</v>
      </c>
      <c r="D2044" s="26"/>
      <c r="E2044" s="83"/>
      <c r="F2044" s="83"/>
      <c r="G2044" s="26"/>
      <c r="H2044" s="26"/>
      <c r="I2044" s="211"/>
      <c r="J2044" s="211"/>
      <c r="K2044" s="211"/>
      <c r="L2044" s="216"/>
      <c r="M2044" s="211"/>
      <c r="N2044" s="211"/>
      <c r="O2044" s="211"/>
      <c r="P2044" s="211"/>
      <c r="Q2044" s="174"/>
      <c r="R2044" s="211"/>
      <c r="S2044" s="216"/>
      <c r="T2044" s="211"/>
      <c r="U2044" s="211"/>
      <c r="V2044" s="211"/>
      <c r="W2044" s="211"/>
      <c r="X2044" s="211"/>
      <c r="Y2044" s="211"/>
      <c r="Z2044" s="211"/>
      <c r="AA2044" s="211"/>
      <c r="AB2044" s="211"/>
      <c r="AC2044" s="211"/>
      <c r="AD2044" s="211"/>
      <c r="AE2044" s="211"/>
      <c r="AF2044" s="211"/>
      <c r="AG2044" s="253"/>
      <c r="AH2044" s="158"/>
      <c r="AI2044" s="175"/>
      <c r="AJ2044" s="218"/>
      <c r="AK2044" s="15"/>
      <c r="AL2044" s="15"/>
      <c r="AM2044" s="15"/>
      <c r="AN2044" s="254"/>
      <c r="AO2044" s="15"/>
      <c r="AP2044" s="16"/>
    </row>
    <row r="2045" spans="1:44" s="35" customFormat="1" ht="22.5" hidden="1" customHeight="1" x14ac:dyDescent="0.25">
      <c r="A2045" s="85"/>
      <c r="B2045" s="56"/>
      <c r="C2045" s="215" t="s">
        <v>1203</v>
      </c>
      <c r="D2045" s="26"/>
      <c r="E2045" s="83"/>
      <c r="F2045" s="83"/>
      <c r="G2045" s="26"/>
      <c r="H2045" s="26"/>
      <c r="I2045" s="211"/>
      <c r="J2045" s="211"/>
      <c r="K2045" s="211"/>
      <c r="L2045" s="216"/>
      <c r="M2045" s="211"/>
      <c r="N2045" s="211"/>
      <c r="O2045" s="211"/>
      <c r="P2045" s="211"/>
      <c r="Q2045" s="174"/>
      <c r="R2045" s="211"/>
      <c r="S2045" s="216"/>
      <c r="T2045" s="211"/>
      <c r="U2045" s="211"/>
      <c r="V2045" s="211"/>
      <c r="W2045" s="211"/>
      <c r="X2045" s="211"/>
      <c r="Y2045" s="211"/>
      <c r="Z2045" s="211"/>
      <c r="AA2045" s="211"/>
      <c r="AB2045" s="211"/>
      <c r="AC2045" s="211"/>
      <c r="AD2045" s="211"/>
      <c r="AE2045" s="211"/>
      <c r="AF2045" s="211"/>
      <c r="AG2045" s="257"/>
      <c r="AH2045" s="158"/>
      <c r="AI2045" s="175"/>
      <c r="AJ2045" s="238"/>
      <c r="AK2045" s="15"/>
      <c r="AL2045" s="15"/>
      <c r="AM2045" s="15"/>
      <c r="AN2045" s="258"/>
      <c r="AP2045" s="16"/>
    </row>
    <row r="2046" spans="1:44" s="35" customFormat="1" ht="22.5" hidden="1" customHeight="1" x14ac:dyDescent="0.25">
      <c r="A2046" s="85"/>
      <c r="B2046" s="56"/>
      <c r="C2046" s="215" t="s">
        <v>1204</v>
      </c>
      <c r="D2046" s="26"/>
      <c r="E2046" s="83"/>
      <c r="F2046" s="83"/>
      <c r="G2046" s="26"/>
      <c r="H2046" s="26"/>
      <c r="I2046" s="211">
        <f>SUM(I2047:I2061)</f>
        <v>8900.6</v>
      </c>
      <c r="J2046" s="211">
        <f t="shared" ref="J2046:AB2046" si="462">SUM(J2047:J2061)</f>
        <v>8136.1</v>
      </c>
      <c r="K2046" s="211">
        <f t="shared" si="462"/>
        <v>8036.9000000000005</v>
      </c>
      <c r="L2046" s="216">
        <f t="shared" si="462"/>
        <v>320</v>
      </c>
      <c r="M2046" s="211">
        <f t="shared" si="462"/>
        <v>20291203.800000001</v>
      </c>
      <c r="N2046" s="211"/>
      <c r="O2046" s="211"/>
      <c r="P2046" s="211"/>
      <c r="Q2046" s="174">
        <f t="shared" si="460"/>
        <v>20291203.800000001</v>
      </c>
      <c r="R2046" s="211">
        <f t="shared" si="462"/>
        <v>2897577</v>
      </c>
      <c r="S2046" s="216"/>
      <c r="T2046" s="211"/>
      <c r="U2046" s="211">
        <f t="shared" si="462"/>
        <v>2254.1999999999998</v>
      </c>
      <c r="V2046" s="211">
        <f t="shared" si="462"/>
        <v>16958346.600000001</v>
      </c>
      <c r="W2046" s="211"/>
      <c r="X2046" s="211"/>
      <c r="Y2046" s="211"/>
      <c r="Z2046" s="211"/>
      <c r="AA2046" s="211">
        <f t="shared" si="462"/>
        <v>162.6</v>
      </c>
      <c r="AB2046" s="211">
        <f t="shared" si="462"/>
        <v>435280.19999999995</v>
      </c>
      <c r="AC2046" s="211"/>
      <c r="AD2046" s="211"/>
      <c r="AE2046" s="211"/>
      <c r="AF2046" s="211"/>
      <c r="AG2046" s="257"/>
      <c r="AH2046" s="158"/>
      <c r="AI2046" s="175"/>
      <c r="AJ2046" s="238"/>
      <c r="AK2046" s="15"/>
      <c r="AL2046" s="15"/>
      <c r="AM2046" s="15"/>
      <c r="AN2046" s="258"/>
      <c r="AP2046" s="16"/>
    </row>
    <row r="2047" spans="1:44" ht="21.75" hidden="1" customHeight="1" x14ac:dyDescent="0.25">
      <c r="A2047" s="83" t="str">
        <f t="shared" ref="A2047:A2061" ca="1" si="463">AM2047</f>
        <v>1951.</v>
      </c>
      <c r="B2047" s="26">
        <v>3753</v>
      </c>
      <c r="C2047" s="40" t="s">
        <v>1243</v>
      </c>
      <c r="D2047" s="26">
        <v>1982</v>
      </c>
      <c r="E2047" s="83" t="s">
        <v>2957</v>
      </c>
      <c r="F2047" s="83" t="s">
        <v>2959</v>
      </c>
      <c r="G2047" s="26">
        <v>2</v>
      </c>
      <c r="H2047" s="26">
        <v>2</v>
      </c>
      <c r="I2047" s="204">
        <v>793.2</v>
      </c>
      <c r="J2047" s="204">
        <v>728.2</v>
      </c>
      <c r="K2047" s="204">
        <v>728.2</v>
      </c>
      <c r="L2047" s="223">
        <v>35</v>
      </c>
      <c r="M2047" s="207">
        <f t="shared" ref="M2047" si="464">R2047+T2047+V2047+X2047+Z2047+AB2047+AE2047+AF2047</f>
        <v>5183347</v>
      </c>
      <c r="N2047" s="207"/>
      <c r="O2047" s="207"/>
      <c r="P2047" s="207"/>
      <c r="Q2047" s="205">
        <f t="shared" ref="Q2047" si="465">M2047</f>
        <v>5183347</v>
      </c>
      <c r="R2047" s="205"/>
      <c r="S2047" s="219"/>
      <c r="T2047" s="205"/>
      <c r="U2047" s="205">
        <v>689</v>
      </c>
      <c r="V2047" s="205">
        <f>U2047*7523</f>
        <v>5183347</v>
      </c>
      <c r="W2047" s="205"/>
      <c r="X2047" s="205"/>
      <c r="Y2047" s="205"/>
      <c r="Z2047" s="205"/>
      <c r="AA2047" s="205"/>
      <c r="AB2047" s="205"/>
      <c r="AC2047" s="211"/>
      <c r="AD2047" s="211"/>
      <c r="AE2047" s="211"/>
      <c r="AF2047" s="211"/>
      <c r="AG2047" s="221">
        <v>2025</v>
      </c>
      <c r="AH2047" s="163"/>
      <c r="AI2047" s="175"/>
      <c r="AJ2047" s="218"/>
      <c r="AK2047" s="15">
        <f t="shared" ca="1" si="453"/>
        <v>1951</v>
      </c>
      <c r="AL2047" s="15" t="s">
        <v>155</v>
      </c>
      <c r="AM2047" s="15" t="str">
        <f t="shared" ca="1" si="454"/>
        <v>1951.</v>
      </c>
      <c r="AN2047" s="259"/>
      <c r="AO2047" s="15"/>
      <c r="AP2047" s="16"/>
    </row>
    <row r="2048" spans="1:44" ht="21.75" hidden="1" customHeight="1" x14ac:dyDescent="0.25">
      <c r="A2048" s="83" t="str">
        <f t="shared" ca="1" si="463"/>
        <v>1952.</v>
      </c>
      <c r="B2048" s="26">
        <v>5514</v>
      </c>
      <c r="C2048" s="40" t="s">
        <v>1251</v>
      </c>
      <c r="D2048" s="26">
        <v>1985</v>
      </c>
      <c r="E2048" s="83" t="s">
        <v>2957</v>
      </c>
      <c r="F2048" s="83" t="s">
        <v>2959</v>
      </c>
      <c r="G2048" s="26">
        <v>2</v>
      </c>
      <c r="H2048" s="26">
        <v>3</v>
      </c>
      <c r="I2048" s="235">
        <v>998.8</v>
      </c>
      <c r="J2048" s="235">
        <v>919.2</v>
      </c>
      <c r="K2048" s="235">
        <v>919.2</v>
      </c>
      <c r="L2048" s="210">
        <v>40</v>
      </c>
      <c r="M2048" s="207">
        <f>R2048+T2048+V2048+X2048+Z2048+AB2048+AE2048+AF2048</f>
        <v>328670</v>
      </c>
      <c r="N2048" s="207"/>
      <c r="O2048" s="207"/>
      <c r="P2048" s="207"/>
      <c r="Q2048" s="205">
        <f>M2048</f>
        <v>328670</v>
      </c>
      <c r="R2048" s="207">
        <v>328670</v>
      </c>
      <c r="S2048" s="260"/>
      <c r="T2048" s="207"/>
      <c r="U2048" s="207"/>
      <c r="V2048" s="207"/>
      <c r="W2048" s="207"/>
      <c r="X2048" s="207"/>
      <c r="Y2048" s="207"/>
      <c r="Z2048" s="207"/>
      <c r="AA2048" s="207"/>
      <c r="AB2048" s="207"/>
      <c r="AC2048" s="207"/>
      <c r="AD2048" s="207"/>
      <c r="AE2048" s="207"/>
      <c r="AF2048" s="207"/>
      <c r="AG2048" s="221">
        <v>2025</v>
      </c>
      <c r="AH2048" s="163"/>
      <c r="AI2048" s="175"/>
      <c r="AJ2048" s="218"/>
      <c r="AK2048" s="15">
        <f t="shared" ca="1" si="453"/>
        <v>1952</v>
      </c>
      <c r="AL2048" s="15" t="s">
        <v>155</v>
      </c>
      <c r="AM2048" s="15" t="str">
        <f t="shared" ca="1" si="454"/>
        <v>1952.</v>
      </c>
      <c r="AN2048" s="259"/>
      <c r="AO2048" s="15"/>
      <c r="AP2048" s="16"/>
    </row>
    <row r="2049" spans="1:42" ht="22.5" hidden="1" customHeight="1" x14ac:dyDescent="0.25">
      <c r="A2049" s="83" t="str">
        <f t="shared" ca="1" si="463"/>
        <v>1953.</v>
      </c>
      <c r="B2049" s="26">
        <v>3776</v>
      </c>
      <c r="C2049" s="40" t="s">
        <v>3074</v>
      </c>
      <c r="D2049" s="26">
        <v>1977</v>
      </c>
      <c r="E2049" s="83" t="s">
        <v>2957</v>
      </c>
      <c r="F2049" s="83" t="s">
        <v>2959</v>
      </c>
      <c r="G2049" s="26">
        <v>2</v>
      </c>
      <c r="H2049" s="26">
        <v>2</v>
      </c>
      <c r="I2049" s="235">
        <v>794.9</v>
      </c>
      <c r="J2049" s="235">
        <v>732.4</v>
      </c>
      <c r="K2049" s="235">
        <v>732.4</v>
      </c>
      <c r="L2049" s="210">
        <v>30</v>
      </c>
      <c r="M2049" s="207">
        <f>R2049+T2049+V2049+X2049+Z2049+AB2049+AE2049+AF2049</f>
        <v>328670</v>
      </c>
      <c r="N2049" s="207"/>
      <c r="O2049" s="207"/>
      <c r="P2049" s="207"/>
      <c r="Q2049" s="205">
        <f>M2049</f>
        <v>328670</v>
      </c>
      <c r="R2049" s="207">
        <v>328670</v>
      </c>
      <c r="S2049" s="260"/>
      <c r="T2049" s="207"/>
      <c r="U2049" s="207"/>
      <c r="V2049" s="207"/>
      <c r="W2049" s="207"/>
      <c r="X2049" s="207"/>
      <c r="Y2049" s="207"/>
      <c r="Z2049" s="207"/>
      <c r="AA2049" s="207"/>
      <c r="AB2049" s="207"/>
      <c r="AC2049" s="207"/>
      <c r="AD2049" s="207"/>
      <c r="AE2049" s="207"/>
      <c r="AF2049" s="207"/>
      <c r="AG2049" s="221">
        <v>2025</v>
      </c>
      <c r="AH2049" s="163"/>
      <c r="AI2049" s="175"/>
      <c r="AJ2049" s="254"/>
      <c r="AK2049" s="15">
        <f t="shared" ca="1" si="453"/>
        <v>1953</v>
      </c>
      <c r="AL2049" s="15" t="s">
        <v>155</v>
      </c>
      <c r="AM2049" s="15" t="str">
        <f t="shared" ca="1" si="454"/>
        <v>1953.</v>
      </c>
      <c r="AN2049" s="259"/>
      <c r="AO2049" s="15"/>
      <c r="AP2049" s="16"/>
    </row>
    <row r="2050" spans="1:42" ht="21.75" hidden="1" customHeight="1" x14ac:dyDescent="0.25">
      <c r="A2050" s="83" t="str">
        <f t="shared" ca="1" si="463"/>
        <v>1954.</v>
      </c>
      <c r="B2050" s="26">
        <v>3764</v>
      </c>
      <c r="C2050" s="40" t="s">
        <v>1245</v>
      </c>
      <c r="D2050" s="26">
        <v>1969</v>
      </c>
      <c r="E2050" s="83" t="s">
        <v>2957</v>
      </c>
      <c r="F2050" s="83" t="s">
        <v>2959</v>
      </c>
      <c r="G2050" s="26">
        <v>2</v>
      </c>
      <c r="H2050" s="26">
        <v>2</v>
      </c>
      <c r="I2050" s="204">
        <v>548.42999999999995</v>
      </c>
      <c r="J2050" s="204">
        <v>497</v>
      </c>
      <c r="K2050" s="204">
        <v>497</v>
      </c>
      <c r="L2050" s="223">
        <v>21</v>
      </c>
      <c r="M2050" s="207">
        <f t="shared" ref="M2050:M2054" si="466">R2050+T2050+V2050+X2050+Z2050+AB2050+AE2050+AF2050</f>
        <v>317238</v>
      </c>
      <c r="N2050" s="207"/>
      <c r="O2050" s="207"/>
      <c r="P2050" s="207"/>
      <c r="Q2050" s="205">
        <f t="shared" ref="Q2050:Q2054" si="467">M2050</f>
        <v>317238</v>
      </c>
      <c r="R2050" s="205">
        <v>317238</v>
      </c>
      <c r="S2050" s="219"/>
      <c r="T2050" s="205"/>
      <c r="U2050" s="205"/>
      <c r="V2050" s="205"/>
      <c r="W2050" s="205"/>
      <c r="X2050" s="205"/>
      <c r="Y2050" s="205"/>
      <c r="Z2050" s="205"/>
      <c r="AA2050" s="205"/>
      <c r="AB2050" s="205"/>
      <c r="AC2050" s="211"/>
      <c r="AD2050" s="211"/>
      <c r="AE2050" s="211"/>
      <c r="AF2050" s="211"/>
      <c r="AG2050" s="221">
        <v>2025</v>
      </c>
      <c r="AH2050" s="163"/>
      <c r="AI2050" s="175"/>
      <c r="AJ2050" s="218"/>
      <c r="AK2050" s="15">
        <f t="shared" ca="1" si="453"/>
        <v>1954</v>
      </c>
      <c r="AL2050" s="15" t="s">
        <v>155</v>
      </c>
      <c r="AM2050" s="15" t="str">
        <f t="shared" ca="1" si="454"/>
        <v>1954.</v>
      </c>
      <c r="AN2050" s="259"/>
      <c r="AO2050" s="15"/>
      <c r="AP2050" s="16"/>
    </row>
    <row r="2051" spans="1:42" ht="22.5" hidden="1" customHeight="1" x14ac:dyDescent="0.25">
      <c r="A2051" s="83" t="str">
        <f t="shared" ca="1" si="463"/>
        <v>1955.</v>
      </c>
      <c r="B2051" s="26">
        <v>3780</v>
      </c>
      <c r="C2051" s="40" t="s">
        <v>1248</v>
      </c>
      <c r="D2051" s="26">
        <v>1964</v>
      </c>
      <c r="E2051" s="83" t="s">
        <v>2957</v>
      </c>
      <c r="F2051" s="83" t="s">
        <v>2959</v>
      </c>
      <c r="G2051" s="26">
        <v>2</v>
      </c>
      <c r="H2051" s="26">
        <v>2</v>
      </c>
      <c r="I2051" s="235">
        <v>387.93</v>
      </c>
      <c r="J2051" s="235">
        <v>341</v>
      </c>
      <c r="K2051" s="235">
        <v>341</v>
      </c>
      <c r="L2051" s="210">
        <v>13</v>
      </c>
      <c r="M2051" s="207">
        <f t="shared" si="466"/>
        <v>2676683.4</v>
      </c>
      <c r="N2051" s="207"/>
      <c r="O2051" s="207"/>
      <c r="P2051" s="207"/>
      <c r="Q2051" s="205">
        <f t="shared" si="467"/>
        <v>2676683.4</v>
      </c>
      <c r="R2051" s="207"/>
      <c r="S2051" s="260"/>
      <c r="T2051" s="207"/>
      <c r="U2051" s="207">
        <v>355.8</v>
      </c>
      <c r="V2051" s="207">
        <f>U2051*7523</f>
        <v>2676683.4</v>
      </c>
      <c r="W2051" s="207"/>
      <c r="X2051" s="207"/>
      <c r="Y2051" s="207"/>
      <c r="Z2051" s="207"/>
      <c r="AA2051" s="207"/>
      <c r="AB2051" s="207"/>
      <c r="AC2051" s="205"/>
      <c r="AD2051" s="205"/>
      <c r="AE2051" s="207"/>
      <c r="AF2051" s="207"/>
      <c r="AG2051" s="221">
        <v>2025</v>
      </c>
      <c r="AH2051" s="163"/>
      <c r="AI2051" s="175"/>
      <c r="AJ2051" s="218"/>
      <c r="AK2051" s="15">
        <f t="shared" ca="1" si="453"/>
        <v>1955</v>
      </c>
      <c r="AL2051" s="15" t="s">
        <v>155</v>
      </c>
      <c r="AM2051" s="15" t="str">
        <f t="shared" ca="1" si="454"/>
        <v>1955.</v>
      </c>
      <c r="AN2051" s="259"/>
      <c r="AO2051" s="15"/>
      <c r="AP2051" s="16"/>
    </row>
    <row r="2052" spans="1:42" ht="22.5" hidden="1" customHeight="1" x14ac:dyDescent="0.25">
      <c r="A2052" s="83" t="str">
        <f t="shared" ca="1" si="463"/>
        <v>1956.</v>
      </c>
      <c r="B2052" s="26">
        <v>3772</v>
      </c>
      <c r="C2052" s="313" t="s">
        <v>777</v>
      </c>
      <c r="D2052" s="26">
        <v>1970</v>
      </c>
      <c r="E2052" s="83" t="s">
        <v>2957</v>
      </c>
      <c r="F2052" s="83" t="s">
        <v>2959</v>
      </c>
      <c r="G2052" s="26">
        <v>2</v>
      </c>
      <c r="H2052" s="26">
        <v>2</v>
      </c>
      <c r="I2052" s="204">
        <v>532.12</v>
      </c>
      <c r="J2052" s="205">
        <v>483.7</v>
      </c>
      <c r="K2052" s="204">
        <v>483.7</v>
      </c>
      <c r="L2052" s="223">
        <v>21</v>
      </c>
      <c r="M2052" s="207">
        <f t="shared" si="466"/>
        <v>190067</v>
      </c>
      <c r="N2052" s="207"/>
      <c r="O2052" s="207"/>
      <c r="P2052" s="207"/>
      <c r="Q2052" s="205">
        <f t="shared" si="467"/>
        <v>190067</v>
      </c>
      <c r="R2052" s="207"/>
      <c r="S2052" s="260"/>
      <c r="T2052" s="207"/>
      <c r="U2052" s="207"/>
      <c r="V2052" s="207"/>
      <c r="W2052" s="207"/>
      <c r="X2052" s="207"/>
      <c r="Y2052" s="207"/>
      <c r="Z2052" s="207"/>
      <c r="AA2052" s="207">
        <v>71</v>
      </c>
      <c r="AB2052" s="207">
        <f>AA2052*2677</f>
        <v>190067</v>
      </c>
      <c r="AC2052" s="205"/>
      <c r="AD2052" s="205"/>
      <c r="AE2052" s="205"/>
      <c r="AF2052" s="207"/>
      <c r="AG2052" s="221">
        <v>2025</v>
      </c>
      <c r="AH2052" s="163"/>
      <c r="AI2052" s="175"/>
      <c r="AJ2052" s="218"/>
      <c r="AK2052" s="15">
        <f t="shared" ca="1" si="453"/>
        <v>1956</v>
      </c>
      <c r="AL2052" s="15" t="s">
        <v>155</v>
      </c>
      <c r="AM2052" s="15" t="str">
        <f t="shared" ca="1" si="454"/>
        <v>1956.</v>
      </c>
      <c r="AN2052" s="259"/>
      <c r="AO2052" s="15"/>
      <c r="AP2052" s="16"/>
    </row>
    <row r="2053" spans="1:42" ht="22.5" hidden="1" customHeight="1" x14ac:dyDescent="0.25">
      <c r="A2053" s="83" t="str">
        <f t="shared" ca="1" si="463"/>
        <v>1957.</v>
      </c>
      <c r="B2053" s="26">
        <v>3773</v>
      </c>
      <c r="C2053" s="40" t="s">
        <v>1246</v>
      </c>
      <c r="D2053" s="26">
        <v>1973</v>
      </c>
      <c r="E2053" s="83" t="s">
        <v>2957</v>
      </c>
      <c r="F2053" s="83" t="s">
        <v>2959</v>
      </c>
      <c r="G2053" s="26">
        <v>2</v>
      </c>
      <c r="H2053" s="26">
        <v>2</v>
      </c>
      <c r="I2053" s="204">
        <v>517.98</v>
      </c>
      <c r="J2053" s="204">
        <v>479.4</v>
      </c>
      <c r="K2053" s="204">
        <v>479.4</v>
      </c>
      <c r="L2053" s="223">
        <v>17</v>
      </c>
      <c r="M2053" s="207">
        <f t="shared" si="466"/>
        <v>649760</v>
      </c>
      <c r="N2053" s="207"/>
      <c r="O2053" s="207"/>
      <c r="P2053" s="207"/>
      <c r="Q2053" s="205">
        <f t="shared" si="467"/>
        <v>649760</v>
      </c>
      <c r="R2053" s="207">
        <v>649760</v>
      </c>
      <c r="S2053" s="260"/>
      <c r="T2053" s="207"/>
      <c r="U2053" s="207"/>
      <c r="V2053" s="207"/>
      <c r="W2053" s="207"/>
      <c r="X2053" s="207"/>
      <c r="Y2053" s="207"/>
      <c r="Z2053" s="207"/>
      <c r="AA2053" s="207"/>
      <c r="AB2053" s="207"/>
      <c r="AC2053" s="205"/>
      <c r="AD2053" s="205"/>
      <c r="AE2053" s="205"/>
      <c r="AF2053" s="207"/>
      <c r="AG2053" s="221">
        <v>2025</v>
      </c>
      <c r="AH2053" s="163"/>
      <c r="AI2053" s="175"/>
      <c r="AJ2053" s="153"/>
      <c r="AK2053" s="15">
        <f t="shared" ca="1" si="453"/>
        <v>1957</v>
      </c>
      <c r="AL2053" s="15" t="s">
        <v>155</v>
      </c>
      <c r="AM2053" s="15" t="str">
        <f t="shared" ca="1" si="454"/>
        <v>1957.</v>
      </c>
      <c r="AN2053" s="259"/>
      <c r="AO2053" s="15"/>
      <c r="AP2053" s="16"/>
    </row>
    <row r="2054" spans="1:42" ht="22.5" hidden="1" customHeight="1" x14ac:dyDescent="0.25">
      <c r="A2054" s="83" t="str">
        <f t="shared" ca="1" si="463"/>
        <v>1958.</v>
      </c>
      <c r="B2054" s="26">
        <v>3775</v>
      </c>
      <c r="C2054" s="40" t="s">
        <v>3075</v>
      </c>
      <c r="D2054" s="26">
        <v>1972</v>
      </c>
      <c r="E2054" s="83" t="s">
        <v>2957</v>
      </c>
      <c r="F2054" s="83" t="s">
        <v>2959</v>
      </c>
      <c r="G2054" s="26">
        <v>2</v>
      </c>
      <c r="H2054" s="26">
        <v>2</v>
      </c>
      <c r="I2054" s="204">
        <v>557.20000000000005</v>
      </c>
      <c r="J2054" s="204">
        <v>557.20000000000005</v>
      </c>
      <c r="K2054" s="204">
        <v>505.8</v>
      </c>
      <c r="L2054" s="223">
        <v>25</v>
      </c>
      <c r="M2054" s="207">
        <f t="shared" si="466"/>
        <v>3755481.6</v>
      </c>
      <c r="N2054" s="207"/>
      <c r="O2054" s="207"/>
      <c r="P2054" s="207"/>
      <c r="Q2054" s="205">
        <f t="shared" si="467"/>
        <v>3755481.6</v>
      </c>
      <c r="R2054" s="207"/>
      <c r="S2054" s="260"/>
      <c r="T2054" s="207"/>
      <c r="U2054" s="207">
        <v>499.2</v>
      </c>
      <c r="V2054" s="207">
        <f>U2054*7523</f>
        <v>3755481.6</v>
      </c>
      <c r="W2054" s="207"/>
      <c r="X2054" s="207"/>
      <c r="Y2054" s="207"/>
      <c r="Z2054" s="207"/>
      <c r="AA2054" s="207"/>
      <c r="AB2054" s="207"/>
      <c r="AC2054" s="205"/>
      <c r="AD2054" s="205"/>
      <c r="AE2054" s="207"/>
      <c r="AF2054" s="207"/>
      <c r="AG2054" s="221">
        <v>2025</v>
      </c>
      <c r="AH2054" s="163"/>
      <c r="AI2054" s="175"/>
      <c r="AJ2054" s="218"/>
      <c r="AK2054" s="15">
        <f t="shared" ca="1" si="453"/>
        <v>1958</v>
      </c>
      <c r="AL2054" s="15" t="s">
        <v>155</v>
      </c>
      <c r="AM2054" s="15" t="str">
        <f t="shared" ca="1" si="454"/>
        <v>1958.</v>
      </c>
      <c r="AN2054" s="259"/>
      <c r="AO2054" s="15"/>
      <c r="AP2054" s="16"/>
    </row>
    <row r="2055" spans="1:42" ht="22.5" hidden="1" customHeight="1" x14ac:dyDescent="0.25">
      <c r="A2055" s="83" t="str">
        <f t="shared" ca="1" si="463"/>
        <v>1959.</v>
      </c>
      <c r="B2055" s="26">
        <v>3778</v>
      </c>
      <c r="C2055" s="40" t="s">
        <v>3076</v>
      </c>
      <c r="D2055" s="26">
        <v>1975</v>
      </c>
      <c r="E2055" s="83" t="s">
        <v>2957</v>
      </c>
      <c r="F2055" s="83" t="s">
        <v>2959</v>
      </c>
      <c r="G2055" s="26">
        <v>2</v>
      </c>
      <c r="H2055" s="26">
        <v>2</v>
      </c>
      <c r="I2055" s="235">
        <v>414.8</v>
      </c>
      <c r="J2055" s="235">
        <v>365.1</v>
      </c>
      <c r="K2055" s="235">
        <v>365.1</v>
      </c>
      <c r="L2055" s="210">
        <v>12</v>
      </c>
      <c r="M2055" s="207">
        <f>R2055+T2055+V2055+X2055+Z2055+AB2055+AE2055+AF2055</f>
        <v>310093</v>
      </c>
      <c r="N2055" s="207"/>
      <c r="O2055" s="207"/>
      <c r="P2055" s="207"/>
      <c r="Q2055" s="205">
        <f>M2055</f>
        <v>310093</v>
      </c>
      <c r="R2055" s="207">
        <v>310093</v>
      </c>
      <c r="S2055" s="260"/>
      <c r="T2055" s="207"/>
      <c r="U2055" s="207"/>
      <c r="V2055" s="207"/>
      <c r="W2055" s="207"/>
      <c r="X2055" s="207"/>
      <c r="Y2055" s="207"/>
      <c r="Z2055" s="207"/>
      <c r="AA2055" s="207"/>
      <c r="AB2055" s="207"/>
      <c r="AC2055" s="207"/>
      <c r="AD2055" s="207"/>
      <c r="AE2055" s="207"/>
      <c r="AF2055" s="207"/>
      <c r="AG2055" s="221">
        <v>2025</v>
      </c>
      <c r="AH2055" s="163"/>
      <c r="AI2055" s="175"/>
      <c r="AJ2055" s="254"/>
      <c r="AK2055" s="15">
        <f t="shared" ca="1" si="453"/>
        <v>1959</v>
      </c>
      <c r="AL2055" s="15" t="s">
        <v>155</v>
      </c>
      <c r="AM2055" s="15" t="str">
        <f t="shared" ca="1" si="454"/>
        <v>1959.</v>
      </c>
      <c r="AN2055" s="259"/>
      <c r="AO2055" s="15"/>
      <c r="AP2055" s="16"/>
    </row>
    <row r="2056" spans="1:42" ht="21.75" hidden="1" customHeight="1" x14ac:dyDescent="0.25">
      <c r="A2056" s="83" t="str">
        <f t="shared" ca="1" si="463"/>
        <v>1960.</v>
      </c>
      <c r="B2056" s="26">
        <v>3779</v>
      </c>
      <c r="C2056" s="40" t="s">
        <v>1247</v>
      </c>
      <c r="D2056" s="26">
        <v>1965</v>
      </c>
      <c r="E2056" s="83" t="s">
        <v>2957</v>
      </c>
      <c r="F2056" s="83" t="s">
        <v>2959</v>
      </c>
      <c r="G2056" s="26">
        <v>2</v>
      </c>
      <c r="H2056" s="26">
        <v>2</v>
      </c>
      <c r="I2056" s="235">
        <v>388.94</v>
      </c>
      <c r="J2056" s="235">
        <v>344.4</v>
      </c>
      <c r="K2056" s="235">
        <v>344.4</v>
      </c>
      <c r="L2056" s="210">
        <v>10</v>
      </c>
      <c r="M2056" s="207">
        <f t="shared" ref="M2056" si="468">R2056+T2056+V2056+X2056+Z2056+AB2056+AE2056+AF2056</f>
        <v>2653362.1</v>
      </c>
      <c r="N2056" s="207"/>
      <c r="O2056" s="207"/>
      <c r="P2056" s="207"/>
      <c r="Q2056" s="205">
        <f t="shared" ref="Q2056" si="469">M2056</f>
        <v>2653362.1</v>
      </c>
      <c r="R2056" s="205"/>
      <c r="S2056" s="219"/>
      <c r="T2056" s="205"/>
      <c r="U2056" s="205">
        <v>352.7</v>
      </c>
      <c r="V2056" s="205">
        <f>U2056*7523</f>
        <v>2653362.1</v>
      </c>
      <c r="W2056" s="205"/>
      <c r="X2056" s="205"/>
      <c r="Y2056" s="205"/>
      <c r="Z2056" s="205"/>
      <c r="AA2056" s="205"/>
      <c r="AB2056" s="205"/>
      <c r="AC2056" s="211"/>
      <c r="AD2056" s="211"/>
      <c r="AE2056" s="211"/>
      <c r="AF2056" s="211"/>
      <c r="AG2056" s="221">
        <v>2025</v>
      </c>
      <c r="AH2056" s="163"/>
      <c r="AI2056" s="175"/>
      <c r="AJ2056" s="218"/>
      <c r="AK2056" s="15">
        <f t="shared" ca="1" si="453"/>
        <v>1960</v>
      </c>
      <c r="AL2056" s="15" t="s">
        <v>155</v>
      </c>
      <c r="AM2056" s="15" t="str">
        <f t="shared" ca="1" si="454"/>
        <v>1960.</v>
      </c>
      <c r="AN2056" s="259"/>
      <c r="AO2056" s="15"/>
      <c r="AP2056" s="16"/>
    </row>
    <row r="2057" spans="1:42" ht="22.5" hidden="1" customHeight="1" x14ac:dyDescent="0.25">
      <c r="A2057" s="83" t="str">
        <f t="shared" ca="1" si="463"/>
        <v>1961.</v>
      </c>
      <c r="B2057" s="26">
        <v>3755</v>
      </c>
      <c r="C2057" s="40" t="s">
        <v>1244</v>
      </c>
      <c r="D2057" s="26">
        <v>1982</v>
      </c>
      <c r="E2057" s="83" t="s">
        <v>2957</v>
      </c>
      <c r="F2057" s="83" t="s">
        <v>2959</v>
      </c>
      <c r="G2057" s="26">
        <v>2</v>
      </c>
      <c r="H2057" s="26">
        <v>2</v>
      </c>
      <c r="I2057" s="204">
        <v>771.2</v>
      </c>
      <c r="J2057" s="204">
        <v>700.8</v>
      </c>
      <c r="K2057" s="204">
        <v>700.8</v>
      </c>
      <c r="L2057" s="223">
        <v>37</v>
      </c>
      <c r="M2057" s="207">
        <f>R2057+T2057+V2057+X2057+Z2057+AB2057+AE2057+AF2057</f>
        <v>342960</v>
      </c>
      <c r="N2057" s="207"/>
      <c r="O2057" s="207"/>
      <c r="P2057" s="207"/>
      <c r="Q2057" s="205">
        <f>M2057</f>
        <v>342960</v>
      </c>
      <c r="R2057" s="207">
        <v>342960</v>
      </c>
      <c r="S2057" s="260"/>
      <c r="T2057" s="207"/>
      <c r="U2057" s="207"/>
      <c r="V2057" s="207"/>
      <c r="W2057" s="207"/>
      <c r="X2057" s="207"/>
      <c r="Y2057" s="207"/>
      <c r="Z2057" s="207"/>
      <c r="AA2057" s="207"/>
      <c r="AB2057" s="207"/>
      <c r="AC2057" s="207"/>
      <c r="AD2057" s="207"/>
      <c r="AE2057" s="207"/>
      <c r="AF2057" s="207"/>
      <c r="AG2057" s="221">
        <v>2025</v>
      </c>
      <c r="AH2057" s="163"/>
      <c r="AI2057" s="175"/>
      <c r="AJ2057" s="254"/>
      <c r="AK2057" s="15">
        <f t="shared" ca="1" si="453"/>
        <v>1961</v>
      </c>
      <c r="AL2057" s="15" t="s">
        <v>155</v>
      </c>
      <c r="AM2057" s="15" t="str">
        <f t="shared" ca="1" si="454"/>
        <v>1961.</v>
      </c>
      <c r="AN2057" s="259"/>
      <c r="AO2057" s="15"/>
      <c r="AP2057" s="16"/>
    </row>
    <row r="2058" spans="1:42" ht="21.75" hidden="1" customHeight="1" x14ac:dyDescent="0.25">
      <c r="A2058" s="83" t="str">
        <f t="shared" ca="1" si="463"/>
        <v>1962.</v>
      </c>
      <c r="B2058" s="26">
        <v>3781</v>
      </c>
      <c r="C2058" s="40" t="s">
        <v>1249</v>
      </c>
      <c r="D2058" s="26">
        <v>1966</v>
      </c>
      <c r="E2058" s="83" t="s">
        <v>2957</v>
      </c>
      <c r="F2058" s="83" t="s">
        <v>2959</v>
      </c>
      <c r="G2058" s="26">
        <v>2</v>
      </c>
      <c r="H2058" s="26">
        <v>2</v>
      </c>
      <c r="I2058" s="235">
        <v>419.8</v>
      </c>
      <c r="J2058" s="235">
        <v>367.8</v>
      </c>
      <c r="K2058" s="235">
        <v>320</v>
      </c>
      <c r="L2058" s="210">
        <v>12</v>
      </c>
      <c r="M2058" s="207">
        <f t="shared" ref="M2058" si="470">R2058+T2058+V2058+X2058+Z2058+AB2058+AE2058+AF2058</f>
        <v>2689472.5</v>
      </c>
      <c r="N2058" s="207"/>
      <c r="O2058" s="207"/>
      <c r="P2058" s="207"/>
      <c r="Q2058" s="205">
        <f t="shared" ref="Q2058" si="471">M2058</f>
        <v>2689472.5</v>
      </c>
      <c r="R2058" s="207"/>
      <c r="S2058" s="260"/>
      <c r="T2058" s="207"/>
      <c r="U2058" s="207">
        <v>357.5</v>
      </c>
      <c r="V2058" s="207">
        <f>U2058*7523</f>
        <v>2689472.5</v>
      </c>
      <c r="W2058" s="207"/>
      <c r="X2058" s="207"/>
      <c r="Y2058" s="207"/>
      <c r="Z2058" s="207"/>
      <c r="AA2058" s="207"/>
      <c r="AB2058" s="207"/>
      <c r="AC2058" s="207"/>
      <c r="AD2058" s="207"/>
      <c r="AE2058" s="205"/>
      <c r="AF2058" s="207"/>
      <c r="AG2058" s="221">
        <v>2025</v>
      </c>
      <c r="AH2058" s="163"/>
      <c r="AI2058" s="175"/>
      <c r="AJ2058" s="218"/>
      <c r="AK2058" s="15">
        <f t="shared" ca="1" si="453"/>
        <v>1962</v>
      </c>
      <c r="AL2058" s="15" t="s">
        <v>155</v>
      </c>
      <c r="AM2058" s="15" t="str">
        <f t="shared" ca="1" si="454"/>
        <v>1962.</v>
      </c>
      <c r="AN2058" s="259"/>
      <c r="AO2058" s="15"/>
      <c r="AP2058" s="16"/>
    </row>
    <row r="2059" spans="1:42" ht="21.75" hidden="1" customHeight="1" x14ac:dyDescent="0.25">
      <c r="A2059" s="83" t="str">
        <f t="shared" ca="1" si="463"/>
        <v>1963.</v>
      </c>
      <c r="B2059" s="26">
        <v>3782</v>
      </c>
      <c r="C2059" s="40" t="s">
        <v>1250</v>
      </c>
      <c r="D2059" s="26">
        <v>1969</v>
      </c>
      <c r="E2059" s="83" t="s">
        <v>2957</v>
      </c>
      <c r="F2059" s="83" t="s">
        <v>2959</v>
      </c>
      <c r="G2059" s="26">
        <v>2</v>
      </c>
      <c r="H2059" s="26">
        <v>2</v>
      </c>
      <c r="I2059" s="235">
        <v>406.1</v>
      </c>
      <c r="J2059" s="235">
        <v>365.6</v>
      </c>
      <c r="K2059" s="235">
        <v>365.6</v>
      </c>
      <c r="L2059" s="210">
        <v>3</v>
      </c>
      <c r="M2059" s="207">
        <f>R2059+T2059+V2059+X2059+Z2059+AB2059+AE2059+AF2059</f>
        <v>310093</v>
      </c>
      <c r="N2059" s="207"/>
      <c r="O2059" s="207"/>
      <c r="P2059" s="207"/>
      <c r="Q2059" s="205">
        <f>M2059</f>
        <v>310093</v>
      </c>
      <c r="R2059" s="207">
        <v>310093</v>
      </c>
      <c r="S2059" s="260"/>
      <c r="T2059" s="207"/>
      <c r="U2059" s="207"/>
      <c r="V2059" s="207"/>
      <c r="W2059" s="207"/>
      <c r="X2059" s="207"/>
      <c r="Y2059" s="207"/>
      <c r="Z2059" s="207"/>
      <c r="AA2059" s="207"/>
      <c r="AB2059" s="207"/>
      <c r="AC2059" s="207"/>
      <c r="AD2059" s="207"/>
      <c r="AE2059" s="207"/>
      <c r="AF2059" s="207"/>
      <c r="AG2059" s="221">
        <v>2025</v>
      </c>
      <c r="AH2059" s="163"/>
      <c r="AI2059" s="175"/>
      <c r="AJ2059" s="218"/>
      <c r="AK2059" s="15">
        <f t="shared" ca="1" si="453"/>
        <v>1963</v>
      </c>
      <c r="AL2059" s="15" t="s">
        <v>155</v>
      </c>
      <c r="AM2059" s="15" t="str">
        <f t="shared" ca="1" si="454"/>
        <v>1963.</v>
      </c>
      <c r="AN2059" s="259"/>
      <c r="AO2059" s="15"/>
      <c r="AP2059" s="16"/>
    </row>
    <row r="2060" spans="1:42" ht="22.5" hidden="1" customHeight="1" x14ac:dyDescent="0.25">
      <c r="A2060" s="83" t="str">
        <f t="shared" ca="1" si="463"/>
        <v>1964.</v>
      </c>
      <c r="B2060" s="26">
        <v>3754</v>
      </c>
      <c r="C2060" s="313" t="s">
        <v>776</v>
      </c>
      <c r="D2060" s="26">
        <v>1975</v>
      </c>
      <c r="E2060" s="83" t="s">
        <v>2957</v>
      </c>
      <c r="F2060" s="83" t="s">
        <v>2959</v>
      </c>
      <c r="G2060" s="26">
        <v>2</v>
      </c>
      <c r="H2060" s="26">
        <v>2</v>
      </c>
      <c r="I2060" s="204">
        <v>826</v>
      </c>
      <c r="J2060" s="205">
        <v>759.3</v>
      </c>
      <c r="K2060" s="204">
        <v>759.3</v>
      </c>
      <c r="L2060" s="223">
        <v>32</v>
      </c>
      <c r="M2060" s="207">
        <f t="shared" ref="M2060" si="472">R2060+T2060+V2060+X2060+Z2060+AB2060+AE2060+AF2060</f>
        <v>245213.19999999998</v>
      </c>
      <c r="N2060" s="207"/>
      <c r="O2060" s="207"/>
      <c r="P2060" s="207"/>
      <c r="Q2060" s="205">
        <f t="shared" ref="Q2060:Q2063" si="473">M2060</f>
        <v>245213.19999999998</v>
      </c>
      <c r="R2060" s="207"/>
      <c r="S2060" s="260"/>
      <c r="T2060" s="207"/>
      <c r="U2060" s="207"/>
      <c r="V2060" s="207"/>
      <c r="W2060" s="207"/>
      <c r="X2060" s="207"/>
      <c r="Y2060" s="207"/>
      <c r="Z2060" s="207"/>
      <c r="AA2060" s="207">
        <v>91.6</v>
      </c>
      <c r="AB2060" s="207">
        <f>AA2060*2677</f>
        <v>245213.19999999998</v>
      </c>
      <c r="AC2060" s="207"/>
      <c r="AD2060" s="207"/>
      <c r="AE2060" s="205"/>
      <c r="AF2060" s="207"/>
      <c r="AG2060" s="221">
        <v>2025</v>
      </c>
      <c r="AH2060" s="163"/>
      <c r="AI2060" s="175"/>
      <c r="AJ2060" s="218"/>
      <c r="AK2060" s="15">
        <f t="shared" ca="1" si="453"/>
        <v>1964</v>
      </c>
      <c r="AL2060" s="15" t="s">
        <v>155</v>
      </c>
      <c r="AM2060" s="15" t="str">
        <f t="shared" ca="1" si="454"/>
        <v>1964.</v>
      </c>
      <c r="AN2060" s="259"/>
      <c r="AO2060" s="15"/>
      <c r="AP2060" s="16"/>
    </row>
    <row r="2061" spans="1:42" ht="21.75" hidden="1" customHeight="1" x14ac:dyDescent="0.25">
      <c r="A2061" s="83" t="str">
        <f t="shared" ca="1" si="463"/>
        <v>1965.</v>
      </c>
      <c r="B2061" s="26">
        <v>5516</v>
      </c>
      <c r="C2061" s="40" t="s">
        <v>1252</v>
      </c>
      <c r="D2061" s="26">
        <v>1972</v>
      </c>
      <c r="E2061" s="83" t="s">
        <v>2957</v>
      </c>
      <c r="F2061" s="83" t="s">
        <v>2959</v>
      </c>
      <c r="G2061" s="26">
        <v>2</v>
      </c>
      <c r="H2061" s="26">
        <v>2</v>
      </c>
      <c r="I2061" s="235">
        <v>543.20000000000005</v>
      </c>
      <c r="J2061" s="235">
        <v>495</v>
      </c>
      <c r="K2061" s="235">
        <v>495</v>
      </c>
      <c r="L2061" s="210">
        <v>12</v>
      </c>
      <c r="M2061" s="207">
        <f>R2061+T2061+V2061+X2061+Z2061+AB2061+AE2061+AF2061</f>
        <v>310093</v>
      </c>
      <c r="N2061" s="207"/>
      <c r="O2061" s="207"/>
      <c r="P2061" s="207"/>
      <c r="Q2061" s="205">
        <f t="shared" si="473"/>
        <v>310093</v>
      </c>
      <c r="R2061" s="207">
        <v>310093</v>
      </c>
      <c r="S2061" s="260"/>
      <c r="T2061" s="207"/>
      <c r="U2061" s="207"/>
      <c r="V2061" s="207"/>
      <c r="W2061" s="207"/>
      <c r="X2061" s="207"/>
      <c r="Y2061" s="207"/>
      <c r="Z2061" s="207"/>
      <c r="AA2061" s="207"/>
      <c r="AB2061" s="207"/>
      <c r="AC2061" s="207"/>
      <c r="AD2061" s="207"/>
      <c r="AE2061" s="207"/>
      <c r="AF2061" s="207"/>
      <c r="AG2061" s="221">
        <v>2025</v>
      </c>
      <c r="AH2061" s="163"/>
      <c r="AI2061" s="175"/>
      <c r="AJ2061" s="218"/>
      <c r="AK2061" s="15">
        <f t="shared" ca="1" si="453"/>
        <v>1965</v>
      </c>
      <c r="AL2061" s="15" t="s">
        <v>155</v>
      </c>
      <c r="AM2061" s="15" t="str">
        <f t="shared" ca="1" si="454"/>
        <v>1965.</v>
      </c>
      <c r="AN2061" s="259"/>
      <c r="AO2061" s="15"/>
      <c r="AP2061" s="16"/>
    </row>
    <row r="2062" spans="1:42" ht="22.5" hidden="1" customHeight="1" x14ac:dyDescent="0.25">
      <c r="A2062" s="83"/>
      <c r="B2062" s="26"/>
      <c r="C2062" s="169" t="s">
        <v>123</v>
      </c>
      <c r="D2062" s="26"/>
      <c r="E2062" s="83"/>
      <c r="F2062" s="83"/>
      <c r="G2062" s="26"/>
      <c r="H2062" s="26"/>
      <c r="I2062" s="174">
        <f>I2063+I2087+I2094</f>
        <v>282743.28999999998</v>
      </c>
      <c r="J2062" s="174">
        <f>J2063+J2087+J2094</f>
        <v>242235.32999999996</v>
      </c>
      <c r="K2062" s="174">
        <f>K2063+K2087+K2094</f>
        <v>235131.13999999998</v>
      </c>
      <c r="L2062" s="123">
        <f>L2063+L2087+L2094</f>
        <v>10948</v>
      </c>
      <c r="M2062" s="174">
        <f>M2063+M2087+M2094</f>
        <v>354542384.67999995</v>
      </c>
      <c r="N2062" s="174"/>
      <c r="O2062" s="174"/>
      <c r="P2062" s="174"/>
      <c r="Q2062" s="174">
        <f t="shared" si="473"/>
        <v>354542384.67999995</v>
      </c>
      <c r="R2062" s="174">
        <f>R2063+R2087+R2094</f>
        <v>110832469.2</v>
      </c>
      <c r="S2062" s="123"/>
      <c r="T2062" s="174"/>
      <c r="U2062" s="174">
        <f t="shared" ref="U2062:AB2062" si="474">U2063+U2087+U2094</f>
        <v>34575.000000000007</v>
      </c>
      <c r="V2062" s="174">
        <f t="shared" si="474"/>
        <v>184913586.09999996</v>
      </c>
      <c r="W2062" s="174">
        <f t="shared" si="474"/>
        <v>1244.1600000000001</v>
      </c>
      <c r="X2062" s="174">
        <f t="shared" si="474"/>
        <v>2754570.2400000002</v>
      </c>
      <c r="Y2062" s="174">
        <f t="shared" si="474"/>
        <v>22792.9</v>
      </c>
      <c r="Z2062" s="174">
        <f t="shared" si="474"/>
        <v>54715519.800000004</v>
      </c>
      <c r="AA2062" s="174">
        <f t="shared" si="474"/>
        <v>495.42</v>
      </c>
      <c r="AB2062" s="174">
        <f t="shared" si="474"/>
        <v>1326239.3400000001</v>
      </c>
      <c r="AC2062" s="174"/>
      <c r="AD2062" s="174"/>
      <c r="AE2062" s="174"/>
      <c r="AF2062" s="174"/>
      <c r="AG2062" s="192"/>
      <c r="AH2062" s="162"/>
      <c r="AI2062" s="175"/>
      <c r="AJ2062" s="162"/>
      <c r="AK2062" s="15"/>
      <c r="AL2062" s="15"/>
      <c r="AM2062" s="15"/>
      <c r="AN2062" s="194"/>
      <c r="AO2062" s="15"/>
      <c r="AP2062" s="16"/>
    </row>
    <row r="2063" spans="1:42" ht="22.5" hidden="1" customHeight="1" x14ac:dyDescent="0.25">
      <c r="A2063" s="83"/>
      <c r="B2063" s="26"/>
      <c r="C2063" s="169" t="s">
        <v>1202</v>
      </c>
      <c r="D2063" s="26"/>
      <c r="E2063" s="83"/>
      <c r="F2063" s="83"/>
      <c r="G2063" s="26"/>
      <c r="H2063" s="26"/>
      <c r="I2063" s="174">
        <f>SUM(I2064:I2086)</f>
        <v>34127.130000000005</v>
      </c>
      <c r="J2063" s="174">
        <f t="shared" ref="J2063:Z2063" si="475">SUM(J2064:J2086)</f>
        <v>27673.75</v>
      </c>
      <c r="K2063" s="174">
        <f t="shared" si="475"/>
        <v>26932.649999999998</v>
      </c>
      <c r="L2063" s="123">
        <f t="shared" si="475"/>
        <v>1187</v>
      </c>
      <c r="M2063" s="174">
        <f t="shared" si="475"/>
        <v>28312811</v>
      </c>
      <c r="N2063" s="174"/>
      <c r="O2063" s="174"/>
      <c r="P2063" s="174"/>
      <c r="Q2063" s="174">
        <f t="shared" si="473"/>
        <v>28312811</v>
      </c>
      <c r="R2063" s="174">
        <f t="shared" si="475"/>
        <v>14774328</v>
      </c>
      <c r="S2063" s="123"/>
      <c r="T2063" s="174"/>
      <c r="U2063" s="174">
        <f t="shared" si="475"/>
        <v>1272.3000000000002</v>
      </c>
      <c r="V2063" s="174">
        <f t="shared" si="475"/>
        <v>2539930</v>
      </c>
      <c r="W2063" s="174"/>
      <c r="X2063" s="174"/>
      <c r="Y2063" s="174">
        <f t="shared" si="475"/>
        <v>6707</v>
      </c>
      <c r="Z2063" s="174">
        <f t="shared" si="475"/>
        <v>10998553</v>
      </c>
      <c r="AA2063" s="174"/>
      <c r="AB2063" s="174"/>
      <c r="AC2063" s="174"/>
      <c r="AD2063" s="174"/>
      <c r="AE2063" s="174"/>
      <c r="AF2063" s="174"/>
      <c r="AG2063" s="192"/>
      <c r="AH2063" s="162"/>
      <c r="AI2063" s="175"/>
      <c r="AJ2063" s="162"/>
      <c r="AK2063" s="15"/>
      <c r="AL2063" s="15"/>
      <c r="AM2063" s="15"/>
      <c r="AN2063" s="194"/>
      <c r="AO2063" s="15"/>
      <c r="AP2063" s="16"/>
    </row>
    <row r="2064" spans="1:42" ht="22.5" hidden="1" customHeight="1" x14ac:dyDescent="0.25">
      <c r="A2064" s="83" t="str">
        <f t="shared" ref="A2064:A2076" ca="1" si="476">AM2064</f>
        <v>1966.</v>
      </c>
      <c r="B2064" s="26">
        <v>3920</v>
      </c>
      <c r="C2064" s="40" t="s">
        <v>788</v>
      </c>
      <c r="D2064" s="26">
        <v>1955</v>
      </c>
      <c r="E2064" s="83" t="s">
        <v>2957</v>
      </c>
      <c r="F2064" s="83" t="s">
        <v>2959</v>
      </c>
      <c r="G2064" s="26">
        <v>2</v>
      </c>
      <c r="H2064" s="26">
        <v>2</v>
      </c>
      <c r="I2064" s="178">
        <v>881.8</v>
      </c>
      <c r="J2064" s="176">
        <v>812.6</v>
      </c>
      <c r="K2064" s="178">
        <v>410.6</v>
      </c>
      <c r="L2064" s="26">
        <v>14</v>
      </c>
      <c r="M2064" s="178">
        <f t="shared" ref="M2064:M2065" si="477">R2064+T2064+V2064+X2064+Z2064+AB2064+AE2064+AF2064</f>
        <v>508200</v>
      </c>
      <c r="N2064" s="174"/>
      <c r="O2064" s="174"/>
      <c r="P2064" s="174"/>
      <c r="Q2064" s="176">
        <f t="shared" ref="Q2064:Q2065" si="478">M2064</f>
        <v>508200</v>
      </c>
      <c r="R2064" s="178">
        <v>508200</v>
      </c>
      <c r="S2064" s="26"/>
      <c r="T2064" s="178"/>
      <c r="U2064" s="178"/>
      <c r="V2064" s="178"/>
      <c r="W2064" s="178"/>
      <c r="X2064" s="178"/>
      <c r="Y2064" s="178"/>
      <c r="Z2064" s="178"/>
      <c r="AA2064" s="178"/>
      <c r="AB2064" s="178"/>
      <c r="AC2064" s="176"/>
      <c r="AD2064" s="176"/>
      <c r="AE2064" s="176"/>
      <c r="AF2064" s="178"/>
      <c r="AG2064" s="317">
        <v>2025</v>
      </c>
      <c r="AH2064" s="159"/>
      <c r="AI2064" s="175"/>
      <c r="AJ2064" s="180"/>
      <c r="AK2064" s="15">
        <f t="shared" ca="1" si="453"/>
        <v>1966</v>
      </c>
      <c r="AL2064" s="15" t="s">
        <v>155</v>
      </c>
      <c r="AM2064" s="15" t="str">
        <f t="shared" ca="1" si="454"/>
        <v>1966.</v>
      </c>
      <c r="AN2064" s="188"/>
      <c r="AO2064" s="16"/>
      <c r="AP2064" s="16"/>
    </row>
    <row r="2065" spans="1:42" ht="22.5" hidden="1" customHeight="1" x14ac:dyDescent="0.25">
      <c r="A2065" s="83" t="str">
        <f t="shared" ca="1" si="476"/>
        <v>1967.</v>
      </c>
      <c r="B2065" s="26">
        <v>3944</v>
      </c>
      <c r="C2065" s="40" t="s">
        <v>130</v>
      </c>
      <c r="D2065" s="26">
        <v>1960</v>
      </c>
      <c r="E2065" s="135" t="s">
        <v>2957</v>
      </c>
      <c r="F2065" s="83" t="s">
        <v>2959</v>
      </c>
      <c r="G2065" s="26">
        <v>2</v>
      </c>
      <c r="H2065" s="26">
        <v>2</v>
      </c>
      <c r="I2065" s="178">
        <v>503.31</v>
      </c>
      <c r="J2065" s="176">
        <v>445.2</v>
      </c>
      <c r="K2065" s="178">
        <v>445.2</v>
      </c>
      <c r="L2065" s="26">
        <v>20</v>
      </c>
      <c r="M2065" s="178">
        <f t="shared" si="477"/>
        <v>406560</v>
      </c>
      <c r="N2065" s="178"/>
      <c r="O2065" s="178"/>
      <c r="P2065" s="178"/>
      <c r="Q2065" s="176">
        <f t="shared" si="478"/>
        <v>406560</v>
      </c>
      <c r="R2065" s="178">
        <v>406560</v>
      </c>
      <c r="S2065" s="26"/>
      <c r="T2065" s="178"/>
      <c r="U2065" s="178"/>
      <c r="V2065" s="178"/>
      <c r="W2065" s="178"/>
      <c r="X2065" s="178"/>
      <c r="Y2065" s="178"/>
      <c r="Z2065" s="178"/>
      <c r="AA2065" s="178"/>
      <c r="AB2065" s="178"/>
      <c r="AC2065" s="178"/>
      <c r="AD2065" s="178"/>
      <c r="AE2065" s="176"/>
      <c r="AF2065" s="178"/>
      <c r="AG2065" s="317">
        <v>2025</v>
      </c>
      <c r="AH2065" s="163"/>
      <c r="AI2065" s="175"/>
      <c r="AJ2065" s="194"/>
      <c r="AK2065" s="15">
        <f t="shared" ca="1" si="453"/>
        <v>1967</v>
      </c>
      <c r="AL2065" s="15" t="s">
        <v>155</v>
      </c>
      <c r="AM2065" s="15" t="str">
        <f t="shared" ca="1" si="454"/>
        <v>1967.</v>
      </c>
      <c r="AN2065" s="188"/>
      <c r="AO2065" s="15"/>
      <c r="AP2065" s="16"/>
    </row>
    <row r="2066" spans="1:42" ht="22.5" hidden="1" customHeight="1" x14ac:dyDescent="0.25">
      <c r="A2066" s="83" t="str">
        <f t="shared" ca="1" si="476"/>
        <v>1968.</v>
      </c>
      <c r="B2066" s="26">
        <v>3979</v>
      </c>
      <c r="C2066" s="40" t="s">
        <v>797</v>
      </c>
      <c r="D2066" s="26">
        <v>1957</v>
      </c>
      <c r="E2066" s="83" t="s">
        <v>2957</v>
      </c>
      <c r="F2066" s="83" t="s">
        <v>2959</v>
      </c>
      <c r="G2066" s="26">
        <v>2</v>
      </c>
      <c r="H2066" s="26">
        <v>1</v>
      </c>
      <c r="I2066" s="178">
        <v>466.26</v>
      </c>
      <c r="J2066" s="176">
        <v>423.2</v>
      </c>
      <c r="K2066" s="178">
        <v>423.2</v>
      </c>
      <c r="L2066" s="26">
        <v>21</v>
      </c>
      <c r="M2066" s="178">
        <f t="shared" ref="M2066" si="479">R2066+T2066+V2066+X2066+Z2066+AB2066+AE2066+AF2066</f>
        <v>388080</v>
      </c>
      <c r="N2066" s="174"/>
      <c r="O2066" s="174"/>
      <c r="P2066" s="174"/>
      <c r="Q2066" s="176">
        <f t="shared" ref="Q2066" si="480">M2066</f>
        <v>388080</v>
      </c>
      <c r="R2066" s="178">
        <v>388080</v>
      </c>
      <c r="S2066" s="26"/>
      <c r="T2066" s="178"/>
      <c r="U2066" s="178"/>
      <c r="V2066" s="178"/>
      <c r="W2066" s="178"/>
      <c r="X2066" s="178"/>
      <c r="Y2066" s="178"/>
      <c r="Z2066" s="178"/>
      <c r="AA2066" s="178"/>
      <c r="AB2066" s="178"/>
      <c r="AC2066" s="176"/>
      <c r="AD2066" s="176"/>
      <c r="AE2066" s="176"/>
      <c r="AF2066" s="178"/>
      <c r="AG2066" s="317">
        <v>2025</v>
      </c>
      <c r="AH2066" s="159"/>
      <c r="AI2066" s="175"/>
      <c r="AJ2066" s="180"/>
      <c r="AK2066" s="15">
        <f t="shared" ca="1" si="453"/>
        <v>1968</v>
      </c>
      <c r="AL2066" s="15" t="s">
        <v>155</v>
      </c>
      <c r="AM2066" s="15" t="str">
        <f t="shared" ca="1" si="454"/>
        <v>1968.</v>
      </c>
      <c r="AN2066" s="188"/>
      <c r="AO2066" s="16"/>
      <c r="AP2066" s="16"/>
    </row>
    <row r="2067" spans="1:42" ht="22.5" hidden="1" customHeight="1" x14ac:dyDescent="0.25">
      <c r="A2067" s="83" t="str">
        <f t="shared" ca="1" si="476"/>
        <v>1969.</v>
      </c>
      <c r="B2067" s="26">
        <v>4001</v>
      </c>
      <c r="C2067" s="40" t="s">
        <v>127</v>
      </c>
      <c r="D2067" s="26">
        <v>1960</v>
      </c>
      <c r="E2067" s="135" t="s">
        <v>2957</v>
      </c>
      <c r="F2067" s="83" t="s">
        <v>2959</v>
      </c>
      <c r="G2067" s="26">
        <v>2</v>
      </c>
      <c r="H2067" s="26">
        <v>1</v>
      </c>
      <c r="I2067" s="178">
        <v>335.4</v>
      </c>
      <c r="J2067" s="176">
        <v>305.5</v>
      </c>
      <c r="K2067" s="178">
        <v>235.9</v>
      </c>
      <c r="L2067" s="26">
        <v>12</v>
      </c>
      <c r="M2067" s="178">
        <f t="shared" ref="M2067" si="481">R2067+T2067+V2067+X2067+Z2067+AB2067+AE2067+AF2067</f>
        <v>485100</v>
      </c>
      <c r="N2067" s="178"/>
      <c r="O2067" s="178"/>
      <c r="P2067" s="178"/>
      <c r="Q2067" s="176">
        <f t="shared" ref="Q2067" si="482">M2067</f>
        <v>485100</v>
      </c>
      <c r="R2067" s="178">
        <v>485100</v>
      </c>
      <c r="S2067" s="26"/>
      <c r="T2067" s="178"/>
      <c r="U2067" s="178"/>
      <c r="V2067" s="178"/>
      <c r="W2067" s="178"/>
      <c r="X2067" s="178"/>
      <c r="Y2067" s="178"/>
      <c r="Z2067" s="178"/>
      <c r="AA2067" s="178"/>
      <c r="AB2067" s="178"/>
      <c r="AC2067" s="178"/>
      <c r="AD2067" s="178"/>
      <c r="AE2067" s="178"/>
      <c r="AF2067" s="178"/>
      <c r="AG2067" s="317">
        <v>2025</v>
      </c>
      <c r="AH2067" s="163"/>
      <c r="AI2067" s="175"/>
      <c r="AJ2067" s="194"/>
      <c r="AK2067" s="15">
        <f t="shared" ca="1" si="453"/>
        <v>1969</v>
      </c>
      <c r="AL2067" s="15" t="s">
        <v>155</v>
      </c>
      <c r="AM2067" s="15" t="str">
        <f t="shared" ca="1" si="454"/>
        <v>1969.</v>
      </c>
      <c r="AN2067" s="188"/>
      <c r="AO2067" s="15"/>
      <c r="AP2067" s="16"/>
    </row>
    <row r="2068" spans="1:42" ht="22.5" hidden="1" customHeight="1" x14ac:dyDescent="0.25">
      <c r="A2068" s="83" t="str">
        <f t="shared" ca="1" si="476"/>
        <v>1970.</v>
      </c>
      <c r="B2068" s="26">
        <v>3854</v>
      </c>
      <c r="C2068" s="40" t="s">
        <v>780</v>
      </c>
      <c r="D2068" s="26">
        <v>1956</v>
      </c>
      <c r="E2068" s="135" t="s">
        <v>2957</v>
      </c>
      <c r="F2068" s="83" t="s">
        <v>2959</v>
      </c>
      <c r="G2068" s="26">
        <v>2</v>
      </c>
      <c r="H2068" s="26">
        <v>1</v>
      </c>
      <c r="I2068" s="178">
        <v>510.9</v>
      </c>
      <c r="J2068" s="176">
        <v>472.8</v>
      </c>
      <c r="K2068" s="178">
        <v>472.8</v>
      </c>
      <c r="L2068" s="26">
        <v>27</v>
      </c>
      <c r="M2068" s="178">
        <f t="shared" ref="M2068:M2069" si="483">R2068+T2068+V2068+X2068+Z2068+AB2068+AE2068+AF2068</f>
        <v>401940</v>
      </c>
      <c r="N2068" s="178"/>
      <c r="O2068" s="178"/>
      <c r="P2068" s="178"/>
      <c r="Q2068" s="176">
        <f t="shared" ref="Q2068:Q2069" si="484">M2068</f>
        <v>401940</v>
      </c>
      <c r="R2068" s="178">
        <v>401940</v>
      </c>
      <c r="S2068" s="26"/>
      <c r="T2068" s="178"/>
      <c r="U2068" s="178"/>
      <c r="V2068" s="178"/>
      <c r="W2068" s="178"/>
      <c r="X2068" s="178"/>
      <c r="Y2068" s="178"/>
      <c r="Z2068" s="178"/>
      <c r="AA2068" s="178"/>
      <c r="AB2068" s="178"/>
      <c r="AC2068" s="178"/>
      <c r="AD2068" s="178"/>
      <c r="AE2068" s="176"/>
      <c r="AF2068" s="178"/>
      <c r="AG2068" s="317">
        <v>2025</v>
      </c>
      <c r="AH2068" s="163"/>
      <c r="AI2068" s="175"/>
      <c r="AJ2068" s="194"/>
      <c r="AK2068" s="15">
        <f t="shared" ca="1" si="453"/>
        <v>1970</v>
      </c>
      <c r="AL2068" s="15" t="s">
        <v>155</v>
      </c>
      <c r="AM2068" s="15" t="str">
        <f t="shared" ca="1" si="454"/>
        <v>1970.</v>
      </c>
      <c r="AN2068" s="188"/>
      <c r="AO2068" s="15"/>
      <c r="AP2068" s="16"/>
    </row>
    <row r="2069" spans="1:42" ht="22.5" hidden="1" customHeight="1" x14ac:dyDescent="0.25">
      <c r="A2069" s="83" t="str">
        <f t="shared" ca="1" si="476"/>
        <v>1971.</v>
      </c>
      <c r="B2069" s="26">
        <v>3855</v>
      </c>
      <c r="C2069" s="40" t="s">
        <v>934</v>
      </c>
      <c r="D2069" s="26">
        <v>1953</v>
      </c>
      <c r="E2069" s="135" t="s">
        <v>2957</v>
      </c>
      <c r="F2069" s="83" t="s">
        <v>2960</v>
      </c>
      <c r="G2069" s="26">
        <v>2</v>
      </c>
      <c r="H2069" s="26">
        <v>1</v>
      </c>
      <c r="I2069" s="178">
        <v>373.1</v>
      </c>
      <c r="J2069" s="176">
        <v>353.8</v>
      </c>
      <c r="K2069" s="178">
        <v>353.8</v>
      </c>
      <c r="L2069" s="26">
        <v>25</v>
      </c>
      <c r="M2069" s="178">
        <f t="shared" si="483"/>
        <v>1753842</v>
      </c>
      <c r="N2069" s="178"/>
      <c r="O2069" s="178"/>
      <c r="P2069" s="178"/>
      <c r="Q2069" s="176">
        <f t="shared" si="484"/>
        <v>1753842</v>
      </c>
      <c r="R2069" s="178">
        <f>364980+1388862</f>
        <v>1753842</v>
      </c>
      <c r="S2069" s="26"/>
      <c r="T2069" s="178"/>
      <c r="U2069" s="178"/>
      <c r="V2069" s="178"/>
      <c r="W2069" s="178"/>
      <c r="X2069" s="178"/>
      <c r="Y2069" s="178"/>
      <c r="Z2069" s="178"/>
      <c r="AA2069" s="178"/>
      <c r="AB2069" s="178"/>
      <c r="AC2069" s="178"/>
      <c r="AD2069" s="178"/>
      <c r="AE2069" s="176"/>
      <c r="AF2069" s="178"/>
      <c r="AG2069" s="317">
        <v>2025</v>
      </c>
      <c r="AH2069" s="163"/>
      <c r="AI2069" s="175"/>
      <c r="AJ2069" s="194"/>
      <c r="AK2069" s="15">
        <f t="shared" ca="1" si="453"/>
        <v>1971</v>
      </c>
      <c r="AL2069" s="15" t="s">
        <v>155</v>
      </c>
      <c r="AM2069" s="15" t="str">
        <f t="shared" ca="1" si="454"/>
        <v>1971.</v>
      </c>
      <c r="AN2069" s="188"/>
      <c r="AO2069" s="15"/>
      <c r="AP2069" s="16"/>
    </row>
    <row r="2070" spans="1:42" ht="22.5" hidden="1" customHeight="1" x14ac:dyDescent="0.25">
      <c r="A2070" s="83" t="str">
        <f t="shared" ca="1" si="476"/>
        <v>1972.</v>
      </c>
      <c r="B2070" s="26">
        <v>3883</v>
      </c>
      <c r="C2070" s="40" t="s">
        <v>784</v>
      </c>
      <c r="D2070" s="26">
        <v>1962</v>
      </c>
      <c r="E2070" s="83" t="s">
        <v>2957</v>
      </c>
      <c r="F2070" s="83" t="s">
        <v>2959</v>
      </c>
      <c r="G2070" s="26">
        <v>2</v>
      </c>
      <c r="H2070" s="26">
        <v>2</v>
      </c>
      <c r="I2070" s="178">
        <v>629.70000000000005</v>
      </c>
      <c r="J2070" s="176">
        <v>577.70000000000005</v>
      </c>
      <c r="K2070" s="178">
        <v>577.70000000000005</v>
      </c>
      <c r="L2070" s="26">
        <v>30</v>
      </c>
      <c r="M2070" s="178">
        <f>R2070+T2070+V2070+X2070+Z2070+AB2070+AE2070+AF2070</f>
        <v>240240</v>
      </c>
      <c r="N2070" s="174"/>
      <c r="O2070" s="174"/>
      <c r="P2070" s="174"/>
      <c r="Q2070" s="176">
        <f t="shared" ref="Q2070:Q2093" si="485">M2070</f>
        <v>240240</v>
      </c>
      <c r="R2070" s="178">
        <v>240240</v>
      </c>
      <c r="S2070" s="26"/>
      <c r="T2070" s="178"/>
      <c r="U2070" s="178"/>
      <c r="V2070" s="178"/>
      <c r="W2070" s="178"/>
      <c r="X2070" s="178"/>
      <c r="Y2070" s="178"/>
      <c r="Z2070" s="178"/>
      <c r="AA2070" s="178"/>
      <c r="AB2070" s="178"/>
      <c r="AC2070" s="176"/>
      <c r="AD2070" s="176"/>
      <c r="AE2070" s="178"/>
      <c r="AF2070" s="178"/>
      <c r="AG2070" s="317">
        <v>2025</v>
      </c>
      <c r="AH2070" s="159"/>
      <c r="AI2070" s="175"/>
      <c r="AJ2070" s="180"/>
      <c r="AK2070" s="15">
        <f t="shared" ca="1" si="453"/>
        <v>1972</v>
      </c>
      <c r="AL2070" s="15" t="s">
        <v>155</v>
      </c>
      <c r="AM2070" s="15" t="str">
        <f t="shared" ca="1" si="454"/>
        <v>1972.</v>
      </c>
      <c r="AN2070" s="188"/>
      <c r="AO2070" s="16"/>
      <c r="AP2070" s="16"/>
    </row>
    <row r="2071" spans="1:42" ht="22.5" hidden="1" customHeight="1" x14ac:dyDescent="0.25">
      <c r="A2071" s="83" t="str">
        <f t="shared" ca="1" si="476"/>
        <v>1973.</v>
      </c>
      <c r="B2071" s="26">
        <v>3931</v>
      </c>
      <c r="C2071" s="40" t="s">
        <v>790</v>
      </c>
      <c r="D2071" s="26">
        <v>1960</v>
      </c>
      <c r="E2071" s="83" t="s">
        <v>2957</v>
      </c>
      <c r="F2071" s="83" t="s">
        <v>2959</v>
      </c>
      <c r="G2071" s="26">
        <v>2</v>
      </c>
      <c r="H2071" s="26">
        <v>1</v>
      </c>
      <c r="I2071" s="178">
        <v>500.2</v>
      </c>
      <c r="J2071" s="176">
        <v>453.1</v>
      </c>
      <c r="K2071" s="178">
        <v>333.9</v>
      </c>
      <c r="L2071" s="26">
        <v>14</v>
      </c>
      <c r="M2071" s="178">
        <f>R2071+T2071+V2071+X2071+Z2071+AB2071+AE2071+AF2071</f>
        <v>231000</v>
      </c>
      <c r="N2071" s="174"/>
      <c r="O2071" s="174"/>
      <c r="P2071" s="174"/>
      <c r="Q2071" s="176">
        <f t="shared" si="485"/>
        <v>231000</v>
      </c>
      <c r="R2071" s="178">
        <v>231000</v>
      </c>
      <c r="S2071" s="26"/>
      <c r="T2071" s="178"/>
      <c r="U2071" s="178"/>
      <c r="V2071" s="178"/>
      <c r="W2071" s="178"/>
      <c r="X2071" s="178"/>
      <c r="Y2071" s="178"/>
      <c r="Z2071" s="178"/>
      <c r="AA2071" s="178"/>
      <c r="AB2071" s="178"/>
      <c r="AC2071" s="176"/>
      <c r="AD2071" s="176"/>
      <c r="AE2071" s="176"/>
      <c r="AF2071" s="178"/>
      <c r="AG2071" s="317">
        <v>2025</v>
      </c>
      <c r="AH2071" s="159"/>
      <c r="AI2071" s="175"/>
      <c r="AJ2071" s="180"/>
      <c r="AK2071" s="15">
        <f t="shared" ca="1" si="453"/>
        <v>1973</v>
      </c>
      <c r="AL2071" s="15" t="s">
        <v>155</v>
      </c>
      <c r="AM2071" s="15" t="str">
        <f t="shared" ca="1" si="454"/>
        <v>1973.</v>
      </c>
      <c r="AN2071" s="188"/>
      <c r="AO2071" s="16"/>
      <c r="AP2071" s="16"/>
    </row>
    <row r="2072" spans="1:42" ht="22.5" hidden="1" customHeight="1" x14ac:dyDescent="0.25">
      <c r="A2072" s="83" t="str">
        <f t="shared" ca="1" si="476"/>
        <v>1974.</v>
      </c>
      <c r="B2072" s="26">
        <v>3955</v>
      </c>
      <c r="C2072" s="40" t="s">
        <v>142</v>
      </c>
      <c r="D2072" s="26">
        <v>1962</v>
      </c>
      <c r="E2072" s="83" t="s">
        <v>2957</v>
      </c>
      <c r="F2072" s="83" t="s">
        <v>2959</v>
      </c>
      <c r="G2072" s="26">
        <v>2</v>
      </c>
      <c r="H2072" s="26">
        <v>2</v>
      </c>
      <c r="I2072" s="178">
        <v>6733.48</v>
      </c>
      <c r="J2072" s="176">
        <v>4426.08</v>
      </c>
      <c r="K2072" s="178">
        <v>4426.08</v>
      </c>
      <c r="L2072" s="26">
        <v>189</v>
      </c>
      <c r="M2072" s="178">
        <f>R2072+T2072+V2072+X2072+Z2072+AB2072+AE2072+AF2072</f>
        <v>1904364</v>
      </c>
      <c r="N2072" s="178"/>
      <c r="O2072" s="178"/>
      <c r="P2072" s="178"/>
      <c r="Q2072" s="176">
        <f t="shared" si="485"/>
        <v>1904364</v>
      </c>
      <c r="R2072" s="178">
        <v>1904364</v>
      </c>
      <c r="S2072" s="26"/>
      <c r="T2072" s="178"/>
      <c r="U2072" s="178"/>
      <c r="V2072" s="178"/>
      <c r="W2072" s="178"/>
      <c r="X2072" s="178"/>
      <c r="Y2072" s="178"/>
      <c r="Z2072" s="178"/>
      <c r="AA2072" s="178"/>
      <c r="AB2072" s="178"/>
      <c r="AC2072" s="178"/>
      <c r="AD2072" s="178"/>
      <c r="AE2072" s="178"/>
      <c r="AF2072" s="178"/>
      <c r="AG2072" s="317">
        <v>2025</v>
      </c>
      <c r="AH2072" s="163"/>
      <c r="AI2072" s="175"/>
      <c r="AJ2072" s="194"/>
      <c r="AK2072" s="15">
        <f t="shared" ca="1" si="453"/>
        <v>1974</v>
      </c>
      <c r="AL2072" s="15" t="s">
        <v>155</v>
      </c>
      <c r="AM2072" s="15" t="str">
        <f t="shared" ca="1" si="454"/>
        <v>1974.</v>
      </c>
      <c r="AN2072" s="188"/>
      <c r="AO2072" s="15"/>
      <c r="AP2072" s="16"/>
    </row>
    <row r="2073" spans="1:42" ht="22.5" hidden="1" customHeight="1" x14ac:dyDescent="0.25">
      <c r="A2073" s="83" t="str">
        <f t="shared" ca="1" si="476"/>
        <v>1975.</v>
      </c>
      <c r="B2073" s="26">
        <v>3914</v>
      </c>
      <c r="C2073" s="40" t="s">
        <v>942</v>
      </c>
      <c r="D2073" s="26">
        <v>1990</v>
      </c>
      <c r="E2073" s="135" t="s">
        <v>2957</v>
      </c>
      <c r="F2073" s="83" t="s">
        <v>2959</v>
      </c>
      <c r="G2073" s="26">
        <v>5</v>
      </c>
      <c r="H2073" s="26">
        <v>4</v>
      </c>
      <c r="I2073" s="178">
        <v>3691.2</v>
      </c>
      <c r="J2073" s="176">
        <v>3387</v>
      </c>
      <c r="K2073" s="178">
        <v>3276.8</v>
      </c>
      <c r="L2073" s="26">
        <v>130</v>
      </c>
      <c r="M2073" s="178">
        <f t="shared" ref="M2073" si="486">R2073+T2073+V2073+X2073+Z2073+AB2073+AE2073+AF2073</f>
        <v>2675800</v>
      </c>
      <c r="N2073" s="178"/>
      <c r="O2073" s="178"/>
      <c r="P2073" s="178"/>
      <c r="Q2073" s="176">
        <f t="shared" si="485"/>
        <v>2675800</v>
      </c>
      <c r="R2073" s="178"/>
      <c r="S2073" s="26"/>
      <c r="T2073" s="178"/>
      <c r="U2073" s="178"/>
      <c r="V2073" s="178"/>
      <c r="W2073" s="178"/>
      <c r="X2073" s="178"/>
      <c r="Y2073" s="178">
        <v>850</v>
      </c>
      <c r="Z2073" s="178">
        <f>Y2073*3148</f>
        <v>2675800</v>
      </c>
      <c r="AA2073" s="178"/>
      <c r="AB2073" s="178"/>
      <c r="AC2073" s="178"/>
      <c r="AD2073" s="178"/>
      <c r="AE2073" s="178"/>
      <c r="AF2073" s="178"/>
      <c r="AG2073" s="317">
        <v>2025</v>
      </c>
      <c r="AH2073" s="158"/>
      <c r="AI2073" s="175"/>
      <c r="AJ2073" s="162"/>
      <c r="AK2073" s="15">
        <f t="shared" ca="1" si="453"/>
        <v>1975</v>
      </c>
      <c r="AL2073" s="15" t="s">
        <v>155</v>
      </c>
      <c r="AM2073" s="15" t="str">
        <f t="shared" ca="1" si="454"/>
        <v>1975.</v>
      </c>
      <c r="AN2073" s="188"/>
      <c r="AO2073" s="15"/>
      <c r="AP2073" s="16"/>
    </row>
    <row r="2074" spans="1:42" ht="22.5" hidden="1" customHeight="1" x14ac:dyDescent="0.25">
      <c r="A2074" s="83" t="str">
        <f ca="1">AM2074</f>
        <v>1976.</v>
      </c>
      <c r="B2074" s="26">
        <v>3946</v>
      </c>
      <c r="C2074" s="40" t="s">
        <v>2974</v>
      </c>
      <c r="D2074" s="26">
        <v>1965</v>
      </c>
      <c r="E2074" s="83" t="s">
        <v>2957</v>
      </c>
      <c r="F2074" s="83" t="s">
        <v>2958</v>
      </c>
      <c r="G2074" s="26">
        <v>5</v>
      </c>
      <c r="H2074" s="26">
        <v>4</v>
      </c>
      <c r="I2074" s="178">
        <v>3030.11</v>
      </c>
      <c r="J2074" s="176">
        <v>2792.3</v>
      </c>
      <c r="K2074" s="178">
        <v>2792.3</v>
      </c>
      <c r="L2074" s="26">
        <v>111</v>
      </c>
      <c r="M2074" s="178">
        <f>R2074+T2074+V2074+X2074+Z2074+AB2074+AE2074+AF2074</f>
        <v>3552500</v>
      </c>
      <c r="N2074" s="174"/>
      <c r="O2074" s="174"/>
      <c r="P2074" s="174"/>
      <c r="Q2074" s="176">
        <f>M2074</f>
        <v>3552500</v>
      </c>
      <c r="R2074" s="178"/>
      <c r="S2074" s="26"/>
      <c r="T2074" s="178"/>
      <c r="U2074" s="178"/>
      <c r="V2074" s="178"/>
      <c r="W2074" s="178"/>
      <c r="X2074" s="178"/>
      <c r="Y2074" s="178">
        <v>2500</v>
      </c>
      <c r="Z2074" s="178">
        <f>Y2074*1421</f>
        <v>3552500</v>
      </c>
      <c r="AA2074" s="178"/>
      <c r="AB2074" s="178"/>
      <c r="AC2074" s="176"/>
      <c r="AD2074" s="176"/>
      <c r="AE2074" s="178"/>
      <c r="AF2074" s="178"/>
      <c r="AG2074" s="317">
        <v>2025</v>
      </c>
      <c r="AH2074" s="158"/>
      <c r="AI2074" s="175"/>
      <c r="AJ2074" s="162"/>
      <c r="AK2074" s="15">
        <f t="shared" ca="1" si="453"/>
        <v>1976</v>
      </c>
      <c r="AL2074" s="15" t="s">
        <v>155</v>
      </c>
      <c r="AM2074" s="15" t="str">
        <f t="shared" ca="1" si="454"/>
        <v>1976.</v>
      </c>
      <c r="AN2074" s="188"/>
      <c r="AO2074" s="15"/>
      <c r="AP2074" s="16"/>
    </row>
    <row r="2075" spans="1:42" ht="22.5" hidden="1" customHeight="1" x14ac:dyDescent="0.25">
      <c r="A2075" s="83" t="str">
        <f ca="1">AM2075</f>
        <v>1977.</v>
      </c>
      <c r="B2075" s="26">
        <v>3928</v>
      </c>
      <c r="C2075" s="40" t="s">
        <v>1547</v>
      </c>
      <c r="D2075" s="26">
        <v>1985</v>
      </c>
      <c r="E2075" s="83" t="s">
        <v>2957</v>
      </c>
      <c r="F2075" s="83" t="s">
        <v>2958</v>
      </c>
      <c r="G2075" s="26">
        <v>5</v>
      </c>
      <c r="H2075" s="26">
        <v>3</v>
      </c>
      <c r="I2075" s="178">
        <v>3563.9</v>
      </c>
      <c r="J2075" s="178">
        <v>3563.9</v>
      </c>
      <c r="K2075" s="178">
        <v>3563.9</v>
      </c>
      <c r="L2075" s="26">
        <v>145</v>
      </c>
      <c r="M2075" s="178">
        <f>R2075+T2075+V2075+X2075+Z2075+AB2075+AE2075+AF2075</f>
        <v>2034828</v>
      </c>
      <c r="N2075" s="178"/>
      <c r="O2075" s="178"/>
      <c r="P2075" s="178"/>
      <c r="Q2075" s="176">
        <f>M2075</f>
        <v>2034828</v>
      </c>
      <c r="R2075" s="178"/>
      <c r="S2075" s="26"/>
      <c r="T2075" s="178"/>
      <c r="U2075" s="178"/>
      <c r="V2075" s="178"/>
      <c r="W2075" s="178"/>
      <c r="X2075" s="178"/>
      <c r="Y2075" s="178">
        <v>1432</v>
      </c>
      <c r="Z2075" s="178">
        <v>2034828</v>
      </c>
      <c r="AA2075" s="178"/>
      <c r="AB2075" s="178"/>
      <c r="AC2075" s="178"/>
      <c r="AD2075" s="178"/>
      <c r="AE2075" s="178"/>
      <c r="AF2075" s="178"/>
      <c r="AG2075" s="317">
        <v>2025</v>
      </c>
      <c r="AH2075" s="158"/>
      <c r="AI2075" s="175"/>
      <c r="AJ2075" s="180"/>
      <c r="AK2075" s="15">
        <f t="shared" ca="1" si="453"/>
        <v>1977</v>
      </c>
      <c r="AL2075" s="15" t="s">
        <v>155</v>
      </c>
      <c r="AM2075" s="15" t="str">
        <f t="shared" ca="1" si="454"/>
        <v>1977.</v>
      </c>
      <c r="AN2075" s="188"/>
      <c r="AO2075" s="15"/>
      <c r="AP2075" s="16"/>
    </row>
    <row r="2076" spans="1:42" ht="22.5" hidden="1" customHeight="1" x14ac:dyDescent="0.25">
      <c r="A2076" s="83" t="str">
        <f t="shared" ca="1" si="476"/>
        <v>1978.</v>
      </c>
      <c r="B2076" s="26">
        <v>3912</v>
      </c>
      <c r="C2076" s="40" t="s">
        <v>3119</v>
      </c>
      <c r="D2076" s="26">
        <v>1965</v>
      </c>
      <c r="E2076" s="83" t="s">
        <v>2957</v>
      </c>
      <c r="F2076" s="83" t="s">
        <v>2958</v>
      </c>
      <c r="G2076" s="26">
        <v>4</v>
      </c>
      <c r="H2076" s="26">
        <v>4</v>
      </c>
      <c r="I2076" s="178">
        <v>2847.5</v>
      </c>
      <c r="J2076" s="176">
        <v>2609.69</v>
      </c>
      <c r="K2076" s="178">
        <v>2609.69</v>
      </c>
      <c r="L2076" s="26">
        <v>128</v>
      </c>
      <c r="M2076" s="178">
        <f>R2076+T2076+V2076+X2076+Z2076+AB2076+AE2076+AF2076</f>
        <v>2735425</v>
      </c>
      <c r="N2076" s="178"/>
      <c r="O2076" s="178"/>
      <c r="P2076" s="178"/>
      <c r="Q2076" s="176">
        <f t="shared" ref="Q2076" si="487">M2076</f>
        <v>2735425</v>
      </c>
      <c r="R2076" s="178"/>
      <c r="S2076" s="26"/>
      <c r="T2076" s="178"/>
      <c r="U2076" s="178"/>
      <c r="V2076" s="178"/>
      <c r="W2076" s="178"/>
      <c r="X2076" s="178"/>
      <c r="Y2076" s="178">
        <v>1925</v>
      </c>
      <c r="Z2076" s="178">
        <f>Y2076*1421</f>
        <v>2735425</v>
      </c>
      <c r="AA2076" s="178"/>
      <c r="AB2076" s="178"/>
      <c r="AC2076" s="178"/>
      <c r="AD2076" s="178"/>
      <c r="AE2076" s="178"/>
      <c r="AF2076" s="178"/>
      <c r="AG2076" s="317">
        <v>2025</v>
      </c>
      <c r="AH2076" s="163"/>
      <c r="AI2076" s="175"/>
      <c r="AJ2076" s="194"/>
      <c r="AK2076" s="15">
        <f t="shared" ca="1" si="453"/>
        <v>1978</v>
      </c>
      <c r="AL2076" s="15" t="s">
        <v>155</v>
      </c>
      <c r="AM2076" s="15" t="str">
        <f t="shared" ca="1" si="454"/>
        <v>1978.</v>
      </c>
      <c r="AN2076" s="188"/>
      <c r="AO2076" s="15"/>
      <c r="AP2076" s="16"/>
    </row>
    <row r="2077" spans="1:42" ht="22.5" hidden="1" customHeight="1" x14ac:dyDescent="0.25">
      <c r="A2077" s="83" t="str">
        <f ca="1">AM2077</f>
        <v>1979.</v>
      </c>
      <c r="B2077" s="83">
        <v>3791</v>
      </c>
      <c r="C2077" s="47" t="s">
        <v>3120</v>
      </c>
      <c r="D2077" s="83">
        <v>1966</v>
      </c>
      <c r="E2077" s="135" t="s">
        <v>2957</v>
      </c>
      <c r="F2077" s="83" t="s">
        <v>2959</v>
      </c>
      <c r="G2077" s="83">
        <v>2</v>
      </c>
      <c r="H2077" s="83">
        <v>1</v>
      </c>
      <c r="I2077" s="178">
        <v>270.2</v>
      </c>
      <c r="J2077" s="176">
        <v>238.2</v>
      </c>
      <c r="K2077" s="178">
        <v>198.1</v>
      </c>
      <c r="L2077" s="26">
        <v>17</v>
      </c>
      <c r="M2077" s="178">
        <f t="shared" ref="M2077" si="488">R2077+T2077+V2077+X2077+Z2077+AB2077+AE2077+AF2077</f>
        <v>1271093</v>
      </c>
      <c r="N2077" s="178"/>
      <c r="O2077" s="178"/>
      <c r="P2077" s="178"/>
      <c r="Q2077" s="176">
        <f t="shared" ref="Q2077" si="489">M2077</f>
        <v>1271093</v>
      </c>
      <c r="R2077" s="178">
        <v>1271093</v>
      </c>
      <c r="S2077" s="26"/>
      <c r="T2077" s="178"/>
      <c r="U2077" s="178"/>
      <c r="V2077" s="178"/>
      <c r="W2077" s="178"/>
      <c r="X2077" s="178"/>
      <c r="Y2077" s="178"/>
      <c r="Z2077" s="178"/>
      <c r="AA2077" s="178"/>
      <c r="AB2077" s="178"/>
      <c r="AC2077" s="178"/>
      <c r="AD2077" s="178"/>
      <c r="AE2077" s="178"/>
      <c r="AF2077" s="178"/>
      <c r="AG2077" s="317">
        <v>2025</v>
      </c>
      <c r="AH2077" s="163"/>
      <c r="AI2077" s="175"/>
      <c r="AJ2077" s="194"/>
      <c r="AK2077" s="15">
        <f t="shared" ca="1" si="453"/>
        <v>1979</v>
      </c>
      <c r="AL2077" s="15" t="s">
        <v>155</v>
      </c>
      <c r="AM2077" s="15" t="str">
        <f t="shared" ca="1" si="454"/>
        <v>1979.</v>
      </c>
      <c r="AN2077" s="188"/>
      <c r="AO2077" s="15"/>
      <c r="AP2077" s="16"/>
    </row>
    <row r="2078" spans="1:42" ht="22.5" hidden="1" customHeight="1" x14ac:dyDescent="0.25">
      <c r="A2078" s="83" t="str">
        <f ca="1">AM2078</f>
        <v>1980.</v>
      </c>
      <c r="B2078" s="26">
        <v>3794</v>
      </c>
      <c r="C2078" s="40" t="s">
        <v>141</v>
      </c>
      <c r="D2078" s="26">
        <v>1967</v>
      </c>
      <c r="E2078" s="135" t="s">
        <v>2957</v>
      </c>
      <c r="F2078" s="83" t="s">
        <v>2959</v>
      </c>
      <c r="G2078" s="26">
        <v>2</v>
      </c>
      <c r="H2078" s="26">
        <v>2</v>
      </c>
      <c r="I2078" s="178">
        <v>525</v>
      </c>
      <c r="J2078" s="176">
        <v>462.6</v>
      </c>
      <c r="K2078" s="178">
        <v>462.6</v>
      </c>
      <c r="L2078" s="26">
        <v>24</v>
      </c>
      <c r="M2078" s="178">
        <f>R2078+T2078+V2078+X2078+Z2078+AB2078+AE2078+AF2078</f>
        <v>1522875</v>
      </c>
      <c r="N2078" s="178"/>
      <c r="O2078" s="178"/>
      <c r="P2078" s="178"/>
      <c r="Q2078" s="176">
        <f>M2078</f>
        <v>1522875</v>
      </c>
      <c r="R2078" s="178">
        <v>1522875</v>
      </c>
      <c r="S2078" s="26"/>
      <c r="T2078" s="178"/>
      <c r="U2078" s="178"/>
      <c r="V2078" s="178"/>
      <c r="W2078" s="178"/>
      <c r="X2078" s="178"/>
      <c r="Y2078" s="178"/>
      <c r="Z2078" s="178"/>
      <c r="AA2078" s="178"/>
      <c r="AB2078" s="178"/>
      <c r="AC2078" s="178"/>
      <c r="AD2078" s="178"/>
      <c r="AE2078" s="178"/>
      <c r="AF2078" s="178"/>
      <c r="AG2078" s="317">
        <v>2025</v>
      </c>
      <c r="AH2078" s="163"/>
      <c r="AI2078" s="175"/>
      <c r="AJ2078" s="194"/>
      <c r="AK2078" s="15">
        <f t="shared" ref="AK2078:AK2141" ca="1" si="490">MAX(AK2073:AK2077)+1</f>
        <v>1980</v>
      </c>
      <c r="AL2078" s="15" t="s">
        <v>155</v>
      </c>
      <c r="AM2078" s="15" t="str">
        <f t="shared" ca="1" si="454"/>
        <v>1980.</v>
      </c>
      <c r="AN2078" s="188"/>
      <c r="AO2078" s="15"/>
      <c r="AP2078" s="16"/>
    </row>
    <row r="2079" spans="1:42" ht="22.5" hidden="1" customHeight="1" x14ac:dyDescent="0.25">
      <c r="A2079" s="83" t="str">
        <f t="shared" ref="A2079:A2084" ca="1" si="491">AM2079</f>
        <v>1981.</v>
      </c>
      <c r="B2079" s="26">
        <v>4009</v>
      </c>
      <c r="C2079" s="40" t="s">
        <v>965</v>
      </c>
      <c r="D2079" s="26">
        <v>1965</v>
      </c>
      <c r="E2079" s="83" t="s">
        <v>2957</v>
      </c>
      <c r="F2079" s="83" t="s">
        <v>2959</v>
      </c>
      <c r="G2079" s="26">
        <v>2</v>
      </c>
      <c r="H2079" s="26">
        <v>2</v>
      </c>
      <c r="I2079" s="178">
        <v>1182.07</v>
      </c>
      <c r="J2079" s="176">
        <v>633.67999999999995</v>
      </c>
      <c r="K2079" s="178">
        <v>633.67999999999995</v>
      </c>
      <c r="L2079" s="26">
        <v>25</v>
      </c>
      <c r="M2079" s="178">
        <f t="shared" ref="M2079:M2081" si="492">R2079+T2079+V2079+X2079+Z2079+AB2079+AE2079+AF2079</f>
        <v>397978</v>
      </c>
      <c r="N2079" s="178"/>
      <c r="O2079" s="178"/>
      <c r="P2079" s="178"/>
      <c r="Q2079" s="176">
        <f t="shared" ref="Q2079:Q2081" si="493">M2079</f>
        <v>397978</v>
      </c>
      <c r="R2079" s="178">
        <v>397978</v>
      </c>
      <c r="S2079" s="26"/>
      <c r="T2079" s="178"/>
      <c r="U2079" s="178"/>
      <c r="V2079" s="178"/>
      <c r="W2079" s="178"/>
      <c r="X2079" s="178"/>
      <c r="Y2079" s="178"/>
      <c r="Z2079" s="178"/>
      <c r="AA2079" s="178"/>
      <c r="AB2079" s="178"/>
      <c r="AC2079" s="178"/>
      <c r="AD2079" s="178"/>
      <c r="AE2079" s="178"/>
      <c r="AF2079" s="178"/>
      <c r="AG2079" s="317">
        <v>2025</v>
      </c>
      <c r="AH2079" s="158"/>
      <c r="AI2079" s="175"/>
      <c r="AJ2079" s="194"/>
      <c r="AK2079" s="15">
        <f t="shared" ca="1" si="490"/>
        <v>1981</v>
      </c>
      <c r="AL2079" s="15" t="s">
        <v>155</v>
      </c>
      <c r="AM2079" s="15" t="str">
        <f t="shared" ca="1" si="454"/>
        <v>1981.</v>
      </c>
      <c r="AN2079" s="188"/>
      <c r="AO2079" s="15"/>
      <c r="AP2079" s="16"/>
    </row>
    <row r="2080" spans="1:42" ht="22.5" hidden="1" customHeight="1" x14ac:dyDescent="0.25">
      <c r="A2080" s="83" t="str">
        <f t="shared" ca="1" si="491"/>
        <v>1982.</v>
      </c>
      <c r="B2080" s="26">
        <v>3976</v>
      </c>
      <c r="C2080" s="40" t="s">
        <v>125</v>
      </c>
      <c r="D2080" s="26">
        <v>1976</v>
      </c>
      <c r="E2080" s="83" t="s">
        <v>2957</v>
      </c>
      <c r="F2080" s="83" t="s">
        <v>2959</v>
      </c>
      <c r="G2080" s="26">
        <v>2</v>
      </c>
      <c r="H2080" s="26">
        <v>2</v>
      </c>
      <c r="I2080" s="178">
        <v>1327</v>
      </c>
      <c r="J2080" s="176">
        <v>750.2</v>
      </c>
      <c r="K2080" s="178">
        <v>750.2</v>
      </c>
      <c r="L2080" s="26">
        <v>30</v>
      </c>
      <c r="M2080" s="178">
        <f t="shared" si="492"/>
        <v>1202056</v>
      </c>
      <c r="N2080" s="174"/>
      <c r="O2080" s="174"/>
      <c r="P2080" s="174"/>
      <c r="Q2080" s="176">
        <f t="shared" si="493"/>
        <v>1202056</v>
      </c>
      <c r="R2080" s="178">
        <v>1202056</v>
      </c>
      <c r="S2080" s="26"/>
      <c r="T2080" s="178"/>
      <c r="U2080" s="178"/>
      <c r="V2080" s="178"/>
      <c r="W2080" s="178"/>
      <c r="X2080" s="178"/>
      <c r="Y2080" s="178"/>
      <c r="Z2080" s="178"/>
      <c r="AA2080" s="178"/>
      <c r="AB2080" s="178"/>
      <c r="AC2080" s="176"/>
      <c r="AD2080" s="176"/>
      <c r="AE2080" s="178"/>
      <c r="AF2080" s="178"/>
      <c r="AG2080" s="317">
        <v>2025</v>
      </c>
      <c r="AH2080" s="159"/>
      <c r="AI2080" s="175"/>
      <c r="AJ2080" s="194"/>
      <c r="AK2080" s="15">
        <f t="shared" ca="1" si="490"/>
        <v>1982</v>
      </c>
      <c r="AL2080" s="15" t="s">
        <v>155</v>
      </c>
      <c r="AM2080" s="15" t="str">
        <f t="shared" ref="AM2080:AM2143" ca="1" si="494">CONCATENATE(AK2080,AL2080)</f>
        <v>1982.</v>
      </c>
      <c r="AN2080" s="188"/>
      <c r="AO2080" s="15"/>
      <c r="AP2080" s="16"/>
    </row>
    <row r="2081" spans="1:42" ht="22.5" hidden="1" customHeight="1" x14ac:dyDescent="0.25">
      <c r="A2081" s="83" t="str">
        <f t="shared" ca="1" si="491"/>
        <v>1983.</v>
      </c>
      <c r="B2081" s="26">
        <v>3815</v>
      </c>
      <c r="C2081" s="40" t="s">
        <v>803</v>
      </c>
      <c r="D2081" s="26">
        <v>1959</v>
      </c>
      <c r="E2081" s="83" t="s">
        <v>2957</v>
      </c>
      <c r="F2081" s="83" t="s">
        <v>2959</v>
      </c>
      <c r="G2081" s="26">
        <v>2</v>
      </c>
      <c r="H2081" s="26">
        <v>3</v>
      </c>
      <c r="I2081" s="178">
        <v>831.8</v>
      </c>
      <c r="J2081" s="176">
        <v>533.4</v>
      </c>
      <c r="K2081" s="178">
        <v>533.4</v>
      </c>
      <c r="L2081" s="26">
        <v>13</v>
      </c>
      <c r="M2081" s="178">
        <f t="shared" si="492"/>
        <v>1210178</v>
      </c>
      <c r="N2081" s="174"/>
      <c r="O2081" s="174"/>
      <c r="P2081" s="174"/>
      <c r="Q2081" s="176">
        <f t="shared" si="493"/>
        <v>1210178</v>
      </c>
      <c r="R2081" s="178">
        <v>1210178</v>
      </c>
      <c r="S2081" s="26"/>
      <c r="T2081" s="178"/>
      <c r="U2081" s="178"/>
      <c r="V2081" s="178"/>
      <c r="W2081" s="178"/>
      <c r="X2081" s="178"/>
      <c r="Y2081" s="178"/>
      <c r="Z2081" s="178"/>
      <c r="AA2081" s="178"/>
      <c r="AB2081" s="178"/>
      <c r="AC2081" s="176"/>
      <c r="AD2081" s="176"/>
      <c r="AE2081" s="178"/>
      <c r="AF2081" s="178"/>
      <c r="AG2081" s="317">
        <v>2025</v>
      </c>
      <c r="AH2081" s="159"/>
      <c r="AI2081" s="175"/>
      <c r="AJ2081" s="194"/>
      <c r="AK2081" s="15">
        <f t="shared" ca="1" si="490"/>
        <v>1983</v>
      </c>
      <c r="AL2081" s="15" t="s">
        <v>155</v>
      </c>
      <c r="AM2081" s="15" t="str">
        <f t="shared" ca="1" si="494"/>
        <v>1983.</v>
      </c>
      <c r="AN2081" s="188"/>
      <c r="AO2081" s="15"/>
      <c r="AP2081" s="16"/>
    </row>
    <row r="2082" spans="1:42" ht="22.5" hidden="1" customHeight="1" x14ac:dyDescent="0.25">
      <c r="A2082" s="83" t="str">
        <f t="shared" ca="1" si="491"/>
        <v>1984.</v>
      </c>
      <c r="B2082" s="83">
        <v>3816</v>
      </c>
      <c r="C2082" s="299" t="s">
        <v>3124</v>
      </c>
      <c r="D2082" s="84">
        <v>1955</v>
      </c>
      <c r="E2082" s="302" t="s">
        <v>2957</v>
      </c>
      <c r="F2082" s="84" t="s">
        <v>2959</v>
      </c>
      <c r="G2082" s="84">
        <v>2</v>
      </c>
      <c r="H2082" s="84">
        <v>1</v>
      </c>
      <c r="I2082" s="235">
        <v>697.9</v>
      </c>
      <c r="J2082" s="205">
        <v>360.7</v>
      </c>
      <c r="K2082" s="235">
        <v>360.7</v>
      </c>
      <c r="L2082" s="210">
        <v>20</v>
      </c>
      <c r="M2082" s="178">
        <f t="shared" ref="M2082:M2084" si="495">R2082+T2082+V2082+X2082+Z2082+AB2082+AE2082+AF2082</f>
        <v>1100531</v>
      </c>
      <c r="N2082" s="174"/>
      <c r="O2082" s="174"/>
      <c r="P2082" s="174"/>
      <c r="Q2082" s="176">
        <f t="shared" ref="Q2082:Q2084" si="496">M2082</f>
        <v>1100531</v>
      </c>
      <c r="R2082" s="178">
        <v>1100531</v>
      </c>
      <c r="S2082" s="26"/>
      <c r="T2082" s="178"/>
      <c r="U2082" s="178"/>
      <c r="V2082" s="178"/>
      <c r="W2082" s="178"/>
      <c r="X2082" s="178"/>
      <c r="Y2082" s="178"/>
      <c r="Z2082" s="178"/>
      <c r="AA2082" s="178"/>
      <c r="AB2082" s="178"/>
      <c r="AC2082" s="178"/>
      <c r="AD2082" s="178"/>
      <c r="AE2082" s="178"/>
      <c r="AF2082" s="178"/>
      <c r="AG2082" s="317">
        <v>2025</v>
      </c>
      <c r="AH2082" s="159"/>
      <c r="AI2082" s="175"/>
      <c r="AJ2082" s="194"/>
      <c r="AK2082" s="15">
        <f t="shared" ca="1" si="490"/>
        <v>1984</v>
      </c>
      <c r="AL2082" s="15" t="s">
        <v>155</v>
      </c>
      <c r="AM2082" s="15" t="str">
        <f t="shared" ca="1" si="494"/>
        <v>1984.</v>
      </c>
      <c r="AN2082" s="188"/>
      <c r="AO2082" s="15"/>
      <c r="AP2082" s="16"/>
    </row>
    <row r="2083" spans="1:42" ht="22.5" hidden="1" customHeight="1" x14ac:dyDescent="0.25">
      <c r="A2083" s="83" t="str">
        <f t="shared" ca="1" si="491"/>
        <v>1985.</v>
      </c>
      <c r="B2083" s="26">
        <v>3812</v>
      </c>
      <c r="C2083" s="40" t="s">
        <v>947</v>
      </c>
      <c r="D2083" s="26">
        <v>1954</v>
      </c>
      <c r="E2083" s="135" t="s">
        <v>2957</v>
      </c>
      <c r="F2083" s="83" t="s">
        <v>2959</v>
      </c>
      <c r="G2083" s="26">
        <v>2</v>
      </c>
      <c r="H2083" s="26">
        <v>1</v>
      </c>
      <c r="I2083" s="178">
        <v>711.5</v>
      </c>
      <c r="J2083" s="176">
        <v>378.6</v>
      </c>
      <c r="K2083" s="178">
        <v>378.6</v>
      </c>
      <c r="L2083" s="26">
        <v>17</v>
      </c>
      <c r="M2083" s="178">
        <f t="shared" si="495"/>
        <v>1100531</v>
      </c>
      <c r="N2083" s="178"/>
      <c r="O2083" s="178"/>
      <c r="P2083" s="178"/>
      <c r="Q2083" s="176">
        <f t="shared" si="496"/>
        <v>1100531</v>
      </c>
      <c r="R2083" s="178">
        <v>1100531</v>
      </c>
      <c r="S2083" s="26"/>
      <c r="T2083" s="178"/>
      <c r="U2083" s="178"/>
      <c r="V2083" s="178"/>
      <c r="W2083" s="178"/>
      <c r="X2083" s="178"/>
      <c r="Y2083" s="178"/>
      <c r="Z2083" s="178"/>
      <c r="AA2083" s="178"/>
      <c r="AB2083" s="178"/>
      <c r="AC2083" s="178"/>
      <c r="AD2083" s="178"/>
      <c r="AE2083" s="178"/>
      <c r="AF2083" s="178"/>
      <c r="AG2083" s="317">
        <v>2025</v>
      </c>
      <c r="AH2083" s="159"/>
      <c r="AI2083" s="175"/>
      <c r="AJ2083" s="194"/>
      <c r="AK2083" s="15">
        <f t="shared" ca="1" si="490"/>
        <v>1985</v>
      </c>
      <c r="AL2083" s="15" t="s">
        <v>155</v>
      </c>
      <c r="AM2083" s="15" t="str">
        <f t="shared" ca="1" si="494"/>
        <v>1985.</v>
      </c>
      <c r="AN2083" s="188"/>
      <c r="AO2083" s="15"/>
      <c r="AP2083" s="16"/>
    </row>
    <row r="2084" spans="1:42" ht="22.5" hidden="1" customHeight="1" x14ac:dyDescent="0.25">
      <c r="A2084" s="83" t="str">
        <f t="shared" ca="1" si="491"/>
        <v>1986.</v>
      </c>
      <c r="B2084" s="83">
        <v>3866</v>
      </c>
      <c r="C2084" s="299" t="s">
        <v>3125</v>
      </c>
      <c r="D2084" s="84">
        <v>1961</v>
      </c>
      <c r="E2084" s="302" t="s">
        <v>2957</v>
      </c>
      <c r="F2084" s="84" t="s">
        <v>2959</v>
      </c>
      <c r="G2084" s="84">
        <v>2</v>
      </c>
      <c r="H2084" s="84">
        <v>1</v>
      </c>
      <c r="I2084" s="235">
        <v>815.7</v>
      </c>
      <c r="J2084" s="205">
        <v>432</v>
      </c>
      <c r="K2084" s="235">
        <v>432</v>
      </c>
      <c r="L2084" s="210">
        <v>26</v>
      </c>
      <c r="M2084" s="178">
        <f t="shared" si="495"/>
        <v>649760</v>
      </c>
      <c r="N2084" s="174"/>
      <c r="O2084" s="174"/>
      <c r="P2084" s="174"/>
      <c r="Q2084" s="176">
        <f t="shared" si="496"/>
        <v>649760</v>
      </c>
      <c r="R2084" s="178">
        <v>649760</v>
      </c>
      <c r="S2084" s="26"/>
      <c r="T2084" s="178"/>
      <c r="U2084" s="178"/>
      <c r="V2084" s="178"/>
      <c r="W2084" s="178"/>
      <c r="X2084" s="178"/>
      <c r="Y2084" s="178"/>
      <c r="Z2084" s="178"/>
      <c r="AA2084" s="178"/>
      <c r="AB2084" s="178"/>
      <c r="AC2084" s="178"/>
      <c r="AD2084" s="178"/>
      <c r="AE2084" s="178"/>
      <c r="AF2084" s="178"/>
      <c r="AG2084" s="317">
        <v>2025</v>
      </c>
      <c r="AH2084" s="159"/>
      <c r="AI2084" s="175"/>
      <c r="AJ2084" s="194"/>
      <c r="AK2084" s="15">
        <f t="shared" ca="1" si="490"/>
        <v>1986</v>
      </c>
      <c r="AL2084" s="15" t="s">
        <v>155</v>
      </c>
      <c r="AM2084" s="15" t="str">
        <f t="shared" ca="1" si="494"/>
        <v>1986.</v>
      </c>
      <c r="AN2084" s="188"/>
      <c r="AO2084" s="15"/>
      <c r="AP2084" s="16"/>
    </row>
    <row r="2085" spans="1:42" ht="22.5" hidden="1" customHeight="1" x14ac:dyDescent="0.25">
      <c r="A2085" s="83" t="str">
        <f ca="1">AM2085</f>
        <v>1987.</v>
      </c>
      <c r="B2085" s="26">
        <v>3837</v>
      </c>
      <c r="C2085" s="40" t="s">
        <v>1537</v>
      </c>
      <c r="D2085" s="26">
        <v>1991</v>
      </c>
      <c r="E2085" s="83" t="s">
        <v>2957</v>
      </c>
      <c r="F2085" s="83" t="s">
        <v>2958</v>
      </c>
      <c r="G2085" s="26">
        <v>3</v>
      </c>
      <c r="H2085" s="26">
        <v>3</v>
      </c>
      <c r="I2085" s="178">
        <v>1564.2</v>
      </c>
      <c r="J2085" s="178">
        <v>1367.6</v>
      </c>
      <c r="K2085" s="178">
        <v>1367.6</v>
      </c>
      <c r="L2085" s="26">
        <v>61</v>
      </c>
      <c r="M2085" s="178">
        <f>R2085+T2085+V2085+X2085+Z2085+AB2085+AE2085+AF2085</f>
        <v>1085235</v>
      </c>
      <c r="N2085" s="178"/>
      <c r="O2085" s="178"/>
      <c r="P2085" s="178"/>
      <c r="Q2085" s="176">
        <f>M2085</f>
        <v>1085235</v>
      </c>
      <c r="R2085" s="178"/>
      <c r="S2085" s="26"/>
      <c r="T2085" s="178"/>
      <c r="U2085" s="178">
        <v>670.7</v>
      </c>
      <c r="V2085" s="178">
        <v>1085235</v>
      </c>
      <c r="W2085" s="178"/>
      <c r="X2085" s="178"/>
      <c r="Y2085" s="178"/>
      <c r="Z2085" s="178"/>
      <c r="AA2085" s="178"/>
      <c r="AB2085" s="178"/>
      <c r="AC2085" s="178"/>
      <c r="AD2085" s="178"/>
      <c r="AE2085" s="178"/>
      <c r="AF2085" s="178"/>
      <c r="AG2085" s="317">
        <v>2025</v>
      </c>
      <c r="AH2085" s="158"/>
      <c r="AI2085" s="175"/>
      <c r="AJ2085" s="162"/>
      <c r="AK2085" s="15">
        <f t="shared" ca="1" si="490"/>
        <v>1987</v>
      </c>
      <c r="AL2085" s="15" t="s">
        <v>155</v>
      </c>
      <c r="AM2085" s="15" t="str">
        <f t="shared" ca="1" si="494"/>
        <v>1987.</v>
      </c>
      <c r="AN2085" s="188"/>
      <c r="AP2085" s="16"/>
    </row>
    <row r="2086" spans="1:42" ht="22.5" hidden="1" customHeight="1" x14ac:dyDescent="0.25">
      <c r="A2086" s="83" t="str">
        <f ca="1">AM2086</f>
        <v>1988.</v>
      </c>
      <c r="B2086" s="26">
        <v>3828</v>
      </c>
      <c r="C2086" s="40" t="s">
        <v>3010</v>
      </c>
      <c r="D2086" s="26">
        <v>1985</v>
      </c>
      <c r="E2086" s="83" t="s">
        <v>2957</v>
      </c>
      <c r="F2086" s="83" t="s">
        <v>2958</v>
      </c>
      <c r="G2086" s="26">
        <v>5</v>
      </c>
      <c r="H2086" s="26">
        <v>2</v>
      </c>
      <c r="I2086" s="178">
        <v>2134.9</v>
      </c>
      <c r="J2086" s="178">
        <v>1893.9</v>
      </c>
      <c r="K2086" s="178">
        <v>1893.9</v>
      </c>
      <c r="L2086" s="26">
        <v>88</v>
      </c>
      <c r="M2086" s="178">
        <f>R2086+T2086+V2086+X2086+Z2086+AB2086+AE2086+AF2086</f>
        <v>1454695</v>
      </c>
      <c r="N2086" s="178"/>
      <c r="O2086" s="178"/>
      <c r="P2086" s="178"/>
      <c r="Q2086" s="176">
        <f>M2086</f>
        <v>1454695</v>
      </c>
      <c r="R2086" s="178"/>
      <c r="S2086" s="26"/>
      <c r="T2086" s="178"/>
      <c r="U2086" s="178">
        <v>601.6</v>
      </c>
      <c r="V2086" s="178">
        <v>1454695</v>
      </c>
      <c r="W2086" s="178"/>
      <c r="X2086" s="178"/>
      <c r="Y2086" s="178"/>
      <c r="Z2086" s="178"/>
      <c r="AA2086" s="178"/>
      <c r="AB2086" s="178"/>
      <c r="AC2086" s="178"/>
      <c r="AD2086" s="178"/>
      <c r="AE2086" s="178"/>
      <c r="AF2086" s="178"/>
      <c r="AG2086" s="317">
        <v>2025</v>
      </c>
      <c r="AH2086" s="159"/>
      <c r="AI2086" s="175"/>
      <c r="AJ2086" s="140"/>
      <c r="AK2086" s="15">
        <f t="shared" ca="1" si="490"/>
        <v>1988</v>
      </c>
      <c r="AL2086" s="15" t="s">
        <v>155</v>
      </c>
      <c r="AM2086" s="15" t="str">
        <f t="shared" ca="1" si="494"/>
        <v>1988.</v>
      </c>
      <c r="AN2086" s="188"/>
      <c r="AO2086" s="16"/>
      <c r="AP2086" s="16"/>
    </row>
    <row r="2087" spans="1:42" s="35" customFormat="1" ht="22.5" hidden="1" customHeight="1" x14ac:dyDescent="0.25">
      <c r="A2087" s="85"/>
      <c r="B2087" s="56"/>
      <c r="C2087" s="169" t="s">
        <v>1203</v>
      </c>
      <c r="D2087" s="26"/>
      <c r="E2087" s="135"/>
      <c r="F2087" s="83"/>
      <c r="G2087" s="26"/>
      <c r="H2087" s="26"/>
      <c r="I2087" s="174">
        <f>SUM(I2088:I2093)</f>
        <v>15680.210000000003</v>
      </c>
      <c r="J2087" s="174">
        <f t="shared" ref="J2087:AB2087" si="497">SUM(J2088:J2093)</f>
        <v>13953.890000000001</v>
      </c>
      <c r="K2087" s="174">
        <f t="shared" si="497"/>
        <v>13903.390000000001</v>
      </c>
      <c r="L2087" s="123">
        <f t="shared" si="497"/>
        <v>602</v>
      </c>
      <c r="M2087" s="174">
        <f t="shared" si="497"/>
        <v>6536788.5800000001</v>
      </c>
      <c r="N2087" s="174"/>
      <c r="O2087" s="174"/>
      <c r="P2087" s="174"/>
      <c r="Q2087" s="174">
        <f>M2087</f>
        <v>6536788.5800000001</v>
      </c>
      <c r="R2087" s="174">
        <f t="shared" si="497"/>
        <v>3494655</v>
      </c>
      <c r="S2087" s="123"/>
      <c r="T2087" s="174"/>
      <c r="U2087" s="174"/>
      <c r="V2087" s="174"/>
      <c r="W2087" s="174">
        <f t="shared" si="497"/>
        <v>1244.1600000000001</v>
      </c>
      <c r="X2087" s="174">
        <f t="shared" si="497"/>
        <v>2754570.2400000002</v>
      </c>
      <c r="Y2087" s="174"/>
      <c r="Z2087" s="174"/>
      <c r="AA2087" s="174">
        <f t="shared" si="497"/>
        <v>107.42</v>
      </c>
      <c r="AB2087" s="174">
        <f t="shared" si="497"/>
        <v>287563.34000000003</v>
      </c>
      <c r="AC2087" s="174"/>
      <c r="AD2087" s="174"/>
      <c r="AE2087" s="174"/>
      <c r="AF2087" s="174"/>
      <c r="AG2087" s="193"/>
      <c r="AH2087" s="158"/>
      <c r="AI2087" s="175"/>
      <c r="AJ2087" s="162"/>
      <c r="AK2087" s="15"/>
      <c r="AL2087" s="15"/>
      <c r="AM2087" s="15"/>
      <c r="AN2087" s="163"/>
      <c r="AP2087" s="16"/>
    </row>
    <row r="2088" spans="1:42" ht="22.5" hidden="1" customHeight="1" x14ac:dyDescent="0.25">
      <c r="A2088" s="83" t="str">
        <f t="shared" ref="A2088:A2093" ca="1" si="498">AM2088</f>
        <v>1989.</v>
      </c>
      <c r="B2088" s="26">
        <v>3856</v>
      </c>
      <c r="C2088" s="40" t="s">
        <v>1541</v>
      </c>
      <c r="D2088" s="26">
        <v>1996</v>
      </c>
      <c r="E2088" s="135" t="s">
        <v>2957</v>
      </c>
      <c r="F2088" s="83" t="s">
        <v>2959</v>
      </c>
      <c r="G2088" s="26">
        <v>2</v>
      </c>
      <c r="H2088" s="26">
        <v>2</v>
      </c>
      <c r="I2088" s="178">
        <v>792.1</v>
      </c>
      <c r="J2088" s="178">
        <v>792.1</v>
      </c>
      <c r="K2088" s="178">
        <v>792.1</v>
      </c>
      <c r="L2088" s="26">
        <v>34</v>
      </c>
      <c r="M2088" s="178">
        <f t="shared" ref="M2088:M2093" si="499">R2088+T2088+V2088+X2088+Z2088+AB2088+AE2088+AF2088</f>
        <v>305019</v>
      </c>
      <c r="N2088" s="178"/>
      <c r="O2088" s="178"/>
      <c r="P2088" s="178"/>
      <c r="Q2088" s="176">
        <f t="shared" si="485"/>
        <v>305019</v>
      </c>
      <c r="R2088" s="178">
        <v>305019</v>
      </c>
      <c r="S2088" s="26"/>
      <c r="T2088" s="178"/>
      <c r="U2088" s="178"/>
      <c r="V2088" s="178"/>
      <c r="W2088" s="178"/>
      <c r="X2088" s="178"/>
      <c r="Y2088" s="178"/>
      <c r="Z2088" s="178"/>
      <c r="AA2088" s="178"/>
      <c r="AB2088" s="178"/>
      <c r="AC2088" s="178"/>
      <c r="AD2088" s="178"/>
      <c r="AE2088" s="178"/>
      <c r="AF2088" s="178"/>
      <c r="AG2088" s="317">
        <v>2025</v>
      </c>
      <c r="AH2088" s="159"/>
      <c r="AI2088" s="175"/>
      <c r="AJ2088" s="180"/>
      <c r="AK2088" s="15">
        <f t="shared" ca="1" si="490"/>
        <v>1989</v>
      </c>
      <c r="AL2088" s="15" t="s">
        <v>155</v>
      </c>
      <c r="AM2088" s="15" t="str">
        <f t="shared" ca="1" si="494"/>
        <v>1989.</v>
      </c>
      <c r="AN2088" s="188"/>
      <c r="AO2088" s="16"/>
      <c r="AP2088" s="16"/>
    </row>
    <row r="2089" spans="1:42" ht="22.5" hidden="1" customHeight="1" x14ac:dyDescent="0.25">
      <c r="A2089" s="83" t="str">
        <f t="shared" ca="1" si="498"/>
        <v>1990.</v>
      </c>
      <c r="B2089" s="26">
        <v>3983</v>
      </c>
      <c r="C2089" s="40" t="s">
        <v>3011</v>
      </c>
      <c r="D2089" s="26">
        <v>1984</v>
      </c>
      <c r="E2089" s="135" t="s">
        <v>2957</v>
      </c>
      <c r="F2089" s="83" t="s">
        <v>2958</v>
      </c>
      <c r="G2089" s="26">
        <v>5</v>
      </c>
      <c r="H2089" s="26">
        <v>3</v>
      </c>
      <c r="I2089" s="178">
        <v>3618.95</v>
      </c>
      <c r="J2089" s="176">
        <v>3257.3</v>
      </c>
      <c r="K2089" s="178">
        <v>3257.3</v>
      </c>
      <c r="L2089" s="26">
        <v>142</v>
      </c>
      <c r="M2089" s="178">
        <f t="shared" si="499"/>
        <v>985920</v>
      </c>
      <c r="N2089" s="178"/>
      <c r="O2089" s="178"/>
      <c r="P2089" s="178"/>
      <c r="Q2089" s="176">
        <f t="shared" si="485"/>
        <v>985920</v>
      </c>
      <c r="R2089" s="178">
        <v>985920</v>
      </c>
      <c r="S2089" s="26"/>
      <c r="T2089" s="178"/>
      <c r="U2089" s="178"/>
      <c r="V2089" s="178"/>
      <c r="W2089" s="178"/>
      <c r="X2089" s="178"/>
      <c r="Y2089" s="178"/>
      <c r="Z2089" s="178"/>
      <c r="AA2089" s="178"/>
      <c r="AB2089" s="178"/>
      <c r="AC2089" s="178"/>
      <c r="AD2089" s="178"/>
      <c r="AE2089" s="178"/>
      <c r="AF2089" s="178"/>
      <c r="AG2089" s="317">
        <v>2025</v>
      </c>
      <c r="AH2089" s="158"/>
      <c r="AI2089" s="175"/>
      <c r="AJ2089" s="194"/>
      <c r="AK2089" s="15">
        <f t="shared" ca="1" si="490"/>
        <v>1990</v>
      </c>
      <c r="AL2089" s="15" t="s">
        <v>155</v>
      </c>
      <c r="AM2089" s="15" t="str">
        <f t="shared" ca="1" si="494"/>
        <v>1990.</v>
      </c>
      <c r="AN2089" s="188"/>
      <c r="AO2089" s="15"/>
      <c r="AP2089" s="16"/>
    </row>
    <row r="2090" spans="1:42" ht="22.5" hidden="1" customHeight="1" x14ac:dyDescent="0.25">
      <c r="A2090" s="83" t="str">
        <f t="shared" ca="1" si="498"/>
        <v>1991.</v>
      </c>
      <c r="B2090" s="26">
        <v>4008</v>
      </c>
      <c r="C2090" s="40" t="s">
        <v>3012</v>
      </c>
      <c r="D2090" s="26">
        <v>1976</v>
      </c>
      <c r="E2090" s="83" t="s">
        <v>2957</v>
      </c>
      <c r="F2090" s="83" t="s">
        <v>2959</v>
      </c>
      <c r="G2090" s="26">
        <v>2</v>
      </c>
      <c r="H2090" s="26">
        <v>2</v>
      </c>
      <c r="I2090" s="178">
        <v>1288.3900000000001</v>
      </c>
      <c r="J2090" s="178">
        <v>710.99</v>
      </c>
      <c r="K2090" s="178">
        <v>710.99</v>
      </c>
      <c r="L2090" s="26">
        <v>33</v>
      </c>
      <c r="M2090" s="178">
        <f t="shared" si="499"/>
        <v>287563.34000000003</v>
      </c>
      <c r="N2090" s="178"/>
      <c r="O2090" s="178"/>
      <c r="P2090" s="178"/>
      <c r="Q2090" s="176">
        <f t="shared" si="485"/>
        <v>287563.34000000003</v>
      </c>
      <c r="R2090" s="178"/>
      <c r="S2090" s="26"/>
      <c r="T2090" s="178"/>
      <c r="U2090" s="178"/>
      <c r="V2090" s="178"/>
      <c r="W2090" s="178"/>
      <c r="X2090" s="178"/>
      <c r="Y2090" s="178"/>
      <c r="Z2090" s="178"/>
      <c r="AA2090" s="178">
        <v>107.42</v>
      </c>
      <c r="AB2090" s="178">
        <f>AA2090*2677</f>
        <v>287563.34000000003</v>
      </c>
      <c r="AC2090" s="178"/>
      <c r="AD2090" s="178"/>
      <c r="AE2090" s="178"/>
      <c r="AF2090" s="178"/>
      <c r="AG2090" s="317">
        <v>2025</v>
      </c>
      <c r="AH2090" s="158"/>
      <c r="AI2090" s="175"/>
      <c r="AJ2090" s="162"/>
      <c r="AK2090" s="15">
        <f t="shared" ca="1" si="490"/>
        <v>1991</v>
      </c>
      <c r="AL2090" s="15" t="s">
        <v>155</v>
      </c>
      <c r="AM2090" s="15" t="str">
        <f t="shared" ca="1" si="494"/>
        <v>1991.</v>
      </c>
      <c r="AN2090" s="188"/>
      <c r="AO2090" s="16"/>
      <c r="AP2090" s="16"/>
    </row>
    <row r="2091" spans="1:42" ht="22.5" hidden="1" customHeight="1" x14ac:dyDescent="0.25">
      <c r="A2091" s="83" t="str">
        <f t="shared" ca="1" si="498"/>
        <v>1992.</v>
      </c>
      <c r="B2091" s="147">
        <v>3936</v>
      </c>
      <c r="C2091" s="171" t="s">
        <v>3013</v>
      </c>
      <c r="D2091" s="26">
        <v>1976</v>
      </c>
      <c r="E2091" s="83" t="s">
        <v>2957</v>
      </c>
      <c r="F2091" s="83" t="s">
        <v>2958</v>
      </c>
      <c r="G2091" s="26">
        <v>5</v>
      </c>
      <c r="H2091" s="26">
        <v>8</v>
      </c>
      <c r="I2091" s="178">
        <v>6042.37</v>
      </c>
      <c r="J2091" s="178">
        <v>5530.4</v>
      </c>
      <c r="K2091" s="178">
        <v>5530.4</v>
      </c>
      <c r="L2091" s="26">
        <v>237</v>
      </c>
      <c r="M2091" s="178">
        <f t="shared" si="499"/>
        <v>2754570.2400000002</v>
      </c>
      <c r="N2091" s="178"/>
      <c r="O2091" s="178"/>
      <c r="P2091" s="178"/>
      <c r="Q2091" s="176">
        <f t="shared" si="485"/>
        <v>2754570.2400000002</v>
      </c>
      <c r="R2091" s="178"/>
      <c r="S2091" s="26"/>
      <c r="T2091" s="178"/>
      <c r="U2091" s="178"/>
      <c r="V2091" s="178"/>
      <c r="W2091" s="178">
        <v>1244.1600000000001</v>
      </c>
      <c r="X2091" s="178">
        <f>W2091*2214</f>
        <v>2754570.2400000002</v>
      </c>
      <c r="Y2091" s="178"/>
      <c r="Z2091" s="178"/>
      <c r="AA2091" s="178"/>
      <c r="AB2091" s="178"/>
      <c r="AC2091" s="178"/>
      <c r="AD2091" s="178"/>
      <c r="AE2091" s="178"/>
      <c r="AF2091" s="178"/>
      <c r="AG2091" s="317">
        <v>2025</v>
      </c>
      <c r="AH2091" s="158"/>
      <c r="AI2091" s="175"/>
      <c r="AJ2091" s="162"/>
      <c r="AK2091" s="15">
        <f t="shared" ca="1" si="490"/>
        <v>1992</v>
      </c>
      <c r="AL2091" s="15" t="s">
        <v>155</v>
      </c>
      <c r="AM2091" s="15" t="str">
        <f t="shared" ca="1" si="494"/>
        <v>1992.</v>
      </c>
      <c r="AN2091" s="188"/>
      <c r="AO2091" s="16"/>
      <c r="AP2091" s="16"/>
    </row>
    <row r="2092" spans="1:42" ht="22.5" hidden="1" customHeight="1" x14ac:dyDescent="0.25">
      <c r="A2092" s="83" t="str">
        <f t="shared" ca="1" si="498"/>
        <v>1993.</v>
      </c>
      <c r="B2092" s="26">
        <v>3967</v>
      </c>
      <c r="C2092" s="40" t="s">
        <v>3014</v>
      </c>
      <c r="D2092" s="26">
        <v>1995</v>
      </c>
      <c r="E2092" s="135" t="s">
        <v>2957</v>
      </c>
      <c r="F2092" s="83" t="s">
        <v>2959</v>
      </c>
      <c r="G2092" s="26">
        <v>4</v>
      </c>
      <c r="H2092" s="26">
        <v>2</v>
      </c>
      <c r="I2092" s="178">
        <v>1457.6</v>
      </c>
      <c r="J2092" s="176">
        <v>1318</v>
      </c>
      <c r="K2092" s="178">
        <v>1267.5</v>
      </c>
      <c r="L2092" s="26">
        <v>62</v>
      </c>
      <c r="M2092" s="178">
        <f t="shared" si="499"/>
        <v>600576</v>
      </c>
      <c r="N2092" s="178"/>
      <c r="O2092" s="178"/>
      <c r="P2092" s="178"/>
      <c r="Q2092" s="176">
        <f t="shared" si="485"/>
        <v>600576</v>
      </c>
      <c r="R2092" s="178">
        <v>600576</v>
      </c>
      <c r="S2092" s="26"/>
      <c r="T2092" s="178"/>
      <c r="U2092" s="178"/>
      <c r="V2092" s="178"/>
      <c r="W2092" s="178"/>
      <c r="X2092" s="178"/>
      <c r="Y2092" s="178"/>
      <c r="Z2092" s="178"/>
      <c r="AA2092" s="178"/>
      <c r="AB2092" s="178"/>
      <c r="AC2092" s="178"/>
      <c r="AD2092" s="178"/>
      <c r="AE2092" s="178"/>
      <c r="AF2092" s="178"/>
      <c r="AG2092" s="317">
        <v>2025</v>
      </c>
      <c r="AH2092" s="158"/>
      <c r="AI2092" s="175"/>
      <c r="AJ2092" s="164"/>
      <c r="AK2092" s="15">
        <f t="shared" ca="1" si="490"/>
        <v>1993</v>
      </c>
      <c r="AL2092" s="15" t="s">
        <v>155</v>
      </c>
      <c r="AM2092" s="15" t="str">
        <f t="shared" ca="1" si="494"/>
        <v>1993.</v>
      </c>
      <c r="AN2092" s="188"/>
      <c r="AO2092" s="15"/>
      <c r="AP2092" s="16"/>
    </row>
    <row r="2093" spans="1:42" ht="22.5" hidden="1" customHeight="1" x14ac:dyDescent="0.25">
      <c r="A2093" s="83" t="str">
        <f t="shared" ca="1" si="498"/>
        <v>1994.</v>
      </c>
      <c r="B2093" s="26">
        <v>3994</v>
      </c>
      <c r="C2093" s="40" t="s">
        <v>3015</v>
      </c>
      <c r="D2093" s="26">
        <v>1980</v>
      </c>
      <c r="E2093" s="135" t="s">
        <v>2957</v>
      </c>
      <c r="F2093" s="83" t="s">
        <v>2958</v>
      </c>
      <c r="G2093" s="26">
        <v>5</v>
      </c>
      <c r="H2093" s="26">
        <v>3</v>
      </c>
      <c r="I2093" s="178">
        <v>2480.8000000000002</v>
      </c>
      <c r="J2093" s="176">
        <v>2345.1</v>
      </c>
      <c r="K2093" s="178">
        <v>2345.1</v>
      </c>
      <c r="L2093" s="26">
        <v>94</v>
      </c>
      <c r="M2093" s="178">
        <f t="shared" si="499"/>
        <v>1603140</v>
      </c>
      <c r="N2093" s="178"/>
      <c r="O2093" s="178"/>
      <c r="P2093" s="178"/>
      <c r="Q2093" s="176">
        <f t="shared" si="485"/>
        <v>1603140</v>
      </c>
      <c r="R2093" s="178">
        <v>1603140</v>
      </c>
      <c r="S2093" s="26"/>
      <c r="T2093" s="178"/>
      <c r="U2093" s="178"/>
      <c r="V2093" s="178"/>
      <c r="W2093" s="178"/>
      <c r="X2093" s="178"/>
      <c r="Y2093" s="178"/>
      <c r="Z2093" s="178"/>
      <c r="AA2093" s="178"/>
      <c r="AB2093" s="178"/>
      <c r="AC2093" s="178"/>
      <c r="AD2093" s="178"/>
      <c r="AE2093" s="178"/>
      <c r="AF2093" s="178"/>
      <c r="AG2093" s="317">
        <v>2025</v>
      </c>
      <c r="AH2093" s="158"/>
      <c r="AI2093" s="175"/>
      <c r="AJ2093" s="194"/>
      <c r="AK2093" s="15">
        <f t="shared" ca="1" si="490"/>
        <v>1994</v>
      </c>
      <c r="AL2093" s="15" t="s">
        <v>155</v>
      </c>
      <c r="AM2093" s="15" t="str">
        <f t="shared" ca="1" si="494"/>
        <v>1994.</v>
      </c>
      <c r="AN2093" s="188"/>
      <c r="AO2093" s="15"/>
      <c r="AP2093" s="16"/>
    </row>
    <row r="2094" spans="1:42" s="35" customFormat="1" ht="22.5" hidden="1" customHeight="1" x14ac:dyDescent="0.25">
      <c r="A2094" s="85"/>
      <c r="B2094" s="56"/>
      <c r="C2094" s="169" t="s">
        <v>1204</v>
      </c>
      <c r="D2094" s="26"/>
      <c r="E2094" s="83"/>
      <c r="F2094" s="83"/>
      <c r="G2094" s="26"/>
      <c r="H2094" s="26"/>
      <c r="I2094" s="174">
        <f>SUM(I2095:I2227)</f>
        <v>232935.94999999995</v>
      </c>
      <c r="J2094" s="174">
        <f t="shared" ref="J2094:AB2094" si="500">SUM(J2095:J2227)</f>
        <v>200607.68999999997</v>
      </c>
      <c r="K2094" s="174">
        <f t="shared" si="500"/>
        <v>194295.09999999998</v>
      </c>
      <c r="L2094" s="123">
        <f t="shared" si="500"/>
        <v>9159</v>
      </c>
      <c r="M2094" s="174">
        <f t="shared" si="500"/>
        <v>319692785.09999996</v>
      </c>
      <c r="N2094" s="174"/>
      <c r="O2094" s="174"/>
      <c r="P2094" s="174"/>
      <c r="Q2094" s="174">
        <f>M2094</f>
        <v>319692785.09999996</v>
      </c>
      <c r="R2094" s="174">
        <f t="shared" si="500"/>
        <v>92563486.200000003</v>
      </c>
      <c r="S2094" s="123"/>
      <c r="T2094" s="174"/>
      <c r="U2094" s="174">
        <f t="shared" si="500"/>
        <v>33302.700000000004</v>
      </c>
      <c r="V2094" s="174">
        <f t="shared" si="500"/>
        <v>182373656.09999996</v>
      </c>
      <c r="W2094" s="174"/>
      <c r="X2094" s="174"/>
      <c r="Y2094" s="174">
        <f t="shared" si="500"/>
        <v>16085.900000000001</v>
      </c>
      <c r="Z2094" s="174">
        <f t="shared" si="500"/>
        <v>43716966.800000004</v>
      </c>
      <c r="AA2094" s="174">
        <f t="shared" si="500"/>
        <v>388</v>
      </c>
      <c r="AB2094" s="174">
        <f t="shared" si="500"/>
        <v>1038676</v>
      </c>
      <c r="AC2094" s="174"/>
      <c r="AD2094" s="174"/>
      <c r="AE2094" s="174"/>
      <c r="AF2094" s="174"/>
      <c r="AG2094" s="193"/>
      <c r="AH2094" s="158"/>
      <c r="AI2094" s="175"/>
      <c r="AJ2094" s="162"/>
      <c r="AK2094" s="15"/>
      <c r="AL2094" s="15"/>
      <c r="AM2094" s="15"/>
      <c r="AN2094" s="163"/>
      <c r="AP2094" s="16"/>
    </row>
    <row r="2095" spans="1:42" ht="22.5" hidden="1" customHeight="1" x14ac:dyDescent="0.25">
      <c r="A2095" s="83" t="str">
        <f ca="1">AM2095</f>
        <v>1995.</v>
      </c>
      <c r="B2095" s="26">
        <v>3783</v>
      </c>
      <c r="C2095" s="40" t="s">
        <v>1522</v>
      </c>
      <c r="D2095" s="26">
        <v>1973</v>
      </c>
      <c r="E2095" s="83" t="s">
        <v>2957</v>
      </c>
      <c r="F2095" s="83" t="s">
        <v>2958</v>
      </c>
      <c r="G2095" s="26">
        <v>2</v>
      </c>
      <c r="H2095" s="26">
        <v>2</v>
      </c>
      <c r="I2095" s="178">
        <v>785.1</v>
      </c>
      <c r="J2095" s="178">
        <v>717.8</v>
      </c>
      <c r="K2095" s="178">
        <v>671.9</v>
      </c>
      <c r="L2095" s="26">
        <v>32</v>
      </c>
      <c r="M2095" s="178">
        <f>R2095+T2095+V2095+X2095+Z2095+AB2095+AE2095+AF2095</f>
        <v>1932050.9000000001</v>
      </c>
      <c r="N2095" s="178"/>
      <c r="O2095" s="178"/>
      <c r="P2095" s="178"/>
      <c r="Q2095" s="176">
        <f t="shared" ref="Q2095:Q2098" si="501">M2095</f>
        <v>1932050.9000000001</v>
      </c>
      <c r="R2095" s="178"/>
      <c r="S2095" s="26"/>
      <c r="T2095" s="178"/>
      <c r="U2095" s="178">
        <v>544.70000000000005</v>
      </c>
      <c r="V2095" s="178">
        <f>U2095*3547</f>
        <v>1932050.9000000001</v>
      </c>
      <c r="W2095" s="178"/>
      <c r="X2095" s="178"/>
      <c r="Y2095" s="178"/>
      <c r="Z2095" s="178"/>
      <c r="AA2095" s="178"/>
      <c r="AB2095" s="178"/>
      <c r="AC2095" s="178"/>
      <c r="AD2095" s="178"/>
      <c r="AE2095" s="178"/>
      <c r="AF2095" s="178"/>
      <c r="AG2095" s="317">
        <v>2025</v>
      </c>
      <c r="AH2095" s="158"/>
      <c r="AI2095" s="175"/>
      <c r="AJ2095" s="162"/>
      <c r="AK2095" s="15">
        <f t="shared" ca="1" si="490"/>
        <v>1995</v>
      </c>
      <c r="AL2095" s="15" t="s">
        <v>155</v>
      </c>
      <c r="AM2095" s="15" t="str">
        <f t="shared" ca="1" si="494"/>
        <v>1995.</v>
      </c>
      <c r="AN2095" s="188"/>
      <c r="AO2095" s="16"/>
      <c r="AP2095" s="16"/>
    </row>
    <row r="2096" spans="1:42" ht="22.5" hidden="1" customHeight="1" x14ac:dyDescent="0.25">
      <c r="A2096" s="83" t="str">
        <f t="shared" ref="A2096:A2158" ca="1" si="502">AM2096</f>
        <v>1996.</v>
      </c>
      <c r="B2096" s="26">
        <v>3784</v>
      </c>
      <c r="C2096" s="40" t="s">
        <v>1523</v>
      </c>
      <c r="D2096" s="26">
        <v>1993</v>
      </c>
      <c r="E2096" s="83" t="s">
        <v>2957</v>
      </c>
      <c r="F2096" s="83" t="s">
        <v>2959</v>
      </c>
      <c r="G2096" s="26">
        <v>2</v>
      </c>
      <c r="H2096" s="26">
        <v>2</v>
      </c>
      <c r="I2096" s="178">
        <v>529.1</v>
      </c>
      <c r="J2096" s="178">
        <v>469</v>
      </c>
      <c r="K2096" s="178">
        <v>469</v>
      </c>
      <c r="L2096" s="26">
        <v>30</v>
      </c>
      <c r="M2096" s="178">
        <f>R2096+T2096+V2096+X2096+Z2096+AB2096+AE2096+AF2096</f>
        <v>4473337.5</v>
      </c>
      <c r="N2096" s="178"/>
      <c r="O2096" s="178"/>
      <c r="P2096" s="178"/>
      <c r="Q2096" s="176">
        <f t="shared" si="501"/>
        <v>4473337.5</v>
      </c>
      <c r="R2096" s="178">
        <v>828444</v>
      </c>
      <c r="S2096" s="26"/>
      <c r="T2096" s="178"/>
      <c r="U2096" s="178">
        <v>484.5</v>
      </c>
      <c r="V2096" s="178">
        <f>U2096*7523</f>
        <v>3644893.5</v>
      </c>
      <c r="W2096" s="178"/>
      <c r="X2096" s="178"/>
      <c r="Y2096" s="178"/>
      <c r="Z2096" s="178"/>
      <c r="AA2096" s="178"/>
      <c r="AB2096" s="178"/>
      <c r="AC2096" s="178"/>
      <c r="AD2096" s="178"/>
      <c r="AE2096" s="178"/>
      <c r="AF2096" s="178"/>
      <c r="AG2096" s="317">
        <v>2025</v>
      </c>
      <c r="AH2096" s="158"/>
      <c r="AI2096" s="175"/>
      <c r="AJ2096" s="180"/>
      <c r="AK2096" s="15">
        <f t="shared" ca="1" si="490"/>
        <v>1996</v>
      </c>
      <c r="AL2096" s="15" t="s">
        <v>155</v>
      </c>
      <c r="AM2096" s="15" t="str">
        <f t="shared" ca="1" si="494"/>
        <v>1996.</v>
      </c>
      <c r="AN2096" s="188"/>
      <c r="AO2096" s="16"/>
      <c r="AP2096" s="16"/>
    </row>
    <row r="2097" spans="1:42" ht="22.5" hidden="1" customHeight="1" x14ac:dyDescent="0.25">
      <c r="A2097" s="83" t="str">
        <f t="shared" ca="1" si="502"/>
        <v>1997.</v>
      </c>
      <c r="B2097" s="26">
        <v>3786</v>
      </c>
      <c r="C2097" s="40" t="s">
        <v>1525</v>
      </c>
      <c r="D2097" s="26">
        <v>1986</v>
      </c>
      <c r="E2097" s="135" t="s">
        <v>2957</v>
      </c>
      <c r="F2097" s="83" t="s">
        <v>2959</v>
      </c>
      <c r="G2097" s="26">
        <v>2</v>
      </c>
      <c r="H2097" s="26">
        <v>3</v>
      </c>
      <c r="I2097" s="178">
        <v>907.5</v>
      </c>
      <c r="J2097" s="178">
        <v>834.7</v>
      </c>
      <c r="K2097" s="178">
        <v>485.3</v>
      </c>
      <c r="L2097" s="26">
        <v>20</v>
      </c>
      <c r="M2097" s="178">
        <f>R2097+T2097+V2097+X2097+Z2097+AB2097+AE2097+AF2097</f>
        <v>4962170.8</v>
      </c>
      <c r="N2097" s="178"/>
      <c r="O2097" s="178"/>
      <c r="P2097" s="178"/>
      <c r="Q2097" s="176">
        <f t="shared" si="501"/>
        <v>4962170.8</v>
      </c>
      <c r="R2097" s="178"/>
      <c r="S2097" s="26"/>
      <c r="T2097" s="178"/>
      <c r="U2097" s="178">
        <v>659.6</v>
      </c>
      <c r="V2097" s="178">
        <f>U2097*7523</f>
        <v>4962170.8</v>
      </c>
      <c r="W2097" s="178"/>
      <c r="X2097" s="178"/>
      <c r="Y2097" s="178"/>
      <c r="Z2097" s="178"/>
      <c r="AA2097" s="178"/>
      <c r="AB2097" s="178"/>
      <c r="AC2097" s="178"/>
      <c r="AD2097" s="178"/>
      <c r="AE2097" s="178"/>
      <c r="AF2097" s="178"/>
      <c r="AG2097" s="317">
        <v>2025</v>
      </c>
      <c r="AH2097" s="158"/>
      <c r="AI2097" s="175"/>
      <c r="AJ2097" s="162"/>
      <c r="AK2097" s="15">
        <f t="shared" ca="1" si="490"/>
        <v>1997</v>
      </c>
      <c r="AL2097" s="15" t="s">
        <v>155</v>
      </c>
      <c r="AM2097" s="15" t="str">
        <f t="shared" ca="1" si="494"/>
        <v>1997.</v>
      </c>
      <c r="AN2097" s="188"/>
      <c r="AP2097" s="16"/>
    </row>
    <row r="2098" spans="1:42" ht="22.5" hidden="1" customHeight="1" x14ac:dyDescent="0.25">
      <c r="A2098" s="83" t="str">
        <f t="shared" ca="1" si="502"/>
        <v>1998.</v>
      </c>
      <c r="B2098" s="26">
        <v>3789</v>
      </c>
      <c r="C2098" s="40" t="s">
        <v>1526</v>
      </c>
      <c r="D2098" s="26">
        <v>1985</v>
      </c>
      <c r="E2098" s="135" t="s">
        <v>2957</v>
      </c>
      <c r="F2098" s="83" t="s">
        <v>2959</v>
      </c>
      <c r="G2098" s="26">
        <v>2</v>
      </c>
      <c r="H2098" s="26">
        <v>2</v>
      </c>
      <c r="I2098" s="178">
        <v>713.3</v>
      </c>
      <c r="J2098" s="178">
        <v>537.29999999999995</v>
      </c>
      <c r="K2098" s="178">
        <v>537.29999999999995</v>
      </c>
      <c r="L2098" s="26">
        <v>28</v>
      </c>
      <c r="M2098" s="178">
        <f>R2098+T2098+V2098+X2098+Z2098+AB2098+AE2098+AF2098</f>
        <v>3684013.1</v>
      </c>
      <c r="N2098" s="178"/>
      <c r="O2098" s="178"/>
      <c r="P2098" s="178"/>
      <c r="Q2098" s="176">
        <f t="shared" si="501"/>
        <v>3684013.1</v>
      </c>
      <c r="R2098" s="178"/>
      <c r="S2098" s="26"/>
      <c r="T2098" s="178"/>
      <c r="U2098" s="178">
        <v>489.7</v>
      </c>
      <c r="V2098" s="178">
        <f>U2098*7523</f>
        <v>3684013.1</v>
      </c>
      <c r="W2098" s="178"/>
      <c r="X2098" s="178"/>
      <c r="Y2098" s="178"/>
      <c r="Z2098" s="178"/>
      <c r="AA2098" s="178"/>
      <c r="AB2098" s="178"/>
      <c r="AC2098" s="176"/>
      <c r="AD2098" s="176"/>
      <c r="AE2098" s="178"/>
      <c r="AF2098" s="178"/>
      <c r="AG2098" s="317">
        <v>2025</v>
      </c>
      <c r="AH2098" s="158"/>
      <c r="AI2098" s="175"/>
      <c r="AJ2098" s="162"/>
      <c r="AK2098" s="15">
        <f t="shared" ca="1" si="490"/>
        <v>1998</v>
      </c>
      <c r="AL2098" s="15" t="s">
        <v>155</v>
      </c>
      <c r="AM2098" s="15" t="str">
        <f t="shared" ca="1" si="494"/>
        <v>1998.</v>
      </c>
      <c r="AN2098" s="188"/>
      <c r="AO2098" s="16"/>
      <c r="AP2098" s="16"/>
    </row>
    <row r="2099" spans="1:42" ht="22.5" hidden="1" customHeight="1" x14ac:dyDescent="0.25">
      <c r="A2099" s="83" t="str">
        <f t="shared" ca="1" si="502"/>
        <v>1999.</v>
      </c>
      <c r="B2099" s="26">
        <v>3813</v>
      </c>
      <c r="C2099" s="40" t="s">
        <v>961</v>
      </c>
      <c r="D2099" s="26">
        <v>1961</v>
      </c>
      <c r="E2099" s="83" t="s">
        <v>2957</v>
      </c>
      <c r="F2099" s="83" t="s">
        <v>2959</v>
      </c>
      <c r="G2099" s="26">
        <v>2</v>
      </c>
      <c r="H2099" s="26">
        <v>2</v>
      </c>
      <c r="I2099" s="178">
        <v>518.24</v>
      </c>
      <c r="J2099" s="176">
        <v>458.2</v>
      </c>
      <c r="K2099" s="178">
        <v>391.6</v>
      </c>
      <c r="L2099" s="26">
        <v>14</v>
      </c>
      <c r="M2099" s="178">
        <f t="shared" ref="M2099" si="503">R2099+T2099+V2099+X2099+Z2099+AB2099+AE2099+AF2099</f>
        <v>3167183</v>
      </c>
      <c r="N2099" s="178"/>
      <c r="O2099" s="178"/>
      <c r="P2099" s="178"/>
      <c r="Q2099" s="176">
        <f t="shared" ref="Q2099" si="504">M2099</f>
        <v>3167183</v>
      </c>
      <c r="R2099" s="178"/>
      <c r="S2099" s="26"/>
      <c r="T2099" s="178"/>
      <c r="U2099" s="178">
        <v>421</v>
      </c>
      <c r="V2099" s="178">
        <f>U2099*7523</f>
        <v>3167183</v>
      </c>
      <c r="W2099" s="178"/>
      <c r="X2099" s="178"/>
      <c r="Y2099" s="178"/>
      <c r="Z2099" s="178"/>
      <c r="AA2099" s="178"/>
      <c r="AB2099" s="178"/>
      <c r="AC2099" s="178"/>
      <c r="AD2099" s="178"/>
      <c r="AE2099" s="178"/>
      <c r="AF2099" s="178"/>
      <c r="AG2099" s="317">
        <v>2025</v>
      </c>
      <c r="AH2099" s="158"/>
      <c r="AI2099" s="175"/>
      <c r="AJ2099" s="162"/>
      <c r="AK2099" s="15">
        <f t="shared" ca="1" si="490"/>
        <v>1999</v>
      </c>
      <c r="AL2099" s="15" t="s">
        <v>155</v>
      </c>
      <c r="AM2099" s="15" t="str">
        <f t="shared" ca="1" si="494"/>
        <v>1999.</v>
      </c>
      <c r="AN2099" s="188"/>
      <c r="AP2099" s="16"/>
    </row>
    <row r="2100" spans="1:42" ht="22.5" hidden="1" customHeight="1" x14ac:dyDescent="0.25">
      <c r="A2100" s="83" t="str">
        <f t="shared" ca="1" si="502"/>
        <v>2000.</v>
      </c>
      <c r="B2100" s="26">
        <v>3827</v>
      </c>
      <c r="C2100" s="40" t="s">
        <v>1534</v>
      </c>
      <c r="D2100" s="26">
        <v>1985</v>
      </c>
      <c r="E2100" s="83" t="s">
        <v>2957</v>
      </c>
      <c r="F2100" s="83" t="s">
        <v>2958</v>
      </c>
      <c r="G2100" s="26">
        <v>5</v>
      </c>
      <c r="H2100" s="26">
        <v>2</v>
      </c>
      <c r="I2100" s="178">
        <v>2106.9</v>
      </c>
      <c r="J2100" s="178">
        <v>1865.9</v>
      </c>
      <c r="K2100" s="178">
        <v>1865.9</v>
      </c>
      <c r="L2100" s="26">
        <v>94</v>
      </c>
      <c r="M2100" s="178">
        <f>R2100+T2100+V2100+X2100+Z2100+AB2100+AE2100+AF2100</f>
        <v>2119687.2000000002</v>
      </c>
      <c r="N2100" s="178"/>
      <c r="O2100" s="178"/>
      <c r="P2100" s="178"/>
      <c r="Q2100" s="176">
        <f>M2100</f>
        <v>2119687.2000000002</v>
      </c>
      <c r="R2100" s="178"/>
      <c r="S2100" s="26"/>
      <c r="T2100" s="178"/>
      <c r="U2100" s="178">
        <v>597.6</v>
      </c>
      <c r="V2100" s="178">
        <f>U2100*3547</f>
        <v>2119687.2000000002</v>
      </c>
      <c r="W2100" s="178"/>
      <c r="X2100" s="178"/>
      <c r="Y2100" s="178"/>
      <c r="Z2100" s="178"/>
      <c r="AA2100" s="178"/>
      <c r="AB2100" s="178"/>
      <c r="AC2100" s="176"/>
      <c r="AD2100" s="176"/>
      <c r="AE2100" s="178"/>
      <c r="AF2100" s="178"/>
      <c r="AG2100" s="317">
        <v>2025</v>
      </c>
      <c r="AH2100" s="158"/>
      <c r="AI2100" s="175"/>
      <c r="AJ2100" s="162"/>
      <c r="AK2100" s="15">
        <f t="shared" ca="1" si="490"/>
        <v>2000</v>
      </c>
      <c r="AL2100" s="15" t="s">
        <v>155</v>
      </c>
      <c r="AM2100" s="15" t="str">
        <f t="shared" ca="1" si="494"/>
        <v>2000.</v>
      </c>
      <c r="AN2100" s="188"/>
      <c r="AP2100" s="16"/>
    </row>
    <row r="2101" spans="1:42" ht="22.5" hidden="1" customHeight="1" x14ac:dyDescent="0.25">
      <c r="A2101" s="83" t="str">
        <f t="shared" ca="1" si="502"/>
        <v>2001.</v>
      </c>
      <c r="B2101" s="26">
        <v>3829</v>
      </c>
      <c r="C2101" s="40" t="s">
        <v>1535</v>
      </c>
      <c r="D2101" s="26">
        <v>1987</v>
      </c>
      <c r="E2101" s="83" t="s">
        <v>2957</v>
      </c>
      <c r="F2101" s="83" t="s">
        <v>2959</v>
      </c>
      <c r="G2101" s="26">
        <v>2</v>
      </c>
      <c r="H2101" s="26">
        <v>2</v>
      </c>
      <c r="I2101" s="178">
        <v>613.5</v>
      </c>
      <c r="J2101" s="178">
        <v>548.5</v>
      </c>
      <c r="K2101" s="178">
        <v>548.5</v>
      </c>
      <c r="L2101" s="26">
        <v>25</v>
      </c>
      <c r="M2101" s="178">
        <f>R2101+T2101+V2101+X2101+Z2101+AB2101+AE2101+AF2101</f>
        <v>749224</v>
      </c>
      <c r="N2101" s="178"/>
      <c r="O2101" s="178"/>
      <c r="P2101" s="178"/>
      <c r="Q2101" s="176">
        <f>M2101</f>
        <v>749224</v>
      </c>
      <c r="R2101" s="178"/>
      <c r="S2101" s="26"/>
      <c r="T2101" s="178"/>
      <c r="U2101" s="178"/>
      <c r="V2101" s="178"/>
      <c r="W2101" s="178"/>
      <c r="X2101" s="178"/>
      <c r="Y2101" s="178">
        <v>238</v>
      </c>
      <c r="Z2101" s="178">
        <f>Y2101*3148</f>
        <v>749224</v>
      </c>
      <c r="AA2101" s="178"/>
      <c r="AB2101" s="178"/>
      <c r="AC2101" s="176"/>
      <c r="AD2101" s="176"/>
      <c r="AE2101" s="178"/>
      <c r="AF2101" s="178"/>
      <c r="AG2101" s="317">
        <v>2025</v>
      </c>
      <c r="AH2101" s="159"/>
      <c r="AI2101" s="175"/>
      <c r="AJ2101" s="180"/>
      <c r="AK2101" s="15">
        <f t="shared" ca="1" si="490"/>
        <v>2001</v>
      </c>
      <c r="AL2101" s="15" t="s">
        <v>155</v>
      </c>
      <c r="AM2101" s="15" t="str">
        <f t="shared" ca="1" si="494"/>
        <v>2001.</v>
      </c>
      <c r="AN2101" s="188"/>
      <c r="AO2101" s="16"/>
      <c r="AP2101" s="16"/>
    </row>
    <row r="2102" spans="1:42" ht="22.5" hidden="1" customHeight="1" x14ac:dyDescent="0.25">
      <c r="A2102" s="83" t="str">
        <f t="shared" ca="1" si="502"/>
        <v>2002.</v>
      </c>
      <c r="B2102" s="26">
        <v>3841</v>
      </c>
      <c r="C2102" s="40" t="s">
        <v>950</v>
      </c>
      <c r="D2102" s="26">
        <v>1986</v>
      </c>
      <c r="E2102" s="83" t="s">
        <v>2957</v>
      </c>
      <c r="F2102" s="83" t="s">
        <v>2960</v>
      </c>
      <c r="G2102" s="26">
        <v>2</v>
      </c>
      <c r="H2102" s="26">
        <v>1</v>
      </c>
      <c r="I2102" s="178">
        <v>295.8</v>
      </c>
      <c r="J2102" s="176">
        <v>261.60000000000002</v>
      </c>
      <c r="K2102" s="178">
        <v>261.60000000000002</v>
      </c>
      <c r="L2102" s="26">
        <v>16</v>
      </c>
      <c r="M2102" s="178">
        <f>R2102+T2102+V2102+X2102+Z2102+AB2102+AE2102+AF2102</f>
        <v>2232179</v>
      </c>
      <c r="N2102" s="178"/>
      <c r="O2102" s="178"/>
      <c r="P2102" s="178"/>
      <c r="Q2102" s="176">
        <f>M2102</f>
        <v>2232179</v>
      </c>
      <c r="R2102" s="178">
        <v>990884</v>
      </c>
      <c r="S2102" s="26"/>
      <c r="T2102" s="178"/>
      <c r="U2102" s="178">
        <v>165</v>
      </c>
      <c r="V2102" s="178">
        <f>U2102*7523</f>
        <v>1241295</v>
      </c>
      <c r="W2102" s="178"/>
      <c r="X2102" s="178"/>
      <c r="Y2102" s="178"/>
      <c r="Z2102" s="178"/>
      <c r="AA2102" s="178"/>
      <c r="AB2102" s="178"/>
      <c r="AC2102" s="178"/>
      <c r="AD2102" s="178"/>
      <c r="AE2102" s="178"/>
      <c r="AF2102" s="178"/>
      <c r="AG2102" s="317">
        <v>2025</v>
      </c>
      <c r="AH2102" s="158"/>
      <c r="AI2102" s="175"/>
      <c r="AJ2102" s="162"/>
      <c r="AK2102" s="15">
        <f t="shared" ca="1" si="490"/>
        <v>2002</v>
      </c>
      <c r="AL2102" s="15" t="s">
        <v>155</v>
      </c>
      <c r="AM2102" s="15" t="str">
        <f t="shared" ca="1" si="494"/>
        <v>2002.</v>
      </c>
      <c r="AN2102" s="188"/>
      <c r="AP2102" s="16"/>
    </row>
    <row r="2103" spans="1:42" ht="22.5" hidden="1" customHeight="1" x14ac:dyDescent="0.25">
      <c r="A2103" s="83" t="str">
        <f t="shared" ca="1" si="502"/>
        <v>2003.</v>
      </c>
      <c r="B2103" s="26">
        <v>3854</v>
      </c>
      <c r="C2103" s="40" t="s">
        <v>780</v>
      </c>
      <c r="D2103" s="26">
        <v>1956</v>
      </c>
      <c r="E2103" s="135" t="s">
        <v>2957</v>
      </c>
      <c r="F2103" s="83" t="s">
        <v>2959</v>
      </c>
      <c r="G2103" s="26">
        <v>2</v>
      </c>
      <c r="H2103" s="26">
        <v>1</v>
      </c>
      <c r="I2103" s="178">
        <v>510.9</v>
      </c>
      <c r="J2103" s="176">
        <v>472.8</v>
      </c>
      <c r="K2103" s="178">
        <v>472.8</v>
      </c>
      <c r="L2103" s="26">
        <v>27</v>
      </c>
      <c r="M2103" s="178">
        <f t="shared" ref="M2103" si="505">R2103+T2103+V2103+X2103+Z2103+AB2103+AE2103+AF2103</f>
        <v>3388409</v>
      </c>
      <c r="N2103" s="178"/>
      <c r="O2103" s="178"/>
      <c r="P2103" s="178"/>
      <c r="Q2103" s="176">
        <f t="shared" ref="Q2103" si="506">M2103</f>
        <v>3388409</v>
      </c>
      <c r="R2103" s="178"/>
      <c r="S2103" s="26"/>
      <c r="T2103" s="178"/>
      <c r="U2103" s="178">
        <v>355</v>
      </c>
      <c r="V2103" s="178">
        <f>U2103*7523</f>
        <v>2670665</v>
      </c>
      <c r="W2103" s="178"/>
      <c r="X2103" s="178"/>
      <c r="Y2103" s="178">
        <v>228</v>
      </c>
      <c r="Z2103" s="178">
        <f>Y2103*3148</f>
        <v>717744</v>
      </c>
      <c r="AA2103" s="178"/>
      <c r="AB2103" s="178"/>
      <c r="AC2103" s="178"/>
      <c r="AD2103" s="178"/>
      <c r="AE2103" s="176"/>
      <c r="AF2103" s="178"/>
      <c r="AG2103" s="317">
        <v>2025</v>
      </c>
      <c r="AH2103" s="163"/>
      <c r="AI2103" s="175"/>
      <c r="AJ2103" s="180"/>
      <c r="AK2103" s="15">
        <f t="shared" ca="1" si="490"/>
        <v>2003</v>
      </c>
      <c r="AL2103" s="15" t="s">
        <v>155</v>
      </c>
      <c r="AM2103" s="15" t="str">
        <f t="shared" ca="1" si="494"/>
        <v>2003.</v>
      </c>
      <c r="AN2103" s="188"/>
      <c r="AO2103" s="15"/>
      <c r="AP2103" s="16"/>
    </row>
    <row r="2104" spans="1:42" ht="22.5" hidden="1" customHeight="1" x14ac:dyDescent="0.25">
      <c r="A2104" s="83" t="str">
        <f t="shared" ca="1" si="502"/>
        <v>2004.</v>
      </c>
      <c r="B2104" s="26">
        <v>3855</v>
      </c>
      <c r="C2104" s="40" t="s">
        <v>934</v>
      </c>
      <c r="D2104" s="26">
        <v>1953</v>
      </c>
      <c r="E2104" s="135" t="s">
        <v>2957</v>
      </c>
      <c r="F2104" s="83" t="s">
        <v>2960</v>
      </c>
      <c r="G2104" s="26">
        <v>2</v>
      </c>
      <c r="H2104" s="26">
        <v>1</v>
      </c>
      <c r="I2104" s="178">
        <v>373.1</v>
      </c>
      <c r="J2104" s="176">
        <v>353.8</v>
      </c>
      <c r="K2104" s="178">
        <v>353.8</v>
      </c>
      <c r="L2104" s="26">
        <v>25</v>
      </c>
      <c r="M2104" s="178">
        <f>R2104+T2104+V2104+X2104+Z2104+AB2104+AE2104+AF2104</f>
        <v>3069417.0999999996</v>
      </c>
      <c r="N2104" s="178"/>
      <c r="O2104" s="178"/>
      <c r="P2104" s="178"/>
      <c r="Q2104" s="176">
        <f>M2104</f>
        <v>3069417.0999999996</v>
      </c>
      <c r="R2104" s="178"/>
      <c r="S2104" s="26"/>
      <c r="T2104" s="178"/>
      <c r="U2104" s="178">
        <v>227.7</v>
      </c>
      <c r="V2104" s="178">
        <f>U2104*7523</f>
        <v>1712987.0999999999</v>
      </c>
      <c r="W2104" s="178"/>
      <c r="X2104" s="178"/>
      <c r="Y2104" s="178">
        <v>395</v>
      </c>
      <c r="Z2104" s="178">
        <f>Y2104*3434</f>
        <v>1356430</v>
      </c>
      <c r="AA2104" s="178"/>
      <c r="AB2104" s="178"/>
      <c r="AC2104" s="178"/>
      <c r="AD2104" s="178"/>
      <c r="AE2104" s="176"/>
      <c r="AF2104" s="178"/>
      <c r="AG2104" s="317">
        <v>2025</v>
      </c>
      <c r="AH2104" s="163"/>
      <c r="AI2104" s="175"/>
      <c r="AJ2104" s="180"/>
      <c r="AK2104" s="15">
        <f t="shared" ca="1" si="490"/>
        <v>2004</v>
      </c>
      <c r="AL2104" s="15" t="s">
        <v>155</v>
      </c>
      <c r="AM2104" s="15" t="str">
        <f t="shared" ca="1" si="494"/>
        <v>2004.</v>
      </c>
      <c r="AN2104" s="188"/>
      <c r="AO2104" s="15"/>
      <c r="AP2104" s="16"/>
    </row>
    <row r="2105" spans="1:42" ht="22.5" hidden="1" customHeight="1" x14ac:dyDescent="0.25">
      <c r="A2105" s="83" t="str">
        <f t="shared" ca="1" si="502"/>
        <v>2005.</v>
      </c>
      <c r="B2105" s="26">
        <v>3861</v>
      </c>
      <c r="C2105" s="40" t="s">
        <v>781</v>
      </c>
      <c r="D2105" s="26">
        <v>1966</v>
      </c>
      <c r="E2105" s="83" t="s">
        <v>2957</v>
      </c>
      <c r="F2105" s="83" t="s">
        <v>2959</v>
      </c>
      <c r="G2105" s="26">
        <v>2</v>
      </c>
      <c r="H2105" s="26">
        <v>2</v>
      </c>
      <c r="I2105" s="178">
        <v>518.1</v>
      </c>
      <c r="J2105" s="176">
        <v>459.2</v>
      </c>
      <c r="K2105" s="178">
        <v>459.2</v>
      </c>
      <c r="L2105" s="26">
        <v>26</v>
      </c>
      <c r="M2105" s="178">
        <f t="shared" ref="M2105:M2107" si="507">R2105+T2105+V2105+X2105+Z2105+AB2105+AE2105+AF2105</f>
        <v>840906.8</v>
      </c>
      <c r="N2105" s="174"/>
      <c r="O2105" s="174"/>
      <c r="P2105" s="174"/>
      <c r="Q2105" s="176">
        <f t="shared" ref="Q2105:Q2107" si="508">M2105</f>
        <v>840906.8</v>
      </c>
      <c r="R2105" s="178">
        <v>371540</v>
      </c>
      <c r="S2105" s="26"/>
      <c r="T2105" s="178"/>
      <c r="U2105" s="178"/>
      <c r="V2105" s="178"/>
      <c r="W2105" s="178"/>
      <c r="X2105" s="178"/>
      <c r="Y2105" s="178">
        <v>149.1</v>
      </c>
      <c r="Z2105" s="178">
        <f>Y2105*3148</f>
        <v>469366.8</v>
      </c>
      <c r="AA2105" s="178"/>
      <c r="AB2105" s="178"/>
      <c r="AC2105" s="176"/>
      <c r="AD2105" s="176"/>
      <c r="AE2105" s="178"/>
      <c r="AF2105" s="178"/>
      <c r="AG2105" s="317">
        <v>2025</v>
      </c>
      <c r="AH2105" s="159"/>
      <c r="AI2105" s="175"/>
      <c r="AJ2105" s="180"/>
      <c r="AK2105" s="15">
        <f t="shared" ca="1" si="490"/>
        <v>2005</v>
      </c>
      <c r="AL2105" s="15" t="s">
        <v>155</v>
      </c>
      <c r="AM2105" s="15" t="str">
        <f t="shared" ca="1" si="494"/>
        <v>2005.</v>
      </c>
      <c r="AN2105" s="188"/>
      <c r="AO2105" s="16"/>
      <c r="AP2105" s="16"/>
    </row>
    <row r="2106" spans="1:42" ht="22.5" hidden="1" customHeight="1" x14ac:dyDescent="0.25">
      <c r="A2106" s="83" t="str">
        <f t="shared" ca="1" si="502"/>
        <v>2006.</v>
      </c>
      <c r="B2106" s="26">
        <v>3866</v>
      </c>
      <c r="C2106" s="40" t="s">
        <v>1181</v>
      </c>
      <c r="D2106" s="26">
        <v>1965</v>
      </c>
      <c r="E2106" s="135" t="s">
        <v>2957</v>
      </c>
      <c r="F2106" s="83" t="s">
        <v>2959</v>
      </c>
      <c r="G2106" s="26">
        <v>2</v>
      </c>
      <c r="H2106" s="26">
        <v>1</v>
      </c>
      <c r="I2106" s="178">
        <v>526.95000000000005</v>
      </c>
      <c r="J2106" s="176">
        <v>282.10000000000002</v>
      </c>
      <c r="K2106" s="178">
        <v>282.10000000000002</v>
      </c>
      <c r="L2106" s="26">
        <v>15</v>
      </c>
      <c r="M2106" s="178">
        <f t="shared" si="507"/>
        <v>1246461</v>
      </c>
      <c r="N2106" s="178"/>
      <c r="O2106" s="178"/>
      <c r="P2106" s="178"/>
      <c r="Q2106" s="176">
        <f t="shared" si="508"/>
        <v>1246461</v>
      </c>
      <c r="R2106" s="178">
        <v>110033</v>
      </c>
      <c r="S2106" s="26"/>
      <c r="T2106" s="178"/>
      <c r="U2106" s="178"/>
      <c r="V2106" s="178"/>
      <c r="W2106" s="178"/>
      <c r="X2106" s="178"/>
      <c r="Y2106" s="178">
        <v>361</v>
      </c>
      <c r="Z2106" s="178">
        <f>Y2106*3148</f>
        <v>1136428</v>
      </c>
      <c r="AA2106" s="178"/>
      <c r="AB2106" s="178"/>
      <c r="AC2106" s="178"/>
      <c r="AD2106" s="178"/>
      <c r="AE2106" s="178"/>
      <c r="AF2106" s="178"/>
      <c r="AG2106" s="317">
        <v>2025</v>
      </c>
      <c r="AH2106" s="163"/>
      <c r="AI2106" s="175"/>
      <c r="AJ2106" s="194"/>
      <c r="AK2106" s="15">
        <f t="shared" ca="1" si="490"/>
        <v>2006</v>
      </c>
      <c r="AL2106" s="15" t="s">
        <v>155</v>
      </c>
      <c r="AM2106" s="15" t="str">
        <f t="shared" ca="1" si="494"/>
        <v>2006.</v>
      </c>
      <c r="AN2106" s="188"/>
      <c r="AO2106" s="15"/>
      <c r="AP2106" s="16"/>
    </row>
    <row r="2107" spans="1:42" ht="22.5" hidden="1" customHeight="1" x14ac:dyDescent="0.25">
      <c r="A2107" s="83" t="str">
        <f t="shared" ca="1" si="502"/>
        <v>2007.</v>
      </c>
      <c r="B2107" s="26">
        <v>3874</v>
      </c>
      <c r="C2107" s="40" t="s">
        <v>136</v>
      </c>
      <c r="D2107" s="26">
        <v>1976</v>
      </c>
      <c r="E2107" s="135" t="s">
        <v>2957</v>
      </c>
      <c r="F2107" s="83" t="s">
        <v>2959</v>
      </c>
      <c r="G2107" s="26">
        <v>2</v>
      </c>
      <c r="H2107" s="26">
        <v>2</v>
      </c>
      <c r="I2107" s="178">
        <v>804.17</v>
      </c>
      <c r="J2107" s="176">
        <v>740.6</v>
      </c>
      <c r="K2107" s="178">
        <v>740.6</v>
      </c>
      <c r="L2107" s="26">
        <v>30</v>
      </c>
      <c r="M2107" s="178">
        <f t="shared" si="507"/>
        <v>1916534</v>
      </c>
      <c r="N2107" s="178"/>
      <c r="O2107" s="178"/>
      <c r="P2107" s="178"/>
      <c r="Q2107" s="176">
        <f t="shared" si="508"/>
        <v>1916534</v>
      </c>
      <c r="R2107" s="178">
        <f>511428+1405106</f>
        <v>1916534</v>
      </c>
      <c r="S2107" s="26"/>
      <c r="T2107" s="178"/>
      <c r="U2107" s="178"/>
      <c r="V2107" s="178"/>
      <c r="W2107" s="178"/>
      <c r="X2107" s="178"/>
      <c r="Y2107" s="178"/>
      <c r="Z2107" s="178"/>
      <c r="AA2107" s="178"/>
      <c r="AB2107" s="178"/>
      <c r="AC2107" s="178"/>
      <c r="AD2107" s="178"/>
      <c r="AE2107" s="178"/>
      <c r="AF2107" s="178"/>
      <c r="AG2107" s="317">
        <v>2025</v>
      </c>
      <c r="AH2107" s="163"/>
      <c r="AI2107" s="175"/>
      <c r="AJ2107" s="194"/>
      <c r="AK2107" s="15">
        <f t="shared" ca="1" si="490"/>
        <v>2007</v>
      </c>
      <c r="AL2107" s="15" t="s">
        <v>155</v>
      </c>
      <c r="AM2107" s="15" t="str">
        <f t="shared" ca="1" si="494"/>
        <v>2007.</v>
      </c>
      <c r="AN2107" s="188"/>
      <c r="AO2107" s="15"/>
      <c r="AP2107" s="16"/>
    </row>
    <row r="2108" spans="1:42" ht="22.5" hidden="1" customHeight="1" x14ac:dyDescent="0.25">
      <c r="A2108" s="83" t="str">
        <f t="shared" ca="1" si="502"/>
        <v>2008.</v>
      </c>
      <c r="B2108" s="26">
        <v>3877</v>
      </c>
      <c r="C2108" s="40" t="s">
        <v>936</v>
      </c>
      <c r="D2108" s="26">
        <v>1972</v>
      </c>
      <c r="E2108" s="135" t="s">
        <v>2957</v>
      </c>
      <c r="F2108" s="83" t="s">
        <v>2959</v>
      </c>
      <c r="G2108" s="26">
        <v>2</v>
      </c>
      <c r="H2108" s="26">
        <v>2</v>
      </c>
      <c r="I2108" s="178">
        <v>538.79999999999995</v>
      </c>
      <c r="J2108" s="176">
        <v>484.3</v>
      </c>
      <c r="K2108" s="178">
        <v>484.3</v>
      </c>
      <c r="L2108" s="26">
        <v>18</v>
      </c>
      <c r="M2108" s="178">
        <f>R2108+T2108+V2108+X2108+Z2108+AB2108+AE2108+AF2108</f>
        <v>994945</v>
      </c>
      <c r="N2108" s="178"/>
      <c r="O2108" s="178"/>
      <c r="P2108" s="178"/>
      <c r="Q2108" s="176">
        <f>M2108</f>
        <v>994945</v>
      </c>
      <c r="R2108" s="178">
        <v>994945</v>
      </c>
      <c r="S2108" s="26"/>
      <c r="T2108" s="178"/>
      <c r="U2108" s="178"/>
      <c r="V2108" s="178"/>
      <c r="W2108" s="178"/>
      <c r="X2108" s="178"/>
      <c r="Y2108" s="178"/>
      <c r="Z2108" s="178"/>
      <c r="AA2108" s="178"/>
      <c r="AB2108" s="178"/>
      <c r="AC2108" s="178"/>
      <c r="AD2108" s="178"/>
      <c r="AE2108" s="178"/>
      <c r="AF2108" s="178"/>
      <c r="AG2108" s="317">
        <v>2025</v>
      </c>
      <c r="AH2108" s="163"/>
      <c r="AI2108" s="175"/>
      <c r="AJ2108" s="194"/>
      <c r="AK2108" s="15">
        <f t="shared" ca="1" si="490"/>
        <v>2008</v>
      </c>
      <c r="AL2108" s="15" t="s">
        <v>155</v>
      </c>
      <c r="AM2108" s="15" t="str">
        <f t="shared" ca="1" si="494"/>
        <v>2008.</v>
      </c>
      <c r="AN2108" s="188"/>
      <c r="AO2108" s="15"/>
      <c r="AP2108" s="16"/>
    </row>
    <row r="2109" spans="1:42" ht="22.5" hidden="1" customHeight="1" x14ac:dyDescent="0.25">
      <c r="A2109" s="83" t="str">
        <f t="shared" ca="1" si="502"/>
        <v>2009.</v>
      </c>
      <c r="B2109" s="26">
        <v>3878</v>
      </c>
      <c r="C2109" s="40" t="s">
        <v>955</v>
      </c>
      <c r="D2109" s="26">
        <v>1975</v>
      </c>
      <c r="E2109" s="83" t="s">
        <v>2957</v>
      </c>
      <c r="F2109" s="83" t="s">
        <v>2959</v>
      </c>
      <c r="G2109" s="26">
        <v>2</v>
      </c>
      <c r="H2109" s="26">
        <v>3</v>
      </c>
      <c r="I2109" s="178">
        <v>800.8</v>
      </c>
      <c r="J2109" s="176">
        <v>751.3</v>
      </c>
      <c r="K2109" s="178">
        <v>751.3</v>
      </c>
      <c r="L2109" s="26">
        <v>50</v>
      </c>
      <c r="M2109" s="178">
        <f>R2109+T2109+V2109+X2109+Z2109+AB2109+AE2109+AF2109</f>
        <v>215670</v>
      </c>
      <c r="N2109" s="178"/>
      <c r="O2109" s="178"/>
      <c r="P2109" s="178"/>
      <c r="Q2109" s="176">
        <f>M2109</f>
        <v>215670</v>
      </c>
      <c r="R2109" s="178">
        <v>215670</v>
      </c>
      <c r="S2109" s="26"/>
      <c r="T2109" s="178"/>
      <c r="U2109" s="178"/>
      <c r="V2109" s="178"/>
      <c r="W2109" s="178"/>
      <c r="X2109" s="178"/>
      <c r="Y2109" s="178"/>
      <c r="Z2109" s="178"/>
      <c r="AA2109" s="178"/>
      <c r="AB2109" s="178"/>
      <c r="AC2109" s="178"/>
      <c r="AD2109" s="178"/>
      <c r="AE2109" s="178"/>
      <c r="AF2109" s="178"/>
      <c r="AG2109" s="317">
        <v>2025</v>
      </c>
      <c r="AH2109" s="158"/>
      <c r="AI2109" s="175"/>
      <c r="AJ2109" s="162"/>
      <c r="AK2109" s="15">
        <f t="shared" ca="1" si="490"/>
        <v>2009</v>
      </c>
      <c r="AL2109" s="15" t="s">
        <v>155</v>
      </c>
      <c r="AM2109" s="15" t="str">
        <f t="shared" ca="1" si="494"/>
        <v>2009.</v>
      </c>
      <c r="AN2109" s="188"/>
      <c r="AP2109" s="16"/>
    </row>
    <row r="2110" spans="1:42" ht="22.5" hidden="1" customHeight="1" x14ac:dyDescent="0.25">
      <c r="A2110" s="83" t="str">
        <f t="shared" ca="1" si="502"/>
        <v>2010.</v>
      </c>
      <c r="B2110" s="26">
        <v>3879</v>
      </c>
      <c r="C2110" s="40" t="s">
        <v>137</v>
      </c>
      <c r="D2110" s="26">
        <v>1972</v>
      </c>
      <c r="E2110" s="135" t="s">
        <v>2957</v>
      </c>
      <c r="F2110" s="83" t="s">
        <v>2959</v>
      </c>
      <c r="G2110" s="26">
        <v>2</v>
      </c>
      <c r="H2110" s="26">
        <v>3</v>
      </c>
      <c r="I2110" s="178">
        <v>906.3</v>
      </c>
      <c r="J2110" s="176">
        <v>825.03</v>
      </c>
      <c r="K2110" s="178">
        <v>825.03</v>
      </c>
      <c r="L2110" s="26">
        <v>32</v>
      </c>
      <c r="M2110" s="178">
        <f t="shared" ref="M2110" si="509">R2110+T2110+V2110+X2110+Z2110+AB2110+AE2110+AF2110</f>
        <v>2399520</v>
      </c>
      <c r="N2110" s="178"/>
      <c r="O2110" s="178"/>
      <c r="P2110" s="178"/>
      <c r="Q2110" s="176">
        <f t="shared" ref="Q2110" si="510">M2110</f>
        <v>2399520</v>
      </c>
      <c r="R2110" s="178">
        <v>85740</v>
      </c>
      <c r="S2110" s="26"/>
      <c r="T2110" s="178"/>
      <c r="U2110" s="178"/>
      <c r="V2110" s="178"/>
      <c r="W2110" s="178"/>
      <c r="X2110" s="178"/>
      <c r="Y2110" s="178">
        <v>735</v>
      </c>
      <c r="Z2110" s="178">
        <f>Y2110*3148</f>
        <v>2313780</v>
      </c>
      <c r="AA2110" s="178"/>
      <c r="AB2110" s="178"/>
      <c r="AC2110" s="178"/>
      <c r="AD2110" s="178"/>
      <c r="AE2110" s="178"/>
      <c r="AF2110" s="178"/>
      <c r="AG2110" s="317">
        <v>2025</v>
      </c>
      <c r="AH2110" s="163"/>
      <c r="AI2110" s="175"/>
      <c r="AJ2110" s="194"/>
      <c r="AK2110" s="15">
        <f t="shared" ca="1" si="490"/>
        <v>2010</v>
      </c>
      <c r="AL2110" s="15" t="s">
        <v>155</v>
      </c>
      <c r="AM2110" s="15" t="str">
        <f t="shared" ca="1" si="494"/>
        <v>2010.</v>
      </c>
      <c r="AN2110" s="188"/>
      <c r="AO2110" s="15"/>
      <c r="AP2110" s="16"/>
    </row>
    <row r="2111" spans="1:42" ht="22.5" hidden="1" customHeight="1" x14ac:dyDescent="0.25">
      <c r="A2111" s="83" t="str">
        <f t="shared" ca="1" si="502"/>
        <v>2011.</v>
      </c>
      <c r="B2111" s="26">
        <v>3884</v>
      </c>
      <c r="C2111" s="40" t="s">
        <v>1543</v>
      </c>
      <c r="D2111" s="26">
        <v>1961</v>
      </c>
      <c r="E2111" s="83" t="s">
        <v>2957</v>
      </c>
      <c r="F2111" s="83" t="s">
        <v>2959</v>
      </c>
      <c r="G2111" s="26">
        <v>2</v>
      </c>
      <c r="H2111" s="26">
        <v>2</v>
      </c>
      <c r="I2111" s="178">
        <v>280.5</v>
      </c>
      <c r="J2111" s="178">
        <v>253.73</v>
      </c>
      <c r="K2111" s="178">
        <v>253.73</v>
      </c>
      <c r="L2111" s="26">
        <v>3</v>
      </c>
      <c r="M2111" s="178">
        <f t="shared" ref="M2111:M2121" si="511">R2111+T2111+V2111+X2111+Z2111+AB2111+AE2111+AF2111</f>
        <v>755346</v>
      </c>
      <c r="N2111" s="178"/>
      <c r="O2111" s="178"/>
      <c r="P2111" s="178"/>
      <c r="Q2111" s="176">
        <f t="shared" ref="Q2111:Q2121" si="512">M2111</f>
        <v>755346</v>
      </c>
      <c r="R2111" s="178">
        <v>755346</v>
      </c>
      <c r="S2111" s="26"/>
      <c r="T2111" s="178"/>
      <c r="U2111" s="178"/>
      <c r="V2111" s="178"/>
      <c r="W2111" s="178"/>
      <c r="X2111" s="178"/>
      <c r="Y2111" s="178"/>
      <c r="Z2111" s="178"/>
      <c r="AA2111" s="178"/>
      <c r="AB2111" s="178"/>
      <c r="AC2111" s="178"/>
      <c r="AD2111" s="178"/>
      <c r="AE2111" s="178"/>
      <c r="AF2111" s="178"/>
      <c r="AG2111" s="317">
        <v>2025</v>
      </c>
      <c r="AH2111" s="159"/>
      <c r="AI2111" s="175"/>
      <c r="AJ2111" s="180"/>
      <c r="AK2111" s="15">
        <f t="shared" ca="1" si="490"/>
        <v>2011</v>
      </c>
      <c r="AL2111" s="15" t="s">
        <v>155</v>
      </c>
      <c r="AM2111" s="15" t="str">
        <f t="shared" ca="1" si="494"/>
        <v>2011.</v>
      </c>
      <c r="AN2111" s="188"/>
      <c r="AO2111" s="16"/>
      <c r="AP2111" s="16"/>
    </row>
    <row r="2112" spans="1:42" ht="22.5" hidden="1" customHeight="1" x14ac:dyDescent="0.25">
      <c r="A2112" s="83" t="str">
        <f t="shared" ca="1" si="502"/>
        <v>2012.</v>
      </c>
      <c r="B2112" s="26">
        <v>3885</v>
      </c>
      <c r="C2112" s="40" t="s">
        <v>1163</v>
      </c>
      <c r="D2112" s="26">
        <v>1961</v>
      </c>
      <c r="E2112" s="83" t="s">
        <v>2957</v>
      </c>
      <c r="F2112" s="83" t="s">
        <v>2959</v>
      </c>
      <c r="G2112" s="26">
        <v>2</v>
      </c>
      <c r="H2112" s="26">
        <v>2</v>
      </c>
      <c r="I2112" s="178">
        <v>280.5</v>
      </c>
      <c r="J2112" s="176">
        <v>253.73</v>
      </c>
      <c r="K2112" s="178">
        <v>253.73</v>
      </c>
      <c r="L2112" s="26">
        <v>17</v>
      </c>
      <c r="M2112" s="178">
        <f t="shared" si="511"/>
        <v>755346</v>
      </c>
      <c r="N2112" s="178"/>
      <c r="O2112" s="178"/>
      <c r="P2112" s="178"/>
      <c r="Q2112" s="176">
        <f t="shared" si="512"/>
        <v>755346</v>
      </c>
      <c r="R2112" s="178">
        <v>755346</v>
      </c>
      <c r="S2112" s="26"/>
      <c r="T2112" s="178"/>
      <c r="U2112" s="178"/>
      <c r="V2112" s="178"/>
      <c r="W2112" s="178"/>
      <c r="X2112" s="178"/>
      <c r="Y2112" s="178"/>
      <c r="Z2112" s="178"/>
      <c r="AA2112" s="178"/>
      <c r="AB2112" s="178"/>
      <c r="AC2112" s="178"/>
      <c r="AD2112" s="178"/>
      <c r="AE2112" s="178"/>
      <c r="AF2112" s="178"/>
      <c r="AG2112" s="317">
        <v>2025</v>
      </c>
      <c r="AH2112" s="158"/>
      <c r="AI2112" s="175"/>
      <c r="AJ2112" s="162"/>
      <c r="AK2112" s="15">
        <f t="shared" ca="1" si="490"/>
        <v>2012</v>
      </c>
      <c r="AL2112" s="15" t="s">
        <v>155</v>
      </c>
      <c r="AM2112" s="15" t="str">
        <f t="shared" ca="1" si="494"/>
        <v>2012.</v>
      </c>
      <c r="AN2112" s="188"/>
      <c r="AP2112" s="16"/>
    </row>
    <row r="2113" spans="1:42" ht="22.5" hidden="1" customHeight="1" x14ac:dyDescent="0.25">
      <c r="A2113" s="83" t="str">
        <f t="shared" ca="1" si="502"/>
        <v>2013.</v>
      </c>
      <c r="B2113" s="26">
        <v>3894</v>
      </c>
      <c r="C2113" s="40" t="s">
        <v>785</v>
      </c>
      <c r="D2113" s="26">
        <v>1961</v>
      </c>
      <c r="E2113" s="83" t="s">
        <v>2957</v>
      </c>
      <c r="F2113" s="83" t="s">
        <v>2959</v>
      </c>
      <c r="G2113" s="26">
        <v>2</v>
      </c>
      <c r="H2113" s="26">
        <v>1</v>
      </c>
      <c r="I2113" s="178">
        <v>347.2</v>
      </c>
      <c r="J2113" s="176">
        <v>316.60000000000002</v>
      </c>
      <c r="K2113" s="178">
        <v>316.60000000000002</v>
      </c>
      <c r="L2113" s="26">
        <v>19</v>
      </c>
      <c r="M2113" s="178">
        <f t="shared" si="511"/>
        <v>28580</v>
      </c>
      <c r="N2113" s="174"/>
      <c r="O2113" s="174"/>
      <c r="P2113" s="174"/>
      <c r="Q2113" s="176">
        <f t="shared" si="512"/>
        <v>28580</v>
      </c>
      <c r="R2113" s="178">
        <v>28580</v>
      </c>
      <c r="S2113" s="26"/>
      <c r="T2113" s="178"/>
      <c r="U2113" s="178"/>
      <c r="V2113" s="178"/>
      <c r="W2113" s="178"/>
      <c r="X2113" s="178"/>
      <c r="Y2113" s="178"/>
      <c r="Z2113" s="178"/>
      <c r="AA2113" s="178"/>
      <c r="AB2113" s="178"/>
      <c r="AC2113" s="176"/>
      <c r="AD2113" s="176"/>
      <c r="AE2113" s="178"/>
      <c r="AF2113" s="178"/>
      <c r="AG2113" s="317">
        <v>2025</v>
      </c>
      <c r="AH2113" s="159"/>
      <c r="AI2113" s="175"/>
      <c r="AJ2113" s="180"/>
      <c r="AK2113" s="15">
        <f t="shared" ca="1" si="490"/>
        <v>2013</v>
      </c>
      <c r="AL2113" s="15" t="s">
        <v>155</v>
      </c>
      <c r="AM2113" s="15" t="str">
        <f t="shared" ca="1" si="494"/>
        <v>2013.</v>
      </c>
      <c r="AN2113" s="188"/>
      <c r="AO2113" s="16"/>
      <c r="AP2113" s="16"/>
    </row>
    <row r="2114" spans="1:42" ht="22.5" hidden="1" customHeight="1" x14ac:dyDescent="0.25">
      <c r="A2114" s="83" t="str">
        <f t="shared" ca="1" si="502"/>
        <v>2014.</v>
      </c>
      <c r="B2114" s="26">
        <v>3898</v>
      </c>
      <c r="C2114" s="40" t="s">
        <v>1544</v>
      </c>
      <c r="D2114" s="26">
        <v>1964</v>
      </c>
      <c r="E2114" s="83" t="s">
        <v>2957</v>
      </c>
      <c r="F2114" s="83" t="s">
        <v>2959</v>
      </c>
      <c r="G2114" s="26">
        <v>2</v>
      </c>
      <c r="H2114" s="26">
        <v>2</v>
      </c>
      <c r="I2114" s="178">
        <v>542.70000000000005</v>
      </c>
      <c r="J2114" s="178">
        <v>470.7</v>
      </c>
      <c r="K2114" s="178">
        <v>470.7</v>
      </c>
      <c r="L2114" s="26">
        <v>17</v>
      </c>
      <c r="M2114" s="178">
        <f t="shared" si="511"/>
        <v>385830</v>
      </c>
      <c r="N2114" s="178"/>
      <c r="O2114" s="178"/>
      <c r="P2114" s="178"/>
      <c r="Q2114" s="176">
        <f t="shared" si="512"/>
        <v>385830</v>
      </c>
      <c r="R2114" s="178">
        <v>385830</v>
      </c>
      <c r="S2114" s="26"/>
      <c r="T2114" s="178"/>
      <c r="U2114" s="178"/>
      <c r="V2114" s="178"/>
      <c r="W2114" s="178"/>
      <c r="X2114" s="178"/>
      <c r="Y2114" s="178"/>
      <c r="Z2114" s="178"/>
      <c r="AA2114" s="178"/>
      <c r="AB2114" s="178"/>
      <c r="AC2114" s="178"/>
      <c r="AD2114" s="178"/>
      <c r="AE2114" s="178"/>
      <c r="AF2114" s="178"/>
      <c r="AG2114" s="317">
        <v>2025</v>
      </c>
      <c r="AH2114" s="158"/>
      <c r="AI2114" s="175"/>
      <c r="AJ2114" s="180"/>
      <c r="AK2114" s="15">
        <f t="shared" ca="1" si="490"/>
        <v>2014</v>
      </c>
      <c r="AL2114" s="15" t="s">
        <v>155</v>
      </c>
      <c r="AM2114" s="15" t="str">
        <f t="shared" ca="1" si="494"/>
        <v>2014.</v>
      </c>
      <c r="AN2114" s="188"/>
      <c r="AO2114" s="16"/>
      <c r="AP2114" s="16"/>
    </row>
    <row r="2115" spans="1:42" ht="22.5" hidden="1" customHeight="1" x14ac:dyDescent="0.25">
      <c r="A2115" s="83" t="str">
        <f t="shared" ca="1" si="502"/>
        <v>2015.</v>
      </c>
      <c r="B2115" s="26">
        <v>3902</v>
      </c>
      <c r="C2115" s="40" t="s">
        <v>940</v>
      </c>
      <c r="D2115" s="26">
        <v>1952</v>
      </c>
      <c r="E2115" s="135" t="s">
        <v>2957</v>
      </c>
      <c r="F2115" s="83" t="s">
        <v>2960</v>
      </c>
      <c r="G2115" s="26">
        <v>2</v>
      </c>
      <c r="H2115" s="26">
        <v>1</v>
      </c>
      <c r="I2115" s="178">
        <v>441.2</v>
      </c>
      <c r="J2115" s="176">
        <v>385.2</v>
      </c>
      <c r="K2115" s="178">
        <v>385.2</v>
      </c>
      <c r="L2115" s="26">
        <v>25</v>
      </c>
      <c r="M2115" s="178">
        <f t="shared" si="511"/>
        <v>114320</v>
      </c>
      <c r="N2115" s="178"/>
      <c r="O2115" s="178"/>
      <c r="P2115" s="178"/>
      <c r="Q2115" s="176">
        <f t="shared" si="512"/>
        <v>114320</v>
      </c>
      <c r="R2115" s="178">
        <v>114320</v>
      </c>
      <c r="S2115" s="26"/>
      <c r="T2115" s="178"/>
      <c r="U2115" s="178"/>
      <c r="V2115" s="178"/>
      <c r="W2115" s="178"/>
      <c r="X2115" s="178"/>
      <c r="Y2115" s="178"/>
      <c r="Z2115" s="178"/>
      <c r="AA2115" s="178"/>
      <c r="AB2115" s="178"/>
      <c r="AC2115" s="178"/>
      <c r="AD2115" s="178"/>
      <c r="AE2115" s="178"/>
      <c r="AF2115" s="178"/>
      <c r="AG2115" s="317">
        <v>2025</v>
      </c>
      <c r="AH2115" s="163"/>
      <c r="AI2115" s="175"/>
      <c r="AJ2115" s="194"/>
      <c r="AK2115" s="15">
        <f t="shared" ca="1" si="490"/>
        <v>2015</v>
      </c>
      <c r="AL2115" s="15" t="s">
        <v>155</v>
      </c>
      <c r="AM2115" s="15" t="str">
        <f t="shared" ca="1" si="494"/>
        <v>2015.</v>
      </c>
      <c r="AN2115" s="188"/>
      <c r="AO2115" s="15"/>
      <c r="AP2115" s="16"/>
    </row>
    <row r="2116" spans="1:42" ht="22.5" hidden="1" customHeight="1" x14ac:dyDescent="0.25">
      <c r="A2116" s="83" t="str">
        <f t="shared" ca="1" si="502"/>
        <v>2016.</v>
      </c>
      <c r="B2116" s="26">
        <v>3909</v>
      </c>
      <c r="C2116" s="40" t="s">
        <v>1849</v>
      </c>
      <c r="D2116" s="26">
        <v>1961</v>
      </c>
      <c r="E2116" s="83" t="s">
        <v>2957</v>
      </c>
      <c r="F2116" s="83" t="s">
        <v>2959</v>
      </c>
      <c r="G2116" s="26">
        <v>2</v>
      </c>
      <c r="H2116" s="26">
        <v>2</v>
      </c>
      <c r="I2116" s="178">
        <v>321.10000000000002</v>
      </c>
      <c r="J2116" s="178">
        <v>306.76</v>
      </c>
      <c r="K2116" s="178">
        <v>306.76</v>
      </c>
      <c r="L2116" s="26">
        <v>12</v>
      </c>
      <c r="M2116" s="178">
        <f t="shared" si="511"/>
        <v>1504600</v>
      </c>
      <c r="N2116" s="178"/>
      <c r="O2116" s="178"/>
      <c r="P2116" s="178"/>
      <c r="Q2116" s="176">
        <f t="shared" si="512"/>
        <v>1504600</v>
      </c>
      <c r="R2116" s="178"/>
      <c r="S2116" s="26"/>
      <c r="T2116" s="178"/>
      <c r="U2116" s="178">
        <v>200</v>
      </c>
      <c r="V2116" s="178">
        <f>U2116*7523</f>
        <v>1504600</v>
      </c>
      <c r="W2116" s="178"/>
      <c r="X2116" s="178"/>
      <c r="Y2116" s="178"/>
      <c r="Z2116" s="178"/>
      <c r="AA2116" s="178"/>
      <c r="AB2116" s="178"/>
      <c r="AC2116" s="178"/>
      <c r="AD2116" s="178"/>
      <c r="AE2116" s="178"/>
      <c r="AF2116" s="178"/>
      <c r="AG2116" s="317">
        <v>2025</v>
      </c>
      <c r="AH2116" s="158"/>
      <c r="AI2116" s="175"/>
      <c r="AJ2116" s="162"/>
      <c r="AK2116" s="15">
        <f t="shared" ca="1" si="490"/>
        <v>2016</v>
      </c>
      <c r="AL2116" s="15" t="s">
        <v>155</v>
      </c>
      <c r="AM2116" s="15" t="str">
        <f t="shared" ca="1" si="494"/>
        <v>2016.</v>
      </c>
      <c r="AN2116" s="188"/>
      <c r="AO2116" s="16"/>
      <c r="AP2116" s="16"/>
    </row>
    <row r="2117" spans="1:42" ht="22.5" hidden="1" customHeight="1" x14ac:dyDescent="0.25">
      <c r="A2117" s="83" t="str">
        <f t="shared" ca="1" si="502"/>
        <v>2017.</v>
      </c>
      <c r="B2117" s="26">
        <v>3915</v>
      </c>
      <c r="C2117" s="40" t="s">
        <v>1850</v>
      </c>
      <c r="D2117" s="26">
        <v>1984</v>
      </c>
      <c r="E2117" s="135" t="s">
        <v>2957</v>
      </c>
      <c r="F2117" s="83" t="s">
        <v>2958</v>
      </c>
      <c r="G2117" s="26">
        <v>5</v>
      </c>
      <c r="H2117" s="26">
        <v>3</v>
      </c>
      <c r="I2117" s="178">
        <v>3169.4</v>
      </c>
      <c r="J2117" s="178">
        <v>3169.4</v>
      </c>
      <c r="K2117" s="178">
        <v>3169.4</v>
      </c>
      <c r="L2117" s="26">
        <v>137</v>
      </c>
      <c r="M2117" s="178">
        <f t="shared" si="511"/>
        <v>2482900</v>
      </c>
      <c r="N2117" s="178"/>
      <c r="O2117" s="178"/>
      <c r="P2117" s="178"/>
      <c r="Q2117" s="176">
        <f t="shared" si="512"/>
        <v>2482900</v>
      </c>
      <c r="R2117" s="178"/>
      <c r="S2117" s="26"/>
      <c r="T2117" s="178"/>
      <c r="U2117" s="178">
        <v>700</v>
      </c>
      <c r="V2117" s="178">
        <f>U2117*3547</f>
        <v>2482900</v>
      </c>
      <c r="W2117" s="178"/>
      <c r="X2117" s="178"/>
      <c r="Y2117" s="178"/>
      <c r="Z2117" s="178"/>
      <c r="AA2117" s="178"/>
      <c r="AB2117" s="178"/>
      <c r="AC2117" s="178"/>
      <c r="AD2117" s="178"/>
      <c r="AE2117" s="178"/>
      <c r="AF2117" s="178"/>
      <c r="AG2117" s="317">
        <v>2025</v>
      </c>
      <c r="AH2117" s="158"/>
      <c r="AI2117" s="175"/>
      <c r="AJ2117" s="162"/>
      <c r="AK2117" s="15">
        <f t="shared" ca="1" si="490"/>
        <v>2017</v>
      </c>
      <c r="AL2117" s="15" t="s">
        <v>155</v>
      </c>
      <c r="AM2117" s="15" t="str">
        <f t="shared" ca="1" si="494"/>
        <v>2017.</v>
      </c>
      <c r="AN2117" s="188"/>
      <c r="AO2117" s="16"/>
      <c r="AP2117" s="16"/>
    </row>
    <row r="2118" spans="1:42" ht="22.5" hidden="1" customHeight="1" x14ac:dyDescent="0.25">
      <c r="A2118" s="83" t="str">
        <f t="shared" ca="1" si="502"/>
        <v>2018.</v>
      </c>
      <c r="B2118" s="26">
        <v>3919</v>
      </c>
      <c r="C2118" s="40" t="s">
        <v>138</v>
      </c>
      <c r="D2118" s="26">
        <v>1960</v>
      </c>
      <c r="E2118" s="83" t="s">
        <v>2957</v>
      </c>
      <c r="F2118" s="83" t="s">
        <v>2959</v>
      </c>
      <c r="G2118" s="26">
        <v>2</v>
      </c>
      <c r="H2118" s="26">
        <v>1</v>
      </c>
      <c r="I2118" s="178">
        <v>504.9</v>
      </c>
      <c r="J2118" s="176">
        <v>454.06</v>
      </c>
      <c r="K2118" s="178">
        <v>229.5</v>
      </c>
      <c r="L2118" s="26">
        <v>13</v>
      </c>
      <c r="M2118" s="178">
        <f t="shared" si="511"/>
        <v>1174940</v>
      </c>
      <c r="N2118" s="178"/>
      <c r="O2118" s="178"/>
      <c r="P2118" s="178"/>
      <c r="Q2118" s="176">
        <f t="shared" si="512"/>
        <v>1174940</v>
      </c>
      <c r="R2118" s="178">
        <f>281520+893420</f>
        <v>1174940</v>
      </c>
      <c r="S2118" s="26"/>
      <c r="T2118" s="178"/>
      <c r="U2118" s="178"/>
      <c r="V2118" s="178"/>
      <c r="W2118" s="178"/>
      <c r="X2118" s="178"/>
      <c r="Y2118" s="178"/>
      <c r="Z2118" s="178"/>
      <c r="AA2118" s="178"/>
      <c r="AB2118" s="178"/>
      <c r="AC2118" s="178"/>
      <c r="AD2118" s="178"/>
      <c r="AE2118" s="178"/>
      <c r="AF2118" s="178"/>
      <c r="AG2118" s="317">
        <v>2025</v>
      </c>
      <c r="AH2118" s="158"/>
      <c r="AI2118" s="175"/>
      <c r="AJ2118" s="162"/>
      <c r="AK2118" s="15">
        <f t="shared" ca="1" si="490"/>
        <v>2018</v>
      </c>
      <c r="AL2118" s="15" t="s">
        <v>155</v>
      </c>
      <c r="AM2118" s="15" t="str">
        <f t="shared" ca="1" si="494"/>
        <v>2018.</v>
      </c>
      <c r="AN2118" s="188"/>
      <c r="AP2118" s="16"/>
    </row>
    <row r="2119" spans="1:42" ht="22.5" hidden="1" customHeight="1" x14ac:dyDescent="0.25">
      <c r="A2119" s="83" t="str">
        <f t="shared" ca="1" si="502"/>
        <v>2019.</v>
      </c>
      <c r="B2119" s="26">
        <v>3922</v>
      </c>
      <c r="C2119" s="40" t="s">
        <v>129</v>
      </c>
      <c r="D2119" s="26">
        <v>1939</v>
      </c>
      <c r="E2119" s="135" t="s">
        <v>2957</v>
      </c>
      <c r="F2119" s="83" t="s">
        <v>2959</v>
      </c>
      <c r="G2119" s="26">
        <v>3</v>
      </c>
      <c r="H2119" s="26">
        <v>3</v>
      </c>
      <c r="I2119" s="178">
        <v>1366</v>
      </c>
      <c r="J2119" s="176">
        <v>1212.5999999999999</v>
      </c>
      <c r="K2119" s="178">
        <v>1074.2</v>
      </c>
      <c r="L2119" s="26">
        <v>49</v>
      </c>
      <c r="M2119" s="178">
        <f t="shared" si="511"/>
        <v>703800</v>
      </c>
      <c r="N2119" s="178"/>
      <c r="O2119" s="178"/>
      <c r="P2119" s="178"/>
      <c r="Q2119" s="176">
        <f t="shared" si="512"/>
        <v>703800</v>
      </c>
      <c r="R2119" s="178">
        <v>703800</v>
      </c>
      <c r="S2119" s="26"/>
      <c r="T2119" s="178"/>
      <c r="U2119" s="178"/>
      <c r="V2119" s="178"/>
      <c r="W2119" s="178"/>
      <c r="X2119" s="178"/>
      <c r="Y2119" s="178"/>
      <c r="Z2119" s="178"/>
      <c r="AA2119" s="178"/>
      <c r="AB2119" s="178"/>
      <c r="AC2119" s="178"/>
      <c r="AD2119" s="178"/>
      <c r="AE2119" s="178"/>
      <c r="AF2119" s="178"/>
      <c r="AG2119" s="317">
        <v>2025</v>
      </c>
      <c r="AH2119" s="163"/>
      <c r="AI2119" s="175"/>
      <c r="AJ2119" s="194"/>
      <c r="AK2119" s="15">
        <f t="shared" ca="1" si="490"/>
        <v>2019</v>
      </c>
      <c r="AL2119" s="15" t="s">
        <v>155</v>
      </c>
      <c r="AM2119" s="15" t="str">
        <f t="shared" ca="1" si="494"/>
        <v>2019.</v>
      </c>
      <c r="AN2119" s="188"/>
      <c r="AO2119" s="15"/>
      <c r="AP2119" s="16"/>
    </row>
    <row r="2120" spans="1:42" ht="22.5" hidden="1" customHeight="1" x14ac:dyDescent="0.25">
      <c r="A2120" s="83" t="str">
        <f t="shared" ca="1" si="502"/>
        <v>2020.</v>
      </c>
      <c r="B2120" s="26">
        <v>3923</v>
      </c>
      <c r="C2120" s="40" t="s">
        <v>959</v>
      </c>
      <c r="D2120" s="26">
        <v>1967</v>
      </c>
      <c r="E2120" s="83" t="s">
        <v>2957</v>
      </c>
      <c r="F2120" s="83" t="s">
        <v>2959</v>
      </c>
      <c r="G2120" s="26">
        <v>4</v>
      </c>
      <c r="H2120" s="26">
        <v>2</v>
      </c>
      <c r="I2120" s="178">
        <v>1406.7</v>
      </c>
      <c r="J2120" s="176">
        <v>1300.9000000000001</v>
      </c>
      <c r="K2120" s="178">
        <v>1300.9000000000001</v>
      </c>
      <c r="L2120" s="26">
        <v>53</v>
      </c>
      <c r="M2120" s="178">
        <f t="shared" si="511"/>
        <v>844560</v>
      </c>
      <c r="N2120" s="178"/>
      <c r="O2120" s="178"/>
      <c r="P2120" s="178"/>
      <c r="Q2120" s="176">
        <f t="shared" si="512"/>
        <v>844560</v>
      </c>
      <c r="R2120" s="178">
        <v>844560</v>
      </c>
      <c r="S2120" s="26"/>
      <c r="T2120" s="178"/>
      <c r="U2120" s="178"/>
      <c r="V2120" s="178"/>
      <c r="W2120" s="178"/>
      <c r="X2120" s="178"/>
      <c r="Y2120" s="178"/>
      <c r="Z2120" s="178"/>
      <c r="AA2120" s="178"/>
      <c r="AB2120" s="178"/>
      <c r="AC2120" s="178"/>
      <c r="AD2120" s="178"/>
      <c r="AE2120" s="178"/>
      <c r="AF2120" s="178"/>
      <c r="AG2120" s="317">
        <v>2025</v>
      </c>
      <c r="AH2120" s="158"/>
      <c r="AI2120" s="175"/>
      <c r="AJ2120" s="162"/>
      <c r="AK2120" s="15">
        <f t="shared" ca="1" si="490"/>
        <v>2020</v>
      </c>
      <c r="AL2120" s="15" t="s">
        <v>155</v>
      </c>
      <c r="AM2120" s="15" t="str">
        <f t="shared" ca="1" si="494"/>
        <v>2020.</v>
      </c>
      <c r="AN2120" s="188"/>
      <c r="AP2120" s="16"/>
    </row>
    <row r="2121" spans="1:42" ht="22.5" hidden="1" customHeight="1" x14ac:dyDescent="0.25">
      <c r="A2121" s="83" t="str">
        <f t="shared" ca="1" si="502"/>
        <v>2021.</v>
      </c>
      <c r="B2121" s="26">
        <v>3924</v>
      </c>
      <c r="C2121" s="40" t="s">
        <v>789</v>
      </c>
      <c r="D2121" s="26">
        <v>1975</v>
      </c>
      <c r="E2121" s="83" t="s">
        <v>2957</v>
      </c>
      <c r="F2121" s="83" t="s">
        <v>2958</v>
      </c>
      <c r="G2121" s="26">
        <v>5</v>
      </c>
      <c r="H2121" s="26">
        <v>4</v>
      </c>
      <c r="I2121" s="178">
        <v>3628.5</v>
      </c>
      <c r="J2121" s="176">
        <v>3353.8</v>
      </c>
      <c r="K2121" s="178">
        <v>3353.8</v>
      </c>
      <c r="L2121" s="26">
        <v>142</v>
      </c>
      <c r="M2121" s="178">
        <f t="shared" si="511"/>
        <v>1571310</v>
      </c>
      <c r="N2121" s="174"/>
      <c r="O2121" s="174"/>
      <c r="P2121" s="174"/>
      <c r="Q2121" s="176">
        <f t="shared" si="512"/>
        <v>1571310</v>
      </c>
      <c r="R2121" s="178">
        <v>1571310</v>
      </c>
      <c r="S2121" s="26"/>
      <c r="T2121" s="178"/>
      <c r="U2121" s="178"/>
      <c r="V2121" s="178"/>
      <c r="W2121" s="178"/>
      <c r="X2121" s="178"/>
      <c r="Y2121" s="178"/>
      <c r="Z2121" s="178"/>
      <c r="AA2121" s="178"/>
      <c r="AB2121" s="178"/>
      <c r="AC2121" s="176"/>
      <c r="AD2121" s="176"/>
      <c r="AE2121" s="178"/>
      <c r="AF2121" s="178"/>
      <c r="AG2121" s="317">
        <v>2025</v>
      </c>
      <c r="AH2121" s="158"/>
      <c r="AI2121" s="175"/>
      <c r="AJ2121" s="180"/>
      <c r="AK2121" s="15">
        <f t="shared" ca="1" si="490"/>
        <v>2021</v>
      </c>
      <c r="AL2121" s="15" t="s">
        <v>155</v>
      </c>
      <c r="AM2121" s="15" t="str">
        <f t="shared" ca="1" si="494"/>
        <v>2021.</v>
      </c>
      <c r="AN2121" s="188"/>
      <c r="AO2121" s="16"/>
      <c r="AP2121" s="16"/>
    </row>
    <row r="2122" spans="1:42" ht="22.5" hidden="1" customHeight="1" x14ac:dyDescent="0.25">
      <c r="A2122" s="83" t="str">
        <f t="shared" ca="1" si="502"/>
        <v>2022.</v>
      </c>
      <c r="B2122" s="26">
        <v>3926</v>
      </c>
      <c r="C2122" s="40" t="s">
        <v>1546</v>
      </c>
      <c r="D2122" s="26">
        <v>1984</v>
      </c>
      <c r="E2122" s="135" t="s">
        <v>2957</v>
      </c>
      <c r="F2122" s="83" t="s">
        <v>2958</v>
      </c>
      <c r="G2122" s="26">
        <v>5</v>
      </c>
      <c r="H2122" s="26">
        <v>7</v>
      </c>
      <c r="I2122" s="178">
        <v>4242.6000000000004</v>
      </c>
      <c r="J2122" s="178">
        <v>4242.6000000000004</v>
      </c>
      <c r="K2122" s="178">
        <v>4242.6000000000004</v>
      </c>
      <c r="L2122" s="26">
        <v>186</v>
      </c>
      <c r="M2122" s="178">
        <f t="shared" ref="M2122" si="513">R2122+T2122+V2122+X2122+Z2122+AB2122+AE2122+AF2122</f>
        <v>6161970</v>
      </c>
      <c r="N2122" s="178"/>
      <c r="O2122" s="178"/>
      <c r="P2122" s="178"/>
      <c r="Q2122" s="176">
        <f t="shared" ref="Q2122" si="514">M2122</f>
        <v>6161970</v>
      </c>
      <c r="R2122" s="178">
        <v>3005140</v>
      </c>
      <c r="S2122" s="26"/>
      <c r="T2122" s="178"/>
      <c r="U2122" s="178">
        <v>890</v>
      </c>
      <c r="V2122" s="178">
        <f>U2122*3547</f>
        <v>3156830</v>
      </c>
      <c r="W2122" s="178"/>
      <c r="X2122" s="178"/>
      <c r="Y2122" s="178"/>
      <c r="Z2122" s="178"/>
      <c r="AA2122" s="178"/>
      <c r="AB2122" s="178"/>
      <c r="AC2122" s="178"/>
      <c r="AD2122" s="178"/>
      <c r="AE2122" s="178"/>
      <c r="AF2122" s="178"/>
      <c r="AG2122" s="317">
        <v>2025</v>
      </c>
      <c r="AH2122" s="158"/>
      <c r="AI2122" s="175"/>
      <c r="AJ2122" s="162"/>
      <c r="AK2122" s="15">
        <f t="shared" ca="1" si="490"/>
        <v>2022</v>
      </c>
      <c r="AL2122" s="15" t="s">
        <v>155</v>
      </c>
      <c r="AM2122" s="15" t="str">
        <f t="shared" ca="1" si="494"/>
        <v>2022.</v>
      </c>
      <c r="AN2122" s="188"/>
      <c r="AP2122" s="16"/>
    </row>
    <row r="2123" spans="1:42" ht="22.5" hidden="1" customHeight="1" x14ac:dyDescent="0.25">
      <c r="A2123" s="83" t="str">
        <f t="shared" ca="1" si="502"/>
        <v>2023.</v>
      </c>
      <c r="B2123" s="26">
        <v>3927</v>
      </c>
      <c r="C2123" s="40" t="s">
        <v>960</v>
      </c>
      <c r="D2123" s="26">
        <v>1987</v>
      </c>
      <c r="E2123" s="83" t="s">
        <v>2957</v>
      </c>
      <c r="F2123" s="83" t="s">
        <v>2958</v>
      </c>
      <c r="G2123" s="26">
        <v>5</v>
      </c>
      <c r="H2123" s="26">
        <v>4</v>
      </c>
      <c r="I2123" s="178">
        <v>4894.7</v>
      </c>
      <c r="J2123" s="176">
        <v>4306.8</v>
      </c>
      <c r="K2123" s="178">
        <v>4306.8</v>
      </c>
      <c r="L2123" s="26">
        <v>183</v>
      </c>
      <c r="M2123" s="178">
        <f>R2123+T2123+V2123+X2123+Z2123+AB2123+AE2123+AF2123</f>
        <v>7078000</v>
      </c>
      <c r="N2123" s="178"/>
      <c r="O2123" s="178"/>
      <c r="P2123" s="178"/>
      <c r="Q2123" s="176">
        <f>M2123</f>
        <v>7078000</v>
      </c>
      <c r="R2123" s="178">
        <v>3885700</v>
      </c>
      <c r="S2123" s="26"/>
      <c r="T2123" s="178"/>
      <c r="U2123" s="178">
        <v>900</v>
      </c>
      <c r="V2123" s="178">
        <f>U2123*3547</f>
        <v>3192300</v>
      </c>
      <c r="W2123" s="178"/>
      <c r="X2123" s="178"/>
      <c r="Y2123" s="178"/>
      <c r="Z2123" s="178"/>
      <c r="AA2123" s="178"/>
      <c r="AB2123" s="178"/>
      <c r="AC2123" s="178"/>
      <c r="AD2123" s="178"/>
      <c r="AE2123" s="178"/>
      <c r="AF2123" s="178"/>
      <c r="AG2123" s="317">
        <v>2025</v>
      </c>
      <c r="AH2123" s="158"/>
      <c r="AI2123" s="175"/>
      <c r="AJ2123" s="162"/>
      <c r="AK2123" s="15">
        <f t="shared" ca="1" si="490"/>
        <v>2023</v>
      </c>
      <c r="AL2123" s="15" t="s">
        <v>155</v>
      </c>
      <c r="AM2123" s="15" t="str">
        <f t="shared" ca="1" si="494"/>
        <v>2023.</v>
      </c>
      <c r="AN2123" s="188"/>
      <c r="AP2123" s="16"/>
    </row>
    <row r="2124" spans="1:42" ht="22.5" hidden="1" customHeight="1" x14ac:dyDescent="0.25">
      <c r="A2124" s="83" t="str">
        <f t="shared" ca="1" si="502"/>
        <v>2024.</v>
      </c>
      <c r="B2124" s="26">
        <v>3931</v>
      </c>
      <c r="C2124" s="40" t="s">
        <v>790</v>
      </c>
      <c r="D2124" s="26">
        <v>1960</v>
      </c>
      <c r="E2124" s="83" t="s">
        <v>2957</v>
      </c>
      <c r="F2124" s="83" t="s">
        <v>2959</v>
      </c>
      <c r="G2124" s="26">
        <v>2</v>
      </c>
      <c r="H2124" s="26">
        <v>1</v>
      </c>
      <c r="I2124" s="178">
        <v>500.2</v>
      </c>
      <c r="J2124" s="176">
        <v>453.1</v>
      </c>
      <c r="K2124" s="178">
        <v>333.9</v>
      </c>
      <c r="L2124" s="26">
        <v>14</v>
      </c>
      <c r="M2124" s="178">
        <f t="shared" ref="M2124" si="515">R2124+T2124+V2124+X2124+Z2124+AB2124+AE2124+AF2124</f>
        <v>1007360</v>
      </c>
      <c r="N2124" s="174"/>
      <c r="O2124" s="174"/>
      <c r="P2124" s="174"/>
      <c r="Q2124" s="176">
        <f t="shared" ref="Q2124" si="516">M2124</f>
        <v>1007360</v>
      </c>
      <c r="R2124" s="178"/>
      <c r="S2124" s="26"/>
      <c r="T2124" s="178"/>
      <c r="U2124" s="178"/>
      <c r="V2124" s="178"/>
      <c r="W2124" s="178"/>
      <c r="X2124" s="178"/>
      <c r="Y2124" s="178">
        <v>320</v>
      </c>
      <c r="Z2124" s="178">
        <f>Y2124*3148</f>
        <v>1007360</v>
      </c>
      <c r="AA2124" s="178"/>
      <c r="AB2124" s="178"/>
      <c r="AC2124" s="176"/>
      <c r="AD2124" s="176"/>
      <c r="AE2124" s="176"/>
      <c r="AF2124" s="178"/>
      <c r="AG2124" s="317">
        <v>2025</v>
      </c>
      <c r="AH2124" s="159"/>
      <c r="AI2124" s="175"/>
      <c r="AJ2124" s="180"/>
      <c r="AK2124" s="15">
        <f t="shared" ca="1" si="490"/>
        <v>2024</v>
      </c>
      <c r="AL2124" s="15" t="s">
        <v>155</v>
      </c>
      <c r="AM2124" s="15" t="str">
        <f t="shared" ca="1" si="494"/>
        <v>2024.</v>
      </c>
      <c r="AN2124" s="188"/>
      <c r="AO2124" s="16"/>
      <c r="AP2124" s="16"/>
    </row>
    <row r="2125" spans="1:42" ht="22.5" hidden="1" customHeight="1" x14ac:dyDescent="0.25">
      <c r="A2125" s="83" t="str">
        <f t="shared" ca="1" si="502"/>
        <v>2025.</v>
      </c>
      <c r="B2125" s="26">
        <v>3934</v>
      </c>
      <c r="C2125" s="40" t="s">
        <v>1548</v>
      </c>
      <c r="D2125" s="26">
        <v>1987</v>
      </c>
      <c r="E2125" s="83" t="s">
        <v>2957</v>
      </c>
      <c r="F2125" s="83" t="s">
        <v>2959</v>
      </c>
      <c r="G2125" s="26">
        <v>5</v>
      </c>
      <c r="H2125" s="26">
        <v>1</v>
      </c>
      <c r="I2125" s="178">
        <v>2328.5</v>
      </c>
      <c r="J2125" s="178">
        <v>1848.9</v>
      </c>
      <c r="K2125" s="178">
        <v>1848.9</v>
      </c>
      <c r="L2125" s="26">
        <v>95</v>
      </c>
      <c r="M2125" s="178">
        <f>R2125+T2125+V2125+X2125+Z2125+AB2125+AE2125+AF2125</f>
        <v>591552</v>
      </c>
      <c r="N2125" s="178"/>
      <c r="O2125" s="178"/>
      <c r="P2125" s="178"/>
      <c r="Q2125" s="176">
        <f>M2125</f>
        <v>591552</v>
      </c>
      <c r="R2125" s="178">
        <v>591552</v>
      </c>
      <c r="S2125" s="26"/>
      <c r="T2125" s="178"/>
      <c r="U2125" s="178"/>
      <c r="V2125" s="178"/>
      <c r="W2125" s="178"/>
      <c r="X2125" s="178"/>
      <c r="Y2125" s="178"/>
      <c r="Z2125" s="178"/>
      <c r="AA2125" s="178"/>
      <c r="AB2125" s="178"/>
      <c r="AC2125" s="178"/>
      <c r="AD2125" s="178"/>
      <c r="AE2125" s="178"/>
      <c r="AF2125" s="178"/>
      <c r="AG2125" s="317">
        <v>2025</v>
      </c>
      <c r="AH2125" s="158"/>
      <c r="AI2125" s="175"/>
      <c r="AJ2125" s="162"/>
      <c r="AK2125" s="15">
        <f t="shared" ca="1" si="490"/>
        <v>2025</v>
      </c>
      <c r="AL2125" s="15" t="s">
        <v>155</v>
      </c>
      <c r="AM2125" s="15" t="str">
        <f t="shared" ca="1" si="494"/>
        <v>2025.</v>
      </c>
      <c r="AN2125" s="188"/>
      <c r="AP2125" s="16"/>
    </row>
    <row r="2126" spans="1:42" ht="22.5" hidden="1" customHeight="1" x14ac:dyDescent="0.25">
      <c r="A2126" s="83" t="str">
        <f t="shared" ca="1" si="502"/>
        <v>2026.</v>
      </c>
      <c r="B2126" s="26">
        <v>3942</v>
      </c>
      <c r="C2126" s="40" t="s">
        <v>791</v>
      </c>
      <c r="D2126" s="26">
        <v>1965</v>
      </c>
      <c r="E2126" s="83" t="s">
        <v>2957</v>
      </c>
      <c r="F2126" s="83" t="s">
        <v>2959</v>
      </c>
      <c r="G2126" s="26">
        <v>4</v>
      </c>
      <c r="H2126" s="26">
        <v>4</v>
      </c>
      <c r="I2126" s="178">
        <v>1329.9</v>
      </c>
      <c r="J2126" s="176">
        <v>1219.3</v>
      </c>
      <c r="K2126" s="178">
        <v>985.2</v>
      </c>
      <c r="L2126" s="26">
        <v>41</v>
      </c>
      <c r="M2126" s="178">
        <f>R2126+T2126+V2126+X2126+Z2126+AB2126+AE2126+AF2126</f>
        <v>2783510</v>
      </c>
      <c r="N2126" s="174"/>
      <c r="O2126" s="174"/>
      <c r="P2126" s="174"/>
      <c r="Q2126" s="176">
        <f>M2126</f>
        <v>2783510</v>
      </c>
      <c r="R2126" s="178"/>
      <c r="S2126" s="26"/>
      <c r="T2126" s="178"/>
      <c r="U2126" s="178">
        <v>370</v>
      </c>
      <c r="V2126" s="178">
        <f>U2126*7523</f>
        <v>2783510</v>
      </c>
      <c r="W2126" s="178"/>
      <c r="X2126" s="178"/>
      <c r="Y2126" s="178"/>
      <c r="Z2126" s="178"/>
      <c r="AA2126" s="178"/>
      <c r="AB2126" s="178"/>
      <c r="AC2126" s="176"/>
      <c r="AD2126" s="176"/>
      <c r="AE2126" s="178"/>
      <c r="AF2126" s="178"/>
      <c r="AG2126" s="317">
        <v>2025</v>
      </c>
      <c r="AH2126" s="159"/>
      <c r="AI2126" s="175"/>
      <c r="AJ2126" s="162"/>
      <c r="AK2126" s="15">
        <f t="shared" ca="1" si="490"/>
        <v>2026</v>
      </c>
      <c r="AL2126" s="15" t="s">
        <v>155</v>
      </c>
      <c r="AM2126" s="15" t="str">
        <f t="shared" ca="1" si="494"/>
        <v>2026.</v>
      </c>
      <c r="AN2126" s="188"/>
      <c r="AO2126" s="16"/>
      <c r="AP2126" s="16"/>
    </row>
    <row r="2127" spans="1:42" ht="22.5" hidden="1" customHeight="1" x14ac:dyDescent="0.25">
      <c r="A2127" s="83" t="str">
        <f t="shared" ca="1" si="502"/>
        <v>2027.</v>
      </c>
      <c r="B2127" s="26">
        <v>3945</v>
      </c>
      <c r="C2127" s="40" t="s">
        <v>124</v>
      </c>
      <c r="D2127" s="26">
        <v>1970</v>
      </c>
      <c r="E2127" s="83" t="s">
        <v>2957</v>
      </c>
      <c r="F2127" s="83" t="s">
        <v>2958</v>
      </c>
      <c r="G2127" s="26">
        <v>5</v>
      </c>
      <c r="H2127" s="26">
        <v>3</v>
      </c>
      <c r="I2127" s="178">
        <v>2971</v>
      </c>
      <c r="J2127" s="176">
        <v>2651.7</v>
      </c>
      <c r="K2127" s="178">
        <v>2651.7</v>
      </c>
      <c r="L2127" s="26">
        <v>105</v>
      </c>
      <c r="M2127" s="178">
        <f>R2127+T2127+V2127+X2127+Z2127+AB2127+AE2127+AF2127</f>
        <v>5342080</v>
      </c>
      <c r="N2127" s="174"/>
      <c r="O2127" s="174"/>
      <c r="P2127" s="174"/>
      <c r="Q2127" s="176">
        <f>M2127</f>
        <v>5342080</v>
      </c>
      <c r="R2127" s="178">
        <f>2761480+2580600</f>
        <v>5342080</v>
      </c>
      <c r="S2127" s="26"/>
      <c r="T2127" s="178"/>
      <c r="U2127" s="178"/>
      <c r="V2127" s="178"/>
      <c r="W2127" s="178"/>
      <c r="X2127" s="178"/>
      <c r="Y2127" s="178"/>
      <c r="Z2127" s="178"/>
      <c r="AA2127" s="178"/>
      <c r="AB2127" s="178"/>
      <c r="AC2127" s="176"/>
      <c r="AD2127" s="176"/>
      <c r="AE2127" s="178"/>
      <c r="AF2127" s="178"/>
      <c r="AG2127" s="317">
        <v>2025</v>
      </c>
      <c r="AH2127" s="159"/>
      <c r="AI2127" s="175"/>
      <c r="AJ2127" s="180"/>
      <c r="AK2127" s="15">
        <f t="shared" ca="1" si="490"/>
        <v>2027</v>
      </c>
      <c r="AL2127" s="15" t="s">
        <v>155</v>
      </c>
      <c r="AM2127" s="15" t="str">
        <f t="shared" ca="1" si="494"/>
        <v>2027.</v>
      </c>
      <c r="AN2127" s="188"/>
      <c r="AO2127" s="16"/>
      <c r="AP2127" s="16"/>
    </row>
    <row r="2128" spans="1:42" ht="22.5" hidden="1" customHeight="1" x14ac:dyDescent="0.25">
      <c r="A2128" s="83" t="str">
        <f t="shared" ca="1" si="502"/>
        <v>2028.</v>
      </c>
      <c r="B2128" s="26">
        <v>3947</v>
      </c>
      <c r="C2128" s="40" t="s">
        <v>792</v>
      </c>
      <c r="D2128" s="26">
        <v>1961</v>
      </c>
      <c r="E2128" s="83" t="s">
        <v>2957</v>
      </c>
      <c r="F2128" s="83" t="s">
        <v>2959</v>
      </c>
      <c r="G2128" s="26">
        <v>2</v>
      </c>
      <c r="H2128" s="26">
        <v>1</v>
      </c>
      <c r="I2128" s="178">
        <v>326.2</v>
      </c>
      <c r="J2128" s="176">
        <v>315.7</v>
      </c>
      <c r="K2128" s="178">
        <v>231</v>
      </c>
      <c r="L2128" s="26">
        <v>12</v>
      </c>
      <c r="M2128" s="178">
        <f>R2128+T2128+V2128+X2128+Z2128+AB2128+AE2128+AF2128</f>
        <v>184860</v>
      </c>
      <c r="N2128" s="174"/>
      <c r="O2128" s="174"/>
      <c r="P2128" s="174"/>
      <c r="Q2128" s="176">
        <f>M2128</f>
        <v>184860</v>
      </c>
      <c r="R2128" s="178">
        <v>184860</v>
      </c>
      <c r="S2128" s="26"/>
      <c r="T2128" s="178"/>
      <c r="U2128" s="178"/>
      <c r="V2128" s="178"/>
      <c r="W2128" s="178"/>
      <c r="X2128" s="178"/>
      <c r="Y2128" s="178"/>
      <c r="Z2128" s="178"/>
      <c r="AA2128" s="178"/>
      <c r="AB2128" s="178"/>
      <c r="AC2128" s="176"/>
      <c r="AD2128" s="176"/>
      <c r="AE2128" s="176"/>
      <c r="AF2128" s="178"/>
      <c r="AG2128" s="317">
        <v>2025</v>
      </c>
      <c r="AH2128" s="159"/>
      <c r="AI2128" s="175"/>
      <c r="AJ2128" s="180"/>
      <c r="AK2128" s="15">
        <f t="shared" ca="1" si="490"/>
        <v>2028</v>
      </c>
      <c r="AL2128" s="15" t="s">
        <v>155</v>
      </c>
      <c r="AM2128" s="15" t="str">
        <f t="shared" ca="1" si="494"/>
        <v>2028.</v>
      </c>
      <c r="AN2128" s="188"/>
      <c r="AO2128" s="16"/>
      <c r="AP2128" s="16"/>
    </row>
    <row r="2129" spans="1:42" ht="22.5" hidden="1" customHeight="1" x14ac:dyDescent="0.25">
      <c r="A2129" s="83" t="str">
        <f t="shared" ca="1" si="502"/>
        <v>2029.</v>
      </c>
      <c r="B2129" s="26">
        <v>3952</v>
      </c>
      <c r="C2129" s="40" t="s">
        <v>794</v>
      </c>
      <c r="D2129" s="26">
        <v>1959</v>
      </c>
      <c r="E2129" s="83" t="s">
        <v>2957</v>
      </c>
      <c r="F2129" s="83" t="s">
        <v>2959</v>
      </c>
      <c r="G2129" s="26">
        <v>2</v>
      </c>
      <c r="H2129" s="26">
        <v>1</v>
      </c>
      <c r="I2129" s="178">
        <v>995.1</v>
      </c>
      <c r="J2129" s="176">
        <v>913.2</v>
      </c>
      <c r="K2129" s="178">
        <v>745.6</v>
      </c>
      <c r="L2129" s="26">
        <v>25</v>
      </c>
      <c r="M2129" s="178">
        <f>R2129+T2129+V2129+X2129+Z2129+AB2129+AE2129+AF2129</f>
        <v>5051180</v>
      </c>
      <c r="N2129" s="174"/>
      <c r="O2129" s="174"/>
      <c r="P2129" s="174"/>
      <c r="Q2129" s="176">
        <f>M2129</f>
        <v>5051180</v>
      </c>
      <c r="R2129" s="178">
        <v>462150</v>
      </c>
      <c r="S2129" s="26"/>
      <c r="T2129" s="178"/>
      <c r="U2129" s="178">
        <v>610</v>
      </c>
      <c r="V2129" s="178">
        <f>U2129*7523</f>
        <v>4589030</v>
      </c>
      <c r="W2129" s="178"/>
      <c r="X2129" s="178"/>
      <c r="Y2129" s="178"/>
      <c r="Z2129" s="178"/>
      <c r="AA2129" s="178"/>
      <c r="AB2129" s="178"/>
      <c r="AC2129" s="176"/>
      <c r="AD2129" s="176"/>
      <c r="AE2129" s="176"/>
      <c r="AF2129" s="178"/>
      <c r="AG2129" s="317">
        <v>2025</v>
      </c>
      <c r="AH2129" s="159"/>
      <c r="AI2129" s="175"/>
      <c r="AJ2129" s="162"/>
      <c r="AK2129" s="15">
        <f t="shared" ca="1" si="490"/>
        <v>2029</v>
      </c>
      <c r="AL2129" s="15" t="s">
        <v>155</v>
      </c>
      <c r="AM2129" s="15" t="str">
        <f t="shared" ca="1" si="494"/>
        <v>2029.</v>
      </c>
      <c r="AN2129" s="188"/>
      <c r="AO2129" s="16"/>
      <c r="AP2129" s="16"/>
    </row>
    <row r="2130" spans="1:42" ht="22.5" hidden="1" customHeight="1" x14ac:dyDescent="0.25">
      <c r="A2130" s="83" t="str">
        <f t="shared" ca="1" si="502"/>
        <v>2030.</v>
      </c>
      <c r="B2130" s="26">
        <v>3959</v>
      </c>
      <c r="C2130" s="40" t="s">
        <v>131</v>
      </c>
      <c r="D2130" s="26">
        <v>1961</v>
      </c>
      <c r="E2130" s="83" t="s">
        <v>2957</v>
      </c>
      <c r="F2130" s="83" t="s">
        <v>2959</v>
      </c>
      <c r="G2130" s="26">
        <v>2</v>
      </c>
      <c r="H2130" s="26">
        <v>2</v>
      </c>
      <c r="I2130" s="178">
        <v>718.3</v>
      </c>
      <c r="J2130" s="176">
        <v>659.8</v>
      </c>
      <c r="K2130" s="178">
        <v>546.79999999999995</v>
      </c>
      <c r="L2130" s="26">
        <v>25</v>
      </c>
      <c r="M2130" s="178">
        <f t="shared" ref="M2130" si="517">R2130+T2130+V2130+X2130+Z2130+AB2130+AE2130+AF2130</f>
        <v>6952590</v>
      </c>
      <c r="N2130" s="174"/>
      <c r="O2130" s="174"/>
      <c r="P2130" s="174"/>
      <c r="Q2130" s="176">
        <f t="shared" ref="Q2130" si="518">M2130</f>
        <v>6952590</v>
      </c>
      <c r="R2130" s="178">
        <f>656880+1258910</f>
        <v>1915790</v>
      </c>
      <c r="S2130" s="26"/>
      <c r="T2130" s="178"/>
      <c r="U2130" s="178"/>
      <c r="V2130" s="178"/>
      <c r="W2130" s="178"/>
      <c r="X2130" s="178"/>
      <c r="Y2130" s="178">
        <v>1600</v>
      </c>
      <c r="Z2130" s="178">
        <f>Y2130*3148</f>
        <v>5036800</v>
      </c>
      <c r="AA2130" s="178"/>
      <c r="AB2130" s="178"/>
      <c r="AC2130" s="176"/>
      <c r="AD2130" s="176"/>
      <c r="AE2130" s="176"/>
      <c r="AF2130" s="178"/>
      <c r="AG2130" s="317">
        <v>2025</v>
      </c>
      <c r="AH2130" s="159"/>
      <c r="AI2130" s="175"/>
      <c r="AJ2130" s="180"/>
      <c r="AK2130" s="15">
        <f t="shared" ca="1" si="490"/>
        <v>2030</v>
      </c>
      <c r="AL2130" s="15" t="s">
        <v>155</v>
      </c>
      <c r="AM2130" s="15" t="str">
        <f t="shared" ca="1" si="494"/>
        <v>2030.</v>
      </c>
      <c r="AN2130" s="188"/>
      <c r="AO2130" s="16"/>
      <c r="AP2130" s="16"/>
    </row>
    <row r="2131" spans="1:42" ht="22.5" hidden="1" customHeight="1" x14ac:dyDescent="0.25">
      <c r="A2131" s="83" t="str">
        <f t="shared" ca="1" si="502"/>
        <v>2031.</v>
      </c>
      <c r="B2131" s="26">
        <v>3962</v>
      </c>
      <c r="C2131" s="40" t="s">
        <v>945</v>
      </c>
      <c r="D2131" s="26">
        <v>1960</v>
      </c>
      <c r="E2131" s="135" t="s">
        <v>2957</v>
      </c>
      <c r="F2131" s="83" t="s">
        <v>2959</v>
      </c>
      <c r="G2131" s="26">
        <v>2</v>
      </c>
      <c r="H2131" s="26">
        <v>2</v>
      </c>
      <c r="I2131" s="178">
        <v>692.7</v>
      </c>
      <c r="J2131" s="176">
        <v>647.6</v>
      </c>
      <c r="K2131" s="178">
        <v>647.6</v>
      </c>
      <c r="L2131" s="26">
        <v>30</v>
      </c>
      <c r="M2131" s="178">
        <f>R2131+T2131+V2131+X2131+Z2131+AB2131+AE2131+AF2131</f>
        <v>3122045</v>
      </c>
      <c r="N2131" s="178"/>
      <c r="O2131" s="178"/>
      <c r="P2131" s="178"/>
      <c r="Q2131" s="176">
        <f>M2131</f>
        <v>3122045</v>
      </c>
      <c r="R2131" s="178"/>
      <c r="S2131" s="26"/>
      <c r="T2131" s="178"/>
      <c r="U2131" s="178">
        <v>415</v>
      </c>
      <c r="V2131" s="178">
        <f>U2131*7523</f>
        <v>3122045</v>
      </c>
      <c r="W2131" s="178"/>
      <c r="X2131" s="178"/>
      <c r="Y2131" s="178"/>
      <c r="Z2131" s="178"/>
      <c r="AA2131" s="178"/>
      <c r="AB2131" s="178"/>
      <c r="AC2131" s="178"/>
      <c r="AD2131" s="178"/>
      <c r="AE2131" s="178"/>
      <c r="AF2131" s="178"/>
      <c r="AG2131" s="317">
        <v>2025</v>
      </c>
      <c r="AH2131" s="163"/>
      <c r="AI2131" s="175"/>
      <c r="AJ2131" s="162"/>
      <c r="AK2131" s="15">
        <f t="shared" ca="1" si="490"/>
        <v>2031</v>
      </c>
      <c r="AL2131" s="15" t="s">
        <v>155</v>
      </c>
      <c r="AM2131" s="15" t="str">
        <f t="shared" ca="1" si="494"/>
        <v>2031.</v>
      </c>
      <c r="AN2131" s="188"/>
      <c r="AO2131" s="15"/>
      <c r="AP2131" s="16"/>
    </row>
    <row r="2132" spans="1:42" ht="22.5" hidden="1" customHeight="1" x14ac:dyDescent="0.25">
      <c r="A2132" s="83" t="str">
        <f t="shared" ca="1" si="502"/>
        <v>2032.</v>
      </c>
      <c r="B2132" s="26">
        <v>3963</v>
      </c>
      <c r="C2132" s="40" t="s">
        <v>796</v>
      </c>
      <c r="D2132" s="26">
        <v>1961</v>
      </c>
      <c r="E2132" s="83" t="s">
        <v>2957</v>
      </c>
      <c r="F2132" s="83" t="s">
        <v>2959</v>
      </c>
      <c r="G2132" s="26">
        <v>2</v>
      </c>
      <c r="H2132" s="26">
        <v>2</v>
      </c>
      <c r="I2132" s="178">
        <v>684.4</v>
      </c>
      <c r="J2132" s="176">
        <v>637.9</v>
      </c>
      <c r="K2132" s="178">
        <v>637.9</v>
      </c>
      <c r="L2132" s="26">
        <v>27</v>
      </c>
      <c r="M2132" s="178">
        <f t="shared" ref="M2132" si="519">R2132+T2132+V2132+X2132+Z2132+AB2132+AE2132+AF2132</f>
        <v>3498570</v>
      </c>
      <c r="N2132" s="174"/>
      <c r="O2132" s="174"/>
      <c r="P2132" s="174"/>
      <c r="Q2132" s="176">
        <f t="shared" ref="Q2132" si="520">M2132</f>
        <v>3498570</v>
      </c>
      <c r="R2132" s="178">
        <v>338910</v>
      </c>
      <c r="S2132" s="26"/>
      <c r="T2132" s="178"/>
      <c r="U2132" s="178">
        <v>420</v>
      </c>
      <c r="V2132" s="178">
        <f>U2132*7523</f>
        <v>3159660</v>
      </c>
      <c r="W2132" s="178"/>
      <c r="X2132" s="178"/>
      <c r="Y2132" s="178"/>
      <c r="Z2132" s="178"/>
      <c r="AA2132" s="178"/>
      <c r="AB2132" s="178"/>
      <c r="AC2132" s="176"/>
      <c r="AD2132" s="176"/>
      <c r="AE2132" s="178"/>
      <c r="AF2132" s="178"/>
      <c r="AG2132" s="317">
        <v>2025</v>
      </c>
      <c r="AH2132" s="159"/>
      <c r="AI2132" s="175"/>
      <c r="AJ2132" s="162"/>
      <c r="AK2132" s="15">
        <f t="shared" ca="1" si="490"/>
        <v>2032</v>
      </c>
      <c r="AL2132" s="15" t="s">
        <v>155</v>
      </c>
      <c r="AM2132" s="15" t="str">
        <f t="shared" ca="1" si="494"/>
        <v>2032.</v>
      </c>
      <c r="AN2132" s="188"/>
      <c r="AO2132" s="16"/>
      <c r="AP2132" s="16"/>
    </row>
    <row r="2133" spans="1:42" ht="22.5" hidden="1" customHeight="1" x14ac:dyDescent="0.25">
      <c r="A2133" s="83" t="str">
        <f t="shared" ca="1" si="502"/>
        <v>2033.</v>
      </c>
      <c r="B2133" s="26">
        <v>3964</v>
      </c>
      <c r="C2133" s="40" t="s">
        <v>1552</v>
      </c>
      <c r="D2133" s="26">
        <v>1966</v>
      </c>
      <c r="E2133" s="83" t="s">
        <v>2957</v>
      </c>
      <c r="F2133" s="83" t="s">
        <v>2959</v>
      </c>
      <c r="G2133" s="26">
        <v>4</v>
      </c>
      <c r="H2133" s="26">
        <v>2</v>
      </c>
      <c r="I2133" s="178">
        <v>1237.8</v>
      </c>
      <c r="J2133" s="178">
        <v>1267.3</v>
      </c>
      <c r="K2133" s="178">
        <v>1196.2</v>
      </c>
      <c r="L2133" s="26">
        <v>49</v>
      </c>
      <c r="M2133" s="178">
        <f t="shared" ref="M2133:M2144" si="521">R2133+T2133+V2133+X2133+Z2133+AB2133+AE2133+AF2133</f>
        <v>3460580</v>
      </c>
      <c r="N2133" s="178"/>
      <c r="O2133" s="178"/>
      <c r="P2133" s="178"/>
      <c r="Q2133" s="176">
        <f t="shared" ref="Q2133:Q2144" si="522">M2133</f>
        <v>3460580</v>
      </c>
      <c r="R2133" s="178"/>
      <c r="S2133" s="26"/>
      <c r="T2133" s="178"/>
      <c r="U2133" s="178">
        <v>460</v>
      </c>
      <c r="V2133" s="178">
        <f>U2133*7523</f>
        <v>3460580</v>
      </c>
      <c r="W2133" s="178"/>
      <c r="X2133" s="178"/>
      <c r="Y2133" s="178"/>
      <c r="Z2133" s="178"/>
      <c r="AA2133" s="178"/>
      <c r="AB2133" s="178"/>
      <c r="AC2133" s="178"/>
      <c r="AD2133" s="178"/>
      <c r="AE2133" s="178"/>
      <c r="AF2133" s="178"/>
      <c r="AG2133" s="317">
        <v>2025</v>
      </c>
      <c r="AH2133" s="158"/>
      <c r="AI2133" s="175"/>
      <c r="AJ2133" s="162"/>
      <c r="AK2133" s="15">
        <f t="shared" ca="1" si="490"/>
        <v>2033</v>
      </c>
      <c r="AL2133" s="15" t="s">
        <v>155</v>
      </c>
      <c r="AM2133" s="15" t="str">
        <f t="shared" ca="1" si="494"/>
        <v>2033.</v>
      </c>
      <c r="AN2133" s="188"/>
      <c r="AP2133" s="16"/>
    </row>
    <row r="2134" spans="1:42" ht="22.5" hidden="1" customHeight="1" x14ac:dyDescent="0.25">
      <c r="A2134" s="83" t="str">
        <f t="shared" ca="1" si="502"/>
        <v>2034.</v>
      </c>
      <c r="B2134" s="26">
        <v>3966</v>
      </c>
      <c r="C2134" s="40" t="s">
        <v>1553</v>
      </c>
      <c r="D2134" s="26">
        <v>1977</v>
      </c>
      <c r="E2134" s="83" t="s">
        <v>2957</v>
      </c>
      <c r="F2134" s="83" t="s">
        <v>2959</v>
      </c>
      <c r="G2134" s="26">
        <v>5</v>
      </c>
      <c r="H2134" s="26">
        <v>4</v>
      </c>
      <c r="I2134" s="178">
        <v>3569.8</v>
      </c>
      <c r="J2134" s="178">
        <v>3571.32</v>
      </c>
      <c r="K2134" s="178">
        <v>3424.5</v>
      </c>
      <c r="L2134" s="26">
        <v>157</v>
      </c>
      <c r="M2134" s="178">
        <f t="shared" si="521"/>
        <v>3123133.5</v>
      </c>
      <c r="N2134" s="174"/>
      <c r="O2134" s="174"/>
      <c r="P2134" s="174"/>
      <c r="Q2134" s="176">
        <f t="shared" si="522"/>
        <v>3123133.5</v>
      </c>
      <c r="R2134" s="178"/>
      <c r="S2134" s="26"/>
      <c r="T2134" s="178"/>
      <c r="U2134" s="178">
        <v>880.5</v>
      </c>
      <c r="V2134" s="178">
        <f>U2134*3547</f>
        <v>3123133.5</v>
      </c>
      <c r="W2134" s="178"/>
      <c r="X2134" s="178"/>
      <c r="Y2134" s="178"/>
      <c r="Z2134" s="178"/>
      <c r="AA2134" s="178"/>
      <c r="AB2134" s="178"/>
      <c r="AC2134" s="176"/>
      <c r="AD2134" s="176"/>
      <c r="AE2134" s="176"/>
      <c r="AF2134" s="178"/>
      <c r="AG2134" s="317">
        <v>2025</v>
      </c>
      <c r="AH2134" s="159"/>
      <c r="AI2134" s="175"/>
      <c r="AJ2134" s="162"/>
      <c r="AK2134" s="15">
        <f t="shared" ca="1" si="490"/>
        <v>2034</v>
      </c>
      <c r="AL2134" s="15" t="s">
        <v>155</v>
      </c>
      <c r="AM2134" s="15" t="str">
        <f t="shared" ca="1" si="494"/>
        <v>2034.</v>
      </c>
      <c r="AN2134" s="188"/>
      <c r="AO2134" s="16"/>
      <c r="AP2134" s="16"/>
    </row>
    <row r="2135" spans="1:42" ht="22.5" hidden="1" customHeight="1" x14ac:dyDescent="0.25">
      <c r="A2135" s="83" t="str">
        <f t="shared" ca="1" si="502"/>
        <v>2035.</v>
      </c>
      <c r="B2135" s="26">
        <v>3973</v>
      </c>
      <c r="C2135" s="40" t="s">
        <v>964</v>
      </c>
      <c r="D2135" s="26">
        <v>1968</v>
      </c>
      <c r="E2135" s="83" t="s">
        <v>2957</v>
      </c>
      <c r="F2135" s="83" t="s">
        <v>2959</v>
      </c>
      <c r="G2135" s="26">
        <v>4</v>
      </c>
      <c r="H2135" s="26">
        <v>4</v>
      </c>
      <c r="I2135" s="178">
        <v>6190.6</v>
      </c>
      <c r="J2135" s="176">
        <v>2531</v>
      </c>
      <c r="K2135" s="178">
        <v>2531</v>
      </c>
      <c r="L2135" s="26">
        <v>94</v>
      </c>
      <c r="M2135" s="178">
        <f t="shared" si="521"/>
        <v>10233536.9</v>
      </c>
      <c r="N2135" s="178"/>
      <c r="O2135" s="178"/>
      <c r="P2135" s="178"/>
      <c r="Q2135" s="176">
        <f t="shared" si="522"/>
        <v>10233536.9</v>
      </c>
      <c r="R2135" s="178"/>
      <c r="S2135" s="26"/>
      <c r="T2135" s="178"/>
      <c r="U2135" s="178">
        <v>1360.3</v>
      </c>
      <c r="V2135" s="178">
        <f>U2135*7523</f>
        <v>10233536.9</v>
      </c>
      <c r="W2135" s="178"/>
      <c r="X2135" s="178"/>
      <c r="Y2135" s="178"/>
      <c r="Z2135" s="178"/>
      <c r="AA2135" s="178"/>
      <c r="AB2135" s="178"/>
      <c r="AC2135" s="178"/>
      <c r="AD2135" s="178"/>
      <c r="AE2135" s="178"/>
      <c r="AF2135" s="178"/>
      <c r="AG2135" s="317">
        <v>2025</v>
      </c>
      <c r="AH2135" s="158"/>
      <c r="AI2135" s="175"/>
      <c r="AJ2135" s="162"/>
      <c r="AK2135" s="15">
        <f t="shared" ca="1" si="490"/>
        <v>2035</v>
      </c>
      <c r="AL2135" s="15" t="s">
        <v>155</v>
      </c>
      <c r="AM2135" s="15" t="str">
        <f t="shared" ca="1" si="494"/>
        <v>2035.</v>
      </c>
      <c r="AN2135" s="188"/>
      <c r="AP2135" s="16"/>
    </row>
    <row r="2136" spans="1:42" ht="22.5" hidden="1" customHeight="1" x14ac:dyDescent="0.25">
      <c r="A2136" s="83" t="str">
        <f t="shared" ca="1" si="502"/>
        <v>2036.</v>
      </c>
      <c r="B2136" s="26">
        <v>3977</v>
      </c>
      <c r="C2136" s="40" t="s">
        <v>1555</v>
      </c>
      <c r="D2136" s="26">
        <v>1956</v>
      </c>
      <c r="E2136" s="83" t="s">
        <v>2957</v>
      </c>
      <c r="F2136" s="83" t="s">
        <v>2959</v>
      </c>
      <c r="G2136" s="26">
        <v>2</v>
      </c>
      <c r="H2136" s="26">
        <v>2</v>
      </c>
      <c r="I2136" s="176">
        <v>733</v>
      </c>
      <c r="J2136" s="176">
        <v>383.3</v>
      </c>
      <c r="K2136" s="176">
        <v>383.3</v>
      </c>
      <c r="L2136" s="32">
        <v>18</v>
      </c>
      <c r="M2136" s="178">
        <f t="shared" si="521"/>
        <v>2610481</v>
      </c>
      <c r="N2136" s="178"/>
      <c r="O2136" s="178"/>
      <c r="P2136" s="178"/>
      <c r="Q2136" s="176">
        <f t="shared" si="522"/>
        <v>2610481</v>
      </c>
      <c r="R2136" s="178"/>
      <c r="S2136" s="26"/>
      <c r="T2136" s="178"/>
      <c r="U2136" s="178">
        <v>347</v>
      </c>
      <c r="V2136" s="178">
        <f>U2136*7523</f>
        <v>2610481</v>
      </c>
      <c r="W2136" s="178"/>
      <c r="X2136" s="178"/>
      <c r="Y2136" s="178"/>
      <c r="Z2136" s="178"/>
      <c r="AA2136" s="178"/>
      <c r="AB2136" s="178"/>
      <c r="AC2136" s="178"/>
      <c r="AD2136" s="178"/>
      <c r="AE2136" s="178"/>
      <c r="AF2136" s="178"/>
      <c r="AG2136" s="317">
        <v>2025</v>
      </c>
      <c r="AH2136" s="158"/>
      <c r="AI2136" s="175"/>
      <c r="AJ2136" s="162"/>
      <c r="AK2136" s="15">
        <f t="shared" ca="1" si="490"/>
        <v>2036</v>
      </c>
      <c r="AL2136" s="15" t="s">
        <v>155</v>
      </c>
      <c r="AM2136" s="15" t="str">
        <f t="shared" ca="1" si="494"/>
        <v>2036.</v>
      </c>
      <c r="AN2136" s="188"/>
      <c r="AP2136" s="16"/>
    </row>
    <row r="2137" spans="1:42" ht="22.5" hidden="1" customHeight="1" x14ac:dyDescent="0.25">
      <c r="A2137" s="83" t="str">
        <f t="shared" ca="1" si="502"/>
        <v>2037.</v>
      </c>
      <c r="B2137" s="26">
        <v>3985</v>
      </c>
      <c r="C2137" s="40" t="s">
        <v>1556</v>
      </c>
      <c r="D2137" s="26">
        <v>1984</v>
      </c>
      <c r="E2137" s="135" t="s">
        <v>2957</v>
      </c>
      <c r="F2137" s="83" t="s">
        <v>2958</v>
      </c>
      <c r="G2137" s="26">
        <v>5</v>
      </c>
      <c r="H2137" s="26">
        <v>3</v>
      </c>
      <c r="I2137" s="178">
        <v>518.6</v>
      </c>
      <c r="J2137" s="178">
        <v>460.3</v>
      </c>
      <c r="K2137" s="178">
        <v>460.3</v>
      </c>
      <c r="L2137" s="26">
        <v>19</v>
      </c>
      <c r="M2137" s="178">
        <f t="shared" si="521"/>
        <v>178698</v>
      </c>
      <c r="N2137" s="174"/>
      <c r="O2137" s="174"/>
      <c r="P2137" s="174"/>
      <c r="Q2137" s="176">
        <f t="shared" si="522"/>
        <v>178698</v>
      </c>
      <c r="R2137" s="178">
        <v>178698</v>
      </c>
      <c r="S2137" s="26"/>
      <c r="T2137" s="178"/>
      <c r="U2137" s="178"/>
      <c r="V2137" s="178"/>
      <c r="W2137" s="178"/>
      <c r="X2137" s="178"/>
      <c r="Y2137" s="178"/>
      <c r="Z2137" s="178"/>
      <c r="AA2137" s="178"/>
      <c r="AB2137" s="178"/>
      <c r="AC2137" s="176"/>
      <c r="AD2137" s="176"/>
      <c r="AE2137" s="176"/>
      <c r="AF2137" s="178"/>
      <c r="AG2137" s="317">
        <v>2025</v>
      </c>
      <c r="AH2137" s="159"/>
      <c r="AI2137" s="175"/>
      <c r="AJ2137" s="180"/>
      <c r="AK2137" s="15">
        <f t="shared" ca="1" si="490"/>
        <v>2037</v>
      </c>
      <c r="AL2137" s="15" t="s">
        <v>155</v>
      </c>
      <c r="AM2137" s="15" t="str">
        <f t="shared" ca="1" si="494"/>
        <v>2037.</v>
      </c>
      <c r="AN2137" s="188"/>
      <c r="AO2137" s="16"/>
      <c r="AP2137" s="16"/>
    </row>
    <row r="2138" spans="1:42" ht="22.5" hidden="1" customHeight="1" x14ac:dyDescent="0.25">
      <c r="A2138" s="83" t="str">
        <f t="shared" ca="1" si="502"/>
        <v>2038.</v>
      </c>
      <c r="B2138" s="26">
        <v>3987</v>
      </c>
      <c r="C2138" s="40" t="s">
        <v>140</v>
      </c>
      <c r="D2138" s="26">
        <v>1962</v>
      </c>
      <c r="E2138" s="83" t="s">
        <v>2957</v>
      </c>
      <c r="F2138" s="83" t="s">
        <v>2959</v>
      </c>
      <c r="G2138" s="26">
        <v>2</v>
      </c>
      <c r="H2138" s="26">
        <v>2</v>
      </c>
      <c r="I2138" s="178">
        <v>1045</v>
      </c>
      <c r="J2138" s="176">
        <v>861.7</v>
      </c>
      <c r="K2138" s="178">
        <v>861.7</v>
      </c>
      <c r="L2138" s="26">
        <v>38</v>
      </c>
      <c r="M2138" s="178">
        <f t="shared" si="521"/>
        <v>1765921</v>
      </c>
      <c r="N2138" s="178"/>
      <c r="O2138" s="178"/>
      <c r="P2138" s="178"/>
      <c r="Q2138" s="176">
        <f t="shared" si="522"/>
        <v>1765921</v>
      </c>
      <c r="R2138" s="178">
        <f>478584+1287337</f>
        <v>1765921</v>
      </c>
      <c r="S2138" s="26"/>
      <c r="T2138" s="178"/>
      <c r="U2138" s="178"/>
      <c r="V2138" s="178"/>
      <c r="W2138" s="178"/>
      <c r="X2138" s="178"/>
      <c r="Y2138" s="178"/>
      <c r="Z2138" s="178"/>
      <c r="AA2138" s="178"/>
      <c r="AB2138" s="178"/>
      <c r="AC2138" s="178"/>
      <c r="AD2138" s="178"/>
      <c r="AE2138" s="176"/>
      <c r="AF2138" s="178"/>
      <c r="AG2138" s="317">
        <v>2025</v>
      </c>
      <c r="AH2138" s="158"/>
      <c r="AI2138" s="175"/>
      <c r="AJ2138" s="194"/>
      <c r="AK2138" s="15">
        <f t="shared" ca="1" si="490"/>
        <v>2038</v>
      </c>
      <c r="AL2138" s="15" t="s">
        <v>155</v>
      </c>
      <c r="AM2138" s="15" t="str">
        <f t="shared" ca="1" si="494"/>
        <v>2038.</v>
      </c>
      <c r="AN2138" s="188"/>
      <c r="AO2138" s="15"/>
      <c r="AP2138" s="16"/>
    </row>
    <row r="2139" spans="1:42" ht="22.5" hidden="1" customHeight="1" x14ac:dyDescent="0.25">
      <c r="A2139" s="83" t="str">
        <f t="shared" ca="1" si="502"/>
        <v>2039.</v>
      </c>
      <c r="B2139" s="26">
        <v>3993</v>
      </c>
      <c r="C2139" s="40" t="s">
        <v>126</v>
      </c>
      <c r="D2139" s="26">
        <v>1987</v>
      </c>
      <c r="E2139" s="135" t="s">
        <v>2957</v>
      </c>
      <c r="F2139" s="83" t="s">
        <v>2959</v>
      </c>
      <c r="G2139" s="26">
        <v>2</v>
      </c>
      <c r="H2139" s="26">
        <v>3</v>
      </c>
      <c r="I2139" s="178">
        <v>802.4</v>
      </c>
      <c r="J2139" s="176">
        <v>739.2</v>
      </c>
      <c r="K2139" s="178">
        <v>739.2</v>
      </c>
      <c r="L2139" s="26">
        <v>40</v>
      </c>
      <c r="M2139" s="178">
        <f t="shared" si="521"/>
        <v>384744</v>
      </c>
      <c r="N2139" s="174"/>
      <c r="O2139" s="174"/>
      <c r="P2139" s="174"/>
      <c r="Q2139" s="176">
        <f t="shared" si="522"/>
        <v>384744</v>
      </c>
      <c r="R2139" s="178">
        <v>384744</v>
      </c>
      <c r="S2139" s="26"/>
      <c r="T2139" s="178"/>
      <c r="U2139" s="178"/>
      <c r="V2139" s="178"/>
      <c r="W2139" s="178"/>
      <c r="X2139" s="178"/>
      <c r="Y2139" s="178"/>
      <c r="Z2139" s="178"/>
      <c r="AA2139" s="178"/>
      <c r="AB2139" s="178"/>
      <c r="AC2139" s="176"/>
      <c r="AD2139" s="176"/>
      <c r="AE2139" s="178"/>
      <c r="AF2139" s="178"/>
      <c r="AG2139" s="317">
        <v>2025</v>
      </c>
      <c r="AH2139" s="159"/>
      <c r="AI2139" s="175"/>
      <c r="AJ2139" s="180"/>
      <c r="AK2139" s="15">
        <f t="shared" ca="1" si="490"/>
        <v>2039</v>
      </c>
      <c r="AL2139" s="15" t="s">
        <v>155</v>
      </c>
      <c r="AM2139" s="15" t="str">
        <f t="shared" ca="1" si="494"/>
        <v>2039.</v>
      </c>
      <c r="AN2139" s="188"/>
      <c r="AO2139" s="16"/>
      <c r="AP2139" s="16"/>
    </row>
    <row r="2140" spans="1:42" ht="22.5" hidden="1" customHeight="1" x14ac:dyDescent="0.25">
      <c r="A2140" s="83" t="str">
        <f t="shared" ca="1" si="502"/>
        <v>2040.</v>
      </c>
      <c r="B2140" s="26">
        <v>3996</v>
      </c>
      <c r="C2140" s="40" t="s">
        <v>963</v>
      </c>
      <c r="D2140" s="26">
        <v>1980</v>
      </c>
      <c r="E2140" s="83" t="s">
        <v>2957</v>
      </c>
      <c r="F2140" s="83" t="s">
        <v>2959</v>
      </c>
      <c r="G2140" s="26">
        <v>2</v>
      </c>
      <c r="H2140" s="26">
        <v>2</v>
      </c>
      <c r="I2140" s="178">
        <v>4279.3999999999996</v>
      </c>
      <c r="J2140" s="176">
        <v>4053.2</v>
      </c>
      <c r="K2140" s="178">
        <v>4053.2</v>
      </c>
      <c r="L2140" s="26">
        <v>159</v>
      </c>
      <c r="M2140" s="178">
        <f t="shared" si="521"/>
        <v>1910220</v>
      </c>
      <c r="N2140" s="178"/>
      <c r="O2140" s="178"/>
      <c r="P2140" s="178"/>
      <c r="Q2140" s="176">
        <f t="shared" si="522"/>
        <v>1910220</v>
      </c>
      <c r="R2140" s="178">
        <v>1910220</v>
      </c>
      <c r="S2140" s="26"/>
      <c r="T2140" s="178"/>
      <c r="U2140" s="178"/>
      <c r="V2140" s="178"/>
      <c r="W2140" s="178"/>
      <c r="X2140" s="178"/>
      <c r="Y2140" s="178"/>
      <c r="Z2140" s="178"/>
      <c r="AA2140" s="178"/>
      <c r="AB2140" s="178"/>
      <c r="AC2140" s="178"/>
      <c r="AD2140" s="178"/>
      <c r="AE2140" s="178"/>
      <c r="AF2140" s="178"/>
      <c r="AG2140" s="317">
        <v>2025</v>
      </c>
      <c r="AH2140" s="158"/>
      <c r="AI2140" s="175"/>
      <c r="AJ2140" s="162"/>
      <c r="AK2140" s="15">
        <f t="shared" ca="1" si="490"/>
        <v>2040</v>
      </c>
      <c r="AL2140" s="15" t="s">
        <v>155</v>
      </c>
      <c r="AM2140" s="15" t="str">
        <f t="shared" ca="1" si="494"/>
        <v>2040.</v>
      </c>
      <c r="AN2140" s="188"/>
      <c r="AP2140" s="16"/>
    </row>
    <row r="2141" spans="1:42" ht="22.5" hidden="1" customHeight="1" x14ac:dyDescent="0.25">
      <c r="A2141" s="83" t="str">
        <f t="shared" ca="1" si="502"/>
        <v>2041.</v>
      </c>
      <c r="B2141" s="26">
        <v>4002</v>
      </c>
      <c r="C2141" s="40" t="s">
        <v>802</v>
      </c>
      <c r="D2141" s="26">
        <v>1981</v>
      </c>
      <c r="E2141" s="83" t="s">
        <v>2957</v>
      </c>
      <c r="F2141" s="83" t="s">
        <v>2958</v>
      </c>
      <c r="G2141" s="26">
        <v>5</v>
      </c>
      <c r="H2141" s="26">
        <v>5</v>
      </c>
      <c r="I2141" s="178">
        <v>1177.99</v>
      </c>
      <c r="J2141" s="176">
        <v>629.6</v>
      </c>
      <c r="K2141" s="178">
        <v>629.6</v>
      </c>
      <c r="L2141" s="26">
        <v>34</v>
      </c>
      <c r="M2141" s="178">
        <f t="shared" si="521"/>
        <v>234600</v>
      </c>
      <c r="N2141" s="174"/>
      <c r="O2141" s="174"/>
      <c r="P2141" s="174"/>
      <c r="Q2141" s="176">
        <f t="shared" si="522"/>
        <v>234600</v>
      </c>
      <c r="R2141" s="178">
        <v>234600</v>
      </c>
      <c r="S2141" s="26"/>
      <c r="T2141" s="178"/>
      <c r="U2141" s="178"/>
      <c r="V2141" s="178"/>
      <c r="W2141" s="178"/>
      <c r="X2141" s="178"/>
      <c r="Y2141" s="178"/>
      <c r="Z2141" s="178"/>
      <c r="AA2141" s="178"/>
      <c r="AB2141" s="178"/>
      <c r="AC2141" s="176"/>
      <c r="AD2141" s="176"/>
      <c r="AE2141" s="178"/>
      <c r="AF2141" s="178"/>
      <c r="AG2141" s="317">
        <v>2025</v>
      </c>
      <c r="AH2141" s="159"/>
      <c r="AI2141" s="175"/>
      <c r="AJ2141" s="180"/>
      <c r="AK2141" s="15">
        <f t="shared" ca="1" si="490"/>
        <v>2041</v>
      </c>
      <c r="AL2141" s="15" t="s">
        <v>155</v>
      </c>
      <c r="AM2141" s="15" t="str">
        <f t="shared" ca="1" si="494"/>
        <v>2041.</v>
      </c>
      <c r="AN2141" s="188"/>
      <c r="AO2141" s="16"/>
      <c r="AP2141" s="16"/>
    </row>
    <row r="2142" spans="1:42" ht="22.5" hidden="1" customHeight="1" x14ac:dyDescent="0.25">
      <c r="A2142" s="83" t="str">
        <f t="shared" ca="1" si="502"/>
        <v>2042.</v>
      </c>
      <c r="B2142" s="26">
        <v>4003</v>
      </c>
      <c r="C2142" s="40" t="s">
        <v>1560</v>
      </c>
      <c r="D2142" s="26">
        <v>1965</v>
      </c>
      <c r="E2142" s="83" t="s">
        <v>2957</v>
      </c>
      <c r="F2142" s="83" t="s">
        <v>2959</v>
      </c>
      <c r="G2142" s="26">
        <v>2</v>
      </c>
      <c r="H2142" s="26">
        <v>2</v>
      </c>
      <c r="I2142" s="178">
        <v>973.5</v>
      </c>
      <c r="J2142" s="178">
        <v>549.5</v>
      </c>
      <c r="K2142" s="178">
        <v>549.5</v>
      </c>
      <c r="L2142" s="26">
        <v>21</v>
      </c>
      <c r="M2142" s="178">
        <f t="shared" si="521"/>
        <v>628728</v>
      </c>
      <c r="N2142" s="174"/>
      <c r="O2142" s="174"/>
      <c r="P2142" s="174"/>
      <c r="Q2142" s="176">
        <f t="shared" si="522"/>
        <v>628728</v>
      </c>
      <c r="R2142" s="178">
        <v>628728</v>
      </c>
      <c r="S2142" s="26"/>
      <c r="T2142" s="178"/>
      <c r="U2142" s="178"/>
      <c r="V2142" s="178"/>
      <c r="W2142" s="178"/>
      <c r="X2142" s="178"/>
      <c r="Y2142" s="178"/>
      <c r="Z2142" s="178"/>
      <c r="AA2142" s="178"/>
      <c r="AB2142" s="178"/>
      <c r="AC2142" s="176"/>
      <c r="AD2142" s="176"/>
      <c r="AE2142" s="176"/>
      <c r="AF2142" s="178"/>
      <c r="AG2142" s="317">
        <v>2025</v>
      </c>
      <c r="AH2142" s="159"/>
      <c r="AI2142" s="175"/>
      <c r="AJ2142" s="180"/>
      <c r="AK2142" s="15">
        <f t="shared" ref="AK2142:AK2205" ca="1" si="523">MAX(AK2137:AK2141)+1</f>
        <v>2042</v>
      </c>
      <c r="AL2142" s="15" t="s">
        <v>155</v>
      </c>
      <c r="AM2142" s="15" t="str">
        <f t="shared" ca="1" si="494"/>
        <v>2042.</v>
      </c>
      <c r="AN2142" s="188"/>
      <c r="AO2142" s="16"/>
      <c r="AP2142" s="16"/>
    </row>
    <row r="2143" spans="1:42" ht="22.5" hidden="1" customHeight="1" x14ac:dyDescent="0.25">
      <c r="A2143" s="83" t="str">
        <f t="shared" ca="1" si="502"/>
        <v>2043.</v>
      </c>
      <c r="B2143" s="26">
        <v>4005</v>
      </c>
      <c r="C2143" s="40" t="s">
        <v>1168</v>
      </c>
      <c r="D2143" s="26">
        <v>1988</v>
      </c>
      <c r="E2143" s="83" t="s">
        <v>2957</v>
      </c>
      <c r="F2143" s="83" t="s">
        <v>2958</v>
      </c>
      <c r="G2143" s="26">
        <v>2</v>
      </c>
      <c r="H2143" s="26">
        <v>2</v>
      </c>
      <c r="I2143" s="178">
        <v>1177.99</v>
      </c>
      <c r="J2143" s="176">
        <v>629.6</v>
      </c>
      <c r="K2143" s="178">
        <v>629.6</v>
      </c>
      <c r="L2143" s="26">
        <v>34</v>
      </c>
      <c r="M2143" s="178">
        <f t="shared" si="521"/>
        <v>657882</v>
      </c>
      <c r="N2143" s="174"/>
      <c r="O2143" s="174"/>
      <c r="P2143" s="174"/>
      <c r="Q2143" s="176">
        <f t="shared" si="522"/>
        <v>657882</v>
      </c>
      <c r="R2143" s="178">
        <v>657882</v>
      </c>
      <c r="S2143" s="26"/>
      <c r="T2143" s="178"/>
      <c r="U2143" s="178"/>
      <c r="V2143" s="178"/>
      <c r="W2143" s="178"/>
      <c r="X2143" s="178"/>
      <c r="Y2143" s="178"/>
      <c r="Z2143" s="178"/>
      <c r="AA2143" s="178"/>
      <c r="AB2143" s="178"/>
      <c r="AC2143" s="176"/>
      <c r="AD2143" s="176"/>
      <c r="AE2143" s="176"/>
      <c r="AF2143" s="178"/>
      <c r="AG2143" s="317">
        <v>2025</v>
      </c>
      <c r="AH2143" s="159"/>
      <c r="AI2143" s="175"/>
      <c r="AJ2143" s="180"/>
      <c r="AK2143" s="15">
        <f t="shared" ca="1" si="523"/>
        <v>2043</v>
      </c>
      <c r="AL2143" s="15" t="s">
        <v>155</v>
      </c>
      <c r="AM2143" s="15" t="str">
        <f t="shared" ca="1" si="494"/>
        <v>2043.</v>
      </c>
      <c r="AN2143" s="188"/>
      <c r="AO2143" s="16"/>
      <c r="AP2143" s="16"/>
    </row>
    <row r="2144" spans="1:42" ht="22.5" hidden="1" customHeight="1" x14ac:dyDescent="0.25">
      <c r="A2144" s="83" t="str">
        <f t="shared" ca="1" si="502"/>
        <v>2044.</v>
      </c>
      <c r="B2144" s="26">
        <v>4009</v>
      </c>
      <c r="C2144" s="40" t="s">
        <v>965</v>
      </c>
      <c r="D2144" s="26">
        <v>1965</v>
      </c>
      <c r="E2144" s="83" t="s">
        <v>2957</v>
      </c>
      <c r="F2144" s="83" t="s">
        <v>2959</v>
      </c>
      <c r="G2144" s="26">
        <v>2</v>
      </c>
      <c r="H2144" s="26">
        <v>2</v>
      </c>
      <c r="I2144" s="178">
        <v>1182.07</v>
      </c>
      <c r="J2144" s="176">
        <v>633.67999999999995</v>
      </c>
      <c r="K2144" s="178">
        <v>633.67999999999995</v>
      </c>
      <c r="L2144" s="26">
        <v>25</v>
      </c>
      <c r="M2144" s="178">
        <f t="shared" si="521"/>
        <v>94314</v>
      </c>
      <c r="N2144" s="178"/>
      <c r="O2144" s="178"/>
      <c r="P2144" s="178"/>
      <c r="Q2144" s="176">
        <f t="shared" si="522"/>
        <v>94314</v>
      </c>
      <c r="R2144" s="178">
        <v>94314</v>
      </c>
      <c r="S2144" s="26"/>
      <c r="T2144" s="178"/>
      <c r="U2144" s="178"/>
      <c r="V2144" s="178"/>
      <c r="W2144" s="178"/>
      <c r="X2144" s="178"/>
      <c r="Y2144" s="178"/>
      <c r="Z2144" s="178"/>
      <c r="AA2144" s="178"/>
      <c r="AB2144" s="178"/>
      <c r="AC2144" s="178"/>
      <c r="AD2144" s="178"/>
      <c r="AE2144" s="178"/>
      <c r="AF2144" s="178"/>
      <c r="AG2144" s="317">
        <v>2025</v>
      </c>
      <c r="AH2144" s="158"/>
      <c r="AI2144" s="175"/>
      <c r="AJ2144" s="162"/>
      <c r="AK2144" s="15">
        <f t="shared" ca="1" si="523"/>
        <v>2044</v>
      </c>
      <c r="AL2144" s="15" t="s">
        <v>155</v>
      </c>
      <c r="AM2144" s="15" t="str">
        <f t="shared" ref="AM2144:AM2207" ca="1" si="524">CONCATENATE(AK2144,AL2144)</f>
        <v>2044.</v>
      </c>
      <c r="AN2144" s="188"/>
      <c r="AP2144" s="16"/>
    </row>
    <row r="2145" spans="1:42" ht="22.5" hidden="1" customHeight="1" x14ac:dyDescent="0.25">
      <c r="A2145" s="83" t="str">
        <f t="shared" ca="1" si="502"/>
        <v>2045.</v>
      </c>
      <c r="B2145" s="26">
        <v>3785</v>
      </c>
      <c r="C2145" s="40" t="s">
        <v>1524</v>
      </c>
      <c r="D2145" s="26">
        <v>1977</v>
      </c>
      <c r="E2145" s="135" t="s">
        <v>2957</v>
      </c>
      <c r="F2145" s="83" t="s">
        <v>2959</v>
      </c>
      <c r="G2145" s="26">
        <v>2</v>
      </c>
      <c r="H2145" s="26">
        <v>2</v>
      </c>
      <c r="I2145" s="178">
        <v>714.4</v>
      </c>
      <c r="J2145" s="178">
        <v>626.4</v>
      </c>
      <c r="K2145" s="178">
        <v>590.9</v>
      </c>
      <c r="L2145" s="26">
        <v>25</v>
      </c>
      <c r="M2145" s="178">
        <f t="shared" ref="M2145:M2156" si="525">R2145+T2145+V2145+X2145+Z2145+AB2145+AE2145+AF2145</f>
        <v>4097778.1000000006</v>
      </c>
      <c r="N2145" s="178"/>
      <c r="O2145" s="178"/>
      <c r="P2145" s="178"/>
      <c r="Q2145" s="176">
        <f t="shared" ref="Q2145:Q2156" si="526">M2145</f>
        <v>4097778.1000000006</v>
      </c>
      <c r="R2145" s="178"/>
      <c r="S2145" s="26"/>
      <c r="T2145" s="178"/>
      <c r="U2145" s="178">
        <v>544.70000000000005</v>
      </c>
      <c r="V2145" s="178">
        <f>U2145*7523</f>
        <v>4097778.1000000006</v>
      </c>
      <c r="W2145" s="178"/>
      <c r="X2145" s="178"/>
      <c r="Y2145" s="178"/>
      <c r="Z2145" s="178"/>
      <c r="AA2145" s="178"/>
      <c r="AB2145" s="178"/>
      <c r="AC2145" s="178"/>
      <c r="AD2145" s="178"/>
      <c r="AE2145" s="178"/>
      <c r="AF2145" s="178"/>
      <c r="AG2145" s="317">
        <v>2025</v>
      </c>
      <c r="AH2145" s="158"/>
      <c r="AI2145" s="175"/>
      <c r="AJ2145" s="162"/>
      <c r="AK2145" s="15">
        <f t="shared" ca="1" si="523"/>
        <v>2045</v>
      </c>
      <c r="AL2145" s="15" t="s">
        <v>155</v>
      </c>
      <c r="AM2145" s="15" t="str">
        <f t="shared" ca="1" si="524"/>
        <v>2045.</v>
      </c>
      <c r="AN2145" s="188"/>
      <c r="AP2145" s="16"/>
    </row>
    <row r="2146" spans="1:42" ht="22.5" hidden="1" customHeight="1" x14ac:dyDescent="0.25">
      <c r="A2146" s="83" t="str">
        <f t="shared" ca="1" si="502"/>
        <v>2046.</v>
      </c>
      <c r="B2146" s="26">
        <v>3790</v>
      </c>
      <c r="C2146" s="40" t="s">
        <v>1527</v>
      </c>
      <c r="D2146" s="26">
        <v>1981</v>
      </c>
      <c r="E2146" s="83" t="s">
        <v>2957</v>
      </c>
      <c r="F2146" s="83" t="s">
        <v>2958</v>
      </c>
      <c r="G2146" s="26">
        <v>2</v>
      </c>
      <c r="H2146" s="26">
        <v>3</v>
      </c>
      <c r="I2146" s="178">
        <v>791.4</v>
      </c>
      <c r="J2146" s="178">
        <v>696.6</v>
      </c>
      <c r="K2146" s="178">
        <v>696.6</v>
      </c>
      <c r="L2146" s="26">
        <v>26</v>
      </c>
      <c r="M2146" s="178">
        <f t="shared" si="525"/>
        <v>1835927.2000000002</v>
      </c>
      <c r="N2146" s="178"/>
      <c r="O2146" s="178"/>
      <c r="P2146" s="178"/>
      <c r="Q2146" s="176">
        <f t="shared" si="526"/>
        <v>1835927.2000000002</v>
      </c>
      <c r="R2146" s="178"/>
      <c r="S2146" s="26"/>
      <c r="T2146" s="178"/>
      <c r="U2146" s="178">
        <v>517.6</v>
      </c>
      <c r="V2146" s="178">
        <f>U2146*3547</f>
        <v>1835927.2000000002</v>
      </c>
      <c r="W2146" s="178"/>
      <c r="X2146" s="178"/>
      <c r="Y2146" s="178"/>
      <c r="Z2146" s="178"/>
      <c r="AA2146" s="178"/>
      <c r="AB2146" s="178"/>
      <c r="AC2146" s="178"/>
      <c r="AD2146" s="178"/>
      <c r="AE2146" s="178"/>
      <c r="AF2146" s="178"/>
      <c r="AG2146" s="317">
        <v>2025</v>
      </c>
      <c r="AH2146" s="158"/>
      <c r="AI2146" s="175"/>
      <c r="AJ2146" s="162"/>
      <c r="AK2146" s="15">
        <f t="shared" ca="1" si="523"/>
        <v>2046</v>
      </c>
      <c r="AL2146" s="15" t="s">
        <v>155</v>
      </c>
      <c r="AM2146" s="15" t="str">
        <f t="shared" ca="1" si="524"/>
        <v>2046.</v>
      </c>
      <c r="AN2146" s="188"/>
      <c r="AO2146" s="16"/>
      <c r="AP2146" s="16"/>
    </row>
    <row r="2147" spans="1:42" ht="22.5" hidden="1" customHeight="1" x14ac:dyDescent="0.25">
      <c r="A2147" s="83" t="str">
        <f t="shared" ca="1" si="502"/>
        <v>2047.</v>
      </c>
      <c r="B2147" s="26">
        <v>3792</v>
      </c>
      <c r="C2147" s="40" t="s">
        <v>1528</v>
      </c>
      <c r="D2147" s="26">
        <v>1982</v>
      </c>
      <c r="E2147" s="83" t="s">
        <v>2957</v>
      </c>
      <c r="F2147" s="83" t="s">
        <v>2958</v>
      </c>
      <c r="G2147" s="26">
        <v>2</v>
      </c>
      <c r="H2147" s="26">
        <v>3</v>
      </c>
      <c r="I2147" s="178">
        <v>814.6</v>
      </c>
      <c r="J2147" s="178">
        <v>719.8</v>
      </c>
      <c r="K2147" s="178">
        <v>719.8</v>
      </c>
      <c r="L2147" s="26">
        <v>40</v>
      </c>
      <c r="M2147" s="178">
        <f t="shared" si="525"/>
        <v>242930</v>
      </c>
      <c r="N2147" s="178"/>
      <c r="O2147" s="178"/>
      <c r="P2147" s="178"/>
      <c r="Q2147" s="176">
        <f t="shared" si="526"/>
        <v>242930</v>
      </c>
      <c r="R2147" s="178">
        <v>242930</v>
      </c>
      <c r="S2147" s="26"/>
      <c r="T2147" s="178"/>
      <c r="U2147" s="178"/>
      <c r="V2147" s="178"/>
      <c r="W2147" s="178"/>
      <c r="X2147" s="178"/>
      <c r="Y2147" s="178"/>
      <c r="Z2147" s="178"/>
      <c r="AA2147" s="178"/>
      <c r="AB2147" s="178"/>
      <c r="AC2147" s="178"/>
      <c r="AD2147" s="178"/>
      <c r="AE2147" s="178"/>
      <c r="AF2147" s="178"/>
      <c r="AG2147" s="317">
        <v>2025</v>
      </c>
      <c r="AH2147" s="158"/>
      <c r="AI2147" s="175"/>
      <c r="AJ2147" s="180"/>
      <c r="AK2147" s="15">
        <f t="shared" ca="1" si="523"/>
        <v>2047</v>
      </c>
      <c r="AL2147" s="15" t="s">
        <v>155</v>
      </c>
      <c r="AM2147" s="15" t="str">
        <f t="shared" ca="1" si="524"/>
        <v>2047.</v>
      </c>
      <c r="AN2147" s="188"/>
      <c r="AO2147" s="16"/>
      <c r="AP2147" s="16"/>
    </row>
    <row r="2148" spans="1:42" ht="22.5" hidden="1" customHeight="1" x14ac:dyDescent="0.25">
      <c r="A2148" s="83" t="str">
        <f t="shared" ca="1" si="502"/>
        <v>2048.</v>
      </c>
      <c r="B2148" s="26">
        <v>3794</v>
      </c>
      <c r="C2148" s="40" t="s">
        <v>141</v>
      </c>
      <c r="D2148" s="26">
        <v>1967</v>
      </c>
      <c r="E2148" s="135" t="s">
        <v>2957</v>
      </c>
      <c r="F2148" s="83" t="s">
        <v>2959</v>
      </c>
      <c r="G2148" s="26">
        <v>2</v>
      </c>
      <c r="H2148" s="26">
        <v>2</v>
      </c>
      <c r="I2148" s="178">
        <v>525</v>
      </c>
      <c r="J2148" s="176">
        <v>462.6</v>
      </c>
      <c r="K2148" s="178">
        <v>462.6</v>
      </c>
      <c r="L2148" s="26">
        <v>24</v>
      </c>
      <c r="M2148" s="178">
        <f t="shared" si="525"/>
        <v>150045</v>
      </c>
      <c r="N2148" s="178"/>
      <c r="O2148" s="178"/>
      <c r="P2148" s="178"/>
      <c r="Q2148" s="176">
        <f t="shared" si="526"/>
        <v>150045</v>
      </c>
      <c r="R2148" s="178">
        <v>150045</v>
      </c>
      <c r="S2148" s="26"/>
      <c r="T2148" s="178"/>
      <c r="U2148" s="178"/>
      <c r="V2148" s="178"/>
      <c r="W2148" s="178"/>
      <c r="X2148" s="178"/>
      <c r="Y2148" s="178"/>
      <c r="Z2148" s="178"/>
      <c r="AA2148" s="178"/>
      <c r="AB2148" s="178"/>
      <c r="AC2148" s="178"/>
      <c r="AD2148" s="178"/>
      <c r="AE2148" s="178"/>
      <c r="AF2148" s="178"/>
      <c r="AG2148" s="317">
        <v>2025</v>
      </c>
      <c r="AH2148" s="163"/>
      <c r="AI2148" s="175"/>
      <c r="AJ2148" s="194"/>
      <c r="AK2148" s="15">
        <f t="shared" ca="1" si="523"/>
        <v>2048</v>
      </c>
      <c r="AL2148" s="15" t="s">
        <v>155</v>
      </c>
      <c r="AM2148" s="15" t="str">
        <f t="shared" ca="1" si="524"/>
        <v>2048.</v>
      </c>
      <c r="AN2148" s="188"/>
      <c r="AO2148" s="15"/>
      <c r="AP2148" s="16"/>
    </row>
    <row r="2149" spans="1:42" ht="22.5" hidden="1" customHeight="1" x14ac:dyDescent="0.25">
      <c r="A2149" s="83" t="str">
        <f t="shared" ca="1" si="502"/>
        <v>2049.</v>
      </c>
      <c r="B2149" s="26">
        <v>3801</v>
      </c>
      <c r="C2149" s="40" t="s">
        <v>1530</v>
      </c>
      <c r="D2149" s="26">
        <v>1966</v>
      </c>
      <c r="E2149" s="83" t="s">
        <v>2957</v>
      </c>
      <c r="F2149" s="83" t="s">
        <v>2959</v>
      </c>
      <c r="G2149" s="26">
        <v>2</v>
      </c>
      <c r="H2149" s="26">
        <v>2</v>
      </c>
      <c r="I2149" s="176">
        <v>345.7</v>
      </c>
      <c r="J2149" s="176">
        <v>305.5</v>
      </c>
      <c r="K2149" s="176">
        <v>305.5</v>
      </c>
      <c r="L2149" s="32">
        <v>14</v>
      </c>
      <c r="M2149" s="178">
        <f t="shared" si="525"/>
        <v>93695</v>
      </c>
      <c r="N2149" s="178"/>
      <c r="O2149" s="178"/>
      <c r="P2149" s="178"/>
      <c r="Q2149" s="176">
        <f t="shared" si="526"/>
        <v>93695</v>
      </c>
      <c r="R2149" s="178"/>
      <c r="S2149" s="26"/>
      <c r="T2149" s="178"/>
      <c r="U2149" s="178"/>
      <c r="V2149" s="178"/>
      <c r="W2149" s="178"/>
      <c r="X2149" s="178"/>
      <c r="Y2149" s="178"/>
      <c r="Z2149" s="178"/>
      <c r="AA2149" s="178">
        <v>35</v>
      </c>
      <c r="AB2149" s="178">
        <f>AA2149*2677</f>
        <v>93695</v>
      </c>
      <c r="AC2149" s="176"/>
      <c r="AD2149" s="176"/>
      <c r="AE2149" s="178"/>
      <c r="AF2149" s="178"/>
      <c r="AG2149" s="317">
        <v>2025</v>
      </c>
      <c r="AH2149" s="158"/>
      <c r="AI2149" s="175"/>
      <c r="AJ2149" s="162"/>
      <c r="AK2149" s="15">
        <f t="shared" ca="1" si="523"/>
        <v>2049</v>
      </c>
      <c r="AL2149" s="15" t="s">
        <v>155</v>
      </c>
      <c r="AM2149" s="15" t="str">
        <f t="shared" ca="1" si="524"/>
        <v>2049.</v>
      </c>
      <c r="AN2149" s="188"/>
      <c r="AO2149" s="16"/>
      <c r="AP2149" s="16"/>
    </row>
    <row r="2150" spans="1:42" ht="22.5" hidden="1" customHeight="1" x14ac:dyDescent="0.25">
      <c r="A2150" s="83" t="str">
        <f t="shared" ca="1" si="502"/>
        <v>2050.</v>
      </c>
      <c r="B2150" s="26">
        <v>3811</v>
      </c>
      <c r="C2150" s="40" t="s">
        <v>1533</v>
      </c>
      <c r="D2150" s="26">
        <v>1955</v>
      </c>
      <c r="E2150" s="83" t="s">
        <v>2957</v>
      </c>
      <c r="F2150" s="83" t="s">
        <v>2959</v>
      </c>
      <c r="G2150" s="26">
        <v>2</v>
      </c>
      <c r="H2150" s="26">
        <v>2</v>
      </c>
      <c r="I2150" s="178">
        <v>712.2</v>
      </c>
      <c r="J2150" s="178">
        <v>380.3</v>
      </c>
      <c r="K2150" s="178">
        <v>380.3</v>
      </c>
      <c r="L2150" s="26">
        <v>18</v>
      </c>
      <c r="M2150" s="178">
        <f t="shared" si="525"/>
        <v>2599948.8000000003</v>
      </c>
      <c r="N2150" s="178"/>
      <c r="O2150" s="178"/>
      <c r="P2150" s="178"/>
      <c r="Q2150" s="176">
        <f t="shared" si="526"/>
        <v>2599948.8000000003</v>
      </c>
      <c r="R2150" s="178"/>
      <c r="S2150" s="26"/>
      <c r="T2150" s="178"/>
      <c r="U2150" s="178">
        <v>345.6</v>
      </c>
      <c r="V2150" s="178">
        <f>U2150*7523</f>
        <v>2599948.8000000003</v>
      </c>
      <c r="W2150" s="178"/>
      <c r="X2150" s="178"/>
      <c r="Y2150" s="178"/>
      <c r="Z2150" s="178"/>
      <c r="AA2150" s="178"/>
      <c r="AB2150" s="178"/>
      <c r="AC2150" s="178"/>
      <c r="AD2150" s="178"/>
      <c r="AE2150" s="178"/>
      <c r="AF2150" s="178"/>
      <c r="AG2150" s="317">
        <v>2025</v>
      </c>
      <c r="AH2150" s="159"/>
      <c r="AI2150" s="175"/>
      <c r="AJ2150" s="162"/>
      <c r="AK2150" s="15">
        <f t="shared" ca="1" si="523"/>
        <v>2050</v>
      </c>
      <c r="AL2150" s="15" t="s">
        <v>155</v>
      </c>
      <c r="AM2150" s="15" t="str">
        <f t="shared" ca="1" si="524"/>
        <v>2050.</v>
      </c>
      <c r="AN2150" s="188"/>
      <c r="AO2150" s="16"/>
      <c r="AP2150" s="16"/>
    </row>
    <row r="2151" spans="1:42" ht="22.5" hidden="1" customHeight="1" x14ac:dyDescent="0.25">
      <c r="A2151" s="83" t="str">
        <f t="shared" ca="1" si="502"/>
        <v>2051.</v>
      </c>
      <c r="B2151" s="26">
        <v>3812</v>
      </c>
      <c r="C2151" s="40" t="s">
        <v>947</v>
      </c>
      <c r="D2151" s="26">
        <v>1954</v>
      </c>
      <c r="E2151" s="135" t="s">
        <v>2957</v>
      </c>
      <c r="F2151" s="83" t="s">
        <v>2959</v>
      </c>
      <c r="G2151" s="26">
        <v>2</v>
      </c>
      <c r="H2151" s="26">
        <v>1</v>
      </c>
      <c r="I2151" s="178">
        <v>711.5</v>
      </c>
      <c r="J2151" s="176">
        <v>378.6</v>
      </c>
      <c r="K2151" s="178">
        <v>378.6</v>
      </c>
      <c r="L2151" s="26">
        <v>17</v>
      </c>
      <c r="M2151" s="178">
        <f t="shared" si="525"/>
        <v>2608224.1</v>
      </c>
      <c r="N2151" s="178"/>
      <c r="O2151" s="178"/>
      <c r="P2151" s="178"/>
      <c r="Q2151" s="176">
        <f t="shared" si="526"/>
        <v>2608224.1</v>
      </c>
      <c r="R2151" s="178"/>
      <c r="S2151" s="26"/>
      <c r="T2151" s="178"/>
      <c r="U2151" s="178">
        <v>346.7</v>
      </c>
      <c r="V2151" s="178">
        <f>U2151*7523</f>
        <v>2608224.1</v>
      </c>
      <c r="W2151" s="178"/>
      <c r="X2151" s="178"/>
      <c r="Y2151" s="178"/>
      <c r="Z2151" s="178"/>
      <c r="AA2151" s="178"/>
      <c r="AB2151" s="178"/>
      <c r="AC2151" s="178"/>
      <c r="AD2151" s="178"/>
      <c r="AE2151" s="178"/>
      <c r="AF2151" s="178"/>
      <c r="AG2151" s="317">
        <v>2025</v>
      </c>
      <c r="AH2151" s="163"/>
      <c r="AI2151" s="175"/>
      <c r="AJ2151" s="162"/>
      <c r="AK2151" s="15">
        <f t="shared" ca="1" si="523"/>
        <v>2051</v>
      </c>
      <c r="AL2151" s="15" t="s">
        <v>155</v>
      </c>
      <c r="AM2151" s="15" t="str">
        <f t="shared" ca="1" si="524"/>
        <v>2051.</v>
      </c>
      <c r="AN2151" s="188"/>
      <c r="AO2151" s="15"/>
      <c r="AP2151" s="16"/>
    </row>
    <row r="2152" spans="1:42" ht="22.5" hidden="1" customHeight="1" x14ac:dyDescent="0.25">
      <c r="A2152" s="83" t="str">
        <f t="shared" ca="1" si="502"/>
        <v>2052.</v>
      </c>
      <c r="B2152" s="26">
        <v>3817</v>
      </c>
      <c r="C2152" s="40" t="s">
        <v>933</v>
      </c>
      <c r="D2152" s="26">
        <v>1972</v>
      </c>
      <c r="E2152" s="135" t="s">
        <v>2957</v>
      </c>
      <c r="F2152" s="83" t="s">
        <v>2959</v>
      </c>
      <c r="G2152" s="26">
        <v>2</v>
      </c>
      <c r="H2152" s="26">
        <v>2</v>
      </c>
      <c r="I2152" s="178">
        <v>563.4</v>
      </c>
      <c r="J2152" s="176">
        <v>513.9</v>
      </c>
      <c r="K2152" s="178">
        <v>513.9</v>
      </c>
      <c r="L2152" s="26">
        <v>35</v>
      </c>
      <c r="M2152" s="178">
        <f t="shared" si="525"/>
        <v>197064</v>
      </c>
      <c r="N2152" s="178"/>
      <c r="O2152" s="178"/>
      <c r="P2152" s="178"/>
      <c r="Q2152" s="176">
        <f t="shared" si="526"/>
        <v>197064</v>
      </c>
      <c r="R2152" s="178">
        <v>197064</v>
      </c>
      <c r="S2152" s="26"/>
      <c r="T2152" s="178"/>
      <c r="U2152" s="178"/>
      <c r="V2152" s="178"/>
      <c r="W2152" s="178"/>
      <c r="X2152" s="178"/>
      <c r="Y2152" s="178"/>
      <c r="Z2152" s="178"/>
      <c r="AA2152" s="178"/>
      <c r="AB2152" s="178"/>
      <c r="AC2152" s="178"/>
      <c r="AD2152" s="178"/>
      <c r="AE2152" s="178"/>
      <c r="AF2152" s="178"/>
      <c r="AG2152" s="317">
        <v>2025</v>
      </c>
      <c r="AH2152" s="163"/>
      <c r="AI2152" s="175"/>
      <c r="AJ2152" s="194"/>
      <c r="AK2152" s="15">
        <f t="shared" ca="1" si="523"/>
        <v>2052</v>
      </c>
      <c r="AL2152" s="15" t="s">
        <v>155</v>
      </c>
      <c r="AM2152" s="15" t="str">
        <f t="shared" ca="1" si="524"/>
        <v>2052.</v>
      </c>
      <c r="AN2152" s="188"/>
      <c r="AO2152" s="15"/>
      <c r="AP2152" s="16"/>
    </row>
    <row r="2153" spans="1:42" ht="22.5" hidden="1" customHeight="1" x14ac:dyDescent="0.25">
      <c r="A2153" s="83" t="str">
        <f t="shared" ca="1" si="502"/>
        <v>2053.</v>
      </c>
      <c r="B2153" s="26">
        <v>3819</v>
      </c>
      <c r="C2153" s="40" t="s">
        <v>778</v>
      </c>
      <c r="D2153" s="26">
        <v>1990</v>
      </c>
      <c r="E2153" s="83" t="s">
        <v>2957</v>
      </c>
      <c r="F2153" s="83" t="s">
        <v>2959</v>
      </c>
      <c r="G2153" s="26">
        <v>5</v>
      </c>
      <c r="H2153" s="26">
        <v>1</v>
      </c>
      <c r="I2153" s="178">
        <v>2211.4</v>
      </c>
      <c r="J2153" s="176">
        <v>2061.9</v>
      </c>
      <c r="K2153" s="178">
        <v>2061.9</v>
      </c>
      <c r="L2153" s="26">
        <v>117</v>
      </c>
      <c r="M2153" s="178">
        <f t="shared" si="525"/>
        <v>2688626</v>
      </c>
      <c r="N2153" s="174"/>
      <c r="O2153" s="174"/>
      <c r="P2153" s="174"/>
      <c r="Q2153" s="176">
        <f t="shared" si="526"/>
        <v>2688626</v>
      </c>
      <c r="R2153" s="178"/>
      <c r="S2153" s="26"/>
      <c r="T2153" s="178"/>
      <c r="U2153" s="178">
        <v>758</v>
      </c>
      <c r="V2153" s="178">
        <f>U2153*3547</f>
        <v>2688626</v>
      </c>
      <c r="W2153" s="178"/>
      <c r="X2153" s="178"/>
      <c r="Y2153" s="178"/>
      <c r="Z2153" s="178"/>
      <c r="AA2153" s="178"/>
      <c r="AB2153" s="178"/>
      <c r="AC2153" s="176"/>
      <c r="AD2153" s="176"/>
      <c r="AE2153" s="178"/>
      <c r="AF2153" s="178"/>
      <c r="AG2153" s="317">
        <v>2025</v>
      </c>
      <c r="AH2153" s="159"/>
      <c r="AI2153" s="175"/>
      <c r="AJ2153" s="162"/>
      <c r="AK2153" s="15">
        <f t="shared" ca="1" si="523"/>
        <v>2053</v>
      </c>
      <c r="AL2153" s="15" t="s">
        <v>155</v>
      </c>
      <c r="AM2153" s="15" t="str">
        <f t="shared" ca="1" si="524"/>
        <v>2053.</v>
      </c>
      <c r="AN2153" s="188"/>
      <c r="AO2153" s="16"/>
      <c r="AP2153" s="16"/>
    </row>
    <row r="2154" spans="1:42" ht="22.5" hidden="1" customHeight="1" x14ac:dyDescent="0.25">
      <c r="A2154" s="83" t="str">
        <f t="shared" ca="1" si="502"/>
        <v>2054.</v>
      </c>
      <c r="B2154" s="26">
        <v>3821</v>
      </c>
      <c r="C2154" s="40" t="s">
        <v>953</v>
      </c>
      <c r="D2154" s="26">
        <v>1983</v>
      </c>
      <c r="E2154" s="83" t="s">
        <v>2957</v>
      </c>
      <c r="F2154" s="83" t="s">
        <v>2958</v>
      </c>
      <c r="G2154" s="26">
        <v>5</v>
      </c>
      <c r="H2154" s="26">
        <v>2</v>
      </c>
      <c r="I2154" s="178">
        <v>2462.9</v>
      </c>
      <c r="J2154" s="176">
        <v>2188.3000000000002</v>
      </c>
      <c r="K2154" s="178">
        <v>2188.3000000000002</v>
      </c>
      <c r="L2154" s="26">
        <v>94</v>
      </c>
      <c r="M2154" s="178">
        <f t="shared" si="525"/>
        <v>1702560</v>
      </c>
      <c r="N2154" s="178"/>
      <c r="O2154" s="178"/>
      <c r="P2154" s="178"/>
      <c r="Q2154" s="176">
        <f t="shared" si="526"/>
        <v>1702560</v>
      </c>
      <c r="R2154" s="178"/>
      <c r="S2154" s="26"/>
      <c r="T2154" s="178"/>
      <c r="U2154" s="178">
        <v>480</v>
      </c>
      <c r="V2154" s="178">
        <f>U2154*3547</f>
        <v>1702560</v>
      </c>
      <c r="W2154" s="178"/>
      <c r="X2154" s="178"/>
      <c r="Y2154" s="178"/>
      <c r="Z2154" s="178"/>
      <c r="AA2154" s="178"/>
      <c r="AB2154" s="178"/>
      <c r="AC2154" s="178"/>
      <c r="AD2154" s="178"/>
      <c r="AE2154" s="176"/>
      <c r="AF2154" s="178"/>
      <c r="AG2154" s="317">
        <v>2025</v>
      </c>
      <c r="AH2154" s="158"/>
      <c r="AI2154" s="175"/>
      <c r="AJ2154" s="162"/>
      <c r="AK2154" s="15">
        <f t="shared" ca="1" si="523"/>
        <v>2054</v>
      </c>
      <c r="AL2154" s="15" t="s">
        <v>155</v>
      </c>
      <c r="AM2154" s="15" t="str">
        <f t="shared" ca="1" si="524"/>
        <v>2054.</v>
      </c>
      <c r="AN2154" s="188"/>
      <c r="AP2154" s="16"/>
    </row>
    <row r="2155" spans="1:42" ht="22.5" hidden="1" customHeight="1" x14ac:dyDescent="0.25">
      <c r="A2155" s="83" t="str">
        <f t="shared" ca="1" si="502"/>
        <v>2055.</v>
      </c>
      <c r="B2155" s="26">
        <v>3825</v>
      </c>
      <c r="C2155" s="40" t="s">
        <v>143</v>
      </c>
      <c r="D2155" s="26">
        <v>1967</v>
      </c>
      <c r="E2155" s="83" t="s">
        <v>2957</v>
      </c>
      <c r="F2155" s="83" t="s">
        <v>2959</v>
      </c>
      <c r="G2155" s="26">
        <v>4</v>
      </c>
      <c r="H2155" s="26">
        <v>2</v>
      </c>
      <c r="I2155" s="178">
        <v>1280.9000000000001</v>
      </c>
      <c r="J2155" s="176">
        <v>1162.2</v>
      </c>
      <c r="K2155" s="178">
        <v>1162.2</v>
      </c>
      <c r="L2155" s="26">
        <v>52</v>
      </c>
      <c r="M2155" s="178">
        <f t="shared" si="525"/>
        <v>1977707</v>
      </c>
      <c r="N2155" s="178"/>
      <c r="O2155" s="178"/>
      <c r="P2155" s="178"/>
      <c r="Q2155" s="176">
        <f t="shared" si="526"/>
        <v>1977707</v>
      </c>
      <c r="R2155" s="178">
        <v>1977707</v>
      </c>
      <c r="S2155" s="26"/>
      <c r="T2155" s="178"/>
      <c r="U2155" s="178"/>
      <c r="V2155" s="178"/>
      <c r="W2155" s="178"/>
      <c r="X2155" s="178"/>
      <c r="Y2155" s="178"/>
      <c r="Z2155" s="178"/>
      <c r="AA2155" s="178"/>
      <c r="AB2155" s="178"/>
      <c r="AC2155" s="178"/>
      <c r="AD2155" s="178"/>
      <c r="AE2155" s="178"/>
      <c r="AF2155" s="178"/>
      <c r="AG2155" s="317">
        <v>2025</v>
      </c>
      <c r="AH2155" s="158"/>
      <c r="AI2155" s="175"/>
      <c r="AJ2155" s="162"/>
      <c r="AK2155" s="15">
        <f t="shared" ca="1" si="523"/>
        <v>2055</v>
      </c>
      <c r="AL2155" s="15" t="s">
        <v>155</v>
      </c>
      <c r="AM2155" s="15" t="str">
        <f t="shared" ca="1" si="524"/>
        <v>2055.</v>
      </c>
      <c r="AN2155" s="188"/>
      <c r="AP2155" s="16"/>
    </row>
    <row r="2156" spans="1:42" ht="22.5" hidden="1" customHeight="1" x14ac:dyDescent="0.25">
      <c r="A2156" s="83" t="str">
        <f t="shared" ca="1" si="502"/>
        <v>2056.</v>
      </c>
      <c r="B2156" s="26">
        <v>3830</v>
      </c>
      <c r="C2156" s="40" t="s">
        <v>1536</v>
      </c>
      <c r="D2156" s="26">
        <v>1992</v>
      </c>
      <c r="E2156" s="83" t="s">
        <v>2957</v>
      </c>
      <c r="F2156" s="83" t="s">
        <v>2958</v>
      </c>
      <c r="G2156" s="26">
        <v>5</v>
      </c>
      <c r="H2156" s="26">
        <v>2</v>
      </c>
      <c r="I2156" s="178">
        <v>2145.6999999999998</v>
      </c>
      <c r="J2156" s="178">
        <v>1904.7</v>
      </c>
      <c r="K2156" s="178">
        <v>1851</v>
      </c>
      <c r="L2156" s="26">
        <v>113</v>
      </c>
      <c r="M2156" s="178">
        <f t="shared" si="525"/>
        <v>2159058.9000000004</v>
      </c>
      <c r="N2156" s="178"/>
      <c r="O2156" s="178"/>
      <c r="P2156" s="178"/>
      <c r="Q2156" s="176">
        <f t="shared" si="526"/>
        <v>2159058.9000000004</v>
      </c>
      <c r="R2156" s="178"/>
      <c r="S2156" s="26"/>
      <c r="T2156" s="178"/>
      <c r="U2156" s="178">
        <v>608.70000000000005</v>
      </c>
      <c r="V2156" s="178">
        <f>U2156*3547</f>
        <v>2159058.9000000004</v>
      </c>
      <c r="W2156" s="178"/>
      <c r="X2156" s="178"/>
      <c r="Y2156" s="178"/>
      <c r="Z2156" s="178"/>
      <c r="AA2156" s="178"/>
      <c r="AB2156" s="178"/>
      <c r="AC2156" s="176"/>
      <c r="AD2156" s="176"/>
      <c r="AE2156" s="178"/>
      <c r="AF2156" s="178"/>
      <c r="AG2156" s="317">
        <v>2025</v>
      </c>
      <c r="AH2156" s="159"/>
      <c r="AI2156" s="175"/>
      <c r="AJ2156" s="162"/>
      <c r="AK2156" s="15">
        <f t="shared" ca="1" si="523"/>
        <v>2056</v>
      </c>
      <c r="AL2156" s="15" t="s">
        <v>155</v>
      </c>
      <c r="AM2156" s="15" t="str">
        <f t="shared" ca="1" si="524"/>
        <v>2056.</v>
      </c>
      <c r="AN2156" s="188"/>
      <c r="AO2156" s="16"/>
      <c r="AP2156" s="16"/>
    </row>
    <row r="2157" spans="1:42" ht="22.5" hidden="1" customHeight="1" x14ac:dyDescent="0.25">
      <c r="A2157" s="83" t="str">
        <f t="shared" ca="1" si="502"/>
        <v>2057.</v>
      </c>
      <c r="B2157" s="26">
        <v>3844</v>
      </c>
      <c r="C2157" s="40" t="s">
        <v>779</v>
      </c>
      <c r="D2157" s="26">
        <v>1959</v>
      </c>
      <c r="E2157" s="83" t="s">
        <v>2957</v>
      </c>
      <c r="F2157" s="83" t="s">
        <v>2959</v>
      </c>
      <c r="G2157" s="26">
        <v>2</v>
      </c>
      <c r="H2157" s="26">
        <v>2</v>
      </c>
      <c r="I2157" s="178">
        <v>829.5</v>
      </c>
      <c r="J2157" s="176">
        <v>735.3</v>
      </c>
      <c r="K2157" s="178">
        <v>735.3</v>
      </c>
      <c r="L2157" s="26">
        <v>32</v>
      </c>
      <c r="M2157" s="178">
        <f t="shared" ref="M2157" si="527">R2157+T2157+V2157+X2157+Z2157+AB2157+AE2157+AF2157</f>
        <v>8094603.2000000002</v>
      </c>
      <c r="N2157" s="178"/>
      <c r="O2157" s="178"/>
      <c r="P2157" s="178"/>
      <c r="Q2157" s="176">
        <f t="shared" ref="Q2157" si="528">M2157</f>
        <v>8094603.2000000002</v>
      </c>
      <c r="R2157" s="178">
        <v>85740</v>
      </c>
      <c r="S2157" s="26"/>
      <c r="T2157" s="178"/>
      <c r="U2157" s="178">
        <v>806.4</v>
      </c>
      <c r="V2157" s="178">
        <f>U2157*7523</f>
        <v>6066547.2000000002</v>
      </c>
      <c r="W2157" s="178"/>
      <c r="X2157" s="178"/>
      <c r="Y2157" s="178">
        <v>617</v>
      </c>
      <c r="Z2157" s="178">
        <f>Y2157*3148</f>
        <v>1942316</v>
      </c>
      <c r="AA2157" s="178"/>
      <c r="AB2157" s="178"/>
      <c r="AC2157" s="176"/>
      <c r="AD2157" s="176"/>
      <c r="AE2157" s="178"/>
      <c r="AF2157" s="178"/>
      <c r="AG2157" s="317">
        <v>2025</v>
      </c>
      <c r="AH2157" s="159"/>
      <c r="AI2157" s="175"/>
      <c r="AJ2157" s="162"/>
      <c r="AK2157" s="15">
        <f t="shared" ca="1" si="523"/>
        <v>2057</v>
      </c>
      <c r="AL2157" s="15" t="s">
        <v>155</v>
      </c>
      <c r="AM2157" s="15" t="str">
        <f t="shared" ca="1" si="524"/>
        <v>2057.</v>
      </c>
      <c r="AN2157" s="188"/>
      <c r="AO2157" s="16"/>
      <c r="AP2157" s="16"/>
    </row>
    <row r="2158" spans="1:42" ht="22.5" hidden="1" customHeight="1" x14ac:dyDescent="0.25">
      <c r="A2158" s="83" t="str">
        <f t="shared" ca="1" si="502"/>
        <v>2058.</v>
      </c>
      <c r="B2158" s="26">
        <v>3850</v>
      </c>
      <c r="C2158" s="40" t="s">
        <v>1162</v>
      </c>
      <c r="D2158" s="26">
        <v>1987</v>
      </c>
      <c r="E2158" s="83" t="s">
        <v>2957</v>
      </c>
      <c r="F2158" s="83" t="s">
        <v>2959</v>
      </c>
      <c r="G2158" s="26">
        <v>5</v>
      </c>
      <c r="H2158" s="26">
        <v>5</v>
      </c>
      <c r="I2158" s="178">
        <v>6208.4</v>
      </c>
      <c r="J2158" s="176">
        <v>5628.8</v>
      </c>
      <c r="K2158" s="178">
        <v>5628.8</v>
      </c>
      <c r="L2158" s="26">
        <v>251</v>
      </c>
      <c r="M2158" s="178">
        <f>R2158+T2158+V2158+X2158+Z2158+AB2158+AE2158+AF2158</f>
        <v>1663740</v>
      </c>
      <c r="N2158" s="178"/>
      <c r="O2158" s="178"/>
      <c r="P2158" s="178"/>
      <c r="Q2158" s="176">
        <f>M2158</f>
        <v>1663740</v>
      </c>
      <c r="R2158" s="178">
        <v>1663740</v>
      </c>
      <c r="S2158" s="26"/>
      <c r="T2158" s="178"/>
      <c r="U2158" s="178"/>
      <c r="V2158" s="178"/>
      <c r="W2158" s="178"/>
      <c r="X2158" s="178"/>
      <c r="Y2158" s="178"/>
      <c r="Z2158" s="178"/>
      <c r="AA2158" s="178"/>
      <c r="AB2158" s="178"/>
      <c r="AC2158" s="178"/>
      <c r="AD2158" s="178"/>
      <c r="AE2158" s="178"/>
      <c r="AF2158" s="178"/>
      <c r="AG2158" s="317">
        <v>2025</v>
      </c>
      <c r="AH2158" s="158"/>
      <c r="AI2158" s="175"/>
      <c r="AJ2158" s="180"/>
      <c r="AK2158" s="15">
        <f t="shared" ca="1" si="523"/>
        <v>2058</v>
      </c>
      <c r="AL2158" s="15" t="s">
        <v>155</v>
      </c>
      <c r="AM2158" s="15" t="str">
        <f t="shared" ca="1" si="524"/>
        <v>2058.</v>
      </c>
      <c r="AN2158" s="188"/>
      <c r="AO2158" s="16"/>
      <c r="AP2158" s="16"/>
    </row>
    <row r="2159" spans="1:42" ht="22.5" hidden="1" customHeight="1" x14ac:dyDescent="0.25">
      <c r="A2159" s="83" t="str">
        <f t="shared" ref="A2159:A2219" ca="1" si="529">AM2159</f>
        <v>2059.</v>
      </c>
      <c r="B2159" s="26">
        <v>3856</v>
      </c>
      <c r="C2159" s="40" t="s">
        <v>1541</v>
      </c>
      <c r="D2159" s="26">
        <v>1996</v>
      </c>
      <c r="E2159" s="135" t="s">
        <v>2957</v>
      </c>
      <c r="F2159" s="83" t="s">
        <v>2959</v>
      </c>
      <c r="G2159" s="26">
        <v>2</v>
      </c>
      <c r="H2159" s="26">
        <v>2</v>
      </c>
      <c r="I2159" s="178">
        <v>792.1</v>
      </c>
      <c r="J2159" s="178">
        <v>792.1</v>
      </c>
      <c r="K2159" s="178">
        <v>792.1</v>
      </c>
      <c r="L2159" s="26">
        <v>34</v>
      </c>
      <c r="M2159" s="178">
        <f t="shared" ref="M2159" si="530">R2159+T2159+V2159+X2159+Z2159+AB2159+AE2159+AF2159</f>
        <v>8245091.2000000002</v>
      </c>
      <c r="N2159" s="178"/>
      <c r="O2159" s="178"/>
      <c r="P2159" s="178"/>
      <c r="Q2159" s="176">
        <f t="shared" ref="Q2159" si="531">M2159</f>
        <v>8245091.2000000002</v>
      </c>
      <c r="R2159" s="178">
        <v>2915798</v>
      </c>
      <c r="S2159" s="26"/>
      <c r="T2159" s="178"/>
      <c r="U2159" s="178">
        <v>708.4</v>
      </c>
      <c r="V2159" s="178">
        <f>U2159*7523</f>
        <v>5329293.2</v>
      </c>
      <c r="W2159" s="178"/>
      <c r="X2159" s="178"/>
      <c r="Y2159" s="178"/>
      <c r="Z2159" s="178"/>
      <c r="AA2159" s="178"/>
      <c r="AB2159" s="178"/>
      <c r="AC2159" s="178"/>
      <c r="AD2159" s="178"/>
      <c r="AE2159" s="178"/>
      <c r="AF2159" s="178"/>
      <c r="AG2159" s="317">
        <v>2025</v>
      </c>
      <c r="AH2159" s="159"/>
      <c r="AI2159" s="175"/>
      <c r="AJ2159" s="162"/>
      <c r="AK2159" s="15">
        <f t="shared" ca="1" si="523"/>
        <v>2059</v>
      </c>
      <c r="AL2159" s="15" t="s">
        <v>155</v>
      </c>
      <c r="AM2159" s="15" t="str">
        <f t="shared" ca="1" si="524"/>
        <v>2059.</v>
      </c>
      <c r="AN2159" s="188"/>
      <c r="AO2159" s="16"/>
      <c r="AP2159" s="16"/>
    </row>
    <row r="2160" spans="1:42" ht="22.5" hidden="1" customHeight="1" x14ac:dyDescent="0.25">
      <c r="A2160" s="83" t="str">
        <f t="shared" ca="1" si="529"/>
        <v>2060.</v>
      </c>
      <c r="B2160" s="26">
        <v>3859</v>
      </c>
      <c r="C2160" s="40" t="s">
        <v>952</v>
      </c>
      <c r="D2160" s="26">
        <v>1976</v>
      </c>
      <c r="E2160" s="83" t="s">
        <v>2957</v>
      </c>
      <c r="F2160" s="83" t="s">
        <v>2959</v>
      </c>
      <c r="G2160" s="26">
        <v>5</v>
      </c>
      <c r="H2160" s="26">
        <v>3</v>
      </c>
      <c r="I2160" s="178">
        <v>2961.1</v>
      </c>
      <c r="J2160" s="176">
        <v>2085.1</v>
      </c>
      <c r="K2160" s="178">
        <v>2085.1</v>
      </c>
      <c r="L2160" s="26">
        <v>115</v>
      </c>
      <c r="M2160" s="178">
        <f>R2160+T2160+V2160+X2160+Z2160+AB2160+AE2160+AF2160</f>
        <v>3920853.8000000003</v>
      </c>
      <c r="N2160" s="178"/>
      <c r="O2160" s="178"/>
      <c r="P2160" s="178"/>
      <c r="Q2160" s="176">
        <f>M2160</f>
        <v>3920853.8000000003</v>
      </c>
      <c r="R2160" s="178"/>
      <c r="S2160" s="26"/>
      <c r="T2160" s="178"/>
      <c r="U2160" s="178">
        <v>1105.4000000000001</v>
      </c>
      <c r="V2160" s="178">
        <f>U2160*3547</f>
        <v>3920853.8000000003</v>
      </c>
      <c r="W2160" s="178"/>
      <c r="X2160" s="178"/>
      <c r="Y2160" s="178"/>
      <c r="Z2160" s="178"/>
      <c r="AA2160" s="178"/>
      <c r="AB2160" s="178"/>
      <c r="AC2160" s="178"/>
      <c r="AD2160" s="178"/>
      <c r="AE2160" s="178"/>
      <c r="AF2160" s="178"/>
      <c r="AG2160" s="317">
        <v>2025</v>
      </c>
      <c r="AH2160" s="158"/>
      <c r="AI2160" s="175"/>
      <c r="AJ2160" s="162"/>
      <c r="AK2160" s="15">
        <f t="shared" ca="1" si="523"/>
        <v>2060</v>
      </c>
      <c r="AL2160" s="15" t="s">
        <v>155</v>
      </c>
      <c r="AM2160" s="15" t="str">
        <f t="shared" ca="1" si="524"/>
        <v>2060.</v>
      </c>
      <c r="AN2160" s="188"/>
      <c r="AP2160" s="16"/>
    </row>
    <row r="2161" spans="1:42" ht="22.5" hidden="1" customHeight="1" x14ac:dyDescent="0.25">
      <c r="A2161" s="83" t="str">
        <f t="shared" ca="1" si="529"/>
        <v>2061.</v>
      </c>
      <c r="B2161" s="26">
        <v>3871</v>
      </c>
      <c r="C2161" s="40" t="s">
        <v>135</v>
      </c>
      <c r="D2161" s="26">
        <v>1972</v>
      </c>
      <c r="E2161" s="83" t="s">
        <v>2957</v>
      </c>
      <c r="F2161" s="83" t="s">
        <v>2959</v>
      </c>
      <c r="G2161" s="26">
        <v>2</v>
      </c>
      <c r="H2161" s="26">
        <v>3</v>
      </c>
      <c r="I2161" s="178">
        <v>903.4</v>
      </c>
      <c r="J2161" s="176">
        <v>816.56</v>
      </c>
      <c r="K2161" s="178">
        <v>816.56</v>
      </c>
      <c r="L2161" s="26">
        <v>33</v>
      </c>
      <c r="M2161" s="178">
        <f t="shared" ref="M2161:M2192" si="532">R2161+T2161+V2161+X2161+Z2161+AB2161+AE2161+AF2161</f>
        <v>1332240</v>
      </c>
      <c r="N2161" s="174"/>
      <c r="O2161" s="174"/>
      <c r="P2161" s="174"/>
      <c r="Q2161" s="176">
        <f t="shared" ref="Q2161:Q2192" si="533">M2161</f>
        <v>1332240</v>
      </c>
      <c r="R2161" s="178">
        <v>1332240</v>
      </c>
      <c r="S2161" s="26"/>
      <c r="T2161" s="178"/>
      <c r="U2161" s="178"/>
      <c r="V2161" s="178"/>
      <c r="W2161" s="178"/>
      <c r="X2161" s="178"/>
      <c r="Y2161" s="178"/>
      <c r="Z2161" s="178"/>
      <c r="AA2161" s="178"/>
      <c r="AB2161" s="178"/>
      <c r="AC2161" s="176"/>
      <c r="AD2161" s="176"/>
      <c r="AE2161" s="178"/>
      <c r="AF2161" s="178"/>
      <c r="AG2161" s="317">
        <v>2025</v>
      </c>
      <c r="AH2161" s="159"/>
      <c r="AI2161" s="175"/>
      <c r="AJ2161" s="180"/>
      <c r="AK2161" s="15">
        <f t="shared" ca="1" si="523"/>
        <v>2061</v>
      </c>
      <c r="AL2161" s="15" t="s">
        <v>155</v>
      </c>
      <c r="AM2161" s="15" t="str">
        <f t="shared" ca="1" si="524"/>
        <v>2061.</v>
      </c>
      <c r="AN2161" s="188"/>
      <c r="AO2161" s="16"/>
      <c r="AP2161" s="16"/>
    </row>
    <row r="2162" spans="1:42" ht="22.5" hidden="1" customHeight="1" x14ac:dyDescent="0.25">
      <c r="A2162" s="83" t="str">
        <f t="shared" ca="1" si="529"/>
        <v>2062.</v>
      </c>
      <c r="B2162" s="26">
        <v>3872</v>
      </c>
      <c r="C2162" s="40" t="s">
        <v>935</v>
      </c>
      <c r="D2162" s="26">
        <v>1988</v>
      </c>
      <c r="E2162" s="135" t="s">
        <v>2957</v>
      </c>
      <c r="F2162" s="83" t="s">
        <v>2959</v>
      </c>
      <c r="G2162" s="26">
        <v>2</v>
      </c>
      <c r="H2162" s="26">
        <v>2</v>
      </c>
      <c r="I2162" s="178">
        <v>702.2</v>
      </c>
      <c r="J2162" s="176">
        <v>668.7</v>
      </c>
      <c r="K2162" s="178">
        <v>668.7</v>
      </c>
      <c r="L2162" s="26">
        <v>27</v>
      </c>
      <c r="M2162" s="178">
        <f t="shared" si="532"/>
        <v>1550720</v>
      </c>
      <c r="N2162" s="178"/>
      <c r="O2162" s="178"/>
      <c r="P2162" s="178"/>
      <c r="Q2162" s="176">
        <f t="shared" si="533"/>
        <v>1550720</v>
      </c>
      <c r="R2162" s="178">
        <f>1283276+267444</f>
        <v>1550720</v>
      </c>
      <c r="S2162" s="26"/>
      <c r="T2162" s="178"/>
      <c r="U2162" s="178"/>
      <c r="V2162" s="178"/>
      <c r="W2162" s="178"/>
      <c r="X2162" s="178"/>
      <c r="Y2162" s="178"/>
      <c r="Z2162" s="178"/>
      <c r="AA2162" s="178"/>
      <c r="AB2162" s="178"/>
      <c r="AC2162" s="178"/>
      <c r="AD2162" s="178"/>
      <c r="AE2162" s="178"/>
      <c r="AF2162" s="178"/>
      <c r="AG2162" s="317">
        <v>2025</v>
      </c>
      <c r="AH2162" s="163"/>
      <c r="AI2162" s="175"/>
      <c r="AJ2162" s="194"/>
      <c r="AK2162" s="15">
        <f t="shared" ca="1" si="523"/>
        <v>2062</v>
      </c>
      <c r="AL2162" s="15" t="s">
        <v>155</v>
      </c>
      <c r="AM2162" s="15" t="str">
        <f t="shared" ca="1" si="524"/>
        <v>2062.</v>
      </c>
      <c r="AN2162" s="188"/>
      <c r="AO2162" s="15"/>
      <c r="AP2162" s="16"/>
    </row>
    <row r="2163" spans="1:42" ht="22.5" hidden="1" customHeight="1" x14ac:dyDescent="0.25">
      <c r="A2163" s="83" t="str">
        <f t="shared" ca="1" si="529"/>
        <v>2063.</v>
      </c>
      <c r="B2163" s="26">
        <v>3873</v>
      </c>
      <c r="C2163" s="40" t="s">
        <v>782</v>
      </c>
      <c r="D2163" s="26">
        <v>1990</v>
      </c>
      <c r="E2163" s="135" t="s">
        <v>2957</v>
      </c>
      <c r="F2163" s="83" t="s">
        <v>2959</v>
      </c>
      <c r="G2163" s="26">
        <v>3</v>
      </c>
      <c r="H2163" s="26">
        <v>1</v>
      </c>
      <c r="I2163" s="178">
        <v>1087.7</v>
      </c>
      <c r="J2163" s="176">
        <v>1044.8</v>
      </c>
      <c r="K2163" s="178">
        <v>1044.8</v>
      </c>
      <c r="L2163" s="26">
        <v>59</v>
      </c>
      <c r="M2163" s="178">
        <f t="shared" si="532"/>
        <v>1958988</v>
      </c>
      <c r="N2163" s="178"/>
      <c r="O2163" s="178"/>
      <c r="P2163" s="178"/>
      <c r="Q2163" s="176">
        <f t="shared" si="533"/>
        <v>1958988</v>
      </c>
      <c r="R2163" s="178">
        <f>1705620+253368</f>
        <v>1958988</v>
      </c>
      <c r="S2163" s="26"/>
      <c r="T2163" s="178"/>
      <c r="U2163" s="178"/>
      <c r="V2163" s="178"/>
      <c r="W2163" s="178"/>
      <c r="X2163" s="178"/>
      <c r="Y2163" s="178"/>
      <c r="Z2163" s="178"/>
      <c r="AA2163" s="178"/>
      <c r="AB2163" s="178"/>
      <c r="AC2163" s="178"/>
      <c r="AD2163" s="178"/>
      <c r="AE2163" s="176"/>
      <c r="AF2163" s="178"/>
      <c r="AG2163" s="317">
        <v>2025</v>
      </c>
      <c r="AH2163" s="163"/>
      <c r="AI2163" s="175"/>
      <c r="AJ2163" s="194"/>
      <c r="AK2163" s="15">
        <f t="shared" ca="1" si="523"/>
        <v>2063</v>
      </c>
      <c r="AL2163" s="15" t="s">
        <v>155</v>
      </c>
      <c r="AM2163" s="15" t="str">
        <f t="shared" ca="1" si="524"/>
        <v>2063.</v>
      </c>
      <c r="AN2163" s="188"/>
      <c r="AO2163" s="15"/>
      <c r="AP2163" s="16"/>
    </row>
    <row r="2164" spans="1:42" ht="22.5" hidden="1" customHeight="1" x14ac:dyDescent="0.25">
      <c r="A2164" s="83" t="str">
        <f t="shared" ca="1" si="529"/>
        <v>2064.</v>
      </c>
      <c r="B2164" s="26">
        <v>3876</v>
      </c>
      <c r="C2164" s="40" t="s">
        <v>1542</v>
      </c>
      <c r="D2164" s="26">
        <v>1972</v>
      </c>
      <c r="E2164" s="83" t="s">
        <v>2957</v>
      </c>
      <c r="F2164" s="83" t="s">
        <v>2959</v>
      </c>
      <c r="G2164" s="26">
        <v>2</v>
      </c>
      <c r="H2164" s="26">
        <v>2</v>
      </c>
      <c r="I2164" s="178">
        <v>538.79999999999995</v>
      </c>
      <c r="J2164" s="178">
        <v>484.3</v>
      </c>
      <c r="K2164" s="178">
        <v>484.3</v>
      </c>
      <c r="L2164" s="26">
        <v>18</v>
      </c>
      <c r="M2164" s="178">
        <f t="shared" si="532"/>
        <v>286533</v>
      </c>
      <c r="N2164" s="178"/>
      <c r="O2164" s="178"/>
      <c r="P2164" s="178"/>
      <c r="Q2164" s="176">
        <f t="shared" si="533"/>
        <v>286533</v>
      </c>
      <c r="R2164" s="178">
        <v>286533</v>
      </c>
      <c r="S2164" s="26"/>
      <c r="T2164" s="178"/>
      <c r="U2164" s="178"/>
      <c r="V2164" s="178"/>
      <c r="W2164" s="178"/>
      <c r="X2164" s="178"/>
      <c r="Y2164" s="178"/>
      <c r="Z2164" s="178"/>
      <c r="AA2164" s="178"/>
      <c r="AB2164" s="178"/>
      <c r="AC2164" s="178"/>
      <c r="AD2164" s="178"/>
      <c r="AE2164" s="178"/>
      <c r="AF2164" s="178"/>
      <c r="AG2164" s="317">
        <v>2025</v>
      </c>
      <c r="AH2164" s="158"/>
      <c r="AI2164" s="175"/>
      <c r="AJ2164" s="180"/>
      <c r="AK2164" s="15">
        <f t="shared" ca="1" si="523"/>
        <v>2064</v>
      </c>
      <c r="AL2164" s="15" t="s">
        <v>155</v>
      </c>
      <c r="AM2164" s="15" t="str">
        <f t="shared" ca="1" si="524"/>
        <v>2064.</v>
      </c>
      <c r="AN2164" s="188"/>
      <c r="AO2164" s="16"/>
      <c r="AP2164" s="16"/>
    </row>
    <row r="2165" spans="1:42" ht="22.5" hidden="1" customHeight="1" x14ac:dyDescent="0.25">
      <c r="A2165" s="83" t="str">
        <f t="shared" ca="1" si="529"/>
        <v>2065.</v>
      </c>
      <c r="B2165" s="26">
        <v>3881</v>
      </c>
      <c r="C2165" s="40" t="s">
        <v>783</v>
      </c>
      <c r="D2165" s="26">
        <v>1982</v>
      </c>
      <c r="E2165" s="83" t="s">
        <v>2957</v>
      </c>
      <c r="F2165" s="83" t="s">
        <v>2958</v>
      </c>
      <c r="G2165" s="26">
        <v>5</v>
      </c>
      <c r="H2165" s="26">
        <v>3</v>
      </c>
      <c r="I2165" s="178">
        <v>3680.5</v>
      </c>
      <c r="J2165" s="176">
        <v>3367.3</v>
      </c>
      <c r="K2165" s="178">
        <v>3367.3</v>
      </c>
      <c r="L2165" s="26">
        <v>131</v>
      </c>
      <c r="M2165" s="178">
        <f t="shared" si="532"/>
        <v>1244724</v>
      </c>
      <c r="N2165" s="174"/>
      <c r="O2165" s="174"/>
      <c r="P2165" s="174"/>
      <c r="Q2165" s="176">
        <f t="shared" si="533"/>
        <v>1244724</v>
      </c>
      <c r="R2165" s="178">
        <v>1244724</v>
      </c>
      <c r="S2165" s="26"/>
      <c r="T2165" s="178"/>
      <c r="U2165" s="178"/>
      <c r="V2165" s="178"/>
      <c r="W2165" s="178"/>
      <c r="X2165" s="178"/>
      <c r="Y2165" s="178"/>
      <c r="Z2165" s="178"/>
      <c r="AA2165" s="178"/>
      <c r="AB2165" s="178"/>
      <c r="AC2165" s="176"/>
      <c r="AD2165" s="176"/>
      <c r="AE2165" s="178"/>
      <c r="AF2165" s="178"/>
      <c r="AG2165" s="317">
        <v>2025</v>
      </c>
      <c r="AH2165" s="159"/>
      <c r="AI2165" s="175"/>
      <c r="AJ2165" s="180"/>
      <c r="AK2165" s="15">
        <f t="shared" ca="1" si="523"/>
        <v>2065</v>
      </c>
      <c r="AL2165" s="15" t="s">
        <v>155</v>
      </c>
      <c r="AM2165" s="15" t="str">
        <f t="shared" ca="1" si="524"/>
        <v>2065.</v>
      </c>
      <c r="AN2165" s="188"/>
      <c r="AO2165" s="16"/>
      <c r="AP2165" s="16"/>
    </row>
    <row r="2166" spans="1:42" ht="22.5" hidden="1" customHeight="1" x14ac:dyDescent="0.25">
      <c r="A2166" s="83" t="str">
        <f t="shared" ca="1" si="529"/>
        <v>2066.</v>
      </c>
      <c r="B2166" s="26">
        <v>3891</v>
      </c>
      <c r="C2166" s="40" t="s">
        <v>956</v>
      </c>
      <c r="D2166" s="26">
        <v>1983</v>
      </c>
      <c r="E2166" s="83" t="s">
        <v>2957</v>
      </c>
      <c r="F2166" s="83" t="s">
        <v>2959</v>
      </c>
      <c r="G2166" s="26">
        <v>2</v>
      </c>
      <c r="H2166" s="26">
        <v>1</v>
      </c>
      <c r="I2166" s="178">
        <v>428.8</v>
      </c>
      <c r="J2166" s="176">
        <v>387</v>
      </c>
      <c r="K2166" s="178">
        <v>387</v>
      </c>
      <c r="L2166" s="26">
        <v>17</v>
      </c>
      <c r="M2166" s="178">
        <f t="shared" si="532"/>
        <v>1265074.3999999999</v>
      </c>
      <c r="N2166" s="178"/>
      <c r="O2166" s="178"/>
      <c r="P2166" s="178"/>
      <c r="Q2166" s="176">
        <f t="shared" si="533"/>
        <v>1265074.3999999999</v>
      </c>
      <c r="R2166" s="178">
        <v>200265</v>
      </c>
      <c r="S2166" s="26"/>
      <c r="T2166" s="178"/>
      <c r="U2166" s="178">
        <v>300.2</v>
      </c>
      <c r="V2166" s="178">
        <f>U2166*3547</f>
        <v>1064809.3999999999</v>
      </c>
      <c r="W2166" s="178"/>
      <c r="X2166" s="178"/>
      <c r="Y2166" s="178"/>
      <c r="Z2166" s="178"/>
      <c r="AA2166" s="178"/>
      <c r="AB2166" s="178"/>
      <c r="AC2166" s="178"/>
      <c r="AD2166" s="178"/>
      <c r="AE2166" s="178"/>
      <c r="AF2166" s="178"/>
      <c r="AG2166" s="317">
        <v>2025</v>
      </c>
      <c r="AH2166" s="158"/>
      <c r="AI2166" s="175"/>
      <c r="AJ2166" s="162"/>
      <c r="AK2166" s="15">
        <f t="shared" ca="1" si="523"/>
        <v>2066</v>
      </c>
      <c r="AL2166" s="15" t="s">
        <v>155</v>
      </c>
      <c r="AM2166" s="15" t="str">
        <f t="shared" ca="1" si="524"/>
        <v>2066.</v>
      </c>
      <c r="AN2166" s="188"/>
      <c r="AP2166" s="16"/>
    </row>
    <row r="2167" spans="1:42" ht="22.5" hidden="1" customHeight="1" x14ac:dyDescent="0.25">
      <c r="A2167" s="83" t="str">
        <f t="shared" ca="1" si="529"/>
        <v>2067.</v>
      </c>
      <c r="B2167" s="26">
        <v>3892</v>
      </c>
      <c r="C2167" s="40" t="s">
        <v>937</v>
      </c>
      <c r="D2167" s="26">
        <v>1958</v>
      </c>
      <c r="E2167" s="135" t="s">
        <v>2957</v>
      </c>
      <c r="F2167" s="83" t="s">
        <v>2959</v>
      </c>
      <c r="G2167" s="26">
        <v>1</v>
      </c>
      <c r="H2167" s="26">
        <v>1</v>
      </c>
      <c r="I2167" s="178">
        <v>203.35</v>
      </c>
      <c r="J2167" s="176">
        <v>203.35</v>
      </c>
      <c r="K2167" s="178">
        <v>203.35</v>
      </c>
      <c r="L2167" s="26">
        <v>9</v>
      </c>
      <c r="M2167" s="178">
        <f t="shared" si="532"/>
        <v>28580</v>
      </c>
      <c r="N2167" s="178"/>
      <c r="O2167" s="178"/>
      <c r="P2167" s="178"/>
      <c r="Q2167" s="176">
        <f t="shared" si="533"/>
        <v>28580</v>
      </c>
      <c r="R2167" s="178">
        <v>28580</v>
      </c>
      <c r="S2167" s="26"/>
      <c r="T2167" s="178"/>
      <c r="U2167" s="178"/>
      <c r="V2167" s="178"/>
      <c r="W2167" s="178"/>
      <c r="X2167" s="178"/>
      <c r="Y2167" s="178"/>
      <c r="Z2167" s="178"/>
      <c r="AA2167" s="178"/>
      <c r="AB2167" s="178"/>
      <c r="AC2167" s="178"/>
      <c r="AD2167" s="178"/>
      <c r="AE2167" s="176"/>
      <c r="AF2167" s="178"/>
      <c r="AG2167" s="317">
        <v>2025</v>
      </c>
      <c r="AH2167" s="163"/>
      <c r="AI2167" s="175"/>
      <c r="AJ2167" s="172"/>
      <c r="AK2167" s="15">
        <f t="shared" ca="1" si="523"/>
        <v>2067</v>
      </c>
      <c r="AL2167" s="15" t="s">
        <v>155</v>
      </c>
      <c r="AM2167" s="15" t="str">
        <f t="shared" ca="1" si="524"/>
        <v>2067.</v>
      </c>
      <c r="AN2167" s="188"/>
      <c r="AO2167" s="15"/>
      <c r="AP2167" s="16"/>
    </row>
    <row r="2168" spans="1:42" ht="22.5" hidden="1" customHeight="1" x14ac:dyDescent="0.25">
      <c r="A2168" s="83" t="str">
        <f t="shared" ca="1" si="529"/>
        <v>2068.</v>
      </c>
      <c r="B2168" s="26">
        <v>3896</v>
      </c>
      <c r="C2168" s="40" t="s">
        <v>938</v>
      </c>
      <c r="D2168" s="26">
        <v>1952</v>
      </c>
      <c r="E2168" s="83" t="s">
        <v>2957</v>
      </c>
      <c r="F2168" s="83" t="s">
        <v>2959</v>
      </c>
      <c r="G2168" s="26">
        <v>2</v>
      </c>
      <c r="H2168" s="26">
        <v>1</v>
      </c>
      <c r="I2168" s="178">
        <v>420.9</v>
      </c>
      <c r="J2168" s="176">
        <v>370.2</v>
      </c>
      <c r="K2168" s="178">
        <v>370.2</v>
      </c>
      <c r="L2168" s="26">
        <v>22</v>
      </c>
      <c r="M2168" s="178">
        <f t="shared" si="532"/>
        <v>511428</v>
      </c>
      <c r="N2168" s="178"/>
      <c r="O2168" s="178"/>
      <c r="P2168" s="178"/>
      <c r="Q2168" s="176">
        <f t="shared" si="533"/>
        <v>511428</v>
      </c>
      <c r="R2168" s="178">
        <v>511428</v>
      </c>
      <c r="S2168" s="26"/>
      <c r="T2168" s="178"/>
      <c r="U2168" s="178"/>
      <c r="V2168" s="178"/>
      <c r="W2168" s="178"/>
      <c r="X2168" s="178"/>
      <c r="Y2168" s="178"/>
      <c r="Z2168" s="178"/>
      <c r="AA2168" s="178"/>
      <c r="AB2168" s="178"/>
      <c r="AC2168" s="178"/>
      <c r="AD2168" s="178"/>
      <c r="AE2168" s="178"/>
      <c r="AF2168" s="178"/>
      <c r="AG2168" s="317">
        <v>2025</v>
      </c>
      <c r="AH2168" s="158"/>
      <c r="AI2168" s="175"/>
      <c r="AJ2168" s="162"/>
      <c r="AK2168" s="15">
        <f t="shared" ca="1" si="523"/>
        <v>2068</v>
      </c>
      <c r="AL2168" s="15" t="s">
        <v>155</v>
      </c>
      <c r="AM2168" s="15" t="str">
        <f t="shared" ca="1" si="524"/>
        <v>2068.</v>
      </c>
      <c r="AN2168" s="188"/>
      <c r="AP2168" s="16"/>
    </row>
    <row r="2169" spans="1:42" ht="22.5" hidden="1" customHeight="1" x14ac:dyDescent="0.25">
      <c r="A2169" s="83" t="str">
        <f t="shared" ca="1" si="529"/>
        <v>2069.</v>
      </c>
      <c r="B2169" s="26">
        <v>3910</v>
      </c>
      <c r="C2169" s="40" t="s">
        <v>787</v>
      </c>
      <c r="D2169" s="26">
        <v>1989</v>
      </c>
      <c r="E2169" s="83" t="s">
        <v>2957</v>
      </c>
      <c r="F2169" s="83" t="s">
        <v>2958</v>
      </c>
      <c r="G2169" s="26">
        <v>5</v>
      </c>
      <c r="H2169" s="26">
        <v>2</v>
      </c>
      <c r="I2169" s="178">
        <v>2424</v>
      </c>
      <c r="J2169" s="176">
        <v>2173.5</v>
      </c>
      <c r="K2169" s="178">
        <v>2173.5</v>
      </c>
      <c r="L2169" s="26">
        <v>101</v>
      </c>
      <c r="M2169" s="178">
        <f t="shared" si="532"/>
        <v>2817880</v>
      </c>
      <c r="N2169" s="174"/>
      <c r="O2169" s="174"/>
      <c r="P2169" s="174"/>
      <c r="Q2169" s="176">
        <f t="shared" si="533"/>
        <v>2817880</v>
      </c>
      <c r="R2169" s="178">
        <f>847275+1970605</f>
        <v>2817880</v>
      </c>
      <c r="S2169" s="26"/>
      <c r="T2169" s="178"/>
      <c r="U2169" s="178"/>
      <c r="V2169" s="178"/>
      <c r="W2169" s="178"/>
      <c r="X2169" s="178"/>
      <c r="Y2169" s="178"/>
      <c r="Z2169" s="178"/>
      <c r="AA2169" s="178"/>
      <c r="AB2169" s="178"/>
      <c r="AC2169" s="176"/>
      <c r="AD2169" s="176"/>
      <c r="AE2169" s="178"/>
      <c r="AF2169" s="178"/>
      <c r="AG2169" s="317">
        <v>2025</v>
      </c>
      <c r="AH2169" s="158"/>
      <c r="AI2169" s="175"/>
      <c r="AJ2169" s="180"/>
      <c r="AK2169" s="15">
        <f t="shared" ca="1" si="523"/>
        <v>2069</v>
      </c>
      <c r="AL2169" s="15" t="s">
        <v>155</v>
      </c>
      <c r="AM2169" s="15" t="str">
        <f t="shared" ca="1" si="524"/>
        <v>2069.</v>
      </c>
      <c r="AN2169" s="188"/>
      <c r="AO2169" s="16"/>
      <c r="AP2169" s="16"/>
    </row>
    <row r="2170" spans="1:42" ht="22.5" hidden="1" customHeight="1" x14ac:dyDescent="0.25">
      <c r="A2170" s="83" t="str">
        <f t="shared" ca="1" si="529"/>
        <v>2070.</v>
      </c>
      <c r="B2170" s="26">
        <v>3913</v>
      </c>
      <c r="C2170" s="40" t="s">
        <v>1199</v>
      </c>
      <c r="D2170" s="26">
        <v>1982</v>
      </c>
      <c r="E2170" s="83" t="s">
        <v>2957</v>
      </c>
      <c r="F2170" s="83" t="s">
        <v>2959</v>
      </c>
      <c r="G2170" s="26">
        <v>5</v>
      </c>
      <c r="H2170" s="26">
        <v>6</v>
      </c>
      <c r="I2170" s="178">
        <v>6373.3</v>
      </c>
      <c r="J2170" s="176">
        <v>5877.4</v>
      </c>
      <c r="K2170" s="178">
        <v>5232.6000000000004</v>
      </c>
      <c r="L2170" s="26">
        <v>261</v>
      </c>
      <c r="M2170" s="178">
        <f t="shared" si="532"/>
        <v>2557230</v>
      </c>
      <c r="N2170" s="178"/>
      <c r="O2170" s="178"/>
      <c r="P2170" s="178"/>
      <c r="Q2170" s="176">
        <f t="shared" si="533"/>
        <v>2557230</v>
      </c>
      <c r="R2170" s="178">
        <v>2557230</v>
      </c>
      <c r="S2170" s="26"/>
      <c r="T2170" s="178"/>
      <c r="U2170" s="178"/>
      <c r="V2170" s="178"/>
      <c r="W2170" s="178"/>
      <c r="X2170" s="178"/>
      <c r="Y2170" s="178"/>
      <c r="Z2170" s="178"/>
      <c r="AA2170" s="178"/>
      <c r="AB2170" s="178"/>
      <c r="AC2170" s="178"/>
      <c r="AD2170" s="178"/>
      <c r="AE2170" s="178"/>
      <c r="AF2170" s="178"/>
      <c r="AG2170" s="317">
        <v>2025</v>
      </c>
      <c r="AH2170" s="158"/>
      <c r="AI2170" s="175"/>
      <c r="AJ2170" s="162"/>
      <c r="AK2170" s="15">
        <f t="shared" ca="1" si="523"/>
        <v>2070</v>
      </c>
      <c r="AL2170" s="15" t="s">
        <v>155</v>
      </c>
      <c r="AM2170" s="15" t="str">
        <f t="shared" ca="1" si="524"/>
        <v>2070.</v>
      </c>
      <c r="AN2170" s="188"/>
      <c r="AP2170" s="16"/>
    </row>
    <row r="2171" spans="1:42" ht="22.5" hidden="1" customHeight="1" x14ac:dyDescent="0.25">
      <c r="A2171" s="83" t="str">
        <f t="shared" ca="1" si="529"/>
        <v>2071.</v>
      </c>
      <c r="B2171" s="26">
        <v>3916</v>
      </c>
      <c r="C2171" s="40" t="s">
        <v>128</v>
      </c>
      <c r="D2171" s="26">
        <v>1950</v>
      </c>
      <c r="E2171" s="135" t="s">
        <v>2957</v>
      </c>
      <c r="F2171" s="83" t="s">
        <v>2959</v>
      </c>
      <c r="G2171" s="26">
        <v>2</v>
      </c>
      <c r="H2171" s="26">
        <v>2</v>
      </c>
      <c r="I2171" s="178">
        <v>862.6</v>
      </c>
      <c r="J2171" s="176">
        <v>802.8</v>
      </c>
      <c r="K2171" s="178">
        <v>749.2</v>
      </c>
      <c r="L2171" s="26">
        <v>33</v>
      </c>
      <c r="M2171" s="178">
        <f t="shared" si="532"/>
        <v>1387750</v>
      </c>
      <c r="N2171" s="178"/>
      <c r="O2171" s="178"/>
      <c r="P2171" s="178"/>
      <c r="Q2171" s="176">
        <f t="shared" si="533"/>
        <v>1387750</v>
      </c>
      <c r="R2171" s="178">
        <v>1387750</v>
      </c>
      <c r="S2171" s="26"/>
      <c r="T2171" s="178"/>
      <c r="U2171" s="178"/>
      <c r="V2171" s="178"/>
      <c r="W2171" s="178"/>
      <c r="X2171" s="178"/>
      <c r="Y2171" s="178"/>
      <c r="Z2171" s="178"/>
      <c r="AA2171" s="178"/>
      <c r="AB2171" s="178"/>
      <c r="AC2171" s="178"/>
      <c r="AD2171" s="178"/>
      <c r="AE2171" s="178"/>
      <c r="AF2171" s="178"/>
      <c r="AG2171" s="317">
        <v>2025</v>
      </c>
      <c r="AH2171" s="163"/>
      <c r="AI2171" s="175"/>
      <c r="AJ2171" s="194"/>
      <c r="AK2171" s="15">
        <f t="shared" ca="1" si="523"/>
        <v>2071</v>
      </c>
      <c r="AL2171" s="15" t="s">
        <v>155</v>
      </c>
      <c r="AM2171" s="15" t="str">
        <f t="shared" ca="1" si="524"/>
        <v>2071.</v>
      </c>
      <c r="AN2171" s="188"/>
      <c r="AO2171" s="15"/>
      <c r="AP2171" s="16"/>
    </row>
    <row r="2172" spans="1:42" ht="22.5" hidden="1" customHeight="1" x14ac:dyDescent="0.25">
      <c r="A2172" s="83" t="str">
        <f t="shared" ca="1" si="529"/>
        <v>2072.</v>
      </c>
      <c r="B2172" s="26">
        <v>3918</v>
      </c>
      <c r="C2172" s="40" t="s">
        <v>1851</v>
      </c>
      <c r="D2172" s="26">
        <v>1987</v>
      </c>
      <c r="E2172" s="135" t="s">
        <v>2957</v>
      </c>
      <c r="F2172" s="83" t="s">
        <v>2958</v>
      </c>
      <c r="G2172" s="26">
        <v>5</v>
      </c>
      <c r="H2172" s="26">
        <v>2</v>
      </c>
      <c r="I2172" s="178">
        <v>2229.1</v>
      </c>
      <c r="J2172" s="178">
        <v>2229</v>
      </c>
      <c r="K2172" s="178">
        <v>2229</v>
      </c>
      <c r="L2172" s="26">
        <v>88</v>
      </c>
      <c r="M2172" s="178">
        <f t="shared" si="532"/>
        <v>1702560</v>
      </c>
      <c r="N2172" s="178"/>
      <c r="O2172" s="178"/>
      <c r="P2172" s="178"/>
      <c r="Q2172" s="176">
        <f t="shared" si="533"/>
        <v>1702560</v>
      </c>
      <c r="R2172" s="178"/>
      <c r="S2172" s="26"/>
      <c r="T2172" s="178"/>
      <c r="U2172" s="178">
        <v>480</v>
      </c>
      <c r="V2172" s="178">
        <f>U2172*3547</f>
        <v>1702560</v>
      </c>
      <c r="W2172" s="178"/>
      <c r="X2172" s="178"/>
      <c r="Y2172" s="178"/>
      <c r="Z2172" s="178"/>
      <c r="AA2172" s="178"/>
      <c r="AB2172" s="178"/>
      <c r="AC2172" s="178"/>
      <c r="AD2172" s="178"/>
      <c r="AE2172" s="178"/>
      <c r="AF2172" s="178"/>
      <c r="AG2172" s="317">
        <v>2025</v>
      </c>
      <c r="AH2172" s="158"/>
      <c r="AI2172" s="175"/>
      <c r="AJ2172" s="162"/>
      <c r="AK2172" s="15">
        <f t="shared" ca="1" si="523"/>
        <v>2072</v>
      </c>
      <c r="AL2172" s="15" t="s">
        <v>155</v>
      </c>
      <c r="AM2172" s="15" t="str">
        <f t="shared" ca="1" si="524"/>
        <v>2072.</v>
      </c>
      <c r="AN2172" s="188"/>
      <c r="AO2172" s="16"/>
      <c r="AP2172" s="16"/>
    </row>
    <row r="2173" spans="1:42" ht="22.5" hidden="1" customHeight="1" x14ac:dyDescent="0.25">
      <c r="A2173" s="83" t="str">
        <f t="shared" ca="1" si="529"/>
        <v>2073.</v>
      </c>
      <c r="B2173" s="26">
        <v>3920</v>
      </c>
      <c r="C2173" s="40" t="s">
        <v>788</v>
      </c>
      <c r="D2173" s="26">
        <v>1955</v>
      </c>
      <c r="E2173" s="83" t="s">
        <v>2957</v>
      </c>
      <c r="F2173" s="83" t="s">
        <v>2959</v>
      </c>
      <c r="G2173" s="26">
        <v>2</v>
      </c>
      <c r="H2173" s="26">
        <v>2</v>
      </c>
      <c r="I2173" s="178">
        <v>881.8</v>
      </c>
      <c r="J2173" s="176">
        <v>812.6</v>
      </c>
      <c r="K2173" s="178">
        <v>410.6</v>
      </c>
      <c r="L2173" s="26">
        <v>14</v>
      </c>
      <c r="M2173" s="178">
        <f t="shared" si="532"/>
        <v>4111150</v>
      </c>
      <c r="N2173" s="174"/>
      <c r="O2173" s="174"/>
      <c r="P2173" s="174"/>
      <c r="Q2173" s="176">
        <f t="shared" si="533"/>
        <v>4111150</v>
      </c>
      <c r="R2173" s="178">
        <v>585390</v>
      </c>
      <c r="S2173" s="26"/>
      <c r="T2173" s="178"/>
      <c r="U2173" s="178"/>
      <c r="V2173" s="178"/>
      <c r="W2173" s="178"/>
      <c r="X2173" s="178"/>
      <c r="Y2173" s="178">
        <v>1120</v>
      </c>
      <c r="Z2173" s="178">
        <f>Y2173*3148</f>
        <v>3525760</v>
      </c>
      <c r="AA2173" s="178"/>
      <c r="AB2173" s="178"/>
      <c r="AC2173" s="176"/>
      <c r="AD2173" s="176"/>
      <c r="AE2173" s="176"/>
      <c r="AF2173" s="178"/>
      <c r="AG2173" s="317">
        <v>2025</v>
      </c>
      <c r="AH2173" s="159"/>
      <c r="AI2173" s="175"/>
      <c r="AJ2173" s="180"/>
      <c r="AK2173" s="15">
        <f t="shared" ca="1" si="523"/>
        <v>2073</v>
      </c>
      <c r="AL2173" s="15" t="s">
        <v>155</v>
      </c>
      <c r="AM2173" s="15" t="str">
        <f t="shared" ca="1" si="524"/>
        <v>2073.</v>
      </c>
      <c r="AN2173" s="188"/>
      <c r="AO2173" s="16"/>
      <c r="AP2173" s="16"/>
    </row>
    <row r="2174" spans="1:42" ht="22.5" hidden="1" customHeight="1" x14ac:dyDescent="0.25">
      <c r="A2174" s="83" t="str">
        <f t="shared" ca="1" si="529"/>
        <v>2074.</v>
      </c>
      <c r="B2174" s="26">
        <v>3921</v>
      </c>
      <c r="C2174" s="40" t="s">
        <v>943</v>
      </c>
      <c r="D2174" s="26">
        <v>1978</v>
      </c>
      <c r="E2174" s="135" t="s">
        <v>2957</v>
      </c>
      <c r="F2174" s="83" t="s">
        <v>2959</v>
      </c>
      <c r="G2174" s="26">
        <v>5</v>
      </c>
      <c r="H2174" s="26">
        <v>4</v>
      </c>
      <c r="I2174" s="178">
        <v>3000.9</v>
      </c>
      <c r="J2174" s="176">
        <v>1918.4</v>
      </c>
      <c r="K2174" s="178">
        <v>1918.4</v>
      </c>
      <c r="L2174" s="26">
        <v>106</v>
      </c>
      <c r="M2174" s="178">
        <f t="shared" si="532"/>
        <v>3411240</v>
      </c>
      <c r="N2174" s="178"/>
      <c r="O2174" s="178"/>
      <c r="P2174" s="178"/>
      <c r="Q2174" s="176">
        <f t="shared" si="533"/>
        <v>3411240</v>
      </c>
      <c r="R2174" s="178">
        <v>3411240</v>
      </c>
      <c r="S2174" s="26"/>
      <c r="T2174" s="178"/>
      <c r="U2174" s="178"/>
      <c r="V2174" s="178"/>
      <c r="W2174" s="178"/>
      <c r="X2174" s="178"/>
      <c r="Y2174" s="178"/>
      <c r="Z2174" s="178"/>
      <c r="AA2174" s="178"/>
      <c r="AB2174" s="178"/>
      <c r="AC2174" s="178"/>
      <c r="AD2174" s="178"/>
      <c r="AE2174" s="178"/>
      <c r="AF2174" s="178"/>
      <c r="AG2174" s="317">
        <v>2025</v>
      </c>
      <c r="AH2174" s="158"/>
      <c r="AI2174" s="175"/>
      <c r="AJ2174" s="194"/>
      <c r="AK2174" s="15">
        <f t="shared" ca="1" si="523"/>
        <v>2074</v>
      </c>
      <c r="AL2174" s="15" t="s">
        <v>155</v>
      </c>
      <c r="AM2174" s="15" t="str">
        <f t="shared" ca="1" si="524"/>
        <v>2074.</v>
      </c>
      <c r="AN2174" s="188"/>
      <c r="AO2174" s="15"/>
      <c r="AP2174" s="16"/>
    </row>
    <row r="2175" spans="1:42" ht="22.5" hidden="1" customHeight="1" x14ac:dyDescent="0.25">
      <c r="A2175" s="83" t="str">
        <f t="shared" ca="1" si="529"/>
        <v>2075.</v>
      </c>
      <c r="B2175" s="26">
        <v>3925</v>
      </c>
      <c r="C2175" s="40" t="s">
        <v>1545</v>
      </c>
      <c r="D2175" s="26">
        <v>1981</v>
      </c>
      <c r="E2175" s="135" t="s">
        <v>2957</v>
      </c>
      <c r="F2175" s="83" t="s">
        <v>2958</v>
      </c>
      <c r="G2175" s="26">
        <v>5</v>
      </c>
      <c r="H2175" s="26">
        <v>6</v>
      </c>
      <c r="I2175" s="178">
        <v>4016.8</v>
      </c>
      <c r="J2175" s="178">
        <v>4016.8</v>
      </c>
      <c r="K2175" s="178">
        <v>4016.8</v>
      </c>
      <c r="L2175" s="26">
        <v>191</v>
      </c>
      <c r="M2175" s="178">
        <f t="shared" si="532"/>
        <v>3289410</v>
      </c>
      <c r="N2175" s="178"/>
      <c r="O2175" s="178"/>
      <c r="P2175" s="178"/>
      <c r="Q2175" s="176">
        <f t="shared" si="533"/>
        <v>3289410</v>
      </c>
      <c r="R2175" s="178">
        <v>3289410</v>
      </c>
      <c r="S2175" s="26"/>
      <c r="T2175" s="178"/>
      <c r="U2175" s="178"/>
      <c r="V2175" s="178"/>
      <c r="W2175" s="178"/>
      <c r="X2175" s="178"/>
      <c r="Y2175" s="178"/>
      <c r="Z2175" s="178"/>
      <c r="AA2175" s="178"/>
      <c r="AB2175" s="178"/>
      <c r="AC2175" s="178"/>
      <c r="AD2175" s="178"/>
      <c r="AE2175" s="178"/>
      <c r="AF2175" s="178"/>
      <c r="AG2175" s="317">
        <v>2025</v>
      </c>
      <c r="AH2175" s="158"/>
      <c r="AI2175" s="175"/>
      <c r="AJ2175" s="162"/>
      <c r="AK2175" s="15">
        <f t="shared" ca="1" si="523"/>
        <v>2075</v>
      </c>
      <c r="AL2175" s="15" t="s">
        <v>155</v>
      </c>
      <c r="AM2175" s="15" t="str">
        <f t="shared" ca="1" si="524"/>
        <v>2075.</v>
      </c>
      <c r="AN2175" s="188"/>
      <c r="AP2175" s="16"/>
    </row>
    <row r="2176" spans="1:42" ht="22.5" hidden="1" customHeight="1" x14ac:dyDescent="0.25">
      <c r="A2176" s="83" t="str">
        <f t="shared" ca="1" si="529"/>
        <v>2076.</v>
      </c>
      <c r="B2176" s="26">
        <v>3939</v>
      </c>
      <c r="C2176" s="40" t="s">
        <v>1549</v>
      </c>
      <c r="D2176" s="26">
        <v>1979</v>
      </c>
      <c r="E2176" s="83" t="s">
        <v>2957</v>
      </c>
      <c r="F2176" s="83" t="s">
        <v>2958</v>
      </c>
      <c r="G2176" s="26">
        <v>5</v>
      </c>
      <c r="H2176" s="26">
        <v>6</v>
      </c>
      <c r="I2176" s="178">
        <v>5243.7</v>
      </c>
      <c r="J2176" s="178">
        <v>4755.2</v>
      </c>
      <c r="K2176" s="178">
        <v>4755.2</v>
      </c>
      <c r="L2176" s="26">
        <v>230</v>
      </c>
      <c r="M2176" s="178">
        <f t="shared" si="532"/>
        <v>4142186.5999999996</v>
      </c>
      <c r="N2176" s="178"/>
      <c r="O2176" s="178"/>
      <c r="P2176" s="178"/>
      <c r="Q2176" s="176">
        <f t="shared" si="533"/>
        <v>4142186.5999999996</v>
      </c>
      <c r="R2176" s="178"/>
      <c r="S2176" s="26"/>
      <c r="T2176" s="178"/>
      <c r="U2176" s="178">
        <v>1167.8</v>
      </c>
      <c r="V2176" s="178">
        <f>U2176*3547</f>
        <v>4142186.5999999996</v>
      </c>
      <c r="W2176" s="178"/>
      <c r="X2176" s="178"/>
      <c r="Y2176" s="178"/>
      <c r="Z2176" s="178"/>
      <c r="AA2176" s="178"/>
      <c r="AB2176" s="178"/>
      <c r="AC2176" s="176"/>
      <c r="AD2176" s="176"/>
      <c r="AE2176" s="178"/>
      <c r="AF2176" s="178"/>
      <c r="AG2176" s="317">
        <v>2025</v>
      </c>
      <c r="AH2176" s="159"/>
      <c r="AI2176" s="175"/>
      <c r="AJ2176" s="162"/>
      <c r="AK2176" s="15">
        <f t="shared" ca="1" si="523"/>
        <v>2076</v>
      </c>
      <c r="AL2176" s="15" t="s">
        <v>155</v>
      </c>
      <c r="AM2176" s="15" t="str">
        <f t="shared" ca="1" si="524"/>
        <v>2076.</v>
      </c>
      <c r="AN2176" s="188"/>
      <c r="AO2176" s="16"/>
      <c r="AP2176" s="16"/>
    </row>
    <row r="2177" spans="1:42" ht="22.5" hidden="1" customHeight="1" x14ac:dyDescent="0.25">
      <c r="A2177" s="83" t="str">
        <f t="shared" ca="1" si="529"/>
        <v>2077.</v>
      </c>
      <c r="B2177" s="26">
        <v>3944</v>
      </c>
      <c r="C2177" s="40" t="s">
        <v>130</v>
      </c>
      <c r="D2177" s="26">
        <v>1960</v>
      </c>
      <c r="E2177" s="135" t="s">
        <v>2957</v>
      </c>
      <c r="F2177" s="83" t="s">
        <v>2959</v>
      </c>
      <c r="G2177" s="26">
        <v>2</v>
      </c>
      <c r="H2177" s="26">
        <v>2</v>
      </c>
      <c r="I2177" s="178">
        <v>503.31</v>
      </c>
      <c r="J2177" s="176">
        <v>445.2</v>
      </c>
      <c r="K2177" s="178">
        <v>445.2</v>
      </c>
      <c r="L2177" s="26">
        <v>20</v>
      </c>
      <c r="M2177" s="178">
        <f t="shared" si="532"/>
        <v>474718.4</v>
      </c>
      <c r="N2177" s="178"/>
      <c r="O2177" s="178"/>
      <c r="P2177" s="178"/>
      <c r="Q2177" s="176">
        <f t="shared" si="533"/>
        <v>474718.4</v>
      </c>
      <c r="R2177" s="178"/>
      <c r="S2177" s="26"/>
      <c r="T2177" s="178"/>
      <c r="U2177" s="178"/>
      <c r="V2177" s="178"/>
      <c r="W2177" s="178"/>
      <c r="X2177" s="178"/>
      <c r="Y2177" s="178">
        <v>150.80000000000001</v>
      </c>
      <c r="Z2177" s="178">
        <f>Y2177*3148</f>
        <v>474718.4</v>
      </c>
      <c r="AA2177" s="178"/>
      <c r="AB2177" s="178"/>
      <c r="AC2177" s="178"/>
      <c r="AD2177" s="178"/>
      <c r="AE2177" s="176"/>
      <c r="AF2177" s="178"/>
      <c r="AG2177" s="317">
        <v>2025</v>
      </c>
      <c r="AH2177" s="163"/>
      <c r="AI2177" s="175"/>
      <c r="AJ2177" s="180"/>
      <c r="AK2177" s="15">
        <f t="shared" ca="1" si="523"/>
        <v>2077</v>
      </c>
      <c r="AL2177" s="15" t="s">
        <v>155</v>
      </c>
      <c r="AM2177" s="15" t="str">
        <f t="shared" ca="1" si="524"/>
        <v>2077.</v>
      </c>
      <c r="AN2177" s="188"/>
      <c r="AO2177" s="15"/>
      <c r="AP2177" s="16"/>
    </row>
    <row r="2178" spans="1:42" ht="22.5" hidden="1" customHeight="1" x14ac:dyDescent="0.25">
      <c r="A2178" s="83" t="str">
        <f t="shared" ca="1" si="529"/>
        <v>2078.</v>
      </c>
      <c r="B2178" s="26">
        <v>3949</v>
      </c>
      <c r="C2178" s="40" t="s">
        <v>793</v>
      </c>
      <c r="D2178" s="26">
        <v>1956</v>
      </c>
      <c r="E2178" s="83" t="s">
        <v>2957</v>
      </c>
      <c r="F2178" s="83" t="s">
        <v>2959</v>
      </c>
      <c r="G2178" s="26">
        <v>2</v>
      </c>
      <c r="H2178" s="26">
        <v>1</v>
      </c>
      <c r="I2178" s="178">
        <v>571.70000000000005</v>
      </c>
      <c r="J2178" s="176">
        <v>520.70000000000005</v>
      </c>
      <c r="K2178" s="178">
        <v>386.5</v>
      </c>
      <c r="L2178" s="26">
        <v>11</v>
      </c>
      <c r="M2178" s="178">
        <f t="shared" si="532"/>
        <v>4373920</v>
      </c>
      <c r="N2178" s="174"/>
      <c r="O2178" s="174"/>
      <c r="P2178" s="174"/>
      <c r="Q2178" s="176">
        <f t="shared" si="533"/>
        <v>4373920</v>
      </c>
      <c r="R2178" s="178">
        <v>281520</v>
      </c>
      <c r="S2178" s="26"/>
      <c r="T2178" s="178"/>
      <c r="U2178" s="178"/>
      <c r="V2178" s="178"/>
      <c r="W2178" s="178"/>
      <c r="X2178" s="178"/>
      <c r="Y2178" s="178">
        <v>1300</v>
      </c>
      <c r="Z2178" s="178">
        <f>Y2178*3148</f>
        <v>4092400</v>
      </c>
      <c r="AA2178" s="178"/>
      <c r="AB2178" s="178"/>
      <c r="AC2178" s="176"/>
      <c r="AD2178" s="176"/>
      <c r="AE2178" s="176"/>
      <c r="AF2178" s="178"/>
      <c r="AG2178" s="317">
        <v>2025</v>
      </c>
      <c r="AH2178" s="159"/>
      <c r="AI2178" s="175"/>
      <c r="AJ2178" s="180"/>
      <c r="AK2178" s="15">
        <f t="shared" ca="1" si="523"/>
        <v>2078</v>
      </c>
      <c r="AL2178" s="15" t="s">
        <v>155</v>
      </c>
      <c r="AM2178" s="15" t="str">
        <f t="shared" ca="1" si="524"/>
        <v>2078.</v>
      </c>
      <c r="AN2178" s="188"/>
      <c r="AO2178" s="16"/>
      <c r="AP2178" s="16"/>
    </row>
    <row r="2179" spans="1:42" ht="22.5" hidden="1" customHeight="1" x14ac:dyDescent="0.25">
      <c r="A2179" s="83" t="str">
        <f t="shared" ca="1" si="529"/>
        <v>2079.</v>
      </c>
      <c r="B2179" s="26">
        <v>3953</v>
      </c>
      <c r="C2179" s="40" t="s">
        <v>1551</v>
      </c>
      <c r="D2179" s="26">
        <v>1959</v>
      </c>
      <c r="E2179" s="135" t="s">
        <v>2957</v>
      </c>
      <c r="F2179" s="83" t="s">
        <v>2959</v>
      </c>
      <c r="G2179" s="26">
        <v>2</v>
      </c>
      <c r="H2179" s="26">
        <v>2</v>
      </c>
      <c r="I2179" s="178">
        <v>990.38</v>
      </c>
      <c r="J2179" s="178">
        <v>986.6</v>
      </c>
      <c r="K2179" s="178">
        <v>715</v>
      </c>
      <c r="L2179" s="26">
        <v>22</v>
      </c>
      <c r="M2179" s="178">
        <f t="shared" si="532"/>
        <v>6477303</v>
      </c>
      <c r="N2179" s="178"/>
      <c r="O2179" s="178"/>
      <c r="P2179" s="178"/>
      <c r="Q2179" s="176">
        <f t="shared" si="533"/>
        <v>6477303</v>
      </c>
      <c r="R2179" s="178"/>
      <c r="S2179" s="26"/>
      <c r="T2179" s="178"/>
      <c r="U2179" s="178">
        <v>861</v>
      </c>
      <c r="V2179" s="178">
        <f>U2179*7523</f>
        <v>6477303</v>
      </c>
      <c r="W2179" s="178"/>
      <c r="X2179" s="178"/>
      <c r="Y2179" s="178"/>
      <c r="Z2179" s="178"/>
      <c r="AA2179" s="178"/>
      <c r="AB2179" s="178"/>
      <c r="AC2179" s="178"/>
      <c r="AD2179" s="178"/>
      <c r="AE2179" s="178"/>
      <c r="AF2179" s="178"/>
      <c r="AG2179" s="317">
        <v>2025</v>
      </c>
      <c r="AH2179" s="158"/>
      <c r="AI2179" s="175"/>
      <c r="AJ2179" s="162"/>
      <c r="AK2179" s="15">
        <f t="shared" ca="1" si="523"/>
        <v>2079</v>
      </c>
      <c r="AL2179" s="15" t="s">
        <v>155</v>
      </c>
      <c r="AM2179" s="15" t="str">
        <f t="shared" ca="1" si="524"/>
        <v>2079.</v>
      </c>
      <c r="AN2179" s="188"/>
      <c r="AP2179" s="16"/>
    </row>
    <row r="2180" spans="1:42" ht="22.5" hidden="1" customHeight="1" x14ac:dyDescent="0.25">
      <c r="A2180" s="83" t="str">
        <f t="shared" ca="1" si="529"/>
        <v>2080.</v>
      </c>
      <c r="B2180" s="26">
        <v>3960</v>
      </c>
      <c r="C2180" s="40" t="s">
        <v>944</v>
      </c>
      <c r="D2180" s="26">
        <v>1972</v>
      </c>
      <c r="E2180" s="135" t="s">
        <v>2957</v>
      </c>
      <c r="F2180" s="83" t="s">
        <v>2958</v>
      </c>
      <c r="G2180" s="26">
        <v>5</v>
      </c>
      <c r="H2180" s="26">
        <v>4</v>
      </c>
      <c r="I2180" s="178">
        <v>3411.5</v>
      </c>
      <c r="J2180" s="176">
        <v>2918.4</v>
      </c>
      <c r="K2180" s="178">
        <v>2918.4</v>
      </c>
      <c r="L2180" s="26">
        <v>144</v>
      </c>
      <c r="M2180" s="178">
        <f t="shared" si="532"/>
        <v>3086360</v>
      </c>
      <c r="N2180" s="178"/>
      <c r="O2180" s="178"/>
      <c r="P2180" s="178"/>
      <c r="Q2180" s="176">
        <f t="shared" si="533"/>
        <v>3086360</v>
      </c>
      <c r="R2180" s="178">
        <v>3086360</v>
      </c>
      <c r="S2180" s="26"/>
      <c r="T2180" s="178"/>
      <c r="U2180" s="178"/>
      <c r="V2180" s="178"/>
      <c r="W2180" s="178"/>
      <c r="X2180" s="178"/>
      <c r="Y2180" s="178"/>
      <c r="Z2180" s="178"/>
      <c r="AA2180" s="178"/>
      <c r="AB2180" s="178"/>
      <c r="AC2180" s="178"/>
      <c r="AD2180" s="178"/>
      <c r="AE2180" s="178"/>
      <c r="AF2180" s="178"/>
      <c r="AG2180" s="317">
        <v>2025</v>
      </c>
      <c r="AH2180" s="163"/>
      <c r="AI2180" s="175"/>
      <c r="AJ2180" s="194"/>
      <c r="AK2180" s="15">
        <f t="shared" ca="1" si="523"/>
        <v>2080</v>
      </c>
      <c r="AL2180" s="15" t="s">
        <v>155</v>
      </c>
      <c r="AM2180" s="15" t="str">
        <f t="shared" ca="1" si="524"/>
        <v>2080.</v>
      </c>
      <c r="AN2180" s="188"/>
      <c r="AO2180" s="15"/>
      <c r="AP2180" s="16"/>
    </row>
    <row r="2181" spans="1:42" ht="23.25" hidden="1" customHeight="1" x14ac:dyDescent="0.25">
      <c r="A2181" s="83" t="str">
        <f t="shared" ca="1" si="529"/>
        <v>2081.</v>
      </c>
      <c r="B2181" s="26">
        <v>3961</v>
      </c>
      <c r="C2181" s="40" t="s">
        <v>795</v>
      </c>
      <c r="D2181" s="26">
        <v>1960</v>
      </c>
      <c r="E2181" s="83" t="s">
        <v>2957</v>
      </c>
      <c r="F2181" s="83" t="s">
        <v>2959</v>
      </c>
      <c r="G2181" s="26">
        <v>2</v>
      </c>
      <c r="H2181" s="26">
        <v>2</v>
      </c>
      <c r="I2181" s="178">
        <v>683.8</v>
      </c>
      <c r="J2181" s="176">
        <v>637.29999999999995</v>
      </c>
      <c r="K2181" s="178">
        <v>564.9</v>
      </c>
      <c r="L2181" s="26">
        <v>21</v>
      </c>
      <c r="M2181" s="178">
        <f t="shared" si="532"/>
        <v>338910</v>
      </c>
      <c r="N2181" s="178"/>
      <c r="O2181" s="178"/>
      <c r="P2181" s="178"/>
      <c r="Q2181" s="176">
        <f t="shared" si="533"/>
        <v>338910</v>
      </c>
      <c r="R2181" s="178">
        <v>338910</v>
      </c>
      <c r="S2181" s="26"/>
      <c r="T2181" s="178"/>
      <c r="U2181" s="178"/>
      <c r="V2181" s="178"/>
      <c r="W2181" s="178"/>
      <c r="X2181" s="178"/>
      <c r="Y2181" s="178"/>
      <c r="Z2181" s="178"/>
      <c r="AA2181" s="178"/>
      <c r="AB2181" s="178"/>
      <c r="AC2181" s="176"/>
      <c r="AD2181" s="176"/>
      <c r="AE2181" s="178"/>
      <c r="AF2181" s="178"/>
      <c r="AG2181" s="317">
        <v>2025</v>
      </c>
      <c r="AH2181" s="159"/>
      <c r="AI2181" s="175"/>
      <c r="AJ2181" s="180"/>
      <c r="AK2181" s="15">
        <f t="shared" ca="1" si="523"/>
        <v>2081</v>
      </c>
      <c r="AL2181" s="15" t="s">
        <v>155</v>
      </c>
      <c r="AM2181" s="15" t="str">
        <f t="shared" ca="1" si="524"/>
        <v>2081.</v>
      </c>
      <c r="AN2181" s="188"/>
      <c r="AO2181" s="16"/>
      <c r="AP2181" s="16"/>
    </row>
    <row r="2182" spans="1:42" ht="22.5" hidden="1" customHeight="1" x14ac:dyDescent="0.25">
      <c r="A2182" s="83" t="str">
        <f t="shared" ca="1" si="529"/>
        <v>2082.</v>
      </c>
      <c r="B2182" s="26">
        <v>3968</v>
      </c>
      <c r="C2182" s="40" t="s">
        <v>132</v>
      </c>
      <c r="D2182" s="26">
        <v>1971</v>
      </c>
      <c r="E2182" s="135" t="s">
        <v>2957</v>
      </c>
      <c r="F2182" s="83" t="s">
        <v>2959</v>
      </c>
      <c r="G2182" s="26">
        <v>5</v>
      </c>
      <c r="H2182" s="26">
        <v>4</v>
      </c>
      <c r="I2182" s="178">
        <v>3553.5</v>
      </c>
      <c r="J2182" s="176">
        <v>3251.2</v>
      </c>
      <c r="K2182" s="178">
        <v>3201.9</v>
      </c>
      <c r="L2182" s="26">
        <v>149</v>
      </c>
      <c r="M2182" s="178">
        <f t="shared" si="532"/>
        <v>1602120</v>
      </c>
      <c r="N2182" s="178"/>
      <c r="O2182" s="178"/>
      <c r="P2182" s="178"/>
      <c r="Q2182" s="176">
        <f t="shared" si="533"/>
        <v>1602120</v>
      </c>
      <c r="R2182" s="178">
        <v>1602120</v>
      </c>
      <c r="S2182" s="26"/>
      <c r="T2182" s="178"/>
      <c r="U2182" s="178"/>
      <c r="V2182" s="178"/>
      <c r="W2182" s="178"/>
      <c r="X2182" s="178"/>
      <c r="Y2182" s="178"/>
      <c r="Z2182" s="178"/>
      <c r="AA2182" s="178"/>
      <c r="AB2182" s="178"/>
      <c r="AC2182" s="178"/>
      <c r="AD2182" s="178"/>
      <c r="AE2182" s="176"/>
      <c r="AF2182" s="178"/>
      <c r="AG2182" s="317">
        <v>2025</v>
      </c>
      <c r="AH2182" s="158"/>
      <c r="AI2182" s="175"/>
      <c r="AJ2182" s="164"/>
      <c r="AK2182" s="15">
        <f t="shared" ca="1" si="523"/>
        <v>2082</v>
      </c>
      <c r="AL2182" s="15" t="s">
        <v>155</v>
      </c>
      <c r="AM2182" s="15" t="str">
        <f t="shared" ca="1" si="524"/>
        <v>2082.</v>
      </c>
      <c r="AN2182" s="188"/>
      <c r="AO2182" s="15"/>
      <c r="AP2182" s="16"/>
    </row>
    <row r="2183" spans="1:42" ht="22.5" hidden="1" customHeight="1" x14ac:dyDescent="0.25">
      <c r="A2183" s="83" t="str">
        <f t="shared" ca="1" si="529"/>
        <v>2083.</v>
      </c>
      <c r="B2183" s="26">
        <v>3969</v>
      </c>
      <c r="C2183" s="40" t="s">
        <v>946</v>
      </c>
      <c r="D2183" s="26">
        <v>1971</v>
      </c>
      <c r="E2183" s="135" t="s">
        <v>2957</v>
      </c>
      <c r="F2183" s="83" t="s">
        <v>2959</v>
      </c>
      <c r="G2183" s="26">
        <v>5</v>
      </c>
      <c r="H2183" s="26">
        <v>4</v>
      </c>
      <c r="I2183" s="178">
        <v>3373.79</v>
      </c>
      <c r="J2183" s="176">
        <v>2514.1</v>
      </c>
      <c r="K2183" s="178">
        <v>2514.1</v>
      </c>
      <c r="L2183" s="26">
        <v>112</v>
      </c>
      <c r="M2183" s="178">
        <f t="shared" si="532"/>
        <v>1478880</v>
      </c>
      <c r="N2183" s="178"/>
      <c r="O2183" s="178"/>
      <c r="P2183" s="178"/>
      <c r="Q2183" s="176">
        <f t="shared" si="533"/>
        <v>1478880</v>
      </c>
      <c r="R2183" s="178">
        <v>1478880</v>
      </c>
      <c r="S2183" s="26"/>
      <c r="T2183" s="178"/>
      <c r="U2183" s="178"/>
      <c r="V2183" s="178"/>
      <c r="W2183" s="178"/>
      <c r="X2183" s="178"/>
      <c r="Y2183" s="178"/>
      <c r="Z2183" s="178"/>
      <c r="AA2183" s="178"/>
      <c r="AB2183" s="178"/>
      <c r="AC2183" s="178"/>
      <c r="AD2183" s="178"/>
      <c r="AE2183" s="178"/>
      <c r="AF2183" s="178"/>
      <c r="AG2183" s="317">
        <v>2025</v>
      </c>
      <c r="AH2183" s="163"/>
      <c r="AI2183" s="175"/>
      <c r="AJ2183" s="194"/>
      <c r="AK2183" s="15">
        <f t="shared" ca="1" si="523"/>
        <v>2083</v>
      </c>
      <c r="AL2183" s="15" t="s">
        <v>155</v>
      </c>
      <c r="AM2183" s="15" t="str">
        <f t="shared" ca="1" si="524"/>
        <v>2083.</v>
      </c>
      <c r="AN2183" s="188"/>
      <c r="AO2183" s="15"/>
      <c r="AP2183" s="16"/>
    </row>
    <row r="2184" spans="1:42" ht="22.5" hidden="1" customHeight="1" x14ac:dyDescent="0.25">
      <c r="A2184" s="83" t="str">
        <f t="shared" ca="1" si="529"/>
        <v>2084.</v>
      </c>
      <c r="B2184" s="26">
        <v>3970</v>
      </c>
      <c r="C2184" s="40" t="s">
        <v>1862</v>
      </c>
      <c r="D2184" s="26">
        <v>1981</v>
      </c>
      <c r="E2184" s="135" t="s">
        <v>2957</v>
      </c>
      <c r="F2184" s="83" t="s">
        <v>2958</v>
      </c>
      <c r="G2184" s="26">
        <v>5</v>
      </c>
      <c r="H2184" s="26">
        <v>4</v>
      </c>
      <c r="I2184" s="178">
        <v>2584.6999999999998</v>
      </c>
      <c r="J2184" s="176">
        <v>2197.6999999999998</v>
      </c>
      <c r="K2184" s="178">
        <v>2197.6999999999998</v>
      </c>
      <c r="L2184" s="26">
        <v>154</v>
      </c>
      <c r="M2184" s="178">
        <f t="shared" si="532"/>
        <v>1725360</v>
      </c>
      <c r="N2184" s="178"/>
      <c r="O2184" s="178"/>
      <c r="P2184" s="178"/>
      <c r="Q2184" s="176">
        <f t="shared" si="533"/>
        <v>1725360</v>
      </c>
      <c r="R2184" s="178">
        <v>1725360</v>
      </c>
      <c r="S2184" s="26"/>
      <c r="T2184" s="178"/>
      <c r="U2184" s="178"/>
      <c r="V2184" s="178"/>
      <c r="W2184" s="178"/>
      <c r="X2184" s="178"/>
      <c r="Y2184" s="178"/>
      <c r="Z2184" s="178"/>
      <c r="AA2184" s="178"/>
      <c r="AB2184" s="178"/>
      <c r="AC2184" s="178"/>
      <c r="AD2184" s="178"/>
      <c r="AE2184" s="178"/>
      <c r="AF2184" s="178"/>
      <c r="AG2184" s="317">
        <v>2025</v>
      </c>
      <c r="AH2184" s="158"/>
      <c r="AI2184" s="175"/>
      <c r="AJ2184" s="164"/>
      <c r="AK2184" s="15">
        <f t="shared" ca="1" si="523"/>
        <v>2084</v>
      </c>
      <c r="AL2184" s="15" t="s">
        <v>155</v>
      </c>
      <c r="AM2184" s="15" t="str">
        <f t="shared" ca="1" si="524"/>
        <v>2084.</v>
      </c>
      <c r="AN2184" s="188"/>
      <c r="AO2184" s="16"/>
      <c r="AP2184" s="16"/>
    </row>
    <row r="2185" spans="1:42" ht="22.5" hidden="1" customHeight="1" x14ac:dyDescent="0.25">
      <c r="A2185" s="83" t="str">
        <f t="shared" ca="1" si="529"/>
        <v>2085.</v>
      </c>
      <c r="B2185" s="26">
        <v>3979</v>
      </c>
      <c r="C2185" s="40" t="s">
        <v>797</v>
      </c>
      <c r="D2185" s="26">
        <v>1957</v>
      </c>
      <c r="E2185" s="83" t="s">
        <v>2957</v>
      </c>
      <c r="F2185" s="83" t="s">
        <v>2959</v>
      </c>
      <c r="G2185" s="26">
        <v>2</v>
      </c>
      <c r="H2185" s="26">
        <v>1</v>
      </c>
      <c r="I2185" s="178">
        <v>466.26</v>
      </c>
      <c r="J2185" s="176">
        <v>423.2</v>
      </c>
      <c r="K2185" s="178">
        <v>423.2</v>
      </c>
      <c r="L2185" s="26">
        <v>21</v>
      </c>
      <c r="M2185" s="178">
        <f t="shared" si="532"/>
        <v>518160.8</v>
      </c>
      <c r="N2185" s="174"/>
      <c r="O2185" s="174"/>
      <c r="P2185" s="174"/>
      <c r="Q2185" s="176">
        <f t="shared" si="533"/>
        <v>518160.8</v>
      </c>
      <c r="R2185" s="178"/>
      <c r="S2185" s="26"/>
      <c r="T2185" s="178"/>
      <c r="U2185" s="178"/>
      <c r="V2185" s="178"/>
      <c r="W2185" s="178"/>
      <c r="X2185" s="178"/>
      <c r="Y2185" s="178">
        <v>164.6</v>
      </c>
      <c r="Z2185" s="178">
        <f>Y2185*3148</f>
        <v>518160.8</v>
      </c>
      <c r="AA2185" s="178"/>
      <c r="AB2185" s="178"/>
      <c r="AC2185" s="176"/>
      <c r="AD2185" s="176"/>
      <c r="AE2185" s="176"/>
      <c r="AF2185" s="178"/>
      <c r="AG2185" s="317">
        <v>2025</v>
      </c>
      <c r="AH2185" s="159"/>
      <c r="AI2185" s="175"/>
      <c r="AJ2185" s="180"/>
      <c r="AK2185" s="15">
        <f t="shared" ca="1" si="523"/>
        <v>2085</v>
      </c>
      <c r="AL2185" s="15" t="s">
        <v>155</v>
      </c>
      <c r="AM2185" s="15" t="str">
        <f t="shared" ca="1" si="524"/>
        <v>2085.</v>
      </c>
      <c r="AN2185" s="188"/>
      <c r="AO2185" s="16"/>
      <c r="AP2185" s="16"/>
    </row>
    <row r="2186" spans="1:42" ht="22.5" hidden="1" customHeight="1" x14ac:dyDescent="0.25">
      <c r="A2186" s="83" t="str">
        <f t="shared" ca="1" si="529"/>
        <v>2086.</v>
      </c>
      <c r="B2186" s="26">
        <v>3981</v>
      </c>
      <c r="C2186" s="40" t="s">
        <v>798</v>
      </c>
      <c r="D2186" s="26">
        <v>1956</v>
      </c>
      <c r="E2186" s="83" t="s">
        <v>2957</v>
      </c>
      <c r="F2186" s="83" t="s">
        <v>2959</v>
      </c>
      <c r="G2186" s="26">
        <v>2</v>
      </c>
      <c r="H2186" s="26">
        <v>1</v>
      </c>
      <c r="I2186" s="178">
        <v>430.9</v>
      </c>
      <c r="J2186" s="176">
        <v>395.6</v>
      </c>
      <c r="K2186" s="178">
        <v>395.6</v>
      </c>
      <c r="L2186" s="26">
        <v>15</v>
      </c>
      <c r="M2186" s="178">
        <f t="shared" si="532"/>
        <v>787953.60000000009</v>
      </c>
      <c r="N2186" s="174"/>
      <c r="O2186" s="174"/>
      <c r="P2186" s="174"/>
      <c r="Q2186" s="176">
        <f t="shared" si="533"/>
        <v>787953.60000000009</v>
      </c>
      <c r="R2186" s="178">
        <v>400120</v>
      </c>
      <c r="S2186" s="26"/>
      <c r="T2186" s="178"/>
      <c r="U2186" s="178"/>
      <c r="V2186" s="178"/>
      <c r="W2186" s="178"/>
      <c r="X2186" s="178"/>
      <c r="Y2186" s="178">
        <v>123.2</v>
      </c>
      <c r="Z2186" s="178">
        <f>Y2186*3148</f>
        <v>387833.60000000003</v>
      </c>
      <c r="AA2186" s="178"/>
      <c r="AB2186" s="178"/>
      <c r="AC2186" s="176"/>
      <c r="AD2186" s="176"/>
      <c r="AE2186" s="178"/>
      <c r="AF2186" s="178"/>
      <c r="AG2186" s="317">
        <v>2025</v>
      </c>
      <c r="AH2186" s="159"/>
      <c r="AI2186" s="175"/>
      <c r="AJ2186" s="180"/>
      <c r="AK2186" s="15">
        <f t="shared" ca="1" si="523"/>
        <v>2086</v>
      </c>
      <c r="AL2186" s="15" t="s">
        <v>155</v>
      </c>
      <c r="AM2186" s="15" t="str">
        <f t="shared" ca="1" si="524"/>
        <v>2086.</v>
      </c>
      <c r="AN2186" s="188"/>
      <c r="AO2186" s="16"/>
      <c r="AP2186" s="16"/>
    </row>
    <row r="2187" spans="1:42" ht="22.5" hidden="1" customHeight="1" x14ac:dyDescent="0.25">
      <c r="A2187" s="83" t="str">
        <f t="shared" ca="1" si="529"/>
        <v>2087.</v>
      </c>
      <c r="B2187" s="26">
        <v>3982</v>
      </c>
      <c r="C2187" s="40" t="s">
        <v>133</v>
      </c>
      <c r="D2187" s="26">
        <v>1960</v>
      </c>
      <c r="E2187" s="135" t="s">
        <v>2957</v>
      </c>
      <c r="F2187" s="83" t="s">
        <v>2959</v>
      </c>
      <c r="G2187" s="26">
        <v>2</v>
      </c>
      <c r="H2187" s="26">
        <v>2</v>
      </c>
      <c r="I2187" s="178">
        <v>620.04999999999995</v>
      </c>
      <c r="J2187" s="176">
        <v>570.79999999999995</v>
      </c>
      <c r="K2187" s="178">
        <v>570.79999999999995</v>
      </c>
      <c r="L2187" s="26">
        <v>34</v>
      </c>
      <c r="M2187" s="178">
        <f t="shared" si="532"/>
        <v>4936350</v>
      </c>
      <c r="N2187" s="178"/>
      <c r="O2187" s="178"/>
      <c r="P2187" s="178"/>
      <c r="Q2187" s="176">
        <f t="shared" si="533"/>
        <v>4936350</v>
      </c>
      <c r="R2187" s="178">
        <v>214350</v>
      </c>
      <c r="S2187" s="26"/>
      <c r="T2187" s="178"/>
      <c r="U2187" s="178"/>
      <c r="V2187" s="178"/>
      <c r="W2187" s="178"/>
      <c r="X2187" s="178"/>
      <c r="Y2187" s="178">
        <v>1500</v>
      </c>
      <c r="Z2187" s="178">
        <f>Y2187*3148</f>
        <v>4722000</v>
      </c>
      <c r="AA2187" s="178"/>
      <c r="AB2187" s="178"/>
      <c r="AC2187" s="178"/>
      <c r="AD2187" s="178"/>
      <c r="AE2187" s="178"/>
      <c r="AF2187" s="178"/>
      <c r="AG2187" s="317">
        <v>2025</v>
      </c>
      <c r="AH2187" s="163"/>
      <c r="AI2187" s="175"/>
      <c r="AJ2187" s="180"/>
      <c r="AK2187" s="15">
        <f t="shared" ca="1" si="523"/>
        <v>2087</v>
      </c>
      <c r="AL2187" s="15" t="s">
        <v>155</v>
      </c>
      <c r="AM2187" s="15" t="str">
        <f t="shared" ca="1" si="524"/>
        <v>2087.</v>
      </c>
      <c r="AN2187" s="188"/>
      <c r="AO2187" s="15"/>
      <c r="AP2187" s="16"/>
    </row>
    <row r="2188" spans="1:42" ht="22.5" hidden="1" customHeight="1" x14ac:dyDescent="0.25">
      <c r="A2188" s="83" t="str">
        <f t="shared" ca="1" si="529"/>
        <v>2088.</v>
      </c>
      <c r="B2188" s="26">
        <v>3991</v>
      </c>
      <c r="C2188" s="40" t="s">
        <v>799</v>
      </c>
      <c r="D2188" s="26">
        <v>1985</v>
      </c>
      <c r="E2188" s="83" t="s">
        <v>2957</v>
      </c>
      <c r="F2188" s="83" t="s">
        <v>2958</v>
      </c>
      <c r="G2188" s="26">
        <v>5</v>
      </c>
      <c r="H2188" s="26">
        <v>3</v>
      </c>
      <c r="I2188" s="178">
        <v>3596.9</v>
      </c>
      <c r="J2188" s="176">
        <v>3192.5</v>
      </c>
      <c r="K2188" s="178">
        <v>3192.5</v>
      </c>
      <c r="L2188" s="26">
        <v>143</v>
      </c>
      <c r="M2188" s="178">
        <f t="shared" si="532"/>
        <v>933543</v>
      </c>
      <c r="N2188" s="176"/>
      <c r="O2188" s="176"/>
      <c r="P2188" s="174"/>
      <c r="Q2188" s="176">
        <f t="shared" si="533"/>
        <v>933543</v>
      </c>
      <c r="R2188" s="178">
        <v>933543</v>
      </c>
      <c r="S2188" s="26"/>
      <c r="T2188" s="178"/>
      <c r="U2188" s="178"/>
      <c r="V2188" s="178"/>
      <c r="W2188" s="178"/>
      <c r="X2188" s="178"/>
      <c r="Y2188" s="178"/>
      <c r="Z2188" s="178"/>
      <c r="AA2188" s="178"/>
      <c r="AB2188" s="178"/>
      <c r="AC2188" s="176"/>
      <c r="AD2188" s="176"/>
      <c r="AE2188" s="178"/>
      <c r="AF2188" s="178"/>
      <c r="AG2188" s="317">
        <v>2025</v>
      </c>
      <c r="AH2188" s="158"/>
      <c r="AI2188" s="175"/>
      <c r="AJ2188" s="180"/>
      <c r="AK2188" s="15">
        <f t="shared" ca="1" si="523"/>
        <v>2088</v>
      </c>
      <c r="AL2188" s="15" t="s">
        <v>155</v>
      </c>
      <c r="AM2188" s="15" t="str">
        <f t="shared" ca="1" si="524"/>
        <v>2088.</v>
      </c>
      <c r="AN2188" s="188"/>
      <c r="AP2188" s="16"/>
    </row>
    <row r="2189" spans="1:42" ht="22.5" hidden="1" customHeight="1" x14ac:dyDescent="0.25">
      <c r="A2189" s="83" t="str">
        <f t="shared" ca="1" si="529"/>
        <v>2089.</v>
      </c>
      <c r="B2189" s="26">
        <v>3992</v>
      </c>
      <c r="C2189" s="40" t="s">
        <v>1557</v>
      </c>
      <c r="D2189" s="26">
        <v>1987</v>
      </c>
      <c r="E2189" s="83" t="s">
        <v>2957</v>
      </c>
      <c r="F2189" s="83" t="s">
        <v>2958</v>
      </c>
      <c r="G2189" s="26">
        <v>5</v>
      </c>
      <c r="H2189" s="26">
        <v>5</v>
      </c>
      <c r="I2189" s="178">
        <v>5440.3</v>
      </c>
      <c r="J2189" s="178">
        <v>5440.3</v>
      </c>
      <c r="K2189" s="178">
        <v>5440.3</v>
      </c>
      <c r="L2189" s="26">
        <v>228</v>
      </c>
      <c r="M2189" s="178">
        <f t="shared" si="532"/>
        <v>6008618</v>
      </c>
      <c r="N2189" s="174"/>
      <c r="O2189" s="174"/>
      <c r="P2189" s="174"/>
      <c r="Q2189" s="176">
        <f t="shared" si="533"/>
        <v>6008618</v>
      </c>
      <c r="R2189" s="178"/>
      <c r="S2189" s="26"/>
      <c r="T2189" s="178"/>
      <c r="U2189" s="178">
        <v>1694</v>
      </c>
      <c r="V2189" s="178">
        <f>U2189*3547</f>
        <v>6008618</v>
      </c>
      <c r="W2189" s="178"/>
      <c r="X2189" s="178"/>
      <c r="Y2189" s="178"/>
      <c r="Z2189" s="178"/>
      <c r="AA2189" s="178"/>
      <c r="AB2189" s="178"/>
      <c r="AC2189" s="176"/>
      <c r="AD2189" s="176"/>
      <c r="AE2189" s="176"/>
      <c r="AF2189" s="178"/>
      <c r="AG2189" s="317">
        <v>2025</v>
      </c>
      <c r="AH2189" s="159"/>
      <c r="AI2189" s="175"/>
      <c r="AJ2189" s="162"/>
      <c r="AK2189" s="15">
        <f t="shared" ca="1" si="523"/>
        <v>2089</v>
      </c>
      <c r="AL2189" s="15" t="s">
        <v>155</v>
      </c>
      <c r="AM2189" s="15" t="str">
        <f t="shared" ca="1" si="524"/>
        <v>2089.</v>
      </c>
      <c r="AN2189" s="188"/>
      <c r="AO2189" s="16"/>
      <c r="AP2189" s="16"/>
    </row>
    <row r="2190" spans="1:42" ht="22.5" hidden="1" customHeight="1" x14ac:dyDescent="0.25">
      <c r="A2190" s="83" t="str">
        <f t="shared" ca="1" si="529"/>
        <v>2090.</v>
      </c>
      <c r="B2190" s="26">
        <v>3998</v>
      </c>
      <c r="C2190" s="40" t="s">
        <v>800</v>
      </c>
      <c r="D2190" s="26">
        <v>1976</v>
      </c>
      <c r="E2190" s="83" t="s">
        <v>2957</v>
      </c>
      <c r="F2190" s="83" t="s">
        <v>2959</v>
      </c>
      <c r="G2190" s="26">
        <v>2</v>
      </c>
      <c r="H2190" s="26">
        <v>3</v>
      </c>
      <c r="I2190" s="178">
        <v>997.03</v>
      </c>
      <c r="J2190" s="176">
        <v>913.9</v>
      </c>
      <c r="K2190" s="178">
        <v>913.9</v>
      </c>
      <c r="L2190" s="26">
        <v>32</v>
      </c>
      <c r="M2190" s="178">
        <f t="shared" si="532"/>
        <v>1405106</v>
      </c>
      <c r="N2190" s="174"/>
      <c r="O2190" s="174"/>
      <c r="P2190" s="174"/>
      <c r="Q2190" s="176">
        <f t="shared" si="533"/>
        <v>1405106</v>
      </c>
      <c r="R2190" s="178">
        <v>1405106</v>
      </c>
      <c r="S2190" s="26"/>
      <c r="T2190" s="178"/>
      <c r="U2190" s="178"/>
      <c r="V2190" s="178"/>
      <c r="W2190" s="178"/>
      <c r="X2190" s="178"/>
      <c r="Y2190" s="178"/>
      <c r="Z2190" s="178"/>
      <c r="AA2190" s="178"/>
      <c r="AB2190" s="178"/>
      <c r="AC2190" s="176"/>
      <c r="AD2190" s="176"/>
      <c r="AE2190" s="178"/>
      <c r="AF2190" s="178"/>
      <c r="AG2190" s="317">
        <v>2025</v>
      </c>
      <c r="AH2190" s="158"/>
      <c r="AI2190" s="175"/>
      <c r="AJ2190" s="180"/>
      <c r="AK2190" s="15">
        <f t="shared" ca="1" si="523"/>
        <v>2090</v>
      </c>
      <c r="AL2190" s="15" t="s">
        <v>155</v>
      </c>
      <c r="AM2190" s="15" t="str">
        <f t="shared" ca="1" si="524"/>
        <v>2090.</v>
      </c>
      <c r="AN2190" s="188"/>
      <c r="AO2190" s="16"/>
      <c r="AP2190" s="16"/>
    </row>
    <row r="2191" spans="1:42" ht="22.5" hidden="1" customHeight="1" x14ac:dyDescent="0.25">
      <c r="A2191" s="83" t="str">
        <f t="shared" ca="1" si="529"/>
        <v>2091.</v>
      </c>
      <c r="B2191" s="26">
        <v>3999</v>
      </c>
      <c r="C2191" s="40" t="s">
        <v>1558</v>
      </c>
      <c r="D2191" s="26">
        <v>1974</v>
      </c>
      <c r="E2191" s="135" t="s">
        <v>2957</v>
      </c>
      <c r="F2191" s="83" t="s">
        <v>2958</v>
      </c>
      <c r="G2191" s="26">
        <v>5</v>
      </c>
      <c r="H2191" s="26">
        <v>4</v>
      </c>
      <c r="I2191" s="178">
        <v>3681.6</v>
      </c>
      <c r="J2191" s="178">
        <v>3386.8</v>
      </c>
      <c r="K2191" s="178">
        <v>3386.8</v>
      </c>
      <c r="L2191" s="26">
        <v>157</v>
      </c>
      <c r="M2191" s="178">
        <f t="shared" si="532"/>
        <v>961888.2</v>
      </c>
      <c r="N2191" s="178"/>
      <c r="O2191" s="178"/>
      <c r="P2191" s="178"/>
      <c r="Q2191" s="176">
        <f t="shared" si="533"/>
        <v>961888.2</v>
      </c>
      <c r="R2191" s="178">
        <v>961888.2</v>
      </c>
      <c r="S2191" s="26"/>
      <c r="T2191" s="178"/>
      <c r="U2191" s="178"/>
      <c r="V2191" s="178"/>
      <c r="W2191" s="178"/>
      <c r="X2191" s="178"/>
      <c r="Y2191" s="178"/>
      <c r="Z2191" s="178"/>
      <c r="AA2191" s="178"/>
      <c r="AB2191" s="178"/>
      <c r="AC2191" s="178"/>
      <c r="AD2191" s="178"/>
      <c r="AE2191" s="178"/>
      <c r="AF2191" s="178"/>
      <c r="AG2191" s="317">
        <v>2025</v>
      </c>
      <c r="AH2191" s="159"/>
      <c r="AI2191" s="175"/>
      <c r="AJ2191" s="162"/>
      <c r="AK2191" s="15">
        <f t="shared" ca="1" si="523"/>
        <v>2091</v>
      </c>
      <c r="AL2191" s="15" t="s">
        <v>155</v>
      </c>
      <c r="AM2191" s="15" t="str">
        <f t="shared" ca="1" si="524"/>
        <v>2091.</v>
      </c>
      <c r="AN2191" s="188"/>
      <c r="AP2191" s="16"/>
    </row>
    <row r="2192" spans="1:42" ht="22.5" hidden="1" customHeight="1" x14ac:dyDescent="0.25">
      <c r="A2192" s="83" t="str">
        <f t="shared" ca="1" si="529"/>
        <v>2092.</v>
      </c>
      <c r="B2192" s="26">
        <v>4000</v>
      </c>
      <c r="C2192" s="40" t="s">
        <v>1559</v>
      </c>
      <c r="D2192" s="26">
        <v>1976</v>
      </c>
      <c r="E2192" s="135" t="s">
        <v>2957</v>
      </c>
      <c r="F2192" s="83" t="s">
        <v>2958</v>
      </c>
      <c r="G2192" s="26">
        <v>5</v>
      </c>
      <c r="H2192" s="26">
        <v>4</v>
      </c>
      <c r="I2192" s="178">
        <v>3647.7</v>
      </c>
      <c r="J2192" s="178">
        <v>3194.9</v>
      </c>
      <c r="K2192" s="178">
        <v>3194.9</v>
      </c>
      <c r="L2192" s="26">
        <v>139</v>
      </c>
      <c r="M2192" s="178">
        <f t="shared" si="532"/>
        <v>979758</v>
      </c>
      <c r="N2192" s="178"/>
      <c r="O2192" s="178"/>
      <c r="P2192" s="178"/>
      <c r="Q2192" s="176">
        <f t="shared" si="533"/>
        <v>979758</v>
      </c>
      <c r="R2192" s="178">
        <v>979758</v>
      </c>
      <c r="S2192" s="26"/>
      <c r="T2192" s="178"/>
      <c r="U2192" s="178"/>
      <c r="V2192" s="178"/>
      <c r="W2192" s="178"/>
      <c r="X2192" s="178"/>
      <c r="Y2192" s="178"/>
      <c r="Z2192" s="178"/>
      <c r="AA2192" s="178"/>
      <c r="AB2192" s="178"/>
      <c r="AC2192" s="178"/>
      <c r="AD2192" s="178"/>
      <c r="AE2192" s="178"/>
      <c r="AF2192" s="178"/>
      <c r="AG2192" s="317">
        <v>2025</v>
      </c>
      <c r="AH2192" s="159"/>
      <c r="AI2192" s="175"/>
      <c r="AJ2192" s="162"/>
      <c r="AK2192" s="15">
        <f t="shared" ca="1" si="523"/>
        <v>2092</v>
      </c>
      <c r="AL2192" s="15" t="s">
        <v>155</v>
      </c>
      <c r="AM2192" s="15" t="str">
        <f t="shared" ca="1" si="524"/>
        <v>2092.</v>
      </c>
      <c r="AN2192" s="188"/>
      <c r="AP2192" s="16"/>
    </row>
    <row r="2193" spans="1:42" ht="22.5" hidden="1" customHeight="1" x14ac:dyDescent="0.25">
      <c r="A2193" s="83" t="str">
        <f t="shared" ca="1" si="529"/>
        <v>2093.</v>
      </c>
      <c r="B2193" s="26">
        <v>4004</v>
      </c>
      <c r="C2193" s="40" t="s">
        <v>1561</v>
      </c>
      <c r="D2193" s="26">
        <v>1987</v>
      </c>
      <c r="E2193" s="83" t="s">
        <v>2957</v>
      </c>
      <c r="F2193" s="83" t="s">
        <v>2958</v>
      </c>
      <c r="G2193" s="26">
        <v>2</v>
      </c>
      <c r="H2193" s="26">
        <v>2</v>
      </c>
      <c r="I2193" s="178">
        <v>983.7</v>
      </c>
      <c r="J2193" s="178">
        <v>546.70000000000005</v>
      </c>
      <c r="K2193" s="178">
        <v>546.70000000000005</v>
      </c>
      <c r="L2193" s="26">
        <v>16</v>
      </c>
      <c r="M2193" s="178">
        <f>R2193+T2193+V2193+X2193+Z2193+AB2193+AE2193+AF2193</f>
        <v>1505679.6</v>
      </c>
      <c r="N2193" s="178"/>
      <c r="O2193" s="178"/>
      <c r="P2193" s="178"/>
      <c r="Q2193" s="176">
        <f>M2193</f>
        <v>1505679.6</v>
      </c>
      <c r="R2193" s="178">
        <v>147888</v>
      </c>
      <c r="S2193" s="26"/>
      <c r="T2193" s="178"/>
      <c r="U2193" s="178">
        <v>382.8</v>
      </c>
      <c r="V2193" s="178">
        <f>U2193*3547</f>
        <v>1357791.6</v>
      </c>
      <c r="W2193" s="178"/>
      <c r="X2193" s="178"/>
      <c r="Y2193" s="178"/>
      <c r="Z2193" s="178"/>
      <c r="AA2193" s="178"/>
      <c r="AB2193" s="178"/>
      <c r="AC2193" s="178"/>
      <c r="AD2193" s="178"/>
      <c r="AE2193" s="178"/>
      <c r="AF2193" s="178"/>
      <c r="AG2193" s="317">
        <v>2025</v>
      </c>
      <c r="AH2193" s="158"/>
      <c r="AI2193" s="175"/>
      <c r="AJ2193" s="162"/>
      <c r="AK2193" s="15">
        <f t="shared" ca="1" si="523"/>
        <v>2093</v>
      </c>
      <c r="AL2193" s="15" t="s">
        <v>155</v>
      </c>
      <c r="AM2193" s="15" t="str">
        <f t="shared" ca="1" si="524"/>
        <v>2093.</v>
      </c>
      <c r="AN2193" s="188"/>
      <c r="AP2193" s="16"/>
    </row>
    <row r="2194" spans="1:42" ht="22.5" hidden="1" customHeight="1" x14ac:dyDescent="0.25">
      <c r="A2194" s="83" t="str">
        <f t="shared" ca="1" si="529"/>
        <v>2094.</v>
      </c>
      <c r="B2194" s="26">
        <v>5554</v>
      </c>
      <c r="C2194" s="40" t="s">
        <v>1562</v>
      </c>
      <c r="D2194" s="26">
        <v>1962</v>
      </c>
      <c r="E2194" s="135" t="s">
        <v>2957</v>
      </c>
      <c r="F2194" s="83" t="s">
        <v>2959</v>
      </c>
      <c r="G2194" s="26">
        <v>2</v>
      </c>
      <c r="H2194" s="26">
        <v>1</v>
      </c>
      <c r="I2194" s="178">
        <v>326</v>
      </c>
      <c r="J2194" s="178">
        <v>326</v>
      </c>
      <c r="K2194" s="178">
        <v>255.6</v>
      </c>
      <c r="L2194" s="26">
        <v>14</v>
      </c>
      <c r="M2194" s="178">
        <f>R2194+T2194+V2194+X2194+Z2194+AB2194+AE2194+AF2194</f>
        <v>1685315</v>
      </c>
      <c r="N2194" s="178"/>
      <c r="O2194" s="178"/>
      <c r="P2194" s="178"/>
      <c r="Q2194" s="176">
        <f>M2194</f>
        <v>1685315</v>
      </c>
      <c r="R2194" s="178">
        <v>1685315</v>
      </c>
      <c r="S2194" s="26"/>
      <c r="T2194" s="178"/>
      <c r="U2194" s="178"/>
      <c r="V2194" s="178"/>
      <c r="W2194" s="178"/>
      <c r="X2194" s="178"/>
      <c r="Y2194" s="178"/>
      <c r="Z2194" s="178"/>
      <c r="AA2194" s="178"/>
      <c r="AB2194" s="178"/>
      <c r="AC2194" s="178"/>
      <c r="AD2194" s="178"/>
      <c r="AE2194" s="178"/>
      <c r="AF2194" s="178"/>
      <c r="AG2194" s="317">
        <v>2025</v>
      </c>
      <c r="AH2194" s="158"/>
      <c r="AI2194" s="175"/>
      <c r="AJ2194" s="162"/>
      <c r="AK2194" s="15">
        <f t="shared" ca="1" si="523"/>
        <v>2094</v>
      </c>
      <c r="AL2194" s="15" t="s">
        <v>155</v>
      </c>
      <c r="AM2194" s="15" t="str">
        <f t="shared" ca="1" si="524"/>
        <v>2094.</v>
      </c>
      <c r="AN2194" s="188"/>
      <c r="AP2194" s="16"/>
    </row>
    <row r="2195" spans="1:42" ht="22.5" hidden="1" customHeight="1" x14ac:dyDescent="0.25">
      <c r="A2195" s="83" t="str">
        <f t="shared" ca="1" si="529"/>
        <v>2095.</v>
      </c>
      <c r="B2195" s="26">
        <v>5700</v>
      </c>
      <c r="C2195" s="40" t="s">
        <v>1563</v>
      </c>
      <c r="D2195" s="26">
        <v>2008</v>
      </c>
      <c r="E2195" s="83" t="s">
        <v>2957</v>
      </c>
      <c r="F2195" s="83" t="s">
        <v>2959</v>
      </c>
      <c r="G2195" s="26">
        <v>6</v>
      </c>
      <c r="H2195" s="26">
        <v>4</v>
      </c>
      <c r="I2195" s="176">
        <v>2957</v>
      </c>
      <c r="J2195" s="176">
        <v>2796</v>
      </c>
      <c r="K2195" s="176">
        <v>2796</v>
      </c>
      <c r="L2195" s="32">
        <v>174</v>
      </c>
      <c r="M2195" s="178">
        <f>R2195+T2195+V2195+X2195+Z2195+AB2195+AE2195+AF2195</f>
        <v>18807500</v>
      </c>
      <c r="N2195" s="178"/>
      <c r="O2195" s="178"/>
      <c r="P2195" s="178"/>
      <c r="Q2195" s="176">
        <f>M2195</f>
        <v>18807500</v>
      </c>
      <c r="R2195" s="178"/>
      <c r="S2195" s="26"/>
      <c r="T2195" s="178"/>
      <c r="U2195" s="178">
        <v>2500</v>
      </c>
      <c r="V2195" s="178">
        <f>U2195*7523</f>
        <v>18807500</v>
      </c>
      <c r="W2195" s="178"/>
      <c r="X2195" s="178"/>
      <c r="Y2195" s="178"/>
      <c r="Z2195" s="178"/>
      <c r="AA2195" s="178"/>
      <c r="AB2195" s="178"/>
      <c r="AC2195" s="178"/>
      <c r="AD2195" s="178"/>
      <c r="AE2195" s="178"/>
      <c r="AF2195" s="178"/>
      <c r="AG2195" s="317">
        <v>2025</v>
      </c>
      <c r="AH2195" s="158"/>
      <c r="AI2195" s="175"/>
      <c r="AJ2195" s="162"/>
      <c r="AK2195" s="15">
        <f t="shared" ca="1" si="523"/>
        <v>2095</v>
      </c>
      <c r="AL2195" s="15" t="s">
        <v>155</v>
      </c>
      <c r="AM2195" s="15" t="str">
        <f t="shared" ca="1" si="524"/>
        <v>2095.</v>
      </c>
      <c r="AN2195" s="188"/>
      <c r="AP2195" s="16"/>
    </row>
    <row r="2196" spans="1:42" ht="22.5" hidden="1" customHeight="1" x14ac:dyDescent="0.25">
      <c r="A2196" s="83" t="str">
        <f t="shared" ca="1" si="529"/>
        <v>2096.</v>
      </c>
      <c r="B2196" s="26">
        <v>5703</v>
      </c>
      <c r="C2196" s="40" t="s">
        <v>1564</v>
      </c>
      <c r="D2196" s="26">
        <v>1958</v>
      </c>
      <c r="E2196" s="83" t="s">
        <v>2957</v>
      </c>
      <c r="F2196" s="83" t="s">
        <v>2959</v>
      </c>
      <c r="G2196" s="26">
        <v>2</v>
      </c>
      <c r="H2196" s="26">
        <v>2</v>
      </c>
      <c r="I2196" s="176">
        <v>799.4</v>
      </c>
      <c r="J2196" s="176">
        <v>703.5</v>
      </c>
      <c r="K2196" s="176">
        <v>703.5</v>
      </c>
      <c r="L2196" s="32">
        <v>36</v>
      </c>
      <c r="M2196" s="178">
        <f>R2196+T2196+V2196+X2196+Z2196+AB2196+AE2196+AF2196</f>
        <v>227545</v>
      </c>
      <c r="N2196" s="178"/>
      <c r="O2196" s="178"/>
      <c r="P2196" s="178"/>
      <c r="Q2196" s="176">
        <f>M2196</f>
        <v>227545</v>
      </c>
      <c r="R2196" s="178"/>
      <c r="S2196" s="26"/>
      <c r="T2196" s="178"/>
      <c r="U2196" s="178"/>
      <c r="V2196" s="178"/>
      <c r="W2196" s="178"/>
      <c r="X2196" s="178"/>
      <c r="Y2196" s="178"/>
      <c r="Z2196" s="178"/>
      <c r="AA2196" s="178">
        <v>85</v>
      </c>
      <c r="AB2196" s="178">
        <f>AA2196*2677</f>
        <v>227545</v>
      </c>
      <c r="AC2196" s="178"/>
      <c r="AD2196" s="178"/>
      <c r="AE2196" s="178"/>
      <c r="AF2196" s="178"/>
      <c r="AG2196" s="317">
        <v>2025</v>
      </c>
      <c r="AH2196" s="158"/>
      <c r="AI2196" s="175"/>
      <c r="AJ2196" s="162"/>
      <c r="AK2196" s="15">
        <f t="shared" ca="1" si="523"/>
        <v>2096</v>
      </c>
      <c r="AL2196" s="15" t="s">
        <v>155</v>
      </c>
      <c r="AM2196" s="15" t="str">
        <f t="shared" ca="1" si="524"/>
        <v>2096.</v>
      </c>
      <c r="AN2196" s="188"/>
      <c r="AP2196" s="16"/>
    </row>
    <row r="2197" spans="1:42" ht="22.5" hidden="1" customHeight="1" x14ac:dyDescent="0.25">
      <c r="A2197" s="83" t="str">
        <f t="shared" ca="1" si="529"/>
        <v>2097.</v>
      </c>
      <c r="B2197" s="26">
        <v>5705</v>
      </c>
      <c r="C2197" s="40" t="s">
        <v>1566</v>
      </c>
      <c r="D2197" s="26">
        <v>2011</v>
      </c>
      <c r="E2197" s="83" t="s">
        <v>2957</v>
      </c>
      <c r="F2197" s="83" t="s">
        <v>2959</v>
      </c>
      <c r="G2197" s="26">
        <v>5</v>
      </c>
      <c r="H2197" s="26">
        <v>4</v>
      </c>
      <c r="I2197" s="176">
        <v>3621.8</v>
      </c>
      <c r="J2197" s="176">
        <v>3428</v>
      </c>
      <c r="K2197" s="176">
        <v>3428</v>
      </c>
      <c r="L2197" s="32">
        <v>234</v>
      </c>
      <c r="M2197" s="178">
        <f>R2197+T2197+V2197+X2197+Z2197+AB2197+AE2197+AF2197</f>
        <v>717436</v>
      </c>
      <c r="N2197" s="174"/>
      <c r="O2197" s="174"/>
      <c r="P2197" s="174"/>
      <c r="Q2197" s="176">
        <f>M2197</f>
        <v>717436</v>
      </c>
      <c r="R2197" s="178"/>
      <c r="S2197" s="26"/>
      <c r="T2197" s="178"/>
      <c r="U2197" s="178"/>
      <c r="V2197" s="178"/>
      <c r="W2197" s="178"/>
      <c r="X2197" s="178"/>
      <c r="Y2197" s="178"/>
      <c r="Z2197" s="178"/>
      <c r="AA2197" s="178">
        <v>268</v>
      </c>
      <c r="AB2197" s="178">
        <f>AA2197*2677</f>
        <v>717436</v>
      </c>
      <c r="AC2197" s="176"/>
      <c r="AD2197" s="176"/>
      <c r="AE2197" s="176"/>
      <c r="AF2197" s="178"/>
      <c r="AG2197" s="317">
        <v>2025</v>
      </c>
      <c r="AH2197" s="159"/>
      <c r="AI2197" s="175"/>
      <c r="AJ2197" s="162"/>
      <c r="AK2197" s="15">
        <f t="shared" ca="1" si="523"/>
        <v>2097</v>
      </c>
      <c r="AL2197" s="15" t="s">
        <v>155</v>
      </c>
      <c r="AM2197" s="15" t="str">
        <f t="shared" ca="1" si="524"/>
        <v>2097.</v>
      </c>
      <c r="AN2197" s="188"/>
      <c r="AO2197" s="16"/>
      <c r="AP2197" s="16"/>
    </row>
    <row r="2198" spans="1:42" ht="22.5" hidden="1" customHeight="1" x14ac:dyDescent="0.25">
      <c r="A2198" s="83" t="str">
        <f t="shared" ca="1" si="529"/>
        <v>2098.</v>
      </c>
      <c r="B2198" s="26">
        <v>3795</v>
      </c>
      <c r="C2198" s="40" t="s">
        <v>801</v>
      </c>
      <c r="D2198" s="26">
        <v>1970</v>
      </c>
      <c r="E2198" s="83" t="s">
        <v>2957</v>
      </c>
      <c r="F2198" s="83" t="s">
        <v>2959</v>
      </c>
      <c r="G2198" s="26">
        <v>2</v>
      </c>
      <c r="H2198" s="26">
        <v>1</v>
      </c>
      <c r="I2198" s="178">
        <v>325.39999999999998</v>
      </c>
      <c r="J2198" s="176">
        <v>262.2</v>
      </c>
      <c r="K2198" s="178">
        <v>262.2</v>
      </c>
      <c r="L2198" s="26">
        <v>16</v>
      </c>
      <c r="M2198" s="178">
        <f t="shared" ref="M2198:M2206" si="534">R2198+T2198+V2198+X2198+Z2198+AB2198+AE2198+AF2198</f>
        <v>2353946.6999999997</v>
      </c>
      <c r="N2198" s="174"/>
      <c r="O2198" s="174"/>
      <c r="P2198" s="174"/>
      <c r="Q2198" s="176">
        <f t="shared" ref="Q2198:Q2206" si="535">M2198</f>
        <v>2353946.6999999997</v>
      </c>
      <c r="R2198" s="178"/>
      <c r="S2198" s="26"/>
      <c r="T2198" s="178"/>
      <c r="U2198" s="178">
        <v>312.89999999999998</v>
      </c>
      <c r="V2198" s="178">
        <f>U2198*7523</f>
        <v>2353946.6999999997</v>
      </c>
      <c r="W2198" s="178"/>
      <c r="X2198" s="178"/>
      <c r="Y2198" s="178"/>
      <c r="Z2198" s="178"/>
      <c r="AA2198" s="178"/>
      <c r="AB2198" s="178"/>
      <c r="AC2198" s="176"/>
      <c r="AD2198" s="176"/>
      <c r="AE2198" s="178"/>
      <c r="AF2198" s="178"/>
      <c r="AG2198" s="317">
        <v>2025</v>
      </c>
      <c r="AH2198" s="159"/>
      <c r="AI2198" s="175"/>
      <c r="AJ2198" s="162"/>
      <c r="AK2198" s="15">
        <f t="shared" ca="1" si="523"/>
        <v>2098</v>
      </c>
      <c r="AL2198" s="15" t="s">
        <v>155</v>
      </c>
      <c r="AM2198" s="15" t="str">
        <f t="shared" ca="1" si="524"/>
        <v>2098.</v>
      </c>
      <c r="AN2198" s="188"/>
      <c r="AO2198" s="16"/>
      <c r="AP2198" s="16"/>
    </row>
    <row r="2199" spans="1:42" ht="22.5" hidden="1" customHeight="1" x14ac:dyDescent="0.25">
      <c r="A2199" s="83" t="str">
        <f t="shared" ca="1" si="529"/>
        <v>2099.</v>
      </c>
      <c r="B2199" s="26">
        <v>3800</v>
      </c>
      <c r="C2199" s="40" t="s">
        <v>1529</v>
      </c>
      <c r="D2199" s="26">
        <v>1969</v>
      </c>
      <c r="E2199" s="83" t="s">
        <v>2957</v>
      </c>
      <c r="F2199" s="83" t="s">
        <v>2959</v>
      </c>
      <c r="G2199" s="26">
        <v>2</v>
      </c>
      <c r="H2199" s="26">
        <v>1</v>
      </c>
      <c r="I2199" s="178">
        <v>406.8</v>
      </c>
      <c r="J2199" s="178">
        <v>358.2</v>
      </c>
      <c r="K2199" s="178">
        <v>358.2</v>
      </c>
      <c r="L2199" s="26">
        <v>11</v>
      </c>
      <c r="M2199" s="178">
        <f t="shared" si="534"/>
        <v>2903878</v>
      </c>
      <c r="N2199" s="178"/>
      <c r="O2199" s="178"/>
      <c r="P2199" s="178"/>
      <c r="Q2199" s="176">
        <f t="shared" si="535"/>
        <v>2903878</v>
      </c>
      <c r="R2199" s="178"/>
      <c r="S2199" s="26"/>
      <c r="T2199" s="178"/>
      <c r="U2199" s="178">
        <v>386</v>
      </c>
      <c r="V2199" s="178">
        <f>U2199*7523</f>
        <v>2903878</v>
      </c>
      <c r="W2199" s="178"/>
      <c r="X2199" s="178"/>
      <c r="Y2199" s="178"/>
      <c r="Z2199" s="178"/>
      <c r="AA2199" s="178"/>
      <c r="AB2199" s="178"/>
      <c r="AC2199" s="178"/>
      <c r="AD2199" s="178"/>
      <c r="AE2199" s="178"/>
      <c r="AF2199" s="178"/>
      <c r="AG2199" s="317">
        <v>2025</v>
      </c>
      <c r="AH2199" s="158"/>
      <c r="AI2199" s="175"/>
      <c r="AJ2199" s="162"/>
      <c r="AK2199" s="15">
        <f t="shared" ca="1" si="523"/>
        <v>2099</v>
      </c>
      <c r="AL2199" s="15" t="s">
        <v>155</v>
      </c>
      <c r="AM2199" s="15" t="str">
        <f t="shared" ca="1" si="524"/>
        <v>2099.</v>
      </c>
      <c r="AN2199" s="188"/>
      <c r="AP2199" s="16"/>
    </row>
    <row r="2200" spans="1:42" ht="22.5" hidden="1" customHeight="1" x14ac:dyDescent="0.25">
      <c r="A2200" s="83" t="str">
        <f t="shared" ca="1" si="529"/>
        <v>2100.</v>
      </c>
      <c r="B2200" s="26">
        <v>3805</v>
      </c>
      <c r="C2200" s="40" t="s">
        <v>1531</v>
      </c>
      <c r="D2200" s="26">
        <v>1967</v>
      </c>
      <c r="E2200" s="83" t="s">
        <v>2957</v>
      </c>
      <c r="F2200" s="83" t="s">
        <v>2958</v>
      </c>
      <c r="G2200" s="26">
        <v>5</v>
      </c>
      <c r="H2200" s="26">
        <v>3</v>
      </c>
      <c r="I2200" s="178">
        <v>2202.6999999999998</v>
      </c>
      <c r="J2200" s="178">
        <v>2076.6999999999998</v>
      </c>
      <c r="K2200" s="178">
        <v>1894.4</v>
      </c>
      <c r="L2200" s="26">
        <v>87</v>
      </c>
      <c r="M2200" s="178">
        <f t="shared" si="534"/>
        <v>1879910</v>
      </c>
      <c r="N2200" s="178"/>
      <c r="O2200" s="178"/>
      <c r="P2200" s="178"/>
      <c r="Q2200" s="176">
        <f t="shared" si="535"/>
        <v>1879910</v>
      </c>
      <c r="R2200" s="178"/>
      <c r="S2200" s="26"/>
      <c r="T2200" s="178"/>
      <c r="U2200" s="178">
        <v>530</v>
      </c>
      <c r="V2200" s="178">
        <f>U2200*3547</f>
        <v>1879910</v>
      </c>
      <c r="W2200" s="178"/>
      <c r="X2200" s="178"/>
      <c r="Y2200" s="178"/>
      <c r="Z2200" s="178"/>
      <c r="AA2200" s="178"/>
      <c r="AB2200" s="178"/>
      <c r="AC2200" s="178"/>
      <c r="AD2200" s="178"/>
      <c r="AE2200" s="178"/>
      <c r="AF2200" s="178"/>
      <c r="AG2200" s="317">
        <v>2025</v>
      </c>
      <c r="AH2200" s="158"/>
      <c r="AI2200" s="175"/>
      <c r="AJ2200" s="162"/>
      <c r="AK2200" s="15">
        <f t="shared" ca="1" si="523"/>
        <v>2100</v>
      </c>
      <c r="AL2200" s="15" t="s">
        <v>155</v>
      </c>
      <c r="AM2200" s="15" t="str">
        <f t="shared" ca="1" si="524"/>
        <v>2100.</v>
      </c>
      <c r="AN2200" s="188"/>
      <c r="AO2200" s="16"/>
      <c r="AP2200" s="16"/>
    </row>
    <row r="2201" spans="1:42" ht="22.5" hidden="1" customHeight="1" x14ac:dyDescent="0.25">
      <c r="A2201" s="83" t="str">
        <f t="shared" ca="1" si="529"/>
        <v>2101.</v>
      </c>
      <c r="B2201" s="26">
        <v>3807</v>
      </c>
      <c r="C2201" s="40" t="s">
        <v>1532</v>
      </c>
      <c r="D2201" s="26">
        <v>1972</v>
      </c>
      <c r="E2201" s="135" t="s">
        <v>2957</v>
      </c>
      <c r="F2201" s="83" t="s">
        <v>2958</v>
      </c>
      <c r="G2201" s="26">
        <v>2</v>
      </c>
      <c r="H2201" s="26">
        <v>2</v>
      </c>
      <c r="I2201" s="178">
        <v>814.5</v>
      </c>
      <c r="J2201" s="178">
        <v>755.5</v>
      </c>
      <c r="K2201" s="178">
        <v>755.5</v>
      </c>
      <c r="L2201" s="26">
        <v>32</v>
      </c>
      <c r="M2201" s="178">
        <f t="shared" si="534"/>
        <v>563040</v>
      </c>
      <c r="N2201" s="178"/>
      <c r="O2201" s="178"/>
      <c r="P2201" s="178"/>
      <c r="Q2201" s="176">
        <f t="shared" si="535"/>
        <v>563040</v>
      </c>
      <c r="R2201" s="178">
        <v>563040</v>
      </c>
      <c r="S2201" s="26"/>
      <c r="T2201" s="178"/>
      <c r="U2201" s="178"/>
      <c r="V2201" s="178"/>
      <c r="W2201" s="178"/>
      <c r="X2201" s="178"/>
      <c r="Y2201" s="178"/>
      <c r="Z2201" s="178"/>
      <c r="AA2201" s="178"/>
      <c r="AB2201" s="178"/>
      <c r="AC2201" s="176"/>
      <c r="AD2201" s="176"/>
      <c r="AE2201" s="178"/>
      <c r="AF2201" s="178"/>
      <c r="AG2201" s="317">
        <v>2025</v>
      </c>
      <c r="AH2201" s="163"/>
      <c r="AI2201" s="175"/>
      <c r="AJ2201" s="180"/>
      <c r="AK2201" s="15">
        <f t="shared" ca="1" si="523"/>
        <v>2101</v>
      </c>
      <c r="AL2201" s="15" t="s">
        <v>155</v>
      </c>
      <c r="AM2201" s="15" t="str">
        <f t="shared" ca="1" si="524"/>
        <v>2101.</v>
      </c>
      <c r="AN2201" s="188"/>
      <c r="AO2201" s="16"/>
      <c r="AP2201" s="16"/>
    </row>
    <row r="2202" spans="1:42" ht="22.5" hidden="1" customHeight="1" x14ac:dyDescent="0.25">
      <c r="A2202" s="83" t="str">
        <f t="shared" ca="1" si="529"/>
        <v>2102.</v>
      </c>
      <c r="B2202" s="26">
        <v>3815</v>
      </c>
      <c r="C2202" s="40" t="s">
        <v>803</v>
      </c>
      <c r="D2202" s="26">
        <v>1959</v>
      </c>
      <c r="E2202" s="83" t="s">
        <v>2957</v>
      </c>
      <c r="F2202" s="83" t="s">
        <v>2959</v>
      </c>
      <c r="G2202" s="26">
        <v>2</v>
      </c>
      <c r="H2202" s="26">
        <v>3</v>
      </c>
      <c r="I2202" s="178">
        <v>831.8</v>
      </c>
      <c r="J2202" s="176">
        <v>533.4</v>
      </c>
      <c r="K2202" s="178">
        <v>533.4</v>
      </c>
      <c r="L2202" s="26">
        <v>13</v>
      </c>
      <c r="M2202" s="178">
        <f t="shared" si="534"/>
        <v>4212880</v>
      </c>
      <c r="N2202" s="174"/>
      <c r="O2202" s="174"/>
      <c r="P2202" s="174"/>
      <c r="Q2202" s="176">
        <f t="shared" si="535"/>
        <v>4212880</v>
      </c>
      <c r="R2202" s="178"/>
      <c r="S2202" s="26"/>
      <c r="T2202" s="178"/>
      <c r="U2202" s="178">
        <v>560</v>
      </c>
      <c r="V2202" s="178">
        <f>U2202*7523</f>
        <v>4212880</v>
      </c>
      <c r="W2202" s="178"/>
      <c r="X2202" s="178"/>
      <c r="Y2202" s="178"/>
      <c r="Z2202" s="178"/>
      <c r="AA2202" s="178"/>
      <c r="AB2202" s="178"/>
      <c r="AC2202" s="176"/>
      <c r="AD2202" s="176"/>
      <c r="AE2202" s="178"/>
      <c r="AF2202" s="178"/>
      <c r="AG2202" s="317">
        <v>2025</v>
      </c>
      <c r="AH2202" s="159"/>
      <c r="AI2202" s="175"/>
      <c r="AJ2202" s="162"/>
      <c r="AK2202" s="15">
        <f t="shared" ca="1" si="523"/>
        <v>2102</v>
      </c>
      <c r="AL2202" s="15" t="s">
        <v>155</v>
      </c>
      <c r="AM2202" s="15" t="str">
        <f t="shared" ca="1" si="524"/>
        <v>2102.</v>
      </c>
      <c r="AN2202" s="188"/>
      <c r="AO2202" s="16"/>
      <c r="AP2202" s="16"/>
    </row>
    <row r="2203" spans="1:42" ht="22.5" hidden="1" customHeight="1" x14ac:dyDescent="0.25">
      <c r="A2203" s="83" t="str">
        <f t="shared" ca="1" si="529"/>
        <v>2103.</v>
      </c>
      <c r="B2203" s="26">
        <v>3839</v>
      </c>
      <c r="C2203" s="40" t="s">
        <v>1538</v>
      </c>
      <c r="D2203" s="26">
        <v>1997</v>
      </c>
      <c r="E2203" s="83" t="s">
        <v>2957</v>
      </c>
      <c r="F2203" s="83" t="s">
        <v>2959</v>
      </c>
      <c r="G2203" s="26">
        <v>5</v>
      </c>
      <c r="H2203" s="26">
        <v>6</v>
      </c>
      <c r="I2203" s="178">
        <v>3950.4</v>
      </c>
      <c r="J2203" s="178">
        <v>3545.1</v>
      </c>
      <c r="K2203" s="178">
        <v>3545.1</v>
      </c>
      <c r="L2203" s="26">
        <v>160</v>
      </c>
      <c r="M2203" s="178">
        <f t="shared" si="534"/>
        <v>3607299</v>
      </c>
      <c r="N2203" s="178"/>
      <c r="O2203" s="178"/>
      <c r="P2203" s="178"/>
      <c r="Q2203" s="176">
        <f t="shared" si="535"/>
        <v>3607299</v>
      </c>
      <c r="R2203" s="178"/>
      <c r="S2203" s="26"/>
      <c r="T2203" s="178"/>
      <c r="U2203" s="178">
        <v>1017</v>
      </c>
      <c r="V2203" s="178">
        <f>U2203*3547</f>
        <v>3607299</v>
      </c>
      <c r="W2203" s="178"/>
      <c r="X2203" s="178"/>
      <c r="Y2203" s="178"/>
      <c r="Z2203" s="178"/>
      <c r="AA2203" s="178"/>
      <c r="AB2203" s="178"/>
      <c r="AC2203" s="178"/>
      <c r="AD2203" s="178"/>
      <c r="AE2203" s="178"/>
      <c r="AF2203" s="178"/>
      <c r="AG2203" s="317">
        <v>2025</v>
      </c>
      <c r="AH2203" s="158"/>
      <c r="AI2203" s="175"/>
      <c r="AJ2203" s="162"/>
      <c r="AK2203" s="15">
        <f t="shared" ca="1" si="523"/>
        <v>2103</v>
      </c>
      <c r="AL2203" s="15" t="s">
        <v>155</v>
      </c>
      <c r="AM2203" s="15" t="str">
        <f t="shared" ca="1" si="524"/>
        <v>2103.</v>
      </c>
      <c r="AN2203" s="188"/>
      <c r="AP2203" s="16"/>
    </row>
    <row r="2204" spans="1:42" ht="22.5" hidden="1" customHeight="1" x14ac:dyDescent="0.25">
      <c r="A2204" s="83" t="str">
        <f t="shared" ca="1" si="529"/>
        <v>2104.</v>
      </c>
      <c r="B2204" s="26">
        <v>3842</v>
      </c>
      <c r="C2204" s="40" t="s">
        <v>1539</v>
      </c>
      <c r="D2204" s="26">
        <v>1980</v>
      </c>
      <c r="E2204" s="83" t="s">
        <v>2957</v>
      </c>
      <c r="F2204" s="83" t="s">
        <v>2960</v>
      </c>
      <c r="G2204" s="26">
        <v>2</v>
      </c>
      <c r="H2204" s="26">
        <v>2</v>
      </c>
      <c r="I2204" s="178">
        <v>648.1</v>
      </c>
      <c r="J2204" s="178">
        <v>569.70000000000005</v>
      </c>
      <c r="K2204" s="178">
        <v>569.70000000000005</v>
      </c>
      <c r="L2204" s="26">
        <v>49</v>
      </c>
      <c r="M2204" s="178">
        <f t="shared" si="534"/>
        <v>3007695.4</v>
      </c>
      <c r="N2204" s="178"/>
      <c r="O2204" s="178"/>
      <c r="P2204" s="178"/>
      <c r="Q2204" s="176">
        <f t="shared" si="535"/>
        <v>3007695.4</v>
      </c>
      <c r="R2204" s="178"/>
      <c r="S2204" s="26"/>
      <c r="T2204" s="178"/>
      <c r="U2204" s="178">
        <v>399.8</v>
      </c>
      <c r="V2204" s="178">
        <f>U2204*7523</f>
        <v>3007695.4</v>
      </c>
      <c r="W2204" s="178"/>
      <c r="X2204" s="178"/>
      <c r="Y2204" s="178"/>
      <c r="Z2204" s="178"/>
      <c r="AA2204" s="178"/>
      <c r="AB2204" s="178"/>
      <c r="AC2204" s="178"/>
      <c r="AD2204" s="178"/>
      <c r="AE2204" s="178"/>
      <c r="AF2204" s="178"/>
      <c r="AG2204" s="317">
        <v>2025</v>
      </c>
      <c r="AH2204" s="158"/>
      <c r="AI2204" s="175"/>
      <c r="AJ2204" s="162"/>
      <c r="AK2204" s="15">
        <f t="shared" ca="1" si="523"/>
        <v>2104</v>
      </c>
      <c r="AL2204" s="15" t="s">
        <v>155</v>
      </c>
      <c r="AM2204" s="15" t="str">
        <f t="shared" ca="1" si="524"/>
        <v>2104.</v>
      </c>
      <c r="AN2204" s="188"/>
      <c r="AP2204" s="16"/>
    </row>
    <row r="2205" spans="1:42" ht="22.5" hidden="1" customHeight="1" x14ac:dyDescent="0.25">
      <c r="A2205" s="83" t="str">
        <f t="shared" ca="1" si="529"/>
        <v>2105.</v>
      </c>
      <c r="B2205" s="26">
        <v>3851</v>
      </c>
      <c r="C2205" s="40" t="s">
        <v>1540</v>
      </c>
      <c r="D2205" s="26">
        <v>2000</v>
      </c>
      <c r="E2205" s="83" t="s">
        <v>2957</v>
      </c>
      <c r="F2205" s="83" t="s">
        <v>2958</v>
      </c>
      <c r="G2205" s="26">
        <v>5</v>
      </c>
      <c r="H2205" s="26">
        <v>3</v>
      </c>
      <c r="I2205" s="178">
        <v>3246.8</v>
      </c>
      <c r="J2205" s="178">
        <v>3246.8</v>
      </c>
      <c r="K2205" s="178">
        <v>3246.8</v>
      </c>
      <c r="L2205" s="26">
        <v>125</v>
      </c>
      <c r="M2205" s="178">
        <f t="shared" si="534"/>
        <v>3094048.0999999996</v>
      </c>
      <c r="N2205" s="178"/>
      <c r="O2205" s="178"/>
      <c r="P2205" s="178"/>
      <c r="Q2205" s="176">
        <f t="shared" si="535"/>
        <v>3094048.0999999996</v>
      </c>
      <c r="R2205" s="178"/>
      <c r="S2205" s="26"/>
      <c r="T2205" s="178"/>
      <c r="U2205" s="178">
        <v>872.3</v>
      </c>
      <c r="V2205" s="178">
        <f>U2205*3547</f>
        <v>3094048.0999999996</v>
      </c>
      <c r="W2205" s="178"/>
      <c r="X2205" s="178"/>
      <c r="Y2205" s="178"/>
      <c r="Z2205" s="178"/>
      <c r="AA2205" s="178"/>
      <c r="AB2205" s="178"/>
      <c r="AC2205" s="176"/>
      <c r="AD2205" s="176"/>
      <c r="AE2205" s="178"/>
      <c r="AF2205" s="178"/>
      <c r="AG2205" s="317">
        <v>2025</v>
      </c>
      <c r="AH2205" s="159"/>
      <c r="AI2205" s="175"/>
      <c r="AJ2205" s="162"/>
      <c r="AK2205" s="15">
        <f t="shared" ca="1" si="523"/>
        <v>2105</v>
      </c>
      <c r="AL2205" s="15" t="s">
        <v>155</v>
      </c>
      <c r="AM2205" s="15" t="str">
        <f t="shared" ca="1" si="524"/>
        <v>2105.</v>
      </c>
      <c r="AN2205" s="188"/>
      <c r="AO2205" s="16"/>
      <c r="AP2205" s="16"/>
    </row>
    <row r="2206" spans="1:42" ht="22.5" hidden="1" customHeight="1" x14ac:dyDescent="0.25">
      <c r="A2206" s="83" t="str">
        <f t="shared" ca="1" si="529"/>
        <v>2106.</v>
      </c>
      <c r="B2206" s="26">
        <v>3852</v>
      </c>
      <c r="C2206" s="40" t="s">
        <v>951</v>
      </c>
      <c r="D2206" s="26">
        <v>1987</v>
      </c>
      <c r="E2206" s="83" t="s">
        <v>2957</v>
      </c>
      <c r="F2206" s="83" t="s">
        <v>2958</v>
      </c>
      <c r="G2206" s="26">
        <v>5</v>
      </c>
      <c r="H2206" s="26">
        <v>5</v>
      </c>
      <c r="I2206" s="178">
        <v>6272.7</v>
      </c>
      <c r="J2206" s="176">
        <v>5476.7</v>
      </c>
      <c r="K2206" s="178">
        <v>5476.7</v>
      </c>
      <c r="L2206" s="26">
        <v>239</v>
      </c>
      <c r="M2206" s="178">
        <f t="shared" si="534"/>
        <v>1663740</v>
      </c>
      <c r="N2206" s="178"/>
      <c r="O2206" s="178"/>
      <c r="P2206" s="178"/>
      <c r="Q2206" s="176">
        <f t="shared" si="535"/>
        <v>1663740</v>
      </c>
      <c r="R2206" s="178">
        <v>1663740</v>
      </c>
      <c r="S2206" s="26"/>
      <c r="T2206" s="178"/>
      <c r="U2206" s="178"/>
      <c r="V2206" s="178"/>
      <c r="W2206" s="178"/>
      <c r="X2206" s="178"/>
      <c r="Y2206" s="178"/>
      <c r="Z2206" s="178"/>
      <c r="AA2206" s="178"/>
      <c r="AB2206" s="178"/>
      <c r="AC2206" s="178"/>
      <c r="AD2206" s="178"/>
      <c r="AE2206" s="178"/>
      <c r="AF2206" s="178"/>
      <c r="AG2206" s="317">
        <v>2025</v>
      </c>
      <c r="AH2206" s="158"/>
      <c r="AI2206" s="175"/>
      <c r="AJ2206" s="180"/>
      <c r="AK2206" s="15">
        <f t="shared" ref="AK2206:AK2269" ca="1" si="536">MAX(AK2201:AK2205)+1</f>
        <v>2106</v>
      </c>
      <c r="AL2206" s="15" t="s">
        <v>155</v>
      </c>
      <c r="AM2206" s="15" t="str">
        <f t="shared" ca="1" si="524"/>
        <v>2106.</v>
      </c>
      <c r="AN2206" s="188"/>
      <c r="AO2206" s="16"/>
      <c r="AP2206" s="16"/>
    </row>
    <row r="2207" spans="1:42" ht="22.5" hidden="1" customHeight="1" x14ac:dyDescent="0.25">
      <c r="A2207" s="83" t="str">
        <f t="shared" ca="1" si="529"/>
        <v>2107.</v>
      </c>
      <c r="B2207" s="26">
        <v>3865</v>
      </c>
      <c r="C2207" s="40" t="s">
        <v>948</v>
      </c>
      <c r="D2207" s="26">
        <v>1966</v>
      </c>
      <c r="E2207" s="135" t="s">
        <v>2957</v>
      </c>
      <c r="F2207" s="83" t="s">
        <v>2959</v>
      </c>
      <c r="G2207" s="26">
        <v>2</v>
      </c>
      <c r="H2207" s="26">
        <v>2</v>
      </c>
      <c r="I2207" s="178">
        <v>1169.0999999999999</v>
      </c>
      <c r="J2207" s="176">
        <v>667.1</v>
      </c>
      <c r="K2207" s="178">
        <v>667.1</v>
      </c>
      <c r="L2207" s="26">
        <v>38</v>
      </c>
      <c r="M2207" s="178">
        <f t="shared" ref="M2207:M2221" si="537">R2207+T2207+V2207+X2207+Z2207+AB2207+AE2207+AF2207</f>
        <v>4212880</v>
      </c>
      <c r="N2207" s="178"/>
      <c r="O2207" s="178"/>
      <c r="P2207" s="178"/>
      <c r="Q2207" s="176">
        <f t="shared" ref="Q2207:Q2221" si="538">M2207</f>
        <v>4212880</v>
      </c>
      <c r="R2207" s="178"/>
      <c r="S2207" s="26"/>
      <c r="T2207" s="178"/>
      <c r="U2207" s="178">
        <v>560</v>
      </c>
      <c r="V2207" s="178">
        <f>U2207*7523</f>
        <v>4212880</v>
      </c>
      <c r="W2207" s="178"/>
      <c r="X2207" s="178"/>
      <c r="Y2207" s="178"/>
      <c r="Z2207" s="178"/>
      <c r="AA2207" s="178"/>
      <c r="AB2207" s="178"/>
      <c r="AC2207" s="178"/>
      <c r="AD2207" s="178"/>
      <c r="AE2207" s="178"/>
      <c r="AF2207" s="178"/>
      <c r="AG2207" s="317">
        <v>2025</v>
      </c>
      <c r="AH2207" s="163"/>
      <c r="AI2207" s="175"/>
      <c r="AJ2207" s="162"/>
      <c r="AK2207" s="15">
        <f t="shared" ca="1" si="536"/>
        <v>2107</v>
      </c>
      <c r="AL2207" s="15" t="s">
        <v>155</v>
      </c>
      <c r="AM2207" s="15" t="str">
        <f t="shared" ca="1" si="524"/>
        <v>2107.</v>
      </c>
      <c r="AN2207" s="188"/>
      <c r="AO2207" s="15"/>
      <c r="AP2207" s="16"/>
    </row>
    <row r="2208" spans="1:42" ht="22.5" hidden="1" customHeight="1" x14ac:dyDescent="0.25">
      <c r="A2208" s="83" t="str">
        <f t="shared" ca="1" si="529"/>
        <v>2108.</v>
      </c>
      <c r="B2208" s="26">
        <v>3867</v>
      </c>
      <c r="C2208" s="40" t="s">
        <v>1180</v>
      </c>
      <c r="D2208" s="26">
        <v>1959</v>
      </c>
      <c r="E2208" s="83" t="s">
        <v>2957</v>
      </c>
      <c r="F2208" s="83" t="s">
        <v>2959</v>
      </c>
      <c r="G2208" s="26">
        <v>2</v>
      </c>
      <c r="H2208" s="26">
        <v>1</v>
      </c>
      <c r="I2208" s="178">
        <v>871.9</v>
      </c>
      <c r="J2208" s="176">
        <v>452.3</v>
      </c>
      <c r="K2208" s="178">
        <v>452.3</v>
      </c>
      <c r="L2208" s="26">
        <v>17</v>
      </c>
      <c r="M2208" s="178">
        <f t="shared" si="537"/>
        <v>3444781.6999999997</v>
      </c>
      <c r="N2208" s="174"/>
      <c r="O2208" s="174"/>
      <c r="P2208" s="174"/>
      <c r="Q2208" s="176">
        <f t="shared" si="538"/>
        <v>3444781.6999999997</v>
      </c>
      <c r="R2208" s="178"/>
      <c r="S2208" s="26"/>
      <c r="T2208" s="178"/>
      <c r="U2208" s="178">
        <v>457.9</v>
      </c>
      <c r="V2208" s="178">
        <f>U2208*7523</f>
        <v>3444781.6999999997</v>
      </c>
      <c r="W2208" s="178"/>
      <c r="X2208" s="178"/>
      <c r="Y2208" s="178"/>
      <c r="Z2208" s="178"/>
      <c r="AA2208" s="178"/>
      <c r="AB2208" s="178"/>
      <c r="AC2208" s="176"/>
      <c r="AD2208" s="176"/>
      <c r="AE2208" s="178"/>
      <c r="AF2208" s="178"/>
      <c r="AG2208" s="317">
        <v>2025</v>
      </c>
      <c r="AH2208" s="159"/>
      <c r="AI2208" s="175"/>
      <c r="AJ2208" s="162"/>
      <c r="AK2208" s="15">
        <f t="shared" ca="1" si="536"/>
        <v>2108</v>
      </c>
      <c r="AL2208" s="15" t="s">
        <v>155</v>
      </c>
      <c r="AM2208" s="15" t="str">
        <f t="shared" ref="AM2208:AM2271" ca="1" si="539">CONCATENATE(AK2208,AL2208)</f>
        <v>2108.</v>
      </c>
      <c r="AN2208" s="188"/>
      <c r="AO2208" s="16"/>
      <c r="AP2208" s="16"/>
    </row>
    <row r="2209" spans="1:42" ht="22.5" hidden="1" customHeight="1" x14ac:dyDescent="0.25">
      <c r="A2209" s="83" t="str">
        <f t="shared" ca="1" si="529"/>
        <v>2109.</v>
      </c>
      <c r="B2209" s="26">
        <v>3875</v>
      </c>
      <c r="C2209" s="40" t="s">
        <v>954</v>
      </c>
      <c r="D2209" s="26">
        <v>1982</v>
      </c>
      <c r="E2209" s="83" t="s">
        <v>2957</v>
      </c>
      <c r="F2209" s="83" t="s">
        <v>2959</v>
      </c>
      <c r="G2209" s="26">
        <v>2</v>
      </c>
      <c r="H2209" s="26">
        <v>1</v>
      </c>
      <c r="I2209" s="178">
        <v>997.8</v>
      </c>
      <c r="J2209" s="176">
        <v>966.8</v>
      </c>
      <c r="K2209" s="178">
        <v>966.8</v>
      </c>
      <c r="L2209" s="26">
        <v>68</v>
      </c>
      <c r="M2209" s="178">
        <f t="shared" si="537"/>
        <v>2844339.3</v>
      </c>
      <c r="N2209" s="178"/>
      <c r="O2209" s="178"/>
      <c r="P2209" s="178"/>
      <c r="Q2209" s="176">
        <f t="shared" si="538"/>
        <v>2844339.3</v>
      </c>
      <c r="R2209" s="178"/>
      <c r="S2209" s="26"/>
      <c r="T2209" s="178"/>
      <c r="U2209" s="178">
        <v>801.9</v>
      </c>
      <c r="V2209" s="178">
        <f>U2209*3547</f>
        <v>2844339.3</v>
      </c>
      <c r="W2209" s="178"/>
      <c r="X2209" s="178"/>
      <c r="Y2209" s="178"/>
      <c r="Z2209" s="178"/>
      <c r="AA2209" s="178"/>
      <c r="AB2209" s="178"/>
      <c r="AC2209" s="178"/>
      <c r="AD2209" s="178"/>
      <c r="AE2209" s="178"/>
      <c r="AF2209" s="178"/>
      <c r="AG2209" s="317">
        <v>2025</v>
      </c>
      <c r="AH2209" s="158"/>
      <c r="AI2209" s="175"/>
      <c r="AJ2209" s="162"/>
      <c r="AK2209" s="15">
        <f t="shared" ca="1" si="536"/>
        <v>2109</v>
      </c>
      <c r="AL2209" s="15" t="s">
        <v>155</v>
      </c>
      <c r="AM2209" s="15" t="str">
        <f t="shared" ca="1" si="539"/>
        <v>2109.</v>
      </c>
      <c r="AN2209" s="188"/>
      <c r="AP2209" s="16"/>
    </row>
    <row r="2210" spans="1:42" ht="22.5" hidden="1" customHeight="1" x14ac:dyDescent="0.25">
      <c r="A2210" s="83" t="str">
        <f t="shared" ca="1" si="529"/>
        <v>2110.</v>
      </c>
      <c r="B2210" s="26">
        <v>3899</v>
      </c>
      <c r="C2210" s="40" t="s">
        <v>957</v>
      </c>
      <c r="D2210" s="26">
        <v>1960</v>
      </c>
      <c r="E2210" s="83" t="s">
        <v>2957</v>
      </c>
      <c r="F2210" s="83" t="s">
        <v>2959</v>
      </c>
      <c r="G2210" s="26">
        <v>2</v>
      </c>
      <c r="H2210" s="26">
        <v>1</v>
      </c>
      <c r="I2210" s="178">
        <v>334.1</v>
      </c>
      <c r="J2210" s="176">
        <v>306.5</v>
      </c>
      <c r="K2210" s="178">
        <v>306.5</v>
      </c>
      <c r="L2210" s="26">
        <v>15</v>
      </c>
      <c r="M2210" s="178">
        <f t="shared" si="537"/>
        <v>314170.39999999997</v>
      </c>
      <c r="N2210" s="178"/>
      <c r="O2210" s="178"/>
      <c r="P2210" s="178"/>
      <c r="Q2210" s="176">
        <f t="shared" si="538"/>
        <v>314170.39999999997</v>
      </c>
      <c r="R2210" s="178"/>
      <c r="S2210" s="26"/>
      <c r="T2210" s="178"/>
      <c r="U2210" s="178"/>
      <c r="V2210" s="178"/>
      <c r="W2210" s="178"/>
      <c r="X2210" s="178"/>
      <c r="Y2210" s="178">
        <v>99.8</v>
      </c>
      <c r="Z2210" s="178">
        <f>Y2210*3148</f>
        <v>314170.39999999997</v>
      </c>
      <c r="AA2210" s="178"/>
      <c r="AB2210" s="178"/>
      <c r="AC2210" s="178"/>
      <c r="AD2210" s="178"/>
      <c r="AE2210" s="176"/>
      <c r="AF2210" s="178"/>
      <c r="AG2210" s="317">
        <v>2025</v>
      </c>
      <c r="AH2210" s="158"/>
      <c r="AI2210" s="175"/>
      <c r="AJ2210" s="180"/>
      <c r="AK2210" s="15">
        <f t="shared" ca="1" si="536"/>
        <v>2110</v>
      </c>
      <c r="AL2210" s="15" t="s">
        <v>155</v>
      </c>
      <c r="AM2210" s="15" t="str">
        <f t="shared" ca="1" si="539"/>
        <v>2110.</v>
      </c>
      <c r="AN2210" s="188"/>
      <c r="AP2210" s="16"/>
    </row>
    <row r="2211" spans="1:42" ht="22.5" hidden="1" customHeight="1" x14ac:dyDescent="0.25">
      <c r="A2211" s="83" t="str">
        <f t="shared" ca="1" si="529"/>
        <v>2111.</v>
      </c>
      <c r="B2211" s="26">
        <v>3901</v>
      </c>
      <c r="C2211" s="40" t="s">
        <v>939</v>
      </c>
      <c r="D2211" s="26">
        <v>1952</v>
      </c>
      <c r="E2211" s="135" t="s">
        <v>2957</v>
      </c>
      <c r="F2211" s="83" t="s">
        <v>2959</v>
      </c>
      <c r="G2211" s="26">
        <v>2</v>
      </c>
      <c r="H2211" s="26">
        <v>1</v>
      </c>
      <c r="I2211" s="178">
        <v>500.7</v>
      </c>
      <c r="J2211" s="176">
        <v>464.8</v>
      </c>
      <c r="K2211" s="178">
        <v>464.8</v>
      </c>
      <c r="L2211" s="26">
        <v>21</v>
      </c>
      <c r="M2211" s="178">
        <f t="shared" si="537"/>
        <v>328021.60000000003</v>
      </c>
      <c r="N2211" s="178"/>
      <c r="O2211" s="178"/>
      <c r="P2211" s="178"/>
      <c r="Q2211" s="176">
        <f t="shared" si="538"/>
        <v>328021.60000000003</v>
      </c>
      <c r="R2211" s="178"/>
      <c r="S2211" s="26"/>
      <c r="T2211" s="178"/>
      <c r="U2211" s="178"/>
      <c r="V2211" s="178"/>
      <c r="W2211" s="178"/>
      <c r="X2211" s="178"/>
      <c r="Y2211" s="178">
        <v>104.2</v>
      </c>
      <c r="Z2211" s="178">
        <f>Y2211*3148</f>
        <v>328021.60000000003</v>
      </c>
      <c r="AA2211" s="178"/>
      <c r="AB2211" s="178"/>
      <c r="AC2211" s="178"/>
      <c r="AD2211" s="178"/>
      <c r="AE2211" s="176"/>
      <c r="AF2211" s="178"/>
      <c r="AG2211" s="317">
        <v>2025</v>
      </c>
      <c r="AH2211" s="163"/>
      <c r="AI2211" s="175"/>
      <c r="AJ2211" s="180"/>
      <c r="AK2211" s="15">
        <f t="shared" ca="1" si="536"/>
        <v>2111</v>
      </c>
      <c r="AL2211" s="15" t="s">
        <v>155</v>
      </c>
      <c r="AM2211" s="15" t="str">
        <f t="shared" ca="1" si="539"/>
        <v>2111.</v>
      </c>
      <c r="AN2211" s="188"/>
      <c r="AO2211" s="15"/>
      <c r="AP2211" s="16"/>
    </row>
    <row r="2212" spans="1:42" ht="22.5" hidden="1" customHeight="1" x14ac:dyDescent="0.25">
      <c r="A2212" s="83" t="str">
        <f t="shared" ca="1" si="529"/>
        <v>2112.</v>
      </c>
      <c r="B2212" s="26">
        <v>3904</v>
      </c>
      <c r="C2212" s="40" t="s">
        <v>786</v>
      </c>
      <c r="D2212" s="26">
        <v>1990</v>
      </c>
      <c r="E2212" s="83" t="s">
        <v>2957</v>
      </c>
      <c r="F2212" s="83" t="s">
        <v>2958</v>
      </c>
      <c r="G2212" s="26">
        <v>5</v>
      </c>
      <c r="H2212" s="26">
        <v>3</v>
      </c>
      <c r="I2212" s="178">
        <v>3598.4</v>
      </c>
      <c r="J2212" s="176">
        <v>3256.5</v>
      </c>
      <c r="K2212" s="178">
        <v>3256.5</v>
      </c>
      <c r="L2212" s="26">
        <v>156</v>
      </c>
      <c r="M2212" s="178">
        <f t="shared" si="537"/>
        <v>881166</v>
      </c>
      <c r="N2212" s="174"/>
      <c r="O2212" s="174"/>
      <c r="P2212" s="174"/>
      <c r="Q2212" s="176">
        <f t="shared" si="538"/>
        <v>881166</v>
      </c>
      <c r="R2212" s="178">
        <v>881166</v>
      </c>
      <c r="S2212" s="26"/>
      <c r="T2212" s="178"/>
      <c r="U2212" s="178"/>
      <c r="V2212" s="178"/>
      <c r="W2212" s="178"/>
      <c r="X2212" s="178"/>
      <c r="Y2212" s="178"/>
      <c r="Z2212" s="178"/>
      <c r="AA2212" s="178"/>
      <c r="AB2212" s="178"/>
      <c r="AC2212" s="178"/>
      <c r="AD2212" s="178"/>
      <c r="AE2212" s="178"/>
      <c r="AF2212" s="178"/>
      <c r="AG2212" s="317">
        <v>2025</v>
      </c>
      <c r="AH2212" s="158"/>
      <c r="AI2212" s="175"/>
      <c r="AJ2212" s="180"/>
      <c r="AK2212" s="15">
        <f t="shared" ca="1" si="536"/>
        <v>2112</v>
      </c>
      <c r="AL2212" s="15" t="s">
        <v>155</v>
      </c>
      <c r="AM2212" s="15" t="str">
        <f t="shared" ca="1" si="539"/>
        <v>2112.</v>
      </c>
      <c r="AN2212" s="188"/>
      <c r="AO2212" s="16"/>
      <c r="AP2212" s="16"/>
    </row>
    <row r="2213" spans="1:42" ht="22.5" hidden="1" customHeight="1" x14ac:dyDescent="0.25">
      <c r="A2213" s="83" t="str">
        <f t="shared" ca="1" si="529"/>
        <v>2113.</v>
      </c>
      <c r="B2213" s="26">
        <v>3905</v>
      </c>
      <c r="C2213" s="40" t="s">
        <v>949</v>
      </c>
      <c r="D2213" s="26">
        <v>1991</v>
      </c>
      <c r="E2213" s="83" t="s">
        <v>2957</v>
      </c>
      <c r="F2213" s="83" t="s">
        <v>2958</v>
      </c>
      <c r="G2213" s="26">
        <v>5</v>
      </c>
      <c r="H2213" s="26">
        <v>3</v>
      </c>
      <c r="I2213" s="178">
        <v>3634.3</v>
      </c>
      <c r="J2213" s="176">
        <v>3280.3</v>
      </c>
      <c r="K2213" s="178">
        <v>3280.3</v>
      </c>
      <c r="L2213" s="26">
        <v>134</v>
      </c>
      <c r="M2213" s="178">
        <f t="shared" si="537"/>
        <v>881166</v>
      </c>
      <c r="N2213" s="178"/>
      <c r="O2213" s="178"/>
      <c r="P2213" s="178"/>
      <c r="Q2213" s="176">
        <f t="shared" si="538"/>
        <v>881166</v>
      </c>
      <c r="R2213" s="178">
        <v>881166</v>
      </c>
      <c r="S2213" s="26"/>
      <c r="T2213" s="178"/>
      <c r="U2213" s="178"/>
      <c r="V2213" s="178"/>
      <c r="W2213" s="178"/>
      <c r="X2213" s="178"/>
      <c r="Y2213" s="178"/>
      <c r="Z2213" s="178"/>
      <c r="AA2213" s="178"/>
      <c r="AB2213" s="178"/>
      <c r="AC2213" s="178"/>
      <c r="AD2213" s="178"/>
      <c r="AE2213" s="178"/>
      <c r="AF2213" s="178"/>
      <c r="AG2213" s="317">
        <v>2025</v>
      </c>
      <c r="AH2213" s="158"/>
      <c r="AI2213" s="175"/>
      <c r="AJ2213" s="162"/>
      <c r="AK2213" s="15">
        <f t="shared" ca="1" si="536"/>
        <v>2113</v>
      </c>
      <c r="AL2213" s="15" t="s">
        <v>155</v>
      </c>
      <c r="AM2213" s="15" t="str">
        <f t="shared" ca="1" si="539"/>
        <v>2113.</v>
      </c>
      <c r="AN2213" s="188"/>
      <c r="AP2213" s="16"/>
    </row>
    <row r="2214" spans="1:42" ht="22.5" hidden="1" customHeight="1" x14ac:dyDescent="0.25">
      <c r="A2214" s="83" t="str">
        <f t="shared" ca="1" si="529"/>
        <v>2114.</v>
      </c>
      <c r="B2214" s="26">
        <v>3906</v>
      </c>
      <c r="C2214" s="40" t="s">
        <v>941</v>
      </c>
      <c r="D2214" s="26">
        <v>1993</v>
      </c>
      <c r="E2214" s="135" t="s">
        <v>2957</v>
      </c>
      <c r="F2214" s="83" t="s">
        <v>2959</v>
      </c>
      <c r="G2214" s="26">
        <v>5</v>
      </c>
      <c r="H2214" s="26">
        <v>3</v>
      </c>
      <c r="I2214" s="178">
        <v>2629.5</v>
      </c>
      <c r="J2214" s="176">
        <v>2450.3000000000002</v>
      </c>
      <c r="K2214" s="178">
        <v>2450.3000000000002</v>
      </c>
      <c r="L2214" s="26">
        <v>106</v>
      </c>
      <c r="M2214" s="178">
        <f t="shared" si="537"/>
        <v>3139095</v>
      </c>
      <c r="N2214" s="178"/>
      <c r="O2214" s="178"/>
      <c r="P2214" s="178"/>
      <c r="Q2214" s="176">
        <f t="shared" si="538"/>
        <v>3139095</v>
      </c>
      <c r="R2214" s="178"/>
      <c r="S2214" s="26"/>
      <c r="T2214" s="178"/>
      <c r="U2214" s="178">
        <v>885</v>
      </c>
      <c r="V2214" s="178">
        <f>U2214*3547</f>
        <v>3139095</v>
      </c>
      <c r="W2214" s="178"/>
      <c r="X2214" s="178"/>
      <c r="Y2214" s="178"/>
      <c r="Z2214" s="178"/>
      <c r="AA2214" s="178"/>
      <c r="AB2214" s="178"/>
      <c r="AC2214" s="178"/>
      <c r="AD2214" s="178"/>
      <c r="AE2214" s="176"/>
      <c r="AF2214" s="178"/>
      <c r="AG2214" s="317">
        <v>2025</v>
      </c>
      <c r="AH2214" s="158"/>
      <c r="AI2214" s="175"/>
      <c r="AJ2214" s="162"/>
      <c r="AK2214" s="15">
        <f t="shared" ca="1" si="536"/>
        <v>2114</v>
      </c>
      <c r="AL2214" s="15" t="s">
        <v>155</v>
      </c>
      <c r="AM2214" s="15" t="str">
        <f t="shared" ca="1" si="539"/>
        <v>2114.</v>
      </c>
      <c r="AN2214" s="188"/>
      <c r="AO2214" s="15"/>
      <c r="AP2214" s="16"/>
    </row>
    <row r="2215" spans="1:42" ht="22.5" hidden="1" customHeight="1" x14ac:dyDescent="0.25">
      <c r="A2215" s="83" t="str">
        <f t="shared" ca="1" si="529"/>
        <v>2115.</v>
      </c>
      <c r="B2215" s="26">
        <v>3907</v>
      </c>
      <c r="C2215" s="40" t="s">
        <v>958</v>
      </c>
      <c r="D2215" s="26">
        <v>1990</v>
      </c>
      <c r="E2215" s="83" t="s">
        <v>2957</v>
      </c>
      <c r="F2215" s="83" t="s">
        <v>2958</v>
      </c>
      <c r="G2215" s="26">
        <v>5</v>
      </c>
      <c r="H2215" s="26">
        <v>3</v>
      </c>
      <c r="I2215" s="178">
        <v>3598.4</v>
      </c>
      <c r="J2215" s="176">
        <v>3256.5</v>
      </c>
      <c r="K2215" s="178">
        <v>3256.5</v>
      </c>
      <c r="L2215" s="26">
        <v>157</v>
      </c>
      <c r="M2215" s="178">
        <f t="shared" si="537"/>
        <v>3653410</v>
      </c>
      <c r="N2215" s="178"/>
      <c r="O2215" s="178"/>
      <c r="P2215" s="178"/>
      <c r="Q2215" s="176">
        <f t="shared" si="538"/>
        <v>3653410</v>
      </c>
      <c r="R2215" s="178"/>
      <c r="S2215" s="26"/>
      <c r="T2215" s="178"/>
      <c r="U2215" s="178">
        <v>1030</v>
      </c>
      <c r="V2215" s="178">
        <f>U2215*3547</f>
        <v>3653410</v>
      </c>
      <c r="W2215" s="178"/>
      <c r="X2215" s="178"/>
      <c r="Y2215" s="178"/>
      <c r="Z2215" s="178"/>
      <c r="AA2215" s="178"/>
      <c r="AB2215" s="178"/>
      <c r="AC2215" s="178"/>
      <c r="AD2215" s="178"/>
      <c r="AE2215" s="178"/>
      <c r="AF2215" s="178"/>
      <c r="AG2215" s="317">
        <v>2025</v>
      </c>
      <c r="AH2215" s="158"/>
      <c r="AI2215" s="175"/>
      <c r="AJ2215" s="162"/>
      <c r="AK2215" s="15">
        <f t="shared" ca="1" si="536"/>
        <v>2115</v>
      </c>
      <c r="AL2215" s="15" t="s">
        <v>155</v>
      </c>
      <c r="AM2215" s="15" t="str">
        <f t="shared" ca="1" si="539"/>
        <v>2115.</v>
      </c>
      <c r="AN2215" s="188"/>
      <c r="AP2215" s="16"/>
    </row>
    <row r="2216" spans="1:42" ht="22.5" hidden="1" customHeight="1" x14ac:dyDescent="0.25">
      <c r="A2216" s="83" t="str">
        <f t="shared" ca="1" si="529"/>
        <v>2116.</v>
      </c>
      <c r="B2216" s="26">
        <v>3941</v>
      </c>
      <c r="C2216" s="40" t="s">
        <v>1550</v>
      </c>
      <c r="D2216" s="26">
        <v>1992</v>
      </c>
      <c r="E2216" s="83" t="s">
        <v>2957</v>
      </c>
      <c r="F2216" s="83" t="s">
        <v>2958</v>
      </c>
      <c r="G2216" s="26">
        <v>5</v>
      </c>
      <c r="H2216" s="26">
        <v>3</v>
      </c>
      <c r="I2216" s="178">
        <v>3264.9</v>
      </c>
      <c r="J2216" s="178">
        <v>3264.9</v>
      </c>
      <c r="K2216" s="178">
        <v>3264.9</v>
      </c>
      <c r="L2216" s="26">
        <v>148</v>
      </c>
      <c r="M2216" s="178">
        <f t="shared" si="537"/>
        <v>1007487</v>
      </c>
      <c r="N2216" s="178"/>
      <c r="O2216" s="178"/>
      <c r="P2216" s="178"/>
      <c r="Q2216" s="176">
        <f t="shared" si="538"/>
        <v>1007487</v>
      </c>
      <c r="R2216" s="178">
        <v>1007487</v>
      </c>
      <c r="S2216" s="26"/>
      <c r="T2216" s="178"/>
      <c r="U2216" s="178"/>
      <c r="V2216" s="178"/>
      <c r="W2216" s="178"/>
      <c r="X2216" s="178"/>
      <c r="Y2216" s="178"/>
      <c r="Z2216" s="178"/>
      <c r="AA2216" s="178"/>
      <c r="AB2216" s="178"/>
      <c r="AC2216" s="178"/>
      <c r="AD2216" s="178"/>
      <c r="AE2216" s="178"/>
      <c r="AF2216" s="178"/>
      <c r="AG2216" s="317">
        <v>2025</v>
      </c>
      <c r="AH2216" s="158"/>
      <c r="AI2216" s="175"/>
      <c r="AJ2216" s="180"/>
      <c r="AK2216" s="15">
        <f t="shared" ca="1" si="536"/>
        <v>2116</v>
      </c>
      <c r="AL2216" s="15" t="s">
        <v>155</v>
      </c>
      <c r="AM2216" s="15" t="str">
        <f t="shared" ca="1" si="539"/>
        <v>2116.</v>
      </c>
      <c r="AN2216" s="188"/>
      <c r="AO2216" s="16"/>
      <c r="AP2216" s="16"/>
    </row>
    <row r="2217" spans="1:42" ht="22.5" hidden="1" customHeight="1" x14ac:dyDescent="0.25">
      <c r="A2217" s="83" t="str">
        <f t="shared" ca="1" si="529"/>
        <v>2117.</v>
      </c>
      <c r="B2217" s="26">
        <v>3954</v>
      </c>
      <c r="C2217" s="40" t="s">
        <v>1097</v>
      </c>
      <c r="D2217" s="26">
        <v>1978</v>
      </c>
      <c r="E2217" s="83" t="s">
        <v>2957</v>
      </c>
      <c r="F2217" s="83" t="s">
        <v>2959</v>
      </c>
      <c r="G2217" s="26">
        <v>5</v>
      </c>
      <c r="H2217" s="26">
        <v>4</v>
      </c>
      <c r="I2217" s="178">
        <v>4509.8100000000004</v>
      </c>
      <c r="J2217" s="176">
        <v>3323.41</v>
      </c>
      <c r="K2217" s="178">
        <v>1186.4000000000001</v>
      </c>
      <c r="L2217" s="26">
        <v>140</v>
      </c>
      <c r="M2217" s="178">
        <f t="shared" si="537"/>
        <v>3210900</v>
      </c>
      <c r="N2217" s="174"/>
      <c r="O2217" s="174"/>
      <c r="P2217" s="174"/>
      <c r="Q2217" s="176">
        <f t="shared" si="538"/>
        <v>3210900</v>
      </c>
      <c r="R2217" s="178">
        <v>3210900</v>
      </c>
      <c r="S2217" s="26"/>
      <c r="T2217" s="178"/>
      <c r="U2217" s="178"/>
      <c r="V2217" s="178"/>
      <c r="W2217" s="178"/>
      <c r="X2217" s="178"/>
      <c r="Y2217" s="178"/>
      <c r="Z2217" s="178"/>
      <c r="AA2217" s="178"/>
      <c r="AB2217" s="178"/>
      <c r="AC2217" s="176"/>
      <c r="AD2217" s="176"/>
      <c r="AE2217" s="178"/>
      <c r="AF2217" s="178"/>
      <c r="AG2217" s="317">
        <v>2025</v>
      </c>
      <c r="AH2217" s="159"/>
      <c r="AI2217" s="175"/>
      <c r="AJ2217" s="180"/>
      <c r="AK2217" s="15">
        <f t="shared" ca="1" si="536"/>
        <v>2117</v>
      </c>
      <c r="AL2217" s="15" t="s">
        <v>155</v>
      </c>
      <c r="AM2217" s="15" t="str">
        <f t="shared" ca="1" si="539"/>
        <v>2117.</v>
      </c>
      <c r="AN2217" s="188"/>
      <c r="AO2217" s="16"/>
      <c r="AP2217" s="16"/>
    </row>
    <row r="2218" spans="1:42" ht="22.5" hidden="1" customHeight="1" x14ac:dyDescent="0.25">
      <c r="A2218" s="83" t="str">
        <f t="shared" ca="1" si="529"/>
        <v>2118.</v>
      </c>
      <c r="B2218" s="26">
        <v>3955</v>
      </c>
      <c r="C2218" s="40" t="s">
        <v>142</v>
      </c>
      <c r="D2218" s="26">
        <v>1962</v>
      </c>
      <c r="E2218" s="83" t="s">
        <v>2957</v>
      </c>
      <c r="F2218" s="83" t="s">
        <v>2959</v>
      </c>
      <c r="G2218" s="26">
        <v>2</v>
      </c>
      <c r="H2218" s="26">
        <v>2</v>
      </c>
      <c r="I2218" s="178">
        <v>6733.48</v>
      </c>
      <c r="J2218" s="176">
        <v>4426.08</v>
      </c>
      <c r="K2218" s="178">
        <v>4426.08</v>
      </c>
      <c r="L2218" s="26">
        <v>189</v>
      </c>
      <c r="M2218" s="178">
        <f>R2218+T2218+V2218+X2218+Z2218+AB2218+AE2218+AF2218</f>
        <v>5697880</v>
      </c>
      <c r="N2218" s="178"/>
      <c r="O2218" s="178"/>
      <c r="P2218" s="178"/>
      <c r="Q2218" s="176">
        <f t="shared" si="538"/>
        <v>5697880</v>
      </c>
      <c r="R2218" s="178"/>
      <c r="S2218" s="26"/>
      <c r="T2218" s="178"/>
      <c r="U2218" s="178"/>
      <c r="V2218" s="178"/>
      <c r="W2218" s="178"/>
      <c r="X2218" s="178"/>
      <c r="Y2218" s="178">
        <v>1810</v>
      </c>
      <c r="Z2218" s="178">
        <f>Y2218*3148</f>
        <v>5697880</v>
      </c>
      <c r="AA2218" s="178"/>
      <c r="AB2218" s="178"/>
      <c r="AC2218" s="178"/>
      <c r="AD2218" s="178"/>
      <c r="AE2218" s="178"/>
      <c r="AF2218" s="178"/>
      <c r="AG2218" s="317">
        <v>2025</v>
      </c>
      <c r="AH2218" s="163"/>
      <c r="AI2218" s="175"/>
      <c r="AJ2218" s="194"/>
      <c r="AK2218" s="15">
        <f t="shared" ca="1" si="536"/>
        <v>2118</v>
      </c>
      <c r="AL2218" s="15" t="s">
        <v>155</v>
      </c>
      <c r="AM2218" s="15" t="str">
        <f t="shared" ca="1" si="539"/>
        <v>2118.</v>
      </c>
      <c r="AN2218" s="188"/>
      <c r="AO2218" s="15"/>
      <c r="AP2218" s="16"/>
    </row>
    <row r="2219" spans="1:42" ht="22.5" hidden="1" customHeight="1" x14ac:dyDescent="0.25">
      <c r="A2219" s="83" t="str">
        <f t="shared" ca="1" si="529"/>
        <v>2119.</v>
      </c>
      <c r="B2219" s="26">
        <v>3956</v>
      </c>
      <c r="C2219" s="40" t="s">
        <v>134</v>
      </c>
      <c r="D2219" s="26">
        <v>1972</v>
      </c>
      <c r="E2219" s="135" t="s">
        <v>2957</v>
      </c>
      <c r="F2219" s="83" t="s">
        <v>2959</v>
      </c>
      <c r="G2219" s="26">
        <v>5</v>
      </c>
      <c r="H2219" s="26">
        <v>6</v>
      </c>
      <c r="I2219" s="178">
        <v>4694.3599999999997</v>
      </c>
      <c r="J2219" s="176">
        <v>3519.36</v>
      </c>
      <c r="K2219" s="178">
        <v>3519.36</v>
      </c>
      <c r="L2219" s="26">
        <v>166</v>
      </c>
      <c r="M2219" s="178">
        <f t="shared" si="537"/>
        <v>5945023</v>
      </c>
      <c r="N2219" s="174"/>
      <c r="O2219" s="174"/>
      <c r="P2219" s="174"/>
      <c r="Q2219" s="176">
        <f t="shared" si="538"/>
        <v>5945023</v>
      </c>
      <c r="R2219" s="178">
        <v>2587200</v>
      </c>
      <c r="S2219" s="26"/>
      <c r="T2219" s="178"/>
      <c r="U2219" s="178"/>
      <c r="V2219" s="178"/>
      <c r="W2219" s="178"/>
      <c r="X2219" s="178"/>
      <c r="Y2219" s="178">
        <v>2363</v>
      </c>
      <c r="Z2219" s="178">
        <f>Y2219*1421</f>
        <v>3357823</v>
      </c>
      <c r="AA2219" s="178"/>
      <c r="AB2219" s="178"/>
      <c r="AC2219" s="176"/>
      <c r="AD2219" s="176"/>
      <c r="AE2219" s="178"/>
      <c r="AF2219" s="178"/>
      <c r="AG2219" s="317">
        <v>2025</v>
      </c>
      <c r="AH2219" s="159"/>
      <c r="AI2219" s="175"/>
      <c r="AJ2219" s="180"/>
      <c r="AK2219" s="15">
        <f t="shared" ca="1" si="536"/>
        <v>2119</v>
      </c>
      <c r="AL2219" s="15" t="s">
        <v>155</v>
      </c>
      <c r="AM2219" s="15" t="str">
        <f t="shared" ca="1" si="539"/>
        <v>2119.</v>
      </c>
      <c r="AN2219" s="188"/>
      <c r="AO2219" s="16"/>
      <c r="AP2219" s="16"/>
    </row>
    <row r="2220" spans="1:42" ht="22.5" hidden="1" customHeight="1" x14ac:dyDescent="0.25">
      <c r="A2220" s="83" t="str">
        <f t="shared" ref="A2220:A2232" ca="1" si="540">AM2220</f>
        <v>2120.</v>
      </c>
      <c r="B2220" s="26">
        <v>3958</v>
      </c>
      <c r="C2220" s="40" t="s">
        <v>139</v>
      </c>
      <c r="D2220" s="26">
        <v>1956</v>
      </c>
      <c r="E2220" s="83" t="s">
        <v>2957</v>
      </c>
      <c r="F2220" s="83" t="s">
        <v>2959</v>
      </c>
      <c r="G2220" s="26">
        <v>2</v>
      </c>
      <c r="H2220" s="26">
        <v>2</v>
      </c>
      <c r="I2220" s="178">
        <v>766.1</v>
      </c>
      <c r="J2220" s="176">
        <v>681.2</v>
      </c>
      <c r="K2220" s="178">
        <v>550.6</v>
      </c>
      <c r="L2220" s="26">
        <v>21</v>
      </c>
      <c r="M2220" s="178">
        <f t="shared" si="537"/>
        <v>1909480</v>
      </c>
      <c r="N2220" s="174"/>
      <c r="O2220" s="174"/>
      <c r="P2220" s="174"/>
      <c r="Q2220" s="176">
        <f t="shared" si="538"/>
        <v>1909480</v>
      </c>
      <c r="R2220" s="178">
        <f>1299520+609960</f>
        <v>1909480</v>
      </c>
      <c r="S2220" s="26"/>
      <c r="T2220" s="178"/>
      <c r="U2220" s="178"/>
      <c r="V2220" s="178"/>
      <c r="W2220" s="178"/>
      <c r="X2220" s="178"/>
      <c r="Y2220" s="178"/>
      <c r="Z2220" s="178"/>
      <c r="AA2220" s="178"/>
      <c r="AB2220" s="178"/>
      <c r="AC2220" s="176"/>
      <c r="AD2220" s="176"/>
      <c r="AE2220" s="176"/>
      <c r="AF2220" s="178"/>
      <c r="AG2220" s="317">
        <v>2025</v>
      </c>
      <c r="AH2220" s="159"/>
      <c r="AI2220" s="175"/>
      <c r="AJ2220" s="180"/>
      <c r="AK2220" s="15">
        <f t="shared" ca="1" si="536"/>
        <v>2120</v>
      </c>
      <c r="AL2220" s="15" t="s">
        <v>155</v>
      </c>
      <c r="AM2220" s="15" t="str">
        <f t="shared" ca="1" si="539"/>
        <v>2120.</v>
      </c>
      <c r="AN2220" s="188"/>
      <c r="AO2220" s="16"/>
      <c r="AP2220" s="16"/>
    </row>
    <row r="2221" spans="1:42" ht="22.5" hidden="1" customHeight="1" x14ac:dyDescent="0.25">
      <c r="A2221" s="83" t="str">
        <f t="shared" ca="1" si="540"/>
        <v>2121.</v>
      </c>
      <c r="B2221" s="26">
        <v>3975</v>
      </c>
      <c r="C2221" s="40" t="s">
        <v>1554</v>
      </c>
      <c r="D2221" s="26">
        <v>1960</v>
      </c>
      <c r="E2221" s="83" t="s">
        <v>2957</v>
      </c>
      <c r="F2221" s="83" t="s">
        <v>2959</v>
      </c>
      <c r="G2221" s="26">
        <v>2</v>
      </c>
      <c r="H2221" s="26">
        <v>2</v>
      </c>
      <c r="I2221" s="176">
        <v>986.22</v>
      </c>
      <c r="J2221" s="176">
        <v>559.12</v>
      </c>
      <c r="K2221" s="176">
        <v>559.12</v>
      </c>
      <c r="L2221" s="32">
        <v>20</v>
      </c>
      <c r="M2221" s="178">
        <f t="shared" si="537"/>
        <v>1161446</v>
      </c>
      <c r="N2221" s="178"/>
      <c r="O2221" s="178"/>
      <c r="P2221" s="178"/>
      <c r="Q2221" s="176">
        <f t="shared" si="538"/>
        <v>1161446</v>
      </c>
      <c r="R2221" s="178">
        <v>1161446</v>
      </c>
      <c r="S2221" s="26"/>
      <c r="T2221" s="178"/>
      <c r="U2221" s="178"/>
      <c r="V2221" s="178"/>
      <c r="W2221" s="178"/>
      <c r="X2221" s="178"/>
      <c r="Y2221" s="178"/>
      <c r="Z2221" s="178"/>
      <c r="AA2221" s="178"/>
      <c r="AB2221" s="178"/>
      <c r="AC2221" s="178"/>
      <c r="AD2221" s="178"/>
      <c r="AE2221" s="178"/>
      <c r="AF2221" s="178"/>
      <c r="AG2221" s="317">
        <v>2025</v>
      </c>
      <c r="AH2221" s="158"/>
      <c r="AI2221" s="175"/>
      <c r="AJ2221" s="162"/>
      <c r="AK2221" s="15">
        <f t="shared" ca="1" si="536"/>
        <v>2121</v>
      </c>
      <c r="AL2221" s="15" t="s">
        <v>155</v>
      </c>
      <c r="AM2221" s="15" t="str">
        <f t="shared" ca="1" si="539"/>
        <v>2121.</v>
      </c>
      <c r="AN2221" s="188"/>
      <c r="AP2221" s="16"/>
    </row>
    <row r="2222" spans="1:42" ht="22.5" hidden="1" customHeight="1" x14ac:dyDescent="0.25">
      <c r="A2222" s="83" t="str">
        <f t="shared" ca="1" si="540"/>
        <v>2122.</v>
      </c>
      <c r="B2222" s="26">
        <v>3976</v>
      </c>
      <c r="C2222" s="40" t="s">
        <v>125</v>
      </c>
      <c r="D2222" s="26">
        <v>1976</v>
      </c>
      <c r="E2222" s="83" t="s">
        <v>2957</v>
      </c>
      <c r="F2222" s="83" t="s">
        <v>2959</v>
      </c>
      <c r="G2222" s="26">
        <v>2</v>
      </c>
      <c r="H2222" s="26">
        <v>2</v>
      </c>
      <c r="I2222" s="178">
        <v>1327</v>
      </c>
      <c r="J2222" s="176">
        <v>750.2</v>
      </c>
      <c r="K2222" s="178">
        <v>750.2</v>
      </c>
      <c r="L2222" s="26">
        <v>30</v>
      </c>
      <c r="M2222" s="178">
        <f t="shared" ref="M2222" si="541">R2222+T2222+V2222+X2222+Z2222+AB2222+AE2222+AF2222</f>
        <v>360108</v>
      </c>
      <c r="N2222" s="174"/>
      <c r="O2222" s="174"/>
      <c r="P2222" s="174"/>
      <c r="Q2222" s="176">
        <f t="shared" ref="Q2222" si="542">M2222</f>
        <v>360108</v>
      </c>
      <c r="R2222" s="178">
        <v>360108</v>
      </c>
      <c r="S2222" s="26"/>
      <c r="T2222" s="178"/>
      <c r="U2222" s="178"/>
      <c r="V2222" s="178"/>
      <c r="W2222" s="178"/>
      <c r="X2222" s="178"/>
      <c r="Y2222" s="178"/>
      <c r="Z2222" s="178"/>
      <c r="AA2222" s="178"/>
      <c r="AB2222" s="178"/>
      <c r="AC2222" s="176"/>
      <c r="AD2222" s="176"/>
      <c r="AE2222" s="178"/>
      <c r="AF2222" s="178"/>
      <c r="AG2222" s="317">
        <v>2025</v>
      </c>
      <c r="AH2222" s="159"/>
      <c r="AI2222" s="175"/>
      <c r="AJ2222" s="180"/>
      <c r="AK2222" s="15">
        <f t="shared" ca="1" si="536"/>
        <v>2122</v>
      </c>
      <c r="AL2222" s="15" t="s">
        <v>155</v>
      </c>
      <c r="AM2222" s="15" t="str">
        <f t="shared" ca="1" si="539"/>
        <v>2122.</v>
      </c>
      <c r="AN2222" s="188"/>
      <c r="AO2222" s="16"/>
      <c r="AP2222" s="16"/>
    </row>
    <row r="2223" spans="1:42" ht="22.5" hidden="1" customHeight="1" x14ac:dyDescent="0.25">
      <c r="A2223" s="83" t="str">
        <f t="shared" ca="1" si="540"/>
        <v>2123.</v>
      </c>
      <c r="B2223" s="26">
        <v>3990</v>
      </c>
      <c r="C2223" s="40" t="s">
        <v>962</v>
      </c>
      <c r="D2223" s="26">
        <v>1999</v>
      </c>
      <c r="E2223" s="83" t="s">
        <v>2957</v>
      </c>
      <c r="F2223" s="83" t="s">
        <v>2959</v>
      </c>
      <c r="G2223" s="26">
        <v>5</v>
      </c>
      <c r="H2223" s="26">
        <v>3</v>
      </c>
      <c r="I2223" s="178">
        <v>2519.9</v>
      </c>
      <c r="J2223" s="176">
        <v>2426.5</v>
      </c>
      <c r="K2223" s="178">
        <v>2426.5</v>
      </c>
      <c r="L2223" s="26">
        <v>127</v>
      </c>
      <c r="M2223" s="178">
        <f>R2223+T2223+V2223+X2223+Z2223+AB2223+AE2223+AF2223</f>
        <v>622362</v>
      </c>
      <c r="N2223" s="178"/>
      <c r="O2223" s="178"/>
      <c r="P2223" s="178"/>
      <c r="Q2223" s="176">
        <f>M2223</f>
        <v>622362</v>
      </c>
      <c r="R2223" s="178">
        <v>622362</v>
      </c>
      <c r="S2223" s="26"/>
      <c r="T2223" s="178"/>
      <c r="U2223" s="178"/>
      <c r="V2223" s="178"/>
      <c r="W2223" s="178"/>
      <c r="X2223" s="178"/>
      <c r="Y2223" s="178"/>
      <c r="Z2223" s="178"/>
      <c r="AA2223" s="178"/>
      <c r="AB2223" s="178"/>
      <c r="AC2223" s="178"/>
      <c r="AD2223" s="178"/>
      <c r="AE2223" s="178"/>
      <c r="AF2223" s="178"/>
      <c r="AG2223" s="317">
        <v>2025</v>
      </c>
      <c r="AH2223" s="158"/>
      <c r="AI2223" s="175"/>
      <c r="AJ2223" s="162"/>
      <c r="AK2223" s="15">
        <f t="shared" ca="1" si="536"/>
        <v>2123</v>
      </c>
      <c r="AL2223" s="15" t="s">
        <v>155</v>
      </c>
      <c r="AM2223" s="15" t="str">
        <f t="shared" ca="1" si="539"/>
        <v>2123.</v>
      </c>
      <c r="AN2223" s="188"/>
      <c r="AP2223" s="16"/>
    </row>
    <row r="2224" spans="1:42" ht="22.5" hidden="1" customHeight="1" x14ac:dyDescent="0.25">
      <c r="A2224" s="83" t="str">
        <f t="shared" ca="1" si="540"/>
        <v>2124.</v>
      </c>
      <c r="B2224" s="26">
        <v>4001</v>
      </c>
      <c r="C2224" s="40" t="s">
        <v>127</v>
      </c>
      <c r="D2224" s="26">
        <v>1960</v>
      </c>
      <c r="E2224" s="135" t="s">
        <v>2957</v>
      </c>
      <c r="F2224" s="83" t="s">
        <v>2959</v>
      </c>
      <c r="G2224" s="26">
        <v>2</v>
      </c>
      <c r="H2224" s="26">
        <v>1</v>
      </c>
      <c r="I2224" s="178">
        <v>335.4</v>
      </c>
      <c r="J2224" s="176">
        <v>305.5</v>
      </c>
      <c r="K2224" s="178">
        <v>235.9</v>
      </c>
      <c r="L2224" s="26">
        <v>12</v>
      </c>
      <c r="M2224" s="178">
        <f>R2224+T2224+V2224+X2224+Z2224+AB2224+AE2224+AF2224</f>
        <v>3138556</v>
      </c>
      <c r="N2224" s="178"/>
      <c r="O2224" s="178"/>
      <c r="P2224" s="178"/>
      <c r="Q2224" s="176">
        <f>M2224</f>
        <v>3138556</v>
      </c>
      <c r="R2224" s="178"/>
      <c r="S2224" s="26"/>
      <c r="T2224" s="178"/>
      <c r="U2224" s="178"/>
      <c r="V2224" s="178"/>
      <c r="W2224" s="178"/>
      <c r="X2224" s="178"/>
      <c r="Y2224" s="178">
        <v>997</v>
      </c>
      <c r="Z2224" s="178">
        <f>Y2224*3148</f>
        <v>3138556</v>
      </c>
      <c r="AA2224" s="178"/>
      <c r="AB2224" s="178"/>
      <c r="AC2224" s="178"/>
      <c r="AD2224" s="178"/>
      <c r="AE2224" s="178"/>
      <c r="AF2224" s="178"/>
      <c r="AG2224" s="317">
        <v>2025</v>
      </c>
      <c r="AH2224" s="163"/>
      <c r="AI2224" s="175"/>
      <c r="AJ2224" s="180"/>
      <c r="AK2224" s="15">
        <f t="shared" ca="1" si="536"/>
        <v>2124</v>
      </c>
      <c r="AL2224" s="15" t="s">
        <v>155</v>
      </c>
      <c r="AM2224" s="15" t="str">
        <f t="shared" ca="1" si="539"/>
        <v>2124.</v>
      </c>
      <c r="AN2224" s="188"/>
      <c r="AO2224" s="15"/>
      <c r="AP2224" s="16"/>
    </row>
    <row r="2225" spans="1:44" ht="22.5" hidden="1" customHeight="1" x14ac:dyDescent="0.25">
      <c r="A2225" s="83" t="str">
        <f t="shared" ca="1" si="540"/>
        <v>2125.</v>
      </c>
      <c r="B2225" s="26">
        <v>5704</v>
      </c>
      <c r="C2225" s="40" t="s">
        <v>1565</v>
      </c>
      <c r="D2225" s="26">
        <v>1959</v>
      </c>
      <c r="E2225" s="83" t="s">
        <v>2957</v>
      </c>
      <c r="F2225" s="83" t="s">
        <v>2959</v>
      </c>
      <c r="G2225" s="26">
        <v>2</v>
      </c>
      <c r="H2225" s="26">
        <v>1</v>
      </c>
      <c r="I2225" s="176">
        <v>335.2</v>
      </c>
      <c r="J2225" s="176">
        <v>306.3</v>
      </c>
      <c r="K2225" s="176">
        <v>306.3</v>
      </c>
      <c r="L2225" s="32">
        <v>24</v>
      </c>
      <c r="M2225" s="178">
        <f>R2225+T2225+V2225+X2225+Z2225+AB2225+AE2225+AF2225</f>
        <v>2896355</v>
      </c>
      <c r="N2225" s="178"/>
      <c r="O2225" s="178"/>
      <c r="P2225" s="178"/>
      <c r="Q2225" s="176">
        <f>M2225</f>
        <v>2896355</v>
      </c>
      <c r="R2225" s="178"/>
      <c r="S2225" s="26"/>
      <c r="T2225" s="178"/>
      <c r="U2225" s="178">
        <v>385</v>
      </c>
      <c r="V2225" s="178">
        <f>U2225*7523</f>
        <v>2896355</v>
      </c>
      <c r="W2225" s="178"/>
      <c r="X2225" s="178"/>
      <c r="Y2225" s="178"/>
      <c r="Z2225" s="178"/>
      <c r="AA2225" s="178"/>
      <c r="AB2225" s="178"/>
      <c r="AC2225" s="178"/>
      <c r="AD2225" s="178"/>
      <c r="AE2225" s="178"/>
      <c r="AF2225" s="178"/>
      <c r="AG2225" s="317">
        <v>2025</v>
      </c>
      <c r="AH2225" s="158"/>
      <c r="AI2225" s="175"/>
      <c r="AJ2225" s="162"/>
      <c r="AK2225" s="15">
        <f t="shared" ca="1" si="536"/>
        <v>2125</v>
      </c>
      <c r="AL2225" s="15" t="s">
        <v>155</v>
      </c>
      <c r="AM2225" s="15" t="str">
        <f t="shared" ca="1" si="539"/>
        <v>2125.</v>
      </c>
      <c r="AN2225" s="188"/>
      <c r="AP2225" s="16"/>
    </row>
    <row r="2226" spans="1:44" s="14" customFormat="1" ht="22.5" hidden="1" customHeight="1" x14ac:dyDescent="0.25">
      <c r="A2226" s="83" t="str">
        <f t="shared" ca="1" si="540"/>
        <v>2126.</v>
      </c>
      <c r="B2226" s="83">
        <v>3868</v>
      </c>
      <c r="C2226" s="47" t="s">
        <v>1863</v>
      </c>
      <c r="D2226" s="83">
        <v>1950</v>
      </c>
      <c r="E2226" s="83" t="s">
        <v>2957</v>
      </c>
      <c r="F2226" s="83" t="s">
        <v>2959</v>
      </c>
      <c r="G2226" s="83">
        <v>2</v>
      </c>
      <c r="H2226" s="83">
        <v>2</v>
      </c>
      <c r="I2226" s="178">
        <v>1152.2</v>
      </c>
      <c r="J2226" s="178">
        <v>666.3</v>
      </c>
      <c r="K2226" s="178">
        <v>422.1</v>
      </c>
      <c r="L2226" s="26">
        <v>39</v>
      </c>
      <c r="M2226" s="178">
        <f t="shared" ref="M2226" si="543">R2226+T2226+V2226+X2226+Z2226+AB2226+AE2226+AF2226</f>
        <v>649760</v>
      </c>
      <c r="N2226" s="178"/>
      <c r="O2226" s="178"/>
      <c r="P2226" s="178"/>
      <c r="Q2226" s="176">
        <f t="shared" ref="Q2226" si="544">M2226</f>
        <v>649760</v>
      </c>
      <c r="R2226" s="178">
        <v>649760</v>
      </c>
      <c r="S2226" s="26"/>
      <c r="T2226" s="178"/>
      <c r="U2226" s="178"/>
      <c r="V2226" s="178"/>
      <c r="W2226" s="178"/>
      <c r="X2226" s="178"/>
      <c r="Y2226" s="178"/>
      <c r="Z2226" s="178"/>
      <c r="AA2226" s="178"/>
      <c r="AB2226" s="178"/>
      <c r="AC2226" s="176"/>
      <c r="AD2226" s="176"/>
      <c r="AE2226" s="178"/>
      <c r="AF2226" s="196"/>
      <c r="AG2226" s="317">
        <v>2025</v>
      </c>
      <c r="AH2226" s="161"/>
      <c r="AI2226" s="175"/>
      <c r="AJ2226" s="167"/>
      <c r="AK2226" s="15">
        <f t="shared" ca="1" si="536"/>
        <v>2126</v>
      </c>
      <c r="AL2226" s="15" t="s">
        <v>155</v>
      </c>
      <c r="AM2226" s="15" t="str">
        <f t="shared" ca="1" si="539"/>
        <v>2126.</v>
      </c>
      <c r="AN2226" s="188"/>
      <c r="AO2226" s="118"/>
      <c r="AP2226" s="16"/>
      <c r="AR2226" s="22"/>
    </row>
    <row r="2227" spans="1:44" s="14" customFormat="1" ht="21.75" hidden="1" customHeight="1" x14ac:dyDescent="0.25">
      <c r="A2227" s="83" t="str">
        <f t="shared" ca="1" si="540"/>
        <v>2127.</v>
      </c>
      <c r="B2227" s="83">
        <v>3995</v>
      </c>
      <c r="C2227" s="47" t="s">
        <v>2942</v>
      </c>
      <c r="D2227" s="83">
        <v>1975</v>
      </c>
      <c r="E2227" s="83" t="s">
        <v>2957</v>
      </c>
      <c r="F2227" s="83" t="s">
        <v>2958</v>
      </c>
      <c r="G2227" s="26">
        <v>5</v>
      </c>
      <c r="H2227" s="26">
        <v>4</v>
      </c>
      <c r="I2227" s="178">
        <v>3659.6</v>
      </c>
      <c r="J2227" s="176">
        <v>3348.1</v>
      </c>
      <c r="K2227" s="178">
        <v>3348.1</v>
      </c>
      <c r="L2227" s="26">
        <v>176</v>
      </c>
      <c r="M2227" s="178">
        <f>R2227+T2227+V2227+X2227+Z2227+AB2227+AE2227+AF2227</f>
        <v>2430194.2000000002</v>
      </c>
      <c r="N2227" s="174"/>
      <c r="O2227" s="174"/>
      <c r="P2227" s="174"/>
      <c r="Q2227" s="176">
        <f>M2227</f>
        <v>2430194.2000000002</v>
      </c>
      <c r="R2227" s="178"/>
      <c r="S2227" s="26"/>
      <c r="T2227" s="178"/>
      <c r="U2227" s="178"/>
      <c r="V2227" s="178"/>
      <c r="W2227" s="178"/>
      <c r="X2227" s="178"/>
      <c r="Y2227" s="178">
        <v>1710.2</v>
      </c>
      <c r="Z2227" s="178">
        <f>Y2227*1421</f>
        <v>2430194.2000000002</v>
      </c>
      <c r="AA2227" s="178"/>
      <c r="AB2227" s="178"/>
      <c r="AC2227" s="176"/>
      <c r="AD2227" s="176"/>
      <c r="AE2227" s="178"/>
      <c r="AF2227" s="196"/>
      <c r="AG2227" s="317">
        <v>2025</v>
      </c>
      <c r="AH2227" s="161"/>
      <c r="AI2227" s="175"/>
      <c r="AJ2227" s="180"/>
      <c r="AK2227" s="15">
        <f t="shared" ca="1" si="536"/>
        <v>2127</v>
      </c>
      <c r="AL2227" s="15" t="s">
        <v>155</v>
      </c>
      <c r="AM2227" s="15" t="str">
        <f t="shared" ca="1" si="539"/>
        <v>2127.</v>
      </c>
      <c r="AN2227" s="188"/>
      <c r="AO2227" s="118"/>
      <c r="AP2227" s="16"/>
      <c r="AR2227" s="22"/>
    </row>
    <row r="2228" spans="1:44" ht="22.5" hidden="1" customHeight="1" x14ac:dyDescent="0.25">
      <c r="A2228" s="83"/>
      <c r="B2228" s="26"/>
      <c r="C2228" s="215" t="s">
        <v>144</v>
      </c>
      <c r="D2228" s="26"/>
      <c r="E2228" s="135"/>
      <c r="F2228" s="83"/>
      <c r="G2228" s="26"/>
      <c r="H2228" s="26"/>
      <c r="I2228" s="261">
        <f>I2229+I2237+I2243</f>
        <v>40868.85</v>
      </c>
      <c r="J2228" s="261">
        <f>J2229+J2237+J2243</f>
        <v>36565.519999999997</v>
      </c>
      <c r="K2228" s="261">
        <f>K2229+K2237+K2243</f>
        <v>36303.119999999995</v>
      </c>
      <c r="L2228" s="262">
        <f>L2229+L2237+L2243</f>
        <v>1422</v>
      </c>
      <c r="M2228" s="261">
        <f>M2229+M2237+M2243</f>
        <v>55191583.200000003</v>
      </c>
      <c r="N2228" s="261"/>
      <c r="O2228" s="261"/>
      <c r="P2228" s="261"/>
      <c r="Q2228" s="174">
        <f t="shared" ref="Q2228" si="545">M2228</f>
        <v>55191583.200000003</v>
      </c>
      <c r="R2228" s="261">
        <f>R2229+R2237+R2243</f>
        <v>8902903</v>
      </c>
      <c r="S2228" s="262"/>
      <c r="T2228" s="261"/>
      <c r="U2228" s="261">
        <f>U2229+U2237+U2243</f>
        <v>7354.5</v>
      </c>
      <c r="V2228" s="261">
        <f>V2229+V2237+V2243</f>
        <v>37002519.5</v>
      </c>
      <c r="W2228" s="261"/>
      <c r="X2228" s="261"/>
      <c r="Y2228" s="261">
        <f>Y2229+Y2237+Y2243</f>
        <v>2397</v>
      </c>
      <c r="Z2228" s="261">
        <f>Z2229+Z2237+Z2243</f>
        <v>7848344</v>
      </c>
      <c r="AA2228" s="261">
        <f>AA2229+AA2237+AA2243</f>
        <v>537.1</v>
      </c>
      <c r="AB2228" s="261">
        <f>AB2229+AB2237+AB2243</f>
        <v>1437816.7</v>
      </c>
      <c r="AC2228" s="261"/>
      <c r="AD2228" s="261"/>
      <c r="AE2228" s="261"/>
      <c r="AF2228" s="261"/>
      <c r="AG2228" s="213"/>
      <c r="AH2228" s="164"/>
      <c r="AI2228" s="175"/>
      <c r="AJ2228" s="218"/>
      <c r="AK2228" s="15"/>
      <c r="AL2228" s="15"/>
      <c r="AM2228" s="15"/>
      <c r="AN2228" s="241"/>
      <c r="AO2228" s="15"/>
      <c r="AP2228" s="16"/>
    </row>
    <row r="2229" spans="1:44" ht="22.5" hidden="1" customHeight="1" x14ac:dyDescent="0.25">
      <c r="A2229" s="83"/>
      <c r="B2229" s="26"/>
      <c r="C2229" s="215" t="s">
        <v>1202</v>
      </c>
      <c r="D2229" s="26"/>
      <c r="E2229" s="135"/>
      <c r="F2229" s="83"/>
      <c r="G2229" s="26"/>
      <c r="H2229" s="26"/>
      <c r="I2229" s="211">
        <f>SUM(I2230:I2236)</f>
        <v>11339.3</v>
      </c>
      <c r="J2229" s="211">
        <f>SUM(J2230:J2236)</f>
        <v>10238.699999999999</v>
      </c>
      <c r="K2229" s="211">
        <f>SUM(K2230:K2236)</f>
        <v>10006.700000000001</v>
      </c>
      <c r="L2229" s="216">
        <f>SUM(L2230:L2236)</f>
        <v>415</v>
      </c>
      <c r="M2229" s="211">
        <f>SUM(M2230:M2236)</f>
        <v>10417651</v>
      </c>
      <c r="N2229" s="211"/>
      <c r="O2229" s="211"/>
      <c r="P2229" s="211"/>
      <c r="Q2229" s="211">
        <f>M2229</f>
        <v>10417651</v>
      </c>
      <c r="R2229" s="211">
        <f>SUM(R2230:R2236)</f>
        <v>794640</v>
      </c>
      <c r="S2229" s="216"/>
      <c r="T2229" s="211"/>
      <c r="U2229" s="211">
        <f>SUM(U2230:U2236)</f>
        <v>2713</v>
      </c>
      <c r="V2229" s="211">
        <f>SUM(V2230:V2236)</f>
        <v>9623011</v>
      </c>
      <c r="W2229" s="211"/>
      <c r="X2229" s="211"/>
      <c r="Y2229" s="211"/>
      <c r="Z2229" s="211"/>
      <c r="AA2229" s="211"/>
      <c r="AB2229" s="211"/>
      <c r="AC2229" s="211"/>
      <c r="AD2229" s="211"/>
      <c r="AE2229" s="211"/>
      <c r="AF2229" s="211"/>
      <c r="AG2229" s="213"/>
      <c r="AH2229" s="164"/>
      <c r="AI2229" s="175"/>
      <c r="AJ2229" s="152"/>
      <c r="AK2229" s="15"/>
      <c r="AL2229" s="15"/>
      <c r="AM2229" s="15"/>
      <c r="AN2229" s="241"/>
      <c r="AO2229" s="15"/>
      <c r="AP2229" s="16"/>
    </row>
    <row r="2230" spans="1:44" ht="22.5" hidden="1" customHeight="1" x14ac:dyDescent="0.25">
      <c r="A2230" s="83" t="str">
        <f t="shared" ca="1" si="540"/>
        <v>2128.</v>
      </c>
      <c r="B2230" s="26">
        <v>4088</v>
      </c>
      <c r="C2230" s="40" t="s">
        <v>1290</v>
      </c>
      <c r="D2230" s="26">
        <v>1982</v>
      </c>
      <c r="E2230" s="135" t="s">
        <v>2957</v>
      </c>
      <c r="F2230" s="83" t="s">
        <v>2958</v>
      </c>
      <c r="G2230" s="26">
        <v>3</v>
      </c>
      <c r="H2230" s="26">
        <v>3</v>
      </c>
      <c r="I2230" s="204">
        <v>1451.2</v>
      </c>
      <c r="J2230" s="204">
        <v>1291.2</v>
      </c>
      <c r="K2230" s="204">
        <v>1291.2</v>
      </c>
      <c r="L2230" s="223">
        <v>57</v>
      </c>
      <c r="M2230" s="205">
        <f t="shared" ref="M2230" si="546">R2230+T2230+V2230+X2230+Z2230+AB2230+AE2230+AF2230</f>
        <v>323400</v>
      </c>
      <c r="N2230" s="211"/>
      <c r="O2230" s="211"/>
      <c r="P2230" s="211"/>
      <c r="Q2230" s="205">
        <f t="shared" ref="Q2230:Q2232" si="547">M2230</f>
        <v>323400</v>
      </c>
      <c r="R2230" s="205">
        <v>323400</v>
      </c>
      <c r="S2230" s="219"/>
      <c r="T2230" s="205"/>
      <c r="U2230" s="205"/>
      <c r="V2230" s="205"/>
      <c r="W2230" s="205"/>
      <c r="X2230" s="205"/>
      <c r="Y2230" s="205"/>
      <c r="Z2230" s="205"/>
      <c r="AA2230" s="205"/>
      <c r="AB2230" s="205"/>
      <c r="AC2230" s="205"/>
      <c r="AD2230" s="205"/>
      <c r="AE2230" s="205"/>
      <c r="AF2230" s="205"/>
      <c r="AG2230" s="221">
        <v>2025</v>
      </c>
      <c r="AH2230" s="159"/>
      <c r="AI2230" s="175"/>
      <c r="AJ2230" s="153"/>
      <c r="AK2230" s="15">
        <f t="shared" ca="1" si="536"/>
        <v>2128</v>
      </c>
      <c r="AL2230" s="15" t="s">
        <v>155</v>
      </c>
      <c r="AM2230" s="15" t="str">
        <f t="shared" ca="1" si="539"/>
        <v>2128.</v>
      </c>
      <c r="AN2230" s="222"/>
      <c r="AO2230" s="15"/>
      <c r="AP2230" s="16"/>
    </row>
    <row r="2231" spans="1:44" ht="22.5" hidden="1" customHeight="1" x14ac:dyDescent="0.25">
      <c r="A2231" s="83" t="str">
        <f t="shared" ca="1" si="540"/>
        <v>2129.</v>
      </c>
      <c r="B2231" s="26">
        <v>4060</v>
      </c>
      <c r="C2231" s="40" t="s">
        <v>1285</v>
      </c>
      <c r="D2231" s="26">
        <v>1990</v>
      </c>
      <c r="E2231" s="135" t="s">
        <v>2957</v>
      </c>
      <c r="F2231" s="83" t="s">
        <v>2958</v>
      </c>
      <c r="G2231" s="26">
        <v>3</v>
      </c>
      <c r="H2231" s="26">
        <v>2</v>
      </c>
      <c r="I2231" s="204">
        <v>917</v>
      </c>
      <c r="J2231" s="204">
        <v>829.6</v>
      </c>
      <c r="K2231" s="204">
        <v>829.6</v>
      </c>
      <c r="L2231" s="223">
        <v>42</v>
      </c>
      <c r="M2231" s="205">
        <f t="shared" ref="M2231:M2236" si="548">R2231+T2231+V2231+X2231+Z2231+AB2231+AE2231+AF2231</f>
        <v>286440</v>
      </c>
      <c r="N2231" s="211"/>
      <c r="O2231" s="211"/>
      <c r="P2231" s="211"/>
      <c r="Q2231" s="205">
        <f t="shared" si="547"/>
        <v>286440</v>
      </c>
      <c r="R2231" s="205">
        <v>286440</v>
      </c>
      <c r="S2231" s="219"/>
      <c r="T2231" s="205"/>
      <c r="U2231" s="205"/>
      <c r="V2231" s="205"/>
      <c r="W2231" s="205"/>
      <c r="X2231" s="205"/>
      <c r="Y2231" s="205"/>
      <c r="Z2231" s="205"/>
      <c r="AA2231" s="205"/>
      <c r="AB2231" s="205"/>
      <c r="AC2231" s="205"/>
      <c r="AD2231" s="205"/>
      <c r="AE2231" s="205"/>
      <c r="AF2231" s="205"/>
      <c r="AG2231" s="221">
        <v>2025</v>
      </c>
      <c r="AH2231" s="159"/>
      <c r="AI2231" s="175"/>
      <c r="AJ2231" s="153"/>
      <c r="AK2231" s="15">
        <f t="shared" ca="1" si="536"/>
        <v>2129</v>
      </c>
      <c r="AL2231" s="15" t="s">
        <v>155</v>
      </c>
      <c r="AM2231" s="15" t="str">
        <f t="shared" ca="1" si="539"/>
        <v>2129.</v>
      </c>
      <c r="AN2231" s="222"/>
      <c r="AO2231" s="15"/>
      <c r="AP2231" s="16"/>
    </row>
    <row r="2232" spans="1:44" ht="22.5" hidden="1" customHeight="1" x14ac:dyDescent="0.25">
      <c r="A2232" s="83" t="str">
        <f t="shared" ca="1" si="540"/>
        <v>2130.</v>
      </c>
      <c r="B2232" s="26">
        <v>4056</v>
      </c>
      <c r="C2232" s="40" t="s">
        <v>1283</v>
      </c>
      <c r="D2232" s="26">
        <v>1991</v>
      </c>
      <c r="E2232" s="135" t="s">
        <v>2957</v>
      </c>
      <c r="F2232" s="83" t="s">
        <v>2959</v>
      </c>
      <c r="G2232" s="26">
        <v>2</v>
      </c>
      <c r="H2232" s="26">
        <v>3</v>
      </c>
      <c r="I2232" s="205">
        <v>908.9</v>
      </c>
      <c r="J2232" s="205">
        <v>865.7</v>
      </c>
      <c r="K2232" s="205">
        <v>865.7</v>
      </c>
      <c r="L2232" s="219">
        <v>44</v>
      </c>
      <c r="M2232" s="205">
        <f t="shared" si="548"/>
        <v>184800</v>
      </c>
      <c r="N2232" s="211"/>
      <c r="O2232" s="211"/>
      <c r="P2232" s="211"/>
      <c r="Q2232" s="205">
        <f t="shared" si="547"/>
        <v>184800</v>
      </c>
      <c r="R2232" s="205">
        <v>184800</v>
      </c>
      <c r="S2232" s="219"/>
      <c r="T2232" s="205"/>
      <c r="U2232" s="205"/>
      <c r="V2232" s="205"/>
      <c r="W2232" s="205"/>
      <c r="X2232" s="205"/>
      <c r="Y2232" s="205"/>
      <c r="Z2232" s="205"/>
      <c r="AA2232" s="205"/>
      <c r="AB2232" s="205"/>
      <c r="AC2232" s="205"/>
      <c r="AD2232" s="205"/>
      <c r="AE2232" s="205"/>
      <c r="AF2232" s="205"/>
      <c r="AG2232" s="221">
        <v>2025</v>
      </c>
      <c r="AH2232" s="159"/>
      <c r="AI2232" s="175"/>
      <c r="AJ2232" s="153"/>
      <c r="AK2232" s="15">
        <f t="shared" ca="1" si="536"/>
        <v>2130</v>
      </c>
      <c r="AL2232" s="15" t="s">
        <v>155</v>
      </c>
      <c r="AM2232" s="15" t="str">
        <f t="shared" ca="1" si="539"/>
        <v>2130.</v>
      </c>
      <c r="AN2232" s="222"/>
      <c r="AO2232" s="15"/>
      <c r="AP2232" s="16"/>
    </row>
    <row r="2233" spans="1:44" ht="22.5" hidden="1" customHeight="1" x14ac:dyDescent="0.25">
      <c r="A2233" s="83" t="str">
        <f ca="1">AM2233</f>
        <v>2131.</v>
      </c>
      <c r="B2233" s="26">
        <v>4071</v>
      </c>
      <c r="C2233" s="40" t="s">
        <v>1287</v>
      </c>
      <c r="D2233" s="26">
        <v>1985</v>
      </c>
      <c r="E2233" s="135" t="s">
        <v>2957</v>
      </c>
      <c r="F2233" s="83" t="s">
        <v>2958</v>
      </c>
      <c r="G2233" s="26">
        <v>3</v>
      </c>
      <c r="H2233" s="26">
        <v>3</v>
      </c>
      <c r="I2233" s="176">
        <v>1461.7</v>
      </c>
      <c r="J2233" s="176">
        <v>1301.7</v>
      </c>
      <c r="K2233" s="176">
        <v>1301.7</v>
      </c>
      <c r="L2233" s="32">
        <v>43</v>
      </c>
      <c r="M2233" s="176">
        <f t="shared" si="548"/>
        <v>2032431</v>
      </c>
      <c r="N2233" s="174"/>
      <c r="O2233" s="174"/>
      <c r="P2233" s="174"/>
      <c r="Q2233" s="176">
        <f>M2233</f>
        <v>2032431</v>
      </c>
      <c r="R2233" s="176"/>
      <c r="S2233" s="32"/>
      <c r="T2233" s="176"/>
      <c r="U2233" s="176">
        <v>573</v>
      </c>
      <c r="V2233" s="176">
        <f>U2233*3547</f>
        <v>2032431</v>
      </c>
      <c r="W2233" s="176"/>
      <c r="X2233" s="176"/>
      <c r="Y2233" s="176"/>
      <c r="Z2233" s="176"/>
      <c r="AA2233" s="176"/>
      <c r="AB2233" s="176"/>
      <c r="AC2233" s="176"/>
      <c r="AD2233" s="176"/>
      <c r="AE2233" s="176"/>
      <c r="AF2233" s="176"/>
      <c r="AG2233" s="317">
        <v>2025</v>
      </c>
      <c r="AH2233" s="159"/>
      <c r="AI2233" s="175"/>
      <c r="AJ2233" s="162"/>
      <c r="AK2233" s="15">
        <f t="shared" ca="1" si="536"/>
        <v>2131</v>
      </c>
      <c r="AL2233" s="15" t="s">
        <v>155</v>
      </c>
      <c r="AM2233" s="15" t="str">
        <f t="shared" ca="1" si="539"/>
        <v>2131.</v>
      </c>
      <c r="AN2233" s="179"/>
      <c r="AO2233" s="15"/>
      <c r="AP2233" s="16"/>
    </row>
    <row r="2234" spans="1:44" ht="22.5" hidden="1" customHeight="1" x14ac:dyDescent="0.25">
      <c r="A2234" s="83" t="str">
        <f ca="1">AM2234</f>
        <v>2132.</v>
      </c>
      <c r="B2234" s="26">
        <v>4083</v>
      </c>
      <c r="C2234" s="40" t="s">
        <v>1289</v>
      </c>
      <c r="D2234" s="26">
        <v>1983</v>
      </c>
      <c r="E2234" s="135" t="s">
        <v>2957</v>
      </c>
      <c r="F2234" s="83" t="s">
        <v>2958</v>
      </c>
      <c r="G2234" s="26">
        <v>3</v>
      </c>
      <c r="H2234" s="26">
        <v>3</v>
      </c>
      <c r="I2234" s="176">
        <v>1464.7</v>
      </c>
      <c r="J2234" s="176">
        <v>1304.7</v>
      </c>
      <c r="K2234" s="176">
        <v>1307.4000000000001</v>
      </c>
      <c r="L2234" s="32">
        <v>44</v>
      </c>
      <c r="M2234" s="176">
        <f t="shared" si="548"/>
        <v>2216875</v>
      </c>
      <c r="N2234" s="174"/>
      <c r="O2234" s="174"/>
      <c r="P2234" s="174"/>
      <c r="Q2234" s="176">
        <f>M2234</f>
        <v>2216875</v>
      </c>
      <c r="R2234" s="176"/>
      <c r="S2234" s="32"/>
      <c r="T2234" s="176"/>
      <c r="U2234" s="176">
        <v>625</v>
      </c>
      <c r="V2234" s="176">
        <f>U2234*3547</f>
        <v>2216875</v>
      </c>
      <c r="W2234" s="176"/>
      <c r="X2234" s="176"/>
      <c r="Y2234" s="176"/>
      <c r="Z2234" s="176"/>
      <c r="AA2234" s="176"/>
      <c r="AB2234" s="176"/>
      <c r="AC2234" s="176"/>
      <c r="AD2234" s="176"/>
      <c r="AE2234" s="176"/>
      <c r="AF2234" s="176"/>
      <c r="AG2234" s="317">
        <v>2025</v>
      </c>
      <c r="AH2234" s="159"/>
      <c r="AI2234" s="175"/>
      <c r="AJ2234" s="162"/>
      <c r="AK2234" s="15">
        <f t="shared" ca="1" si="536"/>
        <v>2132</v>
      </c>
      <c r="AL2234" s="15" t="s">
        <v>155</v>
      </c>
      <c r="AM2234" s="15" t="str">
        <f t="shared" ca="1" si="539"/>
        <v>2132.</v>
      </c>
      <c r="AN2234" s="179"/>
      <c r="AO2234" s="15"/>
      <c r="AP2234" s="16"/>
    </row>
    <row r="2235" spans="1:44" ht="22.5" hidden="1" customHeight="1" x14ac:dyDescent="0.25">
      <c r="A2235" s="83" t="str">
        <f ca="1">AM2235</f>
        <v>2133.</v>
      </c>
      <c r="B2235" s="26">
        <v>4089</v>
      </c>
      <c r="C2235" s="40" t="s">
        <v>1291</v>
      </c>
      <c r="D2235" s="26">
        <v>1983</v>
      </c>
      <c r="E2235" s="135" t="s">
        <v>2957</v>
      </c>
      <c r="F2235" s="83" t="s">
        <v>2958</v>
      </c>
      <c r="G2235" s="26">
        <v>3</v>
      </c>
      <c r="H2235" s="26">
        <v>3</v>
      </c>
      <c r="I2235" s="178">
        <v>1446.7</v>
      </c>
      <c r="J2235" s="178">
        <v>1286.7</v>
      </c>
      <c r="K2235" s="178">
        <v>1286.7</v>
      </c>
      <c r="L2235" s="26">
        <v>44</v>
      </c>
      <c r="M2235" s="176">
        <f t="shared" si="548"/>
        <v>2216875</v>
      </c>
      <c r="N2235" s="174"/>
      <c r="O2235" s="174"/>
      <c r="P2235" s="174"/>
      <c r="Q2235" s="176">
        <f>M2235</f>
        <v>2216875</v>
      </c>
      <c r="R2235" s="176"/>
      <c r="S2235" s="32"/>
      <c r="T2235" s="176"/>
      <c r="U2235" s="176">
        <v>625</v>
      </c>
      <c r="V2235" s="176">
        <f>U2235*3547</f>
        <v>2216875</v>
      </c>
      <c r="W2235" s="176"/>
      <c r="X2235" s="176"/>
      <c r="Y2235" s="176"/>
      <c r="Z2235" s="176"/>
      <c r="AA2235" s="176"/>
      <c r="AB2235" s="176"/>
      <c r="AC2235" s="176"/>
      <c r="AD2235" s="176"/>
      <c r="AE2235" s="176"/>
      <c r="AF2235" s="176"/>
      <c r="AG2235" s="317">
        <v>2025</v>
      </c>
      <c r="AH2235" s="159"/>
      <c r="AI2235" s="175"/>
      <c r="AJ2235" s="162"/>
      <c r="AK2235" s="15">
        <f t="shared" ca="1" si="536"/>
        <v>2133</v>
      </c>
      <c r="AL2235" s="15" t="s">
        <v>155</v>
      </c>
      <c r="AM2235" s="15" t="str">
        <f t="shared" ca="1" si="539"/>
        <v>2133.</v>
      </c>
      <c r="AN2235" s="179"/>
      <c r="AO2235" s="15"/>
      <c r="AP2235" s="16"/>
    </row>
    <row r="2236" spans="1:44" ht="22.5" hidden="1" customHeight="1" x14ac:dyDescent="0.25">
      <c r="A2236" s="83" t="str">
        <f ca="1">AM2236</f>
        <v>2134.</v>
      </c>
      <c r="B2236" s="26">
        <v>4090</v>
      </c>
      <c r="C2236" s="313" t="s">
        <v>972</v>
      </c>
      <c r="D2236" s="26">
        <v>1975</v>
      </c>
      <c r="E2236" s="135" t="s">
        <v>2957</v>
      </c>
      <c r="F2236" s="83" t="s">
        <v>2958</v>
      </c>
      <c r="G2236" s="26">
        <v>5</v>
      </c>
      <c r="H2236" s="26">
        <v>4</v>
      </c>
      <c r="I2236" s="214">
        <v>3689.1</v>
      </c>
      <c r="J2236" s="205">
        <v>3359.1</v>
      </c>
      <c r="K2236" s="214">
        <v>3124.4</v>
      </c>
      <c r="L2236" s="263">
        <v>141</v>
      </c>
      <c r="M2236" s="214">
        <f t="shared" si="548"/>
        <v>3156830</v>
      </c>
      <c r="N2236" s="211"/>
      <c r="O2236" s="211"/>
      <c r="P2236" s="211"/>
      <c r="Q2236" s="205">
        <f>M2236</f>
        <v>3156830</v>
      </c>
      <c r="R2236" s="205"/>
      <c r="S2236" s="219"/>
      <c r="T2236" s="205"/>
      <c r="U2236" s="205">
        <v>890</v>
      </c>
      <c r="V2236" s="205">
        <f>U2236*3547</f>
        <v>3156830</v>
      </c>
      <c r="W2236" s="205"/>
      <c r="X2236" s="205"/>
      <c r="Y2236" s="205"/>
      <c r="Z2236" s="205"/>
      <c r="AA2236" s="205"/>
      <c r="AB2236" s="205"/>
      <c r="AC2236" s="205"/>
      <c r="AD2236" s="205"/>
      <c r="AE2236" s="205"/>
      <c r="AF2236" s="205"/>
      <c r="AG2236" s="221">
        <v>2025</v>
      </c>
      <c r="AH2236" s="158"/>
      <c r="AI2236" s="175"/>
      <c r="AJ2236" s="218"/>
      <c r="AK2236" s="15">
        <f t="shared" ca="1" si="536"/>
        <v>2134</v>
      </c>
      <c r="AL2236" s="15" t="s">
        <v>155</v>
      </c>
      <c r="AM2236" s="15" t="str">
        <f t="shared" ca="1" si="539"/>
        <v>2134.</v>
      </c>
      <c r="AN2236" s="222"/>
      <c r="AO2236" s="15"/>
      <c r="AP2236" s="16"/>
    </row>
    <row r="2237" spans="1:44" s="35" customFormat="1" ht="22.5" hidden="1" customHeight="1" x14ac:dyDescent="0.25">
      <c r="A2237" s="85"/>
      <c r="B2237" s="56"/>
      <c r="C2237" s="215" t="s">
        <v>1203</v>
      </c>
      <c r="D2237" s="26"/>
      <c r="E2237" s="135"/>
      <c r="F2237" s="83"/>
      <c r="G2237" s="26"/>
      <c r="H2237" s="26"/>
      <c r="I2237" s="211">
        <f>SUM(I2238:I2242)</f>
        <v>5904.4</v>
      </c>
      <c r="J2237" s="211">
        <f t="shared" ref="J2237:AB2237" si="549">SUM(J2238:J2242)</f>
        <v>5398.5999999999995</v>
      </c>
      <c r="K2237" s="211">
        <f t="shared" si="549"/>
        <v>5398.5999999999995</v>
      </c>
      <c r="L2237" s="216">
        <f t="shared" si="549"/>
        <v>199</v>
      </c>
      <c r="M2237" s="211">
        <f t="shared" si="549"/>
        <v>1467508</v>
      </c>
      <c r="N2237" s="211"/>
      <c r="O2237" s="211"/>
      <c r="P2237" s="211"/>
      <c r="Q2237" s="211">
        <f>M2237</f>
        <v>1467508</v>
      </c>
      <c r="R2237" s="211">
        <f t="shared" si="549"/>
        <v>1199808</v>
      </c>
      <c r="S2237" s="216"/>
      <c r="T2237" s="211"/>
      <c r="U2237" s="211"/>
      <c r="V2237" s="211"/>
      <c r="W2237" s="211"/>
      <c r="X2237" s="211"/>
      <c r="Y2237" s="211"/>
      <c r="Z2237" s="211"/>
      <c r="AA2237" s="211">
        <f t="shared" si="549"/>
        <v>100</v>
      </c>
      <c r="AB2237" s="211">
        <f t="shared" si="549"/>
        <v>267700</v>
      </c>
      <c r="AC2237" s="211"/>
      <c r="AD2237" s="211"/>
      <c r="AE2237" s="211"/>
      <c r="AF2237" s="211"/>
      <c r="AG2237" s="245"/>
      <c r="AH2237" s="159"/>
      <c r="AI2237" s="175"/>
      <c r="AJ2237" s="218"/>
      <c r="AK2237" s="15"/>
      <c r="AL2237" s="15"/>
      <c r="AM2237" s="15"/>
      <c r="AN2237" s="246"/>
      <c r="AP2237" s="16"/>
    </row>
    <row r="2238" spans="1:44" ht="22.5" hidden="1" customHeight="1" x14ac:dyDescent="0.25">
      <c r="A2238" s="83" t="str">
        <f ca="1">AM2238</f>
        <v>2135.</v>
      </c>
      <c r="B2238" s="26">
        <v>4065</v>
      </c>
      <c r="C2238" s="40" t="s">
        <v>3016</v>
      </c>
      <c r="D2238" s="26">
        <v>1987</v>
      </c>
      <c r="E2238" s="135" t="s">
        <v>2957</v>
      </c>
      <c r="F2238" s="83" t="s">
        <v>2959</v>
      </c>
      <c r="G2238" s="26">
        <v>3</v>
      </c>
      <c r="H2238" s="26">
        <v>2</v>
      </c>
      <c r="I2238" s="204">
        <v>1383.3</v>
      </c>
      <c r="J2238" s="204">
        <v>1289.3</v>
      </c>
      <c r="K2238" s="204">
        <v>1289.3</v>
      </c>
      <c r="L2238" s="223">
        <v>54</v>
      </c>
      <c r="M2238" s="205">
        <f>R2238+T2238+V2238+X2238+Z2238+AB2238+AE2238+AF2238</f>
        <v>60018</v>
      </c>
      <c r="N2238" s="211"/>
      <c r="O2238" s="211"/>
      <c r="P2238" s="211"/>
      <c r="Q2238" s="205">
        <f t="shared" ref="Q2238:Q2240" si="550">M2238</f>
        <v>60018</v>
      </c>
      <c r="R2238" s="205">
        <v>60018</v>
      </c>
      <c r="S2238" s="219"/>
      <c r="T2238" s="205"/>
      <c r="U2238" s="205"/>
      <c r="V2238" s="205"/>
      <c r="W2238" s="205"/>
      <c r="X2238" s="205"/>
      <c r="Y2238" s="205"/>
      <c r="Z2238" s="205"/>
      <c r="AA2238" s="205"/>
      <c r="AB2238" s="205"/>
      <c r="AC2238" s="205"/>
      <c r="AD2238" s="205"/>
      <c r="AE2238" s="205"/>
      <c r="AF2238" s="205"/>
      <c r="AG2238" s="221">
        <v>2025</v>
      </c>
      <c r="AH2238" s="159"/>
      <c r="AI2238" s="175"/>
      <c r="AJ2238" s="153"/>
      <c r="AK2238" s="15">
        <f t="shared" ca="1" si="536"/>
        <v>2135</v>
      </c>
      <c r="AL2238" s="15" t="s">
        <v>155</v>
      </c>
      <c r="AM2238" s="15" t="str">
        <f t="shared" ca="1" si="539"/>
        <v>2135.</v>
      </c>
      <c r="AN2238" s="222"/>
      <c r="AO2238" s="15"/>
      <c r="AP2238" s="16"/>
    </row>
    <row r="2239" spans="1:44" ht="22.5" hidden="1" customHeight="1" x14ac:dyDescent="0.25">
      <c r="A2239" s="83" t="str">
        <f t="shared" ref="A2239:A2240" ca="1" si="551">AM2239</f>
        <v>2136.</v>
      </c>
      <c r="B2239" s="26">
        <v>4068</v>
      </c>
      <c r="C2239" s="40" t="s">
        <v>3017</v>
      </c>
      <c r="D2239" s="26">
        <v>1987</v>
      </c>
      <c r="E2239" s="135" t="s">
        <v>2957</v>
      </c>
      <c r="F2239" s="83" t="s">
        <v>2958</v>
      </c>
      <c r="G2239" s="26">
        <v>2</v>
      </c>
      <c r="H2239" s="26">
        <v>3</v>
      </c>
      <c r="I2239" s="204">
        <v>901.8</v>
      </c>
      <c r="J2239" s="204">
        <v>853</v>
      </c>
      <c r="K2239" s="204">
        <v>853</v>
      </c>
      <c r="L2239" s="223">
        <v>31</v>
      </c>
      <c r="M2239" s="205">
        <f>R2239+T2239+V2239+X2239+Z2239+AB2239+AE2239+AF2239</f>
        <v>267700</v>
      </c>
      <c r="N2239" s="211"/>
      <c r="O2239" s="211"/>
      <c r="P2239" s="211"/>
      <c r="Q2239" s="205">
        <f t="shared" si="550"/>
        <v>267700</v>
      </c>
      <c r="R2239" s="205"/>
      <c r="S2239" s="219"/>
      <c r="T2239" s="205"/>
      <c r="U2239" s="205"/>
      <c r="V2239" s="205"/>
      <c r="W2239" s="205"/>
      <c r="X2239" s="205"/>
      <c r="Y2239" s="205"/>
      <c r="Z2239" s="205"/>
      <c r="AA2239" s="205">
        <v>100</v>
      </c>
      <c r="AB2239" s="205">
        <f>AA2239*2677</f>
        <v>267700</v>
      </c>
      <c r="AC2239" s="205"/>
      <c r="AD2239" s="205"/>
      <c r="AE2239" s="205"/>
      <c r="AF2239" s="205"/>
      <c r="AG2239" s="221">
        <v>2025</v>
      </c>
      <c r="AH2239" s="159"/>
      <c r="AI2239" s="175"/>
      <c r="AJ2239" s="218"/>
      <c r="AK2239" s="15">
        <f t="shared" ca="1" si="536"/>
        <v>2136</v>
      </c>
      <c r="AL2239" s="15" t="s">
        <v>155</v>
      </c>
      <c r="AM2239" s="15" t="str">
        <f t="shared" ca="1" si="539"/>
        <v>2136.</v>
      </c>
      <c r="AN2239" s="222"/>
      <c r="AO2239" s="15"/>
      <c r="AP2239" s="16"/>
    </row>
    <row r="2240" spans="1:44" ht="22.5" hidden="1" customHeight="1" x14ac:dyDescent="0.25">
      <c r="A2240" s="83" t="str">
        <f t="shared" ca="1" si="551"/>
        <v>2137.</v>
      </c>
      <c r="B2240" s="26">
        <v>4069</v>
      </c>
      <c r="C2240" s="313" t="s">
        <v>3018</v>
      </c>
      <c r="D2240" s="26">
        <v>1983</v>
      </c>
      <c r="E2240" s="135" t="s">
        <v>2957</v>
      </c>
      <c r="F2240" s="83" t="s">
        <v>2959</v>
      </c>
      <c r="G2240" s="26">
        <v>2</v>
      </c>
      <c r="H2240" s="26">
        <v>2</v>
      </c>
      <c r="I2240" s="214">
        <v>912</v>
      </c>
      <c r="J2240" s="205">
        <v>869</v>
      </c>
      <c r="K2240" s="214">
        <v>869</v>
      </c>
      <c r="L2240" s="263">
        <v>27</v>
      </c>
      <c r="M2240" s="214">
        <f>R2240+T2240+V2240+X2240+Z2240+AB2240+AE2240+AF2240</f>
        <v>585390</v>
      </c>
      <c r="N2240" s="211"/>
      <c r="O2240" s="211"/>
      <c r="P2240" s="211"/>
      <c r="Q2240" s="205">
        <f t="shared" si="550"/>
        <v>585390</v>
      </c>
      <c r="R2240" s="205">
        <v>585390</v>
      </c>
      <c r="S2240" s="219"/>
      <c r="T2240" s="205"/>
      <c r="U2240" s="205"/>
      <c r="V2240" s="205"/>
      <c r="W2240" s="205"/>
      <c r="X2240" s="205"/>
      <c r="Y2240" s="205"/>
      <c r="Z2240" s="205"/>
      <c r="AA2240" s="205"/>
      <c r="AB2240" s="205"/>
      <c r="AC2240" s="205"/>
      <c r="AD2240" s="205"/>
      <c r="AE2240" s="205"/>
      <c r="AF2240" s="205"/>
      <c r="AG2240" s="221">
        <v>2025</v>
      </c>
      <c r="AH2240" s="158"/>
      <c r="AI2240" s="175"/>
      <c r="AJ2240" s="152"/>
      <c r="AK2240" s="15">
        <f t="shared" ca="1" si="536"/>
        <v>2137</v>
      </c>
      <c r="AL2240" s="15" t="s">
        <v>155</v>
      </c>
      <c r="AM2240" s="15" t="str">
        <f t="shared" ca="1" si="539"/>
        <v>2137.</v>
      </c>
      <c r="AN2240" s="222"/>
      <c r="AO2240" s="15"/>
      <c r="AP2240" s="16"/>
    </row>
    <row r="2241" spans="1:42" ht="22.5" hidden="1" customHeight="1" x14ac:dyDescent="0.25">
      <c r="A2241" s="83" t="str">
        <f ca="1">AM2241</f>
        <v>2138.</v>
      </c>
      <c r="B2241" s="26">
        <v>4082</v>
      </c>
      <c r="C2241" s="313" t="s">
        <v>977</v>
      </c>
      <c r="D2241" s="26">
        <v>1980</v>
      </c>
      <c r="E2241" s="135" t="s">
        <v>2957</v>
      </c>
      <c r="F2241" s="83" t="s">
        <v>2959</v>
      </c>
      <c r="G2241" s="26">
        <v>3</v>
      </c>
      <c r="H2241" s="26">
        <v>2</v>
      </c>
      <c r="I2241" s="205">
        <v>1348.1</v>
      </c>
      <c r="J2241" s="205">
        <v>1188.0999999999999</v>
      </c>
      <c r="K2241" s="205">
        <v>1188.0999999999999</v>
      </c>
      <c r="L2241" s="219">
        <v>42</v>
      </c>
      <c r="M2241" s="205">
        <f>R2241+T2241+V2241+X2241+Z2241+AB2241+AE2241+AF2241</f>
        <v>277200</v>
      </c>
      <c r="N2241" s="211"/>
      <c r="O2241" s="211"/>
      <c r="P2241" s="211"/>
      <c r="Q2241" s="205">
        <f>M2241</f>
        <v>277200</v>
      </c>
      <c r="R2241" s="205">
        <v>277200</v>
      </c>
      <c r="S2241" s="219"/>
      <c r="T2241" s="205"/>
      <c r="U2241" s="205"/>
      <c r="V2241" s="205"/>
      <c r="W2241" s="205"/>
      <c r="X2241" s="205"/>
      <c r="Y2241" s="205"/>
      <c r="Z2241" s="205"/>
      <c r="AA2241" s="205"/>
      <c r="AB2241" s="205"/>
      <c r="AC2241" s="205"/>
      <c r="AD2241" s="205"/>
      <c r="AE2241" s="205"/>
      <c r="AF2241" s="205"/>
      <c r="AG2241" s="221">
        <v>2025</v>
      </c>
      <c r="AH2241" s="158"/>
      <c r="AI2241" s="175"/>
      <c r="AJ2241" s="152"/>
      <c r="AK2241" s="15">
        <f t="shared" ca="1" si="536"/>
        <v>2138</v>
      </c>
      <c r="AL2241" s="15" t="s">
        <v>155</v>
      </c>
      <c r="AM2241" s="15" t="str">
        <f t="shared" ca="1" si="539"/>
        <v>2138.</v>
      </c>
      <c r="AN2241" s="222"/>
      <c r="AO2241" s="15"/>
      <c r="AP2241" s="16"/>
    </row>
    <row r="2242" spans="1:42" ht="22.5" hidden="1" customHeight="1" x14ac:dyDescent="0.25">
      <c r="A2242" s="83" t="str">
        <f ca="1">AM2242</f>
        <v>2139.</v>
      </c>
      <c r="B2242" s="26">
        <v>4085</v>
      </c>
      <c r="C2242" s="313" t="s">
        <v>978</v>
      </c>
      <c r="D2242" s="26">
        <v>1980</v>
      </c>
      <c r="E2242" s="135" t="s">
        <v>2957</v>
      </c>
      <c r="F2242" s="83" t="s">
        <v>2959</v>
      </c>
      <c r="G2242" s="26">
        <v>3</v>
      </c>
      <c r="H2242" s="26">
        <v>2</v>
      </c>
      <c r="I2242" s="205">
        <v>1359.2</v>
      </c>
      <c r="J2242" s="205">
        <v>1199.2</v>
      </c>
      <c r="K2242" s="205">
        <v>1199.2</v>
      </c>
      <c r="L2242" s="219">
        <v>45</v>
      </c>
      <c r="M2242" s="205">
        <f>R2242+T2242+V2242+X2242+Z2242+AB2242+AE2242+AF2242</f>
        <v>277200</v>
      </c>
      <c r="N2242" s="211"/>
      <c r="O2242" s="211"/>
      <c r="P2242" s="211"/>
      <c r="Q2242" s="205">
        <f>M2242</f>
        <v>277200</v>
      </c>
      <c r="R2242" s="205">
        <v>277200</v>
      </c>
      <c r="S2242" s="219"/>
      <c r="T2242" s="205"/>
      <c r="U2242" s="205"/>
      <c r="V2242" s="205"/>
      <c r="W2242" s="205"/>
      <c r="X2242" s="205"/>
      <c r="Y2242" s="205"/>
      <c r="Z2242" s="205"/>
      <c r="AA2242" s="205"/>
      <c r="AB2242" s="205"/>
      <c r="AC2242" s="205"/>
      <c r="AD2242" s="205"/>
      <c r="AE2242" s="205"/>
      <c r="AF2242" s="205"/>
      <c r="AG2242" s="221">
        <v>2025</v>
      </c>
      <c r="AH2242" s="158"/>
      <c r="AI2242" s="175"/>
      <c r="AJ2242" s="152"/>
      <c r="AK2242" s="15">
        <f t="shared" ca="1" si="536"/>
        <v>2139</v>
      </c>
      <c r="AL2242" s="15" t="s">
        <v>155</v>
      </c>
      <c r="AM2242" s="15" t="str">
        <f t="shared" ca="1" si="539"/>
        <v>2139.</v>
      </c>
      <c r="AN2242" s="222"/>
      <c r="AO2242" s="15"/>
      <c r="AP2242" s="16"/>
    </row>
    <row r="2243" spans="1:42" s="35" customFormat="1" ht="22.5" hidden="1" customHeight="1" x14ac:dyDescent="0.25">
      <c r="A2243" s="85"/>
      <c r="B2243" s="56"/>
      <c r="C2243" s="215" t="s">
        <v>1204</v>
      </c>
      <c r="D2243" s="26"/>
      <c r="E2243" s="135"/>
      <c r="F2243" s="83"/>
      <c r="G2243" s="26"/>
      <c r="H2243" s="26"/>
      <c r="I2243" s="211">
        <f>SUM(I2244:I2276)</f>
        <v>23625.15</v>
      </c>
      <c r="J2243" s="211">
        <f>SUM(J2244:J2276)</f>
        <v>20928.219999999998</v>
      </c>
      <c r="K2243" s="211">
        <f>SUM(K2244:K2276)</f>
        <v>20897.82</v>
      </c>
      <c r="L2243" s="216">
        <f>SUM(L2244:L2276)</f>
        <v>808</v>
      </c>
      <c r="M2243" s="211">
        <f>SUM(M2244:M2276)</f>
        <v>43306424.200000003</v>
      </c>
      <c r="N2243" s="211"/>
      <c r="O2243" s="211"/>
      <c r="P2243" s="211"/>
      <c r="Q2243" s="174">
        <f>M2243</f>
        <v>43306424.200000003</v>
      </c>
      <c r="R2243" s="211">
        <f>SUM(R2244:R2276)</f>
        <v>6908455</v>
      </c>
      <c r="S2243" s="216"/>
      <c r="T2243" s="211"/>
      <c r="U2243" s="211">
        <f>SUM(U2244:U2276)</f>
        <v>4641.5</v>
      </c>
      <c r="V2243" s="211">
        <f>SUM(V2244:V2276)</f>
        <v>27379508.5</v>
      </c>
      <c r="W2243" s="211"/>
      <c r="X2243" s="211"/>
      <c r="Y2243" s="211">
        <f>SUM(Y2244:Y2276)</f>
        <v>2397</v>
      </c>
      <c r="Z2243" s="211">
        <f>SUM(Z2244:Z2276)</f>
        <v>7848344</v>
      </c>
      <c r="AA2243" s="211">
        <f>SUM(AA2244:AA2276)</f>
        <v>437.1</v>
      </c>
      <c r="AB2243" s="211">
        <f>SUM(AB2244:AB2276)</f>
        <v>1170116.7</v>
      </c>
      <c r="AC2243" s="211"/>
      <c r="AD2243" s="211"/>
      <c r="AE2243" s="211"/>
      <c r="AF2243" s="211"/>
      <c r="AG2243" s="245"/>
      <c r="AH2243" s="159"/>
      <c r="AI2243" s="175"/>
      <c r="AJ2243" s="218"/>
      <c r="AK2243" s="15"/>
      <c r="AL2243" s="15"/>
      <c r="AM2243" s="15"/>
      <c r="AN2243" s="246"/>
      <c r="AP2243" s="16"/>
    </row>
    <row r="2244" spans="1:42" ht="22.5" hidden="1" customHeight="1" x14ac:dyDescent="0.25">
      <c r="A2244" s="83" t="str">
        <f t="shared" ref="A2244:A2276" ca="1" si="552">AM2244</f>
        <v>2140.</v>
      </c>
      <c r="B2244" s="26">
        <v>4037</v>
      </c>
      <c r="C2244" s="313" t="s">
        <v>975</v>
      </c>
      <c r="D2244" s="26">
        <v>1970</v>
      </c>
      <c r="E2244" s="135" t="s">
        <v>2957</v>
      </c>
      <c r="F2244" s="83" t="s">
        <v>2959</v>
      </c>
      <c r="G2244" s="26">
        <v>2</v>
      </c>
      <c r="H2244" s="26">
        <v>1</v>
      </c>
      <c r="I2244" s="205">
        <v>468.8</v>
      </c>
      <c r="J2244" s="205">
        <v>458.8</v>
      </c>
      <c r="K2244" s="205">
        <v>458.8</v>
      </c>
      <c r="L2244" s="219">
        <v>25</v>
      </c>
      <c r="M2244" s="205">
        <f t="shared" ref="M2244:M2256" si="553">R2244+T2244+V2244+X2244+Z2244+AB2244+AE2244+AF2244</f>
        <v>3528250</v>
      </c>
      <c r="N2244" s="211"/>
      <c r="O2244" s="211"/>
      <c r="P2244" s="211"/>
      <c r="Q2244" s="205">
        <f t="shared" ref="Q2244:Q2256" si="554">M2244</f>
        <v>3528250</v>
      </c>
      <c r="R2244" s="205">
        <v>142900</v>
      </c>
      <c r="S2244" s="219"/>
      <c r="T2244" s="205"/>
      <c r="U2244" s="205">
        <v>450</v>
      </c>
      <c r="V2244" s="205">
        <f>U2244*7523</f>
        <v>3385350</v>
      </c>
      <c r="W2244" s="205"/>
      <c r="X2244" s="205"/>
      <c r="Y2244" s="205"/>
      <c r="Z2244" s="205"/>
      <c r="AA2244" s="205"/>
      <c r="AB2244" s="205"/>
      <c r="AC2244" s="205"/>
      <c r="AD2244" s="205"/>
      <c r="AE2244" s="205"/>
      <c r="AF2244" s="205"/>
      <c r="AG2244" s="221">
        <v>2025</v>
      </c>
      <c r="AH2244" s="165"/>
      <c r="AI2244" s="175"/>
      <c r="AJ2244" s="152"/>
      <c r="AK2244" s="15">
        <f t="shared" ca="1" si="536"/>
        <v>2140</v>
      </c>
      <c r="AL2244" s="15" t="s">
        <v>155</v>
      </c>
      <c r="AM2244" s="15" t="str">
        <f t="shared" ca="1" si="539"/>
        <v>2140.</v>
      </c>
      <c r="AN2244" s="222"/>
      <c r="AO2244" s="15"/>
      <c r="AP2244" s="16"/>
    </row>
    <row r="2245" spans="1:42" ht="22.5" hidden="1" customHeight="1" x14ac:dyDescent="0.25">
      <c r="A2245" s="83" t="str">
        <f t="shared" ca="1" si="552"/>
        <v>2141.</v>
      </c>
      <c r="B2245" s="26">
        <v>4038</v>
      </c>
      <c r="C2245" s="313" t="s">
        <v>967</v>
      </c>
      <c r="D2245" s="26">
        <v>1966</v>
      </c>
      <c r="E2245" s="135" t="s">
        <v>2957</v>
      </c>
      <c r="F2245" s="83" t="s">
        <v>2959</v>
      </c>
      <c r="G2245" s="26">
        <v>2</v>
      </c>
      <c r="H2245" s="26">
        <v>1</v>
      </c>
      <c r="I2245" s="214">
        <v>357.2</v>
      </c>
      <c r="J2245" s="205">
        <v>246.4</v>
      </c>
      <c r="K2245" s="214">
        <v>246.4</v>
      </c>
      <c r="L2245" s="263">
        <v>14</v>
      </c>
      <c r="M2245" s="214">
        <f t="shared" si="553"/>
        <v>142900</v>
      </c>
      <c r="N2245" s="211"/>
      <c r="O2245" s="211"/>
      <c r="P2245" s="211"/>
      <c r="Q2245" s="205">
        <f t="shared" si="554"/>
        <v>142900</v>
      </c>
      <c r="R2245" s="205">
        <v>142900</v>
      </c>
      <c r="S2245" s="219"/>
      <c r="T2245" s="205"/>
      <c r="U2245" s="205"/>
      <c r="V2245" s="205"/>
      <c r="W2245" s="205"/>
      <c r="X2245" s="205"/>
      <c r="Y2245" s="205"/>
      <c r="Z2245" s="205"/>
      <c r="AA2245" s="205"/>
      <c r="AB2245" s="205"/>
      <c r="AC2245" s="205"/>
      <c r="AD2245" s="205"/>
      <c r="AE2245" s="205"/>
      <c r="AF2245" s="205"/>
      <c r="AG2245" s="221">
        <v>2025</v>
      </c>
      <c r="AH2245" s="165"/>
      <c r="AI2245" s="175"/>
      <c r="AJ2245" s="152"/>
      <c r="AK2245" s="15">
        <f t="shared" ca="1" si="536"/>
        <v>2141</v>
      </c>
      <c r="AL2245" s="15" t="s">
        <v>155</v>
      </c>
      <c r="AM2245" s="15" t="str">
        <f t="shared" ca="1" si="539"/>
        <v>2141.</v>
      </c>
      <c r="AN2245" s="222"/>
      <c r="AO2245" s="15"/>
      <c r="AP2245" s="16"/>
    </row>
    <row r="2246" spans="1:42" ht="22.5" hidden="1" customHeight="1" x14ac:dyDescent="0.25">
      <c r="A2246" s="83" t="str">
        <f t="shared" ca="1" si="552"/>
        <v>2142.</v>
      </c>
      <c r="B2246" s="26">
        <v>4048</v>
      </c>
      <c r="C2246" s="313" t="s">
        <v>806</v>
      </c>
      <c r="D2246" s="26">
        <v>1977</v>
      </c>
      <c r="E2246" s="135" t="s">
        <v>2957</v>
      </c>
      <c r="F2246" s="83" t="s">
        <v>2960</v>
      </c>
      <c r="G2246" s="26">
        <v>2</v>
      </c>
      <c r="H2246" s="26">
        <v>1</v>
      </c>
      <c r="I2246" s="214">
        <v>343.7</v>
      </c>
      <c r="J2246" s="205">
        <v>325.2</v>
      </c>
      <c r="K2246" s="214">
        <v>325.2</v>
      </c>
      <c r="L2246" s="263">
        <v>5</v>
      </c>
      <c r="M2246" s="214">
        <f t="shared" si="553"/>
        <v>3633172</v>
      </c>
      <c r="N2246" s="211"/>
      <c r="O2246" s="211"/>
      <c r="P2246" s="211"/>
      <c r="Q2246" s="205">
        <f t="shared" si="554"/>
        <v>3633172</v>
      </c>
      <c r="R2246" s="205"/>
      <c r="S2246" s="219"/>
      <c r="T2246" s="205"/>
      <c r="U2246" s="205"/>
      <c r="V2246" s="205"/>
      <c r="W2246" s="205"/>
      <c r="X2246" s="205"/>
      <c r="Y2246" s="205">
        <v>1058</v>
      </c>
      <c r="Z2246" s="205">
        <f>Y2246*3434</f>
        <v>3633172</v>
      </c>
      <c r="AA2246" s="205"/>
      <c r="AB2246" s="205"/>
      <c r="AC2246" s="205"/>
      <c r="AD2246" s="205"/>
      <c r="AE2246" s="205"/>
      <c r="AF2246" s="205"/>
      <c r="AG2246" s="221">
        <v>2025</v>
      </c>
      <c r="AH2246" s="165"/>
      <c r="AI2246" s="175"/>
      <c r="AJ2246" s="153"/>
      <c r="AK2246" s="15">
        <f t="shared" ca="1" si="536"/>
        <v>2142</v>
      </c>
      <c r="AL2246" s="15" t="s">
        <v>155</v>
      </c>
      <c r="AM2246" s="15" t="str">
        <f t="shared" ca="1" si="539"/>
        <v>2142.</v>
      </c>
      <c r="AN2246" s="222"/>
      <c r="AO2246" s="15"/>
      <c r="AP2246" s="16"/>
    </row>
    <row r="2247" spans="1:42" ht="22.5" hidden="1" customHeight="1" x14ac:dyDescent="0.25">
      <c r="A2247" s="83" t="str">
        <f t="shared" ca="1" si="552"/>
        <v>2143.</v>
      </c>
      <c r="B2247" s="26">
        <v>4072</v>
      </c>
      <c r="C2247" s="313" t="s">
        <v>976</v>
      </c>
      <c r="D2247" s="26">
        <v>1982</v>
      </c>
      <c r="E2247" s="135" t="s">
        <v>2957</v>
      </c>
      <c r="F2247" s="83" t="s">
        <v>2959</v>
      </c>
      <c r="G2247" s="26">
        <v>2</v>
      </c>
      <c r="H2247" s="26">
        <v>3</v>
      </c>
      <c r="I2247" s="205">
        <v>1189.5</v>
      </c>
      <c r="J2247" s="205">
        <v>992.7</v>
      </c>
      <c r="K2247" s="205">
        <v>992.7</v>
      </c>
      <c r="L2247" s="219">
        <v>45</v>
      </c>
      <c r="M2247" s="205">
        <f t="shared" si="553"/>
        <v>998244</v>
      </c>
      <c r="N2247" s="211"/>
      <c r="O2247" s="211"/>
      <c r="P2247" s="211"/>
      <c r="Q2247" s="205">
        <f t="shared" si="554"/>
        <v>998244</v>
      </c>
      <c r="R2247" s="205">
        <v>998244</v>
      </c>
      <c r="S2247" s="219"/>
      <c r="T2247" s="205"/>
      <c r="U2247" s="205"/>
      <c r="V2247" s="205"/>
      <c r="W2247" s="205"/>
      <c r="X2247" s="205"/>
      <c r="Y2247" s="205"/>
      <c r="Z2247" s="205"/>
      <c r="AA2247" s="205"/>
      <c r="AB2247" s="205"/>
      <c r="AC2247" s="205"/>
      <c r="AD2247" s="205"/>
      <c r="AE2247" s="205"/>
      <c r="AF2247" s="205"/>
      <c r="AG2247" s="221">
        <v>2025</v>
      </c>
      <c r="AH2247" s="165"/>
      <c r="AI2247" s="175"/>
      <c r="AJ2247" s="152"/>
      <c r="AK2247" s="15">
        <f t="shared" ca="1" si="536"/>
        <v>2143</v>
      </c>
      <c r="AL2247" s="15" t="s">
        <v>155</v>
      </c>
      <c r="AM2247" s="15" t="str">
        <f t="shared" ca="1" si="539"/>
        <v>2143.</v>
      </c>
      <c r="AN2247" s="222"/>
      <c r="AO2247" s="15"/>
      <c r="AP2247" s="16"/>
    </row>
    <row r="2248" spans="1:42" ht="22.5" hidden="1" customHeight="1" x14ac:dyDescent="0.25">
      <c r="A2248" s="83" t="str">
        <f t="shared" ca="1" si="552"/>
        <v>2144.</v>
      </c>
      <c r="B2248" s="26">
        <v>4076</v>
      </c>
      <c r="C2248" s="242" t="s">
        <v>809</v>
      </c>
      <c r="D2248" s="26">
        <v>1960</v>
      </c>
      <c r="E2248" s="135" t="s">
        <v>2957</v>
      </c>
      <c r="F2248" s="83" t="s">
        <v>2959</v>
      </c>
      <c r="G2248" s="26">
        <v>2</v>
      </c>
      <c r="H2248" s="26">
        <v>1</v>
      </c>
      <c r="I2248" s="205">
        <v>341.5</v>
      </c>
      <c r="J2248" s="205">
        <v>308.60000000000002</v>
      </c>
      <c r="K2248" s="205">
        <v>308.60000000000002</v>
      </c>
      <c r="L2248" s="219">
        <v>15</v>
      </c>
      <c r="M2248" s="205">
        <f t="shared" si="553"/>
        <v>107080</v>
      </c>
      <c r="N2248" s="211"/>
      <c r="O2248" s="211"/>
      <c r="P2248" s="211"/>
      <c r="Q2248" s="205">
        <f t="shared" si="554"/>
        <v>107080</v>
      </c>
      <c r="R2248" s="205"/>
      <c r="S2248" s="219"/>
      <c r="T2248" s="205"/>
      <c r="U2248" s="205"/>
      <c r="V2248" s="205"/>
      <c r="W2248" s="205"/>
      <c r="X2248" s="205"/>
      <c r="Y2248" s="205"/>
      <c r="Z2248" s="205"/>
      <c r="AA2248" s="205">
        <v>40</v>
      </c>
      <c r="AB2248" s="205">
        <f>AA2248*2677</f>
        <v>107080</v>
      </c>
      <c r="AC2248" s="205"/>
      <c r="AD2248" s="205"/>
      <c r="AE2248" s="205"/>
      <c r="AF2248" s="205"/>
      <c r="AG2248" s="221">
        <v>2025</v>
      </c>
      <c r="AH2248" s="159"/>
      <c r="AI2248" s="175"/>
      <c r="AJ2248" s="218"/>
      <c r="AK2248" s="15">
        <f t="shared" ca="1" si="536"/>
        <v>2144</v>
      </c>
      <c r="AL2248" s="15" t="s">
        <v>155</v>
      </c>
      <c r="AM2248" s="15" t="str">
        <f t="shared" ca="1" si="539"/>
        <v>2144.</v>
      </c>
      <c r="AN2248" s="222"/>
      <c r="AO2248" s="15"/>
      <c r="AP2248" s="16"/>
    </row>
    <row r="2249" spans="1:42" ht="22.5" hidden="1" customHeight="1" x14ac:dyDescent="0.25">
      <c r="A2249" s="83" t="str">
        <f t="shared" ca="1" si="552"/>
        <v>2145.</v>
      </c>
      <c r="B2249" s="26">
        <v>4079</v>
      </c>
      <c r="C2249" s="313" t="s">
        <v>971</v>
      </c>
      <c r="D2249" s="26">
        <v>1955</v>
      </c>
      <c r="E2249" s="135" t="s">
        <v>2957</v>
      </c>
      <c r="F2249" s="83" t="s">
        <v>2960</v>
      </c>
      <c r="G2249" s="26">
        <v>2</v>
      </c>
      <c r="H2249" s="26">
        <v>1</v>
      </c>
      <c r="I2249" s="214">
        <v>432.7</v>
      </c>
      <c r="J2249" s="205">
        <v>400.2</v>
      </c>
      <c r="K2249" s="214">
        <v>400.2</v>
      </c>
      <c r="L2249" s="263">
        <v>10</v>
      </c>
      <c r="M2249" s="214">
        <f t="shared" si="553"/>
        <v>107080</v>
      </c>
      <c r="N2249" s="211"/>
      <c r="O2249" s="211"/>
      <c r="P2249" s="211"/>
      <c r="Q2249" s="205">
        <f t="shared" si="554"/>
        <v>107080</v>
      </c>
      <c r="R2249" s="205"/>
      <c r="S2249" s="219"/>
      <c r="T2249" s="205"/>
      <c r="U2249" s="205"/>
      <c r="V2249" s="205"/>
      <c r="W2249" s="205"/>
      <c r="X2249" s="205"/>
      <c r="Y2249" s="205"/>
      <c r="Z2249" s="205"/>
      <c r="AA2249" s="205">
        <v>40</v>
      </c>
      <c r="AB2249" s="205">
        <f>AA2249*2677</f>
        <v>107080</v>
      </c>
      <c r="AC2249" s="205"/>
      <c r="AD2249" s="205"/>
      <c r="AE2249" s="205"/>
      <c r="AF2249" s="205"/>
      <c r="AG2249" s="221">
        <v>2025</v>
      </c>
      <c r="AH2249" s="165"/>
      <c r="AI2249" s="175"/>
      <c r="AJ2249" s="218"/>
      <c r="AK2249" s="15">
        <f t="shared" ca="1" si="536"/>
        <v>2145</v>
      </c>
      <c r="AL2249" s="15" t="s">
        <v>155</v>
      </c>
      <c r="AM2249" s="15" t="str">
        <f t="shared" ca="1" si="539"/>
        <v>2145.</v>
      </c>
      <c r="AN2249" s="222"/>
      <c r="AO2249" s="15"/>
      <c r="AP2249" s="16"/>
    </row>
    <row r="2250" spans="1:42" ht="22.5" hidden="1" customHeight="1" x14ac:dyDescent="0.25">
      <c r="A2250" s="83" t="str">
        <f t="shared" ca="1" si="552"/>
        <v>2146.</v>
      </c>
      <c r="B2250" s="26">
        <v>4022</v>
      </c>
      <c r="C2250" s="313" t="s">
        <v>1279</v>
      </c>
      <c r="D2250" s="26">
        <v>1837</v>
      </c>
      <c r="E2250" s="135" t="s">
        <v>2957</v>
      </c>
      <c r="F2250" s="83" t="s">
        <v>2959</v>
      </c>
      <c r="G2250" s="26">
        <v>2</v>
      </c>
      <c r="H2250" s="26">
        <v>2</v>
      </c>
      <c r="I2250" s="214">
        <v>1290</v>
      </c>
      <c r="J2250" s="205">
        <v>717.4</v>
      </c>
      <c r="K2250" s="214">
        <v>717.4</v>
      </c>
      <c r="L2250" s="263">
        <v>23</v>
      </c>
      <c r="M2250" s="214">
        <f t="shared" si="553"/>
        <v>267444</v>
      </c>
      <c r="N2250" s="211"/>
      <c r="O2250" s="211"/>
      <c r="P2250" s="211"/>
      <c r="Q2250" s="205">
        <f t="shared" si="554"/>
        <v>267444</v>
      </c>
      <c r="R2250" s="205">
        <v>267444</v>
      </c>
      <c r="S2250" s="219"/>
      <c r="T2250" s="205"/>
      <c r="U2250" s="205"/>
      <c r="V2250" s="205"/>
      <c r="W2250" s="205"/>
      <c r="X2250" s="205"/>
      <c r="Y2250" s="205"/>
      <c r="Z2250" s="205"/>
      <c r="AA2250" s="205"/>
      <c r="AB2250" s="205"/>
      <c r="AC2250" s="205"/>
      <c r="AD2250" s="205"/>
      <c r="AE2250" s="205"/>
      <c r="AF2250" s="205"/>
      <c r="AG2250" s="221">
        <v>2025</v>
      </c>
      <c r="AH2250" s="165"/>
      <c r="AI2250" s="175"/>
      <c r="AJ2250" s="152"/>
      <c r="AK2250" s="15">
        <f t="shared" ca="1" si="536"/>
        <v>2146</v>
      </c>
      <c r="AL2250" s="15" t="s">
        <v>155</v>
      </c>
      <c r="AM2250" s="15" t="str">
        <f t="shared" ca="1" si="539"/>
        <v>2146.</v>
      </c>
      <c r="AN2250" s="222"/>
      <c r="AO2250" s="15"/>
      <c r="AP2250" s="16"/>
    </row>
    <row r="2251" spans="1:42" ht="22.5" hidden="1" customHeight="1" x14ac:dyDescent="0.25">
      <c r="A2251" s="83" t="str">
        <f t="shared" ca="1" si="552"/>
        <v>2147.</v>
      </c>
      <c r="B2251" s="26">
        <v>4025</v>
      </c>
      <c r="C2251" s="242" t="s">
        <v>814</v>
      </c>
      <c r="D2251" s="26">
        <v>1954</v>
      </c>
      <c r="E2251" s="135" t="s">
        <v>2957</v>
      </c>
      <c r="F2251" s="83" t="s">
        <v>2959</v>
      </c>
      <c r="G2251" s="26">
        <v>2</v>
      </c>
      <c r="H2251" s="26">
        <v>1</v>
      </c>
      <c r="I2251" s="205">
        <v>568.85</v>
      </c>
      <c r="J2251" s="205">
        <v>528.70000000000005</v>
      </c>
      <c r="K2251" s="205">
        <v>528.70000000000005</v>
      </c>
      <c r="L2251" s="219">
        <v>8</v>
      </c>
      <c r="M2251" s="205">
        <f t="shared" si="553"/>
        <v>51444</v>
      </c>
      <c r="N2251" s="211"/>
      <c r="O2251" s="211"/>
      <c r="P2251" s="211"/>
      <c r="Q2251" s="205">
        <f t="shared" si="554"/>
        <v>51444</v>
      </c>
      <c r="R2251" s="205">
        <v>51444</v>
      </c>
      <c r="S2251" s="219"/>
      <c r="T2251" s="205"/>
      <c r="U2251" s="205"/>
      <c r="V2251" s="205"/>
      <c r="W2251" s="205"/>
      <c r="X2251" s="205"/>
      <c r="Y2251" s="205"/>
      <c r="Z2251" s="205"/>
      <c r="AA2251" s="205"/>
      <c r="AB2251" s="205"/>
      <c r="AC2251" s="205"/>
      <c r="AD2251" s="205"/>
      <c r="AE2251" s="205"/>
      <c r="AF2251" s="205"/>
      <c r="AG2251" s="221">
        <v>2025</v>
      </c>
      <c r="AH2251" s="159"/>
      <c r="AI2251" s="175"/>
      <c r="AJ2251" s="153"/>
      <c r="AK2251" s="15">
        <f t="shared" ca="1" si="536"/>
        <v>2147</v>
      </c>
      <c r="AL2251" s="15" t="s">
        <v>155</v>
      </c>
      <c r="AM2251" s="15" t="str">
        <f t="shared" ca="1" si="539"/>
        <v>2147.</v>
      </c>
      <c r="AN2251" s="222"/>
      <c r="AO2251" s="15"/>
      <c r="AP2251" s="16"/>
    </row>
    <row r="2252" spans="1:42" ht="22.5" hidden="1" customHeight="1" x14ac:dyDescent="0.25">
      <c r="A2252" s="83" t="str">
        <f t="shared" ca="1" si="552"/>
        <v>2148.</v>
      </c>
      <c r="B2252" s="26">
        <v>4046</v>
      </c>
      <c r="C2252" s="40" t="s">
        <v>1281</v>
      </c>
      <c r="D2252" s="26">
        <v>1983</v>
      </c>
      <c r="E2252" s="135" t="s">
        <v>2957</v>
      </c>
      <c r="F2252" s="83" t="s">
        <v>2959</v>
      </c>
      <c r="G2252" s="26">
        <v>2</v>
      </c>
      <c r="H2252" s="26">
        <v>1</v>
      </c>
      <c r="I2252" s="205">
        <v>1047.5999999999999</v>
      </c>
      <c r="J2252" s="205">
        <v>920.8</v>
      </c>
      <c r="K2252" s="205">
        <v>920.8</v>
      </c>
      <c r="L2252" s="219">
        <v>31</v>
      </c>
      <c r="M2252" s="205">
        <f t="shared" si="553"/>
        <v>2397772</v>
      </c>
      <c r="N2252" s="211"/>
      <c r="O2252" s="211"/>
      <c r="P2252" s="211"/>
      <c r="Q2252" s="205">
        <f t="shared" si="554"/>
        <v>2397772</v>
      </c>
      <c r="R2252" s="205"/>
      <c r="S2252" s="219"/>
      <c r="T2252" s="205"/>
      <c r="U2252" s="205">
        <v>676</v>
      </c>
      <c r="V2252" s="205">
        <f>U2252*3547</f>
        <v>2397772</v>
      </c>
      <c r="W2252" s="205"/>
      <c r="X2252" s="205"/>
      <c r="Y2252" s="205"/>
      <c r="Z2252" s="205"/>
      <c r="AA2252" s="205"/>
      <c r="AB2252" s="205"/>
      <c r="AC2252" s="205"/>
      <c r="AD2252" s="205"/>
      <c r="AE2252" s="205"/>
      <c r="AF2252" s="205"/>
      <c r="AG2252" s="221">
        <v>2025</v>
      </c>
      <c r="AH2252" s="159"/>
      <c r="AI2252" s="175"/>
      <c r="AJ2252" s="218"/>
      <c r="AK2252" s="15">
        <f t="shared" ca="1" si="536"/>
        <v>2148</v>
      </c>
      <c r="AL2252" s="15" t="s">
        <v>155</v>
      </c>
      <c r="AM2252" s="15" t="str">
        <f t="shared" ca="1" si="539"/>
        <v>2148.</v>
      </c>
      <c r="AN2252" s="222"/>
      <c r="AO2252" s="15"/>
      <c r="AP2252" s="16"/>
    </row>
    <row r="2253" spans="1:42" ht="22.5" hidden="1" customHeight="1" x14ac:dyDescent="0.25">
      <c r="A2253" s="83" t="str">
        <f t="shared" ca="1" si="552"/>
        <v>2149.</v>
      </c>
      <c r="B2253" s="26">
        <v>4030</v>
      </c>
      <c r="C2253" s="242" t="s">
        <v>804</v>
      </c>
      <c r="D2253" s="26">
        <v>1970</v>
      </c>
      <c r="E2253" s="135" t="s">
        <v>2957</v>
      </c>
      <c r="F2253" s="83" t="s">
        <v>2959</v>
      </c>
      <c r="G2253" s="26">
        <v>2</v>
      </c>
      <c r="H2253" s="26">
        <v>2</v>
      </c>
      <c r="I2253" s="205">
        <v>539.20000000000005</v>
      </c>
      <c r="J2253" s="205">
        <v>500.6</v>
      </c>
      <c r="K2253" s="205">
        <v>500.6</v>
      </c>
      <c r="L2253" s="219">
        <v>18</v>
      </c>
      <c r="M2253" s="205">
        <f t="shared" si="553"/>
        <v>57160</v>
      </c>
      <c r="N2253" s="205"/>
      <c r="O2253" s="205"/>
      <c r="P2253" s="205"/>
      <c r="Q2253" s="205">
        <f t="shared" si="554"/>
        <v>57160</v>
      </c>
      <c r="R2253" s="205">
        <v>57160</v>
      </c>
      <c r="S2253" s="219"/>
      <c r="T2253" s="205"/>
      <c r="U2253" s="205"/>
      <c r="V2253" s="205"/>
      <c r="W2253" s="205"/>
      <c r="X2253" s="205"/>
      <c r="Y2253" s="205"/>
      <c r="Z2253" s="205"/>
      <c r="AA2253" s="205"/>
      <c r="AB2253" s="205"/>
      <c r="AC2253" s="205"/>
      <c r="AD2253" s="205"/>
      <c r="AE2253" s="205"/>
      <c r="AF2253" s="205"/>
      <c r="AG2253" s="221">
        <v>2025</v>
      </c>
      <c r="AH2253" s="159"/>
      <c r="AI2253" s="175"/>
      <c r="AJ2253" s="153"/>
      <c r="AK2253" s="15">
        <f t="shared" ca="1" si="536"/>
        <v>2149</v>
      </c>
      <c r="AL2253" s="15" t="s">
        <v>155</v>
      </c>
      <c r="AM2253" s="15" t="str">
        <f t="shared" ca="1" si="539"/>
        <v>2149.</v>
      </c>
      <c r="AN2253" s="222"/>
      <c r="AO2253" s="15"/>
      <c r="AP2253" s="16"/>
    </row>
    <row r="2254" spans="1:42" ht="22.5" hidden="1" customHeight="1" x14ac:dyDescent="0.25">
      <c r="A2254" s="83" t="str">
        <f t="shared" ca="1" si="552"/>
        <v>2150.</v>
      </c>
      <c r="B2254" s="26">
        <v>4035</v>
      </c>
      <c r="C2254" s="40" t="s">
        <v>1280</v>
      </c>
      <c r="D2254" s="26">
        <v>1986</v>
      </c>
      <c r="E2254" s="135" t="s">
        <v>2957</v>
      </c>
      <c r="F2254" s="83" t="s">
        <v>2959</v>
      </c>
      <c r="G2254" s="26">
        <v>2</v>
      </c>
      <c r="H2254" s="26">
        <v>1</v>
      </c>
      <c r="I2254" s="205">
        <v>576.9</v>
      </c>
      <c r="J2254" s="205">
        <v>541.6</v>
      </c>
      <c r="K2254" s="205">
        <v>541.6</v>
      </c>
      <c r="L2254" s="219">
        <v>25</v>
      </c>
      <c r="M2254" s="205">
        <f t="shared" si="553"/>
        <v>3885629.5</v>
      </c>
      <c r="N2254" s="211"/>
      <c r="O2254" s="211"/>
      <c r="P2254" s="211"/>
      <c r="Q2254" s="205">
        <f t="shared" si="554"/>
        <v>3885629.5</v>
      </c>
      <c r="R2254" s="205"/>
      <c r="S2254" s="219"/>
      <c r="T2254" s="205"/>
      <c r="U2254" s="205">
        <v>516.5</v>
      </c>
      <c r="V2254" s="205">
        <f>U2254*7523</f>
        <v>3885629.5</v>
      </c>
      <c r="W2254" s="205"/>
      <c r="X2254" s="205"/>
      <c r="Y2254" s="205"/>
      <c r="Z2254" s="205"/>
      <c r="AA2254" s="205"/>
      <c r="AB2254" s="205"/>
      <c r="AC2254" s="205"/>
      <c r="AD2254" s="205"/>
      <c r="AE2254" s="205"/>
      <c r="AF2254" s="205"/>
      <c r="AG2254" s="221">
        <v>2025</v>
      </c>
      <c r="AH2254" s="165"/>
      <c r="AI2254" s="175"/>
      <c r="AJ2254" s="218"/>
      <c r="AK2254" s="15">
        <f t="shared" ca="1" si="536"/>
        <v>2150</v>
      </c>
      <c r="AL2254" s="15" t="s">
        <v>155</v>
      </c>
      <c r="AM2254" s="15" t="str">
        <f t="shared" ca="1" si="539"/>
        <v>2150.</v>
      </c>
      <c r="AN2254" s="222"/>
      <c r="AO2254" s="15"/>
      <c r="AP2254" s="16"/>
    </row>
    <row r="2255" spans="1:42" ht="22.5" hidden="1" customHeight="1" x14ac:dyDescent="0.25">
      <c r="A2255" s="83" t="str">
        <f t="shared" ca="1" si="552"/>
        <v>2151.</v>
      </c>
      <c r="B2255" s="26">
        <v>4036</v>
      </c>
      <c r="C2255" s="313" t="s">
        <v>1182</v>
      </c>
      <c r="D2255" s="26">
        <v>1974</v>
      </c>
      <c r="E2255" s="135" t="s">
        <v>2957</v>
      </c>
      <c r="F2255" s="83" t="s">
        <v>2959</v>
      </c>
      <c r="G2255" s="26">
        <v>2</v>
      </c>
      <c r="H2255" s="26">
        <v>1</v>
      </c>
      <c r="I2255" s="205">
        <v>351.9</v>
      </c>
      <c r="J2255" s="205">
        <v>339.3</v>
      </c>
      <c r="K2255" s="205">
        <v>339.3</v>
      </c>
      <c r="L2255" s="219">
        <v>12</v>
      </c>
      <c r="M2255" s="205">
        <f t="shared" si="553"/>
        <v>836566</v>
      </c>
      <c r="N2255" s="211"/>
      <c r="O2255" s="211"/>
      <c r="P2255" s="211"/>
      <c r="Q2255" s="205">
        <f t="shared" si="554"/>
        <v>836566</v>
      </c>
      <c r="R2255" s="205">
        <v>836566</v>
      </c>
      <c r="S2255" s="219"/>
      <c r="T2255" s="205"/>
      <c r="U2255" s="205"/>
      <c r="V2255" s="205"/>
      <c r="W2255" s="205"/>
      <c r="X2255" s="205"/>
      <c r="Y2255" s="205"/>
      <c r="Z2255" s="205"/>
      <c r="AA2255" s="205"/>
      <c r="AB2255" s="205"/>
      <c r="AC2255" s="205"/>
      <c r="AD2255" s="205"/>
      <c r="AE2255" s="205"/>
      <c r="AF2255" s="205"/>
      <c r="AG2255" s="221">
        <v>2025</v>
      </c>
      <c r="AH2255" s="165"/>
      <c r="AI2255" s="175"/>
      <c r="AJ2255" s="152"/>
      <c r="AK2255" s="15">
        <f t="shared" ca="1" si="536"/>
        <v>2151</v>
      </c>
      <c r="AL2255" s="15" t="s">
        <v>155</v>
      </c>
      <c r="AM2255" s="15" t="str">
        <f t="shared" ca="1" si="539"/>
        <v>2151.</v>
      </c>
      <c r="AN2255" s="222"/>
      <c r="AO2255" s="15"/>
      <c r="AP2255" s="16"/>
    </row>
    <row r="2256" spans="1:42" ht="22.5" hidden="1" customHeight="1" x14ac:dyDescent="0.25">
      <c r="A2256" s="83" t="str">
        <f t="shared" ca="1" si="552"/>
        <v>2152.</v>
      </c>
      <c r="B2256" s="26">
        <v>4015</v>
      </c>
      <c r="C2256" s="242" t="s">
        <v>813</v>
      </c>
      <c r="D2256" s="26">
        <v>1972</v>
      </c>
      <c r="E2256" s="135" t="s">
        <v>2957</v>
      </c>
      <c r="F2256" s="83" t="s">
        <v>2958</v>
      </c>
      <c r="G2256" s="26">
        <v>5</v>
      </c>
      <c r="H2256" s="26">
        <v>3</v>
      </c>
      <c r="I2256" s="205">
        <v>2562.1999999999998</v>
      </c>
      <c r="J2256" s="205">
        <v>2439.6</v>
      </c>
      <c r="K2256" s="205">
        <v>2439.6</v>
      </c>
      <c r="L2256" s="219">
        <v>103</v>
      </c>
      <c r="M2256" s="205">
        <f t="shared" si="553"/>
        <v>1015250</v>
      </c>
      <c r="N2256" s="211"/>
      <c r="O2256" s="211"/>
      <c r="P2256" s="211"/>
      <c r="Q2256" s="205">
        <f t="shared" si="554"/>
        <v>1015250</v>
      </c>
      <c r="R2256" s="205">
        <v>1015250</v>
      </c>
      <c r="S2256" s="219"/>
      <c r="T2256" s="205"/>
      <c r="U2256" s="205"/>
      <c r="V2256" s="205"/>
      <c r="W2256" s="205"/>
      <c r="X2256" s="205"/>
      <c r="Y2256" s="205"/>
      <c r="Z2256" s="205"/>
      <c r="AA2256" s="205"/>
      <c r="AB2256" s="205"/>
      <c r="AC2256" s="205"/>
      <c r="AD2256" s="205"/>
      <c r="AE2256" s="205"/>
      <c r="AF2256" s="205"/>
      <c r="AG2256" s="221">
        <v>2025</v>
      </c>
      <c r="AH2256" s="159"/>
      <c r="AI2256" s="175"/>
      <c r="AJ2256" s="153"/>
      <c r="AK2256" s="15">
        <f t="shared" ca="1" si="536"/>
        <v>2152</v>
      </c>
      <c r="AL2256" s="15" t="s">
        <v>155</v>
      </c>
      <c r="AM2256" s="15" t="str">
        <f t="shared" ca="1" si="539"/>
        <v>2152.</v>
      </c>
      <c r="AN2256" s="222"/>
      <c r="AO2256" s="15"/>
      <c r="AP2256" s="16"/>
    </row>
    <row r="2257" spans="1:42" ht="22.5" hidden="1" customHeight="1" x14ac:dyDescent="0.25">
      <c r="A2257" s="83" t="str">
        <f t="shared" ca="1" si="552"/>
        <v>2153.</v>
      </c>
      <c r="B2257" s="26">
        <v>4058</v>
      </c>
      <c r="C2257" s="40" t="s">
        <v>1284</v>
      </c>
      <c r="D2257" s="26">
        <v>1988</v>
      </c>
      <c r="E2257" s="135" t="s">
        <v>2957</v>
      </c>
      <c r="F2257" s="83" t="s">
        <v>2959</v>
      </c>
      <c r="G2257" s="26">
        <v>2</v>
      </c>
      <c r="H2257" s="26">
        <v>2</v>
      </c>
      <c r="I2257" s="205">
        <v>556.4</v>
      </c>
      <c r="J2257" s="205">
        <v>510.5</v>
      </c>
      <c r="K2257" s="205">
        <v>510.5</v>
      </c>
      <c r="L2257" s="219">
        <v>18</v>
      </c>
      <c r="M2257" s="205">
        <f>R2257+T2257+V2257+X2257+Z2257+AB2257+AE2257+AF2257</f>
        <v>57160</v>
      </c>
      <c r="N2257" s="211"/>
      <c r="O2257" s="211"/>
      <c r="P2257" s="211"/>
      <c r="Q2257" s="205">
        <f>M2257</f>
        <v>57160</v>
      </c>
      <c r="R2257" s="205">
        <v>57160</v>
      </c>
      <c r="S2257" s="219"/>
      <c r="T2257" s="205"/>
      <c r="U2257" s="205"/>
      <c r="V2257" s="205"/>
      <c r="W2257" s="205"/>
      <c r="X2257" s="205"/>
      <c r="Y2257" s="205"/>
      <c r="Z2257" s="205"/>
      <c r="AA2257" s="205"/>
      <c r="AB2257" s="205"/>
      <c r="AC2257" s="205"/>
      <c r="AD2257" s="205"/>
      <c r="AE2257" s="205"/>
      <c r="AF2257" s="205"/>
      <c r="AG2257" s="221">
        <v>2025</v>
      </c>
      <c r="AH2257" s="159"/>
      <c r="AI2257" s="175"/>
      <c r="AJ2257" s="153"/>
      <c r="AK2257" s="15">
        <f t="shared" ca="1" si="536"/>
        <v>2153</v>
      </c>
      <c r="AL2257" s="15" t="s">
        <v>155</v>
      </c>
      <c r="AM2257" s="15" t="str">
        <f t="shared" ca="1" si="539"/>
        <v>2153.</v>
      </c>
      <c r="AN2257" s="222"/>
      <c r="AO2257" s="15"/>
      <c r="AP2257" s="16"/>
    </row>
    <row r="2258" spans="1:42" ht="22.5" hidden="1" customHeight="1" x14ac:dyDescent="0.25">
      <c r="A2258" s="83" t="str">
        <f t="shared" ca="1" si="552"/>
        <v>2154.</v>
      </c>
      <c r="B2258" s="26">
        <v>4059</v>
      </c>
      <c r="C2258" s="242" t="s">
        <v>808</v>
      </c>
      <c r="D2258" s="26">
        <v>1988</v>
      </c>
      <c r="E2258" s="135" t="s">
        <v>2957</v>
      </c>
      <c r="F2258" s="83" t="s">
        <v>2959</v>
      </c>
      <c r="G2258" s="26">
        <v>2</v>
      </c>
      <c r="H2258" s="26">
        <v>1</v>
      </c>
      <c r="I2258" s="205">
        <v>556.4</v>
      </c>
      <c r="J2258" s="205">
        <v>510.5</v>
      </c>
      <c r="K2258" s="205">
        <v>510.5</v>
      </c>
      <c r="L2258" s="219">
        <v>18</v>
      </c>
      <c r="M2258" s="205">
        <f t="shared" ref="M2258:M2260" si="555">R2258+T2258+V2258+X2258+Z2258+AB2258+AE2258+AF2258</f>
        <v>65734</v>
      </c>
      <c r="N2258" s="211"/>
      <c r="O2258" s="211"/>
      <c r="P2258" s="211"/>
      <c r="Q2258" s="205">
        <f t="shared" ref="Q2258:Q2260" si="556">M2258</f>
        <v>65734</v>
      </c>
      <c r="R2258" s="205">
        <v>65734</v>
      </c>
      <c r="S2258" s="219"/>
      <c r="T2258" s="205"/>
      <c r="U2258" s="205"/>
      <c r="V2258" s="205"/>
      <c r="W2258" s="205"/>
      <c r="X2258" s="205"/>
      <c r="Y2258" s="205"/>
      <c r="Z2258" s="205"/>
      <c r="AA2258" s="205"/>
      <c r="AB2258" s="205"/>
      <c r="AC2258" s="205"/>
      <c r="AD2258" s="205"/>
      <c r="AE2258" s="205"/>
      <c r="AF2258" s="205"/>
      <c r="AG2258" s="221">
        <v>2025</v>
      </c>
      <c r="AH2258" s="159"/>
      <c r="AI2258" s="175"/>
      <c r="AJ2258" s="153"/>
      <c r="AK2258" s="15">
        <f t="shared" ca="1" si="536"/>
        <v>2154</v>
      </c>
      <c r="AL2258" s="15" t="s">
        <v>155</v>
      </c>
      <c r="AM2258" s="15" t="str">
        <f t="shared" ca="1" si="539"/>
        <v>2154.</v>
      </c>
      <c r="AN2258" s="222"/>
      <c r="AO2258" s="15"/>
      <c r="AP2258" s="16"/>
    </row>
    <row r="2259" spans="1:42" ht="22.5" hidden="1" customHeight="1" x14ac:dyDescent="0.25">
      <c r="A2259" s="83" t="str">
        <f t="shared" ca="1" si="552"/>
        <v>2155.</v>
      </c>
      <c r="B2259" s="26">
        <v>4064</v>
      </c>
      <c r="C2259" s="313" t="s">
        <v>969</v>
      </c>
      <c r="D2259" s="26">
        <v>1973</v>
      </c>
      <c r="E2259" s="135" t="s">
        <v>2957</v>
      </c>
      <c r="F2259" s="83" t="s">
        <v>2959</v>
      </c>
      <c r="G2259" s="26">
        <v>2</v>
      </c>
      <c r="H2259" s="26">
        <v>2</v>
      </c>
      <c r="I2259" s="214">
        <v>844</v>
      </c>
      <c r="J2259" s="205">
        <v>781</v>
      </c>
      <c r="K2259" s="214">
        <v>781</v>
      </c>
      <c r="L2259" s="263">
        <v>43</v>
      </c>
      <c r="M2259" s="214">
        <f t="shared" si="555"/>
        <v>469200</v>
      </c>
      <c r="N2259" s="211"/>
      <c r="O2259" s="211"/>
      <c r="P2259" s="211"/>
      <c r="Q2259" s="205">
        <f t="shared" si="556"/>
        <v>469200</v>
      </c>
      <c r="R2259" s="205">
        <v>469200</v>
      </c>
      <c r="S2259" s="219"/>
      <c r="T2259" s="205"/>
      <c r="U2259" s="205"/>
      <c r="V2259" s="205"/>
      <c r="W2259" s="205"/>
      <c r="X2259" s="205"/>
      <c r="Y2259" s="205"/>
      <c r="Z2259" s="205"/>
      <c r="AA2259" s="205"/>
      <c r="AB2259" s="205"/>
      <c r="AC2259" s="205"/>
      <c r="AD2259" s="205"/>
      <c r="AE2259" s="205"/>
      <c r="AF2259" s="205"/>
      <c r="AG2259" s="221">
        <v>2025</v>
      </c>
      <c r="AH2259" s="165"/>
      <c r="AI2259" s="175"/>
      <c r="AJ2259" s="152"/>
      <c r="AK2259" s="15">
        <f t="shared" ca="1" si="536"/>
        <v>2155</v>
      </c>
      <c r="AL2259" s="15" t="s">
        <v>155</v>
      </c>
      <c r="AM2259" s="15" t="str">
        <f t="shared" ca="1" si="539"/>
        <v>2155.</v>
      </c>
      <c r="AN2259" s="222"/>
      <c r="AO2259" s="15"/>
      <c r="AP2259" s="16"/>
    </row>
    <row r="2260" spans="1:42" ht="22.5" hidden="1" customHeight="1" x14ac:dyDescent="0.25">
      <c r="A2260" s="83" t="str">
        <f t="shared" ca="1" si="552"/>
        <v>2156.</v>
      </c>
      <c r="B2260" s="26">
        <v>4074</v>
      </c>
      <c r="C2260" s="313" t="s">
        <v>970</v>
      </c>
      <c r="D2260" s="26">
        <v>1974</v>
      </c>
      <c r="E2260" s="135" t="s">
        <v>2957</v>
      </c>
      <c r="F2260" s="83" t="s">
        <v>2959</v>
      </c>
      <c r="G2260" s="26">
        <v>2</v>
      </c>
      <c r="H2260" s="26">
        <v>1</v>
      </c>
      <c r="I2260" s="214">
        <v>378.8</v>
      </c>
      <c r="J2260" s="205">
        <v>354.5</v>
      </c>
      <c r="K2260" s="214">
        <v>354.5</v>
      </c>
      <c r="L2260" s="263">
        <v>8</v>
      </c>
      <c r="M2260" s="214">
        <f t="shared" si="555"/>
        <v>487320</v>
      </c>
      <c r="N2260" s="211"/>
      <c r="O2260" s="211"/>
      <c r="P2260" s="211"/>
      <c r="Q2260" s="205">
        <f t="shared" si="556"/>
        <v>487320</v>
      </c>
      <c r="R2260" s="205">
        <v>487320</v>
      </c>
      <c r="S2260" s="219"/>
      <c r="T2260" s="205"/>
      <c r="U2260" s="205"/>
      <c r="V2260" s="205"/>
      <c r="W2260" s="205"/>
      <c r="X2260" s="205"/>
      <c r="Y2260" s="205"/>
      <c r="Z2260" s="205"/>
      <c r="AA2260" s="205"/>
      <c r="AB2260" s="205"/>
      <c r="AC2260" s="205"/>
      <c r="AD2260" s="205"/>
      <c r="AE2260" s="205"/>
      <c r="AF2260" s="205"/>
      <c r="AG2260" s="221">
        <v>2025</v>
      </c>
      <c r="AH2260" s="165"/>
      <c r="AI2260" s="175"/>
      <c r="AJ2260" s="152"/>
      <c r="AK2260" s="15">
        <f t="shared" ca="1" si="536"/>
        <v>2156</v>
      </c>
      <c r="AL2260" s="15" t="s">
        <v>155</v>
      </c>
      <c r="AM2260" s="15" t="str">
        <f t="shared" ca="1" si="539"/>
        <v>2156.</v>
      </c>
      <c r="AN2260" s="222"/>
      <c r="AO2260" s="15"/>
      <c r="AP2260" s="16"/>
    </row>
    <row r="2261" spans="1:42" ht="22.5" hidden="1" customHeight="1" x14ac:dyDescent="0.25">
      <c r="A2261" s="83" t="str">
        <f t="shared" ca="1" si="552"/>
        <v>2157.</v>
      </c>
      <c r="B2261" s="26">
        <v>4066</v>
      </c>
      <c r="C2261" s="40" t="s">
        <v>1286</v>
      </c>
      <c r="D2261" s="26">
        <v>1986</v>
      </c>
      <c r="E2261" s="135" t="s">
        <v>2957</v>
      </c>
      <c r="F2261" s="83" t="s">
        <v>2960</v>
      </c>
      <c r="G2261" s="26">
        <v>3</v>
      </c>
      <c r="H2261" s="26">
        <v>2</v>
      </c>
      <c r="I2261" s="204">
        <v>1451.5</v>
      </c>
      <c r="J2261" s="204">
        <v>1291.5</v>
      </c>
      <c r="K2261" s="204">
        <v>1291.5</v>
      </c>
      <c r="L2261" s="223">
        <v>61</v>
      </c>
      <c r="M2261" s="205">
        <f>R2261+T2261+V2261+X2261+Z2261+AB2261+AE2261+AF2261</f>
        <v>2092730</v>
      </c>
      <c r="N2261" s="211"/>
      <c r="O2261" s="211"/>
      <c r="P2261" s="211"/>
      <c r="Q2261" s="205">
        <f>M2261</f>
        <v>2092730</v>
      </c>
      <c r="R2261" s="205"/>
      <c r="S2261" s="219"/>
      <c r="T2261" s="205"/>
      <c r="U2261" s="205">
        <v>590</v>
      </c>
      <c r="V2261" s="205">
        <f>U2261*3547</f>
        <v>2092730</v>
      </c>
      <c r="W2261" s="205"/>
      <c r="X2261" s="205"/>
      <c r="Y2261" s="205"/>
      <c r="Z2261" s="205"/>
      <c r="AA2261" s="205"/>
      <c r="AB2261" s="205"/>
      <c r="AC2261" s="205"/>
      <c r="AD2261" s="205"/>
      <c r="AE2261" s="205"/>
      <c r="AF2261" s="205"/>
      <c r="AG2261" s="221">
        <v>2025</v>
      </c>
      <c r="AH2261" s="159"/>
      <c r="AI2261" s="175"/>
      <c r="AJ2261" s="218"/>
      <c r="AK2261" s="15">
        <f t="shared" ca="1" si="536"/>
        <v>2157</v>
      </c>
      <c r="AL2261" s="15" t="s">
        <v>155</v>
      </c>
      <c r="AM2261" s="15" t="str">
        <f t="shared" ca="1" si="539"/>
        <v>2157.</v>
      </c>
      <c r="AN2261" s="222"/>
      <c r="AO2261" s="15"/>
      <c r="AP2261" s="16"/>
    </row>
    <row r="2262" spans="1:42" ht="22.5" hidden="1" customHeight="1" x14ac:dyDescent="0.25">
      <c r="A2262" s="83" t="str">
        <f t="shared" ca="1" si="552"/>
        <v>2158.</v>
      </c>
      <c r="B2262" s="26">
        <v>4039</v>
      </c>
      <c r="C2262" s="313" t="s">
        <v>1138</v>
      </c>
      <c r="D2262" s="26">
        <v>1972</v>
      </c>
      <c r="E2262" s="135" t="s">
        <v>2957</v>
      </c>
      <c r="F2262" s="83" t="s">
        <v>2959</v>
      </c>
      <c r="G2262" s="26">
        <v>2</v>
      </c>
      <c r="H2262" s="26">
        <v>1</v>
      </c>
      <c r="I2262" s="205">
        <v>378.7</v>
      </c>
      <c r="J2262" s="205">
        <v>366.1</v>
      </c>
      <c r="K2262" s="205">
        <v>336.1</v>
      </c>
      <c r="L2262" s="219">
        <v>8</v>
      </c>
      <c r="M2262" s="205">
        <f t="shared" ref="M2262:M2276" si="557">R2262+T2262+V2262+X2262+Z2262+AB2262+AE2262+AF2262</f>
        <v>2643210</v>
      </c>
      <c r="N2262" s="211"/>
      <c r="O2262" s="211"/>
      <c r="P2262" s="211"/>
      <c r="Q2262" s="205">
        <f t="shared" ref="Q2262:Q2276" si="558">M2262</f>
        <v>2643210</v>
      </c>
      <c r="R2262" s="205"/>
      <c r="S2262" s="219"/>
      <c r="T2262" s="205"/>
      <c r="U2262" s="205">
        <v>330</v>
      </c>
      <c r="V2262" s="205">
        <f>U2262*7523</f>
        <v>2482590</v>
      </c>
      <c r="W2262" s="205"/>
      <c r="X2262" s="205"/>
      <c r="Y2262" s="205"/>
      <c r="Z2262" s="205"/>
      <c r="AA2262" s="205">
        <v>60</v>
      </c>
      <c r="AB2262" s="205">
        <f>AA2262*2677</f>
        <v>160620</v>
      </c>
      <c r="AC2262" s="205"/>
      <c r="AD2262" s="205"/>
      <c r="AE2262" s="205"/>
      <c r="AF2262" s="205"/>
      <c r="AG2262" s="221">
        <v>2025</v>
      </c>
      <c r="AH2262" s="165"/>
      <c r="AI2262" s="175"/>
      <c r="AJ2262" s="218"/>
      <c r="AK2262" s="15">
        <f t="shared" ca="1" si="536"/>
        <v>2158</v>
      </c>
      <c r="AL2262" s="15" t="s">
        <v>155</v>
      </c>
      <c r="AM2262" s="15" t="str">
        <f t="shared" ca="1" si="539"/>
        <v>2158.</v>
      </c>
      <c r="AN2262" s="222"/>
      <c r="AO2262" s="15"/>
      <c r="AP2262" s="16"/>
    </row>
    <row r="2263" spans="1:42" ht="22.5" hidden="1" customHeight="1" x14ac:dyDescent="0.25">
      <c r="A2263" s="83" t="str">
        <f t="shared" ca="1" si="552"/>
        <v>2159.</v>
      </c>
      <c r="B2263" s="26">
        <v>4032</v>
      </c>
      <c r="C2263" s="313" t="s">
        <v>1085</v>
      </c>
      <c r="D2263" s="26">
        <v>1969</v>
      </c>
      <c r="E2263" s="135" t="s">
        <v>2957</v>
      </c>
      <c r="F2263" s="83" t="s">
        <v>2959</v>
      </c>
      <c r="G2263" s="26">
        <v>2</v>
      </c>
      <c r="H2263" s="26">
        <v>2</v>
      </c>
      <c r="I2263" s="205">
        <v>750.7</v>
      </c>
      <c r="J2263" s="205">
        <v>510.5</v>
      </c>
      <c r="K2263" s="205">
        <v>510.5</v>
      </c>
      <c r="L2263" s="219">
        <v>14</v>
      </c>
      <c r="M2263" s="205">
        <f t="shared" si="557"/>
        <v>140042</v>
      </c>
      <c r="N2263" s="211"/>
      <c r="O2263" s="211"/>
      <c r="P2263" s="211"/>
      <c r="Q2263" s="205">
        <f t="shared" si="558"/>
        <v>140042</v>
      </c>
      <c r="R2263" s="205">
        <v>140042</v>
      </c>
      <c r="S2263" s="219"/>
      <c r="T2263" s="205"/>
      <c r="U2263" s="205"/>
      <c r="V2263" s="205"/>
      <c r="W2263" s="205"/>
      <c r="X2263" s="205"/>
      <c r="Y2263" s="205"/>
      <c r="Z2263" s="205"/>
      <c r="AA2263" s="205"/>
      <c r="AB2263" s="205"/>
      <c r="AC2263" s="205"/>
      <c r="AD2263" s="205"/>
      <c r="AE2263" s="205"/>
      <c r="AF2263" s="205"/>
      <c r="AG2263" s="221">
        <v>2025</v>
      </c>
      <c r="AH2263" s="165"/>
      <c r="AI2263" s="175"/>
      <c r="AJ2263" s="152"/>
      <c r="AK2263" s="15">
        <f t="shared" ca="1" si="536"/>
        <v>2159</v>
      </c>
      <c r="AL2263" s="15" t="s">
        <v>155</v>
      </c>
      <c r="AM2263" s="15" t="str">
        <f t="shared" ca="1" si="539"/>
        <v>2159.</v>
      </c>
      <c r="AN2263" s="222"/>
      <c r="AO2263" s="15"/>
      <c r="AP2263" s="16"/>
    </row>
    <row r="2264" spans="1:42" ht="22.5" hidden="1" customHeight="1" x14ac:dyDescent="0.25">
      <c r="A2264" s="83" t="str">
        <f t="shared" ca="1" si="552"/>
        <v>2160.</v>
      </c>
      <c r="B2264" s="26">
        <v>4027</v>
      </c>
      <c r="C2264" s="313" t="s">
        <v>812</v>
      </c>
      <c r="D2264" s="26">
        <v>1966</v>
      </c>
      <c r="E2264" s="135" t="s">
        <v>2957</v>
      </c>
      <c r="F2264" s="83" t="s">
        <v>2959</v>
      </c>
      <c r="G2264" s="26">
        <v>2</v>
      </c>
      <c r="H2264" s="26">
        <v>2</v>
      </c>
      <c r="I2264" s="205">
        <v>470.1</v>
      </c>
      <c r="J2264" s="205">
        <v>431.7</v>
      </c>
      <c r="K2264" s="205">
        <v>431.7</v>
      </c>
      <c r="L2264" s="219">
        <v>12</v>
      </c>
      <c r="M2264" s="205">
        <f t="shared" si="557"/>
        <v>535400</v>
      </c>
      <c r="N2264" s="211"/>
      <c r="O2264" s="211"/>
      <c r="P2264" s="211"/>
      <c r="Q2264" s="205">
        <f t="shared" si="558"/>
        <v>535400</v>
      </c>
      <c r="R2264" s="205"/>
      <c r="S2264" s="219"/>
      <c r="T2264" s="205"/>
      <c r="U2264" s="205"/>
      <c r="V2264" s="205"/>
      <c r="W2264" s="205"/>
      <c r="X2264" s="205"/>
      <c r="Y2264" s="205"/>
      <c r="Z2264" s="205"/>
      <c r="AA2264" s="205">
        <v>200</v>
      </c>
      <c r="AB2264" s="205">
        <f>AA2264*2677</f>
        <v>535400</v>
      </c>
      <c r="AC2264" s="205"/>
      <c r="AD2264" s="205"/>
      <c r="AE2264" s="205"/>
      <c r="AF2264" s="205"/>
      <c r="AG2264" s="221">
        <v>2025</v>
      </c>
      <c r="AH2264" s="165"/>
      <c r="AI2264" s="175"/>
      <c r="AJ2264" s="218"/>
      <c r="AK2264" s="15">
        <f t="shared" ca="1" si="536"/>
        <v>2160</v>
      </c>
      <c r="AL2264" s="15" t="s">
        <v>155</v>
      </c>
      <c r="AM2264" s="15" t="str">
        <f t="shared" ca="1" si="539"/>
        <v>2160.</v>
      </c>
      <c r="AN2264" s="222"/>
      <c r="AO2264" s="15"/>
      <c r="AP2264" s="16"/>
    </row>
    <row r="2265" spans="1:42" ht="22.5" hidden="1" customHeight="1" x14ac:dyDescent="0.25">
      <c r="A2265" s="83" t="str">
        <f t="shared" ca="1" si="552"/>
        <v>2161.</v>
      </c>
      <c r="B2265" s="26">
        <v>4045</v>
      </c>
      <c r="C2265" s="313" t="s">
        <v>968</v>
      </c>
      <c r="D2265" s="26">
        <v>1977</v>
      </c>
      <c r="E2265" s="135" t="s">
        <v>2957</v>
      </c>
      <c r="F2265" s="83" t="s">
        <v>2959</v>
      </c>
      <c r="G2265" s="26">
        <v>2</v>
      </c>
      <c r="H2265" s="26">
        <v>1</v>
      </c>
      <c r="I2265" s="214">
        <v>369.2</v>
      </c>
      <c r="J2265" s="205">
        <v>340.3</v>
      </c>
      <c r="K2265" s="214">
        <v>340.3</v>
      </c>
      <c r="L2265" s="263">
        <v>15</v>
      </c>
      <c r="M2265" s="214">
        <f t="shared" si="557"/>
        <v>14290</v>
      </c>
      <c r="N2265" s="211"/>
      <c r="O2265" s="211"/>
      <c r="P2265" s="211"/>
      <c r="Q2265" s="205">
        <f t="shared" si="558"/>
        <v>14290</v>
      </c>
      <c r="R2265" s="205">
        <v>14290</v>
      </c>
      <c r="S2265" s="219"/>
      <c r="T2265" s="205"/>
      <c r="U2265" s="205"/>
      <c r="V2265" s="205"/>
      <c r="W2265" s="205"/>
      <c r="X2265" s="205"/>
      <c r="Y2265" s="205"/>
      <c r="Z2265" s="205"/>
      <c r="AA2265" s="205"/>
      <c r="AB2265" s="205"/>
      <c r="AC2265" s="205"/>
      <c r="AD2265" s="205"/>
      <c r="AE2265" s="205"/>
      <c r="AF2265" s="205"/>
      <c r="AG2265" s="221">
        <v>2025</v>
      </c>
      <c r="AH2265" s="165"/>
      <c r="AI2265" s="175"/>
      <c r="AJ2265" s="152"/>
      <c r="AK2265" s="15">
        <f t="shared" ca="1" si="536"/>
        <v>2161</v>
      </c>
      <c r="AL2265" s="15" t="s">
        <v>155</v>
      </c>
      <c r="AM2265" s="15" t="str">
        <f t="shared" ca="1" si="539"/>
        <v>2161.</v>
      </c>
      <c r="AN2265" s="222"/>
      <c r="AO2265" s="15"/>
      <c r="AP2265" s="16"/>
    </row>
    <row r="2266" spans="1:42" ht="22.5" hidden="1" customHeight="1" x14ac:dyDescent="0.25">
      <c r="A2266" s="83" t="str">
        <f t="shared" ca="1" si="552"/>
        <v>2162.</v>
      </c>
      <c r="B2266" s="26">
        <v>4043</v>
      </c>
      <c r="C2266" s="313" t="s">
        <v>1139</v>
      </c>
      <c r="D2266" s="26">
        <v>1978</v>
      </c>
      <c r="E2266" s="135" t="s">
        <v>2957</v>
      </c>
      <c r="F2266" s="83" t="s">
        <v>2959</v>
      </c>
      <c r="G2266" s="26">
        <v>2</v>
      </c>
      <c r="H2266" s="26">
        <v>1</v>
      </c>
      <c r="I2266" s="205">
        <v>540.4</v>
      </c>
      <c r="J2266" s="205">
        <v>335.6</v>
      </c>
      <c r="K2266" s="205">
        <v>335.6</v>
      </c>
      <c r="L2266" s="219">
        <v>12</v>
      </c>
      <c r="M2266" s="205">
        <f t="shared" si="557"/>
        <v>441450</v>
      </c>
      <c r="N2266" s="211"/>
      <c r="O2266" s="211"/>
      <c r="P2266" s="211"/>
      <c r="Q2266" s="205">
        <f t="shared" si="558"/>
        <v>441450</v>
      </c>
      <c r="R2266" s="205">
        <f>262752+178698</f>
        <v>441450</v>
      </c>
      <c r="S2266" s="219"/>
      <c r="T2266" s="205"/>
      <c r="U2266" s="205"/>
      <c r="V2266" s="205"/>
      <c r="W2266" s="205"/>
      <c r="X2266" s="205"/>
      <c r="Y2266" s="205"/>
      <c r="Z2266" s="205"/>
      <c r="AA2266" s="205"/>
      <c r="AB2266" s="205"/>
      <c r="AC2266" s="205"/>
      <c r="AD2266" s="205"/>
      <c r="AE2266" s="205"/>
      <c r="AF2266" s="205"/>
      <c r="AG2266" s="221">
        <v>2025</v>
      </c>
      <c r="AH2266" s="165"/>
      <c r="AI2266" s="175"/>
      <c r="AJ2266" s="152"/>
      <c r="AK2266" s="15">
        <f t="shared" ca="1" si="536"/>
        <v>2162</v>
      </c>
      <c r="AL2266" s="15" t="s">
        <v>155</v>
      </c>
      <c r="AM2266" s="15" t="str">
        <f t="shared" ca="1" si="539"/>
        <v>2162.</v>
      </c>
      <c r="AN2266" s="222"/>
      <c r="AO2266" s="15"/>
      <c r="AP2266" s="16"/>
    </row>
    <row r="2267" spans="1:42" ht="24" hidden="1" customHeight="1" x14ac:dyDescent="0.25">
      <c r="A2267" s="83" t="str">
        <f t="shared" ca="1" si="552"/>
        <v>2163.</v>
      </c>
      <c r="B2267" s="26">
        <v>4033</v>
      </c>
      <c r="C2267" s="313" t="s">
        <v>966</v>
      </c>
      <c r="D2267" s="26">
        <v>1967</v>
      </c>
      <c r="E2267" s="135" t="s">
        <v>2957</v>
      </c>
      <c r="F2267" s="83" t="s">
        <v>2959</v>
      </c>
      <c r="G2267" s="26">
        <v>2</v>
      </c>
      <c r="H2267" s="26">
        <v>1</v>
      </c>
      <c r="I2267" s="214">
        <v>385.5</v>
      </c>
      <c r="J2267" s="205">
        <v>358.6</v>
      </c>
      <c r="K2267" s="214">
        <v>358.6</v>
      </c>
      <c r="L2267" s="263">
        <v>17</v>
      </c>
      <c r="M2267" s="214">
        <f t="shared" si="557"/>
        <v>141881</v>
      </c>
      <c r="N2267" s="214"/>
      <c r="O2267" s="214"/>
      <c r="P2267" s="214"/>
      <c r="Q2267" s="205">
        <f t="shared" si="558"/>
        <v>141881</v>
      </c>
      <c r="R2267" s="214"/>
      <c r="S2267" s="263"/>
      <c r="T2267" s="214"/>
      <c r="U2267" s="214"/>
      <c r="V2267" s="214"/>
      <c r="W2267" s="214"/>
      <c r="X2267" s="214"/>
      <c r="Y2267" s="214"/>
      <c r="Z2267" s="214"/>
      <c r="AA2267" s="214">
        <v>53</v>
      </c>
      <c r="AB2267" s="214">
        <f>AA2267*2677</f>
        <v>141881</v>
      </c>
      <c r="AC2267" s="214"/>
      <c r="AD2267" s="214"/>
      <c r="AE2267" s="205"/>
      <c r="AF2267" s="214"/>
      <c r="AG2267" s="221">
        <v>2025</v>
      </c>
      <c r="AH2267" s="165"/>
      <c r="AI2267" s="175"/>
      <c r="AJ2267" s="218"/>
      <c r="AK2267" s="15">
        <f t="shared" ca="1" si="536"/>
        <v>2163</v>
      </c>
      <c r="AL2267" s="15" t="s">
        <v>155</v>
      </c>
      <c r="AM2267" s="15" t="str">
        <f t="shared" ca="1" si="539"/>
        <v>2163.</v>
      </c>
      <c r="AN2267" s="222"/>
      <c r="AO2267" s="15"/>
      <c r="AP2267" s="16"/>
    </row>
    <row r="2268" spans="1:42" ht="22.5" hidden="1" customHeight="1" x14ac:dyDescent="0.25">
      <c r="A2268" s="83" t="str">
        <f t="shared" ca="1" si="552"/>
        <v>2164.</v>
      </c>
      <c r="B2268" s="26">
        <v>4040</v>
      </c>
      <c r="C2268" s="242" t="s">
        <v>805</v>
      </c>
      <c r="D2268" s="26">
        <v>1968</v>
      </c>
      <c r="E2268" s="135" t="s">
        <v>2957</v>
      </c>
      <c r="F2268" s="83" t="s">
        <v>2959</v>
      </c>
      <c r="G2268" s="26">
        <v>2</v>
      </c>
      <c r="H2268" s="26">
        <v>1</v>
      </c>
      <c r="I2268" s="205">
        <v>328.9</v>
      </c>
      <c r="J2268" s="205">
        <v>301.39999999999998</v>
      </c>
      <c r="K2268" s="205">
        <v>301</v>
      </c>
      <c r="L2268" s="219">
        <v>10</v>
      </c>
      <c r="M2268" s="205">
        <f t="shared" si="557"/>
        <v>4215172</v>
      </c>
      <c r="N2268" s="211"/>
      <c r="O2268" s="211"/>
      <c r="P2268" s="211"/>
      <c r="Q2268" s="205">
        <f t="shared" si="558"/>
        <v>4215172</v>
      </c>
      <c r="R2268" s="205"/>
      <c r="S2268" s="219"/>
      <c r="T2268" s="205"/>
      <c r="U2268" s="205"/>
      <c r="V2268" s="205"/>
      <c r="W2268" s="205"/>
      <c r="X2268" s="205"/>
      <c r="Y2268" s="205">
        <v>1339</v>
      </c>
      <c r="Z2268" s="205">
        <f>Y2268*3148</f>
        <v>4215172</v>
      </c>
      <c r="AA2268" s="205"/>
      <c r="AB2268" s="205"/>
      <c r="AC2268" s="205"/>
      <c r="AD2268" s="205"/>
      <c r="AE2268" s="205"/>
      <c r="AF2268" s="205"/>
      <c r="AG2268" s="221">
        <v>2025</v>
      </c>
      <c r="AH2268" s="159"/>
      <c r="AI2268" s="175"/>
      <c r="AJ2268" s="153"/>
      <c r="AK2268" s="15">
        <f t="shared" ca="1" si="536"/>
        <v>2164</v>
      </c>
      <c r="AL2268" s="15" t="s">
        <v>155</v>
      </c>
      <c r="AM2268" s="15" t="str">
        <f t="shared" ca="1" si="539"/>
        <v>2164.</v>
      </c>
      <c r="AN2268" s="222"/>
      <c r="AO2268" s="15"/>
      <c r="AP2268" s="16"/>
    </row>
    <row r="2269" spans="1:42" ht="22.5" hidden="1" customHeight="1" x14ac:dyDescent="0.25">
      <c r="A2269" s="83" t="str">
        <f t="shared" ca="1" si="552"/>
        <v>2165.</v>
      </c>
      <c r="B2269" s="26">
        <v>4051</v>
      </c>
      <c r="C2269" s="242" t="s">
        <v>807</v>
      </c>
      <c r="D2269" s="26">
        <v>1977</v>
      </c>
      <c r="E2269" s="135" t="s">
        <v>2957</v>
      </c>
      <c r="F2269" s="83" t="s">
        <v>2959</v>
      </c>
      <c r="G2269" s="26">
        <v>2</v>
      </c>
      <c r="H2269" s="26">
        <v>1</v>
      </c>
      <c r="I2269" s="205">
        <v>344.7</v>
      </c>
      <c r="J2269" s="205">
        <v>315</v>
      </c>
      <c r="K2269" s="205">
        <v>315</v>
      </c>
      <c r="L2269" s="219">
        <v>12</v>
      </c>
      <c r="M2269" s="205">
        <f t="shared" si="557"/>
        <v>14290</v>
      </c>
      <c r="N2269" s="211"/>
      <c r="O2269" s="211"/>
      <c r="P2269" s="211"/>
      <c r="Q2269" s="205">
        <f t="shared" si="558"/>
        <v>14290</v>
      </c>
      <c r="R2269" s="205">
        <v>14290</v>
      </c>
      <c r="S2269" s="219"/>
      <c r="T2269" s="205"/>
      <c r="U2269" s="205"/>
      <c r="V2269" s="205"/>
      <c r="W2269" s="205"/>
      <c r="X2269" s="205"/>
      <c r="Y2269" s="205"/>
      <c r="Z2269" s="205"/>
      <c r="AA2269" s="205"/>
      <c r="AB2269" s="205"/>
      <c r="AC2269" s="205"/>
      <c r="AD2269" s="205"/>
      <c r="AE2269" s="205"/>
      <c r="AF2269" s="205"/>
      <c r="AG2269" s="221">
        <v>2025</v>
      </c>
      <c r="AH2269" s="159"/>
      <c r="AI2269" s="175"/>
      <c r="AJ2269" s="153"/>
      <c r="AK2269" s="15">
        <f t="shared" ca="1" si="536"/>
        <v>2165</v>
      </c>
      <c r="AL2269" s="15" t="s">
        <v>155</v>
      </c>
      <c r="AM2269" s="15" t="str">
        <f t="shared" ca="1" si="539"/>
        <v>2165.</v>
      </c>
      <c r="AN2269" s="222"/>
      <c r="AO2269" s="15"/>
      <c r="AP2269" s="16"/>
    </row>
    <row r="2270" spans="1:42" ht="22.5" hidden="1" customHeight="1" x14ac:dyDescent="0.25">
      <c r="A2270" s="83" t="str">
        <f t="shared" ca="1" si="552"/>
        <v>2166.</v>
      </c>
      <c r="B2270" s="26">
        <v>4078</v>
      </c>
      <c r="C2270" s="40" t="s">
        <v>1288</v>
      </c>
      <c r="D2270" s="26">
        <v>1986</v>
      </c>
      <c r="E2270" s="135" t="s">
        <v>2957</v>
      </c>
      <c r="F2270" s="83" t="s">
        <v>2959</v>
      </c>
      <c r="G2270" s="26">
        <v>3</v>
      </c>
      <c r="H2270" s="26">
        <v>2</v>
      </c>
      <c r="I2270" s="205">
        <v>1368.6</v>
      </c>
      <c r="J2270" s="205">
        <v>1274.5999999999999</v>
      </c>
      <c r="K2270" s="205">
        <v>1274.5999999999999</v>
      </c>
      <c r="L2270" s="219">
        <v>53</v>
      </c>
      <c r="M2270" s="205">
        <f t="shared" si="557"/>
        <v>5822802</v>
      </c>
      <c r="N2270" s="211"/>
      <c r="O2270" s="211"/>
      <c r="P2270" s="211"/>
      <c r="Q2270" s="205">
        <f t="shared" si="558"/>
        <v>5822802</v>
      </c>
      <c r="R2270" s="205"/>
      <c r="S2270" s="219"/>
      <c r="T2270" s="205"/>
      <c r="U2270" s="205">
        <v>774</v>
      </c>
      <c r="V2270" s="205">
        <f>U2270*7523</f>
        <v>5822802</v>
      </c>
      <c r="W2270" s="205"/>
      <c r="X2270" s="205"/>
      <c r="Y2270" s="205"/>
      <c r="Z2270" s="205"/>
      <c r="AA2270" s="205"/>
      <c r="AB2270" s="205"/>
      <c r="AC2270" s="205"/>
      <c r="AD2270" s="205"/>
      <c r="AE2270" s="205"/>
      <c r="AF2270" s="205"/>
      <c r="AG2270" s="221">
        <v>2025</v>
      </c>
      <c r="AH2270" s="159"/>
      <c r="AI2270" s="175"/>
      <c r="AJ2270" s="218"/>
      <c r="AK2270" s="15">
        <f t="shared" ref="AK2270:AK2332" ca="1" si="559">MAX(AK2265:AK2269)+1</f>
        <v>2166</v>
      </c>
      <c r="AL2270" s="15" t="s">
        <v>155</v>
      </c>
      <c r="AM2270" s="15" t="str">
        <f t="shared" ca="1" si="539"/>
        <v>2166.</v>
      </c>
      <c r="AN2270" s="222"/>
      <c r="AO2270" s="15"/>
      <c r="AP2270" s="16"/>
    </row>
    <row r="2271" spans="1:42" ht="22.5" hidden="1" customHeight="1" x14ac:dyDescent="0.25">
      <c r="A2271" s="83" t="str">
        <f t="shared" ca="1" si="552"/>
        <v>2167.</v>
      </c>
      <c r="B2271" s="26">
        <v>4031</v>
      </c>
      <c r="C2271" s="313" t="s">
        <v>974</v>
      </c>
      <c r="D2271" s="26">
        <v>1978</v>
      </c>
      <c r="E2271" s="135" t="s">
        <v>2957</v>
      </c>
      <c r="F2271" s="83" t="s">
        <v>2959</v>
      </c>
      <c r="G2271" s="26">
        <v>2</v>
      </c>
      <c r="H2271" s="26">
        <v>2</v>
      </c>
      <c r="I2271" s="205">
        <v>722.2</v>
      </c>
      <c r="J2271" s="205">
        <v>717.6</v>
      </c>
      <c r="K2271" s="205">
        <v>717.6</v>
      </c>
      <c r="L2271" s="219">
        <v>31</v>
      </c>
      <c r="M2271" s="205">
        <f t="shared" si="557"/>
        <v>1692675</v>
      </c>
      <c r="N2271" s="205"/>
      <c r="O2271" s="205"/>
      <c r="P2271" s="205"/>
      <c r="Q2271" s="205">
        <f t="shared" si="558"/>
        <v>1692675</v>
      </c>
      <c r="R2271" s="205"/>
      <c r="S2271" s="219"/>
      <c r="T2271" s="205"/>
      <c r="U2271" s="205">
        <v>225</v>
      </c>
      <c r="V2271" s="205">
        <f>U2271*7523</f>
        <v>1692675</v>
      </c>
      <c r="W2271" s="205"/>
      <c r="X2271" s="205"/>
      <c r="Y2271" s="205"/>
      <c r="Z2271" s="205"/>
      <c r="AA2271" s="205"/>
      <c r="AB2271" s="205"/>
      <c r="AC2271" s="205"/>
      <c r="AD2271" s="205"/>
      <c r="AE2271" s="205"/>
      <c r="AF2271" s="205"/>
      <c r="AG2271" s="221">
        <v>2025</v>
      </c>
      <c r="AH2271" s="165"/>
      <c r="AI2271" s="175"/>
      <c r="AJ2271" s="218"/>
      <c r="AK2271" s="15">
        <f t="shared" ca="1" si="559"/>
        <v>2167</v>
      </c>
      <c r="AL2271" s="15" t="s">
        <v>155</v>
      </c>
      <c r="AM2271" s="15" t="str">
        <f t="shared" ca="1" si="539"/>
        <v>2167.</v>
      </c>
      <c r="AN2271" s="222"/>
      <c r="AO2271" s="15"/>
      <c r="AP2271" s="16"/>
    </row>
    <row r="2272" spans="1:42" ht="22.5" hidden="1" customHeight="1" x14ac:dyDescent="0.25">
      <c r="A2272" s="83" t="str">
        <f t="shared" ca="1" si="552"/>
        <v>2168.</v>
      </c>
      <c r="B2272" s="26">
        <v>4055</v>
      </c>
      <c r="C2272" s="313" t="s">
        <v>973</v>
      </c>
      <c r="D2272" s="26">
        <v>1978</v>
      </c>
      <c r="E2272" s="135" t="s">
        <v>2957</v>
      </c>
      <c r="F2272" s="83" t="s">
        <v>2958</v>
      </c>
      <c r="G2272" s="26">
        <v>2</v>
      </c>
      <c r="H2272" s="26">
        <v>2</v>
      </c>
      <c r="I2272" s="214">
        <v>746.9</v>
      </c>
      <c r="J2272" s="205">
        <v>737</v>
      </c>
      <c r="K2272" s="214">
        <v>737</v>
      </c>
      <c r="L2272" s="263">
        <v>29</v>
      </c>
      <c r="M2272" s="214">
        <f t="shared" si="557"/>
        <v>462150</v>
      </c>
      <c r="N2272" s="211"/>
      <c r="O2272" s="211"/>
      <c r="P2272" s="211"/>
      <c r="Q2272" s="205">
        <f t="shared" si="558"/>
        <v>462150</v>
      </c>
      <c r="R2272" s="205">
        <v>462150</v>
      </c>
      <c r="S2272" s="219"/>
      <c r="T2272" s="205"/>
      <c r="U2272" s="205"/>
      <c r="V2272" s="205"/>
      <c r="W2272" s="205"/>
      <c r="X2272" s="205"/>
      <c r="Y2272" s="205"/>
      <c r="Z2272" s="205"/>
      <c r="AA2272" s="205"/>
      <c r="AB2272" s="205"/>
      <c r="AC2272" s="205"/>
      <c r="AD2272" s="205"/>
      <c r="AE2272" s="205"/>
      <c r="AF2272" s="205"/>
      <c r="AG2272" s="221">
        <v>2025</v>
      </c>
      <c r="AH2272" s="165"/>
      <c r="AI2272" s="175"/>
      <c r="AJ2272" s="152"/>
      <c r="AK2272" s="15">
        <f t="shared" ca="1" si="559"/>
        <v>2168</v>
      </c>
      <c r="AL2272" s="15" t="s">
        <v>155</v>
      </c>
      <c r="AM2272" s="15" t="str">
        <f t="shared" ref="AM2272:AM2334" ca="1" si="560">CONCATENATE(AK2272,AL2272)</f>
        <v>2168.</v>
      </c>
      <c r="AN2272" s="222"/>
      <c r="AO2272" s="15"/>
      <c r="AP2272" s="16"/>
    </row>
    <row r="2273" spans="1:42" ht="22.5" hidden="1" customHeight="1" x14ac:dyDescent="0.25">
      <c r="A2273" s="83" t="str">
        <f t="shared" ca="1" si="552"/>
        <v>2169.</v>
      </c>
      <c r="B2273" s="26">
        <v>4053</v>
      </c>
      <c r="C2273" s="242" t="s">
        <v>811</v>
      </c>
      <c r="D2273" s="26">
        <v>1968</v>
      </c>
      <c r="E2273" s="135" t="s">
        <v>2957</v>
      </c>
      <c r="F2273" s="83" t="s">
        <v>2959</v>
      </c>
      <c r="G2273" s="26">
        <v>2</v>
      </c>
      <c r="H2273" s="26">
        <v>2</v>
      </c>
      <c r="I2273" s="205">
        <v>530.6</v>
      </c>
      <c r="J2273" s="205">
        <v>514.72</v>
      </c>
      <c r="K2273" s="205">
        <v>514.72</v>
      </c>
      <c r="L2273" s="219">
        <v>29</v>
      </c>
      <c r="M2273" s="205">
        <f t="shared" si="557"/>
        <v>4197550</v>
      </c>
      <c r="N2273" s="211"/>
      <c r="O2273" s="211"/>
      <c r="P2273" s="211"/>
      <c r="Q2273" s="205">
        <f t="shared" si="558"/>
        <v>4197550</v>
      </c>
      <c r="R2273" s="205">
        <v>812200</v>
      </c>
      <c r="S2273" s="219"/>
      <c r="T2273" s="205"/>
      <c r="U2273" s="205">
        <v>450</v>
      </c>
      <c r="V2273" s="205">
        <f>U2273*7523</f>
        <v>3385350</v>
      </c>
      <c r="W2273" s="205"/>
      <c r="X2273" s="205"/>
      <c r="Y2273" s="205"/>
      <c r="Z2273" s="205"/>
      <c r="AA2273" s="205"/>
      <c r="AB2273" s="205"/>
      <c r="AC2273" s="205"/>
      <c r="AD2273" s="205"/>
      <c r="AE2273" s="205"/>
      <c r="AF2273" s="205"/>
      <c r="AG2273" s="221">
        <v>2025</v>
      </c>
      <c r="AH2273" s="159"/>
      <c r="AI2273" s="175"/>
      <c r="AJ2273" s="153"/>
      <c r="AK2273" s="15">
        <f t="shared" ca="1" si="559"/>
        <v>2169</v>
      </c>
      <c r="AL2273" s="15" t="s">
        <v>155</v>
      </c>
      <c r="AM2273" s="15" t="str">
        <f t="shared" ca="1" si="560"/>
        <v>2169.</v>
      </c>
      <c r="AN2273" s="222"/>
      <c r="AO2273" s="15"/>
      <c r="AP2273" s="16"/>
    </row>
    <row r="2274" spans="1:42" ht="22.5" hidden="1" customHeight="1" x14ac:dyDescent="0.25">
      <c r="A2274" s="83" t="str">
        <f t="shared" ca="1" si="552"/>
        <v>2170.</v>
      </c>
      <c r="B2274" s="26">
        <v>4050</v>
      </c>
      <c r="C2274" s="40" t="s">
        <v>1282</v>
      </c>
      <c r="D2274" s="26">
        <v>1977</v>
      </c>
      <c r="E2274" s="135" t="s">
        <v>2957</v>
      </c>
      <c r="F2274" s="83" t="s">
        <v>2959</v>
      </c>
      <c r="G2274" s="26">
        <v>2</v>
      </c>
      <c r="H2274" s="26">
        <v>1</v>
      </c>
      <c r="I2274" s="204">
        <v>362.9</v>
      </c>
      <c r="J2274" s="204">
        <v>330.6</v>
      </c>
      <c r="K2274" s="204">
        <v>330.6</v>
      </c>
      <c r="L2274" s="223">
        <v>14</v>
      </c>
      <c r="M2274" s="205">
        <f t="shared" si="557"/>
        <v>156638.70000000001</v>
      </c>
      <c r="N2274" s="211"/>
      <c r="O2274" s="211"/>
      <c r="P2274" s="211"/>
      <c r="Q2274" s="205">
        <f t="shared" si="558"/>
        <v>156638.70000000001</v>
      </c>
      <c r="R2274" s="205">
        <v>38583</v>
      </c>
      <c r="S2274" s="219"/>
      <c r="T2274" s="205"/>
      <c r="U2274" s="205"/>
      <c r="V2274" s="205"/>
      <c r="W2274" s="205"/>
      <c r="X2274" s="205"/>
      <c r="Y2274" s="205"/>
      <c r="Z2274" s="205"/>
      <c r="AA2274" s="205">
        <v>44.1</v>
      </c>
      <c r="AB2274" s="205">
        <f>AA2274*2677</f>
        <v>118055.7</v>
      </c>
      <c r="AC2274" s="205"/>
      <c r="AD2274" s="205"/>
      <c r="AE2274" s="205"/>
      <c r="AF2274" s="205"/>
      <c r="AG2274" s="221">
        <v>2025</v>
      </c>
      <c r="AH2274" s="159"/>
      <c r="AI2274" s="175"/>
      <c r="AJ2274" s="153"/>
      <c r="AK2274" s="15">
        <f t="shared" ca="1" si="559"/>
        <v>2170</v>
      </c>
      <c r="AL2274" s="15" t="s">
        <v>155</v>
      </c>
      <c r="AM2274" s="15" t="str">
        <f t="shared" ca="1" si="560"/>
        <v>2170.</v>
      </c>
      <c r="AN2274" s="222"/>
      <c r="AO2274" s="15"/>
      <c r="AP2274" s="16"/>
    </row>
    <row r="2275" spans="1:42" ht="22.5" hidden="1" customHeight="1" x14ac:dyDescent="0.25">
      <c r="A2275" s="83" t="str">
        <f t="shared" ca="1" si="552"/>
        <v>2171.</v>
      </c>
      <c r="B2275" s="26">
        <v>4087</v>
      </c>
      <c r="C2275" s="242" t="s">
        <v>810</v>
      </c>
      <c r="D2275" s="26">
        <v>1982</v>
      </c>
      <c r="E2275" s="135" t="s">
        <v>2957</v>
      </c>
      <c r="F2275" s="83" t="s">
        <v>2958</v>
      </c>
      <c r="G2275" s="26">
        <v>3</v>
      </c>
      <c r="H2275" s="26">
        <v>3</v>
      </c>
      <c r="I2275" s="205">
        <v>1474</v>
      </c>
      <c r="J2275" s="205">
        <v>1314</v>
      </c>
      <c r="K2275" s="205">
        <v>1314</v>
      </c>
      <c r="L2275" s="219">
        <v>59</v>
      </c>
      <c r="M2275" s="205">
        <f t="shared" si="557"/>
        <v>2234610</v>
      </c>
      <c r="N2275" s="211"/>
      <c r="O2275" s="211"/>
      <c r="P2275" s="211"/>
      <c r="Q2275" s="205">
        <f t="shared" si="558"/>
        <v>2234610</v>
      </c>
      <c r="R2275" s="205"/>
      <c r="S2275" s="219"/>
      <c r="T2275" s="205"/>
      <c r="U2275" s="205">
        <v>630</v>
      </c>
      <c r="V2275" s="205">
        <f>U2275*3547</f>
        <v>2234610</v>
      </c>
      <c r="W2275" s="205"/>
      <c r="X2275" s="205"/>
      <c r="Y2275" s="205"/>
      <c r="Z2275" s="205"/>
      <c r="AA2275" s="205"/>
      <c r="AB2275" s="205"/>
      <c r="AC2275" s="205"/>
      <c r="AD2275" s="205"/>
      <c r="AE2275" s="205"/>
      <c r="AF2275" s="205"/>
      <c r="AG2275" s="221">
        <v>2025</v>
      </c>
      <c r="AH2275" s="158"/>
      <c r="AI2275" s="175"/>
      <c r="AJ2275" s="218"/>
      <c r="AK2275" s="15">
        <f t="shared" ca="1" si="559"/>
        <v>2171</v>
      </c>
      <c r="AL2275" s="15" t="s">
        <v>155</v>
      </c>
      <c r="AM2275" s="15" t="str">
        <f t="shared" ca="1" si="560"/>
        <v>2171.</v>
      </c>
      <c r="AN2275" s="222"/>
      <c r="AO2275" s="15"/>
      <c r="AP2275" s="16"/>
    </row>
    <row r="2276" spans="1:42" ht="22.5" hidden="1" customHeight="1" x14ac:dyDescent="0.25">
      <c r="A2276" s="83" t="str">
        <f t="shared" ca="1" si="552"/>
        <v>2172.</v>
      </c>
      <c r="B2276" s="26">
        <v>4020</v>
      </c>
      <c r="C2276" s="313" t="s">
        <v>1278</v>
      </c>
      <c r="D2276" s="26">
        <v>1934</v>
      </c>
      <c r="E2276" s="135" t="s">
        <v>2957</v>
      </c>
      <c r="F2276" s="83" t="s">
        <v>2959</v>
      </c>
      <c r="G2276" s="26">
        <v>2</v>
      </c>
      <c r="H2276" s="26">
        <v>2</v>
      </c>
      <c r="I2276" s="205">
        <v>994.6</v>
      </c>
      <c r="J2276" s="205">
        <v>912.6</v>
      </c>
      <c r="K2276" s="205">
        <v>912.6</v>
      </c>
      <c r="L2276" s="219">
        <v>11</v>
      </c>
      <c r="M2276" s="205">
        <f t="shared" si="557"/>
        <v>394128</v>
      </c>
      <c r="N2276" s="211"/>
      <c r="O2276" s="211"/>
      <c r="P2276" s="211"/>
      <c r="Q2276" s="205">
        <f t="shared" si="558"/>
        <v>394128</v>
      </c>
      <c r="R2276" s="205">
        <v>394128</v>
      </c>
      <c r="S2276" s="219"/>
      <c r="T2276" s="205"/>
      <c r="U2276" s="205"/>
      <c r="V2276" s="205"/>
      <c r="W2276" s="205"/>
      <c r="X2276" s="205"/>
      <c r="Y2276" s="205"/>
      <c r="Z2276" s="205"/>
      <c r="AA2276" s="205"/>
      <c r="AB2276" s="205"/>
      <c r="AC2276" s="205"/>
      <c r="AD2276" s="205"/>
      <c r="AE2276" s="205"/>
      <c r="AF2276" s="205"/>
      <c r="AG2276" s="221">
        <v>2025</v>
      </c>
      <c r="AH2276" s="165"/>
      <c r="AI2276" s="175"/>
      <c r="AJ2276" s="152"/>
      <c r="AK2276" s="15">
        <f t="shared" ca="1" si="559"/>
        <v>2172</v>
      </c>
      <c r="AL2276" s="15" t="s">
        <v>155</v>
      </c>
      <c r="AM2276" s="15" t="str">
        <f t="shared" ca="1" si="560"/>
        <v>2172.</v>
      </c>
      <c r="AN2276" s="222"/>
      <c r="AO2276" s="15"/>
      <c r="AP2276" s="16"/>
    </row>
    <row r="2277" spans="1:42" ht="22.5" customHeight="1" x14ac:dyDescent="0.25">
      <c r="A2277" s="83"/>
      <c r="B2277" s="344"/>
      <c r="C2277" s="169" t="s">
        <v>1174</v>
      </c>
      <c r="D2277" s="344"/>
      <c r="E2277" s="346"/>
      <c r="F2277" s="343"/>
      <c r="G2277" s="344"/>
      <c r="H2277" s="344"/>
      <c r="I2277" s="355">
        <f>I2278+I2386+I2433</f>
        <v>3508701.51</v>
      </c>
      <c r="J2277" s="355">
        <f>J2278+J2386+J2433</f>
        <v>3047256.6199999973</v>
      </c>
      <c r="K2277" s="355">
        <f>K2278+K2386+K2433</f>
        <v>2868955.4899999998</v>
      </c>
      <c r="L2277" s="356">
        <f>L2278+L2386+L2433</f>
        <v>144832</v>
      </c>
      <c r="M2277" s="413">
        <f>M2278+M2386+M2433</f>
        <v>3711878728.5940008</v>
      </c>
      <c r="N2277" s="413"/>
      <c r="O2277" s="413"/>
      <c r="P2277" s="413"/>
      <c r="Q2277" s="413">
        <f>M2277</f>
        <v>3711878728.5940008</v>
      </c>
      <c r="R2277" s="413">
        <f t="shared" ref="R2277:AB2277" si="561">R2278+R2386+R2433</f>
        <v>1827396665.4999998</v>
      </c>
      <c r="S2277" s="414">
        <f t="shared" si="561"/>
        <v>329</v>
      </c>
      <c r="T2277" s="413">
        <f t="shared" si="561"/>
        <v>1021926640</v>
      </c>
      <c r="U2277" s="413">
        <f t="shared" si="561"/>
        <v>139846.69999999998</v>
      </c>
      <c r="V2277" s="413">
        <f t="shared" si="561"/>
        <v>600434381.00399995</v>
      </c>
      <c r="W2277" s="413">
        <f t="shared" si="561"/>
        <v>5578</v>
      </c>
      <c r="X2277" s="413">
        <f t="shared" si="561"/>
        <v>12349692</v>
      </c>
      <c r="Y2277" s="413">
        <f t="shared" si="561"/>
        <v>96662.320000000022</v>
      </c>
      <c r="Z2277" s="413">
        <f t="shared" si="561"/>
        <v>234410415.06</v>
      </c>
      <c r="AA2277" s="413">
        <f t="shared" si="561"/>
        <v>3625.4700000000003</v>
      </c>
      <c r="AB2277" s="413">
        <f t="shared" si="561"/>
        <v>9652657.1899999995</v>
      </c>
      <c r="AC2277" s="413"/>
      <c r="AD2277" s="413"/>
      <c r="AE2277" s="413">
        <f>AE2278+AE2386+AE2433</f>
        <v>1350000</v>
      </c>
      <c r="AF2277" s="413">
        <f>AF2278+AF2386+AF2433</f>
        <v>4358277.8400000008</v>
      </c>
      <c r="AG2277" s="415"/>
      <c r="AH2277" s="164"/>
      <c r="AI2277" s="175"/>
      <c r="AJ2277" s="164"/>
      <c r="AN2277" s="377"/>
      <c r="AO2277" s="15"/>
      <c r="AP2277" s="16"/>
    </row>
    <row r="2278" spans="1:42" ht="22.5" customHeight="1" x14ac:dyDescent="0.25">
      <c r="A2278" s="134"/>
      <c r="B2278" s="344"/>
      <c r="C2278" s="169" t="s">
        <v>1202</v>
      </c>
      <c r="D2278" s="344"/>
      <c r="E2278" s="346"/>
      <c r="F2278" s="343"/>
      <c r="G2278" s="344"/>
      <c r="H2278" s="344"/>
      <c r="I2278" s="202">
        <f>SUM(I2279:I2385)</f>
        <v>430088.68000000017</v>
      </c>
      <c r="J2278" s="202">
        <f t="shared" ref="J2278:AB2278" si="562">SUM(J2279:J2385)</f>
        <v>384455.56000000006</v>
      </c>
      <c r="K2278" s="202">
        <f t="shared" si="562"/>
        <v>360498.84999999986</v>
      </c>
      <c r="L2278" s="350">
        <f t="shared" si="562"/>
        <v>18305</v>
      </c>
      <c r="M2278" s="174">
        <f t="shared" si="562"/>
        <v>394138306.51999992</v>
      </c>
      <c r="N2278" s="174"/>
      <c r="O2278" s="174"/>
      <c r="P2278" s="174"/>
      <c r="Q2278" s="174">
        <f>M2278</f>
        <v>394138306.51999992</v>
      </c>
      <c r="R2278" s="174">
        <f t="shared" si="562"/>
        <v>86636621.280000001</v>
      </c>
      <c r="S2278" s="123">
        <f t="shared" si="562"/>
        <v>88</v>
      </c>
      <c r="T2278" s="174">
        <f t="shared" si="562"/>
        <v>273342080</v>
      </c>
      <c r="U2278" s="174">
        <f t="shared" si="562"/>
        <v>3688</v>
      </c>
      <c r="V2278" s="174">
        <f t="shared" si="562"/>
        <v>20092799</v>
      </c>
      <c r="W2278" s="174"/>
      <c r="X2278" s="174"/>
      <c r="Y2278" s="174">
        <f t="shared" si="562"/>
        <v>4045.46</v>
      </c>
      <c r="Z2278" s="174">
        <f t="shared" si="562"/>
        <v>8789503.3999999985</v>
      </c>
      <c r="AA2278" s="174">
        <f t="shared" si="562"/>
        <v>363</v>
      </c>
      <c r="AB2278" s="174">
        <f t="shared" si="562"/>
        <v>919025</v>
      </c>
      <c r="AC2278" s="174"/>
      <c r="AD2278" s="174"/>
      <c r="AE2278" s="174"/>
      <c r="AF2278" s="174">
        <f t="shared" ref="AF2278" si="563">SUM(AF2279:AF2385)</f>
        <v>4358277.8400000008</v>
      </c>
      <c r="AG2278" s="415"/>
      <c r="AH2278" s="164"/>
      <c r="AI2278" s="175"/>
      <c r="AJ2278" s="164"/>
      <c r="AN2278" s="377"/>
      <c r="AO2278" s="15"/>
      <c r="AP2278" s="16"/>
    </row>
    <row r="2279" spans="1:42" ht="22.5" hidden="1" customHeight="1" x14ac:dyDescent="0.25">
      <c r="A2279" s="83" t="str">
        <f ca="1">AM2279</f>
        <v>2173.</v>
      </c>
      <c r="B2279" s="26">
        <v>5077</v>
      </c>
      <c r="C2279" s="313" t="s">
        <v>1945</v>
      </c>
      <c r="D2279" s="26">
        <v>1977</v>
      </c>
      <c r="E2279" s="135" t="s">
        <v>2957</v>
      </c>
      <c r="F2279" s="83" t="s">
        <v>2958</v>
      </c>
      <c r="G2279" s="26">
        <v>9</v>
      </c>
      <c r="H2279" s="26">
        <v>6</v>
      </c>
      <c r="I2279" s="214">
        <v>11765.6</v>
      </c>
      <c r="J2279" s="205">
        <v>10981.5</v>
      </c>
      <c r="K2279" s="214">
        <v>10882.55</v>
      </c>
      <c r="L2279" s="263">
        <v>512</v>
      </c>
      <c r="M2279" s="214">
        <f>R2279+T2279+V2279+X2279+Z2279+AB2279+AE2279+AF2279</f>
        <v>18636960</v>
      </c>
      <c r="N2279" s="205"/>
      <c r="O2279" s="211"/>
      <c r="P2279" s="205"/>
      <c r="Q2279" s="205">
        <f>M2279</f>
        <v>18636960</v>
      </c>
      <c r="R2279" s="205"/>
      <c r="S2279" s="219">
        <v>6</v>
      </c>
      <c r="T2279" s="205">
        <v>18636960</v>
      </c>
      <c r="U2279" s="205"/>
      <c r="V2279" s="205"/>
      <c r="W2279" s="205"/>
      <c r="X2279" s="205"/>
      <c r="Y2279" s="205"/>
      <c r="Z2279" s="205"/>
      <c r="AA2279" s="205"/>
      <c r="AB2279" s="205"/>
      <c r="AC2279" s="205"/>
      <c r="AD2279" s="205"/>
      <c r="AE2279" s="205"/>
      <c r="AF2279" s="205"/>
      <c r="AG2279" s="221">
        <v>2025</v>
      </c>
      <c r="AH2279" s="287"/>
      <c r="AI2279" s="175"/>
      <c r="AJ2279" s="152"/>
      <c r="AK2279" s="15">
        <f t="shared" ca="1" si="559"/>
        <v>2173</v>
      </c>
      <c r="AL2279" s="15" t="s">
        <v>155</v>
      </c>
      <c r="AM2279" s="15" t="str">
        <f t="shared" ca="1" si="560"/>
        <v>2173.</v>
      </c>
      <c r="AN2279" s="222"/>
      <c r="AP2279" s="16"/>
    </row>
    <row r="2280" spans="1:42" ht="22.5" hidden="1" customHeight="1" x14ac:dyDescent="0.25">
      <c r="A2280" s="83" t="str">
        <f t="shared" ref="A2280:A2309" ca="1" si="564">AM2280</f>
        <v>2174.</v>
      </c>
      <c r="B2280" s="144">
        <v>4717</v>
      </c>
      <c r="C2280" s="47" t="s">
        <v>1974</v>
      </c>
      <c r="D2280" s="26">
        <v>1985</v>
      </c>
      <c r="E2280" s="135" t="s">
        <v>2957</v>
      </c>
      <c r="F2280" s="83" t="s">
        <v>2958</v>
      </c>
      <c r="G2280" s="26">
        <v>9</v>
      </c>
      <c r="H2280" s="26">
        <v>7</v>
      </c>
      <c r="I2280" s="205">
        <v>13271</v>
      </c>
      <c r="J2280" s="205">
        <v>13337.9</v>
      </c>
      <c r="K2280" s="205">
        <v>13191.6</v>
      </c>
      <c r="L2280" s="219">
        <v>632</v>
      </c>
      <c r="M2280" s="214">
        <f>R2280+T2280+V2280+X2280+Z2280+AB2280+AE2280+AF2280</f>
        <v>21743120</v>
      </c>
      <c r="N2280" s="205"/>
      <c r="O2280" s="211"/>
      <c r="P2280" s="205"/>
      <c r="Q2280" s="205">
        <f>M2280</f>
        <v>21743120</v>
      </c>
      <c r="R2280" s="205"/>
      <c r="S2280" s="219">
        <v>7</v>
      </c>
      <c r="T2280" s="205">
        <v>21743120</v>
      </c>
      <c r="U2280" s="205"/>
      <c r="V2280" s="205"/>
      <c r="W2280" s="205"/>
      <c r="X2280" s="205"/>
      <c r="Y2280" s="205"/>
      <c r="Z2280" s="205"/>
      <c r="AA2280" s="205"/>
      <c r="AB2280" s="205"/>
      <c r="AC2280" s="205"/>
      <c r="AD2280" s="205"/>
      <c r="AE2280" s="205"/>
      <c r="AF2280" s="205"/>
      <c r="AG2280" s="221">
        <v>2025</v>
      </c>
      <c r="AH2280" s="264"/>
      <c r="AI2280" s="175"/>
      <c r="AJ2280" s="152"/>
      <c r="AK2280" s="15">
        <f t="shared" ca="1" si="559"/>
        <v>2174</v>
      </c>
      <c r="AL2280" s="15" t="s">
        <v>155</v>
      </c>
      <c r="AM2280" s="15" t="str">
        <f t="shared" ca="1" si="560"/>
        <v>2174.</v>
      </c>
      <c r="AN2280" s="222"/>
      <c r="AO2280" s="15"/>
      <c r="AP2280" s="16"/>
    </row>
    <row r="2281" spans="1:42" ht="22.5" hidden="1" customHeight="1" x14ac:dyDescent="0.25">
      <c r="A2281" s="83" t="str">
        <f t="shared" ca="1" si="564"/>
        <v>2175.</v>
      </c>
      <c r="B2281" s="26">
        <v>4643</v>
      </c>
      <c r="C2281" s="40" t="s">
        <v>1810</v>
      </c>
      <c r="D2281" s="26">
        <v>1967</v>
      </c>
      <c r="E2281" s="135" t="s">
        <v>2957</v>
      </c>
      <c r="F2281" s="83" t="s">
        <v>2958</v>
      </c>
      <c r="G2281" s="26">
        <v>5</v>
      </c>
      <c r="H2281" s="26">
        <v>5</v>
      </c>
      <c r="I2281" s="214">
        <v>5377.6</v>
      </c>
      <c r="J2281" s="214">
        <v>4970.1000000000004</v>
      </c>
      <c r="K2281" s="214">
        <v>4970.1000000000004</v>
      </c>
      <c r="L2281" s="263">
        <v>222</v>
      </c>
      <c r="M2281" s="214">
        <f t="shared" ref="M2281" si="565">R2281+T2281+V2281+X2281+Z2281+AB2281+AE2281+AF2281</f>
        <v>115500</v>
      </c>
      <c r="N2281" s="205"/>
      <c r="O2281" s="211"/>
      <c r="P2281" s="205"/>
      <c r="Q2281" s="205">
        <f t="shared" ref="Q2281" si="566">M2281</f>
        <v>115500</v>
      </c>
      <c r="R2281" s="205">
        <v>115500</v>
      </c>
      <c r="S2281" s="219"/>
      <c r="T2281" s="205"/>
      <c r="U2281" s="205"/>
      <c r="V2281" s="205"/>
      <c r="W2281" s="205"/>
      <c r="X2281" s="205"/>
      <c r="Y2281" s="205"/>
      <c r="Z2281" s="205"/>
      <c r="AA2281" s="205"/>
      <c r="AB2281" s="205"/>
      <c r="AC2281" s="209"/>
      <c r="AD2281" s="209"/>
      <c r="AE2281" s="205"/>
      <c r="AF2281" s="205"/>
      <c r="AG2281" s="221">
        <v>2025</v>
      </c>
      <c r="AH2281" s="165"/>
      <c r="AI2281" s="175"/>
      <c r="AJ2281" s="152"/>
      <c r="AK2281" s="15">
        <f t="shared" ca="1" si="559"/>
        <v>2175</v>
      </c>
      <c r="AL2281" s="15" t="s">
        <v>155</v>
      </c>
      <c r="AM2281" s="15" t="str">
        <f t="shared" ca="1" si="560"/>
        <v>2175.</v>
      </c>
      <c r="AN2281" s="222"/>
      <c r="AO2281" s="15"/>
      <c r="AP2281" s="16"/>
    </row>
    <row r="2282" spans="1:42" ht="22.5" hidden="1" customHeight="1" x14ac:dyDescent="0.25">
      <c r="A2282" s="83" t="str">
        <f t="shared" ca="1" si="564"/>
        <v>2176.</v>
      </c>
      <c r="B2282" s="26">
        <v>4173</v>
      </c>
      <c r="C2282" s="313" t="s">
        <v>1005</v>
      </c>
      <c r="D2282" s="26">
        <v>1955</v>
      </c>
      <c r="E2282" s="135" t="s">
        <v>2957</v>
      </c>
      <c r="F2282" s="83" t="s">
        <v>2959</v>
      </c>
      <c r="G2282" s="26">
        <v>3</v>
      </c>
      <c r="H2282" s="26">
        <v>3</v>
      </c>
      <c r="I2282" s="214">
        <v>1880.5</v>
      </c>
      <c r="J2282" s="214">
        <v>1498.9</v>
      </c>
      <c r="K2282" s="214">
        <v>1498.9</v>
      </c>
      <c r="L2282" s="263">
        <v>46</v>
      </c>
      <c r="M2282" s="214">
        <f>R2282+T2282+V2282+X2282+Z2282+AB2282+AE2282+AF2282</f>
        <v>984740.69</v>
      </c>
      <c r="N2282" s="205"/>
      <c r="O2282" s="211"/>
      <c r="P2282" s="205"/>
      <c r="Q2282" s="205">
        <f>M2282</f>
        <v>984740.69</v>
      </c>
      <c r="R2282" s="205">
        <v>831600</v>
      </c>
      <c r="S2282" s="219"/>
      <c r="T2282" s="205"/>
      <c r="U2282" s="205"/>
      <c r="V2282" s="205"/>
      <c r="W2282" s="205"/>
      <c r="X2282" s="205"/>
      <c r="Y2282" s="205"/>
      <c r="Z2282" s="205"/>
      <c r="AA2282" s="205"/>
      <c r="AB2282" s="205"/>
      <c r="AC2282" s="205"/>
      <c r="AD2282" s="205"/>
      <c r="AE2282" s="205"/>
      <c r="AF2282" s="205">
        <v>153140.69</v>
      </c>
      <c r="AG2282" s="221">
        <v>2025</v>
      </c>
      <c r="AH2282" s="165"/>
      <c r="AI2282" s="175"/>
      <c r="AJ2282" s="152"/>
      <c r="AK2282" s="15">
        <f t="shared" ca="1" si="559"/>
        <v>2176</v>
      </c>
      <c r="AL2282" s="15" t="s">
        <v>155</v>
      </c>
      <c r="AM2282" s="15" t="str">
        <f t="shared" ca="1" si="560"/>
        <v>2176.</v>
      </c>
      <c r="AN2282" s="222"/>
      <c r="AO2282" s="15"/>
      <c r="AP2282" s="16"/>
    </row>
    <row r="2283" spans="1:42" ht="22.5" hidden="1" customHeight="1" x14ac:dyDescent="0.25">
      <c r="A2283" s="83" t="str">
        <f t="shared" ca="1" si="564"/>
        <v>2177.</v>
      </c>
      <c r="B2283" s="26">
        <v>4501</v>
      </c>
      <c r="C2283" s="313" t="s">
        <v>1024</v>
      </c>
      <c r="D2283" s="26">
        <v>1955</v>
      </c>
      <c r="E2283" s="135" t="s">
        <v>2957</v>
      </c>
      <c r="F2283" s="83" t="s">
        <v>2959</v>
      </c>
      <c r="G2283" s="26">
        <v>4</v>
      </c>
      <c r="H2283" s="26">
        <v>8</v>
      </c>
      <c r="I2283" s="214">
        <v>5701.9</v>
      </c>
      <c r="J2283" s="214">
        <v>4555.3999999999996</v>
      </c>
      <c r="K2283" s="214">
        <v>4555.3999999999996</v>
      </c>
      <c r="L2283" s="263">
        <v>157</v>
      </c>
      <c r="M2283" s="214">
        <f>R2283+T2283+V2283+X2283+Z2283+AB2283+AE2283+AF2283</f>
        <v>2606481.4899999998</v>
      </c>
      <c r="N2283" s="205"/>
      <c r="O2283" s="211"/>
      <c r="P2283" s="205"/>
      <c r="Q2283" s="205">
        <f>M2283</f>
        <v>2606481.4899999998</v>
      </c>
      <c r="R2283" s="205">
        <v>2140769.4</v>
      </c>
      <c r="S2283" s="219"/>
      <c r="T2283" s="205"/>
      <c r="U2283" s="205"/>
      <c r="V2283" s="205"/>
      <c r="W2283" s="205"/>
      <c r="X2283" s="205"/>
      <c r="Y2283" s="205"/>
      <c r="Z2283" s="205"/>
      <c r="AA2283" s="205"/>
      <c r="AB2283" s="205"/>
      <c r="AC2283" s="205"/>
      <c r="AD2283" s="205"/>
      <c r="AE2283" s="205"/>
      <c r="AF2283" s="205">
        <v>465712.09</v>
      </c>
      <c r="AG2283" s="221">
        <v>2025</v>
      </c>
      <c r="AH2283" s="158"/>
      <c r="AI2283" s="175"/>
      <c r="AJ2283" s="152"/>
      <c r="AK2283" s="15">
        <f t="shared" ca="1" si="559"/>
        <v>2177</v>
      </c>
      <c r="AL2283" s="15" t="s">
        <v>155</v>
      </c>
      <c r="AM2283" s="15" t="str">
        <f t="shared" ca="1" si="560"/>
        <v>2177.</v>
      </c>
      <c r="AN2283" s="222"/>
      <c r="AO2283" s="15"/>
      <c r="AP2283" s="16"/>
    </row>
    <row r="2284" spans="1:42" ht="22.5" hidden="1" customHeight="1" x14ac:dyDescent="0.25">
      <c r="A2284" s="83" t="str">
        <f t="shared" ca="1" si="564"/>
        <v>2178.</v>
      </c>
      <c r="B2284" s="26">
        <v>5103</v>
      </c>
      <c r="C2284" s="242" t="s">
        <v>987</v>
      </c>
      <c r="D2284" s="26">
        <v>1956</v>
      </c>
      <c r="E2284" s="135" t="s">
        <v>2957</v>
      </c>
      <c r="F2284" s="83" t="s">
        <v>2959</v>
      </c>
      <c r="G2284" s="26">
        <v>3</v>
      </c>
      <c r="H2284" s="26">
        <v>3</v>
      </c>
      <c r="I2284" s="205">
        <v>1972.21</v>
      </c>
      <c r="J2284" s="205">
        <v>1566.1</v>
      </c>
      <c r="K2284" s="205">
        <v>1566.1</v>
      </c>
      <c r="L2284" s="219">
        <v>52</v>
      </c>
      <c r="M2284" s="214">
        <f>R2284+T2284+V2284+X2284+Z2284+AB2284+AE2284+AF2284</f>
        <v>1087934.6400000001</v>
      </c>
      <c r="N2284" s="205"/>
      <c r="O2284" s="211"/>
      <c r="P2284" s="205"/>
      <c r="Q2284" s="205">
        <f>M2284</f>
        <v>1087934.6400000001</v>
      </c>
      <c r="R2284" s="205">
        <v>947100</v>
      </c>
      <c r="S2284" s="219"/>
      <c r="T2284" s="205"/>
      <c r="U2284" s="205"/>
      <c r="V2284" s="205"/>
      <c r="W2284" s="205"/>
      <c r="X2284" s="205"/>
      <c r="Y2284" s="205"/>
      <c r="Z2284" s="205"/>
      <c r="AA2284" s="205"/>
      <c r="AB2284" s="205"/>
      <c r="AC2284" s="205"/>
      <c r="AD2284" s="205"/>
      <c r="AE2284" s="205"/>
      <c r="AF2284" s="205">
        <v>140834.64000000001</v>
      </c>
      <c r="AG2284" s="221">
        <v>2025</v>
      </c>
      <c r="AH2284" s="159"/>
      <c r="AI2284" s="175"/>
      <c r="AJ2284" s="152"/>
      <c r="AK2284" s="15">
        <f t="shared" ca="1" si="559"/>
        <v>2178</v>
      </c>
      <c r="AL2284" s="15" t="s">
        <v>155</v>
      </c>
      <c r="AM2284" s="15" t="str">
        <f t="shared" ca="1" si="560"/>
        <v>2178.</v>
      </c>
      <c r="AN2284" s="222"/>
      <c r="AO2284" s="15"/>
      <c r="AP2284" s="16"/>
    </row>
    <row r="2285" spans="1:42" ht="22.5" hidden="1" customHeight="1" x14ac:dyDescent="0.25">
      <c r="A2285" s="83" t="str">
        <f t="shared" ca="1" si="564"/>
        <v>2179.</v>
      </c>
      <c r="B2285" s="26">
        <v>4500</v>
      </c>
      <c r="C2285" s="313" t="s">
        <v>1023</v>
      </c>
      <c r="D2285" s="26">
        <v>1956</v>
      </c>
      <c r="E2285" s="135" t="s">
        <v>2957</v>
      </c>
      <c r="F2285" s="83" t="s">
        <v>2959</v>
      </c>
      <c r="G2285" s="26">
        <v>4</v>
      </c>
      <c r="H2285" s="26">
        <v>8</v>
      </c>
      <c r="I2285" s="214">
        <v>5299.6</v>
      </c>
      <c r="J2285" s="214">
        <v>4454.3999999999996</v>
      </c>
      <c r="K2285" s="214">
        <v>4454.3999999999996</v>
      </c>
      <c r="L2285" s="263">
        <v>158</v>
      </c>
      <c r="M2285" s="214">
        <f>R2285+T2285+V2285+X2285+Z2285+AB2285+AE2285+AF2285</f>
        <v>3503916.67</v>
      </c>
      <c r="N2285" s="205"/>
      <c r="O2285" s="211"/>
      <c r="P2285" s="205"/>
      <c r="Q2285" s="205">
        <f>M2285</f>
        <v>3503916.67</v>
      </c>
      <c r="R2285" s="205">
        <v>3021480</v>
      </c>
      <c r="S2285" s="219"/>
      <c r="T2285" s="205"/>
      <c r="U2285" s="205"/>
      <c r="V2285" s="205"/>
      <c r="W2285" s="205"/>
      <c r="X2285" s="205"/>
      <c r="Y2285" s="205"/>
      <c r="Z2285" s="205"/>
      <c r="AA2285" s="205"/>
      <c r="AB2285" s="205"/>
      <c r="AC2285" s="205"/>
      <c r="AD2285" s="205"/>
      <c r="AE2285" s="205"/>
      <c r="AF2285" s="205">
        <v>482436.67</v>
      </c>
      <c r="AG2285" s="221">
        <v>2025</v>
      </c>
      <c r="AH2285" s="165"/>
      <c r="AI2285" s="175"/>
      <c r="AJ2285" s="152"/>
      <c r="AK2285" s="15">
        <f t="shared" ca="1" si="559"/>
        <v>2179</v>
      </c>
      <c r="AL2285" s="15" t="s">
        <v>155</v>
      </c>
      <c r="AM2285" s="15" t="str">
        <f t="shared" ca="1" si="560"/>
        <v>2179.</v>
      </c>
      <c r="AN2285" s="222"/>
      <c r="AO2285" s="15"/>
      <c r="AP2285" s="16"/>
    </row>
    <row r="2286" spans="1:42" ht="22.5" hidden="1" customHeight="1" x14ac:dyDescent="0.25">
      <c r="A2286" s="83" t="str">
        <f t="shared" ca="1" si="564"/>
        <v>2180.</v>
      </c>
      <c r="B2286" s="26">
        <v>4485</v>
      </c>
      <c r="C2286" s="252" t="s">
        <v>1022</v>
      </c>
      <c r="D2286" s="26">
        <v>1957</v>
      </c>
      <c r="E2286" s="135" t="s">
        <v>2957</v>
      </c>
      <c r="F2286" s="83" t="s">
        <v>2959</v>
      </c>
      <c r="G2286" s="26">
        <v>3</v>
      </c>
      <c r="H2286" s="26">
        <v>3</v>
      </c>
      <c r="I2286" s="214">
        <v>1728.5</v>
      </c>
      <c r="J2286" s="205">
        <v>1484.7</v>
      </c>
      <c r="K2286" s="214">
        <v>1484.7</v>
      </c>
      <c r="L2286" s="263">
        <v>53</v>
      </c>
      <c r="M2286" s="214">
        <f>R2286+T2286+V2286+X2286+Z2286+AB2286+AE2286+AF2286</f>
        <v>2051205.57</v>
      </c>
      <c r="N2286" s="205"/>
      <c r="O2286" s="211"/>
      <c r="P2286" s="205"/>
      <c r="Q2286" s="205">
        <f>M2286</f>
        <v>2051205.57</v>
      </c>
      <c r="R2286" s="205">
        <v>1894200</v>
      </c>
      <c r="S2286" s="219"/>
      <c r="T2286" s="205"/>
      <c r="U2286" s="205"/>
      <c r="V2286" s="205"/>
      <c r="W2286" s="205"/>
      <c r="X2286" s="205"/>
      <c r="Y2286" s="205"/>
      <c r="Z2286" s="205"/>
      <c r="AA2286" s="205"/>
      <c r="AB2286" s="205"/>
      <c r="AC2286" s="205"/>
      <c r="AD2286" s="205"/>
      <c r="AE2286" s="205"/>
      <c r="AF2286" s="205">
        <v>157005.57</v>
      </c>
      <c r="AG2286" s="221">
        <v>2025</v>
      </c>
      <c r="AH2286" s="165"/>
      <c r="AI2286" s="175"/>
      <c r="AJ2286" s="152"/>
      <c r="AK2286" s="15">
        <f t="shared" ca="1" si="559"/>
        <v>2180</v>
      </c>
      <c r="AL2286" s="15" t="s">
        <v>155</v>
      </c>
      <c r="AM2286" s="15" t="str">
        <f t="shared" ca="1" si="560"/>
        <v>2180.</v>
      </c>
      <c r="AN2286" s="222"/>
      <c r="AO2286" s="15"/>
      <c r="AP2286" s="16"/>
    </row>
    <row r="2287" spans="1:42" ht="22.5" hidden="1" customHeight="1" x14ac:dyDescent="0.25">
      <c r="A2287" s="83" t="str">
        <f t="shared" ca="1" si="564"/>
        <v>2181.</v>
      </c>
      <c r="B2287" s="26">
        <v>5173</v>
      </c>
      <c r="C2287" s="252" t="s">
        <v>1051</v>
      </c>
      <c r="D2287" s="26">
        <v>1958</v>
      </c>
      <c r="E2287" s="135" t="s">
        <v>2957</v>
      </c>
      <c r="F2287" s="83" t="s">
        <v>2959</v>
      </c>
      <c r="G2287" s="26">
        <v>2</v>
      </c>
      <c r="H2287" s="26">
        <v>2</v>
      </c>
      <c r="I2287" s="205">
        <v>569.11</v>
      </c>
      <c r="J2287" s="205">
        <v>525.9</v>
      </c>
      <c r="K2287" s="205">
        <v>525.9</v>
      </c>
      <c r="L2287" s="219">
        <v>43</v>
      </c>
      <c r="M2287" s="214">
        <f t="shared" ref="M2287" si="567">R2287+T2287+V2287+X2287+Z2287+AB2287+AE2287+AF2287</f>
        <v>511777.92</v>
      </c>
      <c r="N2287" s="205"/>
      <c r="O2287" s="211"/>
      <c r="P2287" s="205"/>
      <c r="Q2287" s="205">
        <f t="shared" ref="Q2287" si="568">M2287</f>
        <v>511777.92</v>
      </c>
      <c r="R2287" s="205">
        <v>462000</v>
      </c>
      <c r="S2287" s="219"/>
      <c r="T2287" s="205"/>
      <c r="U2287" s="205"/>
      <c r="V2287" s="205"/>
      <c r="W2287" s="205"/>
      <c r="X2287" s="205"/>
      <c r="Y2287" s="205"/>
      <c r="Z2287" s="205"/>
      <c r="AA2287" s="205"/>
      <c r="AB2287" s="205"/>
      <c r="AC2287" s="205"/>
      <c r="AD2287" s="205"/>
      <c r="AE2287" s="205"/>
      <c r="AF2287" s="205">
        <v>49777.919999999998</v>
      </c>
      <c r="AG2287" s="221">
        <v>2025</v>
      </c>
      <c r="AH2287" s="158"/>
      <c r="AI2287" s="175"/>
      <c r="AJ2287" s="152"/>
      <c r="AK2287" s="15">
        <f t="shared" ca="1" si="559"/>
        <v>2181</v>
      </c>
      <c r="AL2287" s="15" t="s">
        <v>155</v>
      </c>
      <c r="AM2287" s="15" t="str">
        <f t="shared" ca="1" si="560"/>
        <v>2181.</v>
      </c>
      <c r="AN2287" s="222"/>
      <c r="AO2287" s="15"/>
      <c r="AP2287" s="16"/>
    </row>
    <row r="2288" spans="1:42" ht="22.5" hidden="1" customHeight="1" x14ac:dyDescent="0.25">
      <c r="A2288" s="83" t="str">
        <f t="shared" ca="1" si="564"/>
        <v>2182.</v>
      </c>
      <c r="B2288" s="26">
        <v>5334</v>
      </c>
      <c r="C2288" s="42" t="s">
        <v>993</v>
      </c>
      <c r="D2288" s="26">
        <v>1959</v>
      </c>
      <c r="E2288" s="135" t="s">
        <v>2957</v>
      </c>
      <c r="F2288" s="83" t="s">
        <v>2959</v>
      </c>
      <c r="G2288" s="26">
        <v>3</v>
      </c>
      <c r="H2288" s="26">
        <v>2</v>
      </c>
      <c r="I2288" s="205">
        <v>732.2</v>
      </c>
      <c r="J2288" s="205">
        <v>732.2</v>
      </c>
      <c r="K2288" s="205">
        <v>732.2</v>
      </c>
      <c r="L2288" s="219">
        <v>35</v>
      </c>
      <c r="M2288" s="214">
        <f>R2288+T2288+V2288+X2288+Z2288+AB2288+AE2288+AF2288</f>
        <v>419959.79</v>
      </c>
      <c r="N2288" s="205"/>
      <c r="O2288" s="211"/>
      <c r="P2288" s="205"/>
      <c r="Q2288" s="205">
        <f>M2288</f>
        <v>419959.79</v>
      </c>
      <c r="R2288" s="205">
        <v>332640</v>
      </c>
      <c r="S2288" s="219"/>
      <c r="T2288" s="205"/>
      <c r="U2288" s="205"/>
      <c r="V2288" s="205"/>
      <c r="W2288" s="205"/>
      <c r="X2288" s="205"/>
      <c r="Y2288" s="205"/>
      <c r="Z2288" s="205"/>
      <c r="AA2288" s="205"/>
      <c r="AB2288" s="205"/>
      <c r="AC2288" s="205"/>
      <c r="AD2288" s="205"/>
      <c r="AE2288" s="205"/>
      <c r="AF2288" s="205">
        <v>87319.79</v>
      </c>
      <c r="AG2288" s="221">
        <v>2025</v>
      </c>
      <c r="AH2288" s="159"/>
      <c r="AI2288" s="175"/>
      <c r="AJ2288" s="152"/>
      <c r="AK2288" s="15">
        <f t="shared" ca="1" si="559"/>
        <v>2182</v>
      </c>
      <c r="AL2288" s="15" t="s">
        <v>155</v>
      </c>
      <c r="AM2288" s="15" t="str">
        <f t="shared" ca="1" si="560"/>
        <v>2182.</v>
      </c>
      <c r="AN2288" s="222"/>
      <c r="AO2288" s="15"/>
      <c r="AP2288" s="16"/>
    </row>
    <row r="2289" spans="1:42" ht="22.5" hidden="1" customHeight="1" x14ac:dyDescent="0.25">
      <c r="A2289" s="83" t="str">
        <f t="shared" ca="1" si="564"/>
        <v>2183.</v>
      </c>
      <c r="B2289" s="26">
        <v>5365</v>
      </c>
      <c r="C2289" s="313" t="s">
        <v>1057</v>
      </c>
      <c r="D2289" s="26">
        <v>1959</v>
      </c>
      <c r="E2289" s="135" t="s">
        <v>2957</v>
      </c>
      <c r="F2289" s="83" t="s">
        <v>2959</v>
      </c>
      <c r="G2289" s="26">
        <v>2</v>
      </c>
      <c r="H2289" s="26">
        <v>2</v>
      </c>
      <c r="I2289" s="205">
        <v>601.70000000000005</v>
      </c>
      <c r="J2289" s="205">
        <v>556.1</v>
      </c>
      <c r="K2289" s="205">
        <v>556.1</v>
      </c>
      <c r="L2289" s="219">
        <v>25</v>
      </c>
      <c r="M2289" s="214">
        <f>R2289+T2289+V2289+X2289+Z2289+AB2289+AE2289+AF2289</f>
        <v>411512.11</v>
      </c>
      <c r="N2289" s="205"/>
      <c r="O2289" s="211"/>
      <c r="P2289" s="205"/>
      <c r="Q2289" s="205">
        <f>M2289</f>
        <v>411512.11</v>
      </c>
      <c r="R2289" s="205">
        <v>360360</v>
      </c>
      <c r="S2289" s="219"/>
      <c r="T2289" s="205"/>
      <c r="U2289" s="205"/>
      <c r="V2289" s="205"/>
      <c r="W2289" s="205"/>
      <c r="X2289" s="205"/>
      <c r="Y2289" s="205"/>
      <c r="Z2289" s="205"/>
      <c r="AA2289" s="205"/>
      <c r="AB2289" s="205"/>
      <c r="AC2289" s="205"/>
      <c r="AD2289" s="205"/>
      <c r="AE2289" s="205"/>
      <c r="AF2289" s="205">
        <v>51152.11</v>
      </c>
      <c r="AG2289" s="221">
        <v>2025</v>
      </c>
      <c r="AH2289" s="165"/>
      <c r="AI2289" s="175"/>
      <c r="AJ2289" s="152"/>
      <c r="AK2289" s="15">
        <f t="shared" ca="1" si="559"/>
        <v>2183</v>
      </c>
      <c r="AL2289" s="15" t="s">
        <v>155</v>
      </c>
      <c r="AM2289" s="15" t="str">
        <f t="shared" ca="1" si="560"/>
        <v>2183.</v>
      </c>
      <c r="AN2289" s="222"/>
      <c r="AO2289" s="15"/>
      <c r="AP2289" s="16"/>
    </row>
    <row r="2290" spans="1:42" ht="22.5" hidden="1" customHeight="1" x14ac:dyDescent="0.25">
      <c r="A2290" s="83" t="str">
        <f t="shared" ca="1" si="564"/>
        <v>2184.</v>
      </c>
      <c r="B2290" s="26">
        <v>4646</v>
      </c>
      <c r="C2290" s="242" t="s">
        <v>826</v>
      </c>
      <c r="D2290" s="26">
        <v>1960</v>
      </c>
      <c r="E2290" s="135" t="s">
        <v>2957</v>
      </c>
      <c r="F2290" s="83" t="s">
        <v>2959</v>
      </c>
      <c r="G2290" s="26">
        <v>4</v>
      </c>
      <c r="H2290" s="26">
        <v>3</v>
      </c>
      <c r="I2290" s="205">
        <v>2547.86</v>
      </c>
      <c r="J2290" s="205">
        <v>2443.6</v>
      </c>
      <c r="K2290" s="205">
        <v>2341.8000000000002</v>
      </c>
      <c r="L2290" s="219">
        <v>158</v>
      </c>
      <c r="M2290" s="214">
        <f t="shared" ref="M2290:M2309" si="569">R2290+T2290+V2290+X2290+Z2290+AB2290+AE2290+AF2290</f>
        <v>1373677.83</v>
      </c>
      <c r="N2290" s="205"/>
      <c r="O2290" s="211"/>
      <c r="P2290" s="205"/>
      <c r="Q2290" s="205">
        <f t="shared" ref="Q2290:Q2309" si="570">M2290</f>
        <v>1373677.83</v>
      </c>
      <c r="R2290" s="205">
        <v>1201200</v>
      </c>
      <c r="S2290" s="219"/>
      <c r="T2290" s="205"/>
      <c r="U2290" s="205"/>
      <c r="V2290" s="205"/>
      <c r="W2290" s="205"/>
      <c r="X2290" s="205"/>
      <c r="Y2290" s="205"/>
      <c r="Z2290" s="205"/>
      <c r="AA2290" s="205"/>
      <c r="AB2290" s="205"/>
      <c r="AC2290" s="205"/>
      <c r="AD2290" s="205"/>
      <c r="AE2290" s="205"/>
      <c r="AF2290" s="205">
        <v>172477.83</v>
      </c>
      <c r="AG2290" s="221">
        <v>2025</v>
      </c>
      <c r="AH2290" s="159"/>
      <c r="AI2290" s="175"/>
      <c r="AJ2290" s="152"/>
      <c r="AK2290" s="15">
        <f t="shared" ca="1" si="559"/>
        <v>2184</v>
      </c>
      <c r="AL2290" s="15" t="s">
        <v>155</v>
      </c>
      <c r="AM2290" s="15" t="str">
        <f t="shared" ca="1" si="560"/>
        <v>2184.</v>
      </c>
      <c r="AN2290" s="222"/>
      <c r="AO2290" s="15"/>
      <c r="AP2290" s="16"/>
    </row>
    <row r="2291" spans="1:42" ht="22.5" hidden="1" customHeight="1" x14ac:dyDescent="0.25">
      <c r="A2291" s="83" t="str">
        <f t="shared" ca="1" si="564"/>
        <v>2186.</v>
      </c>
      <c r="B2291" s="26">
        <v>4654</v>
      </c>
      <c r="C2291" s="313" t="s">
        <v>828</v>
      </c>
      <c r="D2291" s="26">
        <v>1960</v>
      </c>
      <c r="E2291" s="135" t="s">
        <v>2957</v>
      </c>
      <c r="F2291" s="83" t="s">
        <v>2959</v>
      </c>
      <c r="G2291" s="26">
        <v>5</v>
      </c>
      <c r="H2291" s="26">
        <v>9</v>
      </c>
      <c r="I2291" s="214">
        <v>1027.8</v>
      </c>
      <c r="J2291" s="214">
        <v>954.7</v>
      </c>
      <c r="K2291" s="214">
        <v>954.7</v>
      </c>
      <c r="L2291" s="263">
        <v>38</v>
      </c>
      <c r="M2291" s="214">
        <f t="shared" si="569"/>
        <v>738913.15</v>
      </c>
      <c r="N2291" s="205"/>
      <c r="O2291" s="211"/>
      <c r="P2291" s="205"/>
      <c r="Q2291" s="205">
        <f t="shared" si="570"/>
        <v>738913.15</v>
      </c>
      <c r="R2291" s="205">
        <v>646800</v>
      </c>
      <c r="S2291" s="219"/>
      <c r="T2291" s="205"/>
      <c r="U2291" s="205"/>
      <c r="V2291" s="205"/>
      <c r="W2291" s="205"/>
      <c r="X2291" s="205"/>
      <c r="Y2291" s="205"/>
      <c r="Z2291" s="205"/>
      <c r="AA2291" s="205"/>
      <c r="AB2291" s="205"/>
      <c r="AC2291" s="205"/>
      <c r="AD2291" s="205"/>
      <c r="AE2291" s="205"/>
      <c r="AF2291" s="205">
        <v>92113.15</v>
      </c>
      <c r="AG2291" s="221">
        <v>2025</v>
      </c>
      <c r="AH2291" s="165"/>
      <c r="AI2291" s="175"/>
      <c r="AJ2291" s="152"/>
      <c r="AK2291" s="15">
        <f ca="1">MAX(AK2287:AK2290)+1</f>
        <v>2186</v>
      </c>
      <c r="AL2291" s="15" t="s">
        <v>155</v>
      </c>
      <c r="AM2291" s="15" t="str">
        <f t="shared" ca="1" si="560"/>
        <v>2186.</v>
      </c>
      <c r="AN2291" s="222"/>
      <c r="AO2291" s="15"/>
      <c r="AP2291" s="16"/>
    </row>
    <row r="2292" spans="1:42" ht="22.5" hidden="1" customHeight="1" x14ac:dyDescent="0.25">
      <c r="A2292" s="83" t="str">
        <f t="shared" ca="1" si="564"/>
        <v>2187.</v>
      </c>
      <c r="B2292" s="26">
        <v>4521</v>
      </c>
      <c r="C2292" s="47" t="s">
        <v>1820</v>
      </c>
      <c r="D2292" s="26">
        <v>1963</v>
      </c>
      <c r="E2292" s="135" t="s">
        <v>2957</v>
      </c>
      <c r="F2292" s="83" t="s">
        <v>2959</v>
      </c>
      <c r="G2292" s="26">
        <v>4</v>
      </c>
      <c r="H2292" s="26">
        <v>4</v>
      </c>
      <c r="I2292" s="205">
        <v>2724.8</v>
      </c>
      <c r="J2292" s="205">
        <v>2524.6</v>
      </c>
      <c r="K2292" s="205">
        <v>2524.6</v>
      </c>
      <c r="L2292" s="219">
        <v>125</v>
      </c>
      <c r="M2292" s="214">
        <f t="shared" si="569"/>
        <v>1205820</v>
      </c>
      <c r="N2292" s="205"/>
      <c r="O2292" s="211"/>
      <c r="P2292" s="205"/>
      <c r="Q2292" s="205">
        <f t="shared" si="570"/>
        <v>1205820</v>
      </c>
      <c r="R2292" s="205">
        <v>1205820</v>
      </c>
      <c r="S2292" s="219"/>
      <c r="T2292" s="205"/>
      <c r="U2292" s="205"/>
      <c r="V2292" s="205"/>
      <c r="W2292" s="205"/>
      <c r="X2292" s="205"/>
      <c r="Y2292" s="205"/>
      <c r="Z2292" s="205"/>
      <c r="AA2292" s="205"/>
      <c r="AB2292" s="205"/>
      <c r="AC2292" s="205"/>
      <c r="AD2292" s="205"/>
      <c r="AE2292" s="205"/>
      <c r="AF2292" s="205"/>
      <c r="AG2292" s="221">
        <v>2025</v>
      </c>
      <c r="AH2292" s="158"/>
      <c r="AI2292" s="175"/>
      <c r="AJ2292" s="152"/>
      <c r="AK2292" s="15">
        <f ca="1">MAX(AK2288:AK2291)+1</f>
        <v>2187</v>
      </c>
      <c r="AL2292" s="15" t="s">
        <v>155</v>
      </c>
      <c r="AM2292" s="15" t="str">
        <f t="shared" ca="1" si="560"/>
        <v>2187.</v>
      </c>
      <c r="AN2292" s="222"/>
      <c r="AO2292" s="15"/>
      <c r="AP2292" s="16"/>
    </row>
    <row r="2293" spans="1:42" ht="22.5" hidden="1" customHeight="1" x14ac:dyDescent="0.25">
      <c r="A2293" s="83" t="str">
        <f t="shared" ca="1" si="564"/>
        <v>2188.</v>
      </c>
      <c r="B2293" s="26">
        <v>4842</v>
      </c>
      <c r="C2293" s="313" t="s">
        <v>1070</v>
      </c>
      <c r="D2293" s="26">
        <v>1964</v>
      </c>
      <c r="E2293" s="135" t="s">
        <v>2957</v>
      </c>
      <c r="F2293" s="83" t="s">
        <v>2959</v>
      </c>
      <c r="G2293" s="26">
        <v>5</v>
      </c>
      <c r="H2293" s="26">
        <v>4</v>
      </c>
      <c r="I2293" s="214">
        <v>3113.6</v>
      </c>
      <c r="J2293" s="205">
        <v>2027.1</v>
      </c>
      <c r="K2293" s="214">
        <v>2027.1</v>
      </c>
      <c r="L2293" s="263">
        <v>164</v>
      </c>
      <c r="M2293" s="214">
        <f t="shared" si="569"/>
        <v>546546</v>
      </c>
      <c r="N2293" s="205"/>
      <c r="O2293" s="211"/>
      <c r="P2293" s="205"/>
      <c r="Q2293" s="205">
        <f t="shared" si="570"/>
        <v>546546</v>
      </c>
      <c r="R2293" s="205">
        <v>546546</v>
      </c>
      <c r="S2293" s="219"/>
      <c r="T2293" s="205"/>
      <c r="U2293" s="205"/>
      <c r="V2293" s="205"/>
      <c r="W2293" s="205"/>
      <c r="X2293" s="205"/>
      <c r="Y2293" s="205"/>
      <c r="Z2293" s="205"/>
      <c r="AA2293" s="205"/>
      <c r="AB2293" s="205"/>
      <c r="AC2293" s="205"/>
      <c r="AD2293" s="205"/>
      <c r="AE2293" s="205"/>
      <c r="AF2293" s="205"/>
      <c r="AG2293" s="221">
        <v>2025</v>
      </c>
      <c r="AH2293" s="165"/>
      <c r="AI2293" s="175"/>
      <c r="AJ2293" s="152"/>
      <c r="AK2293" s="15">
        <f ca="1">MAX(AK2289:AK2292)+1</f>
        <v>2188</v>
      </c>
      <c r="AL2293" s="15" t="s">
        <v>155</v>
      </c>
      <c r="AM2293" s="15" t="str">
        <f t="shared" ca="1" si="560"/>
        <v>2188.</v>
      </c>
      <c r="AN2293" s="222"/>
      <c r="AO2293" s="15"/>
      <c r="AP2293" s="16"/>
    </row>
    <row r="2294" spans="1:42" ht="23.25" hidden="1" customHeight="1" x14ac:dyDescent="0.25">
      <c r="A2294" s="83" t="str">
        <f t="shared" ca="1" si="564"/>
        <v>2189.</v>
      </c>
      <c r="B2294" s="26">
        <v>4151</v>
      </c>
      <c r="C2294" s="40" t="s">
        <v>1813</v>
      </c>
      <c r="D2294" s="26">
        <v>1965</v>
      </c>
      <c r="E2294" s="135" t="s">
        <v>2957</v>
      </c>
      <c r="F2294" s="83" t="s">
        <v>2959</v>
      </c>
      <c r="G2294" s="26">
        <v>5</v>
      </c>
      <c r="H2294" s="26">
        <v>6</v>
      </c>
      <c r="I2294" s="205">
        <v>4829.1000000000004</v>
      </c>
      <c r="J2294" s="205">
        <v>5165.3999999999996</v>
      </c>
      <c r="K2294" s="205">
        <v>4128.3</v>
      </c>
      <c r="L2294" s="219">
        <v>177</v>
      </c>
      <c r="M2294" s="214">
        <f t="shared" si="569"/>
        <v>1247400</v>
      </c>
      <c r="N2294" s="205"/>
      <c r="O2294" s="211"/>
      <c r="P2294" s="205"/>
      <c r="Q2294" s="205">
        <f t="shared" si="570"/>
        <v>1247400</v>
      </c>
      <c r="R2294" s="205">
        <v>1247400</v>
      </c>
      <c r="S2294" s="219"/>
      <c r="T2294" s="205"/>
      <c r="U2294" s="205"/>
      <c r="V2294" s="205"/>
      <c r="W2294" s="205"/>
      <c r="X2294" s="205"/>
      <c r="Y2294" s="205"/>
      <c r="Z2294" s="205"/>
      <c r="AA2294" s="205"/>
      <c r="AB2294" s="205"/>
      <c r="AC2294" s="209"/>
      <c r="AD2294" s="209"/>
      <c r="AE2294" s="205"/>
      <c r="AF2294" s="205"/>
      <c r="AG2294" s="221">
        <v>2025</v>
      </c>
      <c r="AH2294" s="158"/>
      <c r="AI2294" s="175"/>
      <c r="AJ2294" s="152"/>
      <c r="AK2294" s="15">
        <f ca="1">MAX(AK2290:AK2293)+1</f>
        <v>2189</v>
      </c>
      <c r="AL2294" s="15" t="s">
        <v>155</v>
      </c>
      <c r="AM2294" s="15" t="str">
        <f t="shared" ca="1" si="560"/>
        <v>2189.</v>
      </c>
      <c r="AN2294" s="222"/>
      <c r="AP2294" s="16"/>
    </row>
    <row r="2295" spans="1:42" ht="22.5" hidden="1" customHeight="1" x14ac:dyDescent="0.25">
      <c r="A2295" s="83" t="str">
        <f t="shared" ca="1" si="564"/>
        <v>2190.</v>
      </c>
      <c r="B2295" s="26">
        <v>4313</v>
      </c>
      <c r="C2295" s="47" t="s">
        <v>1818</v>
      </c>
      <c r="D2295" s="26">
        <v>1965</v>
      </c>
      <c r="E2295" s="135" t="s">
        <v>2957</v>
      </c>
      <c r="F2295" s="83" t="s">
        <v>2958</v>
      </c>
      <c r="G2295" s="26">
        <v>5</v>
      </c>
      <c r="H2295" s="26">
        <v>4</v>
      </c>
      <c r="I2295" s="205">
        <v>3901.1</v>
      </c>
      <c r="J2295" s="205">
        <v>3901.1</v>
      </c>
      <c r="K2295" s="205">
        <v>3901.1</v>
      </c>
      <c r="L2295" s="219">
        <v>202</v>
      </c>
      <c r="M2295" s="214">
        <f t="shared" si="569"/>
        <v>734580</v>
      </c>
      <c r="N2295" s="205"/>
      <c r="O2295" s="211"/>
      <c r="P2295" s="205"/>
      <c r="Q2295" s="205">
        <f t="shared" si="570"/>
        <v>734580</v>
      </c>
      <c r="R2295" s="205">
        <v>734580</v>
      </c>
      <c r="S2295" s="219"/>
      <c r="T2295" s="205"/>
      <c r="U2295" s="205"/>
      <c r="V2295" s="205"/>
      <c r="W2295" s="205"/>
      <c r="X2295" s="205"/>
      <c r="Y2295" s="205"/>
      <c r="Z2295" s="205"/>
      <c r="AA2295" s="205"/>
      <c r="AB2295" s="205"/>
      <c r="AC2295" s="205"/>
      <c r="AD2295" s="205"/>
      <c r="AE2295" s="205"/>
      <c r="AF2295" s="205"/>
      <c r="AG2295" s="221">
        <v>2025</v>
      </c>
      <c r="AH2295" s="158"/>
      <c r="AI2295" s="175"/>
      <c r="AJ2295" s="152"/>
      <c r="AK2295" s="15">
        <f ca="1">MAX(AK2291:AK2294)+1</f>
        <v>2190</v>
      </c>
      <c r="AL2295" s="15" t="s">
        <v>155</v>
      </c>
      <c r="AM2295" s="15" t="str">
        <f t="shared" ca="1" si="560"/>
        <v>2190.</v>
      </c>
      <c r="AN2295" s="222"/>
      <c r="AO2295" s="15"/>
      <c r="AP2295" s="16"/>
    </row>
    <row r="2296" spans="1:42" ht="22.5" hidden="1" customHeight="1" x14ac:dyDescent="0.25">
      <c r="A2296" s="83" t="str">
        <f t="shared" ca="1" si="564"/>
        <v>2191.</v>
      </c>
      <c r="B2296" s="26">
        <v>5346</v>
      </c>
      <c r="C2296" s="42" t="s">
        <v>994</v>
      </c>
      <c r="D2296" s="26">
        <v>1965</v>
      </c>
      <c r="E2296" s="135" t="s">
        <v>2957</v>
      </c>
      <c r="F2296" s="83" t="s">
        <v>2959</v>
      </c>
      <c r="G2296" s="26">
        <v>5</v>
      </c>
      <c r="H2296" s="26">
        <v>3</v>
      </c>
      <c r="I2296" s="205">
        <v>2638</v>
      </c>
      <c r="J2296" s="205">
        <v>1737.7</v>
      </c>
      <c r="K2296" s="205">
        <v>1737.7</v>
      </c>
      <c r="L2296" s="219">
        <v>191</v>
      </c>
      <c r="M2296" s="214">
        <f>R2296+T2296+V2296+X2296+Z2296+AB2296+AE2296+AF2296</f>
        <v>4368011.5999999996</v>
      </c>
      <c r="N2296" s="205"/>
      <c r="O2296" s="211"/>
      <c r="P2296" s="205"/>
      <c r="Q2296" s="205">
        <f>M2296</f>
        <v>4368011.5999999996</v>
      </c>
      <c r="R2296" s="205">
        <v>4368011.5999999996</v>
      </c>
      <c r="S2296" s="219"/>
      <c r="T2296" s="205"/>
      <c r="U2296" s="205"/>
      <c r="V2296" s="205"/>
      <c r="W2296" s="205"/>
      <c r="X2296" s="205"/>
      <c r="Y2296" s="205"/>
      <c r="Z2296" s="205"/>
      <c r="AA2296" s="205"/>
      <c r="AB2296" s="205"/>
      <c r="AC2296" s="205"/>
      <c r="AD2296" s="205"/>
      <c r="AE2296" s="205"/>
      <c r="AF2296" s="205"/>
      <c r="AG2296" s="221">
        <v>2025</v>
      </c>
      <c r="AH2296" s="158"/>
      <c r="AI2296" s="175"/>
      <c r="AJ2296" s="288"/>
      <c r="AK2296" s="15">
        <f t="shared" ca="1" si="559"/>
        <v>2191</v>
      </c>
      <c r="AL2296" s="15" t="s">
        <v>155</v>
      </c>
      <c r="AM2296" s="15" t="str">
        <f t="shared" ca="1" si="560"/>
        <v>2191.</v>
      </c>
      <c r="AN2296" s="222"/>
      <c r="AO2296" s="15"/>
      <c r="AP2296" s="16"/>
    </row>
    <row r="2297" spans="1:42" ht="22.5" hidden="1" customHeight="1" x14ac:dyDescent="0.25">
      <c r="A2297" s="83" t="str">
        <f t="shared" ca="1" si="564"/>
        <v>2192.</v>
      </c>
      <c r="B2297" s="26">
        <v>5349</v>
      </c>
      <c r="C2297" s="313" t="s">
        <v>1164</v>
      </c>
      <c r="D2297" s="26">
        <v>1965</v>
      </c>
      <c r="E2297" s="83" t="s">
        <v>2957</v>
      </c>
      <c r="F2297" s="83" t="s">
        <v>2958</v>
      </c>
      <c r="G2297" s="26">
        <v>5</v>
      </c>
      <c r="H2297" s="26">
        <v>5</v>
      </c>
      <c r="I2297" s="235">
        <v>4807.8999999999996</v>
      </c>
      <c r="J2297" s="235">
        <v>3139.9</v>
      </c>
      <c r="K2297" s="235">
        <v>3139.9</v>
      </c>
      <c r="L2297" s="210">
        <v>265</v>
      </c>
      <c r="M2297" s="205">
        <f t="shared" si="569"/>
        <v>919842</v>
      </c>
      <c r="N2297" s="205"/>
      <c r="O2297" s="211"/>
      <c r="P2297" s="205"/>
      <c r="Q2297" s="205">
        <f t="shared" si="570"/>
        <v>919842</v>
      </c>
      <c r="R2297" s="205">
        <v>919842</v>
      </c>
      <c r="S2297" s="221"/>
      <c r="T2297" s="209"/>
      <c r="U2297" s="209"/>
      <c r="V2297" s="209"/>
      <c r="W2297" s="209"/>
      <c r="X2297" s="209"/>
      <c r="Y2297" s="209"/>
      <c r="Z2297" s="209"/>
      <c r="AA2297" s="209"/>
      <c r="AB2297" s="209"/>
      <c r="AC2297" s="205"/>
      <c r="AD2297" s="205"/>
      <c r="AE2297" s="205"/>
      <c r="AF2297" s="209"/>
      <c r="AG2297" s="221">
        <v>2025</v>
      </c>
      <c r="AH2297" s="158"/>
      <c r="AI2297" s="175"/>
      <c r="AJ2297" s="150"/>
      <c r="AK2297" s="15">
        <f t="shared" ca="1" si="559"/>
        <v>2192</v>
      </c>
      <c r="AL2297" s="15" t="s">
        <v>155</v>
      </c>
      <c r="AM2297" s="15" t="str">
        <f t="shared" ca="1" si="560"/>
        <v>2192.</v>
      </c>
      <c r="AN2297" s="222"/>
      <c r="AO2297" s="15"/>
      <c r="AP2297" s="16"/>
    </row>
    <row r="2298" spans="1:42" ht="22.5" hidden="1" customHeight="1" x14ac:dyDescent="0.25">
      <c r="A2298" s="83" t="str">
        <f t="shared" ca="1" si="564"/>
        <v>2193.</v>
      </c>
      <c r="B2298" s="26">
        <v>4153</v>
      </c>
      <c r="C2298" s="28" t="s">
        <v>1059</v>
      </c>
      <c r="D2298" s="26">
        <v>1966</v>
      </c>
      <c r="E2298" s="135" t="s">
        <v>2957</v>
      </c>
      <c r="F2298" s="83" t="s">
        <v>2959</v>
      </c>
      <c r="G2298" s="26">
        <v>5</v>
      </c>
      <c r="H2298" s="26">
        <v>6</v>
      </c>
      <c r="I2298" s="214">
        <v>4847.8</v>
      </c>
      <c r="J2298" s="214">
        <v>4775.6000000000004</v>
      </c>
      <c r="K2298" s="214">
        <v>4705</v>
      </c>
      <c r="L2298" s="263">
        <v>200</v>
      </c>
      <c r="M2298" s="214">
        <f t="shared" si="569"/>
        <v>1247400</v>
      </c>
      <c r="N2298" s="205"/>
      <c r="O2298" s="211"/>
      <c r="P2298" s="205"/>
      <c r="Q2298" s="205">
        <f t="shared" si="570"/>
        <v>1247400</v>
      </c>
      <c r="R2298" s="205">
        <v>1247400</v>
      </c>
      <c r="S2298" s="219"/>
      <c r="T2298" s="205"/>
      <c r="U2298" s="205"/>
      <c r="V2298" s="205"/>
      <c r="W2298" s="205"/>
      <c r="X2298" s="205"/>
      <c r="Y2298" s="205"/>
      <c r="Z2298" s="205"/>
      <c r="AA2298" s="205"/>
      <c r="AB2298" s="205"/>
      <c r="AC2298" s="205"/>
      <c r="AD2298" s="205"/>
      <c r="AE2298" s="205"/>
      <c r="AF2298" s="205"/>
      <c r="AG2298" s="221">
        <v>2025</v>
      </c>
      <c r="AH2298" s="165"/>
      <c r="AI2298" s="175"/>
      <c r="AJ2298" s="152"/>
      <c r="AK2298" s="15">
        <f t="shared" ca="1" si="559"/>
        <v>2193</v>
      </c>
      <c r="AL2298" s="15" t="s">
        <v>155</v>
      </c>
      <c r="AM2298" s="15" t="str">
        <f t="shared" ca="1" si="560"/>
        <v>2193.</v>
      </c>
      <c r="AN2298" s="222"/>
      <c r="AO2298" s="15"/>
      <c r="AP2298" s="16"/>
    </row>
    <row r="2299" spans="1:42" ht="22.5" hidden="1" customHeight="1" x14ac:dyDescent="0.25">
      <c r="A2299" s="83" t="str">
        <f t="shared" ca="1" si="564"/>
        <v>2194.</v>
      </c>
      <c r="B2299" s="26">
        <v>5217</v>
      </c>
      <c r="C2299" s="47" t="s">
        <v>1827</v>
      </c>
      <c r="D2299" s="26">
        <v>1966</v>
      </c>
      <c r="E2299" s="135" t="s">
        <v>2957</v>
      </c>
      <c r="F2299" s="83" t="s">
        <v>2959</v>
      </c>
      <c r="G2299" s="26">
        <v>5</v>
      </c>
      <c r="H2299" s="26">
        <v>4</v>
      </c>
      <c r="I2299" s="205">
        <v>2956</v>
      </c>
      <c r="J2299" s="205">
        <v>2634.5</v>
      </c>
      <c r="K2299" s="205">
        <v>2634.5</v>
      </c>
      <c r="L2299" s="219">
        <v>107</v>
      </c>
      <c r="M2299" s="214">
        <f t="shared" si="569"/>
        <v>1496389.97</v>
      </c>
      <c r="N2299" s="205"/>
      <c r="O2299" s="211"/>
      <c r="P2299" s="205"/>
      <c r="Q2299" s="205">
        <f t="shared" si="570"/>
        <v>1496389.97</v>
      </c>
      <c r="R2299" s="205">
        <v>1293600</v>
      </c>
      <c r="S2299" s="219"/>
      <c r="T2299" s="205"/>
      <c r="U2299" s="205"/>
      <c r="V2299" s="205"/>
      <c r="W2299" s="205"/>
      <c r="X2299" s="205"/>
      <c r="Y2299" s="205"/>
      <c r="Z2299" s="205"/>
      <c r="AA2299" s="205"/>
      <c r="AB2299" s="205"/>
      <c r="AC2299" s="209"/>
      <c r="AD2299" s="209"/>
      <c r="AE2299" s="205"/>
      <c r="AF2299" s="205">
        <v>202789.97</v>
      </c>
      <c r="AG2299" s="221">
        <v>2025</v>
      </c>
      <c r="AH2299" s="165"/>
      <c r="AI2299" s="175"/>
      <c r="AJ2299" s="152"/>
      <c r="AK2299" s="15">
        <f t="shared" ca="1" si="559"/>
        <v>2194</v>
      </c>
      <c r="AL2299" s="15" t="s">
        <v>155</v>
      </c>
      <c r="AM2299" s="15" t="str">
        <f t="shared" ca="1" si="560"/>
        <v>2194.</v>
      </c>
      <c r="AN2299" s="222"/>
      <c r="AO2299" s="15"/>
      <c r="AP2299" s="16"/>
    </row>
    <row r="2300" spans="1:42" ht="22.5" hidden="1" customHeight="1" x14ac:dyDescent="0.25">
      <c r="A2300" s="83" t="str">
        <f t="shared" ca="1" si="564"/>
        <v>2195.</v>
      </c>
      <c r="B2300" s="26">
        <v>4125</v>
      </c>
      <c r="C2300" s="242" t="s">
        <v>1000</v>
      </c>
      <c r="D2300" s="26">
        <v>1967</v>
      </c>
      <c r="E2300" s="135" t="s">
        <v>2957</v>
      </c>
      <c r="F2300" s="83" t="s">
        <v>2958</v>
      </c>
      <c r="G2300" s="26">
        <v>5</v>
      </c>
      <c r="H2300" s="26">
        <v>5</v>
      </c>
      <c r="I2300" s="205">
        <v>3081.3</v>
      </c>
      <c r="J2300" s="205">
        <v>2638.8</v>
      </c>
      <c r="K2300" s="205">
        <v>2638.8</v>
      </c>
      <c r="L2300" s="219">
        <v>158</v>
      </c>
      <c r="M2300" s="205">
        <f t="shared" si="569"/>
        <v>314160</v>
      </c>
      <c r="N2300" s="205"/>
      <c r="O2300" s="211"/>
      <c r="P2300" s="205"/>
      <c r="Q2300" s="205">
        <f t="shared" si="570"/>
        <v>314160</v>
      </c>
      <c r="R2300" s="205">
        <v>314160</v>
      </c>
      <c r="S2300" s="219"/>
      <c r="T2300" s="205"/>
      <c r="U2300" s="205"/>
      <c r="V2300" s="205"/>
      <c r="W2300" s="205"/>
      <c r="X2300" s="205"/>
      <c r="Y2300" s="205"/>
      <c r="Z2300" s="205"/>
      <c r="AA2300" s="205"/>
      <c r="AB2300" s="205"/>
      <c r="AC2300" s="205"/>
      <c r="AD2300" s="205"/>
      <c r="AE2300" s="205"/>
      <c r="AF2300" s="205"/>
      <c r="AG2300" s="221">
        <v>2025</v>
      </c>
      <c r="AH2300" s="159"/>
      <c r="AI2300" s="175"/>
      <c r="AJ2300" s="153"/>
      <c r="AK2300" s="15">
        <f t="shared" ca="1" si="559"/>
        <v>2195</v>
      </c>
      <c r="AL2300" s="15" t="s">
        <v>155</v>
      </c>
      <c r="AM2300" s="15" t="str">
        <f t="shared" ca="1" si="560"/>
        <v>2195.</v>
      </c>
      <c r="AN2300" s="222"/>
      <c r="AO2300" s="15"/>
      <c r="AP2300" s="16"/>
    </row>
    <row r="2301" spans="1:42" ht="22.5" hidden="1" customHeight="1" x14ac:dyDescent="0.25">
      <c r="A2301" s="83" t="str">
        <f t="shared" ca="1" si="564"/>
        <v>2196.</v>
      </c>
      <c r="B2301" s="26">
        <v>4267</v>
      </c>
      <c r="C2301" s="313" t="s">
        <v>1009</v>
      </c>
      <c r="D2301" s="26">
        <v>1967</v>
      </c>
      <c r="E2301" s="135" t="s">
        <v>2957</v>
      </c>
      <c r="F2301" s="83" t="s">
        <v>2958</v>
      </c>
      <c r="G2301" s="26">
        <v>5</v>
      </c>
      <c r="H2301" s="26">
        <v>5</v>
      </c>
      <c r="I2301" s="214">
        <v>3816.2</v>
      </c>
      <c r="J2301" s="205">
        <v>3507.9</v>
      </c>
      <c r="K2301" s="214">
        <v>3507.9</v>
      </c>
      <c r="L2301" s="263">
        <v>153</v>
      </c>
      <c r="M2301" s="214">
        <f t="shared" si="569"/>
        <v>1570800</v>
      </c>
      <c r="N2301" s="205"/>
      <c r="O2301" s="211"/>
      <c r="P2301" s="205"/>
      <c r="Q2301" s="205">
        <f t="shared" si="570"/>
        <v>1570800</v>
      </c>
      <c r="R2301" s="205">
        <v>1570800</v>
      </c>
      <c r="S2301" s="219"/>
      <c r="T2301" s="205"/>
      <c r="U2301" s="205"/>
      <c r="V2301" s="205"/>
      <c r="W2301" s="205"/>
      <c r="X2301" s="205"/>
      <c r="Y2301" s="205"/>
      <c r="Z2301" s="205"/>
      <c r="AA2301" s="205"/>
      <c r="AB2301" s="205"/>
      <c r="AC2301" s="205"/>
      <c r="AD2301" s="205"/>
      <c r="AE2301" s="205"/>
      <c r="AF2301" s="205"/>
      <c r="AG2301" s="221">
        <v>2025</v>
      </c>
      <c r="AH2301" s="165"/>
      <c r="AI2301" s="175"/>
      <c r="AJ2301" s="152"/>
      <c r="AK2301" s="15">
        <f t="shared" ca="1" si="559"/>
        <v>2196</v>
      </c>
      <c r="AL2301" s="15" t="s">
        <v>155</v>
      </c>
      <c r="AM2301" s="15" t="str">
        <f t="shared" ca="1" si="560"/>
        <v>2196.</v>
      </c>
      <c r="AN2301" s="222"/>
      <c r="AO2301" s="15"/>
      <c r="AP2301" s="16"/>
    </row>
    <row r="2302" spans="1:42" ht="22.5" hidden="1" customHeight="1" x14ac:dyDescent="0.25">
      <c r="A2302" s="83" t="str">
        <f t="shared" ca="1" si="564"/>
        <v>2197.</v>
      </c>
      <c r="B2302" s="26">
        <v>4698</v>
      </c>
      <c r="C2302" s="313" t="s">
        <v>1067</v>
      </c>
      <c r="D2302" s="26">
        <v>1967</v>
      </c>
      <c r="E2302" s="135" t="s">
        <v>2957</v>
      </c>
      <c r="F2302" s="83" t="s">
        <v>2958</v>
      </c>
      <c r="G2302" s="26">
        <v>5</v>
      </c>
      <c r="H2302" s="26">
        <v>5</v>
      </c>
      <c r="I2302" s="214">
        <v>4844.3</v>
      </c>
      <c r="J2302" s="205">
        <v>3171.3</v>
      </c>
      <c r="K2302" s="214">
        <v>3171.3</v>
      </c>
      <c r="L2302" s="263">
        <v>228</v>
      </c>
      <c r="M2302" s="214">
        <f t="shared" si="569"/>
        <v>918456</v>
      </c>
      <c r="N2302" s="205"/>
      <c r="O2302" s="211"/>
      <c r="P2302" s="205"/>
      <c r="Q2302" s="205">
        <f t="shared" si="570"/>
        <v>918456</v>
      </c>
      <c r="R2302" s="205">
        <v>918456</v>
      </c>
      <c r="S2302" s="219"/>
      <c r="T2302" s="205"/>
      <c r="U2302" s="205"/>
      <c r="V2302" s="205"/>
      <c r="W2302" s="205"/>
      <c r="X2302" s="205"/>
      <c r="Y2302" s="205"/>
      <c r="Z2302" s="205"/>
      <c r="AA2302" s="205"/>
      <c r="AB2302" s="205"/>
      <c r="AC2302" s="205"/>
      <c r="AD2302" s="205"/>
      <c r="AE2302" s="205"/>
      <c r="AF2302" s="205"/>
      <c r="AG2302" s="221">
        <v>2025</v>
      </c>
      <c r="AH2302" s="158"/>
      <c r="AI2302" s="175"/>
      <c r="AJ2302" s="152"/>
      <c r="AK2302" s="15">
        <f t="shared" ca="1" si="559"/>
        <v>2197</v>
      </c>
      <c r="AL2302" s="15" t="s">
        <v>155</v>
      </c>
      <c r="AM2302" s="15" t="str">
        <f t="shared" ca="1" si="560"/>
        <v>2197.</v>
      </c>
      <c r="AN2302" s="222"/>
      <c r="AO2302" s="15"/>
      <c r="AP2302" s="16"/>
    </row>
    <row r="2303" spans="1:42" ht="22.5" hidden="1" customHeight="1" x14ac:dyDescent="0.25">
      <c r="A2303" s="83" t="str">
        <f t="shared" ca="1" si="564"/>
        <v>2198.</v>
      </c>
      <c r="B2303" s="26">
        <v>4193</v>
      </c>
      <c r="C2303" s="313" t="s">
        <v>1165</v>
      </c>
      <c r="D2303" s="26">
        <v>1969</v>
      </c>
      <c r="E2303" s="83" t="s">
        <v>2957</v>
      </c>
      <c r="F2303" s="83" t="s">
        <v>2959</v>
      </c>
      <c r="G2303" s="26">
        <v>9</v>
      </c>
      <c r="H2303" s="26">
        <v>1</v>
      </c>
      <c r="I2303" s="235">
        <v>2292.6</v>
      </c>
      <c r="J2303" s="235">
        <v>1787.6</v>
      </c>
      <c r="K2303" s="235">
        <v>1787.6</v>
      </c>
      <c r="L2303" s="210">
        <v>100</v>
      </c>
      <c r="M2303" s="214">
        <f t="shared" si="569"/>
        <v>1468152</v>
      </c>
      <c r="N2303" s="205"/>
      <c r="O2303" s="211"/>
      <c r="P2303" s="205"/>
      <c r="Q2303" s="205">
        <f t="shared" si="570"/>
        <v>1468152</v>
      </c>
      <c r="R2303" s="205">
        <v>873180</v>
      </c>
      <c r="S2303" s="221"/>
      <c r="T2303" s="209"/>
      <c r="U2303" s="209"/>
      <c r="V2303" s="209"/>
      <c r="W2303" s="209"/>
      <c r="X2303" s="209"/>
      <c r="Y2303" s="209">
        <v>189</v>
      </c>
      <c r="Z2303" s="209">
        <f>Y2303*3148</f>
        <v>594972</v>
      </c>
      <c r="AA2303" s="209"/>
      <c r="AB2303" s="209"/>
      <c r="AC2303" s="209"/>
      <c r="AD2303" s="209"/>
      <c r="AE2303" s="205"/>
      <c r="AF2303" s="209"/>
      <c r="AG2303" s="221">
        <v>2025</v>
      </c>
      <c r="AH2303" s="158"/>
      <c r="AI2303" s="175"/>
      <c r="AJ2303" s="150"/>
      <c r="AK2303" s="15">
        <f t="shared" ca="1" si="559"/>
        <v>2198</v>
      </c>
      <c r="AL2303" s="15" t="s">
        <v>155</v>
      </c>
      <c r="AM2303" s="15" t="str">
        <f t="shared" ca="1" si="560"/>
        <v>2198.</v>
      </c>
      <c r="AN2303" s="222"/>
      <c r="AO2303" s="15"/>
      <c r="AP2303" s="16"/>
    </row>
    <row r="2304" spans="1:42" ht="22.5" hidden="1" customHeight="1" x14ac:dyDescent="0.25">
      <c r="A2304" s="83" t="str">
        <f t="shared" ca="1" si="564"/>
        <v>2199.</v>
      </c>
      <c r="B2304" s="26">
        <v>4552</v>
      </c>
      <c r="C2304" s="313" t="s">
        <v>1064</v>
      </c>
      <c r="D2304" s="26">
        <v>1970</v>
      </c>
      <c r="E2304" s="135" t="s">
        <v>2957</v>
      </c>
      <c r="F2304" s="83" t="s">
        <v>2959</v>
      </c>
      <c r="G2304" s="26">
        <v>5</v>
      </c>
      <c r="H2304" s="26">
        <v>4</v>
      </c>
      <c r="I2304" s="214">
        <v>3093.9</v>
      </c>
      <c r="J2304" s="205">
        <v>3093.9</v>
      </c>
      <c r="K2304" s="214">
        <v>3093.9</v>
      </c>
      <c r="L2304" s="263">
        <v>147</v>
      </c>
      <c r="M2304" s="214">
        <f t="shared" si="569"/>
        <v>1122660</v>
      </c>
      <c r="N2304" s="205"/>
      <c r="O2304" s="211"/>
      <c r="P2304" s="205"/>
      <c r="Q2304" s="205">
        <f t="shared" si="570"/>
        <v>1122660</v>
      </c>
      <c r="R2304" s="205">
        <v>1122660</v>
      </c>
      <c r="S2304" s="219"/>
      <c r="T2304" s="205"/>
      <c r="U2304" s="205"/>
      <c r="V2304" s="205"/>
      <c r="W2304" s="205"/>
      <c r="X2304" s="205"/>
      <c r="Y2304" s="205"/>
      <c r="Z2304" s="205"/>
      <c r="AA2304" s="205"/>
      <c r="AB2304" s="205"/>
      <c r="AC2304" s="205"/>
      <c r="AD2304" s="205"/>
      <c r="AE2304" s="205"/>
      <c r="AF2304" s="205"/>
      <c r="AG2304" s="221">
        <v>2025</v>
      </c>
      <c r="AH2304" s="158"/>
      <c r="AI2304" s="175"/>
      <c r="AJ2304" s="152"/>
      <c r="AK2304" s="15">
        <f t="shared" ca="1" si="559"/>
        <v>2199</v>
      </c>
      <c r="AL2304" s="15" t="s">
        <v>155</v>
      </c>
      <c r="AM2304" s="15" t="str">
        <f t="shared" ca="1" si="560"/>
        <v>2199.</v>
      </c>
      <c r="AN2304" s="222"/>
      <c r="AP2304" s="16"/>
    </row>
    <row r="2305" spans="1:42" ht="22.5" hidden="1" customHeight="1" x14ac:dyDescent="0.25">
      <c r="A2305" s="83" t="str">
        <f t="shared" ca="1" si="564"/>
        <v>2200.</v>
      </c>
      <c r="B2305" s="26">
        <v>5025</v>
      </c>
      <c r="C2305" s="47" t="s">
        <v>1870</v>
      </c>
      <c r="D2305" s="26">
        <v>1969</v>
      </c>
      <c r="E2305" s="135" t="s">
        <v>2957</v>
      </c>
      <c r="F2305" s="83" t="s">
        <v>2959</v>
      </c>
      <c r="G2305" s="26">
        <v>5</v>
      </c>
      <c r="H2305" s="26">
        <v>3</v>
      </c>
      <c r="I2305" s="214">
        <v>2993.9</v>
      </c>
      <c r="J2305" s="214">
        <v>3072.3</v>
      </c>
      <c r="K2305" s="214">
        <v>2866.9</v>
      </c>
      <c r="L2305" s="263">
        <v>172</v>
      </c>
      <c r="M2305" s="214">
        <f t="shared" si="569"/>
        <v>1261260</v>
      </c>
      <c r="N2305" s="205"/>
      <c r="O2305" s="211"/>
      <c r="P2305" s="205"/>
      <c r="Q2305" s="205">
        <f t="shared" si="570"/>
        <v>1261260</v>
      </c>
      <c r="R2305" s="205">
        <v>1261260</v>
      </c>
      <c r="S2305" s="219"/>
      <c r="T2305" s="205"/>
      <c r="U2305" s="205"/>
      <c r="V2305" s="205"/>
      <c r="W2305" s="205"/>
      <c r="X2305" s="205"/>
      <c r="Y2305" s="205"/>
      <c r="Z2305" s="205"/>
      <c r="AA2305" s="205"/>
      <c r="AB2305" s="205"/>
      <c r="AC2305" s="209"/>
      <c r="AD2305" s="209"/>
      <c r="AE2305" s="205"/>
      <c r="AF2305" s="205"/>
      <c r="AG2305" s="221">
        <v>2025</v>
      </c>
      <c r="AH2305" s="165"/>
      <c r="AI2305" s="175"/>
      <c r="AJ2305" s="152"/>
      <c r="AK2305" s="15">
        <f t="shared" ca="1" si="559"/>
        <v>2200</v>
      </c>
      <c r="AL2305" s="15" t="s">
        <v>155</v>
      </c>
      <c r="AM2305" s="15" t="str">
        <f t="shared" ca="1" si="560"/>
        <v>2200.</v>
      </c>
      <c r="AN2305" s="222"/>
      <c r="AO2305" s="15"/>
      <c r="AP2305" s="16"/>
    </row>
    <row r="2306" spans="1:42" ht="22.5" hidden="1" customHeight="1" x14ac:dyDescent="0.25">
      <c r="A2306" s="83" t="str">
        <f t="shared" ca="1" si="564"/>
        <v>2201.</v>
      </c>
      <c r="B2306" s="26">
        <v>4707</v>
      </c>
      <c r="C2306" s="242" t="s">
        <v>1894</v>
      </c>
      <c r="D2306" s="26">
        <v>1972</v>
      </c>
      <c r="E2306" s="135" t="s">
        <v>2957</v>
      </c>
      <c r="F2306" s="83" t="s">
        <v>2959</v>
      </c>
      <c r="G2306" s="26">
        <v>9</v>
      </c>
      <c r="H2306" s="26">
        <v>1</v>
      </c>
      <c r="I2306" s="205">
        <v>1919</v>
      </c>
      <c r="J2306" s="205">
        <v>1167.5999999999999</v>
      </c>
      <c r="K2306" s="205">
        <v>1167.5999999999999</v>
      </c>
      <c r="L2306" s="219">
        <v>99</v>
      </c>
      <c r="M2306" s="214">
        <f t="shared" si="569"/>
        <v>435356.91000000003</v>
      </c>
      <c r="N2306" s="205"/>
      <c r="O2306" s="211"/>
      <c r="P2306" s="205"/>
      <c r="Q2306" s="205">
        <f t="shared" si="570"/>
        <v>435356.91000000003</v>
      </c>
      <c r="R2306" s="205">
        <v>194040</v>
      </c>
      <c r="S2306" s="219"/>
      <c r="T2306" s="205"/>
      <c r="U2306" s="205"/>
      <c r="V2306" s="205"/>
      <c r="W2306" s="205"/>
      <c r="X2306" s="205"/>
      <c r="Y2306" s="205"/>
      <c r="Z2306" s="205"/>
      <c r="AA2306" s="205"/>
      <c r="AB2306" s="205"/>
      <c r="AC2306" s="205"/>
      <c r="AD2306" s="205"/>
      <c r="AE2306" s="205"/>
      <c r="AF2306" s="205">
        <v>241316.91</v>
      </c>
      <c r="AG2306" s="221">
        <v>2025</v>
      </c>
      <c r="AH2306" s="159"/>
      <c r="AI2306" s="175"/>
      <c r="AJ2306" s="152"/>
      <c r="AK2306" s="15">
        <f t="shared" ca="1" si="559"/>
        <v>2201</v>
      </c>
      <c r="AL2306" s="15" t="s">
        <v>155</v>
      </c>
      <c r="AM2306" s="15" t="str">
        <f t="shared" ca="1" si="560"/>
        <v>2201.</v>
      </c>
      <c r="AN2306" s="222"/>
      <c r="AO2306" s="15"/>
      <c r="AP2306" s="16"/>
    </row>
    <row r="2307" spans="1:42" ht="22.5" hidden="1" customHeight="1" x14ac:dyDescent="0.25">
      <c r="A2307" s="83" t="str">
        <f t="shared" ca="1" si="564"/>
        <v>2202.</v>
      </c>
      <c r="B2307" s="26">
        <v>4992</v>
      </c>
      <c r="C2307" s="40" t="s">
        <v>1913</v>
      </c>
      <c r="D2307" s="26">
        <v>1974</v>
      </c>
      <c r="E2307" s="135" t="s">
        <v>2957</v>
      </c>
      <c r="F2307" s="83" t="s">
        <v>2958</v>
      </c>
      <c r="G2307" s="26">
        <v>5</v>
      </c>
      <c r="H2307" s="26">
        <v>6</v>
      </c>
      <c r="I2307" s="205">
        <v>4747.5</v>
      </c>
      <c r="J2307" s="205">
        <v>4747.2</v>
      </c>
      <c r="K2307" s="205">
        <v>4747.2</v>
      </c>
      <c r="L2307" s="219">
        <v>230</v>
      </c>
      <c r="M2307" s="214">
        <f t="shared" si="569"/>
        <v>1801800</v>
      </c>
      <c r="N2307" s="205"/>
      <c r="O2307" s="211"/>
      <c r="P2307" s="205"/>
      <c r="Q2307" s="205">
        <f t="shared" si="570"/>
        <v>1801800</v>
      </c>
      <c r="R2307" s="205">
        <v>1801800</v>
      </c>
      <c r="S2307" s="219"/>
      <c r="T2307" s="205"/>
      <c r="U2307" s="205"/>
      <c r="V2307" s="205"/>
      <c r="W2307" s="205"/>
      <c r="X2307" s="205"/>
      <c r="Y2307" s="205"/>
      <c r="Z2307" s="205"/>
      <c r="AA2307" s="205"/>
      <c r="AB2307" s="205"/>
      <c r="AC2307" s="209"/>
      <c r="AD2307" s="209"/>
      <c r="AE2307" s="205"/>
      <c r="AF2307" s="205"/>
      <c r="AG2307" s="221">
        <v>2025</v>
      </c>
      <c r="AH2307" s="165"/>
      <c r="AI2307" s="175"/>
      <c r="AJ2307" s="152"/>
      <c r="AK2307" s="15">
        <f t="shared" ca="1" si="559"/>
        <v>2202</v>
      </c>
      <c r="AL2307" s="15" t="s">
        <v>155</v>
      </c>
      <c r="AM2307" s="15" t="str">
        <f t="shared" ca="1" si="560"/>
        <v>2202.</v>
      </c>
      <c r="AN2307" s="222"/>
      <c r="AO2307" s="15"/>
      <c r="AP2307" s="16"/>
    </row>
    <row r="2308" spans="1:42" ht="22.5" hidden="1" customHeight="1" x14ac:dyDescent="0.25">
      <c r="A2308" s="83" t="str">
        <f t="shared" ca="1" si="564"/>
        <v>2203.</v>
      </c>
      <c r="B2308" s="26">
        <v>5016</v>
      </c>
      <c r="C2308" s="313" t="s">
        <v>1928</v>
      </c>
      <c r="D2308" s="26">
        <v>1975</v>
      </c>
      <c r="E2308" s="135" t="s">
        <v>2957</v>
      </c>
      <c r="F2308" s="83" t="s">
        <v>2959</v>
      </c>
      <c r="G2308" s="26">
        <v>5</v>
      </c>
      <c r="H2308" s="26">
        <v>5</v>
      </c>
      <c r="I2308" s="214">
        <v>4364.7</v>
      </c>
      <c r="J2308" s="205">
        <v>3057.2</v>
      </c>
      <c r="K2308" s="214">
        <v>3057.2</v>
      </c>
      <c r="L2308" s="263">
        <v>232</v>
      </c>
      <c r="M2308" s="214">
        <f t="shared" si="569"/>
        <v>1963072.95</v>
      </c>
      <c r="N2308" s="205"/>
      <c r="O2308" s="211"/>
      <c r="P2308" s="205"/>
      <c r="Q2308" s="205">
        <f t="shared" si="570"/>
        <v>1963072.95</v>
      </c>
      <c r="R2308" s="205">
        <v>1638714</v>
      </c>
      <c r="S2308" s="219"/>
      <c r="T2308" s="205"/>
      <c r="U2308" s="205"/>
      <c r="V2308" s="205"/>
      <c r="W2308" s="205"/>
      <c r="X2308" s="205"/>
      <c r="Y2308" s="205"/>
      <c r="Z2308" s="205"/>
      <c r="AA2308" s="205"/>
      <c r="AB2308" s="205"/>
      <c r="AC2308" s="205"/>
      <c r="AD2308" s="205"/>
      <c r="AE2308" s="205"/>
      <c r="AF2308" s="205">
        <v>324358.95</v>
      </c>
      <c r="AG2308" s="221">
        <v>2025</v>
      </c>
      <c r="AH2308" s="165"/>
      <c r="AI2308" s="175"/>
      <c r="AJ2308" s="152"/>
      <c r="AK2308" s="15">
        <f t="shared" ca="1" si="559"/>
        <v>2203</v>
      </c>
      <c r="AL2308" s="15" t="s">
        <v>155</v>
      </c>
      <c r="AM2308" s="15" t="str">
        <f t="shared" ca="1" si="560"/>
        <v>2203.</v>
      </c>
      <c r="AN2308" s="222"/>
      <c r="AO2308" s="15"/>
      <c r="AP2308" s="16"/>
    </row>
    <row r="2309" spans="1:42" ht="23.25" hidden="1" customHeight="1" x14ac:dyDescent="0.25">
      <c r="A2309" s="83" t="str">
        <f t="shared" ca="1" si="564"/>
        <v>2204.</v>
      </c>
      <c r="B2309" s="26">
        <v>4286</v>
      </c>
      <c r="C2309" s="48" t="s">
        <v>1942</v>
      </c>
      <c r="D2309" s="26">
        <v>1977</v>
      </c>
      <c r="E2309" s="135" t="s">
        <v>2957</v>
      </c>
      <c r="F2309" s="83" t="s">
        <v>2959</v>
      </c>
      <c r="G2309" s="26">
        <v>12</v>
      </c>
      <c r="H2309" s="26">
        <v>1</v>
      </c>
      <c r="I2309" s="205">
        <v>4008.6</v>
      </c>
      <c r="J2309" s="205">
        <v>6010.7</v>
      </c>
      <c r="K2309" s="205">
        <v>3823.8</v>
      </c>
      <c r="L2309" s="219">
        <v>159</v>
      </c>
      <c r="M2309" s="214">
        <f t="shared" si="569"/>
        <v>3106160</v>
      </c>
      <c r="N2309" s="205"/>
      <c r="O2309" s="211"/>
      <c r="P2309" s="205"/>
      <c r="Q2309" s="205">
        <f t="shared" si="570"/>
        <v>3106160</v>
      </c>
      <c r="R2309" s="205"/>
      <c r="S2309" s="219">
        <v>1</v>
      </c>
      <c r="T2309" s="205">
        <f>S2309*3106160</f>
        <v>3106160</v>
      </c>
      <c r="U2309" s="205"/>
      <c r="V2309" s="205"/>
      <c r="W2309" s="205"/>
      <c r="X2309" s="205"/>
      <c r="Y2309" s="205"/>
      <c r="Z2309" s="205"/>
      <c r="AA2309" s="205"/>
      <c r="AB2309" s="205"/>
      <c r="AC2309" s="209"/>
      <c r="AD2309" s="209"/>
      <c r="AE2309" s="205"/>
      <c r="AF2309" s="205"/>
      <c r="AG2309" s="221">
        <v>2025</v>
      </c>
      <c r="AH2309" s="264"/>
      <c r="AI2309" s="175"/>
      <c r="AJ2309" s="152"/>
      <c r="AK2309" s="15">
        <f t="shared" ca="1" si="559"/>
        <v>2204</v>
      </c>
      <c r="AL2309" s="15" t="s">
        <v>155</v>
      </c>
      <c r="AM2309" s="15" t="str">
        <f t="shared" ca="1" si="560"/>
        <v>2204.</v>
      </c>
      <c r="AN2309" s="222"/>
      <c r="AP2309" s="16"/>
    </row>
    <row r="2310" spans="1:42" ht="22.5" customHeight="1" x14ac:dyDescent="0.25">
      <c r="A2310" s="83" t="str">
        <f t="shared" ref="A2310:A2347" ca="1" si="571">AM2310</f>
        <v>2205.</v>
      </c>
      <c r="B2310" s="199">
        <v>4262</v>
      </c>
      <c r="C2310" s="42" t="s">
        <v>1946</v>
      </c>
      <c r="D2310" s="199">
        <v>1978</v>
      </c>
      <c r="E2310" s="367" t="s">
        <v>2957</v>
      </c>
      <c r="F2310" s="198" t="s">
        <v>2958</v>
      </c>
      <c r="G2310" s="199">
        <v>5</v>
      </c>
      <c r="H2310" s="199">
        <v>4</v>
      </c>
      <c r="I2310" s="200">
        <v>3634.2</v>
      </c>
      <c r="J2310" s="200">
        <v>3364.2</v>
      </c>
      <c r="K2310" s="200">
        <v>3364.2</v>
      </c>
      <c r="L2310" s="201">
        <v>198</v>
      </c>
      <c r="M2310" s="303">
        <f t="shared" ref="M2310:M2312" si="572">R2310+T2310+V2310+X2310+Z2310+AB2310+AE2310+AF2310</f>
        <v>3029105</v>
      </c>
      <c r="N2310" s="176"/>
      <c r="O2310" s="174"/>
      <c r="P2310" s="176"/>
      <c r="Q2310" s="176">
        <f t="shared" ref="Q2310:Q2312" si="573">M2310</f>
        <v>3029105</v>
      </c>
      <c r="R2310" s="176">
        <v>1779105</v>
      </c>
      <c r="S2310" s="32"/>
      <c r="T2310" s="176"/>
      <c r="U2310" s="176"/>
      <c r="V2310" s="176"/>
      <c r="W2310" s="176"/>
      <c r="X2310" s="176"/>
      <c r="Y2310" s="176">
        <v>879.66</v>
      </c>
      <c r="Z2310" s="176">
        <v>1250000</v>
      </c>
      <c r="AA2310" s="176"/>
      <c r="AB2310" s="176"/>
      <c r="AC2310" s="176"/>
      <c r="AD2310" s="176"/>
      <c r="AE2310" s="176"/>
      <c r="AF2310" s="176"/>
      <c r="AG2310" s="375">
        <v>2025</v>
      </c>
      <c r="AH2310" s="158"/>
      <c r="AI2310" s="175" t="s">
        <v>3157</v>
      </c>
      <c r="AJ2310" s="180"/>
      <c r="AK2310" s="203">
        <f t="shared" ca="1" si="559"/>
        <v>2205</v>
      </c>
      <c r="AL2310" s="203" t="s">
        <v>155</v>
      </c>
      <c r="AM2310" s="203" t="str">
        <f t="shared" ca="1" si="560"/>
        <v>2205.</v>
      </c>
      <c r="AN2310" s="179"/>
      <c r="AO2310" s="15"/>
      <c r="AP2310" s="16"/>
    </row>
    <row r="2311" spans="1:42" ht="22.5" hidden="1" customHeight="1" x14ac:dyDescent="0.25">
      <c r="A2311" s="83" t="str">
        <f t="shared" ca="1" si="571"/>
        <v>2206.</v>
      </c>
      <c r="B2311" s="26">
        <v>4239</v>
      </c>
      <c r="C2311" s="242" t="s">
        <v>1959</v>
      </c>
      <c r="D2311" s="26">
        <v>1980</v>
      </c>
      <c r="E2311" s="135" t="s">
        <v>2957</v>
      </c>
      <c r="F2311" s="83" t="s">
        <v>2959</v>
      </c>
      <c r="G2311" s="26">
        <v>9</v>
      </c>
      <c r="H2311" s="26">
        <v>4</v>
      </c>
      <c r="I2311" s="205">
        <v>11174.1</v>
      </c>
      <c r="J2311" s="205">
        <v>9974.7000000000007</v>
      </c>
      <c r="K2311" s="205">
        <v>8028.7</v>
      </c>
      <c r="L2311" s="219">
        <v>374</v>
      </c>
      <c r="M2311" s="214">
        <f t="shared" si="572"/>
        <v>12424640</v>
      </c>
      <c r="N2311" s="205"/>
      <c r="O2311" s="211"/>
      <c r="P2311" s="205"/>
      <c r="Q2311" s="205">
        <f t="shared" si="573"/>
        <v>12424640</v>
      </c>
      <c r="R2311" s="205"/>
      <c r="S2311" s="219">
        <v>4</v>
      </c>
      <c r="T2311" s="205">
        <v>12424640</v>
      </c>
      <c r="U2311" s="205"/>
      <c r="V2311" s="205"/>
      <c r="W2311" s="205"/>
      <c r="X2311" s="205"/>
      <c r="Y2311" s="205"/>
      <c r="Z2311" s="205"/>
      <c r="AA2311" s="205"/>
      <c r="AB2311" s="205"/>
      <c r="AC2311" s="205"/>
      <c r="AD2311" s="205"/>
      <c r="AE2311" s="205"/>
      <c r="AF2311" s="205"/>
      <c r="AG2311" s="221">
        <v>2025</v>
      </c>
      <c r="AH2311" s="264"/>
      <c r="AI2311" s="175"/>
      <c r="AJ2311" s="152"/>
      <c r="AK2311" s="15">
        <f t="shared" ca="1" si="559"/>
        <v>2206</v>
      </c>
      <c r="AL2311" s="15" t="s">
        <v>155</v>
      </c>
      <c r="AM2311" s="15" t="str">
        <f t="shared" ca="1" si="560"/>
        <v>2206.</v>
      </c>
      <c r="AN2311" s="222"/>
      <c r="AO2311" s="15"/>
      <c r="AP2311" s="16"/>
    </row>
    <row r="2312" spans="1:42" ht="22.5" hidden="1" customHeight="1" x14ac:dyDescent="0.25">
      <c r="A2312" s="83" t="str">
        <f t="shared" ca="1" si="571"/>
        <v>2207.</v>
      </c>
      <c r="B2312" s="26">
        <v>4949</v>
      </c>
      <c r="C2312" s="40" t="s">
        <v>1966</v>
      </c>
      <c r="D2312" s="26">
        <v>1982</v>
      </c>
      <c r="E2312" s="83" t="s">
        <v>2957</v>
      </c>
      <c r="F2312" s="83" t="s">
        <v>2959</v>
      </c>
      <c r="G2312" s="26">
        <v>9</v>
      </c>
      <c r="H2312" s="26">
        <v>2</v>
      </c>
      <c r="I2312" s="204">
        <v>5850.5</v>
      </c>
      <c r="J2312" s="204">
        <v>5850.5</v>
      </c>
      <c r="K2312" s="204">
        <v>5213.2</v>
      </c>
      <c r="L2312" s="223">
        <v>167</v>
      </c>
      <c r="M2312" s="214">
        <f t="shared" si="572"/>
        <v>6212320</v>
      </c>
      <c r="N2312" s="205"/>
      <c r="O2312" s="211"/>
      <c r="P2312" s="205"/>
      <c r="Q2312" s="205">
        <f t="shared" si="573"/>
        <v>6212320</v>
      </c>
      <c r="R2312" s="205"/>
      <c r="S2312" s="219">
        <v>2</v>
      </c>
      <c r="T2312" s="205">
        <v>6212320</v>
      </c>
      <c r="U2312" s="205"/>
      <c r="V2312" s="205"/>
      <c r="W2312" s="205"/>
      <c r="X2312" s="205"/>
      <c r="Y2312" s="205"/>
      <c r="Z2312" s="205"/>
      <c r="AA2312" s="205"/>
      <c r="AB2312" s="205"/>
      <c r="AC2312" s="209"/>
      <c r="AD2312" s="209"/>
      <c r="AE2312" s="205"/>
      <c r="AF2312" s="205"/>
      <c r="AG2312" s="221">
        <v>2025</v>
      </c>
      <c r="AH2312" s="287"/>
      <c r="AI2312" s="175"/>
      <c r="AJ2312" s="152"/>
      <c r="AK2312" s="15">
        <f t="shared" ca="1" si="559"/>
        <v>2207</v>
      </c>
      <c r="AL2312" s="15" t="s">
        <v>155</v>
      </c>
      <c r="AM2312" s="15" t="str">
        <f t="shared" ca="1" si="560"/>
        <v>2207.</v>
      </c>
      <c r="AN2312" s="222"/>
      <c r="AO2312" s="15"/>
      <c r="AP2312" s="16"/>
    </row>
    <row r="2313" spans="1:42" ht="23.25" hidden="1" customHeight="1" x14ac:dyDescent="0.25">
      <c r="A2313" s="83" t="str">
        <f ca="1">AM2313</f>
        <v>2208.</v>
      </c>
      <c r="B2313" s="26">
        <v>5223</v>
      </c>
      <c r="C2313" s="47" t="s">
        <v>3031</v>
      </c>
      <c r="D2313" s="26">
        <v>1982</v>
      </c>
      <c r="E2313" s="135" t="s">
        <v>2957</v>
      </c>
      <c r="F2313" s="83" t="s">
        <v>2959</v>
      </c>
      <c r="G2313" s="26">
        <v>9</v>
      </c>
      <c r="H2313" s="26">
        <v>1</v>
      </c>
      <c r="I2313" s="176">
        <v>10776.6</v>
      </c>
      <c r="J2313" s="176">
        <v>4914.1000000000004</v>
      </c>
      <c r="K2313" s="176">
        <v>4893.2</v>
      </c>
      <c r="L2313" s="32">
        <v>206</v>
      </c>
      <c r="M2313" s="303">
        <f>R2313+T2313+V2313+X2313+Z2313+AB2313+AE2313+AF2313</f>
        <v>3106160</v>
      </c>
      <c r="N2313" s="176"/>
      <c r="O2313" s="174"/>
      <c r="P2313" s="176"/>
      <c r="Q2313" s="176">
        <f>M2313</f>
        <v>3106160</v>
      </c>
      <c r="R2313" s="176"/>
      <c r="S2313" s="32">
        <v>1</v>
      </c>
      <c r="T2313" s="176">
        <f>S2313*3106160</f>
        <v>3106160</v>
      </c>
      <c r="U2313" s="176"/>
      <c r="V2313" s="176"/>
      <c r="W2313" s="176"/>
      <c r="X2313" s="176"/>
      <c r="Y2313" s="176"/>
      <c r="Z2313" s="176"/>
      <c r="AA2313" s="176"/>
      <c r="AB2313" s="176"/>
      <c r="AC2313" s="316"/>
      <c r="AD2313" s="316"/>
      <c r="AE2313" s="176"/>
      <c r="AF2313" s="176"/>
      <c r="AG2313" s="317">
        <v>2025</v>
      </c>
      <c r="AH2313" s="158"/>
      <c r="AI2313" s="175"/>
      <c r="AJ2313" s="164"/>
      <c r="AK2313" s="15">
        <f t="shared" ca="1" si="559"/>
        <v>2208</v>
      </c>
      <c r="AL2313" s="15" t="s">
        <v>155</v>
      </c>
      <c r="AM2313" s="15" t="str">
        <f t="shared" ca="1" si="560"/>
        <v>2208.</v>
      </c>
      <c r="AN2313" s="179"/>
      <c r="AP2313" s="16"/>
    </row>
    <row r="2314" spans="1:42" ht="23.25" hidden="1" customHeight="1" x14ac:dyDescent="0.25">
      <c r="A2314" s="83" t="str">
        <f t="shared" ref="A2314:A2320" ca="1" si="574">AM2314</f>
        <v>2209.</v>
      </c>
      <c r="B2314" s="26">
        <v>5148</v>
      </c>
      <c r="C2314" s="47" t="s">
        <v>1970</v>
      </c>
      <c r="D2314" s="26">
        <v>1984</v>
      </c>
      <c r="E2314" s="83" t="s">
        <v>2957</v>
      </c>
      <c r="F2314" s="83" t="s">
        <v>2959</v>
      </c>
      <c r="G2314" s="26">
        <v>9</v>
      </c>
      <c r="H2314" s="26">
        <v>6</v>
      </c>
      <c r="I2314" s="204">
        <v>11486.7</v>
      </c>
      <c r="J2314" s="204">
        <v>11486.7</v>
      </c>
      <c r="K2314" s="204">
        <v>11486.7</v>
      </c>
      <c r="L2314" s="223">
        <v>558</v>
      </c>
      <c r="M2314" s="214">
        <f t="shared" ref="M2314:M2320" si="575">R2314+T2314+V2314+X2314+Z2314+AB2314+AE2314+AF2314</f>
        <v>18636960</v>
      </c>
      <c r="N2314" s="205"/>
      <c r="O2314" s="211"/>
      <c r="P2314" s="205"/>
      <c r="Q2314" s="205">
        <f t="shared" ref="Q2314:Q2320" si="576">M2314</f>
        <v>18636960</v>
      </c>
      <c r="R2314" s="205"/>
      <c r="S2314" s="219">
        <v>6</v>
      </c>
      <c r="T2314" s="205">
        <v>18636960</v>
      </c>
      <c r="U2314" s="205"/>
      <c r="V2314" s="205"/>
      <c r="W2314" s="205"/>
      <c r="X2314" s="205"/>
      <c r="Y2314" s="205"/>
      <c r="Z2314" s="205"/>
      <c r="AA2314" s="205"/>
      <c r="AB2314" s="205"/>
      <c r="AC2314" s="209"/>
      <c r="AD2314" s="209"/>
      <c r="AE2314" s="205"/>
      <c r="AF2314" s="205"/>
      <c r="AG2314" s="221">
        <v>2025</v>
      </c>
      <c r="AH2314" s="264"/>
      <c r="AI2314" s="175"/>
      <c r="AJ2314" s="152"/>
      <c r="AK2314" s="15">
        <f t="shared" ca="1" si="559"/>
        <v>2209</v>
      </c>
      <c r="AL2314" s="15" t="s">
        <v>155</v>
      </c>
      <c r="AM2314" s="15" t="str">
        <f t="shared" ca="1" si="560"/>
        <v>2209.</v>
      </c>
      <c r="AN2314" s="222"/>
      <c r="AP2314" s="16"/>
    </row>
    <row r="2315" spans="1:42" ht="23.25" hidden="1" customHeight="1" x14ac:dyDescent="0.25">
      <c r="A2315" s="83" t="str">
        <f t="shared" ca="1" si="574"/>
        <v>2210.</v>
      </c>
      <c r="B2315" s="26">
        <v>5150</v>
      </c>
      <c r="C2315" s="47" t="s">
        <v>1973</v>
      </c>
      <c r="D2315" s="26">
        <v>1985</v>
      </c>
      <c r="E2315" s="83" t="s">
        <v>2957</v>
      </c>
      <c r="F2315" s="83" t="s">
        <v>2958</v>
      </c>
      <c r="G2315" s="26">
        <v>9</v>
      </c>
      <c r="H2315" s="26">
        <v>2</v>
      </c>
      <c r="I2315" s="204">
        <v>3785.7</v>
      </c>
      <c r="J2315" s="204">
        <v>3785.7</v>
      </c>
      <c r="K2315" s="204">
        <v>3785.7</v>
      </c>
      <c r="L2315" s="223">
        <v>169</v>
      </c>
      <c r="M2315" s="214">
        <f t="shared" si="575"/>
        <v>6212320</v>
      </c>
      <c r="N2315" s="205"/>
      <c r="O2315" s="211"/>
      <c r="P2315" s="205"/>
      <c r="Q2315" s="205">
        <f t="shared" si="576"/>
        <v>6212320</v>
      </c>
      <c r="R2315" s="205"/>
      <c r="S2315" s="219">
        <v>2</v>
      </c>
      <c r="T2315" s="205">
        <v>6212320</v>
      </c>
      <c r="U2315" s="205"/>
      <c r="V2315" s="205"/>
      <c r="W2315" s="205"/>
      <c r="X2315" s="205"/>
      <c r="Y2315" s="205"/>
      <c r="Z2315" s="205"/>
      <c r="AA2315" s="205"/>
      <c r="AB2315" s="205"/>
      <c r="AC2315" s="209"/>
      <c r="AD2315" s="209"/>
      <c r="AE2315" s="205"/>
      <c r="AF2315" s="205"/>
      <c r="AG2315" s="221">
        <v>2025</v>
      </c>
      <c r="AH2315" s="264"/>
      <c r="AI2315" s="175"/>
      <c r="AJ2315" s="152"/>
      <c r="AK2315" s="15">
        <f t="shared" ca="1" si="559"/>
        <v>2210</v>
      </c>
      <c r="AL2315" s="15" t="s">
        <v>155</v>
      </c>
      <c r="AM2315" s="15" t="str">
        <f t="shared" ca="1" si="560"/>
        <v>2210.</v>
      </c>
      <c r="AN2315" s="222"/>
      <c r="AP2315" s="16"/>
    </row>
    <row r="2316" spans="1:42" ht="22.5" hidden="1" customHeight="1" x14ac:dyDescent="0.25">
      <c r="A2316" s="83" t="str">
        <f t="shared" ca="1" si="574"/>
        <v>2211.</v>
      </c>
      <c r="B2316" s="26">
        <v>5411</v>
      </c>
      <c r="C2316" s="252" t="s">
        <v>1977</v>
      </c>
      <c r="D2316" s="26">
        <v>1985</v>
      </c>
      <c r="E2316" s="135" t="s">
        <v>2957</v>
      </c>
      <c r="F2316" s="83" t="s">
        <v>2959</v>
      </c>
      <c r="G2316" s="26">
        <v>9</v>
      </c>
      <c r="H2316" s="26">
        <v>1</v>
      </c>
      <c r="I2316" s="214">
        <v>5096.2</v>
      </c>
      <c r="J2316" s="214">
        <v>4869.1000000000004</v>
      </c>
      <c r="K2316" s="214">
        <v>4869.1000000000004</v>
      </c>
      <c r="L2316" s="263">
        <v>240</v>
      </c>
      <c r="M2316" s="214">
        <f t="shared" si="575"/>
        <v>6212320</v>
      </c>
      <c r="N2316" s="205"/>
      <c r="O2316" s="211"/>
      <c r="P2316" s="205"/>
      <c r="Q2316" s="205">
        <f t="shared" si="576"/>
        <v>6212320</v>
      </c>
      <c r="R2316" s="205"/>
      <c r="S2316" s="219">
        <v>2</v>
      </c>
      <c r="T2316" s="205">
        <v>6212320</v>
      </c>
      <c r="U2316" s="205"/>
      <c r="V2316" s="205"/>
      <c r="W2316" s="205"/>
      <c r="X2316" s="205"/>
      <c r="Y2316" s="205"/>
      <c r="Z2316" s="205"/>
      <c r="AA2316" s="205"/>
      <c r="AB2316" s="205"/>
      <c r="AC2316" s="205"/>
      <c r="AD2316" s="205"/>
      <c r="AE2316" s="205"/>
      <c r="AF2316" s="205"/>
      <c r="AG2316" s="221">
        <v>2025</v>
      </c>
      <c r="AH2316" s="287"/>
      <c r="AI2316" s="175"/>
      <c r="AJ2316" s="152"/>
      <c r="AK2316" s="15">
        <f t="shared" ca="1" si="559"/>
        <v>2211</v>
      </c>
      <c r="AL2316" s="15" t="s">
        <v>155</v>
      </c>
      <c r="AM2316" s="15" t="str">
        <f t="shared" ca="1" si="560"/>
        <v>2211.</v>
      </c>
      <c r="AN2316" s="222"/>
      <c r="AO2316" s="15"/>
      <c r="AP2316" s="16"/>
    </row>
    <row r="2317" spans="1:42" ht="22.5" hidden="1" customHeight="1" x14ac:dyDescent="0.25">
      <c r="A2317" s="83" t="str">
        <f t="shared" ca="1" si="574"/>
        <v>2212.</v>
      </c>
      <c r="B2317" s="26">
        <v>4224</v>
      </c>
      <c r="C2317" s="47" t="s">
        <v>1994</v>
      </c>
      <c r="D2317" s="26">
        <v>1988</v>
      </c>
      <c r="E2317" s="135" t="s">
        <v>2957</v>
      </c>
      <c r="F2317" s="83" t="s">
        <v>2958</v>
      </c>
      <c r="G2317" s="26">
        <v>10</v>
      </c>
      <c r="H2317" s="26">
        <v>4</v>
      </c>
      <c r="I2317" s="205">
        <v>8552</v>
      </c>
      <c r="J2317" s="205">
        <v>8575.6</v>
      </c>
      <c r="K2317" s="205">
        <v>8544.6</v>
      </c>
      <c r="L2317" s="219">
        <v>405</v>
      </c>
      <c r="M2317" s="214">
        <f t="shared" si="575"/>
        <v>12424640</v>
      </c>
      <c r="N2317" s="205"/>
      <c r="O2317" s="211"/>
      <c r="P2317" s="205"/>
      <c r="Q2317" s="205">
        <f t="shared" si="576"/>
        <v>12424640</v>
      </c>
      <c r="R2317" s="205"/>
      <c r="S2317" s="219">
        <v>4</v>
      </c>
      <c r="T2317" s="205">
        <v>12424640</v>
      </c>
      <c r="U2317" s="205"/>
      <c r="V2317" s="205"/>
      <c r="W2317" s="205"/>
      <c r="X2317" s="205"/>
      <c r="Y2317" s="205"/>
      <c r="Z2317" s="205"/>
      <c r="AA2317" s="205"/>
      <c r="AB2317" s="205"/>
      <c r="AC2317" s="209"/>
      <c r="AD2317" s="209"/>
      <c r="AE2317" s="205"/>
      <c r="AF2317" s="205"/>
      <c r="AG2317" s="221">
        <v>2025</v>
      </c>
      <c r="AH2317" s="287"/>
      <c r="AI2317" s="175"/>
      <c r="AJ2317" s="152"/>
      <c r="AK2317" s="15">
        <f t="shared" ca="1" si="559"/>
        <v>2212</v>
      </c>
      <c r="AL2317" s="15" t="s">
        <v>155</v>
      </c>
      <c r="AM2317" s="15" t="str">
        <f t="shared" ca="1" si="560"/>
        <v>2212.</v>
      </c>
      <c r="AN2317" s="222"/>
      <c r="AO2317" s="15"/>
      <c r="AP2317" s="16"/>
    </row>
    <row r="2318" spans="1:42" ht="23.25" hidden="1" customHeight="1" x14ac:dyDescent="0.25">
      <c r="A2318" s="83" t="str">
        <f t="shared" ca="1" si="574"/>
        <v>2213.</v>
      </c>
      <c r="B2318" s="144">
        <v>4684</v>
      </c>
      <c r="C2318" s="47" t="s">
        <v>1999</v>
      </c>
      <c r="D2318" s="26">
        <v>1988</v>
      </c>
      <c r="E2318" s="135" t="s">
        <v>2957</v>
      </c>
      <c r="F2318" s="83" t="s">
        <v>2958</v>
      </c>
      <c r="G2318" s="26">
        <v>9</v>
      </c>
      <c r="H2318" s="26">
        <v>2</v>
      </c>
      <c r="I2318" s="205">
        <v>3886</v>
      </c>
      <c r="J2318" s="205">
        <v>3895.4</v>
      </c>
      <c r="K2318" s="205">
        <v>3895.4</v>
      </c>
      <c r="L2318" s="219">
        <v>166</v>
      </c>
      <c r="M2318" s="214">
        <f t="shared" si="575"/>
        <v>6212320</v>
      </c>
      <c r="N2318" s="205"/>
      <c r="O2318" s="211"/>
      <c r="P2318" s="205"/>
      <c r="Q2318" s="205">
        <f t="shared" si="576"/>
        <v>6212320</v>
      </c>
      <c r="R2318" s="205"/>
      <c r="S2318" s="219">
        <v>2</v>
      </c>
      <c r="T2318" s="205">
        <v>6212320</v>
      </c>
      <c r="U2318" s="205"/>
      <c r="V2318" s="205"/>
      <c r="W2318" s="205"/>
      <c r="X2318" s="205"/>
      <c r="Y2318" s="205"/>
      <c r="Z2318" s="205"/>
      <c r="AA2318" s="205"/>
      <c r="AB2318" s="205"/>
      <c r="AC2318" s="209"/>
      <c r="AD2318" s="209"/>
      <c r="AE2318" s="205"/>
      <c r="AF2318" s="205"/>
      <c r="AG2318" s="221">
        <v>2025</v>
      </c>
      <c r="AH2318" s="264"/>
      <c r="AI2318" s="175"/>
      <c r="AJ2318" s="152"/>
      <c r="AK2318" s="15">
        <f t="shared" ca="1" si="559"/>
        <v>2213</v>
      </c>
      <c r="AL2318" s="15" t="s">
        <v>155</v>
      </c>
      <c r="AM2318" s="15" t="str">
        <f t="shared" ca="1" si="560"/>
        <v>2213.</v>
      </c>
      <c r="AN2318" s="222"/>
      <c r="AP2318" s="16"/>
    </row>
    <row r="2319" spans="1:42" ht="22.5" hidden="1" customHeight="1" x14ac:dyDescent="0.25">
      <c r="A2319" s="83" t="str">
        <f t="shared" ca="1" si="574"/>
        <v>2214.</v>
      </c>
      <c r="B2319" s="26">
        <v>5607</v>
      </c>
      <c r="C2319" s="242" t="s">
        <v>2001</v>
      </c>
      <c r="D2319" s="26">
        <v>1988</v>
      </c>
      <c r="E2319" s="135" t="s">
        <v>2957</v>
      </c>
      <c r="F2319" s="83" t="s">
        <v>2958</v>
      </c>
      <c r="G2319" s="26">
        <v>10</v>
      </c>
      <c r="H2319" s="26">
        <v>2</v>
      </c>
      <c r="I2319" s="205">
        <v>4869.5</v>
      </c>
      <c r="J2319" s="205">
        <v>4272.2</v>
      </c>
      <c r="K2319" s="205">
        <v>4085.8</v>
      </c>
      <c r="L2319" s="219">
        <v>354</v>
      </c>
      <c r="M2319" s="214">
        <f t="shared" si="575"/>
        <v>6212320</v>
      </c>
      <c r="N2319" s="205"/>
      <c r="O2319" s="211"/>
      <c r="P2319" s="205"/>
      <c r="Q2319" s="205">
        <f t="shared" si="576"/>
        <v>6212320</v>
      </c>
      <c r="R2319" s="205"/>
      <c r="S2319" s="219">
        <v>2</v>
      </c>
      <c r="T2319" s="205">
        <v>6212320</v>
      </c>
      <c r="U2319" s="205"/>
      <c r="V2319" s="205"/>
      <c r="W2319" s="205"/>
      <c r="X2319" s="205"/>
      <c r="Y2319" s="205"/>
      <c r="Z2319" s="205"/>
      <c r="AA2319" s="205"/>
      <c r="AB2319" s="205"/>
      <c r="AC2319" s="205"/>
      <c r="AD2319" s="205"/>
      <c r="AE2319" s="205"/>
      <c r="AF2319" s="205"/>
      <c r="AG2319" s="221">
        <v>2025</v>
      </c>
      <c r="AH2319" s="289"/>
      <c r="AI2319" s="175"/>
      <c r="AJ2319" s="152"/>
      <c r="AK2319" s="15">
        <f t="shared" ca="1" si="559"/>
        <v>2214</v>
      </c>
      <c r="AL2319" s="15" t="s">
        <v>155</v>
      </c>
      <c r="AM2319" s="15" t="str">
        <f t="shared" ca="1" si="560"/>
        <v>2214.</v>
      </c>
      <c r="AN2319" s="222"/>
      <c r="AO2319" s="15"/>
      <c r="AP2319" s="16"/>
    </row>
    <row r="2320" spans="1:42" ht="23.25" hidden="1" customHeight="1" x14ac:dyDescent="0.25">
      <c r="A2320" s="83" t="str">
        <f t="shared" ca="1" si="574"/>
        <v>2215.</v>
      </c>
      <c r="B2320" s="26">
        <v>4408</v>
      </c>
      <c r="C2320" s="28" t="s">
        <v>2003</v>
      </c>
      <c r="D2320" s="26">
        <v>1989</v>
      </c>
      <c r="E2320" s="135" t="s">
        <v>2957</v>
      </c>
      <c r="F2320" s="83" t="s">
        <v>2958</v>
      </c>
      <c r="G2320" s="26">
        <v>9</v>
      </c>
      <c r="H2320" s="26">
        <v>4</v>
      </c>
      <c r="I2320" s="205">
        <v>7762.4</v>
      </c>
      <c r="J2320" s="205">
        <v>7778.1</v>
      </c>
      <c r="K2320" s="205">
        <v>7763</v>
      </c>
      <c r="L2320" s="219">
        <v>357</v>
      </c>
      <c r="M2320" s="214">
        <f t="shared" si="575"/>
        <v>12424640</v>
      </c>
      <c r="N2320" s="205"/>
      <c r="O2320" s="211"/>
      <c r="P2320" s="205"/>
      <c r="Q2320" s="205">
        <f t="shared" si="576"/>
        <v>12424640</v>
      </c>
      <c r="R2320" s="205"/>
      <c r="S2320" s="219">
        <v>4</v>
      </c>
      <c r="T2320" s="205">
        <v>12424640</v>
      </c>
      <c r="U2320" s="205"/>
      <c r="V2320" s="205"/>
      <c r="W2320" s="205"/>
      <c r="X2320" s="205"/>
      <c r="Y2320" s="205"/>
      <c r="Z2320" s="205"/>
      <c r="AA2320" s="205"/>
      <c r="AB2320" s="205"/>
      <c r="AC2320" s="209"/>
      <c r="AD2320" s="209"/>
      <c r="AE2320" s="205"/>
      <c r="AF2320" s="205"/>
      <c r="AG2320" s="221">
        <v>2025</v>
      </c>
      <c r="AH2320" s="264"/>
      <c r="AI2320" s="175"/>
      <c r="AJ2320" s="152"/>
      <c r="AK2320" s="15">
        <f t="shared" ca="1" si="559"/>
        <v>2215</v>
      </c>
      <c r="AL2320" s="15" t="s">
        <v>155</v>
      </c>
      <c r="AM2320" s="15" t="str">
        <f t="shared" ca="1" si="560"/>
        <v>2215.</v>
      </c>
      <c r="AN2320" s="222"/>
      <c r="AP2320" s="16"/>
    </row>
    <row r="2321" spans="1:42" ht="22.5" hidden="1" customHeight="1" x14ac:dyDescent="0.25">
      <c r="A2321" s="83" t="str">
        <f t="shared" ca="1" si="571"/>
        <v>2216.</v>
      </c>
      <c r="B2321" s="26">
        <v>4920</v>
      </c>
      <c r="C2321" s="40" t="s">
        <v>2005</v>
      </c>
      <c r="D2321" s="26">
        <v>1989</v>
      </c>
      <c r="E2321" s="83" t="s">
        <v>2957</v>
      </c>
      <c r="F2321" s="83" t="s">
        <v>2959</v>
      </c>
      <c r="G2321" s="26">
        <v>12</v>
      </c>
      <c r="H2321" s="26">
        <v>1</v>
      </c>
      <c r="I2321" s="178">
        <v>5385.8</v>
      </c>
      <c r="J2321" s="178">
        <v>3909</v>
      </c>
      <c r="K2321" s="178">
        <v>3909</v>
      </c>
      <c r="L2321" s="26">
        <v>194</v>
      </c>
      <c r="M2321" s="303">
        <f t="shared" ref="M2321:M2333" si="577">R2321+T2321+V2321+X2321+Z2321+AB2321+AE2321+AF2321</f>
        <v>6212320</v>
      </c>
      <c r="N2321" s="176"/>
      <c r="O2321" s="174"/>
      <c r="P2321" s="176"/>
      <c r="Q2321" s="176">
        <f t="shared" ref="Q2321:Q2333" si="578">M2321</f>
        <v>6212320</v>
      </c>
      <c r="R2321" s="176"/>
      <c r="S2321" s="359">
        <v>2</v>
      </c>
      <c r="T2321" s="176">
        <f>S2321*3106160</f>
        <v>6212320</v>
      </c>
      <c r="U2321" s="176"/>
      <c r="V2321" s="176"/>
      <c r="W2321" s="176"/>
      <c r="X2321" s="176"/>
      <c r="Y2321" s="178"/>
      <c r="Z2321" s="178"/>
      <c r="AA2321" s="316"/>
      <c r="AB2321" s="316"/>
      <c r="AC2321" s="316"/>
      <c r="AD2321" s="316"/>
      <c r="AE2321" s="176"/>
      <c r="AF2321" s="176"/>
      <c r="AG2321" s="317">
        <v>2025</v>
      </c>
      <c r="AH2321" s="158"/>
      <c r="AI2321" s="175"/>
      <c r="AJ2321" s="164"/>
      <c r="AK2321" s="15">
        <f t="shared" ca="1" si="559"/>
        <v>2216</v>
      </c>
      <c r="AL2321" s="15" t="s">
        <v>155</v>
      </c>
      <c r="AM2321" s="15" t="str">
        <f t="shared" ca="1" si="560"/>
        <v>2216.</v>
      </c>
      <c r="AN2321" s="179"/>
      <c r="AO2321" s="15"/>
      <c r="AP2321" s="16"/>
    </row>
    <row r="2322" spans="1:42" ht="23.25" hidden="1" customHeight="1" x14ac:dyDescent="0.25">
      <c r="A2322" s="83" t="str">
        <f t="shared" ca="1" si="571"/>
        <v>2217.</v>
      </c>
      <c r="B2322" s="26">
        <v>5164</v>
      </c>
      <c r="C2322" s="47" t="s">
        <v>2016</v>
      </c>
      <c r="D2322" s="26">
        <v>1990</v>
      </c>
      <c r="E2322" s="135" t="s">
        <v>2957</v>
      </c>
      <c r="F2322" s="83" t="s">
        <v>2958</v>
      </c>
      <c r="G2322" s="26">
        <v>9</v>
      </c>
      <c r="H2322" s="26">
        <v>7</v>
      </c>
      <c r="I2322" s="205">
        <v>13630.9</v>
      </c>
      <c r="J2322" s="205">
        <v>13664.8</v>
      </c>
      <c r="K2322" s="205">
        <v>13632.9</v>
      </c>
      <c r="L2322" s="219">
        <v>649</v>
      </c>
      <c r="M2322" s="214">
        <f t="shared" si="577"/>
        <v>21743120</v>
      </c>
      <c r="N2322" s="205"/>
      <c r="O2322" s="211"/>
      <c r="P2322" s="205"/>
      <c r="Q2322" s="205">
        <f t="shared" si="578"/>
        <v>21743120</v>
      </c>
      <c r="R2322" s="205"/>
      <c r="S2322" s="219">
        <v>7</v>
      </c>
      <c r="T2322" s="205">
        <v>21743120</v>
      </c>
      <c r="U2322" s="205"/>
      <c r="V2322" s="205"/>
      <c r="W2322" s="205"/>
      <c r="X2322" s="205"/>
      <c r="Y2322" s="205"/>
      <c r="Z2322" s="205"/>
      <c r="AA2322" s="205"/>
      <c r="AB2322" s="205"/>
      <c r="AC2322" s="209"/>
      <c r="AD2322" s="209"/>
      <c r="AE2322" s="205"/>
      <c r="AF2322" s="205"/>
      <c r="AG2322" s="221">
        <v>2025</v>
      </c>
      <c r="AH2322" s="264"/>
      <c r="AI2322" s="175"/>
      <c r="AJ2322" s="152"/>
      <c r="AK2322" s="15">
        <f t="shared" ca="1" si="559"/>
        <v>2217</v>
      </c>
      <c r="AL2322" s="15" t="s">
        <v>155</v>
      </c>
      <c r="AM2322" s="15" t="str">
        <f t="shared" ca="1" si="560"/>
        <v>2217.</v>
      </c>
      <c r="AN2322" s="222"/>
      <c r="AP2322" s="16"/>
    </row>
    <row r="2323" spans="1:42" ht="22.5" hidden="1" customHeight="1" x14ac:dyDescent="0.25">
      <c r="A2323" s="83" t="str">
        <f t="shared" ca="1" si="571"/>
        <v>2218.</v>
      </c>
      <c r="B2323" s="26">
        <v>4622</v>
      </c>
      <c r="C2323" s="47" t="s">
        <v>2023</v>
      </c>
      <c r="D2323" s="26">
        <v>1991</v>
      </c>
      <c r="E2323" s="135" t="s">
        <v>2957</v>
      </c>
      <c r="F2323" s="83" t="s">
        <v>2958</v>
      </c>
      <c r="G2323" s="26">
        <v>10</v>
      </c>
      <c r="H2323" s="26">
        <v>2</v>
      </c>
      <c r="I2323" s="205">
        <v>5727</v>
      </c>
      <c r="J2323" s="205">
        <v>4111.6000000000004</v>
      </c>
      <c r="K2323" s="205">
        <v>4095.6</v>
      </c>
      <c r="L2323" s="219">
        <v>252</v>
      </c>
      <c r="M2323" s="214">
        <f t="shared" si="577"/>
        <v>6212320</v>
      </c>
      <c r="N2323" s="205"/>
      <c r="O2323" s="211"/>
      <c r="P2323" s="205"/>
      <c r="Q2323" s="205">
        <f t="shared" si="578"/>
        <v>6212320</v>
      </c>
      <c r="R2323" s="205"/>
      <c r="S2323" s="219">
        <v>2</v>
      </c>
      <c r="T2323" s="205">
        <v>6212320</v>
      </c>
      <c r="U2323" s="205"/>
      <c r="V2323" s="205"/>
      <c r="W2323" s="205"/>
      <c r="X2323" s="205"/>
      <c r="Y2323" s="205"/>
      <c r="Z2323" s="205"/>
      <c r="AA2323" s="205"/>
      <c r="AB2323" s="205"/>
      <c r="AC2323" s="209"/>
      <c r="AD2323" s="209"/>
      <c r="AE2323" s="205"/>
      <c r="AF2323" s="205"/>
      <c r="AG2323" s="221">
        <v>2025</v>
      </c>
      <c r="AH2323" s="287"/>
      <c r="AI2323" s="175"/>
      <c r="AJ2323" s="152"/>
      <c r="AK2323" s="15">
        <f t="shared" ca="1" si="559"/>
        <v>2218</v>
      </c>
      <c r="AL2323" s="15" t="s">
        <v>155</v>
      </c>
      <c r="AM2323" s="15" t="str">
        <f t="shared" ca="1" si="560"/>
        <v>2218.</v>
      </c>
      <c r="AN2323" s="222"/>
      <c r="AO2323" s="15"/>
      <c r="AP2323" s="16"/>
    </row>
    <row r="2324" spans="1:42" ht="23.25" hidden="1" customHeight="1" x14ac:dyDescent="0.25">
      <c r="A2324" s="83" t="str">
        <f t="shared" ca="1" si="571"/>
        <v>2219.</v>
      </c>
      <c r="B2324" s="26">
        <v>4669</v>
      </c>
      <c r="C2324" s="47" t="s">
        <v>2024</v>
      </c>
      <c r="D2324" s="26">
        <v>1991</v>
      </c>
      <c r="E2324" s="135" t="s">
        <v>2957</v>
      </c>
      <c r="F2324" s="83" t="s">
        <v>2958</v>
      </c>
      <c r="G2324" s="26">
        <v>9</v>
      </c>
      <c r="H2324" s="26">
        <v>2</v>
      </c>
      <c r="I2324" s="214">
        <v>3911.6</v>
      </c>
      <c r="J2324" s="214">
        <v>3911.7</v>
      </c>
      <c r="K2324" s="214">
        <v>3911.7</v>
      </c>
      <c r="L2324" s="263">
        <v>181</v>
      </c>
      <c r="M2324" s="214">
        <f t="shared" si="577"/>
        <v>6212320</v>
      </c>
      <c r="N2324" s="205"/>
      <c r="O2324" s="211"/>
      <c r="P2324" s="205"/>
      <c r="Q2324" s="205">
        <f t="shared" si="578"/>
        <v>6212320</v>
      </c>
      <c r="R2324" s="205"/>
      <c r="S2324" s="219">
        <v>2</v>
      </c>
      <c r="T2324" s="205">
        <v>6212320</v>
      </c>
      <c r="U2324" s="205"/>
      <c r="V2324" s="205"/>
      <c r="W2324" s="205"/>
      <c r="X2324" s="205"/>
      <c r="Y2324" s="205"/>
      <c r="Z2324" s="205"/>
      <c r="AA2324" s="205"/>
      <c r="AB2324" s="205"/>
      <c r="AC2324" s="209"/>
      <c r="AD2324" s="209"/>
      <c r="AE2324" s="205"/>
      <c r="AF2324" s="205"/>
      <c r="AG2324" s="221">
        <v>2025</v>
      </c>
      <c r="AH2324" s="264"/>
      <c r="AI2324" s="175"/>
      <c r="AJ2324" s="152"/>
      <c r="AK2324" s="15">
        <f t="shared" ca="1" si="559"/>
        <v>2219</v>
      </c>
      <c r="AL2324" s="15" t="s">
        <v>155</v>
      </c>
      <c r="AM2324" s="15" t="str">
        <f t="shared" ca="1" si="560"/>
        <v>2219.</v>
      </c>
      <c r="AN2324" s="222"/>
      <c r="AP2324" s="16"/>
    </row>
    <row r="2325" spans="1:42" ht="22.5" hidden="1" customHeight="1" x14ac:dyDescent="0.25">
      <c r="A2325" s="83" t="str">
        <f t="shared" ca="1" si="571"/>
        <v>2220.</v>
      </c>
      <c r="B2325" s="26">
        <v>5194</v>
      </c>
      <c r="C2325" s="313" t="s">
        <v>2039</v>
      </c>
      <c r="D2325" s="26">
        <v>1993</v>
      </c>
      <c r="E2325" s="135" t="s">
        <v>2957</v>
      </c>
      <c r="F2325" s="83" t="s">
        <v>2958</v>
      </c>
      <c r="G2325" s="26">
        <v>9</v>
      </c>
      <c r="H2325" s="26">
        <v>3</v>
      </c>
      <c r="I2325" s="214">
        <v>7093.3</v>
      </c>
      <c r="J2325" s="205">
        <v>5992</v>
      </c>
      <c r="K2325" s="214">
        <v>5992</v>
      </c>
      <c r="L2325" s="263">
        <v>230</v>
      </c>
      <c r="M2325" s="214">
        <f t="shared" si="577"/>
        <v>9318480</v>
      </c>
      <c r="N2325" s="205"/>
      <c r="O2325" s="211"/>
      <c r="P2325" s="205"/>
      <c r="Q2325" s="205">
        <f t="shared" si="578"/>
        <v>9318480</v>
      </c>
      <c r="R2325" s="205"/>
      <c r="S2325" s="219">
        <v>3</v>
      </c>
      <c r="T2325" s="205">
        <v>9318480</v>
      </c>
      <c r="U2325" s="205"/>
      <c r="V2325" s="205"/>
      <c r="W2325" s="205"/>
      <c r="X2325" s="205"/>
      <c r="Y2325" s="205"/>
      <c r="Z2325" s="205"/>
      <c r="AA2325" s="205"/>
      <c r="AB2325" s="205"/>
      <c r="AC2325" s="205"/>
      <c r="AD2325" s="205"/>
      <c r="AE2325" s="205"/>
      <c r="AF2325" s="205"/>
      <c r="AG2325" s="221">
        <v>2025</v>
      </c>
      <c r="AH2325" s="287"/>
      <c r="AI2325" s="175"/>
      <c r="AJ2325" s="152"/>
      <c r="AK2325" s="15">
        <f t="shared" ca="1" si="559"/>
        <v>2220</v>
      </c>
      <c r="AL2325" s="15" t="s">
        <v>155</v>
      </c>
      <c r="AM2325" s="15" t="str">
        <f t="shared" ca="1" si="560"/>
        <v>2220.</v>
      </c>
      <c r="AN2325" s="222"/>
      <c r="AO2325" s="15"/>
      <c r="AP2325" s="16"/>
    </row>
    <row r="2326" spans="1:42" ht="22.5" hidden="1" customHeight="1" x14ac:dyDescent="0.25">
      <c r="A2326" s="83" t="str">
        <f t="shared" ca="1" si="571"/>
        <v>2221.</v>
      </c>
      <c r="B2326" s="26">
        <v>4993</v>
      </c>
      <c r="C2326" s="313" t="s">
        <v>2040</v>
      </c>
      <c r="D2326" s="26">
        <v>1994</v>
      </c>
      <c r="E2326" s="135" t="s">
        <v>2957</v>
      </c>
      <c r="F2326" s="83" t="s">
        <v>2959</v>
      </c>
      <c r="G2326" s="26">
        <v>9</v>
      </c>
      <c r="H2326" s="26">
        <v>1</v>
      </c>
      <c r="I2326" s="214">
        <v>3238.6</v>
      </c>
      <c r="J2326" s="205">
        <v>3238.6</v>
      </c>
      <c r="K2326" s="214">
        <v>3238.6</v>
      </c>
      <c r="L2326" s="263">
        <v>112</v>
      </c>
      <c r="M2326" s="214">
        <f t="shared" si="577"/>
        <v>3106160</v>
      </c>
      <c r="N2326" s="205"/>
      <c r="O2326" s="211"/>
      <c r="P2326" s="205"/>
      <c r="Q2326" s="205">
        <f t="shared" si="578"/>
        <v>3106160</v>
      </c>
      <c r="R2326" s="205"/>
      <c r="S2326" s="219">
        <v>1</v>
      </c>
      <c r="T2326" s="205">
        <v>3106160</v>
      </c>
      <c r="U2326" s="205"/>
      <c r="V2326" s="205"/>
      <c r="W2326" s="205"/>
      <c r="X2326" s="205"/>
      <c r="Y2326" s="205"/>
      <c r="Z2326" s="205"/>
      <c r="AA2326" s="205"/>
      <c r="AB2326" s="205"/>
      <c r="AC2326" s="205"/>
      <c r="AD2326" s="205"/>
      <c r="AE2326" s="205"/>
      <c r="AF2326" s="205"/>
      <c r="AG2326" s="221">
        <v>2025</v>
      </c>
      <c r="AH2326" s="287"/>
      <c r="AI2326" s="175"/>
      <c r="AJ2326" s="152"/>
      <c r="AK2326" s="15">
        <f t="shared" ca="1" si="559"/>
        <v>2221</v>
      </c>
      <c r="AL2326" s="15" t="s">
        <v>155</v>
      </c>
      <c r="AM2326" s="15" t="str">
        <f t="shared" ca="1" si="560"/>
        <v>2221.</v>
      </c>
      <c r="AN2326" s="222"/>
      <c r="AO2326" s="15"/>
      <c r="AP2326" s="16"/>
    </row>
    <row r="2327" spans="1:42" ht="22.5" hidden="1" customHeight="1" x14ac:dyDescent="0.25">
      <c r="A2327" s="83" t="str">
        <f t="shared" ca="1" si="571"/>
        <v>2222.</v>
      </c>
      <c r="B2327" s="26">
        <v>4103</v>
      </c>
      <c r="C2327" s="313" t="s">
        <v>2051</v>
      </c>
      <c r="D2327" s="26">
        <v>1962</v>
      </c>
      <c r="E2327" s="135" t="s">
        <v>2957</v>
      </c>
      <c r="F2327" s="83" t="s">
        <v>2959</v>
      </c>
      <c r="G2327" s="26">
        <v>4</v>
      </c>
      <c r="H2327" s="26">
        <v>4</v>
      </c>
      <c r="I2327" s="214">
        <v>2433.1999999999998</v>
      </c>
      <c r="J2327" s="214">
        <v>2306.1</v>
      </c>
      <c r="K2327" s="214">
        <v>2223.9</v>
      </c>
      <c r="L2327" s="263">
        <v>93</v>
      </c>
      <c r="M2327" s="214">
        <f t="shared" si="577"/>
        <v>1113420</v>
      </c>
      <c r="N2327" s="205"/>
      <c r="O2327" s="211"/>
      <c r="P2327" s="205"/>
      <c r="Q2327" s="205">
        <f t="shared" si="578"/>
        <v>1113420</v>
      </c>
      <c r="R2327" s="205">
        <v>1113420</v>
      </c>
      <c r="S2327" s="219"/>
      <c r="T2327" s="205"/>
      <c r="U2327" s="205"/>
      <c r="V2327" s="205"/>
      <c r="W2327" s="205"/>
      <c r="X2327" s="205"/>
      <c r="Y2327" s="205"/>
      <c r="Z2327" s="205"/>
      <c r="AA2327" s="205"/>
      <c r="AB2327" s="205"/>
      <c r="AC2327" s="205"/>
      <c r="AD2327" s="205"/>
      <c r="AE2327" s="205"/>
      <c r="AF2327" s="205"/>
      <c r="AG2327" s="221">
        <v>2025</v>
      </c>
      <c r="AH2327" s="158"/>
      <c r="AI2327" s="175"/>
      <c r="AJ2327" s="152"/>
      <c r="AK2327" s="15">
        <f t="shared" ca="1" si="559"/>
        <v>2222</v>
      </c>
      <c r="AL2327" s="15" t="s">
        <v>155</v>
      </c>
      <c r="AM2327" s="15" t="str">
        <f t="shared" ca="1" si="560"/>
        <v>2222.</v>
      </c>
      <c r="AN2327" s="222"/>
      <c r="AO2327" s="15"/>
      <c r="AP2327" s="16"/>
    </row>
    <row r="2328" spans="1:42" ht="22.5" hidden="1" customHeight="1" x14ac:dyDescent="0.25">
      <c r="A2328" s="83" t="str">
        <f t="shared" ca="1" si="571"/>
        <v>2223.</v>
      </c>
      <c r="B2328" s="26">
        <v>4371</v>
      </c>
      <c r="C2328" s="242" t="s">
        <v>2091</v>
      </c>
      <c r="D2328" s="26">
        <v>1948</v>
      </c>
      <c r="E2328" s="135" t="s">
        <v>2957</v>
      </c>
      <c r="F2328" s="83" t="s">
        <v>2959</v>
      </c>
      <c r="G2328" s="26">
        <v>2</v>
      </c>
      <c r="H2328" s="26">
        <v>1</v>
      </c>
      <c r="I2328" s="205">
        <v>452.6</v>
      </c>
      <c r="J2328" s="205">
        <v>412</v>
      </c>
      <c r="K2328" s="205">
        <v>335.3</v>
      </c>
      <c r="L2328" s="219">
        <v>15</v>
      </c>
      <c r="M2328" s="205">
        <f t="shared" si="577"/>
        <v>110880</v>
      </c>
      <c r="N2328" s="205"/>
      <c r="O2328" s="211"/>
      <c r="P2328" s="205"/>
      <c r="Q2328" s="205">
        <f t="shared" si="578"/>
        <v>110880</v>
      </c>
      <c r="R2328" s="205">
        <v>110880</v>
      </c>
      <c r="S2328" s="219"/>
      <c r="T2328" s="205"/>
      <c r="U2328" s="205"/>
      <c r="V2328" s="205"/>
      <c r="W2328" s="205"/>
      <c r="X2328" s="205"/>
      <c r="Y2328" s="205"/>
      <c r="Z2328" s="205"/>
      <c r="AA2328" s="205"/>
      <c r="AB2328" s="205"/>
      <c r="AC2328" s="205"/>
      <c r="AD2328" s="205"/>
      <c r="AE2328" s="205"/>
      <c r="AF2328" s="205"/>
      <c r="AG2328" s="221">
        <v>2025</v>
      </c>
      <c r="AH2328" s="159"/>
      <c r="AI2328" s="175"/>
      <c r="AJ2328" s="153"/>
      <c r="AK2328" s="15">
        <f t="shared" ca="1" si="559"/>
        <v>2223</v>
      </c>
      <c r="AL2328" s="15" t="s">
        <v>155</v>
      </c>
      <c r="AM2328" s="15" t="str">
        <f t="shared" ca="1" si="560"/>
        <v>2223.</v>
      </c>
      <c r="AN2328" s="222"/>
      <c r="AO2328" s="15"/>
      <c r="AP2328" s="16"/>
    </row>
    <row r="2329" spans="1:42" ht="22.5" hidden="1" customHeight="1" x14ac:dyDescent="0.25">
      <c r="A2329" s="83" t="str">
        <f t="shared" ca="1" si="571"/>
        <v>2224.</v>
      </c>
      <c r="B2329" s="26">
        <v>4351</v>
      </c>
      <c r="C2329" s="242" t="s">
        <v>2098</v>
      </c>
      <c r="D2329" s="26">
        <v>1950</v>
      </c>
      <c r="E2329" s="135" t="s">
        <v>2957</v>
      </c>
      <c r="F2329" s="83" t="s">
        <v>2959</v>
      </c>
      <c r="G2329" s="26">
        <v>3</v>
      </c>
      <c r="H2329" s="26">
        <v>2</v>
      </c>
      <c r="I2329" s="205">
        <v>1395</v>
      </c>
      <c r="J2329" s="205">
        <v>1220.0999999999999</v>
      </c>
      <c r="K2329" s="205">
        <v>987.6</v>
      </c>
      <c r="L2329" s="219">
        <v>23</v>
      </c>
      <c r="M2329" s="214">
        <f t="shared" si="577"/>
        <v>431940.31</v>
      </c>
      <c r="N2329" s="205"/>
      <c r="O2329" s="211"/>
      <c r="P2329" s="205"/>
      <c r="Q2329" s="205">
        <f t="shared" si="578"/>
        <v>431940.31</v>
      </c>
      <c r="R2329" s="205">
        <v>332640</v>
      </c>
      <c r="S2329" s="219"/>
      <c r="T2329" s="205"/>
      <c r="U2329" s="205"/>
      <c r="V2329" s="205"/>
      <c r="W2329" s="205"/>
      <c r="X2329" s="205"/>
      <c r="Y2329" s="205"/>
      <c r="Z2329" s="205"/>
      <c r="AA2329" s="205"/>
      <c r="AB2329" s="205"/>
      <c r="AC2329" s="205"/>
      <c r="AD2329" s="205"/>
      <c r="AE2329" s="205"/>
      <c r="AF2329" s="205">
        <v>99300.31</v>
      </c>
      <c r="AG2329" s="221">
        <v>2025</v>
      </c>
      <c r="AH2329" s="159"/>
      <c r="AI2329" s="175"/>
      <c r="AJ2329" s="152"/>
      <c r="AK2329" s="15">
        <f t="shared" ca="1" si="559"/>
        <v>2224</v>
      </c>
      <c r="AL2329" s="15" t="s">
        <v>155</v>
      </c>
      <c r="AM2329" s="15" t="str">
        <f t="shared" ca="1" si="560"/>
        <v>2224.</v>
      </c>
      <c r="AN2329" s="222"/>
      <c r="AO2329" s="15"/>
      <c r="AP2329" s="16"/>
    </row>
    <row r="2330" spans="1:42" ht="22.5" hidden="1" customHeight="1" x14ac:dyDescent="0.25">
      <c r="A2330" s="83" t="str">
        <f t="shared" ca="1" si="571"/>
        <v>2225.</v>
      </c>
      <c r="B2330" s="26">
        <v>4380</v>
      </c>
      <c r="C2330" s="252" t="s">
        <v>2113</v>
      </c>
      <c r="D2330" s="26">
        <v>1953</v>
      </c>
      <c r="E2330" s="135" t="s">
        <v>2957</v>
      </c>
      <c r="F2330" s="83" t="s">
        <v>2959</v>
      </c>
      <c r="G2330" s="26">
        <v>4</v>
      </c>
      <c r="H2330" s="26">
        <v>5</v>
      </c>
      <c r="I2330" s="214">
        <v>3713.4</v>
      </c>
      <c r="J2330" s="214">
        <v>3272.8</v>
      </c>
      <c r="K2330" s="214">
        <v>2857.1</v>
      </c>
      <c r="L2330" s="263">
        <v>93</v>
      </c>
      <c r="M2330" s="214">
        <f t="shared" si="577"/>
        <v>1314898.3799999999</v>
      </c>
      <c r="N2330" s="205"/>
      <c r="O2330" s="211"/>
      <c r="P2330" s="205"/>
      <c r="Q2330" s="205">
        <f t="shared" si="578"/>
        <v>1314898.3799999999</v>
      </c>
      <c r="R2330" s="205">
        <v>1039500</v>
      </c>
      <c r="S2330" s="219"/>
      <c r="T2330" s="205"/>
      <c r="U2330" s="205"/>
      <c r="V2330" s="205"/>
      <c r="W2330" s="205"/>
      <c r="X2330" s="205"/>
      <c r="Y2330" s="205"/>
      <c r="Z2330" s="205"/>
      <c r="AA2330" s="205"/>
      <c r="AB2330" s="205"/>
      <c r="AC2330" s="205"/>
      <c r="AD2330" s="205"/>
      <c r="AE2330" s="205"/>
      <c r="AF2330" s="205">
        <v>275398.38</v>
      </c>
      <c r="AG2330" s="221">
        <v>2025</v>
      </c>
      <c r="AH2330" s="165"/>
      <c r="AI2330" s="175"/>
      <c r="AJ2330" s="152"/>
      <c r="AK2330" s="15">
        <f t="shared" ca="1" si="559"/>
        <v>2225</v>
      </c>
      <c r="AL2330" s="15" t="s">
        <v>155</v>
      </c>
      <c r="AM2330" s="15" t="str">
        <f t="shared" ca="1" si="560"/>
        <v>2225.</v>
      </c>
      <c r="AN2330" s="222"/>
      <c r="AO2330" s="15"/>
      <c r="AP2330" s="16"/>
    </row>
    <row r="2331" spans="1:42" ht="22.5" hidden="1" customHeight="1" x14ac:dyDescent="0.25">
      <c r="A2331" s="83" t="str">
        <f t="shared" ca="1" si="571"/>
        <v>2226.</v>
      </c>
      <c r="B2331" s="26">
        <v>5435</v>
      </c>
      <c r="C2331" s="313" t="s">
        <v>2116</v>
      </c>
      <c r="D2331" s="26">
        <v>1953</v>
      </c>
      <c r="E2331" s="135" t="s">
        <v>2957</v>
      </c>
      <c r="F2331" s="83" t="s">
        <v>2959</v>
      </c>
      <c r="G2331" s="26">
        <v>3</v>
      </c>
      <c r="H2331" s="26">
        <v>3</v>
      </c>
      <c r="I2331" s="205">
        <v>1815.49</v>
      </c>
      <c r="J2331" s="205">
        <v>1515.7</v>
      </c>
      <c r="K2331" s="205">
        <v>1515.7</v>
      </c>
      <c r="L2331" s="219">
        <v>69</v>
      </c>
      <c r="M2331" s="214">
        <f t="shared" si="577"/>
        <v>873388.83</v>
      </c>
      <c r="N2331" s="205"/>
      <c r="O2331" s="211"/>
      <c r="P2331" s="205"/>
      <c r="Q2331" s="205">
        <f t="shared" si="578"/>
        <v>873388.83</v>
      </c>
      <c r="R2331" s="205">
        <v>757680</v>
      </c>
      <c r="S2331" s="219"/>
      <c r="T2331" s="205"/>
      <c r="U2331" s="205"/>
      <c r="V2331" s="205"/>
      <c r="W2331" s="205"/>
      <c r="X2331" s="205"/>
      <c r="Y2331" s="205"/>
      <c r="Z2331" s="205"/>
      <c r="AA2331" s="205"/>
      <c r="AB2331" s="205"/>
      <c r="AC2331" s="205"/>
      <c r="AD2331" s="205"/>
      <c r="AE2331" s="205"/>
      <c r="AF2331" s="205">
        <v>115708.83</v>
      </c>
      <c r="AG2331" s="221">
        <v>2025</v>
      </c>
      <c r="AH2331" s="158"/>
      <c r="AI2331" s="175"/>
      <c r="AJ2331" s="152"/>
      <c r="AK2331" s="15">
        <f t="shared" ca="1" si="559"/>
        <v>2226</v>
      </c>
      <c r="AL2331" s="15" t="s">
        <v>155</v>
      </c>
      <c r="AM2331" s="15" t="str">
        <f t="shared" ca="1" si="560"/>
        <v>2226.</v>
      </c>
      <c r="AN2331" s="222"/>
      <c r="AO2331" s="15"/>
      <c r="AP2331" s="16"/>
    </row>
    <row r="2332" spans="1:42" ht="22.5" hidden="1" customHeight="1" x14ac:dyDescent="0.25">
      <c r="A2332" s="83" t="str">
        <f t="shared" ca="1" si="571"/>
        <v>2227.</v>
      </c>
      <c r="B2332" s="26">
        <v>4823</v>
      </c>
      <c r="C2332" s="242" t="s">
        <v>2134</v>
      </c>
      <c r="D2332" s="26">
        <v>1956</v>
      </c>
      <c r="E2332" s="135" t="s">
        <v>2957</v>
      </c>
      <c r="F2332" s="83" t="s">
        <v>2959</v>
      </c>
      <c r="G2332" s="26">
        <v>3</v>
      </c>
      <c r="H2332" s="26">
        <v>2</v>
      </c>
      <c r="I2332" s="205">
        <v>1081.5999999999999</v>
      </c>
      <c r="J2332" s="205">
        <v>1081.5999999999999</v>
      </c>
      <c r="K2332" s="205">
        <v>1081.5999999999999</v>
      </c>
      <c r="L2332" s="219">
        <v>50</v>
      </c>
      <c r="M2332" s="214">
        <f t="shared" si="577"/>
        <v>283064.13</v>
      </c>
      <c r="N2332" s="205"/>
      <c r="O2332" s="211"/>
      <c r="P2332" s="205"/>
      <c r="Q2332" s="205">
        <f t="shared" si="578"/>
        <v>283064.13</v>
      </c>
      <c r="R2332" s="205">
        <v>175560</v>
      </c>
      <c r="S2332" s="219"/>
      <c r="T2332" s="205"/>
      <c r="U2332" s="205"/>
      <c r="V2332" s="205"/>
      <c r="W2332" s="205"/>
      <c r="X2332" s="205"/>
      <c r="Y2332" s="205"/>
      <c r="Z2332" s="205"/>
      <c r="AA2332" s="205"/>
      <c r="AB2332" s="205"/>
      <c r="AC2332" s="205"/>
      <c r="AD2332" s="205"/>
      <c r="AE2332" s="205"/>
      <c r="AF2332" s="205">
        <v>107504.13</v>
      </c>
      <c r="AG2332" s="221">
        <v>2025</v>
      </c>
      <c r="AH2332" s="159"/>
      <c r="AI2332" s="175"/>
      <c r="AJ2332" s="152"/>
      <c r="AK2332" s="15">
        <f t="shared" ca="1" si="559"/>
        <v>2227</v>
      </c>
      <c r="AL2332" s="15" t="s">
        <v>155</v>
      </c>
      <c r="AM2332" s="15" t="str">
        <f t="shared" ca="1" si="560"/>
        <v>2227.</v>
      </c>
      <c r="AN2332" s="222"/>
      <c r="AO2332" s="15"/>
      <c r="AP2332" s="16"/>
    </row>
    <row r="2333" spans="1:42" ht="22.5" hidden="1" customHeight="1" x14ac:dyDescent="0.25">
      <c r="A2333" s="83" t="str">
        <f t="shared" ca="1" si="571"/>
        <v>2228.</v>
      </c>
      <c r="B2333" s="26">
        <v>4962</v>
      </c>
      <c r="C2333" s="252" t="s">
        <v>2143</v>
      </c>
      <c r="D2333" s="26">
        <v>1957</v>
      </c>
      <c r="E2333" s="135" t="s">
        <v>2957</v>
      </c>
      <c r="F2333" s="83" t="s">
        <v>2959</v>
      </c>
      <c r="G2333" s="26">
        <v>2</v>
      </c>
      <c r="H2333" s="26">
        <v>1</v>
      </c>
      <c r="I2333" s="205">
        <v>455</v>
      </c>
      <c r="J2333" s="205">
        <v>413.2</v>
      </c>
      <c r="K2333" s="205">
        <v>413.2</v>
      </c>
      <c r="L2333" s="219">
        <v>20</v>
      </c>
      <c r="M2333" s="214">
        <f t="shared" si="577"/>
        <v>345148.06</v>
      </c>
      <c r="N2333" s="205"/>
      <c r="O2333" s="211"/>
      <c r="P2333" s="205"/>
      <c r="Q2333" s="205">
        <f t="shared" si="578"/>
        <v>345148.06</v>
      </c>
      <c r="R2333" s="205">
        <v>300300</v>
      </c>
      <c r="S2333" s="219"/>
      <c r="T2333" s="205"/>
      <c r="U2333" s="205"/>
      <c r="V2333" s="205"/>
      <c r="W2333" s="205"/>
      <c r="X2333" s="205"/>
      <c r="Y2333" s="205"/>
      <c r="Z2333" s="205"/>
      <c r="AA2333" s="205"/>
      <c r="AB2333" s="205"/>
      <c r="AC2333" s="205"/>
      <c r="AD2333" s="205"/>
      <c r="AE2333" s="205"/>
      <c r="AF2333" s="205">
        <v>44848.06</v>
      </c>
      <c r="AG2333" s="221">
        <v>2025</v>
      </c>
      <c r="AH2333" s="165"/>
      <c r="AI2333" s="175"/>
      <c r="AJ2333" s="152"/>
      <c r="AK2333" s="15">
        <f t="shared" ref="AK2333:AK2399" ca="1" si="579">MAX(AK2328:AK2332)+1</f>
        <v>2228</v>
      </c>
      <c r="AL2333" s="15" t="s">
        <v>155</v>
      </c>
      <c r="AM2333" s="15" t="str">
        <f t="shared" ca="1" si="560"/>
        <v>2228.</v>
      </c>
      <c r="AN2333" s="222"/>
      <c r="AO2333" s="15"/>
      <c r="AP2333" s="16"/>
    </row>
    <row r="2334" spans="1:42" ht="22.5" hidden="1" customHeight="1" x14ac:dyDescent="0.25">
      <c r="A2334" s="83" t="str">
        <f t="shared" ca="1" si="571"/>
        <v>2229.</v>
      </c>
      <c r="B2334" s="26">
        <v>4395</v>
      </c>
      <c r="C2334" s="242" t="s">
        <v>2148</v>
      </c>
      <c r="D2334" s="26">
        <v>1958</v>
      </c>
      <c r="E2334" s="135" t="s">
        <v>2957</v>
      </c>
      <c r="F2334" s="83" t="s">
        <v>2959</v>
      </c>
      <c r="G2334" s="26">
        <v>4</v>
      </c>
      <c r="H2334" s="26">
        <v>8</v>
      </c>
      <c r="I2334" s="205">
        <v>7872.6</v>
      </c>
      <c r="J2334" s="205">
        <v>6701.6</v>
      </c>
      <c r="K2334" s="205">
        <v>4083.6</v>
      </c>
      <c r="L2334" s="219">
        <v>211</v>
      </c>
      <c r="M2334" s="214">
        <f>R2334+T2334+V2334+X2334+Z2334+AB2334+AE2334+AF2334</f>
        <v>2587200</v>
      </c>
      <c r="N2334" s="205"/>
      <c r="O2334" s="211"/>
      <c r="P2334" s="205"/>
      <c r="Q2334" s="205">
        <f>M2334</f>
        <v>2587200</v>
      </c>
      <c r="R2334" s="205">
        <v>2587200</v>
      </c>
      <c r="S2334" s="219"/>
      <c r="T2334" s="205"/>
      <c r="U2334" s="205"/>
      <c r="V2334" s="205"/>
      <c r="W2334" s="205"/>
      <c r="X2334" s="205"/>
      <c r="Y2334" s="205"/>
      <c r="Z2334" s="205"/>
      <c r="AA2334" s="205"/>
      <c r="AB2334" s="205"/>
      <c r="AC2334" s="205"/>
      <c r="AD2334" s="205"/>
      <c r="AE2334" s="205"/>
      <c r="AF2334" s="205"/>
      <c r="AG2334" s="221">
        <v>2025</v>
      </c>
      <c r="AH2334" s="159"/>
      <c r="AI2334" s="175"/>
      <c r="AJ2334" s="153"/>
      <c r="AK2334" s="15">
        <f t="shared" ca="1" si="579"/>
        <v>2229</v>
      </c>
      <c r="AL2334" s="15" t="s">
        <v>155</v>
      </c>
      <c r="AM2334" s="15" t="str">
        <f t="shared" ca="1" si="560"/>
        <v>2229.</v>
      </c>
      <c r="AN2334" s="222"/>
      <c r="AO2334" s="15"/>
      <c r="AP2334" s="16"/>
    </row>
    <row r="2335" spans="1:42" ht="22.5" hidden="1" customHeight="1" x14ac:dyDescent="0.25">
      <c r="A2335" s="83" t="str">
        <f t="shared" ca="1" si="571"/>
        <v>2230.</v>
      </c>
      <c r="B2335" s="26">
        <v>4484</v>
      </c>
      <c r="C2335" s="40" t="s">
        <v>2161</v>
      </c>
      <c r="D2335" s="26">
        <v>1959</v>
      </c>
      <c r="E2335" s="135" t="s">
        <v>2957</v>
      </c>
      <c r="F2335" s="83" t="s">
        <v>2959</v>
      </c>
      <c r="G2335" s="26">
        <v>3</v>
      </c>
      <c r="H2335" s="26">
        <v>4</v>
      </c>
      <c r="I2335" s="205">
        <v>2281.6999999999998</v>
      </c>
      <c r="J2335" s="205">
        <v>2083.5</v>
      </c>
      <c r="K2335" s="205">
        <v>1883.9</v>
      </c>
      <c r="L2335" s="219">
        <v>72</v>
      </c>
      <c r="M2335" s="214">
        <f t="shared" ref="M2335:M2340" si="580">R2335+T2335+V2335+X2335+Z2335+AB2335+AE2335+AF2335</f>
        <v>1002540</v>
      </c>
      <c r="N2335" s="205"/>
      <c r="O2335" s="211"/>
      <c r="P2335" s="205"/>
      <c r="Q2335" s="205">
        <f t="shared" ref="Q2335:Q2340" si="581">M2335</f>
        <v>1002540</v>
      </c>
      <c r="R2335" s="205">
        <v>1002540</v>
      </c>
      <c r="S2335" s="219"/>
      <c r="T2335" s="205"/>
      <c r="U2335" s="205"/>
      <c r="V2335" s="205"/>
      <c r="W2335" s="205"/>
      <c r="X2335" s="205"/>
      <c r="Y2335" s="205"/>
      <c r="Z2335" s="205"/>
      <c r="AA2335" s="205"/>
      <c r="AB2335" s="205"/>
      <c r="AC2335" s="209"/>
      <c r="AD2335" s="209"/>
      <c r="AE2335" s="205"/>
      <c r="AF2335" s="205"/>
      <c r="AG2335" s="221">
        <v>2025</v>
      </c>
      <c r="AH2335" s="165"/>
      <c r="AI2335" s="175"/>
      <c r="AJ2335" s="152"/>
      <c r="AK2335" s="15">
        <f t="shared" ca="1" si="579"/>
        <v>2230</v>
      </c>
      <c r="AL2335" s="15" t="s">
        <v>155</v>
      </c>
      <c r="AM2335" s="15" t="str">
        <f t="shared" ref="AM2335:AM2401" ca="1" si="582">CONCATENATE(AK2335,AL2335)</f>
        <v>2230.</v>
      </c>
      <c r="AN2335" s="222"/>
      <c r="AO2335" s="15"/>
      <c r="AP2335" s="16"/>
    </row>
    <row r="2336" spans="1:42" ht="22.5" hidden="1" customHeight="1" x14ac:dyDescent="0.25">
      <c r="A2336" s="83" t="str">
        <f t="shared" ca="1" si="571"/>
        <v>2231.</v>
      </c>
      <c r="B2336" s="26">
        <v>4503</v>
      </c>
      <c r="C2336" s="313" t="s">
        <v>2174</v>
      </c>
      <c r="D2336" s="26">
        <v>1959</v>
      </c>
      <c r="E2336" s="135" t="s">
        <v>2957</v>
      </c>
      <c r="F2336" s="83" t="s">
        <v>2959</v>
      </c>
      <c r="G2336" s="26">
        <v>3</v>
      </c>
      <c r="H2336" s="26">
        <v>3</v>
      </c>
      <c r="I2336" s="214">
        <v>1272.9000000000001</v>
      </c>
      <c r="J2336" s="214">
        <v>1134.5999999999999</v>
      </c>
      <c r="K2336" s="214">
        <v>1134.5999999999999</v>
      </c>
      <c r="L2336" s="263">
        <v>53</v>
      </c>
      <c r="M2336" s="214">
        <f t="shared" si="580"/>
        <v>608481.46</v>
      </c>
      <c r="N2336" s="205"/>
      <c r="O2336" s="211"/>
      <c r="P2336" s="205"/>
      <c r="Q2336" s="205">
        <f t="shared" si="581"/>
        <v>608481.46</v>
      </c>
      <c r="R2336" s="205">
        <v>498960</v>
      </c>
      <c r="S2336" s="219"/>
      <c r="T2336" s="205"/>
      <c r="U2336" s="205"/>
      <c r="V2336" s="205"/>
      <c r="W2336" s="205"/>
      <c r="X2336" s="205"/>
      <c r="Y2336" s="205"/>
      <c r="Z2336" s="205"/>
      <c r="AA2336" s="205"/>
      <c r="AB2336" s="205"/>
      <c r="AC2336" s="205"/>
      <c r="AD2336" s="205"/>
      <c r="AE2336" s="205"/>
      <c r="AF2336" s="205">
        <v>109521.46</v>
      </c>
      <c r="AG2336" s="221">
        <v>2025</v>
      </c>
      <c r="AH2336" s="165"/>
      <c r="AI2336" s="175"/>
      <c r="AJ2336" s="152"/>
      <c r="AK2336" s="15">
        <f t="shared" ca="1" si="579"/>
        <v>2231</v>
      </c>
      <c r="AL2336" s="15" t="s">
        <v>155</v>
      </c>
      <c r="AM2336" s="15" t="str">
        <f t="shared" ca="1" si="582"/>
        <v>2231.</v>
      </c>
      <c r="AN2336" s="222"/>
      <c r="AO2336" s="15"/>
      <c r="AP2336" s="16"/>
    </row>
    <row r="2337" spans="1:42" ht="22.5" hidden="1" customHeight="1" x14ac:dyDescent="0.25">
      <c r="A2337" s="83" t="str">
        <f t="shared" ca="1" si="571"/>
        <v>2232.</v>
      </c>
      <c r="B2337" s="26">
        <v>4160</v>
      </c>
      <c r="C2337" s="28" t="s">
        <v>2181</v>
      </c>
      <c r="D2337" s="26">
        <v>1960</v>
      </c>
      <c r="E2337" s="135" t="s">
        <v>2957</v>
      </c>
      <c r="F2337" s="83" t="s">
        <v>2959</v>
      </c>
      <c r="G2337" s="26">
        <v>3</v>
      </c>
      <c r="H2337" s="26">
        <v>2</v>
      </c>
      <c r="I2337" s="214">
        <v>1179.96</v>
      </c>
      <c r="J2337" s="214">
        <v>1038.06</v>
      </c>
      <c r="K2337" s="214">
        <v>897.8</v>
      </c>
      <c r="L2337" s="263">
        <v>53</v>
      </c>
      <c r="M2337" s="214">
        <f t="shared" si="580"/>
        <v>633182.35</v>
      </c>
      <c r="N2337" s="205"/>
      <c r="O2337" s="211"/>
      <c r="P2337" s="205"/>
      <c r="Q2337" s="205">
        <f t="shared" si="581"/>
        <v>633182.35</v>
      </c>
      <c r="R2337" s="205">
        <v>535920</v>
      </c>
      <c r="S2337" s="219"/>
      <c r="T2337" s="205"/>
      <c r="U2337" s="205"/>
      <c r="V2337" s="205"/>
      <c r="W2337" s="205"/>
      <c r="X2337" s="205"/>
      <c r="Y2337" s="205"/>
      <c r="Z2337" s="205"/>
      <c r="AA2337" s="205"/>
      <c r="AB2337" s="205"/>
      <c r="AC2337" s="205"/>
      <c r="AD2337" s="205"/>
      <c r="AE2337" s="205"/>
      <c r="AF2337" s="205">
        <v>97262.35</v>
      </c>
      <c r="AG2337" s="221">
        <v>2025</v>
      </c>
      <c r="AH2337" s="165"/>
      <c r="AI2337" s="175"/>
      <c r="AJ2337" s="152"/>
      <c r="AK2337" s="15">
        <f t="shared" ca="1" si="579"/>
        <v>2232</v>
      </c>
      <c r="AL2337" s="15" t="s">
        <v>155</v>
      </c>
      <c r="AM2337" s="15" t="str">
        <f t="shared" ca="1" si="582"/>
        <v>2232.</v>
      </c>
      <c r="AN2337" s="222"/>
      <c r="AO2337" s="15"/>
      <c r="AP2337" s="16"/>
    </row>
    <row r="2338" spans="1:42" ht="22.5" hidden="1" customHeight="1" x14ac:dyDescent="0.25">
      <c r="A2338" s="83" t="str">
        <f t="shared" ca="1" si="571"/>
        <v>2233.</v>
      </c>
      <c r="B2338" s="26">
        <v>5294</v>
      </c>
      <c r="C2338" s="242" t="s">
        <v>2204</v>
      </c>
      <c r="D2338" s="26">
        <v>1962</v>
      </c>
      <c r="E2338" s="135" t="s">
        <v>2957</v>
      </c>
      <c r="F2338" s="83" t="s">
        <v>2959</v>
      </c>
      <c r="G2338" s="26">
        <v>5</v>
      </c>
      <c r="H2338" s="26">
        <v>7</v>
      </c>
      <c r="I2338" s="205">
        <v>5209.2</v>
      </c>
      <c r="J2338" s="205">
        <v>3312.1</v>
      </c>
      <c r="K2338" s="205">
        <v>3321.1</v>
      </c>
      <c r="L2338" s="219">
        <v>191</v>
      </c>
      <c r="M2338" s="214">
        <f t="shared" si="580"/>
        <v>924000</v>
      </c>
      <c r="N2338" s="205"/>
      <c r="O2338" s="211"/>
      <c r="P2338" s="205"/>
      <c r="Q2338" s="205">
        <f t="shared" si="581"/>
        <v>924000</v>
      </c>
      <c r="R2338" s="205">
        <v>924000</v>
      </c>
      <c r="S2338" s="219"/>
      <c r="T2338" s="205"/>
      <c r="U2338" s="205"/>
      <c r="V2338" s="205"/>
      <c r="W2338" s="205"/>
      <c r="X2338" s="205"/>
      <c r="Y2338" s="205"/>
      <c r="Z2338" s="205"/>
      <c r="AA2338" s="205"/>
      <c r="AB2338" s="205"/>
      <c r="AC2338" s="205"/>
      <c r="AD2338" s="205"/>
      <c r="AE2338" s="205"/>
      <c r="AF2338" s="205"/>
      <c r="AG2338" s="221">
        <v>2025</v>
      </c>
      <c r="AH2338" s="159"/>
      <c r="AI2338" s="175"/>
      <c r="AJ2338" s="153"/>
      <c r="AK2338" s="15">
        <f t="shared" ca="1" si="579"/>
        <v>2233</v>
      </c>
      <c r="AL2338" s="15" t="s">
        <v>155</v>
      </c>
      <c r="AM2338" s="15" t="str">
        <f t="shared" ca="1" si="582"/>
        <v>2233.</v>
      </c>
      <c r="AN2338" s="222"/>
      <c r="AO2338" s="15"/>
      <c r="AP2338" s="16"/>
    </row>
    <row r="2339" spans="1:42" ht="22.5" hidden="1" customHeight="1" x14ac:dyDescent="0.25">
      <c r="A2339" s="83" t="str">
        <f t="shared" ca="1" si="571"/>
        <v>2234.</v>
      </c>
      <c r="B2339" s="26">
        <v>5384</v>
      </c>
      <c r="C2339" s="42" t="s">
        <v>2217</v>
      </c>
      <c r="D2339" s="26">
        <v>1964</v>
      </c>
      <c r="E2339" s="135" t="s">
        <v>2957</v>
      </c>
      <c r="F2339" s="83" t="s">
        <v>2958</v>
      </c>
      <c r="G2339" s="26">
        <v>5</v>
      </c>
      <c r="H2339" s="26">
        <v>4</v>
      </c>
      <c r="I2339" s="205">
        <v>4186.6000000000004</v>
      </c>
      <c r="J2339" s="205">
        <v>3890.2</v>
      </c>
      <c r="K2339" s="205">
        <v>3890.2</v>
      </c>
      <c r="L2339" s="219">
        <v>177</v>
      </c>
      <c r="M2339" s="214">
        <f t="shared" si="580"/>
        <v>1663200</v>
      </c>
      <c r="N2339" s="205"/>
      <c r="O2339" s="211"/>
      <c r="P2339" s="205"/>
      <c r="Q2339" s="205">
        <f t="shared" si="581"/>
        <v>1663200</v>
      </c>
      <c r="R2339" s="205">
        <v>1663200</v>
      </c>
      <c r="S2339" s="219"/>
      <c r="T2339" s="205"/>
      <c r="U2339" s="205"/>
      <c r="V2339" s="205"/>
      <c r="W2339" s="205"/>
      <c r="X2339" s="205"/>
      <c r="Y2339" s="205"/>
      <c r="Z2339" s="205"/>
      <c r="AA2339" s="205"/>
      <c r="AB2339" s="205"/>
      <c r="AC2339" s="205"/>
      <c r="AD2339" s="205"/>
      <c r="AE2339" s="205"/>
      <c r="AF2339" s="205"/>
      <c r="AG2339" s="221">
        <v>2025</v>
      </c>
      <c r="AH2339" s="159"/>
      <c r="AI2339" s="175"/>
      <c r="AJ2339" s="153"/>
      <c r="AK2339" s="15">
        <f t="shared" ca="1" si="579"/>
        <v>2234</v>
      </c>
      <c r="AL2339" s="15" t="s">
        <v>155</v>
      </c>
      <c r="AM2339" s="15" t="str">
        <f t="shared" ca="1" si="582"/>
        <v>2234.</v>
      </c>
      <c r="AN2339" s="222"/>
      <c r="AO2339" s="15"/>
      <c r="AP2339" s="16"/>
    </row>
    <row r="2340" spans="1:42" ht="22.5" hidden="1" customHeight="1" x14ac:dyDescent="0.25">
      <c r="A2340" s="83" t="str">
        <f t="shared" ca="1" si="571"/>
        <v>2235.</v>
      </c>
      <c r="B2340" s="26">
        <v>4520</v>
      </c>
      <c r="C2340" s="313" t="s">
        <v>2224</v>
      </c>
      <c r="D2340" s="26">
        <v>1965</v>
      </c>
      <c r="E2340" s="135" t="s">
        <v>2957</v>
      </c>
      <c r="F2340" s="83" t="s">
        <v>2958</v>
      </c>
      <c r="G2340" s="26">
        <v>5</v>
      </c>
      <c r="H2340" s="26">
        <v>5</v>
      </c>
      <c r="I2340" s="214">
        <v>3858.3</v>
      </c>
      <c r="J2340" s="205">
        <v>3478</v>
      </c>
      <c r="K2340" s="214">
        <v>3478</v>
      </c>
      <c r="L2340" s="263">
        <v>164</v>
      </c>
      <c r="M2340" s="214">
        <f t="shared" si="580"/>
        <v>2263800</v>
      </c>
      <c r="N2340" s="205"/>
      <c r="O2340" s="211"/>
      <c r="P2340" s="205"/>
      <c r="Q2340" s="205">
        <f t="shared" si="581"/>
        <v>2263800</v>
      </c>
      <c r="R2340" s="205">
        <v>2263800</v>
      </c>
      <c r="S2340" s="219"/>
      <c r="T2340" s="205"/>
      <c r="U2340" s="205"/>
      <c r="V2340" s="205"/>
      <c r="W2340" s="205"/>
      <c r="X2340" s="205"/>
      <c r="Y2340" s="205"/>
      <c r="Z2340" s="205"/>
      <c r="AA2340" s="205"/>
      <c r="AB2340" s="205"/>
      <c r="AC2340" s="205"/>
      <c r="AD2340" s="205"/>
      <c r="AE2340" s="205"/>
      <c r="AF2340" s="205"/>
      <c r="AG2340" s="221">
        <v>2025</v>
      </c>
      <c r="AH2340" s="158"/>
      <c r="AI2340" s="175"/>
      <c r="AJ2340" s="152"/>
      <c r="AK2340" s="15">
        <f t="shared" ca="1" si="579"/>
        <v>2235</v>
      </c>
      <c r="AL2340" s="15" t="s">
        <v>155</v>
      </c>
      <c r="AM2340" s="15" t="str">
        <f t="shared" ca="1" si="582"/>
        <v>2235.</v>
      </c>
      <c r="AN2340" s="222"/>
      <c r="AO2340" s="15"/>
      <c r="AP2340" s="16"/>
    </row>
    <row r="2341" spans="1:42" ht="22.5" hidden="1" customHeight="1" x14ac:dyDescent="0.25">
      <c r="A2341" s="83" t="str">
        <f t="shared" ca="1" si="571"/>
        <v>2236.</v>
      </c>
      <c r="B2341" s="26">
        <v>4774</v>
      </c>
      <c r="C2341" s="252" t="s">
        <v>2234</v>
      </c>
      <c r="D2341" s="26">
        <v>1967</v>
      </c>
      <c r="E2341" s="135" t="s">
        <v>2957</v>
      </c>
      <c r="F2341" s="83" t="s">
        <v>2959</v>
      </c>
      <c r="G2341" s="26">
        <v>5</v>
      </c>
      <c r="H2341" s="26">
        <v>1</v>
      </c>
      <c r="I2341" s="214">
        <v>1477.45</v>
      </c>
      <c r="J2341" s="205">
        <v>1327.4</v>
      </c>
      <c r="K2341" s="214">
        <v>1327.4</v>
      </c>
      <c r="L2341" s="263">
        <v>96</v>
      </c>
      <c r="M2341" s="214">
        <f>R2341+T2341+V2341+X2341+Z2341+AB2341+AE2341+AF2341</f>
        <v>1789760.54</v>
      </c>
      <c r="N2341" s="205"/>
      <c r="O2341" s="211"/>
      <c r="P2341" s="205"/>
      <c r="Q2341" s="205">
        <f>M2341</f>
        <v>1789760.54</v>
      </c>
      <c r="R2341" s="205">
        <v>1617000</v>
      </c>
      <c r="S2341" s="219"/>
      <c r="T2341" s="205"/>
      <c r="U2341" s="205"/>
      <c r="V2341" s="205"/>
      <c r="W2341" s="205"/>
      <c r="X2341" s="205"/>
      <c r="Y2341" s="205"/>
      <c r="Z2341" s="205"/>
      <c r="AA2341" s="205"/>
      <c r="AB2341" s="205"/>
      <c r="AC2341" s="205"/>
      <c r="AD2341" s="205"/>
      <c r="AE2341" s="205"/>
      <c r="AF2341" s="205">
        <v>172760.54</v>
      </c>
      <c r="AG2341" s="221">
        <v>2025</v>
      </c>
      <c r="AH2341" s="165"/>
      <c r="AI2341" s="175"/>
      <c r="AJ2341" s="152"/>
      <c r="AK2341" s="15">
        <f t="shared" ca="1" si="579"/>
        <v>2236</v>
      </c>
      <c r="AL2341" s="15" t="s">
        <v>155</v>
      </c>
      <c r="AM2341" s="15" t="str">
        <f t="shared" ca="1" si="582"/>
        <v>2236.</v>
      </c>
      <c r="AN2341" s="222"/>
      <c r="AO2341" s="15"/>
      <c r="AP2341" s="16"/>
    </row>
    <row r="2342" spans="1:42" ht="22.5" hidden="1" customHeight="1" x14ac:dyDescent="0.25">
      <c r="A2342" s="83" t="str">
        <f t="shared" ca="1" si="571"/>
        <v>2237.</v>
      </c>
      <c r="B2342" s="26">
        <v>4546</v>
      </c>
      <c r="C2342" s="313" t="s">
        <v>2243</v>
      </c>
      <c r="D2342" s="26">
        <v>1969</v>
      </c>
      <c r="E2342" s="135" t="s">
        <v>2957</v>
      </c>
      <c r="F2342" s="83" t="s">
        <v>2959</v>
      </c>
      <c r="G2342" s="26">
        <v>9</v>
      </c>
      <c r="H2342" s="26">
        <v>1</v>
      </c>
      <c r="I2342" s="214">
        <v>2210.6999999999998</v>
      </c>
      <c r="J2342" s="205">
        <v>1876.9</v>
      </c>
      <c r="K2342" s="214">
        <v>1876.9</v>
      </c>
      <c r="L2342" s="263">
        <v>88</v>
      </c>
      <c r="M2342" s="214">
        <f t="shared" ref="M2342" si="583">R2342+T2342+V2342+X2342+Z2342+AB2342+AE2342+AF2342</f>
        <v>3106160</v>
      </c>
      <c r="N2342" s="205"/>
      <c r="O2342" s="211"/>
      <c r="P2342" s="205"/>
      <c r="Q2342" s="205">
        <f t="shared" ref="Q2342" si="584">M2342</f>
        <v>3106160</v>
      </c>
      <c r="R2342" s="205"/>
      <c r="S2342" s="219">
        <v>1</v>
      </c>
      <c r="T2342" s="205">
        <v>3106160</v>
      </c>
      <c r="U2342" s="205"/>
      <c r="V2342" s="205"/>
      <c r="W2342" s="205"/>
      <c r="X2342" s="205"/>
      <c r="Y2342" s="205"/>
      <c r="Z2342" s="205"/>
      <c r="AA2342" s="205"/>
      <c r="AB2342" s="205"/>
      <c r="AC2342" s="205"/>
      <c r="AD2342" s="205"/>
      <c r="AE2342" s="205"/>
      <c r="AF2342" s="205"/>
      <c r="AG2342" s="221">
        <v>2025</v>
      </c>
      <c r="AH2342" s="264"/>
      <c r="AI2342" s="175"/>
      <c r="AJ2342" s="152"/>
      <c r="AK2342" s="15">
        <f t="shared" ca="1" si="579"/>
        <v>2237</v>
      </c>
      <c r="AL2342" s="15" t="s">
        <v>155</v>
      </c>
      <c r="AM2342" s="15" t="str">
        <f t="shared" ca="1" si="582"/>
        <v>2237.</v>
      </c>
      <c r="AN2342" s="222"/>
      <c r="AO2342" s="15"/>
      <c r="AP2342" s="16"/>
    </row>
    <row r="2343" spans="1:42" ht="22.5" hidden="1" customHeight="1" x14ac:dyDescent="0.25">
      <c r="A2343" s="83" t="str">
        <f t="shared" ca="1" si="571"/>
        <v>2238.</v>
      </c>
      <c r="B2343" s="26">
        <v>4588</v>
      </c>
      <c r="C2343" s="313" t="s">
        <v>2259</v>
      </c>
      <c r="D2343" s="26">
        <v>1970</v>
      </c>
      <c r="E2343" s="135" t="s">
        <v>2957</v>
      </c>
      <c r="F2343" s="83" t="s">
        <v>2959</v>
      </c>
      <c r="G2343" s="26">
        <v>9</v>
      </c>
      <c r="H2343" s="26">
        <v>1</v>
      </c>
      <c r="I2343" s="214">
        <v>1862.6</v>
      </c>
      <c r="J2343" s="214">
        <v>1129.7</v>
      </c>
      <c r="K2343" s="214">
        <v>1129.7</v>
      </c>
      <c r="L2343" s="263">
        <v>89</v>
      </c>
      <c r="M2343" s="214">
        <f>R2343+T2343+V2343+X2343+Z2343+AB2343+AE2343+AF2343</f>
        <v>569395.29</v>
      </c>
      <c r="N2343" s="205"/>
      <c r="O2343" s="211"/>
      <c r="P2343" s="205"/>
      <c r="Q2343" s="205">
        <f>M2343</f>
        <v>569395.29</v>
      </c>
      <c r="R2343" s="205">
        <v>318318</v>
      </c>
      <c r="S2343" s="219"/>
      <c r="T2343" s="205"/>
      <c r="U2343" s="205"/>
      <c r="V2343" s="205"/>
      <c r="W2343" s="205"/>
      <c r="X2343" s="205"/>
      <c r="Y2343" s="205"/>
      <c r="Z2343" s="205"/>
      <c r="AA2343" s="205"/>
      <c r="AB2343" s="205"/>
      <c r="AC2343" s="205"/>
      <c r="AD2343" s="205"/>
      <c r="AE2343" s="205"/>
      <c r="AF2343" s="205">
        <v>251077.29</v>
      </c>
      <c r="AG2343" s="221">
        <v>2025</v>
      </c>
      <c r="AH2343" s="165"/>
      <c r="AI2343" s="175"/>
      <c r="AJ2343" s="152"/>
      <c r="AK2343" s="15">
        <f t="shared" ca="1" si="579"/>
        <v>2238</v>
      </c>
      <c r="AL2343" s="15" t="s">
        <v>155</v>
      </c>
      <c r="AM2343" s="15" t="str">
        <f t="shared" ca="1" si="582"/>
        <v>2238.</v>
      </c>
      <c r="AN2343" s="222"/>
      <c r="AO2343" s="15"/>
      <c r="AP2343" s="16"/>
    </row>
    <row r="2344" spans="1:42" ht="22.5" hidden="1" customHeight="1" x14ac:dyDescent="0.25">
      <c r="A2344" s="83" t="str">
        <f t="shared" ca="1" si="571"/>
        <v>2239.</v>
      </c>
      <c r="B2344" s="26">
        <v>4562</v>
      </c>
      <c r="C2344" s="313" t="s">
        <v>2265</v>
      </c>
      <c r="D2344" s="26">
        <v>1972</v>
      </c>
      <c r="E2344" s="135" t="s">
        <v>2957</v>
      </c>
      <c r="F2344" s="83" t="s">
        <v>2959</v>
      </c>
      <c r="G2344" s="26">
        <v>9</v>
      </c>
      <c r="H2344" s="26">
        <v>1</v>
      </c>
      <c r="I2344" s="214">
        <v>2223.3000000000002</v>
      </c>
      <c r="J2344" s="214">
        <v>1878.2</v>
      </c>
      <c r="K2344" s="214">
        <v>1878.2</v>
      </c>
      <c r="L2344" s="263">
        <v>80</v>
      </c>
      <c r="M2344" s="214">
        <f>R2344+T2344+V2344+X2344+Z2344+AB2344+AE2344+AF2344</f>
        <v>3106160</v>
      </c>
      <c r="N2344" s="205"/>
      <c r="O2344" s="211"/>
      <c r="P2344" s="205"/>
      <c r="Q2344" s="205">
        <f>M2344</f>
        <v>3106160</v>
      </c>
      <c r="R2344" s="205"/>
      <c r="S2344" s="219">
        <v>1</v>
      </c>
      <c r="T2344" s="205">
        <v>3106160</v>
      </c>
      <c r="U2344" s="205"/>
      <c r="V2344" s="205"/>
      <c r="W2344" s="205"/>
      <c r="X2344" s="205"/>
      <c r="Y2344" s="205"/>
      <c r="Z2344" s="205"/>
      <c r="AA2344" s="205"/>
      <c r="AB2344" s="205"/>
      <c r="AC2344" s="205"/>
      <c r="AD2344" s="205"/>
      <c r="AE2344" s="205"/>
      <c r="AF2344" s="205"/>
      <c r="AG2344" s="221">
        <v>2025</v>
      </c>
      <c r="AH2344" s="264"/>
      <c r="AI2344" s="175"/>
      <c r="AJ2344" s="152"/>
      <c r="AK2344" s="15">
        <f t="shared" ca="1" si="579"/>
        <v>2239</v>
      </c>
      <c r="AL2344" s="15" t="s">
        <v>155</v>
      </c>
      <c r="AM2344" s="15" t="str">
        <f t="shared" ca="1" si="582"/>
        <v>2239.</v>
      </c>
      <c r="AN2344" s="222"/>
      <c r="AO2344" s="15"/>
      <c r="AP2344" s="16"/>
    </row>
    <row r="2345" spans="1:42" ht="22.5" hidden="1" customHeight="1" x14ac:dyDescent="0.25">
      <c r="A2345" s="83" t="str">
        <f t="shared" ca="1" si="571"/>
        <v>2240.</v>
      </c>
      <c r="B2345" s="26">
        <v>5225</v>
      </c>
      <c r="C2345" s="242" t="s">
        <v>2287</v>
      </c>
      <c r="D2345" s="26">
        <v>1974</v>
      </c>
      <c r="E2345" s="135" t="s">
        <v>2957</v>
      </c>
      <c r="F2345" s="83" t="s">
        <v>2959</v>
      </c>
      <c r="G2345" s="26">
        <v>9</v>
      </c>
      <c r="H2345" s="26">
        <v>1</v>
      </c>
      <c r="I2345" s="205">
        <v>4578</v>
      </c>
      <c r="J2345" s="205">
        <v>4325.8</v>
      </c>
      <c r="K2345" s="205">
        <v>4325.8</v>
      </c>
      <c r="L2345" s="219">
        <v>225</v>
      </c>
      <c r="M2345" s="214">
        <f>R2345+T2345+V2345+X2345+Z2345+AB2345+AE2345+AF2345</f>
        <v>6212320</v>
      </c>
      <c r="N2345" s="205"/>
      <c r="O2345" s="211"/>
      <c r="P2345" s="205"/>
      <c r="Q2345" s="205">
        <f>M2345</f>
        <v>6212320</v>
      </c>
      <c r="R2345" s="205"/>
      <c r="S2345" s="219">
        <v>2</v>
      </c>
      <c r="T2345" s="205">
        <v>6212320</v>
      </c>
      <c r="U2345" s="205"/>
      <c r="V2345" s="205"/>
      <c r="W2345" s="205"/>
      <c r="X2345" s="205"/>
      <c r="Y2345" s="205"/>
      <c r="Z2345" s="205"/>
      <c r="AA2345" s="205"/>
      <c r="AB2345" s="205"/>
      <c r="AC2345" s="205"/>
      <c r="AD2345" s="205"/>
      <c r="AE2345" s="205"/>
      <c r="AF2345" s="205"/>
      <c r="AG2345" s="221">
        <v>2025</v>
      </c>
      <c r="AH2345" s="289"/>
      <c r="AI2345" s="175"/>
      <c r="AJ2345" s="152"/>
      <c r="AK2345" s="15">
        <f t="shared" ca="1" si="579"/>
        <v>2240</v>
      </c>
      <c r="AL2345" s="15" t="s">
        <v>155</v>
      </c>
      <c r="AM2345" s="15" t="str">
        <f t="shared" ca="1" si="582"/>
        <v>2240.</v>
      </c>
      <c r="AN2345" s="222"/>
      <c r="AO2345" s="15"/>
      <c r="AP2345" s="16"/>
    </row>
    <row r="2346" spans="1:42" ht="23.25" hidden="1" customHeight="1" x14ac:dyDescent="0.25">
      <c r="A2346" s="83" t="str">
        <f t="shared" ca="1" si="571"/>
        <v>2241.</v>
      </c>
      <c r="B2346" s="26">
        <v>4194</v>
      </c>
      <c r="C2346" s="47" t="s">
        <v>2316</v>
      </c>
      <c r="D2346" s="26">
        <v>1987</v>
      </c>
      <c r="E2346" s="135" t="s">
        <v>2957</v>
      </c>
      <c r="F2346" s="83" t="s">
        <v>2959</v>
      </c>
      <c r="G2346" s="26">
        <v>9</v>
      </c>
      <c r="H2346" s="26">
        <v>1</v>
      </c>
      <c r="I2346" s="205">
        <v>3213.9</v>
      </c>
      <c r="J2346" s="205">
        <v>3188.1</v>
      </c>
      <c r="K2346" s="205">
        <v>3188.1</v>
      </c>
      <c r="L2346" s="219">
        <v>168</v>
      </c>
      <c r="M2346" s="214">
        <f t="shared" ref="M2346:M2347" si="585">R2346+T2346+V2346+X2346+Z2346+AB2346+AE2346+AF2346</f>
        <v>3106160</v>
      </c>
      <c r="N2346" s="205"/>
      <c r="O2346" s="211"/>
      <c r="P2346" s="205"/>
      <c r="Q2346" s="205">
        <f t="shared" ref="Q2346:Q2347" si="586">M2346</f>
        <v>3106160</v>
      </c>
      <c r="R2346" s="205"/>
      <c r="S2346" s="219">
        <v>1</v>
      </c>
      <c r="T2346" s="205">
        <v>3106160</v>
      </c>
      <c r="U2346" s="205"/>
      <c r="V2346" s="205"/>
      <c r="W2346" s="205"/>
      <c r="X2346" s="205"/>
      <c r="Y2346" s="205"/>
      <c r="Z2346" s="205"/>
      <c r="AA2346" s="205"/>
      <c r="AB2346" s="205"/>
      <c r="AC2346" s="209"/>
      <c r="AD2346" s="209"/>
      <c r="AE2346" s="205"/>
      <c r="AF2346" s="205"/>
      <c r="AG2346" s="221">
        <v>2025</v>
      </c>
      <c r="AH2346" s="264"/>
      <c r="AI2346" s="175"/>
      <c r="AJ2346" s="152"/>
      <c r="AK2346" s="15">
        <f t="shared" ca="1" si="579"/>
        <v>2241</v>
      </c>
      <c r="AL2346" s="15" t="s">
        <v>155</v>
      </c>
      <c r="AM2346" s="15" t="str">
        <f t="shared" ca="1" si="582"/>
        <v>2241.</v>
      </c>
      <c r="AN2346" s="222"/>
      <c r="AP2346" s="16"/>
    </row>
    <row r="2347" spans="1:42" ht="22.5" hidden="1" customHeight="1" x14ac:dyDescent="0.25">
      <c r="A2347" s="83" t="str">
        <f t="shared" ca="1" si="571"/>
        <v>2242.</v>
      </c>
      <c r="B2347" s="26">
        <v>4476</v>
      </c>
      <c r="C2347" s="313" t="s">
        <v>2323</v>
      </c>
      <c r="D2347" s="26">
        <v>1989</v>
      </c>
      <c r="E2347" s="135" t="s">
        <v>2957</v>
      </c>
      <c r="F2347" s="83" t="s">
        <v>2958</v>
      </c>
      <c r="G2347" s="26">
        <v>5</v>
      </c>
      <c r="H2347" s="26">
        <v>6</v>
      </c>
      <c r="I2347" s="214">
        <v>6763.7</v>
      </c>
      <c r="J2347" s="205">
        <v>6488.2</v>
      </c>
      <c r="K2347" s="214">
        <v>6488.2</v>
      </c>
      <c r="L2347" s="263">
        <v>321</v>
      </c>
      <c r="M2347" s="214">
        <f t="shared" si="585"/>
        <v>1016400</v>
      </c>
      <c r="N2347" s="205"/>
      <c r="O2347" s="211"/>
      <c r="P2347" s="205"/>
      <c r="Q2347" s="205">
        <f t="shared" si="586"/>
        <v>1016400</v>
      </c>
      <c r="R2347" s="205">
        <v>1016400</v>
      </c>
      <c r="S2347" s="219"/>
      <c r="T2347" s="205"/>
      <c r="U2347" s="205"/>
      <c r="V2347" s="205"/>
      <c r="W2347" s="205"/>
      <c r="X2347" s="205"/>
      <c r="Y2347" s="205"/>
      <c r="Z2347" s="205"/>
      <c r="AA2347" s="205"/>
      <c r="AB2347" s="205"/>
      <c r="AC2347" s="205"/>
      <c r="AD2347" s="205"/>
      <c r="AE2347" s="205"/>
      <c r="AF2347" s="205"/>
      <c r="AG2347" s="221">
        <v>2025</v>
      </c>
      <c r="AH2347" s="158"/>
      <c r="AI2347" s="175"/>
      <c r="AJ2347" s="152"/>
      <c r="AK2347" s="15">
        <f t="shared" ca="1" si="579"/>
        <v>2242</v>
      </c>
      <c r="AL2347" s="15" t="s">
        <v>155</v>
      </c>
      <c r="AM2347" s="15" t="str">
        <f t="shared" ca="1" si="582"/>
        <v>2242.</v>
      </c>
      <c r="AN2347" s="222"/>
      <c r="AO2347" s="15"/>
      <c r="AP2347" s="16"/>
    </row>
    <row r="2348" spans="1:42" ht="22.5" hidden="1" customHeight="1" x14ac:dyDescent="0.25">
      <c r="A2348" s="83" t="str">
        <f ca="1">AM2348</f>
        <v>2243.</v>
      </c>
      <c r="B2348" s="26">
        <v>4207</v>
      </c>
      <c r="C2348" s="40" t="s">
        <v>2334</v>
      </c>
      <c r="D2348" s="26">
        <v>1993</v>
      </c>
      <c r="E2348" s="135" t="s">
        <v>2957</v>
      </c>
      <c r="F2348" s="83" t="s">
        <v>2961</v>
      </c>
      <c r="G2348" s="26">
        <v>5</v>
      </c>
      <c r="H2348" s="26">
        <v>9</v>
      </c>
      <c r="I2348" s="303">
        <v>5909.4</v>
      </c>
      <c r="J2348" s="176">
        <v>5909.4</v>
      </c>
      <c r="K2348" s="303">
        <v>5909.4</v>
      </c>
      <c r="L2348" s="144">
        <v>318</v>
      </c>
      <c r="M2348" s="303">
        <f>R2348+T2348+V2348+X2348+Z2348+AB2348+AE2348+AF2348</f>
        <v>3847440</v>
      </c>
      <c r="N2348" s="176"/>
      <c r="O2348" s="174"/>
      <c r="P2348" s="176"/>
      <c r="Q2348" s="176">
        <f>M2348</f>
        <v>3847440</v>
      </c>
      <c r="R2348" s="176">
        <v>3847440</v>
      </c>
      <c r="S2348" s="32"/>
      <c r="T2348" s="176"/>
      <c r="U2348" s="176"/>
      <c r="V2348" s="176"/>
      <c r="W2348" s="176"/>
      <c r="X2348" s="176"/>
      <c r="Y2348" s="176"/>
      <c r="Z2348" s="176"/>
      <c r="AA2348" s="176"/>
      <c r="AB2348" s="176"/>
      <c r="AC2348" s="176"/>
      <c r="AD2348" s="176"/>
      <c r="AE2348" s="176"/>
      <c r="AF2348" s="176"/>
      <c r="AG2348" s="317">
        <v>2025</v>
      </c>
      <c r="AH2348" s="158"/>
      <c r="AI2348" s="175"/>
      <c r="AJ2348" s="164"/>
      <c r="AK2348" s="15">
        <f t="shared" ca="1" si="579"/>
        <v>2243</v>
      </c>
      <c r="AL2348" s="15" t="s">
        <v>155</v>
      </c>
      <c r="AM2348" s="15" t="str">
        <f t="shared" ca="1" si="582"/>
        <v>2243.</v>
      </c>
      <c r="AN2348" s="179"/>
      <c r="AO2348" s="15"/>
      <c r="AP2348" s="16"/>
    </row>
    <row r="2349" spans="1:42" ht="22.5" hidden="1" customHeight="1" x14ac:dyDescent="0.25">
      <c r="A2349" s="83" t="str">
        <f t="shared" ref="A2349:A2359" ca="1" si="587">AM2349</f>
        <v>2244.</v>
      </c>
      <c r="B2349" s="26">
        <v>5191</v>
      </c>
      <c r="C2349" s="47" t="s">
        <v>2335</v>
      </c>
      <c r="D2349" s="26">
        <v>1994</v>
      </c>
      <c r="E2349" s="135" t="s">
        <v>2957</v>
      </c>
      <c r="F2349" s="83" t="s">
        <v>2958</v>
      </c>
      <c r="G2349" s="26">
        <v>9</v>
      </c>
      <c r="H2349" s="26">
        <v>2</v>
      </c>
      <c r="I2349" s="205">
        <v>3429.9</v>
      </c>
      <c r="J2349" s="205">
        <v>3445.7</v>
      </c>
      <c r="K2349" s="205">
        <v>3429.9</v>
      </c>
      <c r="L2349" s="219">
        <v>144</v>
      </c>
      <c r="M2349" s="214">
        <f t="shared" ref="M2349:M2358" si="588">R2349+T2349+V2349+X2349+Z2349+AB2349+AE2349+AF2349</f>
        <v>7330360</v>
      </c>
      <c r="N2349" s="205"/>
      <c r="O2349" s="211"/>
      <c r="P2349" s="205"/>
      <c r="Q2349" s="205">
        <f t="shared" ref="Q2349:Q2358" si="589">M2349</f>
        <v>7330360</v>
      </c>
      <c r="R2349" s="205">
        <v>1118040</v>
      </c>
      <c r="S2349" s="219">
        <v>2</v>
      </c>
      <c r="T2349" s="205">
        <v>6212320</v>
      </c>
      <c r="U2349" s="205"/>
      <c r="V2349" s="205"/>
      <c r="W2349" s="205"/>
      <c r="X2349" s="205"/>
      <c r="Y2349" s="205"/>
      <c r="Z2349" s="205"/>
      <c r="AA2349" s="205"/>
      <c r="AB2349" s="205"/>
      <c r="AC2349" s="209"/>
      <c r="AD2349" s="209"/>
      <c r="AE2349" s="205"/>
      <c r="AF2349" s="205"/>
      <c r="AG2349" s="221">
        <v>2025</v>
      </c>
      <c r="AH2349" s="287"/>
      <c r="AI2349" s="175"/>
      <c r="AJ2349" s="152"/>
      <c r="AK2349" s="15">
        <f t="shared" ca="1" si="579"/>
        <v>2244</v>
      </c>
      <c r="AL2349" s="15" t="s">
        <v>155</v>
      </c>
      <c r="AM2349" s="15" t="str">
        <f t="shared" ca="1" si="582"/>
        <v>2244.</v>
      </c>
      <c r="AN2349" s="222"/>
      <c r="AO2349" s="15"/>
      <c r="AP2349" s="16"/>
    </row>
    <row r="2350" spans="1:42" ht="22.5" hidden="1" customHeight="1" x14ac:dyDescent="0.25">
      <c r="A2350" s="83" t="str">
        <f t="shared" ca="1" si="587"/>
        <v>2245.</v>
      </c>
      <c r="B2350" s="26">
        <v>4219</v>
      </c>
      <c r="C2350" s="313" t="s">
        <v>2337</v>
      </c>
      <c r="D2350" s="26">
        <v>1995</v>
      </c>
      <c r="E2350" s="135" t="s">
        <v>2957</v>
      </c>
      <c r="F2350" s="83" t="s">
        <v>2959</v>
      </c>
      <c r="G2350" s="26">
        <v>7</v>
      </c>
      <c r="H2350" s="26">
        <v>2</v>
      </c>
      <c r="I2350" s="214">
        <v>3041.3</v>
      </c>
      <c r="J2350" s="205">
        <v>3041.3</v>
      </c>
      <c r="K2350" s="214">
        <v>3041.3</v>
      </c>
      <c r="L2350" s="263">
        <v>99</v>
      </c>
      <c r="M2350" s="214">
        <f t="shared" si="588"/>
        <v>3106160</v>
      </c>
      <c r="N2350" s="205"/>
      <c r="O2350" s="211"/>
      <c r="P2350" s="205"/>
      <c r="Q2350" s="205">
        <f t="shared" si="589"/>
        <v>3106160</v>
      </c>
      <c r="R2350" s="205"/>
      <c r="S2350" s="219">
        <v>1</v>
      </c>
      <c r="T2350" s="205">
        <v>3106160</v>
      </c>
      <c r="U2350" s="205"/>
      <c r="V2350" s="205"/>
      <c r="W2350" s="205"/>
      <c r="X2350" s="205"/>
      <c r="Y2350" s="205"/>
      <c r="Z2350" s="205"/>
      <c r="AA2350" s="205"/>
      <c r="AB2350" s="205"/>
      <c r="AC2350" s="205"/>
      <c r="AD2350" s="205"/>
      <c r="AE2350" s="205"/>
      <c r="AF2350" s="205"/>
      <c r="AG2350" s="221">
        <v>2025</v>
      </c>
      <c r="AH2350" s="287"/>
      <c r="AI2350" s="175"/>
      <c r="AJ2350" s="152"/>
      <c r="AK2350" s="15">
        <f t="shared" ca="1" si="579"/>
        <v>2245</v>
      </c>
      <c r="AL2350" s="15" t="s">
        <v>155</v>
      </c>
      <c r="AM2350" s="15" t="str">
        <f t="shared" ca="1" si="582"/>
        <v>2245.</v>
      </c>
      <c r="AN2350" s="222"/>
      <c r="AO2350" s="15"/>
      <c r="AP2350" s="16"/>
    </row>
    <row r="2351" spans="1:42" ht="22.5" hidden="1" customHeight="1" x14ac:dyDescent="0.25">
      <c r="A2351" s="83" t="str">
        <f t="shared" ca="1" si="587"/>
        <v>2246.</v>
      </c>
      <c r="B2351" s="26">
        <v>5111</v>
      </c>
      <c r="C2351" s="242" t="s">
        <v>2343</v>
      </c>
      <c r="D2351" s="26">
        <v>1975</v>
      </c>
      <c r="E2351" s="135" t="s">
        <v>2957</v>
      </c>
      <c r="F2351" s="83" t="s">
        <v>2959</v>
      </c>
      <c r="G2351" s="26">
        <v>4</v>
      </c>
      <c r="H2351" s="26">
        <v>4</v>
      </c>
      <c r="I2351" s="205">
        <v>2476</v>
      </c>
      <c r="J2351" s="205">
        <v>2403.1999999999998</v>
      </c>
      <c r="K2351" s="205">
        <v>2403.1999999999998</v>
      </c>
      <c r="L2351" s="219">
        <v>95</v>
      </c>
      <c r="M2351" s="214">
        <f t="shared" si="588"/>
        <v>900900</v>
      </c>
      <c r="N2351" s="205"/>
      <c r="O2351" s="211"/>
      <c r="P2351" s="205"/>
      <c r="Q2351" s="205">
        <f t="shared" si="589"/>
        <v>900900</v>
      </c>
      <c r="R2351" s="205">
        <v>900900</v>
      </c>
      <c r="S2351" s="219"/>
      <c r="T2351" s="205"/>
      <c r="U2351" s="205"/>
      <c r="V2351" s="205"/>
      <c r="W2351" s="205"/>
      <c r="X2351" s="205"/>
      <c r="Y2351" s="205"/>
      <c r="Z2351" s="205"/>
      <c r="AA2351" s="205"/>
      <c r="AB2351" s="205"/>
      <c r="AC2351" s="205"/>
      <c r="AD2351" s="205"/>
      <c r="AE2351" s="205"/>
      <c r="AF2351" s="205"/>
      <c r="AG2351" s="221">
        <v>2025</v>
      </c>
      <c r="AH2351" s="159"/>
      <c r="AI2351" s="175"/>
      <c r="AJ2351" s="153"/>
      <c r="AK2351" s="15">
        <f t="shared" ca="1" si="579"/>
        <v>2246</v>
      </c>
      <c r="AL2351" s="15" t="s">
        <v>155</v>
      </c>
      <c r="AM2351" s="15" t="str">
        <f t="shared" ca="1" si="582"/>
        <v>2246.</v>
      </c>
      <c r="AN2351" s="222"/>
      <c r="AO2351" s="15"/>
      <c r="AP2351" s="16"/>
    </row>
    <row r="2352" spans="1:42" ht="22.5" hidden="1" customHeight="1" x14ac:dyDescent="0.25">
      <c r="A2352" s="83" t="str">
        <f t="shared" ca="1" si="587"/>
        <v>2247.</v>
      </c>
      <c r="B2352" s="26">
        <v>4629</v>
      </c>
      <c r="C2352" s="242" t="s">
        <v>2358</v>
      </c>
      <c r="D2352" s="26">
        <v>1846</v>
      </c>
      <c r="E2352" s="135" t="s">
        <v>2957</v>
      </c>
      <c r="F2352" s="83" t="s">
        <v>2960</v>
      </c>
      <c r="G2352" s="26">
        <v>2</v>
      </c>
      <c r="H2352" s="26">
        <v>1</v>
      </c>
      <c r="I2352" s="205">
        <v>467.8</v>
      </c>
      <c r="J2352" s="205">
        <v>432.7</v>
      </c>
      <c r="K2352" s="205">
        <v>268.2</v>
      </c>
      <c r="L2352" s="219">
        <v>23</v>
      </c>
      <c r="M2352" s="214">
        <f t="shared" si="588"/>
        <v>175652.40000000002</v>
      </c>
      <c r="N2352" s="205"/>
      <c r="O2352" s="211"/>
      <c r="P2352" s="205"/>
      <c r="Q2352" s="205">
        <f t="shared" si="589"/>
        <v>175652.40000000002</v>
      </c>
      <c r="R2352" s="205">
        <v>175652.40000000002</v>
      </c>
      <c r="S2352" s="219"/>
      <c r="T2352" s="205"/>
      <c r="U2352" s="205"/>
      <c r="V2352" s="205"/>
      <c r="W2352" s="205"/>
      <c r="X2352" s="205"/>
      <c r="Y2352" s="205"/>
      <c r="Z2352" s="205"/>
      <c r="AA2352" s="205"/>
      <c r="AB2352" s="205"/>
      <c r="AC2352" s="205"/>
      <c r="AD2352" s="205"/>
      <c r="AE2352" s="205"/>
      <c r="AF2352" s="205"/>
      <c r="AG2352" s="221">
        <v>2025</v>
      </c>
      <c r="AH2352" s="159"/>
      <c r="AI2352" s="175"/>
      <c r="AJ2352" s="153"/>
      <c r="AK2352" s="15">
        <f t="shared" ca="1" si="579"/>
        <v>2247</v>
      </c>
      <c r="AL2352" s="15" t="s">
        <v>155</v>
      </c>
      <c r="AM2352" s="15" t="str">
        <f t="shared" ca="1" si="582"/>
        <v>2247.</v>
      </c>
      <c r="AN2352" s="222"/>
      <c r="AO2352" s="15"/>
      <c r="AP2352" s="16"/>
    </row>
    <row r="2353" spans="1:16382" ht="22.5" hidden="1" customHeight="1" x14ac:dyDescent="0.25">
      <c r="A2353" s="83" t="str">
        <f t="shared" ca="1" si="587"/>
        <v>2248.</v>
      </c>
      <c r="B2353" s="26">
        <v>4335</v>
      </c>
      <c r="C2353" s="252" t="s">
        <v>2377</v>
      </c>
      <c r="D2353" s="26">
        <v>1954</v>
      </c>
      <c r="E2353" s="135" t="s">
        <v>2957</v>
      </c>
      <c r="F2353" s="83" t="s">
        <v>2959</v>
      </c>
      <c r="G2353" s="26">
        <v>2</v>
      </c>
      <c r="H2353" s="26">
        <v>1</v>
      </c>
      <c r="I2353" s="214">
        <v>544.1</v>
      </c>
      <c r="J2353" s="214">
        <v>507</v>
      </c>
      <c r="K2353" s="214">
        <v>507</v>
      </c>
      <c r="L2353" s="263">
        <v>25</v>
      </c>
      <c r="M2353" s="214">
        <f t="shared" si="588"/>
        <v>215790.16</v>
      </c>
      <c r="N2353" s="205"/>
      <c r="O2353" s="211"/>
      <c r="P2353" s="205"/>
      <c r="Q2353" s="205">
        <f t="shared" si="589"/>
        <v>215790.16</v>
      </c>
      <c r="R2353" s="205">
        <v>166320</v>
      </c>
      <c r="S2353" s="219"/>
      <c r="T2353" s="205"/>
      <c r="U2353" s="205"/>
      <c r="V2353" s="205"/>
      <c r="W2353" s="205"/>
      <c r="X2353" s="205"/>
      <c r="Y2353" s="205"/>
      <c r="Z2353" s="205"/>
      <c r="AA2353" s="205"/>
      <c r="AB2353" s="205"/>
      <c r="AC2353" s="205"/>
      <c r="AD2353" s="205"/>
      <c r="AE2353" s="205"/>
      <c r="AF2353" s="205">
        <v>49470.16</v>
      </c>
      <c r="AG2353" s="221">
        <v>2025</v>
      </c>
      <c r="AH2353" s="165"/>
      <c r="AI2353" s="175"/>
      <c r="AJ2353" s="152"/>
      <c r="AK2353" s="15">
        <f t="shared" ca="1" si="579"/>
        <v>2248</v>
      </c>
      <c r="AL2353" s="15" t="s">
        <v>155</v>
      </c>
      <c r="AM2353" s="15" t="str">
        <f t="shared" ca="1" si="582"/>
        <v>2248.</v>
      </c>
      <c r="AN2353" s="222"/>
      <c r="AO2353" s="15"/>
      <c r="AP2353" s="16"/>
    </row>
    <row r="2354" spans="1:16382" ht="22.5" hidden="1" customHeight="1" x14ac:dyDescent="0.25">
      <c r="A2354" s="83" t="str">
        <f t="shared" ca="1" si="587"/>
        <v>2249.</v>
      </c>
      <c r="B2354" s="144">
        <v>5400</v>
      </c>
      <c r="C2354" s="47" t="s">
        <v>2387</v>
      </c>
      <c r="D2354" s="26">
        <v>1957</v>
      </c>
      <c r="E2354" s="135" t="s">
        <v>2957</v>
      </c>
      <c r="F2354" s="83" t="s">
        <v>2959</v>
      </c>
      <c r="G2354" s="26">
        <v>2</v>
      </c>
      <c r="H2354" s="26">
        <v>2</v>
      </c>
      <c r="I2354" s="205">
        <v>386.9</v>
      </c>
      <c r="J2354" s="205">
        <v>386.9</v>
      </c>
      <c r="K2354" s="205">
        <v>386.9</v>
      </c>
      <c r="L2354" s="219">
        <v>22</v>
      </c>
      <c r="M2354" s="214">
        <f t="shared" si="588"/>
        <v>1140487.23</v>
      </c>
      <c r="N2354" s="205"/>
      <c r="O2354" s="211"/>
      <c r="P2354" s="205"/>
      <c r="Q2354" s="205">
        <f t="shared" si="589"/>
        <v>1140487.23</v>
      </c>
      <c r="R2354" s="205">
        <v>993300</v>
      </c>
      <c r="S2354" s="219"/>
      <c r="T2354" s="205"/>
      <c r="U2354" s="205"/>
      <c r="V2354" s="205"/>
      <c r="W2354" s="205"/>
      <c r="X2354" s="205"/>
      <c r="Y2354" s="205"/>
      <c r="Z2354" s="205"/>
      <c r="AA2354" s="205"/>
      <c r="AB2354" s="205"/>
      <c r="AC2354" s="205"/>
      <c r="AD2354" s="205"/>
      <c r="AE2354" s="205"/>
      <c r="AF2354" s="205">
        <v>147187.23000000001</v>
      </c>
      <c r="AG2354" s="221">
        <v>2025</v>
      </c>
      <c r="AH2354" s="158"/>
      <c r="AI2354" s="175"/>
      <c r="AJ2354" s="152"/>
      <c r="AK2354" s="15">
        <f t="shared" ca="1" si="579"/>
        <v>2249</v>
      </c>
      <c r="AL2354" s="15" t="s">
        <v>155</v>
      </c>
      <c r="AM2354" s="15" t="str">
        <f t="shared" ca="1" si="582"/>
        <v>2249.</v>
      </c>
      <c r="AN2354" s="222"/>
      <c r="AO2354" s="15"/>
      <c r="AP2354" s="16"/>
    </row>
    <row r="2355" spans="1:16382" ht="22.5" hidden="1" customHeight="1" x14ac:dyDescent="0.25">
      <c r="A2355" s="83" t="str">
        <f t="shared" ca="1" si="587"/>
        <v>2250.</v>
      </c>
      <c r="B2355" s="26">
        <v>4426</v>
      </c>
      <c r="C2355" s="252" t="s">
        <v>2392</v>
      </c>
      <c r="D2355" s="26">
        <v>1958</v>
      </c>
      <c r="E2355" s="135" t="s">
        <v>2957</v>
      </c>
      <c r="F2355" s="83" t="s">
        <v>2959</v>
      </c>
      <c r="G2355" s="26">
        <v>4</v>
      </c>
      <c r="H2355" s="26">
        <v>2</v>
      </c>
      <c r="I2355" s="214">
        <v>2075.6</v>
      </c>
      <c r="J2355" s="205">
        <v>1690.1</v>
      </c>
      <c r="K2355" s="214">
        <v>1690.1</v>
      </c>
      <c r="L2355" s="263">
        <v>59</v>
      </c>
      <c r="M2355" s="214">
        <f t="shared" si="588"/>
        <v>887031.23</v>
      </c>
      <c r="N2355" s="205"/>
      <c r="O2355" s="211"/>
      <c r="P2355" s="205"/>
      <c r="Q2355" s="205">
        <f t="shared" si="589"/>
        <v>887031.23</v>
      </c>
      <c r="R2355" s="205">
        <v>734580</v>
      </c>
      <c r="S2355" s="219"/>
      <c r="T2355" s="205"/>
      <c r="U2355" s="205"/>
      <c r="V2355" s="205"/>
      <c r="W2355" s="205"/>
      <c r="X2355" s="205"/>
      <c r="Y2355" s="205"/>
      <c r="Z2355" s="205"/>
      <c r="AA2355" s="205"/>
      <c r="AB2355" s="205"/>
      <c r="AC2355" s="205"/>
      <c r="AD2355" s="205"/>
      <c r="AE2355" s="205"/>
      <c r="AF2355" s="205">
        <v>152451.23000000001</v>
      </c>
      <c r="AG2355" s="221">
        <v>2025</v>
      </c>
      <c r="AH2355" s="165"/>
      <c r="AI2355" s="175"/>
      <c r="AJ2355" s="152"/>
      <c r="AK2355" s="15">
        <f t="shared" ca="1" si="579"/>
        <v>2250</v>
      </c>
      <c r="AL2355" s="15" t="s">
        <v>155</v>
      </c>
      <c r="AM2355" s="15" t="str">
        <f t="shared" ca="1" si="582"/>
        <v>2250.</v>
      </c>
      <c r="AN2355" s="222"/>
      <c r="AO2355" s="15"/>
      <c r="AP2355" s="16"/>
    </row>
    <row r="2356" spans="1:16382" ht="22.5" hidden="1" customHeight="1" x14ac:dyDescent="0.25">
      <c r="A2356" s="83" t="str">
        <f t="shared" ca="1" si="587"/>
        <v>2251.</v>
      </c>
      <c r="B2356" s="26">
        <v>4647</v>
      </c>
      <c r="C2356" s="313" t="s">
        <v>2413</v>
      </c>
      <c r="D2356" s="26">
        <v>1964</v>
      </c>
      <c r="E2356" s="135" t="s">
        <v>2957</v>
      </c>
      <c r="F2356" s="83" t="s">
        <v>2959</v>
      </c>
      <c r="G2356" s="26">
        <v>4</v>
      </c>
      <c r="H2356" s="26">
        <v>2</v>
      </c>
      <c r="I2356" s="214">
        <v>1327.4</v>
      </c>
      <c r="J2356" s="205">
        <v>1285.5</v>
      </c>
      <c r="K2356" s="214">
        <v>1213.8</v>
      </c>
      <c r="L2356" s="263">
        <v>55</v>
      </c>
      <c r="M2356" s="214">
        <f t="shared" si="588"/>
        <v>1399711.58</v>
      </c>
      <c r="N2356" s="205"/>
      <c r="O2356" s="211"/>
      <c r="P2356" s="205"/>
      <c r="Q2356" s="205">
        <f t="shared" si="589"/>
        <v>1399711.58</v>
      </c>
      <c r="R2356" s="205">
        <v>1284360</v>
      </c>
      <c r="S2356" s="219"/>
      <c r="T2356" s="205"/>
      <c r="U2356" s="205"/>
      <c r="V2356" s="205"/>
      <c r="W2356" s="205"/>
      <c r="X2356" s="205"/>
      <c r="Y2356" s="205"/>
      <c r="Z2356" s="205"/>
      <c r="AA2356" s="205"/>
      <c r="AB2356" s="205"/>
      <c r="AC2356" s="205"/>
      <c r="AD2356" s="205"/>
      <c r="AE2356" s="205"/>
      <c r="AF2356" s="205">
        <v>115351.58</v>
      </c>
      <c r="AG2356" s="221">
        <v>2025</v>
      </c>
      <c r="AH2356" s="165"/>
      <c r="AI2356" s="175"/>
      <c r="AJ2356" s="152"/>
      <c r="AK2356" s="15">
        <f t="shared" ca="1" si="579"/>
        <v>2251</v>
      </c>
      <c r="AL2356" s="15" t="s">
        <v>155</v>
      </c>
      <c r="AM2356" s="15" t="str">
        <f t="shared" ca="1" si="582"/>
        <v>2251.</v>
      </c>
      <c r="AN2356" s="222"/>
      <c r="AO2356" s="15"/>
      <c r="AP2356" s="16"/>
    </row>
    <row r="2357" spans="1:16382" ht="22.5" hidden="1" customHeight="1" x14ac:dyDescent="0.25">
      <c r="A2357" s="83" t="str">
        <f t="shared" ca="1" si="587"/>
        <v>2252.</v>
      </c>
      <c r="B2357" s="144">
        <v>4700</v>
      </c>
      <c r="C2357" s="47" t="s">
        <v>2466</v>
      </c>
      <c r="D2357" s="26">
        <v>1978</v>
      </c>
      <c r="E2357" s="135" t="s">
        <v>2957</v>
      </c>
      <c r="F2357" s="83" t="s">
        <v>2959</v>
      </c>
      <c r="G2357" s="26">
        <v>9</v>
      </c>
      <c r="H2357" s="26">
        <v>2</v>
      </c>
      <c r="I2357" s="205">
        <v>4625.5</v>
      </c>
      <c r="J2357" s="205">
        <v>4625.5</v>
      </c>
      <c r="K2357" s="205">
        <v>3019.8</v>
      </c>
      <c r="L2357" s="219">
        <v>241</v>
      </c>
      <c r="M2357" s="214">
        <f t="shared" si="588"/>
        <v>6212320</v>
      </c>
      <c r="N2357" s="205"/>
      <c r="O2357" s="211"/>
      <c r="P2357" s="205"/>
      <c r="Q2357" s="205">
        <f t="shared" si="589"/>
        <v>6212320</v>
      </c>
      <c r="R2357" s="205"/>
      <c r="S2357" s="219">
        <v>2</v>
      </c>
      <c r="T2357" s="205">
        <v>6212320</v>
      </c>
      <c r="U2357" s="205"/>
      <c r="V2357" s="205"/>
      <c r="W2357" s="205"/>
      <c r="X2357" s="205"/>
      <c r="Y2357" s="205"/>
      <c r="Z2357" s="205"/>
      <c r="AA2357" s="205"/>
      <c r="AB2357" s="205"/>
      <c r="AC2357" s="209"/>
      <c r="AD2357" s="209"/>
      <c r="AE2357" s="205"/>
      <c r="AF2357" s="205"/>
      <c r="AG2357" s="221">
        <v>2025</v>
      </c>
      <c r="AH2357" s="287"/>
      <c r="AI2357" s="175"/>
      <c r="AJ2357" s="152"/>
      <c r="AK2357" s="15">
        <f t="shared" ca="1" si="579"/>
        <v>2252</v>
      </c>
      <c r="AL2357" s="15" t="s">
        <v>155</v>
      </c>
      <c r="AM2357" s="15" t="str">
        <f t="shared" ca="1" si="582"/>
        <v>2252.</v>
      </c>
      <c r="AN2357" s="222"/>
      <c r="AO2357" s="15"/>
      <c r="AP2357" s="16"/>
    </row>
    <row r="2358" spans="1:16382" ht="22.5" hidden="1" customHeight="1" x14ac:dyDescent="0.25">
      <c r="A2358" s="83" t="str">
        <f t="shared" ca="1" si="587"/>
        <v>2253.</v>
      </c>
      <c r="B2358" s="144">
        <v>4702</v>
      </c>
      <c r="C2358" s="47" t="s">
        <v>2473</v>
      </c>
      <c r="D2358" s="26">
        <v>1980</v>
      </c>
      <c r="E2358" s="135" t="s">
        <v>2957</v>
      </c>
      <c r="F2358" s="83" t="s">
        <v>2959</v>
      </c>
      <c r="G2358" s="26">
        <v>9</v>
      </c>
      <c r="H2358" s="26">
        <v>2</v>
      </c>
      <c r="I2358" s="205">
        <v>4675</v>
      </c>
      <c r="J2358" s="205">
        <v>4675</v>
      </c>
      <c r="K2358" s="205">
        <v>3110.8</v>
      </c>
      <c r="L2358" s="219">
        <v>178</v>
      </c>
      <c r="M2358" s="214">
        <f t="shared" si="588"/>
        <v>6212320</v>
      </c>
      <c r="N2358" s="205"/>
      <c r="O2358" s="211"/>
      <c r="P2358" s="205"/>
      <c r="Q2358" s="205">
        <f t="shared" si="589"/>
        <v>6212320</v>
      </c>
      <c r="R2358" s="205"/>
      <c r="S2358" s="219">
        <v>2</v>
      </c>
      <c r="T2358" s="205">
        <v>6212320</v>
      </c>
      <c r="U2358" s="205"/>
      <c r="V2358" s="205"/>
      <c r="W2358" s="205"/>
      <c r="X2358" s="205"/>
      <c r="Y2358" s="205"/>
      <c r="Z2358" s="205"/>
      <c r="AA2358" s="205"/>
      <c r="AB2358" s="205"/>
      <c r="AC2358" s="209"/>
      <c r="AD2358" s="209"/>
      <c r="AE2358" s="205"/>
      <c r="AF2358" s="205"/>
      <c r="AG2358" s="221">
        <v>2025</v>
      </c>
      <c r="AH2358" s="287"/>
      <c r="AI2358" s="175"/>
      <c r="AJ2358" s="152"/>
      <c r="AK2358" s="15">
        <f t="shared" ca="1" si="579"/>
        <v>2253</v>
      </c>
      <c r="AL2358" s="15" t="s">
        <v>155</v>
      </c>
      <c r="AM2358" s="15" t="str">
        <f t="shared" ca="1" si="582"/>
        <v>2253.</v>
      </c>
      <c r="AN2358" s="222"/>
      <c r="AO2358" s="15"/>
      <c r="AP2358" s="16"/>
    </row>
    <row r="2359" spans="1:16382" ht="22.5" hidden="1" customHeight="1" x14ac:dyDescent="0.25">
      <c r="A2359" s="83" t="str">
        <f t="shared" ca="1" si="587"/>
        <v>2254.</v>
      </c>
      <c r="B2359" s="26">
        <v>4231</v>
      </c>
      <c r="C2359" s="313" t="s">
        <v>2057</v>
      </c>
      <c r="D2359" s="26">
        <v>1997</v>
      </c>
      <c r="E2359" s="135" t="s">
        <v>2957</v>
      </c>
      <c r="F2359" s="83" t="s">
        <v>2958</v>
      </c>
      <c r="G2359" s="26">
        <v>9</v>
      </c>
      <c r="H2359" s="26">
        <v>9</v>
      </c>
      <c r="I2359" s="214">
        <v>20223.900000000001</v>
      </c>
      <c r="J2359" s="214">
        <v>17974.8</v>
      </c>
      <c r="K2359" s="214">
        <v>10164</v>
      </c>
      <c r="L2359" s="263">
        <v>750</v>
      </c>
      <c r="M2359" s="214">
        <f>R2359+T2359+V2359+X2359+Z2359+AB2359+AE2359+AF2359</f>
        <v>27955440</v>
      </c>
      <c r="N2359" s="205"/>
      <c r="O2359" s="211"/>
      <c r="P2359" s="205"/>
      <c r="Q2359" s="205">
        <f>M2359</f>
        <v>27955440</v>
      </c>
      <c r="R2359" s="205"/>
      <c r="S2359" s="219">
        <v>9</v>
      </c>
      <c r="T2359" s="205">
        <v>27955440</v>
      </c>
      <c r="U2359" s="205"/>
      <c r="V2359" s="205"/>
      <c r="W2359" s="205"/>
      <c r="X2359" s="205"/>
      <c r="Y2359" s="205"/>
      <c r="Z2359" s="205"/>
      <c r="AA2359" s="205"/>
      <c r="AB2359" s="205"/>
      <c r="AC2359" s="205"/>
      <c r="AD2359" s="205"/>
      <c r="AE2359" s="205"/>
      <c r="AF2359" s="205"/>
      <c r="AG2359" s="221">
        <v>2025</v>
      </c>
      <c r="AH2359" s="158"/>
      <c r="AI2359" s="175"/>
      <c r="AJ2359" s="152"/>
      <c r="AK2359" s="15">
        <f t="shared" ca="1" si="579"/>
        <v>2254</v>
      </c>
      <c r="AL2359" s="15" t="s">
        <v>155</v>
      </c>
      <c r="AM2359" s="15" t="str">
        <f t="shared" ca="1" si="582"/>
        <v>2254.</v>
      </c>
      <c r="AN2359" s="222"/>
      <c r="AO2359" s="15"/>
      <c r="AP2359" s="16"/>
    </row>
    <row r="2360" spans="1:16382" ht="22.5" hidden="1" customHeight="1" x14ac:dyDescent="0.25">
      <c r="A2360" s="83" t="str">
        <f t="shared" ref="A2360:A2378" ca="1" si="590">AM2360</f>
        <v>2255.</v>
      </c>
      <c r="B2360" s="83">
        <v>4257</v>
      </c>
      <c r="C2360" s="168" t="s">
        <v>3118</v>
      </c>
      <c r="D2360" s="83">
        <v>1969</v>
      </c>
      <c r="E2360" s="135" t="s">
        <v>2957</v>
      </c>
      <c r="F2360" s="83" t="s">
        <v>2958</v>
      </c>
      <c r="G2360" s="26">
        <v>5</v>
      </c>
      <c r="H2360" s="26">
        <v>4</v>
      </c>
      <c r="I2360" s="176">
        <v>4215.8999999999996</v>
      </c>
      <c r="J2360" s="176">
        <v>3883</v>
      </c>
      <c r="K2360" s="176">
        <v>3883</v>
      </c>
      <c r="L2360" s="32">
        <v>179</v>
      </c>
      <c r="M2360" s="303">
        <f>R2360+T2360+V2360+X2360+Z2360+AB2360+AE2360+AF2360</f>
        <v>3465419</v>
      </c>
      <c r="N2360" s="176"/>
      <c r="O2360" s="174"/>
      <c r="P2360" s="176"/>
      <c r="Q2360" s="176">
        <f>M2360</f>
        <v>3465419</v>
      </c>
      <c r="R2360" s="176"/>
      <c r="S2360" s="32"/>
      <c r="T2360" s="176"/>
      <c r="U2360" s="176">
        <v>977</v>
      </c>
      <c r="V2360" s="176">
        <f>U2360*3547</f>
        <v>3465419</v>
      </c>
      <c r="W2360" s="176"/>
      <c r="X2360" s="176"/>
      <c r="Y2360" s="176"/>
      <c r="Z2360" s="176"/>
      <c r="AA2360" s="176"/>
      <c r="AB2360" s="176"/>
      <c r="AC2360" s="176"/>
      <c r="AD2360" s="176"/>
      <c r="AE2360" s="176"/>
      <c r="AF2360" s="331"/>
      <c r="AG2360" s="182" t="s">
        <v>3113</v>
      </c>
      <c r="AH2360" s="158"/>
      <c r="AI2360" s="175"/>
      <c r="AJ2360" s="327"/>
      <c r="AK2360" s="15">
        <f t="shared" ca="1" si="579"/>
        <v>2255</v>
      </c>
      <c r="AL2360" s="15" t="s">
        <v>155</v>
      </c>
      <c r="AM2360" s="15" t="str">
        <f t="shared" ca="1" si="582"/>
        <v>2255.</v>
      </c>
      <c r="AN2360" s="179"/>
      <c r="AO2360" s="15"/>
      <c r="AP2360" s="16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/>
      <c r="BS2360" s="14"/>
      <c r="BT2360" s="14"/>
      <c r="BU2360" s="14"/>
      <c r="BV2360" s="14"/>
      <c r="BW2360" s="14"/>
      <c r="BX2360" s="14"/>
      <c r="BY2360" s="14"/>
      <c r="BZ2360" s="14"/>
      <c r="CA2360" s="14"/>
      <c r="CB2360" s="14"/>
      <c r="CC2360" s="14"/>
      <c r="CD2360" s="14"/>
      <c r="CE2360" s="14"/>
      <c r="CF2360" s="14"/>
      <c r="CG2360" s="14"/>
      <c r="CH2360" s="14"/>
      <c r="CI2360" s="14"/>
      <c r="CJ2360" s="14"/>
      <c r="CK2360" s="14"/>
      <c r="CL2360" s="14"/>
      <c r="CM2360" s="14"/>
      <c r="CN2360" s="14"/>
      <c r="CO2360" s="14"/>
      <c r="CP2360" s="14"/>
      <c r="CQ2360" s="14"/>
      <c r="CR2360" s="14"/>
      <c r="CS2360" s="14"/>
      <c r="CT2360" s="14"/>
      <c r="CU2360" s="14"/>
      <c r="CV2360" s="14"/>
      <c r="CW2360" s="14"/>
      <c r="CX2360" s="14"/>
      <c r="CY2360" s="14"/>
      <c r="CZ2360" s="14"/>
      <c r="DA2360" s="14"/>
      <c r="DB2360" s="14"/>
      <c r="DC2360" s="14"/>
      <c r="DD2360" s="14"/>
      <c r="DE2360" s="14"/>
      <c r="DF2360" s="14"/>
      <c r="DG2360" s="14"/>
      <c r="DH2360" s="14"/>
      <c r="DI2360" s="14"/>
      <c r="DJ2360" s="14"/>
      <c r="DK2360" s="14"/>
      <c r="DL2360" s="14"/>
      <c r="DM2360" s="14"/>
      <c r="DN2360" s="14"/>
      <c r="DO2360" s="14"/>
      <c r="DP2360" s="14"/>
      <c r="DQ2360" s="14"/>
      <c r="DR2360" s="14"/>
      <c r="DS2360" s="14"/>
      <c r="DT2360" s="14"/>
      <c r="DU2360" s="14"/>
      <c r="DV2360" s="14"/>
      <c r="DW2360" s="14"/>
      <c r="DX2360" s="14"/>
      <c r="DY2360" s="14"/>
      <c r="DZ2360" s="14"/>
      <c r="EA2360" s="14"/>
      <c r="EB2360" s="14"/>
      <c r="EC2360" s="14"/>
      <c r="ED2360" s="14"/>
      <c r="EE2360" s="14"/>
      <c r="EF2360" s="14"/>
      <c r="EG2360" s="14"/>
      <c r="EH2360" s="14"/>
      <c r="EI2360" s="14"/>
      <c r="EJ2360" s="14"/>
      <c r="EK2360" s="14"/>
      <c r="EL2360" s="14"/>
      <c r="EM2360" s="14"/>
      <c r="EN2360" s="14"/>
      <c r="EO2360" s="14"/>
      <c r="EP2360" s="14"/>
      <c r="EQ2360" s="14"/>
      <c r="ER2360" s="14"/>
      <c r="ES2360" s="14"/>
      <c r="ET2360" s="14"/>
      <c r="EU2360" s="14"/>
      <c r="EV2360" s="14"/>
      <c r="EW2360" s="14"/>
      <c r="EX2360" s="14"/>
      <c r="EY2360" s="14"/>
      <c r="EZ2360" s="14"/>
      <c r="FA2360" s="14"/>
      <c r="FB2360" s="14"/>
      <c r="FC2360" s="14"/>
      <c r="FD2360" s="14"/>
      <c r="FE2360" s="14"/>
      <c r="FF2360" s="14"/>
      <c r="FG2360" s="14"/>
      <c r="FH2360" s="14"/>
      <c r="FI2360" s="14"/>
      <c r="FJ2360" s="14"/>
      <c r="FK2360" s="14"/>
      <c r="FL2360" s="14"/>
      <c r="FM2360" s="14"/>
      <c r="FN2360" s="14"/>
      <c r="FO2360" s="14"/>
      <c r="FP2360" s="14"/>
      <c r="FQ2360" s="14"/>
      <c r="FR2360" s="14"/>
      <c r="FS2360" s="14"/>
      <c r="FT2360" s="14"/>
      <c r="FU2360" s="14"/>
      <c r="FV2360" s="14"/>
      <c r="FW2360" s="14"/>
      <c r="FX2360" s="14"/>
      <c r="FY2360" s="14"/>
      <c r="FZ2360" s="14"/>
      <c r="GA2360" s="14"/>
      <c r="GB2360" s="14"/>
      <c r="GC2360" s="14"/>
      <c r="GD2360" s="14"/>
      <c r="GE2360" s="14"/>
      <c r="GF2360" s="14"/>
      <c r="GG2360" s="14"/>
      <c r="GH2360" s="14"/>
      <c r="GI2360" s="14"/>
      <c r="GJ2360" s="14"/>
      <c r="GK2360" s="14"/>
      <c r="GL2360" s="14"/>
      <c r="GM2360" s="14"/>
      <c r="GN2360" s="14"/>
      <c r="GO2360" s="14"/>
      <c r="GP2360" s="14"/>
      <c r="GQ2360" s="14"/>
      <c r="GR2360" s="14"/>
      <c r="GS2360" s="14"/>
      <c r="GT2360" s="14"/>
      <c r="GU2360" s="14"/>
      <c r="GV2360" s="14"/>
      <c r="GW2360" s="14"/>
      <c r="GX2360" s="14"/>
      <c r="GY2360" s="14"/>
      <c r="GZ2360" s="14"/>
      <c r="HA2360" s="14"/>
      <c r="HB2360" s="14"/>
      <c r="HC2360" s="14"/>
      <c r="HD2360" s="14"/>
      <c r="HE2360" s="14"/>
      <c r="HF2360" s="14"/>
      <c r="HG2360" s="14"/>
      <c r="HH2360" s="14"/>
      <c r="HI2360" s="14"/>
      <c r="HJ2360" s="14"/>
      <c r="HK2360" s="14"/>
      <c r="HL2360" s="14"/>
      <c r="HM2360" s="14"/>
      <c r="HN2360" s="14"/>
      <c r="HO2360" s="14"/>
      <c r="HP2360" s="14"/>
      <c r="HQ2360" s="14"/>
      <c r="HR2360" s="14"/>
      <c r="HS2360" s="14"/>
      <c r="HT2360" s="14"/>
      <c r="HU2360" s="14"/>
      <c r="HV2360" s="14"/>
      <c r="HW2360" s="14"/>
      <c r="HX2360" s="14"/>
      <c r="HY2360" s="14"/>
      <c r="HZ2360" s="14"/>
      <c r="IA2360" s="14"/>
      <c r="IB2360" s="14"/>
      <c r="IC2360" s="14"/>
      <c r="ID2360" s="14"/>
      <c r="IE2360" s="14"/>
      <c r="IF2360" s="14"/>
      <c r="IG2360" s="14"/>
      <c r="IH2360" s="14"/>
      <c r="II2360" s="14"/>
      <c r="IJ2360" s="14"/>
      <c r="IK2360" s="14"/>
      <c r="IL2360" s="14"/>
      <c r="IM2360" s="14"/>
      <c r="IN2360" s="14"/>
      <c r="IO2360" s="14"/>
      <c r="IP2360" s="14"/>
      <c r="IQ2360" s="14"/>
      <c r="IR2360" s="14"/>
      <c r="IS2360" s="14"/>
      <c r="IT2360" s="14"/>
      <c r="IU2360" s="14"/>
      <c r="IV2360" s="14"/>
      <c r="IW2360" s="14"/>
      <c r="IX2360" s="14"/>
      <c r="IY2360" s="14"/>
      <c r="IZ2360" s="14"/>
      <c r="JA2360" s="14"/>
      <c r="JB2360" s="14"/>
      <c r="JC2360" s="14"/>
      <c r="JD2360" s="14"/>
      <c r="JE2360" s="14"/>
      <c r="JF2360" s="14"/>
      <c r="JG2360" s="14"/>
      <c r="JH2360" s="14"/>
      <c r="JI2360" s="14"/>
      <c r="JJ2360" s="14"/>
      <c r="JK2360" s="14"/>
      <c r="JL2360" s="14"/>
      <c r="JM2360" s="14"/>
      <c r="JN2360" s="14"/>
      <c r="JO2360" s="14"/>
      <c r="JP2360" s="14"/>
      <c r="JQ2360" s="14"/>
      <c r="JR2360" s="14"/>
      <c r="JS2360" s="14"/>
      <c r="JT2360" s="14"/>
      <c r="JU2360" s="14"/>
      <c r="JV2360" s="14"/>
      <c r="JW2360" s="14"/>
      <c r="JX2360" s="14"/>
      <c r="JY2360" s="14"/>
      <c r="JZ2360" s="14"/>
      <c r="KA2360" s="14"/>
      <c r="KB2360" s="14"/>
      <c r="KC2360" s="14"/>
      <c r="KD2360" s="14"/>
      <c r="KE2360" s="14"/>
      <c r="KF2360" s="14"/>
      <c r="KG2360" s="14"/>
      <c r="KH2360" s="14"/>
      <c r="KI2360" s="14"/>
      <c r="KJ2360" s="14"/>
      <c r="KK2360" s="14"/>
      <c r="KL2360" s="14"/>
      <c r="KM2360" s="14"/>
      <c r="KN2360" s="14"/>
      <c r="KO2360" s="14"/>
      <c r="KP2360" s="14"/>
      <c r="KQ2360" s="14"/>
      <c r="KR2360" s="14"/>
      <c r="KS2360" s="14"/>
      <c r="KT2360" s="14"/>
      <c r="KU2360" s="14"/>
      <c r="KV2360" s="14"/>
      <c r="KW2360" s="14"/>
      <c r="KX2360" s="14"/>
      <c r="KY2360" s="14"/>
      <c r="KZ2360" s="14"/>
      <c r="LA2360" s="14"/>
      <c r="LB2360" s="14"/>
      <c r="LC2360" s="14"/>
      <c r="LD2360" s="14"/>
      <c r="LE2360" s="14"/>
      <c r="LF2360" s="14"/>
      <c r="LG2360" s="14"/>
      <c r="LH2360" s="14"/>
      <c r="LI2360" s="14"/>
      <c r="LJ2360" s="14"/>
      <c r="LK2360" s="14"/>
      <c r="LL2360" s="14"/>
      <c r="LM2360" s="14"/>
      <c r="LN2360" s="14"/>
      <c r="LO2360" s="14"/>
      <c r="LP2360" s="14"/>
      <c r="LQ2360" s="14"/>
      <c r="LR2360" s="14"/>
      <c r="LS2360" s="14"/>
      <c r="LT2360" s="14"/>
      <c r="LU2360" s="14"/>
      <c r="LV2360" s="14"/>
      <c r="LW2360" s="14"/>
      <c r="LX2360" s="14"/>
      <c r="LY2360" s="14"/>
      <c r="LZ2360" s="14"/>
      <c r="MA2360" s="14"/>
      <c r="MB2360" s="14"/>
      <c r="MC2360" s="14"/>
      <c r="MD2360" s="14"/>
      <c r="ME2360" s="14"/>
      <c r="MF2360" s="14"/>
      <c r="MG2360" s="14"/>
      <c r="MH2360" s="14"/>
      <c r="MI2360" s="14"/>
      <c r="MJ2360" s="14"/>
      <c r="MK2360" s="14"/>
      <c r="ML2360" s="14"/>
      <c r="MM2360" s="14"/>
      <c r="MN2360" s="14"/>
      <c r="MO2360" s="14"/>
      <c r="MP2360" s="14"/>
      <c r="MQ2360" s="14"/>
      <c r="MR2360" s="14"/>
      <c r="MS2360" s="14"/>
      <c r="MT2360" s="14"/>
      <c r="MU2360" s="14"/>
      <c r="MV2360" s="14"/>
      <c r="MW2360" s="14"/>
      <c r="MX2360" s="14"/>
      <c r="MY2360" s="14"/>
      <c r="MZ2360" s="14"/>
      <c r="NA2360" s="14"/>
      <c r="NB2360" s="14"/>
      <c r="NC2360" s="14"/>
      <c r="ND2360" s="14"/>
      <c r="NE2360" s="14"/>
      <c r="NF2360" s="14"/>
      <c r="NG2360" s="14"/>
      <c r="NH2360" s="14"/>
      <c r="NI2360" s="14"/>
      <c r="NJ2360" s="14"/>
      <c r="NK2360" s="14"/>
      <c r="NL2360" s="14"/>
      <c r="NM2360" s="14"/>
      <c r="NN2360" s="14"/>
      <c r="NO2360" s="14"/>
      <c r="NP2360" s="14"/>
      <c r="NQ2360" s="14"/>
      <c r="NR2360" s="14"/>
      <c r="NS2360" s="14"/>
      <c r="NT2360" s="14"/>
      <c r="NU2360" s="14"/>
      <c r="NV2360" s="14"/>
      <c r="NW2360" s="14"/>
      <c r="NX2360" s="14"/>
      <c r="NY2360" s="14"/>
      <c r="NZ2360" s="14"/>
      <c r="OA2360" s="14"/>
      <c r="OB2360" s="14"/>
      <c r="OC2360" s="14"/>
      <c r="OD2360" s="14"/>
      <c r="OE2360" s="14"/>
      <c r="OF2360" s="14"/>
      <c r="OG2360" s="14"/>
      <c r="OH2360" s="14"/>
      <c r="OI2360" s="14"/>
      <c r="OJ2360" s="14"/>
      <c r="OK2360" s="14"/>
      <c r="OL2360" s="14"/>
      <c r="OM2360" s="14"/>
      <c r="ON2360" s="14"/>
      <c r="OO2360" s="14"/>
      <c r="OP2360" s="14"/>
      <c r="OQ2360" s="14"/>
      <c r="OR2360" s="14"/>
      <c r="OS2360" s="14"/>
      <c r="OT2360" s="14"/>
      <c r="OU2360" s="14"/>
      <c r="OV2360" s="14"/>
      <c r="OW2360" s="14"/>
      <c r="OX2360" s="14"/>
      <c r="OY2360" s="14"/>
      <c r="OZ2360" s="14"/>
      <c r="PA2360" s="14"/>
      <c r="PB2360" s="14"/>
      <c r="PC2360" s="14"/>
      <c r="PD2360" s="14"/>
      <c r="PE2360" s="14"/>
      <c r="PF2360" s="14"/>
      <c r="PG2360" s="14"/>
      <c r="PH2360" s="14"/>
      <c r="PI2360" s="14"/>
      <c r="PJ2360" s="14"/>
      <c r="PK2360" s="14"/>
      <c r="PL2360" s="14"/>
      <c r="PM2360" s="14"/>
      <c r="PN2360" s="14"/>
      <c r="PO2360" s="14"/>
      <c r="PP2360" s="14"/>
      <c r="PQ2360" s="14"/>
      <c r="PR2360" s="14"/>
      <c r="PS2360" s="14"/>
      <c r="PT2360" s="14"/>
      <c r="PU2360" s="14"/>
      <c r="PV2360" s="14"/>
      <c r="PW2360" s="14"/>
      <c r="PX2360" s="14"/>
      <c r="PY2360" s="14"/>
      <c r="PZ2360" s="14"/>
      <c r="QA2360" s="14"/>
      <c r="QB2360" s="14"/>
      <c r="QC2360" s="14"/>
      <c r="QD2360" s="14"/>
      <c r="QE2360" s="14"/>
      <c r="QF2360" s="14"/>
      <c r="QG2360" s="14"/>
      <c r="QH2360" s="14"/>
      <c r="QI2360" s="14"/>
      <c r="QJ2360" s="14"/>
      <c r="QK2360" s="14"/>
      <c r="QL2360" s="14"/>
      <c r="QM2360" s="14"/>
      <c r="QN2360" s="14"/>
      <c r="QO2360" s="14"/>
      <c r="QP2360" s="14"/>
      <c r="QQ2360" s="14"/>
      <c r="QR2360" s="14"/>
      <c r="QS2360" s="14"/>
      <c r="QT2360" s="14"/>
      <c r="QU2360" s="14"/>
      <c r="QV2360" s="14"/>
      <c r="QW2360" s="14"/>
      <c r="QX2360" s="14"/>
      <c r="QY2360" s="14"/>
      <c r="QZ2360" s="14"/>
      <c r="RA2360" s="14"/>
      <c r="RB2360" s="14"/>
      <c r="RC2360" s="14"/>
      <c r="RD2360" s="14"/>
      <c r="RE2360" s="14"/>
      <c r="RF2360" s="14"/>
      <c r="RG2360" s="14"/>
      <c r="RH2360" s="14"/>
      <c r="RI2360" s="14"/>
      <c r="RJ2360" s="14"/>
      <c r="RK2360" s="14"/>
      <c r="RL2360" s="14"/>
      <c r="RM2360" s="14"/>
      <c r="RN2360" s="14"/>
      <c r="RO2360" s="14"/>
      <c r="RP2360" s="14"/>
      <c r="RQ2360" s="14"/>
      <c r="RR2360" s="14"/>
      <c r="RS2360" s="14"/>
      <c r="RT2360" s="14"/>
      <c r="RU2360" s="14"/>
      <c r="RV2360" s="14"/>
      <c r="RW2360" s="14"/>
      <c r="RX2360" s="14"/>
      <c r="RY2360" s="14"/>
      <c r="RZ2360" s="14"/>
      <c r="SA2360" s="14"/>
      <c r="SB2360" s="14"/>
      <c r="SC2360" s="14"/>
      <c r="SD2360" s="14"/>
      <c r="SE2360" s="14"/>
      <c r="SF2360" s="14"/>
      <c r="SG2360" s="14"/>
      <c r="SH2360" s="14"/>
      <c r="SI2360" s="14"/>
      <c r="SJ2360" s="14"/>
      <c r="SK2360" s="14"/>
      <c r="SL2360" s="14"/>
      <c r="SM2360" s="14"/>
      <c r="SN2360" s="14"/>
      <c r="SO2360" s="14"/>
      <c r="SP2360" s="14"/>
      <c r="SQ2360" s="14"/>
      <c r="SR2360" s="14"/>
      <c r="SS2360" s="14"/>
      <c r="ST2360" s="14"/>
      <c r="SU2360" s="14"/>
      <c r="SV2360" s="14"/>
      <c r="SW2360" s="14"/>
      <c r="SX2360" s="14"/>
      <c r="SY2360" s="14"/>
      <c r="SZ2360" s="14"/>
      <c r="TA2360" s="14"/>
      <c r="TB2360" s="14"/>
      <c r="TC2360" s="14"/>
      <c r="TD2360" s="14"/>
      <c r="TE2360" s="14"/>
      <c r="TF2360" s="14"/>
      <c r="TG2360" s="14"/>
      <c r="TH2360" s="14"/>
      <c r="TI2360" s="14"/>
      <c r="TJ2360" s="14"/>
      <c r="TK2360" s="14"/>
      <c r="TL2360" s="14"/>
      <c r="TM2360" s="14"/>
      <c r="TN2360" s="14"/>
      <c r="TO2360" s="14"/>
      <c r="TP2360" s="14"/>
      <c r="TQ2360" s="14"/>
      <c r="TR2360" s="14"/>
      <c r="TS2360" s="14"/>
      <c r="TT2360" s="14"/>
      <c r="TU2360" s="14"/>
      <c r="TV2360" s="14"/>
      <c r="TW2360" s="14"/>
      <c r="TX2360" s="14"/>
      <c r="TY2360" s="14"/>
      <c r="TZ2360" s="14"/>
      <c r="UA2360" s="14"/>
      <c r="UB2360" s="14"/>
      <c r="UC2360" s="14"/>
      <c r="UD2360" s="14"/>
      <c r="UE2360" s="14"/>
      <c r="UF2360" s="14"/>
      <c r="UG2360" s="14"/>
      <c r="UH2360" s="14"/>
      <c r="UI2360" s="14"/>
      <c r="UJ2360" s="14"/>
      <c r="UK2360" s="14"/>
      <c r="UL2360" s="14"/>
      <c r="UM2360" s="14"/>
      <c r="UN2360" s="14"/>
      <c r="UO2360" s="14"/>
      <c r="UP2360" s="14"/>
      <c r="UQ2360" s="14"/>
      <c r="UR2360" s="14"/>
      <c r="US2360" s="14"/>
      <c r="UT2360" s="14"/>
      <c r="UU2360" s="14"/>
      <c r="UV2360" s="14"/>
      <c r="UW2360" s="14"/>
      <c r="UX2360" s="14"/>
      <c r="UY2360" s="14"/>
      <c r="UZ2360" s="14"/>
      <c r="VA2360" s="14"/>
      <c r="VB2360" s="14"/>
      <c r="VC2360" s="14"/>
      <c r="VD2360" s="14"/>
      <c r="VE2360" s="14"/>
      <c r="VF2360" s="14"/>
      <c r="VG2360" s="14"/>
      <c r="VH2360" s="14"/>
      <c r="VI2360" s="14"/>
      <c r="VJ2360" s="14"/>
      <c r="VK2360" s="14"/>
      <c r="VL2360" s="14"/>
      <c r="VM2360" s="14"/>
      <c r="VN2360" s="14"/>
      <c r="VO2360" s="14"/>
      <c r="VP2360" s="14"/>
      <c r="VQ2360" s="14"/>
      <c r="VR2360" s="14"/>
      <c r="VS2360" s="14"/>
      <c r="VT2360" s="14"/>
      <c r="VU2360" s="14"/>
      <c r="VV2360" s="14"/>
      <c r="VW2360" s="14"/>
      <c r="VX2360" s="14"/>
      <c r="VY2360" s="14"/>
      <c r="VZ2360" s="14"/>
      <c r="WA2360" s="14"/>
      <c r="WB2360" s="14"/>
      <c r="WC2360" s="14"/>
      <c r="WD2360" s="14"/>
      <c r="WE2360" s="14"/>
      <c r="WF2360" s="14"/>
      <c r="WG2360" s="14"/>
      <c r="WH2360" s="14"/>
      <c r="WI2360" s="14"/>
      <c r="WJ2360" s="14"/>
      <c r="WK2360" s="14"/>
      <c r="WL2360" s="14"/>
      <c r="WM2360" s="14"/>
      <c r="WN2360" s="14"/>
      <c r="WO2360" s="14"/>
      <c r="WP2360" s="14"/>
      <c r="WQ2360" s="14"/>
      <c r="WR2360" s="14"/>
      <c r="WS2360" s="14"/>
      <c r="WT2360" s="14"/>
      <c r="WU2360" s="14"/>
      <c r="WV2360" s="14"/>
      <c r="WW2360" s="14"/>
      <c r="WX2360" s="14"/>
      <c r="WY2360" s="14"/>
      <c r="WZ2360" s="14"/>
      <c r="XA2360" s="14"/>
      <c r="XB2360" s="14"/>
      <c r="XC2360" s="14"/>
      <c r="XD2360" s="14"/>
      <c r="XE2360" s="14"/>
      <c r="XF2360" s="14"/>
      <c r="XG2360" s="14"/>
      <c r="XH2360" s="14"/>
      <c r="XI2360" s="14"/>
      <c r="XJ2360" s="14"/>
      <c r="XK2360" s="14"/>
      <c r="XL2360" s="14"/>
      <c r="XM2360" s="14"/>
      <c r="XN2360" s="14"/>
      <c r="XO2360" s="14"/>
      <c r="XP2360" s="14"/>
      <c r="XQ2360" s="14"/>
      <c r="XR2360" s="14"/>
      <c r="XS2360" s="14"/>
      <c r="XT2360" s="14"/>
      <c r="XU2360" s="14"/>
      <c r="XV2360" s="14"/>
      <c r="XW2360" s="14"/>
      <c r="XX2360" s="14"/>
      <c r="XY2360" s="14"/>
      <c r="XZ2360" s="14"/>
      <c r="YA2360" s="14"/>
      <c r="YB2360" s="14"/>
      <c r="YC2360" s="14"/>
      <c r="YD2360" s="14"/>
      <c r="YE2360" s="14"/>
      <c r="YF2360" s="14"/>
      <c r="YG2360" s="14"/>
      <c r="YH2360" s="14"/>
      <c r="YI2360" s="14"/>
      <c r="YJ2360" s="14"/>
      <c r="YK2360" s="14"/>
      <c r="YL2360" s="14"/>
      <c r="YM2360" s="14"/>
      <c r="YN2360" s="14"/>
      <c r="YO2360" s="14"/>
      <c r="YP2360" s="14"/>
      <c r="YQ2360" s="14"/>
      <c r="YR2360" s="14"/>
      <c r="YS2360" s="14"/>
      <c r="YT2360" s="14"/>
      <c r="YU2360" s="14"/>
      <c r="YV2360" s="14"/>
      <c r="YW2360" s="14"/>
      <c r="YX2360" s="14"/>
      <c r="YY2360" s="14"/>
      <c r="YZ2360" s="14"/>
      <c r="ZA2360" s="14"/>
      <c r="ZB2360" s="14"/>
      <c r="ZC2360" s="14"/>
      <c r="ZD2360" s="14"/>
      <c r="ZE2360" s="14"/>
      <c r="ZF2360" s="14"/>
      <c r="ZG2360" s="14"/>
      <c r="ZH2360" s="14"/>
      <c r="ZI2360" s="14"/>
      <c r="ZJ2360" s="14"/>
      <c r="ZK2360" s="14"/>
      <c r="ZL2360" s="14"/>
      <c r="ZM2360" s="14"/>
      <c r="ZN2360" s="14"/>
      <c r="ZO2360" s="14"/>
      <c r="ZP2360" s="14"/>
      <c r="ZQ2360" s="14"/>
      <c r="ZR2360" s="14"/>
      <c r="ZS2360" s="14"/>
      <c r="ZT2360" s="14"/>
      <c r="ZU2360" s="14"/>
      <c r="ZV2360" s="14"/>
      <c r="ZW2360" s="14"/>
      <c r="ZX2360" s="14"/>
      <c r="ZY2360" s="14"/>
      <c r="ZZ2360" s="14"/>
      <c r="AAA2360" s="14"/>
      <c r="AAB2360" s="14"/>
      <c r="AAC2360" s="14"/>
      <c r="AAD2360" s="14"/>
      <c r="AAE2360" s="14"/>
      <c r="AAF2360" s="14"/>
      <c r="AAG2360" s="14"/>
      <c r="AAH2360" s="14"/>
      <c r="AAI2360" s="14"/>
      <c r="AAJ2360" s="14"/>
      <c r="AAK2360" s="14"/>
      <c r="AAL2360" s="14"/>
      <c r="AAM2360" s="14"/>
      <c r="AAN2360" s="14"/>
      <c r="AAO2360" s="14"/>
      <c r="AAP2360" s="14"/>
      <c r="AAQ2360" s="14"/>
      <c r="AAR2360" s="14"/>
      <c r="AAS2360" s="14"/>
      <c r="AAT2360" s="14"/>
      <c r="AAU2360" s="14"/>
      <c r="AAV2360" s="14"/>
      <c r="AAW2360" s="14"/>
      <c r="AAX2360" s="14"/>
      <c r="AAY2360" s="14"/>
      <c r="AAZ2360" s="14"/>
      <c r="ABA2360" s="14"/>
      <c r="ABB2360" s="14"/>
      <c r="ABC2360" s="14"/>
      <c r="ABD2360" s="14"/>
      <c r="ABE2360" s="14"/>
      <c r="ABF2360" s="14"/>
      <c r="ABG2360" s="14"/>
      <c r="ABH2360" s="14"/>
      <c r="ABI2360" s="14"/>
      <c r="ABJ2360" s="14"/>
      <c r="ABK2360" s="14"/>
      <c r="ABL2360" s="14"/>
      <c r="ABM2360" s="14"/>
      <c r="ABN2360" s="14"/>
      <c r="ABO2360" s="14"/>
      <c r="ABP2360" s="14"/>
      <c r="ABQ2360" s="14"/>
      <c r="ABR2360" s="14"/>
      <c r="ABS2360" s="14"/>
      <c r="ABT2360" s="14"/>
      <c r="ABU2360" s="14"/>
      <c r="ABV2360" s="14"/>
      <c r="ABW2360" s="14"/>
      <c r="ABX2360" s="14"/>
      <c r="ABY2360" s="14"/>
      <c r="ABZ2360" s="14"/>
      <c r="ACA2360" s="14"/>
      <c r="ACB2360" s="14"/>
      <c r="ACC2360" s="14"/>
      <c r="ACD2360" s="14"/>
      <c r="ACE2360" s="14"/>
      <c r="ACF2360" s="14"/>
      <c r="ACG2360" s="14"/>
      <c r="ACH2360" s="14"/>
      <c r="ACI2360" s="14"/>
      <c r="ACJ2360" s="14"/>
      <c r="ACK2360" s="14"/>
      <c r="ACL2360" s="14"/>
      <c r="ACM2360" s="14"/>
      <c r="ACN2360" s="14"/>
      <c r="ACO2360" s="14"/>
      <c r="ACP2360" s="14"/>
      <c r="ACQ2360" s="14"/>
      <c r="ACR2360" s="14"/>
      <c r="ACS2360" s="14"/>
      <c r="ACT2360" s="14"/>
      <c r="ACU2360" s="14"/>
      <c r="ACV2360" s="14"/>
      <c r="ACW2360" s="14"/>
      <c r="ACX2360" s="14"/>
      <c r="ACY2360" s="14"/>
      <c r="ACZ2360" s="14"/>
      <c r="ADA2360" s="14"/>
      <c r="ADB2360" s="14"/>
      <c r="ADC2360" s="14"/>
      <c r="ADD2360" s="14"/>
      <c r="ADE2360" s="14"/>
      <c r="ADF2360" s="14"/>
      <c r="ADG2360" s="14"/>
      <c r="ADH2360" s="14"/>
      <c r="ADI2360" s="14"/>
      <c r="ADJ2360" s="14"/>
      <c r="ADK2360" s="14"/>
      <c r="ADL2360" s="14"/>
      <c r="ADM2360" s="14"/>
      <c r="ADN2360" s="14"/>
      <c r="ADO2360" s="14"/>
      <c r="ADP2360" s="14"/>
      <c r="ADQ2360" s="14"/>
      <c r="ADR2360" s="14"/>
      <c r="ADS2360" s="14"/>
      <c r="ADT2360" s="14"/>
      <c r="ADU2360" s="14"/>
      <c r="ADV2360" s="14"/>
      <c r="ADW2360" s="14"/>
      <c r="ADX2360" s="14"/>
      <c r="ADY2360" s="14"/>
      <c r="ADZ2360" s="14"/>
      <c r="AEA2360" s="14"/>
      <c r="AEB2360" s="14"/>
      <c r="AEC2360" s="14"/>
      <c r="AED2360" s="14"/>
      <c r="AEE2360" s="14"/>
      <c r="AEF2360" s="14"/>
      <c r="AEG2360" s="14"/>
      <c r="AEH2360" s="14"/>
      <c r="AEI2360" s="14"/>
      <c r="AEJ2360" s="14"/>
      <c r="AEK2360" s="14"/>
      <c r="AEL2360" s="14"/>
      <c r="AEM2360" s="14"/>
      <c r="AEN2360" s="14"/>
      <c r="AEO2360" s="14"/>
      <c r="AEP2360" s="14"/>
      <c r="AEQ2360" s="14"/>
      <c r="AER2360" s="14"/>
      <c r="AES2360" s="14"/>
      <c r="AET2360" s="14"/>
      <c r="AEU2360" s="14"/>
      <c r="AEV2360" s="14"/>
      <c r="AEW2360" s="14"/>
      <c r="AEX2360" s="14"/>
      <c r="AEY2360" s="14"/>
      <c r="AEZ2360" s="14"/>
      <c r="AFA2360" s="14"/>
      <c r="AFB2360" s="14"/>
      <c r="AFC2360" s="14"/>
      <c r="AFD2360" s="14"/>
      <c r="AFE2360" s="14"/>
      <c r="AFF2360" s="14"/>
      <c r="AFG2360" s="14"/>
      <c r="AFH2360" s="14"/>
      <c r="AFI2360" s="14"/>
      <c r="AFJ2360" s="14"/>
      <c r="AFK2360" s="14"/>
      <c r="AFL2360" s="14"/>
      <c r="AFM2360" s="14"/>
      <c r="AFN2360" s="14"/>
      <c r="AFO2360" s="14"/>
      <c r="AFP2360" s="14"/>
      <c r="AFQ2360" s="14"/>
      <c r="AFR2360" s="14"/>
      <c r="AFS2360" s="14"/>
      <c r="AFT2360" s="14"/>
      <c r="AFU2360" s="14"/>
      <c r="AFV2360" s="14"/>
      <c r="AFW2360" s="14"/>
      <c r="AFX2360" s="14"/>
      <c r="AFY2360" s="14"/>
      <c r="AFZ2360" s="14"/>
      <c r="AGA2360" s="14"/>
      <c r="AGB2360" s="14"/>
      <c r="AGC2360" s="14"/>
      <c r="AGD2360" s="14"/>
      <c r="AGE2360" s="14"/>
      <c r="AGF2360" s="14"/>
      <c r="AGG2360" s="14"/>
      <c r="AGH2360" s="14"/>
      <c r="AGI2360" s="14"/>
      <c r="AGJ2360" s="14"/>
      <c r="AGK2360" s="14"/>
      <c r="AGL2360" s="14"/>
      <c r="AGM2360" s="14"/>
      <c r="AGN2360" s="14"/>
      <c r="AGO2360" s="14"/>
      <c r="AGP2360" s="14"/>
      <c r="AGQ2360" s="14"/>
      <c r="AGR2360" s="14"/>
      <c r="AGS2360" s="14"/>
      <c r="AGT2360" s="14"/>
      <c r="AGU2360" s="14"/>
      <c r="AGV2360" s="14"/>
      <c r="AGW2360" s="14"/>
      <c r="AGX2360" s="14"/>
      <c r="AGY2360" s="14"/>
      <c r="AGZ2360" s="14"/>
      <c r="AHA2360" s="14"/>
      <c r="AHB2360" s="14"/>
      <c r="AHC2360" s="14"/>
      <c r="AHD2360" s="14"/>
      <c r="AHE2360" s="14"/>
      <c r="AHF2360" s="14"/>
      <c r="AHG2360" s="14"/>
      <c r="AHH2360" s="14"/>
      <c r="AHI2360" s="14"/>
      <c r="AHJ2360" s="14"/>
      <c r="AHK2360" s="14"/>
      <c r="AHL2360" s="14"/>
      <c r="AHM2360" s="14"/>
      <c r="AHN2360" s="14"/>
      <c r="AHO2360" s="14"/>
      <c r="AHP2360" s="14"/>
      <c r="AHQ2360" s="14"/>
      <c r="AHR2360" s="14"/>
      <c r="AHS2360" s="14"/>
      <c r="AHT2360" s="14"/>
      <c r="AHU2360" s="14"/>
      <c r="AHV2360" s="14"/>
      <c r="AHW2360" s="14"/>
      <c r="AHX2360" s="14"/>
      <c r="AHY2360" s="14"/>
      <c r="AHZ2360" s="14"/>
      <c r="AIA2360" s="14"/>
      <c r="AIB2360" s="14"/>
      <c r="AIC2360" s="14"/>
      <c r="AID2360" s="14"/>
      <c r="AIE2360" s="14"/>
      <c r="AIF2360" s="14"/>
      <c r="AIG2360" s="14"/>
      <c r="AIH2360" s="14"/>
      <c r="AII2360" s="14"/>
      <c r="AIJ2360" s="14"/>
      <c r="AIK2360" s="14"/>
      <c r="AIL2360" s="14"/>
      <c r="AIM2360" s="14"/>
      <c r="AIN2360" s="14"/>
      <c r="AIO2360" s="14"/>
      <c r="AIP2360" s="14"/>
      <c r="AIQ2360" s="14"/>
      <c r="AIR2360" s="14"/>
      <c r="AIS2360" s="14"/>
      <c r="AIT2360" s="14"/>
      <c r="AIU2360" s="14"/>
      <c r="AIV2360" s="14"/>
      <c r="AIW2360" s="14"/>
      <c r="AIX2360" s="14"/>
      <c r="AIY2360" s="14"/>
      <c r="AIZ2360" s="14"/>
      <c r="AJA2360" s="14"/>
      <c r="AJB2360" s="14"/>
      <c r="AJC2360" s="14"/>
      <c r="AJD2360" s="14"/>
      <c r="AJE2360" s="14"/>
      <c r="AJF2360" s="14"/>
      <c r="AJG2360" s="14"/>
      <c r="AJH2360" s="14"/>
      <c r="AJI2360" s="14"/>
      <c r="AJJ2360" s="14"/>
      <c r="AJK2360" s="14"/>
      <c r="AJL2360" s="14"/>
      <c r="AJM2360" s="14"/>
      <c r="AJN2360" s="14"/>
      <c r="AJO2360" s="14"/>
      <c r="AJP2360" s="14"/>
      <c r="AJQ2360" s="14"/>
      <c r="AJR2360" s="14"/>
      <c r="AJS2360" s="14"/>
      <c r="AJT2360" s="14"/>
      <c r="AJU2360" s="14"/>
      <c r="AJV2360" s="14"/>
      <c r="AJW2360" s="14"/>
      <c r="AJX2360" s="14"/>
      <c r="AJY2360" s="14"/>
      <c r="AJZ2360" s="14"/>
      <c r="AKA2360" s="14"/>
      <c r="AKB2360" s="14"/>
      <c r="AKC2360" s="14"/>
      <c r="AKD2360" s="14"/>
      <c r="AKE2360" s="14"/>
      <c r="AKF2360" s="14"/>
      <c r="AKG2360" s="14"/>
      <c r="AKH2360" s="14"/>
      <c r="AKI2360" s="14"/>
      <c r="AKJ2360" s="14"/>
      <c r="AKK2360" s="14"/>
      <c r="AKL2360" s="14"/>
      <c r="AKM2360" s="14"/>
      <c r="AKN2360" s="14"/>
      <c r="AKO2360" s="14"/>
      <c r="AKP2360" s="14"/>
      <c r="AKQ2360" s="14"/>
      <c r="AKR2360" s="14"/>
      <c r="AKS2360" s="14"/>
      <c r="AKT2360" s="14"/>
      <c r="AKU2360" s="14"/>
      <c r="AKV2360" s="14"/>
      <c r="AKW2360" s="14"/>
      <c r="AKX2360" s="14"/>
      <c r="AKY2360" s="14"/>
      <c r="AKZ2360" s="14"/>
      <c r="ALA2360" s="14"/>
      <c r="ALB2360" s="14"/>
      <c r="ALC2360" s="14"/>
      <c r="ALD2360" s="14"/>
      <c r="ALE2360" s="14"/>
      <c r="ALF2360" s="14"/>
      <c r="ALG2360" s="14"/>
      <c r="ALH2360" s="14"/>
      <c r="ALI2360" s="14"/>
      <c r="ALJ2360" s="14"/>
      <c r="ALK2360" s="14"/>
      <c r="ALL2360" s="14"/>
      <c r="ALM2360" s="14"/>
      <c r="ALN2360" s="14"/>
      <c r="ALO2360" s="14"/>
      <c r="ALP2360" s="14"/>
      <c r="ALQ2360" s="14"/>
      <c r="ALR2360" s="14"/>
      <c r="ALS2360" s="14"/>
      <c r="ALT2360" s="14"/>
      <c r="ALU2360" s="14"/>
      <c r="ALV2360" s="14"/>
      <c r="ALW2360" s="14"/>
      <c r="ALX2360" s="14"/>
      <c r="ALY2360" s="14"/>
      <c r="ALZ2360" s="14"/>
      <c r="AMA2360" s="14"/>
      <c r="AMB2360" s="14"/>
      <c r="AMC2360" s="14"/>
      <c r="AMD2360" s="14"/>
      <c r="AME2360" s="14"/>
      <c r="AMF2360" s="14"/>
      <c r="AMG2360" s="14"/>
      <c r="AMH2360" s="14"/>
      <c r="AMI2360" s="14"/>
      <c r="AMJ2360" s="14"/>
      <c r="AMK2360" s="14"/>
      <c r="AML2360" s="14"/>
      <c r="AMM2360" s="14"/>
      <c r="AMN2360" s="14"/>
      <c r="AMO2360" s="14"/>
      <c r="AMP2360" s="14"/>
      <c r="AMQ2360" s="14"/>
      <c r="AMR2360" s="14"/>
      <c r="AMS2360" s="14"/>
      <c r="AMT2360" s="14"/>
      <c r="AMU2360" s="14"/>
      <c r="AMV2360" s="14"/>
      <c r="AMW2360" s="14"/>
      <c r="AMX2360" s="14"/>
      <c r="AMY2360" s="14"/>
      <c r="AMZ2360" s="14"/>
      <c r="ANA2360" s="14"/>
      <c r="ANB2360" s="14"/>
      <c r="ANC2360" s="14"/>
      <c r="AND2360" s="14"/>
      <c r="ANE2360" s="14"/>
      <c r="ANF2360" s="14"/>
      <c r="ANG2360" s="14"/>
      <c r="ANH2360" s="14"/>
      <c r="ANI2360" s="14"/>
      <c r="ANJ2360" s="14"/>
      <c r="ANK2360" s="14"/>
      <c r="ANL2360" s="14"/>
      <c r="ANM2360" s="14"/>
      <c r="ANN2360" s="14"/>
      <c r="ANO2360" s="14"/>
      <c r="ANP2360" s="14"/>
      <c r="ANQ2360" s="14"/>
      <c r="ANR2360" s="14"/>
      <c r="ANS2360" s="14"/>
      <c r="ANT2360" s="14"/>
      <c r="ANU2360" s="14"/>
      <c r="ANV2360" s="14"/>
      <c r="ANW2360" s="14"/>
      <c r="ANX2360" s="14"/>
      <c r="ANY2360" s="14"/>
      <c r="ANZ2360" s="14"/>
      <c r="AOA2360" s="14"/>
      <c r="AOB2360" s="14"/>
      <c r="AOC2360" s="14"/>
      <c r="AOD2360" s="14"/>
      <c r="AOE2360" s="14"/>
      <c r="AOF2360" s="14"/>
      <c r="AOG2360" s="14"/>
      <c r="AOH2360" s="14"/>
      <c r="AOI2360" s="14"/>
      <c r="AOJ2360" s="14"/>
      <c r="AOK2360" s="14"/>
      <c r="AOL2360" s="14"/>
      <c r="AOM2360" s="14"/>
      <c r="AON2360" s="14"/>
      <c r="AOO2360" s="14"/>
      <c r="AOP2360" s="14"/>
      <c r="AOQ2360" s="14"/>
      <c r="AOR2360" s="14"/>
      <c r="AOS2360" s="14"/>
      <c r="AOT2360" s="14"/>
      <c r="AOU2360" s="14"/>
      <c r="AOV2360" s="14"/>
      <c r="AOW2360" s="14"/>
      <c r="AOX2360" s="14"/>
      <c r="AOY2360" s="14"/>
      <c r="AOZ2360" s="14"/>
      <c r="APA2360" s="14"/>
      <c r="APB2360" s="14"/>
      <c r="APC2360" s="14"/>
      <c r="APD2360" s="14"/>
      <c r="APE2360" s="14"/>
      <c r="APF2360" s="14"/>
      <c r="APG2360" s="14"/>
      <c r="APH2360" s="14"/>
      <c r="API2360" s="14"/>
      <c r="APJ2360" s="14"/>
      <c r="APK2360" s="14"/>
      <c r="APL2360" s="14"/>
      <c r="APM2360" s="14"/>
      <c r="APN2360" s="14"/>
      <c r="APO2360" s="14"/>
      <c r="APP2360" s="14"/>
      <c r="APQ2360" s="14"/>
      <c r="APR2360" s="14"/>
      <c r="APS2360" s="14"/>
      <c r="APT2360" s="14"/>
      <c r="APU2360" s="14"/>
      <c r="APV2360" s="14"/>
      <c r="APW2360" s="14"/>
      <c r="APX2360" s="14"/>
      <c r="APY2360" s="14"/>
      <c r="APZ2360" s="14"/>
      <c r="AQA2360" s="14"/>
      <c r="AQB2360" s="14"/>
      <c r="AQC2360" s="14"/>
      <c r="AQD2360" s="14"/>
      <c r="AQE2360" s="14"/>
      <c r="AQF2360" s="14"/>
      <c r="AQG2360" s="14"/>
      <c r="AQH2360" s="14"/>
      <c r="AQI2360" s="14"/>
      <c r="AQJ2360" s="14"/>
      <c r="AQK2360" s="14"/>
      <c r="AQL2360" s="14"/>
      <c r="AQM2360" s="14"/>
      <c r="AQN2360" s="14"/>
      <c r="AQO2360" s="14"/>
      <c r="AQP2360" s="14"/>
      <c r="AQQ2360" s="14"/>
      <c r="AQR2360" s="14"/>
      <c r="AQS2360" s="14"/>
      <c r="AQT2360" s="14"/>
      <c r="AQU2360" s="14"/>
      <c r="AQV2360" s="14"/>
      <c r="AQW2360" s="14"/>
      <c r="AQX2360" s="14"/>
      <c r="AQY2360" s="14"/>
      <c r="AQZ2360" s="14"/>
      <c r="ARA2360" s="14"/>
      <c r="ARB2360" s="14"/>
      <c r="ARC2360" s="14"/>
      <c r="ARD2360" s="14"/>
      <c r="ARE2360" s="14"/>
      <c r="ARF2360" s="14"/>
      <c r="ARG2360" s="14"/>
      <c r="ARH2360" s="14"/>
      <c r="ARI2360" s="14"/>
      <c r="ARJ2360" s="14"/>
      <c r="ARK2360" s="14"/>
      <c r="ARL2360" s="14"/>
      <c r="ARM2360" s="14"/>
      <c r="ARN2360" s="14"/>
      <c r="ARO2360" s="14"/>
      <c r="ARP2360" s="14"/>
      <c r="ARQ2360" s="14"/>
      <c r="ARR2360" s="14"/>
      <c r="ARS2360" s="14"/>
      <c r="ART2360" s="14"/>
      <c r="ARU2360" s="14"/>
      <c r="ARV2360" s="14"/>
      <c r="ARW2360" s="14"/>
      <c r="ARX2360" s="14"/>
      <c r="ARY2360" s="14"/>
      <c r="ARZ2360" s="14"/>
      <c r="ASA2360" s="14"/>
      <c r="ASB2360" s="14"/>
      <c r="ASC2360" s="14"/>
      <c r="ASD2360" s="14"/>
      <c r="ASE2360" s="14"/>
      <c r="ASF2360" s="14"/>
      <c r="ASG2360" s="14"/>
      <c r="ASH2360" s="14"/>
      <c r="ASI2360" s="14"/>
      <c r="ASJ2360" s="14"/>
      <c r="ASK2360" s="14"/>
      <c r="ASL2360" s="14"/>
      <c r="ASM2360" s="14"/>
      <c r="ASN2360" s="14"/>
      <c r="ASO2360" s="14"/>
      <c r="ASP2360" s="14"/>
      <c r="ASQ2360" s="14"/>
      <c r="ASR2360" s="14"/>
      <c r="ASS2360" s="14"/>
      <c r="AST2360" s="14"/>
      <c r="ASU2360" s="14"/>
      <c r="ASV2360" s="14"/>
      <c r="ASW2360" s="14"/>
      <c r="ASX2360" s="14"/>
      <c r="ASY2360" s="14"/>
      <c r="ASZ2360" s="14"/>
      <c r="ATA2360" s="14"/>
      <c r="ATB2360" s="14"/>
      <c r="ATC2360" s="14"/>
      <c r="ATD2360" s="14"/>
      <c r="ATE2360" s="14"/>
      <c r="ATF2360" s="14"/>
      <c r="ATG2360" s="14"/>
      <c r="ATH2360" s="14"/>
      <c r="ATI2360" s="14"/>
      <c r="ATJ2360" s="14"/>
      <c r="ATK2360" s="14"/>
      <c r="ATL2360" s="14"/>
      <c r="ATM2360" s="14"/>
      <c r="ATN2360" s="14"/>
      <c r="ATO2360" s="14"/>
      <c r="ATP2360" s="14"/>
      <c r="ATQ2360" s="14"/>
      <c r="ATR2360" s="14"/>
      <c r="ATS2360" s="14"/>
      <c r="ATT2360" s="14"/>
      <c r="ATU2360" s="14"/>
      <c r="ATV2360" s="14"/>
      <c r="ATW2360" s="14"/>
      <c r="ATX2360" s="14"/>
      <c r="ATY2360" s="14"/>
      <c r="ATZ2360" s="14"/>
      <c r="AUA2360" s="14"/>
      <c r="AUB2360" s="14"/>
      <c r="AUC2360" s="14"/>
      <c r="AUD2360" s="14"/>
      <c r="AUE2360" s="14"/>
      <c r="AUF2360" s="14"/>
      <c r="AUG2360" s="14"/>
      <c r="AUH2360" s="14"/>
      <c r="AUI2360" s="14"/>
      <c r="AUJ2360" s="14"/>
      <c r="AUK2360" s="14"/>
      <c r="AUL2360" s="14"/>
      <c r="AUM2360" s="14"/>
      <c r="AUN2360" s="14"/>
      <c r="AUO2360" s="14"/>
      <c r="AUP2360" s="14"/>
      <c r="AUQ2360" s="14"/>
      <c r="AUR2360" s="14"/>
      <c r="AUS2360" s="14"/>
      <c r="AUT2360" s="14"/>
      <c r="AUU2360" s="14"/>
      <c r="AUV2360" s="14"/>
      <c r="AUW2360" s="14"/>
      <c r="AUX2360" s="14"/>
      <c r="AUY2360" s="14"/>
      <c r="AUZ2360" s="14"/>
      <c r="AVA2360" s="14"/>
      <c r="AVB2360" s="14"/>
      <c r="AVC2360" s="14"/>
      <c r="AVD2360" s="14"/>
      <c r="AVE2360" s="14"/>
      <c r="AVF2360" s="14"/>
      <c r="AVG2360" s="14"/>
      <c r="AVH2360" s="14"/>
      <c r="AVI2360" s="14"/>
      <c r="AVJ2360" s="14"/>
      <c r="AVK2360" s="14"/>
      <c r="AVL2360" s="14"/>
      <c r="AVM2360" s="14"/>
      <c r="AVN2360" s="14"/>
      <c r="AVO2360" s="14"/>
      <c r="AVP2360" s="14"/>
      <c r="AVQ2360" s="14"/>
      <c r="AVR2360" s="14"/>
      <c r="AVS2360" s="14"/>
      <c r="AVT2360" s="14"/>
      <c r="AVU2360" s="14"/>
      <c r="AVV2360" s="14"/>
      <c r="AVW2360" s="14"/>
      <c r="AVX2360" s="14"/>
      <c r="AVY2360" s="14"/>
      <c r="AVZ2360" s="14"/>
      <c r="AWA2360" s="14"/>
      <c r="AWB2360" s="14"/>
      <c r="AWC2360" s="14"/>
      <c r="AWD2360" s="14"/>
      <c r="AWE2360" s="14"/>
      <c r="AWF2360" s="14"/>
      <c r="AWG2360" s="14"/>
      <c r="AWH2360" s="14"/>
      <c r="AWI2360" s="14"/>
      <c r="AWJ2360" s="14"/>
      <c r="AWK2360" s="14"/>
      <c r="AWL2360" s="14"/>
      <c r="AWM2360" s="14"/>
      <c r="AWN2360" s="14"/>
      <c r="AWO2360" s="14"/>
      <c r="AWP2360" s="14"/>
      <c r="AWQ2360" s="14"/>
      <c r="AWR2360" s="14"/>
      <c r="AWS2360" s="14"/>
      <c r="AWT2360" s="14"/>
      <c r="AWU2360" s="14"/>
      <c r="AWV2360" s="14"/>
      <c r="AWW2360" s="14"/>
      <c r="AWX2360" s="14"/>
      <c r="AWY2360" s="14"/>
      <c r="AWZ2360" s="14"/>
      <c r="AXA2360" s="14"/>
      <c r="AXB2360" s="14"/>
      <c r="AXC2360" s="14"/>
      <c r="AXD2360" s="14"/>
      <c r="AXE2360" s="14"/>
      <c r="AXF2360" s="14"/>
      <c r="AXG2360" s="14"/>
      <c r="AXH2360" s="14"/>
      <c r="AXI2360" s="14"/>
      <c r="AXJ2360" s="14"/>
      <c r="AXK2360" s="14"/>
      <c r="AXL2360" s="14"/>
      <c r="AXM2360" s="14"/>
      <c r="AXN2360" s="14"/>
      <c r="AXO2360" s="14"/>
      <c r="AXP2360" s="14"/>
      <c r="AXQ2360" s="14"/>
      <c r="AXR2360" s="14"/>
      <c r="AXS2360" s="14"/>
      <c r="AXT2360" s="14"/>
      <c r="AXU2360" s="14"/>
      <c r="AXV2360" s="14"/>
      <c r="AXW2360" s="14"/>
      <c r="AXX2360" s="14"/>
      <c r="AXY2360" s="14"/>
      <c r="AXZ2360" s="14"/>
      <c r="AYA2360" s="14"/>
      <c r="AYB2360" s="14"/>
      <c r="AYC2360" s="14"/>
      <c r="AYD2360" s="14"/>
      <c r="AYE2360" s="14"/>
      <c r="AYF2360" s="14"/>
      <c r="AYG2360" s="14"/>
      <c r="AYH2360" s="14"/>
      <c r="AYI2360" s="14"/>
      <c r="AYJ2360" s="14"/>
      <c r="AYK2360" s="14"/>
      <c r="AYL2360" s="14"/>
      <c r="AYM2360" s="14"/>
      <c r="AYN2360" s="14"/>
      <c r="AYO2360" s="14"/>
      <c r="AYP2360" s="14"/>
      <c r="AYQ2360" s="14"/>
      <c r="AYR2360" s="14"/>
      <c r="AYS2360" s="14"/>
      <c r="AYT2360" s="14"/>
      <c r="AYU2360" s="14"/>
      <c r="AYV2360" s="14"/>
      <c r="AYW2360" s="14"/>
      <c r="AYX2360" s="14"/>
      <c r="AYY2360" s="14"/>
      <c r="AYZ2360" s="14"/>
      <c r="AZA2360" s="14"/>
      <c r="AZB2360" s="14"/>
      <c r="AZC2360" s="14"/>
      <c r="AZD2360" s="14"/>
      <c r="AZE2360" s="14"/>
      <c r="AZF2360" s="14"/>
      <c r="AZG2360" s="14"/>
      <c r="AZH2360" s="14"/>
      <c r="AZI2360" s="14"/>
      <c r="AZJ2360" s="14"/>
      <c r="AZK2360" s="14"/>
      <c r="AZL2360" s="14"/>
      <c r="AZM2360" s="14"/>
      <c r="AZN2360" s="14"/>
      <c r="AZO2360" s="14"/>
      <c r="AZP2360" s="14"/>
      <c r="AZQ2360" s="14"/>
      <c r="AZR2360" s="14"/>
      <c r="AZS2360" s="14"/>
      <c r="AZT2360" s="14"/>
      <c r="AZU2360" s="14"/>
      <c r="AZV2360" s="14"/>
      <c r="AZW2360" s="14"/>
      <c r="AZX2360" s="14"/>
      <c r="AZY2360" s="14"/>
      <c r="AZZ2360" s="14"/>
      <c r="BAA2360" s="14"/>
      <c r="BAB2360" s="14"/>
      <c r="BAC2360" s="14"/>
      <c r="BAD2360" s="14"/>
      <c r="BAE2360" s="14"/>
      <c r="BAF2360" s="14"/>
      <c r="BAG2360" s="14"/>
      <c r="BAH2360" s="14"/>
      <c r="BAI2360" s="14"/>
      <c r="BAJ2360" s="14"/>
      <c r="BAK2360" s="14"/>
      <c r="BAL2360" s="14"/>
      <c r="BAM2360" s="14"/>
      <c r="BAN2360" s="14"/>
      <c r="BAO2360" s="14"/>
      <c r="BAP2360" s="14"/>
      <c r="BAQ2360" s="14"/>
      <c r="BAR2360" s="14"/>
      <c r="BAS2360" s="14"/>
      <c r="BAT2360" s="14"/>
      <c r="BAU2360" s="14"/>
      <c r="BAV2360" s="14"/>
      <c r="BAW2360" s="14"/>
      <c r="BAX2360" s="14"/>
      <c r="BAY2360" s="14"/>
      <c r="BAZ2360" s="14"/>
      <c r="BBA2360" s="14"/>
      <c r="BBB2360" s="14"/>
      <c r="BBC2360" s="14"/>
      <c r="BBD2360" s="14"/>
      <c r="BBE2360" s="14"/>
      <c r="BBF2360" s="14"/>
      <c r="BBG2360" s="14"/>
      <c r="BBH2360" s="14"/>
      <c r="BBI2360" s="14"/>
      <c r="BBJ2360" s="14"/>
      <c r="BBK2360" s="14"/>
      <c r="BBL2360" s="14"/>
      <c r="BBM2360" s="14"/>
      <c r="BBN2360" s="14"/>
      <c r="BBO2360" s="14"/>
      <c r="BBP2360" s="14"/>
      <c r="BBQ2360" s="14"/>
      <c r="BBR2360" s="14"/>
      <c r="BBS2360" s="14"/>
      <c r="BBT2360" s="14"/>
      <c r="BBU2360" s="14"/>
      <c r="BBV2360" s="14"/>
      <c r="BBW2360" s="14"/>
      <c r="BBX2360" s="14"/>
      <c r="BBY2360" s="14"/>
      <c r="BBZ2360" s="14"/>
      <c r="BCA2360" s="14"/>
      <c r="BCB2360" s="14"/>
      <c r="BCC2360" s="14"/>
      <c r="BCD2360" s="14"/>
      <c r="BCE2360" s="14"/>
      <c r="BCF2360" s="14"/>
      <c r="BCG2360" s="14"/>
      <c r="BCH2360" s="14"/>
      <c r="BCI2360" s="14"/>
      <c r="BCJ2360" s="14"/>
      <c r="BCK2360" s="14"/>
      <c r="BCL2360" s="14"/>
      <c r="BCM2360" s="14"/>
      <c r="BCN2360" s="14"/>
      <c r="BCO2360" s="14"/>
      <c r="BCP2360" s="14"/>
      <c r="BCQ2360" s="14"/>
      <c r="BCR2360" s="14"/>
      <c r="BCS2360" s="14"/>
      <c r="BCT2360" s="14"/>
      <c r="BCU2360" s="14"/>
      <c r="BCV2360" s="14"/>
      <c r="BCW2360" s="14"/>
      <c r="BCX2360" s="14"/>
      <c r="BCY2360" s="14"/>
      <c r="BCZ2360" s="14"/>
      <c r="BDA2360" s="14"/>
      <c r="BDB2360" s="14"/>
      <c r="BDC2360" s="14"/>
      <c r="BDD2360" s="14"/>
      <c r="BDE2360" s="14"/>
      <c r="BDF2360" s="14"/>
      <c r="BDG2360" s="14"/>
      <c r="BDH2360" s="14"/>
      <c r="BDI2360" s="14"/>
      <c r="BDJ2360" s="14"/>
      <c r="BDK2360" s="14"/>
      <c r="BDL2360" s="14"/>
      <c r="BDM2360" s="14"/>
      <c r="BDN2360" s="14"/>
      <c r="BDO2360" s="14"/>
      <c r="BDP2360" s="14"/>
      <c r="BDQ2360" s="14"/>
      <c r="BDR2360" s="14"/>
      <c r="BDS2360" s="14"/>
      <c r="BDT2360" s="14"/>
      <c r="BDU2360" s="14"/>
      <c r="BDV2360" s="14"/>
      <c r="BDW2360" s="14"/>
      <c r="BDX2360" s="14"/>
      <c r="BDY2360" s="14"/>
      <c r="BDZ2360" s="14"/>
      <c r="BEA2360" s="14"/>
      <c r="BEB2360" s="14"/>
      <c r="BEC2360" s="14"/>
      <c r="BED2360" s="14"/>
      <c r="BEE2360" s="14"/>
      <c r="BEF2360" s="14"/>
      <c r="BEG2360" s="14"/>
      <c r="BEH2360" s="14"/>
      <c r="BEI2360" s="14"/>
      <c r="BEJ2360" s="14"/>
      <c r="BEK2360" s="14"/>
      <c r="BEL2360" s="14"/>
      <c r="BEM2360" s="14"/>
      <c r="BEN2360" s="14"/>
      <c r="BEO2360" s="14"/>
      <c r="BEP2360" s="14"/>
      <c r="BEQ2360" s="14"/>
      <c r="BER2360" s="14"/>
      <c r="BES2360" s="14"/>
      <c r="BET2360" s="14"/>
      <c r="BEU2360" s="14"/>
      <c r="BEV2360" s="14"/>
      <c r="BEW2360" s="14"/>
      <c r="BEX2360" s="14"/>
      <c r="BEY2360" s="14"/>
      <c r="BEZ2360" s="14"/>
      <c r="BFA2360" s="14"/>
      <c r="BFB2360" s="14"/>
      <c r="BFC2360" s="14"/>
      <c r="BFD2360" s="14"/>
      <c r="BFE2360" s="14"/>
      <c r="BFF2360" s="14"/>
      <c r="BFG2360" s="14"/>
      <c r="BFH2360" s="14"/>
      <c r="BFI2360" s="14"/>
      <c r="BFJ2360" s="14"/>
      <c r="BFK2360" s="14"/>
      <c r="BFL2360" s="14"/>
      <c r="BFM2360" s="14"/>
      <c r="BFN2360" s="14"/>
      <c r="BFO2360" s="14"/>
      <c r="BFP2360" s="14"/>
      <c r="BFQ2360" s="14"/>
      <c r="BFR2360" s="14"/>
      <c r="BFS2360" s="14"/>
      <c r="BFT2360" s="14"/>
      <c r="BFU2360" s="14"/>
      <c r="BFV2360" s="14"/>
      <c r="BFW2360" s="14"/>
      <c r="BFX2360" s="14"/>
      <c r="BFY2360" s="14"/>
      <c r="BFZ2360" s="14"/>
      <c r="BGA2360" s="14"/>
      <c r="BGB2360" s="14"/>
      <c r="BGC2360" s="14"/>
      <c r="BGD2360" s="14"/>
      <c r="BGE2360" s="14"/>
      <c r="BGF2360" s="14"/>
      <c r="BGG2360" s="14"/>
      <c r="BGH2360" s="14"/>
      <c r="BGI2360" s="14"/>
      <c r="BGJ2360" s="14"/>
      <c r="BGK2360" s="14"/>
      <c r="BGL2360" s="14"/>
      <c r="BGM2360" s="14"/>
      <c r="BGN2360" s="14"/>
      <c r="BGO2360" s="14"/>
      <c r="BGP2360" s="14"/>
      <c r="BGQ2360" s="14"/>
      <c r="BGR2360" s="14"/>
      <c r="BGS2360" s="14"/>
      <c r="BGT2360" s="14"/>
      <c r="BGU2360" s="14"/>
      <c r="BGV2360" s="14"/>
      <c r="BGW2360" s="14"/>
      <c r="BGX2360" s="14"/>
      <c r="BGY2360" s="14"/>
      <c r="BGZ2360" s="14"/>
      <c r="BHA2360" s="14"/>
      <c r="BHB2360" s="14"/>
      <c r="BHC2360" s="14"/>
      <c r="BHD2360" s="14"/>
      <c r="BHE2360" s="14"/>
      <c r="BHF2360" s="14"/>
      <c r="BHG2360" s="14"/>
      <c r="BHH2360" s="14"/>
      <c r="BHI2360" s="14"/>
      <c r="BHJ2360" s="14"/>
      <c r="BHK2360" s="14"/>
      <c r="BHL2360" s="14"/>
      <c r="BHM2360" s="14"/>
      <c r="BHN2360" s="14"/>
      <c r="BHO2360" s="14"/>
      <c r="BHP2360" s="14"/>
      <c r="BHQ2360" s="14"/>
      <c r="BHR2360" s="14"/>
      <c r="BHS2360" s="14"/>
      <c r="BHT2360" s="14"/>
      <c r="BHU2360" s="14"/>
      <c r="BHV2360" s="14"/>
      <c r="BHW2360" s="14"/>
      <c r="BHX2360" s="14"/>
      <c r="BHY2360" s="14"/>
      <c r="BHZ2360" s="14"/>
      <c r="BIA2360" s="14"/>
      <c r="BIB2360" s="14"/>
      <c r="BIC2360" s="14"/>
      <c r="BID2360" s="14"/>
      <c r="BIE2360" s="14"/>
      <c r="BIF2360" s="14"/>
      <c r="BIG2360" s="14"/>
      <c r="BIH2360" s="14"/>
      <c r="BII2360" s="14"/>
      <c r="BIJ2360" s="14"/>
      <c r="BIK2360" s="14"/>
      <c r="BIL2360" s="14"/>
      <c r="BIM2360" s="14"/>
      <c r="BIN2360" s="14"/>
      <c r="BIO2360" s="14"/>
      <c r="BIP2360" s="14"/>
      <c r="BIQ2360" s="14"/>
      <c r="BIR2360" s="14"/>
      <c r="BIS2360" s="14"/>
      <c r="BIT2360" s="14"/>
      <c r="BIU2360" s="14"/>
      <c r="BIV2360" s="14"/>
      <c r="BIW2360" s="14"/>
      <c r="BIX2360" s="14"/>
      <c r="BIY2360" s="14"/>
      <c r="BIZ2360" s="14"/>
      <c r="BJA2360" s="14"/>
      <c r="BJB2360" s="14"/>
      <c r="BJC2360" s="14"/>
      <c r="BJD2360" s="14"/>
      <c r="BJE2360" s="14"/>
      <c r="BJF2360" s="14"/>
      <c r="BJG2360" s="14"/>
      <c r="BJH2360" s="14"/>
      <c r="BJI2360" s="14"/>
      <c r="BJJ2360" s="14"/>
      <c r="BJK2360" s="14"/>
      <c r="BJL2360" s="14"/>
      <c r="BJM2360" s="14"/>
      <c r="BJN2360" s="14"/>
      <c r="BJO2360" s="14"/>
      <c r="BJP2360" s="14"/>
      <c r="BJQ2360" s="14"/>
      <c r="BJR2360" s="14"/>
      <c r="BJS2360" s="14"/>
      <c r="BJT2360" s="14"/>
      <c r="BJU2360" s="14"/>
      <c r="BJV2360" s="14"/>
      <c r="BJW2360" s="14"/>
      <c r="BJX2360" s="14"/>
      <c r="BJY2360" s="14"/>
      <c r="BJZ2360" s="14"/>
      <c r="BKA2360" s="14"/>
      <c r="BKB2360" s="14"/>
      <c r="BKC2360" s="14"/>
      <c r="BKD2360" s="14"/>
      <c r="BKE2360" s="14"/>
      <c r="BKF2360" s="14"/>
      <c r="BKG2360" s="14"/>
      <c r="BKH2360" s="14"/>
      <c r="BKI2360" s="14"/>
      <c r="BKJ2360" s="14"/>
      <c r="BKK2360" s="14"/>
      <c r="BKL2360" s="14"/>
      <c r="BKM2360" s="14"/>
      <c r="BKN2360" s="14"/>
      <c r="BKO2360" s="14"/>
      <c r="BKP2360" s="14"/>
      <c r="BKQ2360" s="14"/>
      <c r="BKR2360" s="14"/>
      <c r="BKS2360" s="14"/>
      <c r="BKT2360" s="14"/>
      <c r="BKU2360" s="14"/>
      <c r="BKV2360" s="14"/>
      <c r="BKW2360" s="14"/>
      <c r="BKX2360" s="14"/>
      <c r="BKY2360" s="14"/>
      <c r="BKZ2360" s="14"/>
      <c r="BLA2360" s="14"/>
      <c r="BLB2360" s="14"/>
      <c r="BLC2360" s="14"/>
      <c r="BLD2360" s="14"/>
      <c r="BLE2360" s="14"/>
      <c r="BLF2360" s="14"/>
      <c r="BLG2360" s="14"/>
      <c r="BLH2360" s="14"/>
      <c r="BLI2360" s="14"/>
      <c r="BLJ2360" s="14"/>
      <c r="BLK2360" s="14"/>
      <c r="BLL2360" s="14"/>
      <c r="BLM2360" s="14"/>
      <c r="BLN2360" s="14"/>
      <c r="BLO2360" s="14"/>
      <c r="BLP2360" s="14"/>
      <c r="BLQ2360" s="14"/>
      <c r="BLR2360" s="14"/>
      <c r="BLS2360" s="14"/>
      <c r="BLT2360" s="14"/>
      <c r="BLU2360" s="14"/>
      <c r="BLV2360" s="14"/>
      <c r="BLW2360" s="14"/>
      <c r="BLX2360" s="14"/>
      <c r="BLY2360" s="14"/>
      <c r="BLZ2360" s="14"/>
      <c r="BMA2360" s="14"/>
      <c r="BMB2360" s="14"/>
      <c r="BMC2360" s="14"/>
      <c r="BMD2360" s="14"/>
      <c r="BME2360" s="14"/>
      <c r="BMF2360" s="14"/>
      <c r="BMG2360" s="14"/>
      <c r="BMH2360" s="14"/>
      <c r="BMI2360" s="14"/>
      <c r="BMJ2360" s="14"/>
      <c r="BMK2360" s="14"/>
      <c r="BML2360" s="14"/>
      <c r="BMM2360" s="14"/>
      <c r="BMN2360" s="14"/>
      <c r="BMO2360" s="14"/>
      <c r="BMP2360" s="14"/>
      <c r="BMQ2360" s="14"/>
      <c r="BMR2360" s="14"/>
      <c r="BMS2360" s="14"/>
      <c r="BMT2360" s="14"/>
      <c r="BMU2360" s="14"/>
      <c r="BMV2360" s="14"/>
      <c r="BMW2360" s="14"/>
      <c r="BMX2360" s="14"/>
      <c r="BMY2360" s="14"/>
      <c r="BMZ2360" s="14"/>
      <c r="BNA2360" s="14"/>
      <c r="BNB2360" s="14"/>
      <c r="BNC2360" s="14"/>
      <c r="BND2360" s="14"/>
      <c r="BNE2360" s="14"/>
      <c r="BNF2360" s="14"/>
      <c r="BNG2360" s="14"/>
      <c r="BNH2360" s="14"/>
      <c r="BNI2360" s="14"/>
      <c r="BNJ2360" s="14"/>
      <c r="BNK2360" s="14"/>
      <c r="BNL2360" s="14"/>
      <c r="BNM2360" s="14"/>
      <c r="BNN2360" s="14"/>
      <c r="BNO2360" s="14"/>
      <c r="BNP2360" s="14"/>
      <c r="BNQ2360" s="14"/>
      <c r="BNR2360" s="14"/>
      <c r="BNS2360" s="14"/>
      <c r="BNT2360" s="14"/>
      <c r="BNU2360" s="14"/>
      <c r="BNV2360" s="14"/>
      <c r="BNW2360" s="14"/>
      <c r="BNX2360" s="14"/>
      <c r="BNY2360" s="14"/>
      <c r="BNZ2360" s="14"/>
      <c r="BOA2360" s="14"/>
      <c r="BOB2360" s="14"/>
      <c r="BOC2360" s="14"/>
      <c r="BOD2360" s="14"/>
      <c r="BOE2360" s="14"/>
      <c r="BOF2360" s="14"/>
      <c r="BOG2360" s="14"/>
      <c r="BOH2360" s="14"/>
      <c r="BOI2360" s="14"/>
      <c r="BOJ2360" s="14"/>
      <c r="BOK2360" s="14"/>
      <c r="BOL2360" s="14"/>
      <c r="BOM2360" s="14"/>
      <c r="BON2360" s="14"/>
      <c r="BOO2360" s="14"/>
      <c r="BOP2360" s="14"/>
      <c r="BOQ2360" s="14"/>
      <c r="BOR2360" s="14"/>
      <c r="BOS2360" s="14"/>
      <c r="BOT2360" s="14"/>
      <c r="BOU2360" s="14"/>
      <c r="BOV2360" s="14"/>
      <c r="BOW2360" s="14"/>
      <c r="BOX2360" s="14"/>
      <c r="BOY2360" s="14"/>
      <c r="BOZ2360" s="14"/>
      <c r="BPA2360" s="14"/>
      <c r="BPB2360" s="14"/>
      <c r="BPC2360" s="14"/>
      <c r="BPD2360" s="14"/>
      <c r="BPE2360" s="14"/>
      <c r="BPF2360" s="14"/>
      <c r="BPG2360" s="14"/>
      <c r="BPH2360" s="14"/>
      <c r="BPI2360" s="14"/>
      <c r="BPJ2360" s="14"/>
      <c r="BPK2360" s="14"/>
      <c r="BPL2360" s="14"/>
      <c r="BPM2360" s="14"/>
      <c r="BPN2360" s="14"/>
      <c r="BPO2360" s="14"/>
      <c r="BPP2360" s="14"/>
      <c r="BPQ2360" s="14"/>
      <c r="BPR2360" s="14"/>
      <c r="BPS2360" s="14"/>
      <c r="BPT2360" s="14"/>
      <c r="BPU2360" s="14"/>
      <c r="BPV2360" s="14"/>
      <c r="BPW2360" s="14"/>
      <c r="BPX2360" s="14"/>
      <c r="BPY2360" s="14"/>
      <c r="BPZ2360" s="14"/>
      <c r="BQA2360" s="14"/>
      <c r="BQB2360" s="14"/>
      <c r="BQC2360" s="14"/>
      <c r="BQD2360" s="14"/>
      <c r="BQE2360" s="14"/>
      <c r="BQF2360" s="14"/>
      <c r="BQG2360" s="14"/>
      <c r="BQH2360" s="14"/>
      <c r="BQI2360" s="14"/>
      <c r="BQJ2360" s="14"/>
      <c r="BQK2360" s="14"/>
      <c r="BQL2360" s="14"/>
      <c r="BQM2360" s="14"/>
      <c r="BQN2360" s="14"/>
      <c r="BQO2360" s="14"/>
      <c r="BQP2360" s="14"/>
      <c r="BQQ2360" s="14"/>
      <c r="BQR2360" s="14"/>
      <c r="BQS2360" s="14"/>
      <c r="BQT2360" s="14"/>
      <c r="BQU2360" s="14"/>
      <c r="BQV2360" s="14"/>
      <c r="BQW2360" s="14"/>
      <c r="BQX2360" s="14"/>
      <c r="BQY2360" s="14"/>
      <c r="BQZ2360" s="14"/>
      <c r="BRA2360" s="14"/>
      <c r="BRB2360" s="14"/>
      <c r="BRC2360" s="14"/>
      <c r="BRD2360" s="14"/>
      <c r="BRE2360" s="14"/>
      <c r="BRF2360" s="14"/>
      <c r="BRG2360" s="14"/>
      <c r="BRH2360" s="14"/>
      <c r="BRI2360" s="14"/>
      <c r="BRJ2360" s="14"/>
      <c r="BRK2360" s="14"/>
      <c r="BRL2360" s="14"/>
      <c r="BRM2360" s="14"/>
      <c r="BRN2360" s="14"/>
      <c r="BRO2360" s="14"/>
      <c r="BRP2360" s="14"/>
      <c r="BRQ2360" s="14"/>
      <c r="BRR2360" s="14"/>
      <c r="BRS2360" s="14"/>
      <c r="BRT2360" s="14"/>
      <c r="BRU2360" s="14"/>
      <c r="BRV2360" s="14"/>
      <c r="BRW2360" s="14"/>
      <c r="BRX2360" s="14"/>
      <c r="BRY2360" s="14"/>
      <c r="BRZ2360" s="14"/>
      <c r="BSA2360" s="14"/>
      <c r="BSB2360" s="14"/>
      <c r="BSC2360" s="14"/>
      <c r="BSD2360" s="14"/>
      <c r="BSE2360" s="14"/>
      <c r="BSF2360" s="14"/>
      <c r="BSG2360" s="14"/>
      <c r="BSH2360" s="14"/>
      <c r="BSI2360" s="14"/>
      <c r="BSJ2360" s="14"/>
      <c r="BSK2360" s="14"/>
      <c r="BSL2360" s="14"/>
      <c r="BSM2360" s="14"/>
      <c r="BSN2360" s="14"/>
      <c r="BSO2360" s="14"/>
      <c r="BSP2360" s="14"/>
      <c r="BSQ2360" s="14"/>
      <c r="BSR2360" s="14"/>
      <c r="BSS2360" s="14"/>
      <c r="BST2360" s="14"/>
      <c r="BSU2360" s="14"/>
      <c r="BSV2360" s="14"/>
      <c r="BSW2360" s="14"/>
      <c r="BSX2360" s="14"/>
      <c r="BSY2360" s="14"/>
      <c r="BSZ2360" s="14"/>
      <c r="BTA2360" s="14"/>
      <c r="BTB2360" s="14"/>
      <c r="BTC2360" s="14"/>
      <c r="BTD2360" s="14"/>
      <c r="BTE2360" s="14"/>
      <c r="BTF2360" s="14"/>
      <c r="BTG2360" s="14"/>
      <c r="BTH2360" s="14"/>
      <c r="BTI2360" s="14"/>
      <c r="BTJ2360" s="14"/>
      <c r="BTK2360" s="14"/>
      <c r="BTL2360" s="14"/>
      <c r="BTM2360" s="14"/>
      <c r="BTN2360" s="14"/>
      <c r="BTO2360" s="14"/>
      <c r="BTP2360" s="14"/>
      <c r="BTQ2360" s="14"/>
      <c r="BTR2360" s="14"/>
      <c r="BTS2360" s="14"/>
      <c r="BTT2360" s="14"/>
      <c r="BTU2360" s="14"/>
      <c r="BTV2360" s="14"/>
      <c r="BTW2360" s="14"/>
      <c r="BTX2360" s="14"/>
      <c r="BTY2360" s="14"/>
      <c r="BTZ2360" s="14"/>
      <c r="BUA2360" s="14"/>
      <c r="BUB2360" s="14"/>
      <c r="BUC2360" s="14"/>
      <c r="BUD2360" s="14"/>
      <c r="BUE2360" s="14"/>
      <c r="BUF2360" s="14"/>
      <c r="BUG2360" s="14"/>
      <c r="BUH2360" s="14"/>
      <c r="BUI2360" s="14"/>
      <c r="BUJ2360" s="14"/>
      <c r="BUK2360" s="14"/>
      <c r="BUL2360" s="14"/>
      <c r="BUM2360" s="14"/>
      <c r="BUN2360" s="14"/>
      <c r="BUO2360" s="14"/>
      <c r="BUP2360" s="14"/>
      <c r="BUQ2360" s="14"/>
      <c r="BUR2360" s="14"/>
      <c r="BUS2360" s="14"/>
      <c r="BUT2360" s="14"/>
      <c r="BUU2360" s="14"/>
      <c r="BUV2360" s="14"/>
      <c r="BUW2360" s="14"/>
      <c r="BUX2360" s="14"/>
      <c r="BUY2360" s="14"/>
      <c r="BUZ2360" s="14"/>
      <c r="BVA2360" s="14"/>
      <c r="BVB2360" s="14"/>
      <c r="BVC2360" s="14"/>
      <c r="BVD2360" s="14"/>
      <c r="BVE2360" s="14"/>
      <c r="BVF2360" s="14"/>
      <c r="BVG2360" s="14"/>
      <c r="BVH2360" s="14"/>
      <c r="BVI2360" s="14"/>
      <c r="BVJ2360" s="14"/>
      <c r="BVK2360" s="14"/>
      <c r="BVL2360" s="14"/>
      <c r="BVM2360" s="14"/>
      <c r="BVN2360" s="14"/>
      <c r="BVO2360" s="14"/>
      <c r="BVP2360" s="14"/>
      <c r="BVQ2360" s="14"/>
      <c r="BVR2360" s="14"/>
      <c r="BVS2360" s="14"/>
      <c r="BVT2360" s="14"/>
      <c r="BVU2360" s="14"/>
      <c r="BVV2360" s="14"/>
      <c r="BVW2360" s="14"/>
      <c r="BVX2360" s="14"/>
      <c r="BVY2360" s="14"/>
      <c r="BVZ2360" s="14"/>
      <c r="BWA2360" s="14"/>
      <c r="BWB2360" s="14"/>
      <c r="BWC2360" s="14"/>
      <c r="BWD2360" s="14"/>
      <c r="BWE2360" s="14"/>
      <c r="BWF2360" s="14"/>
      <c r="BWG2360" s="14"/>
      <c r="BWH2360" s="14"/>
      <c r="BWI2360" s="14"/>
      <c r="BWJ2360" s="14"/>
      <c r="BWK2360" s="14"/>
      <c r="BWL2360" s="14"/>
      <c r="BWM2360" s="14"/>
      <c r="BWN2360" s="14"/>
      <c r="BWO2360" s="14"/>
      <c r="BWP2360" s="14"/>
      <c r="BWQ2360" s="14"/>
      <c r="BWR2360" s="14"/>
      <c r="BWS2360" s="14"/>
      <c r="BWT2360" s="14"/>
      <c r="BWU2360" s="14"/>
      <c r="BWV2360" s="14"/>
      <c r="BWW2360" s="14"/>
      <c r="BWX2360" s="14"/>
      <c r="BWY2360" s="14"/>
      <c r="BWZ2360" s="14"/>
      <c r="BXA2360" s="14"/>
      <c r="BXB2360" s="14"/>
      <c r="BXC2360" s="14"/>
      <c r="BXD2360" s="14"/>
      <c r="BXE2360" s="14"/>
      <c r="BXF2360" s="14"/>
      <c r="BXG2360" s="14"/>
      <c r="BXH2360" s="14"/>
      <c r="BXI2360" s="14"/>
      <c r="BXJ2360" s="14"/>
      <c r="BXK2360" s="14"/>
      <c r="BXL2360" s="14"/>
      <c r="BXM2360" s="14"/>
      <c r="BXN2360" s="14"/>
      <c r="BXO2360" s="14"/>
      <c r="BXP2360" s="14"/>
      <c r="BXQ2360" s="14"/>
      <c r="BXR2360" s="14"/>
      <c r="BXS2360" s="14"/>
      <c r="BXT2360" s="14"/>
      <c r="BXU2360" s="14"/>
      <c r="BXV2360" s="14"/>
      <c r="BXW2360" s="14"/>
      <c r="BXX2360" s="14"/>
      <c r="BXY2360" s="14"/>
      <c r="BXZ2360" s="14"/>
      <c r="BYA2360" s="14"/>
      <c r="BYB2360" s="14"/>
      <c r="BYC2360" s="14"/>
      <c r="BYD2360" s="14"/>
      <c r="BYE2360" s="14"/>
      <c r="BYF2360" s="14"/>
      <c r="BYG2360" s="14"/>
      <c r="BYH2360" s="14"/>
      <c r="BYI2360" s="14"/>
      <c r="BYJ2360" s="14"/>
      <c r="BYK2360" s="14"/>
      <c r="BYL2360" s="14"/>
      <c r="BYM2360" s="14"/>
      <c r="BYN2360" s="14"/>
      <c r="BYO2360" s="14"/>
      <c r="BYP2360" s="14"/>
      <c r="BYQ2360" s="14"/>
      <c r="BYR2360" s="14"/>
      <c r="BYS2360" s="14"/>
      <c r="BYT2360" s="14"/>
      <c r="BYU2360" s="14"/>
      <c r="BYV2360" s="14"/>
      <c r="BYW2360" s="14"/>
      <c r="BYX2360" s="14"/>
      <c r="BYY2360" s="14"/>
      <c r="BYZ2360" s="14"/>
      <c r="BZA2360" s="14"/>
      <c r="BZB2360" s="14"/>
      <c r="BZC2360" s="14"/>
      <c r="BZD2360" s="14"/>
      <c r="BZE2360" s="14"/>
      <c r="BZF2360" s="14"/>
      <c r="BZG2360" s="14"/>
      <c r="BZH2360" s="14"/>
      <c r="BZI2360" s="14"/>
      <c r="BZJ2360" s="14"/>
      <c r="BZK2360" s="14"/>
      <c r="BZL2360" s="14"/>
      <c r="BZM2360" s="14"/>
      <c r="BZN2360" s="14"/>
      <c r="BZO2360" s="14"/>
      <c r="BZP2360" s="14"/>
      <c r="BZQ2360" s="14"/>
      <c r="BZR2360" s="14"/>
      <c r="BZS2360" s="14"/>
      <c r="BZT2360" s="14"/>
      <c r="BZU2360" s="14"/>
      <c r="BZV2360" s="14"/>
      <c r="BZW2360" s="14"/>
      <c r="BZX2360" s="14"/>
      <c r="BZY2360" s="14"/>
      <c r="BZZ2360" s="14"/>
      <c r="CAA2360" s="14"/>
      <c r="CAB2360" s="14"/>
      <c r="CAC2360" s="14"/>
      <c r="CAD2360" s="14"/>
      <c r="CAE2360" s="14"/>
      <c r="CAF2360" s="14"/>
      <c r="CAG2360" s="14"/>
      <c r="CAH2360" s="14"/>
      <c r="CAI2360" s="14"/>
      <c r="CAJ2360" s="14"/>
      <c r="CAK2360" s="14"/>
      <c r="CAL2360" s="14"/>
      <c r="CAM2360" s="14"/>
      <c r="CAN2360" s="14"/>
      <c r="CAO2360" s="14"/>
      <c r="CAP2360" s="14"/>
      <c r="CAQ2360" s="14"/>
      <c r="CAR2360" s="14"/>
      <c r="CAS2360" s="14"/>
      <c r="CAT2360" s="14"/>
      <c r="CAU2360" s="14"/>
      <c r="CAV2360" s="14"/>
      <c r="CAW2360" s="14"/>
      <c r="CAX2360" s="14"/>
      <c r="CAY2360" s="14"/>
      <c r="CAZ2360" s="14"/>
      <c r="CBA2360" s="14"/>
      <c r="CBB2360" s="14"/>
      <c r="CBC2360" s="14"/>
      <c r="CBD2360" s="14"/>
      <c r="CBE2360" s="14"/>
      <c r="CBF2360" s="14"/>
      <c r="CBG2360" s="14"/>
      <c r="CBH2360" s="14"/>
      <c r="CBI2360" s="14"/>
      <c r="CBJ2360" s="14"/>
      <c r="CBK2360" s="14"/>
      <c r="CBL2360" s="14"/>
      <c r="CBM2360" s="14"/>
      <c r="CBN2360" s="14"/>
      <c r="CBO2360" s="14"/>
      <c r="CBP2360" s="14"/>
      <c r="CBQ2360" s="14"/>
      <c r="CBR2360" s="14"/>
      <c r="CBS2360" s="14"/>
      <c r="CBT2360" s="14"/>
      <c r="CBU2360" s="14"/>
      <c r="CBV2360" s="14"/>
      <c r="CBW2360" s="14"/>
      <c r="CBX2360" s="14"/>
      <c r="CBY2360" s="14"/>
      <c r="CBZ2360" s="14"/>
      <c r="CCA2360" s="14"/>
      <c r="CCB2360" s="14"/>
      <c r="CCC2360" s="14"/>
      <c r="CCD2360" s="14"/>
      <c r="CCE2360" s="14"/>
      <c r="CCF2360" s="14"/>
      <c r="CCG2360" s="14"/>
      <c r="CCH2360" s="14"/>
      <c r="CCI2360" s="14"/>
      <c r="CCJ2360" s="14"/>
      <c r="CCK2360" s="14"/>
      <c r="CCL2360" s="14"/>
      <c r="CCM2360" s="14"/>
      <c r="CCN2360" s="14"/>
      <c r="CCO2360" s="14"/>
      <c r="CCP2360" s="14"/>
      <c r="CCQ2360" s="14"/>
      <c r="CCR2360" s="14"/>
      <c r="CCS2360" s="14"/>
      <c r="CCT2360" s="14"/>
      <c r="CCU2360" s="14"/>
      <c r="CCV2360" s="14"/>
      <c r="CCW2360" s="14"/>
      <c r="CCX2360" s="14"/>
      <c r="CCY2360" s="14"/>
      <c r="CCZ2360" s="14"/>
      <c r="CDA2360" s="14"/>
      <c r="CDB2360" s="14"/>
      <c r="CDC2360" s="14"/>
      <c r="CDD2360" s="14"/>
      <c r="CDE2360" s="14"/>
      <c r="CDF2360" s="14"/>
      <c r="CDG2360" s="14"/>
      <c r="CDH2360" s="14"/>
      <c r="CDI2360" s="14"/>
      <c r="CDJ2360" s="14"/>
      <c r="CDK2360" s="14"/>
      <c r="CDL2360" s="14"/>
      <c r="CDM2360" s="14"/>
      <c r="CDN2360" s="14"/>
      <c r="CDO2360" s="14"/>
      <c r="CDP2360" s="14"/>
      <c r="CDQ2360" s="14"/>
      <c r="CDR2360" s="14"/>
      <c r="CDS2360" s="14"/>
      <c r="CDT2360" s="14"/>
      <c r="CDU2360" s="14"/>
      <c r="CDV2360" s="14"/>
      <c r="CDW2360" s="14"/>
      <c r="CDX2360" s="14"/>
      <c r="CDY2360" s="14"/>
      <c r="CDZ2360" s="14"/>
      <c r="CEA2360" s="14"/>
      <c r="CEB2360" s="14"/>
      <c r="CEC2360" s="14"/>
      <c r="CED2360" s="14"/>
      <c r="CEE2360" s="14"/>
      <c r="CEF2360" s="14"/>
      <c r="CEG2360" s="14"/>
      <c r="CEH2360" s="14"/>
      <c r="CEI2360" s="14"/>
      <c r="CEJ2360" s="14"/>
      <c r="CEK2360" s="14"/>
      <c r="CEL2360" s="14"/>
      <c r="CEM2360" s="14"/>
      <c r="CEN2360" s="14"/>
      <c r="CEO2360" s="14"/>
      <c r="CEP2360" s="14"/>
      <c r="CEQ2360" s="14"/>
      <c r="CER2360" s="14"/>
      <c r="CES2360" s="14"/>
      <c r="CET2360" s="14"/>
      <c r="CEU2360" s="14"/>
      <c r="CEV2360" s="14"/>
      <c r="CEW2360" s="14"/>
      <c r="CEX2360" s="14"/>
      <c r="CEY2360" s="14"/>
      <c r="CEZ2360" s="14"/>
      <c r="CFA2360" s="14"/>
      <c r="CFB2360" s="14"/>
      <c r="CFC2360" s="14"/>
      <c r="CFD2360" s="14"/>
      <c r="CFE2360" s="14"/>
      <c r="CFF2360" s="14"/>
      <c r="CFG2360" s="14"/>
      <c r="CFH2360" s="14"/>
      <c r="CFI2360" s="14"/>
      <c r="CFJ2360" s="14"/>
      <c r="CFK2360" s="14"/>
      <c r="CFL2360" s="14"/>
      <c r="CFM2360" s="14"/>
      <c r="CFN2360" s="14"/>
      <c r="CFO2360" s="14"/>
      <c r="CFP2360" s="14"/>
      <c r="CFQ2360" s="14"/>
      <c r="CFR2360" s="14"/>
      <c r="CFS2360" s="14"/>
      <c r="CFT2360" s="14"/>
      <c r="CFU2360" s="14"/>
      <c r="CFV2360" s="14"/>
      <c r="CFW2360" s="14"/>
      <c r="CFX2360" s="14"/>
      <c r="CFY2360" s="14"/>
      <c r="CFZ2360" s="14"/>
      <c r="CGA2360" s="14"/>
      <c r="CGB2360" s="14"/>
      <c r="CGC2360" s="14"/>
      <c r="CGD2360" s="14"/>
      <c r="CGE2360" s="14"/>
      <c r="CGF2360" s="14"/>
      <c r="CGG2360" s="14"/>
      <c r="CGH2360" s="14"/>
      <c r="CGI2360" s="14"/>
      <c r="CGJ2360" s="14"/>
      <c r="CGK2360" s="14"/>
      <c r="CGL2360" s="14"/>
      <c r="CGM2360" s="14"/>
      <c r="CGN2360" s="14"/>
      <c r="CGO2360" s="14"/>
      <c r="CGP2360" s="14"/>
      <c r="CGQ2360" s="14"/>
      <c r="CGR2360" s="14"/>
      <c r="CGS2360" s="14"/>
      <c r="CGT2360" s="14"/>
      <c r="CGU2360" s="14"/>
      <c r="CGV2360" s="14"/>
      <c r="CGW2360" s="14"/>
      <c r="CGX2360" s="14"/>
      <c r="CGY2360" s="14"/>
      <c r="CGZ2360" s="14"/>
      <c r="CHA2360" s="14"/>
      <c r="CHB2360" s="14"/>
      <c r="CHC2360" s="14"/>
      <c r="CHD2360" s="14"/>
      <c r="CHE2360" s="14"/>
      <c r="CHF2360" s="14"/>
      <c r="CHG2360" s="14"/>
      <c r="CHH2360" s="14"/>
      <c r="CHI2360" s="14"/>
      <c r="CHJ2360" s="14"/>
      <c r="CHK2360" s="14"/>
      <c r="CHL2360" s="14"/>
      <c r="CHM2360" s="14"/>
      <c r="CHN2360" s="14"/>
      <c r="CHO2360" s="14"/>
      <c r="CHP2360" s="14"/>
      <c r="CHQ2360" s="14"/>
      <c r="CHR2360" s="14"/>
      <c r="CHS2360" s="14"/>
      <c r="CHT2360" s="14"/>
      <c r="CHU2360" s="14"/>
      <c r="CHV2360" s="14"/>
      <c r="CHW2360" s="14"/>
      <c r="CHX2360" s="14"/>
      <c r="CHY2360" s="14"/>
      <c r="CHZ2360" s="14"/>
      <c r="CIA2360" s="14"/>
      <c r="CIB2360" s="14"/>
      <c r="CIC2360" s="14"/>
      <c r="CID2360" s="14"/>
      <c r="CIE2360" s="14"/>
      <c r="CIF2360" s="14"/>
      <c r="CIG2360" s="14"/>
      <c r="CIH2360" s="14"/>
      <c r="CII2360" s="14"/>
      <c r="CIJ2360" s="14"/>
      <c r="CIK2360" s="14"/>
      <c r="CIL2360" s="14"/>
      <c r="CIM2360" s="14"/>
      <c r="CIN2360" s="14"/>
      <c r="CIO2360" s="14"/>
      <c r="CIP2360" s="14"/>
      <c r="CIQ2360" s="14"/>
      <c r="CIR2360" s="14"/>
      <c r="CIS2360" s="14"/>
      <c r="CIT2360" s="14"/>
      <c r="CIU2360" s="14"/>
      <c r="CIV2360" s="14"/>
      <c r="CIW2360" s="14"/>
      <c r="CIX2360" s="14"/>
      <c r="CIY2360" s="14"/>
      <c r="CIZ2360" s="14"/>
      <c r="CJA2360" s="14"/>
      <c r="CJB2360" s="14"/>
      <c r="CJC2360" s="14"/>
      <c r="CJD2360" s="14"/>
      <c r="CJE2360" s="14"/>
      <c r="CJF2360" s="14"/>
      <c r="CJG2360" s="14"/>
      <c r="CJH2360" s="14"/>
      <c r="CJI2360" s="14"/>
      <c r="CJJ2360" s="14"/>
      <c r="CJK2360" s="14"/>
      <c r="CJL2360" s="14"/>
      <c r="CJM2360" s="14"/>
      <c r="CJN2360" s="14"/>
      <c r="CJO2360" s="14"/>
      <c r="CJP2360" s="14"/>
      <c r="CJQ2360" s="14"/>
      <c r="CJR2360" s="14"/>
      <c r="CJS2360" s="14"/>
      <c r="CJT2360" s="14"/>
      <c r="CJU2360" s="14"/>
      <c r="CJV2360" s="14"/>
      <c r="CJW2360" s="14"/>
      <c r="CJX2360" s="14"/>
      <c r="CJY2360" s="14"/>
      <c r="CJZ2360" s="14"/>
      <c r="CKA2360" s="14"/>
      <c r="CKB2360" s="14"/>
      <c r="CKC2360" s="14"/>
      <c r="CKD2360" s="14"/>
      <c r="CKE2360" s="14"/>
      <c r="CKF2360" s="14"/>
      <c r="CKG2360" s="14"/>
      <c r="CKH2360" s="14"/>
      <c r="CKI2360" s="14"/>
      <c r="CKJ2360" s="14"/>
      <c r="CKK2360" s="14"/>
      <c r="CKL2360" s="14"/>
      <c r="CKM2360" s="14"/>
      <c r="CKN2360" s="14"/>
      <c r="CKO2360" s="14"/>
      <c r="CKP2360" s="14"/>
      <c r="CKQ2360" s="14"/>
      <c r="CKR2360" s="14"/>
      <c r="CKS2360" s="14"/>
      <c r="CKT2360" s="14"/>
      <c r="CKU2360" s="14"/>
      <c r="CKV2360" s="14"/>
      <c r="CKW2360" s="14"/>
      <c r="CKX2360" s="14"/>
      <c r="CKY2360" s="14"/>
      <c r="CKZ2360" s="14"/>
      <c r="CLA2360" s="14"/>
      <c r="CLB2360" s="14"/>
      <c r="CLC2360" s="14"/>
      <c r="CLD2360" s="14"/>
      <c r="CLE2360" s="14"/>
      <c r="CLF2360" s="14"/>
      <c r="CLG2360" s="14"/>
      <c r="CLH2360" s="14"/>
      <c r="CLI2360" s="14"/>
      <c r="CLJ2360" s="14"/>
      <c r="CLK2360" s="14"/>
      <c r="CLL2360" s="14"/>
      <c r="CLM2360" s="14"/>
      <c r="CLN2360" s="14"/>
      <c r="CLO2360" s="14"/>
      <c r="CLP2360" s="14"/>
      <c r="CLQ2360" s="14"/>
      <c r="CLR2360" s="14"/>
      <c r="CLS2360" s="14"/>
      <c r="CLT2360" s="14"/>
      <c r="CLU2360" s="14"/>
      <c r="CLV2360" s="14"/>
      <c r="CLW2360" s="14"/>
      <c r="CLX2360" s="14"/>
      <c r="CLY2360" s="14"/>
      <c r="CLZ2360" s="14"/>
      <c r="CMA2360" s="14"/>
      <c r="CMB2360" s="14"/>
      <c r="CMC2360" s="14"/>
      <c r="CMD2360" s="14"/>
      <c r="CME2360" s="14"/>
      <c r="CMF2360" s="14"/>
      <c r="CMG2360" s="14"/>
      <c r="CMH2360" s="14"/>
      <c r="CMI2360" s="14"/>
      <c r="CMJ2360" s="14"/>
      <c r="CMK2360" s="14"/>
      <c r="CML2360" s="14"/>
      <c r="CMM2360" s="14"/>
      <c r="CMN2360" s="14"/>
      <c r="CMO2360" s="14"/>
      <c r="CMP2360" s="14"/>
      <c r="CMQ2360" s="14"/>
      <c r="CMR2360" s="14"/>
      <c r="CMS2360" s="14"/>
      <c r="CMT2360" s="14"/>
      <c r="CMU2360" s="14"/>
      <c r="CMV2360" s="14"/>
      <c r="CMW2360" s="14"/>
      <c r="CMX2360" s="14"/>
      <c r="CMY2360" s="14"/>
      <c r="CMZ2360" s="14"/>
      <c r="CNA2360" s="14"/>
      <c r="CNB2360" s="14"/>
      <c r="CNC2360" s="14"/>
      <c r="CND2360" s="14"/>
      <c r="CNE2360" s="14"/>
      <c r="CNF2360" s="14"/>
      <c r="CNG2360" s="14"/>
      <c r="CNH2360" s="14"/>
      <c r="CNI2360" s="14"/>
      <c r="CNJ2360" s="14"/>
      <c r="CNK2360" s="14"/>
      <c r="CNL2360" s="14"/>
      <c r="CNM2360" s="14"/>
      <c r="CNN2360" s="14"/>
      <c r="CNO2360" s="14"/>
      <c r="CNP2360" s="14"/>
      <c r="CNQ2360" s="14"/>
      <c r="CNR2360" s="14"/>
      <c r="CNS2360" s="14"/>
      <c r="CNT2360" s="14"/>
      <c r="CNU2360" s="14"/>
      <c r="CNV2360" s="14"/>
      <c r="CNW2360" s="14"/>
      <c r="CNX2360" s="14"/>
      <c r="CNY2360" s="14"/>
      <c r="CNZ2360" s="14"/>
      <c r="COA2360" s="14"/>
      <c r="COB2360" s="14"/>
      <c r="COC2360" s="14"/>
      <c r="COD2360" s="14"/>
      <c r="COE2360" s="14"/>
      <c r="COF2360" s="14"/>
      <c r="COG2360" s="14"/>
      <c r="COH2360" s="14"/>
      <c r="COI2360" s="14"/>
      <c r="COJ2360" s="14"/>
      <c r="COK2360" s="14"/>
      <c r="COL2360" s="14"/>
      <c r="COM2360" s="14"/>
      <c r="CON2360" s="14"/>
      <c r="COO2360" s="14"/>
      <c r="COP2360" s="14"/>
      <c r="COQ2360" s="14"/>
      <c r="COR2360" s="14"/>
      <c r="COS2360" s="14"/>
      <c r="COT2360" s="14"/>
      <c r="COU2360" s="14"/>
      <c r="COV2360" s="14"/>
      <c r="COW2360" s="14"/>
      <c r="COX2360" s="14"/>
      <c r="COY2360" s="14"/>
      <c r="COZ2360" s="14"/>
      <c r="CPA2360" s="14"/>
      <c r="CPB2360" s="14"/>
      <c r="CPC2360" s="14"/>
      <c r="CPD2360" s="14"/>
      <c r="CPE2360" s="14"/>
      <c r="CPF2360" s="14"/>
      <c r="CPG2360" s="14"/>
      <c r="CPH2360" s="14"/>
      <c r="CPI2360" s="14"/>
      <c r="CPJ2360" s="14"/>
      <c r="CPK2360" s="14"/>
      <c r="CPL2360" s="14"/>
      <c r="CPM2360" s="14"/>
      <c r="CPN2360" s="14"/>
      <c r="CPO2360" s="14"/>
      <c r="CPP2360" s="14"/>
      <c r="CPQ2360" s="14"/>
      <c r="CPR2360" s="14"/>
      <c r="CPS2360" s="14"/>
      <c r="CPT2360" s="14"/>
      <c r="CPU2360" s="14"/>
      <c r="CPV2360" s="14"/>
      <c r="CPW2360" s="14"/>
      <c r="CPX2360" s="14"/>
      <c r="CPY2360" s="14"/>
      <c r="CPZ2360" s="14"/>
      <c r="CQA2360" s="14"/>
      <c r="CQB2360" s="14"/>
      <c r="CQC2360" s="14"/>
      <c r="CQD2360" s="14"/>
      <c r="CQE2360" s="14"/>
      <c r="CQF2360" s="14"/>
      <c r="CQG2360" s="14"/>
      <c r="CQH2360" s="14"/>
      <c r="CQI2360" s="14"/>
      <c r="CQJ2360" s="14"/>
      <c r="CQK2360" s="14"/>
      <c r="CQL2360" s="14"/>
      <c r="CQM2360" s="14"/>
      <c r="CQN2360" s="14"/>
      <c r="CQO2360" s="14"/>
      <c r="CQP2360" s="14"/>
      <c r="CQQ2360" s="14"/>
      <c r="CQR2360" s="14"/>
      <c r="CQS2360" s="14"/>
      <c r="CQT2360" s="14"/>
      <c r="CQU2360" s="14"/>
      <c r="CQV2360" s="14"/>
      <c r="CQW2360" s="14"/>
      <c r="CQX2360" s="14"/>
      <c r="CQY2360" s="14"/>
      <c r="CQZ2360" s="14"/>
      <c r="CRA2360" s="14"/>
      <c r="CRB2360" s="14"/>
      <c r="CRC2360" s="14"/>
      <c r="CRD2360" s="14"/>
      <c r="CRE2360" s="14"/>
      <c r="CRF2360" s="14"/>
      <c r="CRG2360" s="14"/>
      <c r="CRH2360" s="14"/>
      <c r="CRI2360" s="14"/>
      <c r="CRJ2360" s="14"/>
      <c r="CRK2360" s="14"/>
      <c r="CRL2360" s="14"/>
      <c r="CRM2360" s="14"/>
      <c r="CRN2360" s="14"/>
      <c r="CRO2360" s="14"/>
      <c r="CRP2360" s="14"/>
      <c r="CRQ2360" s="14"/>
      <c r="CRR2360" s="14"/>
      <c r="CRS2360" s="14"/>
      <c r="CRT2360" s="14"/>
      <c r="CRU2360" s="14"/>
      <c r="CRV2360" s="14"/>
      <c r="CRW2360" s="14"/>
      <c r="CRX2360" s="14"/>
      <c r="CRY2360" s="14"/>
      <c r="CRZ2360" s="14"/>
      <c r="CSA2360" s="14"/>
      <c r="CSB2360" s="14"/>
      <c r="CSC2360" s="14"/>
      <c r="CSD2360" s="14"/>
      <c r="CSE2360" s="14"/>
      <c r="CSF2360" s="14"/>
      <c r="CSG2360" s="14"/>
      <c r="CSH2360" s="14"/>
      <c r="CSI2360" s="14"/>
      <c r="CSJ2360" s="14"/>
      <c r="CSK2360" s="14"/>
      <c r="CSL2360" s="14"/>
      <c r="CSM2360" s="14"/>
      <c r="CSN2360" s="14"/>
      <c r="CSO2360" s="14"/>
      <c r="CSP2360" s="14"/>
      <c r="CSQ2360" s="14"/>
      <c r="CSR2360" s="14"/>
      <c r="CSS2360" s="14"/>
      <c r="CST2360" s="14"/>
      <c r="CSU2360" s="14"/>
      <c r="CSV2360" s="14"/>
      <c r="CSW2360" s="14"/>
      <c r="CSX2360" s="14"/>
      <c r="CSY2360" s="14"/>
      <c r="CSZ2360" s="14"/>
      <c r="CTA2360" s="14"/>
      <c r="CTB2360" s="14"/>
      <c r="CTC2360" s="14"/>
      <c r="CTD2360" s="14"/>
      <c r="CTE2360" s="14"/>
      <c r="CTF2360" s="14"/>
      <c r="CTG2360" s="14"/>
      <c r="CTH2360" s="14"/>
      <c r="CTI2360" s="14"/>
      <c r="CTJ2360" s="14"/>
      <c r="CTK2360" s="14"/>
      <c r="CTL2360" s="14"/>
      <c r="CTM2360" s="14"/>
      <c r="CTN2360" s="14"/>
      <c r="CTO2360" s="14"/>
      <c r="CTP2360" s="14"/>
      <c r="CTQ2360" s="14"/>
      <c r="CTR2360" s="14"/>
      <c r="CTS2360" s="14"/>
      <c r="CTT2360" s="14"/>
      <c r="CTU2360" s="14"/>
      <c r="CTV2360" s="14"/>
      <c r="CTW2360" s="14"/>
      <c r="CTX2360" s="14"/>
      <c r="CTY2360" s="14"/>
      <c r="CTZ2360" s="14"/>
      <c r="CUA2360" s="14"/>
      <c r="CUB2360" s="14"/>
      <c r="CUC2360" s="14"/>
      <c r="CUD2360" s="14"/>
      <c r="CUE2360" s="14"/>
      <c r="CUF2360" s="14"/>
      <c r="CUG2360" s="14"/>
      <c r="CUH2360" s="14"/>
      <c r="CUI2360" s="14"/>
      <c r="CUJ2360" s="14"/>
      <c r="CUK2360" s="14"/>
      <c r="CUL2360" s="14"/>
      <c r="CUM2360" s="14"/>
      <c r="CUN2360" s="14"/>
      <c r="CUO2360" s="14"/>
      <c r="CUP2360" s="14"/>
      <c r="CUQ2360" s="14"/>
      <c r="CUR2360" s="14"/>
      <c r="CUS2360" s="14"/>
      <c r="CUT2360" s="14"/>
      <c r="CUU2360" s="14"/>
      <c r="CUV2360" s="14"/>
      <c r="CUW2360" s="14"/>
      <c r="CUX2360" s="14"/>
      <c r="CUY2360" s="14"/>
      <c r="CUZ2360" s="14"/>
      <c r="CVA2360" s="14"/>
      <c r="CVB2360" s="14"/>
      <c r="CVC2360" s="14"/>
      <c r="CVD2360" s="14"/>
      <c r="CVE2360" s="14"/>
      <c r="CVF2360" s="14"/>
      <c r="CVG2360" s="14"/>
      <c r="CVH2360" s="14"/>
      <c r="CVI2360" s="14"/>
      <c r="CVJ2360" s="14"/>
      <c r="CVK2360" s="14"/>
      <c r="CVL2360" s="14"/>
      <c r="CVM2360" s="14"/>
      <c r="CVN2360" s="14"/>
      <c r="CVO2360" s="14"/>
      <c r="CVP2360" s="14"/>
      <c r="CVQ2360" s="14"/>
      <c r="CVR2360" s="14"/>
      <c r="CVS2360" s="14"/>
      <c r="CVT2360" s="14"/>
      <c r="CVU2360" s="14"/>
      <c r="CVV2360" s="14"/>
      <c r="CVW2360" s="14"/>
      <c r="CVX2360" s="14"/>
      <c r="CVY2360" s="14"/>
      <c r="CVZ2360" s="14"/>
      <c r="CWA2360" s="14"/>
      <c r="CWB2360" s="14"/>
      <c r="CWC2360" s="14"/>
      <c r="CWD2360" s="14"/>
      <c r="CWE2360" s="14"/>
      <c r="CWF2360" s="14"/>
      <c r="CWG2360" s="14"/>
      <c r="CWH2360" s="14"/>
      <c r="CWI2360" s="14"/>
      <c r="CWJ2360" s="14"/>
      <c r="CWK2360" s="14"/>
      <c r="CWL2360" s="14"/>
      <c r="CWM2360" s="14"/>
      <c r="CWN2360" s="14"/>
      <c r="CWO2360" s="14"/>
      <c r="CWP2360" s="14"/>
      <c r="CWQ2360" s="14"/>
      <c r="CWR2360" s="14"/>
      <c r="CWS2360" s="14"/>
      <c r="CWT2360" s="14"/>
      <c r="CWU2360" s="14"/>
      <c r="CWV2360" s="14"/>
      <c r="CWW2360" s="14"/>
      <c r="CWX2360" s="14"/>
      <c r="CWY2360" s="14"/>
      <c r="CWZ2360" s="14"/>
      <c r="CXA2360" s="14"/>
      <c r="CXB2360" s="14"/>
      <c r="CXC2360" s="14"/>
      <c r="CXD2360" s="14"/>
      <c r="CXE2360" s="14"/>
      <c r="CXF2360" s="14"/>
      <c r="CXG2360" s="14"/>
      <c r="CXH2360" s="14"/>
      <c r="CXI2360" s="14"/>
      <c r="CXJ2360" s="14"/>
      <c r="CXK2360" s="14"/>
      <c r="CXL2360" s="14"/>
      <c r="CXM2360" s="14"/>
      <c r="CXN2360" s="14"/>
      <c r="CXO2360" s="14"/>
      <c r="CXP2360" s="14"/>
      <c r="CXQ2360" s="14"/>
      <c r="CXR2360" s="14"/>
      <c r="CXS2360" s="14"/>
      <c r="CXT2360" s="14"/>
      <c r="CXU2360" s="14"/>
      <c r="CXV2360" s="14"/>
      <c r="CXW2360" s="14"/>
      <c r="CXX2360" s="14"/>
      <c r="CXY2360" s="14"/>
      <c r="CXZ2360" s="14"/>
      <c r="CYA2360" s="14"/>
      <c r="CYB2360" s="14"/>
      <c r="CYC2360" s="14"/>
      <c r="CYD2360" s="14"/>
      <c r="CYE2360" s="14"/>
      <c r="CYF2360" s="14"/>
      <c r="CYG2360" s="14"/>
      <c r="CYH2360" s="14"/>
      <c r="CYI2360" s="14"/>
      <c r="CYJ2360" s="14"/>
      <c r="CYK2360" s="14"/>
      <c r="CYL2360" s="14"/>
      <c r="CYM2360" s="14"/>
      <c r="CYN2360" s="14"/>
      <c r="CYO2360" s="14"/>
      <c r="CYP2360" s="14"/>
      <c r="CYQ2360" s="14"/>
      <c r="CYR2360" s="14"/>
      <c r="CYS2360" s="14"/>
      <c r="CYT2360" s="14"/>
      <c r="CYU2360" s="14"/>
      <c r="CYV2360" s="14"/>
      <c r="CYW2360" s="14"/>
      <c r="CYX2360" s="14"/>
      <c r="CYY2360" s="14"/>
      <c r="CYZ2360" s="14"/>
      <c r="CZA2360" s="14"/>
      <c r="CZB2360" s="14"/>
      <c r="CZC2360" s="14"/>
      <c r="CZD2360" s="14"/>
      <c r="CZE2360" s="14"/>
      <c r="CZF2360" s="14"/>
      <c r="CZG2360" s="14"/>
      <c r="CZH2360" s="14"/>
      <c r="CZI2360" s="14"/>
      <c r="CZJ2360" s="14"/>
      <c r="CZK2360" s="14"/>
      <c r="CZL2360" s="14"/>
      <c r="CZM2360" s="14"/>
      <c r="CZN2360" s="14"/>
      <c r="CZO2360" s="14"/>
      <c r="CZP2360" s="14"/>
      <c r="CZQ2360" s="14"/>
      <c r="CZR2360" s="14"/>
      <c r="CZS2360" s="14"/>
      <c r="CZT2360" s="14"/>
      <c r="CZU2360" s="14"/>
      <c r="CZV2360" s="14"/>
      <c r="CZW2360" s="14"/>
      <c r="CZX2360" s="14"/>
      <c r="CZY2360" s="14"/>
      <c r="CZZ2360" s="14"/>
      <c r="DAA2360" s="14"/>
      <c r="DAB2360" s="14"/>
      <c r="DAC2360" s="14"/>
      <c r="DAD2360" s="14"/>
      <c r="DAE2360" s="14"/>
      <c r="DAF2360" s="14"/>
      <c r="DAG2360" s="14"/>
      <c r="DAH2360" s="14"/>
      <c r="DAI2360" s="14"/>
      <c r="DAJ2360" s="14"/>
      <c r="DAK2360" s="14"/>
      <c r="DAL2360" s="14"/>
      <c r="DAM2360" s="14"/>
      <c r="DAN2360" s="14"/>
      <c r="DAO2360" s="14"/>
      <c r="DAP2360" s="14"/>
      <c r="DAQ2360" s="14"/>
      <c r="DAR2360" s="14"/>
      <c r="DAS2360" s="14"/>
      <c r="DAT2360" s="14"/>
      <c r="DAU2360" s="14"/>
      <c r="DAV2360" s="14"/>
      <c r="DAW2360" s="14"/>
      <c r="DAX2360" s="14"/>
      <c r="DAY2360" s="14"/>
      <c r="DAZ2360" s="14"/>
      <c r="DBA2360" s="14"/>
      <c r="DBB2360" s="14"/>
      <c r="DBC2360" s="14"/>
      <c r="DBD2360" s="14"/>
      <c r="DBE2360" s="14"/>
      <c r="DBF2360" s="14"/>
      <c r="DBG2360" s="14"/>
      <c r="DBH2360" s="14"/>
      <c r="DBI2360" s="14"/>
      <c r="DBJ2360" s="14"/>
      <c r="DBK2360" s="14"/>
      <c r="DBL2360" s="14"/>
      <c r="DBM2360" s="14"/>
      <c r="DBN2360" s="14"/>
      <c r="DBO2360" s="14"/>
      <c r="DBP2360" s="14"/>
      <c r="DBQ2360" s="14"/>
      <c r="DBR2360" s="14"/>
      <c r="DBS2360" s="14"/>
      <c r="DBT2360" s="14"/>
      <c r="DBU2360" s="14"/>
      <c r="DBV2360" s="14"/>
      <c r="DBW2360" s="14"/>
      <c r="DBX2360" s="14"/>
      <c r="DBY2360" s="14"/>
      <c r="DBZ2360" s="14"/>
      <c r="DCA2360" s="14"/>
      <c r="DCB2360" s="14"/>
      <c r="DCC2360" s="14"/>
      <c r="DCD2360" s="14"/>
      <c r="DCE2360" s="14"/>
      <c r="DCF2360" s="14"/>
      <c r="DCG2360" s="14"/>
      <c r="DCH2360" s="14"/>
      <c r="DCI2360" s="14"/>
      <c r="DCJ2360" s="14"/>
      <c r="DCK2360" s="14"/>
      <c r="DCL2360" s="14"/>
      <c r="DCM2360" s="14"/>
      <c r="DCN2360" s="14"/>
      <c r="DCO2360" s="14"/>
      <c r="DCP2360" s="14"/>
      <c r="DCQ2360" s="14"/>
      <c r="DCR2360" s="14"/>
      <c r="DCS2360" s="14"/>
      <c r="DCT2360" s="14"/>
      <c r="DCU2360" s="14"/>
      <c r="DCV2360" s="14"/>
      <c r="DCW2360" s="14"/>
      <c r="DCX2360" s="14"/>
      <c r="DCY2360" s="14"/>
      <c r="DCZ2360" s="14"/>
      <c r="DDA2360" s="14"/>
      <c r="DDB2360" s="14"/>
      <c r="DDC2360" s="14"/>
      <c r="DDD2360" s="14"/>
      <c r="DDE2360" s="14"/>
      <c r="DDF2360" s="14"/>
      <c r="DDG2360" s="14"/>
      <c r="DDH2360" s="14"/>
      <c r="DDI2360" s="14"/>
      <c r="DDJ2360" s="14"/>
      <c r="DDK2360" s="14"/>
      <c r="DDL2360" s="14"/>
      <c r="DDM2360" s="14"/>
      <c r="DDN2360" s="14"/>
      <c r="DDO2360" s="14"/>
      <c r="DDP2360" s="14"/>
      <c r="DDQ2360" s="14"/>
      <c r="DDR2360" s="14"/>
      <c r="DDS2360" s="14"/>
      <c r="DDT2360" s="14"/>
      <c r="DDU2360" s="14"/>
      <c r="DDV2360" s="14"/>
      <c r="DDW2360" s="14"/>
      <c r="DDX2360" s="14"/>
      <c r="DDY2360" s="14"/>
      <c r="DDZ2360" s="14"/>
      <c r="DEA2360" s="14"/>
      <c r="DEB2360" s="14"/>
      <c r="DEC2360" s="14"/>
      <c r="DED2360" s="14"/>
      <c r="DEE2360" s="14"/>
      <c r="DEF2360" s="14"/>
      <c r="DEG2360" s="14"/>
      <c r="DEH2360" s="14"/>
      <c r="DEI2360" s="14"/>
      <c r="DEJ2360" s="14"/>
      <c r="DEK2360" s="14"/>
      <c r="DEL2360" s="14"/>
      <c r="DEM2360" s="14"/>
      <c r="DEN2360" s="14"/>
      <c r="DEO2360" s="14"/>
      <c r="DEP2360" s="14"/>
      <c r="DEQ2360" s="14"/>
      <c r="DER2360" s="14"/>
      <c r="DES2360" s="14"/>
      <c r="DET2360" s="14"/>
      <c r="DEU2360" s="14"/>
      <c r="DEV2360" s="14"/>
      <c r="DEW2360" s="14"/>
      <c r="DEX2360" s="14"/>
      <c r="DEY2360" s="14"/>
      <c r="DEZ2360" s="14"/>
      <c r="DFA2360" s="14"/>
      <c r="DFB2360" s="14"/>
      <c r="DFC2360" s="14"/>
      <c r="DFD2360" s="14"/>
      <c r="DFE2360" s="14"/>
      <c r="DFF2360" s="14"/>
      <c r="DFG2360" s="14"/>
      <c r="DFH2360" s="14"/>
      <c r="DFI2360" s="14"/>
      <c r="DFJ2360" s="14"/>
      <c r="DFK2360" s="14"/>
      <c r="DFL2360" s="14"/>
      <c r="DFM2360" s="14"/>
      <c r="DFN2360" s="14"/>
      <c r="DFO2360" s="14"/>
      <c r="DFP2360" s="14"/>
      <c r="DFQ2360" s="14"/>
      <c r="DFR2360" s="14"/>
      <c r="DFS2360" s="14"/>
      <c r="DFT2360" s="14"/>
      <c r="DFU2360" s="14"/>
      <c r="DFV2360" s="14"/>
      <c r="DFW2360" s="14"/>
      <c r="DFX2360" s="14"/>
      <c r="DFY2360" s="14"/>
      <c r="DFZ2360" s="14"/>
      <c r="DGA2360" s="14"/>
      <c r="DGB2360" s="14"/>
      <c r="DGC2360" s="14"/>
      <c r="DGD2360" s="14"/>
      <c r="DGE2360" s="14"/>
      <c r="DGF2360" s="14"/>
      <c r="DGG2360" s="14"/>
      <c r="DGH2360" s="14"/>
      <c r="DGI2360" s="14"/>
      <c r="DGJ2360" s="14"/>
      <c r="DGK2360" s="14"/>
      <c r="DGL2360" s="14"/>
      <c r="DGM2360" s="14"/>
      <c r="DGN2360" s="14"/>
      <c r="DGO2360" s="14"/>
      <c r="DGP2360" s="14"/>
      <c r="DGQ2360" s="14"/>
      <c r="DGR2360" s="14"/>
      <c r="DGS2360" s="14"/>
      <c r="DGT2360" s="14"/>
      <c r="DGU2360" s="14"/>
      <c r="DGV2360" s="14"/>
      <c r="DGW2360" s="14"/>
      <c r="DGX2360" s="14"/>
      <c r="DGY2360" s="14"/>
      <c r="DGZ2360" s="14"/>
      <c r="DHA2360" s="14"/>
      <c r="DHB2360" s="14"/>
      <c r="DHC2360" s="14"/>
      <c r="DHD2360" s="14"/>
      <c r="DHE2360" s="14"/>
      <c r="DHF2360" s="14"/>
      <c r="DHG2360" s="14"/>
      <c r="DHH2360" s="14"/>
      <c r="DHI2360" s="14"/>
      <c r="DHJ2360" s="14"/>
      <c r="DHK2360" s="14"/>
      <c r="DHL2360" s="14"/>
      <c r="DHM2360" s="14"/>
      <c r="DHN2360" s="14"/>
      <c r="DHO2360" s="14"/>
      <c r="DHP2360" s="14"/>
      <c r="DHQ2360" s="14"/>
      <c r="DHR2360" s="14"/>
      <c r="DHS2360" s="14"/>
      <c r="DHT2360" s="14"/>
      <c r="DHU2360" s="14"/>
      <c r="DHV2360" s="14"/>
      <c r="DHW2360" s="14"/>
      <c r="DHX2360" s="14"/>
      <c r="DHY2360" s="14"/>
      <c r="DHZ2360" s="14"/>
      <c r="DIA2360" s="14"/>
      <c r="DIB2360" s="14"/>
      <c r="DIC2360" s="14"/>
      <c r="DID2360" s="14"/>
      <c r="DIE2360" s="14"/>
      <c r="DIF2360" s="14"/>
      <c r="DIG2360" s="14"/>
      <c r="DIH2360" s="14"/>
      <c r="DII2360" s="14"/>
      <c r="DIJ2360" s="14"/>
      <c r="DIK2360" s="14"/>
      <c r="DIL2360" s="14"/>
      <c r="DIM2360" s="14"/>
      <c r="DIN2360" s="14"/>
      <c r="DIO2360" s="14"/>
      <c r="DIP2360" s="14"/>
      <c r="DIQ2360" s="14"/>
      <c r="DIR2360" s="14"/>
      <c r="DIS2360" s="14"/>
      <c r="DIT2360" s="14"/>
      <c r="DIU2360" s="14"/>
      <c r="DIV2360" s="14"/>
      <c r="DIW2360" s="14"/>
      <c r="DIX2360" s="14"/>
      <c r="DIY2360" s="14"/>
      <c r="DIZ2360" s="14"/>
      <c r="DJA2360" s="14"/>
      <c r="DJB2360" s="14"/>
      <c r="DJC2360" s="14"/>
      <c r="DJD2360" s="14"/>
      <c r="DJE2360" s="14"/>
      <c r="DJF2360" s="14"/>
      <c r="DJG2360" s="14"/>
      <c r="DJH2360" s="14"/>
      <c r="DJI2360" s="14"/>
      <c r="DJJ2360" s="14"/>
      <c r="DJK2360" s="14"/>
      <c r="DJL2360" s="14"/>
      <c r="DJM2360" s="14"/>
      <c r="DJN2360" s="14"/>
      <c r="DJO2360" s="14"/>
      <c r="DJP2360" s="14"/>
      <c r="DJQ2360" s="14"/>
      <c r="DJR2360" s="14"/>
      <c r="DJS2360" s="14"/>
      <c r="DJT2360" s="14"/>
      <c r="DJU2360" s="14"/>
      <c r="DJV2360" s="14"/>
      <c r="DJW2360" s="14"/>
      <c r="DJX2360" s="14"/>
      <c r="DJY2360" s="14"/>
      <c r="DJZ2360" s="14"/>
      <c r="DKA2360" s="14"/>
      <c r="DKB2360" s="14"/>
      <c r="DKC2360" s="14"/>
      <c r="DKD2360" s="14"/>
      <c r="DKE2360" s="14"/>
      <c r="DKF2360" s="14"/>
      <c r="DKG2360" s="14"/>
      <c r="DKH2360" s="14"/>
      <c r="DKI2360" s="14"/>
      <c r="DKJ2360" s="14"/>
      <c r="DKK2360" s="14"/>
      <c r="DKL2360" s="14"/>
      <c r="DKM2360" s="14"/>
      <c r="DKN2360" s="14"/>
      <c r="DKO2360" s="14"/>
      <c r="DKP2360" s="14"/>
      <c r="DKQ2360" s="14"/>
      <c r="DKR2360" s="14"/>
      <c r="DKS2360" s="14"/>
      <c r="DKT2360" s="14"/>
      <c r="DKU2360" s="14"/>
      <c r="DKV2360" s="14"/>
      <c r="DKW2360" s="14"/>
      <c r="DKX2360" s="14"/>
      <c r="DKY2360" s="14"/>
      <c r="DKZ2360" s="14"/>
      <c r="DLA2360" s="14"/>
      <c r="DLB2360" s="14"/>
      <c r="DLC2360" s="14"/>
      <c r="DLD2360" s="14"/>
      <c r="DLE2360" s="14"/>
      <c r="DLF2360" s="14"/>
      <c r="DLG2360" s="14"/>
      <c r="DLH2360" s="14"/>
      <c r="DLI2360" s="14"/>
      <c r="DLJ2360" s="14"/>
      <c r="DLK2360" s="14"/>
      <c r="DLL2360" s="14"/>
      <c r="DLM2360" s="14"/>
      <c r="DLN2360" s="14"/>
      <c r="DLO2360" s="14"/>
      <c r="DLP2360" s="14"/>
      <c r="DLQ2360" s="14"/>
      <c r="DLR2360" s="14"/>
      <c r="DLS2360" s="14"/>
      <c r="DLT2360" s="14"/>
      <c r="DLU2360" s="14"/>
      <c r="DLV2360" s="14"/>
      <c r="DLW2360" s="14"/>
      <c r="DLX2360" s="14"/>
      <c r="DLY2360" s="14"/>
      <c r="DLZ2360" s="14"/>
      <c r="DMA2360" s="14"/>
      <c r="DMB2360" s="14"/>
      <c r="DMC2360" s="14"/>
      <c r="DMD2360" s="14"/>
      <c r="DME2360" s="14"/>
      <c r="DMF2360" s="14"/>
      <c r="DMG2360" s="14"/>
      <c r="DMH2360" s="14"/>
      <c r="DMI2360" s="14"/>
      <c r="DMJ2360" s="14"/>
      <c r="DMK2360" s="14"/>
      <c r="DML2360" s="14"/>
      <c r="DMM2360" s="14"/>
      <c r="DMN2360" s="14"/>
      <c r="DMO2360" s="14"/>
      <c r="DMP2360" s="14"/>
      <c r="DMQ2360" s="14"/>
      <c r="DMR2360" s="14"/>
      <c r="DMS2360" s="14"/>
      <c r="DMT2360" s="14"/>
      <c r="DMU2360" s="14"/>
      <c r="DMV2360" s="14"/>
      <c r="DMW2360" s="14"/>
      <c r="DMX2360" s="14"/>
      <c r="DMY2360" s="14"/>
      <c r="DMZ2360" s="14"/>
      <c r="DNA2360" s="14"/>
      <c r="DNB2360" s="14"/>
      <c r="DNC2360" s="14"/>
      <c r="DND2360" s="14"/>
      <c r="DNE2360" s="14"/>
      <c r="DNF2360" s="14"/>
      <c r="DNG2360" s="14"/>
      <c r="DNH2360" s="14"/>
      <c r="DNI2360" s="14"/>
      <c r="DNJ2360" s="14"/>
      <c r="DNK2360" s="14"/>
      <c r="DNL2360" s="14"/>
      <c r="DNM2360" s="14"/>
      <c r="DNN2360" s="14"/>
      <c r="DNO2360" s="14"/>
      <c r="DNP2360" s="14"/>
      <c r="DNQ2360" s="14"/>
      <c r="DNR2360" s="14"/>
      <c r="DNS2360" s="14"/>
      <c r="DNT2360" s="14"/>
      <c r="DNU2360" s="14"/>
      <c r="DNV2360" s="14"/>
      <c r="DNW2360" s="14"/>
      <c r="DNX2360" s="14"/>
      <c r="DNY2360" s="14"/>
      <c r="DNZ2360" s="14"/>
      <c r="DOA2360" s="14"/>
      <c r="DOB2360" s="14"/>
      <c r="DOC2360" s="14"/>
      <c r="DOD2360" s="14"/>
      <c r="DOE2360" s="14"/>
      <c r="DOF2360" s="14"/>
      <c r="DOG2360" s="14"/>
      <c r="DOH2360" s="14"/>
      <c r="DOI2360" s="14"/>
      <c r="DOJ2360" s="14"/>
      <c r="DOK2360" s="14"/>
      <c r="DOL2360" s="14"/>
      <c r="DOM2360" s="14"/>
      <c r="DON2360" s="14"/>
      <c r="DOO2360" s="14"/>
      <c r="DOP2360" s="14"/>
      <c r="DOQ2360" s="14"/>
      <c r="DOR2360" s="14"/>
      <c r="DOS2360" s="14"/>
      <c r="DOT2360" s="14"/>
      <c r="DOU2360" s="14"/>
      <c r="DOV2360" s="14"/>
      <c r="DOW2360" s="14"/>
      <c r="DOX2360" s="14"/>
      <c r="DOY2360" s="14"/>
      <c r="DOZ2360" s="14"/>
      <c r="DPA2360" s="14"/>
      <c r="DPB2360" s="14"/>
      <c r="DPC2360" s="14"/>
      <c r="DPD2360" s="14"/>
      <c r="DPE2360" s="14"/>
      <c r="DPF2360" s="14"/>
      <c r="DPG2360" s="14"/>
      <c r="DPH2360" s="14"/>
      <c r="DPI2360" s="14"/>
      <c r="DPJ2360" s="14"/>
      <c r="DPK2360" s="14"/>
      <c r="DPL2360" s="14"/>
      <c r="DPM2360" s="14"/>
      <c r="DPN2360" s="14"/>
      <c r="DPO2360" s="14"/>
      <c r="DPP2360" s="14"/>
      <c r="DPQ2360" s="14"/>
      <c r="DPR2360" s="14"/>
      <c r="DPS2360" s="14"/>
      <c r="DPT2360" s="14"/>
      <c r="DPU2360" s="14"/>
      <c r="DPV2360" s="14"/>
      <c r="DPW2360" s="14"/>
      <c r="DPX2360" s="14"/>
      <c r="DPY2360" s="14"/>
      <c r="DPZ2360" s="14"/>
      <c r="DQA2360" s="14"/>
      <c r="DQB2360" s="14"/>
      <c r="DQC2360" s="14"/>
      <c r="DQD2360" s="14"/>
      <c r="DQE2360" s="14"/>
      <c r="DQF2360" s="14"/>
      <c r="DQG2360" s="14"/>
      <c r="DQH2360" s="14"/>
      <c r="DQI2360" s="14"/>
      <c r="DQJ2360" s="14"/>
      <c r="DQK2360" s="14"/>
      <c r="DQL2360" s="14"/>
      <c r="DQM2360" s="14"/>
      <c r="DQN2360" s="14"/>
      <c r="DQO2360" s="14"/>
      <c r="DQP2360" s="14"/>
      <c r="DQQ2360" s="14"/>
      <c r="DQR2360" s="14"/>
      <c r="DQS2360" s="14"/>
      <c r="DQT2360" s="14"/>
      <c r="DQU2360" s="14"/>
      <c r="DQV2360" s="14"/>
      <c r="DQW2360" s="14"/>
      <c r="DQX2360" s="14"/>
      <c r="DQY2360" s="14"/>
      <c r="DQZ2360" s="14"/>
      <c r="DRA2360" s="14"/>
      <c r="DRB2360" s="14"/>
      <c r="DRC2360" s="14"/>
      <c r="DRD2360" s="14"/>
      <c r="DRE2360" s="14"/>
      <c r="DRF2360" s="14"/>
      <c r="DRG2360" s="14"/>
      <c r="DRH2360" s="14"/>
      <c r="DRI2360" s="14"/>
      <c r="DRJ2360" s="14"/>
      <c r="DRK2360" s="14"/>
      <c r="DRL2360" s="14"/>
      <c r="DRM2360" s="14"/>
      <c r="DRN2360" s="14"/>
      <c r="DRO2360" s="14"/>
      <c r="DRP2360" s="14"/>
      <c r="DRQ2360" s="14"/>
      <c r="DRR2360" s="14"/>
      <c r="DRS2360" s="14"/>
      <c r="DRT2360" s="14"/>
      <c r="DRU2360" s="14"/>
      <c r="DRV2360" s="14"/>
      <c r="DRW2360" s="14"/>
      <c r="DRX2360" s="14"/>
      <c r="DRY2360" s="14"/>
      <c r="DRZ2360" s="14"/>
      <c r="DSA2360" s="14"/>
      <c r="DSB2360" s="14"/>
      <c r="DSC2360" s="14"/>
      <c r="DSD2360" s="14"/>
      <c r="DSE2360" s="14"/>
      <c r="DSF2360" s="14"/>
      <c r="DSG2360" s="14"/>
      <c r="DSH2360" s="14"/>
      <c r="DSI2360" s="14"/>
      <c r="DSJ2360" s="14"/>
      <c r="DSK2360" s="14"/>
      <c r="DSL2360" s="14"/>
      <c r="DSM2360" s="14"/>
      <c r="DSN2360" s="14"/>
      <c r="DSO2360" s="14"/>
      <c r="DSP2360" s="14"/>
      <c r="DSQ2360" s="14"/>
      <c r="DSR2360" s="14"/>
      <c r="DSS2360" s="14"/>
      <c r="DST2360" s="14"/>
      <c r="DSU2360" s="14"/>
      <c r="DSV2360" s="14"/>
      <c r="DSW2360" s="14"/>
      <c r="DSX2360" s="14"/>
      <c r="DSY2360" s="14"/>
      <c r="DSZ2360" s="14"/>
      <c r="DTA2360" s="14"/>
      <c r="DTB2360" s="14"/>
      <c r="DTC2360" s="14"/>
      <c r="DTD2360" s="14"/>
      <c r="DTE2360" s="14"/>
      <c r="DTF2360" s="14"/>
      <c r="DTG2360" s="14"/>
      <c r="DTH2360" s="14"/>
      <c r="DTI2360" s="14"/>
      <c r="DTJ2360" s="14"/>
      <c r="DTK2360" s="14"/>
      <c r="DTL2360" s="14"/>
      <c r="DTM2360" s="14"/>
      <c r="DTN2360" s="14"/>
      <c r="DTO2360" s="14"/>
      <c r="DTP2360" s="14"/>
      <c r="DTQ2360" s="14"/>
      <c r="DTR2360" s="14"/>
      <c r="DTS2360" s="14"/>
      <c r="DTT2360" s="14"/>
      <c r="DTU2360" s="14"/>
      <c r="DTV2360" s="14"/>
      <c r="DTW2360" s="14"/>
      <c r="DTX2360" s="14"/>
      <c r="DTY2360" s="14"/>
      <c r="DTZ2360" s="14"/>
      <c r="DUA2360" s="14"/>
      <c r="DUB2360" s="14"/>
      <c r="DUC2360" s="14"/>
      <c r="DUD2360" s="14"/>
      <c r="DUE2360" s="14"/>
      <c r="DUF2360" s="14"/>
      <c r="DUG2360" s="14"/>
      <c r="DUH2360" s="14"/>
      <c r="DUI2360" s="14"/>
      <c r="DUJ2360" s="14"/>
      <c r="DUK2360" s="14"/>
      <c r="DUL2360" s="14"/>
      <c r="DUM2360" s="14"/>
      <c r="DUN2360" s="14"/>
      <c r="DUO2360" s="14"/>
      <c r="DUP2360" s="14"/>
      <c r="DUQ2360" s="14"/>
      <c r="DUR2360" s="14"/>
      <c r="DUS2360" s="14"/>
      <c r="DUT2360" s="14"/>
      <c r="DUU2360" s="14"/>
      <c r="DUV2360" s="14"/>
      <c r="DUW2360" s="14"/>
      <c r="DUX2360" s="14"/>
      <c r="DUY2360" s="14"/>
      <c r="DUZ2360" s="14"/>
      <c r="DVA2360" s="14"/>
      <c r="DVB2360" s="14"/>
      <c r="DVC2360" s="14"/>
      <c r="DVD2360" s="14"/>
      <c r="DVE2360" s="14"/>
      <c r="DVF2360" s="14"/>
      <c r="DVG2360" s="14"/>
      <c r="DVH2360" s="14"/>
      <c r="DVI2360" s="14"/>
      <c r="DVJ2360" s="14"/>
      <c r="DVK2360" s="14"/>
      <c r="DVL2360" s="14"/>
      <c r="DVM2360" s="14"/>
      <c r="DVN2360" s="14"/>
      <c r="DVO2360" s="14"/>
      <c r="DVP2360" s="14"/>
      <c r="DVQ2360" s="14"/>
      <c r="DVR2360" s="14"/>
      <c r="DVS2360" s="14"/>
      <c r="DVT2360" s="14"/>
      <c r="DVU2360" s="14"/>
      <c r="DVV2360" s="14"/>
      <c r="DVW2360" s="14"/>
      <c r="DVX2360" s="14"/>
      <c r="DVY2360" s="14"/>
      <c r="DVZ2360" s="14"/>
      <c r="DWA2360" s="14"/>
      <c r="DWB2360" s="14"/>
      <c r="DWC2360" s="14"/>
      <c r="DWD2360" s="14"/>
      <c r="DWE2360" s="14"/>
      <c r="DWF2360" s="14"/>
      <c r="DWG2360" s="14"/>
      <c r="DWH2360" s="14"/>
      <c r="DWI2360" s="14"/>
      <c r="DWJ2360" s="14"/>
      <c r="DWK2360" s="14"/>
      <c r="DWL2360" s="14"/>
      <c r="DWM2360" s="14"/>
      <c r="DWN2360" s="14"/>
      <c r="DWO2360" s="14"/>
      <c r="DWP2360" s="14"/>
      <c r="DWQ2360" s="14"/>
      <c r="DWR2360" s="14"/>
      <c r="DWS2360" s="14"/>
      <c r="DWT2360" s="14"/>
      <c r="DWU2360" s="14"/>
      <c r="DWV2360" s="14"/>
      <c r="DWW2360" s="14"/>
      <c r="DWX2360" s="14"/>
      <c r="DWY2360" s="14"/>
      <c r="DWZ2360" s="14"/>
      <c r="DXA2360" s="14"/>
      <c r="DXB2360" s="14"/>
      <c r="DXC2360" s="14"/>
      <c r="DXD2360" s="14"/>
      <c r="DXE2360" s="14"/>
      <c r="DXF2360" s="14"/>
      <c r="DXG2360" s="14"/>
      <c r="DXH2360" s="14"/>
      <c r="DXI2360" s="14"/>
      <c r="DXJ2360" s="14"/>
      <c r="DXK2360" s="14"/>
      <c r="DXL2360" s="14"/>
      <c r="DXM2360" s="14"/>
      <c r="DXN2360" s="14"/>
      <c r="DXO2360" s="14"/>
      <c r="DXP2360" s="14"/>
      <c r="DXQ2360" s="14"/>
      <c r="DXR2360" s="14"/>
      <c r="DXS2360" s="14"/>
      <c r="DXT2360" s="14"/>
      <c r="DXU2360" s="14"/>
      <c r="DXV2360" s="14"/>
      <c r="DXW2360" s="14"/>
      <c r="DXX2360" s="14"/>
      <c r="DXY2360" s="14"/>
      <c r="DXZ2360" s="14"/>
      <c r="DYA2360" s="14"/>
      <c r="DYB2360" s="14"/>
      <c r="DYC2360" s="14"/>
      <c r="DYD2360" s="14"/>
      <c r="DYE2360" s="14"/>
      <c r="DYF2360" s="14"/>
      <c r="DYG2360" s="14"/>
      <c r="DYH2360" s="14"/>
      <c r="DYI2360" s="14"/>
      <c r="DYJ2360" s="14"/>
      <c r="DYK2360" s="14"/>
      <c r="DYL2360" s="14"/>
      <c r="DYM2360" s="14"/>
      <c r="DYN2360" s="14"/>
      <c r="DYO2360" s="14"/>
      <c r="DYP2360" s="14"/>
      <c r="DYQ2360" s="14"/>
      <c r="DYR2360" s="14"/>
      <c r="DYS2360" s="14"/>
      <c r="DYT2360" s="14"/>
      <c r="DYU2360" s="14"/>
      <c r="DYV2360" s="14"/>
      <c r="DYW2360" s="14"/>
      <c r="DYX2360" s="14"/>
      <c r="DYY2360" s="14"/>
      <c r="DYZ2360" s="14"/>
      <c r="DZA2360" s="14"/>
      <c r="DZB2360" s="14"/>
      <c r="DZC2360" s="14"/>
      <c r="DZD2360" s="14"/>
      <c r="DZE2360" s="14"/>
      <c r="DZF2360" s="14"/>
      <c r="DZG2360" s="14"/>
      <c r="DZH2360" s="14"/>
      <c r="DZI2360" s="14"/>
      <c r="DZJ2360" s="14"/>
      <c r="DZK2360" s="14"/>
      <c r="DZL2360" s="14"/>
      <c r="DZM2360" s="14"/>
      <c r="DZN2360" s="14"/>
      <c r="DZO2360" s="14"/>
      <c r="DZP2360" s="14"/>
      <c r="DZQ2360" s="14"/>
      <c r="DZR2360" s="14"/>
      <c r="DZS2360" s="14"/>
      <c r="DZT2360" s="14"/>
      <c r="DZU2360" s="14"/>
      <c r="DZV2360" s="14"/>
      <c r="DZW2360" s="14"/>
      <c r="DZX2360" s="14"/>
      <c r="DZY2360" s="14"/>
      <c r="DZZ2360" s="14"/>
      <c r="EAA2360" s="14"/>
      <c r="EAB2360" s="14"/>
      <c r="EAC2360" s="14"/>
      <c r="EAD2360" s="14"/>
      <c r="EAE2360" s="14"/>
      <c r="EAF2360" s="14"/>
      <c r="EAG2360" s="14"/>
      <c r="EAH2360" s="14"/>
      <c r="EAI2360" s="14"/>
      <c r="EAJ2360" s="14"/>
      <c r="EAK2360" s="14"/>
      <c r="EAL2360" s="14"/>
      <c r="EAM2360" s="14"/>
      <c r="EAN2360" s="14"/>
      <c r="EAO2360" s="14"/>
      <c r="EAP2360" s="14"/>
      <c r="EAQ2360" s="14"/>
      <c r="EAR2360" s="14"/>
      <c r="EAS2360" s="14"/>
      <c r="EAT2360" s="14"/>
      <c r="EAU2360" s="14"/>
      <c r="EAV2360" s="14"/>
      <c r="EAW2360" s="14"/>
      <c r="EAX2360" s="14"/>
      <c r="EAY2360" s="14"/>
      <c r="EAZ2360" s="14"/>
      <c r="EBA2360" s="14"/>
      <c r="EBB2360" s="14"/>
      <c r="EBC2360" s="14"/>
      <c r="EBD2360" s="14"/>
      <c r="EBE2360" s="14"/>
      <c r="EBF2360" s="14"/>
      <c r="EBG2360" s="14"/>
      <c r="EBH2360" s="14"/>
      <c r="EBI2360" s="14"/>
      <c r="EBJ2360" s="14"/>
      <c r="EBK2360" s="14"/>
      <c r="EBL2360" s="14"/>
      <c r="EBM2360" s="14"/>
      <c r="EBN2360" s="14"/>
      <c r="EBO2360" s="14"/>
      <c r="EBP2360" s="14"/>
      <c r="EBQ2360" s="14"/>
      <c r="EBR2360" s="14"/>
      <c r="EBS2360" s="14"/>
      <c r="EBT2360" s="14"/>
      <c r="EBU2360" s="14"/>
      <c r="EBV2360" s="14"/>
      <c r="EBW2360" s="14"/>
      <c r="EBX2360" s="14"/>
      <c r="EBY2360" s="14"/>
      <c r="EBZ2360" s="14"/>
      <c r="ECA2360" s="14"/>
      <c r="ECB2360" s="14"/>
      <c r="ECC2360" s="14"/>
      <c r="ECD2360" s="14"/>
      <c r="ECE2360" s="14"/>
      <c r="ECF2360" s="14"/>
      <c r="ECG2360" s="14"/>
      <c r="ECH2360" s="14"/>
      <c r="ECI2360" s="14"/>
      <c r="ECJ2360" s="14"/>
      <c r="ECK2360" s="14"/>
      <c r="ECL2360" s="14"/>
      <c r="ECM2360" s="14"/>
      <c r="ECN2360" s="14"/>
      <c r="ECO2360" s="14"/>
      <c r="ECP2360" s="14"/>
      <c r="ECQ2360" s="14"/>
      <c r="ECR2360" s="14"/>
      <c r="ECS2360" s="14"/>
      <c r="ECT2360" s="14"/>
      <c r="ECU2360" s="14"/>
      <c r="ECV2360" s="14"/>
      <c r="ECW2360" s="14"/>
      <c r="ECX2360" s="14"/>
      <c r="ECY2360" s="14"/>
      <c r="ECZ2360" s="14"/>
      <c r="EDA2360" s="14"/>
      <c r="EDB2360" s="14"/>
      <c r="EDC2360" s="14"/>
      <c r="EDD2360" s="14"/>
      <c r="EDE2360" s="14"/>
      <c r="EDF2360" s="14"/>
      <c r="EDG2360" s="14"/>
      <c r="EDH2360" s="14"/>
      <c r="EDI2360" s="14"/>
      <c r="EDJ2360" s="14"/>
      <c r="EDK2360" s="14"/>
      <c r="EDL2360" s="14"/>
      <c r="EDM2360" s="14"/>
      <c r="EDN2360" s="14"/>
      <c r="EDO2360" s="14"/>
      <c r="EDP2360" s="14"/>
      <c r="EDQ2360" s="14"/>
      <c r="EDR2360" s="14"/>
      <c r="EDS2360" s="14"/>
      <c r="EDT2360" s="14"/>
      <c r="EDU2360" s="14"/>
      <c r="EDV2360" s="14"/>
      <c r="EDW2360" s="14"/>
      <c r="EDX2360" s="14"/>
      <c r="EDY2360" s="14"/>
      <c r="EDZ2360" s="14"/>
      <c r="EEA2360" s="14"/>
      <c r="EEB2360" s="14"/>
      <c r="EEC2360" s="14"/>
      <c r="EED2360" s="14"/>
      <c r="EEE2360" s="14"/>
      <c r="EEF2360" s="14"/>
      <c r="EEG2360" s="14"/>
      <c r="EEH2360" s="14"/>
      <c r="EEI2360" s="14"/>
      <c r="EEJ2360" s="14"/>
      <c r="EEK2360" s="14"/>
      <c r="EEL2360" s="14"/>
      <c r="EEM2360" s="14"/>
      <c r="EEN2360" s="14"/>
      <c r="EEO2360" s="14"/>
      <c r="EEP2360" s="14"/>
      <c r="EEQ2360" s="14"/>
      <c r="EER2360" s="14"/>
      <c r="EES2360" s="14"/>
      <c r="EET2360" s="14"/>
      <c r="EEU2360" s="14"/>
      <c r="EEV2360" s="14"/>
      <c r="EEW2360" s="14"/>
      <c r="EEX2360" s="14"/>
      <c r="EEY2360" s="14"/>
      <c r="EEZ2360" s="14"/>
      <c r="EFA2360" s="14"/>
      <c r="EFB2360" s="14"/>
      <c r="EFC2360" s="14"/>
      <c r="EFD2360" s="14"/>
      <c r="EFE2360" s="14"/>
      <c r="EFF2360" s="14"/>
      <c r="EFG2360" s="14"/>
      <c r="EFH2360" s="14"/>
      <c r="EFI2360" s="14"/>
      <c r="EFJ2360" s="14"/>
      <c r="EFK2360" s="14"/>
      <c r="EFL2360" s="14"/>
      <c r="EFM2360" s="14"/>
      <c r="EFN2360" s="14"/>
      <c r="EFO2360" s="14"/>
      <c r="EFP2360" s="14"/>
      <c r="EFQ2360" s="14"/>
      <c r="EFR2360" s="14"/>
      <c r="EFS2360" s="14"/>
      <c r="EFT2360" s="14"/>
      <c r="EFU2360" s="14"/>
      <c r="EFV2360" s="14"/>
      <c r="EFW2360" s="14"/>
      <c r="EFX2360" s="14"/>
      <c r="EFY2360" s="14"/>
      <c r="EFZ2360" s="14"/>
      <c r="EGA2360" s="14"/>
      <c r="EGB2360" s="14"/>
      <c r="EGC2360" s="14"/>
      <c r="EGD2360" s="14"/>
      <c r="EGE2360" s="14"/>
      <c r="EGF2360" s="14"/>
      <c r="EGG2360" s="14"/>
      <c r="EGH2360" s="14"/>
      <c r="EGI2360" s="14"/>
      <c r="EGJ2360" s="14"/>
      <c r="EGK2360" s="14"/>
      <c r="EGL2360" s="14"/>
      <c r="EGM2360" s="14"/>
      <c r="EGN2360" s="14"/>
      <c r="EGO2360" s="14"/>
      <c r="EGP2360" s="14"/>
      <c r="EGQ2360" s="14"/>
      <c r="EGR2360" s="14"/>
      <c r="EGS2360" s="14"/>
      <c r="EGT2360" s="14"/>
      <c r="EGU2360" s="14"/>
      <c r="EGV2360" s="14"/>
      <c r="EGW2360" s="14"/>
      <c r="EGX2360" s="14"/>
      <c r="EGY2360" s="14"/>
      <c r="EGZ2360" s="14"/>
      <c r="EHA2360" s="14"/>
      <c r="EHB2360" s="14"/>
      <c r="EHC2360" s="14"/>
      <c r="EHD2360" s="14"/>
      <c r="EHE2360" s="14"/>
      <c r="EHF2360" s="14"/>
      <c r="EHG2360" s="14"/>
      <c r="EHH2360" s="14"/>
      <c r="EHI2360" s="14"/>
      <c r="EHJ2360" s="14"/>
      <c r="EHK2360" s="14"/>
      <c r="EHL2360" s="14"/>
      <c r="EHM2360" s="14"/>
      <c r="EHN2360" s="14"/>
      <c r="EHO2360" s="14"/>
      <c r="EHP2360" s="14"/>
      <c r="EHQ2360" s="14"/>
      <c r="EHR2360" s="14"/>
      <c r="EHS2360" s="14"/>
      <c r="EHT2360" s="14"/>
      <c r="EHU2360" s="14"/>
      <c r="EHV2360" s="14"/>
      <c r="EHW2360" s="14"/>
      <c r="EHX2360" s="14"/>
      <c r="EHY2360" s="14"/>
      <c r="EHZ2360" s="14"/>
      <c r="EIA2360" s="14"/>
      <c r="EIB2360" s="14"/>
      <c r="EIC2360" s="14"/>
      <c r="EID2360" s="14"/>
      <c r="EIE2360" s="14"/>
      <c r="EIF2360" s="14"/>
      <c r="EIG2360" s="14"/>
      <c r="EIH2360" s="14"/>
      <c r="EII2360" s="14"/>
      <c r="EIJ2360" s="14"/>
      <c r="EIK2360" s="14"/>
      <c r="EIL2360" s="14"/>
      <c r="EIM2360" s="14"/>
      <c r="EIN2360" s="14"/>
      <c r="EIO2360" s="14"/>
      <c r="EIP2360" s="14"/>
      <c r="EIQ2360" s="14"/>
      <c r="EIR2360" s="14"/>
      <c r="EIS2360" s="14"/>
      <c r="EIT2360" s="14"/>
      <c r="EIU2360" s="14"/>
      <c r="EIV2360" s="14"/>
      <c r="EIW2360" s="14"/>
      <c r="EIX2360" s="14"/>
      <c r="EIY2360" s="14"/>
      <c r="EIZ2360" s="14"/>
      <c r="EJA2360" s="14"/>
      <c r="EJB2360" s="14"/>
      <c r="EJC2360" s="14"/>
      <c r="EJD2360" s="14"/>
      <c r="EJE2360" s="14"/>
      <c r="EJF2360" s="14"/>
      <c r="EJG2360" s="14"/>
      <c r="EJH2360" s="14"/>
      <c r="EJI2360" s="14"/>
      <c r="EJJ2360" s="14"/>
      <c r="EJK2360" s="14"/>
      <c r="EJL2360" s="14"/>
      <c r="EJM2360" s="14"/>
      <c r="EJN2360" s="14"/>
      <c r="EJO2360" s="14"/>
      <c r="EJP2360" s="14"/>
      <c r="EJQ2360" s="14"/>
      <c r="EJR2360" s="14"/>
      <c r="EJS2360" s="14"/>
      <c r="EJT2360" s="14"/>
      <c r="EJU2360" s="14"/>
      <c r="EJV2360" s="14"/>
      <c r="EJW2360" s="14"/>
      <c r="EJX2360" s="14"/>
      <c r="EJY2360" s="14"/>
      <c r="EJZ2360" s="14"/>
      <c r="EKA2360" s="14"/>
      <c r="EKB2360" s="14"/>
      <c r="EKC2360" s="14"/>
      <c r="EKD2360" s="14"/>
      <c r="EKE2360" s="14"/>
      <c r="EKF2360" s="14"/>
      <c r="EKG2360" s="14"/>
      <c r="EKH2360" s="14"/>
      <c r="EKI2360" s="14"/>
      <c r="EKJ2360" s="14"/>
      <c r="EKK2360" s="14"/>
      <c r="EKL2360" s="14"/>
      <c r="EKM2360" s="14"/>
      <c r="EKN2360" s="14"/>
      <c r="EKO2360" s="14"/>
      <c r="EKP2360" s="14"/>
      <c r="EKQ2360" s="14"/>
      <c r="EKR2360" s="14"/>
      <c r="EKS2360" s="14"/>
      <c r="EKT2360" s="14"/>
      <c r="EKU2360" s="14"/>
      <c r="EKV2360" s="14"/>
      <c r="EKW2360" s="14"/>
      <c r="EKX2360" s="14"/>
      <c r="EKY2360" s="14"/>
      <c r="EKZ2360" s="14"/>
      <c r="ELA2360" s="14"/>
      <c r="ELB2360" s="14"/>
      <c r="ELC2360" s="14"/>
      <c r="ELD2360" s="14"/>
      <c r="ELE2360" s="14"/>
      <c r="ELF2360" s="14"/>
      <c r="ELG2360" s="14"/>
      <c r="ELH2360" s="14"/>
      <c r="ELI2360" s="14"/>
      <c r="ELJ2360" s="14"/>
      <c r="ELK2360" s="14"/>
      <c r="ELL2360" s="14"/>
      <c r="ELM2360" s="14"/>
      <c r="ELN2360" s="14"/>
      <c r="ELO2360" s="14"/>
      <c r="ELP2360" s="14"/>
      <c r="ELQ2360" s="14"/>
      <c r="ELR2360" s="14"/>
      <c r="ELS2360" s="14"/>
      <c r="ELT2360" s="14"/>
      <c r="ELU2360" s="14"/>
      <c r="ELV2360" s="14"/>
      <c r="ELW2360" s="14"/>
      <c r="ELX2360" s="14"/>
      <c r="ELY2360" s="14"/>
      <c r="ELZ2360" s="14"/>
      <c r="EMA2360" s="14"/>
      <c r="EMB2360" s="14"/>
      <c r="EMC2360" s="14"/>
      <c r="EMD2360" s="14"/>
      <c r="EME2360" s="14"/>
      <c r="EMF2360" s="14"/>
      <c r="EMG2360" s="14"/>
      <c r="EMH2360" s="14"/>
      <c r="EMI2360" s="14"/>
      <c r="EMJ2360" s="14"/>
      <c r="EMK2360" s="14"/>
      <c r="EML2360" s="14"/>
      <c r="EMM2360" s="14"/>
      <c r="EMN2360" s="14"/>
      <c r="EMO2360" s="14"/>
      <c r="EMP2360" s="14"/>
      <c r="EMQ2360" s="14"/>
      <c r="EMR2360" s="14"/>
      <c r="EMS2360" s="14"/>
      <c r="EMT2360" s="14"/>
      <c r="EMU2360" s="14"/>
      <c r="EMV2360" s="14"/>
      <c r="EMW2360" s="14"/>
      <c r="EMX2360" s="14"/>
      <c r="EMY2360" s="14"/>
      <c r="EMZ2360" s="14"/>
      <c r="ENA2360" s="14"/>
      <c r="ENB2360" s="14"/>
      <c r="ENC2360" s="14"/>
      <c r="END2360" s="14"/>
      <c r="ENE2360" s="14"/>
      <c r="ENF2360" s="14"/>
      <c r="ENG2360" s="14"/>
      <c r="ENH2360" s="14"/>
      <c r="ENI2360" s="14"/>
      <c r="ENJ2360" s="14"/>
      <c r="ENK2360" s="14"/>
      <c r="ENL2360" s="14"/>
      <c r="ENM2360" s="14"/>
      <c r="ENN2360" s="14"/>
      <c r="ENO2360" s="14"/>
      <c r="ENP2360" s="14"/>
      <c r="ENQ2360" s="14"/>
      <c r="ENR2360" s="14"/>
      <c r="ENS2360" s="14"/>
      <c r="ENT2360" s="14"/>
      <c r="ENU2360" s="14"/>
      <c r="ENV2360" s="14"/>
      <c r="ENW2360" s="14"/>
      <c r="ENX2360" s="14"/>
      <c r="ENY2360" s="14"/>
      <c r="ENZ2360" s="14"/>
      <c r="EOA2360" s="14"/>
      <c r="EOB2360" s="14"/>
      <c r="EOC2360" s="14"/>
      <c r="EOD2360" s="14"/>
      <c r="EOE2360" s="14"/>
      <c r="EOF2360" s="14"/>
      <c r="EOG2360" s="14"/>
      <c r="EOH2360" s="14"/>
      <c r="EOI2360" s="14"/>
      <c r="EOJ2360" s="14"/>
      <c r="EOK2360" s="14"/>
      <c r="EOL2360" s="14"/>
      <c r="EOM2360" s="14"/>
      <c r="EON2360" s="14"/>
      <c r="EOO2360" s="14"/>
      <c r="EOP2360" s="14"/>
      <c r="EOQ2360" s="14"/>
      <c r="EOR2360" s="14"/>
      <c r="EOS2360" s="14"/>
      <c r="EOT2360" s="14"/>
      <c r="EOU2360" s="14"/>
      <c r="EOV2360" s="14"/>
      <c r="EOW2360" s="14"/>
      <c r="EOX2360" s="14"/>
      <c r="EOY2360" s="14"/>
      <c r="EOZ2360" s="14"/>
      <c r="EPA2360" s="14"/>
      <c r="EPB2360" s="14"/>
      <c r="EPC2360" s="14"/>
      <c r="EPD2360" s="14"/>
      <c r="EPE2360" s="14"/>
      <c r="EPF2360" s="14"/>
      <c r="EPG2360" s="14"/>
      <c r="EPH2360" s="14"/>
      <c r="EPI2360" s="14"/>
      <c r="EPJ2360" s="14"/>
      <c r="EPK2360" s="14"/>
      <c r="EPL2360" s="14"/>
      <c r="EPM2360" s="14"/>
      <c r="EPN2360" s="14"/>
      <c r="EPO2360" s="14"/>
      <c r="EPP2360" s="14"/>
      <c r="EPQ2360" s="14"/>
      <c r="EPR2360" s="14"/>
      <c r="EPS2360" s="14"/>
      <c r="EPT2360" s="14"/>
      <c r="EPU2360" s="14"/>
      <c r="EPV2360" s="14"/>
      <c r="EPW2360" s="14"/>
      <c r="EPX2360" s="14"/>
      <c r="EPY2360" s="14"/>
      <c r="EPZ2360" s="14"/>
      <c r="EQA2360" s="14"/>
      <c r="EQB2360" s="14"/>
      <c r="EQC2360" s="14"/>
      <c r="EQD2360" s="14"/>
      <c r="EQE2360" s="14"/>
      <c r="EQF2360" s="14"/>
      <c r="EQG2360" s="14"/>
      <c r="EQH2360" s="14"/>
      <c r="EQI2360" s="14"/>
      <c r="EQJ2360" s="14"/>
      <c r="EQK2360" s="14"/>
      <c r="EQL2360" s="14"/>
      <c r="EQM2360" s="14"/>
      <c r="EQN2360" s="14"/>
      <c r="EQO2360" s="14"/>
      <c r="EQP2360" s="14"/>
      <c r="EQQ2360" s="14"/>
      <c r="EQR2360" s="14"/>
      <c r="EQS2360" s="14"/>
      <c r="EQT2360" s="14"/>
      <c r="EQU2360" s="14"/>
      <c r="EQV2360" s="14"/>
      <c r="EQW2360" s="14"/>
      <c r="EQX2360" s="14"/>
      <c r="EQY2360" s="14"/>
      <c r="EQZ2360" s="14"/>
      <c r="ERA2360" s="14"/>
      <c r="ERB2360" s="14"/>
      <c r="ERC2360" s="14"/>
      <c r="ERD2360" s="14"/>
      <c r="ERE2360" s="14"/>
      <c r="ERF2360" s="14"/>
      <c r="ERG2360" s="14"/>
      <c r="ERH2360" s="14"/>
      <c r="ERI2360" s="14"/>
      <c r="ERJ2360" s="14"/>
      <c r="ERK2360" s="14"/>
      <c r="ERL2360" s="14"/>
      <c r="ERM2360" s="14"/>
      <c r="ERN2360" s="14"/>
      <c r="ERO2360" s="14"/>
      <c r="ERP2360" s="14"/>
      <c r="ERQ2360" s="14"/>
      <c r="ERR2360" s="14"/>
      <c r="ERS2360" s="14"/>
      <c r="ERT2360" s="14"/>
      <c r="ERU2360" s="14"/>
      <c r="ERV2360" s="14"/>
      <c r="ERW2360" s="14"/>
      <c r="ERX2360" s="14"/>
      <c r="ERY2360" s="14"/>
      <c r="ERZ2360" s="14"/>
      <c r="ESA2360" s="14"/>
      <c r="ESB2360" s="14"/>
      <c r="ESC2360" s="14"/>
      <c r="ESD2360" s="14"/>
      <c r="ESE2360" s="14"/>
      <c r="ESF2360" s="14"/>
      <c r="ESG2360" s="14"/>
      <c r="ESH2360" s="14"/>
      <c r="ESI2360" s="14"/>
      <c r="ESJ2360" s="14"/>
      <c r="ESK2360" s="14"/>
      <c r="ESL2360" s="14"/>
      <c r="ESM2360" s="14"/>
      <c r="ESN2360" s="14"/>
      <c r="ESO2360" s="14"/>
      <c r="ESP2360" s="14"/>
      <c r="ESQ2360" s="14"/>
      <c r="ESR2360" s="14"/>
      <c r="ESS2360" s="14"/>
      <c r="EST2360" s="14"/>
      <c r="ESU2360" s="14"/>
      <c r="ESV2360" s="14"/>
      <c r="ESW2360" s="14"/>
      <c r="ESX2360" s="14"/>
      <c r="ESY2360" s="14"/>
      <c r="ESZ2360" s="14"/>
      <c r="ETA2360" s="14"/>
      <c r="ETB2360" s="14"/>
      <c r="ETC2360" s="14"/>
      <c r="ETD2360" s="14"/>
      <c r="ETE2360" s="14"/>
      <c r="ETF2360" s="14"/>
      <c r="ETG2360" s="14"/>
      <c r="ETH2360" s="14"/>
      <c r="ETI2360" s="14"/>
      <c r="ETJ2360" s="14"/>
      <c r="ETK2360" s="14"/>
      <c r="ETL2360" s="14"/>
      <c r="ETM2360" s="14"/>
      <c r="ETN2360" s="14"/>
      <c r="ETO2360" s="14"/>
      <c r="ETP2360" s="14"/>
      <c r="ETQ2360" s="14"/>
      <c r="ETR2360" s="14"/>
      <c r="ETS2360" s="14"/>
      <c r="ETT2360" s="14"/>
      <c r="ETU2360" s="14"/>
      <c r="ETV2360" s="14"/>
      <c r="ETW2360" s="14"/>
      <c r="ETX2360" s="14"/>
      <c r="ETY2360" s="14"/>
      <c r="ETZ2360" s="14"/>
      <c r="EUA2360" s="14"/>
      <c r="EUB2360" s="14"/>
      <c r="EUC2360" s="14"/>
      <c r="EUD2360" s="14"/>
      <c r="EUE2360" s="14"/>
      <c r="EUF2360" s="14"/>
      <c r="EUG2360" s="14"/>
      <c r="EUH2360" s="14"/>
      <c r="EUI2360" s="14"/>
      <c r="EUJ2360" s="14"/>
      <c r="EUK2360" s="14"/>
      <c r="EUL2360" s="14"/>
      <c r="EUM2360" s="14"/>
      <c r="EUN2360" s="14"/>
      <c r="EUO2360" s="14"/>
      <c r="EUP2360" s="14"/>
      <c r="EUQ2360" s="14"/>
      <c r="EUR2360" s="14"/>
      <c r="EUS2360" s="14"/>
      <c r="EUT2360" s="14"/>
      <c r="EUU2360" s="14"/>
      <c r="EUV2360" s="14"/>
      <c r="EUW2360" s="14"/>
      <c r="EUX2360" s="14"/>
      <c r="EUY2360" s="14"/>
      <c r="EUZ2360" s="14"/>
      <c r="EVA2360" s="14"/>
      <c r="EVB2360" s="14"/>
      <c r="EVC2360" s="14"/>
      <c r="EVD2360" s="14"/>
      <c r="EVE2360" s="14"/>
      <c r="EVF2360" s="14"/>
      <c r="EVG2360" s="14"/>
      <c r="EVH2360" s="14"/>
      <c r="EVI2360" s="14"/>
      <c r="EVJ2360" s="14"/>
      <c r="EVK2360" s="14"/>
      <c r="EVL2360" s="14"/>
      <c r="EVM2360" s="14"/>
      <c r="EVN2360" s="14"/>
      <c r="EVO2360" s="14"/>
      <c r="EVP2360" s="14"/>
      <c r="EVQ2360" s="14"/>
      <c r="EVR2360" s="14"/>
      <c r="EVS2360" s="14"/>
      <c r="EVT2360" s="14"/>
      <c r="EVU2360" s="14"/>
      <c r="EVV2360" s="14"/>
      <c r="EVW2360" s="14"/>
      <c r="EVX2360" s="14"/>
      <c r="EVY2360" s="14"/>
      <c r="EVZ2360" s="14"/>
      <c r="EWA2360" s="14"/>
      <c r="EWB2360" s="14"/>
      <c r="EWC2360" s="14"/>
      <c r="EWD2360" s="14"/>
      <c r="EWE2360" s="14"/>
      <c r="EWF2360" s="14"/>
      <c r="EWG2360" s="14"/>
      <c r="EWH2360" s="14"/>
      <c r="EWI2360" s="14"/>
      <c r="EWJ2360" s="14"/>
      <c r="EWK2360" s="14"/>
      <c r="EWL2360" s="14"/>
      <c r="EWM2360" s="14"/>
      <c r="EWN2360" s="14"/>
      <c r="EWO2360" s="14"/>
      <c r="EWP2360" s="14"/>
      <c r="EWQ2360" s="14"/>
      <c r="EWR2360" s="14"/>
      <c r="EWS2360" s="14"/>
      <c r="EWT2360" s="14"/>
      <c r="EWU2360" s="14"/>
      <c r="EWV2360" s="14"/>
      <c r="EWW2360" s="14"/>
      <c r="EWX2360" s="14"/>
      <c r="EWY2360" s="14"/>
      <c r="EWZ2360" s="14"/>
      <c r="EXA2360" s="14"/>
      <c r="EXB2360" s="14"/>
      <c r="EXC2360" s="14"/>
      <c r="EXD2360" s="14"/>
      <c r="EXE2360" s="14"/>
      <c r="EXF2360" s="14"/>
      <c r="EXG2360" s="14"/>
      <c r="EXH2360" s="14"/>
      <c r="EXI2360" s="14"/>
      <c r="EXJ2360" s="14"/>
      <c r="EXK2360" s="14"/>
      <c r="EXL2360" s="14"/>
      <c r="EXM2360" s="14"/>
      <c r="EXN2360" s="14"/>
      <c r="EXO2360" s="14"/>
      <c r="EXP2360" s="14"/>
      <c r="EXQ2360" s="14"/>
      <c r="EXR2360" s="14"/>
      <c r="EXS2360" s="14"/>
      <c r="EXT2360" s="14"/>
      <c r="EXU2360" s="14"/>
      <c r="EXV2360" s="14"/>
      <c r="EXW2360" s="14"/>
      <c r="EXX2360" s="14"/>
      <c r="EXY2360" s="14"/>
      <c r="EXZ2360" s="14"/>
      <c r="EYA2360" s="14"/>
      <c r="EYB2360" s="14"/>
      <c r="EYC2360" s="14"/>
      <c r="EYD2360" s="14"/>
      <c r="EYE2360" s="14"/>
      <c r="EYF2360" s="14"/>
      <c r="EYG2360" s="14"/>
      <c r="EYH2360" s="14"/>
      <c r="EYI2360" s="14"/>
      <c r="EYJ2360" s="14"/>
      <c r="EYK2360" s="14"/>
      <c r="EYL2360" s="14"/>
      <c r="EYM2360" s="14"/>
      <c r="EYN2360" s="14"/>
      <c r="EYO2360" s="14"/>
      <c r="EYP2360" s="14"/>
      <c r="EYQ2360" s="14"/>
      <c r="EYR2360" s="14"/>
      <c r="EYS2360" s="14"/>
      <c r="EYT2360" s="14"/>
      <c r="EYU2360" s="14"/>
      <c r="EYV2360" s="14"/>
      <c r="EYW2360" s="14"/>
      <c r="EYX2360" s="14"/>
      <c r="EYY2360" s="14"/>
      <c r="EYZ2360" s="14"/>
      <c r="EZA2360" s="14"/>
      <c r="EZB2360" s="14"/>
      <c r="EZC2360" s="14"/>
      <c r="EZD2360" s="14"/>
      <c r="EZE2360" s="14"/>
      <c r="EZF2360" s="14"/>
      <c r="EZG2360" s="14"/>
      <c r="EZH2360" s="14"/>
      <c r="EZI2360" s="14"/>
      <c r="EZJ2360" s="14"/>
      <c r="EZK2360" s="14"/>
      <c r="EZL2360" s="14"/>
      <c r="EZM2360" s="14"/>
      <c r="EZN2360" s="14"/>
      <c r="EZO2360" s="14"/>
      <c r="EZP2360" s="14"/>
      <c r="EZQ2360" s="14"/>
      <c r="EZR2360" s="14"/>
      <c r="EZS2360" s="14"/>
      <c r="EZT2360" s="14"/>
      <c r="EZU2360" s="14"/>
      <c r="EZV2360" s="14"/>
      <c r="EZW2360" s="14"/>
      <c r="EZX2360" s="14"/>
      <c r="EZY2360" s="14"/>
      <c r="EZZ2360" s="14"/>
      <c r="FAA2360" s="14"/>
      <c r="FAB2360" s="14"/>
      <c r="FAC2360" s="14"/>
      <c r="FAD2360" s="14"/>
      <c r="FAE2360" s="14"/>
      <c r="FAF2360" s="14"/>
      <c r="FAG2360" s="14"/>
      <c r="FAH2360" s="14"/>
      <c r="FAI2360" s="14"/>
      <c r="FAJ2360" s="14"/>
      <c r="FAK2360" s="14"/>
      <c r="FAL2360" s="14"/>
      <c r="FAM2360" s="14"/>
      <c r="FAN2360" s="14"/>
      <c r="FAO2360" s="14"/>
      <c r="FAP2360" s="14"/>
      <c r="FAQ2360" s="14"/>
      <c r="FAR2360" s="14"/>
      <c r="FAS2360" s="14"/>
      <c r="FAT2360" s="14"/>
      <c r="FAU2360" s="14"/>
      <c r="FAV2360" s="14"/>
      <c r="FAW2360" s="14"/>
      <c r="FAX2360" s="14"/>
      <c r="FAY2360" s="14"/>
      <c r="FAZ2360" s="14"/>
      <c r="FBA2360" s="14"/>
      <c r="FBB2360" s="14"/>
      <c r="FBC2360" s="14"/>
      <c r="FBD2360" s="14"/>
      <c r="FBE2360" s="14"/>
      <c r="FBF2360" s="14"/>
      <c r="FBG2360" s="14"/>
      <c r="FBH2360" s="14"/>
      <c r="FBI2360" s="14"/>
      <c r="FBJ2360" s="14"/>
      <c r="FBK2360" s="14"/>
      <c r="FBL2360" s="14"/>
      <c r="FBM2360" s="14"/>
      <c r="FBN2360" s="14"/>
      <c r="FBO2360" s="14"/>
      <c r="FBP2360" s="14"/>
      <c r="FBQ2360" s="14"/>
      <c r="FBR2360" s="14"/>
      <c r="FBS2360" s="14"/>
      <c r="FBT2360" s="14"/>
      <c r="FBU2360" s="14"/>
      <c r="FBV2360" s="14"/>
      <c r="FBW2360" s="14"/>
      <c r="FBX2360" s="14"/>
      <c r="FBY2360" s="14"/>
      <c r="FBZ2360" s="14"/>
      <c r="FCA2360" s="14"/>
      <c r="FCB2360" s="14"/>
      <c r="FCC2360" s="14"/>
      <c r="FCD2360" s="14"/>
      <c r="FCE2360" s="14"/>
      <c r="FCF2360" s="14"/>
      <c r="FCG2360" s="14"/>
      <c r="FCH2360" s="14"/>
      <c r="FCI2360" s="14"/>
      <c r="FCJ2360" s="14"/>
      <c r="FCK2360" s="14"/>
      <c r="FCL2360" s="14"/>
      <c r="FCM2360" s="14"/>
      <c r="FCN2360" s="14"/>
      <c r="FCO2360" s="14"/>
      <c r="FCP2360" s="14"/>
      <c r="FCQ2360" s="14"/>
      <c r="FCR2360" s="14"/>
      <c r="FCS2360" s="14"/>
      <c r="FCT2360" s="14"/>
      <c r="FCU2360" s="14"/>
      <c r="FCV2360" s="14"/>
      <c r="FCW2360" s="14"/>
      <c r="FCX2360" s="14"/>
      <c r="FCY2360" s="14"/>
      <c r="FCZ2360" s="14"/>
      <c r="FDA2360" s="14"/>
      <c r="FDB2360" s="14"/>
      <c r="FDC2360" s="14"/>
      <c r="FDD2360" s="14"/>
      <c r="FDE2360" s="14"/>
      <c r="FDF2360" s="14"/>
      <c r="FDG2360" s="14"/>
      <c r="FDH2360" s="14"/>
      <c r="FDI2360" s="14"/>
      <c r="FDJ2360" s="14"/>
      <c r="FDK2360" s="14"/>
      <c r="FDL2360" s="14"/>
      <c r="FDM2360" s="14"/>
      <c r="FDN2360" s="14"/>
      <c r="FDO2360" s="14"/>
      <c r="FDP2360" s="14"/>
      <c r="FDQ2360" s="14"/>
      <c r="FDR2360" s="14"/>
      <c r="FDS2360" s="14"/>
      <c r="FDT2360" s="14"/>
      <c r="FDU2360" s="14"/>
      <c r="FDV2360" s="14"/>
      <c r="FDW2360" s="14"/>
      <c r="FDX2360" s="14"/>
      <c r="FDY2360" s="14"/>
      <c r="FDZ2360" s="14"/>
      <c r="FEA2360" s="14"/>
      <c r="FEB2360" s="14"/>
      <c r="FEC2360" s="14"/>
      <c r="FED2360" s="14"/>
      <c r="FEE2360" s="14"/>
      <c r="FEF2360" s="14"/>
      <c r="FEG2360" s="14"/>
      <c r="FEH2360" s="14"/>
      <c r="FEI2360" s="14"/>
      <c r="FEJ2360" s="14"/>
      <c r="FEK2360" s="14"/>
      <c r="FEL2360" s="14"/>
      <c r="FEM2360" s="14"/>
      <c r="FEN2360" s="14"/>
      <c r="FEO2360" s="14"/>
      <c r="FEP2360" s="14"/>
      <c r="FEQ2360" s="14"/>
      <c r="FER2360" s="14"/>
      <c r="FES2360" s="14"/>
      <c r="FET2360" s="14"/>
      <c r="FEU2360" s="14"/>
      <c r="FEV2360" s="14"/>
      <c r="FEW2360" s="14"/>
      <c r="FEX2360" s="14"/>
      <c r="FEY2360" s="14"/>
      <c r="FEZ2360" s="14"/>
      <c r="FFA2360" s="14"/>
      <c r="FFB2360" s="14"/>
      <c r="FFC2360" s="14"/>
      <c r="FFD2360" s="14"/>
      <c r="FFE2360" s="14"/>
      <c r="FFF2360" s="14"/>
      <c r="FFG2360" s="14"/>
      <c r="FFH2360" s="14"/>
      <c r="FFI2360" s="14"/>
      <c r="FFJ2360" s="14"/>
      <c r="FFK2360" s="14"/>
      <c r="FFL2360" s="14"/>
      <c r="FFM2360" s="14"/>
      <c r="FFN2360" s="14"/>
      <c r="FFO2360" s="14"/>
      <c r="FFP2360" s="14"/>
      <c r="FFQ2360" s="14"/>
      <c r="FFR2360" s="14"/>
      <c r="FFS2360" s="14"/>
      <c r="FFT2360" s="14"/>
      <c r="FFU2360" s="14"/>
      <c r="FFV2360" s="14"/>
      <c r="FFW2360" s="14"/>
      <c r="FFX2360" s="14"/>
      <c r="FFY2360" s="14"/>
      <c r="FFZ2360" s="14"/>
      <c r="FGA2360" s="14"/>
      <c r="FGB2360" s="14"/>
      <c r="FGC2360" s="14"/>
      <c r="FGD2360" s="14"/>
      <c r="FGE2360" s="14"/>
      <c r="FGF2360" s="14"/>
      <c r="FGG2360" s="14"/>
      <c r="FGH2360" s="14"/>
      <c r="FGI2360" s="14"/>
      <c r="FGJ2360" s="14"/>
      <c r="FGK2360" s="14"/>
      <c r="FGL2360" s="14"/>
      <c r="FGM2360" s="14"/>
      <c r="FGN2360" s="14"/>
      <c r="FGO2360" s="14"/>
      <c r="FGP2360" s="14"/>
      <c r="FGQ2360" s="14"/>
      <c r="FGR2360" s="14"/>
      <c r="FGS2360" s="14"/>
      <c r="FGT2360" s="14"/>
      <c r="FGU2360" s="14"/>
      <c r="FGV2360" s="14"/>
      <c r="FGW2360" s="14"/>
      <c r="FGX2360" s="14"/>
      <c r="FGY2360" s="14"/>
      <c r="FGZ2360" s="14"/>
      <c r="FHA2360" s="14"/>
      <c r="FHB2360" s="14"/>
      <c r="FHC2360" s="14"/>
      <c r="FHD2360" s="14"/>
      <c r="FHE2360" s="14"/>
      <c r="FHF2360" s="14"/>
      <c r="FHG2360" s="14"/>
      <c r="FHH2360" s="14"/>
      <c r="FHI2360" s="14"/>
      <c r="FHJ2360" s="14"/>
      <c r="FHK2360" s="14"/>
      <c r="FHL2360" s="14"/>
      <c r="FHM2360" s="14"/>
      <c r="FHN2360" s="14"/>
      <c r="FHO2360" s="14"/>
      <c r="FHP2360" s="14"/>
      <c r="FHQ2360" s="14"/>
      <c r="FHR2360" s="14"/>
      <c r="FHS2360" s="14"/>
      <c r="FHT2360" s="14"/>
      <c r="FHU2360" s="14"/>
      <c r="FHV2360" s="14"/>
      <c r="FHW2360" s="14"/>
      <c r="FHX2360" s="14"/>
      <c r="FHY2360" s="14"/>
      <c r="FHZ2360" s="14"/>
      <c r="FIA2360" s="14"/>
      <c r="FIB2360" s="14"/>
      <c r="FIC2360" s="14"/>
      <c r="FID2360" s="14"/>
      <c r="FIE2360" s="14"/>
      <c r="FIF2360" s="14"/>
      <c r="FIG2360" s="14"/>
      <c r="FIH2360" s="14"/>
      <c r="FII2360" s="14"/>
      <c r="FIJ2360" s="14"/>
      <c r="FIK2360" s="14"/>
      <c r="FIL2360" s="14"/>
      <c r="FIM2360" s="14"/>
      <c r="FIN2360" s="14"/>
      <c r="FIO2360" s="14"/>
      <c r="FIP2360" s="14"/>
      <c r="FIQ2360" s="14"/>
      <c r="FIR2360" s="14"/>
      <c r="FIS2360" s="14"/>
      <c r="FIT2360" s="14"/>
      <c r="FIU2360" s="14"/>
      <c r="FIV2360" s="14"/>
      <c r="FIW2360" s="14"/>
      <c r="FIX2360" s="14"/>
      <c r="FIY2360" s="14"/>
      <c r="FIZ2360" s="14"/>
      <c r="FJA2360" s="14"/>
      <c r="FJB2360" s="14"/>
      <c r="FJC2360" s="14"/>
      <c r="FJD2360" s="14"/>
      <c r="FJE2360" s="14"/>
      <c r="FJF2360" s="14"/>
      <c r="FJG2360" s="14"/>
      <c r="FJH2360" s="14"/>
      <c r="FJI2360" s="14"/>
      <c r="FJJ2360" s="14"/>
      <c r="FJK2360" s="14"/>
      <c r="FJL2360" s="14"/>
      <c r="FJM2360" s="14"/>
      <c r="FJN2360" s="14"/>
      <c r="FJO2360" s="14"/>
      <c r="FJP2360" s="14"/>
      <c r="FJQ2360" s="14"/>
      <c r="FJR2360" s="14"/>
      <c r="FJS2360" s="14"/>
      <c r="FJT2360" s="14"/>
      <c r="FJU2360" s="14"/>
      <c r="FJV2360" s="14"/>
      <c r="FJW2360" s="14"/>
      <c r="FJX2360" s="14"/>
      <c r="FJY2360" s="14"/>
      <c r="FJZ2360" s="14"/>
      <c r="FKA2360" s="14"/>
      <c r="FKB2360" s="14"/>
      <c r="FKC2360" s="14"/>
      <c r="FKD2360" s="14"/>
      <c r="FKE2360" s="14"/>
      <c r="FKF2360" s="14"/>
      <c r="FKG2360" s="14"/>
      <c r="FKH2360" s="14"/>
      <c r="FKI2360" s="14"/>
      <c r="FKJ2360" s="14"/>
      <c r="FKK2360" s="14"/>
      <c r="FKL2360" s="14"/>
      <c r="FKM2360" s="14"/>
      <c r="FKN2360" s="14"/>
      <c r="FKO2360" s="14"/>
      <c r="FKP2360" s="14"/>
      <c r="FKQ2360" s="14"/>
      <c r="FKR2360" s="14"/>
      <c r="FKS2360" s="14"/>
      <c r="FKT2360" s="14"/>
      <c r="FKU2360" s="14"/>
      <c r="FKV2360" s="14"/>
      <c r="FKW2360" s="14"/>
      <c r="FKX2360" s="14"/>
      <c r="FKY2360" s="14"/>
      <c r="FKZ2360" s="14"/>
      <c r="FLA2360" s="14"/>
      <c r="FLB2360" s="14"/>
      <c r="FLC2360" s="14"/>
      <c r="FLD2360" s="14"/>
      <c r="FLE2360" s="14"/>
      <c r="FLF2360" s="14"/>
      <c r="FLG2360" s="14"/>
      <c r="FLH2360" s="14"/>
      <c r="FLI2360" s="14"/>
      <c r="FLJ2360" s="14"/>
      <c r="FLK2360" s="14"/>
      <c r="FLL2360" s="14"/>
      <c r="FLM2360" s="14"/>
      <c r="FLN2360" s="14"/>
      <c r="FLO2360" s="14"/>
      <c r="FLP2360" s="14"/>
      <c r="FLQ2360" s="14"/>
      <c r="FLR2360" s="14"/>
      <c r="FLS2360" s="14"/>
      <c r="FLT2360" s="14"/>
      <c r="FLU2360" s="14"/>
      <c r="FLV2360" s="14"/>
      <c r="FLW2360" s="14"/>
      <c r="FLX2360" s="14"/>
      <c r="FLY2360" s="14"/>
      <c r="FLZ2360" s="14"/>
      <c r="FMA2360" s="14"/>
      <c r="FMB2360" s="14"/>
      <c r="FMC2360" s="14"/>
      <c r="FMD2360" s="14"/>
      <c r="FME2360" s="14"/>
      <c r="FMF2360" s="14"/>
      <c r="FMG2360" s="14"/>
      <c r="FMH2360" s="14"/>
      <c r="FMI2360" s="14"/>
      <c r="FMJ2360" s="14"/>
      <c r="FMK2360" s="14"/>
      <c r="FML2360" s="14"/>
      <c r="FMM2360" s="14"/>
      <c r="FMN2360" s="14"/>
      <c r="FMO2360" s="14"/>
      <c r="FMP2360" s="14"/>
      <c r="FMQ2360" s="14"/>
      <c r="FMR2360" s="14"/>
      <c r="FMS2360" s="14"/>
      <c r="FMT2360" s="14"/>
      <c r="FMU2360" s="14"/>
      <c r="FMV2360" s="14"/>
      <c r="FMW2360" s="14"/>
      <c r="FMX2360" s="14"/>
      <c r="FMY2360" s="14"/>
      <c r="FMZ2360" s="14"/>
      <c r="FNA2360" s="14"/>
      <c r="FNB2360" s="14"/>
      <c r="FNC2360" s="14"/>
      <c r="FND2360" s="14"/>
      <c r="FNE2360" s="14"/>
      <c r="FNF2360" s="14"/>
      <c r="FNG2360" s="14"/>
      <c r="FNH2360" s="14"/>
      <c r="FNI2360" s="14"/>
      <c r="FNJ2360" s="14"/>
      <c r="FNK2360" s="14"/>
      <c r="FNL2360" s="14"/>
      <c r="FNM2360" s="14"/>
      <c r="FNN2360" s="14"/>
      <c r="FNO2360" s="14"/>
      <c r="FNP2360" s="14"/>
      <c r="FNQ2360" s="14"/>
      <c r="FNR2360" s="14"/>
      <c r="FNS2360" s="14"/>
      <c r="FNT2360" s="14"/>
      <c r="FNU2360" s="14"/>
      <c r="FNV2360" s="14"/>
      <c r="FNW2360" s="14"/>
      <c r="FNX2360" s="14"/>
      <c r="FNY2360" s="14"/>
      <c r="FNZ2360" s="14"/>
      <c r="FOA2360" s="14"/>
      <c r="FOB2360" s="14"/>
      <c r="FOC2360" s="14"/>
      <c r="FOD2360" s="14"/>
      <c r="FOE2360" s="14"/>
      <c r="FOF2360" s="14"/>
      <c r="FOG2360" s="14"/>
      <c r="FOH2360" s="14"/>
      <c r="FOI2360" s="14"/>
      <c r="FOJ2360" s="14"/>
      <c r="FOK2360" s="14"/>
      <c r="FOL2360" s="14"/>
      <c r="FOM2360" s="14"/>
      <c r="FON2360" s="14"/>
      <c r="FOO2360" s="14"/>
      <c r="FOP2360" s="14"/>
      <c r="FOQ2360" s="14"/>
      <c r="FOR2360" s="14"/>
      <c r="FOS2360" s="14"/>
      <c r="FOT2360" s="14"/>
      <c r="FOU2360" s="14"/>
      <c r="FOV2360" s="14"/>
      <c r="FOW2360" s="14"/>
      <c r="FOX2360" s="14"/>
      <c r="FOY2360" s="14"/>
      <c r="FOZ2360" s="14"/>
      <c r="FPA2360" s="14"/>
      <c r="FPB2360" s="14"/>
      <c r="FPC2360" s="14"/>
      <c r="FPD2360" s="14"/>
      <c r="FPE2360" s="14"/>
      <c r="FPF2360" s="14"/>
      <c r="FPG2360" s="14"/>
      <c r="FPH2360" s="14"/>
      <c r="FPI2360" s="14"/>
      <c r="FPJ2360" s="14"/>
      <c r="FPK2360" s="14"/>
      <c r="FPL2360" s="14"/>
      <c r="FPM2360" s="14"/>
      <c r="FPN2360" s="14"/>
      <c r="FPO2360" s="14"/>
      <c r="FPP2360" s="14"/>
      <c r="FPQ2360" s="14"/>
      <c r="FPR2360" s="14"/>
      <c r="FPS2360" s="14"/>
      <c r="FPT2360" s="14"/>
      <c r="FPU2360" s="14"/>
      <c r="FPV2360" s="14"/>
      <c r="FPW2360" s="14"/>
      <c r="FPX2360" s="14"/>
      <c r="FPY2360" s="14"/>
      <c r="FPZ2360" s="14"/>
      <c r="FQA2360" s="14"/>
      <c r="FQB2360" s="14"/>
      <c r="FQC2360" s="14"/>
      <c r="FQD2360" s="14"/>
      <c r="FQE2360" s="14"/>
      <c r="FQF2360" s="14"/>
      <c r="FQG2360" s="14"/>
      <c r="FQH2360" s="14"/>
      <c r="FQI2360" s="14"/>
      <c r="FQJ2360" s="14"/>
      <c r="FQK2360" s="14"/>
      <c r="FQL2360" s="14"/>
      <c r="FQM2360" s="14"/>
      <c r="FQN2360" s="14"/>
      <c r="FQO2360" s="14"/>
      <c r="FQP2360" s="14"/>
      <c r="FQQ2360" s="14"/>
      <c r="FQR2360" s="14"/>
      <c r="FQS2360" s="14"/>
      <c r="FQT2360" s="14"/>
      <c r="FQU2360" s="14"/>
      <c r="FQV2360" s="14"/>
      <c r="FQW2360" s="14"/>
      <c r="FQX2360" s="14"/>
      <c r="FQY2360" s="14"/>
      <c r="FQZ2360" s="14"/>
      <c r="FRA2360" s="14"/>
      <c r="FRB2360" s="14"/>
      <c r="FRC2360" s="14"/>
      <c r="FRD2360" s="14"/>
      <c r="FRE2360" s="14"/>
      <c r="FRF2360" s="14"/>
      <c r="FRG2360" s="14"/>
      <c r="FRH2360" s="14"/>
      <c r="FRI2360" s="14"/>
      <c r="FRJ2360" s="14"/>
      <c r="FRK2360" s="14"/>
      <c r="FRL2360" s="14"/>
      <c r="FRM2360" s="14"/>
      <c r="FRN2360" s="14"/>
      <c r="FRO2360" s="14"/>
      <c r="FRP2360" s="14"/>
      <c r="FRQ2360" s="14"/>
      <c r="FRR2360" s="14"/>
      <c r="FRS2360" s="14"/>
      <c r="FRT2360" s="14"/>
      <c r="FRU2360" s="14"/>
      <c r="FRV2360" s="14"/>
      <c r="FRW2360" s="14"/>
      <c r="FRX2360" s="14"/>
      <c r="FRY2360" s="14"/>
      <c r="FRZ2360" s="14"/>
      <c r="FSA2360" s="14"/>
      <c r="FSB2360" s="14"/>
      <c r="FSC2360" s="14"/>
      <c r="FSD2360" s="14"/>
      <c r="FSE2360" s="14"/>
      <c r="FSF2360" s="14"/>
      <c r="FSG2360" s="14"/>
      <c r="FSH2360" s="14"/>
      <c r="FSI2360" s="14"/>
      <c r="FSJ2360" s="14"/>
      <c r="FSK2360" s="14"/>
      <c r="FSL2360" s="14"/>
      <c r="FSM2360" s="14"/>
      <c r="FSN2360" s="14"/>
      <c r="FSO2360" s="14"/>
      <c r="FSP2360" s="14"/>
      <c r="FSQ2360" s="14"/>
      <c r="FSR2360" s="14"/>
      <c r="FSS2360" s="14"/>
      <c r="FST2360" s="14"/>
      <c r="FSU2360" s="14"/>
      <c r="FSV2360" s="14"/>
      <c r="FSW2360" s="14"/>
      <c r="FSX2360" s="14"/>
      <c r="FSY2360" s="14"/>
      <c r="FSZ2360" s="14"/>
      <c r="FTA2360" s="14"/>
      <c r="FTB2360" s="14"/>
      <c r="FTC2360" s="14"/>
      <c r="FTD2360" s="14"/>
      <c r="FTE2360" s="14"/>
      <c r="FTF2360" s="14"/>
      <c r="FTG2360" s="14"/>
      <c r="FTH2360" s="14"/>
      <c r="FTI2360" s="14"/>
      <c r="FTJ2360" s="14"/>
      <c r="FTK2360" s="14"/>
      <c r="FTL2360" s="14"/>
      <c r="FTM2360" s="14"/>
      <c r="FTN2360" s="14"/>
      <c r="FTO2360" s="14"/>
      <c r="FTP2360" s="14"/>
      <c r="FTQ2360" s="14"/>
      <c r="FTR2360" s="14"/>
      <c r="FTS2360" s="14"/>
      <c r="FTT2360" s="14"/>
      <c r="FTU2360" s="14"/>
      <c r="FTV2360" s="14"/>
      <c r="FTW2360" s="14"/>
      <c r="FTX2360" s="14"/>
      <c r="FTY2360" s="14"/>
      <c r="FTZ2360" s="14"/>
      <c r="FUA2360" s="14"/>
      <c r="FUB2360" s="14"/>
      <c r="FUC2360" s="14"/>
      <c r="FUD2360" s="14"/>
      <c r="FUE2360" s="14"/>
      <c r="FUF2360" s="14"/>
      <c r="FUG2360" s="14"/>
      <c r="FUH2360" s="14"/>
      <c r="FUI2360" s="14"/>
      <c r="FUJ2360" s="14"/>
      <c r="FUK2360" s="14"/>
      <c r="FUL2360" s="14"/>
      <c r="FUM2360" s="14"/>
      <c r="FUN2360" s="14"/>
      <c r="FUO2360" s="14"/>
      <c r="FUP2360" s="14"/>
      <c r="FUQ2360" s="14"/>
      <c r="FUR2360" s="14"/>
      <c r="FUS2360" s="14"/>
      <c r="FUT2360" s="14"/>
      <c r="FUU2360" s="14"/>
      <c r="FUV2360" s="14"/>
      <c r="FUW2360" s="14"/>
      <c r="FUX2360" s="14"/>
      <c r="FUY2360" s="14"/>
      <c r="FUZ2360" s="14"/>
      <c r="FVA2360" s="14"/>
      <c r="FVB2360" s="14"/>
      <c r="FVC2360" s="14"/>
      <c r="FVD2360" s="14"/>
      <c r="FVE2360" s="14"/>
      <c r="FVF2360" s="14"/>
      <c r="FVG2360" s="14"/>
      <c r="FVH2360" s="14"/>
      <c r="FVI2360" s="14"/>
      <c r="FVJ2360" s="14"/>
      <c r="FVK2360" s="14"/>
      <c r="FVL2360" s="14"/>
      <c r="FVM2360" s="14"/>
      <c r="FVN2360" s="14"/>
      <c r="FVO2360" s="14"/>
      <c r="FVP2360" s="14"/>
      <c r="FVQ2360" s="14"/>
      <c r="FVR2360" s="14"/>
      <c r="FVS2360" s="14"/>
      <c r="FVT2360" s="14"/>
      <c r="FVU2360" s="14"/>
      <c r="FVV2360" s="14"/>
      <c r="FVW2360" s="14"/>
      <c r="FVX2360" s="14"/>
      <c r="FVY2360" s="14"/>
      <c r="FVZ2360" s="14"/>
      <c r="FWA2360" s="14"/>
      <c r="FWB2360" s="14"/>
      <c r="FWC2360" s="14"/>
      <c r="FWD2360" s="14"/>
      <c r="FWE2360" s="14"/>
      <c r="FWF2360" s="14"/>
      <c r="FWG2360" s="14"/>
      <c r="FWH2360" s="14"/>
      <c r="FWI2360" s="14"/>
      <c r="FWJ2360" s="14"/>
      <c r="FWK2360" s="14"/>
      <c r="FWL2360" s="14"/>
      <c r="FWM2360" s="14"/>
      <c r="FWN2360" s="14"/>
      <c r="FWO2360" s="14"/>
      <c r="FWP2360" s="14"/>
      <c r="FWQ2360" s="14"/>
      <c r="FWR2360" s="14"/>
      <c r="FWS2360" s="14"/>
      <c r="FWT2360" s="14"/>
      <c r="FWU2360" s="14"/>
      <c r="FWV2360" s="14"/>
      <c r="FWW2360" s="14"/>
      <c r="FWX2360" s="14"/>
      <c r="FWY2360" s="14"/>
      <c r="FWZ2360" s="14"/>
      <c r="FXA2360" s="14"/>
      <c r="FXB2360" s="14"/>
      <c r="FXC2360" s="14"/>
      <c r="FXD2360" s="14"/>
      <c r="FXE2360" s="14"/>
      <c r="FXF2360" s="14"/>
      <c r="FXG2360" s="14"/>
      <c r="FXH2360" s="14"/>
      <c r="FXI2360" s="14"/>
      <c r="FXJ2360" s="14"/>
      <c r="FXK2360" s="14"/>
      <c r="FXL2360" s="14"/>
      <c r="FXM2360" s="14"/>
      <c r="FXN2360" s="14"/>
      <c r="FXO2360" s="14"/>
      <c r="FXP2360" s="14"/>
      <c r="FXQ2360" s="14"/>
      <c r="FXR2360" s="14"/>
      <c r="FXS2360" s="14"/>
      <c r="FXT2360" s="14"/>
      <c r="FXU2360" s="14"/>
      <c r="FXV2360" s="14"/>
      <c r="FXW2360" s="14"/>
      <c r="FXX2360" s="14"/>
      <c r="FXY2360" s="14"/>
      <c r="FXZ2360" s="14"/>
      <c r="FYA2360" s="14"/>
      <c r="FYB2360" s="14"/>
      <c r="FYC2360" s="14"/>
      <c r="FYD2360" s="14"/>
      <c r="FYE2360" s="14"/>
      <c r="FYF2360" s="14"/>
      <c r="FYG2360" s="14"/>
      <c r="FYH2360" s="14"/>
      <c r="FYI2360" s="14"/>
      <c r="FYJ2360" s="14"/>
      <c r="FYK2360" s="14"/>
      <c r="FYL2360" s="14"/>
      <c r="FYM2360" s="14"/>
      <c r="FYN2360" s="14"/>
      <c r="FYO2360" s="14"/>
      <c r="FYP2360" s="14"/>
      <c r="FYQ2360" s="14"/>
      <c r="FYR2360" s="14"/>
      <c r="FYS2360" s="14"/>
      <c r="FYT2360" s="14"/>
      <c r="FYU2360" s="14"/>
      <c r="FYV2360" s="14"/>
      <c r="FYW2360" s="14"/>
      <c r="FYX2360" s="14"/>
      <c r="FYY2360" s="14"/>
      <c r="FYZ2360" s="14"/>
      <c r="FZA2360" s="14"/>
      <c r="FZB2360" s="14"/>
      <c r="FZC2360" s="14"/>
      <c r="FZD2360" s="14"/>
      <c r="FZE2360" s="14"/>
      <c r="FZF2360" s="14"/>
      <c r="FZG2360" s="14"/>
      <c r="FZH2360" s="14"/>
      <c r="FZI2360" s="14"/>
      <c r="FZJ2360" s="14"/>
      <c r="FZK2360" s="14"/>
      <c r="FZL2360" s="14"/>
      <c r="FZM2360" s="14"/>
      <c r="FZN2360" s="14"/>
      <c r="FZO2360" s="14"/>
      <c r="FZP2360" s="14"/>
      <c r="FZQ2360" s="14"/>
      <c r="FZR2360" s="14"/>
      <c r="FZS2360" s="14"/>
      <c r="FZT2360" s="14"/>
      <c r="FZU2360" s="14"/>
      <c r="FZV2360" s="14"/>
      <c r="FZW2360" s="14"/>
      <c r="FZX2360" s="14"/>
      <c r="FZY2360" s="14"/>
      <c r="FZZ2360" s="14"/>
      <c r="GAA2360" s="14"/>
      <c r="GAB2360" s="14"/>
      <c r="GAC2360" s="14"/>
      <c r="GAD2360" s="14"/>
      <c r="GAE2360" s="14"/>
      <c r="GAF2360" s="14"/>
      <c r="GAG2360" s="14"/>
      <c r="GAH2360" s="14"/>
      <c r="GAI2360" s="14"/>
      <c r="GAJ2360" s="14"/>
      <c r="GAK2360" s="14"/>
      <c r="GAL2360" s="14"/>
      <c r="GAM2360" s="14"/>
      <c r="GAN2360" s="14"/>
      <c r="GAO2360" s="14"/>
      <c r="GAP2360" s="14"/>
      <c r="GAQ2360" s="14"/>
      <c r="GAR2360" s="14"/>
      <c r="GAS2360" s="14"/>
      <c r="GAT2360" s="14"/>
      <c r="GAU2360" s="14"/>
      <c r="GAV2360" s="14"/>
      <c r="GAW2360" s="14"/>
      <c r="GAX2360" s="14"/>
      <c r="GAY2360" s="14"/>
      <c r="GAZ2360" s="14"/>
      <c r="GBA2360" s="14"/>
      <c r="GBB2360" s="14"/>
      <c r="GBC2360" s="14"/>
      <c r="GBD2360" s="14"/>
      <c r="GBE2360" s="14"/>
      <c r="GBF2360" s="14"/>
      <c r="GBG2360" s="14"/>
      <c r="GBH2360" s="14"/>
      <c r="GBI2360" s="14"/>
      <c r="GBJ2360" s="14"/>
      <c r="GBK2360" s="14"/>
      <c r="GBL2360" s="14"/>
      <c r="GBM2360" s="14"/>
      <c r="GBN2360" s="14"/>
      <c r="GBO2360" s="14"/>
      <c r="GBP2360" s="14"/>
      <c r="GBQ2360" s="14"/>
      <c r="GBR2360" s="14"/>
      <c r="GBS2360" s="14"/>
      <c r="GBT2360" s="14"/>
      <c r="GBU2360" s="14"/>
      <c r="GBV2360" s="14"/>
      <c r="GBW2360" s="14"/>
      <c r="GBX2360" s="14"/>
      <c r="GBY2360" s="14"/>
      <c r="GBZ2360" s="14"/>
      <c r="GCA2360" s="14"/>
      <c r="GCB2360" s="14"/>
      <c r="GCC2360" s="14"/>
      <c r="GCD2360" s="14"/>
      <c r="GCE2360" s="14"/>
      <c r="GCF2360" s="14"/>
      <c r="GCG2360" s="14"/>
      <c r="GCH2360" s="14"/>
      <c r="GCI2360" s="14"/>
      <c r="GCJ2360" s="14"/>
      <c r="GCK2360" s="14"/>
      <c r="GCL2360" s="14"/>
      <c r="GCM2360" s="14"/>
      <c r="GCN2360" s="14"/>
      <c r="GCO2360" s="14"/>
      <c r="GCP2360" s="14"/>
      <c r="GCQ2360" s="14"/>
      <c r="GCR2360" s="14"/>
      <c r="GCS2360" s="14"/>
      <c r="GCT2360" s="14"/>
      <c r="GCU2360" s="14"/>
      <c r="GCV2360" s="14"/>
      <c r="GCW2360" s="14"/>
      <c r="GCX2360" s="14"/>
      <c r="GCY2360" s="14"/>
      <c r="GCZ2360" s="14"/>
      <c r="GDA2360" s="14"/>
      <c r="GDB2360" s="14"/>
      <c r="GDC2360" s="14"/>
      <c r="GDD2360" s="14"/>
      <c r="GDE2360" s="14"/>
      <c r="GDF2360" s="14"/>
      <c r="GDG2360" s="14"/>
      <c r="GDH2360" s="14"/>
      <c r="GDI2360" s="14"/>
      <c r="GDJ2360" s="14"/>
      <c r="GDK2360" s="14"/>
      <c r="GDL2360" s="14"/>
      <c r="GDM2360" s="14"/>
      <c r="GDN2360" s="14"/>
      <c r="GDO2360" s="14"/>
      <c r="GDP2360" s="14"/>
      <c r="GDQ2360" s="14"/>
      <c r="GDR2360" s="14"/>
      <c r="GDS2360" s="14"/>
      <c r="GDT2360" s="14"/>
      <c r="GDU2360" s="14"/>
      <c r="GDV2360" s="14"/>
      <c r="GDW2360" s="14"/>
      <c r="GDX2360" s="14"/>
      <c r="GDY2360" s="14"/>
      <c r="GDZ2360" s="14"/>
      <c r="GEA2360" s="14"/>
      <c r="GEB2360" s="14"/>
      <c r="GEC2360" s="14"/>
      <c r="GED2360" s="14"/>
      <c r="GEE2360" s="14"/>
      <c r="GEF2360" s="14"/>
      <c r="GEG2360" s="14"/>
      <c r="GEH2360" s="14"/>
      <c r="GEI2360" s="14"/>
      <c r="GEJ2360" s="14"/>
      <c r="GEK2360" s="14"/>
      <c r="GEL2360" s="14"/>
      <c r="GEM2360" s="14"/>
      <c r="GEN2360" s="14"/>
      <c r="GEO2360" s="14"/>
      <c r="GEP2360" s="14"/>
      <c r="GEQ2360" s="14"/>
      <c r="GER2360" s="14"/>
      <c r="GES2360" s="14"/>
      <c r="GET2360" s="14"/>
      <c r="GEU2360" s="14"/>
      <c r="GEV2360" s="14"/>
      <c r="GEW2360" s="14"/>
      <c r="GEX2360" s="14"/>
      <c r="GEY2360" s="14"/>
      <c r="GEZ2360" s="14"/>
      <c r="GFA2360" s="14"/>
      <c r="GFB2360" s="14"/>
      <c r="GFC2360" s="14"/>
      <c r="GFD2360" s="14"/>
      <c r="GFE2360" s="14"/>
      <c r="GFF2360" s="14"/>
      <c r="GFG2360" s="14"/>
      <c r="GFH2360" s="14"/>
      <c r="GFI2360" s="14"/>
      <c r="GFJ2360" s="14"/>
      <c r="GFK2360" s="14"/>
      <c r="GFL2360" s="14"/>
      <c r="GFM2360" s="14"/>
      <c r="GFN2360" s="14"/>
      <c r="GFO2360" s="14"/>
      <c r="GFP2360" s="14"/>
      <c r="GFQ2360" s="14"/>
      <c r="GFR2360" s="14"/>
      <c r="GFS2360" s="14"/>
      <c r="GFT2360" s="14"/>
      <c r="GFU2360" s="14"/>
      <c r="GFV2360" s="14"/>
      <c r="GFW2360" s="14"/>
      <c r="GFX2360" s="14"/>
      <c r="GFY2360" s="14"/>
      <c r="GFZ2360" s="14"/>
      <c r="GGA2360" s="14"/>
      <c r="GGB2360" s="14"/>
      <c r="GGC2360" s="14"/>
      <c r="GGD2360" s="14"/>
      <c r="GGE2360" s="14"/>
      <c r="GGF2360" s="14"/>
      <c r="GGG2360" s="14"/>
      <c r="GGH2360" s="14"/>
      <c r="GGI2360" s="14"/>
      <c r="GGJ2360" s="14"/>
      <c r="GGK2360" s="14"/>
      <c r="GGL2360" s="14"/>
      <c r="GGM2360" s="14"/>
      <c r="GGN2360" s="14"/>
      <c r="GGO2360" s="14"/>
      <c r="GGP2360" s="14"/>
      <c r="GGQ2360" s="14"/>
      <c r="GGR2360" s="14"/>
      <c r="GGS2360" s="14"/>
      <c r="GGT2360" s="14"/>
      <c r="GGU2360" s="14"/>
      <c r="GGV2360" s="14"/>
      <c r="GGW2360" s="14"/>
      <c r="GGX2360" s="14"/>
      <c r="GGY2360" s="14"/>
      <c r="GGZ2360" s="14"/>
      <c r="GHA2360" s="14"/>
      <c r="GHB2360" s="14"/>
      <c r="GHC2360" s="14"/>
      <c r="GHD2360" s="14"/>
      <c r="GHE2360" s="14"/>
      <c r="GHF2360" s="14"/>
      <c r="GHG2360" s="14"/>
      <c r="GHH2360" s="14"/>
      <c r="GHI2360" s="14"/>
      <c r="GHJ2360" s="14"/>
      <c r="GHK2360" s="14"/>
      <c r="GHL2360" s="14"/>
      <c r="GHM2360" s="14"/>
      <c r="GHN2360" s="14"/>
      <c r="GHO2360" s="14"/>
      <c r="GHP2360" s="14"/>
      <c r="GHQ2360" s="14"/>
      <c r="GHR2360" s="14"/>
      <c r="GHS2360" s="14"/>
      <c r="GHT2360" s="14"/>
      <c r="GHU2360" s="14"/>
      <c r="GHV2360" s="14"/>
      <c r="GHW2360" s="14"/>
      <c r="GHX2360" s="14"/>
      <c r="GHY2360" s="14"/>
      <c r="GHZ2360" s="14"/>
      <c r="GIA2360" s="14"/>
      <c r="GIB2360" s="14"/>
      <c r="GIC2360" s="14"/>
      <c r="GID2360" s="14"/>
      <c r="GIE2360" s="14"/>
      <c r="GIF2360" s="14"/>
      <c r="GIG2360" s="14"/>
      <c r="GIH2360" s="14"/>
      <c r="GII2360" s="14"/>
      <c r="GIJ2360" s="14"/>
      <c r="GIK2360" s="14"/>
      <c r="GIL2360" s="14"/>
      <c r="GIM2360" s="14"/>
      <c r="GIN2360" s="14"/>
      <c r="GIO2360" s="14"/>
      <c r="GIP2360" s="14"/>
      <c r="GIQ2360" s="14"/>
      <c r="GIR2360" s="14"/>
      <c r="GIS2360" s="14"/>
      <c r="GIT2360" s="14"/>
      <c r="GIU2360" s="14"/>
      <c r="GIV2360" s="14"/>
      <c r="GIW2360" s="14"/>
      <c r="GIX2360" s="14"/>
      <c r="GIY2360" s="14"/>
      <c r="GIZ2360" s="14"/>
      <c r="GJA2360" s="14"/>
      <c r="GJB2360" s="14"/>
      <c r="GJC2360" s="14"/>
      <c r="GJD2360" s="14"/>
      <c r="GJE2360" s="14"/>
      <c r="GJF2360" s="14"/>
      <c r="GJG2360" s="14"/>
      <c r="GJH2360" s="14"/>
      <c r="GJI2360" s="14"/>
      <c r="GJJ2360" s="14"/>
      <c r="GJK2360" s="14"/>
      <c r="GJL2360" s="14"/>
      <c r="GJM2360" s="14"/>
      <c r="GJN2360" s="14"/>
      <c r="GJO2360" s="14"/>
      <c r="GJP2360" s="14"/>
      <c r="GJQ2360" s="14"/>
      <c r="GJR2360" s="14"/>
      <c r="GJS2360" s="14"/>
      <c r="GJT2360" s="14"/>
      <c r="GJU2360" s="14"/>
      <c r="GJV2360" s="14"/>
      <c r="GJW2360" s="14"/>
      <c r="GJX2360" s="14"/>
      <c r="GJY2360" s="14"/>
      <c r="GJZ2360" s="14"/>
      <c r="GKA2360" s="14"/>
      <c r="GKB2360" s="14"/>
      <c r="GKC2360" s="14"/>
      <c r="GKD2360" s="14"/>
      <c r="GKE2360" s="14"/>
      <c r="GKF2360" s="14"/>
      <c r="GKG2360" s="14"/>
      <c r="GKH2360" s="14"/>
      <c r="GKI2360" s="14"/>
      <c r="GKJ2360" s="14"/>
      <c r="GKK2360" s="14"/>
      <c r="GKL2360" s="14"/>
      <c r="GKM2360" s="14"/>
      <c r="GKN2360" s="14"/>
      <c r="GKO2360" s="14"/>
      <c r="GKP2360" s="14"/>
      <c r="GKQ2360" s="14"/>
      <c r="GKR2360" s="14"/>
      <c r="GKS2360" s="14"/>
      <c r="GKT2360" s="14"/>
      <c r="GKU2360" s="14"/>
      <c r="GKV2360" s="14"/>
      <c r="GKW2360" s="14"/>
      <c r="GKX2360" s="14"/>
      <c r="GKY2360" s="14"/>
      <c r="GKZ2360" s="14"/>
      <c r="GLA2360" s="14"/>
      <c r="GLB2360" s="14"/>
      <c r="GLC2360" s="14"/>
      <c r="GLD2360" s="14"/>
      <c r="GLE2360" s="14"/>
      <c r="GLF2360" s="14"/>
      <c r="GLG2360" s="14"/>
      <c r="GLH2360" s="14"/>
      <c r="GLI2360" s="14"/>
      <c r="GLJ2360" s="14"/>
      <c r="GLK2360" s="14"/>
      <c r="GLL2360" s="14"/>
      <c r="GLM2360" s="14"/>
      <c r="GLN2360" s="14"/>
      <c r="GLO2360" s="14"/>
      <c r="GLP2360" s="14"/>
      <c r="GLQ2360" s="14"/>
      <c r="GLR2360" s="14"/>
      <c r="GLS2360" s="14"/>
      <c r="GLT2360" s="14"/>
      <c r="GLU2360" s="14"/>
      <c r="GLV2360" s="14"/>
      <c r="GLW2360" s="14"/>
      <c r="GLX2360" s="14"/>
      <c r="GLY2360" s="14"/>
      <c r="GLZ2360" s="14"/>
      <c r="GMA2360" s="14"/>
      <c r="GMB2360" s="14"/>
      <c r="GMC2360" s="14"/>
      <c r="GMD2360" s="14"/>
      <c r="GME2360" s="14"/>
      <c r="GMF2360" s="14"/>
      <c r="GMG2360" s="14"/>
      <c r="GMH2360" s="14"/>
      <c r="GMI2360" s="14"/>
      <c r="GMJ2360" s="14"/>
      <c r="GMK2360" s="14"/>
      <c r="GML2360" s="14"/>
      <c r="GMM2360" s="14"/>
      <c r="GMN2360" s="14"/>
      <c r="GMO2360" s="14"/>
      <c r="GMP2360" s="14"/>
      <c r="GMQ2360" s="14"/>
      <c r="GMR2360" s="14"/>
      <c r="GMS2360" s="14"/>
      <c r="GMT2360" s="14"/>
      <c r="GMU2360" s="14"/>
      <c r="GMV2360" s="14"/>
      <c r="GMW2360" s="14"/>
      <c r="GMX2360" s="14"/>
      <c r="GMY2360" s="14"/>
      <c r="GMZ2360" s="14"/>
      <c r="GNA2360" s="14"/>
      <c r="GNB2360" s="14"/>
      <c r="GNC2360" s="14"/>
      <c r="GND2360" s="14"/>
      <c r="GNE2360" s="14"/>
      <c r="GNF2360" s="14"/>
      <c r="GNG2360" s="14"/>
      <c r="GNH2360" s="14"/>
      <c r="GNI2360" s="14"/>
      <c r="GNJ2360" s="14"/>
      <c r="GNK2360" s="14"/>
      <c r="GNL2360" s="14"/>
      <c r="GNM2360" s="14"/>
      <c r="GNN2360" s="14"/>
      <c r="GNO2360" s="14"/>
      <c r="GNP2360" s="14"/>
      <c r="GNQ2360" s="14"/>
      <c r="GNR2360" s="14"/>
      <c r="GNS2360" s="14"/>
      <c r="GNT2360" s="14"/>
      <c r="GNU2360" s="14"/>
      <c r="GNV2360" s="14"/>
      <c r="GNW2360" s="14"/>
      <c r="GNX2360" s="14"/>
      <c r="GNY2360" s="14"/>
      <c r="GNZ2360" s="14"/>
      <c r="GOA2360" s="14"/>
      <c r="GOB2360" s="14"/>
      <c r="GOC2360" s="14"/>
      <c r="GOD2360" s="14"/>
      <c r="GOE2360" s="14"/>
      <c r="GOF2360" s="14"/>
      <c r="GOG2360" s="14"/>
      <c r="GOH2360" s="14"/>
      <c r="GOI2360" s="14"/>
      <c r="GOJ2360" s="14"/>
      <c r="GOK2360" s="14"/>
      <c r="GOL2360" s="14"/>
      <c r="GOM2360" s="14"/>
      <c r="GON2360" s="14"/>
      <c r="GOO2360" s="14"/>
      <c r="GOP2360" s="14"/>
      <c r="GOQ2360" s="14"/>
      <c r="GOR2360" s="14"/>
      <c r="GOS2360" s="14"/>
      <c r="GOT2360" s="14"/>
      <c r="GOU2360" s="14"/>
      <c r="GOV2360" s="14"/>
      <c r="GOW2360" s="14"/>
      <c r="GOX2360" s="14"/>
      <c r="GOY2360" s="14"/>
      <c r="GOZ2360" s="14"/>
      <c r="GPA2360" s="14"/>
      <c r="GPB2360" s="14"/>
      <c r="GPC2360" s="14"/>
      <c r="GPD2360" s="14"/>
      <c r="GPE2360" s="14"/>
      <c r="GPF2360" s="14"/>
      <c r="GPG2360" s="14"/>
      <c r="GPH2360" s="14"/>
      <c r="GPI2360" s="14"/>
      <c r="GPJ2360" s="14"/>
      <c r="GPK2360" s="14"/>
      <c r="GPL2360" s="14"/>
      <c r="GPM2360" s="14"/>
      <c r="GPN2360" s="14"/>
      <c r="GPO2360" s="14"/>
      <c r="GPP2360" s="14"/>
      <c r="GPQ2360" s="14"/>
      <c r="GPR2360" s="14"/>
      <c r="GPS2360" s="14"/>
      <c r="GPT2360" s="14"/>
      <c r="GPU2360" s="14"/>
      <c r="GPV2360" s="14"/>
      <c r="GPW2360" s="14"/>
      <c r="GPX2360" s="14"/>
      <c r="GPY2360" s="14"/>
      <c r="GPZ2360" s="14"/>
      <c r="GQA2360" s="14"/>
      <c r="GQB2360" s="14"/>
      <c r="GQC2360" s="14"/>
      <c r="GQD2360" s="14"/>
      <c r="GQE2360" s="14"/>
      <c r="GQF2360" s="14"/>
      <c r="GQG2360" s="14"/>
      <c r="GQH2360" s="14"/>
      <c r="GQI2360" s="14"/>
      <c r="GQJ2360" s="14"/>
      <c r="GQK2360" s="14"/>
      <c r="GQL2360" s="14"/>
      <c r="GQM2360" s="14"/>
      <c r="GQN2360" s="14"/>
      <c r="GQO2360" s="14"/>
      <c r="GQP2360" s="14"/>
      <c r="GQQ2360" s="14"/>
      <c r="GQR2360" s="14"/>
      <c r="GQS2360" s="14"/>
      <c r="GQT2360" s="14"/>
      <c r="GQU2360" s="14"/>
      <c r="GQV2360" s="14"/>
      <c r="GQW2360" s="14"/>
      <c r="GQX2360" s="14"/>
      <c r="GQY2360" s="14"/>
      <c r="GQZ2360" s="14"/>
      <c r="GRA2360" s="14"/>
      <c r="GRB2360" s="14"/>
      <c r="GRC2360" s="14"/>
      <c r="GRD2360" s="14"/>
      <c r="GRE2360" s="14"/>
      <c r="GRF2360" s="14"/>
      <c r="GRG2360" s="14"/>
      <c r="GRH2360" s="14"/>
      <c r="GRI2360" s="14"/>
      <c r="GRJ2360" s="14"/>
      <c r="GRK2360" s="14"/>
      <c r="GRL2360" s="14"/>
      <c r="GRM2360" s="14"/>
      <c r="GRN2360" s="14"/>
      <c r="GRO2360" s="14"/>
      <c r="GRP2360" s="14"/>
      <c r="GRQ2360" s="14"/>
      <c r="GRR2360" s="14"/>
      <c r="GRS2360" s="14"/>
      <c r="GRT2360" s="14"/>
      <c r="GRU2360" s="14"/>
      <c r="GRV2360" s="14"/>
      <c r="GRW2360" s="14"/>
      <c r="GRX2360" s="14"/>
      <c r="GRY2360" s="14"/>
      <c r="GRZ2360" s="14"/>
      <c r="GSA2360" s="14"/>
      <c r="GSB2360" s="14"/>
      <c r="GSC2360" s="14"/>
      <c r="GSD2360" s="14"/>
      <c r="GSE2360" s="14"/>
      <c r="GSF2360" s="14"/>
      <c r="GSG2360" s="14"/>
      <c r="GSH2360" s="14"/>
      <c r="GSI2360" s="14"/>
      <c r="GSJ2360" s="14"/>
      <c r="GSK2360" s="14"/>
      <c r="GSL2360" s="14"/>
      <c r="GSM2360" s="14"/>
      <c r="GSN2360" s="14"/>
      <c r="GSO2360" s="14"/>
      <c r="GSP2360" s="14"/>
      <c r="GSQ2360" s="14"/>
      <c r="GSR2360" s="14"/>
      <c r="GSS2360" s="14"/>
      <c r="GST2360" s="14"/>
      <c r="GSU2360" s="14"/>
      <c r="GSV2360" s="14"/>
      <c r="GSW2360" s="14"/>
      <c r="GSX2360" s="14"/>
      <c r="GSY2360" s="14"/>
      <c r="GSZ2360" s="14"/>
      <c r="GTA2360" s="14"/>
      <c r="GTB2360" s="14"/>
      <c r="GTC2360" s="14"/>
      <c r="GTD2360" s="14"/>
      <c r="GTE2360" s="14"/>
      <c r="GTF2360" s="14"/>
      <c r="GTG2360" s="14"/>
      <c r="GTH2360" s="14"/>
      <c r="GTI2360" s="14"/>
      <c r="GTJ2360" s="14"/>
      <c r="GTK2360" s="14"/>
      <c r="GTL2360" s="14"/>
      <c r="GTM2360" s="14"/>
      <c r="GTN2360" s="14"/>
      <c r="GTO2360" s="14"/>
      <c r="GTP2360" s="14"/>
      <c r="GTQ2360" s="14"/>
      <c r="GTR2360" s="14"/>
      <c r="GTS2360" s="14"/>
      <c r="GTT2360" s="14"/>
      <c r="GTU2360" s="14"/>
      <c r="GTV2360" s="14"/>
      <c r="GTW2360" s="14"/>
      <c r="GTX2360" s="14"/>
      <c r="GTY2360" s="14"/>
      <c r="GTZ2360" s="14"/>
      <c r="GUA2360" s="14"/>
      <c r="GUB2360" s="14"/>
      <c r="GUC2360" s="14"/>
      <c r="GUD2360" s="14"/>
      <c r="GUE2360" s="14"/>
      <c r="GUF2360" s="14"/>
      <c r="GUG2360" s="14"/>
      <c r="GUH2360" s="14"/>
      <c r="GUI2360" s="14"/>
      <c r="GUJ2360" s="14"/>
      <c r="GUK2360" s="14"/>
      <c r="GUL2360" s="14"/>
      <c r="GUM2360" s="14"/>
      <c r="GUN2360" s="14"/>
      <c r="GUO2360" s="14"/>
      <c r="GUP2360" s="14"/>
      <c r="GUQ2360" s="14"/>
      <c r="GUR2360" s="14"/>
      <c r="GUS2360" s="14"/>
      <c r="GUT2360" s="14"/>
      <c r="GUU2360" s="14"/>
      <c r="GUV2360" s="14"/>
      <c r="GUW2360" s="14"/>
      <c r="GUX2360" s="14"/>
      <c r="GUY2360" s="14"/>
      <c r="GUZ2360" s="14"/>
      <c r="GVA2360" s="14"/>
      <c r="GVB2360" s="14"/>
      <c r="GVC2360" s="14"/>
      <c r="GVD2360" s="14"/>
      <c r="GVE2360" s="14"/>
      <c r="GVF2360" s="14"/>
      <c r="GVG2360" s="14"/>
      <c r="GVH2360" s="14"/>
      <c r="GVI2360" s="14"/>
      <c r="GVJ2360" s="14"/>
      <c r="GVK2360" s="14"/>
      <c r="GVL2360" s="14"/>
      <c r="GVM2360" s="14"/>
      <c r="GVN2360" s="14"/>
      <c r="GVO2360" s="14"/>
      <c r="GVP2360" s="14"/>
      <c r="GVQ2360" s="14"/>
      <c r="GVR2360" s="14"/>
      <c r="GVS2360" s="14"/>
      <c r="GVT2360" s="14"/>
      <c r="GVU2360" s="14"/>
      <c r="GVV2360" s="14"/>
      <c r="GVW2360" s="14"/>
      <c r="GVX2360" s="14"/>
      <c r="GVY2360" s="14"/>
      <c r="GVZ2360" s="14"/>
      <c r="GWA2360" s="14"/>
      <c r="GWB2360" s="14"/>
      <c r="GWC2360" s="14"/>
      <c r="GWD2360" s="14"/>
      <c r="GWE2360" s="14"/>
      <c r="GWF2360" s="14"/>
      <c r="GWG2360" s="14"/>
      <c r="GWH2360" s="14"/>
      <c r="GWI2360" s="14"/>
      <c r="GWJ2360" s="14"/>
      <c r="GWK2360" s="14"/>
      <c r="GWL2360" s="14"/>
      <c r="GWM2360" s="14"/>
      <c r="GWN2360" s="14"/>
      <c r="GWO2360" s="14"/>
      <c r="GWP2360" s="14"/>
      <c r="GWQ2360" s="14"/>
      <c r="GWR2360" s="14"/>
      <c r="GWS2360" s="14"/>
      <c r="GWT2360" s="14"/>
      <c r="GWU2360" s="14"/>
      <c r="GWV2360" s="14"/>
      <c r="GWW2360" s="14"/>
      <c r="GWX2360" s="14"/>
      <c r="GWY2360" s="14"/>
      <c r="GWZ2360" s="14"/>
      <c r="GXA2360" s="14"/>
      <c r="GXB2360" s="14"/>
      <c r="GXC2360" s="14"/>
      <c r="GXD2360" s="14"/>
      <c r="GXE2360" s="14"/>
      <c r="GXF2360" s="14"/>
      <c r="GXG2360" s="14"/>
      <c r="GXH2360" s="14"/>
      <c r="GXI2360" s="14"/>
      <c r="GXJ2360" s="14"/>
      <c r="GXK2360" s="14"/>
      <c r="GXL2360" s="14"/>
      <c r="GXM2360" s="14"/>
      <c r="GXN2360" s="14"/>
      <c r="GXO2360" s="14"/>
      <c r="GXP2360" s="14"/>
      <c r="GXQ2360" s="14"/>
      <c r="GXR2360" s="14"/>
      <c r="GXS2360" s="14"/>
      <c r="GXT2360" s="14"/>
      <c r="GXU2360" s="14"/>
      <c r="GXV2360" s="14"/>
      <c r="GXW2360" s="14"/>
      <c r="GXX2360" s="14"/>
      <c r="GXY2360" s="14"/>
      <c r="GXZ2360" s="14"/>
      <c r="GYA2360" s="14"/>
      <c r="GYB2360" s="14"/>
      <c r="GYC2360" s="14"/>
      <c r="GYD2360" s="14"/>
      <c r="GYE2360" s="14"/>
      <c r="GYF2360" s="14"/>
      <c r="GYG2360" s="14"/>
      <c r="GYH2360" s="14"/>
      <c r="GYI2360" s="14"/>
      <c r="GYJ2360" s="14"/>
      <c r="GYK2360" s="14"/>
      <c r="GYL2360" s="14"/>
      <c r="GYM2360" s="14"/>
      <c r="GYN2360" s="14"/>
      <c r="GYO2360" s="14"/>
      <c r="GYP2360" s="14"/>
      <c r="GYQ2360" s="14"/>
      <c r="GYR2360" s="14"/>
      <c r="GYS2360" s="14"/>
      <c r="GYT2360" s="14"/>
      <c r="GYU2360" s="14"/>
      <c r="GYV2360" s="14"/>
      <c r="GYW2360" s="14"/>
      <c r="GYX2360" s="14"/>
      <c r="GYY2360" s="14"/>
      <c r="GYZ2360" s="14"/>
      <c r="GZA2360" s="14"/>
      <c r="GZB2360" s="14"/>
      <c r="GZC2360" s="14"/>
      <c r="GZD2360" s="14"/>
      <c r="GZE2360" s="14"/>
      <c r="GZF2360" s="14"/>
      <c r="GZG2360" s="14"/>
      <c r="GZH2360" s="14"/>
      <c r="GZI2360" s="14"/>
      <c r="GZJ2360" s="14"/>
      <c r="GZK2360" s="14"/>
      <c r="GZL2360" s="14"/>
      <c r="GZM2360" s="14"/>
      <c r="GZN2360" s="14"/>
      <c r="GZO2360" s="14"/>
      <c r="GZP2360" s="14"/>
      <c r="GZQ2360" s="14"/>
      <c r="GZR2360" s="14"/>
      <c r="GZS2360" s="14"/>
      <c r="GZT2360" s="14"/>
      <c r="GZU2360" s="14"/>
      <c r="GZV2360" s="14"/>
      <c r="GZW2360" s="14"/>
      <c r="GZX2360" s="14"/>
      <c r="GZY2360" s="14"/>
      <c r="GZZ2360" s="14"/>
      <c r="HAA2360" s="14"/>
      <c r="HAB2360" s="14"/>
      <c r="HAC2360" s="14"/>
      <c r="HAD2360" s="14"/>
      <c r="HAE2360" s="14"/>
      <c r="HAF2360" s="14"/>
      <c r="HAG2360" s="14"/>
      <c r="HAH2360" s="14"/>
      <c r="HAI2360" s="14"/>
      <c r="HAJ2360" s="14"/>
      <c r="HAK2360" s="14"/>
      <c r="HAL2360" s="14"/>
      <c r="HAM2360" s="14"/>
      <c r="HAN2360" s="14"/>
      <c r="HAO2360" s="14"/>
      <c r="HAP2360" s="14"/>
      <c r="HAQ2360" s="14"/>
      <c r="HAR2360" s="14"/>
      <c r="HAS2360" s="14"/>
      <c r="HAT2360" s="14"/>
      <c r="HAU2360" s="14"/>
      <c r="HAV2360" s="14"/>
      <c r="HAW2360" s="14"/>
      <c r="HAX2360" s="14"/>
      <c r="HAY2360" s="14"/>
      <c r="HAZ2360" s="14"/>
      <c r="HBA2360" s="14"/>
      <c r="HBB2360" s="14"/>
      <c r="HBC2360" s="14"/>
      <c r="HBD2360" s="14"/>
      <c r="HBE2360" s="14"/>
      <c r="HBF2360" s="14"/>
      <c r="HBG2360" s="14"/>
      <c r="HBH2360" s="14"/>
      <c r="HBI2360" s="14"/>
      <c r="HBJ2360" s="14"/>
      <c r="HBK2360" s="14"/>
      <c r="HBL2360" s="14"/>
      <c r="HBM2360" s="14"/>
      <c r="HBN2360" s="14"/>
      <c r="HBO2360" s="14"/>
      <c r="HBP2360" s="14"/>
      <c r="HBQ2360" s="14"/>
      <c r="HBR2360" s="14"/>
      <c r="HBS2360" s="14"/>
      <c r="HBT2360" s="14"/>
      <c r="HBU2360" s="14"/>
      <c r="HBV2360" s="14"/>
      <c r="HBW2360" s="14"/>
      <c r="HBX2360" s="14"/>
      <c r="HBY2360" s="14"/>
      <c r="HBZ2360" s="14"/>
      <c r="HCA2360" s="14"/>
      <c r="HCB2360" s="14"/>
      <c r="HCC2360" s="14"/>
      <c r="HCD2360" s="14"/>
      <c r="HCE2360" s="14"/>
      <c r="HCF2360" s="14"/>
      <c r="HCG2360" s="14"/>
      <c r="HCH2360" s="14"/>
      <c r="HCI2360" s="14"/>
      <c r="HCJ2360" s="14"/>
      <c r="HCK2360" s="14"/>
      <c r="HCL2360" s="14"/>
      <c r="HCM2360" s="14"/>
      <c r="HCN2360" s="14"/>
      <c r="HCO2360" s="14"/>
      <c r="HCP2360" s="14"/>
      <c r="HCQ2360" s="14"/>
      <c r="HCR2360" s="14"/>
      <c r="HCS2360" s="14"/>
      <c r="HCT2360" s="14"/>
      <c r="HCU2360" s="14"/>
      <c r="HCV2360" s="14"/>
      <c r="HCW2360" s="14"/>
      <c r="HCX2360" s="14"/>
      <c r="HCY2360" s="14"/>
      <c r="HCZ2360" s="14"/>
      <c r="HDA2360" s="14"/>
      <c r="HDB2360" s="14"/>
      <c r="HDC2360" s="14"/>
      <c r="HDD2360" s="14"/>
      <c r="HDE2360" s="14"/>
      <c r="HDF2360" s="14"/>
      <c r="HDG2360" s="14"/>
      <c r="HDH2360" s="14"/>
      <c r="HDI2360" s="14"/>
      <c r="HDJ2360" s="14"/>
      <c r="HDK2360" s="14"/>
      <c r="HDL2360" s="14"/>
      <c r="HDM2360" s="14"/>
      <c r="HDN2360" s="14"/>
      <c r="HDO2360" s="14"/>
      <c r="HDP2360" s="14"/>
      <c r="HDQ2360" s="14"/>
      <c r="HDR2360" s="14"/>
      <c r="HDS2360" s="14"/>
      <c r="HDT2360" s="14"/>
      <c r="HDU2360" s="14"/>
      <c r="HDV2360" s="14"/>
      <c r="HDW2360" s="14"/>
      <c r="HDX2360" s="14"/>
      <c r="HDY2360" s="14"/>
      <c r="HDZ2360" s="14"/>
      <c r="HEA2360" s="14"/>
      <c r="HEB2360" s="14"/>
      <c r="HEC2360" s="14"/>
      <c r="HED2360" s="14"/>
      <c r="HEE2360" s="14"/>
      <c r="HEF2360" s="14"/>
      <c r="HEG2360" s="14"/>
      <c r="HEH2360" s="14"/>
      <c r="HEI2360" s="14"/>
      <c r="HEJ2360" s="14"/>
      <c r="HEK2360" s="14"/>
      <c r="HEL2360" s="14"/>
      <c r="HEM2360" s="14"/>
      <c r="HEN2360" s="14"/>
      <c r="HEO2360" s="14"/>
      <c r="HEP2360" s="14"/>
      <c r="HEQ2360" s="14"/>
      <c r="HER2360" s="14"/>
      <c r="HES2360" s="14"/>
      <c r="HET2360" s="14"/>
      <c r="HEU2360" s="14"/>
      <c r="HEV2360" s="14"/>
      <c r="HEW2360" s="14"/>
      <c r="HEX2360" s="14"/>
      <c r="HEY2360" s="14"/>
      <c r="HEZ2360" s="14"/>
      <c r="HFA2360" s="14"/>
      <c r="HFB2360" s="14"/>
      <c r="HFC2360" s="14"/>
      <c r="HFD2360" s="14"/>
      <c r="HFE2360" s="14"/>
      <c r="HFF2360" s="14"/>
      <c r="HFG2360" s="14"/>
      <c r="HFH2360" s="14"/>
      <c r="HFI2360" s="14"/>
      <c r="HFJ2360" s="14"/>
      <c r="HFK2360" s="14"/>
      <c r="HFL2360" s="14"/>
      <c r="HFM2360" s="14"/>
      <c r="HFN2360" s="14"/>
      <c r="HFO2360" s="14"/>
      <c r="HFP2360" s="14"/>
      <c r="HFQ2360" s="14"/>
      <c r="HFR2360" s="14"/>
      <c r="HFS2360" s="14"/>
      <c r="HFT2360" s="14"/>
      <c r="HFU2360" s="14"/>
      <c r="HFV2360" s="14"/>
      <c r="HFW2360" s="14"/>
      <c r="HFX2360" s="14"/>
      <c r="HFY2360" s="14"/>
      <c r="HFZ2360" s="14"/>
      <c r="HGA2360" s="14"/>
      <c r="HGB2360" s="14"/>
      <c r="HGC2360" s="14"/>
      <c r="HGD2360" s="14"/>
      <c r="HGE2360" s="14"/>
      <c r="HGF2360" s="14"/>
      <c r="HGG2360" s="14"/>
      <c r="HGH2360" s="14"/>
      <c r="HGI2360" s="14"/>
      <c r="HGJ2360" s="14"/>
      <c r="HGK2360" s="14"/>
      <c r="HGL2360" s="14"/>
      <c r="HGM2360" s="14"/>
      <c r="HGN2360" s="14"/>
      <c r="HGO2360" s="14"/>
      <c r="HGP2360" s="14"/>
      <c r="HGQ2360" s="14"/>
      <c r="HGR2360" s="14"/>
      <c r="HGS2360" s="14"/>
      <c r="HGT2360" s="14"/>
      <c r="HGU2360" s="14"/>
      <c r="HGV2360" s="14"/>
      <c r="HGW2360" s="14"/>
      <c r="HGX2360" s="14"/>
      <c r="HGY2360" s="14"/>
      <c r="HGZ2360" s="14"/>
      <c r="HHA2360" s="14"/>
      <c r="HHB2360" s="14"/>
      <c r="HHC2360" s="14"/>
      <c r="HHD2360" s="14"/>
      <c r="HHE2360" s="14"/>
      <c r="HHF2360" s="14"/>
      <c r="HHG2360" s="14"/>
      <c r="HHH2360" s="14"/>
      <c r="HHI2360" s="14"/>
      <c r="HHJ2360" s="14"/>
      <c r="HHK2360" s="14"/>
      <c r="HHL2360" s="14"/>
      <c r="HHM2360" s="14"/>
      <c r="HHN2360" s="14"/>
      <c r="HHO2360" s="14"/>
      <c r="HHP2360" s="14"/>
      <c r="HHQ2360" s="14"/>
      <c r="HHR2360" s="14"/>
      <c r="HHS2360" s="14"/>
      <c r="HHT2360" s="14"/>
      <c r="HHU2360" s="14"/>
      <c r="HHV2360" s="14"/>
      <c r="HHW2360" s="14"/>
      <c r="HHX2360" s="14"/>
      <c r="HHY2360" s="14"/>
      <c r="HHZ2360" s="14"/>
      <c r="HIA2360" s="14"/>
      <c r="HIB2360" s="14"/>
      <c r="HIC2360" s="14"/>
      <c r="HID2360" s="14"/>
      <c r="HIE2360" s="14"/>
      <c r="HIF2360" s="14"/>
      <c r="HIG2360" s="14"/>
      <c r="HIH2360" s="14"/>
      <c r="HII2360" s="14"/>
      <c r="HIJ2360" s="14"/>
      <c r="HIK2360" s="14"/>
      <c r="HIL2360" s="14"/>
      <c r="HIM2360" s="14"/>
      <c r="HIN2360" s="14"/>
      <c r="HIO2360" s="14"/>
      <c r="HIP2360" s="14"/>
      <c r="HIQ2360" s="14"/>
      <c r="HIR2360" s="14"/>
      <c r="HIS2360" s="14"/>
      <c r="HIT2360" s="14"/>
      <c r="HIU2360" s="14"/>
      <c r="HIV2360" s="14"/>
      <c r="HIW2360" s="14"/>
      <c r="HIX2360" s="14"/>
      <c r="HIY2360" s="14"/>
      <c r="HIZ2360" s="14"/>
      <c r="HJA2360" s="14"/>
      <c r="HJB2360" s="14"/>
      <c r="HJC2360" s="14"/>
      <c r="HJD2360" s="14"/>
      <c r="HJE2360" s="14"/>
      <c r="HJF2360" s="14"/>
      <c r="HJG2360" s="14"/>
      <c r="HJH2360" s="14"/>
      <c r="HJI2360" s="14"/>
      <c r="HJJ2360" s="14"/>
      <c r="HJK2360" s="14"/>
      <c r="HJL2360" s="14"/>
      <c r="HJM2360" s="14"/>
      <c r="HJN2360" s="14"/>
      <c r="HJO2360" s="14"/>
      <c r="HJP2360" s="14"/>
      <c r="HJQ2360" s="14"/>
      <c r="HJR2360" s="14"/>
      <c r="HJS2360" s="14"/>
      <c r="HJT2360" s="14"/>
      <c r="HJU2360" s="14"/>
      <c r="HJV2360" s="14"/>
      <c r="HJW2360" s="14"/>
      <c r="HJX2360" s="14"/>
      <c r="HJY2360" s="14"/>
      <c r="HJZ2360" s="14"/>
      <c r="HKA2360" s="14"/>
      <c r="HKB2360" s="14"/>
      <c r="HKC2360" s="14"/>
      <c r="HKD2360" s="14"/>
      <c r="HKE2360" s="14"/>
      <c r="HKF2360" s="14"/>
      <c r="HKG2360" s="14"/>
      <c r="HKH2360" s="14"/>
      <c r="HKI2360" s="14"/>
      <c r="HKJ2360" s="14"/>
      <c r="HKK2360" s="14"/>
      <c r="HKL2360" s="14"/>
      <c r="HKM2360" s="14"/>
      <c r="HKN2360" s="14"/>
      <c r="HKO2360" s="14"/>
      <c r="HKP2360" s="14"/>
      <c r="HKQ2360" s="14"/>
      <c r="HKR2360" s="14"/>
      <c r="HKS2360" s="14"/>
      <c r="HKT2360" s="14"/>
      <c r="HKU2360" s="14"/>
      <c r="HKV2360" s="14"/>
      <c r="HKW2360" s="14"/>
      <c r="HKX2360" s="14"/>
      <c r="HKY2360" s="14"/>
      <c r="HKZ2360" s="14"/>
      <c r="HLA2360" s="14"/>
      <c r="HLB2360" s="14"/>
      <c r="HLC2360" s="14"/>
      <c r="HLD2360" s="14"/>
      <c r="HLE2360" s="14"/>
      <c r="HLF2360" s="14"/>
      <c r="HLG2360" s="14"/>
      <c r="HLH2360" s="14"/>
      <c r="HLI2360" s="14"/>
      <c r="HLJ2360" s="14"/>
      <c r="HLK2360" s="14"/>
      <c r="HLL2360" s="14"/>
      <c r="HLM2360" s="14"/>
      <c r="HLN2360" s="14"/>
      <c r="HLO2360" s="14"/>
      <c r="HLP2360" s="14"/>
      <c r="HLQ2360" s="14"/>
      <c r="HLR2360" s="14"/>
      <c r="HLS2360" s="14"/>
      <c r="HLT2360" s="14"/>
      <c r="HLU2360" s="14"/>
      <c r="HLV2360" s="14"/>
      <c r="HLW2360" s="14"/>
      <c r="HLX2360" s="14"/>
      <c r="HLY2360" s="14"/>
      <c r="HLZ2360" s="14"/>
      <c r="HMA2360" s="14"/>
      <c r="HMB2360" s="14"/>
      <c r="HMC2360" s="14"/>
      <c r="HMD2360" s="14"/>
      <c r="HME2360" s="14"/>
      <c r="HMF2360" s="14"/>
      <c r="HMG2360" s="14"/>
      <c r="HMH2360" s="14"/>
      <c r="HMI2360" s="14"/>
      <c r="HMJ2360" s="14"/>
      <c r="HMK2360" s="14"/>
      <c r="HML2360" s="14"/>
      <c r="HMM2360" s="14"/>
      <c r="HMN2360" s="14"/>
      <c r="HMO2360" s="14"/>
      <c r="HMP2360" s="14"/>
      <c r="HMQ2360" s="14"/>
      <c r="HMR2360" s="14"/>
      <c r="HMS2360" s="14"/>
      <c r="HMT2360" s="14"/>
      <c r="HMU2360" s="14"/>
      <c r="HMV2360" s="14"/>
      <c r="HMW2360" s="14"/>
      <c r="HMX2360" s="14"/>
      <c r="HMY2360" s="14"/>
      <c r="HMZ2360" s="14"/>
      <c r="HNA2360" s="14"/>
      <c r="HNB2360" s="14"/>
      <c r="HNC2360" s="14"/>
      <c r="HND2360" s="14"/>
      <c r="HNE2360" s="14"/>
      <c r="HNF2360" s="14"/>
      <c r="HNG2360" s="14"/>
      <c r="HNH2360" s="14"/>
      <c r="HNI2360" s="14"/>
      <c r="HNJ2360" s="14"/>
      <c r="HNK2360" s="14"/>
      <c r="HNL2360" s="14"/>
      <c r="HNM2360" s="14"/>
      <c r="HNN2360" s="14"/>
      <c r="HNO2360" s="14"/>
      <c r="HNP2360" s="14"/>
      <c r="HNQ2360" s="14"/>
      <c r="HNR2360" s="14"/>
      <c r="HNS2360" s="14"/>
      <c r="HNT2360" s="14"/>
      <c r="HNU2360" s="14"/>
      <c r="HNV2360" s="14"/>
      <c r="HNW2360" s="14"/>
      <c r="HNX2360" s="14"/>
      <c r="HNY2360" s="14"/>
      <c r="HNZ2360" s="14"/>
      <c r="HOA2360" s="14"/>
      <c r="HOB2360" s="14"/>
      <c r="HOC2360" s="14"/>
      <c r="HOD2360" s="14"/>
      <c r="HOE2360" s="14"/>
      <c r="HOF2360" s="14"/>
      <c r="HOG2360" s="14"/>
      <c r="HOH2360" s="14"/>
      <c r="HOI2360" s="14"/>
      <c r="HOJ2360" s="14"/>
      <c r="HOK2360" s="14"/>
      <c r="HOL2360" s="14"/>
      <c r="HOM2360" s="14"/>
      <c r="HON2360" s="14"/>
      <c r="HOO2360" s="14"/>
      <c r="HOP2360" s="14"/>
      <c r="HOQ2360" s="14"/>
      <c r="HOR2360" s="14"/>
      <c r="HOS2360" s="14"/>
      <c r="HOT2360" s="14"/>
      <c r="HOU2360" s="14"/>
      <c r="HOV2360" s="14"/>
      <c r="HOW2360" s="14"/>
      <c r="HOX2360" s="14"/>
      <c r="HOY2360" s="14"/>
      <c r="HOZ2360" s="14"/>
      <c r="HPA2360" s="14"/>
      <c r="HPB2360" s="14"/>
      <c r="HPC2360" s="14"/>
      <c r="HPD2360" s="14"/>
      <c r="HPE2360" s="14"/>
      <c r="HPF2360" s="14"/>
      <c r="HPG2360" s="14"/>
      <c r="HPH2360" s="14"/>
      <c r="HPI2360" s="14"/>
      <c r="HPJ2360" s="14"/>
      <c r="HPK2360" s="14"/>
      <c r="HPL2360" s="14"/>
      <c r="HPM2360" s="14"/>
      <c r="HPN2360" s="14"/>
      <c r="HPO2360" s="14"/>
      <c r="HPP2360" s="14"/>
      <c r="HPQ2360" s="14"/>
      <c r="HPR2360" s="14"/>
      <c r="HPS2360" s="14"/>
      <c r="HPT2360" s="14"/>
      <c r="HPU2360" s="14"/>
      <c r="HPV2360" s="14"/>
      <c r="HPW2360" s="14"/>
      <c r="HPX2360" s="14"/>
      <c r="HPY2360" s="14"/>
      <c r="HPZ2360" s="14"/>
      <c r="HQA2360" s="14"/>
      <c r="HQB2360" s="14"/>
      <c r="HQC2360" s="14"/>
      <c r="HQD2360" s="14"/>
      <c r="HQE2360" s="14"/>
      <c r="HQF2360" s="14"/>
      <c r="HQG2360" s="14"/>
      <c r="HQH2360" s="14"/>
      <c r="HQI2360" s="14"/>
      <c r="HQJ2360" s="14"/>
      <c r="HQK2360" s="14"/>
      <c r="HQL2360" s="14"/>
      <c r="HQM2360" s="14"/>
      <c r="HQN2360" s="14"/>
      <c r="HQO2360" s="14"/>
      <c r="HQP2360" s="14"/>
      <c r="HQQ2360" s="14"/>
      <c r="HQR2360" s="14"/>
      <c r="HQS2360" s="14"/>
      <c r="HQT2360" s="14"/>
      <c r="HQU2360" s="14"/>
      <c r="HQV2360" s="14"/>
      <c r="HQW2360" s="14"/>
      <c r="HQX2360" s="14"/>
      <c r="HQY2360" s="14"/>
      <c r="HQZ2360" s="14"/>
      <c r="HRA2360" s="14"/>
      <c r="HRB2360" s="14"/>
      <c r="HRC2360" s="14"/>
      <c r="HRD2360" s="14"/>
      <c r="HRE2360" s="14"/>
      <c r="HRF2360" s="14"/>
      <c r="HRG2360" s="14"/>
      <c r="HRH2360" s="14"/>
      <c r="HRI2360" s="14"/>
      <c r="HRJ2360" s="14"/>
      <c r="HRK2360" s="14"/>
      <c r="HRL2360" s="14"/>
      <c r="HRM2360" s="14"/>
      <c r="HRN2360" s="14"/>
      <c r="HRO2360" s="14"/>
      <c r="HRP2360" s="14"/>
      <c r="HRQ2360" s="14"/>
      <c r="HRR2360" s="14"/>
      <c r="HRS2360" s="14"/>
      <c r="HRT2360" s="14"/>
      <c r="HRU2360" s="14"/>
      <c r="HRV2360" s="14"/>
      <c r="HRW2360" s="14"/>
      <c r="HRX2360" s="14"/>
      <c r="HRY2360" s="14"/>
      <c r="HRZ2360" s="14"/>
      <c r="HSA2360" s="14"/>
      <c r="HSB2360" s="14"/>
      <c r="HSC2360" s="14"/>
      <c r="HSD2360" s="14"/>
      <c r="HSE2360" s="14"/>
      <c r="HSF2360" s="14"/>
      <c r="HSG2360" s="14"/>
      <c r="HSH2360" s="14"/>
      <c r="HSI2360" s="14"/>
      <c r="HSJ2360" s="14"/>
      <c r="HSK2360" s="14"/>
      <c r="HSL2360" s="14"/>
      <c r="HSM2360" s="14"/>
      <c r="HSN2360" s="14"/>
      <c r="HSO2360" s="14"/>
      <c r="HSP2360" s="14"/>
      <c r="HSQ2360" s="14"/>
      <c r="HSR2360" s="14"/>
      <c r="HSS2360" s="14"/>
      <c r="HST2360" s="14"/>
      <c r="HSU2360" s="14"/>
      <c r="HSV2360" s="14"/>
      <c r="HSW2360" s="14"/>
      <c r="HSX2360" s="14"/>
      <c r="HSY2360" s="14"/>
      <c r="HSZ2360" s="14"/>
      <c r="HTA2360" s="14"/>
      <c r="HTB2360" s="14"/>
      <c r="HTC2360" s="14"/>
      <c r="HTD2360" s="14"/>
      <c r="HTE2360" s="14"/>
      <c r="HTF2360" s="14"/>
      <c r="HTG2360" s="14"/>
      <c r="HTH2360" s="14"/>
      <c r="HTI2360" s="14"/>
      <c r="HTJ2360" s="14"/>
      <c r="HTK2360" s="14"/>
      <c r="HTL2360" s="14"/>
      <c r="HTM2360" s="14"/>
      <c r="HTN2360" s="14"/>
      <c r="HTO2360" s="14"/>
      <c r="HTP2360" s="14"/>
      <c r="HTQ2360" s="14"/>
      <c r="HTR2360" s="14"/>
      <c r="HTS2360" s="14"/>
      <c r="HTT2360" s="14"/>
      <c r="HTU2360" s="14"/>
      <c r="HTV2360" s="14"/>
      <c r="HTW2360" s="14"/>
      <c r="HTX2360" s="14"/>
      <c r="HTY2360" s="14"/>
      <c r="HTZ2360" s="14"/>
      <c r="HUA2360" s="14"/>
      <c r="HUB2360" s="14"/>
      <c r="HUC2360" s="14"/>
      <c r="HUD2360" s="14"/>
      <c r="HUE2360" s="14"/>
      <c r="HUF2360" s="14"/>
      <c r="HUG2360" s="14"/>
      <c r="HUH2360" s="14"/>
      <c r="HUI2360" s="14"/>
      <c r="HUJ2360" s="14"/>
      <c r="HUK2360" s="14"/>
      <c r="HUL2360" s="14"/>
      <c r="HUM2360" s="14"/>
      <c r="HUN2360" s="14"/>
      <c r="HUO2360" s="14"/>
      <c r="HUP2360" s="14"/>
      <c r="HUQ2360" s="14"/>
      <c r="HUR2360" s="14"/>
      <c r="HUS2360" s="14"/>
      <c r="HUT2360" s="14"/>
      <c r="HUU2360" s="14"/>
      <c r="HUV2360" s="14"/>
      <c r="HUW2360" s="14"/>
      <c r="HUX2360" s="14"/>
      <c r="HUY2360" s="14"/>
      <c r="HUZ2360" s="14"/>
      <c r="HVA2360" s="14"/>
      <c r="HVB2360" s="14"/>
      <c r="HVC2360" s="14"/>
      <c r="HVD2360" s="14"/>
      <c r="HVE2360" s="14"/>
      <c r="HVF2360" s="14"/>
      <c r="HVG2360" s="14"/>
      <c r="HVH2360" s="14"/>
      <c r="HVI2360" s="14"/>
      <c r="HVJ2360" s="14"/>
      <c r="HVK2360" s="14"/>
      <c r="HVL2360" s="14"/>
      <c r="HVM2360" s="14"/>
      <c r="HVN2360" s="14"/>
      <c r="HVO2360" s="14"/>
      <c r="HVP2360" s="14"/>
      <c r="HVQ2360" s="14"/>
      <c r="HVR2360" s="14"/>
      <c r="HVS2360" s="14"/>
      <c r="HVT2360" s="14"/>
      <c r="HVU2360" s="14"/>
      <c r="HVV2360" s="14"/>
      <c r="HVW2360" s="14"/>
      <c r="HVX2360" s="14"/>
      <c r="HVY2360" s="14"/>
      <c r="HVZ2360" s="14"/>
      <c r="HWA2360" s="14"/>
      <c r="HWB2360" s="14"/>
      <c r="HWC2360" s="14"/>
      <c r="HWD2360" s="14"/>
      <c r="HWE2360" s="14"/>
      <c r="HWF2360" s="14"/>
      <c r="HWG2360" s="14"/>
      <c r="HWH2360" s="14"/>
      <c r="HWI2360" s="14"/>
      <c r="HWJ2360" s="14"/>
      <c r="HWK2360" s="14"/>
      <c r="HWL2360" s="14"/>
      <c r="HWM2360" s="14"/>
      <c r="HWN2360" s="14"/>
      <c r="HWO2360" s="14"/>
      <c r="HWP2360" s="14"/>
      <c r="HWQ2360" s="14"/>
      <c r="HWR2360" s="14"/>
      <c r="HWS2360" s="14"/>
      <c r="HWT2360" s="14"/>
      <c r="HWU2360" s="14"/>
      <c r="HWV2360" s="14"/>
      <c r="HWW2360" s="14"/>
      <c r="HWX2360" s="14"/>
      <c r="HWY2360" s="14"/>
      <c r="HWZ2360" s="14"/>
      <c r="HXA2360" s="14"/>
      <c r="HXB2360" s="14"/>
      <c r="HXC2360" s="14"/>
      <c r="HXD2360" s="14"/>
      <c r="HXE2360" s="14"/>
      <c r="HXF2360" s="14"/>
      <c r="HXG2360" s="14"/>
      <c r="HXH2360" s="14"/>
      <c r="HXI2360" s="14"/>
      <c r="HXJ2360" s="14"/>
      <c r="HXK2360" s="14"/>
      <c r="HXL2360" s="14"/>
      <c r="HXM2360" s="14"/>
      <c r="HXN2360" s="14"/>
      <c r="HXO2360" s="14"/>
      <c r="HXP2360" s="14"/>
      <c r="HXQ2360" s="14"/>
      <c r="HXR2360" s="14"/>
      <c r="HXS2360" s="14"/>
      <c r="HXT2360" s="14"/>
      <c r="HXU2360" s="14"/>
      <c r="HXV2360" s="14"/>
      <c r="HXW2360" s="14"/>
      <c r="HXX2360" s="14"/>
      <c r="HXY2360" s="14"/>
      <c r="HXZ2360" s="14"/>
      <c r="HYA2360" s="14"/>
      <c r="HYB2360" s="14"/>
      <c r="HYC2360" s="14"/>
      <c r="HYD2360" s="14"/>
      <c r="HYE2360" s="14"/>
      <c r="HYF2360" s="14"/>
      <c r="HYG2360" s="14"/>
      <c r="HYH2360" s="14"/>
      <c r="HYI2360" s="14"/>
      <c r="HYJ2360" s="14"/>
      <c r="HYK2360" s="14"/>
      <c r="HYL2360" s="14"/>
      <c r="HYM2360" s="14"/>
      <c r="HYN2360" s="14"/>
      <c r="HYO2360" s="14"/>
      <c r="HYP2360" s="14"/>
      <c r="HYQ2360" s="14"/>
      <c r="HYR2360" s="14"/>
      <c r="HYS2360" s="14"/>
      <c r="HYT2360" s="14"/>
      <c r="HYU2360" s="14"/>
      <c r="HYV2360" s="14"/>
      <c r="HYW2360" s="14"/>
      <c r="HYX2360" s="14"/>
      <c r="HYY2360" s="14"/>
      <c r="HYZ2360" s="14"/>
      <c r="HZA2360" s="14"/>
      <c r="HZB2360" s="14"/>
      <c r="HZC2360" s="14"/>
      <c r="HZD2360" s="14"/>
      <c r="HZE2360" s="14"/>
      <c r="HZF2360" s="14"/>
      <c r="HZG2360" s="14"/>
      <c r="HZH2360" s="14"/>
      <c r="HZI2360" s="14"/>
      <c r="HZJ2360" s="14"/>
      <c r="HZK2360" s="14"/>
      <c r="HZL2360" s="14"/>
      <c r="HZM2360" s="14"/>
      <c r="HZN2360" s="14"/>
      <c r="HZO2360" s="14"/>
      <c r="HZP2360" s="14"/>
      <c r="HZQ2360" s="14"/>
      <c r="HZR2360" s="14"/>
      <c r="HZS2360" s="14"/>
      <c r="HZT2360" s="14"/>
      <c r="HZU2360" s="14"/>
      <c r="HZV2360" s="14"/>
      <c r="HZW2360" s="14"/>
      <c r="HZX2360" s="14"/>
      <c r="HZY2360" s="14"/>
      <c r="HZZ2360" s="14"/>
      <c r="IAA2360" s="14"/>
      <c r="IAB2360" s="14"/>
      <c r="IAC2360" s="14"/>
      <c r="IAD2360" s="14"/>
      <c r="IAE2360" s="14"/>
      <c r="IAF2360" s="14"/>
      <c r="IAG2360" s="14"/>
      <c r="IAH2360" s="14"/>
      <c r="IAI2360" s="14"/>
      <c r="IAJ2360" s="14"/>
      <c r="IAK2360" s="14"/>
      <c r="IAL2360" s="14"/>
      <c r="IAM2360" s="14"/>
      <c r="IAN2360" s="14"/>
      <c r="IAO2360" s="14"/>
      <c r="IAP2360" s="14"/>
      <c r="IAQ2360" s="14"/>
      <c r="IAR2360" s="14"/>
      <c r="IAS2360" s="14"/>
      <c r="IAT2360" s="14"/>
      <c r="IAU2360" s="14"/>
      <c r="IAV2360" s="14"/>
      <c r="IAW2360" s="14"/>
      <c r="IAX2360" s="14"/>
      <c r="IAY2360" s="14"/>
      <c r="IAZ2360" s="14"/>
      <c r="IBA2360" s="14"/>
      <c r="IBB2360" s="14"/>
      <c r="IBC2360" s="14"/>
      <c r="IBD2360" s="14"/>
      <c r="IBE2360" s="14"/>
      <c r="IBF2360" s="14"/>
      <c r="IBG2360" s="14"/>
      <c r="IBH2360" s="14"/>
      <c r="IBI2360" s="14"/>
      <c r="IBJ2360" s="14"/>
      <c r="IBK2360" s="14"/>
      <c r="IBL2360" s="14"/>
      <c r="IBM2360" s="14"/>
      <c r="IBN2360" s="14"/>
      <c r="IBO2360" s="14"/>
      <c r="IBP2360" s="14"/>
      <c r="IBQ2360" s="14"/>
      <c r="IBR2360" s="14"/>
      <c r="IBS2360" s="14"/>
      <c r="IBT2360" s="14"/>
      <c r="IBU2360" s="14"/>
      <c r="IBV2360" s="14"/>
      <c r="IBW2360" s="14"/>
      <c r="IBX2360" s="14"/>
      <c r="IBY2360" s="14"/>
      <c r="IBZ2360" s="14"/>
      <c r="ICA2360" s="14"/>
      <c r="ICB2360" s="14"/>
      <c r="ICC2360" s="14"/>
      <c r="ICD2360" s="14"/>
      <c r="ICE2360" s="14"/>
      <c r="ICF2360" s="14"/>
      <c r="ICG2360" s="14"/>
      <c r="ICH2360" s="14"/>
      <c r="ICI2360" s="14"/>
      <c r="ICJ2360" s="14"/>
      <c r="ICK2360" s="14"/>
      <c r="ICL2360" s="14"/>
      <c r="ICM2360" s="14"/>
      <c r="ICN2360" s="14"/>
      <c r="ICO2360" s="14"/>
      <c r="ICP2360" s="14"/>
      <c r="ICQ2360" s="14"/>
      <c r="ICR2360" s="14"/>
      <c r="ICS2360" s="14"/>
      <c r="ICT2360" s="14"/>
      <c r="ICU2360" s="14"/>
      <c r="ICV2360" s="14"/>
      <c r="ICW2360" s="14"/>
      <c r="ICX2360" s="14"/>
      <c r="ICY2360" s="14"/>
      <c r="ICZ2360" s="14"/>
      <c r="IDA2360" s="14"/>
      <c r="IDB2360" s="14"/>
      <c r="IDC2360" s="14"/>
      <c r="IDD2360" s="14"/>
      <c r="IDE2360" s="14"/>
      <c r="IDF2360" s="14"/>
      <c r="IDG2360" s="14"/>
      <c r="IDH2360" s="14"/>
      <c r="IDI2360" s="14"/>
      <c r="IDJ2360" s="14"/>
      <c r="IDK2360" s="14"/>
      <c r="IDL2360" s="14"/>
      <c r="IDM2360" s="14"/>
      <c r="IDN2360" s="14"/>
      <c r="IDO2360" s="14"/>
      <c r="IDP2360" s="14"/>
      <c r="IDQ2360" s="14"/>
      <c r="IDR2360" s="14"/>
      <c r="IDS2360" s="14"/>
      <c r="IDT2360" s="14"/>
      <c r="IDU2360" s="14"/>
      <c r="IDV2360" s="14"/>
      <c r="IDW2360" s="14"/>
      <c r="IDX2360" s="14"/>
      <c r="IDY2360" s="14"/>
      <c r="IDZ2360" s="14"/>
      <c r="IEA2360" s="14"/>
      <c r="IEB2360" s="14"/>
      <c r="IEC2360" s="14"/>
      <c r="IED2360" s="14"/>
      <c r="IEE2360" s="14"/>
      <c r="IEF2360" s="14"/>
      <c r="IEG2360" s="14"/>
      <c r="IEH2360" s="14"/>
      <c r="IEI2360" s="14"/>
      <c r="IEJ2360" s="14"/>
      <c r="IEK2360" s="14"/>
      <c r="IEL2360" s="14"/>
      <c r="IEM2360" s="14"/>
      <c r="IEN2360" s="14"/>
      <c r="IEO2360" s="14"/>
      <c r="IEP2360" s="14"/>
      <c r="IEQ2360" s="14"/>
      <c r="IER2360" s="14"/>
      <c r="IES2360" s="14"/>
      <c r="IET2360" s="14"/>
      <c r="IEU2360" s="14"/>
      <c r="IEV2360" s="14"/>
      <c r="IEW2360" s="14"/>
      <c r="IEX2360" s="14"/>
      <c r="IEY2360" s="14"/>
      <c r="IEZ2360" s="14"/>
      <c r="IFA2360" s="14"/>
      <c r="IFB2360" s="14"/>
      <c r="IFC2360" s="14"/>
      <c r="IFD2360" s="14"/>
      <c r="IFE2360" s="14"/>
      <c r="IFF2360" s="14"/>
      <c r="IFG2360" s="14"/>
      <c r="IFH2360" s="14"/>
      <c r="IFI2360" s="14"/>
      <c r="IFJ2360" s="14"/>
      <c r="IFK2360" s="14"/>
      <c r="IFL2360" s="14"/>
      <c r="IFM2360" s="14"/>
      <c r="IFN2360" s="14"/>
      <c r="IFO2360" s="14"/>
      <c r="IFP2360" s="14"/>
      <c r="IFQ2360" s="14"/>
      <c r="IFR2360" s="14"/>
      <c r="IFS2360" s="14"/>
      <c r="IFT2360" s="14"/>
      <c r="IFU2360" s="14"/>
      <c r="IFV2360" s="14"/>
      <c r="IFW2360" s="14"/>
      <c r="IFX2360" s="14"/>
      <c r="IFY2360" s="14"/>
      <c r="IFZ2360" s="14"/>
      <c r="IGA2360" s="14"/>
      <c r="IGB2360" s="14"/>
      <c r="IGC2360" s="14"/>
      <c r="IGD2360" s="14"/>
      <c r="IGE2360" s="14"/>
      <c r="IGF2360" s="14"/>
      <c r="IGG2360" s="14"/>
      <c r="IGH2360" s="14"/>
      <c r="IGI2360" s="14"/>
      <c r="IGJ2360" s="14"/>
      <c r="IGK2360" s="14"/>
      <c r="IGL2360" s="14"/>
      <c r="IGM2360" s="14"/>
      <c r="IGN2360" s="14"/>
      <c r="IGO2360" s="14"/>
      <c r="IGP2360" s="14"/>
      <c r="IGQ2360" s="14"/>
      <c r="IGR2360" s="14"/>
      <c r="IGS2360" s="14"/>
      <c r="IGT2360" s="14"/>
      <c r="IGU2360" s="14"/>
      <c r="IGV2360" s="14"/>
      <c r="IGW2360" s="14"/>
      <c r="IGX2360" s="14"/>
      <c r="IGY2360" s="14"/>
      <c r="IGZ2360" s="14"/>
      <c r="IHA2360" s="14"/>
      <c r="IHB2360" s="14"/>
      <c r="IHC2360" s="14"/>
      <c r="IHD2360" s="14"/>
      <c r="IHE2360" s="14"/>
      <c r="IHF2360" s="14"/>
      <c r="IHG2360" s="14"/>
      <c r="IHH2360" s="14"/>
      <c r="IHI2360" s="14"/>
      <c r="IHJ2360" s="14"/>
      <c r="IHK2360" s="14"/>
      <c r="IHL2360" s="14"/>
      <c r="IHM2360" s="14"/>
      <c r="IHN2360" s="14"/>
      <c r="IHO2360" s="14"/>
      <c r="IHP2360" s="14"/>
      <c r="IHQ2360" s="14"/>
      <c r="IHR2360" s="14"/>
      <c r="IHS2360" s="14"/>
      <c r="IHT2360" s="14"/>
      <c r="IHU2360" s="14"/>
      <c r="IHV2360" s="14"/>
      <c r="IHW2360" s="14"/>
      <c r="IHX2360" s="14"/>
      <c r="IHY2360" s="14"/>
      <c r="IHZ2360" s="14"/>
      <c r="IIA2360" s="14"/>
      <c r="IIB2360" s="14"/>
      <c r="IIC2360" s="14"/>
      <c r="IID2360" s="14"/>
      <c r="IIE2360" s="14"/>
      <c r="IIF2360" s="14"/>
      <c r="IIG2360" s="14"/>
      <c r="IIH2360" s="14"/>
      <c r="III2360" s="14"/>
      <c r="IIJ2360" s="14"/>
      <c r="IIK2360" s="14"/>
      <c r="IIL2360" s="14"/>
      <c r="IIM2360" s="14"/>
      <c r="IIN2360" s="14"/>
      <c r="IIO2360" s="14"/>
      <c r="IIP2360" s="14"/>
      <c r="IIQ2360" s="14"/>
      <c r="IIR2360" s="14"/>
      <c r="IIS2360" s="14"/>
      <c r="IIT2360" s="14"/>
      <c r="IIU2360" s="14"/>
      <c r="IIV2360" s="14"/>
      <c r="IIW2360" s="14"/>
      <c r="IIX2360" s="14"/>
      <c r="IIY2360" s="14"/>
      <c r="IIZ2360" s="14"/>
      <c r="IJA2360" s="14"/>
      <c r="IJB2360" s="14"/>
      <c r="IJC2360" s="14"/>
      <c r="IJD2360" s="14"/>
      <c r="IJE2360" s="14"/>
      <c r="IJF2360" s="14"/>
      <c r="IJG2360" s="14"/>
      <c r="IJH2360" s="14"/>
      <c r="IJI2360" s="14"/>
      <c r="IJJ2360" s="14"/>
      <c r="IJK2360" s="14"/>
      <c r="IJL2360" s="14"/>
      <c r="IJM2360" s="14"/>
      <c r="IJN2360" s="14"/>
      <c r="IJO2360" s="14"/>
      <c r="IJP2360" s="14"/>
      <c r="IJQ2360" s="14"/>
      <c r="IJR2360" s="14"/>
      <c r="IJS2360" s="14"/>
      <c r="IJT2360" s="14"/>
      <c r="IJU2360" s="14"/>
      <c r="IJV2360" s="14"/>
      <c r="IJW2360" s="14"/>
      <c r="IJX2360" s="14"/>
      <c r="IJY2360" s="14"/>
      <c r="IJZ2360" s="14"/>
      <c r="IKA2360" s="14"/>
      <c r="IKB2360" s="14"/>
      <c r="IKC2360" s="14"/>
      <c r="IKD2360" s="14"/>
      <c r="IKE2360" s="14"/>
      <c r="IKF2360" s="14"/>
      <c r="IKG2360" s="14"/>
      <c r="IKH2360" s="14"/>
      <c r="IKI2360" s="14"/>
      <c r="IKJ2360" s="14"/>
      <c r="IKK2360" s="14"/>
      <c r="IKL2360" s="14"/>
      <c r="IKM2360" s="14"/>
      <c r="IKN2360" s="14"/>
      <c r="IKO2360" s="14"/>
      <c r="IKP2360" s="14"/>
      <c r="IKQ2360" s="14"/>
      <c r="IKR2360" s="14"/>
      <c r="IKS2360" s="14"/>
      <c r="IKT2360" s="14"/>
      <c r="IKU2360" s="14"/>
      <c r="IKV2360" s="14"/>
      <c r="IKW2360" s="14"/>
      <c r="IKX2360" s="14"/>
      <c r="IKY2360" s="14"/>
      <c r="IKZ2360" s="14"/>
      <c r="ILA2360" s="14"/>
      <c r="ILB2360" s="14"/>
      <c r="ILC2360" s="14"/>
      <c r="ILD2360" s="14"/>
      <c r="ILE2360" s="14"/>
      <c r="ILF2360" s="14"/>
      <c r="ILG2360" s="14"/>
      <c r="ILH2360" s="14"/>
      <c r="ILI2360" s="14"/>
      <c r="ILJ2360" s="14"/>
      <c r="ILK2360" s="14"/>
      <c r="ILL2360" s="14"/>
      <c r="ILM2360" s="14"/>
      <c r="ILN2360" s="14"/>
      <c r="ILO2360" s="14"/>
      <c r="ILP2360" s="14"/>
      <c r="ILQ2360" s="14"/>
      <c r="ILR2360" s="14"/>
      <c r="ILS2360" s="14"/>
      <c r="ILT2360" s="14"/>
      <c r="ILU2360" s="14"/>
      <c r="ILV2360" s="14"/>
      <c r="ILW2360" s="14"/>
      <c r="ILX2360" s="14"/>
      <c r="ILY2360" s="14"/>
      <c r="ILZ2360" s="14"/>
      <c r="IMA2360" s="14"/>
      <c r="IMB2360" s="14"/>
      <c r="IMC2360" s="14"/>
      <c r="IMD2360" s="14"/>
      <c r="IME2360" s="14"/>
      <c r="IMF2360" s="14"/>
      <c r="IMG2360" s="14"/>
      <c r="IMH2360" s="14"/>
      <c r="IMI2360" s="14"/>
      <c r="IMJ2360" s="14"/>
      <c r="IMK2360" s="14"/>
      <c r="IML2360" s="14"/>
      <c r="IMM2360" s="14"/>
      <c r="IMN2360" s="14"/>
      <c r="IMO2360" s="14"/>
      <c r="IMP2360" s="14"/>
      <c r="IMQ2360" s="14"/>
      <c r="IMR2360" s="14"/>
      <c r="IMS2360" s="14"/>
      <c r="IMT2360" s="14"/>
      <c r="IMU2360" s="14"/>
      <c r="IMV2360" s="14"/>
      <c r="IMW2360" s="14"/>
      <c r="IMX2360" s="14"/>
      <c r="IMY2360" s="14"/>
      <c r="IMZ2360" s="14"/>
      <c r="INA2360" s="14"/>
      <c r="INB2360" s="14"/>
      <c r="INC2360" s="14"/>
      <c r="IND2360" s="14"/>
      <c r="INE2360" s="14"/>
      <c r="INF2360" s="14"/>
      <c r="ING2360" s="14"/>
      <c r="INH2360" s="14"/>
      <c r="INI2360" s="14"/>
      <c r="INJ2360" s="14"/>
      <c r="INK2360" s="14"/>
      <c r="INL2360" s="14"/>
      <c r="INM2360" s="14"/>
      <c r="INN2360" s="14"/>
      <c r="INO2360" s="14"/>
      <c r="INP2360" s="14"/>
      <c r="INQ2360" s="14"/>
      <c r="INR2360" s="14"/>
      <c r="INS2360" s="14"/>
      <c r="INT2360" s="14"/>
      <c r="INU2360" s="14"/>
      <c r="INV2360" s="14"/>
      <c r="INW2360" s="14"/>
      <c r="INX2360" s="14"/>
      <c r="INY2360" s="14"/>
      <c r="INZ2360" s="14"/>
      <c r="IOA2360" s="14"/>
      <c r="IOB2360" s="14"/>
      <c r="IOC2360" s="14"/>
      <c r="IOD2360" s="14"/>
      <c r="IOE2360" s="14"/>
      <c r="IOF2360" s="14"/>
      <c r="IOG2360" s="14"/>
      <c r="IOH2360" s="14"/>
      <c r="IOI2360" s="14"/>
      <c r="IOJ2360" s="14"/>
      <c r="IOK2360" s="14"/>
      <c r="IOL2360" s="14"/>
      <c r="IOM2360" s="14"/>
      <c r="ION2360" s="14"/>
      <c r="IOO2360" s="14"/>
      <c r="IOP2360" s="14"/>
      <c r="IOQ2360" s="14"/>
      <c r="IOR2360" s="14"/>
      <c r="IOS2360" s="14"/>
      <c r="IOT2360" s="14"/>
      <c r="IOU2360" s="14"/>
      <c r="IOV2360" s="14"/>
      <c r="IOW2360" s="14"/>
      <c r="IOX2360" s="14"/>
      <c r="IOY2360" s="14"/>
      <c r="IOZ2360" s="14"/>
      <c r="IPA2360" s="14"/>
      <c r="IPB2360" s="14"/>
      <c r="IPC2360" s="14"/>
      <c r="IPD2360" s="14"/>
      <c r="IPE2360" s="14"/>
      <c r="IPF2360" s="14"/>
      <c r="IPG2360" s="14"/>
      <c r="IPH2360" s="14"/>
      <c r="IPI2360" s="14"/>
      <c r="IPJ2360" s="14"/>
      <c r="IPK2360" s="14"/>
      <c r="IPL2360" s="14"/>
      <c r="IPM2360" s="14"/>
      <c r="IPN2360" s="14"/>
      <c r="IPO2360" s="14"/>
      <c r="IPP2360" s="14"/>
      <c r="IPQ2360" s="14"/>
      <c r="IPR2360" s="14"/>
      <c r="IPS2360" s="14"/>
      <c r="IPT2360" s="14"/>
      <c r="IPU2360" s="14"/>
      <c r="IPV2360" s="14"/>
      <c r="IPW2360" s="14"/>
      <c r="IPX2360" s="14"/>
      <c r="IPY2360" s="14"/>
      <c r="IPZ2360" s="14"/>
      <c r="IQA2360" s="14"/>
      <c r="IQB2360" s="14"/>
      <c r="IQC2360" s="14"/>
      <c r="IQD2360" s="14"/>
      <c r="IQE2360" s="14"/>
      <c r="IQF2360" s="14"/>
      <c r="IQG2360" s="14"/>
      <c r="IQH2360" s="14"/>
      <c r="IQI2360" s="14"/>
      <c r="IQJ2360" s="14"/>
      <c r="IQK2360" s="14"/>
      <c r="IQL2360" s="14"/>
      <c r="IQM2360" s="14"/>
      <c r="IQN2360" s="14"/>
      <c r="IQO2360" s="14"/>
      <c r="IQP2360" s="14"/>
      <c r="IQQ2360" s="14"/>
      <c r="IQR2360" s="14"/>
      <c r="IQS2360" s="14"/>
      <c r="IQT2360" s="14"/>
      <c r="IQU2360" s="14"/>
      <c r="IQV2360" s="14"/>
      <c r="IQW2360" s="14"/>
      <c r="IQX2360" s="14"/>
      <c r="IQY2360" s="14"/>
      <c r="IQZ2360" s="14"/>
      <c r="IRA2360" s="14"/>
      <c r="IRB2360" s="14"/>
      <c r="IRC2360" s="14"/>
      <c r="IRD2360" s="14"/>
      <c r="IRE2360" s="14"/>
      <c r="IRF2360" s="14"/>
      <c r="IRG2360" s="14"/>
      <c r="IRH2360" s="14"/>
      <c r="IRI2360" s="14"/>
      <c r="IRJ2360" s="14"/>
      <c r="IRK2360" s="14"/>
      <c r="IRL2360" s="14"/>
      <c r="IRM2360" s="14"/>
      <c r="IRN2360" s="14"/>
      <c r="IRO2360" s="14"/>
      <c r="IRP2360" s="14"/>
      <c r="IRQ2360" s="14"/>
      <c r="IRR2360" s="14"/>
      <c r="IRS2360" s="14"/>
      <c r="IRT2360" s="14"/>
      <c r="IRU2360" s="14"/>
      <c r="IRV2360" s="14"/>
      <c r="IRW2360" s="14"/>
      <c r="IRX2360" s="14"/>
      <c r="IRY2360" s="14"/>
      <c r="IRZ2360" s="14"/>
      <c r="ISA2360" s="14"/>
      <c r="ISB2360" s="14"/>
      <c r="ISC2360" s="14"/>
      <c r="ISD2360" s="14"/>
      <c r="ISE2360" s="14"/>
      <c r="ISF2360" s="14"/>
      <c r="ISG2360" s="14"/>
      <c r="ISH2360" s="14"/>
      <c r="ISI2360" s="14"/>
      <c r="ISJ2360" s="14"/>
      <c r="ISK2360" s="14"/>
      <c r="ISL2360" s="14"/>
      <c r="ISM2360" s="14"/>
      <c r="ISN2360" s="14"/>
      <c r="ISO2360" s="14"/>
      <c r="ISP2360" s="14"/>
      <c r="ISQ2360" s="14"/>
      <c r="ISR2360" s="14"/>
      <c r="ISS2360" s="14"/>
      <c r="IST2360" s="14"/>
      <c r="ISU2360" s="14"/>
      <c r="ISV2360" s="14"/>
      <c r="ISW2360" s="14"/>
      <c r="ISX2360" s="14"/>
      <c r="ISY2360" s="14"/>
      <c r="ISZ2360" s="14"/>
      <c r="ITA2360" s="14"/>
      <c r="ITB2360" s="14"/>
      <c r="ITC2360" s="14"/>
      <c r="ITD2360" s="14"/>
      <c r="ITE2360" s="14"/>
      <c r="ITF2360" s="14"/>
      <c r="ITG2360" s="14"/>
      <c r="ITH2360" s="14"/>
      <c r="ITI2360" s="14"/>
      <c r="ITJ2360" s="14"/>
      <c r="ITK2360" s="14"/>
      <c r="ITL2360" s="14"/>
      <c r="ITM2360" s="14"/>
      <c r="ITN2360" s="14"/>
      <c r="ITO2360" s="14"/>
      <c r="ITP2360" s="14"/>
      <c r="ITQ2360" s="14"/>
      <c r="ITR2360" s="14"/>
      <c r="ITS2360" s="14"/>
      <c r="ITT2360" s="14"/>
      <c r="ITU2360" s="14"/>
      <c r="ITV2360" s="14"/>
      <c r="ITW2360" s="14"/>
      <c r="ITX2360" s="14"/>
      <c r="ITY2360" s="14"/>
      <c r="ITZ2360" s="14"/>
      <c r="IUA2360" s="14"/>
      <c r="IUB2360" s="14"/>
      <c r="IUC2360" s="14"/>
      <c r="IUD2360" s="14"/>
      <c r="IUE2360" s="14"/>
      <c r="IUF2360" s="14"/>
      <c r="IUG2360" s="14"/>
      <c r="IUH2360" s="14"/>
      <c r="IUI2360" s="14"/>
      <c r="IUJ2360" s="14"/>
      <c r="IUK2360" s="14"/>
      <c r="IUL2360" s="14"/>
      <c r="IUM2360" s="14"/>
      <c r="IUN2360" s="14"/>
      <c r="IUO2360" s="14"/>
      <c r="IUP2360" s="14"/>
      <c r="IUQ2360" s="14"/>
      <c r="IUR2360" s="14"/>
      <c r="IUS2360" s="14"/>
      <c r="IUT2360" s="14"/>
      <c r="IUU2360" s="14"/>
      <c r="IUV2360" s="14"/>
      <c r="IUW2360" s="14"/>
      <c r="IUX2360" s="14"/>
      <c r="IUY2360" s="14"/>
      <c r="IUZ2360" s="14"/>
      <c r="IVA2360" s="14"/>
      <c r="IVB2360" s="14"/>
      <c r="IVC2360" s="14"/>
      <c r="IVD2360" s="14"/>
      <c r="IVE2360" s="14"/>
      <c r="IVF2360" s="14"/>
      <c r="IVG2360" s="14"/>
      <c r="IVH2360" s="14"/>
      <c r="IVI2360" s="14"/>
      <c r="IVJ2360" s="14"/>
      <c r="IVK2360" s="14"/>
      <c r="IVL2360" s="14"/>
      <c r="IVM2360" s="14"/>
      <c r="IVN2360" s="14"/>
      <c r="IVO2360" s="14"/>
      <c r="IVP2360" s="14"/>
      <c r="IVQ2360" s="14"/>
      <c r="IVR2360" s="14"/>
      <c r="IVS2360" s="14"/>
      <c r="IVT2360" s="14"/>
      <c r="IVU2360" s="14"/>
      <c r="IVV2360" s="14"/>
      <c r="IVW2360" s="14"/>
      <c r="IVX2360" s="14"/>
      <c r="IVY2360" s="14"/>
      <c r="IVZ2360" s="14"/>
      <c r="IWA2360" s="14"/>
      <c r="IWB2360" s="14"/>
      <c r="IWC2360" s="14"/>
      <c r="IWD2360" s="14"/>
      <c r="IWE2360" s="14"/>
      <c r="IWF2360" s="14"/>
      <c r="IWG2360" s="14"/>
      <c r="IWH2360" s="14"/>
      <c r="IWI2360" s="14"/>
      <c r="IWJ2360" s="14"/>
      <c r="IWK2360" s="14"/>
      <c r="IWL2360" s="14"/>
      <c r="IWM2360" s="14"/>
      <c r="IWN2360" s="14"/>
      <c r="IWO2360" s="14"/>
      <c r="IWP2360" s="14"/>
      <c r="IWQ2360" s="14"/>
      <c r="IWR2360" s="14"/>
      <c r="IWS2360" s="14"/>
      <c r="IWT2360" s="14"/>
      <c r="IWU2360" s="14"/>
      <c r="IWV2360" s="14"/>
      <c r="IWW2360" s="14"/>
      <c r="IWX2360" s="14"/>
      <c r="IWY2360" s="14"/>
      <c r="IWZ2360" s="14"/>
      <c r="IXA2360" s="14"/>
      <c r="IXB2360" s="14"/>
      <c r="IXC2360" s="14"/>
      <c r="IXD2360" s="14"/>
      <c r="IXE2360" s="14"/>
      <c r="IXF2360" s="14"/>
      <c r="IXG2360" s="14"/>
      <c r="IXH2360" s="14"/>
      <c r="IXI2360" s="14"/>
      <c r="IXJ2360" s="14"/>
      <c r="IXK2360" s="14"/>
      <c r="IXL2360" s="14"/>
      <c r="IXM2360" s="14"/>
      <c r="IXN2360" s="14"/>
      <c r="IXO2360" s="14"/>
      <c r="IXP2360" s="14"/>
      <c r="IXQ2360" s="14"/>
      <c r="IXR2360" s="14"/>
      <c r="IXS2360" s="14"/>
      <c r="IXT2360" s="14"/>
      <c r="IXU2360" s="14"/>
      <c r="IXV2360" s="14"/>
      <c r="IXW2360" s="14"/>
      <c r="IXX2360" s="14"/>
      <c r="IXY2360" s="14"/>
      <c r="IXZ2360" s="14"/>
      <c r="IYA2360" s="14"/>
      <c r="IYB2360" s="14"/>
      <c r="IYC2360" s="14"/>
      <c r="IYD2360" s="14"/>
      <c r="IYE2360" s="14"/>
      <c r="IYF2360" s="14"/>
      <c r="IYG2360" s="14"/>
      <c r="IYH2360" s="14"/>
      <c r="IYI2360" s="14"/>
      <c r="IYJ2360" s="14"/>
      <c r="IYK2360" s="14"/>
      <c r="IYL2360" s="14"/>
      <c r="IYM2360" s="14"/>
      <c r="IYN2360" s="14"/>
      <c r="IYO2360" s="14"/>
      <c r="IYP2360" s="14"/>
      <c r="IYQ2360" s="14"/>
      <c r="IYR2360" s="14"/>
      <c r="IYS2360" s="14"/>
      <c r="IYT2360" s="14"/>
      <c r="IYU2360" s="14"/>
      <c r="IYV2360" s="14"/>
      <c r="IYW2360" s="14"/>
      <c r="IYX2360" s="14"/>
      <c r="IYY2360" s="14"/>
      <c r="IYZ2360" s="14"/>
      <c r="IZA2360" s="14"/>
      <c r="IZB2360" s="14"/>
      <c r="IZC2360" s="14"/>
      <c r="IZD2360" s="14"/>
      <c r="IZE2360" s="14"/>
      <c r="IZF2360" s="14"/>
      <c r="IZG2360" s="14"/>
      <c r="IZH2360" s="14"/>
      <c r="IZI2360" s="14"/>
      <c r="IZJ2360" s="14"/>
      <c r="IZK2360" s="14"/>
      <c r="IZL2360" s="14"/>
      <c r="IZM2360" s="14"/>
      <c r="IZN2360" s="14"/>
      <c r="IZO2360" s="14"/>
      <c r="IZP2360" s="14"/>
      <c r="IZQ2360" s="14"/>
      <c r="IZR2360" s="14"/>
      <c r="IZS2360" s="14"/>
      <c r="IZT2360" s="14"/>
      <c r="IZU2360" s="14"/>
      <c r="IZV2360" s="14"/>
      <c r="IZW2360" s="14"/>
      <c r="IZX2360" s="14"/>
      <c r="IZY2360" s="14"/>
      <c r="IZZ2360" s="14"/>
      <c r="JAA2360" s="14"/>
      <c r="JAB2360" s="14"/>
      <c r="JAC2360" s="14"/>
      <c r="JAD2360" s="14"/>
      <c r="JAE2360" s="14"/>
      <c r="JAF2360" s="14"/>
      <c r="JAG2360" s="14"/>
      <c r="JAH2360" s="14"/>
      <c r="JAI2360" s="14"/>
      <c r="JAJ2360" s="14"/>
      <c r="JAK2360" s="14"/>
      <c r="JAL2360" s="14"/>
      <c r="JAM2360" s="14"/>
      <c r="JAN2360" s="14"/>
      <c r="JAO2360" s="14"/>
      <c r="JAP2360" s="14"/>
      <c r="JAQ2360" s="14"/>
      <c r="JAR2360" s="14"/>
      <c r="JAS2360" s="14"/>
      <c r="JAT2360" s="14"/>
      <c r="JAU2360" s="14"/>
      <c r="JAV2360" s="14"/>
      <c r="JAW2360" s="14"/>
      <c r="JAX2360" s="14"/>
      <c r="JAY2360" s="14"/>
      <c r="JAZ2360" s="14"/>
      <c r="JBA2360" s="14"/>
      <c r="JBB2360" s="14"/>
      <c r="JBC2360" s="14"/>
      <c r="JBD2360" s="14"/>
      <c r="JBE2360" s="14"/>
      <c r="JBF2360" s="14"/>
      <c r="JBG2360" s="14"/>
      <c r="JBH2360" s="14"/>
      <c r="JBI2360" s="14"/>
      <c r="JBJ2360" s="14"/>
      <c r="JBK2360" s="14"/>
      <c r="JBL2360" s="14"/>
      <c r="JBM2360" s="14"/>
      <c r="JBN2360" s="14"/>
      <c r="JBO2360" s="14"/>
      <c r="JBP2360" s="14"/>
      <c r="JBQ2360" s="14"/>
      <c r="JBR2360" s="14"/>
      <c r="JBS2360" s="14"/>
      <c r="JBT2360" s="14"/>
      <c r="JBU2360" s="14"/>
      <c r="JBV2360" s="14"/>
      <c r="JBW2360" s="14"/>
      <c r="JBX2360" s="14"/>
      <c r="JBY2360" s="14"/>
      <c r="JBZ2360" s="14"/>
      <c r="JCA2360" s="14"/>
      <c r="JCB2360" s="14"/>
      <c r="JCC2360" s="14"/>
      <c r="JCD2360" s="14"/>
      <c r="JCE2360" s="14"/>
      <c r="JCF2360" s="14"/>
      <c r="JCG2360" s="14"/>
      <c r="JCH2360" s="14"/>
      <c r="JCI2360" s="14"/>
      <c r="JCJ2360" s="14"/>
      <c r="JCK2360" s="14"/>
      <c r="JCL2360" s="14"/>
      <c r="JCM2360" s="14"/>
      <c r="JCN2360" s="14"/>
      <c r="JCO2360" s="14"/>
      <c r="JCP2360" s="14"/>
      <c r="JCQ2360" s="14"/>
      <c r="JCR2360" s="14"/>
      <c r="JCS2360" s="14"/>
      <c r="JCT2360" s="14"/>
      <c r="JCU2360" s="14"/>
      <c r="JCV2360" s="14"/>
      <c r="JCW2360" s="14"/>
      <c r="JCX2360" s="14"/>
      <c r="JCY2360" s="14"/>
      <c r="JCZ2360" s="14"/>
      <c r="JDA2360" s="14"/>
      <c r="JDB2360" s="14"/>
      <c r="JDC2360" s="14"/>
      <c r="JDD2360" s="14"/>
      <c r="JDE2360" s="14"/>
      <c r="JDF2360" s="14"/>
      <c r="JDG2360" s="14"/>
      <c r="JDH2360" s="14"/>
      <c r="JDI2360" s="14"/>
      <c r="JDJ2360" s="14"/>
      <c r="JDK2360" s="14"/>
      <c r="JDL2360" s="14"/>
      <c r="JDM2360" s="14"/>
      <c r="JDN2360" s="14"/>
      <c r="JDO2360" s="14"/>
      <c r="JDP2360" s="14"/>
      <c r="JDQ2360" s="14"/>
      <c r="JDR2360" s="14"/>
      <c r="JDS2360" s="14"/>
      <c r="JDT2360" s="14"/>
      <c r="JDU2360" s="14"/>
      <c r="JDV2360" s="14"/>
      <c r="JDW2360" s="14"/>
      <c r="JDX2360" s="14"/>
      <c r="JDY2360" s="14"/>
      <c r="JDZ2360" s="14"/>
      <c r="JEA2360" s="14"/>
      <c r="JEB2360" s="14"/>
      <c r="JEC2360" s="14"/>
      <c r="JED2360" s="14"/>
      <c r="JEE2360" s="14"/>
      <c r="JEF2360" s="14"/>
      <c r="JEG2360" s="14"/>
      <c r="JEH2360" s="14"/>
      <c r="JEI2360" s="14"/>
      <c r="JEJ2360" s="14"/>
      <c r="JEK2360" s="14"/>
      <c r="JEL2360" s="14"/>
      <c r="JEM2360" s="14"/>
      <c r="JEN2360" s="14"/>
      <c r="JEO2360" s="14"/>
      <c r="JEP2360" s="14"/>
      <c r="JEQ2360" s="14"/>
      <c r="JER2360" s="14"/>
      <c r="JES2360" s="14"/>
      <c r="JET2360" s="14"/>
      <c r="JEU2360" s="14"/>
      <c r="JEV2360" s="14"/>
      <c r="JEW2360" s="14"/>
      <c r="JEX2360" s="14"/>
      <c r="JEY2360" s="14"/>
      <c r="JEZ2360" s="14"/>
      <c r="JFA2360" s="14"/>
      <c r="JFB2360" s="14"/>
      <c r="JFC2360" s="14"/>
      <c r="JFD2360" s="14"/>
      <c r="JFE2360" s="14"/>
      <c r="JFF2360" s="14"/>
      <c r="JFG2360" s="14"/>
      <c r="JFH2360" s="14"/>
      <c r="JFI2360" s="14"/>
      <c r="JFJ2360" s="14"/>
      <c r="JFK2360" s="14"/>
      <c r="JFL2360" s="14"/>
      <c r="JFM2360" s="14"/>
      <c r="JFN2360" s="14"/>
      <c r="JFO2360" s="14"/>
      <c r="JFP2360" s="14"/>
      <c r="JFQ2360" s="14"/>
      <c r="JFR2360" s="14"/>
      <c r="JFS2360" s="14"/>
      <c r="JFT2360" s="14"/>
      <c r="JFU2360" s="14"/>
      <c r="JFV2360" s="14"/>
      <c r="JFW2360" s="14"/>
      <c r="JFX2360" s="14"/>
      <c r="JFY2360" s="14"/>
      <c r="JFZ2360" s="14"/>
      <c r="JGA2360" s="14"/>
      <c r="JGB2360" s="14"/>
      <c r="JGC2360" s="14"/>
      <c r="JGD2360" s="14"/>
      <c r="JGE2360" s="14"/>
      <c r="JGF2360" s="14"/>
      <c r="JGG2360" s="14"/>
      <c r="JGH2360" s="14"/>
      <c r="JGI2360" s="14"/>
      <c r="JGJ2360" s="14"/>
      <c r="JGK2360" s="14"/>
      <c r="JGL2360" s="14"/>
      <c r="JGM2360" s="14"/>
      <c r="JGN2360" s="14"/>
      <c r="JGO2360" s="14"/>
      <c r="JGP2360" s="14"/>
      <c r="JGQ2360" s="14"/>
      <c r="JGR2360" s="14"/>
      <c r="JGS2360" s="14"/>
      <c r="JGT2360" s="14"/>
      <c r="JGU2360" s="14"/>
      <c r="JGV2360" s="14"/>
      <c r="JGW2360" s="14"/>
      <c r="JGX2360" s="14"/>
      <c r="JGY2360" s="14"/>
      <c r="JGZ2360" s="14"/>
      <c r="JHA2360" s="14"/>
      <c r="JHB2360" s="14"/>
      <c r="JHC2360" s="14"/>
      <c r="JHD2360" s="14"/>
      <c r="JHE2360" s="14"/>
      <c r="JHF2360" s="14"/>
      <c r="JHG2360" s="14"/>
      <c r="JHH2360" s="14"/>
      <c r="JHI2360" s="14"/>
      <c r="JHJ2360" s="14"/>
      <c r="JHK2360" s="14"/>
      <c r="JHL2360" s="14"/>
      <c r="JHM2360" s="14"/>
      <c r="JHN2360" s="14"/>
      <c r="JHO2360" s="14"/>
      <c r="JHP2360" s="14"/>
      <c r="JHQ2360" s="14"/>
      <c r="JHR2360" s="14"/>
      <c r="JHS2360" s="14"/>
      <c r="JHT2360" s="14"/>
      <c r="JHU2360" s="14"/>
      <c r="JHV2360" s="14"/>
      <c r="JHW2360" s="14"/>
      <c r="JHX2360" s="14"/>
      <c r="JHY2360" s="14"/>
      <c r="JHZ2360" s="14"/>
      <c r="JIA2360" s="14"/>
      <c r="JIB2360" s="14"/>
      <c r="JIC2360" s="14"/>
      <c r="JID2360" s="14"/>
      <c r="JIE2360" s="14"/>
      <c r="JIF2360" s="14"/>
      <c r="JIG2360" s="14"/>
      <c r="JIH2360" s="14"/>
      <c r="JII2360" s="14"/>
      <c r="JIJ2360" s="14"/>
      <c r="JIK2360" s="14"/>
      <c r="JIL2360" s="14"/>
      <c r="JIM2360" s="14"/>
      <c r="JIN2360" s="14"/>
      <c r="JIO2360" s="14"/>
      <c r="JIP2360" s="14"/>
      <c r="JIQ2360" s="14"/>
      <c r="JIR2360" s="14"/>
      <c r="JIS2360" s="14"/>
      <c r="JIT2360" s="14"/>
      <c r="JIU2360" s="14"/>
      <c r="JIV2360" s="14"/>
      <c r="JIW2360" s="14"/>
      <c r="JIX2360" s="14"/>
      <c r="JIY2360" s="14"/>
      <c r="JIZ2360" s="14"/>
      <c r="JJA2360" s="14"/>
      <c r="JJB2360" s="14"/>
      <c r="JJC2360" s="14"/>
      <c r="JJD2360" s="14"/>
      <c r="JJE2360" s="14"/>
      <c r="JJF2360" s="14"/>
      <c r="JJG2360" s="14"/>
      <c r="JJH2360" s="14"/>
      <c r="JJI2360" s="14"/>
      <c r="JJJ2360" s="14"/>
      <c r="JJK2360" s="14"/>
      <c r="JJL2360" s="14"/>
      <c r="JJM2360" s="14"/>
      <c r="JJN2360" s="14"/>
      <c r="JJO2360" s="14"/>
      <c r="JJP2360" s="14"/>
      <c r="JJQ2360" s="14"/>
      <c r="JJR2360" s="14"/>
      <c r="JJS2360" s="14"/>
      <c r="JJT2360" s="14"/>
      <c r="JJU2360" s="14"/>
      <c r="JJV2360" s="14"/>
      <c r="JJW2360" s="14"/>
      <c r="JJX2360" s="14"/>
      <c r="JJY2360" s="14"/>
      <c r="JJZ2360" s="14"/>
      <c r="JKA2360" s="14"/>
      <c r="JKB2360" s="14"/>
      <c r="JKC2360" s="14"/>
      <c r="JKD2360" s="14"/>
      <c r="JKE2360" s="14"/>
      <c r="JKF2360" s="14"/>
      <c r="JKG2360" s="14"/>
      <c r="JKH2360" s="14"/>
      <c r="JKI2360" s="14"/>
      <c r="JKJ2360" s="14"/>
      <c r="JKK2360" s="14"/>
      <c r="JKL2360" s="14"/>
      <c r="JKM2360" s="14"/>
      <c r="JKN2360" s="14"/>
      <c r="JKO2360" s="14"/>
      <c r="JKP2360" s="14"/>
      <c r="JKQ2360" s="14"/>
      <c r="JKR2360" s="14"/>
      <c r="JKS2360" s="14"/>
      <c r="JKT2360" s="14"/>
      <c r="JKU2360" s="14"/>
      <c r="JKV2360" s="14"/>
      <c r="JKW2360" s="14"/>
      <c r="JKX2360" s="14"/>
      <c r="JKY2360" s="14"/>
      <c r="JKZ2360" s="14"/>
      <c r="JLA2360" s="14"/>
      <c r="JLB2360" s="14"/>
      <c r="JLC2360" s="14"/>
      <c r="JLD2360" s="14"/>
      <c r="JLE2360" s="14"/>
      <c r="JLF2360" s="14"/>
      <c r="JLG2360" s="14"/>
      <c r="JLH2360" s="14"/>
      <c r="JLI2360" s="14"/>
      <c r="JLJ2360" s="14"/>
      <c r="JLK2360" s="14"/>
      <c r="JLL2360" s="14"/>
      <c r="JLM2360" s="14"/>
      <c r="JLN2360" s="14"/>
      <c r="JLO2360" s="14"/>
      <c r="JLP2360" s="14"/>
      <c r="JLQ2360" s="14"/>
      <c r="JLR2360" s="14"/>
      <c r="JLS2360" s="14"/>
      <c r="JLT2360" s="14"/>
      <c r="JLU2360" s="14"/>
      <c r="JLV2360" s="14"/>
      <c r="JLW2360" s="14"/>
      <c r="JLX2360" s="14"/>
      <c r="JLY2360" s="14"/>
      <c r="JLZ2360" s="14"/>
      <c r="JMA2360" s="14"/>
      <c r="JMB2360" s="14"/>
      <c r="JMC2360" s="14"/>
      <c r="JMD2360" s="14"/>
      <c r="JME2360" s="14"/>
      <c r="JMF2360" s="14"/>
      <c r="JMG2360" s="14"/>
      <c r="JMH2360" s="14"/>
      <c r="JMI2360" s="14"/>
      <c r="JMJ2360" s="14"/>
      <c r="JMK2360" s="14"/>
      <c r="JML2360" s="14"/>
      <c r="JMM2360" s="14"/>
      <c r="JMN2360" s="14"/>
      <c r="JMO2360" s="14"/>
      <c r="JMP2360" s="14"/>
      <c r="JMQ2360" s="14"/>
      <c r="JMR2360" s="14"/>
      <c r="JMS2360" s="14"/>
      <c r="JMT2360" s="14"/>
      <c r="JMU2360" s="14"/>
      <c r="JMV2360" s="14"/>
      <c r="JMW2360" s="14"/>
      <c r="JMX2360" s="14"/>
      <c r="JMY2360" s="14"/>
      <c r="JMZ2360" s="14"/>
      <c r="JNA2360" s="14"/>
      <c r="JNB2360" s="14"/>
      <c r="JNC2360" s="14"/>
      <c r="JND2360" s="14"/>
      <c r="JNE2360" s="14"/>
      <c r="JNF2360" s="14"/>
      <c r="JNG2360" s="14"/>
      <c r="JNH2360" s="14"/>
      <c r="JNI2360" s="14"/>
      <c r="JNJ2360" s="14"/>
      <c r="JNK2360" s="14"/>
      <c r="JNL2360" s="14"/>
      <c r="JNM2360" s="14"/>
      <c r="JNN2360" s="14"/>
      <c r="JNO2360" s="14"/>
      <c r="JNP2360" s="14"/>
      <c r="JNQ2360" s="14"/>
      <c r="JNR2360" s="14"/>
      <c r="JNS2360" s="14"/>
      <c r="JNT2360" s="14"/>
      <c r="JNU2360" s="14"/>
      <c r="JNV2360" s="14"/>
      <c r="JNW2360" s="14"/>
      <c r="JNX2360" s="14"/>
      <c r="JNY2360" s="14"/>
      <c r="JNZ2360" s="14"/>
      <c r="JOA2360" s="14"/>
      <c r="JOB2360" s="14"/>
      <c r="JOC2360" s="14"/>
      <c r="JOD2360" s="14"/>
      <c r="JOE2360" s="14"/>
      <c r="JOF2360" s="14"/>
      <c r="JOG2360" s="14"/>
      <c r="JOH2360" s="14"/>
      <c r="JOI2360" s="14"/>
      <c r="JOJ2360" s="14"/>
      <c r="JOK2360" s="14"/>
      <c r="JOL2360" s="14"/>
      <c r="JOM2360" s="14"/>
      <c r="JON2360" s="14"/>
      <c r="JOO2360" s="14"/>
      <c r="JOP2360" s="14"/>
      <c r="JOQ2360" s="14"/>
      <c r="JOR2360" s="14"/>
      <c r="JOS2360" s="14"/>
      <c r="JOT2360" s="14"/>
      <c r="JOU2360" s="14"/>
      <c r="JOV2360" s="14"/>
      <c r="JOW2360" s="14"/>
      <c r="JOX2360" s="14"/>
      <c r="JOY2360" s="14"/>
      <c r="JOZ2360" s="14"/>
      <c r="JPA2360" s="14"/>
      <c r="JPB2360" s="14"/>
      <c r="JPC2360" s="14"/>
      <c r="JPD2360" s="14"/>
      <c r="JPE2360" s="14"/>
      <c r="JPF2360" s="14"/>
      <c r="JPG2360" s="14"/>
      <c r="JPH2360" s="14"/>
      <c r="JPI2360" s="14"/>
      <c r="JPJ2360" s="14"/>
      <c r="JPK2360" s="14"/>
      <c r="JPL2360" s="14"/>
      <c r="JPM2360" s="14"/>
      <c r="JPN2360" s="14"/>
      <c r="JPO2360" s="14"/>
      <c r="JPP2360" s="14"/>
      <c r="JPQ2360" s="14"/>
      <c r="JPR2360" s="14"/>
      <c r="JPS2360" s="14"/>
      <c r="JPT2360" s="14"/>
      <c r="JPU2360" s="14"/>
      <c r="JPV2360" s="14"/>
      <c r="JPW2360" s="14"/>
      <c r="JPX2360" s="14"/>
      <c r="JPY2360" s="14"/>
      <c r="JPZ2360" s="14"/>
      <c r="JQA2360" s="14"/>
      <c r="JQB2360" s="14"/>
      <c r="JQC2360" s="14"/>
      <c r="JQD2360" s="14"/>
      <c r="JQE2360" s="14"/>
      <c r="JQF2360" s="14"/>
      <c r="JQG2360" s="14"/>
      <c r="JQH2360" s="14"/>
      <c r="JQI2360" s="14"/>
      <c r="JQJ2360" s="14"/>
      <c r="JQK2360" s="14"/>
      <c r="JQL2360" s="14"/>
      <c r="JQM2360" s="14"/>
      <c r="JQN2360" s="14"/>
      <c r="JQO2360" s="14"/>
      <c r="JQP2360" s="14"/>
      <c r="JQQ2360" s="14"/>
      <c r="JQR2360" s="14"/>
      <c r="JQS2360" s="14"/>
      <c r="JQT2360" s="14"/>
      <c r="JQU2360" s="14"/>
      <c r="JQV2360" s="14"/>
      <c r="JQW2360" s="14"/>
      <c r="JQX2360" s="14"/>
      <c r="JQY2360" s="14"/>
      <c r="JQZ2360" s="14"/>
      <c r="JRA2360" s="14"/>
      <c r="JRB2360" s="14"/>
      <c r="JRC2360" s="14"/>
      <c r="JRD2360" s="14"/>
      <c r="JRE2360" s="14"/>
      <c r="JRF2360" s="14"/>
      <c r="JRG2360" s="14"/>
      <c r="JRH2360" s="14"/>
      <c r="JRI2360" s="14"/>
      <c r="JRJ2360" s="14"/>
      <c r="JRK2360" s="14"/>
      <c r="JRL2360" s="14"/>
      <c r="JRM2360" s="14"/>
      <c r="JRN2360" s="14"/>
      <c r="JRO2360" s="14"/>
      <c r="JRP2360" s="14"/>
      <c r="JRQ2360" s="14"/>
      <c r="JRR2360" s="14"/>
      <c r="JRS2360" s="14"/>
      <c r="JRT2360" s="14"/>
      <c r="JRU2360" s="14"/>
      <c r="JRV2360" s="14"/>
      <c r="JRW2360" s="14"/>
      <c r="JRX2360" s="14"/>
      <c r="JRY2360" s="14"/>
      <c r="JRZ2360" s="14"/>
      <c r="JSA2360" s="14"/>
      <c r="JSB2360" s="14"/>
      <c r="JSC2360" s="14"/>
      <c r="JSD2360" s="14"/>
      <c r="JSE2360" s="14"/>
      <c r="JSF2360" s="14"/>
      <c r="JSG2360" s="14"/>
      <c r="JSH2360" s="14"/>
      <c r="JSI2360" s="14"/>
      <c r="JSJ2360" s="14"/>
      <c r="JSK2360" s="14"/>
      <c r="JSL2360" s="14"/>
      <c r="JSM2360" s="14"/>
      <c r="JSN2360" s="14"/>
      <c r="JSO2360" s="14"/>
      <c r="JSP2360" s="14"/>
      <c r="JSQ2360" s="14"/>
      <c r="JSR2360" s="14"/>
      <c r="JSS2360" s="14"/>
      <c r="JST2360" s="14"/>
      <c r="JSU2360" s="14"/>
      <c r="JSV2360" s="14"/>
      <c r="JSW2360" s="14"/>
      <c r="JSX2360" s="14"/>
      <c r="JSY2360" s="14"/>
      <c r="JSZ2360" s="14"/>
      <c r="JTA2360" s="14"/>
      <c r="JTB2360" s="14"/>
      <c r="JTC2360" s="14"/>
      <c r="JTD2360" s="14"/>
      <c r="JTE2360" s="14"/>
      <c r="JTF2360" s="14"/>
      <c r="JTG2360" s="14"/>
      <c r="JTH2360" s="14"/>
      <c r="JTI2360" s="14"/>
      <c r="JTJ2360" s="14"/>
      <c r="JTK2360" s="14"/>
      <c r="JTL2360" s="14"/>
      <c r="JTM2360" s="14"/>
      <c r="JTN2360" s="14"/>
      <c r="JTO2360" s="14"/>
      <c r="JTP2360" s="14"/>
      <c r="JTQ2360" s="14"/>
      <c r="JTR2360" s="14"/>
      <c r="JTS2360" s="14"/>
      <c r="JTT2360" s="14"/>
      <c r="JTU2360" s="14"/>
      <c r="JTV2360" s="14"/>
      <c r="JTW2360" s="14"/>
      <c r="JTX2360" s="14"/>
      <c r="JTY2360" s="14"/>
      <c r="JTZ2360" s="14"/>
      <c r="JUA2360" s="14"/>
      <c r="JUB2360" s="14"/>
      <c r="JUC2360" s="14"/>
      <c r="JUD2360" s="14"/>
      <c r="JUE2360" s="14"/>
      <c r="JUF2360" s="14"/>
      <c r="JUG2360" s="14"/>
      <c r="JUH2360" s="14"/>
      <c r="JUI2360" s="14"/>
      <c r="JUJ2360" s="14"/>
      <c r="JUK2360" s="14"/>
      <c r="JUL2360" s="14"/>
      <c r="JUM2360" s="14"/>
      <c r="JUN2360" s="14"/>
      <c r="JUO2360" s="14"/>
      <c r="JUP2360" s="14"/>
      <c r="JUQ2360" s="14"/>
      <c r="JUR2360" s="14"/>
      <c r="JUS2360" s="14"/>
      <c r="JUT2360" s="14"/>
      <c r="JUU2360" s="14"/>
      <c r="JUV2360" s="14"/>
      <c r="JUW2360" s="14"/>
      <c r="JUX2360" s="14"/>
      <c r="JUY2360" s="14"/>
      <c r="JUZ2360" s="14"/>
      <c r="JVA2360" s="14"/>
      <c r="JVB2360" s="14"/>
      <c r="JVC2360" s="14"/>
      <c r="JVD2360" s="14"/>
      <c r="JVE2360" s="14"/>
      <c r="JVF2360" s="14"/>
      <c r="JVG2360" s="14"/>
      <c r="JVH2360" s="14"/>
      <c r="JVI2360" s="14"/>
      <c r="JVJ2360" s="14"/>
      <c r="JVK2360" s="14"/>
      <c r="JVL2360" s="14"/>
      <c r="JVM2360" s="14"/>
      <c r="JVN2360" s="14"/>
      <c r="JVO2360" s="14"/>
      <c r="JVP2360" s="14"/>
      <c r="JVQ2360" s="14"/>
      <c r="JVR2360" s="14"/>
      <c r="JVS2360" s="14"/>
      <c r="JVT2360" s="14"/>
      <c r="JVU2360" s="14"/>
      <c r="JVV2360" s="14"/>
      <c r="JVW2360" s="14"/>
      <c r="JVX2360" s="14"/>
      <c r="JVY2360" s="14"/>
      <c r="JVZ2360" s="14"/>
      <c r="JWA2360" s="14"/>
      <c r="JWB2360" s="14"/>
      <c r="JWC2360" s="14"/>
      <c r="JWD2360" s="14"/>
      <c r="JWE2360" s="14"/>
      <c r="JWF2360" s="14"/>
      <c r="JWG2360" s="14"/>
      <c r="JWH2360" s="14"/>
      <c r="JWI2360" s="14"/>
      <c r="JWJ2360" s="14"/>
      <c r="JWK2360" s="14"/>
      <c r="JWL2360" s="14"/>
      <c r="JWM2360" s="14"/>
      <c r="JWN2360" s="14"/>
      <c r="JWO2360" s="14"/>
      <c r="JWP2360" s="14"/>
      <c r="JWQ2360" s="14"/>
      <c r="JWR2360" s="14"/>
      <c r="JWS2360" s="14"/>
      <c r="JWT2360" s="14"/>
      <c r="JWU2360" s="14"/>
      <c r="JWV2360" s="14"/>
      <c r="JWW2360" s="14"/>
      <c r="JWX2360" s="14"/>
      <c r="JWY2360" s="14"/>
      <c r="JWZ2360" s="14"/>
      <c r="JXA2360" s="14"/>
      <c r="JXB2360" s="14"/>
      <c r="JXC2360" s="14"/>
      <c r="JXD2360" s="14"/>
      <c r="JXE2360" s="14"/>
      <c r="JXF2360" s="14"/>
      <c r="JXG2360" s="14"/>
      <c r="JXH2360" s="14"/>
      <c r="JXI2360" s="14"/>
      <c r="JXJ2360" s="14"/>
      <c r="JXK2360" s="14"/>
      <c r="JXL2360" s="14"/>
      <c r="JXM2360" s="14"/>
      <c r="JXN2360" s="14"/>
      <c r="JXO2360" s="14"/>
      <c r="JXP2360" s="14"/>
      <c r="JXQ2360" s="14"/>
      <c r="JXR2360" s="14"/>
      <c r="JXS2360" s="14"/>
      <c r="JXT2360" s="14"/>
      <c r="JXU2360" s="14"/>
      <c r="JXV2360" s="14"/>
      <c r="JXW2360" s="14"/>
      <c r="JXX2360" s="14"/>
      <c r="JXY2360" s="14"/>
      <c r="JXZ2360" s="14"/>
      <c r="JYA2360" s="14"/>
      <c r="JYB2360" s="14"/>
      <c r="JYC2360" s="14"/>
      <c r="JYD2360" s="14"/>
      <c r="JYE2360" s="14"/>
      <c r="JYF2360" s="14"/>
      <c r="JYG2360" s="14"/>
      <c r="JYH2360" s="14"/>
      <c r="JYI2360" s="14"/>
      <c r="JYJ2360" s="14"/>
      <c r="JYK2360" s="14"/>
      <c r="JYL2360" s="14"/>
      <c r="JYM2360" s="14"/>
      <c r="JYN2360" s="14"/>
      <c r="JYO2360" s="14"/>
      <c r="JYP2360" s="14"/>
      <c r="JYQ2360" s="14"/>
      <c r="JYR2360" s="14"/>
      <c r="JYS2360" s="14"/>
      <c r="JYT2360" s="14"/>
      <c r="JYU2360" s="14"/>
      <c r="JYV2360" s="14"/>
      <c r="JYW2360" s="14"/>
      <c r="JYX2360" s="14"/>
      <c r="JYY2360" s="14"/>
      <c r="JYZ2360" s="14"/>
      <c r="JZA2360" s="14"/>
      <c r="JZB2360" s="14"/>
      <c r="JZC2360" s="14"/>
      <c r="JZD2360" s="14"/>
      <c r="JZE2360" s="14"/>
      <c r="JZF2360" s="14"/>
      <c r="JZG2360" s="14"/>
      <c r="JZH2360" s="14"/>
      <c r="JZI2360" s="14"/>
      <c r="JZJ2360" s="14"/>
      <c r="JZK2360" s="14"/>
      <c r="JZL2360" s="14"/>
      <c r="JZM2360" s="14"/>
      <c r="JZN2360" s="14"/>
      <c r="JZO2360" s="14"/>
      <c r="JZP2360" s="14"/>
      <c r="JZQ2360" s="14"/>
      <c r="JZR2360" s="14"/>
      <c r="JZS2360" s="14"/>
      <c r="JZT2360" s="14"/>
      <c r="JZU2360" s="14"/>
      <c r="JZV2360" s="14"/>
      <c r="JZW2360" s="14"/>
      <c r="JZX2360" s="14"/>
      <c r="JZY2360" s="14"/>
      <c r="JZZ2360" s="14"/>
      <c r="KAA2360" s="14"/>
      <c r="KAB2360" s="14"/>
      <c r="KAC2360" s="14"/>
      <c r="KAD2360" s="14"/>
      <c r="KAE2360" s="14"/>
      <c r="KAF2360" s="14"/>
      <c r="KAG2360" s="14"/>
      <c r="KAH2360" s="14"/>
      <c r="KAI2360" s="14"/>
      <c r="KAJ2360" s="14"/>
      <c r="KAK2360" s="14"/>
      <c r="KAL2360" s="14"/>
      <c r="KAM2360" s="14"/>
      <c r="KAN2360" s="14"/>
      <c r="KAO2360" s="14"/>
      <c r="KAP2360" s="14"/>
      <c r="KAQ2360" s="14"/>
      <c r="KAR2360" s="14"/>
      <c r="KAS2360" s="14"/>
      <c r="KAT2360" s="14"/>
      <c r="KAU2360" s="14"/>
      <c r="KAV2360" s="14"/>
      <c r="KAW2360" s="14"/>
      <c r="KAX2360" s="14"/>
      <c r="KAY2360" s="14"/>
      <c r="KAZ2360" s="14"/>
      <c r="KBA2360" s="14"/>
      <c r="KBB2360" s="14"/>
      <c r="KBC2360" s="14"/>
      <c r="KBD2360" s="14"/>
      <c r="KBE2360" s="14"/>
      <c r="KBF2360" s="14"/>
      <c r="KBG2360" s="14"/>
      <c r="KBH2360" s="14"/>
      <c r="KBI2360" s="14"/>
      <c r="KBJ2360" s="14"/>
      <c r="KBK2360" s="14"/>
      <c r="KBL2360" s="14"/>
      <c r="KBM2360" s="14"/>
      <c r="KBN2360" s="14"/>
      <c r="KBO2360" s="14"/>
      <c r="KBP2360" s="14"/>
      <c r="KBQ2360" s="14"/>
      <c r="KBR2360" s="14"/>
      <c r="KBS2360" s="14"/>
      <c r="KBT2360" s="14"/>
      <c r="KBU2360" s="14"/>
      <c r="KBV2360" s="14"/>
      <c r="KBW2360" s="14"/>
      <c r="KBX2360" s="14"/>
      <c r="KBY2360" s="14"/>
      <c r="KBZ2360" s="14"/>
      <c r="KCA2360" s="14"/>
      <c r="KCB2360" s="14"/>
      <c r="KCC2360" s="14"/>
      <c r="KCD2360" s="14"/>
      <c r="KCE2360" s="14"/>
      <c r="KCF2360" s="14"/>
      <c r="KCG2360" s="14"/>
      <c r="KCH2360" s="14"/>
      <c r="KCI2360" s="14"/>
      <c r="KCJ2360" s="14"/>
      <c r="KCK2360" s="14"/>
      <c r="KCL2360" s="14"/>
      <c r="KCM2360" s="14"/>
      <c r="KCN2360" s="14"/>
      <c r="KCO2360" s="14"/>
      <c r="KCP2360" s="14"/>
      <c r="KCQ2360" s="14"/>
      <c r="KCR2360" s="14"/>
      <c r="KCS2360" s="14"/>
      <c r="KCT2360" s="14"/>
      <c r="KCU2360" s="14"/>
      <c r="KCV2360" s="14"/>
      <c r="KCW2360" s="14"/>
      <c r="KCX2360" s="14"/>
      <c r="KCY2360" s="14"/>
      <c r="KCZ2360" s="14"/>
      <c r="KDA2360" s="14"/>
      <c r="KDB2360" s="14"/>
      <c r="KDC2360" s="14"/>
      <c r="KDD2360" s="14"/>
      <c r="KDE2360" s="14"/>
      <c r="KDF2360" s="14"/>
      <c r="KDG2360" s="14"/>
      <c r="KDH2360" s="14"/>
      <c r="KDI2360" s="14"/>
      <c r="KDJ2360" s="14"/>
      <c r="KDK2360" s="14"/>
      <c r="KDL2360" s="14"/>
      <c r="KDM2360" s="14"/>
      <c r="KDN2360" s="14"/>
      <c r="KDO2360" s="14"/>
      <c r="KDP2360" s="14"/>
      <c r="KDQ2360" s="14"/>
      <c r="KDR2360" s="14"/>
      <c r="KDS2360" s="14"/>
      <c r="KDT2360" s="14"/>
      <c r="KDU2360" s="14"/>
      <c r="KDV2360" s="14"/>
      <c r="KDW2360" s="14"/>
      <c r="KDX2360" s="14"/>
      <c r="KDY2360" s="14"/>
      <c r="KDZ2360" s="14"/>
      <c r="KEA2360" s="14"/>
      <c r="KEB2360" s="14"/>
      <c r="KEC2360" s="14"/>
      <c r="KED2360" s="14"/>
      <c r="KEE2360" s="14"/>
      <c r="KEF2360" s="14"/>
      <c r="KEG2360" s="14"/>
      <c r="KEH2360" s="14"/>
      <c r="KEI2360" s="14"/>
      <c r="KEJ2360" s="14"/>
      <c r="KEK2360" s="14"/>
      <c r="KEL2360" s="14"/>
      <c r="KEM2360" s="14"/>
      <c r="KEN2360" s="14"/>
      <c r="KEO2360" s="14"/>
      <c r="KEP2360" s="14"/>
      <c r="KEQ2360" s="14"/>
      <c r="KER2360" s="14"/>
      <c r="KES2360" s="14"/>
      <c r="KET2360" s="14"/>
      <c r="KEU2360" s="14"/>
      <c r="KEV2360" s="14"/>
      <c r="KEW2360" s="14"/>
      <c r="KEX2360" s="14"/>
      <c r="KEY2360" s="14"/>
      <c r="KEZ2360" s="14"/>
      <c r="KFA2360" s="14"/>
      <c r="KFB2360" s="14"/>
      <c r="KFC2360" s="14"/>
      <c r="KFD2360" s="14"/>
      <c r="KFE2360" s="14"/>
      <c r="KFF2360" s="14"/>
      <c r="KFG2360" s="14"/>
      <c r="KFH2360" s="14"/>
      <c r="KFI2360" s="14"/>
      <c r="KFJ2360" s="14"/>
      <c r="KFK2360" s="14"/>
      <c r="KFL2360" s="14"/>
      <c r="KFM2360" s="14"/>
      <c r="KFN2360" s="14"/>
      <c r="KFO2360" s="14"/>
      <c r="KFP2360" s="14"/>
      <c r="KFQ2360" s="14"/>
      <c r="KFR2360" s="14"/>
      <c r="KFS2360" s="14"/>
      <c r="KFT2360" s="14"/>
      <c r="KFU2360" s="14"/>
      <c r="KFV2360" s="14"/>
      <c r="KFW2360" s="14"/>
      <c r="KFX2360" s="14"/>
      <c r="KFY2360" s="14"/>
      <c r="KFZ2360" s="14"/>
      <c r="KGA2360" s="14"/>
      <c r="KGB2360" s="14"/>
      <c r="KGC2360" s="14"/>
      <c r="KGD2360" s="14"/>
      <c r="KGE2360" s="14"/>
      <c r="KGF2360" s="14"/>
      <c r="KGG2360" s="14"/>
      <c r="KGH2360" s="14"/>
      <c r="KGI2360" s="14"/>
      <c r="KGJ2360" s="14"/>
      <c r="KGK2360" s="14"/>
      <c r="KGL2360" s="14"/>
      <c r="KGM2360" s="14"/>
      <c r="KGN2360" s="14"/>
      <c r="KGO2360" s="14"/>
      <c r="KGP2360" s="14"/>
      <c r="KGQ2360" s="14"/>
      <c r="KGR2360" s="14"/>
      <c r="KGS2360" s="14"/>
      <c r="KGT2360" s="14"/>
      <c r="KGU2360" s="14"/>
      <c r="KGV2360" s="14"/>
      <c r="KGW2360" s="14"/>
      <c r="KGX2360" s="14"/>
      <c r="KGY2360" s="14"/>
      <c r="KGZ2360" s="14"/>
      <c r="KHA2360" s="14"/>
      <c r="KHB2360" s="14"/>
      <c r="KHC2360" s="14"/>
      <c r="KHD2360" s="14"/>
      <c r="KHE2360" s="14"/>
      <c r="KHF2360" s="14"/>
      <c r="KHG2360" s="14"/>
      <c r="KHH2360" s="14"/>
      <c r="KHI2360" s="14"/>
      <c r="KHJ2360" s="14"/>
      <c r="KHK2360" s="14"/>
      <c r="KHL2360" s="14"/>
      <c r="KHM2360" s="14"/>
      <c r="KHN2360" s="14"/>
      <c r="KHO2360" s="14"/>
      <c r="KHP2360" s="14"/>
      <c r="KHQ2360" s="14"/>
      <c r="KHR2360" s="14"/>
      <c r="KHS2360" s="14"/>
      <c r="KHT2360" s="14"/>
      <c r="KHU2360" s="14"/>
      <c r="KHV2360" s="14"/>
      <c r="KHW2360" s="14"/>
      <c r="KHX2360" s="14"/>
      <c r="KHY2360" s="14"/>
      <c r="KHZ2360" s="14"/>
      <c r="KIA2360" s="14"/>
      <c r="KIB2360" s="14"/>
      <c r="KIC2360" s="14"/>
      <c r="KID2360" s="14"/>
      <c r="KIE2360" s="14"/>
      <c r="KIF2360" s="14"/>
      <c r="KIG2360" s="14"/>
      <c r="KIH2360" s="14"/>
      <c r="KII2360" s="14"/>
      <c r="KIJ2360" s="14"/>
      <c r="KIK2360" s="14"/>
      <c r="KIL2360" s="14"/>
      <c r="KIM2360" s="14"/>
      <c r="KIN2360" s="14"/>
      <c r="KIO2360" s="14"/>
      <c r="KIP2360" s="14"/>
      <c r="KIQ2360" s="14"/>
      <c r="KIR2360" s="14"/>
      <c r="KIS2360" s="14"/>
      <c r="KIT2360" s="14"/>
      <c r="KIU2360" s="14"/>
      <c r="KIV2360" s="14"/>
      <c r="KIW2360" s="14"/>
      <c r="KIX2360" s="14"/>
      <c r="KIY2360" s="14"/>
      <c r="KIZ2360" s="14"/>
      <c r="KJA2360" s="14"/>
      <c r="KJB2360" s="14"/>
      <c r="KJC2360" s="14"/>
      <c r="KJD2360" s="14"/>
      <c r="KJE2360" s="14"/>
      <c r="KJF2360" s="14"/>
      <c r="KJG2360" s="14"/>
      <c r="KJH2360" s="14"/>
      <c r="KJI2360" s="14"/>
      <c r="KJJ2360" s="14"/>
      <c r="KJK2360" s="14"/>
      <c r="KJL2360" s="14"/>
      <c r="KJM2360" s="14"/>
      <c r="KJN2360" s="14"/>
      <c r="KJO2360" s="14"/>
      <c r="KJP2360" s="14"/>
      <c r="KJQ2360" s="14"/>
      <c r="KJR2360" s="14"/>
      <c r="KJS2360" s="14"/>
      <c r="KJT2360" s="14"/>
      <c r="KJU2360" s="14"/>
      <c r="KJV2360" s="14"/>
      <c r="KJW2360" s="14"/>
      <c r="KJX2360" s="14"/>
      <c r="KJY2360" s="14"/>
      <c r="KJZ2360" s="14"/>
      <c r="KKA2360" s="14"/>
      <c r="KKB2360" s="14"/>
      <c r="KKC2360" s="14"/>
      <c r="KKD2360" s="14"/>
      <c r="KKE2360" s="14"/>
      <c r="KKF2360" s="14"/>
      <c r="KKG2360" s="14"/>
      <c r="KKH2360" s="14"/>
      <c r="KKI2360" s="14"/>
      <c r="KKJ2360" s="14"/>
      <c r="KKK2360" s="14"/>
      <c r="KKL2360" s="14"/>
      <c r="KKM2360" s="14"/>
      <c r="KKN2360" s="14"/>
      <c r="KKO2360" s="14"/>
      <c r="KKP2360" s="14"/>
      <c r="KKQ2360" s="14"/>
      <c r="KKR2360" s="14"/>
      <c r="KKS2360" s="14"/>
      <c r="KKT2360" s="14"/>
      <c r="KKU2360" s="14"/>
      <c r="KKV2360" s="14"/>
      <c r="KKW2360" s="14"/>
      <c r="KKX2360" s="14"/>
      <c r="KKY2360" s="14"/>
      <c r="KKZ2360" s="14"/>
      <c r="KLA2360" s="14"/>
      <c r="KLB2360" s="14"/>
      <c r="KLC2360" s="14"/>
      <c r="KLD2360" s="14"/>
      <c r="KLE2360" s="14"/>
      <c r="KLF2360" s="14"/>
      <c r="KLG2360" s="14"/>
      <c r="KLH2360" s="14"/>
      <c r="KLI2360" s="14"/>
      <c r="KLJ2360" s="14"/>
      <c r="KLK2360" s="14"/>
      <c r="KLL2360" s="14"/>
      <c r="KLM2360" s="14"/>
      <c r="KLN2360" s="14"/>
      <c r="KLO2360" s="14"/>
      <c r="KLP2360" s="14"/>
      <c r="KLQ2360" s="14"/>
      <c r="KLR2360" s="14"/>
      <c r="KLS2360" s="14"/>
      <c r="KLT2360" s="14"/>
      <c r="KLU2360" s="14"/>
      <c r="KLV2360" s="14"/>
      <c r="KLW2360" s="14"/>
      <c r="KLX2360" s="14"/>
      <c r="KLY2360" s="14"/>
      <c r="KLZ2360" s="14"/>
      <c r="KMA2360" s="14"/>
      <c r="KMB2360" s="14"/>
      <c r="KMC2360" s="14"/>
      <c r="KMD2360" s="14"/>
      <c r="KME2360" s="14"/>
      <c r="KMF2360" s="14"/>
      <c r="KMG2360" s="14"/>
      <c r="KMH2360" s="14"/>
      <c r="KMI2360" s="14"/>
      <c r="KMJ2360" s="14"/>
      <c r="KMK2360" s="14"/>
      <c r="KML2360" s="14"/>
      <c r="KMM2360" s="14"/>
      <c r="KMN2360" s="14"/>
      <c r="KMO2360" s="14"/>
      <c r="KMP2360" s="14"/>
      <c r="KMQ2360" s="14"/>
      <c r="KMR2360" s="14"/>
      <c r="KMS2360" s="14"/>
      <c r="KMT2360" s="14"/>
      <c r="KMU2360" s="14"/>
      <c r="KMV2360" s="14"/>
      <c r="KMW2360" s="14"/>
      <c r="KMX2360" s="14"/>
      <c r="KMY2360" s="14"/>
      <c r="KMZ2360" s="14"/>
      <c r="KNA2360" s="14"/>
      <c r="KNB2360" s="14"/>
      <c r="KNC2360" s="14"/>
      <c r="KND2360" s="14"/>
      <c r="KNE2360" s="14"/>
      <c r="KNF2360" s="14"/>
      <c r="KNG2360" s="14"/>
      <c r="KNH2360" s="14"/>
      <c r="KNI2360" s="14"/>
      <c r="KNJ2360" s="14"/>
      <c r="KNK2360" s="14"/>
      <c r="KNL2360" s="14"/>
      <c r="KNM2360" s="14"/>
      <c r="KNN2360" s="14"/>
      <c r="KNO2360" s="14"/>
      <c r="KNP2360" s="14"/>
      <c r="KNQ2360" s="14"/>
      <c r="KNR2360" s="14"/>
      <c r="KNS2360" s="14"/>
      <c r="KNT2360" s="14"/>
      <c r="KNU2360" s="14"/>
      <c r="KNV2360" s="14"/>
      <c r="KNW2360" s="14"/>
      <c r="KNX2360" s="14"/>
      <c r="KNY2360" s="14"/>
      <c r="KNZ2360" s="14"/>
      <c r="KOA2360" s="14"/>
      <c r="KOB2360" s="14"/>
      <c r="KOC2360" s="14"/>
      <c r="KOD2360" s="14"/>
      <c r="KOE2360" s="14"/>
      <c r="KOF2360" s="14"/>
      <c r="KOG2360" s="14"/>
      <c r="KOH2360" s="14"/>
      <c r="KOI2360" s="14"/>
      <c r="KOJ2360" s="14"/>
      <c r="KOK2360" s="14"/>
      <c r="KOL2360" s="14"/>
      <c r="KOM2360" s="14"/>
      <c r="KON2360" s="14"/>
      <c r="KOO2360" s="14"/>
      <c r="KOP2360" s="14"/>
      <c r="KOQ2360" s="14"/>
      <c r="KOR2360" s="14"/>
      <c r="KOS2360" s="14"/>
      <c r="KOT2360" s="14"/>
      <c r="KOU2360" s="14"/>
      <c r="KOV2360" s="14"/>
      <c r="KOW2360" s="14"/>
      <c r="KOX2360" s="14"/>
      <c r="KOY2360" s="14"/>
      <c r="KOZ2360" s="14"/>
      <c r="KPA2360" s="14"/>
      <c r="KPB2360" s="14"/>
      <c r="KPC2360" s="14"/>
      <c r="KPD2360" s="14"/>
      <c r="KPE2360" s="14"/>
      <c r="KPF2360" s="14"/>
      <c r="KPG2360" s="14"/>
      <c r="KPH2360" s="14"/>
      <c r="KPI2360" s="14"/>
      <c r="KPJ2360" s="14"/>
      <c r="KPK2360" s="14"/>
      <c r="KPL2360" s="14"/>
      <c r="KPM2360" s="14"/>
      <c r="KPN2360" s="14"/>
      <c r="KPO2360" s="14"/>
      <c r="KPP2360" s="14"/>
      <c r="KPQ2360" s="14"/>
      <c r="KPR2360" s="14"/>
      <c r="KPS2360" s="14"/>
      <c r="KPT2360" s="14"/>
      <c r="KPU2360" s="14"/>
      <c r="KPV2360" s="14"/>
      <c r="KPW2360" s="14"/>
      <c r="KPX2360" s="14"/>
      <c r="KPY2360" s="14"/>
      <c r="KPZ2360" s="14"/>
      <c r="KQA2360" s="14"/>
      <c r="KQB2360" s="14"/>
      <c r="KQC2360" s="14"/>
      <c r="KQD2360" s="14"/>
      <c r="KQE2360" s="14"/>
      <c r="KQF2360" s="14"/>
      <c r="KQG2360" s="14"/>
      <c r="KQH2360" s="14"/>
      <c r="KQI2360" s="14"/>
      <c r="KQJ2360" s="14"/>
      <c r="KQK2360" s="14"/>
      <c r="KQL2360" s="14"/>
      <c r="KQM2360" s="14"/>
      <c r="KQN2360" s="14"/>
      <c r="KQO2360" s="14"/>
      <c r="KQP2360" s="14"/>
      <c r="KQQ2360" s="14"/>
      <c r="KQR2360" s="14"/>
      <c r="KQS2360" s="14"/>
      <c r="KQT2360" s="14"/>
      <c r="KQU2360" s="14"/>
      <c r="KQV2360" s="14"/>
      <c r="KQW2360" s="14"/>
      <c r="KQX2360" s="14"/>
      <c r="KQY2360" s="14"/>
      <c r="KQZ2360" s="14"/>
      <c r="KRA2360" s="14"/>
      <c r="KRB2360" s="14"/>
      <c r="KRC2360" s="14"/>
      <c r="KRD2360" s="14"/>
      <c r="KRE2360" s="14"/>
      <c r="KRF2360" s="14"/>
      <c r="KRG2360" s="14"/>
      <c r="KRH2360" s="14"/>
      <c r="KRI2360" s="14"/>
      <c r="KRJ2360" s="14"/>
      <c r="KRK2360" s="14"/>
      <c r="KRL2360" s="14"/>
      <c r="KRM2360" s="14"/>
      <c r="KRN2360" s="14"/>
      <c r="KRO2360" s="14"/>
      <c r="KRP2360" s="14"/>
      <c r="KRQ2360" s="14"/>
      <c r="KRR2360" s="14"/>
      <c r="KRS2360" s="14"/>
      <c r="KRT2360" s="14"/>
      <c r="KRU2360" s="14"/>
      <c r="KRV2360" s="14"/>
      <c r="KRW2360" s="14"/>
      <c r="KRX2360" s="14"/>
      <c r="KRY2360" s="14"/>
      <c r="KRZ2360" s="14"/>
      <c r="KSA2360" s="14"/>
      <c r="KSB2360" s="14"/>
      <c r="KSC2360" s="14"/>
      <c r="KSD2360" s="14"/>
      <c r="KSE2360" s="14"/>
      <c r="KSF2360" s="14"/>
      <c r="KSG2360" s="14"/>
      <c r="KSH2360" s="14"/>
      <c r="KSI2360" s="14"/>
      <c r="KSJ2360" s="14"/>
      <c r="KSK2360" s="14"/>
      <c r="KSL2360" s="14"/>
      <c r="KSM2360" s="14"/>
      <c r="KSN2360" s="14"/>
      <c r="KSO2360" s="14"/>
      <c r="KSP2360" s="14"/>
      <c r="KSQ2360" s="14"/>
      <c r="KSR2360" s="14"/>
      <c r="KSS2360" s="14"/>
      <c r="KST2360" s="14"/>
      <c r="KSU2360" s="14"/>
      <c r="KSV2360" s="14"/>
      <c r="KSW2360" s="14"/>
      <c r="KSX2360" s="14"/>
      <c r="KSY2360" s="14"/>
      <c r="KSZ2360" s="14"/>
      <c r="KTA2360" s="14"/>
      <c r="KTB2360" s="14"/>
      <c r="KTC2360" s="14"/>
      <c r="KTD2360" s="14"/>
      <c r="KTE2360" s="14"/>
      <c r="KTF2360" s="14"/>
      <c r="KTG2360" s="14"/>
      <c r="KTH2360" s="14"/>
      <c r="KTI2360" s="14"/>
      <c r="KTJ2360" s="14"/>
      <c r="KTK2360" s="14"/>
      <c r="KTL2360" s="14"/>
      <c r="KTM2360" s="14"/>
      <c r="KTN2360" s="14"/>
      <c r="KTO2360" s="14"/>
      <c r="KTP2360" s="14"/>
      <c r="KTQ2360" s="14"/>
      <c r="KTR2360" s="14"/>
      <c r="KTS2360" s="14"/>
      <c r="KTT2360" s="14"/>
      <c r="KTU2360" s="14"/>
      <c r="KTV2360" s="14"/>
      <c r="KTW2360" s="14"/>
      <c r="KTX2360" s="14"/>
      <c r="KTY2360" s="14"/>
      <c r="KTZ2360" s="14"/>
      <c r="KUA2360" s="14"/>
      <c r="KUB2360" s="14"/>
      <c r="KUC2360" s="14"/>
      <c r="KUD2360" s="14"/>
      <c r="KUE2360" s="14"/>
      <c r="KUF2360" s="14"/>
      <c r="KUG2360" s="14"/>
      <c r="KUH2360" s="14"/>
      <c r="KUI2360" s="14"/>
      <c r="KUJ2360" s="14"/>
      <c r="KUK2360" s="14"/>
      <c r="KUL2360" s="14"/>
      <c r="KUM2360" s="14"/>
      <c r="KUN2360" s="14"/>
      <c r="KUO2360" s="14"/>
      <c r="KUP2360" s="14"/>
      <c r="KUQ2360" s="14"/>
      <c r="KUR2360" s="14"/>
      <c r="KUS2360" s="14"/>
      <c r="KUT2360" s="14"/>
      <c r="KUU2360" s="14"/>
      <c r="KUV2360" s="14"/>
      <c r="KUW2360" s="14"/>
      <c r="KUX2360" s="14"/>
      <c r="KUY2360" s="14"/>
      <c r="KUZ2360" s="14"/>
      <c r="KVA2360" s="14"/>
      <c r="KVB2360" s="14"/>
      <c r="KVC2360" s="14"/>
      <c r="KVD2360" s="14"/>
      <c r="KVE2360" s="14"/>
      <c r="KVF2360" s="14"/>
      <c r="KVG2360" s="14"/>
      <c r="KVH2360" s="14"/>
      <c r="KVI2360" s="14"/>
      <c r="KVJ2360" s="14"/>
      <c r="KVK2360" s="14"/>
      <c r="KVL2360" s="14"/>
      <c r="KVM2360" s="14"/>
      <c r="KVN2360" s="14"/>
      <c r="KVO2360" s="14"/>
      <c r="KVP2360" s="14"/>
      <c r="KVQ2360" s="14"/>
      <c r="KVR2360" s="14"/>
      <c r="KVS2360" s="14"/>
      <c r="KVT2360" s="14"/>
      <c r="KVU2360" s="14"/>
      <c r="KVV2360" s="14"/>
      <c r="KVW2360" s="14"/>
      <c r="KVX2360" s="14"/>
      <c r="KVY2360" s="14"/>
      <c r="KVZ2360" s="14"/>
      <c r="KWA2360" s="14"/>
      <c r="KWB2360" s="14"/>
      <c r="KWC2360" s="14"/>
      <c r="KWD2360" s="14"/>
      <c r="KWE2360" s="14"/>
      <c r="KWF2360" s="14"/>
      <c r="KWG2360" s="14"/>
      <c r="KWH2360" s="14"/>
      <c r="KWI2360" s="14"/>
      <c r="KWJ2360" s="14"/>
      <c r="KWK2360" s="14"/>
      <c r="KWL2360" s="14"/>
      <c r="KWM2360" s="14"/>
      <c r="KWN2360" s="14"/>
      <c r="KWO2360" s="14"/>
      <c r="KWP2360" s="14"/>
      <c r="KWQ2360" s="14"/>
      <c r="KWR2360" s="14"/>
      <c r="KWS2360" s="14"/>
      <c r="KWT2360" s="14"/>
      <c r="KWU2360" s="14"/>
      <c r="KWV2360" s="14"/>
      <c r="KWW2360" s="14"/>
      <c r="KWX2360" s="14"/>
      <c r="KWY2360" s="14"/>
      <c r="KWZ2360" s="14"/>
      <c r="KXA2360" s="14"/>
      <c r="KXB2360" s="14"/>
      <c r="KXC2360" s="14"/>
      <c r="KXD2360" s="14"/>
      <c r="KXE2360" s="14"/>
      <c r="KXF2360" s="14"/>
      <c r="KXG2360" s="14"/>
      <c r="KXH2360" s="14"/>
      <c r="KXI2360" s="14"/>
      <c r="KXJ2360" s="14"/>
      <c r="KXK2360" s="14"/>
      <c r="KXL2360" s="14"/>
      <c r="KXM2360" s="14"/>
      <c r="KXN2360" s="14"/>
      <c r="KXO2360" s="14"/>
      <c r="KXP2360" s="14"/>
      <c r="KXQ2360" s="14"/>
      <c r="KXR2360" s="14"/>
      <c r="KXS2360" s="14"/>
      <c r="KXT2360" s="14"/>
      <c r="KXU2360" s="14"/>
      <c r="KXV2360" s="14"/>
      <c r="KXW2360" s="14"/>
      <c r="KXX2360" s="14"/>
      <c r="KXY2360" s="14"/>
      <c r="KXZ2360" s="14"/>
      <c r="KYA2360" s="14"/>
      <c r="KYB2360" s="14"/>
      <c r="KYC2360" s="14"/>
      <c r="KYD2360" s="14"/>
      <c r="KYE2360" s="14"/>
      <c r="KYF2360" s="14"/>
      <c r="KYG2360" s="14"/>
      <c r="KYH2360" s="14"/>
      <c r="KYI2360" s="14"/>
      <c r="KYJ2360" s="14"/>
      <c r="KYK2360" s="14"/>
      <c r="KYL2360" s="14"/>
      <c r="KYM2360" s="14"/>
      <c r="KYN2360" s="14"/>
      <c r="KYO2360" s="14"/>
      <c r="KYP2360" s="14"/>
      <c r="KYQ2360" s="14"/>
      <c r="KYR2360" s="14"/>
      <c r="KYS2360" s="14"/>
      <c r="KYT2360" s="14"/>
      <c r="KYU2360" s="14"/>
      <c r="KYV2360" s="14"/>
      <c r="KYW2360" s="14"/>
      <c r="KYX2360" s="14"/>
      <c r="KYY2360" s="14"/>
      <c r="KYZ2360" s="14"/>
      <c r="KZA2360" s="14"/>
      <c r="KZB2360" s="14"/>
      <c r="KZC2360" s="14"/>
      <c r="KZD2360" s="14"/>
      <c r="KZE2360" s="14"/>
      <c r="KZF2360" s="14"/>
      <c r="KZG2360" s="14"/>
      <c r="KZH2360" s="14"/>
      <c r="KZI2360" s="14"/>
      <c r="KZJ2360" s="14"/>
      <c r="KZK2360" s="14"/>
      <c r="KZL2360" s="14"/>
      <c r="KZM2360" s="14"/>
      <c r="KZN2360" s="14"/>
      <c r="KZO2360" s="14"/>
      <c r="KZP2360" s="14"/>
      <c r="KZQ2360" s="14"/>
      <c r="KZR2360" s="14"/>
      <c r="KZS2360" s="14"/>
      <c r="KZT2360" s="14"/>
      <c r="KZU2360" s="14"/>
      <c r="KZV2360" s="14"/>
      <c r="KZW2360" s="14"/>
      <c r="KZX2360" s="14"/>
      <c r="KZY2360" s="14"/>
      <c r="KZZ2360" s="14"/>
      <c r="LAA2360" s="14"/>
      <c r="LAB2360" s="14"/>
      <c r="LAC2360" s="14"/>
      <c r="LAD2360" s="14"/>
      <c r="LAE2360" s="14"/>
      <c r="LAF2360" s="14"/>
      <c r="LAG2360" s="14"/>
      <c r="LAH2360" s="14"/>
      <c r="LAI2360" s="14"/>
      <c r="LAJ2360" s="14"/>
      <c r="LAK2360" s="14"/>
      <c r="LAL2360" s="14"/>
      <c r="LAM2360" s="14"/>
      <c r="LAN2360" s="14"/>
      <c r="LAO2360" s="14"/>
      <c r="LAP2360" s="14"/>
      <c r="LAQ2360" s="14"/>
      <c r="LAR2360" s="14"/>
      <c r="LAS2360" s="14"/>
      <c r="LAT2360" s="14"/>
      <c r="LAU2360" s="14"/>
      <c r="LAV2360" s="14"/>
      <c r="LAW2360" s="14"/>
      <c r="LAX2360" s="14"/>
      <c r="LAY2360" s="14"/>
      <c r="LAZ2360" s="14"/>
      <c r="LBA2360" s="14"/>
      <c r="LBB2360" s="14"/>
      <c r="LBC2360" s="14"/>
      <c r="LBD2360" s="14"/>
      <c r="LBE2360" s="14"/>
      <c r="LBF2360" s="14"/>
      <c r="LBG2360" s="14"/>
      <c r="LBH2360" s="14"/>
      <c r="LBI2360" s="14"/>
      <c r="LBJ2360" s="14"/>
      <c r="LBK2360" s="14"/>
      <c r="LBL2360" s="14"/>
      <c r="LBM2360" s="14"/>
      <c r="LBN2360" s="14"/>
      <c r="LBO2360" s="14"/>
      <c r="LBP2360" s="14"/>
      <c r="LBQ2360" s="14"/>
      <c r="LBR2360" s="14"/>
      <c r="LBS2360" s="14"/>
      <c r="LBT2360" s="14"/>
      <c r="LBU2360" s="14"/>
      <c r="LBV2360" s="14"/>
      <c r="LBW2360" s="14"/>
      <c r="LBX2360" s="14"/>
      <c r="LBY2360" s="14"/>
      <c r="LBZ2360" s="14"/>
      <c r="LCA2360" s="14"/>
      <c r="LCB2360" s="14"/>
      <c r="LCC2360" s="14"/>
      <c r="LCD2360" s="14"/>
      <c r="LCE2360" s="14"/>
      <c r="LCF2360" s="14"/>
      <c r="LCG2360" s="14"/>
      <c r="LCH2360" s="14"/>
      <c r="LCI2360" s="14"/>
      <c r="LCJ2360" s="14"/>
      <c r="LCK2360" s="14"/>
      <c r="LCL2360" s="14"/>
      <c r="LCM2360" s="14"/>
      <c r="LCN2360" s="14"/>
      <c r="LCO2360" s="14"/>
      <c r="LCP2360" s="14"/>
      <c r="LCQ2360" s="14"/>
      <c r="LCR2360" s="14"/>
      <c r="LCS2360" s="14"/>
      <c r="LCT2360" s="14"/>
      <c r="LCU2360" s="14"/>
      <c r="LCV2360" s="14"/>
      <c r="LCW2360" s="14"/>
      <c r="LCX2360" s="14"/>
      <c r="LCY2360" s="14"/>
      <c r="LCZ2360" s="14"/>
      <c r="LDA2360" s="14"/>
      <c r="LDB2360" s="14"/>
      <c r="LDC2360" s="14"/>
      <c r="LDD2360" s="14"/>
      <c r="LDE2360" s="14"/>
      <c r="LDF2360" s="14"/>
      <c r="LDG2360" s="14"/>
      <c r="LDH2360" s="14"/>
      <c r="LDI2360" s="14"/>
      <c r="LDJ2360" s="14"/>
      <c r="LDK2360" s="14"/>
      <c r="LDL2360" s="14"/>
      <c r="LDM2360" s="14"/>
      <c r="LDN2360" s="14"/>
      <c r="LDO2360" s="14"/>
      <c r="LDP2360" s="14"/>
      <c r="LDQ2360" s="14"/>
      <c r="LDR2360" s="14"/>
      <c r="LDS2360" s="14"/>
      <c r="LDT2360" s="14"/>
      <c r="LDU2360" s="14"/>
      <c r="LDV2360" s="14"/>
      <c r="LDW2360" s="14"/>
      <c r="LDX2360" s="14"/>
      <c r="LDY2360" s="14"/>
      <c r="LDZ2360" s="14"/>
      <c r="LEA2360" s="14"/>
      <c r="LEB2360" s="14"/>
      <c r="LEC2360" s="14"/>
      <c r="LED2360" s="14"/>
      <c r="LEE2360" s="14"/>
      <c r="LEF2360" s="14"/>
      <c r="LEG2360" s="14"/>
      <c r="LEH2360" s="14"/>
      <c r="LEI2360" s="14"/>
      <c r="LEJ2360" s="14"/>
      <c r="LEK2360" s="14"/>
      <c r="LEL2360" s="14"/>
      <c r="LEM2360" s="14"/>
      <c r="LEN2360" s="14"/>
      <c r="LEO2360" s="14"/>
      <c r="LEP2360" s="14"/>
      <c r="LEQ2360" s="14"/>
      <c r="LER2360" s="14"/>
      <c r="LES2360" s="14"/>
      <c r="LET2360" s="14"/>
      <c r="LEU2360" s="14"/>
      <c r="LEV2360" s="14"/>
      <c r="LEW2360" s="14"/>
      <c r="LEX2360" s="14"/>
      <c r="LEY2360" s="14"/>
      <c r="LEZ2360" s="14"/>
      <c r="LFA2360" s="14"/>
      <c r="LFB2360" s="14"/>
      <c r="LFC2360" s="14"/>
      <c r="LFD2360" s="14"/>
      <c r="LFE2360" s="14"/>
      <c r="LFF2360" s="14"/>
      <c r="LFG2360" s="14"/>
      <c r="LFH2360" s="14"/>
      <c r="LFI2360" s="14"/>
      <c r="LFJ2360" s="14"/>
      <c r="LFK2360" s="14"/>
      <c r="LFL2360" s="14"/>
      <c r="LFM2360" s="14"/>
      <c r="LFN2360" s="14"/>
      <c r="LFO2360" s="14"/>
      <c r="LFP2360" s="14"/>
      <c r="LFQ2360" s="14"/>
      <c r="LFR2360" s="14"/>
      <c r="LFS2360" s="14"/>
      <c r="LFT2360" s="14"/>
      <c r="LFU2360" s="14"/>
      <c r="LFV2360" s="14"/>
      <c r="LFW2360" s="14"/>
      <c r="LFX2360" s="14"/>
      <c r="LFY2360" s="14"/>
      <c r="LFZ2360" s="14"/>
      <c r="LGA2360" s="14"/>
      <c r="LGB2360" s="14"/>
      <c r="LGC2360" s="14"/>
      <c r="LGD2360" s="14"/>
      <c r="LGE2360" s="14"/>
      <c r="LGF2360" s="14"/>
      <c r="LGG2360" s="14"/>
      <c r="LGH2360" s="14"/>
      <c r="LGI2360" s="14"/>
      <c r="LGJ2360" s="14"/>
      <c r="LGK2360" s="14"/>
      <c r="LGL2360" s="14"/>
      <c r="LGM2360" s="14"/>
      <c r="LGN2360" s="14"/>
      <c r="LGO2360" s="14"/>
      <c r="LGP2360" s="14"/>
      <c r="LGQ2360" s="14"/>
      <c r="LGR2360" s="14"/>
      <c r="LGS2360" s="14"/>
      <c r="LGT2360" s="14"/>
      <c r="LGU2360" s="14"/>
      <c r="LGV2360" s="14"/>
      <c r="LGW2360" s="14"/>
      <c r="LGX2360" s="14"/>
      <c r="LGY2360" s="14"/>
      <c r="LGZ2360" s="14"/>
      <c r="LHA2360" s="14"/>
      <c r="LHB2360" s="14"/>
      <c r="LHC2360" s="14"/>
      <c r="LHD2360" s="14"/>
      <c r="LHE2360" s="14"/>
      <c r="LHF2360" s="14"/>
      <c r="LHG2360" s="14"/>
      <c r="LHH2360" s="14"/>
      <c r="LHI2360" s="14"/>
      <c r="LHJ2360" s="14"/>
      <c r="LHK2360" s="14"/>
      <c r="LHL2360" s="14"/>
      <c r="LHM2360" s="14"/>
      <c r="LHN2360" s="14"/>
      <c r="LHO2360" s="14"/>
      <c r="LHP2360" s="14"/>
      <c r="LHQ2360" s="14"/>
      <c r="LHR2360" s="14"/>
      <c r="LHS2360" s="14"/>
      <c r="LHT2360" s="14"/>
      <c r="LHU2360" s="14"/>
      <c r="LHV2360" s="14"/>
      <c r="LHW2360" s="14"/>
      <c r="LHX2360" s="14"/>
      <c r="LHY2360" s="14"/>
      <c r="LHZ2360" s="14"/>
      <c r="LIA2360" s="14"/>
      <c r="LIB2360" s="14"/>
      <c r="LIC2360" s="14"/>
      <c r="LID2360" s="14"/>
      <c r="LIE2360" s="14"/>
      <c r="LIF2360" s="14"/>
      <c r="LIG2360" s="14"/>
      <c r="LIH2360" s="14"/>
      <c r="LII2360" s="14"/>
      <c r="LIJ2360" s="14"/>
      <c r="LIK2360" s="14"/>
      <c r="LIL2360" s="14"/>
      <c r="LIM2360" s="14"/>
      <c r="LIN2360" s="14"/>
      <c r="LIO2360" s="14"/>
      <c r="LIP2360" s="14"/>
      <c r="LIQ2360" s="14"/>
      <c r="LIR2360" s="14"/>
      <c r="LIS2360" s="14"/>
      <c r="LIT2360" s="14"/>
      <c r="LIU2360" s="14"/>
      <c r="LIV2360" s="14"/>
      <c r="LIW2360" s="14"/>
      <c r="LIX2360" s="14"/>
      <c r="LIY2360" s="14"/>
      <c r="LIZ2360" s="14"/>
      <c r="LJA2360" s="14"/>
      <c r="LJB2360" s="14"/>
      <c r="LJC2360" s="14"/>
      <c r="LJD2360" s="14"/>
      <c r="LJE2360" s="14"/>
      <c r="LJF2360" s="14"/>
      <c r="LJG2360" s="14"/>
      <c r="LJH2360" s="14"/>
      <c r="LJI2360" s="14"/>
      <c r="LJJ2360" s="14"/>
      <c r="LJK2360" s="14"/>
      <c r="LJL2360" s="14"/>
      <c r="LJM2360" s="14"/>
      <c r="LJN2360" s="14"/>
      <c r="LJO2360" s="14"/>
      <c r="LJP2360" s="14"/>
      <c r="LJQ2360" s="14"/>
      <c r="LJR2360" s="14"/>
      <c r="LJS2360" s="14"/>
      <c r="LJT2360" s="14"/>
      <c r="LJU2360" s="14"/>
      <c r="LJV2360" s="14"/>
      <c r="LJW2360" s="14"/>
      <c r="LJX2360" s="14"/>
      <c r="LJY2360" s="14"/>
      <c r="LJZ2360" s="14"/>
      <c r="LKA2360" s="14"/>
      <c r="LKB2360" s="14"/>
      <c r="LKC2360" s="14"/>
      <c r="LKD2360" s="14"/>
      <c r="LKE2360" s="14"/>
      <c r="LKF2360" s="14"/>
      <c r="LKG2360" s="14"/>
      <c r="LKH2360" s="14"/>
      <c r="LKI2360" s="14"/>
      <c r="LKJ2360" s="14"/>
      <c r="LKK2360" s="14"/>
      <c r="LKL2360" s="14"/>
      <c r="LKM2360" s="14"/>
      <c r="LKN2360" s="14"/>
      <c r="LKO2360" s="14"/>
      <c r="LKP2360" s="14"/>
      <c r="LKQ2360" s="14"/>
      <c r="LKR2360" s="14"/>
      <c r="LKS2360" s="14"/>
      <c r="LKT2360" s="14"/>
      <c r="LKU2360" s="14"/>
      <c r="LKV2360" s="14"/>
      <c r="LKW2360" s="14"/>
      <c r="LKX2360" s="14"/>
      <c r="LKY2360" s="14"/>
      <c r="LKZ2360" s="14"/>
      <c r="LLA2360" s="14"/>
      <c r="LLB2360" s="14"/>
      <c r="LLC2360" s="14"/>
      <c r="LLD2360" s="14"/>
      <c r="LLE2360" s="14"/>
      <c r="LLF2360" s="14"/>
      <c r="LLG2360" s="14"/>
      <c r="LLH2360" s="14"/>
      <c r="LLI2360" s="14"/>
      <c r="LLJ2360" s="14"/>
      <c r="LLK2360" s="14"/>
      <c r="LLL2360" s="14"/>
      <c r="LLM2360" s="14"/>
      <c r="LLN2360" s="14"/>
      <c r="LLO2360" s="14"/>
      <c r="LLP2360" s="14"/>
      <c r="LLQ2360" s="14"/>
      <c r="LLR2360" s="14"/>
      <c r="LLS2360" s="14"/>
      <c r="LLT2360" s="14"/>
      <c r="LLU2360" s="14"/>
      <c r="LLV2360" s="14"/>
      <c r="LLW2360" s="14"/>
      <c r="LLX2360" s="14"/>
      <c r="LLY2360" s="14"/>
      <c r="LLZ2360" s="14"/>
      <c r="LMA2360" s="14"/>
      <c r="LMB2360" s="14"/>
      <c r="LMC2360" s="14"/>
      <c r="LMD2360" s="14"/>
      <c r="LME2360" s="14"/>
      <c r="LMF2360" s="14"/>
      <c r="LMG2360" s="14"/>
      <c r="LMH2360" s="14"/>
      <c r="LMI2360" s="14"/>
      <c r="LMJ2360" s="14"/>
      <c r="LMK2360" s="14"/>
      <c r="LML2360" s="14"/>
      <c r="LMM2360" s="14"/>
      <c r="LMN2360" s="14"/>
      <c r="LMO2360" s="14"/>
      <c r="LMP2360" s="14"/>
      <c r="LMQ2360" s="14"/>
      <c r="LMR2360" s="14"/>
      <c r="LMS2360" s="14"/>
      <c r="LMT2360" s="14"/>
      <c r="LMU2360" s="14"/>
      <c r="LMV2360" s="14"/>
      <c r="LMW2360" s="14"/>
      <c r="LMX2360" s="14"/>
      <c r="LMY2360" s="14"/>
      <c r="LMZ2360" s="14"/>
      <c r="LNA2360" s="14"/>
      <c r="LNB2360" s="14"/>
      <c r="LNC2360" s="14"/>
      <c r="LND2360" s="14"/>
      <c r="LNE2360" s="14"/>
      <c r="LNF2360" s="14"/>
      <c r="LNG2360" s="14"/>
      <c r="LNH2360" s="14"/>
      <c r="LNI2360" s="14"/>
      <c r="LNJ2360" s="14"/>
      <c r="LNK2360" s="14"/>
      <c r="LNL2360" s="14"/>
      <c r="LNM2360" s="14"/>
      <c r="LNN2360" s="14"/>
      <c r="LNO2360" s="14"/>
      <c r="LNP2360" s="14"/>
      <c r="LNQ2360" s="14"/>
      <c r="LNR2360" s="14"/>
      <c r="LNS2360" s="14"/>
      <c r="LNT2360" s="14"/>
      <c r="LNU2360" s="14"/>
      <c r="LNV2360" s="14"/>
      <c r="LNW2360" s="14"/>
      <c r="LNX2360" s="14"/>
      <c r="LNY2360" s="14"/>
      <c r="LNZ2360" s="14"/>
      <c r="LOA2360" s="14"/>
      <c r="LOB2360" s="14"/>
      <c r="LOC2360" s="14"/>
      <c r="LOD2360" s="14"/>
      <c r="LOE2360" s="14"/>
      <c r="LOF2360" s="14"/>
      <c r="LOG2360" s="14"/>
      <c r="LOH2360" s="14"/>
      <c r="LOI2360" s="14"/>
      <c r="LOJ2360" s="14"/>
      <c r="LOK2360" s="14"/>
      <c r="LOL2360" s="14"/>
      <c r="LOM2360" s="14"/>
      <c r="LON2360" s="14"/>
      <c r="LOO2360" s="14"/>
      <c r="LOP2360" s="14"/>
      <c r="LOQ2360" s="14"/>
      <c r="LOR2360" s="14"/>
      <c r="LOS2360" s="14"/>
      <c r="LOT2360" s="14"/>
      <c r="LOU2360" s="14"/>
      <c r="LOV2360" s="14"/>
      <c r="LOW2360" s="14"/>
      <c r="LOX2360" s="14"/>
      <c r="LOY2360" s="14"/>
      <c r="LOZ2360" s="14"/>
      <c r="LPA2360" s="14"/>
      <c r="LPB2360" s="14"/>
      <c r="LPC2360" s="14"/>
      <c r="LPD2360" s="14"/>
      <c r="LPE2360" s="14"/>
      <c r="LPF2360" s="14"/>
      <c r="LPG2360" s="14"/>
      <c r="LPH2360" s="14"/>
      <c r="LPI2360" s="14"/>
      <c r="LPJ2360" s="14"/>
      <c r="LPK2360" s="14"/>
      <c r="LPL2360" s="14"/>
      <c r="LPM2360" s="14"/>
      <c r="LPN2360" s="14"/>
      <c r="LPO2360" s="14"/>
      <c r="LPP2360" s="14"/>
      <c r="LPQ2360" s="14"/>
      <c r="LPR2360" s="14"/>
      <c r="LPS2360" s="14"/>
      <c r="LPT2360" s="14"/>
      <c r="LPU2360" s="14"/>
      <c r="LPV2360" s="14"/>
      <c r="LPW2360" s="14"/>
      <c r="LPX2360" s="14"/>
      <c r="LPY2360" s="14"/>
      <c r="LPZ2360" s="14"/>
      <c r="LQA2360" s="14"/>
      <c r="LQB2360" s="14"/>
      <c r="LQC2360" s="14"/>
      <c r="LQD2360" s="14"/>
      <c r="LQE2360" s="14"/>
      <c r="LQF2360" s="14"/>
      <c r="LQG2360" s="14"/>
      <c r="LQH2360" s="14"/>
      <c r="LQI2360" s="14"/>
      <c r="LQJ2360" s="14"/>
      <c r="LQK2360" s="14"/>
      <c r="LQL2360" s="14"/>
      <c r="LQM2360" s="14"/>
      <c r="LQN2360" s="14"/>
      <c r="LQO2360" s="14"/>
      <c r="LQP2360" s="14"/>
      <c r="LQQ2360" s="14"/>
      <c r="LQR2360" s="14"/>
      <c r="LQS2360" s="14"/>
      <c r="LQT2360" s="14"/>
      <c r="LQU2360" s="14"/>
      <c r="LQV2360" s="14"/>
      <c r="LQW2360" s="14"/>
      <c r="LQX2360" s="14"/>
      <c r="LQY2360" s="14"/>
      <c r="LQZ2360" s="14"/>
      <c r="LRA2360" s="14"/>
      <c r="LRB2360" s="14"/>
      <c r="LRC2360" s="14"/>
      <c r="LRD2360" s="14"/>
      <c r="LRE2360" s="14"/>
      <c r="LRF2360" s="14"/>
      <c r="LRG2360" s="14"/>
      <c r="LRH2360" s="14"/>
      <c r="LRI2360" s="14"/>
      <c r="LRJ2360" s="14"/>
      <c r="LRK2360" s="14"/>
      <c r="LRL2360" s="14"/>
      <c r="LRM2360" s="14"/>
      <c r="LRN2360" s="14"/>
      <c r="LRO2360" s="14"/>
      <c r="LRP2360" s="14"/>
      <c r="LRQ2360" s="14"/>
      <c r="LRR2360" s="14"/>
      <c r="LRS2360" s="14"/>
      <c r="LRT2360" s="14"/>
      <c r="LRU2360" s="14"/>
      <c r="LRV2360" s="14"/>
      <c r="LRW2360" s="14"/>
      <c r="LRX2360" s="14"/>
      <c r="LRY2360" s="14"/>
      <c r="LRZ2360" s="14"/>
      <c r="LSA2360" s="14"/>
      <c r="LSB2360" s="14"/>
      <c r="LSC2360" s="14"/>
      <c r="LSD2360" s="14"/>
      <c r="LSE2360" s="14"/>
      <c r="LSF2360" s="14"/>
      <c r="LSG2360" s="14"/>
      <c r="LSH2360" s="14"/>
      <c r="LSI2360" s="14"/>
      <c r="LSJ2360" s="14"/>
      <c r="LSK2360" s="14"/>
      <c r="LSL2360" s="14"/>
      <c r="LSM2360" s="14"/>
      <c r="LSN2360" s="14"/>
      <c r="LSO2360" s="14"/>
      <c r="LSP2360" s="14"/>
      <c r="LSQ2360" s="14"/>
      <c r="LSR2360" s="14"/>
      <c r="LSS2360" s="14"/>
      <c r="LST2360" s="14"/>
      <c r="LSU2360" s="14"/>
      <c r="LSV2360" s="14"/>
      <c r="LSW2360" s="14"/>
      <c r="LSX2360" s="14"/>
      <c r="LSY2360" s="14"/>
      <c r="LSZ2360" s="14"/>
      <c r="LTA2360" s="14"/>
      <c r="LTB2360" s="14"/>
      <c r="LTC2360" s="14"/>
      <c r="LTD2360" s="14"/>
      <c r="LTE2360" s="14"/>
      <c r="LTF2360" s="14"/>
      <c r="LTG2360" s="14"/>
      <c r="LTH2360" s="14"/>
      <c r="LTI2360" s="14"/>
      <c r="LTJ2360" s="14"/>
      <c r="LTK2360" s="14"/>
      <c r="LTL2360" s="14"/>
      <c r="LTM2360" s="14"/>
      <c r="LTN2360" s="14"/>
      <c r="LTO2360" s="14"/>
      <c r="LTP2360" s="14"/>
      <c r="LTQ2360" s="14"/>
      <c r="LTR2360" s="14"/>
      <c r="LTS2360" s="14"/>
      <c r="LTT2360" s="14"/>
      <c r="LTU2360" s="14"/>
      <c r="LTV2360" s="14"/>
      <c r="LTW2360" s="14"/>
      <c r="LTX2360" s="14"/>
      <c r="LTY2360" s="14"/>
      <c r="LTZ2360" s="14"/>
      <c r="LUA2360" s="14"/>
      <c r="LUB2360" s="14"/>
      <c r="LUC2360" s="14"/>
      <c r="LUD2360" s="14"/>
      <c r="LUE2360" s="14"/>
      <c r="LUF2360" s="14"/>
      <c r="LUG2360" s="14"/>
      <c r="LUH2360" s="14"/>
      <c r="LUI2360" s="14"/>
      <c r="LUJ2360" s="14"/>
      <c r="LUK2360" s="14"/>
      <c r="LUL2360" s="14"/>
      <c r="LUM2360" s="14"/>
      <c r="LUN2360" s="14"/>
      <c r="LUO2360" s="14"/>
      <c r="LUP2360" s="14"/>
      <c r="LUQ2360" s="14"/>
      <c r="LUR2360" s="14"/>
      <c r="LUS2360" s="14"/>
      <c r="LUT2360" s="14"/>
      <c r="LUU2360" s="14"/>
      <c r="LUV2360" s="14"/>
      <c r="LUW2360" s="14"/>
      <c r="LUX2360" s="14"/>
      <c r="LUY2360" s="14"/>
      <c r="LUZ2360" s="14"/>
      <c r="LVA2360" s="14"/>
      <c r="LVB2360" s="14"/>
      <c r="LVC2360" s="14"/>
      <c r="LVD2360" s="14"/>
      <c r="LVE2360" s="14"/>
      <c r="LVF2360" s="14"/>
      <c r="LVG2360" s="14"/>
      <c r="LVH2360" s="14"/>
      <c r="LVI2360" s="14"/>
      <c r="LVJ2360" s="14"/>
      <c r="LVK2360" s="14"/>
      <c r="LVL2360" s="14"/>
      <c r="LVM2360" s="14"/>
      <c r="LVN2360" s="14"/>
      <c r="LVO2360" s="14"/>
      <c r="LVP2360" s="14"/>
      <c r="LVQ2360" s="14"/>
      <c r="LVR2360" s="14"/>
      <c r="LVS2360" s="14"/>
      <c r="LVT2360" s="14"/>
      <c r="LVU2360" s="14"/>
      <c r="LVV2360" s="14"/>
      <c r="LVW2360" s="14"/>
      <c r="LVX2360" s="14"/>
      <c r="LVY2360" s="14"/>
      <c r="LVZ2360" s="14"/>
      <c r="LWA2360" s="14"/>
      <c r="LWB2360" s="14"/>
      <c r="LWC2360" s="14"/>
      <c r="LWD2360" s="14"/>
      <c r="LWE2360" s="14"/>
      <c r="LWF2360" s="14"/>
      <c r="LWG2360" s="14"/>
      <c r="LWH2360" s="14"/>
      <c r="LWI2360" s="14"/>
      <c r="LWJ2360" s="14"/>
      <c r="LWK2360" s="14"/>
      <c r="LWL2360" s="14"/>
      <c r="LWM2360" s="14"/>
      <c r="LWN2360" s="14"/>
      <c r="LWO2360" s="14"/>
      <c r="LWP2360" s="14"/>
      <c r="LWQ2360" s="14"/>
      <c r="LWR2360" s="14"/>
      <c r="LWS2360" s="14"/>
      <c r="LWT2360" s="14"/>
      <c r="LWU2360" s="14"/>
      <c r="LWV2360" s="14"/>
      <c r="LWW2360" s="14"/>
      <c r="LWX2360" s="14"/>
      <c r="LWY2360" s="14"/>
      <c r="LWZ2360" s="14"/>
      <c r="LXA2360" s="14"/>
      <c r="LXB2360" s="14"/>
      <c r="LXC2360" s="14"/>
      <c r="LXD2360" s="14"/>
      <c r="LXE2360" s="14"/>
      <c r="LXF2360" s="14"/>
      <c r="LXG2360" s="14"/>
      <c r="LXH2360" s="14"/>
      <c r="LXI2360" s="14"/>
      <c r="LXJ2360" s="14"/>
      <c r="LXK2360" s="14"/>
      <c r="LXL2360" s="14"/>
      <c r="LXM2360" s="14"/>
      <c r="LXN2360" s="14"/>
      <c r="LXO2360" s="14"/>
      <c r="LXP2360" s="14"/>
      <c r="LXQ2360" s="14"/>
      <c r="LXR2360" s="14"/>
      <c r="LXS2360" s="14"/>
      <c r="LXT2360" s="14"/>
      <c r="LXU2360" s="14"/>
      <c r="LXV2360" s="14"/>
      <c r="LXW2360" s="14"/>
      <c r="LXX2360" s="14"/>
      <c r="LXY2360" s="14"/>
      <c r="LXZ2360" s="14"/>
      <c r="LYA2360" s="14"/>
      <c r="LYB2360" s="14"/>
      <c r="LYC2360" s="14"/>
      <c r="LYD2360" s="14"/>
      <c r="LYE2360" s="14"/>
      <c r="LYF2360" s="14"/>
      <c r="LYG2360" s="14"/>
      <c r="LYH2360" s="14"/>
      <c r="LYI2360" s="14"/>
      <c r="LYJ2360" s="14"/>
      <c r="LYK2360" s="14"/>
      <c r="LYL2360" s="14"/>
      <c r="LYM2360" s="14"/>
      <c r="LYN2360" s="14"/>
      <c r="LYO2360" s="14"/>
      <c r="LYP2360" s="14"/>
      <c r="LYQ2360" s="14"/>
      <c r="LYR2360" s="14"/>
      <c r="LYS2360" s="14"/>
      <c r="LYT2360" s="14"/>
      <c r="LYU2360" s="14"/>
      <c r="LYV2360" s="14"/>
      <c r="LYW2360" s="14"/>
      <c r="LYX2360" s="14"/>
      <c r="LYY2360" s="14"/>
      <c r="LYZ2360" s="14"/>
      <c r="LZA2360" s="14"/>
      <c r="LZB2360" s="14"/>
      <c r="LZC2360" s="14"/>
      <c r="LZD2360" s="14"/>
      <c r="LZE2360" s="14"/>
      <c r="LZF2360" s="14"/>
      <c r="LZG2360" s="14"/>
      <c r="LZH2360" s="14"/>
      <c r="LZI2360" s="14"/>
      <c r="LZJ2360" s="14"/>
      <c r="LZK2360" s="14"/>
      <c r="LZL2360" s="14"/>
      <c r="LZM2360" s="14"/>
      <c r="LZN2360" s="14"/>
      <c r="LZO2360" s="14"/>
      <c r="LZP2360" s="14"/>
      <c r="LZQ2360" s="14"/>
      <c r="LZR2360" s="14"/>
      <c r="LZS2360" s="14"/>
      <c r="LZT2360" s="14"/>
      <c r="LZU2360" s="14"/>
      <c r="LZV2360" s="14"/>
      <c r="LZW2360" s="14"/>
      <c r="LZX2360" s="14"/>
      <c r="LZY2360" s="14"/>
      <c r="LZZ2360" s="14"/>
      <c r="MAA2360" s="14"/>
      <c r="MAB2360" s="14"/>
      <c r="MAC2360" s="14"/>
      <c r="MAD2360" s="14"/>
      <c r="MAE2360" s="14"/>
      <c r="MAF2360" s="14"/>
      <c r="MAG2360" s="14"/>
      <c r="MAH2360" s="14"/>
      <c r="MAI2360" s="14"/>
      <c r="MAJ2360" s="14"/>
      <c r="MAK2360" s="14"/>
      <c r="MAL2360" s="14"/>
      <c r="MAM2360" s="14"/>
      <c r="MAN2360" s="14"/>
      <c r="MAO2360" s="14"/>
      <c r="MAP2360" s="14"/>
      <c r="MAQ2360" s="14"/>
      <c r="MAR2360" s="14"/>
      <c r="MAS2360" s="14"/>
      <c r="MAT2360" s="14"/>
      <c r="MAU2360" s="14"/>
      <c r="MAV2360" s="14"/>
      <c r="MAW2360" s="14"/>
      <c r="MAX2360" s="14"/>
      <c r="MAY2360" s="14"/>
      <c r="MAZ2360" s="14"/>
      <c r="MBA2360" s="14"/>
      <c r="MBB2360" s="14"/>
      <c r="MBC2360" s="14"/>
      <c r="MBD2360" s="14"/>
      <c r="MBE2360" s="14"/>
      <c r="MBF2360" s="14"/>
      <c r="MBG2360" s="14"/>
      <c r="MBH2360" s="14"/>
      <c r="MBI2360" s="14"/>
      <c r="MBJ2360" s="14"/>
      <c r="MBK2360" s="14"/>
      <c r="MBL2360" s="14"/>
      <c r="MBM2360" s="14"/>
      <c r="MBN2360" s="14"/>
      <c r="MBO2360" s="14"/>
      <c r="MBP2360" s="14"/>
      <c r="MBQ2360" s="14"/>
      <c r="MBR2360" s="14"/>
      <c r="MBS2360" s="14"/>
      <c r="MBT2360" s="14"/>
      <c r="MBU2360" s="14"/>
      <c r="MBV2360" s="14"/>
      <c r="MBW2360" s="14"/>
      <c r="MBX2360" s="14"/>
      <c r="MBY2360" s="14"/>
      <c r="MBZ2360" s="14"/>
      <c r="MCA2360" s="14"/>
      <c r="MCB2360" s="14"/>
      <c r="MCC2360" s="14"/>
      <c r="MCD2360" s="14"/>
      <c r="MCE2360" s="14"/>
      <c r="MCF2360" s="14"/>
      <c r="MCG2360" s="14"/>
      <c r="MCH2360" s="14"/>
      <c r="MCI2360" s="14"/>
      <c r="MCJ2360" s="14"/>
      <c r="MCK2360" s="14"/>
      <c r="MCL2360" s="14"/>
      <c r="MCM2360" s="14"/>
      <c r="MCN2360" s="14"/>
      <c r="MCO2360" s="14"/>
      <c r="MCP2360" s="14"/>
      <c r="MCQ2360" s="14"/>
      <c r="MCR2360" s="14"/>
      <c r="MCS2360" s="14"/>
      <c r="MCT2360" s="14"/>
      <c r="MCU2360" s="14"/>
      <c r="MCV2360" s="14"/>
      <c r="MCW2360" s="14"/>
      <c r="MCX2360" s="14"/>
      <c r="MCY2360" s="14"/>
      <c r="MCZ2360" s="14"/>
      <c r="MDA2360" s="14"/>
      <c r="MDB2360" s="14"/>
      <c r="MDC2360" s="14"/>
      <c r="MDD2360" s="14"/>
      <c r="MDE2360" s="14"/>
      <c r="MDF2360" s="14"/>
      <c r="MDG2360" s="14"/>
      <c r="MDH2360" s="14"/>
      <c r="MDI2360" s="14"/>
      <c r="MDJ2360" s="14"/>
      <c r="MDK2360" s="14"/>
      <c r="MDL2360" s="14"/>
      <c r="MDM2360" s="14"/>
      <c r="MDN2360" s="14"/>
      <c r="MDO2360" s="14"/>
      <c r="MDP2360" s="14"/>
      <c r="MDQ2360" s="14"/>
      <c r="MDR2360" s="14"/>
      <c r="MDS2360" s="14"/>
      <c r="MDT2360" s="14"/>
      <c r="MDU2360" s="14"/>
      <c r="MDV2360" s="14"/>
      <c r="MDW2360" s="14"/>
      <c r="MDX2360" s="14"/>
      <c r="MDY2360" s="14"/>
      <c r="MDZ2360" s="14"/>
      <c r="MEA2360" s="14"/>
      <c r="MEB2360" s="14"/>
      <c r="MEC2360" s="14"/>
      <c r="MED2360" s="14"/>
      <c r="MEE2360" s="14"/>
      <c r="MEF2360" s="14"/>
      <c r="MEG2360" s="14"/>
      <c r="MEH2360" s="14"/>
      <c r="MEI2360" s="14"/>
      <c r="MEJ2360" s="14"/>
      <c r="MEK2360" s="14"/>
      <c r="MEL2360" s="14"/>
      <c r="MEM2360" s="14"/>
      <c r="MEN2360" s="14"/>
      <c r="MEO2360" s="14"/>
      <c r="MEP2360" s="14"/>
      <c r="MEQ2360" s="14"/>
      <c r="MER2360" s="14"/>
      <c r="MES2360" s="14"/>
      <c r="MET2360" s="14"/>
      <c r="MEU2360" s="14"/>
      <c r="MEV2360" s="14"/>
      <c r="MEW2360" s="14"/>
      <c r="MEX2360" s="14"/>
      <c r="MEY2360" s="14"/>
      <c r="MEZ2360" s="14"/>
      <c r="MFA2360" s="14"/>
      <c r="MFB2360" s="14"/>
      <c r="MFC2360" s="14"/>
      <c r="MFD2360" s="14"/>
      <c r="MFE2360" s="14"/>
      <c r="MFF2360" s="14"/>
      <c r="MFG2360" s="14"/>
      <c r="MFH2360" s="14"/>
      <c r="MFI2360" s="14"/>
      <c r="MFJ2360" s="14"/>
      <c r="MFK2360" s="14"/>
      <c r="MFL2360" s="14"/>
      <c r="MFM2360" s="14"/>
      <c r="MFN2360" s="14"/>
      <c r="MFO2360" s="14"/>
      <c r="MFP2360" s="14"/>
      <c r="MFQ2360" s="14"/>
      <c r="MFR2360" s="14"/>
      <c r="MFS2360" s="14"/>
      <c r="MFT2360" s="14"/>
      <c r="MFU2360" s="14"/>
      <c r="MFV2360" s="14"/>
      <c r="MFW2360" s="14"/>
      <c r="MFX2360" s="14"/>
      <c r="MFY2360" s="14"/>
      <c r="MFZ2360" s="14"/>
      <c r="MGA2360" s="14"/>
      <c r="MGB2360" s="14"/>
      <c r="MGC2360" s="14"/>
      <c r="MGD2360" s="14"/>
      <c r="MGE2360" s="14"/>
      <c r="MGF2360" s="14"/>
      <c r="MGG2360" s="14"/>
      <c r="MGH2360" s="14"/>
      <c r="MGI2360" s="14"/>
      <c r="MGJ2360" s="14"/>
      <c r="MGK2360" s="14"/>
      <c r="MGL2360" s="14"/>
      <c r="MGM2360" s="14"/>
      <c r="MGN2360" s="14"/>
      <c r="MGO2360" s="14"/>
      <c r="MGP2360" s="14"/>
      <c r="MGQ2360" s="14"/>
      <c r="MGR2360" s="14"/>
      <c r="MGS2360" s="14"/>
      <c r="MGT2360" s="14"/>
      <c r="MGU2360" s="14"/>
      <c r="MGV2360" s="14"/>
      <c r="MGW2360" s="14"/>
      <c r="MGX2360" s="14"/>
      <c r="MGY2360" s="14"/>
      <c r="MGZ2360" s="14"/>
      <c r="MHA2360" s="14"/>
      <c r="MHB2360" s="14"/>
      <c r="MHC2360" s="14"/>
      <c r="MHD2360" s="14"/>
      <c r="MHE2360" s="14"/>
      <c r="MHF2360" s="14"/>
      <c r="MHG2360" s="14"/>
      <c r="MHH2360" s="14"/>
      <c r="MHI2360" s="14"/>
      <c r="MHJ2360" s="14"/>
      <c r="MHK2360" s="14"/>
      <c r="MHL2360" s="14"/>
      <c r="MHM2360" s="14"/>
      <c r="MHN2360" s="14"/>
      <c r="MHO2360" s="14"/>
      <c r="MHP2360" s="14"/>
      <c r="MHQ2360" s="14"/>
      <c r="MHR2360" s="14"/>
      <c r="MHS2360" s="14"/>
      <c r="MHT2360" s="14"/>
      <c r="MHU2360" s="14"/>
      <c r="MHV2360" s="14"/>
      <c r="MHW2360" s="14"/>
      <c r="MHX2360" s="14"/>
      <c r="MHY2360" s="14"/>
      <c r="MHZ2360" s="14"/>
      <c r="MIA2360" s="14"/>
      <c r="MIB2360" s="14"/>
      <c r="MIC2360" s="14"/>
      <c r="MID2360" s="14"/>
      <c r="MIE2360" s="14"/>
      <c r="MIF2360" s="14"/>
      <c r="MIG2360" s="14"/>
      <c r="MIH2360" s="14"/>
      <c r="MII2360" s="14"/>
      <c r="MIJ2360" s="14"/>
      <c r="MIK2360" s="14"/>
      <c r="MIL2360" s="14"/>
      <c r="MIM2360" s="14"/>
      <c r="MIN2360" s="14"/>
      <c r="MIO2360" s="14"/>
      <c r="MIP2360" s="14"/>
      <c r="MIQ2360" s="14"/>
      <c r="MIR2360" s="14"/>
      <c r="MIS2360" s="14"/>
      <c r="MIT2360" s="14"/>
      <c r="MIU2360" s="14"/>
      <c r="MIV2360" s="14"/>
      <c r="MIW2360" s="14"/>
      <c r="MIX2360" s="14"/>
      <c r="MIY2360" s="14"/>
      <c r="MIZ2360" s="14"/>
      <c r="MJA2360" s="14"/>
      <c r="MJB2360" s="14"/>
      <c r="MJC2360" s="14"/>
      <c r="MJD2360" s="14"/>
      <c r="MJE2360" s="14"/>
      <c r="MJF2360" s="14"/>
      <c r="MJG2360" s="14"/>
      <c r="MJH2360" s="14"/>
      <c r="MJI2360" s="14"/>
      <c r="MJJ2360" s="14"/>
      <c r="MJK2360" s="14"/>
      <c r="MJL2360" s="14"/>
      <c r="MJM2360" s="14"/>
      <c r="MJN2360" s="14"/>
      <c r="MJO2360" s="14"/>
      <c r="MJP2360" s="14"/>
      <c r="MJQ2360" s="14"/>
      <c r="MJR2360" s="14"/>
      <c r="MJS2360" s="14"/>
      <c r="MJT2360" s="14"/>
      <c r="MJU2360" s="14"/>
      <c r="MJV2360" s="14"/>
      <c r="MJW2360" s="14"/>
      <c r="MJX2360" s="14"/>
      <c r="MJY2360" s="14"/>
      <c r="MJZ2360" s="14"/>
      <c r="MKA2360" s="14"/>
      <c r="MKB2360" s="14"/>
      <c r="MKC2360" s="14"/>
      <c r="MKD2360" s="14"/>
      <c r="MKE2360" s="14"/>
      <c r="MKF2360" s="14"/>
      <c r="MKG2360" s="14"/>
      <c r="MKH2360" s="14"/>
      <c r="MKI2360" s="14"/>
      <c r="MKJ2360" s="14"/>
      <c r="MKK2360" s="14"/>
      <c r="MKL2360" s="14"/>
      <c r="MKM2360" s="14"/>
      <c r="MKN2360" s="14"/>
      <c r="MKO2360" s="14"/>
      <c r="MKP2360" s="14"/>
      <c r="MKQ2360" s="14"/>
      <c r="MKR2360" s="14"/>
      <c r="MKS2360" s="14"/>
      <c r="MKT2360" s="14"/>
      <c r="MKU2360" s="14"/>
      <c r="MKV2360" s="14"/>
      <c r="MKW2360" s="14"/>
      <c r="MKX2360" s="14"/>
      <c r="MKY2360" s="14"/>
      <c r="MKZ2360" s="14"/>
      <c r="MLA2360" s="14"/>
      <c r="MLB2360" s="14"/>
      <c r="MLC2360" s="14"/>
      <c r="MLD2360" s="14"/>
      <c r="MLE2360" s="14"/>
      <c r="MLF2360" s="14"/>
      <c r="MLG2360" s="14"/>
      <c r="MLH2360" s="14"/>
      <c r="MLI2360" s="14"/>
      <c r="MLJ2360" s="14"/>
      <c r="MLK2360" s="14"/>
      <c r="MLL2360" s="14"/>
      <c r="MLM2360" s="14"/>
      <c r="MLN2360" s="14"/>
      <c r="MLO2360" s="14"/>
      <c r="MLP2360" s="14"/>
      <c r="MLQ2360" s="14"/>
      <c r="MLR2360" s="14"/>
      <c r="MLS2360" s="14"/>
      <c r="MLT2360" s="14"/>
      <c r="MLU2360" s="14"/>
      <c r="MLV2360" s="14"/>
      <c r="MLW2360" s="14"/>
      <c r="MLX2360" s="14"/>
      <c r="MLY2360" s="14"/>
      <c r="MLZ2360" s="14"/>
      <c r="MMA2360" s="14"/>
      <c r="MMB2360" s="14"/>
      <c r="MMC2360" s="14"/>
      <c r="MMD2360" s="14"/>
      <c r="MME2360" s="14"/>
      <c r="MMF2360" s="14"/>
      <c r="MMG2360" s="14"/>
      <c r="MMH2360" s="14"/>
      <c r="MMI2360" s="14"/>
      <c r="MMJ2360" s="14"/>
      <c r="MMK2360" s="14"/>
      <c r="MML2360" s="14"/>
      <c r="MMM2360" s="14"/>
      <c r="MMN2360" s="14"/>
      <c r="MMO2360" s="14"/>
      <c r="MMP2360" s="14"/>
      <c r="MMQ2360" s="14"/>
      <c r="MMR2360" s="14"/>
      <c r="MMS2360" s="14"/>
      <c r="MMT2360" s="14"/>
      <c r="MMU2360" s="14"/>
      <c r="MMV2360" s="14"/>
      <c r="MMW2360" s="14"/>
      <c r="MMX2360" s="14"/>
      <c r="MMY2360" s="14"/>
      <c r="MMZ2360" s="14"/>
      <c r="MNA2360" s="14"/>
      <c r="MNB2360" s="14"/>
      <c r="MNC2360" s="14"/>
      <c r="MND2360" s="14"/>
      <c r="MNE2360" s="14"/>
      <c r="MNF2360" s="14"/>
      <c r="MNG2360" s="14"/>
      <c r="MNH2360" s="14"/>
      <c r="MNI2360" s="14"/>
      <c r="MNJ2360" s="14"/>
      <c r="MNK2360" s="14"/>
      <c r="MNL2360" s="14"/>
      <c r="MNM2360" s="14"/>
      <c r="MNN2360" s="14"/>
      <c r="MNO2360" s="14"/>
      <c r="MNP2360" s="14"/>
      <c r="MNQ2360" s="14"/>
      <c r="MNR2360" s="14"/>
      <c r="MNS2360" s="14"/>
      <c r="MNT2360" s="14"/>
      <c r="MNU2360" s="14"/>
      <c r="MNV2360" s="14"/>
      <c r="MNW2360" s="14"/>
      <c r="MNX2360" s="14"/>
      <c r="MNY2360" s="14"/>
      <c r="MNZ2360" s="14"/>
      <c r="MOA2360" s="14"/>
      <c r="MOB2360" s="14"/>
      <c r="MOC2360" s="14"/>
      <c r="MOD2360" s="14"/>
      <c r="MOE2360" s="14"/>
      <c r="MOF2360" s="14"/>
      <c r="MOG2360" s="14"/>
      <c r="MOH2360" s="14"/>
      <c r="MOI2360" s="14"/>
      <c r="MOJ2360" s="14"/>
      <c r="MOK2360" s="14"/>
      <c r="MOL2360" s="14"/>
      <c r="MOM2360" s="14"/>
      <c r="MON2360" s="14"/>
      <c r="MOO2360" s="14"/>
      <c r="MOP2360" s="14"/>
      <c r="MOQ2360" s="14"/>
      <c r="MOR2360" s="14"/>
      <c r="MOS2360" s="14"/>
      <c r="MOT2360" s="14"/>
      <c r="MOU2360" s="14"/>
      <c r="MOV2360" s="14"/>
      <c r="MOW2360" s="14"/>
      <c r="MOX2360" s="14"/>
      <c r="MOY2360" s="14"/>
      <c r="MOZ2360" s="14"/>
      <c r="MPA2360" s="14"/>
      <c r="MPB2360" s="14"/>
      <c r="MPC2360" s="14"/>
      <c r="MPD2360" s="14"/>
      <c r="MPE2360" s="14"/>
      <c r="MPF2360" s="14"/>
      <c r="MPG2360" s="14"/>
      <c r="MPH2360" s="14"/>
      <c r="MPI2360" s="14"/>
      <c r="MPJ2360" s="14"/>
      <c r="MPK2360" s="14"/>
      <c r="MPL2360" s="14"/>
      <c r="MPM2360" s="14"/>
      <c r="MPN2360" s="14"/>
      <c r="MPO2360" s="14"/>
      <c r="MPP2360" s="14"/>
      <c r="MPQ2360" s="14"/>
      <c r="MPR2360" s="14"/>
      <c r="MPS2360" s="14"/>
      <c r="MPT2360" s="14"/>
      <c r="MPU2360" s="14"/>
      <c r="MPV2360" s="14"/>
      <c r="MPW2360" s="14"/>
      <c r="MPX2360" s="14"/>
      <c r="MPY2360" s="14"/>
      <c r="MPZ2360" s="14"/>
      <c r="MQA2360" s="14"/>
      <c r="MQB2360" s="14"/>
      <c r="MQC2360" s="14"/>
      <c r="MQD2360" s="14"/>
      <c r="MQE2360" s="14"/>
      <c r="MQF2360" s="14"/>
      <c r="MQG2360" s="14"/>
      <c r="MQH2360" s="14"/>
      <c r="MQI2360" s="14"/>
      <c r="MQJ2360" s="14"/>
      <c r="MQK2360" s="14"/>
      <c r="MQL2360" s="14"/>
      <c r="MQM2360" s="14"/>
      <c r="MQN2360" s="14"/>
      <c r="MQO2360" s="14"/>
      <c r="MQP2360" s="14"/>
      <c r="MQQ2360" s="14"/>
      <c r="MQR2360" s="14"/>
      <c r="MQS2360" s="14"/>
      <c r="MQT2360" s="14"/>
      <c r="MQU2360" s="14"/>
      <c r="MQV2360" s="14"/>
      <c r="MQW2360" s="14"/>
      <c r="MQX2360" s="14"/>
      <c r="MQY2360" s="14"/>
      <c r="MQZ2360" s="14"/>
      <c r="MRA2360" s="14"/>
      <c r="MRB2360" s="14"/>
      <c r="MRC2360" s="14"/>
      <c r="MRD2360" s="14"/>
      <c r="MRE2360" s="14"/>
      <c r="MRF2360" s="14"/>
      <c r="MRG2360" s="14"/>
      <c r="MRH2360" s="14"/>
      <c r="MRI2360" s="14"/>
      <c r="MRJ2360" s="14"/>
      <c r="MRK2360" s="14"/>
      <c r="MRL2360" s="14"/>
      <c r="MRM2360" s="14"/>
      <c r="MRN2360" s="14"/>
      <c r="MRO2360" s="14"/>
      <c r="MRP2360" s="14"/>
      <c r="MRQ2360" s="14"/>
      <c r="MRR2360" s="14"/>
      <c r="MRS2360" s="14"/>
      <c r="MRT2360" s="14"/>
      <c r="MRU2360" s="14"/>
      <c r="MRV2360" s="14"/>
      <c r="MRW2360" s="14"/>
      <c r="MRX2360" s="14"/>
      <c r="MRY2360" s="14"/>
      <c r="MRZ2360" s="14"/>
      <c r="MSA2360" s="14"/>
      <c r="MSB2360" s="14"/>
      <c r="MSC2360" s="14"/>
      <c r="MSD2360" s="14"/>
      <c r="MSE2360" s="14"/>
      <c r="MSF2360" s="14"/>
      <c r="MSG2360" s="14"/>
      <c r="MSH2360" s="14"/>
      <c r="MSI2360" s="14"/>
      <c r="MSJ2360" s="14"/>
      <c r="MSK2360" s="14"/>
      <c r="MSL2360" s="14"/>
      <c r="MSM2360" s="14"/>
      <c r="MSN2360" s="14"/>
      <c r="MSO2360" s="14"/>
      <c r="MSP2360" s="14"/>
      <c r="MSQ2360" s="14"/>
      <c r="MSR2360" s="14"/>
      <c r="MSS2360" s="14"/>
      <c r="MST2360" s="14"/>
      <c r="MSU2360" s="14"/>
      <c r="MSV2360" s="14"/>
      <c r="MSW2360" s="14"/>
      <c r="MSX2360" s="14"/>
      <c r="MSY2360" s="14"/>
      <c r="MSZ2360" s="14"/>
      <c r="MTA2360" s="14"/>
      <c r="MTB2360" s="14"/>
      <c r="MTC2360" s="14"/>
      <c r="MTD2360" s="14"/>
      <c r="MTE2360" s="14"/>
      <c r="MTF2360" s="14"/>
      <c r="MTG2360" s="14"/>
      <c r="MTH2360" s="14"/>
      <c r="MTI2360" s="14"/>
      <c r="MTJ2360" s="14"/>
      <c r="MTK2360" s="14"/>
      <c r="MTL2360" s="14"/>
      <c r="MTM2360" s="14"/>
      <c r="MTN2360" s="14"/>
      <c r="MTO2360" s="14"/>
      <c r="MTP2360" s="14"/>
      <c r="MTQ2360" s="14"/>
      <c r="MTR2360" s="14"/>
      <c r="MTS2360" s="14"/>
      <c r="MTT2360" s="14"/>
      <c r="MTU2360" s="14"/>
      <c r="MTV2360" s="14"/>
      <c r="MTW2360" s="14"/>
      <c r="MTX2360" s="14"/>
      <c r="MTY2360" s="14"/>
      <c r="MTZ2360" s="14"/>
      <c r="MUA2360" s="14"/>
      <c r="MUB2360" s="14"/>
      <c r="MUC2360" s="14"/>
      <c r="MUD2360" s="14"/>
      <c r="MUE2360" s="14"/>
      <c r="MUF2360" s="14"/>
      <c r="MUG2360" s="14"/>
      <c r="MUH2360" s="14"/>
      <c r="MUI2360" s="14"/>
      <c r="MUJ2360" s="14"/>
      <c r="MUK2360" s="14"/>
      <c r="MUL2360" s="14"/>
      <c r="MUM2360" s="14"/>
      <c r="MUN2360" s="14"/>
      <c r="MUO2360" s="14"/>
      <c r="MUP2360" s="14"/>
      <c r="MUQ2360" s="14"/>
      <c r="MUR2360" s="14"/>
      <c r="MUS2360" s="14"/>
      <c r="MUT2360" s="14"/>
      <c r="MUU2360" s="14"/>
      <c r="MUV2360" s="14"/>
      <c r="MUW2360" s="14"/>
      <c r="MUX2360" s="14"/>
      <c r="MUY2360" s="14"/>
      <c r="MUZ2360" s="14"/>
      <c r="MVA2360" s="14"/>
      <c r="MVB2360" s="14"/>
      <c r="MVC2360" s="14"/>
      <c r="MVD2360" s="14"/>
      <c r="MVE2360" s="14"/>
      <c r="MVF2360" s="14"/>
      <c r="MVG2360" s="14"/>
      <c r="MVH2360" s="14"/>
      <c r="MVI2360" s="14"/>
      <c r="MVJ2360" s="14"/>
      <c r="MVK2360" s="14"/>
      <c r="MVL2360" s="14"/>
      <c r="MVM2360" s="14"/>
      <c r="MVN2360" s="14"/>
      <c r="MVO2360" s="14"/>
      <c r="MVP2360" s="14"/>
      <c r="MVQ2360" s="14"/>
      <c r="MVR2360" s="14"/>
      <c r="MVS2360" s="14"/>
      <c r="MVT2360" s="14"/>
      <c r="MVU2360" s="14"/>
      <c r="MVV2360" s="14"/>
      <c r="MVW2360" s="14"/>
      <c r="MVX2360" s="14"/>
      <c r="MVY2360" s="14"/>
      <c r="MVZ2360" s="14"/>
      <c r="MWA2360" s="14"/>
      <c r="MWB2360" s="14"/>
      <c r="MWC2360" s="14"/>
      <c r="MWD2360" s="14"/>
      <c r="MWE2360" s="14"/>
      <c r="MWF2360" s="14"/>
      <c r="MWG2360" s="14"/>
      <c r="MWH2360" s="14"/>
      <c r="MWI2360" s="14"/>
      <c r="MWJ2360" s="14"/>
      <c r="MWK2360" s="14"/>
      <c r="MWL2360" s="14"/>
      <c r="MWM2360" s="14"/>
      <c r="MWN2360" s="14"/>
      <c r="MWO2360" s="14"/>
      <c r="MWP2360" s="14"/>
      <c r="MWQ2360" s="14"/>
      <c r="MWR2360" s="14"/>
      <c r="MWS2360" s="14"/>
      <c r="MWT2360" s="14"/>
      <c r="MWU2360" s="14"/>
      <c r="MWV2360" s="14"/>
      <c r="MWW2360" s="14"/>
      <c r="MWX2360" s="14"/>
      <c r="MWY2360" s="14"/>
      <c r="MWZ2360" s="14"/>
      <c r="MXA2360" s="14"/>
      <c r="MXB2360" s="14"/>
      <c r="MXC2360" s="14"/>
      <c r="MXD2360" s="14"/>
      <c r="MXE2360" s="14"/>
      <c r="MXF2360" s="14"/>
      <c r="MXG2360" s="14"/>
      <c r="MXH2360" s="14"/>
      <c r="MXI2360" s="14"/>
      <c r="MXJ2360" s="14"/>
      <c r="MXK2360" s="14"/>
      <c r="MXL2360" s="14"/>
      <c r="MXM2360" s="14"/>
      <c r="MXN2360" s="14"/>
      <c r="MXO2360" s="14"/>
      <c r="MXP2360" s="14"/>
      <c r="MXQ2360" s="14"/>
      <c r="MXR2360" s="14"/>
      <c r="MXS2360" s="14"/>
      <c r="MXT2360" s="14"/>
      <c r="MXU2360" s="14"/>
      <c r="MXV2360" s="14"/>
      <c r="MXW2360" s="14"/>
      <c r="MXX2360" s="14"/>
      <c r="MXY2360" s="14"/>
      <c r="MXZ2360" s="14"/>
      <c r="MYA2360" s="14"/>
      <c r="MYB2360" s="14"/>
      <c r="MYC2360" s="14"/>
      <c r="MYD2360" s="14"/>
      <c r="MYE2360" s="14"/>
      <c r="MYF2360" s="14"/>
      <c r="MYG2360" s="14"/>
      <c r="MYH2360" s="14"/>
      <c r="MYI2360" s="14"/>
      <c r="MYJ2360" s="14"/>
      <c r="MYK2360" s="14"/>
      <c r="MYL2360" s="14"/>
      <c r="MYM2360" s="14"/>
      <c r="MYN2360" s="14"/>
      <c r="MYO2360" s="14"/>
      <c r="MYP2360" s="14"/>
      <c r="MYQ2360" s="14"/>
      <c r="MYR2360" s="14"/>
      <c r="MYS2360" s="14"/>
      <c r="MYT2360" s="14"/>
      <c r="MYU2360" s="14"/>
      <c r="MYV2360" s="14"/>
      <c r="MYW2360" s="14"/>
      <c r="MYX2360" s="14"/>
      <c r="MYY2360" s="14"/>
      <c r="MYZ2360" s="14"/>
      <c r="MZA2360" s="14"/>
      <c r="MZB2360" s="14"/>
      <c r="MZC2360" s="14"/>
      <c r="MZD2360" s="14"/>
      <c r="MZE2360" s="14"/>
      <c r="MZF2360" s="14"/>
      <c r="MZG2360" s="14"/>
      <c r="MZH2360" s="14"/>
      <c r="MZI2360" s="14"/>
      <c r="MZJ2360" s="14"/>
      <c r="MZK2360" s="14"/>
      <c r="MZL2360" s="14"/>
      <c r="MZM2360" s="14"/>
      <c r="MZN2360" s="14"/>
      <c r="MZO2360" s="14"/>
      <c r="MZP2360" s="14"/>
      <c r="MZQ2360" s="14"/>
      <c r="MZR2360" s="14"/>
      <c r="MZS2360" s="14"/>
      <c r="MZT2360" s="14"/>
      <c r="MZU2360" s="14"/>
      <c r="MZV2360" s="14"/>
      <c r="MZW2360" s="14"/>
      <c r="MZX2360" s="14"/>
      <c r="MZY2360" s="14"/>
      <c r="MZZ2360" s="14"/>
      <c r="NAA2360" s="14"/>
      <c r="NAB2360" s="14"/>
      <c r="NAC2360" s="14"/>
      <c r="NAD2360" s="14"/>
      <c r="NAE2360" s="14"/>
      <c r="NAF2360" s="14"/>
      <c r="NAG2360" s="14"/>
      <c r="NAH2360" s="14"/>
      <c r="NAI2360" s="14"/>
      <c r="NAJ2360" s="14"/>
      <c r="NAK2360" s="14"/>
      <c r="NAL2360" s="14"/>
      <c r="NAM2360" s="14"/>
      <c r="NAN2360" s="14"/>
      <c r="NAO2360" s="14"/>
      <c r="NAP2360" s="14"/>
      <c r="NAQ2360" s="14"/>
      <c r="NAR2360" s="14"/>
      <c r="NAS2360" s="14"/>
      <c r="NAT2360" s="14"/>
      <c r="NAU2360" s="14"/>
      <c r="NAV2360" s="14"/>
      <c r="NAW2360" s="14"/>
      <c r="NAX2360" s="14"/>
      <c r="NAY2360" s="14"/>
      <c r="NAZ2360" s="14"/>
      <c r="NBA2360" s="14"/>
      <c r="NBB2360" s="14"/>
      <c r="NBC2360" s="14"/>
      <c r="NBD2360" s="14"/>
      <c r="NBE2360" s="14"/>
      <c r="NBF2360" s="14"/>
      <c r="NBG2360" s="14"/>
      <c r="NBH2360" s="14"/>
      <c r="NBI2360" s="14"/>
      <c r="NBJ2360" s="14"/>
      <c r="NBK2360" s="14"/>
      <c r="NBL2360" s="14"/>
      <c r="NBM2360" s="14"/>
      <c r="NBN2360" s="14"/>
      <c r="NBO2360" s="14"/>
      <c r="NBP2360" s="14"/>
      <c r="NBQ2360" s="14"/>
      <c r="NBR2360" s="14"/>
      <c r="NBS2360" s="14"/>
      <c r="NBT2360" s="14"/>
      <c r="NBU2360" s="14"/>
      <c r="NBV2360" s="14"/>
      <c r="NBW2360" s="14"/>
      <c r="NBX2360" s="14"/>
      <c r="NBY2360" s="14"/>
      <c r="NBZ2360" s="14"/>
      <c r="NCA2360" s="14"/>
      <c r="NCB2360" s="14"/>
      <c r="NCC2360" s="14"/>
      <c r="NCD2360" s="14"/>
      <c r="NCE2360" s="14"/>
      <c r="NCF2360" s="14"/>
      <c r="NCG2360" s="14"/>
      <c r="NCH2360" s="14"/>
      <c r="NCI2360" s="14"/>
      <c r="NCJ2360" s="14"/>
      <c r="NCK2360" s="14"/>
      <c r="NCL2360" s="14"/>
      <c r="NCM2360" s="14"/>
      <c r="NCN2360" s="14"/>
      <c r="NCO2360" s="14"/>
      <c r="NCP2360" s="14"/>
      <c r="NCQ2360" s="14"/>
      <c r="NCR2360" s="14"/>
      <c r="NCS2360" s="14"/>
      <c r="NCT2360" s="14"/>
      <c r="NCU2360" s="14"/>
      <c r="NCV2360" s="14"/>
      <c r="NCW2360" s="14"/>
      <c r="NCX2360" s="14"/>
      <c r="NCY2360" s="14"/>
      <c r="NCZ2360" s="14"/>
      <c r="NDA2360" s="14"/>
      <c r="NDB2360" s="14"/>
      <c r="NDC2360" s="14"/>
      <c r="NDD2360" s="14"/>
      <c r="NDE2360" s="14"/>
      <c r="NDF2360" s="14"/>
      <c r="NDG2360" s="14"/>
      <c r="NDH2360" s="14"/>
      <c r="NDI2360" s="14"/>
      <c r="NDJ2360" s="14"/>
      <c r="NDK2360" s="14"/>
      <c r="NDL2360" s="14"/>
      <c r="NDM2360" s="14"/>
      <c r="NDN2360" s="14"/>
      <c r="NDO2360" s="14"/>
      <c r="NDP2360" s="14"/>
      <c r="NDQ2360" s="14"/>
      <c r="NDR2360" s="14"/>
      <c r="NDS2360" s="14"/>
      <c r="NDT2360" s="14"/>
      <c r="NDU2360" s="14"/>
      <c r="NDV2360" s="14"/>
      <c r="NDW2360" s="14"/>
      <c r="NDX2360" s="14"/>
      <c r="NDY2360" s="14"/>
      <c r="NDZ2360" s="14"/>
      <c r="NEA2360" s="14"/>
      <c r="NEB2360" s="14"/>
      <c r="NEC2360" s="14"/>
      <c r="NED2360" s="14"/>
      <c r="NEE2360" s="14"/>
      <c r="NEF2360" s="14"/>
      <c r="NEG2360" s="14"/>
      <c r="NEH2360" s="14"/>
      <c r="NEI2360" s="14"/>
      <c r="NEJ2360" s="14"/>
      <c r="NEK2360" s="14"/>
      <c r="NEL2360" s="14"/>
      <c r="NEM2360" s="14"/>
      <c r="NEN2360" s="14"/>
      <c r="NEO2360" s="14"/>
      <c r="NEP2360" s="14"/>
      <c r="NEQ2360" s="14"/>
      <c r="NER2360" s="14"/>
      <c r="NES2360" s="14"/>
      <c r="NET2360" s="14"/>
      <c r="NEU2360" s="14"/>
      <c r="NEV2360" s="14"/>
      <c r="NEW2360" s="14"/>
      <c r="NEX2360" s="14"/>
      <c r="NEY2360" s="14"/>
      <c r="NEZ2360" s="14"/>
      <c r="NFA2360" s="14"/>
      <c r="NFB2360" s="14"/>
      <c r="NFC2360" s="14"/>
      <c r="NFD2360" s="14"/>
      <c r="NFE2360" s="14"/>
      <c r="NFF2360" s="14"/>
      <c r="NFG2360" s="14"/>
      <c r="NFH2360" s="14"/>
      <c r="NFI2360" s="14"/>
      <c r="NFJ2360" s="14"/>
      <c r="NFK2360" s="14"/>
      <c r="NFL2360" s="14"/>
      <c r="NFM2360" s="14"/>
      <c r="NFN2360" s="14"/>
      <c r="NFO2360" s="14"/>
      <c r="NFP2360" s="14"/>
      <c r="NFQ2360" s="14"/>
      <c r="NFR2360" s="14"/>
      <c r="NFS2360" s="14"/>
      <c r="NFT2360" s="14"/>
      <c r="NFU2360" s="14"/>
      <c r="NFV2360" s="14"/>
      <c r="NFW2360" s="14"/>
      <c r="NFX2360" s="14"/>
      <c r="NFY2360" s="14"/>
      <c r="NFZ2360" s="14"/>
      <c r="NGA2360" s="14"/>
      <c r="NGB2360" s="14"/>
      <c r="NGC2360" s="14"/>
      <c r="NGD2360" s="14"/>
      <c r="NGE2360" s="14"/>
      <c r="NGF2360" s="14"/>
      <c r="NGG2360" s="14"/>
      <c r="NGH2360" s="14"/>
      <c r="NGI2360" s="14"/>
      <c r="NGJ2360" s="14"/>
      <c r="NGK2360" s="14"/>
      <c r="NGL2360" s="14"/>
      <c r="NGM2360" s="14"/>
      <c r="NGN2360" s="14"/>
      <c r="NGO2360" s="14"/>
      <c r="NGP2360" s="14"/>
      <c r="NGQ2360" s="14"/>
      <c r="NGR2360" s="14"/>
      <c r="NGS2360" s="14"/>
      <c r="NGT2360" s="14"/>
      <c r="NGU2360" s="14"/>
      <c r="NGV2360" s="14"/>
      <c r="NGW2360" s="14"/>
      <c r="NGX2360" s="14"/>
      <c r="NGY2360" s="14"/>
      <c r="NGZ2360" s="14"/>
      <c r="NHA2360" s="14"/>
      <c r="NHB2360" s="14"/>
      <c r="NHC2360" s="14"/>
      <c r="NHD2360" s="14"/>
      <c r="NHE2360" s="14"/>
      <c r="NHF2360" s="14"/>
      <c r="NHG2360" s="14"/>
      <c r="NHH2360" s="14"/>
      <c r="NHI2360" s="14"/>
      <c r="NHJ2360" s="14"/>
      <c r="NHK2360" s="14"/>
      <c r="NHL2360" s="14"/>
      <c r="NHM2360" s="14"/>
      <c r="NHN2360" s="14"/>
      <c r="NHO2360" s="14"/>
      <c r="NHP2360" s="14"/>
      <c r="NHQ2360" s="14"/>
      <c r="NHR2360" s="14"/>
      <c r="NHS2360" s="14"/>
      <c r="NHT2360" s="14"/>
      <c r="NHU2360" s="14"/>
      <c r="NHV2360" s="14"/>
      <c r="NHW2360" s="14"/>
      <c r="NHX2360" s="14"/>
      <c r="NHY2360" s="14"/>
      <c r="NHZ2360" s="14"/>
      <c r="NIA2360" s="14"/>
      <c r="NIB2360" s="14"/>
      <c r="NIC2360" s="14"/>
      <c r="NID2360" s="14"/>
      <c r="NIE2360" s="14"/>
      <c r="NIF2360" s="14"/>
      <c r="NIG2360" s="14"/>
      <c r="NIH2360" s="14"/>
      <c r="NII2360" s="14"/>
      <c r="NIJ2360" s="14"/>
      <c r="NIK2360" s="14"/>
      <c r="NIL2360" s="14"/>
      <c r="NIM2360" s="14"/>
      <c r="NIN2360" s="14"/>
      <c r="NIO2360" s="14"/>
      <c r="NIP2360" s="14"/>
      <c r="NIQ2360" s="14"/>
      <c r="NIR2360" s="14"/>
      <c r="NIS2360" s="14"/>
      <c r="NIT2360" s="14"/>
      <c r="NIU2360" s="14"/>
      <c r="NIV2360" s="14"/>
      <c r="NIW2360" s="14"/>
      <c r="NIX2360" s="14"/>
      <c r="NIY2360" s="14"/>
      <c r="NIZ2360" s="14"/>
      <c r="NJA2360" s="14"/>
      <c r="NJB2360" s="14"/>
      <c r="NJC2360" s="14"/>
      <c r="NJD2360" s="14"/>
      <c r="NJE2360" s="14"/>
      <c r="NJF2360" s="14"/>
      <c r="NJG2360" s="14"/>
      <c r="NJH2360" s="14"/>
      <c r="NJI2360" s="14"/>
      <c r="NJJ2360" s="14"/>
      <c r="NJK2360" s="14"/>
      <c r="NJL2360" s="14"/>
      <c r="NJM2360" s="14"/>
      <c r="NJN2360" s="14"/>
      <c r="NJO2360" s="14"/>
      <c r="NJP2360" s="14"/>
      <c r="NJQ2360" s="14"/>
      <c r="NJR2360" s="14"/>
      <c r="NJS2360" s="14"/>
      <c r="NJT2360" s="14"/>
      <c r="NJU2360" s="14"/>
      <c r="NJV2360" s="14"/>
      <c r="NJW2360" s="14"/>
      <c r="NJX2360" s="14"/>
      <c r="NJY2360" s="14"/>
      <c r="NJZ2360" s="14"/>
      <c r="NKA2360" s="14"/>
      <c r="NKB2360" s="14"/>
      <c r="NKC2360" s="14"/>
      <c r="NKD2360" s="14"/>
      <c r="NKE2360" s="14"/>
      <c r="NKF2360" s="14"/>
      <c r="NKG2360" s="14"/>
      <c r="NKH2360" s="14"/>
      <c r="NKI2360" s="14"/>
      <c r="NKJ2360" s="14"/>
      <c r="NKK2360" s="14"/>
      <c r="NKL2360" s="14"/>
      <c r="NKM2360" s="14"/>
      <c r="NKN2360" s="14"/>
      <c r="NKO2360" s="14"/>
      <c r="NKP2360" s="14"/>
      <c r="NKQ2360" s="14"/>
      <c r="NKR2360" s="14"/>
      <c r="NKS2360" s="14"/>
      <c r="NKT2360" s="14"/>
      <c r="NKU2360" s="14"/>
      <c r="NKV2360" s="14"/>
      <c r="NKW2360" s="14"/>
      <c r="NKX2360" s="14"/>
      <c r="NKY2360" s="14"/>
      <c r="NKZ2360" s="14"/>
      <c r="NLA2360" s="14"/>
      <c r="NLB2360" s="14"/>
      <c r="NLC2360" s="14"/>
      <c r="NLD2360" s="14"/>
      <c r="NLE2360" s="14"/>
      <c r="NLF2360" s="14"/>
      <c r="NLG2360" s="14"/>
      <c r="NLH2360" s="14"/>
      <c r="NLI2360" s="14"/>
      <c r="NLJ2360" s="14"/>
      <c r="NLK2360" s="14"/>
      <c r="NLL2360" s="14"/>
      <c r="NLM2360" s="14"/>
      <c r="NLN2360" s="14"/>
      <c r="NLO2360" s="14"/>
      <c r="NLP2360" s="14"/>
      <c r="NLQ2360" s="14"/>
      <c r="NLR2360" s="14"/>
      <c r="NLS2360" s="14"/>
      <c r="NLT2360" s="14"/>
      <c r="NLU2360" s="14"/>
      <c r="NLV2360" s="14"/>
      <c r="NLW2360" s="14"/>
      <c r="NLX2360" s="14"/>
      <c r="NLY2360" s="14"/>
      <c r="NLZ2360" s="14"/>
      <c r="NMA2360" s="14"/>
      <c r="NMB2360" s="14"/>
      <c r="NMC2360" s="14"/>
      <c r="NMD2360" s="14"/>
      <c r="NME2360" s="14"/>
      <c r="NMF2360" s="14"/>
      <c r="NMG2360" s="14"/>
      <c r="NMH2360" s="14"/>
      <c r="NMI2360" s="14"/>
      <c r="NMJ2360" s="14"/>
      <c r="NMK2360" s="14"/>
      <c r="NML2360" s="14"/>
      <c r="NMM2360" s="14"/>
      <c r="NMN2360" s="14"/>
      <c r="NMO2360" s="14"/>
      <c r="NMP2360" s="14"/>
      <c r="NMQ2360" s="14"/>
      <c r="NMR2360" s="14"/>
      <c r="NMS2360" s="14"/>
      <c r="NMT2360" s="14"/>
      <c r="NMU2360" s="14"/>
      <c r="NMV2360" s="14"/>
      <c r="NMW2360" s="14"/>
      <c r="NMX2360" s="14"/>
      <c r="NMY2360" s="14"/>
      <c r="NMZ2360" s="14"/>
      <c r="NNA2360" s="14"/>
      <c r="NNB2360" s="14"/>
      <c r="NNC2360" s="14"/>
      <c r="NND2360" s="14"/>
      <c r="NNE2360" s="14"/>
      <c r="NNF2360" s="14"/>
      <c r="NNG2360" s="14"/>
      <c r="NNH2360" s="14"/>
      <c r="NNI2360" s="14"/>
      <c r="NNJ2360" s="14"/>
      <c r="NNK2360" s="14"/>
      <c r="NNL2360" s="14"/>
      <c r="NNM2360" s="14"/>
      <c r="NNN2360" s="14"/>
      <c r="NNO2360" s="14"/>
      <c r="NNP2360" s="14"/>
      <c r="NNQ2360" s="14"/>
      <c r="NNR2360" s="14"/>
      <c r="NNS2360" s="14"/>
      <c r="NNT2360" s="14"/>
      <c r="NNU2360" s="14"/>
      <c r="NNV2360" s="14"/>
      <c r="NNW2360" s="14"/>
      <c r="NNX2360" s="14"/>
      <c r="NNY2360" s="14"/>
      <c r="NNZ2360" s="14"/>
      <c r="NOA2360" s="14"/>
      <c r="NOB2360" s="14"/>
      <c r="NOC2360" s="14"/>
      <c r="NOD2360" s="14"/>
      <c r="NOE2360" s="14"/>
      <c r="NOF2360" s="14"/>
      <c r="NOG2360" s="14"/>
      <c r="NOH2360" s="14"/>
      <c r="NOI2360" s="14"/>
      <c r="NOJ2360" s="14"/>
      <c r="NOK2360" s="14"/>
      <c r="NOL2360" s="14"/>
      <c r="NOM2360" s="14"/>
      <c r="NON2360" s="14"/>
      <c r="NOO2360" s="14"/>
      <c r="NOP2360" s="14"/>
      <c r="NOQ2360" s="14"/>
      <c r="NOR2360" s="14"/>
      <c r="NOS2360" s="14"/>
      <c r="NOT2360" s="14"/>
      <c r="NOU2360" s="14"/>
      <c r="NOV2360" s="14"/>
      <c r="NOW2360" s="14"/>
      <c r="NOX2360" s="14"/>
      <c r="NOY2360" s="14"/>
      <c r="NOZ2360" s="14"/>
      <c r="NPA2360" s="14"/>
      <c r="NPB2360" s="14"/>
      <c r="NPC2360" s="14"/>
      <c r="NPD2360" s="14"/>
      <c r="NPE2360" s="14"/>
      <c r="NPF2360" s="14"/>
      <c r="NPG2360" s="14"/>
      <c r="NPH2360" s="14"/>
      <c r="NPI2360" s="14"/>
      <c r="NPJ2360" s="14"/>
      <c r="NPK2360" s="14"/>
      <c r="NPL2360" s="14"/>
      <c r="NPM2360" s="14"/>
      <c r="NPN2360" s="14"/>
      <c r="NPO2360" s="14"/>
      <c r="NPP2360" s="14"/>
      <c r="NPQ2360" s="14"/>
      <c r="NPR2360" s="14"/>
      <c r="NPS2360" s="14"/>
      <c r="NPT2360" s="14"/>
      <c r="NPU2360" s="14"/>
      <c r="NPV2360" s="14"/>
      <c r="NPW2360" s="14"/>
      <c r="NPX2360" s="14"/>
      <c r="NPY2360" s="14"/>
      <c r="NPZ2360" s="14"/>
      <c r="NQA2360" s="14"/>
      <c r="NQB2360" s="14"/>
      <c r="NQC2360" s="14"/>
      <c r="NQD2360" s="14"/>
      <c r="NQE2360" s="14"/>
      <c r="NQF2360" s="14"/>
      <c r="NQG2360" s="14"/>
      <c r="NQH2360" s="14"/>
      <c r="NQI2360" s="14"/>
      <c r="NQJ2360" s="14"/>
      <c r="NQK2360" s="14"/>
      <c r="NQL2360" s="14"/>
      <c r="NQM2360" s="14"/>
      <c r="NQN2360" s="14"/>
      <c r="NQO2360" s="14"/>
      <c r="NQP2360" s="14"/>
      <c r="NQQ2360" s="14"/>
      <c r="NQR2360" s="14"/>
      <c r="NQS2360" s="14"/>
      <c r="NQT2360" s="14"/>
      <c r="NQU2360" s="14"/>
      <c r="NQV2360" s="14"/>
      <c r="NQW2360" s="14"/>
      <c r="NQX2360" s="14"/>
      <c r="NQY2360" s="14"/>
      <c r="NQZ2360" s="14"/>
      <c r="NRA2360" s="14"/>
      <c r="NRB2360" s="14"/>
      <c r="NRC2360" s="14"/>
      <c r="NRD2360" s="14"/>
      <c r="NRE2360" s="14"/>
      <c r="NRF2360" s="14"/>
      <c r="NRG2360" s="14"/>
      <c r="NRH2360" s="14"/>
      <c r="NRI2360" s="14"/>
      <c r="NRJ2360" s="14"/>
      <c r="NRK2360" s="14"/>
      <c r="NRL2360" s="14"/>
      <c r="NRM2360" s="14"/>
      <c r="NRN2360" s="14"/>
      <c r="NRO2360" s="14"/>
      <c r="NRP2360" s="14"/>
      <c r="NRQ2360" s="14"/>
      <c r="NRR2360" s="14"/>
      <c r="NRS2360" s="14"/>
      <c r="NRT2360" s="14"/>
      <c r="NRU2360" s="14"/>
      <c r="NRV2360" s="14"/>
      <c r="NRW2360" s="14"/>
      <c r="NRX2360" s="14"/>
      <c r="NRY2360" s="14"/>
      <c r="NRZ2360" s="14"/>
      <c r="NSA2360" s="14"/>
      <c r="NSB2360" s="14"/>
      <c r="NSC2360" s="14"/>
      <c r="NSD2360" s="14"/>
      <c r="NSE2360" s="14"/>
      <c r="NSF2360" s="14"/>
      <c r="NSG2360" s="14"/>
      <c r="NSH2360" s="14"/>
      <c r="NSI2360" s="14"/>
      <c r="NSJ2360" s="14"/>
      <c r="NSK2360" s="14"/>
      <c r="NSL2360" s="14"/>
      <c r="NSM2360" s="14"/>
      <c r="NSN2360" s="14"/>
      <c r="NSO2360" s="14"/>
      <c r="NSP2360" s="14"/>
      <c r="NSQ2360" s="14"/>
      <c r="NSR2360" s="14"/>
      <c r="NSS2360" s="14"/>
      <c r="NST2360" s="14"/>
      <c r="NSU2360" s="14"/>
      <c r="NSV2360" s="14"/>
      <c r="NSW2360" s="14"/>
      <c r="NSX2360" s="14"/>
      <c r="NSY2360" s="14"/>
      <c r="NSZ2360" s="14"/>
      <c r="NTA2360" s="14"/>
      <c r="NTB2360" s="14"/>
      <c r="NTC2360" s="14"/>
      <c r="NTD2360" s="14"/>
      <c r="NTE2360" s="14"/>
      <c r="NTF2360" s="14"/>
      <c r="NTG2360" s="14"/>
      <c r="NTH2360" s="14"/>
      <c r="NTI2360" s="14"/>
      <c r="NTJ2360" s="14"/>
      <c r="NTK2360" s="14"/>
      <c r="NTL2360" s="14"/>
      <c r="NTM2360" s="14"/>
      <c r="NTN2360" s="14"/>
      <c r="NTO2360" s="14"/>
      <c r="NTP2360" s="14"/>
      <c r="NTQ2360" s="14"/>
      <c r="NTR2360" s="14"/>
      <c r="NTS2360" s="14"/>
      <c r="NTT2360" s="14"/>
      <c r="NTU2360" s="14"/>
      <c r="NTV2360" s="14"/>
      <c r="NTW2360" s="14"/>
      <c r="NTX2360" s="14"/>
      <c r="NTY2360" s="14"/>
      <c r="NTZ2360" s="14"/>
      <c r="NUA2360" s="14"/>
      <c r="NUB2360" s="14"/>
      <c r="NUC2360" s="14"/>
      <c r="NUD2360" s="14"/>
      <c r="NUE2360" s="14"/>
      <c r="NUF2360" s="14"/>
      <c r="NUG2360" s="14"/>
      <c r="NUH2360" s="14"/>
      <c r="NUI2360" s="14"/>
      <c r="NUJ2360" s="14"/>
      <c r="NUK2360" s="14"/>
      <c r="NUL2360" s="14"/>
      <c r="NUM2360" s="14"/>
      <c r="NUN2360" s="14"/>
      <c r="NUO2360" s="14"/>
      <c r="NUP2360" s="14"/>
      <c r="NUQ2360" s="14"/>
      <c r="NUR2360" s="14"/>
      <c r="NUS2360" s="14"/>
      <c r="NUT2360" s="14"/>
      <c r="NUU2360" s="14"/>
      <c r="NUV2360" s="14"/>
      <c r="NUW2360" s="14"/>
      <c r="NUX2360" s="14"/>
      <c r="NUY2360" s="14"/>
      <c r="NUZ2360" s="14"/>
      <c r="NVA2360" s="14"/>
      <c r="NVB2360" s="14"/>
      <c r="NVC2360" s="14"/>
      <c r="NVD2360" s="14"/>
      <c r="NVE2360" s="14"/>
      <c r="NVF2360" s="14"/>
      <c r="NVG2360" s="14"/>
      <c r="NVH2360" s="14"/>
      <c r="NVI2360" s="14"/>
      <c r="NVJ2360" s="14"/>
      <c r="NVK2360" s="14"/>
      <c r="NVL2360" s="14"/>
      <c r="NVM2360" s="14"/>
      <c r="NVN2360" s="14"/>
      <c r="NVO2360" s="14"/>
      <c r="NVP2360" s="14"/>
      <c r="NVQ2360" s="14"/>
      <c r="NVR2360" s="14"/>
      <c r="NVS2360" s="14"/>
      <c r="NVT2360" s="14"/>
      <c r="NVU2360" s="14"/>
      <c r="NVV2360" s="14"/>
      <c r="NVW2360" s="14"/>
      <c r="NVX2360" s="14"/>
      <c r="NVY2360" s="14"/>
      <c r="NVZ2360" s="14"/>
      <c r="NWA2360" s="14"/>
      <c r="NWB2360" s="14"/>
      <c r="NWC2360" s="14"/>
      <c r="NWD2360" s="14"/>
      <c r="NWE2360" s="14"/>
      <c r="NWF2360" s="14"/>
      <c r="NWG2360" s="14"/>
      <c r="NWH2360" s="14"/>
      <c r="NWI2360" s="14"/>
      <c r="NWJ2360" s="14"/>
      <c r="NWK2360" s="14"/>
      <c r="NWL2360" s="14"/>
      <c r="NWM2360" s="14"/>
      <c r="NWN2360" s="14"/>
      <c r="NWO2360" s="14"/>
      <c r="NWP2360" s="14"/>
      <c r="NWQ2360" s="14"/>
      <c r="NWR2360" s="14"/>
      <c r="NWS2360" s="14"/>
      <c r="NWT2360" s="14"/>
      <c r="NWU2360" s="14"/>
      <c r="NWV2360" s="14"/>
      <c r="NWW2360" s="14"/>
      <c r="NWX2360" s="14"/>
      <c r="NWY2360" s="14"/>
      <c r="NWZ2360" s="14"/>
      <c r="NXA2360" s="14"/>
      <c r="NXB2360" s="14"/>
      <c r="NXC2360" s="14"/>
      <c r="NXD2360" s="14"/>
      <c r="NXE2360" s="14"/>
      <c r="NXF2360" s="14"/>
      <c r="NXG2360" s="14"/>
      <c r="NXH2360" s="14"/>
      <c r="NXI2360" s="14"/>
      <c r="NXJ2360" s="14"/>
      <c r="NXK2360" s="14"/>
      <c r="NXL2360" s="14"/>
      <c r="NXM2360" s="14"/>
      <c r="NXN2360" s="14"/>
      <c r="NXO2360" s="14"/>
      <c r="NXP2360" s="14"/>
      <c r="NXQ2360" s="14"/>
      <c r="NXR2360" s="14"/>
      <c r="NXS2360" s="14"/>
      <c r="NXT2360" s="14"/>
      <c r="NXU2360" s="14"/>
      <c r="NXV2360" s="14"/>
      <c r="NXW2360" s="14"/>
      <c r="NXX2360" s="14"/>
      <c r="NXY2360" s="14"/>
      <c r="NXZ2360" s="14"/>
      <c r="NYA2360" s="14"/>
      <c r="NYB2360" s="14"/>
      <c r="NYC2360" s="14"/>
      <c r="NYD2360" s="14"/>
      <c r="NYE2360" s="14"/>
      <c r="NYF2360" s="14"/>
      <c r="NYG2360" s="14"/>
      <c r="NYH2360" s="14"/>
      <c r="NYI2360" s="14"/>
      <c r="NYJ2360" s="14"/>
      <c r="NYK2360" s="14"/>
      <c r="NYL2360" s="14"/>
      <c r="NYM2360" s="14"/>
      <c r="NYN2360" s="14"/>
      <c r="NYO2360" s="14"/>
      <c r="NYP2360" s="14"/>
      <c r="NYQ2360" s="14"/>
      <c r="NYR2360" s="14"/>
      <c r="NYS2360" s="14"/>
      <c r="NYT2360" s="14"/>
      <c r="NYU2360" s="14"/>
      <c r="NYV2360" s="14"/>
      <c r="NYW2360" s="14"/>
      <c r="NYX2360" s="14"/>
      <c r="NYY2360" s="14"/>
      <c r="NYZ2360" s="14"/>
      <c r="NZA2360" s="14"/>
      <c r="NZB2360" s="14"/>
      <c r="NZC2360" s="14"/>
      <c r="NZD2360" s="14"/>
      <c r="NZE2360" s="14"/>
      <c r="NZF2360" s="14"/>
      <c r="NZG2360" s="14"/>
      <c r="NZH2360" s="14"/>
      <c r="NZI2360" s="14"/>
      <c r="NZJ2360" s="14"/>
      <c r="NZK2360" s="14"/>
      <c r="NZL2360" s="14"/>
      <c r="NZM2360" s="14"/>
      <c r="NZN2360" s="14"/>
      <c r="NZO2360" s="14"/>
      <c r="NZP2360" s="14"/>
      <c r="NZQ2360" s="14"/>
      <c r="NZR2360" s="14"/>
      <c r="NZS2360" s="14"/>
      <c r="NZT2360" s="14"/>
      <c r="NZU2360" s="14"/>
      <c r="NZV2360" s="14"/>
      <c r="NZW2360" s="14"/>
      <c r="NZX2360" s="14"/>
      <c r="NZY2360" s="14"/>
      <c r="NZZ2360" s="14"/>
      <c r="OAA2360" s="14"/>
      <c r="OAB2360" s="14"/>
      <c r="OAC2360" s="14"/>
      <c r="OAD2360" s="14"/>
      <c r="OAE2360" s="14"/>
      <c r="OAF2360" s="14"/>
      <c r="OAG2360" s="14"/>
      <c r="OAH2360" s="14"/>
      <c r="OAI2360" s="14"/>
      <c r="OAJ2360" s="14"/>
      <c r="OAK2360" s="14"/>
      <c r="OAL2360" s="14"/>
      <c r="OAM2360" s="14"/>
      <c r="OAN2360" s="14"/>
      <c r="OAO2360" s="14"/>
      <c r="OAP2360" s="14"/>
      <c r="OAQ2360" s="14"/>
      <c r="OAR2360" s="14"/>
      <c r="OAS2360" s="14"/>
      <c r="OAT2360" s="14"/>
      <c r="OAU2360" s="14"/>
      <c r="OAV2360" s="14"/>
      <c r="OAW2360" s="14"/>
      <c r="OAX2360" s="14"/>
      <c r="OAY2360" s="14"/>
      <c r="OAZ2360" s="14"/>
      <c r="OBA2360" s="14"/>
      <c r="OBB2360" s="14"/>
      <c r="OBC2360" s="14"/>
      <c r="OBD2360" s="14"/>
      <c r="OBE2360" s="14"/>
      <c r="OBF2360" s="14"/>
      <c r="OBG2360" s="14"/>
      <c r="OBH2360" s="14"/>
      <c r="OBI2360" s="14"/>
      <c r="OBJ2360" s="14"/>
      <c r="OBK2360" s="14"/>
      <c r="OBL2360" s="14"/>
      <c r="OBM2360" s="14"/>
      <c r="OBN2360" s="14"/>
      <c r="OBO2360" s="14"/>
      <c r="OBP2360" s="14"/>
      <c r="OBQ2360" s="14"/>
      <c r="OBR2360" s="14"/>
      <c r="OBS2360" s="14"/>
      <c r="OBT2360" s="14"/>
      <c r="OBU2360" s="14"/>
      <c r="OBV2360" s="14"/>
      <c r="OBW2360" s="14"/>
      <c r="OBX2360" s="14"/>
      <c r="OBY2360" s="14"/>
      <c r="OBZ2360" s="14"/>
      <c r="OCA2360" s="14"/>
      <c r="OCB2360" s="14"/>
      <c r="OCC2360" s="14"/>
      <c r="OCD2360" s="14"/>
      <c r="OCE2360" s="14"/>
      <c r="OCF2360" s="14"/>
      <c r="OCG2360" s="14"/>
      <c r="OCH2360" s="14"/>
      <c r="OCI2360" s="14"/>
      <c r="OCJ2360" s="14"/>
      <c r="OCK2360" s="14"/>
      <c r="OCL2360" s="14"/>
      <c r="OCM2360" s="14"/>
      <c r="OCN2360" s="14"/>
      <c r="OCO2360" s="14"/>
      <c r="OCP2360" s="14"/>
      <c r="OCQ2360" s="14"/>
      <c r="OCR2360" s="14"/>
      <c r="OCS2360" s="14"/>
      <c r="OCT2360" s="14"/>
      <c r="OCU2360" s="14"/>
      <c r="OCV2360" s="14"/>
      <c r="OCW2360" s="14"/>
      <c r="OCX2360" s="14"/>
      <c r="OCY2360" s="14"/>
      <c r="OCZ2360" s="14"/>
      <c r="ODA2360" s="14"/>
      <c r="ODB2360" s="14"/>
      <c r="ODC2360" s="14"/>
      <c r="ODD2360" s="14"/>
      <c r="ODE2360" s="14"/>
      <c r="ODF2360" s="14"/>
      <c r="ODG2360" s="14"/>
      <c r="ODH2360" s="14"/>
      <c r="ODI2360" s="14"/>
      <c r="ODJ2360" s="14"/>
      <c r="ODK2360" s="14"/>
      <c r="ODL2360" s="14"/>
      <c r="ODM2360" s="14"/>
      <c r="ODN2360" s="14"/>
      <c r="ODO2360" s="14"/>
      <c r="ODP2360" s="14"/>
      <c r="ODQ2360" s="14"/>
      <c r="ODR2360" s="14"/>
      <c r="ODS2360" s="14"/>
      <c r="ODT2360" s="14"/>
      <c r="ODU2360" s="14"/>
      <c r="ODV2360" s="14"/>
      <c r="ODW2360" s="14"/>
      <c r="ODX2360" s="14"/>
      <c r="ODY2360" s="14"/>
      <c r="ODZ2360" s="14"/>
      <c r="OEA2360" s="14"/>
      <c r="OEB2360" s="14"/>
      <c r="OEC2360" s="14"/>
      <c r="OED2360" s="14"/>
      <c r="OEE2360" s="14"/>
      <c r="OEF2360" s="14"/>
      <c r="OEG2360" s="14"/>
      <c r="OEH2360" s="14"/>
      <c r="OEI2360" s="14"/>
      <c r="OEJ2360" s="14"/>
      <c r="OEK2360" s="14"/>
      <c r="OEL2360" s="14"/>
      <c r="OEM2360" s="14"/>
      <c r="OEN2360" s="14"/>
      <c r="OEO2360" s="14"/>
      <c r="OEP2360" s="14"/>
      <c r="OEQ2360" s="14"/>
      <c r="OER2360" s="14"/>
      <c r="OES2360" s="14"/>
      <c r="OET2360" s="14"/>
      <c r="OEU2360" s="14"/>
      <c r="OEV2360" s="14"/>
      <c r="OEW2360" s="14"/>
      <c r="OEX2360" s="14"/>
      <c r="OEY2360" s="14"/>
      <c r="OEZ2360" s="14"/>
      <c r="OFA2360" s="14"/>
      <c r="OFB2360" s="14"/>
      <c r="OFC2360" s="14"/>
      <c r="OFD2360" s="14"/>
      <c r="OFE2360" s="14"/>
      <c r="OFF2360" s="14"/>
      <c r="OFG2360" s="14"/>
      <c r="OFH2360" s="14"/>
      <c r="OFI2360" s="14"/>
      <c r="OFJ2360" s="14"/>
      <c r="OFK2360" s="14"/>
      <c r="OFL2360" s="14"/>
      <c r="OFM2360" s="14"/>
      <c r="OFN2360" s="14"/>
      <c r="OFO2360" s="14"/>
      <c r="OFP2360" s="14"/>
      <c r="OFQ2360" s="14"/>
      <c r="OFR2360" s="14"/>
      <c r="OFS2360" s="14"/>
      <c r="OFT2360" s="14"/>
      <c r="OFU2360" s="14"/>
      <c r="OFV2360" s="14"/>
      <c r="OFW2360" s="14"/>
      <c r="OFX2360" s="14"/>
      <c r="OFY2360" s="14"/>
      <c r="OFZ2360" s="14"/>
      <c r="OGA2360" s="14"/>
      <c r="OGB2360" s="14"/>
      <c r="OGC2360" s="14"/>
      <c r="OGD2360" s="14"/>
      <c r="OGE2360" s="14"/>
      <c r="OGF2360" s="14"/>
      <c r="OGG2360" s="14"/>
      <c r="OGH2360" s="14"/>
      <c r="OGI2360" s="14"/>
      <c r="OGJ2360" s="14"/>
      <c r="OGK2360" s="14"/>
      <c r="OGL2360" s="14"/>
      <c r="OGM2360" s="14"/>
      <c r="OGN2360" s="14"/>
      <c r="OGO2360" s="14"/>
      <c r="OGP2360" s="14"/>
      <c r="OGQ2360" s="14"/>
      <c r="OGR2360" s="14"/>
      <c r="OGS2360" s="14"/>
      <c r="OGT2360" s="14"/>
      <c r="OGU2360" s="14"/>
      <c r="OGV2360" s="14"/>
      <c r="OGW2360" s="14"/>
      <c r="OGX2360" s="14"/>
      <c r="OGY2360" s="14"/>
      <c r="OGZ2360" s="14"/>
      <c r="OHA2360" s="14"/>
      <c r="OHB2360" s="14"/>
      <c r="OHC2360" s="14"/>
      <c r="OHD2360" s="14"/>
      <c r="OHE2360" s="14"/>
      <c r="OHF2360" s="14"/>
      <c r="OHG2360" s="14"/>
      <c r="OHH2360" s="14"/>
      <c r="OHI2360" s="14"/>
      <c r="OHJ2360" s="14"/>
      <c r="OHK2360" s="14"/>
      <c r="OHL2360" s="14"/>
      <c r="OHM2360" s="14"/>
      <c r="OHN2360" s="14"/>
      <c r="OHO2360" s="14"/>
      <c r="OHP2360" s="14"/>
      <c r="OHQ2360" s="14"/>
      <c r="OHR2360" s="14"/>
      <c r="OHS2360" s="14"/>
      <c r="OHT2360" s="14"/>
      <c r="OHU2360" s="14"/>
      <c r="OHV2360" s="14"/>
      <c r="OHW2360" s="14"/>
      <c r="OHX2360" s="14"/>
      <c r="OHY2360" s="14"/>
      <c r="OHZ2360" s="14"/>
      <c r="OIA2360" s="14"/>
      <c r="OIB2360" s="14"/>
      <c r="OIC2360" s="14"/>
      <c r="OID2360" s="14"/>
      <c r="OIE2360" s="14"/>
      <c r="OIF2360" s="14"/>
      <c r="OIG2360" s="14"/>
      <c r="OIH2360" s="14"/>
      <c r="OII2360" s="14"/>
      <c r="OIJ2360" s="14"/>
      <c r="OIK2360" s="14"/>
      <c r="OIL2360" s="14"/>
      <c r="OIM2360" s="14"/>
      <c r="OIN2360" s="14"/>
      <c r="OIO2360" s="14"/>
      <c r="OIP2360" s="14"/>
      <c r="OIQ2360" s="14"/>
      <c r="OIR2360" s="14"/>
      <c r="OIS2360" s="14"/>
      <c r="OIT2360" s="14"/>
      <c r="OIU2360" s="14"/>
      <c r="OIV2360" s="14"/>
      <c r="OIW2360" s="14"/>
      <c r="OIX2360" s="14"/>
      <c r="OIY2360" s="14"/>
      <c r="OIZ2360" s="14"/>
      <c r="OJA2360" s="14"/>
      <c r="OJB2360" s="14"/>
      <c r="OJC2360" s="14"/>
      <c r="OJD2360" s="14"/>
      <c r="OJE2360" s="14"/>
      <c r="OJF2360" s="14"/>
      <c r="OJG2360" s="14"/>
      <c r="OJH2360" s="14"/>
      <c r="OJI2360" s="14"/>
      <c r="OJJ2360" s="14"/>
      <c r="OJK2360" s="14"/>
      <c r="OJL2360" s="14"/>
      <c r="OJM2360" s="14"/>
      <c r="OJN2360" s="14"/>
      <c r="OJO2360" s="14"/>
      <c r="OJP2360" s="14"/>
      <c r="OJQ2360" s="14"/>
      <c r="OJR2360" s="14"/>
      <c r="OJS2360" s="14"/>
      <c r="OJT2360" s="14"/>
      <c r="OJU2360" s="14"/>
      <c r="OJV2360" s="14"/>
      <c r="OJW2360" s="14"/>
      <c r="OJX2360" s="14"/>
      <c r="OJY2360" s="14"/>
      <c r="OJZ2360" s="14"/>
      <c r="OKA2360" s="14"/>
      <c r="OKB2360" s="14"/>
      <c r="OKC2360" s="14"/>
      <c r="OKD2360" s="14"/>
      <c r="OKE2360" s="14"/>
      <c r="OKF2360" s="14"/>
      <c r="OKG2360" s="14"/>
      <c r="OKH2360" s="14"/>
      <c r="OKI2360" s="14"/>
      <c r="OKJ2360" s="14"/>
      <c r="OKK2360" s="14"/>
      <c r="OKL2360" s="14"/>
      <c r="OKM2360" s="14"/>
      <c r="OKN2360" s="14"/>
      <c r="OKO2360" s="14"/>
      <c r="OKP2360" s="14"/>
      <c r="OKQ2360" s="14"/>
      <c r="OKR2360" s="14"/>
      <c r="OKS2360" s="14"/>
      <c r="OKT2360" s="14"/>
      <c r="OKU2360" s="14"/>
      <c r="OKV2360" s="14"/>
      <c r="OKW2360" s="14"/>
      <c r="OKX2360" s="14"/>
      <c r="OKY2360" s="14"/>
      <c r="OKZ2360" s="14"/>
      <c r="OLA2360" s="14"/>
      <c r="OLB2360" s="14"/>
      <c r="OLC2360" s="14"/>
      <c r="OLD2360" s="14"/>
      <c r="OLE2360" s="14"/>
      <c r="OLF2360" s="14"/>
      <c r="OLG2360" s="14"/>
      <c r="OLH2360" s="14"/>
      <c r="OLI2360" s="14"/>
      <c r="OLJ2360" s="14"/>
      <c r="OLK2360" s="14"/>
      <c r="OLL2360" s="14"/>
      <c r="OLM2360" s="14"/>
      <c r="OLN2360" s="14"/>
      <c r="OLO2360" s="14"/>
      <c r="OLP2360" s="14"/>
      <c r="OLQ2360" s="14"/>
      <c r="OLR2360" s="14"/>
      <c r="OLS2360" s="14"/>
      <c r="OLT2360" s="14"/>
      <c r="OLU2360" s="14"/>
      <c r="OLV2360" s="14"/>
      <c r="OLW2360" s="14"/>
      <c r="OLX2360" s="14"/>
      <c r="OLY2360" s="14"/>
      <c r="OLZ2360" s="14"/>
      <c r="OMA2360" s="14"/>
      <c r="OMB2360" s="14"/>
      <c r="OMC2360" s="14"/>
      <c r="OMD2360" s="14"/>
      <c r="OME2360" s="14"/>
      <c r="OMF2360" s="14"/>
      <c r="OMG2360" s="14"/>
      <c r="OMH2360" s="14"/>
      <c r="OMI2360" s="14"/>
      <c r="OMJ2360" s="14"/>
      <c r="OMK2360" s="14"/>
      <c r="OML2360" s="14"/>
      <c r="OMM2360" s="14"/>
      <c r="OMN2360" s="14"/>
      <c r="OMO2360" s="14"/>
      <c r="OMP2360" s="14"/>
      <c r="OMQ2360" s="14"/>
      <c r="OMR2360" s="14"/>
      <c r="OMS2360" s="14"/>
      <c r="OMT2360" s="14"/>
      <c r="OMU2360" s="14"/>
      <c r="OMV2360" s="14"/>
      <c r="OMW2360" s="14"/>
      <c r="OMX2360" s="14"/>
      <c r="OMY2360" s="14"/>
      <c r="OMZ2360" s="14"/>
      <c r="ONA2360" s="14"/>
      <c r="ONB2360" s="14"/>
      <c r="ONC2360" s="14"/>
      <c r="OND2360" s="14"/>
      <c r="ONE2360" s="14"/>
      <c r="ONF2360" s="14"/>
      <c r="ONG2360" s="14"/>
      <c r="ONH2360" s="14"/>
      <c r="ONI2360" s="14"/>
      <c r="ONJ2360" s="14"/>
      <c r="ONK2360" s="14"/>
      <c r="ONL2360" s="14"/>
      <c r="ONM2360" s="14"/>
      <c r="ONN2360" s="14"/>
      <c r="ONO2360" s="14"/>
      <c r="ONP2360" s="14"/>
      <c r="ONQ2360" s="14"/>
      <c r="ONR2360" s="14"/>
      <c r="ONS2360" s="14"/>
      <c r="ONT2360" s="14"/>
      <c r="ONU2360" s="14"/>
      <c r="ONV2360" s="14"/>
      <c r="ONW2360" s="14"/>
      <c r="ONX2360" s="14"/>
      <c r="ONY2360" s="14"/>
      <c r="ONZ2360" s="14"/>
      <c r="OOA2360" s="14"/>
      <c r="OOB2360" s="14"/>
      <c r="OOC2360" s="14"/>
      <c r="OOD2360" s="14"/>
      <c r="OOE2360" s="14"/>
      <c r="OOF2360" s="14"/>
      <c r="OOG2360" s="14"/>
      <c r="OOH2360" s="14"/>
      <c r="OOI2360" s="14"/>
      <c r="OOJ2360" s="14"/>
      <c r="OOK2360" s="14"/>
      <c r="OOL2360" s="14"/>
      <c r="OOM2360" s="14"/>
      <c r="OON2360" s="14"/>
      <c r="OOO2360" s="14"/>
      <c r="OOP2360" s="14"/>
      <c r="OOQ2360" s="14"/>
      <c r="OOR2360" s="14"/>
      <c r="OOS2360" s="14"/>
      <c r="OOT2360" s="14"/>
      <c r="OOU2360" s="14"/>
      <c r="OOV2360" s="14"/>
      <c r="OOW2360" s="14"/>
      <c r="OOX2360" s="14"/>
      <c r="OOY2360" s="14"/>
      <c r="OOZ2360" s="14"/>
      <c r="OPA2360" s="14"/>
      <c r="OPB2360" s="14"/>
      <c r="OPC2360" s="14"/>
      <c r="OPD2360" s="14"/>
      <c r="OPE2360" s="14"/>
      <c r="OPF2360" s="14"/>
      <c r="OPG2360" s="14"/>
      <c r="OPH2360" s="14"/>
      <c r="OPI2360" s="14"/>
      <c r="OPJ2360" s="14"/>
      <c r="OPK2360" s="14"/>
      <c r="OPL2360" s="14"/>
      <c r="OPM2360" s="14"/>
      <c r="OPN2360" s="14"/>
      <c r="OPO2360" s="14"/>
      <c r="OPP2360" s="14"/>
      <c r="OPQ2360" s="14"/>
      <c r="OPR2360" s="14"/>
      <c r="OPS2360" s="14"/>
      <c r="OPT2360" s="14"/>
      <c r="OPU2360" s="14"/>
      <c r="OPV2360" s="14"/>
      <c r="OPW2360" s="14"/>
      <c r="OPX2360" s="14"/>
      <c r="OPY2360" s="14"/>
      <c r="OPZ2360" s="14"/>
      <c r="OQA2360" s="14"/>
      <c r="OQB2360" s="14"/>
      <c r="OQC2360" s="14"/>
      <c r="OQD2360" s="14"/>
      <c r="OQE2360" s="14"/>
      <c r="OQF2360" s="14"/>
      <c r="OQG2360" s="14"/>
      <c r="OQH2360" s="14"/>
      <c r="OQI2360" s="14"/>
      <c r="OQJ2360" s="14"/>
      <c r="OQK2360" s="14"/>
      <c r="OQL2360" s="14"/>
      <c r="OQM2360" s="14"/>
      <c r="OQN2360" s="14"/>
      <c r="OQO2360" s="14"/>
      <c r="OQP2360" s="14"/>
      <c r="OQQ2360" s="14"/>
      <c r="OQR2360" s="14"/>
      <c r="OQS2360" s="14"/>
      <c r="OQT2360" s="14"/>
      <c r="OQU2360" s="14"/>
      <c r="OQV2360" s="14"/>
      <c r="OQW2360" s="14"/>
      <c r="OQX2360" s="14"/>
      <c r="OQY2360" s="14"/>
      <c r="OQZ2360" s="14"/>
      <c r="ORA2360" s="14"/>
      <c r="ORB2360" s="14"/>
      <c r="ORC2360" s="14"/>
      <c r="ORD2360" s="14"/>
      <c r="ORE2360" s="14"/>
      <c r="ORF2360" s="14"/>
      <c r="ORG2360" s="14"/>
      <c r="ORH2360" s="14"/>
      <c r="ORI2360" s="14"/>
      <c r="ORJ2360" s="14"/>
      <c r="ORK2360" s="14"/>
      <c r="ORL2360" s="14"/>
      <c r="ORM2360" s="14"/>
      <c r="ORN2360" s="14"/>
      <c r="ORO2360" s="14"/>
      <c r="ORP2360" s="14"/>
      <c r="ORQ2360" s="14"/>
      <c r="ORR2360" s="14"/>
      <c r="ORS2360" s="14"/>
      <c r="ORT2360" s="14"/>
      <c r="ORU2360" s="14"/>
      <c r="ORV2360" s="14"/>
      <c r="ORW2360" s="14"/>
      <c r="ORX2360" s="14"/>
      <c r="ORY2360" s="14"/>
      <c r="ORZ2360" s="14"/>
      <c r="OSA2360" s="14"/>
      <c r="OSB2360" s="14"/>
      <c r="OSC2360" s="14"/>
      <c r="OSD2360" s="14"/>
      <c r="OSE2360" s="14"/>
      <c r="OSF2360" s="14"/>
      <c r="OSG2360" s="14"/>
      <c r="OSH2360" s="14"/>
      <c r="OSI2360" s="14"/>
      <c r="OSJ2360" s="14"/>
      <c r="OSK2360" s="14"/>
      <c r="OSL2360" s="14"/>
      <c r="OSM2360" s="14"/>
      <c r="OSN2360" s="14"/>
      <c r="OSO2360" s="14"/>
      <c r="OSP2360" s="14"/>
      <c r="OSQ2360" s="14"/>
      <c r="OSR2360" s="14"/>
      <c r="OSS2360" s="14"/>
      <c r="OST2360" s="14"/>
      <c r="OSU2360" s="14"/>
      <c r="OSV2360" s="14"/>
      <c r="OSW2360" s="14"/>
      <c r="OSX2360" s="14"/>
      <c r="OSY2360" s="14"/>
      <c r="OSZ2360" s="14"/>
      <c r="OTA2360" s="14"/>
      <c r="OTB2360" s="14"/>
      <c r="OTC2360" s="14"/>
      <c r="OTD2360" s="14"/>
      <c r="OTE2360" s="14"/>
      <c r="OTF2360" s="14"/>
      <c r="OTG2360" s="14"/>
      <c r="OTH2360" s="14"/>
      <c r="OTI2360" s="14"/>
      <c r="OTJ2360" s="14"/>
      <c r="OTK2360" s="14"/>
      <c r="OTL2360" s="14"/>
      <c r="OTM2360" s="14"/>
      <c r="OTN2360" s="14"/>
      <c r="OTO2360" s="14"/>
      <c r="OTP2360" s="14"/>
      <c r="OTQ2360" s="14"/>
      <c r="OTR2360" s="14"/>
      <c r="OTS2360" s="14"/>
      <c r="OTT2360" s="14"/>
      <c r="OTU2360" s="14"/>
      <c r="OTV2360" s="14"/>
      <c r="OTW2360" s="14"/>
      <c r="OTX2360" s="14"/>
      <c r="OTY2360" s="14"/>
      <c r="OTZ2360" s="14"/>
      <c r="OUA2360" s="14"/>
      <c r="OUB2360" s="14"/>
      <c r="OUC2360" s="14"/>
      <c r="OUD2360" s="14"/>
      <c r="OUE2360" s="14"/>
      <c r="OUF2360" s="14"/>
      <c r="OUG2360" s="14"/>
      <c r="OUH2360" s="14"/>
      <c r="OUI2360" s="14"/>
      <c r="OUJ2360" s="14"/>
      <c r="OUK2360" s="14"/>
      <c r="OUL2360" s="14"/>
      <c r="OUM2360" s="14"/>
      <c r="OUN2360" s="14"/>
      <c r="OUO2360" s="14"/>
      <c r="OUP2360" s="14"/>
      <c r="OUQ2360" s="14"/>
      <c r="OUR2360" s="14"/>
      <c r="OUS2360" s="14"/>
      <c r="OUT2360" s="14"/>
      <c r="OUU2360" s="14"/>
      <c r="OUV2360" s="14"/>
      <c r="OUW2360" s="14"/>
      <c r="OUX2360" s="14"/>
      <c r="OUY2360" s="14"/>
      <c r="OUZ2360" s="14"/>
      <c r="OVA2360" s="14"/>
      <c r="OVB2360" s="14"/>
      <c r="OVC2360" s="14"/>
      <c r="OVD2360" s="14"/>
      <c r="OVE2360" s="14"/>
      <c r="OVF2360" s="14"/>
      <c r="OVG2360" s="14"/>
      <c r="OVH2360" s="14"/>
      <c r="OVI2360" s="14"/>
      <c r="OVJ2360" s="14"/>
      <c r="OVK2360" s="14"/>
      <c r="OVL2360" s="14"/>
      <c r="OVM2360" s="14"/>
      <c r="OVN2360" s="14"/>
      <c r="OVO2360" s="14"/>
      <c r="OVP2360" s="14"/>
      <c r="OVQ2360" s="14"/>
      <c r="OVR2360" s="14"/>
      <c r="OVS2360" s="14"/>
      <c r="OVT2360" s="14"/>
      <c r="OVU2360" s="14"/>
      <c r="OVV2360" s="14"/>
      <c r="OVW2360" s="14"/>
      <c r="OVX2360" s="14"/>
      <c r="OVY2360" s="14"/>
      <c r="OVZ2360" s="14"/>
      <c r="OWA2360" s="14"/>
      <c r="OWB2360" s="14"/>
      <c r="OWC2360" s="14"/>
      <c r="OWD2360" s="14"/>
      <c r="OWE2360" s="14"/>
      <c r="OWF2360" s="14"/>
      <c r="OWG2360" s="14"/>
      <c r="OWH2360" s="14"/>
      <c r="OWI2360" s="14"/>
      <c r="OWJ2360" s="14"/>
      <c r="OWK2360" s="14"/>
      <c r="OWL2360" s="14"/>
      <c r="OWM2360" s="14"/>
      <c r="OWN2360" s="14"/>
      <c r="OWO2360" s="14"/>
      <c r="OWP2360" s="14"/>
      <c r="OWQ2360" s="14"/>
      <c r="OWR2360" s="14"/>
      <c r="OWS2360" s="14"/>
      <c r="OWT2360" s="14"/>
      <c r="OWU2360" s="14"/>
      <c r="OWV2360" s="14"/>
      <c r="OWW2360" s="14"/>
      <c r="OWX2360" s="14"/>
      <c r="OWY2360" s="14"/>
      <c r="OWZ2360" s="14"/>
      <c r="OXA2360" s="14"/>
      <c r="OXB2360" s="14"/>
      <c r="OXC2360" s="14"/>
      <c r="OXD2360" s="14"/>
      <c r="OXE2360" s="14"/>
      <c r="OXF2360" s="14"/>
      <c r="OXG2360" s="14"/>
      <c r="OXH2360" s="14"/>
      <c r="OXI2360" s="14"/>
      <c r="OXJ2360" s="14"/>
      <c r="OXK2360" s="14"/>
      <c r="OXL2360" s="14"/>
      <c r="OXM2360" s="14"/>
      <c r="OXN2360" s="14"/>
      <c r="OXO2360" s="14"/>
      <c r="OXP2360" s="14"/>
      <c r="OXQ2360" s="14"/>
      <c r="OXR2360" s="14"/>
      <c r="OXS2360" s="14"/>
      <c r="OXT2360" s="14"/>
      <c r="OXU2360" s="14"/>
      <c r="OXV2360" s="14"/>
      <c r="OXW2360" s="14"/>
      <c r="OXX2360" s="14"/>
      <c r="OXY2360" s="14"/>
      <c r="OXZ2360" s="14"/>
      <c r="OYA2360" s="14"/>
      <c r="OYB2360" s="14"/>
      <c r="OYC2360" s="14"/>
      <c r="OYD2360" s="14"/>
      <c r="OYE2360" s="14"/>
      <c r="OYF2360" s="14"/>
      <c r="OYG2360" s="14"/>
      <c r="OYH2360" s="14"/>
      <c r="OYI2360" s="14"/>
      <c r="OYJ2360" s="14"/>
      <c r="OYK2360" s="14"/>
      <c r="OYL2360" s="14"/>
      <c r="OYM2360" s="14"/>
      <c r="OYN2360" s="14"/>
      <c r="OYO2360" s="14"/>
      <c r="OYP2360" s="14"/>
      <c r="OYQ2360" s="14"/>
      <c r="OYR2360" s="14"/>
      <c r="OYS2360" s="14"/>
      <c r="OYT2360" s="14"/>
      <c r="OYU2360" s="14"/>
      <c r="OYV2360" s="14"/>
      <c r="OYW2360" s="14"/>
      <c r="OYX2360" s="14"/>
      <c r="OYY2360" s="14"/>
      <c r="OYZ2360" s="14"/>
      <c r="OZA2360" s="14"/>
      <c r="OZB2360" s="14"/>
      <c r="OZC2360" s="14"/>
      <c r="OZD2360" s="14"/>
      <c r="OZE2360" s="14"/>
      <c r="OZF2360" s="14"/>
      <c r="OZG2360" s="14"/>
      <c r="OZH2360" s="14"/>
      <c r="OZI2360" s="14"/>
      <c r="OZJ2360" s="14"/>
      <c r="OZK2360" s="14"/>
      <c r="OZL2360" s="14"/>
      <c r="OZM2360" s="14"/>
      <c r="OZN2360" s="14"/>
      <c r="OZO2360" s="14"/>
      <c r="OZP2360" s="14"/>
      <c r="OZQ2360" s="14"/>
      <c r="OZR2360" s="14"/>
      <c r="OZS2360" s="14"/>
      <c r="OZT2360" s="14"/>
      <c r="OZU2360" s="14"/>
      <c r="OZV2360" s="14"/>
      <c r="OZW2360" s="14"/>
      <c r="OZX2360" s="14"/>
      <c r="OZY2360" s="14"/>
      <c r="OZZ2360" s="14"/>
      <c r="PAA2360" s="14"/>
      <c r="PAB2360" s="14"/>
      <c r="PAC2360" s="14"/>
      <c r="PAD2360" s="14"/>
      <c r="PAE2360" s="14"/>
      <c r="PAF2360" s="14"/>
      <c r="PAG2360" s="14"/>
      <c r="PAH2360" s="14"/>
      <c r="PAI2360" s="14"/>
      <c r="PAJ2360" s="14"/>
      <c r="PAK2360" s="14"/>
      <c r="PAL2360" s="14"/>
      <c r="PAM2360" s="14"/>
      <c r="PAN2360" s="14"/>
      <c r="PAO2360" s="14"/>
      <c r="PAP2360" s="14"/>
      <c r="PAQ2360" s="14"/>
      <c r="PAR2360" s="14"/>
      <c r="PAS2360" s="14"/>
      <c r="PAT2360" s="14"/>
      <c r="PAU2360" s="14"/>
      <c r="PAV2360" s="14"/>
      <c r="PAW2360" s="14"/>
      <c r="PAX2360" s="14"/>
      <c r="PAY2360" s="14"/>
      <c r="PAZ2360" s="14"/>
      <c r="PBA2360" s="14"/>
      <c r="PBB2360" s="14"/>
      <c r="PBC2360" s="14"/>
      <c r="PBD2360" s="14"/>
      <c r="PBE2360" s="14"/>
      <c r="PBF2360" s="14"/>
      <c r="PBG2360" s="14"/>
      <c r="PBH2360" s="14"/>
      <c r="PBI2360" s="14"/>
      <c r="PBJ2360" s="14"/>
      <c r="PBK2360" s="14"/>
      <c r="PBL2360" s="14"/>
      <c r="PBM2360" s="14"/>
      <c r="PBN2360" s="14"/>
      <c r="PBO2360" s="14"/>
      <c r="PBP2360" s="14"/>
      <c r="PBQ2360" s="14"/>
      <c r="PBR2360" s="14"/>
      <c r="PBS2360" s="14"/>
      <c r="PBT2360" s="14"/>
      <c r="PBU2360" s="14"/>
      <c r="PBV2360" s="14"/>
      <c r="PBW2360" s="14"/>
      <c r="PBX2360" s="14"/>
      <c r="PBY2360" s="14"/>
      <c r="PBZ2360" s="14"/>
      <c r="PCA2360" s="14"/>
      <c r="PCB2360" s="14"/>
      <c r="PCC2360" s="14"/>
      <c r="PCD2360" s="14"/>
      <c r="PCE2360" s="14"/>
      <c r="PCF2360" s="14"/>
      <c r="PCG2360" s="14"/>
      <c r="PCH2360" s="14"/>
      <c r="PCI2360" s="14"/>
      <c r="PCJ2360" s="14"/>
      <c r="PCK2360" s="14"/>
      <c r="PCL2360" s="14"/>
      <c r="PCM2360" s="14"/>
      <c r="PCN2360" s="14"/>
      <c r="PCO2360" s="14"/>
      <c r="PCP2360" s="14"/>
      <c r="PCQ2360" s="14"/>
      <c r="PCR2360" s="14"/>
      <c r="PCS2360" s="14"/>
      <c r="PCT2360" s="14"/>
      <c r="PCU2360" s="14"/>
      <c r="PCV2360" s="14"/>
      <c r="PCW2360" s="14"/>
      <c r="PCX2360" s="14"/>
      <c r="PCY2360" s="14"/>
      <c r="PCZ2360" s="14"/>
      <c r="PDA2360" s="14"/>
      <c r="PDB2360" s="14"/>
      <c r="PDC2360" s="14"/>
      <c r="PDD2360" s="14"/>
      <c r="PDE2360" s="14"/>
      <c r="PDF2360" s="14"/>
      <c r="PDG2360" s="14"/>
      <c r="PDH2360" s="14"/>
      <c r="PDI2360" s="14"/>
      <c r="PDJ2360" s="14"/>
      <c r="PDK2360" s="14"/>
      <c r="PDL2360" s="14"/>
      <c r="PDM2360" s="14"/>
      <c r="PDN2360" s="14"/>
      <c r="PDO2360" s="14"/>
      <c r="PDP2360" s="14"/>
      <c r="PDQ2360" s="14"/>
      <c r="PDR2360" s="14"/>
      <c r="PDS2360" s="14"/>
      <c r="PDT2360" s="14"/>
      <c r="PDU2360" s="14"/>
      <c r="PDV2360" s="14"/>
      <c r="PDW2360" s="14"/>
      <c r="PDX2360" s="14"/>
      <c r="PDY2360" s="14"/>
      <c r="PDZ2360" s="14"/>
      <c r="PEA2360" s="14"/>
      <c r="PEB2360" s="14"/>
      <c r="PEC2360" s="14"/>
      <c r="PED2360" s="14"/>
      <c r="PEE2360" s="14"/>
      <c r="PEF2360" s="14"/>
      <c r="PEG2360" s="14"/>
      <c r="PEH2360" s="14"/>
      <c r="PEI2360" s="14"/>
      <c r="PEJ2360" s="14"/>
      <c r="PEK2360" s="14"/>
      <c r="PEL2360" s="14"/>
      <c r="PEM2360" s="14"/>
      <c r="PEN2360" s="14"/>
      <c r="PEO2360" s="14"/>
      <c r="PEP2360" s="14"/>
      <c r="PEQ2360" s="14"/>
      <c r="PER2360" s="14"/>
      <c r="PES2360" s="14"/>
      <c r="PET2360" s="14"/>
      <c r="PEU2360" s="14"/>
      <c r="PEV2360" s="14"/>
      <c r="PEW2360" s="14"/>
      <c r="PEX2360" s="14"/>
      <c r="PEY2360" s="14"/>
      <c r="PEZ2360" s="14"/>
      <c r="PFA2360" s="14"/>
      <c r="PFB2360" s="14"/>
      <c r="PFC2360" s="14"/>
      <c r="PFD2360" s="14"/>
      <c r="PFE2360" s="14"/>
      <c r="PFF2360" s="14"/>
      <c r="PFG2360" s="14"/>
      <c r="PFH2360" s="14"/>
      <c r="PFI2360" s="14"/>
      <c r="PFJ2360" s="14"/>
      <c r="PFK2360" s="14"/>
      <c r="PFL2360" s="14"/>
      <c r="PFM2360" s="14"/>
      <c r="PFN2360" s="14"/>
      <c r="PFO2360" s="14"/>
      <c r="PFP2360" s="14"/>
      <c r="PFQ2360" s="14"/>
      <c r="PFR2360" s="14"/>
      <c r="PFS2360" s="14"/>
      <c r="PFT2360" s="14"/>
      <c r="PFU2360" s="14"/>
      <c r="PFV2360" s="14"/>
      <c r="PFW2360" s="14"/>
      <c r="PFX2360" s="14"/>
      <c r="PFY2360" s="14"/>
      <c r="PFZ2360" s="14"/>
      <c r="PGA2360" s="14"/>
      <c r="PGB2360" s="14"/>
      <c r="PGC2360" s="14"/>
      <c r="PGD2360" s="14"/>
      <c r="PGE2360" s="14"/>
      <c r="PGF2360" s="14"/>
      <c r="PGG2360" s="14"/>
      <c r="PGH2360" s="14"/>
      <c r="PGI2360" s="14"/>
      <c r="PGJ2360" s="14"/>
      <c r="PGK2360" s="14"/>
      <c r="PGL2360" s="14"/>
      <c r="PGM2360" s="14"/>
      <c r="PGN2360" s="14"/>
      <c r="PGO2360" s="14"/>
      <c r="PGP2360" s="14"/>
      <c r="PGQ2360" s="14"/>
      <c r="PGR2360" s="14"/>
      <c r="PGS2360" s="14"/>
      <c r="PGT2360" s="14"/>
      <c r="PGU2360" s="14"/>
      <c r="PGV2360" s="14"/>
      <c r="PGW2360" s="14"/>
      <c r="PGX2360" s="14"/>
      <c r="PGY2360" s="14"/>
      <c r="PGZ2360" s="14"/>
      <c r="PHA2360" s="14"/>
      <c r="PHB2360" s="14"/>
      <c r="PHC2360" s="14"/>
      <c r="PHD2360" s="14"/>
      <c r="PHE2360" s="14"/>
      <c r="PHF2360" s="14"/>
      <c r="PHG2360" s="14"/>
      <c r="PHH2360" s="14"/>
      <c r="PHI2360" s="14"/>
      <c r="PHJ2360" s="14"/>
      <c r="PHK2360" s="14"/>
      <c r="PHL2360" s="14"/>
      <c r="PHM2360" s="14"/>
      <c r="PHN2360" s="14"/>
      <c r="PHO2360" s="14"/>
      <c r="PHP2360" s="14"/>
      <c r="PHQ2360" s="14"/>
      <c r="PHR2360" s="14"/>
      <c r="PHS2360" s="14"/>
      <c r="PHT2360" s="14"/>
      <c r="PHU2360" s="14"/>
      <c r="PHV2360" s="14"/>
      <c r="PHW2360" s="14"/>
      <c r="PHX2360" s="14"/>
      <c r="PHY2360" s="14"/>
      <c r="PHZ2360" s="14"/>
      <c r="PIA2360" s="14"/>
      <c r="PIB2360" s="14"/>
      <c r="PIC2360" s="14"/>
      <c r="PID2360" s="14"/>
      <c r="PIE2360" s="14"/>
      <c r="PIF2360" s="14"/>
      <c r="PIG2360" s="14"/>
      <c r="PIH2360" s="14"/>
      <c r="PII2360" s="14"/>
      <c r="PIJ2360" s="14"/>
      <c r="PIK2360" s="14"/>
      <c r="PIL2360" s="14"/>
      <c r="PIM2360" s="14"/>
      <c r="PIN2360" s="14"/>
      <c r="PIO2360" s="14"/>
      <c r="PIP2360" s="14"/>
      <c r="PIQ2360" s="14"/>
      <c r="PIR2360" s="14"/>
      <c r="PIS2360" s="14"/>
      <c r="PIT2360" s="14"/>
      <c r="PIU2360" s="14"/>
      <c r="PIV2360" s="14"/>
      <c r="PIW2360" s="14"/>
      <c r="PIX2360" s="14"/>
      <c r="PIY2360" s="14"/>
      <c r="PIZ2360" s="14"/>
      <c r="PJA2360" s="14"/>
      <c r="PJB2360" s="14"/>
      <c r="PJC2360" s="14"/>
      <c r="PJD2360" s="14"/>
      <c r="PJE2360" s="14"/>
      <c r="PJF2360" s="14"/>
      <c r="PJG2360" s="14"/>
      <c r="PJH2360" s="14"/>
      <c r="PJI2360" s="14"/>
      <c r="PJJ2360" s="14"/>
      <c r="PJK2360" s="14"/>
      <c r="PJL2360" s="14"/>
      <c r="PJM2360" s="14"/>
      <c r="PJN2360" s="14"/>
      <c r="PJO2360" s="14"/>
      <c r="PJP2360" s="14"/>
      <c r="PJQ2360" s="14"/>
      <c r="PJR2360" s="14"/>
      <c r="PJS2360" s="14"/>
      <c r="PJT2360" s="14"/>
      <c r="PJU2360" s="14"/>
      <c r="PJV2360" s="14"/>
      <c r="PJW2360" s="14"/>
      <c r="PJX2360" s="14"/>
      <c r="PJY2360" s="14"/>
      <c r="PJZ2360" s="14"/>
      <c r="PKA2360" s="14"/>
      <c r="PKB2360" s="14"/>
      <c r="PKC2360" s="14"/>
      <c r="PKD2360" s="14"/>
      <c r="PKE2360" s="14"/>
      <c r="PKF2360" s="14"/>
      <c r="PKG2360" s="14"/>
      <c r="PKH2360" s="14"/>
      <c r="PKI2360" s="14"/>
      <c r="PKJ2360" s="14"/>
      <c r="PKK2360" s="14"/>
      <c r="PKL2360" s="14"/>
      <c r="PKM2360" s="14"/>
      <c r="PKN2360" s="14"/>
      <c r="PKO2360" s="14"/>
      <c r="PKP2360" s="14"/>
      <c r="PKQ2360" s="14"/>
      <c r="PKR2360" s="14"/>
      <c r="PKS2360" s="14"/>
      <c r="PKT2360" s="14"/>
      <c r="PKU2360" s="14"/>
      <c r="PKV2360" s="14"/>
      <c r="PKW2360" s="14"/>
      <c r="PKX2360" s="14"/>
      <c r="PKY2360" s="14"/>
      <c r="PKZ2360" s="14"/>
      <c r="PLA2360" s="14"/>
      <c r="PLB2360" s="14"/>
      <c r="PLC2360" s="14"/>
      <c r="PLD2360" s="14"/>
      <c r="PLE2360" s="14"/>
      <c r="PLF2360" s="14"/>
      <c r="PLG2360" s="14"/>
      <c r="PLH2360" s="14"/>
      <c r="PLI2360" s="14"/>
      <c r="PLJ2360" s="14"/>
      <c r="PLK2360" s="14"/>
      <c r="PLL2360" s="14"/>
      <c r="PLM2360" s="14"/>
      <c r="PLN2360" s="14"/>
      <c r="PLO2360" s="14"/>
      <c r="PLP2360" s="14"/>
      <c r="PLQ2360" s="14"/>
      <c r="PLR2360" s="14"/>
      <c r="PLS2360" s="14"/>
      <c r="PLT2360" s="14"/>
      <c r="PLU2360" s="14"/>
      <c r="PLV2360" s="14"/>
      <c r="PLW2360" s="14"/>
      <c r="PLX2360" s="14"/>
      <c r="PLY2360" s="14"/>
      <c r="PLZ2360" s="14"/>
      <c r="PMA2360" s="14"/>
      <c r="PMB2360" s="14"/>
      <c r="PMC2360" s="14"/>
      <c r="PMD2360" s="14"/>
      <c r="PME2360" s="14"/>
      <c r="PMF2360" s="14"/>
      <c r="PMG2360" s="14"/>
      <c r="PMH2360" s="14"/>
      <c r="PMI2360" s="14"/>
      <c r="PMJ2360" s="14"/>
      <c r="PMK2360" s="14"/>
      <c r="PML2360" s="14"/>
      <c r="PMM2360" s="14"/>
      <c r="PMN2360" s="14"/>
      <c r="PMO2360" s="14"/>
      <c r="PMP2360" s="14"/>
      <c r="PMQ2360" s="14"/>
      <c r="PMR2360" s="14"/>
      <c r="PMS2360" s="14"/>
      <c r="PMT2360" s="14"/>
      <c r="PMU2360" s="14"/>
      <c r="PMV2360" s="14"/>
      <c r="PMW2360" s="14"/>
      <c r="PMX2360" s="14"/>
      <c r="PMY2360" s="14"/>
      <c r="PMZ2360" s="14"/>
      <c r="PNA2360" s="14"/>
      <c r="PNB2360" s="14"/>
      <c r="PNC2360" s="14"/>
      <c r="PND2360" s="14"/>
      <c r="PNE2360" s="14"/>
      <c r="PNF2360" s="14"/>
      <c r="PNG2360" s="14"/>
      <c r="PNH2360" s="14"/>
      <c r="PNI2360" s="14"/>
      <c r="PNJ2360" s="14"/>
      <c r="PNK2360" s="14"/>
      <c r="PNL2360" s="14"/>
      <c r="PNM2360" s="14"/>
      <c r="PNN2360" s="14"/>
      <c r="PNO2360" s="14"/>
      <c r="PNP2360" s="14"/>
      <c r="PNQ2360" s="14"/>
      <c r="PNR2360" s="14"/>
      <c r="PNS2360" s="14"/>
      <c r="PNT2360" s="14"/>
      <c r="PNU2360" s="14"/>
      <c r="PNV2360" s="14"/>
      <c r="PNW2360" s="14"/>
      <c r="PNX2360" s="14"/>
      <c r="PNY2360" s="14"/>
      <c r="PNZ2360" s="14"/>
      <c r="POA2360" s="14"/>
      <c r="POB2360" s="14"/>
      <c r="POC2360" s="14"/>
      <c r="POD2360" s="14"/>
      <c r="POE2360" s="14"/>
      <c r="POF2360" s="14"/>
      <c r="POG2360" s="14"/>
      <c r="POH2360" s="14"/>
      <c r="POI2360" s="14"/>
      <c r="POJ2360" s="14"/>
      <c r="POK2360" s="14"/>
      <c r="POL2360" s="14"/>
      <c r="POM2360" s="14"/>
      <c r="PON2360" s="14"/>
      <c r="POO2360" s="14"/>
      <c r="POP2360" s="14"/>
      <c r="POQ2360" s="14"/>
      <c r="POR2360" s="14"/>
      <c r="POS2360" s="14"/>
      <c r="POT2360" s="14"/>
      <c r="POU2360" s="14"/>
      <c r="POV2360" s="14"/>
      <c r="POW2360" s="14"/>
      <c r="POX2360" s="14"/>
      <c r="POY2360" s="14"/>
      <c r="POZ2360" s="14"/>
      <c r="PPA2360" s="14"/>
      <c r="PPB2360" s="14"/>
      <c r="PPC2360" s="14"/>
      <c r="PPD2360" s="14"/>
      <c r="PPE2360" s="14"/>
      <c r="PPF2360" s="14"/>
      <c r="PPG2360" s="14"/>
      <c r="PPH2360" s="14"/>
      <c r="PPI2360" s="14"/>
      <c r="PPJ2360" s="14"/>
      <c r="PPK2360" s="14"/>
      <c r="PPL2360" s="14"/>
      <c r="PPM2360" s="14"/>
      <c r="PPN2360" s="14"/>
      <c r="PPO2360" s="14"/>
      <c r="PPP2360" s="14"/>
      <c r="PPQ2360" s="14"/>
      <c r="PPR2360" s="14"/>
      <c r="PPS2360" s="14"/>
      <c r="PPT2360" s="14"/>
      <c r="PPU2360" s="14"/>
      <c r="PPV2360" s="14"/>
      <c r="PPW2360" s="14"/>
      <c r="PPX2360" s="14"/>
      <c r="PPY2360" s="14"/>
      <c r="PPZ2360" s="14"/>
      <c r="PQA2360" s="14"/>
      <c r="PQB2360" s="14"/>
      <c r="PQC2360" s="14"/>
      <c r="PQD2360" s="14"/>
      <c r="PQE2360" s="14"/>
      <c r="PQF2360" s="14"/>
      <c r="PQG2360" s="14"/>
      <c r="PQH2360" s="14"/>
      <c r="PQI2360" s="14"/>
      <c r="PQJ2360" s="14"/>
      <c r="PQK2360" s="14"/>
      <c r="PQL2360" s="14"/>
      <c r="PQM2360" s="14"/>
      <c r="PQN2360" s="14"/>
      <c r="PQO2360" s="14"/>
      <c r="PQP2360" s="14"/>
      <c r="PQQ2360" s="14"/>
      <c r="PQR2360" s="14"/>
      <c r="PQS2360" s="14"/>
      <c r="PQT2360" s="14"/>
      <c r="PQU2360" s="14"/>
      <c r="PQV2360" s="14"/>
      <c r="PQW2360" s="14"/>
      <c r="PQX2360" s="14"/>
      <c r="PQY2360" s="14"/>
      <c r="PQZ2360" s="14"/>
      <c r="PRA2360" s="14"/>
      <c r="PRB2360" s="14"/>
      <c r="PRC2360" s="14"/>
      <c r="PRD2360" s="14"/>
      <c r="PRE2360" s="14"/>
      <c r="PRF2360" s="14"/>
      <c r="PRG2360" s="14"/>
      <c r="PRH2360" s="14"/>
      <c r="PRI2360" s="14"/>
      <c r="PRJ2360" s="14"/>
      <c r="PRK2360" s="14"/>
      <c r="PRL2360" s="14"/>
      <c r="PRM2360" s="14"/>
      <c r="PRN2360" s="14"/>
      <c r="PRO2360" s="14"/>
      <c r="PRP2360" s="14"/>
      <c r="PRQ2360" s="14"/>
      <c r="PRR2360" s="14"/>
      <c r="PRS2360" s="14"/>
      <c r="PRT2360" s="14"/>
      <c r="PRU2360" s="14"/>
      <c r="PRV2360" s="14"/>
      <c r="PRW2360" s="14"/>
      <c r="PRX2360" s="14"/>
      <c r="PRY2360" s="14"/>
      <c r="PRZ2360" s="14"/>
      <c r="PSA2360" s="14"/>
      <c r="PSB2360" s="14"/>
      <c r="PSC2360" s="14"/>
      <c r="PSD2360" s="14"/>
      <c r="PSE2360" s="14"/>
      <c r="PSF2360" s="14"/>
      <c r="PSG2360" s="14"/>
      <c r="PSH2360" s="14"/>
      <c r="PSI2360" s="14"/>
      <c r="PSJ2360" s="14"/>
      <c r="PSK2360" s="14"/>
      <c r="PSL2360" s="14"/>
      <c r="PSM2360" s="14"/>
      <c r="PSN2360" s="14"/>
      <c r="PSO2360" s="14"/>
      <c r="PSP2360" s="14"/>
      <c r="PSQ2360" s="14"/>
      <c r="PSR2360" s="14"/>
      <c r="PSS2360" s="14"/>
      <c r="PST2360" s="14"/>
      <c r="PSU2360" s="14"/>
      <c r="PSV2360" s="14"/>
      <c r="PSW2360" s="14"/>
      <c r="PSX2360" s="14"/>
      <c r="PSY2360" s="14"/>
      <c r="PSZ2360" s="14"/>
      <c r="PTA2360" s="14"/>
      <c r="PTB2360" s="14"/>
      <c r="PTC2360" s="14"/>
      <c r="PTD2360" s="14"/>
      <c r="PTE2360" s="14"/>
      <c r="PTF2360" s="14"/>
      <c r="PTG2360" s="14"/>
      <c r="PTH2360" s="14"/>
      <c r="PTI2360" s="14"/>
      <c r="PTJ2360" s="14"/>
      <c r="PTK2360" s="14"/>
      <c r="PTL2360" s="14"/>
      <c r="PTM2360" s="14"/>
      <c r="PTN2360" s="14"/>
      <c r="PTO2360" s="14"/>
      <c r="PTP2360" s="14"/>
      <c r="PTQ2360" s="14"/>
      <c r="PTR2360" s="14"/>
      <c r="PTS2360" s="14"/>
      <c r="PTT2360" s="14"/>
      <c r="PTU2360" s="14"/>
      <c r="PTV2360" s="14"/>
      <c r="PTW2360" s="14"/>
      <c r="PTX2360" s="14"/>
      <c r="PTY2360" s="14"/>
      <c r="PTZ2360" s="14"/>
      <c r="PUA2360" s="14"/>
      <c r="PUB2360" s="14"/>
      <c r="PUC2360" s="14"/>
      <c r="PUD2360" s="14"/>
      <c r="PUE2360" s="14"/>
      <c r="PUF2360" s="14"/>
      <c r="PUG2360" s="14"/>
      <c r="PUH2360" s="14"/>
      <c r="PUI2360" s="14"/>
      <c r="PUJ2360" s="14"/>
      <c r="PUK2360" s="14"/>
      <c r="PUL2360" s="14"/>
      <c r="PUM2360" s="14"/>
      <c r="PUN2360" s="14"/>
      <c r="PUO2360" s="14"/>
      <c r="PUP2360" s="14"/>
      <c r="PUQ2360" s="14"/>
      <c r="PUR2360" s="14"/>
      <c r="PUS2360" s="14"/>
      <c r="PUT2360" s="14"/>
      <c r="PUU2360" s="14"/>
      <c r="PUV2360" s="14"/>
      <c r="PUW2360" s="14"/>
      <c r="PUX2360" s="14"/>
      <c r="PUY2360" s="14"/>
      <c r="PUZ2360" s="14"/>
      <c r="PVA2360" s="14"/>
      <c r="PVB2360" s="14"/>
      <c r="PVC2360" s="14"/>
      <c r="PVD2360" s="14"/>
      <c r="PVE2360" s="14"/>
      <c r="PVF2360" s="14"/>
      <c r="PVG2360" s="14"/>
      <c r="PVH2360" s="14"/>
      <c r="PVI2360" s="14"/>
      <c r="PVJ2360" s="14"/>
      <c r="PVK2360" s="14"/>
      <c r="PVL2360" s="14"/>
      <c r="PVM2360" s="14"/>
      <c r="PVN2360" s="14"/>
      <c r="PVO2360" s="14"/>
      <c r="PVP2360" s="14"/>
      <c r="PVQ2360" s="14"/>
      <c r="PVR2360" s="14"/>
      <c r="PVS2360" s="14"/>
      <c r="PVT2360" s="14"/>
      <c r="PVU2360" s="14"/>
      <c r="PVV2360" s="14"/>
      <c r="PVW2360" s="14"/>
      <c r="PVX2360" s="14"/>
      <c r="PVY2360" s="14"/>
      <c r="PVZ2360" s="14"/>
      <c r="PWA2360" s="14"/>
      <c r="PWB2360" s="14"/>
      <c r="PWC2360" s="14"/>
      <c r="PWD2360" s="14"/>
      <c r="PWE2360" s="14"/>
      <c r="PWF2360" s="14"/>
      <c r="PWG2360" s="14"/>
      <c r="PWH2360" s="14"/>
      <c r="PWI2360" s="14"/>
      <c r="PWJ2360" s="14"/>
      <c r="PWK2360" s="14"/>
      <c r="PWL2360" s="14"/>
      <c r="PWM2360" s="14"/>
      <c r="PWN2360" s="14"/>
      <c r="PWO2360" s="14"/>
      <c r="PWP2360" s="14"/>
      <c r="PWQ2360" s="14"/>
      <c r="PWR2360" s="14"/>
      <c r="PWS2360" s="14"/>
      <c r="PWT2360" s="14"/>
      <c r="PWU2360" s="14"/>
      <c r="PWV2360" s="14"/>
      <c r="PWW2360" s="14"/>
      <c r="PWX2360" s="14"/>
      <c r="PWY2360" s="14"/>
      <c r="PWZ2360" s="14"/>
      <c r="PXA2360" s="14"/>
      <c r="PXB2360" s="14"/>
      <c r="PXC2360" s="14"/>
      <c r="PXD2360" s="14"/>
      <c r="PXE2360" s="14"/>
      <c r="PXF2360" s="14"/>
      <c r="PXG2360" s="14"/>
      <c r="PXH2360" s="14"/>
      <c r="PXI2360" s="14"/>
      <c r="PXJ2360" s="14"/>
      <c r="PXK2360" s="14"/>
      <c r="PXL2360" s="14"/>
      <c r="PXM2360" s="14"/>
      <c r="PXN2360" s="14"/>
      <c r="PXO2360" s="14"/>
      <c r="PXP2360" s="14"/>
      <c r="PXQ2360" s="14"/>
      <c r="PXR2360" s="14"/>
      <c r="PXS2360" s="14"/>
      <c r="PXT2360" s="14"/>
      <c r="PXU2360" s="14"/>
      <c r="PXV2360" s="14"/>
      <c r="PXW2360" s="14"/>
      <c r="PXX2360" s="14"/>
      <c r="PXY2360" s="14"/>
      <c r="PXZ2360" s="14"/>
      <c r="PYA2360" s="14"/>
      <c r="PYB2360" s="14"/>
      <c r="PYC2360" s="14"/>
      <c r="PYD2360" s="14"/>
      <c r="PYE2360" s="14"/>
      <c r="PYF2360" s="14"/>
      <c r="PYG2360" s="14"/>
      <c r="PYH2360" s="14"/>
      <c r="PYI2360" s="14"/>
      <c r="PYJ2360" s="14"/>
      <c r="PYK2360" s="14"/>
      <c r="PYL2360" s="14"/>
      <c r="PYM2360" s="14"/>
      <c r="PYN2360" s="14"/>
      <c r="PYO2360" s="14"/>
      <c r="PYP2360" s="14"/>
      <c r="PYQ2360" s="14"/>
      <c r="PYR2360" s="14"/>
      <c r="PYS2360" s="14"/>
      <c r="PYT2360" s="14"/>
      <c r="PYU2360" s="14"/>
      <c r="PYV2360" s="14"/>
      <c r="PYW2360" s="14"/>
      <c r="PYX2360" s="14"/>
      <c r="PYY2360" s="14"/>
      <c r="PYZ2360" s="14"/>
      <c r="PZA2360" s="14"/>
      <c r="PZB2360" s="14"/>
      <c r="PZC2360" s="14"/>
      <c r="PZD2360" s="14"/>
      <c r="PZE2360" s="14"/>
      <c r="PZF2360" s="14"/>
      <c r="PZG2360" s="14"/>
      <c r="PZH2360" s="14"/>
      <c r="PZI2360" s="14"/>
      <c r="PZJ2360" s="14"/>
      <c r="PZK2360" s="14"/>
      <c r="PZL2360" s="14"/>
      <c r="PZM2360" s="14"/>
      <c r="PZN2360" s="14"/>
      <c r="PZO2360" s="14"/>
      <c r="PZP2360" s="14"/>
      <c r="PZQ2360" s="14"/>
      <c r="PZR2360" s="14"/>
      <c r="PZS2360" s="14"/>
      <c r="PZT2360" s="14"/>
      <c r="PZU2360" s="14"/>
      <c r="PZV2360" s="14"/>
      <c r="PZW2360" s="14"/>
      <c r="PZX2360" s="14"/>
      <c r="PZY2360" s="14"/>
      <c r="PZZ2360" s="14"/>
      <c r="QAA2360" s="14"/>
      <c r="QAB2360" s="14"/>
      <c r="QAC2360" s="14"/>
      <c r="QAD2360" s="14"/>
      <c r="QAE2360" s="14"/>
      <c r="QAF2360" s="14"/>
      <c r="QAG2360" s="14"/>
      <c r="QAH2360" s="14"/>
      <c r="QAI2360" s="14"/>
      <c r="QAJ2360" s="14"/>
      <c r="QAK2360" s="14"/>
      <c r="QAL2360" s="14"/>
      <c r="QAM2360" s="14"/>
      <c r="QAN2360" s="14"/>
      <c r="QAO2360" s="14"/>
      <c r="QAP2360" s="14"/>
      <c r="QAQ2360" s="14"/>
      <c r="QAR2360" s="14"/>
      <c r="QAS2360" s="14"/>
      <c r="QAT2360" s="14"/>
      <c r="QAU2360" s="14"/>
      <c r="QAV2360" s="14"/>
      <c r="QAW2360" s="14"/>
      <c r="QAX2360" s="14"/>
      <c r="QAY2360" s="14"/>
      <c r="QAZ2360" s="14"/>
      <c r="QBA2360" s="14"/>
      <c r="QBB2360" s="14"/>
      <c r="QBC2360" s="14"/>
      <c r="QBD2360" s="14"/>
      <c r="QBE2360" s="14"/>
      <c r="QBF2360" s="14"/>
      <c r="QBG2360" s="14"/>
      <c r="QBH2360" s="14"/>
      <c r="QBI2360" s="14"/>
      <c r="QBJ2360" s="14"/>
      <c r="QBK2360" s="14"/>
      <c r="QBL2360" s="14"/>
      <c r="QBM2360" s="14"/>
      <c r="QBN2360" s="14"/>
      <c r="QBO2360" s="14"/>
      <c r="QBP2360" s="14"/>
      <c r="QBQ2360" s="14"/>
      <c r="QBR2360" s="14"/>
      <c r="QBS2360" s="14"/>
      <c r="QBT2360" s="14"/>
      <c r="QBU2360" s="14"/>
      <c r="QBV2360" s="14"/>
      <c r="QBW2360" s="14"/>
      <c r="QBX2360" s="14"/>
      <c r="QBY2360" s="14"/>
      <c r="QBZ2360" s="14"/>
      <c r="QCA2360" s="14"/>
      <c r="QCB2360" s="14"/>
      <c r="QCC2360" s="14"/>
      <c r="QCD2360" s="14"/>
      <c r="QCE2360" s="14"/>
      <c r="QCF2360" s="14"/>
      <c r="QCG2360" s="14"/>
      <c r="QCH2360" s="14"/>
      <c r="QCI2360" s="14"/>
      <c r="QCJ2360" s="14"/>
      <c r="QCK2360" s="14"/>
      <c r="QCL2360" s="14"/>
      <c r="QCM2360" s="14"/>
      <c r="QCN2360" s="14"/>
      <c r="QCO2360" s="14"/>
      <c r="QCP2360" s="14"/>
      <c r="QCQ2360" s="14"/>
      <c r="QCR2360" s="14"/>
      <c r="QCS2360" s="14"/>
      <c r="QCT2360" s="14"/>
      <c r="QCU2360" s="14"/>
      <c r="QCV2360" s="14"/>
      <c r="QCW2360" s="14"/>
      <c r="QCX2360" s="14"/>
      <c r="QCY2360" s="14"/>
      <c r="QCZ2360" s="14"/>
      <c r="QDA2360" s="14"/>
      <c r="QDB2360" s="14"/>
      <c r="QDC2360" s="14"/>
      <c r="QDD2360" s="14"/>
      <c r="QDE2360" s="14"/>
      <c r="QDF2360" s="14"/>
      <c r="QDG2360" s="14"/>
      <c r="QDH2360" s="14"/>
      <c r="QDI2360" s="14"/>
      <c r="QDJ2360" s="14"/>
      <c r="QDK2360" s="14"/>
      <c r="QDL2360" s="14"/>
      <c r="QDM2360" s="14"/>
      <c r="QDN2360" s="14"/>
      <c r="QDO2360" s="14"/>
      <c r="QDP2360" s="14"/>
      <c r="QDQ2360" s="14"/>
      <c r="QDR2360" s="14"/>
      <c r="QDS2360" s="14"/>
      <c r="QDT2360" s="14"/>
      <c r="QDU2360" s="14"/>
      <c r="QDV2360" s="14"/>
      <c r="QDW2360" s="14"/>
      <c r="QDX2360" s="14"/>
      <c r="QDY2360" s="14"/>
      <c r="QDZ2360" s="14"/>
      <c r="QEA2360" s="14"/>
      <c r="QEB2360" s="14"/>
      <c r="QEC2360" s="14"/>
      <c r="QED2360" s="14"/>
      <c r="QEE2360" s="14"/>
      <c r="QEF2360" s="14"/>
      <c r="QEG2360" s="14"/>
      <c r="QEH2360" s="14"/>
      <c r="QEI2360" s="14"/>
      <c r="QEJ2360" s="14"/>
      <c r="QEK2360" s="14"/>
      <c r="QEL2360" s="14"/>
      <c r="QEM2360" s="14"/>
      <c r="QEN2360" s="14"/>
      <c r="QEO2360" s="14"/>
      <c r="QEP2360" s="14"/>
      <c r="QEQ2360" s="14"/>
      <c r="QER2360" s="14"/>
      <c r="QES2360" s="14"/>
      <c r="QET2360" s="14"/>
      <c r="QEU2360" s="14"/>
      <c r="QEV2360" s="14"/>
      <c r="QEW2360" s="14"/>
      <c r="QEX2360" s="14"/>
      <c r="QEY2360" s="14"/>
      <c r="QEZ2360" s="14"/>
      <c r="QFA2360" s="14"/>
      <c r="QFB2360" s="14"/>
      <c r="QFC2360" s="14"/>
      <c r="QFD2360" s="14"/>
      <c r="QFE2360" s="14"/>
      <c r="QFF2360" s="14"/>
      <c r="QFG2360" s="14"/>
      <c r="QFH2360" s="14"/>
      <c r="QFI2360" s="14"/>
      <c r="QFJ2360" s="14"/>
      <c r="QFK2360" s="14"/>
      <c r="QFL2360" s="14"/>
      <c r="QFM2360" s="14"/>
      <c r="QFN2360" s="14"/>
      <c r="QFO2360" s="14"/>
      <c r="QFP2360" s="14"/>
      <c r="QFQ2360" s="14"/>
      <c r="QFR2360" s="14"/>
      <c r="QFS2360" s="14"/>
      <c r="QFT2360" s="14"/>
      <c r="QFU2360" s="14"/>
      <c r="QFV2360" s="14"/>
      <c r="QFW2360" s="14"/>
      <c r="QFX2360" s="14"/>
      <c r="QFY2360" s="14"/>
      <c r="QFZ2360" s="14"/>
      <c r="QGA2360" s="14"/>
      <c r="QGB2360" s="14"/>
      <c r="QGC2360" s="14"/>
      <c r="QGD2360" s="14"/>
      <c r="QGE2360" s="14"/>
      <c r="QGF2360" s="14"/>
      <c r="QGG2360" s="14"/>
      <c r="QGH2360" s="14"/>
      <c r="QGI2360" s="14"/>
      <c r="QGJ2360" s="14"/>
      <c r="QGK2360" s="14"/>
      <c r="QGL2360" s="14"/>
      <c r="QGM2360" s="14"/>
      <c r="QGN2360" s="14"/>
      <c r="QGO2360" s="14"/>
      <c r="QGP2360" s="14"/>
      <c r="QGQ2360" s="14"/>
      <c r="QGR2360" s="14"/>
      <c r="QGS2360" s="14"/>
      <c r="QGT2360" s="14"/>
      <c r="QGU2360" s="14"/>
      <c r="QGV2360" s="14"/>
      <c r="QGW2360" s="14"/>
      <c r="QGX2360" s="14"/>
      <c r="QGY2360" s="14"/>
      <c r="QGZ2360" s="14"/>
      <c r="QHA2360" s="14"/>
      <c r="QHB2360" s="14"/>
      <c r="QHC2360" s="14"/>
      <c r="QHD2360" s="14"/>
      <c r="QHE2360" s="14"/>
      <c r="QHF2360" s="14"/>
      <c r="QHG2360" s="14"/>
      <c r="QHH2360" s="14"/>
      <c r="QHI2360" s="14"/>
      <c r="QHJ2360" s="14"/>
      <c r="QHK2360" s="14"/>
      <c r="QHL2360" s="14"/>
      <c r="QHM2360" s="14"/>
      <c r="QHN2360" s="14"/>
      <c r="QHO2360" s="14"/>
      <c r="QHP2360" s="14"/>
      <c r="QHQ2360" s="14"/>
      <c r="QHR2360" s="14"/>
      <c r="QHS2360" s="14"/>
      <c r="QHT2360" s="14"/>
      <c r="QHU2360" s="14"/>
      <c r="QHV2360" s="14"/>
      <c r="QHW2360" s="14"/>
      <c r="QHX2360" s="14"/>
      <c r="QHY2360" s="14"/>
      <c r="QHZ2360" s="14"/>
      <c r="QIA2360" s="14"/>
      <c r="QIB2360" s="14"/>
      <c r="QIC2360" s="14"/>
      <c r="QID2360" s="14"/>
      <c r="QIE2360" s="14"/>
      <c r="QIF2360" s="14"/>
      <c r="QIG2360" s="14"/>
      <c r="QIH2360" s="14"/>
      <c r="QII2360" s="14"/>
      <c r="QIJ2360" s="14"/>
      <c r="QIK2360" s="14"/>
      <c r="QIL2360" s="14"/>
      <c r="QIM2360" s="14"/>
      <c r="QIN2360" s="14"/>
      <c r="QIO2360" s="14"/>
      <c r="QIP2360" s="14"/>
      <c r="QIQ2360" s="14"/>
      <c r="QIR2360" s="14"/>
      <c r="QIS2360" s="14"/>
      <c r="QIT2360" s="14"/>
      <c r="QIU2360" s="14"/>
      <c r="QIV2360" s="14"/>
      <c r="QIW2360" s="14"/>
      <c r="QIX2360" s="14"/>
      <c r="QIY2360" s="14"/>
      <c r="QIZ2360" s="14"/>
      <c r="QJA2360" s="14"/>
      <c r="QJB2360" s="14"/>
      <c r="QJC2360" s="14"/>
      <c r="QJD2360" s="14"/>
      <c r="QJE2360" s="14"/>
      <c r="QJF2360" s="14"/>
      <c r="QJG2360" s="14"/>
      <c r="QJH2360" s="14"/>
      <c r="QJI2360" s="14"/>
      <c r="QJJ2360" s="14"/>
      <c r="QJK2360" s="14"/>
      <c r="QJL2360" s="14"/>
      <c r="QJM2360" s="14"/>
      <c r="QJN2360" s="14"/>
      <c r="QJO2360" s="14"/>
      <c r="QJP2360" s="14"/>
      <c r="QJQ2360" s="14"/>
      <c r="QJR2360" s="14"/>
      <c r="QJS2360" s="14"/>
      <c r="QJT2360" s="14"/>
      <c r="QJU2360" s="14"/>
      <c r="QJV2360" s="14"/>
      <c r="QJW2360" s="14"/>
      <c r="QJX2360" s="14"/>
      <c r="QJY2360" s="14"/>
      <c r="QJZ2360" s="14"/>
      <c r="QKA2360" s="14"/>
      <c r="QKB2360" s="14"/>
      <c r="QKC2360" s="14"/>
      <c r="QKD2360" s="14"/>
      <c r="QKE2360" s="14"/>
      <c r="QKF2360" s="14"/>
      <c r="QKG2360" s="14"/>
      <c r="QKH2360" s="14"/>
      <c r="QKI2360" s="14"/>
      <c r="QKJ2360" s="14"/>
      <c r="QKK2360" s="14"/>
      <c r="QKL2360" s="14"/>
      <c r="QKM2360" s="14"/>
      <c r="QKN2360" s="14"/>
      <c r="QKO2360" s="14"/>
      <c r="QKP2360" s="14"/>
      <c r="QKQ2360" s="14"/>
      <c r="QKR2360" s="14"/>
      <c r="QKS2360" s="14"/>
      <c r="QKT2360" s="14"/>
      <c r="QKU2360" s="14"/>
      <c r="QKV2360" s="14"/>
      <c r="QKW2360" s="14"/>
      <c r="QKX2360" s="14"/>
      <c r="QKY2360" s="14"/>
      <c r="QKZ2360" s="14"/>
      <c r="QLA2360" s="14"/>
      <c r="QLB2360" s="14"/>
      <c r="QLC2360" s="14"/>
      <c r="QLD2360" s="14"/>
      <c r="QLE2360" s="14"/>
      <c r="QLF2360" s="14"/>
      <c r="QLG2360" s="14"/>
      <c r="QLH2360" s="14"/>
      <c r="QLI2360" s="14"/>
      <c r="QLJ2360" s="14"/>
      <c r="QLK2360" s="14"/>
      <c r="QLL2360" s="14"/>
      <c r="QLM2360" s="14"/>
      <c r="QLN2360" s="14"/>
      <c r="QLO2360" s="14"/>
      <c r="QLP2360" s="14"/>
      <c r="QLQ2360" s="14"/>
      <c r="QLR2360" s="14"/>
      <c r="QLS2360" s="14"/>
      <c r="QLT2360" s="14"/>
      <c r="QLU2360" s="14"/>
      <c r="QLV2360" s="14"/>
      <c r="QLW2360" s="14"/>
      <c r="QLX2360" s="14"/>
      <c r="QLY2360" s="14"/>
      <c r="QLZ2360" s="14"/>
      <c r="QMA2360" s="14"/>
      <c r="QMB2360" s="14"/>
      <c r="QMC2360" s="14"/>
      <c r="QMD2360" s="14"/>
      <c r="QME2360" s="14"/>
      <c r="QMF2360" s="14"/>
      <c r="QMG2360" s="14"/>
      <c r="QMH2360" s="14"/>
      <c r="QMI2360" s="14"/>
      <c r="QMJ2360" s="14"/>
      <c r="QMK2360" s="14"/>
      <c r="QML2360" s="14"/>
      <c r="QMM2360" s="14"/>
      <c r="QMN2360" s="14"/>
      <c r="QMO2360" s="14"/>
      <c r="QMP2360" s="14"/>
      <c r="QMQ2360" s="14"/>
      <c r="QMR2360" s="14"/>
      <c r="QMS2360" s="14"/>
      <c r="QMT2360" s="14"/>
      <c r="QMU2360" s="14"/>
      <c r="QMV2360" s="14"/>
      <c r="QMW2360" s="14"/>
      <c r="QMX2360" s="14"/>
      <c r="QMY2360" s="14"/>
      <c r="QMZ2360" s="14"/>
      <c r="QNA2360" s="14"/>
      <c r="QNB2360" s="14"/>
      <c r="QNC2360" s="14"/>
      <c r="QND2360" s="14"/>
      <c r="QNE2360" s="14"/>
      <c r="QNF2360" s="14"/>
      <c r="QNG2360" s="14"/>
      <c r="QNH2360" s="14"/>
      <c r="QNI2360" s="14"/>
      <c r="QNJ2360" s="14"/>
      <c r="QNK2360" s="14"/>
      <c r="QNL2360" s="14"/>
      <c r="QNM2360" s="14"/>
      <c r="QNN2360" s="14"/>
      <c r="QNO2360" s="14"/>
      <c r="QNP2360" s="14"/>
      <c r="QNQ2360" s="14"/>
      <c r="QNR2360" s="14"/>
      <c r="QNS2360" s="14"/>
      <c r="QNT2360" s="14"/>
      <c r="QNU2360" s="14"/>
      <c r="QNV2360" s="14"/>
      <c r="QNW2360" s="14"/>
      <c r="QNX2360" s="14"/>
      <c r="QNY2360" s="14"/>
      <c r="QNZ2360" s="14"/>
      <c r="QOA2360" s="14"/>
      <c r="QOB2360" s="14"/>
      <c r="QOC2360" s="14"/>
      <c r="QOD2360" s="14"/>
      <c r="QOE2360" s="14"/>
      <c r="QOF2360" s="14"/>
      <c r="QOG2360" s="14"/>
      <c r="QOH2360" s="14"/>
      <c r="QOI2360" s="14"/>
      <c r="QOJ2360" s="14"/>
      <c r="QOK2360" s="14"/>
      <c r="QOL2360" s="14"/>
      <c r="QOM2360" s="14"/>
      <c r="QON2360" s="14"/>
      <c r="QOO2360" s="14"/>
      <c r="QOP2360" s="14"/>
      <c r="QOQ2360" s="14"/>
      <c r="QOR2360" s="14"/>
      <c r="QOS2360" s="14"/>
      <c r="QOT2360" s="14"/>
      <c r="QOU2360" s="14"/>
      <c r="QOV2360" s="14"/>
      <c r="QOW2360" s="14"/>
      <c r="QOX2360" s="14"/>
      <c r="QOY2360" s="14"/>
      <c r="QOZ2360" s="14"/>
      <c r="QPA2360" s="14"/>
      <c r="QPB2360" s="14"/>
      <c r="QPC2360" s="14"/>
      <c r="QPD2360" s="14"/>
      <c r="QPE2360" s="14"/>
      <c r="QPF2360" s="14"/>
      <c r="QPG2360" s="14"/>
      <c r="QPH2360" s="14"/>
      <c r="QPI2360" s="14"/>
      <c r="QPJ2360" s="14"/>
      <c r="QPK2360" s="14"/>
      <c r="QPL2360" s="14"/>
      <c r="QPM2360" s="14"/>
      <c r="QPN2360" s="14"/>
      <c r="QPO2360" s="14"/>
      <c r="QPP2360" s="14"/>
      <c r="QPQ2360" s="14"/>
      <c r="QPR2360" s="14"/>
      <c r="QPS2360" s="14"/>
      <c r="QPT2360" s="14"/>
      <c r="QPU2360" s="14"/>
      <c r="QPV2360" s="14"/>
      <c r="QPW2360" s="14"/>
      <c r="QPX2360" s="14"/>
      <c r="QPY2360" s="14"/>
      <c r="QPZ2360" s="14"/>
      <c r="QQA2360" s="14"/>
      <c r="QQB2360" s="14"/>
      <c r="QQC2360" s="14"/>
      <c r="QQD2360" s="14"/>
      <c r="QQE2360" s="14"/>
      <c r="QQF2360" s="14"/>
      <c r="QQG2360" s="14"/>
      <c r="QQH2360" s="14"/>
      <c r="QQI2360" s="14"/>
      <c r="QQJ2360" s="14"/>
      <c r="QQK2360" s="14"/>
      <c r="QQL2360" s="14"/>
      <c r="QQM2360" s="14"/>
      <c r="QQN2360" s="14"/>
      <c r="QQO2360" s="14"/>
      <c r="QQP2360" s="14"/>
      <c r="QQQ2360" s="14"/>
      <c r="QQR2360" s="14"/>
      <c r="QQS2360" s="14"/>
      <c r="QQT2360" s="14"/>
      <c r="QQU2360" s="14"/>
      <c r="QQV2360" s="14"/>
      <c r="QQW2360" s="14"/>
      <c r="QQX2360" s="14"/>
      <c r="QQY2360" s="14"/>
      <c r="QQZ2360" s="14"/>
      <c r="QRA2360" s="14"/>
      <c r="QRB2360" s="14"/>
      <c r="QRC2360" s="14"/>
      <c r="QRD2360" s="14"/>
      <c r="QRE2360" s="14"/>
      <c r="QRF2360" s="14"/>
      <c r="QRG2360" s="14"/>
      <c r="QRH2360" s="14"/>
      <c r="QRI2360" s="14"/>
      <c r="QRJ2360" s="14"/>
      <c r="QRK2360" s="14"/>
      <c r="QRL2360" s="14"/>
      <c r="QRM2360" s="14"/>
      <c r="QRN2360" s="14"/>
      <c r="QRO2360" s="14"/>
      <c r="QRP2360" s="14"/>
      <c r="QRQ2360" s="14"/>
      <c r="QRR2360" s="14"/>
      <c r="QRS2360" s="14"/>
      <c r="QRT2360" s="14"/>
      <c r="QRU2360" s="14"/>
      <c r="QRV2360" s="14"/>
      <c r="QRW2360" s="14"/>
      <c r="QRX2360" s="14"/>
      <c r="QRY2360" s="14"/>
      <c r="QRZ2360" s="14"/>
      <c r="QSA2360" s="14"/>
      <c r="QSB2360" s="14"/>
      <c r="QSC2360" s="14"/>
      <c r="QSD2360" s="14"/>
      <c r="QSE2360" s="14"/>
      <c r="QSF2360" s="14"/>
      <c r="QSG2360" s="14"/>
      <c r="QSH2360" s="14"/>
      <c r="QSI2360" s="14"/>
      <c r="QSJ2360" s="14"/>
      <c r="QSK2360" s="14"/>
      <c r="QSL2360" s="14"/>
      <c r="QSM2360" s="14"/>
      <c r="QSN2360" s="14"/>
      <c r="QSO2360" s="14"/>
      <c r="QSP2360" s="14"/>
      <c r="QSQ2360" s="14"/>
      <c r="QSR2360" s="14"/>
      <c r="QSS2360" s="14"/>
      <c r="QST2360" s="14"/>
      <c r="QSU2360" s="14"/>
      <c r="QSV2360" s="14"/>
      <c r="QSW2360" s="14"/>
      <c r="QSX2360" s="14"/>
      <c r="QSY2360" s="14"/>
      <c r="QSZ2360" s="14"/>
      <c r="QTA2360" s="14"/>
      <c r="QTB2360" s="14"/>
      <c r="QTC2360" s="14"/>
      <c r="QTD2360" s="14"/>
      <c r="QTE2360" s="14"/>
      <c r="QTF2360" s="14"/>
      <c r="QTG2360" s="14"/>
      <c r="QTH2360" s="14"/>
      <c r="QTI2360" s="14"/>
      <c r="QTJ2360" s="14"/>
      <c r="QTK2360" s="14"/>
      <c r="QTL2360" s="14"/>
      <c r="QTM2360" s="14"/>
      <c r="QTN2360" s="14"/>
      <c r="QTO2360" s="14"/>
      <c r="QTP2360" s="14"/>
      <c r="QTQ2360" s="14"/>
      <c r="QTR2360" s="14"/>
      <c r="QTS2360" s="14"/>
      <c r="QTT2360" s="14"/>
      <c r="QTU2360" s="14"/>
      <c r="QTV2360" s="14"/>
      <c r="QTW2360" s="14"/>
      <c r="QTX2360" s="14"/>
      <c r="QTY2360" s="14"/>
      <c r="QTZ2360" s="14"/>
      <c r="QUA2360" s="14"/>
      <c r="QUB2360" s="14"/>
      <c r="QUC2360" s="14"/>
      <c r="QUD2360" s="14"/>
      <c r="QUE2360" s="14"/>
      <c r="QUF2360" s="14"/>
      <c r="QUG2360" s="14"/>
      <c r="QUH2360" s="14"/>
      <c r="QUI2360" s="14"/>
      <c r="QUJ2360" s="14"/>
      <c r="QUK2360" s="14"/>
      <c r="QUL2360" s="14"/>
      <c r="QUM2360" s="14"/>
      <c r="QUN2360" s="14"/>
      <c r="QUO2360" s="14"/>
      <c r="QUP2360" s="14"/>
      <c r="QUQ2360" s="14"/>
      <c r="QUR2360" s="14"/>
      <c r="QUS2360" s="14"/>
      <c r="QUT2360" s="14"/>
      <c r="QUU2360" s="14"/>
      <c r="QUV2360" s="14"/>
      <c r="QUW2360" s="14"/>
      <c r="QUX2360" s="14"/>
      <c r="QUY2360" s="14"/>
      <c r="QUZ2360" s="14"/>
      <c r="QVA2360" s="14"/>
      <c r="QVB2360" s="14"/>
      <c r="QVC2360" s="14"/>
      <c r="QVD2360" s="14"/>
      <c r="QVE2360" s="14"/>
      <c r="QVF2360" s="14"/>
      <c r="QVG2360" s="14"/>
      <c r="QVH2360" s="14"/>
      <c r="QVI2360" s="14"/>
      <c r="QVJ2360" s="14"/>
      <c r="QVK2360" s="14"/>
      <c r="QVL2360" s="14"/>
      <c r="QVM2360" s="14"/>
      <c r="QVN2360" s="14"/>
      <c r="QVO2360" s="14"/>
      <c r="QVP2360" s="14"/>
      <c r="QVQ2360" s="14"/>
      <c r="QVR2360" s="14"/>
      <c r="QVS2360" s="14"/>
      <c r="QVT2360" s="14"/>
      <c r="QVU2360" s="14"/>
      <c r="QVV2360" s="14"/>
      <c r="QVW2360" s="14"/>
      <c r="QVX2360" s="14"/>
      <c r="QVY2360" s="14"/>
      <c r="QVZ2360" s="14"/>
      <c r="QWA2360" s="14"/>
      <c r="QWB2360" s="14"/>
      <c r="QWC2360" s="14"/>
      <c r="QWD2360" s="14"/>
      <c r="QWE2360" s="14"/>
      <c r="QWF2360" s="14"/>
      <c r="QWG2360" s="14"/>
      <c r="QWH2360" s="14"/>
      <c r="QWI2360" s="14"/>
      <c r="QWJ2360" s="14"/>
      <c r="QWK2360" s="14"/>
      <c r="QWL2360" s="14"/>
      <c r="QWM2360" s="14"/>
      <c r="QWN2360" s="14"/>
      <c r="QWO2360" s="14"/>
      <c r="QWP2360" s="14"/>
      <c r="QWQ2360" s="14"/>
      <c r="QWR2360" s="14"/>
      <c r="QWS2360" s="14"/>
      <c r="QWT2360" s="14"/>
      <c r="QWU2360" s="14"/>
      <c r="QWV2360" s="14"/>
      <c r="QWW2360" s="14"/>
      <c r="QWX2360" s="14"/>
      <c r="QWY2360" s="14"/>
      <c r="QWZ2360" s="14"/>
      <c r="QXA2360" s="14"/>
      <c r="QXB2360" s="14"/>
      <c r="QXC2360" s="14"/>
      <c r="QXD2360" s="14"/>
      <c r="QXE2360" s="14"/>
      <c r="QXF2360" s="14"/>
      <c r="QXG2360" s="14"/>
      <c r="QXH2360" s="14"/>
      <c r="QXI2360" s="14"/>
      <c r="QXJ2360" s="14"/>
      <c r="QXK2360" s="14"/>
      <c r="QXL2360" s="14"/>
      <c r="QXM2360" s="14"/>
      <c r="QXN2360" s="14"/>
      <c r="QXO2360" s="14"/>
      <c r="QXP2360" s="14"/>
      <c r="QXQ2360" s="14"/>
      <c r="QXR2360" s="14"/>
      <c r="QXS2360" s="14"/>
      <c r="QXT2360" s="14"/>
      <c r="QXU2360" s="14"/>
      <c r="QXV2360" s="14"/>
      <c r="QXW2360" s="14"/>
      <c r="QXX2360" s="14"/>
      <c r="QXY2360" s="14"/>
      <c r="QXZ2360" s="14"/>
      <c r="QYA2360" s="14"/>
      <c r="QYB2360" s="14"/>
      <c r="QYC2360" s="14"/>
      <c r="QYD2360" s="14"/>
      <c r="QYE2360" s="14"/>
      <c r="QYF2360" s="14"/>
      <c r="QYG2360" s="14"/>
      <c r="QYH2360" s="14"/>
      <c r="QYI2360" s="14"/>
      <c r="QYJ2360" s="14"/>
      <c r="QYK2360" s="14"/>
      <c r="QYL2360" s="14"/>
      <c r="QYM2360" s="14"/>
      <c r="QYN2360" s="14"/>
      <c r="QYO2360" s="14"/>
      <c r="QYP2360" s="14"/>
      <c r="QYQ2360" s="14"/>
      <c r="QYR2360" s="14"/>
      <c r="QYS2360" s="14"/>
      <c r="QYT2360" s="14"/>
      <c r="QYU2360" s="14"/>
      <c r="QYV2360" s="14"/>
      <c r="QYW2360" s="14"/>
      <c r="QYX2360" s="14"/>
      <c r="QYY2360" s="14"/>
      <c r="QYZ2360" s="14"/>
      <c r="QZA2360" s="14"/>
      <c r="QZB2360" s="14"/>
      <c r="QZC2360" s="14"/>
      <c r="QZD2360" s="14"/>
      <c r="QZE2360" s="14"/>
      <c r="QZF2360" s="14"/>
      <c r="QZG2360" s="14"/>
      <c r="QZH2360" s="14"/>
      <c r="QZI2360" s="14"/>
      <c r="QZJ2360" s="14"/>
      <c r="QZK2360" s="14"/>
      <c r="QZL2360" s="14"/>
      <c r="QZM2360" s="14"/>
      <c r="QZN2360" s="14"/>
      <c r="QZO2360" s="14"/>
      <c r="QZP2360" s="14"/>
      <c r="QZQ2360" s="14"/>
      <c r="QZR2360" s="14"/>
      <c r="QZS2360" s="14"/>
      <c r="QZT2360" s="14"/>
      <c r="QZU2360" s="14"/>
      <c r="QZV2360" s="14"/>
      <c r="QZW2360" s="14"/>
      <c r="QZX2360" s="14"/>
      <c r="QZY2360" s="14"/>
      <c r="QZZ2360" s="14"/>
      <c r="RAA2360" s="14"/>
      <c r="RAB2360" s="14"/>
      <c r="RAC2360" s="14"/>
      <c r="RAD2360" s="14"/>
      <c r="RAE2360" s="14"/>
      <c r="RAF2360" s="14"/>
      <c r="RAG2360" s="14"/>
      <c r="RAH2360" s="14"/>
      <c r="RAI2360" s="14"/>
      <c r="RAJ2360" s="14"/>
      <c r="RAK2360" s="14"/>
      <c r="RAL2360" s="14"/>
      <c r="RAM2360" s="14"/>
      <c r="RAN2360" s="14"/>
      <c r="RAO2360" s="14"/>
      <c r="RAP2360" s="14"/>
      <c r="RAQ2360" s="14"/>
      <c r="RAR2360" s="14"/>
      <c r="RAS2360" s="14"/>
      <c r="RAT2360" s="14"/>
      <c r="RAU2360" s="14"/>
      <c r="RAV2360" s="14"/>
      <c r="RAW2360" s="14"/>
      <c r="RAX2360" s="14"/>
      <c r="RAY2360" s="14"/>
      <c r="RAZ2360" s="14"/>
      <c r="RBA2360" s="14"/>
      <c r="RBB2360" s="14"/>
      <c r="RBC2360" s="14"/>
      <c r="RBD2360" s="14"/>
      <c r="RBE2360" s="14"/>
      <c r="RBF2360" s="14"/>
      <c r="RBG2360" s="14"/>
      <c r="RBH2360" s="14"/>
      <c r="RBI2360" s="14"/>
      <c r="RBJ2360" s="14"/>
      <c r="RBK2360" s="14"/>
      <c r="RBL2360" s="14"/>
      <c r="RBM2360" s="14"/>
      <c r="RBN2360" s="14"/>
      <c r="RBO2360" s="14"/>
      <c r="RBP2360" s="14"/>
      <c r="RBQ2360" s="14"/>
      <c r="RBR2360" s="14"/>
      <c r="RBS2360" s="14"/>
      <c r="RBT2360" s="14"/>
      <c r="RBU2360" s="14"/>
      <c r="RBV2360" s="14"/>
      <c r="RBW2360" s="14"/>
      <c r="RBX2360" s="14"/>
      <c r="RBY2360" s="14"/>
      <c r="RBZ2360" s="14"/>
      <c r="RCA2360" s="14"/>
      <c r="RCB2360" s="14"/>
      <c r="RCC2360" s="14"/>
      <c r="RCD2360" s="14"/>
      <c r="RCE2360" s="14"/>
      <c r="RCF2360" s="14"/>
      <c r="RCG2360" s="14"/>
      <c r="RCH2360" s="14"/>
      <c r="RCI2360" s="14"/>
      <c r="RCJ2360" s="14"/>
      <c r="RCK2360" s="14"/>
      <c r="RCL2360" s="14"/>
      <c r="RCM2360" s="14"/>
      <c r="RCN2360" s="14"/>
      <c r="RCO2360" s="14"/>
      <c r="RCP2360" s="14"/>
      <c r="RCQ2360" s="14"/>
      <c r="RCR2360" s="14"/>
      <c r="RCS2360" s="14"/>
      <c r="RCT2360" s="14"/>
      <c r="RCU2360" s="14"/>
      <c r="RCV2360" s="14"/>
      <c r="RCW2360" s="14"/>
      <c r="RCX2360" s="14"/>
      <c r="RCY2360" s="14"/>
      <c r="RCZ2360" s="14"/>
      <c r="RDA2360" s="14"/>
      <c r="RDB2360" s="14"/>
      <c r="RDC2360" s="14"/>
      <c r="RDD2360" s="14"/>
      <c r="RDE2360" s="14"/>
      <c r="RDF2360" s="14"/>
      <c r="RDG2360" s="14"/>
      <c r="RDH2360" s="14"/>
      <c r="RDI2360" s="14"/>
      <c r="RDJ2360" s="14"/>
      <c r="RDK2360" s="14"/>
      <c r="RDL2360" s="14"/>
      <c r="RDM2360" s="14"/>
      <c r="RDN2360" s="14"/>
      <c r="RDO2360" s="14"/>
      <c r="RDP2360" s="14"/>
      <c r="RDQ2360" s="14"/>
      <c r="RDR2360" s="14"/>
      <c r="RDS2360" s="14"/>
      <c r="RDT2360" s="14"/>
      <c r="RDU2360" s="14"/>
      <c r="RDV2360" s="14"/>
      <c r="RDW2360" s="14"/>
      <c r="RDX2360" s="14"/>
      <c r="RDY2360" s="14"/>
      <c r="RDZ2360" s="14"/>
      <c r="REA2360" s="14"/>
      <c r="REB2360" s="14"/>
      <c r="REC2360" s="14"/>
      <c r="RED2360" s="14"/>
      <c r="REE2360" s="14"/>
      <c r="REF2360" s="14"/>
      <c r="REG2360" s="14"/>
      <c r="REH2360" s="14"/>
      <c r="REI2360" s="14"/>
      <c r="REJ2360" s="14"/>
      <c r="REK2360" s="14"/>
      <c r="REL2360" s="14"/>
      <c r="REM2360" s="14"/>
      <c r="REN2360" s="14"/>
      <c r="REO2360" s="14"/>
      <c r="REP2360" s="14"/>
      <c r="REQ2360" s="14"/>
      <c r="RER2360" s="14"/>
      <c r="RES2360" s="14"/>
      <c r="RET2360" s="14"/>
      <c r="REU2360" s="14"/>
      <c r="REV2360" s="14"/>
      <c r="REW2360" s="14"/>
      <c r="REX2360" s="14"/>
      <c r="REY2360" s="14"/>
      <c r="REZ2360" s="14"/>
      <c r="RFA2360" s="14"/>
      <c r="RFB2360" s="14"/>
      <c r="RFC2360" s="14"/>
      <c r="RFD2360" s="14"/>
      <c r="RFE2360" s="14"/>
      <c r="RFF2360" s="14"/>
      <c r="RFG2360" s="14"/>
      <c r="RFH2360" s="14"/>
      <c r="RFI2360" s="14"/>
      <c r="RFJ2360" s="14"/>
      <c r="RFK2360" s="14"/>
      <c r="RFL2360" s="14"/>
      <c r="RFM2360" s="14"/>
      <c r="RFN2360" s="14"/>
      <c r="RFO2360" s="14"/>
      <c r="RFP2360" s="14"/>
      <c r="RFQ2360" s="14"/>
      <c r="RFR2360" s="14"/>
      <c r="RFS2360" s="14"/>
      <c r="RFT2360" s="14"/>
      <c r="RFU2360" s="14"/>
      <c r="RFV2360" s="14"/>
      <c r="RFW2360" s="14"/>
      <c r="RFX2360" s="14"/>
      <c r="RFY2360" s="14"/>
      <c r="RFZ2360" s="14"/>
      <c r="RGA2360" s="14"/>
      <c r="RGB2360" s="14"/>
      <c r="RGC2360" s="14"/>
      <c r="RGD2360" s="14"/>
      <c r="RGE2360" s="14"/>
      <c r="RGF2360" s="14"/>
      <c r="RGG2360" s="14"/>
      <c r="RGH2360" s="14"/>
      <c r="RGI2360" s="14"/>
      <c r="RGJ2360" s="14"/>
      <c r="RGK2360" s="14"/>
      <c r="RGL2360" s="14"/>
      <c r="RGM2360" s="14"/>
      <c r="RGN2360" s="14"/>
      <c r="RGO2360" s="14"/>
      <c r="RGP2360" s="14"/>
      <c r="RGQ2360" s="14"/>
      <c r="RGR2360" s="14"/>
      <c r="RGS2360" s="14"/>
      <c r="RGT2360" s="14"/>
      <c r="RGU2360" s="14"/>
      <c r="RGV2360" s="14"/>
      <c r="RGW2360" s="14"/>
      <c r="RGX2360" s="14"/>
      <c r="RGY2360" s="14"/>
      <c r="RGZ2360" s="14"/>
      <c r="RHA2360" s="14"/>
      <c r="RHB2360" s="14"/>
      <c r="RHC2360" s="14"/>
      <c r="RHD2360" s="14"/>
      <c r="RHE2360" s="14"/>
      <c r="RHF2360" s="14"/>
      <c r="RHG2360" s="14"/>
      <c r="RHH2360" s="14"/>
      <c r="RHI2360" s="14"/>
      <c r="RHJ2360" s="14"/>
      <c r="RHK2360" s="14"/>
      <c r="RHL2360" s="14"/>
      <c r="RHM2360" s="14"/>
      <c r="RHN2360" s="14"/>
      <c r="RHO2360" s="14"/>
      <c r="RHP2360" s="14"/>
      <c r="RHQ2360" s="14"/>
      <c r="RHR2360" s="14"/>
      <c r="RHS2360" s="14"/>
      <c r="RHT2360" s="14"/>
      <c r="RHU2360" s="14"/>
      <c r="RHV2360" s="14"/>
      <c r="RHW2360" s="14"/>
      <c r="RHX2360" s="14"/>
      <c r="RHY2360" s="14"/>
      <c r="RHZ2360" s="14"/>
      <c r="RIA2360" s="14"/>
      <c r="RIB2360" s="14"/>
      <c r="RIC2360" s="14"/>
      <c r="RID2360" s="14"/>
      <c r="RIE2360" s="14"/>
      <c r="RIF2360" s="14"/>
      <c r="RIG2360" s="14"/>
      <c r="RIH2360" s="14"/>
      <c r="RII2360" s="14"/>
      <c r="RIJ2360" s="14"/>
      <c r="RIK2360" s="14"/>
      <c r="RIL2360" s="14"/>
      <c r="RIM2360" s="14"/>
      <c r="RIN2360" s="14"/>
      <c r="RIO2360" s="14"/>
      <c r="RIP2360" s="14"/>
      <c r="RIQ2360" s="14"/>
      <c r="RIR2360" s="14"/>
      <c r="RIS2360" s="14"/>
      <c r="RIT2360" s="14"/>
      <c r="RIU2360" s="14"/>
      <c r="RIV2360" s="14"/>
      <c r="RIW2360" s="14"/>
      <c r="RIX2360" s="14"/>
      <c r="RIY2360" s="14"/>
      <c r="RIZ2360" s="14"/>
      <c r="RJA2360" s="14"/>
      <c r="RJB2360" s="14"/>
      <c r="RJC2360" s="14"/>
      <c r="RJD2360" s="14"/>
      <c r="RJE2360" s="14"/>
      <c r="RJF2360" s="14"/>
      <c r="RJG2360" s="14"/>
      <c r="RJH2360" s="14"/>
      <c r="RJI2360" s="14"/>
      <c r="RJJ2360" s="14"/>
      <c r="RJK2360" s="14"/>
      <c r="RJL2360" s="14"/>
      <c r="RJM2360" s="14"/>
      <c r="RJN2360" s="14"/>
      <c r="RJO2360" s="14"/>
      <c r="RJP2360" s="14"/>
      <c r="RJQ2360" s="14"/>
      <c r="RJR2360" s="14"/>
      <c r="RJS2360" s="14"/>
      <c r="RJT2360" s="14"/>
      <c r="RJU2360" s="14"/>
      <c r="RJV2360" s="14"/>
      <c r="RJW2360" s="14"/>
      <c r="RJX2360" s="14"/>
      <c r="RJY2360" s="14"/>
      <c r="RJZ2360" s="14"/>
      <c r="RKA2360" s="14"/>
      <c r="RKB2360" s="14"/>
      <c r="RKC2360" s="14"/>
      <c r="RKD2360" s="14"/>
      <c r="RKE2360" s="14"/>
      <c r="RKF2360" s="14"/>
      <c r="RKG2360" s="14"/>
      <c r="RKH2360" s="14"/>
      <c r="RKI2360" s="14"/>
      <c r="RKJ2360" s="14"/>
      <c r="RKK2360" s="14"/>
      <c r="RKL2360" s="14"/>
      <c r="RKM2360" s="14"/>
      <c r="RKN2360" s="14"/>
      <c r="RKO2360" s="14"/>
      <c r="RKP2360" s="14"/>
      <c r="RKQ2360" s="14"/>
      <c r="RKR2360" s="14"/>
      <c r="RKS2360" s="14"/>
      <c r="RKT2360" s="14"/>
      <c r="RKU2360" s="14"/>
      <c r="RKV2360" s="14"/>
      <c r="RKW2360" s="14"/>
      <c r="RKX2360" s="14"/>
      <c r="RKY2360" s="14"/>
      <c r="RKZ2360" s="14"/>
      <c r="RLA2360" s="14"/>
      <c r="RLB2360" s="14"/>
      <c r="RLC2360" s="14"/>
      <c r="RLD2360" s="14"/>
      <c r="RLE2360" s="14"/>
      <c r="RLF2360" s="14"/>
      <c r="RLG2360" s="14"/>
      <c r="RLH2360" s="14"/>
      <c r="RLI2360" s="14"/>
      <c r="RLJ2360" s="14"/>
      <c r="RLK2360" s="14"/>
      <c r="RLL2360" s="14"/>
      <c r="RLM2360" s="14"/>
      <c r="RLN2360" s="14"/>
      <c r="RLO2360" s="14"/>
      <c r="RLP2360" s="14"/>
      <c r="RLQ2360" s="14"/>
      <c r="RLR2360" s="14"/>
      <c r="RLS2360" s="14"/>
      <c r="RLT2360" s="14"/>
      <c r="RLU2360" s="14"/>
      <c r="RLV2360" s="14"/>
      <c r="RLW2360" s="14"/>
      <c r="RLX2360" s="14"/>
      <c r="RLY2360" s="14"/>
      <c r="RLZ2360" s="14"/>
      <c r="RMA2360" s="14"/>
      <c r="RMB2360" s="14"/>
      <c r="RMC2360" s="14"/>
      <c r="RMD2360" s="14"/>
      <c r="RME2360" s="14"/>
      <c r="RMF2360" s="14"/>
      <c r="RMG2360" s="14"/>
      <c r="RMH2360" s="14"/>
      <c r="RMI2360" s="14"/>
      <c r="RMJ2360" s="14"/>
      <c r="RMK2360" s="14"/>
      <c r="RML2360" s="14"/>
      <c r="RMM2360" s="14"/>
      <c r="RMN2360" s="14"/>
      <c r="RMO2360" s="14"/>
      <c r="RMP2360" s="14"/>
      <c r="RMQ2360" s="14"/>
      <c r="RMR2360" s="14"/>
      <c r="RMS2360" s="14"/>
      <c r="RMT2360" s="14"/>
      <c r="RMU2360" s="14"/>
      <c r="RMV2360" s="14"/>
      <c r="RMW2360" s="14"/>
      <c r="RMX2360" s="14"/>
      <c r="RMY2360" s="14"/>
      <c r="RMZ2360" s="14"/>
      <c r="RNA2360" s="14"/>
      <c r="RNB2360" s="14"/>
      <c r="RNC2360" s="14"/>
      <c r="RND2360" s="14"/>
      <c r="RNE2360" s="14"/>
      <c r="RNF2360" s="14"/>
      <c r="RNG2360" s="14"/>
      <c r="RNH2360" s="14"/>
      <c r="RNI2360" s="14"/>
      <c r="RNJ2360" s="14"/>
      <c r="RNK2360" s="14"/>
      <c r="RNL2360" s="14"/>
      <c r="RNM2360" s="14"/>
      <c r="RNN2360" s="14"/>
      <c r="RNO2360" s="14"/>
      <c r="RNP2360" s="14"/>
      <c r="RNQ2360" s="14"/>
      <c r="RNR2360" s="14"/>
      <c r="RNS2360" s="14"/>
      <c r="RNT2360" s="14"/>
      <c r="RNU2360" s="14"/>
      <c r="RNV2360" s="14"/>
      <c r="RNW2360" s="14"/>
      <c r="RNX2360" s="14"/>
      <c r="RNY2360" s="14"/>
      <c r="RNZ2360" s="14"/>
      <c r="ROA2360" s="14"/>
      <c r="ROB2360" s="14"/>
      <c r="ROC2360" s="14"/>
      <c r="ROD2360" s="14"/>
      <c r="ROE2360" s="14"/>
      <c r="ROF2360" s="14"/>
      <c r="ROG2360" s="14"/>
      <c r="ROH2360" s="14"/>
      <c r="ROI2360" s="14"/>
      <c r="ROJ2360" s="14"/>
      <c r="ROK2360" s="14"/>
      <c r="ROL2360" s="14"/>
      <c r="ROM2360" s="14"/>
      <c r="RON2360" s="14"/>
      <c r="ROO2360" s="14"/>
      <c r="ROP2360" s="14"/>
      <c r="ROQ2360" s="14"/>
      <c r="ROR2360" s="14"/>
      <c r="ROS2360" s="14"/>
      <c r="ROT2360" s="14"/>
      <c r="ROU2360" s="14"/>
      <c r="ROV2360" s="14"/>
      <c r="ROW2360" s="14"/>
      <c r="ROX2360" s="14"/>
      <c r="ROY2360" s="14"/>
      <c r="ROZ2360" s="14"/>
      <c r="RPA2360" s="14"/>
      <c r="RPB2360" s="14"/>
      <c r="RPC2360" s="14"/>
      <c r="RPD2360" s="14"/>
      <c r="RPE2360" s="14"/>
      <c r="RPF2360" s="14"/>
      <c r="RPG2360" s="14"/>
      <c r="RPH2360" s="14"/>
      <c r="RPI2360" s="14"/>
      <c r="RPJ2360" s="14"/>
      <c r="RPK2360" s="14"/>
      <c r="RPL2360" s="14"/>
      <c r="RPM2360" s="14"/>
      <c r="RPN2360" s="14"/>
      <c r="RPO2360" s="14"/>
      <c r="RPP2360" s="14"/>
      <c r="RPQ2360" s="14"/>
      <c r="RPR2360" s="14"/>
      <c r="RPS2360" s="14"/>
      <c r="RPT2360" s="14"/>
      <c r="RPU2360" s="14"/>
      <c r="RPV2360" s="14"/>
      <c r="RPW2360" s="14"/>
      <c r="RPX2360" s="14"/>
      <c r="RPY2360" s="14"/>
      <c r="RPZ2360" s="14"/>
      <c r="RQA2360" s="14"/>
      <c r="RQB2360" s="14"/>
      <c r="RQC2360" s="14"/>
      <c r="RQD2360" s="14"/>
      <c r="RQE2360" s="14"/>
      <c r="RQF2360" s="14"/>
      <c r="RQG2360" s="14"/>
      <c r="RQH2360" s="14"/>
      <c r="RQI2360" s="14"/>
      <c r="RQJ2360" s="14"/>
      <c r="RQK2360" s="14"/>
      <c r="RQL2360" s="14"/>
      <c r="RQM2360" s="14"/>
      <c r="RQN2360" s="14"/>
      <c r="RQO2360" s="14"/>
      <c r="RQP2360" s="14"/>
      <c r="RQQ2360" s="14"/>
      <c r="RQR2360" s="14"/>
      <c r="RQS2360" s="14"/>
      <c r="RQT2360" s="14"/>
      <c r="RQU2360" s="14"/>
      <c r="RQV2360" s="14"/>
      <c r="RQW2360" s="14"/>
      <c r="RQX2360" s="14"/>
      <c r="RQY2360" s="14"/>
      <c r="RQZ2360" s="14"/>
      <c r="RRA2360" s="14"/>
      <c r="RRB2360" s="14"/>
      <c r="RRC2360" s="14"/>
      <c r="RRD2360" s="14"/>
      <c r="RRE2360" s="14"/>
      <c r="RRF2360" s="14"/>
      <c r="RRG2360" s="14"/>
      <c r="RRH2360" s="14"/>
      <c r="RRI2360" s="14"/>
      <c r="RRJ2360" s="14"/>
      <c r="RRK2360" s="14"/>
      <c r="RRL2360" s="14"/>
      <c r="RRM2360" s="14"/>
      <c r="RRN2360" s="14"/>
      <c r="RRO2360" s="14"/>
      <c r="RRP2360" s="14"/>
      <c r="RRQ2360" s="14"/>
      <c r="RRR2360" s="14"/>
      <c r="RRS2360" s="14"/>
      <c r="RRT2360" s="14"/>
      <c r="RRU2360" s="14"/>
      <c r="RRV2360" s="14"/>
      <c r="RRW2360" s="14"/>
      <c r="RRX2360" s="14"/>
      <c r="RRY2360" s="14"/>
      <c r="RRZ2360" s="14"/>
      <c r="RSA2360" s="14"/>
      <c r="RSB2360" s="14"/>
      <c r="RSC2360" s="14"/>
      <c r="RSD2360" s="14"/>
      <c r="RSE2360" s="14"/>
      <c r="RSF2360" s="14"/>
      <c r="RSG2360" s="14"/>
      <c r="RSH2360" s="14"/>
      <c r="RSI2360" s="14"/>
      <c r="RSJ2360" s="14"/>
      <c r="RSK2360" s="14"/>
      <c r="RSL2360" s="14"/>
      <c r="RSM2360" s="14"/>
      <c r="RSN2360" s="14"/>
      <c r="RSO2360" s="14"/>
      <c r="RSP2360" s="14"/>
      <c r="RSQ2360" s="14"/>
      <c r="RSR2360" s="14"/>
      <c r="RSS2360" s="14"/>
      <c r="RST2360" s="14"/>
      <c r="RSU2360" s="14"/>
      <c r="RSV2360" s="14"/>
      <c r="RSW2360" s="14"/>
      <c r="RSX2360" s="14"/>
      <c r="RSY2360" s="14"/>
      <c r="RSZ2360" s="14"/>
      <c r="RTA2360" s="14"/>
      <c r="RTB2360" s="14"/>
      <c r="RTC2360" s="14"/>
      <c r="RTD2360" s="14"/>
      <c r="RTE2360" s="14"/>
      <c r="RTF2360" s="14"/>
      <c r="RTG2360" s="14"/>
      <c r="RTH2360" s="14"/>
      <c r="RTI2360" s="14"/>
      <c r="RTJ2360" s="14"/>
      <c r="RTK2360" s="14"/>
      <c r="RTL2360" s="14"/>
      <c r="RTM2360" s="14"/>
      <c r="RTN2360" s="14"/>
      <c r="RTO2360" s="14"/>
      <c r="RTP2360" s="14"/>
      <c r="RTQ2360" s="14"/>
      <c r="RTR2360" s="14"/>
      <c r="RTS2360" s="14"/>
      <c r="RTT2360" s="14"/>
      <c r="RTU2360" s="14"/>
      <c r="RTV2360" s="14"/>
      <c r="RTW2360" s="14"/>
      <c r="RTX2360" s="14"/>
      <c r="RTY2360" s="14"/>
      <c r="RTZ2360" s="14"/>
      <c r="RUA2360" s="14"/>
      <c r="RUB2360" s="14"/>
      <c r="RUC2360" s="14"/>
      <c r="RUD2360" s="14"/>
      <c r="RUE2360" s="14"/>
      <c r="RUF2360" s="14"/>
      <c r="RUG2360" s="14"/>
      <c r="RUH2360" s="14"/>
      <c r="RUI2360" s="14"/>
      <c r="RUJ2360" s="14"/>
      <c r="RUK2360" s="14"/>
      <c r="RUL2360" s="14"/>
      <c r="RUM2360" s="14"/>
      <c r="RUN2360" s="14"/>
      <c r="RUO2360" s="14"/>
      <c r="RUP2360" s="14"/>
      <c r="RUQ2360" s="14"/>
      <c r="RUR2360" s="14"/>
      <c r="RUS2360" s="14"/>
      <c r="RUT2360" s="14"/>
      <c r="RUU2360" s="14"/>
      <c r="RUV2360" s="14"/>
      <c r="RUW2360" s="14"/>
      <c r="RUX2360" s="14"/>
      <c r="RUY2360" s="14"/>
      <c r="RUZ2360" s="14"/>
      <c r="RVA2360" s="14"/>
      <c r="RVB2360" s="14"/>
      <c r="RVC2360" s="14"/>
      <c r="RVD2360" s="14"/>
      <c r="RVE2360" s="14"/>
      <c r="RVF2360" s="14"/>
      <c r="RVG2360" s="14"/>
      <c r="RVH2360" s="14"/>
      <c r="RVI2360" s="14"/>
      <c r="RVJ2360" s="14"/>
      <c r="RVK2360" s="14"/>
      <c r="RVL2360" s="14"/>
      <c r="RVM2360" s="14"/>
      <c r="RVN2360" s="14"/>
      <c r="RVO2360" s="14"/>
      <c r="RVP2360" s="14"/>
      <c r="RVQ2360" s="14"/>
      <c r="RVR2360" s="14"/>
      <c r="RVS2360" s="14"/>
      <c r="RVT2360" s="14"/>
      <c r="RVU2360" s="14"/>
      <c r="RVV2360" s="14"/>
      <c r="RVW2360" s="14"/>
      <c r="RVX2360" s="14"/>
      <c r="RVY2360" s="14"/>
      <c r="RVZ2360" s="14"/>
      <c r="RWA2360" s="14"/>
      <c r="RWB2360" s="14"/>
      <c r="RWC2360" s="14"/>
      <c r="RWD2360" s="14"/>
      <c r="RWE2360" s="14"/>
      <c r="RWF2360" s="14"/>
      <c r="RWG2360" s="14"/>
      <c r="RWH2360" s="14"/>
      <c r="RWI2360" s="14"/>
      <c r="RWJ2360" s="14"/>
      <c r="RWK2360" s="14"/>
      <c r="RWL2360" s="14"/>
      <c r="RWM2360" s="14"/>
      <c r="RWN2360" s="14"/>
      <c r="RWO2360" s="14"/>
      <c r="RWP2360" s="14"/>
      <c r="RWQ2360" s="14"/>
      <c r="RWR2360" s="14"/>
      <c r="RWS2360" s="14"/>
      <c r="RWT2360" s="14"/>
      <c r="RWU2360" s="14"/>
      <c r="RWV2360" s="14"/>
      <c r="RWW2360" s="14"/>
      <c r="RWX2360" s="14"/>
      <c r="RWY2360" s="14"/>
      <c r="RWZ2360" s="14"/>
      <c r="RXA2360" s="14"/>
      <c r="RXB2360" s="14"/>
      <c r="RXC2360" s="14"/>
      <c r="RXD2360" s="14"/>
      <c r="RXE2360" s="14"/>
      <c r="RXF2360" s="14"/>
      <c r="RXG2360" s="14"/>
      <c r="RXH2360" s="14"/>
      <c r="RXI2360" s="14"/>
      <c r="RXJ2360" s="14"/>
      <c r="RXK2360" s="14"/>
      <c r="RXL2360" s="14"/>
      <c r="RXM2360" s="14"/>
      <c r="RXN2360" s="14"/>
      <c r="RXO2360" s="14"/>
      <c r="RXP2360" s="14"/>
      <c r="RXQ2360" s="14"/>
      <c r="RXR2360" s="14"/>
      <c r="RXS2360" s="14"/>
      <c r="RXT2360" s="14"/>
      <c r="RXU2360" s="14"/>
      <c r="RXV2360" s="14"/>
      <c r="RXW2360" s="14"/>
      <c r="RXX2360" s="14"/>
      <c r="RXY2360" s="14"/>
      <c r="RXZ2360" s="14"/>
      <c r="RYA2360" s="14"/>
      <c r="RYB2360" s="14"/>
      <c r="RYC2360" s="14"/>
      <c r="RYD2360" s="14"/>
      <c r="RYE2360" s="14"/>
      <c r="RYF2360" s="14"/>
      <c r="RYG2360" s="14"/>
      <c r="RYH2360" s="14"/>
      <c r="RYI2360" s="14"/>
      <c r="RYJ2360" s="14"/>
      <c r="RYK2360" s="14"/>
      <c r="RYL2360" s="14"/>
      <c r="RYM2360" s="14"/>
      <c r="RYN2360" s="14"/>
      <c r="RYO2360" s="14"/>
      <c r="RYP2360" s="14"/>
      <c r="RYQ2360" s="14"/>
      <c r="RYR2360" s="14"/>
      <c r="RYS2360" s="14"/>
      <c r="RYT2360" s="14"/>
      <c r="RYU2360" s="14"/>
      <c r="RYV2360" s="14"/>
      <c r="RYW2360" s="14"/>
      <c r="RYX2360" s="14"/>
      <c r="RYY2360" s="14"/>
      <c r="RYZ2360" s="14"/>
      <c r="RZA2360" s="14"/>
      <c r="RZB2360" s="14"/>
      <c r="RZC2360" s="14"/>
      <c r="RZD2360" s="14"/>
      <c r="RZE2360" s="14"/>
      <c r="RZF2360" s="14"/>
      <c r="RZG2360" s="14"/>
      <c r="RZH2360" s="14"/>
      <c r="RZI2360" s="14"/>
      <c r="RZJ2360" s="14"/>
      <c r="RZK2360" s="14"/>
      <c r="RZL2360" s="14"/>
      <c r="RZM2360" s="14"/>
      <c r="RZN2360" s="14"/>
      <c r="RZO2360" s="14"/>
      <c r="RZP2360" s="14"/>
      <c r="RZQ2360" s="14"/>
      <c r="RZR2360" s="14"/>
      <c r="RZS2360" s="14"/>
      <c r="RZT2360" s="14"/>
      <c r="RZU2360" s="14"/>
      <c r="RZV2360" s="14"/>
      <c r="RZW2360" s="14"/>
      <c r="RZX2360" s="14"/>
      <c r="RZY2360" s="14"/>
      <c r="RZZ2360" s="14"/>
      <c r="SAA2360" s="14"/>
      <c r="SAB2360" s="14"/>
      <c r="SAC2360" s="14"/>
      <c r="SAD2360" s="14"/>
      <c r="SAE2360" s="14"/>
      <c r="SAF2360" s="14"/>
      <c r="SAG2360" s="14"/>
      <c r="SAH2360" s="14"/>
      <c r="SAI2360" s="14"/>
      <c r="SAJ2360" s="14"/>
      <c r="SAK2360" s="14"/>
      <c r="SAL2360" s="14"/>
      <c r="SAM2360" s="14"/>
      <c r="SAN2360" s="14"/>
      <c r="SAO2360" s="14"/>
      <c r="SAP2360" s="14"/>
      <c r="SAQ2360" s="14"/>
      <c r="SAR2360" s="14"/>
      <c r="SAS2360" s="14"/>
      <c r="SAT2360" s="14"/>
      <c r="SAU2360" s="14"/>
      <c r="SAV2360" s="14"/>
      <c r="SAW2360" s="14"/>
      <c r="SAX2360" s="14"/>
      <c r="SAY2360" s="14"/>
      <c r="SAZ2360" s="14"/>
      <c r="SBA2360" s="14"/>
      <c r="SBB2360" s="14"/>
      <c r="SBC2360" s="14"/>
      <c r="SBD2360" s="14"/>
      <c r="SBE2360" s="14"/>
      <c r="SBF2360" s="14"/>
      <c r="SBG2360" s="14"/>
      <c r="SBH2360" s="14"/>
      <c r="SBI2360" s="14"/>
      <c r="SBJ2360" s="14"/>
      <c r="SBK2360" s="14"/>
      <c r="SBL2360" s="14"/>
      <c r="SBM2360" s="14"/>
      <c r="SBN2360" s="14"/>
      <c r="SBO2360" s="14"/>
      <c r="SBP2360" s="14"/>
      <c r="SBQ2360" s="14"/>
      <c r="SBR2360" s="14"/>
      <c r="SBS2360" s="14"/>
      <c r="SBT2360" s="14"/>
      <c r="SBU2360" s="14"/>
      <c r="SBV2360" s="14"/>
      <c r="SBW2360" s="14"/>
      <c r="SBX2360" s="14"/>
      <c r="SBY2360" s="14"/>
      <c r="SBZ2360" s="14"/>
      <c r="SCA2360" s="14"/>
      <c r="SCB2360" s="14"/>
      <c r="SCC2360" s="14"/>
      <c r="SCD2360" s="14"/>
      <c r="SCE2360" s="14"/>
      <c r="SCF2360" s="14"/>
      <c r="SCG2360" s="14"/>
      <c r="SCH2360" s="14"/>
      <c r="SCI2360" s="14"/>
      <c r="SCJ2360" s="14"/>
      <c r="SCK2360" s="14"/>
      <c r="SCL2360" s="14"/>
      <c r="SCM2360" s="14"/>
      <c r="SCN2360" s="14"/>
      <c r="SCO2360" s="14"/>
      <c r="SCP2360" s="14"/>
      <c r="SCQ2360" s="14"/>
      <c r="SCR2360" s="14"/>
      <c r="SCS2360" s="14"/>
      <c r="SCT2360" s="14"/>
      <c r="SCU2360" s="14"/>
      <c r="SCV2360" s="14"/>
      <c r="SCW2360" s="14"/>
      <c r="SCX2360" s="14"/>
      <c r="SCY2360" s="14"/>
      <c r="SCZ2360" s="14"/>
      <c r="SDA2360" s="14"/>
      <c r="SDB2360" s="14"/>
      <c r="SDC2360" s="14"/>
      <c r="SDD2360" s="14"/>
      <c r="SDE2360" s="14"/>
      <c r="SDF2360" s="14"/>
      <c r="SDG2360" s="14"/>
      <c r="SDH2360" s="14"/>
      <c r="SDI2360" s="14"/>
      <c r="SDJ2360" s="14"/>
      <c r="SDK2360" s="14"/>
      <c r="SDL2360" s="14"/>
      <c r="SDM2360" s="14"/>
      <c r="SDN2360" s="14"/>
      <c r="SDO2360" s="14"/>
      <c r="SDP2360" s="14"/>
      <c r="SDQ2360" s="14"/>
      <c r="SDR2360" s="14"/>
      <c r="SDS2360" s="14"/>
      <c r="SDT2360" s="14"/>
      <c r="SDU2360" s="14"/>
      <c r="SDV2360" s="14"/>
      <c r="SDW2360" s="14"/>
      <c r="SDX2360" s="14"/>
      <c r="SDY2360" s="14"/>
      <c r="SDZ2360" s="14"/>
      <c r="SEA2360" s="14"/>
      <c r="SEB2360" s="14"/>
      <c r="SEC2360" s="14"/>
      <c r="SED2360" s="14"/>
      <c r="SEE2360" s="14"/>
      <c r="SEF2360" s="14"/>
      <c r="SEG2360" s="14"/>
      <c r="SEH2360" s="14"/>
      <c r="SEI2360" s="14"/>
      <c r="SEJ2360" s="14"/>
      <c r="SEK2360" s="14"/>
      <c r="SEL2360" s="14"/>
      <c r="SEM2360" s="14"/>
      <c r="SEN2360" s="14"/>
      <c r="SEO2360" s="14"/>
      <c r="SEP2360" s="14"/>
      <c r="SEQ2360" s="14"/>
      <c r="SER2360" s="14"/>
      <c r="SES2360" s="14"/>
      <c r="SET2360" s="14"/>
      <c r="SEU2360" s="14"/>
      <c r="SEV2360" s="14"/>
      <c r="SEW2360" s="14"/>
      <c r="SEX2360" s="14"/>
      <c r="SEY2360" s="14"/>
      <c r="SEZ2360" s="14"/>
      <c r="SFA2360" s="14"/>
      <c r="SFB2360" s="14"/>
      <c r="SFC2360" s="14"/>
      <c r="SFD2360" s="14"/>
      <c r="SFE2360" s="14"/>
      <c r="SFF2360" s="14"/>
      <c r="SFG2360" s="14"/>
      <c r="SFH2360" s="14"/>
      <c r="SFI2360" s="14"/>
      <c r="SFJ2360" s="14"/>
      <c r="SFK2360" s="14"/>
      <c r="SFL2360" s="14"/>
      <c r="SFM2360" s="14"/>
      <c r="SFN2360" s="14"/>
      <c r="SFO2360" s="14"/>
      <c r="SFP2360" s="14"/>
      <c r="SFQ2360" s="14"/>
      <c r="SFR2360" s="14"/>
      <c r="SFS2360" s="14"/>
      <c r="SFT2360" s="14"/>
      <c r="SFU2360" s="14"/>
      <c r="SFV2360" s="14"/>
      <c r="SFW2360" s="14"/>
      <c r="SFX2360" s="14"/>
      <c r="SFY2360" s="14"/>
      <c r="SFZ2360" s="14"/>
      <c r="SGA2360" s="14"/>
      <c r="SGB2360" s="14"/>
      <c r="SGC2360" s="14"/>
      <c r="SGD2360" s="14"/>
      <c r="SGE2360" s="14"/>
      <c r="SGF2360" s="14"/>
      <c r="SGG2360" s="14"/>
      <c r="SGH2360" s="14"/>
      <c r="SGI2360" s="14"/>
      <c r="SGJ2360" s="14"/>
      <c r="SGK2360" s="14"/>
      <c r="SGL2360" s="14"/>
      <c r="SGM2360" s="14"/>
      <c r="SGN2360" s="14"/>
      <c r="SGO2360" s="14"/>
      <c r="SGP2360" s="14"/>
      <c r="SGQ2360" s="14"/>
      <c r="SGR2360" s="14"/>
      <c r="SGS2360" s="14"/>
      <c r="SGT2360" s="14"/>
      <c r="SGU2360" s="14"/>
      <c r="SGV2360" s="14"/>
      <c r="SGW2360" s="14"/>
      <c r="SGX2360" s="14"/>
      <c r="SGY2360" s="14"/>
      <c r="SGZ2360" s="14"/>
      <c r="SHA2360" s="14"/>
      <c r="SHB2360" s="14"/>
      <c r="SHC2360" s="14"/>
      <c r="SHD2360" s="14"/>
      <c r="SHE2360" s="14"/>
      <c r="SHF2360" s="14"/>
      <c r="SHG2360" s="14"/>
      <c r="SHH2360" s="14"/>
      <c r="SHI2360" s="14"/>
      <c r="SHJ2360" s="14"/>
      <c r="SHK2360" s="14"/>
      <c r="SHL2360" s="14"/>
      <c r="SHM2360" s="14"/>
      <c r="SHN2360" s="14"/>
      <c r="SHO2360" s="14"/>
      <c r="SHP2360" s="14"/>
      <c r="SHQ2360" s="14"/>
      <c r="SHR2360" s="14"/>
      <c r="SHS2360" s="14"/>
      <c r="SHT2360" s="14"/>
      <c r="SHU2360" s="14"/>
      <c r="SHV2360" s="14"/>
      <c r="SHW2360" s="14"/>
      <c r="SHX2360" s="14"/>
      <c r="SHY2360" s="14"/>
      <c r="SHZ2360" s="14"/>
      <c r="SIA2360" s="14"/>
      <c r="SIB2360" s="14"/>
      <c r="SIC2360" s="14"/>
      <c r="SID2360" s="14"/>
      <c r="SIE2360" s="14"/>
      <c r="SIF2360" s="14"/>
      <c r="SIG2360" s="14"/>
      <c r="SIH2360" s="14"/>
      <c r="SII2360" s="14"/>
      <c r="SIJ2360" s="14"/>
      <c r="SIK2360" s="14"/>
      <c r="SIL2360" s="14"/>
      <c r="SIM2360" s="14"/>
      <c r="SIN2360" s="14"/>
      <c r="SIO2360" s="14"/>
      <c r="SIP2360" s="14"/>
      <c r="SIQ2360" s="14"/>
      <c r="SIR2360" s="14"/>
      <c r="SIS2360" s="14"/>
      <c r="SIT2360" s="14"/>
      <c r="SIU2360" s="14"/>
      <c r="SIV2360" s="14"/>
      <c r="SIW2360" s="14"/>
      <c r="SIX2360" s="14"/>
      <c r="SIY2360" s="14"/>
      <c r="SIZ2360" s="14"/>
      <c r="SJA2360" s="14"/>
      <c r="SJB2360" s="14"/>
      <c r="SJC2360" s="14"/>
      <c r="SJD2360" s="14"/>
      <c r="SJE2360" s="14"/>
      <c r="SJF2360" s="14"/>
      <c r="SJG2360" s="14"/>
      <c r="SJH2360" s="14"/>
      <c r="SJI2360" s="14"/>
      <c r="SJJ2360" s="14"/>
      <c r="SJK2360" s="14"/>
      <c r="SJL2360" s="14"/>
      <c r="SJM2360" s="14"/>
      <c r="SJN2360" s="14"/>
      <c r="SJO2360" s="14"/>
      <c r="SJP2360" s="14"/>
      <c r="SJQ2360" s="14"/>
      <c r="SJR2360" s="14"/>
      <c r="SJS2360" s="14"/>
      <c r="SJT2360" s="14"/>
      <c r="SJU2360" s="14"/>
      <c r="SJV2360" s="14"/>
      <c r="SJW2360" s="14"/>
      <c r="SJX2360" s="14"/>
      <c r="SJY2360" s="14"/>
      <c r="SJZ2360" s="14"/>
      <c r="SKA2360" s="14"/>
      <c r="SKB2360" s="14"/>
      <c r="SKC2360" s="14"/>
      <c r="SKD2360" s="14"/>
      <c r="SKE2360" s="14"/>
      <c r="SKF2360" s="14"/>
      <c r="SKG2360" s="14"/>
      <c r="SKH2360" s="14"/>
      <c r="SKI2360" s="14"/>
      <c r="SKJ2360" s="14"/>
      <c r="SKK2360" s="14"/>
      <c r="SKL2360" s="14"/>
      <c r="SKM2360" s="14"/>
      <c r="SKN2360" s="14"/>
      <c r="SKO2360" s="14"/>
      <c r="SKP2360" s="14"/>
      <c r="SKQ2360" s="14"/>
      <c r="SKR2360" s="14"/>
      <c r="SKS2360" s="14"/>
      <c r="SKT2360" s="14"/>
      <c r="SKU2360" s="14"/>
      <c r="SKV2360" s="14"/>
      <c r="SKW2360" s="14"/>
      <c r="SKX2360" s="14"/>
      <c r="SKY2360" s="14"/>
      <c r="SKZ2360" s="14"/>
      <c r="SLA2360" s="14"/>
      <c r="SLB2360" s="14"/>
      <c r="SLC2360" s="14"/>
      <c r="SLD2360" s="14"/>
      <c r="SLE2360" s="14"/>
      <c r="SLF2360" s="14"/>
      <c r="SLG2360" s="14"/>
      <c r="SLH2360" s="14"/>
      <c r="SLI2360" s="14"/>
      <c r="SLJ2360" s="14"/>
      <c r="SLK2360" s="14"/>
      <c r="SLL2360" s="14"/>
      <c r="SLM2360" s="14"/>
      <c r="SLN2360" s="14"/>
      <c r="SLO2360" s="14"/>
      <c r="SLP2360" s="14"/>
      <c r="SLQ2360" s="14"/>
      <c r="SLR2360" s="14"/>
      <c r="SLS2360" s="14"/>
      <c r="SLT2360" s="14"/>
      <c r="SLU2360" s="14"/>
      <c r="SLV2360" s="14"/>
      <c r="SLW2360" s="14"/>
      <c r="SLX2360" s="14"/>
      <c r="SLY2360" s="14"/>
      <c r="SLZ2360" s="14"/>
      <c r="SMA2360" s="14"/>
      <c r="SMB2360" s="14"/>
      <c r="SMC2360" s="14"/>
      <c r="SMD2360" s="14"/>
      <c r="SME2360" s="14"/>
      <c r="SMF2360" s="14"/>
      <c r="SMG2360" s="14"/>
      <c r="SMH2360" s="14"/>
      <c r="SMI2360" s="14"/>
      <c r="SMJ2360" s="14"/>
      <c r="SMK2360" s="14"/>
      <c r="SML2360" s="14"/>
      <c r="SMM2360" s="14"/>
      <c r="SMN2360" s="14"/>
      <c r="SMO2360" s="14"/>
      <c r="SMP2360" s="14"/>
      <c r="SMQ2360" s="14"/>
      <c r="SMR2360" s="14"/>
      <c r="SMS2360" s="14"/>
      <c r="SMT2360" s="14"/>
      <c r="SMU2360" s="14"/>
      <c r="SMV2360" s="14"/>
      <c r="SMW2360" s="14"/>
      <c r="SMX2360" s="14"/>
      <c r="SMY2360" s="14"/>
      <c r="SMZ2360" s="14"/>
      <c r="SNA2360" s="14"/>
      <c r="SNB2360" s="14"/>
      <c r="SNC2360" s="14"/>
      <c r="SND2360" s="14"/>
      <c r="SNE2360" s="14"/>
      <c r="SNF2360" s="14"/>
      <c r="SNG2360" s="14"/>
      <c r="SNH2360" s="14"/>
      <c r="SNI2360" s="14"/>
      <c r="SNJ2360" s="14"/>
      <c r="SNK2360" s="14"/>
      <c r="SNL2360" s="14"/>
      <c r="SNM2360" s="14"/>
      <c r="SNN2360" s="14"/>
      <c r="SNO2360" s="14"/>
      <c r="SNP2360" s="14"/>
      <c r="SNQ2360" s="14"/>
      <c r="SNR2360" s="14"/>
      <c r="SNS2360" s="14"/>
      <c r="SNT2360" s="14"/>
      <c r="SNU2360" s="14"/>
      <c r="SNV2360" s="14"/>
      <c r="SNW2360" s="14"/>
      <c r="SNX2360" s="14"/>
      <c r="SNY2360" s="14"/>
      <c r="SNZ2360" s="14"/>
      <c r="SOA2360" s="14"/>
      <c r="SOB2360" s="14"/>
      <c r="SOC2360" s="14"/>
      <c r="SOD2360" s="14"/>
      <c r="SOE2360" s="14"/>
      <c r="SOF2360" s="14"/>
      <c r="SOG2360" s="14"/>
      <c r="SOH2360" s="14"/>
      <c r="SOI2360" s="14"/>
      <c r="SOJ2360" s="14"/>
      <c r="SOK2360" s="14"/>
      <c r="SOL2360" s="14"/>
      <c r="SOM2360" s="14"/>
      <c r="SON2360" s="14"/>
      <c r="SOO2360" s="14"/>
      <c r="SOP2360" s="14"/>
      <c r="SOQ2360" s="14"/>
      <c r="SOR2360" s="14"/>
      <c r="SOS2360" s="14"/>
      <c r="SOT2360" s="14"/>
      <c r="SOU2360" s="14"/>
      <c r="SOV2360" s="14"/>
      <c r="SOW2360" s="14"/>
      <c r="SOX2360" s="14"/>
      <c r="SOY2360" s="14"/>
      <c r="SOZ2360" s="14"/>
      <c r="SPA2360" s="14"/>
      <c r="SPB2360" s="14"/>
      <c r="SPC2360" s="14"/>
      <c r="SPD2360" s="14"/>
      <c r="SPE2360" s="14"/>
      <c r="SPF2360" s="14"/>
      <c r="SPG2360" s="14"/>
      <c r="SPH2360" s="14"/>
      <c r="SPI2360" s="14"/>
      <c r="SPJ2360" s="14"/>
      <c r="SPK2360" s="14"/>
      <c r="SPL2360" s="14"/>
      <c r="SPM2360" s="14"/>
      <c r="SPN2360" s="14"/>
      <c r="SPO2360" s="14"/>
      <c r="SPP2360" s="14"/>
      <c r="SPQ2360" s="14"/>
      <c r="SPR2360" s="14"/>
      <c r="SPS2360" s="14"/>
      <c r="SPT2360" s="14"/>
      <c r="SPU2360" s="14"/>
      <c r="SPV2360" s="14"/>
      <c r="SPW2360" s="14"/>
      <c r="SPX2360" s="14"/>
      <c r="SPY2360" s="14"/>
      <c r="SPZ2360" s="14"/>
      <c r="SQA2360" s="14"/>
      <c r="SQB2360" s="14"/>
      <c r="SQC2360" s="14"/>
      <c r="SQD2360" s="14"/>
      <c r="SQE2360" s="14"/>
      <c r="SQF2360" s="14"/>
      <c r="SQG2360" s="14"/>
      <c r="SQH2360" s="14"/>
      <c r="SQI2360" s="14"/>
      <c r="SQJ2360" s="14"/>
      <c r="SQK2360" s="14"/>
      <c r="SQL2360" s="14"/>
      <c r="SQM2360" s="14"/>
      <c r="SQN2360" s="14"/>
      <c r="SQO2360" s="14"/>
      <c r="SQP2360" s="14"/>
      <c r="SQQ2360" s="14"/>
      <c r="SQR2360" s="14"/>
      <c r="SQS2360" s="14"/>
      <c r="SQT2360" s="14"/>
      <c r="SQU2360" s="14"/>
      <c r="SQV2360" s="14"/>
      <c r="SQW2360" s="14"/>
      <c r="SQX2360" s="14"/>
      <c r="SQY2360" s="14"/>
      <c r="SQZ2360" s="14"/>
      <c r="SRA2360" s="14"/>
      <c r="SRB2360" s="14"/>
      <c r="SRC2360" s="14"/>
      <c r="SRD2360" s="14"/>
      <c r="SRE2360" s="14"/>
      <c r="SRF2360" s="14"/>
      <c r="SRG2360" s="14"/>
      <c r="SRH2360" s="14"/>
      <c r="SRI2360" s="14"/>
      <c r="SRJ2360" s="14"/>
      <c r="SRK2360" s="14"/>
      <c r="SRL2360" s="14"/>
      <c r="SRM2360" s="14"/>
      <c r="SRN2360" s="14"/>
      <c r="SRO2360" s="14"/>
      <c r="SRP2360" s="14"/>
      <c r="SRQ2360" s="14"/>
      <c r="SRR2360" s="14"/>
      <c r="SRS2360" s="14"/>
      <c r="SRT2360" s="14"/>
      <c r="SRU2360" s="14"/>
      <c r="SRV2360" s="14"/>
      <c r="SRW2360" s="14"/>
      <c r="SRX2360" s="14"/>
      <c r="SRY2360" s="14"/>
      <c r="SRZ2360" s="14"/>
      <c r="SSA2360" s="14"/>
      <c r="SSB2360" s="14"/>
      <c r="SSC2360" s="14"/>
      <c r="SSD2360" s="14"/>
      <c r="SSE2360" s="14"/>
      <c r="SSF2360" s="14"/>
      <c r="SSG2360" s="14"/>
      <c r="SSH2360" s="14"/>
      <c r="SSI2360" s="14"/>
      <c r="SSJ2360" s="14"/>
      <c r="SSK2360" s="14"/>
      <c r="SSL2360" s="14"/>
      <c r="SSM2360" s="14"/>
      <c r="SSN2360" s="14"/>
      <c r="SSO2360" s="14"/>
      <c r="SSP2360" s="14"/>
      <c r="SSQ2360" s="14"/>
      <c r="SSR2360" s="14"/>
      <c r="SSS2360" s="14"/>
      <c r="SST2360" s="14"/>
      <c r="SSU2360" s="14"/>
      <c r="SSV2360" s="14"/>
      <c r="SSW2360" s="14"/>
      <c r="SSX2360" s="14"/>
      <c r="SSY2360" s="14"/>
      <c r="SSZ2360" s="14"/>
      <c r="STA2360" s="14"/>
      <c r="STB2360" s="14"/>
      <c r="STC2360" s="14"/>
      <c r="STD2360" s="14"/>
      <c r="STE2360" s="14"/>
      <c r="STF2360" s="14"/>
      <c r="STG2360" s="14"/>
      <c r="STH2360" s="14"/>
      <c r="STI2360" s="14"/>
      <c r="STJ2360" s="14"/>
      <c r="STK2360" s="14"/>
      <c r="STL2360" s="14"/>
      <c r="STM2360" s="14"/>
      <c r="STN2360" s="14"/>
      <c r="STO2360" s="14"/>
      <c r="STP2360" s="14"/>
      <c r="STQ2360" s="14"/>
      <c r="STR2360" s="14"/>
      <c r="STS2360" s="14"/>
      <c r="STT2360" s="14"/>
      <c r="STU2360" s="14"/>
      <c r="STV2360" s="14"/>
      <c r="STW2360" s="14"/>
      <c r="STX2360" s="14"/>
      <c r="STY2360" s="14"/>
      <c r="STZ2360" s="14"/>
      <c r="SUA2360" s="14"/>
      <c r="SUB2360" s="14"/>
      <c r="SUC2360" s="14"/>
      <c r="SUD2360" s="14"/>
      <c r="SUE2360" s="14"/>
      <c r="SUF2360" s="14"/>
      <c r="SUG2360" s="14"/>
      <c r="SUH2360" s="14"/>
      <c r="SUI2360" s="14"/>
      <c r="SUJ2360" s="14"/>
      <c r="SUK2360" s="14"/>
      <c r="SUL2360" s="14"/>
      <c r="SUM2360" s="14"/>
      <c r="SUN2360" s="14"/>
      <c r="SUO2360" s="14"/>
      <c r="SUP2360" s="14"/>
      <c r="SUQ2360" s="14"/>
      <c r="SUR2360" s="14"/>
      <c r="SUS2360" s="14"/>
      <c r="SUT2360" s="14"/>
      <c r="SUU2360" s="14"/>
      <c r="SUV2360" s="14"/>
      <c r="SUW2360" s="14"/>
      <c r="SUX2360" s="14"/>
      <c r="SUY2360" s="14"/>
      <c r="SUZ2360" s="14"/>
      <c r="SVA2360" s="14"/>
      <c r="SVB2360" s="14"/>
      <c r="SVC2360" s="14"/>
      <c r="SVD2360" s="14"/>
      <c r="SVE2360" s="14"/>
      <c r="SVF2360" s="14"/>
      <c r="SVG2360" s="14"/>
      <c r="SVH2360" s="14"/>
      <c r="SVI2360" s="14"/>
      <c r="SVJ2360" s="14"/>
      <c r="SVK2360" s="14"/>
      <c r="SVL2360" s="14"/>
      <c r="SVM2360" s="14"/>
      <c r="SVN2360" s="14"/>
      <c r="SVO2360" s="14"/>
      <c r="SVP2360" s="14"/>
      <c r="SVQ2360" s="14"/>
      <c r="SVR2360" s="14"/>
      <c r="SVS2360" s="14"/>
      <c r="SVT2360" s="14"/>
      <c r="SVU2360" s="14"/>
      <c r="SVV2360" s="14"/>
      <c r="SVW2360" s="14"/>
      <c r="SVX2360" s="14"/>
      <c r="SVY2360" s="14"/>
      <c r="SVZ2360" s="14"/>
      <c r="SWA2360" s="14"/>
      <c r="SWB2360" s="14"/>
      <c r="SWC2360" s="14"/>
      <c r="SWD2360" s="14"/>
      <c r="SWE2360" s="14"/>
      <c r="SWF2360" s="14"/>
      <c r="SWG2360" s="14"/>
      <c r="SWH2360" s="14"/>
      <c r="SWI2360" s="14"/>
      <c r="SWJ2360" s="14"/>
      <c r="SWK2360" s="14"/>
      <c r="SWL2360" s="14"/>
      <c r="SWM2360" s="14"/>
      <c r="SWN2360" s="14"/>
      <c r="SWO2360" s="14"/>
      <c r="SWP2360" s="14"/>
      <c r="SWQ2360" s="14"/>
      <c r="SWR2360" s="14"/>
      <c r="SWS2360" s="14"/>
      <c r="SWT2360" s="14"/>
      <c r="SWU2360" s="14"/>
      <c r="SWV2360" s="14"/>
      <c r="SWW2360" s="14"/>
      <c r="SWX2360" s="14"/>
      <c r="SWY2360" s="14"/>
      <c r="SWZ2360" s="14"/>
      <c r="SXA2360" s="14"/>
      <c r="SXB2360" s="14"/>
      <c r="SXC2360" s="14"/>
      <c r="SXD2360" s="14"/>
      <c r="SXE2360" s="14"/>
      <c r="SXF2360" s="14"/>
      <c r="SXG2360" s="14"/>
      <c r="SXH2360" s="14"/>
      <c r="SXI2360" s="14"/>
      <c r="SXJ2360" s="14"/>
      <c r="SXK2360" s="14"/>
      <c r="SXL2360" s="14"/>
      <c r="SXM2360" s="14"/>
      <c r="SXN2360" s="14"/>
      <c r="SXO2360" s="14"/>
      <c r="SXP2360" s="14"/>
      <c r="SXQ2360" s="14"/>
      <c r="SXR2360" s="14"/>
      <c r="SXS2360" s="14"/>
      <c r="SXT2360" s="14"/>
      <c r="SXU2360" s="14"/>
      <c r="SXV2360" s="14"/>
      <c r="SXW2360" s="14"/>
      <c r="SXX2360" s="14"/>
      <c r="SXY2360" s="14"/>
      <c r="SXZ2360" s="14"/>
      <c r="SYA2360" s="14"/>
      <c r="SYB2360" s="14"/>
      <c r="SYC2360" s="14"/>
      <c r="SYD2360" s="14"/>
      <c r="SYE2360" s="14"/>
      <c r="SYF2360" s="14"/>
      <c r="SYG2360" s="14"/>
      <c r="SYH2360" s="14"/>
      <c r="SYI2360" s="14"/>
      <c r="SYJ2360" s="14"/>
      <c r="SYK2360" s="14"/>
      <c r="SYL2360" s="14"/>
      <c r="SYM2360" s="14"/>
      <c r="SYN2360" s="14"/>
      <c r="SYO2360" s="14"/>
      <c r="SYP2360" s="14"/>
      <c r="SYQ2360" s="14"/>
      <c r="SYR2360" s="14"/>
      <c r="SYS2360" s="14"/>
      <c r="SYT2360" s="14"/>
      <c r="SYU2360" s="14"/>
      <c r="SYV2360" s="14"/>
      <c r="SYW2360" s="14"/>
      <c r="SYX2360" s="14"/>
      <c r="SYY2360" s="14"/>
      <c r="SYZ2360" s="14"/>
      <c r="SZA2360" s="14"/>
      <c r="SZB2360" s="14"/>
      <c r="SZC2360" s="14"/>
      <c r="SZD2360" s="14"/>
      <c r="SZE2360" s="14"/>
      <c r="SZF2360" s="14"/>
      <c r="SZG2360" s="14"/>
      <c r="SZH2360" s="14"/>
      <c r="SZI2360" s="14"/>
      <c r="SZJ2360" s="14"/>
      <c r="SZK2360" s="14"/>
      <c r="SZL2360" s="14"/>
      <c r="SZM2360" s="14"/>
      <c r="SZN2360" s="14"/>
      <c r="SZO2360" s="14"/>
      <c r="SZP2360" s="14"/>
      <c r="SZQ2360" s="14"/>
      <c r="SZR2360" s="14"/>
      <c r="SZS2360" s="14"/>
      <c r="SZT2360" s="14"/>
      <c r="SZU2360" s="14"/>
      <c r="SZV2360" s="14"/>
      <c r="SZW2360" s="14"/>
      <c r="SZX2360" s="14"/>
      <c r="SZY2360" s="14"/>
      <c r="SZZ2360" s="14"/>
      <c r="TAA2360" s="14"/>
      <c r="TAB2360" s="14"/>
      <c r="TAC2360" s="14"/>
      <c r="TAD2360" s="14"/>
      <c r="TAE2360" s="14"/>
      <c r="TAF2360" s="14"/>
      <c r="TAG2360" s="14"/>
      <c r="TAH2360" s="14"/>
      <c r="TAI2360" s="14"/>
      <c r="TAJ2360" s="14"/>
      <c r="TAK2360" s="14"/>
      <c r="TAL2360" s="14"/>
      <c r="TAM2360" s="14"/>
      <c r="TAN2360" s="14"/>
      <c r="TAO2360" s="14"/>
      <c r="TAP2360" s="14"/>
      <c r="TAQ2360" s="14"/>
      <c r="TAR2360" s="14"/>
      <c r="TAS2360" s="14"/>
      <c r="TAT2360" s="14"/>
      <c r="TAU2360" s="14"/>
      <c r="TAV2360" s="14"/>
      <c r="TAW2360" s="14"/>
      <c r="TAX2360" s="14"/>
      <c r="TAY2360" s="14"/>
      <c r="TAZ2360" s="14"/>
      <c r="TBA2360" s="14"/>
      <c r="TBB2360" s="14"/>
      <c r="TBC2360" s="14"/>
      <c r="TBD2360" s="14"/>
      <c r="TBE2360" s="14"/>
      <c r="TBF2360" s="14"/>
      <c r="TBG2360" s="14"/>
      <c r="TBH2360" s="14"/>
      <c r="TBI2360" s="14"/>
      <c r="TBJ2360" s="14"/>
      <c r="TBK2360" s="14"/>
      <c r="TBL2360" s="14"/>
      <c r="TBM2360" s="14"/>
      <c r="TBN2360" s="14"/>
      <c r="TBO2360" s="14"/>
      <c r="TBP2360" s="14"/>
      <c r="TBQ2360" s="14"/>
      <c r="TBR2360" s="14"/>
      <c r="TBS2360" s="14"/>
      <c r="TBT2360" s="14"/>
      <c r="TBU2360" s="14"/>
      <c r="TBV2360" s="14"/>
      <c r="TBW2360" s="14"/>
      <c r="TBX2360" s="14"/>
      <c r="TBY2360" s="14"/>
      <c r="TBZ2360" s="14"/>
      <c r="TCA2360" s="14"/>
      <c r="TCB2360" s="14"/>
      <c r="TCC2360" s="14"/>
      <c r="TCD2360" s="14"/>
      <c r="TCE2360" s="14"/>
      <c r="TCF2360" s="14"/>
      <c r="TCG2360" s="14"/>
      <c r="TCH2360" s="14"/>
      <c r="TCI2360" s="14"/>
      <c r="TCJ2360" s="14"/>
      <c r="TCK2360" s="14"/>
      <c r="TCL2360" s="14"/>
      <c r="TCM2360" s="14"/>
      <c r="TCN2360" s="14"/>
      <c r="TCO2360" s="14"/>
      <c r="TCP2360" s="14"/>
      <c r="TCQ2360" s="14"/>
      <c r="TCR2360" s="14"/>
      <c r="TCS2360" s="14"/>
      <c r="TCT2360" s="14"/>
      <c r="TCU2360" s="14"/>
      <c r="TCV2360" s="14"/>
      <c r="TCW2360" s="14"/>
      <c r="TCX2360" s="14"/>
      <c r="TCY2360" s="14"/>
      <c r="TCZ2360" s="14"/>
      <c r="TDA2360" s="14"/>
      <c r="TDB2360" s="14"/>
      <c r="TDC2360" s="14"/>
      <c r="TDD2360" s="14"/>
      <c r="TDE2360" s="14"/>
      <c r="TDF2360" s="14"/>
      <c r="TDG2360" s="14"/>
      <c r="TDH2360" s="14"/>
      <c r="TDI2360" s="14"/>
      <c r="TDJ2360" s="14"/>
      <c r="TDK2360" s="14"/>
      <c r="TDL2360" s="14"/>
      <c r="TDM2360" s="14"/>
      <c r="TDN2360" s="14"/>
      <c r="TDO2360" s="14"/>
      <c r="TDP2360" s="14"/>
      <c r="TDQ2360" s="14"/>
      <c r="TDR2360" s="14"/>
      <c r="TDS2360" s="14"/>
      <c r="TDT2360" s="14"/>
      <c r="TDU2360" s="14"/>
      <c r="TDV2360" s="14"/>
      <c r="TDW2360" s="14"/>
      <c r="TDX2360" s="14"/>
      <c r="TDY2360" s="14"/>
      <c r="TDZ2360" s="14"/>
      <c r="TEA2360" s="14"/>
      <c r="TEB2360" s="14"/>
      <c r="TEC2360" s="14"/>
      <c r="TED2360" s="14"/>
      <c r="TEE2360" s="14"/>
      <c r="TEF2360" s="14"/>
      <c r="TEG2360" s="14"/>
      <c r="TEH2360" s="14"/>
      <c r="TEI2360" s="14"/>
      <c r="TEJ2360" s="14"/>
      <c r="TEK2360" s="14"/>
      <c r="TEL2360" s="14"/>
      <c r="TEM2360" s="14"/>
      <c r="TEN2360" s="14"/>
      <c r="TEO2360" s="14"/>
      <c r="TEP2360" s="14"/>
      <c r="TEQ2360" s="14"/>
      <c r="TER2360" s="14"/>
      <c r="TES2360" s="14"/>
      <c r="TET2360" s="14"/>
      <c r="TEU2360" s="14"/>
      <c r="TEV2360" s="14"/>
      <c r="TEW2360" s="14"/>
      <c r="TEX2360" s="14"/>
      <c r="TEY2360" s="14"/>
      <c r="TEZ2360" s="14"/>
      <c r="TFA2360" s="14"/>
      <c r="TFB2360" s="14"/>
      <c r="TFC2360" s="14"/>
      <c r="TFD2360" s="14"/>
      <c r="TFE2360" s="14"/>
      <c r="TFF2360" s="14"/>
      <c r="TFG2360" s="14"/>
      <c r="TFH2360" s="14"/>
      <c r="TFI2360" s="14"/>
      <c r="TFJ2360" s="14"/>
      <c r="TFK2360" s="14"/>
      <c r="TFL2360" s="14"/>
      <c r="TFM2360" s="14"/>
      <c r="TFN2360" s="14"/>
      <c r="TFO2360" s="14"/>
      <c r="TFP2360" s="14"/>
      <c r="TFQ2360" s="14"/>
      <c r="TFR2360" s="14"/>
      <c r="TFS2360" s="14"/>
      <c r="TFT2360" s="14"/>
      <c r="TFU2360" s="14"/>
      <c r="TFV2360" s="14"/>
      <c r="TFW2360" s="14"/>
      <c r="TFX2360" s="14"/>
      <c r="TFY2360" s="14"/>
      <c r="TFZ2360" s="14"/>
      <c r="TGA2360" s="14"/>
      <c r="TGB2360" s="14"/>
      <c r="TGC2360" s="14"/>
      <c r="TGD2360" s="14"/>
      <c r="TGE2360" s="14"/>
      <c r="TGF2360" s="14"/>
      <c r="TGG2360" s="14"/>
      <c r="TGH2360" s="14"/>
      <c r="TGI2360" s="14"/>
      <c r="TGJ2360" s="14"/>
      <c r="TGK2360" s="14"/>
      <c r="TGL2360" s="14"/>
      <c r="TGM2360" s="14"/>
      <c r="TGN2360" s="14"/>
      <c r="TGO2360" s="14"/>
      <c r="TGP2360" s="14"/>
      <c r="TGQ2360" s="14"/>
      <c r="TGR2360" s="14"/>
      <c r="TGS2360" s="14"/>
      <c r="TGT2360" s="14"/>
      <c r="TGU2360" s="14"/>
      <c r="TGV2360" s="14"/>
      <c r="TGW2360" s="14"/>
      <c r="TGX2360" s="14"/>
      <c r="TGY2360" s="14"/>
      <c r="TGZ2360" s="14"/>
      <c r="THA2360" s="14"/>
      <c r="THB2360" s="14"/>
      <c r="THC2360" s="14"/>
      <c r="THD2360" s="14"/>
      <c r="THE2360" s="14"/>
      <c r="THF2360" s="14"/>
      <c r="THG2360" s="14"/>
      <c r="THH2360" s="14"/>
      <c r="THI2360" s="14"/>
      <c r="THJ2360" s="14"/>
      <c r="THK2360" s="14"/>
      <c r="THL2360" s="14"/>
      <c r="THM2360" s="14"/>
      <c r="THN2360" s="14"/>
      <c r="THO2360" s="14"/>
      <c r="THP2360" s="14"/>
      <c r="THQ2360" s="14"/>
      <c r="THR2360" s="14"/>
      <c r="THS2360" s="14"/>
      <c r="THT2360" s="14"/>
      <c r="THU2360" s="14"/>
      <c r="THV2360" s="14"/>
      <c r="THW2360" s="14"/>
      <c r="THX2360" s="14"/>
      <c r="THY2360" s="14"/>
      <c r="THZ2360" s="14"/>
      <c r="TIA2360" s="14"/>
      <c r="TIB2360" s="14"/>
      <c r="TIC2360" s="14"/>
      <c r="TID2360" s="14"/>
      <c r="TIE2360" s="14"/>
      <c r="TIF2360" s="14"/>
      <c r="TIG2360" s="14"/>
      <c r="TIH2360" s="14"/>
      <c r="TII2360" s="14"/>
      <c r="TIJ2360" s="14"/>
      <c r="TIK2360" s="14"/>
      <c r="TIL2360" s="14"/>
      <c r="TIM2360" s="14"/>
      <c r="TIN2360" s="14"/>
      <c r="TIO2360" s="14"/>
      <c r="TIP2360" s="14"/>
      <c r="TIQ2360" s="14"/>
      <c r="TIR2360" s="14"/>
      <c r="TIS2360" s="14"/>
      <c r="TIT2360" s="14"/>
      <c r="TIU2360" s="14"/>
      <c r="TIV2360" s="14"/>
      <c r="TIW2360" s="14"/>
      <c r="TIX2360" s="14"/>
      <c r="TIY2360" s="14"/>
      <c r="TIZ2360" s="14"/>
      <c r="TJA2360" s="14"/>
      <c r="TJB2360" s="14"/>
      <c r="TJC2360" s="14"/>
      <c r="TJD2360" s="14"/>
      <c r="TJE2360" s="14"/>
      <c r="TJF2360" s="14"/>
      <c r="TJG2360" s="14"/>
      <c r="TJH2360" s="14"/>
      <c r="TJI2360" s="14"/>
      <c r="TJJ2360" s="14"/>
      <c r="TJK2360" s="14"/>
      <c r="TJL2360" s="14"/>
      <c r="TJM2360" s="14"/>
      <c r="TJN2360" s="14"/>
      <c r="TJO2360" s="14"/>
      <c r="TJP2360" s="14"/>
      <c r="TJQ2360" s="14"/>
      <c r="TJR2360" s="14"/>
      <c r="TJS2360" s="14"/>
      <c r="TJT2360" s="14"/>
      <c r="TJU2360" s="14"/>
      <c r="TJV2360" s="14"/>
      <c r="TJW2360" s="14"/>
      <c r="TJX2360" s="14"/>
      <c r="TJY2360" s="14"/>
      <c r="TJZ2360" s="14"/>
      <c r="TKA2360" s="14"/>
      <c r="TKB2360" s="14"/>
      <c r="TKC2360" s="14"/>
      <c r="TKD2360" s="14"/>
      <c r="TKE2360" s="14"/>
      <c r="TKF2360" s="14"/>
      <c r="TKG2360" s="14"/>
      <c r="TKH2360" s="14"/>
      <c r="TKI2360" s="14"/>
      <c r="TKJ2360" s="14"/>
      <c r="TKK2360" s="14"/>
      <c r="TKL2360" s="14"/>
      <c r="TKM2360" s="14"/>
      <c r="TKN2360" s="14"/>
      <c r="TKO2360" s="14"/>
      <c r="TKP2360" s="14"/>
      <c r="TKQ2360" s="14"/>
      <c r="TKR2360" s="14"/>
      <c r="TKS2360" s="14"/>
      <c r="TKT2360" s="14"/>
      <c r="TKU2360" s="14"/>
      <c r="TKV2360" s="14"/>
      <c r="TKW2360" s="14"/>
      <c r="TKX2360" s="14"/>
      <c r="TKY2360" s="14"/>
      <c r="TKZ2360" s="14"/>
      <c r="TLA2360" s="14"/>
      <c r="TLB2360" s="14"/>
      <c r="TLC2360" s="14"/>
      <c r="TLD2360" s="14"/>
      <c r="TLE2360" s="14"/>
      <c r="TLF2360" s="14"/>
      <c r="TLG2360" s="14"/>
      <c r="TLH2360" s="14"/>
      <c r="TLI2360" s="14"/>
      <c r="TLJ2360" s="14"/>
      <c r="TLK2360" s="14"/>
      <c r="TLL2360" s="14"/>
      <c r="TLM2360" s="14"/>
      <c r="TLN2360" s="14"/>
      <c r="TLO2360" s="14"/>
      <c r="TLP2360" s="14"/>
      <c r="TLQ2360" s="14"/>
      <c r="TLR2360" s="14"/>
      <c r="TLS2360" s="14"/>
      <c r="TLT2360" s="14"/>
      <c r="TLU2360" s="14"/>
      <c r="TLV2360" s="14"/>
      <c r="TLW2360" s="14"/>
      <c r="TLX2360" s="14"/>
      <c r="TLY2360" s="14"/>
      <c r="TLZ2360" s="14"/>
      <c r="TMA2360" s="14"/>
      <c r="TMB2360" s="14"/>
      <c r="TMC2360" s="14"/>
      <c r="TMD2360" s="14"/>
      <c r="TME2360" s="14"/>
      <c r="TMF2360" s="14"/>
      <c r="TMG2360" s="14"/>
      <c r="TMH2360" s="14"/>
      <c r="TMI2360" s="14"/>
      <c r="TMJ2360" s="14"/>
      <c r="TMK2360" s="14"/>
      <c r="TML2360" s="14"/>
      <c r="TMM2360" s="14"/>
      <c r="TMN2360" s="14"/>
      <c r="TMO2360" s="14"/>
      <c r="TMP2360" s="14"/>
      <c r="TMQ2360" s="14"/>
      <c r="TMR2360" s="14"/>
      <c r="TMS2360" s="14"/>
      <c r="TMT2360" s="14"/>
      <c r="TMU2360" s="14"/>
      <c r="TMV2360" s="14"/>
      <c r="TMW2360" s="14"/>
      <c r="TMX2360" s="14"/>
      <c r="TMY2360" s="14"/>
      <c r="TMZ2360" s="14"/>
      <c r="TNA2360" s="14"/>
      <c r="TNB2360" s="14"/>
      <c r="TNC2360" s="14"/>
      <c r="TND2360" s="14"/>
      <c r="TNE2360" s="14"/>
      <c r="TNF2360" s="14"/>
      <c r="TNG2360" s="14"/>
      <c r="TNH2360" s="14"/>
      <c r="TNI2360" s="14"/>
      <c r="TNJ2360" s="14"/>
      <c r="TNK2360" s="14"/>
      <c r="TNL2360" s="14"/>
      <c r="TNM2360" s="14"/>
      <c r="TNN2360" s="14"/>
      <c r="TNO2360" s="14"/>
      <c r="TNP2360" s="14"/>
      <c r="TNQ2360" s="14"/>
      <c r="TNR2360" s="14"/>
      <c r="TNS2360" s="14"/>
      <c r="TNT2360" s="14"/>
      <c r="TNU2360" s="14"/>
      <c r="TNV2360" s="14"/>
      <c r="TNW2360" s="14"/>
      <c r="TNX2360" s="14"/>
      <c r="TNY2360" s="14"/>
      <c r="TNZ2360" s="14"/>
      <c r="TOA2360" s="14"/>
      <c r="TOB2360" s="14"/>
      <c r="TOC2360" s="14"/>
      <c r="TOD2360" s="14"/>
      <c r="TOE2360" s="14"/>
      <c r="TOF2360" s="14"/>
      <c r="TOG2360" s="14"/>
      <c r="TOH2360" s="14"/>
      <c r="TOI2360" s="14"/>
      <c r="TOJ2360" s="14"/>
      <c r="TOK2360" s="14"/>
      <c r="TOL2360" s="14"/>
      <c r="TOM2360" s="14"/>
      <c r="TON2360" s="14"/>
      <c r="TOO2360" s="14"/>
      <c r="TOP2360" s="14"/>
      <c r="TOQ2360" s="14"/>
      <c r="TOR2360" s="14"/>
      <c r="TOS2360" s="14"/>
      <c r="TOT2360" s="14"/>
      <c r="TOU2360" s="14"/>
      <c r="TOV2360" s="14"/>
      <c r="TOW2360" s="14"/>
      <c r="TOX2360" s="14"/>
      <c r="TOY2360" s="14"/>
      <c r="TOZ2360" s="14"/>
      <c r="TPA2360" s="14"/>
      <c r="TPB2360" s="14"/>
      <c r="TPC2360" s="14"/>
      <c r="TPD2360" s="14"/>
      <c r="TPE2360" s="14"/>
      <c r="TPF2360" s="14"/>
      <c r="TPG2360" s="14"/>
      <c r="TPH2360" s="14"/>
      <c r="TPI2360" s="14"/>
      <c r="TPJ2360" s="14"/>
      <c r="TPK2360" s="14"/>
      <c r="TPL2360" s="14"/>
      <c r="TPM2360" s="14"/>
      <c r="TPN2360" s="14"/>
      <c r="TPO2360" s="14"/>
      <c r="TPP2360" s="14"/>
      <c r="TPQ2360" s="14"/>
      <c r="TPR2360" s="14"/>
      <c r="TPS2360" s="14"/>
      <c r="TPT2360" s="14"/>
      <c r="TPU2360" s="14"/>
      <c r="TPV2360" s="14"/>
      <c r="TPW2360" s="14"/>
      <c r="TPX2360" s="14"/>
      <c r="TPY2360" s="14"/>
      <c r="TPZ2360" s="14"/>
      <c r="TQA2360" s="14"/>
      <c r="TQB2360" s="14"/>
      <c r="TQC2360" s="14"/>
      <c r="TQD2360" s="14"/>
      <c r="TQE2360" s="14"/>
      <c r="TQF2360" s="14"/>
      <c r="TQG2360" s="14"/>
      <c r="TQH2360" s="14"/>
      <c r="TQI2360" s="14"/>
      <c r="TQJ2360" s="14"/>
      <c r="TQK2360" s="14"/>
      <c r="TQL2360" s="14"/>
      <c r="TQM2360" s="14"/>
      <c r="TQN2360" s="14"/>
      <c r="TQO2360" s="14"/>
      <c r="TQP2360" s="14"/>
      <c r="TQQ2360" s="14"/>
      <c r="TQR2360" s="14"/>
      <c r="TQS2360" s="14"/>
      <c r="TQT2360" s="14"/>
      <c r="TQU2360" s="14"/>
      <c r="TQV2360" s="14"/>
      <c r="TQW2360" s="14"/>
      <c r="TQX2360" s="14"/>
      <c r="TQY2360" s="14"/>
      <c r="TQZ2360" s="14"/>
      <c r="TRA2360" s="14"/>
      <c r="TRB2360" s="14"/>
      <c r="TRC2360" s="14"/>
      <c r="TRD2360" s="14"/>
      <c r="TRE2360" s="14"/>
      <c r="TRF2360" s="14"/>
      <c r="TRG2360" s="14"/>
      <c r="TRH2360" s="14"/>
      <c r="TRI2360" s="14"/>
      <c r="TRJ2360" s="14"/>
      <c r="TRK2360" s="14"/>
      <c r="TRL2360" s="14"/>
      <c r="TRM2360" s="14"/>
      <c r="TRN2360" s="14"/>
      <c r="TRO2360" s="14"/>
      <c r="TRP2360" s="14"/>
      <c r="TRQ2360" s="14"/>
      <c r="TRR2360" s="14"/>
      <c r="TRS2360" s="14"/>
      <c r="TRT2360" s="14"/>
      <c r="TRU2360" s="14"/>
      <c r="TRV2360" s="14"/>
      <c r="TRW2360" s="14"/>
      <c r="TRX2360" s="14"/>
      <c r="TRY2360" s="14"/>
      <c r="TRZ2360" s="14"/>
      <c r="TSA2360" s="14"/>
      <c r="TSB2360" s="14"/>
      <c r="TSC2360" s="14"/>
      <c r="TSD2360" s="14"/>
      <c r="TSE2360" s="14"/>
      <c r="TSF2360" s="14"/>
      <c r="TSG2360" s="14"/>
      <c r="TSH2360" s="14"/>
      <c r="TSI2360" s="14"/>
      <c r="TSJ2360" s="14"/>
      <c r="TSK2360" s="14"/>
      <c r="TSL2360" s="14"/>
      <c r="TSM2360" s="14"/>
      <c r="TSN2360" s="14"/>
      <c r="TSO2360" s="14"/>
      <c r="TSP2360" s="14"/>
      <c r="TSQ2360" s="14"/>
      <c r="TSR2360" s="14"/>
      <c r="TSS2360" s="14"/>
      <c r="TST2360" s="14"/>
      <c r="TSU2360" s="14"/>
      <c r="TSV2360" s="14"/>
      <c r="TSW2360" s="14"/>
      <c r="TSX2360" s="14"/>
      <c r="TSY2360" s="14"/>
      <c r="TSZ2360" s="14"/>
      <c r="TTA2360" s="14"/>
      <c r="TTB2360" s="14"/>
      <c r="TTC2360" s="14"/>
      <c r="TTD2360" s="14"/>
      <c r="TTE2360" s="14"/>
      <c r="TTF2360" s="14"/>
      <c r="TTG2360" s="14"/>
      <c r="TTH2360" s="14"/>
      <c r="TTI2360" s="14"/>
      <c r="TTJ2360" s="14"/>
      <c r="TTK2360" s="14"/>
      <c r="TTL2360" s="14"/>
      <c r="TTM2360" s="14"/>
      <c r="TTN2360" s="14"/>
      <c r="TTO2360" s="14"/>
      <c r="TTP2360" s="14"/>
      <c r="TTQ2360" s="14"/>
      <c r="TTR2360" s="14"/>
      <c r="TTS2360" s="14"/>
      <c r="TTT2360" s="14"/>
      <c r="TTU2360" s="14"/>
      <c r="TTV2360" s="14"/>
      <c r="TTW2360" s="14"/>
      <c r="TTX2360" s="14"/>
      <c r="TTY2360" s="14"/>
      <c r="TTZ2360" s="14"/>
      <c r="TUA2360" s="14"/>
      <c r="TUB2360" s="14"/>
      <c r="TUC2360" s="14"/>
      <c r="TUD2360" s="14"/>
      <c r="TUE2360" s="14"/>
      <c r="TUF2360" s="14"/>
      <c r="TUG2360" s="14"/>
      <c r="TUH2360" s="14"/>
      <c r="TUI2360" s="14"/>
      <c r="TUJ2360" s="14"/>
      <c r="TUK2360" s="14"/>
      <c r="TUL2360" s="14"/>
      <c r="TUM2360" s="14"/>
      <c r="TUN2360" s="14"/>
      <c r="TUO2360" s="14"/>
      <c r="TUP2360" s="14"/>
      <c r="TUQ2360" s="14"/>
      <c r="TUR2360" s="14"/>
      <c r="TUS2360" s="14"/>
      <c r="TUT2360" s="14"/>
      <c r="TUU2360" s="14"/>
      <c r="TUV2360" s="14"/>
      <c r="TUW2360" s="14"/>
      <c r="TUX2360" s="14"/>
      <c r="TUY2360" s="14"/>
      <c r="TUZ2360" s="14"/>
      <c r="TVA2360" s="14"/>
      <c r="TVB2360" s="14"/>
      <c r="TVC2360" s="14"/>
      <c r="TVD2360" s="14"/>
      <c r="TVE2360" s="14"/>
      <c r="TVF2360" s="14"/>
      <c r="TVG2360" s="14"/>
      <c r="TVH2360" s="14"/>
      <c r="TVI2360" s="14"/>
      <c r="TVJ2360" s="14"/>
      <c r="TVK2360" s="14"/>
      <c r="TVL2360" s="14"/>
      <c r="TVM2360" s="14"/>
      <c r="TVN2360" s="14"/>
      <c r="TVO2360" s="14"/>
      <c r="TVP2360" s="14"/>
      <c r="TVQ2360" s="14"/>
      <c r="TVR2360" s="14"/>
      <c r="TVS2360" s="14"/>
      <c r="TVT2360" s="14"/>
      <c r="TVU2360" s="14"/>
      <c r="TVV2360" s="14"/>
      <c r="TVW2360" s="14"/>
      <c r="TVX2360" s="14"/>
      <c r="TVY2360" s="14"/>
      <c r="TVZ2360" s="14"/>
      <c r="TWA2360" s="14"/>
      <c r="TWB2360" s="14"/>
      <c r="TWC2360" s="14"/>
      <c r="TWD2360" s="14"/>
      <c r="TWE2360" s="14"/>
      <c r="TWF2360" s="14"/>
      <c r="TWG2360" s="14"/>
      <c r="TWH2360" s="14"/>
      <c r="TWI2360" s="14"/>
      <c r="TWJ2360" s="14"/>
      <c r="TWK2360" s="14"/>
      <c r="TWL2360" s="14"/>
      <c r="TWM2360" s="14"/>
      <c r="TWN2360" s="14"/>
      <c r="TWO2360" s="14"/>
      <c r="TWP2360" s="14"/>
      <c r="TWQ2360" s="14"/>
      <c r="TWR2360" s="14"/>
      <c r="TWS2360" s="14"/>
      <c r="TWT2360" s="14"/>
      <c r="TWU2360" s="14"/>
      <c r="TWV2360" s="14"/>
      <c r="TWW2360" s="14"/>
      <c r="TWX2360" s="14"/>
      <c r="TWY2360" s="14"/>
      <c r="TWZ2360" s="14"/>
      <c r="TXA2360" s="14"/>
      <c r="TXB2360" s="14"/>
      <c r="TXC2360" s="14"/>
      <c r="TXD2360" s="14"/>
      <c r="TXE2360" s="14"/>
      <c r="TXF2360" s="14"/>
      <c r="TXG2360" s="14"/>
      <c r="TXH2360" s="14"/>
      <c r="TXI2360" s="14"/>
      <c r="TXJ2360" s="14"/>
      <c r="TXK2360" s="14"/>
      <c r="TXL2360" s="14"/>
      <c r="TXM2360" s="14"/>
      <c r="TXN2360" s="14"/>
      <c r="TXO2360" s="14"/>
      <c r="TXP2360" s="14"/>
      <c r="TXQ2360" s="14"/>
      <c r="TXR2360" s="14"/>
      <c r="TXS2360" s="14"/>
      <c r="TXT2360" s="14"/>
      <c r="TXU2360" s="14"/>
      <c r="TXV2360" s="14"/>
      <c r="TXW2360" s="14"/>
      <c r="TXX2360" s="14"/>
      <c r="TXY2360" s="14"/>
      <c r="TXZ2360" s="14"/>
      <c r="TYA2360" s="14"/>
      <c r="TYB2360" s="14"/>
      <c r="TYC2360" s="14"/>
      <c r="TYD2360" s="14"/>
      <c r="TYE2360" s="14"/>
      <c r="TYF2360" s="14"/>
      <c r="TYG2360" s="14"/>
      <c r="TYH2360" s="14"/>
      <c r="TYI2360" s="14"/>
      <c r="TYJ2360" s="14"/>
      <c r="TYK2360" s="14"/>
      <c r="TYL2360" s="14"/>
      <c r="TYM2360" s="14"/>
      <c r="TYN2360" s="14"/>
      <c r="TYO2360" s="14"/>
      <c r="TYP2360" s="14"/>
      <c r="TYQ2360" s="14"/>
      <c r="TYR2360" s="14"/>
      <c r="TYS2360" s="14"/>
      <c r="TYT2360" s="14"/>
      <c r="TYU2360" s="14"/>
      <c r="TYV2360" s="14"/>
      <c r="TYW2360" s="14"/>
      <c r="TYX2360" s="14"/>
      <c r="TYY2360" s="14"/>
      <c r="TYZ2360" s="14"/>
      <c r="TZA2360" s="14"/>
      <c r="TZB2360" s="14"/>
      <c r="TZC2360" s="14"/>
      <c r="TZD2360" s="14"/>
      <c r="TZE2360" s="14"/>
      <c r="TZF2360" s="14"/>
      <c r="TZG2360" s="14"/>
      <c r="TZH2360" s="14"/>
      <c r="TZI2360" s="14"/>
      <c r="TZJ2360" s="14"/>
      <c r="TZK2360" s="14"/>
      <c r="TZL2360" s="14"/>
      <c r="TZM2360" s="14"/>
      <c r="TZN2360" s="14"/>
      <c r="TZO2360" s="14"/>
      <c r="TZP2360" s="14"/>
      <c r="TZQ2360" s="14"/>
      <c r="TZR2360" s="14"/>
      <c r="TZS2360" s="14"/>
      <c r="TZT2360" s="14"/>
      <c r="TZU2360" s="14"/>
      <c r="TZV2360" s="14"/>
      <c r="TZW2360" s="14"/>
      <c r="TZX2360" s="14"/>
      <c r="TZY2360" s="14"/>
      <c r="TZZ2360" s="14"/>
      <c r="UAA2360" s="14"/>
      <c r="UAB2360" s="14"/>
      <c r="UAC2360" s="14"/>
      <c r="UAD2360" s="14"/>
      <c r="UAE2360" s="14"/>
      <c r="UAF2360" s="14"/>
      <c r="UAG2360" s="14"/>
      <c r="UAH2360" s="14"/>
      <c r="UAI2360" s="14"/>
      <c r="UAJ2360" s="14"/>
      <c r="UAK2360" s="14"/>
      <c r="UAL2360" s="14"/>
      <c r="UAM2360" s="14"/>
      <c r="UAN2360" s="14"/>
      <c r="UAO2360" s="14"/>
      <c r="UAP2360" s="14"/>
      <c r="UAQ2360" s="14"/>
      <c r="UAR2360" s="14"/>
      <c r="UAS2360" s="14"/>
      <c r="UAT2360" s="14"/>
      <c r="UAU2360" s="14"/>
      <c r="UAV2360" s="14"/>
      <c r="UAW2360" s="14"/>
      <c r="UAX2360" s="14"/>
      <c r="UAY2360" s="14"/>
      <c r="UAZ2360" s="14"/>
      <c r="UBA2360" s="14"/>
      <c r="UBB2360" s="14"/>
      <c r="UBC2360" s="14"/>
      <c r="UBD2360" s="14"/>
      <c r="UBE2360" s="14"/>
      <c r="UBF2360" s="14"/>
      <c r="UBG2360" s="14"/>
      <c r="UBH2360" s="14"/>
      <c r="UBI2360" s="14"/>
      <c r="UBJ2360" s="14"/>
      <c r="UBK2360" s="14"/>
      <c r="UBL2360" s="14"/>
      <c r="UBM2360" s="14"/>
      <c r="UBN2360" s="14"/>
      <c r="UBO2360" s="14"/>
      <c r="UBP2360" s="14"/>
      <c r="UBQ2360" s="14"/>
      <c r="UBR2360" s="14"/>
      <c r="UBS2360" s="14"/>
      <c r="UBT2360" s="14"/>
      <c r="UBU2360" s="14"/>
      <c r="UBV2360" s="14"/>
      <c r="UBW2360" s="14"/>
      <c r="UBX2360" s="14"/>
      <c r="UBY2360" s="14"/>
      <c r="UBZ2360" s="14"/>
      <c r="UCA2360" s="14"/>
      <c r="UCB2360" s="14"/>
      <c r="UCC2360" s="14"/>
      <c r="UCD2360" s="14"/>
      <c r="UCE2360" s="14"/>
      <c r="UCF2360" s="14"/>
      <c r="UCG2360" s="14"/>
      <c r="UCH2360" s="14"/>
      <c r="UCI2360" s="14"/>
      <c r="UCJ2360" s="14"/>
      <c r="UCK2360" s="14"/>
      <c r="UCL2360" s="14"/>
      <c r="UCM2360" s="14"/>
      <c r="UCN2360" s="14"/>
      <c r="UCO2360" s="14"/>
      <c r="UCP2360" s="14"/>
      <c r="UCQ2360" s="14"/>
      <c r="UCR2360" s="14"/>
      <c r="UCS2360" s="14"/>
      <c r="UCT2360" s="14"/>
      <c r="UCU2360" s="14"/>
      <c r="UCV2360" s="14"/>
      <c r="UCW2360" s="14"/>
      <c r="UCX2360" s="14"/>
      <c r="UCY2360" s="14"/>
      <c r="UCZ2360" s="14"/>
      <c r="UDA2360" s="14"/>
      <c r="UDB2360" s="14"/>
      <c r="UDC2360" s="14"/>
      <c r="UDD2360" s="14"/>
      <c r="UDE2360" s="14"/>
      <c r="UDF2360" s="14"/>
      <c r="UDG2360" s="14"/>
      <c r="UDH2360" s="14"/>
      <c r="UDI2360" s="14"/>
      <c r="UDJ2360" s="14"/>
      <c r="UDK2360" s="14"/>
      <c r="UDL2360" s="14"/>
      <c r="UDM2360" s="14"/>
      <c r="UDN2360" s="14"/>
      <c r="UDO2360" s="14"/>
      <c r="UDP2360" s="14"/>
      <c r="UDQ2360" s="14"/>
      <c r="UDR2360" s="14"/>
      <c r="UDS2360" s="14"/>
      <c r="UDT2360" s="14"/>
      <c r="UDU2360" s="14"/>
      <c r="UDV2360" s="14"/>
      <c r="UDW2360" s="14"/>
      <c r="UDX2360" s="14"/>
      <c r="UDY2360" s="14"/>
      <c r="UDZ2360" s="14"/>
      <c r="UEA2360" s="14"/>
      <c r="UEB2360" s="14"/>
      <c r="UEC2360" s="14"/>
      <c r="UED2360" s="14"/>
      <c r="UEE2360" s="14"/>
      <c r="UEF2360" s="14"/>
      <c r="UEG2360" s="14"/>
      <c r="UEH2360" s="14"/>
      <c r="UEI2360" s="14"/>
      <c r="UEJ2360" s="14"/>
      <c r="UEK2360" s="14"/>
      <c r="UEL2360" s="14"/>
      <c r="UEM2360" s="14"/>
      <c r="UEN2360" s="14"/>
      <c r="UEO2360" s="14"/>
      <c r="UEP2360" s="14"/>
      <c r="UEQ2360" s="14"/>
      <c r="UER2360" s="14"/>
      <c r="UES2360" s="14"/>
      <c r="UET2360" s="14"/>
      <c r="UEU2360" s="14"/>
      <c r="UEV2360" s="14"/>
      <c r="UEW2360" s="14"/>
      <c r="UEX2360" s="14"/>
      <c r="UEY2360" s="14"/>
      <c r="UEZ2360" s="14"/>
      <c r="UFA2360" s="14"/>
      <c r="UFB2360" s="14"/>
      <c r="UFC2360" s="14"/>
      <c r="UFD2360" s="14"/>
      <c r="UFE2360" s="14"/>
      <c r="UFF2360" s="14"/>
      <c r="UFG2360" s="14"/>
      <c r="UFH2360" s="14"/>
      <c r="UFI2360" s="14"/>
      <c r="UFJ2360" s="14"/>
      <c r="UFK2360" s="14"/>
      <c r="UFL2360" s="14"/>
      <c r="UFM2360" s="14"/>
      <c r="UFN2360" s="14"/>
      <c r="UFO2360" s="14"/>
      <c r="UFP2360" s="14"/>
      <c r="UFQ2360" s="14"/>
      <c r="UFR2360" s="14"/>
      <c r="UFS2360" s="14"/>
      <c r="UFT2360" s="14"/>
      <c r="UFU2360" s="14"/>
      <c r="UFV2360" s="14"/>
      <c r="UFW2360" s="14"/>
      <c r="UFX2360" s="14"/>
      <c r="UFY2360" s="14"/>
      <c r="UFZ2360" s="14"/>
      <c r="UGA2360" s="14"/>
      <c r="UGB2360" s="14"/>
      <c r="UGC2360" s="14"/>
      <c r="UGD2360" s="14"/>
      <c r="UGE2360" s="14"/>
      <c r="UGF2360" s="14"/>
      <c r="UGG2360" s="14"/>
      <c r="UGH2360" s="14"/>
      <c r="UGI2360" s="14"/>
      <c r="UGJ2360" s="14"/>
      <c r="UGK2360" s="14"/>
      <c r="UGL2360" s="14"/>
      <c r="UGM2360" s="14"/>
      <c r="UGN2360" s="14"/>
      <c r="UGO2360" s="14"/>
      <c r="UGP2360" s="14"/>
      <c r="UGQ2360" s="14"/>
      <c r="UGR2360" s="14"/>
      <c r="UGS2360" s="14"/>
      <c r="UGT2360" s="14"/>
      <c r="UGU2360" s="14"/>
      <c r="UGV2360" s="14"/>
      <c r="UGW2360" s="14"/>
      <c r="UGX2360" s="14"/>
      <c r="UGY2360" s="14"/>
      <c r="UGZ2360" s="14"/>
      <c r="UHA2360" s="14"/>
      <c r="UHB2360" s="14"/>
      <c r="UHC2360" s="14"/>
      <c r="UHD2360" s="14"/>
      <c r="UHE2360" s="14"/>
      <c r="UHF2360" s="14"/>
      <c r="UHG2360" s="14"/>
      <c r="UHH2360" s="14"/>
      <c r="UHI2360" s="14"/>
      <c r="UHJ2360" s="14"/>
      <c r="UHK2360" s="14"/>
      <c r="UHL2360" s="14"/>
      <c r="UHM2360" s="14"/>
      <c r="UHN2360" s="14"/>
      <c r="UHO2360" s="14"/>
      <c r="UHP2360" s="14"/>
      <c r="UHQ2360" s="14"/>
      <c r="UHR2360" s="14"/>
      <c r="UHS2360" s="14"/>
      <c r="UHT2360" s="14"/>
      <c r="UHU2360" s="14"/>
      <c r="UHV2360" s="14"/>
      <c r="UHW2360" s="14"/>
      <c r="UHX2360" s="14"/>
      <c r="UHY2360" s="14"/>
      <c r="UHZ2360" s="14"/>
      <c r="UIA2360" s="14"/>
      <c r="UIB2360" s="14"/>
      <c r="UIC2360" s="14"/>
      <c r="UID2360" s="14"/>
      <c r="UIE2360" s="14"/>
      <c r="UIF2360" s="14"/>
      <c r="UIG2360" s="14"/>
      <c r="UIH2360" s="14"/>
      <c r="UII2360" s="14"/>
      <c r="UIJ2360" s="14"/>
      <c r="UIK2360" s="14"/>
      <c r="UIL2360" s="14"/>
      <c r="UIM2360" s="14"/>
      <c r="UIN2360" s="14"/>
      <c r="UIO2360" s="14"/>
      <c r="UIP2360" s="14"/>
      <c r="UIQ2360" s="14"/>
      <c r="UIR2360" s="14"/>
      <c r="UIS2360" s="14"/>
      <c r="UIT2360" s="14"/>
      <c r="UIU2360" s="14"/>
      <c r="UIV2360" s="14"/>
      <c r="UIW2360" s="14"/>
      <c r="UIX2360" s="14"/>
      <c r="UIY2360" s="14"/>
      <c r="UIZ2360" s="14"/>
      <c r="UJA2360" s="14"/>
      <c r="UJB2360" s="14"/>
      <c r="UJC2360" s="14"/>
      <c r="UJD2360" s="14"/>
      <c r="UJE2360" s="14"/>
      <c r="UJF2360" s="14"/>
      <c r="UJG2360" s="14"/>
      <c r="UJH2360" s="14"/>
      <c r="UJI2360" s="14"/>
      <c r="UJJ2360" s="14"/>
      <c r="UJK2360" s="14"/>
      <c r="UJL2360" s="14"/>
      <c r="UJM2360" s="14"/>
      <c r="UJN2360" s="14"/>
      <c r="UJO2360" s="14"/>
      <c r="UJP2360" s="14"/>
      <c r="UJQ2360" s="14"/>
      <c r="UJR2360" s="14"/>
      <c r="UJS2360" s="14"/>
      <c r="UJT2360" s="14"/>
      <c r="UJU2360" s="14"/>
      <c r="UJV2360" s="14"/>
      <c r="UJW2360" s="14"/>
      <c r="UJX2360" s="14"/>
      <c r="UJY2360" s="14"/>
      <c r="UJZ2360" s="14"/>
      <c r="UKA2360" s="14"/>
      <c r="UKB2360" s="14"/>
      <c r="UKC2360" s="14"/>
      <c r="UKD2360" s="14"/>
      <c r="UKE2360" s="14"/>
      <c r="UKF2360" s="14"/>
      <c r="UKG2360" s="14"/>
      <c r="UKH2360" s="14"/>
      <c r="UKI2360" s="14"/>
      <c r="UKJ2360" s="14"/>
      <c r="UKK2360" s="14"/>
      <c r="UKL2360" s="14"/>
      <c r="UKM2360" s="14"/>
      <c r="UKN2360" s="14"/>
      <c r="UKO2360" s="14"/>
      <c r="UKP2360" s="14"/>
      <c r="UKQ2360" s="14"/>
      <c r="UKR2360" s="14"/>
      <c r="UKS2360" s="14"/>
      <c r="UKT2360" s="14"/>
      <c r="UKU2360" s="14"/>
      <c r="UKV2360" s="14"/>
      <c r="UKW2360" s="14"/>
      <c r="UKX2360" s="14"/>
      <c r="UKY2360" s="14"/>
      <c r="UKZ2360" s="14"/>
      <c r="ULA2360" s="14"/>
      <c r="ULB2360" s="14"/>
      <c r="ULC2360" s="14"/>
      <c r="ULD2360" s="14"/>
      <c r="ULE2360" s="14"/>
      <c r="ULF2360" s="14"/>
      <c r="ULG2360" s="14"/>
      <c r="ULH2360" s="14"/>
      <c r="ULI2360" s="14"/>
      <c r="ULJ2360" s="14"/>
      <c r="ULK2360" s="14"/>
      <c r="ULL2360" s="14"/>
      <c r="ULM2360" s="14"/>
      <c r="ULN2360" s="14"/>
      <c r="ULO2360" s="14"/>
      <c r="ULP2360" s="14"/>
      <c r="ULQ2360" s="14"/>
      <c r="ULR2360" s="14"/>
      <c r="ULS2360" s="14"/>
      <c r="ULT2360" s="14"/>
      <c r="ULU2360" s="14"/>
      <c r="ULV2360" s="14"/>
      <c r="ULW2360" s="14"/>
      <c r="ULX2360" s="14"/>
      <c r="ULY2360" s="14"/>
      <c r="ULZ2360" s="14"/>
      <c r="UMA2360" s="14"/>
      <c r="UMB2360" s="14"/>
      <c r="UMC2360" s="14"/>
      <c r="UMD2360" s="14"/>
      <c r="UME2360" s="14"/>
      <c r="UMF2360" s="14"/>
      <c r="UMG2360" s="14"/>
      <c r="UMH2360" s="14"/>
      <c r="UMI2360" s="14"/>
      <c r="UMJ2360" s="14"/>
      <c r="UMK2360" s="14"/>
      <c r="UML2360" s="14"/>
      <c r="UMM2360" s="14"/>
      <c r="UMN2360" s="14"/>
      <c r="UMO2360" s="14"/>
      <c r="UMP2360" s="14"/>
      <c r="UMQ2360" s="14"/>
      <c r="UMR2360" s="14"/>
      <c r="UMS2360" s="14"/>
      <c r="UMT2360" s="14"/>
      <c r="UMU2360" s="14"/>
      <c r="UMV2360" s="14"/>
      <c r="UMW2360" s="14"/>
      <c r="UMX2360" s="14"/>
      <c r="UMY2360" s="14"/>
      <c r="UMZ2360" s="14"/>
      <c r="UNA2360" s="14"/>
      <c r="UNB2360" s="14"/>
      <c r="UNC2360" s="14"/>
      <c r="UND2360" s="14"/>
      <c r="UNE2360" s="14"/>
      <c r="UNF2360" s="14"/>
      <c r="UNG2360" s="14"/>
      <c r="UNH2360" s="14"/>
      <c r="UNI2360" s="14"/>
      <c r="UNJ2360" s="14"/>
      <c r="UNK2360" s="14"/>
      <c r="UNL2360" s="14"/>
      <c r="UNM2360" s="14"/>
      <c r="UNN2360" s="14"/>
      <c r="UNO2360" s="14"/>
      <c r="UNP2360" s="14"/>
      <c r="UNQ2360" s="14"/>
      <c r="UNR2360" s="14"/>
      <c r="UNS2360" s="14"/>
      <c r="UNT2360" s="14"/>
      <c r="UNU2360" s="14"/>
      <c r="UNV2360" s="14"/>
      <c r="UNW2360" s="14"/>
      <c r="UNX2360" s="14"/>
      <c r="UNY2360" s="14"/>
      <c r="UNZ2360" s="14"/>
      <c r="UOA2360" s="14"/>
      <c r="UOB2360" s="14"/>
      <c r="UOC2360" s="14"/>
      <c r="UOD2360" s="14"/>
      <c r="UOE2360" s="14"/>
      <c r="UOF2360" s="14"/>
      <c r="UOG2360" s="14"/>
      <c r="UOH2360" s="14"/>
      <c r="UOI2360" s="14"/>
      <c r="UOJ2360" s="14"/>
      <c r="UOK2360" s="14"/>
      <c r="UOL2360" s="14"/>
      <c r="UOM2360" s="14"/>
      <c r="UON2360" s="14"/>
      <c r="UOO2360" s="14"/>
      <c r="UOP2360" s="14"/>
      <c r="UOQ2360" s="14"/>
      <c r="UOR2360" s="14"/>
      <c r="UOS2360" s="14"/>
      <c r="UOT2360" s="14"/>
      <c r="UOU2360" s="14"/>
      <c r="UOV2360" s="14"/>
      <c r="UOW2360" s="14"/>
      <c r="UOX2360" s="14"/>
      <c r="UOY2360" s="14"/>
      <c r="UOZ2360" s="14"/>
      <c r="UPA2360" s="14"/>
      <c r="UPB2360" s="14"/>
      <c r="UPC2360" s="14"/>
      <c r="UPD2360" s="14"/>
      <c r="UPE2360" s="14"/>
      <c r="UPF2360" s="14"/>
      <c r="UPG2360" s="14"/>
      <c r="UPH2360" s="14"/>
      <c r="UPI2360" s="14"/>
      <c r="UPJ2360" s="14"/>
      <c r="UPK2360" s="14"/>
      <c r="UPL2360" s="14"/>
      <c r="UPM2360" s="14"/>
      <c r="UPN2360" s="14"/>
      <c r="UPO2360" s="14"/>
      <c r="UPP2360" s="14"/>
      <c r="UPQ2360" s="14"/>
      <c r="UPR2360" s="14"/>
      <c r="UPS2360" s="14"/>
      <c r="UPT2360" s="14"/>
      <c r="UPU2360" s="14"/>
      <c r="UPV2360" s="14"/>
      <c r="UPW2360" s="14"/>
      <c r="UPX2360" s="14"/>
      <c r="UPY2360" s="14"/>
      <c r="UPZ2360" s="14"/>
      <c r="UQA2360" s="14"/>
      <c r="UQB2360" s="14"/>
      <c r="UQC2360" s="14"/>
      <c r="UQD2360" s="14"/>
      <c r="UQE2360" s="14"/>
      <c r="UQF2360" s="14"/>
      <c r="UQG2360" s="14"/>
      <c r="UQH2360" s="14"/>
      <c r="UQI2360" s="14"/>
      <c r="UQJ2360" s="14"/>
      <c r="UQK2360" s="14"/>
      <c r="UQL2360" s="14"/>
      <c r="UQM2360" s="14"/>
      <c r="UQN2360" s="14"/>
      <c r="UQO2360" s="14"/>
      <c r="UQP2360" s="14"/>
      <c r="UQQ2360" s="14"/>
      <c r="UQR2360" s="14"/>
      <c r="UQS2360" s="14"/>
      <c r="UQT2360" s="14"/>
      <c r="UQU2360" s="14"/>
      <c r="UQV2360" s="14"/>
      <c r="UQW2360" s="14"/>
      <c r="UQX2360" s="14"/>
      <c r="UQY2360" s="14"/>
      <c r="UQZ2360" s="14"/>
      <c r="URA2360" s="14"/>
      <c r="URB2360" s="14"/>
      <c r="URC2360" s="14"/>
      <c r="URD2360" s="14"/>
      <c r="URE2360" s="14"/>
      <c r="URF2360" s="14"/>
      <c r="URG2360" s="14"/>
      <c r="URH2360" s="14"/>
      <c r="URI2360" s="14"/>
      <c r="URJ2360" s="14"/>
      <c r="URK2360" s="14"/>
      <c r="URL2360" s="14"/>
      <c r="URM2360" s="14"/>
      <c r="URN2360" s="14"/>
      <c r="URO2360" s="14"/>
      <c r="URP2360" s="14"/>
      <c r="URQ2360" s="14"/>
      <c r="URR2360" s="14"/>
      <c r="URS2360" s="14"/>
      <c r="URT2360" s="14"/>
      <c r="URU2360" s="14"/>
      <c r="URV2360" s="14"/>
      <c r="URW2360" s="14"/>
      <c r="URX2360" s="14"/>
      <c r="URY2360" s="14"/>
      <c r="URZ2360" s="14"/>
      <c r="USA2360" s="14"/>
      <c r="USB2360" s="14"/>
      <c r="USC2360" s="14"/>
      <c r="USD2360" s="14"/>
      <c r="USE2360" s="14"/>
      <c r="USF2360" s="14"/>
      <c r="USG2360" s="14"/>
      <c r="USH2360" s="14"/>
      <c r="USI2360" s="14"/>
      <c r="USJ2360" s="14"/>
      <c r="USK2360" s="14"/>
      <c r="USL2360" s="14"/>
      <c r="USM2360" s="14"/>
      <c r="USN2360" s="14"/>
      <c r="USO2360" s="14"/>
      <c r="USP2360" s="14"/>
      <c r="USQ2360" s="14"/>
      <c r="USR2360" s="14"/>
      <c r="USS2360" s="14"/>
      <c r="UST2360" s="14"/>
      <c r="USU2360" s="14"/>
      <c r="USV2360" s="14"/>
      <c r="USW2360" s="14"/>
      <c r="USX2360" s="14"/>
      <c r="USY2360" s="14"/>
      <c r="USZ2360" s="14"/>
      <c r="UTA2360" s="14"/>
      <c r="UTB2360" s="14"/>
      <c r="UTC2360" s="14"/>
      <c r="UTD2360" s="14"/>
      <c r="UTE2360" s="14"/>
      <c r="UTF2360" s="14"/>
      <c r="UTG2360" s="14"/>
      <c r="UTH2360" s="14"/>
      <c r="UTI2360" s="14"/>
      <c r="UTJ2360" s="14"/>
      <c r="UTK2360" s="14"/>
      <c r="UTL2360" s="14"/>
      <c r="UTM2360" s="14"/>
      <c r="UTN2360" s="14"/>
      <c r="UTO2360" s="14"/>
      <c r="UTP2360" s="14"/>
      <c r="UTQ2360" s="14"/>
      <c r="UTR2360" s="14"/>
      <c r="UTS2360" s="14"/>
      <c r="UTT2360" s="14"/>
      <c r="UTU2360" s="14"/>
      <c r="UTV2360" s="14"/>
      <c r="UTW2360" s="14"/>
      <c r="UTX2360" s="14"/>
      <c r="UTY2360" s="14"/>
      <c r="UTZ2360" s="14"/>
      <c r="UUA2360" s="14"/>
      <c r="UUB2360" s="14"/>
      <c r="UUC2360" s="14"/>
      <c r="UUD2360" s="14"/>
      <c r="UUE2360" s="14"/>
      <c r="UUF2360" s="14"/>
      <c r="UUG2360" s="14"/>
      <c r="UUH2360" s="14"/>
      <c r="UUI2360" s="14"/>
      <c r="UUJ2360" s="14"/>
      <c r="UUK2360" s="14"/>
      <c r="UUL2360" s="14"/>
      <c r="UUM2360" s="14"/>
      <c r="UUN2360" s="14"/>
      <c r="UUO2360" s="14"/>
      <c r="UUP2360" s="14"/>
      <c r="UUQ2360" s="14"/>
      <c r="UUR2360" s="14"/>
      <c r="UUS2360" s="14"/>
      <c r="UUT2360" s="14"/>
      <c r="UUU2360" s="14"/>
      <c r="UUV2360" s="14"/>
      <c r="UUW2360" s="14"/>
      <c r="UUX2360" s="14"/>
      <c r="UUY2360" s="14"/>
      <c r="UUZ2360" s="14"/>
      <c r="UVA2360" s="14"/>
      <c r="UVB2360" s="14"/>
      <c r="UVC2360" s="14"/>
      <c r="UVD2360" s="14"/>
      <c r="UVE2360" s="14"/>
      <c r="UVF2360" s="14"/>
      <c r="UVG2360" s="14"/>
      <c r="UVH2360" s="14"/>
      <c r="UVI2360" s="14"/>
      <c r="UVJ2360" s="14"/>
      <c r="UVK2360" s="14"/>
      <c r="UVL2360" s="14"/>
      <c r="UVM2360" s="14"/>
      <c r="UVN2360" s="14"/>
      <c r="UVO2360" s="14"/>
      <c r="UVP2360" s="14"/>
      <c r="UVQ2360" s="14"/>
      <c r="UVR2360" s="14"/>
      <c r="UVS2360" s="14"/>
      <c r="UVT2360" s="14"/>
      <c r="UVU2360" s="14"/>
      <c r="UVV2360" s="14"/>
      <c r="UVW2360" s="14"/>
      <c r="UVX2360" s="14"/>
      <c r="UVY2360" s="14"/>
      <c r="UVZ2360" s="14"/>
      <c r="UWA2360" s="14"/>
      <c r="UWB2360" s="14"/>
      <c r="UWC2360" s="14"/>
      <c r="UWD2360" s="14"/>
      <c r="UWE2360" s="14"/>
      <c r="UWF2360" s="14"/>
      <c r="UWG2360" s="14"/>
      <c r="UWH2360" s="14"/>
      <c r="UWI2360" s="14"/>
      <c r="UWJ2360" s="14"/>
      <c r="UWK2360" s="14"/>
      <c r="UWL2360" s="14"/>
      <c r="UWM2360" s="14"/>
      <c r="UWN2360" s="14"/>
      <c r="UWO2360" s="14"/>
      <c r="UWP2360" s="14"/>
      <c r="UWQ2360" s="14"/>
      <c r="UWR2360" s="14"/>
      <c r="UWS2360" s="14"/>
      <c r="UWT2360" s="14"/>
      <c r="UWU2360" s="14"/>
      <c r="UWV2360" s="14"/>
      <c r="UWW2360" s="14"/>
      <c r="UWX2360" s="14"/>
      <c r="UWY2360" s="14"/>
      <c r="UWZ2360" s="14"/>
      <c r="UXA2360" s="14"/>
      <c r="UXB2360" s="14"/>
      <c r="UXC2360" s="14"/>
      <c r="UXD2360" s="14"/>
      <c r="UXE2360" s="14"/>
      <c r="UXF2360" s="14"/>
      <c r="UXG2360" s="14"/>
      <c r="UXH2360" s="14"/>
      <c r="UXI2360" s="14"/>
      <c r="UXJ2360" s="14"/>
      <c r="UXK2360" s="14"/>
      <c r="UXL2360" s="14"/>
      <c r="UXM2360" s="14"/>
      <c r="UXN2360" s="14"/>
      <c r="UXO2360" s="14"/>
      <c r="UXP2360" s="14"/>
      <c r="UXQ2360" s="14"/>
      <c r="UXR2360" s="14"/>
      <c r="UXS2360" s="14"/>
      <c r="UXT2360" s="14"/>
      <c r="UXU2360" s="14"/>
      <c r="UXV2360" s="14"/>
      <c r="UXW2360" s="14"/>
      <c r="UXX2360" s="14"/>
      <c r="UXY2360" s="14"/>
      <c r="UXZ2360" s="14"/>
      <c r="UYA2360" s="14"/>
      <c r="UYB2360" s="14"/>
      <c r="UYC2360" s="14"/>
      <c r="UYD2360" s="14"/>
      <c r="UYE2360" s="14"/>
      <c r="UYF2360" s="14"/>
      <c r="UYG2360" s="14"/>
      <c r="UYH2360" s="14"/>
      <c r="UYI2360" s="14"/>
      <c r="UYJ2360" s="14"/>
      <c r="UYK2360" s="14"/>
      <c r="UYL2360" s="14"/>
      <c r="UYM2360" s="14"/>
      <c r="UYN2360" s="14"/>
      <c r="UYO2360" s="14"/>
      <c r="UYP2360" s="14"/>
      <c r="UYQ2360" s="14"/>
      <c r="UYR2360" s="14"/>
      <c r="UYS2360" s="14"/>
      <c r="UYT2360" s="14"/>
      <c r="UYU2360" s="14"/>
      <c r="UYV2360" s="14"/>
      <c r="UYW2360" s="14"/>
      <c r="UYX2360" s="14"/>
      <c r="UYY2360" s="14"/>
      <c r="UYZ2360" s="14"/>
      <c r="UZA2360" s="14"/>
      <c r="UZB2360" s="14"/>
      <c r="UZC2360" s="14"/>
      <c r="UZD2360" s="14"/>
      <c r="UZE2360" s="14"/>
      <c r="UZF2360" s="14"/>
      <c r="UZG2360" s="14"/>
      <c r="UZH2360" s="14"/>
      <c r="UZI2360" s="14"/>
      <c r="UZJ2360" s="14"/>
      <c r="UZK2360" s="14"/>
      <c r="UZL2360" s="14"/>
      <c r="UZM2360" s="14"/>
      <c r="UZN2360" s="14"/>
      <c r="UZO2360" s="14"/>
      <c r="UZP2360" s="14"/>
      <c r="UZQ2360" s="14"/>
      <c r="UZR2360" s="14"/>
      <c r="UZS2360" s="14"/>
      <c r="UZT2360" s="14"/>
      <c r="UZU2360" s="14"/>
      <c r="UZV2360" s="14"/>
      <c r="UZW2360" s="14"/>
      <c r="UZX2360" s="14"/>
      <c r="UZY2360" s="14"/>
      <c r="UZZ2360" s="14"/>
      <c r="VAA2360" s="14"/>
      <c r="VAB2360" s="14"/>
      <c r="VAC2360" s="14"/>
      <c r="VAD2360" s="14"/>
      <c r="VAE2360" s="14"/>
      <c r="VAF2360" s="14"/>
      <c r="VAG2360" s="14"/>
      <c r="VAH2360" s="14"/>
      <c r="VAI2360" s="14"/>
      <c r="VAJ2360" s="14"/>
      <c r="VAK2360" s="14"/>
      <c r="VAL2360" s="14"/>
      <c r="VAM2360" s="14"/>
      <c r="VAN2360" s="14"/>
      <c r="VAO2360" s="14"/>
      <c r="VAP2360" s="14"/>
      <c r="VAQ2360" s="14"/>
      <c r="VAR2360" s="14"/>
      <c r="VAS2360" s="14"/>
      <c r="VAT2360" s="14"/>
      <c r="VAU2360" s="14"/>
      <c r="VAV2360" s="14"/>
      <c r="VAW2360" s="14"/>
      <c r="VAX2360" s="14"/>
      <c r="VAY2360" s="14"/>
      <c r="VAZ2360" s="14"/>
      <c r="VBA2360" s="14"/>
      <c r="VBB2360" s="14"/>
      <c r="VBC2360" s="14"/>
      <c r="VBD2360" s="14"/>
      <c r="VBE2360" s="14"/>
      <c r="VBF2360" s="14"/>
      <c r="VBG2360" s="14"/>
      <c r="VBH2360" s="14"/>
      <c r="VBI2360" s="14"/>
      <c r="VBJ2360" s="14"/>
      <c r="VBK2360" s="14"/>
      <c r="VBL2360" s="14"/>
      <c r="VBM2360" s="14"/>
      <c r="VBN2360" s="14"/>
      <c r="VBO2360" s="14"/>
      <c r="VBP2360" s="14"/>
      <c r="VBQ2360" s="14"/>
      <c r="VBR2360" s="14"/>
      <c r="VBS2360" s="14"/>
      <c r="VBT2360" s="14"/>
      <c r="VBU2360" s="14"/>
      <c r="VBV2360" s="14"/>
      <c r="VBW2360" s="14"/>
      <c r="VBX2360" s="14"/>
      <c r="VBY2360" s="14"/>
      <c r="VBZ2360" s="14"/>
      <c r="VCA2360" s="14"/>
      <c r="VCB2360" s="14"/>
      <c r="VCC2360" s="14"/>
      <c r="VCD2360" s="14"/>
      <c r="VCE2360" s="14"/>
      <c r="VCF2360" s="14"/>
      <c r="VCG2360" s="14"/>
      <c r="VCH2360" s="14"/>
      <c r="VCI2360" s="14"/>
      <c r="VCJ2360" s="14"/>
      <c r="VCK2360" s="14"/>
      <c r="VCL2360" s="14"/>
      <c r="VCM2360" s="14"/>
      <c r="VCN2360" s="14"/>
      <c r="VCO2360" s="14"/>
      <c r="VCP2360" s="14"/>
      <c r="VCQ2360" s="14"/>
      <c r="VCR2360" s="14"/>
      <c r="VCS2360" s="14"/>
      <c r="VCT2360" s="14"/>
      <c r="VCU2360" s="14"/>
      <c r="VCV2360" s="14"/>
      <c r="VCW2360" s="14"/>
      <c r="VCX2360" s="14"/>
      <c r="VCY2360" s="14"/>
      <c r="VCZ2360" s="14"/>
      <c r="VDA2360" s="14"/>
      <c r="VDB2360" s="14"/>
      <c r="VDC2360" s="14"/>
      <c r="VDD2360" s="14"/>
      <c r="VDE2360" s="14"/>
      <c r="VDF2360" s="14"/>
      <c r="VDG2360" s="14"/>
      <c r="VDH2360" s="14"/>
      <c r="VDI2360" s="14"/>
      <c r="VDJ2360" s="14"/>
      <c r="VDK2360" s="14"/>
      <c r="VDL2360" s="14"/>
      <c r="VDM2360" s="14"/>
      <c r="VDN2360" s="14"/>
      <c r="VDO2360" s="14"/>
      <c r="VDP2360" s="14"/>
      <c r="VDQ2360" s="14"/>
      <c r="VDR2360" s="14"/>
      <c r="VDS2360" s="14"/>
      <c r="VDT2360" s="14"/>
      <c r="VDU2360" s="14"/>
      <c r="VDV2360" s="14"/>
      <c r="VDW2360" s="14"/>
      <c r="VDX2360" s="14"/>
      <c r="VDY2360" s="14"/>
      <c r="VDZ2360" s="14"/>
      <c r="VEA2360" s="14"/>
      <c r="VEB2360" s="14"/>
      <c r="VEC2360" s="14"/>
      <c r="VED2360" s="14"/>
      <c r="VEE2360" s="14"/>
      <c r="VEF2360" s="14"/>
      <c r="VEG2360" s="14"/>
      <c r="VEH2360" s="14"/>
      <c r="VEI2360" s="14"/>
      <c r="VEJ2360" s="14"/>
      <c r="VEK2360" s="14"/>
      <c r="VEL2360" s="14"/>
      <c r="VEM2360" s="14"/>
      <c r="VEN2360" s="14"/>
      <c r="VEO2360" s="14"/>
      <c r="VEP2360" s="14"/>
      <c r="VEQ2360" s="14"/>
      <c r="VER2360" s="14"/>
      <c r="VES2360" s="14"/>
      <c r="VET2360" s="14"/>
      <c r="VEU2360" s="14"/>
      <c r="VEV2360" s="14"/>
      <c r="VEW2360" s="14"/>
      <c r="VEX2360" s="14"/>
      <c r="VEY2360" s="14"/>
      <c r="VEZ2360" s="14"/>
      <c r="VFA2360" s="14"/>
      <c r="VFB2360" s="14"/>
      <c r="VFC2360" s="14"/>
      <c r="VFD2360" s="14"/>
      <c r="VFE2360" s="14"/>
      <c r="VFF2360" s="14"/>
      <c r="VFG2360" s="14"/>
      <c r="VFH2360" s="14"/>
      <c r="VFI2360" s="14"/>
      <c r="VFJ2360" s="14"/>
      <c r="VFK2360" s="14"/>
      <c r="VFL2360" s="14"/>
      <c r="VFM2360" s="14"/>
      <c r="VFN2360" s="14"/>
      <c r="VFO2360" s="14"/>
      <c r="VFP2360" s="14"/>
      <c r="VFQ2360" s="14"/>
      <c r="VFR2360" s="14"/>
      <c r="VFS2360" s="14"/>
      <c r="VFT2360" s="14"/>
      <c r="VFU2360" s="14"/>
      <c r="VFV2360" s="14"/>
      <c r="VFW2360" s="14"/>
      <c r="VFX2360" s="14"/>
      <c r="VFY2360" s="14"/>
      <c r="VFZ2360" s="14"/>
      <c r="VGA2360" s="14"/>
      <c r="VGB2360" s="14"/>
      <c r="VGC2360" s="14"/>
      <c r="VGD2360" s="14"/>
      <c r="VGE2360" s="14"/>
      <c r="VGF2360" s="14"/>
      <c r="VGG2360" s="14"/>
      <c r="VGH2360" s="14"/>
      <c r="VGI2360" s="14"/>
      <c r="VGJ2360" s="14"/>
      <c r="VGK2360" s="14"/>
      <c r="VGL2360" s="14"/>
      <c r="VGM2360" s="14"/>
      <c r="VGN2360" s="14"/>
      <c r="VGO2360" s="14"/>
      <c r="VGP2360" s="14"/>
      <c r="VGQ2360" s="14"/>
      <c r="VGR2360" s="14"/>
      <c r="VGS2360" s="14"/>
      <c r="VGT2360" s="14"/>
      <c r="VGU2360" s="14"/>
      <c r="VGV2360" s="14"/>
      <c r="VGW2360" s="14"/>
      <c r="VGX2360" s="14"/>
      <c r="VGY2360" s="14"/>
      <c r="VGZ2360" s="14"/>
      <c r="VHA2360" s="14"/>
      <c r="VHB2360" s="14"/>
      <c r="VHC2360" s="14"/>
      <c r="VHD2360" s="14"/>
      <c r="VHE2360" s="14"/>
      <c r="VHF2360" s="14"/>
      <c r="VHG2360" s="14"/>
      <c r="VHH2360" s="14"/>
      <c r="VHI2360" s="14"/>
      <c r="VHJ2360" s="14"/>
      <c r="VHK2360" s="14"/>
      <c r="VHL2360" s="14"/>
      <c r="VHM2360" s="14"/>
      <c r="VHN2360" s="14"/>
      <c r="VHO2360" s="14"/>
      <c r="VHP2360" s="14"/>
      <c r="VHQ2360" s="14"/>
      <c r="VHR2360" s="14"/>
      <c r="VHS2360" s="14"/>
      <c r="VHT2360" s="14"/>
      <c r="VHU2360" s="14"/>
      <c r="VHV2360" s="14"/>
      <c r="VHW2360" s="14"/>
      <c r="VHX2360" s="14"/>
      <c r="VHY2360" s="14"/>
      <c r="VHZ2360" s="14"/>
      <c r="VIA2360" s="14"/>
      <c r="VIB2360" s="14"/>
      <c r="VIC2360" s="14"/>
      <c r="VID2360" s="14"/>
      <c r="VIE2360" s="14"/>
      <c r="VIF2360" s="14"/>
      <c r="VIG2360" s="14"/>
      <c r="VIH2360" s="14"/>
      <c r="VII2360" s="14"/>
      <c r="VIJ2360" s="14"/>
      <c r="VIK2360" s="14"/>
      <c r="VIL2360" s="14"/>
      <c r="VIM2360" s="14"/>
      <c r="VIN2360" s="14"/>
      <c r="VIO2360" s="14"/>
      <c r="VIP2360" s="14"/>
      <c r="VIQ2360" s="14"/>
      <c r="VIR2360" s="14"/>
      <c r="VIS2360" s="14"/>
      <c r="VIT2360" s="14"/>
      <c r="VIU2360" s="14"/>
      <c r="VIV2360" s="14"/>
      <c r="VIW2360" s="14"/>
      <c r="VIX2360" s="14"/>
      <c r="VIY2360" s="14"/>
      <c r="VIZ2360" s="14"/>
      <c r="VJA2360" s="14"/>
      <c r="VJB2360" s="14"/>
      <c r="VJC2360" s="14"/>
      <c r="VJD2360" s="14"/>
      <c r="VJE2360" s="14"/>
      <c r="VJF2360" s="14"/>
      <c r="VJG2360" s="14"/>
      <c r="VJH2360" s="14"/>
      <c r="VJI2360" s="14"/>
      <c r="VJJ2360" s="14"/>
      <c r="VJK2360" s="14"/>
      <c r="VJL2360" s="14"/>
      <c r="VJM2360" s="14"/>
      <c r="VJN2360" s="14"/>
      <c r="VJO2360" s="14"/>
      <c r="VJP2360" s="14"/>
      <c r="VJQ2360" s="14"/>
      <c r="VJR2360" s="14"/>
      <c r="VJS2360" s="14"/>
      <c r="VJT2360" s="14"/>
      <c r="VJU2360" s="14"/>
      <c r="VJV2360" s="14"/>
      <c r="VJW2360" s="14"/>
      <c r="VJX2360" s="14"/>
      <c r="VJY2360" s="14"/>
      <c r="VJZ2360" s="14"/>
      <c r="VKA2360" s="14"/>
      <c r="VKB2360" s="14"/>
      <c r="VKC2360" s="14"/>
      <c r="VKD2360" s="14"/>
      <c r="VKE2360" s="14"/>
      <c r="VKF2360" s="14"/>
      <c r="VKG2360" s="14"/>
      <c r="VKH2360" s="14"/>
      <c r="VKI2360" s="14"/>
      <c r="VKJ2360" s="14"/>
      <c r="VKK2360" s="14"/>
      <c r="VKL2360" s="14"/>
      <c r="VKM2360" s="14"/>
      <c r="VKN2360" s="14"/>
      <c r="VKO2360" s="14"/>
      <c r="VKP2360" s="14"/>
      <c r="VKQ2360" s="14"/>
      <c r="VKR2360" s="14"/>
      <c r="VKS2360" s="14"/>
      <c r="VKT2360" s="14"/>
      <c r="VKU2360" s="14"/>
      <c r="VKV2360" s="14"/>
      <c r="VKW2360" s="14"/>
      <c r="VKX2360" s="14"/>
      <c r="VKY2360" s="14"/>
      <c r="VKZ2360" s="14"/>
      <c r="VLA2360" s="14"/>
      <c r="VLB2360" s="14"/>
      <c r="VLC2360" s="14"/>
      <c r="VLD2360" s="14"/>
      <c r="VLE2360" s="14"/>
      <c r="VLF2360" s="14"/>
      <c r="VLG2360" s="14"/>
      <c r="VLH2360" s="14"/>
      <c r="VLI2360" s="14"/>
      <c r="VLJ2360" s="14"/>
      <c r="VLK2360" s="14"/>
      <c r="VLL2360" s="14"/>
      <c r="VLM2360" s="14"/>
      <c r="VLN2360" s="14"/>
      <c r="VLO2360" s="14"/>
      <c r="VLP2360" s="14"/>
      <c r="VLQ2360" s="14"/>
      <c r="VLR2360" s="14"/>
      <c r="VLS2360" s="14"/>
      <c r="VLT2360" s="14"/>
      <c r="VLU2360" s="14"/>
      <c r="VLV2360" s="14"/>
      <c r="VLW2360" s="14"/>
      <c r="VLX2360" s="14"/>
      <c r="VLY2360" s="14"/>
      <c r="VLZ2360" s="14"/>
      <c r="VMA2360" s="14"/>
      <c r="VMB2360" s="14"/>
      <c r="VMC2360" s="14"/>
      <c r="VMD2360" s="14"/>
      <c r="VME2360" s="14"/>
      <c r="VMF2360" s="14"/>
      <c r="VMG2360" s="14"/>
      <c r="VMH2360" s="14"/>
      <c r="VMI2360" s="14"/>
      <c r="VMJ2360" s="14"/>
      <c r="VMK2360" s="14"/>
      <c r="VML2360" s="14"/>
      <c r="VMM2360" s="14"/>
      <c r="VMN2360" s="14"/>
      <c r="VMO2360" s="14"/>
      <c r="VMP2360" s="14"/>
      <c r="VMQ2360" s="14"/>
      <c r="VMR2360" s="14"/>
      <c r="VMS2360" s="14"/>
      <c r="VMT2360" s="14"/>
      <c r="VMU2360" s="14"/>
      <c r="VMV2360" s="14"/>
      <c r="VMW2360" s="14"/>
      <c r="VMX2360" s="14"/>
      <c r="VMY2360" s="14"/>
      <c r="VMZ2360" s="14"/>
      <c r="VNA2360" s="14"/>
      <c r="VNB2360" s="14"/>
      <c r="VNC2360" s="14"/>
      <c r="VND2360" s="14"/>
      <c r="VNE2360" s="14"/>
      <c r="VNF2360" s="14"/>
      <c r="VNG2360" s="14"/>
      <c r="VNH2360" s="14"/>
      <c r="VNI2360" s="14"/>
      <c r="VNJ2360" s="14"/>
      <c r="VNK2360" s="14"/>
      <c r="VNL2360" s="14"/>
      <c r="VNM2360" s="14"/>
      <c r="VNN2360" s="14"/>
      <c r="VNO2360" s="14"/>
      <c r="VNP2360" s="14"/>
      <c r="VNQ2360" s="14"/>
      <c r="VNR2360" s="14"/>
      <c r="VNS2360" s="14"/>
      <c r="VNT2360" s="14"/>
      <c r="VNU2360" s="14"/>
      <c r="VNV2360" s="14"/>
      <c r="VNW2360" s="14"/>
      <c r="VNX2360" s="14"/>
      <c r="VNY2360" s="14"/>
      <c r="VNZ2360" s="14"/>
      <c r="VOA2360" s="14"/>
      <c r="VOB2360" s="14"/>
      <c r="VOC2360" s="14"/>
      <c r="VOD2360" s="14"/>
      <c r="VOE2360" s="14"/>
      <c r="VOF2360" s="14"/>
      <c r="VOG2360" s="14"/>
      <c r="VOH2360" s="14"/>
      <c r="VOI2360" s="14"/>
      <c r="VOJ2360" s="14"/>
      <c r="VOK2360" s="14"/>
      <c r="VOL2360" s="14"/>
      <c r="VOM2360" s="14"/>
      <c r="VON2360" s="14"/>
      <c r="VOO2360" s="14"/>
      <c r="VOP2360" s="14"/>
      <c r="VOQ2360" s="14"/>
      <c r="VOR2360" s="14"/>
      <c r="VOS2360" s="14"/>
      <c r="VOT2360" s="14"/>
      <c r="VOU2360" s="14"/>
      <c r="VOV2360" s="14"/>
      <c r="VOW2360" s="14"/>
      <c r="VOX2360" s="14"/>
      <c r="VOY2360" s="14"/>
      <c r="VOZ2360" s="14"/>
      <c r="VPA2360" s="14"/>
      <c r="VPB2360" s="14"/>
      <c r="VPC2360" s="14"/>
      <c r="VPD2360" s="14"/>
      <c r="VPE2360" s="14"/>
      <c r="VPF2360" s="14"/>
      <c r="VPG2360" s="14"/>
      <c r="VPH2360" s="14"/>
      <c r="VPI2360" s="14"/>
      <c r="VPJ2360" s="14"/>
      <c r="VPK2360" s="14"/>
      <c r="VPL2360" s="14"/>
      <c r="VPM2360" s="14"/>
      <c r="VPN2360" s="14"/>
      <c r="VPO2360" s="14"/>
      <c r="VPP2360" s="14"/>
      <c r="VPQ2360" s="14"/>
      <c r="VPR2360" s="14"/>
      <c r="VPS2360" s="14"/>
      <c r="VPT2360" s="14"/>
      <c r="VPU2360" s="14"/>
      <c r="VPV2360" s="14"/>
      <c r="VPW2360" s="14"/>
      <c r="VPX2360" s="14"/>
      <c r="VPY2360" s="14"/>
      <c r="VPZ2360" s="14"/>
      <c r="VQA2360" s="14"/>
      <c r="VQB2360" s="14"/>
      <c r="VQC2360" s="14"/>
      <c r="VQD2360" s="14"/>
      <c r="VQE2360" s="14"/>
      <c r="VQF2360" s="14"/>
      <c r="VQG2360" s="14"/>
      <c r="VQH2360" s="14"/>
      <c r="VQI2360" s="14"/>
      <c r="VQJ2360" s="14"/>
      <c r="VQK2360" s="14"/>
      <c r="VQL2360" s="14"/>
      <c r="VQM2360" s="14"/>
      <c r="VQN2360" s="14"/>
      <c r="VQO2360" s="14"/>
      <c r="VQP2360" s="14"/>
      <c r="VQQ2360" s="14"/>
      <c r="VQR2360" s="14"/>
      <c r="VQS2360" s="14"/>
      <c r="VQT2360" s="14"/>
      <c r="VQU2360" s="14"/>
      <c r="VQV2360" s="14"/>
      <c r="VQW2360" s="14"/>
      <c r="VQX2360" s="14"/>
      <c r="VQY2360" s="14"/>
      <c r="VQZ2360" s="14"/>
      <c r="VRA2360" s="14"/>
      <c r="VRB2360" s="14"/>
      <c r="VRC2360" s="14"/>
      <c r="VRD2360" s="14"/>
      <c r="VRE2360" s="14"/>
      <c r="VRF2360" s="14"/>
      <c r="VRG2360" s="14"/>
      <c r="VRH2360" s="14"/>
      <c r="VRI2360" s="14"/>
      <c r="VRJ2360" s="14"/>
      <c r="VRK2360" s="14"/>
      <c r="VRL2360" s="14"/>
      <c r="VRM2360" s="14"/>
      <c r="VRN2360" s="14"/>
      <c r="VRO2360" s="14"/>
      <c r="VRP2360" s="14"/>
      <c r="VRQ2360" s="14"/>
      <c r="VRR2360" s="14"/>
      <c r="VRS2360" s="14"/>
      <c r="VRT2360" s="14"/>
      <c r="VRU2360" s="14"/>
      <c r="VRV2360" s="14"/>
      <c r="VRW2360" s="14"/>
      <c r="VRX2360" s="14"/>
      <c r="VRY2360" s="14"/>
      <c r="VRZ2360" s="14"/>
      <c r="VSA2360" s="14"/>
      <c r="VSB2360" s="14"/>
      <c r="VSC2360" s="14"/>
      <c r="VSD2360" s="14"/>
      <c r="VSE2360" s="14"/>
      <c r="VSF2360" s="14"/>
      <c r="VSG2360" s="14"/>
      <c r="VSH2360" s="14"/>
      <c r="VSI2360" s="14"/>
      <c r="VSJ2360" s="14"/>
      <c r="VSK2360" s="14"/>
      <c r="VSL2360" s="14"/>
      <c r="VSM2360" s="14"/>
      <c r="VSN2360" s="14"/>
      <c r="VSO2360" s="14"/>
      <c r="VSP2360" s="14"/>
      <c r="VSQ2360" s="14"/>
      <c r="VSR2360" s="14"/>
      <c r="VSS2360" s="14"/>
      <c r="VST2360" s="14"/>
      <c r="VSU2360" s="14"/>
      <c r="VSV2360" s="14"/>
      <c r="VSW2360" s="14"/>
      <c r="VSX2360" s="14"/>
      <c r="VSY2360" s="14"/>
      <c r="VSZ2360" s="14"/>
      <c r="VTA2360" s="14"/>
      <c r="VTB2360" s="14"/>
      <c r="VTC2360" s="14"/>
      <c r="VTD2360" s="14"/>
      <c r="VTE2360" s="14"/>
      <c r="VTF2360" s="14"/>
      <c r="VTG2360" s="14"/>
      <c r="VTH2360" s="14"/>
      <c r="VTI2360" s="14"/>
      <c r="VTJ2360" s="14"/>
      <c r="VTK2360" s="14"/>
      <c r="VTL2360" s="14"/>
      <c r="VTM2360" s="14"/>
      <c r="VTN2360" s="14"/>
      <c r="VTO2360" s="14"/>
      <c r="VTP2360" s="14"/>
      <c r="VTQ2360" s="14"/>
      <c r="VTR2360" s="14"/>
      <c r="VTS2360" s="14"/>
      <c r="VTT2360" s="14"/>
      <c r="VTU2360" s="14"/>
      <c r="VTV2360" s="14"/>
      <c r="VTW2360" s="14"/>
      <c r="VTX2360" s="14"/>
      <c r="VTY2360" s="14"/>
      <c r="VTZ2360" s="14"/>
      <c r="VUA2360" s="14"/>
      <c r="VUB2360" s="14"/>
      <c r="VUC2360" s="14"/>
      <c r="VUD2360" s="14"/>
      <c r="VUE2360" s="14"/>
      <c r="VUF2360" s="14"/>
      <c r="VUG2360" s="14"/>
      <c r="VUH2360" s="14"/>
      <c r="VUI2360" s="14"/>
      <c r="VUJ2360" s="14"/>
      <c r="VUK2360" s="14"/>
      <c r="VUL2360" s="14"/>
      <c r="VUM2360" s="14"/>
      <c r="VUN2360" s="14"/>
      <c r="VUO2360" s="14"/>
      <c r="VUP2360" s="14"/>
      <c r="VUQ2360" s="14"/>
      <c r="VUR2360" s="14"/>
      <c r="VUS2360" s="14"/>
      <c r="VUT2360" s="14"/>
      <c r="VUU2360" s="14"/>
      <c r="VUV2360" s="14"/>
      <c r="VUW2360" s="14"/>
      <c r="VUX2360" s="14"/>
      <c r="VUY2360" s="14"/>
      <c r="VUZ2360" s="14"/>
      <c r="VVA2360" s="14"/>
      <c r="VVB2360" s="14"/>
      <c r="VVC2360" s="14"/>
      <c r="VVD2360" s="14"/>
      <c r="VVE2360" s="14"/>
      <c r="VVF2360" s="14"/>
      <c r="VVG2360" s="14"/>
      <c r="VVH2360" s="14"/>
      <c r="VVI2360" s="14"/>
      <c r="VVJ2360" s="14"/>
      <c r="VVK2360" s="14"/>
      <c r="VVL2360" s="14"/>
      <c r="VVM2360" s="14"/>
      <c r="VVN2360" s="14"/>
      <c r="VVO2360" s="14"/>
      <c r="VVP2360" s="14"/>
      <c r="VVQ2360" s="14"/>
      <c r="VVR2360" s="14"/>
      <c r="VVS2360" s="14"/>
      <c r="VVT2360" s="14"/>
      <c r="VVU2360" s="14"/>
      <c r="VVV2360" s="14"/>
      <c r="VVW2360" s="14"/>
      <c r="VVX2360" s="14"/>
      <c r="VVY2360" s="14"/>
      <c r="VVZ2360" s="14"/>
      <c r="VWA2360" s="14"/>
      <c r="VWB2360" s="14"/>
      <c r="VWC2360" s="14"/>
      <c r="VWD2360" s="14"/>
      <c r="VWE2360" s="14"/>
      <c r="VWF2360" s="14"/>
      <c r="VWG2360" s="14"/>
      <c r="VWH2360" s="14"/>
      <c r="VWI2360" s="14"/>
      <c r="VWJ2360" s="14"/>
      <c r="VWK2360" s="14"/>
      <c r="VWL2360" s="14"/>
      <c r="VWM2360" s="14"/>
      <c r="VWN2360" s="14"/>
      <c r="VWO2360" s="14"/>
      <c r="VWP2360" s="14"/>
      <c r="VWQ2360" s="14"/>
      <c r="VWR2360" s="14"/>
      <c r="VWS2360" s="14"/>
      <c r="VWT2360" s="14"/>
      <c r="VWU2360" s="14"/>
      <c r="VWV2360" s="14"/>
      <c r="VWW2360" s="14"/>
      <c r="VWX2360" s="14"/>
      <c r="VWY2360" s="14"/>
      <c r="VWZ2360" s="14"/>
      <c r="VXA2360" s="14"/>
      <c r="VXB2360" s="14"/>
      <c r="VXC2360" s="14"/>
      <c r="VXD2360" s="14"/>
      <c r="VXE2360" s="14"/>
      <c r="VXF2360" s="14"/>
      <c r="VXG2360" s="14"/>
      <c r="VXH2360" s="14"/>
      <c r="VXI2360" s="14"/>
      <c r="VXJ2360" s="14"/>
      <c r="VXK2360" s="14"/>
      <c r="VXL2360" s="14"/>
      <c r="VXM2360" s="14"/>
      <c r="VXN2360" s="14"/>
      <c r="VXO2360" s="14"/>
      <c r="VXP2360" s="14"/>
      <c r="VXQ2360" s="14"/>
      <c r="VXR2360" s="14"/>
      <c r="VXS2360" s="14"/>
      <c r="VXT2360" s="14"/>
      <c r="VXU2360" s="14"/>
      <c r="VXV2360" s="14"/>
      <c r="VXW2360" s="14"/>
      <c r="VXX2360" s="14"/>
      <c r="VXY2360" s="14"/>
      <c r="VXZ2360" s="14"/>
      <c r="VYA2360" s="14"/>
      <c r="VYB2360" s="14"/>
      <c r="VYC2360" s="14"/>
      <c r="VYD2360" s="14"/>
      <c r="VYE2360" s="14"/>
      <c r="VYF2360" s="14"/>
      <c r="VYG2360" s="14"/>
      <c r="VYH2360" s="14"/>
      <c r="VYI2360" s="14"/>
      <c r="VYJ2360" s="14"/>
      <c r="VYK2360" s="14"/>
      <c r="VYL2360" s="14"/>
      <c r="VYM2360" s="14"/>
      <c r="VYN2360" s="14"/>
      <c r="VYO2360" s="14"/>
      <c r="VYP2360" s="14"/>
      <c r="VYQ2360" s="14"/>
      <c r="VYR2360" s="14"/>
      <c r="VYS2360" s="14"/>
      <c r="VYT2360" s="14"/>
      <c r="VYU2360" s="14"/>
      <c r="VYV2360" s="14"/>
      <c r="VYW2360" s="14"/>
      <c r="VYX2360" s="14"/>
      <c r="VYY2360" s="14"/>
      <c r="VYZ2360" s="14"/>
      <c r="VZA2360" s="14"/>
      <c r="VZB2360" s="14"/>
      <c r="VZC2360" s="14"/>
      <c r="VZD2360" s="14"/>
      <c r="VZE2360" s="14"/>
      <c r="VZF2360" s="14"/>
      <c r="VZG2360" s="14"/>
      <c r="VZH2360" s="14"/>
      <c r="VZI2360" s="14"/>
      <c r="VZJ2360" s="14"/>
      <c r="VZK2360" s="14"/>
      <c r="VZL2360" s="14"/>
      <c r="VZM2360" s="14"/>
      <c r="VZN2360" s="14"/>
      <c r="VZO2360" s="14"/>
      <c r="VZP2360" s="14"/>
      <c r="VZQ2360" s="14"/>
      <c r="VZR2360" s="14"/>
      <c r="VZS2360" s="14"/>
      <c r="VZT2360" s="14"/>
      <c r="VZU2360" s="14"/>
      <c r="VZV2360" s="14"/>
      <c r="VZW2360" s="14"/>
      <c r="VZX2360" s="14"/>
      <c r="VZY2360" s="14"/>
      <c r="VZZ2360" s="14"/>
      <c r="WAA2360" s="14"/>
      <c r="WAB2360" s="14"/>
      <c r="WAC2360" s="14"/>
      <c r="WAD2360" s="14"/>
      <c r="WAE2360" s="14"/>
      <c r="WAF2360" s="14"/>
      <c r="WAG2360" s="14"/>
      <c r="WAH2360" s="14"/>
      <c r="WAI2360" s="14"/>
      <c r="WAJ2360" s="14"/>
      <c r="WAK2360" s="14"/>
      <c r="WAL2360" s="14"/>
      <c r="WAM2360" s="14"/>
      <c r="WAN2360" s="14"/>
      <c r="WAO2360" s="14"/>
      <c r="WAP2360" s="14"/>
      <c r="WAQ2360" s="14"/>
      <c r="WAR2360" s="14"/>
      <c r="WAS2360" s="14"/>
      <c r="WAT2360" s="14"/>
      <c r="WAU2360" s="14"/>
      <c r="WAV2360" s="14"/>
      <c r="WAW2360" s="14"/>
      <c r="WAX2360" s="14"/>
      <c r="WAY2360" s="14"/>
      <c r="WAZ2360" s="14"/>
      <c r="WBA2360" s="14"/>
      <c r="WBB2360" s="14"/>
      <c r="WBC2360" s="14"/>
      <c r="WBD2360" s="14"/>
      <c r="WBE2360" s="14"/>
      <c r="WBF2360" s="14"/>
      <c r="WBG2360" s="14"/>
      <c r="WBH2360" s="14"/>
      <c r="WBI2360" s="14"/>
      <c r="WBJ2360" s="14"/>
      <c r="WBK2360" s="14"/>
      <c r="WBL2360" s="14"/>
      <c r="WBM2360" s="14"/>
      <c r="WBN2360" s="14"/>
      <c r="WBO2360" s="14"/>
      <c r="WBP2360" s="14"/>
      <c r="WBQ2360" s="14"/>
      <c r="WBR2360" s="14"/>
      <c r="WBS2360" s="14"/>
      <c r="WBT2360" s="14"/>
      <c r="WBU2360" s="14"/>
      <c r="WBV2360" s="14"/>
      <c r="WBW2360" s="14"/>
      <c r="WBX2360" s="14"/>
      <c r="WBY2360" s="14"/>
      <c r="WBZ2360" s="14"/>
      <c r="WCA2360" s="14"/>
      <c r="WCB2360" s="14"/>
      <c r="WCC2360" s="14"/>
      <c r="WCD2360" s="14"/>
      <c r="WCE2360" s="14"/>
      <c r="WCF2360" s="14"/>
      <c r="WCG2360" s="14"/>
      <c r="WCH2360" s="14"/>
      <c r="WCI2360" s="14"/>
      <c r="WCJ2360" s="14"/>
      <c r="WCK2360" s="14"/>
      <c r="WCL2360" s="14"/>
      <c r="WCM2360" s="14"/>
      <c r="WCN2360" s="14"/>
      <c r="WCO2360" s="14"/>
      <c r="WCP2360" s="14"/>
      <c r="WCQ2360" s="14"/>
      <c r="WCR2360" s="14"/>
      <c r="WCS2360" s="14"/>
      <c r="WCT2360" s="14"/>
      <c r="WCU2360" s="14"/>
      <c r="WCV2360" s="14"/>
      <c r="WCW2360" s="14"/>
      <c r="WCX2360" s="14"/>
      <c r="WCY2360" s="14"/>
      <c r="WCZ2360" s="14"/>
      <c r="WDA2360" s="14"/>
      <c r="WDB2360" s="14"/>
      <c r="WDC2360" s="14"/>
      <c r="WDD2360" s="14"/>
      <c r="WDE2360" s="14"/>
      <c r="WDF2360" s="14"/>
      <c r="WDG2360" s="14"/>
      <c r="WDH2360" s="14"/>
      <c r="WDI2360" s="14"/>
      <c r="WDJ2360" s="14"/>
      <c r="WDK2360" s="14"/>
      <c r="WDL2360" s="14"/>
      <c r="WDM2360" s="14"/>
      <c r="WDN2360" s="14"/>
      <c r="WDO2360" s="14"/>
      <c r="WDP2360" s="14"/>
      <c r="WDQ2360" s="14"/>
      <c r="WDR2360" s="14"/>
      <c r="WDS2360" s="14"/>
      <c r="WDT2360" s="14"/>
      <c r="WDU2360" s="14"/>
      <c r="WDV2360" s="14"/>
      <c r="WDW2360" s="14"/>
      <c r="WDX2360" s="14"/>
      <c r="WDY2360" s="14"/>
      <c r="WDZ2360" s="14"/>
      <c r="WEA2360" s="14"/>
      <c r="WEB2360" s="14"/>
      <c r="WEC2360" s="14"/>
      <c r="WED2360" s="14"/>
      <c r="WEE2360" s="14"/>
      <c r="WEF2360" s="14"/>
      <c r="WEG2360" s="14"/>
      <c r="WEH2360" s="14"/>
      <c r="WEI2360" s="14"/>
      <c r="WEJ2360" s="14"/>
      <c r="WEK2360" s="14"/>
      <c r="WEL2360" s="14"/>
      <c r="WEM2360" s="14"/>
      <c r="WEN2360" s="14"/>
      <c r="WEO2360" s="14"/>
      <c r="WEP2360" s="14"/>
      <c r="WEQ2360" s="14"/>
      <c r="WER2360" s="14"/>
      <c r="WES2360" s="14"/>
      <c r="WET2360" s="14"/>
      <c r="WEU2360" s="14"/>
      <c r="WEV2360" s="14"/>
      <c r="WEW2360" s="14"/>
      <c r="WEX2360" s="14"/>
      <c r="WEY2360" s="14"/>
      <c r="WEZ2360" s="14"/>
      <c r="WFA2360" s="14"/>
      <c r="WFB2360" s="14"/>
      <c r="WFC2360" s="14"/>
      <c r="WFD2360" s="14"/>
      <c r="WFE2360" s="14"/>
      <c r="WFF2360" s="14"/>
      <c r="WFG2360" s="14"/>
      <c r="WFH2360" s="14"/>
      <c r="WFI2360" s="14"/>
      <c r="WFJ2360" s="14"/>
      <c r="WFK2360" s="14"/>
      <c r="WFL2360" s="14"/>
      <c r="WFM2360" s="14"/>
      <c r="WFN2360" s="14"/>
      <c r="WFO2360" s="14"/>
      <c r="WFP2360" s="14"/>
      <c r="WFQ2360" s="14"/>
      <c r="WFR2360" s="14"/>
      <c r="WFS2360" s="14"/>
      <c r="WFT2360" s="14"/>
      <c r="WFU2360" s="14"/>
      <c r="WFV2360" s="14"/>
      <c r="WFW2360" s="14"/>
      <c r="WFX2360" s="14"/>
      <c r="WFY2360" s="14"/>
      <c r="WFZ2360" s="14"/>
      <c r="WGA2360" s="14"/>
      <c r="WGB2360" s="14"/>
      <c r="WGC2360" s="14"/>
      <c r="WGD2360" s="14"/>
      <c r="WGE2360" s="14"/>
      <c r="WGF2360" s="14"/>
      <c r="WGG2360" s="14"/>
      <c r="WGH2360" s="14"/>
      <c r="WGI2360" s="14"/>
      <c r="WGJ2360" s="14"/>
      <c r="WGK2360" s="14"/>
      <c r="WGL2360" s="14"/>
      <c r="WGM2360" s="14"/>
      <c r="WGN2360" s="14"/>
      <c r="WGO2360" s="14"/>
      <c r="WGP2360" s="14"/>
      <c r="WGQ2360" s="14"/>
      <c r="WGR2360" s="14"/>
      <c r="WGS2360" s="14"/>
      <c r="WGT2360" s="14"/>
      <c r="WGU2360" s="14"/>
      <c r="WGV2360" s="14"/>
      <c r="WGW2360" s="14"/>
      <c r="WGX2360" s="14"/>
      <c r="WGY2360" s="14"/>
      <c r="WGZ2360" s="14"/>
      <c r="WHA2360" s="14"/>
      <c r="WHB2360" s="14"/>
      <c r="WHC2360" s="14"/>
      <c r="WHD2360" s="14"/>
      <c r="WHE2360" s="14"/>
      <c r="WHF2360" s="14"/>
      <c r="WHG2360" s="14"/>
      <c r="WHH2360" s="14"/>
      <c r="WHI2360" s="14"/>
      <c r="WHJ2360" s="14"/>
      <c r="WHK2360" s="14"/>
      <c r="WHL2360" s="14"/>
      <c r="WHM2360" s="14"/>
      <c r="WHN2360" s="14"/>
      <c r="WHO2360" s="14"/>
      <c r="WHP2360" s="14"/>
      <c r="WHQ2360" s="14"/>
      <c r="WHR2360" s="14"/>
      <c r="WHS2360" s="14"/>
      <c r="WHT2360" s="14"/>
      <c r="WHU2360" s="14"/>
      <c r="WHV2360" s="14"/>
      <c r="WHW2360" s="14"/>
      <c r="WHX2360" s="14"/>
      <c r="WHY2360" s="14"/>
      <c r="WHZ2360" s="14"/>
      <c r="WIA2360" s="14"/>
      <c r="WIB2360" s="14"/>
      <c r="WIC2360" s="14"/>
      <c r="WID2360" s="14"/>
      <c r="WIE2360" s="14"/>
      <c r="WIF2360" s="14"/>
      <c r="WIG2360" s="14"/>
      <c r="WIH2360" s="14"/>
      <c r="WII2360" s="14"/>
      <c r="WIJ2360" s="14"/>
      <c r="WIK2360" s="14"/>
      <c r="WIL2360" s="14"/>
      <c r="WIM2360" s="14"/>
      <c r="WIN2360" s="14"/>
      <c r="WIO2360" s="14"/>
      <c r="WIP2360" s="14"/>
      <c r="WIQ2360" s="14"/>
      <c r="WIR2360" s="14"/>
      <c r="WIS2360" s="14"/>
      <c r="WIT2360" s="14"/>
      <c r="WIU2360" s="14"/>
      <c r="WIV2360" s="14"/>
      <c r="WIW2360" s="14"/>
      <c r="WIX2360" s="14"/>
      <c r="WIY2360" s="14"/>
      <c r="WIZ2360" s="14"/>
      <c r="WJA2360" s="14"/>
      <c r="WJB2360" s="14"/>
      <c r="WJC2360" s="14"/>
      <c r="WJD2360" s="14"/>
      <c r="WJE2360" s="14"/>
      <c r="WJF2360" s="14"/>
      <c r="WJG2360" s="14"/>
      <c r="WJH2360" s="14"/>
      <c r="WJI2360" s="14"/>
      <c r="WJJ2360" s="14"/>
      <c r="WJK2360" s="14"/>
      <c r="WJL2360" s="14"/>
      <c r="WJM2360" s="14"/>
      <c r="WJN2360" s="14"/>
      <c r="WJO2360" s="14"/>
      <c r="WJP2360" s="14"/>
      <c r="WJQ2360" s="14"/>
      <c r="WJR2360" s="14"/>
      <c r="WJS2360" s="14"/>
      <c r="WJT2360" s="14"/>
      <c r="WJU2360" s="14"/>
      <c r="WJV2360" s="14"/>
      <c r="WJW2360" s="14"/>
      <c r="WJX2360" s="14"/>
      <c r="WJY2360" s="14"/>
      <c r="WJZ2360" s="14"/>
      <c r="WKA2360" s="14"/>
      <c r="WKB2360" s="14"/>
      <c r="WKC2360" s="14"/>
      <c r="WKD2360" s="14"/>
      <c r="WKE2360" s="14"/>
      <c r="WKF2360" s="14"/>
      <c r="WKG2360" s="14"/>
      <c r="WKH2360" s="14"/>
      <c r="WKI2360" s="14"/>
      <c r="WKJ2360" s="14"/>
      <c r="WKK2360" s="14"/>
      <c r="WKL2360" s="14"/>
      <c r="WKM2360" s="14"/>
      <c r="WKN2360" s="14"/>
      <c r="WKO2360" s="14"/>
      <c r="WKP2360" s="14"/>
      <c r="WKQ2360" s="14"/>
      <c r="WKR2360" s="14"/>
      <c r="WKS2360" s="14"/>
      <c r="WKT2360" s="14"/>
      <c r="WKU2360" s="14"/>
      <c r="WKV2360" s="14"/>
      <c r="WKW2360" s="14"/>
      <c r="WKX2360" s="14"/>
      <c r="WKY2360" s="14"/>
      <c r="WKZ2360" s="14"/>
      <c r="WLA2360" s="14"/>
      <c r="WLB2360" s="14"/>
      <c r="WLC2360" s="14"/>
      <c r="WLD2360" s="14"/>
      <c r="WLE2360" s="14"/>
      <c r="WLF2360" s="14"/>
      <c r="WLG2360" s="14"/>
      <c r="WLH2360" s="14"/>
      <c r="WLI2360" s="14"/>
      <c r="WLJ2360" s="14"/>
      <c r="WLK2360" s="14"/>
      <c r="WLL2360" s="14"/>
      <c r="WLM2360" s="14"/>
      <c r="WLN2360" s="14"/>
      <c r="WLO2360" s="14"/>
      <c r="WLP2360" s="14"/>
      <c r="WLQ2360" s="14"/>
      <c r="WLR2360" s="14"/>
      <c r="WLS2360" s="14"/>
      <c r="WLT2360" s="14"/>
      <c r="WLU2360" s="14"/>
      <c r="WLV2360" s="14"/>
      <c r="WLW2360" s="14"/>
      <c r="WLX2360" s="14"/>
      <c r="WLY2360" s="14"/>
      <c r="WLZ2360" s="14"/>
      <c r="WMA2360" s="14"/>
      <c r="WMB2360" s="14"/>
      <c r="WMC2360" s="14"/>
      <c r="WMD2360" s="14"/>
      <c r="WME2360" s="14"/>
      <c r="WMF2360" s="14"/>
      <c r="WMG2360" s="14"/>
      <c r="WMH2360" s="14"/>
      <c r="WMI2360" s="14"/>
      <c r="WMJ2360" s="14"/>
      <c r="WMK2360" s="14"/>
      <c r="WML2360" s="14"/>
      <c r="WMM2360" s="14"/>
      <c r="WMN2360" s="14"/>
      <c r="WMO2360" s="14"/>
      <c r="WMP2360" s="14"/>
      <c r="WMQ2360" s="14"/>
      <c r="WMR2360" s="14"/>
      <c r="WMS2360" s="14"/>
      <c r="WMT2360" s="14"/>
      <c r="WMU2360" s="14"/>
      <c r="WMV2360" s="14"/>
      <c r="WMW2360" s="14"/>
      <c r="WMX2360" s="14"/>
      <c r="WMY2360" s="14"/>
      <c r="WMZ2360" s="14"/>
      <c r="WNA2360" s="14"/>
      <c r="WNB2360" s="14"/>
      <c r="WNC2360" s="14"/>
      <c r="WND2360" s="14"/>
      <c r="WNE2360" s="14"/>
      <c r="WNF2360" s="14"/>
      <c r="WNG2360" s="14"/>
      <c r="WNH2360" s="14"/>
      <c r="WNI2360" s="14"/>
      <c r="WNJ2360" s="14"/>
      <c r="WNK2360" s="14"/>
      <c r="WNL2360" s="14"/>
      <c r="WNM2360" s="14"/>
      <c r="WNN2360" s="14"/>
      <c r="WNO2360" s="14"/>
      <c r="WNP2360" s="14"/>
      <c r="WNQ2360" s="14"/>
      <c r="WNR2360" s="14"/>
      <c r="WNS2360" s="14"/>
      <c r="WNT2360" s="14"/>
      <c r="WNU2360" s="14"/>
      <c r="WNV2360" s="14"/>
      <c r="WNW2360" s="14"/>
      <c r="WNX2360" s="14"/>
      <c r="WNY2360" s="14"/>
      <c r="WNZ2360" s="14"/>
      <c r="WOA2360" s="14"/>
      <c r="WOB2360" s="14"/>
      <c r="WOC2360" s="14"/>
      <c r="WOD2360" s="14"/>
      <c r="WOE2360" s="14"/>
      <c r="WOF2360" s="14"/>
      <c r="WOG2360" s="14"/>
      <c r="WOH2360" s="14"/>
      <c r="WOI2360" s="14"/>
      <c r="WOJ2360" s="14"/>
      <c r="WOK2360" s="14"/>
      <c r="WOL2360" s="14"/>
      <c r="WOM2360" s="14"/>
      <c r="WON2360" s="14"/>
      <c r="WOO2360" s="14"/>
      <c r="WOP2360" s="14"/>
      <c r="WOQ2360" s="14"/>
      <c r="WOR2360" s="14"/>
      <c r="WOS2360" s="14"/>
      <c r="WOT2360" s="14"/>
      <c r="WOU2360" s="14"/>
      <c r="WOV2360" s="14"/>
      <c r="WOW2360" s="14"/>
      <c r="WOX2360" s="14"/>
      <c r="WOY2360" s="14"/>
      <c r="WOZ2360" s="14"/>
      <c r="WPA2360" s="14"/>
      <c r="WPB2360" s="14"/>
      <c r="WPC2360" s="14"/>
      <c r="WPD2360" s="14"/>
      <c r="WPE2360" s="14"/>
      <c r="WPF2360" s="14"/>
      <c r="WPG2360" s="14"/>
      <c r="WPH2360" s="14"/>
      <c r="WPI2360" s="14"/>
      <c r="WPJ2360" s="14"/>
      <c r="WPK2360" s="14"/>
      <c r="WPL2360" s="14"/>
      <c r="WPM2360" s="14"/>
      <c r="WPN2360" s="14"/>
      <c r="WPO2360" s="14"/>
      <c r="WPP2360" s="14"/>
      <c r="WPQ2360" s="14"/>
      <c r="WPR2360" s="14"/>
      <c r="WPS2360" s="14"/>
      <c r="WPT2360" s="14"/>
      <c r="WPU2360" s="14"/>
      <c r="WPV2360" s="14"/>
      <c r="WPW2360" s="14"/>
      <c r="WPX2360" s="14"/>
      <c r="WPY2360" s="14"/>
      <c r="WPZ2360" s="14"/>
      <c r="WQA2360" s="14"/>
      <c r="WQB2360" s="14"/>
      <c r="WQC2360" s="14"/>
      <c r="WQD2360" s="14"/>
      <c r="WQE2360" s="14"/>
      <c r="WQF2360" s="14"/>
      <c r="WQG2360" s="14"/>
      <c r="WQH2360" s="14"/>
      <c r="WQI2360" s="14"/>
      <c r="WQJ2360" s="14"/>
      <c r="WQK2360" s="14"/>
      <c r="WQL2360" s="14"/>
      <c r="WQM2360" s="14"/>
      <c r="WQN2360" s="14"/>
      <c r="WQO2360" s="14"/>
      <c r="WQP2360" s="14"/>
      <c r="WQQ2360" s="14"/>
      <c r="WQR2360" s="14"/>
      <c r="WQS2360" s="14"/>
      <c r="WQT2360" s="14"/>
      <c r="WQU2360" s="14"/>
      <c r="WQV2360" s="14"/>
      <c r="WQW2360" s="14"/>
      <c r="WQX2360" s="14"/>
      <c r="WQY2360" s="14"/>
      <c r="WQZ2360" s="14"/>
      <c r="WRA2360" s="14"/>
      <c r="WRB2360" s="14"/>
      <c r="WRC2360" s="14"/>
      <c r="WRD2360" s="14"/>
      <c r="WRE2360" s="14"/>
      <c r="WRF2360" s="14"/>
      <c r="WRG2360" s="14"/>
      <c r="WRH2360" s="14"/>
      <c r="WRI2360" s="14"/>
      <c r="WRJ2360" s="14"/>
      <c r="WRK2360" s="14"/>
      <c r="WRL2360" s="14"/>
      <c r="WRM2360" s="14"/>
      <c r="WRN2360" s="14"/>
      <c r="WRO2360" s="14"/>
      <c r="WRP2360" s="14"/>
      <c r="WRQ2360" s="14"/>
      <c r="WRR2360" s="14"/>
      <c r="WRS2360" s="14"/>
      <c r="WRT2360" s="14"/>
      <c r="WRU2360" s="14"/>
      <c r="WRV2360" s="14"/>
      <c r="WRW2360" s="14"/>
      <c r="WRX2360" s="14"/>
      <c r="WRY2360" s="14"/>
      <c r="WRZ2360" s="14"/>
      <c r="WSA2360" s="14"/>
      <c r="WSB2360" s="14"/>
      <c r="WSC2360" s="14"/>
      <c r="WSD2360" s="14"/>
      <c r="WSE2360" s="14"/>
      <c r="WSF2360" s="14"/>
      <c r="WSG2360" s="14"/>
      <c r="WSH2360" s="14"/>
      <c r="WSI2360" s="14"/>
      <c r="WSJ2360" s="14"/>
      <c r="WSK2360" s="14"/>
      <c r="WSL2360" s="14"/>
      <c r="WSM2360" s="14"/>
      <c r="WSN2360" s="14"/>
      <c r="WSO2360" s="14"/>
      <c r="WSP2360" s="14"/>
      <c r="WSQ2360" s="14"/>
      <c r="WSR2360" s="14"/>
      <c r="WSS2360" s="14"/>
      <c r="WST2360" s="14"/>
      <c r="WSU2360" s="14"/>
      <c r="WSV2360" s="14"/>
      <c r="WSW2360" s="14"/>
      <c r="WSX2360" s="14"/>
      <c r="WSY2360" s="14"/>
      <c r="WSZ2360" s="14"/>
      <c r="WTA2360" s="14"/>
      <c r="WTB2360" s="14"/>
      <c r="WTC2360" s="14"/>
      <c r="WTD2360" s="14"/>
      <c r="WTE2360" s="14"/>
      <c r="WTF2360" s="14"/>
      <c r="WTG2360" s="14"/>
      <c r="WTH2360" s="14"/>
      <c r="WTI2360" s="14"/>
      <c r="WTJ2360" s="14"/>
      <c r="WTK2360" s="14"/>
      <c r="WTL2360" s="14"/>
      <c r="WTM2360" s="14"/>
      <c r="WTN2360" s="14"/>
      <c r="WTO2360" s="14"/>
      <c r="WTP2360" s="14"/>
      <c r="WTQ2360" s="14"/>
      <c r="WTR2360" s="14"/>
      <c r="WTS2360" s="14"/>
      <c r="WTT2360" s="14"/>
      <c r="WTU2360" s="14"/>
      <c r="WTV2360" s="14"/>
      <c r="WTW2360" s="14"/>
      <c r="WTX2360" s="14"/>
      <c r="WTY2360" s="14"/>
      <c r="WTZ2360" s="14"/>
      <c r="WUA2360" s="14"/>
      <c r="WUB2360" s="14"/>
      <c r="WUC2360" s="14"/>
      <c r="WUD2360" s="14"/>
      <c r="WUE2360" s="14"/>
      <c r="WUF2360" s="14"/>
      <c r="WUG2360" s="14"/>
      <c r="WUH2360" s="14"/>
      <c r="WUI2360" s="14"/>
      <c r="WUJ2360" s="14"/>
      <c r="WUK2360" s="14"/>
      <c r="WUL2360" s="14"/>
      <c r="WUM2360" s="14"/>
      <c r="WUN2360" s="14"/>
      <c r="WUO2360" s="14"/>
      <c r="WUP2360" s="14"/>
      <c r="WUQ2360" s="14"/>
      <c r="WUR2360" s="14"/>
      <c r="WUS2360" s="14"/>
      <c r="WUT2360" s="14"/>
      <c r="WUU2360" s="14"/>
      <c r="WUV2360" s="14"/>
      <c r="WUW2360" s="14"/>
      <c r="WUX2360" s="14"/>
      <c r="WUY2360" s="14"/>
      <c r="WUZ2360" s="14"/>
      <c r="WVA2360" s="14"/>
      <c r="WVB2360" s="14"/>
      <c r="WVC2360" s="14"/>
      <c r="WVD2360" s="14"/>
      <c r="WVE2360" s="14"/>
      <c r="WVF2360" s="14"/>
      <c r="WVG2360" s="14"/>
      <c r="WVH2360" s="14"/>
      <c r="WVI2360" s="14"/>
      <c r="WVJ2360" s="14"/>
      <c r="WVK2360" s="14"/>
      <c r="WVL2360" s="14"/>
      <c r="WVM2360" s="14"/>
      <c r="WVN2360" s="14"/>
      <c r="WVO2360" s="14"/>
      <c r="WVP2360" s="14"/>
      <c r="WVQ2360" s="14"/>
      <c r="WVR2360" s="14"/>
      <c r="WVS2360" s="14"/>
      <c r="WVT2360" s="14"/>
      <c r="WVU2360" s="14"/>
      <c r="WVV2360" s="14"/>
      <c r="WVW2360" s="14"/>
      <c r="WVX2360" s="14"/>
      <c r="WVY2360" s="14"/>
      <c r="WVZ2360" s="14"/>
      <c r="WWA2360" s="14"/>
      <c r="WWB2360" s="14"/>
      <c r="WWC2360" s="14"/>
      <c r="WWD2360" s="14"/>
      <c r="WWE2360" s="14"/>
      <c r="WWF2360" s="14"/>
      <c r="WWG2360" s="14"/>
      <c r="WWH2360" s="14"/>
      <c r="WWI2360" s="14"/>
      <c r="WWJ2360" s="14"/>
      <c r="WWK2360" s="14"/>
      <c r="WWL2360" s="14"/>
      <c r="WWM2360" s="14"/>
      <c r="WWN2360" s="14"/>
      <c r="WWO2360" s="14"/>
      <c r="WWP2360" s="14"/>
      <c r="WWQ2360" s="14"/>
      <c r="WWR2360" s="14"/>
      <c r="WWS2360" s="14"/>
      <c r="WWT2360" s="14"/>
      <c r="WWU2360" s="14"/>
      <c r="WWV2360" s="14"/>
      <c r="WWW2360" s="14"/>
      <c r="WWX2360" s="14"/>
      <c r="WWY2360" s="14"/>
      <c r="WWZ2360" s="14"/>
      <c r="WXA2360" s="14"/>
      <c r="WXB2360" s="14"/>
      <c r="WXC2360" s="14"/>
      <c r="WXD2360" s="14"/>
      <c r="WXE2360" s="14"/>
      <c r="WXF2360" s="14"/>
      <c r="WXG2360" s="14"/>
      <c r="WXH2360" s="14"/>
      <c r="WXI2360" s="14"/>
      <c r="WXJ2360" s="14"/>
      <c r="WXK2360" s="14"/>
      <c r="WXL2360" s="14"/>
      <c r="WXM2360" s="14"/>
      <c r="WXN2360" s="14"/>
      <c r="WXO2360" s="14"/>
      <c r="WXP2360" s="14"/>
      <c r="WXQ2360" s="14"/>
      <c r="WXR2360" s="14"/>
      <c r="WXS2360" s="14"/>
      <c r="WXT2360" s="14"/>
      <c r="WXU2360" s="14"/>
      <c r="WXV2360" s="14"/>
      <c r="WXW2360" s="14"/>
      <c r="WXX2360" s="14"/>
      <c r="WXY2360" s="14"/>
      <c r="WXZ2360" s="14"/>
      <c r="WYA2360" s="14"/>
      <c r="WYB2360" s="14"/>
      <c r="WYC2360" s="14"/>
      <c r="WYD2360" s="14"/>
      <c r="WYE2360" s="14"/>
      <c r="WYF2360" s="14"/>
      <c r="WYG2360" s="14"/>
      <c r="WYH2360" s="14"/>
      <c r="WYI2360" s="14"/>
      <c r="WYJ2360" s="14"/>
      <c r="WYK2360" s="14"/>
      <c r="WYL2360" s="14"/>
      <c r="WYM2360" s="14"/>
      <c r="WYN2360" s="14"/>
      <c r="WYO2360" s="14"/>
      <c r="WYP2360" s="14"/>
      <c r="WYQ2360" s="14"/>
      <c r="WYR2360" s="14"/>
      <c r="WYS2360" s="14"/>
      <c r="WYT2360" s="14"/>
      <c r="WYU2360" s="14"/>
      <c r="WYV2360" s="14"/>
      <c r="WYW2360" s="14"/>
      <c r="WYX2360" s="14"/>
      <c r="WYY2360" s="14"/>
      <c r="WYZ2360" s="14"/>
      <c r="WZA2360" s="14"/>
      <c r="WZB2360" s="14"/>
      <c r="WZC2360" s="14"/>
      <c r="WZD2360" s="14"/>
      <c r="WZE2360" s="14"/>
      <c r="WZF2360" s="14"/>
      <c r="WZG2360" s="14"/>
      <c r="WZH2360" s="14"/>
      <c r="WZI2360" s="14"/>
      <c r="WZJ2360" s="14"/>
      <c r="WZK2360" s="14"/>
      <c r="WZL2360" s="14"/>
      <c r="WZM2360" s="14"/>
      <c r="WZN2360" s="14"/>
      <c r="WZO2360" s="14"/>
      <c r="WZP2360" s="14"/>
      <c r="WZQ2360" s="14"/>
      <c r="WZR2360" s="14"/>
      <c r="WZS2360" s="14"/>
      <c r="WZT2360" s="14"/>
      <c r="WZU2360" s="14"/>
      <c r="WZV2360" s="14"/>
      <c r="WZW2360" s="14"/>
      <c r="WZX2360" s="14"/>
      <c r="WZY2360" s="14"/>
      <c r="WZZ2360" s="14"/>
      <c r="XAA2360" s="14"/>
      <c r="XAB2360" s="14"/>
      <c r="XAC2360" s="14"/>
      <c r="XAD2360" s="14"/>
      <c r="XAE2360" s="14"/>
      <c r="XAF2360" s="14"/>
      <c r="XAG2360" s="14"/>
      <c r="XAH2360" s="14"/>
      <c r="XAI2360" s="14"/>
      <c r="XAJ2360" s="14"/>
      <c r="XAK2360" s="14"/>
      <c r="XAL2360" s="14"/>
      <c r="XAM2360" s="14"/>
      <c r="XAN2360" s="14"/>
      <c r="XAO2360" s="14"/>
      <c r="XAP2360" s="14"/>
      <c r="XAQ2360" s="14"/>
      <c r="XAR2360" s="14"/>
      <c r="XAS2360" s="14"/>
      <c r="XAT2360" s="14"/>
      <c r="XAU2360" s="14"/>
      <c r="XAV2360" s="14"/>
      <c r="XAW2360" s="14"/>
      <c r="XAX2360" s="14"/>
      <c r="XAY2360" s="14"/>
      <c r="XAZ2360" s="14"/>
      <c r="XBA2360" s="14"/>
      <c r="XBB2360" s="14"/>
      <c r="XBC2360" s="14"/>
      <c r="XBD2360" s="14"/>
      <c r="XBE2360" s="14"/>
      <c r="XBF2360" s="14"/>
      <c r="XBG2360" s="14"/>
      <c r="XBH2360" s="14"/>
      <c r="XBI2360" s="14"/>
      <c r="XBJ2360" s="14"/>
      <c r="XBK2360" s="14"/>
      <c r="XBL2360" s="14"/>
      <c r="XBM2360" s="14"/>
      <c r="XBN2360" s="14"/>
      <c r="XBO2360" s="14"/>
      <c r="XBP2360" s="14"/>
      <c r="XBQ2360" s="14"/>
      <c r="XBR2360" s="14"/>
      <c r="XBS2360" s="14"/>
      <c r="XBT2360" s="14"/>
      <c r="XBU2360" s="14"/>
      <c r="XBV2360" s="14"/>
      <c r="XBW2360" s="14"/>
      <c r="XBX2360" s="14"/>
      <c r="XBY2360" s="14"/>
      <c r="XBZ2360" s="14"/>
      <c r="XCA2360" s="14"/>
      <c r="XCB2360" s="14"/>
      <c r="XCC2360" s="14"/>
      <c r="XCD2360" s="14"/>
      <c r="XCE2360" s="14"/>
      <c r="XCF2360" s="14"/>
      <c r="XCG2360" s="14"/>
      <c r="XCH2360" s="14"/>
      <c r="XCI2360" s="14"/>
      <c r="XCJ2360" s="14"/>
      <c r="XCK2360" s="14"/>
      <c r="XCL2360" s="14"/>
      <c r="XCM2360" s="14"/>
      <c r="XCN2360" s="14"/>
      <c r="XCO2360" s="14"/>
      <c r="XCP2360" s="14"/>
      <c r="XCQ2360" s="14"/>
      <c r="XCR2360" s="14"/>
      <c r="XCS2360" s="14"/>
      <c r="XCT2360" s="14"/>
      <c r="XCU2360" s="14"/>
      <c r="XCV2360" s="14"/>
      <c r="XCW2360" s="14"/>
      <c r="XCX2360" s="14"/>
      <c r="XCY2360" s="14"/>
      <c r="XCZ2360" s="14"/>
      <c r="XDA2360" s="14"/>
      <c r="XDB2360" s="14"/>
      <c r="XDC2360" s="14"/>
      <c r="XDD2360" s="14"/>
      <c r="XDE2360" s="14"/>
      <c r="XDF2360" s="14"/>
      <c r="XDG2360" s="14"/>
      <c r="XDH2360" s="14"/>
      <c r="XDI2360" s="14"/>
      <c r="XDJ2360" s="14"/>
      <c r="XDK2360" s="14"/>
      <c r="XDL2360" s="14"/>
      <c r="XDM2360" s="14"/>
      <c r="XDN2360" s="14"/>
      <c r="XDO2360" s="14"/>
      <c r="XDP2360" s="14"/>
      <c r="XDQ2360" s="14"/>
      <c r="XDR2360" s="14"/>
      <c r="XDS2360" s="14"/>
      <c r="XDT2360" s="14"/>
      <c r="XDU2360" s="14"/>
      <c r="XDV2360" s="14"/>
      <c r="XDW2360" s="14"/>
      <c r="XDX2360" s="14"/>
      <c r="XDY2360" s="14"/>
      <c r="XDZ2360" s="14"/>
      <c r="XEA2360" s="14"/>
      <c r="XEB2360" s="14"/>
      <c r="XEC2360" s="14"/>
      <c r="XED2360" s="14"/>
      <c r="XEE2360" s="14"/>
      <c r="XEF2360" s="14"/>
      <c r="XEG2360" s="14"/>
      <c r="XEH2360" s="14"/>
      <c r="XEI2360" s="14"/>
      <c r="XEJ2360" s="14"/>
      <c r="XEK2360" s="14"/>
      <c r="XEL2360" s="14"/>
      <c r="XEM2360" s="14"/>
      <c r="XEN2360" s="14"/>
      <c r="XEO2360" s="14"/>
      <c r="XEP2360" s="14"/>
      <c r="XEQ2360" s="14"/>
      <c r="XER2360" s="14"/>
      <c r="XES2360" s="14"/>
      <c r="XET2360" s="14"/>
      <c r="XEU2360" s="14"/>
      <c r="XEV2360" s="14"/>
      <c r="XEW2360" s="14"/>
      <c r="XEX2360" s="14"/>
      <c r="XEY2360" s="14"/>
      <c r="XEZ2360" s="14"/>
      <c r="XFA2360" s="14"/>
      <c r="XFB2360" s="14"/>
    </row>
    <row r="2361" spans="1:16382" ht="22.5" hidden="1" customHeight="1" x14ac:dyDescent="0.25">
      <c r="A2361" s="83" t="str">
        <f t="shared" ca="1" si="590"/>
        <v>2256.</v>
      </c>
      <c r="B2361" s="26">
        <v>4339</v>
      </c>
      <c r="C2361" s="40" t="s">
        <v>3025</v>
      </c>
      <c r="D2361" s="26">
        <v>1969</v>
      </c>
      <c r="E2361" s="135" t="s">
        <v>2957</v>
      </c>
      <c r="F2361" s="83" t="s">
        <v>2959</v>
      </c>
      <c r="G2361" s="26">
        <v>5</v>
      </c>
      <c r="H2361" s="26">
        <v>8</v>
      </c>
      <c r="I2361" s="303">
        <v>6996.8</v>
      </c>
      <c r="J2361" s="176">
        <v>6363.9</v>
      </c>
      <c r="K2361" s="303">
        <v>5124.3</v>
      </c>
      <c r="L2361" s="144">
        <v>238</v>
      </c>
      <c r="M2361" s="303">
        <f>R2361+T2361+V2361+X2361+Z2361+AB2361+AE2361+AF2361</f>
        <v>4948026.3999999994</v>
      </c>
      <c r="N2361" s="176"/>
      <c r="O2361" s="174"/>
      <c r="P2361" s="176"/>
      <c r="Q2361" s="176">
        <f>M2361</f>
        <v>4948026.3999999994</v>
      </c>
      <c r="R2361" s="176"/>
      <c r="S2361" s="32"/>
      <c r="T2361" s="176"/>
      <c r="U2361" s="176"/>
      <c r="V2361" s="176"/>
      <c r="W2361" s="176"/>
      <c r="X2361" s="176"/>
      <c r="Y2361" s="176">
        <v>1571.8</v>
      </c>
      <c r="Z2361" s="176">
        <f>Y2361*3148</f>
        <v>4948026.3999999994</v>
      </c>
      <c r="AA2361" s="176"/>
      <c r="AB2361" s="176"/>
      <c r="AC2361" s="176"/>
      <c r="AD2361" s="176"/>
      <c r="AE2361" s="176"/>
      <c r="AF2361" s="176"/>
      <c r="AG2361" s="317">
        <v>2025</v>
      </c>
      <c r="AH2361" s="158"/>
      <c r="AI2361" s="175"/>
      <c r="AJ2361" s="164"/>
      <c r="AK2361" s="15">
        <f t="shared" ca="1" si="579"/>
        <v>2256</v>
      </c>
      <c r="AL2361" s="15" t="s">
        <v>155</v>
      </c>
      <c r="AM2361" s="15" t="str">
        <f t="shared" ca="1" si="582"/>
        <v>2256.</v>
      </c>
      <c r="AN2361" s="179"/>
      <c r="AO2361" s="15"/>
      <c r="AP2361" s="16"/>
    </row>
    <row r="2362" spans="1:16382" ht="22.5" hidden="1" customHeight="1" x14ac:dyDescent="0.25">
      <c r="A2362" s="83" t="str">
        <f t="shared" ca="1" si="590"/>
        <v>2257.</v>
      </c>
      <c r="B2362" s="144">
        <v>5345</v>
      </c>
      <c r="C2362" s="47" t="s">
        <v>1830</v>
      </c>
      <c r="D2362" s="26">
        <v>1966</v>
      </c>
      <c r="E2362" s="135" t="s">
        <v>2957</v>
      </c>
      <c r="F2362" s="83" t="s">
        <v>2958</v>
      </c>
      <c r="G2362" s="26">
        <v>5</v>
      </c>
      <c r="H2362" s="26">
        <v>5</v>
      </c>
      <c r="I2362" s="176">
        <v>3542.7</v>
      </c>
      <c r="J2362" s="176">
        <v>3544.3</v>
      </c>
      <c r="K2362" s="176">
        <v>3544.3</v>
      </c>
      <c r="L2362" s="32">
        <v>184</v>
      </c>
      <c r="M2362" s="303">
        <f t="shared" ref="M2362:M2363" si="591">R2362+T2362+V2362+X2362+Z2362+AB2362+AE2362+AF2362</f>
        <v>1712942</v>
      </c>
      <c r="N2362" s="176"/>
      <c r="O2362" s="174"/>
      <c r="P2362" s="176"/>
      <c r="Q2362" s="176">
        <f t="shared" ref="Q2362:Q2363" si="592">M2362</f>
        <v>1712942</v>
      </c>
      <c r="R2362" s="176">
        <v>1712942</v>
      </c>
      <c r="S2362" s="32"/>
      <c r="T2362" s="176"/>
      <c r="U2362" s="176"/>
      <c r="V2362" s="176"/>
      <c r="W2362" s="176"/>
      <c r="X2362" s="176"/>
      <c r="Y2362" s="176"/>
      <c r="Z2362" s="176"/>
      <c r="AA2362" s="176"/>
      <c r="AB2362" s="176"/>
      <c r="AC2362" s="316"/>
      <c r="AD2362" s="316"/>
      <c r="AE2362" s="176"/>
      <c r="AF2362" s="176"/>
      <c r="AG2362" s="317">
        <v>2025</v>
      </c>
      <c r="AH2362" s="165"/>
      <c r="AI2362" s="175"/>
      <c r="AJ2362" s="180"/>
      <c r="AK2362" s="15">
        <f t="shared" ca="1" si="579"/>
        <v>2257</v>
      </c>
      <c r="AL2362" s="15" t="s">
        <v>155</v>
      </c>
      <c r="AM2362" s="15" t="str">
        <f t="shared" ca="1" si="582"/>
        <v>2257.</v>
      </c>
      <c r="AN2362" s="179"/>
      <c r="AO2362" s="15"/>
      <c r="AP2362" s="16"/>
    </row>
    <row r="2363" spans="1:16382" ht="22.5" hidden="1" customHeight="1" x14ac:dyDescent="0.25">
      <c r="A2363" s="83" t="str">
        <f t="shared" ca="1" si="590"/>
        <v>2258.</v>
      </c>
      <c r="B2363" s="26">
        <v>5245</v>
      </c>
      <c r="C2363" s="40" t="s">
        <v>2329</v>
      </c>
      <c r="D2363" s="26">
        <v>1990</v>
      </c>
      <c r="E2363" s="135" t="s">
        <v>2957</v>
      </c>
      <c r="F2363" s="83" t="s">
        <v>2959</v>
      </c>
      <c r="G2363" s="26">
        <v>6</v>
      </c>
      <c r="H2363" s="26">
        <v>1</v>
      </c>
      <c r="I2363" s="303">
        <v>2372.6999999999998</v>
      </c>
      <c r="J2363" s="176">
        <v>1364.7</v>
      </c>
      <c r="K2363" s="303">
        <v>1364.7</v>
      </c>
      <c r="L2363" s="144">
        <v>89</v>
      </c>
      <c r="M2363" s="303">
        <f t="shared" si="591"/>
        <v>824475.84</v>
      </c>
      <c r="N2363" s="176"/>
      <c r="O2363" s="174"/>
      <c r="P2363" s="176"/>
      <c r="Q2363" s="176">
        <f t="shared" si="592"/>
        <v>824475.84</v>
      </c>
      <c r="R2363" s="176">
        <v>824475.84</v>
      </c>
      <c r="S2363" s="32"/>
      <c r="T2363" s="176"/>
      <c r="U2363" s="176"/>
      <c r="V2363" s="176"/>
      <c r="W2363" s="176"/>
      <c r="X2363" s="176"/>
      <c r="Y2363" s="176"/>
      <c r="Z2363" s="176"/>
      <c r="AA2363" s="176"/>
      <c r="AB2363" s="176"/>
      <c r="AC2363" s="176"/>
      <c r="AD2363" s="176"/>
      <c r="AE2363" s="176"/>
      <c r="AF2363" s="176"/>
      <c r="AG2363" s="317">
        <v>2025</v>
      </c>
      <c r="AH2363" s="165"/>
      <c r="AI2363" s="175"/>
      <c r="AJ2363" s="162"/>
      <c r="AK2363" s="15">
        <f t="shared" ca="1" si="579"/>
        <v>2258</v>
      </c>
      <c r="AL2363" s="15" t="s">
        <v>155</v>
      </c>
      <c r="AM2363" s="15" t="str">
        <f t="shared" ca="1" si="582"/>
        <v>2258.</v>
      </c>
      <c r="AN2363" s="179"/>
      <c r="AO2363" s="15"/>
      <c r="AP2363" s="16"/>
    </row>
    <row r="2364" spans="1:16382" ht="22.5" hidden="1" customHeight="1" x14ac:dyDescent="0.25">
      <c r="A2364" s="83" t="str">
        <f t="shared" ca="1" si="590"/>
        <v>2259.</v>
      </c>
      <c r="B2364" s="26">
        <v>4736</v>
      </c>
      <c r="C2364" s="28" t="s">
        <v>1936</v>
      </c>
      <c r="D2364" s="26">
        <v>1976</v>
      </c>
      <c r="E2364" s="135" t="s">
        <v>2957</v>
      </c>
      <c r="F2364" s="83" t="s">
        <v>2959</v>
      </c>
      <c r="G2364" s="26">
        <v>5</v>
      </c>
      <c r="H2364" s="26">
        <v>6</v>
      </c>
      <c r="I2364" s="303">
        <v>4961.8999999999996</v>
      </c>
      <c r="J2364" s="176">
        <v>4475</v>
      </c>
      <c r="K2364" s="303">
        <v>4475</v>
      </c>
      <c r="L2364" s="144">
        <v>208</v>
      </c>
      <c r="M2364" s="303">
        <f>R2364+T2364+V2364+X2364+Z2364+AB2364+AE2364+AF2364</f>
        <v>1762315.2</v>
      </c>
      <c r="N2364" s="176"/>
      <c r="O2364" s="174"/>
      <c r="P2364" s="176"/>
      <c r="Q2364" s="176">
        <f>M2364</f>
        <v>1762315.2</v>
      </c>
      <c r="R2364" s="176">
        <v>1762315.2</v>
      </c>
      <c r="S2364" s="32"/>
      <c r="T2364" s="176"/>
      <c r="U2364" s="176"/>
      <c r="V2364" s="176"/>
      <c r="W2364" s="176"/>
      <c r="X2364" s="176"/>
      <c r="Y2364" s="176"/>
      <c r="Z2364" s="176"/>
      <c r="AA2364" s="176"/>
      <c r="AB2364" s="176"/>
      <c r="AC2364" s="176"/>
      <c r="AD2364" s="176"/>
      <c r="AE2364" s="176"/>
      <c r="AF2364" s="176"/>
      <c r="AG2364" s="317">
        <v>2025</v>
      </c>
      <c r="AH2364" s="158"/>
      <c r="AI2364" s="175"/>
      <c r="AJ2364" s="164"/>
      <c r="AK2364" s="15">
        <f t="shared" ca="1" si="579"/>
        <v>2259</v>
      </c>
      <c r="AL2364" s="15" t="s">
        <v>155</v>
      </c>
      <c r="AM2364" s="15" t="str">
        <f t="shared" ca="1" si="582"/>
        <v>2259.</v>
      </c>
      <c r="AN2364" s="179"/>
      <c r="AO2364" s="15"/>
      <c r="AP2364" s="16"/>
    </row>
    <row r="2365" spans="1:16382" ht="22.5" hidden="1" customHeight="1" x14ac:dyDescent="0.25">
      <c r="A2365" s="83" t="str">
        <f t="shared" ca="1" si="590"/>
        <v>2260.</v>
      </c>
      <c r="B2365" s="83">
        <v>4266</v>
      </c>
      <c r="C2365" s="47" t="s">
        <v>3079</v>
      </c>
      <c r="D2365" s="83">
        <v>1977</v>
      </c>
      <c r="E2365" s="135" t="s">
        <v>2957</v>
      </c>
      <c r="F2365" s="83" t="s">
        <v>2958</v>
      </c>
      <c r="G2365" s="26">
        <v>5</v>
      </c>
      <c r="H2365" s="26">
        <v>4</v>
      </c>
      <c r="I2365" s="303">
        <v>3361.6</v>
      </c>
      <c r="J2365" s="303">
        <v>2298.6</v>
      </c>
      <c r="K2365" s="303">
        <v>2298.6</v>
      </c>
      <c r="L2365" s="144">
        <v>164</v>
      </c>
      <c r="M2365" s="303">
        <f>R2365+T2365+V2365+X2365+Z2365+AB2365+AE2365+AF2365</f>
        <v>1996505</v>
      </c>
      <c r="N2365" s="176"/>
      <c r="O2365" s="174"/>
      <c r="P2365" s="176"/>
      <c r="Q2365" s="176">
        <f>M2365</f>
        <v>1996505</v>
      </c>
      <c r="R2365" s="176"/>
      <c r="S2365" s="32"/>
      <c r="T2365" s="176"/>
      <c r="U2365" s="176"/>
      <c r="V2365" s="176"/>
      <c r="W2365" s="176"/>
      <c r="X2365" s="176"/>
      <c r="Y2365" s="176">
        <v>1405</v>
      </c>
      <c r="Z2365" s="176">
        <f>Y2365*1421</f>
        <v>1996505</v>
      </c>
      <c r="AA2365" s="176"/>
      <c r="AB2365" s="176"/>
      <c r="AC2365" s="176"/>
      <c r="AD2365" s="176"/>
      <c r="AE2365" s="176"/>
      <c r="AF2365" s="331"/>
      <c r="AG2365" s="317">
        <v>2025</v>
      </c>
      <c r="AH2365" s="158"/>
      <c r="AI2365" s="175"/>
      <c r="AJ2365" s="164"/>
      <c r="AK2365" s="15">
        <f t="shared" ca="1" si="579"/>
        <v>2260</v>
      </c>
      <c r="AL2365" s="15" t="s">
        <v>155</v>
      </c>
      <c r="AM2365" s="15" t="str">
        <f t="shared" ca="1" si="582"/>
        <v>2260.</v>
      </c>
      <c r="AN2365" s="179"/>
      <c r="AO2365" s="15"/>
      <c r="AP2365" s="16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/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4"/>
      <c r="CH2365" s="14"/>
      <c r="CI2365" s="14"/>
      <c r="CJ2365" s="14"/>
      <c r="CK2365" s="14"/>
      <c r="CL2365" s="14"/>
      <c r="CM2365" s="14"/>
      <c r="CN2365" s="14"/>
      <c r="CO2365" s="14"/>
      <c r="CP2365" s="14"/>
      <c r="CQ2365" s="14"/>
      <c r="CR2365" s="14"/>
      <c r="CS2365" s="14"/>
      <c r="CT2365" s="14"/>
      <c r="CU2365" s="14"/>
      <c r="CV2365" s="14"/>
      <c r="CW2365" s="14"/>
      <c r="CX2365" s="14"/>
      <c r="CY2365" s="14"/>
      <c r="CZ2365" s="14"/>
      <c r="DA2365" s="14"/>
      <c r="DB2365" s="14"/>
      <c r="DC2365" s="14"/>
      <c r="DD2365" s="14"/>
      <c r="DE2365" s="14"/>
      <c r="DF2365" s="14"/>
      <c r="DG2365" s="14"/>
      <c r="DH2365" s="14"/>
      <c r="DI2365" s="14"/>
      <c r="DJ2365" s="14"/>
      <c r="DK2365" s="14"/>
      <c r="DL2365" s="14"/>
      <c r="DM2365" s="14"/>
      <c r="DN2365" s="14"/>
      <c r="DO2365" s="14"/>
      <c r="DP2365" s="14"/>
      <c r="DQ2365" s="14"/>
      <c r="DR2365" s="14"/>
      <c r="DS2365" s="14"/>
      <c r="DT2365" s="14"/>
      <c r="DU2365" s="14"/>
      <c r="DV2365" s="14"/>
      <c r="DW2365" s="14"/>
      <c r="DX2365" s="14"/>
      <c r="DY2365" s="14"/>
      <c r="DZ2365" s="14"/>
      <c r="EA2365" s="14"/>
      <c r="EB2365" s="14"/>
      <c r="EC2365" s="14"/>
      <c r="ED2365" s="14"/>
      <c r="EE2365" s="14"/>
      <c r="EF2365" s="14"/>
      <c r="EG2365" s="14"/>
      <c r="EH2365" s="14"/>
      <c r="EI2365" s="14"/>
      <c r="EJ2365" s="14"/>
      <c r="EK2365" s="14"/>
      <c r="EL2365" s="14"/>
      <c r="EM2365" s="14"/>
      <c r="EN2365" s="14"/>
      <c r="EO2365" s="14"/>
      <c r="EP2365" s="14"/>
      <c r="EQ2365" s="14"/>
      <c r="ER2365" s="14"/>
      <c r="ES2365" s="14"/>
      <c r="ET2365" s="14"/>
      <c r="EU2365" s="14"/>
      <c r="EV2365" s="14"/>
      <c r="EW2365" s="14"/>
      <c r="EX2365" s="14"/>
      <c r="EY2365" s="14"/>
      <c r="EZ2365" s="14"/>
      <c r="FA2365" s="14"/>
      <c r="FB2365" s="14"/>
      <c r="FC2365" s="14"/>
      <c r="FD2365" s="14"/>
      <c r="FE2365" s="14"/>
      <c r="FF2365" s="14"/>
      <c r="FG2365" s="14"/>
      <c r="FH2365" s="14"/>
      <c r="FI2365" s="14"/>
      <c r="FJ2365" s="14"/>
      <c r="FK2365" s="14"/>
      <c r="FL2365" s="14"/>
      <c r="FM2365" s="14"/>
      <c r="FN2365" s="14"/>
      <c r="FO2365" s="14"/>
      <c r="FP2365" s="14"/>
      <c r="FQ2365" s="14"/>
      <c r="FR2365" s="14"/>
      <c r="FS2365" s="14"/>
      <c r="FT2365" s="14"/>
      <c r="FU2365" s="14"/>
      <c r="FV2365" s="14"/>
      <c r="FW2365" s="14"/>
      <c r="FX2365" s="14"/>
      <c r="FY2365" s="14"/>
      <c r="FZ2365" s="14"/>
      <c r="GA2365" s="14"/>
      <c r="GB2365" s="14"/>
      <c r="GC2365" s="14"/>
      <c r="GD2365" s="14"/>
      <c r="GE2365" s="14"/>
      <c r="GF2365" s="14"/>
      <c r="GG2365" s="14"/>
      <c r="GH2365" s="14"/>
      <c r="GI2365" s="14"/>
      <c r="GJ2365" s="14"/>
      <c r="GK2365" s="14"/>
      <c r="GL2365" s="14"/>
      <c r="GM2365" s="14"/>
      <c r="GN2365" s="14"/>
      <c r="GO2365" s="14"/>
      <c r="GP2365" s="14"/>
      <c r="GQ2365" s="14"/>
      <c r="GR2365" s="14"/>
      <c r="GS2365" s="14"/>
      <c r="GT2365" s="14"/>
      <c r="GU2365" s="14"/>
      <c r="GV2365" s="14"/>
      <c r="GW2365" s="14"/>
      <c r="GX2365" s="14"/>
      <c r="GY2365" s="14"/>
      <c r="GZ2365" s="14"/>
      <c r="HA2365" s="14"/>
      <c r="HB2365" s="14"/>
      <c r="HC2365" s="14"/>
      <c r="HD2365" s="14"/>
      <c r="HE2365" s="14"/>
      <c r="HF2365" s="14"/>
      <c r="HG2365" s="14"/>
      <c r="HH2365" s="14"/>
      <c r="HI2365" s="14"/>
      <c r="HJ2365" s="14"/>
      <c r="HK2365" s="14"/>
      <c r="HL2365" s="14"/>
      <c r="HM2365" s="14"/>
      <c r="HN2365" s="14"/>
      <c r="HO2365" s="14"/>
      <c r="HP2365" s="14"/>
      <c r="HQ2365" s="14"/>
      <c r="HR2365" s="14"/>
      <c r="HS2365" s="14"/>
      <c r="HT2365" s="14"/>
      <c r="HU2365" s="14"/>
      <c r="HV2365" s="14"/>
      <c r="HW2365" s="14"/>
      <c r="HX2365" s="14"/>
      <c r="HY2365" s="14"/>
      <c r="HZ2365" s="14"/>
      <c r="IA2365" s="14"/>
      <c r="IB2365" s="14"/>
      <c r="IC2365" s="14"/>
      <c r="ID2365" s="14"/>
      <c r="IE2365" s="14"/>
      <c r="IF2365" s="14"/>
      <c r="IG2365" s="14"/>
      <c r="IH2365" s="14"/>
      <c r="II2365" s="14"/>
      <c r="IJ2365" s="14"/>
      <c r="IK2365" s="14"/>
      <c r="IL2365" s="14"/>
      <c r="IM2365" s="14"/>
      <c r="IN2365" s="14"/>
      <c r="IO2365" s="14"/>
      <c r="IP2365" s="14"/>
      <c r="IQ2365" s="14"/>
      <c r="IR2365" s="14"/>
      <c r="IS2365" s="14"/>
      <c r="IT2365" s="14"/>
      <c r="IU2365" s="14"/>
      <c r="IV2365" s="14"/>
      <c r="IW2365" s="14"/>
      <c r="IX2365" s="14"/>
      <c r="IY2365" s="14"/>
      <c r="IZ2365" s="14"/>
      <c r="JA2365" s="14"/>
      <c r="JB2365" s="14"/>
      <c r="JC2365" s="14"/>
      <c r="JD2365" s="14"/>
      <c r="JE2365" s="14"/>
      <c r="JF2365" s="14"/>
      <c r="JG2365" s="14"/>
      <c r="JH2365" s="14"/>
      <c r="JI2365" s="14"/>
      <c r="JJ2365" s="14"/>
      <c r="JK2365" s="14"/>
      <c r="JL2365" s="14"/>
      <c r="JM2365" s="14"/>
      <c r="JN2365" s="14"/>
      <c r="JO2365" s="14"/>
      <c r="JP2365" s="14"/>
      <c r="JQ2365" s="14"/>
      <c r="JR2365" s="14"/>
      <c r="JS2365" s="14"/>
      <c r="JT2365" s="14"/>
      <c r="JU2365" s="14"/>
      <c r="JV2365" s="14"/>
      <c r="JW2365" s="14"/>
      <c r="JX2365" s="14"/>
      <c r="JY2365" s="14"/>
      <c r="JZ2365" s="14"/>
      <c r="KA2365" s="14"/>
      <c r="KB2365" s="14"/>
      <c r="KC2365" s="14"/>
      <c r="KD2365" s="14"/>
      <c r="KE2365" s="14"/>
      <c r="KF2365" s="14"/>
      <c r="KG2365" s="14"/>
      <c r="KH2365" s="14"/>
      <c r="KI2365" s="14"/>
      <c r="KJ2365" s="14"/>
      <c r="KK2365" s="14"/>
      <c r="KL2365" s="14"/>
      <c r="KM2365" s="14"/>
      <c r="KN2365" s="14"/>
      <c r="KO2365" s="14"/>
      <c r="KP2365" s="14"/>
      <c r="KQ2365" s="14"/>
      <c r="KR2365" s="14"/>
      <c r="KS2365" s="14"/>
      <c r="KT2365" s="14"/>
      <c r="KU2365" s="14"/>
      <c r="KV2365" s="14"/>
      <c r="KW2365" s="14"/>
      <c r="KX2365" s="14"/>
      <c r="KY2365" s="14"/>
      <c r="KZ2365" s="14"/>
      <c r="LA2365" s="14"/>
      <c r="LB2365" s="14"/>
      <c r="LC2365" s="14"/>
      <c r="LD2365" s="14"/>
      <c r="LE2365" s="14"/>
      <c r="LF2365" s="14"/>
      <c r="LG2365" s="14"/>
      <c r="LH2365" s="14"/>
      <c r="LI2365" s="14"/>
      <c r="LJ2365" s="14"/>
      <c r="LK2365" s="14"/>
      <c r="LL2365" s="14"/>
      <c r="LM2365" s="14"/>
      <c r="LN2365" s="14"/>
      <c r="LO2365" s="14"/>
      <c r="LP2365" s="14"/>
      <c r="LQ2365" s="14"/>
      <c r="LR2365" s="14"/>
      <c r="LS2365" s="14"/>
      <c r="LT2365" s="14"/>
      <c r="LU2365" s="14"/>
      <c r="LV2365" s="14"/>
      <c r="LW2365" s="14"/>
      <c r="LX2365" s="14"/>
      <c r="LY2365" s="14"/>
      <c r="LZ2365" s="14"/>
      <c r="MA2365" s="14"/>
      <c r="MB2365" s="14"/>
      <c r="MC2365" s="14"/>
      <c r="MD2365" s="14"/>
      <c r="ME2365" s="14"/>
      <c r="MF2365" s="14"/>
      <c r="MG2365" s="14"/>
      <c r="MH2365" s="14"/>
      <c r="MI2365" s="14"/>
      <c r="MJ2365" s="14"/>
      <c r="MK2365" s="14"/>
      <c r="ML2365" s="14"/>
      <c r="MM2365" s="14"/>
      <c r="MN2365" s="14"/>
      <c r="MO2365" s="14"/>
      <c r="MP2365" s="14"/>
      <c r="MQ2365" s="14"/>
      <c r="MR2365" s="14"/>
      <c r="MS2365" s="14"/>
      <c r="MT2365" s="14"/>
      <c r="MU2365" s="14"/>
      <c r="MV2365" s="14"/>
      <c r="MW2365" s="14"/>
      <c r="MX2365" s="14"/>
      <c r="MY2365" s="14"/>
      <c r="MZ2365" s="14"/>
      <c r="NA2365" s="14"/>
      <c r="NB2365" s="14"/>
      <c r="NC2365" s="14"/>
      <c r="ND2365" s="14"/>
      <c r="NE2365" s="14"/>
      <c r="NF2365" s="14"/>
      <c r="NG2365" s="14"/>
      <c r="NH2365" s="14"/>
      <c r="NI2365" s="14"/>
      <c r="NJ2365" s="14"/>
      <c r="NK2365" s="14"/>
      <c r="NL2365" s="14"/>
      <c r="NM2365" s="14"/>
      <c r="NN2365" s="14"/>
      <c r="NO2365" s="14"/>
      <c r="NP2365" s="14"/>
      <c r="NQ2365" s="14"/>
      <c r="NR2365" s="14"/>
      <c r="NS2365" s="14"/>
      <c r="NT2365" s="14"/>
      <c r="NU2365" s="14"/>
      <c r="NV2365" s="14"/>
      <c r="NW2365" s="14"/>
      <c r="NX2365" s="14"/>
      <c r="NY2365" s="14"/>
      <c r="NZ2365" s="14"/>
      <c r="OA2365" s="14"/>
      <c r="OB2365" s="14"/>
      <c r="OC2365" s="14"/>
      <c r="OD2365" s="14"/>
      <c r="OE2365" s="14"/>
      <c r="OF2365" s="14"/>
      <c r="OG2365" s="14"/>
      <c r="OH2365" s="14"/>
      <c r="OI2365" s="14"/>
      <c r="OJ2365" s="14"/>
      <c r="OK2365" s="14"/>
      <c r="OL2365" s="14"/>
      <c r="OM2365" s="14"/>
      <c r="ON2365" s="14"/>
      <c r="OO2365" s="14"/>
      <c r="OP2365" s="14"/>
      <c r="OQ2365" s="14"/>
      <c r="OR2365" s="14"/>
      <c r="OS2365" s="14"/>
      <c r="OT2365" s="14"/>
      <c r="OU2365" s="14"/>
      <c r="OV2365" s="14"/>
      <c r="OW2365" s="14"/>
      <c r="OX2365" s="14"/>
      <c r="OY2365" s="14"/>
      <c r="OZ2365" s="14"/>
      <c r="PA2365" s="14"/>
      <c r="PB2365" s="14"/>
      <c r="PC2365" s="14"/>
      <c r="PD2365" s="14"/>
      <c r="PE2365" s="14"/>
      <c r="PF2365" s="14"/>
      <c r="PG2365" s="14"/>
      <c r="PH2365" s="14"/>
      <c r="PI2365" s="14"/>
      <c r="PJ2365" s="14"/>
      <c r="PK2365" s="14"/>
      <c r="PL2365" s="14"/>
      <c r="PM2365" s="14"/>
      <c r="PN2365" s="14"/>
      <c r="PO2365" s="14"/>
      <c r="PP2365" s="14"/>
      <c r="PQ2365" s="14"/>
      <c r="PR2365" s="14"/>
      <c r="PS2365" s="14"/>
      <c r="PT2365" s="14"/>
      <c r="PU2365" s="14"/>
      <c r="PV2365" s="14"/>
      <c r="PW2365" s="14"/>
      <c r="PX2365" s="14"/>
      <c r="PY2365" s="14"/>
      <c r="PZ2365" s="14"/>
      <c r="QA2365" s="14"/>
      <c r="QB2365" s="14"/>
      <c r="QC2365" s="14"/>
      <c r="QD2365" s="14"/>
      <c r="QE2365" s="14"/>
      <c r="QF2365" s="14"/>
      <c r="QG2365" s="14"/>
      <c r="QH2365" s="14"/>
      <c r="QI2365" s="14"/>
      <c r="QJ2365" s="14"/>
      <c r="QK2365" s="14"/>
      <c r="QL2365" s="14"/>
      <c r="QM2365" s="14"/>
      <c r="QN2365" s="14"/>
      <c r="QO2365" s="14"/>
      <c r="QP2365" s="14"/>
      <c r="QQ2365" s="14"/>
      <c r="QR2365" s="14"/>
      <c r="QS2365" s="14"/>
      <c r="QT2365" s="14"/>
      <c r="QU2365" s="14"/>
      <c r="QV2365" s="14"/>
      <c r="QW2365" s="14"/>
      <c r="QX2365" s="14"/>
      <c r="QY2365" s="14"/>
      <c r="QZ2365" s="14"/>
      <c r="RA2365" s="14"/>
      <c r="RB2365" s="14"/>
      <c r="RC2365" s="14"/>
      <c r="RD2365" s="14"/>
      <c r="RE2365" s="14"/>
      <c r="RF2365" s="14"/>
      <c r="RG2365" s="14"/>
      <c r="RH2365" s="14"/>
      <c r="RI2365" s="14"/>
      <c r="RJ2365" s="14"/>
      <c r="RK2365" s="14"/>
      <c r="RL2365" s="14"/>
      <c r="RM2365" s="14"/>
      <c r="RN2365" s="14"/>
      <c r="RO2365" s="14"/>
      <c r="RP2365" s="14"/>
      <c r="RQ2365" s="14"/>
      <c r="RR2365" s="14"/>
      <c r="RS2365" s="14"/>
      <c r="RT2365" s="14"/>
      <c r="RU2365" s="14"/>
      <c r="RV2365" s="14"/>
      <c r="RW2365" s="14"/>
      <c r="RX2365" s="14"/>
      <c r="RY2365" s="14"/>
      <c r="RZ2365" s="14"/>
      <c r="SA2365" s="14"/>
      <c r="SB2365" s="14"/>
      <c r="SC2365" s="14"/>
      <c r="SD2365" s="14"/>
      <c r="SE2365" s="14"/>
      <c r="SF2365" s="14"/>
      <c r="SG2365" s="14"/>
      <c r="SH2365" s="14"/>
      <c r="SI2365" s="14"/>
      <c r="SJ2365" s="14"/>
      <c r="SK2365" s="14"/>
      <c r="SL2365" s="14"/>
      <c r="SM2365" s="14"/>
      <c r="SN2365" s="14"/>
      <c r="SO2365" s="14"/>
      <c r="SP2365" s="14"/>
      <c r="SQ2365" s="14"/>
      <c r="SR2365" s="14"/>
      <c r="SS2365" s="14"/>
      <c r="ST2365" s="14"/>
      <c r="SU2365" s="14"/>
      <c r="SV2365" s="14"/>
      <c r="SW2365" s="14"/>
      <c r="SX2365" s="14"/>
      <c r="SY2365" s="14"/>
      <c r="SZ2365" s="14"/>
      <c r="TA2365" s="14"/>
      <c r="TB2365" s="14"/>
      <c r="TC2365" s="14"/>
      <c r="TD2365" s="14"/>
      <c r="TE2365" s="14"/>
      <c r="TF2365" s="14"/>
      <c r="TG2365" s="14"/>
      <c r="TH2365" s="14"/>
      <c r="TI2365" s="14"/>
      <c r="TJ2365" s="14"/>
      <c r="TK2365" s="14"/>
      <c r="TL2365" s="14"/>
      <c r="TM2365" s="14"/>
      <c r="TN2365" s="14"/>
      <c r="TO2365" s="14"/>
      <c r="TP2365" s="14"/>
      <c r="TQ2365" s="14"/>
      <c r="TR2365" s="14"/>
      <c r="TS2365" s="14"/>
      <c r="TT2365" s="14"/>
      <c r="TU2365" s="14"/>
      <c r="TV2365" s="14"/>
      <c r="TW2365" s="14"/>
      <c r="TX2365" s="14"/>
      <c r="TY2365" s="14"/>
      <c r="TZ2365" s="14"/>
      <c r="UA2365" s="14"/>
      <c r="UB2365" s="14"/>
      <c r="UC2365" s="14"/>
      <c r="UD2365" s="14"/>
      <c r="UE2365" s="14"/>
      <c r="UF2365" s="14"/>
      <c r="UG2365" s="14"/>
      <c r="UH2365" s="14"/>
      <c r="UI2365" s="14"/>
      <c r="UJ2365" s="14"/>
      <c r="UK2365" s="14"/>
      <c r="UL2365" s="14"/>
      <c r="UM2365" s="14"/>
      <c r="UN2365" s="14"/>
      <c r="UO2365" s="14"/>
      <c r="UP2365" s="14"/>
      <c r="UQ2365" s="14"/>
      <c r="UR2365" s="14"/>
      <c r="US2365" s="14"/>
      <c r="UT2365" s="14"/>
      <c r="UU2365" s="14"/>
      <c r="UV2365" s="14"/>
      <c r="UW2365" s="14"/>
      <c r="UX2365" s="14"/>
      <c r="UY2365" s="14"/>
      <c r="UZ2365" s="14"/>
      <c r="VA2365" s="14"/>
      <c r="VB2365" s="14"/>
      <c r="VC2365" s="14"/>
      <c r="VD2365" s="14"/>
      <c r="VE2365" s="14"/>
      <c r="VF2365" s="14"/>
      <c r="VG2365" s="14"/>
      <c r="VH2365" s="14"/>
      <c r="VI2365" s="14"/>
      <c r="VJ2365" s="14"/>
      <c r="VK2365" s="14"/>
      <c r="VL2365" s="14"/>
      <c r="VM2365" s="14"/>
      <c r="VN2365" s="14"/>
      <c r="VO2365" s="14"/>
      <c r="VP2365" s="14"/>
      <c r="VQ2365" s="14"/>
      <c r="VR2365" s="14"/>
      <c r="VS2365" s="14"/>
      <c r="VT2365" s="14"/>
      <c r="VU2365" s="14"/>
      <c r="VV2365" s="14"/>
      <c r="VW2365" s="14"/>
      <c r="VX2365" s="14"/>
      <c r="VY2365" s="14"/>
      <c r="VZ2365" s="14"/>
      <c r="WA2365" s="14"/>
      <c r="WB2365" s="14"/>
      <c r="WC2365" s="14"/>
      <c r="WD2365" s="14"/>
      <c r="WE2365" s="14"/>
      <c r="WF2365" s="14"/>
      <c r="WG2365" s="14"/>
      <c r="WH2365" s="14"/>
      <c r="WI2365" s="14"/>
      <c r="WJ2365" s="14"/>
      <c r="WK2365" s="14"/>
      <c r="WL2365" s="14"/>
      <c r="WM2365" s="14"/>
      <c r="WN2365" s="14"/>
      <c r="WO2365" s="14"/>
      <c r="WP2365" s="14"/>
      <c r="WQ2365" s="14"/>
      <c r="WR2365" s="14"/>
      <c r="WS2365" s="14"/>
      <c r="WT2365" s="14"/>
      <c r="WU2365" s="14"/>
      <c r="WV2365" s="14"/>
      <c r="WW2365" s="14"/>
      <c r="WX2365" s="14"/>
      <c r="WY2365" s="14"/>
      <c r="WZ2365" s="14"/>
      <c r="XA2365" s="14"/>
      <c r="XB2365" s="14"/>
      <c r="XC2365" s="14"/>
      <c r="XD2365" s="14"/>
      <c r="XE2365" s="14"/>
      <c r="XF2365" s="14"/>
      <c r="XG2365" s="14"/>
      <c r="XH2365" s="14"/>
      <c r="XI2365" s="14"/>
      <c r="XJ2365" s="14"/>
      <c r="XK2365" s="14"/>
      <c r="XL2365" s="14"/>
      <c r="XM2365" s="14"/>
      <c r="XN2365" s="14"/>
      <c r="XO2365" s="14"/>
      <c r="XP2365" s="14"/>
      <c r="XQ2365" s="14"/>
      <c r="XR2365" s="14"/>
      <c r="XS2365" s="14"/>
      <c r="XT2365" s="14"/>
      <c r="XU2365" s="14"/>
      <c r="XV2365" s="14"/>
      <c r="XW2365" s="14"/>
      <c r="XX2365" s="14"/>
      <c r="XY2365" s="14"/>
      <c r="XZ2365" s="14"/>
      <c r="YA2365" s="14"/>
      <c r="YB2365" s="14"/>
      <c r="YC2365" s="14"/>
      <c r="YD2365" s="14"/>
      <c r="YE2365" s="14"/>
      <c r="YF2365" s="14"/>
      <c r="YG2365" s="14"/>
      <c r="YH2365" s="14"/>
      <c r="YI2365" s="14"/>
      <c r="YJ2365" s="14"/>
      <c r="YK2365" s="14"/>
      <c r="YL2365" s="14"/>
      <c r="YM2365" s="14"/>
      <c r="YN2365" s="14"/>
      <c r="YO2365" s="14"/>
      <c r="YP2365" s="14"/>
      <c r="YQ2365" s="14"/>
      <c r="YR2365" s="14"/>
      <c r="YS2365" s="14"/>
      <c r="YT2365" s="14"/>
      <c r="YU2365" s="14"/>
      <c r="YV2365" s="14"/>
      <c r="YW2365" s="14"/>
      <c r="YX2365" s="14"/>
      <c r="YY2365" s="14"/>
      <c r="YZ2365" s="14"/>
      <c r="ZA2365" s="14"/>
      <c r="ZB2365" s="14"/>
      <c r="ZC2365" s="14"/>
      <c r="ZD2365" s="14"/>
      <c r="ZE2365" s="14"/>
      <c r="ZF2365" s="14"/>
      <c r="ZG2365" s="14"/>
      <c r="ZH2365" s="14"/>
      <c r="ZI2365" s="14"/>
      <c r="ZJ2365" s="14"/>
      <c r="ZK2365" s="14"/>
      <c r="ZL2365" s="14"/>
      <c r="ZM2365" s="14"/>
      <c r="ZN2365" s="14"/>
      <c r="ZO2365" s="14"/>
      <c r="ZP2365" s="14"/>
      <c r="ZQ2365" s="14"/>
      <c r="ZR2365" s="14"/>
      <c r="ZS2365" s="14"/>
      <c r="ZT2365" s="14"/>
      <c r="ZU2365" s="14"/>
      <c r="ZV2365" s="14"/>
      <c r="ZW2365" s="14"/>
      <c r="ZX2365" s="14"/>
      <c r="ZY2365" s="14"/>
      <c r="ZZ2365" s="14"/>
      <c r="AAA2365" s="14"/>
      <c r="AAB2365" s="14"/>
      <c r="AAC2365" s="14"/>
      <c r="AAD2365" s="14"/>
      <c r="AAE2365" s="14"/>
      <c r="AAF2365" s="14"/>
      <c r="AAG2365" s="14"/>
      <c r="AAH2365" s="14"/>
      <c r="AAI2365" s="14"/>
      <c r="AAJ2365" s="14"/>
      <c r="AAK2365" s="14"/>
      <c r="AAL2365" s="14"/>
      <c r="AAM2365" s="14"/>
      <c r="AAN2365" s="14"/>
      <c r="AAO2365" s="14"/>
      <c r="AAP2365" s="14"/>
      <c r="AAQ2365" s="14"/>
      <c r="AAR2365" s="14"/>
      <c r="AAS2365" s="14"/>
      <c r="AAT2365" s="14"/>
      <c r="AAU2365" s="14"/>
      <c r="AAV2365" s="14"/>
      <c r="AAW2365" s="14"/>
      <c r="AAX2365" s="14"/>
      <c r="AAY2365" s="14"/>
      <c r="AAZ2365" s="14"/>
      <c r="ABA2365" s="14"/>
      <c r="ABB2365" s="14"/>
      <c r="ABC2365" s="14"/>
      <c r="ABD2365" s="14"/>
      <c r="ABE2365" s="14"/>
      <c r="ABF2365" s="14"/>
      <c r="ABG2365" s="14"/>
      <c r="ABH2365" s="14"/>
      <c r="ABI2365" s="14"/>
      <c r="ABJ2365" s="14"/>
      <c r="ABK2365" s="14"/>
      <c r="ABL2365" s="14"/>
      <c r="ABM2365" s="14"/>
      <c r="ABN2365" s="14"/>
      <c r="ABO2365" s="14"/>
      <c r="ABP2365" s="14"/>
      <c r="ABQ2365" s="14"/>
      <c r="ABR2365" s="14"/>
      <c r="ABS2365" s="14"/>
      <c r="ABT2365" s="14"/>
      <c r="ABU2365" s="14"/>
      <c r="ABV2365" s="14"/>
      <c r="ABW2365" s="14"/>
      <c r="ABX2365" s="14"/>
      <c r="ABY2365" s="14"/>
      <c r="ABZ2365" s="14"/>
      <c r="ACA2365" s="14"/>
      <c r="ACB2365" s="14"/>
      <c r="ACC2365" s="14"/>
      <c r="ACD2365" s="14"/>
      <c r="ACE2365" s="14"/>
      <c r="ACF2365" s="14"/>
      <c r="ACG2365" s="14"/>
      <c r="ACH2365" s="14"/>
      <c r="ACI2365" s="14"/>
      <c r="ACJ2365" s="14"/>
      <c r="ACK2365" s="14"/>
      <c r="ACL2365" s="14"/>
      <c r="ACM2365" s="14"/>
      <c r="ACN2365" s="14"/>
      <c r="ACO2365" s="14"/>
      <c r="ACP2365" s="14"/>
      <c r="ACQ2365" s="14"/>
      <c r="ACR2365" s="14"/>
      <c r="ACS2365" s="14"/>
      <c r="ACT2365" s="14"/>
      <c r="ACU2365" s="14"/>
      <c r="ACV2365" s="14"/>
      <c r="ACW2365" s="14"/>
      <c r="ACX2365" s="14"/>
      <c r="ACY2365" s="14"/>
      <c r="ACZ2365" s="14"/>
      <c r="ADA2365" s="14"/>
      <c r="ADB2365" s="14"/>
      <c r="ADC2365" s="14"/>
      <c r="ADD2365" s="14"/>
      <c r="ADE2365" s="14"/>
      <c r="ADF2365" s="14"/>
      <c r="ADG2365" s="14"/>
      <c r="ADH2365" s="14"/>
      <c r="ADI2365" s="14"/>
      <c r="ADJ2365" s="14"/>
      <c r="ADK2365" s="14"/>
      <c r="ADL2365" s="14"/>
      <c r="ADM2365" s="14"/>
      <c r="ADN2365" s="14"/>
      <c r="ADO2365" s="14"/>
      <c r="ADP2365" s="14"/>
      <c r="ADQ2365" s="14"/>
      <c r="ADR2365" s="14"/>
      <c r="ADS2365" s="14"/>
      <c r="ADT2365" s="14"/>
      <c r="ADU2365" s="14"/>
      <c r="ADV2365" s="14"/>
      <c r="ADW2365" s="14"/>
      <c r="ADX2365" s="14"/>
      <c r="ADY2365" s="14"/>
      <c r="ADZ2365" s="14"/>
      <c r="AEA2365" s="14"/>
      <c r="AEB2365" s="14"/>
      <c r="AEC2365" s="14"/>
      <c r="AED2365" s="14"/>
      <c r="AEE2365" s="14"/>
      <c r="AEF2365" s="14"/>
      <c r="AEG2365" s="14"/>
      <c r="AEH2365" s="14"/>
      <c r="AEI2365" s="14"/>
      <c r="AEJ2365" s="14"/>
      <c r="AEK2365" s="14"/>
      <c r="AEL2365" s="14"/>
      <c r="AEM2365" s="14"/>
      <c r="AEN2365" s="14"/>
      <c r="AEO2365" s="14"/>
      <c r="AEP2365" s="14"/>
      <c r="AEQ2365" s="14"/>
      <c r="AER2365" s="14"/>
      <c r="AES2365" s="14"/>
      <c r="AET2365" s="14"/>
      <c r="AEU2365" s="14"/>
      <c r="AEV2365" s="14"/>
      <c r="AEW2365" s="14"/>
      <c r="AEX2365" s="14"/>
      <c r="AEY2365" s="14"/>
      <c r="AEZ2365" s="14"/>
      <c r="AFA2365" s="14"/>
      <c r="AFB2365" s="14"/>
      <c r="AFC2365" s="14"/>
      <c r="AFD2365" s="14"/>
      <c r="AFE2365" s="14"/>
      <c r="AFF2365" s="14"/>
      <c r="AFG2365" s="14"/>
      <c r="AFH2365" s="14"/>
      <c r="AFI2365" s="14"/>
      <c r="AFJ2365" s="14"/>
      <c r="AFK2365" s="14"/>
      <c r="AFL2365" s="14"/>
      <c r="AFM2365" s="14"/>
      <c r="AFN2365" s="14"/>
      <c r="AFO2365" s="14"/>
      <c r="AFP2365" s="14"/>
      <c r="AFQ2365" s="14"/>
      <c r="AFR2365" s="14"/>
      <c r="AFS2365" s="14"/>
      <c r="AFT2365" s="14"/>
      <c r="AFU2365" s="14"/>
      <c r="AFV2365" s="14"/>
      <c r="AFW2365" s="14"/>
      <c r="AFX2365" s="14"/>
      <c r="AFY2365" s="14"/>
      <c r="AFZ2365" s="14"/>
      <c r="AGA2365" s="14"/>
      <c r="AGB2365" s="14"/>
      <c r="AGC2365" s="14"/>
      <c r="AGD2365" s="14"/>
      <c r="AGE2365" s="14"/>
      <c r="AGF2365" s="14"/>
      <c r="AGG2365" s="14"/>
      <c r="AGH2365" s="14"/>
      <c r="AGI2365" s="14"/>
      <c r="AGJ2365" s="14"/>
      <c r="AGK2365" s="14"/>
      <c r="AGL2365" s="14"/>
      <c r="AGM2365" s="14"/>
      <c r="AGN2365" s="14"/>
      <c r="AGO2365" s="14"/>
      <c r="AGP2365" s="14"/>
      <c r="AGQ2365" s="14"/>
      <c r="AGR2365" s="14"/>
      <c r="AGS2365" s="14"/>
      <c r="AGT2365" s="14"/>
      <c r="AGU2365" s="14"/>
      <c r="AGV2365" s="14"/>
      <c r="AGW2365" s="14"/>
      <c r="AGX2365" s="14"/>
      <c r="AGY2365" s="14"/>
      <c r="AGZ2365" s="14"/>
      <c r="AHA2365" s="14"/>
      <c r="AHB2365" s="14"/>
      <c r="AHC2365" s="14"/>
      <c r="AHD2365" s="14"/>
      <c r="AHE2365" s="14"/>
      <c r="AHF2365" s="14"/>
      <c r="AHG2365" s="14"/>
      <c r="AHH2365" s="14"/>
      <c r="AHI2365" s="14"/>
      <c r="AHJ2365" s="14"/>
      <c r="AHK2365" s="14"/>
      <c r="AHL2365" s="14"/>
      <c r="AHM2365" s="14"/>
      <c r="AHN2365" s="14"/>
      <c r="AHO2365" s="14"/>
      <c r="AHP2365" s="14"/>
      <c r="AHQ2365" s="14"/>
      <c r="AHR2365" s="14"/>
      <c r="AHS2365" s="14"/>
      <c r="AHT2365" s="14"/>
      <c r="AHU2365" s="14"/>
      <c r="AHV2365" s="14"/>
      <c r="AHW2365" s="14"/>
      <c r="AHX2365" s="14"/>
      <c r="AHY2365" s="14"/>
      <c r="AHZ2365" s="14"/>
      <c r="AIA2365" s="14"/>
      <c r="AIB2365" s="14"/>
      <c r="AIC2365" s="14"/>
      <c r="AID2365" s="14"/>
      <c r="AIE2365" s="14"/>
      <c r="AIF2365" s="14"/>
      <c r="AIG2365" s="14"/>
      <c r="AIH2365" s="14"/>
      <c r="AII2365" s="14"/>
      <c r="AIJ2365" s="14"/>
      <c r="AIK2365" s="14"/>
      <c r="AIL2365" s="14"/>
      <c r="AIM2365" s="14"/>
      <c r="AIN2365" s="14"/>
      <c r="AIO2365" s="14"/>
      <c r="AIP2365" s="14"/>
      <c r="AIQ2365" s="14"/>
      <c r="AIR2365" s="14"/>
      <c r="AIS2365" s="14"/>
      <c r="AIT2365" s="14"/>
      <c r="AIU2365" s="14"/>
      <c r="AIV2365" s="14"/>
      <c r="AIW2365" s="14"/>
      <c r="AIX2365" s="14"/>
      <c r="AIY2365" s="14"/>
      <c r="AIZ2365" s="14"/>
      <c r="AJA2365" s="14"/>
      <c r="AJB2365" s="14"/>
      <c r="AJC2365" s="14"/>
      <c r="AJD2365" s="14"/>
      <c r="AJE2365" s="14"/>
      <c r="AJF2365" s="14"/>
      <c r="AJG2365" s="14"/>
      <c r="AJH2365" s="14"/>
      <c r="AJI2365" s="14"/>
      <c r="AJJ2365" s="14"/>
      <c r="AJK2365" s="14"/>
      <c r="AJL2365" s="14"/>
      <c r="AJM2365" s="14"/>
      <c r="AJN2365" s="14"/>
      <c r="AJO2365" s="14"/>
      <c r="AJP2365" s="14"/>
      <c r="AJQ2365" s="14"/>
      <c r="AJR2365" s="14"/>
      <c r="AJS2365" s="14"/>
      <c r="AJT2365" s="14"/>
      <c r="AJU2365" s="14"/>
      <c r="AJV2365" s="14"/>
      <c r="AJW2365" s="14"/>
      <c r="AJX2365" s="14"/>
      <c r="AJY2365" s="14"/>
      <c r="AJZ2365" s="14"/>
      <c r="AKA2365" s="14"/>
      <c r="AKB2365" s="14"/>
      <c r="AKC2365" s="14"/>
      <c r="AKD2365" s="14"/>
      <c r="AKE2365" s="14"/>
      <c r="AKF2365" s="14"/>
      <c r="AKG2365" s="14"/>
      <c r="AKH2365" s="14"/>
      <c r="AKI2365" s="14"/>
      <c r="AKJ2365" s="14"/>
      <c r="AKK2365" s="14"/>
      <c r="AKL2365" s="14"/>
      <c r="AKM2365" s="14"/>
      <c r="AKN2365" s="14"/>
      <c r="AKO2365" s="14"/>
      <c r="AKP2365" s="14"/>
      <c r="AKQ2365" s="14"/>
      <c r="AKR2365" s="14"/>
      <c r="AKS2365" s="14"/>
      <c r="AKT2365" s="14"/>
      <c r="AKU2365" s="14"/>
      <c r="AKV2365" s="14"/>
      <c r="AKW2365" s="14"/>
      <c r="AKX2365" s="14"/>
      <c r="AKY2365" s="14"/>
      <c r="AKZ2365" s="14"/>
      <c r="ALA2365" s="14"/>
      <c r="ALB2365" s="14"/>
      <c r="ALC2365" s="14"/>
      <c r="ALD2365" s="14"/>
      <c r="ALE2365" s="14"/>
      <c r="ALF2365" s="14"/>
      <c r="ALG2365" s="14"/>
      <c r="ALH2365" s="14"/>
      <c r="ALI2365" s="14"/>
      <c r="ALJ2365" s="14"/>
      <c r="ALK2365" s="14"/>
      <c r="ALL2365" s="14"/>
      <c r="ALM2365" s="14"/>
      <c r="ALN2365" s="14"/>
      <c r="ALO2365" s="14"/>
      <c r="ALP2365" s="14"/>
      <c r="ALQ2365" s="14"/>
      <c r="ALR2365" s="14"/>
      <c r="ALS2365" s="14"/>
      <c r="ALT2365" s="14"/>
      <c r="ALU2365" s="14"/>
      <c r="ALV2365" s="14"/>
      <c r="ALW2365" s="14"/>
      <c r="ALX2365" s="14"/>
      <c r="ALY2365" s="14"/>
      <c r="ALZ2365" s="14"/>
      <c r="AMA2365" s="14"/>
      <c r="AMB2365" s="14"/>
      <c r="AMC2365" s="14"/>
      <c r="AMD2365" s="14"/>
      <c r="AME2365" s="14"/>
      <c r="AMF2365" s="14"/>
      <c r="AMG2365" s="14"/>
      <c r="AMH2365" s="14"/>
      <c r="AMI2365" s="14"/>
      <c r="AMJ2365" s="14"/>
      <c r="AMK2365" s="14"/>
      <c r="AML2365" s="14"/>
      <c r="AMM2365" s="14"/>
      <c r="AMN2365" s="14"/>
      <c r="AMO2365" s="14"/>
      <c r="AMP2365" s="14"/>
      <c r="AMQ2365" s="14"/>
      <c r="AMR2365" s="14"/>
      <c r="AMS2365" s="14"/>
      <c r="AMT2365" s="14"/>
      <c r="AMU2365" s="14"/>
      <c r="AMV2365" s="14"/>
      <c r="AMW2365" s="14"/>
      <c r="AMX2365" s="14"/>
      <c r="AMY2365" s="14"/>
      <c r="AMZ2365" s="14"/>
      <c r="ANA2365" s="14"/>
      <c r="ANB2365" s="14"/>
      <c r="ANC2365" s="14"/>
      <c r="AND2365" s="14"/>
      <c r="ANE2365" s="14"/>
      <c r="ANF2365" s="14"/>
      <c r="ANG2365" s="14"/>
      <c r="ANH2365" s="14"/>
      <c r="ANI2365" s="14"/>
      <c r="ANJ2365" s="14"/>
      <c r="ANK2365" s="14"/>
      <c r="ANL2365" s="14"/>
      <c r="ANM2365" s="14"/>
      <c r="ANN2365" s="14"/>
      <c r="ANO2365" s="14"/>
      <c r="ANP2365" s="14"/>
      <c r="ANQ2365" s="14"/>
      <c r="ANR2365" s="14"/>
      <c r="ANS2365" s="14"/>
      <c r="ANT2365" s="14"/>
      <c r="ANU2365" s="14"/>
      <c r="ANV2365" s="14"/>
      <c r="ANW2365" s="14"/>
      <c r="ANX2365" s="14"/>
      <c r="ANY2365" s="14"/>
      <c r="ANZ2365" s="14"/>
      <c r="AOA2365" s="14"/>
      <c r="AOB2365" s="14"/>
      <c r="AOC2365" s="14"/>
      <c r="AOD2365" s="14"/>
      <c r="AOE2365" s="14"/>
      <c r="AOF2365" s="14"/>
      <c r="AOG2365" s="14"/>
      <c r="AOH2365" s="14"/>
      <c r="AOI2365" s="14"/>
      <c r="AOJ2365" s="14"/>
      <c r="AOK2365" s="14"/>
      <c r="AOL2365" s="14"/>
      <c r="AOM2365" s="14"/>
      <c r="AON2365" s="14"/>
      <c r="AOO2365" s="14"/>
      <c r="AOP2365" s="14"/>
      <c r="AOQ2365" s="14"/>
      <c r="AOR2365" s="14"/>
      <c r="AOS2365" s="14"/>
      <c r="AOT2365" s="14"/>
      <c r="AOU2365" s="14"/>
      <c r="AOV2365" s="14"/>
      <c r="AOW2365" s="14"/>
      <c r="AOX2365" s="14"/>
      <c r="AOY2365" s="14"/>
      <c r="AOZ2365" s="14"/>
      <c r="APA2365" s="14"/>
      <c r="APB2365" s="14"/>
      <c r="APC2365" s="14"/>
      <c r="APD2365" s="14"/>
      <c r="APE2365" s="14"/>
      <c r="APF2365" s="14"/>
      <c r="APG2365" s="14"/>
      <c r="APH2365" s="14"/>
      <c r="API2365" s="14"/>
      <c r="APJ2365" s="14"/>
      <c r="APK2365" s="14"/>
      <c r="APL2365" s="14"/>
      <c r="APM2365" s="14"/>
      <c r="APN2365" s="14"/>
      <c r="APO2365" s="14"/>
      <c r="APP2365" s="14"/>
      <c r="APQ2365" s="14"/>
      <c r="APR2365" s="14"/>
      <c r="APS2365" s="14"/>
      <c r="APT2365" s="14"/>
      <c r="APU2365" s="14"/>
      <c r="APV2365" s="14"/>
      <c r="APW2365" s="14"/>
      <c r="APX2365" s="14"/>
      <c r="APY2365" s="14"/>
      <c r="APZ2365" s="14"/>
      <c r="AQA2365" s="14"/>
      <c r="AQB2365" s="14"/>
      <c r="AQC2365" s="14"/>
      <c r="AQD2365" s="14"/>
      <c r="AQE2365" s="14"/>
      <c r="AQF2365" s="14"/>
      <c r="AQG2365" s="14"/>
      <c r="AQH2365" s="14"/>
      <c r="AQI2365" s="14"/>
      <c r="AQJ2365" s="14"/>
      <c r="AQK2365" s="14"/>
      <c r="AQL2365" s="14"/>
      <c r="AQM2365" s="14"/>
      <c r="AQN2365" s="14"/>
      <c r="AQO2365" s="14"/>
      <c r="AQP2365" s="14"/>
      <c r="AQQ2365" s="14"/>
      <c r="AQR2365" s="14"/>
      <c r="AQS2365" s="14"/>
      <c r="AQT2365" s="14"/>
      <c r="AQU2365" s="14"/>
      <c r="AQV2365" s="14"/>
      <c r="AQW2365" s="14"/>
      <c r="AQX2365" s="14"/>
      <c r="AQY2365" s="14"/>
      <c r="AQZ2365" s="14"/>
      <c r="ARA2365" s="14"/>
      <c r="ARB2365" s="14"/>
      <c r="ARC2365" s="14"/>
      <c r="ARD2365" s="14"/>
      <c r="ARE2365" s="14"/>
      <c r="ARF2365" s="14"/>
      <c r="ARG2365" s="14"/>
      <c r="ARH2365" s="14"/>
      <c r="ARI2365" s="14"/>
      <c r="ARJ2365" s="14"/>
      <c r="ARK2365" s="14"/>
      <c r="ARL2365" s="14"/>
      <c r="ARM2365" s="14"/>
      <c r="ARN2365" s="14"/>
      <c r="ARO2365" s="14"/>
      <c r="ARP2365" s="14"/>
      <c r="ARQ2365" s="14"/>
      <c r="ARR2365" s="14"/>
      <c r="ARS2365" s="14"/>
      <c r="ART2365" s="14"/>
      <c r="ARU2365" s="14"/>
      <c r="ARV2365" s="14"/>
      <c r="ARW2365" s="14"/>
      <c r="ARX2365" s="14"/>
      <c r="ARY2365" s="14"/>
      <c r="ARZ2365" s="14"/>
      <c r="ASA2365" s="14"/>
      <c r="ASB2365" s="14"/>
      <c r="ASC2365" s="14"/>
      <c r="ASD2365" s="14"/>
      <c r="ASE2365" s="14"/>
      <c r="ASF2365" s="14"/>
      <c r="ASG2365" s="14"/>
      <c r="ASH2365" s="14"/>
      <c r="ASI2365" s="14"/>
      <c r="ASJ2365" s="14"/>
      <c r="ASK2365" s="14"/>
      <c r="ASL2365" s="14"/>
      <c r="ASM2365" s="14"/>
      <c r="ASN2365" s="14"/>
      <c r="ASO2365" s="14"/>
      <c r="ASP2365" s="14"/>
      <c r="ASQ2365" s="14"/>
      <c r="ASR2365" s="14"/>
      <c r="ASS2365" s="14"/>
      <c r="AST2365" s="14"/>
      <c r="ASU2365" s="14"/>
      <c r="ASV2365" s="14"/>
      <c r="ASW2365" s="14"/>
      <c r="ASX2365" s="14"/>
      <c r="ASY2365" s="14"/>
      <c r="ASZ2365" s="14"/>
      <c r="ATA2365" s="14"/>
      <c r="ATB2365" s="14"/>
      <c r="ATC2365" s="14"/>
      <c r="ATD2365" s="14"/>
      <c r="ATE2365" s="14"/>
      <c r="ATF2365" s="14"/>
      <c r="ATG2365" s="14"/>
      <c r="ATH2365" s="14"/>
      <c r="ATI2365" s="14"/>
      <c r="ATJ2365" s="14"/>
      <c r="ATK2365" s="14"/>
      <c r="ATL2365" s="14"/>
      <c r="ATM2365" s="14"/>
      <c r="ATN2365" s="14"/>
      <c r="ATO2365" s="14"/>
      <c r="ATP2365" s="14"/>
      <c r="ATQ2365" s="14"/>
      <c r="ATR2365" s="14"/>
      <c r="ATS2365" s="14"/>
      <c r="ATT2365" s="14"/>
      <c r="ATU2365" s="14"/>
      <c r="ATV2365" s="14"/>
      <c r="ATW2365" s="14"/>
      <c r="ATX2365" s="14"/>
      <c r="ATY2365" s="14"/>
      <c r="ATZ2365" s="14"/>
      <c r="AUA2365" s="14"/>
      <c r="AUB2365" s="14"/>
      <c r="AUC2365" s="14"/>
      <c r="AUD2365" s="14"/>
      <c r="AUE2365" s="14"/>
      <c r="AUF2365" s="14"/>
      <c r="AUG2365" s="14"/>
      <c r="AUH2365" s="14"/>
      <c r="AUI2365" s="14"/>
      <c r="AUJ2365" s="14"/>
      <c r="AUK2365" s="14"/>
      <c r="AUL2365" s="14"/>
      <c r="AUM2365" s="14"/>
      <c r="AUN2365" s="14"/>
      <c r="AUO2365" s="14"/>
      <c r="AUP2365" s="14"/>
      <c r="AUQ2365" s="14"/>
      <c r="AUR2365" s="14"/>
      <c r="AUS2365" s="14"/>
      <c r="AUT2365" s="14"/>
      <c r="AUU2365" s="14"/>
      <c r="AUV2365" s="14"/>
      <c r="AUW2365" s="14"/>
      <c r="AUX2365" s="14"/>
      <c r="AUY2365" s="14"/>
      <c r="AUZ2365" s="14"/>
      <c r="AVA2365" s="14"/>
      <c r="AVB2365" s="14"/>
      <c r="AVC2365" s="14"/>
      <c r="AVD2365" s="14"/>
      <c r="AVE2365" s="14"/>
      <c r="AVF2365" s="14"/>
      <c r="AVG2365" s="14"/>
      <c r="AVH2365" s="14"/>
      <c r="AVI2365" s="14"/>
      <c r="AVJ2365" s="14"/>
      <c r="AVK2365" s="14"/>
      <c r="AVL2365" s="14"/>
      <c r="AVM2365" s="14"/>
      <c r="AVN2365" s="14"/>
      <c r="AVO2365" s="14"/>
      <c r="AVP2365" s="14"/>
      <c r="AVQ2365" s="14"/>
      <c r="AVR2365" s="14"/>
      <c r="AVS2365" s="14"/>
      <c r="AVT2365" s="14"/>
      <c r="AVU2365" s="14"/>
      <c r="AVV2365" s="14"/>
      <c r="AVW2365" s="14"/>
      <c r="AVX2365" s="14"/>
      <c r="AVY2365" s="14"/>
      <c r="AVZ2365" s="14"/>
      <c r="AWA2365" s="14"/>
      <c r="AWB2365" s="14"/>
      <c r="AWC2365" s="14"/>
      <c r="AWD2365" s="14"/>
      <c r="AWE2365" s="14"/>
      <c r="AWF2365" s="14"/>
      <c r="AWG2365" s="14"/>
      <c r="AWH2365" s="14"/>
      <c r="AWI2365" s="14"/>
      <c r="AWJ2365" s="14"/>
      <c r="AWK2365" s="14"/>
      <c r="AWL2365" s="14"/>
      <c r="AWM2365" s="14"/>
      <c r="AWN2365" s="14"/>
      <c r="AWO2365" s="14"/>
      <c r="AWP2365" s="14"/>
      <c r="AWQ2365" s="14"/>
      <c r="AWR2365" s="14"/>
      <c r="AWS2365" s="14"/>
      <c r="AWT2365" s="14"/>
      <c r="AWU2365" s="14"/>
      <c r="AWV2365" s="14"/>
      <c r="AWW2365" s="14"/>
      <c r="AWX2365" s="14"/>
      <c r="AWY2365" s="14"/>
      <c r="AWZ2365" s="14"/>
      <c r="AXA2365" s="14"/>
      <c r="AXB2365" s="14"/>
      <c r="AXC2365" s="14"/>
      <c r="AXD2365" s="14"/>
      <c r="AXE2365" s="14"/>
      <c r="AXF2365" s="14"/>
      <c r="AXG2365" s="14"/>
      <c r="AXH2365" s="14"/>
      <c r="AXI2365" s="14"/>
      <c r="AXJ2365" s="14"/>
      <c r="AXK2365" s="14"/>
      <c r="AXL2365" s="14"/>
      <c r="AXM2365" s="14"/>
      <c r="AXN2365" s="14"/>
      <c r="AXO2365" s="14"/>
      <c r="AXP2365" s="14"/>
      <c r="AXQ2365" s="14"/>
      <c r="AXR2365" s="14"/>
      <c r="AXS2365" s="14"/>
      <c r="AXT2365" s="14"/>
      <c r="AXU2365" s="14"/>
      <c r="AXV2365" s="14"/>
      <c r="AXW2365" s="14"/>
      <c r="AXX2365" s="14"/>
      <c r="AXY2365" s="14"/>
      <c r="AXZ2365" s="14"/>
      <c r="AYA2365" s="14"/>
      <c r="AYB2365" s="14"/>
      <c r="AYC2365" s="14"/>
      <c r="AYD2365" s="14"/>
      <c r="AYE2365" s="14"/>
      <c r="AYF2365" s="14"/>
      <c r="AYG2365" s="14"/>
      <c r="AYH2365" s="14"/>
      <c r="AYI2365" s="14"/>
      <c r="AYJ2365" s="14"/>
      <c r="AYK2365" s="14"/>
      <c r="AYL2365" s="14"/>
      <c r="AYM2365" s="14"/>
      <c r="AYN2365" s="14"/>
      <c r="AYO2365" s="14"/>
      <c r="AYP2365" s="14"/>
      <c r="AYQ2365" s="14"/>
      <c r="AYR2365" s="14"/>
      <c r="AYS2365" s="14"/>
      <c r="AYT2365" s="14"/>
      <c r="AYU2365" s="14"/>
      <c r="AYV2365" s="14"/>
      <c r="AYW2365" s="14"/>
      <c r="AYX2365" s="14"/>
      <c r="AYY2365" s="14"/>
      <c r="AYZ2365" s="14"/>
      <c r="AZA2365" s="14"/>
      <c r="AZB2365" s="14"/>
      <c r="AZC2365" s="14"/>
      <c r="AZD2365" s="14"/>
      <c r="AZE2365" s="14"/>
      <c r="AZF2365" s="14"/>
      <c r="AZG2365" s="14"/>
      <c r="AZH2365" s="14"/>
      <c r="AZI2365" s="14"/>
      <c r="AZJ2365" s="14"/>
      <c r="AZK2365" s="14"/>
      <c r="AZL2365" s="14"/>
      <c r="AZM2365" s="14"/>
      <c r="AZN2365" s="14"/>
      <c r="AZO2365" s="14"/>
      <c r="AZP2365" s="14"/>
      <c r="AZQ2365" s="14"/>
      <c r="AZR2365" s="14"/>
      <c r="AZS2365" s="14"/>
      <c r="AZT2365" s="14"/>
      <c r="AZU2365" s="14"/>
      <c r="AZV2365" s="14"/>
      <c r="AZW2365" s="14"/>
      <c r="AZX2365" s="14"/>
      <c r="AZY2365" s="14"/>
      <c r="AZZ2365" s="14"/>
      <c r="BAA2365" s="14"/>
      <c r="BAB2365" s="14"/>
      <c r="BAC2365" s="14"/>
      <c r="BAD2365" s="14"/>
      <c r="BAE2365" s="14"/>
      <c r="BAF2365" s="14"/>
      <c r="BAG2365" s="14"/>
      <c r="BAH2365" s="14"/>
      <c r="BAI2365" s="14"/>
      <c r="BAJ2365" s="14"/>
      <c r="BAK2365" s="14"/>
      <c r="BAL2365" s="14"/>
      <c r="BAM2365" s="14"/>
      <c r="BAN2365" s="14"/>
      <c r="BAO2365" s="14"/>
      <c r="BAP2365" s="14"/>
      <c r="BAQ2365" s="14"/>
      <c r="BAR2365" s="14"/>
      <c r="BAS2365" s="14"/>
      <c r="BAT2365" s="14"/>
      <c r="BAU2365" s="14"/>
      <c r="BAV2365" s="14"/>
      <c r="BAW2365" s="14"/>
      <c r="BAX2365" s="14"/>
      <c r="BAY2365" s="14"/>
      <c r="BAZ2365" s="14"/>
      <c r="BBA2365" s="14"/>
      <c r="BBB2365" s="14"/>
      <c r="BBC2365" s="14"/>
      <c r="BBD2365" s="14"/>
      <c r="BBE2365" s="14"/>
      <c r="BBF2365" s="14"/>
      <c r="BBG2365" s="14"/>
      <c r="BBH2365" s="14"/>
      <c r="BBI2365" s="14"/>
      <c r="BBJ2365" s="14"/>
      <c r="BBK2365" s="14"/>
      <c r="BBL2365" s="14"/>
      <c r="BBM2365" s="14"/>
      <c r="BBN2365" s="14"/>
      <c r="BBO2365" s="14"/>
      <c r="BBP2365" s="14"/>
      <c r="BBQ2365" s="14"/>
      <c r="BBR2365" s="14"/>
      <c r="BBS2365" s="14"/>
      <c r="BBT2365" s="14"/>
      <c r="BBU2365" s="14"/>
      <c r="BBV2365" s="14"/>
      <c r="BBW2365" s="14"/>
      <c r="BBX2365" s="14"/>
      <c r="BBY2365" s="14"/>
      <c r="BBZ2365" s="14"/>
      <c r="BCA2365" s="14"/>
      <c r="BCB2365" s="14"/>
      <c r="BCC2365" s="14"/>
      <c r="BCD2365" s="14"/>
      <c r="BCE2365" s="14"/>
      <c r="BCF2365" s="14"/>
      <c r="BCG2365" s="14"/>
      <c r="BCH2365" s="14"/>
      <c r="BCI2365" s="14"/>
      <c r="BCJ2365" s="14"/>
      <c r="BCK2365" s="14"/>
      <c r="BCL2365" s="14"/>
      <c r="BCM2365" s="14"/>
      <c r="BCN2365" s="14"/>
      <c r="BCO2365" s="14"/>
      <c r="BCP2365" s="14"/>
      <c r="BCQ2365" s="14"/>
      <c r="BCR2365" s="14"/>
      <c r="BCS2365" s="14"/>
      <c r="BCT2365" s="14"/>
      <c r="BCU2365" s="14"/>
      <c r="BCV2365" s="14"/>
      <c r="BCW2365" s="14"/>
      <c r="BCX2365" s="14"/>
      <c r="BCY2365" s="14"/>
      <c r="BCZ2365" s="14"/>
      <c r="BDA2365" s="14"/>
      <c r="BDB2365" s="14"/>
      <c r="BDC2365" s="14"/>
      <c r="BDD2365" s="14"/>
      <c r="BDE2365" s="14"/>
      <c r="BDF2365" s="14"/>
      <c r="BDG2365" s="14"/>
      <c r="BDH2365" s="14"/>
      <c r="BDI2365" s="14"/>
      <c r="BDJ2365" s="14"/>
      <c r="BDK2365" s="14"/>
      <c r="BDL2365" s="14"/>
      <c r="BDM2365" s="14"/>
      <c r="BDN2365" s="14"/>
      <c r="BDO2365" s="14"/>
      <c r="BDP2365" s="14"/>
      <c r="BDQ2365" s="14"/>
      <c r="BDR2365" s="14"/>
      <c r="BDS2365" s="14"/>
      <c r="BDT2365" s="14"/>
      <c r="BDU2365" s="14"/>
      <c r="BDV2365" s="14"/>
      <c r="BDW2365" s="14"/>
      <c r="BDX2365" s="14"/>
      <c r="BDY2365" s="14"/>
      <c r="BDZ2365" s="14"/>
      <c r="BEA2365" s="14"/>
      <c r="BEB2365" s="14"/>
      <c r="BEC2365" s="14"/>
      <c r="BED2365" s="14"/>
      <c r="BEE2365" s="14"/>
      <c r="BEF2365" s="14"/>
      <c r="BEG2365" s="14"/>
      <c r="BEH2365" s="14"/>
      <c r="BEI2365" s="14"/>
      <c r="BEJ2365" s="14"/>
      <c r="BEK2365" s="14"/>
      <c r="BEL2365" s="14"/>
      <c r="BEM2365" s="14"/>
      <c r="BEN2365" s="14"/>
      <c r="BEO2365" s="14"/>
      <c r="BEP2365" s="14"/>
      <c r="BEQ2365" s="14"/>
      <c r="BER2365" s="14"/>
      <c r="BES2365" s="14"/>
      <c r="BET2365" s="14"/>
      <c r="BEU2365" s="14"/>
      <c r="BEV2365" s="14"/>
      <c r="BEW2365" s="14"/>
      <c r="BEX2365" s="14"/>
      <c r="BEY2365" s="14"/>
      <c r="BEZ2365" s="14"/>
      <c r="BFA2365" s="14"/>
      <c r="BFB2365" s="14"/>
      <c r="BFC2365" s="14"/>
      <c r="BFD2365" s="14"/>
      <c r="BFE2365" s="14"/>
      <c r="BFF2365" s="14"/>
      <c r="BFG2365" s="14"/>
      <c r="BFH2365" s="14"/>
      <c r="BFI2365" s="14"/>
      <c r="BFJ2365" s="14"/>
      <c r="BFK2365" s="14"/>
      <c r="BFL2365" s="14"/>
      <c r="BFM2365" s="14"/>
      <c r="BFN2365" s="14"/>
      <c r="BFO2365" s="14"/>
      <c r="BFP2365" s="14"/>
      <c r="BFQ2365" s="14"/>
      <c r="BFR2365" s="14"/>
      <c r="BFS2365" s="14"/>
      <c r="BFT2365" s="14"/>
      <c r="BFU2365" s="14"/>
      <c r="BFV2365" s="14"/>
      <c r="BFW2365" s="14"/>
      <c r="BFX2365" s="14"/>
      <c r="BFY2365" s="14"/>
      <c r="BFZ2365" s="14"/>
      <c r="BGA2365" s="14"/>
      <c r="BGB2365" s="14"/>
      <c r="BGC2365" s="14"/>
      <c r="BGD2365" s="14"/>
      <c r="BGE2365" s="14"/>
      <c r="BGF2365" s="14"/>
      <c r="BGG2365" s="14"/>
      <c r="BGH2365" s="14"/>
      <c r="BGI2365" s="14"/>
      <c r="BGJ2365" s="14"/>
      <c r="BGK2365" s="14"/>
      <c r="BGL2365" s="14"/>
      <c r="BGM2365" s="14"/>
      <c r="BGN2365" s="14"/>
      <c r="BGO2365" s="14"/>
      <c r="BGP2365" s="14"/>
      <c r="BGQ2365" s="14"/>
      <c r="BGR2365" s="14"/>
      <c r="BGS2365" s="14"/>
      <c r="BGT2365" s="14"/>
      <c r="BGU2365" s="14"/>
      <c r="BGV2365" s="14"/>
      <c r="BGW2365" s="14"/>
      <c r="BGX2365" s="14"/>
      <c r="BGY2365" s="14"/>
      <c r="BGZ2365" s="14"/>
      <c r="BHA2365" s="14"/>
      <c r="BHB2365" s="14"/>
      <c r="BHC2365" s="14"/>
      <c r="BHD2365" s="14"/>
      <c r="BHE2365" s="14"/>
      <c r="BHF2365" s="14"/>
      <c r="BHG2365" s="14"/>
      <c r="BHH2365" s="14"/>
      <c r="BHI2365" s="14"/>
      <c r="BHJ2365" s="14"/>
      <c r="BHK2365" s="14"/>
      <c r="BHL2365" s="14"/>
      <c r="BHM2365" s="14"/>
      <c r="BHN2365" s="14"/>
      <c r="BHO2365" s="14"/>
      <c r="BHP2365" s="14"/>
      <c r="BHQ2365" s="14"/>
      <c r="BHR2365" s="14"/>
      <c r="BHS2365" s="14"/>
      <c r="BHT2365" s="14"/>
      <c r="BHU2365" s="14"/>
      <c r="BHV2365" s="14"/>
      <c r="BHW2365" s="14"/>
      <c r="BHX2365" s="14"/>
      <c r="BHY2365" s="14"/>
      <c r="BHZ2365" s="14"/>
      <c r="BIA2365" s="14"/>
      <c r="BIB2365" s="14"/>
      <c r="BIC2365" s="14"/>
      <c r="BID2365" s="14"/>
      <c r="BIE2365" s="14"/>
      <c r="BIF2365" s="14"/>
      <c r="BIG2365" s="14"/>
      <c r="BIH2365" s="14"/>
      <c r="BII2365" s="14"/>
      <c r="BIJ2365" s="14"/>
      <c r="BIK2365" s="14"/>
      <c r="BIL2365" s="14"/>
      <c r="BIM2365" s="14"/>
      <c r="BIN2365" s="14"/>
      <c r="BIO2365" s="14"/>
      <c r="BIP2365" s="14"/>
      <c r="BIQ2365" s="14"/>
      <c r="BIR2365" s="14"/>
      <c r="BIS2365" s="14"/>
      <c r="BIT2365" s="14"/>
      <c r="BIU2365" s="14"/>
      <c r="BIV2365" s="14"/>
      <c r="BIW2365" s="14"/>
      <c r="BIX2365" s="14"/>
      <c r="BIY2365" s="14"/>
      <c r="BIZ2365" s="14"/>
      <c r="BJA2365" s="14"/>
      <c r="BJB2365" s="14"/>
      <c r="BJC2365" s="14"/>
      <c r="BJD2365" s="14"/>
      <c r="BJE2365" s="14"/>
      <c r="BJF2365" s="14"/>
      <c r="BJG2365" s="14"/>
      <c r="BJH2365" s="14"/>
      <c r="BJI2365" s="14"/>
      <c r="BJJ2365" s="14"/>
      <c r="BJK2365" s="14"/>
      <c r="BJL2365" s="14"/>
      <c r="BJM2365" s="14"/>
      <c r="BJN2365" s="14"/>
      <c r="BJO2365" s="14"/>
      <c r="BJP2365" s="14"/>
      <c r="BJQ2365" s="14"/>
      <c r="BJR2365" s="14"/>
      <c r="BJS2365" s="14"/>
      <c r="BJT2365" s="14"/>
      <c r="BJU2365" s="14"/>
      <c r="BJV2365" s="14"/>
      <c r="BJW2365" s="14"/>
      <c r="BJX2365" s="14"/>
      <c r="BJY2365" s="14"/>
      <c r="BJZ2365" s="14"/>
      <c r="BKA2365" s="14"/>
      <c r="BKB2365" s="14"/>
      <c r="BKC2365" s="14"/>
      <c r="BKD2365" s="14"/>
      <c r="BKE2365" s="14"/>
      <c r="BKF2365" s="14"/>
      <c r="BKG2365" s="14"/>
      <c r="BKH2365" s="14"/>
      <c r="BKI2365" s="14"/>
      <c r="BKJ2365" s="14"/>
      <c r="BKK2365" s="14"/>
      <c r="BKL2365" s="14"/>
      <c r="BKM2365" s="14"/>
      <c r="BKN2365" s="14"/>
      <c r="BKO2365" s="14"/>
      <c r="BKP2365" s="14"/>
      <c r="BKQ2365" s="14"/>
      <c r="BKR2365" s="14"/>
      <c r="BKS2365" s="14"/>
      <c r="BKT2365" s="14"/>
      <c r="BKU2365" s="14"/>
      <c r="BKV2365" s="14"/>
      <c r="BKW2365" s="14"/>
      <c r="BKX2365" s="14"/>
      <c r="BKY2365" s="14"/>
      <c r="BKZ2365" s="14"/>
      <c r="BLA2365" s="14"/>
      <c r="BLB2365" s="14"/>
      <c r="BLC2365" s="14"/>
      <c r="BLD2365" s="14"/>
      <c r="BLE2365" s="14"/>
      <c r="BLF2365" s="14"/>
      <c r="BLG2365" s="14"/>
      <c r="BLH2365" s="14"/>
      <c r="BLI2365" s="14"/>
      <c r="BLJ2365" s="14"/>
      <c r="BLK2365" s="14"/>
      <c r="BLL2365" s="14"/>
      <c r="BLM2365" s="14"/>
      <c r="BLN2365" s="14"/>
      <c r="BLO2365" s="14"/>
      <c r="BLP2365" s="14"/>
      <c r="BLQ2365" s="14"/>
      <c r="BLR2365" s="14"/>
      <c r="BLS2365" s="14"/>
      <c r="BLT2365" s="14"/>
      <c r="BLU2365" s="14"/>
      <c r="BLV2365" s="14"/>
      <c r="BLW2365" s="14"/>
      <c r="BLX2365" s="14"/>
      <c r="BLY2365" s="14"/>
      <c r="BLZ2365" s="14"/>
      <c r="BMA2365" s="14"/>
      <c r="BMB2365" s="14"/>
      <c r="BMC2365" s="14"/>
      <c r="BMD2365" s="14"/>
      <c r="BME2365" s="14"/>
      <c r="BMF2365" s="14"/>
      <c r="BMG2365" s="14"/>
      <c r="BMH2365" s="14"/>
      <c r="BMI2365" s="14"/>
      <c r="BMJ2365" s="14"/>
      <c r="BMK2365" s="14"/>
      <c r="BML2365" s="14"/>
      <c r="BMM2365" s="14"/>
      <c r="BMN2365" s="14"/>
      <c r="BMO2365" s="14"/>
      <c r="BMP2365" s="14"/>
      <c r="BMQ2365" s="14"/>
      <c r="BMR2365" s="14"/>
      <c r="BMS2365" s="14"/>
      <c r="BMT2365" s="14"/>
      <c r="BMU2365" s="14"/>
      <c r="BMV2365" s="14"/>
      <c r="BMW2365" s="14"/>
      <c r="BMX2365" s="14"/>
      <c r="BMY2365" s="14"/>
      <c r="BMZ2365" s="14"/>
      <c r="BNA2365" s="14"/>
      <c r="BNB2365" s="14"/>
      <c r="BNC2365" s="14"/>
      <c r="BND2365" s="14"/>
      <c r="BNE2365" s="14"/>
      <c r="BNF2365" s="14"/>
      <c r="BNG2365" s="14"/>
      <c r="BNH2365" s="14"/>
      <c r="BNI2365" s="14"/>
      <c r="BNJ2365" s="14"/>
      <c r="BNK2365" s="14"/>
      <c r="BNL2365" s="14"/>
      <c r="BNM2365" s="14"/>
      <c r="BNN2365" s="14"/>
      <c r="BNO2365" s="14"/>
      <c r="BNP2365" s="14"/>
      <c r="BNQ2365" s="14"/>
      <c r="BNR2365" s="14"/>
      <c r="BNS2365" s="14"/>
      <c r="BNT2365" s="14"/>
      <c r="BNU2365" s="14"/>
      <c r="BNV2365" s="14"/>
      <c r="BNW2365" s="14"/>
      <c r="BNX2365" s="14"/>
      <c r="BNY2365" s="14"/>
      <c r="BNZ2365" s="14"/>
      <c r="BOA2365" s="14"/>
      <c r="BOB2365" s="14"/>
      <c r="BOC2365" s="14"/>
      <c r="BOD2365" s="14"/>
      <c r="BOE2365" s="14"/>
      <c r="BOF2365" s="14"/>
      <c r="BOG2365" s="14"/>
      <c r="BOH2365" s="14"/>
      <c r="BOI2365" s="14"/>
      <c r="BOJ2365" s="14"/>
      <c r="BOK2365" s="14"/>
      <c r="BOL2365" s="14"/>
      <c r="BOM2365" s="14"/>
      <c r="BON2365" s="14"/>
      <c r="BOO2365" s="14"/>
      <c r="BOP2365" s="14"/>
      <c r="BOQ2365" s="14"/>
      <c r="BOR2365" s="14"/>
      <c r="BOS2365" s="14"/>
      <c r="BOT2365" s="14"/>
      <c r="BOU2365" s="14"/>
      <c r="BOV2365" s="14"/>
      <c r="BOW2365" s="14"/>
      <c r="BOX2365" s="14"/>
      <c r="BOY2365" s="14"/>
      <c r="BOZ2365" s="14"/>
      <c r="BPA2365" s="14"/>
      <c r="BPB2365" s="14"/>
      <c r="BPC2365" s="14"/>
      <c r="BPD2365" s="14"/>
      <c r="BPE2365" s="14"/>
      <c r="BPF2365" s="14"/>
      <c r="BPG2365" s="14"/>
      <c r="BPH2365" s="14"/>
      <c r="BPI2365" s="14"/>
      <c r="BPJ2365" s="14"/>
      <c r="BPK2365" s="14"/>
      <c r="BPL2365" s="14"/>
      <c r="BPM2365" s="14"/>
      <c r="BPN2365" s="14"/>
      <c r="BPO2365" s="14"/>
      <c r="BPP2365" s="14"/>
      <c r="BPQ2365" s="14"/>
      <c r="BPR2365" s="14"/>
      <c r="BPS2365" s="14"/>
      <c r="BPT2365" s="14"/>
      <c r="BPU2365" s="14"/>
      <c r="BPV2365" s="14"/>
      <c r="BPW2365" s="14"/>
      <c r="BPX2365" s="14"/>
      <c r="BPY2365" s="14"/>
      <c r="BPZ2365" s="14"/>
      <c r="BQA2365" s="14"/>
      <c r="BQB2365" s="14"/>
      <c r="BQC2365" s="14"/>
      <c r="BQD2365" s="14"/>
      <c r="BQE2365" s="14"/>
      <c r="BQF2365" s="14"/>
      <c r="BQG2365" s="14"/>
      <c r="BQH2365" s="14"/>
      <c r="BQI2365" s="14"/>
      <c r="BQJ2365" s="14"/>
      <c r="BQK2365" s="14"/>
      <c r="BQL2365" s="14"/>
      <c r="BQM2365" s="14"/>
      <c r="BQN2365" s="14"/>
      <c r="BQO2365" s="14"/>
      <c r="BQP2365" s="14"/>
      <c r="BQQ2365" s="14"/>
      <c r="BQR2365" s="14"/>
      <c r="BQS2365" s="14"/>
      <c r="BQT2365" s="14"/>
      <c r="BQU2365" s="14"/>
      <c r="BQV2365" s="14"/>
      <c r="BQW2365" s="14"/>
      <c r="BQX2365" s="14"/>
      <c r="BQY2365" s="14"/>
      <c r="BQZ2365" s="14"/>
      <c r="BRA2365" s="14"/>
      <c r="BRB2365" s="14"/>
      <c r="BRC2365" s="14"/>
      <c r="BRD2365" s="14"/>
      <c r="BRE2365" s="14"/>
      <c r="BRF2365" s="14"/>
      <c r="BRG2365" s="14"/>
      <c r="BRH2365" s="14"/>
      <c r="BRI2365" s="14"/>
      <c r="BRJ2365" s="14"/>
      <c r="BRK2365" s="14"/>
      <c r="BRL2365" s="14"/>
      <c r="BRM2365" s="14"/>
      <c r="BRN2365" s="14"/>
      <c r="BRO2365" s="14"/>
      <c r="BRP2365" s="14"/>
      <c r="BRQ2365" s="14"/>
      <c r="BRR2365" s="14"/>
      <c r="BRS2365" s="14"/>
      <c r="BRT2365" s="14"/>
      <c r="BRU2365" s="14"/>
      <c r="BRV2365" s="14"/>
      <c r="BRW2365" s="14"/>
      <c r="BRX2365" s="14"/>
      <c r="BRY2365" s="14"/>
      <c r="BRZ2365" s="14"/>
      <c r="BSA2365" s="14"/>
      <c r="BSB2365" s="14"/>
      <c r="BSC2365" s="14"/>
      <c r="BSD2365" s="14"/>
      <c r="BSE2365" s="14"/>
      <c r="BSF2365" s="14"/>
      <c r="BSG2365" s="14"/>
      <c r="BSH2365" s="14"/>
      <c r="BSI2365" s="14"/>
      <c r="BSJ2365" s="14"/>
      <c r="BSK2365" s="14"/>
      <c r="BSL2365" s="14"/>
      <c r="BSM2365" s="14"/>
      <c r="BSN2365" s="14"/>
      <c r="BSO2365" s="14"/>
      <c r="BSP2365" s="14"/>
      <c r="BSQ2365" s="14"/>
      <c r="BSR2365" s="14"/>
      <c r="BSS2365" s="14"/>
      <c r="BST2365" s="14"/>
      <c r="BSU2365" s="14"/>
      <c r="BSV2365" s="14"/>
      <c r="BSW2365" s="14"/>
      <c r="BSX2365" s="14"/>
      <c r="BSY2365" s="14"/>
      <c r="BSZ2365" s="14"/>
      <c r="BTA2365" s="14"/>
      <c r="BTB2365" s="14"/>
      <c r="BTC2365" s="14"/>
      <c r="BTD2365" s="14"/>
      <c r="BTE2365" s="14"/>
      <c r="BTF2365" s="14"/>
      <c r="BTG2365" s="14"/>
      <c r="BTH2365" s="14"/>
      <c r="BTI2365" s="14"/>
      <c r="BTJ2365" s="14"/>
      <c r="BTK2365" s="14"/>
      <c r="BTL2365" s="14"/>
      <c r="BTM2365" s="14"/>
      <c r="BTN2365" s="14"/>
      <c r="BTO2365" s="14"/>
      <c r="BTP2365" s="14"/>
      <c r="BTQ2365" s="14"/>
      <c r="BTR2365" s="14"/>
      <c r="BTS2365" s="14"/>
      <c r="BTT2365" s="14"/>
      <c r="BTU2365" s="14"/>
      <c r="BTV2365" s="14"/>
      <c r="BTW2365" s="14"/>
      <c r="BTX2365" s="14"/>
      <c r="BTY2365" s="14"/>
      <c r="BTZ2365" s="14"/>
      <c r="BUA2365" s="14"/>
      <c r="BUB2365" s="14"/>
      <c r="BUC2365" s="14"/>
      <c r="BUD2365" s="14"/>
      <c r="BUE2365" s="14"/>
      <c r="BUF2365" s="14"/>
      <c r="BUG2365" s="14"/>
      <c r="BUH2365" s="14"/>
      <c r="BUI2365" s="14"/>
      <c r="BUJ2365" s="14"/>
      <c r="BUK2365" s="14"/>
      <c r="BUL2365" s="14"/>
      <c r="BUM2365" s="14"/>
      <c r="BUN2365" s="14"/>
      <c r="BUO2365" s="14"/>
      <c r="BUP2365" s="14"/>
      <c r="BUQ2365" s="14"/>
      <c r="BUR2365" s="14"/>
      <c r="BUS2365" s="14"/>
      <c r="BUT2365" s="14"/>
      <c r="BUU2365" s="14"/>
      <c r="BUV2365" s="14"/>
      <c r="BUW2365" s="14"/>
      <c r="BUX2365" s="14"/>
      <c r="BUY2365" s="14"/>
      <c r="BUZ2365" s="14"/>
      <c r="BVA2365" s="14"/>
      <c r="BVB2365" s="14"/>
      <c r="BVC2365" s="14"/>
      <c r="BVD2365" s="14"/>
      <c r="BVE2365" s="14"/>
      <c r="BVF2365" s="14"/>
      <c r="BVG2365" s="14"/>
      <c r="BVH2365" s="14"/>
      <c r="BVI2365" s="14"/>
      <c r="BVJ2365" s="14"/>
      <c r="BVK2365" s="14"/>
      <c r="BVL2365" s="14"/>
      <c r="BVM2365" s="14"/>
      <c r="BVN2365" s="14"/>
      <c r="BVO2365" s="14"/>
      <c r="BVP2365" s="14"/>
      <c r="BVQ2365" s="14"/>
      <c r="BVR2365" s="14"/>
      <c r="BVS2365" s="14"/>
      <c r="BVT2365" s="14"/>
      <c r="BVU2365" s="14"/>
      <c r="BVV2365" s="14"/>
      <c r="BVW2365" s="14"/>
      <c r="BVX2365" s="14"/>
      <c r="BVY2365" s="14"/>
      <c r="BVZ2365" s="14"/>
      <c r="BWA2365" s="14"/>
      <c r="BWB2365" s="14"/>
      <c r="BWC2365" s="14"/>
      <c r="BWD2365" s="14"/>
      <c r="BWE2365" s="14"/>
      <c r="BWF2365" s="14"/>
      <c r="BWG2365" s="14"/>
      <c r="BWH2365" s="14"/>
      <c r="BWI2365" s="14"/>
      <c r="BWJ2365" s="14"/>
      <c r="BWK2365" s="14"/>
      <c r="BWL2365" s="14"/>
      <c r="BWM2365" s="14"/>
      <c r="BWN2365" s="14"/>
      <c r="BWO2365" s="14"/>
      <c r="BWP2365" s="14"/>
      <c r="BWQ2365" s="14"/>
      <c r="BWR2365" s="14"/>
      <c r="BWS2365" s="14"/>
      <c r="BWT2365" s="14"/>
      <c r="BWU2365" s="14"/>
      <c r="BWV2365" s="14"/>
      <c r="BWW2365" s="14"/>
      <c r="BWX2365" s="14"/>
      <c r="BWY2365" s="14"/>
      <c r="BWZ2365" s="14"/>
      <c r="BXA2365" s="14"/>
      <c r="BXB2365" s="14"/>
      <c r="BXC2365" s="14"/>
      <c r="BXD2365" s="14"/>
      <c r="BXE2365" s="14"/>
      <c r="BXF2365" s="14"/>
      <c r="BXG2365" s="14"/>
      <c r="BXH2365" s="14"/>
      <c r="BXI2365" s="14"/>
      <c r="BXJ2365" s="14"/>
      <c r="BXK2365" s="14"/>
      <c r="BXL2365" s="14"/>
      <c r="BXM2365" s="14"/>
      <c r="BXN2365" s="14"/>
      <c r="BXO2365" s="14"/>
      <c r="BXP2365" s="14"/>
      <c r="BXQ2365" s="14"/>
      <c r="BXR2365" s="14"/>
      <c r="BXS2365" s="14"/>
      <c r="BXT2365" s="14"/>
      <c r="BXU2365" s="14"/>
      <c r="BXV2365" s="14"/>
      <c r="BXW2365" s="14"/>
      <c r="BXX2365" s="14"/>
      <c r="BXY2365" s="14"/>
      <c r="BXZ2365" s="14"/>
      <c r="BYA2365" s="14"/>
      <c r="BYB2365" s="14"/>
      <c r="BYC2365" s="14"/>
      <c r="BYD2365" s="14"/>
      <c r="BYE2365" s="14"/>
      <c r="BYF2365" s="14"/>
      <c r="BYG2365" s="14"/>
      <c r="BYH2365" s="14"/>
      <c r="BYI2365" s="14"/>
      <c r="BYJ2365" s="14"/>
      <c r="BYK2365" s="14"/>
      <c r="BYL2365" s="14"/>
      <c r="BYM2365" s="14"/>
      <c r="BYN2365" s="14"/>
      <c r="BYO2365" s="14"/>
      <c r="BYP2365" s="14"/>
      <c r="BYQ2365" s="14"/>
      <c r="BYR2365" s="14"/>
      <c r="BYS2365" s="14"/>
      <c r="BYT2365" s="14"/>
      <c r="BYU2365" s="14"/>
      <c r="BYV2365" s="14"/>
      <c r="BYW2365" s="14"/>
      <c r="BYX2365" s="14"/>
      <c r="BYY2365" s="14"/>
      <c r="BYZ2365" s="14"/>
      <c r="BZA2365" s="14"/>
      <c r="BZB2365" s="14"/>
      <c r="BZC2365" s="14"/>
      <c r="BZD2365" s="14"/>
      <c r="BZE2365" s="14"/>
      <c r="BZF2365" s="14"/>
      <c r="BZG2365" s="14"/>
      <c r="BZH2365" s="14"/>
      <c r="BZI2365" s="14"/>
      <c r="BZJ2365" s="14"/>
      <c r="BZK2365" s="14"/>
      <c r="BZL2365" s="14"/>
      <c r="BZM2365" s="14"/>
      <c r="BZN2365" s="14"/>
      <c r="BZO2365" s="14"/>
      <c r="BZP2365" s="14"/>
      <c r="BZQ2365" s="14"/>
      <c r="BZR2365" s="14"/>
      <c r="BZS2365" s="14"/>
      <c r="BZT2365" s="14"/>
      <c r="BZU2365" s="14"/>
      <c r="BZV2365" s="14"/>
      <c r="BZW2365" s="14"/>
      <c r="BZX2365" s="14"/>
      <c r="BZY2365" s="14"/>
      <c r="BZZ2365" s="14"/>
      <c r="CAA2365" s="14"/>
      <c r="CAB2365" s="14"/>
      <c r="CAC2365" s="14"/>
      <c r="CAD2365" s="14"/>
      <c r="CAE2365" s="14"/>
      <c r="CAF2365" s="14"/>
      <c r="CAG2365" s="14"/>
      <c r="CAH2365" s="14"/>
      <c r="CAI2365" s="14"/>
      <c r="CAJ2365" s="14"/>
      <c r="CAK2365" s="14"/>
      <c r="CAL2365" s="14"/>
      <c r="CAM2365" s="14"/>
      <c r="CAN2365" s="14"/>
      <c r="CAO2365" s="14"/>
      <c r="CAP2365" s="14"/>
      <c r="CAQ2365" s="14"/>
      <c r="CAR2365" s="14"/>
      <c r="CAS2365" s="14"/>
      <c r="CAT2365" s="14"/>
      <c r="CAU2365" s="14"/>
      <c r="CAV2365" s="14"/>
      <c r="CAW2365" s="14"/>
      <c r="CAX2365" s="14"/>
      <c r="CAY2365" s="14"/>
      <c r="CAZ2365" s="14"/>
      <c r="CBA2365" s="14"/>
      <c r="CBB2365" s="14"/>
      <c r="CBC2365" s="14"/>
      <c r="CBD2365" s="14"/>
      <c r="CBE2365" s="14"/>
      <c r="CBF2365" s="14"/>
      <c r="CBG2365" s="14"/>
      <c r="CBH2365" s="14"/>
      <c r="CBI2365" s="14"/>
      <c r="CBJ2365" s="14"/>
      <c r="CBK2365" s="14"/>
      <c r="CBL2365" s="14"/>
      <c r="CBM2365" s="14"/>
      <c r="CBN2365" s="14"/>
      <c r="CBO2365" s="14"/>
      <c r="CBP2365" s="14"/>
      <c r="CBQ2365" s="14"/>
      <c r="CBR2365" s="14"/>
      <c r="CBS2365" s="14"/>
      <c r="CBT2365" s="14"/>
      <c r="CBU2365" s="14"/>
      <c r="CBV2365" s="14"/>
      <c r="CBW2365" s="14"/>
      <c r="CBX2365" s="14"/>
      <c r="CBY2365" s="14"/>
      <c r="CBZ2365" s="14"/>
      <c r="CCA2365" s="14"/>
      <c r="CCB2365" s="14"/>
      <c r="CCC2365" s="14"/>
      <c r="CCD2365" s="14"/>
      <c r="CCE2365" s="14"/>
      <c r="CCF2365" s="14"/>
      <c r="CCG2365" s="14"/>
      <c r="CCH2365" s="14"/>
      <c r="CCI2365" s="14"/>
      <c r="CCJ2365" s="14"/>
      <c r="CCK2365" s="14"/>
      <c r="CCL2365" s="14"/>
      <c r="CCM2365" s="14"/>
      <c r="CCN2365" s="14"/>
      <c r="CCO2365" s="14"/>
      <c r="CCP2365" s="14"/>
      <c r="CCQ2365" s="14"/>
      <c r="CCR2365" s="14"/>
      <c r="CCS2365" s="14"/>
      <c r="CCT2365" s="14"/>
      <c r="CCU2365" s="14"/>
      <c r="CCV2365" s="14"/>
      <c r="CCW2365" s="14"/>
      <c r="CCX2365" s="14"/>
      <c r="CCY2365" s="14"/>
      <c r="CCZ2365" s="14"/>
      <c r="CDA2365" s="14"/>
      <c r="CDB2365" s="14"/>
      <c r="CDC2365" s="14"/>
      <c r="CDD2365" s="14"/>
      <c r="CDE2365" s="14"/>
      <c r="CDF2365" s="14"/>
      <c r="CDG2365" s="14"/>
      <c r="CDH2365" s="14"/>
      <c r="CDI2365" s="14"/>
      <c r="CDJ2365" s="14"/>
      <c r="CDK2365" s="14"/>
      <c r="CDL2365" s="14"/>
      <c r="CDM2365" s="14"/>
      <c r="CDN2365" s="14"/>
      <c r="CDO2365" s="14"/>
      <c r="CDP2365" s="14"/>
      <c r="CDQ2365" s="14"/>
      <c r="CDR2365" s="14"/>
      <c r="CDS2365" s="14"/>
      <c r="CDT2365" s="14"/>
      <c r="CDU2365" s="14"/>
      <c r="CDV2365" s="14"/>
      <c r="CDW2365" s="14"/>
      <c r="CDX2365" s="14"/>
      <c r="CDY2365" s="14"/>
      <c r="CDZ2365" s="14"/>
      <c r="CEA2365" s="14"/>
      <c r="CEB2365" s="14"/>
      <c r="CEC2365" s="14"/>
      <c r="CED2365" s="14"/>
      <c r="CEE2365" s="14"/>
      <c r="CEF2365" s="14"/>
      <c r="CEG2365" s="14"/>
      <c r="CEH2365" s="14"/>
      <c r="CEI2365" s="14"/>
      <c r="CEJ2365" s="14"/>
      <c r="CEK2365" s="14"/>
      <c r="CEL2365" s="14"/>
      <c r="CEM2365" s="14"/>
      <c r="CEN2365" s="14"/>
      <c r="CEO2365" s="14"/>
      <c r="CEP2365" s="14"/>
      <c r="CEQ2365" s="14"/>
      <c r="CER2365" s="14"/>
      <c r="CES2365" s="14"/>
      <c r="CET2365" s="14"/>
      <c r="CEU2365" s="14"/>
      <c r="CEV2365" s="14"/>
      <c r="CEW2365" s="14"/>
      <c r="CEX2365" s="14"/>
      <c r="CEY2365" s="14"/>
      <c r="CEZ2365" s="14"/>
      <c r="CFA2365" s="14"/>
      <c r="CFB2365" s="14"/>
      <c r="CFC2365" s="14"/>
      <c r="CFD2365" s="14"/>
      <c r="CFE2365" s="14"/>
      <c r="CFF2365" s="14"/>
      <c r="CFG2365" s="14"/>
      <c r="CFH2365" s="14"/>
      <c r="CFI2365" s="14"/>
      <c r="CFJ2365" s="14"/>
      <c r="CFK2365" s="14"/>
      <c r="CFL2365" s="14"/>
      <c r="CFM2365" s="14"/>
      <c r="CFN2365" s="14"/>
      <c r="CFO2365" s="14"/>
      <c r="CFP2365" s="14"/>
      <c r="CFQ2365" s="14"/>
      <c r="CFR2365" s="14"/>
      <c r="CFS2365" s="14"/>
      <c r="CFT2365" s="14"/>
      <c r="CFU2365" s="14"/>
      <c r="CFV2365" s="14"/>
      <c r="CFW2365" s="14"/>
      <c r="CFX2365" s="14"/>
      <c r="CFY2365" s="14"/>
      <c r="CFZ2365" s="14"/>
      <c r="CGA2365" s="14"/>
      <c r="CGB2365" s="14"/>
      <c r="CGC2365" s="14"/>
      <c r="CGD2365" s="14"/>
      <c r="CGE2365" s="14"/>
      <c r="CGF2365" s="14"/>
      <c r="CGG2365" s="14"/>
      <c r="CGH2365" s="14"/>
      <c r="CGI2365" s="14"/>
      <c r="CGJ2365" s="14"/>
      <c r="CGK2365" s="14"/>
      <c r="CGL2365" s="14"/>
      <c r="CGM2365" s="14"/>
      <c r="CGN2365" s="14"/>
      <c r="CGO2365" s="14"/>
      <c r="CGP2365" s="14"/>
      <c r="CGQ2365" s="14"/>
      <c r="CGR2365" s="14"/>
      <c r="CGS2365" s="14"/>
      <c r="CGT2365" s="14"/>
      <c r="CGU2365" s="14"/>
      <c r="CGV2365" s="14"/>
      <c r="CGW2365" s="14"/>
      <c r="CGX2365" s="14"/>
      <c r="CGY2365" s="14"/>
      <c r="CGZ2365" s="14"/>
      <c r="CHA2365" s="14"/>
      <c r="CHB2365" s="14"/>
      <c r="CHC2365" s="14"/>
      <c r="CHD2365" s="14"/>
      <c r="CHE2365" s="14"/>
      <c r="CHF2365" s="14"/>
      <c r="CHG2365" s="14"/>
      <c r="CHH2365" s="14"/>
      <c r="CHI2365" s="14"/>
      <c r="CHJ2365" s="14"/>
      <c r="CHK2365" s="14"/>
      <c r="CHL2365" s="14"/>
      <c r="CHM2365" s="14"/>
      <c r="CHN2365" s="14"/>
      <c r="CHO2365" s="14"/>
      <c r="CHP2365" s="14"/>
      <c r="CHQ2365" s="14"/>
      <c r="CHR2365" s="14"/>
      <c r="CHS2365" s="14"/>
      <c r="CHT2365" s="14"/>
      <c r="CHU2365" s="14"/>
      <c r="CHV2365" s="14"/>
      <c r="CHW2365" s="14"/>
      <c r="CHX2365" s="14"/>
      <c r="CHY2365" s="14"/>
      <c r="CHZ2365" s="14"/>
      <c r="CIA2365" s="14"/>
      <c r="CIB2365" s="14"/>
      <c r="CIC2365" s="14"/>
      <c r="CID2365" s="14"/>
      <c r="CIE2365" s="14"/>
      <c r="CIF2365" s="14"/>
      <c r="CIG2365" s="14"/>
      <c r="CIH2365" s="14"/>
      <c r="CII2365" s="14"/>
      <c r="CIJ2365" s="14"/>
      <c r="CIK2365" s="14"/>
      <c r="CIL2365" s="14"/>
      <c r="CIM2365" s="14"/>
      <c r="CIN2365" s="14"/>
      <c r="CIO2365" s="14"/>
      <c r="CIP2365" s="14"/>
      <c r="CIQ2365" s="14"/>
      <c r="CIR2365" s="14"/>
      <c r="CIS2365" s="14"/>
      <c r="CIT2365" s="14"/>
      <c r="CIU2365" s="14"/>
      <c r="CIV2365" s="14"/>
      <c r="CIW2365" s="14"/>
      <c r="CIX2365" s="14"/>
      <c r="CIY2365" s="14"/>
      <c r="CIZ2365" s="14"/>
      <c r="CJA2365" s="14"/>
      <c r="CJB2365" s="14"/>
      <c r="CJC2365" s="14"/>
      <c r="CJD2365" s="14"/>
      <c r="CJE2365" s="14"/>
      <c r="CJF2365" s="14"/>
      <c r="CJG2365" s="14"/>
      <c r="CJH2365" s="14"/>
      <c r="CJI2365" s="14"/>
      <c r="CJJ2365" s="14"/>
      <c r="CJK2365" s="14"/>
      <c r="CJL2365" s="14"/>
      <c r="CJM2365" s="14"/>
      <c r="CJN2365" s="14"/>
      <c r="CJO2365" s="14"/>
      <c r="CJP2365" s="14"/>
      <c r="CJQ2365" s="14"/>
      <c r="CJR2365" s="14"/>
      <c r="CJS2365" s="14"/>
      <c r="CJT2365" s="14"/>
      <c r="CJU2365" s="14"/>
      <c r="CJV2365" s="14"/>
      <c r="CJW2365" s="14"/>
      <c r="CJX2365" s="14"/>
      <c r="CJY2365" s="14"/>
      <c r="CJZ2365" s="14"/>
      <c r="CKA2365" s="14"/>
      <c r="CKB2365" s="14"/>
      <c r="CKC2365" s="14"/>
      <c r="CKD2365" s="14"/>
      <c r="CKE2365" s="14"/>
      <c r="CKF2365" s="14"/>
      <c r="CKG2365" s="14"/>
      <c r="CKH2365" s="14"/>
      <c r="CKI2365" s="14"/>
      <c r="CKJ2365" s="14"/>
      <c r="CKK2365" s="14"/>
      <c r="CKL2365" s="14"/>
      <c r="CKM2365" s="14"/>
      <c r="CKN2365" s="14"/>
      <c r="CKO2365" s="14"/>
      <c r="CKP2365" s="14"/>
      <c r="CKQ2365" s="14"/>
      <c r="CKR2365" s="14"/>
      <c r="CKS2365" s="14"/>
      <c r="CKT2365" s="14"/>
      <c r="CKU2365" s="14"/>
      <c r="CKV2365" s="14"/>
      <c r="CKW2365" s="14"/>
      <c r="CKX2365" s="14"/>
      <c r="CKY2365" s="14"/>
      <c r="CKZ2365" s="14"/>
      <c r="CLA2365" s="14"/>
      <c r="CLB2365" s="14"/>
      <c r="CLC2365" s="14"/>
      <c r="CLD2365" s="14"/>
      <c r="CLE2365" s="14"/>
      <c r="CLF2365" s="14"/>
      <c r="CLG2365" s="14"/>
      <c r="CLH2365" s="14"/>
      <c r="CLI2365" s="14"/>
      <c r="CLJ2365" s="14"/>
      <c r="CLK2365" s="14"/>
      <c r="CLL2365" s="14"/>
      <c r="CLM2365" s="14"/>
      <c r="CLN2365" s="14"/>
      <c r="CLO2365" s="14"/>
      <c r="CLP2365" s="14"/>
      <c r="CLQ2365" s="14"/>
      <c r="CLR2365" s="14"/>
      <c r="CLS2365" s="14"/>
      <c r="CLT2365" s="14"/>
      <c r="CLU2365" s="14"/>
      <c r="CLV2365" s="14"/>
      <c r="CLW2365" s="14"/>
      <c r="CLX2365" s="14"/>
      <c r="CLY2365" s="14"/>
      <c r="CLZ2365" s="14"/>
      <c r="CMA2365" s="14"/>
      <c r="CMB2365" s="14"/>
      <c r="CMC2365" s="14"/>
      <c r="CMD2365" s="14"/>
      <c r="CME2365" s="14"/>
      <c r="CMF2365" s="14"/>
      <c r="CMG2365" s="14"/>
      <c r="CMH2365" s="14"/>
      <c r="CMI2365" s="14"/>
      <c r="CMJ2365" s="14"/>
      <c r="CMK2365" s="14"/>
      <c r="CML2365" s="14"/>
      <c r="CMM2365" s="14"/>
      <c r="CMN2365" s="14"/>
      <c r="CMO2365" s="14"/>
      <c r="CMP2365" s="14"/>
      <c r="CMQ2365" s="14"/>
      <c r="CMR2365" s="14"/>
      <c r="CMS2365" s="14"/>
      <c r="CMT2365" s="14"/>
      <c r="CMU2365" s="14"/>
      <c r="CMV2365" s="14"/>
      <c r="CMW2365" s="14"/>
      <c r="CMX2365" s="14"/>
      <c r="CMY2365" s="14"/>
      <c r="CMZ2365" s="14"/>
      <c r="CNA2365" s="14"/>
      <c r="CNB2365" s="14"/>
      <c r="CNC2365" s="14"/>
      <c r="CND2365" s="14"/>
      <c r="CNE2365" s="14"/>
      <c r="CNF2365" s="14"/>
      <c r="CNG2365" s="14"/>
      <c r="CNH2365" s="14"/>
      <c r="CNI2365" s="14"/>
      <c r="CNJ2365" s="14"/>
      <c r="CNK2365" s="14"/>
      <c r="CNL2365" s="14"/>
      <c r="CNM2365" s="14"/>
      <c r="CNN2365" s="14"/>
      <c r="CNO2365" s="14"/>
      <c r="CNP2365" s="14"/>
      <c r="CNQ2365" s="14"/>
      <c r="CNR2365" s="14"/>
      <c r="CNS2365" s="14"/>
      <c r="CNT2365" s="14"/>
      <c r="CNU2365" s="14"/>
      <c r="CNV2365" s="14"/>
      <c r="CNW2365" s="14"/>
      <c r="CNX2365" s="14"/>
      <c r="CNY2365" s="14"/>
      <c r="CNZ2365" s="14"/>
      <c r="COA2365" s="14"/>
      <c r="COB2365" s="14"/>
      <c r="COC2365" s="14"/>
      <c r="COD2365" s="14"/>
      <c r="COE2365" s="14"/>
      <c r="COF2365" s="14"/>
      <c r="COG2365" s="14"/>
      <c r="COH2365" s="14"/>
      <c r="COI2365" s="14"/>
      <c r="COJ2365" s="14"/>
      <c r="COK2365" s="14"/>
      <c r="COL2365" s="14"/>
      <c r="COM2365" s="14"/>
      <c r="CON2365" s="14"/>
      <c r="COO2365" s="14"/>
      <c r="COP2365" s="14"/>
      <c r="COQ2365" s="14"/>
      <c r="COR2365" s="14"/>
      <c r="COS2365" s="14"/>
      <c r="COT2365" s="14"/>
      <c r="COU2365" s="14"/>
      <c r="COV2365" s="14"/>
      <c r="COW2365" s="14"/>
      <c r="COX2365" s="14"/>
      <c r="COY2365" s="14"/>
      <c r="COZ2365" s="14"/>
      <c r="CPA2365" s="14"/>
      <c r="CPB2365" s="14"/>
      <c r="CPC2365" s="14"/>
      <c r="CPD2365" s="14"/>
      <c r="CPE2365" s="14"/>
      <c r="CPF2365" s="14"/>
      <c r="CPG2365" s="14"/>
      <c r="CPH2365" s="14"/>
      <c r="CPI2365" s="14"/>
      <c r="CPJ2365" s="14"/>
      <c r="CPK2365" s="14"/>
      <c r="CPL2365" s="14"/>
      <c r="CPM2365" s="14"/>
      <c r="CPN2365" s="14"/>
      <c r="CPO2365" s="14"/>
      <c r="CPP2365" s="14"/>
      <c r="CPQ2365" s="14"/>
      <c r="CPR2365" s="14"/>
      <c r="CPS2365" s="14"/>
      <c r="CPT2365" s="14"/>
      <c r="CPU2365" s="14"/>
      <c r="CPV2365" s="14"/>
      <c r="CPW2365" s="14"/>
      <c r="CPX2365" s="14"/>
      <c r="CPY2365" s="14"/>
      <c r="CPZ2365" s="14"/>
      <c r="CQA2365" s="14"/>
      <c r="CQB2365" s="14"/>
      <c r="CQC2365" s="14"/>
      <c r="CQD2365" s="14"/>
      <c r="CQE2365" s="14"/>
      <c r="CQF2365" s="14"/>
      <c r="CQG2365" s="14"/>
      <c r="CQH2365" s="14"/>
      <c r="CQI2365" s="14"/>
      <c r="CQJ2365" s="14"/>
      <c r="CQK2365" s="14"/>
      <c r="CQL2365" s="14"/>
      <c r="CQM2365" s="14"/>
      <c r="CQN2365" s="14"/>
      <c r="CQO2365" s="14"/>
      <c r="CQP2365" s="14"/>
      <c r="CQQ2365" s="14"/>
      <c r="CQR2365" s="14"/>
      <c r="CQS2365" s="14"/>
      <c r="CQT2365" s="14"/>
      <c r="CQU2365" s="14"/>
      <c r="CQV2365" s="14"/>
      <c r="CQW2365" s="14"/>
      <c r="CQX2365" s="14"/>
      <c r="CQY2365" s="14"/>
      <c r="CQZ2365" s="14"/>
      <c r="CRA2365" s="14"/>
      <c r="CRB2365" s="14"/>
      <c r="CRC2365" s="14"/>
      <c r="CRD2365" s="14"/>
      <c r="CRE2365" s="14"/>
      <c r="CRF2365" s="14"/>
      <c r="CRG2365" s="14"/>
      <c r="CRH2365" s="14"/>
      <c r="CRI2365" s="14"/>
      <c r="CRJ2365" s="14"/>
      <c r="CRK2365" s="14"/>
      <c r="CRL2365" s="14"/>
      <c r="CRM2365" s="14"/>
      <c r="CRN2365" s="14"/>
      <c r="CRO2365" s="14"/>
      <c r="CRP2365" s="14"/>
      <c r="CRQ2365" s="14"/>
      <c r="CRR2365" s="14"/>
      <c r="CRS2365" s="14"/>
      <c r="CRT2365" s="14"/>
      <c r="CRU2365" s="14"/>
      <c r="CRV2365" s="14"/>
      <c r="CRW2365" s="14"/>
      <c r="CRX2365" s="14"/>
      <c r="CRY2365" s="14"/>
      <c r="CRZ2365" s="14"/>
      <c r="CSA2365" s="14"/>
      <c r="CSB2365" s="14"/>
      <c r="CSC2365" s="14"/>
      <c r="CSD2365" s="14"/>
      <c r="CSE2365" s="14"/>
      <c r="CSF2365" s="14"/>
      <c r="CSG2365" s="14"/>
      <c r="CSH2365" s="14"/>
      <c r="CSI2365" s="14"/>
      <c r="CSJ2365" s="14"/>
      <c r="CSK2365" s="14"/>
      <c r="CSL2365" s="14"/>
      <c r="CSM2365" s="14"/>
      <c r="CSN2365" s="14"/>
      <c r="CSO2365" s="14"/>
      <c r="CSP2365" s="14"/>
      <c r="CSQ2365" s="14"/>
      <c r="CSR2365" s="14"/>
      <c r="CSS2365" s="14"/>
      <c r="CST2365" s="14"/>
      <c r="CSU2365" s="14"/>
      <c r="CSV2365" s="14"/>
      <c r="CSW2365" s="14"/>
      <c r="CSX2365" s="14"/>
      <c r="CSY2365" s="14"/>
      <c r="CSZ2365" s="14"/>
      <c r="CTA2365" s="14"/>
      <c r="CTB2365" s="14"/>
      <c r="CTC2365" s="14"/>
      <c r="CTD2365" s="14"/>
      <c r="CTE2365" s="14"/>
      <c r="CTF2365" s="14"/>
      <c r="CTG2365" s="14"/>
      <c r="CTH2365" s="14"/>
      <c r="CTI2365" s="14"/>
      <c r="CTJ2365" s="14"/>
      <c r="CTK2365" s="14"/>
      <c r="CTL2365" s="14"/>
      <c r="CTM2365" s="14"/>
      <c r="CTN2365" s="14"/>
      <c r="CTO2365" s="14"/>
      <c r="CTP2365" s="14"/>
      <c r="CTQ2365" s="14"/>
      <c r="CTR2365" s="14"/>
      <c r="CTS2365" s="14"/>
      <c r="CTT2365" s="14"/>
      <c r="CTU2365" s="14"/>
      <c r="CTV2365" s="14"/>
      <c r="CTW2365" s="14"/>
      <c r="CTX2365" s="14"/>
      <c r="CTY2365" s="14"/>
      <c r="CTZ2365" s="14"/>
      <c r="CUA2365" s="14"/>
      <c r="CUB2365" s="14"/>
      <c r="CUC2365" s="14"/>
      <c r="CUD2365" s="14"/>
      <c r="CUE2365" s="14"/>
      <c r="CUF2365" s="14"/>
      <c r="CUG2365" s="14"/>
      <c r="CUH2365" s="14"/>
      <c r="CUI2365" s="14"/>
      <c r="CUJ2365" s="14"/>
      <c r="CUK2365" s="14"/>
      <c r="CUL2365" s="14"/>
      <c r="CUM2365" s="14"/>
      <c r="CUN2365" s="14"/>
      <c r="CUO2365" s="14"/>
      <c r="CUP2365" s="14"/>
      <c r="CUQ2365" s="14"/>
      <c r="CUR2365" s="14"/>
      <c r="CUS2365" s="14"/>
      <c r="CUT2365" s="14"/>
      <c r="CUU2365" s="14"/>
      <c r="CUV2365" s="14"/>
      <c r="CUW2365" s="14"/>
      <c r="CUX2365" s="14"/>
      <c r="CUY2365" s="14"/>
      <c r="CUZ2365" s="14"/>
      <c r="CVA2365" s="14"/>
      <c r="CVB2365" s="14"/>
      <c r="CVC2365" s="14"/>
      <c r="CVD2365" s="14"/>
      <c r="CVE2365" s="14"/>
      <c r="CVF2365" s="14"/>
      <c r="CVG2365" s="14"/>
      <c r="CVH2365" s="14"/>
      <c r="CVI2365" s="14"/>
      <c r="CVJ2365" s="14"/>
      <c r="CVK2365" s="14"/>
      <c r="CVL2365" s="14"/>
      <c r="CVM2365" s="14"/>
      <c r="CVN2365" s="14"/>
      <c r="CVO2365" s="14"/>
      <c r="CVP2365" s="14"/>
      <c r="CVQ2365" s="14"/>
      <c r="CVR2365" s="14"/>
      <c r="CVS2365" s="14"/>
      <c r="CVT2365" s="14"/>
      <c r="CVU2365" s="14"/>
      <c r="CVV2365" s="14"/>
      <c r="CVW2365" s="14"/>
      <c r="CVX2365" s="14"/>
      <c r="CVY2365" s="14"/>
      <c r="CVZ2365" s="14"/>
      <c r="CWA2365" s="14"/>
      <c r="CWB2365" s="14"/>
      <c r="CWC2365" s="14"/>
      <c r="CWD2365" s="14"/>
      <c r="CWE2365" s="14"/>
      <c r="CWF2365" s="14"/>
      <c r="CWG2365" s="14"/>
      <c r="CWH2365" s="14"/>
      <c r="CWI2365" s="14"/>
      <c r="CWJ2365" s="14"/>
      <c r="CWK2365" s="14"/>
      <c r="CWL2365" s="14"/>
      <c r="CWM2365" s="14"/>
      <c r="CWN2365" s="14"/>
      <c r="CWO2365" s="14"/>
      <c r="CWP2365" s="14"/>
      <c r="CWQ2365" s="14"/>
      <c r="CWR2365" s="14"/>
      <c r="CWS2365" s="14"/>
      <c r="CWT2365" s="14"/>
      <c r="CWU2365" s="14"/>
      <c r="CWV2365" s="14"/>
      <c r="CWW2365" s="14"/>
      <c r="CWX2365" s="14"/>
      <c r="CWY2365" s="14"/>
      <c r="CWZ2365" s="14"/>
      <c r="CXA2365" s="14"/>
      <c r="CXB2365" s="14"/>
      <c r="CXC2365" s="14"/>
      <c r="CXD2365" s="14"/>
      <c r="CXE2365" s="14"/>
      <c r="CXF2365" s="14"/>
      <c r="CXG2365" s="14"/>
      <c r="CXH2365" s="14"/>
      <c r="CXI2365" s="14"/>
      <c r="CXJ2365" s="14"/>
      <c r="CXK2365" s="14"/>
      <c r="CXL2365" s="14"/>
      <c r="CXM2365" s="14"/>
      <c r="CXN2365" s="14"/>
      <c r="CXO2365" s="14"/>
      <c r="CXP2365" s="14"/>
      <c r="CXQ2365" s="14"/>
      <c r="CXR2365" s="14"/>
      <c r="CXS2365" s="14"/>
      <c r="CXT2365" s="14"/>
      <c r="CXU2365" s="14"/>
      <c r="CXV2365" s="14"/>
      <c r="CXW2365" s="14"/>
      <c r="CXX2365" s="14"/>
      <c r="CXY2365" s="14"/>
      <c r="CXZ2365" s="14"/>
      <c r="CYA2365" s="14"/>
      <c r="CYB2365" s="14"/>
      <c r="CYC2365" s="14"/>
      <c r="CYD2365" s="14"/>
      <c r="CYE2365" s="14"/>
      <c r="CYF2365" s="14"/>
      <c r="CYG2365" s="14"/>
      <c r="CYH2365" s="14"/>
      <c r="CYI2365" s="14"/>
      <c r="CYJ2365" s="14"/>
      <c r="CYK2365" s="14"/>
      <c r="CYL2365" s="14"/>
      <c r="CYM2365" s="14"/>
      <c r="CYN2365" s="14"/>
      <c r="CYO2365" s="14"/>
      <c r="CYP2365" s="14"/>
      <c r="CYQ2365" s="14"/>
      <c r="CYR2365" s="14"/>
      <c r="CYS2365" s="14"/>
      <c r="CYT2365" s="14"/>
      <c r="CYU2365" s="14"/>
      <c r="CYV2365" s="14"/>
      <c r="CYW2365" s="14"/>
      <c r="CYX2365" s="14"/>
      <c r="CYY2365" s="14"/>
      <c r="CYZ2365" s="14"/>
      <c r="CZA2365" s="14"/>
      <c r="CZB2365" s="14"/>
      <c r="CZC2365" s="14"/>
      <c r="CZD2365" s="14"/>
      <c r="CZE2365" s="14"/>
      <c r="CZF2365" s="14"/>
      <c r="CZG2365" s="14"/>
      <c r="CZH2365" s="14"/>
      <c r="CZI2365" s="14"/>
      <c r="CZJ2365" s="14"/>
      <c r="CZK2365" s="14"/>
      <c r="CZL2365" s="14"/>
      <c r="CZM2365" s="14"/>
      <c r="CZN2365" s="14"/>
      <c r="CZO2365" s="14"/>
      <c r="CZP2365" s="14"/>
      <c r="CZQ2365" s="14"/>
      <c r="CZR2365" s="14"/>
      <c r="CZS2365" s="14"/>
      <c r="CZT2365" s="14"/>
      <c r="CZU2365" s="14"/>
      <c r="CZV2365" s="14"/>
      <c r="CZW2365" s="14"/>
      <c r="CZX2365" s="14"/>
      <c r="CZY2365" s="14"/>
      <c r="CZZ2365" s="14"/>
      <c r="DAA2365" s="14"/>
      <c r="DAB2365" s="14"/>
      <c r="DAC2365" s="14"/>
      <c r="DAD2365" s="14"/>
      <c r="DAE2365" s="14"/>
      <c r="DAF2365" s="14"/>
      <c r="DAG2365" s="14"/>
      <c r="DAH2365" s="14"/>
      <c r="DAI2365" s="14"/>
      <c r="DAJ2365" s="14"/>
      <c r="DAK2365" s="14"/>
      <c r="DAL2365" s="14"/>
      <c r="DAM2365" s="14"/>
      <c r="DAN2365" s="14"/>
      <c r="DAO2365" s="14"/>
      <c r="DAP2365" s="14"/>
      <c r="DAQ2365" s="14"/>
      <c r="DAR2365" s="14"/>
      <c r="DAS2365" s="14"/>
      <c r="DAT2365" s="14"/>
      <c r="DAU2365" s="14"/>
      <c r="DAV2365" s="14"/>
      <c r="DAW2365" s="14"/>
      <c r="DAX2365" s="14"/>
      <c r="DAY2365" s="14"/>
      <c r="DAZ2365" s="14"/>
      <c r="DBA2365" s="14"/>
      <c r="DBB2365" s="14"/>
      <c r="DBC2365" s="14"/>
      <c r="DBD2365" s="14"/>
      <c r="DBE2365" s="14"/>
      <c r="DBF2365" s="14"/>
      <c r="DBG2365" s="14"/>
      <c r="DBH2365" s="14"/>
      <c r="DBI2365" s="14"/>
      <c r="DBJ2365" s="14"/>
      <c r="DBK2365" s="14"/>
      <c r="DBL2365" s="14"/>
      <c r="DBM2365" s="14"/>
      <c r="DBN2365" s="14"/>
      <c r="DBO2365" s="14"/>
      <c r="DBP2365" s="14"/>
      <c r="DBQ2365" s="14"/>
      <c r="DBR2365" s="14"/>
      <c r="DBS2365" s="14"/>
      <c r="DBT2365" s="14"/>
      <c r="DBU2365" s="14"/>
      <c r="DBV2365" s="14"/>
      <c r="DBW2365" s="14"/>
      <c r="DBX2365" s="14"/>
      <c r="DBY2365" s="14"/>
      <c r="DBZ2365" s="14"/>
      <c r="DCA2365" s="14"/>
      <c r="DCB2365" s="14"/>
      <c r="DCC2365" s="14"/>
      <c r="DCD2365" s="14"/>
      <c r="DCE2365" s="14"/>
      <c r="DCF2365" s="14"/>
      <c r="DCG2365" s="14"/>
      <c r="DCH2365" s="14"/>
      <c r="DCI2365" s="14"/>
      <c r="DCJ2365" s="14"/>
      <c r="DCK2365" s="14"/>
      <c r="DCL2365" s="14"/>
      <c r="DCM2365" s="14"/>
      <c r="DCN2365" s="14"/>
      <c r="DCO2365" s="14"/>
      <c r="DCP2365" s="14"/>
      <c r="DCQ2365" s="14"/>
      <c r="DCR2365" s="14"/>
      <c r="DCS2365" s="14"/>
      <c r="DCT2365" s="14"/>
      <c r="DCU2365" s="14"/>
      <c r="DCV2365" s="14"/>
      <c r="DCW2365" s="14"/>
      <c r="DCX2365" s="14"/>
      <c r="DCY2365" s="14"/>
      <c r="DCZ2365" s="14"/>
      <c r="DDA2365" s="14"/>
      <c r="DDB2365" s="14"/>
      <c r="DDC2365" s="14"/>
      <c r="DDD2365" s="14"/>
      <c r="DDE2365" s="14"/>
      <c r="DDF2365" s="14"/>
      <c r="DDG2365" s="14"/>
      <c r="DDH2365" s="14"/>
      <c r="DDI2365" s="14"/>
      <c r="DDJ2365" s="14"/>
      <c r="DDK2365" s="14"/>
      <c r="DDL2365" s="14"/>
      <c r="DDM2365" s="14"/>
      <c r="DDN2365" s="14"/>
      <c r="DDO2365" s="14"/>
      <c r="DDP2365" s="14"/>
      <c r="DDQ2365" s="14"/>
      <c r="DDR2365" s="14"/>
      <c r="DDS2365" s="14"/>
      <c r="DDT2365" s="14"/>
      <c r="DDU2365" s="14"/>
      <c r="DDV2365" s="14"/>
      <c r="DDW2365" s="14"/>
      <c r="DDX2365" s="14"/>
      <c r="DDY2365" s="14"/>
      <c r="DDZ2365" s="14"/>
      <c r="DEA2365" s="14"/>
      <c r="DEB2365" s="14"/>
      <c r="DEC2365" s="14"/>
      <c r="DED2365" s="14"/>
      <c r="DEE2365" s="14"/>
      <c r="DEF2365" s="14"/>
      <c r="DEG2365" s="14"/>
      <c r="DEH2365" s="14"/>
      <c r="DEI2365" s="14"/>
      <c r="DEJ2365" s="14"/>
      <c r="DEK2365" s="14"/>
      <c r="DEL2365" s="14"/>
      <c r="DEM2365" s="14"/>
      <c r="DEN2365" s="14"/>
      <c r="DEO2365" s="14"/>
      <c r="DEP2365" s="14"/>
      <c r="DEQ2365" s="14"/>
      <c r="DER2365" s="14"/>
      <c r="DES2365" s="14"/>
      <c r="DET2365" s="14"/>
      <c r="DEU2365" s="14"/>
      <c r="DEV2365" s="14"/>
      <c r="DEW2365" s="14"/>
      <c r="DEX2365" s="14"/>
      <c r="DEY2365" s="14"/>
      <c r="DEZ2365" s="14"/>
      <c r="DFA2365" s="14"/>
      <c r="DFB2365" s="14"/>
      <c r="DFC2365" s="14"/>
      <c r="DFD2365" s="14"/>
      <c r="DFE2365" s="14"/>
      <c r="DFF2365" s="14"/>
      <c r="DFG2365" s="14"/>
      <c r="DFH2365" s="14"/>
      <c r="DFI2365" s="14"/>
      <c r="DFJ2365" s="14"/>
      <c r="DFK2365" s="14"/>
      <c r="DFL2365" s="14"/>
      <c r="DFM2365" s="14"/>
      <c r="DFN2365" s="14"/>
      <c r="DFO2365" s="14"/>
      <c r="DFP2365" s="14"/>
      <c r="DFQ2365" s="14"/>
      <c r="DFR2365" s="14"/>
      <c r="DFS2365" s="14"/>
      <c r="DFT2365" s="14"/>
      <c r="DFU2365" s="14"/>
      <c r="DFV2365" s="14"/>
      <c r="DFW2365" s="14"/>
      <c r="DFX2365" s="14"/>
      <c r="DFY2365" s="14"/>
      <c r="DFZ2365" s="14"/>
      <c r="DGA2365" s="14"/>
      <c r="DGB2365" s="14"/>
      <c r="DGC2365" s="14"/>
      <c r="DGD2365" s="14"/>
      <c r="DGE2365" s="14"/>
      <c r="DGF2365" s="14"/>
      <c r="DGG2365" s="14"/>
      <c r="DGH2365" s="14"/>
      <c r="DGI2365" s="14"/>
      <c r="DGJ2365" s="14"/>
      <c r="DGK2365" s="14"/>
      <c r="DGL2365" s="14"/>
      <c r="DGM2365" s="14"/>
      <c r="DGN2365" s="14"/>
      <c r="DGO2365" s="14"/>
      <c r="DGP2365" s="14"/>
      <c r="DGQ2365" s="14"/>
      <c r="DGR2365" s="14"/>
      <c r="DGS2365" s="14"/>
      <c r="DGT2365" s="14"/>
      <c r="DGU2365" s="14"/>
      <c r="DGV2365" s="14"/>
      <c r="DGW2365" s="14"/>
      <c r="DGX2365" s="14"/>
      <c r="DGY2365" s="14"/>
      <c r="DGZ2365" s="14"/>
      <c r="DHA2365" s="14"/>
      <c r="DHB2365" s="14"/>
      <c r="DHC2365" s="14"/>
      <c r="DHD2365" s="14"/>
      <c r="DHE2365" s="14"/>
      <c r="DHF2365" s="14"/>
      <c r="DHG2365" s="14"/>
      <c r="DHH2365" s="14"/>
      <c r="DHI2365" s="14"/>
      <c r="DHJ2365" s="14"/>
      <c r="DHK2365" s="14"/>
      <c r="DHL2365" s="14"/>
      <c r="DHM2365" s="14"/>
      <c r="DHN2365" s="14"/>
      <c r="DHO2365" s="14"/>
      <c r="DHP2365" s="14"/>
      <c r="DHQ2365" s="14"/>
      <c r="DHR2365" s="14"/>
      <c r="DHS2365" s="14"/>
      <c r="DHT2365" s="14"/>
      <c r="DHU2365" s="14"/>
      <c r="DHV2365" s="14"/>
      <c r="DHW2365" s="14"/>
      <c r="DHX2365" s="14"/>
      <c r="DHY2365" s="14"/>
      <c r="DHZ2365" s="14"/>
      <c r="DIA2365" s="14"/>
      <c r="DIB2365" s="14"/>
      <c r="DIC2365" s="14"/>
      <c r="DID2365" s="14"/>
      <c r="DIE2365" s="14"/>
      <c r="DIF2365" s="14"/>
      <c r="DIG2365" s="14"/>
      <c r="DIH2365" s="14"/>
      <c r="DII2365" s="14"/>
      <c r="DIJ2365" s="14"/>
      <c r="DIK2365" s="14"/>
      <c r="DIL2365" s="14"/>
      <c r="DIM2365" s="14"/>
      <c r="DIN2365" s="14"/>
      <c r="DIO2365" s="14"/>
      <c r="DIP2365" s="14"/>
      <c r="DIQ2365" s="14"/>
      <c r="DIR2365" s="14"/>
      <c r="DIS2365" s="14"/>
      <c r="DIT2365" s="14"/>
      <c r="DIU2365" s="14"/>
      <c r="DIV2365" s="14"/>
      <c r="DIW2365" s="14"/>
      <c r="DIX2365" s="14"/>
      <c r="DIY2365" s="14"/>
      <c r="DIZ2365" s="14"/>
      <c r="DJA2365" s="14"/>
      <c r="DJB2365" s="14"/>
      <c r="DJC2365" s="14"/>
      <c r="DJD2365" s="14"/>
      <c r="DJE2365" s="14"/>
      <c r="DJF2365" s="14"/>
      <c r="DJG2365" s="14"/>
      <c r="DJH2365" s="14"/>
      <c r="DJI2365" s="14"/>
      <c r="DJJ2365" s="14"/>
      <c r="DJK2365" s="14"/>
      <c r="DJL2365" s="14"/>
      <c r="DJM2365" s="14"/>
      <c r="DJN2365" s="14"/>
      <c r="DJO2365" s="14"/>
      <c r="DJP2365" s="14"/>
      <c r="DJQ2365" s="14"/>
      <c r="DJR2365" s="14"/>
      <c r="DJS2365" s="14"/>
      <c r="DJT2365" s="14"/>
      <c r="DJU2365" s="14"/>
      <c r="DJV2365" s="14"/>
      <c r="DJW2365" s="14"/>
      <c r="DJX2365" s="14"/>
      <c r="DJY2365" s="14"/>
      <c r="DJZ2365" s="14"/>
      <c r="DKA2365" s="14"/>
      <c r="DKB2365" s="14"/>
      <c r="DKC2365" s="14"/>
      <c r="DKD2365" s="14"/>
      <c r="DKE2365" s="14"/>
      <c r="DKF2365" s="14"/>
      <c r="DKG2365" s="14"/>
      <c r="DKH2365" s="14"/>
      <c r="DKI2365" s="14"/>
      <c r="DKJ2365" s="14"/>
      <c r="DKK2365" s="14"/>
      <c r="DKL2365" s="14"/>
      <c r="DKM2365" s="14"/>
      <c r="DKN2365" s="14"/>
      <c r="DKO2365" s="14"/>
      <c r="DKP2365" s="14"/>
      <c r="DKQ2365" s="14"/>
      <c r="DKR2365" s="14"/>
      <c r="DKS2365" s="14"/>
      <c r="DKT2365" s="14"/>
      <c r="DKU2365" s="14"/>
      <c r="DKV2365" s="14"/>
      <c r="DKW2365" s="14"/>
      <c r="DKX2365" s="14"/>
      <c r="DKY2365" s="14"/>
      <c r="DKZ2365" s="14"/>
      <c r="DLA2365" s="14"/>
      <c r="DLB2365" s="14"/>
      <c r="DLC2365" s="14"/>
      <c r="DLD2365" s="14"/>
      <c r="DLE2365" s="14"/>
      <c r="DLF2365" s="14"/>
      <c r="DLG2365" s="14"/>
      <c r="DLH2365" s="14"/>
      <c r="DLI2365" s="14"/>
      <c r="DLJ2365" s="14"/>
      <c r="DLK2365" s="14"/>
      <c r="DLL2365" s="14"/>
      <c r="DLM2365" s="14"/>
      <c r="DLN2365" s="14"/>
      <c r="DLO2365" s="14"/>
      <c r="DLP2365" s="14"/>
      <c r="DLQ2365" s="14"/>
      <c r="DLR2365" s="14"/>
      <c r="DLS2365" s="14"/>
      <c r="DLT2365" s="14"/>
      <c r="DLU2365" s="14"/>
      <c r="DLV2365" s="14"/>
      <c r="DLW2365" s="14"/>
      <c r="DLX2365" s="14"/>
      <c r="DLY2365" s="14"/>
      <c r="DLZ2365" s="14"/>
      <c r="DMA2365" s="14"/>
      <c r="DMB2365" s="14"/>
      <c r="DMC2365" s="14"/>
      <c r="DMD2365" s="14"/>
      <c r="DME2365" s="14"/>
      <c r="DMF2365" s="14"/>
      <c r="DMG2365" s="14"/>
      <c r="DMH2365" s="14"/>
      <c r="DMI2365" s="14"/>
      <c r="DMJ2365" s="14"/>
      <c r="DMK2365" s="14"/>
      <c r="DML2365" s="14"/>
      <c r="DMM2365" s="14"/>
      <c r="DMN2365" s="14"/>
      <c r="DMO2365" s="14"/>
      <c r="DMP2365" s="14"/>
      <c r="DMQ2365" s="14"/>
      <c r="DMR2365" s="14"/>
      <c r="DMS2365" s="14"/>
      <c r="DMT2365" s="14"/>
      <c r="DMU2365" s="14"/>
      <c r="DMV2365" s="14"/>
      <c r="DMW2365" s="14"/>
      <c r="DMX2365" s="14"/>
      <c r="DMY2365" s="14"/>
      <c r="DMZ2365" s="14"/>
      <c r="DNA2365" s="14"/>
      <c r="DNB2365" s="14"/>
      <c r="DNC2365" s="14"/>
      <c r="DND2365" s="14"/>
      <c r="DNE2365" s="14"/>
      <c r="DNF2365" s="14"/>
      <c r="DNG2365" s="14"/>
      <c r="DNH2365" s="14"/>
      <c r="DNI2365" s="14"/>
      <c r="DNJ2365" s="14"/>
      <c r="DNK2365" s="14"/>
      <c r="DNL2365" s="14"/>
      <c r="DNM2365" s="14"/>
      <c r="DNN2365" s="14"/>
      <c r="DNO2365" s="14"/>
      <c r="DNP2365" s="14"/>
      <c r="DNQ2365" s="14"/>
      <c r="DNR2365" s="14"/>
      <c r="DNS2365" s="14"/>
      <c r="DNT2365" s="14"/>
      <c r="DNU2365" s="14"/>
      <c r="DNV2365" s="14"/>
      <c r="DNW2365" s="14"/>
      <c r="DNX2365" s="14"/>
      <c r="DNY2365" s="14"/>
      <c r="DNZ2365" s="14"/>
      <c r="DOA2365" s="14"/>
      <c r="DOB2365" s="14"/>
      <c r="DOC2365" s="14"/>
      <c r="DOD2365" s="14"/>
      <c r="DOE2365" s="14"/>
      <c r="DOF2365" s="14"/>
      <c r="DOG2365" s="14"/>
      <c r="DOH2365" s="14"/>
      <c r="DOI2365" s="14"/>
      <c r="DOJ2365" s="14"/>
      <c r="DOK2365" s="14"/>
      <c r="DOL2365" s="14"/>
      <c r="DOM2365" s="14"/>
      <c r="DON2365" s="14"/>
      <c r="DOO2365" s="14"/>
      <c r="DOP2365" s="14"/>
      <c r="DOQ2365" s="14"/>
      <c r="DOR2365" s="14"/>
      <c r="DOS2365" s="14"/>
      <c r="DOT2365" s="14"/>
      <c r="DOU2365" s="14"/>
      <c r="DOV2365" s="14"/>
      <c r="DOW2365" s="14"/>
      <c r="DOX2365" s="14"/>
      <c r="DOY2365" s="14"/>
      <c r="DOZ2365" s="14"/>
      <c r="DPA2365" s="14"/>
      <c r="DPB2365" s="14"/>
      <c r="DPC2365" s="14"/>
      <c r="DPD2365" s="14"/>
      <c r="DPE2365" s="14"/>
      <c r="DPF2365" s="14"/>
      <c r="DPG2365" s="14"/>
      <c r="DPH2365" s="14"/>
      <c r="DPI2365" s="14"/>
      <c r="DPJ2365" s="14"/>
      <c r="DPK2365" s="14"/>
      <c r="DPL2365" s="14"/>
      <c r="DPM2365" s="14"/>
      <c r="DPN2365" s="14"/>
      <c r="DPO2365" s="14"/>
      <c r="DPP2365" s="14"/>
      <c r="DPQ2365" s="14"/>
      <c r="DPR2365" s="14"/>
      <c r="DPS2365" s="14"/>
      <c r="DPT2365" s="14"/>
      <c r="DPU2365" s="14"/>
      <c r="DPV2365" s="14"/>
      <c r="DPW2365" s="14"/>
      <c r="DPX2365" s="14"/>
      <c r="DPY2365" s="14"/>
      <c r="DPZ2365" s="14"/>
      <c r="DQA2365" s="14"/>
      <c r="DQB2365" s="14"/>
      <c r="DQC2365" s="14"/>
      <c r="DQD2365" s="14"/>
      <c r="DQE2365" s="14"/>
      <c r="DQF2365" s="14"/>
      <c r="DQG2365" s="14"/>
      <c r="DQH2365" s="14"/>
      <c r="DQI2365" s="14"/>
      <c r="DQJ2365" s="14"/>
      <c r="DQK2365" s="14"/>
      <c r="DQL2365" s="14"/>
      <c r="DQM2365" s="14"/>
      <c r="DQN2365" s="14"/>
      <c r="DQO2365" s="14"/>
      <c r="DQP2365" s="14"/>
      <c r="DQQ2365" s="14"/>
      <c r="DQR2365" s="14"/>
      <c r="DQS2365" s="14"/>
      <c r="DQT2365" s="14"/>
      <c r="DQU2365" s="14"/>
      <c r="DQV2365" s="14"/>
      <c r="DQW2365" s="14"/>
      <c r="DQX2365" s="14"/>
      <c r="DQY2365" s="14"/>
      <c r="DQZ2365" s="14"/>
      <c r="DRA2365" s="14"/>
      <c r="DRB2365" s="14"/>
      <c r="DRC2365" s="14"/>
      <c r="DRD2365" s="14"/>
      <c r="DRE2365" s="14"/>
      <c r="DRF2365" s="14"/>
      <c r="DRG2365" s="14"/>
      <c r="DRH2365" s="14"/>
      <c r="DRI2365" s="14"/>
      <c r="DRJ2365" s="14"/>
      <c r="DRK2365" s="14"/>
      <c r="DRL2365" s="14"/>
      <c r="DRM2365" s="14"/>
      <c r="DRN2365" s="14"/>
      <c r="DRO2365" s="14"/>
      <c r="DRP2365" s="14"/>
      <c r="DRQ2365" s="14"/>
      <c r="DRR2365" s="14"/>
      <c r="DRS2365" s="14"/>
      <c r="DRT2365" s="14"/>
      <c r="DRU2365" s="14"/>
      <c r="DRV2365" s="14"/>
      <c r="DRW2365" s="14"/>
      <c r="DRX2365" s="14"/>
      <c r="DRY2365" s="14"/>
      <c r="DRZ2365" s="14"/>
      <c r="DSA2365" s="14"/>
      <c r="DSB2365" s="14"/>
      <c r="DSC2365" s="14"/>
      <c r="DSD2365" s="14"/>
      <c r="DSE2365" s="14"/>
      <c r="DSF2365" s="14"/>
      <c r="DSG2365" s="14"/>
      <c r="DSH2365" s="14"/>
      <c r="DSI2365" s="14"/>
      <c r="DSJ2365" s="14"/>
      <c r="DSK2365" s="14"/>
      <c r="DSL2365" s="14"/>
      <c r="DSM2365" s="14"/>
      <c r="DSN2365" s="14"/>
      <c r="DSO2365" s="14"/>
      <c r="DSP2365" s="14"/>
      <c r="DSQ2365" s="14"/>
      <c r="DSR2365" s="14"/>
      <c r="DSS2365" s="14"/>
      <c r="DST2365" s="14"/>
      <c r="DSU2365" s="14"/>
      <c r="DSV2365" s="14"/>
      <c r="DSW2365" s="14"/>
      <c r="DSX2365" s="14"/>
      <c r="DSY2365" s="14"/>
      <c r="DSZ2365" s="14"/>
      <c r="DTA2365" s="14"/>
      <c r="DTB2365" s="14"/>
      <c r="DTC2365" s="14"/>
      <c r="DTD2365" s="14"/>
      <c r="DTE2365" s="14"/>
      <c r="DTF2365" s="14"/>
      <c r="DTG2365" s="14"/>
      <c r="DTH2365" s="14"/>
      <c r="DTI2365" s="14"/>
      <c r="DTJ2365" s="14"/>
      <c r="DTK2365" s="14"/>
      <c r="DTL2365" s="14"/>
      <c r="DTM2365" s="14"/>
      <c r="DTN2365" s="14"/>
      <c r="DTO2365" s="14"/>
      <c r="DTP2365" s="14"/>
      <c r="DTQ2365" s="14"/>
      <c r="DTR2365" s="14"/>
      <c r="DTS2365" s="14"/>
      <c r="DTT2365" s="14"/>
      <c r="DTU2365" s="14"/>
      <c r="DTV2365" s="14"/>
      <c r="DTW2365" s="14"/>
      <c r="DTX2365" s="14"/>
      <c r="DTY2365" s="14"/>
      <c r="DTZ2365" s="14"/>
      <c r="DUA2365" s="14"/>
      <c r="DUB2365" s="14"/>
      <c r="DUC2365" s="14"/>
      <c r="DUD2365" s="14"/>
      <c r="DUE2365" s="14"/>
      <c r="DUF2365" s="14"/>
      <c r="DUG2365" s="14"/>
      <c r="DUH2365" s="14"/>
      <c r="DUI2365" s="14"/>
      <c r="DUJ2365" s="14"/>
      <c r="DUK2365" s="14"/>
      <c r="DUL2365" s="14"/>
      <c r="DUM2365" s="14"/>
      <c r="DUN2365" s="14"/>
      <c r="DUO2365" s="14"/>
      <c r="DUP2365" s="14"/>
      <c r="DUQ2365" s="14"/>
      <c r="DUR2365" s="14"/>
      <c r="DUS2365" s="14"/>
      <c r="DUT2365" s="14"/>
      <c r="DUU2365" s="14"/>
      <c r="DUV2365" s="14"/>
      <c r="DUW2365" s="14"/>
      <c r="DUX2365" s="14"/>
      <c r="DUY2365" s="14"/>
      <c r="DUZ2365" s="14"/>
      <c r="DVA2365" s="14"/>
      <c r="DVB2365" s="14"/>
      <c r="DVC2365" s="14"/>
      <c r="DVD2365" s="14"/>
      <c r="DVE2365" s="14"/>
      <c r="DVF2365" s="14"/>
      <c r="DVG2365" s="14"/>
      <c r="DVH2365" s="14"/>
      <c r="DVI2365" s="14"/>
      <c r="DVJ2365" s="14"/>
      <c r="DVK2365" s="14"/>
      <c r="DVL2365" s="14"/>
      <c r="DVM2365" s="14"/>
      <c r="DVN2365" s="14"/>
      <c r="DVO2365" s="14"/>
      <c r="DVP2365" s="14"/>
      <c r="DVQ2365" s="14"/>
      <c r="DVR2365" s="14"/>
      <c r="DVS2365" s="14"/>
      <c r="DVT2365" s="14"/>
      <c r="DVU2365" s="14"/>
      <c r="DVV2365" s="14"/>
      <c r="DVW2365" s="14"/>
      <c r="DVX2365" s="14"/>
      <c r="DVY2365" s="14"/>
      <c r="DVZ2365" s="14"/>
      <c r="DWA2365" s="14"/>
      <c r="DWB2365" s="14"/>
      <c r="DWC2365" s="14"/>
      <c r="DWD2365" s="14"/>
      <c r="DWE2365" s="14"/>
      <c r="DWF2365" s="14"/>
      <c r="DWG2365" s="14"/>
      <c r="DWH2365" s="14"/>
      <c r="DWI2365" s="14"/>
      <c r="DWJ2365" s="14"/>
      <c r="DWK2365" s="14"/>
      <c r="DWL2365" s="14"/>
      <c r="DWM2365" s="14"/>
      <c r="DWN2365" s="14"/>
      <c r="DWO2365" s="14"/>
      <c r="DWP2365" s="14"/>
      <c r="DWQ2365" s="14"/>
      <c r="DWR2365" s="14"/>
      <c r="DWS2365" s="14"/>
      <c r="DWT2365" s="14"/>
      <c r="DWU2365" s="14"/>
      <c r="DWV2365" s="14"/>
      <c r="DWW2365" s="14"/>
      <c r="DWX2365" s="14"/>
      <c r="DWY2365" s="14"/>
      <c r="DWZ2365" s="14"/>
      <c r="DXA2365" s="14"/>
      <c r="DXB2365" s="14"/>
      <c r="DXC2365" s="14"/>
      <c r="DXD2365" s="14"/>
      <c r="DXE2365" s="14"/>
      <c r="DXF2365" s="14"/>
      <c r="DXG2365" s="14"/>
      <c r="DXH2365" s="14"/>
      <c r="DXI2365" s="14"/>
      <c r="DXJ2365" s="14"/>
      <c r="DXK2365" s="14"/>
      <c r="DXL2365" s="14"/>
      <c r="DXM2365" s="14"/>
      <c r="DXN2365" s="14"/>
      <c r="DXO2365" s="14"/>
      <c r="DXP2365" s="14"/>
      <c r="DXQ2365" s="14"/>
      <c r="DXR2365" s="14"/>
      <c r="DXS2365" s="14"/>
      <c r="DXT2365" s="14"/>
      <c r="DXU2365" s="14"/>
      <c r="DXV2365" s="14"/>
      <c r="DXW2365" s="14"/>
      <c r="DXX2365" s="14"/>
      <c r="DXY2365" s="14"/>
      <c r="DXZ2365" s="14"/>
      <c r="DYA2365" s="14"/>
      <c r="DYB2365" s="14"/>
      <c r="DYC2365" s="14"/>
      <c r="DYD2365" s="14"/>
      <c r="DYE2365" s="14"/>
      <c r="DYF2365" s="14"/>
      <c r="DYG2365" s="14"/>
      <c r="DYH2365" s="14"/>
      <c r="DYI2365" s="14"/>
      <c r="DYJ2365" s="14"/>
      <c r="DYK2365" s="14"/>
      <c r="DYL2365" s="14"/>
      <c r="DYM2365" s="14"/>
      <c r="DYN2365" s="14"/>
      <c r="DYO2365" s="14"/>
      <c r="DYP2365" s="14"/>
      <c r="DYQ2365" s="14"/>
      <c r="DYR2365" s="14"/>
      <c r="DYS2365" s="14"/>
      <c r="DYT2365" s="14"/>
      <c r="DYU2365" s="14"/>
      <c r="DYV2365" s="14"/>
      <c r="DYW2365" s="14"/>
      <c r="DYX2365" s="14"/>
      <c r="DYY2365" s="14"/>
      <c r="DYZ2365" s="14"/>
      <c r="DZA2365" s="14"/>
      <c r="DZB2365" s="14"/>
      <c r="DZC2365" s="14"/>
      <c r="DZD2365" s="14"/>
      <c r="DZE2365" s="14"/>
      <c r="DZF2365" s="14"/>
      <c r="DZG2365" s="14"/>
      <c r="DZH2365" s="14"/>
      <c r="DZI2365" s="14"/>
      <c r="DZJ2365" s="14"/>
      <c r="DZK2365" s="14"/>
      <c r="DZL2365" s="14"/>
      <c r="DZM2365" s="14"/>
      <c r="DZN2365" s="14"/>
      <c r="DZO2365" s="14"/>
      <c r="DZP2365" s="14"/>
      <c r="DZQ2365" s="14"/>
      <c r="DZR2365" s="14"/>
      <c r="DZS2365" s="14"/>
      <c r="DZT2365" s="14"/>
      <c r="DZU2365" s="14"/>
      <c r="DZV2365" s="14"/>
      <c r="DZW2365" s="14"/>
      <c r="DZX2365" s="14"/>
      <c r="DZY2365" s="14"/>
      <c r="DZZ2365" s="14"/>
      <c r="EAA2365" s="14"/>
      <c r="EAB2365" s="14"/>
      <c r="EAC2365" s="14"/>
      <c r="EAD2365" s="14"/>
      <c r="EAE2365" s="14"/>
      <c r="EAF2365" s="14"/>
      <c r="EAG2365" s="14"/>
      <c r="EAH2365" s="14"/>
      <c r="EAI2365" s="14"/>
      <c r="EAJ2365" s="14"/>
      <c r="EAK2365" s="14"/>
      <c r="EAL2365" s="14"/>
      <c r="EAM2365" s="14"/>
      <c r="EAN2365" s="14"/>
      <c r="EAO2365" s="14"/>
      <c r="EAP2365" s="14"/>
      <c r="EAQ2365" s="14"/>
      <c r="EAR2365" s="14"/>
      <c r="EAS2365" s="14"/>
      <c r="EAT2365" s="14"/>
      <c r="EAU2365" s="14"/>
      <c r="EAV2365" s="14"/>
      <c r="EAW2365" s="14"/>
      <c r="EAX2365" s="14"/>
      <c r="EAY2365" s="14"/>
      <c r="EAZ2365" s="14"/>
      <c r="EBA2365" s="14"/>
      <c r="EBB2365" s="14"/>
      <c r="EBC2365" s="14"/>
      <c r="EBD2365" s="14"/>
      <c r="EBE2365" s="14"/>
      <c r="EBF2365" s="14"/>
      <c r="EBG2365" s="14"/>
      <c r="EBH2365" s="14"/>
      <c r="EBI2365" s="14"/>
      <c r="EBJ2365" s="14"/>
      <c r="EBK2365" s="14"/>
      <c r="EBL2365" s="14"/>
      <c r="EBM2365" s="14"/>
      <c r="EBN2365" s="14"/>
      <c r="EBO2365" s="14"/>
      <c r="EBP2365" s="14"/>
      <c r="EBQ2365" s="14"/>
      <c r="EBR2365" s="14"/>
      <c r="EBS2365" s="14"/>
      <c r="EBT2365" s="14"/>
      <c r="EBU2365" s="14"/>
      <c r="EBV2365" s="14"/>
      <c r="EBW2365" s="14"/>
      <c r="EBX2365" s="14"/>
      <c r="EBY2365" s="14"/>
      <c r="EBZ2365" s="14"/>
      <c r="ECA2365" s="14"/>
      <c r="ECB2365" s="14"/>
      <c r="ECC2365" s="14"/>
      <c r="ECD2365" s="14"/>
      <c r="ECE2365" s="14"/>
      <c r="ECF2365" s="14"/>
      <c r="ECG2365" s="14"/>
      <c r="ECH2365" s="14"/>
      <c r="ECI2365" s="14"/>
      <c r="ECJ2365" s="14"/>
      <c r="ECK2365" s="14"/>
      <c r="ECL2365" s="14"/>
      <c r="ECM2365" s="14"/>
      <c r="ECN2365" s="14"/>
      <c r="ECO2365" s="14"/>
      <c r="ECP2365" s="14"/>
      <c r="ECQ2365" s="14"/>
      <c r="ECR2365" s="14"/>
      <c r="ECS2365" s="14"/>
      <c r="ECT2365" s="14"/>
      <c r="ECU2365" s="14"/>
      <c r="ECV2365" s="14"/>
      <c r="ECW2365" s="14"/>
      <c r="ECX2365" s="14"/>
      <c r="ECY2365" s="14"/>
      <c r="ECZ2365" s="14"/>
      <c r="EDA2365" s="14"/>
      <c r="EDB2365" s="14"/>
      <c r="EDC2365" s="14"/>
      <c r="EDD2365" s="14"/>
      <c r="EDE2365" s="14"/>
      <c r="EDF2365" s="14"/>
      <c r="EDG2365" s="14"/>
      <c r="EDH2365" s="14"/>
      <c r="EDI2365" s="14"/>
      <c r="EDJ2365" s="14"/>
      <c r="EDK2365" s="14"/>
      <c r="EDL2365" s="14"/>
      <c r="EDM2365" s="14"/>
      <c r="EDN2365" s="14"/>
      <c r="EDO2365" s="14"/>
      <c r="EDP2365" s="14"/>
      <c r="EDQ2365" s="14"/>
      <c r="EDR2365" s="14"/>
      <c r="EDS2365" s="14"/>
      <c r="EDT2365" s="14"/>
      <c r="EDU2365" s="14"/>
      <c r="EDV2365" s="14"/>
      <c r="EDW2365" s="14"/>
      <c r="EDX2365" s="14"/>
      <c r="EDY2365" s="14"/>
      <c r="EDZ2365" s="14"/>
      <c r="EEA2365" s="14"/>
      <c r="EEB2365" s="14"/>
      <c r="EEC2365" s="14"/>
      <c r="EED2365" s="14"/>
      <c r="EEE2365" s="14"/>
      <c r="EEF2365" s="14"/>
      <c r="EEG2365" s="14"/>
      <c r="EEH2365" s="14"/>
      <c r="EEI2365" s="14"/>
      <c r="EEJ2365" s="14"/>
      <c r="EEK2365" s="14"/>
      <c r="EEL2365" s="14"/>
      <c r="EEM2365" s="14"/>
      <c r="EEN2365" s="14"/>
      <c r="EEO2365" s="14"/>
      <c r="EEP2365" s="14"/>
      <c r="EEQ2365" s="14"/>
      <c r="EER2365" s="14"/>
      <c r="EES2365" s="14"/>
      <c r="EET2365" s="14"/>
      <c r="EEU2365" s="14"/>
      <c r="EEV2365" s="14"/>
      <c r="EEW2365" s="14"/>
      <c r="EEX2365" s="14"/>
      <c r="EEY2365" s="14"/>
      <c r="EEZ2365" s="14"/>
      <c r="EFA2365" s="14"/>
      <c r="EFB2365" s="14"/>
      <c r="EFC2365" s="14"/>
      <c r="EFD2365" s="14"/>
      <c r="EFE2365" s="14"/>
      <c r="EFF2365" s="14"/>
      <c r="EFG2365" s="14"/>
      <c r="EFH2365" s="14"/>
      <c r="EFI2365" s="14"/>
      <c r="EFJ2365" s="14"/>
      <c r="EFK2365" s="14"/>
      <c r="EFL2365" s="14"/>
      <c r="EFM2365" s="14"/>
      <c r="EFN2365" s="14"/>
      <c r="EFO2365" s="14"/>
      <c r="EFP2365" s="14"/>
      <c r="EFQ2365" s="14"/>
      <c r="EFR2365" s="14"/>
      <c r="EFS2365" s="14"/>
      <c r="EFT2365" s="14"/>
      <c r="EFU2365" s="14"/>
      <c r="EFV2365" s="14"/>
      <c r="EFW2365" s="14"/>
      <c r="EFX2365" s="14"/>
      <c r="EFY2365" s="14"/>
      <c r="EFZ2365" s="14"/>
      <c r="EGA2365" s="14"/>
      <c r="EGB2365" s="14"/>
      <c r="EGC2365" s="14"/>
      <c r="EGD2365" s="14"/>
      <c r="EGE2365" s="14"/>
      <c r="EGF2365" s="14"/>
      <c r="EGG2365" s="14"/>
      <c r="EGH2365" s="14"/>
      <c r="EGI2365" s="14"/>
      <c r="EGJ2365" s="14"/>
      <c r="EGK2365" s="14"/>
      <c r="EGL2365" s="14"/>
      <c r="EGM2365" s="14"/>
      <c r="EGN2365" s="14"/>
      <c r="EGO2365" s="14"/>
      <c r="EGP2365" s="14"/>
      <c r="EGQ2365" s="14"/>
      <c r="EGR2365" s="14"/>
      <c r="EGS2365" s="14"/>
      <c r="EGT2365" s="14"/>
      <c r="EGU2365" s="14"/>
      <c r="EGV2365" s="14"/>
      <c r="EGW2365" s="14"/>
      <c r="EGX2365" s="14"/>
      <c r="EGY2365" s="14"/>
      <c r="EGZ2365" s="14"/>
      <c r="EHA2365" s="14"/>
      <c r="EHB2365" s="14"/>
      <c r="EHC2365" s="14"/>
      <c r="EHD2365" s="14"/>
      <c r="EHE2365" s="14"/>
      <c r="EHF2365" s="14"/>
      <c r="EHG2365" s="14"/>
      <c r="EHH2365" s="14"/>
      <c r="EHI2365" s="14"/>
      <c r="EHJ2365" s="14"/>
      <c r="EHK2365" s="14"/>
      <c r="EHL2365" s="14"/>
      <c r="EHM2365" s="14"/>
      <c r="EHN2365" s="14"/>
      <c r="EHO2365" s="14"/>
      <c r="EHP2365" s="14"/>
      <c r="EHQ2365" s="14"/>
      <c r="EHR2365" s="14"/>
      <c r="EHS2365" s="14"/>
      <c r="EHT2365" s="14"/>
      <c r="EHU2365" s="14"/>
      <c r="EHV2365" s="14"/>
      <c r="EHW2365" s="14"/>
      <c r="EHX2365" s="14"/>
      <c r="EHY2365" s="14"/>
      <c r="EHZ2365" s="14"/>
      <c r="EIA2365" s="14"/>
      <c r="EIB2365" s="14"/>
      <c r="EIC2365" s="14"/>
      <c r="EID2365" s="14"/>
      <c r="EIE2365" s="14"/>
      <c r="EIF2365" s="14"/>
      <c r="EIG2365" s="14"/>
      <c r="EIH2365" s="14"/>
      <c r="EII2365" s="14"/>
      <c r="EIJ2365" s="14"/>
      <c r="EIK2365" s="14"/>
      <c r="EIL2365" s="14"/>
      <c r="EIM2365" s="14"/>
      <c r="EIN2365" s="14"/>
      <c r="EIO2365" s="14"/>
      <c r="EIP2365" s="14"/>
      <c r="EIQ2365" s="14"/>
      <c r="EIR2365" s="14"/>
      <c r="EIS2365" s="14"/>
      <c r="EIT2365" s="14"/>
      <c r="EIU2365" s="14"/>
      <c r="EIV2365" s="14"/>
      <c r="EIW2365" s="14"/>
      <c r="EIX2365" s="14"/>
      <c r="EIY2365" s="14"/>
      <c r="EIZ2365" s="14"/>
      <c r="EJA2365" s="14"/>
      <c r="EJB2365" s="14"/>
      <c r="EJC2365" s="14"/>
      <c r="EJD2365" s="14"/>
      <c r="EJE2365" s="14"/>
      <c r="EJF2365" s="14"/>
      <c r="EJG2365" s="14"/>
      <c r="EJH2365" s="14"/>
      <c r="EJI2365" s="14"/>
      <c r="EJJ2365" s="14"/>
      <c r="EJK2365" s="14"/>
      <c r="EJL2365" s="14"/>
      <c r="EJM2365" s="14"/>
      <c r="EJN2365" s="14"/>
      <c r="EJO2365" s="14"/>
      <c r="EJP2365" s="14"/>
      <c r="EJQ2365" s="14"/>
      <c r="EJR2365" s="14"/>
      <c r="EJS2365" s="14"/>
      <c r="EJT2365" s="14"/>
      <c r="EJU2365" s="14"/>
      <c r="EJV2365" s="14"/>
      <c r="EJW2365" s="14"/>
      <c r="EJX2365" s="14"/>
      <c r="EJY2365" s="14"/>
      <c r="EJZ2365" s="14"/>
      <c r="EKA2365" s="14"/>
      <c r="EKB2365" s="14"/>
      <c r="EKC2365" s="14"/>
      <c r="EKD2365" s="14"/>
      <c r="EKE2365" s="14"/>
      <c r="EKF2365" s="14"/>
      <c r="EKG2365" s="14"/>
      <c r="EKH2365" s="14"/>
      <c r="EKI2365" s="14"/>
      <c r="EKJ2365" s="14"/>
      <c r="EKK2365" s="14"/>
      <c r="EKL2365" s="14"/>
      <c r="EKM2365" s="14"/>
      <c r="EKN2365" s="14"/>
      <c r="EKO2365" s="14"/>
      <c r="EKP2365" s="14"/>
      <c r="EKQ2365" s="14"/>
      <c r="EKR2365" s="14"/>
      <c r="EKS2365" s="14"/>
      <c r="EKT2365" s="14"/>
      <c r="EKU2365" s="14"/>
      <c r="EKV2365" s="14"/>
      <c r="EKW2365" s="14"/>
      <c r="EKX2365" s="14"/>
      <c r="EKY2365" s="14"/>
      <c r="EKZ2365" s="14"/>
      <c r="ELA2365" s="14"/>
      <c r="ELB2365" s="14"/>
      <c r="ELC2365" s="14"/>
      <c r="ELD2365" s="14"/>
      <c r="ELE2365" s="14"/>
      <c r="ELF2365" s="14"/>
      <c r="ELG2365" s="14"/>
      <c r="ELH2365" s="14"/>
      <c r="ELI2365" s="14"/>
      <c r="ELJ2365" s="14"/>
      <c r="ELK2365" s="14"/>
      <c r="ELL2365" s="14"/>
      <c r="ELM2365" s="14"/>
      <c r="ELN2365" s="14"/>
      <c r="ELO2365" s="14"/>
      <c r="ELP2365" s="14"/>
      <c r="ELQ2365" s="14"/>
      <c r="ELR2365" s="14"/>
      <c r="ELS2365" s="14"/>
      <c r="ELT2365" s="14"/>
      <c r="ELU2365" s="14"/>
      <c r="ELV2365" s="14"/>
      <c r="ELW2365" s="14"/>
      <c r="ELX2365" s="14"/>
      <c r="ELY2365" s="14"/>
      <c r="ELZ2365" s="14"/>
      <c r="EMA2365" s="14"/>
      <c r="EMB2365" s="14"/>
      <c r="EMC2365" s="14"/>
      <c r="EMD2365" s="14"/>
      <c r="EME2365" s="14"/>
      <c r="EMF2365" s="14"/>
      <c r="EMG2365" s="14"/>
      <c r="EMH2365" s="14"/>
      <c r="EMI2365" s="14"/>
      <c r="EMJ2365" s="14"/>
      <c r="EMK2365" s="14"/>
      <c r="EML2365" s="14"/>
      <c r="EMM2365" s="14"/>
      <c r="EMN2365" s="14"/>
      <c r="EMO2365" s="14"/>
      <c r="EMP2365" s="14"/>
      <c r="EMQ2365" s="14"/>
      <c r="EMR2365" s="14"/>
      <c r="EMS2365" s="14"/>
      <c r="EMT2365" s="14"/>
      <c r="EMU2365" s="14"/>
      <c r="EMV2365" s="14"/>
      <c r="EMW2365" s="14"/>
      <c r="EMX2365" s="14"/>
      <c r="EMY2365" s="14"/>
      <c r="EMZ2365" s="14"/>
      <c r="ENA2365" s="14"/>
      <c r="ENB2365" s="14"/>
      <c r="ENC2365" s="14"/>
      <c r="END2365" s="14"/>
      <c r="ENE2365" s="14"/>
      <c r="ENF2365" s="14"/>
      <c r="ENG2365" s="14"/>
      <c r="ENH2365" s="14"/>
      <c r="ENI2365" s="14"/>
      <c r="ENJ2365" s="14"/>
      <c r="ENK2365" s="14"/>
      <c r="ENL2365" s="14"/>
      <c r="ENM2365" s="14"/>
      <c r="ENN2365" s="14"/>
      <c r="ENO2365" s="14"/>
      <c r="ENP2365" s="14"/>
      <c r="ENQ2365" s="14"/>
      <c r="ENR2365" s="14"/>
      <c r="ENS2365" s="14"/>
      <c r="ENT2365" s="14"/>
      <c r="ENU2365" s="14"/>
      <c r="ENV2365" s="14"/>
      <c r="ENW2365" s="14"/>
      <c r="ENX2365" s="14"/>
      <c r="ENY2365" s="14"/>
      <c r="ENZ2365" s="14"/>
      <c r="EOA2365" s="14"/>
      <c r="EOB2365" s="14"/>
      <c r="EOC2365" s="14"/>
      <c r="EOD2365" s="14"/>
      <c r="EOE2365" s="14"/>
      <c r="EOF2365" s="14"/>
      <c r="EOG2365" s="14"/>
      <c r="EOH2365" s="14"/>
      <c r="EOI2365" s="14"/>
      <c r="EOJ2365" s="14"/>
      <c r="EOK2365" s="14"/>
      <c r="EOL2365" s="14"/>
      <c r="EOM2365" s="14"/>
      <c r="EON2365" s="14"/>
      <c r="EOO2365" s="14"/>
      <c r="EOP2365" s="14"/>
      <c r="EOQ2365" s="14"/>
      <c r="EOR2365" s="14"/>
      <c r="EOS2365" s="14"/>
      <c r="EOT2365" s="14"/>
      <c r="EOU2365" s="14"/>
      <c r="EOV2365" s="14"/>
      <c r="EOW2365" s="14"/>
      <c r="EOX2365" s="14"/>
      <c r="EOY2365" s="14"/>
      <c r="EOZ2365" s="14"/>
      <c r="EPA2365" s="14"/>
      <c r="EPB2365" s="14"/>
      <c r="EPC2365" s="14"/>
      <c r="EPD2365" s="14"/>
      <c r="EPE2365" s="14"/>
      <c r="EPF2365" s="14"/>
      <c r="EPG2365" s="14"/>
      <c r="EPH2365" s="14"/>
      <c r="EPI2365" s="14"/>
      <c r="EPJ2365" s="14"/>
      <c r="EPK2365" s="14"/>
      <c r="EPL2365" s="14"/>
      <c r="EPM2365" s="14"/>
      <c r="EPN2365" s="14"/>
      <c r="EPO2365" s="14"/>
      <c r="EPP2365" s="14"/>
      <c r="EPQ2365" s="14"/>
      <c r="EPR2365" s="14"/>
      <c r="EPS2365" s="14"/>
      <c r="EPT2365" s="14"/>
      <c r="EPU2365" s="14"/>
      <c r="EPV2365" s="14"/>
      <c r="EPW2365" s="14"/>
      <c r="EPX2365" s="14"/>
      <c r="EPY2365" s="14"/>
      <c r="EPZ2365" s="14"/>
      <c r="EQA2365" s="14"/>
      <c r="EQB2365" s="14"/>
      <c r="EQC2365" s="14"/>
      <c r="EQD2365" s="14"/>
      <c r="EQE2365" s="14"/>
      <c r="EQF2365" s="14"/>
      <c r="EQG2365" s="14"/>
      <c r="EQH2365" s="14"/>
      <c r="EQI2365" s="14"/>
      <c r="EQJ2365" s="14"/>
      <c r="EQK2365" s="14"/>
      <c r="EQL2365" s="14"/>
      <c r="EQM2365" s="14"/>
      <c r="EQN2365" s="14"/>
      <c r="EQO2365" s="14"/>
      <c r="EQP2365" s="14"/>
      <c r="EQQ2365" s="14"/>
      <c r="EQR2365" s="14"/>
      <c r="EQS2365" s="14"/>
      <c r="EQT2365" s="14"/>
      <c r="EQU2365" s="14"/>
      <c r="EQV2365" s="14"/>
      <c r="EQW2365" s="14"/>
      <c r="EQX2365" s="14"/>
      <c r="EQY2365" s="14"/>
      <c r="EQZ2365" s="14"/>
      <c r="ERA2365" s="14"/>
      <c r="ERB2365" s="14"/>
      <c r="ERC2365" s="14"/>
      <c r="ERD2365" s="14"/>
      <c r="ERE2365" s="14"/>
      <c r="ERF2365" s="14"/>
      <c r="ERG2365" s="14"/>
      <c r="ERH2365" s="14"/>
      <c r="ERI2365" s="14"/>
      <c r="ERJ2365" s="14"/>
      <c r="ERK2365" s="14"/>
      <c r="ERL2365" s="14"/>
      <c r="ERM2365" s="14"/>
      <c r="ERN2365" s="14"/>
      <c r="ERO2365" s="14"/>
      <c r="ERP2365" s="14"/>
      <c r="ERQ2365" s="14"/>
      <c r="ERR2365" s="14"/>
      <c r="ERS2365" s="14"/>
      <c r="ERT2365" s="14"/>
      <c r="ERU2365" s="14"/>
      <c r="ERV2365" s="14"/>
      <c r="ERW2365" s="14"/>
      <c r="ERX2365" s="14"/>
      <c r="ERY2365" s="14"/>
      <c r="ERZ2365" s="14"/>
      <c r="ESA2365" s="14"/>
      <c r="ESB2365" s="14"/>
      <c r="ESC2365" s="14"/>
      <c r="ESD2365" s="14"/>
      <c r="ESE2365" s="14"/>
      <c r="ESF2365" s="14"/>
      <c r="ESG2365" s="14"/>
      <c r="ESH2365" s="14"/>
      <c r="ESI2365" s="14"/>
      <c r="ESJ2365" s="14"/>
      <c r="ESK2365" s="14"/>
      <c r="ESL2365" s="14"/>
      <c r="ESM2365" s="14"/>
      <c r="ESN2365" s="14"/>
      <c r="ESO2365" s="14"/>
      <c r="ESP2365" s="14"/>
      <c r="ESQ2365" s="14"/>
      <c r="ESR2365" s="14"/>
      <c r="ESS2365" s="14"/>
      <c r="EST2365" s="14"/>
      <c r="ESU2365" s="14"/>
      <c r="ESV2365" s="14"/>
      <c r="ESW2365" s="14"/>
      <c r="ESX2365" s="14"/>
      <c r="ESY2365" s="14"/>
      <c r="ESZ2365" s="14"/>
      <c r="ETA2365" s="14"/>
      <c r="ETB2365" s="14"/>
      <c r="ETC2365" s="14"/>
      <c r="ETD2365" s="14"/>
      <c r="ETE2365" s="14"/>
      <c r="ETF2365" s="14"/>
      <c r="ETG2365" s="14"/>
      <c r="ETH2365" s="14"/>
      <c r="ETI2365" s="14"/>
      <c r="ETJ2365" s="14"/>
      <c r="ETK2365" s="14"/>
      <c r="ETL2365" s="14"/>
      <c r="ETM2365" s="14"/>
      <c r="ETN2365" s="14"/>
      <c r="ETO2365" s="14"/>
      <c r="ETP2365" s="14"/>
      <c r="ETQ2365" s="14"/>
      <c r="ETR2365" s="14"/>
      <c r="ETS2365" s="14"/>
      <c r="ETT2365" s="14"/>
      <c r="ETU2365" s="14"/>
      <c r="ETV2365" s="14"/>
      <c r="ETW2365" s="14"/>
      <c r="ETX2365" s="14"/>
      <c r="ETY2365" s="14"/>
      <c r="ETZ2365" s="14"/>
      <c r="EUA2365" s="14"/>
      <c r="EUB2365" s="14"/>
      <c r="EUC2365" s="14"/>
      <c r="EUD2365" s="14"/>
      <c r="EUE2365" s="14"/>
      <c r="EUF2365" s="14"/>
      <c r="EUG2365" s="14"/>
      <c r="EUH2365" s="14"/>
      <c r="EUI2365" s="14"/>
      <c r="EUJ2365" s="14"/>
      <c r="EUK2365" s="14"/>
      <c r="EUL2365" s="14"/>
      <c r="EUM2365" s="14"/>
      <c r="EUN2365" s="14"/>
      <c r="EUO2365" s="14"/>
      <c r="EUP2365" s="14"/>
      <c r="EUQ2365" s="14"/>
      <c r="EUR2365" s="14"/>
      <c r="EUS2365" s="14"/>
      <c r="EUT2365" s="14"/>
      <c r="EUU2365" s="14"/>
      <c r="EUV2365" s="14"/>
      <c r="EUW2365" s="14"/>
      <c r="EUX2365" s="14"/>
      <c r="EUY2365" s="14"/>
      <c r="EUZ2365" s="14"/>
      <c r="EVA2365" s="14"/>
      <c r="EVB2365" s="14"/>
      <c r="EVC2365" s="14"/>
      <c r="EVD2365" s="14"/>
      <c r="EVE2365" s="14"/>
      <c r="EVF2365" s="14"/>
      <c r="EVG2365" s="14"/>
      <c r="EVH2365" s="14"/>
      <c r="EVI2365" s="14"/>
      <c r="EVJ2365" s="14"/>
      <c r="EVK2365" s="14"/>
      <c r="EVL2365" s="14"/>
      <c r="EVM2365" s="14"/>
      <c r="EVN2365" s="14"/>
      <c r="EVO2365" s="14"/>
      <c r="EVP2365" s="14"/>
      <c r="EVQ2365" s="14"/>
      <c r="EVR2365" s="14"/>
      <c r="EVS2365" s="14"/>
      <c r="EVT2365" s="14"/>
      <c r="EVU2365" s="14"/>
      <c r="EVV2365" s="14"/>
      <c r="EVW2365" s="14"/>
      <c r="EVX2365" s="14"/>
      <c r="EVY2365" s="14"/>
      <c r="EVZ2365" s="14"/>
      <c r="EWA2365" s="14"/>
      <c r="EWB2365" s="14"/>
      <c r="EWC2365" s="14"/>
      <c r="EWD2365" s="14"/>
      <c r="EWE2365" s="14"/>
      <c r="EWF2365" s="14"/>
      <c r="EWG2365" s="14"/>
      <c r="EWH2365" s="14"/>
      <c r="EWI2365" s="14"/>
      <c r="EWJ2365" s="14"/>
      <c r="EWK2365" s="14"/>
      <c r="EWL2365" s="14"/>
      <c r="EWM2365" s="14"/>
      <c r="EWN2365" s="14"/>
      <c r="EWO2365" s="14"/>
      <c r="EWP2365" s="14"/>
      <c r="EWQ2365" s="14"/>
      <c r="EWR2365" s="14"/>
      <c r="EWS2365" s="14"/>
      <c r="EWT2365" s="14"/>
      <c r="EWU2365" s="14"/>
      <c r="EWV2365" s="14"/>
      <c r="EWW2365" s="14"/>
      <c r="EWX2365" s="14"/>
      <c r="EWY2365" s="14"/>
      <c r="EWZ2365" s="14"/>
      <c r="EXA2365" s="14"/>
      <c r="EXB2365" s="14"/>
      <c r="EXC2365" s="14"/>
      <c r="EXD2365" s="14"/>
      <c r="EXE2365" s="14"/>
      <c r="EXF2365" s="14"/>
      <c r="EXG2365" s="14"/>
      <c r="EXH2365" s="14"/>
      <c r="EXI2365" s="14"/>
      <c r="EXJ2365" s="14"/>
      <c r="EXK2365" s="14"/>
      <c r="EXL2365" s="14"/>
      <c r="EXM2365" s="14"/>
      <c r="EXN2365" s="14"/>
      <c r="EXO2365" s="14"/>
      <c r="EXP2365" s="14"/>
      <c r="EXQ2365" s="14"/>
      <c r="EXR2365" s="14"/>
      <c r="EXS2365" s="14"/>
      <c r="EXT2365" s="14"/>
      <c r="EXU2365" s="14"/>
      <c r="EXV2365" s="14"/>
      <c r="EXW2365" s="14"/>
      <c r="EXX2365" s="14"/>
      <c r="EXY2365" s="14"/>
      <c r="EXZ2365" s="14"/>
      <c r="EYA2365" s="14"/>
      <c r="EYB2365" s="14"/>
      <c r="EYC2365" s="14"/>
      <c r="EYD2365" s="14"/>
      <c r="EYE2365" s="14"/>
      <c r="EYF2365" s="14"/>
      <c r="EYG2365" s="14"/>
      <c r="EYH2365" s="14"/>
      <c r="EYI2365" s="14"/>
      <c r="EYJ2365" s="14"/>
      <c r="EYK2365" s="14"/>
      <c r="EYL2365" s="14"/>
      <c r="EYM2365" s="14"/>
      <c r="EYN2365" s="14"/>
      <c r="EYO2365" s="14"/>
      <c r="EYP2365" s="14"/>
      <c r="EYQ2365" s="14"/>
      <c r="EYR2365" s="14"/>
      <c r="EYS2365" s="14"/>
      <c r="EYT2365" s="14"/>
      <c r="EYU2365" s="14"/>
      <c r="EYV2365" s="14"/>
      <c r="EYW2365" s="14"/>
      <c r="EYX2365" s="14"/>
      <c r="EYY2365" s="14"/>
      <c r="EYZ2365" s="14"/>
      <c r="EZA2365" s="14"/>
      <c r="EZB2365" s="14"/>
      <c r="EZC2365" s="14"/>
      <c r="EZD2365" s="14"/>
      <c r="EZE2365" s="14"/>
      <c r="EZF2365" s="14"/>
      <c r="EZG2365" s="14"/>
      <c r="EZH2365" s="14"/>
      <c r="EZI2365" s="14"/>
      <c r="EZJ2365" s="14"/>
      <c r="EZK2365" s="14"/>
      <c r="EZL2365" s="14"/>
      <c r="EZM2365" s="14"/>
      <c r="EZN2365" s="14"/>
      <c r="EZO2365" s="14"/>
      <c r="EZP2365" s="14"/>
      <c r="EZQ2365" s="14"/>
      <c r="EZR2365" s="14"/>
      <c r="EZS2365" s="14"/>
      <c r="EZT2365" s="14"/>
      <c r="EZU2365" s="14"/>
      <c r="EZV2365" s="14"/>
      <c r="EZW2365" s="14"/>
      <c r="EZX2365" s="14"/>
      <c r="EZY2365" s="14"/>
      <c r="EZZ2365" s="14"/>
      <c r="FAA2365" s="14"/>
      <c r="FAB2365" s="14"/>
      <c r="FAC2365" s="14"/>
      <c r="FAD2365" s="14"/>
      <c r="FAE2365" s="14"/>
      <c r="FAF2365" s="14"/>
      <c r="FAG2365" s="14"/>
      <c r="FAH2365" s="14"/>
      <c r="FAI2365" s="14"/>
      <c r="FAJ2365" s="14"/>
      <c r="FAK2365" s="14"/>
      <c r="FAL2365" s="14"/>
      <c r="FAM2365" s="14"/>
      <c r="FAN2365" s="14"/>
      <c r="FAO2365" s="14"/>
      <c r="FAP2365" s="14"/>
      <c r="FAQ2365" s="14"/>
      <c r="FAR2365" s="14"/>
      <c r="FAS2365" s="14"/>
      <c r="FAT2365" s="14"/>
      <c r="FAU2365" s="14"/>
      <c r="FAV2365" s="14"/>
      <c r="FAW2365" s="14"/>
      <c r="FAX2365" s="14"/>
      <c r="FAY2365" s="14"/>
      <c r="FAZ2365" s="14"/>
      <c r="FBA2365" s="14"/>
      <c r="FBB2365" s="14"/>
      <c r="FBC2365" s="14"/>
      <c r="FBD2365" s="14"/>
      <c r="FBE2365" s="14"/>
      <c r="FBF2365" s="14"/>
      <c r="FBG2365" s="14"/>
      <c r="FBH2365" s="14"/>
      <c r="FBI2365" s="14"/>
      <c r="FBJ2365" s="14"/>
      <c r="FBK2365" s="14"/>
      <c r="FBL2365" s="14"/>
      <c r="FBM2365" s="14"/>
      <c r="FBN2365" s="14"/>
      <c r="FBO2365" s="14"/>
      <c r="FBP2365" s="14"/>
      <c r="FBQ2365" s="14"/>
      <c r="FBR2365" s="14"/>
      <c r="FBS2365" s="14"/>
      <c r="FBT2365" s="14"/>
      <c r="FBU2365" s="14"/>
      <c r="FBV2365" s="14"/>
      <c r="FBW2365" s="14"/>
      <c r="FBX2365" s="14"/>
      <c r="FBY2365" s="14"/>
      <c r="FBZ2365" s="14"/>
      <c r="FCA2365" s="14"/>
      <c r="FCB2365" s="14"/>
      <c r="FCC2365" s="14"/>
      <c r="FCD2365" s="14"/>
      <c r="FCE2365" s="14"/>
      <c r="FCF2365" s="14"/>
      <c r="FCG2365" s="14"/>
      <c r="FCH2365" s="14"/>
      <c r="FCI2365" s="14"/>
      <c r="FCJ2365" s="14"/>
      <c r="FCK2365" s="14"/>
      <c r="FCL2365" s="14"/>
      <c r="FCM2365" s="14"/>
      <c r="FCN2365" s="14"/>
      <c r="FCO2365" s="14"/>
      <c r="FCP2365" s="14"/>
      <c r="FCQ2365" s="14"/>
      <c r="FCR2365" s="14"/>
      <c r="FCS2365" s="14"/>
      <c r="FCT2365" s="14"/>
      <c r="FCU2365" s="14"/>
      <c r="FCV2365" s="14"/>
      <c r="FCW2365" s="14"/>
      <c r="FCX2365" s="14"/>
      <c r="FCY2365" s="14"/>
      <c r="FCZ2365" s="14"/>
      <c r="FDA2365" s="14"/>
      <c r="FDB2365" s="14"/>
      <c r="FDC2365" s="14"/>
      <c r="FDD2365" s="14"/>
      <c r="FDE2365" s="14"/>
      <c r="FDF2365" s="14"/>
      <c r="FDG2365" s="14"/>
      <c r="FDH2365" s="14"/>
      <c r="FDI2365" s="14"/>
      <c r="FDJ2365" s="14"/>
      <c r="FDK2365" s="14"/>
      <c r="FDL2365" s="14"/>
      <c r="FDM2365" s="14"/>
      <c r="FDN2365" s="14"/>
      <c r="FDO2365" s="14"/>
      <c r="FDP2365" s="14"/>
      <c r="FDQ2365" s="14"/>
      <c r="FDR2365" s="14"/>
      <c r="FDS2365" s="14"/>
      <c r="FDT2365" s="14"/>
      <c r="FDU2365" s="14"/>
      <c r="FDV2365" s="14"/>
      <c r="FDW2365" s="14"/>
      <c r="FDX2365" s="14"/>
      <c r="FDY2365" s="14"/>
      <c r="FDZ2365" s="14"/>
      <c r="FEA2365" s="14"/>
      <c r="FEB2365" s="14"/>
      <c r="FEC2365" s="14"/>
      <c r="FED2365" s="14"/>
      <c r="FEE2365" s="14"/>
      <c r="FEF2365" s="14"/>
      <c r="FEG2365" s="14"/>
      <c r="FEH2365" s="14"/>
      <c r="FEI2365" s="14"/>
      <c r="FEJ2365" s="14"/>
      <c r="FEK2365" s="14"/>
      <c r="FEL2365" s="14"/>
      <c r="FEM2365" s="14"/>
      <c r="FEN2365" s="14"/>
      <c r="FEO2365" s="14"/>
      <c r="FEP2365" s="14"/>
      <c r="FEQ2365" s="14"/>
      <c r="FER2365" s="14"/>
      <c r="FES2365" s="14"/>
      <c r="FET2365" s="14"/>
      <c r="FEU2365" s="14"/>
      <c r="FEV2365" s="14"/>
      <c r="FEW2365" s="14"/>
      <c r="FEX2365" s="14"/>
      <c r="FEY2365" s="14"/>
      <c r="FEZ2365" s="14"/>
      <c r="FFA2365" s="14"/>
      <c r="FFB2365" s="14"/>
      <c r="FFC2365" s="14"/>
      <c r="FFD2365" s="14"/>
      <c r="FFE2365" s="14"/>
      <c r="FFF2365" s="14"/>
      <c r="FFG2365" s="14"/>
      <c r="FFH2365" s="14"/>
      <c r="FFI2365" s="14"/>
      <c r="FFJ2365" s="14"/>
      <c r="FFK2365" s="14"/>
      <c r="FFL2365" s="14"/>
      <c r="FFM2365" s="14"/>
      <c r="FFN2365" s="14"/>
      <c r="FFO2365" s="14"/>
      <c r="FFP2365" s="14"/>
      <c r="FFQ2365" s="14"/>
      <c r="FFR2365" s="14"/>
      <c r="FFS2365" s="14"/>
      <c r="FFT2365" s="14"/>
      <c r="FFU2365" s="14"/>
      <c r="FFV2365" s="14"/>
      <c r="FFW2365" s="14"/>
      <c r="FFX2365" s="14"/>
      <c r="FFY2365" s="14"/>
      <c r="FFZ2365" s="14"/>
      <c r="FGA2365" s="14"/>
      <c r="FGB2365" s="14"/>
      <c r="FGC2365" s="14"/>
      <c r="FGD2365" s="14"/>
      <c r="FGE2365" s="14"/>
      <c r="FGF2365" s="14"/>
      <c r="FGG2365" s="14"/>
      <c r="FGH2365" s="14"/>
      <c r="FGI2365" s="14"/>
      <c r="FGJ2365" s="14"/>
      <c r="FGK2365" s="14"/>
      <c r="FGL2365" s="14"/>
      <c r="FGM2365" s="14"/>
      <c r="FGN2365" s="14"/>
      <c r="FGO2365" s="14"/>
      <c r="FGP2365" s="14"/>
      <c r="FGQ2365" s="14"/>
      <c r="FGR2365" s="14"/>
      <c r="FGS2365" s="14"/>
      <c r="FGT2365" s="14"/>
      <c r="FGU2365" s="14"/>
      <c r="FGV2365" s="14"/>
      <c r="FGW2365" s="14"/>
      <c r="FGX2365" s="14"/>
      <c r="FGY2365" s="14"/>
      <c r="FGZ2365" s="14"/>
      <c r="FHA2365" s="14"/>
      <c r="FHB2365" s="14"/>
      <c r="FHC2365" s="14"/>
      <c r="FHD2365" s="14"/>
      <c r="FHE2365" s="14"/>
      <c r="FHF2365" s="14"/>
      <c r="FHG2365" s="14"/>
      <c r="FHH2365" s="14"/>
      <c r="FHI2365" s="14"/>
      <c r="FHJ2365" s="14"/>
      <c r="FHK2365" s="14"/>
      <c r="FHL2365" s="14"/>
      <c r="FHM2365" s="14"/>
      <c r="FHN2365" s="14"/>
      <c r="FHO2365" s="14"/>
      <c r="FHP2365" s="14"/>
      <c r="FHQ2365" s="14"/>
      <c r="FHR2365" s="14"/>
      <c r="FHS2365" s="14"/>
      <c r="FHT2365" s="14"/>
      <c r="FHU2365" s="14"/>
      <c r="FHV2365" s="14"/>
      <c r="FHW2365" s="14"/>
      <c r="FHX2365" s="14"/>
      <c r="FHY2365" s="14"/>
      <c r="FHZ2365" s="14"/>
      <c r="FIA2365" s="14"/>
      <c r="FIB2365" s="14"/>
      <c r="FIC2365" s="14"/>
      <c r="FID2365" s="14"/>
      <c r="FIE2365" s="14"/>
      <c r="FIF2365" s="14"/>
      <c r="FIG2365" s="14"/>
      <c r="FIH2365" s="14"/>
      <c r="FII2365" s="14"/>
      <c r="FIJ2365" s="14"/>
      <c r="FIK2365" s="14"/>
      <c r="FIL2365" s="14"/>
      <c r="FIM2365" s="14"/>
      <c r="FIN2365" s="14"/>
      <c r="FIO2365" s="14"/>
      <c r="FIP2365" s="14"/>
      <c r="FIQ2365" s="14"/>
      <c r="FIR2365" s="14"/>
      <c r="FIS2365" s="14"/>
      <c r="FIT2365" s="14"/>
      <c r="FIU2365" s="14"/>
      <c r="FIV2365" s="14"/>
      <c r="FIW2365" s="14"/>
      <c r="FIX2365" s="14"/>
      <c r="FIY2365" s="14"/>
      <c r="FIZ2365" s="14"/>
      <c r="FJA2365" s="14"/>
      <c r="FJB2365" s="14"/>
      <c r="FJC2365" s="14"/>
      <c r="FJD2365" s="14"/>
      <c r="FJE2365" s="14"/>
      <c r="FJF2365" s="14"/>
      <c r="FJG2365" s="14"/>
      <c r="FJH2365" s="14"/>
      <c r="FJI2365" s="14"/>
      <c r="FJJ2365" s="14"/>
      <c r="FJK2365" s="14"/>
      <c r="FJL2365" s="14"/>
      <c r="FJM2365" s="14"/>
      <c r="FJN2365" s="14"/>
      <c r="FJO2365" s="14"/>
      <c r="FJP2365" s="14"/>
      <c r="FJQ2365" s="14"/>
      <c r="FJR2365" s="14"/>
      <c r="FJS2365" s="14"/>
      <c r="FJT2365" s="14"/>
      <c r="FJU2365" s="14"/>
      <c r="FJV2365" s="14"/>
      <c r="FJW2365" s="14"/>
      <c r="FJX2365" s="14"/>
      <c r="FJY2365" s="14"/>
      <c r="FJZ2365" s="14"/>
      <c r="FKA2365" s="14"/>
      <c r="FKB2365" s="14"/>
      <c r="FKC2365" s="14"/>
      <c r="FKD2365" s="14"/>
      <c r="FKE2365" s="14"/>
      <c r="FKF2365" s="14"/>
      <c r="FKG2365" s="14"/>
      <c r="FKH2365" s="14"/>
      <c r="FKI2365" s="14"/>
      <c r="FKJ2365" s="14"/>
      <c r="FKK2365" s="14"/>
      <c r="FKL2365" s="14"/>
      <c r="FKM2365" s="14"/>
      <c r="FKN2365" s="14"/>
      <c r="FKO2365" s="14"/>
      <c r="FKP2365" s="14"/>
      <c r="FKQ2365" s="14"/>
      <c r="FKR2365" s="14"/>
      <c r="FKS2365" s="14"/>
      <c r="FKT2365" s="14"/>
      <c r="FKU2365" s="14"/>
      <c r="FKV2365" s="14"/>
      <c r="FKW2365" s="14"/>
      <c r="FKX2365" s="14"/>
      <c r="FKY2365" s="14"/>
      <c r="FKZ2365" s="14"/>
      <c r="FLA2365" s="14"/>
      <c r="FLB2365" s="14"/>
      <c r="FLC2365" s="14"/>
      <c r="FLD2365" s="14"/>
      <c r="FLE2365" s="14"/>
      <c r="FLF2365" s="14"/>
      <c r="FLG2365" s="14"/>
      <c r="FLH2365" s="14"/>
      <c r="FLI2365" s="14"/>
      <c r="FLJ2365" s="14"/>
      <c r="FLK2365" s="14"/>
      <c r="FLL2365" s="14"/>
      <c r="FLM2365" s="14"/>
      <c r="FLN2365" s="14"/>
      <c r="FLO2365" s="14"/>
      <c r="FLP2365" s="14"/>
      <c r="FLQ2365" s="14"/>
      <c r="FLR2365" s="14"/>
      <c r="FLS2365" s="14"/>
      <c r="FLT2365" s="14"/>
      <c r="FLU2365" s="14"/>
      <c r="FLV2365" s="14"/>
      <c r="FLW2365" s="14"/>
      <c r="FLX2365" s="14"/>
      <c r="FLY2365" s="14"/>
      <c r="FLZ2365" s="14"/>
      <c r="FMA2365" s="14"/>
      <c r="FMB2365" s="14"/>
      <c r="FMC2365" s="14"/>
      <c r="FMD2365" s="14"/>
      <c r="FME2365" s="14"/>
      <c r="FMF2365" s="14"/>
      <c r="FMG2365" s="14"/>
      <c r="FMH2365" s="14"/>
      <c r="FMI2365" s="14"/>
      <c r="FMJ2365" s="14"/>
      <c r="FMK2365" s="14"/>
      <c r="FML2365" s="14"/>
      <c r="FMM2365" s="14"/>
      <c r="FMN2365" s="14"/>
      <c r="FMO2365" s="14"/>
      <c r="FMP2365" s="14"/>
      <c r="FMQ2365" s="14"/>
      <c r="FMR2365" s="14"/>
      <c r="FMS2365" s="14"/>
      <c r="FMT2365" s="14"/>
      <c r="FMU2365" s="14"/>
      <c r="FMV2365" s="14"/>
      <c r="FMW2365" s="14"/>
      <c r="FMX2365" s="14"/>
      <c r="FMY2365" s="14"/>
      <c r="FMZ2365" s="14"/>
      <c r="FNA2365" s="14"/>
      <c r="FNB2365" s="14"/>
      <c r="FNC2365" s="14"/>
      <c r="FND2365" s="14"/>
      <c r="FNE2365" s="14"/>
      <c r="FNF2365" s="14"/>
      <c r="FNG2365" s="14"/>
      <c r="FNH2365" s="14"/>
      <c r="FNI2365" s="14"/>
      <c r="FNJ2365" s="14"/>
      <c r="FNK2365" s="14"/>
      <c r="FNL2365" s="14"/>
      <c r="FNM2365" s="14"/>
      <c r="FNN2365" s="14"/>
      <c r="FNO2365" s="14"/>
      <c r="FNP2365" s="14"/>
      <c r="FNQ2365" s="14"/>
      <c r="FNR2365" s="14"/>
      <c r="FNS2365" s="14"/>
      <c r="FNT2365" s="14"/>
      <c r="FNU2365" s="14"/>
      <c r="FNV2365" s="14"/>
      <c r="FNW2365" s="14"/>
      <c r="FNX2365" s="14"/>
      <c r="FNY2365" s="14"/>
      <c r="FNZ2365" s="14"/>
      <c r="FOA2365" s="14"/>
      <c r="FOB2365" s="14"/>
      <c r="FOC2365" s="14"/>
      <c r="FOD2365" s="14"/>
      <c r="FOE2365" s="14"/>
      <c r="FOF2365" s="14"/>
      <c r="FOG2365" s="14"/>
      <c r="FOH2365" s="14"/>
      <c r="FOI2365" s="14"/>
      <c r="FOJ2365" s="14"/>
      <c r="FOK2365" s="14"/>
      <c r="FOL2365" s="14"/>
      <c r="FOM2365" s="14"/>
      <c r="FON2365" s="14"/>
      <c r="FOO2365" s="14"/>
      <c r="FOP2365" s="14"/>
      <c r="FOQ2365" s="14"/>
      <c r="FOR2365" s="14"/>
      <c r="FOS2365" s="14"/>
      <c r="FOT2365" s="14"/>
      <c r="FOU2365" s="14"/>
      <c r="FOV2365" s="14"/>
      <c r="FOW2365" s="14"/>
      <c r="FOX2365" s="14"/>
      <c r="FOY2365" s="14"/>
      <c r="FOZ2365" s="14"/>
      <c r="FPA2365" s="14"/>
      <c r="FPB2365" s="14"/>
      <c r="FPC2365" s="14"/>
      <c r="FPD2365" s="14"/>
      <c r="FPE2365" s="14"/>
      <c r="FPF2365" s="14"/>
      <c r="FPG2365" s="14"/>
      <c r="FPH2365" s="14"/>
      <c r="FPI2365" s="14"/>
      <c r="FPJ2365" s="14"/>
      <c r="FPK2365" s="14"/>
      <c r="FPL2365" s="14"/>
      <c r="FPM2365" s="14"/>
      <c r="FPN2365" s="14"/>
      <c r="FPO2365" s="14"/>
      <c r="FPP2365" s="14"/>
      <c r="FPQ2365" s="14"/>
      <c r="FPR2365" s="14"/>
      <c r="FPS2365" s="14"/>
      <c r="FPT2365" s="14"/>
      <c r="FPU2365" s="14"/>
      <c r="FPV2365" s="14"/>
      <c r="FPW2365" s="14"/>
      <c r="FPX2365" s="14"/>
      <c r="FPY2365" s="14"/>
      <c r="FPZ2365" s="14"/>
      <c r="FQA2365" s="14"/>
      <c r="FQB2365" s="14"/>
      <c r="FQC2365" s="14"/>
      <c r="FQD2365" s="14"/>
      <c r="FQE2365" s="14"/>
      <c r="FQF2365" s="14"/>
      <c r="FQG2365" s="14"/>
      <c r="FQH2365" s="14"/>
      <c r="FQI2365" s="14"/>
      <c r="FQJ2365" s="14"/>
      <c r="FQK2365" s="14"/>
      <c r="FQL2365" s="14"/>
      <c r="FQM2365" s="14"/>
      <c r="FQN2365" s="14"/>
      <c r="FQO2365" s="14"/>
      <c r="FQP2365" s="14"/>
      <c r="FQQ2365" s="14"/>
      <c r="FQR2365" s="14"/>
      <c r="FQS2365" s="14"/>
      <c r="FQT2365" s="14"/>
      <c r="FQU2365" s="14"/>
      <c r="FQV2365" s="14"/>
      <c r="FQW2365" s="14"/>
      <c r="FQX2365" s="14"/>
      <c r="FQY2365" s="14"/>
      <c r="FQZ2365" s="14"/>
      <c r="FRA2365" s="14"/>
      <c r="FRB2365" s="14"/>
      <c r="FRC2365" s="14"/>
      <c r="FRD2365" s="14"/>
      <c r="FRE2365" s="14"/>
      <c r="FRF2365" s="14"/>
      <c r="FRG2365" s="14"/>
      <c r="FRH2365" s="14"/>
      <c r="FRI2365" s="14"/>
      <c r="FRJ2365" s="14"/>
      <c r="FRK2365" s="14"/>
      <c r="FRL2365" s="14"/>
      <c r="FRM2365" s="14"/>
      <c r="FRN2365" s="14"/>
      <c r="FRO2365" s="14"/>
      <c r="FRP2365" s="14"/>
      <c r="FRQ2365" s="14"/>
      <c r="FRR2365" s="14"/>
      <c r="FRS2365" s="14"/>
      <c r="FRT2365" s="14"/>
      <c r="FRU2365" s="14"/>
      <c r="FRV2365" s="14"/>
      <c r="FRW2365" s="14"/>
      <c r="FRX2365" s="14"/>
      <c r="FRY2365" s="14"/>
      <c r="FRZ2365" s="14"/>
      <c r="FSA2365" s="14"/>
      <c r="FSB2365" s="14"/>
      <c r="FSC2365" s="14"/>
      <c r="FSD2365" s="14"/>
      <c r="FSE2365" s="14"/>
      <c r="FSF2365" s="14"/>
      <c r="FSG2365" s="14"/>
      <c r="FSH2365" s="14"/>
      <c r="FSI2365" s="14"/>
      <c r="FSJ2365" s="14"/>
      <c r="FSK2365" s="14"/>
      <c r="FSL2365" s="14"/>
      <c r="FSM2365" s="14"/>
      <c r="FSN2365" s="14"/>
      <c r="FSO2365" s="14"/>
      <c r="FSP2365" s="14"/>
      <c r="FSQ2365" s="14"/>
      <c r="FSR2365" s="14"/>
      <c r="FSS2365" s="14"/>
      <c r="FST2365" s="14"/>
      <c r="FSU2365" s="14"/>
      <c r="FSV2365" s="14"/>
      <c r="FSW2365" s="14"/>
      <c r="FSX2365" s="14"/>
      <c r="FSY2365" s="14"/>
      <c r="FSZ2365" s="14"/>
      <c r="FTA2365" s="14"/>
      <c r="FTB2365" s="14"/>
      <c r="FTC2365" s="14"/>
      <c r="FTD2365" s="14"/>
      <c r="FTE2365" s="14"/>
      <c r="FTF2365" s="14"/>
      <c r="FTG2365" s="14"/>
      <c r="FTH2365" s="14"/>
      <c r="FTI2365" s="14"/>
      <c r="FTJ2365" s="14"/>
      <c r="FTK2365" s="14"/>
      <c r="FTL2365" s="14"/>
      <c r="FTM2365" s="14"/>
      <c r="FTN2365" s="14"/>
      <c r="FTO2365" s="14"/>
      <c r="FTP2365" s="14"/>
      <c r="FTQ2365" s="14"/>
      <c r="FTR2365" s="14"/>
      <c r="FTS2365" s="14"/>
      <c r="FTT2365" s="14"/>
      <c r="FTU2365" s="14"/>
      <c r="FTV2365" s="14"/>
      <c r="FTW2365" s="14"/>
      <c r="FTX2365" s="14"/>
      <c r="FTY2365" s="14"/>
      <c r="FTZ2365" s="14"/>
      <c r="FUA2365" s="14"/>
      <c r="FUB2365" s="14"/>
      <c r="FUC2365" s="14"/>
      <c r="FUD2365" s="14"/>
      <c r="FUE2365" s="14"/>
      <c r="FUF2365" s="14"/>
      <c r="FUG2365" s="14"/>
      <c r="FUH2365" s="14"/>
      <c r="FUI2365" s="14"/>
      <c r="FUJ2365" s="14"/>
      <c r="FUK2365" s="14"/>
      <c r="FUL2365" s="14"/>
      <c r="FUM2365" s="14"/>
      <c r="FUN2365" s="14"/>
      <c r="FUO2365" s="14"/>
      <c r="FUP2365" s="14"/>
      <c r="FUQ2365" s="14"/>
      <c r="FUR2365" s="14"/>
      <c r="FUS2365" s="14"/>
      <c r="FUT2365" s="14"/>
      <c r="FUU2365" s="14"/>
      <c r="FUV2365" s="14"/>
      <c r="FUW2365" s="14"/>
      <c r="FUX2365" s="14"/>
      <c r="FUY2365" s="14"/>
      <c r="FUZ2365" s="14"/>
      <c r="FVA2365" s="14"/>
      <c r="FVB2365" s="14"/>
      <c r="FVC2365" s="14"/>
      <c r="FVD2365" s="14"/>
      <c r="FVE2365" s="14"/>
      <c r="FVF2365" s="14"/>
      <c r="FVG2365" s="14"/>
      <c r="FVH2365" s="14"/>
      <c r="FVI2365" s="14"/>
      <c r="FVJ2365" s="14"/>
      <c r="FVK2365" s="14"/>
      <c r="FVL2365" s="14"/>
      <c r="FVM2365" s="14"/>
      <c r="FVN2365" s="14"/>
      <c r="FVO2365" s="14"/>
      <c r="FVP2365" s="14"/>
      <c r="FVQ2365" s="14"/>
      <c r="FVR2365" s="14"/>
      <c r="FVS2365" s="14"/>
      <c r="FVT2365" s="14"/>
      <c r="FVU2365" s="14"/>
      <c r="FVV2365" s="14"/>
      <c r="FVW2365" s="14"/>
      <c r="FVX2365" s="14"/>
      <c r="FVY2365" s="14"/>
      <c r="FVZ2365" s="14"/>
      <c r="FWA2365" s="14"/>
      <c r="FWB2365" s="14"/>
      <c r="FWC2365" s="14"/>
      <c r="FWD2365" s="14"/>
      <c r="FWE2365" s="14"/>
      <c r="FWF2365" s="14"/>
      <c r="FWG2365" s="14"/>
      <c r="FWH2365" s="14"/>
      <c r="FWI2365" s="14"/>
      <c r="FWJ2365" s="14"/>
      <c r="FWK2365" s="14"/>
      <c r="FWL2365" s="14"/>
      <c r="FWM2365" s="14"/>
      <c r="FWN2365" s="14"/>
      <c r="FWO2365" s="14"/>
      <c r="FWP2365" s="14"/>
      <c r="FWQ2365" s="14"/>
      <c r="FWR2365" s="14"/>
      <c r="FWS2365" s="14"/>
      <c r="FWT2365" s="14"/>
      <c r="FWU2365" s="14"/>
      <c r="FWV2365" s="14"/>
      <c r="FWW2365" s="14"/>
      <c r="FWX2365" s="14"/>
      <c r="FWY2365" s="14"/>
      <c r="FWZ2365" s="14"/>
      <c r="FXA2365" s="14"/>
      <c r="FXB2365" s="14"/>
      <c r="FXC2365" s="14"/>
      <c r="FXD2365" s="14"/>
      <c r="FXE2365" s="14"/>
      <c r="FXF2365" s="14"/>
      <c r="FXG2365" s="14"/>
      <c r="FXH2365" s="14"/>
      <c r="FXI2365" s="14"/>
      <c r="FXJ2365" s="14"/>
      <c r="FXK2365" s="14"/>
      <c r="FXL2365" s="14"/>
      <c r="FXM2365" s="14"/>
      <c r="FXN2365" s="14"/>
      <c r="FXO2365" s="14"/>
      <c r="FXP2365" s="14"/>
      <c r="FXQ2365" s="14"/>
      <c r="FXR2365" s="14"/>
      <c r="FXS2365" s="14"/>
      <c r="FXT2365" s="14"/>
      <c r="FXU2365" s="14"/>
      <c r="FXV2365" s="14"/>
      <c r="FXW2365" s="14"/>
      <c r="FXX2365" s="14"/>
      <c r="FXY2365" s="14"/>
      <c r="FXZ2365" s="14"/>
      <c r="FYA2365" s="14"/>
      <c r="FYB2365" s="14"/>
      <c r="FYC2365" s="14"/>
      <c r="FYD2365" s="14"/>
      <c r="FYE2365" s="14"/>
      <c r="FYF2365" s="14"/>
      <c r="FYG2365" s="14"/>
      <c r="FYH2365" s="14"/>
      <c r="FYI2365" s="14"/>
      <c r="FYJ2365" s="14"/>
      <c r="FYK2365" s="14"/>
      <c r="FYL2365" s="14"/>
      <c r="FYM2365" s="14"/>
      <c r="FYN2365" s="14"/>
      <c r="FYO2365" s="14"/>
      <c r="FYP2365" s="14"/>
      <c r="FYQ2365" s="14"/>
      <c r="FYR2365" s="14"/>
      <c r="FYS2365" s="14"/>
      <c r="FYT2365" s="14"/>
      <c r="FYU2365" s="14"/>
      <c r="FYV2365" s="14"/>
      <c r="FYW2365" s="14"/>
      <c r="FYX2365" s="14"/>
      <c r="FYY2365" s="14"/>
      <c r="FYZ2365" s="14"/>
      <c r="FZA2365" s="14"/>
      <c r="FZB2365" s="14"/>
      <c r="FZC2365" s="14"/>
      <c r="FZD2365" s="14"/>
      <c r="FZE2365" s="14"/>
      <c r="FZF2365" s="14"/>
      <c r="FZG2365" s="14"/>
      <c r="FZH2365" s="14"/>
      <c r="FZI2365" s="14"/>
      <c r="FZJ2365" s="14"/>
      <c r="FZK2365" s="14"/>
      <c r="FZL2365" s="14"/>
      <c r="FZM2365" s="14"/>
      <c r="FZN2365" s="14"/>
      <c r="FZO2365" s="14"/>
      <c r="FZP2365" s="14"/>
      <c r="FZQ2365" s="14"/>
      <c r="FZR2365" s="14"/>
      <c r="FZS2365" s="14"/>
      <c r="FZT2365" s="14"/>
      <c r="FZU2365" s="14"/>
      <c r="FZV2365" s="14"/>
      <c r="FZW2365" s="14"/>
      <c r="FZX2365" s="14"/>
      <c r="FZY2365" s="14"/>
      <c r="FZZ2365" s="14"/>
      <c r="GAA2365" s="14"/>
      <c r="GAB2365" s="14"/>
      <c r="GAC2365" s="14"/>
      <c r="GAD2365" s="14"/>
      <c r="GAE2365" s="14"/>
      <c r="GAF2365" s="14"/>
      <c r="GAG2365" s="14"/>
      <c r="GAH2365" s="14"/>
      <c r="GAI2365" s="14"/>
      <c r="GAJ2365" s="14"/>
      <c r="GAK2365" s="14"/>
      <c r="GAL2365" s="14"/>
      <c r="GAM2365" s="14"/>
      <c r="GAN2365" s="14"/>
      <c r="GAO2365" s="14"/>
      <c r="GAP2365" s="14"/>
      <c r="GAQ2365" s="14"/>
      <c r="GAR2365" s="14"/>
      <c r="GAS2365" s="14"/>
      <c r="GAT2365" s="14"/>
      <c r="GAU2365" s="14"/>
      <c r="GAV2365" s="14"/>
      <c r="GAW2365" s="14"/>
      <c r="GAX2365" s="14"/>
      <c r="GAY2365" s="14"/>
      <c r="GAZ2365" s="14"/>
      <c r="GBA2365" s="14"/>
      <c r="GBB2365" s="14"/>
      <c r="GBC2365" s="14"/>
      <c r="GBD2365" s="14"/>
      <c r="GBE2365" s="14"/>
      <c r="GBF2365" s="14"/>
      <c r="GBG2365" s="14"/>
      <c r="GBH2365" s="14"/>
      <c r="GBI2365" s="14"/>
      <c r="GBJ2365" s="14"/>
      <c r="GBK2365" s="14"/>
      <c r="GBL2365" s="14"/>
      <c r="GBM2365" s="14"/>
      <c r="GBN2365" s="14"/>
      <c r="GBO2365" s="14"/>
      <c r="GBP2365" s="14"/>
      <c r="GBQ2365" s="14"/>
      <c r="GBR2365" s="14"/>
      <c r="GBS2365" s="14"/>
      <c r="GBT2365" s="14"/>
      <c r="GBU2365" s="14"/>
      <c r="GBV2365" s="14"/>
      <c r="GBW2365" s="14"/>
      <c r="GBX2365" s="14"/>
      <c r="GBY2365" s="14"/>
      <c r="GBZ2365" s="14"/>
      <c r="GCA2365" s="14"/>
      <c r="GCB2365" s="14"/>
      <c r="GCC2365" s="14"/>
      <c r="GCD2365" s="14"/>
      <c r="GCE2365" s="14"/>
      <c r="GCF2365" s="14"/>
      <c r="GCG2365" s="14"/>
      <c r="GCH2365" s="14"/>
      <c r="GCI2365" s="14"/>
      <c r="GCJ2365" s="14"/>
      <c r="GCK2365" s="14"/>
      <c r="GCL2365" s="14"/>
      <c r="GCM2365" s="14"/>
      <c r="GCN2365" s="14"/>
      <c r="GCO2365" s="14"/>
      <c r="GCP2365" s="14"/>
      <c r="GCQ2365" s="14"/>
      <c r="GCR2365" s="14"/>
      <c r="GCS2365" s="14"/>
      <c r="GCT2365" s="14"/>
      <c r="GCU2365" s="14"/>
      <c r="GCV2365" s="14"/>
      <c r="GCW2365" s="14"/>
      <c r="GCX2365" s="14"/>
      <c r="GCY2365" s="14"/>
      <c r="GCZ2365" s="14"/>
      <c r="GDA2365" s="14"/>
      <c r="GDB2365" s="14"/>
      <c r="GDC2365" s="14"/>
      <c r="GDD2365" s="14"/>
      <c r="GDE2365" s="14"/>
      <c r="GDF2365" s="14"/>
      <c r="GDG2365" s="14"/>
      <c r="GDH2365" s="14"/>
      <c r="GDI2365" s="14"/>
      <c r="GDJ2365" s="14"/>
      <c r="GDK2365" s="14"/>
      <c r="GDL2365" s="14"/>
      <c r="GDM2365" s="14"/>
      <c r="GDN2365" s="14"/>
      <c r="GDO2365" s="14"/>
      <c r="GDP2365" s="14"/>
      <c r="GDQ2365" s="14"/>
      <c r="GDR2365" s="14"/>
      <c r="GDS2365" s="14"/>
      <c r="GDT2365" s="14"/>
      <c r="GDU2365" s="14"/>
      <c r="GDV2365" s="14"/>
      <c r="GDW2365" s="14"/>
      <c r="GDX2365" s="14"/>
      <c r="GDY2365" s="14"/>
      <c r="GDZ2365" s="14"/>
      <c r="GEA2365" s="14"/>
      <c r="GEB2365" s="14"/>
      <c r="GEC2365" s="14"/>
      <c r="GED2365" s="14"/>
      <c r="GEE2365" s="14"/>
      <c r="GEF2365" s="14"/>
      <c r="GEG2365" s="14"/>
      <c r="GEH2365" s="14"/>
      <c r="GEI2365" s="14"/>
      <c r="GEJ2365" s="14"/>
      <c r="GEK2365" s="14"/>
      <c r="GEL2365" s="14"/>
      <c r="GEM2365" s="14"/>
      <c r="GEN2365" s="14"/>
      <c r="GEO2365" s="14"/>
      <c r="GEP2365" s="14"/>
      <c r="GEQ2365" s="14"/>
      <c r="GER2365" s="14"/>
      <c r="GES2365" s="14"/>
      <c r="GET2365" s="14"/>
      <c r="GEU2365" s="14"/>
      <c r="GEV2365" s="14"/>
      <c r="GEW2365" s="14"/>
      <c r="GEX2365" s="14"/>
      <c r="GEY2365" s="14"/>
      <c r="GEZ2365" s="14"/>
      <c r="GFA2365" s="14"/>
      <c r="GFB2365" s="14"/>
      <c r="GFC2365" s="14"/>
      <c r="GFD2365" s="14"/>
      <c r="GFE2365" s="14"/>
      <c r="GFF2365" s="14"/>
      <c r="GFG2365" s="14"/>
      <c r="GFH2365" s="14"/>
      <c r="GFI2365" s="14"/>
      <c r="GFJ2365" s="14"/>
      <c r="GFK2365" s="14"/>
      <c r="GFL2365" s="14"/>
      <c r="GFM2365" s="14"/>
      <c r="GFN2365" s="14"/>
      <c r="GFO2365" s="14"/>
      <c r="GFP2365" s="14"/>
      <c r="GFQ2365" s="14"/>
      <c r="GFR2365" s="14"/>
      <c r="GFS2365" s="14"/>
      <c r="GFT2365" s="14"/>
      <c r="GFU2365" s="14"/>
      <c r="GFV2365" s="14"/>
      <c r="GFW2365" s="14"/>
      <c r="GFX2365" s="14"/>
      <c r="GFY2365" s="14"/>
      <c r="GFZ2365" s="14"/>
      <c r="GGA2365" s="14"/>
      <c r="GGB2365" s="14"/>
      <c r="GGC2365" s="14"/>
      <c r="GGD2365" s="14"/>
      <c r="GGE2365" s="14"/>
      <c r="GGF2365" s="14"/>
      <c r="GGG2365" s="14"/>
      <c r="GGH2365" s="14"/>
      <c r="GGI2365" s="14"/>
      <c r="GGJ2365" s="14"/>
      <c r="GGK2365" s="14"/>
      <c r="GGL2365" s="14"/>
      <c r="GGM2365" s="14"/>
      <c r="GGN2365" s="14"/>
      <c r="GGO2365" s="14"/>
      <c r="GGP2365" s="14"/>
      <c r="GGQ2365" s="14"/>
      <c r="GGR2365" s="14"/>
      <c r="GGS2365" s="14"/>
      <c r="GGT2365" s="14"/>
      <c r="GGU2365" s="14"/>
      <c r="GGV2365" s="14"/>
      <c r="GGW2365" s="14"/>
      <c r="GGX2365" s="14"/>
      <c r="GGY2365" s="14"/>
      <c r="GGZ2365" s="14"/>
      <c r="GHA2365" s="14"/>
      <c r="GHB2365" s="14"/>
      <c r="GHC2365" s="14"/>
      <c r="GHD2365" s="14"/>
      <c r="GHE2365" s="14"/>
      <c r="GHF2365" s="14"/>
      <c r="GHG2365" s="14"/>
      <c r="GHH2365" s="14"/>
      <c r="GHI2365" s="14"/>
      <c r="GHJ2365" s="14"/>
      <c r="GHK2365" s="14"/>
      <c r="GHL2365" s="14"/>
      <c r="GHM2365" s="14"/>
      <c r="GHN2365" s="14"/>
      <c r="GHO2365" s="14"/>
      <c r="GHP2365" s="14"/>
      <c r="GHQ2365" s="14"/>
      <c r="GHR2365" s="14"/>
      <c r="GHS2365" s="14"/>
      <c r="GHT2365" s="14"/>
      <c r="GHU2365" s="14"/>
      <c r="GHV2365" s="14"/>
      <c r="GHW2365" s="14"/>
      <c r="GHX2365" s="14"/>
      <c r="GHY2365" s="14"/>
      <c r="GHZ2365" s="14"/>
      <c r="GIA2365" s="14"/>
      <c r="GIB2365" s="14"/>
      <c r="GIC2365" s="14"/>
      <c r="GID2365" s="14"/>
      <c r="GIE2365" s="14"/>
      <c r="GIF2365" s="14"/>
      <c r="GIG2365" s="14"/>
      <c r="GIH2365" s="14"/>
      <c r="GII2365" s="14"/>
      <c r="GIJ2365" s="14"/>
      <c r="GIK2365" s="14"/>
      <c r="GIL2365" s="14"/>
      <c r="GIM2365" s="14"/>
      <c r="GIN2365" s="14"/>
      <c r="GIO2365" s="14"/>
      <c r="GIP2365" s="14"/>
      <c r="GIQ2365" s="14"/>
      <c r="GIR2365" s="14"/>
      <c r="GIS2365" s="14"/>
      <c r="GIT2365" s="14"/>
      <c r="GIU2365" s="14"/>
      <c r="GIV2365" s="14"/>
      <c r="GIW2365" s="14"/>
      <c r="GIX2365" s="14"/>
      <c r="GIY2365" s="14"/>
      <c r="GIZ2365" s="14"/>
      <c r="GJA2365" s="14"/>
      <c r="GJB2365" s="14"/>
      <c r="GJC2365" s="14"/>
      <c r="GJD2365" s="14"/>
      <c r="GJE2365" s="14"/>
      <c r="GJF2365" s="14"/>
      <c r="GJG2365" s="14"/>
      <c r="GJH2365" s="14"/>
      <c r="GJI2365" s="14"/>
      <c r="GJJ2365" s="14"/>
      <c r="GJK2365" s="14"/>
      <c r="GJL2365" s="14"/>
      <c r="GJM2365" s="14"/>
      <c r="GJN2365" s="14"/>
      <c r="GJO2365" s="14"/>
      <c r="GJP2365" s="14"/>
      <c r="GJQ2365" s="14"/>
      <c r="GJR2365" s="14"/>
      <c r="GJS2365" s="14"/>
      <c r="GJT2365" s="14"/>
      <c r="GJU2365" s="14"/>
      <c r="GJV2365" s="14"/>
      <c r="GJW2365" s="14"/>
      <c r="GJX2365" s="14"/>
      <c r="GJY2365" s="14"/>
      <c r="GJZ2365" s="14"/>
      <c r="GKA2365" s="14"/>
      <c r="GKB2365" s="14"/>
      <c r="GKC2365" s="14"/>
      <c r="GKD2365" s="14"/>
      <c r="GKE2365" s="14"/>
      <c r="GKF2365" s="14"/>
      <c r="GKG2365" s="14"/>
      <c r="GKH2365" s="14"/>
      <c r="GKI2365" s="14"/>
      <c r="GKJ2365" s="14"/>
      <c r="GKK2365" s="14"/>
      <c r="GKL2365" s="14"/>
      <c r="GKM2365" s="14"/>
      <c r="GKN2365" s="14"/>
      <c r="GKO2365" s="14"/>
      <c r="GKP2365" s="14"/>
      <c r="GKQ2365" s="14"/>
      <c r="GKR2365" s="14"/>
      <c r="GKS2365" s="14"/>
      <c r="GKT2365" s="14"/>
      <c r="GKU2365" s="14"/>
      <c r="GKV2365" s="14"/>
      <c r="GKW2365" s="14"/>
      <c r="GKX2365" s="14"/>
      <c r="GKY2365" s="14"/>
      <c r="GKZ2365" s="14"/>
      <c r="GLA2365" s="14"/>
      <c r="GLB2365" s="14"/>
      <c r="GLC2365" s="14"/>
      <c r="GLD2365" s="14"/>
      <c r="GLE2365" s="14"/>
      <c r="GLF2365" s="14"/>
      <c r="GLG2365" s="14"/>
      <c r="GLH2365" s="14"/>
      <c r="GLI2365" s="14"/>
      <c r="GLJ2365" s="14"/>
      <c r="GLK2365" s="14"/>
      <c r="GLL2365" s="14"/>
      <c r="GLM2365" s="14"/>
      <c r="GLN2365" s="14"/>
      <c r="GLO2365" s="14"/>
      <c r="GLP2365" s="14"/>
      <c r="GLQ2365" s="14"/>
      <c r="GLR2365" s="14"/>
      <c r="GLS2365" s="14"/>
      <c r="GLT2365" s="14"/>
      <c r="GLU2365" s="14"/>
      <c r="GLV2365" s="14"/>
      <c r="GLW2365" s="14"/>
      <c r="GLX2365" s="14"/>
      <c r="GLY2365" s="14"/>
      <c r="GLZ2365" s="14"/>
      <c r="GMA2365" s="14"/>
      <c r="GMB2365" s="14"/>
      <c r="GMC2365" s="14"/>
      <c r="GMD2365" s="14"/>
      <c r="GME2365" s="14"/>
      <c r="GMF2365" s="14"/>
      <c r="GMG2365" s="14"/>
      <c r="GMH2365" s="14"/>
      <c r="GMI2365" s="14"/>
      <c r="GMJ2365" s="14"/>
      <c r="GMK2365" s="14"/>
      <c r="GML2365" s="14"/>
      <c r="GMM2365" s="14"/>
      <c r="GMN2365" s="14"/>
      <c r="GMO2365" s="14"/>
      <c r="GMP2365" s="14"/>
      <c r="GMQ2365" s="14"/>
      <c r="GMR2365" s="14"/>
      <c r="GMS2365" s="14"/>
      <c r="GMT2365" s="14"/>
      <c r="GMU2365" s="14"/>
      <c r="GMV2365" s="14"/>
      <c r="GMW2365" s="14"/>
      <c r="GMX2365" s="14"/>
      <c r="GMY2365" s="14"/>
      <c r="GMZ2365" s="14"/>
      <c r="GNA2365" s="14"/>
      <c r="GNB2365" s="14"/>
      <c r="GNC2365" s="14"/>
      <c r="GND2365" s="14"/>
      <c r="GNE2365" s="14"/>
      <c r="GNF2365" s="14"/>
      <c r="GNG2365" s="14"/>
      <c r="GNH2365" s="14"/>
      <c r="GNI2365" s="14"/>
      <c r="GNJ2365" s="14"/>
      <c r="GNK2365" s="14"/>
      <c r="GNL2365" s="14"/>
      <c r="GNM2365" s="14"/>
      <c r="GNN2365" s="14"/>
      <c r="GNO2365" s="14"/>
      <c r="GNP2365" s="14"/>
      <c r="GNQ2365" s="14"/>
      <c r="GNR2365" s="14"/>
      <c r="GNS2365" s="14"/>
      <c r="GNT2365" s="14"/>
      <c r="GNU2365" s="14"/>
      <c r="GNV2365" s="14"/>
      <c r="GNW2365" s="14"/>
      <c r="GNX2365" s="14"/>
      <c r="GNY2365" s="14"/>
      <c r="GNZ2365" s="14"/>
      <c r="GOA2365" s="14"/>
      <c r="GOB2365" s="14"/>
      <c r="GOC2365" s="14"/>
      <c r="GOD2365" s="14"/>
      <c r="GOE2365" s="14"/>
      <c r="GOF2365" s="14"/>
      <c r="GOG2365" s="14"/>
      <c r="GOH2365" s="14"/>
      <c r="GOI2365" s="14"/>
      <c r="GOJ2365" s="14"/>
      <c r="GOK2365" s="14"/>
      <c r="GOL2365" s="14"/>
      <c r="GOM2365" s="14"/>
      <c r="GON2365" s="14"/>
      <c r="GOO2365" s="14"/>
      <c r="GOP2365" s="14"/>
      <c r="GOQ2365" s="14"/>
      <c r="GOR2365" s="14"/>
      <c r="GOS2365" s="14"/>
      <c r="GOT2365" s="14"/>
      <c r="GOU2365" s="14"/>
      <c r="GOV2365" s="14"/>
      <c r="GOW2365" s="14"/>
      <c r="GOX2365" s="14"/>
      <c r="GOY2365" s="14"/>
      <c r="GOZ2365" s="14"/>
      <c r="GPA2365" s="14"/>
      <c r="GPB2365" s="14"/>
      <c r="GPC2365" s="14"/>
      <c r="GPD2365" s="14"/>
      <c r="GPE2365" s="14"/>
      <c r="GPF2365" s="14"/>
      <c r="GPG2365" s="14"/>
      <c r="GPH2365" s="14"/>
      <c r="GPI2365" s="14"/>
      <c r="GPJ2365" s="14"/>
      <c r="GPK2365" s="14"/>
      <c r="GPL2365" s="14"/>
      <c r="GPM2365" s="14"/>
      <c r="GPN2365" s="14"/>
      <c r="GPO2365" s="14"/>
      <c r="GPP2365" s="14"/>
      <c r="GPQ2365" s="14"/>
      <c r="GPR2365" s="14"/>
      <c r="GPS2365" s="14"/>
      <c r="GPT2365" s="14"/>
      <c r="GPU2365" s="14"/>
      <c r="GPV2365" s="14"/>
      <c r="GPW2365" s="14"/>
      <c r="GPX2365" s="14"/>
      <c r="GPY2365" s="14"/>
      <c r="GPZ2365" s="14"/>
      <c r="GQA2365" s="14"/>
      <c r="GQB2365" s="14"/>
      <c r="GQC2365" s="14"/>
      <c r="GQD2365" s="14"/>
      <c r="GQE2365" s="14"/>
      <c r="GQF2365" s="14"/>
      <c r="GQG2365" s="14"/>
      <c r="GQH2365" s="14"/>
      <c r="GQI2365" s="14"/>
      <c r="GQJ2365" s="14"/>
      <c r="GQK2365" s="14"/>
      <c r="GQL2365" s="14"/>
      <c r="GQM2365" s="14"/>
      <c r="GQN2365" s="14"/>
      <c r="GQO2365" s="14"/>
      <c r="GQP2365" s="14"/>
      <c r="GQQ2365" s="14"/>
      <c r="GQR2365" s="14"/>
      <c r="GQS2365" s="14"/>
      <c r="GQT2365" s="14"/>
      <c r="GQU2365" s="14"/>
      <c r="GQV2365" s="14"/>
      <c r="GQW2365" s="14"/>
      <c r="GQX2365" s="14"/>
      <c r="GQY2365" s="14"/>
      <c r="GQZ2365" s="14"/>
      <c r="GRA2365" s="14"/>
      <c r="GRB2365" s="14"/>
      <c r="GRC2365" s="14"/>
      <c r="GRD2365" s="14"/>
      <c r="GRE2365" s="14"/>
      <c r="GRF2365" s="14"/>
      <c r="GRG2365" s="14"/>
      <c r="GRH2365" s="14"/>
      <c r="GRI2365" s="14"/>
      <c r="GRJ2365" s="14"/>
      <c r="GRK2365" s="14"/>
      <c r="GRL2365" s="14"/>
      <c r="GRM2365" s="14"/>
      <c r="GRN2365" s="14"/>
      <c r="GRO2365" s="14"/>
      <c r="GRP2365" s="14"/>
      <c r="GRQ2365" s="14"/>
      <c r="GRR2365" s="14"/>
      <c r="GRS2365" s="14"/>
      <c r="GRT2365" s="14"/>
      <c r="GRU2365" s="14"/>
      <c r="GRV2365" s="14"/>
      <c r="GRW2365" s="14"/>
      <c r="GRX2365" s="14"/>
      <c r="GRY2365" s="14"/>
      <c r="GRZ2365" s="14"/>
      <c r="GSA2365" s="14"/>
      <c r="GSB2365" s="14"/>
      <c r="GSC2365" s="14"/>
      <c r="GSD2365" s="14"/>
      <c r="GSE2365" s="14"/>
      <c r="GSF2365" s="14"/>
      <c r="GSG2365" s="14"/>
      <c r="GSH2365" s="14"/>
      <c r="GSI2365" s="14"/>
      <c r="GSJ2365" s="14"/>
      <c r="GSK2365" s="14"/>
      <c r="GSL2365" s="14"/>
      <c r="GSM2365" s="14"/>
      <c r="GSN2365" s="14"/>
      <c r="GSO2365" s="14"/>
      <c r="GSP2365" s="14"/>
      <c r="GSQ2365" s="14"/>
      <c r="GSR2365" s="14"/>
      <c r="GSS2365" s="14"/>
      <c r="GST2365" s="14"/>
      <c r="GSU2365" s="14"/>
      <c r="GSV2365" s="14"/>
      <c r="GSW2365" s="14"/>
      <c r="GSX2365" s="14"/>
      <c r="GSY2365" s="14"/>
      <c r="GSZ2365" s="14"/>
      <c r="GTA2365" s="14"/>
      <c r="GTB2365" s="14"/>
      <c r="GTC2365" s="14"/>
      <c r="GTD2365" s="14"/>
      <c r="GTE2365" s="14"/>
      <c r="GTF2365" s="14"/>
      <c r="GTG2365" s="14"/>
      <c r="GTH2365" s="14"/>
      <c r="GTI2365" s="14"/>
      <c r="GTJ2365" s="14"/>
      <c r="GTK2365" s="14"/>
      <c r="GTL2365" s="14"/>
      <c r="GTM2365" s="14"/>
      <c r="GTN2365" s="14"/>
      <c r="GTO2365" s="14"/>
      <c r="GTP2365" s="14"/>
      <c r="GTQ2365" s="14"/>
      <c r="GTR2365" s="14"/>
      <c r="GTS2365" s="14"/>
      <c r="GTT2365" s="14"/>
      <c r="GTU2365" s="14"/>
      <c r="GTV2365" s="14"/>
      <c r="GTW2365" s="14"/>
      <c r="GTX2365" s="14"/>
      <c r="GTY2365" s="14"/>
      <c r="GTZ2365" s="14"/>
      <c r="GUA2365" s="14"/>
      <c r="GUB2365" s="14"/>
      <c r="GUC2365" s="14"/>
      <c r="GUD2365" s="14"/>
      <c r="GUE2365" s="14"/>
      <c r="GUF2365" s="14"/>
      <c r="GUG2365" s="14"/>
      <c r="GUH2365" s="14"/>
      <c r="GUI2365" s="14"/>
      <c r="GUJ2365" s="14"/>
      <c r="GUK2365" s="14"/>
      <c r="GUL2365" s="14"/>
      <c r="GUM2365" s="14"/>
      <c r="GUN2365" s="14"/>
      <c r="GUO2365" s="14"/>
      <c r="GUP2365" s="14"/>
      <c r="GUQ2365" s="14"/>
      <c r="GUR2365" s="14"/>
      <c r="GUS2365" s="14"/>
      <c r="GUT2365" s="14"/>
      <c r="GUU2365" s="14"/>
      <c r="GUV2365" s="14"/>
      <c r="GUW2365" s="14"/>
      <c r="GUX2365" s="14"/>
      <c r="GUY2365" s="14"/>
      <c r="GUZ2365" s="14"/>
      <c r="GVA2365" s="14"/>
      <c r="GVB2365" s="14"/>
      <c r="GVC2365" s="14"/>
      <c r="GVD2365" s="14"/>
      <c r="GVE2365" s="14"/>
      <c r="GVF2365" s="14"/>
      <c r="GVG2365" s="14"/>
      <c r="GVH2365" s="14"/>
      <c r="GVI2365" s="14"/>
      <c r="GVJ2365" s="14"/>
      <c r="GVK2365" s="14"/>
      <c r="GVL2365" s="14"/>
      <c r="GVM2365" s="14"/>
      <c r="GVN2365" s="14"/>
      <c r="GVO2365" s="14"/>
      <c r="GVP2365" s="14"/>
      <c r="GVQ2365" s="14"/>
      <c r="GVR2365" s="14"/>
      <c r="GVS2365" s="14"/>
      <c r="GVT2365" s="14"/>
      <c r="GVU2365" s="14"/>
      <c r="GVV2365" s="14"/>
      <c r="GVW2365" s="14"/>
      <c r="GVX2365" s="14"/>
      <c r="GVY2365" s="14"/>
      <c r="GVZ2365" s="14"/>
      <c r="GWA2365" s="14"/>
      <c r="GWB2365" s="14"/>
      <c r="GWC2365" s="14"/>
      <c r="GWD2365" s="14"/>
      <c r="GWE2365" s="14"/>
      <c r="GWF2365" s="14"/>
      <c r="GWG2365" s="14"/>
      <c r="GWH2365" s="14"/>
      <c r="GWI2365" s="14"/>
      <c r="GWJ2365" s="14"/>
      <c r="GWK2365" s="14"/>
      <c r="GWL2365" s="14"/>
      <c r="GWM2365" s="14"/>
      <c r="GWN2365" s="14"/>
      <c r="GWO2365" s="14"/>
      <c r="GWP2365" s="14"/>
      <c r="GWQ2365" s="14"/>
      <c r="GWR2365" s="14"/>
      <c r="GWS2365" s="14"/>
      <c r="GWT2365" s="14"/>
      <c r="GWU2365" s="14"/>
      <c r="GWV2365" s="14"/>
      <c r="GWW2365" s="14"/>
      <c r="GWX2365" s="14"/>
      <c r="GWY2365" s="14"/>
      <c r="GWZ2365" s="14"/>
      <c r="GXA2365" s="14"/>
      <c r="GXB2365" s="14"/>
      <c r="GXC2365" s="14"/>
      <c r="GXD2365" s="14"/>
      <c r="GXE2365" s="14"/>
      <c r="GXF2365" s="14"/>
      <c r="GXG2365" s="14"/>
      <c r="GXH2365" s="14"/>
      <c r="GXI2365" s="14"/>
      <c r="GXJ2365" s="14"/>
      <c r="GXK2365" s="14"/>
      <c r="GXL2365" s="14"/>
      <c r="GXM2365" s="14"/>
      <c r="GXN2365" s="14"/>
      <c r="GXO2365" s="14"/>
      <c r="GXP2365" s="14"/>
      <c r="GXQ2365" s="14"/>
      <c r="GXR2365" s="14"/>
      <c r="GXS2365" s="14"/>
      <c r="GXT2365" s="14"/>
      <c r="GXU2365" s="14"/>
      <c r="GXV2365" s="14"/>
      <c r="GXW2365" s="14"/>
      <c r="GXX2365" s="14"/>
      <c r="GXY2365" s="14"/>
      <c r="GXZ2365" s="14"/>
      <c r="GYA2365" s="14"/>
      <c r="GYB2365" s="14"/>
      <c r="GYC2365" s="14"/>
      <c r="GYD2365" s="14"/>
      <c r="GYE2365" s="14"/>
      <c r="GYF2365" s="14"/>
      <c r="GYG2365" s="14"/>
      <c r="GYH2365" s="14"/>
      <c r="GYI2365" s="14"/>
      <c r="GYJ2365" s="14"/>
      <c r="GYK2365" s="14"/>
      <c r="GYL2365" s="14"/>
      <c r="GYM2365" s="14"/>
      <c r="GYN2365" s="14"/>
      <c r="GYO2365" s="14"/>
      <c r="GYP2365" s="14"/>
      <c r="GYQ2365" s="14"/>
      <c r="GYR2365" s="14"/>
      <c r="GYS2365" s="14"/>
      <c r="GYT2365" s="14"/>
      <c r="GYU2365" s="14"/>
      <c r="GYV2365" s="14"/>
      <c r="GYW2365" s="14"/>
      <c r="GYX2365" s="14"/>
      <c r="GYY2365" s="14"/>
      <c r="GYZ2365" s="14"/>
      <c r="GZA2365" s="14"/>
      <c r="GZB2365" s="14"/>
      <c r="GZC2365" s="14"/>
      <c r="GZD2365" s="14"/>
      <c r="GZE2365" s="14"/>
      <c r="GZF2365" s="14"/>
      <c r="GZG2365" s="14"/>
      <c r="GZH2365" s="14"/>
      <c r="GZI2365" s="14"/>
      <c r="GZJ2365" s="14"/>
      <c r="GZK2365" s="14"/>
      <c r="GZL2365" s="14"/>
      <c r="GZM2365" s="14"/>
      <c r="GZN2365" s="14"/>
      <c r="GZO2365" s="14"/>
      <c r="GZP2365" s="14"/>
      <c r="GZQ2365" s="14"/>
      <c r="GZR2365" s="14"/>
      <c r="GZS2365" s="14"/>
      <c r="GZT2365" s="14"/>
      <c r="GZU2365" s="14"/>
      <c r="GZV2365" s="14"/>
      <c r="GZW2365" s="14"/>
      <c r="GZX2365" s="14"/>
      <c r="GZY2365" s="14"/>
      <c r="GZZ2365" s="14"/>
      <c r="HAA2365" s="14"/>
      <c r="HAB2365" s="14"/>
      <c r="HAC2365" s="14"/>
      <c r="HAD2365" s="14"/>
      <c r="HAE2365" s="14"/>
      <c r="HAF2365" s="14"/>
      <c r="HAG2365" s="14"/>
      <c r="HAH2365" s="14"/>
      <c r="HAI2365" s="14"/>
      <c r="HAJ2365" s="14"/>
      <c r="HAK2365" s="14"/>
      <c r="HAL2365" s="14"/>
      <c r="HAM2365" s="14"/>
      <c r="HAN2365" s="14"/>
      <c r="HAO2365" s="14"/>
      <c r="HAP2365" s="14"/>
      <c r="HAQ2365" s="14"/>
      <c r="HAR2365" s="14"/>
      <c r="HAS2365" s="14"/>
      <c r="HAT2365" s="14"/>
      <c r="HAU2365" s="14"/>
      <c r="HAV2365" s="14"/>
      <c r="HAW2365" s="14"/>
      <c r="HAX2365" s="14"/>
      <c r="HAY2365" s="14"/>
      <c r="HAZ2365" s="14"/>
      <c r="HBA2365" s="14"/>
      <c r="HBB2365" s="14"/>
      <c r="HBC2365" s="14"/>
      <c r="HBD2365" s="14"/>
      <c r="HBE2365" s="14"/>
      <c r="HBF2365" s="14"/>
      <c r="HBG2365" s="14"/>
      <c r="HBH2365" s="14"/>
      <c r="HBI2365" s="14"/>
      <c r="HBJ2365" s="14"/>
      <c r="HBK2365" s="14"/>
      <c r="HBL2365" s="14"/>
      <c r="HBM2365" s="14"/>
      <c r="HBN2365" s="14"/>
      <c r="HBO2365" s="14"/>
      <c r="HBP2365" s="14"/>
      <c r="HBQ2365" s="14"/>
      <c r="HBR2365" s="14"/>
      <c r="HBS2365" s="14"/>
      <c r="HBT2365" s="14"/>
      <c r="HBU2365" s="14"/>
      <c r="HBV2365" s="14"/>
      <c r="HBW2365" s="14"/>
      <c r="HBX2365" s="14"/>
      <c r="HBY2365" s="14"/>
      <c r="HBZ2365" s="14"/>
      <c r="HCA2365" s="14"/>
      <c r="HCB2365" s="14"/>
      <c r="HCC2365" s="14"/>
      <c r="HCD2365" s="14"/>
      <c r="HCE2365" s="14"/>
      <c r="HCF2365" s="14"/>
      <c r="HCG2365" s="14"/>
      <c r="HCH2365" s="14"/>
      <c r="HCI2365" s="14"/>
      <c r="HCJ2365" s="14"/>
      <c r="HCK2365" s="14"/>
      <c r="HCL2365" s="14"/>
      <c r="HCM2365" s="14"/>
      <c r="HCN2365" s="14"/>
      <c r="HCO2365" s="14"/>
      <c r="HCP2365" s="14"/>
      <c r="HCQ2365" s="14"/>
      <c r="HCR2365" s="14"/>
      <c r="HCS2365" s="14"/>
      <c r="HCT2365" s="14"/>
      <c r="HCU2365" s="14"/>
      <c r="HCV2365" s="14"/>
      <c r="HCW2365" s="14"/>
      <c r="HCX2365" s="14"/>
      <c r="HCY2365" s="14"/>
      <c r="HCZ2365" s="14"/>
      <c r="HDA2365" s="14"/>
      <c r="HDB2365" s="14"/>
      <c r="HDC2365" s="14"/>
      <c r="HDD2365" s="14"/>
      <c r="HDE2365" s="14"/>
      <c r="HDF2365" s="14"/>
      <c r="HDG2365" s="14"/>
      <c r="HDH2365" s="14"/>
      <c r="HDI2365" s="14"/>
      <c r="HDJ2365" s="14"/>
      <c r="HDK2365" s="14"/>
      <c r="HDL2365" s="14"/>
      <c r="HDM2365" s="14"/>
      <c r="HDN2365" s="14"/>
      <c r="HDO2365" s="14"/>
      <c r="HDP2365" s="14"/>
      <c r="HDQ2365" s="14"/>
      <c r="HDR2365" s="14"/>
      <c r="HDS2365" s="14"/>
      <c r="HDT2365" s="14"/>
      <c r="HDU2365" s="14"/>
      <c r="HDV2365" s="14"/>
      <c r="HDW2365" s="14"/>
      <c r="HDX2365" s="14"/>
      <c r="HDY2365" s="14"/>
      <c r="HDZ2365" s="14"/>
      <c r="HEA2365" s="14"/>
      <c r="HEB2365" s="14"/>
      <c r="HEC2365" s="14"/>
      <c r="HED2365" s="14"/>
      <c r="HEE2365" s="14"/>
      <c r="HEF2365" s="14"/>
      <c r="HEG2365" s="14"/>
      <c r="HEH2365" s="14"/>
      <c r="HEI2365" s="14"/>
      <c r="HEJ2365" s="14"/>
      <c r="HEK2365" s="14"/>
      <c r="HEL2365" s="14"/>
      <c r="HEM2365" s="14"/>
      <c r="HEN2365" s="14"/>
      <c r="HEO2365" s="14"/>
      <c r="HEP2365" s="14"/>
      <c r="HEQ2365" s="14"/>
      <c r="HER2365" s="14"/>
      <c r="HES2365" s="14"/>
      <c r="HET2365" s="14"/>
      <c r="HEU2365" s="14"/>
      <c r="HEV2365" s="14"/>
      <c r="HEW2365" s="14"/>
      <c r="HEX2365" s="14"/>
      <c r="HEY2365" s="14"/>
      <c r="HEZ2365" s="14"/>
      <c r="HFA2365" s="14"/>
      <c r="HFB2365" s="14"/>
      <c r="HFC2365" s="14"/>
      <c r="HFD2365" s="14"/>
      <c r="HFE2365" s="14"/>
      <c r="HFF2365" s="14"/>
      <c r="HFG2365" s="14"/>
      <c r="HFH2365" s="14"/>
      <c r="HFI2365" s="14"/>
      <c r="HFJ2365" s="14"/>
      <c r="HFK2365" s="14"/>
      <c r="HFL2365" s="14"/>
      <c r="HFM2365" s="14"/>
      <c r="HFN2365" s="14"/>
      <c r="HFO2365" s="14"/>
      <c r="HFP2365" s="14"/>
      <c r="HFQ2365" s="14"/>
      <c r="HFR2365" s="14"/>
      <c r="HFS2365" s="14"/>
      <c r="HFT2365" s="14"/>
      <c r="HFU2365" s="14"/>
      <c r="HFV2365" s="14"/>
      <c r="HFW2365" s="14"/>
      <c r="HFX2365" s="14"/>
      <c r="HFY2365" s="14"/>
      <c r="HFZ2365" s="14"/>
      <c r="HGA2365" s="14"/>
      <c r="HGB2365" s="14"/>
      <c r="HGC2365" s="14"/>
      <c r="HGD2365" s="14"/>
      <c r="HGE2365" s="14"/>
      <c r="HGF2365" s="14"/>
      <c r="HGG2365" s="14"/>
      <c r="HGH2365" s="14"/>
      <c r="HGI2365" s="14"/>
      <c r="HGJ2365" s="14"/>
      <c r="HGK2365" s="14"/>
      <c r="HGL2365" s="14"/>
      <c r="HGM2365" s="14"/>
      <c r="HGN2365" s="14"/>
      <c r="HGO2365" s="14"/>
      <c r="HGP2365" s="14"/>
      <c r="HGQ2365" s="14"/>
      <c r="HGR2365" s="14"/>
      <c r="HGS2365" s="14"/>
      <c r="HGT2365" s="14"/>
      <c r="HGU2365" s="14"/>
      <c r="HGV2365" s="14"/>
      <c r="HGW2365" s="14"/>
      <c r="HGX2365" s="14"/>
      <c r="HGY2365" s="14"/>
      <c r="HGZ2365" s="14"/>
      <c r="HHA2365" s="14"/>
      <c r="HHB2365" s="14"/>
      <c r="HHC2365" s="14"/>
      <c r="HHD2365" s="14"/>
      <c r="HHE2365" s="14"/>
      <c r="HHF2365" s="14"/>
      <c r="HHG2365" s="14"/>
      <c r="HHH2365" s="14"/>
      <c r="HHI2365" s="14"/>
      <c r="HHJ2365" s="14"/>
      <c r="HHK2365" s="14"/>
      <c r="HHL2365" s="14"/>
      <c r="HHM2365" s="14"/>
      <c r="HHN2365" s="14"/>
      <c r="HHO2365" s="14"/>
      <c r="HHP2365" s="14"/>
      <c r="HHQ2365" s="14"/>
      <c r="HHR2365" s="14"/>
      <c r="HHS2365" s="14"/>
      <c r="HHT2365" s="14"/>
      <c r="HHU2365" s="14"/>
      <c r="HHV2365" s="14"/>
      <c r="HHW2365" s="14"/>
      <c r="HHX2365" s="14"/>
      <c r="HHY2365" s="14"/>
      <c r="HHZ2365" s="14"/>
      <c r="HIA2365" s="14"/>
      <c r="HIB2365" s="14"/>
      <c r="HIC2365" s="14"/>
      <c r="HID2365" s="14"/>
      <c r="HIE2365" s="14"/>
      <c r="HIF2365" s="14"/>
      <c r="HIG2365" s="14"/>
      <c r="HIH2365" s="14"/>
      <c r="HII2365" s="14"/>
      <c r="HIJ2365" s="14"/>
      <c r="HIK2365" s="14"/>
      <c r="HIL2365" s="14"/>
      <c r="HIM2365" s="14"/>
      <c r="HIN2365" s="14"/>
      <c r="HIO2365" s="14"/>
      <c r="HIP2365" s="14"/>
      <c r="HIQ2365" s="14"/>
      <c r="HIR2365" s="14"/>
      <c r="HIS2365" s="14"/>
      <c r="HIT2365" s="14"/>
      <c r="HIU2365" s="14"/>
      <c r="HIV2365" s="14"/>
      <c r="HIW2365" s="14"/>
      <c r="HIX2365" s="14"/>
      <c r="HIY2365" s="14"/>
      <c r="HIZ2365" s="14"/>
      <c r="HJA2365" s="14"/>
      <c r="HJB2365" s="14"/>
      <c r="HJC2365" s="14"/>
      <c r="HJD2365" s="14"/>
      <c r="HJE2365" s="14"/>
      <c r="HJF2365" s="14"/>
      <c r="HJG2365" s="14"/>
      <c r="HJH2365" s="14"/>
      <c r="HJI2365" s="14"/>
      <c r="HJJ2365" s="14"/>
      <c r="HJK2365" s="14"/>
      <c r="HJL2365" s="14"/>
      <c r="HJM2365" s="14"/>
      <c r="HJN2365" s="14"/>
      <c r="HJO2365" s="14"/>
      <c r="HJP2365" s="14"/>
      <c r="HJQ2365" s="14"/>
      <c r="HJR2365" s="14"/>
      <c r="HJS2365" s="14"/>
      <c r="HJT2365" s="14"/>
      <c r="HJU2365" s="14"/>
      <c r="HJV2365" s="14"/>
      <c r="HJW2365" s="14"/>
      <c r="HJX2365" s="14"/>
      <c r="HJY2365" s="14"/>
      <c r="HJZ2365" s="14"/>
      <c r="HKA2365" s="14"/>
      <c r="HKB2365" s="14"/>
      <c r="HKC2365" s="14"/>
      <c r="HKD2365" s="14"/>
      <c r="HKE2365" s="14"/>
      <c r="HKF2365" s="14"/>
      <c r="HKG2365" s="14"/>
      <c r="HKH2365" s="14"/>
      <c r="HKI2365" s="14"/>
      <c r="HKJ2365" s="14"/>
      <c r="HKK2365" s="14"/>
      <c r="HKL2365" s="14"/>
      <c r="HKM2365" s="14"/>
      <c r="HKN2365" s="14"/>
      <c r="HKO2365" s="14"/>
      <c r="HKP2365" s="14"/>
      <c r="HKQ2365" s="14"/>
      <c r="HKR2365" s="14"/>
      <c r="HKS2365" s="14"/>
      <c r="HKT2365" s="14"/>
      <c r="HKU2365" s="14"/>
      <c r="HKV2365" s="14"/>
      <c r="HKW2365" s="14"/>
      <c r="HKX2365" s="14"/>
      <c r="HKY2365" s="14"/>
      <c r="HKZ2365" s="14"/>
      <c r="HLA2365" s="14"/>
      <c r="HLB2365" s="14"/>
      <c r="HLC2365" s="14"/>
      <c r="HLD2365" s="14"/>
      <c r="HLE2365" s="14"/>
      <c r="HLF2365" s="14"/>
      <c r="HLG2365" s="14"/>
      <c r="HLH2365" s="14"/>
      <c r="HLI2365" s="14"/>
      <c r="HLJ2365" s="14"/>
      <c r="HLK2365" s="14"/>
      <c r="HLL2365" s="14"/>
      <c r="HLM2365" s="14"/>
      <c r="HLN2365" s="14"/>
      <c r="HLO2365" s="14"/>
      <c r="HLP2365" s="14"/>
      <c r="HLQ2365" s="14"/>
      <c r="HLR2365" s="14"/>
      <c r="HLS2365" s="14"/>
      <c r="HLT2365" s="14"/>
      <c r="HLU2365" s="14"/>
      <c r="HLV2365" s="14"/>
      <c r="HLW2365" s="14"/>
      <c r="HLX2365" s="14"/>
      <c r="HLY2365" s="14"/>
      <c r="HLZ2365" s="14"/>
      <c r="HMA2365" s="14"/>
      <c r="HMB2365" s="14"/>
      <c r="HMC2365" s="14"/>
      <c r="HMD2365" s="14"/>
      <c r="HME2365" s="14"/>
      <c r="HMF2365" s="14"/>
      <c r="HMG2365" s="14"/>
      <c r="HMH2365" s="14"/>
      <c r="HMI2365" s="14"/>
      <c r="HMJ2365" s="14"/>
      <c r="HMK2365" s="14"/>
      <c r="HML2365" s="14"/>
      <c r="HMM2365" s="14"/>
      <c r="HMN2365" s="14"/>
      <c r="HMO2365" s="14"/>
      <c r="HMP2365" s="14"/>
      <c r="HMQ2365" s="14"/>
      <c r="HMR2365" s="14"/>
      <c r="HMS2365" s="14"/>
      <c r="HMT2365" s="14"/>
      <c r="HMU2365" s="14"/>
      <c r="HMV2365" s="14"/>
      <c r="HMW2365" s="14"/>
      <c r="HMX2365" s="14"/>
      <c r="HMY2365" s="14"/>
      <c r="HMZ2365" s="14"/>
      <c r="HNA2365" s="14"/>
      <c r="HNB2365" s="14"/>
      <c r="HNC2365" s="14"/>
      <c r="HND2365" s="14"/>
      <c r="HNE2365" s="14"/>
      <c r="HNF2365" s="14"/>
      <c r="HNG2365" s="14"/>
      <c r="HNH2365" s="14"/>
      <c r="HNI2365" s="14"/>
      <c r="HNJ2365" s="14"/>
      <c r="HNK2365" s="14"/>
      <c r="HNL2365" s="14"/>
      <c r="HNM2365" s="14"/>
      <c r="HNN2365" s="14"/>
      <c r="HNO2365" s="14"/>
      <c r="HNP2365" s="14"/>
      <c r="HNQ2365" s="14"/>
      <c r="HNR2365" s="14"/>
      <c r="HNS2365" s="14"/>
      <c r="HNT2365" s="14"/>
      <c r="HNU2365" s="14"/>
      <c r="HNV2365" s="14"/>
      <c r="HNW2365" s="14"/>
      <c r="HNX2365" s="14"/>
      <c r="HNY2365" s="14"/>
      <c r="HNZ2365" s="14"/>
      <c r="HOA2365" s="14"/>
      <c r="HOB2365" s="14"/>
      <c r="HOC2365" s="14"/>
      <c r="HOD2365" s="14"/>
      <c r="HOE2365" s="14"/>
      <c r="HOF2365" s="14"/>
      <c r="HOG2365" s="14"/>
      <c r="HOH2365" s="14"/>
      <c r="HOI2365" s="14"/>
      <c r="HOJ2365" s="14"/>
      <c r="HOK2365" s="14"/>
      <c r="HOL2365" s="14"/>
      <c r="HOM2365" s="14"/>
      <c r="HON2365" s="14"/>
      <c r="HOO2365" s="14"/>
      <c r="HOP2365" s="14"/>
      <c r="HOQ2365" s="14"/>
      <c r="HOR2365" s="14"/>
      <c r="HOS2365" s="14"/>
      <c r="HOT2365" s="14"/>
      <c r="HOU2365" s="14"/>
      <c r="HOV2365" s="14"/>
      <c r="HOW2365" s="14"/>
      <c r="HOX2365" s="14"/>
      <c r="HOY2365" s="14"/>
      <c r="HOZ2365" s="14"/>
      <c r="HPA2365" s="14"/>
      <c r="HPB2365" s="14"/>
      <c r="HPC2365" s="14"/>
      <c r="HPD2365" s="14"/>
      <c r="HPE2365" s="14"/>
      <c r="HPF2365" s="14"/>
      <c r="HPG2365" s="14"/>
      <c r="HPH2365" s="14"/>
      <c r="HPI2365" s="14"/>
      <c r="HPJ2365" s="14"/>
      <c r="HPK2365" s="14"/>
      <c r="HPL2365" s="14"/>
      <c r="HPM2365" s="14"/>
      <c r="HPN2365" s="14"/>
      <c r="HPO2365" s="14"/>
      <c r="HPP2365" s="14"/>
      <c r="HPQ2365" s="14"/>
      <c r="HPR2365" s="14"/>
      <c r="HPS2365" s="14"/>
      <c r="HPT2365" s="14"/>
      <c r="HPU2365" s="14"/>
      <c r="HPV2365" s="14"/>
      <c r="HPW2365" s="14"/>
      <c r="HPX2365" s="14"/>
      <c r="HPY2365" s="14"/>
      <c r="HPZ2365" s="14"/>
      <c r="HQA2365" s="14"/>
      <c r="HQB2365" s="14"/>
      <c r="HQC2365" s="14"/>
      <c r="HQD2365" s="14"/>
      <c r="HQE2365" s="14"/>
      <c r="HQF2365" s="14"/>
      <c r="HQG2365" s="14"/>
      <c r="HQH2365" s="14"/>
      <c r="HQI2365" s="14"/>
      <c r="HQJ2365" s="14"/>
      <c r="HQK2365" s="14"/>
      <c r="HQL2365" s="14"/>
      <c r="HQM2365" s="14"/>
      <c r="HQN2365" s="14"/>
      <c r="HQO2365" s="14"/>
      <c r="HQP2365" s="14"/>
      <c r="HQQ2365" s="14"/>
      <c r="HQR2365" s="14"/>
      <c r="HQS2365" s="14"/>
      <c r="HQT2365" s="14"/>
      <c r="HQU2365" s="14"/>
      <c r="HQV2365" s="14"/>
      <c r="HQW2365" s="14"/>
      <c r="HQX2365" s="14"/>
      <c r="HQY2365" s="14"/>
      <c r="HQZ2365" s="14"/>
      <c r="HRA2365" s="14"/>
      <c r="HRB2365" s="14"/>
      <c r="HRC2365" s="14"/>
      <c r="HRD2365" s="14"/>
      <c r="HRE2365" s="14"/>
      <c r="HRF2365" s="14"/>
      <c r="HRG2365" s="14"/>
      <c r="HRH2365" s="14"/>
      <c r="HRI2365" s="14"/>
      <c r="HRJ2365" s="14"/>
      <c r="HRK2365" s="14"/>
      <c r="HRL2365" s="14"/>
      <c r="HRM2365" s="14"/>
      <c r="HRN2365" s="14"/>
      <c r="HRO2365" s="14"/>
      <c r="HRP2365" s="14"/>
      <c r="HRQ2365" s="14"/>
      <c r="HRR2365" s="14"/>
      <c r="HRS2365" s="14"/>
      <c r="HRT2365" s="14"/>
      <c r="HRU2365" s="14"/>
      <c r="HRV2365" s="14"/>
      <c r="HRW2365" s="14"/>
      <c r="HRX2365" s="14"/>
      <c r="HRY2365" s="14"/>
      <c r="HRZ2365" s="14"/>
      <c r="HSA2365" s="14"/>
      <c r="HSB2365" s="14"/>
      <c r="HSC2365" s="14"/>
      <c r="HSD2365" s="14"/>
      <c r="HSE2365" s="14"/>
      <c r="HSF2365" s="14"/>
      <c r="HSG2365" s="14"/>
      <c r="HSH2365" s="14"/>
      <c r="HSI2365" s="14"/>
      <c r="HSJ2365" s="14"/>
      <c r="HSK2365" s="14"/>
      <c r="HSL2365" s="14"/>
      <c r="HSM2365" s="14"/>
      <c r="HSN2365" s="14"/>
      <c r="HSO2365" s="14"/>
      <c r="HSP2365" s="14"/>
      <c r="HSQ2365" s="14"/>
      <c r="HSR2365" s="14"/>
      <c r="HSS2365" s="14"/>
      <c r="HST2365" s="14"/>
      <c r="HSU2365" s="14"/>
      <c r="HSV2365" s="14"/>
      <c r="HSW2365" s="14"/>
      <c r="HSX2365" s="14"/>
      <c r="HSY2365" s="14"/>
      <c r="HSZ2365" s="14"/>
      <c r="HTA2365" s="14"/>
      <c r="HTB2365" s="14"/>
      <c r="HTC2365" s="14"/>
      <c r="HTD2365" s="14"/>
      <c r="HTE2365" s="14"/>
      <c r="HTF2365" s="14"/>
      <c r="HTG2365" s="14"/>
      <c r="HTH2365" s="14"/>
      <c r="HTI2365" s="14"/>
      <c r="HTJ2365" s="14"/>
      <c r="HTK2365" s="14"/>
      <c r="HTL2365" s="14"/>
      <c r="HTM2365" s="14"/>
      <c r="HTN2365" s="14"/>
      <c r="HTO2365" s="14"/>
      <c r="HTP2365" s="14"/>
      <c r="HTQ2365" s="14"/>
      <c r="HTR2365" s="14"/>
      <c r="HTS2365" s="14"/>
      <c r="HTT2365" s="14"/>
      <c r="HTU2365" s="14"/>
      <c r="HTV2365" s="14"/>
      <c r="HTW2365" s="14"/>
      <c r="HTX2365" s="14"/>
      <c r="HTY2365" s="14"/>
      <c r="HTZ2365" s="14"/>
      <c r="HUA2365" s="14"/>
      <c r="HUB2365" s="14"/>
      <c r="HUC2365" s="14"/>
      <c r="HUD2365" s="14"/>
      <c r="HUE2365" s="14"/>
      <c r="HUF2365" s="14"/>
      <c r="HUG2365" s="14"/>
      <c r="HUH2365" s="14"/>
      <c r="HUI2365" s="14"/>
      <c r="HUJ2365" s="14"/>
      <c r="HUK2365" s="14"/>
      <c r="HUL2365" s="14"/>
      <c r="HUM2365" s="14"/>
      <c r="HUN2365" s="14"/>
      <c r="HUO2365" s="14"/>
      <c r="HUP2365" s="14"/>
      <c r="HUQ2365" s="14"/>
      <c r="HUR2365" s="14"/>
      <c r="HUS2365" s="14"/>
      <c r="HUT2365" s="14"/>
      <c r="HUU2365" s="14"/>
      <c r="HUV2365" s="14"/>
      <c r="HUW2365" s="14"/>
      <c r="HUX2365" s="14"/>
      <c r="HUY2365" s="14"/>
      <c r="HUZ2365" s="14"/>
      <c r="HVA2365" s="14"/>
      <c r="HVB2365" s="14"/>
      <c r="HVC2365" s="14"/>
      <c r="HVD2365" s="14"/>
      <c r="HVE2365" s="14"/>
      <c r="HVF2365" s="14"/>
      <c r="HVG2365" s="14"/>
      <c r="HVH2365" s="14"/>
      <c r="HVI2365" s="14"/>
      <c r="HVJ2365" s="14"/>
      <c r="HVK2365" s="14"/>
      <c r="HVL2365" s="14"/>
      <c r="HVM2365" s="14"/>
      <c r="HVN2365" s="14"/>
      <c r="HVO2365" s="14"/>
      <c r="HVP2365" s="14"/>
      <c r="HVQ2365" s="14"/>
      <c r="HVR2365" s="14"/>
      <c r="HVS2365" s="14"/>
      <c r="HVT2365" s="14"/>
      <c r="HVU2365" s="14"/>
      <c r="HVV2365" s="14"/>
      <c r="HVW2365" s="14"/>
      <c r="HVX2365" s="14"/>
      <c r="HVY2365" s="14"/>
      <c r="HVZ2365" s="14"/>
      <c r="HWA2365" s="14"/>
      <c r="HWB2365" s="14"/>
      <c r="HWC2365" s="14"/>
      <c r="HWD2365" s="14"/>
      <c r="HWE2365" s="14"/>
      <c r="HWF2365" s="14"/>
      <c r="HWG2365" s="14"/>
      <c r="HWH2365" s="14"/>
      <c r="HWI2365" s="14"/>
      <c r="HWJ2365" s="14"/>
      <c r="HWK2365" s="14"/>
      <c r="HWL2365" s="14"/>
      <c r="HWM2365" s="14"/>
      <c r="HWN2365" s="14"/>
      <c r="HWO2365" s="14"/>
      <c r="HWP2365" s="14"/>
      <c r="HWQ2365" s="14"/>
      <c r="HWR2365" s="14"/>
      <c r="HWS2365" s="14"/>
      <c r="HWT2365" s="14"/>
      <c r="HWU2365" s="14"/>
      <c r="HWV2365" s="14"/>
      <c r="HWW2365" s="14"/>
      <c r="HWX2365" s="14"/>
      <c r="HWY2365" s="14"/>
      <c r="HWZ2365" s="14"/>
      <c r="HXA2365" s="14"/>
      <c r="HXB2365" s="14"/>
      <c r="HXC2365" s="14"/>
      <c r="HXD2365" s="14"/>
      <c r="HXE2365" s="14"/>
      <c r="HXF2365" s="14"/>
      <c r="HXG2365" s="14"/>
      <c r="HXH2365" s="14"/>
      <c r="HXI2365" s="14"/>
      <c r="HXJ2365" s="14"/>
      <c r="HXK2365" s="14"/>
      <c r="HXL2365" s="14"/>
      <c r="HXM2365" s="14"/>
      <c r="HXN2365" s="14"/>
      <c r="HXO2365" s="14"/>
      <c r="HXP2365" s="14"/>
      <c r="HXQ2365" s="14"/>
      <c r="HXR2365" s="14"/>
      <c r="HXS2365" s="14"/>
      <c r="HXT2365" s="14"/>
      <c r="HXU2365" s="14"/>
      <c r="HXV2365" s="14"/>
      <c r="HXW2365" s="14"/>
      <c r="HXX2365" s="14"/>
      <c r="HXY2365" s="14"/>
      <c r="HXZ2365" s="14"/>
      <c r="HYA2365" s="14"/>
      <c r="HYB2365" s="14"/>
      <c r="HYC2365" s="14"/>
      <c r="HYD2365" s="14"/>
      <c r="HYE2365" s="14"/>
      <c r="HYF2365" s="14"/>
      <c r="HYG2365" s="14"/>
      <c r="HYH2365" s="14"/>
      <c r="HYI2365" s="14"/>
      <c r="HYJ2365" s="14"/>
      <c r="HYK2365" s="14"/>
      <c r="HYL2365" s="14"/>
      <c r="HYM2365" s="14"/>
      <c r="HYN2365" s="14"/>
      <c r="HYO2365" s="14"/>
      <c r="HYP2365" s="14"/>
      <c r="HYQ2365" s="14"/>
      <c r="HYR2365" s="14"/>
      <c r="HYS2365" s="14"/>
      <c r="HYT2365" s="14"/>
      <c r="HYU2365" s="14"/>
      <c r="HYV2365" s="14"/>
      <c r="HYW2365" s="14"/>
      <c r="HYX2365" s="14"/>
      <c r="HYY2365" s="14"/>
      <c r="HYZ2365" s="14"/>
      <c r="HZA2365" s="14"/>
      <c r="HZB2365" s="14"/>
      <c r="HZC2365" s="14"/>
      <c r="HZD2365" s="14"/>
      <c r="HZE2365" s="14"/>
      <c r="HZF2365" s="14"/>
      <c r="HZG2365" s="14"/>
      <c r="HZH2365" s="14"/>
      <c r="HZI2365" s="14"/>
      <c r="HZJ2365" s="14"/>
      <c r="HZK2365" s="14"/>
      <c r="HZL2365" s="14"/>
      <c r="HZM2365" s="14"/>
      <c r="HZN2365" s="14"/>
      <c r="HZO2365" s="14"/>
      <c r="HZP2365" s="14"/>
      <c r="HZQ2365" s="14"/>
      <c r="HZR2365" s="14"/>
      <c r="HZS2365" s="14"/>
      <c r="HZT2365" s="14"/>
      <c r="HZU2365" s="14"/>
      <c r="HZV2365" s="14"/>
      <c r="HZW2365" s="14"/>
      <c r="HZX2365" s="14"/>
      <c r="HZY2365" s="14"/>
      <c r="HZZ2365" s="14"/>
      <c r="IAA2365" s="14"/>
      <c r="IAB2365" s="14"/>
      <c r="IAC2365" s="14"/>
      <c r="IAD2365" s="14"/>
      <c r="IAE2365" s="14"/>
      <c r="IAF2365" s="14"/>
      <c r="IAG2365" s="14"/>
      <c r="IAH2365" s="14"/>
      <c r="IAI2365" s="14"/>
      <c r="IAJ2365" s="14"/>
      <c r="IAK2365" s="14"/>
      <c r="IAL2365" s="14"/>
      <c r="IAM2365" s="14"/>
      <c r="IAN2365" s="14"/>
      <c r="IAO2365" s="14"/>
      <c r="IAP2365" s="14"/>
      <c r="IAQ2365" s="14"/>
      <c r="IAR2365" s="14"/>
      <c r="IAS2365" s="14"/>
      <c r="IAT2365" s="14"/>
      <c r="IAU2365" s="14"/>
      <c r="IAV2365" s="14"/>
      <c r="IAW2365" s="14"/>
      <c r="IAX2365" s="14"/>
      <c r="IAY2365" s="14"/>
      <c r="IAZ2365" s="14"/>
      <c r="IBA2365" s="14"/>
      <c r="IBB2365" s="14"/>
      <c r="IBC2365" s="14"/>
      <c r="IBD2365" s="14"/>
      <c r="IBE2365" s="14"/>
      <c r="IBF2365" s="14"/>
      <c r="IBG2365" s="14"/>
      <c r="IBH2365" s="14"/>
      <c r="IBI2365" s="14"/>
      <c r="IBJ2365" s="14"/>
      <c r="IBK2365" s="14"/>
      <c r="IBL2365" s="14"/>
      <c r="IBM2365" s="14"/>
      <c r="IBN2365" s="14"/>
      <c r="IBO2365" s="14"/>
      <c r="IBP2365" s="14"/>
      <c r="IBQ2365" s="14"/>
      <c r="IBR2365" s="14"/>
      <c r="IBS2365" s="14"/>
      <c r="IBT2365" s="14"/>
      <c r="IBU2365" s="14"/>
      <c r="IBV2365" s="14"/>
      <c r="IBW2365" s="14"/>
      <c r="IBX2365" s="14"/>
      <c r="IBY2365" s="14"/>
      <c r="IBZ2365" s="14"/>
      <c r="ICA2365" s="14"/>
      <c r="ICB2365" s="14"/>
      <c r="ICC2365" s="14"/>
      <c r="ICD2365" s="14"/>
      <c r="ICE2365" s="14"/>
      <c r="ICF2365" s="14"/>
      <c r="ICG2365" s="14"/>
      <c r="ICH2365" s="14"/>
      <c r="ICI2365" s="14"/>
      <c r="ICJ2365" s="14"/>
      <c r="ICK2365" s="14"/>
      <c r="ICL2365" s="14"/>
      <c r="ICM2365" s="14"/>
      <c r="ICN2365" s="14"/>
      <c r="ICO2365" s="14"/>
      <c r="ICP2365" s="14"/>
      <c r="ICQ2365" s="14"/>
      <c r="ICR2365" s="14"/>
      <c r="ICS2365" s="14"/>
      <c r="ICT2365" s="14"/>
      <c r="ICU2365" s="14"/>
      <c r="ICV2365" s="14"/>
      <c r="ICW2365" s="14"/>
      <c r="ICX2365" s="14"/>
      <c r="ICY2365" s="14"/>
      <c r="ICZ2365" s="14"/>
      <c r="IDA2365" s="14"/>
      <c r="IDB2365" s="14"/>
      <c r="IDC2365" s="14"/>
      <c r="IDD2365" s="14"/>
      <c r="IDE2365" s="14"/>
      <c r="IDF2365" s="14"/>
      <c r="IDG2365" s="14"/>
      <c r="IDH2365" s="14"/>
      <c r="IDI2365" s="14"/>
      <c r="IDJ2365" s="14"/>
      <c r="IDK2365" s="14"/>
      <c r="IDL2365" s="14"/>
      <c r="IDM2365" s="14"/>
      <c r="IDN2365" s="14"/>
      <c r="IDO2365" s="14"/>
      <c r="IDP2365" s="14"/>
      <c r="IDQ2365" s="14"/>
      <c r="IDR2365" s="14"/>
      <c r="IDS2365" s="14"/>
      <c r="IDT2365" s="14"/>
      <c r="IDU2365" s="14"/>
      <c r="IDV2365" s="14"/>
      <c r="IDW2365" s="14"/>
      <c r="IDX2365" s="14"/>
      <c r="IDY2365" s="14"/>
      <c r="IDZ2365" s="14"/>
      <c r="IEA2365" s="14"/>
      <c r="IEB2365" s="14"/>
      <c r="IEC2365" s="14"/>
      <c r="IED2365" s="14"/>
      <c r="IEE2365" s="14"/>
      <c r="IEF2365" s="14"/>
      <c r="IEG2365" s="14"/>
      <c r="IEH2365" s="14"/>
      <c r="IEI2365" s="14"/>
      <c r="IEJ2365" s="14"/>
      <c r="IEK2365" s="14"/>
      <c r="IEL2365" s="14"/>
      <c r="IEM2365" s="14"/>
      <c r="IEN2365" s="14"/>
      <c r="IEO2365" s="14"/>
      <c r="IEP2365" s="14"/>
      <c r="IEQ2365" s="14"/>
      <c r="IER2365" s="14"/>
      <c r="IES2365" s="14"/>
      <c r="IET2365" s="14"/>
      <c r="IEU2365" s="14"/>
      <c r="IEV2365" s="14"/>
      <c r="IEW2365" s="14"/>
      <c r="IEX2365" s="14"/>
      <c r="IEY2365" s="14"/>
      <c r="IEZ2365" s="14"/>
      <c r="IFA2365" s="14"/>
      <c r="IFB2365" s="14"/>
      <c r="IFC2365" s="14"/>
      <c r="IFD2365" s="14"/>
      <c r="IFE2365" s="14"/>
      <c r="IFF2365" s="14"/>
      <c r="IFG2365" s="14"/>
      <c r="IFH2365" s="14"/>
      <c r="IFI2365" s="14"/>
      <c r="IFJ2365" s="14"/>
      <c r="IFK2365" s="14"/>
      <c r="IFL2365" s="14"/>
      <c r="IFM2365" s="14"/>
      <c r="IFN2365" s="14"/>
      <c r="IFO2365" s="14"/>
      <c r="IFP2365" s="14"/>
      <c r="IFQ2365" s="14"/>
      <c r="IFR2365" s="14"/>
      <c r="IFS2365" s="14"/>
      <c r="IFT2365" s="14"/>
      <c r="IFU2365" s="14"/>
      <c r="IFV2365" s="14"/>
      <c r="IFW2365" s="14"/>
      <c r="IFX2365" s="14"/>
      <c r="IFY2365" s="14"/>
      <c r="IFZ2365" s="14"/>
      <c r="IGA2365" s="14"/>
      <c r="IGB2365" s="14"/>
      <c r="IGC2365" s="14"/>
      <c r="IGD2365" s="14"/>
      <c r="IGE2365" s="14"/>
      <c r="IGF2365" s="14"/>
      <c r="IGG2365" s="14"/>
      <c r="IGH2365" s="14"/>
      <c r="IGI2365" s="14"/>
      <c r="IGJ2365" s="14"/>
      <c r="IGK2365" s="14"/>
      <c r="IGL2365" s="14"/>
      <c r="IGM2365" s="14"/>
      <c r="IGN2365" s="14"/>
      <c r="IGO2365" s="14"/>
      <c r="IGP2365" s="14"/>
      <c r="IGQ2365" s="14"/>
      <c r="IGR2365" s="14"/>
      <c r="IGS2365" s="14"/>
      <c r="IGT2365" s="14"/>
      <c r="IGU2365" s="14"/>
      <c r="IGV2365" s="14"/>
      <c r="IGW2365" s="14"/>
      <c r="IGX2365" s="14"/>
      <c r="IGY2365" s="14"/>
      <c r="IGZ2365" s="14"/>
      <c r="IHA2365" s="14"/>
      <c r="IHB2365" s="14"/>
      <c r="IHC2365" s="14"/>
      <c r="IHD2365" s="14"/>
      <c r="IHE2365" s="14"/>
      <c r="IHF2365" s="14"/>
      <c r="IHG2365" s="14"/>
      <c r="IHH2365" s="14"/>
      <c r="IHI2365" s="14"/>
      <c r="IHJ2365" s="14"/>
      <c r="IHK2365" s="14"/>
      <c r="IHL2365" s="14"/>
      <c r="IHM2365" s="14"/>
      <c r="IHN2365" s="14"/>
      <c r="IHO2365" s="14"/>
      <c r="IHP2365" s="14"/>
      <c r="IHQ2365" s="14"/>
      <c r="IHR2365" s="14"/>
      <c r="IHS2365" s="14"/>
      <c r="IHT2365" s="14"/>
      <c r="IHU2365" s="14"/>
      <c r="IHV2365" s="14"/>
      <c r="IHW2365" s="14"/>
      <c r="IHX2365" s="14"/>
      <c r="IHY2365" s="14"/>
      <c r="IHZ2365" s="14"/>
      <c r="IIA2365" s="14"/>
      <c r="IIB2365" s="14"/>
      <c r="IIC2365" s="14"/>
      <c r="IID2365" s="14"/>
      <c r="IIE2365" s="14"/>
      <c r="IIF2365" s="14"/>
      <c r="IIG2365" s="14"/>
      <c r="IIH2365" s="14"/>
      <c r="III2365" s="14"/>
      <c r="IIJ2365" s="14"/>
      <c r="IIK2365" s="14"/>
      <c r="IIL2365" s="14"/>
      <c r="IIM2365" s="14"/>
      <c r="IIN2365" s="14"/>
      <c r="IIO2365" s="14"/>
      <c r="IIP2365" s="14"/>
      <c r="IIQ2365" s="14"/>
      <c r="IIR2365" s="14"/>
      <c r="IIS2365" s="14"/>
      <c r="IIT2365" s="14"/>
      <c r="IIU2365" s="14"/>
      <c r="IIV2365" s="14"/>
      <c r="IIW2365" s="14"/>
      <c r="IIX2365" s="14"/>
      <c r="IIY2365" s="14"/>
      <c r="IIZ2365" s="14"/>
      <c r="IJA2365" s="14"/>
      <c r="IJB2365" s="14"/>
      <c r="IJC2365" s="14"/>
      <c r="IJD2365" s="14"/>
      <c r="IJE2365" s="14"/>
      <c r="IJF2365" s="14"/>
      <c r="IJG2365" s="14"/>
      <c r="IJH2365" s="14"/>
      <c r="IJI2365" s="14"/>
      <c r="IJJ2365" s="14"/>
      <c r="IJK2365" s="14"/>
      <c r="IJL2365" s="14"/>
      <c r="IJM2365" s="14"/>
      <c r="IJN2365" s="14"/>
      <c r="IJO2365" s="14"/>
      <c r="IJP2365" s="14"/>
      <c r="IJQ2365" s="14"/>
      <c r="IJR2365" s="14"/>
      <c r="IJS2365" s="14"/>
      <c r="IJT2365" s="14"/>
      <c r="IJU2365" s="14"/>
      <c r="IJV2365" s="14"/>
      <c r="IJW2365" s="14"/>
      <c r="IJX2365" s="14"/>
      <c r="IJY2365" s="14"/>
      <c r="IJZ2365" s="14"/>
      <c r="IKA2365" s="14"/>
      <c r="IKB2365" s="14"/>
      <c r="IKC2365" s="14"/>
      <c r="IKD2365" s="14"/>
      <c r="IKE2365" s="14"/>
      <c r="IKF2365" s="14"/>
      <c r="IKG2365" s="14"/>
      <c r="IKH2365" s="14"/>
      <c r="IKI2365" s="14"/>
      <c r="IKJ2365" s="14"/>
      <c r="IKK2365" s="14"/>
      <c r="IKL2365" s="14"/>
      <c r="IKM2365" s="14"/>
      <c r="IKN2365" s="14"/>
      <c r="IKO2365" s="14"/>
      <c r="IKP2365" s="14"/>
      <c r="IKQ2365" s="14"/>
      <c r="IKR2365" s="14"/>
      <c r="IKS2365" s="14"/>
      <c r="IKT2365" s="14"/>
      <c r="IKU2365" s="14"/>
      <c r="IKV2365" s="14"/>
      <c r="IKW2365" s="14"/>
      <c r="IKX2365" s="14"/>
      <c r="IKY2365" s="14"/>
      <c r="IKZ2365" s="14"/>
      <c r="ILA2365" s="14"/>
      <c r="ILB2365" s="14"/>
      <c r="ILC2365" s="14"/>
      <c r="ILD2365" s="14"/>
      <c r="ILE2365" s="14"/>
      <c r="ILF2365" s="14"/>
      <c r="ILG2365" s="14"/>
      <c r="ILH2365" s="14"/>
      <c r="ILI2365" s="14"/>
      <c r="ILJ2365" s="14"/>
      <c r="ILK2365" s="14"/>
      <c r="ILL2365" s="14"/>
      <c r="ILM2365" s="14"/>
      <c r="ILN2365" s="14"/>
      <c r="ILO2365" s="14"/>
      <c r="ILP2365" s="14"/>
      <c r="ILQ2365" s="14"/>
      <c r="ILR2365" s="14"/>
      <c r="ILS2365" s="14"/>
      <c r="ILT2365" s="14"/>
      <c r="ILU2365" s="14"/>
      <c r="ILV2365" s="14"/>
      <c r="ILW2365" s="14"/>
      <c r="ILX2365" s="14"/>
      <c r="ILY2365" s="14"/>
      <c r="ILZ2365" s="14"/>
      <c r="IMA2365" s="14"/>
      <c r="IMB2365" s="14"/>
      <c r="IMC2365" s="14"/>
      <c r="IMD2365" s="14"/>
      <c r="IME2365" s="14"/>
      <c r="IMF2365" s="14"/>
      <c r="IMG2365" s="14"/>
      <c r="IMH2365" s="14"/>
      <c r="IMI2365" s="14"/>
      <c r="IMJ2365" s="14"/>
      <c r="IMK2365" s="14"/>
      <c r="IML2365" s="14"/>
      <c r="IMM2365" s="14"/>
      <c r="IMN2365" s="14"/>
      <c r="IMO2365" s="14"/>
      <c r="IMP2365" s="14"/>
      <c r="IMQ2365" s="14"/>
      <c r="IMR2365" s="14"/>
      <c r="IMS2365" s="14"/>
      <c r="IMT2365" s="14"/>
      <c r="IMU2365" s="14"/>
      <c r="IMV2365" s="14"/>
      <c r="IMW2365" s="14"/>
      <c r="IMX2365" s="14"/>
      <c r="IMY2365" s="14"/>
      <c r="IMZ2365" s="14"/>
      <c r="INA2365" s="14"/>
      <c r="INB2365" s="14"/>
      <c r="INC2365" s="14"/>
      <c r="IND2365" s="14"/>
      <c r="INE2365" s="14"/>
      <c r="INF2365" s="14"/>
      <c r="ING2365" s="14"/>
      <c r="INH2365" s="14"/>
      <c r="INI2365" s="14"/>
      <c r="INJ2365" s="14"/>
      <c r="INK2365" s="14"/>
      <c r="INL2365" s="14"/>
      <c r="INM2365" s="14"/>
      <c r="INN2365" s="14"/>
      <c r="INO2365" s="14"/>
      <c r="INP2365" s="14"/>
      <c r="INQ2365" s="14"/>
      <c r="INR2365" s="14"/>
      <c r="INS2365" s="14"/>
      <c r="INT2365" s="14"/>
      <c r="INU2365" s="14"/>
      <c r="INV2365" s="14"/>
      <c r="INW2365" s="14"/>
      <c r="INX2365" s="14"/>
      <c r="INY2365" s="14"/>
      <c r="INZ2365" s="14"/>
      <c r="IOA2365" s="14"/>
      <c r="IOB2365" s="14"/>
      <c r="IOC2365" s="14"/>
      <c r="IOD2365" s="14"/>
      <c r="IOE2365" s="14"/>
      <c r="IOF2365" s="14"/>
      <c r="IOG2365" s="14"/>
      <c r="IOH2365" s="14"/>
      <c r="IOI2365" s="14"/>
      <c r="IOJ2365" s="14"/>
      <c r="IOK2365" s="14"/>
      <c r="IOL2365" s="14"/>
      <c r="IOM2365" s="14"/>
      <c r="ION2365" s="14"/>
      <c r="IOO2365" s="14"/>
      <c r="IOP2365" s="14"/>
      <c r="IOQ2365" s="14"/>
      <c r="IOR2365" s="14"/>
      <c r="IOS2365" s="14"/>
      <c r="IOT2365" s="14"/>
      <c r="IOU2365" s="14"/>
      <c r="IOV2365" s="14"/>
      <c r="IOW2365" s="14"/>
      <c r="IOX2365" s="14"/>
      <c r="IOY2365" s="14"/>
      <c r="IOZ2365" s="14"/>
      <c r="IPA2365" s="14"/>
      <c r="IPB2365" s="14"/>
      <c r="IPC2365" s="14"/>
      <c r="IPD2365" s="14"/>
      <c r="IPE2365" s="14"/>
      <c r="IPF2365" s="14"/>
      <c r="IPG2365" s="14"/>
      <c r="IPH2365" s="14"/>
      <c r="IPI2365" s="14"/>
      <c r="IPJ2365" s="14"/>
      <c r="IPK2365" s="14"/>
      <c r="IPL2365" s="14"/>
      <c r="IPM2365" s="14"/>
      <c r="IPN2365" s="14"/>
      <c r="IPO2365" s="14"/>
      <c r="IPP2365" s="14"/>
      <c r="IPQ2365" s="14"/>
      <c r="IPR2365" s="14"/>
      <c r="IPS2365" s="14"/>
      <c r="IPT2365" s="14"/>
      <c r="IPU2365" s="14"/>
      <c r="IPV2365" s="14"/>
      <c r="IPW2365" s="14"/>
      <c r="IPX2365" s="14"/>
      <c r="IPY2365" s="14"/>
      <c r="IPZ2365" s="14"/>
      <c r="IQA2365" s="14"/>
      <c r="IQB2365" s="14"/>
      <c r="IQC2365" s="14"/>
      <c r="IQD2365" s="14"/>
      <c r="IQE2365" s="14"/>
      <c r="IQF2365" s="14"/>
      <c r="IQG2365" s="14"/>
      <c r="IQH2365" s="14"/>
      <c r="IQI2365" s="14"/>
      <c r="IQJ2365" s="14"/>
      <c r="IQK2365" s="14"/>
      <c r="IQL2365" s="14"/>
      <c r="IQM2365" s="14"/>
      <c r="IQN2365" s="14"/>
      <c r="IQO2365" s="14"/>
      <c r="IQP2365" s="14"/>
      <c r="IQQ2365" s="14"/>
      <c r="IQR2365" s="14"/>
      <c r="IQS2365" s="14"/>
      <c r="IQT2365" s="14"/>
      <c r="IQU2365" s="14"/>
      <c r="IQV2365" s="14"/>
      <c r="IQW2365" s="14"/>
      <c r="IQX2365" s="14"/>
      <c r="IQY2365" s="14"/>
      <c r="IQZ2365" s="14"/>
      <c r="IRA2365" s="14"/>
      <c r="IRB2365" s="14"/>
      <c r="IRC2365" s="14"/>
      <c r="IRD2365" s="14"/>
      <c r="IRE2365" s="14"/>
      <c r="IRF2365" s="14"/>
      <c r="IRG2365" s="14"/>
      <c r="IRH2365" s="14"/>
      <c r="IRI2365" s="14"/>
      <c r="IRJ2365" s="14"/>
      <c r="IRK2365" s="14"/>
      <c r="IRL2365" s="14"/>
      <c r="IRM2365" s="14"/>
      <c r="IRN2365" s="14"/>
      <c r="IRO2365" s="14"/>
      <c r="IRP2365" s="14"/>
      <c r="IRQ2365" s="14"/>
      <c r="IRR2365" s="14"/>
      <c r="IRS2365" s="14"/>
      <c r="IRT2365" s="14"/>
      <c r="IRU2365" s="14"/>
      <c r="IRV2365" s="14"/>
      <c r="IRW2365" s="14"/>
      <c r="IRX2365" s="14"/>
      <c r="IRY2365" s="14"/>
      <c r="IRZ2365" s="14"/>
      <c r="ISA2365" s="14"/>
      <c r="ISB2365" s="14"/>
      <c r="ISC2365" s="14"/>
      <c r="ISD2365" s="14"/>
      <c r="ISE2365" s="14"/>
      <c r="ISF2365" s="14"/>
      <c r="ISG2365" s="14"/>
      <c r="ISH2365" s="14"/>
      <c r="ISI2365" s="14"/>
      <c r="ISJ2365" s="14"/>
      <c r="ISK2365" s="14"/>
      <c r="ISL2365" s="14"/>
      <c r="ISM2365" s="14"/>
      <c r="ISN2365" s="14"/>
      <c r="ISO2365" s="14"/>
      <c r="ISP2365" s="14"/>
      <c r="ISQ2365" s="14"/>
      <c r="ISR2365" s="14"/>
      <c r="ISS2365" s="14"/>
      <c r="IST2365" s="14"/>
      <c r="ISU2365" s="14"/>
      <c r="ISV2365" s="14"/>
      <c r="ISW2365" s="14"/>
      <c r="ISX2365" s="14"/>
      <c r="ISY2365" s="14"/>
      <c r="ISZ2365" s="14"/>
      <c r="ITA2365" s="14"/>
      <c r="ITB2365" s="14"/>
      <c r="ITC2365" s="14"/>
      <c r="ITD2365" s="14"/>
      <c r="ITE2365" s="14"/>
      <c r="ITF2365" s="14"/>
      <c r="ITG2365" s="14"/>
      <c r="ITH2365" s="14"/>
      <c r="ITI2365" s="14"/>
      <c r="ITJ2365" s="14"/>
      <c r="ITK2365" s="14"/>
      <c r="ITL2365" s="14"/>
      <c r="ITM2365" s="14"/>
      <c r="ITN2365" s="14"/>
      <c r="ITO2365" s="14"/>
      <c r="ITP2365" s="14"/>
      <c r="ITQ2365" s="14"/>
      <c r="ITR2365" s="14"/>
      <c r="ITS2365" s="14"/>
      <c r="ITT2365" s="14"/>
      <c r="ITU2365" s="14"/>
      <c r="ITV2365" s="14"/>
      <c r="ITW2365" s="14"/>
      <c r="ITX2365" s="14"/>
      <c r="ITY2365" s="14"/>
      <c r="ITZ2365" s="14"/>
      <c r="IUA2365" s="14"/>
      <c r="IUB2365" s="14"/>
      <c r="IUC2365" s="14"/>
      <c r="IUD2365" s="14"/>
      <c r="IUE2365" s="14"/>
      <c r="IUF2365" s="14"/>
      <c r="IUG2365" s="14"/>
      <c r="IUH2365" s="14"/>
      <c r="IUI2365" s="14"/>
      <c r="IUJ2365" s="14"/>
      <c r="IUK2365" s="14"/>
      <c r="IUL2365" s="14"/>
      <c r="IUM2365" s="14"/>
      <c r="IUN2365" s="14"/>
      <c r="IUO2365" s="14"/>
      <c r="IUP2365" s="14"/>
      <c r="IUQ2365" s="14"/>
      <c r="IUR2365" s="14"/>
      <c r="IUS2365" s="14"/>
      <c r="IUT2365" s="14"/>
      <c r="IUU2365" s="14"/>
      <c r="IUV2365" s="14"/>
      <c r="IUW2365" s="14"/>
      <c r="IUX2365" s="14"/>
      <c r="IUY2365" s="14"/>
      <c r="IUZ2365" s="14"/>
      <c r="IVA2365" s="14"/>
      <c r="IVB2365" s="14"/>
      <c r="IVC2365" s="14"/>
      <c r="IVD2365" s="14"/>
      <c r="IVE2365" s="14"/>
      <c r="IVF2365" s="14"/>
      <c r="IVG2365" s="14"/>
      <c r="IVH2365" s="14"/>
      <c r="IVI2365" s="14"/>
      <c r="IVJ2365" s="14"/>
      <c r="IVK2365" s="14"/>
      <c r="IVL2365" s="14"/>
      <c r="IVM2365" s="14"/>
      <c r="IVN2365" s="14"/>
      <c r="IVO2365" s="14"/>
      <c r="IVP2365" s="14"/>
      <c r="IVQ2365" s="14"/>
      <c r="IVR2365" s="14"/>
      <c r="IVS2365" s="14"/>
      <c r="IVT2365" s="14"/>
      <c r="IVU2365" s="14"/>
      <c r="IVV2365" s="14"/>
      <c r="IVW2365" s="14"/>
      <c r="IVX2365" s="14"/>
      <c r="IVY2365" s="14"/>
      <c r="IVZ2365" s="14"/>
      <c r="IWA2365" s="14"/>
      <c r="IWB2365" s="14"/>
      <c r="IWC2365" s="14"/>
      <c r="IWD2365" s="14"/>
      <c r="IWE2365" s="14"/>
      <c r="IWF2365" s="14"/>
      <c r="IWG2365" s="14"/>
      <c r="IWH2365" s="14"/>
      <c r="IWI2365" s="14"/>
      <c r="IWJ2365" s="14"/>
      <c r="IWK2365" s="14"/>
      <c r="IWL2365" s="14"/>
      <c r="IWM2365" s="14"/>
      <c r="IWN2365" s="14"/>
      <c r="IWO2365" s="14"/>
      <c r="IWP2365" s="14"/>
      <c r="IWQ2365" s="14"/>
      <c r="IWR2365" s="14"/>
      <c r="IWS2365" s="14"/>
      <c r="IWT2365" s="14"/>
      <c r="IWU2365" s="14"/>
      <c r="IWV2365" s="14"/>
      <c r="IWW2365" s="14"/>
      <c r="IWX2365" s="14"/>
      <c r="IWY2365" s="14"/>
      <c r="IWZ2365" s="14"/>
      <c r="IXA2365" s="14"/>
      <c r="IXB2365" s="14"/>
      <c r="IXC2365" s="14"/>
      <c r="IXD2365" s="14"/>
      <c r="IXE2365" s="14"/>
      <c r="IXF2365" s="14"/>
      <c r="IXG2365" s="14"/>
      <c r="IXH2365" s="14"/>
      <c r="IXI2365" s="14"/>
      <c r="IXJ2365" s="14"/>
      <c r="IXK2365" s="14"/>
      <c r="IXL2365" s="14"/>
      <c r="IXM2365" s="14"/>
      <c r="IXN2365" s="14"/>
      <c r="IXO2365" s="14"/>
      <c r="IXP2365" s="14"/>
      <c r="IXQ2365" s="14"/>
      <c r="IXR2365" s="14"/>
      <c r="IXS2365" s="14"/>
      <c r="IXT2365" s="14"/>
      <c r="IXU2365" s="14"/>
      <c r="IXV2365" s="14"/>
      <c r="IXW2365" s="14"/>
      <c r="IXX2365" s="14"/>
      <c r="IXY2365" s="14"/>
      <c r="IXZ2365" s="14"/>
      <c r="IYA2365" s="14"/>
      <c r="IYB2365" s="14"/>
      <c r="IYC2365" s="14"/>
      <c r="IYD2365" s="14"/>
      <c r="IYE2365" s="14"/>
      <c r="IYF2365" s="14"/>
      <c r="IYG2365" s="14"/>
      <c r="IYH2365" s="14"/>
      <c r="IYI2365" s="14"/>
      <c r="IYJ2365" s="14"/>
      <c r="IYK2365" s="14"/>
      <c r="IYL2365" s="14"/>
      <c r="IYM2365" s="14"/>
      <c r="IYN2365" s="14"/>
      <c r="IYO2365" s="14"/>
      <c r="IYP2365" s="14"/>
      <c r="IYQ2365" s="14"/>
      <c r="IYR2365" s="14"/>
      <c r="IYS2365" s="14"/>
      <c r="IYT2365" s="14"/>
      <c r="IYU2365" s="14"/>
      <c r="IYV2365" s="14"/>
      <c r="IYW2365" s="14"/>
      <c r="IYX2365" s="14"/>
      <c r="IYY2365" s="14"/>
      <c r="IYZ2365" s="14"/>
      <c r="IZA2365" s="14"/>
      <c r="IZB2365" s="14"/>
      <c r="IZC2365" s="14"/>
      <c r="IZD2365" s="14"/>
      <c r="IZE2365" s="14"/>
      <c r="IZF2365" s="14"/>
      <c r="IZG2365" s="14"/>
      <c r="IZH2365" s="14"/>
      <c r="IZI2365" s="14"/>
      <c r="IZJ2365" s="14"/>
      <c r="IZK2365" s="14"/>
      <c r="IZL2365" s="14"/>
      <c r="IZM2365" s="14"/>
      <c r="IZN2365" s="14"/>
      <c r="IZO2365" s="14"/>
      <c r="IZP2365" s="14"/>
      <c r="IZQ2365" s="14"/>
      <c r="IZR2365" s="14"/>
      <c r="IZS2365" s="14"/>
      <c r="IZT2365" s="14"/>
      <c r="IZU2365" s="14"/>
      <c r="IZV2365" s="14"/>
      <c r="IZW2365" s="14"/>
      <c r="IZX2365" s="14"/>
      <c r="IZY2365" s="14"/>
      <c r="IZZ2365" s="14"/>
      <c r="JAA2365" s="14"/>
      <c r="JAB2365" s="14"/>
      <c r="JAC2365" s="14"/>
      <c r="JAD2365" s="14"/>
      <c r="JAE2365" s="14"/>
      <c r="JAF2365" s="14"/>
      <c r="JAG2365" s="14"/>
      <c r="JAH2365" s="14"/>
      <c r="JAI2365" s="14"/>
      <c r="JAJ2365" s="14"/>
      <c r="JAK2365" s="14"/>
      <c r="JAL2365" s="14"/>
      <c r="JAM2365" s="14"/>
      <c r="JAN2365" s="14"/>
      <c r="JAO2365" s="14"/>
      <c r="JAP2365" s="14"/>
      <c r="JAQ2365" s="14"/>
      <c r="JAR2365" s="14"/>
      <c r="JAS2365" s="14"/>
      <c r="JAT2365" s="14"/>
      <c r="JAU2365" s="14"/>
      <c r="JAV2365" s="14"/>
      <c r="JAW2365" s="14"/>
      <c r="JAX2365" s="14"/>
      <c r="JAY2365" s="14"/>
      <c r="JAZ2365" s="14"/>
      <c r="JBA2365" s="14"/>
      <c r="JBB2365" s="14"/>
      <c r="JBC2365" s="14"/>
      <c r="JBD2365" s="14"/>
      <c r="JBE2365" s="14"/>
      <c r="JBF2365" s="14"/>
      <c r="JBG2365" s="14"/>
      <c r="JBH2365" s="14"/>
      <c r="JBI2365" s="14"/>
      <c r="JBJ2365" s="14"/>
      <c r="JBK2365" s="14"/>
      <c r="JBL2365" s="14"/>
      <c r="JBM2365" s="14"/>
      <c r="JBN2365" s="14"/>
      <c r="JBO2365" s="14"/>
      <c r="JBP2365" s="14"/>
      <c r="JBQ2365" s="14"/>
      <c r="JBR2365" s="14"/>
      <c r="JBS2365" s="14"/>
      <c r="JBT2365" s="14"/>
      <c r="JBU2365" s="14"/>
      <c r="JBV2365" s="14"/>
      <c r="JBW2365" s="14"/>
      <c r="JBX2365" s="14"/>
      <c r="JBY2365" s="14"/>
      <c r="JBZ2365" s="14"/>
      <c r="JCA2365" s="14"/>
      <c r="JCB2365" s="14"/>
      <c r="JCC2365" s="14"/>
      <c r="JCD2365" s="14"/>
      <c r="JCE2365" s="14"/>
      <c r="JCF2365" s="14"/>
      <c r="JCG2365" s="14"/>
      <c r="JCH2365" s="14"/>
      <c r="JCI2365" s="14"/>
      <c r="JCJ2365" s="14"/>
      <c r="JCK2365" s="14"/>
      <c r="JCL2365" s="14"/>
      <c r="JCM2365" s="14"/>
      <c r="JCN2365" s="14"/>
      <c r="JCO2365" s="14"/>
      <c r="JCP2365" s="14"/>
      <c r="JCQ2365" s="14"/>
      <c r="JCR2365" s="14"/>
      <c r="JCS2365" s="14"/>
      <c r="JCT2365" s="14"/>
      <c r="JCU2365" s="14"/>
      <c r="JCV2365" s="14"/>
      <c r="JCW2365" s="14"/>
      <c r="JCX2365" s="14"/>
      <c r="JCY2365" s="14"/>
      <c r="JCZ2365" s="14"/>
      <c r="JDA2365" s="14"/>
      <c r="JDB2365" s="14"/>
      <c r="JDC2365" s="14"/>
      <c r="JDD2365" s="14"/>
      <c r="JDE2365" s="14"/>
      <c r="JDF2365" s="14"/>
      <c r="JDG2365" s="14"/>
      <c r="JDH2365" s="14"/>
      <c r="JDI2365" s="14"/>
      <c r="JDJ2365" s="14"/>
      <c r="JDK2365" s="14"/>
      <c r="JDL2365" s="14"/>
      <c r="JDM2365" s="14"/>
      <c r="JDN2365" s="14"/>
      <c r="JDO2365" s="14"/>
      <c r="JDP2365" s="14"/>
      <c r="JDQ2365" s="14"/>
      <c r="JDR2365" s="14"/>
      <c r="JDS2365" s="14"/>
      <c r="JDT2365" s="14"/>
      <c r="JDU2365" s="14"/>
      <c r="JDV2365" s="14"/>
      <c r="JDW2365" s="14"/>
      <c r="JDX2365" s="14"/>
      <c r="JDY2365" s="14"/>
      <c r="JDZ2365" s="14"/>
      <c r="JEA2365" s="14"/>
      <c r="JEB2365" s="14"/>
      <c r="JEC2365" s="14"/>
      <c r="JED2365" s="14"/>
      <c r="JEE2365" s="14"/>
      <c r="JEF2365" s="14"/>
      <c r="JEG2365" s="14"/>
      <c r="JEH2365" s="14"/>
      <c r="JEI2365" s="14"/>
      <c r="JEJ2365" s="14"/>
      <c r="JEK2365" s="14"/>
      <c r="JEL2365" s="14"/>
      <c r="JEM2365" s="14"/>
      <c r="JEN2365" s="14"/>
      <c r="JEO2365" s="14"/>
      <c r="JEP2365" s="14"/>
      <c r="JEQ2365" s="14"/>
      <c r="JER2365" s="14"/>
      <c r="JES2365" s="14"/>
      <c r="JET2365" s="14"/>
      <c r="JEU2365" s="14"/>
      <c r="JEV2365" s="14"/>
      <c r="JEW2365" s="14"/>
      <c r="JEX2365" s="14"/>
      <c r="JEY2365" s="14"/>
      <c r="JEZ2365" s="14"/>
      <c r="JFA2365" s="14"/>
      <c r="JFB2365" s="14"/>
      <c r="JFC2365" s="14"/>
      <c r="JFD2365" s="14"/>
      <c r="JFE2365" s="14"/>
      <c r="JFF2365" s="14"/>
      <c r="JFG2365" s="14"/>
      <c r="JFH2365" s="14"/>
      <c r="JFI2365" s="14"/>
      <c r="JFJ2365" s="14"/>
      <c r="JFK2365" s="14"/>
      <c r="JFL2365" s="14"/>
      <c r="JFM2365" s="14"/>
      <c r="JFN2365" s="14"/>
      <c r="JFO2365" s="14"/>
      <c r="JFP2365" s="14"/>
      <c r="JFQ2365" s="14"/>
      <c r="JFR2365" s="14"/>
      <c r="JFS2365" s="14"/>
      <c r="JFT2365" s="14"/>
      <c r="JFU2365" s="14"/>
      <c r="JFV2365" s="14"/>
      <c r="JFW2365" s="14"/>
      <c r="JFX2365" s="14"/>
      <c r="JFY2365" s="14"/>
      <c r="JFZ2365" s="14"/>
      <c r="JGA2365" s="14"/>
      <c r="JGB2365" s="14"/>
      <c r="JGC2365" s="14"/>
      <c r="JGD2365" s="14"/>
      <c r="JGE2365" s="14"/>
      <c r="JGF2365" s="14"/>
      <c r="JGG2365" s="14"/>
      <c r="JGH2365" s="14"/>
      <c r="JGI2365" s="14"/>
      <c r="JGJ2365" s="14"/>
      <c r="JGK2365" s="14"/>
      <c r="JGL2365" s="14"/>
      <c r="JGM2365" s="14"/>
      <c r="JGN2365" s="14"/>
      <c r="JGO2365" s="14"/>
      <c r="JGP2365" s="14"/>
      <c r="JGQ2365" s="14"/>
      <c r="JGR2365" s="14"/>
      <c r="JGS2365" s="14"/>
      <c r="JGT2365" s="14"/>
      <c r="JGU2365" s="14"/>
      <c r="JGV2365" s="14"/>
      <c r="JGW2365" s="14"/>
      <c r="JGX2365" s="14"/>
      <c r="JGY2365" s="14"/>
      <c r="JGZ2365" s="14"/>
      <c r="JHA2365" s="14"/>
      <c r="JHB2365" s="14"/>
      <c r="JHC2365" s="14"/>
      <c r="JHD2365" s="14"/>
      <c r="JHE2365" s="14"/>
      <c r="JHF2365" s="14"/>
      <c r="JHG2365" s="14"/>
      <c r="JHH2365" s="14"/>
      <c r="JHI2365" s="14"/>
      <c r="JHJ2365" s="14"/>
      <c r="JHK2365" s="14"/>
      <c r="JHL2365" s="14"/>
      <c r="JHM2365" s="14"/>
      <c r="JHN2365" s="14"/>
      <c r="JHO2365" s="14"/>
      <c r="JHP2365" s="14"/>
      <c r="JHQ2365" s="14"/>
      <c r="JHR2365" s="14"/>
      <c r="JHS2365" s="14"/>
      <c r="JHT2365" s="14"/>
      <c r="JHU2365" s="14"/>
      <c r="JHV2365" s="14"/>
      <c r="JHW2365" s="14"/>
      <c r="JHX2365" s="14"/>
      <c r="JHY2365" s="14"/>
      <c r="JHZ2365" s="14"/>
      <c r="JIA2365" s="14"/>
      <c r="JIB2365" s="14"/>
      <c r="JIC2365" s="14"/>
      <c r="JID2365" s="14"/>
      <c r="JIE2365" s="14"/>
      <c r="JIF2365" s="14"/>
      <c r="JIG2365" s="14"/>
      <c r="JIH2365" s="14"/>
      <c r="JII2365" s="14"/>
      <c r="JIJ2365" s="14"/>
      <c r="JIK2365" s="14"/>
      <c r="JIL2365" s="14"/>
      <c r="JIM2365" s="14"/>
      <c r="JIN2365" s="14"/>
      <c r="JIO2365" s="14"/>
      <c r="JIP2365" s="14"/>
      <c r="JIQ2365" s="14"/>
      <c r="JIR2365" s="14"/>
      <c r="JIS2365" s="14"/>
      <c r="JIT2365" s="14"/>
      <c r="JIU2365" s="14"/>
      <c r="JIV2365" s="14"/>
      <c r="JIW2365" s="14"/>
      <c r="JIX2365" s="14"/>
      <c r="JIY2365" s="14"/>
      <c r="JIZ2365" s="14"/>
      <c r="JJA2365" s="14"/>
      <c r="JJB2365" s="14"/>
      <c r="JJC2365" s="14"/>
      <c r="JJD2365" s="14"/>
      <c r="JJE2365" s="14"/>
      <c r="JJF2365" s="14"/>
      <c r="JJG2365" s="14"/>
      <c r="JJH2365" s="14"/>
      <c r="JJI2365" s="14"/>
      <c r="JJJ2365" s="14"/>
      <c r="JJK2365" s="14"/>
      <c r="JJL2365" s="14"/>
      <c r="JJM2365" s="14"/>
      <c r="JJN2365" s="14"/>
      <c r="JJO2365" s="14"/>
      <c r="JJP2365" s="14"/>
      <c r="JJQ2365" s="14"/>
      <c r="JJR2365" s="14"/>
      <c r="JJS2365" s="14"/>
      <c r="JJT2365" s="14"/>
      <c r="JJU2365" s="14"/>
      <c r="JJV2365" s="14"/>
      <c r="JJW2365" s="14"/>
      <c r="JJX2365" s="14"/>
      <c r="JJY2365" s="14"/>
      <c r="JJZ2365" s="14"/>
      <c r="JKA2365" s="14"/>
      <c r="JKB2365" s="14"/>
      <c r="JKC2365" s="14"/>
      <c r="JKD2365" s="14"/>
      <c r="JKE2365" s="14"/>
      <c r="JKF2365" s="14"/>
      <c r="JKG2365" s="14"/>
      <c r="JKH2365" s="14"/>
      <c r="JKI2365" s="14"/>
      <c r="JKJ2365" s="14"/>
      <c r="JKK2365" s="14"/>
      <c r="JKL2365" s="14"/>
      <c r="JKM2365" s="14"/>
      <c r="JKN2365" s="14"/>
      <c r="JKO2365" s="14"/>
      <c r="JKP2365" s="14"/>
      <c r="JKQ2365" s="14"/>
      <c r="JKR2365" s="14"/>
      <c r="JKS2365" s="14"/>
      <c r="JKT2365" s="14"/>
      <c r="JKU2365" s="14"/>
      <c r="JKV2365" s="14"/>
      <c r="JKW2365" s="14"/>
      <c r="JKX2365" s="14"/>
      <c r="JKY2365" s="14"/>
      <c r="JKZ2365" s="14"/>
      <c r="JLA2365" s="14"/>
      <c r="JLB2365" s="14"/>
      <c r="JLC2365" s="14"/>
      <c r="JLD2365" s="14"/>
      <c r="JLE2365" s="14"/>
      <c r="JLF2365" s="14"/>
      <c r="JLG2365" s="14"/>
      <c r="JLH2365" s="14"/>
      <c r="JLI2365" s="14"/>
      <c r="JLJ2365" s="14"/>
      <c r="JLK2365" s="14"/>
      <c r="JLL2365" s="14"/>
      <c r="JLM2365" s="14"/>
      <c r="JLN2365" s="14"/>
      <c r="JLO2365" s="14"/>
      <c r="JLP2365" s="14"/>
      <c r="JLQ2365" s="14"/>
      <c r="JLR2365" s="14"/>
      <c r="JLS2365" s="14"/>
      <c r="JLT2365" s="14"/>
      <c r="JLU2365" s="14"/>
      <c r="JLV2365" s="14"/>
      <c r="JLW2365" s="14"/>
      <c r="JLX2365" s="14"/>
      <c r="JLY2365" s="14"/>
      <c r="JLZ2365" s="14"/>
      <c r="JMA2365" s="14"/>
      <c r="JMB2365" s="14"/>
      <c r="JMC2365" s="14"/>
      <c r="JMD2365" s="14"/>
      <c r="JME2365" s="14"/>
      <c r="JMF2365" s="14"/>
      <c r="JMG2365" s="14"/>
      <c r="JMH2365" s="14"/>
      <c r="JMI2365" s="14"/>
      <c r="JMJ2365" s="14"/>
      <c r="JMK2365" s="14"/>
      <c r="JML2365" s="14"/>
      <c r="JMM2365" s="14"/>
      <c r="JMN2365" s="14"/>
      <c r="JMO2365" s="14"/>
      <c r="JMP2365" s="14"/>
      <c r="JMQ2365" s="14"/>
      <c r="JMR2365" s="14"/>
      <c r="JMS2365" s="14"/>
      <c r="JMT2365" s="14"/>
      <c r="JMU2365" s="14"/>
      <c r="JMV2365" s="14"/>
      <c r="JMW2365" s="14"/>
      <c r="JMX2365" s="14"/>
      <c r="JMY2365" s="14"/>
      <c r="JMZ2365" s="14"/>
      <c r="JNA2365" s="14"/>
      <c r="JNB2365" s="14"/>
      <c r="JNC2365" s="14"/>
      <c r="JND2365" s="14"/>
      <c r="JNE2365" s="14"/>
      <c r="JNF2365" s="14"/>
      <c r="JNG2365" s="14"/>
      <c r="JNH2365" s="14"/>
      <c r="JNI2365" s="14"/>
      <c r="JNJ2365" s="14"/>
      <c r="JNK2365" s="14"/>
      <c r="JNL2365" s="14"/>
      <c r="JNM2365" s="14"/>
      <c r="JNN2365" s="14"/>
      <c r="JNO2365" s="14"/>
      <c r="JNP2365" s="14"/>
      <c r="JNQ2365" s="14"/>
      <c r="JNR2365" s="14"/>
      <c r="JNS2365" s="14"/>
      <c r="JNT2365" s="14"/>
      <c r="JNU2365" s="14"/>
      <c r="JNV2365" s="14"/>
      <c r="JNW2365" s="14"/>
      <c r="JNX2365" s="14"/>
      <c r="JNY2365" s="14"/>
      <c r="JNZ2365" s="14"/>
      <c r="JOA2365" s="14"/>
      <c r="JOB2365" s="14"/>
      <c r="JOC2365" s="14"/>
      <c r="JOD2365" s="14"/>
      <c r="JOE2365" s="14"/>
      <c r="JOF2365" s="14"/>
      <c r="JOG2365" s="14"/>
      <c r="JOH2365" s="14"/>
      <c r="JOI2365" s="14"/>
      <c r="JOJ2365" s="14"/>
      <c r="JOK2365" s="14"/>
      <c r="JOL2365" s="14"/>
      <c r="JOM2365" s="14"/>
      <c r="JON2365" s="14"/>
      <c r="JOO2365" s="14"/>
      <c r="JOP2365" s="14"/>
      <c r="JOQ2365" s="14"/>
      <c r="JOR2365" s="14"/>
      <c r="JOS2365" s="14"/>
      <c r="JOT2365" s="14"/>
      <c r="JOU2365" s="14"/>
      <c r="JOV2365" s="14"/>
      <c r="JOW2365" s="14"/>
      <c r="JOX2365" s="14"/>
      <c r="JOY2365" s="14"/>
      <c r="JOZ2365" s="14"/>
      <c r="JPA2365" s="14"/>
      <c r="JPB2365" s="14"/>
      <c r="JPC2365" s="14"/>
      <c r="JPD2365" s="14"/>
      <c r="JPE2365" s="14"/>
      <c r="JPF2365" s="14"/>
      <c r="JPG2365" s="14"/>
      <c r="JPH2365" s="14"/>
      <c r="JPI2365" s="14"/>
      <c r="JPJ2365" s="14"/>
      <c r="JPK2365" s="14"/>
      <c r="JPL2365" s="14"/>
      <c r="JPM2365" s="14"/>
      <c r="JPN2365" s="14"/>
      <c r="JPO2365" s="14"/>
      <c r="JPP2365" s="14"/>
      <c r="JPQ2365" s="14"/>
      <c r="JPR2365" s="14"/>
      <c r="JPS2365" s="14"/>
      <c r="JPT2365" s="14"/>
      <c r="JPU2365" s="14"/>
      <c r="JPV2365" s="14"/>
      <c r="JPW2365" s="14"/>
      <c r="JPX2365" s="14"/>
      <c r="JPY2365" s="14"/>
      <c r="JPZ2365" s="14"/>
      <c r="JQA2365" s="14"/>
      <c r="JQB2365" s="14"/>
      <c r="JQC2365" s="14"/>
      <c r="JQD2365" s="14"/>
      <c r="JQE2365" s="14"/>
      <c r="JQF2365" s="14"/>
      <c r="JQG2365" s="14"/>
      <c r="JQH2365" s="14"/>
      <c r="JQI2365" s="14"/>
      <c r="JQJ2365" s="14"/>
      <c r="JQK2365" s="14"/>
      <c r="JQL2365" s="14"/>
      <c r="JQM2365" s="14"/>
      <c r="JQN2365" s="14"/>
      <c r="JQO2365" s="14"/>
      <c r="JQP2365" s="14"/>
      <c r="JQQ2365" s="14"/>
      <c r="JQR2365" s="14"/>
      <c r="JQS2365" s="14"/>
      <c r="JQT2365" s="14"/>
      <c r="JQU2365" s="14"/>
      <c r="JQV2365" s="14"/>
      <c r="JQW2365" s="14"/>
      <c r="JQX2365" s="14"/>
      <c r="JQY2365" s="14"/>
      <c r="JQZ2365" s="14"/>
      <c r="JRA2365" s="14"/>
      <c r="JRB2365" s="14"/>
      <c r="JRC2365" s="14"/>
      <c r="JRD2365" s="14"/>
      <c r="JRE2365" s="14"/>
      <c r="JRF2365" s="14"/>
      <c r="JRG2365" s="14"/>
      <c r="JRH2365" s="14"/>
      <c r="JRI2365" s="14"/>
      <c r="JRJ2365" s="14"/>
      <c r="JRK2365" s="14"/>
      <c r="JRL2365" s="14"/>
      <c r="JRM2365" s="14"/>
      <c r="JRN2365" s="14"/>
      <c r="JRO2365" s="14"/>
      <c r="JRP2365" s="14"/>
      <c r="JRQ2365" s="14"/>
      <c r="JRR2365" s="14"/>
      <c r="JRS2365" s="14"/>
      <c r="JRT2365" s="14"/>
      <c r="JRU2365" s="14"/>
      <c r="JRV2365" s="14"/>
      <c r="JRW2365" s="14"/>
      <c r="JRX2365" s="14"/>
      <c r="JRY2365" s="14"/>
      <c r="JRZ2365" s="14"/>
      <c r="JSA2365" s="14"/>
      <c r="JSB2365" s="14"/>
      <c r="JSC2365" s="14"/>
      <c r="JSD2365" s="14"/>
      <c r="JSE2365" s="14"/>
      <c r="JSF2365" s="14"/>
      <c r="JSG2365" s="14"/>
      <c r="JSH2365" s="14"/>
      <c r="JSI2365" s="14"/>
      <c r="JSJ2365" s="14"/>
      <c r="JSK2365" s="14"/>
      <c r="JSL2365" s="14"/>
      <c r="JSM2365" s="14"/>
      <c r="JSN2365" s="14"/>
      <c r="JSO2365" s="14"/>
      <c r="JSP2365" s="14"/>
      <c r="JSQ2365" s="14"/>
      <c r="JSR2365" s="14"/>
      <c r="JSS2365" s="14"/>
      <c r="JST2365" s="14"/>
      <c r="JSU2365" s="14"/>
      <c r="JSV2365" s="14"/>
      <c r="JSW2365" s="14"/>
      <c r="JSX2365" s="14"/>
      <c r="JSY2365" s="14"/>
      <c r="JSZ2365" s="14"/>
      <c r="JTA2365" s="14"/>
      <c r="JTB2365" s="14"/>
      <c r="JTC2365" s="14"/>
      <c r="JTD2365" s="14"/>
      <c r="JTE2365" s="14"/>
      <c r="JTF2365" s="14"/>
      <c r="JTG2365" s="14"/>
      <c r="JTH2365" s="14"/>
      <c r="JTI2365" s="14"/>
      <c r="JTJ2365" s="14"/>
      <c r="JTK2365" s="14"/>
      <c r="JTL2365" s="14"/>
      <c r="JTM2365" s="14"/>
      <c r="JTN2365" s="14"/>
      <c r="JTO2365" s="14"/>
      <c r="JTP2365" s="14"/>
      <c r="JTQ2365" s="14"/>
      <c r="JTR2365" s="14"/>
      <c r="JTS2365" s="14"/>
      <c r="JTT2365" s="14"/>
      <c r="JTU2365" s="14"/>
      <c r="JTV2365" s="14"/>
      <c r="JTW2365" s="14"/>
      <c r="JTX2365" s="14"/>
      <c r="JTY2365" s="14"/>
      <c r="JTZ2365" s="14"/>
      <c r="JUA2365" s="14"/>
      <c r="JUB2365" s="14"/>
      <c r="JUC2365" s="14"/>
      <c r="JUD2365" s="14"/>
      <c r="JUE2365" s="14"/>
      <c r="JUF2365" s="14"/>
      <c r="JUG2365" s="14"/>
      <c r="JUH2365" s="14"/>
      <c r="JUI2365" s="14"/>
      <c r="JUJ2365" s="14"/>
      <c r="JUK2365" s="14"/>
      <c r="JUL2365" s="14"/>
      <c r="JUM2365" s="14"/>
      <c r="JUN2365" s="14"/>
      <c r="JUO2365" s="14"/>
      <c r="JUP2365" s="14"/>
      <c r="JUQ2365" s="14"/>
      <c r="JUR2365" s="14"/>
      <c r="JUS2365" s="14"/>
      <c r="JUT2365" s="14"/>
      <c r="JUU2365" s="14"/>
      <c r="JUV2365" s="14"/>
      <c r="JUW2365" s="14"/>
      <c r="JUX2365" s="14"/>
      <c r="JUY2365" s="14"/>
      <c r="JUZ2365" s="14"/>
      <c r="JVA2365" s="14"/>
      <c r="JVB2365" s="14"/>
      <c r="JVC2365" s="14"/>
      <c r="JVD2365" s="14"/>
      <c r="JVE2365" s="14"/>
      <c r="JVF2365" s="14"/>
      <c r="JVG2365" s="14"/>
      <c r="JVH2365" s="14"/>
      <c r="JVI2365" s="14"/>
      <c r="JVJ2365" s="14"/>
      <c r="JVK2365" s="14"/>
      <c r="JVL2365" s="14"/>
      <c r="JVM2365" s="14"/>
      <c r="JVN2365" s="14"/>
      <c r="JVO2365" s="14"/>
      <c r="JVP2365" s="14"/>
      <c r="JVQ2365" s="14"/>
      <c r="JVR2365" s="14"/>
      <c r="JVS2365" s="14"/>
      <c r="JVT2365" s="14"/>
      <c r="JVU2365" s="14"/>
      <c r="JVV2365" s="14"/>
      <c r="JVW2365" s="14"/>
      <c r="JVX2365" s="14"/>
      <c r="JVY2365" s="14"/>
      <c r="JVZ2365" s="14"/>
      <c r="JWA2365" s="14"/>
      <c r="JWB2365" s="14"/>
      <c r="JWC2365" s="14"/>
      <c r="JWD2365" s="14"/>
      <c r="JWE2365" s="14"/>
      <c r="JWF2365" s="14"/>
      <c r="JWG2365" s="14"/>
      <c r="JWH2365" s="14"/>
      <c r="JWI2365" s="14"/>
      <c r="JWJ2365" s="14"/>
      <c r="JWK2365" s="14"/>
      <c r="JWL2365" s="14"/>
      <c r="JWM2365" s="14"/>
      <c r="JWN2365" s="14"/>
      <c r="JWO2365" s="14"/>
      <c r="JWP2365" s="14"/>
      <c r="JWQ2365" s="14"/>
      <c r="JWR2365" s="14"/>
      <c r="JWS2365" s="14"/>
      <c r="JWT2365" s="14"/>
      <c r="JWU2365" s="14"/>
      <c r="JWV2365" s="14"/>
      <c r="JWW2365" s="14"/>
      <c r="JWX2365" s="14"/>
      <c r="JWY2365" s="14"/>
      <c r="JWZ2365" s="14"/>
      <c r="JXA2365" s="14"/>
      <c r="JXB2365" s="14"/>
      <c r="JXC2365" s="14"/>
      <c r="JXD2365" s="14"/>
      <c r="JXE2365" s="14"/>
      <c r="JXF2365" s="14"/>
      <c r="JXG2365" s="14"/>
      <c r="JXH2365" s="14"/>
      <c r="JXI2365" s="14"/>
      <c r="JXJ2365" s="14"/>
      <c r="JXK2365" s="14"/>
      <c r="JXL2365" s="14"/>
      <c r="JXM2365" s="14"/>
      <c r="JXN2365" s="14"/>
      <c r="JXO2365" s="14"/>
      <c r="JXP2365" s="14"/>
      <c r="JXQ2365" s="14"/>
      <c r="JXR2365" s="14"/>
      <c r="JXS2365" s="14"/>
      <c r="JXT2365" s="14"/>
      <c r="JXU2365" s="14"/>
      <c r="JXV2365" s="14"/>
      <c r="JXW2365" s="14"/>
      <c r="JXX2365" s="14"/>
      <c r="JXY2365" s="14"/>
      <c r="JXZ2365" s="14"/>
      <c r="JYA2365" s="14"/>
      <c r="JYB2365" s="14"/>
      <c r="JYC2365" s="14"/>
      <c r="JYD2365" s="14"/>
      <c r="JYE2365" s="14"/>
      <c r="JYF2365" s="14"/>
      <c r="JYG2365" s="14"/>
      <c r="JYH2365" s="14"/>
      <c r="JYI2365" s="14"/>
      <c r="JYJ2365" s="14"/>
      <c r="JYK2365" s="14"/>
      <c r="JYL2365" s="14"/>
      <c r="JYM2365" s="14"/>
      <c r="JYN2365" s="14"/>
      <c r="JYO2365" s="14"/>
      <c r="JYP2365" s="14"/>
      <c r="JYQ2365" s="14"/>
      <c r="JYR2365" s="14"/>
      <c r="JYS2365" s="14"/>
      <c r="JYT2365" s="14"/>
      <c r="JYU2365" s="14"/>
      <c r="JYV2365" s="14"/>
      <c r="JYW2365" s="14"/>
      <c r="JYX2365" s="14"/>
      <c r="JYY2365" s="14"/>
      <c r="JYZ2365" s="14"/>
      <c r="JZA2365" s="14"/>
      <c r="JZB2365" s="14"/>
      <c r="JZC2365" s="14"/>
      <c r="JZD2365" s="14"/>
      <c r="JZE2365" s="14"/>
      <c r="JZF2365" s="14"/>
      <c r="JZG2365" s="14"/>
      <c r="JZH2365" s="14"/>
      <c r="JZI2365" s="14"/>
      <c r="JZJ2365" s="14"/>
      <c r="JZK2365" s="14"/>
      <c r="JZL2365" s="14"/>
      <c r="JZM2365" s="14"/>
      <c r="JZN2365" s="14"/>
      <c r="JZO2365" s="14"/>
      <c r="JZP2365" s="14"/>
      <c r="JZQ2365" s="14"/>
      <c r="JZR2365" s="14"/>
      <c r="JZS2365" s="14"/>
      <c r="JZT2365" s="14"/>
      <c r="JZU2365" s="14"/>
      <c r="JZV2365" s="14"/>
      <c r="JZW2365" s="14"/>
      <c r="JZX2365" s="14"/>
      <c r="JZY2365" s="14"/>
      <c r="JZZ2365" s="14"/>
      <c r="KAA2365" s="14"/>
      <c r="KAB2365" s="14"/>
      <c r="KAC2365" s="14"/>
      <c r="KAD2365" s="14"/>
      <c r="KAE2365" s="14"/>
      <c r="KAF2365" s="14"/>
      <c r="KAG2365" s="14"/>
      <c r="KAH2365" s="14"/>
      <c r="KAI2365" s="14"/>
      <c r="KAJ2365" s="14"/>
      <c r="KAK2365" s="14"/>
      <c r="KAL2365" s="14"/>
      <c r="KAM2365" s="14"/>
      <c r="KAN2365" s="14"/>
      <c r="KAO2365" s="14"/>
      <c r="KAP2365" s="14"/>
      <c r="KAQ2365" s="14"/>
      <c r="KAR2365" s="14"/>
      <c r="KAS2365" s="14"/>
      <c r="KAT2365" s="14"/>
      <c r="KAU2365" s="14"/>
      <c r="KAV2365" s="14"/>
      <c r="KAW2365" s="14"/>
      <c r="KAX2365" s="14"/>
      <c r="KAY2365" s="14"/>
      <c r="KAZ2365" s="14"/>
      <c r="KBA2365" s="14"/>
      <c r="KBB2365" s="14"/>
      <c r="KBC2365" s="14"/>
      <c r="KBD2365" s="14"/>
      <c r="KBE2365" s="14"/>
      <c r="KBF2365" s="14"/>
      <c r="KBG2365" s="14"/>
      <c r="KBH2365" s="14"/>
      <c r="KBI2365" s="14"/>
      <c r="KBJ2365" s="14"/>
      <c r="KBK2365" s="14"/>
      <c r="KBL2365" s="14"/>
      <c r="KBM2365" s="14"/>
      <c r="KBN2365" s="14"/>
      <c r="KBO2365" s="14"/>
      <c r="KBP2365" s="14"/>
      <c r="KBQ2365" s="14"/>
      <c r="KBR2365" s="14"/>
      <c r="KBS2365" s="14"/>
      <c r="KBT2365" s="14"/>
      <c r="KBU2365" s="14"/>
      <c r="KBV2365" s="14"/>
      <c r="KBW2365" s="14"/>
      <c r="KBX2365" s="14"/>
      <c r="KBY2365" s="14"/>
      <c r="KBZ2365" s="14"/>
      <c r="KCA2365" s="14"/>
      <c r="KCB2365" s="14"/>
      <c r="KCC2365" s="14"/>
      <c r="KCD2365" s="14"/>
      <c r="KCE2365" s="14"/>
      <c r="KCF2365" s="14"/>
      <c r="KCG2365" s="14"/>
      <c r="KCH2365" s="14"/>
      <c r="KCI2365" s="14"/>
      <c r="KCJ2365" s="14"/>
      <c r="KCK2365" s="14"/>
      <c r="KCL2365" s="14"/>
      <c r="KCM2365" s="14"/>
      <c r="KCN2365" s="14"/>
      <c r="KCO2365" s="14"/>
      <c r="KCP2365" s="14"/>
      <c r="KCQ2365" s="14"/>
      <c r="KCR2365" s="14"/>
      <c r="KCS2365" s="14"/>
      <c r="KCT2365" s="14"/>
      <c r="KCU2365" s="14"/>
      <c r="KCV2365" s="14"/>
      <c r="KCW2365" s="14"/>
      <c r="KCX2365" s="14"/>
      <c r="KCY2365" s="14"/>
      <c r="KCZ2365" s="14"/>
      <c r="KDA2365" s="14"/>
      <c r="KDB2365" s="14"/>
      <c r="KDC2365" s="14"/>
      <c r="KDD2365" s="14"/>
      <c r="KDE2365" s="14"/>
      <c r="KDF2365" s="14"/>
      <c r="KDG2365" s="14"/>
      <c r="KDH2365" s="14"/>
      <c r="KDI2365" s="14"/>
      <c r="KDJ2365" s="14"/>
      <c r="KDK2365" s="14"/>
      <c r="KDL2365" s="14"/>
      <c r="KDM2365" s="14"/>
      <c r="KDN2365" s="14"/>
      <c r="KDO2365" s="14"/>
      <c r="KDP2365" s="14"/>
      <c r="KDQ2365" s="14"/>
      <c r="KDR2365" s="14"/>
      <c r="KDS2365" s="14"/>
      <c r="KDT2365" s="14"/>
      <c r="KDU2365" s="14"/>
      <c r="KDV2365" s="14"/>
      <c r="KDW2365" s="14"/>
      <c r="KDX2365" s="14"/>
      <c r="KDY2365" s="14"/>
      <c r="KDZ2365" s="14"/>
      <c r="KEA2365" s="14"/>
      <c r="KEB2365" s="14"/>
      <c r="KEC2365" s="14"/>
      <c r="KED2365" s="14"/>
      <c r="KEE2365" s="14"/>
      <c r="KEF2365" s="14"/>
      <c r="KEG2365" s="14"/>
      <c r="KEH2365" s="14"/>
      <c r="KEI2365" s="14"/>
      <c r="KEJ2365" s="14"/>
      <c r="KEK2365" s="14"/>
      <c r="KEL2365" s="14"/>
      <c r="KEM2365" s="14"/>
      <c r="KEN2365" s="14"/>
      <c r="KEO2365" s="14"/>
      <c r="KEP2365" s="14"/>
      <c r="KEQ2365" s="14"/>
      <c r="KER2365" s="14"/>
      <c r="KES2365" s="14"/>
      <c r="KET2365" s="14"/>
      <c r="KEU2365" s="14"/>
      <c r="KEV2365" s="14"/>
      <c r="KEW2365" s="14"/>
      <c r="KEX2365" s="14"/>
      <c r="KEY2365" s="14"/>
      <c r="KEZ2365" s="14"/>
      <c r="KFA2365" s="14"/>
      <c r="KFB2365" s="14"/>
      <c r="KFC2365" s="14"/>
      <c r="KFD2365" s="14"/>
      <c r="KFE2365" s="14"/>
      <c r="KFF2365" s="14"/>
      <c r="KFG2365" s="14"/>
      <c r="KFH2365" s="14"/>
      <c r="KFI2365" s="14"/>
      <c r="KFJ2365" s="14"/>
      <c r="KFK2365" s="14"/>
      <c r="KFL2365" s="14"/>
      <c r="KFM2365" s="14"/>
      <c r="KFN2365" s="14"/>
      <c r="KFO2365" s="14"/>
      <c r="KFP2365" s="14"/>
      <c r="KFQ2365" s="14"/>
      <c r="KFR2365" s="14"/>
      <c r="KFS2365" s="14"/>
      <c r="KFT2365" s="14"/>
      <c r="KFU2365" s="14"/>
      <c r="KFV2365" s="14"/>
      <c r="KFW2365" s="14"/>
      <c r="KFX2365" s="14"/>
      <c r="KFY2365" s="14"/>
      <c r="KFZ2365" s="14"/>
      <c r="KGA2365" s="14"/>
      <c r="KGB2365" s="14"/>
      <c r="KGC2365" s="14"/>
      <c r="KGD2365" s="14"/>
      <c r="KGE2365" s="14"/>
      <c r="KGF2365" s="14"/>
      <c r="KGG2365" s="14"/>
      <c r="KGH2365" s="14"/>
      <c r="KGI2365" s="14"/>
      <c r="KGJ2365" s="14"/>
      <c r="KGK2365" s="14"/>
      <c r="KGL2365" s="14"/>
      <c r="KGM2365" s="14"/>
      <c r="KGN2365" s="14"/>
      <c r="KGO2365" s="14"/>
      <c r="KGP2365" s="14"/>
      <c r="KGQ2365" s="14"/>
      <c r="KGR2365" s="14"/>
      <c r="KGS2365" s="14"/>
      <c r="KGT2365" s="14"/>
      <c r="KGU2365" s="14"/>
      <c r="KGV2365" s="14"/>
      <c r="KGW2365" s="14"/>
      <c r="KGX2365" s="14"/>
      <c r="KGY2365" s="14"/>
      <c r="KGZ2365" s="14"/>
      <c r="KHA2365" s="14"/>
      <c r="KHB2365" s="14"/>
      <c r="KHC2365" s="14"/>
      <c r="KHD2365" s="14"/>
      <c r="KHE2365" s="14"/>
      <c r="KHF2365" s="14"/>
      <c r="KHG2365" s="14"/>
      <c r="KHH2365" s="14"/>
      <c r="KHI2365" s="14"/>
      <c r="KHJ2365" s="14"/>
      <c r="KHK2365" s="14"/>
      <c r="KHL2365" s="14"/>
      <c r="KHM2365" s="14"/>
      <c r="KHN2365" s="14"/>
      <c r="KHO2365" s="14"/>
      <c r="KHP2365" s="14"/>
      <c r="KHQ2365" s="14"/>
      <c r="KHR2365" s="14"/>
      <c r="KHS2365" s="14"/>
      <c r="KHT2365" s="14"/>
      <c r="KHU2365" s="14"/>
      <c r="KHV2365" s="14"/>
      <c r="KHW2365" s="14"/>
      <c r="KHX2365" s="14"/>
      <c r="KHY2365" s="14"/>
      <c r="KHZ2365" s="14"/>
      <c r="KIA2365" s="14"/>
      <c r="KIB2365" s="14"/>
      <c r="KIC2365" s="14"/>
      <c r="KID2365" s="14"/>
      <c r="KIE2365" s="14"/>
      <c r="KIF2365" s="14"/>
      <c r="KIG2365" s="14"/>
      <c r="KIH2365" s="14"/>
      <c r="KII2365" s="14"/>
      <c r="KIJ2365" s="14"/>
      <c r="KIK2365" s="14"/>
      <c r="KIL2365" s="14"/>
      <c r="KIM2365" s="14"/>
      <c r="KIN2365" s="14"/>
      <c r="KIO2365" s="14"/>
      <c r="KIP2365" s="14"/>
      <c r="KIQ2365" s="14"/>
      <c r="KIR2365" s="14"/>
      <c r="KIS2365" s="14"/>
      <c r="KIT2365" s="14"/>
      <c r="KIU2365" s="14"/>
      <c r="KIV2365" s="14"/>
      <c r="KIW2365" s="14"/>
      <c r="KIX2365" s="14"/>
      <c r="KIY2365" s="14"/>
      <c r="KIZ2365" s="14"/>
      <c r="KJA2365" s="14"/>
      <c r="KJB2365" s="14"/>
      <c r="KJC2365" s="14"/>
      <c r="KJD2365" s="14"/>
      <c r="KJE2365" s="14"/>
      <c r="KJF2365" s="14"/>
      <c r="KJG2365" s="14"/>
      <c r="KJH2365" s="14"/>
      <c r="KJI2365" s="14"/>
      <c r="KJJ2365" s="14"/>
      <c r="KJK2365" s="14"/>
      <c r="KJL2365" s="14"/>
      <c r="KJM2365" s="14"/>
      <c r="KJN2365" s="14"/>
      <c r="KJO2365" s="14"/>
      <c r="KJP2365" s="14"/>
      <c r="KJQ2365" s="14"/>
      <c r="KJR2365" s="14"/>
      <c r="KJS2365" s="14"/>
      <c r="KJT2365" s="14"/>
      <c r="KJU2365" s="14"/>
      <c r="KJV2365" s="14"/>
      <c r="KJW2365" s="14"/>
      <c r="KJX2365" s="14"/>
      <c r="KJY2365" s="14"/>
      <c r="KJZ2365" s="14"/>
      <c r="KKA2365" s="14"/>
      <c r="KKB2365" s="14"/>
      <c r="KKC2365" s="14"/>
      <c r="KKD2365" s="14"/>
      <c r="KKE2365" s="14"/>
      <c r="KKF2365" s="14"/>
      <c r="KKG2365" s="14"/>
      <c r="KKH2365" s="14"/>
      <c r="KKI2365" s="14"/>
      <c r="KKJ2365" s="14"/>
      <c r="KKK2365" s="14"/>
      <c r="KKL2365" s="14"/>
      <c r="KKM2365" s="14"/>
      <c r="KKN2365" s="14"/>
      <c r="KKO2365" s="14"/>
      <c r="KKP2365" s="14"/>
      <c r="KKQ2365" s="14"/>
      <c r="KKR2365" s="14"/>
      <c r="KKS2365" s="14"/>
      <c r="KKT2365" s="14"/>
      <c r="KKU2365" s="14"/>
      <c r="KKV2365" s="14"/>
      <c r="KKW2365" s="14"/>
      <c r="KKX2365" s="14"/>
      <c r="KKY2365" s="14"/>
      <c r="KKZ2365" s="14"/>
      <c r="KLA2365" s="14"/>
      <c r="KLB2365" s="14"/>
      <c r="KLC2365" s="14"/>
      <c r="KLD2365" s="14"/>
      <c r="KLE2365" s="14"/>
      <c r="KLF2365" s="14"/>
      <c r="KLG2365" s="14"/>
      <c r="KLH2365" s="14"/>
      <c r="KLI2365" s="14"/>
      <c r="KLJ2365" s="14"/>
      <c r="KLK2365" s="14"/>
      <c r="KLL2365" s="14"/>
      <c r="KLM2365" s="14"/>
      <c r="KLN2365" s="14"/>
      <c r="KLO2365" s="14"/>
      <c r="KLP2365" s="14"/>
      <c r="KLQ2365" s="14"/>
      <c r="KLR2365" s="14"/>
      <c r="KLS2365" s="14"/>
      <c r="KLT2365" s="14"/>
      <c r="KLU2365" s="14"/>
      <c r="KLV2365" s="14"/>
      <c r="KLW2365" s="14"/>
      <c r="KLX2365" s="14"/>
      <c r="KLY2365" s="14"/>
      <c r="KLZ2365" s="14"/>
      <c r="KMA2365" s="14"/>
      <c r="KMB2365" s="14"/>
      <c r="KMC2365" s="14"/>
      <c r="KMD2365" s="14"/>
      <c r="KME2365" s="14"/>
      <c r="KMF2365" s="14"/>
      <c r="KMG2365" s="14"/>
      <c r="KMH2365" s="14"/>
      <c r="KMI2365" s="14"/>
      <c r="KMJ2365" s="14"/>
      <c r="KMK2365" s="14"/>
      <c r="KML2365" s="14"/>
      <c r="KMM2365" s="14"/>
      <c r="KMN2365" s="14"/>
      <c r="KMO2365" s="14"/>
      <c r="KMP2365" s="14"/>
      <c r="KMQ2365" s="14"/>
      <c r="KMR2365" s="14"/>
      <c r="KMS2365" s="14"/>
      <c r="KMT2365" s="14"/>
      <c r="KMU2365" s="14"/>
      <c r="KMV2365" s="14"/>
      <c r="KMW2365" s="14"/>
      <c r="KMX2365" s="14"/>
      <c r="KMY2365" s="14"/>
      <c r="KMZ2365" s="14"/>
      <c r="KNA2365" s="14"/>
      <c r="KNB2365" s="14"/>
      <c r="KNC2365" s="14"/>
      <c r="KND2365" s="14"/>
      <c r="KNE2365" s="14"/>
      <c r="KNF2365" s="14"/>
      <c r="KNG2365" s="14"/>
      <c r="KNH2365" s="14"/>
      <c r="KNI2365" s="14"/>
      <c r="KNJ2365" s="14"/>
      <c r="KNK2365" s="14"/>
      <c r="KNL2365" s="14"/>
      <c r="KNM2365" s="14"/>
      <c r="KNN2365" s="14"/>
      <c r="KNO2365" s="14"/>
      <c r="KNP2365" s="14"/>
      <c r="KNQ2365" s="14"/>
      <c r="KNR2365" s="14"/>
      <c r="KNS2365" s="14"/>
      <c r="KNT2365" s="14"/>
      <c r="KNU2365" s="14"/>
      <c r="KNV2365" s="14"/>
      <c r="KNW2365" s="14"/>
      <c r="KNX2365" s="14"/>
      <c r="KNY2365" s="14"/>
      <c r="KNZ2365" s="14"/>
      <c r="KOA2365" s="14"/>
      <c r="KOB2365" s="14"/>
      <c r="KOC2365" s="14"/>
      <c r="KOD2365" s="14"/>
      <c r="KOE2365" s="14"/>
      <c r="KOF2365" s="14"/>
      <c r="KOG2365" s="14"/>
      <c r="KOH2365" s="14"/>
      <c r="KOI2365" s="14"/>
      <c r="KOJ2365" s="14"/>
      <c r="KOK2365" s="14"/>
      <c r="KOL2365" s="14"/>
      <c r="KOM2365" s="14"/>
      <c r="KON2365" s="14"/>
      <c r="KOO2365" s="14"/>
      <c r="KOP2365" s="14"/>
      <c r="KOQ2365" s="14"/>
      <c r="KOR2365" s="14"/>
      <c r="KOS2365" s="14"/>
      <c r="KOT2365" s="14"/>
      <c r="KOU2365" s="14"/>
      <c r="KOV2365" s="14"/>
      <c r="KOW2365" s="14"/>
      <c r="KOX2365" s="14"/>
      <c r="KOY2365" s="14"/>
      <c r="KOZ2365" s="14"/>
      <c r="KPA2365" s="14"/>
      <c r="KPB2365" s="14"/>
      <c r="KPC2365" s="14"/>
      <c r="KPD2365" s="14"/>
      <c r="KPE2365" s="14"/>
      <c r="KPF2365" s="14"/>
      <c r="KPG2365" s="14"/>
      <c r="KPH2365" s="14"/>
      <c r="KPI2365" s="14"/>
      <c r="KPJ2365" s="14"/>
      <c r="KPK2365" s="14"/>
      <c r="KPL2365" s="14"/>
      <c r="KPM2365" s="14"/>
      <c r="KPN2365" s="14"/>
      <c r="KPO2365" s="14"/>
      <c r="KPP2365" s="14"/>
      <c r="KPQ2365" s="14"/>
      <c r="KPR2365" s="14"/>
      <c r="KPS2365" s="14"/>
      <c r="KPT2365" s="14"/>
      <c r="KPU2365" s="14"/>
      <c r="KPV2365" s="14"/>
      <c r="KPW2365" s="14"/>
      <c r="KPX2365" s="14"/>
      <c r="KPY2365" s="14"/>
      <c r="KPZ2365" s="14"/>
      <c r="KQA2365" s="14"/>
      <c r="KQB2365" s="14"/>
      <c r="KQC2365" s="14"/>
      <c r="KQD2365" s="14"/>
      <c r="KQE2365" s="14"/>
      <c r="KQF2365" s="14"/>
      <c r="KQG2365" s="14"/>
      <c r="KQH2365" s="14"/>
      <c r="KQI2365" s="14"/>
      <c r="KQJ2365" s="14"/>
      <c r="KQK2365" s="14"/>
      <c r="KQL2365" s="14"/>
      <c r="KQM2365" s="14"/>
      <c r="KQN2365" s="14"/>
      <c r="KQO2365" s="14"/>
      <c r="KQP2365" s="14"/>
      <c r="KQQ2365" s="14"/>
      <c r="KQR2365" s="14"/>
      <c r="KQS2365" s="14"/>
      <c r="KQT2365" s="14"/>
      <c r="KQU2365" s="14"/>
      <c r="KQV2365" s="14"/>
      <c r="KQW2365" s="14"/>
      <c r="KQX2365" s="14"/>
      <c r="KQY2365" s="14"/>
      <c r="KQZ2365" s="14"/>
      <c r="KRA2365" s="14"/>
      <c r="KRB2365" s="14"/>
      <c r="KRC2365" s="14"/>
      <c r="KRD2365" s="14"/>
      <c r="KRE2365" s="14"/>
      <c r="KRF2365" s="14"/>
      <c r="KRG2365" s="14"/>
      <c r="KRH2365" s="14"/>
      <c r="KRI2365" s="14"/>
      <c r="KRJ2365" s="14"/>
      <c r="KRK2365" s="14"/>
      <c r="KRL2365" s="14"/>
      <c r="KRM2365" s="14"/>
      <c r="KRN2365" s="14"/>
      <c r="KRO2365" s="14"/>
      <c r="KRP2365" s="14"/>
      <c r="KRQ2365" s="14"/>
      <c r="KRR2365" s="14"/>
      <c r="KRS2365" s="14"/>
      <c r="KRT2365" s="14"/>
      <c r="KRU2365" s="14"/>
      <c r="KRV2365" s="14"/>
      <c r="KRW2365" s="14"/>
      <c r="KRX2365" s="14"/>
      <c r="KRY2365" s="14"/>
      <c r="KRZ2365" s="14"/>
      <c r="KSA2365" s="14"/>
      <c r="KSB2365" s="14"/>
      <c r="KSC2365" s="14"/>
      <c r="KSD2365" s="14"/>
      <c r="KSE2365" s="14"/>
      <c r="KSF2365" s="14"/>
      <c r="KSG2365" s="14"/>
      <c r="KSH2365" s="14"/>
      <c r="KSI2365" s="14"/>
      <c r="KSJ2365" s="14"/>
      <c r="KSK2365" s="14"/>
      <c r="KSL2365" s="14"/>
      <c r="KSM2365" s="14"/>
      <c r="KSN2365" s="14"/>
      <c r="KSO2365" s="14"/>
      <c r="KSP2365" s="14"/>
      <c r="KSQ2365" s="14"/>
      <c r="KSR2365" s="14"/>
      <c r="KSS2365" s="14"/>
      <c r="KST2365" s="14"/>
      <c r="KSU2365" s="14"/>
      <c r="KSV2365" s="14"/>
      <c r="KSW2365" s="14"/>
      <c r="KSX2365" s="14"/>
      <c r="KSY2365" s="14"/>
      <c r="KSZ2365" s="14"/>
      <c r="KTA2365" s="14"/>
      <c r="KTB2365" s="14"/>
      <c r="KTC2365" s="14"/>
      <c r="KTD2365" s="14"/>
      <c r="KTE2365" s="14"/>
      <c r="KTF2365" s="14"/>
      <c r="KTG2365" s="14"/>
      <c r="KTH2365" s="14"/>
      <c r="KTI2365" s="14"/>
      <c r="KTJ2365" s="14"/>
      <c r="KTK2365" s="14"/>
      <c r="KTL2365" s="14"/>
      <c r="KTM2365" s="14"/>
      <c r="KTN2365" s="14"/>
      <c r="KTO2365" s="14"/>
      <c r="KTP2365" s="14"/>
      <c r="KTQ2365" s="14"/>
      <c r="KTR2365" s="14"/>
      <c r="KTS2365" s="14"/>
      <c r="KTT2365" s="14"/>
      <c r="KTU2365" s="14"/>
      <c r="KTV2365" s="14"/>
      <c r="KTW2365" s="14"/>
      <c r="KTX2365" s="14"/>
      <c r="KTY2365" s="14"/>
      <c r="KTZ2365" s="14"/>
      <c r="KUA2365" s="14"/>
      <c r="KUB2365" s="14"/>
      <c r="KUC2365" s="14"/>
      <c r="KUD2365" s="14"/>
      <c r="KUE2365" s="14"/>
      <c r="KUF2365" s="14"/>
      <c r="KUG2365" s="14"/>
      <c r="KUH2365" s="14"/>
      <c r="KUI2365" s="14"/>
      <c r="KUJ2365" s="14"/>
      <c r="KUK2365" s="14"/>
      <c r="KUL2365" s="14"/>
      <c r="KUM2365" s="14"/>
      <c r="KUN2365" s="14"/>
      <c r="KUO2365" s="14"/>
      <c r="KUP2365" s="14"/>
      <c r="KUQ2365" s="14"/>
      <c r="KUR2365" s="14"/>
      <c r="KUS2365" s="14"/>
      <c r="KUT2365" s="14"/>
      <c r="KUU2365" s="14"/>
      <c r="KUV2365" s="14"/>
      <c r="KUW2365" s="14"/>
      <c r="KUX2365" s="14"/>
      <c r="KUY2365" s="14"/>
      <c r="KUZ2365" s="14"/>
      <c r="KVA2365" s="14"/>
      <c r="KVB2365" s="14"/>
      <c r="KVC2365" s="14"/>
      <c r="KVD2365" s="14"/>
      <c r="KVE2365" s="14"/>
      <c r="KVF2365" s="14"/>
      <c r="KVG2365" s="14"/>
      <c r="KVH2365" s="14"/>
      <c r="KVI2365" s="14"/>
      <c r="KVJ2365" s="14"/>
      <c r="KVK2365" s="14"/>
      <c r="KVL2365" s="14"/>
      <c r="KVM2365" s="14"/>
      <c r="KVN2365" s="14"/>
      <c r="KVO2365" s="14"/>
      <c r="KVP2365" s="14"/>
      <c r="KVQ2365" s="14"/>
      <c r="KVR2365" s="14"/>
      <c r="KVS2365" s="14"/>
      <c r="KVT2365" s="14"/>
      <c r="KVU2365" s="14"/>
      <c r="KVV2365" s="14"/>
      <c r="KVW2365" s="14"/>
      <c r="KVX2365" s="14"/>
      <c r="KVY2365" s="14"/>
      <c r="KVZ2365" s="14"/>
      <c r="KWA2365" s="14"/>
      <c r="KWB2365" s="14"/>
      <c r="KWC2365" s="14"/>
      <c r="KWD2365" s="14"/>
      <c r="KWE2365" s="14"/>
      <c r="KWF2365" s="14"/>
      <c r="KWG2365" s="14"/>
      <c r="KWH2365" s="14"/>
      <c r="KWI2365" s="14"/>
      <c r="KWJ2365" s="14"/>
      <c r="KWK2365" s="14"/>
      <c r="KWL2365" s="14"/>
      <c r="KWM2365" s="14"/>
      <c r="KWN2365" s="14"/>
      <c r="KWO2365" s="14"/>
      <c r="KWP2365" s="14"/>
      <c r="KWQ2365" s="14"/>
      <c r="KWR2365" s="14"/>
      <c r="KWS2365" s="14"/>
      <c r="KWT2365" s="14"/>
      <c r="KWU2365" s="14"/>
      <c r="KWV2365" s="14"/>
      <c r="KWW2365" s="14"/>
      <c r="KWX2365" s="14"/>
      <c r="KWY2365" s="14"/>
      <c r="KWZ2365" s="14"/>
      <c r="KXA2365" s="14"/>
      <c r="KXB2365" s="14"/>
      <c r="KXC2365" s="14"/>
      <c r="KXD2365" s="14"/>
      <c r="KXE2365" s="14"/>
      <c r="KXF2365" s="14"/>
      <c r="KXG2365" s="14"/>
      <c r="KXH2365" s="14"/>
      <c r="KXI2365" s="14"/>
      <c r="KXJ2365" s="14"/>
      <c r="KXK2365" s="14"/>
      <c r="KXL2365" s="14"/>
      <c r="KXM2365" s="14"/>
      <c r="KXN2365" s="14"/>
      <c r="KXO2365" s="14"/>
      <c r="KXP2365" s="14"/>
      <c r="KXQ2365" s="14"/>
      <c r="KXR2365" s="14"/>
      <c r="KXS2365" s="14"/>
      <c r="KXT2365" s="14"/>
      <c r="KXU2365" s="14"/>
      <c r="KXV2365" s="14"/>
      <c r="KXW2365" s="14"/>
      <c r="KXX2365" s="14"/>
      <c r="KXY2365" s="14"/>
      <c r="KXZ2365" s="14"/>
      <c r="KYA2365" s="14"/>
      <c r="KYB2365" s="14"/>
      <c r="KYC2365" s="14"/>
      <c r="KYD2365" s="14"/>
      <c r="KYE2365" s="14"/>
      <c r="KYF2365" s="14"/>
      <c r="KYG2365" s="14"/>
      <c r="KYH2365" s="14"/>
      <c r="KYI2365" s="14"/>
      <c r="KYJ2365" s="14"/>
      <c r="KYK2365" s="14"/>
      <c r="KYL2365" s="14"/>
      <c r="KYM2365" s="14"/>
      <c r="KYN2365" s="14"/>
      <c r="KYO2365" s="14"/>
      <c r="KYP2365" s="14"/>
      <c r="KYQ2365" s="14"/>
      <c r="KYR2365" s="14"/>
      <c r="KYS2365" s="14"/>
      <c r="KYT2365" s="14"/>
      <c r="KYU2365" s="14"/>
      <c r="KYV2365" s="14"/>
      <c r="KYW2365" s="14"/>
      <c r="KYX2365" s="14"/>
      <c r="KYY2365" s="14"/>
      <c r="KYZ2365" s="14"/>
      <c r="KZA2365" s="14"/>
      <c r="KZB2365" s="14"/>
      <c r="KZC2365" s="14"/>
      <c r="KZD2365" s="14"/>
      <c r="KZE2365" s="14"/>
      <c r="KZF2365" s="14"/>
      <c r="KZG2365" s="14"/>
      <c r="KZH2365" s="14"/>
      <c r="KZI2365" s="14"/>
      <c r="KZJ2365" s="14"/>
      <c r="KZK2365" s="14"/>
      <c r="KZL2365" s="14"/>
      <c r="KZM2365" s="14"/>
      <c r="KZN2365" s="14"/>
      <c r="KZO2365" s="14"/>
      <c r="KZP2365" s="14"/>
      <c r="KZQ2365" s="14"/>
      <c r="KZR2365" s="14"/>
      <c r="KZS2365" s="14"/>
      <c r="KZT2365" s="14"/>
      <c r="KZU2365" s="14"/>
      <c r="KZV2365" s="14"/>
      <c r="KZW2365" s="14"/>
      <c r="KZX2365" s="14"/>
      <c r="KZY2365" s="14"/>
      <c r="KZZ2365" s="14"/>
      <c r="LAA2365" s="14"/>
      <c r="LAB2365" s="14"/>
      <c r="LAC2365" s="14"/>
      <c r="LAD2365" s="14"/>
      <c r="LAE2365" s="14"/>
      <c r="LAF2365" s="14"/>
      <c r="LAG2365" s="14"/>
      <c r="LAH2365" s="14"/>
      <c r="LAI2365" s="14"/>
      <c r="LAJ2365" s="14"/>
      <c r="LAK2365" s="14"/>
      <c r="LAL2365" s="14"/>
      <c r="LAM2365" s="14"/>
      <c r="LAN2365" s="14"/>
      <c r="LAO2365" s="14"/>
      <c r="LAP2365" s="14"/>
      <c r="LAQ2365" s="14"/>
      <c r="LAR2365" s="14"/>
      <c r="LAS2365" s="14"/>
      <c r="LAT2365" s="14"/>
      <c r="LAU2365" s="14"/>
      <c r="LAV2365" s="14"/>
      <c r="LAW2365" s="14"/>
      <c r="LAX2365" s="14"/>
      <c r="LAY2365" s="14"/>
      <c r="LAZ2365" s="14"/>
      <c r="LBA2365" s="14"/>
      <c r="LBB2365" s="14"/>
      <c r="LBC2365" s="14"/>
      <c r="LBD2365" s="14"/>
      <c r="LBE2365" s="14"/>
      <c r="LBF2365" s="14"/>
      <c r="LBG2365" s="14"/>
      <c r="LBH2365" s="14"/>
      <c r="LBI2365" s="14"/>
      <c r="LBJ2365" s="14"/>
      <c r="LBK2365" s="14"/>
      <c r="LBL2365" s="14"/>
      <c r="LBM2365" s="14"/>
      <c r="LBN2365" s="14"/>
      <c r="LBO2365" s="14"/>
      <c r="LBP2365" s="14"/>
      <c r="LBQ2365" s="14"/>
      <c r="LBR2365" s="14"/>
      <c r="LBS2365" s="14"/>
      <c r="LBT2365" s="14"/>
      <c r="LBU2365" s="14"/>
      <c r="LBV2365" s="14"/>
      <c r="LBW2365" s="14"/>
      <c r="LBX2365" s="14"/>
      <c r="LBY2365" s="14"/>
      <c r="LBZ2365" s="14"/>
      <c r="LCA2365" s="14"/>
      <c r="LCB2365" s="14"/>
      <c r="LCC2365" s="14"/>
      <c r="LCD2365" s="14"/>
      <c r="LCE2365" s="14"/>
      <c r="LCF2365" s="14"/>
      <c r="LCG2365" s="14"/>
      <c r="LCH2365" s="14"/>
      <c r="LCI2365" s="14"/>
      <c r="LCJ2365" s="14"/>
      <c r="LCK2365" s="14"/>
      <c r="LCL2365" s="14"/>
      <c r="LCM2365" s="14"/>
      <c r="LCN2365" s="14"/>
      <c r="LCO2365" s="14"/>
      <c r="LCP2365" s="14"/>
      <c r="LCQ2365" s="14"/>
      <c r="LCR2365" s="14"/>
      <c r="LCS2365" s="14"/>
      <c r="LCT2365" s="14"/>
      <c r="LCU2365" s="14"/>
      <c r="LCV2365" s="14"/>
      <c r="LCW2365" s="14"/>
      <c r="LCX2365" s="14"/>
      <c r="LCY2365" s="14"/>
      <c r="LCZ2365" s="14"/>
      <c r="LDA2365" s="14"/>
      <c r="LDB2365" s="14"/>
      <c r="LDC2365" s="14"/>
      <c r="LDD2365" s="14"/>
      <c r="LDE2365" s="14"/>
      <c r="LDF2365" s="14"/>
      <c r="LDG2365" s="14"/>
      <c r="LDH2365" s="14"/>
      <c r="LDI2365" s="14"/>
      <c r="LDJ2365" s="14"/>
      <c r="LDK2365" s="14"/>
      <c r="LDL2365" s="14"/>
      <c r="LDM2365" s="14"/>
      <c r="LDN2365" s="14"/>
      <c r="LDO2365" s="14"/>
      <c r="LDP2365" s="14"/>
      <c r="LDQ2365" s="14"/>
      <c r="LDR2365" s="14"/>
      <c r="LDS2365" s="14"/>
      <c r="LDT2365" s="14"/>
      <c r="LDU2365" s="14"/>
      <c r="LDV2365" s="14"/>
      <c r="LDW2365" s="14"/>
      <c r="LDX2365" s="14"/>
      <c r="LDY2365" s="14"/>
      <c r="LDZ2365" s="14"/>
      <c r="LEA2365" s="14"/>
      <c r="LEB2365" s="14"/>
      <c r="LEC2365" s="14"/>
      <c r="LED2365" s="14"/>
      <c r="LEE2365" s="14"/>
      <c r="LEF2365" s="14"/>
      <c r="LEG2365" s="14"/>
      <c r="LEH2365" s="14"/>
      <c r="LEI2365" s="14"/>
      <c r="LEJ2365" s="14"/>
      <c r="LEK2365" s="14"/>
      <c r="LEL2365" s="14"/>
      <c r="LEM2365" s="14"/>
      <c r="LEN2365" s="14"/>
      <c r="LEO2365" s="14"/>
      <c r="LEP2365" s="14"/>
      <c r="LEQ2365" s="14"/>
      <c r="LER2365" s="14"/>
      <c r="LES2365" s="14"/>
      <c r="LET2365" s="14"/>
      <c r="LEU2365" s="14"/>
      <c r="LEV2365" s="14"/>
      <c r="LEW2365" s="14"/>
      <c r="LEX2365" s="14"/>
      <c r="LEY2365" s="14"/>
      <c r="LEZ2365" s="14"/>
      <c r="LFA2365" s="14"/>
      <c r="LFB2365" s="14"/>
      <c r="LFC2365" s="14"/>
      <c r="LFD2365" s="14"/>
      <c r="LFE2365" s="14"/>
      <c r="LFF2365" s="14"/>
      <c r="LFG2365" s="14"/>
      <c r="LFH2365" s="14"/>
      <c r="LFI2365" s="14"/>
      <c r="LFJ2365" s="14"/>
      <c r="LFK2365" s="14"/>
      <c r="LFL2365" s="14"/>
      <c r="LFM2365" s="14"/>
      <c r="LFN2365" s="14"/>
      <c r="LFO2365" s="14"/>
      <c r="LFP2365" s="14"/>
      <c r="LFQ2365" s="14"/>
      <c r="LFR2365" s="14"/>
      <c r="LFS2365" s="14"/>
      <c r="LFT2365" s="14"/>
      <c r="LFU2365" s="14"/>
      <c r="LFV2365" s="14"/>
      <c r="LFW2365" s="14"/>
      <c r="LFX2365" s="14"/>
      <c r="LFY2365" s="14"/>
      <c r="LFZ2365" s="14"/>
      <c r="LGA2365" s="14"/>
      <c r="LGB2365" s="14"/>
      <c r="LGC2365" s="14"/>
      <c r="LGD2365" s="14"/>
      <c r="LGE2365" s="14"/>
      <c r="LGF2365" s="14"/>
      <c r="LGG2365" s="14"/>
      <c r="LGH2365" s="14"/>
      <c r="LGI2365" s="14"/>
      <c r="LGJ2365" s="14"/>
      <c r="LGK2365" s="14"/>
      <c r="LGL2365" s="14"/>
      <c r="LGM2365" s="14"/>
      <c r="LGN2365" s="14"/>
      <c r="LGO2365" s="14"/>
      <c r="LGP2365" s="14"/>
      <c r="LGQ2365" s="14"/>
      <c r="LGR2365" s="14"/>
      <c r="LGS2365" s="14"/>
      <c r="LGT2365" s="14"/>
      <c r="LGU2365" s="14"/>
      <c r="LGV2365" s="14"/>
      <c r="LGW2365" s="14"/>
      <c r="LGX2365" s="14"/>
      <c r="LGY2365" s="14"/>
      <c r="LGZ2365" s="14"/>
      <c r="LHA2365" s="14"/>
      <c r="LHB2365" s="14"/>
      <c r="LHC2365" s="14"/>
      <c r="LHD2365" s="14"/>
      <c r="LHE2365" s="14"/>
      <c r="LHF2365" s="14"/>
      <c r="LHG2365" s="14"/>
      <c r="LHH2365" s="14"/>
      <c r="LHI2365" s="14"/>
      <c r="LHJ2365" s="14"/>
      <c r="LHK2365" s="14"/>
      <c r="LHL2365" s="14"/>
      <c r="LHM2365" s="14"/>
      <c r="LHN2365" s="14"/>
      <c r="LHO2365" s="14"/>
      <c r="LHP2365" s="14"/>
      <c r="LHQ2365" s="14"/>
      <c r="LHR2365" s="14"/>
      <c r="LHS2365" s="14"/>
      <c r="LHT2365" s="14"/>
      <c r="LHU2365" s="14"/>
      <c r="LHV2365" s="14"/>
      <c r="LHW2365" s="14"/>
      <c r="LHX2365" s="14"/>
      <c r="LHY2365" s="14"/>
      <c r="LHZ2365" s="14"/>
      <c r="LIA2365" s="14"/>
      <c r="LIB2365" s="14"/>
      <c r="LIC2365" s="14"/>
      <c r="LID2365" s="14"/>
      <c r="LIE2365" s="14"/>
      <c r="LIF2365" s="14"/>
      <c r="LIG2365" s="14"/>
      <c r="LIH2365" s="14"/>
      <c r="LII2365" s="14"/>
      <c r="LIJ2365" s="14"/>
      <c r="LIK2365" s="14"/>
      <c r="LIL2365" s="14"/>
      <c r="LIM2365" s="14"/>
      <c r="LIN2365" s="14"/>
      <c r="LIO2365" s="14"/>
      <c r="LIP2365" s="14"/>
      <c r="LIQ2365" s="14"/>
      <c r="LIR2365" s="14"/>
      <c r="LIS2365" s="14"/>
      <c r="LIT2365" s="14"/>
      <c r="LIU2365" s="14"/>
      <c r="LIV2365" s="14"/>
      <c r="LIW2365" s="14"/>
      <c r="LIX2365" s="14"/>
      <c r="LIY2365" s="14"/>
      <c r="LIZ2365" s="14"/>
      <c r="LJA2365" s="14"/>
      <c r="LJB2365" s="14"/>
      <c r="LJC2365" s="14"/>
      <c r="LJD2365" s="14"/>
      <c r="LJE2365" s="14"/>
      <c r="LJF2365" s="14"/>
      <c r="LJG2365" s="14"/>
      <c r="LJH2365" s="14"/>
      <c r="LJI2365" s="14"/>
      <c r="LJJ2365" s="14"/>
      <c r="LJK2365" s="14"/>
      <c r="LJL2365" s="14"/>
      <c r="LJM2365" s="14"/>
      <c r="LJN2365" s="14"/>
      <c r="LJO2365" s="14"/>
      <c r="LJP2365" s="14"/>
      <c r="LJQ2365" s="14"/>
      <c r="LJR2365" s="14"/>
      <c r="LJS2365" s="14"/>
      <c r="LJT2365" s="14"/>
      <c r="LJU2365" s="14"/>
      <c r="LJV2365" s="14"/>
      <c r="LJW2365" s="14"/>
      <c r="LJX2365" s="14"/>
      <c r="LJY2365" s="14"/>
      <c r="LJZ2365" s="14"/>
      <c r="LKA2365" s="14"/>
      <c r="LKB2365" s="14"/>
      <c r="LKC2365" s="14"/>
      <c r="LKD2365" s="14"/>
      <c r="LKE2365" s="14"/>
      <c r="LKF2365" s="14"/>
      <c r="LKG2365" s="14"/>
      <c r="LKH2365" s="14"/>
      <c r="LKI2365" s="14"/>
      <c r="LKJ2365" s="14"/>
      <c r="LKK2365" s="14"/>
      <c r="LKL2365" s="14"/>
      <c r="LKM2365" s="14"/>
      <c r="LKN2365" s="14"/>
      <c r="LKO2365" s="14"/>
      <c r="LKP2365" s="14"/>
      <c r="LKQ2365" s="14"/>
      <c r="LKR2365" s="14"/>
      <c r="LKS2365" s="14"/>
      <c r="LKT2365" s="14"/>
      <c r="LKU2365" s="14"/>
      <c r="LKV2365" s="14"/>
      <c r="LKW2365" s="14"/>
      <c r="LKX2365" s="14"/>
      <c r="LKY2365" s="14"/>
      <c r="LKZ2365" s="14"/>
      <c r="LLA2365" s="14"/>
      <c r="LLB2365" s="14"/>
      <c r="LLC2365" s="14"/>
      <c r="LLD2365" s="14"/>
      <c r="LLE2365" s="14"/>
      <c r="LLF2365" s="14"/>
      <c r="LLG2365" s="14"/>
      <c r="LLH2365" s="14"/>
      <c r="LLI2365" s="14"/>
      <c r="LLJ2365" s="14"/>
      <c r="LLK2365" s="14"/>
      <c r="LLL2365" s="14"/>
      <c r="LLM2365" s="14"/>
      <c r="LLN2365" s="14"/>
      <c r="LLO2365" s="14"/>
      <c r="LLP2365" s="14"/>
      <c r="LLQ2365" s="14"/>
      <c r="LLR2365" s="14"/>
      <c r="LLS2365" s="14"/>
      <c r="LLT2365" s="14"/>
      <c r="LLU2365" s="14"/>
      <c r="LLV2365" s="14"/>
      <c r="LLW2365" s="14"/>
      <c r="LLX2365" s="14"/>
      <c r="LLY2365" s="14"/>
      <c r="LLZ2365" s="14"/>
      <c r="LMA2365" s="14"/>
      <c r="LMB2365" s="14"/>
      <c r="LMC2365" s="14"/>
      <c r="LMD2365" s="14"/>
      <c r="LME2365" s="14"/>
      <c r="LMF2365" s="14"/>
      <c r="LMG2365" s="14"/>
      <c r="LMH2365" s="14"/>
      <c r="LMI2365" s="14"/>
      <c r="LMJ2365" s="14"/>
      <c r="LMK2365" s="14"/>
      <c r="LML2365" s="14"/>
      <c r="LMM2365" s="14"/>
      <c r="LMN2365" s="14"/>
      <c r="LMO2365" s="14"/>
      <c r="LMP2365" s="14"/>
      <c r="LMQ2365" s="14"/>
      <c r="LMR2365" s="14"/>
      <c r="LMS2365" s="14"/>
      <c r="LMT2365" s="14"/>
      <c r="LMU2365" s="14"/>
      <c r="LMV2365" s="14"/>
      <c r="LMW2365" s="14"/>
      <c r="LMX2365" s="14"/>
      <c r="LMY2365" s="14"/>
      <c r="LMZ2365" s="14"/>
      <c r="LNA2365" s="14"/>
      <c r="LNB2365" s="14"/>
      <c r="LNC2365" s="14"/>
      <c r="LND2365" s="14"/>
      <c r="LNE2365" s="14"/>
      <c r="LNF2365" s="14"/>
      <c r="LNG2365" s="14"/>
      <c r="LNH2365" s="14"/>
      <c r="LNI2365" s="14"/>
      <c r="LNJ2365" s="14"/>
      <c r="LNK2365" s="14"/>
      <c r="LNL2365" s="14"/>
      <c r="LNM2365" s="14"/>
      <c r="LNN2365" s="14"/>
      <c r="LNO2365" s="14"/>
      <c r="LNP2365" s="14"/>
      <c r="LNQ2365" s="14"/>
      <c r="LNR2365" s="14"/>
      <c r="LNS2365" s="14"/>
      <c r="LNT2365" s="14"/>
      <c r="LNU2365" s="14"/>
      <c r="LNV2365" s="14"/>
      <c r="LNW2365" s="14"/>
      <c r="LNX2365" s="14"/>
      <c r="LNY2365" s="14"/>
      <c r="LNZ2365" s="14"/>
      <c r="LOA2365" s="14"/>
      <c r="LOB2365" s="14"/>
      <c r="LOC2365" s="14"/>
      <c r="LOD2365" s="14"/>
      <c r="LOE2365" s="14"/>
      <c r="LOF2365" s="14"/>
      <c r="LOG2365" s="14"/>
      <c r="LOH2365" s="14"/>
      <c r="LOI2365" s="14"/>
      <c r="LOJ2365" s="14"/>
      <c r="LOK2365" s="14"/>
      <c r="LOL2365" s="14"/>
      <c r="LOM2365" s="14"/>
      <c r="LON2365" s="14"/>
      <c r="LOO2365" s="14"/>
      <c r="LOP2365" s="14"/>
      <c r="LOQ2365" s="14"/>
      <c r="LOR2365" s="14"/>
      <c r="LOS2365" s="14"/>
      <c r="LOT2365" s="14"/>
      <c r="LOU2365" s="14"/>
      <c r="LOV2365" s="14"/>
      <c r="LOW2365" s="14"/>
      <c r="LOX2365" s="14"/>
      <c r="LOY2365" s="14"/>
      <c r="LOZ2365" s="14"/>
      <c r="LPA2365" s="14"/>
      <c r="LPB2365" s="14"/>
      <c r="LPC2365" s="14"/>
      <c r="LPD2365" s="14"/>
      <c r="LPE2365" s="14"/>
      <c r="LPF2365" s="14"/>
      <c r="LPG2365" s="14"/>
      <c r="LPH2365" s="14"/>
      <c r="LPI2365" s="14"/>
      <c r="LPJ2365" s="14"/>
      <c r="LPK2365" s="14"/>
      <c r="LPL2365" s="14"/>
      <c r="LPM2365" s="14"/>
      <c r="LPN2365" s="14"/>
      <c r="LPO2365" s="14"/>
      <c r="LPP2365" s="14"/>
      <c r="LPQ2365" s="14"/>
      <c r="LPR2365" s="14"/>
      <c r="LPS2365" s="14"/>
      <c r="LPT2365" s="14"/>
      <c r="LPU2365" s="14"/>
      <c r="LPV2365" s="14"/>
      <c r="LPW2365" s="14"/>
      <c r="LPX2365" s="14"/>
      <c r="LPY2365" s="14"/>
      <c r="LPZ2365" s="14"/>
      <c r="LQA2365" s="14"/>
      <c r="LQB2365" s="14"/>
      <c r="LQC2365" s="14"/>
      <c r="LQD2365" s="14"/>
      <c r="LQE2365" s="14"/>
      <c r="LQF2365" s="14"/>
      <c r="LQG2365" s="14"/>
      <c r="LQH2365" s="14"/>
      <c r="LQI2365" s="14"/>
      <c r="LQJ2365" s="14"/>
      <c r="LQK2365" s="14"/>
      <c r="LQL2365" s="14"/>
      <c r="LQM2365" s="14"/>
      <c r="LQN2365" s="14"/>
      <c r="LQO2365" s="14"/>
      <c r="LQP2365" s="14"/>
      <c r="LQQ2365" s="14"/>
      <c r="LQR2365" s="14"/>
      <c r="LQS2365" s="14"/>
      <c r="LQT2365" s="14"/>
      <c r="LQU2365" s="14"/>
      <c r="LQV2365" s="14"/>
      <c r="LQW2365" s="14"/>
      <c r="LQX2365" s="14"/>
      <c r="LQY2365" s="14"/>
      <c r="LQZ2365" s="14"/>
      <c r="LRA2365" s="14"/>
      <c r="LRB2365" s="14"/>
      <c r="LRC2365" s="14"/>
      <c r="LRD2365" s="14"/>
      <c r="LRE2365" s="14"/>
      <c r="LRF2365" s="14"/>
      <c r="LRG2365" s="14"/>
      <c r="LRH2365" s="14"/>
      <c r="LRI2365" s="14"/>
      <c r="LRJ2365" s="14"/>
      <c r="LRK2365" s="14"/>
      <c r="LRL2365" s="14"/>
      <c r="LRM2365" s="14"/>
      <c r="LRN2365" s="14"/>
      <c r="LRO2365" s="14"/>
      <c r="LRP2365" s="14"/>
      <c r="LRQ2365" s="14"/>
      <c r="LRR2365" s="14"/>
      <c r="LRS2365" s="14"/>
      <c r="LRT2365" s="14"/>
      <c r="LRU2365" s="14"/>
      <c r="LRV2365" s="14"/>
      <c r="LRW2365" s="14"/>
      <c r="LRX2365" s="14"/>
      <c r="LRY2365" s="14"/>
      <c r="LRZ2365" s="14"/>
      <c r="LSA2365" s="14"/>
      <c r="LSB2365" s="14"/>
      <c r="LSC2365" s="14"/>
      <c r="LSD2365" s="14"/>
      <c r="LSE2365" s="14"/>
      <c r="LSF2365" s="14"/>
      <c r="LSG2365" s="14"/>
      <c r="LSH2365" s="14"/>
      <c r="LSI2365" s="14"/>
      <c r="LSJ2365" s="14"/>
      <c r="LSK2365" s="14"/>
      <c r="LSL2365" s="14"/>
      <c r="LSM2365" s="14"/>
      <c r="LSN2365" s="14"/>
      <c r="LSO2365" s="14"/>
      <c r="LSP2365" s="14"/>
      <c r="LSQ2365" s="14"/>
      <c r="LSR2365" s="14"/>
      <c r="LSS2365" s="14"/>
      <c r="LST2365" s="14"/>
      <c r="LSU2365" s="14"/>
      <c r="LSV2365" s="14"/>
      <c r="LSW2365" s="14"/>
      <c r="LSX2365" s="14"/>
      <c r="LSY2365" s="14"/>
      <c r="LSZ2365" s="14"/>
      <c r="LTA2365" s="14"/>
      <c r="LTB2365" s="14"/>
      <c r="LTC2365" s="14"/>
      <c r="LTD2365" s="14"/>
      <c r="LTE2365" s="14"/>
      <c r="LTF2365" s="14"/>
      <c r="LTG2365" s="14"/>
      <c r="LTH2365" s="14"/>
      <c r="LTI2365" s="14"/>
      <c r="LTJ2365" s="14"/>
      <c r="LTK2365" s="14"/>
      <c r="LTL2365" s="14"/>
      <c r="LTM2365" s="14"/>
      <c r="LTN2365" s="14"/>
      <c r="LTO2365" s="14"/>
      <c r="LTP2365" s="14"/>
      <c r="LTQ2365" s="14"/>
      <c r="LTR2365" s="14"/>
      <c r="LTS2365" s="14"/>
      <c r="LTT2365" s="14"/>
      <c r="LTU2365" s="14"/>
      <c r="LTV2365" s="14"/>
      <c r="LTW2365" s="14"/>
      <c r="LTX2365" s="14"/>
      <c r="LTY2365" s="14"/>
      <c r="LTZ2365" s="14"/>
      <c r="LUA2365" s="14"/>
      <c r="LUB2365" s="14"/>
      <c r="LUC2365" s="14"/>
      <c r="LUD2365" s="14"/>
      <c r="LUE2365" s="14"/>
      <c r="LUF2365" s="14"/>
      <c r="LUG2365" s="14"/>
      <c r="LUH2365" s="14"/>
      <c r="LUI2365" s="14"/>
      <c r="LUJ2365" s="14"/>
      <c r="LUK2365" s="14"/>
      <c r="LUL2365" s="14"/>
      <c r="LUM2365" s="14"/>
      <c r="LUN2365" s="14"/>
      <c r="LUO2365" s="14"/>
      <c r="LUP2365" s="14"/>
      <c r="LUQ2365" s="14"/>
      <c r="LUR2365" s="14"/>
      <c r="LUS2365" s="14"/>
      <c r="LUT2365" s="14"/>
      <c r="LUU2365" s="14"/>
      <c r="LUV2365" s="14"/>
      <c r="LUW2365" s="14"/>
      <c r="LUX2365" s="14"/>
      <c r="LUY2365" s="14"/>
      <c r="LUZ2365" s="14"/>
      <c r="LVA2365" s="14"/>
      <c r="LVB2365" s="14"/>
      <c r="LVC2365" s="14"/>
      <c r="LVD2365" s="14"/>
      <c r="LVE2365" s="14"/>
      <c r="LVF2365" s="14"/>
      <c r="LVG2365" s="14"/>
      <c r="LVH2365" s="14"/>
      <c r="LVI2365" s="14"/>
      <c r="LVJ2365" s="14"/>
      <c r="LVK2365" s="14"/>
      <c r="LVL2365" s="14"/>
      <c r="LVM2365" s="14"/>
      <c r="LVN2365" s="14"/>
      <c r="LVO2365" s="14"/>
      <c r="LVP2365" s="14"/>
      <c r="LVQ2365" s="14"/>
      <c r="LVR2365" s="14"/>
      <c r="LVS2365" s="14"/>
      <c r="LVT2365" s="14"/>
      <c r="LVU2365" s="14"/>
      <c r="LVV2365" s="14"/>
      <c r="LVW2365" s="14"/>
      <c r="LVX2365" s="14"/>
      <c r="LVY2365" s="14"/>
      <c r="LVZ2365" s="14"/>
      <c r="LWA2365" s="14"/>
      <c r="LWB2365" s="14"/>
      <c r="LWC2365" s="14"/>
      <c r="LWD2365" s="14"/>
      <c r="LWE2365" s="14"/>
      <c r="LWF2365" s="14"/>
      <c r="LWG2365" s="14"/>
      <c r="LWH2365" s="14"/>
      <c r="LWI2365" s="14"/>
      <c r="LWJ2365" s="14"/>
      <c r="LWK2365" s="14"/>
      <c r="LWL2365" s="14"/>
      <c r="LWM2365" s="14"/>
      <c r="LWN2365" s="14"/>
      <c r="LWO2365" s="14"/>
      <c r="LWP2365" s="14"/>
      <c r="LWQ2365" s="14"/>
      <c r="LWR2365" s="14"/>
      <c r="LWS2365" s="14"/>
      <c r="LWT2365" s="14"/>
      <c r="LWU2365" s="14"/>
      <c r="LWV2365" s="14"/>
      <c r="LWW2365" s="14"/>
      <c r="LWX2365" s="14"/>
      <c r="LWY2365" s="14"/>
      <c r="LWZ2365" s="14"/>
      <c r="LXA2365" s="14"/>
      <c r="LXB2365" s="14"/>
      <c r="LXC2365" s="14"/>
      <c r="LXD2365" s="14"/>
      <c r="LXE2365" s="14"/>
      <c r="LXF2365" s="14"/>
      <c r="LXG2365" s="14"/>
      <c r="LXH2365" s="14"/>
      <c r="LXI2365" s="14"/>
      <c r="LXJ2365" s="14"/>
      <c r="LXK2365" s="14"/>
      <c r="LXL2365" s="14"/>
      <c r="LXM2365" s="14"/>
      <c r="LXN2365" s="14"/>
      <c r="LXO2365" s="14"/>
      <c r="LXP2365" s="14"/>
      <c r="LXQ2365" s="14"/>
      <c r="LXR2365" s="14"/>
      <c r="LXS2365" s="14"/>
      <c r="LXT2365" s="14"/>
      <c r="LXU2365" s="14"/>
      <c r="LXV2365" s="14"/>
      <c r="LXW2365" s="14"/>
      <c r="LXX2365" s="14"/>
      <c r="LXY2365" s="14"/>
      <c r="LXZ2365" s="14"/>
      <c r="LYA2365" s="14"/>
      <c r="LYB2365" s="14"/>
      <c r="LYC2365" s="14"/>
      <c r="LYD2365" s="14"/>
      <c r="LYE2365" s="14"/>
      <c r="LYF2365" s="14"/>
      <c r="LYG2365" s="14"/>
      <c r="LYH2365" s="14"/>
      <c r="LYI2365" s="14"/>
      <c r="LYJ2365" s="14"/>
      <c r="LYK2365" s="14"/>
      <c r="LYL2365" s="14"/>
      <c r="LYM2365" s="14"/>
      <c r="LYN2365" s="14"/>
      <c r="LYO2365" s="14"/>
      <c r="LYP2365" s="14"/>
      <c r="LYQ2365" s="14"/>
      <c r="LYR2365" s="14"/>
      <c r="LYS2365" s="14"/>
      <c r="LYT2365" s="14"/>
      <c r="LYU2365" s="14"/>
      <c r="LYV2365" s="14"/>
      <c r="LYW2365" s="14"/>
      <c r="LYX2365" s="14"/>
      <c r="LYY2365" s="14"/>
      <c r="LYZ2365" s="14"/>
      <c r="LZA2365" s="14"/>
      <c r="LZB2365" s="14"/>
      <c r="LZC2365" s="14"/>
      <c r="LZD2365" s="14"/>
      <c r="LZE2365" s="14"/>
      <c r="LZF2365" s="14"/>
      <c r="LZG2365" s="14"/>
      <c r="LZH2365" s="14"/>
      <c r="LZI2365" s="14"/>
      <c r="LZJ2365" s="14"/>
      <c r="LZK2365" s="14"/>
      <c r="LZL2365" s="14"/>
      <c r="LZM2365" s="14"/>
      <c r="LZN2365" s="14"/>
      <c r="LZO2365" s="14"/>
      <c r="LZP2365" s="14"/>
      <c r="LZQ2365" s="14"/>
      <c r="LZR2365" s="14"/>
      <c r="LZS2365" s="14"/>
      <c r="LZT2365" s="14"/>
      <c r="LZU2365" s="14"/>
      <c r="LZV2365" s="14"/>
      <c r="LZW2365" s="14"/>
      <c r="LZX2365" s="14"/>
      <c r="LZY2365" s="14"/>
      <c r="LZZ2365" s="14"/>
      <c r="MAA2365" s="14"/>
      <c r="MAB2365" s="14"/>
      <c r="MAC2365" s="14"/>
      <c r="MAD2365" s="14"/>
      <c r="MAE2365" s="14"/>
      <c r="MAF2365" s="14"/>
      <c r="MAG2365" s="14"/>
      <c r="MAH2365" s="14"/>
      <c r="MAI2365" s="14"/>
      <c r="MAJ2365" s="14"/>
      <c r="MAK2365" s="14"/>
      <c r="MAL2365" s="14"/>
      <c r="MAM2365" s="14"/>
      <c r="MAN2365" s="14"/>
      <c r="MAO2365" s="14"/>
      <c r="MAP2365" s="14"/>
      <c r="MAQ2365" s="14"/>
      <c r="MAR2365" s="14"/>
      <c r="MAS2365" s="14"/>
      <c r="MAT2365" s="14"/>
      <c r="MAU2365" s="14"/>
      <c r="MAV2365" s="14"/>
      <c r="MAW2365" s="14"/>
      <c r="MAX2365" s="14"/>
      <c r="MAY2365" s="14"/>
      <c r="MAZ2365" s="14"/>
      <c r="MBA2365" s="14"/>
      <c r="MBB2365" s="14"/>
      <c r="MBC2365" s="14"/>
      <c r="MBD2365" s="14"/>
      <c r="MBE2365" s="14"/>
      <c r="MBF2365" s="14"/>
      <c r="MBG2365" s="14"/>
      <c r="MBH2365" s="14"/>
      <c r="MBI2365" s="14"/>
      <c r="MBJ2365" s="14"/>
      <c r="MBK2365" s="14"/>
      <c r="MBL2365" s="14"/>
      <c r="MBM2365" s="14"/>
      <c r="MBN2365" s="14"/>
      <c r="MBO2365" s="14"/>
      <c r="MBP2365" s="14"/>
      <c r="MBQ2365" s="14"/>
      <c r="MBR2365" s="14"/>
      <c r="MBS2365" s="14"/>
      <c r="MBT2365" s="14"/>
      <c r="MBU2365" s="14"/>
      <c r="MBV2365" s="14"/>
      <c r="MBW2365" s="14"/>
      <c r="MBX2365" s="14"/>
      <c r="MBY2365" s="14"/>
      <c r="MBZ2365" s="14"/>
      <c r="MCA2365" s="14"/>
      <c r="MCB2365" s="14"/>
      <c r="MCC2365" s="14"/>
      <c r="MCD2365" s="14"/>
      <c r="MCE2365" s="14"/>
      <c r="MCF2365" s="14"/>
      <c r="MCG2365" s="14"/>
      <c r="MCH2365" s="14"/>
      <c r="MCI2365" s="14"/>
      <c r="MCJ2365" s="14"/>
      <c r="MCK2365" s="14"/>
      <c r="MCL2365" s="14"/>
      <c r="MCM2365" s="14"/>
      <c r="MCN2365" s="14"/>
      <c r="MCO2365" s="14"/>
      <c r="MCP2365" s="14"/>
      <c r="MCQ2365" s="14"/>
      <c r="MCR2365" s="14"/>
      <c r="MCS2365" s="14"/>
      <c r="MCT2365" s="14"/>
      <c r="MCU2365" s="14"/>
      <c r="MCV2365" s="14"/>
      <c r="MCW2365" s="14"/>
      <c r="MCX2365" s="14"/>
      <c r="MCY2365" s="14"/>
      <c r="MCZ2365" s="14"/>
      <c r="MDA2365" s="14"/>
      <c r="MDB2365" s="14"/>
      <c r="MDC2365" s="14"/>
      <c r="MDD2365" s="14"/>
      <c r="MDE2365" s="14"/>
      <c r="MDF2365" s="14"/>
      <c r="MDG2365" s="14"/>
      <c r="MDH2365" s="14"/>
      <c r="MDI2365" s="14"/>
      <c r="MDJ2365" s="14"/>
      <c r="MDK2365" s="14"/>
      <c r="MDL2365" s="14"/>
      <c r="MDM2365" s="14"/>
      <c r="MDN2365" s="14"/>
      <c r="MDO2365" s="14"/>
      <c r="MDP2365" s="14"/>
      <c r="MDQ2365" s="14"/>
      <c r="MDR2365" s="14"/>
      <c r="MDS2365" s="14"/>
      <c r="MDT2365" s="14"/>
      <c r="MDU2365" s="14"/>
      <c r="MDV2365" s="14"/>
      <c r="MDW2365" s="14"/>
      <c r="MDX2365" s="14"/>
      <c r="MDY2365" s="14"/>
      <c r="MDZ2365" s="14"/>
      <c r="MEA2365" s="14"/>
      <c r="MEB2365" s="14"/>
      <c r="MEC2365" s="14"/>
      <c r="MED2365" s="14"/>
      <c r="MEE2365" s="14"/>
      <c r="MEF2365" s="14"/>
      <c r="MEG2365" s="14"/>
      <c r="MEH2365" s="14"/>
      <c r="MEI2365" s="14"/>
      <c r="MEJ2365" s="14"/>
      <c r="MEK2365" s="14"/>
      <c r="MEL2365" s="14"/>
      <c r="MEM2365" s="14"/>
      <c r="MEN2365" s="14"/>
      <c r="MEO2365" s="14"/>
      <c r="MEP2365" s="14"/>
      <c r="MEQ2365" s="14"/>
      <c r="MER2365" s="14"/>
      <c r="MES2365" s="14"/>
      <c r="MET2365" s="14"/>
      <c r="MEU2365" s="14"/>
      <c r="MEV2365" s="14"/>
      <c r="MEW2365" s="14"/>
      <c r="MEX2365" s="14"/>
      <c r="MEY2365" s="14"/>
      <c r="MEZ2365" s="14"/>
      <c r="MFA2365" s="14"/>
      <c r="MFB2365" s="14"/>
      <c r="MFC2365" s="14"/>
      <c r="MFD2365" s="14"/>
      <c r="MFE2365" s="14"/>
      <c r="MFF2365" s="14"/>
      <c r="MFG2365" s="14"/>
      <c r="MFH2365" s="14"/>
      <c r="MFI2365" s="14"/>
      <c r="MFJ2365" s="14"/>
      <c r="MFK2365" s="14"/>
      <c r="MFL2365" s="14"/>
      <c r="MFM2365" s="14"/>
      <c r="MFN2365" s="14"/>
      <c r="MFO2365" s="14"/>
      <c r="MFP2365" s="14"/>
      <c r="MFQ2365" s="14"/>
      <c r="MFR2365" s="14"/>
      <c r="MFS2365" s="14"/>
      <c r="MFT2365" s="14"/>
      <c r="MFU2365" s="14"/>
      <c r="MFV2365" s="14"/>
      <c r="MFW2365" s="14"/>
      <c r="MFX2365" s="14"/>
      <c r="MFY2365" s="14"/>
      <c r="MFZ2365" s="14"/>
      <c r="MGA2365" s="14"/>
      <c r="MGB2365" s="14"/>
      <c r="MGC2365" s="14"/>
      <c r="MGD2365" s="14"/>
      <c r="MGE2365" s="14"/>
      <c r="MGF2365" s="14"/>
      <c r="MGG2365" s="14"/>
      <c r="MGH2365" s="14"/>
      <c r="MGI2365" s="14"/>
      <c r="MGJ2365" s="14"/>
      <c r="MGK2365" s="14"/>
      <c r="MGL2365" s="14"/>
      <c r="MGM2365" s="14"/>
      <c r="MGN2365" s="14"/>
      <c r="MGO2365" s="14"/>
      <c r="MGP2365" s="14"/>
      <c r="MGQ2365" s="14"/>
      <c r="MGR2365" s="14"/>
      <c r="MGS2365" s="14"/>
      <c r="MGT2365" s="14"/>
      <c r="MGU2365" s="14"/>
      <c r="MGV2365" s="14"/>
      <c r="MGW2365" s="14"/>
      <c r="MGX2365" s="14"/>
      <c r="MGY2365" s="14"/>
      <c r="MGZ2365" s="14"/>
      <c r="MHA2365" s="14"/>
      <c r="MHB2365" s="14"/>
      <c r="MHC2365" s="14"/>
      <c r="MHD2365" s="14"/>
      <c r="MHE2365" s="14"/>
      <c r="MHF2365" s="14"/>
      <c r="MHG2365" s="14"/>
      <c r="MHH2365" s="14"/>
      <c r="MHI2365" s="14"/>
      <c r="MHJ2365" s="14"/>
      <c r="MHK2365" s="14"/>
      <c r="MHL2365" s="14"/>
      <c r="MHM2365" s="14"/>
      <c r="MHN2365" s="14"/>
      <c r="MHO2365" s="14"/>
      <c r="MHP2365" s="14"/>
      <c r="MHQ2365" s="14"/>
      <c r="MHR2365" s="14"/>
      <c r="MHS2365" s="14"/>
      <c r="MHT2365" s="14"/>
      <c r="MHU2365" s="14"/>
      <c r="MHV2365" s="14"/>
      <c r="MHW2365" s="14"/>
      <c r="MHX2365" s="14"/>
      <c r="MHY2365" s="14"/>
      <c r="MHZ2365" s="14"/>
      <c r="MIA2365" s="14"/>
      <c r="MIB2365" s="14"/>
      <c r="MIC2365" s="14"/>
      <c r="MID2365" s="14"/>
      <c r="MIE2365" s="14"/>
      <c r="MIF2365" s="14"/>
      <c r="MIG2365" s="14"/>
      <c r="MIH2365" s="14"/>
      <c r="MII2365" s="14"/>
      <c r="MIJ2365" s="14"/>
      <c r="MIK2365" s="14"/>
      <c r="MIL2365" s="14"/>
      <c r="MIM2365" s="14"/>
      <c r="MIN2365" s="14"/>
      <c r="MIO2365" s="14"/>
      <c r="MIP2365" s="14"/>
      <c r="MIQ2365" s="14"/>
      <c r="MIR2365" s="14"/>
      <c r="MIS2365" s="14"/>
      <c r="MIT2365" s="14"/>
      <c r="MIU2365" s="14"/>
      <c r="MIV2365" s="14"/>
      <c r="MIW2365" s="14"/>
      <c r="MIX2365" s="14"/>
      <c r="MIY2365" s="14"/>
      <c r="MIZ2365" s="14"/>
      <c r="MJA2365" s="14"/>
      <c r="MJB2365" s="14"/>
      <c r="MJC2365" s="14"/>
      <c r="MJD2365" s="14"/>
      <c r="MJE2365" s="14"/>
      <c r="MJF2365" s="14"/>
      <c r="MJG2365" s="14"/>
      <c r="MJH2365" s="14"/>
      <c r="MJI2365" s="14"/>
      <c r="MJJ2365" s="14"/>
      <c r="MJK2365" s="14"/>
      <c r="MJL2365" s="14"/>
      <c r="MJM2365" s="14"/>
      <c r="MJN2365" s="14"/>
      <c r="MJO2365" s="14"/>
      <c r="MJP2365" s="14"/>
      <c r="MJQ2365" s="14"/>
      <c r="MJR2365" s="14"/>
      <c r="MJS2365" s="14"/>
      <c r="MJT2365" s="14"/>
      <c r="MJU2365" s="14"/>
      <c r="MJV2365" s="14"/>
      <c r="MJW2365" s="14"/>
      <c r="MJX2365" s="14"/>
      <c r="MJY2365" s="14"/>
      <c r="MJZ2365" s="14"/>
      <c r="MKA2365" s="14"/>
      <c r="MKB2365" s="14"/>
      <c r="MKC2365" s="14"/>
      <c r="MKD2365" s="14"/>
      <c r="MKE2365" s="14"/>
      <c r="MKF2365" s="14"/>
      <c r="MKG2365" s="14"/>
      <c r="MKH2365" s="14"/>
      <c r="MKI2365" s="14"/>
      <c r="MKJ2365" s="14"/>
      <c r="MKK2365" s="14"/>
      <c r="MKL2365" s="14"/>
      <c r="MKM2365" s="14"/>
      <c r="MKN2365" s="14"/>
      <c r="MKO2365" s="14"/>
      <c r="MKP2365" s="14"/>
      <c r="MKQ2365" s="14"/>
      <c r="MKR2365" s="14"/>
      <c r="MKS2365" s="14"/>
      <c r="MKT2365" s="14"/>
      <c r="MKU2365" s="14"/>
      <c r="MKV2365" s="14"/>
      <c r="MKW2365" s="14"/>
      <c r="MKX2365" s="14"/>
      <c r="MKY2365" s="14"/>
      <c r="MKZ2365" s="14"/>
      <c r="MLA2365" s="14"/>
      <c r="MLB2365" s="14"/>
      <c r="MLC2365" s="14"/>
      <c r="MLD2365" s="14"/>
      <c r="MLE2365" s="14"/>
      <c r="MLF2365" s="14"/>
      <c r="MLG2365" s="14"/>
      <c r="MLH2365" s="14"/>
      <c r="MLI2365" s="14"/>
      <c r="MLJ2365" s="14"/>
      <c r="MLK2365" s="14"/>
      <c r="MLL2365" s="14"/>
      <c r="MLM2365" s="14"/>
      <c r="MLN2365" s="14"/>
      <c r="MLO2365" s="14"/>
      <c r="MLP2365" s="14"/>
      <c r="MLQ2365" s="14"/>
      <c r="MLR2365" s="14"/>
      <c r="MLS2365" s="14"/>
      <c r="MLT2365" s="14"/>
      <c r="MLU2365" s="14"/>
      <c r="MLV2365" s="14"/>
      <c r="MLW2365" s="14"/>
      <c r="MLX2365" s="14"/>
      <c r="MLY2365" s="14"/>
      <c r="MLZ2365" s="14"/>
      <c r="MMA2365" s="14"/>
      <c r="MMB2365" s="14"/>
      <c r="MMC2365" s="14"/>
      <c r="MMD2365" s="14"/>
      <c r="MME2365" s="14"/>
      <c r="MMF2365" s="14"/>
      <c r="MMG2365" s="14"/>
      <c r="MMH2365" s="14"/>
      <c r="MMI2365" s="14"/>
      <c r="MMJ2365" s="14"/>
      <c r="MMK2365" s="14"/>
      <c r="MML2365" s="14"/>
      <c r="MMM2365" s="14"/>
      <c r="MMN2365" s="14"/>
      <c r="MMO2365" s="14"/>
      <c r="MMP2365" s="14"/>
      <c r="MMQ2365" s="14"/>
      <c r="MMR2365" s="14"/>
      <c r="MMS2365" s="14"/>
      <c r="MMT2365" s="14"/>
      <c r="MMU2365" s="14"/>
      <c r="MMV2365" s="14"/>
      <c r="MMW2365" s="14"/>
      <c r="MMX2365" s="14"/>
      <c r="MMY2365" s="14"/>
      <c r="MMZ2365" s="14"/>
      <c r="MNA2365" s="14"/>
      <c r="MNB2365" s="14"/>
      <c r="MNC2365" s="14"/>
      <c r="MND2365" s="14"/>
      <c r="MNE2365" s="14"/>
      <c r="MNF2365" s="14"/>
      <c r="MNG2365" s="14"/>
      <c r="MNH2365" s="14"/>
      <c r="MNI2365" s="14"/>
      <c r="MNJ2365" s="14"/>
      <c r="MNK2365" s="14"/>
      <c r="MNL2365" s="14"/>
      <c r="MNM2365" s="14"/>
      <c r="MNN2365" s="14"/>
      <c r="MNO2365" s="14"/>
      <c r="MNP2365" s="14"/>
      <c r="MNQ2365" s="14"/>
      <c r="MNR2365" s="14"/>
      <c r="MNS2365" s="14"/>
      <c r="MNT2365" s="14"/>
      <c r="MNU2365" s="14"/>
      <c r="MNV2365" s="14"/>
      <c r="MNW2365" s="14"/>
      <c r="MNX2365" s="14"/>
      <c r="MNY2365" s="14"/>
      <c r="MNZ2365" s="14"/>
      <c r="MOA2365" s="14"/>
      <c r="MOB2365" s="14"/>
      <c r="MOC2365" s="14"/>
      <c r="MOD2365" s="14"/>
      <c r="MOE2365" s="14"/>
      <c r="MOF2365" s="14"/>
      <c r="MOG2365" s="14"/>
      <c r="MOH2365" s="14"/>
      <c r="MOI2365" s="14"/>
      <c r="MOJ2365" s="14"/>
      <c r="MOK2365" s="14"/>
      <c r="MOL2365" s="14"/>
      <c r="MOM2365" s="14"/>
      <c r="MON2365" s="14"/>
      <c r="MOO2365" s="14"/>
      <c r="MOP2365" s="14"/>
      <c r="MOQ2365" s="14"/>
      <c r="MOR2365" s="14"/>
      <c r="MOS2365" s="14"/>
      <c r="MOT2365" s="14"/>
      <c r="MOU2365" s="14"/>
      <c r="MOV2365" s="14"/>
      <c r="MOW2365" s="14"/>
      <c r="MOX2365" s="14"/>
      <c r="MOY2365" s="14"/>
      <c r="MOZ2365" s="14"/>
      <c r="MPA2365" s="14"/>
      <c r="MPB2365" s="14"/>
      <c r="MPC2365" s="14"/>
      <c r="MPD2365" s="14"/>
      <c r="MPE2365" s="14"/>
      <c r="MPF2365" s="14"/>
      <c r="MPG2365" s="14"/>
      <c r="MPH2365" s="14"/>
      <c r="MPI2365" s="14"/>
      <c r="MPJ2365" s="14"/>
      <c r="MPK2365" s="14"/>
      <c r="MPL2365" s="14"/>
      <c r="MPM2365" s="14"/>
      <c r="MPN2365" s="14"/>
      <c r="MPO2365" s="14"/>
      <c r="MPP2365" s="14"/>
      <c r="MPQ2365" s="14"/>
      <c r="MPR2365" s="14"/>
      <c r="MPS2365" s="14"/>
      <c r="MPT2365" s="14"/>
      <c r="MPU2365" s="14"/>
      <c r="MPV2365" s="14"/>
      <c r="MPW2365" s="14"/>
      <c r="MPX2365" s="14"/>
      <c r="MPY2365" s="14"/>
      <c r="MPZ2365" s="14"/>
      <c r="MQA2365" s="14"/>
      <c r="MQB2365" s="14"/>
      <c r="MQC2365" s="14"/>
      <c r="MQD2365" s="14"/>
      <c r="MQE2365" s="14"/>
      <c r="MQF2365" s="14"/>
      <c r="MQG2365" s="14"/>
      <c r="MQH2365" s="14"/>
      <c r="MQI2365" s="14"/>
      <c r="MQJ2365" s="14"/>
      <c r="MQK2365" s="14"/>
      <c r="MQL2365" s="14"/>
      <c r="MQM2365" s="14"/>
      <c r="MQN2365" s="14"/>
      <c r="MQO2365" s="14"/>
      <c r="MQP2365" s="14"/>
      <c r="MQQ2365" s="14"/>
      <c r="MQR2365" s="14"/>
      <c r="MQS2365" s="14"/>
      <c r="MQT2365" s="14"/>
      <c r="MQU2365" s="14"/>
      <c r="MQV2365" s="14"/>
      <c r="MQW2365" s="14"/>
      <c r="MQX2365" s="14"/>
      <c r="MQY2365" s="14"/>
      <c r="MQZ2365" s="14"/>
      <c r="MRA2365" s="14"/>
      <c r="MRB2365" s="14"/>
      <c r="MRC2365" s="14"/>
      <c r="MRD2365" s="14"/>
      <c r="MRE2365" s="14"/>
      <c r="MRF2365" s="14"/>
      <c r="MRG2365" s="14"/>
      <c r="MRH2365" s="14"/>
      <c r="MRI2365" s="14"/>
      <c r="MRJ2365" s="14"/>
      <c r="MRK2365" s="14"/>
      <c r="MRL2365" s="14"/>
      <c r="MRM2365" s="14"/>
      <c r="MRN2365" s="14"/>
      <c r="MRO2365" s="14"/>
      <c r="MRP2365" s="14"/>
      <c r="MRQ2365" s="14"/>
      <c r="MRR2365" s="14"/>
      <c r="MRS2365" s="14"/>
      <c r="MRT2365" s="14"/>
      <c r="MRU2365" s="14"/>
      <c r="MRV2365" s="14"/>
      <c r="MRW2365" s="14"/>
      <c r="MRX2365" s="14"/>
      <c r="MRY2365" s="14"/>
      <c r="MRZ2365" s="14"/>
      <c r="MSA2365" s="14"/>
      <c r="MSB2365" s="14"/>
      <c r="MSC2365" s="14"/>
      <c r="MSD2365" s="14"/>
      <c r="MSE2365" s="14"/>
      <c r="MSF2365" s="14"/>
      <c r="MSG2365" s="14"/>
      <c r="MSH2365" s="14"/>
      <c r="MSI2365" s="14"/>
      <c r="MSJ2365" s="14"/>
      <c r="MSK2365" s="14"/>
      <c r="MSL2365" s="14"/>
      <c r="MSM2365" s="14"/>
      <c r="MSN2365" s="14"/>
      <c r="MSO2365" s="14"/>
      <c r="MSP2365" s="14"/>
      <c r="MSQ2365" s="14"/>
      <c r="MSR2365" s="14"/>
      <c r="MSS2365" s="14"/>
      <c r="MST2365" s="14"/>
      <c r="MSU2365" s="14"/>
      <c r="MSV2365" s="14"/>
      <c r="MSW2365" s="14"/>
      <c r="MSX2365" s="14"/>
      <c r="MSY2365" s="14"/>
      <c r="MSZ2365" s="14"/>
      <c r="MTA2365" s="14"/>
      <c r="MTB2365" s="14"/>
      <c r="MTC2365" s="14"/>
      <c r="MTD2365" s="14"/>
      <c r="MTE2365" s="14"/>
      <c r="MTF2365" s="14"/>
      <c r="MTG2365" s="14"/>
      <c r="MTH2365" s="14"/>
      <c r="MTI2365" s="14"/>
      <c r="MTJ2365" s="14"/>
      <c r="MTK2365" s="14"/>
      <c r="MTL2365" s="14"/>
      <c r="MTM2365" s="14"/>
      <c r="MTN2365" s="14"/>
      <c r="MTO2365" s="14"/>
      <c r="MTP2365" s="14"/>
      <c r="MTQ2365" s="14"/>
      <c r="MTR2365" s="14"/>
      <c r="MTS2365" s="14"/>
      <c r="MTT2365" s="14"/>
      <c r="MTU2365" s="14"/>
      <c r="MTV2365" s="14"/>
      <c r="MTW2365" s="14"/>
      <c r="MTX2365" s="14"/>
      <c r="MTY2365" s="14"/>
      <c r="MTZ2365" s="14"/>
      <c r="MUA2365" s="14"/>
      <c r="MUB2365" s="14"/>
      <c r="MUC2365" s="14"/>
      <c r="MUD2365" s="14"/>
      <c r="MUE2365" s="14"/>
      <c r="MUF2365" s="14"/>
      <c r="MUG2365" s="14"/>
      <c r="MUH2365" s="14"/>
      <c r="MUI2365" s="14"/>
      <c r="MUJ2365" s="14"/>
      <c r="MUK2365" s="14"/>
      <c r="MUL2365" s="14"/>
      <c r="MUM2365" s="14"/>
      <c r="MUN2365" s="14"/>
      <c r="MUO2365" s="14"/>
      <c r="MUP2365" s="14"/>
      <c r="MUQ2365" s="14"/>
      <c r="MUR2365" s="14"/>
      <c r="MUS2365" s="14"/>
      <c r="MUT2365" s="14"/>
      <c r="MUU2365" s="14"/>
      <c r="MUV2365" s="14"/>
      <c r="MUW2365" s="14"/>
      <c r="MUX2365" s="14"/>
      <c r="MUY2365" s="14"/>
      <c r="MUZ2365" s="14"/>
      <c r="MVA2365" s="14"/>
      <c r="MVB2365" s="14"/>
      <c r="MVC2365" s="14"/>
      <c r="MVD2365" s="14"/>
      <c r="MVE2365" s="14"/>
      <c r="MVF2365" s="14"/>
      <c r="MVG2365" s="14"/>
      <c r="MVH2365" s="14"/>
      <c r="MVI2365" s="14"/>
      <c r="MVJ2365" s="14"/>
      <c r="MVK2365" s="14"/>
      <c r="MVL2365" s="14"/>
      <c r="MVM2365" s="14"/>
      <c r="MVN2365" s="14"/>
      <c r="MVO2365" s="14"/>
      <c r="MVP2365" s="14"/>
      <c r="MVQ2365" s="14"/>
      <c r="MVR2365" s="14"/>
      <c r="MVS2365" s="14"/>
      <c r="MVT2365" s="14"/>
      <c r="MVU2365" s="14"/>
      <c r="MVV2365" s="14"/>
      <c r="MVW2365" s="14"/>
      <c r="MVX2365" s="14"/>
      <c r="MVY2365" s="14"/>
      <c r="MVZ2365" s="14"/>
      <c r="MWA2365" s="14"/>
      <c r="MWB2365" s="14"/>
      <c r="MWC2365" s="14"/>
      <c r="MWD2365" s="14"/>
      <c r="MWE2365" s="14"/>
      <c r="MWF2365" s="14"/>
      <c r="MWG2365" s="14"/>
      <c r="MWH2365" s="14"/>
      <c r="MWI2365" s="14"/>
      <c r="MWJ2365" s="14"/>
      <c r="MWK2365" s="14"/>
      <c r="MWL2365" s="14"/>
      <c r="MWM2365" s="14"/>
      <c r="MWN2365" s="14"/>
      <c r="MWO2365" s="14"/>
      <c r="MWP2365" s="14"/>
      <c r="MWQ2365" s="14"/>
      <c r="MWR2365" s="14"/>
      <c r="MWS2365" s="14"/>
      <c r="MWT2365" s="14"/>
      <c r="MWU2365" s="14"/>
      <c r="MWV2365" s="14"/>
      <c r="MWW2365" s="14"/>
      <c r="MWX2365" s="14"/>
      <c r="MWY2365" s="14"/>
      <c r="MWZ2365" s="14"/>
      <c r="MXA2365" s="14"/>
      <c r="MXB2365" s="14"/>
      <c r="MXC2365" s="14"/>
      <c r="MXD2365" s="14"/>
      <c r="MXE2365" s="14"/>
      <c r="MXF2365" s="14"/>
      <c r="MXG2365" s="14"/>
      <c r="MXH2365" s="14"/>
      <c r="MXI2365" s="14"/>
      <c r="MXJ2365" s="14"/>
      <c r="MXK2365" s="14"/>
      <c r="MXL2365" s="14"/>
      <c r="MXM2365" s="14"/>
      <c r="MXN2365" s="14"/>
      <c r="MXO2365" s="14"/>
      <c r="MXP2365" s="14"/>
      <c r="MXQ2365" s="14"/>
      <c r="MXR2365" s="14"/>
      <c r="MXS2365" s="14"/>
      <c r="MXT2365" s="14"/>
      <c r="MXU2365" s="14"/>
      <c r="MXV2365" s="14"/>
      <c r="MXW2365" s="14"/>
      <c r="MXX2365" s="14"/>
      <c r="MXY2365" s="14"/>
      <c r="MXZ2365" s="14"/>
      <c r="MYA2365" s="14"/>
      <c r="MYB2365" s="14"/>
      <c r="MYC2365" s="14"/>
      <c r="MYD2365" s="14"/>
      <c r="MYE2365" s="14"/>
      <c r="MYF2365" s="14"/>
      <c r="MYG2365" s="14"/>
      <c r="MYH2365" s="14"/>
      <c r="MYI2365" s="14"/>
      <c r="MYJ2365" s="14"/>
      <c r="MYK2365" s="14"/>
      <c r="MYL2365" s="14"/>
      <c r="MYM2365" s="14"/>
      <c r="MYN2365" s="14"/>
      <c r="MYO2365" s="14"/>
      <c r="MYP2365" s="14"/>
      <c r="MYQ2365" s="14"/>
      <c r="MYR2365" s="14"/>
      <c r="MYS2365" s="14"/>
      <c r="MYT2365" s="14"/>
      <c r="MYU2365" s="14"/>
      <c r="MYV2365" s="14"/>
      <c r="MYW2365" s="14"/>
      <c r="MYX2365" s="14"/>
      <c r="MYY2365" s="14"/>
      <c r="MYZ2365" s="14"/>
      <c r="MZA2365" s="14"/>
      <c r="MZB2365" s="14"/>
      <c r="MZC2365" s="14"/>
      <c r="MZD2365" s="14"/>
      <c r="MZE2365" s="14"/>
      <c r="MZF2365" s="14"/>
      <c r="MZG2365" s="14"/>
      <c r="MZH2365" s="14"/>
      <c r="MZI2365" s="14"/>
      <c r="MZJ2365" s="14"/>
      <c r="MZK2365" s="14"/>
      <c r="MZL2365" s="14"/>
      <c r="MZM2365" s="14"/>
      <c r="MZN2365" s="14"/>
      <c r="MZO2365" s="14"/>
      <c r="MZP2365" s="14"/>
      <c r="MZQ2365" s="14"/>
      <c r="MZR2365" s="14"/>
      <c r="MZS2365" s="14"/>
      <c r="MZT2365" s="14"/>
      <c r="MZU2365" s="14"/>
      <c r="MZV2365" s="14"/>
      <c r="MZW2365" s="14"/>
      <c r="MZX2365" s="14"/>
      <c r="MZY2365" s="14"/>
      <c r="MZZ2365" s="14"/>
      <c r="NAA2365" s="14"/>
      <c r="NAB2365" s="14"/>
      <c r="NAC2365" s="14"/>
      <c r="NAD2365" s="14"/>
      <c r="NAE2365" s="14"/>
      <c r="NAF2365" s="14"/>
      <c r="NAG2365" s="14"/>
      <c r="NAH2365" s="14"/>
      <c r="NAI2365" s="14"/>
      <c r="NAJ2365" s="14"/>
      <c r="NAK2365" s="14"/>
      <c r="NAL2365" s="14"/>
      <c r="NAM2365" s="14"/>
      <c r="NAN2365" s="14"/>
      <c r="NAO2365" s="14"/>
      <c r="NAP2365" s="14"/>
      <c r="NAQ2365" s="14"/>
      <c r="NAR2365" s="14"/>
      <c r="NAS2365" s="14"/>
      <c r="NAT2365" s="14"/>
      <c r="NAU2365" s="14"/>
      <c r="NAV2365" s="14"/>
      <c r="NAW2365" s="14"/>
      <c r="NAX2365" s="14"/>
      <c r="NAY2365" s="14"/>
      <c r="NAZ2365" s="14"/>
      <c r="NBA2365" s="14"/>
      <c r="NBB2365" s="14"/>
      <c r="NBC2365" s="14"/>
      <c r="NBD2365" s="14"/>
      <c r="NBE2365" s="14"/>
      <c r="NBF2365" s="14"/>
      <c r="NBG2365" s="14"/>
      <c r="NBH2365" s="14"/>
      <c r="NBI2365" s="14"/>
      <c r="NBJ2365" s="14"/>
      <c r="NBK2365" s="14"/>
      <c r="NBL2365" s="14"/>
      <c r="NBM2365" s="14"/>
      <c r="NBN2365" s="14"/>
      <c r="NBO2365" s="14"/>
      <c r="NBP2365" s="14"/>
      <c r="NBQ2365" s="14"/>
      <c r="NBR2365" s="14"/>
      <c r="NBS2365" s="14"/>
      <c r="NBT2365" s="14"/>
      <c r="NBU2365" s="14"/>
      <c r="NBV2365" s="14"/>
      <c r="NBW2365" s="14"/>
      <c r="NBX2365" s="14"/>
      <c r="NBY2365" s="14"/>
      <c r="NBZ2365" s="14"/>
      <c r="NCA2365" s="14"/>
      <c r="NCB2365" s="14"/>
      <c r="NCC2365" s="14"/>
      <c r="NCD2365" s="14"/>
      <c r="NCE2365" s="14"/>
      <c r="NCF2365" s="14"/>
      <c r="NCG2365" s="14"/>
      <c r="NCH2365" s="14"/>
      <c r="NCI2365" s="14"/>
      <c r="NCJ2365" s="14"/>
      <c r="NCK2365" s="14"/>
      <c r="NCL2365" s="14"/>
      <c r="NCM2365" s="14"/>
      <c r="NCN2365" s="14"/>
      <c r="NCO2365" s="14"/>
      <c r="NCP2365" s="14"/>
      <c r="NCQ2365" s="14"/>
      <c r="NCR2365" s="14"/>
      <c r="NCS2365" s="14"/>
      <c r="NCT2365" s="14"/>
      <c r="NCU2365" s="14"/>
      <c r="NCV2365" s="14"/>
      <c r="NCW2365" s="14"/>
      <c r="NCX2365" s="14"/>
      <c r="NCY2365" s="14"/>
      <c r="NCZ2365" s="14"/>
      <c r="NDA2365" s="14"/>
      <c r="NDB2365" s="14"/>
      <c r="NDC2365" s="14"/>
      <c r="NDD2365" s="14"/>
      <c r="NDE2365" s="14"/>
      <c r="NDF2365" s="14"/>
      <c r="NDG2365" s="14"/>
      <c r="NDH2365" s="14"/>
      <c r="NDI2365" s="14"/>
      <c r="NDJ2365" s="14"/>
      <c r="NDK2365" s="14"/>
      <c r="NDL2365" s="14"/>
      <c r="NDM2365" s="14"/>
      <c r="NDN2365" s="14"/>
      <c r="NDO2365" s="14"/>
      <c r="NDP2365" s="14"/>
      <c r="NDQ2365" s="14"/>
      <c r="NDR2365" s="14"/>
      <c r="NDS2365" s="14"/>
      <c r="NDT2365" s="14"/>
      <c r="NDU2365" s="14"/>
      <c r="NDV2365" s="14"/>
      <c r="NDW2365" s="14"/>
      <c r="NDX2365" s="14"/>
      <c r="NDY2365" s="14"/>
      <c r="NDZ2365" s="14"/>
      <c r="NEA2365" s="14"/>
      <c r="NEB2365" s="14"/>
      <c r="NEC2365" s="14"/>
      <c r="NED2365" s="14"/>
      <c r="NEE2365" s="14"/>
      <c r="NEF2365" s="14"/>
      <c r="NEG2365" s="14"/>
      <c r="NEH2365" s="14"/>
      <c r="NEI2365" s="14"/>
      <c r="NEJ2365" s="14"/>
      <c r="NEK2365" s="14"/>
      <c r="NEL2365" s="14"/>
      <c r="NEM2365" s="14"/>
      <c r="NEN2365" s="14"/>
      <c r="NEO2365" s="14"/>
      <c r="NEP2365" s="14"/>
      <c r="NEQ2365" s="14"/>
      <c r="NER2365" s="14"/>
      <c r="NES2365" s="14"/>
      <c r="NET2365" s="14"/>
      <c r="NEU2365" s="14"/>
      <c r="NEV2365" s="14"/>
      <c r="NEW2365" s="14"/>
      <c r="NEX2365" s="14"/>
      <c r="NEY2365" s="14"/>
      <c r="NEZ2365" s="14"/>
      <c r="NFA2365" s="14"/>
      <c r="NFB2365" s="14"/>
      <c r="NFC2365" s="14"/>
      <c r="NFD2365" s="14"/>
      <c r="NFE2365" s="14"/>
      <c r="NFF2365" s="14"/>
      <c r="NFG2365" s="14"/>
      <c r="NFH2365" s="14"/>
      <c r="NFI2365" s="14"/>
      <c r="NFJ2365" s="14"/>
      <c r="NFK2365" s="14"/>
      <c r="NFL2365" s="14"/>
      <c r="NFM2365" s="14"/>
      <c r="NFN2365" s="14"/>
      <c r="NFO2365" s="14"/>
      <c r="NFP2365" s="14"/>
      <c r="NFQ2365" s="14"/>
      <c r="NFR2365" s="14"/>
      <c r="NFS2365" s="14"/>
      <c r="NFT2365" s="14"/>
      <c r="NFU2365" s="14"/>
      <c r="NFV2365" s="14"/>
      <c r="NFW2365" s="14"/>
      <c r="NFX2365" s="14"/>
      <c r="NFY2365" s="14"/>
      <c r="NFZ2365" s="14"/>
      <c r="NGA2365" s="14"/>
      <c r="NGB2365" s="14"/>
      <c r="NGC2365" s="14"/>
      <c r="NGD2365" s="14"/>
      <c r="NGE2365" s="14"/>
      <c r="NGF2365" s="14"/>
      <c r="NGG2365" s="14"/>
      <c r="NGH2365" s="14"/>
      <c r="NGI2365" s="14"/>
      <c r="NGJ2365" s="14"/>
      <c r="NGK2365" s="14"/>
      <c r="NGL2365" s="14"/>
      <c r="NGM2365" s="14"/>
      <c r="NGN2365" s="14"/>
      <c r="NGO2365" s="14"/>
      <c r="NGP2365" s="14"/>
      <c r="NGQ2365" s="14"/>
      <c r="NGR2365" s="14"/>
      <c r="NGS2365" s="14"/>
      <c r="NGT2365" s="14"/>
      <c r="NGU2365" s="14"/>
      <c r="NGV2365" s="14"/>
      <c r="NGW2365" s="14"/>
      <c r="NGX2365" s="14"/>
      <c r="NGY2365" s="14"/>
      <c r="NGZ2365" s="14"/>
      <c r="NHA2365" s="14"/>
      <c r="NHB2365" s="14"/>
      <c r="NHC2365" s="14"/>
      <c r="NHD2365" s="14"/>
      <c r="NHE2365" s="14"/>
      <c r="NHF2365" s="14"/>
      <c r="NHG2365" s="14"/>
      <c r="NHH2365" s="14"/>
      <c r="NHI2365" s="14"/>
      <c r="NHJ2365" s="14"/>
      <c r="NHK2365" s="14"/>
      <c r="NHL2365" s="14"/>
      <c r="NHM2365" s="14"/>
      <c r="NHN2365" s="14"/>
      <c r="NHO2365" s="14"/>
      <c r="NHP2365" s="14"/>
      <c r="NHQ2365" s="14"/>
      <c r="NHR2365" s="14"/>
      <c r="NHS2365" s="14"/>
      <c r="NHT2365" s="14"/>
      <c r="NHU2365" s="14"/>
      <c r="NHV2365" s="14"/>
      <c r="NHW2365" s="14"/>
      <c r="NHX2365" s="14"/>
      <c r="NHY2365" s="14"/>
      <c r="NHZ2365" s="14"/>
      <c r="NIA2365" s="14"/>
      <c r="NIB2365" s="14"/>
      <c r="NIC2365" s="14"/>
      <c r="NID2365" s="14"/>
      <c r="NIE2365" s="14"/>
      <c r="NIF2365" s="14"/>
      <c r="NIG2365" s="14"/>
      <c r="NIH2365" s="14"/>
      <c r="NII2365" s="14"/>
      <c r="NIJ2365" s="14"/>
      <c r="NIK2365" s="14"/>
      <c r="NIL2365" s="14"/>
      <c r="NIM2365" s="14"/>
      <c r="NIN2365" s="14"/>
      <c r="NIO2365" s="14"/>
      <c r="NIP2365" s="14"/>
      <c r="NIQ2365" s="14"/>
      <c r="NIR2365" s="14"/>
      <c r="NIS2365" s="14"/>
      <c r="NIT2365" s="14"/>
      <c r="NIU2365" s="14"/>
      <c r="NIV2365" s="14"/>
      <c r="NIW2365" s="14"/>
      <c r="NIX2365" s="14"/>
      <c r="NIY2365" s="14"/>
      <c r="NIZ2365" s="14"/>
      <c r="NJA2365" s="14"/>
      <c r="NJB2365" s="14"/>
      <c r="NJC2365" s="14"/>
      <c r="NJD2365" s="14"/>
      <c r="NJE2365" s="14"/>
      <c r="NJF2365" s="14"/>
      <c r="NJG2365" s="14"/>
      <c r="NJH2365" s="14"/>
      <c r="NJI2365" s="14"/>
      <c r="NJJ2365" s="14"/>
      <c r="NJK2365" s="14"/>
      <c r="NJL2365" s="14"/>
      <c r="NJM2365" s="14"/>
      <c r="NJN2365" s="14"/>
      <c r="NJO2365" s="14"/>
      <c r="NJP2365" s="14"/>
      <c r="NJQ2365" s="14"/>
      <c r="NJR2365" s="14"/>
      <c r="NJS2365" s="14"/>
      <c r="NJT2365" s="14"/>
      <c r="NJU2365" s="14"/>
      <c r="NJV2365" s="14"/>
      <c r="NJW2365" s="14"/>
      <c r="NJX2365" s="14"/>
      <c r="NJY2365" s="14"/>
      <c r="NJZ2365" s="14"/>
      <c r="NKA2365" s="14"/>
      <c r="NKB2365" s="14"/>
      <c r="NKC2365" s="14"/>
      <c r="NKD2365" s="14"/>
      <c r="NKE2365" s="14"/>
      <c r="NKF2365" s="14"/>
      <c r="NKG2365" s="14"/>
      <c r="NKH2365" s="14"/>
      <c r="NKI2365" s="14"/>
      <c r="NKJ2365" s="14"/>
      <c r="NKK2365" s="14"/>
      <c r="NKL2365" s="14"/>
      <c r="NKM2365" s="14"/>
      <c r="NKN2365" s="14"/>
      <c r="NKO2365" s="14"/>
      <c r="NKP2365" s="14"/>
      <c r="NKQ2365" s="14"/>
      <c r="NKR2365" s="14"/>
      <c r="NKS2365" s="14"/>
      <c r="NKT2365" s="14"/>
      <c r="NKU2365" s="14"/>
      <c r="NKV2365" s="14"/>
      <c r="NKW2365" s="14"/>
      <c r="NKX2365" s="14"/>
      <c r="NKY2365" s="14"/>
      <c r="NKZ2365" s="14"/>
      <c r="NLA2365" s="14"/>
      <c r="NLB2365" s="14"/>
      <c r="NLC2365" s="14"/>
      <c r="NLD2365" s="14"/>
      <c r="NLE2365" s="14"/>
      <c r="NLF2365" s="14"/>
      <c r="NLG2365" s="14"/>
      <c r="NLH2365" s="14"/>
      <c r="NLI2365" s="14"/>
      <c r="NLJ2365" s="14"/>
      <c r="NLK2365" s="14"/>
      <c r="NLL2365" s="14"/>
      <c r="NLM2365" s="14"/>
      <c r="NLN2365" s="14"/>
      <c r="NLO2365" s="14"/>
      <c r="NLP2365" s="14"/>
      <c r="NLQ2365" s="14"/>
      <c r="NLR2365" s="14"/>
      <c r="NLS2365" s="14"/>
      <c r="NLT2365" s="14"/>
      <c r="NLU2365" s="14"/>
      <c r="NLV2365" s="14"/>
      <c r="NLW2365" s="14"/>
      <c r="NLX2365" s="14"/>
      <c r="NLY2365" s="14"/>
      <c r="NLZ2365" s="14"/>
      <c r="NMA2365" s="14"/>
      <c r="NMB2365" s="14"/>
      <c r="NMC2365" s="14"/>
      <c r="NMD2365" s="14"/>
      <c r="NME2365" s="14"/>
      <c r="NMF2365" s="14"/>
      <c r="NMG2365" s="14"/>
      <c r="NMH2365" s="14"/>
      <c r="NMI2365" s="14"/>
      <c r="NMJ2365" s="14"/>
      <c r="NMK2365" s="14"/>
      <c r="NML2365" s="14"/>
      <c r="NMM2365" s="14"/>
      <c r="NMN2365" s="14"/>
      <c r="NMO2365" s="14"/>
      <c r="NMP2365" s="14"/>
      <c r="NMQ2365" s="14"/>
      <c r="NMR2365" s="14"/>
      <c r="NMS2365" s="14"/>
      <c r="NMT2365" s="14"/>
      <c r="NMU2365" s="14"/>
      <c r="NMV2365" s="14"/>
      <c r="NMW2365" s="14"/>
      <c r="NMX2365" s="14"/>
      <c r="NMY2365" s="14"/>
      <c r="NMZ2365" s="14"/>
      <c r="NNA2365" s="14"/>
      <c r="NNB2365" s="14"/>
      <c r="NNC2365" s="14"/>
      <c r="NND2365" s="14"/>
      <c r="NNE2365" s="14"/>
      <c r="NNF2365" s="14"/>
      <c r="NNG2365" s="14"/>
      <c r="NNH2365" s="14"/>
      <c r="NNI2365" s="14"/>
      <c r="NNJ2365" s="14"/>
      <c r="NNK2365" s="14"/>
      <c r="NNL2365" s="14"/>
      <c r="NNM2365" s="14"/>
      <c r="NNN2365" s="14"/>
      <c r="NNO2365" s="14"/>
      <c r="NNP2365" s="14"/>
      <c r="NNQ2365" s="14"/>
      <c r="NNR2365" s="14"/>
      <c r="NNS2365" s="14"/>
      <c r="NNT2365" s="14"/>
      <c r="NNU2365" s="14"/>
      <c r="NNV2365" s="14"/>
      <c r="NNW2365" s="14"/>
      <c r="NNX2365" s="14"/>
      <c r="NNY2365" s="14"/>
      <c r="NNZ2365" s="14"/>
      <c r="NOA2365" s="14"/>
      <c r="NOB2365" s="14"/>
      <c r="NOC2365" s="14"/>
      <c r="NOD2365" s="14"/>
      <c r="NOE2365" s="14"/>
      <c r="NOF2365" s="14"/>
      <c r="NOG2365" s="14"/>
      <c r="NOH2365" s="14"/>
      <c r="NOI2365" s="14"/>
      <c r="NOJ2365" s="14"/>
      <c r="NOK2365" s="14"/>
      <c r="NOL2365" s="14"/>
      <c r="NOM2365" s="14"/>
      <c r="NON2365" s="14"/>
      <c r="NOO2365" s="14"/>
      <c r="NOP2365" s="14"/>
      <c r="NOQ2365" s="14"/>
      <c r="NOR2365" s="14"/>
      <c r="NOS2365" s="14"/>
      <c r="NOT2365" s="14"/>
      <c r="NOU2365" s="14"/>
      <c r="NOV2365" s="14"/>
      <c r="NOW2365" s="14"/>
      <c r="NOX2365" s="14"/>
      <c r="NOY2365" s="14"/>
      <c r="NOZ2365" s="14"/>
      <c r="NPA2365" s="14"/>
      <c r="NPB2365" s="14"/>
      <c r="NPC2365" s="14"/>
      <c r="NPD2365" s="14"/>
      <c r="NPE2365" s="14"/>
      <c r="NPF2365" s="14"/>
      <c r="NPG2365" s="14"/>
      <c r="NPH2365" s="14"/>
      <c r="NPI2365" s="14"/>
      <c r="NPJ2365" s="14"/>
      <c r="NPK2365" s="14"/>
      <c r="NPL2365" s="14"/>
      <c r="NPM2365" s="14"/>
      <c r="NPN2365" s="14"/>
      <c r="NPO2365" s="14"/>
      <c r="NPP2365" s="14"/>
      <c r="NPQ2365" s="14"/>
      <c r="NPR2365" s="14"/>
      <c r="NPS2365" s="14"/>
      <c r="NPT2365" s="14"/>
      <c r="NPU2365" s="14"/>
      <c r="NPV2365" s="14"/>
      <c r="NPW2365" s="14"/>
      <c r="NPX2365" s="14"/>
      <c r="NPY2365" s="14"/>
      <c r="NPZ2365" s="14"/>
      <c r="NQA2365" s="14"/>
      <c r="NQB2365" s="14"/>
      <c r="NQC2365" s="14"/>
      <c r="NQD2365" s="14"/>
      <c r="NQE2365" s="14"/>
      <c r="NQF2365" s="14"/>
      <c r="NQG2365" s="14"/>
      <c r="NQH2365" s="14"/>
      <c r="NQI2365" s="14"/>
      <c r="NQJ2365" s="14"/>
      <c r="NQK2365" s="14"/>
      <c r="NQL2365" s="14"/>
      <c r="NQM2365" s="14"/>
      <c r="NQN2365" s="14"/>
      <c r="NQO2365" s="14"/>
      <c r="NQP2365" s="14"/>
      <c r="NQQ2365" s="14"/>
      <c r="NQR2365" s="14"/>
      <c r="NQS2365" s="14"/>
      <c r="NQT2365" s="14"/>
      <c r="NQU2365" s="14"/>
      <c r="NQV2365" s="14"/>
      <c r="NQW2365" s="14"/>
      <c r="NQX2365" s="14"/>
      <c r="NQY2365" s="14"/>
      <c r="NQZ2365" s="14"/>
      <c r="NRA2365" s="14"/>
      <c r="NRB2365" s="14"/>
      <c r="NRC2365" s="14"/>
      <c r="NRD2365" s="14"/>
      <c r="NRE2365" s="14"/>
      <c r="NRF2365" s="14"/>
      <c r="NRG2365" s="14"/>
      <c r="NRH2365" s="14"/>
      <c r="NRI2365" s="14"/>
      <c r="NRJ2365" s="14"/>
      <c r="NRK2365" s="14"/>
      <c r="NRL2365" s="14"/>
      <c r="NRM2365" s="14"/>
      <c r="NRN2365" s="14"/>
      <c r="NRO2365" s="14"/>
      <c r="NRP2365" s="14"/>
      <c r="NRQ2365" s="14"/>
      <c r="NRR2365" s="14"/>
      <c r="NRS2365" s="14"/>
      <c r="NRT2365" s="14"/>
      <c r="NRU2365" s="14"/>
      <c r="NRV2365" s="14"/>
      <c r="NRW2365" s="14"/>
      <c r="NRX2365" s="14"/>
      <c r="NRY2365" s="14"/>
      <c r="NRZ2365" s="14"/>
      <c r="NSA2365" s="14"/>
      <c r="NSB2365" s="14"/>
      <c r="NSC2365" s="14"/>
      <c r="NSD2365" s="14"/>
      <c r="NSE2365" s="14"/>
      <c r="NSF2365" s="14"/>
      <c r="NSG2365" s="14"/>
      <c r="NSH2365" s="14"/>
      <c r="NSI2365" s="14"/>
      <c r="NSJ2365" s="14"/>
      <c r="NSK2365" s="14"/>
      <c r="NSL2365" s="14"/>
      <c r="NSM2365" s="14"/>
      <c r="NSN2365" s="14"/>
      <c r="NSO2365" s="14"/>
      <c r="NSP2365" s="14"/>
      <c r="NSQ2365" s="14"/>
      <c r="NSR2365" s="14"/>
      <c r="NSS2365" s="14"/>
      <c r="NST2365" s="14"/>
      <c r="NSU2365" s="14"/>
      <c r="NSV2365" s="14"/>
      <c r="NSW2365" s="14"/>
      <c r="NSX2365" s="14"/>
      <c r="NSY2365" s="14"/>
      <c r="NSZ2365" s="14"/>
      <c r="NTA2365" s="14"/>
      <c r="NTB2365" s="14"/>
      <c r="NTC2365" s="14"/>
      <c r="NTD2365" s="14"/>
      <c r="NTE2365" s="14"/>
      <c r="NTF2365" s="14"/>
      <c r="NTG2365" s="14"/>
      <c r="NTH2365" s="14"/>
      <c r="NTI2365" s="14"/>
      <c r="NTJ2365" s="14"/>
      <c r="NTK2365" s="14"/>
      <c r="NTL2365" s="14"/>
      <c r="NTM2365" s="14"/>
      <c r="NTN2365" s="14"/>
      <c r="NTO2365" s="14"/>
      <c r="NTP2365" s="14"/>
      <c r="NTQ2365" s="14"/>
      <c r="NTR2365" s="14"/>
      <c r="NTS2365" s="14"/>
      <c r="NTT2365" s="14"/>
      <c r="NTU2365" s="14"/>
      <c r="NTV2365" s="14"/>
      <c r="NTW2365" s="14"/>
      <c r="NTX2365" s="14"/>
      <c r="NTY2365" s="14"/>
      <c r="NTZ2365" s="14"/>
      <c r="NUA2365" s="14"/>
      <c r="NUB2365" s="14"/>
      <c r="NUC2365" s="14"/>
      <c r="NUD2365" s="14"/>
      <c r="NUE2365" s="14"/>
      <c r="NUF2365" s="14"/>
      <c r="NUG2365" s="14"/>
      <c r="NUH2365" s="14"/>
      <c r="NUI2365" s="14"/>
      <c r="NUJ2365" s="14"/>
      <c r="NUK2365" s="14"/>
      <c r="NUL2365" s="14"/>
      <c r="NUM2365" s="14"/>
      <c r="NUN2365" s="14"/>
      <c r="NUO2365" s="14"/>
      <c r="NUP2365" s="14"/>
      <c r="NUQ2365" s="14"/>
      <c r="NUR2365" s="14"/>
      <c r="NUS2365" s="14"/>
      <c r="NUT2365" s="14"/>
      <c r="NUU2365" s="14"/>
      <c r="NUV2365" s="14"/>
      <c r="NUW2365" s="14"/>
      <c r="NUX2365" s="14"/>
      <c r="NUY2365" s="14"/>
      <c r="NUZ2365" s="14"/>
      <c r="NVA2365" s="14"/>
      <c r="NVB2365" s="14"/>
      <c r="NVC2365" s="14"/>
      <c r="NVD2365" s="14"/>
      <c r="NVE2365" s="14"/>
      <c r="NVF2365" s="14"/>
      <c r="NVG2365" s="14"/>
      <c r="NVH2365" s="14"/>
      <c r="NVI2365" s="14"/>
      <c r="NVJ2365" s="14"/>
      <c r="NVK2365" s="14"/>
      <c r="NVL2365" s="14"/>
      <c r="NVM2365" s="14"/>
      <c r="NVN2365" s="14"/>
      <c r="NVO2365" s="14"/>
      <c r="NVP2365" s="14"/>
      <c r="NVQ2365" s="14"/>
      <c r="NVR2365" s="14"/>
      <c r="NVS2365" s="14"/>
      <c r="NVT2365" s="14"/>
      <c r="NVU2365" s="14"/>
      <c r="NVV2365" s="14"/>
      <c r="NVW2365" s="14"/>
      <c r="NVX2365" s="14"/>
      <c r="NVY2365" s="14"/>
      <c r="NVZ2365" s="14"/>
      <c r="NWA2365" s="14"/>
      <c r="NWB2365" s="14"/>
      <c r="NWC2365" s="14"/>
      <c r="NWD2365" s="14"/>
      <c r="NWE2365" s="14"/>
      <c r="NWF2365" s="14"/>
      <c r="NWG2365" s="14"/>
      <c r="NWH2365" s="14"/>
      <c r="NWI2365" s="14"/>
      <c r="NWJ2365" s="14"/>
      <c r="NWK2365" s="14"/>
      <c r="NWL2365" s="14"/>
      <c r="NWM2365" s="14"/>
      <c r="NWN2365" s="14"/>
      <c r="NWO2365" s="14"/>
      <c r="NWP2365" s="14"/>
      <c r="NWQ2365" s="14"/>
      <c r="NWR2365" s="14"/>
      <c r="NWS2365" s="14"/>
      <c r="NWT2365" s="14"/>
      <c r="NWU2365" s="14"/>
      <c r="NWV2365" s="14"/>
      <c r="NWW2365" s="14"/>
      <c r="NWX2365" s="14"/>
      <c r="NWY2365" s="14"/>
      <c r="NWZ2365" s="14"/>
      <c r="NXA2365" s="14"/>
      <c r="NXB2365" s="14"/>
      <c r="NXC2365" s="14"/>
      <c r="NXD2365" s="14"/>
      <c r="NXE2365" s="14"/>
      <c r="NXF2365" s="14"/>
      <c r="NXG2365" s="14"/>
      <c r="NXH2365" s="14"/>
      <c r="NXI2365" s="14"/>
      <c r="NXJ2365" s="14"/>
      <c r="NXK2365" s="14"/>
      <c r="NXL2365" s="14"/>
      <c r="NXM2365" s="14"/>
      <c r="NXN2365" s="14"/>
      <c r="NXO2365" s="14"/>
      <c r="NXP2365" s="14"/>
      <c r="NXQ2365" s="14"/>
      <c r="NXR2365" s="14"/>
      <c r="NXS2365" s="14"/>
      <c r="NXT2365" s="14"/>
      <c r="NXU2365" s="14"/>
      <c r="NXV2365" s="14"/>
      <c r="NXW2365" s="14"/>
      <c r="NXX2365" s="14"/>
      <c r="NXY2365" s="14"/>
      <c r="NXZ2365" s="14"/>
      <c r="NYA2365" s="14"/>
      <c r="NYB2365" s="14"/>
      <c r="NYC2365" s="14"/>
      <c r="NYD2365" s="14"/>
      <c r="NYE2365" s="14"/>
      <c r="NYF2365" s="14"/>
      <c r="NYG2365" s="14"/>
      <c r="NYH2365" s="14"/>
      <c r="NYI2365" s="14"/>
      <c r="NYJ2365" s="14"/>
      <c r="NYK2365" s="14"/>
      <c r="NYL2365" s="14"/>
      <c r="NYM2365" s="14"/>
      <c r="NYN2365" s="14"/>
      <c r="NYO2365" s="14"/>
      <c r="NYP2365" s="14"/>
      <c r="NYQ2365" s="14"/>
      <c r="NYR2365" s="14"/>
      <c r="NYS2365" s="14"/>
      <c r="NYT2365" s="14"/>
      <c r="NYU2365" s="14"/>
      <c r="NYV2365" s="14"/>
      <c r="NYW2365" s="14"/>
      <c r="NYX2365" s="14"/>
      <c r="NYY2365" s="14"/>
      <c r="NYZ2365" s="14"/>
      <c r="NZA2365" s="14"/>
      <c r="NZB2365" s="14"/>
      <c r="NZC2365" s="14"/>
      <c r="NZD2365" s="14"/>
      <c r="NZE2365" s="14"/>
      <c r="NZF2365" s="14"/>
      <c r="NZG2365" s="14"/>
      <c r="NZH2365" s="14"/>
      <c r="NZI2365" s="14"/>
      <c r="NZJ2365" s="14"/>
      <c r="NZK2365" s="14"/>
      <c r="NZL2365" s="14"/>
      <c r="NZM2365" s="14"/>
      <c r="NZN2365" s="14"/>
      <c r="NZO2365" s="14"/>
      <c r="NZP2365" s="14"/>
      <c r="NZQ2365" s="14"/>
      <c r="NZR2365" s="14"/>
      <c r="NZS2365" s="14"/>
      <c r="NZT2365" s="14"/>
      <c r="NZU2365" s="14"/>
      <c r="NZV2365" s="14"/>
      <c r="NZW2365" s="14"/>
      <c r="NZX2365" s="14"/>
      <c r="NZY2365" s="14"/>
      <c r="NZZ2365" s="14"/>
      <c r="OAA2365" s="14"/>
      <c r="OAB2365" s="14"/>
      <c r="OAC2365" s="14"/>
      <c r="OAD2365" s="14"/>
      <c r="OAE2365" s="14"/>
      <c r="OAF2365" s="14"/>
      <c r="OAG2365" s="14"/>
      <c r="OAH2365" s="14"/>
      <c r="OAI2365" s="14"/>
      <c r="OAJ2365" s="14"/>
      <c r="OAK2365" s="14"/>
      <c r="OAL2365" s="14"/>
      <c r="OAM2365" s="14"/>
      <c r="OAN2365" s="14"/>
      <c r="OAO2365" s="14"/>
      <c r="OAP2365" s="14"/>
      <c r="OAQ2365" s="14"/>
      <c r="OAR2365" s="14"/>
      <c r="OAS2365" s="14"/>
      <c r="OAT2365" s="14"/>
      <c r="OAU2365" s="14"/>
      <c r="OAV2365" s="14"/>
      <c r="OAW2365" s="14"/>
      <c r="OAX2365" s="14"/>
      <c r="OAY2365" s="14"/>
      <c r="OAZ2365" s="14"/>
      <c r="OBA2365" s="14"/>
      <c r="OBB2365" s="14"/>
      <c r="OBC2365" s="14"/>
      <c r="OBD2365" s="14"/>
      <c r="OBE2365" s="14"/>
      <c r="OBF2365" s="14"/>
      <c r="OBG2365" s="14"/>
      <c r="OBH2365" s="14"/>
      <c r="OBI2365" s="14"/>
      <c r="OBJ2365" s="14"/>
      <c r="OBK2365" s="14"/>
      <c r="OBL2365" s="14"/>
      <c r="OBM2365" s="14"/>
      <c r="OBN2365" s="14"/>
      <c r="OBO2365" s="14"/>
      <c r="OBP2365" s="14"/>
      <c r="OBQ2365" s="14"/>
      <c r="OBR2365" s="14"/>
      <c r="OBS2365" s="14"/>
      <c r="OBT2365" s="14"/>
      <c r="OBU2365" s="14"/>
      <c r="OBV2365" s="14"/>
      <c r="OBW2365" s="14"/>
      <c r="OBX2365" s="14"/>
      <c r="OBY2365" s="14"/>
      <c r="OBZ2365" s="14"/>
      <c r="OCA2365" s="14"/>
      <c r="OCB2365" s="14"/>
      <c r="OCC2365" s="14"/>
      <c r="OCD2365" s="14"/>
      <c r="OCE2365" s="14"/>
      <c r="OCF2365" s="14"/>
      <c r="OCG2365" s="14"/>
      <c r="OCH2365" s="14"/>
      <c r="OCI2365" s="14"/>
      <c r="OCJ2365" s="14"/>
      <c r="OCK2365" s="14"/>
      <c r="OCL2365" s="14"/>
      <c r="OCM2365" s="14"/>
      <c r="OCN2365" s="14"/>
      <c r="OCO2365" s="14"/>
      <c r="OCP2365" s="14"/>
      <c r="OCQ2365" s="14"/>
      <c r="OCR2365" s="14"/>
      <c r="OCS2365" s="14"/>
      <c r="OCT2365" s="14"/>
      <c r="OCU2365" s="14"/>
      <c r="OCV2365" s="14"/>
      <c r="OCW2365" s="14"/>
      <c r="OCX2365" s="14"/>
      <c r="OCY2365" s="14"/>
      <c r="OCZ2365" s="14"/>
      <c r="ODA2365" s="14"/>
      <c r="ODB2365" s="14"/>
      <c r="ODC2365" s="14"/>
      <c r="ODD2365" s="14"/>
      <c r="ODE2365" s="14"/>
      <c r="ODF2365" s="14"/>
      <c r="ODG2365" s="14"/>
      <c r="ODH2365" s="14"/>
      <c r="ODI2365" s="14"/>
      <c r="ODJ2365" s="14"/>
      <c r="ODK2365" s="14"/>
      <c r="ODL2365" s="14"/>
      <c r="ODM2365" s="14"/>
      <c r="ODN2365" s="14"/>
      <c r="ODO2365" s="14"/>
      <c r="ODP2365" s="14"/>
      <c r="ODQ2365" s="14"/>
      <c r="ODR2365" s="14"/>
      <c r="ODS2365" s="14"/>
      <c r="ODT2365" s="14"/>
      <c r="ODU2365" s="14"/>
      <c r="ODV2365" s="14"/>
      <c r="ODW2365" s="14"/>
      <c r="ODX2365" s="14"/>
      <c r="ODY2365" s="14"/>
      <c r="ODZ2365" s="14"/>
      <c r="OEA2365" s="14"/>
      <c r="OEB2365" s="14"/>
      <c r="OEC2365" s="14"/>
      <c r="OED2365" s="14"/>
      <c r="OEE2365" s="14"/>
      <c r="OEF2365" s="14"/>
      <c r="OEG2365" s="14"/>
      <c r="OEH2365" s="14"/>
      <c r="OEI2365" s="14"/>
      <c r="OEJ2365" s="14"/>
      <c r="OEK2365" s="14"/>
      <c r="OEL2365" s="14"/>
      <c r="OEM2365" s="14"/>
      <c r="OEN2365" s="14"/>
      <c r="OEO2365" s="14"/>
      <c r="OEP2365" s="14"/>
      <c r="OEQ2365" s="14"/>
      <c r="OER2365" s="14"/>
      <c r="OES2365" s="14"/>
      <c r="OET2365" s="14"/>
      <c r="OEU2365" s="14"/>
      <c r="OEV2365" s="14"/>
      <c r="OEW2365" s="14"/>
      <c r="OEX2365" s="14"/>
      <c r="OEY2365" s="14"/>
      <c r="OEZ2365" s="14"/>
      <c r="OFA2365" s="14"/>
      <c r="OFB2365" s="14"/>
      <c r="OFC2365" s="14"/>
      <c r="OFD2365" s="14"/>
      <c r="OFE2365" s="14"/>
      <c r="OFF2365" s="14"/>
      <c r="OFG2365" s="14"/>
      <c r="OFH2365" s="14"/>
      <c r="OFI2365" s="14"/>
      <c r="OFJ2365" s="14"/>
      <c r="OFK2365" s="14"/>
      <c r="OFL2365" s="14"/>
      <c r="OFM2365" s="14"/>
      <c r="OFN2365" s="14"/>
      <c r="OFO2365" s="14"/>
      <c r="OFP2365" s="14"/>
      <c r="OFQ2365" s="14"/>
      <c r="OFR2365" s="14"/>
      <c r="OFS2365" s="14"/>
      <c r="OFT2365" s="14"/>
      <c r="OFU2365" s="14"/>
      <c r="OFV2365" s="14"/>
      <c r="OFW2365" s="14"/>
      <c r="OFX2365" s="14"/>
      <c r="OFY2365" s="14"/>
      <c r="OFZ2365" s="14"/>
      <c r="OGA2365" s="14"/>
      <c r="OGB2365" s="14"/>
      <c r="OGC2365" s="14"/>
      <c r="OGD2365" s="14"/>
      <c r="OGE2365" s="14"/>
      <c r="OGF2365" s="14"/>
      <c r="OGG2365" s="14"/>
      <c r="OGH2365" s="14"/>
      <c r="OGI2365" s="14"/>
      <c r="OGJ2365" s="14"/>
      <c r="OGK2365" s="14"/>
      <c r="OGL2365" s="14"/>
      <c r="OGM2365" s="14"/>
      <c r="OGN2365" s="14"/>
      <c r="OGO2365" s="14"/>
      <c r="OGP2365" s="14"/>
      <c r="OGQ2365" s="14"/>
      <c r="OGR2365" s="14"/>
      <c r="OGS2365" s="14"/>
      <c r="OGT2365" s="14"/>
      <c r="OGU2365" s="14"/>
      <c r="OGV2365" s="14"/>
      <c r="OGW2365" s="14"/>
      <c r="OGX2365" s="14"/>
      <c r="OGY2365" s="14"/>
      <c r="OGZ2365" s="14"/>
      <c r="OHA2365" s="14"/>
      <c r="OHB2365" s="14"/>
      <c r="OHC2365" s="14"/>
      <c r="OHD2365" s="14"/>
      <c r="OHE2365" s="14"/>
      <c r="OHF2365" s="14"/>
      <c r="OHG2365" s="14"/>
      <c r="OHH2365" s="14"/>
      <c r="OHI2365" s="14"/>
      <c r="OHJ2365" s="14"/>
      <c r="OHK2365" s="14"/>
      <c r="OHL2365" s="14"/>
      <c r="OHM2365" s="14"/>
      <c r="OHN2365" s="14"/>
      <c r="OHO2365" s="14"/>
      <c r="OHP2365" s="14"/>
      <c r="OHQ2365" s="14"/>
      <c r="OHR2365" s="14"/>
      <c r="OHS2365" s="14"/>
      <c r="OHT2365" s="14"/>
      <c r="OHU2365" s="14"/>
      <c r="OHV2365" s="14"/>
      <c r="OHW2365" s="14"/>
      <c r="OHX2365" s="14"/>
      <c r="OHY2365" s="14"/>
      <c r="OHZ2365" s="14"/>
      <c r="OIA2365" s="14"/>
      <c r="OIB2365" s="14"/>
      <c r="OIC2365" s="14"/>
      <c r="OID2365" s="14"/>
      <c r="OIE2365" s="14"/>
      <c r="OIF2365" s="14"/>
      <c r="OIG2365" s="14"/>
      <c r="OIH2365" s="14"/>
      <c r="OII2365" s="14"/>
      <c r="OIJ2365" s="14"/>
      <c r="OIK2365" s="14"/>
      <c r="OIL2365" s="14"/>
      <c r="OIM2365" s="14"/>
      <c r="OIN2365" s="14"/>
      <c r="OIO2365" s="14"/>
      <c r="OIP2365" s="14"/>
      <c r="OIQ2365" s="14"/>
      <c r="OIR2365" s="14"/>
      <c r="OIS2365" s="14"/>
      <c r="OIT2365" s="14"/>
      <c r="OIU2365" s="14"/>
      <c r="OIV2365" s="14"/>
      <c r="OIW2365" s="14"/>
      <c r="OIX2365" s="14"/>
      <c r="OIY2365" s="14"/>
      <c r="OIZ2365" s="14"/>
      <c r="OJA2365" s="14"/>
      <c r="OJB2365" s="14"/>
      <c r="OJC2365" s="14"/>
      <c r="OJD2365" s="14"/>
      <c r="OJE2365" s="14"/>
      <c r="OJF2365" s="14"/>
      <c r="OJG2365" s="14"/>
      <c r="OJH2365" s="14"/>
      <c r="OJI2365" s="14"/>
      <c r="OJJ2365" s="14"/>
      <c r="OJK2365" s="14"/>
      <c r="OJL2365" s="14"/>
      <c r="OJM2365" s="14"/>
      <c r="OJN2365" s="14"/>
      <c r="OJO2365" s="14"/>
      <c r="OJP2365" s="14"/>
      <c r="OJQ2365" s="14"/>
      <c r="OJR2365" s="14"/>
      <c r="OJS2365" s="14"/>
      <c r="OJT2365" s="14"/>
      <c r="OJU2365" s="14"/>
      <c r="OJV2365" s="14"/>
      <c r="OJW2365" s="14"/>
      <c r="OJX2365" s="14"/>
      <c r="OJY2365" s="14"/>
      <c r="OJZ2365" s="14"/>
      <c r="OKA2365" s="14"/>
      <c r="OKB2365" s="14"/>
      <c r="OKC2365" s="14"/>
      <c r="OKD2365" s="14"/>
      <c r="OKE2365" s="14"/>
      <c r="OKF2365" s="14"/>
      <c r="OKG2365" s="14"/>
      <c r="OKH2365" s="14"/>
      <c r="OKI2365" s="14"/>
      <c r="OKJ2365" s="14"/>
      <c r="OKK2365" s="14"/>
      <c r="OKL2365" s="14"/>
      <c r="OKM2365" s="14"/>
      <c r="OKN2365" s="14"/>
      <c r="OKO2365" s="14"/>
      <c r="OKP2365" s="14"/>
      <c r="OKQ2365" s="14"/>
      <c r="OKR2365" s="14"/>
      <c r="OKS2365" s="14"/>
      <c r="OKT2365" s="14"/>
      <c r="OKU2365" s="14"/>
      <c r="OKV2365" s="14"/>
      <c r="OKW2365" s="14"/>
      <c r="OKX2365" s="14"/>
      <c r="OKY2365" s="14"/>
      <c r="OKZ2365" s="14"/>
      <c r="OLA2365" s="14"/>
      <c r="OLB2365" s="14"/>
      <c r="OLC2365" s="14"/>
      <c r="OLD2365" s="14"/>
      <c r="OLE2365" s="14"/>
      <c r="OLF2365" s="14"/>
      <c r="OLG2365" s="14"/>
      <c r="OLH2365" s="14"/>
      <c r="OLI2365" s="14"/>
      <c r="OLJ2365" s="14"/>
      <c r="OLK2365" s="14"/>
      <c r="OLL2365" s="14"/>
      <c r="OLM2365" s="14"/>
      <c r="OLN2365" s="14"/>
      <c r="OLO2365" s="14"/>
      <c r="OLP2365" s="14"/>
      <c r="OLQ2365" s="14"/>
      <c r="OLR2365" s="14"/>
      <c r="OLS2365" s="14"/>
      <c r="OLT2365" s="14"/>
      <c r="OLU2365" s="14"/>
      <c r="OLV2365" s="14"/>
      <c r="OLW2365" s="14"/>
      <c r="OLX2365" s="14"/>
      <c r="OLY2365" s="14"/>
      <c r="OLZ2365" s="14"/>
      <c r="OMA2365" s="14"/>
      <c r="OMB2365" s="14"/>
      <c r="OMC2365" s="14"/>
      <c r="OMD2365" s="14"/>
      <c r="OME2365" s="14"/>
      <c r="OMF2365" s="14"/>
      <c r="OMG2365" s="14"/>
      <c r="OMH2365" s="14"/>
      <c r="OMI2365" s="14"/>
      <c r="OMJ2365" s="14"/>
      <c r="OMK2365" s="14"/>
      <c r="OML2365" s="14"/>
      <c r="OMM2365" s="14"/>
      <c r="OMN2365" s="14"/>
      <c r="OMO2365" s="14"/>
      <c r="OMP2365" s="14"/>
      <c r="OMQ2365" s="14"/>
      <c r="OMR2365" s="14"/>
      <c r="OMS2365" s="14"/>
      <c r="OMT2365" s="14"/>
      <c r="OMU2365" s="14"/>
      <c r="OMV2365" s="14"/>
      <c r="OMW2365" s="14"/>
      <c r="OMX2365" s="14"/>
      <c r="OMY2365" s="14"/>
      <c r="OMZ2365" s="14"/>
      <c r="ONA2365" s="14"/>
      <c r="ONB2365" s="14"/>
      <c r="ONC2365" s="14"/>
      <c r="OND2365" s="14"/>
      <c r="ONE2365" s="14"/>
      <c r="ONF2365" s="14"/>
      <c r="ONG2365" s="14"/>
      <c r="ONH2365" s="14"/>
      <c r="ONI2365" s="14"/>
      <c r="ONJ2365" s="14"/>
      <c r="ONK2365" s="14"/>
      <c r="ONL2365" s="14"/>
      <c r="ONM2365" s="14"/>
      <c r="ONN2365" s="14"/>
      <c r="ONO2365" s="14"/>
      <c r="ONP2365" s="14"/>
      <c r="ONQ2365" s="14"/>
      <c r="ONR2365" s="14"/>
      <c r="ONS2365" s="14"/>
      <c r="ONT2365" s="14"/>
      <c r="ONU2365" s="14"/>
      <c r="ONV2365" s="14"/>
      <c r="ONW2365" s="14"/>
      <c r="ONX2365" s="14"/>
      <c r="ONY2365" s="14"/>
      <c r="ONZ2365" s="14"/>
      <c r="OOA2365" s="14"/>
      <c r="OOB2365" s="14"/>
      <c r="OOC2365" s="14"/>
      <c r="OOD2365" s="14"/>
      <c r="OOE2365" s="14"/>
      <c r="OOF2365" s="14"/>
      <c r="OOG2365" s="14"/>
      <c r="OOH2365" s="14"/>
      <c r="OOI2365" s="14"/>
      <c r="OOJ2365" s="14"/>
      <c r="OOK2365" s="14"/>
      <c r="OOL2365" s="14"/>
      <c r="OOM2365" s="14"/>
      <c r="OON2365" s="14"/>
      <c r="OOO2365" s="14"/>
      <c r="OOP2365" s="14"/>
      <c r="OOQ2365" s="14"/>
      <c r="OOR2365" s="14"/>
      <c r="OOS2365" s="14"/>
      <c r="OOT2365" s="14"/>
      <c r="OOU2365" s="14"/>
      <c r="OOV2365" s="14"/>
      <c r="OOW2365" s="14"/>
      <c r="OOX2365" s="14"/>
      <c r="OOY2365" s="14"/>
      <c r="OOZ2365" s="14"/>
      <c r="OPA2365" s="14"/>
      <c r="OPB2365" s="14"/>
      <c r="OPC2365" s="14"/>
      <c r="OPD2365" s="14"/>
      <c r="OPE2365" s="14"/>
      <c r="OPF2365" s="14"/>
      <c r="OPG2365" s="14"/>
      <c r="OPH2365" s="14"/>
      <c r="OPI2365" s="14"/>
      <c r="OPJ2365" s="14"/>
      <c r="OPK2365" s="14"/>
      <c r="OPL2365" s="14"/>
      <c r="OPM2365" s="14"/>
      <c r="OPN2365" s="14"/>
      <c r="OPO2365" s="14"/>
      <c r="OPP2365" s="14"/>
      <c r="OPQ2365" s="14"/>
      <c r="OPR2365" s="14"/>
      <c r="OPS2365" s="14"/>
      <c r="OPT2365" s="14"/>
      <c r="OPU2365" s="14"/>
      <c r="OPV2365" s="14"/>
      <c r="OPW2365" s="14"/>
      <c r="OPX2365" s="14"/>
      <c r="OPY2365" s="14"/>
      <c r="OPZ2365" s="14"/>
      <c r="OQA2365" s="14"/>
      <c r="OQB2365" s="14"/>
      <c r="OQC2365" s="14"/>
      <c r="OQD2365" s="14"/>
      <c r="OQE2365" s="14"/>
      <c r="OQF2365" s="14"/>
      <c r="OQG2365" s="14"/>
      <c r="OQH2365" s="14"/>
      <c r="OQI2365" s="14"/>
      <c r="OQJ2365" s="14"/>
      <c r="OQK2365" s="14"/>
      <c r="OQL2365" s="14"/>
      <c r="OQM2365" s="14"/>
      <c r="OQN2365" s="14"/>
      <c r="OQO2365" s="14"/>
      <c r="OQP2365" s="14"/>
      <c r="OQQ2365" s="14"/>
      <c r="OQR2365" s="14"/>
      <c r="OQS2365" s="14"/>
      <c r="OQT2365" s="14"/>
      <c r="OQU2365" s="14"/>
      <c r="OQV2365" s="14"/>
      <c r="OQW2365" s="14"/>
      <c r="OQX2365" s="14"/>
      <c r="OQY2365" s="14"/>
      <c r="OQZ2365" s="14"/>
      <c r="ORA2365" s="14"/>
      <c r="ORB2365" s="14"/>
      <c r="ORC2365" s="14"/>
      <c r="ORD2365" s="14"/>
      <c r="ORE2365" s="14"/>
      <c r="ORF2365" s="14"/>
      <c r="ORG2365" s="14"/>
      <c r="ORH2365" s="14"/>
      <c r="ORI2365" s="14"/>
      <c r="ORJ2365" s="14"/>
      <c r="ORK2365" s="14"/>
      <c r="ORL2365" s="14"/>
      <c r="ORM2365" s="14"/>
      <c r="ORN2365" s="14"/>
      <c r="ORO2365" s="14"/>
      <c r="ORP2365" s="14"/>
      <c r="ORQ2365" s="14"/>
      <c r="ORR2365" s="14"/>
      <c r="ORS2365" s="14"/>
      <c r="ORT2365" s="14"/>
      <c r="ORU2365" s="14"/>
      <c r="ORV2365" s="14"/>
      <c r="ORW2365" s="14"/>
      <c r="ORX2365" s="14"/>
      <c r="ORY2365" s="14"/>
      <c r="ORZ2365" s="14"/>
      <c r="OSA2365" s="14"/>
      <c r="OSB2365" s="14"/>
      <c r="OSC2365" s="14"/>
      <c r="OSD2365" s="14"/>
      <c r="OSE2365" s="14"/>
      <c r="OSF2365" s="14"/>
      <c r="OSG2365" s="14"/>
      <c r="OSH2365" s="14"/>
      <c r="OSI2365" s="14"/>
      <c r="OSJ2365" s="14"/>
      <c r="OSK2365" s="14"/>
      <c r="OSL2365" s="14"/>
      <c r="OSM2365" s="14"/>
      <c r="OSN2365" s="14"/>
      <c r="OSO2365" s="14"/>
      <c r="OSP2365" s="14"/>
      <c r="OSQ2365" s="14"/>
      <c r="OSR2365" s="14"/>
      <c r="OSS2365" s="14"/>
      <c r="OST2365" s="14"/>
      <c r="OSU2365" s="14"/>
      <c r="OSV2365" s="14"/>
      <c r="OSW2365" s="14"/>
      <c r="OSX2365" s="14"/>
      <c r="OSY2365" s="14"/>
      <c r="OSZ2365" s="14"/>
      <c r="OTA2365" s="14"/>
      <c r="OTB2365" s="14"/>
      <c r="OTC2365" s="14"/>
      <c r="OTD2365" s="14"/>
      <c r="OTE2365" s="14"/>
      <c r="OTF2365" s="14"/>
      <c r="OTG2365" s="14"/>
      <c r="OTH2365" s="14"/>
      <c r="OTI2365" s="14"/>
      <c r="OTJ2365" s="14"/>
      <c r="OTK2365" s="14"/>
      <c r="OTL2365" s="14"/>
      <c r="OTM2365" s="14"/>
      <c r="OTN2365" s="14"/>
      <c r="OTO2365" s="14"/>
      <c r="OTP2365" s="14"/>
      <c r="OTQ2365" s="14"/>
      <c r="OTR2365" s="14"/>
      <c r="OTS2365" s="14"/>
      <c r="OTT2365" s="14"/>
      <c r="OTU2365" s="14"/>
      <c r="OTV2365" s="14"/>
      <c r="OTW2365" s="14"/>
      <c r="OTX2365" s="14"/>
      <c r="OTY2365" s="14"/>
      <c r="OTZ2365" s="14"/>
      <c r="OUA2365" s="14"/>
      <c r="OUB2365" s="14"/>
      <c r="OUC2365" s="14"/>
      <c r="OUD2365" s="14"/>
      <c r="OUE2365" s="14"/>
      <c r="OUF2365" s="14"/>
      <c r="OUG2365" s="14"/>
      <c r="OUH2365" s="14"/>
      <c r="OUI2365" s="14"/>
      <c r="OUJ2365" s="14"/>
      <c r="OUK2365" s="14"/>
      <c r="OUL2365" s="14"/>
      <c r="OUM2365" s="14"/>
      <c r="OUN2365" s="14"/>
      <c r="OUO2365" s="14"/>
      <c r="OUP2365" s="14"/>
      <c r="OUQ2365" s="14"/>
      <c r="OUR2365" s="14"/>
      <c r="OUS2365" s="14"/>
      <c r="OUT2365" s="14"/>
      <c r="OUU2365" s="14"/>
      <c r="OUV2365" s="14"/>
      <c r="OUW2365" s="14"/>
      <c r="OUX2365" s="14"/>
      <c r="OUY2365" s="14"/>
      <c r="OUZ2365" s="14"/>
      <c r="OVA2365" s="14"/>
      <c r="OVB2365" s="14"/>
      <c r="OVC2365" s="14"/>
      <c r="OVD2365" s="14"/>
      <c r="OVE2365" s="14"/>
      <c r="OVF2365" s="14"/>
      <c r="OVG2365" s="14"/>
      <c r="OVH2365" s="14"/>
      <c r="OVI2365" s="14"/>
      <c r="OVJ2365" s="14"/>
      <c r="OVK2365" s="14"/>
      <c r="OVL2365" s="14"/>
      <c r="OVM2365" s="14"/>
      <c r="OVN2365" s="14"/>
      <c r="OVO2365" s="14"/>
      <c r="OVP2365" s="14"/>
      <c r="OVQ2365" s="14"/>
      <c r="OVR2365" s="14"/>
      <c r="OVS2365" s="14"/>
      <c r="OVT2365" s="14"/>
      <c r="OVU2365" s="14"/>
      <c r="OVV2365" s="14"/>
      <c r="OVW2365" s="14"/>
      <c r="OVX2365" s="14"/>
      <c r="OVY2365" s="14"/>
      <c r="OVZ2365" s="14"/>
      <c r="OWA2365" s="14"/>
      <c r="OWB2365" s="14"/>
      <c r="OWC2365" s="14"/>
      <c r="OWD2365" s="14"/>
      <c r="OWE2365" s="14"/>
      <c r="OWF2365" s="14"/>
      <c r="OWG2365" s="14"/>
      <c r="OWH2365" s="14"/>
      <c r="OWI2365" s="14"/>
      <c r="OWJ2365" s="14"/>
      <c r="OWK2365" s="14"/>
      <c r="OWL2365" s="14"/>
      <c r="OWM2365" s="14"/>
      <c r="OWN2365" s="14"/>
      <c r="OWO2365" s="14"/>
      <c r="OWP2365" s="14"/>
      <c r="OWQ2365" s="14"/>
      <c r="OWR2365" s="14"/>
      <c r="OWS2365" s="14"/>
      <c r="OWT2365" s="14"/>
      <c r="OWU2365" s="14"/>
      <c r="OWV2365" s="14"/>
      <c r="OWW2365" s="14"/>
      <c r="OWX2365" s="14"/>
      <c r="OWY2365" s="14"/>
      <c r="OWZ2365" s="14"/>
      <c r="OXA2365" s="14"/>
      <c r="OXB2365" s="14"/>
      <c r="OXC2365" s="14"/>
      <c r="OXD2365" s="14"/>
      <c r="OXE2365" s="14"/>
      <c r="OXF2365" s="14"/>
      <c r="OXG2365" s="14"/>
      <c r="OXH2365" s="14"/>
      <c r="OXI2365" s="14"/>
      <c r="OXJ2365" s="14"/>
      <c r="OXK2365" s="14"/>
      <c r="OXL2365" s="14"/>
      <c r="OXM2365" s="14"/>
      <c r="OXN2365" s="14"/>
      <c r="OXO2365" s="14"/>
      <c r="OXP2365" s="14"/>
      <c r="OXQ2365" s="14"/>
      <c r="OXR2365" s="14"/>
      <c r="OXS2365" s="14"/>
      <c r="OXT2365" s="14"/>
      <c r="OXU2365" s="14"/>
      <c r="OXV2365" s="14"/>
      <c r="OXW2365" s="14"/>
      <c r="OXX2365" s="14"/>
      <c r="OXY2365" s="14"/>
      <c r="OXZ2365" s="14"/>
      <c r="OYA2365" s="14"/>
      <c r="OYB2365" s="14"/>
      <c r="OYC2365" s="14"/>
      <c r="OYD2365" s="14"/>
      <c r="OYE2365" s="14"/>
      <c r="OYF2365" s="14"/>
      <c r="OYG2365" s="14"/>
      <c r="OYH2365" s="14"/>
      <c r="OYI2365" s="14"/>
      <c r="OYJ2365" s="14"/>
      <c r="OYK2365" s="14"/>
      <c r="OYL2365" s="14"/>
      <c r="OYM2365" s="14"/>
      <c r="OYN2365" s="14"/>
      <c r="OYO2365" s="14"/>
      <c r="OYP2365" s="14"/>
      <c r="OYQ2365" s="14"/>
      <c r="OYR2365" s="14"/>
      <c r="OYS2365" s="14"/>
      <c r="OYT2365" s="14"/>
      <c r="OYU2365" s="14"/>
      <c r="OYV2365" s="14"/>
      <c r="OYW2365" s="14"/>
      <c r="OYX2365" s="14"/>
      <c r="OYY2365" s="14"/>
      <c r="OYZ2365" s="14"/>
      <c r="OZA2365" s="14"/>
      <c r="OZB2365" s="14"/>
      <c r="OZC2365" s="14"/>
      <c r="OZD2365" s="14"/>
      <c r="OZE2365" s="14"/>
      <c r="OZF2365" s="14"/>
      <c r="OZG2365" s="14"/>
      <c r="OZH2365" s="14"/>
      <c r="OZI2365" s="14"/>
      <c r="OZJ2365" s="14"/>
      <c r="OZK2365" s="14"/>
      <c r="OZL2365" s="14"/>
      <c r="OZM2365" s="14"/>
      <c r="OZN2365" s="14"/>
      <c r="OZO2365" s="14"/>
      <c r="OZP2365" s="14"/>
      <c r="OZQ2365" s="14"/>
      <c r="OZR2365" s="14"/>
      <c r="OZS2365" s="14"/>
      <c r="OZT2365" s="14"/>
      <c r="OZU2365" s="14"/>
      <c r="OZV2365" s="14"/>
      <c r="OZW2365" s="14"/>
      <c r="OZX2365" s="14"/>
      <c r="OZY2365" s="14"/>
      <c r="OZZ2365" s="14"/>
      <c r="PAA2365" s="14"/>
      <c r="PAB2365" s="14"/>
      <c r="PAC2365" s="14"/>
      <c r="PAD2365" s="14"/>
      <c r="PAE2365" s="14"/>
      <c r="PAF2365" s="14"/>
      <c r="PAG2365" s="14"/>
      <c r="PAH2365" s="14"/>
      <c r="PAI2365" s="14"/>
      <c r="PAJ2365" s="14"/>
      <c r="PAK2365" s="14"/>
      <c r="PAL2365" s="14"/>
      <c r="PAM2365" s="14"/>
      <c r="PAN2365" s="14"/>
      <c r="PAO2365" s="14"/>
      <c r="PAP2365" s="14"/>
      <c r="PAQ2365" s="14"/>
      <c r="PAR2365" s="14"/>
      <c r="PAS2365" s="14"/>
      <c r="PAT2365" s="14"/>
      <c r="PAU2365" s="14"/>
      <c r="PAV2365" s="14"/>
      <c r="PAW2365" s="14"/>
      <c r="PAX2365" s="14"/>
      <c r="PAY2365" s="14"/>
      <c r="PAZ2365" s="14"/>
      <c r="PBA2365" s="14"/>
      <c r="PBB2365" s="14"/>
      <c r="PBC2365" s="14"/>
      <c r="PBD2365" s="14"/>
      <c r="PBE2365" s="14"/>
      <c r="PBF2365" s="14"/>
      <c r="PBG2365" s="14"/>
      <c r="PBH2365" s="14"/>
      <c r="PBI2365" s="14"/>
      <c r="PBJ2365" s="14"/>
      <c r="PBK2365" s="14"/>
      <c r="PBL2365" s="14"/>
      <c r="PBM2365" s="14"/>
      <c r="PBN2365" s="14"/>
      <c r="PBO2365" s="14"/>
      <c r="PBP2365" s="14"/>
      <c r="PBQ2365" s="14"/>
      <c r="PBR2365" s="14"/>
      <c r="PBS2365" s="14"/>
      <c r="PBT2365" s="14"/>
      <c r="PBU2365" s="14"/>
      <c r="PBV2365" s="14"/>
      <c r="PBW2365" s="14"/>
      <c r="PBX2365" s="14"/>
      <c r="PBY2365" s="14"/>
      <c r="PBZ2365" s="14"/>
      <c r="PCA2365" s="14"/>
      <c r="PCB2365" s="14"/>
      <c r="PCC2365" s="14"/>
      <c r="PCD2365" s="14"/>
      <c r="PCE2365" s="14"/>
      <c r="PCF2365" s="14"/>
      <c r="PCG2365" s="14"/>
      <c r="PCH2365" s="14"/>
      <c r="PCI2365" s="14"/>
      <c r="PCJ2365" s="14"/>
      <c r="PCK2365" s="14"/>
      <c r="PCL2365" s="14"/>
      <c r="PCM2365" s="14"/>
      <c r="PCN2365" s="14"/>
      <c r="PCO2365" s="14"/>
      <c r="PCP2365" s="14"/>
      <c r="PCQ2365" s="14"/>
      <c r="PCR2365" s="14"/>
      <c r="PCS2365" s="14"/>
      <c r="PCT2365" s="14"/>
      <c r="PCU2365" s="14"/>
      <c r="PCV2365" s="14"/>
      <c r="PCW2365" s="14"/>
      <c r="PCX2365" s="14"/>
      <c r="PCY2365" s="14"/>
      <c r="PCZ2365" s="14"/>
      <c r="PDA2365" s="14"/>
      <c r="PDB2365" s="14"/>
      <c r="PDC2365" s="14"/>
      <c r="PDD2365" s="14"/>
      <c r="PDE2365" s="14"/>
      <c r="PDF2365" s="14"/>
      <c r="PDG2365" s="14"/>
      <c r="PDH2365" s="14"/>
      <c r="PDI2365" s="14"/>
      <c r="PDJ2365" s="14"/>
      <c r="PDK2365" s="14"/>
      <c r="PDL2365" s="14"/>
      <c r="PDM2365" s="14"/>
      <c r="PDN2365" s="14"/>
      <c r="PDO2365" s="14"/>
      <c r="PDP2365" s="14"/>
      <c r="PDQ2365" s="14"/>
      <c r="PDR2365" s="14"/>
      <c r="PDS2365" s="14"/>
      <c r="PDT2365" s="14"/>
      <c r="PDU2365" s="14"/>
      <c r="PDV2365" s="14"/>
      <c r="PDW2365" s="14"/>
      <c r="PDX2365" s="14"/>
      <c r="PDY2365" s="14"/>
      <c r="PDZ2365" s="14"/>
      <c r="PEA2365" s="14"/>
      <c r="PEB2365" s="14"/>
      <c r="PEC2365" s="14"/>
      <c r="PED2365" s="14"/>
      <c r="PEE2365" s="14"/>
      <c r="PEF2365" s="14"/>
      <c r="PEG2365" s="14"/>
      <c r="PEH2365" s="14"/>
      <c r="PEI2365" s="14"/>
      <c r="PEJ2365" s="14"/>
      <c r="PEK2365" s="14"/>
      <c r="PEL2365" s="14"/>
      <c r="PEM2365" s="14"/>
      <c r="PEN2365" s="14"/>
      <c r="PEO2365" s="14"/>
      <c r="PEP2365" s="14"/>
      <c r="PEQ2365" s="14"/>
      <c r="PER2365" s="14"/>
      <c r="PES2365" s="14"/>
      <c r="PET2365" s="14"/>
      <c r="PEU2365" s="14"/>
      <c r="PEV2365" s="14"/>
      <c r="PEW2365" s="14"/>
      <c r="PEX2365" s="14"/>
      <c r="PEY2365" s="14"/>
      <c r="PEZ2365" s="14"/>
      <c r="PFA2365" s="14"/>
      <c r="PFB2365" s="14"/>
      <c r="PFC2365" s="14"/>
      <c r="PFD2365" s="14"/>
      <c r="PFE2365" s="14"/>
      <c r="PFF2365" s="14"/>
      <c r="PFG2365" s="14"/>
      <c r="PFH2365" s="14"/>
      <c r="PFI2365" s="14"/>
      <c r="PFJ2365" s="14"/>
      <c r="PFK2365" s="14"/>
      <c r="PFL2365" s="14"/>
      <c r="PFM2365" s="14"/>
      <c r="PFN2365" s="14"/>
      <c r="PFO2365" s="14"/>
      <c r="PFP2365" s="14"/>
      <c r="PFQ2365" s="14"/>
      <c r="PFR2365" s="14"/>
      <c r="PFS2365" s="14"/>
      <c r="PFT2365" s="14"/>
      <c r="PFU2365" s="14"/>
      <c r="PFV2365" s="14"/>
      <c r="PFW2365" s="14"/>
      <c r="PFX2365" s="14"/>
      <c r="PFY2365" s="14"/>
      <c r="PFZ2365" s="14"/>
      <c r="PGA2365" s="14"/>
      <c r="PGB2365" s="14"/>
      <c r="PGC2365" s="14"/>
      <c r="PGD2365" s="14"/>
      <c r="PGE2365" s="14"/>
      <c r="PGF2365" s="14"/>
      <c r="PGG2365" s="14"/>
      <c r="PGH2365" s="14"/>
      <c r="PGI2365" s="14"/>
      <c r="PGJ2365" s="14"/>
      <c r="PGK2365" s="14"/>
      <c r="PGL2365" s="14"/>
      <c r="PGM2365" s="14"/>
      <c r="PGN2365" s="14"/>
      <c r="PGO2365" s="14"/>
      <c r="PGP2365" s="14"/>
      <c r="PGQ2365" s="14"/>
      <c r="PGR2365" s="14"/>
      <c r="PGS2365" s="14"/>
      <c r="PGT2365" s="14"/>
      <c r="PGU2365" s="14"/>
      <c r="PGV2365" s="14"/>
      <c r="PGW2365" s="14"/>
      <c r="PGX2365" s="14"/>
      <c r="PGY2365" s="14"/>
      <c r="PGZ2365" s="14"/>
      <c r="PHA2365" s="14"/>
      <c r="PHB2365" s="14"/>
      <c r="PHC2365" s="14"/>
      <c r="PHD2365" s="14"/>
      <c r="PHE2365" s="14"/>
      <c r="PHF2365" s="14"/>
      <c r="PHG2365" s="14"/>
      <c r="PHH2365" s="14"/>
      <c r="PHI2365" s="14"/>
      <c r="PHJ2365" s="14"/>
      <c r="PHK2365" s="14"/>
      <c r="PHL2365" s="14"/>
      <c r="PHM2365" s="14"/>
      <c r="PHN2365" s="14"/>
      <c r="PHO2365" s="14"/>
      <c r="PHP2365" s="14"/>
      <c r="PHQ2365" s="14"/>
      <c r="PHR2365" s="14"/>
      <c r="PHS2365" s="14"/>
      <c r="PHT2365" s="14"/>
      <c r="PHU2365" s="14"/>
      <c r="PHV2365" s="14"/>
      <c r="PHW2365" s="14"/>
      <c r="PHX2365" s="14"/>
      <c r="PHY2365" s="14"/>
      <c r="PHZ2365" s="14"/>
      <c r="PIA2365" s="14"/>
      <c r="PIB2365" s="14"/>
      <c r="PIC2365" s="14"/>
      <c r="PID2365" s="14"/>
      <c r="PIE2365" s="14"/>
      <c r="PIF2365" s="14"/>
      <c r="PIG2365" s="14"/>
      <c r="PIH2365" s="14"/>
      <c r="PII2365" s="14"/>
      <c r="PIJ2365" s="14"/>
      <c r="PIK2365" s="14"/>
      <c r="PIL2365" s="14"/>
      <c r="PIM2365" s="14"/>
      <c r="PIN2365" s="14"/>
      <c r="PIO2365" s="14"/>
      <c r="PIP2365" s="14"/>
      <c r="PIQ2365" s="14"/>
      <c r="PIR2365" s="14"/>
      <c r="PIS2365" s="14"/>
      <c r="PIT2365" s="14"/>
      <c r="PIU2365" s="14"/>
      <c r="PIV2365" s="14"/>
      <c r="PIW2365" s="14"/>
      <c r="PIX2365" s="14"/>
      <c r="PIY2365" s="14"/>
      <c r="PIZ2365" s="14"/>
      <c r="PJA2365" s="14"/>
      <c r="PJB2365" s="14"/>
      <c r="PJC2365" s="14"/>
      <c r="PJD2365" s="14"/>
      <c r="PJE2365" s="14"/>
      <c r="PJF2365" s="14"/>
      <c r="PJG2365" s="14"/>
      <c r="PJH2365" s="14"/>
      <c r="PJI2365" s="14"/>
      <c r="PJJ2365" s="14"/>
      <c r="PJK2365" s="14"/>
      <c r="PJL2365" s="14"/>
      <c r="PJM2365" s="14"/>
      <c r="PJN2365" s="14"/>
      <c r="PJO2365" s="14"/>
      <c r="PJP2365" s="14"/>
      <c r="PJQ2365" s="14"/>
      <c r="PJR2365" s="14"/>
      <c r="PJS2365" s="14"/>
      <c r="PJT2365" s="14"/>
      <c r="PJU2365" s="14"/>
      <c r="PJV2365" s="14"/>
      <c r="PJW2365" s="14"/>
      <c r="PJX2365" s="14"/>
      <c r="PJY2365" s="14"/>
      <c r="PJZ2365" s="14"/>
      <c r="PKA2365" s="14"/>
      <c r="PKB2365" s="14"/>
      <c r="PKC2365" s="14"/>
      <c r="PKD2365" s="14"/>
      <c r="PKE2365" s="14"/>
      <c r="PKF2365" s="14"/>
      <c r="PKG2365" s="14"/>
      <c r="PKH2365" s="14"/>
      <c r="PKI2365" s="14"/>
      <c r="PKJ2365" s="14"/>
      <c r="PKK2365" s="14"/>
      <c r="PKL2365" s="14"/>
      <c r="PKM2365" s="14"/>
      <c r="PKN2365" s="14"/>
      <c r="PKO2365" s="14"/>
      <c r="PKP2365" s="14"/>
      <c r="PKQ2365" s="14"/>
      <c r="PKR2365" s="14"/>
      <c r="PKS2365" s="14"/>
      <c r="PKT2365" s="14"/>
      <c r="PKU2365" s="14"/>
      <c r="PKV2365" s="14"/>
      <c r="PKW2365" s="14"/>
      <c r="PKX2365" s="14"/>
      <c r="PKY2365" s="14"/>
      <c r="PKZ2365" s="14"/>
      <c r="PLA2365" s="14"/>
      <c r="PLB2365" s="14"/>
      <c r="PLC2365" s="14"/>
      <c r="PLD2365" s="14"/>
      <c r="PLE2365" s="14"/>
      <c r="PLF2365" s="14"/>
      <c r="PLG2365" s="14"/>
      <c r="PLH2365" s="14"/>
      <c r="PLI2365" s="14"/>
      <c r="PLJ2365" s="14"/>
      <c r="PLK2365" s="14"/>
      <c r="PLL2365" s="14"/>
      <c r="PLM2365" s="14"/>
      <c r="PLN2365" s="14"/>
      <c r="PLO2365" s="14"/>
      <c r="PLP2365" s="14"/>
      <c r="PLQ2365" s="14"/>
      <c r="PLR2365" s="14"/>
      <c r="PLS2365" s="14"/>
      <c r="PLT2365" s="14"/>
      <c r="PLU2365" s="14"/>
      <c r="PLV2365" s="14"/>
      <c r="PLW2365" s="14"/>
      <c r="PLX2365" s="14"/>
      <c r="PLY2365" s="14"/>
      <c r="PLZ2365" s="14"/>
      <c r="PMA2365" s="14"/>
      <c r="PMB2365" s="14"/>
      <c r="PMC2365" s="14"/>
      <c r="PMD2365" s="14"/>
      <c r="PME2365" s="14"/>
      <c r="PMF2365" s="14"/>
      <c r="PMG2365" s="14"/>
      <c r="PMH2365" s="14"/>
      <c r="PMI2365" s="14"/>
      <c r="PMJ2365" s="14"/>
      <c r="PMK2365" s="14"/>
      <c r="PML2365" s="14"/>
      <c r="PMM2365" s="14"/>
      <c r="PMN2365" s="14"/>
      <c r="PMO2365" s="14"/>
      <c r="PMP2365" s="14"/>
      <c r="PMQ2365" s="14"/>
      <c r="PMR2365" s="14"/>
      <c r="PMS2365" s="14"/>
      <c r="PMT2365" s="14"/>
      <c r="PMU2365" s="14"/>
      <c r="PMV2365" s="14"/>
      <c r="PMW2365" s="14"/>
      <c r="PMX2365" s="14"/>
      <c r="PMY2365" s="14"/>
      <c r="PMZ2365" s="14"/>
      <c r="PNA2365" s="14"/>
      <c r="PNB2365" s="14"/>
      <c r="PNC2365" s="14"/>
      <c r="PND2365" s="14"/>
      <c r="PNE2365" s="14"/>
      <c r="PNF2365" s="14"/>
      <c r="PNG2365" s="14"/>
      <c r="PNH2365" s="14"/>
      <c r="PNI2365" s="14"/>
      <c r="PNJ2365" s="14"/>
      <c r="PNK2365" s="14"/>
      <c r="PNL2365" s="14"/>
      <c r="PNM2365" s="14"/>
      <c r="PNN2365" s="14"/>
      <c r="PNO2365" s="14"/>
      <c r="PNP2365" s="14"/>
      <c r="PNQ2365" s="14"/>
      <c r="PNR2365" s="14"/>
      <c r="PNS2365" s="14"/>
      <c r="PNT2365" s="14"/>
      <c r="PNU2365" s="14"/>
      <c r="PNV2365" s="14"/>
      <c r="PNW2365" s="14"/>
      <c r="PNX2365" s="14"/>
      <c r="PNY2365" s="14"/>
      <c r="PNZ2365" s="14"/>
      <c r="POA2365" s="14"/>
      <c r="POB2365" s="14"/>
      <c r="POC2365" s="14"/>
      <c r="POD2365" s="14"/>
      <c r="POE2365" s="14"/>
      <c r="POF2365" s="14"/>
      <c r="POG2365" s="14"/>
      <c r="POH2365" s="14"/>
      <c r="POI2365" s="14"/>
      <c r="POJ2365" s="14"/>
      <c r="POK2365" s="14"/>
      <c r="POL2365" s="14"/>
      <c r="POM2365" s="14"/>
      <c r="PON2365" s="14"/>
      <c r="POO2365" s="14"/>
      <c r="POP2365" s="14"/>
      <c r="POQ2365" s="14"/>
      <c r="POR2365" s="14"/>
      <c r="POS2365" s="14"/>
      <c r="POT2365" s="14"/>
      <c r="POU2365" s="14"/>
      <c r="POV2365" s="14"/>
      <c r="POW2365" s="14"/>
      <c r="POX2365" s="14"/>
      <c r="POY2365" s="14"/>
      <c r="POZ2365" s="14"/>
      <c r="PPA2365" s="14"/>
      <c r="PPB2365" s="14"/>
      <c r="PPC2365" s="14"/>
      <c r="PPD2365" s="14"/>
      <c r="PPE2365" s="14"/>
      <c r="PPF2365" s="14"/>
      <c r="PPG2365" s="14"/>
      <c r="PPH2365" s="14"/>
      <c r="PPI2365" s="14"/>
      <c r="PPJ2365" s="14"/>
      <c r="PPK2365" s="14"/>
      <c r="PPL2365" s="14"/>
      <c r="PPM2365" s="14"/>
      <c r="PPN2365" s="14"/>
      <c r="PPO2365" s="14"/>
      <c r="PPP2365" s="14"/>
      <c r="PPQ2365" s="14"/>
      <c r="PPR2365" s="14"/>
      <c r="PPS2365" s="14"/>
      <c r="PPT2365" s="14"/>
      <c r="PPU2365" s="14"/>
      <c r="PPV2365" s="14"/>
      <c r="PPW2365" s="14"/>
      <c r="PPX2365" s="14"/>
      <c r="PPY2365" s="14"/>
      <c r="PPZ2365" s="14"/>
      <c r="PQA2365" s="14"/>
      <c r="PQB2365" s="14"/>
      <c r="PQC2365" s="14"/>
      <c r="PQD2365" s="14"/>
      <c r="PQE2365" s="14"/>
      <c r="PQF2365" s="14"/>
      <c r="PQG2365" s="14"/>
      <c r="PQH2365" s="14"/>
      <c r="PQI2365" s="14"/>
      <c r="PQJ2365" s="14"/>
      <c r="PQK2365" s="14"/>
      <c r="PQL2365" s="14"/>
      <c r="PQM2365" s="14"/>
      <c r="PQN2365" s="14"/>
      <c r="PQO2365" s="14"/>
      <c r="PQP2365" s="14"/>
      <c r="PQQ2365" s="14"/>
      <c r="PQR2365" s="14"/>
      <c r="PQS2365" s="14"/>
      <c r="PQT2365" s="14"/>
      <c r="PQU2365" s="14"/>
      <c r="PQV2365" s="14"/>
      <c r="PQW2365" s="14"/>
      <c r="PQX2365" s="14"/>
      <c r="PQY2365" s="14"/>
      <c r="PQZ2365" s="14"/>
      <c r="PRA2365" s="14"/>
      <c r="PRB2365" s="14"/>
      <c r="PRC2365" s="14"/>
      <c r="PRD2365" s="14"/>
      <c r="PRE2365" s="14"/>
      <c r="PRF2365" s="14"/>
      <c r="PRG2365" s="14"/>
      <c r="PRH2365" s="14"/>
      <c r="PRI2365" s="14"/>
      <c r="PRJ2365" s="14"/>
      <c r="PRK2365" s="14"/>
      <c r="PRL2365" s="14"/>
      <c r="PRM2365" s="14"/>
      <c r="PRN2365" s="14"/>
      <c r="PRO2365" s="14"/>
      <c r="PRP2365" s="14"/>
      <c r="PRQ2365" s="14"/>
      <c r="PRR2365" s="14"/>
      <c r="PRS2365" s="14"/>
      <c r="PRT2365" s="14"/>
      <c r="PRU2365" s="14"/>
      <c r="PRV2365" s="14"/>
      <c r="PRW2365" s="14"/>
      <c r="PRX2365" s="14"/>
      <c r="PRY2365" s="14"/>
      <c r="PRZ2365" s="14"/>
      <c r="PSA2365" s="14"/>
      <c r="PSB2365" s="14"/>
      <c r="PSC2365" s="14"/>
      <c r="PSD2365" s="14"/>
      <c r="PSE2365" s="14"/>
      <c r="PSF2365" s="14"/>
      <c r="PSG2365" s="14"/>
      <c r="PSH2365" s="14"/>
      <c r="PSI2365" s="14"/>
      <c r="PSJ2365" s="14"/>
      <c r="PSK2365" s="14"/>
      <c r="PSL2365" s="14"/>
      <c r="PSM2365" s="14"/>
      <c r="PSN2365" s="14"/>
      <c r="PSO2365" s="14"/>
      <c r="PSP2365" s="14"/>
      <c r="PSQ2365" s="14"/>
      <c r="PSR2365" s="14"/>
      <c r="PSS2365" s="14"/>
      <c r="PST2365" s="14"/>
      <c r="PSU2365" s="14"/>
      <c r="PSV2365" s="14"/>
      <c r="PSW2365" s="14"/>
      <c r="PSX2365" s="14"/>
      <c r="PSY2365" s="14"/>
      <c r="PSZ2365" s="14"/>
      <c r="PTA2365" s="14"/>
      <c r="PTB2365" s="14"/>
      <c r="PTC2365" s="14"/>
      <c r="PTD2365" s="14"/>
      <c r="PTE2365" s="14"/>
      <c r="PTF2365" s="14"/>
      <c r="PTG2365" s="14"/>
      <c r="PTH2365" s="14"/>
      <c r="PTI2365" s="14"/>
      <c r="PTJ2365" s="14"/>
      <c r="PTK2365" s="14"/>
      <c r="PTL2365" s="14"/>
      <c r="PTM2365" s="14"/>
      <c r="PTN2365" s="14"/>
      <c r="PTO2365" s="14"/>
      <c r="PTP2365" s="14"/>
      <c r="PTQ2365" s="14"/>
      <c r="PTR2365" s="14"/>
      <c r="PTS2365" s="14"/>
      <c r="PTT2365" s="14"/>
      <c r="PTU2365" s="14"/>
      <c r="PTV2365" s="14"/>
      <c r="PTW2365" s="14"/>
      <c r="PTX2365" s="14"/>
      <c r="PTY2365" s="14"/>
      <c r="PTZ2365" s="14"/>
      <c r="PUA2365" s="14"/>
      <c r="PUB2365" s="14"/>
      <c r="PUC2365" s="14"/>
      <c r="PUD2365" s="14"/>
      <c r="PUE2365" s="14"/>
      <c r="PUF2365" s="14"/>
      <c r="PUG2365" s="14"/>
      <c r="PUH2365" s="14"/>
      <c r="PUI2365" s="14"/>
      <c r="PUJ2365" s="14"/>
      <c r="PUK2365" s="14"/>
      <c r="PUL2365" s="14"/>
      <c r="PUM2365" s="14"/>
      <c r="PUN2365" s="14"/>
      <c r="PUO2365" s="14"/>
      <c r="PUP2365" s="14"/>
      <c r="PUQ2365" s="14"/>
      <c r="PUR2365" s="14"/>
      <c r="PUS2365" s="14"/>
      <c r="PUT2365" s="14"/>
      <c r="PUU2365" s="14"/>
      <c r="PUV2365" s="14"/>
      <c r="PUW2365" s="14"/>
      <c r="PUX2365" s="14"/>
      <c r="PUY2365" s="14"/>
      <c r="PUZ2365" s="14"/>
      <c r="PVA2365" s="14"/>
      <c r="PVB2365" s="14"/>
      <c r="PVC2365" s="14"/>
      <c r="PVD2365" s="14"/>
      <c r="PVE2365" s="14"/>
      <c r="PVF2365" s="14"/>
      <c r="PVG2365" s="14"/>
      <c r="PVH2365" s="14"/>
      <c r="PVI2365" s="14"/>
      <c r="PVJ2365" s="14"/>
      <c r="PVK2365" s="14"/>
      <c r="PVL2365" s="14"/>
      <c r="PVM2365" s="14"/>
      <c r="PVN2365" s="14"/>
      <c r="PVO2365" s="14"/>
      <c r="PVP2365" s="14"/>
      <c r="PVQ2365" s="14"/>
      <c r="PVR2365" s="14"/>
      <c r="PVS2365" s="14"/>
      <c r="PVT2365" s="14"/>
      <c r="PVU2365" s="14"/>
      <c r="PVV2365" s="14"/>
      <c r="PVW2365" s="14"/>
      <c r="PVX2365" s="14"/>
      <c r="PVY2365" s="14"/>
      <c r="PVZ2365" s="14"/>
      <c r="PWA2365" s="14"/>
      <c r="PWB2365" s="14"/>
      <c r="PWC2365" s="14"/>
      <c r="PWD2365" s="14"/>
      <c r="PWE2365" s="14"/>
      <c r="PWF2365" s="14"/>
      <c r="PWG2365" s="14"/>
      <c r="PWH2365" s="14"/>
      <c r="PWI2365" s="14"/>
      <c r="PWJ2365" s="14"/>
      <c r="PWK2365" s="14"/>
      <c r="PWL2365" s="14"/>
      <c r="PWM2365" s="14"/>
      <c r="PWN2365" s="14"/>
      <c r="PWO2365" s="14"/>
      <c r="PWP2365" s="14"/>
      <c r="PWQ2365" s="14"/>
      <c r="PWR2365" s="14"/>
      <c r="PWS2365" s="14"/>
      <c r="PWT2365" s="14"/>
      <c r="PWU2365" s="14"/>
      <c r="PWV2365" s="14"/>
      <c r="PWW2365" s="14"/>
      <c r="PWX2365" s="14"/>
      <c r="PWY2365" s="14"/>
      <c r="PWZ2365" s="14"/>
      <c r="PXA2365" s="14"/>
      <c r="PXB2365" s="14"/>
      <c r="PXC2365" s="14"/>
      <c r="PXD2365" s="14"/>
      <c r="PXE2365" s="14"/>
      <c r="PXF2365" s="14"/>
      <c r="PXG2365" s="14"/>
      <c r="PXH2365" s="14"/>
      <c r="PXI2365" s="14"/>
      <c r="PXJ2365" s="14"/>
      <c r="PXK2365" s="14"/>
      <c r="PXL2365" s="14"/>
      <c r="PXM2365" s="14"/>
      <c r="PXN2365" s="14"/>
      <c r="PXO2365" s="14"/>
      <c r="PXP2365" s="14"/>
      <c r="PXQ2365" s="14"/>
      <c r="PXR2365" s="14"/>
      <c r="PXS2365" s="14"/>
      <c r="PXT2365" s="14"/>
      <c r="PXU2365" s="14"/>
      <c r="PXV2365" s="14"/>
      <c r="PXW2365" s="14"/>
      <c r="PXX2365" s="14"/>
      <c r="PXY2365" s="14"/>
      <c r="PXZ2365" s="14"/>
      <c r="PYA2365" s="14"/>
      <c r="PYB2365" s="14"/>
      <c r="PYC2365" s="14"/>
      <c r="PYD2365" s="14"/>
      <c r="PYE2365" s="14"/>
      <c r="PYF2365" s="14"/>
      <c r="PYG2365" s="14"/>
      <c r="PYH2365" s="14"/>
      <c r="PYI2365" s="14"/>
      <c r="PYJ2365" s="14"/>
      <c r="PYK2365" s="14"/>
      <c r="PYL2365" s="14"/>
      <c r="PYM2365" s="14"/>
      <c r="PYN2365" s="14"/>
      <c r="PYO2365" s="14"/>
      <c r="PYP2365" s="14"/>
      <c r="PYQ2365" s="14"/>
      <c r="PYR2365" s="14"/>
      <c r="PYS2365" s="14"/>
      <c r="PYT2365" s="14"/>
      <c r="PYU2365" s="14"/>
      <c r="PYV2365" s="14"/>
      <c r="PYW2365" s="14"/>
      <c r="PYX2365" s="14"/>
      <c r="PYY2365" s="14"/>
      <c r="PYZ2365" s="14"/>
      <c r="PZA2365" s="14"/>
      <c r="PZB2365" s="14"/>
      <c r="PZC2365" s="14"/>
      <c r="PZD2365" s="14"/>
      <c r="PZE2365" s="14"/>
      <c r="PZF2365" s="14"/>
      <c r="PZG2365" s="14"/>
      <c r="PZH2365" s="14"/>
      <c r="PZI2365" s="14"/>
      <c r="PZJ2365" s="14"/>
      <c r="PZK2365" s="14"/>
      <c r="PZL2365" s="14"/>
      <c r="PZM2365" s="14"/>
      <c r="PZN2365" s="14"/>
      <c r="PZO2365" s="14"/>
      <c r="PZP2365" s="14"/>
      <c r="PZQ2365" s="14"/>
      <c r="PZR2365" s="14"/>
      <c r="PZS2365" s="14"/>
      <c r="PZT2365" s="14"/>
      <c r="PZU2365" s="14"/>
      <c r="PZV2365" s="14"/>
      <c r="PZW2365" s="14"/>
      <c r="PZX2365" s="14"/>
      <c r="PZY2365" s="14"/>
      <c r="PZZ2365" s="14"/>
      <c r="QAA2365" s="14"/>
      <c r="QAB2365" s="14"/>
      <c r="QAC2365" s="14"/>
      <c r="QAD2365" s="14"/>
      <c r="QAE2365" s="14"/>
      <c r="QAF2365" s="14"/>
      <c r="QAG2365" s="14"/>
      <c r="QAH2365" s="14"/>
      <c r="QAI2365" s="14"/>
      <c r="QAJ2365" s="14"/>
      <c r="QAK2365" s="14"/>
      <c r="QAL2365" s="14"/>
      <c r="QAM2365" s="14"/>
      <c r="QAN2365" s="14"/>
      <c r="QAO2365" s="14"/>
      <c r="QAP2365" s="14"/>
      <c r="QAQ2365" s="14"/>
      <c r="QAR2365" s="14"/>
      <c r="QAS2365" s="14"/>
      <c r="QAT2365" s="14"/>
      <c r="QAU2365" s="14"/>
      <c r="QAV2365" s="14"/>
      <c r="QAW2365" s="14"/>
      <c r="QAX2365" s="14"/>
      <c r="QAY2365" s="14"/>
      <c r="QAZ2365" s="14"/>
      <c r="QBA2365" s="14"/>
      <c r="QBB2365" s="14"/>
      <c r="QBC2365" s="14"/>
      <c r="QBD2365" s="14"/>
      <c r="QBE2365" s="14"/>
      <c r="QBF2365" s="14"/>
      <c r="QBG2365" s="14"/>
      <c r="QBH2365" s="14"/>
      <c r="QBI2365" s="14"/>
      <c r="QBJ2365" s="14"/>
      <c r="QBK2365" s="14"/>
      <c r="QBL2365" s="14"/>
      <c r="QBM2365" s="14"/>
      <c r="QBN2365" s="14"/>
      <c r="QBO2365" s="14"/>
      <c r="QBP2365" s="14"/>
      <c r="QBQ2365" s="14"/>
      <c r="QBR2365" s="14"/>
      <c r="QBS2365" s="14"/>
      <c r="QBT2365" s="14"/>
      <c r="QBU2365" s="14"/>
      <c r="QBV2365" s="14"/>
      <c r="QBW2365" s="14"/>
      <c r="QBX2365" s="14"/>
      <c r="QBY2365" s="14"/>
      <c r="QBZ2365" s="14"/>
      <c r="QCA2365" s="14"/>
      <c r="QCB2365" s="14"/>
      <c r="QCC2365" s="14"/>
      <c r="QCD2365" s="14"/>
      <c r="QCE2365" s="14"/>
      <c r="QCF2365" s="14"/>
      <c r="QCG2365" s="14"/>
      <c r="QCH2365" s="14"/>
      <c r="QCI2365" s="14"/>
      <c r="QCJ2365" s="14"/>
      <c r="QCK2365" s="14"/>
      <c r="QCL2365" s="14"/>
      <c r="QCM2365" s="14"/>
      <c r="QCN2365" s="14"/>
      <c r="QCO2365" s="14"/>
      <c r="QCP2365" s="14"/>
      <c r="QCQ2365" s="14"/>
      <c r="QCR2365" s="14"/>
      <c r="QCS2365" s="14"/>
      <c r="QCT2365" s="14"/>
      <c r="QCU2365" s="14"/>
      <c r="QCV2365" s="14"/>
      <c r="QCW2365" s="14"/>
      <c r="QCX2365" s="14"/>
      <c r="QCY2365" s="14"/>
      <c r="QCZ2365" s="14"/>
      <c r="QDA2365" s="14"/>
      <c r="QDB2365" s="14"/>
      <c r="QDC2365" s="14"/>
      <c r="QDD2365" s="14"/>
      <c r="QDE2365" s="14"/>
      <c r="QDF2365" s="14"/>
      <c r="QDG2365" s="14"/>
      <c r="QDH2365" s="14"/>
      <c r="QDI2365" s="14"/>
      <c r="QDJ2365" s="14"/>
      <c r="QDK2365" s="14"/>
      <c r="QDL2365" s="14"/>
      <c r="QDM2365" s="14"/>
      <c r="QDN2365" s="14"/>
      <c r="QDO2365" s="14"/>
      <c r="QDP2365" s="14"/>
      <c r="QDQ2365" s="14"/>
      <c r="QDR2365" s="14"/>
      <c r="QDS2365" s="14"/>
      <c r="QDT2365" s="14"/>
      <c r="QDU2365" s="14"/>
      <c r="QDV2365" s="14"/>
      <c r="QDW2365" s="14"/>
      <c r="QDX2365" s="14"/>
      <c r="QDY2365" s="14"/>
      <c r="QDZ2365" s="14"/>
      <c r="QEA2365" s="14"/>
      <c r="QEB2365" s="14"/>
      <c r="QEC2365" s="14"/>
      <c r="QED2365" s="14"/>
      <c r="QEE2365" s="14"/>
      <c r="QEF2365" s="14"/>
      <c r="QEG2365" s="14"/>
      <c r="QEH2365" s="14"/>
      <c r="QEI2365" s="14"/>
      <c r="QEJ2365" s="14"/>
      <c r="QEK2365" s="14"/>
      <c r="QEL2365" s="14"/>
      <c r="QEM2365" s="14"/>
      <c r="QEN2365" s="14"/>
      <c r="QEO2365" s="14"/>
      <c r="QEP2365" s="14"/>
      <c r="QEQ2365" s="14"/>
      <c r="QER2365" s="14"/>
      <c r="QES2365" s="14"/>
      <c r="QET2365" s="14"/>
      <c r="QEU2365" s="14"/>
      <c r="QEV2365" s="14"/>
      <c r="QEW2365" s="14"/>
      <c r="QEX2365" s="14"/>
      <c r="QEY2365" s="14"/>
      <c r="QEZ2365" s="14"/>
      <c r="QFA2365" s="14"/>
      <c r="QFB2365" s="14"/>
      <c r="QFC2365" s="14"/>
      <c r="QFD2365" s="14"/>
      <c r="QFE2365" s="14"/>
      <c r="QFF2365" s="14"/>
      <c r="QFG2365" s="14"/>
      <c r="QFH2365" s="14"/>
      <c r="QFI2365" s="14"/>
      <c r="QFJ2365" s="14"/>
      <c r="QFK2365" s="14"/>
      <c r="QFL2365" s="14"/>
      <c r="QFM2365" s="14"/>
      <c r="QFN2365" s="14"/>
      <c r="QFO2365" s="14"/>
      <c r="QFP2365" s="14"/>
      <c r="QFQ2365" s="14"/>
      <c r="QFR2365" s="14"/>
      <c r="QFS2365" s="14"/>
      <c r="QFT2365" s="14"/>
      <c r="QFU2365" s="14"/>
      <c r="QFV2365" s="14"/>
      <c r="QFW2365" s="14"/>
      <c r="QFX2365" s="14"/>
      <c r="QFY2365" s="14"/>
      <c r="QFZ2365" s="14"/>
      <c r="QGA2365" s="14"/>
      <c r="QGB2365" s="14"/>
      <c r="QGC2365" s="14"/>
      <c r="QGD2365" s="14"/>
      <c r="QGE2365" s="14"/>
      <c r="QGF2365" s="14"/>
      <c r="QGG2365" s="14"/>
      <c r="QGH2365" s="14"/>
      <c r="QGI2365" s="14"/>
      <c r="QGJ2365" s="14"/>
      <c r="QGK2365" s="14"/>
      <c r="QGL2365" s="14"/>
      <c r="QGM2365" s="14"/>
      <c r="QGN2365" s="14"/>
      <c r="QGO2365" s="14"/>
      <c r="QGP2365" s="14"/>
      <c r="QGQ2365" s="14"/>
      <c r="QGR2365" s="14"/>
      <c r="QGS2365" s="14"/>
      <c r="QGT2365" s="14"/>
      <c r="QGU2365" s="14"/>
      <c r="QGV2365" s="14"/>
      <c r="QGW2365" s="14"/>
      <c r="QGX2365" s="14"/>
      <c r="QGY2365" s="14"/>
      <c r="QGZ2365" s="14"/>
      <c r="QHA2365" s="14"/>
      <c r="QHB2365" s="14"/>
      <c r="QHC2365" s="14"/>
      <c r="QHD2365" s="14"/>
      <c r="QHE2365" s="14"/>
      <c r="QHF2365" s="14"/>
      <c r="QHG2365" s="14"/>
      <c r="QHH2365" s="14"/>
      <c r="QHI2365" s="14"/>
      <c r="QHJ2365" s="14"/>
      <c r="QHK2365" s="14"/>
      <c r="QHL2365" s="14"/>
      <c r="QHM2365" s="14"/>
      <c r="QHN2365" s="14"/>
      <c r="QHO2365" s="14"/>
      <c r="QHP2365" s="14"/>
      <c r="QHQ2365" s="14"/>
      <c r="QHR2365" s="14"/>
      <c r="QHS2365" s="14"/>
      <c r="QHT2365" s="14"/>
      <c r="QHU2365" s="14"/>
      <c r="QHV2365" s="14"/>
      <c r="QHW2365" s="14"/>
      <c r="QHX2365" s="14"/>
      <c r="QHY2365" s="14"/>
      <c r="QHZ2365" s="14"/>
      <c r="QIA2365" s="14"/>
      <c r="QIB2365" s="14"/>
      <c r="QIC2365" s="14"/>
      <c r="QID2365" s="14"/>
      <c r="QIE2365" s="14"/>
      <c r="QIF2365" s="14"/>
      <c r="QIG2365" s="14"/>
      <c r="QIH2365" s="14"/>
      <c r="QII2365" s="14"/>
      <c r="QIJ2365" s="14"/>
      <c r="QIK2365" s="14"/>
      <c r="QIL2365" s="14"/>
      <c r="QIM2365" s="14"/>
      <c r="QIN2365" s="14"/>
      <c r="QIO2365" s="14"/>
      <c r="QIP2365" s="14"/>
      <c r="QIQ2365" s="14"/>
      <c r="QIR2365" s="14"/>
      <c r="QIS2365" s="14"/>
      <c r="QIT2365" s="14"/>
      <c r="QIU2365" s="14"/>
      <c r="QIV2365" s="14"/>
      <c r="QIW2365" s="14"/>
      <c r="QIX2365" s="14"/>
      <c r="QIY2365" s="14"/>
      <c r="QIZ2365" s="14"/>
      <c r="QJA2365" s="14"/>
      <c r="QJB2365" s="14"/>
      <c r="QJC2365" s="14"/>
      <c r="QJD2365" s="14"/>
      <c r="QJE2365" s="14"/>
      <c r="QJF2365" s="14"/>
      <c r="QJG2365" s="14"/>
      <c r="QJH2365" s="14"/>
      <c r="QJI2365" s="14"/>
      <c r="QJJ2365" s="14"/>
      <c r="QJK2365" s="14"/>
      <c r="QJL2365" s="14"/>
      <c r="QJM2365" s="14"/>
      <c r="QJN2365" s="14"/>
      <c r="QJO2365" s="14"/>
      <c r="QJP2365" s="14"/>
      <c r="QJQ2365" s="14"/>
      <c r="QJR2365" s="14"/>
      <c r="QJS2365" s="14"/>
      <c r="QJT2365" s="14"/>
      <c r="QJU2365" s="14"/>
      <c r="QJV2365" s="14"/>
      <c r="QJW2365" s="14"/>
      <c r="QJX2365" s="14"/>
      <c r="QJY2365" s="14"/>
      <c r="QJZ2365" s="14"/>
      <c r="QKA2365" s="14"/>
      <c r="QKB2365" s="14"/>
      <c r="QKC2365" s="14"/>
      <c r="QKD2365" s="14"/>
      <c r="QKE2365" s="14"/>
      <c r="QKF2365" s="14"/>
      <c r="QKG2365" s="14"/>
      <c r="QKH2365" s="14"/>
      <c r="QKI2365" s="14"/>
      <c r="QKJ2365" s="14"/>
      <c r="QKK2365" s="14"/>
      <c r="QKL2365" s="14"/>
      <c r="QKM2365" s="14"/>
      <c r="QKN2365" s="14"/>
      <c r="QKO2365" s="14"/>
      <c r="QKP2365" s="14"/>
      <c r="QKQ2365" s="14"/>
      <c r="QKR2365" s="14"/>
      <c r="QKS2365" s="14"/>
      <c r="QKT2365" s="14"/>
      <c r="QKU2365" s="14"/>
      <c r="QKV2365" s="14"/>
      <c r="QKW2365" s="14"/>
      <c r="QKX2365" s="14"/>
      <c r="QKY2365" s="14"/>
      <c r="QKZ2365" s="14"/>
      <c r="QLA2365" s="14"/>
      <c r="QLB2365" s="14"/>
      <c r="QLC2365" s="14"/>
      <c r="QLD2365" s="14"/>
      <c r="QLE2365" s="14"/>
      <c r="QLF2365" s="14"/>
      <c r="QLG2365" s="14"/>
      <c r="QLH2365" s="14"/>
      <c r="QLI2365" s="14"/>
      <c r="QLJ2365" s="14"/>
      <c r="QLK2365" s="14"/>
      <c r="QLL2365" s="14"/>
      <c r="QLM2365" s="14"/>
      <c r="QLN2365" s="14"/>
      <c r="QLO2365" s="14"/>
      <c r="QLP2365" s="14"/>
      <c r="QLQ2365" s="14"/>
      <c r="QLR2365" s="14"/>
      <c r="QLS2365" s="14"/>
      <c r="QLT2365" s="14"/>
      <c r="QLU2365" s="14"/>
      <c r="QLV2365" s="14"/>
      <c r="QLW2365" s="14"/>
      <c r="QLX2365" s="14"/>
      <c r="QLY2365" s="14"/>
      <c r="QLZ2365" s="14"/>
      <c r="QMA2365" s="14"/>
      <c r="QMB2365" s="14"/>
      <c r="QMC2365" s="14"/>
      <c r="QMD2365" s="14"/>
      <c r="QME2365" s="14"/>
      <c r="QMF2365" s="14"/>
      <c r="QMG2365" s="14"/>
      <c r="QMH2365" s="14"/>
      <c r="QMI2365" s="14"/>
      <c r="QMJ2365" s="14"/>
      <c r="QMK2365" s="14"/>
      <c r="QML2365" s="14"/>
      <c r="QMM2365" s="14"/>
      <c r="QMN2365" s="14"/>
      <c r="QMO2365" s="14"/>
      <c r="QMP2365" s="14"/>
      <c r="QMQ2365" s="14"/>
      <c r="QMR2365" s="14"/>
      <c r="QMS2365" s="14"/>
      <c r="QMT2365" s="14"/>
      <c r="QMU2365" s="14"/>
      <c r="QMV2365" s="14"/>
      <c r="QMW2365" s="14"/>
      <c r="QMX2365" s="14"/>
      <c r="QMY2365" s="14"/>
      <c r="QMZ2365" s="14"/>
      <c r="QNA2365" s="14"/>
      <c r="QNB2365" s="14"/>
      <c r="QNC2365" s="14"/>
      <c r="QND2365" s="14"/>
      <c r="QNE2365" s="14"/>
      <c r="QNF2365" s="14"/>
      <c r="QNG2365" s="14"/>
      <c r="QNH2365" s="14"/>
      <c r="QNI2365" s="14"/>
      <c r="QNJ2365" s="14"/>
      <c r="QNK2365" s="14"/>
      <c r="QNL2365" s="14"/>
      <c r="QNM2365" s="14"/>
      <c r="QNN2365" s="14"/>
      <c r="QNO2365" s="14"/>
      <c r="QNP2365" s="14"/>
      <c r="QNQ2365" s="14"/>
      <c r="QNR2365" s="14"/>
      <c r="QNS2365" s="14"/>
      <c r="QNT2365" s="14"/>
      <c r="QNU2365" s="14"/>
      <c r="QNV2365" s="14"/>
      <c r="QNW2365" s="14"/>
      <c r="QNX2365" s="14"/>
      <c r="QNY2365" s="14"/>
      <c r="QNZ2365" s="14"/>
      <c r="QOA2365" s="14"/>
      <c r="QOB2365" s="14"/>
      <c r="QOC2365" s="14"/>
      <c r="QOD2365" s="14"/>
      <c r="QOE2365" s="14"/>
      <c r="QOF2365" s="14"/>
      <c r="QOG2365" s="14"/>
      <c r="QOH2365" s="14"/>
      <c r="QOI2365" s="14"/>
      <c r="QOJ2365" s="14"/>
      <c r="QOK2365" s="14"/>
      <c r="QOL2365" s="14"/>
      <c r="QOM2365" s="14"/>
      <c r="QON2365" s="14"/>
      <c r="QOO2365" s="14"/>
      <c r="QOP2365" s="14"/>
      <c r="QOQ2365" s="14"/>
      <c r="QOR2365" s="14"/>
      <c r="QOS2365" s="14"/>
      <c r="QOT2365" s="14"/>
      <c r="QOU2365" s="14"/>
      <c r="QOV2365" s="14"/>
      <c r="QOW2365" s="14"/>
      <c r="QOX2365" s="14"/>
      <c r="QOY2365" s="14"/>
      <c r="QOZ2365" s="14"/>
      <c r="QPA2365" s="14"/>
      <c r="QPB2365" s="14"/>
      <c r="QPC2365" s="14"/>
      <c r="QPD2365" s="14"/>
      <c r="QPE2365" s="14"/>
      <c r="QPF2365" s="14"/>
      <c r="QPG2365" s="14"/>
      <c r="QPH2365" s="14"/>
      <c r="QPI2365" s="14"/>
      <c r="QPJ2365" s="14"/>
      <c r="QPK2365" s="14"/>
      <c r="QPL2365" s="14"/>
      <c r="QPM2365" s="14"/>
      <c r="QPN2365" s="14"/>
      <c r="QPO2365" s="14"/>
      <c r="QPP2365" s="14"/>
      <c r="QPQ2365" s="14"/>
      <c r="QPR2365" s="14"/>
      <c r="QPS2365" s="14"/>
      <c r="QPT2365" s="14"/>
      <c r="QPU2365" s="14"/>
      <c r="QPV2365" s="14"/>
      <c r="QPW2365" s="14"/>
      <c r="QPX2365" s="14"/>
      <c r="QPY2365" s="14"/>
      <c r="QPZ2365" s="14"/>
      <c r="QQA2365" s="14"/>
      <c r="QQB2365" s="14"/>
      <c r="QQC2365" s="14"/>
      <c r="QQD2365" s="14"/>
      <c r="QQE2365" s="14"/>
      <c r="QQF2365" s="14"/>
      <c r="QQG2365" s="14"/>
      <c r="QQH2365" s="14"/>
      <c r="QQI2365" s="14"/>
      <c r="QQJ2365" s="14"/>
      <c r="QQK2365" s="14"/>
      <c r="QQL2365" s="14"/>
      <c r="QQM2365" s="14"/>
      <c r="QQN2365" s="14"/>
      <c r="QQO2365" s="14"/>
      <c r="QQP2365" s="14"/>
      <c r="QQQ2365" s="14"/>
      <c r="QQR2365" s="14"/>
      <c r="QQS2365" s="14"/>
      <c r="QQT2365" s="14"/>
      <c r="QQU2365" s="14"/>
      <c r="QQV2365" s="14"/>
      <c r="QQW2365" s="14"/>
      <c r="QQX2365" s="14"/>
      <c r="QQY2365" s="14"/>
      <c r="QQZ2365" s="14"/>
      <c r="QRA2365" s="14"/>
      <c r="QRB2365" s="14"/>
      <c r="QRC2365" s="14"/>
      <c r="QRD2365" s="14"/>
      <c r="QRE2365" s="14"/>
      <c r="QRF2365" s="14"/>
      <c r="QRG2365" s="14"/>
      <c r="QRH2365" s="14"/>
      <c r="QRI2365" s="14"/>
      <c r="QRJ2365" s="14"/>
      <c r="QRK2365" s="14"/>
      <c r="QRL2365" s="14"/>
      <c r="QRM2365" s="14"/>
      <c r="QRN2365" s="14"/>
      <c r="QRO2365" s="14"/>
      <c r="QRP2365" s="14"/>
      <c r="QRQ2365" s="14"/>
      <c r="QRR2365" s="14"/>
      <c r="QRS2365" s="14"/>
      <c r="QRT2365" s="14"/>
      <c r="QRU2365" s="14"/>
      <c r="QRV2365" s="14"/>
      <c r="QRW2365" s="14"/>
      <c r="QRX2365" s="14"/>
      <c r="QRY2365" s="14"/>
      <c r="QRZ2365" s="14"/>
      <c r="QSA2365" s="14"/>
      <c r="QSB2365" s="14"/>
      <c r="QSC2365" s="14"/>
      <c r="QSD2365" s="14"/>
      <c r="QSE2365" s="14"/>
      <c r="QSF2365" s="14"/>
      <c r="QSG2365" s="14"/>
      <c r="QSH2365" s="14"/>
      <c r="QSI2365" s="14"/>
      <c r="QSJ2365" s="14"/>
      <c r="QSK2365" s="14"/>
      <c r="QSL2365" s="14"/>
      <c r="QSM2365" s="14"/>
      <c r="QSN2365" s="14"/>
      <c r="QSO2365" s="14"/>
      <c r="QSP2365" s="14"/>
      <c r="QSQ2365" s="14"/>
      <c r="QSR2365" s="14"/>
      <c r="QSS2365" s="14"/>
      <c r="QST2365" s="14"/>
      <c r="QSU2365" s="14"/>
      <c r="QSV2365" s="14"/>
      <c r="QSW2365" s="14"/>
      <c r="QSX2365" s="14"/>
      <c r="QSY2365" s="14"/>
      <c r="QSZ2365" s="14"/>
      <c r="QTA2365" s="14"/>
      <c r="QTB2365" s="14"/>
      <c r="QTC2365" s="14"/>
      <c r="QTD2365" s="14"/>
      <c r="QTE2365" s="14"/>
      <c r="QTF2365" s="14"/>
      <c r="QTG2365" s="14"/>
      <c r="QTH2365" s="14"/>
      <c r="QTI2365" s="14"/>
      <c r="QTJ2365" s="14"/>
      <c r="QTK2365" s="14"/>
      <c r="QTL2365" s="14"/>
      <c r="QTM2365" s="14"/>
      <c r="QTN2365" s="14"/>
      <c r="QTO2365" s="14"/>
      <c r="QTP2365" s="14"/>
      <c r="QTQ2365" s="14"/>
      <c r="QTR2365" s="14"/>
      <c r="QTS2365" s="14"/>
      <c r="QTT2365" s="14"/>
      <c r="QTU2365" s="14"/>
      <c r="QTV2365" s="14"/>
      <c r="QTW2365" s="14"/>
      <c r="QTX2365" s="14"/>
      <c r="QTY2365" s="14"/>
      <c r="QTZ2365" s="14"/>
      <c r="QUA2365" s="14"/>
      <c r="QUB2365" s="14"/>
      <c r="QUC2365" s="14"/>
      <c r="QUD2365" s="14"/>
      <c r="QUE2365" s="14"/>
      <c r="QUF2365" s="14"/>
      <c r="QUG2365" s="14"/>
      <c r="QUH2365" s="14"/>
      <c r="QUI2365" s="14"/>
      <c r="QUJ2365" s="14"/>
      <c r="QUK2365" s="14"/>
      <c r="QUL2365" s="14"/>
      <c r="QUM2365" s="14"/>
      <c r="QUN2365" s="14"/>
      <c r="QUO2365" s="14"/>
      <c r="QUP2365" s="14"/>
      <c r="QUQ2365" s="14"/>
      <c r="QUR2365" s="14"/>
      <c r="QUS2365" s="14"/>
      <c r="QUT2365" s="14"/>
      <c r="QUU2365" s="14"/>
      <c r="QUV2365" s="14"/>
      <c r="QUW2365" s="14"/>
      <c r="QUX2365" s="14"/>
      <c r="QUY2365" s="14"/>
      <c r="QUZ2365" s="14"/>
      <c r="QVA2365" s="14"/>
      <c r="QVB2365" s="14"/>
      <c r="QVC2365" s="14"/>
      <c r="QVD2365" s="14"/>
      <c r="QVE2365" s="14"/>
      <c r="QVF2365" s="14"/>
      <c r="QVG2365" s="14"/>
      <c r="QVH2365" s="14"/>
      <c r="QVI2365" s="14"/>
      <c r="QVJ2365" s="14"/>
      <c r="QVK2365" s="14"/>
      <c r="QVL2365" s="14"/>
      <c r="QVM2365" s="14"/>
      <c r="QVN2365" s="14"/>
      <c r="QVO2365" s="14"/>
      <c r="QVP2365" s="14"/>
      <c r="QVQ2365" s="14"/>
      <c r="QVR2365" s="14"/>
      <c r="QVS2365" s="14"/>
      <c r="QVT2365" s="14"/>
      <c r="QVU2365" s="14"/>
      <c r="QVV2365" s="14"/>
      <c r="QVW2365" s="14"/>
      <c r="QVX2365" s="14"/>
      <c r="QVY2365" s="14"/>
      <c r="QVZ2365" s="14"/>
      <c r="QWA2365" s="14"/>
      <c r="QWB2365" s="14"/>
      <c r="QWC2365" s="14"/>
      <c r="QWD2365" s="14"/>
      <c r="QWE2365" s="14"/>
      <c r="QWF2365" s="14"/>
      <c r="QWG2365" s="14"/>
      <c r="QWH2365" s="14"/>
      <c r="QWI2365" s="14"/>
      <c r="QWJ2365" s="14"/>
      <c r="QWK2365" s="14"/>
      <c r="QWL2365" s="14"/>
      <c r="QWM2365" s="14"/>
      <c r="QWN2365" s="14"/>
      <c r="QWO2365" s="14"/>
      <c r="QWP2365" s="14"/>
      <c r="QWQ2365" s="14"/>
      <c r="QWR2365" s="14"/>
      <c r="QWS2365" s="14"/>
      <c r="QWT2365" s="14"/>
      <c r="QWU2365" s="14"/>
      <c r="QWV2365" s="14"/>
      <c r="QWW2365" s="14"/>
      <c r="QWX2365" s="14"/>
      <c r="QWY2365" s="14"/>
      <c r="QWZ2365" s="14"/>
      <c r="QXA2365" s="14"/>
      <c r="QXB2365" s="14"/>
      <c r="QXC2365" s="14"/>
      <c r="QXD2365" s="14"/>
      <c r="QXE2365" s="14"/>
      <c r="QXF2365" s="14"/>
      <c r="QXG2365" s="14"/>
      <c r="QXH2365" s="14"/>
      <c r="QXI2365" s="14"/>
      <c r="QXJ2365" s="14"/>
      <c r="QXK2365" s="14"/>
      <c r="QXL2365" s="14"/>
      <c r="QXM2365" s="14"/>
      <c r="QXN2365" s="14"/>
      <c r="QXO2365" s="14"/>
      <c r="QXP2365" s="14"/>
      <c r="QXQ2365" s="14"/>
      <c r="QXR2365" s="14"/>
      <c r="QXS2365" s="14"/>
      <c r="QXT2365" s="14"/>
      <c r="QXU2365" s="14"/>
      <c r="QXV2365" s="14"/>
      <c r="QXW2365" s="14"/>
      <c r="QXX2365" s="14"/>
      <c r="QXY2365" s="14"/>
      <c r="QXZ2365" s="14"/>
      <c r="QYA2365" s="14"/>
      <c r="QYB2365" s="14"/>
      <c r="QYC2365" s="14"/>
      <c r="QYD2365" s="14"/>
      <c r="QYE2365" s="14"/>
      <c r="QYF2365" s="14"/>
      <c r="QYG2365" s="14"/>
      <c r="QYH2365" s="14"/>
      <c r="QYI2365" s="14"/>
      <c r="QYJ2365" s="14"/>
      <c r="QYK2365" s="14"/>
      <c r="QYL2365" s="14"/>
      <c r="QYM2365" s="14"/>
      <c r="QYN2365" s="14"/>
      <c r="QYO2365" s="14"/>
      <c r="QYP2365" s="14"/>
      <c r="QYQ2365" s="14"/>
      <c r="QYR2365" s="14"/>
      <c r="QYS2365" s="14"/>
      <c r="QYT2365" s="14"/>
      <c r="QYU2365" s="14"/>
      <c r="QYV2365" s="14"/>
      <c r="QYW2365" s="14"/>
      <c r="QYX2365" s="14"/>
      <c r="QYY2365" s="14"/>
      <c r="QYZ2365" s="14"/>
      <c r="QZA2365" s="14"/>
      <c r="QZB2365" s="14"/>
      <c r="QZC2365" s="14"/>
      <c r="QZD2365" s="14"/>
      <c r="QZE2365" s="14"/>
      <c r="QZF2365" s="14"/>
      <c r="QZG2365" s="14"/>
      <c r="QZH2365" s="14"/>
      <c r="QZI2365" s="14"/>
      <c r="QZJ2365" s="14"/>
      <c r="QZK2365" s="14"/>
      <c r="QZL2365" s="14"/>
      <c r="QZM2365" s="14"/>
      <c r="QZN2365" s="14"/>
      <c r="QZO2365" s="14"/>
      <c r="QZP2365" s="14"/>
      <c r="QZQ2365" s="14"/>
      <c r="QZR2365" s="14"/>
      <c r="QZS2365" s="14"/>
      <c r="QZT2365" s="14"/>
      <c r="QZU2365" s="14"/>
      <c r="QZV2365" s="14"/>
      <c r="QZW2365" s="14"/>
      <c r="QZX2365" s="14"/>
      <c r="QZY2365" s="14"/>
      <c r="QZZ2365" s="14"/>
      <c r="RAA2365" s="14"/>
      <c r="RAB2365" s="14"/>
      <c r="RAC2365" s="14"/>
      <c r="RAD2365" s="14"/>
      <c r="RAE2365" s="14"/>
      <c r="RAF2365" s="14"/>
      <c r="RAG2365" s="14"/>
      <c r="RAH2365" s="14"/>
      <c r="RAI2365" s="14"/>
      <c r="RAJ2365" s="14"/>
      <c r="RAK2365" s="14"/>
      <c r="RAL2365" s="14"/>
      <c r="RAM2365" s="14"/>
      <c r="RAN2365" s="14"/>
      <c r="RAO2365" s="14"/>
      <c r="RAP2365" s="14"/>
      <c r="RAQ2365" s="14"/>
      <c r="RAR2365" s="14"/>
      <c r="RAS2365" s="14"/>
      <c r="RAT2365" s="14"/>
      <c r="RAU2365" s="14"/>
      <c r="RAV2365" s="14"/>
      <c r="RAW2365" s="14"/>
      <c r="RAX2365" s="14"/>
      <c r="RAY2365" s="14"/>
      <c r="RAZ2365" s="14"/>
      <c r="RBA2365" s="14"/>
      <c r="RBB2365" s="14"/>
      <c r="RBC2365" s="14"/>
      <c r="RBD2365" s="14"/>
      <c r="RBE2365" s="14"/>
      <c r="RBF2365" s="14"/>
      <c r="RBG2365" s="14"/>
      <c r="RBH2365" s="14"/>
      <c r="RBI2365" s="14"/>
      <c r="RBJ2365" s="14"/>
      <c r="RBK2365" s="14"/>
      <c r="RBL2365" s="14"/>
      <c r="RBM2365" s="14"/>
      <c r="RBN2365" s="14"/>
      <c r="RBO2365" s="14"/>
      <c r="RBP2365" s="14"/>
      <c r="RBQ2365" s="14"/>
      <c r="RBR2365" s="14"/>
      <c r="RBS2365" s="14"/>
      <c r="RBT2365" s="14"/>
      <c r="RBU2365" s="14"/>
      <c r="RBV2365" s="14"/>
      <c r="RBW2365" s="14"/>
      <c r="RBX2365" s="14"/>
      <c r="RBY2365" s="14"/>
      <c r="RBZ2365" s="14"/>
      <c r="RCA2365" s="14"/>
      <c r="RCB2365" s="14"/>
      <c r="RCC2365" s="14"/>
      <c r="RCD2365" s="14"/>
      <c r="RCE2365" s="14"/>
      <c r="RCF2365" s="14"/>
      <c r="RCG2365" s="14"/>
      <c r="RCH2365" s="14"/>
      <c r="RCI2365" s="14"/>
      <c r="RCJ2365" s="14"/>
      <c r="RCK2365" s="14"/>
      <c r="RCL2365" s="14"/>
      <c r="RCM2365" s="14"/>
      <c r="RCN2365" s="14"/>
      <c r="RCO2365" s="14"/>
      <c r="RCP2365" s="14"/>
      <c r="RCQ2365" s="14"/>
      <c r="RCR2365" s="14"/>
      <c r="RCS2365" s="14"/>
      <c r="RCT2365" s="14"/>
      <c r="RCU2365" s="14"/>
      <c r="RCV2365" s="14"/>
      <c r="RCW2365" s="14"/>
      <c r="RCX2365" s="14"/>
      <c r="RCY2365" s="14"/>
      <c r="RCZ2365" s="14"/>
      <c r="RDA2365" s="14"/>
      <c r="RDB2365" s="14"/>
      <c r="RDC2365" s="14"/>
      <c r="RDD2365" s="14"/>
      <c r="RDE2365" s="14"/>
      <c r="RDF2365" s="14"/>
      <c r="RDG2365" s="14"/>
      <c r="RDH2365" s="14"/>
      <c r="RDI2365" s="14"/>
      <c r="RDJ2365" s="14"/>
      <c r="RDK2365" s="14"/>
      <c r="RDL2365" s="14"/>
      <c r="RDM2365" s="14"/>
      <c r="RDN2365" s="14"/>
      <c r="RDO2365" s="14"/>
      <c r="RDP2365" s="14"/>
      <c r="RDQ2365" s="14"/>
      <c r="RDR2365" s="14"/>
      <c r="RDS2365" s="14"/>
      <c r="RDT2365" s="14"/>
      <c r="RDU2365" s="14"/>
      <c r="RDV2365" s="14"/>
      <c r="RDW2365" s="14"/>
      <c r="RDX2365" s="14"/>
      <c r="RDY2365" s="14"/>
      <c r="RDZ2365" s="14"/>
      <c r="REA2365" s="14"/>
      <c r="REB2365" s="14"/>
      <c r="REC2365" s="14"/>
      <c r="RED2365" s="14"/>
      <c r="REE2365" s="14"/>
      <c r="REF2365" s="14"/>
      <c r="REG2365" s="14"/>
      <c r="REH2365" s="14"/>
      <c r="REI2365" s="14"/>
      <c r="REJ2365" s="14"/>
      <c r="REK2365" s="14"/>
      <c r="REL2365" s="14"/>
      <c r="REM2365" s="14"/>
      <c r="REN2365" s="14"/>
      <c r="REO2365" s="14"/>
      <c r="REP2365" s="14"/>
      <c r="REQ2365" s="14"/>
      <c r="RER2365" s="14"/>
      <c r="RES2365" s="14"/>
      <c r="RET2365" s="14"/>
      <c r="REU2365" s="14"/>
      <c r="REV2365" s="14"/>
      <c r="REW2365" s="14"/>
      <c r="REX2365" s="14"/>
      <c r="REY2365" s="14"/>
      <c r="REZ2365" s="14"/>
      <c r="RFA2365" s="14"/>
      <c r="RFB2365" s="14"/>
      <c r="RFC2365" s="14"/>
      <c r="RFD2365" s="14"/>
      <c r="RFE2365" s="14"/>
      <c r="RFF2365" s="14"/>
      <c r="RFG2365" s="14"/>
      <c r="RFH2365" s="14"/>
      <c r="RFI2365" s="14"/>
      <c r="RFJ2365" s="14"/>
      <c r="RFK2365" s="14"/>
      <c r="RFL2365" s="14"/>
      <c r="RFM2365" s="14"/>
      <c r="RFN2365" s="14"/>
      <c r="RFO2365" s="14"/>
      <c r="RFP2365" s="14"/>
      <c r="RFQ2365" s="14"/>
      <c r="RFR2365" s="14"/>
      <c r="RFS2365" s="14"/>
      <c r="RFT2365" s="14"/>
      <c r="RFU2365" s="14"/>
      <c r="RFV2365" s="14"/>
      <c r="RFW2365" s="14"/>
      <c r="RFX2365" s="14"/>
      <c r="RFY2365" s="14"/>
      <c r="RFZ2365" s="14"/>
      <c r="RGA2365" s="14"/>
      <c r="RGB2365" s="14"/>
      <c r="RGC2365" s="14"/>
      <c r="RGD2365" s="14"/>
      <c r="RGE2365" s="14"/>
      <c r="RGF2365" s="14"/>
      <c r="RGG2365" s="14"/>
      <c r="RGH2365" s="14"/>
      <c r="RGI2365" s="14"/>
      <c r="RGJ2365" s="14"/>
      <c r="RGK2365" s="14"/>
      <c r="RGL2365" s="14"/>
      <c r="RGM2365" s="14"/>
      <c r="RGN2365" s="14"/>
      <c r="RGO2365" s="14"/>
      <c r="RGP2365" s="14"/>
      <c r="RGQ2365" s="14"/>
      <c r="RGR2365" s="14"/>
      <c r="RGS2365" s="14"/>
      <c r="RGT2365" s="14"/>
      <c r="RGU2365" s="14"/>
      <c r="RGV2365" s="14"/>
      <c r="RGW2365" s="14"/>
      <c r="RGX2365" s="14"/>
      <c r="RGY2365" s="14"/>
      <c r="RGZ2365" s="14"/>
      <c r="RHA2365" s="14"/>
      <c r="RHB2365" s="14"/>
      <c r="RHC2365" s="14"/>
      <c r="RHD2365" s="14"/>
      <c r="RHE2365" s="14"/>
      <c r="RHF2365" s="14"/>
      <c r="RHG2365" s="14"/>
      <c r="RHH2365" s="14"/>
      <c r="RHI2365" s="14"/>
      <c r="RHJ2365" s="14"/>
      <c r="RHK2365" s="14"/>
      <c r="RHL2365" s="14"/>
      <c r="RHM2365" s="14"/>
      <c r="RHN2365" s="14"/>
      <c r="RHO2365" s="14"/>
      <c r="RHP2365" s="14"/>
      <c r="RHQ2365" s="14"/>
      <c r="RHR2365" s="14"/>
      <c r="RHS2365" s="14"/>
      <c r="RHT2365" s="14"/>
      <c r="RHU2365" s="14"/>
      <c r="RHV2365" s="14"/>
      <c r="RHW2365" s="14"/>
      <c r="RHX2365" s="14"/>
      <c r="RHY2365" s="14"/>
      <c r="RHZ2365" s="14"/>
      <c r="RIA2365" s="14"/>
      <c r="RIB2365" s="14"/>
      <c r="RIC2365" s="14"/>
      <c r="RID2365" s="14"/>
      <c r="RIE2365" s="14"/>
      <c r="RIF2365" s="14"/>
      <c r="RIG2365" s="14"/>
      <c r="RIH2365" s="14"/>
      <c r="RII2365" s="14"/>
      <c r="RIJ2365" s="14"/>
      <c r="RIK2365" s="14"/>
      <c r="RIL2365" s="14"/>
      <c r="RIM2365" s="14"/>
      <c r="RIN2365" s="14"/>
      <c r="RIO2365" s="14"/>
      <c r="RIP2365" s="14"/>
      <c r="RIQ2365" s="14"/>
      <c r="RIR2365" s="14"/>
      <c r="RIS2365" s="14"/>
      <c r="RIT2365" s="14"/>
      <c r="RIU2365" s="14"/>
      <c r="RIV2365" s="14"/>
      <c r="RIW2365" s="14"/>
      <c r="RIX2365" s="14"/>
      <c r="RIY2365" s="14"/>
      <c r="RIZ2365" s="14"/>
      <c r="RJA2365" s="14"/>
      <c r="RJB2365" s="14"/>
      <c r="RJC2365" s="14"/>
      <c r="RJD2365" s="14"/>
      <c r="RJE2365" s="14"/>
      <c r="RJF2365" s="14"/>
      <c r="RJG2365" s="14"/>
      <c r="RJH2365" s="14"/>
      <c r="RJI2365" s="14"/>
      <c r="RJJ2365" s="14"/>
      <c r="RJK2365" s="14"/>
      <c r="RJL2365" s="14"/>
      <c r="RJM2365" s="14"/>
      <c r="RJN2365" s="14"/>
      <c r="RJO2365" s="14"/>
      <c r="RJP2365" s="14"/>
      <c r="RJQ2365" s="14"/>
      <c r="RJR2365" s="14"/>
      <c r="RJS2365" s="14"/>
      <c r="RJT2365" s="14"/>
      <c r="RJU2365" s="14"/>
      <c r="RJV2365" s="14"/>
      <c r="RJW2365" s="14"/>
      <c r="RJX2365" s="14"/>
      <c r="RJY2365" s="14"/>
      <c r="RJZ2365" s="14"/>
      <c r="RKA2365" s="14"/>
      <c r="RKB2365" s="14"/>
      <c r="RKC2365" s="14"/>
      <c r="RKD2365" s="14"/>
      <c r="RKE2365" s="14"/>
      <c r="RKF2365" s="14"/>
      <c r="RKG2365" s="14"/>
      <c r="RKH2365" s="14"/>
      <c r="RKI2365" s="14"/>
      <c r="RKJ2365" s="14"/>
      <c r="RKK2365" s="14"/>
      <c r="RKL2365" s="14"/>
      <c r="RKM2365" s="14"/>
      <c r="RKN2365" s="14"/>
      <c r="RKO2365" s="14"/>
      <c r="RKP2365" s="14"/>
      <c r="RKQ2365" s="14"/>
      <c r="RKR2365" s="14"/>
      <c r="RKS2365" s="14"/>
      <c r="RKT2365" s="14"/>
      <c r="RKU2365" s="14"/>
      <c r="RKV2365" s="14"/>
      <c r="RKW2365" s="14"/>
      <c r="RKX2365" s="14"/>
      <c r="RKY2365" s="14"/>
      <c r="RKZ2365" s="14"/>
      <c r="RLA2365" s="14"/>
      <c r="RLB2365" s="14"/>
      <c r="RLC2365" s="14"/>
      <c r="RLD2365" s="14"/>
      <c r="RLE2365" s="14"/>
      <c r="RLF2365" s="14"/>
      <c r="RLG2365" s="14"/>
      <c r="RLH2365" s="14"/>
      <c r="RLI2365" s="14"/>
      <c r="RLJ2365" s="14"/>
      <c r="RLK2365" s="14"/>
      <c r="RLL2365" s="14"/>
      <c r="RLM2365" s="14"/>
      <c r="RLN2365" s="14"/>
      <c r="RLO2365" s="14"/>
      <c r="RLP2365" s="14"/>
      <c r="RLQ2365" s="14"/>
      <c r="RLR2365" s="14"/>
      <c r="RLS2365" s="14"/>
      <c r="RLT2365" s="14"/>
      <c r="RLU2365" s="14"/>
      <c r="RLV2365" s="14"/>
      <c r="RLW2365" s="14"/>
      <c r="RLX2365" s="14"/>
      <c r="RLY2365" s="14"/>
      <c r="RLZ2365" s="14"/>
      <c r="RMA2365" s="14"/>
      <c r="RMB2365" s="14"/>
      <c r="RMC2365" s="14"/>
      <c r="RMD2365" s="14"/>
      <c r="RME2365" s="14"/>
      <c r="RMF2365" s="14"/>
      <c r="RMG2365" s="14"/>
      <c r="RMH2365" s="14"/>
      <c r="RMI2365" s="14"/>
      <c r="RMJ2365" s="14"/>
      <c r="RMK2365" s="14"/>
      <c r="RML2365" s="14"/>
      <c r="RMM2365" s="14"/>
      <c r="RMN2365" s="14"/>
      <c r="RMO2365" s="14"/>
      <c r="RMP2365" s="14"/>
      <c r="RMQ2365" s="14"/>
      <c r="RMR2365" s="14"/>
      <c r="RMS2365" s="14"/>
      <c r="RMT2365" s="14"/>
      <c r="RMU2365" s="14"/>
      <c r="RMV2365" s="14"/>
      <c r="RMW2365" s="14"/>
      <c r="RMX2365" s="14"/>
      <c r="RMY2365" s="14"/>
      <c r="RMZ2365" s="14"/>
      <c r="RNA2365" s="14"/>
      <c r="RNB2365" s="14"/>
      <c r="RNC2365" s="14"/>
      <c r="RND2365" s="14"/>
      <c r="RNE2365" s="14"/>
      <c r="RNF2365" s="14"/>
      <c r="RNG2365" s="14"/>
      <c r="RNH2365" s="14"/>
      <c r="RNI2365" s="14"/>
      <c r="RNJ2365" s="14"/>
      <c r="RNK2365" s="14"/>
      <c r="RNL2365" s="14"/>
      <c r="RNM2365" s="14"/>
      <c r="RNN2365" s="14"/>
      <c r="RNO2365" s="14"/>
      <c r="RNP2365" s="14"/>
      <c r="RNQ2365" s="14"/>
      <c r="RNR2365" s="14"/>
      <c r="RNS2365" s="14"/>
      <c r="RNT2365" s="14"/>
      <c r="RNU2365" s="14"/>
      <c r="RNV2365" s="14"/>
      <c r="RNW2365" s="14"/>
      <c r="RNX2365" s="14"/>
      <c r="RNY2365" s="14"/>
      <c r="RNZ2365" s="14"/>
      <c r="ROA2365" s="14"/>
      <c r="ROB2365" s="14"/>
      <c r="ROC2365" s="14"/>
      <c r="ROD2365" s="14"/>
      <c r="ROE2365" s="14"/>
      <c r="ROF2365" s="14"/>
      <c r="ROG2365" s="14"/>
      <c r="ROH2365" s="14"/>
      <c r="ROI2365" s="14"/>
      <c r="ROJ2365" s="14"/>
      <c r="ROK2365" s="14"/>
      <c r="ROL2365" s="14"/>
      <c r="ROM2365" s="14"/>
      <c r="RON2365" s="14"/>
      <c r="ROO2365" s="14"/>
      <c r="ROP2365" s="14"/>
      <c r="ROQ2365" s="14"/>
      <c r="ROR2365" s="14"/>
      <c r="ROS2365" s="14"/>
      <c r="ROT2365" s="14"/>
      <c r="ROU2365" s="14"/>
      <c r="ROV2365" s="14"/>
      <c r="ROW2365" s="14"/>
      <c r="ROX2365" s="14"/>
      <c r="ROY2365" s="14"/>
      <c r="ROZ2365" s="14"/>
      <c r="RPA2365" s="14"/>
      <c r="RPB2365" s="14"/>
      <c r="RPC2365" s="14"/>
      <c r="RPD2365" s="14"/>
      <c r="RPE2365" s="14"/>
      <c r="RPF2365" s="14"/>
      <c r="RPG2365" s="14"/>
      <c r="RPH2365" s="14"/>
      <c r="RPI2365" s="14"/>
      <c r="RPJ2365" s="14"/>
      <c r="RPK2365" s="14"/>
      <c r="RPL2365" s="14"/>
      <c r="RPM2365" s="14"/>
      <c r="RPN2365" s="14"/>
      <c r="RPO2365" s="14"/>
      <c r="RPP2365" s="14"/>
      <c r="RPQ2365" s="14"/>
      <c r="RPR2365" s="14"/>
      <c r="RPS2365" s="14"/>
      <c r="RPT2365" s="14"/>
      <c r="RPU2365" s="14"/>
      <c r="RPV2365" s="14"/>
      <c r="RPW2365" s="14"/>
      <c r="RPX2365" s="14"/>
      <c r="RPY2365" s="14"/>
      <c r="RPZ2365" s="14"/>
      <c r="RQA2365" s="14"/>
      <c r="RQB2365" s="14"/>
      <c r="RQC2365" s="14"/>
      <c r="RQD2365" s="14"/>
      <c r="RQE2365" s="14"/>
      <c r="RQF2365" s="14"/>
      <c r="RQG2365" s="14"/>
      <c r="RQH2365" s="14"/>
      <c r="RQI2365" s="14"/>
      <c r="RQJ2365" s="14"/>
      <c r="RQK2365" s="14"/>
      <c r="RQL2365" s="14"/>
      <c r="RQM2365" s="14"/>
      <c r="RQN2365" s="14"/>
      <c r="RQO2365" s="14"/>
      <c r="RQP2365" s="14"/>
      <c r="RQQ2365" s="14"/>
      <c r="RQR2365" s="14"/>
      <c r="RQS2365" s="14"/>
      <c r="RQT2365" s="14"/>
      <c r="RQU2365" s="14"/>
      <c r="RQV2365" s="14"/>
      <c r="RQW2365" s="14"/>
      <c r="RQX2365" s="14"/>
      <c r="RQY2365" s="14"/>
      <c r="RQZ2365" s="14"/>
      <c r="RRA2365" s="14"/>
      <c r="RRB2365" s="14"/>
      <c r="RRC2365" s="14"/>
      <c r="RRD2365" s="14"/>
      <c r="RRE2365" s="14"/>
      <c r="RRF2365" s="14"/>
      <c r="RRG2365" s="14"/>
      <c r="RRH2365" s="14"/>
      <c r="RRI2365" s="14"/>
      <c r="RRJ2365" s="14"/>
      <c r="RRK2365" s="14"/>
      <c r="RRL2365" s="14"/>
      <c r="RRM2365" s="14"/>
      <c r="RRN2365" s="14"/>
      <c r="RRO2365" s="14"/>
      <c r="RRP2365" s="14"/>
      <c r="RRQ2365" s="14"/>
      <c r="RRR2365" s="14"/>
      <c r="RRS2365" s="14"/>
      <c r="RRT2365" s="14"/>
      <c r="RRU2365" s="14"/>
      <c r="RRV2365" s="14"/>
      <c r="RRW2365" s="14"/>
      <c r="RRX2365" s="14"/>
      <c r="RRY2365" s="14"/>
      <c r="RRZ2365" s="14"/>
      <c r="RSA2365" s="14"/>
      <c r="RSB2365" s="14"/>
      <c r="RSC2365" s="14"/>
      <c r="RSD2365" s="14"/>
      <c r="RSE2365" s="14"/>
      <c r="RSF2365" s="14"/>
      <c r="RSG2365" s="14"/>
      <c r="RSH2365" s="14"/>
      <c r="RSI2365" s="14"/>
      <c r="RSJ2365" s="14"/>
      <c r="RSK2365" s="14"/>
      <c r="RSL2365" s="14"/>
      <c r="RSM2365" s="14"/>
      <c r="RSN2365" s="14"/>
      <c r="RSO2365" s="14"/>
      <c r="RSP2365" s="14"/>
      <c r="RSQ2365" s="14"/>
      <c r="RSR2365" s="14"/>
      <c r="RSS2365" s="14"/>
      <c r="RST2365" s="14"/>
      <c r="RSU2365" s="14"/>
      <c r="RSV2365" s="14"/>
      <c r="RSW2365" s="14"/>
      <c r="RSX2365" s="14"/>
      <c r="RSY2365" s="14"/>
      <c r="RSZ2365" s="14"/>
      <c r="RTA2365" s="14"/>
      <c r="RTB2365" s="14"/>
      <c r="RTC2365" s="14"/>
      <c r="RTD2365" s="14"/>
      <c r="RTE2365" s="14"/>
      <c r="RTF2365" s="14"/>
      <c r="RTG2365" s="14"/>
      <c r="RTH2365" s="14"/>
      <c r="RTI2365" s="14"/>
      <c r="RTJ2365" s="14"/>
      <c r="RTK2365" s="14"/>
      <c r="RTL2365" s="14"/>
      <c r="RTM2365" s="14"/>
      <c r="RTN2365" s="14"/>
      <c r="RTO2365" s="14"/>
      <c r="RTP2365" s="14"/>
      <c r="RTQ2365" s="14"/>
      <c r="RTR2365" s="14"/>
      <c r="RTS2365" s="14"/>
      <c r="RTT2365" s="14"/>
      <c r="RTU2365" s="14"/>
      <c r="RTV2365" s="14"/>
      <c r="RTW2365" s="14"/>
      <c r="RTX2365" s="14"/>
      <c r="RTY2365" s="14"/>
      <c r="RTZ2365" s="14"/>
      <c r="RUA2365" s="14"/>
      <c r="RUB2365" s="14"/>
      <c r="RUC2365" s="14"/>
      <c r="RUD2365" s="14"/>
      <c r="RUE2365" s="14"/>
      <c r="RUF2365" s="14"/>
      <c r="RUG2365" s="14"/>
      <c r="RUH2365" s="14"/>
      <c r="RUI2365" s="14"/>
      <c r="RUJ2365" s="14"/>
      <c r="RUK2365" s="14"/>
      <c r="RUL2365" s="14"/>
      <c r="RUM2365" s="14"/>
      <c r="RUN2365" s="14"/>
      <c r="RUO2365" s="14"/>
      <c r="RUP2365" s="14"/>
      <c r="RUQ2365" s="14"/>
      <c r="RUR2365" s="14"/>
      <c r="RUS2365" s="14"/>
      <c r="RUT2365" s="14"/>
      <c r="RUU2365" s="14"/>
      <c r="RUV2365" s="14"/>
      <c r="RUW2365" s="14"/>
      <c r="RUX2365" s="14"/>
      <c r="RUY2365" s="14"/>
      <c r="RUZ2365" s="14"/>
      <c r="RVA2365" s="14"/>
      <c r="RVB2365" s="14"/>
      <c r="RVC2365" s="14"/>
      <c r="RVD2365" s="14"/>
      <c r="RVE2365" s="14"/>
      <c r="RVF2365" s="14"/>
      <c r="RVG2365" s="14"/>
      <c r="RVH2365" s="14"/>
      <c r="RVI2365" s="14"/>
      <c r="RVJ2365" s="14"/>
      <c r="RVK2365" s="14"/>
      <c r="RVL2365" s="14"/>
      <c r="RVM2365" s="14"/>
      <c r="RVN2365" s="14"/>
      <c r="RVO2365" s="14"/>
      <c r="RVP2365" s="14"/>
      <c r="RVQ2365" s="14"/>
      <c r="RVR2365" s="14"/>
      <c r="RVS2365" s="14"/>
      <c r="RVT2365" s="14"/>
      <c r="RVU2365" s="14"/>
      <c r="RVV2365" s="14"/>
      <c r="RVW2365" s="14"/>
      <c r="RVX2365" s="14"/>
      <c r="RVY2365" s="14"/>
      <c r="RVZ2365" s="14"/>
      <c r="RWA2365" s="14"/>
      <c r="RWB2365" s="14"/>
      <c r="RWC2365" s="14"/>
      <c r="RWD2365" s="14"/>
      <c r="RWE2365" s="14"/>
      <c r="RWF2365" s="14"/>
      <c r="RWG2365" s="14"/>
      <c r="RWH2365" s="14"/>
      <c r="RWI2365" s="14"/>
      <c r="RWJ2365" s="14"/>
      <c r="RWK2365" s="14"/>
      <c r="RWL2365" s="14"/>
      <c r="RWM2365" s="14"/>
      <c r="RWN2365" s="14"/>
      <c r="RWO2365" s="14"/>
      <c r="RWP2365" s="14"/>
      <c r="RWQ2365" s="14"/>
      <c r="RWR2365" s="14"/>
      <c r="RWS2365" s="14"/>
      <c r="RWT2365" s="14"/>
      <c r="RWU2365" s="14"/>
      <c r="RWV2365" s="14"/>
      <c r="RWW2365" s="14"/>
      <c r="RWX2365" s="14"/>
      <c r="RWY2365" s="14"/>
      <c r="RWZ2365" s="14"/>
      <c r="RXA2365" s="14"/>
      <c r="RXB2365" s="14"/>
      <c r="RXC2365" s="14"/>
      <c r="RXD2365" s="14"/>
      <c r="RXE2365" s="14"/>
      <c r="RXF2365" s="14"/>
      <c r="RXG2365" s="14"/>
      <c r="RXH2365" s="14"/>
      <c r="RXI2365" s="14"/>
      <c r="RXJ2365" s="14"/>
      <c r="RXK2365" s="14"/>
      <c r="RXL2365" s="14"/>
      <c r="RXM2365" s="14"/>
      <c r="RXN2365" s="14"/>
      <c r="RXO2365" s="14"/>
      <c r="RXP2365" s="14"/>
      <c r="RXQ2365" s="14"/>
      <c r="RXR2365" s="14"/>
      <c r="RXS2365" s="14"/>
      <c r="RXT2365" s="14"/>
      <c r="RXU2365" s="14"/>
      <c r="RXV2365" s="14"/>
      <c r="RXW2365" s="14"/>
      <c r="RXX2365" s="14"/>
      <c r="RXY2365" s="14"/>
      <c r="RXZ2365" s="14"/>
      <c r="RYA2365" s="14"/>
      <c r="RYB2365" s="14"/>
      <c r="RYC2365" s="14"/>
      <c r="RYD2365" s="14"/>
      <c r="RYE2365" s="14"/>
      <c r="RYF2365" s="14"/>
      <c r="RYG2365" s="14"/>
      <c r="RYH2365" s="14"/>
      <c r="RYI2365" s="14"/>
      <c r="RYJ2365" s="14"/>
      <c r="RYK2365" s="14"/>
      <c r="RYL2365" s="14"/>
      <c r="RYM2365" s="14"/>
      <c r="RYN2365" s="14"/>
      <c r="RYO2365" s="14"/>
      <c r="RYP2365" s="14"/>
      <c r="RYQ2365" s="14"/>
      <c r="RYR2365" s="14"/>
      <c r="RYS2365" s="14"/>
      <c r="RYT2365" s="14"/>
      <c r="RYU2365" s="14"/>
      <c r="RYV2365" s="14"/>
      <c r="RYW2365" s="14"/>
      <c r="RYX2365" s="14"/>
      <c r="RYY2365" s="14"/>
      <c r="RYZ2365" s="14"/>
      <c r="RZA2365" s="14"/>
      <c r="RZB2365" s="14"/>
      <c r="RZC2365" s="14"/>
      <c r="RZD2365" s="14"/>
      <c r="RZE2365" s="14"/>
      <c r="RZF2365" s="14"/>
      <c r="RZG2365" s="14"/>
      <c r="RZH2365" s="14"/>
      <c r="RZI2365" s="14"/>
      <c r="RZJ2365" s="14"/>
      <c r="RZK2365" s="14"/>
      <c r="RZL2365" s="14"/>
      <c r="RZM2365" s="14"/>
      <c r="RZN2365" s="14"/>
      <c r="RZO2365" s="14"/>
      <c r="RZP2365" s="14"/>
      <c r="RZQ2365" s="14"/>
      <c r="RZR2365" s="14"/>
      <c r="RZS2365" s="14"/>
      <c r="RZT2365" s="14"/>
      <c r="RZU2365" s="14"/>
      <c r="RZV2365" s="14"/>
      <c r="RZW2365" s="14"/>
      <c r="RZX2365" s="14"/>
      <c r="RZY2365" s="14"/>
      <c r="RZZ2365" s="14"/>
      <c r="SAA2365" s="14"/>
      <c r="SAB2365" s="14"/>
      <c r="SAC2365" s="14"/>
      <c r="SAD2365" s="14"/>
      <c r="SAE2365" s="14"/>
      <c r="SAF2365" s="14"/>
      <c r="SAG2365" s="14"/>
      <c r="SAH2365" s="14"/>
      <c r="SAI2365" s="14"/>
      <c r="SAJ2365" s="14"/>
      <c r="SAK2365" s="14"/>
      <c r="SAL2365" s="14"/>
      <c r="SAM2365" s="14"/>
      <c r="SAN2365" s="14"/>
      <c r="SAO2365" s="14"/>
      <c r="SAP2365" s="14"/>
      <c r="SAQ2365" s="14"/>
      <c r="SAR2365" s="14"/>
      <c r="SAS2365" s="14"/>
      <c r="SAT2365" s="14"/>
      <c r="SAU2365" s="14"/>
      <c r="SAV2365" s="14"/>
      <c r="SAW2365" s="14"/>
      <c r="SAX2365" s="14"/>
      <c r="SAY2365" s="14"/>
      <c r="SAZ2365" s="14"/>
      <c r="SBA2365" s="14"/>
      <c r="SBB2365" s="14"/>
      <c r="SBC2365" s="14"/>
      <c r="SBD2365" s="14"/>
      <c r="SBE2365" s="14"/>
      <c r="SBF2365" s="14"/>
      <c r="SBG2365" s="14"/>
      <c r="SBH2365" s="14"/>
      <c r="SBI2365" s="14"/>
      <c r="SBJ2365" s="14"/>
      <c r="SBK2365" s="14"/>
      <c r="SBL2365" s="14"/>
      <c r="SBM2365" s="14"/>
      <c r="SBN2365" s="14"/>
      <c r="SBO2365" s="14"/>
      <c r="SBP2365" s="14"/>
      <c r="SBQ2365" s="14"/>
      <c r="SBR2365" s="14"/>
      <c r="SBS2365" s="14"/>
      <c r="SBT2365" s="14"/>
      <c r="SBU2365" s="14"/>
      <c r="SBV2365" s="14"/>
      <c r="SBW2365" s="14"/>
      <c r="SBX2365" s="14"/>
      <c r="SBY2365" s="14"/>
      <c r="SBZ2365" s="14"/>
      <c r="SCA2365" s="14"/>
      <c r="SCB2365" s="14"/>
      <c r="SCC2365" s="14"/>
      <c r="SCD2365" s="14"/>
      <c r="SCE2365" s="14"/>
      <c r="SCF2365" s="14"/>
      <c r="SCG2365" s="14"/>
      <c r="SCH2365" s="14"/>
      <c r="SCI2365" s="14"/>
      <c r="SCJ2365" s="14"/>
      <c r="SCK2365" s="14"/>
      <c r="SCL2365" s="14"/>
      <c r="SCM2365" s="14"/>
      <c r="SCN2365" s="14"/>
      <c r="SCO2365" s="14"/>
      <c r="SCP2365" s="14"/>
      <c r="SCQ2365" s="14"/>
      <c r="SCR2365" s="14"/>
      <c r="SCS2365" s="14"/>
      <c r="SCT2365" s="14"/>
      <c r="SCU2365" s="14"/>
      <c r="SCV2365" s="14"/>
      <c r="SCW2365" s="14"/>
      <c r="SCX2365" s="14"/>
      <c r="SCY2365" s="14"/>
      <c r="SCZ2365" s="14"/>
      <c r="SDA2365" s="14"/>
      <c r="SDB2365" s="14"/>
      <c r="SDC2365" s="14"/>
      <c r="SDD2365" s="14"/>
      <c r="SDE2365" s="14"/>
      <c r="SDF2365" s="14"/>
      <c r="SDG2365" s="14"/>
      <c r="SDH2365" s="14"/>
      <c r="SDI2365" s="14"/>
      <c r="SDJ2365" s="14"/>
      <c r="SDK2365" s="14"/>
      <c r="SDL2365" s="14"/>
      <c r="SDM2365" s="14"/>
      <c r="SDN2365" s="14"/>
      <c r="SDO2365" s="14"/>
      <c r="SDP2365" s="14"/>
      <c r="SDQ2365" s="14"/>
      <c r="SDR2365" s="14"/>
      <c r="SDS2365" s="14"/>
      <c r="SDT2365" s="14"/>
      <c r="SDU2365" s="14"/>
      <c r="SDV2365" s="14"/>
      <c r="SDW2365" s="14"/>
      <c r="SDX2365" s="14"/>
      <c r="SDY2365" s="14"/>
      <c r="SDZ2365" s="14"/>
      <c r="SEA2365" s="14"/>
      <c r="SEB2365" s="14"/>
      <c r="SEC2365" s="14"/>
      <c r="SED2365" s="14"/>
      <c r="SEE2365" s="14"/>
      <c r="SEF2365" s="14"/>
      <c r="SEG2365" s="14"/>
      <c r="SEH2365" s="14"/>
      <c r="SEI2365" s="14"/>
      <c r="SEJ2365" s="14"/>
      <c r="SEK2365" s="14"/>
      <c r="SEL2365" s="14"/>
      <c r="SEM2365" s="14"/>
      <c r="SEN2365" s="14"/>
      <c r="SEO2365" s="14"/>
      <c r="SEP2365" s="14"/>
      <c r="SEQ2365" s="14"/>
      <c r="SER2365" s="14"/>
      <c r="SES2365" s="14"/>
      <c r="SET2365" s="14"/>
      <c r="SEU2365" s="14"/>
      <c r="SEV2365" s="14"/>
      <c r="SEW2365" s="14"/>
      <c r="SEX2365" s="14"/>
      <c r="SEY2365" s="14"/>
      <c r="SEZ2365" s="14"/>
      <c r="SFA2365" s="14"/>
      <c r="SFB2365" s="14"/>
      <c r="SFC2365" s="14"/>
      <c r="SFD2365" s="14"/>
      <c r="SFE2365" s="14"/>
      <c r="SFF2365" s="14"/>
      <c r="SFG2365" s="14"/>
      <c r="SFH2365" s="14"/>
      <c r="SFI2365" s="14"/>
      <c r="SFJ2365" s="14"/>
      <c r="SFK2365" s="14"/>
      <c r="SFL2365" s="14"/>
      <c r="SFM2365" s="14"/>
      <c r="SFN2365" s="14"/>
      <c r="SFO2365" s="14"/>
      <c r="SFP2365" s="14"/>
      <c r="SFQ2365" s="14"/>
      <c r="SFR2365" s="14"/>
      <c r="SFS2365" s="14"/>
      <c r="SFT2365" s="14"/>
      <c r="SFU2365" s="14"/>
      <c r="SFV2365" s="14"/>
      <c r="SFW2365" s="14"/>
      <c r="SFX2365" s="14"/>
      <c r="SFY2365" s="14"/>
      <c r="SFZ2365" s="14"/>
      <c r="SGA2365" s="14"/>
      <c r="SGB2365" s="14"/>
      <c r="SGC2365" s="14"/>
      <c r="SGD2365" s="14"/>
      <c r="SGE2365" s="14"/>
      <c r="SGF2365" s="14"/>
      <c r="SGG2365" s="14"/>
      <c r="SGH2365" s="14"/>
      <c r="SGI2365" s="14"/>
      <c r="SGJ2365" s="14"/>
      <c r="SGK2365" s="14"/>
      <c r="SGL2365" s="14"/>
      <c r="SGM2365" s="14"/>
      <c r="SGN2365" s="14"/>
      <c r="SGO2365" s="14"/>
      <c r="SGP2365" s="14"/>
      <c r="SGQ2365" s="14"/>
      <c r="SGR2365" s="14"/>
      <c r="SGS2365" s="14"/>
      <c r="SGT2365" s="14"/>
      <c r="SGU2365" s="14"/>
      <c r="SGV2365" s="14"/>
      <c r="SGW2365" s="14"/>
      <c r="SGX2365" s="14"/>
      <c r="SGY2365" s="14"/>
      <c r="SGZ2365" s="14"/>
      <c r="SHA2365" s="14"/>
      <c r="SHB2365" s="14"/>
      <c r="SHC2365" s="14"/>
      <c r="SHD2365" s="14"/>
      <c r="SHE2365" s="14"/>
      <c r="SHF2365" s="14"/>
      <c r="SHG2365" s="14"/>
      <c r="SHH2365" s="14"/>
      <c r="SHI2365" s="14"/>
      <c r="SHJ2365" s="14"/>
      <c r="SHK2365" s="14"/>
      <c r="SHL2365" s="14"/>
      <c r="SHM2365" s="14"/>
      <c r="SHN2365" s="14"/>
      <c r="SHO2365" s="14"/>
      <c r="SHP2365" s="14"/>
      <c r="SHQ2365" s="14"/>
      <c r="SHR2365" s="14"/>
      <c r="SHS2365" s="14"/>
      <c r="SHT2365" s="14"/>
      <c r="SHU2365" s="14"/>
      <c r="SHV2365" s="14"/>
      <c r="SHW2365" s="14"/>
      <c r="SHX2365" s="14"/>
      <c r="SHY2365" s="14"/>
      <c r="SHZ2365" s="14"/>
      <c r="SIA2365" s="14"/>
      <c r="SIB2365" s="14"/>
      <c r="SIC2365" s="14"/>
      <c r="SID2365" s="14"/>
      <c r="SIE2365" s="14"/>
      <c r="SIF2365" s="14"/>
      <c r="SIG2365" s="14"/>
      <c r="SIH2365" s="14"/>
      <c r="SII2365" s="14"/>
      <c r="SIJ2365" s="14"/>
      <c r="SIK2365" s="14"/>
      <c r="SIL2365" s="14"/>
      <c r="SIM2365" s="14"/>
      <c r="SIN2365" s="14"/>
      <c r="SIO2365" s="14"/>
      <c r="SIP2365" s="14"/>
      <c r="SIQ2365" s="14"/>
      <c r="SIR2365" s="14"/>
      <c r="SIS2365" s="14"/>
      <c r="SIT2365" s="14"/>
      <c r="SIU2365" s="14"/>
      <c r="SIV2365" s="14"/>
      <c r="SIW2365" s="14"/>
      <c r="SIX2365" s="14"/>
      <c r="SIY2365" s="14"/>
      <c r="SIZ2365" s="14"/>
      <c r="SJA2365" s="14"/>
      <c r="SJB2365" s="14"/>
      <c r="SJC2365" s="14"/>
      <c r="SJD2365" s="14"/>
      <c r="SJE2365" s="14"/>
      <c r="SJF2365" s="14"/>
      <c r="SJG2365" s="14"/>
      <c r="SJH2365" s="14"/>
      <c r="SJI2365" s="14"/>
      <c r="SJJ2365" s="14"/>
      <c r="SJK2365" s="14"/>
      <c r="SJL2365" s="14"/>
      <c r="SJM2365" s="14"/>
      <c r="SJN2365" s="14"/>
      <c r="SJO2365" s="14"/>
      <c r="SJP2365" s="14"/>
      <c r="SJQ2365" s="14"/>
      <c r="SJR2365" s="14"/>
      <c r="SJS2365" s="14"/>
      <c r="SJT2365" s="14"/>
      <c r="SJU2365" s="14"/>
      <c r="SJV2365" s="14"/>
      <c r="SJW2365" s="14"/>
      <c r="SJX2365" s="14"/>
      <c r="SJY2365" s="14"/>
      <c r="SJZ2365" s="14"/>
      <c r="SKA2365" s="14"/>
      <c r="SKB2365" s="14"/>
      <c r="SKC2365" s="14"/>
      <c r="SKD2365" s="14"/>
      <c r="SKE2365" s="14"/>
      <c r="SKF2365" s="14"/>
      <c r="SKG2365" s="14"/>
      <c r="SKH2365" s="14"/>
      <c r="SKI2365" s="14"/>
      <c r="SKJ2365" s="14"/>
      <c r="SKK2365" s="14"/>
      <c r="SKL2365" s="14"/>
      <c r="SKM2365" s="14"/>
      <c r="SKN2365" s="14"/>
      <c r="SKO2365" s="14"/>
      <c r="SKP2365" s="14"/>
      <c r="SKQ2365" s="14"/>
      <c r="SKR2365" s="14"/>
      <c r="SKS2365" s="14"/>
      <c r="SKT2365" s="14"/>
      <c r="SKU2365" s="14"/>
      <c r="SKV2365" s="14"/>
      <c r="SKW2365" s="14"/>
      <c r="SKX2365" s="14"/>
      <c r="SKY2365" s="14"/>
      <c r="SKZ2365" s="14"/>
      <c r="SLA2365" s="14"/>
      <c r="SLB2365" s="14"/>
      <c r="SLC2365" s="14"/>
      <c r="SLD2365" s="14"/>
      <c r="SLE2365" s="14"/>
      <c r="SLF2365" s="14"/>
      <c r="SLG2365" s="14"/>
      <c r="SLH2365" s="14"/>
      <c r="SLI2365" s="14"/>
      <c r="SLJ2365" s="14"/>
      <c r="SLK2365" s="14"/>
      <c r="SLL2365" s="14"/>
      <c r="SLM2365" s="14"/>
      <c r="SLN2365" s="14"/>
      <c r="SLO2365" s="14"/>
      <c r="SLP2365" s="14"/>
      <c r="SLQ2365" s="14"/>
      <c r="SLR2365" s="14"/>
      <c r="SLS2365" s="14"/>
      <c r="SLT2365" s="14"/>
      <c r="SLU2365" s="14"/>
      <c r="SLV2365" s="14"/>
      <c r="SLW2365" s="14"/>
      <c r="SLX2365" s="14"/>
      <c r="SLY2365" s="14"/>
      <c r="SLZ2365" s="14"/>
      <c r="SMA2365" s="14"/>
      <c r="SMB2365" s="14"/>
      <c r="SMC2365" s="14"/>
      <c r="SMD2365" s="14"/>
      <c r="SME2365" s="14"/>
      <c r="SMF2365" s="14"/>
      <c r="SMG2365" s="14"/>
      <c r="SMH2365" s="14"/>
      <c r="SMI2365" s="14"/>
      <c r="SMJ2365" s="14"/>
      <c r="SMK2365" s="14"/>
      <c r="SML2365" s="14"/>
      <c r="SMM2365" s="14"/>
      <c r="SMN2365" s="14"/>
      <c r="SMO2365" s="14"/>
      <c r="SMP2365" s="14"/>
      <c r="SMQ2365" s="14"/>
      <c r="SMR2365" s="14"/>
      <c r="SMS2365" s="14"/>
      <c r="SMT2365" s="14"/>
      <c r="SMU2365" s="14"/>
      <c r="SMV2365" s="14"/>
      <c r="SMW2365" s="14"/>
      <c r="SMX2365" s="14"/>
      <c r="SMY2365" s="14"/>
      <c r="SMZ2365" s="14"/>
      <c r="SNA2365" s="14"/>
      <c r="SNB2365" s="14"/>
      <c r="SNC2365" s="14"/>
      <c r="SND2365" s="14"/>
      <c r="SNE2365" s="14"/>
      <c r="SNF2365" s="14"/>
      <c r="SNG2365" s="14"/>
      <c r="SNH2365" s="14"/>
      <c r="SNI2365" s="14"/>
      <c r="SNJ2365" s="14"/>
      <c r="SNK2365" s="14"/>
      <c r="SNL2365" s="14"/>
      <c r="SNM2365" s="14"/>
      <c r="SNN2365" s="14"/>
      <c r="SNO2365" s="14"/>
      <c r="SNP2365" s="14"/>
      <c r="SNQ2365" s="14"/>
      <c r="SNR2365" s="14"/>
      <c r="SNS2365" s="14"/>
      <c r="SNT2365" s="14"/>
      <c r="SNU2365" s="14"/>
      <c r="SNV2365" s="14"/>
      <c r="SNW2365" s="14"/>
      <c r="SNX2365" s="14"/>
      <c r="SNY2365" s="14"/>
      <c r="SNZ2365" s="14"/>
      <c r="SOA2365" s="14"/>
      <c r="SOB2365" s="14"/>
      <c r="SOC2365" s="14"/>
      <c r="SOD2365" s="14"/>
      <c r="SOE2365" s="14"/>
      <c r="SOF2365" s="14"/>
      <c r="SOG2365" s="14"/>
      <c r="SOH2365" s="14"/>
      <c r="SOI2365" s="14"/>
      <c r="SOJ2365" s="14"/>
      <c r="SOK2365" s="14"/>
      <c r="SOL2365" s="14"/>
      <c r="SOM2365" s="14"/>
      <c r="SON2365" s="14"/>
      <c r="SOO2365" s="14"/>
      <c r="SOP2365" s="14"/>
      <c r="SOQ2365" s="14"/>
      <c r="SOR2365" s="14"/>
      <c r="SOS2365" s="14"/>
      <c r="SOT2365" s="14"/>
      <c r="SOU2365" s="14"/>
      <c r="SOV2365" s="14"/>
      <c r="SOW2365" s="14"/>
      <c r="SOX2365" s="14"/>
      <c r="SOY2365" s="14"/>
      <c r="SOZ2365" s="14"/>
      <c r="SPA2365" s="14"/>
      <c r="SPB2365" s="14"/>
      <c r="SPC2365" s="14"/>
      <c r="SPD2365" s="14"/>
      <c r="SPE2365" s="14"/>
      <c r="SPF2365" s="14"/>
      <c r="SPG2365" s="14"/>
      <c r="SPH2365" s="14"/>
      <c r="SPI2365" s="14"/>
      <c r="SPJ2365" s="14"/>
      <c r="SPK2365" s="14"/>
      <c r="SPL2365" s="14"/>
      <c r="SPM2365" s="14"/>
      <c r="SPN2365" s="14"/>
      <c r="SPO2365" s="14"/>
      <c r="SPP2365" s="14"/>
      <c r="SPQ2365" s="14"/>
      <c r="SPR2365" s="14"/>
      <c r="SPS2365" s="14"/>
      <c r="SPT2365" s="14"/>
      <c r="SPU2365" s="14"/>
      <c r="SPV2365" s="14"/>
      <c r="SPW2365" s="14"/>
      <c r="SPX2365" s="14"/>
      <c r="SPY2365" s="14"/>
      <c r="SPZ2365" s="14"/>
      <c r="SQA2365" s="14"/>
      <c r="SQB2365" s="14"/>
      <c r="SQC2365" s="14"/>
      <c r="SQD2365" s="14"/>
      <c r="SQE2365" s="14"/>
      <c r="SQF2365" s="14"/>
      <c r="SQG2365" s="14"/>
      <c r="SQH2365" s="14"/>
      <c r="SQI2365" s="14"/>
      <c r="SQJ2365" s="14"/>
      <c r="SQK2365" s="14"/>
      <c r="SQL2365" s="14"/>
      <c r="SQM2365" s="14"/>
      <c r="SQN2365" s="14"/>
      <c r="SQO2365" s="14"/>
      <c r="SQP2365" s="14"/>
      <c r="SQQ2365" s="14"/>
      <c r="SQR2365" s="14"/>
      <c r="SQS2365" s="14"/>
      <c r="SQT2365" s="14"/>
      <c r="SQU2365" s="14"/>
      <c r="SQV2365" s="14"/>
      <c r="SQW2365" s="14"/>
      <c r="SQX2365" s="14"/>
      <c r="SQY2365" s="14"/>
      <c r="SQZ2365" s="14"/>
      <c r="SRA2365" s="14"/>
      <c r="SRB2365" s="14"/>
      <c r="SRC2365" s="14"/>
      <c r="SRD2365" s="14"/>
      <c r="SRE2365" s="14"/>
      <c r="SRF2365" s="14"/>
      <c r="SRG2365" s="14"/>
      <c r="SRH2365" s="14"/>
      <c r="SRI2365" s="14"/>
      <c r="SRJ2365" s="14"/>
      <c r="SRK2365" s="14"/>
      <c r="SRL2365" s="14"/>
      <c r="SRM2365" s="14"/>
      <c r="SRN2365" s="14"/>
      <c r="SRO2365" s="14"/>
      <c r="SRP2365" s="14"/>
      <c r="SRQ2365" s="14"/>
      <c r="SRR2365" s="14"/>
      <c r="SRS2365" s="14"/>
      <c r="SRT2365" s="14"/>
      <c r="SRU2365" s="14"/>
      <c r="SRV2365" s="14"/>
      <c r="SRW2365" s="14"/>
      <c r="SRX2365" s="14"/>
      <c r="SRY2365" s="14"/>
      <c r="SRZ2365" s="14"/>
      <c r="SSA2365" s="14"/>
      <c r="SSB2365" s="14"/>
      <c r="SSC2365" s="14"/>
      <c r="SSD2365" s="14"/>
      <c r="SSE2365" s="14"/>
      <c r="SSF2365" s="14"/>
      <c r="SSG2365" s="14"/>
      <c r="SSH2365" s="14"/>
      <c r="SSI2365" s="14"/>
      <c r="SSJ2365" s="14"/>
      <c r="SSK2365" s="14"/>
      <c r="SSL2365" s="14"/>
      <c r="SSM2365" s="14"/>
      <c r="SSN2365" s="14"/>
      <c r="SSO2365" s="14"/>
      <c r="SSP2365" s="14"/>
      <c r="SSQ2365" s="14"/>
      <c r="SSR2365" s="14"/>
      <c r="SSS2365" s="14"/>
      <c r="SST2365" s="14"/>
      <c r="SSU2365" s="14"/>
      <c r="SSV2365" s="14"/>
      <c r="SSW2365" s="14"/>
      <c r="SSX2365" s="14"/>
      <c r="SSY2365" s="14"/>
      <c r="SSZ2365" s="14"/>
      <c r="STA2365" s="14"/>
      <c r="STB2365" s="14"/>
      <c r="STC2365" s="14"/>
      <c r="STD2365" s="14"/>
      <c r="STE2365" s="14"/>
      <c r="STF2365" s="14"/>
      <c r="STG2365" s="14"/>
      <c r="STH2365" s="14"/>
      <c r="STI2365" s="14"/>
      <c r="STJ2365" s="14"/>
      <c r="STK2365" s="14"/>
      <c r="STL2365" s="14"/>
      <c r="STM2365" s="14"/>
      <c r="STN2365" s="14"/>
      <c r="STO2365" s="14"/>
      <c r="STP2365" s="14"/>
      <c r="STQ2365" s="14"/>
      <c r="STR2365" s="14"/>
      <c r="STS2365" s="14"/>
      <c r="STT2365" s="14"/>
      <c r="STU2365" s="14"/>
      <c r="STV2365" s="14"/>
      <c r="STW2365" s="14"/>
      <c r="STX2365" s="14"/>
      <c r="STY2365" s="14"/>
      <c r="STZ2365" s="14"/>
      <c r="SUA2365" s="14"/>
      <c r="SUB2365" s="14"/>
      <c r="SUC2365" s="14"/>
      <c r="SUD2365" s="14"/>
      <c r="SUE2365" s="14"/>
      <c r="SUF2365" s="14"/>
      <c r="SUG2365" s="14"/>
      <c r="SUH2365" s="14"/>
      <c r="SUI2365" s="14"/>
      <c r="SUJ2365" s="14"/>
      <c r="SUK2365" s="14"/>
      <c r="SUL2365" s="14"/>
      <c r="SUM2365" s="14"/>
      <c r="SUN2365" s="14"/>
      <c r="SUO2365" s="14"/>
      <c r="SUP2365" s="14"/>
      <c r="SUQ2365" s="14"/>
      <c r="SUR2365" s="14"/>
      <c r="SUS2365" s="14"/>
      <c r="SUT2365" s="14"/>
      <c r="SUU2365" s="14"/>
      <c r="SUV2365" s="14"/>
      <c r="SUW2365" s="14"/>
      <c r="SUX2365" s="14"/>
      <c r="SUY2365" s="14"/>
      <c r="SUZ2365" s="14"/>
      <c r="SVA2365" s="14"/>
      <c r="SVB2365" s="14"/>
      <c r="SVC2365" s="14"/>
      <c r="SVD2365" s="14"/>
      <c r="SVE2365" s="14"/>
      <c r="SVF2365" s="14"/>
      <c r="SVG2365" s="14"/>
      <c r="SVH2365" s="14"/>
      <c r="SVI2365" s="14"/>
      <c r="SVJ2365" s="14"/>
      <c r="SVK2365" s="14"/>
      <c r="SVL2365" s="14"/>
      <c r="SVM2365" s="14"/>
      <c r="SVN2365" s="14"/>
      <c r="SVO2365" s="14"/>
      <c r="SVP2365" s="14"/>
      <c r="SVQ2365" s="14"/>
      <c r="SVR2365" s="14"/>
      <c r="SVS2365" s="14"/>
      <c r="SVT2365" s="14"/>
      <c r="SVU2365" s="14"/>
      <c r="SVV2365" s="14"/>
      <c r="SVW2365" s="14"/>
      <c r="SVX2365" s="14"/>
      <c r="SVY2365" s="14"/>
      <c r="SVZ2365" s="14"/>
      <c r="SWA2365" s="14"/>
      <c r="SWB2365" s="14"/>
      <c r="SWC2365" s="14"/>
      <c r="SWD2365" s="14"/>
      <c r="SWE2365" s="14"/>
      <c r="SWF2365" s="14"/>
      <c r="SWG2365" s="14"/>
      <c r="SWH2365" s="14"/>
      <c r="SWI2365" s="14"/>
      <c r="SWJ2365" s="14"/>
      <c r="SWK2365" s="14"/>
      <c r="SWL2365" s="14"/>
      <c r="SWM2365" s="14"/>
      <c r="SWN2365" s="14"/>
      <c r="SWO2365" s="14"/>
      <c r="SWP2365" s="14"/>
      <c r="SWQ2365" s="14"/>
      <c r="SWR2365" s="14"/>
      <c r="SWS2365" s="14"/>
      <c r="SWT2365" s="14"/>
      <c r="SWU2365" s="14"/>
      <c r="SWV2365" s="14"/>
      <c r="SWW2365" s="14"/>
      <c r="SWX2365" s="14"/>
      <c r="SWY2365" s="14"/>
      <c r="SWZ2365" s="14"/>
      <c r="SXA2365" s="14"/>
      <c r="SXB2365" s="14"/>
      <c r="SXC2365" s="14"/>
      <c r="SXD2365" s="14"/>
      <c r="SXE2365" s="14"/>
      <c r="SXF2365" s="14"/>
      <c r="SXG2365" s="14"/>
      <c r="SXH2365" s="14"/>
      <c r="SXI2365" s="14"/>
      <c r="SXJ2365" s="14"/>
      <c r="SXK2365" s="14"/>
      <c r="SXL2365" s="14"/>
      <c r="SXM2365" s="14"/>
      <c r="SXN2365" s="14"/>
      <c r="SXO2365" s="14"/>
      <c r="SXP2365" s="14"/>
      <c r="SXQ2365" s="14"/>
      <c r="SXR2365" s="14"/>
      <c r="SXS2365" s="14"/>
      <c r="SXT2365" s="14"/>
      <c r="SXU2365" s="14"/>
      <c r="SXV2365" s="14"/>
      <c r="SXW2365" s="14"/>
      <c r="SXX2365" s="14"/>
      <c r="SXY2365" s="14"/>
      <c r="SXZ2365" s="14"/>
      <c r="SYA2365" s="14"/>
      <c r="SYB2365" s="14"/>
      <c r="SYC2365" s="14"/>
      <c r="SYD2365" s="14"/>
      <c r="SYE2365" s="14"/>
      <c r="SYF2365" s="14"/>
      <c r="SYG2365" s="14"/>
      <c r="SYH2365" s="14"/>
      <c r="SYI2365" s="14"/>
      <c r="SYJ2365" s="14"/>
      <c r="SYK2365" s="14"/>
      <c r="SYL2365" s="14"/>
      <c r="SYM2365" s="14"/>
      <c r="SYN2365" s="14"/>
      <c r="SYO2365" s="14"/>
      <c r="SYP2365" s="14"/>
      <c r="SYQ2365" s="14"/>
      <c r="SYR2365" s="14"/>
      <c r="SYS2365" s="14"/>
      <c r="SYT2365" s="14"/>
      <c r="SYU2365" s="14"/>
      <c r="SYV2365" s="14"/>
      <c r="SYW2365" s="14"/>
      <c r="SYX2365" s="14"/>
      <c r="SYY2365" s="14"/>
      <c r="SYZ2365" s="14"/>
      <c r="SZA2365" s="14"/>
      <c r="SZB2365" s="14"/>
      <c r="SZC2365" s="14"/>
      <c r="SZD2365" s="14"/>
      <c r="SZE2365" s="14"/>
      <c r="SZF2365" s="14"/>
      <c r="SZG2365" s="14"/>
      <c r="SZH2365" s="14"/>
      <c r="SZI2365" s="14"/>
      <c r="SZJ2365" s="14"/>
      <c r="SZK2365" s="14"/>
      <c r="SZL2365" s="14"/>
      <c r="SZM2365" s="14"/>
      <c r="SZN2365" s="14"/>
      <c r="SZO2365" s="14"/>
      <c r="SZP2365" s="14"/>
      <c r="SZQ2365" s="14"/>
      <c r="SZR2365" s="14"/>
      <c r="SZS2365" s="14"/>
      <c r="SZT2365" s="14"/>
      <c r="SZU2365" s="14"/>
      <c r="SZV2365" s="14"/>
      <c r="SZW2365" s="14"/>
      <c r="SZX2365" s="14"/>
      <c r="SZY2365" s="14"/>
      <c r="SZZ2365" s="14"/>
      <c r="TAA2365" s="14"/>
      <c r="TAB2365" s="14"/>
      <c r="TAC2365" s="14"/>
      <c r="TAD2365" s="14"/>
      <c r="TAE2365" s="14"/>
      <c r="TAF2365" s="14"/>
      <c r="TAG2365" s="14"/>
      <c r="TAH2365" s="14"/>
      <c r="TAI2365" s="14"/>
      <c r="TAJ2365" s="14"/>
      <c r="TAK2365" s="14"/>
      <c r="TAL2365" s="14"/>
      <c r="TAM2365" s="14"/>
      <c r="TAN2365" s="14"/>
      <c r="TAO2365" s="14"/>
      <c r="TAP2365" s="14"/>
      <c r="TAQ2365" s="14"/>
      <c r="TAR2365" s="14"/>
      <c r="TAS2365" s="14"/>
      <c r="TAT2365" s="14"/>
      <c r="TAU2365" s="14"/>
      <c r="TAV2365" s="14"/>
      <c r="TAW2365" s="14"/>
      <c r="TAX2365" s="14"/>
      <c r="TAY2365" s="14"/>
      <c r="TAZ2365" s="14"/>
      <c r="TBA2365" s="14"/>
      <c r="TBB2365" s="14"/>
      <c r="TBC2365" s="14"/>
      <c r="TBD2365" s="14"/>
      <c r="TBE2365" s="14"/>
      <c r="TBF2365" s="14"/>
      <c r="TBG2365" s="14"/>
      <c r="TBH2365" s="14"/>
      <c r="TBI2365" s="14"/>
      <c r="TBJ2365" s="14"/>
      <c r="TBK2365" s="14"/>
      <c r="TBL2365" s="14"/>
      <c r="TBM2365" s="14"/>
      <c r="TBN2365" s="14"/>
      <c r="TBO2365" s="14"/>
      <c r="TBP2365" s="14"/>
      <c r="TBQ2365" s="14"/>
      <c r="TBR2365" s="14"/>
      <c r="TBS2365" s="14"/>
      <c r="TBT2365" s="14"/>
      <c r="TBU2365" s="14"/>
      <c r="TBV2365" s="14"/>
      <c r="TBW2365" s="14"/>
      <c r="TBX2365" s="14"/>
      <c r="TBY2365" s="14"/>
      <c r="TBZ2365" s="14"/>
      <c r="TCA2365" s="14"/>
      <c r="TCB2365" s="14"/>
      <c r="TCC2365" s="14"/>
      <c r="TCD2365" s="14"/>
      <c r="TCE2365" s="14"/>
      <c r="TCF2365" s="14"/>
      <c r="TCG2365" s="14"/>
      <c r="TCH2365" s="14"/>
      <c r="TCI2365" s="14"/>
      <c r="TCJ2365" s="14"/>
      <c r="TCK2365" s="14"/>
      <c r="TCL2365" s="14"/>
      <c r="TCM2365" s="14"/>
      <c r="TCN2365" s="14"/>
      <c r="TCO2365" s="14"/>
      <c r="TCP2365" s="14"/>
      <c r="TCQ2365" s="14"/>
      <c r="TCR2365" s="14"/>
      <c r="TCS2365" s="14"/>
      <c r="TCT2365" s="14"/>
      <c r="TCU2365" s="14"/>
      <c r="TCV2365" s="14"/>
      <c r="TCW2365" s="14"/>
      <c r="TCX2365" s="14"/>
      <c r="TCY2365" s="14"/>
      <c r="TCZ2365" s="14"/>
      <c r="TDA2365" s="14"/>
      <c r="TDB2365" s="14"/>
      <c r="TDC2365" s="14"/>
      <c r="TDD2365" s="14"/>
      <c r="TDE2365" s="14"/>
      <c r="TDF2365" s="14"/>
      <c r="TDG2365" s="14"/>
      <c r="TDH2365" s="14"/>
      <c r="TDI2365" s="14"/>
      <c r="TDJ2365" s="14"/>
      <c r="TDK2365" s="14"/>
      <c r="TDL2365" s="14"/>
      <c r="TDM2365" s="14"/>
      <c r="TDN2365" s="14"/>
      <c r="TDO2365" s="14"/>
      <c r="TDP2365" s="14"/>
      <c r="TDQ2365" s="14"/>
      <c r="TDR2365" s="14"/>
      <c r="TDS2365" s="14"/>
      <c r="TDT2365" s="14"/>
      <c r="TDU2365" s="14"/>
      <c r="TDV2365" s="14"/>
      <c r="TDW2365" s="14"/>
      <c r="TDX2365" s="14"/>
      <c r="TDY2365" s="14"/>
      <c r="TDZ2365" s="14"/>
      <c r="TEA2365" s="14"/>
      <c r="TEB2365" s="14"/>
      <c r="TEC2365" s="14"/>
      <c r="TED2365" s="14"/>
      <c r="TEE2365" s="14"/>
      <c r="TEF2365" s="14"/>
      <c r="TEG2365" s="14"/>
      <c r="TEH2365" s="14"/>
      <c r="TEI2365" s="14"/>
      <c r="TEJ2365" s="14"/>
      <c r="TEK2365" s="14"/>
      <c r="TEL2365" s="14"/>
      <c r="TEM2365" s="14"/>
      <c r="TEN2365" s="14"/>
      <c r="TEO2365" s="14"/>
      <c r="TEP2365" s="14"/>
      <c r="TEQ2365" s="14"/>
      <c r="TER2365" s="14"/>
      <c r="TES2365" s="14"/>
      <c r="TET2365" s="14"/>
      <c r="TEU2365" s="14"/>
      <c r="TEV2365" s="14"/>
      <c r="TEW2365" s="14"/>
      <c r="TEX2365" s="14"/>
      <c r="TEY2365" s="14"/>
      <c r="TEZ2365" s="14"/>
      <c r="TFA2365" s="14"/>
      <c r="TFB2365" s="14"/>
      <c r="TFC2365" s="14"/>
      <c r="TFD2365" s="14"/>
      <c r="TFE2365" s="14"/>
      <c r="TFF2365" s="14"/>
      <c r="TFG2365" s="14"/>
      <c r="TFH2365" s="14"/>
      <c r="TFI2365" s="14"/>
      <c r="TFJ2365" s="14"/>
      <c r="TFK2365" s="14"/>
      <c r="TFL2365" s="14"/>
      <c r="TFM2365" s="14"/>
      <c r="TFN2365" s="14"/>
      <c r="TFO2365" s="14"/>
      <c r="TFP2365" s="14"/>
      <c r="TFQ2365" s="14"/>
      <c r="TFR2365" s="14"/>
      <c r="TFS2365" s="14"/>
      <c r="TFT2365" s="14"/>
      <c r="TFU2365" s="14"/>
      <c r="TFV2365" s="14"/>
      <c r="TFW2365" s="14"/>
      <c r="TFX2365" s="14"/>
      <c r="TFY2365" s="14"/>
      <c r="TFZ2365" s="14"/>
      <c r="TGA2365" s="14"/>
      <c r="TGB2365" s="14"/>
      <c r="TGC2365" s="14"/>
      <c r="TGD2365" s="14"/>
      <c r="TGE2365" s="14"/>
      <c r="TGF2365" s="14"/>
      <c r="TGG2365" s="14"/>
      <c r="TGH2365" s="14"/>
      <c r="TGI2365" s="14"/>
      <c r="TGJ2365" s="14"/>
      <c r="TGK2365" s="14"/>
      <c r="TGL2365" s="14"/>
      <c r="TGM2365" s="14"/>
      <c r="TGN2365" s="14"/>
      <c r="TGO2365" s="14"/>
      <c r="TGP2365" s="14"/>
      <c r="TGQ2365" s="14"/>
      <c r="TGR2365" s="14"/>
      <c r="TGS2365" s="14"/>
      <c r="TGT2365" s="14"/>
      <c r="TGU2365" s="14"/>
      <c r="TGV2365" s="14"/>
      <c r="TGW2365" s="14"/>
      <c r="TGX2365" s="14"/>
      <c r="TGY2365" s="14"/>
      <c r="TGZ2365" s="14"/>
      <c r="THA2365" s="14"/>
      <c r="THB2365" s="14"/>
      <c r="THC2365" s="14"/>
      <c r="THD2365" s="14"/>
      <c r="THE2365" s="14"/>
      <c r="THF2365" s="14"/>
      <c r="THG2365" s="14"/>
      <c r="THH2365" s="14"/>
      <c r="THI2365" s="14"/>
      <c r="THJ2365" s="14"/>
      <c r="THK2365" s="14"/>
      <c r="THL2365" s="14"/>
      <c r="THM2365" s="14"/>
      <c r="THN2365" s="14"/>
      <c r="THO2365" s="14"/>
      <c r="THP2365" s="14"/>
      <c r="THQ2365" s="14"/>
      <c r="THR2365" s="14"/>
      <c r="THS2365" s="14"/>
      <c r="THT2365" s="14"/>
      <c r="THU2365" s="14"/>
      <c r="THV2365" s="14"/>
      <c r="THW2365" s="14"/>
      <c r="THX2365" s="14"/>
      <c r="THY2365" s="14"/>
      <c r="THZ2365" s="14"/>
      <c r="TIA2365" s="14"/>
      <c r="TIB2365" s="14"/>
      <c r="TIC2365" s="14"/>
      <c r="TID2365" s="14"/>
      <c r="TIE2365" s="14"/>
      <c r="TIF2365" s="14"/>
      <c r="TIG2365" s="14"/>
      <c r="TIH2365" s="14"/>
      <c r="TII2365" s="14"/>
      <c r="TIJ2365" s="14"/>
      <c r="TIK2365" s="14"/>
      <c r="TIL2365" s="14"/>
      <c r="TIM2365" s="14"/>
      <c r="TIN2365" s="14"/>
      <c r="TIO2365" s="14"/>
      <c r="TIP2365" s="14"/>
      <c r="TIQ2365" s="14"/>
      <c r="TIR2365" s="14"/>
      <c r="TIS2365" s="14"/>
      <c r="TIT2365" s="14"/>
      <c r="TIU2365" s="14"/>
      <c r="TIV2365" s="14"/>
      <c r="TIW2365" s="14"/>
      <c r="TIX2365" s="14"/>
      <c r="TIY2365" s="14"/>
      <c r="TIZ2365" s="14"/>
      <c r="TJA2365" s="14"/>
      <c r="TJB2365" s="14"/>
      <c r="TJC2365" s="14"/>
      <c r="TJD2365" s="14"/>
      <c r="TJE2365" s="14"/>
      <c r="TJF2365" s="14"/>
      <c r="TJG2365" s="14"/>
      <c r="TJH2365" s="14"/>
      <c r="TJI2365" s="14"/>
      <c r="TJJ2365" s="14"/>
      <c r="TJK2365" s="14"/>
      <c r="TJL2365" s="14"/>
      <c r="TJM2365" s="14"/>
      <c r="TJN2365" s="14"/>
      <c r="TJO2365" s="14"/>
      <c r="TJP2365" s="14"/>
      <c r="TJQ2365" s="14"/>
      <c r="TJR2365" s="14"/>
      <c r="TJS2365" s="14"/>
      <c r="TJT2365" s="14"/>
      <c r="TJU2365" s="14"/>
      <c r="TJV2365" s="14"/>
      <c r="TJW2365" s="14"/>
      <c r="TJX2365" s="14"/>
      <c r="TJY2365" s="14"/>
      <c r="TJZ2365" s="14"/>
      <c r="TKA2365" s="14"/>
      <c r="TKB2365" s="14"/>
      <c r="TKC2365" s="14"/>
      <c r="TKD2365" s="14"/>
      <c r="TKE2365" s="14"/>
      <c r="TKF2365" s="14"/>
      <c r="TKG2365" s="14"/>
      <c r="TKH2365" s="14"/>
      <c r="TKI2365" s="14"/>
      <c r="TKJ2365" s="14"/>
      <c r="TKK2365" s="14"/>
      <c r="TKL2365" s="14"/>
      <c r="TKM2365" s="14"/>
      <c r="TKN2365" s="14"/>
      <c r="TKO2365" s="14"/>
      <c r="TKP2365" s="14"/>
      <c r="TKQ2365" s="14"/>
      <c r="TKR2365" s="14"/>
      <c r="TKS2365" s="14"/>
      <c r="TKT2365" s="14"/>
      <c r="TKU2365" s="14"/>
      <c r="TKV2365" s="14"/>
      <c r="TKW2365" s="14"/>
      <c r="TKX2365" s="14"/>
      <c r="TKY2365" s="14"/>
      <c r="TKZ2365" s="14"/>
      <c r="TLA2365" s="14"/>
      <c r="TLB2365" s="14"/>
      <c r="TLC2365" s="14"/>
      <c r="TLD2365" s="14"/>
      <c r="TLE2365" s="14"/>
      <c r="TLF2365" s="14"/>
      <c r="TLG2365" s="14"/>
      <c r="TLH2365" s="14"/>
      <c r="TLI2365" s="14"/>
      <c r="TLJ2365" s="14"/>
      <c r="TLK2365" s="14"/>
      <c r="TLL2365" s="14"/>
      <c r="TLM2365" s="14"/>
      <c r="TLN2365" s="14"/>
      <c r="TLO2365" s="14"/>
      <c r="TLP2365" s="14"/>
      <c r="TLQ2365" s="14"/>
      <c r="TLR2365" s="14"/>
      <c r="TLS2365" s="14"/>
      <c r="TLT2365" s="14"/>
      <c r="TLU2365" s="14"/>
      <c r="TLV2365" s="14"/>
      <c r="TLW2365" s="14"/>
      <c r="TLX2365" s="14"/>
      <c r="TLY2365" s="14"/>
      <c r="TLZ2365" s="14"/>
      <c r="TMA2365" s="14"/>
      <c r="TMB2365" s="14"/>
      <c r="TMC2365" s="14"/>
      <c r="TMD2365" s="14"/>
      <c r="TME2365" s="14"/>
      <c r="TMF2365" s="14"/>
      <c r="TMG2365" s="14"/>
      <c r="TMH2365" s="14"/>
      <c r="TMI2365" s="14"/>
      <c r="TMJ2365" s="14"/>
      <c r="TMK2365" s="14"/>
      <c r="TML2365" s="14"/>
      <c r="TMM2365" s="14"/>
      <c r="TMN2365" s="14"/>
      <c r="TMO2365" s="14"/>
      <c r="TMP2365" s="14"/>
      <c r="TMQ2365" s="14"/>
      <c r="TMR2365" s="14"/>
      <c r="TMS2365" s="14"/>
      <c r="TMT2365" s="14"/>
      <c r="TMU2365" s="14"/>
      <c r="TMV2365" s="14"/>
      <c r="TMW2365" s="14"/>
      <c r="TMX2365" s="14"/>
      <c r="TMY2365" s="14"/>
      <c r="TMZ2365" s="14"/>
      <c r="TNA2365" s="14"/>
      <c r="TNB2365" s="14"/>
      <c r="TNC2365" s="14"/>
      <c r="TND2365" s="14"/>
      <c r="TNE2365" s="14"/>
      <c r="TNF2365" s="14"/>
      <c r="TNG2365" s="14"/>
      <c r="TNH2365" s="14"/>
      <c r="TNI2365" s="14"/>
      <c r="TNJ2365" s="14"/>
      <c r="TNK2365" s="14"/>
      <c r="TNL2365" s="14"/>
      <c r="TNM2365" s="14"/>
      <c r="TNN2365" s="14"/>
      <c r="TNO2365" s="14"/>
      <c r="TNP2365" s="14"/>
      <c r="TNQ2365" s="14"/>
      <c r="TNR2365" s="14"/>
      <c r="TNS2365" s="14"/>
      <c r="TNT2365" s="14"/>
      <c r="TNU2365" s="14"/>
      <c r="TNV2365" s="14"/>
      <c r="TNW2365" s="14"/>
      <c r="TNX2365" s="14"/>
      <c r="TNY2365" s="14"/>
      <c r="TNZ2365" s="14"/>
      <c r="TOA2365" s="14"/>
      <c r="TOB2365" s="14"/>
      <c r="TOC2365" s="14"/>
      <c r="TOD2365" s="14"/>
      <c r="TOE2365" s="14"/>
      <c r="TOF2365" s="14"/>
      <c r="TOG2365" s="14"/>
      <c r="TOH2365" s="14"/>
      <c r="TOI2365" s="14"/>
      <c r="TOJ2365" s="14"/>
      <c r="TOK2365" s="14"/>
      <c r="TOL2365" s="14"/>
      <c r="TOM2365" s="14"/>
      <c r="TON2365" s="14"/>
      <c r="TOO2365" s="14"/>
      <c r="TOP2365" s="14"/>
      <c r="TOQ2365" s="14"/>
      <c r="TOR2365" s="14"/>
      <c r="TOS2365" s="14"/>
      <c r="TOT2365" s="14"/>
      <c r="TOU2365" s="14"/>
      <c r="TOV2365" s="14"/>
      <c r="TOW2365" s="14"/>
      <c r="TOX2365" s="14"/>
      <c r="TOY2365" s="14"/>
      <c r="TOZ2365" s="14"/>
      <c r="TPA2365" s="14"/>
      <c r="TPB2365" s="14"/>
      <c r="TPC2365" s="14"/>
      <c r="TPD2365" s="14"/>
      <c r="TPE2365" s="14"/>
      <c r="TPF2365" s="14"/>
      <c r="TPG2365" s="14"/>
      <c r="TPH2365" s="14"/>
      <c r="TPI2365" s="14"/>
      <c r="TPJ2365" s="14"/>
      <c r="TPK2365" s="14"/>
      <c r="TPL2365" s="14"/>
      <c r="TPM2365" s="14"/>
      <c r="TPN2365" s="14"/>
      <c r="TPO2365" s="14"/>
      <c r="TPP2365" s="14"/>
      <c r="TPQ2365" s="14"/>
      <c r="TPR2365" s="14"/>
      <c r="TPS2365" s="14"/>
      <c r="TPT2365" s="14"/>
      <c r="TPU2365" s="14"/>
      <c r="TPV2365" s="14"/>
      <c r="TPW2365" s="14"/>
      <c r="TPX2365" s="14"/>
      <c r="TPY2365" s="14"/>
      <c r="TPZ2365" s="14"/>
      <c r="TQA2365" s="14"/>
      <c r="TQB2365" s="14"/>
      <c r="TQC2365" s="14"/>
      <c r="TQD2365" s="14"/>
      <c r="TQE2365" s="14"/>
      <c r="TQF2365" s="14"/>
      <c r="TQG2365" s="14"/>
      <c r="TQH2365" s="14"/>
      <c r="TQI2365" s="14"/>
      <c r="TQJ2365" s="14"/>
      <c r="TQK2365" s="14"/>
      <c r="TQL2365" s="14"/>
      <c r="TQM2365" s="14"/>
      <c r="TQN2365" s="14"/>
      <c r="TQO2365" s="14"/>
      <c r="TQP2365" s="14"/>
      <c r="TQQ2365" s="14"/>
      <c r="TQR2365" s="14"/>
      <c r="TQS2365" s="14"/>
      <c r="TQT2365" s="14"/>
      <c r="TQU2365" s="14"/>
      <c r="TQV2365" s="14"/>
      <c r="TQW2365" s="14"/>
      <c r="TQX2365" s="14"/>
      <c r="TQY2365" s="14"/>
      <c r="TQZ2365" s="14"/>
      <c r="TRA2365" s="14"/>
      <c r="TRB2365" s="14"/>
      <c r="TRC2365" s="14"/>
      <c r="TRD2365" s="14"/>
      <c r="TRE2365" s="14"/>
      <c r="TRF2365" s="14"/>
      <c r="TRG2365" s="14"/>
      <c r="TRH2365" s="14"/>
      <c r="TRI2365" s="14"/>
      <c r="TRJ2365" s="14"/>
      <c r="TRK2365" s="14"/>
      <c r="TRL2365" s="14"/>
      <c r="TRM2365" s="14"/>
      <c r="TRN2365" s="14"/>
      <c r="TRO2365" s="14"/>
      <c r="TRP2365" s="14"/>
      <c r="TRQ2365" s="14"/>
      <c r="TRR2365" s="14"/>
      <c r="TRS2365" s="14"/>
      <c r="TRT2365" s="14"/>
      <c r="TRU2365" s="14"/>
      <c r="TRV2365" s="14"/>
      <c r="TRW2365" s="14"/>
      <c r="TRX2365" s="14"/>
      <c r="TRY2365" s="14"/>
      <c r="TRZ2365" s="14"/>
      <c r="TSA2365" s="14"/>
      <c r="TSB2365" s="14"/>
      <c r="TSC2365" s="14"/>
      <c r="TSD2365" s="14"/>
      <c r="TSE2365" s="14"/>
      <c r="TSF2365" s="14"/>
      <c r="TSG2365" s="14"/>
      <c r="TSH2365" s="14"/>
      <c r="TSI2365" s="14"/>
      <c r="TSJ2365" s="14"/>
      <c r="TSK2365" s="14"/>
      <c r="TSL2365" s="14"/>
      <c r="TSM2365" s="14"/>
      <c r="TSN2365" s="14"/>
      <c r="TSO2365" s="14"/>
      <c r="TSP2365" s="14"/>
      <c r="TSQ2365" s="14"/>
      <c r="TSR2365" s="14"/>
      <c r="TSS2365" s="14"/>
      <c r="TST2365" s="14"/>
      <c r="TSU2365" s="14"/>
      <c r="TSV2365" s="14"/>
      <c r="TSW2365" s="14"/>
      <c r="TSX2365" s="14"/>
      <c r="TSY2365" s="14"/>
      <c r="TSZ2365" s="14"/>
      <c r="TTA2365" s="14"/>
      <c r="TTB2365" s="14"/>
      <c r="TTC2365" s="14"/>
      <c r="TTD2365" s="14"/>
      <c r="TTE2365" s="14"/>
      <c r="TTF2365" s="14"/>
      <c r="TTG2365" s="14"/>
      <c r="TTH2365" s="14"/>
      <c r="TTI2365" s="14"/>
      <c r="TTJ2365" s="14"/>
      <c r="TTK2365" s="14"/>
      <c r="TTL2365" s="14"/>
      <c r="TTM2365" s="14"/>
      <c r="TTN2365" s="14"/>
      <c r="TTO2365" s="14"/>
      <c r="TTP2365" s="14"/>
      <c r="TTQ2365" s="14"/>
      <c r="TTR2365" s="14"/>
      <c r="TTS2365" s="14"/>
      <c r="TTT2365" s="14"/>
      <c r="TTU2365" s="14"/>
      <c r="TTV2365" s="14"/>
      <c r="TTW2365" s="14"/>
      <c r="TTX2365" s="14"/>
      <c r="TTY2365" s="14"/>
      <c r="TTZ2365" s="14"/>
      <c r="TUA2365" s="14"/>
      <c r="TUB2365" s="14"/>
      <c r="TUC2365" s="14"/>
      <c r="TUD2365" s="14"/>
      <c r="TUE2365" s="14"/>
      <c r="TUF2365" s="14"/>
      <c r="TUG2365" s="14"/>
      <c r="TUH2365" s="14"/>
      <c r="TUI2365" s="14"/>
      <c r="TUJ2365" s="14"/>
      <c r="TUK2365" s="14"/>
      <c r="TUL2365" s="14"/>
      <c r="TUM2365" s="14"/>
      <c r="TUN2365" s="14"/>
      <c r="TUO2365" s="14"/>
      <c r="TUP2365" s="14"/>
      <c r="TUQ2365" s="14"/>
      <c r="TUR2365" s="14"/>
      <c r="TUS2365" s="14"/>
      <c r="TUT2365" s="14"/>
      <c r="TUU2365" s="14"/>
      <c r="TUV2365" s="14"/>
      <c r="TUW2365" s="14"/>
      <c r="TUX2365" s="14"/>
      <c r="TUY2365" s="14"/>
      <c r="TUZ2365" s="14"/>
      <c r="TVA2365" s="14"/>
      <c r="TVB2365" s="14"/>
      <c r="TVC2365" s="14"/>
      <c r="TVD2365" s="14"/>
      <c r="TVE2365" s="14"/>
      <c r="TVF2365" s="14"/>
      <c r="TVG2365" s="14"/>
      <c r="TVH2365" s="14"/>
      <c r="TVI2365" s="14"/>
      <c r="TVJ2365" s="14"/>
      <c r="TVK2365" s="14"/>
      <c r="TVL2365" s="14"/>
      <c r="TVM2365" s="14"/>
      <c r="TVN2365" s="14"/>
      <c r="TVO2365" s="14"/>
      <c r="TVP2365" s="14"/>
      <c r="TVQ2365" s="14"/>
      <c r="TVR2365" s="14"/>
      <c r="TVS2365" s="14"/>
      <c r="TVT2365" s="14"/>
      <c r="TVU2365" s="14"/>
      <c r="TVV2365" s="14"/>
      <c r="TVW2365" s="14"/>
      <c r="TVX2365" s="14"/>
      <c r="TVY2365" s="14"/>
      <c r="TVZ2365" s="14"/>
      <c r="TWA2365" s="14"/>
      <c r="TWB2365" s="14"/>
      <c r="TWC2365" s="14"/>
      <c r="TWD2365" s="14"/>
      <c r="TWE2365" s="14"/>
      <c r="TWF2365" s="14"/>
      <c r="TWG2365" s="14"/>
      <c r="TWH2365" s="14"/>
      <c r="TWI2365" s="14"/>
      <c r="TWJ2365" s="14"/>
      <c r="TWK2365" s="14"/>
      <c r="TWL2365" s="14"/>
      <c r="TWM2365" s="14"/>
      <c r="TWN2365" s="14"/>
      <c r="TWO2365" s="14"/>
      <c r="TWP2365" s="14"/>
      <c r="TWQ2365" s="14"/>
      <c r="TWR2365" s="14"/>
      <c r="TWS2365" s="14"/>
      <c r="TWT2365" s="14"/>
      <c r="TWU2365" s="14"/>
      <c r="TWV2365" s="14"/>
      <c r="TWW2365" s="14"/>
      <c r="TWX2365" s="14"/>
      <c r="TWY2365" s="14"/>
      <c r="TWZ2365" s="14"/>
      <c r="TXA2365" s="14"/>
      <c r="TXB2365" s="14"/>
      <c r="TXC2365" s="14"/>
      <c r="TXD2365" s="14"/>
      <c r="TXE2365" s="14"/>
      <c r="TXF2365" s="14"/>
      <c r="TXG2365" s="14"/>
      <c r="TXH2365" s="14"/>
      <c r="TXI2365" s="14"/>
      <c r="TXJ2365" s="14"/>
      <c r="TXK2365" s="14"/>
      <c r="TXL2365" s="14"/>
      <c r="TXM2365" s="14"/>
      <c r="TXN2365" s="14"/>
      <c r="TXO2365" s="14"/>
      <c r="TXP2365" s="14"/>
      <c r="TXQ2365" s="14"/>
      <c r="TXR2365" s="14"/>
      <c r="TXS2365" s="14"/>
      <c r="TXT2365" s="14"/>
      <c r="TXU2365" s="14"/>
      <c r="TXV2365" s="14"/>
      <c r="TXW2365" s="14"/>
      <c r="TXX2365" s="14"/>
      <c r="TXY2365" s="14"/>
      <c r="TXZ2365" s="14"/>
      <c r="TYA2365" s="14"/>
      <c r="TYB2365" s="14"/>
      <c r="TYC2365" s="14"/>
      <c r="TYD2365" s="14"/>
      <c r="TYE2365" s="14"/>
      <c r="TYF2365" s="14"/>
      <c r="TYG2365" s="14"/>
      <c r="TYH2365" s="14"/>
      <c r="TYI2365" s="14"/>
      <c r="TYJ2365" s="14"/>
      <c r="TYK2365" s="14"/>
      <c r="TYL2365" s="14"/>
      <c r="TYM2365" s="14"/>
      <c r="TYN2365" s="14"/>
      <c r="TYO2365" s="14"/>
      <c r="TYP2365" s="14"/>
      <c r="TYQ2365" s="14"/>
      <c r="TYR2365" s="14"/>
      <c r="TYS2365" s="14"/>
      <c r="TYT2365" s="14"/>
      <c r="TYU2365" s="14"/>
      <c r="TYV2365" s="14"/>
      <c r="TYW2365" s="14"/>
      <c r="TYX2365" s="14"/>
      <c r="TYY2365" s="14"/>
      <c r="TYZ2365" s="14"/>
      <c r="TZA2365" s="14"/>
      <c r="TZB2365" s="14"/>
      <c r="TZC2365" s="14"/>
      <c r="TZD2365" s="14"/>
      <c r="TZE2365" s="14"/>
      <c r="TZF2365" s="14"/>
      <c r="TZG2365" s="14"/>
      <c r="TZH2365" s="14"/>
      <c r="TZI2365" s="14"/>
      <c r="TZJ2365" s="14"/>
      <c r="TZK2365" s="14"/>
      <c r="TZL2365" s="14"/>
      <c r="TZM2365" s="14"/>
      <c r="TZN2365" s="14"/>
      <c r="TZO2365" s="14"/>
      <c r="TZP2365" s="14"/>
      <c r="TZQ2365" s="14"/>
      <c r="TZR2365" s="14"/>
      <c r="TZS2365" s="14"/>
      <c r="TZT2365" s="14"/>
      <c r="TZU2365" s="14"/>
      <c r="TZV2365" s="14"/>
      <c r="TZW2365" s="14"/>
      <c r="TZX2365" s="14"/>
      <c r="TZY2365" s="14"/>
      <c r="TZZ2365" s="14"/>
      <c r="UAA2365" s="14"/>
      <c r="UAB2365" s="14"/>
      <c r="UAC2365" s="14"/>
      <c r="UAD2365" s="14"/>
      <c r="UAE2365" s="14"/>
      <c r="UAF2365" s="14"/>
      <c r="UAG2365" s="14"/>
      <c r="UAH2365" s="14"/>
      <c r="UAI2365" s="14"/>
      <c r="UAJ2365" s="14"/>
      <c r="UAK2365" s="14"/>
      <c r="UAL2365" s="14"/>
      <c r="UAM2365" s="14"/>
      <c r="UAN2365" s="14"/>
      <c r="UAO2365" s="14"/>
      <c r="UAP2365" s="14"/>
      <c r="UAQ2365" s="14"/>
      <c r="UAR2365" s="14"/>
      <c r="UAS2365" s="14"/>
      <c r="UAT2365" s="14"/>
      <c r="UAU2365" s="14"/>
      <c r="UAV2365" s="14"/>
      <c r="UAW2365" s="14"/>
      <c r="UAX2365" s="14"/>
      <c r="UAY2365" s="14"/>
      <c r="UAZ2365" s="14"/>
      <c r="UBA2365" s="14"/>
      <c r="UBB2365" s="14"/>
      <c r="UBC2365" s="14"/>
      <c r="UBD2365" s="14"/>
      <c r="UBE2365" s="14"/>
      <c r="UBF2365" s="14"/>
      <c r="UBG2365" s="14"/>
      <c r="UBH2365" s="14"/>
      <c r="UBI2365" s="14"/>
      <c r="UBJ2365" s="14"/>
      <c r="UBK2365" s="14"/>
      <c r="UBL2365" s="14"/>
      <c r="UBM2365" s="14"/>
      <c r="UBN2365" s="14"/>
      <c r="UBO2365" s="14"/>
      <c r="UBP2365" s="14"/>
      <c r="UBQ2365" s="14"/>
      <c r="UBR2365" s="14"/>
      <c r="UBS2365" s="14"/>
      <c r="UBT2365" s="14"/>
      <c r="UBU2365" s="14"/>
      <c r="UBV2365" s="14"/>
      <c r="UBW2365" s="14"/>
      <c r="UBX2365" s="14"/>
      <c r="UBY2365" s="14"/>
      <c r="UBZ2365" s="14"/>
      <c r="UCA2365" s="14"/>
      <c r="UCB2365" s="14"/>
      <c r="UCC2365" s="14"/>
      <c r="UCD2365" s="14"/>
      <c r="UCE2365" s="14"/>
      <c r="UCF2365" s="14"/>
      <c r="UCG2365" s="14"/>
      <c r="UCH2365" s="14"/>
      <c r="UCI2365" s="14"/>
      <c r="UCJ2365" s="14"/>
      <c r="UCK2365" s="14"/>
      <c r="UCL2365" s="14"/>
      <c r="UCM2365" s="14"/>
      <c r="UCN2365" s="14"/>
      <c r="UCO2365" s="14"/>
      <c r="UCP2365" s="14"/>
      <c r="UCQ2365" s="14"/>
      <c r="UCR2365" s="14"/>
      <c r="UCS2365" s="14"/>
      <c r="UCT2365" s="14"/>
      <c r="UCU2365" s="14"/>
      <c r="UCV2365" s="14"/>
      <c r="UCW2365" s="14"/>
      <c r="UCX2365" s="14"/>
      <c r="UCY2365" s="14"/>
      <c r="UCZ2365" s="14"/>
      <c r="UDA2365" s="14"/>
      <c r="UDB2365" s="14"/>
      <c r="UDC2365" s="14"/>
      <c r="UDD2365" s="14"/>
      <c r="UDE2365" s="14"/>
      <c r="UDF2365" s="14"/>
      <c r="UDG2365" s="14"/>
      <c r="UDH2365" s="14"/>
      <c r="UDI2365" s="14"/>
      <c r="UDJ2365" s="14"/>
      <c r="UDK2365" s="14"/>
      <c r="UDL2365" s="14"/>
      <c r="UDM2365" s="14"/>
      <c r="UDN2365" s="14"/>
      <c r="UDO2365" s="14"/>
      <c r="UDP2365" s="14"/>
      <c r="UDQ2365" s="14"/>
      <c r="UDR2365" s="14"/>
      <c r="UDS2365" s="14"/>
      <c r="UDT2365" s="14"/>
      <c r="UDU2365" s="14"/>
      <c r="UDV2365" s="14"/>
      <c r="UDW2365" s="14"/>
      <c r="UDX2365" s="14"/>
      <c r="UDY2365" s="14"/>
      <c r="UDZ2365" s="14"/>
      <c r="UEA2365" s="14"/>
      <c r="UEB2365" s="14"/>
      <c r="UEC2365" s="14"/>
      <c r="UED2365" s="14"/>
      <c r="UEE2365" s="14"/>
      <c r="UEF2365" s="14"/>
      <c r="UEG2365" s="14"/>
      <c r="UEH2365" s="14"/>
      <c r="UEI2365" s="14"/>
      <c r="UEJ2365" s="14"/>
      <c r="UEK2365" s="14"/>
      <c r="UEL2365" s="14"/>
      <c r="UEM2365" s="14"/>
      <c r="UEN2365" s="14"/>
      <c r="UEO2365" s="14"/>
      <c r="UEP2365" s="14"/>
      <c r="UEQ2365" s="14"/>
      <c r="UER2365" s="14"/>
      <c r="UES2365" s="14"/>
      <c r="UET2365" s="14"/>
      <c r="UEU2365" s="14"/>
      <c r="UEV2365" s="14"/>
      <c r="UEW2365" s="14"/>
      <c r="UEX2365" s="14"/>
      <c r="UEY2365" s="14"/>
      <c r="UEZ2365" s="14"/>
      <c r="UFA2365" s="14"/>
      <c r="UFB2365" s="14"/>
      <c r="UFC2365" s="14"/>
      <c r="UFD2365" s="14"/>
      <c r="UFE2365" s="14"/>
      <c r="UFF2365" s="14"/>
      <c r="UFG2365" s="14"/>
      <c r="UFH2365" s="14"/>
      <c r="UFI2365" s="14"/>
      <c r="UFJ2365" s="14"/>
      <c r="UFK2365" s="14"/>
      <c r="UFL2365" s="14"/>
      <c r="UFM2365" s="14"/>
      <c r="UFN2365" s="14"/>
      <c r="UFO2365" s="14"/>
      <c r="UFP2365" s="14"/>
      <c r="UFQ2365" s="14"/>
      <c r="UFR2365" s="14"/>
      <c r="UFS2365" s="14"/>
      <c r="UFT2365" s="14"/>
      <c r="UFU2365" s="14"/>
      <c r="UFV2365" s="14"/>
      <c r="UFW2365" s="14"/>
      <c r="UFX2365" s="14"/>
      <c r="UFY2365" s="14"/>
      <c r="UFZ2365" s="14"/>
      <c r="UGA2365" s="14"/>
      <c r="UGB2365" s="14"/>
      <c r="UGC2365" s="14"/>
      <c r="UGD2365" s="14"/>
      <c r="UGE2365" s="14"/>
      <c r="UGF2365" s="14"/>
      <c r="UGG2365" s="14"/>
      <c r="UGH2365" s="14"/>
      <c r="UGI2365" s="14"/>
      <c r="UGJ2365" s="14"/>
      <c r="UGK2365" s="14"/>
      <c r="UGL2365" s="14"/>
      <c r="UGM2365" s="14"/>
      <c r="UGN2365" s="14"/>
      <c r="UGO2365" s="14"/>
      <c r="UGP2365" s="14"/>
      <c r="UGQ2365" s="14"/>
      <c r="UGR2365" s="14"/>
      <c r="UGS2365" s="14"/>
      <c r="UGT2365" s="14"/>
      <c r="UGU2365" s="14"/>
      <c r="UGV2365" s="14"/>
      <c r="UGW2365" s="14"/>
      <c r="UGX2365" s="14"/>
      <c r="UGY2365" s="14"/>
      <c r="UGZ2365" s="14"/>
      <c r="UHA2365" s="14"/>
      <c r="UHB2365" s="14"/>
      <c r="UHC2365" s="14"/>
      <c r="UHD2365" s="14"/>
      <c r="UHE2365" s="14"/>
      <c r="UHF2365" s="14"/>
      <c r="UHG2365" s="14"/>
      <c r="UHH2365" s="14"/>
      <c r="UHI2365" s="14"/>
      <c r="UHJ2365" s="14"/>
      <c r="UHK2365" s="14"/>
      <c r="UHL2365" s="14"/>
      <c r="UHM2365" s="14"/>
      <c r="UHN2365" s="14"/>
      <c r="UHO2365" s="14"/>
      <c r="UHP2365" s="14"/>
      <c r="UHQ2365" s="14"/>
      <c r="UHR2365" s="14"/>
      <c r="UHS2365" s="14"/>
      <c r="UHT2365" s="14"/>
      <c r="UHU2365" s="14"/>
      <c r="UHV2365" s="14"/>
      <c r="UHW2365" s="14"/>
      <c r="UHX2365" s="14"/>
      <c r="UHY2365" s="14"/>
      <c r="UHZ2365" s="14"/>
      <c r="UIA2365" s="14"/>
      <c r="UIB2365" s="14"/>
      <c r="UIC2365" s="14"/>
      <c r="UID2365" s="14"/>
      <c r="UIE2365" s="14"/>
      <c r="UIF2365" s="14"/>
      <c r="UIG2365" s="14"/>
      <c r="UIH2365" s="14"/>
      <c r="UII2365" s="14"/>
      <c r="UIJ2365" s="14"/>
      <c r="UIK2365" s="14"/>
      <c r="UIL2365" s="14"/>
      <c r="UIM2365" s="14"/>
      <c r="UIN2365" s="14"/>
      <c r="UIO2365" s="14"/>
      <c r="UIP2365" s="14"/>
      <c r="UIQ2365" s="14"/>
      <c r="UIR2365" s="14"/>
      <c r="UIS2365" s="14"/>
      <c r="UIT2365" s="14"/>
      <c r="UIU2365" s="14"/>
      <c r="UIV2365" s="14"/>
      <c r="UIW2365" s="14"/>
      <c r="UIX2365" s="14"/>
      <c r="UIY2365" s="14"/>
      <c r="UIZ2365" s="14"/>
      <c r="UJA2365" s="14"/>
      <c r="UJB2365" s="14"/>
      <c r="UJC2365" s="14"/>
      <c r="UJD2365" s="14"/>
      <c r="UJE2365" s="14"/>
      <c r="UJF2365" s="14"/>
      <c r="UJG2365" s="14"/>
      <c r="UJH2365" s="14"/>
      <c r="UJI2365" s="14"/>
      <c r="UJJ2365" s="14"/>
      <c r="UJK2365" s="14"/>
      <c r="UJL2365" s="14"/>
      <c r="UJM2365" s="14"/>
      <c r="UJN2365" s="14"/>
      <c r="UJO2365" s="14"/>
      <c r="UJP2365" s="14"/>
      <c r="UJQ2365" s="14"/>
      <c r="UJR2365" s="14"/>
      <c r="UJS2365" s="14"/>
      <c r="UJT2365" s="14"/>
      <c r="UJU2365" s="14"/>
      <c r="UJV2365" s="14"/>
      <c r="UJW2365" s="14"/>
      <c r="UJX2365" s="14"/>
      <c r="UJY2365" s="14"/>
      <c r="UJZ2365" s="14"/>
      <c r="UKA2365" s="14"/>
      <c r="UKB2365" s="14"/>
      <c r="UKC2365" s="14"/>
      <c r="UKD2365" s="14"/>
      <c r="UKE2365" s="14"/>
      <c r="UKF2365" s="14"/>
      <c r="UKG2365" s="14"/>
      <c r="UKH2365" s="14"/>
      <c r="UKI2365" s="14"/>
      <c r="UKJ2365" s="14"/>
      <c r="UKK2365" s="14"/>
      <c r="UKL2365" s="14"/>
      <c r="UKM2365" s="14"/>
      <c r="UKN2365" s="14"/>
      <c r="UKO2365" s="14"/>
      <c r="UKP2365" s="14"/>
      <c r="UKQ2365" s="14"/>
      <c r="UKR2365" s="14"/>
      <c r="UKS2365" s="14"/>
      <c r="UKT2365" s="14"/>
      <c r="UKU2365" s="14"/>
      <c r="UKV2365" s="14"/>
      <c r="UKW2365" s="14"/>
      <c r="UKX2365" s="14"/>
      <c r="UKY2365" s="14"/>
      <c r="UKZ2365" s="14"/>
      <c r="ULA2365" s="14"/>
      <c r="ULB2365" s="14"/>
      <c r="ULC2365" s="14"/>
      <c r="ULD2365" s="14"/>
      <c r="ULE2365" s="14"/>
      <c r="ULF2365" s="14"/>
      <c r="ULG2365" s="14"/>
      <c r="ULH2365" s="14"/>
      <c r="ULI2365" s="14"/>
      <c r="ULJ2365" s="14"/>
      <c r="ULK2365" s="14"/>
      <c r="ULL2365" s="14"/>
      <c r="ULM2365" s="14"/>
      <c r="ULN2365" s="14"/>
      <c r="ULO2365" s="14"/>
      <c r="ULP2365" s="14"/>
      <c r="ULQ2365" s="14"/>
      <c r="ULR2365" s="14"/>
      <c r="ULS2365" s="14"/>
      <c r="ULT2365" s="14"/>
      <c r="ULU2365" s="14"/>
      <c r="ULV2365" s="14"/>
      <c r="ULW2365" s="14"/>
      <c r="ULX2365" s="14"/>
      <c r="ULY2365" s="14"/>
      <c r="ULZ2365" s="14"/>
      <c r="UMA2365" s="14"/>
      <c r="UMB2365" s="14"/>
      <c r="UMC2365" s="14"/>
      <c r="UMD2365" s="14"/>
      <c r="UME2365" s="14"/>
      <c r="UMF2365" s="14"/>
      <c r="UMG2365" s="14"/>
      <c r="UMH2365" s="14"/>
      <c r="UMI2365" s="14"/>
      <c r="UMJ2365" s="14"/>
      <c r="UMK2365" s="14"/>
      <c r="UML2365" s="14"/>
      <c r="UMM2365" s="14"/>
      <c r="UMN2365" s="14"/>
      <c r="UMO2365" s="14"/>
      <c r="UMP2365" s="14"/>
      <c r="UMQ2365" s="14"/>
      <c r="UMR2365" s="14"/>
      <c r="UMS2365" s="14"/>
      <c r="UMT2365" s="14"/>
      <c r="UMU2365" s="14"/>
      <c r="UMV2365" s="14"/>
      <c r="UMW2365" s="14"/>
      <c r="UMX2365" s="14"/>
      <c r="UMY2365" s="14"/>
      <c r="UMZ2365" s="14"/>
      <c r="UNA2365" s="14"/>
      <c r="UNB2365" s="14"/>
      <c r="UNC2365" s="14"/>
      <c r="UND2365" s="14"/>
      <c r="UNE2365" s="14"/>
      <c r="UNF2365" s="14"/>
      <c r="UNG2365" s="14"/>
      <c r="UNH2365" s="14"/>
      <c r="UNI2365" s="14"/>
      <c r="UNJ2365" s="14"/>
      <c r="UNK2365" s="14"/>
      <c r="UNL2365" s="14"/>
      <c r="UNM2365" s="14"/>
      <c r="UNN2365" s="14"/>
      <c r="UNO2365" s="14"/>
      <c r="UNP2365" s="14"/>
      <c r="UNQ2365" s="14"/>
      <c r="UNR2365" s="14"/>
      <c r="UNS2365" s="14"/>
      <c r="UNT2365" s="14"/>
      <c r="UNU2365" s="14"/>
      <c r="UNV2365" s="14"/>
      <c r="UNW2365" s="14"/>
      <c r="UNX2365" s="14"/>
      <c r="UNY2365" s="14"/>
      <c r="UNZ2365" s="14"/>
      <c r="UOA2365" s="14"/>
      <c r="UOB2365" s="14"/>
      <c r="UOC2365" s="14"/>
      <c r="UOD2365" s="14"/>
      <c r="UOE2365" s="14"/>
      <c r="UOF2365" s="14"/>
      <c r="UOG2365" s="14"/>
      <c r="UOH2365" s="14"/>
      <c r="UOI2365" s="14"/>
      <c r="UOJ2365" s="14"/>
      <c r="UOK2365" s="14"/>
      <c r="UOL2365" s="14"/>
      <c r="UOM2365" s="14"/>
      <c r="UON2365" s="14"/>
      <c r="UOO2365" s="14"/>
      <c r="UOP2365" s="14"/>
      <c r="UOQ2365" s="14"/>
      <c r="UOR2365" s="14"/>
      <c r="UOS2365" s="14"/>
      <c r="UOT2365" s="14"/>
      <c r="UOU2365" s="14"/>
      <c r="UOV2365" s="14"/>
      <c r="UOW2365" s="14"/>
      <c r="UOX2365" s="14"/>
      <c r="UOY2365" s="14"/>
      <c r="UOZ2365" s="14"/>
      <c r="UPA2365" s="14"/>
      <c r="UPB2365" s="14"/>
      <c r="UPC2365" s="14"/>
      <c r="UPD2365" s="14"/>
      <c r="UPE2365" s="14"/>
      <c r="UPF2365" s="14"/>
      <c r="UPG2365" s="14"/>
      <c r="UPH2365" s="14"/>
      <c r="UPI2365" s="14"/>
      <c r="UPJ2365" s="14"/>
      <c r="UPK2365" s="14"/>
      <c r="UPL2365" s="14"/>
      <c r="UPM2365" s="14"/>
      <c r="UPN2365" s="14"/>
      <c r="UPO2365" s="14"/>
      <c r="UPP2365" s="14"/>
      <c r="UPQ2365" s="14"/>
      <c r="UPR2365" s="14"/>
      <c r="UPS2365" s="14"/>
      <c r="UPT2365" s="14"/>
      <c r="UPU2365" s="14"/>
      <c r="UPV2365" s="14"/>
      <c r="UPW2365" s="14"/>
      <c r="UPX2365" s="14"/>
      <c r="UPY2365" s="14"/>
      <c r="UPZ2365" s="14"/>
      <c r="UQA2365" s="14"/>
      <c r="UQB2365" s="14"/>
      <c r="UQC2365" s="14"/>
      <c r="UQD2365" s="14"/>
      <c r="UQE2365" s="14"/>
      <c r="UQF2365" s="14"/>
      <c r="UQG2365" s="14"/>
      <c r="UQH2365" s="14"/>
      <c r="UQI2365" s="14"/>
      <c r="UQJ2365" s="14"/>
      <c r="UQK2365" s="14"/>
      <c r="UQL2365" s="14"/>
      <c r="UQM2365" s="14"/>
      <c r="UQN2365" s="14"/>
      <c r="UQO2365" s="14"/>
      <c r="UQP2365" s="14"/>
      <c r="UQQ2365" s="14"/>
      <c r="UQR2365" s="14"/>
      <c r="UQS2365" s="14"/>
      <c r="UQT2365" s="14"/>
      <c r="UQU2365" s="14"/>
      <c r="UQV2365" s="14"/>
      <c r="UQW2365" s="14"/>
      <c r="UQX2365" s="14"/>
      <c r="UQY2365" s="14"/>
      <c r="UQZ2365" s="14"/>
      <c r="URA2365" s="14"/>
      <c r="URB2365" s="14"/>
      <c r="URC2365" s="14"/>
      <c r="URD2365" s="14"/>
      <c r="URE2365" s="14"/>
      <c r="URF2365" s="14"/>
      <c r="URG2365" s="14"/>
      <c r="URH2365" s="14"/>
      <c r="URI2365" s="14"/>
      <c r="URJ2365" s="14"/>
      <c r="URK2365" s="14"/>
      <c r="URL2365" s="14"/>
      <c r="URM2365" s="14"/>
      <c r="URN2365" s="14"/>
      <c r="URO2365" s="14"/>
      <c r="URP2365" s="14"/>
      <c r="URQ2365" s="14"/>
      <c r="URR2365" s="14"/>
      <c r="URS2365" s="14"/>
      <c r="URT2365" s="14"/>
      <c r="URU2365" s="14"/>
      <c r="URV2365" s="14"/>
      <c r="URW2365" s="14"/>
      <c r="URX2365" s="14"/>
      <c r="URY2365" s="14"/>
      <c r="URZ2365" s="14"/>
      <c r="USA2365" s="14"/>
      <c r="USB2365" s="14"/>
      <c r="USC2365" s="14"/>
      <c r="USD2365" s="14"/>
      <c r="USE2365" s="14"/>
      <c r="USF2365" s="14"/>
      <c r="USG2365" s="14"/>
      <c r="USH2365" s="14"/>
      <c r="USI2365" s="14"/>
      <c r="USJ2365" s="14"/>
      <c r="USK2365" s="14"/>
      <c r="USL2365" s="14"/>
      <c r="USM2365" s="14"/>
      <c r="USN2365" s="14"/>
      <c r="USO2365" s="14"/>
      <c r="USP2365" s="14"/>
      <c r="USQ2365" s="14"/>
      <c r="USR2365" s="14"/>
      <c r="USS2365" s="14"/>
      <c r="UST2365" s="14"/>
      <c r="USU2365" s="14"/>
      <c r="USV2365" s="14"/>
      <c r="USW2365" s="14"/>
      <c r="USX2365" s="14"/>
      <c r="USY2365" s="14"/>
      <c r="USZ2365" s="14"/>
      <c r="UTA2365" s="14"/>
      <c r="UTB2365" s="14"/>
      <c r="UTC2365" s="14"/>
      <c r="UTD2365" s="14"/>
      <c r="UTE2365" s="14"/>
      <c r="UTF2365" s="14"/>
      <c r="UTG2365" s="14"/>
      <c r="UTH2365" s="14"/>
      <c r="UTI2365" s="14"/>
      <c r="UTJ2365" s="14"/>
      <c r="UTK2365" s="14"/>
      <c r="UTL2365" s="14"/>
      <c r="UTM2365" s="14"/>
      <c r="UTN2365" s="14"/>
      <c r="UTO2365" s="14"/>
      <c r="UTP2365" s="14"/>
      <c r="UTQ2365" s="14"/>
      <c r="UTR2365" s="14"/>
      <c r="UTS2365" s="14"/>
      <c r="UTT2365" s="14"/>
      <c r="UTU2365" s="14"/>
      <c r="UTV2365" s="14"/>
      <c r="UTW2365" s="14"/>
      <c r="UTX2365" s="14"/>
      <c r="UTY2365" s="14"/>
      <c r="UTZ2365" s="14"/>
      <c r="UUA2365" s="14"/>
      <c r="UUB2365" s="14"/>
      <c r="UUC2365" s="14"/>
      <c r="UUD2365" s="14"/>
      <c r="UUE2365" s="14"/>
      <c r="UUF2365" s="14"/>
      <c r="UUG2365" s="14"/>
      <c r="UUH2365" s="14"/>
      <c r="UUI2365" s="14"/>
      <c r="UUJ2365" s="14"/>
      <c r="UUK2365" s="14"/>
      <c r="UUL2365" s="14"/>
      <c r="UUM2365" s="14"/>
      <c r="UUN2365" s="14"/>
      <c r="UUO2365" s="14"/>
      <c r="UUP2365" s="14"/>
      <c r="UUQ2365" s="14"/>
      <c r="UUR2365" s="14"/>
      <c r="UUS2365" s="14"/>
      <c r="UUT2365" s="14"/>
      <c r="UUU2365" s="14"/>
      <c r="UUV2365" s="14"/>
      <c r="UUW2365" s="14"/>
      <c r="UUX2365" s="14"/>
      <c r="UUY2365" s="14"/>
      <c r="UUZ2365" s="14"/>
      <c r="UVA2365" s="14"/>
      <c r="UVB2365" s="14"/>
      <c r="UVC2365" s="14"/>
      <c r="UVD2365" s="14"/>
      <c r="UVE2365" s="14"/>
      <c r="UVF2365" s="14"/>
      <c r="UVG2365" s="14"/>
      <c r="UVH2365" s="14"/>
      <c r="UVI2365" s="14"/>
      <c r="UVJ2365" s="14"/>
      <c r="UVK2365" s="14"/>
      <c r="UVL2365" s="14"/>
      <c r="UVM2365" s="14"/>
      <c r="UVN2365" s="14"/>
      <c r="UVO2365" s="14"/>
      <c r="UVP2365" s="14"/>
      <c r="UVQ2365" s="14"/>
      <c r="UVR2365" s="14"/>
      <c r="UVS2365" s="14"/>
      <c r="UVT2365" s="14"/>
      <c r="UVU2365" s="14"/>
      <c r="UVV2365" s="14"/>
      <c r="UVW2365" s="14"/>
      <c r="UVX2365" s="14"/>
      <c r="UVY2365" s="14"/>
      <c r="UVZ2365" s="14"/>
      <c r="UWA2365" s="14"/>
      <c r="UWB2365" s="14"/>
      <c r="UWC2365" s="14"/>
      <c r="UWD2365" s="14"/>
      <c r="UWE2365" s="14"/>
      <c r="UWF2365" s="14"/>
      <c r="UWG2365" s="14"/>
      <c r="UWH2365" s="14"/>
      <c r="UWI2365" s="14"/>
      <c r="UWJ2365" s="14"/>
      <c r="UWK2365" s="14"/>
      <c r="UWL2365" s="14"/>
      <c r="UWM2365" s="14"/>
      <c r="UWN2365" s="14"/>
      <c r="UWO2365" s="14"/>
      <c r="UWP2365" s="14"/>
      <c r="UWQ2365" s="14"/>
      <c r="UWR2365" s="14"/>
      <c r="UWS2365" s="14"/>
      <c r="UWT2365" s="14"/>
      <c r="UWU2365" s="14"/>
      <c r="UWV2365" s="14"/>
      <c r="UWW2365" s="14"/>
      <c r="UWX2365" s="14"/>
      <c r="UWY2365" s="14"/>
      <c r="UWZ2365" s="14"/>
      <c r="UXA2365" s="14"/>
      <c r="UXB2365" s="14"/>
      <c r="UXC2365" s="14"/>
      <c r="UXD2365" s="14"/>
      <c r="UXE2365" s="14"/>
      <c r="UXF2365" s="14"/>
      <c r="UXG2365" s="14"/>
      <c r="UXH2365" s="14"/>
      <c r="UXI2365" s="14"/>
      <c r="UXJ2365" s="14"/>
      <c r="UXK2365" s="14"/>
      <c r="UXL2365" s="14"/>
      <c r="UXM2365" s="14"/>
      <c r="UXN2365" s="14"/>
      <c r="UXO2365" s="14"/>
      <c r="UXP2365" s="14"/>
      <c r="UXQ2365" s="14"/>
      <c r="UXR2365" s="14"/>
      <c r="UXS2365" s="14"/>
      <c r="UXT2365" s="14"/>
      <c r="UXU2365" s="14"/>
      <c r="UXV2365" s="14"/>
      <c r="UXW2365" s="14"/>
      <c r="UXX2365" s="14"/>
      <c r="UXY2365" s="14"/>
      <c r="UXZ2365" s="14"/>
      <c r="UYA2365" s="14"/>
      <c r="UYB2365" s="14"/>
      <c r="UYC2365" s="14"/>
      <c r="UYD2365" s="14"/>
      <c r="UYE2365" s="14"/>
      <c r="UYF2365" s="14"/>
      <c r="UYG2365" s="14"/>
      <c r="UYH2365" s="14"/>
      <c r="UYI2365" s="14"/>
      <c r="UYJ2365" s="14"/>
      <c r="UYK2365" s="14"/>
      <c r="UYL2365" s="14"/>
      <c r="UYM2365" s="14"/>
      <c r="UYN2365" s="14"/>
      <c r="UYO2365" s="14"/>
      <c r="UYP2365" s="14"/>
      <c r="UYQ2365" s="14"/>
      <c r="UYR2365" s="14"/>
      <c r="UYS2365" s="14"/>
      <c r="UYT2365" s="14"/>
      <c r="UYU2365" s="14"/>
      <c r="UYV2365" s="14"/>
      <c r="UYW2365" s="14"/>
      <c r="UYX2365" s="14"/>
      <c r="UYY2365" s="14"/>
      <c r="UYZ2365" s="14"/>
      <c r="UZA2365" s="14"/>
      <c r="UZB2365" s="14"/>
      <c r="UZC2365" s="14"/>
      <c r="UZD2365" s="14"/>
      <c r="UZE2365" s="14"/>
      <c r="UZF2365" s="14"/>
      <c r="UZG2365" s="14"/>
      <c r="UZH2365" s="14"/>
      <c r="UZI2365" s="14"/>
      <c r="UZJ2365" s="14"/>
      <c r="UZK2365" s="14"/>
      <c r="UZL2365" s="14"/>
      <c r="UZM2365" s="14"/>
      <c r="UZN2365" s="14"/>
      <c r="UZO2365" s="14"/>
      <c r="UZP2365" s="14"/>
      <c r="UZQ2365" s="14"/>
      <c r="UZR2365" s="14"/>
      <c r="UZS2365" s="14"/>
      <c r="UZT2365" s="14"/>
      <c r="UZU2365" s="14"/>
      <c r="UZV2365" s="14"/>
      <c r="UZW2365" s="14"/>
      <c r="UZX2365" s="14"/>
      <c r="UZY2365" s="14"/>
      <c r="UZZ2365" s="14"/>
      <c r="VAA2365" s="14"/>
      <c r="VAB2365" s="14"/>
      <c r="VAC2365" s="14"/>
      <c r="VAD2365" s="14"/>
      <c r="VAE2365" s="14"/>
      <c r="VAF2365" s="14"/>
      <c r="VAG2365" s="14"/>
      <c r="VAH2365" s="14"/>
      <c r="VAI2365" s="14"/>
      <c r="VAJ2365" s="14"/>
      <c r="VAK2365" s="14"/>
      <c r="VAL2365" s="14"/>
      <c r="VAM2365" s="14"/>
      <c r="VAN2365" s="14"/>
      <c r="VAO2365" s="14"/>
      <c r="VAP2365" s="14"/>
      <c r="VAQ2365" s="14"/>
      <c r="VAR2365" s="14"/>
      <c r="VAS2365" s="14"/>
      <c r="VAT2365" s="14"/>
      <c r="VAU2365" s="14"/>
      <c r="VAV2365" s="14"/>
      <c r="VAW2365" s="14"/>
      <c r="VAX2365" s="14"/>
      <c r="VAY2365" s="14"/>
      <c r="VAZ2365" s="14"/>
      <c r="VBA2365" s="14"/>
      <c r="VBB2365" s="14"/>
      <c r="VBC2365" s="14"/>
      <c r="VBD2365" s="14"/>
      <c r="VBE2365" s="14"/>
      <c r="VBF2365" s="14"/>
      <c r="VBG2365" s="14"/>
      <c r="VBH2365" s="14"/>
      <c r="VBI2365" s="14"/>
      <c r="VBJ2365" s="14"/>
      <c r="VBK2365" s="14"/>
      <c r="VBL2365" s="14"/>
      <c r="VBM2365" s="14"/>
      <c r="VBN2365" s="14"/>
      <c r="VBO2365" s="14"/>
      <c r="VBP2365" s="14"/>
      <c r="VBQ2365" s="14"/>
      <c r="VBR2365" s="14"/>
      <c r="VBS2365" s="14"/>
      <c r="VBT2365" s="14"/>
      <c r="VBU2365" s="14"/>
      <c r="VBV2365" s="14"/>
      <c r="VBW2365" s="14"/>
      <c r="VBX2365" s="14"/>
      <c r="VBY2365" s="14"/>
      <c r="VBZ2365" s="14"/>
      <c r="VCA2365" s="14"/>
      <c r="VCB2365" s="14"/>
      <c r="VCC2365" s="14"/>
      <c r="VCD2365" s="14"/>
      <c r="VCE2365" s="14"/>
      <c r="VCF2365" s="14"/>
      <c r="VCG2365" s="14"/>
      <c r="VCH2365" s="14"/>
      <c r="VCI2365" s="14"/>
      <c r="VCJ2365" s="14"/>
      <c r="VCK2365" s="14"/>
      <c r="VCL2365" s="14"/>
      <c r="VCM2365" s="14"/>
      <c r="VCN2365" s="14"/>
      <c r="VCO2365" s="14"/>
      <c r="VCP2365" s="14"/>
      <c r="VCQ2365" s="14"/>
      <c r="VCR2365" s="14"/>
      <c r="VCS2365" s="14"/>
      <c r="VCT2365" s="14"/>
      <c r="VCU2365" s="14"/>
      <c r="VCV2365" s="14"/>
      <c r="VCW2365" s="14"/>
      <c r="VCX2365" s="14"/>
      <c r="VCY2365" s="14"/>
      <c r="VCZ2365" s="14"/>
      <c r="VDA2365" s="14"/>
      <c r="VDB2365" s="14"/>
      <c r="VDC2365" s="14"/>
      <c r="VDD2365" s="14"/>
      <c r="VDE2365" s="14"/>
      <c r="VDF2365" s="14"/>
      <c r="VDG2365" s="14"/>
      <c r="VDH2365" s="14"/>
      <c r="VDI2365" s="14"/>
      <c r="VDJ2365" s="14"/>
      <c r="VDK2365" s="14"/>
      <c r="VDL2365" s="14"/>
      <c r="VDM2365" s="14"/>
      <c r="VDN2365" s="14"/>
      <c r="VDO2365" s="14"/>
      <c r="VDP2365" s="14"/>
      <c r="VDQ2365" s="14"/>
      <c r="VDR2365" s="14"/>
      <c r="VDS2365" s="14"/>
      <c r="VDT2365" s="14"/>
      <c r="VDU2365" s="14"/>
      <c r="VDV2365" s="14"/>
      <c r="VDW2365" s="14"/>
      <c r="VDX2365" s="14"/>
      <c r="VDY2365" s="14"/>
      <c r="VDZ2365" s="14"/>
      <c r="VEA2365" s="14"/>
      <c r="VEB2365" s="14"/>
      <c r="VEC2365" s="14"/>
      <c r="VED2365" s="14"/>
      <c r="VEE2365" s="14"/>
      <c r="VEF2365" s="14"/>
      <c r="VEG2365" s="14"/>
      <c r="VEH2365" s="14"/>
      <c r="VEI2365" s="14"/>
      <c r="VEJ2365" s="14"/>
      <c r="VEK2365" s="14"/>
      <c r="VEL2365" s="14"/>
      <c r="VEM2365" s="14"/>
      <c r="VEN2365" s="14"/>
      <c r="VEO2365" s="14"/>
      <c r="VEP2365" s="14"/>
      <c r="VEQ2365" s="14"/>
      <c r="VER2365" s="14"/>
      <c r="VES2365" s="14"/>
      <c r="VET2365" s="14"/>
      <c r="VEU2365" s="14"/>
      <c r="VEV2365" s="14"/>
      <c r="VEW2365" s="14"/>
      <c r="VEX2365" s="14"/>
      <c r="VEY2365" s="14"/>
      <c r="VEZ2365" s="14"/>
      <c r="VFA2365" s="14"/>
      <c r="VFB2365" s="14"/>
      <c r="VFC2365" s="14"/>
      <c r="VFD2365" s="14"/>
      <c r="VFE2365" s="14"/>
      <c r="VFF2365" s="14"/>
      <c r="VFG2365" s="14"/>
      <c r="VFH2365" s="14"/>
      <c r="VFI2365" s="14"/>
      <c r="VFJ2365" s="14"/>
      <c r="VFK2365" s="14"/>
      <c r="VFL2365" s="14"/>
      <c r="VFM2365" s="14"/>
      <c r="VFN2365" s="14"/>
      <c r="VFO2365" s="14"/>
      <c r="VFP2365" s="14"/>
      <c r="VFQ2365" s="14"/>
      <c r="VFR2365" s="14"/>
      <c r="VFS2365" s="14"/>
      <c r="VFT2365" s="14"/>
      <c r="VFU2365" s="14"/>
      <c r="VFV2365" s="14"/>
      <c r="VFW2365" s="14"/>
      <c r="VFX2365" s="14"/>
      <c r="VFY2365" s="14"/>
      <c r="VFZ2365" s="14"/>
      <c r="VGA2365" s="14"/>
      <c r="VGB2365" s="14"/>
      <c r="VGC2365" s="14"/>
      <c r="VGD2365" s="14"/>
      <c r="VGE2365" s="14"/>
      <c r="VGF2365" s="14"/>
      <c r="VGG2365" s="14"/>
      <c r="VGH2365" s="14"/>
      <c r="VGI2365" s="14"/>
      <c r="VGJ2365" s="14"/>
      <c r="VGK2365" s="14"/>
      <c r="VGL2365" s="14"/>
      <c r="VGM2365" s="14"/>
      <c r="VGN2365" s="14"/>
      <c r="VGO2365" s="14"/>
      <c r="VGP2365" s="14"/>
      <c r="VGQ2365" s="14"/>
      <c r="VGR2365" s="14"/>
      <c r="VGS2365" s="14"/>
      <c r="VGT2365" s="14"/>
      <c r="VGU2365" s="14"/>
      <c r="VGV2365" s="14"/>
      <c r="VGW2365" s="14"/>
      <c r="VGX2365" s="14"/>
      <c r="VGY2365" s="14"/>
      <c r="VGZ2365" s="14"/>
      <c r="VHA2365" s="14"/>
      <c r="VHB2365" s="14"/>
      <c r="VHC2365" s="14"/>
      <c r="VHD2365" s="14"/>
      <c r="VHE2365" s="14"/>
      <c r="VHF2365" s="14"/>
      <c r="VHG2365" s="14"/>
      <c r="VHH2365" s="14"/>
      <c r="VHI2365" s="14"/>
      <c r="VHJ2365" s="14"/>
      <c r="VHK2365" s="14"/>
      <c r="VHL2365" s="14"/>
      <c r="VHM2365" s="14"/>
      <c r="VHN2365" s="14"/>
      <c r="VHO2365" s="14"/>
      <c r="VHP2365" s="14"/>
      <c r="VHQ2365" s="14"/>
      <c r="VHR2365" s="14"/>
      <c r="VHS2365" s="14"/>
      <c r="VHT2365" s="14"/>
      <c r="VHU2365" s="14"/>
      <c r="VHV2365" s="14"/>
      <c r="VHW2365" s="14"/>
      <c r="VHX2365" s="14"/>
      <c r="VHY2365" s="14"/>
      <c r="VHZ2365" s="14"/>
      <c r="VIA2365" s="14"/>
      <c r="VIB2365" s="14"/>
      <c r="VIC2365" s="14"/>
      <c r="VID2365" s="14"/>
      <c r="VIE2365" s="14"/>
      <c r="VIF2365" s="14"/>
      <c r="VIG2365" s="14"/>
      <c r="VIH2365" s="14"/>
      <c r="VII2365" s="14"/>
      <c r="VIJ2365" s="14"/>
      <c r="VIK2365" s="14"/>
      <c r="VIL2365" s="14"/>
      <c r="VIM2365" s="14"/>
      <c r="VIN2365" s="14"/>
      <c r="VIO2365" s="14"/>
      <c r="VIP2365" s="14"/>
      <c r="VIQ2365" s="14"/>
      <c r="VIR2365" s="14"/>
      <c r="VIS2365" s="14"/>
      <c r="VIT2365" s="14"/>
      <c r="VIU2365" s="14"/>
      <c r="VIV2365" s="14"/>
      <c r="VIW2365" s="14"/>
      <c r="VIX2365" s="14"/>
      <c r="VIY2365" s="14"/>
      <c r="VIZ2365" s="14"/>
      <c r="VJA2365" s="14"/>
      <c r="VJB2365" s="14"/>
      <c r="VJC2365" s="14"/>
      <c r="VJD2365" s="14"/>
      <c r="VJE2365" s="14"/>
      <c r="VJF2365" s="14"/>
      <c r="VJG2365" s="14"/>
      <c r="VJH2365" s="14"/>
      <c r="VJI2365" s="14"/>
      <c r="VJJ2365" s="14"/>
      <c r="VJK2365" s="14"/>
      <c r="VJL2365" s="14"/>
      <c r="VJM2365" s="14"/>
      <c r="VJN2365" s="14"/>
      <c r="VJO2365" s="14"/>
      <c r="VJP2365" s="14"/>
      <c r="VJQ2365" s="14"/>
      <c r="VJR2365" s="14"/>
      <c r="VJS2365" s="14"/>
      <c r="VJT2365" s="14"/>
      <c r="VJU2365" s="14"/>
      <c r="VJV2365" s="14"/>
      <c r="VJW2365" s="14"/>
      <c r="VJX2365" s="14"/>
      <c r="VJY2365" s="14"/>
      <c r="VJZ2365" s="14"/>
      <c r="VKA2365" s="14"/>
      <c r="VKB2365" s="14"/>
      <c r="VKC2365" s="14"/>
      <c r="VKD2365" s="14"/>
      <c r="VKE2365" s="14"/>
      <c r="VKF2365" s="14"/>
      <c r="VKG2365" s="14"/>
      <c r="VKH2365" s="14"/>
      <c r="VKI2365" s="14"/>
      <c r="VKJ2365" s="14"/>
      <c r="VKK2365" s="14"/>
      <c r="VKL2365" s="14"/>
      <c r="VKM2365" s="14"/>
      <c r="VKN2365" s="14"/>
      <c r="VKO2365" s="14"/>
      <c r="VKP2365" s="14"/>
      <c r="VKQ2365" s="14"/>
      <c r="VKR2365" s="14"/>
      <c r="VKS2365" s="14"/>
      <c r="VKT2365" s="14"/>
      <c r="VKU2365" s="14"/>
      <c r="VKV2365" s="14"/>
      <c r="VKW2365" s="14"/>
      <c r="VKX2365" s="14"/>
      <c r="VKY2365" s="14"/>
      <c r="VKZ2365" s="14"/>
      <c r="VLA2365" s="14"/>
      <c r="VLB2365" s="14"/>
      <c r="VLC2365" s="14"/>
      <c r="VLD2365" s="14"/>
      <c r="VLE2365" s="14"/>
      <c r="VLF2365" s="14"/>
      <c r="VLG2365" s="14"/>
      <c r="VLH2365" s="14"/>
      <c r="VLI2365" s="14"/>
      <c r="VLJ2365" s="14"/>
      <c r="VLK2365" s="14"/>
      <c r="VLL2365" s="14"/>
      <c r="VLM2365" s="14"/>
      <c r="VLN2365" s="14"/>
      <c r="VLO2365" s="14"/>
      <c r="VLP2365" s="14"/>
      <c r="VLQ2365" s="14"/>
      <c r="VLR2365" s="14"/>
      <c r="VLS2365" s="14"/>
      <c r="VLT2365" s="14"/>
      <c r="VLU2365" s="14"/>
      <c r="VLV2365" s="14"/>
      <c r="VLW2365" s="14"/>
      <c r="VLX2365" s="14"/>
      <c r="VLY2365" s="14"/>
      <c r="VLZ2365" s="14"/>
      <c r="VMA2365" s="14"/>
      <c r="VMB2365" s="14"/>
      <c r="VMC2365" s="14"/>
      <c r="VMD2365" s="14"/>
      <c r="VME2365" s="14"/>
      <c r="VMF2365" s="14"/>
      <c r="VMG2365" s="14"/>
      <c r="VMH2365" s="14"/>
      <c r="VMI2365" s="14"/>
      <c r="VMJ2365" s="14"/>
      <c r="VMK2365" s="14"/>
      <c r="VML2365" s="14"/>
      <c r="VMM2365" s="14"/>
      <c r="VMN2365" s="14"/>
      <c r="VMO2365" s="14"/>
      <c r="VMP2365" s="14"/>
      <c r="VMQ2365" s="14"/>
      <c r="VMR2365" s="14"/>
      <c r="VMS2365" s="14"/>
      <c r="VMT2365" s="14"/>
      <c r="VMU2365" s="14"/>
      <c r="VMV2365" s="14"/>
      <c r="VMW2365" s="14"/>
      <c r="VMX2365" s="14"/>
      <c r="VMY2365" s="14"/>
      <c r="VMZ2365" s="14"/>
      <c r="VNA2365" s="14"/>
      <c r="VNB2365" s="14"/>
      <c r="VNC2365" s="14"/>
      <c r="VND2365" s="14"/>
      <c r="VNE2365" s="14"/>
      <c r="VNF2365" s="14"/>
      <c r="VNG2365" s="14"/>
      <c r="VNH2365" s="14"/>
      <c r="VNI2365" s="14"/>
      <c r="VNJ2365" s="14"/>
      <c r="VNK2365" s="14"/>
      <c r="VNL2365" s="14"/>
      <c r="VNM2365" s="14"/>
      <c r="VNN2365" s="14"/>
      <c r="VNO2365" s="14"/>
      <c r="VNP2365" s="14"/>
      <c r="VNQ2365" s="14"/>
      <c r="VNR2365" s="14"/>
      <c r="VNS2365" s="14"/>
      <c r="VNT2365" s="14"/>
      <c r="VNU2365" s="14"/>
      <c r="VNV2365" s="14"/>
      <c r="VNW2365" s="14"/>
      <c r="VNX2365" s="14"/>
      <c r="VNY2365" s="14"/>
      <c r="VNZ2365" s="14"/>
      <c r="VOA2365" s="14"/>
      <c r="VOB2365" s="14"/>
      <c r="VOC2365" s="14"/>
      <c r="VOD2365" s="14"/>
      <c r="VOE2365" s="14"/>
      <c r="VOF2365" s="14"/>
      <c r="VOG2365" s="14"/>
      <c r="VOH2365" s="14"/>
      <c r="VOI2365" s="14"/>
      <c r="VOJ2365" s="14"/>
      <c r="VOK2365" s="14"/>
      <c r="VOL2365" s="14"/>
      <c r="VOM2365" s="14"/>
      <c r="VON2365" s="14"/>
      <c r="VOO2365" s="14"/>
      <c r="VOP2365" s="14"/>
      <c r="VOQ2365" s="14"/>
      <c r="VOR2365" s="14"/>
      <c r="VOS2365" s="14"/>
      <c r="VOT2365" s="14"/>
      <c r="VOU2365" s="14"/>
      <c r="VOV2365" s="14"/>
      <c r="VOW2365" s="14"/>
      <c r="VOX2365" s="14"/>
      <c r="VOY2365" s="14"/>
      <c r="VOZ2365" s="14"/>
      <c r="VPA2365" s="14"/>
      <c r="VPB2365" s="14"/>
      <c r="VPC2365" s="14"/>
      <c r="VPD2365" s="14"/>
      <c r="VPE2365" s="14"/>
      <c r="VPF2365" s="14"/>
      <c r="VPG2365" s="14"/>
      <c r="VPH2365" s="14"/>
      <c r="VPI2365" s="14"/>
      <c r="VPJ2365" s="14"/>
      <c r="VPK2365" s="14"/>
      <c r="VPL2365" s="14"/>
      <c r="VPM2365" s="14"/>
      <c r="VPN2365" s="14"/>
      <c r="VPO2365" s="14"/>
      <c r="VPP2365" s="14"/>
      <c r="VPQ2365" s="14"/>
      <c r="VPR2365" s="14"/>
      <c r="VPS2365" s="14"/>
      <c r="VPT2365" s="14"/>
      <c r="VPU2365" s="14"/>
      <c r="VPV2365" s="14"/>
      <c r="VPW2365" s="14"/>
      <c r="VPX2365" s="14"/>
      <c r="VPY2365" s="14"/>
      <c r="VPZ2365" s="14"/>
      <c r="VQA2365" s="14"/>
      <c r="VQB2365" s="14"/>
      <c r="VQC2365" s="14"/>
      <c r="VQD2365" s="14"/>
      <c r="VQE2365" s="14"/>
      <c r="VQF2365" s="14"/>
      <c r="VQG2365" s="14"/>
      <c r="VQH2365" s="14"/>
      <c r="VQI2365" s="14"/>
      <c r="VQJ2365" s="14"/>
      <c r="VQK2365" s="14"/>
      <c r="VQL2365" s="14"/>
      <c r="VQM2365" s="14"/>
      <c r="VQN2365" s="14"/>
      <c r="VQO2365" s="14"/>
      <c r="VQP2365" s="14"/>
      <c r="VQQ2365" s="14"/>
      <c r="VQR2365" s="14"/>
      <c r="VQS2365" s="14"/>
      <c r="VQT2365" s="14"/>
      <c r="VQU2365" s="14"/>
      <c r="VQV2365" s="14"/>
      <c r="VQW2365" s="14"/>
      <c r="VQX2365" s="14"/>
      <c r="VQY2365" s="14"/>
      <c r="VQZ2365" s="14"/>
      <c r="VRA2365" s="14"/>
      <c r="VRB2365" s="14"/>
      <c r="VRC2365" s="14"/>
      <c r="VRD2365" s="14"/>
      <c r="VRE2365" s="14"/>
      <c r="VRF2365" s="14"/>
      <c r="VRG2365" s="14"/>
      <c r="VRH2365" s="14"/>
      <c r="VRI2365" s="14"/>
      <c r="VRJ2365" s="14"/>
      <c r="VRK2365" s="14"/>
      <c r="VRL2365" s="14"/>
      <c r="VRM2365" s="14"/>
      <c r="VRN2365" s="14"/>
      <c r="VRO2365" s="14"/>
      <c r="VRP2365" s="14"/>
      <c r="VRQ2365" s="14"/>
      <c r="VRR2365" s="14"/>
      <c r="VRS2365" s="14"/>
      <c r="VRT2365" s="14"/>
      <c r="VRU2365" s="14"/>
      <c r="VRV2365" s="14"/>
      <c r="VRW2365" s="14"/>
      <c r="VRX2365" s="14"/>
      <c r="VRY2365" s="14"/>
      <c r="VRZ2365" s="14"/>
      <c r="VSA2365" s="14"/>
      <c r="VSB2365" s="14"/>
      <c r="VSC2365" s="14"/>
      <c r="VSD2365" s="14"/>
      <c r="VSE2365" s="14"/>
      <c r="VSF2365" s="14"/>
      <c r="VSG2365" s="14"/>
      <c r="VSH2365" s="14"/>
      <c r="VSI2365" s="14"/>
      <c r="VSJ2365" s="14"/>
      <c r="VSK2365" s="14"/>
      <c r="VSL2365" s="14"/>
      <c r="VSM2365" s="14"/>
      <c r="VSN2365" s="14"/>
      <c r="VSO2365" s="14"/>
      <c r="VSP2365" s="14"/>
      <c r="VSQ2365" s="14"/>
      <c r="VSR2365" s="14"/>
      <c r="VSS2365" s="14"/>
      <c r="VST2365" s="14"/>
      <c r="VSU2365" s="14"/>
      <c r="VSV2365" s="14"/>
      <c r="VSW2365" s="14"/>
      <c r="VSX2365" s="14"/>
      <c r="VSY2365" s="14"/>
      <c r="VSZ2365" s="14"/>
      <c r="VTA2365" s="14"/>
      <c r="VTB2365" s="14"/>
      <c r="VTC2365" s="14"/>
      <c r="VTD2365" s="14"/>
      <c r="VTE2365" s="14"/>
      <c r="VTF2365" s="14"/>
      <c r="VTG2365" s="14"/>
      <c r="VTH2365" s="14"/>
      <c r="VTI2365" s="14"/>
      <c r="VTJ2365" s="14"/>
      <c r="VTK2365" s="14"/>
      <c r="VTL2365" s="14"/>
      <c r="VTM2365" s="14"/>
      <c r="VTN2365" s="14"/>
      <c r="VTO2365" s="14"/>
      <c r="VTP2365" s="14"/>
      <c r="VTQ2365" s="14"/>
      <c r="VTR2365" s="14"/>
      <c r="VTS2365" s="14"/>
      <c r="VTT2365" s="14"/>
      <c r="VTU2365" s="14"/>
      <c r="VTV2365" s="14"/>
      <c r="VTW2365" s="14"/>
      <c r="VTX2365" s="14"/>
      <c r="VTY2365" s="14"/>
      <c r="VTZ2365" s="14"/>
      <c r="VUA2365" s="14"/>
      <c r="VUB2365" s="14"/>
      <c r="VUC2365" s="14"/>
      <c r="VUD2365" s="14"/>
      <c r="VUE2365" s="14"/>
      <c r="VUF2365" s="14"/>
      <c r="VUG2365" s="14"/>
      <c r="VUH2365" s="14"/>
      <c r="VUI2365" s="14"/>
      <c r="VUJ2365" s="14"/>
      <c r="VUK2365" s="14"/>
      <c r="VUL2365" s="14"/>
      <c r="VUM2365" s="14"/>
      <c r="VUN2365" s="14"/>
      <c r="VUO2365" s="14"/>
      <c r="VUP2365" s="14"/>
      <c r="VUQ2365" s="14"/>
      <c r="VUR2365" s="14"/>
      <c r="VUS2365" s="14"/>
      <c r="VUT2365" s="14"/>
      <c r="VUU2365" s="14"/>
      <c r="VUV2365" s="14"/>
      <c r="VUW2365" s="14"/>
      <c r="VUX2365" s="14"/>
      <c r="VUY2365" s="14"/>
      <c r="VUZ2365" s="14"/>
      <c r="VVA2365" s="14"/>
      <c r="VVB2365" s="14"/>
      <c r="VVC2365" s="14"/>
      <c r="VVD2365" s="14"/>
      <c r="VVE2365" s="14"/>
      <c r="VVF2365" s="14"/>
      <c r="VVG2365" s="14"/>
      <c r="VVH2365" s="14"/>
      <c r="VVI2365" s="14"/>
      <c r="VVJ2365" s="14"/>
      <c r="VVK2365" s="14"/>
      <c r="VVL2365" s="14"/>
      <c r="VVM2365" s="14"/>
      <c r="VVN2365" s="14"/>
      <c r="VVO2365" s="14"/>
      <c r="VVP2365" s="14"/>
      <c r="VVQ2365" s="14"/>
      <c r="VVR2365" s="14"/>
      <c r="VVS2365" s="14"/>
      <c r="VVT2365" s="14"/>
      <c r="VVU2365" s="14"/>
      <c r="VVV2365" s="14"/>
      <c r="VVW2365" s="14"/>
      <c r="VVX2365" s="14"/>
      <c r="VVY2365" s="14"/>
      <c r="VVZ2365" s="14"/>
      <c r="VWA2365" s="14"/>
      <c r="VWB2365" s="14"/>
      <c r="VWC2365" s="14"/>
      <c r="VWD2365" s="14"/>
      <c r="VWE2365" s="14"/>
      <c r="VWF2365" s="14"/>
      <c r="VWG2365" s="14"/>
      <c r="VWH2365" s="14"/>
      <c r="VWI2365" s="14"/>
      <c r="VWJ2365" s="14"/>
      <c r="VWK2365" s="14"/>
      <c r="VWL2365" s="14"/>
      <c r="VWM2365" s="14"/>
      <c r="VWN2365" s="14"/>
      <c r="VWO2365" s="14"/>
      <c r="VWP2365" s="14"/>
      <c r="VWQ2365" s="14"/>
      <c r="VWR2365" s="14"/>
      <c r="VWS2365" s="14"/>
      <c r="VWT2365" s="14"/>
      <c r="VWU2365" s="14"/>
      <c r="VWV2365" s="14"/>
      <c r="VWW2365" s="14"/>
      <c r="VWX2365" s="14"/>
      <c r="VWY2365" s="14"/>
      <c r="VWZ2365" s="14"/>
      <c r="VXA2365" s="14"/>
      <c r="VXB2365" s="14"/>
      <c r="VXC2365" s="14"/>
      <c r="VXD2365" s="14"/>
      <c r="VXE2365" s="14"/>
      <c r="VXF2365" s="14"/>
      <c r="VXG2365" s="14"/>
      <c r="VXH2365" s="14"/>
      <c r="VXI2365" s="14"/>
      <c r="VXJ2365" s="14"/>
      <c r="VXK2365" s="14"/>
      <c r="VXL2365" s="14"/>
      <c r="VXM2365" s="14"/>
      <c r="VXN2365" s="14"/>
      <c r="VXO2365" s="14"/>
      <c r="VXP2365" s="14"/>
      <c r="VXQ2365" s="14"/>
      <c r="VXR2365" s="14"/>
      <c r="VXS2365" s="14"/>
      <c r="VXT2365" s="14"/>
      <c r="VXU2365" s="14"/>
      <c r="VXV2365" s="14"/>
      <c r="VXW2365" s="14"/>
      <c r="VXX2365" s="14"/>
      <c r="VXY2365" s="14"/>
      <c r="VXZ2365" s="14"/>
      <c r="VYA2365" s="14"/>
      <c r="VYB2365" s="14"/>
      <c r="VYC2365" s="14"/>
      <c r="VYD2365" s="14"/>
      <c r="VYE2365" s="14"/>
      <c r="VYF2365" s="14"/>
      <c r="VYG2365" s="14"/>
      <c r="VYH2365" s="14"/>
      <c r="VYI2365" s="14"/>
      <c r="VYJ2365" s="14"/>
      <c r="VYK2365" s="14"/>
      <c r="VYL2365" s="14"/>
      <c r="VYM2365" s="14"/>
      <c r="VYN2365" s="14"/>
      <c r="VYO2365" s="14"/>
      <c r="VYP2365" s="14"/>
      <c r="VYQ2365" s="14"/>
      <c r="VYR2365" s="14"/>
      <c r="VYS2365" s="14"/>
      <c r="VYT2365" s="14"/>
      <c r="VYU2365" s="14"/>
      <c r="VYV2365" s="14"/>
      <c r="VYW2365" s="14"/>
      <c r="VYX2365" s="14"/>
      <c r="VYY2365" s="14"/>
      <c r="VYZ2365" s="14"/>
      <c r="VZA2365" s="14"/>
      <c r="VZB2365" s="14"/>
      <c r="VZC2365" s="14"/>
      <c r="VZD2365" s="14"/>
      <c r="VZE2365" s="14"/>
      <c r="VZF2365" s="14"/>
      <c r="VZG2365" s="14"/>
      <c r="VZH2365" s="14"/>
      <c r="VZI2365" s="14"/>
      <c r="VZJ2365" s="14"/>
      <c r="VZK2365" s="14"/>
      <c r="VZL2365" s="14"/>
      <c r="VZM2365" s="14"/>
      <c r="VZN2365" s="14"/>
      <c r="VZO2365" s="14"/>
      <c r="VZP2365" s="14"/>
      <c r="VZQ2365" s="14"/>
      <c r="VZR2365" s="14"/>
      <c r="VZS2365" s="14"/>
      <c r="VZT2365" s="14"/>
      <c r="VZU2365" s="14"/>
      <c r="VZV2365" s="14"/>
      <c r="VZW2365" s="14"/>
      <c r="VZX2365" s="14"/>
      <c r="VZY2365" s="14"/>
      <c r="VZZ2365" s="14"/>
      <c r="WAA2365" s="14"/>
      <c r="WAB2365" s="14"/>
      <c r="WAC2365" s="14"/>
      <c r="WAD2365" s="14"/>
      <c r="WAE2365" s="14"/>
      <c r="WAF2365" s="14"/>
      <c r="WAG2365" s="14"/>
      <c r="WAH2365" s="14"/>
      <c r="WAI2365" s="14"/>
      <c r="WAJ2365" s="14"/>
      <c r="WAK2365" s="14"/>
      <c r="WAL2365" s="14"/>
      <c r="WAM2365" s="14"/>
      <c r="WAN2365" s="14"/>
      <c r="WAO2365" s="14"/>
      <c r="WAP2365" s="14"/>
      <c r="WAQ2365" s="14"/>
      <c r="WAR2365" s="14"/>
      <c r="WAS2365" s="14"/>
      <c r="WAT2365" s="14"/>
      <c r="WAU2365" s="14"/>
      <c r="WAV2365" s="14"/>
      <c r="WAW2365" s="14"/>
      <c r="WAX2365" s="14"/>
      <c r="WAY2365" s="14"/>
      <c r="WAZ2365" s="14"/>
      <c r="WBA2365" s="14"/>
      <c r="WBB2365" s="14"/>
      <c r="WBC2365" s="14"/>
      <c r="WBD2365" s="14"/>
      <c r="WBE2365" s="14"/>
      <c r="WBF2365" s="14"/>
      <c r="WBG2365" s="14"/>
      <c r="WBH2365" s="14"/>
      <c r="WBI2365" s="14"/>
      <c r="WBJ2365" s="14"/>
      <c r="WBK2365" s="14"/>
      <c r="WBL2365" s="14"/>
      <c r="WBM2365" s="14"/>
      <c r="WBN2365" s="14"/>
      <c r="WBO2365" s="14"/>
      <c r="WBP2365" s="14"/>
      <c r="WBQ2365" s="14"/>
      <c r="WBR2365" s="14"/>
      <c r="WBS2365" s="14"/>
      <c r="WBT2365" s="14"/>
      <c r="WBU2365" s="14"/>
      <c r="WBV2365" s="14"/>
      <c r="WBW2365" s="14"/>
      <c r="WBX2365" s="14"/>
      <c r="WBY2365" s="14"/>
      <c r="WBZ2365" s="14"/>
      <c r="WCA2365" s="14"/>
      <c r="WCB2365" s="14"/>
      <c r="WCC2365" s="14"/>
      <c r="WCD2365" s="14"/>
      <c r="WCE2365" s="14"/>
      <c r="WCF2365" s="14"/>
      <c r="WCG2365" s="14"/>
      <c r="WCH2365" s="14"/>
      <c r="WCI2365" s="14"/>
      <c r="WCJ2365" s="14"/>
      <c r="WCK2365" s="14"/>
      <c r="WCL2365" s="14"/>
      <c r="WCM2365" s="14"/>
      <c r="WCN2365" s="14"/>
      <c r="WCO2365" s="14"/>
      <c r="WCP2365" s="14"/>
      <c r="WCQ2365" s="14"/>
      <c r="WCR2365" s="14"/>
      <c r="WCS2365" s="14"/>
      <c r="WCT2365" s="14"/>
      <c r="WCU2365" s="14"/>
      <c r="WCV2365" s="14"/>
      <c r="WCW2365" s="14"/>
      <c r="WCX2365" s="14"/>
      <c r="WCY2365" s="14"/>
      <c r="WCZ2365" s="14"/>
      <c r="WDA2365" s="14"/>
      <c r="WDB2365" s="14"/>
      <c r="WDC2365" s="14"/>
      <c r="WDD2365" s="14"/>
      <c r="WDE2365" s="14"/>
      <c r="WDF2365" s="14"/>
      <c r="WDG2365" s="14"/>
      <c r="WDH2365" s="14"/>
      <c r="WDI2365" s="14"/>
      <c r="WDJ2365" s="14"/>
      <c r="WDK2365" s="14"/>
      <c r="WDL2365" s="14"/>
      <c r="WDM2365" s="14"/>
      <c r="WDN2365" s="14"/>
      <c r="WDO2365" s="14"/>
      <c r="WDP2365" s="14"/>
      <c r="WDQ2365" s="14"/>
      <c r="WDR2365" s="14"/>
      <c r="WDS2365" s="14"/>
      <c r="WDT2365" s="14"/>
      <c r="WDU2365" s="14"/>
      <c r="WDV2365" s="14"/>
      <c r="WDW2365" s="14"/>
      <c r="WDX2365" s="14"/>
      <c r="WDY2365" s="14"/>
      <c r="WDZ2365" s="14"/>
      <c r="WEA2365" s="14"/>
      <c r="WEB2365" s="14"/>
      <c r="WEC2365" s="14"/>
      <c r="WED2365" s="14"/>
      <c r="WEE2365" s="14"/>
      <c r="WEF2365" s="14"/>
      <c r="WEG2365" s="14"/>
      <c r="WEH2365" s="14"/>
      <c r="WEI2365" s="14"/>
      <c r="WEJ2365" s="14"/>
      <c r="WEK2365" s="14"/>
      <c r="WEL2365" s="14"/>
      <c r="WEM2365" s="14"/>
      <c r="WEN2365" s="14"/>
      <c r="WEO2365" s="14"/>
      <c r="WEP2365" s="14"/>
      <c r="WEQ2365" s="14"/>
      <c r="WER2365" s="14"/>
      <c r="WES2365" s="14"/>
      <c r="WET2365" s="14"/>
      <c r="WEU2365" s="14"/>
      <c r="WEV2365" s="14"/>
      <c r="WEW2365" s="14"/>
      <c r="WEX2365" s="14"/>
      <c r="WEY2365" s="14"/>
      <c r="WEZ2365" s="14"/>
      <c r="WFA2365" s="14"/>
      <c r="WFB2365" s="14"/>
      <c r="WFC2365" s="14"/>
      <c r="WFD2365" s="14"/>
      <c r="WFE2365" s="14"/>
      <c r="WFF2365" s="14"/>
      <c r="WFG2365" s="14"/>
      <c r="WFH2365" s="14"/>
      <c r="WFI2365" s="14"/>
      <c r="WFJ2365" s="14"/>
      <c r="WFK2365" s="14"/>
      <c r="WFL2365" s="14"/>
      <c r="WFM2365" s="14"/>
      <c r="WFN2365" s="14"/>
      <c r="WFO2365" s="14"/>
      <c r="WFP2365" s="14"/>
      <c r="WFQ2365" s="14"/>
      <c r="WFR2365" s="14"/>
      <c r="WFS2365" s="14"/>
      <c r="WFT2365" s="14"/>
      <c r="WFU2365" s="14"/>
      <c r="WFV2365" s="14"/>
      <c r="WFW2365" s="14"/>
      <c r="WFX2365" s="14"/>
      <c r="WFY2365" s="14"/>
      <c r="WFZ2365" s="14"/>
      <c r="WGA2365" s="14"/>
      <c r="WGB2365" s="14"/>
      <c r="WGC2365" s="14"/>
      <c r="WGD2365" s="14"/>
      <c r="WGE2365" s="14"/>
      <c r="WGF2365" s="14"/>
      <c r="WGG2365" s="14"/>
      <c r="WGH2365" s="14"/>
      <c r="WGI2365" s="14"/>
      <c r="WGJ2365" s="14"/>
      <c r="WGK2365" s="14"/>
      <c r="WGL2365" s="14"/>
      <c r="WGM2365" s="14"/>
      <c r="WGN2365" s="14"/>
      <c r="WGO2365" s="14"/>
      <c r="WGP2365" s="14"/>
      <c r="WGQ2365" s="14"/>
      <c r="WGR2365" s="14"/>
      <c r="WGS2365" s="14"/>
      <c r="WGT2365" s="14"/>
      <c r="WGU2365" s="14"/>
      <c r="WGV2365" s="14"/>
      <c r="WGW2365" s="14"/>
      <c r="WGX2365" s="14"/>
      <c r="WGY2365" s="14"/>
      <c r="WGZ2365" s="14"/>
      <c r="WHA2365" s="14"/>
      <c r="WHB2365" s="14"/>
      <c r="WHC2365" s="14"/>
      <c r="WHD2365" s="14"/>
      <c r="WHE2365" s="14"/>
      <c r="WHF2365" s="14"/>
      <c r="WHG2365" s="14"/>
      <c r="WHH2365" s="14"/>
      <c r="WHI2365" s="14"/>
      <c r="WHJ2365" s="14"/>
      <c r="WHK2365" s="14"/>
      <c r="WHL2365" s="14"/>
      <c r="WHM2365" s="14"/>
      <c r="WHN2365" s="14"/>
      <c r="WHO2365" s="14"/>
      <c r="WHP2365" s="14"/>
      <c r="WHQ2365" s="14"/>
      <c r="WHR2365" s="14"/>
      <c r="WHS2365" s="14"/>
      <c r="WHT2365" s="14"/>
      <c r="WHU2365" s="14"/>
      <c r="WHV2365" s="14"/>
      <c r="WHW2365" s="14"/>
      <c r="WHX2365" s="14"/>
      <c r="WHY2365" s="14"/>
      <c r="WHZ2365" s="14"/>
      <c r="WIA2365" s="14"/>
      <c r="WIB2365" s="14"/>
      <c r="WIC2365" s="14"/>
      <c r="WID2365" s="14"/>
      <c r="WIE2365" s="14"/>
      <c r="WIF2365" s="14"/>
      <c r="WIG2365" s="14"/>
      <c r="WIH2365" s="14"/>
      <c r="WII2365" s="14"/>
      <c r="WIJ2365" s="14"/>
      <c r="WIK2365" s="14"/>
      <c r="WIL2365" s="14"/>
      <c r="WIM2365" s="14"/>
      <c r="WIN2365" s="14"/>
      <c r="WIO2365" s="14"/>
      <c r="WIP2365" s="14"/>
      <c r="WIQ2365" s="14"/>
      <c r="WIR2365" s="14"/>
      <c r="WIS2365" s="14"/>
      <c r="WIT2365" s="14"/>
      <c r="WIU2365" s="14"/>
      <c r="WIV2365" s="14"/>
      <c r="WIW2365" s="14"/>
      <c r="WIX2365" s="14"/>
      <c r="WIY2365" s="14"/>
      <c r="WIZ2365" s="14"/>
      <c r="WJA2365" s="14"/>
      <c r="WJB2365" s="14"/>
      <c r="WJC2365" s="14"/>
      <c r="WJD2365" s="14"/>
      <c r="WJE2365" s="14"/>
      <c r="WJF2365" s="14"/>
      <c r="WJG2365" s="14"/>
      <c r="WJH2365" s="14"/>
      <c r="WJI2365" s="14"/>
      <c r="WJJ2365" s="14"/>
      <c r="WJK2365" s="14"/>
      <c r="WJL2365" s="14"/>
      <c r="WJM2365" s="14"/>
      <c r="WJN2365" s="14"/>
      <c r="WJO2365" s="14"/>
      <c r="WJP2365" s="14"/>
      <c r="WJQ2365" s="14"/>
      <c r="WJR2365" s="14"/>
      <c r="WJS2365" s="14"/>
      <c r="WJT2365" s="14"/>
      <c r="WJU2365" s="14"/>
      <c r="WJV2365" s="14"/>
      <c r="WJW2365" s="14"/>
      <c r="WJX2365" s="14"/>
      <c r="WJY2365" s="14"/>
      <c r="WJZ2365" s="14"/>
      <c r="WKA2365" s="14"/>
      <c r="WKB2365" s="14"/>
      <c r="WKC2365" s="14"/>
      <c r="WKD2365" s="14"/>
      <c r="WKE2365" s="14"/>
      <c r="WKF2365" s="14"/>
      <c r="WKG2365" s="14"/>
      <c r="WKH2365" s="14"/>
      <c r="WKI2365" s="14"/>
      <c r="WKJ2365" s="14"/>
      <c r="WKK2365" s="14"/>
      <c r="WKL2365" s="14"/>
      <c r="WKM2365" s="14"/>
      <c r="WKN2365" s="14"/>
      <c r="WKO2365" s="14"/>
      <c r="WKP2365" s="14"/>
      <c r="WKQ2365" s="14"/>
      <c r="WKR2365" s="14"/>
      <c r="WKS2365" s="14"/>
      <c r="WKT2365" s="14"/>
      <c r="WKU2365" s="14"/>
      <c r="WKV2365" s="14"/>
      <c r="WKW2365" s="14"/>
      <c r="WKX2365" s="14"/>
      <c r="WKY2365" s="14"/>
      <c r="WKZ2365" s="14"/>
      <c r="WLA2365" s="14"/>
      <c r="WLB2365" s="14"/>
      <c r="WLC2365" s="14"/>
      <c r="WLD2365" s="14"/>
      <c r="WLE2365" s="14"/>
      <c r="WLF2365" s="14"/>
      <c r="WLG2365" s="14"/>
      <c r="WLH2365" s="14"/>
      <c r="WLI2365" s="14"/>
      <c r="WLJ2365" s="14"/>
      <c r="WLK2365" s="14"/>
      <c r="WLL2365" s="14"/>
      <c r="WLM2365" s="14"/>
      <c r="WLN2365" s="14"/>
      <c r="WLO2365" s="14"/>
      <c r="WLP2365" s="14"/>
      <c r="WLQ2365" s="14"/>
      <c r="WLR2365" s="14"/>
      <c r="WLS2365" s="14"/>
      <c r="WLT2365" s="14"/>
      <c r="WLU2365" s="14"/>
      <c r="WLV2365" s="14"/>
      <c r="WLW2365" s="14"/>
      <c r="WLX2365" s="14"/>
      <c r="WLY2365" s="14"/>
      <c r="WLZ2365" s="14"/>
      <c r="WMA2365" s="14"/>
      <c r="WMB2365" s="14"/>
      <c r="WMC2365" s="14"/>
      <c r="WMD2365" s="14"/>
      <c r="WME2365" s="14"/>
      <c r="WMF2365" s="14"/>
      <c r="WMG2365" s="14"/>
      <c r="WMH2365" s="14"/>
      <c r="WMI2365" s="14"/>
      <c r="WMJ2365" s="14"/>
      <c r="WMK2365" s="14"/>
      <c r="WML2365" s="14"/>
      <c r="WMM2365" s="14"/>
      <c r="WMN2365" s="14"/>
      <c r="WMO2365" s="14"/>
      <c r="WMP2365" s="14"/>
      <c r="WMQ2365" s="14"/>
      <c r="WMR2365" s="14"/>
      <c r="WMS2365" s="14"/>
      <c r="WMT2365" s="14"/>
      <c r="WMU2365" s="14"/>
      <c r="WMV2365" s="14"/>
      <c r="WMW2365" s="14"/>
      <c r="WMX2365" s="14"/>
      <c r="WMY2365" s="14"/>
      <c r="WMZ2365" s="14"/>
      <c r="WNA2365" s="14"/>
      <c r="WNB2365" s="14"/>
      <c r="WNC2365" s="14"/>
      <c r="WND2365" s="14"/>
      <c r="WNE2365" s="14"/>
      <c r="WNF2365" s="14"/>
      <c r="WNG2365" s="14"/>
      <c r="WNH2365" s="14"/>
      <c r="WNI2365" s="14"/>
      <c r="WNJ2365" s="14"/>
      <c r="WNK2365" s="14"/>
      <c r="WNL2365" s="14"/>
      <c r="WNM2365" s="14"/>
      <c r="WNN2365" s="14"/>
      <c r="WNO2365" s="14"/>
      <c r="WNP2365" s="14"/>
      <c r="WNQ2365" s="14"/>
      <c r="WNR2365" s="14"/>
      <c r="WNS2365" s="14"/>
      <c r="WNT2365" s="14"/>
      <c r="WNU2365" s="14"/>
      <c r="WNV2365" s="14"/>
      <c r="WNW2365" s="14"/>
      <c r="WNX2365" s="14"/>
      <c r="WNY2365" s="14"/>
      <c r="WNZ2365" s="14"/>
      <c r="WOA2365" s="14"/>
      <c r="WOB2365" s="14"/>
      <c r="WOC2365" s="14"/>
      <c r="WOD2365" s="14"/>
      <c r="WOE2365" s="14"/>
      <c r="WOF2365" s="14"/>
      <c r="WOG2365" s="14"/>
      <c r="WOH2365" s="14"/>
      <c r="WOI2365" s="14"/>
      <c r="WOJ2365" s="14"/>
      <c r="WOK2365" s="14"/>
      <c r="WOL2365" s="14"/>
      <c r="WOM2365" s="14"/>
      <c r="WON2365" s="14"/>
      <c r="WOO2365" s="14"/>
      <c r="WOP2365" s="14"/>
      <c r="WOQ2365" s="14"/>
      <c r="WOR2365" s="14"/>
      <c r="WOS2365" s="14"/>
      <c r="WOT2365" s="14"/>
      <c r="WOU2365" s="14"/>
      <c r="WOV2365" s="14"/>
      <c r="WOW2365" s="14"/>
      <c r="WOX2365" s="14"/>
      <c r="WOY2365" s="14"/>
      <c r="WOZ2365" s="14"/>
      <c r="WPA2365" s="14"/>
      <c r="WPB2365" s="14"/>
      <c r="WPC2365" s="14"/>
      <c r="WPD2365" s="14"/>
      <c r="WPE2365" s="14"/>
      <c r="WPF2365" s="14"/>
      <c r="WPG2365" s="14"/>
      <c r="WPH2365" s="14"/>
      <c r="WPI2365" s="14"/>
      <c r="WPJ2365" s="14"/>
      <c r="WPK2365" s="14"/>
      <c r="WPL2365" s="14"/>
      <c r="WPM2365" s="14"/>
      <c r="WPN2365" s="14"/>
      <c r="WPO2365" s="14"/>
      <c r="WPP2365" s="14"/>
      <c r="WPQ2365" s="14"/>
      <c r="WPR2365" s="14"/>
      <c r="WPS2365" s="14"/>
      <c r="WPT2365" s="14"/>
      <c r="WPU2365" s="14"/>
      <c r="WPV2365" s="14"/>
      <c r="WPW2365" s="14"/>
      <c r="WPX2365" s="14"/>
      <c r="WPY2365" s="14"/>
      <c r="WPZ2365" s="14"/>
      <c r="WQA2365" s="14"/>
      <c r="WQB2365" s="14"/>
      <c r="WQC2365" s="14"/>
      <c r="WQD2365" s="14"/>
      <c r="WQE2365" s="14"/>
      <c r="WQF2365" s="14"/>
      <c r="WQG2365" s="14"/>
      <c r="WQH2365" s="14"/>
      <c r="WQI2365" s="14"/>
      <c r="WQJ2365" s="14"/>
      <c r="WQK2365" s="14"/>
      <c r="WQL2365" s="14"/>
      <c r="WQM2365" s="14"/>
      <c r="WQN2365" s="14"/>
      <c r="WQO2365" s="14"/>
      <c r="WQP2365" s="14"/>
      <c r="WQQ2365" s="14"/>
      <c r="WQR2365" s="14"/>
      <c r="WQS2365" s="14"/>
      <c r="WQT2365" s="14"/>
      <c r="WQU2365" s="14"/>
      <c r="WQV2365" s="14"/>
      <c r="WQW2365" s="14"/>
      <c r="WQX2365" s="14"/>
      <c r="WQY2365" s="14"/>
      <c r="WQZ2365" s="14"/>
      <c r="WRA2365" s="14"/>
      <c r="WRB2365" s="14"/>
      <c r="WRC2365" s="14"/>
      <c r="WRD2365" s="14"/>
      <c r="WRE2365" s="14"/>
      <c r="WRF2365" s="14"/>
      <c r="WRG2365" s="14"/>
      <c r="WRH2365" s="14"/>
      <c r="WRI2365" s="14"/>
      <c r="WRJ2365" s="14"/>
      <c r="WRK2365" s="14"/>
      <c r="WRL2365" s="14"/>
      <c r="WRM2365" s="14"/>
      <c r="WRN2365" s="14"/>
      <c r="WRO2365" s="14"/>
      <c r="WRP2365" s="14"/>
      <c r="WRQ2365" s="14"/>
      <c r="WRR2365" s="14"/>
      <c r="WRS2365" s="14"/>
      <c r="WRT2365" s="14"/>
      <c r="WRU2365" s="14"/>
      <c r="WRV2365" s="14"/>
      <c r="WRW2365" s="14"/>
      <c r="WRX2365" s="14"/>
      <c r="WRY2365" s="14"/>
      <c r="WRZ2365" s="14"/>
      <c r="WSA2365" s="14"/>
      <c r="WSB2365" s="14"/>
      <c r="WSC2365" s="14"/>
      <c r="WSD2365" s="14"/>
      <c r="WSE2365" s="14"/>
      <c r="WSF2365" s="14"/>
      <c r="WSG2365" s="14"/>
      <c r="WSH2365" s="14"/>
      <c r="WSI2365" s="14"/>
      <c r="WSJ2365" s="14"/>
      <c r="WSK2365" s="14"/>
      <c r="WSL2365" s="14"/>
      <c r="WSM2365" s="14"/>
      <c r="WSN2365" s="14"/>
      <c r="WSO2365" s="14"/>
      <c r="WSP2365" s="14"/>
      <c r="WSQ2365" s="14"/>
      <c r="WSR2365" s="14"/>
      <c r="WSS2365" s="14"/>
      <c r="WST2365" s="14"/>
      <c r="WSU2365" s="14"/>
      <c r="WSV2365" s="14"/>
      <c r="WSW2365" s="14"/>
      <c r="WSX2365" s="14"/>
      <c r="WSY2365" s="14"/>
      <c r="WSZ2365" s="14"/>
      <c r="WTA2365" s="14"/>
      <c r="WTB2365" s="14"/>
      <c r="WTC2365" s="14"/>
      <c r="WTD2365" s="14"/>
      <c r="WTE2365" s="14"/>
      <c r="WTF2365" s="14"/>
      <c r="WTG2365" s="14"/>
      <c r="WTH2365" s="14"/>
      <c r="WTI2365" s="14"/>
      <c r="WTJ2365" s="14"/>
      <c r="WTK2365" s="14"/>
      <c r="WTL2365" s="14"/>
      <c r="WTM2365" s="14"/>
      <c r="WTN2365" s="14"/>
      <c r="WTO2365" s="14"/>
      <c r="WTP2365" s="14"/>
      <c r="WTQ2365" s="14"/>
      <c r="WTR2365" s="14"/>
      <c r="WTS2365" s="14"/>
      <c r="WTT2365" s="14"/>
      <c r="WTU2365" s="14"/>
      <c r="WTV2365" s="14"/>
      <c r="WTW2365" s="14"/>
      <c r="WTX2365" s="14"/>
      <c r="WTY2365" s="14"/>
      <c r="WTZ2365" s="14"/>
      <c r="WUA2365" s="14"/>
      <c r="WUB2365" s="14"/>
      <c r="WUC2365" s="14"/>
      <c r="WUD2365" s="14"/>
      <c r="WUE2365" s="14"/>
      <c r="WUF2365" s="14"/>
      <c r="WUG2365" s="14"/>
      <c r="WUH2365" s="14"/>
      <c r="WUI2365" s="14"/>
      <c r="WUJ2365" s="14"/>
      <c r="WUK2365" s="14"/>
      <c r="WUL2365" s="14"/>
      <c r="WUM2365" s="14"/>
      <c r="WUN2365" s="14"/>
      <c r="WUO2365" s="14"/>
      <c r="WUP2365" s="14"/>
      <c r="WUQ2365" s="14"/>
      <c r="WUR2365" s="14"/>
      <c r="WUS2365" s="14"/>
      <c r="WUT2365" s="14"/>
      <c r="WUU2365" s="14"/>
      <c r="WUV2365" s="14"/>
      <c r="WUW2365" s="14"/>
      <c r="WUX2365" s="14"/>
      <c r="WUY2365" s="14"/>
      <c r="WUZ2365" s="14"/>
      <c r="WVA2365" s="14"/>
      <c r="WVB2365" s="14"/>
      <c r="WVC2365" s="14"/>
      <c r="WVD2365" s="14"/>
      <c r="WVE2365" s="14"/>
      <c r="WVF2365" s="14"/>
      <c r="WVG2365" s="14"/>
      <c r="WVH2365" s="14"/>
      <c r="WVI2365" s="14"/>
      <c r="WVJ2365" s="14"/>
      <c r="WVK2365" s="14"/>
      <c r="WVL2365" s="14"/>
      <c r="WVM2365" s="14"/>
      <c r="WVN2365" s="14"/>
      <c r="WVO2365" s="14"/>
      <c r="WVP2365" s="14"/>
      <c r="WVQ2365" s="14"/>
      <c r="WVR2365" s="14"/>
      <c r="WVS2365" s="14"/>
      <c r="WVT2365" s="14"/>
      <c r="WVU2365" s="14"/>
      <c r="WVV2365" s="14"/>
      <c r="WVW2365" s="14"/>
      <c r="WVX2365" s="14"/>
      <c r="WVY2365" s="14"/>
      <c r="WVZ2365" s="14"/>
      <c r="WWA2365" s="14"/>
      <c r="WWB2365" s="14"/>
      <c r="WWC2365" s="14"/>
      <c r="WWD2365" s="14"/>
      <c r="WWE2365" s="14"/>
      <c r="WWF2365" s="14"/>
      <c r="WWG2365" s="14"/>
      <c r="WWH2365" s="14"/>
      <c r="WWI2365" s="14"/>
      <c r="WWJ2365" s="14"/>
      <c r="WWK2365" s="14"/>
      <c r="WWL2365" s="14"/>
      <c r="WWM2365" s="14"/>
      <c r="WWN2365" s="14"/>
      <c r="WWO2365" s="14"/>
      <c r="WWP2365" s="14"/>
      <c r="WWQ2365" s="14"/>
      <c r="WWR2365" s="14"/>
      <c r="WWS2365" s="14"/>
      <c r="WWT2365" s="14"/>
      <c r="WWU2365" s="14"/>
      <c r="WWV2365" s="14"/>
      <c r="WWW2365" s="14"/>
      <c r="WWX2365" s="14"/>
      <c r="WWY2365" s="14"/>
      <c r="WWZ2365" s="14"/>
      <c r="WXA2365" s="14"/>
      <c r="WXB2365" s="14"/>
      <c r="WXC2365" s="14"/>
      <c r="WXD2365" s="14"/>
      <c r="WXE2365" s="14"/>
      <c r="WXF2365" s="14"/>
      <c r="WXG2365" s="14"/>
      <c r="WXH2365" s="14"/>
      <c r="WXI2365" s="14"/>
      <c r="WXJ2365" s="14"/>
      <c r="WXK2365" s="14"/>
      <c r="WXL2365" s="14"/>
      <c r="WXM2365" s="14"/>
      <c r="WXN2365" s="14"/>
      <c r="WXO2365" s="14"/>
      <c r="WXP2365" s="14"/>
      <c r="WXQ2365" s="14"/>
      <c r="WXR2365" s="14"/>
      <c r="WXS2365" s="14"/>
      <c r="WXT2365" s="14"/>
      <c r="WXU2365" s="14"/>
      <c r="WXV2365" s="14"/>
      <c r="WXW2365" s="14"/>
      <c r="WXX2365" s="14"/>
      <c r="WXY2365" s="14"/>
      <c r="WXZ2365" s="14"/>
      <c r="WYA2365" s="14"/>
      <c r="WYB2365" s="14"/>
      <c r="WYC2365" s="14"/>
      <c r="WYD2365" s="14"/>
      <c r="WYE2365" s="14"/>
      <c r="WYF2365" s="14"/>
      <c r="WYG2365" s="14"/>
      <c r="WYH2365" s="14"/>
      <c r="WYI2365" s="14"/>
      <c r="WYJ2365" s="14"/>
      <c r="WYK2365" s="14"/>
      <c r="WYL2365" s="14"/>
      <c r="WYM2365" s="14"/>
      <c r="WYN2365" s="14"/>
      <c r="WYO2365" s="14"/>
      <c r="WYP2365" s="14"/>
      <c r="WYQ2365" s="14"/>
      <c r="WYR2365" s="14"/>
      <c r="WYS2365" s="14"/>
      <c r="WYT2365" s="14"/>
      <c r="WYU2365" s="14"/>
      <c r="WYV2365" s="14"/>
      <c r="WYW2365" s="14"/>
      <c r="WYX2365" s="14"/>
      <c r="WYY2365" s="14"/>
      <c r="WYZ2365" s="14"/>
      <c r="WZA2365" s="14"/>
      <c r="WZB2365" s="14"/>
      <c r="WZC2365" s="14"/>
      <c r="WZD2365" s="14"/>
      <c r="WZE2365" s="14"/>
      <c r="WZF2365" s="14"/>
      <c r="WZG2365" s="14"/>
      <c r="WZH2365" s="14"/>
      <c r="WZI2365" s="14"/>
      <c r="WZJ2365" s="14"/>
      <c r="WZK2365" s="14"/>
      <c r="WZL2365" s="14"/>
      <c r="WZM2365" s="14"/>
      <c r="WZN2365" s="14"/>
      <c r="WZO2365" s="14"/>
      <c r="WZP2365" s="14"/>
      <c r="WZQ2365" s="14"/>
      <c r="WZR2365" s="14"/>
      <c r="WZS2365" s="14"/>
      <c r="WZT2365" s="14"/>
      <c r="WZU2365" s="14"/>
      <c r="WZV2365" s="14"/>
      <c r="WZW2365" s="14"/>
      <c r="WZX2365" s="14"/>
      <c r="WZY2365" s="14"/>
      <c r="WZZ2365" s="14"/>
      <c r="XAA2365" s="14"/>
      <c r="XAB2365" s="14"/>
      <c r="XAC2365" s="14"/>
      <c r="XAD2365" s="14"/>
      <c r="XAE2365" s="14"/>
      <c r="XAF2365" s="14"/>
      <c r="XAG2365" s="14"/>
      <c r="XAH2365" s="14"/>
      <c r="XAI2365" s="14"/>
      <c r="XAJ2365" s="14"/>
      <c r="XAK2365" s="14"/>
      <c r="XAL2365" s="14"/>
      <c r="XAM2365" s="14"/>
      <c r="XAN2365" s="14"/>
      <c r="XAO2365" s="14"/>
      <c r="XAP2365" s="14"/>
      <c r="XAQ2365" s="14"/>
      <c r="XAR2365" s="14"/>
      <c r="XAS2365" s="14"/>
      <c r="XAT2365" s="14"/>
      <c r="XAU2365" s="14"/>
      <c r="XAV2365" s="14"/>
      <c r="XAW2365" s="14"/>
      <c r="XAX2365" s="14"/>
      <c r="XAY2365" s="14"/>
      <c r="XAZ2365" s="14"/>
      <c r="XBA2365" s="14"/>
      <c r="XBB2365" s="14"/>
      <c r="XBC2365" s="14"/>
      <c r="XBD2365" s="14"/>
      <c r="XBE2365" s="14"/>
      <c r="XBF2365" s="14"/>
      <c r="XBG2365" s="14"/>
      <c r="XBH2365" s="14"/>
      <c r="XBI2365" s="14"/>
      <c r="XBJ2365" s="14"/>
      <c r="XBK2365" s="14"/>
      <c r="XBL2365" s="14"/>
      <c r="XBM2365" s="14"/>
      <c r="XBN2365" s="14"/>
      <c r="XBO2365" s="14"/>
      <c r="XBP2365" s="14"/>
      <c r="XBQ2365" s="14"/>
      <c r="XBR2365" s="14"/>
      <c r="XBS2365" s="14"/>
      <c r="XBT2365" s="14"/>
      <c r="XBU2365" s="14"/>
      <c r="XBV2365" s="14"/>
      <c r="XBW2365" s="14"/>
      <c r="XBX2365" s="14"/>
      <c r="XBY2365" s="14"/>
      <c r="XBZ2365" s="14"/>
      <c r="XCA2365" s="14"/>
      <c r="XCB2365" s="14"/>
      <c r="XCC2365" s="14"/>
      <c r="XCD2365" s="14"/>
      <c r="XCE2365" s="14"/>
      <c r="XCF2365" s="14"/>
      <c r="XCG2365" s="14"/>
      <c r="XCH2365" s="14"/>
      <c r="XCI2365" s="14"/>
      <c r="XCJ2365" s="14"/>
      <c r="XCK2365" s="14"/>
      <c r="XCL2365" s="14"/>
      <c r="XCM2365" s="14"/>
      <c r="XCN2365" s="14"/>
      <c r="XCO2365" s="14"/>
      <c r="XCP2365" s="14"/>
      <c r="XCQ2365" s="14"/>
      <c r="XCR2365" s="14"/>
      <c r="XCS2365" s="14"/>
      <c r="XCT2365" s="14"/>
      <c r="XCU2365" s="14"/>
      <c r="XCV2365" s="14"/>
      <c r="XCW2365" s="14"/>
      <c r="XCX2365" s="14"/>
      <c r="XCY2365" s="14"/>
      <c r="XCZ2365" s="14"/>
      <c r="XDA2365" s="14"/>
      <c r="XDB2365" s="14"/>
      <c r="XDC2365" s="14"/>
      <c r="XDD2365" s="14"/>
      <c r="XDE2365" s="14"/>
      <c r="XDF2365" s="14"/>
      <c r="XDG2365" s="14"/>
      <c r="XDH2365" s="14"/>
      <c r="XDI2365" s="14"/>
      <c r="XDJ2365" s="14"/>
      <c r="XDK2365" s="14"/>
      <c r="XDL2365" s="14"/>
      <c r="XDM2365" s="14"/>
      <c r="XDN2365" s="14"/>
      <c r="XDO2365" s="14"/>
      <c r="XDP2365" s="14"/>
      <c r="XDQ2365" s="14"/>
      <c r="XDR2365" s="14"/>
      <c r="XDS2365" s="14"/>
      <c r="XDT2365" s="14"/>
      <c r="XDU2365" s="14"/>
      <c r="XDV2365" s="14"/>
      <c r="XDW2365" s="14"/>
      <c r="XDX2365" s="14"/>
      <c r="XDY2365" s="14"/>
      <c r="XDZ2365" s="14"/>
      <c r="XEA2365" s="14"/>
      <c r="XEB2365" s="14"/>
      <c r="XEC2365" s="14"/>
      <c r="XED2365" s="14"/>
      <c r="XEE2365" s="14"/>
      <c r="XEF2365" s="14"/>
      <c r="XEG2365" s="14"/>
      <c r="XEH2365" s="14"/>
      <c r="XEI2365" s="14"/>
      <c r="XEJ2365" s="14"/>
      <c r="XEK2365" s="14"/>
      <c r="XEL2365" s="14"/>
      <c r="XEM2365" s="14"/>
      <c r="XEN2365" s="14"/>
      <c r="XEO2365" s="14"/>
      <c r="XEP2365" s="14"/>
      <c r="XEQ2365" s="14"/>
      <c r="XER2365" s="14"/>
      <c r="XES2365" s="14"/>
      <c r="XET2365" s="14"/>
      <c r="XEU2365" s="14"/>
      <c r="XEV2365" s="14"/>
      <c r="XEW2365" s="14"/>
      <c r="XEX2365" s="14"/>
      <c r="XEY2365" s="14"/>
      <c r="XEZ2365" s="14"/>
      <c r="XFA2365" s="14"/>
      <c r="XFB2365" s="14"/>
    </row>
    <row r="2366" spans="1:16382" ht="22.5" hidden="1" customHeight="1" x14ac:dyDescent="0.25">
      <c r="A2366" s="83" t="str">
        <f t="shared" ca="1" si="590"/>
        <v>2261.</v>
      </c>
      <c r="B2366" s="26">
        <v>5350</v>
      </c>
      <c r="C2366" s="40" t="s">
        <v>3023</v>
      </c>
      <c r="D2366" s="26">
        <v>1966</v>
      </c>
      <c r="E2366" s="135" t="s">
        <v>2957</v>
      </c>
      <c r="F2366" s="83" t="s">
        <v>2958</v>
      </c>
      <c r="G2366" s="26">
        <v>5</v>
      </c>
      <c r="H2366" s="26">
        <v>5</v>
      </c>
      <c r="I2366" s="303">
        <v>4874.8999999999996</v>
      </c>
      <c r="J2366" s="176">
        <v>3209.1</v>
      </c>
      <c r="K2366" s="303">
        <v>3209.1</v>
      </c>
      <c r="L2366" s="144">
        <v>237</v>
      </c>
      <c r="M2366" s="303">
        <f>R2366+T2366+V2366+X2366+Z2366+AB2366+AE2366+AF2366</f>
        <v>2964915</v>
      </c>
      <c r="N2366" s="176"/>
      <c r="O2366" s="174"/>
      <c r="P2366" s="176"/>
      <c r="Q2366" s="176">
        <f>M2366</f>
        <v>2964915</v>
      </c>
      <c r="R2366" s="176">
        <f>1463475+1501440</f>
        <v>2964915</v>
      </c>
      <c r="S2366" s="32"/>
      <c r="T2366" s="176"/>
      <c r="U2366" s="176"/>
      <c r="V2366" s="176"/>
      <c r="W2366" s="176"/>
      <c r="X2366" s="176"/>
      <c r="Y2366" s="176"/>
      <c r="Z2366" s="176"/>
      <c r="AA2366" s="176"/>
      <c r="AB2366" s="176"/>
      <c r="AC2366" s="176"/>
      <c r="AD2366" s="176"/>
      <c r="AE2366" s="176"/>
      <c r="AF2366" s="176"/>
      <c r="AG2366" s="317">
        <v>2025</v>
      </c>
      <c r="AH2366" s="158"/>
      <c r="AI2366" s="175"/>
      <c r="AJ2366" s="164"/>
      <c r="AK2366" s="15">
        <f t="shared" ca="1" si="579"/>
        <v>2261</v>
      </c>
      <c r="AL2366" s="15" t="s">
        <v>155</v>
      </c>
      <c r="AM2366" s="15" t="str">
        <f t="shared" ca="1" si="582"/>
        <v>2261.</v>
      </c>
      <c r="AN2366" s="179"/>
      <c r="AO2366" s="15"/>
      <c r="AP2366" s="16"/>
    </row>
    <row r="2367" spans="1:16382" ht="22.5" hidden="1" customHeight="1" x14ac:dyDescent="0.25">
      <c r="A2367" s="83" t="str">
        <f ca="1">AM2367</f>
        <v>2262.</v>
      </c>
      <c r="B2367" s="83">
        <v>4342</v>
      </c>
      <c r="C2367" s="298" t="s">
        <v>3136</v>
      </c>
      <c r="D2367" s="84">
        <v>1990</v>
      </c>
      <c r="E2367" s="302" t="s">
        <v>2957</v>
      </c>
      <c r="F2367" s="84" t="s">
        <v>2959</v>
      </c>
      <c r="G2367" s="210">
        <v>9</v>
      </c>
      <c r="H2367" s="210">
        <v>3</v>
      </c>
      <c r="I2367" s="214">
        <v>7337.2</v>
      </c>
      <c r="J2367" s="205">
        <v>6820.1</v>
      </c>
      <c r="K2367" s="214">
        <v>6820.1</v>
      </c>
      <c r="L2367" s="263">
        <v>290</v>
      </c>
      <c r="M2367" s="303">
        <f>R2367+T2367+V2367+X2367+Z2367+AB2367+AE2367+AF2367</f>
        <v>9318480</v>
      </c>
      <c r="N2367" s="176"/>
      <c r="O2367" s="174"/>
      <c r="P2367" s="176"/>
      <c r="Q2367" s="176">
        <f>M2367</f>
        <v>9318480</v>
      </c>
      <c r="R2367" s="176"/>
      <c r="S2367" s="32">
        <v>3</v>
      </c>
      <c r="T2367" s="176">
        <f>S2367*3106160</f>
        <v>9318480</v>
      </c>
      <c r="U2367" s="176"/>
      <c r="V2367" s="176"/>
      <c r="W2367" s="176"/>
      <c r="X2367" s="176"/>
      <c r="Y2367" s="176"/>
      <c r="Z2367" s="176"/>
      <c r="AA2367" s="176"/>
      <c r="AB2367" s="176"/>
      <c r="AC2367" s="176"/>
      <c r="AD2367" s="176"/>
      <c r="AE2367" s="176"/>
      <c r="AF2367" s="176"/>
      <c r="AG2367" s="317">
        <v>2025</v>
      </c>
      <c r="AH2367" s="158"/>
      <c r="AI2367" s="175"/>
      <c r="AJ2367" s="164"/>
      <c r="AK2367" s="15">
        <f t="shared" ca="1" si="579"/>
        <v>2262</v>
      </c>
      <c r="AL2367" s="15" t="s">
        <v>155</v>
      </c>
      <c r="AM2367" s="15" t="str">
        <f t="shared" ca="1" si="582"/>
        <v>2262.</v>
      </c>
      <c r="AN2367" s="179"/>
      <c r="AO2367" s="15"/>
      <c r="AP2367" s="16"/>
    </row>
    <row r="2368" spans="1:16382" ht="23.25" hidden="1" customHeight="1" x14ac:dyDescent="0.25">
      <c r="A2368" s="83" t="str">
        <f ca="1">AM2368</f>
        <v>2263.</v>
      </c>
      <c r="B2368" s="334">
        <v>5431</v>
      </c>
      <c r="C2368" s="335" t="s">
        <v>3129</v>
      </c>
      <c r="D2368" s="83">
        <v>2006</v>
      </c>
      <c r="E2368" s="135" t="s">
        <v>2957</v>
      </c>
      <c r="F2368" s="83" t="s">
        <v>2959</v>
      </c>
      <c r="G2368" s="26">
        <v>5</v>
      </c>
      <c r="H2368" s="26">
        <v>8</v>
      </c>
      <c r="I2368" s="303">
        <v>8542</v>
      </c>
      <c r="J2368" s="176">
        <v>7571.6</v>
      </c>
      <c r="K2368" s="303">
        <v>7571.6</v>
      </c>
      <c r="L2368" s="144">
        <v>248</v>
      </c>
      <c r="M2368" s="303">
        <f t="shared" ref="M2368" si="593">R2368+T2368+V2368+X2368+Z2368+AB2368+AE2368+AF2368</f>
        <v>3127136</v>
      </c>
      <c r="N2368" s="176"/>
      <c r="O2368" s="174"/>
      <c r="P2368" s="176"/>
      <c r="Q2368" s="176">
        <f t="shared" ref="Q2368" si="594">M2368</f>
        <v>3127136</v>
      </c>
      <c r="R2368" s="176">
        <v>3127136</v>
      </c>
      <c r="S2368" s="32"/>
      <c r="T2368" s="176"/>
      <c r="U2368" s="176"/>
      <c r="V2368" s="176"/>
      <c r="W2368" s="176"/>
      <c r="X2368" s="176"/>
      <c r="Y2368" s="176"/>
      <c r="Z2368" s="176"/>
      <c r="AA2368" s="176"/>
      <c r="AB2368" s="176"/>
      <c r="AC2368" s="316"/>
      <c r="AD2368" s="316"/>
      <c r="AE2368" s="176"/>
      <c r="AF2368" s="176"/>
      <c r="AG2368" s="317">
        <v>2025</v>
      </c>
      <c r="AH2368" s="158"/>
      <c r="AI2368" s="175"/>
      <c r="AJ2368" s="164"/>
      <c r="AK2368" s="15">
        <f t="shared" ca="1" si="579"/>
        <v>2263</v>
      </c>
      <c r="AL2368" s="15" t="s">
        <v>155</v>
      </c>
      <c r="AM2368" s="15" t="str">
        <f t="shared" ca="1" si="582"/>
        <v>2263.</v>
      </c>
      <c r="AN2368" s="179"/>
      <c r="AP2368" s="16"/>
    </row>
    <row r="2369" spans="1:16381" ht="23.25" hidden="1" customHeight="1" x14ac:dyDescent="0.25">
      <c r="A2369" s="83" t="str">
        <f t="shared" ca="1" si="590"/>
        <v>2264.</v>
      </c>
      <c r="B2369" s="83">
        <v>4140</v>
      </c>
      <c r="C2369" s="168" t="s">
        <v>3121</v>
      </c>
      <c r="D2369" s="83">
        <v>1930</v>
      </c>
      <c r="E2369" s="135" t="s">
        <v>2957</v>
      </c>
      <c r="F2369" s="83" t="s">
        <v>2959</v>
      </c>
      <c r="G2369" s="26">
        <v>3</v>
      </c>
      <c r="H2369" s="26">
        <v>3</v>
      </c>
      <c r="I2369" s="176">
        <v>1718.2</v>
      </c>
      <c r="J2369" s="176">
        <v>1168</v>
      </c>
      <c r="K2369" s="176">
        <v>1168</v>
      </c>
      <c r="L2369" s="32">
        <v>112</v>
      </c>
      <c r="M2369" s="303">
        <f t="shared" ref="M2369:M2371" si="595">R2369+T2369+V2369+X2369+Z2369+AB2369+AE2369+AF2369</f>
        <v>2770576.64</v>
      </c>
      <c r="N2369" s="176"/>
      <c r="O2369" s="174"/>
      <c r="P2369" s="176"/>
      <c r="Q2369" s="176">
        <f t="shared" ref="Q2369:Q2371" si="596">M2369</f>
        <v>2770576.64</v>
      </c>
      <c r="R2369" s="176">
        <v>2770576.64</v>
      </c>
      <c r="S2369" s="32"/>
      <c r="T2369" s="176"/>
      <c r="U2369" s="176"/>
      <c r="V2369" s="176"/>
      <c r="W2369" s="176"/>
      <c r="X2369" s="176"/>
      <c r="Y2369" s="176"/>
      <c r="Z2369" s="176"/>
      <c r="AA2369" s="176"/>
      <c r="AB2369" s="176"/>
      <c r="AC2369" s="316"/>
      <c r="AD2369" s="316"/>
      <c r="AE2369" s="176"/>
      <c r="AF2369" s="176"/>
      <c r="AG2369" s="317">
        <v>2025</v>
      </c>
      <c r="AH2369" s="165"/>
      <c r="AI2369" s="175"/>
      <c r="AJ2369" s="164"/>
      <c r="AK2369" s="15">
        <f t="shared" ca="1" si="579"/>
        <v>2264</v>
      </c>
      <c r="AL2369" s="15" t="s">
        <v>155</v>
      </c>
      <c r="AM2369" s="15" t="str">
        <f t="shared" ca="1" si="582"/>
        <v>2264.</v>
      </c>
      <c r="AN2369" s="179"/>
      <c r="AP2369" s="16"/>
    </row>
    <row r="2370" spans="1:16381" ht="22.5" hidden="1" customHeight="1" x14ac:dyDescent="0.25">
      <c r="A2370" s="83" t="str">
        <f t="shared" ca="1" si="590"/>
        <v>2265.</v>
      </c>
      <c r="B2370" s="26">
        <v>4529</v>
      </c>
      <c r="C2370" s="40" t="s">
        <v>2108</v>
      </c>
      <c r="D2370" s="26">
        <v>1951</v>
      </c>
      <c r="E2370" s="135" t="s">
        <v>2957</v>
      </c>
      <c r="F2370" s="83" t="s">
        <v>2959</v>
      </c>
      <c r="G2370" s="26">
        <v>2</v>
      </c>
      <c r="H2370" s="26">
        <v>2</v>
      </c>
      <c r="I2370" s="303">
        <v>809.5</v>
      </c>
      <c r="J2370" s="176">
        <v>541</v>
      </c>
      <c r="K2370" s="303">
        <v>541</v>
      </c>
      <c r="L2370" s="144">
        <v>47</v>
      </c>
      <c r="M2370" s="303">
        <f t="shared" si="595"/>
        <v>1305367.8400000001</v>
      </c>
      <c r="N2370" s="176"/>
      <c r="O2370" s="174"/>
      <c r="P2370" s="176"/>
      <c r="Q2370" s="176">
        <f t="shared" si="596"/>
        <v>1305367.8400000001</v>
      </c>
      <c r="R2370" s="176">
        <v>1305367.8400000001</v>
      </c>
      <c r="S2370" s="32"/>
      <c r="T2370" s="176"/>
      <c r="U2370" s="176"/>
      <c r="V2370" s="176"/>
      <c r="W2370" s="176"/>
      <c r="X2370" s="176"/>
      <c r="Y2370" s="176"/>
      <c r="Z2370" s="176"/>
      <c r="AA2370" s="176"/>
      <c r="AB2370" s="176"/>
      <c r="AC2370" s="176"/>
      <c r="AD2370" s="176"/>
      <c r="AE2370" s="176"/>
      <c r="AF2370" s="176"/>
      <c r="AG2370" s="317">
        <v>2025</v>
      </c>
      <c r="AH2370" s="165"/>
      <c r="AI2370" s="175"/>
      <c r="AJ2370" s="164"/>
      <c r="AK2370" s="15">
        <f t="shared" ca="1" si="579"/>
        <v>2265</v>
      </c>
      <c r="AL2370" s="15" t="s">
        <v>155</v>
      </c>
      <c r="AM2370" s="15" t="str">
        <f t="shared" ca="1" si="582"/>
        <v>2265.</v>
      </c>
      <c r="AN2370" s="179"/>
      <c r="AP2370" s="16"/>
    </row>
    <row r="2371" spans="1:16381" ht="22.5" hidden="1" customHeight="1" x14ac:dyDescent="0.25">
      <c r="A2371" s="83" t="str">
        <f t="shared" ca="1" si="590"/>
        <v>2266.</v>
      </c>
      <c r="B2371" s="26">
        <v>4928</v>
      </c>
      <c r="C2371" s="40" t="s">
        <v>2371</v>
      </c>
      <c r="D2371" s="26">
        <v>1949</v>
      </c>
      <c r="E2371" s="135" t="s">
        <v>2957</v>
      </c>
      <c r="F2371" s="83" t="s">
        <v>2959</v>
      </c>
      <c r="G2371" s="26">
        <v>2</v>
      </c>
      <c r="H2371" s="26">
        <v>3</v>
      </c>
      <c r="I2371" s="303">
        <v>1490.1</v>
      </c>
      <c r="J2371" s="176">
        <v>786.8</v>
      </c>
      <c r="K2371" s="303">
        <v>786.8</v>
      </c>
      <c r="L2371" s="144">
        <v>48</v>
      </c>
      <c r="M2371" s="303">
        <f t="shared" si="595"/>
        <v>2402893.7000000002</v>
      </c>
      <c r="N2371" s="176"/>
      <c r="O2371" s="174"/>
      <c r="P2371" s="176"/>
      <c r="Q2371" s="176">
        <f t="shared" si="596"/>
        <v>2402893.7000000002</v>
      </c>
      <c r="R2371" s="176">
        <v>2402893.7000000002</v>
      </c>
      <c r="S2371" s="32"/>
      <c r="T2371" s="176"/>
      <c r="U2371" s="176"/>
      <c r="V2371" s="176"/>
      <c r="W2371" s="176"/>
      <c r="X2371" s="176"/>
      <c r="Y2371" s="176"/>
      <c r="Z2371" s="176"/>
      <c r="AA2371" s="176"/>
      <c r="AB2371" s="176"/>
      <c r="AC2371" s="176"/>
      <c r="AD2371" s="176"/>
      <c r="AE2371" s="176"/>
      <c r="AF2371" s="176"/>
      <c r="AG2371" s="317">
        <v>2025</v>
      </c>
      <c r="AH2371" s="165"/>
      <c r="AI2371" s="175"/>
      <c r="AJ2371" s="164"/>
      <c r="AK2371" s="15">
        <f t="shared" ca="1" si="579"/>
        <v>2266</v>
      </c>
      <c r="AL2371" s="15" t="s">
        <v>155</v>
      </c>
      <c r="AM2371" s="15" t="str">
        <f t="shared" ca="1" si="582"/>
        <v>2266.</v>
      </c>
      <c r="AN2371" s="179"/>
      <c r="AP2371" s="16"/>
    </row>
    <row r="2372" spans="1:16381" ht="22.5" hidden="1" customHeight="1" x14ac:dyDescent="0.25">
      <c r="A2372" s="83" t="str">
        <f t="shared" ca="1" si="590"/>
        <v>2267.</v>
      </c>
      <c r="B2372" s="26">
        <v>5373</v>
      </c>
      <c r="C2372" s="40" t="s">
        <v>2177</v>
      </c>
      <c r="D2372" s="26">
        <v>1959</v>
      </c>
      <c r="E2372" s="135" t="s">
        <v>2957</v>
      </c>
      <c r="F2372" s="83" t="s">
        <v>2959</v>
      </c>
      <c r="G2372" s="26">
        <v>2</v>
      </c>
      <c r="H2372" s="26">
        <v>1</v>
      </c>
      <c r="I2372" s="176">
        <v>456.1</v>
      </c>
      <c r="J2372" s="176">
        <v>456.1</v>
      </c>
      <c r="K2372" s="176">
        <v>456.1</v>
      </c>
      <c r="L2372" s="32">
        <v>29</v>
      </c>
      <c r="M2372" s="303">
        <f t="shared" ref="M2372:M2377" si="597">R2372+T2372+V2372+X2372+Z2372+AB2372+AE2372+AF2372</f>
        <v>698492</v>
      </c>
      <c r="N2372" s="176"/>
      <c r="O2372" s="174"/>
      <c r="P2372" s="176"/>
      <c r="Q2372" s="176">
        <f t="shared" ref="Q2372:Q2377" si="598">M2372</f>
        <v>698492</v>
      </c>
      <c r="R2372" s="176">
        <v>698492</v>
      </c>
      <c r="S2372" s="32"/>
      <c r="T2372" s="176"/>
      <c r="U2372" s="176"/>
      <c r="V2372" s="176"/>
      <c r="W2372" s="176"/>
      <c r="X2372" s="176"/>
      <c r="Y2372" s="176"/>
      <c r="Z2372" s="176"/>
      <c r="AA2372" s="176"/>
      <c r="AB2372" s="176"/>
      <c r="AC2372" s="176"/>
      <c r="AD2372" s="176"/>
      <c r="AE2372" s="176"/>
      <c r="AF2372" s="176"/>
      <c r="AG2372" s="317">
        <v>2025</v>
      </c>
      <c r="AH2372" s="165"/>
      <c r="AI2372" s="175"/>
      <c r="AJ2372" s="164"/>
      <c r="AK2372" s="15">
        <f t="shared" ca="1" si="579"/>
        <v>2267</v>
      </c>
      <c r="AL2372" s="15" t="s">
        <v>155</v>
      </c>
      <c r="AM2372" s="15" t="str">
        <f t="shared" ca="1" si="582"/>
        <v>2267.</v>
      </c>
      <c r="AN2372" s="179"/>
      <c r="AP2372" s="16"/>
    </row>
    <row r="2373" spans="1:16381" ht="22.5" hidden="1" customHeight="1" x14ac:dyDescent="0.25">
      <c r="A2373" s="83" t="str">
        <f t="shared" ca="1" si="590"/>
        <v>2268.</v>
      </c>
      <c r="B2373" s="26">
        <v>4850</v>
      </c>
      <c r="C2373" s="28" t="s">
        <v>2111</v>
      </c>
      <c r="D2373" s="26">
        <v>1952</v>
      </c>
      <c r="E2373" s="135" t="s">
        <v>2957</v>
      </c>
      <c r="F2373" s="83" t="s">
        <v>2959</v>
      </c>
      <c r="G2373" s="26">
        <v>2</v>
      </c>
      <c r="H2373" s="26">
        <v>2</v>
      </c>
      <c r="I2373" s="303">
        <v>857.3</v>
      </c>
      <c r="J2373" s="176">
        <v>553.70000000000005</v>
      </c>
      <c r="K2373" s="303">
        <v>553.70000000000005</v>
      </c>
      <c r="L2373" s="144">
        <v>44</v>
      </c>
      <c r="M2373" s="303">
        <f t="shared" si="597"/>
        <v>1738108</v>
      </c>
      <c r="N2373" s="176"/>
      <c r="O2373" s="174"/>
      <c r="P2373" s="176"/>
      <c r="Q2373" s="176">
        <f t="shared" si="598"/>
        <v>1738108</v>
      </c>
      <c r="R2373" s="176">
        <v>1738108</v>
      </c>
      <c r="S2373" s="32"/>
      <c r="T2373" s="176"/>
      <c r="U2373" s="176"/>
      <c r="V2373" s="176"/>
      <c r="W2373" s="176"/>
      <c r="X2373" s="176"/>
      <c r="Y2373" s="176"/>
      <c r="Z2373" s="176"/>
      <c r="AA2373" s="176"/>
      <c r="AB2373" s="176"/>
      <c r="AC2373" s="176"/>
      <c r="AD2373" s="176"/>
      <c r="AE2373" s="176"/>
      <c r="AF2373" s="176"/>
      <c r="AG2373" s="317">
        <v>2025</v>
      </c>
      <c r="AH2373" s="165"/>
      <c r="AI2373" s="175"/>
      <c r="AJ2373" s="164"/>
      <c r="AK2373" s="15">
        <f t="shared" ca="1" si="579"/>
        <v>2268</v>
      </c>
      <c r="AL2373" s="15" t="s">
        <v>155</v>
      </c>
      <c r="AM2373" s="15" t="str">
        <f t="shared" ca="1" si="582"/>
        <v>2268.</v>
      </c>
      <c r="AN2373" s="179"/>
      <c r="AP2373" s="16"/>
    </row>
    <row r="2374" spans="1:16381" ht="22.5" hidden="1" customHeight="1" x14ac:dyDescent="0.25">
      <c r="A2374" s="83" t="str">
        <f ca="1">AM2374</f>
        <v>2269.</v>
      </c>
      <c r="B2374" s="26">
        <v>5177</v>
      </c>
      <c r="C2374" s="28" t="s">
        <v>2187</v>
      </c>
      <c r="D2374" s="26">
        <v>1960</v>
      </c>
      <c r="E2374" s="135" t="s">
        <v>2957</v>
      </c>
      <c r="F2374" s="83" t="s">
        <v>2959</v>
      </c>
      <c r="G2374" s="26">
        <v>2</v>
      </c>
      <c r="H2374" s="26">
        <v>2</v>
      </c>
      <c r="I2374" s="176">
        <v>555.20000000000005</v>
      </c>
      <c r="J2374" s="176">
        <v>356</v>
      </c>
      <c r="K2374" s="176">
        <v>356</v>
      </c>
      <c r="L2374" s="32">
        <v>38</v>
      </c>
      <c r="M2374" s="303">
        <f>R2374+T2374+V2374+X2374+Z2374+AB2374+AE2374+AF2374</f>
        <v>895288.06</v>
      </c>
      <c r="N2374" s="176"/>
      <c r="O2374" s="174"/>
      <c r="P2374" s="176"/>
      <c r="Q2374" s="176">
        <f>M2374</f>
        <v>895288.06</v>
      </c>
      <c r="R2374" s="176">
        <v>895288.06</v>
      </c>
      <c r="S2374" s="32"/>
      <c r="T2374" s="176"/>
      <c r="U2374" s="176"/>
      <c r="V2374" s="176"/>
      <c r="W2374" s="176"/>
      <c r="X2374" s="176"/>
      <c r="Y2374" s="176"/>
      <c r="Z2374" s="176"/>
      <c r="AA2374" s="176"/>
      <c r="AB2374" s="176"/>
      <c r="AC2374" s="176"/>
      <c r="AD2374" s="176"/>
      <c r="AE2374" s="176"/>
      <c r="AF2374" s="176"/>
      <c r="AG2374" s="317">
        <v>2025</v>
      </c>
      <c r="AH2374" s="165"/>
      <c r="AI2374" s="175"/>
      <c r="AJ2374" s="164"/>
      <c r="AK2374" s="15">
        <f t="shared" ca="1" si="579"/>
        <v>2269</v>
      </c>
      <c r="AL2374" s="15" t="s">
        <v>155</v>
      </c>
      <c r="AM2374" s="15" t="str">
        <f t="shared" ca="1" si="582"/>
        <v>2269.</v>
      </c>
      <c r="AN2374" s="179"/>
      <c r="AP2374" s="16"/>
    </row>
    <row r="2375" spans="1:16381" ht="22.5" hidden="1" customHeight="1" x14ac:dyDescent="0.25">
      <c r="A2375" s="83" t="str">
        <f t="shared" ca="1" si="590"/>
        <v>2270.</v>
      </c>
      <c r="B2375" s="317">
        <v>4502</v>
      </c>
      <c r="C2375" s="42" t="s">
        <v>1188</v>
      </c>
      <c r="D2375" s="26">
        <v>1960</v>
      </c>
      <c r="E2375" s="135" t="s">
        <v>2957</v>
      </c>
      <c r="F2375" s="83" t="s">
        <v>2959</v>
      </c>
      <c r="G2375" s="26">
        <v>3</v>
      </c>
      <c r="H2375" s="26">
        <v>2</v>
      </c>
      <c r="I2375" s="176">
        <v>947.2</v>
      </c>
      <c r="J2375" s="176">
        <v>874.6</v>
      </c>
      <c r="K2375" s="176">
        <v>874.6</v>
      </c>
      <c r="L2375" s="32">
        <v>32</v>
      </c>
      <c r="M2375" s="303">
        <f t="shared" si="597"/>
        <v>249480</v>
      </c>
      <c r="N2375" s="176"/>
      <c r="O2375" s="174"/>
      <c r="P2375" s="176"/>
      <c r="Q2375" s="176">
        <f t="shared" si="598"/>
        <v>249480</v>
      </c>
      <c r="R2375" s="176">
        <v>249480</v>
      </c>
      <c r="S2375" s="32"/>
      <c r="T2375" s="176"/>
      <c r="U2375" s="176"/>
      <c r="V2375" s="176"/>
      <c r="W2375" s="176"/>
      <c r="X2375" s="176"/>
      <c r="Y2375" s="176"/>
      <c r="Z2375" s="176"/>
      <c r="AA2375" s="176"/>
      <c r="AB2375" s="176"/>
      <c r="AC2375" s="176"/>
      <c r="AD2375" s="176"/>
      <c r="AE2375" s="176"/>
      <c r="AF2375" s="176"/>
      <c r="AG2375" s="317">
        <v>2025</v>
      </c>
      <c r="AH2375" s="159"/>
      <c r="AI2375" s="175"/>
      <c r="AJ2375" s="180"/>
      <c r="AK2375" s="15">
        <f t="shared" ca="1" si="579"/>
        <v>2270</v>
      </c>
      <c r="AL2375" s="15" t="s">
        <v>155</v>
      </c>
      <c r="AM2375" s="15" t="str">
        <f t="shared" ca="1" si="582"/>
        <v>2270.</v>
      </c>
      <c r="AN2375" s="179"/>
      <c r="AP2375" s="16"/>
    </row>
    <row r="2376" spans="1:16381" ht="22.5" hidden="1" customHeight="1" x14ac:dyDescent="0.25">
      <c r="A2376" s="83" t="str">
        <f t="shared" ca="1" si="590"/>
        <v>2271.</v>
      </c>
      <c r="B2376" s="26">
        <v>4779</v>
      </c>
      <c r="C2376" s="42" t="s">
        <v>2107</v>
      </c>
      <c r="D2376" s="26">
        <v>1951</v>
      </c>
      <c r="E2376" s="135" t="s">
        <v>2957</v>
      </c>
      <c r="F2376" s="83" t="s">
        <v>2959</v>
      </c>
      <c r="G2376" s="26">
        <v>2</v>
      </c>
      <c r="H2376" s="26">
        <v>2</v>
      </c>
      <c r="I2376" s="176">
        <v>418.5</v>
      </c>
      <c r="J2376" s="176">
        <v>391.3</v>
      </c>
      <c r="K2376" s="176">
        <v>291.3</v>
      </c>
      <c r="L2376" s="32">
        <v>17</v>
      </c>
      <c r="M2376" s="303">
        <f t="shared" si="597"/>
        <v>1777093.6</v>
      </c>
      <c r="N2376" s="176"/>
      <c r="O2376" s="174"/>
      <c r="P2376" s="176"/>
      <c r="Q2376" s="176">
        <f t="shared" si="598"/>
        <v>1777093.6</v>
      </c>
      <c r="R2376" s="176">
        <v>1777093.6</v>
      </c>
      <c r="S2376" s="32"/>
      <c r="T2376" s="176"/>
      <c r="U2376" s="176"/>
      <c r="V2376" s="176"/>
      <c r="W2376" s="176"/>
      <c r="X2376" s="176"/>
      <c r="Y2376" s="176"/>
      <c r="Z2376" s="176"/>
      <c r="AA2376" s="176"/>
      <c r="AB2376" s="176"/>
      <c r="AC2376" s="176"/>
      <c r="AD2376" s="176"/>
      <c r="AE2376" s="176"/>
      <c r="AF2376" s="176"/>
      <c r="AG2376" s="317">
        <v>2025</v>
      </c>
      <c r="AH2376" s="159"/>
      <c r="AI2376" s="175"/>
      <c r="AJ2376" s="180"/>
      <c r="AK2376" s="15">
        <f t="shared" ca="1" si="579"/>
        <v>2271</v>
      </c>
      <c r="AL2376" s="15" t="s">
        <v>155</v>
      </c>
      <c r="AM2376" s="15" t="str">
        <f t="shared" ca="1" si="582"/>
        <v>2271.</v>
      </c>
      <c r="AN2376" s="179"/>
      <c r="AP2376" s="16"/>
    </row>
    <row r="2377" spans="1:16381" ht="22.5" hidden="1" customHeight="1" x14ac:dyDescent="0.25">
      <c r="A2377" s="83" t="str">
        <f t="shared" ca="1" si="590"/>
        <v>2272.</v>
      </c>
      <c r="B2377" s="137">
        <v>5673</v>
      </c>
      <c r="C2377" s="290" t="s">
        <v>3126</v>
      </c>
      <c r="D2377" s="26">
        <v>2008</v>
      </c>
      <c r="E2377" s="135" t="s">
        <v>2957</v>
      </c>
      <c r="F2377" s="83" t="s">
        <v>2959</v>
      </c>
      <c r="G2377" s="26">
        <v>3</v>
      </c>
      <c r="H2377" s="26">
        <v>1</v>
      </c>
      <c r="I2377" s="176">
        <v>1814.2</v>
      </c>
      <c r="J2377" s="176">
        <v>724.4</v>
      </c>
      <c r="K2377" s="176">
        <v>724.4</v>
      </c>
      <c r="L2377" s="32">
        <v>45</v>
      </c>
      <c r="M2377" s="303">
        <f t="shared" si="597"/>
        <v>550025</v>
      </c>
      <c r="N2377" s="176"/>
      <c r="O2377" s="174"/>
      <c r="P2377" s="176"/>
      <c r="Q2377" s="176">
        <f t="shared" si="598"/>
        <v>550025</v>
      </c>
      <c r="R2377" s="176"/>
      <c r="S2377" s="32"/>
      <c r="T2377" s="176"/>
      <c r="U2377" s="176"/>
      <c r="V2377" s="176"/>
      <c r="W2377" s="176"/>
      <c r="X2377" s="176"/>
      <c r="Y2377" s="176"/>
      <c r="Z2377" s="176"/>
      <c r="AA2377" s="176">
        <v>205</v>
      </c>
      <c r="AB2377" s="176">
        <v>550025</v>
      </c>
      <c r="AC2377" s="176"/>
      <c r="AD2377" s="176"/>
      <c r="AE2377" s="176"/>
      <c r="AF2377" s="176"/>
      <c r="AG2377" s="317">
        <v>2025</v>
      </c>
      <c r="AH2377" s="159"/>
      <c r="AI2377" s="175"/>
      <c r="AJ2377" s="180"/>
      <c r="AK2377" s="15">
        <f t="shared" ca="1" si="579"/>
        <v>2272</v>
      </c>
      <c r="AL2377" s="15" t="s">
        <v>155</v>
      </c>
      <c r="AM2377" s="15" t="str">
        <f t="shared" ca="1" si="582"/>
        <v>2272.</v>
      </c>
      <c r="AN2377" s="179"/>
      <c r="AO2377" s="15"/>
      <c r="AP2377" s="16"/>
    </row>
    <row r="2378" spans="1:16381" ht="22.5" hidden="1" customHeight="1" x14ac:dyDescent="0.25">
      <c r="A2378" s="83" t="str">
        <f t="shared" ca="1" si="590"/>
        <v>2273.</v>
      </c>
      <c r="B2378" s="83">
        <v>4228</v>
      </c>
      <c r="C2378" s="294" t="s">
        <v>3139</v>
      </c>
      <c r="D2378" s="84">
        <v>1960</v>
      </c>
      <c r="E2378" s="302" t="s">
        <v>2957</v>
      </c>
      <c r="F2378" s="84" t="s">
        <v>2959</v>
      </c>
      <c r="G2378" s="210">
        <v>2</v>
      </c>
      <c r="H2378" s="210">
        <v>1</v>
      </c>
      <c r="I2378" s="214">
        <v>278.10000000000002</v>
      </c>
      <c r="J2378" s="205">
        <v>184</v>
      </c>
      <c r="K2378" s="214">
        <v>184</v>
      </c>
      <c r="L2378" s="263">
        <v>159</v>
      </c>
      <c r="M2378" s="303">
        <f t="shared" ref="M2378" si="599">R2378+T2378+V2378+X2378+Z2378+AB2378+AE2378+AF2378</f>
        <v>514548</v>
      </c>
      <c r="N2378" s="176"/>
      <c r="O2378" s="174"/>
      <c r="P2378" s="176"/>
      <c r="Q2378" s="176">
        <f t="shared" ref="Q2378" si="600">M2378</f>
        <v>514548</v>
      </c>
      <c r="R2378" s="205">
        <f>206448+308100</f>
        <v>514548</v>
      </c>
      <c r="S2378" s="219"/>
      <c r="T2378" s="205"/>
      <c r="U2378" s="205"/>
      <c r="V2378" s="205"/>
      <c r="W2378" s="205"/>
      <c r="X2378" s="205"/>
      <c r="Y2378" s="205"/>
      <c r="Z2378" s="205"/>
      <c r="AA2378" s="205"/>
      <c r="AB2378" s="205"/>
      <c r="AC2378" s="205"/>
      <c r="AD2378" s="205"/>
      <c r="AE2378" s="205"/>
      <c r="AF2378" s="212"/>
      <c r="AG2378" s="317">
        <v>2025</v>
      </c>
      <c r="AH2378" s="165"/>
      <c r="AI2378" s="175"/>
      <c r="AJ2378" s="336"/>
      <c r="AK2378" s="15">
        <f t="shared" ca="1" si="579"/>
        <v>2273</v>
      </c>
      <c r="AL2378" s="15" t="s">
        <v>155</v>
      </c>
      <c r="AM2378" s="15" t="str">
        <f t="shared" ca="1" si="582"/>
        <v>2273.</v>
      </c>
      <c r="AN2378" s="179"/>
      <c r="AO2378" s="15"/>
      <c r="AP2378" s="16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/>
      <c r="BT2378" s="14"/>
      <c r="BU2378" s="14"/>
      <c r="BV2378" s="14"/>
      <c r="BW2378" s="14"/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/>
      <c r="CH2378" s="14"/>
      <c r="CI2378" s="14"/>
      <c r="CJ2378" s="14"/>
      <c r="CK2378" s="14"/>
      <c r="CL2378" s="14"/>
      <c r="CM2378" s="14"/>
      <c r="CN2378" s="14"/>
      <c r="CO2378" s="14"/>
      <c r="CP2378" s="14"/>
      <c r="CQ2378" s="14"/>
      <c r="CR2378" s="14"/>
      <c r="CS2378" s="14"/>
      <c r="CT2378" s="14"/>
      <c r="CU2378" s="14"/>
      <c r="CV2378" s="14"/>
      <c r="CW2378" s="14"/>
      <c r="CX2378" s="14"/>
      <c r="CY2378" s="14"/>
      <c r="CZ2378" s="14"/>
      <c r="DA2378" s="14"/>
      <c r="DB2378" s="14"/>
      <c r="DC2378" s="14"/>
      <c r="DD2378" s="14"/>
      <c r="DE2378" s="14"/>
      <c r="DF2378" s="14"/>
      <c r="DG2378" s="14"/>
      <c r="DH2378" s="14"/>
      <c r="DI2378" s="14"/>
      <c r="DJ2378" s="14"/>
      <c r="DK2378" s="14"/>
      <c r="DL2378" s="14"/>
      <c r="DM2378" s="14"/>
      <c r="DN2378" s="14"/>
      <c r="DO2378" s="14"/>
      <c r="DP2378" s="14"/>
      <c r="DQ2378" s="14"/>
      <c r="DR2378" s="14"/>
      <c r="DS2378" s="14"/>
      <c r="DT2378" s="14"/>
      <c r="DU2378" s="14"/>
      <c r="DV2378" s="14"/>
      <c r="DW2378" s="14"/>
      <c r="DX2378" s="14"/>
      <c r="DY2378" s="14"/>
      <c r="DZ2378" s="14"/>
      <c r="EA2378" s="14"/>
      <c r="EB2378" s="14"/>
      <c r="EC2378" s="14"/>
      <c r="ED2378" s="14"/>
      <c r="EE2378" s="14"/>
      <c r="EF2378" s="14"/>
      <c r="EG2378" s="14"/>
      <c r="EH2378" s="14"/>
      <c r="EI2378" s="14"/>
      <c r="EJ2378" s="14"/>
      <c r="EK2378" s="14"/>
      <c r="EL2378" s="14"/>
      <c r="EM2378" s="14"/>
      <c r="EN2378" s="14"/>
      <c r="EO2378" s="14"/>
      <c r="EP2378" s="14"/>
      <c r="EQ2378" s="14"/>
      <c r="ER2378" s="14"/>
      <c r="ES2378" s="14"/>
      <c r="ET2378" s="14"/>
      <c r="EU2378" s="14"/>
      <c r="EV2378" s="14"/>
      <c r="EW2378" s="14"/>
      <c r="EX2378" s="14"/>
      <c r="EY2378" s="14"/>
      <c r="EZ2378" s="14"/>
      <c r="FA2378" s="14"/>
      <c r="FB2378" s="14"/>
      <c r="FC2378" s="14"/>
      <c r="FD2378" s="14"/>
      <c r="FE2378" s="14"/>
      <c r="FF2378" s="14"/>
      <c r="FG2378" s="14"/>
      <c r="FH2378" s="14"/>
      <c r="FI2378" s="14"/>
      <c r="FJ2378" s="14"/>
      <c r="FK2378" s="14"/>
      <c r="FL2378" s="14"/>
      <c r="FM2378" s="14"/>
      <c r="FN2378" s="14"/>
      <c r="FO2378" s="14"/>
      <c r="FP2378" s="14"/>
      <c r="FQ2378" s="14"/>
      <c r="FR2378" s="14"/>
      <c r="FS2378" s="14"/>
      <c r="FT2378" s="14"/>
      <c r="FU2378" s="14"/>
      <c r="FV2378" s="14"/>
      <c r="FW2378" s="14"/>
      <c r="FX2378" s="14"/>
      <c r="FY2378" s="14"/>
      <c r="FZ2378" s="14"/>
      <c r="GA2378" s="14"/>
      <c r="GB2378" s="14"/>
      <c r="GC2378" s="14"/>
      <c r="GD2378" s="14"/>
      <c r="GE2378" s="14"/>
      <c r="GF2378" s="14"/>
      <c r="GG2378" s="14"/>
      <c r="GH2378" s="14"/>
      <c r="GI2378" s="14"/>
      <c r="GJ2378" s="14"/>
      <c r="GK2378" s="14"/>
      <c r="GL2378" s="14"/>
      <c r="GM2378" s="14"/>
      <c r="GN2378" s="14"/>
      <c r="GO2378" s="14"/>
      <c r="GP2378" s="14"/>
      <c r="GQ2378" s="14"/>
      <c r="GR2378" s="14"/>
      <c r="GS2378" s="14"/>
      <c r="GT2378" s="14"/>
      <c r="GU2378" s="14"/>
      <c r="GV2378" s="14"/>
      <c r="GW2378" s="14"/>
      <c r="GX2378" s="14"/>
      <c r="GY2378" s="14"/>
      <c r="GZ2378" s="14"/>
      <c r="HA2378" s="14"/>
      <c r="HB2378" s="14"/>
      <c r="HC2378" s="14"/>
      <c r="HD2378" s="14"/>
      <c r="HE2378" s="14"/>
      <c r="HF2378" s="14"/>
      <c r="HG2378" s="14"/>
      <c r="HH2378" s="14"/>
      <c r="HI2378" s="14"/>
      <c r="HJ2378" s="14"/>
      <c r="HK2378" s="14"/>
      <c r="HL2378" s="14"/>
      <c r="HM2378" s="14"/>
      <c r="HN2378" s="14"/>
      <c r="HO2378" s="14"/>
      <c r="HP2378" s="14"/>
      <c r="HQ2378" s="14"/>
      <c r="HR2378" s="14"/>
      <c r="HS2378" s="14"/>
      <c r="HT2378" s="14"/>
      <c r="HU2378" s="14"/>
      <c r="HV2378" s="14"/>
      <c r="HW2378" s="14"/>
      <c r="HX2378" s="14"/>
      <c r="HY2378" s="14"/>
      <c r="HZ2378" s="14"/>
      <c r="IA2378" s="14"/>
      <c r="IB2378" s="14"/>
      <c r="IC2378" s="14"/>
      <c r="ID2378" s="14"/>
      <c r="IE2378" s="14"/>
      <c r="IF2378" s="14"/>
      <c r="IG2378" s="14"/>
      <c r="IH2378" s="14"/>
      <c r="II2378" s="14"/>
      <c r="IJ2378" s="14"/>
      <c r="IK2378" s="14"/>
      <c r="IL2378" s="14"/>
      <c r="IM2378" s="14"/>
      <c r="IN2378" s="14"/>
      <c r="IO2378" s="14"/>
      <c r="IP2378" s="14"/>
      <c r="IQ2378" s="14"/>
      <c r="IR2378" s="14"/>
      <c r="IS2378" s="14"/>
      <c r="IT2378" s="14"/>
      <c r="IU2378" s="14"/>
      <c r="IV2378" s="14"/>
      <c r="IW2378" s="14"/>
      <c r="IX2378" s="14"/>
      <c r="IY2378" s="14"/>
      <c r="IZ2378" s="14"/>
      <c r="JA2378" s="14"/>
      <c r="JB2378" s="14"/>
      <c r="JC2378" s="14"/>
      <c r="JD2378" s="14"/>
      <c r="JE2378" s="14"/>
      <c r="JF2378" s="14"/>
      <c r="JG2378" s="14"/>
      <c r="JH2378" s="14"/>
      <c r="JI2378" s="14"/>
      <c r="JJ2378" s="14"/>
      <c r="JK2378" s="14"/>
      <c r="JL2378" s="14"/>
      <c r="JM2378" s="14"/>
      <c r="JN2378" s="14"/>
      <c r="JO2378" s="14"/>
      <c r="JP2378" s="14"/>
      <c r="JQ2378" s="14"/>
      <c r="JR2378" s="14"/>
      <c r="JS2378" s="14"/>
      <c r="JT2378" s="14"/>
      <c r="JU2378" s="14"/>
      <c r="JV2378" s="14"/>
      <c r="JW2378" s="14"/>
      <c r="JX2378" s="14"/>
      <c r="JY2378" s="14"/>
      <c r="JZ2378" s="14"/>
      <c r="KA2378" s="14"/>
      <c r="KB2378" s="14"/>
      <c r="KC2378" s="14"/>
      <c r="KD2378" s="14"/>
      <c r="KE2378" s="14"/>
      <c r="KF2378" s="14"/>
      <c r="KG2378" s="14"/>
      <c r="KH2378" s="14"/>
      <c r="KI2378" s="14"/>
      <c r="KJ2378" s="14"/>
      <c r="KK2378" s="14"/>
      <c r="KL2378" s="14"/>
      <c r="KM2378" s="14"/>
      <c r="KN2378" s="14"/>
      <c r="KO2378" s="14"/>
      <c r="KP2378" s="14"/>
      <c r="KQ2378" s="14"/>
      <c r="KR2378" s="14"/>
      <c r="KS2378" s="14"/>
      <c r="KT2378" s="14"/>
      <c r="KU2378" s="14"/>
      <c r="KV2378" s="14"/>
      <c r="KW2378" s="14"/>
      <c r="KX2378" s="14"/>
      <c r="KY2378" s="14"/>
      <c r="KZ2378" s="14"/>
      <c r="LA2378" s="14"/>
      <c r="LB2378" s="14"/>
      <c r="LC2378" s="14"/>
      <c r="LD2378" s="14"/>
      <c r="LE2378" s="14"/>
      <c r="LF2378" s="14"/>
      <c r="LG2378" s="14"/>
      <c r="LH2378" s="14"/>
      <c r="LI2378" s="14"/>
      <c r="LJ2378" s="14"/>
      <c r="LK2378" s="14"/>
      <c r="LL2378" s="14"/>
      <c r="LM2378" s="14"/>
      <c r="LN2378" s="14"/>
      <c r="LO2378" s="14"/>
      <c r="LP2378" s="14"/>
      <c r="LQ2378" s="14"/>
      <c r="LR2378" s="14"/>
      <c r="LS2378" s="14"/>
      <c r="LT2378" s="14"/>
      <c r="LU2378" s="14"/>
      <c r="LV2378" s="14"/>
      <c r="LW2378" s="14"/>
      <c r="LX2378" s="14"/>
      <c r="LY2378" s="14"/>
      <c r="LZ2378" s="14"/>
      <c r="MA2378" s="14"/>
      <c r="MB2378" s="14"/>
      <c r="MC2378" s="14"/>
      <c r="MD2378" s="14"/>
      <c r="ME2378" s="14"/>
      <c r="MF2378" s="14"/>
      <c r="MG2378" s="14"/>
      <c r="MH2378" s="14"/>
      <c r="MI2378" s="14"/>
      <c r="MJ2378" s="14"/>
      <c r="MK2378" s="14"/>
      <c r="ML2378" s="14"/>
      <c r="MM2378" s="14"/>
      <c r="MN2378" s="14"/>
      <c r="MO2378" s="14"/>
      <c r="MP2378" s="14"/>
      <c r="MQ2378" s="14"/>
      <c r="MR2378" s="14"/>
      <c r="MS2378" s="14"/>
      <c r="MT2378" s="14"/>
      <c r="MU2378" s="14"/>
      <c r="MV2378" s="14"/>
      <c r="MW2378" s="14"/>
      <c r="MX2378" s="14"/>
      <c r="MY2378" s="14"/>
      <c r="MZ2378" s="14"/>
      <c r="NA2378" s="14"/>
      <c r="NB2378" s="14"/>
      <c r="NC2378" s="14"/>
      <c r="ND2378" s="14"/>
      <c r="NE2378" s="14"/>
      <c r="NF2378" s="14"/>
      <c r="NG2378" s="14"/>
      <c r="NH2378" s="14"/>
      <c r="NI2378" s="14"/>
      <c r="NJ2378" s="14"/>
      <c r="NK2378" s="14"/>
      <c r="NL2378" s="14"/>
      <c r="NM2378" s="14"/>
      <c r="NN2378" s="14"/>
      <c r="NO2378" s="14"/>
      <c r="NP2378" s="14"/>
      <c r="NQ2378" s="14"/>
      <c r="NR2378" s="14"/>
      <c r="NS2378" s="14"/>
      <c r="NT2378" s="14"/>
      <c r="NU2378" s="14"/>
      <c r="NV2378" s="14"/>
      <c r="NW2378" s="14"/>
      <c r="NX2378" s="14"/>
      <c r="NY2378" s="14"/>
      <c r="NZ2378" s="14"/>
      <c r="OA2378" s="14"/>
      <c r="OB2378" s="14"/>
      <c r="OC2378" s="14"/>
      <c r="OD2378" s="14"/>
      <c r="OE2378" s="14"/>
      <c r="OF2378" s="14"/>
      <c r="OG2378" s="14"/>
      <c r="OH2378" s="14"/>
      <c r="OI2378" s="14"/>
      <c r="OJ2378" s="14"/>
      <c r="OK2378" s="14"/>
      <c r="OL2378" s="14"/>
      <c r="OM2378" s="14"/>
      <c r="ON2378" s="14"/>
      <c r="OO2378" s="14"/>
      <c r="OP2378" s="14"/>
      <c r="OQ2378" s="14"/>
      <c r="OR2378" s="14"/>
      <c r="OS2378" s="14"/>
      <c r="OT2378" s="14"/>
      <c r="OU2378" s="14"/>
      <c r="OV2378" s="14"/>
      <c r="OW2378" s="14"/>
      <c r="OX2378" s="14"/>
      <c r="OY2378" s="14"/>
      <c r="OZ2378" s="14"/>
      <c r="PA2378" s="14"/>
      <c r="PB2378" s="14"/>
      <c r="PC2378" s="14"/>
      <c r="PD2378" s="14"/>
      <c r="PE2378" s="14"/>
      <c r="PF2378" s="14"/>
      <c r="PG2378" s="14"/>
      <c r="PH2378" s="14"/>
      <c r="PI2378" s="14"/>
      <c r="PJ2378" s="14"/>
      <c r="PK2378" s="14"/>
      <c r="PL2378" s="14"/>
      <c r="PM2378" s="14"/>
      <c r="PN2378" s="14"/>
      <c r="PO2378" s="14"/>
      <c r="PP2378" s="14"/>
      <c r="PQ2378" s="14"/>
      <c r="PR2378" s="14"/>
      <c r="PS2378" s="14"/>
      <c r="PT2378" s="14"/>
      <c r="PU2378" s="14"/>
      <c r="PV2378" s="14"/>
      <c r="PW2378" s="14"/>
      <c r="PX2378" s="14"/>
      <c r="PY2378" s="14"/>
      <c r="PZ2378" s="14"/>
      <c r="QA2378" s="14"/>
      <c r="QB2378" s="14"/>
      <c r="QC2378" s="14"/>
      <c r="QD2378" s="14"/>
      <c r="QE2378" s="14"/>
      <c r="QF2378" s="14"/>
      <c r="QG2378" s="14"/>
      <c r="QH2378" s="14"/>
      <c r="QI2378" s="14"/>
      <c r="QJ2378" s="14"/>
      <c r="QK2378" s="14"/>
      <c r="QL2378" s="14"/>
      <c r="QM2378" s="14"/>
      <c r="QN2378" s="14"/>
      <c r="QO2378" s="14"/>
      <c r="QP2378" s="14"/>
      <c r="QQ2378" s="14"/>
      <c r="QR2378" s="14"/>
      <c r="QS2378" s="14"/>
      <c r="QT2378" s="14"/>
      <c r="QU2378" s="14"/>
      <c r="QV2378" s="14"/>
      <c r="QW2378" s="14"/>
      <c r="QX2378" s="14"/>
      <c r="QY2378" s="14"/>
      <c r="QZ2378" s="14"/>
      <c r="RA2378" s="14"/>
      <c r="RB2378" s="14"/>
      <c r="RC2378" s="14"/>
      <c r="RD2378" s="14"/>
      <c r="RE2378" s="14"/>
      <c r="RF2378" s="14"/>
      <c r="RG2378" s="14"/>
      <c r="RH2378" s="14"/>
      <c r="RI2378" s="14"/>
      <c r="RJ2378" s="14"/>
      <c r="RK2378" s="14"/>
      <c r="RL2378" s="14"/>
      <c r="RM2378" s="14"/>
      <c r="RN2378" s="14"/>
      <c r="RO2378" s="14"/>
      <c r="RP2378" s="14"/>
      <c r="RQ2378" s="14"/>
      <c r="RR2378" s="14"/>
      <c r="RS2378" s="14"/>
      <c r="RT2378" s="14"/>
      <c r="RU2378" s="14"/>
      <c r="RV2378" s="14"/>
      <c r="RW2378" s="14"/>
      <c r="RX2378" s="14"/>
      <c r="RY2378" s="14"/>
      <c r="RZ2378" s="14"/>
      <c r="SA2378" s="14"/>
      <c r="SB2378" s="14"/>
      <c r="SC2378" s="14"/>
      <c r="SD2378" s="14"/>
      <c r="SE2378" s="14"/>
      <c r="SF2378" s="14"/>
      <c r="SG2378" s="14"/>
      <c r="SH2378" s="14"/>
      <c r="SI2378" s="14"/>
      <c r="SJ2378" s="14"/>
      <c r="SK2378" s="14"/>
      <c r="SL2378" s="14"/>
      <c r="SM2378" s="14"/>
      <c r="SN2378" s="14"/>
      <c r="SO2378" s="14"/>
      <c r="SP2378" s="14"/>
      <c r="SQ2378" s="14"/>
      <c r="SR2378" s="14"/>
      <c r="SS2378" s="14"/>
      <c r="ST2378" s="14"/>
      <c r="SU2378" s="14"/>
      <c r="SV2378" s="14"/>
      <c r="SW2378" s="14"/>
      <c r="SX2378" s="14"/>
      <c r="SY2378" s="14"/>
      <c r="SZ2378" s="14"/>
      <c r="TA2378" s="14"/>
      <c r="TB2378" s="14"/>
      <c r="TC2378" s="14"/>
      <c r="TD2378" s="14"/>
      <c r="TE2378" s="14"/>
      <c r="TF2378" s="14"/>
      <c r="TG2378" s="14"/>
      <c r="TH2378" s="14"/>
      <c r="TI2378" s="14"/>
      <c r="TJ2378" s="14"/>
      <c r="TK2378" s="14"/>
      <c r="TL2378" s="14"/>
      <c r="TM2378" s="14"/>
      <c r="TN2378" s="14"/>
      <c r="TO2378" s="14"/>
      <c r="TP2378" s="14"/>
      <c r="TQ2378" s="14"/>
      <c r="TR2378" s="14"/>
      <c r="TS2378" s="14"/>
      <c r="TT2378" s="14"/>
      <c r="TU2378" s="14"/>
      <c r="TV2378" s="14"/>
      <c r="TW2378" s="14"/>
      <c r="TX2378" s="14"/>
      <c r="TY2378" s="14"/>
      <c r="TZ2378" s="14"/>
      <c r="UA2378" s="14"/>
      <c r="UB2378" s="14"/>
      <c r="UC2378" s="14"/>
      <c r="UD2378" s="14"/>
      <c r="UE2378" s="14"/>
      <c r="UF2378" s="14"/>
      <c r="UG2378" s="14"/>
      <c r="UH2378" s="14"/>
      <c r="UI2378" s="14"/>
      <c r="UJ2378" s="14"/>
      <c r="UK2378" s="14"/>
      <c r="UL2378" s="14"/>
      <c r="UM2378" s="14"/>
      <c r="UN2378" s="14"/>
      <c r="UO2378" s="14"/>
      <c r="UP2378" s="14"/>
      <c r="UQ2378" s="14"/>
      <c r="UR2378" s="14"/>
      <c r="US2378" s="14"/>
      <c r="UT2378" s="14"/>
      <c r="UU2378" s="14"/>
      <c r="UV2378" s="14"/>
      <c r="UW2378" s="14"/>
      <c r="UX2378" s="14"/>
      <c r="UY2378" s="14"/>
      <c r="UZ2378" s="14"/>
      <c r="VA2378" s="14"/>
      <c r="VB2378" s="14"/>
      <c r="VC2378" s="14"/>
      <c r="VD2378" s="14"/>
      <c r="VE2378" s="14"/>
      <c r="VF2378" s="14"/>
      <c r="VG2378" s="14"/>
      <c r="VH2378" s="14"/>
      <c r="VI2378" s="14"/>
      <c r="VJ2378" s="14"/>
      <c r="VK2378" s="14"/>
      <c r="VL2378" s="14"/>
      <c r="VM2378" s="14"/>
      <c r="VN2378" s="14"/>
      <c r="VO2378" s="14"/>
      <c r="VP2378" s="14"/>
      <c r="VQ2378" s="14"/>
      <c r="VR2378" s="14"/>
      <c r="VS2378" s="14"/>
      <c r="VT2378" s="14"/>
      <c r="VU2378" s="14"/>
      <c r="VV2378" s="14"/>
      <c r="VW2378" s="14"/>
      <c r="VX2378" s="14"/>
      <c r="VY2378" s="14"/>
      <c r="VZ2378" s="14"/>
      <c r="WA2378" s="14"/>
      <c r="WB2378" s="14"/>
      <c r="WC2378" s="14"/>
      <c r="WD2378" s="14"/>
      <c r="WE2378" s="14"/>
      <c r="WF2378" s="14"/>
      <c r="WG2378" s="14"/>
      <c r="WH2378" s="14"/>
      <c r="WI2378" s="14"/>
      <c r="WJ2378" s="14"/>
      <c r="WK2378" s="14"/>
      <c r="WL2378" s="14"/>
      <c r="WM2378" s="14"/>
      <c r="WN2378" s="14"/>
      <c r="WO2378" s="14"/>
      <c r="WP2378" s="14"/>
      <c r="WQ2378" s="14"/>
      <c r="WR2378" s="14"/>
      <c r="WS2378" s="14"/>
      <c r="WT2378" s="14"/>
      <c r="WU2378" s="14"/>
      <c r="WV2378" s="14"/>
      <c r="WW2378" s="14"/>
      <c r="WX2378" s="14"/>
      <c r="WY2378" s="14"/>
      <c r="WZ2378" s="14"/>
      <c r="XA2378" s="14"/>
      <c r="XB2378" s="14"/>
      <c r="XC2378" s="14"/>
      <c r="XD2378" s="14"/>
      <c r="XE2378" s="14"/>
      <c r="XF2378" s="14"/>
      <c r="XG2378" s="14"/>
      <c r="XH2378" s="14"/>
      <c r="XI2378" s="14"/>
      <c r="XJ2378" s="14"/>
      <c r="XK2378" s="14"/>
      <c r="XL2378" s="14"/>
      <c r="XM2378" s="14"/>
      <c r="XN2378" s="14"/>
      <c r="XO2378" s="14"/>
      <c r="XP2378" s="14"/>
      <c r="XQ2378" s="14"/>
      <c r="XR2378" s="14"/>
      <c r="XS2378" s="14"/>
      <c r="XT2378" s="14"/>
      <c r="XU2378" s="14"/>
      <c r="XV2378" s="14"/>
      <c r="XW2378" s="14"/>
      <c r="XX2378" s="14"/>
      <c r="XY2378" s="14"/>
      <c r="XZ2378" s="14"/>
      <c r="YA2378" s="14"/>
      <c r="YB2378" s="14"/>
      <c r="YC2378" s="14"/>
      <c r="YD2378" s="14"/>
      <c r="YE2378" s="14"/>
      <c r="YF2378" s="14"/>
      <c r="YG2378" s="14"/>
      <c r="YH2378" s="14"/>
      <c r="YI2378" s="14"/>
      <c r="YJ2378" s="14"/>
      <c r="YK2378" s="14"/>
      <c r="YL2378" s="14"/>
      <c r="YM2378" s="14"/>
      <c r="YN2378" s="14"/>
      <c r="YO2378" s="14"/>
      <c r="YP2378" s="14"/>
      <c r="YQ2378" s="14"/>
      <c r="YR2378" s="14"/>
      <c r="YS2378" s="14"/>
      <c r="YT2378" s="14"/>
      <c r="YU2378" s="14"/>
      <c r="YV2378" s="14"/>
      <c r="YW2378" s="14"/>
      <c r="YX2378" s="14"/>
      <c r="YY2378" s="14"/>
      <c r="YZ2378" s="14"/>
      <c r="ZA2378" s="14"/>
      <c r="ZB2378" s="14"/>
      <c r="ZC2378" s="14"/>
      <c r="ZD2378" s="14"/>
      <c r="ZE2378" s="14"/>
      <c r="ZF2378" s="14"/>
      <c r="ZG2378" s="14"/>
      <c r="ZH2378" s="14"/>
      <c r="ZI2378" s="14"/>
      <c r="ZJ2378" s="14"/>
      <c r="ZK2378" s="14"/>
      <c r="ZL2378" s="14"/>
      <c r="ZM2378" s="14"/>
      <c r="ZN2378" s="14"/>
      <c r="ZO2378" s="14"/>
      <c r="ZP2378" s="14"/>
      <c r="ZQ2378" s="14"/>
      <c r="ZR2378" s="14"/>
      <c r="ZS2378" s="14"/>
      <c r="ZT2378" s="14"/>
      <c r="ZU2378" s="14"/>
      <c r="ZV2378" s="14"/>
      <c r="ZW2378" s="14"/>
      <c r="ZX2378" s="14"/>
      <c r="ZY2378" s="14"/>
      <c r="ZZ2378" s="14"/>
      <c r="AAA2378" s="14"/>
      <c r="AAB2378" s="14"/>
      <c r="AAC2378" s="14"/>
      <c r="AAD2378" s="14"/>
      <c r="AAE2378" s="14"/>
      <c r="AAF2378" s="14"/>
      <c r="AAG2378" s="14"/>
      <c r="AAH2378" s="14"/>
      <c r="AAI2378" s="14"/>
      <c r="AAJ2378" s="14"/>
      <c r="AAK2378" s="14"/>
      <c r="AAL2378" s="14"/>
      <c r="AAM2378" s="14"/>
      <c r="AAN2378" s="14"/>
      <c r="AAO2378" s="14"/>
      <c r="AAP2378" s="14"/>
      <c r="AAQ2378" s="14"/>
      <c r="AAR2378" s="14"/>
      <c r="AAS2378" s="14"/>
      <c r="AAT2378" s="14"/>
      <c r="AAU2378" s="14"/>
      <c r="AAV2378" s="14"/>
      <c r="AAW2378" s="14"/>
      <c r="AAX2378" s="14"/>
      <c r="AAY2378" s="14"/>
      <c r="AAZ2378" s="14"/>
      <c r="ABA2378" s="14"/>
      <c r="ABB2378" s="14"/>
      <c r="ABC2378" s="14"/>
      <c r="ABD2378" s="14"/>
      <c r="ABE2378" s="14"/>
      <c r="ABF2378" s="14"/>
      <c r="ABG2378" s="14"/>
      <c r="ABH2378" s="14"/>
      <c r="ABI2378" s="14"/>
      <c r="ABJ2378" s="14"/>
      <c r="ABK2378" s="14"/>
      <c r="ABL2378" s="14"/>
      <c r="ABM2378" s="14"/>
      <c r="ABN2378" s="14"/>
      <c r="ABO2378" s="14"/>
      <c r="ABP2378" s="14"/>
      <c r="ABQ2378" s="14"/>
      <c r="ABR2378" s="14"/>
      <c r="ABS2378" s="14"/>
      <c r="ABT2378" s="14"/>
      <c r="ABU2378" s="14"/>
      <c r="ABV2378" s="14"/>
      <c r="ABW2378" s="14"/>
      <c r="ABX2378" s="14"/>
      <c r="ABY2378" s="14"/>
      <c r="ABZ2378" s="14"/>
      <c r="ACA2378" s="14"/>
      <c r="ACB2378" s="14"/>
      <c r="ACC2378" s="14"/>
      <c r="ACD2378" s="14"/>
      <c r="ACE2378" s="14"/>
      <c r="ACF2378" s="14"/>
      <c r="ACG2378" s="14"/>
      <c r="ACH2378" s="14"/>
      <c r="ACI2378" s="14"/>
      <c r="ACJ2378" s="14"/>
      <c r="ACK2378" s="14"/>
      <c r="ACL2378" s="14"/>
      <c r="ACM2378" s="14"/>
      <c r="ACN2378" s="14"/>
      <c r="ACO2378" s="14"/>
      <c r="ACP2378" s="14"/>
      <c r="ACQ2378" s="14"/>
      <c r="ACR2378" s="14"/>
      <c r="ACS2378" s="14"/>
      <c r="ACT2378" s="14"/>
      <c r="ACU2378" s="14"/>
      <c r="ACV2378" s="14"/>
      <c r="ACW2378" s="14"/>
      <c r="ACX2378" s="14"/>
      <c r="ACY2378" s="14"/>
      <c r="ACZ2378" s="14"/>
      <c r="ADA2378" s="14"/>
      <c r="ADB2378" s="14"/>
      <c r="ADC2378" s="14"/>
      <c r="ADD2378" s="14"/>
      <c r="ADE2378" s="14"/>
      <c r="ADF2378" s="14"/>
      <c r="ADG2378" s="14"/>
      <c r="ADH2378" s="14"/>
      <c r="ADI2378" s="14"/>
      <c r="ADJ2378" s="14"/>
      <c r="ADK2378" s="14"/>
      <c r="ADL2378" s="14"/>
      <c r="ADM2378" s="14"/>
      <c r="ADN2378" s="14"/>
      <c r="ADO2378" s="14"/>
      <c r="ADP2378" s="14"/>
      <c r="ADQ2378" s="14"/>
      <c r="ADR2378" s="14"/>
      <c r="ADS2378" s="14"/>
      <c r="ADT2378" s="14"/>
      <c r="ADU2378" s="14"/>
      <c r="ADV2378" s="14"/>
      <c r="ADW2378" s="14"/>
      <c r="ADX2378" s="14"/>
      <c r="ADY2378" s="14"/>
      <c r="ADZ2378" s="14"/>
      <c r="AEA2378" s="14"/>
      <c r="AEB2378" s="14"/>
      <c r="AEC2378" s="14"/>
      <c r="AED2378" s="14"/>
      <c r="AEE2378" s="14"/>
      <c r="AEF2378" s="14"/>
      <c r="AEG2378" s="14"/>
      <c r="AEH2378" s="14"/>
      <c r="AEI2378" s="14"/>
      <c r="AEJ2378" s="14"/>
      <c r="AEK2378" s="14"/>
      <c r="AEL2378" s="14"/>
      <c r="AEM2378" s="14"/>
      <c r="AEN2378" s="14"/>
      <c r="AEO2378" s="14"/>
      <c r="AEP2378" s="14"/>
      <c r="AEQ2378" s="14"/>
      <c r="AER2378" s="14"/>
      <c r="AES2378" s="14"/>
      <c r="AET2378" s="14"/>
      <c r="AEU2378" s="14"/>
      <c r="AEV2378" s="14"/>
      <c r="AEW2378" s="14"/>
      <c r="AEX2378" s="14"/>
      <c r="AEY2378" s="14"/>
      <c r="AEZ2378" s="14"/>
      <c r="AFA2378" s="14"/>
      <c r="AFB2378" s="14"/>
      <c r="AFC2378" s="14"/>
      <c r="AFD2378" s="14"/>
      <c r="AFE2378" s="14"/>
      <c r="AFF2378" s="14"/>
      <c r="AFG2378" s="14"/>
      <c r="AFH2378" s="14"/>
      <c r="AFI2378" s="14"/>
      <c r="AFJ2378" s="14"/>
      <c r="AFK2378" s="14"/>
      <c r="AFL2378" s="14"/>
      <c r="AFM2378" s="14"/>
      <c r="AFN2378" s="14"/>
      <c r="AFO2378" s="14"/>
      <c r="AFP2378" s="14"/>
      <c r="AFQ2378" s="14"/>
      <c r="AFR2378" s="14"/>
      <c r="AFS2378" s="14"/>
      <c r="AFT2378" s="14"/>
      <c r="AFU2378" s="14"/>
      <c r="AFV2378" s="14"/>
      <c r="AFW2378" s="14"/>
      <c r="AFX2378" s="14"/>
      <c r="AFY2378" s="14"/>
      <c r="AFZ2378" s="14"/>
      <c r="AGA2378" s="14"/>
      <c r="AGB2378" s="14"/>
      <c r="AGC2378" s="14"/>
      <c r="AGD2378" s="14"/>
      <c r="AGE2378" s="14"/>
      <c r="AGF2378" s="14"/>
      <c r="AGG2378" s="14"/>
      <c r="AGH2378" s="14"/>
      <c r="AGI2378" s="14"/>
      <c r="AGJ2378" s="14"/>
      <c r="AGK2378" s="14"/>
      <c r="AGL2378" s="14"/>
      <c r="AGM2378" s="14"/>
      <c r="AGN2378" s="14"/>
      <c r="AGO2378" s="14"/>
      <c r="AGP2378" s="14"/>
      <c r="AGQ2378" s="14"/>
      <c r="AGR2378" s="14"/>
      <c r="AGS2378" s="14"/>
      <c r="AGT2378" s="14"/>
      <c r="AGU2378" s="14"/>
      <c r="AGV2378" s="14"/>
      <c r="AGW2378" s="14"/>
      <c r="AGX2378" s="14"/>
      <c r="AGY2378" s="14"/>
      <c r="AGZ2378" s="14"/>
      <c r="AHA2378" s="14"/>
      <c r="AHB2378" s="14"/>
      <c r="AHC2378" s="14"/>
      <c r="AHD2378" s="14"/>
      <c r="AHE2378" s="14"/>
      <c r="AHF2378" s="14"/>
      <c r="AHG2378" s="14"/>
      <c r="AHH2378" s="14"/>
      <c r="AHI2378" s="14"/>
      <c r="AHJ2378" s="14"/>
      <c r="AHK2378" s="14"/>
      <c r="AHL2378" s="14"/>
      <c r="AHM2378" s="14"/>
      <c r="AHN2378" s="14"/>
      <c r="AHO2378" s="14"/>
      <c r="AHP2378" s="14"/>
      <c r="AHQ2378" s="14"/>
      <c r="AHR2378" s="14"/>
      <c r="AHS2378" s="14"/>
      <c r="AHT2378" s="14"/>
      <c r="AHU2378" s="14"/>
      <c r="AHV2378" s="14"/>
      <c r="AHW2378" s="14"/>
      <c r="AHX2378" s="14"/>
      <c r="AHY2378" s="14"/>
      <c r="AHZ2378" s="14"/>
      <c r="AIA2378" s="14"/>
      <c r="AIB2378" s="14"/>
      <c r="AIC2378" s="14"/>
      <c r="AID2378" s="14"/>
      <c r="AIE2378" s="14"/>
      <c r="AIF2378" s="14"/>
      <c r="AIG2378" s="14"/>
      <c r="AIH2378" s="14"/>
      <c r="AII2378" s="14"/>
      <c r="AIJ2378" s="14"/>
      <c r="AIK2378" s="14"/>
      <c r="AIL2378" s="14"/>
      <c r="AIM2378" s="14"/>
      <c r="AIN2378" s="14"/>
      <c r="AIO2378" s="14"/>
      <c r="AIP2378" s="14"/>
      <c r="AIQ2378" s="14"/>
      <c r="AIR2378" s="14"/>
      <c r="AIS2378" s="14"/>
      <c r="AIT2378" s="14"/>
      <c r="AIU2378" s="14"/>
      <c r="AIV2378" s="14"/>
      <c r="AIW2378" s="14"/>
      <c r="AIX2378" s="14"/>
      <c r="AIY2378" s="14"/>
      <c r="AIZ2378" s="14"/>
      <c r="AJA2378" s="14"/>
      <c r="AJB2378" s="14"/>
      <c r="AJC2378" s="14"/>
      <c r="AJD2378" s="14"/>
      <c r="AJE2378" s="14"/>
      <c r="AJF2378" s="14"/>
      <c r="AJG2378" s="14"/>
      <c r="AJH2378" s="14"/>
      <c r="AJI2378" s="14"/>
      <c r="AJJ2378" s="14"/>
      <c r="AJK2378" s="14"/>
      <c r="AJL2378" s="14"/>
      <c r="AJM2378" s="14"/>
      <c r="AJN2378" s="14"/>
      <c r="AJO2378" s="14"/>
      <c r="AJP2378" s="14"/>
      <c r="AJQ2378" s="14"/>
      <c r="AJR2378" s="14"/>
      <c r="AJS2378" s="14"/>
      <c r="AJT2378" s="14"/>
      <c r="AJU2378" s="14"/>
      <c r="AJV2378" s="14"/>
      <c r="AJW2378" s="14"/>
      <c r="AJX2378" s="14"/>
      <c r="AJY2378" s="14"/>
      <c r="AJZ2378" s="14"/>
      <c r="AKA2378" s="14"/>
      <c r="AKB2378" s="14"/>
      <c r="AKC2378" s="14"/>
      <c r="AKD2378" s="14"/>
      <c r="AKE2378" s="14"/>
      <c r="AKF2378" s="14"/>
      <c r="AKG2378" s="14"/>
      <c r="AKH2378" s="14"/>
      <c r="AKI2378" s="14"/>
      <c r="AKJ2378" s="14"/>
      <c r="AKK2378" s="14"/>
      <c r="AKL2378" s="14"/>
      <c r="AKM2378" s="14"/>
      <c r="AKN2378" s="14"/>
      <c r="AKO2378" s="14"/>
      <c r="AKP2378" s="14"/>
      <c r="AKQ2378" s="14"/>
      <c r="AKR2378" s="14"/>
      <c r="AKS2378" s="14"/>
      <c r="AKT2378" s="14"/>
      <c r="AKU2378" s="14"/>
      <c r="AKV2378" s="14"/>
      <c r="AKW2378" s="14"/>
      <c r="AKX2378" s="14"/>
      <c r="AKY2378" s="14"/>
      <c r="AKZ2378" s="14"/>
      <c r="ALA2378" s="14"/>
      <c r="ALB2378" s="14"/>
      <c r="ALC2378" s="14"/>
      <c r="ALD2378" s="14"/>
      <c r="ALE2378" s="14"/>
      <c r="ALF2378" s="14"/>
      <c r="ALG2378" s="14"/>
      <c r="ALH2378" s="14"/>
      <c r="ALI2378" s="14"/>
      <c r="ALJ2378" s="14"/>
      <c r="ALK2378" s="14"/>
      <c r="ALL2378" s="14"/>
      <c r="ALM2378" s="14"/>
      <c r="ALN2378" s="14"/>
      <c r="ALO2378" s="14"/>
      <c r="ALP2378" s="14"/>
      <c r="ALQ2378" s="14"/>
      <c r="ALR2378" s="14"/>
      <c r="ALS2378" s="14"/>
      <c r="ALT2378" s="14"/>
      <c r="ALU2378" s="14"/>
      <c r="ALV2378" s="14"/>
      <c r="ALW2378" s="14"/>
      <c r="ALX2378" s="14"/>
      <c r="ALY2378" s="14"/>
      <c r="ALZ2378" s="14"/>
      <c r="AMA2378" s="14"/>
      <c r="AMB2378" s="14"/>
      <c r="AMC2378" s="14"/>
      <c r="AMD2378" s="14"/>
      <c r="AME2378" s="14"/>
      <c r="AMF2378" s="14"/>
      <c r="AMG2378" s="14"/>
      <c r="AMH2378" s="14"/>
      <c r="AMI2378" s="14"/>
      <c r="AMJ2378" s="14"/>
      <c r="AMK2378" s="14"/>
      <c r="AML2378" s="14"/>
      <c r="AMM2378" s="14"/>
      <c r="AMN2378" s="14"/>
      <c r="AMO2378" s="14"/>
      <c r="AMP2378" s="14"/>
      <c r="AMQ2378" s="14"/>
      <c r="AMR2378" s="14"/>
      <c r="AMS2378" s="14"/>
      <c r="AMT2378" s="14"/>
      <c r="AMU2378" s="14"/>
      <c r="AMV2378" s="14"/>
      <c r="AMW2378" s="14"/>
      <c r="AMX2378" s="14"/>
      <c r="AMY2378" s="14"/>
      <c r="AMZ2378" s="14"/>
      <c r="ANA2378" s="14"/>
      <c r="ANB2378" s="14"/>
      <c r="ANC2378" s="14"/>
      <c r="AND2378" s="14"/>
      <c r="ANE2378" s="14"/>
      <c r="ANF2378" s="14"/>
      <c r="ANG2378" s="14"/>
      <c r="ANH2378" s="14"/>
      <c r="ANI2378" s="14"/>
      <c r="ANJ2378" s="14"/>
      <c r="ANK2378" s="14"/>
      <c r="ANL2378" s="14"/>
      <c r="ANM2378" s="14"/>
      <c r="ANN2378" s="14"/>
      <c r="ANO2378" s="14"/>
      <c r="ANP2378" s="14"/>
      <c r="ANQ2378" s="14"/>
      <c r="ANR2378" s="14"/>
      <c r="ANS2378" s="14"/>
      <c r="ANT2378" s="14"/>
      <c r="ANU2378" s="14"/>
      <c r="ANV2378" s="14"/>
      <c r="ANW2378" s="14"/>
      <c r="ANX2378" s="14"/>
      <c r="ANY2378" s="14"/>
      <c r="ANZ2378" s="14"/>
      <c r="AOA2378" s="14"/>
      <c r="AOB2378" s="14"/>
      <c r="AOC2378" s="14"/>
      <c r="AOD2378" s="14"/>
      <c r="AOE2378" s="14"/>
      <c r="AOF2378" s="14"/>
      <c r="AOG2378" s="14"/>
      <c r="AOH2378" s="14"/>
      <c r="AOI2378" s="14"/>
      <c r="AOJ2378" s="14"/>
      <c r="AOK2378" s="14"/>
      <c r="AOL2378" s="14"/>
      <c r="AOM2378" s="14"/>
      <c r="AON2378" s="14"/>
      <c r="AOO2378" s="14"/>
      <c r="AOP2378" s="14"/>
      <c r="AOQ2378" s="14"/>
      <c r="AOR2378" s="14"/>
      <c r="AOS2378" s="14"/>
      <c r="AOT2378" s="14"/>
      <c r="AOU2378" s="14"/>
      <c r="AOV2378" s="14"/>
      <c r="AOW2378" s="14"/>
      <c r="AOX2378" s="14"/>
      <c r="AOY2378" s="14"/>
      <c r="AOZ2378" s="14"/>
      <c r="APA2378" s="14"/>
      <c r="APB2378" s="14"/>
      <c r="APC2378" s="14"/>
      <c r="APD2378" s="14"/>
      <c r="APE2378" s="14"/>
      <c r="APF2378" s="14"/>
      <c r="APG2378" s="14"/>
      <c r="APH2378" s="14"/>
      <c r="API2378" s="14"/>
      <c r="APJ2378" s="14"/>
      <c r="APK2378" s="14"/>
      <c r="APL2378" s="14"/>
      <c r="APM2378" s="14"/>
      <c r="APN2378" s="14"/>
      <c r="APO2378" s="14"/>
      <c r="APP2378" s="14"/>
      <c r="APQ2378" s="14"/>
      <c r="APR2378" s="14"/>
      <c r="APS2378" s="14"/>
      <c r="APT2378" s="14"/>
      <c r="APU2378" s="14"/>
      <c r="APV2378" s="14"/>
      <c r="APW2378" s="14"/>
      <c r="APX2378" s="14"/>
      <c r="APY2378" s="14"/>
      <c r="APZ2378" s="14"/>
      <c r="AQA2378" s="14"/>
      <c r="AQB2378" s="14"/>
      <c r="AQC2378" s="14"/>
      <c r="AQD2378" s="14"/>
      <c r="AQE2378" s="14"/>
      <c r="AQF2378" s="14"/>
      <c r="AQG2378" s="14"/>
      <c r="AQH2378" s="14"/>
      <c r="AQI2378" s="14"/>
      <c r="AQJ2378" s="14"/>
      <c r="AQK2378" s="14"/>
      <c r="AQL2378" s="14"/>
      <c r="AQM2378" s="14"/>
      <c r="AQN2378" s="14"/>
      <c r="AQO2378" s="14"/>
      <c r="AQP2378" s="14"/>
      <c r="AQQ2378" s="14"/>
      <c r="AQR2378" s="14"/>
      <c r="AQS2378" s="14"/>
      <c r="AQT2378" s="14"/>
      <c r="AQU2378" s="14"/>
      <c r="AQV2378" s="14"/>
      <c r="AQW2378" s="14"/>
      <c r="AQX2378" s="14"/>
      <c r="AQY2378" s="14"/>
      <c r="AQZ2378" s="14"/>
      <c r="ARA2378" s="14"/>
      <c r="ARB2378" s="14"/>
      <c r="ARC2378" s="14"/>
      <c r="ARD2378" s="14"/>
      <c r="ARE2378" s="14"/>
      <c r="ARF2378" s="14"/>
      <c r="ARG2378" s="14"/>
      <c r="ARH2378" s="14"/>
      <c r="ARI2378" s="14"/>
      <c r="ARJ2378" s="14"/>
      <c r="ARK2378" s="14"/>
      <c r="ARL2378" s="14"/>
      <c r="ARM2378" s="14"/>
      <c r="ARN2378" s="14"/>
      <c r="ARO2378" s="14"/>
      <c r="ARP2378" s="14"/>
      <c r="ARQ2378" s="14"/>
      <c r="ARR2378" s="14"/>
      <c r="ARS2378" s="14"/>
      <c r="ART2378" s="14"/>
      <c r="ARU2378" s="14"/>
      <c r="ARV2378" s="14"/>
      <c r="ARW2378" s="14"/>
      <c r="ARX2378" s="14"/>
      <c r="ARY2378" s="14"/>
      <c r="ARZ2378" s="14"/>
      <c r="ASA2378" s="14"/>
      <c r="ASB2378" s="14"/>
      <c r="ASC2378" s="14"/>
      <c r="ASD2378" s="14"/>
      <c r="ASE2378" s="14"/>
      <c r="ASF2378" s="14"/>
      <c r="ASG2378" s="14"/>
      <c r="ASH2378" s="14"/>
      <c r="ASI2378" s="14"/>
      <c r="ASJ2378" s="14"/>
      <c r="ASK2378" s="14"/>
      <c r="ASL2378" s="14"/>
      <c r="ASM2378" s="14"/>
      <c r="ASN2378" s="14"/>
      <c r="ASO2378" s="14"/>
      <c r="ASP2378" s="14"/>
      <c r="ASQ2378" s="14"/>
      <c r="ASR2378" s="14"/>
      <c r="ASS2378" s="14"/>
      <c r="AST2378" s="14"/>
      <c r="ASU2378" s="14"/>
      <c r="ASV2378" s="14"/>
      <c r="ASW2378" s="14"/>
      <c r="ASX2378" s="14"/>
      <c r="ASY2378" s="14"/>
      <c r="ASZ2378" s="14"/>
      <c r="ATA2378" s="14"/>
      <c r="ATB2378" s="14"/>
      <c r="ATC2378" s="14"/>
      <c r="ATD2378" s="14"/>
      <c r="ATE2378" s="14"/>
      <c r="ATF2378" s="14"/>
      <c r="ATG2378" s="14"/>
      <c r="ATH2378" s="14"/>
      <c r="ATI2378" s="14"/>
      <c r="ATJ2378" s="14"/>
      <c r="ATK2378" s="14"/>
      <c r="ATL2378" s="14"/>
      <c r="ATM2378" s="14"/>
      <c r="ATN2378" s="14"/>
      <c r="ATO2378" s="14"/>
      <c r="ATP2378" s="14"/>
      <c r="ATQ2378" s="14"/>
      <c r="ATR2378" s="14"/>
      <c r="ATS2378" s="14"/>
      <c r="ATT2378" s="14"/>
      <c r="ATU2378" s="14"/>
      <c r="ATV2378" s="14"/>
      <c r="ATW2378" s="14"/>
      <c r="ATX2378" s="14"/>
      <c r="ATY2378" s="14"/>
      <c r="ATZ2378" s="14"/>
      <c r="AUA2378" s="14"/>
      <c r="AUB2378" s="14"/>
      <c r="AUC2378" s="14"/>
      <c r="AUD2378" s="14"/>
      <c r="AUE2378" s="14"/>
      <c r="AUF2378" s="14"/>
      <c r="AUG2378" s="14"/>
      <c r="AUH2378" s="14"/>
      <c r="AUI2378" s="14"/>
      <c r="AUJ2378" s="14"/>
      <c r="AUK2378" s="14"/>
      <c r="AUL2378" s="14"/>
      <c r="AUM2378" s="14"/>
      <c r="AUN2378" s="14"/>
      <c r="AUO2378" s="14"/>
      <c r="AUP2378" s="14"/>
      <c r="AUQ2378" s="14"/>
      <c r="AUR2378" s="14"/>
      <c r="AUS2378" s="14"/>
      <c r="AUT2378" s="14"/>
      <c r="AUU2378" s="14"/>
      <c r="AUV2378" s="14"/>
      <c r="AUW2378" s="14"/>
      <c r="AUX2378" s="14"/>
      <c r="AUY2378" s="14"/>
      <c r="AUZ2378" s="14"/>
      <c r="AVA2378" s="14"/>
      <c r="AVB2378" s="14"/>
      <c r="AVC2378" s="14"/>
      <c r="AVD2378" s="14"/>
      <c r="AVE2378" s="14"/>
      <c r="AVF2378" s="14"/>
      <c r="AVG2378" s="14"/>
      <c r="AVH2378" s="14"/>
      <c r="AVI2378" s="14"/>
      <c r="AVJ2378" s="14"/>
      <c r="AVK2378" s="14"/>
      <c r="AVL2378" s="14"/>
      <c r="AVM2378" s="14"/>
      <c r="AVN2378" s="14"/>
      <c r="AVO2378" s="14"/>
      <c r="AVP2378" s="14"/>
      <c r="AVQ2378" s="14"/>
      <c r="AVR2378" s="14"/>
      <c r="AVS2378" s="14"/>
      <c r="AVT2378" s="14"/>
      <c r="AVU2378" s="14"/>
      <c r="AVV2378" s="14"/>
      <c r="AVW2378" s="14"/>
      <c r="AVX2378" s="14"/>
      <c r="AVY2378" s="14"/>
      <c r="AVZ2378" s="14"/>
      <c r="AWA2378" s="14"/>
      <c r="AWB2378" s="14"/>
      <c r="AWC2378" s="14"/>
      <c r="AWD2378" s="14"/>
      <c r="AWE2378" s="14"/>
      <c r="AWF2378" s="14"/>
      <c r="AWG2378" s="14"/>
      <c r="AWH2378" s="14"/>
      <c r="AWI2378" s="14"/>
      <c r="AWJ2378" s="14"/>
      <c r="AWK2378" s="14"/>
      <c r="AWL2378" s="14"/>
      <c r="AWM2378" s="14"/>
      <c r="AWN2378" s="14"/>
      <c r="AWO2378" s="14"/>
      <c r="AWP2378" s="14"/>
      <c r="AWQ2378" s="14"/>
      <c r="AWR2378" s="14"/>
      <c r="AWS2378" s="14"/>
      <c r="AWT2378" s="14"/>
      <c r="AWU2378" s="14"/>
      <c r="AWV2378" s="14"/>
      <c r="AWW2378" s="14"/>
      <c r="AWX2378" s="14"/>
      <c r="AWY2378" s="14"/>
      <c r="AWZ2378" s="14"/>
      <c r="AXA2378" s="14"/>
      <c r="AXB2378" s="14"/>
      <c r="AXC2378" s="14"/>
      <c r="AXD2378" s="14"/>
      <c r="AXE2378" s="14"/>
      <c r="AXF2378" s="14"/>
      <c r="AXG2378" s="14"/>
      <c r="AXH2378" s="14"/>
      <c r="AXI2378" s="14"/>
      <c r="AXJ2378" s="14"/>
      <c r="AXK2378" s="14"/>
      <c r="AXL2378" s="14"/>
      <c r="AXM2378" s="14"/>
      <c r="AXN2378" s="14"/>
      <c r="AXO2378" s="14"/>
      <c r="AXP2378" s="14"/>
      <c r="AXQ2378" s="14"/>
      <c r="AXR2378" s="14"/>
      <c r="AXS2378" s="14"/>
      <c r="AXT2378" s="14"/>
      <c r="AXU2378" s="14"/>
      <c r="AXV2378" s="14"/>
      <c r="AXW2378" s="14"/>
      <c r="AXX2378" s="14"/>
      <c r="AXY2378" s="14"/>
      <c r="AXZ2378" s="14"/>
      <c r="AYA2378" s="14"/>
      <c r="AYB2378" s="14"/>
      <c r="AYC2378" s="14"/>
      <c r="AYD2378" s="14"/>
      <c r="AYE2378" s="14"/>
      <c r="AYF2378" s="14"/>
      <c r="AYG2378" s="14"/>
      <c r="AYH2378" s="14"/>
      <c r="AYI2378" s="14"/>
      <c r="AYJ2378" s="14"/>
      <c r="AYK2378" s="14"/>
      <c r="AYL2378" s="14"/>
      <c r="AYM2378" s="14"/>
      <c r="AYN2378" s="14"/>
      <c r="AYO2378" s="14"/>
      <c r="AYP2378" s="14"/>
      <c r="AYQ2378" s="14"/>
      <c r="AYR2378" s="14"/>
      <c r="AYS2378" s="14"/>
      <c r="AYT2378" s="14"/>
      <c r="AYU2378" s="14"/>
      <c r="AYV2378" s="14"/>
      <c r="AYW2378" s="14"/>
      <c r="AYX2378" s="14"/>
      <c r="AYY2378" s="14"/>
      <c r="AYZ2378" s="14"/>
      <c r="AZA2378" s="14"/>
      <c r="AZB2378" s="14"/>
      <c r="AZC2378" s="14"/>
      <c r="AZD2378" s="14"/>
      <c r="AZE2378" s="14"/>
      <c r="AZF2378" s="14"/>
      <c r="AZG2378" s="14"/>
      <c r="AZH2378" s="14"/>
      <c r="AZI2378" s="14"/>
      <c r="AZJ2378" s="14"/>
      <c r="AZK2378" s="14"/>
      <c r="AZL2378" s="14"/>
      <c r="AZM2378" s="14"/>
      <c r="AZN2378" s="14"/>
      <c r="AZO2378" s="14"/>
      <c r="AZP2378" s="14"/>
      <c r="AZQ2378" s="14"/>
      <c r="AZR2378" s="14"/>
      <c r="AZS2378" s="14"/>
      <c r="AZT2378" s="14"/>
      <c r="AZU2378" s="14"/>
      <c r="AZV2378" s="14"/>
      <c r="AZW2378" s="14"/>
      <c r="AZX2378" s="14"/>
      <c r="AZY2378" s="14"/>
      <c r="AZZ2378" s="14"/>
      <c r="BAA2378" s="14"/>
      <c r="BAB2378" s="14"/>
      <c r="BAC2378" s="14"/>
      <c r="BAD2378" s="14"/>
      <c r="BAE2378" s="14"/>
      <c r="BAF2378" s="14"/>
      <c r="BAG2378" s="14"/>
      <c r="BAH2378" s="14"/>
      <c r="BAI2378" s="14"/>
      <c r="BAJ2378" s="14"/>
      <c r="BAK2378" s="14"/>
      <c r="BAL2378" s="14"/>
      <c r="BAM2378" s="14"/>
      <c r="BAN2378" s="14"/>
      <c r="BAO2378" s="14"/>
      <c r="BAP2378" s="14"/>
      <c r="BAQ2378" s="14"/>
      <c r="BAR2378" s="14"/>
      <c r="BAS2378" s="14"/>
      <c r="BAT2378" s="14"/>
      <c r="BAU2378" s="14"/>
      <c r="BAV2378" s="14"/>
      <c r="BAW2378" s="14"/>
      <c r="BAX2378" s="14"/>
      <c r="BAY2378" s="14"/>
      <c r="BAZ2378" s="14"/>
      <c r="BBA2378" s="14"/>
      <c r="BBB2378" s="14"/>
      <c r="BBC2378" s="14"/>
      <c r="BBD2378" s="14"/>
      <c r="BBE2378" s="14"/>
      <c r="BBF2378" s="14"/>
      <c r="BBG2378" s="14"/>
      <c r="BBH2378" s="14"/>
      <c r="BBI2378" s="14"/>
      <c r="BBJ2378" s="14"/>
      <c r="BBK2378" s="14"/>
      <c r="BBL2378" s="14"/>
      <c r="BBM2378" s="14"/>
      <c r="BBN2378" s="14"/>
      <c r="BBO2378" s="14"/>
      <c r="BBP2378" s="14"/>
      <c r="BBQ2378" s="14"/>
      <c r="BBR2378" s="14"/>
      <c r="BBS2378" s="14"/>
      <c r="BBT2378" s="14"/>
      <c r="BBU2378" s="14"/>
      <c r="BBV2378" s="14"/>
      <c r="BBW2378" s="14"/>
      <c r="BBX2378" s="14"/>
      <c r="BBY2378" s="14"/>
      <c r="BBZ2378" s="14"/>
      <c r="BCA2378" s="14"/>
      <c r="BCB2378" s="14"/>
      <c r="BCC2378" s="14"/>
      <c r="BCD2378" s="14"/>
      <c r="BCE2378" s="14"/>
      <c r="BCF2378" s="14"/>
      <c r="BCG2378" s="14"/>
      <c r="BCH2378" s="14"/>
      <c r="BCI2378" s="14"/>
      <c r="BCJ2378" s="14"/>
      <c r="BCK2378" s="14"/>
      <c r="BCL2378" s="14"/>
      <c r="BCM2378" s="14"/>
      <c r="BCN2378" s="14"/>
      <c r="BCO2378" s="14"/>
      <c r="BCP2378" s="14"/>
      <c r="BCQ2378" s="14"/>
      <c r="BCR2378" s="14"/>
      <c r="BCS2378" s="14"/>
      <c r="BCT2378" s="14"/>
      <c r="BCU2378" s="14"/>
      <c r="BCV2378" s="14"/>
      <c r="BCW2378" s="14"/>
      <c r="BCX2378" s="14"/>
      <c r="BCY2378" s="14"/>
      <c r="BCZ2378" s="14"/>
      <c r="BDA2378" s="14"/>
      <c r="BDB2378" s="14"/>
      <c r="BDC2378" s="14"/>
      <c r="BDD2378" s="14"/>
      <c r="BDE2378" s="14"/>
      <c r="BDF2378" s="14"/>
      <c r="BDG2378" s="14"/>
      <c r="BDH2378" s="14"/>
      <c r="BDI2378" s="14"/>
      <c r="BDJ2378" s="14"/>
      <c r="BDK2378" s="14"/>
      <c r="BDL2378" s="14"/>
      <c r="BDM2378" s="14"/>
      <c r="BDN2378" s="14"/>
      <c r="BDO2378" s="14"/>
      <c r="BDP2378" s="14"/>
      <c r="BDQ2378" s="14"/>
      <c r="BDR2378" s="14"/>
      <c r="BDS2378" s="14"/>
      <c r="BDT2378" s="14"/>
      <c r="BDU2378" s="14"/>
      <c r="BDV2378" s="14"/>
      <c r="BDW2378" s="14"/>
      <c r="BDX2378" s="14"/>
      <c r="BDY2378" s="14"/>
      <c r="BDZ2378" s="14"/>
      <c r="BEA2378" s="14"/>
      <c r="BEB2378" s="14"/>
      <c r="BEC2378" s="14"/>
      <c r="BED2378" s="14"/>
      <c r="BEE2378" s="14"/>
      <c r="BEF2378" s="14"/>
      <c r="BEG2378" s="14"/>
      <c r="BEH2378" s="14"/>
      <c r="BEI2378" s="14"/>
      <c r="BEJ2378" s="14"/>
      <c r="BEK2378" s="14"/>
      <c r="BEL2378" s="14"/>
      <c r="BEM2378" s="14"/>
      <c r="BEN2378" s="14"/>
      <c r="BEO2378" s="14"/>
      <c r="BEP2378" s="14"/>
      <c r="BEQ2378" s="14"/>
      <c r="BER2378" s="14"/>
      <c r="BES2378" s="14"/>
      <c r="BET2378" s="14"/>
      <c r="BEU2378" s="14"/>
      <c r="BEV2378" s="14"/>
      <c r="BEW2378" s="14"/>
      <c r="BEX2378" s="14"/>
      <c r="BEY2378" s="14"/>
      <c r="BEZ2378" s="14"/>
      <c r="BFA2378" s="14"/>
      <c r="BFB2378" s="14"/>
      <c r="BFC2378" s="14"/>
      <c r="BFD2378" s="14"/>
      <c r="BFE2378" s="14"/>
      <c r="BFF2378" s="14"/>
      <c r="BFG2378" s="14"/>
      <c r="BFH2378" s="14"/>
      <c r="BFI2378" s="14"/>
      <c r="BFJ2378" s="14"/>
      <c r="BFK2378" s="14"/>
      <c r="BFL2378" s="14"/>
      <c r="BFM2378" s="14"/>
      <c r="BFN2378" s="14"/>
      <c r="BFO2378" s="14"/>
      <c r="BFP2378" s="14"/>
      <c r="BFQ2378" s="14"/>
      <c r="BFR2378" s="14"/>
      <c r="BFS2378" s="14"/>
      <c r="BFT2378" s="14"/>
      <c r="BFU2378" s="14"/>
      <c r="BFV2378" s="14"/>
      <c r="BFW2378" s="14"/>
      <c r="BFX2378" s="14"/>
      <c r="BFY2378" s="14"/>
      <c r="BFZ2378" s="14"/>
      <c r="BGA2378" s="14"/>
      <c r="BGB2378" s="14"/>
      <c r="BGC2378" s="14"/>
      <c r="BGD2378" s="14"/>
      <c r="BGE2378" s="14"/>
      <c r="BGF2378" s="14"/>
      <c r="BGG2378" s="14"/>
      <c r="BGH2378" s="14"/>
      <c r="BGI2378" s="14"/>
      <c r="BGJ2378" s="14"/>
      <c r="BGK2378" s="14"/>
      <c r="BGL2378" s="14"/>
      <c r="BGM2378" s="14"/>
      <c r="BGN2378" s="14"/>
      <c r="BGO2378" s="14"/>
      <c r="BGP2378" s="14"/>
      <c r="BGQ2378" s="14"/>
      <c r="BGR2378" s="14"/>
      <c r="BGS2378" s="14"/>
      <c r="BGT2378" s="14"/>
      <c r="BGU2378" s="14"/>
      <c r="BGV2378" s="14"/>
      <c r="BGW2378" s="14"/>
      <c r="BGX2378" s="14"/>
      <c r="BGY2378" s="14"/>
      <c r="BGZ2378" s="14"/>
      <c r="BHA2378" s="14"/>
      <c r="BHB2378" s="14"/>
      <c r="BHC2378" s="14"/>
      <c r="BHD2378" s="14"/>
      <c r="BHE2378" s="14"/>
      <c r="BHF2378" s="14"/>
      <c r="BHG2378" s="14"/>
      <c r="BHH2378" s="14"/>
      <c r="BHI2378" s="14"/>
      <c r="BHJ2378" s="14"/>
      <c r="BHK2378" s="14"/>
      <c r="BHL2378" s="14"/>
      <c r="BHM2378" s="14"/>
      <c r="BHN2378" s="14"/>
      <c r="BHO2378" s="14"/>
      <c r="BHP2378" s="14"/>
      <c r="BHQ2378" s="14"/>
      <c r="BHR2378" s="14"/>
      <c r="BHS2378" s="14"/>
      <c r="BHT2378" s="14"/>
      <c r="BHU2378" s="14"/>
      <c r="BHV2378" s="14"/>
      <c r="BHW2378" s="14"/>
      <c r="BHX2378" s="14"/>
      <c r="BHY2378" s="14"/>
      <c r="BHZ2378" s="14"/>
      <c r="BIA2378" s="14"/>
      <c r="BIB2378" s="14"/>
      <c r="BIC2378" s="14"/>
      <c r="BID2378" s="14"/>
      <c r="BIE2378" s="14"/>
      <c r="BIF2378" s="14"/>
      <c r="BIG2378" s="14"/>
      <c r="BIH2378" s="14"/>
      <c r="BII2378" s="14"/>
      <c r="BIJ2378" s="14"/>
      <c r="BIK2378" s="14"/>
      <c r="BIL2378" s="14"/>
      <c r="BIM2378" s="14"/>
      <c r="BIN2378" s="14"/>
      <c r="BIO2378" s="14"/>
      <c r="BIP2378" s="14"/>
      <c r="BIQ2378" s="14"/>
      <c r="BIR2378" s="14"/>
      <c r="BIS2378" s="14"/>
      <c r="BIT2378" s="14"/>
      <c r="BIU2378" s="14"/>
      <c r="BIV2378" s="14"/>
      <c r="BIW2378" s="14"/>
      <c r="BIX2378" s="14"/>
      <c r="BIY2378" s="14"/>
      <c r="BIZ2378" s="14"/>
      <c r="BJA2378" s="14"/>
      <c r="BJB2378" s="14"/>
      <c r="BJC2378" s="14"/>
      <c r="BJD2378" s="14"/>
      <c r="BJE2378" s="14"/>
      <c r="BJF2378" s="14"/>
      <c r="BJG2378" s="14"/>
      <c r="BJH2378" s="14"/>
      <c r="BJI2378" s="14"/>
      <c r="BJJ2378" s="14"/>
      <c r="BJK2378" s="14"/>
      <c r="BJL2378" s="14"/>
      <c r="BJM2378" s="14"/>
      <c r="BJN2378" s="14"/>
      <c r="BJO2378" s="14"/>
      <c r="BJP2378" s="14"/>
      <c r="BJQ2378" s="14"/>
      <c r="BJR2378" s="14"/>
      <c r="BJS2378" s="14"/>
      <c r="BJT2378" s="14"/>
      <c r="BJU2378" s="14"/>
      <c r="BJV2378" s="14"/>
      <c r="BJW2378" s="14"/>
      <c r="BJX2378" s="14"/>
      <c r="BJY2378" s="14"/>
      <c r="BJZ2378" s="14"/>
      <c r="BKA2378" s="14"/>
      <c r="BKB2378" s="14"/>
      <c r="BKC2378" s="14"/>
      <c r="BKD2378" s="14"/>
      <c r="BKE2378" s="14"/>
      <c r="BKF2378" s="14"/>
      <c r="BKG2378" s="14"/>
      <c r="BKH2378" s="14"/>
      <c r="BKI2378" s="14"/>
      <c r="BKJ2378" s="14"/>
      <c r="BKK2378" s="14"/>
      <c r="BKL2378" s="14"/>
      <c r="BKM2378" s="14"/>
      <c r="BKN2378" s="14"/>
      <c r="BKO2378" s="14"/>
      <c r="BKP2378" s="14"/>
      <c r="BKQ2378" s="14"/>
      <c r="BKR2378" s="14"/>
      <c r="BKS2378" s="14"/>
      <c r="BKT2378" s="14"/>
      <c r="BKU2378" s="14"/>
      <c r="BKV2378" s="14"/>
      <c r="BKW2378" s="14"/>
      <c r="BKX2378" s="14"/>
      <c r="BKY2378" s="14"/>
      <c r="BKZ2378" s="14"/>
      <c r="BLA2378" s="14"/>
      <c r="BLB2378" s="14"/>
      <c r="BLC2378" s="14"/>
      <c r="BLD2378" s="14"/>
      <c r="BLE2378" s="14"/>
      <c r="BLF2378" s="14"/>
      <c r="BLG2378" s="14"/>
      <c r="BLH2378" s="14"/>
      <c r="BLI2378" s="14"/>
      <c r="BLJ2378" s="14"/>
      <c r="BLK2378" s="14"/>
      <c r="BLL2378" s="14"/>
      <c r="BLM2378" s="14"/>
      <c r="BLN2378" s="14"/>
      <c r="BLO2378" s="14"/>
      <c r="BLP2378" s="14"/>
      <c r="BLQ2378" s="14"/>
      <c r="BLR2378" s="14"/>
      <c r="BLS2378" s="14"/>
      <c r="BLT2378" s="14"/>
      <c r="BLU2378" s="14"/>
      <c r="BLV2378" s="14"/>
      <c r="BLW2378" s="14"/>
      <c r="BLX2378" s="14"/>
      <c r="BLY2378" s="14"/>
      <c r="BLZ2378" s="14"/>
      <c r="BMA2378" s="14"/>
      <c r="BMB2378" s="14"/>
      <c r="BMC2378" s="14"/>
      <c r="BMD2378" s="14"/>
      <c r="BME2378" s="14"/>
      <c r="BMF2378" s="14"/>
      <c r="BMG2378" s="14"/>
      <c r="BMH2378" s="14"/>
      <c r="BMI2378" s="14"/>
      <c r="BMJ2378" s="14"/>
      <c r="BMK2378" s="14"/>
      <c r="BML2378" s="14"/>
      <c r="BMM2378" s="14"/>
      <c r="BMN2378" s="14"/>
      <c r="BMO2378" s="14"/>
      <c r="BMP2378" s="14"/>
      <c r="BMQ2378" s="14"/>
      <c r="BMR2378" s="14"/>
      <c r="BMS2378" s="14"/>
      <c r="BMT2378" s="14"/>
      <c r="BMU2378" s="14"/>
      <c r="BMV2378" s="14"/>
      <c r="BMW2378" s="14"/>
      <c r="BMX2378" s="14"/>
      <c r="BMY2378" s="14"/>
      <c r="BMZ2378" s="14"/>
      <c r="BNA2378" s="14"/>
      <c r="BNB2378" s="14"/>
      <c r="BNC2378" s="14"/>
      <c r="BND2378" s="14"/>
      <c r="BNE2378" s="14"/>
      <c r="BNF2378" s="14"/>
      <c r="BNG2378" s="14"/>
      <c r="BNH2378" s="14"/>
      <c r="BNI2378" s="14"/>
      <c r="BNJ2378" s="14"/>
      <c r="BNK2378" s="14"/>
      <c r="BNL2378" s="14"/>
      <c r="BNM2378" s="14"/>
      <c r="BNN2378" s="14"/>
      <c r="BNO2378" s="14"/>
      <c r="BNP2378" s="14"/>
      <c r="BNQ2378" s="14"/>
      <c r="BNR2378" s="14"/>
      <c r="BNS2378" s="14"/>
      <c r="BNT2378" s="14"/>
      <c r="BNU2378" s="14"/>
      <c r="BNV2378" s="14"/>
      <c r="BNW2378" s="14"/>
      <c r="BNX2378" s="14"/>
      <c r="BNY2378" s="14"/>
      <c r="BNZ2378" s="14"/>
      <c r="BOA2378" s="14"/>
      <c r="BOB2378" s="14"/>
      <c r="BOC2378" s="14"/>
      <c r="BOD2378" s="14"/>
      <c r="BOE2378" s="14"/>
      <c r="BOF2378" s="14"/>
      <c r="BOG2378" s="14"/>
      <c r="BOH2378" s="14"/>
      <c r="BOI2378" s="14"/>
      <c r="BOJ2378" s="14"/>
      <c r="BOK2378" s="14"/>
      <c r="BOL2378" s="14"/>
      <c r="BOM2378" s="14"/>
      <c r="BON2378" s="14"/>
      <c r="BOO2378" s="14"/>
      <c r="BOP2378" s="14"/>
      <c r="BOQ2378" s="14"/>
      <c r="BOR2378" s="14"/>
      <c r="BOS2378" s="14"/>
      <c r="BOT2378" s="14"/>
      <c r="BOU2378" s="14"/>
      <c r="BOV2378" s="14"/>
      <c r="BOW2378" s="14"/>
      <c r="BOX2378" s="14"/>
      <c r="BOY2378" s="14"/>
      <c r="BOZ2378" s="14"/>
      <c r="BPA2378" s="14"/>
      <c r="BPB2378" s="14"/>
      <c r="BPC2378" s="14"/>
      <c r="BPD2378" s="14"/>
      <c r="BPE2378" s="14"/>
      <c r="BPF2378" s="14"/>
      <c r="BPG2378" s="14"/>
      <c r="BPH2378" s="14"/>
      <c r="BPI2378" s="14"/>
      <c r="BPJ2378" s="14"/>
      <c r="BPK2378" s="14"/>
      <c r="BPL2378" s="14"/>
      <c r="BPM2378" s="14"/>
      <c r="BPN2378" s="14"/>
      <c r="BPO2378" s="14"/>
      <c r="BPP2378" s="14"/>
      <c r="BPQ2378" s="14"/>
      <c r="BPR2378" s="14"/>
      <c r="BPS2378" s="14"/>
      <c r="BPT2378" s="14"/>
      <c r="BPU2378" s="14"/>
      <c r="BPV2378" s="14"/>
      <c r="BPW2378" s="14"/>
      <c r="BPX2378" s="14"/>
      <c r="BPY2378" s="14"/>
      <c r="BPZ2378" s="14"/>
      <c r="BQA2378" s="14"/>
      <c r="BQB2378" s="14"/>
      <c r="BQC2378" s="14"/>
      <c r="BQD2378" s="14"/>
      <c r="BQE2378" s="14"/>
      <c r="BQF2378" s="14"/>
      <c r="BQG2378" s="14"/>
      <c r="BQH2378" s="14"/>
      <c r="BQI2378" s="14"/>
      <c r="BQJ2378" s="14"/>
      <c r="BQK2378" s="14"/>
      <c r="BQL2378" s="14"/>
      <c r="BQM2378" s="14"/>
      <c r="BQN2378" s="14"/>
      <c r="BQO2378" s="14"/>
      <c r="BQP2378" s="14"/>
      <c r="BQQ2378" s="14"/>
      <c r="BQR2378" s="14"/>
      <c r="BQS2378" s="14"/>
      <c r="BQT2378" s="14"/>
      <c r="BQU2378" s="14"/>
      <c r="BQV2378" s="14"/>
      <c r="BQW2378" s="14"/>
      <c r="BQX2378" s="14"/>
      <c r="BQY2378" s="14"/>
      <c r="BQZ2378" s="14"/>
      <c r="BRA2378" s="14"/>
      <c r="BRB2378" s="14"/>
      <c r="BRC2378" s="14"/>
      <c r="BRD2378" s="14"/>
      <c r="BRE2378" s="14"/>
      <c r="BRF2378" s="14"/>
      <c r="BRG2378" s="14"/>
      <c r="BRH2378" s="14"/>
      <c r="BRI2378" s="14"/>
      <c r="BRJ2378" s="14"/>
      <c r="BRK2378" s="14"/>
      <c r="BRL2378" s="14"/>
      <c r="BRM2378" s="14"/>
      <c r="BRN2378" s="14"/>
      <c r="BRO2378" s="14"/>
      <c r="BRP2378" s="14"/>
      <c r="BRQ2378" s="14"/>
      <c r="BRR2378" s="14"/>
      <c r="BRS2378" s="14"/>
      <c r="BRT2378" s="14"/>
      <c r="BRU2378" s="14"/>
      <c r="BRV2378" s="14"/>
      <c r="BRW2378" s="14"/>
      <c r="BRX2378" s="14"/>
      <c r="BRY2378" s="14"/>
      <c r="BRZ2378" s="14"/>
      <c r="BSA2378" s="14"/>
      <c r="BSB2378" s="14"/>
      <c r="BSC2378" s="14"/>
      <c r="BSD2378" s="14"/>
      <c r="BSE2378" s="14"/>
      <c r="BSF2378" s="14"/>
      <c r="BSG2378" s="14"/>
      <c r="BSH2378" s="14"/>
      <c r="BSI2378" s="14"/>
      <c r="BSJ2378" s="14"/>
      <c r="BSK2378" s="14"/>
      <c r="BSL2378" s="14"/>
      <c r="BSM2378" s="14"/>
      <c r="BSN2378" s="14"/>
      <c r="BSO2378" s="14"/>
      <c r="BSP2378" s="14"/>
      <c r="BSQ2378" s="14"/>
      <c r="BSR2378" s="14"/>
      <c r="BSS2378" s="14"/>
      <c r="BST2378" s="14"/>
      <c r="BSU2378" s="14"/>
      <c r="BSV2378" s="14"/>
      <c r="BSW2378" s="14"/>
      <c r="BSX2378" s="14"/>
      <c r="BSY2378" s="14"/>
      <c r="BSZ2378" s="14"/>
      <c r="BTA2378" s="14"/>
      <c r="BTB2378" s="14"/>
      <c r="BTC2378" s="14"/>
      <c r="BTD2378" s="14"/>
      <c r="BTE2378" s="14"/>
      <c r="BTF2378" s="14"/>
      <c r="BTG2378" s="14"/>
      <c r="BTH2378" s="14"/>
      <c r="BTI2378" s="14"/>
      <c r="BTJ2378" s="14"/>
      <c r="BTK2378" s="14"/>
      <c r="BTL2378" s="14"/>
      <c r="BTM2378" s="14"/>
      <c r="BTN2378" s="14"/>
      <c r="BTO2378" s="14"/>
      <c r="BTP2378" s="14"/>
      <c r="BTQ2378" s="14"/>
      <c r="BTR2378" s="14"/>
      <c r="BTS2378" s="14"/>
      <c r="BTT2378" s="14"/>
      <c r="BTU2378" s="14"/>
      <c r="BTV2378" s="14"/>
      <c r="BTW2378" s="14"/>
      <c r="BTX2378" s="14"/>
      <c r="BTY2378" s="14"/>
      <c r="BTZ2378" s="14"/>
      <c r="BUA2378" s="14"/>
      <c r="BUB2378" s="14"/>
      <c r="BUC2378" s="14"/>
      <c r="BUD2378" s="14"/>
      <c r="BUE2378" s="14"/>
      <c r="BUF2378" s="14"/>
      <c r="BUG2378" s="14"/>
      <c r="BUH2378" s="14"/>
      <c r="BUI2378" s="14"/>
      <c r="BUJ2378" s="14"/>
      <c r="BUK2378" s="14"/>
      <c r="BUL2378" s="14"/>
      <c r="BUM2378" s="14"/>
      <c r="BUN2378" s="14"/>
      <c r="BUO2378" s="14"/>
      <c r="BUP2378" s="14"/>
      <c r="BUQ2378" s="14"/>
      <c r="BUR2378" s="14"/>
      <c r="BUS2378" s="14"/>
      <c r="BUT2378" s="14"/>
      <c r="BUU2378" s="14"/>
      <c r="BUV2378" s="14"/>
      <c r="BUW2378" s="14"/>
      <c r="BUX2378" s="14"/>
      <c r="BUY2378" s="14"/>
      <c r="BUZ2378" s="14"/>
      <c r="BVA2378" s="14"/>
      <c r="BVB2378" s="14"/>
      <c r="BVC2378" s="14"/>
      <c r="BVD2378" s="14"/>
      <c r="BVE2378" s="14"/>
      <c r="BVF2378" s="14"/>
      <c r="BVG2378" s="14"/>
      <c r="BVH2378" s="14"/>
      <c r="BVI2378" s="14"/>
      <c r="BVJ2378" s="14"/>
      <c r="BVK2378" s="14"/>
      <c r="BVL2378" s="14"/>
      <c r="BVM2378" s="14"/>
      <c r="BVN2378" s="14"/>
      <c r="BVO2378" s="14"/>
      <c r="BVP2378" s="14"/>
      <c r="BVQ2378" s="14"/>
      <c r="BVR2378" s="14"/>
      <c r="BVS2378" s="14"/>
      <c r="BVT2378" s="14"/>
      <c r="BVU2378" s="14"/>
      <c r="BVV2378" s="14"/>
      <c r="BVW2378" s="14"/>
      <c r="BVX2378" s="14"/>
      <c r="BVY2378" s="14"/>
      <c r="BVZ2378" s="14"/>
      <c r="BWA2378" s="14"/>
      <c r="BWB2378" s="14"/>
      <c r="BWC2378" s="14"/>
      <c r="BWD2378" s="14"/>
      <c r="BWE2378" s="14"/>
      <c r="BWF2378" s="14"/>
      <c r="BWG2378" s="14"/>
      <c r="BWH2378" s="14"/>
      <c r="BWI2378" s="14"/>
      <c r="BWJ2378" s="14"/>
      <c r="BWK2378" s="14"/>
      <c r="BWL2378" s="14"/>
      <c r="BWM2378" s="14"/>
      <c r="BWN2378" s="14"/>
      <c r="BWO2378" s="14"/>
      <c r="BWP2378" s="14"/>
      <c r="BWQ2378" s="14"/>
      <c r="BWR2378" s="14"/>
      <c r="BWS2378" s="14"/>
      <c r="BWT2378" s="14"/>
      <c r="BWU2378" s="14"/>
      <c r="BWV2378" s="14"/>
      <c r="BWW2378" s="14"/>
      <c r="BWX2378" s="14"/>
      <c r="BWY2378" s="14"/>
      <c r="BWZ2378" s="14"/>
      <c r="BXA2378" s="14"/>
      <c r="BXB2378" s="14"/>
      <c r="BXC2378" s="14"/>
      <c r="BXD2378" s="14"/>
      <c r="BXE2378" s="14"/>
      <c r="BXF2378" s="14"/>
      <c r="BXG2378" s="14"/>
      <c r="BXH2378" s="14"/>
      <c r="BXI2378" s="14"/>
      <c r="BXJ2378" s="14"/>
      <c r="BXK2378" s="14"/>
      <c r="BXL2378" s="14"/>
      <c r="BXM2378" s="14"/>
      <c r="BXN2378" s="14"/>
      <c r="BXO2378" s="14"/>
      <c r="BXP2378" s="14"/>
      <c r="BXQ2378" s="14"/>
      <c r="BXR2378" s="14"/>
      <c r="BXS2378" s="14"/>
      <c r="BXT2378" s="14"/>
      <c r="BXU2378" s="14"/>
      <c r="BXV2378" s="14"/>
      <c r="BXW2378" s="14"/>
      <c r="BXX2378" s="14"/>
      <c r="BXY2378" s="14"/>
      <c r="BXZ2378" s="14"/>
      <c r="BYA2378" s="14"/>
      <c r="BYB2378" s="14"/>
      <c r="BYC2378" s="14"/>
      <c r="BYD2378" s="14"/>
      <c r="BYE2378" s="14"/>
      <c r="BYF2378" s="14"/>
      <c r="BYG2378" s="14"/>
      <c r="BYH2378" s="14"/>
      <c r="BYI2378" s="14"/>
      <c r="BYJ2378" s="14"/>
      <c r="BYK2378" s="14"/>
      <c r="BYL2378" s="14"/>
      <c r="BYM2378" s="14"/>
      <c r="BYN2378" s="14"/>
      <c r="BYO2378" s="14"/>
      <c r="BYP2378" s="14"/>
      <c r="BYQ2378" s="14"/>
      <c r="BYR2378" s="14"/>
      <c r="BYS2378" s="14"/>
      <c r="BYT2378" s="14"/>
      <c r="BYU2378" s="14"/>
      <c r="BYV2378" s="14"/>
      <c r="BYW2378" s="14"/>
      <c r="BYX2378" s="14"/>
      <c r="BYY2378" s="14"/>
      <c r="BYZ2378" s="14"/>
      <c r="BZA2378" s="14"/>
      <c r="BZB2378" s="14"/>
      <c r="BZC2378" s="14"/>
      <c r="BZD2378" s="14"/>
      <c r="BZE2378" s="14"/>
      <c r="BZF2378" s="14"/>
      <c r="BZG2378" s="14"/>
      <c r="BZH2378" s="14"/>
      <c r="BZI2378" s="14"/>
      <c r="BZJ2378" s="14"/>
      <c r="BZK2378" s="14"/>
      <c r="BZL2378" s="14"/>
      <c r="BZM2378" s="14"/>
      <c r="BZN2378" s="14"/>
      <c r="BZO2378" s="14"/>
      <c r="BZP2378" s="14"/>
      <c r="BZQ2378" s="14"/>
      <c r="BZR2378" s="14"/>
      <c r="BZS2378" s="14"/>
      <c r="BZT2378" s="14"/>
      <c r="BZU2378" s="14"/>
      <c r="BZV2378" s="14"/>
      <c r="BZW2378" s="14"/>
      <c r="BZX2378" s="14"/>
      <c r="BZY2378" s="14"/>
      <c r="BZZ2378" s="14"/>
      <c r="CAA2378" s="14"/>
      <c r="CAB2378" s="14"/>
      <c r="CAC2378" s="14"/>
      <c r="CAD2378" s="14"/>
      <c r="CAE2378" s="14"/>
      <c r="CAF2378" s="14"/>
      <c r="CAG2378" s="14"/>
      <c r="CAH2378" s="14"/>
      <c r="CAI2378" s="14"/>
      <c r="CAJ2378" s="14"/>
      <c r="CAK2378" s="14"/>
      <c r="CAL2378" s="14"/>
      <c r="CAM2378" s="14"/>
      <c r="CAN2378" s="14"/>
      <c r="CAO2378" s="14"/>
      <c r="CAP2378" s="14"/>
      <c r="CAQ2378" s="14"/>
      <c r="CAR2378" s="14"/>
      <c r="CAS2378" s="14"/>
      <c r="CAT2378" s="14"/>
      <c r="CAU2378" s="14"/>
      <c r="CAV2378" s="14"/>
      <c r="CAW2378" s="14"/>
      <c r="CAX2378" s="14"/>
      <c r="CAY2378" s="14"/>
      <c r="CAZ2378" s="14"/>
      <c r="CBA2378" s="14"/>
      <c r="CBB2378" s="14"/>
      <c r="CBC2378" s="14"/>
      <c r="CBD2378" s="14"/>
      <c r="CBE2378" s="14"/>
      <c r="CBF2378" s="14"/>
      <c r="CBG2378" s="14"/>
      <c r="CBH2378" s="14"/>
      <c r="CBI2378" s="14"/>
      <c r="CBJ2378" s="14"/>
      <c r="CBK2378" s="14"/>
      <c r="CBL2378" s="14"/>
      <c r="CBM2378" s="14"/>
      <c r="CBN2378" s="14"/>
      <c r="CBO2378" s="14"/>
      <c r="CBP2378" s="14"/>
      <c r="CBQ2378" s="14"/>
      <c r="CBR2378" s="14"/>
      <c r="CBS2378" s="14"/>
      <c r="CBT2378" s="14"/>
      <c r="CBU2378" s="14"/>
      <c r="CBV2378" s="14"/>
      <c r="CBW2378" s="14"/>
      <c r="CBX2378" s="14"/>
      <c r="CBY2378" s="14"/>
      <c r="CBZ2378" s="14"/>
      <c r="CCA2378" s="14"/>
      <c r="CCB2378" s="14"/>
      <c r="CCC2378" s="14"/>
      <c r="CCD2378" s="14"/>
      <c r="CCE2378" s="14"/>
      <c r="CCF2378" s="14"/>
      <c r="CCG2378" s="14"/>
      <c r="CCH2378" s="14"/>
      <c r="CCI2378" s="14"/>
      <c r="CCJ2378" s="14"/>
      <c r="CCK2378" s="14"/>
      <c r="CCL2378" s="14"/>
      <c r="CCM2378" s="14"/>
      <c r="CCN2378" s="14"/>
      <c r="CCO2378" s="14"/>
      <c r="CCP2378" s="14"/>
      <c r="CCQ2378" s="14"/>
      <c r="CCR2378" s="14"/>
      <c r="CCS2378" s="14"/>
      <c r="CCT2378" s="14"/>
      <c r="CCU2378" s="14"/>
      <c r="CCV2378" s="14"/>
      <c r="CCW2378" s="14"/>
      <c r="CCX2378" s="14"/>
      <c r="CCY2378" s="14"/>
      <c r="CCZ2378" s="14"/>
      <c r="CDA2378" s="14"/>
      <c r="CDB2378" s="14"/>
      <c r="CDC2378" s="14"/>
      <c r="CDD2378" s="14"/>
      <c r="CDE2378" s="14"/>
      <c r="CDF2378" s="14"/>
      <c r="CDG2378" s="14"/>
      <c r="CDH2378" s="14"/>
      <c r="CDI2378" s="14"/>
      <c r="CDJ2378" s="14"/>
      <c r="CDK2378" s="14"/>
      <c r="CDL2378" s="14"/>
      <c r="CDM2378" s="14"/>
      <c r="CDN2378" s="14"/>
      <c r="CDO2378" s="14"/>
      <c r="CDP2378" s="14"/>
      <c r="CDQ2378" s="14"/>
      <c r="CDR2378" s="14"/>
      <c r="CDS2378" s="14"/>
      <c r="CDT2378" s="14"/>
      <c r="CDU2378" s="14"/>
      <c r="CDV2378" s="14"/>
      <c r="CDW2378" s="14"/>
      <c r="CDX2378" s="14"/>
      <c r="CDY2378" s="14"/>
      <c r="CDZ2378" s="14"/>
      <c r="CEA2378" s="14"/>
      <c r="CEB2378" s="14"/>
      <c r="CEC2378" s="14"/>
      <c r="CED2378" s="14"/>
      <c r="CEE2378" s="14"/>
      <c r="CEF2378" s="14"/>
      <c r="CEG2378" s="14"/>
      <c r="CEH2378" s="14"/>
      <c r="CEI2378" s="14"/>
      <c r="CEJ2378" s="14"/>
      <c r="CEK2378" s="14"/>
      <c r="CEL2378" s="14"/>
      <c r="CEM2378" s="14"/>
      <c r="CEN2378" s="14"/>
      <c r="CEO2378" s="14"/>
      <c r="CEP2378" s="14"/>
      <c r="CEQ2378" s="14"/>
      <c r="CER2378" s="14"/>
      <c r="CES2378" s="14"/>
      <c r="CET2378" s="14"/>
      <c r="CEU2378" s="14"/>
      <c r="CEV2378" s="14"/>
      <c r="CEW2378" s="14"/>
      <c r="CEX2378" s="14"/>
      <c r="CEY2378" s="14"/>
      <c r="CEZ2378" s="14"/>
      <c r="CFA2378" s="14"/>
      <c r="CFB2378" s="14"/>
      <c r="CFC2378" s="14"/>
      <c r="CFD2378" s="14"/>
      <c r="CFE2378" s="14"/>
      <c r="CFF2378" s="14"/>
      <c r="CFG2378" s="14"/>
      <c r="CFH2378" s="14"/>
      <c r="CFI2378" s="14"/>
      <c r="CFJ2378" s="14"/>
      <c r="CFK2378" s="14"/>
      <c r="CFL2378" s="14"/>
      <c r="CFM2378" s="14"/>
      <c r="CFN2378" s="14"/>
      <c r="CFO2378" s="14"/>
      <c r="CFP2378" s="14"/>
      <c r="CFQ2378" s="14"/>
      <c r="CFR2378" s="14"/>
      <c r="CFS2378" s="14"/>
      <c r="CFT2378" s="14"/>
      <c r="CFU2378" s="14"/>
      <c r="CFV2378" s="14"/>
      <c r="CFW2378" s="14"/>
      <c r="CFX2378" s="14"/>
      <c r="CFY2378" s="14"/>
      <c r="CFZ2378" s="14"/>
      <c r="CGA2378" s="14"/>
      <c r="CGB2378" s="14"/>
      <c r="CGC2378" s="14"/>
      <c r="CGD2378" s="14"/>
      <c r="CGE2378" s="14"/>
      <c r="CGF2378" s="14"/>
      <c r="CGG2378" s="14"/>
      <c r="CGH2378" s="14"/>
      <c r="CGI2378" s="14"/>
      <c r="CGJ2378" s="14"/>
      <c r="CGK2378" s="14"/>
      <c r="CGL2378" s="14"/>
      <c r="CGM2378" s="14"/>
      <c r="CGN2378" s="14"/>
      <c r="CGO2378" s="14"/>
      <c r="CGP2378" s="14"/>
      <c r="CGQ2378" s="14"/>
      <c r="CGR2378" s="14"/>
      <c r="CGS2378" s="14"/>
      <c r="CGT2378" s="14"/>
      <c r="CGU2378" s="14"/>
      <c r="CGV2378" s="14"/>
      <c r="CGW2378" s="14"/>
      <c r="CGX2378" s="14"/>
      <c r="CGY2378" s="14"/>
      <c r="CGZ2378" s="14"/>
      <c r="CHA2378" s="14"/>
      <c r="CHB2378" s="14"/>
      <c r="CHC2378" s="14"/>
      <c r="CHD2378" s="14"/>
      <c r="CHE2378" s="14"/>
      <c r="CHF2378" s="14"/>
      <c r="CHG2378" s="14"/>
      <c r="CHH2378" s="14"/>
      <c r="CHI2378" s="14"/>
      <c r="CHJ2378" s="14"/>
      <c r="CHK2378" s="14"/>
      <c r="CHL2378" s="14"/>
      <c r="CHM2378" s="14"/>
      <c r="CHN2378" s="14"/>
      <c r="CHO2378" s="14"/>
      <c r="CHP2378" s="14"/>
      <c r="CHQ2378" s="14"/>
      <c r="CHR2378" s="14"/>
      <c r="CHS2378" s="14"/>
      <c r="CHT2378" s="14"/>
      <c r="CHU2378" s="14"/>
      <c r="CHV2378" s="14"/>
      <c r="CHW2378" s="14"/>
      <c r="CHX2378" s="14"/>
      <c r="CHY2378" s="14"/>
      <c r="CHZ2378" s="14"/>
      <c r="CIA2378" s="14"/>
      <c r="CIB2378" s="14"/>
      <c r="CIC2378" s="14"/>
      <c r="CID2378" s="14"/>
      <c r="CIE2378" s="14"/>
      <c r="CIF2378" s="14"/>
      <c r="CIG2378" s="14"/>
      <c r="CIH2378" s="14"/>
      <c r="CII2378" s="14"/>
      <c r="CIJ2378" s="14"/>
      <c r="CIK2378" s="14"/>
      <c r="CIL2378" s="14"/>
      <c r="CIM2378" s="14"/>
      <c r="CIN2378" s="14"/>
      <c r="CIO2378" s="14"/>
      <c r="CIP2378" s="14"/>
      <c r="CIQ2378" s="14"/>
      <c r="CIR2378" s="14"/>
      <c r="CIS2378" s="14"/>
      <c r="CIT2378" s="14"/>
      <c r="CIU2378" s="14"/>
      <c r="CIV2378" s="14"/>
      <c r="CIW2378" s="14"/>
      <c r="CIX2378" s="14"/>
      <c r="CIY2378" s="14"/>
      <c r="CIZ2378" s="14"/>
      <c r="CJA2378" s="14"/>
      <c r="CJB2378" s="14"/>
      <c r="CJC2378" s="14"/>
      <c r="CJD2378" s="14"/>
      <c r="CJE2378" s="14"/>
      <c r="CJF2378" s="14"/>
      <c r="CJG2378" s="14"/>
      <c r="CJH2378" s="14"/>
      <c r="CJI2378" s="14"/>
      <c r="CJJ2378" s="14"/>
      <c r="CJK2378" s="14"/>
      <c r="CJL2378" s="14"/>
      <c r="CJM2378" s="14"/>
      <c r="CJN2378" s="14"/>
      <c r="CJO2378" s="14"/>
      <c r="CJP2378" s="14"/>
      <c r="CJQ2378" s="14"/>
      <c r="CJR2378" s="14"/>
      <c r="CJS2378" s="14"/>
      <c r="CJT2378" s="14"/>
      <c r="CJU2378" s="14"/>
      <c r="CJV2378" s="14"/>
      <c r="CJW2378" s="14"/>
      <c r="CJX2378" s="14"/>
      <c r="CJY2378" s="14"/>
      <c r="CJZ2378" s="14"/>
      <c r="CKA2378" s="14"/>
      <c r="CKB2378" s="14"/>
      <c r="CKC2378" s="14"/>
      <c r="CKD2378" s="14"/>
      <c r="CKE2378" s="14"/>
      <c r="CKF2378" s="14"/>
      <c r="CKG2378" s="14"/>
      <c r="CKH2378" s="14"/>
      <c r="CKI2378" s="14"/>
      <c r="CKJ2378" s="14"/>
      <c r="CKK2378" s="14"/>
      <c r="CKL2378" s="14"/>
      <c r="CKM2378" s="14"/>
      <c r="CKN2378" s="14"/>
      <c r="CKO2378" s="14"/>
      <c r="CKP2378" s="14"/>
      <c r="CKQ2378" s="14"/>
      <c r="CKR2378" s="14"/>
      <c r="CKS2378" s="14"/>
      <c r="CKT2378" s="14"/>
      <c r="CKU2378" s="14"/>
      <c r="CKV2378" s="14"/>
      <c r="CKW2378" s="14"/>
      <c r="CKX2378" s="14"/>
      <c r="CKY2378" s="14"/>
      <c r="CKZ2378" s="14"/>
      <c r="CLA2378" s="14"/>
      <c r="CLB2378" s="14"/>
      <c r="CLC2378" s="14"/>
      <c r="CLD2378" s="14"/>
      <c r="CLE2378" s="14"/>
      <c r="CLF2378" s="14"/>
      <c r="CLG2378" s="14"/>
      <c r="CLH2378" s="14"/>
      <c r="CLI2378" s="14"/>
      <c r="CLJ2378" s="14"/>
      <c r="CLK2378" s="14"/>
      <c r="CLL2378" s="14"/>
      <c r="CLM2378" s="14"/>
      <c r="CLN2378" s="14"/>
      <c r="CLO2378" s="14"/>
      <c r="CLP2378" s="14"/>
      <c r="CLQ2378" s="14"/>
      <c r="CLR2378" s="14"/>
      <c r="CLS2378" s="14"/>
      <c r="CLT2378" s="14"/>
      <c r="CLU2378" s="14"/>
      <c r="CLV2378" s="14"/>
      <c r="CLW2378" s="14"/>
      <c r="CLX2378" s="14"/>
      <c r="CLY2378" s="14"/>
      <c r="CLZ2378" s="14"/>
      <c r="CMA2378" s="14"/>
      <c r="CMB2378" s="14"/>
      <c r="CMC2378" s="14"/>
      <c r="CMD2378" s="14"/>
      <c r="CME2378" s="14"/>
      <c r="CMF2378" s="14"/>
      <c r="CMG2378" s="14"/>
      <c r="CMH2378" s="14"/>
      <c r="CMI2378" s="14"/>
      <c r="CMJ2378" s="14"/>
      <c r="CMK2378" s="14"/>
      <c r="CML2378" s="14"/>
      <c r="CMM2378" s="14"/>
      <c r="CMN2378" s="14"/>
      <c r="CMO2378" s="14"/>
      <c r="CMP2378" s="14"/>
      <c r="CMQ2378" s="14"/>
      <c r="CMR2378" s="14"/>
      <c r="CMS2378" s="14"/>
      <c r="CMT2378" s="14"/>
      <c r="CMU2378" s="14"/>
      <c r="CMV2378" s="14"/>
      <c r="CMW2378" s="14"/>
      <c r="CMX2378" s="14"/>
      <c r="CMY2378" s="14"/>
      <c r="CMZ2378" s="14"/>
      <c r="CNA2378" s="14"/>
      <c r="CNB2378" s="14"/>
      <c r="CNC2378" s="14"/>
      <c r="CND2378" s="14"/>
      <c r="CNE2378" s="14"/>
      <c r="CNF2378" s="14"/>
      <c r="CNG2378" s="14"/>
      <c r="CNH2378" s="14"/>
      <c r="CNI2378" s="14"/>
      <c r="CNJ2378" s="14"/>
      <c r="CNK2378" s="14"/>
      <c r="CNL2378" s="14"/>
      <c r="CNM2378" s="14"/>
      <c r="CNN2378" s="14"/>
      <c r="CNO2378" s="14"/>
      <c r="CNP2378" s="14"/>
      <c r="CNQ2378" s="14"/>
      <c r="CNR2378" s="14"/>
      <c r="CNS2378" s="14"/>
      <c r="CNT2378" s="14"/>
      <c r="CNU2378" s="14"/>
      <c r="CNV2378" s="14"/>
      <c r="CNW2378" s="14"/>
      <c r="CNX2378" s="14"/>
      <c r="CNY2378" s="14"/>
      <c r="CNZ2378" s="14"/>
      <c r="COA2378" s="14"/>
      <c r="COB2378" s="14"/>
      <c r="COC2378" s="14"/>
      <c r="COD2378" s="14"/>
      <c r="COE2378" s="14"/>
      <c r="COF2378" s="14"/>
      <c r="COG2378" s="14"/>
      <c r="COH2378" s="14"/>
      <c r="COI2378" s="14"/>
      <c r="COJ2378" s="14"/>
      <c r="COK2378" s="14"/>
      <c r="COL2378" s="14"/>
      <c r="COM2378" s="14"/>
      <c r="CON2378" s="14"/>
      <c r="COO2378" s="14"/>
      <c r="COP2378" s="14"/>
      <c r="COQ2378" s="14"/>
      <c r="COR2378" s="14"/>
      <c r="COS2378" s="14"/>
      <c r="COT2378" s="14"/>
      <c r="COU2378" s="14"/>
      <c r="COV2378" s="14"/>
      <c r="COW2378" s="14"/>
      <c r="COX2378" s="14"/>
      <c r="COY2378" s="14"/>
      <c r="COZ2378" s="14"/>
      <c r="CPA2378" s="14"/>
      <c r="CPB2378" s="14"/>
      <c r="CPC2378" s="14"/>
      <c r="CPD2378" s="14"/>
      <c r="CPE2378" s="14"/>
      <c r="CPF2378" s="14"/>
      <c r="CPG2378" s="14"/>
      <c r="CPH2378" s="14"/>
      <c r="CPI2378" s="14"/>
      <c r="CPJ2378" s="14"/>
      <c r="CPK2378" s="14"/>
      <c r="CPL2378" s="14"/>
      <c r="CPM2378" s="14"/>
      <c r="CPN2378" s="14"/>
      <c r="CPO2378" s="14"/>
      <c r="CPP2378" s="14"/>
      <c r="CPQ2378" s="14"/>
      <c r="CPR2378" s="14"/>
      <c r="CPS2378" s="14"/>
      <c r="CPT2378" s="14"/>
      <c r="CPU2378" s="14"/>
      <c r="CPV2378" s="14"/>
      <c r="CPW2378" s="14"/>
      <c r="CPX2378" s="14"/>
      <c r="CPY2378" s="14"/>
      <c r="CPZ2378" s="14"/>
      <c r="CQA2378" s="14"/>
      <c r="CQB2378" s="14"/>
      <c r="CQC2378" s="14"/>
      <c r="CQD2378" s="14"/>
      <c r="CQE2378" s="14"/>
      <c r="CQF2378" s="14"/>
      <c r="CQG2378" s="14"/>
      <c r="CQH2378" s="14"/>
      <c r="CQI2378" s="14"/>
      <c r="CQJ2378" s="14"/>
      <c r="CQK2378" s="14"/>
      <c r="CQL2378" s="14"/>
      <c r="CQM2378" s="14"/>
      <c r="CQN2378" s="14"/>
      <c r="CQO2378" s="14"/>
      <c r="CQP2378" s="14"/>
      <c r="CQQ2378" s="14"/>
      <c r="CQR2378" s="14"/>
      <c r="CQS2378" s="14"/>
      <c r="CQT2378" s="14"/>
      <c r="CQU2378" s="14"/>
      <c r="CQV2378" s="14"/>
      <c r="CQW2378" s="14"/>
      <c r="CQX2378" s="14"/>
      <c r="CQY2378" s="14"/>
      <c r="CQZ2378" s="14"/>
      <c r="CRA2378" s="14"/>
      <c r="CRB2378" s="14"/>
      <c r="CRC2378" s="14"/>
      <c r="CRD2378" s="14"/>
      <c r="CRE2378" s="14"/>
      <c r="CRF2378" s="14"/>
      <c r="CRG2378" s="14"/>
      <c r="CRH2378" s="14"/>
      <c r="CRI2378" s="14"/>
      <c r="CRJ2378" s="14"/>
      <c r="CRK2378" s="14"/>
      <c r="CRL2378" s="14"/>
      <c r="CRM2378" s="14"/>
      <c r="CRN2378" s="14"/>
      <c r="CRO2378" s="14"/>
      <c r="CRP2378" s="14"/>
      <c r="CRQ2378" s="14"/>
      <c r="CRR2378" s="14"/>
      <c r="CRS2378" s="14"/>
      <c r="CRT2378" s="14"/>
      <c r="CRU2378" s="14"/>
      <c r="CRV2378" s="14"/>
      <c r="CRW2378" s="14"/>
      <c r="CRX2378" s="14"/>
      <c r="CRY2378" s="14"/>
      <c r="CRZ2378" s="14"/>
      <c r="CSA2378" s="14"/>
      <c r="CSB2378" s="14"/>
      <c r="CSC2378" s="14"/>
      <c r="CSD2378" s="14"/>
      <c r="CSE2378" s="14"/>
      <c r="CSF2378" s="14"/>
      <c r="CSG2378" s="14"/>
      <c r="CSH2378" s="14"/>
      <c r="CSI2378" s="14"/>
      <c r="CSJ2378" s="14"/>
      <c r="CSK2378" s="14"/>
      <c r="CSL2378" s="14"/>
      <c r="CSM2378" s="14"/>
      <c r="CSN2378" s="14"/>
      <c r="CSO2378" s="14"/>
      <c r="CSP2378" s="14"/>
      <c r="CSQ2378" s="14"/>
      <c r="CSR2378" s="14"/>
      <c r="CSS2378" s="14"/>
      <c r="CST2378" s="14"/>
      <c r="CSU2378" s="14"/>
      <c r="CSV2378" s="14"/>
      <c r="CSW2378" s="14"/>
      <c r="CSX2378" s="14"/>
      <c r="CSY2378" s="14"/>
      <c r="CSZ2378" s="14"/>
      <c r="CTA2378" s="14"/>
      <c r="CTB2378" s="14"/>
      <c r="CTC2378" s="14"/>
      <c r="CTD2378" s="14"/>
      <c r="CTE2378" s="14"/>
      <c r="CTF2378" s="14"/>
      <c r="CTG2378" s="14"/>
      <c r="CTH2378" s="14"/>
      <c r="CTI2378" s="14"/>
      <c r="CTJ2378" s="14"/>
      <c r="CTK2378" s="14"/>
      <c r="CTL2378" s="14"/>
      <c r="CTM2378" s="14"/>
      <c r="CTN2378" s="14"/>
      <c r="CTO2378" s="14"/>
      <c r="CTP2378" s="14"/>
      <c r="CTQ2378" s="14"/>
      <c r="CTR2378" s="14"/>
      <c r="CTS2378" s="14"/>
      <c r="CTT2378" s="14"/>
      <c r="CTU2378" s="14"/>
      <c r="CTV2378" s="14"/>
      <c r="CTW2378" s="14"/>
      <c r="CTX2378" s="14"/>
      <c r="CTY2378" s="14"/>
      <c r="CTZ2378" s="14"/>
      <c r="CUA2378" s="14"/>
      <c r="CUB2378" s="14"/>
      <c r="CUC2378" s="14"/>
      <c r="CUD2378" s="14"/>
      <c r="CUE2378" s="14"/>
      <c r="CUF2378" s="14"/>
      <c r="CUG2378" s="14"/>
      <c r="CUH2378" s="14"/>
      <c r="CUI2378" s="14"/>
      <c r="CUJ2378" s="14"/>
      <c r="CUK2378" s="14"/>
      <c r="CUL2378" s="14"/>
      <c r="CUM2378" s="14"/>
      <c r="CUN2378" s="14"/>
      <c r="CUO2378" s="14"/>
      <c r="CUP2378" s="14"/>
      <c r="CUQ2378" s="14"/>
      <c r="CUR2378" s="14"/>
      <c r="CUS2378" s="14"/>
      <c r="CUT2378" s="14"/>
      <c r="CUU2378" s="14"/>
      <c r="CUV2378" s="14"/>
      <c r="CUW2378" s="14"/>
      <c r="CUX2378" s="14"/>
      <c r="CUY2378" s="14"/>
      <c r="CUZ2378" s="14"/>
      <c r="CVA2378" s="14"/>
      <c r="CVB2378" s="14"/>
      <c r="CVC2378" s="14"/>
      <c r="CVD2378" s="14"/>
      <c r="CVE2378" s="14"/>
      <c r="CVF2378" s="14"/>
      <c r="CVG2378" s="14"/>
      <c r="CVH2378" s="14"/>
      <c r="CVI2378" s="14"/>
      <c r="CVJ2378" s="14"/>
      <c r="CVK2378" s="14"/>
      <c r="CVL2378" s="14"/>
      <c r="CVM2378" s="14"/>
      <c r="CVN2378" s="14"/>
      <c r="CVO2378" s="14"/>
      <c r="CVP2378" s="14"/>
      <c r="CVQ2378" s="14"/>
      <c r="CVR2378" s="14"/>
      <c r="CVS2378" s="14"/>
      <c r="CVT2378" s="14"/>
      <c r="CVU2378" s="14"/>
      <c r="CVV2378" s="14"/>
      <c r="CVW2378" s="14"/>
      <c r="CVX2378" s="14"/>
      <c r="CVY2378" s="14"/>
      <c r="CVZ2378" s="14"/>
      <c r="CWA2378" s="14"/>
      <c r="CWB2378" s="14"/>
      <c r="CWC2378" s="14"/>
      <c r="CWD2378" s="14"/>
      <c r="CWE2378" s="14"/>
      <c r="CWF2378" s="14"/>
      <c r="CWG2378" s="14"/>
      <c r="CWH2378" s="14"/>
      <c r="CWI2378" s="14"/>
      <c r="CWJ2378" s="14"/>
      <c r="CWK2378" s="14"/>
      <c r="CWL2378" s="14"/>
      <c r="CWM2378" s="14"/>
      <c r="CWN2378" s="14"/>
      <c r="CWO2378" s="14"/>
      <c r="CWP2378" s="14"/>
      <c r="CWQ2378" s="14"/>
      <c r="CWR2378" s="14"/>
      <c r="CWS2378" s="14"/>
      <c r="CWT2378" s="14"/>
      <c r="CWU2378" s="14"/>
      <c r="CWV2378" s="14"/>
      <c r="CWW2378" s="14"/>
      <c r="CWX2378" s="14"/>
      <c r="CWY2378" s="14"/>
      <c r="CWZ2378" s="14"/>
      <c r="CXA2378" s="14"/>
      <c r="CXB2378" s="14"/>
      <c r="CXC2378" s="14"/>
      <c r="CXD2378" s="14"/>
      <c r="CXE2378" s="14"/>
      <c r="CXF2378" s="14"/>
      <c r="CXG2378" s="14"/>
      <c r="CXH2378" s="14"/>
      <c r="CXI2378" s="14"/>
      <c r="CXJ2378" s="14"/>
      <c r="CXK2378" s="14"/>
      <c r="CXL2378" s="14"/>
      <c r="CXM2378" s="14"/>
      <c r="CXN2378" s="14"/>
      <c r="CXO2378" s="14"/>
      <c r="CXP2378" s="14"/>
      <c r="CXQ2378" s="14"/>
      <c r="CXR2378" s="14"/>
      <c r="CXS2378" s="14"/>
      <c r="CXT2378" s="14"/>
      <c r="CXU2378" s="14"/>
      <c r="CXV2378" s="14"/>
      <c r="CXW2378" s="14"/>
      <c r="CXX2378" s="14"/>
      <c r="CXY2378" s="14"/>
      <c r="CXZ2378" s="14"/>
      <c r="CYA2378" s="14"/>
      <c r="CYB2378" s="14"/>
      <c r="CYC2378" s="14"/>
      <c r="CYD2378" s="14"/>
      <c r="CYE2378" s="14"/>
      <c r="CYF2378" s="14"/>
      <c r="CYG2378" s="14"/>
      <c r="CYH2378" s="14"/>
      <c r="CYI2378" s="14"/>
      <c r="CYJ2378" s="14"/>
      <c r="CYK2378" s="14"/>
      <c r="CYL2378" s="14"/>
      <c r="CYM2378" s="14"/>
      <c r="CYN2378" s="14"/>
      <c r="CYO2378" s="14"/>
      <c r="CYP2378" s="14"/>
      <c r="CYQ2378" s="14"/>
      <c r="CYR2378" s="14"/>
      <c r="CYS2378" s="14"/>
      <c r="CYT2378" s="14"/>
      <c r="CYU2378" s="14"/>
      <c r="CYV2378" s="14"/>
      <c r="CYW2378" s="14"/>
      <c r="CYX2378" s="14"/>
      <c r="CYY2378" s="14"/>
      <c r="CYZ2378" s="14"/>
      <c r="CZA2378" s="14"/>
      <c r="CZB2378" s="14"/>
      <c r="CZC2378" s="14"/>
      <c r="CZD2378" s="14"/>
      <c r="CZE2378" s="14"/>
      <c r="CZF2378" s="14"/>
      <c r="CZG2378" s="14"/>
      <c r="CZH2378" s="14"/>
      <c r="CZI2378" s="14"/>
      <c r="CZJ2378" s="14"/>
      <c r="CZK2378" s="14"/>
      <c r="CZL2378" s="14"/>
      <c r="CZM2378" s="14"/>
      <c r="CZN2378" s="14"/>
      <c r="CZO2378" s="14"/>
      <c r="CZP2378" s="14"/>
      <c r="CZQ2378" s="14"/>
      <c r="CZR2378" s="14"/>
      <c r="CZS2378" s="14"/>
      <c r="CZT2378" s="14"/>
      <c r="CZU2378" s="14"/>
      <c r="CZV2378" s="14"/>
      <c r="CZW2378" s="14"/>
      <c r="CZX2378" s="14"/>
      <c r="CZY2378" s="14"/>
      <c r="CZZ2378" s="14"/>
      <c r="DAA2378" s="14"/>
      <c r="DAB2378" s="14"/>
      <c r="DAC2378" s="14"/>
      <c r="DAD2378" s="14"/>
      <c r="DAE2378" s="14"/>
      <c r="DAF2378" s="14"/>
      <c r="DAG2378" s="14"/>
      <c r="DAH2378" s="14"/>
      <c r="DAI2378" s="14"/>
      <c r="DAJ2378" s="14"/>
      <c r="DAK2378" s="14"/>
      <c r="DAL2378" s="14"/>
      <c r="DAM2378" s="14"/>
      <c r="DAN2378" s="14"/>
      <c r="DAO2378" s="14"/>
      <c r="DAP2378" s="14"/>
      <c r="DAQ2378" s="14"/>
      <c r="DAR2378" s="14"/>
      <c r="DAS2378" s="14"/>
      <c r="DAT2378" s="14"/>
      <c r="DAU2378" s="14"/>
      <c r="DAV2378" s="14"/>
      <c r="DAW2378" s="14"/>
      <c r="DAX2378" s="14"/>
      <c r="DAY2378" s="14"/>
      <c r="DAZ2378" s="14"/>
      <c r="DBA2378" s="14"/>
      <c r="DBB2378" s="14"/>
      <c r="DBC2378" s="14"/>
      <c r="DBD2378" s="14"/>
      <c r="DBE2378" s="14"/>
      <c r="DBF2378" s="14"/>
      <c r="DBG2378" s="14"/>
      <c r="DBH2378" s="14"/>
      <c r="DBI2378" s="14"/>
      <c r="DBJ2378" s="14"/>
      <c r="DBK2378" s="14"/>
      <c r="DBL2378" s="14"/>
      <c r="DBM2378" s="14"/>
      <c r="DBN2378" s="14"/>
      <c r="DBO2378" s="14"/>
      <c r="DBP2378" s="14"/>
      <c r="DBQ2378" s="14"/>
      <c r="DBR2378" s="14"/>
      <c r="DBS2378" s="14"/>
      <c r="DBT2378" s="14"/>
      <c r="DBU2378" s="14"/>
      <c r="DBV2378" s="14"/>
      <c r="DBW2378" s="14"/>
      <c r="DBX2378" s="14"/>
      <c r="DBY2378" s="14"/>
      <c r="DBZ2378" s="14"/>
      <c r="DCA2378" s="14"/>
      <c r="DCB2378" s="14"/>
      <c r="DCC2378" s="14"/>
      <c r="DCD2378" s="14"/>
      <c r="DCE2378" s="14"/>
      <c r="DCF2378" s="14"/>
      <c r="DCG2378" s="14"/>
      <c r="DCH2378" s="14"/>
      <c r="DCI2378" s="14"/>
      <c r="DCJ2378" s="14"/>
      <c r="DCK2378" s="14"/>
      <c r="DCL2378" s="14"/>
      <c r="DCM2378" s="14"/>
      <c r="DCN2378" s="14"/>
      <c r="DCO2378" s="14"/>
      <c r="DCP2378" s="14"/>
      <c r="DCQ2378" s="14"/>
      <c r="DCR2378" s="14"/>
      <c r="DCS2378" s="14"/>
      <c r="DCT2378" s="14"/>
      <c r="DCU2378" s="14"/>
      <c r="DCV2378" s="14"/>
      <c r="DCW2378" s="14"/>
      <c r="DCX2378" s="14"/>
      <c r="DCY2378" s="14"/>
      <c r="DCZ2378" s="14"/>
      <c r="DDA2378" s="14"/>
      <c r="DDB2378" s="14"/>
      <c r="DDC2378" s="14"/>
      <c r="DDD2378" s="14"/>
      <c r="DDE2378" s="14"/>
      <c r="DDF2378" s="14"/>
      <c r="DDG2378" s="14"/>
      <c r="DDH2378" s="14"/>
      <c r="DDI2378" s="14"/>
      <c r="DDJ2378" s="14"/>
      <c r="DDK2378" s="14"/>
      <c r="DDL2378" s="14"/>
      <c r="DDM2378" s="14"/>
      <c r="DDN2378" s="14"/>
      <c r="DDO2378" s="14"/>
      <c r="DDP2378" s="14"/>
      <c r="DDQ2378" s="14"/>
      <c r="DDR2378" s="14"/>
      <c r="DDS2378" s="14"/>
      <c r="DDT2378" s="14"/>
      <c r="DDU2378" s="14"/>
      <c r="DDV2378" s="14"/>
      <c r="DDW2378" s="14"/>
      <c r="DDX2378" s="14"/>
      <c r="DDY2378" s="14"/>
      <c r="DDZ2378" s="14"/>
      <c r="DEA2378" s="14"/>
      <c r="DEB2378" s="14"/>
      <c r="DEC2378" s="14"/>
      <c r="DED2378" s="14"/>
      <c r="DEE2378" s="14"/>
      <c r="DEF2378" s="14"/>
      <c r="DEG2378" s="14"/>
      <c r="DEH2378" s="14"/>
      <c r="DEI2378" s="14"/>
      <c r="DEJ2378" s="14"/>
      <c r="DEK2378" s="14"/>
      <c r="DEL2378" s="14"/>
      <c r="DEM2378" s="14"/>
      <c r="DEN2378" s="14"/>
      <c r="DEO2378" s="14"/>
      <c r="DEP2378" s="14"/>
      <c r="DEQ2378" s="14"/>
      <c r="DER2378" s="14"/>
      <c r="DES2378" s="14"/>
      <c r="DET2378" s="14"/>
      <c r="DEU2378" s="14"/>
      <c r="DEV2378" s="14"/>
      <c r="DEW2378" s="14"/>
      <c r="DEX2378" s="14"/>
      <c r="DEY2378" s="14"/>
      <c r="DEZ2378" s="14"/>
      <c r="DFA2378" s="14"/>
      <c r="DFB2378" s="14"/>
      <c r="DFC2378" s="14"/>
      <c r="DFD2378" s="14"/>
      <c r="DFE2378" s="14"/>
      <c r="DFF2378" s="14"/>
      <c r="DFG2378" s="14"/>
      <c r="DFH2378" s="14"/>
      <c r="DFI2378" s="14"/>
      <c r="DFJ2378" s="14"/>
      <c r="DFK2378" s="14"/>
      <c r="DFL2378" s="14"/>
      <c r="DFM2378" s="14"/>
      <c r="DFN2378" s="14"/>
      <c r="DFO2378" s="14"/>
      <c r="DFP2378" s="14"/>
      <c r="DFQ2378" s="14"/>
      <c r="DFR2378" s="14"/>
      <c r="DFS2378" s="14"/>
      <c r="DFT2378" s="14"/>
      <c r="DFU2378" s="14"/>
      <c r="DFV2378" s="14"/>
      <c r="DFW2378" s="14"/>
      <c r="DFX2378" s="14"/>
      <c r="DFY2378" s="14"/>
      <c r="DFZ2378" s="14"/>
      <c r="DGA2378" s="14"/>
      <c r="DGB2378" s="14"/>
      <c r="DGC2378" s="14"/>
      <c r="DGD2378" s="14"/>
      <c r="DGE2378" s="14"/>
      <c r="DGF2378" s="14"/>
      <c r="DGG2378" s="14"/>
      <c r="DGH2378" s="14"/>
      <c r="DGI2378" s="14"/>
      <c r="DGJ2378" s="14"/>
      <c r="DGK2378" s="14"/>
      <c r="DGL2378" s="14"/>
      <c r="DGM2378" s="14"/>
      <c r="DGN2378" s="14"/>
      <c r="DGO2378" s="14"/>
      <c r="DGP2378" s="14"/>
      <c r="DGQ2378" s="14"/>
      <c r="DGR2378" s="14"/>
      <c r="DGS2378" s="14"/>
      <c r="DGT2378" s="14"/>
      <c r="DGU2378" s="14"/>
      <c r="DGV2378" s="14"/>
      <c r="DGW2378" s="14"/>
      <c r="DGX2378" s="14"/>
      <c r="DGY2378" s="14"/>
      <c r="DGZ2378" s="14"/>
      <c r="DHA2378" s="14"/>
      <c r="DHB2378" s="14"/>
      <c r="DHC2378" s="14"/>
      <c r="DHD2378" s="14"/>
      <c r="DHE2378" s="14"/>
      <c r="DHF2378" s="14"/>
      <c r="DHG2378" s="14"/>
      <c r="DHH2378" s="14"/>
      <c r="DHI2378" s="14"/>
      <c r="DHJ2378" s="14"/>
      <c r="DHK2378" s="14"/>
      <c r="DHL2378" s="14"/>
      <c r="DHM2378" s="14"/>
      <c r="DHN2378" s="14"/>
      <c r="DHO2378" s="14"/>
      <c r="DHP2378" s="14"/>
      <c r="DHQ2378" s="14"/>
      <c r="DHR2378" s="14"/>
      <c r="DHS2378" s="14"/>
      <c r="DHT2378" s="14"/>
      <c r="DHU2378" s="14"/>
      <c r="DHV2378" s="14"/>
      <c r="DHW2378" s="14"/>
      <c r="DHX2378" s="14"/>
      <c r="DHY2378" s="14"/>
      <c r="DHZ2378" s="14"/>
      <c r="DIA2378" s="14"/>
      <c r="DIB2378" s="14"/>
      <c r="DIC2378" s="14"/>
      <c r="DID2378" s="14"/>
      <c r="DIE2378" s="14"/>
      <c r="DIF2378" s="14"/>
      <c r="DIG2378" s="14"/>
      <c r="DIH2378" s="14"/>
      <c r="DII2378" s="14"/>
      <c r="DIJ2378" s="14"/>
      <c r="DIK2378" s="14"/>
      <c r="DIL2378" s="14"/>
      <c r="DIM2378" s="14"/>
      <c r="DIN2378" s="14"/>
      <c r="DIO2378" s="14"/>
      <c r="DIP2378" s="14"/>
      <c r="DIQ2378" s="14"/>
      <c r="DIR2378" s="14"/>
      <c r="DIS2378" s="14"/>
      <c r="DIT2378" s="14"/>
      <c r="DIU2378" s="14"/>
      <c r="DIV2378" s="14"/>
      <c r="DIW2378" s="14"/>
      <c r="DIX2378" s="14"/>
      <c r="DIY2378" s="14"/>
      <c r="DIZ2378" s="14"/>
      <c r="DJA2378" s="14"/>
      <c r="DJB2378" s="14"/>
      <c r="DJC2378" s="14"/>
      <c r="DJD2378" s="14"/>
      <c r="DJE2378" s="14"/>
      <c r="DJF2378" s="14"/>
      <c r="DJG2378" s="14"/>
      <c r="DJH2378" s="14"/>
      <c r="DJI2378" s="14"/>
      <c r="DJJ2378" s="14"/>
      <c r="DJK2378" s="14"/>
      <c r="DJL2378" s="14"/>
      <c r="DJM2378" s="14"/>
      <c r="DJN2378" s="14"/>
      <c r="DJO2378" s="14"/>
      <c r="DJP2378" s="14"/>
      <c r="DJQ2378" s="14"/>
      <c r="DJR2378" s="14"/>
      <c r="DJS2378" s="14"/>
      <c r="DJT2378" s="14"/>
      <c r="DJU2378" s="14"/>
      <c r="DJV2378" s="14"/>
      <c r="DJW2378" s="14"/>
      <c r="DJX2378" s="14"/>
      <c r="DJY2378" s="14"/>
      <c r="DJZ2378" s="14"/>
      <c r="DKA2378" s="14"/>
      <c r="DKB2378" s="14"/>
      <c r="DKC2378" s="14"/>
      <c r="DKD2378" s="14"/>
      <c r="DKE2378" s="14"/>
      <c r="DKF2378" s="14"/>
      <c r="DKG2378" s="14"/>
      <c r="DKH2378" s="14"/>
      <c r="DKI2378" s="14"/>
      <c r="DKJ2378" s="14"/>
      <c r="DKK2378" s="14"/>
      <c r="DKL2378" s="14"/>
      <c r="DKM2378" s="14"/>
      <c r="DKN2378" s="14"/>
      <c r="DKO2378" s="14"/>
      <c r="DKP2378" s="14"/>
      <c r="DKQ2378" s="14"/>
      <c r="DKR2378" s="14"/>
      <c r="DKS2378" s="14"/>
      <c r="DKT2378" s="14"/>
      <c r="DKU2378" s="14"/>
      <c r="DKV2378" s="14"/>
      <c r="DKW2378" s="14"/>
      <c r="DKX2378" s="14"/>
      <c r="DKY2378" s="14"/>
      <c r="DKZ2378" s="14"/>
      <c r="DLA2378" s="14"/>
      <c r="DLB2378" s="14"/>
      <c r="DLC2378" s="14"/>
      <c r="DLD2378" s="14"/>
      <c r="DLE2378" s="14"/>
      <c r="DLF2378" s="14"/>
      <c r="DLG2378" s="14"/>
      <c r="DLH2378" s="14"/>
      <c r="DLI2378" s="14"/>
      <c r="DLJ2378" s="14"/>
      <c r="DLK2378" s="14"/>
      <c r="DLL2378" s="14"/>
      <c r="DLM2378" s="14"/>
      <c r="DLN2378" s="14"/>
      <c r="DLO2378" s="14"/>
      <c r="DLP2378" s="14"/>
      <c r="DLQ2378" s="14"/>
      <c r="DLR2378" s="14"/>
      <c r="DLS2378" s="14"/>
      <c r="DLT2378" s="14"/>
      <c r="DLU2378" s="14"/>
      <c r="DLV2378" s="14"/>
      <c r="DLW2378" s="14"/>
      <c r="DLX2378" s="14"/>
      <c r="DLY2378" s="14"/>
      <c r="DLZ2378" s="14"/>
      <c r="DMA2378" s="14"/>
      <c r="DMB2378" s="14"/>
      <c r="DMC2378" s="14"/>
      <c r="DMD2378" s="14"/>
      <c r="DME2378" s="14"/>
      <c r="DMF2378" s="14"/>
      <c r="DMG2378" s="14"/>
      <c r="DMH2378" s="14"/>
      <c r="DMI2378" s="14"/>
      <c r="DMJ2378" s="14"/>
      <c r="DMK2378" s="14"/>
      <c r="DML2378" s="14"/>
      <c r="DMM2378" s="14"/>
      <c r="DMN2378" s="14"/>
      <c r="DMO2378" s="14"/>
      <c r="DMP2378" s="14"/>
      <c r="DMQ2378" s="14"/>
      <c r="DMR2378" s="14"/>
      <c r="DMS2378" s="14"/>
      <c r="DMT2378" s="14"/>
      <c r="DMU2378" s="14"/>
      <c r="DMV2378" s="14"/>
      <c r="DMW2378" s="14"/>
      <c r="DMX2378" s="14"/>
      <c r="DMY2378" s="14"/>
      <c r="DMZ2378" s="14"/>
      <c r="DNA2378" s="14"/>
      <c r="DNB2378" s="14"/>
      <c r="DNC2378" s="14"/>
      <c r="DND2378" s="14"/>
      <c r="DNE2378" s="14"/>
      <c r="DNF2378" s="14"/>
      <c r="DNG2378" s="14"/>
      <c r="DNH2378" s="14"/>
      <c r="DNI2378" s="14"/>
      <c r="DNJ2378" s="14"/>
      <c r="DNK2378" s="14"/>
      <c r="DNL2378" s="14"/>
      <c r="DNM2378" s="14"/>
      <c r="DNN2378" s="14"/>
      <c r="DNO2378" s="14"/>
      <c r="DNP2378" s="14"/>
      <c r="DNQ2378" s="14"/>
      <c r="DNR2378" s="14"/>
      <c r="DNS2378" s="14"/>
      <c r="DNT2378" s="14"/>
      <c r="DNU2378" s="14"/>
      <c r="DNV2378" s="14"/>
      <c r="DNW2378" s="14"/>
      <c r="DNX2378" s="14"/>
      <c r="DNY2378" s="14"/>
      <c r="DNZ2378" s="14"/>
      <c r="DOA2378" s="14"/>
      <c r="DOB2378" s="14"/>
      <c r="DOC2378" s="14"/>
      <c r="DOD2378" s="14"/>
      <c r="DOE2378" s="14"/>
      <c r="DOF2378" s="14"/>
      <c r="DOG2378" s="14"/>
      <c r="DOH2378" s="14"/>
      <c r="DOI2378" s="14"/>
      <c r="DOJ2378" s="14"/>
      <c r="DOK2378" s="14"/>
      <c r="DOL2378" s="14"/>
      <c r="DOM2378" s="14"/>
      <c r="DON2378" s="14"/>
      <c r="DOO2378" s="14"/>
      <c r="DOP2378" s="14"/>
      <c r="DOQ2378" s="14"/>
      <c r="DOR2378" s="14"/>
      <c r="DOS2378" s="14"/>
      <c r="DOT2378" s="14"/>
      <c r="DOU2378" s="14"/>
      <c r="DOV2378" s="14"/>
      <c r="DOW2378" s="14"/>
      <c r="DOX2378" s="14"/>
      <c r="DOY2378" s="14"/>
      <c r="DOZ2378" s="14"/>
      <c r="DPA2378" s="14"/>
      <c r="DPB2378" s="14"/>
      <c r="DPC2378" s="14"/>
      <c r="DPD2378" s="14"/>
      <c r="DPE2378" s="14"/>
      <c r="DPF2378" s="14"/>
      <c r="DPG2378" s="14"/>
      <c r="DPH2378" s="14"/>
      <c r="DPI2378" s="14"/>
      <c r="DPJ2378" s="14"/>
      <c r="DPK2378" s="14"/>
      <c r="DPL2378" s="14"/>
      <c r="DPM2378" s="14"/>
      <c r="DPN2378" s="14"/>
      <c r="DPO2378" s="14"/>
      <c r="DPP2378" s="14"/>
      <c r="DPQ2378" s="14"/>
      <c r="DPR2378" s="14"/>
      <c r="DPS2378" s="14"/>
      <c r="DPT2378" s="14"/>
      <c r="DPU2378" s="14"/>
      <c r="DPV2378" s="14"/>
      <c r="DPW2378" s="14"/>
      <c r="DPX2378" s="14"/>
      <c r="DPY2378" s="14"/>
      <c r="DPZ2378" s="14"/>
      <c r="DQA2378" s="14"/>
      <c r="DQB2378" s="14"/>
      <c r="DQC2378" s="14"/>
      <c r="DQD2378" s="14"/>
      <c r="DQE2378" s="14"/>
      <c r="DQF2378" s="14"/>
      <c r="DQG2378" s="14"/>
      <c r="DQH2378" s="14"/>
      <c r="DQI2378" s="14"/>
      <c r="DQJ2378" s="14"/>
      <c r="DQK2378" s="14"/>
      <c r="DQL2378" s="14"/>
      <c r="DQM2378" s="14"/>
      <c r="DQN2378" s="14"/>
      <c r="DQO2378" s="14"/>
      <c r="DQP2378" s="14"/>
      <c r="DQQ2378" s="14"/>
      <c r="DQR2378" s="14"/>
      <c r="DQS2378" s="14"/>
      <c r="DQT2378" s="14"/>
      <c r="DQU2378" s="14"/>
      <c r="DQV2378" s="14"/>
      <c r="DQW2378" s="14"/>
      <c r="DQX2378" s="14"/>
      <c r="DQY2378" s="14"/>
      <c r="DQZ2378" s="14"/>
      <c r="DRA2378" s="14"/>
      <c r="DRB2378" s="14"/>
      <c r="DRC2378" s="14"/>
      <c r="DRD2378" s="14"/>
      <c r="DRE2378" s="14"/>
      <c r="DRF2378" s="14"/>
      <c r="DRG2378" s="14"/>
      <c r="DRH2378" s="14"/>
      <c r="DRI2378" s="14"/>
      <c r="DRJ2378" s="14"/>
      <c r="DRK2378" s="14"/>
      <c r="DRL2378" s="14"/>
      <c r="DRM2378" s="14"/>
      <c r="DRN2378" s="14"/>
      <c r="DRO2378" s="14"/>
      <c r="DRP2378" s="14"/>
      <c r="DRQ2378" s="14"/>
      <c r="DRR2378" s="14"/>
      <c r="DRS2378" s="14"/>
      <c r="DRT2378" s="14"/>
      <c r="DRU2378" s="14"/>
      <c r="DRV2378" s="14"/>
      <c r="DRW2378" s="14"/>
      <c r="DRX2378" s="14"/>
      <c r="DRY2378" s="14"/>
      <c r="DRZ2378" s="14"/>
      <c r="DSA2378" s="14"/>
      <c r="DSB2378" s="14"/>
      <c r="DSC2378" s="14"/>
      <c r="DSD2378" s="14"/>
      <c r="DSE2378" s="14"/>
      <c r="DSF2378" s="14"/>
      <c r="DSG2378" s="14"/>
      <c r="DSH2378" s="14"/>
      <c r="DSI2378" s="14"/>
      <c r="DSJ2378" s="14"/>
      <c r="DSK2378" s="14"/>
      <c r="DSL2378" s="14"/>
      <c r="DSM2378" s="14"/>
      <c r="DSN2378" s="14"/>
      <c r="DSO2378" s="14"/>
      <c r="DSP2378" s="14"/>
      <c r="DSQ2378" s="14"/>
      <c r="DSR2378" s="14"/>
      <c r="DSS2378" s="14"/>
      <c r="DST2378" s="14"/>
      <c r="DSU2378" s="14"/>
      <c r="DSV2378" s="14"/>
      <c r="DSW2378" s="14"/>
      <c r="DSX2378" s="14"/>
      <c r="DSY2378" s="14"/>
      <c r="DSZ2378" s="14"/>
      <c r="DTA2378" s="14"/>
      <c r="DTB2378" s="14"/>
      <c r="DTC2378" s="14"/>
      <c r="DTD2378" s="14"/>
      <c r="DTE2378" s="14"/>
      <c r="DTF2378" s="14"/>
      <c r="DTG2378" s="14"/>
      <c r="DTH2378" s="14"/>
      <c r="DTI2378" s="14"/>
      <c r="DTJ2378" s="14"/>
      <c r="DTK2378" s="14"/>
      <c r="DTL2378" s="14"/>
      <c r="DTM2378" s="14"/>
      <c r="DTN2378" s="14"/>
      <c r="DTO2378" s="14"/>
      <c r="DTP2378" s="14"/>
      <c r="DTQ2378" s="14"/>
      <c r="DTR2378" s="14"/>
      <c r="DTS2378" s="14"/>
      <c r="DTT2378" s="14"/>
      <c r="DTU2378" s="14"/>
      <c r="DTV2378" s="14"/>
      <c r="DTW2378" s="14"/>
      <c r="DTX2378" s="14"/>
      <c r="DTY2378" s="14"/>
      <c r="DTZ2378" s="14"/>
      <c r="DUA2378" s="14"/>
      <c r="DUB2378" s="14"/>
      <c r="DUC2378" s="14"/>
      <c r="DUD2378" s="14"/>
      <c r="DUE2378" s="14"/>
      <c r="DUF2378" s="14"/>
      <c r="DUG2378" s="14"/>
      <c r="DUH2378" s="14"/>
      <c r="DUI2378" s="14"/>
      <c r="DUJ2378" s="14"/>
      <c r="DUK2378" s="14"/>
      <c r="DUL2378" s="14"/>
      <c r="DUM2378" s="14"/>
      <c r="DUN2378" s="14"/>
      <c r="DUO2378" s="14"/>
      <c r="DUP2378" s="14"/>
      <c r="DUQ2378" s="14"/>
      <c r="DUR2378" s="14"/>
      <c r="DUS2378" s="14"/>
      <c r="DUT2378" s="14"/>
      <c r="DUU2378" s="14"/>
      <c r="DUV2378" s="14"/>
      <c r="DUW2378" s="14"/>
      <c r="DUX2378" s="14"/>
      <c r="DUY2378" s="14"/>
      <c r="DUZ2378" s="14"/>
      <c r="DVA2378" s="14"/>
      <c r="DVB2378" s="14"/>
      <c r="DVC2378" s="14"/>
      <c r="DVD2378" s="14"/>
      <c r="DVE2378" s="14"/>
      <c r="DVF2378" s="14"/>
      <c r="DVG2378" s="14"/>
      <c r="DVH2378" s="14"/>
      <c r="DVI2378" s="14"/>
      <c r="DVJ2378" s="14"/>
      <c r="DVK2378" s="14"/>
      <c r="DVL2378" s="14"/>
      <c r="DVM2378" s="14"/>
      <c r="DVN2378" s="14"/>
      <c r="DVO2378" s="14"/>
      <c r="DVP2378" s="14"/>
      <c r="DVQ2378" s="14"/>
      <c r="DVR2378" s="14"/>
      <c r="DVS2378" s="14"/>
      <c r="DVT2378" s="14"/>
      <c r="DVU2378" s="14"/>
      <c r="DVV2378" s="14"/>
      <c r="DVW2378" s="14"/>
      <c r="DVX2378" s="14"/>
      <c r="DVY2378" s="14"/>
      <c r="DVZ2378" s="14"/>
      <c r="DWA2378" s="14"/>
      <c r="DWB2378" s="14"/>
      <c r="DWC2378" s="14"/>
      <c r="DWD2378" s="14"/>
      <c r="DWE2378" s="14"/>
      <c r="DWF2378" s="14"/>
      <c r="DWG2378" s="14"/>
      <c r="DWH2378" s="14"/>
      <c r="DWI2378" s="14"/>
      <c r="DWJ2378" s="14"/>
      <c r="DWK2378" s="14"/>
      <c r="DWL2378" s="14"/>
      <c r="DWM2378" s="14"/>
      <c r="DWN2378" s="14"/>
      <c r="DWO2378" s="14"/>
      <c r="DWP2378" s="14"/>
      <c r="DWQ2378" s="14"/>
      <c r="DWR2378" s="14"/>
      <c r="DWS2378" s="14"/>
      <c r="DWT2378" s="14"/>
      <c r="DWU2378" s="14"/>
      <c r="DWV2378" s="14"/>
      <c r="DWW2378" s="14"/>
      <c r="DWX2378" s="14"/>
      <c r="DWY2378" s="14"/>
      <c r="DWZ2378" s="14"/>
      <c r="DXA2378" s="14"/>
      <c r="DXB2378" s="14"/>
      <c r="DXC2378" s="14"/>
      <c r="DXD2378" s="14"/>
      <c r="DXE2378" s="14"/>
      <c r="DXF2378" s="14"/>
      <c r="DXG2378" s="14"/>
      <c r="DXH2378" s="14"/>
      <c r="DXI2378" s="14"/>
      <c r="DXJ2378" s="14"/>
      <c r="DXK2378" s="14"/>
      <c r="DXL2378" s="14"/>
      <c r="DXM2378" s="14"/>
      <c r="DXN2378" s="14"/>
      <c r="DXO2378" s="14"/>
      <c r="DXP2378" s="14"/>
      <c r="DXQ2378" s="14"/>
      <c r="DXR2378" s="14"/>
      <c r="DXS2378" s="14"/>
      <c r="DXT2378" s="14"/>
      <c r="DXU2378" s="14"/>
      <c r="DXV2378" s="14"/>
      <c r="DXW2378" s="14"/>
      <c r="DXX2378" s="14"/>
      <c r="DXY2378" s="14"/>
      <c r="DXZ2378" s="14"/>
      <c r="DYA2378" s="14"/>
      <c r="DYB2378" s="14"/>
      <c r="DYC2378" s="14"/>
      <c r="DYD2378" s="14"/>
      <c r="DYE2378" s="14"/>
      <c r="DYF2378" s="14"/>
      <c r="DYG2378" s="14"/>
      <c r="DYH2378" s="14"/>
      <c r="DYI2378" s="14"/>
      <c r="DYJ2378" s="14"/>
      <c r="DYK2378" s="14"/>
      <c r="DYL2378" s="14"/>
      <c r="DYM2378" s="14"/>
      <c r="DYN2378" s="14"/>
      <c r="DYO2378" s="14"/>
      <c r="DYP2378" s="14"/>
      <c r="DYQ2378" s="14"/>
      <c r="DYR2378" s="14"/>
      <c r="DYS2378" s="14"/>
      <c r="DYT2378" s="14"/>
      <c r="DYU2378" s="14"/>
      <c r="DYV2378" s="14"/>
      <c r="DYW2378" s="14"/>
      <c r="DYX2378" s="14"/>
      <c r="DYY2378" s="14"/>
      <c r="DYZ2378" s="14"/>
      <c r="DZA2378" s="14"/>
      <c r="DZB2378" s="14"/>
      <c r="DZC2378" s="14"/>
      <c r="DZD2378" s="14"/>
      <c r="DZE2378" s="14"/>
      <c r="DZF2378" s="14"/>
      <c r="DZG2378" s="14"/>
      <c r="DZH2378" s="14"/>
      <c r="DZI2378" s="14"/>
      <c r="DZJ2378" s="14"/>
      <c r="DZK2378" s="14"/>
      <c r="DZL2378" s="14"/>
      <c r="DZM2378" s="14"/>
      <c r="DZN2378" s="14"/>
      <c r="DZO2378" s="14"/>
      <c r="DZP2378" s="14"/>
      <c r="DZQ2378" s="14"/>
      <c r="DZR2378" s="14"/>
      <c r="DZS2378" s="14"/>
      <c r="DZT2378" s="14"/>
      <c r="DZU2378" s="14"/>
      <c r="DZV2378" s="14"/>
      <c r="DZW2378" s="14"/>
      <c r="DZX2378" s="14"/>
      <c r="DZY2378" s="14"/>
      <c r="DZZ2378" s="14"/>
      <c r="EAA2378" s="14"/>
      <c r="EAB2378" s="14"/>
      <c r="EAC2378" s="14"/>
      <c r="EAD2378" s="14"/>
      <c r="EAE2378" s="14"/>
      <c r="EAF2378" s="14"/>
      <c r="EAG2378" s="14"/>
      <c r="EAH2378" s="14"/>
      <c r="EAI2378" s="14"/>
      <c r="EAJ2378" s="14"/>
      <c r="EAK2378" s="14"/>
      <c r="EAL2378" s="14"/>
      <c r="EAM2378" s="14"/>
      <c r="EAN2378" s="14"/>
      <c r="EAO2378" s="14"/>
      <c r="EAP2378" s="14"/>
      <c r="EAQ2378" s="14"/>
      <c r="EAR2378" s="14"/>
      <c r="EAS2378" s="14"/>
      <c r="EAT2378" s="14"/>
      <c r="EAU2378" s="14"/>
      <c r="EAV2378" s="14"/>
      <c r="EAW2378" s="14"/>
      <c r="EAX2378" s="14"/>
      <c r="EAY2378" s="14"/>
      <c r="EAZ2378" s="14"/>
      <c r="EBA2378" s="14"/>
      <c r="EBB2378" s="14"/>
      <c r="EBC2378" s="14"/>
      <c r="EBD2378" s="14"/>
      <c r="EBE2378" s="14"/>
      <c r="EBF2378" s="14"/>
      <c r="EBG2378" s="14"/>
      <c r="EBH2378" s="14"/>
      <c r="EBI2378" s="14"/>
      <c r="EBJ2378" s="14"/>
      <c r="EBK2378" s="14"/>
      <c r="EBL2378" s="14"/>
      <c r="EBM2378" s="14"/>
      <c r="EBN2378" s="14"/>
      <c r="EBO2378" s="14"/>
      <c r="EBP2378" s="14"/>
      <c r="EBQ2378" s="14"/>
      <c r="EBR2378" s="14"/>
      <c r="EBS2378" s="14"/>
      <c r="EBT2378" s="14"/>
      <c r="EBU2378" s="14"/>
      <c r="EBV2378" s="14"/>
      <c r="EBW2378" s="14"/>
      <c r="EBX2378" s="14"/>
      <c r="EBY2378" s="14"/>
      <c r="EBZ2378" s="14"/>
      <c r="ECA2378" s="14"/>
      <c r="ECB2378" s="14"/>
      <c r="ECC2378" s="14"/>
      <c r="ECD2378" s="14"/>
      <c r="ECE2378" s="14"/>
      <c r="ECF2378" s="14"/>
      <c r="ECG2378" s="14"/>
      <c r="ECH2378" s="14"/>
      <c r="ECI2378" s="14"/>
      <c r="ECJ2378" s="14"/>
      <c r="ECK2378" s="14"/>
      <c r="ECL2378" s="14"/>
      <c r="ECM2378" s="14"/>
      <c r="ECN2378" s="14"/>
      <c r="ECO2378" s="14"/>
      <c r="ECP2378" s="14"/>
      <c r="ECQ2378" s="14"/>
      <c r="ECR2378" s="14"/>
      <c r="ECS2378" s="14"/>
      <c r="ECT2378" s="14"/>
      <c r="ECU2378" s="14"/>
      <c r="ECV2378" s="14"/>
      <c r="ECW2378" s="14"/>
      <c r="ECX2378" s="14"/>
      <c r="ECY2378" s="14"/>
      <c r="ECZ2378" s="14"/>
      <c r="EDA2378" s="14"/>
      <c r="EDB2378" s="14"/>
      <c r="EDC2378" s="14"/>
      <c r="EDD2378" s="14"/>
      <c r="EDE2378" s="14"/>
      <c r="EDF2378" s="14"/>
      <c r="EDG2378" s="14"/>
      <c r="EDH2378" s="14"/>
      <c r="EDI2378" s="14"/>
      <c r="EDJ2378" s="14"/>
      <c r="EDK2378" s="14"/>
      <c r="EDL2378" s="14"/>
      <c r="EDM2378" s="14"/>
      <c r="EDN2378" s="14"/>
      <c r="EDO2378" s="14"/>
      <c r="EDP2378" s="14"/>
      <c r="EDQ2378" s="14"/>
      <c r="EDR2378" s="14"/>
      <c r="EDS2378" s="14"/>
      <c r="EDT2378" s="14"/>
      <c r="EDU2378" s="14"/>
      <c r="EDV2378" s="14"/>
      <c r="EDW2378" s="14"/>
      <c r="EDX2378" s="14"/>
      <c r="EDY2378" s="14"/>
      <c r="EDZ2378" s="14"/>
      <c r="EEA2378" s="14"/>
      <c r="EEB2378" s="14"/>
      <c r="EEC2378" s="14"/>
      <c r="EED2378" s="14"/>
      <c r="EEE2378" s="14"/>
      <c r="EEF2378" s="14"/>
      <c r="EEG2378" s="14"/>
      <c r="EEH2378" s="14"/>
      <c r="EEI2378" s="14"/>
      <c r="EEJ2378" s="14"/>
      <c r="EEK2378" s="14"/>
      <c r="EEL2378" s="14"/>
      <c r="EEM2378" s="14"/>
      <c r="EEN2378" s="14"/>
      <c r="EEO2378" s="14"/>
      <c r="EEP2378" s="14"/>
      <c r="EEQ2378" s="14"/>
      <c r="EER2378" s="14"/>
      <c r="EES2378" s="14"/>
      <c r="EET2378" s="14"/>
      <c r="EEU2378" s="14"/>
      <c r="EEV2378" s="14"/>
      <c r="EEW2378" s="14"/>
      <c r="EEX2378" s="14"/>
      <c r="EEY2378" s="14"/>
      <c r="EEZ2378" s="14"/>
      <c r="EFA2378" s="14"/>
      <c r="EFB2378" s="14"/>
      <c r="EFC2378" s="14"/>
      <c r="EFD2378" s="14"/>
      <c r="EFE2378" s="14"/>
      <c r="EFF2378" s="14"/>
      <c r="EFG2378" s="14"/>
      <c r="EFH2378" s="14"/>
      <c r="EFI2378" s="14"/>
      <c r="EFJ2378" s="14"/>
      <c r="EFK2378" s="14"/>
      <c r="EFL2378" s="14"/>
      <c r="EFM2378" s="14"/>
      <c r="EFN2378" s="14"/>
      <c r="EFO2378" s="14"/>
      <c r="EFP2378" s="14"/>
      <c r="EFQ2378" s="14"/>
      <c r="EFR2378" s="14"/>
      <c r="EFS2378" s="14"/>
      <c r="EFT2378" s="14"/>
      <c r="EFU2378" s="14"/>
      <c r="EFV2378" s="14"/>
      <c r="EFW2378" s="14"/>
      <c r="EFX2378" s="14"/>
      <c r="EFY2378" s="14"/>
      <c r="EFZ2378" s="14"/>
      <c r="EGA2378" s="14"/>
      <c r="EGB2378" s="14"/>
      <c r="EGC2378" s="14"/>
      <c r="EGD2378" s="14"/>
      <c r="EGE2378" s="14"/>
      <c r="EGF2378" s="14"/>
      <c r="EGG2378" s="14"/>
      <c r="EGH2378" s="14"/>
      <c r="EGI2378" s="14"/>
      <c r="EGJ2378" s="14"/>
      <c r="EGK2378" s="14"/>
      <c r="EGL2378" s="14"/>
      <c r="EGM2378" s="14"/>
      <c r="EGN2378" s="14"/>
      <c r="EGO2378" s="14"/>
      <c r="EGP2378" s="14"/>
      <c r="EGQ2378" s="14"/>
      <c r="EGR2378" s="14"/>
      <c r="EGS2378" s="14"/>
      <c r="EGT2378" s="14"/>
      <c r="EGU2378" s="14"/>
      <c r="EGV2378" s="14"/>
      <c r="EGW2378" s="14"/>
      <c r="EGX2378" s="14"/>
      <c r="EGY2378" s="14"/>
      <c r="EGZ2378" s="14"/>
      <c r="EHA2378" s="14"/>
      <c r="EHB2378" s="14"/>
      <c r="EHC2378" s="14"/>
      <c r="EHD2378" s="14"/>
      <c r="EHE2378" s="14"/>
      <c r="EHF2378" s="14"/>
      <c r="EHG2378" s="14"/>
      <c r="EHH2378" s="14"/>
      <c r="EHI2378" s="14"/>
      <c r="EHJ2378" s="14"/>
      <c r="EHK2378" s="14"/>
      <c r="EHL2378" s="14"/>
      <c r="EHM2378" s="14"/>
      <c r="EHN2378" s="14"/>
      <c r="EHO2378" s="14"/>
      <c r="EHP2378" s="14"/>
      <c r="EHQ2378" s="14"/>
      <c r="EHR2378" s="14"/>
      <c r="EHS2378" s="14"/>
      <c r="EHT2378" s="14"/>
      <c r="EHU2378" s="14"/>
      <c r="EHV2378" s="14"/>
      <c r="EHW2378" s="14"/>
      <c r="EHX2378" s="14"/>
      <c r="EHY2378" s="14"/>
      <c r="EHZ2378" s="14"/>
      <c r="EIA2378" s="14"/>
      <c r="EIB2378" s="14"/>
      <c r="EIC2378" s="14"/>
      <c r="EID2378" s="14"/>
      <c r="EIE2378" s="14"/>
      <c r="EIF2378" s="14"/>
      <c r="EIG2378" s="14"/>
      <c r="EIH2378" s="14"/>
      <c r="EII2378" s="14"/>
      <c r="EIJ2378" s="14"/>
      <c r="EIK2378" s="14"/>
      <c r="EIL2378" s="14"/>
      <c r="EIM2378" s="14"/>
      <c r="EIN2378" s="14"/>
      <c r="EIO2378" s="14"/>
      <c r="EIP2378" s="14"/>
      <c r="EIQ2378" s="14"/>
      <c r="EIR2378" s="14"/>
      <c r="EIS2378" s="14"/>
      <c r="EIT2378" s="14"/>
      <c r="EIU2378" s="14"/>
      <c r="EIV2378" s="14"/>
      <c r="EIW2378" s="14"/>
      <c r="EIX2378" s="14"/>
      <c r="EIY2378" s="14"/>
      <c r="EIZ2378" s="14"/>
      <c r="EJA2378" s="14"/>
      <c r="EJB2378" s="14"/>
      <c r="EJC2378" s="14"/>
      <c r="EJD2378" s="14"/>
      <c r="EJE2378" s="14"/>
      <c r="EJF2378" s="14"/>
      <c r="EJG2378" s="14"/>
      <c r="EJH2378" s="14"/>
      <c r="EJI2378" s="14"/>
      <c r="EJJ2378" s="14"/>
      <c r="EJK2378" s="14"/>
      <c r="EJL2378" s="14"/>
      <c r="EJM2378" s="14"/>
      <c r="EJN2378" s="14"/>
      <c r="EJO2378" s="14"/>
      <c r="EJP2378" s="14"/>
      <c r="EJQ2378" s="14"/>
      <c r="EJR2378" s="14"/>
      <c r="EJS2378" s="14"/>
      <c r="EJT2378" s="14"/>
      <c r="EJU2378" s="14"/>
      <c r="EJV2378" s="14"/>
      <c r="EJW2378" s="14"/>
      <c r="EJX2378" s="14"/>
      <c r="EJY2378" s="14"/>
      <c r="EJZ2378" s="14"/>
      <c r="EKA2378" s="14"/>
      <c r="EKB2378" s="14"/>
      <c r="EKC2378" s="14"/>
      <c r="EKD2378" s="14"/>
      <c r="EKE2378" s="14"/>
      <c r="EKF2378" s="14"/>
      <c r="EKG2378" s="14"/>
      <c r="EKH2378" s="14"/>
      <c r="EKI2378" s="14"/>
      <c r="EKJ2378" s="14"/>
      <c r="EKK2378" s="14"/>
      <c r="EKL2378" s="14"/>
      <c r="EKM2378" s="14"/>
      <c r="EKN2378" s="14"/>
      <c r="EKO2378" s="14"/>
      <c r="EKP2378" s="14"/>
      <c r="EKQ2378" s="14"/>
      <c r="EKR2378" s="14"/>
      <c r="EKS2378" s="14"/>
      <c r="EKT2378" s="14"/>
      <c r="EKU2378" s="14"/>
      <c r="EKV2378" s="14"/>
      <c r="EKW2378" s="14"/>
      <c r="EKX2378" s="14"/>
      <c r="EKY2378" s="14"/>
      <c r="EKZ2378" s="14"/>
      <c r="ELA2378" s="14"/>
      <c r="ELB2378" s="14"/>
      <c r="ELC2378" s="14"/>
      <c r="ELD2378" s="14"/>
      <c r="ELE2378" s="14"/>
      <c r="ELF2378" s="14"/>
      <c r="ELG2378" s="14"/>
      <c r="ELH2378" s="14"/>
      <c r="ELI2378" s="14"/>
      <c r="ELJ2378" s="14"/>
      <c r="ELK2378" s="14"/>
      <c r="ELL2378" s="14"/>
      <c r="ELM2378" s="14"/>
      <c r="ELN2378" s="14"/>
      <c r="ELO2378" s="14"/>
      <c r="ELP2378" s="14"/>
      <c r="ELQ2378" s="14"/>
      <c r="ELR2378" s="14"/>
      <c r="ELS2378" s="14"/>
      <c r="ELT2378" s="14"/>
      <c r="ELU2378" s="14"/>
      <c r="ELV2378" s="14"/>
      <c r="ELW2378" s="14"/>
      <c r="ELX2378" s="14"/>
      <c r="ELY2378" s="14"/>
      <c r="ELZ2378" s="14"/>
      <c r="EMA2378" s="14"/>
      <c r="EMB2378" s="14"/>
      <c r="EMC2378" s="14"/>
      <c r="EMD2378" s="14"/>
      <c r="EME2378" s="14"/>
      <c r="EMF2378" s="14"/>
      <c r="EMG2378" s="14"/>
      <c r="EMH2378" s="14"/>
      <c r="EMI2378" s="14"/>
      <c r="EMJ2378" s="14"/>
      <c r="EMK2378" s="14"/>
      <c r="EML2378" s="14"/>
      <c r="EMM2378" s="14"/>
      <c r="EMN2378" s="14"/>
      <c r="EMO2378" s="14"/>
      <c r="EMP2378" s="14"/>
      <c r="EMQ2378" s="14"/>
      <c r="EMR2378" s="14"/>
      <c r="EMS2378" s="14"/>
      <c r="EMT2378" s="14"/>
      <c r="EMU2378" s="14"/>
      <c r="EMV2378" s="14"/>
      <c r="EMW2378" s="14"/>
      <c r="EMX2378" s="14"/>
      <c r="EMY2378" s="14"/>
      <c r="EMZ2378" s="14"/>
      <c r="ENA2378" s="14"/>
      <c r="ENB2378" s="14"/>
      <c r="ENC2378" s="14"/>
      <c r="END2378" s="14"/>
      <c r="ENE2378" s="14"/>
      <c r="ENF2378" s="14"/>
      <c r="ENG2378" s="14"/>
      <c r="ENH2378" s="14"/>
      <c r="ENI2378" s="14"/>
      <c r="ENJ2378" s="14"/>
      <c r="ENK2378" s="14"/>
      <c r="ENL2378" s="14"/>
      <c r="ENM2378" s="14"/>
      <c r="ENN2378" s="14"/>
      <c r="ENO2378" s="14"/>
      <c r="ENP2378" s="14"/>
      <c r="ENQ2378" s="14"/>
      <c r="ENR2378" s="14"/>
      <c r="ENS2378" s="14"/>
      <c r="ENT2378" s="14"/>
      <c r="ENU2378" s="14"/>
      <c r="ENV2378" s="14"/>
      <c r="ENW2378" s="14"/>
      <c r="ENX2378" s="14"/>
      <c r="ENY2378" s="14"/>
      <c r="ENZ2378" s="14"/>
      <c r="EOA2378" s="14"/>
      <c r="EOB2378" s="14"/>
      <c r="EOC2378" s="14"/>
      <c r="EOD2378" s="14"/>
      <c r="EOE2378" s="14"/>
      <c r="EOF2378" s="14"/>
      <c r="EOG2378" s="14"/>
      <c r="EOH2378" s="14"/>
      <c r="EOI2378" s="14"/>
      <c r="EOJ2378" s="14"/>
      <c r="EOK2378" s="14"/>
      <c r="EOL2378" s="14"/>
      <c r="EOM2378" s="14"/>
      <c r="EON2378" s="14"/>
      <c r="EOO2378" s="14"/>
      <c r="EOP2378" s="14"/>
      <c r="EOQ2378" s="14"/>
      <c r="EOR2378" s="14"/>
      <c r="EOS2378" s="14"/>
      <c r="EOT2378" s="14"/>
      <c r="EOU2378" s="14"/>
      <c r="EOV2378" s="14"/>
      <c r="EOW2378" s="14"/>
      <c r="EOX2378" s="14"/>
      <c r="EOY2378" s="14"/>
      <c r="EOZ2378" s="14"/>
      <c r="EPA2378" s="14"/>
      <c r="EPB2378" s="14"/>
      <c r="EPC2378" s="14"/>
      <c r="EPD2378" s="14"/>
      <c r="EPE2378" s="14"/>
      <c r="EPF2378" s="14"/>
      <c r="EPG2378" s="14"/>
      <c r="EPH2378" s="14"/>
      <c r="EPI2378" s="14"/>
      <c r="EPJ2378" s="14"/>
      <c r="EPK2378" s="14"/>
      <c r="EPL2378" s="14"/>
      <c r="EPM2378" s="14"/>
      <c r="EPN2378" s="14"/>
      <c r="EPO2378" s="14"/>
      <c r="EPP2378" s="14"/>
      <c r="EPQ2378" s="14"/>
      <c r="EPR2378" s="14"/>
      <c r="EPS2378" s="14"/>
      <c r="EPT2378" s="14"/>
      <c r="EPU2378" s="14"/>
      <c r="EPV2378" s="14"/>
      <c r="EPW2378" s="14"/>
      <c r="EPX2378" s="14"/>
      <c r="EPY2378" s="14"/>
      <c r="EPZ2378" s="14"/>
      <c r="EQA2378" s="14"/>
      <c r="EQB2378" s="14"/>
      <c r="EQC2378" s="14"/>
      <c r="EQD2378" s="14"/>
      <c r="EQE2378" s="14"/>
      <c r="EQF2378" s="14"/>
      <c r="EQG2378" s="14"/>
      <c r="EQH2378" s="14"/>
      <c r="EQI2378" s="14"/>
      <c r="EQJ2378" s="14"/>
      <c r="EQK2378" s="14"/>
      <c r="EQL2378" s="14"/>
      <c r="EQM2378" s="14"/>
      <c r="EQN2378" s="14"/>
      <c r="EQO2378" s="14"/>
      <c r="EQP2378" s="14"/>
      <c r="EQQ2378" s="14"/>
      <c r="EQR2378" s="14"/>
      <c r="EQS2378" s="14"/>
      <c r="EQT2378" s="14"/>
      <c r="EQU2378" s="14"/>
      <c r="EQV2378" s="14"/>
      <c r="EQW2378" s="14"/>
      <c r="EQX2378" s="14"/>
      <c r="EQY2378" s="14"/>
      <c r="EQZ2378" s="14"/>
      <c r="ERA2378" s="14"/>
      <c r="ERB2378" s="14"/>
      <c r="ERC2378" s="14"/>
      <c r="ERD2378" s="14"/>
      <c r="ERE2378" s="14"/>
      <c r="ERF2378" s="14"/>
      <c r="ERG2378" s="14"/>
      <c r="ERH2378" s="14"/>
      <c r="ERI2378" s="14"/>
      <c r="ERJ2378" s="14"/>
      <c r="ERK2378" s="14"/>
      <c r="ERL2378" s="14"/>
      <c r="ERM2378" s="14"/>
      <c r="ERN2378" s="14"/>
      <c r="ERO2378" s="14"/>
      <c r="ERP2378" s="14"/>
      <c r="ERQ2378" s="14"/>
      <c r="ERR2378" s="14"/>
      <c r="ERS2378" s="14"/>
      <c r="ERT2378" s="14"/>
      <c r="ERU2378" s="14"/>
      <c r="ERV2378" s="14"/>
      <c r="ERW2378" s="14"/>
      <c r="ERX2378" s="14"/>
      <c r="ERY2378" s="14"/>
      <c r="ERZ2378" s="14"/>
      <c r="ESA2378" s="14"/>
      <c r="ESB2378" s="14"/>
      <c r="ESC2378" s="14"/>
      <c r="ESD2378" s="14"/>
      <c r="ESE2378" s="14"/>
      <c r="ESF2378" s="14"/>
      <c r="ESG2378" s="14"/>
      <c r="ESH2378" s="14"/>
      <c r="ESI2378" s="14"/>
      <c r="ESJ2378" s="14"/>
      <c r="ESK2378" s="14"/>
      <c r="ESL2378" s="14"/>
      <c r="ESM2378" s="14"/>
      <c r="ESN2378" s="14"/>
      <c r="ESO2378" s="14"/>
      <c r="ESP2378" s="14"/>
      <c r="ESQ2378" s="14"/>
      <c r="ESR2378" s="14"/>
      <c r="ESS2378" s="14"/>
      <c r="EST2378" s="14"/>
      <c r="ESU2378" s="14"/>
      <c r="ESV2378" s="14"/>
      <c r="ESW2378" s="14"/>
      <c r="ESX2378" s="14"/>
      <c r="ESY2378" s="14"/>
      <c r="ESZ2378" s="14"/>
      <c r="ETA2378" s="14"/>
      <c r="ETB2378" s="14"/>
      <c r="ETC2378" s="14"/>
      <c r="ETD2378" s="14"/>
      <c r="ETE2378" s="14"/>
      <c r="ETF2378" s="14"/>
      <c r="ETG2378" s="14"/>
      <c r="ETH2378" s="14"/>
      <c r="ETI2378" s="14"/>
      <c r="ETJ2378" s="14"/>
      <c r="ETK2378" s="14"/>
      <c r="ETL2378" s="14"/>
      <c r="ETM2378" s="14"/>
      <c r="ETN2378" s="14"/>
      <c r="ETO2378" s="14"/>
      <c r="ETP2378" s="14"/>
      <c r="ETQ2378" s="14"/>
      <c r="ETR2378" s="14"/>
      <c r="ETS2378" s="14"/>
      <c r="ETT2378" s="14"/>
      <c r="ETU2378" s="14"/>
      <c r="ETV2378" s="14"/>
      <c r="ETW2378" s="14"/>
      <c r="ETX2378" s="14"/>
      <c r="ETY2378" s="14"/>
      <c r="ETZ2378" s="14"/>
      <c r="EUA2378" s="14"/>
      <c r="EUB2378" s="14"/>
      <c r="EUC2378" s="14"/>
      <c r="EUD2378" s="14"/>
      <c r="EUE2378" s="14"/>
      <c r="EUF2378" s="14"/>
      <c r="EUG2378" s="14"/>
      <c r="EUH2378" s="14"/>
      <c r="EUI2378" s="14"/>
      <c r="EUJ2378" s="14"/>
      <c r="EUK2378" s="14"/>
      <c r="EUL2378" s="14"/>
      <c r="EUM2378" s="14"/>
      <c r="EUN2378" s="14"/>
      <c r="EUO2378" s="14"/>
      <c r="EUP2378" s="14"/>
      <c r="EUQ2378" s="14"/>
      <c r="EUR2378" s="14"/>
      <c r="EUS2378" s="14"/>
      <c r="EUT2378" s="14"/>
      <c r="EUU2378" s="14"/>
      <c r="EUV2378" s="14"/>
      <c r="EUW2378" s="14"/>
      <c r="EUX2378" s="14"/>
      <c r="EUY2378" s="14"/>
      <c r="EUZ2378" s="14"/>
      <c r="EVA2378" s="14"/>
      <c r="EVB2378" s="14"/>
      <c r="EVC2378" s="14"/>
      <c r="EVD2378" s="14"/>
      <c r="EVE2378" s="14"/>
      <c r="EVF2378" s="14"/>
      <c r="EVG2378" s="14"/>
      <c r="EVH2378" s="14"/>
      <c r="EVI2378" s="14"/>
      <c r="EVJ2378" s="14"/>
      <c r="EVK2378" s="14"/>
      <c r="EVL2378" s="14"/>
      <c r="EVM2378" s="14"/>
      <c r="EVN2378" s="14"/>
      <c r="EVO2378" s="14"/>
      <c r="EVP2378" s="14"/>
      <c r="EVQ2378" s="14"/>
      <c r="EVR2378" s="14"/>
      <c r="EVS2378" s="14"/>
      <c r="EVT2378" s="14"/>
      <c r="EVU2378" s="14"/>
      <c r="EVV2378" s="14"/>
      <c r="EVW2378" s="14"/>
      <c r="EVX2378" s="14"/>
      <c r="EVY2378" s="14"/>
      <c r="EVZ2378" s="14"/>
      <c r="EWA2378" s="14"/>
      <c r="EWB2378" s="14"/>
      <c r="EWC2378" s="14"/>
      <c r="EWD2378" s="14"/>
      <c r="EWE2378" s="14"/>
      <c r="EWF2378" s="14"/>
      <c r="EWG2378" s="14"/>
      <c r="EWH2378" s="14"/>
      <c r="EWI2378" s="14"/>
      <c r="EWJ2378" s="14"/>
      <c r="EWK2378" s="14"/>
      <c r="EWL2378" s="14"/>
      <c r="EWM2378" s="14"/>
      <c r="EWN2378" s="14"/>
      <c r="EWO2378" s="14"/>
      <c r="EWP2378" s="14"/>
      <c r="EWQ2378" s="14"/>
      <c r="EWR2378" s="14"/>
      <c r="EWS2378" s="14"/>
      <c r="EWT2378" s="14"/>
      <c r="EWU2378" s="14"/>
      <c r="EWV2378" s="14"/>
      <c r="EWW2378" s="14"/>
      <c r="EWX2378" s="14"/>
      <c r="EWY2378" s="14"/>
      <c r="EWZ2378" s="14"/>
      <c r="EXA2378" s="14"/>
      <c r="EXB2378" s="14"/>
      <c r="EXC2378" s="14"/>
      <c r="EXD2378" s="14"/>
      <c r="EXE2378" s="14"/>
      <c r="EXF2378" s="14"/>
      <c r="EXG2378" s="14"/>
      <c r="EXH2378" s="14"/>
      <c r="EXI2378" s="14"/>
      <c r="EXJ2378" s="14"/>
      <c r="EXK2378" s="14"/>
      <c r="EXL2378" s="14"/>
      <c r="EXM2378" s="14"/>
      <c r="EXN2378" s="14"/>
      <c r="EXO2378" s="14"/>
      <c r="EXP2378" s="14"/>
      <c r="EXQ2378" s="14"/>
      <c r="EXR2378" s="14"/>
      <c r="EXS2378" s="14"/>
      <c r="EXT2378" s="14"/>
      <c r="EXU2378" s="14"/>
      <c r="EXV2378" s="14"/>
      <c r="EXW2378" s="14"/>
      <c r="EXX2378" s="14"/>
      <c r="EXY2378" s="14"/>
      <c r="EXZ2378" s="14"/>
      <c r="EYA2378" s="14"/>
      <c r="EYB2378" s="14"/>
      <c r="EYC2378" s="14"/>
      <c r="EYD2378" s="14"/>
      <c r="EYE2378" s="14"/>
      <c r="EYF2378" s="14"/>
      <c r="EYG2378" s="14"/>
      <c r="EYH2378" s="14"/>
      <c r="EYI2378" s="14"/>
      <c r="EYJ2378" s="14"/>
      <c r="EYK2378" s="14"/>
      <c r="EYL2378" s="14"/>
      <c r="EYM2378" s="14"/>
      <c r="EYN2378" s="14"/>
      <c r="EYO2378" s="14"/>
      <c r="EYP2378" s="14"/>
      <c r="EYQ2378" s="14"/>
      <c r="EYR2378" s="14"/>
      <c r="EYS2378" s="14"/>
      <c r="EYT2378" s="14"/>
      <c r="EYU2378" s="14"/>
      <c r="EYV2378" s="14"/>
      <c r="EYW2378" s="14"/>
      <c r="EYX2378" s="14"/>
      <c r="EYY2378" s="14"/>
      <c r="EYZ2378" s="14"/>
      <c r="EZA2378" s="14"/>
      <c r="EZB2378" s="14"/>
      <c r="EZC2378" s="14"/>
      <c r="EZD2378" s="14"/>
      <c r="EZE2378" s="14"/>
      <c r="EZF2378" s="14"/>
      <c r="EZG2378" s="14"/>
      <c r="EZH2378" s="14"/>
      <c r="EZI2378" s="14"/>
      <c r="EZJ2378" s="14"/>
      <c r="EZK2378" s="14"/>
      <c r="EZL2378" s="14"/>
      <c r="EZM2378" s="14"/>
      <c r="EZN2378" s="14"/>
      <c r="EZO2378" s="14"/>
      <c r="EZP2378" s="14"/>
      <c r="EZQ2378" s="14"/>
      <c r="EZR2378" s="14"/>
      <c r="EZS2378" s="14"/>
      <c r="EZT2378" s="14"/>
      <c r="EZU2378" s="14"/>
      <c r="EZV2378" s="14"/>
      <c r="EZW2378" s="14"/>
      <c r="EZX2378" s="14"/>
      <c r="EZY2378" s="14"/>
      <c r="EZZ2378" s="14"/>
      <c r="FAA2378" s="14"/>
      <c r="FAB2378" s="14"/>
      <c r="FAC2378" s="14"/>
      <c r="FAD2378" s="14"/>
      <c r="FAE2378" s="14"/>
      <c r="FAF2378" s="14"/>
      <c r="FAG2378" s="14"/>
      <c r="FAH2378" s="14"/>
      <c r="FAI2378" s="14"/>
      <c r="FAJ2378" s="14"/>
      <c r="FAK2378" s="14"/>
      <c r="FAL2378" s="14"/>
      <c r="FAM2378" s="14"/>
      <c r="FAN2378" s="14"/>
      <c r="FAO2378" s="14"/>
      <c r="FAP2378" s="14"/>
      <c r="FAQ2378" s="14"/>
      <c r="FAR2378" s="14"/>
      <c r="FAS2378" s="14"/>
      <c r="FAT2378" s="14"/>
      <c r="FAU2378" s="14"/>
      <c r="FAV2378" s="14"/>
      <c r="FAW2378" s="14"/>
      <c r="FAX2378" s="14"/>
      <c r="FAY2378" s="14"/>
      <c r="FAZ2378" s="14"/>
      <c r="FBA2378" s="14"/>
      <c r="FBB2378" s="14"/>
      <c r="FBC2378" s="14"/>
      <c r="FBD2378" s="14"/>
      <c r="FBE2378" s="14"/>
      <c r="FBF2378" s="14"/>
      <c r="FBG2378" s="14"/>
      <c r="FBH2378" s="14"/>
      <c r="FBI2378" s="14"/>
      <c r="FBJ2378" s="14"/>
      <c r="FBK2378" s="14"/>
      <c r="FBL2378" s="14"/>
      <c r="FBM2378" s="14"/>
      <c r="FBN2378" s="14"/>
      <c r="FBO2378" s="14"/>
      <c r="FBP2378" s="14"/>
      <c r="FBQ2378" s="14"/>
      <c r="FBR2378" s="14"/>
      <c r="FBS2378" s="14"/>
      <c r="FBT2378" s="14"/>
      <c r="FBU2378" s="14"/>
      <c r="FBV2378" s="14"/>
      <c r="FBW2378" s="14"/>
      <c r="FBX2378" s="14"/>
      <c r="FBY2378" s="14"/>
      <c r="FBZ2378" s="14"/>
      <c r="FCA2378" s="14"/>
      <c r="FCB2378" s="14"/>
      <c r="FCC2378" s="14"/>
      <c r="FCD2378" s="14"/>
      <c r="FCE2378" s="14"/>
      <c r="FCF2378" s="14"/>
      <c r="FCG2378" s="14"/>
      <c r="FCH2378" s="14"/>
      <c r="FCI2378" s="14"/>
      <c r="FCJ2378" s="14"/>
      <c r="FCK2378" s="14"/>
      <c r="FCL2378" s="14"/>
      <c r="FCM2378" s="14"/>
      <c r="FCN2378" s="14"/>
      <c r="FCO2378" s="14"/>
      <c r="FCP2378" s="14"/>
      <c r="FCQ2378" s="14"/>
      <c r="FCR2378" s="14"/>
      <c r="FCS2378" s="14"/>
      <c r="FCT2378" s="14"/>
      <c r="FCU2378" s="14"/>
      <c r="FCV2378" s="14"/>
      <c r="FCW2378" s="14"/>
      <c r="FCX2378" s="14"/>
      <c r="FCY2378" s="14"/>
      <c r="FCZ2378" s="14"/>
      <c r="FDA2378" s="14"/>
      <c r="FDB2378" s="14"/>
      <c r="FDC2378" s="14"/>
      <c r="FDD2378" s="14"/>
      <c r="FDE2378" s="14"/>
      <c r="FDF2378" s="14"/>
      <c r="FDG2378" s="14"/>
      <c r="FDH2378" s="14"/>
      <c r="FDI2378" s="14"/>
      <c r="FDJ2378" s="14"/>
      <c r="FDK2378" s="14"/>
      <c r="FDL2378" s="14"/>
      <c r="FDM2378" s="14"/>
      <c r="FDN2378" s="14"/>
      <c r="FDO2378" s="14"/>
      <c r="FDP2378" s="14"/>
      <c r="FDQ2378" s="14"/>
      <c r="FDR2378" s="14"/>
      <c r="FDS2378" s="14"/>
      <c r="FDT2378" s="14"/>
      <c r="FDU2378" s="14"/>
      <c r="FDV2378" s="14"/>
      <c r="FDW2378" s="14"/>
      <c r="FDX2378" s="14"/>
      <c r="FDY2378" s="14"/>
      <c r="FDZ2378" s="14"/>
      <c r="FEA2378" s="14"/>
      <c r="FEB2378" s="14"/>
      <c r="FEC2378" s="14"/>
      <c r="FED2378" s="14"/>
      <c r="FEE2378" s="14"/>
      <c r="FEF2378" s="14"/>
      <c r="FEG2378" s="14"/>
      <c r="FEH2378" s="14"/>
      <c r="FEI2378" s="14"/>
      <c r="FEJ2378" s="14"/>
      <c r="FEK2378" s="14"/>
      <c r="FEL2378" s="14"/>
      <c r="FEM2378" s="14"/>
      <c r="FEN2378" s="14"/>
      <c r="FEO2378" s="14"/>
      <c r="FEP2378" s="14"/>
      <c r="FEQ2378" s="14"/>
      <c r="FER2378" s="14"/>
      <c r="FES2378" s="14"/>
      <c r="FET2378" s="14"/>
      <c r="FEU2378" s="14"/>
      <c r="FEV2378" s="14"/>
      <c r="FEW2378" s="14"/>
      <c r="FEX2378" s="14"/>
      <c r="FEY2378" s="14"/>
      <c r="FEZ2378" s="14"/>
      <c r="FFA2378" s="14"/>
      <c r="FFB2378" s="14"/>
      <c r="FFC2378" s="14"/>
      <c r="FFD2378" s="14"/>
      <c r="FFE2378" s="14"/>
      <c r="FFF2378" s="14"/>
      <c r="FFG2378" s="14"/>
      <c r="FFH2378" s="14"/>
      <c r="FFI2378" s="14"/>
      <c r="FFJ2378" s="14"/>
      <c r="FFK2378" s="14"/>
      <c r="FFL2378" s="14"/>
      <c r="FFM2378" s="14"/>
      <c r="FFN2378" s="14"/>
      <c r="FFO2378" s="14"/>
      <c r="FFP2378" s="14"/>
      <c r="FFQ2378" s="14"/>
      <c r="FFR2378" s="14"/>
      <c r="FFS2378" s="14"/>
      <c r="FFT2378" s="14"/>
      <c r="FFU2378" s="14"/>
      <c r="FFV2378" s="14"/>
      <c r="FFW2378" s="14"/>
      <c r="FFX2378" s="14"/>
      <c r="FFY2378" s="14"/>
      <c r="FFZ2378" s="14"/>
      <c r="FGA2378" s="14"/>
      <c r="FGB2378" s="14"/>
      <c r="FGC2378" s="14"/>
      <c r="FGD2378" s="14"/>
      <c r="FGE2378" s="14"/>
      <c r="FGF2378" s="14"/>
      <c r="FGG2378" s="14"/>
      <c r="FGH2378" s="14"/>
      <c r="FGI2378" s="14"/>
      <c r="FGJ2378" s="14"/>
      <c r="FGK2378" s="14"/>
      <c r="FGL2378" s="14"/>
      <c r="FGM2378" s="14"/>
      <c r="FGN2378" s="14"/>
      <c r="FGO2378" s="14"/>
      <c r="FGP2378" s="14"/>
      <c r="FGQ2378" s="14"/>
      <c r="FGR2378" s="14"/>
      <c r="FGS2378" s="14"/>
      <c r="FGT2378" s="14"/>
      <c r="FGU2378" s="14"/>
      <c r="FGV2378" s="14"/>
      <c r="FGW2378" s="14"/>
      <c r="FGX2378" s="14"/>
      <c r="FGY2378" s="14"/>
      <c r="FGZ2378" s="14"/>
      <c r="FHA2378" s="14"/>
      <c r="FHB2378" s="14"/>
      <c r="FHC2378" s="14"/>
      <c r="FHD2378" s="14"/>
      <c r="FHE2378" s="14"/>
      <c r="FHF2378" s="14"/>
      <c r="FHG2378" s="14"/>
      <c r="FHH2378" s="14"/>
      <c r="FHI2378" s="14"/>
      <c r="FHJ2378" s="14"/>
      <c r="FHK2378" s="14"/>
      <c r="FHL2378" s="14"/>
      <c r="FHM2378" s="14"/>
      <c r="FHN2378" s="14"/>
      <c r="FHO2378" s="14"/>
      <c r="FHP2378" s="14"/>
      <c r="FHQ2378" s="14"/>
      <c r="FHR2378" s="14"/>
      <c r="FHS2378" s="14"/>
      <c r="FHT2378" s="14"/>
      <c r="FHU2378" s="14"/>
      <c r="FHV2378" s="14"/>
      <c r="FHW2378" s="14"/>
      <c r="FHX2378" s="14"/>
      <c r="FHY2378" s="14"/>
      <c r="FHZ2378" s="14"/>
      <c r="FIA2378" s="14"/>
      <c r="FIB2378" s="14"/>
      <c r="FIC2378" s="14"/>
      <c r="FID2378" s="14"/>
      <c r="FIE2378" s="14"/>
      <c r="FIF2378" s="14"/>
      <c r="FIG2378" s="14"/>
      <c r="FIH2378" s="14"/>
      <c r="FII2378" s="14"/>
      <c r="FIJ2378" s="14"/>
      <c r="FIK2378" s="14"/>
      <c r="FIL2378" s="14"/>
      <c r="FIM2378" s="14"/>
      <c r="FIN2378" s="14"/>
      <c r="FIO2378" s="14"/>
      <c r="FIP2378" s="14"/>
      <c r="FIQ2378" s="14"/>
      <c r="FIR2378" s="14"/>
      <c r="FIS2378" s="14"/>
      <c r="FIT2378" s="14"/>
      <c r="FIU2378" s="14"/>
      <c r="FIV2378" s="14"/>
      <c r="FIW2378" s="14"/>
      <c r="FIX2378" s="14"/>
      <c r="FIY2378" s="14"/>
      <c r="FIZ2378" s="14"/>
      <c r="FJA2378" s="14"/>
      <c r="FJB2378" s="14"/>
      <c r="FJC2378" s="14"/>
      <c r="FJD2378" s="14"/>
      <c r="FJE2378" s="14"/>
      <c r="FJF2378" s="14"/>
      <c r="FJG2378" s="14"/>
      <c r="FJH2378" s="14"/>
      <c r="FJI2378" s="14"/>
      <c r="FJJ2378" s="14"/>
      <c r="FJK2378" s="14"/>
      <c r="FJL2378" s="14"/>
      <c r="FJM2378" s="14"/>
      <c r="FJN2378" s="14"/>
      <c r="FJO2378" s="14"/>
      <c r="FJP2378" s="14"/>
      <c r="FJQ2378" s="14"/>
      <c r="FJR2378" s="14"/>
      <c r="FJS2378" s="14"/>
      <c r="FJT2378" s="14"/>
      <c r="FJU2378" s="14"/>
      <c r="FJV2378" s="14"/>
      <c r="FJW2378" s="14"/>
      <c r="FJX2378" s="14"/>
      <c r="FJY2378" s="14"/>
      <c r="FJZ2378" s="14"/>
      <c r="FKA2378" s="14"/>
      <c r="FKB2378" s="14"/>
      <c r="FKC2378" s="14"/>
      <c r="FKD2378" s="14"/>
      <c r="FKE2378" s="14"/>
      <c r="FKF2378" s="14"/>
      <c r="FKG2378" s="14"/>
      <c r="FKH2378" s="14"/>
      <c r="FKI2378" s="14"/>
      <c r="FKJ2378" s="14"/>
      <c r="FKK2378" s="14"/>
      <c r="FKL2378" s="14"/>
      <c r="FKM2378" s="14"/>
      <c r="FKN2378" s="14"/>
      <c r="FKO2378" s="14"/>
      <c r="FKP2378" s="14"/>
      <c r="FKQ2378" s="14"/>
      <c r="FKR2378" s="14"/>
      <c r="FKS2378" s="14"/>
      <c r="FKT2378" s="14"/>
      <c r="FKU2378" s="14"/>
      <c r="FKV2378" s="14"/>
      <c r="FKW2378" s="14"/>
      <c r="FKX2378" s="14"/>
      <c r="FKY2378" s="14"/>
      <c r="FKZ2378" s="14"/>
      <c r="FLA2378" s="14"/>
      <c r="FLB2378" s="14"/>
      <c r="FLC2378" s="14"/>
      <c r="FLD2378" s="14"/>
      <c r="FLE2378" s="14"/>
      <c r="FLF2378" s="14"/>
      <c r="FLG2378" s="14"/>
      <c r="FLH2378" s="14"/>
      <c r="FLI2378" s="14"/>
      <c r="FLJ2378" s="14"/>
      <c r="FLK2378" s="14"/>
      <c r="FLL2378" s="14"/>
      <c r="FLM2378" s="14"/>
      <c r="FLN2378" s="14"/>
      <c r="FLO2378" s="14"/>
      <c r="FLP2378" s="14"/>
      <c r="FLQ2378" s="14"/>
      <c r="FLR2378" s="14"/>
      <c r="FLS2378" s="14"/>
      <c r="FLT2378" s="14"/>
      <c r="FLU2378" s="14"/>
      <c r="FLV2378" s="14"/>
      <c r="FLW2378" s="14"/>
      <c r="FLX2378" s="14"/>
      <c r="FLY2378" s="14"/>
      <c r="FLZ2378" s="14"/>
      <c r="FMA2378" s="14"/>
      <c r="FMB2378" s="14"/>
      <c r="FMC2378" s="14"/>
      <c r="FMD2378" s="14"/>
      <c r="FME2378" s="14"/>
      <c r="FMF2378" s="14"/>
      <c r="FMG2378" s="14"/>
      <c r="FMH2378" s="14"/>
      <c r="FMI2378" s="14"/>
      <c r="FMJ2378" s="14"/>
      <c r="FMK2378" s="14"/>
      <c r="FML2378" s="14"/>
      <c r="FMM2378" s="14"/>
      <c r="FMN2378" s="14"/>
      <c r="FMO2378" s="14"/>
      <c r="FMP2378" s="14"/>
      <c r="FMQ2378" s="14"/>
      <c r="FMR2378" s="14"/>
      <c r="FMS2378" s="14"/>
      <c r="FMT2378" s="14"/>
      <c r="FMU2378" s="14"/>
      <c r="FMV2378" s="14"/>
      <c r="FMW2378" s="14"/>
      <c r="FMX2378" s="14"/>
      <c r="FMY2378" s="14"/>
      <c r="FMZ2378" s="14"/>
      <c r="FNA2378" s="14"/>
      <c r="FNB2378" s="14"/>
      <c r="FNC2378" s="14"/>
      <c r="FND2378" s="14"/>
      <c r="FNE2378" s="14"/>
      <c r="FNF2378" s="14"/>
      <c r="FNG2378" s="14"/>
      <c r="FNH2378" s="14"/>
      <c r="FNI2378" s="14"/>
      <c r="FNJ2378" s="14"/>
      <c r="FNK2378" s="14"/>
      <c r="FNL2378" s="14"/>
      <c r="FNM2378" s="14"/>
      <c r="FNN2378" s="14"/>
      <c r="FNO2378" s="14"/>
      <c r="FNP2378" s="14"/>
      <c r="FNQ2378" s="14"/>
      <c r="FNR2378" s="14"/>
      <c r="FNS2378" s="14"/>
      <c r="FNT2378" s="14"/>
      <c r="FNU2378" s="14"/>
      <c r="FNV2378" s="14"/>
      <c r="FNW2378" s="14"/>
      <c r="FNX2378" s="14"/>
      <c r="FNY2378" s="14"/>
      <c r="FNZ2378" s="14"/>
      <c r="FOA2378" s="14"/>
      <c r="FOB2378" s="14"/>
      <c r="FOC2378" s="14"/>
      <c r="FOD2378" s="14"/>
      <c r="FOE2378" s="14"/>
      <c r="FOF2378" s="14"/>
      <c r="FOG2378" s="14"/>
      <c r="FOH2378" s="14"/>
      <c r="FOI2378" s="14"/>
      <c r="FOJ2378" s="14"/>
      <c r="FOK2378" s="14"/>
      <c r="FOL2378" s="14"/>
      <c r="FOM2378" s="14"/>
      <c r="FON2378" s="14"/>
      <c r="FOO2378" s="14"/>
      <c r="FOP2378" s="14"/>
      <c r="FOQ2378" s="14"/>
      <c r="FOR2378" s="14"/>
      <c r="FOS2378" s="14"/>
      <c r="FOT2378" s="14"/>
      <c r="FOU2378" s="14"/>
      <c r="FOV2378" s="14"/>
      <c r="FOW2378" s="14"/>
      <c r="FOX2378" s="14"/>
      <c r="FOY2378" s="14"/>
      <c r="FOZ2378" s="14"/>
      <c r="FPA2378" s="14"/>
      <c r="FPB2378" s="14"/>
      <c r="FPC2378" s="14"/>
      <c r="FPD2378" s="14"/>
      <c r="FPE2378" s="14"/>
      <c r="FPF2378" s="14"/>
      <c r="FPG2378" s="14"/>
      <c r="FPH2378" s="14"/>
      <c r="FPI2378" s="14"/>
      <c r="FPJ2378" s="14"/>
      <c r="FPK2378" s="14"/>
      <c r="FPL2378" s="14"/>
      <c r="FPM2378" s="14"/>
      <c r="FPN2378" s="14"/>
      <c r="FPO2378" s="14"/>
      <c r="FPP2378" s="14"/>
      <c r="FPQ2378" s="14"/>
      <c r="FPR2378" s="14"/>
      <c r="FPS2378" s="14"/>
      <c r="FPT2378" s="14"/>
      <c r="FPU2378" s="14"/>
      <c r="FPV2378" s="14"/>
      <c r="FPW2378" s="14"/>
      <c r="FPX2378" s="14"/>
      <c r="FPY2378" s="14"/>
      <c r="FPZ2378" s="14"/>
      <c r="FQA2378" s="14"/>
      <c r="FQB2378" s="14"/>
      <c r="FQC2378" s="14"/>
      <c r="FQD2378" s="14"/>
      <c r="FQE2378" s="14"/>
      <c r="FQF2378" s="14"/>
      <c r="FQG2378" s="14"/>
      <c r="FQH2378" s="14"/>
      <c r="FQI2378" s="14"/>
      <c r="FQJ2378" s="14"/>
      <c r="FQK2378" s="14"/>
      <c r="FQL2378" s="14"/>
      <c r="FQM2378" s="14"/>
      <c r="FQN2378" s="14"/>
      <c r="FQO2378" s="14"/>
      <c r="FQP2378" s="14"/>
      <c r="FQQ2378" s="14"/>
      <c r="FQR2378" s="14"/>
      <c r="FQS2378" s="14"/>
      <c r="FQT2378" s="14"/>
      <c r="FQU2378" s="14"/>
      <c r="FQV2378" s="14"/>
      <c r="FQW2378" s="14"/>
      <c r="FQX2378" s="14"/>
      <c r="FQY2378" s="14"/>
      <c r="FQZ2378" s="14"/>
      <c r="FRA2378" s="14"/>
      <c r="FRB2378" s="14"/>
      <c r="FRC2378" s="14"/>
      <c r="FRD2378" s="14"/>
      <c r="FRE2378" s="14"/>
      <c r="FRF2378" s="14"/>
      <c r="FRG2378" s="14"/>
      <c r="FRH2378" s="14"/>
      <c r="FRI2378" s="14"/>
      <c r="FRJ2378" s="14"/>
      <c r="FRK2378" s="14"/>
      <c r="FRL2378" s="14"/>
      <c r="FRM2378" s="14"/>
      <c r="FRN2378" s="14"/>
      <c r="FRO2378" s="14"/>
      <c r="FRP2378" s="14"/>
      <c r="FRQ2378" s="14"/>
      <c r="FRR2378" s="14"/>
      <c r="FRS2378" s="14"/>
      <c r="FRT2378" s="14"/>
      <c r="FRU2378" s="14"/>
      <c r="FRV2378" s="14"/>
      <c r="FRW2378" s="14"/>
      <c r="FRX2378" s="14"/>
      <c r="FRY2378" s="14"/>
      <c r="FRZ2378" s="14"/>
      <c r="FSA2378" s="14"/>
      <c r="FSB2378" s="14"/>
      <c r="FSC2378" s="14"/>
      <c r="FSD2378" s="14"/>
      <c r="FSE2378" s="14"/>
      <c r="FSF2378" s="14"/>
      <c r="FSG2378" s="14"/>
      <c r="FSH2378" s="14"/>
      <c r="FSI2378" s="14"/>
      <c r="FSJ2378" s="14"/>
      <c r="FSK2378" s="14"/>
      <c r="FSL2378" s="14"/>
      <c r="FSM2378" s="14"/>
      <c r="FSN2378" s="14"/>
      <c r="FSO2378" s="14"/>
      <c r="FSP2378" s="14"/>
      <c r="FSQ2378" s="14"/>
      <c r="FSR2378" s="14"/>
      <c r="FSS2378" s="14"/>
      <c r="FST2378" s="14"/>
      <c r="FSU2378" s="14"/>
      <c r="FSV2378" s="14"/>
      <c r="FSW2378" s="14"/>
      <c r="FSX2378" s="14"/>
      <c r="FSY2378" s="14"/>
      <c r="FSZ2378" s="14"/>
      <c r="FTA2378" s="14"/>
      <c r="FTB2378" s="14"/>
      <c r="FTC2378" s="14"/>
      <c r="FTD2378" s="14"/>
      <c r="FTE2378" s="14"/>
      <c r="FTF2378" s="14"/>
      <c r="FTG2378" s="14"/>
      <c r="FTH2378" s="14"/>
      <c r="FTI2378" s="14"/>
      <c r="FTJ2378" s="14"/>
      <c r="FTK2378" s="14"/>
      <c r="FTL2378" s="14"/>
      <c r="FTM2378" s="14"/>
      <c r="FTN2378" s="14"/>
      <c r="FTO2378" s="14"/>
      <c r="FTP2378" s="14"/>
      <c r="FTQ2378" s="14"/>
      <c r="FTR2378" s="14"/>
      <c r="FTS2378" s="14"/>
      <c r="FTT2378" s="14"/>
      <c r="FTU2378" s="14"/>
      <c r="FTV2378" s="14"/>
      <c r="FTW2378" s="14"/>
      <c r="FTX2378" s="14"/>
      <c r="FTY2378" s="14"/>
      <c r="FTZ2378" s="14"/>
      <c r="FUA2378" s="14"/>
      <c r="FUB2378" s="14"/>
      <c r="FUC2378" s="14"/>
      <c r="FUD2378" s="14"/>
      <c r="FUE2378" s="14"/>
      <c r="FUF2378" s="14"/>
      <c r="FUG2378" s="14"/>
      <c r="FUH2378" s="14"/>
      <c r="FUI2378" s="14"/>
      <c r="FUJ2378" s="14"/>
      <c r="FUK2378" s="14"/>
      <c r="FUL2378" s="14"/>
      <c r="FUM2378" s="14"/>
      <c r="FUN2378" s="14"/>
      <c r="FUO2378" s="14"/>
      <c r="FUP2378" s="14"/>
      <c r="FUQ2378" s="14"/>
      <c r="FUR2378" s="14"/>
      <c r="FUS2378" s="14"/>
      <c r="FUT2378" s="14"/>
      <c r="FUU2378" s="14"/>
      <c r="FUV2378" s="14"/>
      <c r="FUW2378" s="14"/>
      <c r="FUX2378" s="14"/>
      <c r="FUY2378" s="14"/>
      <c r="FUZ2378" s="14"/>
      <c r="FVA2378" s="14"/>
      <c r="FVB2378" s="14"/>
      <c r="FVC2378" s="14"/>
      <c r="FVD2378" s="14"/>
      <c r="FVE2378" s="14"/>
      <c r="FVF2378" s="14"/>
      <c r="FVG2378" s="14"/>
      <c r="FVH2378" s="14"/>
      <c r="FVI2378" s="14"/>
      <c r="FVJ2378" s="14"/>
      <c r="FVK2378" s="14"/>
      <c r="FVL2378" s="14"/>
      <c r="FVM2378" s="14"/>
      <c r="FVN2378" s="14"/>
      <c r="FVO2378" s="14"/>
      <c r="FVP2378" s="14"/>
      <c r="FVQ2378" s="14"/>
      <c r="FVR2378" s="14"/>
      <c r="FVS2378" s="14"/>
      <c r="FVT2378" s="14"/>
      <c r="FVU2378" s="14"/>
      <c r="FVV2378" s="14"/>
      <c r="FVW2378" s="14"/>
      <c r="FVX2378" s="14"/>
      <c r="FVY2378" s="14"/>
      <c r="FVZ2378" s="14"/>
      <c r="FWA2378" s="14"/>
      <c r="FWB2378" s="14"/>
      <c r="FWC2378" s="14"/>
      <c r="FWD2378" s="14"/>
      <c r="FWE2378" s="14"/>
      <c r="FWF2378" s="14"/>
      <c r="FWG2378" s="14"/>
      <c r="FWH2378" s="14"/>
      <c r="FWI2378" s="14"/>
      <c r="FWJ2378" s="14"/>
      <c r="FWK2378" s="14"/>
      <c r="FWL2378" s="14"/>
      <c r="FWM2378" s="14"/>
      <c r="FWN2378" s="14"/>
      <c r="FWO2378" s="14"/>
      <c r="FWP2378" s="14"/>
      <c r="FWQ2378" s="14"/>
      <c r="FWR2378" s="14"/>
      <c r="FWS2378" s="14"/>
      <c r="FWT2378" s="14"/>
      <c r="FWU2378" s="14"/>
      <c r="FWV2378" s="14"/>
      <c r="FWW2378" s="14"/>
      <c r="FWX2378" s="14"/>
      <c r="FWY2378" s="14"/>
      <c r="FWZ2378" s="14"/>
      <c r="FXA2378" s="14"/>
      <c r="FXB2378" s="14"/>
      <c r="FXC2378" s="14"/>
      <c r="FXD2378" s="14"/>
      <c r="FXE2378" s="14"/>
      <c r="FXF2378" s="14"/>
      <c r="FXG2378" s="14"/>
      <c r="FXH2378" s="14"/>
      <c r="FXI2378" s="14"/>
      <c r="FXJ2378" s="14"/>
      <c r="FXK2378" s="14"/>
      <c r="FXL2378" s="14"/>
      <c r="FXM2378" s="14"/>
      <c r="FXN2378" s="14"/>
      <c r="FXO2378" s="14"/>
      <c r="FXP2378" s="14"/>
      <c r="FXQ2378" s="14"/>
      <c r="FXR2378" s="14"/>
      <c r="FXS2378" s="14"/>
      <c r="FXT2378" s="14"/>
      <c r="FXU2378" s="14"/>
      <c r="FXV2378" s="14"/>
      <c r="FXW2378" s="14"/>
      <c r="FXX2378" s="14"/>
      <c r="FXY2378" s="14"/>
      <c r="FXZ2378" s="14"/>
      <c r="FYA2378" s="14"/>
      <c r="FYB2378" s="14"/>
      <c r="FYC2378" s="14"/>
      <c r="FYD2378" s="14"/>
      <c r="FYE2378" s="14"/>
      <c r="FYF2378" s="14"/>
      <c r="FYG2378" s="14"/>
      <c r="FYH2378" s="14"/>
      <c r="FYI2378" s="14"/>
      <c r="FYJ2378" s="14"/>
      <c r="FYK2378" s="14"/>
      <c r="FYL2378" s="14"/>
      <c r="FYM2378" s="14"/>
      <c r="FYN2378" s="14"/>
      <c r="FYO2378" s="14"/>
      <c r="FYP2378" s="14"/>
      <c r="FYQ2378" s="14"/>
      <c r="FYR2378" s="14"/>
      <c r="FYS2378" s="14"/>
      <c r="FYT2378" s="14"/>
      <c r="FYU2378" s="14"/>
      <c r="FYV2378" s="14"/>
      <c r="FYW2378" s="14"/>
      <c r="FYX2378" s="14"/>
      <c r="FYY2378" s="14"/>
      <c r="FYZ2378" s="14"/>
      <c r="FZA2378" s="14"/>
      <c r="FZB2378" s="14"/>
      <c r="FZC2378" s="14"/>
      <c r="FZD2378" s="14"/>
      <c r="FZE2378" s="14"/>
      <c r="FZF2378" s="14"/>
      <c r="FZG2378" s="14"/>
      <c r="FZH2378" s="14"/>
      <c r="FZI2378" s="14"/>
      <c r="FZJ2378" s="14"/>
      <c r="FZK2378" s="14"/>
      <c r="FZL2378" s="14"/>
      <c r="FZM2378" s="14"/>
      <c r="FZN2378" s="14"/>
      <c r="FZO2378" s="14"/>
      <c r="FZP2378" s="14"/>
      <c r="FZQ2378" s="14"/>
      <c r="FZR2378" s="14"/>
      <c r="FZS2378" s="14"/>
      <c r="FZT2378" s="14"/>
      <c r="FZU2378" s="14"/>
      <c r="FZV2378" s="14"/>
      <c r="FZW2378" s="14"/>
      <c r="FZX2378" s="14"/>
      <c r="FZY2378" s="14"/>
      <c r="FZZ2378" s="14"/>
      <c r="GAA2378" s="14"/>
      <c r="GAB2378" s="14"/>
      <c r="GAC2378" s="14"/>
      <c r="GAD2378" s="14"/>
      <c r="GAE2378" s="14"/>
      <c r="GAF2378" s="14"/>
      <c r="GAG2378" s="14"/>
      <c r="GAH2378" s="14"/>
      <c r="GAI2378" s="14"/>
      <c r="GAJ2378" s="14"/>
      <c r="GAK2378" s="14"/>
      <c r="GAL2378" s="14"/>
      <c r="GAM2378" s="14"/>
      <c r="GAN2378" s="14"/>
      <c r="GAO2378" s="14"/>
      <c r="GAP2378" s="14"/>
      <c r="GAQ2378" s="14"/>
      <c r="GAR2378" s="14"/>
      <c r="GAS2378" s="14"/>
      <c r="GAT2378" s="14"/>
      <c r="GAU2378" s="14"/>
      <c r="GAV2378" s="14"/>
      <c r="GAW2378" s="14"/>
      <c r="GAX2378" s="14"/>
      <c r="GAY2378" s="14"/>
      <c r="GAZ2378" s="14"/>
      <c r="GBA2378" s="14"/>
      <c r="GBB2378" s="14"/>
      <c r="GBC2378" s="14"/>
      <c r="GBD2378" s="14"/>
      <c r="GBE2378" s="14"/>
      <c r="GBF2378" s="14"/>
      <c r="GBG2378" s="14"/>
      <c r="GBH2378" s="14"/>
      <c r="GBI2378" s="14"/>
      <c r="GBJ2378" s="14"/>
      <c r="GBK2378" s="14"/>
      <c r="GBL2378" s="14"/>
      <c r="GBM2378" s="14"/>
      <c r="GBN2378" s="14"/>
      <c r="GBO2378" s="14"/>
      <c r="GBP2378" s="14"/>
      <c r="GBQ2378" s="14"/>
      <c r="GBR2378" s="14"/>
      <c r="GBS2378" s="14"/>
      <c r="GBT2378" s="14"/>
      <c r="GBU2378" s="14"/>
      <c r="GBV2378" s="14"/>
      <c r="GBW2378" s="14"/>
      <c r="GBX2378" s="14"/>
      <c r="GBY2378" s="14"/>
      <c r="GBZ2378" s="14"/>
      <c r="GCA2378" s="14"/>
      <c r="GCB2378" s="14"/>
      <c r="GCC2378" s="14"/>
      <c r="GCD2378" s="14"/>
      <c r="GCE2378" s="14"/>
      <c r="GCF2378" s="14"/>
      <c r="GCG2378" s="14"/>
      <c r="GCH2378" s="14"/>
      <c r="GCI2378" s="14"/>
      <c r="GCJ2378" s="14"/>
      <c r="GCK2378" s="14"/>
      <c r="GCL2378" s="14"/>
      <c r="GCM2378" s="14"/>
      <c r="GCN2378" s="14"/>
      <c r="GCO2378" s="14"/>
      <c r="GCP2378" s="14"/>
      <c r="GCQ2378" s="14"/>
      <c r="GCR2378" s="14"/>
      <c r="GCS2378" s="14"/>
      <c r="GCT2378" s="14"/>
      <c r="GCU2378" s="14"/>
      <c r="GCV2378" s="14"/>
      <c r="GCW2378" s="14"/>
      <c r="GCX2378" s="14"/>
      <c r="GCY2378" s="14"/>
      <c r="GCZ2378" s="14"/>
      <c r="GDA2378" s="14"/>
      <c r="GDB2378" s="14"/>
      <c r="GDC2378" s="14"/>
      <c r="GDD2378" s="14"/>
      <c r="GDE2378" s="14"/>
      <c r="GDF2378" s="14"/>
      <c r="GDG2378" s="14"/>
      <c r="GDH2378" s="14"/>
      <c r="GDI2378" s="14"/>
      <c r="GDJ2378" s="14"/>
      <c r="GDK2378" s="14"/>
      <c r="GDL2378" s="14"/>
      <c r="GDM2378" s="14"/>
      <c r="GDN2378" s="14"/>
      <c r="GDO2378" s="14"/>
      <c r="GDP2378" s="14"/>
      <c r="GDQ2378" s="14"/>
      <c r="GDR2378" s="14"/>
      <c r="GDS2378" s="14"/>
      <c r="GDT2378" s="14"/>
      <c r="GDU2378" s="14"/>
      <c r="GDV2378" s="14"/>
      <c r="GDW2378" s="14"/>
      <c r="GDX2378" s="14"/>
      <c r="GDY2378" s="14"/>
      <c r="GDZ2378" s="14"/>
      <c r="GEA2378" s="14"/>
      <c r="GEB2378" s="14"/>
      <c r="GEC2378" s="14"/>
      <c r="GED2378" s="14"/>
      <c r="GEE2378" s="14"/>
      <c r="GEF2378" s="14"/>
      <c r="GEG2378" s="14"/>
      <c r="GEH2378" s="14"/>
      <c r="GEI2378" s="14"/>
      <c r="GEJ2378" s="14"/>
      <c r="GEK2378" s="14"/>
      <c r="GEL2378" s="14"/>
      <c r="GEM2378" s="14"/>
      <c r="GEN2378" s="14"/>
      <c r="GEO2378" s="14"/>
      <c r="GEP2378" s="14"/>
      <c r="GEQ2378" s="14"/>
      <c r="GER2378" s="14"/>
      <c r="GES2378" s="14"/>
      <c r="GET2378" s="14"/>
      <c r="GEU2378" s="14"/>
      <c r="GEV2378" s="14"/>
      <c r="GEW2378" s="14"/>
      <c r="GEX2378" s="14"/>
      <c r="GEY2378" s="14"/>
      <c r="GEZ2378" s="14"/>
      <c r="GFA2378" s="14"/>
      <c r="GFB2378" s="14"/>
      <c r="GFC2378" s="14"/>
      <c r="GFD2378" s="14"/>
      <c r="GFE2378" s="14"/>
      <c r="GFF2378" s="14"/>
      <c r="GFG2378" s="14"/>
      <c r="GFH2378" s="14"/>
      <c r="GFI2378" s="14"/>
      <c r="GFJ2378" s="14"/>
      <c r="GFK2378" s="14"/>
      <c r="GFL2378" s="14"/>
      <c r="GFM2378" s="14"/>
      <c r="GFN2378" s="14"/>
      <c r="GFO2378" s="14"/>
      <c r="GFP2378" s="14"/>
      <c r="GFQ2378" s="14"/>
      <c r="GFR2378" s="14"/>
      <c r="GFS2378" s="14"/>
      <c r="GFT2378" s="14"/>
      <c r="GFU2378" s="14"/>
      <c r="GFV2378" s="14"/>
      <c r="GFW2378" s="14"/>
      <c r="GFX2378" s="14"/>
      <c r="GFY2378" s="14"/>
      <c r="GFZ2378" s="14"/>
      <c r="GGA2378" s="14"/>
      <c r="GGB2378" s="14"/>
      <c r="GGC2378" s="14"/>
      <c r="GGD2378" s="14"/>
      <c r="GGE2378" s="14"/>
      <c r="GGF2378" s="14"/>
      <c r="GGG2378" s="14"/>
      <c r="GGH2378" s="14"/>
      <c r="GGI2378" s="14"/>
      <c r="GGJ2378" s="14"/>
      <c r="GGK2378" s="14"/>
      <c r="GGL2378" s="14"/>
      <c r="GGM2378" s="14"/>
      <c r="GGN2378" s="14"/>
      <c r="GGO2378" s="14"/>
      <c r="GGP2378" s="14"/>
      <c r="GGQ2378" s="14"/>
      <c r="GGR2378" s="14"/>
      <c r="GGS2378" s="14"/>
      <c r="GGT2378" s="14"/>
      <c r="GGU2378" s="14"/>
      <c r="GGV2378" s="14"/>
      <c r="GGW2378" s="14"/>
      <c r="GGX2378" s="14"/>
      <c r="GGY2378" s="14"/>
      <c r="GGZ2378" s="14"/>
      <c r="GHA2378" s="14"/>
      <c r="GHB2378" s="14"/>
      <c r="GHC2378" s="14"/>
      <c r="GHD2378" s="14"/>
      <c r="GHE2378" s="14"/>
      <c r="GHF2378" s="14"/>
      <c r="GHG2378" s="14"/>
      <c r="GHH2378" s="14"/>
      <c r="GHI2378" s="14"/>
      <c r="GHJ2378" s="14"/>
      <c r="GHK2378" s="14"/>
      <c r="GHL2378" s="14"/>
      <c r="GHM2378" s="14"/>
      <c r="GHN2378" s="14"/>
      <c r="GHO2378" s="14"/>
      <c r="GHP2378" s="14"/>
      <c r="GHQ2378" s="14"/>
      <c r="GHR2378" s="14"/>
      <c r="GHS2378" s="14"/>
      <c r="GHT2378" s="14"/>
      <c r="GHU2378" s="14"/>
      <c r="GHV2378" s="14"/>
      <c r="GHW2378" s="14"/>
      <c r="GHX2378" s="14"/>
      <c r="GHY2378" s="14"/>
      <c r="GHZ2378" s="14"/>
      <c r="GIA2378" s="14"/>
      <c r="GIB2378" s="14"/>
      <c r="GIC2378" s="14"/>
      <c r="GID2378" s="14"/>
      <c r="GIE2378" s="14"/>
      <c r="GIF2378" s="14"/>
      <c r="GIG2378" s="14"/>
      <c r="GIH2378" s="14"/>
      <c r="GII2378" s="14"/>
      <c r="GIJ2378" s="14"/>
      <c r="GIK2378" s="14"/>
      <c r="GIL2378" s="14"/>
      <c r="GIM2378" s="14"/>
      <c r="GIN2378" s="14"/>
      <c r="GIO2378" s="14"/>
      <c r="GIP2378" s="14"/>
      <c r="GIQ2378" s="14"/>
      <c r="GIR2378" s="14"/>
      <c r="GIS2378" s="14"/>
      <c r="GIT2378" s="14"/>
      <c r="GIU2378" s="14"/>
      <c r="GIV2378" s="14"/>
      <c r="GIW2378" s="14"/>
      <c r="GIX2378" s="14"/>
      <c r="GIY2378" s="14"/>
      <c r="GIZ2378" s="14"/>
      <c r="GJA2378" s="14"/>
      <c r="GJB2378" s="14"/>
      <c r="GJC2378" s="14"/>
      <c r="GJD2378" s="14"/>
      <c r="GJE2378" s="14"/>
      <c r="GJF2378" s="14"/>
      <c r="GJG2378" s="14"/>
      <c r="GJH2378" s="14"/>
      <c r="GJI2378" s="14"/>
      <c r="GJJ2378" s="14"/>
      <c r="GJK2378" s="14"/>
      <c r="GJL2378" s="14"/>
      <c r="GJM2378" s="14"/>
      <c r="GJN2378" s="14"/>
      <c r="GJO2378" s="14"/>
      <c r="GJP2378" s="14"/>
      <c r="GJQ2378" s="14"/>
      <c r="GJR2378" s="14"/>
      <c r="GJS2378" s="14"/>
      <c r="GJT2378" s="14"/>
      <c r="GJU2378" s="14"/>
      <c r="GJV2378" s="14"/>
      <c r="GJW2378" s="14"/>
      <c r="GJX2378" s="14"/>
      <c r="GJY2378" s="14"/>
      <c r="GJZ2378" s="14"/>
      <c r="GKA2378" s="14"/>
      <c r="GKB2378" s="14"/>
      <c r="GKC2378" s="14"/>
      <c r="GKD2378" s="14"/>
      <c r="GKE2378" s="14"/>
      <c r="GKF2378" s="14"/>
      <c r="GKG2378" s="14"/>
      <c r="GKH2378" s="14"/>
      <c r="GKI2378" s="14"/>
      <c r="GKJ2378" s="14"/>
      <c r="GKK2378" s="14"/>
      <c r="GKL2378" s="14"/>
      <c r="GKM2378" s="14"/>
      <c r="GKN2378" s="14"/>
      <c r="GKO2378" s="14"/>
      <c r="GKP2378" s="14"/>
      <c r="GKQ2378" s="14"/>
      <c r="GKR2378" s="14"/>
      <c r="GKS2378" s="14"/>
      <c r="GKT2378" s="14"/>
      <c r="GKU2378" s="14"/>
      <c r="GKV2378" s="14"/>
      <c r="GKW2378" s="14"/>
      <c r="GKX2378" s="14"/>
      <c r="GKY2378" s="14"/>
      <c r="GKZ2378" s="14"/>
      <c r="GLA2378" s="14"/>
      <c r="GLB2378" s="14"/>
      <c r="GLC2378" s="14"/>
      <c r="GLD2378" s="14"/>
      <c r="GLE2378" s="14"/>
      <c r="GLF2378" s="14"/>
      <c r="GLG2378" s="14"/>
      <c r="GLH2378" s="14"/>
      <c r="GLI2378" s="14"/>
      <c r="GLJ2378" s="14"/>
      <c r="GLK2378" s="14"/>
      <c r="GLL2378" s="14"/>
      <c r="GLM2378" s="14"/>
      <c r="GLN2378" s="14"/>
      <c r="GLO2378" s="14"/>
      <c r="GLP2378" s="14"/>
      <c r="GLQ2378" s="14"/>
      <c r="GLR2378" s="14"/>
      <c r="GLS2378" s="14"/>
      <c r="GLT2378" s="14"/>
      <c r="GLU2378" s="14"/>
      <c r="GLV2378" s="14"/>
      <c r="GLW2378" s="14"/>
      <c r="GLX2378" s="14"/>
      <c r="GLY2378" s="14"/>
      <c r="GLZ2378" s="14"/>
      <c r="GMA2378" s="14"/>
      <c r="GMB2378" s="14"/>
      <c r="GMC2378" s="14"/>
      <c r="GMD2378" s="14"/>
      <c r="GME2378" s="14"/>
      <c r="GMF2378" s="14"/>
      <c r="GMG2378" s="14"/>
      <c r="GMH2378" s="14"/>
      <c r="GMI2378" s="14"/>
      <c r="GMJ2378" s="14"/>
      <c r="GMK2378" s="14"/>
      <c r="GML2378" s="14"/>
      <c r="GMM2378" s="14"/>
      <c r="GMN2378" s="14"/>
      <c r="GMO2378" s="14"/>
      <c r="GMP2378" s="14"/>
      <c r="GMQ2378" s="14"/>
      <c r="GMR2378" s="14"/>
      <c r="GMS2378" s="14"/>
      <c r="GMT2378" s="14"/>
      <c r="GMU2378" s="14"/>
      <c r="GMV2378" s="14"/>
      <c r="GMW2378" s="14"/>
      <c r="GMX2378" s="14"/>
      <c r="GMY2378" s="14"/>
      <c r="GMZ2378" s="14"/>
      <c r="GNA2378" s="14"/>
      <c r="GNB2378" s="14"/>
      <c r="GNC2378" s="14"/>
      <c r="GND2378" s="14"/>
      <c r="GNE2378" s="14"/>
      <c r="GNF2378" s="14"/>
      <c r="GNG2378" s="14"/>
      <c r="GNH2378" s="14"/>
      <c r="GNI2378" s="14"/>
      <c r="GNJ2378" s="14"/>
      <c r="GNK2378" s="14"/>
      <c r="GNL2378" s="14"/>
      <c r="GNM2378" s="14"/>
      <c r="GNN2378" s="14"/>
      <c r="GNO2378" s="14"/>
      <c r="GNP2378" s="14"/>
      <c r="GNQ2378" s="14"/>
      <c r="GNR2378" s="14"/>
      <c r="GNS2378" s="14"/>
      <c r="GNT2378" s="14"/>
      <c r="GNU2378" s="14"/>
      <c r="GNV2378" s="14"/>
      <c r="GNW2378" s="14"/>
      <c r="GNX2378" s="14"/>
      <c r="GNY2378" s="14"/>
      <c r="GNZ2378" s="14"/>
      <c r="GOA2378" s="14"/>
      <c r="GOB2378" s="14"/>
      <c r="GOC2378" s="14"/>
      <c r="GOD2378" s="14"/>
      <c r="GOE2378" s="14"/>
      <c r="GOF2378" s="14"/>
      <c r="GOG2378" s="14"/>
      <c r="GOH2378" s="14"/>
      <c r="GOI2378" s="14"/>
      <c r="GOJ2378" s="14"/>
      <c r="GOK2378" s="14"/>
      <c r="GOL2378" s="14"/>
      <c r="GOM2378" s="14"/>
      <c r="GON2378" s="14"/>
      <c r="GOO2378" s="14"/>
      <c r="GOP2378" s="14"/>
      <c r="GOQ2378" s="14"/>
      <c r="GOR2378" s="14"/>
      <c r="GOS2378" s="14"/>
      <c r="GOT2378" s="14"/>
      <c r="GOU2378" s="14"/>
      <c r="GOV2378" s="14"/>
      <c r="GOW2378" s="14"/>
      <c r="GOX2378" s="14"/>
      <c r="GOY2378" s="14"/>
      <c r="GOZ2378" s="14"/>
      <c r="GPA2378" s="14"/>
      <c r="GPB2378" s="14"/>
      <c r="GPC2378" s="14"/>
      <c r="GPD2378" s="14"/>
      <c r="GPE2378" s="14"/>
      <c r="GPF2378" s="14"/>
      <c r="GPG2378" s="14"/>
      <c r="GPH2378" s="14"/>
      <c r="GPI2378" s="14"/>
      <c r="GPJ2378" s="14"/>
      <c r="GPK2378" s="14"/>
      <c r="GPL2378" s="14"/>
      <c r="GPM2378" s="14"/>
      <c r="GPN2378" s="14"/>
      <c r="GPO2378" s="14"/>
      <c r="GPP2378" s="14"/>
      <c r="GPQ2378" s="14"/>
      <c r="GPR2378" s="14"/>
      <c r="GPS2378" s="14"/>
      <c r="GPT2378" s="14"/>
      <c r="GPU2378" s="14"/>
      <c r="GPV2378" s="14"/>
      <c r="GPW2378" s="14"/>
      <c r="GPX2378" s="14"/>
      <c r="GPY2378" s="14"/>
      <c r="GPZ2378" s="14"/>
      <c r="GQA2378" s="14"/>
      <c r="GQB2378" s="14"/>
      <c r="GQC2378" s="14"/>
      <c r="GQD2378" s="14"/>
      <c r="GQE2378" s="14"/>
      <c r="GQF2378" s="14"/>
      <c r="GQG2378" s="14"/>
      <c r="GQH2378" s="14"/>
      <c r="GQI2378" s="14"/>
      <c r="GQJ2378" s="14"/>
      <c r="GQK2378" s="14"/>
      <c r="GQL2378" s="14"/>
      <c r="GQM2378" s="14"/>
      <c r="GQN2378" s="14"/>
      <c r="GQO2378" s="14"/>
      <c r="GQP2378" s="14"/>
      <c r="GQQ2378" s="14"/>
      <c r="GQR2378" s="14"/>
      <c r="GQS2378" s="14"/>
      <c r="GQT2378" s="14"/>
      <c r="GQU2378" s="14"/>
      <c r="GQV2378" s="14"/>
      <c r="GQW2378" s="14"/>
      <c r="GQX2378" s="14"/>
      <c r="GQY2378" s="14"/>
      <c r="GQZ2378" s="14"/>
      <c r="GRA2378" s="14"/>
      <c r="GRB2378" s="14"/>
      <c r="GRC2378" s="14"/>
      <c r="GRD2378" s="14"/>
      <c r="GRE2378" s="14"/>
      <c r="GRF2378" s="14"/>
      <c r="GRG2378" s="14"/>
      <c r="GRH2378" s="14"/>
      <c r="GRI2378" s="14"/>
      <c r="GRJ2378" s="14"/>
      <c r="GRK2378" s="14"/>
      <c r="GRL2378" s="14"/>
      <c r="GRM2378" s="14"/>
      <c r="GRN2378" s="14"/>
      <c r="GRO2378" s="14"/>
      <c r="GRP2378" s="14"/>
      <c r="GRQ2378" s="14"/>
      <c r="GRR2378" s="14"/>
      <c r="GRS2378" s="14"/>
      <c r="GRT2378" s="14"/>
      <c r="GRU2378" s="14"/>
      <c r="GRV2378" s="14"/>
      <c r="GRW2378" s="14"/>
      <c r="GRX2378" s="14"/>
      <c r="GRY2378" s="14"/>
      <c r="GRZ2378" s="14"/>
      <c r="GSA2378" s="14"/>
      <c r="GSB2378" s="14"/>
      <c r="GSC2378" s="14"/>
      <c r="GSD2378" s="14"/>
      <c r="GSE2378" s="14"/>
      <c r="GSF2378" s="14"/>
      <c r="GSG2378" s="14"/>
      <c r="GSH2378" s="14"/>
      <c r="GSI2378" s="14"/>
      <c r="GSJ2378" s="14"/>
      <c r="GSK2378" s="14"/>
      <c r="GSL2378" s="14"/>
      <c r="GSM2378" s="14"/>
      <c r="GSN2378" s="14"/>
      <c r="GSO2378" s="14"/>
      <c r="GSP2378" s="14"/>
      <c r="GSQ2378" s="14"/>
      <c r="GSR2378" s="14"/>
      <c r="GSS2378" s="14"/>
      <c r="GST2378" s="14"/>
      <c r="GSU2378" s="14"/>
      <c r="GSV2378" s="14"/>
      <c r="GSW2378" s="14"/>
      <c r="GSX2378" s="14"/>
      <c r="GSY2378" s="14"/>
      <c r="GSZ2378" s="14"/>
      <c r="GTA2378" s="14"/>
      <c r="GTB2378" s="14"/>
      <c r="GTC2378" s="14"/>
      <c r="GTD2378" s="14"/>
      <c r="GTE2378" s="14"/>
      <c r="GTF2378" s="14"/>
      <c r="GTG2378" s="14"/>
      <c r="GTH2378" s="14"/>
      <c r="GTI2378" s="14"/>
      <c r="GTJ2378" s="14"/>
      <c r="GTK2378" s="14"/>
      <c r="GTL2378" s="14"/>
      <c r="GTM2378" s="14"/>
      <c r="GTN2378" s="14"/>
      <c r="GTO2378" s="14"/>
      <c r="GTP2378" s="14"/>
      <c r="GTQ2378" s="14"/>
      <c r="GTR2378" s="14"/>
      <c r="GTS2378" s="14"/>
      <c r="GTT2378" s="14"/>
      <c r="GTU2378" s="14"/>
      <c r="GTV2378" s="14"/>
      <c r="GTW2378" s="14"/>
      <c r="GTX2378" s="14"/>
      <c r="GTY2378" s="14"/>
      <c r="GTZ2378" s="14"/>
      <c r="GUA2378" s="14"/>
      <c r="GUB2378" s="14"/>
      <c r="GUC2378" s="14"/>
      <c r="GUD2378" s="14"/>
      <c r="GUE2378" s="14"/>
      <c r="GUF2378" s="14"/>
      <c r="GUG2378" s="14"/>
      <c r="GUH2378" s="14"/>
      <c r="GUI2378" s="14"/>
      <c r="GUJ2378" s="14"/>
      <c r="GUK2378" s="14"/>
      <c r="GUL2378" s="14"/>
      <c r="GUM2378" s="14"/>
      <c r="GUN2378" s="14"/>
      <c r="GUO2378" s="14"/>
      <c r="GUP2378" s="14"/>
      <c r="GUQ2378" s="14"/>
      <c r="GUR2378" s="14"/>
      <c r="GUS2378" s="14"/>
      <c r="GUT2378" s="14"/>
      <c r="GUU2378" s="14"/>
      <c r="GUV2378" s="14"/>
      <c r="GUW2378" s="14"/>
      <c r="GUX2378" s="14"/>
      <c r="GUY2378" s="14"/>
      <c r="GUZ2378" s="14"/>
      <c r="GVA2378" s="14"/>
      <c r="GVB2378" s="14"/>
      <c r="GVC2378" s="14"/>
      <c r="GVD2378" s="14"/>
      <c r="GVE2378" s="14"/>
      <c r="GVF2378" s="14"/>
      <c r="GVG2378" s="14"/>
      <c r="GVH2378" s="14"/>
      <c r="GVI2378" s="14"/>
      <c r="GVJ2378" s="14"/>
      <c r="GVK2378" s="14"/>
      <c r="GVL2378" s="14"/>
      <c r="GVM2378" s="14"/>
      <c r="GVN2378" s="14"/>
      <c r="GVO2378" s="14"/>
      <c r="GVP2378" s="14"/>
      <c r="GVQ2378" s="14"/>
      <c r="GVR2378" s="14"/>
      <c r="GVS2378" s="14"/>
      <c r="GVT2378" s="14"/>
      <c r="GVU2378" s="14"/>
      <c r="GVV2378" s="14"/>
      <c r="GVW2378" s="14"/>
      <c r="GVX2378" s="14"/>
      <c r="GVY2378" s="14"/>
      <c r="GVZ2378" s="14"/>
      <c r="GWA2378" s="14"/>
      <c r="GWB2378" s="14"/>
      <c r="GWC2378" s="14"/>
      <c r="GWD2378" s="14"/>
      <c r="GWE2378" s="14"/>
      <c r="GWF2378" s="14"/>
      <c r="GWG2378" s="14"/>
      <c r="GWH2378" s="14"/>
      <c r="GWI2378" s="14"/>
      <c r="GWJ2378" s="14"/>
      <c r="GWK2378" s="14"/>
      <c r="GWL2378" s="14"/>
      <c r="GWM2378" s="14"/>
      <c r="GWN2378" s="14"/>
      <c r="GWO2378" s="14"/>
      <c r="GWP2378" s="14"/>
      <c r="GWQ2378" s="14"/>
      <c r="GWR2378" s="14"/>
      <c r="GWS2378" s="14"/>
      <c r="GWT2378" s="14"/>
      <c r="GWU2378" s="14"/>
      <c r="GWV2378" s="14"/>
      <c r="GWW2378" s="14"/>
      <c r="GWX2378" s="14"/>
      <c r="GWY2378" s="14"/>
      <c r="GWZ2378" s="14"/>
      <c r="GXA2378" s="14"/>
      <c r="GXB2378" s="14"/>
      <c r="GXC2378" s="14"/>
      <c r="GXD2378" s="14"/>
      <c r="GXE2378" s="14"/>
      <c r="GXF2378" s="14"/>
      <c r="GXG2378" s="14"/>
      <c r="GXH2378" s="14"/>
      <c r="GXI2378" s="14"/>
      <c r="GXJ2378" s="14"/>
      <c r="GXK2378" s="14"/>
      <c r="GXL2378" s="14"/>
      <c r="GXM2378" s="14"/>
      <c r="GXN2378" s="14"/>
      <c r="GXO2378" s="14"/>
      <c r="GXP2378" s="14"/>
      <c r="GXQ2378" s="14"/>
      <c r="GXR2378" s="14"/>
      <c r="GXS2378" s="14"/>
      <c r="GXT2378" s="14"/>
      <c r="GXU2378" s="14"/>
      <c r="GXV2378" s="14"/>
      <c r="GXW2378" s="14"/>
      <c r="GXX2378" s="14"/>
      <c r="GXY2378" s="14"/>
      <c r="GXZ2378" s="14"/>
      <c r="GYA2378" s="14"/>
      <c r="GYB2378" s="14"/>
      <c r="GYC2378" s="14"/>
      <c r="GYD2378" s="14"/>
      <c r="GYE2378" s="14"/>
      <c r="GYF2378" s="14"/>
      <c r="GYG2378" s="14"/>
      <c r="GYH2378" s="14"/>
      <c r="GYI2378" s="14"/>
      <c r="GYJ2378" s="14"/>
      <c r="GYK2378" s="14"/>
      <c r="GYL2378" s="14"/>
      <c r="GYM2378" s="14"/>
      <c r="GYN2378" s="14"/>
      <c r="GYO2378" s="14"/>
      <c r="GYP2378" s="14"/>
      <c r="GYQ2378" s="14"/>
      <c r="GYR2378" s="14"/>
      <c r="GYS2378" s="14"/>
      <c r="GYT2378" s="14"/>
      <c r="GYU2378" s="14"/>
      <c r="GYV2378" s="14"/>
      <c r="GYW2378" s="14"/>
      <c r="GYX2378" s="14"/>
      <c r="GYY2378" s="14"/>
      <c r="GYZ2378" s="14"/>
      <c r="GZA2378" s="14"/>
      <c r="GZB2378" s="14"/>
      <c r="GZC2378" s="14"/>
      <c r="GZD2378" s="14"/>
      <c r="GZE2378" s="14"/>
      <c r="GZF2378" s="14"/>
      <c r="GZG2378" s="14"/>
      <c r="GZH2378" s="14"/>
      <c r="GZI2378" s="14"/>
      <c r="GZJ2378" s="14"/>
      <c r="GZK2378" s="14"/>
      <c r="GZL2378" s="14"/>
      <c r="GZM2378" s="14"/>
      <c r="GZN2378" s="14"/>
      <c r="GZO2378" s="14"/>
      <c r="GZP2378" s="14"/>
      <c r="GZQ2378" s="14"/>
      <c r="GZR2378" s="14"/>
      <c r="GZS2378" s="14"/>
      <c r="GZT2378" s="14"/>
      <c r="GZU2378" s="14"/>
      <c r="GZV2378" s="14"/>
      <c r="GZW2378" s="14"/>
      <c r="GZX2378" s="14"/>
      <c r="GZY2378" s="14"/>
      <c r="GZZ2378" s="14"/>
      <c r="HAA2378" s="14"/>
      <c r="HAB2378" s="14"/>
      <c r="HAC2378" s="14"/>
      <c r="HAD2378" s="14"/>
      <c r="HAE2378" s="14"/>
      <c r="HAF2378" s="14"/>
      <c r="HAG2378" s="14"/>
      <c r="HAH2378" s="14"/>
      <c r="HAI2378" s="14"/>
      <c r="HAJ2378" s="14"/>
      <c r="HAK2378" s="14"/>
      <c r="HAL2378" s="14"/>
      <c r="HAM2378" s="14"/>
      <c r="HAN2378" s="14"/>
      <c r="HAO2378" s="14"/>
      <c r="HAP2378" s="14"/>
      <c r="HAQ2378" s="14"/>
      <c r="HAR2378" s="14"/>
      <c r="HAS2378" s="14"/>
      <c r="HAT2378" s="14"/>
      <c r="HAU2378" s="14"/>
      <c r="HAV2378" s="14"/>
      <c r="HAW2378" s="14"/>
      <c r="HAX2378" s="14"/>
      <c r="HAY2378" s="14"/>
      <c r="HAZ2378" s="14"/>
      <c r="HBA2378" s="14"/>
      <c r="HBB2378" s="14"/>
      <c r="HBC2378" s="14"/>
      <c r="HBD2378" s="14"/>
      <c r="HBE2378" s="14"/>
      <c r="HBF2378" s="14"/>
      <c r="HBG2378" s="14"/>
      <c r="HBH2378" s="14"/>
      <c r="HBI2378" s="14"/>
      <c r="HBJ2378" s="14"/>
      <c r="HBK2378" s="14"/>
      <c r="HBL2378" s="14"/>
      <c r="HBM2378" s="14"/>
      <c r="HBN2378" s="14"/>
      <c r="HBO2378" s="14"/>
      <c r="HBP2378" s="14"/>
      <c r="HBQ2378" s="14"/>
      <c r="HBR2378" s="14"/>
      <c r="HBS2378" s="14"/>
      <c r="HBT2378" s="14"/>
      <c r="HBU2378" s="14"/>
      <c r="HBV2378" s="14"/>
      <c r="HBW2378" s="14"/>
      <c r="HBX2378" s="14"/>
      <c r="HBY2378" s="14"/>
      <c r="HBZ2378" s="14"/>
      <c r="HCA2378" s="14"/>
      <c r="HCB2378" s="14"/>
      <c r="HCC2378" s="14"/>
      <c r="HCD2378" s="14"/>
      <c r="HCE2378" s="14"/>
      <c r="HCF2378" s="14"/>
      <c r="HCG2378" s="14"/>
      <c r="HCH2378" s="14"/>
      <c r="HCI2378" s="14"/>
      <c r="HCJ2378" s="14"/>
      <c r="HCK2378" s="14"/>
      <c r="HCL2378" s="14"/>
      <c r="HCM2378" s="14"/>
      <c r="HCN2378" s="14"/>
      <c r="HCO2378" s="14"/>
      <c r="HCP2378" s="14"/>
      <c r="HCQ2378" s="14"/>
      <c r="HCR2378" s="14"/>
      <c r="HCS2378" s="14"/>
      <c r="HCT2378" s="14"/>
      <c r="HCU2378" s="14"/>
      <c r="HCV2378" s="14"/>
      <c r="HCW2378" s="14"/>
      <c r="HCX2378" s="14"/>
      <c r="HCY2378" s="14"/>
      <c r="HCZ2378" s="14"/>
      <c r="HDA2378" s="14"/>
      <c r="HDB2378" s="14"/>
      <c r="HDC2378" s="14"/>
      <c r="HDD2378" s="14"/>
      <c r="HDE2378" s="14"/>
      <c r="HDF2378" s="14"/>
      <c r="HDG2378" s="14"/>
      <c r="HDH2378" s="14"/>
      <c r="HDI2378" s="14"/>
      <c r="HDJ2378" s="14"/>
      <c r="HDK2378" s="14"/>
      <c r="HDL2378" s="14"/>
      <c r="HDM2378" s="14"/>
      <c r="HDN2378" s="14"/>
      <c r="HDO2378" s="14"/>
      <c r="HDP2378" s="14"/>
      <c r="HDQ2378" s="14"/>
      <c r="HDR2378" s="14"/>
      <c r="HDS2378" s="14"/>
      <c r="HDT2378" s="14"/>
      <c r="HDU2378" s="14"/>
      <c r="HDV2378" s="14"/>
      <c r="HDW2378" s="14"/>
      <c r="HDX2378" s="14"/>
      <c r="HDY2378" s="14"/>
      <c r="HDZ2378" s="14"/>
      <c r="HEA2378" s="14"/>
      <c r="HEB2378" s="14"/>
      <c r="HEC2378" s="14"/>
      <c r="HED2378" s="14"/>
      <c r="HEE2378" s="14"/>
      <c r="HEF2378" s="14"/>
      <c r="HEG2378" s="14"/>
      <c r="HEH2378" s="14"/>
      <c r="HEI2378" s="14"/>
      <c r="HEJ2378" s="14"/>
      <c r="HEK2378" s="14"/>
      <c r="HEL2378" s="14"/>
      <c r="HEM2378" s="14"/>
      <c r="HEN2378" s="14"/>
      <c r="HEO2378" s="14"/>
      <c r="HEP2378" s="14"/>
      <c r="HEQ2378" s="14"/>
      <c r="HER2378" s="14"/>
      <c r="HES2378" s="14"/>
      <c r="HET2378" s="14"/>
      <c r="HEU2378" s="14"/>
      <c r="HEV2378" s="14"/>
      <c r="HEW2378" s="14"/>
      <c r="HEX2378" s="14"/>
      <c r="HEY2378" s="14"/>
      <c r="HEZ2378" s="14"/>
      <c r="HFA2378" s="14"/>
      <c r="HFB2378" s="14"/>
      <c r="HFC2378" s="14"/>
      <c r="HFD2378" s="14"/>
      <c r="HFE2378" s="14"/>
      <c r="HFF2378" s="14"/>
      <c r="HFG2378" s="14"/>
      <c r="HFH2378" s="14"/>
      <c r="HFI2378" s="14"/>
      <c r="HFJ2378" s="14"/>
      <c r="HFK2378" s="14"/>
      <c r="HFL2378" s="14"/>
      <c r="HFM2378" s="14"/>
      <c r="HFN2378" s="14"/>
      <c r="HFO2378" s="14"/>
      <c r="HFP2378" s="14"/>
      <c r="HFQ2378" s="14"/>
      <c r="HFR2378" s="14"/>
      <c r="HFS2378" s="14"/>
      <c r="HFT2378" s="14"/>
      <c r="HFU2378" s="14"/>
      <c r="HFV2378" s="14"/>
      <c r="HFW2378" s="14"/>
      <c r="HFX2378" s="14"/>
      <c r="HFY2378" s="14"/>
      <c r="HFZ2378" s="14"/>
      <c r="HGA2378" s="14"/>
      <c r="HGB2378" s="14"/>
      <c r="HGC2378" s="14"/>
      <c r="HGD2378" s="14"/>
      <c r="HGE2378" s="14"/>
      <c r="HGF2378" s="14"/>
      <c r="HGG2378" s="14"/>
      <c r="HGH2378" s="14"/>
      <c r="HGI2378" s="14"/>
      <c r="HGJ2378" s="14"/>
      <c r="HGK2378" s="14"/>
      <c r="HGL2378" s="14"/>
      <c r="HGM2378" s="14"/>
      <c r="HGN2378" s="14"/>
      <c r="HGO2378" s="14"/>
      <c r="HGP2378" s="14"/>
      <c r="HGQ2378" s="14"/>
      <c r="HGR2378" s="14"/>
      <c r="HGS2378" s="14"/>
      <c r="HGT2378" s="14"/>
      <c r="HGU2378" s="14"/>
      <c r="HGV2378" s="14"/>
      <c r="HGW2378" s="14"/>
      <c r="HGX2378" s="14"/>
      <c r="HGY2378" s="14"/>
      <c r="HGZ2378" s="14"/>
      <c r="HHA2378" s="14"/>
      <c r="HHB2378" s="14"/>
      <c r="HHC2378" s="14"/>
      <c r="HHD2378" s="14"/>
      <c r="HHE2378" s="14"/>
      <c r="HHF2378" s="14"/>
      <c r="HHG2378" s="14"/>
      <c r="HHH2378" s="14"/>
      <c r="HHI2378" s="14"/>
      <c r="HHJ2378" s="14"/>
      <c r="HHK2378" s="14"/>
      <c r="HHL2378" s="14"/>
      <c r="HHM2378" s="14"/>
      <c r="HHN2378" s="14"/>
      <c r="HHO2378" s="14"/>
      <c r="HHP2378" s="14"/>
      <c r="HHQ2378" s="14"/>
      <c r="HHR2378" s="14"/>
      <c r="HHS2378" s="14"/>
      <c r="HHT2378" s="14"/>
      <c r="HHU2378" s="14"/>
      <c r="HHV2378" s="14"/>
      <c r="HHW2378" s="14"/>
      <c r="HHX2378" s="14"/>
      <c r="HHY2378" s="14"/>
      <c r="HHZ2378" s="14"/>
      <c r="HIA2378" s="14"/>
      <c r="HIB2378" s="14"/>
      <c r="HIC2378" s="14"/>
      <c r="HID2378" s="14"/>
      <c r="HIE2378" s="14"/>
      <c r="HIF2378" s="14"/>
      <c r="HIG2378" s="14"/>
      <c r="HIH2378" s="14"/>
      <c r="HII2378" s="14"/>
      <c r="HIJ2378" s="14"/>
      <c r="HIK2378" s="14"/>
      <c r="HIL2378" s="14"/>
      <c r="HIM2378" s="14"/>
      <c r="HIN2378" s="14"/>
      <c r="HIO2378" s="14"/>
      <c r="HIP2378" s="14"/>
      <c r="HIQ2378" s="14"/>
      <c r="HIR2378" s="14"/>
      <c r="HIS2378" s="14"/>
      <c r="HIT2378" s="14"/>
      <c r="HIU2378" s="14"/>
      <c r="HIV2378" s="14"/>
      <c r="HIW2378" s="14"/>
      <c r="HIX2378" s="14"/>
      <c r="HIY2378" s="14"/>
      <c r="HIZ2378" s="14"/>
      <c r="HJA2378" s="14"/>
      <c r="HJB2378" s="14"/>
      <c r="HJC2378" s="14"/>
      <c r="HJD2378" s="14"/>
      <c r="HJE2378" s="14"/>
      <c r="HJF2378" s="14"/>
      <c r="HJG2378" s="14"/>
      <c r="HJH2378" s="14"/>
      <c r="HJI2378" s="14"/>
      <c r="HJJ2378" s="14"/>
      <c r="HJK2378" s="14"/>
      <c r="HJL2378" s="14"/>
      <c r="HJM2378" s="14"/>
      <c r="HJN2378" s="14"/>
      <c r="HJO2378" s="14"/>
      <c r="HJP2378" s="14"/>
      <c r="HJQ2378" s="14"/>
      <c r="HJR2378" s="14"/>
      <c r="HJS2378" s="14"/>
      <c r="HJT2378" s="14"/>
      <c r="HJU2378" s="14"/>
      <c r="HJV2378" s="14"/>
      <c r="HJW2378" s="14"/>
      <c r="HJX2378" s="14"/>
      <c r="HJY2378" s="14"/>
      <c r="HJZ2378" s="14"/>
      <c r="HKA2378" s="14"/>
      <c r="HKB2378" s="14"/>
      <c r="HKC2378" s="14"/>
      <c r="HKD2378" s="14"/>
      <c r="HKE2378" s="14"/>
      <c r="HKF2378" s="14"/>
      <c r="HKG2378" s="14"/>
      <c r="HKH2378" s="14"/>
      <c r="HKI2378" s="14"/>
      <c r="HKJ2378" s="14"/>
      <c r="HKK2378" s="14"/>
      <c r="HKL2378" s="14"/>
      <c r="HKM2378" s="14"/>
      <c r="HKN2378" s="14"/>
      <c r="HKO2378" s="14"/>
      <c r="HKP2378" s="14"/>
      <c r="HKQ2378" s="14"/>
      <c r="HKR2378" s="14"/>
      <c r="HKS2378" s="14"/>
      <c r="HKT2378" s="14"/>
      <c r="HKU2378" s="14"/>
      <c r="HKV2378" s="14"/>
      <c r="HKW2378" s="14"/>
      <c r="HKX2378" s="14"/>
      <c r="HKY2378" s="14"/>
      <c r="HKZ2378" s="14"/>
      <c r="HLA2378" s="14"/>
      <c r="HLB2378" s="14"/>
      <c r="HLC2378" s="14"/>
      <c r="HLD2378" s="14"/>
      <c r="HLE2378" s="14"/>
      <c r="HLF2378" s="14"/>
      <c r="HLG2378" s="14"/>
      <c r="HLH2378" s="14"/>
      <c r="HLI2378" s="14"/>
      <c r="HLJ2378" s="14"/>
      <c r="HLK2378" s="14"/>
      <c r="HLL2378" s="14"/>
      <c r="HLM2378" s="14"/>
      <c r="HLN2378" s="14"/>
      <c r="HLO2378" s="14"/>
      <c r="HLP2378" s="14"/>
      <c r="HLQ2378" s="14"/>
      <c r="HLR2378" s="14"/>
      <c r="HLS2378" s="14"/>
      <c r="HLT2378" s="14"/>
      <c r="HLU2378" s="14"/>
      <c r="HLV2378" s="14"/>
      <c r="HLW2378" s="14"/>
      <c r="HLX2378" s="14"/>
      <c r="HLY2378" s="14"/>
      <c r="HLZ2378" s="14"/>
      <c r="HMA2378" s="14"/>
      <c r="HMB2378" s="14"/>
      <c r="HMC2378" s="14"/>
      <c r="HMD2378" s="14"/>
      <c r="HME2378" s="14"/>
      <c r="HMF2378" s="14"/>
      <c r="HMG2378" s="14"/>
      <c r="HMH2378" s="14"/>
      <c r="HMI2378" s="14"/>
      <c r="HMJ2378" s="14"/>
      <c r="HMK2378" s="14"/>
      <c r="HML2378" s="14"/>
      <c r="HMM2378" s="14"/>
      <c r="HMN2378" s="14"/>
      <c r="HMO2378" s="14"/>
      <c r="HMP2378" s="14"/>
      <c r="HMQ2378" s="14"/>
      <c r="HMR2378" s="14"/>
      <c r="HMS2378" s="14"/>
      <c r="HMT2378" s="14"/>
      <c r="HMU2378" s="14"/>
      <c r="HMV2378" s="14"/>
      <c r="HMW2378" s="14"/>
      <c r="HMX2378" s="14"/>
      <c r="HMY2378" s="14"/>
      <c r="HMZ2378" s="14"/>
      <c r="HNA2378" s="14"/>
      <c r="HNB2378" s="14"/>
      <c r="HNC2378" s="14"/>
      <c r="HND2378" s="14"/>
      <c r="HNE2378" s="14"/>
      <c r="HNF2378" s="14"/>
      <c r="HNG2378" s="14"/>
      <c r="HNH2378" s="14"/>
      <c r="HNI2378" s="14"/>
      <c r="HNJ2378" s="14"/>
      <c r="HNK2378" s="14"/>
      <c r="HNL2378" s="14"/>
      <c r="HNM2378" s="14"/>
      <c r="HNN2378" s="14"/>
      <c r="HNO2378" s="14"/>
      <c r="HNP2378" s="14"/>
      <c r="HNQ2378" s="14"/>
      <c r="HNR2378" s="14"/>
      <c r="HNS2378" s="14"/>
      <c r="HNT2378" s="14"/>
      <c r="HNU2378" s="14"/>
      <c r="HNV2378" s="14"/>
      <c r="HNW2378" s="14"/>
      <c r="HNX2378" s="14"/>
      <c r="HNY2378" s="14"/>
      <c r="HNZ2378" s="14"/>
      <c r="HOA2378" s="14"/>
      <c r="HOB2378" s="14"/>
      <c r="HOC2378" s="14"/>
      <c r="HOD2378" s="14"/>
      <c r="HOE2378" s="14"/>
      <c r="HOF2378" s="14"/>
      <c r="HOG2378" s="14"/>
      <c r="HOH2378" s="14"/>
      <c r="HOI2378" s="14"/>
      <c r="HOJ2378" s="14"/>
      <c r="HOK2378" s="14"/>
      <c r="HOL2378" s="14"/>
      <c r="HOM2378" s="14"/>
      <c r="HON2378" s="14"/>
      <c r="HOO2378" s="14"/>
      <c r="HOP2378" s="14"/>
      <c r="HOQ2378" s="14"/>
      <c r="HOR2378" s="14"/>
      <c r="HOS2378" s="14"/>
      <c r="HOT2378" s="14"/>
      <c r="HOU2378" s="14"/>
      <c r="HOV2378" s="14"/>
      <c r="HOW2378" s="14"/>
      <c r="HOX2378" s="14"/>
      <c r="HOY2378" s="14"/>
      <c r="HOZ2378" s="14"/>
      <c r="HPA2378" s="14"/>
      <c r="HPB2378" s="14"/>
      <c r="HPC2378" s="14"/>
      <c r="HPD2378" s="14"/>
      <c r="HPE2378" s="14"/>
      <c r="HPF2378" s="14"/>
      <c r="HPG2378" s="14"/>
      <c r="HPH2378" s="14"/>
      <c r="HPI2378" s="14"/>
      <c r="HPJ2378" s="14"/>
      <c r="HPK2378" s="14"/>
      <c r="HPL2378" s="14"/>
      <c r="HPM2378" s="14"/>
      <c r="HPN2378" s="14"/>
      <c r="HPO2378" s="14"/>
      <c r="HPP2378" s="14"/>
      <c r="HPQ2378" s="14"/>
      <c r="HPR2378" s="14"/>
      <c r="HPS2378" s="14"/>
      <c r="HPT2378" s="14"/>
      <c r="HPU2378" s="14"/>
      <c r="HPV2378" s="14"/>
      <c r="HPW2378" s="14"/>
      <c r="HPX2378" s="14"/>
      <c r="HPY2378" s="14"/>
      <c r="HPZ2378" s="14"/>
      <c r="HQA2378" s="14"/>
      <c r="HQB2378" s="14"/>
      <c r="HQC2378" s="14"/>
      <c r="HQD2378" s="14"/>
      <c r="HQE2378" s="14"/>
      <c r="HQF2378" s="14"/>
      <c r="HQG2378" s="14"/>
      <c r="HQH2378" s="14"/>
      <c r="HQI2378" s="14"/>
      <c r="HQJ2378" s="14"/>
      <c r="HQK2378" s="14"/>
      <c r="HQL2378" s="14"/>
      <c r="HQM2378" s="14"/>
      <c r="HQN2378" s="14"/>
      <c r="HQO2378" s="14"/>
      <c r="HQP2378" s="14"/>
      <c r="HQQ2378" s="14"/>
      <c r="HQR2378" s="14"/>
      <c r="HQS2378" s="14"/>
      <c r="HQT2378" s="14"/>
      <c r="HQU2378" s="14"/>
      <c r="HQV2378" s="14"/>
      <c r="HQW2378" s="14"/>
      <c r="HQX2378" s="14"/>
      <c r="HQY2378" s="14"/>
      <c r="HQZ2378" s="14"/>
      <c r="HRA2378" s="14"/>
      <c r="HRB2378" s="14"/>
      <c r="HRC2378" s="14"/>
      <c r="HRD2378" s="14"/>
      <c r="HRE2378" s="14"/>
      <c r="HRF2378" s="14"/>
      <c r="HRG2378" s="14"/>
      <c r="HRH2378" s="14"/>
      <c r="HRI2378" s="14"/>
      <c r="HRJ2378" s="14"/>
      <c r="HRK2378" s="14"/>
      <c r="HRL2378" s="14"/>
      <c r="HRM2378" s="14"/>
      <c r="HRN2378" s="14"/>
      <c r="HRO2378" s="14"/>
      <c r="HRP2378" s="14"/>
      <c r="HRQ2378" s="14"/>
      <c r="HRR2378" s="14"/>
      <c r="HRS2378" s="14"/>
      <c r="HRT2378" s="14"/>
      <c r="HRU2378" s="14"/>
      <c r="HRV2378" s="14"/>
      <c r="HRW2378" s="14"/>
      <c r="HRX2378" s="14"/>
      <c r="HRY2378" s="14"/>
      <c r="HRZ2378" s="14"/>
      <c r="HSA2378" s="14"/>
      <c r="HSB2378" s="14"/>
      <c r="HSC2378" s="14"/>
      <c r="HSD2378" s="14"/>
      <c r="HSE2378" s="14"/>
      <c r="HSF2378" s="14"/>
      <c r="HSG2378" s="14"/>
      <c r="HSH2378" s="14"/>
      <c r="HSI2378" s="14"/>
      <c r="HSJ2378" s="14"/>
      <c r="HSK2378" s="14"/>
      <c r="HSL2378" s="14"/>
      <c r="HSM2378" s="14"/>
      <c r="HSN2378" s="14"/>
      <c r="HSO2378" s="14"/>
      <c r="HSP2378" s="14"/>
      <c r="HSQ2378" s="14"/>
      <c r="HSR2378" s="14"/>
      <c r="HSS2378" s="14"/>
      <c r="HST2378" s="14"/>
      <c r="HSU2378" s="14"/>
      <c r="HSV2378" s="14"/>
      <c r="HSW2378" s="14"/>
      <c r="HSX2378" s="14"/>
      <c r="HSY2378" s="14"/>
      <c r="HSZ2378" s="14"/>
      <c r="HTA2378" s="14"/>
      <c r="HTB2378" s="14"/>
      <c r="HTC2378" s="14"/>
      <c r="HTD2378" s="14"/>
      <c r="HTE2378" s="14"/>
      <c r="HTF2378" s="14"/>
      <c r="HTG2378" s="14"/>
      <c r="HTH2378" s="14"/>
      <c r="HTI2378" s="14"/>
      <c r="HTJ2378" s="14"/>
      <c r="HTK2378" s="14"/>
      <c r="HTL2378" s="14"/>
      <c r="HTM2378" s="14"/>
      <c r="HTN2378" s="14"/>
      <c r="HTO2378" s="14"/>
      <c r="HTP2378" s="14"/>
      <c r="HTQ2378" s="14"/>
      <c r="HTR2378" s="14"/>
      <c r="HTS2378" s="14"/>
      <c r="HTT2378" s="14"/>
      <c r="HTU2378" s="14"/>
      <c r="HTV2378" s="14"/>
      <c r="HTW2378" s="14"/>
      <c r="HTX2378" s="14"/>
      <c r="HTY2378" s="14"/>
      <c r="HTZ2378" s="14"/>
      <c r="HUA2378" s="14"/>
      <c r="HUB2378" s="14"/>
      <c r="HUC2378" s="14"/>
      <c r="HUD2378" s="14"/>
      <c r="HUE2378" s="14"/>
      <c r="HUF2378" s="14"/>
      <c r="HUG2378" s="14"/>
      <c r="HUH2378" s="14"/>
      <c r="HUI2378" s="14"/>
      <c r="HUJ2378" s="14"/>
      <c r="HUK2378" s="14"/>
      <c r="HUL2378" s="14"/>
      <c r="HUM2378" s="14"/>
      <c r="HUN2378" s="14"/>
      <c r="HUO2378" s="14"/>
      <c r="HUP2378" s="14"/>
      <c r="HUQ2378" s="14"/>
      <c r="HUR2378" s="14"/>
      <c r="HUS2378" s="14"/>
      <c r="HUT2378" s="14"/>
      <c r="HUU2378" s="14"/>
      <c r="HUV2378" s="14"/>
      <c r="HUW2378" s="14"/>
      <c r="HUX2378" s="14"/>
      <c r="HUY2378" s="14"/>
      <c r="HUZ2378" s="14"/>
      <c r="HVA2378" s="14"/>
      <c r="HVB2378" s="14"/>
      <c r="HVC2378" s="14"/>
      <c r="HVD2378" s="14"/>
      <c r="HVE2378" s="14"/>
      <c r="HVF2378" s="14"/>
      <c r="HVG2378" s="14"/>
      <c r="HVH2378" s="14"/>
      <c r="HVI2378" s="14"/>
      <c r="HVJ2378" s="14"/>
      <c r="HVK2378" s="14"/>
      <c r="HVL2378" s="14"/>
      <c r="HVM2378" s="14"/>
      <c r="HVN2378" s="14"/>
      <c r="HVO2378" s="14"/>
      <c r="HVP2378" s="14"/>
      <c r="HVQ2378" s="14"/>
      <c r="HVR2378" s="14"/>
      <c r="HVS2378" s="14"/>
      <c r="HVT2378" s="14"/>
      <c r="HVU2378" s="14"/>
      <c r="HVV2378" s="14"/>
      <c r="HVW2378" s="14"/>
      <c r="HVX2378" s="14"/>
      <c r="HVY2378" s="14"/>
      <c r="HVZ2378" s="14"/>
      <c r="HWA2378" s="14"/>
      <c r="HWB2378" s="14"/>
      <c r="HWC2378" s="14"/>
      <c r="HWD2378" s="14"/>
      <c r="HWE2378" s="14"/>
      <c r="HWF2378" s="14"/>
      <c r="HWG2378" s="14"/>
      <c r="HWH2378" s="14"/>
      <c r="HWI2378" s="14"/>
      <c r="HWJ2378" s="14"/>
      <c r="HWK2378" s="14"/>
      <c r="HWL2378" s="14"/>
      <c r="HWM2378" s="14"/>
      <c r="HWN2378" s="14"/>
      <c r="HWO2378" s="14"/>
      <c r="HWP2378" s="14"/>
      <c r="HWQ2378" s="14"/>
      <c r="HWR2378" s="14"/>
      <c r="HWS2378" s="14"/>
      <c r="HWT2378" s="14"/>
      <c r="HWU2378" s="14"/>
      <c r="HWV2378" s="14"/>
      <c r="HWW2378" s="14"/>
      <c r="HWX2378" s="14"/>
      <c r="HWY2378" s="14"/>
      <c r="HWZ2378" s="14"/>
      <c r="HXA2378" s="14"/>
      <c r="HXB2378" s="14"/>
      <c r="HXC2378" s="14"/>
      <c r="HXD2378" s="14"/>
      <c r="HXE2378" s="14"/>
      <c r="HXF2378" s="14"/>
      <c r="HXG2378" s="14"/>
      <c r="HXH2378" s="14"/>
      <c r="HXI2378" s="14"/>
      <c r="HXJ2378" s="14"/>
      <c r="HXK2378" s="14"/>
      <c r="HXL2378" s="14"/>
      <c r="HXM2378" s="14"/>
      <c r="HXN2378" s="14"/>
      <c r="HXO2378" s="14"/>
      <c r="HXP2378" s="14"/>
      <c r="HXQ2378" s="14"/>
      <c r="HXR2378" s="14"/>
      <c r="HXS2378" s="14"/>
      <c r="HXT2378" s="14"/>
      <c r="HXU2378" s="14"/>
      <c r="HXV2378" s="14"/>
      <c r="HXW2378" s="14"/>
      <c r="HXX2378" s="14"/>
      <c r="HXY2378" s="14"/>
      <c r="HXZ2378" s="14"/>
      <c r="HYA2378" s="14"/>
      <c r="HYB2378" s="14"/>
      <c r="HYC2378" s="14"/>
      <c r="HYD2378" s="14"/>
      <c r="HYE2378" s="14"/>
      <c r="HYF2378" s="14"/>
      <c r="HYG2378" s="14"/>
      <c r="HYH2378" s="14"/>
      <c r="HYI2378" s="14"/>
      <c r="HYJ2378" s="14"/>
      <c r="HYK2378" s="14"/>
      <c r="HYL2378" s="14"/>
      <c r="HYM2378" s="14"/>
      <c r="HYN2378" s="14"/>
      <c r="HYO2378" s="14"/>
      <c r="HYP2378" s="14"/>
      <c r="HYQ2378" s="14"/>
      <c r="HYR2378" s="14"/>
      <c r="HYS2378" s="14"/>
      <c r="HYT2378" s="14"/>
      <c r="HYU2378" s="14"/>
      <c r="HYV2378" s="14"/>
      <c r="HYW2378" s="14"/>
      <c r="HYX2378" s="14"/>
      <c r="HYY2378" s="14"/>
      <c r="HYZ2378" s="14"/>
      <c r="HZA2378" s="14"/>
      <c r="HZB2378" s="14"/>
      <c r="HZC2378" s="14"/>
      <c r="HZD2378" s="14"/>
      <c r="HZE2378" s="14"/>
      <c r="HZF2378" s="14"/>
      <c r="HZG2378" s="14"/>
      <c r="HZH2378" s="14"/>
      <c r="HZI2378" s="14"/>
      <c r="HZJ2378" s="14"/>
      <c r="HZK2378" s="14"/>
      <c r="HZL2378" s="14"/>
      <c r="HZM2378" s="14"/>
      <c r="HZN2378" s="14"/>
      <c r="HZO2378" s="14"/>
      <c r="HZP2378" s="14"/>
      <c r="HZQ2378" s="14"/>
      <c r="HZR2378" s="14"/>
      <c r="HZS2378" s="14"/>
      <c r="HZT2378" s="14"/>
      <c r="HZU2378" s="14"/>
      <c r="HZV2378" s="14"/>
      <c r="HZW2378" s="14"/>
      <c r="HZX2378" s="14"/>
      <c r="HZY2378" s="14"/>
      <c r="HZZ2378" s="14"/>
      <c r="IAA2378" s="14"/>
      <c r="IAB2378" s="14"/>
      <c r="IAC2378" s="14"/>
      <c r="IAD2378" s="14"/>
      <c r="IAE2378" s="14"/>
      <c r="IAF2378" s="14"/>
      <c r="IAG2378" s="14"/>
      <c r="IAH2378" s="14"/>
      <c r="IAI2378" s="14"/>
      <c r="IAJ2378" s="14"/>
      <c r="IAK2378" s="14"/>
      <c r="IAL2378" s="14"/>
      <c r="IAM2378" s="14"/>
      <c r="IAN2378" s="14"/>
      <c r="IAO2378" s="14"/>
      <c r="IAP2378" s="14"/>
      <c r="IAQ2378" s="14"/>
      <c r="IAR2378" s="14"/>
      <c r="IAS2378" s="14"/>
      <c r="IAT2378" s="14"/>
      <c r="IAU2378" s="14"/>
      <c r="IAV2378" s="14"/>
      <c r="IAW2378" s="14"/>
      <c r="IAX2378" s="14"/>
      <c r="IAY2378" s="14"/>
      <c r="IAZ2378" s="14"/>
      <c r="IBA2378" s="14"/>
      <c r="IBB2378" s="14"/>
      <c r="IBC2378" s="14"/>
      <c r="IBD2378" s="14"/>
      <c r="IBE2378" s="14"/>
      <c r="IBF2378" s="14"/>
      <c r="IBG2378" s="14"/>
      <c r="IBH2378" s="14"/>
      <c r="IBI2378" s="14"/>
      <c r="IBJ2378" s="14"/>
      <c r="IBK2378" s="14"/>
      <c r="IBL2378" s="14"/>
      <c r="IBM2378" s="14"/>
      <c r="IBN2378" s="14"/>
      <c r="IBO2378" s="14"/>
      <c r="IBP2378" s="14"/>
      <c r="IBQ2378" s="14"/>
      <c r="IBR2378" s="14"/>
      <c r="IBS2378" s="14"/>
      <c r="IBT2378" s="14"/>
      <c r="IBU2378" s="14"/>
      <c r="IBV2378" s="14"/>
      <c r="IBW2378" s="14"/>
      <c r="IBX2378" s="14"/>
      <c r="IBY2378" s="14"/>
      <c r="IBZ2378" s="14"/>
      <c r="ICA2378" s="14"/>
      <c r="ICB2378" s="14"/>
      <c r="ICC2378" s="14"/>
      <c r="ICD2378" s="14"/>
      <c r="ICE2378" s="14"/>
      <c r="ICF2378" s="14"/>
      <c r="ICG2378" s="14"/>
      <c r="ICH2378" s="14"/>
      <c r="ICI2378" s="14"/>
      <c r="ICJ2378" s="14"/>
      <c r="ICK2378" s="14"/>
      <c r="ICL2378" s="14"/>
      <c r="ICM2378" s="14"/>
      <c r="ICN2378" s="14"/>
      <c r="ICO2378" s="14"/>
      <c r="ICP2378" s="14"/>
      <c r="ICQ2378" s="14"/>
      <c r="ICR2378" s="14"/>
      <c r="ICS2378" s="14"/>
      <c r="ICT2378" s="14"/>
      <c r="ICU2378" s="14"/>
      <c r="ICV2378" s="14"/>
      <c r="ICW2378" s="14"/>
      <c r="ICX2378" s="14"/>
      <c r="ICY2378" s="14"/>
      <c r="ICZ2378" s="14"/>
      <c r="IDA2378" s="14"/>
      <c r="IDB2378" s="14"/>
      <c r="IDC2378" s="14"/>
      <c r="IDD2378" s="14"/>
      <c r="IDE2378" s="14"/>
      <c r="IDF2378" s="14"/>
      <c r="IDG2378" s="14"/>
      <c r="IDH2378" s="14"/>
      <c r="IDI2378" s="14"/>
      <c r="IDJ2378" s="14"/>
      <c r="IDK2378" s="14"/>
      <c r="IDL2378" s="14"/>
      <c r="IDM2378" s="14"/>
      <c r="IDN2378" s="14"/>
      <c r="IDO2378" s="14"/>
      <c r="IDP2378" s="14"/>
      <c r="IDQ2378" s="14"/>
      <c r="IDR2378" s="14"/>
      <c r="IDS2378" s="14"/>
      <c r="IDT2378" s="14"/>
      <c r="IDU2378" s="14"/>
      <c r="IDV2378" s="14"/>
      <c r="IDW2378" s="14"/>
      <c r="IDX2378" s="14"/>
      <c r="IDY2378" s="14"/>
      <c r="IDZ2378" s="14"/>
      <c r="IEA2378" s="14"/>
      <c r="IEB2378" s="14"/>
      <c r="IEC2378" s="14"/>
      <c r="IED2378" s="14"/>
      <c r="IEE2378" s="14"/>
      <c r="IEF2378" s="14"/>
      <c r="IEG2378" s="14"/>
      <c r="IEH2378" s="14"/>
      <c r="IEI2378" s="14"/>
      <c r="IEJ2378" s="14"/>
      <c r="IEK2378" s="14"/>
      <c r="IEL2378" s="14"/>
      <c r="IEM2378" s="14"/>
      <c r="IEN2378" s="14"/>
      <c r="IEO2378" s="14"/>
      <c r="IEP2378" s="14"/>
      <c r="IEQ2378" s="14"/>
      <c r="IER2378" s="14"/>
      <c r="IES2378" s="14"/>
      <c r="IET2378" s="14"/>
      <c r="IEU2378" s="14"/>
      <c r="IEV2378" s="14"/>
      <c r="IEW2378" s="14"/>
      <c r="IEX2378" s="14"/>
      <c r="IEY2378" s="14"/>
      <c r="IEZ2378" s="14"/>
      <c r="IFA2378" s="14"/>
      <c r="IFB2378" s="14"/>
      <c r="IFC2378" s="14"/>
      <c r="IFD2378" s="14"/>
      <c r="IFE2378" s="14"/>
      <c r="IFF2378" s="14"/>
      <c r="IFG2378" s="14"/>
      <c r="IFH2378" s="14"/>
      <c r="IFI2378" s="14"/>
      <c r="IFJ2378" s="14"/>
      <c r="IFK2378" s="14"/>
      <c r="IFL2378" s="14"/>
      <c r="IFM2378" s="14"/>
      <c r="IFN2378" s="14"/>
      <c r="IFO2378" s="14"/>
      <c r="IFP2378" s="14"/>
      <c r="IFQ2378" s="14"/>
      <c r="IFR2378" s="14"/>
      <c r="IFS2378" s="14"/>
      <c r="IFT2378" s="14"/>
      <c r="IFU2378" s="14"/>
      <c r="IFV2378" s="14"/>
      <c r="IFW2378" s="14"/>
      <c r="IFX2378" s="14"/>
      <c r="IFY2378" s="14"/>
      <c r="IFZ2378" s="14"/>
      <c r="IGA2378" s="14"/>
      <c r="IGB2378" s="14"/>
      <c r="IGC2378" s="14"/>
      <c r="IGD2378" s="14"/>
      <c r="IGE2378" s="14"/>
      <c r="IGF2378" s="14"/>
      <c r="IGG2378" s="14"/>
      <c r="IGH2378" s="14"/>
      <c r="IGI2378" s="14"/>
      <c r="IGJ2378" s="14"/>
      <c r="IGK2378" s="14"/>
      <c r="IGL2378" s="14"/>
      <c r="IGM2378" s="14"/>
      <c r="IGN2378" s="14"/>
      <c r="IGO2378" s="14"/>
      <c r="IGP2378" s="14"/>
      <c r="IGQ2378" s="14"/>
      <c r="IGR2378" s="14"/>
      <c r="IGS2378" s="14"/>
      <c r="IGT2378" s="14"/>
      <c r="IGU2378" s="14"/>
      <c r="IGV2378" s="14"/>
      <c r="IGW2378" s="14"/>
      <c r="IGX2378" s="14"/>
      <c r="IGY2378" s="14"/>
      <c r="IGZ2378" s="14"/>
      <c r="IHA2378" s="14"/>
      <c r="IHB2378" s="14"/>
      <c r="IHC2378" s="14"/>
      <c r="IHD2378" s="14"/>
      <c r="IHE2378" s="14"/>
      <c r="IHF2378" s="14"/>
      <c r="IHG2378" s="14"/>
      <c r="IHH2378" s="14"/>
      <c r="IHI2378" s="14"/>
      <c r="IHJ2378" s="14"/>
      <c r="IHK2378" s="14"/>
      <c r="IHL2378" s="14"/>
      <c r="IHM2378" s="14"/>
      <c r="IHN2378" s="14"/>
      <c r="IHO2378" s="14"/>
      <c r="IHP2378" s="14"/>
      <c r="IHQ2378" s="14"/>
      <c r="IHR2378" s="14"/>
      <c r="IHS2378" s="14"/>
      <c r="IHT2378" s="14"/>
      <c r="IHU2378" s="14"/>
      <c r="IHV2378" s="14"/>
      <c r="IHW2378" s="14"/>
      <c r="IHX2378" s="14"/>
      <c r="IHY2378" s="14"/>
      <c r="IHZ2378" s="14"/>
      <c r="IIA2378" s="14"/>
      <c r="IIB2378" s="14"/>
      <c r="IIC2378" s="14"/>
      <c r="IID2378" s="14"/>
      <c r="IIE2378" s="14"/>
      <c r="IIF2378" s="14"/>
      <c r="IIG2378" s="14"/>
      <c r="IIH2378" s="14"/>
      <c r="III2378" s="14"/>
      <c r="IIJ2378" s="14"/>
      <c r="IIK2378" s="14"/>
      <c r="IIL2378" s="14"/>
      <c r="IIM2378" s="14"/>
      <c r="IIN2378" s="14"/>
      <c r="IIO2378" s="14"/>
      <c r="IIP2378" s="14"/>
      <c r="IIQ2378" s="14"/>
      <c r="IIR2378" s="14"/>
      <c r="IIS2378" s="14"/>
      <c r="IIT2378" s="14"/>
      <c r="IIU2378" s="14"/>
      <c r="IIV2378" s="14"/>
      <c r="IIW2378" s="14"/>
      <c r="IIX2378" s="14"/>
      <c r="IIY2378" s="14"/>
      <c r="IIZ2378" s="14"/>
      <c r="IJA2378" s="14"/>
      <c r="IJB2378" s="14"/>
      <c r="IJC2378" s="14"/>
      <c r="IJD2378" s="14"/>
      <c r="IJE2378" s="14"/>
      <c r="IJF2378" s="14"/>
      <c r="IJG2378" s="14"/>
      <c r="IJH2378" s="14"/>
      <c r="IJI2378" s="14"/>
      <c r="IJJ2378" s="14"/>
      <c r="IJK2378" s="14"/>
      <c r="IJL2378" s="14"/>
      <c r="IJM2378" s="14"/>
      <c r="IJN2378" s="14"/>
      <c r="IJO2378" s="14"/>
      <c r="IJP2378" s="14"/>
      <c r="IJQ2378" s="14"/>
      <c r="IJR2378" s="14"/>
      <c r="IJS2378" s="14"/>
      <c r="IJT2378" s="14"/>
      <c r="IJU2378" s="14"/>
      <c r="IJV2378" s="14"/>
      <c r="IJW2378" s="14"/>
      <c r="IJX2378" s="14"/>
      <c r="IJY2378" s="14"/>
      <c r="IJZ2378" s="14"/>
      <c r="IKA2378" s="14"/>
      <c r="IKB2378" s="14"/>
      <c r="IKC2378" s="14"/>
      <c r="IKD2378" s="14"/>
      <c r="IKE2378" s="14"/>
      <c r="IKF2378" s="14"/>
      <c r="IKG2378" s="14"/>
      <c r="IKH2378" s="14"/>
      <c r="IKI2378" s="14"/>
      <c r="IKJ2378" s="14"/>
      <c r="IKK2378" s="14"/>
      <c r="IKL2378" s="14"/>
      <c r="IKM2378" s="14"/>
      <c r="IKN2378" s="14"/>
      <c r="IKO2378" s="14"/>
      <c r="IKP2378" s="14"/>
      <c r="IKQ2378" s="14"/>
      <c r="IKR2378" s="14"/>
      <c r="IKS2378" s="14"/>
      <c r="IKT2378" s="14"/>
      <c r="IKU2378" s="14"/>
      <c r="IKV2378" s="14"/>
      <c r="IKW2378" s="14"/>
      <c r="IKX2378" s="14"/>
      <c r="IKY2378" s="14"/>
      <c r="IKZ2378" s="14"/>
      <c r="ILA2378" s="14"/>
      <c r="ILB2378" s="14"/>
      <c r="ILC2378" s="14"/>
      <c r="ILD2378" s="14"/>
      <c r="ILE2378" s="14"/>
      <c r="ILF2378" s="14"/>
      <c r="ILG2378" s="14"/>
      <c r="ILH2378" s="14"/>
      <c r="ILI2378" s="14"/>
      <c r="ILJ2378" s="14"/>
      <c r="ILK2378" s="14"/>
      <c r="ILL2378" s="14"/>
      <c r="ILM2378" s="14"/>
      <c r="ILN2378" s="14"/>
      <c r="ILO2378" s="14"/>
      <c r="ILP2378" s="14"/>
      <c r="ILQ2378" s="14"/>
      <c r="ILR2378" s="14"/>
      <c r="ILS2378" s="14"/>
      <c r="ILT2378" s="14"/>
      <c r="ILU2378" s="14"/>
      <c r="ILV2378" s="14"/>
      <c r="ILW2378" s="14"/>
      <c r="ILX2378" s="14"/>
      <c r="ILY2378" s="14"/>
      <c r="ILZ2378" s="14"/>
      <c r="IMA2378" s="14"/>
      <c r="IMB2378" s="14"/>
      <c r="IMC2378" s="14"/>
      <c r="IMD2378" s="14"/>
      <c r="IME2378" s="14"/>
      <c r="IMF2378" s="14"/>
      <c r="IMG2378" s="14"/>
      <c r="IMH2378" s="14"/>
      <c r="IMI2378" s="14"/>
      <c r="IMJ2378" s="14"/>
      <c r="IMK2378" s="14"/>
      <c r="IML2378" s="14"/>
      <c r="IMM2378" s="14"/>
      <c r="IMN2378" s="14"/>
      <c r="IMO2378" s="14"/>
      <c r="IMP2378" s="14"/>
      <c r="IMQ2378" s="14"/>
      <c r="IMR2378" s="14"/>
      <c r="IMS2378" s="14"/>
      <c r="IMT2378" s="14"/>
      <c r="IMU2378" s="14"/>
      <c r="IMV2378" s="14"/>
      <c r="IMW2378" s="14"/>
      <c r="IMX2378" s="14"/>
      <c r="IMY2378" s="14"/>
      <c r="IMZ2378" s="14"/>
      <c r="INA2378" s="14"/>
      <c r="INB2378" s="14"/>
      <c r="INC2378" s="14"/>
      <c r="IND2378" s="14"/>
      <c r="INE2378" s="14"/>
      <c r="INF2378" s="14"/>
      <c r="ING2378" s="14"/>
      <c r="INH2378" s="14"/>
      <c r="INI2378" s="14"/>
      <c r="INJ2378" s="14"/>
      <c r="INK2378" s="14"/>
      <c r="INL2378" s="14"/>
      <c r="INM2378" s="14"/>
      <c r="INN2378" s="14"/>
      <c r="INO2378" s="14"/>
      <c r="INP2378" s="14"/>
      <c r="INQ2378" s="14"/>
      <c r="INR2378" s="14"/>
      <c r="INS2378" s="14"/>
      <c r="INT2378" s="14"/>
      <c r="INU2378" s="14"/>
      <c r="INV2378" s="14"/>
      <c r="INW2378" s="14"/>
      <c r="INX2378" s="14"/>
      <c r="INY2378" s="14"/>
      <c r="INZ2378" s="14"/>
      <c r="IOA2378" s="14"/>
      <c r="IOB2378" s="14"/>
      <c r="IOC2378" s="14"/>
      <c r="IOD2378" s="14"/>
      <c r="IOE2378" s="14"/>
      <c r="IOF2378" s="14"/>
      <c r="IOG2378" s="14"/>
      <c r="IOH2378" s="14"/>
      <c r="IOI2378" s="14"/>
      <c r="IOJ2378" s="14"/>
      <c r="IOK2378" s="14"/>
      <c r="IOL2378" s="14"/>
      <c r="IOM2378" s="14"/>
      <c r="ION2378" s="14"/>
      <c r="IOO2378" s="14"/>
      <c r="IOP2378" s="14"/>
      <c r="IOQ2378" s="14"/>
      <c r="IOR2378" s="14"/>
      <c r="IOS2378" s="14"/>
      <c r="IOT2378" s="14"/>
      <c r="IOU2378" s="14"/>
      <c r="IOV2378" s="14"/>
      <c r="IOW2378" s="14"/>
      <c r="IOX2378" s="14"/>
      <c r="IOY2378" s="14"/>
      <c r="IOZ2378" s="14"/>
      <c r="IPA2378" s="14"/>
      <c r="IPB2378" s="14"/>
      <c r="IPC2378" s="14"/>
      <c r="IPD2378" s="14"/>
      <c r="IPE2378" s="14"/>
      <c r="IPF2378" s="14"/>
      <c r="IPG2378" s="14"/>
      <c r="IPH2378" s="14"/>
      <c r="IPI2378" s="14"/>
      <c r="IPJ2378" s="14"/>
      <c r="IPK2378" s="14"/>
      <c r="IPL2378" s="14"/>
      <c r="IPM2378" s="14"/>
      <c r="IPN2378" s="14"/>
      <c r="IPO2378" s="14"/>
      <c r="IPP2378" s="14"/>
      <c r="IPQ2378" s="14"/>
      <c r="IPR2378" s="14"/>
      <c r="IPS2378" s="14"/>
      <c r="IPT2378" s="14"/>
      <c r="IPU2378" s="14"/>
      <c r="IPV2378" s="14"/>
      <c r="IPW2378" s="14"/>
      <c r="IPX2378" s="14"/>
      <c r="IPY2378" s="14"/>
      <c r="IPZ2378" s="14"/>
      <c r="IQA2378" s="14"/>
      <c r="IQB2378" s="14"/>
      <c r="IQC2378" s="14"/>
      <c r="IQD2378" s="14"/>
      <c r="IQE2378" s="14"/>
      <c r="IQF2378" s="14"/>
      <c r="IQG2378" s="14"/>
      <c r="IQH2378" s="14"/>
      <c r="IQI2378" s="14"/>
      <c r="IQJ2378" s="14"/>
      <c r="IQK2378" s="14"/>
      <c r="IQL2378" s="14"/>
      <c r="IQM2378" s="14"/>
      <c r="IQN2378" s="14"/>
      <c r="IQO2378" s="14"/>
      <c r="IQP2378" s="14"/>
      <c r="IQQ2378" s="14"/>
      <c r="IQR2378" s="14"/>
      <c r="IQS2378" s="14"/>
      <c r="IQT2378" s="14"/>
      <c r="IQU2378" s="14"/>
      <c r="IQV2378" s="14"/>
      <c r="IQW2378" s="14"/>
      <c r="IQX2378" s="14"/>
      <c r="IQY2378" s="14"/>
      <c r="IQZ2378" s="14"/>
      <c r="IRA2378" s="14"/>
      <c r="IRB2378" s="14"/>
      <c r="IRC2378" s="14"/>
      <c r="IRD2378" s="14"/>
      <c r="IRE2378" s="14"/>
      <c r="IRF2378" s="14"/>
      <c r="IRG2378" s="14"/>
      <c r="IRH2378" s="14"/>
      <c r="IRI2378" s="14"/>
      <c r="IRJ2378" s="14"/>
      <c r="IRK2378" s="14"/>
      <c r="IRL2378" s="14"/>
      <c r="IRM2378" s="14"/>
      <c r="IRN2378" s="14"/>
      <c r="IRO2378" s="14"/>
      <c r="IRP2378" s="14"/>
      <c r="IRQ2378" s="14"/>
      <c r="IRR2378" s="14"/>
      <c r="IRS2378" s="14"/>
      <c r="IRT2378" s="14"/>
      <c r="IRU2378" s="14"/>
      <c r="IRV2378" s="14"/>
      <c r="IRW2378" s="14"/>
      <c r="IRX2378" s="14"/>
      <c r="IRY2378" s="14"/>
      <c r="IRZ2378" s="14"/>
      <c r="ISA2378" s="14"/>
      <c r="ISB2378" s="14"/>
      <c r="ISC2378" s="14"/>
      <c r="ISD2378" s="14"/>
      <c r="ISE2378" s="14"/>
      <c r="ISF2378" s="14"/>
      <c r="ISG2378" s="14"/>
      <c r="ISH2378" s="14"/>
      <c r="ISI2378" s="14"/>
      <c r="ISJ2378" s="14"/>
      <c r="ISK2378" s="14"/>
      <c r="ISL2378" s="14"/>
      <c r="ISM2378" s="14"/>
      <c r="ISN2378" s="14"/>
      <c r="ISO2378" s="14"/>
      <c r="ISP2378" s="14"/>
      <c r="ISQ2378" s="14"/>
      <c r="ISR2378" s="14"/>
      <c r="ISS2378" s="14"/>
      <c r="IST2378" s="14"/>
      <c r="ISU2378" s="14"/>
      <c r="ISV2378" s="14"/>
      <c r="ISW2378" s="14"/>
      <c r="ISX2378" s="14"/>
      <c r="ISY2378" s="14"/>
      <c r="ISZ2378" s="14"/>
      <c r="ITA2378" s="14"/>
      <c r="ITB2378" s="14"/>
      <c r="ITC2378" s="14"/>
      <c r="ITD2378" s="14"/>
      <c r="ITE2378" s="14"/>
      <c r="ITF2378" s="14"/>
      <c r="ITG2378" s="14"/>
      <c r="ITH2378" s="14"/>
      <c r="ITI2378" s="14"/>
      <c r="ITJ2378" s="14"/>
      <c r="ITK2378" s="14"/>
      <c r="ITL2378" s="14"/>
      <c r="ITM2378" s="14"/>
      <c r="ITN2378" s="14"/>
      <c r="ITO2378" s="14"/>
      <c r="ITP2378" s="14"/>
      <c r="ITQ2378" s="14"/>
      <c r="ITR2378" s="14"/>
      <c r="ITS2378" s="14"/>
      <c r="ITT2378" s="14"/>
      <c r="ITU2378" s="14"/>
      <c r="ITV2378" s="14"/>
      <c r="ITW2378" s="14"/>
      <c r="ITX2378" s="14"/>
      <c r="ITY2378" s="14"/>
      <c r="ITZ2378" s="14"/>
      <c r="IUA2378" s="14"/>
      <c r="IUB2378" s="14"/>
      <c r="IUC2378" s="14"/>
      <c r="IUD2378" s="14"/>
      <c r="IUE2378" s="14"/>
      <c r="IUF2378" s="14"/>
      <c r="IUG2378" s="14"/>
      <c r="IUH2378" s="14"/>
      <c r="IUI2378" s="14"/>
      <c r="IUJ2378" s="14"/>
      <c r="IUK2378" s="14"/>
      <c r="IUL2378" s="14"/>
      <c r="IUM2378" s="14"/>
      <c r="IUN2378" s="14"/>
      <c r="IUO2378" s="14"/>
      <c r="IUP2378" s="14"/>
      <c r="IUQ2378" s="14"/>
      <c r="IUR2378" s="14"/>
      <c r="IUS2378" s="14"/>
      <c r="IUT2378" s="14"/>
      <c r="IUU2378" s="14"/>
      <c r="IUV2378" s="14"/>
      <c r="IUW2378" s="14"/>
      <c r="IUX2378" s="14"/>
      <c r="IUY2378" s="14"/>
      <c r="IUZ2378" s="14"/>
      <c r="IVA2378" s="14"/>
      <c r="IVB2378" s="14"/>
      <c r="IVC2378" s="14"/>
      <c r="IVD2378" s="14"/>
      <c r="IVE2378" s="14"/>
      <c r="IVF2378" s="14"/>
      <c r="IVG2378" s="14"/>
      <c r="IVH2378" s="14"/>
      <c r="IVI2378" s="14"/>
      <c r="IVJ2378" s="14"/>
      <c r="IVK2378" s="14"/>
      <c r="IVL2378" s="14"/>
      <c r="IVM2378" s="14"/>
      <c r="IVN2378" s="14"/>
      <c r="IVO2378" s="14"/>
      <c r="IVP2378" s="14"/>
      <c r="IVQ2378" s="14"/>
      <c r="IVR2378" s="14"/>
      <c r="IVS2378" s="14"/>
      <c r="IVT2378" s="14"/>
      <c r="IVU2378" s="14"/>
      <c r="IVV2378" s="14"/>
      <c r="IVW2378" s="14"/>
      <c r="IVX2378" s="14"/>
      <c r="IVY2378" s="14"/>
      <c r="IVZ2378" s="14"/>
      <c r="IWA2378" s="14"/>
      <c r="IWB2378" s="14"/>
      <c r="IWC2378" s="14"/>
      <c r="IWD2378" s="14"/>
      <c r="IWE2378" s="14"/>
      <c r="IWF2378" s="14"/>
      <c r="IWG2378" s="14"/>
      <c r="IWH2378" s="14"/>
      <c r="IWI2378" s="14"/>
      <c r="IWJ2378" s="14"/>
      <c r="IWK2378" s="14"/>
      <c r="IWL2378" s="14"/>
      <c r="IWM2378" s="14"/>
      <c r="IWN2378" s="14"/>
      <c r="IWO2378" s="14"/>
      <c r="IWP2378" s="14"/>
      <c r="IWQ2378" s="14"/>
      <c r="IWR2378" s="14"/>
      <c r="IWS2378" s="14"/>
      <c r="IWT2378" s="14"/>
      <c r="IWU2378" s="14"/>
      <c r="IWV2378" s="14"/>
      <c r="IWW2378" s="14"/>
      <c r="IWX2378" s="14"/>
      <c r="IWY2378" s="14"/>
      <c r="IWZ2378" s="14"/>
      <c r="IXA2378" s="14"/>
      <c r="IXB2378" s="14"/>
      <c r="IXC2378" s="14"/>
      <c r="IXD2378" s="14"/>
      <c r="IXE2378" s="14"/>
      <c r="IXF2378" s="14"/>
      <c r="IXG2378" s="14"/>
      <c r="IXH2378" s="14"/>
      <c r="IXI2378" s="14"/>
      <c r="IXJ2378" s="14"/>
      <c r="IXK2378" s="14"/>
      <c r="IXL2378" s="14"/>
      <c r="IXM2378" s="14"/>
      <c r="IXN2378" s="14"/>
      <c r="IXO2378" s="14"/>
      <c r="IXP2378" s="14"/>
      <c r="IXQ2378" s="14"/>
      <c r="IXR2378" s="14"/>
      <c r="IXS2378" s="14"/>
      <c r="IXT2378" s="14"/>
      <c r="IXU2378" s="14"/>
      <c r="IXV2378" s="14"/>
      <c r="IXW2378" s="14"/>
      <c r="IXX2378" s="14"/>
      <c r="IXY2378" s="14"/>
      <c r="IXZ2378" s="14"/>
      <c r="IYA2378" s="14"/>
      <c r="IYB2378" s="14"/>
      <c r="IYC2378" s="14"/>
      <c r="IYD2378" s="14"/>
      <c r="IYE2378" s="14"/>
      <c r="IYF2378" s="14"/>
      <c r="IYG2378" s="14"/>
      <c r="IYH2378" s="14"/>
      <c r="IYI2378" s="14"/>
      <c r="IYJ2378" s="14"/>
      <c r="IYK2378" s="14"/>
      <c r="IYL2378" s="14"/>
      <c r="IYM2378" s="14"/>
      <c r="IYN2378" s="14"/>
      <c r="IYO2378" s="14"/>
      <c r="IYP2378" s="14"/>
      <c r="IYQ2378" s="14"/>
      <c r="IYR2378" s="14"/>
      <c r="IYS2378" s="14"/>
      <c r="IYT2378" s="14"/>
      <c r="IYU2378" s="14"/>
      <c r="IYV2378" s="14"/>
      <c r="IYW2378" s="14"/>
      <c r="IYX2378" s="14"/>
      <c r="IYY2378" s="14"/>
      <c r="IYZ2378" s="14"/>
      <c r="IZA2378" s="14"/>
      <c r="IZB2378" s="14"/>
      <c r="IZC2378" s="14"/>
      <c r="IZD2378" s="14"/>
      <c r="IZE2378" s="14"/>
      <c r="IZF2378" s="14"/>
      <c r="IZG2378" s="14"/>
      <c r="IZH2378" s="14"/>
      <c r="IZI2378" s="14"/>
      <c r="IZJ2378" s="14"/>
      <c r="IZK2378" s="14"/>
      <c r="IZL2378" s="14"/>
      <c r="IZM2378" s="14"/>
      <c r="IZN2378" s="14"/>
      <c r="IZO2378" s="14"/>
      <c r="IZP2378" s="14"/>
      <c r="IZQ2378" s="14"/>
      <c r="IZR2378" s="14"/>
      <c r="IZS2378" s="14"/>
      <c r="IZT2378" s="14"/>
      <c r="IZU2378" s="14"/>
      <c r="IZV2378" s="14"/>
      <c r="IZW2378" s="14"/>
      <c r="IZX2378" s="14"/>
      <c r="IZY2378" s="14"/>
      <c r="IZZ2378" s="14"/>
      <c r="JAA2378" s="14"/>
      <c r="JAB2378" s="14"/>
      <c r="JAC2378" s="14"/>
      <c r="JAD2378" s="14"/>
      <c r="JAE2378" s="14"/>
      <c r="JAF2378" s="14"/>
      <c r="JAG2378" s="14"/>
      <c r="JAH2378" s="14"/>
      <c r="JAI2378" s="14"/>
      <c r="JAJ2378" s="14"/>
      <c r="JAK2378" s="14"/>
      <c r="JAL2378" s="14"/>
      <c r="JAM2378" s="14"/>
      <c r="JAN2378" s="14"/>
      <c r="JAO2378" s="14"/>
      <c r="JAP2378" s="14"/>
      <c r="JAQ2378" s="14"/>
      <c r="JAR2378" s="14"/>
      <c r="JAS2378" s="14"/>
      <c r="JAT2378" s="14"/>
      <c r="JAU2378" s="14"/>
      <c r="JAV2378" s="14"/>
      <c r="JAW2378" s="14"/>
      <c r="JAX2378" s="14"/>
      <c r="JAY2378" s="14"/>
      <c r="JAZ2378" s="14"/>
      <c r="JBA2378" s="14"/>
      <c r="JBB2378" s="14"/>
      <c r="JBC2378" s="14"/>
      <c r="JBD2378" s="14"/>
      <c r="JBE2378" s="14"/>
      <c r="JBF2378" s="14"/>
      <c r="JBG2378" s="14"/>
      <c r="JBH2378" s="14"/>
      <c r="JBI2378" s="14"/>
      <c r="JBJ2378" s="14"/>
      <c r="JBK2378" s="14"/>
      <c r="JBL2378" s="14"/>
      <c r="JBM2378" s="14"/>
      <c r="JBN2378" s="14"/>
      <c r="JBO2378" s="14"/>
      <c r="JBP2378" s="14"/>
      <c r="JBQ2378" s="14"/>
      <c r="JBR2378" s="14"/>
      <c r="JBS2378" s="14"/>
      <c r="JBT2378" s="14"/>
      <c r="JBU2378" s="14"/>
      <c r="JBV2378" s="14"/>
      <c r="JBW2378" s="14"/>
      <c r="JBX2378" s="14"/>
      <c r="JBY2378" s="14"/>
      <c r="JBZ2378" s="14"/>
      <c r="JCA2378" s="14"/>
      <c r="JCB2378" s="14"/>
      <c r="JCC2378" s="14"/>
      <c r="JCD2378" s="14"/>
      <c r="JCE2378" s="14"/>
      <c r="JCF2378" s="14"/>
      <c r="JCG2378" s="14"/>
      <c r="JCH2378" s="14"/>
      <c r="JCI2378" s="14"/>
      <c r="JCJ2378" s="14"/>
      <c r="JCK2378" s="14"/>
      <c r="JCL2378" s="14"/>
      <c r="JCM2378" s="14"/>
      <c r="JCN2378" s="14"/>
      <c r="JCO2378" s="14"/>
      <c r="JCP2378" s="14"/>
      <c r="JCQ2378" s="14"/>
      <c r="JCR2378" s="14"/>
      <c r="JCS2378" s="14"/>
      <c r="JCT2378" s="14"/>
      <c r="JCU2378" s="14"/>
      <c r="JCV2378" s="14"/>
      <c r="JCW2378" s="14"/>
      <c r="JCX2378" s="14"/>
      <c r="JCY2378" s="14"/>
      <c r="JCZ2378" s="14"/>
      <c r="JDA2378" s="14"/>
      <c r="JDB2378" s="14"/>
      <c r="JDC2378" s="14"/>
      <c r="JDD2378" s="14"/>
      <c r="JDE2378" s="14"/>
      <c r="JDF2378" s="14"/>
      <c r="JDG2378" s="14"/>
      <c r="JDH2378" s="14"/>
      <c r="JDI2378" s="14"/>
      <c r="JDJ2378" s="14"/>
      <c r="JDK2378" s="14"/>
      <c r="JDL2378" s="14"/>
      <c r="JDM2378" s="14"/>
      <c r="JDN2378" s="14"/>
      <c r="JDO2378" s="14"/>
      <c r="JDP2378" s="14"/>
      <c r="JDQ2378" s="14"/>
      <c r="JDR2378" s="14"/>
      <c r="JDS2378" s="14"/>
      <c r="JDT2378" s="14"/>
      <c r="JDU2378" s="14"/>
      <c r="JDV2378" s="14"/>
      <c r="JDW2378" s="14"/>
      <c r="JDX2378" s="14"/>
      <c r="JDY2378" s="14"/>
      <c r="JDZ2378" s="14"/>
      <c r="JEA2378" s="14"/>
      <c r="JEB2378" s="14"/>
      <c r="JEC2378" s="14"/>
      <c r="JED2378" s="14"/>
      <c r="JEE2378" s="14"/>
      <c r="JEF2378" s="14"/>
      <c r="JEG2378" s="14"/>
      <c r="JEH2378" s="14"/>
      <c r="JEI2378" s="14"/>
      <c r="JEJ2378" s="14"/>
      <c r="JEK2378" s="14"/>
      <c r="JEL2378" s="14"/>
      <c r="JEM2378" s="14"/>
      <c r="JEN2378" s="14"/>
      <c r="JEO2378" s="14"/>
      <c r="JEP2378" s="14"/>
      <c r="JEQ2378" s="14"/>
      <c r="JER2378" s="14"/>
      <c r="JES2378" s="14"/>
      <c r="JET2378" s="14"/>
      <c r="JEU2378" s="14"/>
      <c r="JEV2378" s="14"/>
      <c r="JEW2378" s="14"/>
      <c r="JEX2378" s="14"/>
      <c r="JEY2378" s="14"/>
      <c r="JEZ2378" s="14"/>
      <c r="JFA2378" s="14"/>
      <c r="JFB2378" s="14"/>
      <c r="JFC2378" s="14"/>
      <c r="JFD2378" s="14"/>
      <c r="JFE2378" s="14"/>
      <c r="JFF2378" s="14"/>
      <c r="JFG2378" s="14"/>
      <c r="JFH2378" s="14"/>
      <c r="JFI2378" s="14"/>
      <c r="JFJ2378" s="14"/>
      <c r="JFK2378" s="14"/>
      <c r="JFL2378" s="14"/>
      <c r="JFM2378" s="14"/>
      <c r="JFN2378" s="14"/>
      <c r="JFO2378" s="14"/>
      <c r="JFP2378" s="14"/>
      <c r="JFQ2378" s="14"/>
      <c r="JFR2378" s="14"/>
      <c r="JFS2378" s="14"/>
      <c r="JFT2378" s="14"/>
      <c r="JFU2378" s="14"/>
      <c r="JFV2378" s="14"/>
      <c r="JFW2378" s="14"/>
      <c r="JFX2378" s="14"/>
      <c r="JFY2378" s="14"/>
      <c r="JFZ2378" s="14"/>
      <c r="JGA2378" s="14"/>
      <c r="JGB2378" s="14"/>
      <c r="JGC2378" s="14"/>
      <c r="JGD2378" s="14"/>
      <c r="JGE2378" s="14"/>
      <c r="JGF2378" s="14"/>
      <c r="JGG2378" s="14"/>
      <c r="JGH2378" s="14"/>
      <c r="JGI2378" s="14"/>
      <c r="JGJ2378" s="14"/>
      <c r="JGK2378" s="14"/>
      <c r="JGL2378" s="14"/>
      <c r="JGM2378" s="14"/>
      <c r="JGN2378" s="14"/>
      <c r="JGO2378" s="14"/>
      <c r="JGP2378" s="14"/>
      <c r="JGQ2378" s="14"/>
      <c r="JGR2378" s="14"/>
      <c r="JGS2378" s="14"/>
      <c r="JGT2378" s="14"/>
      <c r="JGU2378" s="14"/>
      <c r="JGV2378" s="14"/>
      <c r="JGW2378" s="14"/>
      <c r="JGX2378" s="14"/>
      <c r="JGY2378" s="14"/>
      <c r="JGZ2378" s="14"/>
      <c r="JHA2378" s="14"/>
      <c r="JHB2378" s="14"/>
      <c r="JHC2378" s="14"/>
      <c r="JHD2378" s="14"/>
      <c r="JHE2378" s="14"/>
      <c r="JHF2378" s="14"/>
      <c r="JHG2378" s="14"/>
      <c r="JHH2378" s="14"/>
      <c r="JHI2378" s="14"/>
      <c r="JHJ2378" s="14"/>
      <c r="JHK2378" s="14"/>
      <c r="JHL2378" s="14"/>
      <c r="JHM2378" s="14"/>
      <c r="JHN2378" s="14"/>
      <c r="JHO2378" s="14"/>
      <c r="JHP2378" s="14"/>
      <c r="JHQ2378" s="14"/>
      <c r="JHR2378" s="14"/>
      <c r="JHS2378" s="14"/>
      <c r="JHT2378" s="14"/>
      <c r="JHU2378" s="14"/>
      <c r="JHV2378" s="14"/>
      <c r="JHW2378" s="14"/>
      <c r="JHX2378" s="14"/>
      <c r="JHY2378" s="14"/>
      <c r="JHZ2378" s="14"/>
      <c r="JIA2378" s="14"/>
      <c r="JIB2378" s="14"/>
      <c r="JIC2378" s="14"/>
      <c r="JID2378" s="14"/>
      <c r="JIE2378" s="14"/>
      <c r="JIF2378" s="14"/>
      <c r="JIG2378" s="14"/>
      <c r="JIH2378" s="14"/>
      <c r="JII2378" s="14"/>
      <c r="JIJ2378" s="14"/>
      <c r="JIK2378" s="14"/>
      <c r="JIL2378" s="14"/>
      <c r="JIM2378" s="14"/>
      <c r="JIN2378" s="14"/>
      <c r="JIO2378" s="14"/>
      <c r="JIP2378" s="14"/>
      <c r="JIQ2378" s="14"/>
      <c r="JIR2378" s="14"/>
      <c r="JIS2378" s="14"/>
      <c r="JIT2378" s="14"/>
      <c r="JIU2378" s="14"/>
      <c r="JIV2378" s="14"/>
      <c r="JIW2378" s="14"/>
      <c r="JIX2378" s="14"/>
      <c r="JIY2378" s="14"/>
      <c r="JIZ2378" s="14"/>
      <c r="JJA2378" s="14"/>
      <c r="JJB2378" s="14"/>
      <c r="JJC2378" s="14"/>
      <c r="JJD2378" s="14"/>
      <c r="JJE2378" s="14"/>
      <c r="JJF2378" s="14"/>
      <c r="JJG2378" s="14"/>
      <c r="JJH2378" s="14"/>
      <c r="JJI2378" s="14"/>
      <c r="JJJ2378" s="14"/>
      <c r="JJK2378" s="14"/>
      <c r="JJL2378" s="14"/>
      <c r="JJM2378" s="14"/>
      <c r="JJN2378" s="14"/>
      <c r="JJO2378" s="14"/>
      <c r="JJP2378" s="14"/>
      <c r="JJQ2378" s="14"/>
      <c r="JJR2378" s="14"/>
      <c r="JJS2378" s="14"/>
      <c r="JJT2378" s="14"/>
      <c r="JJU2378" s="14"/>
      <c r="JJV2378" s="14"/>
      <c r="JJW2378" s="14"/>
      <c r="JJX2378" s="14"/>
      <c r="JJY2378" s="14"/>
      <c r="JJZ2378" s="14"/>
      <c r="JKA2378" s="14"/>
      <c r="JKB2378" s="14"/>
      <c r="JKC2378" s="14"/>
      <c r="JKD2378" s="14"/>
      <c r="JKE2378" s="14"/>
      <c r="JKF2378" s="14"/>
      <c r="JKG2378" s="14"/>
      <c r="JKH2378" s="14"/>
      <c r="JKI2378" s="14"/>
      <c r="JKJ2378" s="14"/>
      <c r="JKK2378" s="14"/>
      <c r="JKL2378" s="14"/>
      <c r="JKM2378" s="14"/>
      <c r="JKN2378" s="14"/>
      <c r="JKO2378" s="14"/>
      <c r="JKP2378" s="14"/>
      <c r="JKQ2378" s="14"/>
      <c r="JKR2378" s="14"/>
      <c r="JKS2378" s="14"/>
      <c r="JKT2378" s="14"/>
      <c r="JKU2378" s="14"/>
      <c r="JKV2378" s="14"/>
      <c r="JKW2378" s="14"/>
      <c r="JKX2378" s="14"/>
      <c r="JKY2378" s="14"/>
      <c r="JKZ2378" s="14"/>
      <c r="JLA2378" s="14"/>
      <c r="JLB2378" s="14"/>
      <c r="JLC2378" s="14"/>
      <c r="JLD2378" s="14"/>
      <c r="JLE2378" s="14"/>
      <c r="JLF2378" s="14"/>
      <c r="JLG2378" s="14"/>
      <c r="JLH2378" s="14"/>
      <c r="JLI2378" s="14"/>
      <c r="JLJ2378" s="14"/>
      <c r="JLK2378" s="14"/>
      <c r="JLL2378" s="14"/>
      <c r="JLM2378" s="14"/>
      <c r="JLN2378" s="14"/>
      <c r="JLO2378" s="14"/>
      <c r="JLP2378" s="14"/>
      <c r="JLQ2378" s="14"/>
      <c r="JLR2378" s="14"/>
      <c r="JLS2378" s="14"/>
      <c r="JLT2378" s="14"/>
      <c r="JLU2378" s="14"/>
      <c r="JLV2378" s="14"/>
      <c r="JLW2378" s="14"/>
      <c r="JLX2378" s="14"/>
      <c r="JLY2378" s="14"/>
      <c r="JLZ2378" s="14"/>
      <c r="JMA2378" s="14"/>
      <c r="JMB2378" s="14"/>
      <c r="JMC2378" s="14"/>
      <c r="JMD2378" s="14"/>
      <c r="JME2378" s="14"/>
      <c r="JMF2378" s="14"/>
      <c r="JMG2378" s="14"/>
      <c r="JMH2378" s="14"/>
      <c r="JMI2378" s="14"/>
      <c r="JMJ2378" s="14"/>
      <c r="JMK2378" s="14"/>
      <c r="JML2378" s="14"/>
      <c r="JMM2378" s="14"/>
      <c r="JMN2378" s="14"/>
      <c r="JMO2378" s="14"/>
      <c r="JMP2378" s="14"/>
      <c r="JMQ2378" s="14"/>
      <c r="JMR2378" s="14"/>
      <c r="JMS2378" s="14"/>
      <c r="JMT2378" s="14"/>
      <c r="JMU2378" s="14"/>
      <c r="JMV2378" s="14"/>
      <c r="JMW2378" s="14"/>
      <c r="JMX2378" s="14"/>
      <c r="JMY2378" s="14"/>
      <c r="JMZ2378" s="14"/>
      <c r="JNA2378" s="14"/>
      <c r="JNB2378" s="14"/>
      <c r="JNC2378" s="14"/>
      <c r="JND2378" s="14"/>
      <c r="JNE2378" s="14"/>
      <c r="JNF2378" s="14"/>
      <c r="JNG2378" s="14"/>
      <c r="JNH2378" s="14"/>
      <c r="JNI2378" s="14"/>
      <c r="JNJ2378" s="14"/>
      <c r="JNK2378" s="14"/>
      <c r="JNL2378" s="14"/>
      <c r="JNM2378" s="14"/>
      <c r="JNN2378" s="14"/>
      <c r="JNO2378" s="14"/>
      <c r="JNP2378" s="14"/>
      <c r="JNQ2378" s="14"/>
      <c r="JNR2378" s="14"/>
      <c r="JNS2378" s="14"/>
      <c r="JNT2378" s="14"/>
      <c r="JNU2378" s="14"/>
      <c r="JNV2378" s="14"/>
      <c r="JNW2378" s="14"/>
      <c r="JNX2378" s="14"/>
      <c r="JNY2378" s="14"/>
      <c r="JNZ2378" s="14"/>
      <c r="JOA2378" s="14"/>
      <c r="JOB2378" s="14"/>
      <c r="JOC2378" s="14"/>
      <c r="JOD2378" s="14"/>
      <c r="JOE2378" s="14"/>
      <c r="JOF2378" s="14"/>
      <c r="JOG2378" s="14"/>
      <c r="JOH2378" s="14"/>
      <c r="JOI2378" s="14"/>
      <c r="JOJ2378" s="14"/>
      <c r="JOK2378" s="14"/>
      <c r="JOL2378" s="14"/>
      <c r="JOM2378" s="14"/>
      <c r="JON2378" s="14"/>
      <c r="JOO2378" s="14"/>
      <c r="JOP2378" s="14"/>
      <c r="JOQ2378" s="14"/>
      <c r="JOR2378" s="14"/>
      <c r="JOS2378" s="14"/>
      <c r="JOT2378" s="14"/>
      <c r="JOU2378" s="14"/>
      <c r="JOV2378" s="14"/>
      <c r="JOW2378" s="14"/>
      <c r="JOX2378" s="14"/>
      <c r="JOY2378" s="14"/>
      <c r="JOZ2378" s="14"/>
      <c r="JPA2378" s="14"/>
      <c r="JPB2378" s="14"/>
      <c r="JPC2378" s="14"/>
      <c r="JPD2378" s="14"/>
      <c r="JPE2378" s="14"/>
      <c r="JPF2378" s="14"/>
      <c r="JPG2378" s="14"/>
      <c r="JPH2378" s="14"/>
      <c r="JPI2378" s="14"/>
      <c r="JPJ2378" s="14"/>
      <c r="JPK2378" s="14"/>
      <c r="JPL2378" s="14"/>
      <c r="JPM2378" s="14"/>
      <c r="JPN2378" s="14"/>
      <c r="JPO2378" s="14"/>
      <c r="JPP2378" s="14"/>
      <c r="JPQ2378" s="14"/>
      <c r="JPR2378" s="14"/>
      <c r="JPS2378" s="14"/>
      <c r="JPT2378" s="14"/>
      <c r="JPU2378" s="14"/>
      <c r="JPV2378" s="14"/>
      <c r="JPW2378" s="14"/>
      <c r="JPX2378" s="14"/>
      <c r="JPY2378" s="14"/>
      <c r="JPZ2378" s="14"/>
      <c r="JQA2378" s="14"/>
      <c r="JQB2378" s="14"/>
      <c r="JQC2378" s="14"/>
      <c r="JQD2378" s="14"/>
      <c r="JQE2378" s="14"/>
      <c r="JQF2378" s="14"/>
      <c r="JQG2378" s="14"/>
      <c r="JQH2378" s="14"/>
      <c r="JQI2378" s="14"/>
      <c r="JQJ2378" s="14"/>
      <c r="JQK2378" s="14"/>
      <c r="JQL2378" s="14"/>
      <c r="JQM2378" s="14"/>
      <c r="JQN2378" s="14"/>
      <c r="JQO2378" s="14"/>
      <c r="JQP2378" s="14"/>
      <c r="JQQ2378" s="14"/>
      <c r="JQR2378" s="14"/>
      <c r="JQS2378" s="14"/>
      <c r="JQT2378" s="14"/>
      <c r="JQU2378" s="14"/>
      <c r="JQV2378" s="14"/>
      <c r="JQW2378" s="14"/>
      <c r="JQX2378" s="14"/>
      <c r="JQY2378" s="14"/>
      <c r="JQZ2378" s="14"/>
      <c r="JRA2378" s="14"/>
      <c r="JRB2378" s="14"/>
      <c r="JRC2378" s="14"/>
      <c r="JRD2378" s="14"/>
      <c r="JRE2378" s="14"/>
      <c r="JRF2378" s="14"/>
      <c r="JRG2378" s="14"/>
      <c r="JRH2378" s="14"/>
      <c r="JRI2378" s="14"/>
      <c r="JRJ2378" s="14"/>
      <c r="JRK2378" s="14"/>
      <c r="JRL2378" s="14"/>
      <c r="JRM2378" s="14"/>
      <c r="JRN2378" s="14"/>
      <c r="JRO2378" s="14"/>
      <c r="JRP2378" s="14"/>
      <c r="JRQ2378" s="14"/>
      <c r="JRR2378" s="14"/>
      <c r="JRS2378" s="14"/>
      <c r="JRT2378" s="14"/>
      <c r="JRU2378" s="14"/>
      <c r="JRV2378" s="14"/>
      <c r="JRW2378" s="14"/>
      <c r="JRX2378" s="14"/>
      <c r="JRY2378" s="14"/>
      <c r="JRZ2378" s="14"/>
      <c r="JSA2378" s="14"/>
      <c r="JSB2378" s="14"/>
      <c r="JSC2378" s="14"/>
      <c r="JSD2378" s="14"/>
      <c r="JSE2378" s="14"/>
      <c r="JSF2378" s="14"/>
      <c r="JSG2378" s="14"/>
      <c r="JSH2378" s="14"/>
      <c r="JSI2378" s="14"/>
      <c r="JSJ2378" s="14"/>
      <c r="JSK2378" s="14"/>
      <c r="JSL2378" s="14"/>
      <c r="JSM2378" s="14"/>
      <c r="JSN2378" s="14"/>
      <c r="JSO2378" s="14"/>
      <c r="JSP2378" s="14"/>
      <c r="JSQ2378" s="14"/>
      <c r="JSR2378" s="14"/>
      <c r="JSS2378" s="14"/>
      <c r="JST2378" s="14"/>
      <c r="JSU2378" s="14"/>
      <c r="JSV2378" s="14"/>
      <c r="JSW2378" s="14"/>
      <c r="JSX2378" s="14"/>
      <c r="JSY2378" s="14"/>
      <c r="JSZ2378" s="14"/>
      <c r="JTA2378" s="14"/>
      <c r="JTB2378" s="14"/>
      <c r="JTC2378" s="14"/>
      <c r="JTD2378" s="14"/>
      <c r="JTE2378" s="14"/>
      <c r="JTF2378" s="14"/>
      <c r="JTG2378" s="14"/>
      <c r="JTH2378" s="14"/>
      <c r="JTI2378" s="14"/>
      <c r="JTJ2378" s="14"/>
      <c r="JTK2378" s="14"/>
      <c r="JTL2378" s="14"/>
      <c r="JTM2378" s="14"/>
      <c r="JTN2378" s="14"/>
      <c r="JTO2378" s="14"/>
      <c r="JTP2378" s="14"/>
      <c r="JTQ2378" s="14"/>
      <c r="JTR2378" s="14"/>
      <c r="JTS2378" s="14"/>
      <c r="JTT2378" s="14"/>
      <c r="JTU2378" s="14"/>
      <c r="JTV2378" s="14"/>
      <c r="JTW2378" s="14"/>
      <c r="JTX2378" s="14"/>
      <c r="JTY2378" s="14"/>
      <c r="JTZ2378" s="14"/>
      <c r="JUA2378" s="14"/>
      <c r="JUB2378" s="14"/>
      <c r="JUC2378" s="14"/>
      <c r="JUD2378" s="14"/>
      <c r="JUE2378" s="14"/>
      <c r="JUF2378" s="14"/>
      <c r="JUG2378" s="14"/>
      <c r="JUH2378" s="14"/>
      <c r="JUI2378" s="14"/>
      <c r="JUJ2378" s="14"/>
      <c r="JUK2378" s="14"/>
      <c r="JUL2378" s="14"/>
      <c r="JUM2378" s="14"/>
      <c r="JUN2378" s="14"/>
      <c r="JUO2378" s="14"/>
      <c r="JUP2378" s="14"/>
      <c r="JUQ2378" s="14"/>
      <c r="JUR2378" s="14"/>
      <c r="JUS2378" s="14"/>
      <c r="JUT2378" s="14"/>
      <c r="JUU2378" s="14"/>
      <c r="JUV2378" s="14"/>
      <c r="JUW2378" s="14"/>
      <c r="JUX2378" s="14"/>
      <c r="JUY2378" s="14"/>
      <c r="JUZ2378" s="14"/>
      <c r="JVA2378" s="14"/>
      <c r="JVB2378" s="14"/>
      <c r="JVC2378" s="14"/>
      <c r="JVD2378" s="14"/>
      <c r="JVE2378" s="14"/>
      <c r="JVF2378" s="14"/>
      <c r="JVG2378" s="14"/>
      <c r="JVH2378" s="14"/>
      <c r="JVI2378" s="14"/>
      <c r="JVJ2378" s="14"/>
      <c r="JVK2378" s="14"/>
      <c r="JVL2378" s="14"/>
      <c r="JVM2378" s="14"/>
      <c r="JVN2378" s="14"/>
      <c r="JVO2378" s="14"/>
      <c r="JVP2378" s="14"/>
      <c r="JVQ2378" s="14"/>
      <c r="JVR2378" s="14"/>
      <c r="JVS2378" s="14"/>
      <c r="JVT2378" s="14"/>
      <c r="JVU2378" s="14"/>
      <c r="JVV2378" s="14"/>
      <c r="JVW2378" s="14"/>
      <c r="JVX2378" s="14"/>
      <c r="JVY2378" s="14"/>
      <c r="JVZ2378" s="14"/>
      <c r="JWA2378" s="14"/>
      <c r="JWB2378" s="14"/>
      <c r="JWC2378" s="14"/>
      <c r="JWD2378" s="14"/>
      <c r="JWE2378" s="14"/>
      <c r="JWF2378" s="14"/>
      <c r="JWG2378" s="14"/>
      <c r="JWH2378" s="14"/>
      <c r="JWI2378" s="14"/>
      <c r="JWJ2378" s="14"/>
      <c r="JWK2378" s="14"/>
      <c r="JWL2378" s="14"/>
      <c r="JWM2378" s="14"/>
      <c r="JWN2378" s="14"/>
      <c r="JWO2378" s="14"/>
      <c r="JWP2378" s="14"/>
      <c r="JWQ2378" s="14"/>
      <c r="JWR2378" s="14"/>
      <c r="JWS2378" s="14"/>
      <c r="JWT2378" s="14"/>
      <c r="JWU2378" s="14"/>
      <c r="JWV2378" s="14"/>
      <c r="JWW2378" s="14"/>
      <c r="JWX2378" s="14"/>
      <c r="JWY2378" s="14"/>
      <c r="JWZ2378" s="14"/>
      <c r="JXA2378" s="14"/>
      <c r="JXB2378" s="14"/>
      <c r="JXC2378" s="14"/>
      <c r="JXD2378" s="14"/>
      <c r="JXE2378" s="14"/>
      <c r="JXF2378" s="14"/>
      <c r="JXG2378" s="14"/>
      <c r="JXH2378" s="14"/>
      <c r="JXI2378" s="14"/>
      <c r="JXJ2378" s="14"/>
      <c r="JXK2378" s="14"/>
      <c r="JXL2378" s="14"/>
      <c r="JXM2378" s="14"/>
      <c r="JXN2378" s="14"/>
      <c r="JXO2378" s="14"/>
      <c r="JXP2378" s="14"/>
      <c r="JXQ2378" s="14"/>
      <c r="JXR2378" s="14"/>
      <c r="JXS2378" s="14"/>
      <c r="JXT2378" s="14"/>
      <c r="JXU2378" s="14"/>
      <c r="JXV2378" s="14"/>
      <c r="JXW2378" s="14"/>
      <c r="JXX2378" s="14"/>
      <c r="JXY2378" s="14"/>
      <c r="JXZ2378" s="14"/>
      <c r="JYA2378" s="14"/>
      <c r="JYB2378" s="14"/>
      <c r="JYC2378" s="14"/>
      <c r="JYD2378" s="14"/>
      <c r="JYE2378" s="14"/>
      <c r="JYF2378" s="14"/>
      <c r="JYG2378" s="14"/>
      <c r="JYH2378" s="14"/>
      <c r="JYI2378" s="14"/>
      <c r="JYJ2378" s="14"/>
      <c r="JYK2378" s="14"/>
      <c r="JYL2378" s="14"/>
      <c r="JYM2378" s="14"/>
      <c r="JYN2378" s="14"/>
      <c r="JYO2378" s="14"/>
      <c r="JYP2378" s="14"/>
      <c r="JYQ2378" s="14"/>
      <c r="JYR2378" s="14"/>
      <c r="JYS2378" s="14"/>
      <c r="JYT2378" s="14"/>
      <c r="JYU2378" s="14"/>
      <c r="JYV2378" s="14"/>
      <c r="JYW2378" s="14"/>
      <c r="JYX2378" s="14"/>
      <c r="JYY2378" s="14"/>
      <c r="JYZ2378" s="14"/>
      <c r="JZA2378" s="14"/>
      <c r="JZB2378" s="14"/>
      <c r="JZC2378" s="14"/>
      <c r="JZD2378" s="14"/>
      <c r="JZE2378" s="14"/>
      <c r="JZF2378" s="14"/>
      <c r="JZG2378" s="14"/>
      <c r="JZH2378" s="14"/>
      <c r="JZI2378" s="14"/>
      <c r="JZJ2378" s="14"/>
      <c r="JZK2378" s="14"/>
      <c r="JZL2378" s="14"/>
      <c r="JZM2378" s="14"/>
      <c r="JZN2378" s="14"/>
      <c r="JZO2378" s="14"/>
      <c r="JZP2378" s="14"/>
      <c r="JZQ2378" s="14"/>
      <c r="JZR2378" s="14"/>
      <c r="JZS2378" s="14"/>
      <c r="JZT2378" s="14"/>
      <c r="JZU2378" s="14"/>
      <c r="JZV2378" s="14"/>
      <c r="JZW2378" s="14"/>
      <c r="JZX2378" s="14"/>
      <c r="JZY2378" s="14"/>
      <c r="JZZ2378" s="14"/>
      <c r="KAA2378" s="14"/>
      <c r="KAB2378" s="14"/>
      <c r="KAC2378" s="14"/>
      <c r="KAD2378" s="14"/>
      <c r="KAE2378" s="14"/>
      <c r="KAF2378" s="14"/>
      <c r="KAG2378" s="14"/>
      <c r="KAH2378" s="14"/>
      <c r="KAI2378" s="14"/>
      <c r="KAJ2378" s="14"/>
      <c r="KAK2378" s="14"/>
      <c r="KAL2378" s="14"/>
      <c r="KAM2378" s="14"/>
      <c r="KAN2378" s="14"/>
      <c r="KAO2378" s="14"/>
      <c r="KAP2378" s="14"/>
      <c r="KAQ2378" s="14"/>
      <c r="KAR2378" s="14"/>
      <c r="KAS2378" s="14"/>
      <c r="KAT2378" s="14"/>
      <c r="KAU2378" s="14"/>
      <c r="KAV2378" s="14"/>
      <c r="KAW2378" s="14"/>
      <c r="KAX2378" s="14"/>
      <c r="KAY2378" s="14"/>
      <c r="KAZ2378" s="14"/>
      <c r="KBA2378" s="14"/>
      <c r="KBB2378" s="14"/>
      <c r="KBC2378" s="14"/>
      <c r="KBD2378" s="14"/>
      <c r="KBE2378" s="14"/>
      <c r="KBF2378" s="14"/>
      <c r="KBG2378" s="14"/>
      <c r="KBH2378" s="14"/>
      <c r="KBI2378" s="14"/>
      <c r="KBJ2378" s="14"/>
      <c r="KBK2378" s="14"/>
      <c r="KBL2378" s="14"/>
      <c r="KBM2378" s="14"/>
      <c r="KBN2378" s="14"/>
      <c r="KBO2378" s="14"/>
      <c r="KBP2378" s="14"/>
      <c r="KBQ2378" s="14"/>
      <c r="KBR2378" s="14"/>
      <c r="KBS2378" s="14"/>
      <c r="KBT2378" s="14"/>
      <c r="KBU2378" s="14"/>
      <c r="KBV2378" s="14"/>
      <c r="KBW2378" s="14"/>
      <c r="KBX2378" s="14"/>
      <c r="KBY2378" s="14"/>
      <c r="KBZ2378" s="14"/>
      <c r="KCA2378" s="14"/>
      <c r="KCB2378" s="14"/>
      <c r="KCC2378" s="14"/>
      <c r="KCD2378" s="14"/>
      <c r="KCE2378" s="14"/>
      <c r="KCF2378" s="14"/>
      <c r="KCG2378" s="14"/>
      <c r="KCH2378" s="14"/>
      <c r="KCI2378" s="14"/>
      <c r="KCJ2378" s="14"/>
      <c r="KCK2378" s="14"/>
      <c r="KCL2378" s="14"/>
      <c r="KCM2378" s="14"/>
      <c r="KCN2378" s="14"/>
      <c r="KCO2378" s="14"/>
      <c r="KCP2378" s="14"/>
      <c r="KCQ2378" s="14"/>
      <c r="KCR2378" s="14"/>
      <c r="KCS2378" s="14"/>
      <c r="KCT2378" s="14"/>
      <c r="KCU2378" s="14"/>
      <c r="KCV2378" s="14"/>
      <c r="KCW2378" s="14"/>
      <c r="KCX2378" s="14"/>
      <c r="KCY2378" s="14"/>
      <c r="KCZ2378" s="14"/>
      <c r="KDA2378" s="14"/>
      <c r="KDB2378" s="14"/>
      <c r="KDC2378" s="14"/>
      <c r="KDD2378" s="14"/>
      <c r="KDE2378" s="14"/>
      <c r="KDF2378" s="14"/>
      <c r="KDG2378" s="14"/>
      <c r="KDH2378" s="14"/>
      <c r="KDI2378" s="14"/>
      <c r="KDJ2378" s="14"/>
      <c r="KDK2378" s="14"/>
      <c r="KDL2378" s="14"/>
      <c r="KDM2378" s="14"/>
      <c r="KDN2378" s="14"/>
      <c r="KDO2378" s="14"/>
      <c r="KDP2378" s="14"/>
      <c r="KDQ2378" s="14"/>
      <c r="KDR2378" s="14"/>
      <c r="KDS2378" s="14"/>
      <c r="KDT2378" s="14"/>
      <c r="KDU2378" s="14"/>
      <c r="KDV2378" s="14"/>
      <c r="KDW2378" s="14"/>
      <c r="KDX2378" s="14"/>
      <c r="KDY2378" s="14"/>
      <c r="KDZ2378" s="14"/>
      <c r="KEA2378" s="14"/>
      <c r="KEB2378" s="14"/>
      <c r="KEC2378" s="14"/>
      <c r="KED2378" s="14"/>
      <c r="KEE2378" s="14"/>
      <c r="KEF2378" s="14"/>
      <c r="KEG2378" s="14"/>
      <c r="KEH2378" s="14"/>
      <c r="KEI2378" s="14"/>
      <c r="KEJ2378" s="14"/>
      <c r="KEK2378" s="14"/>
      <c r="KEL2378" s="14"/>
      <c r="KEM2378" s="14"/>
      <c r="KEN2378" s="14"/>
      <c r="KEO2378" s="14"/>
      <c r="KEP2378" s="14"/>
      <c r="KEQ2378" s="14"/>
      <c r="KER2378" s="14"/>
      <c r="KES2378" s="14"/>
      <c r="KET2378" s="14"/>
      <c r="KEU2378" s="14"/>
      <c r="KEV2378" s="14"/>
      <c r="KEW2378" s="14"/>
      <c r="KEX2378" s="14"/>
      <c r="KEY2378" s="14"/>
      <c r="KEZ2378" s="14"/>
      <c r="KFA2378" s="14"/>
      <c r="KFB2378" s="14"/>
      <c r="KFC2378" s="14"/>
      <c r="KFD2378" s="14"/>
      <c r="KFE2378" s="14"/>
      <c r="KFF2378" s="14"/>
      <c r="KFG2378" s="14"/>
      <c r="KFH2378" s="14"/>
      <c r="KFI2378" s="14"/>
      <c r="KFJ2378" s="14"/>
      <c r="KFK2378" s="14"/>
      <c r="KFL2378" s="14"/>
      <c r="KFM2378" s="14"/>
      <c r="KFN2378" s="14"/>
      <c r="KFO2378" s="14"/>
      <c r="KFP2378" s="14"/>
      <c r="KFQ2378" s="14"/>
      <c r="KFR2378" s="14"/>
      <c r="KFS2378" s="14"/>
      <c r="KFT2378" s="14"/>
      <c r="KFU2378" s="14"/>
      <c r="KFV2378" s="14"/>
      <c r="KFW2378" s="14"/>
      <c r="KFX2378" s="14"/>
      <c r="KFY2378" s="14"/>
      <c r="KFZ2378" s="14"/>
      <c r="KGA2378" s="14"/>
      <c r="KGB2378" s="14"/>
      <c r="KGC2378" s="14"/>
      <c r="KGD2378" s="14"/>
      <c r="KGE2378" s="14"/>
      <c r="KGF2378" s="14"/>
      <c r="KGG2378" s="14"/>
      <c r="KGH2378" s="14"/>
      <c r="KGI2378" s="14"/>
      <c r="KGJ2378" s="14"/>
      <c r="KGK2378" s="14"/>
      <c r="KGL2378" s="14"/>
      <c r="KGM2378" s="14"/>
      <c r="KGN2378" s="14"/>
      <c r="KGO2378" s="14"/>
      <c r="KGP2378" s="14"/>
      <c r="KGQ2378" s="14"/>
      <c r="KGR2378" s="14"/>
      <c r="KGS2378" s="14"/>
      <c r="KGT2378" s="14"/>
      <c r="KGU2378" s="14"/>
      <c r="KGV2378" s="14"/>
      <c r="KGW2378" s="14"/>
      <c r="KGX2378" s="14"/>
      <c r="KGY2378" s="14"/>
      <c r="KGZ2378" s="14"/>
      <c r="KHA2378" s="14"/>
      <c r="KHB2378" s="14"/>
      <c r="KHC2378" s="14"/>
      <c r="KHD2378" s="14"/>
      <c r="KHE2378" s="14"/>
      <c r="KHF2378" s="14"/>
      <c r="KHG2378" s="14"/>
      <c r="KHH2378" s="14"/>
      <c r="KHI2378" s="14"/>
      <c r="KHJ2378" s="14"/>
      <c r="KHK2378" s="14"/>
      <c r="KHL2378" s="14"/>
      <c r="KHM2378" s="14"/>
      <c r="KHN2378" s="14"/>
      <c r="KHO2378" s="14"/>
      <c r="KHP2378" s="14"/>
      <c r="KHQ2378" s="14"/>
      <c r="KHR2378" s="14"/>
      <c r="KHS2378" s="14"/>
      <c r="KHT2378" s="14"/>
      <c r="KHU2378" s="14"/>
      <c r="KHV2378" s="14"/>
      <c r="KHW2378" s="14"/>
      <c r="KHX2378" s="14"/>
      <c r="KHY2378" s="14"/>
      <c r="KHZ2378" s="14"/>
      <c r="KIA2378" s="14"/>
      <c r="KIB2378" s="14"/>
      <c r="KIC2378" s="14"/>
      <c r="KID2378" s="14"/>
      <c r="KIE2378" s="14"/>
      <c r="KIF2378" s="14"/>
      <c r="KIG2378" s="14"/>
      <c r="KIH2378" s="14"/>
      <c r="KII2378" s="14"/>
      <c r="KIJ2378" s="14"/>
      <c r="KIK2378" s="14"/>
      <c r="KIL2378" s="14"/>
      <c r="KIM2378" s="14"/>
      <c r="KIN2378" s="14"/>
      <c r="KIO2378" s="14"/>
      <c r="KIP2378" s="14"/>
      <c r="KIQ2378" s="14"/>
      <c r="KIR2378" s="14"/>
      <c r="KIS2378" s="14"/>
      <c r="KIT2378" s="14"/>
      <c r="KIU2378" s="14"/>
      <c r="KIV2378" s="14"/>
      <c r="KIW2378" s="14"/>
      <c r="KIX2378" s="14"/>
      <c r="KIY2378" s="14"/>
      <c r="KIZ2378" s="14"/>
      <c r="KJA2378" s="14"/>
      <c r="KJB2378" s="14"/>
      <c r="KJC2378" s="14"/>
      <c r="KJD2378" s="14"/>
      <c r="KJE2378" s="14"/>
      <c r="KJF2378" s="14"/>
      <c r="KJG2378" s="14"/>
      <c r="KJH2378" s="14"/>
      <c r="KJI2378" s="14"/>
      <c r="KJJ2378" s="14"/>
      <c r="KJK2378" s="14"/>
      <c r="KJL2378" s="14"/>
      <c r="KJM2378" s="14"/>
      <c r="KJN2378" s="14"/>
      <c r="KJO2378" s="14"/>
      <c r="KJP2378" s="14"/>
      <c r="KJQ2378" s="14"/>
      <c r="KJR2378" s="14"/>
      <c r="KJS2378" s="14"/>
      <c r="KJT2378" s="14"/>
      <c r="KJU2378" s="14"/>
      <c r="KJV2378" s="14"/>
      <c r="KJW2378" s="14"/>
      <c r="KJX2378" s="14"/>
      <c r="KJY2378" s="14"/>
      <c r="KJZ2378" s="14"/>
      <c r="KKA2378" s="14"/>
      <c r="KKB2378" s="14"/>
      <c r="KKC2378" s="14"/>
      <c r="KKD2378" s="14"/>
      <c r="KKE2378" s="14"/>
      <c r="KKF2378" s="14"/>
      <c r="KKG2378" s="14"/>
      <c r="KKH2378" s="14"/>
      <c r="KKI2378" s="14"/>
      <c r="KKJ2378" s="14"/>
      <c r="KKK2378" s="14"/>
      <c r="KKL2378" s="14"/>
      <c r="KKM2378" s="14"/>
      <c r="KKN2378" s="14"/>
      <c r="KKO2378" s="14"/>
      <c r="KKP2378" s="14"/>
      <c r="KKQ2378" s="14"/>
      <c r="KKR2378" s="14"/>
      <c r="KKS2378" s="14"/>
      <c r="KKT2378" s="14"/>
      <c r="KKU2378" s="14"/>
      <c r="KKV2378" s="14"/>
      <c r="KKW2378" s="14"/>
      <c r="KKX2378" s="14"/>
      <c r="KKY2378" s="14"/>
      <c r="KKZ2378" s="14"/>
      <c r="KLA2378" s="14"/>
      <c r="KLB2378" s="14"/>
      <c r="KLC2378" s="14"/>
      <c r="KLD2378" s="14"/>
      <c r="KLE2378" s="14"/>
      <c r="KLF2378" s="14"/>
      <c r="KLG2378" s="14"/>
      <c r="KLH2378" s="14"/>
      <c r="KLI2378" s="14"/>
      <c r="KLJ2378" s="14"/>
      <c r="KLK2378" s="14"/>
      <c r="KLL2378" s="14"/>
      <c r="KLM2378" s="14"/>
      <c r="KLN2378" s="14"/>
      <c r="KLO2378" s="14"/>
      <c r="KLP2378" s="14"/>
      <c r="KLQ2378" s="14"/>
      <c r="KLR2378" s="14"/>
      <c r="KLS2378" s="14"/>
      <c r="KLT2378" s="14"/>
      <c r="KLU2378" s="14"/>
      <c r="KLV2378" s="14"/>
      <c r="KLW2378" s="14"/>
      <c r="KLX2378" s="14"/>
      <c r="KLY2378" s="14"/>
      <c r="KLZ2378" s="14"/>
      <c r="KMA2378" s="14"/>
      <c r="KMB2378" s="14"/>
      <c r="KMC2378" s="14"/>
      <c r="KMD2378" s="14"/>
      <c r="KME2378" s="14"/>
      <c r="KMF2378" s="14"/>
      <c r="KMG2378" s="14"/>
      <c r="KMH2378" s="14"/>
      <c r="KMI2378" s="14"/>
      <c r="KMJ2378" s="14"/>
      <c r="KMK2378" s="14"/>
      <c r="KML2378" s="14"/>
      <c r="KMM2378" s="14"/>
      <c r="KMN2378" s="14"/>
      <c r="KMO2378" s="14"/>
      <c r="KMP2378" s="14"/>
      <c r="KMQ2378" s="14"/>
      <c r="KMR2378" s="14"/>
      <c r="KMS2378" s="14"/>
      <c r="KMT2378" s="14"/>
      <c r="KMU2378" s="14"/>
      <c r="KMV2378" s="14"/>
      <c r="KMW2378" s="14"/>
      <c r="KMX2378" s="14"/>
      <c r="KMY2378" s="14"/>
      <c r="KMZ2378" s="14"/>
      <c r="KNA2378" s="14"/>
      <c r="KNB2378" s="14"/>
      <c r="KNC2378" s="14"/>
      <c r="KND2378" s="14"/>
      <c r="KNE2378" s="14"/>
      <c r="KNF2378" s="14"/>
      <c r="KNG2378" s="14"/>
      <c r="KNH2378" s="14"/>
      <c r="KNI2378" s="14"/>
      <c r="KNJ2378" s="14"/>
      <c r="KNK2378" s="14"/>
      <c r="KNL2378" s="14"/>
      <c r="KNM2378" s="14"/>
      <c r="KNN2378" s="14"/>
      <c r="KNO2378" s="14"/>
      <c r="KNP2378" s="14"/>
      <c r="KNQ2378" s="14"/>
      <c r="KNR2378" s="14"/>
      <c r="KNS2378" s="14"/>
      <c r="KNT2378" s="14"/>
      <c r="KNU2378" s="14"/>
      <c r="KNV2378" s="14"/>
      <c r="KNW2378" s="14"/>
      <c r="KNX2378" s="14"/>
      <c r="KNY2378" s="14"/>
      <c r="KNZ2378" s="14"/>
      <c r="KOA2378" s="14"/>
      <c r="KOB2378" s="14"/>
      <c r="KOC2378" s="14"/>
      <c r="KOD2378" s="14"/>
      <c r="KOE2378" s="14"/>
      <c r="KOF2378" s="14"/>
      <c r="KOG2378" s="14"/>
      <c r="KOH2378" s="14"/>
      <c r="KOI2378" s="14"/>
      <c r="KOJ2378" s="14"/>
      <c r="KOK2378" s="14"/>
      <c r="KOL2378" s="14"/>
      <c r="KOM2378" s="14"/>
      <c r="KON2378" s="14"/>
      <c r="KOO2378" s="14"/>
      <c r="KOP2378" s="14"/>
      <c r="KOQ2378" s="14"/>
      <c r="KOR2378" s="14"/>
      <c r="KOS2378" s="14"/>
      <c r="KOT2378" s="14"/>
      <c r="KOU2378" s="14"/>
      <c r="KOV2378" s="14"/>
      <c r="KOW2378" s="14"/>
      <c r="KOX2378" s="14"/>
      <c r="KOY2378" s="14"/>
      <c r="KOZ2378" s="14"/>
      <c r="KPA2378" s="14"/>
      <c r="KPB2378" s="14"/>
      <c r="KPC2378" s="14"/>
      <c r="KPD2378" s="14"/>
      <c r="KPE2378" s="14"/>
      <c r="KPF2378" s="14"/>
      <c r="KPG2378" s="14"/>
      <c r="KPH2378" s="14"/>
      <c r="KPI2378" s="14"/>
      <c r="KPJ2378" s="14"/>
      <c r="KPK2378" s="14"/>
      <c r="KPL2378" s="14"/>
      <c r="KPM2378" s="14"/>
      <c r="KPN2378" s="14"/>
      <c r="KPO2378" s="14"/>
      <c r="KPP2378" s="14"/>
      <c r="KPQ2378" s="14"/>
      <c r="KPR2378" s="14"/>
      <c r="KPS2378" s="14"/>
      <c r="KPT2378" s="14"/>
      <c r="KPU2378" s="14"/>
      <c r="KPV2378" s="14"/>
      <c r="KPW2378" s="14"/>
      <c r="KPX2378" s="14"/>
      <c r="KPY2378" s="14"/>
      <c r="KPZ2378" s="14"/>
      <c r="KQA2378" s="14"/>
      <c r="KQB2378" s="14"/>
      <c r="KQC2378" s="14"/>
      <c r="KQD2378" s="14"/>
      <c r="KQE2378" s="14"/>
      <c r="KQF2378" s="14"/>
      <c r="KQG2378" s="14"/>
      <c r="KQH2378" s="14"/>
      <c r="KQI2378" s="14"/>
      <c r="KQJ2378" s="14"/>
      <c r="KQK2378" s="14"/>
      <c r="KQL2378" s="14"/>
      <c r="KQM2378" s="14"/>
      <c r="KQN2378" s="14"/>
      <c r="KQO2378" s="14"/>
      <c r="KQP2378" s="14"/>
      <c r="KQQ2378" s="14"/>
      <c r="KQR2378" s="14"/>
      <c r="KQS2378" s="14"/>
      <c r="KQT2378" s="14"/>
      <c r="KQU2378" s="14"/>
      <c r="KQV2378" s="14"/>
      <c r="KQW2378" s="14"/>
      <c r="KQX2378" s="14"/>
      <c r="KQY2378" s="14"/>
      <c r="KQZ2378" s="14"/>
      <c r="KRA2378" s="14"/>
      <c r="KRB2378" s="14"/>
      <c r="KRC2378" s="14"/>
      <c r="KRD2378" s="14"/>
      <c r="KRE2378" s="14"/>
      <c r="KRF2378" s="14"/>
      <c r="KRG2378" s="14"/>
      <c r="KRH2378" s="14"/>
      <c r="KRI2378" s="14"/>
      <c r="KRJ2378" s="14"/>
      <c r="KRK2378" s="14"/>
      <c r="KRL2378" s="14"/>
      <c r="KRM2378" s="14"/>
      <c r="KRN2378" s="14"/>
      <c r="KRO2378" s="14"/>
      <c r="KRP2378" s="14"/>
      <c r="KRQ2378" s="14"/>
      <c r="KRR2378" s="14"/>
      <c r="KRS2378" s="14"/>
      <c r="KRT2378" s="14"/>
      <c r="KRU2378" s="14"/>
      <c r="KRV2378" s="14"/>
      <c r="KRW2378" s="14"/>
      <c r="KRX2378" s="14"/>
      <c r="KRY2378" s="14"/>
      <c r="KRZ2378" s="14"/>
      <c r="KSA2378" s="14"/>
      <c r="KSB2378" s="14"/>
      <c r="KSC2378" s="14"/>
      <c r="KSD2378" s="14"/>
      <c r="KSE2378" s="14"/>
      <c r="KSF2378" s="14"/>
      <c r="KSG2378" s="14"/>
      <c r="KSH2378" s="14"/>
      <c r="KSI2378" s="14"/>
      <c r="KSJ2378" s="14"/>
      <c r="KSK2378" s="14"/>
      <c r="KSL2378" s="14"/>
      <c r="KSM2378" s="14"/>
      <c r="KSN2378" s="14"/>
      <c r="KSO2378" s="14"/>
      <c r="KSP2378" s="14"/>
      <c r="KSQ2378" s="14"/>
      <c r="KSR2378" s="14"/>
      <c r="KSS2378" s="14"/>
      <c r="KST2378" s="14"/>
      <c r="KSU2378" s="14"/>
      <c r="KSV2378" s="14"/>
      <c r="KSW2378" s="14"/>
      <c r="KSX2378" s="14"/>
      <c r="KSY2378" s="14"/>
      <c r="KSZ2378" s="14"/>
      <c r="KTA2378" s="14"/>
      <c r="KTB2378" s="14"/>
      <c r="KTC2378" s="14"/>
      <c r="KTD2378" s="14"/>
      <c r="KTE2378" s="14"/>
      <c r="KTF2378" s="14"/>
      <c r="KTG2378" s="14"/>
      <c r="KTH2378" s="14"/>
      <c r="KTI2378" s="14"/>
      <c r="KTJ2378" s="14"/>
      <c r="KTK2378" s="14"/>
      <c r="KTL2378" s="14"/>
      <c r="KTM2378" s="14"/>
      <c r="KTN2378" s="14"/>
      <c r="KTO2378" s="14"/>
      <c r="KTP2378" s="14"/>
      <c r="KTQ2378" s="14"/>
      <c r="KTR2378" s="14"/>
      <c r="KTS2378" s="14"/>
      <c r="KTT2378" s="14"/>
      <c r="KTU2378" s="14"/>
      <c r="KTV2378" s="14"/>
      <c r="KTW2378" s="14"/>
      <c r="KTX2378" s="14"/>
      <c r="KTY2378" s="14"/>
      <c r="KTZ2378" s="14"/>
      <c r="KUA2378" s="14"/>
      <c r="KUB2378" s="14"/>
      <c r="KUC2378" s="14"/>
      <c r="KUD2378" s="14"/>
      <c r="KUE2378" s="14"/>
      <c r="KUF2378" s="14"/>
      <c r="KUG2378" s="14"/>
      <c r="KUH2378" s="14"/>
      <c r="KUI2378" s="14"/>
      <c r="KUJ2378" s="14"/>
      <c r="KUK2378" s="14"/>
      <c r="KUL2378" s="14"/>
      <c r="KUM2378" s="14"/>
      <c r="KUN2378" s="14"/>
      <c r="KUO2378" s="14"/>
      <c r="KUP2378" s="14"/>
      <c r="KUQ2378" s="14"/>
      <c r="KUR2378" s="14"/>
      <c r="KUS2378" s="14"/>
      <c r="KUT2378" s="14"/>
      <c r="KUU2378" s="14"/>
      <c r="KUV2378" s="14"/>
      <c r="KUW2378" s="14"/>
      <c r="KUX2378" s="14"/>
      <c r="KUY2378" s="14"/>
      <c r="KUZ2378" s="14"/>
      <c r="KVA2378" s="14"/>
      <c r="KVB2378" s="14"/>
      <c r="KVC2378" s="14"/>
      <c r="KVD2378" s="14"/>
      <c r="KVE2378" s="14"/>
      <c r="KVF2378" s="14"/>
      <c r="KVG2378" s="14"/>
      <c r="KVH2378" s="14"/>
      <c r="KVI2378" s="14"/>
      <c r="KVJ2378" s="14"/>
      <c r="KVK2378" s="14"/>
      <c r="KVL2378" s="14"/>
      <c r="KVM2378" s="14"/>
      <c r="KVN2378" s="14"/>
      <c r="KVO2378" s="14"/>
      <c r="KVP2378" s="14"/>
      <c r="KVQ2378" s="14"/>
      <c r="KVR2378" s="14"/>
      <c r="KVS2378" s="14"/>
      <c r="KVT2378" s="14"/>
      <c r="KVU2378" s="14"/>
      <c r="KVV2378" s="14"/>
      <c r="KVW2378" s="14"/>
      <c r="KVX2378" s="14"/>
      <c r="KVY2378" s="14"/>
      <c r="KVZ2378" s="14"/>
      <c r="KWA2378" s="14"/>
      <c r="KWB2378" s="14"/>
      <c r="KWC2378" s="14"/>
      <c r="KWD2378" s="14"/>
      <c r="KWE2378" s="14"/>
      <c r="KWF2378" s="14"/>
      <c r="KWG2378" s="14"/>
      <c r="KWH2378" s="14"/>
      <c r="KWI2378" s="14"/>
      <c r="KWJ2378" s="14"/>
      <c r="KWK2378" s="14"/>
      <c r="KWL2378" s="14"/>
      <c r="KWM2378" s="14"/>
      <c r="KWN2378" s="14"/>
      <c r="KWO2378" s="14"/>
      <c r="KWP2378" s="14"/>
      <c r="KWQ2378" s="14"/>
      <c r="KWR2378" s="14"/>
      <c r="KWS2378" s="14"/>
      <c r="KWT2378" s="14"/>
      <c r="KWU2378" s="14"/>
      <c r="KWV2378" s="14"/>
      <c r="KWW2378" s="14"/>
      <c r="KWX2378" s="14"/>
      <c r="KWY2378" s="14"/>
      <c r="KWZ2378" s="14"/>
      <c r="KXA2378" s="14"/>
      <c r="KXB2378" s="14"/>
      <c r="KXC2378" s="14"/>
      <c r="KXD2378" s="14"/>
      <c r="KXE2378" s="14"/>
      <c r="KXF2378" s="14"/>
      <c r="KXG2378" s="14"/>
      <c r="KXH2378" s="14"/>
      <c r="KXI2378" s="14"/>
      <c r="KXJ2378" s="14"/>
      <c r="KXK2378" s="14"/>
      <c r="KXL2378" s="14"/>
      <c r="KXM2378" s="14"/>
      <c r="KXN2378" s="14"/>
      <c r="KXO2378" s="14"/>
      <c r="KXP2378" s="14"/>
      <c r="KXQ2378" s="14"/>
      <c r="KXR2378" s="14"/>
      <c r="KXS2378" s="14"/>
      <c r="KXT2378" s="14"/>
      <c r="KXU2378" s="14"/>
      <c r="KXV2378" s="14"/>
      <c r="KXW2378" s="14"/>
      <c r="KXX2378" s="14"/>
      <c r="KXY2378" s="14"/>
      <c r="KXZ2378" s="14"/>
      <c r="KYA2378" s="14"/>
      <c r="KYB2378" s="14"/>
      <c r="KYC2378" s="14"/>
      <c r="KYD2378" s="14"/>
      <c r="KYE2378" s="14"/>
      <c r="KYF2378" s="14"/>
      <c r="KYG2378" s="14"/>
      <c r="KYH2378" s="14"/>
      <c r="KYI2378" s="14"/>
      <c r="KYJ2378" s="14"/>
      <c r="KYK2378" s="14"/>
      <c r="KYL2378" s="14"/>
      <c r="KYM2378" s="14"/>
      <c r="KYN2378" s="14"/>
      <c r="KYO2378" s="14"/>
      <c r="KYP2378" s="14"/>
      <c r="KYQ2378" s="14"/>
      <c r="KYR2378" s="14"/>
      <c r="KYS2378" s="14"/>
      <c r="KYT2378" s="14"/>
      <c r="KYU2378" s="14"/>
      <c r="KYV2378" s="14"/>
      <c r="KYW2378" s="14"/>
      <c r="KYX2378" s="14"/>
      <c r="KYY2378" s="14"/>
      <c r="KYZ2378" s="14"/>
      <c r="KZA2378" s="14"/>
      <c r="KZB2378" s="14"/>
      <c r="KZC2378" s="14"/>
      <c r="KZD2378" s="14"/>
      <c r="KZE2378" s="14"/>
      <c r="KZF2378" s="14"/>
      <c r="KZG2378" s="14"/>
      <c r="KZH2378" s="14"/>
      <c r="KZI2378" s="14"/>
      <c r="KZJ2378" s="14"/>
      <c r="KZK2378" s="14"/>
      <c r="KZL2378" s="14"/>
      <c r="KZM2378" s="14"/>
      <c r="KZN2378" s="14"/>
      <c r="KZO2378" s="14"/>
      <c r="KZP2378" s="14"/>
      <c r="KZQ2378" s="14"/>
      <c r="KZR2378" s="14"/>
      <c r="KZS2378" s="14"/>
      <c r="KZT2378" s="14"/>
      <c r="KZU2378" s="14"/>
      <c r="KZV2378" s="14"/>
      <c r="KZW2378" s="14"/>
      <c r="KZX2378" s="14"/>
      <c r="KZY2378" s="14"/>
      <c r="KZZ2378" s="14"/>
      <c r="LAA2378" s="14"/>
      <c r="LAB2378" s="14"/>
      <c r="LAC2378" s="14"/>
      <c r="LAD2378" s="14"/>
      <c r="LAE2378" s="14"/>
      <c r="LAF2378" s="14"/>
      <c r="LAG2378" s="14"/>
      <c r="LAH2378" s="14"/>
      <c r="LAI2378" s="14"/>
      <c r="LAJ2378" s="14"/>
      <c r="LAK2378" s="14"/>
      <c r="LAL2378" s="14"/>
      <c r="LAM2378" s="14"/>
      <c r="LAN2378" s="14"/>
      <c r="LAO2378" s="14"/>
      <c r="LAP2378" s="14"/>
      <c r="LAQ2378" s="14"/>
      <c r="LAR2378" s="14"/>
      <c r="LAS2378" s="14"/>
      <c r="LAT2378" s="14"/>
      <c r="LAU2378" s="14"/>
      <c r="LAV2378" s="14"/>
      <c r="LAW2378" s="14"/>
      <c r="LAX2378" s="14"/>
      <c r="LAY2378" s="14"/>
      <c r="LAZ2378" s="14"/>
      <c r="LBA2378" s="14"/>
      <c r="LBB2378" s="14"/>
      <c r="LBC2378" s="14"/>
      <c r="LBD2378" s="14"/>
      <c r="LBE2378" s="14"/>
      <c r="LBF2378" s="14"/>
      <c r="LBG2378" s="14"/>
      <c r="LBH2378" s="14"/>
      <c r="LBI2378" s="14"/>
      <c r="LBJ2378" s="14"/>
      <c r="LBK2378" s="14"/>
      <c r="LBL2378" s="14"/>
      <c r="LBM2378" s="14"/>
      <c r="LBN2378" s="14"/>
      <c r="LBO2378" s="14"/>
      <c r="LBP2378" s="14"/>
      <c r="LBQ2378" s="14"/>
      <c r="LBR2378" s="14"/>
      <c r="LBS2378" s="14"/>
      <c r="LBT2378" s="14"/>
      <c r="LBU2378" s="14"/>
      <c r="LBV2378" s="14"/>
      <c r="LBW2378" s="14"/>
      <c r="LBX2378" s="14"/>
      <c r="LBY2378" s="14"/>
      <c r="LBZ2378" s="14"/>
      <c r="LCA2378" s="14"/>
      <c r="LCB2378" s="14"/>
      <c r="LCC2378" s="14"/>
      <c r="LCD2378" s="14"/>
      <c r="LCE2378" s="14"/>
      <c r="LCF2378" s="14"/>
      <c r="LCG2378" s="14"/>
      <c r="LCH2378" s="14"/>
      <c r="LCI2378" s="14"/>
      <c r="LCJ2378" s="14"/>
      <c r="LCK2378" s="14"/>
      <c r="LCL2378" s="14"/>
      <c r="LCM2378" s="14"/>
      <c r="LCN2378" s="14"/>
      <c r="LCO2378" s="14"/>
      <c r="LCP2378" s="14"/>
      <c r="LCQ2378" s="14"/>
      <c r="LCR2378" s="14"/>
      <c r="LCS2378" s="14"/>
      <c r="LCT2378" s="14"/>
      <c r="LCU2378" s="14"/>
      <c r="LCV2378" s="14"/>
      <c r="LCW2378" s="14"/>
      <c r="LCX2378" s="14"/>
      <c r="LCY2378" s="14"/>
      <c r="LCZ2378" s="14"/>
      <c r="LDA2378" s="14"/>
      <c r="LDB2378" s="14"/>
      <c r="LDC2378" s="14"/>
      <c r="LDD2378" s="14"/>
      <c r="LDE2378" s="14"/>
      <c r="LDF2378" s="14"/>
      <c r="LDG2378" s="14"/>
      <c r="LDH2378" s="14"/>
      <c r="LDI2378" s="14"/>
      <c r="LDJ2378" s="14"/>
      <c r="LDK2378" s="14"/>
      <c r="LDL2378" s="14"/>
      <c r="LDM2378" s="14"/>
      <c r="LDN2378" s="14"/>
      <c r="LDO2378" s="14"/>
      <c r="LDP2378" s="14"/>
      <c r="LDQ2378" s="14"/>
      <c r="LDR2378" s="14"/>
      <c r="LDS2378" s="14"/>
      <c r="LDT2378" s="14"/>
      <c r="LDU2378" s="14"/>
      <c r="LDV2378" s="14"/>
      <c r="LDW2378" s="14"/>
      <c r="LDX2378" s="14"/>
      <c r="LDY2378" s="14"/>
      <c r="LDZ2378" s="14"/>
      <c r="LEA2378" s="14"/>
      <c r="LEB2378" s="14"/>
      <c r="LEC2378" s="14"/>
      <c r="LED2378" s="14"/>
      <c r="LEE2378" s="14"/>
      <c r="LEF2378" s="14"/>
      <c r="LEG2378" s="14"/>
      <c r="LEH2378" s="14"/>
      <c r="LEI2378" s="14"/>
      <c r="LEJ2378" s="14"/>
      <c r="LEK2378" s="14"/>
      <c r="LEL2378" s="14"/>
      <c r="LEM2378" s="14"/>
      <c r="LEN2378" s="14"/>
      <c r="LEO2378" s="14"/>
      <c r="LEP2378" s="14"/>
      <c r="LEQ2378" s="14"/>
      <c r="LER2378" s="14"/>
      <c r="LES2378" s="14"/>
      <c r="LET2378" s="14"/>
      <c r="LEU2378" s="14"/>
      <c r="LEV2378" s="14"/>
      <c r="LEW2378" s="14"/>
      <c r="LEX2378" s="14"/>
      <c r="LEY2378" s="14"/>
      <c r="LEZ2378" s="14"/>
      <c r="LFA2378" s="14"/>
      <c r="LFB2378" s="14"/>
      <c r="LFC2378" s="14"/>
      <c r="LFD2378" s="14"/>
      <c r="LFE2378" s="14"/>
      <c r="LFF2378" s="14"/>
      <c r="LFG2378" s="14"/>
      <c r="LFH2378" s="14"/>
      <c r="LFI2378" s="14"/>
      <c r="LFJ2378" s="14"/>
      <c r="LFK2378" s="14"/>
      <c r="LFL2378" s="14"/>
      <c r="LFM2378" s="14"/>
      <c r="LFN2378" s="14"/>
      <c r="LFO2378" s="14"/>
      <c r="LFP2378" s="14"/>
      <c r="LFQ2378" s="14"/>
      <c r="LFR2378" s="14"/>
      <c r="LFS2378" s="14"/>
      <c r="LFT2378" s="14"/>
      <c r="LFU2378" s="14"/>
      <c r="LFV2378" s="14"/>
      <c r="LFW2378" s="14"/>
      <c r="LFX2378" s="14"/>
      <c r="LFY2378" s="14"/>
      <c r="LFZ2378" s="14"/>
      <c r="LGA2378" s="14"/>
      <c r="LGB2378" s="14"/>
      <c r="LGC2378" s="14"/>
      <c r="LGD2378" s="14"/>
      <c r="LGE2378" s="14"/>
      <c r="LGF2378" s="14"/>
      <c r="LGG2378" s="14"/>
      <c r="LGH2378" s="14"/>
      <c r="LGI2378" s="14"/>
      <c r="LGJ2378" s="14"/>
      <c r="LGK2378" s="14"/>
      <c r="LGL2378" s="14"/>
      <c r="LGM2378" s="14"/>
      <c r="LGN2378" s="14"/>
      <c r="LGO2378" s="14"/>
      <c r="LGP2378" s="14"/>
      <c r="LGQ2378" s="14"/>
      <c r="LGR2378" s="14"/>
      <c r="LGS2378" s="14"/>
      <c r="LGT2378" s="14"/>
      <c r="LGU2378" s="14"/>
      <c r="LGV2378" s="14"/>
      <c r="LGW2378" s="14"/>
      <c r="LGX2378" s="14"/>
      <c r="LGY2378" s="14"/>
      <c r="LGZ2378" s="14"/>
      <c r="LHA2378" s="14"/>
      <c r="LHB2378" s="14"/>
      <c r="LHC2378" s="14"/>
      <c r="LHD2378" s="14"/>
      <c r="LHE2378" s="14"/>
      <c r="LHF2378" s="14"/>
      <c r="LHG2378" s="14"/>
      <c r="LHH2378" s="14"/>
      <c r="LHI2378" s="14"/>
      <c r="LHJ2378" s="14"/>
      <c r="LHK2378" s="14"/>
      <c r="LHL2378" s="14"/>
      <c r="LHM2378" s="14"/>
      <c r="LHN2378" s="14"/>
      <c r="LHO2378" s="14"/>
      <c r="LHP2378" s="14"/>
      <c r="LHQ2378" s="14"/>
      <c r="LHR2378" s="14"/>
      <c r="LHS2378" s="14"/>
      <c r="LHT2378" s="14"/>
      <c r="LHU2378" s="14"/>
      <c r="LHV2378" s="14"/>
      <c r="LHW2378" s="14"/>
      <c r="LHX2378" s="14"/>
      <c r="LHY2378" s="14"/>
      <c r="LHZ2378" s="14"/>
      <c r="LIA2378" s="14"/>
      <c r="LIB2378" s="14"/>
      <c r="LIC2378" s="14"/>
      <c r="LID2378" s="14"/>
      <c r="LIE2378" s="14"/>
      <c r="LIF2378" s="14"/>
      <c r="LIG2378" s="14"/>
      <c r="LIH2378" s="14"/>
      <c r="LII2378" s="14"/>
      <c r="LIJ2378" s="14"/>
      <c r="LIK2378" s="14"/>
      <c r="LIL2378" s="14"/>
      <c r="LIM2378" s="14"/>
      <c r="LIN2378" s="14"/>
      <c r="LIO2378" s="14"/>
      <c r="LIP2378" s="14"/>
      <c r="LIQ2378" s="14"/>
      <c r="LIR2378" s="14"/>
      <c r="LIS2378" s="14"/>
      <c r="LIT2378" s="14"/>
      <c r="LIU2378" s="14"/>
      <c r="LIV2378" s="14"/>
      <c r="LIW2378" s="14"/>
      <c r="LIX2378" s="14"/>
      <c r="LIY2378" s="14"/>
      <c r="LIZ2378" s="14"/>
      <c r="LJA2378" s="14"/>
      <c r="LJB2378" s="14"/>
      <c r="LJC2378" s="14"/>
      <c r="LJD2378" s="14"/>
      <c r="LJE2378" s="14"/>
      <c r="LJF2378" s="14"/>
      <c r="LJG2378" s="14"/>
      <c r="LJH2378" s="14"/>
      <c r="LJI2378" s="14"/>
      <c r="LJJ2378" s="14"/>
      <c r="LJK2378" s="14"/>
      <c r="LJL2378" s="14"/>
      <c r="LJM2378" s="14"/>
      <c r="LJN2378" s="14"/>
      <c r="LJO2378" s="14"/>
      <c r="LJP2378" s="14"/>
      <c r="LJQ2378" s="14"/>
      <c r="LJR2378" s="14"/>
      <c r="LJS2378" s="14"/>
      <c r="LJT2378" s="14"/>
      <c r="LJU2378" s="14"/>
      <c r="LJV2378" s="14"/>
      <c r="LJW2378" s="14"/>
      <c r="LJX2378" s="14"/>
      <c r="LJY2378" s="14"/>
      <c r="LJZ2378" s="14"/>
      <c r="LKA2378" s="14"/>
      <c r="LKB2378" s="14"/>
      <c r="LKC2378" s="14"/>
      <c r="LKD2378" s="14"/>
      <c r="LKE2378" s="14"/>
      <c r="LKF2378" s="14"/>
      <c r="LKG2378" s="14"/>
      <c r="LKH2378" s="14"/>
      <c r="LKI2378" s="14"/>
      <c r="LKJ2378" s="14"/>
      <c r="LKK2378" s="14"/>
      <c r="LKL2378" s="14"/>
      <c r="LKM2378" s="14"/>
      <c r="LKN2378" s="14"/>
      <c r="LKO2378" s="14"/>
      <c r="LKP2378" s="14"/>
      <c r="LKQ2378" s="14"/>
      <c r="LKR2378" s="14"/>
      <c r="LKS2378" s="14"/>
      <c r="LKT2378" s="14"/>
      <c r="LKU2378" s="14"/>
      <c r="LKV2378" s="14"/>
      <c r="LKW2378" s="14"/>
      <c r="LKX2378" s="14"/>
      <c r="LKY2378" s="14"/>
      <c r="LKZ2378" s="14"/>
      <c r="LLA2378" s="14"/>
      <c r="LLB2378" s="14"/>
      <c r="LLC2378" s="14"/>
      <c r="LLD2378" s="14"/>
      <c r="LLE2378" s="14"/>
      <c r="LLF2378" s="14"/>
      <c r="LLG2378" s="14"/>
      <c r="LLH2378" s="14"/>
      <c r="LLI2378" s="14"/>
      <c r="LLJ2378" s="14"/>
      <c r="LLK2378" s="14"/>
      <c r="LLL2378" s="14"/>
      <c r="LLM2378" s="14"/>
      <c r="LLN2378" s="14"/>
      <c r="LLO2378" s="14"/>
      <c r="LLP2378" s="14"/>
      <c r="LLQ2378" s="14"/>
      <c r="LLR2378" s="14"/>
      <c r="LLS2378" s="14"/>
      <c r="LLT2378" s="14"/>
      <c r="LLU2378" s="14"/>
      <c r="LLV2378" s="14"/>
      <c r="LLW2378" s="14"/>
      <c r="LLX2378" s="14"/>
      <c r="LLY2378" s="14"/>
      <c r="LLZ2378" s="14"/>
      <c r="LMA2378" s="14"/>
      <c r="LMB2378" s="14"/>
      <c r="LMC2378" s="14"/>
      <c r="LMD2378" s="14"/>
      <c r="LME2378" s="14"/>
      <c r="LMF2378" s="14"/>
      <c r="LMG2378" s="14"/>
      <c r="LMH2378" s="14"/>
      <c r="LMI2378" s="14"/>
      <c r="LMJ2378" s="14"/>
      <c r="LMK2378" s="14"/>
      <c r="LML2378" s="14"/>
      <c r="LMM2378" s="14"/>
      <c r="LMN2378" s="14"/>
      <c r="LMO2378" s="14"/>
      <c r="LMP2378" s="14"/>
      <c r="LMQ2378" s="14"/>
      <c r="LMR2378" s="14"/>
      <c r="LMS2378" s="14"/>
      <c r="LMT2378" s="14"/>
      <c r="LMU2378" s="14"/>
      <c r="LMV2378" s="14"/>
      <c r="LMW2378" s="14"/>
      <c r="LMX2378" s="14"/>
      <c r="LMY2378" s="14"/>
      <c r="LMZ2378" s="14"/>
      <c r="LNA2378" s="14"/>
      <c r="LNB2378" s="14"/>
      <c r="LNC2378" s="14"/>
      <c r="LND2378" s="14"/>
      <c r="LNE2378" s="14"/>
      <c r="LNF2378" s="14"/>
      <c r="LNG2378" s="14"/>
      <c r="LNH2378" s="14"/>
      <c r="LNI2378" s="14"/>
      <c r="LNJ2378" s="14"/>
      <c r="LNK2378" s="14"/>
      <c r="LNL2378" s="14"/>
      <c r="LNM2378" s="14"/>
      <c r="LNN2378" s="14"/>
      <c r="LNO2378" s="14"/>
      <c r="LNP2378" s="14"/>
      <c r="LNQ2378" s="14"/>
      <c r="LNR2378" s="14"/>
      <c r="LNS2378" s="14"/>
      <c r="LNT2378" s="14"/>
      <c r="LNU2378" s="14"/>
      <c r="LNV2378" s="14"/>
      <c r="LNW2378" s="14"/>
      <c r="LNX2378" s="14"/>
      <c r="LNY2378" s="14"/>
      <c r="LNZ2378" s="14"/>
      <c r="LOA2378" s="14"/>
      <c r="LOB2378" s="14"/>
      <c r="LOC2378" s="14"/>
      <c r="LOD2378" s="14"/>
      <c r="LOE2378" s="14"/>
      <c r="LOF2378" s="14"/>
      <c r="LOG2378" s="14"/>
      <c r="LOH2378" s="14"/>
      <c r="LOI2378" s="14"/>
      <c r="LOJ2378" s="14"/>
      <c r="LOK2378" s="14"/>
      <c r="LOL2378" s="14"/>
      <c r="LOM2378" s="14"/>
      <c r="LON2378" s="14"/>
      <c r="LOO2378" s="14"/>
      <c r="LOP2378" s="14"/>
      <c r="LOQ2378" s="14"/>
      <c r="LOR2378" s="14"/>
      <c r="LOS2378" s="14"/>
      <c r="LOT2378" s="14"/>
      <c r="LOU2378" s="14"/>
      <c r="LOV2378" s="14"/>
      <c r="LOW2378" s="14"/>
      <c r="LOX2378" s="14"/>
      <c r="LOY2378" s="14"/>
      <c r="LOZ2378" s="14"/>
      <c r="LPA2378" s="14"/>
      <c r="LPB2378" s="14"/>
      <c r="LPC2378" s="14"/>
      <c r="LPD2378" s="14"/>
      <c r="LPE2378" s="14"/>
      <c r="LPF2378" s="14"/>
      <c r="LPG2378" s="14"/>
      <c r="LPH2378" s="14"/>
      <c r="LPI2378" s="14"/>
      <c r="LPJ2378" s="14"/>
      <c r="LPK2378" s="14"/>
      <c r="LPL2378" s="14"/>
      <c r="LPM2378" s="14"/>
      <c r="LPN2378" s="14"/>
      <c r="LPO2378" s="14"/>
      <c r="LPP2378" s="14"/>
      <c r="LPQ2378" s="14"/>
      <c r="LPR2378" s="14"/>
      <c r="LPS2378" s="14"/>
      <c r="LPT2378" s="14"/>
      <c r="LPU2378" s="14"/>
      <c r="LPV2378" s="14"/>
      <c r="LPW2378" s="14"/>
      <c r="LPX2378" s="14"/>
      <c r="LPY2378" s="14"/>
      <c r="LPZ2378" s="14"/>
      <c r="LQA2378" s="14"/>
      <c r="LQB2378" s="14"/>
      <c r="LQC2378" s="14"/>
      <c r="LQD2378" s="14"/>
      <c r="LQE2378" s="14"/>
      <c r="LQF2378" s="14"/>
      <c r="LQG2378" s="14"/>
      <c r="LQH2378" s="14"/>
      <c r="LQI2378" s="14"/>
      <c r="LQJ2378" s="14"/>
      <c r="LQK2378" s="14"/>
      <c r="LQL2378" s="14"/>
      <c r="LQM2378" s="14"/>
      <c r="LQN2378" s="14"/>
      <c r="LQO2378" s="14"/>
      <c r="LQP2378" s="14"/>
      <c r="LQQ2378" s="14"/>
      <c r="LQR2378" s="14"/>
      <c r="LQS2378" s="14"/>
      <c r="LQT2378" s="14"/>
      <c r="LQU2378" s="14"/>
      <c r="LQV2378" s="14"/>
      <c r="LQW2378" s="14"/>
      <c r="LQX2378" s="14"/>
      <c r="LQY2378" s="14"/>
      <c r="LQZ2378" s="14"/>
      <c r="LRA2378" s="14"/>
      <c r="LRB2378" s="14"/>
      <c r="LRC2378" s="14"/>
      <c r="LRD2378" s="14"/>
      <c r="LRE2378" s="14"/>
      <c r="LRF2378" s="14"/>
      <c r="LRG2378" s="14"/>
      <c r="LRH2378" s="14"/>
      <c r="LRI2378" s="14"/>
      <c r="LRJ2378" s="14"/>
      <c r="LRK2378" s="14"/>
      <c r="LRL2378" s="14"/>
      <c r="LRM2378" s="14"/>
      <c r="LRN2378" s="14"/>
      <c r="LRO2378" s="14"/>
      <c r="LRP2378" s="14"/>
      <c r="LRQ2378" s="14"/>
      <c r="LRR2378" s="14"/>
      <c r="LRS2378" s="14"/>
      <c r="LRT2378" s="14"/>
      <c r="LRU2378" s="14"/>
      <c r="LRV2378" s="14"/>
      <c r="LRW2378" s="14"/>
      <c r="LRX2378" s="14"/>
      <c r="LRY2378" s="14"/>
      <c r="LRZ2378" s="14"/>
      <c r="LSA2378" s="14"/>
      <c r="LSB2378" s="14"/>
      <c r="LSC2378" s="14"/>
      <c r="LSD2378" s="14"/>
      <c r="LSE2378" s="14"/>
      <c r="LSF2378" s="14"/>
      <c r="LSG2378" s="14"/>
      <c r="LSH2378" s="14"/>
      <c r="LSI2378" s="14"/>
      <c r="LSJ2378" s="14"/>
      <c r="LSK2378" s="14"/>
      <c r="LSL2378" s="14"/>
      <c r="LSM2378" s="14"/>
      <c r="LSN2378" s="14"/>
      <c r="LSO2378" s="14"/>
      <c r="LSP2378" s="14"/>
      <c r="LSQ2378" s="14"/>
      <c r="LSR2378" s="14"/>
      <c r="LSS2378" s="14"/>
      <c r="LST2378" s="14"/>
      <c r="LSU2378" s="14"/>
      <c r="LSV2378" s="14"/>
      <c r="LSW2378" s="14"/>
      <c r="LSX2378" s="14"/>
      <c r="LSY2378" s="14"/>
      <c r="LSZ2378" s="14"/>
      <c r="LTA2378" s="14"/>
      <c r="LTB2378" s="14"/>
      <c r="LTC2378" s="14"/>
      <c r="LTD2378" s="14"/>
      <c r="LTE2378" s="14"/>
      <c r="LTF2378" s="14"/>
      <c r="LTG2378" s="14"/>
      <c r="LTH2378" s="14"/>
      <c r="LTI2378" s="14"/>
      <c r="LTJ2378" s="14"/>
      <c r="LTK2378" s="14"/>
      <c r="LTL2378" s="14"/>
      <c r="LTM2378" s="14"/>
      <c r="LTN2378" s="14"/>
      <c r="LTO2378" s="14"/>
      <c r="LTP2378" s="14"/>
      <c r="LTQ2378" s="14"/>
      <c r="LTR2378" s="14"/>
      <c r="LTS2378" s="14"/>
      <c r="LTT2378" s="14"/>
      <c r="LTU2378" s="14"/>
      <c r="LTV2378" s="14"/>
      <c r="LTW2378" s="14"/>
      <c r="LTX2378" s="14"/>
      <c r="LTY2378" s="14"/>
      <c r="LTZ2378" s="14"/>
      <c r="LUA2378" s="14"/>
      <c r="LUB2378" s="14"/>
      <c r="LUC2378" s="14"/>
      <c r="LUD2378" s="14"/>
      <c r="LUE2378" s="14"/>
      <c r="LUF2378" s="14"/>
      <c r="LUG2378" s="14"/>
      <c r="LUH2378" s="14"/>
      <c r="LUI2378" s="14"/>
      <c r="LUJ2378" s="14"/>
      <c r="LUK2378" s="14"/>
      <c r="LUL2378" s="14"/>
      <c r="LUM2378" s="14"/>
      <c r="LUN2378" s="14"/>
      <c r="LUO2378" s="14"/>
      <c r="LUP2378" s="14"/>
      <c r="LUQ2378" s="14"/>
      <c r="LUR2378" s="14"/>
      <c r="LUS2378" s="14"/>
      <c r="LUT2378" s="14"/>
      <c r="LUU2378" s="14"/>
      <c r="LUV2378" s="14"/>
      <c r="LUW2378" s="14"/>
      <c r="LUX2378" s="14"/>
      <c r="LUY2378" s="14"/>
      <c r="LUZ2378" s="14"/>
      <c r="LVA2378" s="14"/>
      <c r="LVB2378" s="14"/>
      <c r="LVC2378" s="14"/>
      <c r="LVD2378" s="14"/>
      <c r="LVE2378" s="14"/>
      <c r="LVF2378" s="14"/>
      <c r="LVG2378" s="14"/>
      <c r="LVH2378" s="14"/>
      <c r="LVI2378" s="14"/>
      <c r="LVJ2378" s="14"/>
      <c r="LVK2378" s="14"/>
      <c r="LVL2378" s="14"/>
      <c r="LVM2378" s="14"/>
      <c r="LVN2378" s="14"/>
      <c r="LVO2378" s="14"/>
      <c r="LVP2378" s="14"/>
      <c r="LVQ2378" s="14"/>
      <c r="LVR2378" s="14"/>
      <c r="LVS2378" s="14"/>
      <c r="LVT2378" s="14"/>
      <c r="LVU2378" s="14"/>
      <c r="LVV2378" s="14"/>
      <c r="LVW2378" s="14"/>
      <c r="LVX2378" s="14"/>
      <c r="LVY2378" s="14"/>
      <c r="LVZ2378" s="14"/>
      <c r="LWA2378" s="14"/>
      <c r="LWB2378" s="14"/>
      <c r="LWC2378" s="14"/>
      <c r="LWD2378" s="14"/>
      <c r="LWE2378" s="14"/>
      <c r="LWF2378" s="14"/>
      <c r="LWG2378" s="14"/>
      <c r="LWH2378" s="14"/>
      <c r="LWI2378" s="14"/>
      <c r="LWJ2378" s="14"/>
      <c r="LWK2378" s="14"/>
      <c r="LWL2378" s="14"/>
      <c r="LWM2378" s="14"/>
      <c r="LWN2378" s="14"/>
      <c r="LWO2378" s="14"/>
      <c r="LWP2378" s="14"/>
      <c r="LWQ2378" s="14"/>
      <c r="LWR2378" s="14"/>
      <c r="LWS2378" s="14"/>
      <c r="LWT2378" s="14"/>
      <c r="LWU2378" s="14"/>
      <c r="LWV2378" s="14"/>
      <c r="LWW2378" s="14"/>
      <c r="LWX2378" s="14"/>
      <c r="LWY2378" s="14"/>
      <c r="LWZ2378" s="14"/>
      <c r="LXA2378" s="14"/>
      <c r="LXB2378" s="14"/>
      <c r="LXC2378" s="14"/>
      <c r="LXD2378" s="14"/>
      <c r="LXE2378" s="14"/>
      <c r="LXF2378" s="14"/>
      <c r="LXG2378" s="14"/>
      <c r="LXH2378" s="14"/>
      <c r="LXI2378" s="14"/>
      <c r="LXJ2378" s="14"/>
      <c r="LXK2378" s="14"/>
      <c r="LXL2378" s="14"/>
      <c r="LXM2378" s="14"/>
      <c r="LXN2378" s="14"/>
      <c r="LXO2378" s="14"/>
      <c r="LXP2378" s="14"/>
      <c r="LXQ2378" s="14"/>
      <c r="LXR2378" s="14"/>
      <c r="LXS2378" s="14"/>
      <c r="LXT2378" s="14"/>
      <c r="LXU2378" s="14"/>
      <c r="LXV2378" s="14"/>
      <c r="LXW2378" s="14"/>
      <c r="LXX2378" s="14"/>
      <c r="LXY2378" s="14"/>
      <c r="LXZ2378" s="14"/>
      <c r="LYA2378" s="14"/>
      <c r="LYB2378" s="14"/>
      <c r="LYC2378" s="14"/>
      <c r="LYD2378" s="14"/>
      <c r="LYE2378" s="14"/>
      <c r="LYF2378" s="14"/>
      <c r="LYG2378" s="14"/>
      <c r="LYH2378" s="14"/>
      <c r="LYI2378" s="14"/>
      <c r="LYJ2378" s="14"/>
      <c r="LYK2378" s="14"/>
      <c r="LYL2378" s="14"/>
      <c r="LYM2378" s="14"/>
      <c r="LYN2378" s="14"/>
      <c r="LYO2378" s="14"/>
      <c r="LYP2378" s="14"/>
      <c r="LYQ2378" s="14"/>
      <c r="LYR2378" s="14"/>
      <c r="LYS2378" s="14"/>
      <c r="LYT2378" s="14"/>
      <c r="LYU2378" s="14"/>
      <c r="LYV2378" s="14"/>
      <c r="LYW2378" s="14"/>
      <c r="LYX2378" s="14"/>
      <c r="LYY2378" s="14"/>
      <c r="LYZ2378" s="14"/>
      <c r="LZA2378" s="14"/>
      <c r="LZB2378" s="14"/>
      <c r="LZC2378" s="14"/>
      <c r="LZD2378" s="14"/>
      <c r="LZE2378" s="14"/>
      <c r="LZF2378" s="14"/>
      <c r="LZG2378" s="14"/>
      <c r="LZH2378" s="14"/>
      <c r="LZI2378" s="14"/>
      <c r="LZJ2378" s="14"/>
      <c r="LZK2378" s="14"/>
      <c r="LZL2378" s="14"/>
      <c r="LZM2378" s="14"/>
      <c r="LZN2378" s="14"/>
      <c r="LZO2378" s="14"/>
      <c r="LZP2378" s="14"/>
      <c r="LZQ2378" s="14"/>
      <c r="LZR2378" s="14"/>
      <c r="LZS2378" s="14"/>
      <c r="LZT2378" s="14"/>
      <c r="LZU2378" s="14"/>
      <c r="LZV2378" s="14"/>
      <c r="LZW2378" s="14"/>
      <c r="LZX2378" s="14"/>
      <c r="LZY2378" s="14"/>
      <c r="LZZ2378" s="14"/>
      <c r="MAA2378" s="14"/>
      <c r="MAB2378" s="14"/>
      <c r="MAC2378" s="14"/>
      <c r="MAD2378" s="14"/>
      <c r="MAE2378" s="14"/>
      <c r="MAF2378" s="14"/>
      <c r="MAG2378" s="14"/>
      <c r="MAH2378" s="14"/>
      <c r="MAI2378" s="14"/>
      <c r="MAJ2378" s="14"/>
      <c r="MAK2378" s="14"/>
      <c r="MAL2378" s="14"/>
      <c r="MAM2378" s="14"/>
      <c r="MAN2378" s="14"/>
      <c r="MAO2378" s="14"/>
      <c r="MAP2378" s="14"/>
      <c r="MAQ2378" s="14"/>
      <c r="MAR2378" s="14"/>
      <c r="MAS2378" s="14"/>
      <c r="MAT2378" s="14"/>
      <c r="MAU2378" s="14"/>
      <c r="MAV2378" s="14"/>
      <c r="MAW2378" s="14"/>
      <c r="MAX2378" s="14"/>
      <c r="MAY2378" s="14"/>
      <c r="MAZ2378" s="14"/>
      <c r="MBA2378" s="14"/>
      <c r="MBB2378" s="14"/>
      <c r="MBC2378" s="14"/>
      <c r="MBD2378" s="14"/>
      <c r="MBE2378" s="14"/>
      <c r="MBF2378" s="14"/>
      <c r="MBG2378" s="14"/>
      <c r="MBH2378" s="14"/>
      <c r="MBI2378" s="14"/>
      <c r="MBJ2378" s="14"/>
      <c r="MBK2378" s="14"/>
      <c r="MBL2378" s="14"/>
      <c r="MBM2378" s="14"/>
      <c r="MBN2378" s="14"/>
      <c r="MBO2378" s="14"/>
      <c r="MBP2378" s="14"/>
      <c r="MBQ2378" s="14"/>
      <c r="MBR2378" s="14"/>
      <c r="MBS2378" s="14"/>
      <c r="MBT2378" s="14"/>
      <c r="MBU2378" s="14"/>
      <c r="MBV2378" s="14"/>
      <c r="MBW2378" s="14"/>
      <c r="MBX2378" s="14"/>
      <c r="MBY2378" s="14"/>
      <c r="MBZ2378" s="14"/>
      <c r="MCA2378" s="14"/>
      <c r="MCB2378" s="14"/>
      <c r="MCC2378" s="14"/>
      <c r="MCD2378" s="14"/>
      <c r="MCE2378" s="14"/>
      <c r="MCF2378" s="14"/>
      <c r="MCG2378" s="14"/>
      <c r="MCH2378" s="14"/>
      <c r="MCI2378" s="14"/>
      <c r="MCJ2378" s="14"/>
      <c r="MCK2378" s="14"/>
      <c r="MCL2378" s="14"/>
      <c r="MCM2378" s="14"/>
      <c r="MCN2378" s="14"/>
      <c r="MCO2378" s="14"/>
      <c r="MCP2378" s="14"/>
      <c r="MCQ2378" s="14"/>
      <c r="MCR2378" s="14"/>
      <c r="MCS2378" s="14"/>
      <c r="MCT2378" s="14"/>
      <c r="MCU2378" s="14"/>
      <c r="MCV2378" s="14"/>
      <c r="MCW2378" s="14"/>
      <c r="MCX2378" s="14"/>
      <c r="MCY2378" s="14"/>
      <c r="MCZ2378" s="14"/>
      <c r="MDA2378" s="14"/>
      <c r="MDB2378" s="14"/>
      <c r="MDC2378" s="14"/>
      <c r="MDD2378" s="14"/>
      <c r="MDE2378" s="14"/>
      <c r="MDF2378" s="14"/>
      <c r="MDG2378" s="14"/>
      <c r="MDH2378" s="14"/>
      <c r="MDI2378" s="14"/>
      <c r="MDJ2378" s="14"/>
      <c r="MDK2378" s="14"/>
      <c r="MDL2378" s="14"/>
      <c r="MDM2378" s="14"/>
      <c r="MDN2378" s="14"/>
      <c r="MDO2378" s="14"/>
      <c r="MDP2378" s="14"/>
      <c r="MDQ2378" s="14"/>
      <c r="MDR2378" s="14"/>
      <c r="MDS2378" s="14"/>
      <c r="MDT2378" s="14"/>
      <c r="MDU2378" s="14"/>
      <c r="MDV2378" s="14"/>
      <c r="MDW2378" s="14"/>
      <c r="MDX2378" s="14"/>
      <c r="MDY2378" s="14"/>
      <c r="MDZ2378" s="14"/>
      <c r="MEA2378" s="14"/>
      <c r="MEB2378" s="14"/>
      <c r="MEC2378" s="14"/>
      <c r="MED2378" s="14"/>
      <c r="MEE2378" s="14"/>
      <c r="MEF2378" s="14"/>
      <c r="MEG2378" s="14"/>
      <c r="MEH2378" s="14"/>
      <c r="MEI2378" s="14"/>
      <c r="MEJ2378" s="14"/>
      <c r="MEK2378" s="14"/>
      <c r="MEL2378" s="14"/>
      <c r="MEM2378" s="14"/>
      <c r="MEN2378" s="14"/>
      <c r="MEO2378" s="14"/>
      <c r="MEP2378" s="14"/>
      <c r="MEQ2378" s="14"/>
      <c r="MER2378" s="14"/>
      <c r="MES2378" s="14"/>
      <c r="MET2378" s="14"/>
      <c r="MEU2378" s="14"/>
      <c r="MEV2378" s="14"/>
      <c r="MEW2378" s="14"/>
      <c r="MEX2378" s="14"/>
      <c r="MEY2378" s="14"/>
      <c r="MEZ2378" s="14"/>
      <c r="MFA2378" s="14"/>
      <c r="MFB2378" s="14"/>
      <c r="MFC2378" s="14"/>
      <c r="MFD2378" s="14"/>
      <c r="MFE2378" s="14"/>
      <c r="MFF2378" s="14"/>
      <c r="MFG2378" s="14"/>
      <c r="MFH2378" s="14"/>
      <c r="MFI2378" s="14"/>
      <c r="MFJ2378" s="14"/>
      <c r="MFK2378" s="14"/>
      <c r="MFL2378" s="14"/>
      <c r="MFM2378" s="14"/>
      <c r="MFN2378" s="14"/>
      <c r="MFO2378" s="14"/>
      <c r="MFP2378" s="14"/>
      <c r="MFQ2378" s="14"/>
      <c r="MFR2378" s="14"/>
      <c r="MFS2378" s="14"/>
      <c r="MFT2378" s="14"/>
      <c r="MFU2378" s="14"/>
      <c r="MFV2378" s="14"/>
      <c r="MFW2378" s="14"/>
      <c r="MFX2378" s="14"/>
      <c r="MFY2378" s="14"/>
      <c r="MFZ2378" s="14"/>
      <c r="MGA2378" s="14"/>
      <c r="MGB2378" s="14"/>
      <c r="MGC2378" s="14"/>
      <c r="MGD2378" s="14"/>
      <c r="MGE2378" s="14"/>
      <c r="MGF2378" s="14"/>
      <c r="MGG2378" s="14"/>
      <c r="MGH2378" s="14"/>
      <c r="MGI2378" s="14"/>
      <c r="MGJ2378" s="14"/>
      <c r="MGK2378" s="14"/>
      <c r="MGL2378" s="14"/>
      <c r="MGM2378" s="14"/>
      <c r="MGN2378" s="14"/>
      <c r="MGO2378" s="14"/>
      <c r="MGP2378" s="14"/>
      <c r="MGQ2378" s="14"/>
      <c r="MGR2378" s="14"/>
      <c r="MGS2378" s="14"/>
      <c r="MGT2378" s="14"/>
      <c r="MGU2378" s="14"/>
      <c r="MGV2378" s="14"/>
      <c r="MGW2378" s="14"/>
      <c r="MGX2378" s="14"/>
      <c r="MGY2378" s="14"/>
      <c r="MGZ2378" s="14"/>
      <c r="MHA2378" s="14"/>
      <c r="MHB2378" s="14"/>
      <c r="MHC2378" s="14"/>
      <c r="MHD2378" s="14"/>
      <c r="MHE2378" s="14"/>
      <c r="MHF2378" s="14"/>
      <c r="MHG2378" s="14"/>
      <c r="MHH2378" s="14"/>
      <c r="MHI2378" s="14"/>
      <c r="MHJ2378" s="14"/>
      <c r="MHK2378" s="14"/>
      <c r="MHL2378" s="14"/>
      <c r="MHM2378" s="14"/>
      <c r="MHN2378" s="14"/>
      <c r="MHO2378" s="14"/>
      <c r="MHP2378" s="14"/>
      <c r="MHQ2378" s="14"/>
      <c r="MHR2378" s="14"/>
      <c r="MHS2378" s="14"/>
      <c r="MHT2378" s="14"/>
      <c r="MHU2378" s="14"/>
      <c r="MHV2378" s="14"/>
      <c r="MHW2378" s="14"/>
      <c r="MHX2378" s="14"/>
      <c r="MHY2378" s="14"/>
      <c r="MHZ2378" s="14"/>
      <c r="MIA2378" s="14"/>
      <c r="MIB2378" s="14"/>
      <c r="MIC2378" s="14"/>
      <c r="MID2378" s="14"/>
      <c r="MIE2378" s="14"/>
      <c r="MIF2378" s="14"/>
      <c r="MIG2378" s="14"/>
      <c r="MIH2378" s="14"/>
      <c r="MII2378" s="14"/>
      <c r="MIJ2378" s="14"/>
      <c r="MIK2378" s="14"/>
      <c r="MIL2378" s="14"/>
      <c r="MIM2378" s="14"/>
      <c r="MIN2378" s="14"/>
      <c r="MIO2378" s="14"/>
      <c r="MIP2378" s="14"/>
      <c r="MIQ2378" s="14"/>
      <c r="MIR2378" s="14"/>
      <c r="MIS2378" s="14"/>
      <c r="MIT2378" s="14"/>
      <c r="MIU2378" s="14"/>
      <c r="MIV2378" s="14"/>
      <c r="MIW2378" s="14"/>
      <c r="MIX2378" s="14"/>
      <c r="MIY2378" s="14"/>
      <c r="MIZ2378" s="14"/>
      <c r="MJA2378" s="14"/>
      <c r="MJB2378" s="14"/>
      <c r="MJC2378" s="14"/>
      <c r="MJD2378" s="14"/>
      <c r="MJE2378" s="14"/>
      <c r="MJF2378" s="14"/>
      <c r="MJG2378" s="14"/>
      <c r="MJH2378" s="14"/>
      <c r="MJI2378" s="14"/>
      <c r="MJJ2378" s="14"/>
      <c r="MJK2378" s="14"/>
      <c r="MJL2378" s="14"/>
      <c r="MJM2378" s="14"/>
      <c r="MJN2378" s="14"/>
      <c r="MJO2378" s="14"/>
      <c r="MJP2378" s="14"/>
      <c r="MJQ2378" s="14"/>
      <c r="MJR2378" s="14"/>
      <c r="MJS2378" s="14"/>
      <c r="MJT2378" s="14"/>
      <c r="MJU2378" s="14"/>
      <c r="MJV2378" s="14"/>
      <c r="MJW2378" s="14"/>
      <c r="MJX2378" s="14"/>
      <c r="MJY2378" s="14"/>
      <c r="MJZ2378" s="14"/>
      <c r="MKA2378" s="14"/>
      <c r="MKB2378" s="14"/>
      <c r="MKC2378" s="14"/>
      <c r="MKD2378" s="14"/>
      <c r="MKE2378" s="14"/>
      <c r="MKF2378" s="14"/>
      <c r="MKG2378" s="14"/>
      <c r="MKH2378" s="14"/>
      <c r="MKI2378" s="14"/>
      <c r="MKJ2378" s="14"/>
      <c r="MKK2378" s="14"/>
      <c r="MKL2378" s="14"/>
      <c r="MKM2378" s="14"/>
      <c r="MKN2378" s="14"/>
      <c r="MKO2378" s="14"/>
      <c r="MKP2378" s="14"/>
      <c r="MKQ2378" s="14"/>
      <c r="MKR2378" s="14"/>
      <c r="MKS2378" s="14"/>
      <c r="MKT2378" s="14"/>
      <c r="MKU2378" s="14"/>
      <c r="MKV2378" s="14"/>
      <c r="MKW2378" s="14"/>
      <c r="MKX2378" s="14"/>
      <c r="MKY2378" s="14"/>
      <c r="MKZ2378" s="14"/>
      <c r="MLA2378" s="14"/>
      <c r="MLB2378" s="14"/>
      <c r="MLC2378" s="14"/>
      <c r="MLD2378" s="14"/>
      <c r="MLE2378" s="14"/>
      <c r="MLF2378" s="14"/>
      <c r="MLG2378" s="14"/>
      <c r="MLH2378" s="14"/>
      <c r="MLI2378" s="14"/>
      <c r="MLJ2378" s="14"/>
      <c r="MLK2378" s="14"/>
      <c r="MLL2378" s="14"/>
      <c r="MLM2378" s="14"/>
      <c r="MLN2378" s="14"/>
      <c r="MLO2378" s="14"/>
      <c r="MLP2378" s="14"/>
      <c r="MLQ2378" s="14"/>
      <c r="MLR2378" s="14"/>
      <c r="MLS2378" s="14"/>
      <c r="MLT2378" s="14"/>
      <c r="MLU2378" s="14"/>
      <c r="MLV2378" s="14"/>
      <c r="MLW2378" s="14"/>
      <c r="MLX2378" s="14"/>
      <c r="MLY2378" s="14"/>
      <c r="MLZ2378" s="14"/>
      <c r="MMA2378" s="14"/>
      <c r="MMB2378" s="14"/>
      <c r="MMC2378" s="14"/>
      <c r="MMD2378" s="14"/>
      <c r="MME2378" s="14"/>
      <c r="MMF2378" s="14"/>
      <c r="MMG2378" s="14"/>
      <c r="MMH2378" s="14"/>
      <c r="MMI2378" s="14"/>
      <c r="MMJ2378" s="14"/>
      <c r="MMK2378" s="14"/>
      <c r="MML2378" s="14"/>
      <c r="MMM2378" s="14"/>
      <c r="MMN2378" s="14"/>
      <c r="MMO2378" s="14"/>
      <c r="MMP2378" s="14"/>
      <c r="MMQ2378" s="14"/>
      <c r="MMR2378" s="14"/>
      <c r="MMS2378" s="14"/>
      <c r="MMT2378" s="14"/>
      <c r="MMU2378" s="14"/>
      <c r="MMV2378" s="14"/>
      <c r="MMW2378" s="14"/>
      <c r="MMX2378" s="14"/>
      <c r="MMY2378" s="14"/>
      <c r="MMZ2378" s="14"/>
      <c r="MNA2378" s="14"/>
      <c r="MNB2378" s="14"/>
      <c r="MNC2378" s="14"/>
      <c r="MND2378" s="14"/>
      <c r="MNE2378" s="14"/>
      <c r="MNF2378" s="14"/>
      <c r="MNG2378" s="14"/>
      <c r="MNH2378" s="14"/>
      <c r="MNI2378" s="14"/>
      <c r="MNJ2378" s="14"/>
      <c r="MNK2378" s="14"/>
      <c r="MNL2378" s="14"/>
      <c r="MNM2378" s="14"/>
      <c r="MNN2378" s="14"/>
      <c r="MNO2378" s="14"/>
      <c r="MNP2378" s="14"/>
      <c r="MNQ2378" s="14"/>
      <c r="MNR2378" s="14"/>
      <c r="MNS2378" s="14"/>
      <c r="MNT2378" s="14"/>
      <c r="MNU2378" s="14"/>
      <c r="MNV2378" s="14"/>
      <c r="MNW2378" s="14"/>
      <c r="MNX2378" s="14"/>
      <c r="MNY2378" s="14"/>
      <c r="MNZ2378" s="14"/>
      <c r="MOA2378" s="14"/>
      <c r="MOB2378" s="14"/>
      <c r="MOC2378" s="14"/>
      <c r="MOD2378" s="14"/>
      <c r="MOE2378" s="14"/>
      <c r="MOF2378" s="14"/>
      <c r="MOG2378" s="14"/>
      <c r="MOH2378" s="14"/>
      <c r="MOI2378" s="14"/>
      <c r="MOJ2378" s="14"/>
      <c r="MOK2378" s="14"/>
      <c r="MOL2378" s="14"/>
      <c r="MOM2378" s="14"/>
      <c r="MON2378" s="14"/>
      <c r="MOO2378" s="14"/>
      <c r="MOP2378" s="14"/>
      <c r="MOQ2378" s="14"/>
      <c r="MOR2378" s="14"/>
      <c r="MOS2378" s="14"/>
      <c r="MOT2378" s="14"/>
      <c r="MOU2378" s="14"/>
      <c r="MOV2378" s="14"/>
      <c r="MOW2378" s="14"/>
      <c r="MOX2378" s="14"/>
      <c r="MOY2378" s="14"/>
      <c r="MOZ2378" s="14"/>
      <c r="MPA2378" s="14"/>
      <c r="MPB2378" s="14"/>
      <c r="MPC2378" s="14"/>
      <c r="MPD2378" s="14"/>
      <c r="MPE2378" s="14"/>
      <c r="MPF2378" s="14"/>
      <c r="MPG2378" s="14"/>
      <c r="MPH2378" s="14"/>
      <c r="MPI2378" s="14"/>
      <c r="MPJ2378" s="14"/>
      <c r="MPK2378" s="14"/>
      <c r="MPL2378" s="14"/>
      <c r="MPM2378" s="14"/>
      <c r="MPN2378" s="14"/>
      <c r="MPO2378" s="14"/>
      <c r="MPP2378" s="14"/>
      <c r="MPQ2378" s="14"/>
      <c r="MPR2378" s="14"/>
      <c r="MPS2378" s="14"/>
      <c r="MPT2378" s="14"/>
      <c r="MPU2378" s="14"/>
      <c r="MPV2378" s="14"/>
      <c r="MPW2378" s="14"/>
      <c r="MPX2378" s="14"/>
      <c r="MPY2378" s="14"/>
      <c r="MPZ2378" s="14"/>
      <c r="MQA2378" s="14"/>
      <c r="MQB2378" s="14"/>
      <c r="MQC2378" s="14"/>
      <c r="MQD2378" s="14"/>
      <c r="MQE2378" s="14"/>
      <c r="MQF2378" s="14"/>
      <c r="MQG2378" s="14"/>
      <c r="MQH2378" s="14"/>
      <c r="MQI2378" s="14"/>
      <c r="MQJ2378" s="14"/>
      <c r="MQK2378" s="14"/>
      <c r="MQL2378" s="14"/>
      <c r="MQM2378" s="14"/>
      <c r="MQN2378" s="14"/>
      <c r="MQO2378" s="14"/>
      <c r="MQP2378" s="14"/>
      <c r="MQQ2378" s="14"/>
      <c r="MQR2378" s="14"/>
      <c r="MQS2378" s="14"/>
      <c r="MQT2378" s="14"/>
      <c r="MQU2378" s="14"/>
      <c r="MQV2378" s="14"/>
      <c r="MQW2378" s="14"/>
      <c r="MQX2378" s="14"/>
      <c r="MQY2378" s="14"/>
      <c r="MQZ2378" s="14"/>
      <c r="MRA2378" s="14"/>
      <c r="MRB2378" s="14"/>
      <c r="MRC2378" s="14"/>
      <c r="MRD2378" s="14"/>
      <c r="MRE2378" s="14"/>
      <c r="MRF2378" s="14"/>
      <c r="MRG2378" s="14"/>
      <c r="MRH2378" s="14"/>
      <c r="MRI2378" s="14"/>
      <c r="MRJ2378" s="14"/>
      <c r="MRK2378" s="14"/>
      <c r="MRL2378" s="14"/>
      <c r="MRM2378" s="14"/>
      <c r="MRN2378" s="14"/>
      <c r="MRO2378" s="14"/>
      <c r="MRP2378" s="14"/>
      <c r="MRQ2378" s="14"/>
      <c r="MRR2378" s="14"/>
      <c r="MRS2378" s="14"/>
      <c r="MRT2378" s="14"/>
      <c r="MRU2378" s="14"/>
      <c r="MRV2378" s="14"/>
      <c r="MRW2378" s="14"/>
      <c r="MRX2378" s="14"/>
      <c r="MRY2378" s="14"/>
      <c r="MRZ2378" s="14"/>
      <c r="MSA2378" s="14"/>
      <c r="MSB2378" s="14"/>
      <c r="MSC2378" s="14"/>
      <c r="MSD2378" s="14"/>
      <c r="MSE2378" s="14"/>
      <c r="MSF2378" s="14"/>
      <c r="MSG2378" s="14"/>
      <c r="MSH2378" s="14"/>
      <c r="MSI2378" s="14"/>
      <c r="MSJ2378" s="14"/>
      <c r="MSK2378" s="14"/>
      <c r="MSL2378" s="14"/>
      <c r="MSM2378" s="14"/>
      <c r="MSN2378" s="14"/>
      <c r="MSO2378" s="14"/>
      <c r="MSP2378" s="14"/>
      <c r="MSQ2378" s="14"/>
      <c r="MSR2378" s="14"/>
      <c r="MSS2378" s="14"/>
      <c r="MST2378" s="14"/>
      <c r="MSU2378" s="14"/>
      <c r="MSV2378" s="14"/>
      <c r="MSW2378" s="14"/>
      <c r="MSX2378" s="14"/>
      <c r="MSY2378" s="14"/>
      <c r="MSZ2378" s="14"/>
      <c r="MTA2378" s="14"/>
      <c r="MTB2378" s="14"/>
      <c r="MTC2378" s="14"/>
      <c r="MTD2378" s="14"/>
      <c r="MTE2378" s="14"/>
      <c r="MTF2378" s="14"/>
      <c r="MTG2378" s="14"/>
      <c r="MTH2378" s="14"/>
      <c r="MTI2378" s="14"/>
      <c r="MTJ2378" s="14"/>
      <c r="MTK2378" s="14"/>
      <c r="MTL2378" s="14"/>
      <c r="MTM2378" s="14"/>
      <c r="MTN2378" s="14"/>
      <c r="MTO2378" s="14"/>
      <c r="MTP2378" s="14"/>
      <c r="MTQ2378" s="14"/>
      <c r="MTR2378" s="14"/>
      <c r="MTS2378" s="14"/>
      <c r="MTT2378" s="14"/>
      <c r="MTU2378" s="14"/>
      <c r="MTV2378" s="14"/>
      <c r="MTW2378" s="14"/>
      <c r="MTX2378" s="14"/>
      <c r="MTY2378" s="14"/>
      <c r="MTZ2378" s="14"/>
      <c r="MUA2378" s="14"/>
      <c r="MUB2378" s="14"/>
      <c r="MUC2378" s="14"/>
      <c r="MUD2378" s="14"/>
      <c r="MUE2378" s="14"/>
      <c r="MUF2378" s="14"/>
      <c r="MUG2378" s="14"/>
      <c r="MUH2378" s="14"/>
      <c r="MUI2378" s="14"/>
      <c r="MUJ2378" s="14"/>
      <c r="MUK2378" s="14"/>
      <c r="MUL2378" s="14"/>
      <c r="MUM2378" s="14"/>
      <c r="MUN2378" s="14"/>
      <c r="MUO2378" s="14"/>
      <c r="MUP2378" s="14"/>
      <c r="MUQ2378" s="14"/>
      <c r="MUR2378" s="14"/>
      <c r="MUS2378" s="14"/>
      <c r="MUT2378" s="14"/>
      <c r="MUU2378" s="14"/>
      <c r="MUV2378" s="14"/>
      <c r="MUW2378" s="14"/>
      <c r="MUX2378" s="14"/>
      <c r="MUY2378" s="14"/>
      <c r="MUZ2378" s="14"/>
      <c r="MVA2378" s="14"/>
      <c r="MVB2378" s="14"/>
      <c r="MVC2378" s="14"/>
      <c r="MVD2378" s="14"/>
      <c r="MVE2378" s="14"/>
      <c r="MVF2378" s="14"/>
      <c r="MVG2378" s="14"/>
      <c r="MVH2378" s="14"/>
      <c r="MVI2378" s="14"/>
      <c r="MVJ2378" s="14"/>
      <c r="MVK2378" s="14"/>
      <c r="MVL2378" s="14"/>
      <c r="MVM2378" s="14"/>
      <c r="MVN2378" s="14"/>
      <c r="MVO2378" s="14"/>
      <c r="MVP2378" s="14"/>
      <c r="MVQ2378" s="14"/>
      <c r="MVR2378" s="14"/>
      <c r="MVS2378" s="14"/>
      <c r="MVT2378" s="14"/>
      <c r="MVU2378" s="14"/>
      <c r="MVV2378" s="14"/>
      <c r="MVW2378" s="14"/>
      <c r="MVX2378" s="14"/>
      <c r="MVY2378" s="14"/>
      <c r="MVZ2378" s="14"/>
      <c r="MWA2378" s="14"/>
      <c r="MWB2378" s="14"/>
      <c r="MWC2378" s="14"/>
      <c r="MWD2378" s="14"/>
      <c r="MWE2378" s="14"/>
      <c r="MWF2378" s="14"/>
      <c r="MWG2378" s="14"/>
      <c r="MWH2378" s="14"/>
      <c r="MWI2378" s="14"/>
      <c r="MWJ2378" s="14"/>
      <c r="MWK2378" s="14"/>
      <c r="MWL2378" s="14"/>
      <c r="MWM2378" s="14"/>
      <c r="MWN2378" s="14"/>
      <c r="MWO2378" s="14"/>
      <c r="MWP2378" s="14"/>
      <c r="MWQ2378" s="14"/>
      <c r="MWR2378" s="14"/>
      <c r="MWS2378" s="14"/>
      <c r="MWT2378" s="14"/>
      <c r="MWU2378" s="14"/>
      <c r="MWV2378" s="14"/>
      <c r="MWW2378" s="14"/>
      <c r="MWX2378" s="14"/>
      <c r="MWY2378" s="14"/>
      <c r="MWZ2378" s="14"/>
      <c r="MXA2378" s="14"/>
      <c r="MXB2378" s="14"/>
      <c r="MXC2378" s="14"/>
      <c r="MXD2378" s="14"/>
      <c r="MXE2378" s="14"/>
      <c r="MXF2378" s="14"/>
      <c r="MXG2378" s="14"/>
      <c r="MXH2378" s="14"/>
      <c r="MXI2378" s="14"/>
      <c r="MXJ2378" s="14"/>
      <c r="MXK2378" s="14"/>
      <c r="MXL2378" s="14"/>
      <c r="MXM2378" s="14"/>
      <c r="MXN2378" s="14"/>
      <c r="MXO2378" s="14"/>
      <c r="MXP2378" s="14"/>
      <c r="MXQ2378" s="14"/>
      <c r="MXR2378" s="14"/>
      <c r="MXS2378" s="14"/>
      <c r="MXT2378" s="14"/>
      <c r="MXU2378" s="14"/>
      <c r="MXV2378" s="14"/>
      <c r="MXW2378" s="14"/>
      <c r="MXX2378" s="14"/>
      <c r="MXY2378" s="14"/>
      <c r="MXZ2378" s="14"/>
      <c r="MYA2378" s="14"/>
      <c r="MYB2378" s="14"/>
      <c r="MYC2378" s="14"/>
      <c r="MYD2378" s="14"/>
      <c r="MYE2378" s="14"/>
      <c r="MYF2378" s="14"/>
      <c r="MYG2378" s="14"/>
      <c r="MYH2378" s="14"/>
      <c r="MYI2378" s="14"/>
      <c r="MYJ2378" s="14"/>
      <c r="MYK2378" s="14"/>
      <c r="MYL2378" s="14"/>
      <c r="MYM2378" s="14"/>
      <c r="MYN2378" s="14"/>
      <c r="MYO2378" s="14"/>
      <c r="MYP2378" s="14"/>
      <c r="MYQ2378" s="14"/>
      <c r="MYR2378" s="14"/>
      <c r="MYS2378" s="14"/>
      <c r="MYT2378" s="14"/>
      <c r="MYU2378" s="14"/>
      <c r="MYV2378" s="14"/>
      <c r="MYW2378" s="14"/>
      <c r="MYX2378" s="14"/>
      <c r="MYY2378" s="14"/>
      <c r="MYZ2378" s="14"/>
      <c r="MZA2378" s="14"/>
      <c r="MZB2378" s="14"/>
      <c r="MZC2378" s="14"/>
      <c r="MZD2378" s="14"/>
      <c r="MZE2378" s="14"/>
      <c r="MZF2378" s="14"/>
      <c r="MZG2378" s="14"/>
      <c r="MZH2378" s="14"/>
      <c r="MZI2378" s="14"/>
      <c r="MZJ2378" s="14"/>
      <c r="MZK2378" s="14"/>
      <c r="MZL2378" s="14"/>
      <c r="MZM2378" s="14"/>
      <c r="MZN2378" s="14"/>
      <c r="MZO2378" s="14"/>
      <c r="MZP2378" s="14"/>
      <c r="MZQ2378" s="14"/>
      <c r="MZR2378" s="14"/>
      <c r="MZS2378" s="14"/>
      <c r="MZT2378" s="14"/>
      <c r="MZU2378" s="14"/>
      <c r="MZV2378" s="14"/>
      <c r="MZW2378" s="14"/>
      <c r="MZX2378" s="14"/>
      <c r="MZY2378" s="14"/>
      <c r="MZZ2378" s="14"/>
      <c r="NAA2378" s="14"/>
      <c r="NAB2378" s="14"/>
      <c r="NAC2378" s="14"/>
      <c r="NAD2378" s="14"/>
      <c r="NAE2378" s="14"/>
      <c r="NAF2378" s="14"/>
      <c r="NAG2378" s="14"/>
      <c r="NAH2378" s="14"/>
      <c r="NAI2378" s="14"/>
      <c r="NAJ2378" s="14"/>
      <c r="NAK2378" s="14"/>
      <c r="NAL2378" s="14"/>
      <c r="NAM2378" s="14"/>
      <c r="NAN2378" s="14"/>
      <c r="NAO2378" s="14"/>
      <c r="NAP2378" s="14"/>
      <c r="NAQ2378" s="14"/>
      <c r="NAR2378" s="14"/>
      <c r="NAS2378" s="14"/>
      <c r="NAT2378" s="14"/>
      <c r="NAU2378" s="14"/>
      <c r="NAV2378" s="14"/>
      <c r="NAW2378" s="14"/>
      <c r="NAX2378" s="14"/>
      <c r="NAY2378" s="14"/>
      <c r="NAZ2378" s="14"/>
      <c r="NBA2378" s="14"/>
      <c r="NBB2378" s="14"/>
      <c r="NBC2378" s="14"/>
      <c r="NBD2378" s="14"/>
      <c r="NBE2378" s="14"/>
      <c r="NBF2378" s="14"/>
      <c r="NBG2378" s="14"/>
      <c r="NBH2378" s="14"/>
      <c r="NBI2378" s="14"/>
      <c r="NBJ2378" s="14"/>
      <c r="NBK2378" s="14"/>
      <c r="NBL2378" s="14"/>
      <c r="NBM2378" s="14"/>
      <c r="NBN2378" s="14"/>
      <c r="NBO2378" s="14"/>
      <c r="NBP2378" s="14"/>
      <c r="NBQ2378" s="14"/>
      <c r="NBR2378" s="14"/>
      <c r="NBS2378" s="14"/>
      <c r="NBT2378" s="14"/>
      <c r="NBU2378" s="14"/>
      <c r="NBV2378" s="14"/>
      <c r="NBW2378" s="14"/>
      <c r="NBX2378" s="14"/>
      <c r="NBY2378" s="14"/>
      <c r="NBZ2378" s="14"/>
      <c r="NCA2378" s="14"/>
      <c r="NCB2378" s="14"/>
      <c r="NCC2378" s="14"/>
      <c r="NCD2378" s="14"/>
      <c r="NCE2378" s="14"/>
      <c r="NCF2378" s="14"/>
      <c r="NCG2378" s="14"/>
      <c r="NCH2378" s="14"/>
      <c r="NCI2378" s="14"/>
      <c r="NCJ2378" s="14"/>
      <c r="NCK2378" s="14"/>
      <c r="NCL2378" s="14"/>
      <c r="NCM2378" s="14"/>
      <c r="NCN2378" s="14"/>
      <c r="NCO2378" s="14"/>
      <c r="NCP2378" s="14"/>
      <c r="NCQ2378" s="14"/>
      <c r="NCR2378" s="14"/>
      <c r="NCS2378" s="14"/>
      <c r="NCT2378" s="14"/>
      <c r="NCU2378" s="14"/>
      <c r="NCV2378" s="14"/>
      <c r="NCW2378" s="14"/>
      <c r="NCX2378" s="14"/>
      <c r="NCY2378" s="14"/>
      <c r="NCZ2378" s="14"/>
      <c r="NDA2378" s="14"/>
      <c r="NDB2378" s="14"/>
      <c r="NDC2378" s="14"/>
      <c r="NDD2378" s="14"/>
      <c r="NDE2378" s="14"/>
      <c r="NDF2378" s="14"/>
      <c r="NDG2378" s="14"/>
      <c r="NDH2378" s="14"/>
      <c r="NDI2378" s="14"/>
      <c r="NDJ2378" s="14"/>
      <c r="NDK2378" s="14"/>
      <c r="NDL2378" s="14"/>
      <c r="NDM2378" s="14"/>
      <c r="NDN2378" s="14"/>
      <c r="NDO2378" s="14"/>
      <c r="NDP2378" s="14"/>
      <c r="NDQ2378" s="14"/>
      <c r="NDR2378" s="14"/>
      <c r="NDS2378" s="14"/>
      <c r="NDT2378" s="14"/>
      <c r="NDU2378" s="14"/>
      <c r="NDV2378" s="14"/>
      <c r="NDW2378" s="14"/>
      <c r="NDX2378" s="14"/>
      <c r="NDY2378" s="14"/>
      <c r="NDZ2378" s="14"/>
      <c r="NEA2378" s="14"/>
      <c r="NEB2378" s="14"/>
      <c r="NEC2378" s="14"/>
      <c r="NED2378" s="14"/>
      <c r="NEE2378" s="14"/>
      <c r="NEF2378" s="14"/>
      <c r="NEG2378" s="14"/>
      <c r="NEH2378" s="14"/>
      <c r="NEI2378" s="14"/>
      <c r="NEJ2378" s="14"/>
      <c r="NEK2378" s="14"/>
      <c r="NEL2378" s="14"/>
      <c r="NEM2378" s="14"/>
      <c r="NEN2378" s="14"/>
      <c r="NEO2378" s="14"/>
      <c r="NEP2378" s="14"/>
      <c r="NEQ2378" s="14"/>
      <c r="NER2378" s="14"/>
      <c r="NES2378" s="14"/>
      <c r="NET2378" s="14"/>
      <c r="NEU2378" s="14"/>
      <c r="NEV2378" s="14"/>
      <c r="NEW2378" s="14"/>
      <c r="NEX2378" s="14"/>
      <c r="NEY2378" s="14"/>
      <c r="NEZ2378" s="14"/>
      <c r="NFA2378" s="14"/>
      <c r="NFB2378" s="14"/>
      <c r="NFC2378" s="14"/>
      <c r="NFD2378" s="14"/>
      <c r="NFE2378" s="14"/>
      <c r="NFF2378" s="14"/>
      <c r="NFG2378" s="14"/>
      <c r="NFH2378" s="14"/>
      <c r="NFI2378" s="14"/>
      <c r="NFJ2378" s="14"/>
      <c r="NFK2378" s="14"/>
      <c r="NFL2378" s="14"/>
      <c r="NFM2378" s="14"/>
      <c r="NFN2378" s="14"/>
      <c r="NFO2378" s="14"/>
      <c r="NFP2378" s="14"/>
      <c r="NFQ2378" s="14"/>
      <c r="NFR2378" s="14"/>
      <c r="NFS2378" s="14"/>
      <c r="NFT2378" s="14"/>
      <c r="NFU2378" s="14"/>
      <c r="NFV2378" s="14"/>
      <c r="NFW2378" s="14"/>
      <c r="NFX2378" s="14"/>
      <c r="NFY2378" s="14"/>
      <c r="NFZ2378" s="14"/>
      <c r="NGA2378" s="14"/>
      <c r="NGB2378" s="14"/>
      <c r="NGC2378" s="14"/>
      <c r="NGD2378" s="14"/>
      <c r="NGE2378" s="14"/>
      <c r="NGF2378" s="14"/>
      <c r="NGG2378" s="14"/>
      <c r="NGH2378" s="14"/>
      <c r="NGI2378" s="14"/>
      <c r="NGJ2378" s="14"/>
      <c r="NGK2378" s="14"/>
      <c r="NGL2378" s="14"/>
      <c r="NGM2378" s="14"/>
      <c r="NGN2378" s="14"/>
      <c r="NGO2378" s="14"/>
      <c r="NGP2378" s="14"/>
      <c r="NGQ2378" s="14"/>
      <c r="NGR2378" s="14"/>
      <c r="NGS2378" s="14"/>
      <c r="NGT2378" s="14"/>
      <c r="NGU2378" s="14"/>
      <c r="NGV2378" s="14"/>
      <c r="NGW2378" s="14"/>
      <c r="NGX2378" s="14"/>
      <c r="NGY2378" s="14"/>
      <c r="NGZ2378" s="14"/>
      <c r="NHA2378" s="14"/>
      <c r="NHB2378" s="14"/>
      <c r="NHC2378" s="14"/>
      <c r="NHD2378" s="14"/>
      <c r="NHE2378" s="14"/>
      <c r="NHF2378" s="14"/>
      <c r="NHG2378" s="14"/>
      <c r="NHH2378" s="14"/>
      <c r="NHI2378" s="14"/>
      <c r="NHJ2378" s="14"/>
      <c r="NHK2378" s="14"/>
      <c r="NHL2378" s="14"/>
      <c r="NHM2378" s="14"/>
      <c r="NHN2378" s="14"/>
      <c r="NHO2378" s="14"/>
      <c r="NHP2378" s="14"/>
      <c r="NHQ2378" s="14"/>
      <c r="NHR2378" s="14"/>
      <c r="NHS2378" s="14"/>
      <c r="NHT2378" s="14"/>
      <c r="NHU2378" s="14"/>
      <c r="NHV2378" s="14"/>
      <c r="NHW2378" s="14"/>
      <c r="NHX2378" s="14"/>
      <c r="NHY2378" s="14"/>
      <c r="NHZ2378" s="14"/>
      <c r="NIA2378" s="14"/>
      <c r="NIB2378" s="14"/>
      <c r="NIC2378" s="14"/>
      <c r="NID2378" s="14"/>
      <c r="NIE2378" s="14"/>
      <c r="NIF2378" s="14"/>
      <c r="NIG2378" s="14"/>
      <c r="NIH2378" s="14"/>
      <c r="NII2378" s="14"/>
      <c r="NIJ2378" s="14"/>
      <c r="NIK2378" s="14"/>
      <c r="NIL2378" s="14"/>
      <c r="NIM2378" s="14"/>
      <c r="NIN2378" s="14"/>
      <c r="NIO2378" s="14"/>
      <c r="NIP2378" s="14"/>
      <c r="NIQ2378" s="14"/>
      <c r="NIR2378" s="14"/>
      <c r="NIS2378" s="14"/>
      <c r="NIT2378" s="14"/>
      <c r="NIU2378" s="14"/>
      <c r="NIV2378" s="14"/>
      <c r="NIW2378" s="14"/>
      <c r="NIX2378" s="14"/>
      <c r="NIY2378" s="14"/>
      <c r="NIZ2378" s="14"/>
      <c r="NJA2378" s="14"/>
      <c r="NJB2378" s="14"/>
      <c r="NJC2378" s="14"/>
      <c r="NJD2378" s="14"/>
      <c r="NJE2378" s="14"/>
      <c r="NJF2378" s="14"/>
      <c r="NJG2378" s="14"/>
      <c r="NJH2378" s="14"/>
      <c r="NJI2378" s="14"/>
      <c r="NJJ2378" s="14"/>
      <c r="NJK2378" s="14"/>
      <c r="NJL2378" s="14"/>
      <c r="NJM2378" s="14"/>
      <c r="NJN2378" s="14"/>
      <c r="NJO2378" s="14"/>
      <c r="NJP2378" s="14"/>
      <c r="NJQ2378" s="14"/>
      <c r="NJR2378" s="14"/>
      <c r="NJS2378" s="14"/>
      <c r="NJT2378" s="14"/>
      <c r="NJU2378" s="14"/>
      <c r="NJV2378" s="14"/>
      <c r="NJW2378" s="14"/>
      <c r="NJX2378" s="14"/>
      <c r="NJY2378" s="14"/>
      <c r="NJZ2378" s="14"/>
      <c r="NKA2378" s="14"/>
      <c r="NKB2378" s="14"/>
      <c r="NKC2378" s="14"/>
      <c r="NKD2378" s="14"/>
      <c r="NKE2378" s="14"/>
      <c r="NKF2378" s="14"/>
      <c r="NKG2378" s="14"/>
      <c r="NKH2378" s="14"/>
      <c r="NKI2378" s="14"/>
      <c r="NKJ2378" s="14"/>
      <c r="NKK2378" s="14"/>
      <c r="NKL2378" s="14"/>
      <c r="NKM2378" s="14"/>
      <c r="NKN2378" s="14"/>
      <c r="NKO2378" s="14"/>
      <c r="NKP2378" s="14"/>
      <c r="NKQ2378" s="14"/>
      <c r="NKR2378" s="14"/>
      <c r="NKS2378" s="14"/>
      <c r="NKT2378" s="14"/>
      <c r="NKU2378" s="14"/>
      <c r="NKV2378" s="14"/>
      <c r="NKW2378" s="14"/>
      <c r="NKX2378" s="14"/>
      <c r="NKY2378" s="14"/>
      <c r="NKZ2378" s="14"/>
      <c r="NLA2378" s="14"/>
      <c r="NLB2378" s="14"/>
      <c r="NLC2378" s="14"/>
      <c r="NLD2378" s="14"/>
      <c r="NLE2378" s="14"/>
      <c r="NLF2378" s="14"/>
      <c r="NLG2378" s="14"/>
      <c r="NLH2378" s="14"/>
      <c r="NLI2378" s="14"/>
      <c r="NLJ2378" s="14"/>
      <c r="NLK2378" s="14"/>
      <c r="NLL2378" s="14"/>
      <c r="NLM2378" s="14"/>
      <c r="NLN2378" s="14"/>
      <c r="NLO2378" s="14"/>
      <c r="NLP2378" s="14"/>
      <c r="NLQ2378" s="14"/>
      <c r="NLR2378" s="14"/>
      <c r="NLS2378" s="14"/>
      <c r="NLT2378" s="14"/>
      <c r="NLU2378" s="14"/>
      <c r="NLV2378" s="14"/>
      <c r="NLW2378" s="14"/>
      <c r="NLX2378" s="14"/>
      <c r="NLY2378" s="14"/>
      <c r="NLZ2378" s="14"/>
      <c r="NMA2378" s="14"/>
      <c r="NMB2378" s="14"/>
      <c r="NMC2378" s="14"/>
      <c r="NMD2378" s="14"/>
      <c r="NME2378" s="14"/>
      <c r="NMF2378" s="14"/>
      <c r="NMG2378" s="14"/>
      <c r="NMH2378" s="14"/>
      <c r="NMI2378" s="14"/>
      <c r="NMJ2378" s="14"/>
      <c r="NMK2378" s="14"/>
      <c r="NML2378" s="14"/>
      <c r="NMM2378" s="14"/>
      <c r="NMN2378" s="14"/>
      <c r="NMO2378" s="14"/>
      <c r="NMP2378" s="14"/>
      <c r="NMQ2378" s="14"/>
      <c r="NMR2378" s="14"/>
      <c r="NMS2378" s="14"/>
      <c r="NMT2378" s="14"/>
      <c r="NMU2378" s="14"/>
      <c r="NMV2378" s="14"/>
      <c r="NMW2378" s="14"/>
      <c r="NMX2378" s="14"/>
      <c r="NMY2378" s="14"/>
      <c r="NMZ2378" s="14"/>
      <c r="NNA2378" s="14"/>
      <c r="NNB2378" s="14"/>
      <c r="NNC2378" s="14"/>
      <c r="NND2378" s="14"/>
      <c r="NNE2378" s="14"/>
      <c r="NNF2378" s="14"/>
      <c r="NNG2378" s="14"/>
      <c r="NNH2378" s="14"/>
      <c r="NNI2378" s="14"/>
      <c r="NNJ2378" s="14"/>
      <c r="NNK2378" s="14"/>
      <c r="NNL2378" s="14"/>
      <c r="NNM2378" s="14"/>
      <c r="NNN2378" s="14"/>
      <c r="NNO2378" s="14"/>
      <c r="NNP2378" s="14"/>
      <c r="NNQ2378" s="14"/>
      <c r="NNR2378" s="14"/>
      <c r="NNS2378" s="14"/>
      <c r="NNT2378" s="14"/>
      <c r="NNU2378" s="14"/>
      <c r="NNV2378" s="14"/>
      <c r="NNW2378" s="14"/>
      <c r="NNX2378" s="14"/>
      <c r="NNY2378" s="14"/>
      <c r="NNZ2378" s="14"/>
      <c r="NOA2378" s="14"/>
      <c r="NOB2378" s="14"/>
      <c r="NOC2378" s="14"/>
      <c r="NOD2378" s="14"/>
      <c r="NOE2378" s="14"/>
      <c r="NOF2378" s="14"/>
      <c r="NOG2378" s="14"/>
      <c r="NOH2378" s="14"/>
      <c r="NOI2378" s="14"/>
      <c r="NOJ2378" s="14"/>
      <c r="NOK2378" s="14"/>
      <c r="NOL2378" s="14"/>
      <c r="NOM2378" s="14"/>
      <c r="NON2378" s="14"/>
      <c r="NOO2378" s="14"/>
      <c r="NOP2378" s="14"/>
      <c r="NOQ2378" s="14"/>
      <c r="NOR2378" s="14"/>
      <c r="NOS2378" s="14"/>
      <c r="NOT2378" s="14"/>
      <c r="NOU2378" s="14"/>
      <c r="NOV2378" s="14"/>
      <c r="NOW2378" s="14"/>
      <c r="NOX2378" s="14"/>
      <c r="NOY2378" s="14"/>
      <c r="NOZ2378" s="14"/>
      <c r="NPA2378" s="14"/>
      <c r="NPB2378" s="14"/>
      <c r="NPC2378" s="14"/>
      <c r="NPD2378" s="14"/>
      <c r="NPE2378" s="14"/>
      <c r="NPF2378" s="14"/>
      <c r="NPG2378" s="14"/>
      <c r="NPH2378" s="14"/>
      <c r="NPI2378" s="14"/>
      <c r="NPJ2378" s="14"/>
      <c r="NPK2378" s="14"/>
      <c r="NPL2378" s="14"/>
      <c r="NPM2378" s="14"/>
      <c r="NPN2378" s="14"/>
      <c r="NPO2378" s="14"/>
      <c r="NPP2378" s="14"/>
      <c r="NPQ2378" s="14"/>
      <c r="NPR2378" s="14"/>
      <c r="NPS2378" s="14"/>
      <c r="NPT2378" s="14"/>
      <c r="NPU2378" s="14"/>
      <c r="NPV2378" s="14"/>
      <c r="NPW2378" s="14"/>
      <c r="NPX2378" s="14"/>
      <c r="NPY2378" s="14"/>
      <c r="NPZ2378" s="14"/>
      <c r="NQA2378" s="14"/>
      <c r="NQB2378" s="14"/>
      <c r="NQC2378" s="14"/>
      <c r="NQD2378" s="14"/>
      <c r="NQE2378" s="14"/>
      <c r="NQF2378" s="14"/>
      <c r="NQG2378" s="14"/>
      <c r="NQH2378" s="14"/>
      <c r="NQI2378" s="14"/>
      <c r="NQJ2378" s="14"/>
      <c r="NQK2378" s="14"/>
      <c r="NQL2378" s="14"/>
      <c r="NQM2378" s="14"/>
      <c r="NQN2378" s="14"/>
      <c r="NQO2378" s="14"/>
      <c r="NQP2378" s="14"/>
      <c r="NQQ2378" s="14"/>
      <c r="NQR2378" s="14"/>
      <c r="NQS2378" s="14"/>
      <c r="NQT2378" s="14"/>
      <c r="NQU2378" s="14"/>
      <c r="NQV2378" s="14"/>
      <c r="NQW2378" s="14"/>
      <c r="NQX2378" s="14"/>
      <c r="NQY2378" s="14"/>
      <c r="NQZ2378" s="14"/>
      <c r="NRA2378" s="14"/>
      <c r="NRB2378" s="14"/>
      <c r="NRC2378" s="14"/>
      <c r="NRD2378" s="14"/>
      <c r="NRE2378" s="14"/>
      <c r="NRF2378" s="14"/>
      <c r="NRG2378" s="14"/>
      <c r="NRH2378" s="14"/>
      <c r="NRI2378" s="14"/>
      <c r="NRJ2378" s="14"/>
      <c r="NRK2378" s="14"/>
      <c r="NRL2378" s="14"/>
      <c r="NRM2378" s="14"/>
      <c r="NRN2378" s="14"/>
      <c r="NRO2378" s="14"/>
      <c r="NRP2378" s="14"/>
      <c r="NRQ2378" s="14"/>
      <c r="NRR2378" s="14"/>
      <c r="NRS2378" s="14"/>
      <c r="NRT2378" s="14"/>
      <c r="NRU2378" s="14"/>
      <c r="NRV2378" s="14"/>
      <c r="NRW2378" s="14"/>
      <c r="NRX2378" s="14"/>
      <c r="NRY2378" s="14"/>
      <c r="NRZ2378" s="14"/>
      <c r="NSA2378" s="14"/>
      <c r="NSB2378" s="14"/>
      <c r="NSC2378" s="14"/>
      <c r="NSD2378" s="14"/>
      <c r="NSE2378" s="14"/>
      <c r="NSF2378" s="14"/>
      <c r="NSG2378" s="14"/>
      <c r="NSH2378" s="14"/>
      <c r="NSI2378" s="14"/>
      <c r="NSJ2378" s="14"/>
      <c r="NSK2378" s="14"/>
      <c r="NSL2378" s="14"/>
      <c r="NSM2378" s="14"/>
      <c r="NSN2378" s="14"/>
      <c r="NSO2378" s="14"/>
      <c r="NSP2378" s="14"/>
      <c r="NSQ2378" s="14"/>
      <c r="NSR2378" s="14"/>
      <c r="NSS2378" s="14"/>
      <c r="NST2378" s="14"/>
      <c r="NSU2378" s="14"/>
      <c r="NSV2378" s="14"/>
      <c r="NSW2378" s="14"/>
      <c r="NSX2378" s="14"/>
      <c r="NSY2378" s="14"/>
      <c r="NSZ2378" s="14"/>
      <c r="NTA2378" s="14"/>
      <c r="NTB2378" s="14"/>
      <c r="NTC2378" s="14"/>
      <c r="NTD2378" s="14"/>
      <c r="NTE2378" s="14"/>
      <c r="NTF2378" s="14"/>
      <c r="NTG2378" s="14"/>
      <c r="NTH2378" s="14"/>
      <c r="NTI2378" s="14"/>
      <c r="NTJ2378" s="14"/>
      <c r="NTK2378" s="14"/>
      <c r="NTL2378" s="14"/>
      <c r="NTM2378" s="14"/>
      <c r="NTN2378" s="14"/>
      <c r="NTO2378" s="14"/>
      <c r="NTP2378" s="14"/>
      <c r="NTQ2378" s="14"/>
      <c r="NTR2378" s="14"/>
      <c r="NTS2378" s="14"/>
      <c r="NTT2378" s="14"/>
      <c r="NTU2378" s="14"/>
      <c r="NTV2378" s="14"/>
      <c r="NTW2378" s="14"/>
      <c r="NTX2378" s="14"/>
      <c r="NTY2378" s="14"/>
      <c r="NTZ2378" s="14"/>
      <c r="NUA2378" s="14"/>
      <c r="NUB2378" s="14"/>
      <c r="NUC2378" s="14"/>
      <c r="NUD2378" s="14"/>
      <c r="NUE2378" s="14"/>
      <c r="NUF2378" s="14"/>
      <c r="NUG2378" s="14"/>
      <c r="NUH2378" s="14"/>
      <c r="NUI2378" s="14"/>
      <c r="NUJ2378" s="14"/>
      <c r="NUK2378" s="14"/>
      <c r="NUL2378" s="14"/>
      <c r="NUM2378" s="14"/>
      <c r="NUN2378" s="14"/>
      <c r="NUO2378" s="14"/>
      <c r="NUP2378" s="14"/>
      <c r="NUQ2378" s="14"/>
      <c r="NUR2378" s="14"/>
      <c r="NUS2378" s="14"/>
      <c r="NUT2378" s="14"/>
      <c r="NUU2378" s="14"/>
      <c r="NUV2378" s="14"/>
      <c r="NUW2378" s="14"/>
      <c r="NUX2378" s="14"/>
      <c r="NUY2378" s="14"/>
      <c r="NUZ2378" s="14"/>
      <c r="NVA2378" s="14"/>
      <c r="NVB2378" s="14"/>
      <c r="NVC2378" s="14"/>
      <c r="NVD2378" s="14"/>
      <c r="NVE2378" s="14"/>
      <c r="NVF2378" s="14"/>
      <c r="NVG2378" s="14"/>
      <c r="NVH2378" s="14"/>
      <c r="NVI2378" s="14"/>
      <c r="NVJ2378" s="14"/>
      <c r="NVK2378" s="14"/>
      <c r="NVL2378" s="14"/>
      <c r="NVM2378" s="14"/>
      <c r="NVN2378" s="14"/>
      <c r="NVO2378" s="14"/>
      <c r="NVP2378" s="14"/>
      <c r="NVQ2378" s="14"/>
      <c r="NVR2378" s="14"/>
      <c r="NVS2378" s="14"/>
      <c r="NVT2378" s="14"/>
      <c r="NVU2378" s="14"/>
      <c r="NVV2378" s="14"/>
      <c r="NVW2378" s="14"/>
      <c r="NVX2378" s="14"/>
      <c r="NVY2378" s="14"/>
      <c r="NVZ2378" s="14"/>
      <c r="NWA2378" s="14"/>
      <c r="NWB2378" s="14"/>
      <c r="NWC2378" s="14"/>
      <c r="NWD2378" s="14"/>
      <c r="NWE2378" s="14"/>
      <c r="NWF2378" s="14"/>
      <c r="NWG2378" s="14"/>
      <c r="NWH2378" s="14"/>
      <c r="NWI2378" s="14"/>
      <c r="NWJ2378" s="14"/>
      <c r="NWK2378" s="14"/>
      <c r="NWL2378" s="14"/>
      <c r="NWM2378" s="14"/>
      <c r="NWN2378" s="14"/>
      <c r="NWO2378" s="14"/>
      <c r="NWP2378" s="14"/>
      <c r="NWQ2378" s="14"/>
      <c r="NWR2378" s="14"/>
      <c r="NWS2378" s="14"/>
      <c r="NWT2378" s="14"/>
      <c r="NWU2378" s="14"/>
      <c r="NWV2378" s="14"/>
      <c r="NWW2378" s="14"/>
      <c r="NWX2378" s="14"/>
      <c r="NWY2378" s="14"/>
      <c r="NWZ2378" s="14"/>
      <c r="NXA2378" s="14"/>
      <c r="NXB2378" s="14"/>
      <c r="NXC2378" s="14"/>
      <c r="NXD2378" s="14"/>
      <c r="NXE2378" s="14"/>
      <c r="NXF2378" s="14"/>
      <c r="NXG2378" s="14"/>
      <c r="NXH2378" s="14"/>
      <c r="NXI2378" s="14"/>
      <c r="NXJ2378" s="14"/>
      <c r="NXK2378" s="14"/>
      <c r="NXL2378" s="14"/>
      <c r="NXM2378" s="14"/>
      <c r="NXN2378" s="14"/>
      <c r="NXO2378" s="14"/>
      <c r="NXP2378" s="14"/>
      <c r="NXQ2378" s="14"/>
      <c r="NXR2378" s="14"/>
      <c r="NXS2378" s="14"/>
      <c r="NXT2378" s="14"/>
      <c r="NXU2378" s="14"/>
      <c r="NXV2378" s="14"/>
      <c r="NXW2378" s="14"/>
      <c r="NXX2378" s="14"/>
      <c r="NXY2378" s="14"/>
      <c r="NXZ2378" s="14"/>
      <c r="NYA2378" s="14"/>
      <c r="NYB2378" s="14"/>
      <c r="NYC2378" s="14"/>
      <c r="NYD2378" s="14"/>
      <c r="NYE2378" s="14"/>
      <c r="NYF2378" s="14"/>
      <c r="NYG2378" s="14"/>
      <c r="NYH2378" s="14"/>
      <c r="NYI2378" s="14"/>
      <c r="NYJ2378" s="14"/>
      <c r="NYK2378" s="14"/>
      <c r="NYL2378" s="14"/>
      <c r="NYM2378" s="14"/>
      <c r="NYN2378" s="14"/>
      <c r="NYO2378" s="14"/>
      <c r="NYP2378" s="14"/>
      <c r="NYQ2378" s="14"/>
      <c r="NYR2378" s="14"/>
      <c r="NYS2378" s="14"/>
      <c r="NYT2378" s="14"/>
      <c r="NYU2378" s="14"/>
      <c r="NYV2378" s="14"/>
      <c r="NYW2378" s="14"/>
      <c r="NYX2378" s="14"/>
      <c r="NYY2378" s="14"/>
      <c r="NYZ2378" s="14"/>
      <c r="NZA2378" s="14"/>
      <c r="NZB2378" s="14"/>
      <c r="NZC2378" s="14"/>
      <c r="NZD2378" s="14"/>
      <c r="NZE2378" s="14"/>
      <c r="NZF2378" s="14"/>
      <c r="NZG2378" s="14"/>
      <c r="NZH2378" s="14"/>
      <c r="NZI2378" s="14"/>
      <c r="NZJ2378" s="14"/>
      <c r="NZK2378" s="14"/>
      <c r="NZL2378" s="14"/>
      <c r="NZM2378" s="14"/>
      <c r="NZN2378" s="14"/>
      <c r="NZO2378" s="14"/>
      <c r="NZP2378" s="14"/>
      <c r="NZQ2378" s="14"/>
      <c r="NZR2378" s="14"/>
      <c r="NZS2378" s="14"/>
      <c r="NZT2378" s="14"/>
      <c r="NZU2378" s="14"/>
      <c r="NZV2378" s="14"/>
      <c r="NZW2378" s="14"/>
      <c r="NZX2378" s="14"/>
      <c r="NZY2378" s="14"/>
      <c r="NZZ2378" s="14"/>
      <c r="OAA2378" s="14"/>
      <c r="OAB2378" s="14"/>
      <c r="OAC2378" s="14"/>
      <c r="OAD2378" s="14"/>
      <c r="OAE2378" s="14"/>
      <c r="OAF2378" s="14"/>
      <c r="OAG2378" s="14"/>
      <c r="OAH2378" s="14"/>
      <c r="OAI2378" s="14"/>
      <c r="OAJ2378" s="14"/>
      <c r="OAK2378" s="14"/>
      <c r="OAL2378" s="14"/>
      <c r="OAM2378" s="14"/>
      <c r="OAN2378" s="14"/>
      <c r="OAO2378" s="14"/>
      <c r="OAP2378" s="14"/>
      <c r="OAQ2378" s="14"/>
      <c r="OAR2378" s="14"/>
      <c r="OAS2378" s="14"/>
      <c r="OAT2378" s="14"/>
      <c r="OAU2378" s="14"/>
      <c r="OAV2378" s="14"/>
      <c r="OAW2378" s="14"/>
      <c r="OAX2378" s="14"/>
      <c r="OAY2378" s="14"/>
      <c r="OAZ2378" s="14"/>
      <c r="OBA2378" s="14"/>
      <c r="OBB2378" s="14"/>
      <c r="OBC2378" s="14"/>
      <c r="OBD2378" s="14"/>
      <c r="OBE2378" s="14"/>
      <c r="OBF2378" s="14"/>
      <c r="OBG2378" s="14"/>
      <c r="OBH2378" s="14"/>
      <c r="OBI2378" s="14"/>
      <c r="OBJ2378" s="14"/>
      <c r="OBK2378" s="14"/>
      <c r="OBL2378" s="14"/>
      <c r="OBM2378" s="14"/>
      <c r="OBN2378" s="14"/>
      <c r="OBO2378" s="14"/>
      <c r="OBP2378" s="14"/>
      <c r="OBQ2378" s="14"/>
      <c r="OBR2378" s="14"/>
      <c r="OBS2378" s="14"/>
      <c r="OBT2378" s="14"/>
      <c r="OBU2378" s="14"/>
      <c r="OBV2378" s="14"/>
      <c r="OBW2378" s="14"/>
      <c r="OBX2378" s="14"/>
      <c r="OBY2378" s="14"/>
      <c r="OBZ2378" s="14"/>
      <c r="OCA2378" s="14"/>
      <c r="OCB2378" s="14"/>
      <c r="OCC2378" s="14"/>
      <c r="OCD2378" s="14"/>
      <c r="OCE2378" s="14"/>
      <c r="OCF2378" s="14"/>
      <c r="OCG2378" s="14"/>
      <c r="OCH2378" s="14"/>
      <c r="OCI2378" s="14"/>
      <c r="OCJ2378" s="14"/>
      <c r="OCK2378" s="14"/>
      <c r="OCL2378" s="14"/>
      <c r="OCM2378" s="14"/>
      <c r="OCN2378" s="14"/>
      <c r="OCO2378" s="14"/>
      <c r="OCP2378" s="14"/>
      <c r="OCQ2378" s="14"/>
      <c r="OCR2378" s="14"/>
      <c r="OCS2378" s="14"/>
      <c r="OCT2378" s="14"/>
      <c r="OCU2378" s="14"/>
      <c r="OCV2378" s="14"/>
      <c r="OCW2378" s="14"/>
      <c r="OCX2378" s="14"/>
      <c r="OCY2378" s="14"/>
      <c r="OCZ2378" s="14"/>
      <c r="ODA2378" s="14"/>
      <c r="ODB2378" s="14"/>
      <c r="ODC2378" s="14"/>
      <c r="ODD2378" s="14"/>
      <c r="ODE2378" s="14"/>
      <c r="ODF2378" s="14"/>
      <c r="ODG2378" s="14"/>
      <c r="ODH2378" s="14"/>
      <c r="ODI2378" s="14"/>
      <c r="ODJ2378" s="14"/>
      <c r="ODK2378" s="14"/>
      <c r="ODL2378" s="14"/>
      <c r="ODM2378" s="14"/>
      <c r="ODN2378" s="14"/>
      <c r="ODO2378" s="14"/>
      <c r="ODP2378" s="14"/>
      <c r="ODQ2378" s="14"/>
      <c r="ODR2378" s="14"/>
      <c r="ODS2378" s="14"/>
      <c r="ODT2378" s="14"/>
      <c r="ODU2378" s="14"/>
      <c r="ODV2378" s="14"/>
      <c r="ODW2378" s="14"/>
      <c r="ODX2378" s="14"/>
      <c r="ODY2378" s="14"/>
      <c r="ODZ2378" s="14"/>
      <c r="OEA2378" s="14"/>
      <c r="OEB2378" s="14"/>
      <c r="OEC2378" s="14"/>
      <c r="OED2378" s="14"/>
      <c r="OEE2378" s="14"/>
      <c r="OEF2378" s="14"/>
      <c r="OEG2378" s="14"/>
      <c r="OEH2378" s="14"/>
      <c r="OEI2378" s="14"/>
      <c r="OEJ2378" s="14"/>
      <c r="OEK2378" s="14"/>
      <c r="OEL2378" s="14"/>
      <c r="OEM2378" s="14"/>
      <c r="OEN2378" s="14"/>
      <c r="OEO2378" s="14"/>
      <c r="OEP2378" s="14"/>
      <c r="OEQ2378" s="14"/>
      <c r="OER2378" s="14"/>
      <c r="OES2378" s="14"/>
      <c r="OET2378" s="14"/>
      <c r="OEU2378" s="14"/>
      <c r="OEV2378" s="14"/>
      <c r="OEW2378" s="14"/>
      <c r="OEX2378" s="14"/>
      <c r="OEY2378" s="14"/>
      <c r="OEZ2378" s="14"/>
      <c r="OFA2378" s="14"/>
      <c r="OFB2378" s="14"/>
      <c r="OFC2378" s="14"/>
      <c r="OFD2378" s="14"/>
      <c r="OFE2378" s="14"/>
      <c r="OFF2378" s="14"/>
      <c r="OFG2378" s="14"/>
      <c r="OFH2378" s="14"/>
      <c r="OFI2378" s="14"/>
      <c r="OFJ2378" s="14"/>
      <c r="OFK2378" s="14"/>
      <c r="OFL2378" s="14"/>
      <c r="OFM2378" s="14"/>
      <c r="OFN2378" s="14"/>
      <c r="OFO2378" s="14"/>
      <c r="OFP2378" s="14"/>
      <c r="OFQ2378" s="14"/>
      <c r="OFR2378" s="14"/>
      <c r="OFS2378" s="14"/>
      <c r="OFT2378" s="14"/>
      <c r="OFU2378" s="14"/>
      <c r="OFV2378" s="14"/>
      <c r="OFW2378" s="14"/>
      <c r="OFX2378" s="14"/>
      <c r="OFY2378" s="14"/>
      <c r="OFZ2378" s="14"/>
      <c r="OGA2378" s="14"/>
      <c r="OGB2378" s="14"/>
      <c r="OGC2378" s="14"/>
      <c r="OGD2378" s="14"/>
      <c r="OGE2378" s="14"/>
      <c r="OGF2378" s="14"/>
      <c r="OGG2378" s="14"/>
      <c r="OGH2378" s="14"/>
      <c r="OGI2378" s="14"/>
      <c r="OGJ2378" s="14"/>
      <c r="OGK2378" s="14"/>
      <c r="OGL2378" s="14"/>
      <c r="OGM2378" s="14"/>
      <c r="OGN2378" s="14"/>
      <c r="OGO2378" s="14"/>
      <c r="OGP2378" s="14"/>
      <c r="OGQ2378" s="14"/>
      <c r="OGR2378" s="14"/>
      <c r="OGS2378" s="14"/>
      <c r="OGT2378" s="14"/>
      <c r="OGU2378" s="14"/>
      <c r="OGV2378" s="14"/>
      <c r="OGW2378" s="14"/>
      <c r="OGX2378" s="14"/>
      <c r="OGY2378" s="14"/>
      <c r="OGZ2378" s="14"/>
      <c r="OHA2378" s="14"/>
      <c r="OHB2378" s="14"/>
      <c r="OHC2378" s="14"/>
      <c r="OHD2378" s="14"/>
      <c r="OHE2378" s="14"/>
      <c r="OHF2378" s="14"/>
      <c r="OHG2378" s="14"/>
      <c r="OHH2378" s="14"/>
      <c r="OHI2378" s="14"/>
      <c r="OHJ2378" s="14"/>
      <c r="OHK2378" s="14"/>
      <c r="OHL2378" s="14"/>
      <c r="OHM2378" s="14"/>
      <c r="OHN2378" s="14"/>
      <c r="OHO2378" s="14"/>
      <c r="OHP2378" s="14"/>
      <c r="OHQ2378" s="14"/>
      <c r="OHR2378" s="14"/>
      <c r="OHS2378" s="14"/>
      <c r="OHT2378" s="14"/>
      <c r="OHU2378" s="14"/>
      <c r="OHV2378" s="14"/>
      <c r="OHW2378" s="14"/>
      <c r="OHX2378" s="14"/>
      <c r="OHY2378" s="14"/>
      <c r="OHZ2378" s="14"/>
      <c r="OIA2378" s="14"/>
      <c r="OIB2378" s="14"/>
      <c r="OIC2378" s="14"/>
      <c r="OID2378" s="14"/>
      <c r="OIE2378" s="14"/>
      <c r="OIF2378" s="14"/>
      <c r="OIG2378" s="14"/>
      <c r="OIH2378" s="14"/>
      <c r="OII2378" s="14"/>
      <c r="OIJ2378" s="14"/>
      <c r="OIK2378" s="14"/>
      <c r="OIL2378" s="14"/>
      <c r="OIM2378" s="14"/>
      <c r="OIN2378" s="14"/>
      <c r="OIO2378" s="14"/>
      <c r="OIP2378" s="14"/>
      <c r="OIQ2378" s="14"/>
      <c r="OIR2378" s="14"/>
      <c r="OIS2378" s="14"/>
      <c r="OIT2378" s="14"/>
      <c r="OIU2378" s="14"/>
      <c r="OIV2378" s="14"/>
      <c r="OIW2378" s="14"/>
      <c r="OIX2378" s="14"/>
      <c r="OIY2378" s="14"/>
      <c r="OIZ2378" s="14"/>
      <c r="OJA2378" s="14"/>
      <c r="OJB2378" s="14"/>
      <c r="OJC2378" s="14"/>
      <c r="OJD2378" s="14"/>
      <c r="OJE2378" s="14"/>
      <c r="OJF2378" s="14"/>
      <c r="OJG2378" s="14"/>
      <c r="OJH2378" s="14"/>
      <c r="OJI2378" s="14"/>
      <c r="OJJ2378" s="14"/>
      <c r="OJK2378" s="14"/>
      <c r="OJL2378" s="14"/>
      <c r="OJM2378" s="14"/>
      <c r="OJN2378" s="14"/>
      <c r="OJO2378" s="14"/>
      <c r="OJP2378" s="14"/>
      <c r="OJQ2378" s="14"/>
      <c r="OJR2378" s="14"/>
      <c r="OJS2378" s="14"/>
      <c r="OJT2378" s="14"/>
      <c r="OJU2378" s="14"/>
      <c r="OJV2378" s="14"/>
      <c r="OJW2378" s="14"/>
      <c r="OJX2378" s="14"/>
      <c r="OJY2378" s="14"/>
      <c r="OJZ2378" s="14"/>
      <c r="OKA2378" s="14"/>
      <c r="OKB2378" s="14"/>
      <c r="OKC2378" s="14"/>
      <c r="OKD2378" s="14"/>
      <c r="OKE2378" s="14"/>
      <c r="OKF2378" s="14"/>
      <c r="OKG2378" s="14"/>
      <c r="OKH2378" s="14"/>
      <c r="OKI2378" s="14"/>
      <c r="OKJ2378" s="14"/>
      <c r="OKK2378" s="14"/>
      <c r="OKL2378" s="14"/>
      <c r="OKM2378" s="14"/>
      <c r="OKN2378" s="14"/>
      <c r="OKO2378" s="14"/>
      <c r="OKP2378" s="14"/>
      <c r="OKQ2378" s="14"/>
      <c r="OKR2378" s="14"/>
      <c r="OKS2378" s="14"/>
      <c r="OKT2378" s="14"/>
      <c r="OKU2378" s="14"/>
      <c r="OKV2378" s="14"/>
      <c r="OKW2378" s="14"/>
      <c r="OKX2378" s="14"/>
      <c r="OKY2378" s="14"/>
      <c r="OKZ2378" s="14"/>
      <c r="OLA2378" s="14"/>
      <c r="OLB2378" s="14"/>
      <c r="OLC2378" s="14"/>
      <c r="OLD2378" s="14"/>
      <c r="OLE2378" s="14"/>
      <c r="OLF2378" s="14"/>
      <c r="OLG2378" s="14"/>
      <c r="OLH2378" s="14"/>
      <c r="OLI2378" s="14"/>
      <c r="OLJ2378" s="14"/>
      <c r="OLK2378" s="14"/>
      <c r="OLL2378" s="14"/>
      <c r="OLM2378" s="14"/>
      <c r="OLN2378" s="14"/>
      <c r="OLO2378" s="14"/>
      <c r="OLP2378" s="14"/>
      <c r="OLQ2378" s="14"/>
      <c r="OLR2378" s="14"/>
      <c r="OLS2378" s="14"/>
      <c r="OLT2378" s="14"/>
      <c r="OLU2378" s="14"/>
      <c r="OLV2378" s="14"/>
      <c r="OLW2378" s="14"/>
      <c r="OLX2378" s="14"/>
      <c r="OLY2378" s="14"/>
      <c r="OLZ2378" s="14"/>
      <c r="OMA2378" s="14"/>
      <c r="OMB2378" s="14"/>
      <c r="OMC2378" s="14"/>
      <c r="OMD2378" s="14"/>
      <c r="OME2378" s="14"/>
      <c r="OMF2378" s="14"/>
      <c r="OMG2378" s="14"/>
      <c r="OMH2378" s="14"/>
      <c r="OMI2378" s="14"/>
      <c r="OMJ2378" s="14"/>
      <c r="OMK2378" s="14"/>
      <c r="OML2378" s="14"/>
      <c r="OMM2378" s="14"/>
      <c r="OMN2378" s="14"/>
      <c r="OMO2378" s="14"/>
      <c r="OMP2378" s="14"/>
      <c r="OMQ2378" s="14"/>
      <c r="OMR2378" s="14"/>
      <c r="OMS2378" s="14"/>
      <c r="OMT2378" s="14"/>
      <c r="OMU2378" s="14"/>
      <c r="OMV2378" s="14"/>
      <c r="OMW2378" s="14"/>
      <c r="OMX2378" s="14"/>
      <c r="OMY2378" s="14"/>
      <c r="OMZ2378" s="14"/>
      <c r="ONA2378" s="14"/>
      <c r="ONB2378" s="14"/>
      <c r="ONC2378" s="14"/>
      <c r="OND2378" s="14"/>
      <c r="ONE2378" s="14"/>
      <c r="ONF2378" s="14"/>
      <c r="ONG2378" s="14"/>
      <c r="ONH2378" s="14"/>
      <c r="ONI2378" s="14"/>
      <c r="ONJ2378" s="14"/>
      <c r="ONK2378" s="14"/>
      <c r="ONL2378" s="14"/>
      <c r="ONM2378" s="14"/>
      <c r="ONN2378" s="14"/>
      <c r="ONO2378" s="14"/>
      <c r="ONP2378" s="14"/>
      <c r="ONQ2378" s="14"/>
      <c r="ONR2378" s="14"/>
      <c r="ONS2378" s="14"/>
      <c r="ONT2378" s="14"/>
      <c r="ONU2378" s="14"/>
      <c r="ONV2378" s="14"/>
      <c r="ONW2378" s="14"/>
      <c r="ONX2378" s="14"/>
      <c r="ONY2378" s="14"/>
      <c r="ONZ2378" s="14"/>
      <c r="OOA2378" s="14"/>
      <c r="OOB2378" s="14"/>
      <c r="OOC2378" s="14"/>
      <c r="OOD2378" s="14"/>
      <c r="OOE2378" s="14"/>
      <c r="OOF2378" s="14"/>
      <c r="OOG2378" s="14"/>
      <c r="OOH2378" s="14"/>
      <c r="OOI2378" s="14"/>
      <c r="OOJ2378" s="14"/>
      <c r="OOK2378" s="14"/>
      <c r="OOL2378" s="14"/>
      <c r="OOM2378" s="14"/>
      <c r="OON2378" s="14"/>
      <c r="OOO2378" s="14"/>
      <c r="OOP2378" s="14"/>
      <c r="OOQ2378" s="14"/>
      <c r="OOR2378" s="14"/>
      <c r="OOS2378" s="14"/>
      <c r="OOT2378" s="14"/>
      <c r="OOU2378" s="14"/>
      <c r="OOV2378" s="14"/>
      <c r="OOW2378" s="14"/>
      <c r="OOX2378" s="14"/>
      <c r="OOY2378" s="14"/>
      <c r="OOZ2378" s="14"/>
      <c r="OPA2378" s="14"/>
      <c r="OPB2378" s="14"/>
      <c r="OPC2378" s="14"/>
      <c r="OPD2378" s="14"/>
      <c r="OPE2378" s="14"/>
      <c r="OPF2378" s="14"/>
      <c r="OPG2378" s="14"/>
      <c r="OPH2378" s="14"/>
      <c r="OPI2378" s="14"/>
      <c r="OPJ2378" s="14"/>
      <c r="OPK2378" s="14"/>
      <c r="OPL2378" s="14"/>
      <c r="OPM2378" s="14"/>
      <c r="OPN2378" s="14"/>
      <c r="OPO2378" s="14"/>
      <c r="OPP2378" s="14"/>
      <c r="OPQ2378" s="14"/>
      <c r="OPR2378" s="14"/>
      <c r="OPS2378" s="14"/>
      <c r="OPT2378" s="14"/>
      <c r="OPU2378" s="14"/>
      <c r="OPV2378" s="14"/>
      <c r="OPW2378" s="14"/>
      <c r="OPX2378" s="14"/>
      <c r="OPY2378" s="14"/>
      <c r="OPZ2378" s="14"/>
      <c r="OQA2378" s="14"/>
      <c r="OQB2378" s="14"/>
      <c r="OQC2378" s="14"/>
      <c r="OQD2378" s="14"/>
      <c r="OQE2378" s="14"/>
      <c r="OQF2378" s="14"/>
      <c r="OQG2378" s="14"/>
      <c r="OQH2378" s="14"/>
      <c r="OQI2378" s="14"/>
      <c r="OQJ2378" s="14"/>
      <c r="OQK2378" s="14"/>
      <c r="OQL2378" s="14"/>
      <c r="OQM2378" s="14"/>
      <c r="OQN2378" s="14"/>
      <c r="OQO2378" s="14"/>
      <c r="OQP2378" s="14"/>
      <c r="OQQ2378" s="14"/>
      <c r="OQR2378" s="14"/>
      <c r="OQS2378" s="14"/>
      <c r="OQT2378" s="14"/>
      <c r="OQU2378" s="14"/>
      <c r="OQV2378" s="14"/>
      <c r="OQW2378" s="14"/>
      <c r="OQX2378" s="14"/>
      <c r="OQY2378" s="14"/>
      <c r="OQZ2378" s="14"/>
      <c r="ORA2378" s="14"/>
      <c r="ORB2378" s="14"/>
      <c r="ORC2378" s="14"/>
      <c r="ORD2378" s="14"/>
      <c r="ORE2378" s="14"/>
      <c r="ORF2378" s="14"/>
      <c r="ORG2378" s="14"/>
      <c r="ORH2378" s="14"/>
      <c r="ORI2378" s="14"/>
      <c r="ORJ2378" s="14"/>
      <c r="ORK2378" s="14"/>
      <c r="ORL2378" s="14"/>
      <c r="ORM2378" s="14"/>
      <c r="ORN2378" s="14"/>
      <c r="ORO2378" s="14"/>
      <c r="ORP2378" s="14"/>
      <c r="ORQ2378" s="14"/>
      <c r="ORR2378" s="14"/>
      <c r="ORS2378" s="14"/>
      <c r="ORT2378" s="14"/>
      <c r="ORU2378" s="14"/>
      <c r="ORV2378" s="14"/>
      <c r="ORW2378" s="14"/>
      <c r="ORX2378" s="14"/>
      <c r="ORY2378" s="14"/>
      <c r="ORZ2378" s="14"/>
      <c r="OSA2378" s="14"/>
      <c r="OSB2378" s="14"/>
      <c r="OSC2378" s="14"/>
      <c r="OSD2378" s="14"/>
      <c r="OSE2378" s="14"/>
      <c r="OSF2378" s="14"/>
      <c r="OSG2378" s="14"/>
      <c r="OSH2378" s="14"/>
      <c r="OSI2378" s="14"/>
      <c r="OSJ2378" s="14"/>
      <c r="OSK2378" s="14"/>
      <c r="OSL2378" s="14"/>
      <c r="OSM2378" s="14"/>
      <c r="OSN2378" s="14"/>
      <c r="OSO2378" s="14"/>
      <c r="OSP2378" s="14"/>
      <c r="OSQ2378" s="14"/>
      <c r="OSR2378" s="14"/>
      <c r="OSS2378" s="14"/>
      <c r="OST2378" s="14"/>
      <c r="OSU2378" s="14"/>
      <c r="OSV2378" s="14"/>
      <c r="OSW2378" s="14"/>
      <c r="OSX2378" s="14"/>
      <c r="OSY2378" s="14"/>
      <c r="OSZ2378" s="14"/>
      <c r="OTA2378" s="14"/>
      <c r="OTB2378" s="14"/>
      <c r="OTC2378" s="14"/>
      <c r="OTD2378" s="14"/>
      <c r="OTE2378" s="14"/>
      <c r="OTF2378" s="14"/>
      <c r="OTG2378" s="14"/>
      <c r="OTH2378" s="14"/>
      <c r="OTI2378" s="14"/>
      <c r="OTJ2378" s="14"/>
      <c r="OTK2378" s="14"/>
      <c r="OTL2378" s="14"/>
      <c r="OTM2378" s="14"/>
      <c r="OTN2378" s="14"/>
      <c r="OTO2378" s="14"/>
      <c r="OTP2378" s="14"/>
      <c r="OTQ2378" s="14"/>
      <c r="OTR2378" s="14"/>
      <c r="OTS2378" s="14"/>
      <c r="OTT2378" s="14"/>
      <c r="OTU2378" s="14"/>
      <c r="OTV2378" s="14"/>
      <c r="OTW2378" s="14"/>
      <c r="OTX2378" s="14"/>
      <c r="OTY2378" s="14"/>
      <c r="OTZ2378" s="14"/>
      <c r="OUA2378" s="14"/>
      <c r="OUB2378" s="14"/>
      <c r="OUC2378" s="14"/>
      <c r="OUD2378" s="14"/>
      <c r="OUE2378" s="14"/>
      <c r="OUF2378" s="14"/>
      <c r="OUG2378" s="14"/>
      <c r="OUH2378" s="14"/>
      <c r="OUI2378" s="14"/>
      <c r="OUJ2378" s="14"/>
      <c r="OUK2378" s="14"/>
      <c r="OUL2378" s="14"/>
      <c r="OUM2378" s="14"/>
      <c r="OUN2378" s="14"/>
      <c r="OUO2378" s="14"/>
      <c r="OUP2378" s="14"/>
      <c r="OUQ2378" s="14"/>
      <c r="OUR2378" s="14"/>
      <c r="OUS2378" s="14"/>
      <c r="OUT2378" s="14"/>
      <c r="OUU2378" s="14"/>
      <c r="OUV2378" s="14"/>
      <c r="OUW2378" s="14"/>
      <c r="OUX2378" s="14"/>
      <c r="OUY2378" s="14"/>
      <c r="OUZ2378" s="14"/>
      <c r="OVA2378" s="14"/>
      <c r="OVB2378" s="14"/>
      <c r="OVC2378" s="14"/>
      <c r="OVD2378" s="14"/>
      <c r="OVE2378" s="14"/>
      <c r="OVF2378" s="14"/>
      <c r="OVG2378" s="14"/>
      <c r="OVH2378" s="14"/>
      <c r="OVI2378" s="14"/>
      <c r="OVJ2378" s="14"/>
      <c r="OVK2378" s="14"/>
      <c r="OVL2378" s="14"/>
      <c r="OVM2378" s="14"/>
      <c r="OVN2378" s="14"/>
      <c r="OVO2378" s="14"/>
      <c r="OVP2378" s="14"/>
      <c r="OVQ2378" s="14"/>
      <c r="OVR2378" s="14"/>
      <c r="OVS2378" s="14"/>
      <c r="OVT2378" s="14"/>
      <c r="OVU2378" s="14"/>
      <c r="OVV2378" s="14"/>
      <c r="OVW2378" s="14"/>
      <c r="OVX2378" s="14"/>
      <c r="OVY2378" s="14"/>
      <c r="OVZ2378" s="14"/>
      <c r="OWA2378" s="14"/>
      <c r="OWB2378" s="14"/>
      <c r="OWC2378" s="14"/>
      <c r="OWD2378" s="14"/>
      <c r="OWE2378" s="14"/>
      <c r="OWF2378" s="14"/>
      <c r="OWG2378" s="14"/>
      <c r="OWH2378" s="14"/>
      <c r="OWI2378" s="14"/>
      <c r="OWJ2378" s="14"/>
      <c r="OWK2378" s="14"/>
      <c r="OWL2378" s="14"/>
      <c r="OWM2378" s="14"/>
      <c r="OWN2378" s="14"/>
      <c r="OWO2378" s="14"/>
      <c r="OWP2378" s="14"/>
      <c r="OWQ2378" s="14"/>
      <c r="OWR2378" s="14"/>
      <c r="OWS2378" s="14"/>
      <c r="OWT2378" s="14"/>
      <c r="OWU2378" s="14"/>
      <c r="OWV2378" s="14"/>
      <c r="OWW2378" s="14"/>
      <c r="OWX2378" s="14"/>
      <c r="OWY2378" s="14"/>
      <c r="OWZ2378" s="14"/>
      <c r="OXA2378" s="14"/>
      <c r="OXB2378" s="14"/>
      <c r="OXC2378" s="14"/>
      <c r="OXD2378" s="14"/>
      <c r="OXE2378" s="14"/>
      <c r="OXF2378" s="14"/>
      <c r="OXG2378" s="14"/>
      <c r="OXH2378" s="14"/>
      <c r="OXI2378" s="14"/>
      <c r="OXJ2378" s="14"/>
      <c r="OXK2378" s="14"/>
      <c r="OXL2378" s="14"/>
      <c r="OXM2378" s="14"/>
      <c r="OXN2378" s="14"/>
      <c r="OXO2378" s="14"/>
      <c r="OXP2378" s="14"/>
      <c r="OXQ2378" s="14"/>
      <c r="OXR2378" s="14"/>
      <c r="OXS2378" s="14"/>
      <c r="OXT2378" s="14"/>
      <c r="OXU2378" s="14"/>
      <c r="OXV2378" s="14"/>
      <c r="OXW2378" s="14"/>
      <c r="OXX2378" s="14"/>
      <c r="OXY2378" s="14"/>
      <c r="OXZ2378" s="14"/>
      <c r="OYA2378" s="14"/>
      <c r="OYB2378" s="14"/>
      <c r="OYC2378" s="14"/>
      <c r="OYD2378" s="14"/>
      <c r="OYE2378" s="14"/>
      <c r="OYF2378" s="14"/>
      <c r="OYG2378" s="14"/>
      <c r="OYH2378" s="14"/>
      <c r="OYI2378" s="14"/>
      <c r="OYJ2378" s="14"/>
      <c r="OYK2378" s="14"/>
      <c r="OYL2378" s="14"/>
      <c r="OYM2378" s="14"/>
      <c r="OYN2378" s="14"/>
      <c r="OYO2378" s="14"/>
      <c r="OYP2378" s="14"/>
      <c r="OYQ2378" s="14"/>
      <c r="OYR2378" s="14"/>
      <c r="OYS2378" s="14"/>
      <c r="OYT2378" s="14"/>
      <c r="OYU2378" s="14"/>
      <c r="OYV2378" s="14"/>
      <c r="OYW2378" s="14"/>
      <c r="OYX2378" s="14"/>
      <c r="OYY2378" s="14"/>
      <c r="OYZ2378" s="14"/>
      <c r="OZA2378" s="14"/>
      <c r="OZB2378" s="14"/>
      <c r="OZC2378" s="14"/>
      <c r="OZD2378" s="14"/>
      <c r="OZE2378" s="14"/>
      <c r="OZF2378" s="14"/>
      <c r="OZG2378" s="14"/>
      <c r="OZH2378" s="14"/>
      <c r="OZI2378" s="14"/>
      <c r="OZJ2378" s="14"/>
      <c r="OZK2378" s="14"/>
      <c r="OZL2378" s="14"/>
      <c r="OZM2378" s="14"/>
      <c r="OZN2378" s="14"/>
      <c r="OZO2378" s="14"/>
      <c r="OZP2378" s="14"/>
      <c r="OZQ2378" s="14"/>
      <c r="OZR2378" s="14"/>
      <c r="OZS2378" s="14"/>
      <c r="OZT2378" s="14"/>
      <c r="OZU2378" s="14"/>
      <c r="OZV2378" s="14"/>
      <c r="OZW2378" s="14"/>
      <c r="OZX2378" s="14"/>
      <c r="OZY2378" s="14"/>
      <c r="OZZ2378" s="14"/>
      <c r="PAA2378" s="14"/>
      <c r="PAB2378" s="14"/>
      <c r="PAC2378" s="14"/>
      <c r="PAD2378" s="14"/>
      <c r="PAE2378" s="14"/>
      <c r="PAF2378" s="14"/>
      <c r="PAG2378" s="14"/>
      <c r="PAH2378" s="14"/>
      <c r="PAI2378" s="14"/>
      <c r="PAJ2378" s="14"/>
      <c r="PAK2378" s="14"/>
      <c r="PAL2378" s="14"/>
      <c r="PAM2378" s="14"/>
      <c r="PAN2378" s="14"/>
      <c r="PAO2378" s="14"/>
      <c r="PAP2378" s="14"/>
      <c r="PAQ2378" s="14"/>
      <c r="PAR2378" s="14"/>
      <c r="PAS2378" s="14"/>
      <c r="PAT2378" s="14"/>
      <c r="PAU2378" s="14"/>
      <c r="PAV2378" s="14"/>
      <c r="PAW2378" s="14"/>
      <c r="PAX2378" s="14"/>
      <c r="PAY2378" s="14"/>
      <c r="PAZ2378" s="14"/>
      <c r="PBA2378" s="14"/>
      <c r="PBB2378" s="14"/>
      <c r="PBC2378" s="14"/>
      <c r="PBD2378" s="14"/>
      <c r="PBE2378" s="14"/>
      <c r="PBF2378" s="14"/>
      <c r="PBG2378" s="14"/>
      <c r="PBH2378" s="14"/>
      <c r="PBI2378" s="14"/>
      <c r="PBJ2378" s="14"/>
      <c r="PBK2378" s="14"/>
      <c r="PBL2378" s="14"/>
      <c r="PBM2378" s="14"/>
      <c r="PBN2378" s="14"/>
      <c r="PBO2378" s="14"/>
      <c r="PBP2378" s="14"/>
      <c r="PBQ2378" s="14"/>
      <c r="PBR2378" s="14"/>
      <c r="PBS2378" s="14"/>
      <c r="PBT2378" s="14"/>
      <c r="PBU2378" s="14"/>
      <c r="PBV2378" s="14"/>
      <c r="PBW2378" s="14"/>
      <c r="PBX2378" s="14"/>
      <c r="PBY2378" s="14"/>
      <c r="PBZ2378" s="14"/>
      <c r="PCA2378" s="14"/>
      <c r="PCB2378" s="14"/>
      <c r="PCC2378" s="14"/>
      <c r="PCD2378" s="14"/>
      <c r="PCE2378" s="14"/>
      <c r="PCF2378" s="14"/>
      <c r="PCG2378" s="14"/>
      <c r="PCH2378" s="14"/>
      <c r="PCI2378" s="14"/>
      <c r="PCJ2378" s="14"/>
      <c r="PCK2378" s="14"/>
      <c r="PCL2378" s="14"/>
      <c r="PCM2378" s="14"/>
      <c r="PCN2378" s="14"/>
      <c r="PCO2378" s="14"/>
      <c r="PCP2378" s="14"/>
      <c r="PCQ2378" s="14"/>
      <c r="PCR2378" s="14"/>
      <c r="PCS2378" s="14"/>
      <c r="PCT2378" s="14"/>
      <c r="PCU2378" s="14"/>
      <c r="PCV2378" s="14"/>
      <c r="PCW2378" s="14"/>
      <c r="PCX2378" s="14"/>
      <c r="PCY2378" s="14"/>
      <c r="PCZ2378" s="14"/>
      <c r="PDA2378" s="14"/>
      <c r="PDB2378" s="14"/>
      <c r="PDC2378" s="14"/>
      <c r="PDD2378" s="14"/>
      <c r="PDE2378" s="14"/>
      <c r="PDF2378" s="14"/>
      <c r="PDG2378" s="14"/>
      <c r="PDH2378" s="14"/>
      <c r="PDI2378" s="14"/>
      <c r="PDJ2378" s="14"/>
      <c r="PDK2378" s="14"/>
      <c r="PDL2378" s="14"/>
      <c r="PDM2378" s="14"/>
      <c r="PDN2378" s="14"/>
      <c r="PDO2378" s="14"/>
      <c r="PDP2378" s="14"/>
      <c r="PDQ2378" s="14"/>
      <c r="PDR2378" s="14"/>
      <c r="PDS2378" s="14"/>
      <c r="PDT2378" s="14"/>
      <c r="PDU2378" s="14"/>
      <c r="PDV2378" s="14"/>
      <c r="PDW2378" s="14"/>
      <c r="PDX2378" s="14"/>
      <c r="PDY2378" s="14"/>
      <c r="PDZ2378" s="14"/>
      <c r="PEA2378" s="14"/>
      <c r="PEB2378" s="14"/>
      <c r="PEC2378" s="14"/>
      <c r="PED2378" s="14"/>
      <c r="PEE2378" s="14"/>
      <c r="PEF2378" s="14"/>
      <c r="PEG2378" s="14"/>
      <c r="PEH2378" s="14"/>
      <c r="PEI2378" s="14"/>
      <c r="PEJ2378" s="14"/>
      <c r="PEK2378" s="14"/>
      <c r="PEL2378" s="14"/>
      <c r="PEM2378" s="14"/>
      <c r="PEN2378" s="14"/>
      <c r="PEO2378" s="14"/>
      <c r="PEP2378" s="14"/>
      <c r="PEQ2378" s="14"/>
      <c r="PER2378" s="14"/>
      <c r="PES2378" s="14"/>
      <c r="PET2378" s="14"/>
      <c r="PEU2378" s="14"/>
      <c r="PEV2378" s="14"/>
      <c r="PEW2378" s="14"/>
      <c r="PEX2378" s="14"/>
      <c r="PEY2378" s="14"/>
      <c r="PEZ2378" s="14"/>
      <c r="PFA2378" s="14"/>
      <c r="PFB2378" s="14"/>
      <c r="PFC2378" s="14"/>
      <c r="PFD2378" s="14"/>
      <c r="PFE2378" s="14"/>
      <c r="PFF2378" s="14"/>
      <c r="PFG2378" s="14"/>
      <c r="PFH2378" s="14"/>
      <c r="PFI2378" s="14"/>
      <c r="PFJ2378" s="14"/>
      <c r="PFK2378" s="14"/>
      <c r="PFL2378" s="14"/>
      <c r="PFM2378" s="14"/>
      <c r="PFN2378" s="14"/>
      <c r="PFO2378" s="14"/>
      <c r="PFP2378" s="14"/>
      <c r="PFQ2378" s="14"/>
      <c r="PFR2378" s="14"/>
      <c r="PFS2378" s="14"/>
      <c r="PFT2378" s="14"/>
      <c r="PFU2378" s="14"/>
      <c r="PFV2378" s="14"/>
      <c r="PFW2378" s="14"/>
      <c r="PFX2378" s="14"/>
      <c r="PFY2378" s="14"/>
      <c r="PFZ2378" s="14"/>
      <c r="PGA2378" s="14"/>
      <c r="PGB2378" s="14"/>
      <c r="PGC2378" s="14"/>
      <c r="PGD2378" s="14"/>
      <c r="PGE2378" s="14"/>
      <c r="PGF2378" s="14"/>
      <c r="PGG2378" s="14"/>
      <c r="PGH2378" s="14"/>
      <c r="PGI2378" s="14"/>
      <c r="PGJ2378" s="14"/>
      <c r="PGK2378" s="14"/>
      <c r="PGL2378" s="14"/>
      <c r="PGM2378" s="14"/>
      <c r="PGN2378" s="14"/>
      <c r="PGO2378" s="14"/>
      <c r="PGP2378" s="14"/>
      <c r="PGQ2378" s="14"/>
      <c r="PGR2378" s="14"/>
      <c r="PGS2378" s="14"/>
      <c r="PGT2378" s="14"/>
      <c r="PGU2378" s="14"/>
      <c r="PGV2378" s="14"/>
      <c r="PGW2378" s="14"/>
      <c r="PGX2378" s="14"/>
      <c r="PGY2378" s="14"/>
      <c r="PGZ2378" s="14"/>
      <c r="PHA2378" s="14"/>
      <c r="PHB2378" s="14"/>
      <c r="PHC2378" s="14"/>
      <c r="PHD2378" s="14"/>
      <c r="PHE2378" s="14"/>
      <c r="PHF2378" s="14"/>
      <c r="PHG2378" s="14"/>
      <c r="PHH2378" s="14"/>
      <c r="PHI2378" s="14"/>
      <c r="PHJ2378" s="14"/>
      <c r="PHK2378" s="14"/>
      <c r="PHL2378" s="14"/>
      <c r="PHM2378" s="14"/>
      <c r="PHN2378" s="14"/>
      <c r="PHO2378" s="14"/>
      <c r="PHP2378" s="14"/>
      <c r="PHQ2378" s="14"/>
      <c r="PHR2378" s="14"/>
      <c r="PHS2378" s="14"/>
      <c r="PHT2378" s="14"/>
      <c r="PHU2378" s="14"/>
      <c r="PHV2378" s="14"/>
      <c r="PHW2378" s="14"/>
      <c r="PHX2378" s="14"/>
      <c r="PHY2378" s="14"/>
      <c r="PHZ2378" s="14"/>
      <c r="PIA2378" s="14"/>
      <c r="PIB2378" s="14"/>
      <c r="PIC2378" s="14"/>
      <c r="PID2378" s="14"/>
      <c r="PIE2378" s="14"/>
      <c r="PIF2378" s="14"/>
      <c r="PIG2378" s="14"/>
      <c r="PIH2378" s="14"/>
      <c r="PII2378" s="14"/>
      <c r="PIJ2378" s="14"/>
      <c r="PIK2378" s="14"/>
      <c r="PIL2378" s="14"/>
      <c r="PIM2378" s="14"/>
      <c r="PIN2378" s="14"/>
      <c r="PIO2378" s="14"/>
      <c r="PIP2378" s="14"/>
      <c r="PIQ2378" s="14"/>
      <c r="PIR2378" s="14"/>
      <c r="PIS2378" s="14"/>
      <c r="PIT2378" s="14"/>
      <c r="PIU2378" s="14"/>
      <c r="PIV2378" s="14"/>
      <c r="PIW2378" s="14"/>
      <c r="PIX2378" s="14"/>
      <c r="PIY2378" s="14"/>
      <c r="PIZ2378" s="14"/>
      <c r="PJA2378" s="14"/>
      <c r="PJB2378" s="14"/>
      <c r="PJC2378" s="14"/>
      <c r="PJD2378" s="14"/>
      <c r="PJE2378" s="14"/>
      <c r="PJF2378" s="14"/>
      <c r="PJG2378" s="14"/>
      <c r="PJH2378" s="14"/>
      <c r="PJI2378" s="14"/>
      <c r="PJJ2378" s="14"/>
      <c r="PJK2378" s="14"/>
      <c r="PJL2378" s="14"/>
      <c r="PJM2378" s="14"/>
      <c r="PJN2378" s="14"/>
      <c r="PJO2378" s="14"/>
      <c r="PJP2378" s="14"/>
      <c r="PJQ2378" s="14"/>
      <c r="PJR2378" s="14"/>
      <c r="PJS2378" s="14"/>
      <c r="PJT2378" s="14"/>
      <c r="PJU2378" s="14"/>
      <c r="PJV2378" s="14"/>
      <c r="PJW2378" s="14"/>
      <c r="PJX2378" s="14"/>
      <c r="PJY2378" s="14"/>
      <c r="PJZ2378" s="14"/>
      <c r="PKA2378" s="14"/>
      <c r="PKB2378" s="14"/>
      <c r="PKC2378" s="14"/>
      <c r="PKD2378" s="14"/>
      <c r="PKE2378" s="14"/>
      <c r="PKF2378" s="14"/>
      <c r="PKG2378" s="14"/>
      <c r="PKH2378" s="14"/>
      <c r="PKI2378" s="14"/>
      <c r="PKJ2378" s="14"/>
      <c r="PKK2378" s="14"/>
      <c r="PKL2378" s="14"/>
      <c r="PKM2378" s="14"/>
      <c r="PKN2378" s="14"/>
      <c r="PKO2378" s="14"/>
      <c r="PKP2378" s="14"/>
      <c r="PKQ2378" s="14"/>
      <c r="PKR2378" s="14"/>
      <c r="PKS2378" s="14"/>
      <c r="PKT2378" s="14"/>
      <c r="PKU2378" s="14"/>
      <c r="PKV2378" s="14"/>
      <c r="PKW2378" s="14"/>
      <c r="PKX2378" s="14"/>
      <c r="PKY2378" s="14"/>
      <c r="PKZ2378" s="14"/>
      <c r="PLA2378" s="14"/>
      <c r="PLB2378" s="14"/>
      <c r="PLC2378" s="14"/>
      <c r="PLD2378" s="14"/>
      <c r="PLE2378" s="14"/>
      <c r="PLF2378" s="14"/>
      <c r="PLG2378" s="14"/>
      <c r="PLH2378" s="14"/>
      <c r="PLI2378" s="14"/>
      <c r="PLJ2378" s="14"/>
      <c r="PLK2378" s="14"/>
      <c r="PLL2378" s="14"/>
      <c r="PLM2378" s="14"/>
      <c r="PLN2378" s="14"/>
      <c r="PLO2378" s="14"/>
      <c r="PLP2378" s="14"/>
      <c r="PLQ2378" s="14"/>
      <c r="PLR2378" s="14"/>
      <c r="PLS2378" s="14"/>
      <c r="PLT2378" s="14"/>
      <c r="PLU2378" s="14"/>
      <c r="PLV2378" s="14"/>
      <c r="PLW2378" s="14"/>
      <c r="PLX2378" s="14"/>
      <c r="PLY2378" s="14"/>
      <c r="PLZ2378" s="14"/>
      <c r="PMA2378" s="14"/>
      <c r="PMB2378" s="14"/>
      <c r="PMC2378" s="14"/>
      <c r="PMD2378" s="14"/>
      <c r="PME2378" s="14"/>
      <c r="PMF2378" s="14"/>
      <c r="PMG2378" s="14"/>
      <c r="PMH2378" s="14"/>
      <c r="PMI2378" s="14"/>
      <c r="PMJ2378" s="14"/>
      <c r="PMK2378" s="14"/>
      <c r="PML2378" s="14"/>
      <c r="PMM2378" s="14"/>
      <c r="PMN2378" s="14"/>
      <c r="PMO2378" s="14"/>
      <c r="PMP2378" s="14"/>
      <c r="PMQ2378" s="14"/>
      <c r="PMR2378" s="14"/>
      <c r="PMS2378" s="14"/>
      <c r="PMT2378" s="14"/>
      <c r="PMU2378" s="14"/>
      <c r="PMV2378" s="14"/>
      <c r="PMW2378" s="14"/>
      <c r="PMX2378" s="14"/>
      <c r="PMY2378" s="14"/>
      <c r="PMZ2378" s="14"/>
      <c r="PNA2378" s="14"/>
      <c r="PNB2378" s="14"/>
      <c r="PNC2378" s="14"/>
      <c r="PND2378" s="14"/>
      <c r="PNE2378" s="14"/>
      <c r="PNF2378" s="14"/>
      <c r="PNG2378" s="14"/>
      <c r="PNH2378" s="14"/>
      <c r="PNI2378" s="14"/>
      <c r="PNJ2378" s="14"/>
      <c r="PNK2378" s="14"/>
      <c r="PNL2378" s="14"/>
      <c r="PNM2378" s="14"/>
      <c r="PNN2378" s="14"/>
      <c r="PNO2378" s="14"/>
      <c r="PNP2378" s="14"/>
      <c r="PNQ2378" s="14"/>
      <c r="PNR2378" s="14"/>
      <c r="PNS2378" s="14"/>
      <c r="PNT2378" s="14"/>
      <c r="PNU2378" s="14"/>
      <c r="PNV2378" s="14"/>
      <c r="PNW2378" s="14"/>
      <c r="PNX2378" s="14"/>
      <c r="PNY2378" s="14"/>
      <c r="PNZ2378" s="14"/>
      <c r="POA2378" s="14"/>
      <c r="POB2378" s="14"/>
      <c r="POC2378" s="14"/>
      <c r="POD2378" s="14"/>
      <c r="POE2378" s="14"/>
      <c r="POF2378" s="14"/>
      <c r="POG2378" s="14"/>
      <c r="POH2378" s="14"/>
      <c r="POI2378" s="14"/>
      <c r="POJ2378" s="14"/>
      <c r="POK2378" s="14"/>
      <c r="POL2378" s="14"/>
      <c r="POM2378" s="14"/>
      <c r="PON2378" s="14"/>
      <c r="POO2378" s="14"/>
      <c r="POP2378" s="14"/>
      <c r="POQ2378" s="14"/>
      <c r="POR2378" s="14"/>
      <c r="POS2378" s="14"/>
      <c r="POT2378" s="14"/>
      <c r="POU2378" s="14"/>
      <c r="POV2378" s="14"/>
      <c r="POW2378" s="14"/>
      <c r="POX2378" s="14"/>
      <c r="POY2378" s="14"/>
      <c r="POZ2378" s="14"/>
      <c r="PPA2378" s="14"/>
      <c r="PPB2378" s="14"/>
      <c r="PPC2378" s="14"/>
      <c r="PPD2378" s="14"/>
      <c r="PPE2378" s="14"/>
      <c r="PPF2378" s="14"/>
      <c r="PPG2378" s="14"/>
      <c r="PPH2378" s="14"/>
      <c r="PPI2378" s="14"/>
      <c r="PPJ2378" s="14"/>
      <c r="PPK2378" s="14"/>
      <c r="PPL2378" s="14"/>
      <c r="PPM2378" s="14"/>
      <c r="PPN2378" s="14"/>
      <c r="PPO2378" s="14"/>
      <c r="PPP2378" s="14"/>
      <c r="PPQ2378" s="14"/>
      <c r="PPR2378" s="14"/>
      <c r="PPS2378" s="14"/>
      <c r="PPT2378" s="14"/>
      <c r="PPU2378" s="14"/>
      <c r="PPV2378" s="14"/>
      <c r="PPW2378" s="14"/>
      <c r="PPX2378" s="14"/>
      <c r="PPY2378" s="14"/>
      <c r="PPZ2378" s="14"/>
      <c r="PQA2378" s="14"/>
      <c r="PQB2378" s="14"/>
      <c r="PQC2378" s="14"/>
      <c r="PQD2378" s="14"/>
      <c r="PQE2378" s="14"/>
      <c r="PQF2378" s="14"/>
      <c r="PQG2378" s="14"/>
      <c r="PQH2378" s="14"/>
      <c r="PQI2378" s="14"/>
      <c r="PQJ2378" s="14"/>
      <c r="PQK2378" s="14"/>
      <c r="PQL2378" s="14"/>
      <c r="PQM2378" s="14"/>
      <c r="PQN2378" s="14"/>
      <c r="PQO2378" s="14"/>
      <c r="PQP2378" s="14"/>
      <c r="PQQ2378" s="14"/>
      <c r="PQR2378" s="14"/>
      <c r="PQS2378" s="14"/>
      <c r="PQT2378" s="14"/>
      <c r="PQU2378" s="14"/>
      <c r="PQV2378" s="14"/>
      <c r="PQW2378" s="14"/>
      <c r="PQX2378" s="14"/>
      <c r="PQY2378" s="14"/>
      <c r="PQZ2378" s="14"/>
      <c r="PRA2378" s="14"/>
      <c r="PRB2378" s="14"/>
      <c r="PRC2378" s="14"/>
      <c r="PRD2378" s="14"/>
      <c r="PRE2378" s="14"/>
      <c r="PRF2378" s="14"/>
      <c r="PRG2378" s="14"/>
      <c r="PRH2378" s="14"/>
      <c r="PRI2378" s="14"/>
      <c r="PRJ2378" s="14"/>
      <c r="PRK2378" s="14"/>
      <c r="PRL2378" s="14"/>
      <c r="PRM2378" s="14"/>
      <c r="PRN2378" s="14"/>
      <c r="PRO2378" s="14"/>
      <c r="PRP2378" s="14"/>
      <c r="PRQ2378" s="14"/>
      <c r="PRR2378" s="14"/>
      <c r="PRS2378" s="14"/>
      <c r="PRT2378" s="14"/>
      <c r="PRU2378" s="14"/>
      <c r="PRV2378" s="14"/>
      <c r="PRW2378" s="14"/>
      <c r="PRX2378" s="14"/>
      <c r="PRY2378" s="14"/>
      <c r="PRZ2378" s="14"/>
      <c r="PSA2378" s="14"/>
      <c r="PSB2378" s="14"/>
      <c r="PSC2378" s="14"/>
      <c r="PSD2378" s="14"/>
      <c r="PSE2378" s="14"/>
      <c r="PSF2378" s="14"/>
      <c r="PSG2378" s="14"/>
      <c r="PSH2378" s="14"/>
      <c r="PSI2378" s="14"/>
      <c r="PSJ2378" s="14"/>
      <c r="PSK2378" s="14"/>
      <c r="PSL2378" s="14"/>
      <c r="PSM2378" s="14"/>
      <c r="PSN2378" s="14"/>
      <c r="PSO2378" s="14"/>
      <c r="PSP2378" s="14"/>
      <c r="PSQ2378" s="14"/>
      <c r="PSR2378" s="14"/>
      <c r="PSS2378" s="14"/>
      <c r="PST2378" s="14"/>
      <c r="PSU2378" s="14"/>
      <c r="PSV2378" s="14"/>
      <c r="PSW2378" s="14"/>
      <c r="PSX2378" s="14"/>
      <c r="PSY2378" s="14"/>
      <c r="PSZ2378" s="14"/>
      <c r="PTA2378" s="14"/>
      <c r="PTB2378" s="14"/>
      <c r="PTC2378" s="14"/>
      <c r="PTD2378" s="14"/>
      <c r="PTE2378" s="14"/>
      <c r="PTF2378" s="14"/>
      <c r="PTG2378" s="14"/>
      <c r="PTH2378" s="14"/>
      <c r="PTI2378" s="14"/>
      <c r="PTJ2378" s="14"/>
      <c r="PTK2378" s="14"/>
      <c r="PTL2378" s="14"/>
      <c r="PTM2378" s="14"/>
      <c r="PTN2378" s="14"/>
      <c r="PTO2378" s="14"/>
      <c r="PTP2378" s="14"/>
      <c r="PTQ2378" s="14"/>
      <c r="PTR2378" s="14"/>
      <c r="PTS2378" s="14"/>
      <c r="PTT2378" s="14"/>
      <c r="PTU2378" s="14"/>
      <c r="PTV2378" s="14"/>
      <c r="PTW2378" s="14"/>
      <c r="PTX2378" s="14"/>
      <c r="PTY2378" s="14"/>
      <c r="PTZ2378" s="14"/>
      <c r="PUA2378" s="14"/>
      <c r="PUB2378" s="14"/>
      <c r="PUC2378" s="14"/>
      <c r="PUD2378" s="14"/>
      <c r="PUE2378" s="14"/>
      <c r="PUF2378" s="14"/>
      <c r="PUG2378" s="14"/>
      <c r="PUH2378" s="14"/>
      <c r="PUI2378" s="14"/>
      <c r="PUJ2378" s="14"/>
      <c r="PUK2378" s="14"/>
      <c r="PUL2378" s="14"/>
      <c r="PUM2378" s="14"/>
      <c r="PUN2378" s="14"/>
      <c r="PUO2378" s="14"/>
      <c r="PUP2378" s="14"/>
      <c r="PUQ2378" s="14"/>
      <c r="PUR2378" s="14"/>
      <c r="PUS2378" s="14"/>
      <c r="PUT2378" s="14"/>
      <c r="PUU2378" s="14"/>
      <c r="PUV2378" s="14"/>
      <c r="PUW2378" s="14"/>
      <c r="PUX2378" s="14"/>
      <c r="PUY2378" s="14"/>
      <c r="PUZ2378" s="14"/>
      <c r="PVA2378" s="14"/>
      <c r="PVB2378" s="14"/>
      <c r="PVC2378" s="14"/>
      <c r="PVD2378" s="14"/>
      <c r="PVE2378" s="14"/>
      <c r="PVF2378" s="14"/>
      <c r="PVG2378" s="14"/>
      <c r="PVH2378" s="14"/>
      <c r="PVI2378" s="14"/>
      <c r="PVJ2378" s="14"/>
      <c r="PVK2378" s="14"/>
      <c r="PVL2378" s="14"/>
      <c r="PVM2378" s="14"/>
      <c r="PVN2378" s="14"/>
      <c r="PVO2378" s="14"/>
      <c r="PVP2378" s="14"/>
      <c r="PVQ2378" s="14"/>
      <c r="PVR2378" s="14"/>
      <c r="PVS2378" s="14"/>
      <c r="PVT2378" s="14"/>
      <c r="PVU2378" s="14"/>
      <c r="PVV2378" s="14"/>
      <c r="PVW2378" s="14"/>
      <c r="PVX2378" s="14"/>
      <c r="PVY2378" s="14"/>
      <c r="PVZ2378" s="14"/>
      <c r="PWA2378" s="14"/>
      <c r="PWB2378" s="14"/>
      <c r="PWC2378" s="14"/>
      <c r="PWD2378" s="14"/>
      <c r="PWE2378" s="14"/>
      <c r="PWF2378" s="14"/>
      <c r="PWG2378" s="14"/>
      <c r="PWH2378" s="14"/>
      <c r="PWI2378" s="14"/>
      <c r="PWJ2378" s="14"/>
      <c r="PWK2378" s="14"/>
      <c r="PWL2378" s="14"/>
      <c r="PWM2378" s="14"/>
      <c r="PWN2378" s="14"/>
      <c r="PWO2378" s="14"/>
      <c r="PWP2378" s="14"/>
      <c r="PWQ2378" s="14"/>
      <c r="PWR2378" s="14"/>
      <c r="PWS2378" s="14"/>
      <c r="PWT2378" s="14"/>
      <c r="PWU2378" s="14"/>
      <c r="PWV2378" s="14"/>
      <c r="PWW2378" s="14"/>
      <c r="PWX2378" s="14"/>
      <c r="PWY2378" s="14"/>
      <c r="PWZ2378" s="14"/>
      <c r="PXA2378" s="14"/>
      <c r="PXB2378" s="14"/>
      <c r="PXC2378" s="14"/>
      <c r="PXD2378" s="14"/>
      <c r="PXE2378" s="14"/>
      <c r="PXF2378" s="14"/>
      <c r="PXG2378" s="14"/>
      <c r="PXH2378" s="14"/>
      <c r="PXI2378" s="14"/>
      <c r="PXJ2378" s="14"/>
      <c r="PXK2378" s="14"/>
      <c r="PXL2378" s="14"/>
      <c r="PXM2378" s="14"/>
      <c r="PXN2378" s="14"/>
      <c r="PXO2378" s="14"/>
      <c r="PXP2378" s="14"/>
      <c r="PXQ2378" s="14"/>
      <c r="PXR2378" s="14"/>
      <c r="PXS2378" s="14"/>
      <c r="PXT2378" s="14"/>
      <c r="PXU2378" s="14"/>
      <c r="PXV2378" s="14"/>
      <c r="PXW2378" s="14"/>
      <c r="PXX2378" s="14"/>
      <c r="PXY2378" s="14"/>
      <c r="PXZ2378" s="14"/>
      <c r="PYA2378" s="14"/>
      <c r="PYB2378" s="14"/>
      <c r="PYC2378" s="14"/>
      <c r="PYD2378" s="14"/>
      <c r="PYE2378" s="14"/>
      <c r="PYF2378" s="14"/>
      <c r="PYG2378" s="14"/>
      <c r="PYH2378" s="14"/>
      <c r="PYI2378" s="14"/>
      <c r="PYJ2378" s="14"/>
      <c r="PYK2378" s="14"/>
      <c r="PYL2378" s="14"/>
      <c r="PYM2378" s="14"/>
      <c r="PYN2378" s="14"/>
      <c r="PYO2378" s="14"/>
      <c r="PYP2378" s="14"/>
      <c r="PYQ2378" s="14"/>
      <c r="PYR2378" s="14"/>
      <c r="PYS2378" s="14"/>
      <c r="PYT2378" s="14"/>
      <c r="PYU2378" s="14"/>
      <c r="PYV2378" s="14"/>
      <c r="PYW2378" s="14"/>
      <c r="PYX2378" s="14"/>
      <c r="PYY2378" s="14"/>
      <c r="PYZ2378" s="14"/>
      <c r="PZA2378" s="14"/>
      <c r="PZB2378" s="14"/>
      <c r="PZC2378" s="14"/>
      <c r="PZD2378" s="14"/>
      <c r="PZE2378" s="14"/>
      <c r="PZF2378" s="14"/>
      <c r="PZG2378" s="14"/>
      <c r="PZH2378" s="14"/>
      <c r="PZI2378" s="14"/>
      <c r="PZJ2378" s="14"/>
      <c r="PZK2378" s="14"/>
      <c r="PZL2378" s="14"/>
      <c r="PZM2378" s="14"/>
      <c r="PZN2378" s="14"/>
      <c r="PZO2378" s="14"/>
      <c r="PZP2378" s="14"/>
      <c r="PZQ2378" s="14"/>
      <c r="PZR2378" s="14"/>
      <c r="PZS2378" s="14"/>
      <c r="PZT2378" s="14"/>
      <c r="PZU2378" s="14"/>
      <c r="PZV2378" s="14"/>
      <c r="PZW2378" s="14"/>
      <c r="PZX2378" s="14"/>
      <c r="PZY2378" s="14"/>
      <c r="PZZ2378" s="14"/>
      <c r="QAA2378" s="14"/>
      <c r="QAB2378" s="14"/>
      <c r="QAC2378" s="14"/>
      <c r="QAD2378" s="14"/>
      <c r="QAE2378" s="14"/>
      <c r="QAF2378" s="14"/>
      <c r="QAG2378" s="14"/>
      <c r="QAH2378" s="14"/>
      <c r="QAI2378" s="14"/>
      <c r="QAJ2378" s="14"/>
      <c r="QAK2378" s="14"/>
      <c r="QAL2378" s="14"/>
      <c r="QAM2378" s="14"/>
      <c r="QAN2378" s="14"/>
      <c r="QAO2378" s="14"/>
      <c r="QAP2378" s="14"/>
      <c r="QAQ2378" s="14"/>
      <c r="QAR2378" s="14"/>
      <c r="QAS2378" s="14"/>
      <c r="QAT2378" s="14"/>
      <c r="QAU2378" s="14"/>
      <c r="QAV2378" s="14"/>
      <c r="QAW2378" s="14"/>
      <c r="QAX2378" s="14"/>
      <c r="QAY2378" s="14"/>
      <c r="QAZ2378" s="14"/>
      <c r="QBA2378" s="14"/>
      <c r="QBB2378" s="14"/>
      <c r="QBC2378" s="14"/>
      <c r="QBD2378" s="14"/>
      <c r="QBE2378" s="14"/>
      <c r="QBF2378" s="14"/>
      <c r="QBG2378" s="14"/>
      <c r="QBH2378" s="14"/>
      <c r="QBI2378" s="14"/>
      <c r="QBJ2378" s="14"/>
      <c r="QBK2378" s="14"/>
      <c r="QBL2378" s="14"/>
      <c r="QBM2378" s="14"/>
      <c r="QBN2378" s="14"/>
      <c r="QBO2378" s="14"/>
      <c r="QBP2378" s="14"/>
      <c r="QBQ2378" s="14"/>
      <c r="QBR2378" s="14"/>
      <c r="QBS2378" s="14"/>
      <c r="QBT2378" s="14"/>
      <c r="QBU2378" s="14"/>
      <c r="QBV2378" s="14"/>
      <c r="QBW2378" s="14"/>
      <c r="QBX2378" s="14"/>
      <c r="QBY2378" s="14"/>
      <c r="QBZ2378" s="14"/>
      <c r="QCA2378" s="14"/>
      <c r="QCB2378" s="14"/>
      <c r="QCC2378" s="14"/>
      <c r="QCD2378" s="14"/>
      <c r="QCE2378" s="14"/>
      <c r="QCF2378" s="14"/>
      <c r="QCG2378" s="14"/>
      <c r="QCH2378" s="14"/>
      <c r="QCI2378" s="14"/>
      <c r="QCJ2378" s="14"/>
      <c r="QCK2378" s="14"/>
      <c r="QCL2378" s="14"/>
      <c r="QCM2378" s="14"/>
      <c r="QCN2378" s="14"/>
      <c r="QCO2378" s="14"/>
      <c r="QCP2378" s="14"/>
      <c r="QCQ2378" s="14"/>
      <c r="QCR2378" s="14"/>
      <c r="QCS2378" s="14"/>
      <c r="QCT2378" s="14"/>
      <c r="QCU2378" s="14"/>
      <c r="QCV2378" s="14"/>
      <c r="QCW2378" s="14"/>
      <c r="QCX2378" s="14"/>
      <c r="QCY2378" s="14"/>
      <c r="QCZ2378" s="14"/>
      <c r="QDA2378" s="14"/>
      <c r="QDB2378" s="14"/>
      <c r="QDC2378" s="14"/>
      <c r="QDD2378" s="14"/>
      <c r="QDE2378" s="14"/>
      <c r="QDF2378" s="14"/>
      <c r="QDG2378" s="14"/>
      <c r="QDH2378" s="14"/>
      <c r="QDI2378" s="14"/>
      <c r="QDJ2378" s="14"/>
      <c r="QDK2378" s="14"/>
      <c r="QDL2378" s="14"/>
      <c r="QDM2378" s="14"/>
      <c r="QDN2378" s="14"/>
      <c r="QDO2378" s="14"/>
      <c r="QDP2378" s="14"/>
      <c r="QDQ2378" s="14"/>
      <c r="QDR2378" s="14"/>
      <c r="QDS2378" s="14"/>
      <c r="QDT2378" s="14"/>
      <c r="QDU2378" s="14"/>
      <c r="QDV2378" s="14"/>
      <c r="QDW2378" s="14"/>
      <c r="QDX2378" s="14"/>
      <c r="QDY2378" s="14"/>
      <c r="QDZ2378" s="14"/>
      <c r="QEA2378" s="14"/>
      <c r="QEB2378" s="14"/>
      <c r="QEC2378" s="14"/>
      <c r="QED2378" s="14"/>
      <c r="QEE2378" s="14"/>
      <c r="QEF2378" s="14"/>
      <c r="QEG2378" s="14"/>
      <c r="QEH2378" s="14"/>
      <c r="QEI2378" s="14"/>
      <c r="QEJ2378" s="14"/>
      <c r="QEK2378" s="14"/>
      <c r="QEL2378" s="14"/>
      <c r="QEM2378" s="14"/>
      <c r="QEN2378" s="14"/>
      <c r="QEO2378" s="14"/>
      <c r="QEP2378" s="14"/>
      <c r="QEQ2378" s="14"/>
      <c r="QER2378" s="14"/>
      <c r="QES2378" s="14"/>
      <c r="QET2378" s="14"/>
      <c r="QEU2378" s="14"/>
      <c r="QEV2378" s="14"/>
      <c r="QEW2378" s="14"/>
      <c r="QEX2378" s="14"/>
      <c r="QEY2378" s="14"/>
      <c r="QEZ2378" s="14"/>
      <c r="QFA2378" s="14"/>
      <c r="QFB2378" s="14"/>
      <c r="QFC2378" s="14"/>
      <c r="QFD2378" s="14"/>
      <c r="QFE2378" s="14"/>
      <c r="QFF2378" s="14"/>
      <c r="QFG2378" s="14"/>
      <c r="QFH2378" s="14"/>
      <c r="QFI2378" s="14"/>
      <c r="QFJ2378" s="14"/>
      <c r="QFK2378" s="14"/>
      <c r="QFL2378" s="14"/>
      <c r="QFM2378" s="14"/>
      <c r="QFN2378" s="14"/>
      <c r="QFO2378" s="14"/>
      <c r="QFP2378" s="14"/>
      <c r="QFQ2378" s="14"/>
      <c r="QFR2378" s="14"/>
      <c r="QFS2378" s="14"/>
      <c r="QFT2378" s="14"/>
      <c r="QFU2378" s="14"/>
      <c r="QFV2378" s="14"/>
      <c r="QFW2378" s="14"/>
      <c r="QFX2378" s="14"/>
      <c r="QFY2378" s="14"/>
      <c r="QFZ2378" s="14"/>
      <c r="QGA2378" s="14"/>
      <c r="QGB2378" s="14"/>
      <c r="QGC2378" s="14"/>
      <c r="QGD2378" s="14"/>
      <c r="QGE2378" s="14"/>
      <c r="QGF2378" s="14"/>
      <c r="QGG2378" s="14"/>
      <c r="QGH2378" s="14"/>
      <c r="QGI2378" s="14"/>
      <c r="QGJ2378" s="14"/>
      <c r="QGK2378" s="14"/>
      <c r="QGL2378" s="14"/>
      <c r="QGM2378" s="14"/>
      <c r="QGN2378" s="14"/>
      <c r="QGO2378" s="14"/>
      <c r="QGP2378" s="14"/>
      <c r="QGQ2378" s="14"/>
      <c r="QGR2378" s="14"/>
      <c r="QGS2378" s="14"/>
      <c r="QGT2378" s="14"/>
      <c r="QGU2378" s="14"/>
      <c r="QGV2378" s="14"/>
      <c r="QGW2378" s="14"/>
      <c r="QGX2378" s="14"/>
      <c r="QGY2378" s="14"/>
      <c r="QGZ2378" s="14"/>
      <c r="QHA2378" s="14"/>
      <c r="QHB2378" s="14"/>
      <c r="QHC2378" s="14"/>
      <c r="QHD2378" s="14"/>
      <c r="QHE2378" s="14"/>
      <c r="QHF2378" s="14"/>
      <c r="QHG2378" s="14"/>
      <c r="QHH2378" s="14"/>
      <c r="QHI2378" s="14"/>
      <c r="QHJ2378" s="14"/>
      <c r="QHK2378" s="14"/>
      <c r="QHL2378" s="14"/>
      <c r="QHM2378" s="14"/>
      <c r="QHN2378" s="14"/>
      <c r="QHO2378" s="14"/>
      <c r="QHP2378" s="14"/>
      <c r="QHQ2378" s="14"/>
      <c r="QHR2378" s="14"/>
      <c r="QHS2378" s="14"/>
      <c r="QHT2378" s="14"/>
      <c r="QHU2378" s="14"/>
      <c r="QHV2378" s="14"/>
      <c r="QHW2378" s="14"/>
      <c r="QHX2378" s="14"/>
      <c r="QHY2378" s="14"/>
      <c r="QHZ2378" s="14"/>
      <c r="QIA2378" s="14"/>
      <c r="QIB2378" s="14"/>
      <c r="QIC2378" s="14"/>
      <c r="QID2378" s="14"/>
      <c r="QIE2378" s="14"/>
      <c r="QIF2378" s="14"/>
      <c r="QIG2378" s="14"/>
      <c r="QIH2378" s="14"/>
      <c r="QII2378" s="14"/>
      <c r="QIJ2378" s="14"/>
      <c r="QIK2378" s="14"/>
      <c r="QIL2378" s="14"/>
      <c r="QIM2378" s="14"/>
      <c r="QIN2378" s="14"/>
      <c r="QIO2378" s="14"/>
      <c r="QIP2378" s="14"/>
      <c r="QIQ2378" s="14"/>
      <c r="QIR2378" s="14"/>
      <c r="QIS2378" s="14"/>
      <c r="QIT2378" s="14"/>
      <c r="QIU2378" s="14"/>
      <c r="QIV2378" s="14"/>
      <c r="QIW2378" s="14"/>
      <c r="QIX2378" s="14"/>
      <c r="QIY2378" s="14"/>
      <c r="QIZ2378" s="14"/>
      <c r="QJA2378" s="14"/>
      <c r="QJB2378" s="14"/>
      <c r="QJC2378" s="14"/>
      <c r="QJD2378" s="14"/>
      <c r="QJE2378" s="14"/>
      <c r="QJF2378" s="14"/>
      <c r="QJG2378" s="14"/>
      <c r="QJH2378" s="14"/>
      <c r="QJI2378" s="14"/>
      <c r="QJJ2378" s="14"/>
      <c r="QJK2378" s="14"/>
      <c r="QJL2378" s="14"/>
      <c r="QJM2378" s="14"/>
      <c r="QJN2378" s="14"/>
      <c r="QJO2378" s="14"/>
      <c r="QJP2378" s="14"/>
      <c r="QJQ2378" s="14"/>
      <c r="QJR2378" s="14"/>
      <c r="QJS2378" s="14"/>
      <c r="QJT2378" s="14"/>
      <c r="QJU2378" s="14"/>
      <c r="QJV2378" s="14"/>
      <c r="QJW2378" s="14"/>
      <c r="QJX2378" s="14"/>
      <c r="QJY2378" s="14"/>
      <c r="QJZ2378" s="14"/>
      <c r="QKA2378" s="14"/>
      <c r="QKB2378" s="14"/>
      <c r="QKC2378" s="14"/>
      <c r="QKD2378" s="14"/>
      <c r="QKE2378" s="14"/>
      <c r="QKF2378" s="14"/>
      <c r="QKG2378" s="14"/>
      <c r="QKH2378" s="14"/>
      <c r="QKI2378" s="14"/>
      <c r="QKJ2378" s="14"/>
      <c r="QKK2378" s="14"/>
      <c r="QKL2378" s="14"/>
      <c r="QKM2378" s="14"/>
      <c r="QKN2378" s="14"/>
      <c r="QKO2378" s="14"/>
      <c r="QKP2378" s="14"/>
      <c r="QKQ2378" s="14"/>
      <c r="QKR2378" s="14"/>
      <c r="QKS2378" s="14"/>
      <c r="QKT2378" s="14"/>
      <c r="QKU2378" s="14"/>
      <c r="QKV2378" s="14"/>
      <c r="QKW2378" s="14"/>
      <c r="QKX2378" s="14"/>
      <c r="QKY2378" s="14"/>
      <c r="QKZ2378" s="14"/>
      <c r="QLA2378" s="14"/>
      <c r="QLB2378" s="14"/>
      <c r="QLC2378" s="14"/>
      <c r="QLD2378" s="14"/>
      <c r="QLE2378" s="14"/>
      <c r="QLF2378" s="14"/>
      <c r="QLG2378" s="14"/>
      <c r="QLH2378" s="14"/>
      <c r="QLI2378" s="14"/>
      <c r="QLJ2378" s="14"/>
      <c r="QLK2378" s="14"/>
      <c r="QLL2378" s="14"/>
      <c r="QLM2378" s="14"/>
      <c r="QLN2378" s="14"/>
      <c r="QLO2378" s="14"/>
      <c r="QLP2378" s="14"/>
      <c r="QLQ2378" s="14"/>
      <c r="QLR2378" s="14"/>
      <c r="QLS2378" s="14"/>
      <c r="QLT2378" s="14"/>
      <c r="QLU2378" s="14"/>
      <c r="QLV2378" s="14"/>
      <c r="QLW2378" s="14"/>
      <c r="QLX2378" s="14"/>
      <c r="QLY2378" s="14"/>
      <c r="QLZ2378" s="14"/>
      <c r="QMA2378" s="14"/>
      <c r="QMB2378" s="14"/>
      <c r="QMC2378" s="14"/>
      <c r="QMD2378" s="14"/>
      <c r="QME2378" s="14"/>
      <c r="QMF2378" s="14"/>
      <c r="QMG2378" s="14"/>
      <c r="QMH2378" s="14"/>
      <c r="QMI2378" s="14"/>
      <c r="QMJ2378" s="14"/>
      <c r="QMK2378" s="14"/>
      <c r="QML2378" s="14"/>
      <c r="QMM2378" s="14"/>
      <c r="QMN2378" s="14"/>
      <c r="QMO2378" s="14"/>
      <c r="QMP2378" s="14"/>
      <c r="QMQ2378" s="14"/>
      <c r="QMR2378" s="14"/>
      <c r="QMS2378" s="14"/>
      <c r="QMT2378" s="14"/>
      <c r="QMU2378" s="14"/>
      <c r="QMV2378" s="14"/>
      <c r="QMW2378" s="14"/>
      <c r="QMX2378" s="14"/>
      <c r="QMY2378" s="14"/>
      <c r="QMZ2378" s="14"/>
      <c r="QNA2378" s="14"/>
      <c r="QNB2378" s="14"/>
      <c r="QNC2378" s="14"/>
      <c r="QND2378" s="14"/>
      <c r="QNE2378" s="14"/>
      <c r="QNF2378" s="14"/>
      <c r="QNG2378" s="14"/>
      <c r="QNH2378" s="14"/>
      <c r="QNI2378" s="14"/>
      <c r="QNJ2378" s="14"/>
      <c r="QNK2378" s="14"/>
      <c r="QNL2378" s="14"/>
      <c r="QNM2378" s="14"/>
      <c r="QNN2378" s="14"/>
      <c r="QNO2378" s="14"/>
      <c r="QNP2378" s="14"/>
      <c r="QNQ2378" s="14"/>
      <c r="QNR2378" s="14"/>
      <c r="QNS2378" s="14"/>
      <c r="QNT2378" s="14"/>
      <c r="QNU2378" s="14"/>
      <c r="QNV2378" s="14"/>
      <c r="QNW2378" s="14"/>
      <c r="QNX2378" s="14"/>
      <c r="QNY2378" s="14"/>
      <c r="QNZ2378" s="14"/>
      <c r="QOA2378" s="14"/>
      <c r="QOB2378" s="14"/>
      <c r="QOC2378" s="14"/>
      <c r="QOD2378" s="14"/>
      <c r="QOE2378" s="14"/>
      <c r="QOF2378" s="14"/>
      <c r="QOG2378" s="14"/>
      <c r="QOH2378" s="14"/>
      <c r="QOI2378" s="14"/>
      <c r="QOJ2378" s="14"/>
      <c r="QOK2378" s="14"/>
      <c r="QOL2378" s="14"/>
      <c r="QOM2378" s="14"/>
      <c r="QON2378" s="14"/>
      <c r="QOO2378" s="14"/>
      <c r="QOP2378" s="14"/>
      <c r="QOQ2378" s="14"/>
      <c r="QOR2378" s="14"/>
      <c r="QOS2378" s="14"/>
      <c r="QOT2378" s="14"/>
      <c r="QOU2378" s="14"/>
      <c r="QOV2378" s="14"/>
      <c r="QOW2378" s="14"/>
      <c r="QOX2378" s="14"/>
      <c r="QOY2378" s="14"/>
      <c r="QOZ2378" s="14"/>
      <c r="QPA2378" s="14"/>
      <c r="QPB2378" s="14"/>
      <c r="QPC2378" s="14"/>
      <c r="QPD2378" s="14"/>
      <c r="QPE2378" s="14"/>
      <c r="QPF2378" s="14"/>
      <c r="QPG2378" s="14"/>
      <c r="QPH2378" s="14"/>
      <c r="QPI2378" s="14"/>
      <c r="QPJ2378" s="14"/>
      <c r="QPK2378" s="14"/>
      <c r="QPL2378" s="14"/>
      <c r="QPM2378" s="14"/>
      <c r="QPN2378" s="14"/>
      <c r="QPO2378" s="14"/>
      <c r="QPP2378" s="14"/>
      <c r="QPQ2378" s="14"/>
      <c r="QPR2378" s="14"/>
      <c r="QPS2378" s="14"/>
      <c r="QPT2378" s="14"/>
      <c r="QPU2378" s="14"/>
      <c r="QPV2378" s="14"/>
      <c r="QPW2378" s="14"/>
      <c r="QPX2378" s="14"/>
      <c r="QPY2378" s="14"/>
      <c r="QPZ2378" s="14"/>
      <c r="QQA2378" s="14"/>
      <c r="QQB2378" s="14"/>
      <c r="QQC2378" s="14"/>
      <c r="QQD2378" s="14"/>
      <c r="QQE2378" s="14"/>
      <c r="QQF2378" s="14"/>
      <c r="QQG2378" s="14"/>
      <c r="QQH2378" s="14"/>
      <c r="QQI2378" s="14"/>
      <c r="QQJ2378" s="14"/>
      <c r="QQK2378" s="14"/>
      <c r="QQL2378" s="14"/>
      <c r="QQM2378" s="14"/>
      <c r="QQN2378" s="14"/>
      <c r="QQO2378" s="14"/>
      <c r="QQP2378" s="14"/>
      <c r="QQQ2378" s="14"/>
      <c r="QQR2378" s="14"/>
      <c r="QQS2378" s="14"/>
      <c r="QQT2378" s="14"/>
      <c r="QQU2378" s="14"/>
      <c r="QQV2378" s="14"/>
      <c r="QQW2378" s="14"/>
      <c r="QQX2378" s="14"/>
      <c r="QQY2378" s="14"/>
      <c r="QQZ2378" s="14"/>
      <c r="QRA2378" s="14"/>
      <c r="QRB2378" s="14"/>
      <c r="QRC2378" s="14"/>
      <c r="QRD2378" s="14"/>
      <c r="QRE2378" s="14"/>
      <c r="QRF2378" s="14"/>
      <c r="QRG2378" s="14"/>
      <c r="QRH2378" s="14"/>
      <c r="QRI2378" s="14"/>
      <c r="QRJ2378" s="14"/>
      <c r="QRK2378" s="14"/>
      <c r="QRL2378" s="14"/>
      <c r="QRM2378" s="14"/>
      <c r="QRN2378" s="14"/>
      <c r="QRO2378" s="14"/>
      <c r="QRP2378" s="14"/>
      <c r="QRQ2378" s="14"/>
      <c r="QRR2378" s="14"/>
      <c r="QRS2378" s="14"/>
      <c r="QRT2378" s="14"/>
      <c r="QRU2378" s="14"/>
      <c r="QRV2378" s="14"/>
      <c r="QRW2378" s="14"/>
      <c r="QRX2378" s="14"/>
      <c r="QRY2378" s="14"/>
      <c r="QRZ2378" s="14"/>
      <c r="QSA2378" s="14"/>
      <c r="QSB2378" s="14"/>
      <c r="QSC2378" s="14"/>
      <c r="QSD2378" s="14"/>
      <c r="QSE2378" s="14"/>
      <c r="QSF2378" s="14"/>
      <c r="QSG2378" s="14"/>
      <c r="QSH2378" s="14"/>
      <c r="QSI2378" s="14"/>
      <c r="QSJ2378" s="14"/>
      <c r="QSK2378" s="14"/>
      <c r="QSL2378" s="14"/>
      <c r="QSM2378" s="14"/>
      <c r="QSN2378" s="14"/>
      <c r="QSO2378" s="14"/>
      <c r="QSP2378" s="14"/>
      <c r="QSQ2378" s="14"/>
      <c r="QSR2378" s="14"/>
      <c r="QSS2378" s="14"/>
      <c r="QST2378" s="14"/>
      <c r="QSU2378" s="14"/>
      <c r="QSV2378" s="14"/>
      <c r="QSW2378" s="14"/>
      <c r="QSX2378" s="14"/>
      <c r="QSY2378" s="14"/>
      <c r="QSZ2378" s="14"/>
      <c r="QTA2378" s="14"/>
      <c r="QTB2378" s="14"/>
      <c r="QTC2378" s="14"/>
      <c r="QTD2378" s="14"/>
      <c r="QTE2378" s="14"/>
      <c r="QTF2378" s="14"/>
      <c r="QTG2378" s="14"/>
      <c r="QTH2378" s="14"/>
      <c r="QTI2378" s="14"/>
      <c r="QTJ2378" s="14"/>
      <c r="QTK2378" s="14"/>
      <c r="QTL2378" s="14"/>
      <c r="QTM2378" s="14"/>
      <c r="QTN2378" s="14"/>
      <c r="QTO2378" s="14"/>
      <c r="QTP2378" s="14"/>
      <c r="QTQ2378" s="14"/>
      <c r="QTR2378" s="14"/>
      <c r="QTS2378" s="14"/>
      <c r="QTT2378" s="14"/>
      <c r="QTU2378" s="14"/>
      <c r="QTV2378" s="14"/>
      <c r="QTW2378" s="14"/>
      <c r="QTX2378" s="14"/>
      <c r="QTY2378" s="14"/>
      <c r="QTZ2378" s="14"/>
      <c r="QUA2378" s="14"/>
      <c r="QUB2378" s="14"/>
      <c r="QUC2378" s="14"/>
      <c r="QUD2378" s="14"/>
      <c r="QUE2378" s="14"/>
      <c r="QUF2378" s="14"/>
      <c r="QUG2378" s="14"/>
      <c r="QUH2378" s="14"/>
      <c r="QUI2378" s="14"/>
      <c r="QUJ2378" s="14"/>
      <c r="QUK2378" s="14"/>
      <c r="QUL2378" s="14"/>
      <c r="QUM2378" s="14"/>
      <c r="QUN2378" s="14"/>
      <c r="QUO2378" s="14"/>
      <c r="QUP2378" s="14"/>
      <c r="QUQ2378" s="14"/>
      <c r="QUR2378" s="14"/>
      <c r="QUS2378" s="14"/>
      <c r="QUT2378" s="14"/>
      <c r="QUU2378" s="14"/>
      <c r="QUV2378" s="14"/>
      <c r="QUW2378" s="14"/>
      <c r="QUX2378" s="14"/>
      <c r="QUY2378" s="14"/>
      <c r="QUZ2378" s="14"/>
      <c r="QVA2378" s="14"/>
      <c r="QVB2378" s="14"/>
      <c r="QVC2378" s="14"/>
      <c r="QVD2378" s="14"/>
      <c r="QVE2378" s="14"/>
      <c r="QVF2378" s="14"/>
      <c r="QVG2378" s="14"/>
      <c r="QVH2378" s="14"/>
      <c r="QVI2378" s="14"/>
      <c r="QVJ2378" s="14"/>
      <c r="QVK2378" s="14"/>
      <c r="QVL2378" s="14"/>
      <c r="QVM2378" s="14"/>
      <c r="QVN2378" s="14"/>
      <c r="QVO2378" s="14"/>
      <c r="QVP2378" s="14"/>
      <c r="QVQ2378" s="14"/>
      <c r="QVR2378" s="14"/>
      <c r="QVS2378" s="14"/>
      <c r="QVT2378" s="14"/>
      <c r="QVU2378" s="14"/>
      <c r="QVV2378" s="14"/>
      <c r="QVW2378" s="14"/>
      <c r="QVX2378" s="14"/>
      <c r="QVY2378" s="14"/>
      <c r="QVZ2378" s="14"/>
      <c r="QWA2378" s="14"/>
      <c r="QWB2378" s="14"/>
      <c r="QWC2378" s="14"/>
      <c r="QWD2378" s="14"/>
      <c r="QWE2378" s="14"/>
      <c r="QWF2378" s="14"/>
      <c r="QWG2378" s="14"/>
      <c r="QWH2378" s="14"/>
      <c r="QWI2378" s="14"/>
      <c r="QWJ2378" s="14"/>
      <c r="QWK2378" s="14"/>
      <c r="QWL2378" s="14"/>
      <c r="QWM2378" s="14"/>
      <c r="QWN2378" s="14"/>
      <c r="QWO2378" s="14"/>
      <c r="QWP2378" s="14"/>
      <c r="QWQ2378" s="14"/>
      <c r="QWR2378" s="14"/>
      <c r="QWS2378" s="14"/>
      <c r="QWT2378" s="14"/>
      <c r="QWU2378" s="14"/>
      <c r="QWV2378" s="14"/>
      <c r="QWW2378" s="14"/>
      <c r="QWX2378" s="14"/>
      <c r="QWY2378" s="14"/>
      <c r="QWZ2378" s="14"/>
      <c r="QXA2378" s="14"/>
      <c r="QXB2378" s="14"/>
      <c r="QXC2378" s="14"/>
      <c r="QXD2378" s="14"/>
      <c r="QXE2378" s="14"/>
      <c r="QXF2378" s="14"/>
      <c r="QXG2378" s="14"/>
      <c r="QXH2378" s="14"/>
      <c r="QXI2378" s="14"/>
      <c r="QXJ2378" s="14"/>
      <c r="QXK2378" s="14"/>
      <c r="QXL2378" s="14"/>
      <c r="QXM2378" s="14"/>
      <c r="QXN2378" s="14"/>
      <c r="QXO2378" s="14"/>
      <c r="QXP2378" s="14"/>
      <c r="QXQ2378" s="14"/>
      <c r="QXR2378" s="14"/>
      <c r="QXS2378" s="14"/>
      <c r="QXT2378" s="14"/>
      <c r="QXU2378" s="14"/>
      <c r="QXV2378" s="14"/>
      <c r="QXW2378" s="14"/>
      <c r="QXX2378" s="14"/>
      <c r="QXY2378" s="14"/>
      <c r="QXZ2378" s="14"/>
      <c r="QYA2378" s="14"/>
      <c r="QYB2378" s="14"/>
      <c r="QYC2378" s="14"/>
      <c r="QYD2378" s="14"/>
      <c r="QYE2378" s="14"/>
      <c r="QYF2378" s="14"/>
      <c r="QYG2378" s="14"/>
      <c r="QYH2378" s="14"/>
      <c r="QYI2378" s="14"/>
      <c r="QYJ2378" s="14"/>
      <c r="QYK2378" s="14"/>
      <c r="QYL2378" s="14"/>
      <c r="QYM2378" s="14"/>
      <c r="QYN2378" s="14"/>
      <c r="QYO2378" s="14"/>
      <c r="QYP2378" s="14"/>
      <c r="QYQ2378" s="14"/>
      <c r="QYR2378" s="14"/>
      <c r="QYS2378" s="14"/>
      <c r="QYT2378" s="14"/>
      <c r="QYU2378" s="14"/>
      <c r="QYV2378" s="14"/>
      <c r="QYW2378" s="14"/>
      <c r="QYX2378" s="14"/>
      <c r="QYY2378" s="14"/>
      <c r="QYZ2378" s="14"/>
      <c r="QZA2378" s="14"/>
      <c r="QZB2378" s="14"/>
      <c r="QZC2378" s="14"/>
      <c r="QZD2378" s="14"/>
      <c r="QZE2378" s="14"/>
      <c r="QZF2378" s="14"/>
      <c r="QZG2378" s="14"/>
      <c r="QZH2378" s="14"/>
      <c r="QZI2378" s="14"/>
      <c r="QZJ2378" s="14"/>
      <c r="QZK2378" s="14"/>
      <c r="QZL2378" s="14"/>
      <c r="QZM2378" s="14"/>
      <c r="QZN2378" s="14"/>
      <c r="QZO2378" s="14"/>
      <c r="QZP2378" s="14"/>
      <c r="QZQ2378" s="14"/>
      <c r="QZR2378" s="14"/>
      <c r="QZS2378" s="14"/>
      <c r="QZT2378" s="14"/>
      <c r="QZU2378" s="14"/>
      <c r="QZV2378" s="14"/>
      <c r="QZW2378" s="14"/>
      <c r="QZX2378" s="14"/>
      <c r="QZY2378" s="14"/>
      <c r="QZZ2378" s="14"/>
      <c r="RAA2378" s="14"/>
      <c r="RAB2378" s="14"/>
      <c r="RAC2378" s="14"/>
      <c r="RAD2378" s="14"/>
      <c r="RAE2378" s="14"/>
      <c r="RAF2378" s="14"/>
      <c r="RAG2378" s="14"/>
      <c r="RAH2378" s="14"/>
      <c r="RAI2378" s="14"/>
      <c r="RAJ2378" s="14"/>
      <c r="RAK2378" s="14"/>
      <c r="RAL2378" s="14"/>
      <c r="RAM2378" s="14"/>
      <c r="RAN2378" s="14"/>
      <c r="RAO2378" s="14"/>
      <c r="RAP2378" s="14"/>
      <c r="RAQ2378" s="14"/>
      <c r="RAR2378" s="14"/>
      <c r="RAS2378" s="14"/>
      <c r="RAT2378" s="14"/>
      <c r="RAU2378" s="14"/>
      <c r="RAV2378" s="14"/>
      <c r="RAW2378" s="14"/>
      <c r="RAX2378" s="14"/>
      <c r="RAY2378" s="14"/>
      <c r="RAZ2378" s="14"/>
      <c r="RBA2378" s="14"/>
      <c r="RBB2378" s="14"/>
      <c r="RBC2378" s="14"/>
      <c r="RBD2378" s="14"/>
      <c r="RBE2378" s="14"/>
      <c r="RBF2378" s="14"/>
      <c r="RBG2378" s="14"/>
      <c r="RBH2378" s="14"/>
      <c r="RBI2378" s="14"/>
      <c r="RBJ2378" s="14"/>
      <c r="RBK2378" s="14"/>
      <c r="RBL2378" s="14"/>
      <c r="RBM2378" s="14"/>
      <c r="RBN2378" s="14"/>
      <c r="RBO2378" s="14"/>
      <c r="RBP2378" s="14"/>
      <c r="RBQ2378" s="14"/>
      <c r="RBR2378" s="14"/>
      <c r="RBS2378" s="14"/>
      <c r="RBT2378" s="14"/>
      <c r="RBU2378" s="14"/>
      <c r="RBV2378" s="14"/>
      <c r="RBW2378" s="14"/>
      <c r="RBX2378" s="14"/>
      <c r="RBY2378" s="14"/>
      <c r="RBZ2378" s="14"/>
      <c r="RCA2378" s="14"/>
      <c r="RCB2378" s="14"/>
      <c r="RCC2378" s="14"/>
      <c r="RCD2378" s="14"/>
      <c r="RCE2378" s="14"/>
      <c r="RCF2378" s="14"/>
      <c r="RCG2378" s="14"/>
      <c r="RCH2378" s="14"/>
      <c r="RCI2378" s="14"/>
      <c r="RCJ2378" s="14"/>
      <c r="RCK2378" s="14"/>
      <c r="RCL2378" s="14"/>
      <c r="RCM2378" s="14"/>
      <c r="RCN2378" s="14"/>
      <c r="RCO2378" s="14"/>
      <c r="RCP2378" s="14"/>
      <c r="RCQ2378" s="14"/>
      <c r="RCR2378" s="14"/>
      <c r="RCS2378" s="14"/>
      <c r="RCT2378" s="14"/>
      <c r="RCU2378" s="14"/>
      <c r="RCV2378" s="14"/>
      <c r="RCW2378" s="14"/>
      <c r="RCX2378" s="14"/>
      <c r="RCY2378" s="14"/>
      <c r="RCZ2378" s="14"/>
      <c r="RDA2378" s="14"/>
      <c r="RDB2378" s="14"/>
      <c r="RDC2378" s="14"/>
      <c r="RDD2378" s="14"/>
      <c r="RDE2378" s="14"/>
      <c r="RDF2378" s="14"/>
      <c r="RDG2378" s="14"/>
      <c r="RDH2378" s="14"/>
      <c r="RDI2378" s="14"/>
      <c r="RDJ2378" s="14"/>
      <c r="RDK2378" s="14"/>
      <c r="RDL2378" s="14"/>
      <c r="RDM2378" s="14"/>
      <c r="RDN2378" s="14"/>
      <c r="RDO2378" s="14"/>
      <c r="RDP2378" s="14"/>
      <c r="RDQ2378" s="14"/>
      <c r="RDR2378" s="14"/>
      <c r="RDS2378" s="14"/>
      <c r="RDT2378" s="14"/>
      <c r="RDU2378" s="14"/>
      <c r="RDV2378" s="14"/>
      <c r="RDW2378" s="14"/>
      <c r="RDX2378" s="14"/>
      <c r="RDY2378" s="14"/>
      <c r="RDZ2378" s="14"/>
      <c r="REA2378" s="14"/>
      <c r="REB2378" s="14"/>
      <c r="REC2378" s="14"/>
      <c r="RED2378" s="14"/>
      <c r="REE2378" s="14"/>
      <c r="REF2378" s="14"/>
      <c r="REG2378" s="14"/>
      <c r="REH2378" s="14"/>
      <c r="REI2378" s="14"/>
      <c r="REJ2378" s="14"/>
      <c r="REK2378" s="14"/>
      <c r="REL2378" s="14"/>
      <c r="REM2378" s="14"/>
      <c r="REN2378" s="14"/>
      <c r="REO2378" s="14"/>
      <c r="REP2378" s="14"/>
      <c r="REQ2378" s="14"/>
      <c r="RER2378" s="14"/>
      <c r="RES2378" s="14"/>
      <c r="RET2378" s="14"/>
      <c r="REU2378" s="14"/>
      <c r="REV2378" s="14"/>
      <c r="REW2378" s="14"/>
      <c r="REX2378" s="14"/>
      <c r="REY2378" s="14"/>
      <c r="REZ2378" s="14"/>
      <c r="RFA2378" s="14"/>
      <c r="RFB2378" s="14"/>
      <c r="RFC2378" s="14"/>
      <c r="RFD2378" s="14"/>
      <c r="RFE2378" s="14"/>
      <c r="RFF2378" s="14"/>
      <c r="RFG2378" s="14"/>
      <c r="RFH2378" s="14"/>
      <c r="RFI2378" s="14"/>
      <c r="RFJ2378" s="14"/>
      <c r="RFK2378" s="14"/>
      <c r="RFL2378" s="14"/>
      <c r="RFM2378" s="14"/>
      <c r="RFN2378" s="14"/>
      <c r="RFO2378" s="14"/>
      <c r="RFP2378" s="14"/>
      <c r="RFQ2378" s="14"/>
      <c r="RFR2378" s="14"/>
      <c r="RFS2378" s="14"/>
      <c r="RFT2378" s="14"/>
      <c r="RFU2378" s="14"/>
      <c r="RFV2378" s="14"/>
      <c r="RFW2378" s="14"/>
      <c r="RFX2378" s="14"/>
      <c r="RFY2378" s="14"/>
      <c r="RFZ2378" s="14"/>
      <c r="RGA2378" s="14"/>
      <c r="RGB2378" s="14"/>
      <c r="RGC2378" s="14"/>
      <c r="RGD2378" s="14"/>
      <c r="RGE2378" s="14"/>
      <c r="RGF2378" s="14"/>
      <c r="RGG2378" s="14"/>
      <c r="RGH2378" s="14"/>
      <c r="RGI2378" s="14"/>
      <c r="RGJ2378" s="14"/>
      <c r="RGK2378" s="14"/>
      <c r="RGL2378" s="14"/>
      <c r="RGM2378" s="14"/>
      <c r="RGN2378" s="14"/>
      <c r="RGO2378" s="14"/>
      <c r="RGP2378" s="14"/>
      <c r="RGQ2378" s="14"/>
      <c r="RGR2378" s="14"/>
      <c r="RGS2378" s="14"/>
      <c r="RGT2378" s="14"/>
      <c r="RGU2378" s="14"/>
      <c r="RGV2378" s="14"/>
      <c r="RGW2378" s="14"/>
      <c r="RGX2378" s="14"/>
      <c r="RGY2378" s="14"/>
      <c r="RGZ2378" s="14"/>
      <c r="RHA2378" s="14"/>
      <c r="RHB2378" s="14"/>
      <c r="RHC2378" s="14"/>
      <c r="RHD2378" s="14"/>
      <c r="RHE2378" s="14"/>
      <c r="RHF2378" s="14"/>
      <c r="RHG2378" s="14"/>
      <c r="RHH2378" s="14"/>
      <c r="RHI2378" s="14"/>
      <c r="RHJ2378" s="14"/>
      <c r="RHK2378" s="14"/>
      <c r="RHL2378" s="14"/>
      <c r="RHM2378" s="14"/>
      <c r="RHN2378" s="14"/>
      <c r="RHO2378" s="14"/>
      <c r="RHP2378" s="14"/>
      <c r="RHQ2378" s="14"/>
      <c r="RHR2378" s="14"/>
      <c r="RHS2378" s="14"/>
      <c r="RHT2378" s="14"/>
      <c r="RHU2378" s="14"/>
      <c r="RHV2378" s="14"/>
      <c r="RHW2378" s="14"/>
      <c r="RHX2378" s="14"/>
      <c r="RHY2378" s="14"/>
      <c r="RHZ2378" s="14"/>
      <c r="RIA2378" s="14"/>
      <c r="RIB2378" s="14"/>
      <c r="RIC2378" s="14"/>
      <c r="RID2378" s="14"/>
      <c r="RIE2378" s="14"/>
      <c r="RIF2378" s="14"/>
      <c r="RIG2378" s="14"/>
      <c r="RIH2378" s="14"/>
      <c r="RII2378" s="14"/>
      <c r="RIJ2378" s="14"/>
      <c r="RIK2378" s="14"/>
      <c r="RIL2378" s="14"/>
      <c r="RIM2378" s="14"/>
      <c r="RIN2378" s="14"/>
      <c r="RIO2378" s="14"/>
      <c r="RIP2378" s="14"/>
      <c r="RIQ2378" s="14"/>
      <c r="RIR2378" s="14"/>
      <c r="RIS2378" s="14"/>
      <c r="RIT2378" s="14"/>
      <c r="RIU2378" s="14"/>
      <c r="RIV2378" s="14"/>
      <c r="RIW2378" s="14"/>
      <c r="RIX2378" s="14"/>
      <c r="RIY2378" s="14"/>
      <c r="RIZ2378" s="14"/>
      <c r="RJA2378" s="14"/>
      <c r="RJB2378" s="14"/>
      <c r="RJC2378" s="14"/>
      <c r="RJD2378" s="14"/>
      <c r="RJE2378" s="14"/>
      <c r="RJF2378" s="14"/>
      <c r="RJG2378" s="14"/>
      <c r="RJH2378" s="14"/>
      <c r="RJI2378" s="14"/>
      <c r="RJJ2378" s="14"/>
      <c r="RJK2378" s="14"/>
      <c r="RJL2378" s="14"/>
      <c r="RJM2378" s="14"/>
      <c r="RJN2378" s="14"/>
      <c r="RJO2378" s="14"/>
      <c r="RJP2378" s="14"/>
      <c r="RJQ2378" s="14"/>
      <c r="RJR2378" s="14"/>
      <c r="RJS2378" s="14"/>
      <c r="RJT2378" s="14"/>
      <c r="RJU2378" s="14"/>
      <c r="RJV2378" s="14"/>
      <c r="RJW2378" s="14"/>
      <c r="RJX2378" s="14"/>
      <c r="RJY2378" s="14"/>
      <c r="RJZ2378" s="14"/>
      <c r="RKA2378" s="14"/>
      <c r="RKB2378" s="14"/>
      <c r="RKC2378" s="14"/>
      <c r="RKD2378" s="14"/>
      <c r="RKE2378" s="14"/>
      <c r="RKF2378" s="14"/>
      <c r="RKG2378" s="14"/>
      <c r="RKH2378" s="14"/>
      <c r="RKI2378" s="14"/>
      <c r="RKJ2378" s="14"/>
      <c r="RKK2378" s="14"/>
      <c r="RKL2378" s="14"/>
      <c r="RKM2378" s="14"/>
      <c r="RKN2378" s="14"/>
      <c r="RKO2378" s="14"/>
      <c r="RKP2378" s="14"/>
      <c r="RKQ2378" s="14"/>
      <c r="RKR2378" s="14"/>
      <c r="RKS2378" s="14"/>
      <c r="RKT2378" s="14"/>
      <c r="RKU2378" s="14"/>
      <c r="RKV2378" s="14"/>
      <c r="RKW2378" s="14"/>
      <c r="RKX2378" s="14"/>
      <c r="RKY2378" s="14"/>
      <c r="RKZ2378" s="14"/>
      <c r="RLA2378" s="14"/>
      <c r="RLB2378" s="14"/>
      <c r="RLC2378" s="14"/>
      <c r="RLD2378" s="14"/>
      <c r="RLE2378" s="14"/>
      <c r="RLF2378" s="14"/>
      <c r="RLG2378" s="14"/>
      <c r="RLH2378" s="14"/>
      <c r="RLI2378" s="14"/>
      <c r="RLJ2378" s="14"/>
      <c r="RLK2378" s="14"/>
      <c r="RLL2378" s="14"/>
      <c r="RLM2378" s="14"/>
      <c r="RLN2378" s="14"/>
      <c r="RLO2378" s="14"/>
      <c r="RLP2378" s="14"/>
      <c r="RLQ2378" s="14"/>
      <c r="RLR2378" s="14"/>
      <c r="RLS2378" s="14"/>
      <c r="RLT2378" s="14"/>
      <c r="RLU2378" s="14"/>
      <c r="RLV2378" s="14"/>
      <c r="RLW2378" s="14"/>
      <c r="RLX2378" s="14"/>
      <c r="RLY2378" s="14"/>
      <c r="RLZ2378" s="14"/>
      <c r="RMA2378" s="14"/>
      <c r="RMB2378" s="14"/>
      <c r="RMC2378" s="14"/>
      <c r="RMD2378" s="14"/>
      <c r="RME2378" s="14"/>
      <c r="RMF2378" s="14"/>
      <c r="RMG2378" s="14"/>
      <c r="RMH2378" s="14"/>
      <c r="RMI2378" s="14"/>
      <c r="RMJ2378" s="14"/>
      <c r="RMK2378" s="14"/>
      <c r="RML2378" s="14"/>
      <c r="RMM2378" s="14"/>
      <c r="RMN2378" s="14"/>
      <c r="RMO2378" s="14"/>
      <c r="RMP2378" s="14"/>
      <c r="RMQ2378" s="14"/>
      <c r="RMR2378" s="14"/>
      <c r="RMS2378" s="14"/>
      <c r="RMT2378" s="14"/>
      <c r="RMU2378" s="14"/>
      <c r="RMV2378" s="14"/>
      <c r="RMW2378" s="14"/>
      <c r="RMX2378" s="14"/>
      <c r="RMY2378" s="14"/>
      <c r="RMZ2378" s="14"/>
      <c r="RNA2378" s="14"/>
      <c r="RNB2378" s="14"/>
      <c r="RNC2378" s="14"/>
      <c r="RND2378" s="14"/>
      <c r="RNE2378" s="14"/>
      <c r="RNF2378" s="14"/>
      <c r="RNG2378" s="14"/>
      <c r="RNH2378" s="14"/>
      <c r="RNI2378" s="14"/>
      <c r="RNJ2378" s="14"/>
      <c r="RNK2378" s="14"/>
      <c r="RNL2378" s="14"/>
      <c r="RNM2378" s="14"/>
      <c r="RNN2378" s="14"/>
      <c r="RNO2378" s="14"/>
      <c r="RNP2378" s="14"/>
      <c r="RNQ2378" s="14"/>
      <c r="RNR2378" s="14"/>
      <c r="RNS2378" s="14"/>
      <c r="RNT2378" s="14"/>
      <c r="RNU2378" s="14"/>
      <c r="RNV2378" s="14"/>
      <c r="RNW2378" s="14"/>
      <c r="RNX2378" s="14"/>
      <c r="RNY2378" s="14"/>
      <c r="RNZ2378" s="14"/>
      <c r="ROA2378" s="14"/>
      <c r="ROB2378" s="14"/>
      <c r="ROC2378" s="14"/>
      <c r="ROD2378" s="14"/>
      <c r="ROE2378" s="14"/>
      <c r="ROF2378" s="14"/>
      <c r="ROG2378" s="14"/>
      <c r="ROH2378" s="14"/>
      <c r="ROI2378" s="14"/>
      <c r="ROJ2378" s="14"/>
      <c r="ROK2378" s="14"/>
      <c r="ROL2378" s="14"/>
      <c r="ROM2378" s="14"/>
      <c r="RON2378" s="14"/>
      <c r="ROO2378" s="14"/>
      <c r="ROP2378" s="14"/>
      <c r="ROQ2378" s="14"/>
      <c r="ROR2378" s="14"/>
      <c r="ROS2378" s="14"/>
      <c r="ROT2378" s="14"/>
      <c r="ROU2378" s="14"/>
      <c r="ROV2378" s="14"/>
      <c r="ROW2378" s="14"/>
      <c r="ROX2378" s="14"/>
      <c r="ROY2378" s="14"/>
      <c r="ROZ2378" s="14"/>
      <c r="RPA2378" s="14"/>
      <c r="RPB2378" s="14"/>
      <c r="RPC2378" s="14"/>
      <c r="RPD2378" s="14"/>
      <c r="RPE2378" s="14"/>
      <c r="RPF2378" s="14"/>
      <c r="RPG2378" s="14"/>
      <c r="RPH2378" s="14"/>
      <c r="RPI2378" s="14"/>
      <c r="RPJ2378" s="14"/>
      <c r="RPK2378" s="14"/>
      <c r="RPL2378" s="14"/>
      <c r="RPM2378" s="14"/>
      <c r="RPN2378" s="14"/>
      <c r="RPO2378" s="14"/>
      <c r="RPP2378" s="14"/>
      <c r="RPQ2378" s="14"/>
      <c r="RPR2378" s="14"/>
      <c r="RPS2378" s="14"/>
      <c r="RPT2378" s="14"/>
      <c r="RPU2378" s="14"/>
      <c r="RPV2378" s="14"/>
      <c r="RPW2378" s="14"/>
      <c r="RPX2378" s="14"/>
      <c r="RPY2378" s="14"/>
      <c r="RPZ2378" s="14"/>
      <c r="RQA2378" s="14"/>
      <c r="RQB2378" s="14"/>
      <c r="RQC2378" s="14"/>
      <c r="RQD2378" s="14"/>
      <c r="RQE2378" s="14"/>
      <c r="RQF2378" s="14"/>
      <c r="RQG2378" s="14"/>
      <c r="RQH2378" s="14"/>
      <c r="RQI2378" s="14"/>
      <c r="RQJ2378" s="14"/>
      <c r="RQK2378" s="14"/>
      <c r="RQL2378" s="14"/>
      <c r="RQM2378" s="14"/>
      <c r="RQN2378" s="14"/>
      <c r="RQO2378" s="14"/>
      <c r="RQP2378" s="14"/>
      <c r="RQQ2378" s="14"/>
      <c r="RQR2378" s="14"/>
      <c r="RQS2378" s="14"/>
      <c r="RQT2378" s="14"/>
      <c r="RQU2378" s="14"/>
      <c r="RQV2378" s="14"/>
      <c r="RQW2378" s="14"/>
      <c r="RQX2378" s="14"/>
      <c r="RQY2378" s="14"/>
      <c r="RQZ2378" s="14"/>
      <c r="RRA2378" s="14"/>
      <c r="RRB2378" s="14"/>
      <c r="RRC2378" s="14"/>
      <c r="RRD2378" s="14"/>
      <c r="RRE2378" s="14"/>
      <c r="RRF2378" s="14"/>
      <c r="RRG2378" s="14"/>
      <c r="RRH2378" s="14"/>
      <c r="RRI2378" s="14"/>
      <c r="RRJ2378" s="14"/>
      <c r="RRK2378" s="14"/>
      <c r="RRL2378" s="14"/>
      <c r="RRM2378" s="14"/>
      <c r="RRN2378" s="14"/>
      <c r="RRO2378" s="14"/>
      <c r="RRP2378" s="14"/>
      <c r="RRQ2378" s="14"/>
      <c r="RRR2378" s="14"/>
      <c r="RRS2378" s="14"/>
      <c r="RRT2378" s="14"/>
      <c r="RRU2378" s="14"/>
      <c r="RRV2378" s="14"/>
      <c r="RRW2378" s="14"/>
      <c r="RRX2378" s="14"/>
      <c r="RRY2378" s="14"/>
      <c r="RRZ2378" s="14"/>
      <c r="RSA2378" s="14"/>
      <c r="RSB2378" s="14"/>
      <c r="RSC2378" s="14"/>
      <c r="RSD2378" s="14"/>
      <c r="RSE2378" s="14"/>
      <c r="RSF2378" s="14"/>
      <c r="RSG2378" s="14"/>
      <c r="RSH2378" s="14"/>
      <c r="RSI2378" s="14"/>
      <c r="RSJ2378" s="14"/>
      <c r="RSK2378" s="14"/>
      <c r="RSL2378" s="14"/>
      <c r="RSM2378" s="14"/>
      <c r="RSN2378" s="14"/>
      <c r="RSO2378" s="14"/>
      <c r="RSP2378" s="14"/>
      <c r="RSQ2378" s="14"/>
      <c r="RSR2378" s="14"/>
      <c r="RSS2378" s="14"/>
      <c r="RST2378" s="14"/>
      <c r="RSU2378" s="14"/>
      <c r="RSV2378" s="14"/>
      <c r="RSW2378" s="14"/>
      <c r="RSX2378" s="14"/>
      <c r="RSY2378" s="14"/>
      <c r="RSZ2378" s="14"/>
      <c r="RTA2378" s="14"/>
      <c r="RTB2378" s="14"/>
      <c r="RTC2378" s="14"/>
      <c r="RTD2378" s="14"/>
      <c r="RTE2378" s="14"/>
      <c r="RTF2378" s="14"/>
      <c r="RTG2378" s="14"/>
      <c r="RTH2378" s="14"/>
      <c r="RTI2378" s="14"/>
      <c r="RTJ2378" s="14"/>
      <c r="RTK2378" s="14"/>
      <c r="RTL2378" s="14"/>
      <c r="RTM2378" s="14"/>
      <c r="RTN2378" s="14"/>
      <c r="RTO2378" s="14"/>
      <c r="RTP2378" s="14"/>
      <c r="RTQ2378" s="14"/>
      <c r="RTR2378" s="14"/>
      <c r="RTS2378" s="14"/>
      <c r="RTT2378" s="14"/>
      <c r="RTU2378" s="14"/>
      <c r="RTV2378" s="14"/>
      <c r="RTW2378" s="14"/>
      <c r="RTX2378" s="14"/>
      <c r="RTY2378" s="14"/>
      <c r="RTZ2378" s="14"/>
      <c r="RUA2378" s="14"/>
      <c r="RUB2378" s="14"/>
      <c r="RUC2378" s="14"/>
      <c r="RUD2378" s="14"/>
      <c r="RUE2378" s="14"/>
      <c r="RUF2378" s="14"/>
      <c r="RUG2378" s="14"/>
      <c r="RUH2378" s="14"/>
      <c r="RUI2378" s="14"/>
      <c r="RUJ2378" s="14"/>
      <c r="RUK2378" s="14"/>
      <c r="RUL2378" s="14"/>
      <c r="RUM2378" s="14"/>
      <c r="RUN2378" s="14"/>
      <c r="RUO2378" s="14"/>
      <c r="RUP2378" s="14"/>
      <c r="RUQ2378" s="14"/>
      <c r="RUR2378" s="14"/>
      <c r="RUS2378" s="14"/>
      <c r="RUT2378" s="14"/>
      <c r="RUU2378" s="14"/>
      <c r="RUV2378" s="14"/>
      <c r="RUW2378" s="14"/>
      <c r="RUX2378" s="14"/>
      <c r="RUY2378" s="14"/>
      <c r="RUZ2378" s="14"/>
      <c r="RVA2378" s="14"/>
      <c r="RVB2378" s="14"/>
      <c r="RVC2378" s="14"/>
      <c r="RVD2378" s="14"/>
      <c r="RVE2378" s="14"/>
      <c r="RVF2378" s="14"/>
      <c r="RVG2378" s="14"/>
      <c r="RVH2378" s="14"/>
      <c r="RVI2378" s="14"/>
      <c r="RVJ2378" s="14"/>
      <c r="RVK2378" s="14"/>
      <c r="RVL2378" s="14"/>
      <c r="RVM2378" s="14"/>
      <c r="RVN2378" s="14"/>
      <c r="RVO2378" s="14"/>
      <c r="RVP2378" s="14"/>
      <c r="RVQ2378" s="14"/>
      <c r="RVR2378" s="14"/>
      <c r="RVS2378" s="14"/>
      <c r="RVT2378" s="14"/>
      <c r="RVU2378" s="14"/>
      <c r="RVV2378" s="14"/>
      <c r="RVW2378" s="14"/>
      <c r="RVX2378" s="14"/>
      <c r="RVY2378" s="14"/>
      <c r="RVZ2378" s="14"/>
      <c r="RWA2378" s="14"/>
      <c r="RWB2378" s="14"/>
      <c r="RWC2378" s="14"/>
      <c r="RWD2378" s="14"/>
      <c r="RWE2378" s="14"/>
      <c r="RWF2378" s="14"/>
      <c r="RWG2378" s="14"/>
      <c r="RWH2378" s="14"/>
      <c r="RWI2378" s="14"/>
      <c r="RWJ2378" s="14"/>
      <c r="RWK2378" s="14"/>
      <c r="RWL2378" s="14"/>
      <c r="RWM2378" s="14"/>
      <c r="RWN2378" s="14"/>
      <c r="RWO2378" s="14"/>
      <c r="RWP2378" s="14"/>
      <c r="RWQ2378" s="14"/>
      <c r="RWR2378" s="14"/>
      <c r="RWS2378" s="14"/>
      <c r="RWT2378" s="14"/>
      <c r="RWU2378" s="14"/>
      <c r="RWV2378" s="14"/>
      <c r="RWW2378" s="14"/>
      <c r="RWX2378" s="14"/>
      <c r="RWY2378" s="14"/>
      <c r="RWZ2378" s="14"/>
      <c r="RXA2378" s="14"/>
      <c r="RXB2378" s="14"/>
      <c r="RXC2378" s="14"/>
      <c r="RXD2378" s="14"/>
      <c r="RXE2378" s="14"/>
      <c r="RXF2378" s="14"/>
      <c r="RXG2378" s="14"/>
      <c r="RXH2378" s="14"/>
      <c r="RXI2378" s="14"/>
      <c r="RXJ2378" s="14"/>
      <c r="RXK2378" s="14"/>
      <c r="RXL2378" s="14"/>
      <c r="RXM2378" s="14"/>
      <c r="RXN2378" s="14"/>
      <c r="RXO2378" s="14"/>
      <c r="RXP2378" s="14"/>
      <c r="RXQ2378" s="14"/>
      <c r="RXR2378" s="14"/>
      <c r="RXS2378" s="14"/>
      <c r="RXT2378" s="14"/>
      <c r="RXU2378" s="14"/>
      <c r="RXV2378" s="14"/>
      <c r="RXW2378" s="14"/>
      <c r="RXX2378" s="14"/>
      <c r="RXY2378" s="14"/>
      <c r="RXZ2378" s="14"/>
      <c r="RYA2378" s="14"/>
      <c r="RYB2378" s="14"/>
      <c r="RYC2378" s="14"/>
      <c r="RYD2378" s="14"/>
      <c r="RYE2378" s="14"/>
      <c r="RYF2378" s="14"/>
      <c r="RYG2378" s="14"/>
      <c r="RYH2378" s="14"/>
      <c r="RYI2378" s="14"/>
      <c r="RYJ2378" s="14"/>
      <c r="RYK2378" s="14"/>
      <c r="RYL2378" s="14"/>
      <c r="RYM2378" s="14"/>
      <c r="RYN2378" s="14"/>
      <c r="RYO2378" s="14"/>
      <c r="RYP2378" s="14"/>
      <c r="RYQ2378" s="14"/>
      <c r="RYR2378" s="14"/>
      <c r="RYS2378" s="14"/>
      <c r="RYT2378" s="14"/>
      <c r="RYU2378" s="14"/>
      <c r="RYV2378" s="14"/>
      <c r="RYW2378" s="14"/>
      <c r="RYX2378" s="14"/>
      <c r="RYY2378" s="14"/>
      <c r="RYZ2378" s="14"/>
      <c r="RZA2378" s="14"/>
      <c r="RZB2378" s="14"/>
      <c r="RZC2378" s="14"/>
      <c r="RZD2378" s="14"/>
      <c r="RZE2378" s="14"/>
      <c r="RZF2378" s="14"/>
      <c r="RZG2378" s="14"/>
      <c r="RZH2378" s="14"/>
      <c r="RZI2378" s="14"/>
      <c r="RZJ2378" s="14"/>
      <c r="RZK2378" s="14"/>
      <c r="RZL2378" s="14"/>
      <c r="RZM2378" s="14"/>
      <c r="RZN2378" s="14"/>
      <c r="RZO2378" s="14"/>
      <c r="RZP2378" s="14"/>
      <c r="RZQ2378" s="14"/>
      <c r="RZR2378" s="14"/>
      <c r="RZS2378" s="14"/>
      <c r="RZT2378" s="14"/>
      <c r="RZU2378" s="14"/>
      <c r="RZV2378" s="14"/>
      <c r="RZW2378" s="14"/>
      <c r="RZX2378" s="14"/>
      <c r="RZY2378" s="14"/>
      <c r="RZZ2378" s="14"/>
      <c r="SAA2378" s="14"/>
      <c r="SAB2378" s="14"/>
      <c r="SAC2378" s="14"/>
      <c r="SAD2378" s="14"/>
      <c r="SAE2378" s="14"/>
      <c r="SAF2378" s="14"/>
      <c r="SAG2378" s="14"/>
      <c r="SAH2378" s="14"/>
      <c r="SAI2378" s="14"/>
      <c r="SAJ2378" s="14"/>
      <c r="SAK2378" s="14"/>
      <c r="SAL2378" s="14"/>
      <c r="SAM2378" s="14"/>
      <c r="SAN2378" s="14"/>
      <c r="SAO2378" s="14"/>
      <c r="SAP2378" s="14"/>
      <c r="SAQ2378" s="14"/>
      <c r="SAR2378" s="14"/>
      <c r="SAS2378" s="14"/>
      <c r="SAT2378" s="14"/>
      <c r="SAU2378" s="14"/>
      <c r="SAV2378" s="14"/>
      <c r="SAW2378" s="14"/>
      <c r="SAX2378" s="14"/>
      <c r="SAY2378" s="14"/>
      <c r="SAZ2378" s="14"/>
      <c r="SBA2378" s="14"/>
      <c r="SBB2378" s="14"/>
      <c r="SBC2378" s="14"/>
      <c r="SBD2378" s="14"/>
      <c r="SBE2378" s="14"/>
      <c r="SBF2378" s="14"/>
      <c r="SBG2378" s="14"/>
      <c r="SBH2378" s="14"/>
      <c r="SBI2378" s="14"/>
      <c r="SBJ2378" s="14"/>
      <c r="SBK2378" s="14"/>
      <c r="SBL2378" s="14"/>
      <c r="SBM2378" s="14"/>
      <c r="SBN2378" s="14"/>
      <c r="SBO2378" s="14"/>
      <c r="SBP2378" s="14"/>
      <c r="SBQ2378" s="14"/>
      <c r="SBR2378" s="14"/>
      <c r="SBS2378" s="14"/>
      <c r="SBT2378" s="14"/>
      <c r="SBU2378" s="14"/>
      <c r="SBV2378" s="14"/>
      <c r="SBW2378" s="14"/>
      <c r="SBX2378" s="14"/>
      <c r="SBY2378" s="14"/>
      <c r="SBZ2378" s="14"/>
      <c r="SCA2378" s="14"/>
      <c r="SCB2378" s="14"/>
      <c r="SCC2378" s="14"/>
      <c r="SCD2378" s="14"/>
      <c r="SCE2378" s="14"/>
      <c r="SCF2378" s="14"/>
      <c r="SCG2378" s="14"/>
      <c r="SCH2378" s="14"/>
      <c r="SCI2378" s="14"/>
      <c r="SCJ2378" s="14"/>
      <c r="SCK2378" s="14"/>
      <c r="SCL2378" s="14"/>
      <c r="SCM2378" s="14"/>
      <c r="SCN2378" s="14"/>
      <c r="SCO2378" s="14"/>
      <c r="SCP2378" s="14"/>
      <c r="SCQ2378" s="14"/>
      <c r="SCR2378" s="14"/>
      <c r="SCS2378" s="14"/>
      <c r="SCT2378" s="14"/>
      <c r="SCU2378" s="14"/>
      <c r="SCV2378" s="14"/>
      <c r="SCW2378" s="14"/>
      <c r="SCX2378" s="14"/>
      <c r="SCY2378" s="14"/>
      <c r="SCZ2378" s="14"/>
      <c r="SDA2378" s="14"/>
      <c r="SDB2378" s="14"/>
      <c r="SDC2378" s="14"/>
      <c r="SDD2378" s="14"/>
      <c r="SDE2378" s="14"/>
      <c r="SDF2378" s="14"/>
      <c r="SDG2378" s="14"/>
      <c r="SDH2378" s="14"/>
      <c r="SDI2378" s="14"/>
      <c r="SDJ2378" s="14"/>
      <c r="SDK2378" s="14"/>
      <c r="SDL2378" s="14"/>
      <c r="SDM2378" s="14"/>
      <c r="SDN2378" s="14"/>
      <c r="SDO2378" s="14"/>
      <c r="SDP2378" s="14"/>
      <c r="SDQ2378" s="14"/>
      <c r="SDR2378" s="14"/>
      <c r="SDS2378" s="14"/>
      <c r="SDT2378" s="14"/>
      <c r="SDU2378" s="14"/>
      <c r="SDV2378" s="14"/>
      <c r="SDW2378" s="14"/>
      <c r="SDX2378" s="14"/>
      <c r="SDY2378" s="14"/>
      <c r="SDZ2378" s="14"/>
      <c r="SEA2378" s="14"/>
      <c r="SEB2378" s="14"/>
      <c r="SEC2378" s="14"/>
      <c r="SED2378" s="14"/>
      <c r="SEE2378" s="14"/>
      <c r="SEF2378" s="14"/>
      <c r="SEG2378" s="14"/>
      <c r="SEH2378" s="14"/>
      <c r="SEI2378" s="14"/>
      <c r="SEJ2378" s="14"/>
      <c r="SEK2378" s="14"/>
      <c r="SEL2378" s="14"/>
      <c r="SEM2378" s="14"/>
      <c r="SEN2378" s="14"/>
      <c r="SEO2378" s="14"/>
      <c r="SEP2378" s="14"/>
      <c r="SEQ2378" s="14"/>
      <c r="SER2378" s="14"/>
      <c r="SES2378" s="14"/>
      <c r="SET2378" s="14"/>
      <c r="SEU2378" s="14"/>
      <c r="SEV2378" s="14"/>
      <c r="SEW2378" s="14"/>
      <c r="SEX2378" s="14"/>
      <c r="SEY2378" s="14"/>
      <c r="SEZ2378" s="14"/>
      <c r="SFA2378" s="14"/>
      <c r="SFB2378" s="14"/>
      <c r="SFC2378" s="14"/>
      <c r="SFD2378" s="14"/>
      <c r="SFE2378" s="14"/>
      <c r="SFF2378" s="14"/>
      <c r="SFG2378" s="14"/>
      <c r="SFH2378" s="14"/>
      <c r="SFI2378" s="14"/>
      <c r="SFJ2378" s="14"/>
      <c r="SFK2378" s="14"/>
      <c r="SFL2378" s="14"/>
      <c r="SFM2378" s="14"/>
      <c r="SFN2378" s="14"/>
      <c r="SFO2378" s="14"/>
      <c r="SFP2378" s="14"/>
      <c r="SFQ2378" s="14"/>
      <c r="SFR2378" s="14"/>
      <c r="SFS2378" s="14"/>
      <c r="SFT2378" s="14"/>
      <c r="SFU2378" s="14"/>
      <c r="SFV2378" s="14"/>
      <c r="SFW2378" s="14"/>
      <c r="SFX2378" s="14"/>
      <c r="SFY2378" s="14"/>
      <c r="SFZ2378" s="14"/>
      <c r="SGA2378" s="14"/>
      <c r="SGB2378" s="14"/>
      <c r="SGC2378" s="14"/>
      <c r="SGD2378" s="14"/>
      <c r="SGE2378" s="14"/>
      <c r="SGF2378" s="14"/>
      <c r="SGG2378" s="14"/>
      <c r="SGH2378" s="14"/>
      <c r="SGI2378" s="14"/>
      <c r="SGJ2378" s="14"/>
      <c r="SGK2378" s="14"/>
      <c r="SGL2378" s="14"/>
      <c r="SGM2378" s="14"/>
      <c r="SGN2378" s="14"/>
      <c r="SGO2378" s="14"/>
      <c r="SGP2378" s="14"/>
      <c r="SGQ2378" s="14"/>
      <c r="SGR2378" s="14"/>
      <c r="SGS2378" s="14"/>
      <c r="SGT2378" s="14"/>
      <c r="SGU2378" s="14"/>
      <c r="SGV2378" s="14"/>
      <c r="SGW2378" s="14"/>
      <c r="SGX2378" s="14"/>
      <c r="SGY2378" s="14"/>
      <c r="SGZ2378" s="14"/>
      <c r="SHA2378" s="14"/>
      <c r="SHB2378" s="14"/>
      <c r="SHC2378" s="14"/>
      <c r="SHD2378" s="14"/>
      <c r="SHE2378" s="14"/>
      <c r="SHF2378" s="14"/>
      <c r="SHG2378" s="14"/>
      <c r="SHH2378" s="14"/>
      <c r="SHI2378" s="14"/>
      <c r="SHJ2378" s="14"/>
      <c r="SHK2378" s="14"/>
      <c r="SHL2378" s="14"/>
      <c r="SHM2378" s="14"/>
      <c r="SHN2378" s="14"/>
      <c r="SHO2378" s="14"/>
      <c r="SHP2378" s="14"/>
      <c r="SHQ2378" s="14"/>
      <c r="SHR2378" s="14"/>
      <c r="SHS2378" s="14"/>
      <c r="SHT2378" s="14"/>
      <c r="SHU2378" s="14"/>
      <c r="SHV2378" s="14"/>
      <c r="SHW2378" s="14"/>
      <c r="SHX2378" s="14"/>
      <c r="SHY2378" s="14"/>
      <c r="SHZ2378" s="14"/>
      <c r="SIA2378" s="14"/>
      <c r="SIB2378" s="14"/>
      <c r="SIC2378" s="14"/>
      <c r="SID2378" s="14"/>
      <c r="SIE2378" s="14"/>
      <c r="SIF2378" s="14"/>
      <c r="SIG2378" s="14"/>
      <c r="SIH2378" s="14"/>
      <c r="SII2378" s="14"/>
      <c r="SIJ2378" s="14"/>
      <c r="SIK2378" s="14"/>
      <c r="SIL2378" s="14"/>
      <c r="SIM2378" s="14"/>
      <c r="SIN2378" s="14"/>
      <c r="SIO2378" s="14"/>
      <c r="SIP2378" s="14"/>
      <c r="SIQ2378" s="14"/>
      <c r="SIR2378" s="14"/>
      <c r="SIS2378" s="14"/>
      <c r="SIT2378" s="14"/>
      <c r="SIU2378" s="14"/>
      <c r="SIV2378" s="14"/>
      <c r="SIW2378" s="14"/>
      <c r="SIX2378" s="14"/>
      <c r="SIY2378" s="14"/>
      <c r="SIZ2378" s="14"/>
      <c r="SJA2378" s="14"/>
      <c r="SJB2378" s="14"/>
      <c r="SJC2378" s="14"/>
      <c r="SJD2378" s="14"/>
      <c r="SJE2378" s="14"/>
      <c r="SJF2378" s="14"/>
      <c r="SJG2378" s="14"/>
      <c r="SJH2378" s="14"/>
      <c r="SJI2378" s="14"/>
      <c r="SJJ2378" s="14"/>
      <c r="SJK2378" s="14"/>
      <c r="SJL2378" s="14"/>
      <c r="SJM2378" s="14"/>
      <c r="SJN2378" s="14"/>
      <c r="SJO2378" s="14"/>
      <c r="SJP2378" s="14"/>
      <c r="SJQ2378" s="14"/>
      <c r="SJR2378" s="14"/>
      <c r="SJS2378" s="14"/>
      <c r="SJT2378" s="14"/>
      <c r="SJU2378" s="14"/>
      <c r="SJV2378" s="14"/>
      <c r="SJW2378" s="14"/>
      <c r="SJX2378" s="14"/>
      <c r="SJY2378" s="14"/>
      <c r="SJZ2378" s="14"/>
      <c r="SKA2378" s="14"/>
      <c r="SKB2378" s="14"/>
      <c r="SKC2378" s="14"/>
      <c r="SKD2378" s="14"/>
      <c r="SKE2378" s="14"/>
      <c r="SKF2378" s="14"/>
      <c r="SKG2378" s="14"/>
      <c r="SKH2378" s="14"/>
      <c r="SKI2378" s="14"/>
      <c r="SKJ2378" s="14"/>
      <c r="SKK2378" s="14"/>
      <c r="SKL2378" s="14"/>
      <c r="SKM2378" s="14"/>
      <c r="SKN2378" s="14"/>
      <c r="SKO2378" s="14"/>
      <c r="SKP2378" s="14"/>
      <c r="SKQ2378" s="14"/>
      <c r="SKR2378" s="14"/>
      <c r="SKS2378" s="14"/>
      <c r="SKT2378" s="14"/>
      <c r="SKU2378" s="14"/>
      <c r="SKV2378" s="14"/>
      <c r="SKW2378" s="14"/>
      <c r="SKX2378" s="14"/>
      <c r="SKY2378" s="14"/>
      <c r="SKZ2378" s="14"/>
      <c r="SLA2378" s="14"/>
      <c r="SLB2378" s="14"/>
      <c r="SLC2378" s="14"/>
      <c r="SLD2378" s="14"/>
      <c r="SLE2378" s="14"/>
      <c r="SLF2378" s="14"/>
      <c r="SLG2378" s="14"/>
      <c r="SLH2378" s="14"/>
      <c r="SLI2378" s="14"/>
      <c r="SLJ2378" s="14"/>
      <c r="SLK2378" s="14"/>
      <c r="SLL2378" s="14"/>
      <c r="SLM2378" s="14"/>
      <c r="SLN2378" s="14"/>
      <c r="SLO2378" s="14"/>
      <c r="SLP2378" s="14"/>
      <c r="SLQ2378" s="14"/>
      <c r="SLR2378" s="14"/>
      <c r="SLS2378" s="14"/>
      <c r="SLT2378" s="14"/>
      <c r="SLU2378" s="14"/>
      <c r="SLV2378" s="14"/>
      <c r="SLW2378" s="14"/>
      <c r="SLX2378" s="14"/>
      <c r="SLY2378" s="14"/>
      <c r="SLZ2378" s="14"/>
      <c r="SMA2378" s="14"/>
      <c r="SMB2378" s="14"/>
      <c r="SMC2378" s="14"/>
      <c r="SMD2378" s="14"/>
      <c r="SME2378" s="14"/>
      <c r="SMF2378" s="14"/>
      <c r="SMG2378" s="14"/>
      <c r="SMH2378" s="14"/>
      <c r="SMI2378" s="14"/>
      <c r="SMJ2378" s="14"/>
      <c r="SMK2378" s="14"/>
      <c r="SML2378" s="14"/>
      <c r="SMM2378" s="14"/>
      <c r="SMN2378" s="14"/>
      <c r="SMO2378" s="14"/>
      <c r="SMP2378" s="14"/>
      <c r="SMQ2378" s="14"/>
      <c r="SMR2378" s="14"/>
      <c r="SMS2378" s="14"/>
      <c r="SMT2378" s="14"/>
      <c r="SMU2378" s="14"/>
      <c r="SMV2378" s="14"/>
      <c r="SMW2378" s="14"/>
      <c r="SMX2378" s="14"/>
      <c r="SMY2378" s="14"/>
      <c r="SMZ2378" s="14"/>
      <c r="SNA2378" s="14"/>
      <c r="SNB2378" s="14"/>
      <c r="SNC2378" s="14"/>
      <c r="SND2378" s="14"/>
      <c r="SNE2378" s="14"/>
      <c r="SNF2378" s="14"/>
      <c r="SNG2378" s="14"/>
      <c r="SNH2378" s="14"/>
      <c r="SNI2378" s="14"/>
      <c r="SNJ2378" s="14"/>
      <c r="SNK2378" s="14"/>
      <c r="SNL2378" s="14"/>
      <c r="SNM2378" s="14"/>
      <c r="SNN2378" s="14"/>
      <c r="SNO2378" s="14"/>
      <c r="SNP2378" s="14"/>
      <c r="SNQ2378" s="14"/>
      <c r="SNR2378" s="14"/>
      <c r="SNS2378" s="14"/>
      <c r="SNT2378" s="14"/>
      <c r="SNU2378" s="14"/>
      <c r="SNV2378" s="14"/>
      <c r="SNW2378" s="14"/>
      <c r="SNX2378" s="14"/>
      <c r="SNY2378" s="14"/>
      <c r="SNZ2378" s="14"/>
      <c r="SOA2378" s="14"/>
      <c r="SOB2378" s="14"/>
      <c r="SOC2378" s="14"/>
      <c r="SOD2378" s="14"/>
      <c r="SOE2378" s="14"/>
      <c r="SOF2378" s="14"/>
      <c r="SOG2378" s="14"/>
      <c r="SOH2378" s="14"/>
      <c r="SOI2378" s="14"/>
      <c r="SOJ2378" s="14"/>
      <c r="SOK2378" s="14"/>
      <c r="SOL2378" s="14"/>
      <c r="SOM2378" s="14"/>
      <c r="SON2378" s="14"/>
      <c r="SOO2378" s="14"/>
      <c r="SOP2378" s="14"/>
      <c r="SOQ2378" s="14"/>
      <c r="SOR2378" s="14"/>
      <c r="SOS2378" s="14"/>
      <c r="SOT2378" s="14"/>
      <c r="SOU2378" s="14"/>
      <c r="SOV2378" s="14"/>
      <c r="SOW2378" s="14"/>
      <c r="SOX2378" s="14"/>
      <c r="SOY2378" s="14"/>
      <c r="SOZ2378" s="14"/>
      <c r="SPA2378" s="14"/>
      <c r="SPB2378" s="14"/>
      <c r="SPC2378" s="14"/>
      <c r="SPD2378" s="14"/>
      <c r="SPE2378" s="14"/>
      <c r="SPF2378" s="14"/>
      <c r="SPG2378" s="14"/>
      <c r="SPH2378" s="14"/>
      <c r="SPI2378" s="14"/>
      <c r="SPJ2378" s="14"/>
      <c r="SPK2378" s="14"/>
      <c r="SPL2378" s="14"/>
      <c r="SPM2378" s="14"/>
      <c r="SPN2378" s="14"/>
      <c r="SPO2378" s="14"/>
      <c r="SPP2378" s="14"/>
      <c r="SPQ2378" s="14"/>
      <c r="SPR2378" s="14"/>
      <c r="SPS2378" s="14"/>
      <c r="SPT2378" s="14"/>
      <c r="SPU2378" s="14"/>
      <c r="SPV2378" s="14"/>
      <c r="SPW2378" s="14"/>
      <c r="SPX2378" s="14"/>
      <c r="SPY2378" s="14"/>
      <c r="SPZ2378" s="14"/>
      <c r="SQA2378" s="14"/>
      <c r="SQB2378" s="14"/>
      <c r="SQC2378" s="14"/>
      <c r="SQD2378" s="14"/>
      <c r="SQE2378" s="14"/>
      <c r="SQF2378" s="14"/>
      <c r="SQG2378" s="14"/>
      <c r="SQH2378" s="14"/>
      <c r="SQI2378" s="14"/>
      <c r="SQJ2378" s="14"/>
      <c r="SQK2378" s="14"/>
      <c r="SQL2378" s="14"/>
      <c r="SQM2378" s="14"/>
      <c r="SQN2378" s="14"/>
      <c r="SQO2378" s="14"/>
      <c r="SQP2378" s="14"/>
      <c r="SQQ2378" s="14"/>
      <c r="SQR2378" s="14"/>
      <c r="SQS2378" s="14"/>
      <c r="SQT2378" s="14"/>
      <c r="SQU2378" s="14"/>
      <c r="SQV2378" s="14"/>
      <c r="SQW2378" s="14"/>
      <c r="SQX2378" s="14"/>
      <c r="SQY2378" s="14"/>
      <c r="SQZ2378" s="14"/>
      <c r="SRA2378" s="14"/>
      <c r="SRB2378" s="14"/>
      <c r="SRC2378" s="14"/>
      <c r="SRD2378" s="14"/>
      <c r="SRE2378" s="14"/>
      <c r="SRF2378" s="14"/>
      <c r="SRG2378" s="14"/>
      <c r="SRH2378" s="14"/>
      <c r="SRI2378" s="14"/>
      <c r="SRJ2378" s="14"/>
      <c r="SRK2378" s="14"/>
      <c r="SRL2378" s="14"/>
      <c r="SRM2378" s="14"/>
      <c r="SRN2378" s="14"/>
      <c r="SRO2378" s="14"/>
      <c r="SRP2378" s="14"/>
      <c r="SRQ2378" s="14"/>
      <c r="SRR2378" s="14"/>
      <c r="SRS2378" s="14"/>
      <c r="SRT2378" s="14"/>
      <c r="SRU2378" s="14"/>
      <c r="SRV2378" s="14"/>
      <c r="SRW2378" s="14"/>
      <c r="SRX2378" s="14"/>
      <c r="SRY2378" s="14"/>
      <c r="SRZ2378" s="14"/>
      <c r="SSA2378" s="14"/>
      <c r="SSB2378" s="14"/>
      <c r="SSC2378" s="14"/>
      <c r="SSD2378" s="14"/>
      <c r="SSE2378" s="14"/>
      <c r="SSF2378" s="14"/>
      <c r="SSG2378" s="14"/>
      <c r="SSH2378" s="14"/>
      <c r="SSI2378" s="14"/>
      <c r="SSJ2378" s="14"/>
      <c r="SSK2378" s="14"/>
      <c r="SSL2378" s="14"/>
      <c r="SSM2378" s="14"/>
      <c r="SSN2378" s="14"/>
      <c r="SSO2378" s="14"/>
      <c r="SSP2378" s="14"/>
      <c r="SSQ2378" s="14"/>
      <c r="SSR2378" s="14"/>
      <c r="SSS2378" s="14"/>
      <c r="SST2378" s="14"/>
      <c r="SSU2378" s="14"/>
      <c r="SSV2378" s="14"/>
      <c r="SSW2378" s="14"/>
      <c r="SSX2378" s="14"/>
      <c r="SSY2378" s="14"/>
      <c r="SSZ2378" s="14"/>
      <c r="STA2378" s="14"/>
      <c r="STB2378" s="14"/>
      <c r="STC2378" s="14"/>
      <c r="STD2378" s="14"/>
      <c r="STE2378" s="14"/>
      <c r="STF2378" s="14"/>
      <c r="STG2378" s="14"/>
      <c r="STH2378" s="14"/>
      <c r="STI2378" s="14"/>
      <c r="STJ2378" s="14"/>
      <c r="STK2378" s="14"/>
      <c r="STL2378" s="14"/>
      <c r="STM2378" s="14"/>
      <c r="STN2378" s="14"/>
      <c r="STO2378" s="14"/>
      <c r="STP2378" s="14"/>
      <c r="STQ2378" s="14"/>
      <c r="STR2378" s="14"/>
      <c r="STS2378" s="14"/>
      <c r="STT2378" s="14"/>
      <c r="STU2378" s="14"/>
      <c r="STV2378" s="14"/>
      <c r="STW2378" s="14"/>
      <c r="STX2378" s="14"/>
      <c r="STY2378" s="14"/>
      <c r="STZ2378" s="14"/>
      <c r="SUA2378" s="14"/>
      <c r="SUB2378" s="14"/>
      <c r="SUC2378" s="14"/>
      <c r="SUD2378" s="14"/>
      <c r="SUE2378" s="14"/>
      <c r="SUF2378" s="14"/>
      <c r="SUG2378" s="14"/>
      <c r="SUH2378" s="14"/>
      <c r="SUI2378" s="14"/>
      <c r="SUJ2378" s="14"/>
      <c r="SUK2378" s="14"/>
      <c r="SUL2378" s="14"/>
      <c r="SUM2378" s="14"/>
      <c r="SUN2378" s="14"/>
      <c r="SUO2378" s="14"/>
      <c r="SUP2378" s="14"/>
      <c r="SUQ2378" s="14"/>
      <c r="SUR2378" s="14"/>
      <c r="SUS2378" s="14"/>
      <c r="SUT2378" s="14"/>
      <c r="SUU2378" s="14"/>
      <c r="SUV2378" s="14"/>
      <c r="SUW2378" s="14"/>
      <c r="SUX2378" s="14"/>
      <c r="SUY2378" s="14"/>
      <c r="SUZ2378" s="14"/>
      <c r="SVA2378" s="14"/>
      <c r="SVB2378" s="14"/>
      <c r="SVC2378" s="14"/>
      <c r="SVD2378" s="14"/>
      <c r="SVE2378" s="14"/>
      <c r="SVF2378" s="14"/>
      <c r="SVG2378" s="14"/>
      <c r="SVH2378" s="14"/>
      <c r="SVI2378" s="14"/>
      <c r="SVJ2378" s="14"/>
      <c r="SVK2378" s="14"/>
      <c r="SVL2378" s="14"/>
      <c r="SVM2378" s="14"/>
      <c r="SVN2378" s="14"/>
      <c r="SVO2378" s="14"/>
      <c r="SVP2378" s="14"/>
      <c r="SVQ2378" s="14"/>
      <c r="SVR2378" s="14"/>
      <c r="SVS2378" s="14"/>
      <c r="SVT2378" s="14"/>
      <c r="SVU2378" s="14"/>
      <c r="SVV2378" s="14"/>
      <c r="SVW2378" s="14"/>
      <c r="SVX2378" s="14"/>
      <c r="SVY2378" s="14"/>
      <c r="SVZ2378" s="14"/>
      <c r="SWA2378" s="14"/>
      <c r="SWB2378" s="14"/>
      <c r="SWC2378" s="14"/>
      <c r="SWD2378" s="14"/>
      <c r="SWE2378" s="14"/>
      <c r="SWF2378" s="14"/>
      <c r="SWG2378" s="14"/>
      <c r="SWH2378" s="14"/>
      <c r="SWI2378" s="14"/>
      <c r="SWJ2378" s="14"/>
      <c r="SWK2378" s="14"/>
      <c r="SWL2378" s="14"/>
      <c r="SWM2378" s="14"/>
      <c r="SWN2378" s="14"/>
      <c r="SWO2378" s="14"/>
      <c r="SWP2378" s="14"/>
      <c r="SWQ2378" s="14"/>
      <c r="SWR2378" s="14"/>
      <c r="SWS2378" s="14"/>
      <c r="SWT2378" s="14"/>
      <c r="SWU2378" s="14"/>
      <c r="SWV2378" s="14"/>
      <c r="SWW2378" s="14"/>
      <c r="SWX2378" s="14"/>
      <c r="SWY2378" s="14"/>
      <c r="SWZ2378" s="14"/>
      <c r="SXA2378" s="14"/>
      <c r="SXB2378" s="14"/>
      <c r="SXC2378" s="14"/>
      <c r="SXD2378" s="14"/>
      <c r="SXE2378" s="14"/>
      <c r="SXF2378" s="14"/>
      <c r="SXG2378" s="14"/>
      <c r="SXH2378" s="14"/>
      <c r="SXI2378" s="14"/>
      <c r="SXJ2378" s="14"/>
      <c r="SXK2378" s="14"/>
      <c r="SXL2378" s="14"/>
      <c r="SXM2378" s="14"/>
      <c r="SXN2378" s="14"/>
      <c r="SXO2378" s="14"/>
      <c r="SXP2378" s="14"/>
      <c r="SXQ2378" s="14"/>
      <c r="SXR2378" s="14"/>
      <c r="SXS2378" s="14"/>
      <c r="SXT2378" s="14"/>
      <c r="SXU2378" s="14"/>
      <c r="SXV2378" s="14"/>
      <c r="SXW2378" s="14"/>
      <c r="SXX2378" s="14"/>
      <c r="SXY2378" s="14"/>
      <c r="SXZ2378" s="14"/>
      <c r="SYA2378" s="14"/>
      <c r="SYB2378" s="14"/>
      <c r="SYC2378" s="14"/>
      <c r="SYD2378" s="14"/>
      <c r="SYE2378" s="14"/>
      <c r="SYF2378" s="14"/>
      <c r="SYG2378" s="14"/>
      <c r="SYH2378" s="14"/>
      <c r="SYI2378" s="14"/>
      <c r="SYJ2378" s="14"/>
      <c r="SYK2378" s="14"/>
      <c r="SYL2378" s="14"/>
      <c r="SYM2378" s="14"/>
      <c r="SYN2378" s="14"/>
      <c r="SYO2378" s="14"/>
      <c r="SYP2378" s="14"/>
      <c r="SYQ2378" s="14"/>
      <c r="SYR2378" s="14"/>
      <c r="SYS2378" s="14"/>
      <c r="SYT2378" s="14"/>
      <c r="SYU2378" s="14"/>
      <c r="SYV2378" s="14"/>
      <c r="SYW2378" s="14"/>
      <c r="SYX2378" s="14"/>
      <c r="SYY2378" s="14"/>
      <c r="SYZ2378" s="14"/>
      <c r="SZA2378" s="14"/>
      <c r="SZB2378" s="14"/>
      <c r="SZC2378" s="14"/>
      <c r="SZD2378" s="14"/>
      <c r="SZE2378" s="14"/>
      <c r="SZF2378" s="14"/>
      <c r="SZG2378" s="14"/>
      <c r="SZH2378" s="14"/>
      <c r="SZI2378" s="14"/>
      <c r="SZJ2378" s="14"/>
      <c r="SZK2378" s="14"/>
      <c r="SZL2378" s="14"/>
      <c r="SZM2378" s="14"/>
      <c r="SZN2378" s="14"/>
      <c r="SZO2378" s="14"/>
      <c r="SZP2378" s="14"/>
      <c r="SZQ2378" s="14"/>
      <c r="SZR2378" s="14"/>
      <c r="SZS2378" s="14"/>
      <c r="SZT2378" s="14"/>
      <c r="SZU2378" s="14"/>
      <c r="SZV2378" s="14"/>
      <c r="SZW2378" s="14"/>
      <c r="SZX2378" s="14"/>
      <c r="SZY2378" s="14"/>
      <c r="SZZ2378" s="14"/>
      <c r="TAA2378" s="14"/>
      <c r="TAB2378" s="14"/>
      <c r="TAC2378" s="14"/>
      <c r="TAD2378" s="14"/>
      <c r="TAE2378" s="14"/>
      <c r="TAF2378" s="14"/>
      <c r="TAG2378" s="14"/>
      <c r="TAH2378" s="14"/>
      <c r="TAI2378" s="14"/>
      <c r="TAJ2378" s="14"/>
      <c r="TAK2378" s="14"/>
      <c r="TAL2378" s="14"/>
      <c r="TAM2378" s="14"/>
      <c r="TAN2378" s="14"/>
      <c r="TAO2378" s="14"/>
      <c r="TAP2378" s="14"/>
      <c r="TAQ2378" s="14"/>
      <c r="TAR2378" s="14"/>
      <c r="TAS2378" s="14"/>
      <c r="TAT2378" s="14"/>
      <c r="TAU2378" s="14"/>
      <c r="TAV2378" s="14"/>
      <c r="TAW2378" s="14"/>
      <c r="TAX2378" s="14"/>
      <c r="TAY2378" s="14"/>
      <c r="TAZ2378" s="14"/>
      <c r="TBA2378" s="14"/>
      <c r="TBB2378" s="14"/>
      <c r="TBC2378" s="14"/>
      <c r="TBD2378" s="14"/>
      <c r="TBE2378" s="14"/>
      <c r="TBF2378" s="14"/>
      <c r="TBG2378" s="14"/>
      <c r="TBH2378" s="14"/>
      <c r="TBI2378" s="14"/>
      <c r="TBJ2378" s="14"/>
      <c r="TBK2378" s="14"/>
      <c r="TBL2378" s="14"/>
      <c r="TBM2378" s="14"/>
      <c r="TBN2378" s="14"/>
      <c r="TBO2378" s="14"/>
      <c r="TBP2378" s="14"/>
      <c r="TBQ2378" s="14"/>
      <c r="TBR2378" s="14"/>
      <c r="TBS2378" s="14"/>
      <c r="TBT2378" s="14"/>
      <c r="TBU2378" s="14"/>
      <c r="TBV2378" s="14"/>
      <c r="TBW2378" s="14"/>
      <c r="TBX2378" s="14"/>
      <c r="TBY2378" s="14"/>
      <c r="TBZ2378" s="14"/>
      <c r="TCA2378" s="14"/>
      <c r="TCB2378" s="14"/>
      <c r="TCC2378" s="14"/>
      <c r="TCD2378" s="14"/>
      <c r="TCE2378" s="14"/>
      <c r="TCF2378" s="14"/>
      <c r="TCG2378" s="14"/>
      <c r="TCH2378" s="14"/>
      <c r="TCI2378" s="14"/>
      <c r="TCJ2378" s="14"/>
      <c r="TCK2378" s="14"/>
      <c r="TCL2378" s="14"/>
      <c r="TCM2378" s="14"/>
      <c r="TCN2378" s="14"/>
      <c r="TCO2378" s="14"/>
      <c r="TCP2378" s="14"/>
      <c r="TCQ2378" s="14"/>
      <c r="TCR2378" s="14"/>
      <c r="TCS2378" s="14"/>
      <c r="TCT2378" s="14"/>
      <c r="TCU2378" s="14"/>
      <c r="TCV2378" s="14"/>
      <c r="TCW2378" s="14"/>
      <c r="TCX2378" s="14"/>
      <c r="TCY2378" s="14"/>
      <c r="TCZ2378" s="14"/>
      <c r="TDA2378" s="14"/>
      <c r="TDB2378" s="14"/>
      <c r="TDC2378" s="14"/>
      <c r="TDD2378" s="14"/>
      <c r="TDE2378" s="14"/>
      <c r="TDF2378" s="14"/>
      <c r="TDG2378" s="14"/>
      <c r="TDH2378" s="14"/>
      <c r="TDI2378" s="14"/>
      <c r="TDJ2378" s="14"/>
      <c r="TDK2378" s="14"/>
      <c r="TDL2378" s="14"/>
      <c r="TDM2378" s="14"/>
      <c r="TDN2378" s="14"/>
      <c r="TDO2378" s="14"/>
      <c r="TDP2378" s="14"/>
      <c r="TDQ2378" s="14"/>
      <c r="TDR2378" s="14"/>
      <c r="TDS2378" s="14"/>
      <c r="TDT2378" s="14"/>
      <c r="TDU2378" s="14"/>
      <c r="TDV2378" s="14"/>
      <c r="TDW2378" s="14"/>
      <c r="TDX2378" s="14"/>
      <c r="TDY2378" s="14"/>
      <c r="TDZ2378" s="14"/>
      <c r="TEA2378" s="14"/>
      <c r="TEB2378" s="14"/>
      <c r="TEC2378" s="14"/>
      <c r="TED2378" s="14"/>
      <c r="TEE2378" s="14"/>
      <c r="TEF2378" s="14"/>
      <c r="TEG2378" s="14"/>
      <c r="TEH2378" s="14"/>
      <c r="TEI2378" s="14"/>
      <c r="TEJ2378" s="14"/>
      <c r="TEK2378" s="14"/>
      <c r="TEL2378" s="14"/>
      <c r="TEM2378" s="14"/>
      <c r="TEN2378" s="14"/>
      <c r="TEO2378" s="14"/>
      <c r="TEP2378" s="14"/>
      <c r="TEQ2378" s="14"/>
      <c r="TER2378" s="14"/>
      <c r="TES2378" s="14"/>
      <c r="TET2378" s="14"/>
      <c r="TEU2378" s="14"/>
      <c r="TEV2378" s="14"/>
      <c r="TEW2378" s="14"/>
      <c r="TEX2378" s="14"/>
      <c r="TEY2378" s="14"/>
      <c r="TEZ2378" s="14"/>
      <c r="TFA2378" s="14"/>
      <c r="TFB2378" s="14"/>
      <c r="TFC2378" s="14"/>
      <c r="TFD2378" s="14"/>
      <c r="TFE2378" s="14"/>
      <c r="TFF2378" s="14"/>
      <c r="TFG2378" s="14"/>
      <c r="TFH2378" s="14"/>
      <c r="TFI2378" s="14"/>
      <c r="TFJ2378" s="14"/>
      <c r="TFK2378" s="14"/>
      <c r="TFL2378" s="14"/>
      <c r="TFM2378" s="14"/>
      <c r="TFN2378" s="14"/>
      <c r="TFO2378" s="14"/>
      <c r="TFP2378" s="14"/>
      <c r="TFQ2378" s="14"/>
      <c r="TFR2378" s="14"/>
      <c r="TFS2378" s="14"/>
      <c r="TFT2378" s="14"/>
      <c r="TFU2378" s="14"/>
      <c r="TFV2378" s="14"/>
      <c r="TFW2378" s="14"/>
      <c r="TFX2378" s="14"/>
      <c r="TFY2378" s="14"/>
      <c r="TFZ2378" s="14"/>
      <c r="TGA2378" s="14"/>
      <c r="TGB2378" s="14"/>
      <c r="TGC2378" s="14"/>
      <c r="TGD2378" s="14"/>
      <c r="TGE2378" s="14"/>
      <c r="TGF2378" s="14"/>
      <c r="TGG2378" s="14"/>
      <c r="TGH2378" s="14"/>
      <c r="TGI2378" s="14"/>
      <c r="TGJ2378" s="14"/>
      <c r="TGK2378" s="14"/>
      <c r="TGL2378" s="14"/>
      <c r="TGM2378" s="14"/>
      <c r="TGN2378" s="14"/>
      <c r="TGO2378" s="14"/>
      <c r="TGP2378" s="14"/>
      <c r="TGQ2378" s="14"/>
      <c r="TGR2378" s="14"/>
      <c r="TGS2378" s="14"/>
      <c r="TGT2378" s="14"/>
      <c r="TGU2378" s="14"/>
      <c r="TGV2378" s="14"/>
      <c r="TGW2378" s="14"/>
      <c r="TGX2378" s="14"/>
      <c r="TGY2378" s="14"/>
      <c r="TGZ2378" s="14"/>
      <c r="THA2378" s="14"/>
      <c r="THB2378" s="14"/>
      <c r="THC2378" s="14"/>
      <c r="THD2378" s="14"/>
      <c r="THE2378" s="14"/>
      <c r="THF2378" s="14"/>
      <c r="THG2378" s="14"/>
      <c r="THH2378" s="14"/>
      <c r="THI2378" s="14"/>
      <c r="THJ2378" s="14"/>
      <c r="THK2378" s="14"/>
      <c r="THL2378" s="14"/>
      <c r="THM2378" s="14"/>
      <c r="THN2378" s="14"/>
      <c r="THO2378" s="14"/>
      <c r="THP2378" s="14"/>
      <c r="THQ2378" s="14"/>
      <c r="THR2378" s="14"/>
      <c r="THS2378" s="14"/>
      <c r="THT2378" s="14"/>
      <c r="THU2378" s="14"/>
      <c r="THV2378" s="14"/>
      <c r="THW2378" s="14"/>
      <c r="THX2378" s="14"/>
      <c r="THY2378" s="14"/>
      <c r="THZ2378" s="14"/>
      <c r="TIA2378" s="14"/>
      <c r="TIB2378" s="14"/>
      <c r="TIC2378" s="14"/>
      <c r="TID2378" s="14"/>
      <c r="TIE2378" s="14"/>
      <c r="TIF2378" s="14"/>
      <c r="TIG2378" s="14"/>
      <c r="TIH2378" s="14"/>
      <c r="TII2378" s="14"/>
      <c r="TIJ2378" s="14"/>
      <c r="TIK2378" s="14"/>
      <c r="TIL2378" s="14"/>
      <c r="TIM2378" s="14"/>
      <c r="TIN2378" s="14"/>
      <c r="TIO2378" s="14"/>
      <c r="TIP2378" s="14"/>
      <c r="TIQ2378" s="14"/>
      <c r="TIR2378" s="14"/>
      <c r="TIS2378" s="14"/>
      <c r="TIT2378" s="14"/>
      <c r="TIU2378" s="14"/>
      <c r="TIV2378" s="14"/>
      <c r="TIW2378" s="14"/>
      <c r="TIX2378" s="14"/>
      <c r="TIY2378" s="14"/>
      <c r="TIZ2378" s="14"/>
      <c r="TJA2378" s="14"/>
      <c r="TJB2378" s="14"/>
      <c r="TJC2378" s="14"/>
      <c r="TJD2378" s="14"/>
      <c r="TJE2378" s="14"/>
      <c r="TJF2378" s="14"/>
      <c r="TJG2378" s="14"/>
      <c r="TJH2378" s="14"/>
      <c r="TJI2378" s="14"/>
      <c r="TJJ2378" s="14"/>
      <c r="TJK2378" s="14"/>
      <c r="TJL2378" s="14"/>
      <c r="TJM2378" s="14"/>
      <c r="TJN2378" s="14"/>
      <c r="TJO2378" s="14"/>
      <c r="TJP2378" s="14"/>
      <c r="TJQ2378" s="14"/>
      <c r="TJR2378" s="14"/>
      <c r="TJS2378" s="14"/>
      <c r="TJT2378" s="14"/>
      <c r="TJU2378" s="14"/>
      <c r="TJV2378" s="14"/>
      <c r="TJW2378" s="14"/>
      <c r="TJX2378" s="14"/>
      <c r="TJY2378" s="14"/>
      <c r="TJZ2378" s="14"/>
      <c r="TKA2378" s="14"/>
      <c r="TKB2378" s="14"/>
      <c r="TKC2378" s="14"/>
      <c r="TKD2378" s="14"/>
      <c r="TKE2378" s="14"/>
      <c r="TKF2378" s="14"/>
      <c r="TKG2378" s="14"/>
      <c r="TKH2378" s="14"/>
      <c r="TKI2378" s="14"/>
      <c r="TKJ2378" s="14"/>
      <c r="TKK2378" s="14"/>
      <c r="TKL2378" s="14"/>
      <c r="TKM2378" s="14"/>
      <c r="TKN2378" s="14"/>
      <c r="TKO2378" s="14"/>
      <c r="TKP2378" s="14"/>
      <c r="TKQ2378" s="14"/>
      <c r="TKR2378" s="14"/>
      <c r="TKS2378" s="14"/>
      <c r="TKT2378" s="14"/>
      <c r="TKU2378" s="14"/>
      <c r="TKV2378" s="14"/>
      <c r="TKW2378" s="14"/>
      <c r="TKX2378" s="14"/>
      <c r="TKY2378" s="14"/>
      <c r="TKZ2378" s="14"/>
      <c r="TLA2378" s="14"/>
      <c r="TLB2378" s="14"/>
      <c r="TLC2378" s="14"/>
      <c r="TLD2378" s="14"/>
      <c r="TLE2378" s="14"/>
      <c r="TLF2378" s="14"/>
      <c r="TLG2378" s="14"/>
      <c r="TLH2378" s="14"/>
      <c r="TLI2378" s="14"/>
      <c r="TLJ2378" s="14"/>
      <c r="TLK2378" s="14"/>
      <c r="TLL2378" s="14"/>
      <c r="TLM2378" s="14"/>
      <c r="TLN2378" s="14"/>
      <c r="TLO2378" s="14"/>
      <c r="TLP2378" s="14"/>
      <c r="TLQ2378" s="14"/>
      <c r="TLR2378" s="14"/>
      <c r="TLS2378" s="14"/>
      <c r="TLT2378" s="14"/>
      <c r="TLU2378" s="14"/>
      <c r="TLV2378" s="14"/>
      <c r="TLW2378" s="14"/>
      <c r="TLX2378" s="14"/>
      <c r="TLY2378" s="14"/>
      <c r="TLZ2378" s="14"/>
      <c r="TMA2378" s="14"/>
      <c r="TMB2378" s="14"/>
      <c r="TMC2378" s="14"/>
      <c r="TMD2378" s="14"/>
      <c r="TME2378" s="14"/>
      <c r="TMF2378" s="14"/>
      <c r="TMG2378" s="14"/>
      <c r="TMH2378" s="14"/>
      <c r="TMI2378" s="14"/>
      <c r="TMJ2378" s="14"/>
      <c r="TMK2378" s="14"/>
      <c r="TML2378" s="14"/>
      <c r="TMM2378" s="14"/>
      <c r="TMN2378" s="14"/>
      <c r="TMO2378" s="14"/>
      <c r="TMP2378" s="14"/>
      <c r="TMQ2378" s="14"/>
      <c r="TMR2378" s="14"/>
      <c r="TMS2378" s="14"/>
      <c r="TMT2378" s="14"/>
      <c r="TMU2378" s="14"/>
      <c r="TMV2378" s="14"/>
      <c r="TMW2378" s="14"/>
      <c r="TMX2378" s="14"/>
      <c r="TMY2378" s="14"/>
      <c r="TMZ2378" s="14"/>
      <c r="TNA2378" s="14"/>
      <c r="TNB2378" s="14"/>
      <c r="TNC2378" s="14"/>
      <c r="TND2378" s="14"/>
      <c r="TNE2378" s="14"/>
      <c r="TNF2378" s="14"/>
      <c r="TNG2378" s="14"/>
      <c r="TNH2378" s="14"/>
      <c r="TNI2378" s="14"/>
      <c r="TNJ2378" s="14"/>
      <c r="TNK2378" s="14"/>
      <c r="TNL2378" s="14"/>
      <c r="TNM2378" s="14"/>
      <c r="TNN2378" s="14"/>
      <c r="TNO2378" s="14"/>
      <c r="TNP2378" s="14"/>
      <c r="TNQ2378" s="14"/>
      <c r="TNR2378" s="14"/>
      <c r="TNS2378" s="14"/>
      <c r="TNT2378" s="14"/>
      <c r="TNU2378" s="14"/>
      <c r="TNV2378" s="14"/>
      <c r="TNW2378" s="14"/>
      <c r="TNX2378" s="14"/>
      <c r="TNY2378" s="14"/>
      <c r="TNZ2378" s="14"/>
      <c r="TOA2378" s="14"/>
      <c r="TOB2378" s="14"/>
      <c r="TOC2378" s="14"/>
      <c r="TOD2378" s="14"/>
      <c r="TOE2378" s="14"/>
      <c r="TOF2378" s="14"/>
      <c r="TOG2378" s="14"/>
      <c r="TOH2378" s="14"/>
      <c r="TOI2378" s="14"/>
      <c r="TOJ2378" s="14"/>
      <c r="TOK2378" s="14"/>
      <c r="TOL2378" s="14"/>
      <c r="TOM2378" s="14"/>
      <c r="TON2378" s="14"/>
      <c r="TOO2378" s="14"/>
      <c r="TOP2378" s="14"/>
      <c r="TOQ2378" s="14"/>
      <c r="TOR2378" s="14"/>
      <c r="TOS2378" s="14"/>
      <c r="TOT2378" s="14"/>
      <c r="TOU2378" s="14"/>
      <c r="TOV2378" s="14"/>
      <c r="TOW2378" s="14"/>
      <c r="TOX2378" s="14"/>
      <c r="TOY2378" s="14"/>
      <c r="TOZ2378" s="14"/>
      <c r="TPA2378" s="14"/>
      <c r="TPB2378" s="14"/>
      <c r="TPC2378" s="14"/>
      <c r="TPD2378" s="14"/>
      <c r="TPE2378" s="14"/>
      <c r="TPF2378" s="14"/>
      <c r="TPG2378" s="14"/>
      <c r="TPH2378" s="14"/>
      <c r="TPI2378" s="14"/>
      <c r="TPJ2378" s="14"/>
      <c r="TPK2378" s="14"/>
      <c r="TPL2378" s="14"/>
      <c r="TPM2378" s="14"/>
      <c r="TPN2378" s="14"/>
      <c r="TPO2378" s="14"/>
      <c r="TPP2378" s="14"/>
      <c r="TPQ2378" s="14"/>
      <c r="TPR2378" s="14"/>
      <c r="TPS2378" s="14"/>
      <c r="TPT2378" s="14"/>
      <c r="TPU2378" s="14"/>
      <c r="TPV2378" s="14"/>
      <c r="TPW2378" s="14"/>
      <c r="TPX2378" s="14"/>
      <c r="TPY2378" s="14"/>
      <c r="TPZ2378" s="14"/>
      <c r="TQA2378" s="14"/>
      <c r="TQB2378" s="14"/>
      <c r="TQC2378" s="14"/>
      <c r="TQD2378" s="14"/>
      <c r="TQE2378" s="14"/>
      <c r="TQF2378" s="14"/>
      <c r="TQG2378" s="14"/>
      <c r="TQH2378" s="14"/>
      <c r="TQI2378" s="14"/>
      <c r="TQJ2378" s="14"/>
      <c r="TQK2378" s="14"/>
      <c r="TQL2378" s="14"/>
      <c r="TQM2378" s="14"/>
      <c r="TQN2378" s="14"/>
      <c r="TQO2378" s="14"/>
      <c r="TQP2378" s="14"/>
      <c r="TQQ2378" s="14"/>
      <c r="TQR2378" s="14"/>
      <c r="TQS2378" s="14"/>
      <c r="TQT2378" s="14"/>
      <c r="TQU2378" s="14"/>
      <c r="TQV2378" s="14"/>
      <c r="TQW2378" s="14"/>
      <c r="TQX2378" s="14"/>
      <c r="TQY2378" s="14"/>
      <c r="TQZ2378" s="14"/>
      <c r="TRA2378" s="14"/>
      <c r="TRB2378" s="14"/>
      <c r="TRC2378" s="14"/>
      <c r="TRD2378" s="14"/>
      <c r="TRE2378" s="14"/>
      <c r="TRF2378" s="14"/>
      <c r="TRG2378" s="14"/>
      <c r="TRH2378" s="14"/>
      <c r="TRI2378" s="14"/>
      <c r="TRJ2378" s="14"/>
      <c r="TRK2378" s="14"/>
      <c r="TRL2378" s="14"/>
      <c r="TRM2378" s="14"/>
      <c r="TRN2378" s="14"/>
      <c r="TRO2378" s="14"/>
      <c r="TRP2378" s="14"/>
      <c r="TRQ2378" s="14"/>
      <c r="TRR2378" s="14"/>
      <c r="TRS2378" s="14"/>
      <c r="TRT2378" s="14"/>
      <c r="TRU2378" s="14"/>
      <c r="TRV2378" s="14"/>
      <c r="TRW2378" s="14"/>
      <c r="TRX2378" s="14"/>
      <c r="TRY2378" s="14"/>
      <c r="TRZ2378" s="14"/>
      <c r="TSA2378" s="14"/>
      <c r="TSB2378" s="14"/>
      <c r="TSC2378" s="14"/>
      <c r="TSD2378" s="14"/>
      <c r="TSE2378" s="14"/>
      <c r="TSF2378" s="14"/>
      <c r="TSG2378" s="14"/>
      <c r="TSH2378" s="14"/>
      <c r="TSI2378" s="14"/>
      <c r="TSJ2378" s="14"/>
      <c r="TSK2378" s="14"/>
      <c r="TSL2378" s="14"/>
      <c r="TSM2378" s="14"/>
      <c r="TSN2378" s="14"/>
      <c r="TSO2378" s="14"/>
      <c r="TSP2378" s="14"/>
      <c r="TSQ2378" s="14"/>
      <c r="TSR2378" s="14"/>
      <c r="TSS2378" s="14"/>
      <c r="TST2378" s="14"/>
      <c r="TSU2378" s="14"/>
      <c r="TSV2378" s="14"/>
      <c r="TSW2378" s="14"/>
      <c r="TSX2378" s="14"/>
      <c r="TSY2378" s="14"/>
      <c r="TSZ2378" s="14"/>
      <c r="TTA2378" s="14"/>
      <c r="TTB2378" s="14"/>
      <c r="TTC2378" s="14"/>
      <c r="TTD2378" s="14"/>
      <c r="TTE2378" s="14"/>
      <c r="TTF2378" s="14"/>
      <c r="TTG2378" s="14"/>
      <c r="TTH2378" s="14"/>
      <c r="TTI2378" s="14"/>
      <c r="TTJ2378" s="14"/>
      <c r="TTK2378" s="14"/>
      <c r="TTL2378" s="14"/>
      <c r="TTM2378" s="14"/>
      <c r="TTN2378" s="14"/>
      <c r="TTO2378" s="14"/>
      <c r="TTP2378" s="14"/>
      <c r="TTQ2378" s="14"/>
      <c r="TTR2378" s="14"/>
      <c r="TTS2378" s="14"/>
      <c r="TTT2378" s="14"/>
      <c r="TTU2378" s="14"/>
      <c r="TTV2378" s="14"/>
      <c r="TTW2378" s="14"/>
      <c r="TTX2378" s="14"/>
      <c r="TTY2378" s="14"/>
      <c r="TTZ2378" s="14"/>
      <c r="TUA2378" s="14"/>
      <c r="TUB2378" s="14"/>
      <c r="TUC2378" s="14"/>
      <c r="TUD2378" s="14"/>
      <c r="TUE2378" s="14"/>
      <c r="TUF2378" s="14"/>
      <c r="TUG2378" s="14"/>
      <c r="TUH2378" s="14"/>
      <c r="TUI2378" s="14"/>
      <c r="TUJ2378" s="14"/>
      <c r="TUK2378" s="14"/>
      <c r="TUL2378" s="14"/>
      <c r="TUM2378" s="14"/>
      <c r="TUN2378" s="14"/>
      <c r="TUO2378" s="14"/>
      <c r="TUP2378" s="14"/>
      <c r="TUQ2378" s="14"/>
      <c r="TUR2378" s="14"/>
      <c r="TUS2378" s="14"/>
      <c r="TUT2378" s="14"/>
      <c r="TUU2378" s="14"/>
      <c r="TUV2378" s="14"/>
      <c r="TUW2378" s="14"/>
      <c r="TUX2378" s="14"/>
      <c r="TUY2378" s="14"/>
      <c r="TUZ2378" s="14"/>
      <c r="TVA2378" s="14"/>
      <c r="TVB2378" s="14"/>
      <c r="TVC2378" s="14"/>
      <c r="TVD2378" s="14"/>
      <c r="TVE2378" s="14"/>
      <c r="TVF2378" s="14"/>
      <c r="TVG2378" s="14"/>
      <c r="TVH2378" s="14"/>
      <c r="TVI2378" s="14"/>
      <c r="TVJ2378" s="14"/>
      <c r="TVK2378" s="14"/>
      <c r="TVL2378" s="14"/>
      <c r="TVM2378" s="14"/>
      <c r="TVN2378" s="14"/>
      <c r="TVO2378" s="14"/>
      <c r="TVP2378" s="14"/>
      <c r="TVQ2378" s="14"/>
      <c r="TVR2378" s="14"/>
      <c r="TVS2378" s="14"/>
      <c r="TVT2378" s="14"/>
      <c r="TVU2378" s="14"/>
      <c r="TVV2378" s="14"/>
      <c r="TVW2378" s="14"/>
      <c r="TVX2378" s="14"/>
      <c r="TVY2378" s="14"/>
      <c r="TVZ2378" s="14"/>
      <c r="TWA2378" s="14"/>
      <c r="TWB2378" s="14"/>
      <c r="TWC2378" s="14"/>
      <c r="TWD2378" s="14"/>
      <c r="TWE2378" s="14"/>
      <c r="TWF2378" s="14"/>
      <c r="TWG2378" s="14"/>
      <c r="TWH2378" s="14"/>
      <c r="TWI2378" s="14"/>
      <c r="TWJ2378" s="14"/>
      <c r="TWK2378" s="14"/>
      <c r="TWL2378" s="14"/>
      <c r="TWM2378" s="14"/>
      <c r="TWN2378" s="14"/>
      <c r="TWO2378" s="14"/>
      <c r="TWP2378" s="14"/>
      <c r="TWQ2378" s="14"/>
      <c r="TWR2378" s="14"/>
      <c r="TWS2378" s="14"/>
      <c r="TWT2378" s="14"/>
      <c r="TWU2378" s="14"/>
      <c r="TWV2378" s="14"/>
      <c r="TWW2378" s="14"/>
      <c r="TWX2378" s="14"/>
      <c r="TWY2378" s="14"/>
      <c r="TWZ2378" s="14"/>
      <c r="TXA2378" s="14"/>
      <c r="TXB2378" s="14"/>
      <c r="TXC2378" s="14"/>
      <c r="TXD2378" s="14"/>
      <c r="TXE2378" s="14"/>
      <c r="TXF2378" s="14"/>
      <c r="TXG2378" s="14"/>
      <c r="TXH2378" s="14"/>
      <c r="TXI2378" s="14"/>
      <c r="TXJ2378" s="14"/>
      <c r="TXK2378" s="14"/>
      <c r="TXL2378" s="14"/>
      <c r="TXM2378" s="14"/>
      <c r="TXN2378" s="14"/>
      <c r="TXO2378" s="14"/>
      <c r="TXP2378" s="14"/>
      <c r="TXQ2378" s="14"/>
      <c r="TXR2378" s="14"/>
      <c r="TXS2378" s="14"/>
      <c r="TXT2378" s="14"/>
      <c r="TXU2378" s="14"/>
      <c r="TXV2378" s="14"/>
      <c r="TXW2378" s="14"/>
      <c r="TXX2378" s="14"/>
      <c r="TXY2378" s="14"/>
      <c r="TXZ2378" s="14"/>
      <c r="TYA2378" s="14"/>
      <c r="TYB2378" s="14"/>
      <c r="TYC2378" s="14"/>
      <c r="TYD2378" s="14"/>
      <c r="TYE2378" s="14"/>
      <c r="TYF2378" s="14"/>
      <c r="TYG2378" s="14"/>
      <c r="TYH2378" s="14"/>
      <c r="TYI2378" s="14"/>
      <c r="TYJ2378" s="14"/>
      <c r="TYK2378" s="14"/>
      <c r="TYL2378" s="14"/>
      <c r="TYM2378" s="14"/>
      <c r="TYN2378" s="14"/>
      <c r="TYO2378" s="14"/>
      <c r="TYP2378" s="14"/>
      <c r="TYQ2378" s="14"/>
      <c r="TYR2378" s="14"/>
      <c r="TYS2378" s="14"/>
      <c r="TYT2378" s="14"/>
      <c r="TYU2378" s="14"/>
      <c r="TYV2378" s="14"/>
      <c r="TYW2378" s="14"/>
      <c r="TYX2378" s="14"/>
      <c r="TYY2378" s="14"/>
      <c r="TYZ2378" s="14"/>
      <c r="TZA2378" s="14"/>
      <c r="TZB2378" s="14"/>
      <c r="TZC2378" s="14"/>
      <c r="TZD2378" s="14"/>
      <c r="TZE2378" s="14"/>
      <c r="TZF2378" s="14"/>
      <c r="TZG2378" s="14"/>
      <c r="TZH2378" s="14"/>
      <c r="TZI2378" s="14"/>
      <c r="TZJ2378" s="14"/>
      <c r="TZK2378" s="14"/>
      <c r="TZL2378" s="14"/>
      <c r="TZM2378" s="14"/>
      <c r="TZN2378" s="14"/>
      <c r="TZO2378" s="14"/>
      <c r="TZP2378" s="14"/>
      <c r="TZQ2378" s="14"/>
      <c r="TZR2378" s="14"/>
      <c r="TZS2378" s="14"/>
      <c r="TZT2378" s="14"/>
      <c r="TZU2378" s="14"/>
      <c r="TZV2378" s="14"/>
      <c r="TZW2378" s="14"/>
      <c r="TZX2378" s="14"/>
      <c r="TZY2378" s="14"/>
      <c r="TZZ2378" s="14"/>
      <c r="UAA2378" s="14"/>
      <c r="UAB2378" s="14"/>
      <c r="UAC2378" s="14"/>
      <c r="UAD2378" s="14"/>
      <c r="UAE2378" s="14"/>
      <c r="UAF2378" s="14"/>
      <c r="UAG2378" s="14"/>
      <c r="UAH2378" s="14"/>
      <c r="UAI2378" s="14"/>
      <c r="UAJ2378" s="14"/>
      <c r="UAK2378" s="14"/>
      <c r="UAL2378" s="14"/>
      <c r="UAM2378" s="14"/>
      <c r="UAN2378" s="14"/>
      <c r="UAO2378" s="14"/>
      <c r="UAP2378" s="14"/>
      <c r="UAQ2378" s="14"/>
      <c r="UAR2378" s="14"/>
      <c r="UAS2378" s="14"/>
      <c r="UAT2378" s="14"/>
      <c r="UAU2378" s="14"/>
      <c r="UAV2378" s="14"/>
      <c r="UAW2378" s="14"/>
      <c r="UAX2378" s="14"/>
      <c r="UAY2378" s="14"/>
      <c r="UAZ2378" s="14"/>
      <c r="UBA2378" s="14"/>
      <c r="UBB2378" s="14"/>
      <c r="UBC2378" s="14"/>
      <c r="UBD2378" s="14"/>
      <c r="UBE2378" s="14"/>
      <c r="UBF2378" s="14"/>
      <c r="UBG2378" s="14"/>
      <c r="UBH2378" s="14"/>
      <c r="UBI2378" s="14"/>
      <c r="UBJ2378" s="14"/>
      <c r="UBK2378" s="14"/>
      <c r="UBL2378" s="14"/>
      <c r="UBM2378" s="14"/>
      <c r="UBN2378" s="14"/>
      <c r="UBO2378" s="14"/>
      <c r="UBP2378" s="14"/>
      <c r="UBQ2378" s="14"/>
      <c r="UBR2378" s="14"/>
      <c r="UBS2378" s="14"/>
      <c r="UBT2378" s="14"/>
      <c r="UBU2378" s="14"/>
      <c r="UBV2378" s="14"/>
      <c r="UBW2378" s="14"/>
      <c r="UBX2378" s="14"/>
      <c r="UBY2378" s="14"/>
      <c r="UBZ2378" s="14"/>
      <c r="UCA2378" s="14"/>
      <c r="UCB2378" s="14"/>
      <c r="UCC2378" s="14"/>
      <c r="UCD2378" s="14"/>
      <c r="UCE2378" s="14"/>
      <c r="UCF2378" s="14"/>
      <c r="UCG2378" s="14"/>
      <c r="UCH2378" s="14"/>
      <c r="UCI2378" s="14"/>
      <c r="UCJ2378" s="14"/>
      <c r="UCK2378" s="14"/>
      <c r="UCL2378" s="14"/>
      <c r="UCM2378" s="14"/>
      <c r="UCN2378" s="14"/>
      <c r="UCO2378" s="14"/>
      <c r="UCP2378" s="14"/>
      <c r="UCQ2378" s="14"/>
      <c r="UCR2378" s="14"/>
      <c r="UCS2378" s="14"/>
      <c r="UCT2378" s="14"/>
      <c r="UCU2378" s="14"/>
      <c r="UCV2378" s="14"/>
      <c r="UCW2378" s="14"/>
      <c r="UCX2378" s="14"/>
      <c r="UCY2378" s="14"/>
      <c r="UCZ2378" s="14"/>
      <c r="UDA2378" s="14"/>
      <c r="UDB2378" s="14"/>
      <c r="UDC2378" s="14"/>
      <c r="UDD2378" s="14"/>
      <c r="UDE2378" s="14"/>
      <c r="UDF2378" s="14"/>
      <c r="UDG2378" s="14"/>
      <c r="UDH2378" s="14"/>
      <c r="UDI2378" s="14"/>
      <c r="UDJ2378" s="14"/>
      <c r="UDK2378" s="14"/>
      <c r="UDL2378" s="14"/>
      <c r="UDM2378" s="14"/>
      <c r="UDN2378" s="14"/>
      <c r="UDO2378" s="14"/>
      <c r="UDP2378" s="14"/>
      <c r="UDQ2378" s="14"/>
      <c r="UDR2378" s="14"/>
      <c r="UDS2378" s="14"/>
      <c r="UDT2378" s="14"/>
      <c r="UDU2378" s="14"/>
      <c r="UDV2378" s="14"/>
      <c r="UDW2378" s="14"/>
      <c r="UDX2378" s="14"/>
      <c r="UDY2378" s="14"/>
      <c r="UDZ2378" s="14"/>
      <c r="UEA2378" s="14"/>
      <c r="UEB2378" s="14"/>
      <c r="UEC2378" s="14"/>
      <c r="UED2378" s="14"/>
      <c r="UEE2378" s="14"/>
      <c r="UEF2378" s="14"/>
      <c r="UEG2378" s="14"/>
      <c r="UEH2378" s="14"/>
      <c r="UEI2378" s="14"/>
      <c r="UEJ2378" s="14"/>
      <c r="UEK2378" s="14"/>
      <c r="UEL2378" s="14"/>
      <c r="UEM2378" s="14"/>
      <c r="UEN2378" s="14"/>
      <c r="UEO2378" s="14"/>
      <c r="UEP2378" s="14"/>
      <c r="UEQ2378" s="14"/>
      <c r="UER2378" s="14"/>
      <c r="UES2378" s="14"/>
      <c r="UET2378" s="14"/>
      <c r="UEU2378" s="14"/>
      <c r="UEV2378" s="14"/>
      <c r="UEW2378" s="14"/>
      <c r="UEX2378" s="14"/>
      <c r="UEY2378" s="14"/>
      <c r="UEZ2378" s="14"/>
      <c r="UFA2378" s="14"/>
      <c r="UFB2378" s="14"/>
      <c r="UFC2378" s="14"/>
      <c r="UFD2378" s="14"/>
      <c r="UFE2378" s="14"/>
      <c r="UFF2378" s="14"/>
      <c r="UFG2378" s="14"/>
      <c r="UFH2378" s="14"/>
      <c r="UFI2378" s="14"/>
      <c r="UFJ2378" s="14"/>
      <c r="UFK2378" s="14"/>
      <c r="UFL2378" s="14"/>
      <c r="UFM2378" s="14"/>
      <c r="UFN2378" s="14"/>
      <c r="UFO2378" s="14"/>
      <c r="UFP2378" s="14"/>
      <c r="UFQ2378" s="14"/>
      <c r="UFR2378" s="14"/>
      <c r="UFS2378" s="14"/>
      <c r="UFT2378" s="14"/>
      <c r="UFU2378" s="14"/>
      <c r="UFV2378" s="14"/>
      <c r="UFW2378" s="14"/>
      <c r="UFX2378" s="14"/>
      <c r="UFY2378" s="14"/>
      <c r="UFZ2378" s="14"/>
      <c r="UGA2378" s="14"/>
      <c r="UGB2378" s="14"/>
      <c r="UGC2378" s="14"/>
      <c r="UGD2378" s="14"/>
      <c r="UGE2378" s="14"/>
      <c r="UGF2378" s="14"/>
      <c r="UGG2378" s="14"/>
      <c r="UGH2378" s="14"/>
      <c r="UGI2378" s="14"/>
      <c r="UGJ2378" s="14"/>
      <c r="UGK2378" s="14"/>
      <c r="UGL2378" s="14"/>
      <c r="UGM2378" s="14"/>
      <c r="UGN2378" s="14"/>
      <c r="UGO2378" s="14"/>
      <c r="UGP2378" s="14"/>
      <c r="UGQ2378" s="14"/>
      <c r="UGR2378" s="14"/>
      <c r="UGS2378" s="14"/>
      <c r="UGT2378" s="14"/>
      <c r="UGU2378" s="14"/>
      <c r="UGV2378" s="14"/>
      <c r="UGW2378" s="14"/>
      <c r="UGX2378" s="14"/>
      <c r="UGY2378" s="14"/>
      <c r="UGZ2378" s="14"/>
      <c r="UHA2378" s="14"/>
      <c r="UHB2378" s="14"/>
      <c r="UHC2378" s="14"/>
      <c r="UHD2378" s="14"/>
      <c r="UHE2378" s="14"/>
      <c r="UHF2378" s="14"/>
      <c r="UHG2378" s="14"/>
      <c r="UHH2378" s="14"/>
      <c r="UHI2378" s="14"/>
      <c r="UHJ2378" s="14"/>
      <c r="UHK2378" s="14"/>
      <c r="UHL2378" s="14"/>
      <c r="UHM2378" s="14"/>
      <c r="UHN2378" s="14"/>
      <c r="UHO2378" s="14"/>
      <c r="UHP2378" s="14"/>
      <c r="UHQ2378" s="14"/>
      <c r="UHR2378" s="14"/>
      <c r="UHS2378" s="14"/>
      <c r="UHT2378" s="14"/>
      <c r="UHU2378" s="14"/>
      <c r="UHV2378" s="14"/>
      <c r="UHW2378" s="14"/>
      <c r="UHX2378" s="14"/>
      <c r="UHY2378" s="14"/>
      <c r="UHZ2378" s="14"/>
      <c r="UIA2378" s="14"/>
      <c r="UIB2378" s="14"/>
      <c r="UIC2378" s="14"/>
      <c r="UID2378" s="14"/>
      <c r="UIE2378" s="14"/>
      <c r="UIF2378" s="14"/>
      <c r="UIG2378" s="14"/>
      <c r="UIH2378" s="14"/>
      <c r="UII2378" s="14"/>
      <c r="UIJ2378" s="14"/>
      <c r="UIK2378" s="14"/>
      <c r="UIL2378" s="14"/>
      <c r="UIM2378" s="14"/>
      <c r="UIN2378" s="14"/>
      <c r="UIO2378" s="14"/>
      <c r="UIP2378" s="14"/>
      <c r="UIQ2378" s="14"/>
      <c r="UIR2378" s="14"/>
      <c r="UIS2378" s="14"/>
      <c r="UIT2378" s="14"/>
      <c r="UIU2378" s="14"/>
      <c r="UIV2378" s="14"/>
      <c r="UIW2378" s="14"/>
      <c r="UIX2378" s="14"/>
      <c r="UIY2378" s="14"/>
      <c r="UIZ2378" s="14"/>
      <c r="UJA2378" s="14"/>
      <c r="UJB2378" s="14"/>
      <c r="UJC2378" s="14"/>
      <c r="UJD2378" s="14"/>
      <c r="UJE2378" s="14"/>
      <c r="UJF2378" s="14"/>
      <c r="UJG2378" s="14"/>
      <c r="UJH2378" s="14"/>
      <c r="UJI2378" s="14"/>
      <c r="UJJ2378" s="14"/>
      <c r="UJK2378" s="14"/>
      <c r="UJL2378" s="14"/>
      <c r="UJM2378" s="14"/>
      <c r="UJN2378" s="14"/>
      <c r="UJO2378" s="14"/>
      <c r="UJP2378" s="14"/>
      <c r="UJQ2378" s="14"/>
      <c r="UJR2378" s="14"/>
      <c r="UJS2378" s="14"/>
      <c r="UJT2378" s="14"/>
      <c r="UJU2378" s="14"/>
      <c r="UJV2378" s="14"/>
      <c r="UJW2378" s="14"/>
      <c r="UJX2378" s="14"/>
      <c r="UJY2378" s="14"/>
      <c r="UJZ2378" s="14"/>
      <c r="UKA2378" s="14"/>
      <c r="UKB2378" s="14"/>
      <c r="UKC2378" s="14"/>
      <c r="UKD2378" s="14"/>
      <c r="UKE2378" s="14"/>
      <c r="UKF2378" s="14"/>
      <c r="UKG2378" s="14"/>
      <c r="UKH2378" s="14"/>
      <c r="UKI2378" s="14"/>
      <c r="UKJ2378" s="14"/>
      <c r="UKK2378" s="14"/>
      <c r="UKL2378" s="14"/>
      <c r="UKM2378" s="14"/>
      <c r="UKN2378" s="14"/>
      <c r="UKO2378" s="14"/>
      <c r="UKP2378" s="14"/>
      <c r="UKQ2378" s="14"/>
      <c r="UKR2378" s="14"/>
      <c r="UKS2378" s="14"/>
      <c r="UKT2378" s="14"/>
      <c r="UKU2378" s="14"/>
      <c r="UKV2378" s="14"/>
      <c r="UKW2378" s="14"/>
      <c r="UKX2378" s="14"/>
      <c r="UKY2378" s="14"/>
      <c r="UKZ2378" s="14"/>
      <c r="ULA2378" s="14"/>
      <c r="ULB2378" s="14"/>
      <c r="ULC2378" s="14"/>
      <c r="ULD2378" s="14"/>
      <c r="ULE2378" s="14"/>
      <c r="ULF2378" s="14"/>
      <c r="ULG2378" s="14"/>
      <c r="ULH2378" s="14"/>
      <c r="ULI2378" s="14"/>
      <c r="ULJ2378" s="14"/>
      <c r="ULK2378" s="14"/>
      <c r="ULL2378" s="14"/>
      <c r="ULM2378" s="14"/>
      <c r="ULN2378" s="14"/>
      <c r="ULO2378" s="14"/>
      <c r="ULP2378" s="14"/>
      <c r="ULQ2378" s="14"/>
      <c r="ULR2378" s="14"/>
      <c r="ULS2378" s="14"/>
      <c r="ULT2378" s="14"/>
      <c r="ULU2378" s="14"/>
      <c r="ULV2378" s="14"/>
      <c r="ULW2378" s="14"/>
      <c r="ULX2378" s="14"/>
      <c r="ULY2378" s="14"/>
      <c r="ULZ2378" s="14"/>
      <c r="UMA2378" s="14"/>
      <c r="UMB2378" s="14"/>
      <c r="UMC2378" s="14"/>
      <c r="UMD2378" s="14"/>
      <c r="UME2378" s="14"/>
      <c r="UMF2378" s="14"/>
      <c r="UMG2378" s="14"/>
      <c r="UMH2378" s="14"/>
      <c r="UMI2378" s="14"/>
      <c r="UMJ2378" s="14"/>
      <c r="UMK2378" s="14"/>
      <c r="UML2378" s="14"/>
      <c r="UMM2378" s="14"/>
      <c r="UMN2378" s="14"/>
      <c r="UMO2378" s="14"/>
      <c r="UMP2378" s="14"/>
      <c r="UMQ2378" s="14"/>
      <c r="UMR2378" s="14"/>
      <c r="UMS2378" s="14"/>
      <c r="UMT2378" s="14"/>
      <c r="UMU2378" s="14"/>
      <c r="UMV2378" s="14"/>
      <c r="UMW2378" s="14"/>
      <c r="UMX2378" s="14"/>
      <c r="UMY2378" s="14"/>
      <c r="UMZ2378" s="14"/>
      <c r="UNA2378" s="14"/>
      <c r="UNB2378" s="14"/>
      <c r="UNC2378" s="14"/>
      <c r="UND2378" s="14"/>
      <c r="UNE2378" s="14"/>
      <c r="UNF2378" s="14"/>
      <c r="UNG2378" s="14"/>
      <c r="UNH2378" s="14"/>
      <c r="UNI2378" s="14"/>
      <c r="UNJ2378" s="14"/>
      <c r="UNK2378" s="14"/>
      <c r="UNL2378" s="14"/>
      <c r="UNM2378" s="14"/>
      <c r="UNN2378" s="14"/>
      <c r="UNO2378" s="14"/>
      <c r="UNP2378" s="14"/>
      <c r="UNQ2378" s="14"/>
      <c r="UNR2378" s="14"/>
      <c r="UNS2378" s="14"/>
      <c r="UNT2378" s="14"/>
      <c r="UNU2378" s="14"/>
      <c r="UNV2378" s="14"/>
      <c r="UNW2378" s="14"/>
      <c r="UNX2378" s="14"/>
      <c r="UNY2378" s="14"/>
      <c r="UNZ2378" s="14"/>
      <c r="UOA2378" s="14"/>
      <c r="UOB2378" s="14"/>
      <c r="UOC2378" s="14"/>
      <c r="UOD2378" s="14"/>
      <c r="UOE2378" s="14"/>
      <c r="UOF2378" s="14"/>
      <c r="UOG2378" s="14"/>
      <c r="UOH2378" s="14"/>
      <c r="UOI2378" s="14"/>
      <c r="UOJ2378" s="14"/>
      <c r="UOK2378" s="14"/>
      <c r="UOL2378" s="14"/>
      <c r="UOM2378" s="14"/>
      <c r="UON2378" s="14"/>
      <c r="UOO2378" s="14"/>
      <c r="UOP2378" s="14"/>
      <c r="UOQ2378" s="14"/>
      <c r="UOR2378" s="14"/>
      <c r="UOS2378" s="14"/>
      <c r="UOT2378" s="14"/>
      <c r="UOU2378" s="14"/>
      <c r="UOV2378" s="14"/>
      <c r="UOW2378" s="14"/>
      <c r="UOX2378" s="14"/>
      <c r="UOY2378" s="14"/>
      <c r="UOZ2378" s="14"/>
      <c r="UPA2378" s="14"/>
      <c r="UPB2378" s="14"/>
      <c r="UPC2378" s="14"/>
      <c r="UPD2378" s="14"/>
      <c r="UPE2378" s="14"/>
      <c r="UPF2378" s="14"/>
      <c r="UPG2378" s="14"/>
      <c r="UPH2378" s="14"/>
      <c r="UPI2378" s="14"/>
      <c r="UPJ2378" s="14"/>
      <c r="UPK2378" s="14"/>
      <c r="UPL2378" s="14"/>
      <c r="UPM2378" s="14"/>
      <c r="UPN2378" s="14"/>
      <c r="UPO2378" s="14"/>
      <c r="UPP2378" s="14"/>
      <c r="UPQ2378" s="14"/>
      <c r="UPR2378" s="14"/>
      <c r="UPS2378" s="14"/>
      <c r="UPT2378" s="14"/>
      <c r="UPU2378" s="14"/>
      <c r="UPV2378" s="14"/>
      <c r="UPW2378" s="14"/>
      <c r="UPX2378" s="14"/>
      <c r="UPY2378" s="14"/>
      <c r="UPZ2378" s="14"/>
      <c r="UQA2378" s="14"/>
      <c r="UQB2378" s="14"/>
      <c r="UQC2378" s="14"/>
      <c r="UQD2378" s="14"/>
      <c r="UQE2378" s="14"/>
      <c r="UQF2378" s="14"/>
      <c r="UQG2378" s="14"/>
      <c r="UQH2378" s="14"/>
      <c r="UQI2378" s="14"/>
      <c r="UQJ2378" s="14"/>
      <c r="UQK2378" s="14"/>
      <c r="UQL2378" s="14"/>
      <c r="UQM2378" s="14"/>
      <c r="UQN2378" s="14"/>
      <c r="UQO2378" s="14"/>
      <c r="UQP2378" s="14"/>
      <c r="UQQ2378" s="14"/>
      <c r="UQR2378" s="14"/>
      <c r="UQS2378" s="14"/>
      <c r="UQT2378" s="14"/>
      <c r="UQU2378" s="14"/>
      <c r="UQV2378" s="14"/>
      <c r="UQW2378" s="14"/>
      <c r="UQX2378" s="14"/>
      <c r="UQY2378" s="14"/>
      <c r="UQZ2378" s="14"/>
      <c r="URA2378" s="14"/>
      <c r="URB2378" s="14"/>
      <c r="URC2378" s="14"/>
      <c r="URD2378" s="14"/>
      <c r="URE2378" s="14"/>
      <c r="URF2378" s="14"/>
      <c r="URG2378" s="14"/>
      <c r="URH2378" s="14"/>
      <c r="URI2378" s="14"/>
      <c r="URJ2378" s="14"/>
      <c r="URK2378" s="14"/>
      <c r="URL2378" s="14"/>
      <c r="URM2378" s="14"/>
      <c r="URN2378" s="14"/>
      <c r="URO2378" s="14"/>
      <c r="URP2378" s="14"/>
      <c r="URQ2378" s="14"/>
      <c r="URR2378" s="14"/>
      <c r="URS2378" s="14"/>
      <c r="URT2378" s="14"/>
      <c r="URU2378" s="14"/>
      <c r="URV2378" s="14"/>
      <c r="URW2378" s="14"/>
      <c r="URX2378" s="14"/>
      <c r="URY2378" s="14"/>
      <c r="URZ2378" s="14"/>
      <c r="USA2378" s="14"/>
      <c r="USB2378" s="14"/>
      <c r="USC2378" s="14"/>
      <c r="USD2378" s="14"/>
      <c r="USE2378" s="14"/>
      <c r="USF2378" s="14"/>
      <c r="USG2378" s="14"/>
      <c r="USH2378" s="14"/>
      <c r="USI2378" s="14"/>
      <c r="USJ2378" s="14"/>
      <c r="USK2378" s="14"/>
      <c r="USL2378" s="14"/>
      <c r="USM2378" s="14"/>
      <c r="USN2378" s="14"/>
      <c r="USO2378" s="14"/>
      <c r="USP2378" s="14"/>
      <c r="USQ2378" s="14"/>
      <c r="USR2378" s="14"/>
      <c r="USS2378" s="14"/>
      <c r="UST2378" s="14"/>
      <c r="USU2378" s="14"/>
      <c r="USV2378" s="14"/>
      <c r="USW2378" s="14"/>
      <c r="USX2378" s="14"/>
      <c r="USY2378" s="14"/>
      <c r="USZ2378" s="14"/>
      <c r="UTA2378" s="14"/>
      <c r="UTB2378" s="14"/>
      <c r="UTC2378" s="14"/>
      <c r="UTD2378" s="14"/>
      <c r="UTE2378" s="14"/>
      <c r="UTF2378" s="14"/>
      <c r="UTG2378" s="14"/>
      <c r="UTH2378" s="14"/>
      <c r="UTI2378" s="14"/>
      <c r="UTJ2378" s="14"/>
      <c r="UTK2378" s="14"/>
      <c r="UTL2378" s="14"/>
      <c r="UTM2378" s="14"/>
      <c r="UTN2378" s="14"/>
      <c r="UTO2378" s="14"/>
      <c r="UTP2378" s="14"/>
      <c r="UTQ2378" s="14"/>
      <c r="UTR2378" s="14"/>
      <c r="UTS2378" s="14"/>
      <c r="UTT2378" s="14"/>
      <c r="UTU2378" s="14"/>
      <c r="UTV2378" s="14"/>
      <c r="UTW2378" s="14"/>
      <c r="UTX2378" s="14"/>
      <c r="UTY2378" s="14"/>
      <c r="UTZ2378" s="14"/>
      <c r="UUA2378" s="14"/>
      <c r="UUB2378" s="14"/>
      <c r="UUC2378" s="14"/>
      <c r="UUD2378" s="14"/>
      <c r="UUE2378" s="14"/>
      <c r="UUF2378" s="14"/>
      <c r="UUG2378" s="14"/>
      <c r="UUH2378" s="14"/>
      <c r="UUI2378" s="14"/>
      <c r="UUJ2378" s="14"/>
      <c r="UUK2378" s="14"/>
      <c r="UUL2378" s="14"/>
      <c r="UUM2378" s="14"/>
      <c r="UUN2378" s="14"/>
      <c r="UUO2378" s="14"/>
      <c r="UUP2378" s="14"/>
      <c r="UUQ2378" s="14"/>
      <c r="UUR2378" s="14"/>
      <c r="UUS2378" s="14"/>
      <c r="UUT2378" s="14"/>
      <c r="UUU2378" s="14"/>
      <c r="UUV2378" s="14"/>
      <c r="UUW2378" s="14"/>
      <c r="UUX2378" s="14"/>
      <c r="UUY2378" s="14"/>
      <c r="UUZ2378" s="14"/>
      <c r="UVA2378" s="14"/>
      <c r="UVB2378" s="14"/>
      <c r="UVC2378" s="14"/>
      <c r="UVD2378" s="14"/>
      <c r="UVE2378" s="14"/>
      <c r="UVF2378" s="14"/>
      <c r="UVG2378" s="14"/>
      <c r="UVH2378" s="14"/>
      <c r="UVI2378" s="14"/>
      <c r="UVJ2378" s="14"/>
      <c r="UVK2378" s="14"/>
      <c r="UVL2378" s="14"/>
      <c r="UVM2378" s="14"/>
      <c r="UVN2378" s="14"/>
      <c r="UVO2378" s="14"/>
      <c r="UVP2378" s="14"/>
      <c r="UVQ2378" s="14"/>
      <c r="UVR2378" s="14"/>
      <c r="UVS2378" s="14"/>
      <c r="UVT2378" s="14"/>
      <c r="UVU2378" s="14"/>
      <c r="UVV2378" s="14"/>
      <c r="UVW2378" s="14"/>
      <c r="UVX2378" s="14"/>
      <c r="UVY2378" s="14"/>
      <c r="UVZ2378" s="14"/>
      <c r="UWA2378" s="14"/>
      <c r="UWB2378" s="14"/>
      <c r="UWC2378" s="14"/>
      <c r="UWD2378" s="14"/>
      <c r="UWE2378" s="14"/>
      <c r="UWF2378" s="14"/>
      <c r="UWG2378" s="14"/>
      <c r="UWH2378" s="14"/>
      <c r="UWI2378" s="14"/>
      <c r="UWJ2378" s="14"/>
      <c r="UWK2378" s="14"/>
      <c r="UWL2378" s="14"/>
      <c r="UWM2378" s="14"/>
      <c r="UWN2378" s="14"/>
      <c r="UWO2378" s="14"/>
      <c r="UWP2378" s="14"/>
      <c r="UWQ2378" s="14"/>
      <c r="UWR2378" s="14"/>
      <c r="UWS2378" s="14"/>
      <c r="UWT2378" s="14"/>
      <c r="UWU2378" s="14"/>
      <c r="UWV2378" s="14"/>
      <c r="UWW2378" s="14"/>
      <c r="UWX2378" s="14"/>
      <c r="UWY2378" s="14"/>
      <c r="UWZ2378" s="14"/>
      <c r="UXA2378" s="14"/>
      <c r="UXB2378" s="14"/>
      <c r="UXC2378" s="14"/>
      <c r="UXD2378" s="14"/>
      <c r="UXE2378" s="14"/>
      <c r="UXF2378" s="14"/>
      <c r="UXG2378" s="14"/>
      <c r="UXH2378" s="14"/>
      <c r="UXI2378" s="14"/>
      <c r="UXJ2378" s="14"/>
      <c r="UXK2378" s="14"/>
      <c r="UXL2378" s="14"/>
      <c r="UXM2378" s="14"/>
      <c r="UXN2378" s="14"/>
      <c r="UXO2378" s="14"/>
      <c r="UXP2378" s="14"/>
      <c r="UXQ2378" s="14"/>
      <c r="UXR2378" s="14"/>
      <c r="UXS2378" s="14"/>
      <c r="UXT2378" s="14"/>
      <c r="UXU2378" s="14"/>
      <c r="UXV2378" s="14"/>
      <c r="UXW2378" s="14"/>
      <c r="UXX2378" s="14"/>
      <c r="UXY2378" s="14"/>
      <c r="UXZ2378" s="14"/>
      <c r="UYA2378" s="14"/>
      <c r="UYB2378" s="14"/>
      <c r="UYC2378" s="14"/>
      <c r="UYD2378" s="14"/>
      <c r="UYE2378" s="14"/>
      <c r="UYF2378" s="14"/>
      <c r="UYG2378" s="14"/>
      <c r="UYH2378" s="14"/>
      <c r="UYI2378" s="14"/>
      <c r="UYJ2378" s="14"/>
      <c r="UYK2378" s="14"/>
      <c r="UYL2378" s="14"/>
      <c r="UYM2378" s="14"/>
      <c r="UYN2378" s="14"/>
      <c r="UYO2378" s="14"/>
      <c r="UYP2378" s="14"/>
      <c r="UYQ2378" s="14"/>
      <c r="UYR2378" s="14"/>
      <c r="UYS2378" s="14"/>
      <c r="UYT2378" s="14"/>
      <c r="UYU2378" s="14"/>
      <c r="UYV2378" s="14"/>
      <c r="UYW2378" s="14"/>
      <c r="UYX2378" s="14"/>
      <c r="UYY2378" s="14"/>
      <c r="UYZ2378" s="14"/>
      <c r="UZA2378" s="14"/>
      <c r="UZB2378" s="14"/>
      <c r="UZC2378" s="14"/>
      <c r="UZD2378" s="14"/>
      <c r="UZE2378" s="14"/>
      <c r="UZF2378" s="14"/>
      <c r="UZG2378" s="14"/>
      <c r="UZH2378" s="14"/>
      <c r="UZI2378" s="14"/>
      <c r="UZJ2378" s="14"/>
      <c r="UZK2378" s="14"/>
      <c r="UZL2378" s="14"/>
      <c r="UZM2378" s="14"/>
      <c r="UZN2378" s="14"/>
      <c r="UZO2378" s="14"/>
      <c r="UZP2378" s="14"/>
      <c r="UZQ2378" s="14"/>
      <c r="UZR2378" s="14"/>
      <c r="UZS2378" s="14"/>
      <c r="UZT2378" s="14"/>
      <c r="UZU2378" s="14"/>
      <c r="UZV2378" s="14"/>
      <c r="UZW2378" s="14"/>
      <c r="UZX2378" s="14"/>
      <c r="UZY2378" s="14"/>
      <c r="UZZ2378" s="14"/>
      <c r="VAA2378" s="14"/>
      <c r="VAB2378" s="14"/>
      <c r="VAC2378" s="14"/>
      <c r="VAD2378" s="14"/>
      <c r="VAE2378" s="14"/>
      <c r="VAF2378" s="14"/>
      <c r="VAG2378" s="14"/>
      <c r="VAH2378" s="14"/>
      <c r="VAI2378" s="14"/>
      <c r="VAJ2378" s="14"/>
      <c r="VAK2378" s="14"/>
      <c r="VAL2378" s="14"/>
      <c r="VAM2378" s="14"/>
      <c r="VAN2378" s="14"/>
      <c r="VAO2378" s="14"/>
      <c r="VAP2378" s="14"/>
      <c r="VAQ2378" s="14"/>
      <c r="VAR2378" s="14"/>
      <c r="VAS2378" s="14"/>
      <c r="VAT2378" s="14"/>
      <c r="VAU2378" s="14"/>
      <c r="VAV2378" s="14"/>
      <c r="VAW2378" s="14"/>
      <c r="VAX2378" s="14"/>
      <c r="VAY2378" s="14"/>
      <c r="VAZ2378" s="14"/>
      <c r="VBA2378" s="14"/>
      <c r="VBB2378" s="14"/>
      <c r="VBC2378" s="14"/>
      <c r="VBD2378" s="14"/>
      <c r="VBE2378" s="14"/>
      <c r="VBF2378" s="14"/>
      <c r="VBG2378" s="14"/>
      <c r="VBH2378" s="14"/>
      <c r="VBI2378" s="14"/>
      <c r="VBJ2378" s="14"/>
      <c r="VBK2378" s="14"/>
      <c r="VBL2378" s="14"/>
      <c r="VBM2378" s="14"/>
      <c r="VBN2378" s="14"/>
      <c r="VBO2378" s="14"/>
      <c r="VBP2378" s="14"/>
      <c r="VBQ2378" s="14"/>
      <c r="VBR2378" s="14"/>
      <c r="VBS2378" s="14"/>
      <c r="VBT2378" s="14"/>
      <c r="VBU2378" s="14"/>
      <c r="VBV2378" s="14"/>
      <c r="VBW2378" s="14"/>
      <c r="VBX2378" s="14"/>
      <c r="VBY2378" s="14"/>
      <c r="VBZ2378" s="14"/>
      <c r="VCA2378" s="14"/>
      <c r="VCB2378" s="14"/>
      <c r="VCC2378" s="14"/>
      <c r="VCD2378" s="14"/>
      <c r="VCE2378" s="14"/>
      <c r="VCF2378" s="14"/>
      <c r="VCG2378" s="14"/>
      <c r="VCH2378" s="14"/>
      <c r="VCI2378" s="14"/>
      <c r="VCJ2378" s="14"/>
      <c r="VCK2378" s="14"/>
      <c r="VCL2378" s="14"/>
      <c r="VCM2378" s="14"/>
      <c r="VCN2378" s="14"/>
      <c r="VCO2378" s="14"/>
      <c r="VCP2378" s="14"/>
      <c r="VCQ2378" s="14"/>
      <c r="VCR2378" s="14"/>
      <c r="VCS2378" s="14"/>
      <c r="VCT2378" s="14"/>
      <c r="VCU2378" s="14"/>
      <c r="VCV2378" s="14"/>
      <c r="VCW2378" s="14"/>
      <c r="VCX2378" s="14"/>
      <c r="VCY2378" s="14"/>
      <c r="VCZ2378" s="14"/>
      <c r="VDA2378" s="14"/>
      <c r="VDB2378" s="14"/>
      <c r="VDC2378" s="14"/>
      <c r="VDD2378" s="14"/>
      <c r="VDE2378" s="14"/>
      <c r="VDF2378" s="14"/>
      <c r="VDG2378" s="14"/>
      <c r="VDH2378" s="14"/>
      <c r="VDI2378" s="14"/>
      <c r="VDJ2378" s="14"/>
      <c r="VDK2378" s="14"/>
      <c r="VDL2378" s="14"/>
      <c r="VDM2378" s="14"/>
      <c r="VDN2378" s="14"/>
      <c r="VDO2378" s="14"/>
      <c r="VDP2378" s="14"/>
      <c r="VDQ2378" s="14"/>
      <c r="VDR2378" s="14"/>
      <c r="VDS2378" s="14"/>
      <c r="VDT2378" s="14"/>
      <c r="VDU2378" s="14"/>
      <c r="VDV2378" s="14"/>
      <c r="VDW2378" s="14"/>
      <c r="VDX2378" s="14"/>
      <c r="VDY2378" s="14"/>
      <c r="VDZ2378" s="14"/>
      <c r="VEA2378" s="14"/>
      <c r="VEB2378" s="14"/>
      <c r="VEC2378" s="14"/>
      <c r="VED2378" s="14"/>
      <c r="VEE2378" s="14"/>
      <c r="VEF2378" s="14"/>
      <c r="VEG2378" s="14"/>
      <c r="VEH2378" s="14"/>
      <c r="VEI2378" s="14"/>
      <c r="VEJ2378" s="14"/>
      <c r="VEK2378" s="14"/>
      <c r="VEL2378" s="14"/>
      <c r="VEM2378" s="14"/>
      <c r="VEN2378" s="14"/>
      <c r="VEO2378" s="14"/>
      <c r="VEP2378" s="14"/>
      <c r="VEQ2378" s="14"/>
      <c r="VER2378" s="14"/>
      <c r="VES2378" s="14"/>
      <c r="VET2378" s="14"/>
      <c r="VEU2378" s="14"/>
      <c r="VEV2378" s="14"/>
      <c r="VEW2378" s="14"/>
      <c r="VEX2378" s="14"/>
      <c r="VEY2378" s="14"/>
      <c r="VEZ2378" s="14"/>
      <c r="VFA2378" s="14"/>
      <c r="VFB2378" s="14"/>
      <c r="VFC2378" s="14"/>
      <c r="VFD2378" s="14"/>
      <c r="VFE2378" s="14"/>
      <c r="VFF2378" s="14"/>
      <c r="VFG2378" s="14"/>
      <c r="VFH2378" s="14"/>
      <c r="VFI2378" s="14"/>
      <c r="VFJ2378" s="14"/>
      <c r="VFK2378" s="14"/>
      <c r="VFL2378" s="14"/>
      <c r="VFM2378" s="14"/>
      <c r="VFN2378" s="14"/>
      <c r="VFO2378" s="14"/>
      <c r="VFP2378" s="14"/>
      <c r="VFQ2378" s="14"/>
      <c r="VFR2378" s="14"/>
      <c r="VFS2378" s="14"/>
      <c r="VFT2378" s="14"/>
      <c r="VFU2378" s="14"/>
      <c r="VFV2378" s="14"/>
      <c r="VFW2378" s="14"/>
      <c r="VFX2378" s="14"/>
      <c r="VFY2378" s="14"/>
      <c r="VFZ2378" s="14"/>
      <c r="VGA2378" s="14"/>
      <c r="VGB2378" s="14"/>
      <c r="VGC2378" s="14"/>
      <c r="VGD2378" s="14"/>
      <c r="VGE2378" s="14"/>
      <c r="VGF2378" s="14"/>
      <c r="VGG2378" s="14"/>
      <c r="VGH2378" s="14"/>
      <c r="VGI2378" s="14"/>
      <c r="VGJ2378" s="14"/>
      <c r="VGK2378" s="14"/>
      <c r="VGL2378" s="14"/>
      <c r="VGM2378" s="14"/>
      <c r="VGN2378" s="14"/>
      <c r="VGO2378" s="14"/>
      <c r="VGP2378" s="14"/>
      <c r="VGQ2378" s="14"/>
      <c r="VGR2378" s="14"/>
      <c r="VGS2378" s="14"/>
      <c r="VGT2378" s="14"/>
      <c r="VGU2378" s="14"/>
      <c r="VGV2378" s="14"/>
      <c r="VGW2378" s="14"/>
      <c r="VGX2378" s="14"/>
      <c r="VGY2378" s="14"/>
      <c r="VGZ2378" s="14"/>
      <c r="VHA2378" s="14"/>
      <c r="VHB2378" s="14"/>
      <c r="VHC2378" s="14"/>
      <c r="VHD2378" s="14"/>
      <c r="VHE2378" s="14"/>
      <c r="VHF2378" s="14"/>
      <c r="VHG2378" s="14"/>
      <c r="VHH2378" s="14"/>
      <c r="VHI2378" s="14"/>
      <c r="VHJ2378" s="14"/>
      <c r="VHK2378" s="14"/>
      <c r="VHL2378" s="14"/>
      <c r="VHM2378" s="14"/>
      <c r="VHN2378" s="14"/>
      <c r="VHO2378" s="14"/>
      <c r="VHP2378" s="14"/>
      <c r="VHQ2378" s="14"/>
      <c r="VHR2378" s="14"/>
      <c r="VHS2378" s="14"/>
      <c r="VHT2378" s="14"/>
      <c r="VHU2378" s="14"/>
      <c r="VHV2378" s="14"/>
      <c r="VHW2378" s="14"/>
      <c r="VHX2378" s="14"/>
      <c r="VHY2378" s="14"/>
      <c r="VHZ2378" s="14"/>
      <c r="VIA2378" s="14"/>
      <c r="VIB2378" s="14"/>
      <c r="VIC2378" s="14"/>
      <c r="VID2378" s="14"/>
      <c r="VIE2378" s="14"/>
      <c r="VIF2378" s="14"/>
      <c r="VIG2378" s="14"/>
      <c r="VIH2378" s="14"/>
      <c r="VII2378" s="14"/>
      <c r="VIJ2378" s="14"/>
      <c r="VIK2378" s="14"/>
      <c r="VIL2378" s="14"/>
      <c r="VIM2378" s="14"/>
      <c r="VIN2378" s="14"/>
      <c r="VIO2378" s="14"/>
      <c r="VIP2378" s="14"/>
      <c r="VIQ2378" s="14"/>
      <c r="VIR2378" s="14"/>
      <c r="VIS2378" s="14"/>
      <c r="VIT2378" s="14"/>
      <c r="VIU2378" s="14"/>
      <c r="VIV2378" s="14"/>
      <c r="VIW2378" s="14"/>
      <c r="VIX2378" s="14"/>
      <c r="VIY2378" s="14"/>
      <c r="VIZ2378" s="14"/>
      <c r="VJA2378" s="14"/>
      <c r="VJB2378" s="14"/>
      <c r="VJC2378" s="14"/>
      <c r="VJD2378" s="14"/>
      <c r="VJE2378" s="14"/>
      <c r="VJF2378" s="14"/>
      <c r="VJG2378" s="14"/>
      <c r="VJH2378" s="14"/>
      <c r="VJI2378" s="14"/>
      <c r="VJJ2378" s="14"/>
      <c r="VJK2378" s="14"/>
      <c r="VJL2378" s="14"/>
      <c r="VJM2378" s="14"/>
      <c r="VJN2378" s="14"/>
      <c r="VJO2378" s="14"/>
      <c r="VJP2378" s="14"/>
      <c r="VJQ2378" s="14"/>
      <c r="VJR2378" s="14"/>
      <c r="VJS2378" s="14"/>
      <c r="VJT2378" s="14"/>
      <c r="VJU2378" s="14"/>
      <c r="VJV2378" s="14"/>
      <c r="VJW2378" s="14"/>
      <c r="VJX2378" s="14"/>
      <c r="VJY2378" s="14"/>
      <c r="VJZ2378" s="14"/>
      <c r="VKA2378" s="14"/>
      <c r="VKB2378" s="14"/>
      <c r="VKC2378" s="14"/>
      <c r="VKD2378" s="14"/>
      <c r="VKE2378" s="14"/>
      <c r="VKF2378" s="14"/>
      <c r="VKG2378" s="14"/>
      <c r="VKH2378" s="14"/>
      <c r="VKI2378" s="14"/>
      <c r="VKJ2378" s="14"/>
      <c r="VKK2378" s="14"/>
      <c r="VKL2378" s="14"/>
      <c r="VKM2378" s="14"/>
      <c r="VKN2378" s="14"/>
      <c r="VKO2378" s="14"/>
      <c r="VKP2378" s="14"/>
      <c r="VKQ2378" s="14"/>
      <c r="VKR2378" s="14"/>
      <c r="VKS2378" s="14"/>
      <c r="VKT2378" s="14"/>
      <c r="VKU2378" s="14"/>
      <c r="VKV2378" s="14"/>
      <c r="VKW2378" s="14"/>
      <c r="VKX2378" s="14"/>
      <c r="VKY2378" s="14"/>
      <c r="VKZ2378" s="14"/>
      <c r="VLA2378" s="14"/>
      <c r="VLB2378" s="14"/>
      <c r="VLC2378" s="14"/>
      <c r="VLD2378" s="14"/>
      <c r="VLE2378" s="14"/>
      <c r="VLF2378" s="14"/>
      <c r="VLG2378" s="14"/>
      <c r="VLH2378" s="14"/>
      <c r="VLI2378" s="14"/>
      <c r="VLJ2378" s="14"/>
      <c r="VLK2378" s="14"/>
      <c r="VLL2378" s="14"/>
      <c r="VLM2378" s="14"/>
      <c r="VLN2378" s="14"/>
      <c r="VLO2378" s="14"/>
      <c r="VLP2378" s="14"/>
      <c r="VLQ2378" s="14"/>
      <c r="VLR2378" s="14"/>
      <c r="VLS2378" s="14"/>
      <c r="VLT2378" s="14"/>
      <c r="VLU2378" s="14"/>
      <c r="VLV2378" s="14"/>
      <c r="VLW2378" s="14"/>
      <c r="VLX2378" s="14"/>
      <c r="VLY2378" s="14"/>
      <c r="VLZ2378" s="14"/>
      <c r="VMA2378" s="14"/>
      <c r="VMB2378" s="14"/>
      <c r="VMC2378" s="14"/>
      <c r="VMD2378" s="14"/>
      <c r="VME2378" s="14"/>
      <c r="VMF2378" s="14"/>
      <c r="VMG2378" s="14"/>
      <c r="VMH2378" s="14"/>
      <c r="VMI2378" s="14"/>
      <c r="VMJ2378" s="14"/>
      <c r="VMK2378" s="14"/>
      <c r="VML2378" s="14"/>
      <c r="VMM2378" s="14"/>
      <c r="VMN2378" s="14"/>
      <c r="VMO2378" s="14"/>
      <c r="VMP2378" s="14"/>
      <c r="VMQ2378" s="14"/>
      <c r="VMR2378" s="14"/>
      <c r="VMS2378" s="14"/>
      <c r="VMT2378" s="14"/>
      <c r="VMU2378" s="14"/>
      <c r="VMV2378" s="14"/>
      <c r="VMW2378" s="14"/>
      <c r="VMX2378" s="14"/>
      <c r="VMY2378" s="14"/>
      <c r="VMZ2378" s="14"/>
      <c r="VNA2378" s="14"/>
      <c r="VNB2378" s="14"/>
      <c r="VNC2378" s="14"/>
      <c r="VND2378" s="14"/>
      <c r="VNE2378" s="14"/>
      <c r="VNF2378" s="14"/>
      <c r="VNG2378" s="14"/>
      <c r="VNH2378" s="14"/>
      <c r="VNI2378" s="14"/>
      <c r="VNJ2378" s="14"/>
      <c r="VNK2378" s="14"/>
      <c r="VNL2378" s="14"/>
      <c r="VNM2378" s="14"/>
      <c r="VNN2378" s="14"/>
      <c r="VNO2378" s="14"/>
      <c r="VNP2378" s="14"/>
      <c r="VNQ2378" s="14"/>
      <c r="VNR2378" s="14"/>
      <c r="VNS2378" s="14"/>
      <c r="VNT2378" s="14"/>
      <c r="VNU2378" s="14"/>
      <c r="VNV2378" s="14"/>
      <c r="VNW2378" s="14"/>
      <c r="VNX2378" s="14"/>
      <c r="VNY2378" s="14"/>
      <c r="VNZ2378" s="14"/>
      <c r="VOA2378" s="14"/>
      <c r="VOB2378" s="14"/>
      <c r="VOC2378" s="14"/>
      <c r="VOD2378" s="14"/>
      <c r="VOE2378" s="14"/>
      <c r="VOF2378" s="14"/>
      <c r="VOG2378" s="14"/>
      <c r="VOH2378" s="14"/>
      <c r="VOI2378" s="14"/>
      <c r="VOJ2378" s="14"/>
      <c r="VOK2378" s="14"/>
      <c r="VOL2378" s="14"/>
      <c r="VOM2378" s="14"/>
      <c r="VON2378" s="14"/>
      <c r="VOO2378" s="14"/>
      <c r="VOP2378" s="14"/>
      <c r="VOQ2378" s="14"/>
      <c r="VOR2378" s="14"/>
      <c r="VOS2378" s="14"/>
      <c r="VOT2378" s="14"/>
      <c r="VOU2378" s="14"/>
      <c r="VOV2378" s="14"/>
      <c r="VOW2378" s="14"/>
      <c r="VOX2378" s="14"/>
      <c r="VOY2378" s="14"/>
      <c r="VOZ2378" s="14"/>
      <c r="VPA2378" s="14"/>
      <c r="VPB2378" s="14"/>
      <c r="VPC2378" s="14"/>
      <c r="VPD2378" s="14"/>
      <c r="VPE2378" s="14"/>
      <c r="VPF2378" s="14"/>
      <c r="VPG2378" s="14"/>
      <c r="VPH2378" s="14"/>
      <c r="VPI2378" s="14"/>
      <c r="VPJ2378" s="14"/>
      <c r="VPK2378" s="14"/>
      <c r="VPL2378" s="14"/>
      <c r="VPM2378" s="14"/>
      <c r="VPN2378" s="14"/>
      <c r="VPO2378" s="14"/>
      <c r="VPP2378" s="14"/>
      <c r="VPQ2378" s="14"/>
      <c r="VPR2378" s="14"/>
      <c r="VPS2378" s="14"/>
      <c r="VPT2378" s="14"/>
      <c r="VPU2378" s="14"/>
      <c r="VPV2378" s="14"/>
      <c r="VPW2378" s="14"/>
      <c r="VPX2378" s="14"/>
      <c r="VPY2378" s="14"/>
      <c r="VPZ2378" s="14"/>
      <c r="VQA2378" s="14"/>
      <c r="VQB2378" s="14"/>
      <c r="VQC2378" s="14"/>
      <c r="VQD2378" s="14"/>
      <c r="VQE2378" s="14"/>
      <c r="VQF2378" s="14"/>
      <c r="VQG2378" s="14"/>
      <c r="VQH2378" s="14"/>
      <c r="VQI2378" s="14"/>
      <c r="VQJ2378" s="14"/>
      <c r="VQK2378" s="14"/>
      <c r="VQL2378" s="14"/>
      <c r="VQM2378" s="14"/>
      <c r="VQN2378" s="14"/>
      <c r="VQO2378" s="14"/>
      <c r="VQP2378" s="14"/>
      <c r="VQQ2378" s="14"/>
      <c r="VQR2378" s="14"/>
      <c r="VQS2378" s="14"/>
      <c r="VQT2378" s="14"/>
      <c r="VQU2378" s="14"/>
      <c r="VQV2378" s="14"/>
      <c r="VQW2378" s="14"/>
      <c r="VQX2378" s="14"/>
      <c r="VQY2378" s="14"/>
      <c r="VQZ2378" s="14"/>
      <c r="VRA2378" s="14"/>
      <c r="VRB2378" s="14"/>
      <c r="VRC2378" s="14"/>
      <c r="VRD2378" s="14"/>
      <c r="VRE2378" s="14"/>
      <c r="VRF2378" s="14"/>
      <c r="VRG2378" s="14"/>
      <c r="VRH2378" s="14"/>
      <c r="VRI2378" s="14"/>
      <c r="VRJ2378" s="14"/>
      <c r="VRK2378" s="14"/>
      <c r="VRL2378" s="14"/>
      <c r="VRM2378" s="14"/>
      <c r="VRN2378" s="14"/>
      <c r="VRO2378" s="14"/>
      <c r="VRP2378" s="14"/>
      <c r="VRQ2378" s="14"/>
      <c r="VRR2378" s="14"/>
      <c r="VRS2378" s="14"/>
      <c r="VRT2378" s="14"/>
      <c r="VRU2378" s="14"/>
      <c r="VRV2378" s="14"/>
      <c r="VRW2378" s="14"/>
      <c r="VRX2378" s="14"/>
      <c r="VRY2378" s="14"/>
      <c r="VRZ2378" s="14"/>
      <c r="VSA2378" s="14"/>
      <c r="VSB2378" s="14"/>
      <c r="VSC2378" s="14"/>
      <c r="VSD2378" s="14"/>
      <c r="VSE2378" s="14"/>
      <c r="VSF2378" s="14"/>
      <c r="VSG2378" s="14"/>
      <c r="VSH2378" s="14"/>
      <c r="VSI2378" s="14"/>
      <c r="VSJ2378" s="14"/>
      <c r="VSK2378" s="14"/>
      <c r="VSL2378" s="14"/>
      <c r="VSM2378" s="14"/>
      <c r="VSN2378" s="14"/>
      <c r="VSO2378" s="14"/>
      <c r="VSP2378" s="14"/>
      <c r="VSQ2378" s="14"/>
      <c r="VSR2378" s="14"/>
      <c r="VSS2378" s="14"/>
      <c r="VST2378" s="14"/>
      <c r="VSU2378" s="14"/>
      <c r="VSV2378" s="14"/>
      <c r="VSW2378" s="14"/>
      <c r="VSX2378" s="14"/>
      <c r="VSY2378" s="14"/>
      <c r="VSZ2378" s="14"/>
      <c r="VTA2378" s="14"/>
      <c r="VTB2378" s="14"/>
      <c r="VTC2378" s="14"/>
      <c r="VTD2378" s="14"/>
      <c r="VTE2378" s="14"/>
      <c r="VTF2378" s="14"/>
      <c r="VTG2378" s="14"/>
      <c r="VTH2378" s="14"/>
      <c r="VTI2378" s="14"/>
      <c r="VTJ2378" s="14"/>
      <c r="VTK2378" s="14"/>
      <c r="VTL2378" s="14"/>
      <c r="VTM2378" s="14"/>
      <c r="VTN2378" s="14"/>
      <c r="VTO2378" s="14"/>
      <c r="VTP2378" s="14"/>
      <c r="VTQ2378" s="14"/>
      <c r="VTR2378" s="14"/>
      <c r="VTS2378" s="14"/>
      <c r="VTT2378" s="14"/>
      <c r="VTU2378" s="14"/>
      <c r="VTV2378" s="14"/>
      <c r="VTW2378" s="14"/>
      <c r="VTX2378" s="14"/>
      <c r="VTY2378" s="14"/>
      <c r="VTZ2378" s="14"/>
      <c r="VUA2378" s="14"/>
      <c r="VUB2378" s="14"/>
      <c r="VUC2378" s="14"/>
      <c r="VUD2378" s="14"/>
      <c r="VUE2378" s="14"/>
      <c r="VUF2378" s="14"/>
      <c r="VUG2378" s="14"/>
      <c r="VUH2378" s="14"/>
      <c r="VUI2378" s="14"/>
      <c r="VUJ2378" s="14"/>
      <c r="VUK2378" s="14"/>
      <c r="VUL2378" s="14"/>
      <c r="VUM2378" s="14"/>
      <c r="VUN2378" s="14"/>
      <c r="VUO2378" s="14"/>
      <c r="VUP2378" s="14"/>
      <c r="VUQ2378" s="14"/>
      <c r="VUR2378" s="14"/>
      <c r="VUS2378" s="14"/>
      <c r="VUT2378" s="14"/>
      <c r="VUU2378" s="14"/>
      <c r="VUV2378" s="14"/>
      <c r="VUW2378" s="14"/>
      <c r="VUX2378" s="14"/>
      <c r="VUY2378" s="14"/>
      <c r="VUZ2378" s="14"/>
      <c r="VVA2378" s="14"/>
      <c r="VVB2378" s="14"/>
      <c r="VVC2378" s="14"/>
      <c r="VVD2378" s="14"/>
      <c r="VVE2378" s="14"/>
      <c r="VVF2378" s="14"/>
      <c r="VVG2378" s="14"/>
      <c r="VVH2378" s="14"/>
      <c r="VVI2378" s="14"/>
      <c r="VVJ2378" s="14"/>
      <c r="VVK2378" s="14"/>
      <c r="VVL2378" s="14"/>
      <c r="VVM2378" s="14"/>
      <c r="VVN2378" s="14"/>
      <c r="VVO2378" s="14"/>
      <c r="VVP2378" s="14"/>
      <c r="VVQ2378" s="14"/>
      <c r="VVR2378" s="14"/>
      <c r="VVS2378" s="14"/>
      <c r="VVT2378" s="14"/>
      <c r="VVU2378" s="14"/>
      <c r="VVV2378" s="14"/>
      <c r="VVW2378" s="14"/>
      <c r="VVX2378" s="14"/>
      <c r="VVY2378" s="14"/>
      <c r="VVZ2378" s="14"/>
      <c r="VWA2378" s="14"/>
      <c r="VWB2378" s="14"/>
      <c r="VWC2378" s="14"/>
      <c r="VWD2378" s="14"/>
      <c r="VWE2378" s="14"/>
      <c r="VWF2378" s="14"/>
      <c r="VWG2378" s="14"/>
      <c r="VWH2378" s="14"/>
      <c r="VWI2378" s="14"/>
      <c r="VWJ2378" s="14"/>
      <c r="VWK2378" s="14"/>
      <c r="VWL2378" s="14"/>
      <c r="VWM2378" s="14"/>
      <c r="VWN2378" s="14"/>
      <c r="VWO2378" s="14"/>
      <c r="VWP2378" s="14"/>
      <c r="VWQ2378" s="14"/>
      <c r="VWR2378" s="14"/>
      <c r="VWS2378" s="14"/>
      <c r="VWT2378" s="14"/>
      <c r="VWU2378" s="14"/>
      <c r="VWV2378" s="14"/>
      <c r="VWW2378" s="14"/>
      <c r="VWX2378" s="14"/>
      <c r="VWY2378" s="14"/>
      <c r="VWZ2378" s="14"/>
      <c r="VXA2378" s="14"/>
      <c r="VXB2378" s="14"/>
      <c r="VXC2378" s="14"/>
      <c r="VXD2378" s="14"/>
      <c r="VXE2378" s="14"/>
      <c r="VXF2378" s="14"/>
      <c r="VXG2378" s="14"/>
      <c r="VXH2378" s="14"/>
      <c r="VXI2378" s="14"/>
      <c r="VXJ2378" s="14"/>
      <c r="VXK2378" s="14"/>
      <c r="VXL2378" s="14"/>
      <c r="VXM2378" s="14"/>
      <c r="VXN2378" s="14"/>
      <c r="VXO2378" s="14"/>
      <c r="VXP2378" s="14"/>
      <c r="VXQ2378" s="14"/>
      <c r="VXR2378" s="14"/>
      <c r="VXS2378" s="14"/>
      <c r="VXT2378" s="14"/>
      <c r="VXU2378" s="14"/>
      <c r="VXV2378" s="14"/>
      <c r="VXW2378" s="14"/>
      <c r="VXX2378" s="14"/>
      <c r="VXY2378" s="14"/>
      <c r="VXZ2378" s="14"/>
      <c r="VYA2378" s="14"/>
      <c r="VYB2378" s="14"/>
      <c r="VYC2378" s="14"/>
      <c r="VYD2378" s="14"/>
      <c r="VYE2378" s="14"/>
      <c r="VYF2378" s="14"/>
      <c r="VYG2378" s="14"/>
      <c r="VYH2378" s="14"/>
      <c r="VYI2378" s="14"/>
      <c r="VYJ2378" s="14"/>
      <c r="VYK2378" s="14"/>
      <c r="VYL2378" s="14"/>
      <c r="VYM2378" s="14"/>
      <c r="VYN2378" s="14"/>
      <c r="VYO2378" s="14"/>
      <c r="VYP2378" s="14"/>
      <c r="VYQ2378" s="14"/>
      <c r="VYR2378" s="14"/>
      <c r="VYS2378" s="14"/>
      <c r="VYT2378" s="14"/>
      <c r="VYU2378" s="14"/>
      <c r="VYV2378" s="14"/>
      <c r="VYW2378" s="14"/>
      <c r="VYX2378" s="14"/>
      <c r="VYY2378" s="14"/>
      <c r="VYZ2378" s="14"/>
      <c r="VZA2378" s="14"/>
      <c r="VZB2378" s="14"/>
      <c r="VZC2378" s="14"/>
      <c r="VZD2378" s="14"/>
      <c r="VZE2378" s="14"/>
      <c r="VZF2378" s="14"/>
      <c r="VZG2378" s="14"/>
      <c r="VZH2378" s="14"/>
      <c r="VZI2378" s="14"/>
      <c r="VZJ2378" s="14"/>
      <c r="VZK2378" s="14"/>
      <c r="VZL2378" s="14"/>
      <c r="VZM2378" s="14"/>
      <c r="VZN2378" s="14"/>
      <c r="VZO2378" s="14"/>
      <c r="VZP2378" s="14"/>
      <c r="VZQ2378" s="14"/>
      <c r="VZR2378" s="14"/>
      <c r="VZS2378" s="14"/>
      <c r="VZT2378" s="14"/>
      <c r="VZU2378" s="14"/>
      <c r="VZV2378" s="14"/>
      <c r="VZW2378" s="14"/>
      <c r="VZX2378" s="14"/>
      <c r="VZY2378" s="14"/>
      <c r="VZZ2378" s="14"/>
      <c r="WAA2378" s="14"/>
      <c r="WAB2378" s="14"/>
      <c r="WAC2378" s="14"/>
      <c r="WAD2378" s="14"/>
      <c r="WAE2378" s="14"/>
      <c r="WAF2378" s="14"/>
      <c r="WAG2378" s="14"/>
      <c r="WAH2378" s="14"/>
      <c r="WAI2378" s="14"/>
      <c r="WAJ2378" s="14"/>
      <c r="WAK2378" s="14"/>
      <c r="WAL2378" s="14"/>
      <c r="WAM2378" s="14"/>
      <c r="WAN2378" s="14"/>
      <c r="WAO2378" s="14"/>
      <c r="WAP2378" s="14"/>
      <c r="WAQ2378" s="14"/>
      <c r="WAR2378" s="14"/>
      <c r="WAS2378" s="14"/>
      <c r="WAT2378" s="14"/>
      <c r="WAU2378" s="14"/>
      <c r="WAV2378" s="14"/>
      <c r="WAW2378" s="14"/>
      <c r="WAX2378" s="14"/>
      <c r="WAY2378" s="14"/>
      <c r="WAZ2378" s="14"/>
      <c r="WBA2378" s="14"/>
      <c r="WBB2378" s="14"/>
      <c r="WBC2378" s="14"/>
      <c r="WBD2378" s="14"/>
      <c r="WBE2378" s="14"/>
      <c r="WBF2378" s="14"/>
      <c r="WBG2378" s="14"/>
      <c r="WBH2378" s="14"/>
      <c r="WBI2378" s="14"/>
      <c r="WBJ2378" s="14"/>
      <c r="WBK2378" s="14"/>
      <c r="WBL2378" s="14"/>
      <c r="WBM2378" s="14"/>
      <c r="WBN2378" s="14"/>
      <c r="WBO2378" s="14"/>
      <c r="WBP2378" s="14"/>
      <c r="WBQ2378" s="14"/>
      <c r="WBR2378" s="14"/>
      <c r="WBS2378" s="14"/>
      <c r="WBT2378" s="14"/>
      <c r="WBU2378" s="14"/>
      <c r="WBV2378" s="14"/>
      <c r="WBW2378" s="14"/>
      <c r="WBX2378" s="14"/>
      <c r="WBY2378" s="14"/>
      <c r="WBZ2378" s="14"/>
      <c r="WCA2378" s="14"/>
      <c r="WCB2378" s="14"/>
      <c r="WCC2378" s="14"/>
      <c r="WCD2378" s="14"/>
      <c r="WCE2378" s="14"/>
      <c r="WCF2378" s="14"/>
      <c r="WCG2378" s="14"/>
      <c r="WCH2378" s="14"/>
      <c r="WCI2378" s="14"/>
      <c r="WCJ2378" s="14"/>
      <c r="WCK2378" s="14"/>
      <c r="WCL2378" s="14"/>
      <c r="WCM2378" s="14"/>
      <c r="WCN2378" s="14"/>
      <c r="WCO2378" s="14"/>
      <c r="WCP2378" s="14"/>
      <c r="WCQ2378" s="14"/>
      <c r="WCR2378" s="14"/>
      <c r="WCS2378" s="14"/>
      <c r="WCT2378" s="14"/>
      <c r="WCU2378" s="14"/>
      <c r="WCV2378" s="14"/>
      <c r="WCW2378" s="14"/>
      <c r="WCX2378" s="14"/>
      <c r="WCY2378" s="14"/>
      <c r="WCZ2378" s="14"/>
      <c r="WDA2378" s="14"/>
      <c r="WDB2378" s="14"/>
      <c r="WDC2378" s="14"/>
      <c r="WDD2378" s="14"/>
      <c r="WDE2378" s="14"/>
      <c r="WDF2378" s="14"/>
      <c r="WDG2378" s="14"/>
      <c r="WDH2378" s="14"/>
      <c r="WDI2378" s="14"/>
      <c r="WDJ2378" s="14"/>
      <c r="WDK2378" s="14"/>
      <c r="WDL2378" s="14"/>
      <c r="WDM2378" s="14"/>
      <c r="WDN2378" s="14"/>
      <c r="WDO2378" s="14"/>
      <c r="WDP2378" s="14"/>
      <c r="WDQ2378" s="14"/>
      <c r="WDR2378" s="14"/>
      <c r="WDS2378" s="14"/>
      <c r="WDT2378" s="14"/>
      <c r="WDU2378" s="14"/>
      <c r="WDV2378" s="14"/>
      <c r="WDW2378" s="14"/>
      <c r="WDX2378" s="14"/>
      <c r="WDY2378" s="14"/>
      <c r="WDZ2378" s="14"/>
      <c r="WEA2378" s="14"/>
      <c r="WEB2378" s="14"/>
      <c r="WEC2378" s="14"/>
      <c r="WED2378" s="14"/>
      <c r="WEE2378" s="14"/>
      <c r="WEF2378" s="14"/>
      <c r="WEG2378" s="14"/>
      <c r="WEH2378" s="14"/>
      <c r="WEI2378" s="14"/>
      <c r="WEJ2378" s="14"/>
      <c r="WEK2378" s="14"/>
      <c r="WEL2378" s="14"/>
      <c r="WEM2378" s="14"/>
      <c r="WEN2378" s="14"/>
      <c r="WEO2378" s="14"/>
      <c r="WEP2378" s="14"/>
      <c r="WEQ2378" s="14"/>
      <c r="WER2378" s="14"/>
      <c r="WES2378" s="14"/>
      <c r="WET2378" s="14"/>
      <c r="WEU2378" s="14"/>
      <c r="WEV2378" s="14"/>
      <c r="WEW2378" s="14"/>
      <c r="WEX2378" s="14"/>
      <c r="WEY2378" s="14"/>
      <c r="WEZ2378" s="14"/>
      <c r="WFA2378" s="14"/>
      <c r="WFB2378" s="14"/>
      <c r="WFC2378" s="14"/>
      <c r="WFD2378" s="14"/>
      <c r="WFE2378" s="14"/>
      <c r="WFF2378" s="14"/>
      <c r="WFG2378" s="14"/>
      <c r="WFH2378" s="14"/>
      <c r="WFI2378" s="14"/>
      <c r="WFJ2378" s="14"/>
      <c r="WFK2378" s="14"/>
      <c r="WFL2378" s="14"/>
      <c r="WFM2378" s="14"/>
      <c r="WFN2378" s="14"/>
      <c r="WFO2378" s="14"/>
      <c r="WFP2378" s="14"/>
      <c r="WFQ2378" s="14"/>
      <c r="WFR2378" s="14"/>
      <c r="WFS2378" s="14"/>
      <c r="WFT2378" s="14"/>
      <c r="WFU2378" s="14"/>
      <c r="WFV2378" s="14"/>
      <c r="WFW2378" s="14"/>
      <c r="WFX2378" s="14"/>
      <c r="WFY2378" s="14"/>
      <c r="WFZ2378" s="14"/>
      <c r="WGA2378" s="14"/>
      <c r="WGB2378" s="14"/>
      <c r="WGC2378" s="14"/>
      <c r="WGD2378" s="14"/>
      <c r="WGE2378" s="14"/>
      <c r="WGF2378" s="14"/>
      <c r="WGG2378" s="14"/>
      <c r="WGH2378" s="14"/>
      <c r="WGI2378" s="14"/>
      <c r="WGJ2378" s="14"/>
      <c r="WGK2378" s="14"/>
      <c r="WGL2378" s="14"/>
      <c r="WGM2378" s="14"/>
      <c r="WGN2378" s="14"/>
      <c r="WGO2378" s="14"/>
      <c r="WGP2378" s="14"/>
      <c r="WGQ2378" s="14"/>
      <c r="WGR2378" s="14"/>
      <c r="WGS2378" s="14"/>
      <c r="WGT2378" s="14"/>
      <c r="WGU2378" s="14"/>
      <c r="WGV2378" s="14"/>
      <c r="WGW2378" s="14"/>
      <c r="WGX2378" s="14"/>
      <c r="WGY2378" s="14"/>
      <c r="WGZ2378" s="14"/>
      <c r="WHA2378" s="14"/>
      <c r="WHB2378" s="14"/>
      <c r="WHC2378" s="14"/>
      <c r="WHD2378" s="14"/>
      <c r="WHE2378" s="14"/>
      <c r="WHF2378" s="14"/>
      <c r="WHG2378" s="14"/>
      <c r="WHH2378" s="14"/>
      <c r="WHI2378" s="14"/>
      <c r="WHJ2378" s="14"/>
      <c r="WHK2378" s="14"/>
      <c r="WHL2378" s="14"/>
      <c r="WHM2378" s="14"/>
      <c r="WHN2378" s="14"/>
      <c r="WHO2378" s="14"/>
      <c r="WHP2378" s="14"/>
      <c r="WHQ2378" s="14"/>
      <c r="WHR2378" s="14"/>
      <c r="WHS2378" s="14"/>
      <c r="WHT2378" s="14"/>
      <c r="WHU2378" s="14"/>
      <c r="WHV2378" s="14"/>
      <c r="WHW2378" s="14"/>
      <c r="WHX2378" s="14"/>
      <c r="WHY2378" s="14"/>
      <c r="WHZ2378" s="14"/>
      <c r="WIA2378" s="14"/>
      <c r="WIB2378" s="14"/>
      <c r="WIC2378" s="14"/>
      <c r="WID2378" s="14"/>
      <c r="WIE2378" s="14"/>
      <c r="WIF2378" s="14"/>
      <c r="WIG2378" s="14"/>
      <c r="WIH2378" s="14"/>
      <c r="WII2378" s="14"/>
      <c r="WIJ2378" s="14"/>
      <c r="WIK2378" s="14"/>
      <c r="WIL2378" s="14"/>
      <c r="WIM2378" s="14"/>
      <c r="WIN2378" s="14"/>
      <c r="WIO2378" s="14"/>
      <c r="WIP2378" s="14"/>
      <c r="WIQ2378" s="14"/>
      <c r="WIR2378" s="14"/>
      <c r="WIS2378" s="14"/>
      <c r="WIT2378" s="14"/>
      <c r="WIU2378" s="14"/>
      <c r="WIV2378" s="14"/>
      <c r="WIW2378" s="14"/>
      <c r="WIX2378" s="14"/>
      <c r="WIY2378" s="14"/>
      <c r="WIZ2378" s="14"/>
      <c r="WJA2378" s="14"/>
      <c r="WJB2378" s="14"/>
      <c r="WJC2378" s="14"/>
      <c r="WJD2378" s="14"/>
      <c r="WJE2378" s="14"/>
      <c r="WJF2378" s="14"/>
      <c r="WJG2378" s="14"/>
      <c r="WJH2378" s="14"/>
      <c r="WJI2378" s="14"/>
      <c r="WJJ2378" s="14"/>
      <c r="WJK2378" s="14"/>
      <c r="WJL2378" s="14"/>
      <c r="WJM2378" s="14"/>
      <c r="WJN2378" s="14"/>
      <c r="WJO2378" s="14"/>
      <c r="WJP2378" s="14"/>
      <c r="WJQ2378" s="14"/>
      <c r="WJR2378" s="14"/>
      <c r="WJS2378" s="14"/>
      <c r="WJT2378" s="14"/>
      <c r="WJU2378" s="14"/>
      <c r="WJV2378" s="14"/>
      <c r="WJW2378" s="14"/>
      <c r="WJX2378" s="14"/>
      <c r="WJY2378" s="14"/>
      <c r="WJZ2378" s="14"/>
      <c r="WKA2378" s="14"/>
      <c r="WKB2378" s="14"/>
      <c r="WKC2378" s="14"/>
      <c r="WKD2378" s="14"/>
      <c r="WKE2378" s="14"/>
      <c r="WKF2378" s="14"/>
      <c r="WKG2378" s="14"/>
      <c r="WKH2378" s="14"/>
      <c r="WKI2378" s="14"/>
      <c r="WKJ2378" s="14"/>
      <c r="WKK2378" s="14"/>
      <c r="WKL2378" s="14"/>
      <c r="WKM2378" s="14"/>
      <c r="WKN2378" s="14"/>
      <c r="WKO2378" s="14"/>
      <c r="WKP2378" s="14"/>
      <c r="WKQ2378" s="14"/>
      <c r="WKR2378" s="14"/>
      <c r="WKS2378" s="14"/>
      <c r="WKT2378" s="14"/>
      <c r="WKU2378" s="14"/>
      <c r="WKV2378" s="14"/>
      <c r="WKW2378" s="14"/>
      <c r="WKX2378" s="14"/>
      <c r="WKY2378" s="14"/>
      <c r="WKZ2378" s="14"/>
      <c r="WLA2378" s="14"/>
      <c r="WLB2378" s="14"/>
      <c r="WLC2378" s="14"/>
      <c r="WLD2378" s="14"/>
      <c r="WLE2378" s="14"/>
      <c r="WLF2378" s="14"/>
      <c r="WLG2378" s="14"/>
      <c r="WLH2378" s="14"/>
      <c r="WLI2378" s="14"/>
      <c r="WLJ2378" s="14"/>
      <c r="WLK2378" s="14"/>
      <c r="WLL2378" s="14"/>
      <c r="WLM2378" s="14"/>
      <c r="WLN2378" s="14"/>
      <c r="WLO2378" s="14"/>
      <c r="WLP2378" s="14"/>
      <c r="WLQ2378" s="14"/>
      <c r="WLR2378" s="14"/>
      <c r="WLS2378" s="14"/>
      <c r="WLT2378" s="14"/>
      <c r="WLU2378" s="14"/>
      <c r="WLV2378" s="14"/>
      <c r="WLW2378" s="14"/>
      <c r="WLX2378" s="14"/>
      <c r="WLY2378" s="14"/>
      <c r="WLZ2378" s="14"/>
      <c r="WMA2378" s="14"/>
      <c r="WMB2378" s="14"/>
      <c r="WMC2378" s="14"/>
      <c r="WMD2378" s="14"/>
      <c r="WME2378" s="14"/>
      <c r="WMF2378" s="14"/>
      <c r="WMG2378" s="14"/>
      <c r="WMH2378" s="14"/>
      <c r="WMI2378" s="14"/>
      <c r="WMJ2378" s="14"/>
      <c r="WMK2378" s="14"/>
      <c r="WML2378" s="14"/>
      <c r="WMM2378" s="14"/>
      <c r="WMN2378" s="14"/>
      <c r="WMO2378" s="14"/>
      <c r="WMP2378" s="14"/>
      <c r="WMQ2378" s="14"/>
      <c r="WMR2378" s="14"/>
      <c r="WMS2378" s="14"/>
      <c r="WMT2378" s="14"/>
      <c r="WMU2378" s="14"/>
      <c r="WMV2378" s="14"/>
      <c r="WMW2378" s="14"/>
      <c r="WMX2378" s="14"/>
      <c r="WMY2378" s="14"/>
      <c r="WMZ2378" s="14"/>
      <c r="WNA2378" s="14"/>
      <c r="WNB2378" s="14"/>
      <c r="WNC2378" s="14"/>
      <c r="WND2378" s="14"/>
      <c r="WNE2378" s="14"/>
      <c r="WNF2378" s="14"/>
      <c r="WNG2378" s="14"/>
      <c r="WNH2378" s="14"/>
      <c r="WNI2378" s="14"/>
      <c r="WNJ2378" s="14"/>
      <c r="WNK2378" s="14"/>
      <c r="WNL2378" s="14"/>
      <c r="WNM2378" s="14"/>
      <c r="WNN2378" s="14"/>
      <c r="WNO2378" s="14"/>
      <c r="WNP2378" s="14"/>
      <c r="WNQ2378" s="14"/>
      <c r="WNR2378" s="14"/>
      <c r="WNS2378" s="14"/>
      <c r="WNT2378" s="14"/>
      <c r="WNU2378" s="14"/>
      <c r="WNV2378" s="14"/>
      <c r="WNW2378" s="14"/>
      <c r="WNX2378" s="14"/>
      <c r="WNY2378" s="14"/>
      <c r="WNZ2378" s="14"/>
      <c r="WOA2378" s="14"/>
      <c r="WOB2378" s="14"/>
      <c r="WOC2378" s="14"/>
      <c r="WOD2378" s="14"/>
      <c r="WOE2378" s="14"/>
      <c r="WOF2378" s="14"/>
      <c r="WOG2378" s="14"/>
      <c r="WOH2378" s="14"/>
      <c r="WOI2378" s="14"/>
      <c r="WOJ2378" s="14"/>
      <c r="WOK2378" s="14"/>
      <c r="WOL2378" s="14"/>
      <c r="WOM2378" s="14"/>
      <c r="WON2378" s="14"/>
      <c r="WOO2378" s="14"/>
      <c r="WOP2378" s="14"/>
      <c r="WOQ2378" s="14"/>
      <c r="WOR2378" s="14"/>
      <c r="WOS2378" s="14"/>
      <c r="WOT2378" s="14"/>
      <c r="WOU2378" s="14"/>
      <c r="WOV2378" s="14"/>
      <c r="WOW2378" s="14"/>
      <c r="WOX2378" s="14"/>
      <c r="WOY2378" s="14"/>
      <c r="WOZ2378" s="14"/>
      <c r="WPA2378" s="14"/>
      <c r="WPB2378" s="14"/>
      <c r="WPC2378" s="14"/>
      <c r="WPD2378" s="14"/>
      <c r="WPE2378" s="14"/>
      <c r="WPF2378" s="14"/>
      <c r="WPG2378" s="14"/>
      <c r="WPH2378" s="14"/>
      <c r="WPI2378" s="14"/>
      <c r="WPJ2378" s="14"/>
      <c r="WPK2378" s="14"/>
      <c r="WPL2378" s="14"/>
      <c r="WPM2378" s="14"/>
      <c r="WPN2378" s="14"/>
      <c r="WPO2378" s="14"/>
      <c r="WPP2378" s="14"/>
      <c r="WPQ2378" s="14"/>
      <c r="WPR2378" s="14"/>
      <c r="WPS2378" s="14"/>
      <c r="WPT2378" s="14"/>
      <c r="WPU2378" s="14"/>
      <c r="WPV2378" s="14"/>
      <c r="WPW2378" s="14"/>
      <c r="WPX2378" s="14"/>
      <c r="WPY2378" s="14"/>
      <c r="WPZ2378" s="14"/>
      <c r="WQA2378" s="14"/>
      <c r="WQB2378" s="14"/>
      <c r="WQC2378" s="14"/>
      <c r="WQD2378" s="14"/>
      <c r="WQE2378" s="14"/>
      <c r="WQF2378" s="14"/>
      <c r="WQG2378" s="14"/>
      <c r="WQH2378" s="14"/>
      <c r="WQI2378" s="14"/>
      <c r="WQJ2378" s="14"/>
      <c r="WQK2378" s="14"/>
      <c r="WQL2378" s="14"/>
      <c r="WQM2378" s="14"/>
      <c r="WQN2378" s="14"/>
      <c r="WQO2378" s="14"/>
      <c r="WQP2378" s="14"/>
      <c r="WQQ2378" s="14"/>
      <c r="WQR2378" s="14"/>
      <c r="WQS2378" s="14"/>
      <c r="WQT2378" s="14"/>
      <c r="WQU2378" s="14"/>
      <c r="WQV2378" s="14"/>
      <c r="WQW2378" s="14"/>
      <c r="WQX2378" s="14"/>
      <c r="WQY2378" s="14"/>
      <c r="WQZ2378" s="14"/>
      <c r="WRA2378" s="14"/>
      <c r="WRB2378" s="14"/>
      <c r="WRC2378" s="14"/>
      <c r="WRD2378" s="14"/>
      <c r="WRE2378" s="14"/>
      <c r="WRF2378" s="14"/>
      <c r="WRG2378" s="14"/>
      <c r="WRH2378" s="14"/>
      <c r="WRI2378" s="14"/>
      <c r="WRJ2378" s="14"/>
      <c r="WRK2378" s="14"/>
      <c r="WRL2378" s="14"/>
      <c r="WRM2378" s="14"/>
      <c r="WRN2378" s="14"/>
      <c r="WRO2378" s="14"/>
      <c r="WRP2378" s="14"/>
      <c r="WRQ2378" s="14"/>
      <c r="WRR2378" s="14"/>
      <c r="WRS2378" s="14"/>
      <c r="WRT2378" s="14"/>
      <c r="WRU2378" s="14"/>
      <c r="WRV2378" s="14"/>
      <c r="WRW2378" s="14"/>
      <c r="WRX2378" s="14"/>
      <c r="WRY2378" s="14"/>
      <c r="WRZ2378" s="14"/>
      <c r="WSA2378" s="14"/>
      <c r="WSB2378" s="14"/>
      <c r="WSC2378" s="14"/>
      <c r="WSD2378" s="14"/>
      <c r="WSE2378" s="14"/>
      <c r="WSF2378" s="14"/>
      <c r="WSG2378" s="14"/>
      <c r="WSH2378" s="14"/>
      <c r="WSI2378" s="14"/>
      <c r="WSJ2378" s="14"/>
      <c r="WSK2378" s="14"/>
      <c r="WSL2378" s="14"/>
      <c r="WSM2378" s="14"/>
      <c r="WSN2378" s="14"/>
      <c r="WSO2378" s="14"/>
      <c r="WSP2378" s="14"/>
      <c r="WSQ2378" s="14"/>
      <c r="WSR2378" s="14"/>
      <c r="WSS2378" s="14"/>
      <c r="WST2378" s="14"/>
      <c r="WSU2378" s="14"/>
      <c r="WSV2378" s="14"/>
      <c r="WSW2378" s="14"/>
      <c r="WSX2378" s="14"/>
      <c r="WSY2378" s="14"/>
      <c r="WSZ2378" s="14"/>
      <c r="WTA2378" s="14"/>
      <c r="WTB2378" s="14"/>
      <c r="WTC2378" s="14"/>
      <c r="WTD2378" s="14"/>
      <c r="WTE2378" s="14"/>
      <c r="WTF2378" s="14"/>
      <c r="WTG2378" s="14"/>
      <c r="WTH2378" s="14"/>
      <c r="WTI2378" s="14"/>
      <c r="WTJ2378" s="14"/>
      <c r="WTK2378" s="14"/>
      <c r="WTL2378" s="14"/>
      <c r="WTM2378" s="14"/>
      <c r="WTN2378" s="14"/>
      <c r="WTO2378" s="14"/>
      <c r="WTP2378" s="14"/>
      <c r="WTQ2378" s="14"/>
      <c r="WTR2378" s="14"/>
      <c r="WTS2378" s="14"/>
      <c r="WTT2378" s="14"/>
      <c r="WTU2378" s="14"/>
      <c r="WTV2378" s="14"/>
      <c r="WTW2378" s="14"/>
      <c r="WTX2378" s="14"/>
      <c r="WTY2378" s="14"/>
      <c r="WTZ2378" s="14"/>
      <c r="WUA2378" s="14"/>
      <c r="WUB2378" s="14"/>
      <c r="WUC2378" s="14"/>
      <c r="WUD2378" s="14"/>
      <c r="WUE2378" s="14"/>
      <c r="WUF2378" s="14"/>
      <c r="WUG2378" s="14"/>
      <c r="WUH2378" s="14"/>
      <c r="WUI2378" s="14"/>
      <c r="WUJ2378" s="14"/>
      <c r="WUK2378" s="14"/>
      <c r="WUL2378" s="14"/>
      <c r="WUM2378" s="14"/>
      <c r="WUN2378" s="14"/>
      <c r="WUO2378" s="14"/>
      <c r="WUP2378" s="14"/>
      <c r="WUQ2378" s="14"/>
      <c r="WUR2378" s="14"/>
      <c r="WUS2378" s="14"/>
      <c r="WUT2378" s="14"/>
      <c r="WUU2378" s="14"/>
      <c r="WUV2378" s="14"/>
      <c r="WUW2378" s="14"/>
      <c r="WUX2378" s="14"/>
      <c r="WUY2378" s="14"/>
      <c r="WUZ2378" s="14"/>
      <c r="WVA2378" s="14"/>
      <c r="WVB2378" s="14"/>
      <c r="WVC2378" s="14"/>
      <c r="WVD2378" s="14"/>
      <c r="WVE2378" s="14"/>
      <c r="WVF2378" s="14"/>
      <c r="WVG2378" s="14"/>
      <c r="WVH2378" s="14"/>
      <c r="WVI2378" s="14"/>
      <c r="WVJ2378" s="14"/>
      <c r="WVK2378" s="14"/>
      <c r="WVL2378" s="14"/>
      <c r="WVM2378" s="14"/>
      <c r="WVN2378" s="14"/>
      <c r="WVO2378" s="14"/>
      <c r="WVP2378" s="14"/>
      <c r="WVQ2378" s="14"/>
      <c r="WVR2378" s="14"/>
      <c r="WVS2378" s="14"/>
      <c r="WVT2378" s="14"/>
      <c r="WVU2378" s="14"/>
      <c r="WVV2378" s="14"/>
      <c r="WVW2378" s="14"/>
      <c r="WVX2378" s="14"/>
      <c r="WVY2378" s="14"/>
      <c r="WVZ2378" s="14"/>
      <c r="WWA2378" s="14"/>
      <c r="WWB2378" s="14"/>
      <c r="WWC2378" s="14"/>
      <c r="WWD2378" s="14"/>
      <c r="WWE2378" s="14"/>
      <c r="WWF2378" s="14"/>
      <c r="WWG2378" s="14"/>
      <c r="WWH2378" s="14"/>
      <c r="WWI2378" s="14"/>
      <c r="WWJ2378" s="14"/>
      <c r="WWK2378" s="14"/>
      <c r="WWL2378" s="14"/>
      <c r="WWM2378" s="14"/>
      <c r="WWN2378" s="14"/>
      <c r="WWO2378" s="14"/>
      <c r="WWP2378" s="14"/>
      <c r="WWQ2378" s="14"/>
      <c r="WWR2378" s="14"/>
      <c r="WWS2378" s="14"/>
      <c r="WWT2378" s="14"/>
      <c r="WWU2378" s="14"/>
      <c r="WWV2378" s="14"/>
      <c r="WWW2378" s="14"/>
      <c r="WWX2378" s="14"/>
      <c r="WWY2378" s="14"/>
      <c r="WWZ2378" s="14"/>
      <c r="WXA2378" s="14"/>
      <c r="WXB2378" s="14"/>
      <c r="WXC2378" s="14"/>
      <c r="WXD2378" s="14"/>
      <c r="WXE2378" s="14"/>
      <c r="WXF2378" s="14"/>
      <c r="WXG2378" s="14"/>
      <c r="WXH2378" s="14"/>
      <c r="WXI2378" s="14"/>
      <c r="WXJ2378" s="14"/>
      <c r="WXK2378" s="14"/>
      <c r="WXL2378" s="14"/>
      <c r="WXM2378" s="14"/>
      <c r="WXN2378" s="14"/>
      <c r="WXO2378" s="14"/>
      <c r="WXP2378" s="14"/>
      <c r="WXQ2378" s="14"/>
      <c r="WXR2378" s="14"/>
      <c r="WXS2378" s="14"/>
      <c r="WXT2378" s="14"/>
      <c r="WXU2378" s="14"/>
      <c r="WXV2378" s="14"/>
      <c r="WXW2378" s="14"/>
      <c r="WXX2378" s="14"/>
      <c r="WXY2378" s="14"/>
      <c r="WXZ2378" s="14"/>
      <c r="WYA2378" s="14"/>
      <c r="WYB2378" s="14"/>
      <c r="WYC2378" s="14"/>
      <c r="WYD2378" s="14"/>
      <c r="WYE2378" s="14"/>
      <c r="WYF2378" s="14"/>
      <c r="WYG2378" s="14"/>
      <c r="WYH2378" s="14"/>
      <c r="WYI2378" s="14"/>
      <c r="WYJ2378" s="14"/>
      <c r="WYK2378" s="14"/>
      <c r="WYL2378" s="14"/>
      <c r="WYM2378" s="14"/>
      <c r="WYN2378" s="14"/>
      <c r="WYO2378" s="14"/>
      <c r="WYP2378" s="14"/>
      <c r="WYQ2378" s="14"/>
      <c r="WYR2378" s="14"/>
      <c r="WYS2378" s="14"/>
      <c r="WYT2378" s="14"/>
      <c r="WYU2378" s="14"/>
      <c r="WYV2378" s="14"/>
      <c r="WYW2378" s="14"/>
      <c r="WYX2378" s="14"/>
      <c r="WYY2378" s="14"/>
      <c r="WYZ2378" s="14"/>
      <c r="WZA2378" s="14"/>
      <c r="WZB2378" s="14"/>
      <c r="WZC2378" s="14"/>
      <c r="WZD2378" s="14"/>
      <c r="WZE2378" s="14"/>
      <c r="WZF2378" s="14"/>
      <c r="WZG2378" s="14"/>
      <c r="WZH2378" s="14"/>
      <c r="WZI2378" s="14"/>
      <c r="WZJ2378" s="14"/>
      <c r="WZK2378" s="14"/>
      <c r="WZL2378" s="14"/>
      <c r="WZM2378" s="14"/>
      <c r="WZN2378" s="14"/>
      <c r="WZO2378" s="14"/>
      <c r="WZP2378" s="14"/>
      <c r="WZQ2378" s="14"/>
      <c r="WZR2378" s="14"/>
      <c r="WZS2378" s="14"/>
      <c r="WZT2378" s="14"/>
      <c r="WZU2378" s="14"/>
      <c r="WZV2378" s="14"/>
      <c r="WZW2378" s="14"/>
      <c r="WZX2378" s="14"/>
      <c r="WZY2378" s="14"/>
      <c r="WZZ2378" s="14"/>
      <c r="XAA2378" s="14"/>
      <c r="XAB2378" s="14"/>
      <c r="XAC2378" s="14"/>
      <c r="XAD2378" s="14"/>
      <c r="XAE2378" s="14"/>
      <c r="XAF2378" s="14"/>
      <c r="XAG2378" s="14"/>
      <c r="XAH2378" s="14"/>
      <c r="XAI2378" s="14"/>
      <c r="XAJ2378" s="14"/>
      <c r="XAK2378" s="14"/>
      <c r="XAL2378" s="14"/>
      <c r="XAM2378" s="14"/>
      <c r="XAN2378" s="14"/>
      <c r="XAO2378" s="14"/>
      <c r="XAP2378" s="14"/>
      <c r="XAQ2378" s="14"/>
      <c r="XAR2378" s="14"/>
      <c r="XAS2378" s="14"/>
      <c r="XAT2378" s="14"/>
      <c r="XAU2378" s="14"/>
      <c r="XAV2378" s="14"/>
      <c r="XAW2378" s="14"/>
      <c r="XAX2378" s="14"/>
      <c r="XAY2378" s="14"/>
      <c r="XAZ2378" s="14"/>
      <c r="XBA2378" s="14"/>
      <c r="XBB2378" s="14"/>
      <c r="XBC2378" s="14"/>
      <c r="XBD2378" s="14"/>
      <c r="XBE2378" s="14"/>
      <c r="XBF2378" s="14"/>
      <c r="XBG2378" s="14"/>
      <c r="XBH2378" s="14"/>
      <c r="XBI2378" s="14"/>
      <c r="XBJ2378" s="14"/>
      <c r="XBK2378" s="14"/>
      <c r="XBL2378" s="14"/>
      <c r="XBM2378" s="14"/>
      <c r="XBN2378" s="14"/>
      <c r="XBO2378" s="14"/>
      <c r="XBP2378" s="14"/>
      <c r="XBQ2378" s="14"/>
      <c r="XBR2378" s="14"/>
      <c r="XBS2378" s="14"/>
      <c r="XBT2378" s="14"/>
      <c r="XBU2378" s="14"/>
      <c r="XBV2378" s="14"/>
      <c r="XBW2378" s="14"/>
      <c r="XBX2378" s="14"/>
      <c r="XBY2378" s="14"/>
      <c r="XBZ2378" s="14"/>
      <c r="XCA2378" s="14"/>
      <c r="XCB2378" s="14"/>
      <c r="XCC2378" s="14"/>
      <c r="XCD2378" s="14"/>
      <c r="XCE2378" s="14"/>
      <c r="XCF2378" s="14"/>
      <c r="XCG2378" s="14"/>
      <c r="XCH2378" s="14"/>
      <c r="XCI2378" s="14"/>
      <c r="XCJ2378" s="14"/>
      <c r="XCK2378" s="14"/>
      <c r="XCL2378" s="14"/>
      <c r="XCM2378" s="14"/>
      <c r="XCN2378" s="14"/>
      <c r="XCO2378" s="14"/>
      <c r="XCP2378" s="14"/>
      <c r="XCQ2378" s="14"/>
      <c r="XCR2378" s="14"/>
      <c r="XCS2378" s="14"/>
      <c r="XCT2378" s="14"/>
      <c r="XCU2378" s="14"/>
      <c r="XCV2378" s="14"/>
      <c r="XCW2378" s="14"/>
      <c r="XCX2378" s="14"/>
      <c r="XCY2378" s="14"/>
      <c r="XCZ2378" s="14"/>
      <c r="XDA2378" s="14"/>
      <c r="XDB2378" s="14"/>
      <c r="XDC2378" s="14"/>
      <c r="XDD2378" s="14"/>
      <c r="XDE2378" s="14"/>
      <c r="XDF2378" s="14"/>
      <c r="XDG2378" s="14"/>
      <c r="XDH2378" s="14"/>
      <c r="XDI2378" s="14"/>
      <c r="XDJ2378" s="14"/>
      <c r="XDK2378" s="14"/>
      <c r="XDL2378" s="14"/>
      <c r="XDM2378" s="14"/>
      <c r="XDN2378" s="14"/>
      <c r="XDO2378" s="14"/>
      <c r="XDP2378" s="14"/>
      <c r="XDQ2378" s="14"/>
      <c r="XDR2378" s="14"/>
      <c r="XDS2378" s="14"/>
      <c r="XDT2378" s="14"/>
      <c r="XDU2378" s="14"/>
      <c r="XDV2378" s="14"/>
      <c r="XDW2378" s="14"/>
      <c r="XDX2378" s="14"/>
      <c r="XDY2378" s="14"/>
      <c r="XDZ2378" s="14"/>
      <c r="XEA2378" s="14"/>
      <c r="XEB2378" s="14"/>
      <c r="XEC2378" s="14"/>
      <c r="XED2378" s="14"/>
      <c r="XEE2378" s="14"/>
      <c r="XEF2378" s="14"/>
      <c r="XEG2378" s="14"/>
      <c r="XEH2378" s="14"/>
      <c r="XEI2378" s="14"/>
      <c r="XEJ2378" s="14"/>
      <c r="XEK2378" s="14"/>
      <c r="XEL2378" s="14"/>
      <c r="XEM2378" s="14"/>
      <c r="XEN2378" s="14"/>
      <c r="XEO2378" s="14"/>
      <c r="XEP2378" s="14"/>
      <c r="XEQ2378" s="14"/>
      <c r="XER2378" s="14"/>
      <c r="XES2378" s="14"/>
      <c r="XET2378" s="14"/>
      <c r="XEU2378" s="14"/>
      <c r="XEV2378" s="14"/>
      <c r="XEW2378" s="14"/>
      <c r="XEX2378" s="14"/>
      <c r="XEY2378" s="14"/>
      <c r="XEZ2378" s="14"/>
      <c r="XFA2378" s="14"/>
    </row>
    <row r="2379" spans="1:16381" ht="22.5" hidden="1" customHeight="1" x14ac:dyDescent="0.25">
      <c r="A2379" s="83" t="str">
        <f ca="1">AM2379</f>
        <v>2274.</v>
      </c>
      <c r="B2379" s="26">
        <v>4240</v>
      </c>
      <c r="C2379" s="313" t="s">
        <v>2986</v>
      </c>
      <c r="D2379" s="26">
        <v>1972</v>
      </c>
      <c r="E2379" s="135" t="s">
        <v>2957</v>
      </c>
      <c r="F2379" s="83" t="s">
        <v>2958</v>
      </c>
      <c r="G2379" s="26">
        <v>5</v>
      </c>
      <c r="H2379" s="26">
        <v>4</v>
      </c>
      <c r="I2379" s="214">
        <v>3664.4</v>
      </c>
      <c r="J2379" s="214">
        <v>3355.6</v>
      </c>
      <c r="K2379" s="214">
        <v>3355.6</v>
      </c>
      <c r="L2379" s="263">
        <v>171</v>
      </c>
      <c r="M2379" s="214">
        <f>R2379+T2379+V2379+X2379+Z2379+AB2379+AE2379+AF2379</f>
        <v>369000</v>
      </c>
      <c r="N2379" s="205"/>
      <c r="O2379" s="211"/>
      <c r="P2379" s="205"/>
      <c r="Q2379" s="205">
        <f>M2379</f>
        <v>369000</v>
      </c>
      <c r="R2379" s="205"/>
      <c r="S2379" s="219"/>
      <c r="T2379" s="205"/>
      <c r="U2379" s="205"/>
      <c r="V2379" s="205"/>
      <c r="W2379" s="205"/>
      <c r="X2379" s="205"/>
      <c r="Y2379" s="205"/>
      <c r="Z2379" s="205"/>
      <c r="AA2379" s="205">
        <v>158</v>
      </c>
      <c r="AB2379" s="205">
        <v>369000</v>
      </c>
      <c r="AC2379" s="205"/>
      <c r="AD2379" s="205"/>
      <c r="AE2379" s="205"/>
      <c r="AF2379" s="205"/>
      <c r="AG2379" s="221">
        <v>2025</v>
      </c>
      <c r="AH2379" s="165"/>
      <c r="AI2379" s="175"/>
      <c r="AJ2379" s="218"/>
      <c r="AK2379" s="15">
        <f t="shared" ca="1" si="579"/>
        <v>2274</v>
      </c>
      <c r="AL2379" s="15" t="s">
        <v>155</v>
      </c>
      <c r="AM2379" s="15" t="str">
        <f t="shared" ca="1" si="582"/>
        <v>2274.</v>
      </c>
      <c r="AN2379" s="222"/>
      <c r="AO2379" s="15"/>
      <c r="AP2379" s="16"/>
    </row>
    <row r="2380" spans="1:16381" ht="22.5" hidden="1" customHeight="1" x14ac:dyDescent="0.25">
      <c r="A2380" s="83" t="str">
        <f t="shared" ref="A2380" ca="1" si="601">AM2380</f>
        <v>2275.</v>
      </c>
      <c r="B2380" s="26">
        <v>4466</v>
      </c>
      <c r="C2380" s="47" t="s">
        <v>3052</v>
      </c>
      <c r="D2380" s="26">
        <v>1967</v>
      </c>
      <c r="E2380" s="135" t="s">
        <v>2957</v>
      </c>
      <c r="F2380" s="83" t="s">
        <v>2958</v>
      </c>
      <c r="G2380" s="26">
        <v>5</v>
      </c>
      <c r="H2380" s="26">
        <v>4</v>
      </c>
      <c r="I2380" s="205">
        <v>3178.2</v>
      </c>
      <c r="J2380" s="205">
        <v>2908.7</v>
      </c>
      <c r="K2380" s="205">
        <v>2908.7</v>
      </c>
      <c r="L2380" s="219">
        <v>130</v>
      </c>
      <c r="M2380" s="214">
        <f>R2380+T2380+V2380+X2380+Z2380+AB2380+AE2380+AF2380</f>
        <v>2378818</v>
      </c>
      <c r="N2380" s="205"/>
      <c r="O2380" s="211"/>
      <c r="P2380" s="205"/>
      <c r="Q2380" s="205">
        <f>M2380</f>
        <v>2378818</v>
      </c>
      <c r="R2380" s="205"/>
      <c r="S2380" s="219"/>
      <c r="T2380" s="205"/>
      <c r="U2380" s="205">
        <v>817</v>
      </c>
      <c r="V2380" s="205">
        <v>2378818</v>
      </c>
      <c r="W2380" s="205"/>
      <c r="X2380" s="205"/>
      <c r="Y2380" s="205"/>
      <c r="Z2380" s="205"/>
      <c r="AA2380" s="205"/>
      <c r="AB2380" s="205"/>
      <c r="AC2380" s="209"/>
      <c r="AD2380" s="209"/>
      <c r="AE2380" s="205"/>
      <c r="AF2380" s="205"/>
      <c r="AG2380" s="221">
        <v>2025</v>
      </c>
      <c r="AH2380" s="165"/>
      <c r="AI2380" s="175"/>
      <c r="AJ2380" s="152"/>
      <c r="AK2380" s="15">
        <f t="shared" ca="1" si="579"/>
        <v>2275</v>
      </c>
      <c r="AL2380" s="15" t="s">
        <v>155</v>
      </c>
      <c r="AM2380" s="15" t="str">
        <f t="shared" ca="1" si="582"/>
        <v>2275.</v>
      </c>
      <c r="AN2380" s="222"/>
      <c r="AO2380" s="15"/>
      <c r="AP2380" s="16"/>
    </row>
    <row r="2381" spans="1:16381" ht="22.5" hidden="1" customHeight="1" x14ac:dyDescent="0.25">
      <c r="A2381" s="83" t="str">
        <f ca="1">AM2381</f>
        <v>2276.</v>
      </c>
      <c r="B2381" s="26">
        <v>5072</v>
      </c>
      <c r="C2381" s="47" t="s">
        <v>2303</v>
      </c>
      <c r="D2381" s="26">
        <v>1979</v>
      </c>
      <c r="E2381" s="135" t="s">
        <v>2957</v>
      </c>
      <c r="F2381" s="83" t="s">
        <v>2958</v>
      </c>
      <c r="G2381" s="26">
        <v>9</v>
      </c>
      <c r="H2381" s="26">
        <v>8</v>
      </c>
      <c r="I2381" s="205">
        <v>15172.2</v>
      </c>
      <c r="J2381" s="205">
        <v>14420.5</v>
      </c>
      <c r="K2381" s="205">
        <v>14364.6</v>
      </c>
      <c r="L2381" s="219">
        <v>759</v>
      </c>
      <c r="M2381" s="214">
        <f>R2381+T2381+V2381+X2381+Z2381+AB2381+AE2381+AF2381</f>
        <v>12424640</v>
      </c>
      <c r="N2381" s="205"/>
      <c r="O2381" s="211"/>
      <c r="P2381" s="205"/>
      <c r="Q2381" s="205">
        <f>M2381</f>
        <v>12424640</v>
      </c>
      <c r="R2381" s="205"/>
      <c r="S2381" s="219">
        <v>4</v>
      </c>
      <c r="T2381" s="205">
        <f>S2381*3106160</f>
        <v>12424640</v>
      </c>
      <c r="U2381" s="205"/>
      <c r="V2381" s="205"/>
      <c r="W2381" s="205"/>
      <c r="X2381" s="205"/>
      <c r="Y2381" s="205"/>
      <c r="Z2381" s="205"/>
      <c r="AA2381" s="205"/>
      <c r="AB2381" s="205"/>
      <c r="AC2381" s="209"/>
      <c r="AD2381" s="209"/>
      <c r="AE2381" s="205"/>
      <c r="AF2381" s="205"/>
      <c r="AG2381" s="221">
        <v>2025</v>
      </c>
      <c r="AH2381" s="287"/>
      <c r="AI2381" s="175"/>
      <c r="AJ2381" s="152"/>
      <c r="AK2381" s="15">
        <f t="shared" ca="1" si="579"/>
        <v>2276</v>
      </c>
      <c r="AL2381" s="15" t="s">
        <v>155</v>
      </c>
      <c r="AM2381" s="15" t="str">
        <f t="shared" ca="1" si="582"/>
        <v>2276.</v>
      </c>
      <c r="AN2381" s="222"/>
      <c r="AO2381" s="15"/>
      <c r="AP2381" s="16"/>
    </row>
    <row r="2382" spans="1:16381" ht="23.25" hidden="1" customHeight="1" x14ac:dyDescent="0.25">
      <c r="A2382" s="83" t="str">
        <f t="shared" ref="A2382" ca="1" si="602">AM2382</f>
        <v>2277.</v>
      </c>
      <c r="B2382" s="83">
        <v>4315</v>
      </c>
      <c r="C2382" s="299" t="s">
        <v>2968</v>
      </c>
      <c r="D2382" s="83">
        <v>1982</v>
      </c>
      <c r="E2382" s="135" t="s">
        <v>2957</v>
      </c>
      <c r="F2382" s="83" t="s">
        <v>2958</v>
      </c>
      <c r="G2382" s="26">
        <v>5</v>
      </c>
      <c r="H2382" s="26">
        <v>2</v>
      </c>
      <c r="I2382" s="214">
        <v>1324.7</v>
      </c>
      <c r="J2382" s="214">
        <v>1288</v>
      </c>
      <c r="K2382" s="214">
        <v>1288</v>
      </c>
      <c r="L2382" s="263">
        <v>86</v>
      </c>
      <c r="M2382" s="214">
        <f t="shared" ref="M2382" si="603">R2382+T2382+V2382+X2382+Z2382+AB2382+AE2382+AF2382</f>
        <v>938400</v>
      </c>
      <c r="N2382" s="205"/>
      <c r="O2382" s="211"/>
      <c r="P2382" s="205"/>
      <c r="Q2382" s="205">
        <f t="shared" ref="Q2382" si="604">M2382</f>
        <v>938400</v>
      </c>
      <c r="R2382" s="205">
        <v>938400</v>
      </c>
      <c r="S2382" s="219"/>
      <c r="T2382" s="205"/>
      <c r="U2382" s="205"/>
      <c r="V2382" s="205"/>
      <c r="W2382" s="205"/>
      <c r="X2382" s="205"/>
      <c r="Y2382" s="205"/>
      <c r="Z2382" s="205"/>
      <c r="AA2382" s="205"/>
      <c r="AB2382" s="205"/>
      <c r="AC2382" s="209"/>
      <c r="AD2382" s="209"/>
      <c r="AE2382" s="205"/>
      <c r="AF2382" s="205"/>
      <c r="AG2382" s="221">
        <v>2025</v>
      </c>
      <c r="AH2382" s="264"/>
      <c r="AI2382" s="175"/>
      <c r="AJ2382" s="152"/>
      <c r="AK2382" s="15">
        <f t="shared" ca="1" si="579"/>
        <v>2277</v>
      </c>
      <c r="AL2382" s="15" t="s">
        <v>155</v>
      </c>
      <c r="AM2382" s="15" t="str">
        <f t="shared" ca="1" si="582"/>
        <v>2277.</v>
      </c>
      <c r="AN2382" s="222"/>
      <c r="AP2382" s="16"/>
    </row>
    <row r="2383" spans="1:16381" ht="22.5" hidden="1" customHeight="1" x14ac:dyDescent="0.25">
      <c r="A2383" s="83" t="str">
        <f ca="1">AM2383</f>
        <v>2278.</v>
      </c>
      <c r="B2383" s="144">
        <v>4820</v>
      </c>
      <c r="C2383" s="47" t="s">
        <v>3042</v>
      </c>
      <c r="D2383" s="26">
        <v>1954</v>
      </c>
      <c r="E2383" s="135" t="s">
        <v>2957</v>
      </c>
      <c r="F2383" s="83" t="s">
        <v>2959</v>
      </c>
      <c r="G2383" s="26">
        <v>4</v>
      </c>
      <c r="H2383" s="26">
        <v>3</v>
      </c>
      <c r="I2383" s="205">
        <v>2310.8000000000002</v>
      </c>
      <c r="J2383" s="205">
        <v>2334.1</v>
      </c>
      <c r="K2383" s="205">
        <v>2016.3</v>
      </c>
      <c r="L2383" s="219">
        <v>74</v>
      </c>
      <c r="M2383" s="214">
        <f>R2383+T2383+V2383+X2383+Z2383+AB2383+AE2383+AF2383</f>
        <v>1149540</v>
      </c>
      <c r="N2383" s="205"/>
      <c r="O2383" s="211"/>
      <c r="P2383" s="205"/>
      <c r="Q2383" s="205">
        <f>M2383</f>
        <v>1149540</v>
      </c>
      <c r="R2383" s="205">
        <v>1149540</v>
      </c>
      <c r="S2383" s="219"/>
      <c r="T2383" s="205"/>
      <c r="U2383" s="205"/>
      <c r="V2383" s="205"/>
      <c r="W2383" s="205"/>
      <c r="X2383" s="205"/>
      <c r="Y2383" s="205"/>
      <c r="Z2383" s="205"/>
      <c r="AA2383" s="205"/>
      <c r="AB2383" s="205"/>
      <c r="AC2383" s="205"/>
      <c r="AD2383" s="205"/>
      <c r="AE2383" s="205"/>
      <c r="AF2383" s="205"/>
      <c r="AG2383" s="221">
        <v>2025</v>
      </c>
      <c r="AH2383" s="158"/>
      <c r="AI2383" s="175"/>
      <c r="AJ2383" s="152"/>
      <c r="AK2383" s="15">
        <f t="shared" ca="1" si="579"/>
        <v>2278</v>
      </c>
      <c r="AL2383" s="15" t="s">
        <v>155</v>
      </c>
      <c r="AM2383" s="15" t="str">
        <f t="shared" ref="AM2383:AM2389" ca="1" si="605">CONCATENATE(AK2383,AL2383)</f>
        <v>2278.</v>
      </c>
      <c r="AN2383" s="222"/>
      <c r="AO2383" s="15"/>
      <c r="AP2383" s="16"/>
    </row>
    <row r="2384" spans="1:16381" ht="23.25" customHeight="1" x14ac:dyDescent="0.25">
      <c r="A2384" s="134" t="s">
        <v>3152</v>
      </c>
      <c r="B2384" s="337">
        <v>5567</v>
      </c>
      <c r="C2384" s="417" t="s">
        <v>3131</v>
      </c>
      <c r="D2384" s="347">
        <v>1981</v>
      </c>
      <c r="E2384" s="348" t="s">
        <v>2957</v>
      </c>
      <c r="F2384" s="347" t="s">
        <v>2958</v>
      </c>
      <c r="G2384" s="349">
        <v>5</v>
      </c>
      <c r="H2384" s="349">
        <v>4</v>
      </c>
      <c r="I2384" s="357">
        <v>3191.4</v>
      </c>
      <c r="J2384" s="357">
        <v>2970.7</v>
      </c>
      <c r="K2384" s="357">
        <v>2970.7</v>
      </c>
      <c r="L2384" s="358">
        <v>168</v>
      </c>
      <c r="M2384" s="303">
        <f t="shared" ref="M2384:M2385" si="606">R2384+T2384+V2384+X2384+Z2384+AB2384+AE2384+AF2384</f>
        <v>1336115</v>
      </c>
      <c r="N2384" s="176"/>
      <c r="O2384" s="174"/>
      <c r="P2384" s="176"/>
      <c r="Q2384" s="176">
        <f t="shared" ref="Q2384:Q2385" si="607">M2384</f>
        <v>1336115</v>
      </c>
      <c r="R2384" s="176">
        <v>1336115</v>
      </c>
      <c r="S2384" s="32"/>
      <c r="T2384" s="176"/>
      <c r="U2384" s="176"/>
      <c r="V2384" s="176"/>
      <c r="W2384" s="176"/>
      <c r="X2384" s="176"/>
      <c r="Y2384" s="176"/>
      <c r="Z2384" s="176"/>
      <c r="AA2384" s="176"/>
      <c r="AB2384" s="176"/>
      <c r="AC2384" s="374"/>
      <c r="AD2384" s="374"/>
      <c r="AE2384" s="176"/>
      <c r="AF2384" s="176"/>
      <c r="AG2384" s="375">
        <v>2025</v>
      </c>
      <c r="AH2384" s="158"/>
      <c r="AI2384" s="175" t="s">
        <v>3157</v>
      </c>
      <c r="AJ2384" s="164"/>
      <c r="AK2384" s="203">
        <f ca="1">MAX(AK2423:AK2427)+1</f>
        <v>2320</v>
      </c>
      <c r="AL2384" s="203" t="s">
        <v>155</v>
      </c>
      <c r="AM2384" s="203" t="str">
        <f ca="1">CONCATENATE(AK2384,AL2384)</f>
        <v>2320.</v>
      </c>
      <c r="AN2384" s="179"/>
      <c r="AP2384" s="16"/>
    </row>
    <row r="2385" spans="1:42" ht="22.5" customHeight="1" x14ac:dyDescent="0.25">
      <c r="A2385" s="134" t="s">
        <v>3153</v>
      </c>
      <c r="B2385" s="26">
        <v>4349</v>
      </c>
      <c r="C2385" s="242" t="s">
        <v>2110</v>
      </c>
      <c r="D2385" s="344">
        <v>1952</v>
      </c>
      <c r="E2385" s="346" t="s">
        <v>2957</v>
      </c>
      <c r="F2385" s="343" t="s">
        <v>2959</v>
      </c>
      <c r="G2385" s="344">
        <v>4</v>
      </c>
      <c r="H2385" s="344">
        <v>4</v>
      </c>
      <c r="I2385" s="305">
        <v>3659.9</v>
      </c>
      <c r="J2385" s="305">
        <v>3344.9</v>
      </c>
      <c r="K2385" s="305">
        <v>2821.8</v>
      </c>
      <c r="L2385" s="306">
        <v>97</v>
      </c>
      <c r="M2385" s="214">
        <f t="shared" si="606"/>
        <v>14248562</v>
      </c>
      <c r="N2385" s="205"/>
      <c r="O2385" s="211"/>
      <c r="P2385" s="205"/>
      <c r="Q2385" s="205">
        <f t="shared" si="607"/>
        <v>14248562</v>
      </c>
      <c r="R2385" s="205"/>
      <c r="S2385" s="219"/>
      <c r="T2385" s="205"/>
      <c r="U2385" s="205">
        <v>1894</v>
      </c>
      <c r="V2385" s="205">
        <f>U2385*7523</f>
        <v>14248562</v>
      </c>
      <c r="W2385" s="205"/>
      <c r="X2385" s="205"/>
      <c r="Y2385" s="205"/>
      <c r="Z2385" s="205"/>
      <c r="AA2385" s="205"/>
      <c r="AB2385" s="205"/>
      <c r="AC2385" s="205"/>
      <c r="AD2385" s="205"/>
      <c r="AE2385" s="205"/>
      <c r="AF2385" s="205"/>
      <c r="AG2385" s="221">
        <v>2025</v>
      </c>
      <c r="AH2385" s="159"/>
      <c r="AI2385" s="175"/>
      <c r="AJ2385" s="153"/>
      <c r="AK2385" s="203">
        <f t="shared" ref="AK2385" ca="1" si="608">MAX(AK2380:AK2384)+1</f>
        <v>2689</v>
      </c>
      <c r="AL2385" s="203" t="s">
        <v>155</v>
      </c>
      <c r="AM2385" s="203" t="str">
        <f t="shared" ref="AM2385" ca="1" si="609">CONCATENATE(AK2385,AL2385)</f>
        <v>2689.</v>
      </c>
      <c r="AN2385" s="222"/>
      <c r="AO2385" s="15"/>
      <c r="AP2385" s="16"/>
    </row>
    <row r="2386" spans="1:42" s="35" customFormat="1" ht="22.5" customHeight="1" x14ac:dyDescent="0.25">
      <c r="A2386" s="416"/>
      <c r="B2386" s="351"/>
      <c r="C2386" s="169" t="s">
        <v>1203</v>
      </c>
      <c r="D2386" s="344"/>
      <c r="E2386" s="346"/>
      <c r="F2386" s="343"/>
      <c r="G2386" s="344"/>
      <c r="H2386" s="344"/>
      <c r="I2386" s="202">
        <f>SUM(I2387:I2432)</f>
        <v>218534.67999999996</v>
      </c>
      <c r="J2386" s="202">
        <f t="shared" ref="J2386:AE2386" si="610">SUM(J2387:J2432)</f>
        <v>196926.99999999991</v>
      </c>
      <c r="K2386" s="202">
        <f t="shared" si="610"/>
        <v>185907.29999999996</v>
      </c>
      <c r="L2386" s="350">
        <f t="shared" si="610"/>
        <v>9129</v>
      </c>
      <c r="M2386" s="174">
        <f t="shared" si="610"/>
        <v>198991669.31999999</v>
      </c>
      <c r="N2386" s="174"/>
      <c r="O2386" s="174"/>
      <c r="P2386" s="174"/>
      <c r="Q2386" s="174">
        <f>M2386</f>
        <v>198991669.31999999</v>
      </c>
      <c r="R2386" s="174">
        <f t="shared" si="610"/>
        <v>30203164.32</v>
      </c>
      <c r="S2386" s="123">
        <f t="shared" si="610"/>
        <v>54</v>
      </c>
      <c r="T2386" s="174">
        <f t="shared" si="610"/>
        <v>167732640</v>
      </c>
      <c r="U2386" s="174"/>
      <c r="V2386" s="174"/>
      <c r="W2386" s="174"/>
      <c r="X2386" s="174"/>
      <c r="Y2386" s="174"/>
      <c r="Z2386" s="174"/>
      <c r="AA2386" s="174">
        <f t="shared" si="610"/>
        <v>245</v>
      </c>
      <c r="AB2386" s="174">
        <f t="shared" si="610"/>
        <v>655865</v>
      </c>
      <c r="AC2386" s="174"/>
      <c r="AD2386" s="174"/>
      <c r="AE2386" s="174">
        <f t="shared" si="610"/>
        <v>400000</v>
      </c>
      <c r="AF2386" s="174"/>
      <c r="AG2386" s="418"/>
      <c r="AH2386" s="165"/>
      <c r="AI2386" s="175"/>
      <c r="AJ2386" s="165"/>
      <c r="AK2386" s="203"/>
      <c r="AL2386" s="203"/>
      <c r="AM2386" s="203"/>
      <c r="AN2386" s="378"/>
      <c r="AP2386" s="16"/>
    </row>
    <row r="2387" spans="1:42" ht="22.5" hidden="1" customHeight="1" x14ac:dyDescent="0.25">
      <c r="A2387" s="83" t="str">
        <f t="shared" ref="A2387:A2398" ca="1" si="611">AM2387</f>
        <v>2279.</v>
      </c>
      <c r="B2387" s="26">
        <v>4652</v>
      </c>
      <c r="C2387" s="40" t="s">
        <v>3019</v>
      </c>
      <c r="D2387" s="26">
        <v>1960</v>
      </c>
      <c r="E2387" s="135" t="s">
        <v>2957</v>
      </c>
      <c r="F2387" s="83" t="s">
        <v>2959</v>
      </c>
      <c r="G2387" s="26">
        <v>4</v>
      </c>
      <c r="H2387" s="26">
        <v>2</v>
      </c>
      <c r="I2387" s="214">
        <v>1298.9000000000001</v>
      </c>
      <c r="J2387" s="214">
        <v>1232.9000000000001</v>
      </c>
      <c r="K2387" s="214">
        <v>1232.9000000000001</v>
      </c>
      <c r="L2387" s="263">
        <v>57</v>
      </c>
      <c r="M2387" s="214">
        <f t="shared" ref="M2387:M2398" si="612">R2387+T2387+V2387+X2387+Z2387+AB2387+AE2387+AF2387</f>
        <v>1002540</v>
      </c>
      <c r="N2387" s="205"/>
      <c r="O2387" s="211"/>
      <c r="P2387" s="205"/>
      <c r="Q2387" s="205">
        <f t="shared" ref="Q2387:Q2398" si="613">M2387</f>
        <v>1002540</v>
      </c>
      <c r="R2387" s="205">
        <v>1002540</v>
      </c>
      <c r="S2387" s="219"/>
      <c r="T2387" s="205"/>
      <c r="U2387" s="205"/>
      <c r="V2387" s="205"/>
      <c r="W2387" s="205"/>
      <c r="X2387" s="205"/>
      <c r="Y2387" s="205"/>
      <c r="Z2387" s="205"/>
      <c r="AA2387" s="205"/>
      <c r="AB2387" s="205"/>
      <c r="AC2387" s="209"/>
      <c r="AD2387" s="209"/>
      <c r="AE2387" s="205"/>
      <c r="AF2387" s="205"/>
      <c r="AG2387" s="221">
        <v>2025</v>
      </c>
      <c r="AH2387" s="165"/>
      <c r="AI2387" s="175"/>
      <c r="AJ2387" s="152"/>
      <c r="AK2387" s="15">
        <f ca="1">MAX(AK2380:AK2386)+1</f>
        <v>2279</v>
      </c>
      <c r="AL2387" s="15" t="s">
        <v>155</v>
      </c>
      <c r="AM2387" s="15" t="str">
        <f t="shared" ca="1" si="605"/>
        <v>2279.</v>
      </c>
      <c r="AN2387" s="222"/>
      <c r="AO2387" s="15"/>
      <c r="AP2387" s="16"/>
    </row>
    <row r="2388" spans="1:42" ht="22.5" hidden="1" customHeight="1" x14ac:dyDescent="0.25">
      <c r="A2388" s="83" t="str">
        <f t="shared" ca="1" si="611"/>
        <v>2280.</v>
      </c>
      <c r="B2388" s="26">
        <v>4435</v>
      </c>
      <c r="C2388" s="313" t="s">
        <v>3020</v>
      </c>
      <c r="D2388" s="26">
        <v>1966</v>
      </c>
      <c r="E2388" s="135" t="s">
        <v>2957</v>
      </c>
      <c r="F2388" s="83" t="s">
        <v>2958</v>
      </c>
      <c r="G2388" s="26">
        <v>5</v>
      </c>
      <c r="H2388" s="26">
        <v>4</v>
      </c>
      <c r="I2388" s="214">
        <v>3660.4</v>
      </c>
      <c r="J2388" s="205">
        <v>3660.4</v>
      </c>
      <c r="K2388" s="214">
        <v>3660.4</v>
      </c>
      <c r="L2388" s="263">
        <v>176</v>
      </c>
      <c r="M2388" s="214">
        <f t="shared" si="612"/>
        <v>985920</v>
      </c>
      <c r="N2388" s="205"/>
      <c r="O2388" s="211"/>
      <c r="P2388" s="205"/>
      <c r="Q2388" s="205">
        <f t="shared" si="613"/>
        <v>985920</v>
      </c>
      <c r="R2388" s="205">
        <v>985920</v>
      </c>
      <c r="S2388" s="219"/>
      <c r="T2388" s="205"/>
      <c r="U2388" s="205"/>
      <c r="V2388" s="205"/>
      <c r="W2388" s="205"/>
      <c r="X2388" s="205"/>
      <c r="Y2388" s="205"/>
      <c r="Z2388" s="205"/>
      <c r="AA2388" s="205"/>
      <c r="AB2388" s="205"/>
      <c r="AC2388" s="205"/>
      <c r="AD2388" s="205"/>
      <c r="AE2388" s="205"/>
      <c r="AF2388" s="205"/>
      <c r="AG2388" s="221">
        <v>2025</v>
      </c>
      <c r="AH2388" s="158"/>
      <c r="AI2388" s="175"/>
      <c r="AJ2388" s="152"/>
      <c r="AK2388" s="15">
        <f ca="1">MAX(AK2381:AK2387)+1</f>
        <v>2280</v>
      </c>
      <c r="AL2388" s="15" t="s">
        <v>155</v>
      </c>
      <c r="AM2388" s="15" t="str">
        <f t="shared" ca="1" si="605"/>
        <v>2280.</v>
      </c>
      <c r="AN2388" s="222"/>
      <c r="AO2388" s="15"/>
      <c r="AP2388" s="16"/>
    </row>
    <row r="2389" spans="1:42" ht="22.5" hidden="1" customHeight="1" x14ac:dyDescent="0.25">
      <c r="A2389" s="83" t="str">
        <f t="shared" ca="1" si="611"/>
        <v>2281.</v>
      </c>
      <c r="B2389" s="26">
        <v>4693</v>
      </c>
      <c r="C2389" s="313" t="s">
        <v>3021</v>
      </c>
      <c r="D2389" s="26">
        <v>1966</v>
      </c>
      <c r="E2389" s="135" t="s">
        <v>2957</v>
      </c>
      <c r="F2389" s="83" t="s">
        <v>2958</v>
      </c>
      <c r="G2389" s="26">
        <v>5</v>
      </c>
      <c r="H2389" s="26">
        <v>5</v>
      </c>
      <c r="I2389" s="214">
        <v>3419.9</v>
      </c>
      <c r="J2389" s="205">
        <v>2178.1999999999998</v>
      </c>
      <c r="K2389" s="214">
        <v>2178.1999999999998</v>
      </c>
      <c r="L2389" s="263">
        <v>164</v>
      </c>
      <c r="M2389" s="214">
        <f t="shared" si="612"/>
        <v>676830</v>
      </c>
      <c r="N2389" s="205"/>
      <c r="O2389" s="211"/>
      <c r="P2389" s="205"/>
      <c r="Q2389" s="205">
        <f t="shared" si="613"/>
        <v>676830</v>
      </c>
      <c r="R2389" s="205">
        <v>676830</v>
      </c>
      <c r="S2389" s="219"/>
      <c r="T2389" s="205"/>
      <c r="U2389" s="205"/>
      <c r="V2389" s="205"/>
      <c r="W2389" s="205"/>
      <c r="X2389" s="205"/>
      <c r="Y2389" s="205"/>
      <c r="Z2389" s="205"/>
      <c r="AA2389" s="205"/>
      <c r="AB2389" s="205"/>
      <c r="AC2389" s="205"/>
      <c r="AD2389" s="205"/>
      <c r="AE2389" s="205"/>
      <c r="AF2389" s="205"/>
      <c r="AG2389" s="221">
        <v>2025</v>
      </c>
      <c r="AH2389" s="158"/>
      <c r="AI2389" s="175"/>
      <c r="AJ2389" s="152"/>
      <c r="AK2389" s="15">
        <f ca="1">MAX(AK2382:AK2388)+1</f>
        <v>2281</v>
      </c>
      <c r="AL2389" s="15" t="s">
        <v>155</v>
      </c>
      <c r="AM2389" s="15" t="str">
        <f t="shared" ca="1" si="605"/>
        <v>2281.</v>
      </c>
      <c r="AN2389" s="222"/>
      <c r="AO2389" s="15"/>
      <c r="AP2389" s="16"/>
    </row>
    <row r="2390" spans="1:42" ht="22.5" hidden="1" customHeight="1" x14ac:dyDescent="0.25">
      <c r="A2390" s="83" t="str">
        <f t="shared" ca="1" si="611"/>
        <v>2282.</v>
      </c>
      <c r="B2390" s="26">
        <v>5347</v>
      </c>
      <c r="C2390" s="313" t="s">
        <v>3022</v>
      </c>
      <c r="D2390" s="26">
        <v>1966</v>
      </c>
      <c r="E2390" s="135" t="s">
        <v>2957</v>
      </c>
      <c r="F2390" s="83" t="s">
        <v>2958</v>
      </c>
      <c r="G2390" s="26">
        <v>5</v>
      </c>
      <c r="H2390" s="26">
        <v>5</v>
      </c>
      <c r="I2390" s="214">
        <v>4810.5</v>
      </c>
      <c r="J2390" s="214">
        <v>4808.3</v>
      </c>
      <c r="K2390" s="214">
        <v>4808.3</v>
      </c>
      <c r="L2390" s="263">
        <v>268</v>
      </c>
      <c r="M2390" s="214">
        <f t="shared" si="612"/>
        <v>1837694</v>
      </c>
      <c r="N2390" s="205"/>
      <c r="O2390" s="211"/>
      <c r="P2390" s="205"/>
      <c r="Q2390" s="205">
        <f t="shared" si="613"/>
        <v>1837694</v>
      </c>
      <c r="R2390" s="205">
        <v>1837694</v>
      </c>
      <c r="S2390" s="219"/>
      <c r="T2390" s="205"/>
      <c r="U2390" s="205"/>
      <c r="V2390" s="205"/>
      <c r="W2390" s="205"/>
      <c r="X2390" s="205"/>
      <c r="Y2390" s="205"/>
      <c r="Z2390" s="205"/>
      <c r="AA2390" s="205"/>
      <c r="AB2390" s="205"/>
      <c r="AC2390" s="209"/>
      <c r="AD2390" s="209"/>
      <c r="AE2390" s="205"/>
      <c r="AF2390" s="205"/>
      <c r="AG2390" s="221">
        <v>2025</v>
      </c>
      <c r="AH2390" s="165"/>
      <c r="AI2390" s="175"/>
      <c r="AJ2390" s="152"/>
      <c r="AK2390" s="15">
        <f ca="1">MAX(AK2383:AK2389)+1</f>
        <v>2282</v>
      </c>
      <c r="AL2390" s="15" t="s">
        <v>155</v>
      </c>
      <c r="AM2390" s="15" t="str">
        <f t="shared" ref="AM2390:AM2392" ca="1" si="614">CONCATENATE(AK2390,AL2390)</f>
        <v>2282.</v>
      </c>
      <c r="AN2390" s="222"/>
      <c r="AO2390" s="15"/>
      <c r="AP2390" s="16"/>
    </row>
    <row r="2391" spans="1:42" ht="22.5" hidden="1" customHeight="1" x14ac:dyDescent="0.25">
      <c r="A2391" s="83" t="str">
        <f t="shared" ca="1" si="611"/>
        <v>2283.</v>
      </c>
      <c r="B2391" s="26">
        <v>5351</v>
      </c>
      <c r="C2391" s="313" t="s">
        <v>3024</v>
      </c>
      <c r="D2391" s="26">
        <v>1966</v>
      </c>
      <c r="E2391" s="135" t="s">
        <v>2957</v>
      </c>
      <c r="F2391" s="83" t="s">
        <v>2958</v>
      </c>
      <c r="G2391" s="26">
        <v>5</v>
      </c>
      <c r="H2391" s="26">
        <v>5</v>
      </c>
      <c r="I2391" s="205">
        <v>4905.8</v>
      </c>
      <c r="J2391" s="205">
        <v>3231.5</v>
      </c>
      <c r="K2391" s="205">
        <v>3231.5</v>
      </c>
      <c r="L2391" s="219">
        <v>239</v>
      </c>
      <c r="M2391" s="214">
        <f t="shared" si="612"/>
        <v>1837694</v>
      </c>
      <c r="N2391" s="205"/>
      <c r="O2391" s="211"/>
      <c r="P2391" s="205"/>
      <c r="Q2391" s="205">
        <f t="shared" si="613"/>
        <v>1837694</v>
      </c>
      <c r="R2391" s="205">
        <v>1837694</v>
      </c>
      <c r="S2391" s="219"/>
      <c r="T2391" s="205"/>
      <c r="U2391" s="205"/>
      <c r="V2391" s="205"/>
      <c r="W2391" s="205"/>
      <c r="X2391" s="205"/>
      <c r="Y2391" s="205"/>
      <c r="Z2391" s="205"/>
      <c r="AA2391" s="205"/>
      <c r="AB2391" s="205"/>
      <c r="AC2391" s="205"/>
      <c r="AD2391" s="205"/>
      <c r="AE2391" s="205"/>
      <c r="AF2391" s="205"/>
      <c r="AG2391" s="221">
        <v>2025</v>
      </c>
      <c r="AH2391" s="158"/>
      <c r="AI2391" s="175"/>
      <c r="AJ2391" s="152"/>
      <c r="AK2391" s="15">
        <f t="shared" ca="1" si="579"/>
        <v>2283</v>
      </c>
      <c r="AL2391" s="15" t="s">
        <v>155</v>
      </c>
      <c r="AM2391" s="15" t="str">
        <f t="shared" ca="1" si="614"/>
        <v>2283.</v>
      </c>
      <c r="AN2391" s="222"/>
      <c r="AO2391" s="15"/>
      <c r="AP2391" s="16"/>
    </row>
    <row r="2392" spans="1:42" ht="22.5" hidden="1" customHeight="1" x14ac:dyDescent="0.25">
      <c r="A2392" s="83" t="str">
        <f t="shared" ca="1" si="611"/>
        <v>2284.</v>
      </c>
      <c r="B2392" s="26">
        <v>4339</v>
      </c>
      <c r="C2392" s="313" t="s">
        <v>3025</v>
      </c>
      <c r="D2392" s="26">
        <v>1969</v>
      </c>
      <c r="E2392" s="135" t="s">
        <v>2957</v>
      </c>
      <c r="F2392" s="83" t="s">
        <v>2959</v>
      </c>
      <c r="G2392" s="26">
        <v>5</v>
      </c>
      <c r="H2392" s="26">
        <v>8</v>
      </c>
      <c r="I2392" s="214">
        <v>6996.8</v>
      </c>
      <c r="J2392" s="205">
        <v>6363.9</v>
      </c>
      <c r="K2392" s="214">
        <v>5124.3</v>
      </c>
      <c r="L2392" s="263">
        <v>238</v>
      </c>
      <c r="M2392" s="214">
        <f t="shared" si="612"/>
        <v>2143500</v>
      </c>
      <c r="N2392" s="205"/>
      <c r="O2392" s="211"/>
      <c r="P2392" s="205"/>
      <c r="Q2392" s="205">
        <f t="shared" si="613"/>
        <v>2143500</v>
      </c>
      <c r="R2392" s="205">
        <v>2143500</v>
      </c>
      <c r="S2392" s="219"/>
      <c r="T2392" s="205"/>
      <c r="U2392" s="205"/>
      <c r="V2392" s="205"/>
      <c r="W2392" s="205"/>
      <c r="X2392" s="205"/>
      <c r="Y2392" s="205"/>
      <c r="Z2392" s="205"/>
      <c r="AA2392" s="205"/>
      <c r="AB2392" s="205"/>
      <c r="AC2392" s="205"/>
      <c r="AD2392" s="205"/>
      <c r="AE2392" s="205"/>
      <c r="AF2392" s="205"/>
      <c r="AG2392" s="221">
        <v>2025</v>
      </c>
      <c r="AH2392" s="158"/>
      <c r="AI2392" s="175"/>
      <c r="AJ2392" s="152"/>
      <c r="AK2392" s="15">
        <f t="shared" ca="1" si="579"/>
        <v>2284</v>
      </c>
      <c r="AL2392" s="15" t="s">
        <v>155</v>
      </c>
      <c r="AM2392" s="15" t="str">
        <f t="shared" ca="1" si="614"/>
        <v>2284.</v>
      </c>
      <c r="AN2392" s="222"/>
      <c r="AO2392" s="15"/>
      <c r="AP2392" s="16"/>
    </row>
    <row r="2393" spans="1:42" ht="22.5" hidden="1" customHeight="1" x14ac:dyDescent="0.25">
      <c r="A2393" s="83" t="str">
        <f t="shared" ca="1" si="611"/>
        <v>2285.</v>
      </c>
      <c r="B2393" s="26">
        <v>4422</v>
      </c>
      <c r="C2393" s="252" t="s">
        <v>1878</v>
      </c>
      <c r="D2393" s="26">
        <v>1987</v>
      </c>
      <c r="E2393" s="135" t="s">
        <v>2957</v>
      </c>
      <c r="F2393" s="83" t="s">
        <v>2959</v>
      </c>
      <c r="G2393" s="26">
        <v>9</v>
      </c>
      <c r="H2393" s="26">
        <v>2</v>
      </c>
      <c r="I2393" s="214">
        <v>3890.81</v>
      </c>
      <c r="J2393" s="205">
        <v>2444.8000000000002</v>
      </c>
      <c r="K2393" s="214">
        <v>2444.8000000000002</v>
      </c>
      <c r="L2393" s="263">
        <v>164</v>
      </c>
      <c r="M2393" s="214">
        <f t="shared" si="612"/>
        <v>6212320</v>
      </c>
      <c r="N2393" s="205"/>
      <c r="O2393" s="211"/>
      <c r="P2393" s="205"/>
      <c r="Q2393" s="205">
        <f t="shared" si="613"/>
        <v>6212320</v>
      </c>
      <c r="R2393" s="205"/>
      <c r="S2393" s="219">
        <v>2</v>
      </c>
      <c r="T2393" s="205">
        <f>S2393*3106160</f>
        <v>6212320</v>
      </c>
      <c r="U2393" s="205"/>
      <c r="V2393" s="205"/>
      <c r="W2393" s="205"/>
      <c r="X2393" s="205"/>
      <c r="Y2393" s="205"/>
      <c r="Z2393" s="205"/>
      <c r="AA2393" s="205"/>
      <c r="AB2393" s="205"/>
      <c r="AC2393" s="205"/>
      <c r="AD2393" s="205"/>
      <c r="AE2393" s="205"/>
      <c r="AF2393" s="205"/>
      <c r="AG2393" s="221">
        <v>2025</v>
      </c>
      <c r="AH2393" s="264"/>
      <c r="AI2393" s="175"/>
      <c r="AJ2393" s="152"/>
      <c r="AK2393" s="15">
        <f t="shared" ca="1" si="579"/>
        <v>2285</v>
      </c>
      <c r="AL2393" s="15" t="s">
        <v>155</v>
      </c>
      <c r="AM2393" s="15" t="str">
        <f t="shared" ca="1" si="582"/>
        <v>2285.</v>
      </c>
      <c r="AN2393" s="222"/>
      <c r="AP2393" s="16"/>
    </row>
    <row r="2394" spans="1:42" ht="22.5" hidden="1" customHeight="1" x14ac:dyDescent="0.25">
      <c r="A2394" s="83" t="str">
        <f t="shared" ca="1" si="611"/>
        <v>2286.</v>
      </c>
      <c r="B2394" s="26">
        <v>5186</v>
      </c>
      <c r="C2394" s="313" t="s">
        <v>3026</v>
      </c>
      <c r="D2394" s="26">
        <v>1971</v>
      </c>
      <c r="E2394" s="135" t="s">
        <v>2957</v>
      </c>
      <c r="F2394" s="83" t="s">
        <v>2959</v>
      </c>
      <c r="G2394" s="26">
        <v>5</v>
      </c>
      <c r="H2394" s="26">
        <v>6</v>
      </c>
      <c r="I2394" s="214">
        <v>4864.99</v>
      </c>
      <c r="J2394" s="205">
        <v>4404.7</v>
      </c>
      <c r="K2394" s="214">
        <v>4323.6000000000004</v>
      </c>
      <c r="L2394" s="263">
        <v>215</v>
      </c>
      <c r="M2394" s="214">
        <f t="shared" si="612"/>
        <v>2000600</v>
      </c>
      <c r="N2394" s="205"/>
      <c r="O2394" s="211"/>
      <c r="P2394" s="205"/>
      <c r="Q2394" s="205">
        <f t="shared" si="613"/>
        <v>2000600</v>
      </c>
      <c r="R2394" s="205">
        <v>2000600</v>
      </c>
      <c r="S2394" s="219"/>
      <c r="T2394" s="205"/>
      <c r="U2394" s="205"/>
      <c r="V2394" s="205"/>
      <c r="W2394" s="205"/>
      <c r="X2394" s="205"/>
      <c r="Y2394" s="205"/>
      <c r="Z2394" s="205"/>
      <c r="AA2394" s="205"/>
      <c r="AB2394" s="205"/>
      <c r="AC2394" s="205"/>
      <c r="AD2394" s="205"/>
      <c r="AE2394" s="205"/>
      <c r="AF2394" s="205"/>
      <c r="AG2394" s="221">
        <v>2025</v>
      </c>
      <c r="AH2394" s="158"/>
      <c r="AI2394" s="175"/>
      <c r="AJ2394" s="152"/>
      <c r="AK2394" s="15">
        <f t="shared" ca="1" si="579"/>
        <v>2286</v>
      </c>
      <c r="AL2394" s="15" t="s">
        <v>155</v>
      </c>
      <c r="AM2394" s="15" t="str">
        <f t="shared" ca="1" si="582"/>
        <v>2286.</v>
      </c>
      <c r="AN2394" s="222"/>
      <c r="AO2394" s="15"/>
      <c r="AP2394" s="16"/>
    </row>
    <row r="2395" spans="1:42" ht="22.5" hidden="1" customHeight="1" x14ac:dyDescent="0.25">
      <c r="A2395" s="83" t="str">
        <f t="shared" ca="1" si="611"/>
        <v>2287.</v>
      </c>
      <c r="B2395" s="26">
        <v>5189</v>
      </c>
      <c r="C2395" s="47" t="s">
        <v>3027</v>
      </c>
      <c r="D2395" s="26">
        <v>1959</v>
      </c>
      <c r="E2395" s="135" t="s">
        <v>2957</v>
      </c>
      <c r="F2395" s="83" t="s">
        <v>2959</v>
      </c>
      <c r="G2395" s="26">
        <v>2</v>
      </c>
      <c r="H2395" s="26">
        <v>1</v>
      </c>
      <c r="I2395" s="205">
        <v>489.8</v>
      </c>
      <c r="J2395" s="205">
        <v>446.2</v>
      </c>
      <c r="K2395" s="205">
        <v>446.2</v>
      </c>
      <c r="L2395" s="219">
        <v>31</v>
      </c>
      <c r="M2395" s="214">
        <f t="shared" si="612"/>
        <v>2208360</v>
      </c>
      <c r="N2395" s="205"/>
      <c r="O2395" s="211"/>
      <c r="P2395" s="205"/>
      <c r="Q2395" s="205">
        <f t="shared" si="613"/>
        <v>2208360</v>
      </c>
      <c r="R2395" s="205">
        <v>2208360</v>
      </c>
      <c r="S2395" s="219"/>
      <c r="T2395" s="205"/>
      <c r="U2395" s="205"/>
      <c r="V2395" s="205"/>
      <c r="W2395" s="205"/>
      <c r="X2395" s="205"/>
      <c r="Y2395" s="205"/>
      <c r="Z2395" s="205"/>
      <c r="AA2395" s="205"/>
      <c r="AB2395" s="205"/>
      <c r="AC2395" s="205"/>
      <c r="AD2395" s="205"/>
      <c r="AE2395" s="205"/>
      <c r="AF2395" s="205"/>
      <c r="AG2395" s="221">
        <v>2025</v>
      </c>
      <c r="AH2395" s="158"/>
      <c r="AI2395" s="175"/>
      <c r="AJ2395" s="152"/>
      <c r="AK2395" s="15">
        <f t="shared" ca="1" si="579"/>
        <v>2287</v>
      </c>
      <c r="AL2395" s="15" t="s">
        <v>155</v>
      </c>
      <c r="AM2395" s="15" t="str">
        <f t="shared" ca="1" si="582"/>
        <v>2287.</v>
      </c>
      <c r="AN2395" s="222"/>
      <c r="AO2395" s="15"/>
      <c r="AP2395" s="16"/>
    </row>
    <row r="2396" spans="1:42" ht="23.25" hidden="1" customHeight="1" x14ac:dyDescent="0.25">
      <c r="A2396" s="83" t="str">
        <f t="shared" ca="1" si="611"/>
        <v>2288.</v>
      </c>
      <c r="B2396" s="26">
        <v>4938</v>
      </c>
      <c r="C2396" s="40" t="s">
        <v>3028</v>
      </c>
      <c r="D2396" s="26">
        <v>1975</v>
      </c>
      <c r="E2396" s="135" t="s">
        <v>2957</v>
      </c>
      <c r="F2396" s="83" t="s">
        <v>2959</v>
      </c>
      <c r="G2396" s="26">
        <v>5</v>
      </c>
      <c r="H2396" s="26">
        <v>8</v>
      </c>
      <c r="I2396" s="205">
        <v>6407</v>
      </c>
      <c r="J2396" s="205">
        <v>5892.5</v>
      </c>
      <c r="K2396" s="205">
        <v>5892.5</v>
      </c>
      <c r="L2396" s="219">
        <v>317</v>
      </c>
      <c r="M2396" s="214">
        <f t="shared" si="612"/>
        <v>2510220</v>
      </c>
      <c r="N2396" s="205"/>
      <c r="O2396" s="211"/>
      <c r="P2396" s="205"/>
      <c r="Q2396" s="205">
        <f t="shared" si="613"/>
        <v>2510220</v>
      </c>
      <c r="R2396" s="205">
        <v>2510220</v>
      </c>
      <c r="S2396" s="219"/>
      <c r="T2396" s="205"/>
      <c r="U2396" s="205"/>
      <c r="V2396" s="205"/>
      <c r="W2396" s="205"/>
      <c r="X2396" s="205"/>
      <c r="Y2396" s="205"/>
      <c r="Z2396" s="205"/>
      <c r="AA2396" s="205"/>
      <c r="AB2396" s="205"/>
      <c r="AC2396" s="209"/>
      <c r="AD2396" s="209"/>
      <c r="AE2396" s="205"/>
      <c r="AF2396" s="205"/>
      <c r="AG2396" s="221">
        <v>2025</v>
      </c>
      <c r="AH2396" s="158"/>
      <c r="AI2396" s="175"/>
      <c r="AJ2396" s="152"/>
      <c r="AK2396" s="15">
        <f t="shared" ca="1" si="579"/>
        <v>2288</v>
      </c>
      <c r="AL2396" s="15" t="s">
        <v>155</v>
      </c>
      <c r="AM2396" s="15" t="str">
        <f t="shared" ca="1" si="582"/>
        <v>2288.</v>
      </c>
      <c r="AN2396" s="222"/>
      <c r="AP2396" s="16"/>
    </row>
    <row r="2397" spans="1:42" ht="22.5" hidden="1" customHeight="1" x14ac:dyDescent="0.25">
      <c r="A2397" s="83" t="str">
        <f t="shared" ca="1" si="611"/>
        <v>2289.</v>
      </c>
      <c r="B2397" s="26">
        <v>4258</v>
      </c>
      <c r="C2397" s="252" t="s">
        <v>2979</v>
      </c>
      <c r="D2397" s="26">
        <v>1975</v>
      </c>
      <c r="E2397" s="135" t="s">
        <v>2957</v>
      </c>
      <c r="F2397" s="83" t="s">
        <v>2958</v>
      </c>
      <c r="G2397" s="26">
        <v>5</v>
      </c>
      <c r="H2397" s="26">
        <v>6</v>
      </c>
      <c r="I2397" s="214">
        <v>5213.6000000000004</v>
      </c>
      <c r="J2397" s="205">
        <v>4731.3999999999996</v>
      </c>
      <c r="K2397" s="214">
        <v>4731.3999999999996</v>
      </c>
      <c r="L2397" s="263">
        <v>236</v>
      </c>
      <c r="M2397" s="214">
        <f t="shared" si="612"/>
        <v>1275534</v>
      </c>
      <c r="N2397" s="205"/>
      <c r="O2397" s="211"/>
      <c r="P2397" s="205"/>
      <c r="Q2397" s="205">
        <f t="shared" si="613"/>
        <v>1275534</v>
      </c>
      <c r="R2397" s="205">
        <v>1275534</v>
      </c>
      <c r="S2397" s="219"/>
      <c r="T2397" s="205"/>
      <c r="U2397" s="205"/>
      <c r="V2397" s="205"/>
      <c r="W2397" s="205"/>
      <c r="X2397" s="205"/>
      <c r="Y2397" s="205"/>
      <c r="Z2397" s="205"/>
      <c r="AA2397" s="205"/>
      <c r="AB2397" s="205"/>
      <c r="AC2397" s="205"/>
      <c r="AD2397" s="205"/>
      <c r="AE2397" s="205"/>
      <c r="AF2397" s="205"/>
      <c r="AG2397" s="221">
        <v>2025</v>
      </c>
      <c r="AH2397" s="158"/>
      <c r="AI2397" s="175"/>
      <c r="AJ2397" s="152"/>
      <c r="AK2397" s="15">
        <f t="shared" ca="1" si="579"/>
        <v>2289</v>
      </c>
      <c r="AL2397" s="15" t="s">
        <v>155</v>
      </c>
      <c r="AM2397" s="15" t="str">
        <f t="shared" ca="1" si="582"/>
        <v>2289.</v>
      </c>
      <c r="AN2397" s="222"/>
      <c r="AO2397" s="15"/>
      <c r="AP2397" s="16"/>
    </row>
    <row r="2398" spans="1:42" ht="22.5" hidden="1" customHeight="1" x14ac:dyDescent="0.25">
      <c r="A2398" s="83" t="str">
        <f t="shared" ca="1" si="611"/>
        <v>2290.</v>
      </c>
      <c r="B2398" s="26">
        <v>5005</v>
      </c>
      <c r="C2398" s="313" t="s">
        <v>3029</v>
      </c>
      <c r="D2398" s="26">
        <v>1977</v>
      </c>
      <c r="E2398" s="135" t="s">
        <v>2957</v>
      </c>
      <c r="F2398" s="83" t="s">
        <v>2958</v>
      </c>
      <c r="G2398" s="26">
        <v>5</v>
      </c>
      <c r="H2398" s="26">
        <v>2</v>
      </c>
      <c r="I2398" s="214">
        <v>2118.3000000000002</v>
      </c>
      <c r="J2398" s="205">
        <v>2016.2</v>
      </c>
      <c r="K2398" s="214">
        <v>2016.2</v>
      </c>
      <c r="L2398" s="263">
        <v>92</v>
      </c>
      <c r="M2398" s="214">
        <f t="shared" si="612"/>
        <v>786332.82</v>
      </c>
      <c r="N2398" s="205"/>
      <c r="O2398" s="211"/>
      <c r="P2398" s="205"/>
      <c r="Q2398" s="205">
        <f t="shared" si="613"/>
        <v>786332.82</v>
      </c>
      <c r="R2398" s="205">
        <v>786332.82</v>
      </c>
      <c r="S2398" s="219"/>
      <c r="T2398" s="205"/>
      <c r="U2398" s="205"/>
      <c r="V2398" s="205"/>
      <c r="W2398" s="205"/>
      <c r="X2398" s="205"/>
      <c r="Y2398" s="205"/>
      <c r="Z2398" s="205"/>
      <c r="AA2398" s="205"/>
      <c r="AB2398" s="205"/>
      <c r="AC2398" s="205"/>
      <c r="AD2398" s="205"/>
      <c r="AE2398" s="205"/>
      <c r="AF2398" s="205"/>
      <c r="AG2398" s="221">
        <v>2025</v>
      </c>
      <c r="AH2398" s="158"/>
      <c r="AI2398" s="175"/>
      <c r="AJ2398" s="152"/>
      <c r="AK2398" s="15">
        <f t="shared" ca="1" si="579"/>
        <v>2290</v>
      </c>
      <c r="AL2398" s="15" t="s">
        <v>155</v>
      </c>
      <c r="AM2398" s="15" t="str">
        <f t="shared" ca="1" si="582"/>
        <v>2290.</v>
      </c>
      <c r="AN2398" s="222"/>
      <c r="AO2398" s="15"/>
      <c r="AP2398" s="16"/>
    </row>
    <row r="2399" spans="1:42" ht="22.5" hidden="1" customHeight="1" x14ac:dyDescent="0.25">
      <c r="A2399" s="83" t="str">
        <f t="shared" ref="A2399:A2427" ca="1" si="615">AM2399</f>
        <v>2291.</v>
      </c>
      <c r="B2399" s="26">
        <v>4295</v>
      </c>
      <c r="C2399" s="313" t="s">
        <v>2980</v>
      </c>
      <c r="D2399" s="26">
        <v>1985</v>
      </c>
      <c r="E2399" s="83" t="s">
        <v>2957</v>
      </c>
      <c r="F2399" s="83" t="s">
        <v>2959</v>
      </c>
      <c r="G2399" s="26">
        <v>5</v>
      </c>
      <c r="H2399" s="26">
        <v>2</v>
      </c>
      <c r="I2399" s="235">
        <v>1810.73</v>
      </c>
      <c r="J2399" s="235">
        <v>1596.93</v>
      </c>
      <c r="K2399" s="235">
        <v>1596.93</v>
      </c>
      <c r="L2399" s="210">
        <v>75</v>
      </c>
      <c r="M2399" s="214">
        <f t="shared" ref="M2399:M2408" si="616">R2399+T2399+V2399+X2399+Z2399+AB2399+AE2399+AF2399</f>
        <v>655865</v>
      </c>
      <c r="N2399" s="205"/>
      <c r="O2399" s="211"/>
      <c r="P2399" s="205"/>
      <c r="Q2399" s="205">
        <f t="shared" ref="Q2399:Q2408" si="617">M2399</f>
        <v>655865</v>
      </c>
      <c r="R2399" s="205"/>
      <c r="S2399" s="221"/>
      <c r="T2399" s="209"/>
      <c r="U2399" s="205"/>
      <c r="V2399" s="205"/>
      <c r="W2399" s="205"/>
      <c r="X2399" s="205"/>
      <c r="Y2399" s="235"/>
      <c r="Z2399" s="235"/>
      <c r="AA2399" s="209">
        <v>245</v>
      </c>
      <c r="AB2399" s="209">
        <f>AA2399*2677</f>
        <v>655865</v>
      </c>
      <c r="AC2399" s="209"/>
      <c r="AD2399" s="209"/>
      <c r="AE2399" s="205"/>
      <c r="AF2399" s="205"/>
      <c r="AG2399" s="221">
        <v>2025</v>
      </c>
      <c r="AH2399" s="158"/>
      <c r="AI2399" s="175"/>
      <c r="AJ2399" s="218"/>
      <c r="AK2399" s="15">
        <f t="shared" ca="1" si="579"/>
        <v>2291</v>
      </c>
      <c r="AL2399" s="15" t="s">
        <v>155</v>
      </c>
      <c r="AM2399" s="15" t="str">
        <f t="shared" ca="1" si="582"/>
        <v>2291.</v>
      </c>
      <c r="AN2399" s="222"/>
      <c r="AP2399" s="16"/>
    </row>
    <row r="2400" spans="1:42" ht="22.5" hidden="1" customHeight="1" x14ac:dyDescent="0.25">
      <c r="A2400" s="83" t="str">
        <f t="shared" ca="1" si="615"/>
        <v>2292.</v>
      </c>
      <c r="B2400" s="26">
        <v>5155</v>
      </c>
      <c r="C2400" s="47" t="s">
        <v>3033</v>
      </c>
      <c r="D2400" s="26">
        <v>1985</v>
      </c>
      <c r="E2400" s="83" t="s">
        <v>2957</v>
      </c>
      <c r="F2400" s="83" t="s">
        <v>2958</v>
      </c>
      <c r="G2400" s="26">
        <v>9</v>
      </c>
      <c r="H2400" s="26">
        <v>2</v>
      </c>
      <c r="I2400" s="205">
        <v>4274.8999999999996</v>
      </c>
      <c r="J2400" s="205">
        <v>3797.5</v>
      </c>
      <c r="K2400" s="205">
        <v>3797.5</v>
      </c>
      <c r="L2400" s="219">
        <v>188</v>
      </c>
      <c r="M2400" s="214">
        <f t="shared" si="616"/>
        <v>6212320</v>
      </c>
      <c r="N2400" s="205"/>
      <c r="O2400" s="211"/>
      <c r="P2400" s="205"/>
      <c r="Q2400" s="205">
        <f t="shared" si="617"/>
        <v>6212320</v>
      </c>
      <c r="R2400" s="205"/>
      <c r="S2400" s="219">
        <v>2</v>
      </c>
      <c r="T2400" s="205">
        <f>S2400*3106160</f>
        <v>6212320</v>
      </c>
      <c r="U2400" s="205"/>
      <c r="V2400" s="205"/>
      <c r="W2400" s="205"/>
      <c r="X2400" s="205"/>
      <c r="Y2400" s="205"/>
      <c r="Z2400" s="205"/>
      <c r="AA2400" s="205"/>
      <c r="AB2400" s="205"/>
      <c r="AC2400" s="209"/>
      <c r="AD2400" s="209"/>
      <c r="AE2400" s="205"/>
      <c r="AF2400" s="205"/>
      <c r="AG2400" s="221">
        <v>2025</v>
      </c>
      <c r="AH2400" s="287"/>
      <c r="AI2400" s="175"/>
      <c r="AJ2400" s="152"/>
      <c r="AK2400" s="15">
        <f t="shared" ref="AK2400:AK2462" ca="1" si="618">MAX(AK2395:AK2399)+1</f>
        <v>2292</v>
      </c>
      <c r="AL2400" s="15" t="s">
        <v>155</v>
      </c>
      <c r="AM2400" s="15" t="str">
        <f t="shared" ca="1" si="582"/>
        <v>2292.</v>
      </c>
      <c r="AN2400" s="222"/>
      <c r="AO2400" s="15"/>
      <c r="AP2400" s="16"/>
    </row>
    <row r="2401" spans="1:42" ht="22.5" hidden="1" customHeight="1" x14ac:dyDescent="0.25">
      <c r="A2401" s="83" t="str">
        <f t="shared" ca="1" si="615"/>
        <v>2293.</v>
      </c>
      <c r="B2401" s="144">
        <v>4787</v>
      </c>
      <c r="C2401" s="47" t="s">
        <v>3034</v>
      </c>
      <c r="D2401" s="26">
        <v>1987</v>
      </c>
      <c r="E2401" s="135" t="s">
        <v>2957</v>
      </c>
      <c r="F2401" s="83" t="s">
        <v>2959</v>
      </c>
      <c r="G2401" s="26">
        <v>9</v>
      </c>
      <c r="H2401" s="26">
        <v>2</v>
      </c>
      <c r="I2401" s="205">
        <v>5996.9</v>
      </c>
      <c r="J2401" s="205">
        <v>5229.2</v>
      </c>
      <c r="K2401" s="205">
        <v>4775.3</v>
      </c>
      <c r="L2401" s="219">
        <v>215</v>
      </c>
      <c r="M2401" s="214">
        <f t="shared" si="616"/>
        <v>6212320</v>
      </c>
      <c r="N2401" s="205"/>
      <c r="O2401" s="211"/>
      <c r="P2401" s="205"/>
      <c r="Q2401" s="205">
        <f t="shared" si="617"/>
        <v>6212320</v>
      </c>
      <c r="R2401" s="205"/>
      <c r="S2401" s="219">
        <v>2</v>
      </c>
      <c r="T2401" s="205">
        <f>S2401*3106160</f>
        <v>6212320</v>
      </c>
      <c r="U2401" s="205"/>
      <c r="V2401" s="205"/>
      <c r="W2401" s="205"/>
      <c r="X2401" s="205"/>
      <c r="Y2401" s="205"/>
      <c r="Z2401" s="205"/>
      <c r="AA2401" s="205"/>
      <c r="AB2401" s="205"/>
      <c r="AC2401" s="205"/>
      <c r="AD2401" s="205"/>
      <c r="AE2401" s="205"/>
      <c r="AF2401" s="205"/>
      <c r="AG2401" s="221">
        <v>2025</v>
      </c>
      <c r="AH2401" s="264"/>
      <c r="AI2401" s="175"/>
      <c r="AJ2401" s="152"/>
      <c r="AK2401" s="15">
        <f t="shared" ca="1" si="618"/>
        <v>2293</v>
      </c>
      <c r="AL2401" s="15" t="s">
        <v>155</v>
      </c>
      <c r="AM2401" s="15" t="str">
        <f t="shared" ca="1" si="582"/>
        <v>2293.</v>
      </c>
      <c r="AN2401" s="222"/>
      <c r="AO2401" s="15"/>
      <c r="AP2401" s="16"/>
    </row>
    <row r="2402" spans="1:42" ht="23.25" hidden="1" customHeight="1" x14ac:dyDescent="0.25">
      <c r="A2402" s="83" t="str">
        <f t="shared" ca="1" si="615"/>
        <v>2294.</v>
      </c>
      <c r="B2402" s="144">
        <v>4685</v>
      </c>
      <c r="C2402" s="47" t="s">
        <v>2000</v>
      </c>
      <c r="D2402" s="26">
        <v>1988</v>
      </c>
      <c r="E2402" s="135" t="s">
        <v>2957</v>
      </c>
      <c r="F2402" s="83" t="s">
        <v>2958</v>
      </c>
      <c r="G2402" s="26">
        <v>9</v>
      </c>
      <c r="H2402" s="26">
        <v>4</v>
      </c>
      <c r="I2402" s="205">
        <v>8735.9</v>
      </c>
      <c r="J2402" s="205">
        <v>7810</v>
      </c>
      <c r="K2402" s="205">
        <v>7783.7</v>
      </c>
      <c r="L2402" s="219">
        <v>195</v>
      </c>
      <c r="M2402" s="214">
        <f t="shared" si="616"/>
        <v>12424640</v>
      </c>
      <c r="N2402" s="205"/>
      <c r="O2402" s="211"/>
      <c r="P2402" s="205"/>
      <c r="Q2402" s="205">
        <f t="shared" si="617"/>
        <v>12424640</v>
      </c>
      <c r="R2402" s="205"/>
      <c r="S2402" s="219">
        <v>4</v>
      </c>
      <c r="T2402" s="205">
        <f>S2402*3106160</f>
        <v>12424640</v>
      </c>
      <c r="U2402" s="205"/>
      <c r="V2402" s="205"/>
      <c r="W2402" s="205"/>
      <c r="X2402" s="205"/>
      <c r="Y2402" s="205"/>
      <c r="Z2402" s="205"/>
      <c r="AA2402" s="205"/>
      <c r="AB2402" s="205"/>
      <c r="AC2402" s="209"/>
      <c r="AD2402" s="209"/>
      <c r="AE2402" s="205"/>
      <c r="AF2402" s="205"/>
      <c r="AG2402" s="221">
        <v>2025</v>
      </c>
      <c r="AH2402" s="264"/>
      <c r="AI2402" s="175"/>
      <c r="AJ2402" s="152"/>
      <c r="AK2402" s="15">
        <f t="shared" ca="1" si="618"/>
        <v>2294</v>
      </c>
      <c r="AL2402" s="15" t="s">
        <v>155</v>
      </c>
      <c r="AM2402" s="15" t="str">
        <f t="shared" ref="AM2402:AM2434" ca="1" si="619">CONCATENATE(AK2402,AL2402)</f>
        <v>2294.</v>
      </c>
      <c r="AN2402" s="222"/>
      <c r="AP2402" s="16"/>
    </row>
    <row r="2403" spans="1:42" ht="22.5" hidden="1" customHeight="1" x14ac:dyDescent="0.25">
      <c r="A2403" s="83" t="str">
        <f t="shared" ca="1" si="615"/>
        <v>2295.</v>
      </c>
      <c r="B2403" s="26">
        <v>4227</v>
      </c>
      <c r="C2403" s="47" t="s">
        <v>2982</v>
      </c>
      <c r="D2403" s="26">
        <v>1989</v>
      </c>
      <c r="E2403" s="135" t="s">
        <v>2957</v>
      </c>
      <c r="F2403" s="83" t="s">
        <v>2958</v>
      </c>
      <c r="G2403" s="26">
        <v>9</v>
      </c>
      <c r="H2403" s="26">
        <v>2</v>
      </c>
      <c r="I2403" s="205">
        <v>3932.5</v>
      </c>
      <c r="J2403" s="205">
        <v>3950.1</v>
      </c>
      <c r="K2403" s="205">
        <v>3934.3</v>
      </c>
      <c r="L2403" s="219">
        <v>184</v>
      </c>
      <c r="M2403" s="214">
        <f t="shared" si="616"/>
        <v>6212320</v>
      </c>
      <c r="N2403" s="205"/>
      <c r="O2403" s="211"/>
      <c r="P2403" s="205"/>
      <c r="Q2403" s="205">
        <f t="shared" si="617"/>
        <v>6212320</v>
      </c>
      <c r="R2403" s="205"/>
      <c r="S2403" s="219">
        <v>2</v>
      </c>
      <c r="T2403" s="205">
        <f t="shared" ref="T2403:T2410" si="620">S2403*3106160</f>
        <v>6212320</v>
      </c>
      <c r="U2403" s="205"/>
      <c r="V2403" s="205"/>
      <c r="W2403" s="205"/>
      <c r="X2403" s="205"/>
      <c r="Y2403" s="205"/>
      <c r="Z2403" s="205"/>
      <c r="AA2403" s="205"/>
      <c r="AB2403" s="205"/>
      <c r="AC2403" s="209"/>
      <c r="AD2403" s="209"/>
      <c r="AE2403" s="205"/>
      <c r="AF2403" s="205"/>
      <c r="AG2403" s="221">
        <v>2025</v>
      </c>
      <c r="AH2403" s="287"/>
      <c r="AI2403" s="175"/>
      <c r="AJ2403" s="152"/>
      <c r="AK2403" s="15">
        <f t="shared" ca="1" si="618"/>
        <v>2295</v>
      </c>
      <c r="AL2403" s="15" t="s">
        <v>155</v>
      </c>
      <c r="AM2403" s="15" t="str">
        <f t="shared" ca="1" si="619"/>
        <v>2295.</v>
      </c>
      <c r="AN2403" s="222"/>
      <c r="AO2403" s="15"/>
      <c r="AP2403" s="16"/>
    </row>
    <row r="2404" spans="1:42" ht="22.5" hidden="1" customHeight="1" x14ac:dyDescent="0.25">
      <c r="A2404" s="83" t="str">
        <f t="shared" ca="1" si="615"/>
        <v>2296.</v>
      </c>
      <c r="B2404" s="26">
        <v>5165</v>
      </c>
      <c r="C2404" s="313" t="s">
        <v>3036</v>
      </c>
      <c r="D2404" s="26">
        <v>1990</v>
      </c>
      <c r="E2404" s="135" t="s">
        <v>2957</v>
      </c>
      <c r="F2404" s="83" t="s">
        <v>2958</v>
      </c>
      <c r="G2404" s="26">
        <v>9</v>
      </c>
      <c r="H2404" s="26">
        <v>8</v>
      </c>
      <c r="I2404" s="214">
        <v>17469.099999999999</v>
      </c>
      <c r="J2404" s="214">
        <v>17469.099999999999</v>
      </c>
      <c r="K2404" s="214">
        <v>17469.099999999999</v>
      </c>
      <c r="L2404" s="263">
        <v>838</v>
      </c>
      <c r="M2404" s="214">
        <f t="shared" si="616"/>
        <v>27955440</v>
      </c>
      <c r="N2404" s="205"/>
      <c r="O2404" s="211"/>
      <c r="P2404" s="205"/>
      <c r="Q2404" s="205">
        <f t="shared" si="617"/>
        <v>27955440</v>
      </c>
      <c r="R2404" s="205"/>
      <c r="S2404" s="219">
        <v>9</v>
      </c>
      <c r="T2404" s="205">
        <f t="shared" si="620"/>
        <v>27955440</v>
      </c>
      <c r="U2404" s="205"/>
      <c r="V2404" s="205"/>
      <c r="W2404" s="205"/>
      <c r="X2404" s="205"/>
      <c r="Y2404" s="205"/>
      <c r="Z2404" s="205"/>
      <c r="AA2404" s="205"/>
      <c r="AB2404" s="205"/>
      <c r="AC2404" s="205"/>
      <c r="AD2404" s="205"/>
      <c r="AE2404" s="205"/>
      <c r="AF2404" s="205"/>
      <c r="AG2404" s="221">
        <v>2025</v>
      </c>
      <c r="AH2404" s="264"/>
      <c r="AI2404" s="175"/>
      <c r="AJ2404" s="152"/>
      <c r="AK2404" s="15">
        <f t="shared" ca="1" si="618"/>
        <v>2296</v>
      </c>
      <c r="AL2404" s="15" t="s">
        <v>155</v>
      </c>
      <c r="AM2404" s="15" t="str">
        <f t="shared" ca="1" si="619"/>
        <v>2296.</v>
      </c>
      <c r="AN2404" s="222"/>
      <c r="AO2404" s="15"/>
      <c r="AP2404" s="16"/>
    </row>
    <row r="2405" spans="1:42" ht="22.5" hidden="1" customHeight="1" x14ac:dyDescent="0.25">
      <c r="A2405" s="83" t="str">
        <f t="shared" ca="1" si="615"/>
        <v>2297.</v>
      </c>
      <c r="B2405" s="26">
        <v>4661</v>
      </c>
      <c r="C2405" s="47" t="s">
        <v>3037</v>
      </c>
      <c r="D2405" s="26">
        <v>1989</v>
      </c>
      <c r="E2405" s="135" t="s">
        <v>2957</v>
      </c>
      <c r="F2405" s="83" t="s">
        <v>2958</v>
      </c>
      <c r="G2405" s="26">
        <v>9</v>
      </c>
      <c r="H2405" s="26">
        <v>2</v>
      </c>
      <c r="I2405" s="205">
        <v>3901.2</v>
      </c>
      <c r="J2405" s="205">
        <v>3917.3</v>
      </c>
      <c r="K2405" s="205">
        <v>3917.3</v>
      </c>
      <c r="L2405" s="219">
        <v>173</v>
      </c>
      <c r="M2405" s="214">
        <f t="shared" si="616"/>
        <v>6212320</v>
      </c>
      <c r="N2405" s="205"/>
      <c r="O2405" s="211"/>
      <c r="P2405" s="205"/>
      <c r="Q2405" s="205">
        <f t="shared" si="617"/>
        <v>6212320</v>
      </c>
      <c r="R2405" s="205"/>
      <c r="S2405" s="219">
        <v>2</v>
      </c>
      <c r="T2405" s="205">
        <f t="shared" si="620"/>
        <v>6212320</v>
      </c>
      <c r="U2405" s="205"/>
      <c r="V2405" s="205"/>
      <c r="W2405" s="205"/>
      <c r="X2405" s="205"/>
      <c r="Y2405" s="205"/>
      <c r="Z2405" s="205"/>
      <c r="AA2405" s="205"/>
      <c r="AB2405" s="205"/>
      <c r="AC2405" s="209"/>
      <c r="AD2405" s="209"/>
      <c r="AE2405" s="205"/>
      <c r="AF2405" s="205"/>
      <c r="AG2405" s="221">
        <v>2025</v>
      </c>
      <c r="AH2405" s="287"/>
      <c r="AI2405" s="175"/>
      <c r="AJ2405" s="152"/>
      <c r="AK2405" s="15">
        <f t="shared" ca="1" si="618"/>
        <v>2297</v>
      </c>
      <c r="AL2405" s="15" t="s">
        <v>155</v>
      </c>
      <c r="AM2405" s="15" t="str">
        <f t="shared" ca="1" si="619"/>
        <v>2297.</v>
      </c>
      <c r="AN2405" s="222"/>
      <c r="AO2405" s="15"/>
      <c r="AP2405" s="16"/>
    </row>
    <row r="2406" spans="1:42" ht="22.5" hidden="1" customHeight="1" x14ac:dyDescent="0.25">
      <c r="A2406" s="83" t="str">
        <f t="shared" ca="1" si="615"/>
        <v>2298.</v>
      </c>
      <c r="B2406" s="26">
        <v>4411</v>
      </c>
      <c r="C2406" s="313" t="s">
        <v>3038</v>
      </c>
      <c r="D2406" s="26">
        <v>1990</v>
      </c>
      <c r="E2406" s="135" t="s">
        <v>2957</v>
      </c>
      <c r="F2406" s="83" t="s">
        <v>2959</v>
      </c>
      <c r="G2406" s="26">
        <v>9</v>
      </c>
      <c r="H2406" s="26">
        <v>1</v>
      </c>
      <c r="I2406" s="214">
        <v>5879.2</v>
      </c>
      <c r="J2406" s="205">
        <v>4911.6000000000004</v>
      </c>
      <c r="K2406" s="214">
        <v>4911.6000000000004</v>
      </c>
      <c r="L2406" s="263">
        <v>219</v>
      </c>
      <c r="M2406" s="214">
        <f t="shared" si="616"/>
        <v>3106160</v>
      </c>
      <c r="N2406" s="205"/>
      <c r="O2406" s="211"/>
      <c r="P2406" s="205"/>
      <c r="Q2406" s="205">
        <f t="shared" si="617"/>
        <v>3106160</v>
      </c>
      <c r="R2406" s="205"/>
      <c r="S2406" s="219">
        <v>1</v>
      </c>
      <c r="T2406" s="205">
        <f t="shared" si="620"/>
        <v>3106160</v>
      </c>
      <c r="U2406" s="205"/>
      <c r="V2406" s="205"/>
      <c r="W2406" s="205"/>
      <c r="X2406" s="205"/>
      <c r="Y2406" s="205"/>
      <c r="Z2406" s="205"/>
      <c r="AA2406" s="205"/>
      <c r="AB2406" s="205"/>
      <c r="AC2406" s="205"/>
      <c r="AD2406" s="205"/>
      <c r="AE2406" s="205"/>
      <c r="AF2406" s="205"/>
      <c r="AG2406" s="221">
        <v>2025</v>
      </c>
      <c r="AH2406" s="264"/>
      <c r="AI2406" s="175"/>
      <c r="AJ2406" s="152"/>
      <c r="AK2406" s="15">
        <f t="shared" ca="1" si="618"/>
        <v>2298</v>
      </c>
      <c r="AL2406" s="15" t="s">
        <v>155</v>
      </c>
      <c r="AM2406" s="15" t="str">
        <f t="shared" ca="1" si="619"/>
        <v>2298.</v>
      </c>
      <c r="AN2406" s="222"/>
      <c r="AO2406" s="15"/>
      <c r="AP2406" s="16"/>
    </row>
    <row r="2407" spans="1:42" ht="22.5" hidden="1" customHeight="1" x14ac:dyDescent="0.25">
      <c r="A2407" s="83" t="str">
        <f t="shared" ca="1" si="615"/>
        <v>2299.</v>
      </c>
      <c r="B2407" s="26">
        <v>4260</v>
      </c>
      <c r="C2407" s="47" t="s">
        <v>2983</v>
      </c>
      <c r="D2407" s="26">
        <v>1990</v>
      </c>
      <c r="E2407" s="135" t="s">
        <v>2957</v>
      </c>
      <c r="F2407" s="83" t="s">
        <v>2959</v>
      </c>
      <c r="G2407" s="26">
        <v>12</v>
      </c>
      <c r="H2407" s="26">
        <v>1</v>
      </c>
      <c r="I2407" s="205">
        <v>4580.2</v>
      </c>
      <c r="J2407" s="205">
        <v>4077.5</v>
      </c>
      <c r="K2407" s="205">
        <v>3927.9</v>
      </c>
      <c r="L2407" s="219">
        <v>212</v>
      </c>
      <c r="M2407" s="214">
        <f t="shared" si="616"/>
        <v>6212320</v>
      </c>
      <c r="N2407" s="205"/>
      <c r="O2407" s="211"/>
      <c r="P2407" s="205"/>
      <c r="Q2407" s="205">
        <f t="shared" si="617"/>
        <v>6212320</v>
      </c>
      <c r="R2407" s="205"/>
      <c r="S2407" s="219">
        <v>2</v>
      </c>
      <c r="T2407" s="205">
        <f t="shared" si="620"/>
        <v>6212320</v>
      </c>
      <c r="U2407" s="205"/>
      <c r="V2407" s="205"/>
      <c r="W2407" s="205"/>
      <c r="X2407" s="205"/>
      <c r="Y2407" s="205"/>
      <c r="Z2407" s="205"/>
      <c r="AA2407" s="205"/>
      <c r="AB2407" s="205"/>
      <c r="AC2407" s="205"/>
      <c r="AD2407" s="205"/>
      <c r="AE2407" s="205"/>
      <c r="AF2407" s="205"/>
      <c r="AG2407" s="221">
        <v>2025</v>
      </c>
      <c r="AH2407" s="264"/>
      <c r="AI2407" s="175"/>
      <c r="AJ2407" s="152"/>
      <c r="AK2407" s="15">
        <f t="shared" ca="1" si="618"/>
        <v>2299</v>
      </c>
      <c r="AL2407" s="15" t="s">
        <v>155</v>
      </c>
      <c r="AM2407" s="15" t="str">
        <f t="shared" ca="1" si="619"/>
        <v>2299.</v>
      </c>
      <c r="AN2407" s="222"/>
      <c r="AO2407" s="15"/>
      <c r="AP2407" s="16"/>
    </row>
    <row r="2408" spans="1:42" ht="22.5" hidden="1" customHeight="1" x14ac:dyDescent="0.25">
      <c r="A2408" s="83" t="str">
        <f t="shared" ca="1" si="615"/>
        <v>2300.</v>
      </c>
      <c r="B2408" s="144">
        <v>5394</v>
      </c>
      <c r="C2408" s="47" t="s">
        <v>2028</v>
      </c>
      <c r="D2408" s="26">
        <v>1965</v>
      </c>
      <c r="E2408" s="135" t="s">
        <v>2957</v>
      </c>
      <c r="F2408" s="83" t="s">
        <v>2958</v>
      </c>
      <c r="G2408" s="26">
        <v>9</v>
      </c>
      <c r="H2408" s="26">
        <v>4</v>
      </c>
      <c r="I2408" s="205">
        <v>3854.6</v>
      </c>
      <c r="J2408" s="205">
        <v>7808.2</v>
      </c>
      <c r="K2408" s="205">
        <v>7761.4</v>
      </c>
      <c r="L2408" s="219">
        <v>351</v>
      </c>
      <c r="M2408" s="214">
        <f t="shared" si="616"/>
        <v>12424640</v>
      </c>
      <c r="N2408" s="205"/>
      <c r="O2408" s="211"/>
      <c r="P2408" s="205"/>
      <c r="Q2408" s="205">
        <f t="shared" si="617"/>
        <v>12424640</v>
      </c>
      <c r="R2408" s="205"/>
      <c r="S2408" s="219">
        <v>4</v>
      </c>
      <c r="T2408" s="205">
        <f t="shared" si="620"/>
        <v>12424640</v>
      </c>
      <c r="U2408" s="205"/>
      <c r="V2408" s="205"/>
      <c r="W2408" s="205"/>
      <c r="X2408" s="205"/>
      <c r="Y2408" s="205"/>
      <c r="Z2408" s="205"/>
      <c r="AA2408" s="205"/>
      <c r="AB2408" s="205"/>
      <c r="AC2408" s="209"/>
      <c r="AD2408" s="209"/>
      <c r="AE2408" s="205"/>
      <c r="AF2408" s="205"/>
      <c r="AG2408" s="221">
        <v>2025</v>
      </c>
      <c r="AH2408" s="264"/>
      <c r="AI2408" s="175"/>
      <c r="AJ2408" s="152"/>
      <c r="AK2408" s="15">
        <f t="shared" ca="1" si="618"/>
        <v>2300</v>
      </c>
      <c r="AL2408" s="15" t="s">
        <v>155</v>
      </c>
      <c r="AM2408" s="15" t="str">
        <f t="shared" ca="1" si="619"/>
        <v>2300.</v>
      </c>
      <c r="AN2408" s="222"/>
      <c r="AO2408" s="15"/>
      <c r="AP2408" s="16"/>
    </row>
    <row r="2409" spans="1:42" ht="22.5" hidden="1" customHeight="1" x14ac:dyDescent="0.25">
      <c r="A2409" s="83" t="str">
        <f t="shared" ca="1" si="615"/>
        <v>2301.</v>
      </c>
      <c r="B2409" s="26">
        <v>4410</v>
      </c>
      <c r="C2409" s="313" t="s">
        <v>3039</v>
      </c>
      <c r="D2409" s="26">
        <v>1992</v>
      </c>
      <c r="E2409" s="135" t="s">
        <v>2957</v>
      </c>
      <c r="F2409" s="83" t="s">
        <v>2958</v>
      </c>
      <c r="G2409" s="26">
        <v>9</v>
      </c>
      <c r="H2409" s="26">
        <v>4</v>
      </c>
      <c r="I2409" s="214">
        <v>7748.8</v>
      </c>
      <c r="J2409" s="205">
        <v>7748.8</v>
      </c>
      <c r="K2409" s="214">
        <v>7748.8</v>
      </c>
      <c r="L2409" s="263">
        <v>358</v>
      </c>
      <c r="M2409" s="214">
        <f>R2409+T2409+V2409+X2409+Z2409+AB2409+AE2409+AF2409</f>
        <v>12424640</v>
      </c>
      <c r="N2409" s="205"/>
      <c r="O2409" s="211"/>
      <c r="P2409" s="205"/>
      <c r="Q2409" s="205">
        <f>M2409</f>
        <v>12424640</v>
      </c>
      <c r="R2409" s="205"/>
      <c r="S2409" s="219">
        <v>4</v>
      </c>
      <c r="T2409" s="205">
        <f t="shared" si="620"/>
        <v>12424640</v>
      </c>
      <c r="U2409" s="205"/>
      <c r="V2409" s="205"/>
      <c r="W2409" s="205"/>
      <c r="X2409" s="205"/>
      <c r="Y2409" s="205"/>
      <c r="Z2409" s="205"/>
      <c r="AA2409" s="205"/>
      <c r="AB2409" s="205"/>
      <c r="AC2409" s="205"/>
      <c r="AD2409" s="205"/>
      <c r="AE2409" s="205"/>
      <c r="AF2409" s="205"/>
      <c r="AG2409" s="221">
        <v>2025</v>
      </c>
      <c r="AH2409" s="264"/>
      <c r="AI2409" s="175"/>
      <c r="AJ2409" s="152"/>
      <c r="AK2409" s="15">
        <f t="shared" ca="1" si="618"/>
        <v>2301</v>
      </c>
      <c r="AL2409" s="15" t="s">
        <v>155</v>
      </c>
      <c r="AM2409" s="15" t="str">
        <f t="shared" ca="1" si="619"/>
        <v>2301.</v>
      </c>
      <c r="AN2409" s="222"/>
      <c r="AP2409" s="16"/>
    </row>
    <row r="2410" spans="1:42" ht="22.5" hidden="1" customHeight="1" x14ac:dyDescent="0.25">
      <c r="A2410" s="83" t="str">
        <f t="shared" ca="1" si="615"/>
        <v>2302.</v>
      </c>
      <c r="B2410" s="26">
        <v>4617</v>
      </c>
      <c r="C2410" s="47" t="s">
        <v>3040</v>
      </c>
      <c r="D2410" s="26">
        <v>1992</v>
      </c>
      <c r="E2410" s="135" t="s">
        <v>2957</v>
      </c>
      <c r="F2410" s="83" t="s">
        <v>2958</v>
      </c>
      <c r="G2410" s="26">
        <v>10</v>
      </c>
      <c r="H2410" s="26">
        <v>3</v>
      </c>
      <c r="I2410" s="205">
        <v>6328.5</v>
      </c>
      <c r="J2410" s="205">
        <v>6355.3</v>
      </c>
      <c r="K2410" s="205">
        <v>6335.9</v>
      </c>
      <c r="L2410" s="219">
        <v>316</v>
      </c>
      <c r="M2410" s="214">
        <f>R2410+T2410+V2410+X2410+Z2410+AB2410+AE2410+AF2410</f>
        <v>9318480</v>
      </c>
      <c r="N2410" s="205"/>
      <c r="O2410" s="211"/>
      <c r="P2410" s="205"/>
      <c r="Q2410" s="205">
        <f>M2410</f>
        <v>9318480</v>
      </c>
      <c r="R2410" s="205"/>
      <c r="S2410" s="219">
        <v>3</v>
      </c>
      <c r="T2410" s="205">
        <f t="shared" si="620"/>
        <v>9318480</v>
      </c>
      <c r="U2410" s="205"/>
      <c r="V2410" s="205"/>
      <c r="W2410" s="205"/>
      <c r="X2410" s="205"/>
      <c r="Y2410" s="205"/>
      <c r="Z2410" s="205"/>
      <c r="AA2410" s="205"/>
      <c r="AB2410" s="205"/>
      <c r="AC2410" s="205"/>
      <c r="AD2410" s="205"/>
      <c r="AE2410" s="205"/>
      <c r="AF2410" s="205"/>
      <c r="AG2410" s="221">
        <v>2025</v>
      </c>
      <c r="AH2410" s="264"/>
      <c r="AI2410" s="175"/>
      <c r="AJ2410" s="152"/>
      <c r="AK2410" s="15">
        <f t="shared" ca="1" si="618"/>
        <v>2302</v>
      </c>
      <c r="AL2410" s="15" t="s">
        <v>155</v>
      </c>
      <c r="AM2410" s="15" t="str">
        <f t="shared" ca="1" si="619"/>
        <v>2302.</v>
      </c>
      <c r="AN2410" s="222"/>
      <c r="AO2410" s="15"/>
      <c r="AP2410" s="16"/>
    </row>
    <row r="2411" spans="1:42" ht="22.5" hidden="1" customHeight="1" x14ac:dyDescent="0.25">
      <c r="A2411" s="83" t="str">
        <f t="shared" ca="1" si="615"/>
        <v>2303.</v>
      </c>
      <c r="B2411" s="26">
        <v>4190</v>
      </c>
      <c r="C2411" s="313" t="s">
        <v>2984</v>
      </c>
      <c r="D2411" s="26">
        <v>1993</v>
      </c>
      <c r="E2411" s="135" t="s">
        <v>2957</v>
      </c>
      <c r="F2411" s="83" t="s">
        <v>2959</v>
      </c>
      <c r="G2411" s="26">
        <v>9</v>
      </c>
      <c r="H2411" s="26">
        <v>1</v>
      </c>
      <c r="I2411" s="214">
        <v>3952.46</v>
      </c>
      <c r="J2411" s="205">
        <v>3952.46</v>
      </c>
      <c r="K2411" s="214">
        <v>3952.46</v>
      </c>
      <c r="L2411" s="263">
        <v>205</v>
      </c>
      <c r="M2411" s="214">
        <f>R2411+T2411+V2411+X2411+Z2411+AB2411+AE2411+AF2411</f>
        <v>810303</v>
      </c>
      <c r="N2411" s="205"/>
      <c r="O2411" s="211"/>
      <c r="P2411" s="205"/>
      <c r="Q2411" s="205">
        <f>M2411</f>
        <v>810303</v>
      </c>
      <c r="R2411" s="205">
        <v>810303</v>
      </c>
      <c r="S2411" s="219"/>
      <c r="T2411" s="205"/>
      <c r="U2411" s="205"/>
      <c r="V2411" s="205"/>
      <c r="W2411" s="205"/>
      <c r="X2411" s="205"/>
      <c r="Y2411" s="205"/>
      <c r="Z2411" s="205"/>
      <c r="AA2411" s="205"/>
      <c r="AB2411" s="205"/>
      <c r="AC2411" s="205"/>
      <c r="AD2411" s="205"/>
      <c r="AE2411" s="205"/>
      <c r="AF2411" s="205"/>
      <c r="AG2411" s="221">
        <v>2025</v>
      </c>
      <c r="AH2411" s="158"/>
      <c r="AI2411" s="175"/>
      <c r="AJ2411" s="152"/>
      <c r="AK2411" s="15">
        <f t="shared" ca="1" si="618"/>
        <v>2303</v>
      </c>
      <c r="AL2411" s="15" t="s">
        <v>155</v>
      </c>
      <c r="AM2411" s="15" t="str">
        <f t="shared" ca="1" si="619"/>
        <v>2303.</v>
      </c>
      <c r="AN2411" s="222"/>
      <c r="AO2411" s="15"/>
      <c r="AP2411" s="16"/>
    </row>
    <row r="2412" spans="1:42" ht="22.5" hidden="1" customHeight="1" x14ac:dyDescent="0.25">
      <c r="A2412" s="83" t="str">
        <f t="shared" ca="1" si="615"/>
        <v>2304.</v>
      </c>
      <c r="B2412" s="26">
        <v>4733</v>
      </c>
      <c r="C2412" s="313" t="s">
        <v>2037</v>
      </c>
      <c r="D2412" s="26">
        <v>1993</v>
      </c>
      <c r="E2412" s="135" t="s">
        <v>2957</v>
      </c>
      <c r="F2412" s="83" t="s">
        <v>2959</v>
      </c>
      <c r="G2412" s="26">
        <v>12</v>
      </c>
      <c r="H2412" s="26">
        <v>1</v>
      </c>
      <c r="I2412" s="214">
        <v>3806.1</v>
      </c>
      <c r="J2412" s="214">
        <v>2232.71</v>
      </c>
      <c r="K2412" s="214">
        <v>2232.71</v>
      </c>
      <c r="L2412" s="263">
        <v>201</v>
      </c>
      <c r="M2412" s="214">
        <f t="shared" ref="M2412:M2427" si="621">R2412+T2412+V2412+X2412+Z2412+AB2412+AE2412+AF2412</f>
        <v>6212320</v>
      </c>
      <c r="N2412" s="205"/>
      <c r="O2412" s="211"/>
      <c r="P2412" s="205"/>
      <c r="Q2412" s="205">
        <f t="shared" ref="Q2412:Q2427" si="622">M2412</f>
        <v>6212320</v>
      </c>
      <c r="R2412" s="205"/>
      <c r="S2412" s="219">
        <v>2</v>
      </c>
      <c r="T2412" s="205">
        <f t="shared" ref="T2412" si="623">S2412*3106160</f>
        <v>6212320</v>
      </c>
      <c r="U2412" s="205"/>
      <c r="V2412" s="205"/>
      <c r="W2412" s="205"/>
      <c r="X2412" s="205"/>
      <c r="Y2412" s="205"/>
      <c r="Z2412" s="205"/>
      <c r="AA2412" s="205"/>
      <c r="AB2412" s="205"/>
      <c r="AC2412" s="205"/>
      <c r="AD2412" s="205"/>
      <c r="AE2412" s="205"/>
      <c r="AF2412" s="205"/>
      <c r="AG2412" s="221">
        <v>2025</v>
      </c>
      <c r="AH2412" s="264"/>
      <c r="AI2412" s="175"/>
      <c r="AJ2412" s="152"/>
      <c r="AK2412" s="15">
        <f t="shared" ca="1" si="618"/>
        <v>2304</v>
      </c>
      <c r="AL2412" s="15" t="s">
        <v>155</v>
      </c>
      <c r="AM2412" s="15" t="str">
        <f t="shared" ca="1" si="619"/>
        <v>2304.</v>
      </c>
      <c r="AN2412" s="222"/>
      <c r="AO2412" s="15"/>
      <c r="AP2412" s="16"/>
    </row>
    <row r="2413" spans="1:42" ht="22.5" hidden="1" customHeight="1" x14ac:dyDescent="0.25">
      <c r="A2413" s="83" t="str">
        <f t="shared" ca="1" si="615"/>
        <v>2305.</v>
      </c>
      <c r="B2413" s="26">
        <v>4947</v>
      </c>
      <c r="C2413" s="313" t="s">
        <v>3041</v>
      </c>
      <c r="D2413" s="26">
        <v>1991</v>
      </c>
      <c r="E2413" s="135" t="s">
        <v>2957</v>
      </c>
      <c r="F2413" s="83" t="s">
        <v>2959</v>
      </c>
      <c r="G2413" s="26">
        <v>7</v>
      </c>
      <c r="H2413" s="26">
        <v>2</v>
      </c>
      <c r="I2413" s="214">
        <v>3441.7</v>
      </c>
      <c r="J2413" s="205">
        <v>3013.9</v>
      </c>
      <c r="K2413" s="214">
        <v>2157.8000000000002</v>
      </c>
      <c r="L2413" s="263">
        <v>118</v>
      </c>
      <c r="M2413" s="214">
        <f t="shared" si="621"/>
        <v>6212320</v>
      </c>
      <c r="N2413" s="205"/>
      <c r="O2413" s="211"/>
      <c r="P2413" s="205"/>
      <c r="Q2413" s="205">
        <f t="shared" si="622"/>
        <v>6212320</v>
      </c>
      <c r="R2413" s="205"/>
      <c r="S2413" s="219">
        <v>2</v>
      </c>
      <c r="T2413" s="205">
        <f>S2413*3106160</f>
        <v>6212320</v>
      </c>
      <c r="U2413" s="205"/>
      <c r="V2413" s="205"/>
      <c r="W2413" s="205"/>
      <c r="X2413" s="205"/>
      <c r="Y2413" s="205"/>
      <c r="Z2413" s="205"/>
      <c r="AA2413" s="205"/>
      <c r="AB2413" s="205"/>
      <c r="AC2413" s="205"/>
      <c r="AD2413" s="205"/>
      <c r="AE2413" s="205"/>
      <c r="AF2413" s="205"/>
      <c r="AG2413" s="221">
        <v>2025</v>
      </c>
      <c r="AH2413" s="264"/>
      <c r="AI2413" s="175"/>
      <c r="AJ2413" s="152"/>
      <c r="AK2413" s="15">
        <f t="shared" ca="1" si="618"/>
        <v>2305</v>
      </c>
      <c r="AL2413" s="15" t="s">
        <v>155</v>
      </c>
      <c r="AM2413" s="15" t="str">
        <f t="shared" ca="1" si="619"/>
        <v>2305.</v>
      </c>
      <c r="AN2413" s="222"/>
      <c r="AO2413" s="15"/>
      <c r="AP2413" s="16"/>
    </row>
    <row r="2414" spans="1:42" ht="22.5" hidden="1" customHeight="1" x14ac:dyDescent="0.25">
      <c r="A2414" s="83" t="str">
        <f t="shared" ca="1" si="615"/>
        <v>2306.</v>
      </c>
      <c r="B2414" s="26">
        <v>4100</v>
      </c>
      <c r="C2414" s="40" t="s">
        <v>3104</v>
      </c>
      <c r="D2414" s="26">
        <v>1963</v>
      </c>
      <c r="E2414" s="135" t="s">
        <v>2957</v>
      </c>
      <c r="F2414" s="83" t="s">
        <v>2959</v>
      </c>
      <c r="G2414" s="26">
        <v>4</v>
      </c>
      <c r="H2414" s="26">
        <v>6</v>
      </c>
      <c r="I2414" s="205">
        <v>5325.4</v>
      </c>
      <c r="J2414" s="205">
        <v>5549.7</v>
      </c>
      <c r="K2414" s="205">
        <v>3919.4</v>
      </c>
      <c r="L2414" s="219">
        <v>172</v>
      </c>
      <c r="M2414" s="214">
        <f t="shared" si="621"/>
        <v>2120636</v>
      </c>
      <c r="N2414" s="205"/>
      <c r="O2414" s="211"/>
      <c r="P2414" s="205"/>
      <c r="Q2414" s="205">
        <f t="shared" si="622"/>
        <v>2120636</v>
      </c>
      <c r="R2414" s="205">
        <v>2120636</v>
      </c>
      <c r="S2414" s="219"/>
      <c r="T2414" s="205"/>
      <c r="U2414" s="205"/>
      <c r="V2414" s="205"/>
      <c r="W2414" s="205"/>
      <c r="X2414" s="205"/>
      <c r="Y2414" s="205"/>
      <c r="Z2414" s="205"/>
      <c r="AA2414" s="205"/>
      <c r="AB2414" s="205"/>
      <c r="AC2414" s="205"/>
      <c r="AD2414" s="205"/>
      <c r="AE2414" s="205"/>
      <c r="AF2414" s="205"/>
      <c r="AG2414" s="221">
        <v>2025</v>
      </c>
      <c r="AH2414" s="158"/>
      <c r="AI2414" s="175"/>
      <c r="AJ2414" s="152"/>
      <c r="AK2414" s="15">
        <f ca="1">MAX(AK2410:AK2413)+1</f>
        <v>2306</v>
      </c>
      <c r="AL2414" s="15" t="s">
        <v>155</v>
      </c>
      <c r="AM2414" s="15" t="str">
        <f t="shared" ca="1" si="619"/>
        <v>2306.</v>
      </c>
      <c r="AN2414" s="222"/>
      <c r="AO2414" s="15"/>
      <c r="AP2414" s="16"/>
    </row>
    <row r="2415" spans="1:42" ht="22.5" hidden="1" customHeight="1" x14ac:dyDescent="0.25">
      <c r="A2415" s="83" t="str">
        <f t="shared" ca="1" si="615"/>
        <v>2307.</v>
      </c>
      <c r="B2415" s="26">
        <v>4893</v>
      </c>
      <c r="C2415" s="313" t="s">
        <v>3044</v>
      </c>
      <c r="D2415" s="26">
        <v>1964</v>
      </c>
      <c r="E2415" s="135" t="s">
        <v>2957</v>
      </c>
      <c r="F2415" s="83" t="s">
        <v>2959</v>
      </c>
      <c r="G2415" s="26">
        <v>5</v>
      </c>
      <c r="H2415" s="26">
        <v>3</v>
      </c>
      <c r="I2415" s="214">
        <v>2452.3000000000002</v>
      </c>
      <c r="J2415" s="205">
        <v>2452.3000000000002</v>
      </c>
      <c r="K2415" s="214">
        <v>2452.3000000000002</v>
      </c>
      <c r="L2415" s="263">
        <v>114</v>
      </c>
      <c r="M2415" s="214">
        <f t="shared" si="621"/>
        <v>308100</v>
      </c>
      <c r="N2415" s="205"/>
      <c r="O2415" s="211"/>
      <c r="P2415" s="205"/>
      <c r="Q2415" s="205">
        <f t="shared" si="622"/>
        <v>308100</v>
      </c>
      <c r="R2415" s="205">
        <v>308100</v>
      </c>
      <c r="S2415" s="219"/>
      <c r="T2415" s="205"/>
      <c r="U2415" s="205"/>
      <c r="V2415" s="205"/>
      <c r="W2415" s="205"/>
      <c r="X2415" s="205"/>
      <c r="Y2415" s="205"/>
      <c r="Z2415" s="205"/>
      <c r="AA2415" s="205"/>
      <c r="AB2415" s="205"/>
      <c r="AC2415" s="205"/>
      <c r="AD2415" s="205"/>
      <c r="AE2415" s="205"/>
      <c r="AF2415" s="205"/>
      <c r="AG2415" s="221">
        <v>2025</v>
      </c>
      <c r="AH2415" s="158"/>
      <c r="AI2415" s="175"/>
      <c r="AJ2415" s="152"/>
      <c r="AK2415" s="15">
        <f ca="1">MAX(AK2411:AK2414)+1</f>
        <v>2307</v>
      </c>
      <c r="AL2415" s="15" t="s">
        <v>155</v>
      </c>
      <c r="AM2415" s="15" t="str">
        <f t="shared" ca="1" si="619"/>
        <v>2307.</v>
      </c>
      <c r="AN2415" s="222"/>
      <c r="AO2415" s="15"/>
      <c r="AP2415" s="16"/>
    </row>
    <row r="2416" spans="1:42" ht="23.25" hidden="1" customHeight="1" x14ac:dyDescent="0.25">
      <c r="A2416" s="83" t="str">
        <f t="shared" ca="1" si="615"/>
        <v>2308.</v>
      </c>
      <c r="B2416" s="144">
        <v>4797</v>
      </c>
      <c r="C2416" s="47" t="s">
        <v>2291</v>
      </c>
      <c r="D2416" s="26">
        <v>1975</v>
      </c>
      <c r="E2416" s="135" t="s">
        <v>2957</v>
      </c>
      <c r="F2416" s="83" t="s">
        <v>2959</v>
      </c>
      <c r="G2416" s="26">
        <v>9</v>
      </c>
      <c r="H2416" s="26">
        <v>2</v>
      </c>
      <c r="I2416" s="214">
        <v>5368.9</v>
      </c>
      <c r="J2416" s="214">
        <v>5315.8</v>
      </c>
      <c r="K2416" s="214">
        <v>3994.1</v>
      </c>
      <c r="L2416" s="263">
        <v>182</v>
      </c>
      <c r="M2416" s="214">
        <f t="shared" si="621"/>
        <v>3106160</v>
      </c>
      <c r="N2416" s="205"/>
      <c r="O2416" s="211"/>
      <c r="P2416" s="205"/>
      <c r="Q2416" s="205">
        <f t="shared" si="622"/>
        <v>3106160</v>
      </c>
      <c r="R2416" s="205"/>
      <c r="S2416" s="219">
        <v>1</v>
      </c>
      <c r="T2416" s="205">
        <f>S2416*3106160</f>
        <v>3106160</v>
      </c>
      <c r="U2416" s="205"/>
      <c r="V2416" s="205"/>
      <c r="W2416" s="205"/>
      <c r="X2416" s="205"/>
      <c r="Y2416" s="205"/>
      <c r="Z2416" s="205"/>
      <c r="AA2416" s="205"/>
      <c r="AB2416" s="205"/>
      <c r="AC2416" s="209"/>
      <c r="AD2416" s="209"/>
      <c r="AE2416" s="205"/>
      <c r="AF2416" s="205"/>
      <c r="AG2416" s="221">
        <v>2025</v>
      </c>
      <c r="AH2416" s="264"/>
      <c r="AI2416" s="175"/>
      <c r="AJ2416" s="152"/>
      <c r="AK2416" s="15">
        <f ca="1">MAX(AK2412:AK2415)+1</f>
        <v>2308</v>
      </c>
      <c r="AL2416" s="15" t="s">
        <v>155</v>
      </c>
      <c r="AM2416" s="15" t="str">
        <f t="shared" ca="1" si="619"/>
        <v>2308.</v>
      </c>
      <c r="AN2416" s="222"/>
      <c r="AP2416" s="16"/>
    </row>
    <row r="2417" spans="1:42" ht="22.5" hidden="1" customHeight="1" x14ac:dyDescent="0.25">
      <c r="A2417" s="83" t="str">
        <f t="shared" ca="1" si="615"/>
        <v>2309.</v>
      </c>
      <c r="B2417" s="26">
        <v>5274</v>
      </c>
      <c r="C2417" s="242" t="s">
        <v>3045</v>
      </c>
      <c r="D2417" s="26">
        <v>1979</v>
      </c>
      <c r="E2417" s="135" t="s">
        <v>2957</v>
      </c>
      <c r="F2417" s="83" t="s">
        <v>2958</v>
      </c>
      <c r="G2417" s="26">
        <v>5</v>
      </c>
      <c r="H2417" s="26">
        <v>4</v>
      </c>
      <c r="I2417" s="205">
        <v>3803.9</v>
      </c>
      <c r="J2417" s="205">
        <v>3541.3</v>
      </c>
      <c r="K2417" s="205">
        <v>3458.1</v>
      </c>
      <c r="L2417" s="219">
        <v>166</v>
      </c>
      <c r="M2417" s="214">
        <f t="shared" si="621"/>
        <v>793357.5</v>
      </c>
      <c r="N2417" s="205"/>
      <c r="O2417" s="211"/>
      <c r="P2417" s="205"/>
      <c r="Q2417" s="205">
        <f t="shared" si="622"/>
        <v>793357.5</v>
      </c>
      <c r="R2417" s="205">
        <v>793357.5</v>
      </c>
      <c r="S2417" s="219"/>
      <c r="T2417" s="205"/>
      <c r="U2417" s="205"/>
      <c r="V2417" s="205"/>
      <c r="W2417" s="205"/>
      <c r="X2417" s="205"/>
      <c r="Y2417" s="205"/>
      <c r="Z2417" s="205"/>
      <c r="AA2417" s="205"/>
      <c r="AB2417" s="205"/>
      <c r="AC2417" s="205"/>
      <c r="AD2417" s="205"/>
      <c r="AE2417" s="205"/>
      <c r="AF2417" s="205"/>
      <c r="AG2417" s="221">
        <v>2025</v>
      </c>
      <c r="AH2417" s="158"/>
      <c r="AI2417" s="175"/>
      <c r="AJ2417" s="153"/>
      <c r="AK2417" s="15">
        <f ca="1">MAX(AK2413:AK2416)+1</f>
        <v>2309</v>
      </c>
      <c r="AL2417" s="15" t="s">
        <v>155</v>
      </c>
      <c r="AM2417" s="15" t="str">
        <f t="shared" ca="1" si="619"/>
        <v>2309.</v>
      </c>
      <c r="AN2417" s="222"/>
      <c r="AO2417" s="15"/>
      <c r="AP2417" s="16"/>
    </row>
    <row r="2418" spans="1:42" ht="22.5" hidden="1" customHeight="1" x14ac:dyDescent="0.25">
      <c r="A2418" s="83" t="str">
        <f t="shared" ca="1" si="615"/>
        <v>2310.</v>
      </c>
      <c r="B2418" s="26">
        <v>4667</v>
      </c>
      <c r="C2418" s="313" t="s">
        <v>3046</v>
      </c>
      <c r="D2418" s="26">
        <v>1990</v>
      </c>
      <c r="E2418" s="135" t="s">
        <v>2957</v>
      </c>
      <c r="F2418" s="83" t="s">
        <v>2958</v>
      </c>
      <c r="G2418" s="26">
        <v>9</v>
      </c>
      <c r="H2418" s="26">
        <v>2</v>
      </c>
      <c r="I2418" s="214">
        <v>4400.3</v>
      </c>
      <c r="J2418" s="214">
        <v>3904.7</v>
      </c>
      <c r="K2418" s="214">
        <v>3889.3</v>
      </c>
      <c r="L2418" s="263">
        <v>186</v>
      </c>
      <c r="M2418" s="214">
        <f t="shared" si="621"/>
        <v>6212320</v>
      </c>
      <c r="N2418" s="205"/>
      <c r="O2418" s="211"/>
      <c r="P2418" s="205"/>
      <c r="Q2418" s="205">
        <f t="shared" si="622"/>
        <v>6212320</v>
      </c>
      <c r="R2418" s="205"/>
      <c r="S2418" s="219">
        <v>2</v>
      </c>
      <c r="T2418" s="205">
        <f t="shared" ref="T2418" si="624">S2418*3106160</f>
        <v>6212320</v>
      </c>
      <c r="U2418" s="205"/>
      <c r="V2418" s="205"/>
      <c r="W2418" s="205"/>
      <c r="X2418" s="205"/>
      <c r="Y2418" s="205"/>
      <c r="Z2418" s="205"/>
      <c r="AA2418" s="205"/>
      <c r="AB2418" s="205"/>
      <c r="AC2418" s="205"/>
      <c r="AD2418" s="205"/>
      <c r="AE2418" s="205"/>
      <c r="AF2418" s="205"/>
      <c r="AG2418" s="221">
        <v>2025</v>
      </c>
      <c r="AH2418" s="264"/>
      <c r="AI2418" s="175"/>
      <c r="AJ2418" s="152"/>
      <c r="AK2418" s="15">
        <f ca="1">MAX(AK2383:AK2417)+1</f>
        <v>2310</v>
      </c>
      <c r="AL2418" s="15" t="s">
        <v>155</v>
      </c>
      <c r="AM2418" s="15" t="str">
        <f t="shared" ca="1" si="619"/>
        <v>2310.</v>
      </c>
      <c r="AN2418" s="222"/>
      <c r="AO2418" s="15"/>
      <c r="AP2418" s="16"/>
    </row>
    <row r="2419" spans="1:42" ht="23.25" hidden="1" customHeight="1" x14ac:dyDescent="0.25">
      <c r="A2419" s="83" t="str">
        <f t="shared" ca="1" si="615"/>
        <v>2311.</v>
      </c>
      <c r="B2419" s="26">
        <v>4725</v>
      </c>
      <c r="C2419" s="47" t="s">
        <v>3047</v>
      </c>
      <c r="D2419" s="26">
        <v>1991</v>
      </c>
      <c r="E2419" s="135" t="s">
        <v>2957</v>
      </c>
      <c r="F2419" s="83" t="s">
        <v>2959</v>
      </c>
      <c r="G2419" s="26">
        <v>12</v>
      </c>
      <c r="H2419" s="26">
        <v>1</v>
      </c>
      <c r="I2419" s="205">
        <v>4613.7</v>
      </c>
      <c r="J2419" s="205">
        <v>4120.5</v>
      </c>
      <c r="K2419" s="205">
        <v>4120.5</v>
      </c>
      <c r="L2419" s="219">
        <v>178</v>
      </c>
      <c r="M2419" s="214">
        <f t="shared" si="621"/>
        <v>6212320</v>
      </c>
      <c r="N2419" s="205"/>
      <c r="O2419" s="211"/>
      <c r="P2419" s="205"/>
      <c r="Q2419" s="205">
        <f t="shared" si="622"/>
        <v>6212320</v>
      </c>
      <c r="R2419" s="205"/>
      <c r="S2419" s="219">
        <v>2</v>
      </c>
      <c r="T2419" s="205">
        <f>S2419*3106160</f>
        <v>6212320</v>
      </c>
      <c r="U2419" s="205"/>
      <c r="V2419" s="205"/>
      <c r="W2419" s="205"/>
      <c r="X2419" s="205"/>
      <c r="Y2419" s="205"/>
      <c r="Z2419" s="205"/>
      <c r="AA2419" s="205"/>
      <c r="AB2419" s="205"/>
      <c r="AC2419" s="209"/>
      <c r="AD2419" s="209"/>
      <c r="AE2419" s="205"/>
      <c r="AF2419" s="205"/>
      <c r="AG2419" s="221">
        <v>2025</v>
      </c>
      <c r="AH2419" s="264"/>
      <c r="AI2419" s="175"/>
      <c r="AJ2419" s="152"/>
      <c r="AK2419" s="15">
        <f t="shared" ca="1" si="618"/>
        <v>2311</v>
      </c>
      <c r="AL2419" s="15" t="s">
        <v>155</v>
      </c>
      <c r="AM2419" s="15" t="str">
        <f t="shared" ca="1" si="619"/>
        <v>2311.</v>
      </c>
      <c r="AN2419" s="222"/>
      <c r="AP2419" s="16"/>
    </row>
    <row r="2420" spans="1:42" ht="22.5" hidden="1" customHeight="1" x14ac:dyDescent="0.25">
      <c r="A2420" s="83" t="str">
        <f t="shared" ca="1" si="615"/>
        <v>2312.</v>
      </c>
      <c r="B2420" s="26">
        <v>5161</v>
      </c>
      <c r="C2420" s="47" t="s">
        <v>3048</v>
      </c>
      <c r="D2420" s="26">
        <v>1992</v>
      </c>
      <c r="E2420" s="135" t="s">
        <v>2957</v>
      </c>
      <c r="F2420" s="83" t="s">
        <v>2958</v>
      </c>
      <c r="G2420" s="26">
        <v>9</v>
      </c>
      <c r="H2420" s="26">
        <v>2</v>
      </c>
      <c r="I2420" s="205">
        <v>4465.3999999999996</v>
      </c>
      <c r="J2420" s="205">
        <v>3995.1</v>
      </c>
      <c r="K2420" s="205">
        <v>3985.2</v>
      </c>
      <c r="L2420" s="219">
        <v>234</v>
      </c>
      <c r="M2420" s="214">
        <f t="shared" si="621"/>
        <v>6212320</v>
      </c>
      <c r="N2420" s="205"/>
      <c r="O2420" s="211"/>
      <c r="P2420" s="205"/>
      <c r="Q2420" s="205">
        <f t="shared" si="622"/>
        <v>6212320</v>
      </c>
      <c r="R2420" s="205"/>
      <c r="S2420" s="219">
        <v>2</v>
      </c>
      <c r="T2420" s="205">
        <f>S2420*3106160</f>
        <v>6212320</v>
      </c>
      <c r="U2420" s="205"/>
      <c r="V2420" s="205"/>
      <c r="W2420" s="205"/>
      <c r="X2420" s="205"/>
      <c r="Y2420" s="205"/>
      <c r="Z2420" s="205"/>
      <c r="AA2420" s="205"/>
      <c r="AB2420" s="205"/>
      <c r="AC2420" s="209"/>
      <c r="AD2420" s="209"/>
      <c r="AE2420" s="205"/>
      <c r="AF2420" s="205"/>
      <c r="AG2420" s="221">
        <v>2025</v>
      </c>
      <c r="AH2420" s="287"/>
      <c r="AI2420" s="175"/>
      <c r="AJ2420" s="152"/>
      <c r="AK2420" s="15">
        <f t="shared" ca="1" si="618"/>
        <v>2312</v>
      </c>
      <c r="AL2420" s="15" t="s">
        <v>155</v>
      </c>
      <c r="AM2420" s="15" t="str">
        <f t="shared" ca="1" si="619"/>
        <v>2312.</v>
      </c>
      <c r="AN2420" s="222"/>
      <c r="AO2420" s="15"/>
      <c r="AP2420" s="16"/>
    </row>
    <row r="2421" spans="1:42" ht="22.5" hidden="1" customHeight="1" x14ac:dyDescent="0.25">
      <c r="A2421" s="83" t="str">
        <f t="shared" ca="1" si="615"/>
        <v>2313.</v>
      </c>
      <c r="B2421" s="26">
        <v>4451</v>
      </c>
      <c r="C2421" s="242" t="s">
        <v>3049</v>
      </c>
      <c r="D2421" s="26">
        <v>1969</v>
      </c>
      <c r="E2421" s="135" t="s">
        <v>2957</v>
      </c>
      <c r="F2421" s="83" t="s">
        <v>2959</v>
      </c>
      <c r="G2421" s="26">
        <v>5</v>
      </c>
      <c r="H2421" s="26">
        <v>4</v>
      </c>
      <c r="I2421" s="205">
        <v>3178.2</v>
      </c>
      <c r="J2421" s="205">
        <v>2468</v>
      </c>
      <c r="K2421" s="205">
        <v>2468</v>
      </c>
      <c r="L2421" s="219">
        <v>136</v>
      </c>
      <c r="M2421" s="214">
        <f t="shared" si="621"/>
        <v>400000</v>
      </c>
      <c r="N2421" s="205"/>
      <c r="O2421" s="211"/>
      <c r="P2421" s="205"/>
      <c r="Q2421" s="205">
        <f t="shared" si="622"/>
        <v>400000</v>
      </c>
      <c r="R2421" s="205"/>
      <c r="S2421" s="219"/>
      <c r="T2421" s="205"/>
      <c r="U2421" s="205"/>
      <c r="V2421" s="205"/>
      <c r="W2421" s="205"/>
      <c r="X2421" s="205"/>
      <c r="Y2421" s="205"/>
      <c r="Z2421" s="205"/>
      <c r="AA2421" s="205"/>
      <c r="AB2421" s="205"/>
      <c r="AC2421" s="205"/>
      <c r="AD2421" s="205"/>
      <c r="AE2421" s="205">
        <v>400000</v>
      </c>
      <c r="AF2421" s="205"/>
      <c r="AG2421" s="221">
        <v>2025</v>
      </c>
      <c r="AH2421" s="158"/>
      <c r="AI2421" s="175"/>
      <c r="AJ2421" s="153"/>
      <c r="AK2421" s="15">
        <f t="shared" ca="1" si="618"/>
        <v>2313</v>
      </c>
      <c r="AL2421" s="15" t="s">
        <v>155</v>
      </c>
      <c r="AM2421" s="15" t="str">
        <f t="shared" ca="1" si="619"/>
        <v>2313.</v>
      </c>
      <c r="AN2421" s="222"/>
      <c r="AO2421" s="15"/>
      <c r="AP2421" s="16"/>
    </row>
    <row r="2422" spans="1:42" ht="22.5" hidden="1" customHeight="1" x14ac:dyDescent="0.25">
      <c r="A2422" s="83" t="str">
        <f ca="1">AM2422</f>
        <v>2314.</v>
      </c>
      <c r="B2422" s="26">
        <v>4255</v>
      </c>
      <c r="C2422" s="313" t="s">
        <v>2987</v>
      </c>
      <c r="D2422" s="26">
        <v>1993</v>
      </c>
      <c r="E2422" s="135" t="s">
        <v>2957</v>
      </c>
      <c r="F2422" s="83" t="s">
        <v>2959</v>
      </c>
      <c r="G2422" s="26">
        <v>12</v>
      </c>
      <c r="H2422" s="26">
        <v>1</v>
      </c>
      <c r="I2422" s="214">
        <v>7286.8</v>
      </c>
      <c r="J2422" s="205">
        <v>5078.3</v>
      </c>
      <c r="K2422" s="214">
        <v>3644</v>
      </c>
      <c r="L2422" s="263">
        <v>149</v>
      </c>
      <c r="M2422" s="214">
        <f t="shared" si="621"/>
        <v>6212320</v>
      </c>
      <c r="N2422" s="205"/>
      <c r="O2422" s="211"/>
      <c r="P2422" s="205"/>
      <c r="Q2422" s="205">
        <f t="shared" si="622"/>
        <v>6212320</v>
      </c>
      <c r="R2422" s="205"/>
      <c r="S2422" s="219">
        <v>2</v>
      </c>
      <c r="T2422" s="205">
        <f>S2422*3106160</f>
        <v>6212320</v>
      </c>
      <c r="U2422" s="205"/>
      <c r="V2422" s="205"/>
      <c r="W2422" s="205"/>
      <c r="X2422" s="205"/>
      <c r="Y2422" s="205"/>
      <c r="Z2422" s="205"/>
      <c r="AA2422" s="205"/>
      <c r="AB2422" s="205"/>
      <c r="AC2422" s="205"/>
      <c r="AD2422" s="205"/>
      <c r="AE2422" s="205"/>
      <c r="AF2422" s="205"/>
      <c r="AG2422" s="221">
        <v>2025</v>
      </c>
      <c r="AH2422" s="264"/>
      <c r="AI2422" s="175"/>
      <c r="AJ2422" s="152"/>
      <c r="AK2422" s="15">
        <f t="shared" ca="1" si="618"/>
        <v>2314</v>
      </c>
      <c r="AL2422" s="15" t="s">
        <v>155</v>
      </c>
      <c r="AM2422" s="15" t="str">
        <f t="shared" ca="1" si="619"/>
        <v>2314.</v>
      </c>
      <c r="AN2422" s="222"/>
      <c r="AO2422" s="15"/>
      <c r="AP2422" s="16"/>
    </row>
    <row r="2423" spans="1:42" ht="22.5" hidden="1" customHeight="1" x14ac:dyDescent="0.25">
      <c r="A2423" s="83" t="str">
        <f t="shared" ca="1" si="615"/>
        <v>2315.</v>
      </c>
      <c r="B2423" s="26">
        <v>4251</v>
      </c>
      <c r="C2423" s="47" t="s">
        <v>2988</v>
      </c>
      <c r="D2423" s="26">
        <v>1996</v>
      </c>
      <c r="E2423" s="135" t="s">
        <v>2957</v>
      </c>
      <c r="F2423" s="83" t="s">
        <v>2959</v>
      </c>
      <c r="G2423" s="26">
        <v>12</v>
      </c>
      <c r="H2423" s="26">
        <v>1</v>
      </c>
      <c r="I2423" s="205">
        <v>6075</v>
      </c>
      <c r="J2423" s="205">
        <v>6075</v>
      </c>
      <c r="K2423" s="205">
        <v>3781.9</v>
      </c>
      <c r="L2423" s="219">
        <v>148</v>
      </c>
      <c r="M2423" s="214">
        <f t="shared" si="621"/>
        <v>6212320</v>
      </c>
      <c r="N2423" s="205"/>
      <c r="O2423" s="211"/>
      <c r="P2423" s="205"/>
      <c r="Q2423" s="205">
        <f t="shared" si="622"/>
        <v>6212320</v>
      </c>
      <c r="R2423" s="205"/>
      <c r="S2423" s="219">
        <v>2</v>
      </c>
      <c r="T2423" s="205">
        <f>S2423*3106160</f>
        <v>6212320</v>
      </c>
      <c r="U2423" s="205"/>
      <c r="V2423" s="205"/>
      <c r="W2423" s="205"/>
      <c r="X2423" s="205"/>
      <c r="Y2423" s="205"/>
      <c r="Z2423" s="205"/>
      <c r="AA2423" s="205"/>
      <c r="AB2423" s="205"/>
      <c r="AC2423" s="209"/>
      <c r="AD2423" s="209"/>
      <c r="AE2423" s="205"/>
      <c r="AF2423" s="205"/>
      <c r="AG2423" s="221">
        <v>2025</v>
      </c>
      <c r="AH2423" s="287"/>
      <c r="AI2423" s="175"/>
      <c r="AJ2423" s="152"/>
      <c r="AK2423" s="15">
        <f t="shared" ca="1" si="618"/>
        <v>2315</v>
      </c>
      <c r="AL2423" s="15" t="s">
        <v>155</v>
      </c>
      <c r="AM2423" s="15" t="str">
        <f t="shared" ca="1" si="619"/>
        <v>2315.</v>
      </c>
      <c r="AN2423" s="222"/>
      <c r="AO2423" s="15"/>
      <c r="AP2423" s="16"/>
    </row>
    <row r="2424" spans="1:42" ht="22.5" hidden="1" customHeight="1" x14ac:dyDescent="0.25">
      <c r="A2424" s="83" t="str">
        <f t="shared" ca="1" si="615"/>
        <v>2316.</v>
      </c>
      <c r="B2424" s="26">
        <v>5035</v>
      </c>
      <c r="C2424" s="313" t="s">
        <v>3050</v>
      </c>
      <c r="D2424" s="26">
        <v>1997</v>
      </c>
      <c r="E2424" s="135" t="s">
        <v>2957</v>
      </c>
      <c r="F2424" s="83" t="s">
        <v>2959</v>
      </c>
      <c r="G2424" s="26">
        <v>5</v>
      </c>
      <c r="H2424" s="26">
        <v>4</v>
      </c>
      <c r="I2424" s="214">
        <v>3891.3</v>
      </c>
      <c r="J2424" s="205">
        <v>3322.3</v>
      </c>
      <c r="K2424" s="214">
        <v>3322.3</v>
      </c>
      <c r="L2424" s="263">
        <v>122</v>
      </c>
      <c r="M2424" s="214">
        <f t="shared" si="621"/>
        <v>911976</v>
      </c>
      <c r="N2424" s="205"/>
      <c r="O2424" s="211"/>
      <c r="P2424" s="205"/>
      <c r="Q2424" s="205">
        <f t="shared" si="622"/>
        <v>911976</v>
      </c>
      <c r="R2424" s="205">
        <v>911976</v>
      </c>
      <c r="S2424" s="219"/>
      <c r="T2424" s="205"/>
      <c r="U2424" s="205"/>
      <c r="V2424" s="205"/>
      <c r="W2424" s="205"/>
      <c r="X2424" s="205"/>
      <c r="Y2424" s="205"/>
      <c r="Z2424" s="205"/>
      <c r="AA2424" s="205"/>
      <c r="AB2424" s="205"/>
      <c r="AC2424" s="205"/>
      <c r="AD2424" s="205"/>
      <c r="AE2424" s="205"/>
      <c r="AF2424" s="205"/>
      <c r="AG2424" s="221">
        <v>2025</v>
      </c>
      <c r="AH2424" s="158"/>
      <c r="AI2424" s="175"/>
      <c r="AJ2424" s="152"/>
      <c r="AK2424" s="15">
        <f t="shared" ca="1" si="618"/>
        <v>2316</v>
      </c>
      <c r="AL2424" s="15" t="s">
        <v>155</v>
      </c>
      <c r="AM2424" s="15" t="str">
        <f t="shared" ca="1" si="619"/>
        <v>2316.</v>
      </c>
      <c r="AN2424" s="222"/>
      <c r="AO2424" s="15"/>
      <c r="AP2424" s="16"/>
    </row>
    <row r="2425" spans="1:42" ht="22.5" hidden="1" customHeight="1" x14ac:dyDescent="0.25">
      <c r="A2425" s="83" t="str">
        <f t="shared" ca="1" si="615"/>
        <v>2317.</v>
      </c>
      <c r="B2425" s="147">
        <v>4289</v>
      </c>
      <c r="C2425" s="286" t="s">
        <v>2989</v>
      </c>
      <c r="D2425" s="26">
        <v>1994</v>
      </c>
      <c r="E2425" s="135" t="s">
        <v>2957</v>
      </c>
      <c r="F2425" s="83" t="s">
        <v>2959</v>
      </c>
      <c r="G2425" s="26">
        <v>14</v>
      </c>
      <c r="H2425" s="26">
        <v>1</v>
      </c>
      <c r="I2425" s="214">
        <v>5283.4</v>
      </c>
      <c r="J2425" s="214">
        <v>2485.4</v>
      </c>
      <c r="K2425" s="214">
        <v>2485.4</v>
      </c>
      <c r="L2425" s="263">
        <v>202</v>
      </c>
      <c r="M2425" s="214">
        <f t="shared" si="621"/>
        <v>6212320</v>
      </c>
      <c r="N2425" s="205"/>
      <c r="O2425" s="211"/>
      <c r="P2425" s="205"/>
      <c r="Q2425" s="205">
        <f t="shared" si="622"/>
        <v>6212320</v>
      </c>
      <c r="R2425" s="205"/>
      <c r="S2425" s="219">
        <v>2</v>
      </c>
      <c r="T2425" s="205">
        <f>S2425*3106160</f>
        <v>6212320</v>
      </c>
      <c r="U2425" s="205"/>
      <c r="V2425" s="205"/>
      <c r="W2425" s="205"/>
      <c r="X2425" s="205"/>
      <c r="Y2425" s="205"/>
      <c r="Z2425" s="205"/>
      <c r="AA2425" s="205"/>
      <c r="AB2425" s="205"/>
      <c r="AC2425" s="205"/>
      <c r="AD2425" s="205"/>
      <c r="AE2425" s="205"/>
      <c r="AF2425" s="205"/>
      <c r="AG2425" s="221">
        <v>2025</v>
      </c>
      <c r="AH2425" s="264"/>
      <c r="AI2425" s="175"/>
      <c r="AJ2425" s="152"/>
      <c r="AK2425" s="15">
        <f t="shared" ca="1" si="618"/>
        <v>2317</v>
      </c>
      <c r="AL2425" s="15" t="s">
        <v>155</v>
      </c>
      <c r="AM2425" s="15" t="str">
        <f t="shared" ca="1" si="619"/>
        <v>2317.</v>
      </c>
      <c r="AN2425" s="222"/>
      <c r="AO2425" s="15"/>
      <c r="AP2425" s="16"/>
    </row>
    <row r="2426" spans="1:42" ht="22.5" hidden="1" customHeight="1" x14ac:dyDescent="0.25">
      <c r="A2426" s="83" t="str">
        <f t="shared" ca="1" si="615"/>
        <v>2318.</v>
      </c>
      <c r="B2426" s="26">
        <v>4698</v>
      </c>
      <c r="C2426" s="313" t="s">
        <v>1067</v>
      </c>
      <c r="D2426" s="26">
        <v>1967</v>
      </c>
      <c r="E2426" s="135" t="s">
        <v>2957</v>
      </c>
      <c r="F2426" s="83" t="s">
        <v>2958</v>
      </c>
      <c r="G2426" s="26">
        <v>5</v>
      </c>
      <c r="H2426" s="26">
        <v>5</v>
      </c>
      <c r="I2426" s="214">
        <v>4844.3</v>
      </c>
      <c r="J2426" s="205">
        <v>3171.3</v>
      </c>
      <c r="K2426" s="214">
        <v>3171.3</v>
      </c>
      <c r="L2426" s="263">
        <v>228</v>
      </c>
      <c r="M2426" s="214">
        <f t="shared" si="621"/>
        <v>1236085</v>
      </c>
      <c r="N2426" s="205"/>
      <c r="O2426" s="211"/>
      <c r="P2426" s="205"/>
      <c r="Q2426" s="205">
        <f t="shared" si="622"/>
        <v>1236085</v>
      </c>
      <c r="R2426" s="205">
        <v>1236085</v>
      </c>
      <c r="S2426" s="219"/>
      <c r="T2426" s="205"/>
      <c r="U2426" s="205"/>
      <c r="V2426" s="205"/>
      <c r="W2426" s="205"/>
      <c r="X2426" s="205"/>
      <c r="Y2426" s="205"/>
      <c r="Z2426" s="205"/>
      <c r="AA2426" s="205"/>
      <c r="AB2426" s="205"/>
      <c r="AC2426" s="205"/>
      <c r="AD2426" s="205"/>
      <c r="AE2426" s="205"/>
      <c r="AF2426" s="205"/>
      <c r="AG2426" s="221">
        <v>2025</v>
      </c>
      <c r="AH2426" s="158"/>
      <c r="AI2426" s="175"/>
      <c r="AJ2426" s="152"/>
      <c r="AK2426" s="15">
        <f t="shared" ca="1" si="618"/>
        <v>2318</v>
      </c>
      <c r="AL2426" s="15" t="s">
        <v>155</v>
      </c>
      <c r="AM2426" s="15" t="str">
        <f t="shared" ca="1" si="619"/>
        <v>2318.</v>
      </c>
      <c r="AN2426" s="222"/>
      <c r="AO2426" s="15"/>
      <c r="AP2426" s="16"/>
    </row>
    <row r="2427" spans="1:42" s="140" customFormat="1" ht="23.25" hidden="1" customHeight="1" x14ac:dyDescent="0.25">
      <c r="A2427" s="83" t="str">
        <f t="shared" ca="1" si="615"/>
        <v>2319.</v>
      </c>
      <c r="B2427" s="83">
        <v>4343</v>
      </c>
      <c r="C2427" s="290" t="s">
        <v>3051</v>
      </c>
      <c r="D2427" s="83">
        <v>1973</v>
      </c>
      <c r="E2427" s="135" t="s">
        <v>2957</v>
      </c>
      <c r="F2427" s="83" t="s">
        <v>2959</v>
      </c>
      <c r="G2427" s="26">
        <v>5</v>
      </c>
      <c r="H2427" s="26">
        <v>6</v>
      </c>
      <c r="I2427" s="214">
        <v>6689.89</v>
      </c>
      <c r="J2427" s="205">
        <v>4495.3</v>
      </c>
      <c r="K2427" s="214">
        <v>4495.3</v>
      </c>
      <c r="L2427" s="263">
        <v>200</v>
      </c>
      <c r="M2427" s="291">
        <f t="shared" si="621"/>
        <v>1306344</v>
      </c>
      <c r="N2427" s="176"/>
      <c r="O2427" s="174"/>
      <c r="P2427" s="176"/>
      <c r="Q2427" s="176">
        <f t="shared" si="622"/>
        <v>1306344</v>
      </c>
      <c r="R2427" s="176">
        <v>1306344</v>
      </c>
      <c r="S2427" s="32"/>
      <c r="T2427" s="176"/>
      <c r="U2427" s="176"/>
      <c r="V2427" s="176"/>
      <c r="W2427" s="176"/>
      <c r="X2427" s="176"/>
      <c r="Y2427" s="176"/>
      <c r="Z2427" s="176"/>
      <c r="AA2427" s="176"/>
      <c r="AB2427" s="176"/>
      <c r="AC2427" s="316"/>
      <c r="AD2427" s="316"/>
      <c r="AE2427" s="176"/>
      <c r="AF2427" s="176"/>
      <c r="AG2427" s="317">
        <v>2025</v>
      </c>
      <c r="AH2427" s="158"/>
      <c r="AI2427" s="175"/>
      <c r="AJ2427" s="292"/>
      <c r="AK2427" s="15">
        <f t="shared" ca="1" si="618"/>
        <v>2319</v>
      </c>
      <c r="AL2427" s="15" t="s">
        <v>155</v>
      </c>
      <c r="AM2427" s="15" t="str">
        <f t="shared" ca="1" si="619"/>
        <v>2319.</v>
      </c>
      <c r="AN2427" s="179"/>
      <c r="AO2427" s="293"/>
      <c r="AP2427" s="16"/>
    </row>
    <row r="2428" spans="1:42" ht="22.5" hidden="1" customHeight="1" x14ac:dyDescent="0.25">
      <c r="A2428" s="83" t="str">
        <f ca="1">AM2428</f>
        <v>2321.</v>
      </c>
      <c r="B2428" s="26">
        <v>5219</v>
      </c>
      <c r="C2428" s="313" t="s">
        <v>1077</v>
      </c>
      <c r="D2428" s="26">
        <v>1967</v>
      </c>
      <c r="E2428" s="135" t="s">
        <v>2957</v>
      </c>
      <c r="F2428" s="83" t="s">
        <v>2959</v>
      </c>
      <c r="G2428" s="26">
        <v>5</v>
      </c>
      <c r="H2428" s="26">
        <v>4</v>
      </c>
      <c r="I2428" s="214">
        <v>2637.4</v>
      </c>
      <c r="J2428" s="214">
        <v>2637.4</v>
      </c>
      <c r="K2428" s="214">
        <v>2637.4</v>
      </c>
      <c r="L2428" s="263">
        <v>110</v>
      </c>
      <c r="M2428" s="214">
        <f>R2428+T2428+V2428+X2428+Z2428+AB2428+AE2428+AF2428</f>
        <v>1293600</v>
      </c>
      <c r="N2428" s="205"/>
      <c r="O2428" s="211"/>
      <c r="P2428" s="205"/>
      <c r="Q2428" s="205">
        <f t="shared" ref="Q2428:Q2432" si="625">M2428</f>
        <v>1293600</v>
      </c>
      <c r="R2428" s="205">
        <v>1293600</v>
      </c>
      <c r="S2428" s="219"/>
      <c r="T2428" s="205"/>
      <c r="U2428" s="205"/>
      <c r="V2428" s="205"/>
      <c r="W2428" s="205"/>
      <c r="X2428" s="205"/>
      <c r="Y2428" s="205"/>
      <c r="Z2428" s="205"/>
      <c r="AA2428" s="205"/>
      <c r="AB2428" s="205"/>
      <c r="AC2428" s="205"/>
      <c r="AD2428" s="205"/>
      <c r="AE2428" s="205"/>
      <c r="AF2428" s="205"/>
      <c r="AG2428" s="221">
        <v>2025</v>
      </c>
      <c r="AH2428" s="158"/>
      <c r="AI2428" s="175"/>
      <c r="AJ2428" s="152"/>
      <c r="AK2428" s="15">
        <f ca="1">MAX(AK2424:AK2427)+1</f>
        <v>2321</v>
      </c>
      <c r="AL2428" s="15" t="s">
        <v>155</v>
      </c>
      <c r="AM2428" s="15" t="str">
        <f t="shared" ca="1" si="619"/>
        <v>2321.</v>
      </c>
      <c r="AN2428" s="222"/>
      <c r="AO2428" s="16"/>
      <c r="AP2428" s="16"/>
    </row>
    <row r="2429" spans="1:42" ht="22.5" hidden="1" customHeight="1" x14ac:dyDescent="0.25">
      <c r="A2429" s="83" t="str">
        <f ca="1">AM2429</f>
        <v>2322.</v>
      </c>
      <c r="B2429" s="26">
        <v>5371</v>
      </c>
      <c r="C2429" s="313" t="s">
        <v>1083</v>
      </c>
      <c r="D2429" s="26">
        <v>1969</v>
      </c>
      <c r="E2429" s="135" t="s">
        <v>2957</v>
      </c>
      <c r="F2429" s="83" t="s">
        <v>2958</v>
      </c>
      <c r="G2429" s="26">
        <v>5</v>
      </c>
      <c r="H2429" s="26">
        <v>5</v>
      </c>
      <c r="I2429" s="214">
        <v>3748.6</v>
      </c>
      <c r="J2429" s="214">
        <v>3439.3</v>
      </c>
      <c r="K2429" s="214">
        <v>3439.3</v>
      </c>
      <c r="L2429" s="263">
        <v>146</v>
      </c>
      <c r="M2429" s="214">
        <f>R2429+T2429+V2429+X2429+Z2429+AB2429+AE2429+AF2429</f>
        <v>1663200</v>
      </c>
      <c r="N2429" s="205"/>
      <c r="O2429" s="211"/>
      <c r="P2429" s="205"/>
      <c r="Q2429" s="205">
        <f t="shared" si="625"/>
        <v>1663200</v>
      </c>
      <c r="R2429" s="205">
        <v>1663200</v>
      </c>
      <c r="S2429" s="219"/>
      <c r="T2429" s="205"/>
      <c r="U2429" s="205"/>
      <c r="V2429" s="205"/>
      <c r="W2429" s="205"/>
      <c r="X2429" s="205"/>
      <c r="Y2429" s="205"/>
      <c r="Z2429" s="205"/>
      <c r="AA2429" s="205"/>
      <c r="AB2429" s="205"/>
      <c r="AC2429" s="205"/>
      <c r="AD2429" s="205"/>
      <c r="AE2429" s="205"/>
      <c r="AF2429" s="205"/>
      <c r="AG2429" s="221">
        <v>2025</v>
      </c>
      <c r="AH2429" s="158"/>
      <c r="AI2429" s="175"/>
      <c r="AJ2429" s="152"/>
      <c r="AK2429" s="15">
        <f ca="1">MAX(AK2425:AK2428)+1</f>
        <v>2322</v>
      </c>
      <c r="AL2429" s="15" t="s">
        <v>155</v>
      </c>
      <c r="AM2429" s="15" t="str">
        <f t="shared" ca="1" si="619"/>
        <v>2322.</v>
      </c>
      <c r="AN2429" s="222"/>
      <c r="AO2429" s="16"/>
      <c r="AP2429" s="16"/>
    </row>
    <row r="2430" spans="1:42" ht="22.5" hidden="1" customHeight="1" x14ac:dyDescent="0.25">
      <c r="A2430" s="83" t="str">
        <f ca="1">AM2430</f>
        <v>2323.</v>
      </c>
      <c r="B2430" s="26">
        <v>5021</v>
      </c>
      <c r="C2430" s="313" t="s">
        <v>1046</v>
      </c>
      <c r="D2430" s="26">
        <v>1970</v>
      </c>
      <c r="E2430" s="135" t="s">
        <v>2957</v>
      </c>
      <c r="F2430" s="83" t="s">
        <v>2958</v>
      </c>
      <c r="G2430" s="26">
        <v>5</v>
      </c>
      <c r="H2430" s="26">
        <v>3</v>
      </c>
      <c r="I2430" s="205">
        <v>2478</v>
      </c>
      <c r="J2430" s="205">
        <v>2037.9</v>
      </c>
      <c r="K2430" s="205">
        <v>2037.9</v>
      </c>
      <c r="L2430" s="219">
        <v>90</v>
      </c>
      <c r="M2430" s="214">
        <f>R2430+T2430+V2430+X2430+Z2430+AB2430+AE2430+AF2430</f>
        <v>1145760</v>
      </c>
      <c r="N2430" s="205"/>
      <c r="O2430" s="211"/>
      <c r="P2430" s="205"/>
      <c r="Q2430" s="205">
        <f t="shared" si="625"/>
        <v>1145760</v>
      </c>
      <c r="R2430" s="205">
        <v>1145760</v>
      </c>
      <c r="S2430" s="219"/>
      <c r="T2430" s="205"/>
      <c r="U2430" s="205"/>
      <c r="V2430" s="205"/>
      <c r="W2430" s="205"/>
      <c r="X2430" s="205"/>
      <c r="Y2430" s="205"/>
      <c r="Z2430" s="205"/>
      <c r="AA2430" s="205"/>
      <c r="AB2430" s="205"/>
      <c r="AC2430" s="205"/>
      <c r="AD2430" s="205"/>
      <c r="AE2430" s="205"/>
      <c r="AF2430" s="205"/>
      <c r="AG2430" s="221">
        <v>2025</v>
      </c>
      <c r="AH2430" s="158"/>
      <c r="AI2430" s="175"/>
      <c r="AJ2430" s="152"/>
      <c r="AK2430" s="15">
        <f ca="1">MAX(AK2426:AK2429)+1</f>
        <v>2323</v>
      </c>
      <c r="AL2430" s="15" t="s">
        <v>155</v>
      </c>
      <c r="AM2430" s="15" t="str">
        <f t="shared" ca="1" si="619"/>
        <v>2323.</v>
      </c>
      <c r="AN2430" s="222"/>
      <c r="AO2430" s="16"/>
      <c r="AP2430" s="16"/>
    </row>
    <row r="2431" spans="1:42" ht="22.5" hidden="1" customHeight="1" x14ac:dyDescent="0.25">
      <c r="A2431" s="83" t="str">
        <f ca="1">AM2431</f>
        <v>2324.</v>
      </c>
      <c r="B2431" s="26">
        <v>4322</v>
      </c>
      <c r="C2431" s="313" t="s">
        <v>2013</v>
      </c>
      <c r="D2431" s="26">
        <v>1990</v>
      </c>
      <c r="E2431" s="135" t="s">
        <v>2957</v>
      </c>
      <c r="F2431" s="83" t="s">
        <v>2959</v>
      </c>
      <c r="G2431" s="26">
        <v>4</v>
      </c>
      <c r="H2431" s="26">
        <v>5</v>
      </c>
      <c r="I2431" s="214">
        <v>3376.4</v>
      </c>
      <c r="J2431" s="214">
        <v>3037.9</v>
      </c>
      <c r="K2431" s="214">
        <v>3037.9</v>
      </c>
      <c r="L2431" s="263">
        <v>117</v>
      </c>
      <c r="M2431" s="214">
        <f>R2431+T2431+V2431+X2431+Z2431+AB2431+AE2431+AF2431</f>
        <v>325710</v>
      </c>
      <c r="N2431" s="205"/>
      <c r="O2431" s="211"/>
      <c r="P2431" s="205"/>
      <c r="Q2431" s="205">
        <f t="shared" si="625"/>
        <v>325710</v>
      </c>
      <c r="R2431" s="205">
        <v>325710</v>
      </c>
      <c r="S2431" s="219"/>
      <c r="T2431" s="205"/>
      <c r="U2431" s="205"/>
      <c r="V2431" s="205"/>
      <c r="W2431" s="205"/>
      <c r="X2431" s="205"/>
      <c r="Y2431" s="205"/>
      <c r="Z2431" s="205"/>
      <c r="AA2431" s="205"/>
      <c r="AB2431" s="205"/>
      <c r="AC2431" s="205"/>
      <c r="AD2431" s="205"/>
      <c r="AE2431" s="205"/>
      <c r="AF2431" s="205"/>
      <c r="AG2431" s="221">
        <v>2025</v>
      </c>
      <c r="AH2431" s="158"/>
      <c r="AI2431" s="175"/>
      <c r="AJ2431" s="152"/>
      <c r="AK2431" s="15">
        <f ca="1">MAX(AK2427:AK2430)+1</f>
        <v>2324</v>
      </c>
      <c r="AL2431" s="15" t="s">
        <v>155</v>
      </c>
      <c r="AM2431" s="15" t="str">
        <f t="shared" ca="1" si="619"/>
        <v>2324.</v>
      </c>
      <c r="AN2431" s="222"/>
      <c r="AO2431" s="15"/>
      <c r="AP2431" s="16"/>
    </row>
    <row r="2432" spans="1:42" ht="22.5" hidden="1" customHeight="1" x14ac:dyDescent="0.25">
      <c r="A2432" s="83" t="str">
        <f ca="1">AM2432</f>
        <v>2325.</v>
      </c>
      <c r="B2432" s="26">
        <v>4811</v>
      </c>
      <c r="C2432" s="252" t="s">
        <v>2240</v>
      </c>
      <c r="D2432" s="26">
        <v>1968</v>
      </c>
      <c r="E2432" s="135" t="s">
        <v>2957</v>
      </c>
      <c r="F2432" s="83" t="s">
        <v>2959</v>
      </c>
      <c r="G2432" s="26">
        <v>5</v>
      </c>
      <c r="H2432" s="26">
        <v>7</v>
      </c>
      <c r="I2432" s="214">
        <v>4825.8999999999996</v>
      </c>
      <c r="J2432" s="205">
        <v>4517.8999999999996</v>
      </c>
      <c r="K2432" s="214">
        <v>3174.7</v>
      </c>
      <c r="L2432" s="263">
        <v>204</v>
      </c>
      <c r="M2432" s="214">
        <f>R2432+T2432+V2432+X2432+Z2432+AB2432+AE2432+AF2432</f>
        <v>1022868</v>
      </c>
      <c r="N2432" s="205"/>
      <c r="O2432" s="211"/>
      <c r="P2432" s="205"/>
      <c r="Q2432" s="205">
        <f t="shared" si="625"/>
        <v>1022868</v>
      </c>
      <c r="R2432" s="205">
        <v>1022868</v>
      </c>
      <c r="S2432" s="219"/>
      <c r="T2432" s="205"/>
      <c r="U2432" s="205"/>
      <c r="V2432" s="205"/>
      <c r="W2432" s="205"/>
      <c r="X2432" s="205"/>
      <c r="Y2432" s="205"/>
      <c r="Z2432" s="205"/>
      <c r="AA2432" s="205"/>
      <c r="AB2432" s="205"/>
      <c r="AC2432" s="205"/>
      <c r="AD2432" s="205"/>
      <c r="AE2432" s="205"/>
      <c r="AF2432" s="205"/>
      <c r="AG2432" s="221">
        <v>2025</v>
      </c>
      <c r="AH2432" s="158"/>
      <c r="AI2432" s="175"/>
      <c r="AJ2432" s="152"/>
      <c r="AK2432" s="15">
        <f ca="1">MAX(AK2384:AK2431)+1</f>
        <v>2325</v>
      </c>
      <c r="AL2432" s="15" t="s">
        <v>155</v>
      </c>
      <c r="AM2432" s="15" t="str">
        <f t="shared" ca="1" si="619"/>
        <v>2325.</v>
      </c>
      <c r="AN2432" s="222"/>
      <c r="AO2432" s="15"/>
      <c r="AP2432" s="16"/>
    </row>
    <row r="2433" spans="1:42" s="35" customFormat="1" ht="22.5" customHeight="1" x14ac:dyDescent="0.25">
      <c r="A2433" s="416"/>
      <c r="B2433" s="351"/>
      <c r="C2433" s="169" t="s">
        <v>1204</v>
      </c>
      <c r="D2433" s="344"/>
      <c r="E2433" s="346"/>
      <c r="F2433" s="343"/>
      <c r="G2433" s="344"/>
      <c r="H2433" s="344"/>
      <c r="I2433" s="202">
        <f>SUM(I2434:I3216)</f>
        <v>2860078.15</v>
      </c>
      <c r="J2433" s="202">
        <f t="shared" ref="J2433:AE2433" si="626">SUM(J2434:J3216)</f>
        <v>2465874.0599999973</v>
      </c>
      <c r="K2433" s="202">
        <f t="shared" si="626"/>
        <v>2322549.34</v>
      </c>
      <c r="L2433" s="350">
        <f t="shared" si="626"/>
        <v>117398</v>
      </c>
      <c r="M2433" s="174">
        <f t="shared" si="626"/>
        <v>3118748752.7540011</v>
      </c>
      <c r="N2433" s="174"/>
      <c r="O2433" s="174"/>
      <c r="P2433" s="174"/>
      <c r="Q2433" s="174">
        <f>M2433</f>
        <v>3118748752.7540011</v>
      </c>
      <c r="R2433" s="174">
        <f t="shared" si="626"/>
        <v>1710556879.8999999</v>
      </c>
      <c r="S2433" s="123">
        <f t="shared" si="626"/>
        <v>187</v>
      </c>
      <c r="T2433" s="174">
        <f t="shared" si="626"/>
        <v>580851920</v>
      </c>
      <c r="U2433" s="174">
        <f t="shared" si="626"/>
        <v>136158.69999999998</v>
      </c>
      <c r="V2433" s="174">
        <f t="shared" si="626"/>
        <v>580341582.00399995</v>
      </c>
      <c r="W2433" s="174">
        <f t="shared" si="626"/>
        <v>5578</v>
      </c>
      <c r="X2433" s="174">
        <f t="shared" si="626"/>
        <v>12349692</v>
      </c>
      <c r="Y2433" s="174">
        <f t="shared" si="626"/>
        <v>92616.860000000015</v>
      </c>
      <c r="Z2433" s="174">
        <f t="shared" si="626"/>
        <v>225620911.66</v>
      </c>
      <c r="AA2433" s="174">
        <f t="shared" si="626"/>
        <v>3017.4700000000003</v>
      </c>
      <c r="AB2433" s="174">
        <f t="shared" si="626"/>
        <v>8077767.1899999995</v>
      </c>
      <c r="AC2433" s="174"/>
      <c r="AD2433" s="174"/>
      <c r="AE2433" s="174">
        <f t="shared" si="626"/>
        <v>950000</v>
      </c>
      <c r="AF2433" s="174"/>
      <c r="AG2433" s="418"/>
      <c r="AH2433" s="165"/>
      <c r="AI2433" s="175"/>
      <c r="AJ2433" s="165"/>
      <c r="AK2433" s="203"/>
      <c r="AL2433" s="203"/>
      <c r="AM2433" s="203"/>
      <c r="AN2433" s="378"/>
      <c r="AP2433" s="16"/>
    </row>
    <row r="2434" spans="1:42" ht="22.5" hidden="1" customHeight="1" x14ac:dyDescent="0.25">
      <c r="A2434" s="83" t="str">
        <f t="shared" ref="A2434:A2475" ca="1" si="627">AM2434</f>
        <v>2326.</v>
      </c>
      <c r="B2434" s="26">
        <v>5438</v>
      </c>
      <c r="C2434" s="252" t="s">
        <v>999</v>
      </c>
      <c r="D2434" s="26">
        <v>1957</v>
      </c>
      <c r="E2434" s="135" t="s">
        <v>2957</v>
      </c>
      <c r="F2434" s="83" t="s">
        <v>2959</v>
      </c>
      <c r="G2434" s="26">
        <v>2</v>
      </c>
      <c r="H2434" s="26">
        <v>1</v>
      </c>
      <c r="I2434" s="205">
        <v>215.1</v>
      </c>
      <c r="J2434" s="205">
        <v>215.1</v>
      </c>
      <c r="K2434" s="205">
        <v>215.1</v>
      </c>
      <c r="L2434" s="219">
        <v>13</v>
      </c>
      <c r="M2434" s="214">
        <f t="shared" ref="M2434:M2475" si="628">R2434+T2434+V2434+X2434+Z2434+AB2434+AE2434+AF2434</f>
        <v>229908</v>
      </c>
      <c r="N2434" s="205"/>
      <c r="O2434" s="211"/>
      <c r="P2434" s="205"/>
      <c r="Q2434" s="205">
        <f t="shared" ref="Q2434:Q2475" si="629">M2434</f>
        <v>229908</v>
      </c>
      <c r="R2434" s="205">
        <v>229908</v>
      </c>
      <c r="S2434" s="219"/>
      <c r="T2434" s="205"/>
      <c r="U2434" s="205"/>
      <c r="V2434" s="205"/>
      <c r="W2434" s="205"/>
      <c r="X2434" s="205"/>
      <c r="Y2434" s="205"/>
      <c r="Z2434" s="205"/>
      <c r="AA2434" s="205"/>
      <c r="AB2434" s="205"/>
      <c r="AC2434" s="205"/>
      <c r="AD2434" s="205"/>
      <c r="AE2434" s="205"/>
      <c r="AF2434" s="205"/>
      <c r="AG2434" s="221">
        <v>2025</v>
      </c>
      <c r="AH2434" s="165"/>
      <c r="AI2434" s="175"/>
      <c r="AJ2434" s="152"/>
      <c r="AK2434" s="15">
        <f t="shared" ca="1" si="618"/>
        <v>2326</v>
      </c>
      <c r="AL2434" s="15" t="s">
        <v>155</v>
      </c>
      <c r="AM2434" s="15" t="str">
        <f t="shared" ca="1" si="619"/>
        <v>2326.</v>
      </c>
      <c r="AN2434" s="222"/>
      <c r="AO2434" s="15"/>
      <c r="AP2434" s="16"/>
    </row>
    <row r="2435" spans="1:42" ht="23.25" hidden="1" customHeight="1" x14ac:dyDescent="0.25">
      <c r="A2435" s="83" t="str">
        <f t="shared" ca="1" si="627"/>
        <v>2327.</v>
      </c>
      <c r="B2435" s="26">
        <v>4478</v>
      </c>
      <c r="C2435" s="47" t="s">
        <v>1819</v>
      </c>
      <c r="D2435" s="26">
        <v>1959</v>
      </c>
      <c r="E2435" s="135" t="s">
        <v>2957</v>
      </c>
      <c r="F2435" s="83" t="s">
        <v>2959</v>
      </c>
      <c r="G2435" s="26">
        <v>3</v>
      </c>
      <c r="H2435" s="26">
        <v>2</v>
      </c>
      <c r="I2435" s="214">
        <v>718.8</v>
      </c>
      <c r="J2435" s="214">
        <v>719.7</v>
      </c>
      <c r="K2435" s="214">
        <v>719.7</v>
      </c>
      <c r="L2435" s="263">
        <v>39</v>
      </c>
      <c r="M2435" s="214">
        <f t="shared" si="628"/>
        <v>1157338.32</v>
      </c>
      <c r="N2435" s="205"/>
      <c r="O2435" s="211"/>
      <c r="P2435" s="205"/>
      <c r="Q2435" s="205">
        <f t="shared" si="629"/>
        <v>1157338.32</v>
      </c>
      <c r="R2435" s="205"/>
      <c r="S2435" s="219"/>
      <c r="T2435" s="205"/>
      <c r="U2435" s="205">
        <v>153.84</v>
      </c>
      <c r="V2435" s="205">
        <f>U2435*7523</f>
        <v>1157338.32</v>
      </c>
      <c r="W2435" s="205"/>
      <c r="X2435" s="205"/>
      <c r="Y2435" s="205"/>
      <c r="Z2435" s="205"/>
      <c r="AA2435" s="205"/>
      <c r="AB2435" s="205"/>
      <c r="AC2435" s="209"/>
      <c r="AD2435" s="209"/>
      <c r="AE2435" s="205"/>
      <c r="AF2435" s="205"/>
      <c r="AG2435" s="221">
        <v>2025</v>
      </c>
      <c r="AH2435" s="158"/>
      <c r="AI2435" s="175"/>
      <c r="AJ2435" s="218"/>
      <c r="AK2435" s="15">
        <f t="shared" ca="1" si="618"/>
        <v>2327</v>
      </c>
      <c r="AL2435" s="15" t="s">
        <v>155</v>
      </c>
      <c r="AM2435" s="15" t="str">
        <f t="shared" ref="AM2435:AM2498" ca="1" si="630">CONCATENATE(AK2435,AL2435)</f>
        <v>2327.</v>
      </c>
      <c r="AN2435" s="222"/>
      <c r="AP2435" s="16"/>
    </row>
    <row r="2436" spans="1:42" ht="22.5" hidden="1" customHeight="1" x14ac:dyDescent="0.25">
      <c r="A2436" s="83" t="str">
        <f t="shared" ca="1" si="627"/>
        <v>2328.</v>
      </c>
      <c r="B2436" s="26">
        <v>5363</v>
      </c>
      <c r="C2436" s="28" t="s">
        <v>1082</v>
      </c>
      <c r="D2436" s="26">
        <v>1963</v>
      </c>
      <c r="E2436" s="135" t="s">
        <v>2957</v>
      </c>
      <c r="F2436" s="83" t="s">
        <v>2959</v>
      </c>
      <c r="G2436" s="26">
        <v>5</v>
      </c>
      <c r="H2436" s="26">
        <v>4</v>
      </c>
      <c r="I2436" s="214">
        <v>3618</v>
      </c>
      <c r="J2436" s="205">
        <v>2499.8000000000002</v>
      </c>
      <c r="K2436" s="214">
        <v>2499.8000000000002</v>
      </c>
      <c r="L2436" s="263">
        <v>95</v>
      </c>
      <c r="M2436" s="214">
        <f t="shared" si="628"/>
        <v>4562088</v>
      </c>
      <c r="N2436" s="205"/>
      <c r="O2436" s="211"/>
      <c r="P2436" s="205"/>
      <c r="Q2436" s="205">
        <f t="shared" si="629"/>
        <v>4562088</v>
      </c>
      <c r="R2436" s="205">
        <f>788736+1201152+2572200</f>
        <v>4562088</v>
      </c>
      <c r="S2436" s="219"/>
      <c r="T2436" s="205"/>
      <c r="U2436" s="205"/>
      <c r="V2436" s="205"/>
      <c r="W2436" s="205"/>
      <c r="X2436" s="205"/>
      <c r="Y2436" s="205"/>
      <c r="Z2436" s="205"/>
      <c r="AA2436" s="205"/>
      <c r="AB2436" s="205"/>
      <c r="AC2436" s="205"/>
      <c r="AD2436" s="205"/>
      <c r="AE2436" s="205"/>
      <c r="AF2436" s="205"/>
      <c r="AG2436" s="221">
        <v>2025</v>
      </c>
      <c r="AH2436" s="158"/>
      <c r="AI2436" s="175"/>
      <c r="AJ2436" s="152"/>
      <c r="AK2436" s="15">
        <f t="shared" ca="1" si="618"/>
        <v>2328</v>
      </c>
      <c r="AL2436" s="15" t="s">
        <v>155</v>
      </c>
      <c r="AM2436" s="15" t="str">
        <f t="shared" ca="1" si="630"/>
        <v>2328.</v>
      </c>
      <c r="AN2436" s="222"/>
      <c r="AO2436" s="15"/>
      <c r="AP2436" s="16"/>
    </row>
    <row r="2437" spans="1:42" ht="22.5" hidden="1" customHeight="1" x14ac:dyDescent="0.25">
      <c r="A2437" s="83" t="str">
        <f t="shared" ca="1" si="627"/>
        <v>2329.</v>
      </c>
      <c r="B2437" s="26">
        <v>4931</v>
      </c>
      <c r="C2437" s="252" t="s">
        <v>1039</v>
      </c>
      <c r="D2437" s="26">
        <v>1967</v>
      </c>
      <c r="E2437" s="135" t="s">
        <v>2957</v>
      </c>
      <c r="F2437" s="83" t="s">
        <v>2959</v>
      </c>
      <c r="G2437" s="26">
        <v>3</v>
      </c>
      <c r="H2437" s="26">
        <v>2</v>
      </c>
      <c r="I2437" s="214">
        <v>969</v>
      </c>
      <c r="J2437" s="205">
        <v>635.70000000000005</v>
      </c>
      <c r="K2437" s="214">
        <v>635.70000000000005</v>
      </c>
      <c r="L2437" s="263">
        <v>37</v>
      </c>
      <c r="M2437" s="214">
        <f t="shared" si="628"/>
        <v>1562591.5799999998</v>
      </c>
      <c r="N2437" s="205"/>
      <c r="O2437" s="211"/>
      <c r="P2437" s="205"/>
      <c r="Q2437" s="205">
        <f t="shared" si="629"/>
        <v>1562591.5799999998</v>
      </c>
      <c r="R2437" s="205">
        <v>1562591.5799999998</v>
      </c>
      <c r="S2437" s="219"/>
      <c r="T2437" s="205"/>
      <c r="U2437" s="205"/>
      <c r="V2437" s="205"/>
      <c r="W2437" s="205"/>
      <c r="X2437" s="205"/>
      <c r="Y2437" s="205"/>
      <c r="Z2437" s="205"/>
      <c r="AA2437" s="205"/>
      <c r="AB2437" s="205"/>
      <c r="AC2437" s="205"/>
      <c r="AD2437" s="205"/>
      <c r="AE2437" s="205"/>
      <c r="AF2437" s="205"/>
      <c r="AG2437" s="221">
        <v>2025</v>
      </c>
      <c r="AH2437" s="165"/>
      <c r="AI2437" s="175"/>
      <c r="AJ2437" s="152"/>
      <c r="AK2437" s="15">
        <f t="shared" ca="1" si="618"/>
        <v>2329</v>
      </c>
      <c r="AL2437" s="15" t="s">
        <v>155</v>
      </c>
      <c r="AM2437" s="15" t="str">
        <f t="shared" ca="1" si="630"/>
        <v>2329.</v>
      </c>
      <c r="AN2437" s="222"/>
      <c r="AO2437" s="15"/>
      <c r="AP2437" s="16"/>
    </row>
    <row r="2438" spans="1:42" ht="22.5" hidden="1" customHeight="1" x14ac:dyDescent="0.25">
      <c r="A2438" s="83" t="str">
        <f t="shared" ca="1" si="627"/>
        <v>2330.</v>
      </c>
      <c r="B2438" s="26">
        <v>4184</v>
      </c>
      <c r="C2438" s="252" t="s">
        <v>1006</v>
      </c>
      <c r="D2438" s="26">
        <v>1968</v>
      </c>
      <c r="E2438" s="135" t="s">
        <v>2957</v>
      </c>
      <c r="F2438" s="83" t="s">
        <v>2958</v>
      </c>
      <c r="G2438" s="26">
        <v>5</v>
      </c>
      <c r="H2438" s="26">
        <v>5</v>
      </c>
      <c r="I2438" s="214">
        <v>3423</v>
      </c>
      <c r="J2438" s="214">
        <v>1170.3</v>
      </c>
      <c r="K2438" s="214">
        <v>1170.3</v>
      </c>
      <c r="L2438" s="263">
        <v>176</v>
      </c>
      <c r="M2438" s="214">
        <f t="shared" si="628"/>
        <v>2843694</v>
      </c>
      <c r="N2438" s="205"/>
      <c r="O2438" s="211"/>
      <c r="P2438" s="205"/>
      <c r="Q2438" s="205">
        <f t="shared" si="629"/>
        <v>2843694</v>
      </c>
      <c r="R2438" s="205"/>
      <c r="S2438" s="219"/>
      <c r="T2438" s="205"/>
      <c r="U2438" s="205">
        <v>378</v>
      </c>
      <c r="V2438" s="205">
        <f>U2438*7523</f>
        <v>2843694</v>
      </c>
      <c r="W2438" s="205"/>
      <c r="X2438" s="205"/>
      <c r="Y2438" s="205"/>
      <c r="Z2438" s="205"/>
      <c r="AA2438" s="205"/>
      <c r="AB2438" s="205"/>
      <c r="AC2438" s="205"/>
      <c r="AD2438" s="205"/>
      <c r="AE2438" s="205"/>
      <c r="AF2438" s="205"/>
      <c r="AG2438" s="221">
        <v>2025</v>
      </c>
      <c r="AH2438" s="158"/>
      <c r="AI2438" s="175"/>
      <c r="AJ2438" s="218"/>
      <c r="AK2438" s="15">
        <f t="shared" ca="1" si="618"/>
        <v>2330</v>
      </c>
      <c r="AL2438" s="15" t="s">
        <v>155</v>
      </c>
      <c r="AM2438" s="15" t="str">
        <f t="shared" ca="1" si="630"/>
        <v>2330.</v>
      </c>
      <c r="AN2438" s="222"/>
      <c r="AO2438" s="15"/>
      <c r="AP2438" s="16"/>
    </row>
    <row r="2439" spans="1:42" ht="22.5" hidden="1" customHeight="1" x14ac:dyDescent="0.25">
      <c r="A2439" s="83" t="str">
        <f t="shared" ca="1" si="627"/>
        <v>2331.</v>
      </c>
      <c r="B2439" s="26">
        <v>4608</v>
      </c>
      <c r="C2439" s="242" t="s">
        <v>824</v>
      </c>
      <c r="D2439" s="26">
        <v>1972</v>
      </c>
      <c r="E2439" s="135" t="s">
        <v>2957</v>
      </c>
      <c r="F2439" s="83" t="s">
        <v>2959</v>
      </c>
      <c r="G2439" s="26">
        <v>5</v>
      </c>
      <c r="H2439" s="26">
        <v>3</v>
      </c>
      <c r="I2439" s="205">
        <v>2927.2</v>
      </c>
      <c r="J2439" s="205">
        <v>2868.8</v>
      </c>
      <c r="K2439" s="205">
        <v>2724.1</v>
      </c>
      <c r="L2439" s="219">
        <v>170</v>
      </c>
      <c r="M2439" s="214">
        <f t="shared" si="628"/>
        <v>1346604</v>
      </c>
      <c r="N2439" s="205"/>
      <c r="O2439" s="211"/>
      <c r="P2439" s="205"/>
      <c r="Q2439" s="205">
        <f t="shared" si="629"/>
        <v>1346604</v>
      </c>
      <c r="R2439" s="205">
        <v>1346604</v>
      </c>
      <c r="S2439" s="219"/>
      <c r="T2439" s="205"/>
      <c r="U2439" s="205"/>
      <c r="V2439" s="205"/>
      <c r="W2439" s="205"/>
      <c r="X2439" s="205"/>
      <c r="Y2439" s="205"/>
      <c r="Z2439" s="205"/>
      <c r="AA2439" s="205"/>
      <c r="AB2439" s="205"/>
      <c r="AC2439" s="205"/>
      <c r="AD2439" s="205"/>
      <c r="AE2439" s="205"/>
      <c r="AF2439" s="205"/>
      <c r="AG2439" s="221">
        <v>2025</v>
      </c>
      <c r="AH2439" s="159"/>
      <c r="AI2439" s="175"/>
      <c r="AJ2439" s="153"/>
      <c r="AK2439" s="15">
        <f t="shared" ca="1" si="618"/>
        <v>2331</v>
      </c>
      <c r="AL2439" s="15" t="s">
        <v>155</v>
      </c>
      <c r="AM2439" s="15" t="str">
        <f t="shared" ca="1" si="630"/>
        <v>2331.</v>
      </c>
      <c r="AN2439" s="222"/>
      <c r="AO2439" s="15"/>
      <c r="AP2439" s="16"/>
    </row>
    <row r="2440" spans="1:42" ht="22.5" hidden="1" customHeight="1" x14ac:dyDescent="0.25">
      <c r="A2440" s="83" t="str">
        <f t="shared" ca="1" si="627"/>
        <v>2332.</v>
      </c>
      <c r="B2440" s="26">
        <v>4789</v>
      </c>
      <c r="C2440" s="252" t="s">
        <v>1031</v>
      </c>
      <c r="D2440" s="26">
        <v>1972</v>
      </c>
      <c r="E2440" s="135" t="s">
        <v>2957</v>
      </c>
      <c r="F2440" s="83" t="s">
        <v>2958</v>
      </c>
      <c r="G2440" s="26">
        <v>5</v>
      </c>
      <c r="H2440" s="26">
        <v>4</v>
      </c>
      <c r="I2440" s="214">
        <v>3671.1</v>
      </c>
      <c r="J2440" s="205">
        <v>3345</v>
      </c>
      <c r="K2440" s="214">
        <v>3113.4</v>
      </c>
      <c r="L2440" s="263">
        <v>163</v>
      </c>
      <c r="M2440" s="214">
        <f t="shared" si="628"/>
        <v>3110719</v>
      </c>
      <c r="N2440" s="205"/>
      <c r="O2440" s="211"/>
      <c r="P2440" s="205"/>
      <c r="Q2440" s="205">
        <f t="shared" si="629"/>
        <v>3110719</v>
      </c>
      <c r="R2440" s="205"/>
      <c r="S2440" s="219"/>
      <c r="T2440" s="205"/>
      <c r="U2440" s="205">
        <v>877</v>
      </c>
      <c r="V2440" s="205">
        <f>U2440*3547</f>
        <v>3110719</v>
      </c>
      <c r="W2440" s="205"/>
      <c r="X2440" s="205"/>
      <c r="Y2440" s="205"/>
      <c r="Z2440" s="205"/>
      <c r="AA2440" s="205"/>
      <c r="AB2440" s="205"/>
      <c r="AC2440" s="205"/>
      <c r="AD2440" s="205"/>
      <c r="AE2440" s="205"/>
      <c r="AF2440" s="205"/>
      <c r="AG2440" s="221">
        <v>2025</v>
      </c>
      <c r="AH2440" s="158"/>
      <c r="AI2440" s="175"/>
      <c r="AJ2440" s="218"/>
      <c r="AK2440" s="15">
        <f t="shared" ca="1" si="618"/>
        <v>2332</v>
      </c>
      <c r="AL2440" s="15" t="s">
        <v>155</v>
      </c>
      <c r="AM2440" s="15" t="str">
        <f t="shared" ca="1" si="630"/>
        <v>2332.</v>
      </c>
      <c r="AN2440" s="222"/>
      <c r="AO2440" s="15"/>
      <c r="AP2440" s="16"/>
    </row>
    <row r="2441" spans="1:42" ht="22.5" hidden="1" customHeight="1" x14ac:dyDescent="0.25">
      <c r="A2441" s="83" t="str">
        <f t="shared" ca="1" si="627"/>
        <v>2333.</v>
      </c>
      <c r="B2441" s="144">
        <v>5426</v>
      </c>
      <c r="C2441" s="294" t="s">
        <v>1831</v>
      </c>
      <c r="D2441" s="317">
        <v>1981</v>
      </c>
      <c r="E2441" s="135" t="s">
        <v>2957</v>
      </c>
      <c r="F2441" s="83" t="s">
        <v>2959</v>
      </c>
      <c r="G2441" s="26">
        <v>5</v>
      </c>
      <c r="H2441" s="26">
        <v>6</v>
      </c>
      <c r="I2441" s="214">
        <v>11013.9</v>
      </c>
      <c r="J2441" s="214">
        <v>10981.3</v>
      </c>
      <c r="K2441" s="214">
        <v>10934.91</v>
      </c>
      <c r="L2441" s="263">
        <v>598</v>
      </c>
      <c r="M2441" s="214">
        <f t="shared" si="628"/>
        <v>2010017.1</v>
      </c>
      <c r="N2441" s="205"/>
      <c r="O2441" s="211"/>
      <c r="P2441" s="205"/>
      <c r="Q2441" s="205">
        <f t="shared" si="629"/>
        <v>2010017.1</v>
      </c>
      <c r="R2441" s="205">
        <v>2010017.1</v>
      </c>
      <c r="S2441" s="219"/>
      <c r="T2441" s="205"/>
      <c r="U2441" s="205"/>
      <c r="V2441" s="205"/>
      <c r="W2441" s="205"/>
      <c r="X2441" s="205"/>
      <c r="Y2441" s="205"/>
      <c r="Z2441" s="205"/>
      <c r="AA2441" s="205"/>
      <c r="AB2441" s="205"/>
      <c r="AC2441" s="209"/>
      <c r="AD2441" s="209"/>
      <c r="AE2441" s="205"/>
      <c r="AF2441" s="205"/>
      <c r="AG2441" s="221">
        <v>2025</v>
      </c>
      <c r="AH2441" s="165"/>
      <c r="AI2441" s="175"/>
      <c r="AJ2441" s="152"/>
      <c r="AK2441" s="15">
        <f t="shared" ca="1" si="618"/>
        <v>2333</v>
      </c>
      <c r="AL2441" s="15" t="s">
        <v>155</v>
      </c>
      <c r="AM2441" s="15" t="str">
        <f t="shared" ca="1" si="630"/>
        <v>2333.</v>
      </c>
      <c r="AN2441" s="222"/>
      <c r="AO2441" s="15"/>
      <c r="AP2441" s="16"/>
    </row>
    <row r="2442" spans="1:42" ht="22.5" hidden="1" customHeight="1" x14ac:dyDescent="0.25">
      <c r="A2442" s="83" t="str">
        <f t="shared" ca="1" si="627"/>
        <v>2334.</v>
      </c>
      <c r="B2442" s="26">
        <v>4132</v>
      </c>
      <c r="C2442" s="40" t="s">
        <v>1811</v>
      </c>
      <c r="D2442" s="26">
        <v>1985</v>
      </c>
      <c r="E2442" s="135" t="s">
        <v>2957</v>
      </c>
      <c r="F2442" s="83" t="s">
        <v>2958</v>
      </c>
      <c r="G2442" s="26">
        <v>5</v>
      </c>
      <c r="H2442" s="26">
        <v>5</v>
      </c>
      <c r="I2442" s="214">
        <v>3418.9</v>
      </c>
      <c r="J2442" s="205">
        <v>2012.3</v>
      </c>
      <c r="K2442" s="214">
        <v>2012.3</v>
      </c>
      <c r="L2442" s="263">
        <v>163</v>
      </c>
      <c r="M2442" s="214">
        <f t="shared" si="628"/>
        <v>5513213.5999999996</v>
      </c>
      <c r="N2442" s="205"/>
      <c r="O2442" s="211"/>
      <c r="P2442" s="205"/>
      <c r="Q2442" s="205">
        <f t="shared" si="629"/>
        <v>5513213.5999999996</v>
      </c>
      <c r="R2442" s="205">
        <v>5513213.5999999996</v>
      </c>
      <c r="S2442" s="219"/>
      <c r="T2442" s="205"/>
      <c r="U2442" s="205"/>
      <c r="V2442" s="205"/>
      <c r="W2442" s="205"/>
      <c r="X2442" s="205"/>
      <c r="Y2442" s="205"/>
      <c r="Z2442" s="205"/>
      <c r="AA2442" s="205"/>
      <c r="AB2442" s="205"/>
      <c r="AC2442" s="209"/>
      <c r="AD2442" s="209"/>
      <c r="AE2442" s="205"/>
      <c r="AF2442" s="205"/>
      <c r="AG2442" s="221">
        <v>2025</v>
      </c>
      <c r="AH2442" s="165"/>
      <c r="AI2442" s="175"/>
      <c r="AJ2442" s="152"/>
      <c r="AK2442" s="15">
        <f t="shared" ca="1" si="618"/>
        <v>2334</v>
      </c>
      <c r="AL2442" s="15" t="s">
        <v>155</v>
      </c>
      <c r="AM2442" s="15" t="str">
        <f t="shared" ca="1" si="630"/>
        <v>2334.</v>
      </c>
      <c r="AN2442" s="222"/>
      <c r="AO2442" s="15"/>
      <c r="AP2442" s="16"/>
    </row>
    <row r="2443" spans="1:42" ht="22.5" hidden="1" customHeight="1" x14ac:dyDescent="0.25">
      <c r="A2443" s="83" t="str">
        <f t="shared" ca="1" si="627"/>
        <v>2335.</v>
      </c>
      <c r="B2443" s="26">
        <v>4412</v>
      </c>
      <c r="C2443" s="242" t="s">
        <v>1093</v>
      </c>
      <c r="D2443" s="26">
        <v>1989</v>
      </c>
      <c r="E2443" s="135" t="s">
        <v>2957</v>
      </c>
      <c r="F2443" s="83" t="s">
        <v>2958</v>
      </c>
      <c r="G2443" s="26">
        <v>10</v>
      </c>
      <c r="H2443" s="26">
        <v>4</v>
      </c>
      <c r="I2443" s="205">
        <v>8306.2000000000007</v>
      </c>
      <c r="J2443" s="205">
        <v>8291.4</v>
      </c>
      <c r="K2443" s="205">
        <v>8291.4</v>
      </c>
      <c r="L2443" s="219">
        <v>381</v>
      </c>
      <c r="M2443" s="214">
        <f t="shared" si="628"/>
        <v>13394355.689999999</v>
      </c>
      <c r="N2443" s="205"/>
      <c r="O2443" s="211"/>
      <c r="P2443" s="205"/>
      <c r="Q2443" s="205">
        <f t="shared" si="629"/>
        <v>13394355.689999999</v>
      </c>
      <c r="R2443" s="205">
        <v>13394355.689999999</v>
      </c>
      <c r="S2443" s="219"/>
      <c r="T2443" s="205"/>
      <c r="U2443" s="205"/>
      <c r="V2443" s="205"/>
      <c r="W2443" s="205"/>
      <c r="X2443" s="205"/>
      <c r="Y2443" s="205"/>
      <c r="Z2443" s="205"/>
      <c r="AA2443" s="205"/>
      <c r="AB2443" s="205"/>
      <c r="AC2443" s="205"/>
      <c r="AD2443" s="205"/>
      <c r="AE2443" s="205"/>
      <c r="AF2443" s="205"/>
      <c r="AG2443" s="221">
        <v>2025</v>
      </c>
      <c r="AH2443" s="159"/>
      <c r="AI2443" s="175"/>
      <c r="AJ2443" s="153"/>
      <c r="AK2443" s="15">
        <f t="shared" ca="1" si="618"/>
        <v>2335</v>
      </c>
      <c r="AL2443" s="15" t="s">
        <v>155</v>
      </c>
      <c r="AM2443" s="15" t="str">
        <f t="shared" ca="1" si="630"/>
        <v>2335.</v>
      </c>
      <c r="AN2443" s="222"/>
      <c r="AO2443" s="15"/>
      <c r="AP2443" s="16"/>
    </row>
    <row r="2444" spans="1:42" ht="22.5" hidden="1" customHeight="1" x14ac:dyDescent="0.25">
      <c r="A2444" s="83" t="str">
        <f t="shared" ca="1" si="627"/>
        <v>2336.</v>
      </c>
      <c r="B2444" s="26">
        <v>4328</v>
      </c>
      <c r="C2444" s="40" t="s">
        <v>1806</v>
      </c>
      <c r="D2444" s="26">
        <v>1990</v>
      </c>
      <c r="E2444" s="135" t="s">
        <v>2957</v>
      </c>
      <c r="F2444" s="83" t="s">
        <v>2959</v>
      </c>
      <c r="G2444" s="26">
        <v>4</v>
      </c>
      <c r="H2444" s="26">
        <v>2</v>
      </c>
      <c r="I2444" s="205">
        <v>1311.2</v>
      </c>
      <c r="J2444" s="205">
        <v>1313.4</v>
      </c>
      <c r="K2444" s="205">
        <v>1313.4</v>
      </c>
      <c r="L2444" s="219">
        <v>51</v>
      </c>
      <c r="M2444" s="214">
        <f t="shared" si="628"/>
        <v>2314770</v>
      </c>
      <c r="N2444" s="205"/>
      <c r="O2444" s="211"/>
      <c r="P2444" s="205"/>
      <c r="Q2444" s="205">
        <f t="shared" si="629"/>
        <v>2314770</v>
      </c>
      <c r="R2444" s="205">
        <v>2314770</v>
      </c>
      <c r="S2444" s="219"/>
      <c r="T2444" s="205"/>
      <c r="U2444" s="205"/>
      <c r="V2444" s="205"/>
      <c r="W2444" s="205"/>
      <c r="X2444" s="205"/>
      <c r="Y2444" s="205"/>
      <c r="Z2444" s="205"/>
      <c r="AA2444" s="205"/>
      <c r="AB2444" s="205"/>
      <c r="AC2444" s="205"/>
      <c r="AD2444" s="205"/>
      <c r="AE2444" s="205"/>
      <c r="AF2444" s="205"/>
      <c r="AG2444" s="221">
        <v>2025</v>
      </c>
      <c r="AH2444" s="158"/>
      <c r="AI2444" s="175"/>
      <c r="AJ2444" s="152"/>
      <c r="AK2444" s="15">
        <f t="shared" ca="1" si="618"/>
        <v>2336</v>
      </c>
      <c r="AL2444" s="15" t="s">
        <v>155</v>
      </c>
      <c r="AM2444" s="15" t="str">
        <f t="shared" ca="1" si="630"/>
        <v>2336.</v>
      </c>
      <c r="AN2444" s="222"/>
      <c r="AO2444" s="15"/>
      <c r="AP2444" s="16"/>
    </row>
    <row r="2445" spans="1:42" ht="22.5" hidden="1" customHeight="1" x14ac:dyDescent="0.25">
      <c r="A2445" s="83" t="str">
        <f t="shared" ca="1" si="627"/>
        <v>2337.</v>
      </c>
      <c r="B2445" s="26">
        <v>5058</v>
      </c>
      <c r="C2445" s="40" t="s">
        <v>1815</v>
      </c>
      <c r="D2445" s="26">
        <v>1997</v>
      </c>
      <c r="E2445" s="135" t="s">
        <v>2957</v>
      </c>
      <c r="F2445" s="83" t="s">
        <v>2959</v>
      </c>
      <c r="G2445" s="26">
        <v>5</v>
      </c>
      <c r="H2445" s="26">
        <v>9</v>
      </c>
      <c r="I2445" s="205">
        <v>8155.6</v>
      </c>
      <c r="J2445" s="205">
        <v>8431.1</v>
      </c>
      <c r="K2445" s="205">
        <v>7625.1</v>
      </c>
      <c r="L2445" s="219">
        <v>124</v>
      </c>
      <c r="M2445" s="214">
        <f t="shared" si="628"/>
        <v>8068502.7799999993</v>
      </c>
      <c r="N2445" s="205"/>
      <c r="O2445" s="211"/>
      <c r="P2445" s="205"/>
      <c r="Q2445" s="205">
        <f t="shared" si="629"/>
        <v>8068502.7799999993</v>
      </c>
      <c r="R2445" s="205"/>
      <c r="S2445" s="219"/>
      <c r="T2445" s="205"/>
      <c r="U2445" s="205">
        <v>2274.7399999999998</v>
      </c>
      <c r="V2445" s="205">
        <f>U2445*3547</f>
        <v>8068502.7799999993</v>
      </c>
      <c r="W2445" s="205"/>
      <c r="X2445" s="205"/>
      <c r="Y2445" s="205"/>
      <c r="Z2445" s="205"/>
      <c r="AA2445" s="205"/>
      <c r="AB2445" s="205"/>
      <c r="AC2445" s="209"/>
      <c r="AD2445" s="209"/>
      <c r="AE2445" s="205"/>
      <c r="AF2445" s="205"/>
      <c r="AG2445" s="221">
        <v>2025</v>
      </c>
      <c r="AH2445" s="165"/>
      <c r="AI2445" s="175"/>
      <c r="AJ2445" s="218"/>
      <c r="AK2445" s="15">
        <f t="shared" ca="1" si="618"/>
        <v>2337</v>
      </c>
      <c r="AL2445" s="15" t="s">
        <v>155</v>
      </c>
      <c r="AM2445" s="15" t="str">
        <f t="shared" ca="1" si="630"/>
        <v>2337.</v>
      </c>
      <c r="AN2445" s="222"/>
      <c r="AO2445" s="15"/>
      <c r="AP2445" s="16"/>
    </row>
    <row r="2446" spans="1:42" ht="22.5" hidden="1" customHeight="1" x14ac:dyDescent="0.25">
      <c r="A2446" s="83" t="str">
        <f t="shared" ca="1" si="627"/>
        <v>2338.</v>
      </c>
      <c r="B2446" s="26">
        <v>4802</v>
      </c>
      <c r="C2446" s="313" t="s">
        <v>1069</v>
      </c>
      <c r="D2446" s="26">
        <v>1998</v>
      </c>
      <c r="E2446" s="135" t="s">
        <v>2957</v>
      </c>
      <c r="F2446" s="83" t="s">
        <v>2959</v>
      </c>
      <c r="G2446" s="26">
        <v>5</v>
      </c>
      <c r="H2446" s="26">
        <v>2</v>
      </c>
      <c r="I2446" s="214">
        <v>3619.1</v>
      </c>
      <c r="J2446" s="205">
        <v>3542.6</v>
      </c>
      <c r="K2446" s="214">
        <v>2814.4</v>
      </c>
      <c r="L2446" s="263">
        <v>153</v>
      </c>
      <c r="M2446" s="214">
        <f t="shared" si="628"/>
        <v>1343316</v>
      </c>
      <c r="N2446" s="205"/>
      <c r="O2446" s="211"/>
      <c r="P2446" s="205"/>
      <c r="Q2446" s="205">
        <f t="shared" si="629"/>
        <v>1343316</v>
      </c>
      <c r="R2446" s="205">
        <v>1343316</v>
      </c>
      <c r="S2446" s="219"/>
      <c r="T2446" s="205"/>
      <c r="U2446" s="205"/>
      <c r="V2446" s="205"/>
      <c r="W2446" s="205"/>
      <c r="X2446" s="205"/>
      <c r="Y2446" s="205"/>
      <c r="Z2446" s="205"/>
      <c r="AA2446" s="205"/>
      <c r="AB2446" s="205"/>
      <c r="AC2446" s="205"/>
      <c r="AD2446" s="205"/>
      <c r="AE2446" s="205"/>
      <c r="AF2446" s="205"/>
      <c r="AG2446" s="221">
        <v>2025</v>
      </c>
      <c r="AH2446" s="165"/>
      <c r="AI2446" s="175"/>
      <c r="AJ2446" s="152"/>
      <c r="AK2446" s="15">
        <f t="shared" ca="1" si="618"/>
        <v>2338</v>
      </c>
      <c r="AL2446" s="15" t="s">
        <v>155</v>
      </c>
      <c r="AM2446" s="15" t="str">
        <f t="shared" ca="1" si="630"/>
        <v>2338.</v>
      </c>
      <c r="AN2446" s="222"/>
      <c r="AP2446" s="16"/>
    </row>
    <row r="2447" spans="1:42" ht="22.5" hidden="1" customHeight="1" x14ac:dyDescent="0.25">
      <c r="A2447" s="83" t="str">
        <f t="shared" ca="1" si="627"/>
        <v>2339.</v>
      </c>
      <c r="B2447" s="26">
        <v>4136</v>
      </c>
      <c r="C2447" s="242" t="s">
        <v>1099</v>
      </c>
      <c r="D2447" s="26">
        <v>1832</v>
      </c>
      <c r="E2447" s="135" t="s">
        <v>2957</v>
      </c>
      <c r="F2447" s="83" t="s">
        <v>2959</v>
      </c>
      <c r="G2447" s="26">
        <v>2</v>
      </c>
      <c r="H2447" s="26">
        <v>1</v>
      </c>
      <c r="I2447" s="205">
        <v>705.7</v>
      </c>
      <c r="J2447" s="205">
        <v>443.8</v>
      </c>
      <c r="K2447" s="205">
        <v>443.8</v>
      </c>
      <c r="L2447" s="219">
        <v>35</v>
      </c>
      <c r="M2447" s="214">
        <f t="shared" si="628"/>
        <v>345049.68000000005</v>
      </c>
      <c r="N2447" s="205"/>
      <c r="O2447" s="211"/>
      <c r="P2447" s="205"/>
      <c r="Q2447" s="205">
        <f t="shared" si="629"/>
        <v>345049.68000000005</v>
      </c>
      <c r="R2447" s="205">
        <v>345049.68000000005</v>
      </c>
      <c r="S2447" s="219"/>
      <c r="T2447" s="205"/>
      <c r="U2447" s="205"/>
      <c r="V2447" s="205"/>
      <c r="W2447" s="205"/>
      <c r="X2447" s="205"/>
      <c r="Y2447" s="205"/>
      <c r="Z2447" s="205"/>
      <c r="AA2447" s="205"/>
      <c r="AB2447" s="205"/>
      <c r="AC2447" s="205"/>
      <c r="AD2447" s="205"/>
      <c r="AE2447" s="205"/>
      <c r="AF2447" s="205"/>
      <c r="AG2447" s="221">
        <v>2025</v>
      </c>
      <c r="AH2447" s="159"/>
      <c r="AI2447" s="175"/>
      <c r="AJ2447" s="153"/>
      <c r="AK2447" s="15">
        <f t="shared" ca="1" si="618"/>
        <v>2339</v>
      </c>
      <c r="AL2447" s="15" t="s">
        <v>155</v>
      </c>
      <c r="AM2447" s="15" t="str">
        <f t="shared" ca="1" si="630"/>
        <v>2339.</v>
      </c>
      <c r="AN2447" s="222"/>
      <c r="AO2447" s="15"/>
      <c r="AP2447" s="16"/>
    </row>
    <row r="2448" spans="1:42" ht="22.5" hidden="1" customHeight="1" x14ac:dyDescent="0.25">
      <c r="A2448" s="83" t="str">
        <f t="shared" ca="1" si="627"/>
        <v>2340.</v>
      </c>
      <c r="B2448" s="26">
        <v>4930</v>
      </c>
      <c r="C2448" s="252" t="s">
        <v>1038</v>
      </c>
      <c r="D2448" s="26">
        <v>1840</v>
      </c>
      <c r="E2448" s="135" t="s">
        <v>2957</v>
      </c>
      <c r="F2448" s="83" t="s">
        <v>2959</v>
      </c>
      <c r="G2448" s="26">
        <v>2</v>
      </c>
      <c r="H2448" s="26">
        <v>1</v>
      </c>
      <c r="I2448" s="214">
        <v>392.9</v>
      </c>
      <c r="J2448" s="214">
        <v>256.3</v>
      </c>
      <c r="K2448" s="214">
        <v>256.3</v>
      </c>
      <c r="L2448" s="263">
        <v>24</v>
      </c>
      <c r="M2448" s="214">
        <f t="shared" si="628"/>
        <v>192137.40000000002</v>
      </c>
      <c r="N2448" s="205"/>
      <c r="O2448" s="211"/>
      <c r="P2448" s="205"/>
      <c r="Q2448" s="205">
        <f t="shared" si="629"/>
        <v>192137.40000000002</v>
      </c>
      <c r="R2448" s="205">
        <v>192137.40000000002</v>
      </c>
      <c r="S2448" s="219"/>
      <c r="T2448" s="205"/>
      <c r="U2448" s="205"/>
      <c r="V2448" s="205"/>
      <c r="W2448" s="205"/>
      <c r="X2448" s="205"/>
      <c r="Y2448" s="205"/>
      <c r="Z2448" s="205"/>
      <c r="AA2448" s="205"/>
      <c r="AB2448" s="205"/>
      <c r="AC2448" s="205"/>
      <c r="AD2448" s="205"/>
      <c r="AE2448" s="205"/>
      <c r="AF2448" s="205"/>
      <c r="AG2448" s="221">
        <v>2025</v>
      </c>
      <c r="AH2448" s="165"/>
      <c r="AI2448" s="175"/>
      <c r="AJ2448" s="152"/>
      <c r="AK2448" s="15">
        <f t="shared" ca="1" si="618"/>
        <v>2340</v>
      </c>
      <c r="AL2448" s="15" t="s">
        <v>155</v>
      </c>
      <c r="AM2448" s="15" t="str">
        <f t="shared" ca="1" si="630"/>
        <v>2340.</v>
      </c>
      <c r="AN2448" s="222"/>
      <c r="AO2448" s="15"/>
      <c r="AP2448" s="16"/>
    </row>
    <row r="2449" spans="1:42" ht="22.5" hidden="1" customHeight="1" x14ac:dyDescent="0.25">
      <c r="A2449" s="83" t="str">
        <f t="shared" ca="1" si="627"/>
        <v>2341.</v>
      </c>
      <c r="B2449" s="26">
        <v>4925</v>
      </c>
      <c r="C2449" s="313" t="s">
        <v>1037</v>
      </c>
      <c r="D2449" s="26">
        <v>1846</v>
      </c>
      <c r="E2449" s="135" t="s">
        <v>2957</v>
      </c>
      <c r="F2449" s="83" t="s">
        <v>2959</v>
      </c>
      <c r="G2449" s="26">
        <v>2</v>
      </c>
      <c r="H2449" s="26">
        <v>1</v>
      </c>
      <c r="I2449" s="214">
        <v>392.5</v>
      </c>
      <c r="J2449" s="214">
        <v>336.6</v>
      </c>
      <c r="K2449" s="214">
        <v>336.6</v>
      </c>
      <c r="L2449" s="263">
        <v>10</v>
      </c>
      <c r="M2449" s="214">
        <f t="shared" si="628"/>
        <v>632947.46000000008</v>
      </c>
      <c r="N2449" s="205"/>
      <c r="O2449" s="211"/>
      <c r="P2449" s="205"/>
      <c r="Q2449" s="205">
        <f t="shared" si="629"/>
        <v>632947.46000000008</v>
      </c>
      <c r="R2449" s="205">
        <v>632947.46000000008</v>
      </c>
      <c r="S2449" s="219"/>
      <c r="T2449" s="205"/>
      <c r="U2449" s="205"/>
      <c r="V2449" s="205"/>
      <c r="W2449" s="205"/>
      <c r="X2449" s="205"/>
      <c r="Y2449" s="205"/>
      <c r="Z2449" s="205"/>
      <c r="AA2449" s="205"/>
      <c r="AB2449" s="205"/>
      <c r="AC2449" s="205"/>
      <c r="AD2449" s="205"/>
      <c r="AE2449" s="205"/>
      <c r="AF2449" s="205"/>
      <c r="AG2449" s="221">
        <v>2025</v>
      </c>
      <c r="AH2449" s="165"/>
      <c r="AI2449" s="175"/>
      <c r="AJ2449" s="152"/>
      <c r="AK2449" s="15">
        <f t="shared" ca="1" si="618"/>
        <v>2341</v>
      </c>
      <c r="AL2449" s="15" t="s">
        <v>155</v>
      </c>
      <c r="AM2449" s="15" t="str">
        <f t="shared" ca="1" si="630"/>
        <v>2341.</v>
      </c>
      <c r="AN2449" s="222"/>
      <c r="AO2449" s="15"/>
      <c r="AP2449" s="16"/>
    </row>
    <row r="2450" spans="1:42" ht="22.5" hidden="1" customHeight="1" x14ac:dyDescent="0.25">
      <c r="A2450" s="83" t="str">
        <f t="shared" ca="1" si="627"/>
        <v>2342.</v>
      </c>
      <c r="B2450" s="26">
        <v>4926</v>
      </c>
      <c r="C2450" s="313" t="s">
        <v>979</v>
      </c>
      <c r="D2450" s="26">
        <v>1848</v>
      </c>
      <c r="E2450" s="135" t="s">
        <v>2957</v>
      </c>
      <c r="F2450" s="83" t="s">
        <v>2959</v>
      </c>
      <c r="G2450" s="26">
        <v>3</v>
      </c>
      <c r="H2450" s="26">
        <v>2</v>
      </c>
      <c r="I2450" s="214">
        <v>1151</v>
      </c>
      <c r="J2450" s="214">
        <v>721.3</v>
      </c>
      <c r="K2450" s="214">
        <v>721.3</v>
      </c>
      <c r="L2450" s="263">
        <v>12</v>
      </c>
      <c r="M2450" s="214">
        <f t="shared" si="628"/>
        <v>1856080.05</v>
      </c>
      <c r="N2450" s="205"/>
      <c r="O2450" s="211"/>
      <c r="P2450" s="205"/>
      <c r="Q2450" s="205">
        <f t="shared" si="629"/>
        <v>1856080.05</v>
      </c>
      <c r="R2450" s="205">
        <v>1856080.05</v>
      </c>
      <c r="S2450" s="219"/>
      <c r="T2450" s="205"/>
      <c r="U2450" s="205"/>
      <c r="V2450" s="205"/>
      <c r="W2450" s="205"/>
      <c r="X2450" s="205"/>
      <c r="Y2450" s="205"/>
      <c r="Z2450" s="205"/>
      <c r="AA2450" s="205"/>
      <c r="AB2450" s="205"/>
      <c r="AC2450" s="205"/>
      <c r="AD2450" s="205"/>
      <c r="AE2450" s="205"/>
      <c r="AF2450" s="205"/>
      <c r="AG2450" s="221">
        <v>2025</v>
      </c>
      <c r="AH2450" s="165"/>
      <c r="AI2450" s="175"/>
      <c r="AJ2450" s="152"/>
      <c r="AK2450" s="15">
        <f t="shared" ca="1" si="618"/>
        <v>2342</v>
      </c>
      <c r="AL2450" s="15" t="s">
        <v>155</v>
      </c>
      <c r="AM2450" s="15" t="str">
        <f t="shared" ca="1" si="630"/>
        <v>2342.</v>
      </c>
      <c r="AN2450" s="222"/>
      <c r="AO2450" s="15"/>
      <c r="AP2450" s="16"/>
    </row>
    <row r="2451" spans="1:42" ht="22.5" hidden="1" customHeight="1" x14ac:dyDescent="0.25">
      <c r="A2451" s="83" t="str">
        <f t="shared" ca="1" si="627"/>
        <v>2343.</v>
      </c>
      <c r="B2451" s="26">
        <v>4637</v>
      </c>
      <c r="C2451" s="242" t="s">
        <v>825</v>
      </c>
      <c r="D2451" s="26">
        <v>1850</v>
      </c>
      <c r="E2451" s="135" t="s">
        <v>2957</v>
      </c>
      <c r="F2451" s="83" t="s">
        <v>2959</v>
      </c>
      <c r="G2451" s="26">
        <v>2</v>
      </c>
      <c r="H2451" s="26">
        <v>3</v>
      </c>
      <c r="I2451" s="205">
        <v>1631.8</v>
      </c>
      <c r="J2451" s="205">
        <v>1173.2</v>
      </c>
      <c r="K2451" s="205">
        <v>1173.2</v>
      </c>
      <c r="L2451" s="219">
        <v>43</v>
      </c>
      <c r="M2451" s="214">
        <f t="shared" si="628"/>
        <v>1970391.7999999998</v>
      </c>
      <c r="N2451" s="205"/>
      <c r="O2451" s="211"/>
      <c r="P2451" s="205"/>
      <c r="Q2451" s="205">
        <f t="shared" si="629"/>
        <v>1970391.7999999998</v>
      </c>
      <c r="R2451" s="205">
        <f>567027.2+605724.6+797640</f>
        <v>1970391.7999999998</v>
      </c>
      <c r="S2451" s="219"/>
      <c r="T2451" s="205"/>
      <c r="U2451" s="205"/>
      <c r="V2451" s="205"/>
      <c r="W2451" s="205"/>
      <c r="X2451" s="205"/>
      <c r="Y2451" s="205"/>
      <c r="Z2451" s="205"/>
      <c r="AA2451" s="205"/>
      <c r="AB2451" s="205"/>
      <c r="AC2451" s="205"/>
      <c r="AD2451" s="205"/>
      <c r="AE2451" s="205"/>
      <c r="AF2451" s="205"/>
      <c r="AG2451" s="221">
        <v>2025</v>
      </c>
      <c r="AH2451" s="159"/>
      <c r="AI2451" s="175"/>
      <c r="AJ2451" s="153"/>
      <c r="AK2451" s="15">
        <f t="shared" ca="1" si="618"/>
        <v>2343</v>
      </c>
      <c r="AL2451" s="15" t="s">
        <v>155</v>
      </c>
      <c r="AM2451" s="15" t="str">
        <f t="shared" ca="1" si="630"/>
        <v>2343.</v>
      </c>
      <c r="AN2451" s="222"/>
      <c r="AO2451" s="15"/>
      <c r="AP2451" s="16"/>
    </row>
    <row r="2452" spans="1:42" ht="22.5" hidden="1" customHeight="1" x14ac:dyDescent="0.25">
      <c r="A2452" s="83" t="str">
        <f t="shared" ca="1" si="627"/>
        <v>2344.</v>
      </c>
      <c r="B2452" s="26">
        <v>5263</v>
      </c>
      <c r="C2452" s="313" t="s">
        <v>990</v>
      </c>
      <c r="D2452" s="26">
        <v>1856</v>
      </c>
      <c r="E2452" s="83" t="s">
        <v>2957</v>
      </c>
      <c r="F2452" s="83" t="s">
        <v>2959</v>
      </c>
      <c r="G2452" s="26">
        <v>2</v>
      </c>
      <c r="H2452" s="26">
        <v>1</v>
      </c>
      <c r="I2452" s="235">
        <v>584.70000000000005</v>
      </c>
      <c r="J2452" s="235">
        <v>359.9</v>
      </c>
      <c r="K2452" s="235">
        <v>359.9</v>
      </c>
      <c r="L2452" s="210">
        <v>19</v>
      </c>
      <c r="M2452" s="214">
        <f t="shared" si="628"/>
        <v>217056.45</v>
      </c>
      <c r="N2452" s="205"/>
      <c r="O2452" s="211"/>
      <c r="P2452" s="205"/>
      <c r="Q2452" s="205">
        <f t="shared" si="629"/>
        <v>217056.45</v>
      </c>
      <c r="R2452" s="205">
        <v>217056.45</v>
      </c>
      <c r="S2452" s="221"/>
      <c r="T2452" s="209"/>
      <c r="U2452" s="205"/>
      <c r="V2452" s="205"/>
      <c r="W2452" s="205"/>
      <c r="X2452" s="205"/>
      <c r="Y2452" s="235"/>
      <c r="Z2452" s="235"/>
      <c r="AA2452" s="209"/>
      <c r="AB2452" s="209"/>
      <c r="AC2452" s="209"/>
      <c r="AD2452" s="209"/>
      <c r="AE2452" s="205"/>
      <c r="AF2452" s="205"/>
      <c r="AG2452" s="221">
        <v>2025</v>
      </c>
      <c r="AH2452" s="158"/>
      <c r="AI2452" s="175"/>
      <c r="AJ2452" s="150"/>
      <c r="AK2452" s="15">
        <f t="shared" ca="1" si="618"/>
        <v>2344</v>
      </c>
      <c r="AL2452" s="15" t="s">
        <v>155</v>
      </c>
      <c r="AM2452" s="15" t="str">
        <f t="shared" ca="1" si="630"/>
        <v>2344.</v>
      </c>
      <c r="AN2452" s="222"/>
      <c r="AO2452" s="15"/>
      <c r="AP2452" s="16"/>
    </row>
    <row r="2453" spans="1:42" ht="22.5" hidden="1" customHeight="1" x14ac:dyDescent="0.25">
      <c r="A2453" s="83" t="str">
        <f t="shared" ca="1" si="627"/>
        <v>2345.</v>
      </c>
      <c r="B2453" s="26">
        <v>4634</v>
      </c>
      <c r="C2453" s="252" t="s">
        <v>1026</v>
      </c>
      <c r="D2453" s="26">
        <v>1917</v>
      </c>
      <c r="E2453" s="135" t="s">
        <v>2957</v>
      </c>
      <c r="F2453" s="83" t="s">
        <v>2959</v>
      </c>
      <c r="G2453" s="26">
        <v>2</v>
      </c>
      <c r="H2453" s="26">
        <v>1</v>
      </c>
      <c r="I2453" s="214">
        <v>289.5</v>
      </c>
      <c r="J2453" s="214">
        <v>190.9</v>
      </c>
      <c r="K2453" s="214">
        <v>190.9</v>
      </c>
      <c r="L2453" s="263">
        <v>13</v>
      </c>
      <c r="M2453" s="214">
        <f t="shared" si="628"/>
        <v>466852.56</v>
      </c>
      <c r="N2453" s="205"/>
      <c r="O2453" s="211"/>
      <c r="P2453" s="205"/>
      <c r="Q2453" s="205">
        <f t="shared" si="629"/>
        <v>466852.56</v>
      </c>
      <c r="R2453" s="205">
        <v>466852.56</v>
      </c>
      <c r="S2453" s="219"/>
      <c r="T2453" s="205"/>
      <c r="U2453" s="205"/>
      <c r="V2453" s="205"/>
      <c r="W2453" s="205"/>
      <c r="X2453" s="205"/>
      <c r="Y2453" s="205"/>
      <c r="Z2453" s="205"/>
      <c r="AA2453" s="205"/>
      <c r="AB2453" s="205"/>
      <c r="AC2453" s="205"/>
      <c r="AD2453" s="205"/>
      <c r="AE2453" s="205"/>
      <c r="AF2453" s="205"/>
      <c r="AG2453" s="221">
        <v>2025</v>
      </c>
      <c r="AH2453" s="165"/>
      <c r="AI2453" s="175"/>
      <c r="AJ2453" s="152"/>
      <c r="AK2453" s="15">
        <f t="shared" ca="1" si="618"/>
        <v>2345</v>
      </c>
      <c r="AL2453" s="15" t="s">
        <v>155</v>
      </c>
      <c r="AM2453" s="15" t="str">
        <f t="shared" ca="1" si="630"/>
        <v>2345.</v>
      </c>
      <c r="AN2453" s="222"/>
      <c r="AO2453" s="15"/>
      <c r="AP2453" s="16"/>
    </row>
    <row r="2454" spans="1:42" ht="22.5" hidden="1" customHeight="1" x14ac:dyDescent="0.25">
      <c r="A2454" s="83" t="str">
        <f t="shared" ca="1" si="627"/>
        <v>2346.</v>
      </c>
      <c r="B2454" s="26">
        <v>4967</v>
      </c>
      <c r="C2454" s="313" t="s">
        <v>1041</v>
      </c>
      <c r="D2454" s="26">
        <v>1917</v>
      </c>
      <c r="E2454" s="135" t="s">
        <v>2957</v>
      </c>
      <c r="F2454" s="83" t="s">
        <v>2959</v>
      </c>
      <c r="G2454" s="26">
        <v>2</v>
      </c>
      <c r="H2454" s="26">
        <v>1</v>
      </c>
      <c r="I2454" s="205">
        <v>289.5</v>
      </c>
      <c r="J2454" s="205">
        <v>275.60000000000002</v>
      </c>
      <c r="K2454" s="205">
        <v>275.60000000000002</v>
      </c>
      <c r="L2454" s="219">
        <v>18</v>
      </c>
      <c r="M2454" s="214">
        <f t="shared" si="628"/>
        <v>141557.64000000001</v>
      </c>
      <c r="N2454" s="205"/>
      <c r="O2454" s="211"/>
      <c r="P2454" s="205"/>
      <c r="Q2454" s="205">
        <f t="shared" si="629"/>
        <v>141557.64000000001</v>
      </c>
      <c r="R2454" s="205">
        <v>141557.64000000001</v>
      </c>
      <c r="S2454" s="219"/>
      <c r="T2454" s="205"/>
      <c r="U2454" s="205"/>
      <c r="V2454" s="205"/>
      <c r="W2454" s="205"/>
      <c r="X2454" s="205"/>
      <c r="Y2454" s="205"/>
      <c r="Z2454" s="205"/>
      <c r="AA2454" s="205"/>
      <c r="AB2454" s="205"/>
      <c r="AC2454" s="205"/>
      <c r="AD2454" s="205"/>
      <c r="AE2454" s="205"/>
      <c r="AF2454" s="205"/>
      <c r="AG2454" s="221">
        <v>2025</v>
      </c>
      <c r="AH2454" s="165"/>
      <c r="AI2454" s="175"/>
      <c r="AJ2454" s="152"/>
      <c r="AK2454" s="15">
        <f t="shared" ca="1" si="618"/>
        <v>2346</v>
      </c>
      <c r="AL2454" s="15" t="s">
        <v>155</v>
      </c>
      <c r="AM2454" s="15" t="str">
        <f t="shared" ca="1" si="630"/>
        <v>2346.</v>
      </c>
      <c r="AN2454" s="222"/>
      <c r="AO2454" s="15"/>
      <c r="AP2454" s="16"/>
    </row>
    <row r="2455" spans="1:42" ht="23.25" hidden="1" customHeight="1" x14ac:dyDescent="0.25">
      <c r="A2455" s="83" t="str">
        <f t="shared" ca="1" si="627"/>
        <v>2347.</v>
      </c>
      <c r="B2455" s="26">
        <v>4142</v>
      </c>
      <c r="C2455" s="40" t="s">
        <v>1812</v>
      </c>
      <c r="D2455" s="26">
        <v>1930</v>
      </c>
      <c r="E2455" s="135" t="s">
        <v>2957</v>
      </c>
      <c r="F2455" s="83" t="s">
        <v>2959</v>
      </c>
      <c r="G2455" s="26">
        <v>3</v>
      </c>
      <c r="H2455" s="26">
        <v>3</v>
      </c>
      <c r="I2455" s="205">
        <v>1752.4</v>
      </c>
      <c r="J2455" s="205">
        <v>1749.8</v>
      </c>
      <c r="K2455" s="205">
        <v>1613.5</v>
      </c>
      <c r="L2455" s="219">
        <v>84</v>
      </c>
      <c r="M2455" s="214">
        <f t="shared" si="628"/>
        <v>3682787.42</v>
      </c>
      <c r="N2455" s="205"/>
      <c r="O2455" s="211"/>
      <c r="P2455" s="205"/>
      <c r="Q2455" s="205">
        <f t="shared" si="629"/>
        <v>3682787.42</v>
      </c>
      <c r="R2455" s="205">
        <f>2825887.46+856899.96</f>
        <v>3682787.42</v>
      </c>
      <c r="S2455" s="219"/>
      <c r="T2455" s="205"/>
      <c r="U2455" s="205"/>
      <c r="V2455" s="205"/>
      <c r="W2455" s="205"/>
      <c r="X2455" s="205"/>
      <c r="Y2455" s="205"/>
      <c r="Z2455" s="205"/>
      <c r="AA2455" s="205"/>
      <c r="AB2455" s="205"/>
      <c r="AC2455" s="209"/>
      <c r="AD2455" s="209"/>
      <c r="AE2455" s="205"/>
      <c r="AF2455" s="205"/>
      <c r="AG2455" s="221">
        <v>2025</v>
      </c>
      <c r="AH2455" s="158"/>
      <c r="AI2455" s="175"/>
      <c r="AJ2455" s="152"/>
      <c r="AK2455" s="15">
        <f t="shared" ca="1" si="618"/>
        <v>2347</v>
      </c>
      <c r="AL2455" s="15" t="s">
        <v>155</v>
      </c>
      <c r="AM2455" s="15" t="str">
        <f t="shared" ca="1" si="630"/>
        <v>2347.</v>
      </c>
      <c r="AN2455" s="222"/>
      <c r="AP2455" s="16"/>
    </row>
    <row r="2456" spans="1:42" ht="22.5" hidden="1" customHeight="1" x14ac:dyDescent="0.25">
      <c r="A2456" s="83" t="str">
        <f t="shared" ca="1" si="627"/>
        <v>2348.</v>
      </c>
      <c r="B2456" s="26">
        <v>4778</v>
      </c>
      <c r="C2456" s="252" t="s">
        <v>1030</v>
      </c>
      <c r="D2456" s="26">
        <v>1945</v>
      </c>
      <c r="E2456" s="135" t="s">
        <v>2957</v>
      </c>
      <c r="F2456" s="83" t="s">
        <v>2959</v>
      </c>
      <c r="G2456" s="26">
        <v>3</v>
      </c>
      <c r="H2456" s="26">
        <v>1</v>
      </c>
      <c r="I2456" s="214">
        <v>615.4</v>
      </c>
      <c r="J2456" s="205">
        <v>389.7</v>
      </c>
      <c r="K2456" s="214">
        <v>389.7</v>
      </c>
      <c r="L2456" s="263">
        <v>37</v>
      </c>
      <c r="M2456" s="214">
        <f t="shared" si="628"/>
        <v>300288</v>
      </c>
      <c r="N2456" s="205"/>
      <c r="O2456" s="211"/>
      <c r="P2456" s="205"/>
      <c r="Q2456" s="205">
        <f t="shared" si="629"/>
        <v>300288</v>
      </c>
      <c r="R2456" s="205">
        <v>300288</v>
      </c>
      <c r="S2456" s="219"/>
      <c r="T2456" s="205"/>
      <c r="U2456" s="205"/>
      <c r="V2456" s="205"/>
      <c r="W2456" s="205"/>
      <c r="X2456" s="205"/>
      <c r="Y2456" s="205"/>
      <c r="Z2456" s="205"/>
      <c r="AA2456" s="205"/>
      <c r="AB2456" s="205"/>
      <c r="AC2456" s="205"/>
      <c r="AD2456" s="205"/>
      <c r="AE2456" s="205"/>
      <c r="AF2456" s="205"/>
      <c r="AG2456" s="221">
        <v>2025</v>
      </c>
      <c r="AH2456" s="165"/>
      <c r="AI2456" s="175"/>
      <c r="AJ2456" s="152"/>
      <c r="AK2456" s="15">
        <f t="shared" ca="1" si="618"/>
        <v>2348</v>
      </c>
      <c r="AL2456" s="15" t="s">
        <v>155</v>
      </c>
      <c r="AM2456" s="15" t="str">
        <f t="shared" ca="1" si="630"/>
        <v>2348.</v>
      </c>
      <c r="AN2456" s="222"/>
      <c r="AO2456" s="15"/>
      <c r="AP2456" s="16"/>
    </row>
    <row r="2457" spans="1:42" ht="22.5" hidden="1" customHeight="1" x14ac:dyDescent="0.25">
      <c r="A2457" s="83" t="str">
        <f t="shared" ca="1" si="627"/>
        <v>2349.</v>
      </c>
      <c r="B2457" s="26">
        <v>4643</v>
      </c>
      <c r="C2457" s="40" t="s">
        <v>1810</v>
      </c>
      <c r="D2457" s="26">
        <v>1967</v>
      </c>
      <c r="E2457" s="135" t="s">
        <v>2957</v>
      </c>
      <c r="F2457" s="83" t="s">
        <v>2958</v>
      </c>
      <c r="G2457" s="26">
        <v>5</v>
      </c>
      <c r="H2457" s="26">
        <v>5</v>
      </c>
      <c r="I2457" s="214">
        <v>5377.6</v>
      </c>
      <c r="J2457" s="214">
        <v>4970.1000000000004</v>
      </c>
      <c r="K2457" s="214">
        <v>4970.1000000000004</v>
      </c>
      <c r="L2457" s="263">
        <v>222</v>
      </c>
      <c r="M2457" s="214">
        <f t="shared" si="628"/>
        <v>446745</v>
      </c>
      <c r="N2457" s="205"/>
      <c r="O2457" s="211"/>
      <c r="P2457" s="205"/>
      <c r="Q2457" s="205">
        <f t="shared" si="629"/>
        <v>446745</v>
      </c>
      <c r="R2457" s="205">
        <v>446745</v>
      </c>
      <c r="S2457" s="219"/>
      <c r="T2457" s="205"/>
      <c r="U2457" s="205"/>
      <c r="V2457" s="205"/>
      <c r="W2457" s="205"/>
      <c r="X2457" s="205"/>
      <c r="Y2457" s="205"/>
      <c r="Z2457" s="205"/>
      <c r="AA2457" s="205"/>
      <c r="AB2457" s="205"/>
      <c r="AC2457" s="209"/>
      <c r="AD2457" s="209"/>
      <c r="AE2457" s="205"/>
      <c r="AF2457" s="205"/>
      <c r="AG2457" s="221">
        <v>2025</v>
      </c>
      <c r="AH2457" s="165"/>
      <c r="AI2457" s="175"/>
      <c r="AJ2457" s="152"/>
      <c r="AK2457" s="15">
        <f t="shared" ca="1" si="618"/>
        <v>2349</v>
      </c>
      <c r="AL2457" s="15" t="s">
        <v>155</v>
      </c>
      <c r="AM2457" s="15" t="str">
        <f t="shared" ca="1" si="630"/>
        <v>2349.</v>
      </c>
      <c r="AN2457" s="222"/>
      <c r="AO2457" s="15"/>
      <c r="AP2457" s="16"/>
    </row>
    <row r="2458" spans="1:42" ht="22.5" hidden="1" customHeight="1" x14ac:dyDescent="0.25">
      <c r="A2458" s="83" t="str">
        <f t="shared" ca="1" si="627"/>
        <v>2350.</v>
      </c>
      <c r="B2458" s="26">
        <v>4856</v>
      </c>
      <c r="C2458" s="252" t="s">
        <v>1034</v>
      </c>
      <c r="D2458" s="26">
        <v>1950</v>
      </c>
      <c r="E2458" s="135" t="s">
        <v>2957</v>
      </c>
      <c r="F2458" s="83" t="s">
        <v>2960</v>
      </c>
      <c r="G2458" s="26">
        <v>2</v>
      </c>
      <c r="H2458" s="26">
        <v>1</v>
      </c>
      <c r="I2458" s="214">
        <v>542.4</v>
      </c>
      <c r="J2458" s="214">
        <v>341.3</v>
      </c>
      <c r="K2458" s="214">
        <v>341.3</v>
      </c>
      <c r="L2458" s="263">
        <v>30</v>
      </c>
      <c r="M2458" s="214">
        <f t="shared" si="628"/>
        <v>188470.80999999997</v>
      </c>
      <c r="N2458" s="205"/>
      <c r="O2458" s="211"/>
      <c r="P2458" s="205"/>
      <c r="Q2458" s="205">
        <f t="shared" si="629"/>
        <v>188470.80999999997</v>
      </c>
      <c r="R2458" s="205">
        <v>188470.80999999997</v>
      </c>
      <c r="S2458" s="219"/>
      <c r="T2458" s="205"/>
      <c r="U2458" s="205"/>
      <c r="V2458" s="205"/>
      <c r="W2458" s="205"/>
      <c r="X2458" s="205"/>
      <c r="Y2458" s="205"/>
      <c r="Z2458" s="205"/>
      <c r="AA2458" s="205"/>
      <c r="AB2458" s="205"/>
      <c r="AC2458" s="205"/>
      <c r="AD2458" s="205"/>
      <c r="AE2458" s="205"/>
      <c r="AF2458" s="205"/>
      <c r="AG2458" s="221">
        <v>2025</v>
      </c>
      <c r="AH2458" s="165"/>
      <c r="AI2458" s="175"/>
      <c r="AJ2458" s="152"/>
      <c r="AK2458" s="15">
        <f t="shared" ca="1" si="618"/>
        <v>2350</v>
      </c>
      <c r="AL2458" s="15" t="s">
        <v>155</v>
      </c>
      <c r="AM2458" s="15" t="str">
        <f t="shared" ca="1" si="630"/>
        <v>2350.</v>
      </c>
      <c r="AN2458" s="222"/>
      <c r="AO2458" s="15"/>
      <c r="AP2458" s="16"/>
    </row>
    <row r="2459" spans="1:42" ht="22.5" hidden="1" customHeight="1" x14ac:dyDescent="0.25">
      <c r="A2459" s="83" t="str">
        <f t="shared" ca="1" si="627"/>
        <v>2351.</v>
      </c>
      <c r="B2459" s="26">
        <v>4866</v>
      </c>
      <c r="C2459" s="313" t="s">
        <v>1071</v>
      </c>
      <c r="D2459" s="26">
        <v>1950</v>
      </c>
      <c r="E2459" s="135" t="s">
        <v>2957</v>
      </c>
      <c r="F2459" s="83" t="s">
        <v>2959</v>
      </c>
      <c r="G2459" s="26">
        <v>2</v>
      </c>
      <c r="H2459" s="26">
        <v>3</v>
      </c>
      <c r="I2459" s="214">
        <v>723.4</v>
      </c>
      <c r="J2459" s="214">
        <v>468</v>
      </c>
      <c r="K2459" s="214">
        <v>468</v>
      </c>
      <c r="L2459" s="263">
        <v>40</v>
      </c>
      <c r="M2459" s="214">
        <f t="shared" si="628"/>
        <v>1166522.25</v>
      </c>
      <c r="N2459" s="205"/>
      <c r="O2459" s="211"/>
      <c r="P2459" s="205"/>
      <c r="Q2459" s="205">
        <f t="shared" si="629"/>
        <v>1166522.25</v>
      </c>
      <c r="R2459" s="205">
        <v>1166522.25</v>
      </c>
      <c r="S2459" s="219"/>
      <c r="T2459" s="205"/>
      <c r="U2459" s="205"/>
      <c r="V2459" s="205"/>
      <c r="W2459" s="205"/>
      <c r="X2459" s="205"/>
      <c r="Y2459" s="205"/>
      <c r="Z2459" s="205"/>
      <c r="AA2459" s="205"/>
      <c r="AB2459" s="205"/>
      <c r="AC2459" s="205"/>
      <c r="AD2459" s="205"/>
      <c r="AE2459" s="205"/>
      <c r="AF2459" s="205"/>
      <c r="AG2459" s="221">
        <v>2025</v>
      </c>
      <c r="AH2459" s="165"/>
      <c r="AI2459" s="175"/>
      <c r="AJ2459" s="152"/>
      <c r="AK2459" s="15">
        <f t="shared" ca="1" si="618"/>
        <v>2351</v>
      </c>
      <c r="AL2459" s="15" t="s">
        <v>155</v>
      </c>
      <c r="AM2459" s="15" t="str">
        <f t="shared" ca="1" si="630"/>
        <v>2351.</v>
      </c>
      <c r="AN2459" s="222"/>
      <c r="AO2459" s="15"/>
      <c r="AP2459" s="16"/>
    </row>
    <row r="2460" spans="1:42" ht="22.5" hidden="1" customHeight="1" x14ac:dyDescent="0.25">
      <c r="A2460" s="83" t="str">
        <f t="shared" ca="1" si="627"/>
        <v>2352.</v>
      </c>
      <c r="B2460" s="26">
        <v>4354</v>
      </c>
      <c r="C2460" s="252" t="s">
        <v>1015</v>
      </c>
      <c r="D2460" s="26">
        <v>1951</v>
      </c>
      <c r="E2460" s="135" t="s">
        <v>2957</v>
      </c>
      <c r="F2460" s="83" t="s">
        <v>2959</v>
      </c>
      <c r="G2460" s="26">
        <v>4</v>
      </c>
      <c r="H2460" s="26">
        <v>3</v>
      </c>
      <c r="I2460" s="214">
        <v>2071.1999999999998</v>
      </c>
      <c r="J2460" s="214">
        <v>2006.3</v>
      </c>
      <c r="K2460" s="214">
        <v>2006.3</v>
      </c>
      <c r="L2460" s="263">
        <v>68</v>
      </c>
      <c r="M2460" s="214">
        <f t="shared" si="628"/>
        <v>7214557</v>
      </c>
      <c r="N2460" s="205"/>
      <c r="O2460" s="211"/>
      <c r="P2460" s="205"/>
      <c r="Q2460" s="205">
        <f t="shared" si="629"/>
        <v>7214557</v>
      </c>
      <c r="R2460" s="205"/>
      <c r="S2460" s="219"/>
      <c r="T2460" s="205"/>
      <c r="U2460" s="205">
        <v>959</v>
      </c>
      <c r="V2460" s="205">
        <f>U2460*7523</f>
        <v>7214557</v>
      </c>
      <c r="W2460" s="205"/>
      <c r="X2460" s="205"/>
      <c r="Y2460" s="205"/>
      <c r="Z2460" s="205"/>
      <c r="AA2460" s="205"/>
      <c r="AB2460" s="205"/>
      <c r="AC2460" s="205"/>
      <c r="AD2460" s="205"/>
      <c r="AE2460" s="205"/>
      <c r="AF2460" s="205"/>
      <c r="AG2460" s="221">
        <v>2025</v>
      </c>
      <c r="AH2460" s="158"/>
      <c r="AI2460" s="175"/>
      <c r="AJ2460" s="218"/>
      <c r="AK2460" s="15">
        <f t="shared" ca="1" si="618"/>
        <v>2352</v>
      </c>
      <c r="AL2460" s="15" t="s">
        <v>155</v>
      </c>
      <c r="AM2460" s="15" t="str">
        <f t="shared" ca="1" si="630"/>
        <v>2352.</v>
      </c>
      <c r="AN2460" s="222"/>
      <c r="AO2460" s="15"/>
      <c r="AP2460" s="16"/>
    </row>
    <row r="2461" spans="1:42" ht="22.5" hidden="1" customHeight="1" x14ac:dyDescent="0.25">
      <c r="A2461" s="83" t="str">
        <f t="shared" ca="1" si="627"/>
        <v>2353.</v>
      </c>
      <c r="B2461" s="26">
        <v>4635</v>
      </c>
      <c r="C2461" s="242" t="s">
        <v>1098</v>
      </c>
      <c r="D2461" s="26">
        <v>1952</v>
      </c>
      <c r="E2461" s="135" t="s">
        <v>2957</v>
      </c>
      <c r="F2461" s="83" t="s">
        <v>2959</v>
      </c>
      <c r="G2461" s="26">
        <v>2</v>
      </c>
      <c r="H2461" s="26">
        <v>2</v>
      </c>
      <c r="I2461" s="235">
        <v>868.2</v>
      </c>
      <c r="J2461" s="205">
        <v>734.7</v>
      </c>
      <c r="K2461" s="205">
        <v>546.6</v>
      </c>
      <c r="L2461" s="219">
        <v>31</v>
      </c>
      <c r="M2461" s="214">
        <f t="shared" si="628"/>
        <v>322272.59999999998</v>
      </c>
      <c r="N2461" s="205"/>
      <c r="O2461" s="211"/>
      <c r="P2461" s="205"/>
      <c r="Q2461" s="205">
        <f t="shared" si="629"/>
        <v>322272.59999999998</v>
      </c>
      <c r="R2461" s="205">
        <v>322272.59999999998</v>
      </c>
      <c r="S2461" s="219"/>
      <c r="T2461" s="205"/>
      <c r="U2461" s="205"/>
      <c r="V2461" s="205"/>
      <c r="W2461" s="205"/>
      <c r="X2461" s="205"/>
      <c r="Y2461" s="205"/>
      <c r="Z2461" s="205"/>
      <c r="AA2461" s="205"/>
      <c r="AB2461" s="205"/>
      <c r="AC2461" s="205"/>
      <c r="AD2461" s="205"/>
      <c r="AE2461" s="205"/>
      <c r="AF2461" s="205"/>
      <c r="AG2461" s="221">
        <v>2025</v>
      </c>
      <c r="AH2461" s="159"/>
      <c r="AI2461" s="175"/>
      <c r="AJ2461" s="153"/>
      <c r="AK2461" s="15">
        <f t="shared" ca="1" si="618"/>
        <v>2353</v>
      </c>
      <c r="AL2461" s="15" t="s">
        <v>155</v>
      </c>
      <c r="AM2461" s="15" t="str">
        <f t="shared" ca="1" si="630"/>
        <v>2353.</v>
      </c>
      <c r="AN2461" s="222"/>
      <c r="AO2461" s="15"/>
      <c r="AP2461" s="16"/>
    </row>
    <row r="2462" spans="1:42" ht="22.5" hidden="1" customHeight="1" x14ac:dyDescent="0.25">
      <c r="A2462" s="83" t="str">
        <f t="shared" ca="1" si="627"/>
        <v>2354.</v>
      </c>
      <c r="B2462" s="26">
        <v>5102</v>
      </c>
      <c r="C2462" s="242" t="s">
        <v>986</v>
      </c>
      <c r="D2462" s="26">
        <v>1952</v>
      </c>
      <c r="E2462" s="135" t="s">
        <v>2957</v>
      </c>
      <c r="F2462" s="83" t="s">
        <v>2959</v>
      </c>
      <c r="G2462" s="26">
        <v>3</v>
      </c>
      <c r="H2462" s="26">
        <v>3</v>
      </c>
      <c r="I2462" s="205">
        <v>1712.3</v>
      </c>
      <c r="J2462" s="205">
        <v>1363.8</v>
      </c>
      <c r="K2462" s="205">
        <v>1363.8</v>
      </c>
      <c r="L2462" s="219">
        <v>54</v>
      </c>
      <c r="M2462" s="214">
        <f t="shared" si="628"/>
        <v>4662188</v>
      </c>
      <c r="N2462" s="205"/>
      <c r="O2462" s="211"/>
      <c r="P2462" s="205"/>
      <c r="Q2462" s="205">
        <f t="shared" si="629"/>
        <v>4662188</v>
      </c>
      <c r="R2462" s="205"/>
      <c r="S2462" s="219"/>
      <c r="T2462" s="205"/>
      <c r="U2462" s="205"/>
      <c r="V2462" s="205"/>
      <c r="W2462" s="205"/>
      <c r="X2462" s="205"/>
      <c r="Y2462" s="205">
        <v>1481</v>
      </c>
      <c r="Z2462" s="205">
        <f>Y2462*3148</f>
        <v>4662188</v>
      </c>
      <c r="AA2462" s="205"/>
      <c r="AB2462" s="205"/>
      <c r="AC2462" s="205"/>
      <c r="AD2462" s="205"/>
      <c r="AE2462" s="205"/>
      <c r="AF2462" s="205"/>
      <c r="AG2462" s="221">
        <v>2025</v>
      </c>
      <c r="AH2462" s="159"/>
      <c r="AI2462" s="175"/>
      <c r="AJ2462" s="153"/>
      <c r="AK2462" s="15">
        <f t="shared" ca="1" si="618"/>
        <v>2354</v>
      </c>
      <c r="AL2462" s="15" t="s">
        <v>155</v>
      </c>
      <c r="AM2462" s="15" t="str">
        <f t="shared" ca="1" si="630"/>
        <v>2354.</v>
      </c>
      <c r="AN2462" s="222"/>
      <c r="AO2462" s="15"/>
      <c r="AP2462" s="16"/>
    </row>
    <row r="2463" spans="1:42" ht="22.5" hidden="1" customHeight="1" x14ac:dyDescent="0.25">
      <c r="A2463" s="83" t="str">
        <f t="shared" ca="1" si="627"/>
        <v>2355.</v>
      </c>
      <c r="B2463" s="26">
        <v>4763</v>
      </c>
      <c r="C2463" s="313" t="s">
        <v>1029</v>
      </c>
      <c r="D2463" s="26">
        <v>1952</v>
      </c>
      <c r="E2463" s="135" t="s">
        <v>2957</v>
      </c>
      <c r="F2463" s="83" t="s">
        <v>2959</v>
      </c>
      <c r="G2463" s="26">
        <v>2</v>
      </c>
      <c r="H2463" s="26">
        <v>2</v>
      </c>
      <c r="I2463" s="214">
        <v>655.5</v>
      </c>
      <c r="J2463" s="205">
        <v>430.3</v>
      </c>
      <c r="K2463" s="214">
        <v>430.3</v>
      </c>
      <c r="L2463" s="263">
        <v>30</v>
      </c>
      <c r="M2463" s="214">
        <f t="shared" si="628"/>
        <v>1057037.6900000002</v>
      </c>
      <c r="N2463" s="205"/>
      <c r="O2463" s="211"/>
      <c r="P2463" s="205"/>
      <c r="Q2463" s="205">
        <f t="shared" si="629"/>
        <v>1057037.6900000002</v>
      </c>
      <c r="R2463" s="205">
        <v>1057037.6900000002</v>
      </c>
      <c r="S2463" s="219"/>
      <c r="T2463" s="205"/>
      <c r="U2463" s="205"/>
      <c r="V2463" s="205"/>
      <c r="W2463" s="205"/>
      <c r="X2463" s="205"/>
      <c r="Y2463" s="205"/>
      <c r="Z2463" s="205"/>
      <c r="AA2463" s="205"/>
      <c r="AB2463" s="205"/>
      <c r="AC2463" s="205"/>
      <c r="AD2463" s="205"/>
      <c r="AE2463" s="205"/>
      <c r="AF2463" s="205"/>
      <c r="AG2463" s="221">
        <v>2025</v>
      </c>
      <c r="AH2463" s="165"/>
      <c r="AI2463" s="175"/>
      <c r="AJ2463" s="152"/>
      <c r="AK2463" s="15">
        <f t="shared" ref="AK2463:AK2526" ca="1" si="631">MAX(AK2458:AK2462)+1</f>
        <v>2355</v>
      </c>
      <c r="AL2463" s="15" t="s">
        <v>155</v>
      </c>
      <c r="AM2463" s="15" t="str">
        <f t="shared" ca="1" si="630"/>
        <v>2355.</v>
      </c>
      <c r="AN2463" s="222"/>
      <c r="AP2463" s="16"/>
    </row>
    <row r="2464" spans="1:42" ht="22.5" hidden="1" customHeight="1" x14ac:dyDescent="0.25">
      <c r="A2464" s="83" t="str">
        <f t="shared" ca="1" si="627"/>
        <v>2356.</v>
      </c>
      <c r="B2464" s="26">
        <v>4818</v>
      </c>
      <c r="C2464" s="242" t="s">
        <v>832</v>
      </c>
      <c r="D2464" s="26">
        <v>1952</v>
      </c>
      <c r="E2464" s="135" t="s">
        <v>2957</v>
      </c>
      <c r="F2464" s="83" t="s">
        <v>2959</v>
      </c>
      <c r="G2464" s="26">
        <v>4</v>
      </c>
      <c r="H2464" s="26">
        <v>4</v>
      </c>
      <c r="I2464" s="205">
        <v>2389.8000000000002</v>
      </c>
      <c r="J2464" s="205">
        <v>1616.7</v>
      </c>
      <c r="K2464" s="205">
        <v>1616.7</v>
      </c>
      <c r="L2464" s="219">
        <v>50</v>
      </c>
      <c r="M2464" s="214">
        <f t="shared" si="628"/>
        <v>2289510</v>
      </c>
      <c r="N2464" s="205"/>
      <c r="O2464" s="211"/>
      <c r="P2464" s="205"/>
      <c r="Q2464" s="205">
        <f t="shared" si="629"/>
        <v>2289510</v>
      </c>
      <c r="R2464" s="205">
        <f>1149540+1139970</f>
        <v>2289510</v>
      </c>
      <c r="S2464" s="219"/>
      <c r="T2464" s="205"/>
      <c r="U2464" s="205"/>
      <c r="V2464" s="205"/>
      <c r="W2464" s="205"/>
      <c r="X2464" s="205"/>
      <c r="Y2464" s="205"/>
      <c r="Z2464" s="205"/>
      <c r="AA2464" s="205"/>
      <c r="AB2464" s="205"/>
      <c r="AC2464" s="205"/>
      <c r="AD2464" s="205"/>
      <c r="AE2464" s="205"/>
      <c r="AF2464" s="205"/>
      <c r="AG2464" s="221">
        <v>2025</v>
      </c>
      <c r="AH2464" s="159"/>
      <c r="AI2464" s="175"/>
      <c r="AJ2464" s="153"/>
      <c r="AK2464" s="15">
        <f t="shared" ca="1" si="631"/>
        <v>2356</v>
      </c>
      <c r="AL2464" s="15" t="s">
        <v>155</v>
      </c>
      <c r="AM2464" s="15" t="str">
        <f t="shared" ca="1" si="630"/>
        <v>2356.</v>
      </c>
      <c r="AN2464" s="222"/>
      <c r="AO2464" s="15"/>
      <c r="AP2464" s="16"/>
    </row>
    <row r="2465" spans="1:42" ht="22.5" hidden="1" customHeight="1" x14ac:dyDescent="0.25">
      <c r="A2465" s="83" t="str">
        <f t="shared" ca="1" si="627"/>
        <v>2357.</v>
      </c>
      <c r="B2465" s="26">
        <v>5436</v>
      </c>
      <c r="C2465" s="42" t="s">
        <v>998</v>
      </c>
      <c r="D2465" s="26">
        <v>1952</v>
      </c>
      <c r="E2465" s="135" t="s">
        <v>2957</v>
      </c>
      <c r="F2465" s="83" t="s">
        <v>2959</v>
      </c>
      <c r="G2465" s="26">
        <v>2</v>
      </c>
      <c r="H2465" s="26">
        <v>2</v>
      </c>
      <c r="I2465" s="205">
        <v>865.2</v>
      </c>
      <c r="J2465" s="205">
        <v>865.2</v>
      </c>
      <c r="K2465" s="205">
        <v>865.2</v>
      </c>
      <c r="L2465" s="219">
        <v>40</v>
      </c>
      <c r="M2465" s="214">
        <f t="shared" si="628"/>
        <v>7139769</v>
      </c>
      <c r="N2465" s="205"/>
      <c r="O2465" s="211"/>
      <c r="P2465" s="205"/>
      <c r="Q2465" s="205">
        <f t="shared" si="629"/>
        <v>7139769</v>
      </c>
      <c r="R2465" s="205">
        <v>346500</v>
      </c>
      <c r="S2465" s="219"/>
      <c r="T2465" s="205"/>
      <c r="U2465" s="205">
        <v>903</v>
      </c>
      <c r="V2465" s="205">
        <f>U2465*7523</f>
        <v>6793269</v>
      </c>
      <c r="W2465" s="205"/>
      <c r="X2465" s="205"/>
      <c r="Y2465" s="205"/>
      <c r="Z2465" s="205"/>
      <c r="AA2465" s="205"/>
      <c r="AB2465" s="205"/>
      <c r="AC2465" s="205"/>
      <c r="AD2465" s="205"/>
      <c r="AE2465" s="205"/>
      <c r="AF2465" s="205"/>
      <c r="AG2465" s="221">
        <v>2025</v>
      </c>
      <c r="AH2465" s="158"/>
      <c r="AI2465" s="175"/>
      <c r="AJ2465" s="153"/>
      <c r="AK2465" s="15">
        <f t="shared" ca="1" si="631"/>
        <v>2357</v>
      </c>
      <c r="AL2465" s="15" t="s">
        <v>155</v>
      </c>
      <c r="AM2465" s="15" t="str">
        <f t="shared" ca="1" si="630"/>
        <v>2357.</v>
      </c>
      <c r="AN2465" s="222"/>
      <c r="AP2465" s="16"/>
    </row>
    <row r="2466" spans="1:42" ht="22.5" hidden="1" customHeight="1" x14ac:dyDescent="0.25">
      <c r="A2466" s="83" t="str">
        <f t="shared" ca="1" si="627"/>
        <v>2358.</v>
      </c>
      <c r="B2466" s="26">
        <v>4777</v>
      </c>
      <c r="C2466" s="242" t="s">
        <v>831</v>
      </c>
      <c r="D2466" s="26">
        <v>1953</v>
      </c>
      <c r="E2466" s="135" t="s">
        <v>2957</v>
      </c>
      <c r="F2466" s="83" t="s">
        <v>2959</v>
      </c>
      <c r="G2466" s="26">
        <v>2</v>
      </c>
      <c r="H2466" s="26">
        <v>2</v>
      </c>
      <c r="I2466" s="205">
        <v>1010.71</v>
      </c>
      <c r="J2466" s="205">
        <v>898.4</v>
      </c>
      <c r="K2466" s="205">
        <v>898.4</v>
      </c>
      <c r="L2466" s="219">
        <v>48</v>
      </c>
      <c r="M2466" s="214">
        <f t="shared" si="628"/>
        <v>3776730</v>
      </c>
      <c r="N2466" s="205"/>
      <c r="O2466" s="211"/>
      <c r="P2466" s="205"/>
      <c r="Q2466" s="205">
        <f t="shared" si="629"/>
        <v>3776730</v>
      </c>
      <c r="R2466" s="205">
        <v>3776730</v>
      </c>
      <c r="S2466" s="219"/>
      <c r="T2466" s="205"/>
      <c r="U2466" s="205"/>
      <c r="V2466" s="205"/>
      <c r="W2466" s="205"/>
      <c r="X2466" s="205"/>
      <c r="Y2466" s="205"/>
      <c r="Z2466" s="205"/>
      <c r="AA2466" s="205"/>
      <c r="AB2466" s="205"/>
      <c r="AC2466" s="205"/>
      <c r="AD2466" s="205"/>
      <c r="AE2466" s="205"/>
      <c r="AF2466" s="205"/>
      <c r="AG2466" s="221">
        <v>2025</v>
      </c>
      <c r="AH2466" s="159"/>
      <c r="AI2466" s="175"/>
      <c r="AJ2466" s="153"/>
      <c r="AK2466" s="15">
        <f t="shared" ca="1" si="631"/>
        <v>2358</v>
      </c>
      <c r="AL2466" s="15" t="s">
        <v>155</v>
      </c>
      <c r="AM2466" s="15" t="str">
        <f t="shared" ca="1" si="630"/>
        <v>2358.</v>
      </c>
      <c r="AN2466" s="222"/>
      <c r="AP2466" s="16"/>
    </row>
    <row r="2467" spans="1:42" ht="22.5" hidden="1" customHeight="1" x14ac:dyDescent="0.25">
      <c r="A2467" s="83" t="str">
        <f t="shared" ca="1" si="627"/>
        <v>2359.</v>
      </c>
      <c r="B2467" s="26">
        <v>4929</v>
      </c>
      <c r="C2467" s="242" t="s">
        <v>980</v>
      </c>
      <c r="D2467" s="26">
        <v>1953</v>
      </c>
      <c r="E2467" s="135" t="s">
        <v>2957</v>
      </c>
      <c r="F2467" s="83" t="s">
        <v>2959</v>
      </c>
      <c r="G2467" s="26">
        <v>2</v>
      </c>
      <c r="H2467" s="26">
        <v>1</v>
      </c>
      <c r="I2467" s="205">
        <v>507.3</v>
      </c>
      <c r="J2467" s="205">
        <v>326.5</v>
      </c>
      <c r="K2467" s="205">
        <v>326.5</v>
      </c>
      <c r="L2467" s="219">
        <v>26</v>
      </c>
      <c r="M2467" s="214">
        <f t="shared" si="628"/>
        <v>188310.72</v>
      </c>
      <c r="N2467" s="205"/>
      <c r="O2467" s="211"/>
      <c r="P2467" s="205"/>
      <c r="Q2467" s="205">
        <f t="shared" si="629"/>
        <v>188310.72</v>
      </c>
      <c r="R2467" s="205">
        <v>188310.72</v>
      </c>
      <c r="S2467" s="219"/>
      <c r="T2467" s="205"/>
      <c r="U2467" s="205"/>
      <c r="V2467" s="205"/>
      <c r="W2467" s="205"/>
      <c r="X2467" s="205"/>
      <c r="Y2467" s="205"/>
      <c r="Z2467" s="205"/>
      <c r="AA2467" s="205"/>
      <c r="AB2467" s="205"/>
      <c r="AC2467" s="205"/>
      <c r="AD2467" s="205"/>
      <c r="AE2467" s="205"/>
      <c r="AF2467" s="205"/>
      <c r="AG2467" s="221">
        <v>2025</v>
      </c>
      <c r="AH2467" s="159"/>
      <c r="AI2467" s="175"/>
      <c r="AJ2467" s="153"/>
      <c r="AK2467" s="15">
        <f t="shared" ca="1" si="631"/>
        <v>2359</v>
      </c>
      <c r="AL2467" s="15" t="s">
        <v>155</v>
      </c>
      <c r="AM2467" s="15" t="str">
        <f t="shared" ca="1" si="630"/>
        <v>2359.</v>
      </c>
      <c r="AN2467" s="222"/>
      <c r="AP2467" s="16"/>
    </row>
    <row r="2468" spans="1:42" ht="22.5" hidden="1" customHeight="1" x14ac:dyDescent="0.25">
      <c r="A2468" s="83" t="str">
        <f t="shared" ca="1" si="627"/>
        <v>2360.</v>
      </c>
      <c r="B2468" s="26">
        <v>5106</v>
      </c>
      <c r="C2468" s="313" t="s">
        <v>1048</v>
      </c>
      <c r="D2468" s="26">
        <v>1953</v>
      </c>
      <c r="E2468" s="135" t="s">
        <v>2957</v>
      </c>
      <c r="F2468" s="83" t="s">
        <v>2959</v>
      </c>
      <c r="G2468" s="26">
        <v>3</v>
      </c>
      <c r="H2468" s="26">
        <v>3</v>
      </c>
      <c r="I2468" s="205">
        <v>2015.08</v>
      </c>
      <c r="J2468" s="205">
        <v>1827.1</v>
      </c>
      <c r="K2468" s="205">
        <v>1827.1</v>
      </c>
      <c r="L2468" s="219">
        <v>67</v>
      </c>
      <c r="M2468" s="214">
        <f t="shared" si="628"/>
        <v>1200360</v>
      </c>
      <c r="N2468" s="205"/>
      <c r="O2468" s="211"/>
      <c r="P2468" s="205"/>
      <c r="Q2468" s="205">
        <f t="shared" si="629"/>
        <v>1200360</v>
      </c>
      <c r="R2468" s="205">
        <v>1200360</v>
      </c>
      <c r="S2468" s="219"/>
      <c r="T2468" s="205"/>
      <c r="U2468" s="205"/>
      <c r="V2468" s="205"/>
      <c r="W2468" s="205"/>
      <c r="X2468" s="205"/>
      <c r="Y2468" s="205"/>
      <c r="Z2468" s="205"/>
      <c r="AA2468" s="205"/>
      <c r="AB2468" s="205"/>
      <c r="AC2468" s="205"/>
      <c r="AD2468" s="205"/>
      <c r="AE2468" s="205"/>
      <c r="AF2468" s="205"/>
      <c r="AG2468" s="221">
        <v>2025</v>
      </c>
      <c r="AH2468" s="165"/>
      <c r="AI2468" s="175"/>
      <c r="AJ2468" s="152"/>
      <c r="AK2468" s="15">
        <f t="shared" ca="1" si="631"/>
        <v>2360</v>
      </c>
      <c r="AL2468" s="15" t="s">
        <v>155</v>
      </c>
      <c r="AM2468" s="15" t="str">
        <f t="shared" ca="1" si="630"/>
        <v>2360.</v>
      </c>
      <c r="AN2468" s="222"/>
      <c r="AO2468" s="15"/>
      <c r="AP2468" s="16"/>
    </row>
    <row r="2469" spans="1:42" ht="22.5" hidden="1" customHeight="1" x14ac:dyDescent="0.25">
      <c r="A2469" s="83" t="str">
        <f t="shared" ca="1" si="627"/>
        <v>2361.</v>
      </c>
      <c r="B2469" s="26">
        <v>4760</v>
      </c>
      <c r="C2469" s="252" t="s">
        <v>1028</v>
      </c>
      <c r="D2469" s="26">
        <v>1953</v>
      </c>
      <c r="E2469" s="135" t="s">
        <v>2957</v>
      </c>
      <c r="F2469" s="83" t="s">
        <v>2959</v>
      </c>
      <c r="G2469" s="26">
        <v>2</v>
      </c>
      <c r="H2469" s="26">
        <v>2</v>
      </c>
      <c r="I2469" s="214">
        <v>386.4</v>
      </c>
      <c r="J2469" s="214">
        <v>262.7</v>
      </c>
      <c r="K2469" s="214">
        <v>262.7</v>
      </c>
      <c r="L2469" s="263">
        <v>21</v>
      </c>
      <c r="M2469" s="214">
        <f t="shared" si="628"/>
        <v>1245231.33</v>
      </c>
      <c r="N2469" s="205"/>
      <c r="O2469" s="211"/>
      <c r="P2469" s="205"/>
      <c r="Q2469" s="205">
        <f t="shared" si="629"/>
        <v>1245231.33</v>
      </c>
      <c r="R2469" s="205">
        <v>623079.23</v>
      </c>
      <c r="S2469" s="219"/>
      <c r="T2469" s="205"/>
      <c r="U2469" s="205">
        <v>82.7</v>
      </c>
      <c r="V2469" s="205">
        <f>U2469*7523</f>
        <v>622152.1</v>
      </c>
      <c r="W2469" s="205"/>
      <c r="X2469" s="205"/>
      <c r="Y2469" s="205"/>
      <c r="Z2469" s="205"/>
      <c r="AA2469" s="205"/>
      <c r="AB2469" s="205"/>
      <c r="AC2469" s="205"/>
      <c r="AD2469" s="205"/>
      <c r="AE2469" s="205"/>
      <c r="AF2469" s="205"/>
      <c r="AG2469" s="221">
        <v>2025</v>
      </c>
      <c r="AH2469" s="165"/>
      <c r="AI2469" s="175"/>
      <c r="AJ2469" s="152"/>
      <c r="AK2469" s="15">
        <f t="shared" ca="1" si="631"/>
        <v>2361</v>
      </c>
      <c r="AL2469" s="15" t="s">
        <v>155</v>
      </c>
      <c r="AM2469" s="15" t="str">
        <f t="shared" ca="1" si="630"/>
        <v>2361.</v>
      </c>
      <c r="AN2469" s="222"/>
      <c r="AO2469" s="15"/>
      <c r="AP2469" s="16"/>
    </row>
    <row r="2470" spans="1:42" ht="22.5" hidden="1" customHeight="1" x14ac:dyDescent="0.25">
      <c r="A2470" s="83" t="str">
        <f t="shared" ca="1" si="627"/>
        <v>2362.</v>
      </c>
      <c r="B2470" s="26">
        <v>4452</v>
      </c>
      <c r="C2470" s="242" t="s">
        <v>1184</v>
      </c>
      <c r="D2470" s="26">
        <v>1955</v>
      </c>
      <c r="E2470" s="135" t="s">
        <v>2957</v>
      </c>
      <c r="F2470" s="83" t="s">
        <v>2959</v>
      </c>
      <c r="G2470" s="26">
        <v>2</v>
      </c>
      <c r="H2470" s="26">
        <v>1</v>
      </c>
      <c r="I2470" s="205">
        <v>446.1</v>
      </c>
      <c r="J2470" s="205">
        <v>446.1</v>
      </c>
      <c r="K2470" s="205">
        <v>446.1</v>
      </c>
      <c r="L2470" s="219">
        <v>24</v>
      </c>
      <c r="M2470" s="214">
        <f t="shared" si="628"/>
        <v>154903.6</v>
      </c>
      <c r="N2470" s="205"/>
      <c r="O2470" s="211"/>
      <c r="P2470" s="205"/>
      <c r="Q2470" s="205">
        <f t="shared" si="629"/>
        <v>154903.6</v>
      </c>
      <c r="R2470" s="205">
        <v>154903.6</v>
      </c>
      <c r="S2470" s="219"/>
      <c r="T2470" s="205"/>
      <c r="U2470" s="205"/>
      <c r="V2470" s="205"/>
      <c r="W2470" s="205"/>
      <c r="X2470" s="205"/>
      <c r="Y2470" s="205"/>
      <c r="Z2470" s="205"/>
      <c r="AA2470" s="205"/>
      <c r="AB2470" s="205"/>
      <c r="AC2470" s="205"/>
      <c r="AD2470" s="205"/>
      <c r="AE2470" s="205"/>
      <c r="AF2470" s="205"/>
      <c r="AG2470" s="221">
        <v>2025</v>
      </c>
      <c r="AH2470" s="159"/>
      <c r="AI2470" s="175"/>
      <c r="AJ2470" s="153"/>
      <c r="AK2470" s="15">
        <f t="shared" ca="1" si="631"/>
        <v>2362</v>
      </c>
      <c r="AL2470" s="15" t="s">
        <v>155</v>
      </c>
      <c r="AM2470" s="15" t="str">
        <f t="shared" ca="1" si="630"/>
        <v>2362.</v>
      </c>
      <c r="AN2470" s="222"/>
      <c r="AP2470" s="16"/>
    </row>
    <row r="2471" spans="1:42" ht="22.5" hidden="1" customHeight="1" x14ac:dyDescent="0.25">
      <c r="A2471" s="83" t="str">
        <f t="shared" ca="1" si="627"/>
        <v>2363.</v>
      </c>
      <c r="B2471" s="26">
        <v>4626</v>
      </c>
      <c r="C2471" s="40" t="s">
        <v>1809</v>
      </c>
      <c r="D2471" s="26">
        <v>1966</v>
      </c>
      <c r="E2471" s="135" t="s">
        <v>2957</v>
      </c>
      <c r="F2471" s="83" t="s">
        <v>2959</v>
      </c>
      <c r="G2471" s="26">
        <v>5</v>
      </c>
      <c r="H2471" s="26">
        <v>6</v>
      </c>
      <c r="I2471" s="205">
        <v>5337.4</v>
      </c>
      <c r="J2471" s="205">
        <v>5183.3999999999996</v>
      </c>
      <c r="K2471" s="205">
        <v>4964.3999999999996</v>
      </c>
      <c r="L2471" s="219">
        <v>228</v>
      </c>
      <c r="M2471" s="214">
        <f t="shared" si="628"/>
        <v>189885.24</v>
      </c>
      <c r="N2471" s="205"/>
      <c r="O2471" s="211"/>
      <c r="P2471" s="205"/>
      <c r="Q2471" s="205">
        <f t="shared" si="629"/>
        <v>189885.24</v>
      </c>
      <c r="R2471" s="205">
        <v>189885.24</v>
      </c>
      <c r="S2471" s="219"/>
      <c r="T2471" s="205"/>
      <c r="U2471" s="205"/>
      <c r="V2471" s="205"/>
      <c r="W2471" s="205"/>
      <c r="X2471" s="205"/>
      <c r="Y2471" s="205"/>
      <c r="Z2471" s="205"/>
      <c r="AA2471" s="205"/>
      <c r="AB2471" s="205"/>
      <c r="AC2471" s="205"/>
      <c r="AD2471" s="205"/>
      <c r="AE2471" s="205"/>
      <c r="AF2471" s="205"/>
      <c r="AG2471" s="221">
        <v>2025</v>
      </c>
      <c r="AH2471" s="158"/>
      <c r="AI2471" s="175"/>
      <c r="AJ2471" s="152"/>
      <c r="AK2471" s="15">
        <f t="shared" ca="1" si="631"/>
        <v>2363</v>
      </c>
      <c r="AL2471" s="15" t="s">
        <v>155</v>
      </c>
      <c r="AM2471" s="15" t="str">
        <f t="shared" ca="1" si="630"/>
        <v>2363.</v>
      </c>
      <c r="AN2471" s="222"/>
      <c r="AO2471" s="15"/>
      <c r="AP2471" s="16"/>
    </row>
    <row r="2472" spans="1:42" ht="22.5" hidden="1" customHeight="1" x14ac:dyDescent="0.25">
      <c r="A2472" s="83" t="str">
        <f t="shared" ca="1" si="627"/>
        <v>2364.</v>
      </c>
      <c r="B2472" s="26">
        <v>4948</v>
      </c>
      <c r="C2472" s="252" t="s">
        <v>1040</v>
      </c>
      <c r="D2472" s="26">
        <v>1956</v>
      </c>
      <c r="E2472" s="135" t="s">
        <v>2957</v>
      </c>
      <c r="F2472" s="83" t="s">
        <v>2959</v>
      </c>
      <c r="G2472" s="26">
        <v>4</v>
      </c>
      <c r="H2472" s="26">
        <v>3</v>
      </c>
      <c r="I2472" s="214">
        <v>528.4</v>
      </c>
      <c r="J2472" s="205">
        <v>528.4</v>
      </c>
      <c r="K2472" s="214">
        <v>528.4</v>
      </c>
      <c r="L2472" s="263">
        <v>48</v>
      </c>
      <c r="M2472" s="214">
        <f t="shared" si="628"/>
        <v>1041624</v>
      </c>
      <c r="N2472" s="205"/>
      <c r="O2472" s="211"/>
      <c r="P2472" s="205"/>
      <c r="Q2472" s="205">
        <f t="shared" si="629"/>
        <v>1041624</v>
      </c>
      <c r="R2472" s="205">
        <v>1041624</v>
      </c>
      <c r="S2472" s="219"/>
      <c r="T2472" s="205"/>
      <c r="U2472" s="205"/>
      <c r="V2472" s="205"/>
      <c r="W2472" s="205"/>
      <c r="X2472" s="205"/>
      <c r="Y2472" s="205"/>
      <c r="Z2472" s="205"/>
      <c r="AA2472" s="205"/>
      <c r="AB2472" s="205"/>
      <c r="AC2472" s="205"/>
      <c r="AD2472" s="205"/>
      <c r="AE2472" s="205"/>
      <c r="AF2472" s="205"/>
      <c r="AG2472" s="221">
        <v>2025</v>
      </c>
      <c r="AH2472" s="165"/>
      <c r="AI2472" s="175"/>
      <c r="AJ2472" s="152"/>
      <c r="AK2472" s="15">
        <f t="shared" ca="1" si="631"/>
        <v>2364</v>
      </c>
      <c r="AL2472" s="15" t="s">
        <v>155</v>
      </c>
      <c r="AM2472" s="15" t="str">
        <f t="shared" ca="1" si="630"/>
        <v>2364.</v>
      </c>
      <c r="AN2472" s="222"/>
      <c r="AP2472" s="16"/>
    </row>
    <row r="2473" spans="1:42" ht="22.5" hidden="1" customHeight="1" x14ac:dyDescent="0.25">
      <c r="A2473" s="83" t="str">
        <f t="shared" ca="1" si="627"/>
        <v>2365.</v>
      </c>
      <c r="B2473" s="26">
        <v>5101</v>
      </c>
      <c r="C2473" s="313" t="s">
        <v>1047</v>
      </c>
      <c r="D2473" s="26">
        <v>1956</v>
      </c>
      <c r="E2473" s="135" t="s">
        <v>2957</v>
      </c>
      <c r="F2473" s="83" t="s">
        <v>2959</v>
      </c>
      <c r="G2473" s="26">
        <v>3</v>
      </c>
      <c r="H2473" s="26">
        <v>2</v>
      </c>
      <c r="I2473" s="205">
        <v>1177.5999999999999</v>
      </c>
      <c r="J2473" s="205">
        <v>1052.9000000000001</v>
      </c>
      <c r="K2473" s="205">
        <v>1052.9000000000001</v>
      </c>
      <c r="L2473" s="219">
        <v>43</v>
      </c>
      <c r="M2473" s="214">
        <f t="shared" si="628"/>
        <v>1857700</v>
      </c>
      <c r="N2473" s="205"/>
      <c r="O2473" s="211"/>
      <c r="P2473" s="205"/>
      <c r="Q2473" s="205">
        <f t="shared" si="629"/>
        <v>1857700</v>
      </c>
      <c r="R2473" s="205">
        <v>1857700</v>
      </c>
      <c r="S2473" s="219"/>
      <c r="T2473" s="205"/>
      <c r="U2473" s="205"/>
      <c r="V2473" s="205"/>
      <c r="W2473" s="205"/>
      <c r="X2473" s="205"/>
      <c r="Y2473" s="205"/>
      <c r="Z2473" s="205"/>
      <c r="AA2473" s="205"/>
      <c r="AB2473" s="205"/>
      <c r="AC2473" s="205"/>
      <c r="AD2473" s="205"/>
      <c r="AE2473" s="205"/>
      <c r="AF2473" s="205"/>
      <c r="AG2473" s="221">
        <v>2025</v>
      </c>
      <c r="AH2473" s="165"/>
      <c r="AI2473" s="175"/>
      <c r="AJ2473" s="152"/>
      <c r="AK2473" s="15">
        <f t="shared" ca="1" si="631"/>
        <v>2365</v>
      </c>
      <c r="AL2473" s="15" t="s">
        <v>155</v>
      </c>
      <c r="AM2473" s="15" t="str">
        <f t="shared" ca="1" si="630"/>
        <v>2365.</v>
      </c>
      <c r="AN2473" s="222"/>
      <c r="AO2473" s="15"/>
      <c r="AP2473" s="16"/>
    </row>
    <row r="2474" spans="1:42" ht="22.5" hidden="1" customHeight="1" x14ac:dyDescent="0.25">
      <c r="A2474" s="83" t="str">
        <f t="shared" ca="1" si="627"/>
        <v>2366.</v>
      </c>
      <c r="B2474" s="26">
        <v>5210</v>
      </c>
      <c r="C2474" s="313" t="s">
        <v>1076</v>
      </c>
      <c r="D2474" s="26">
        <v>1956</v>
      </c>
      <c r="E2474" s="135" t="s">
        <v>2957</v>
      </c>
      <c r="F2474" s="83" t="s">
        <v>2959</v>
      </c>
      <c r="G2474" s="26">
        <v>2</v>
      </c>
      <c r="H2474" s="26">
        <v>2</v>
      </c>
      <c r="I2474" s="214">
        <v>386.5</v>
      </c>
      <c r="J2474" s="214">
        <v>267.89999999999998</v>
      </c>
      <c r="K2474" s="214">
        <v>267.89999999999998</v>
      </c>
      <c r="L2474" s="263">
        <v>19</v>
      </c>
      <c r="M2474" s="214">
        <f t="shared" si="628"/>
        <v>623241.67000000004</v>
      </c>
      <c r="N2474" s="205"/>
      <c r="O2474" s="211"/>
      <c r="P2474" s="205"/>
      <c r="Q2474" s="205">
        <f t="shared" si="629"/>
        <v>623241.67000000004</v>
      </c>
      <c r="R2474" s="205">
        <v>623241.67000000004</v>
      </c>
      <c r="S2474" s="219"/>
      <c r="T2474" s="205"/>
      <c r="U2474" s="205"/>
      <c r="V2474" s="205"/>
      <c r="W2474" s="205"/>
      <c r="X2474" s="205"/>
      <c r="Y2474" s="205"/>
      <c r="Z2474" s="205"/>
      <c r="AA2474" s="205"/>
      <c r="AB2474" s="205"/>
      <c r="AC2474" s="205"/>
      <c r="AD2474" s="205"/>
      <c r="AE2474" s="205"/>
      <c r="AF2474" s="205"/>
      <c r="AG2474" s="221">
        <v>2025</v>
      </c>
      <c r="AH2474" s="165"/>
      <c r="AI2474" s="175"/>
      <c r="AJ2474" s="152"/>
      <c r="AK2474" s="15">
        <f t="shared" ca="1" si="631"/>
        <v>2366</v>
      </c>
      <c r="AL2474" s="15" t="s">
        <v>155</v>
      </c>
      <c r="AM2474" s="15" t="str">
        <f t="shared" ca="1" si="630"/>
        <v>2366.</v>
      </c>
      <c r="AN2474" s="222"/>
      <c r="AO2474" s="15"/>
      <c r="AP2474" s="16"/>
    </row>
    <row r="2475" spans="1:42" ht="22.5" hidden="1" customHeight="1" x14ac:dyDescent="0.25">
      <c r="A2475" s="83" t="str">
        <f t="shared" ca="1" si="627"/>
        <v>2367.</v>
      </c>
      <c r="B2475" s="26">
        <v>4352</v>
      </c>
      <c r="C2475" s="252" t="s">
        <v>1014</v>
      </c>
      <c r="D2475" s="26">
        <v>1957</v>
      </c>
      <c r="E2475" s="135" t="s">
        <v>2957</v>
      </c>
      <c r="F2475" s="83" t="s">
        <v>2959</v>
      </c>
      <c r="G2475" s="26">
        <v>4</v>
      </c>
      <c r="H2475" s="26">
        <v>1</v>
      </c>
      <c r="I2475" s="214">
        <v>3491.8</v>
      </c>
      <c r="J2475" s="214">
        <v>3113.6</v>
      </c>
      <c r="K2475" s="214">
        <v>1880.9</v>
      </c>
      <c r="L2475" s="263">
        <v>40</v>
      </c>
      <c r="M2475" s="214">
        <f t="shared" si="628"/>
        <v>6433976.8399999999</v>
      </c>
      <c r="N2475" s="205"/>
      <c r="O2475" s="211"/>
      <c r="P2475" s="205"/>
      <c r="Q2475" s="205">
        <f t="shared" si="629"/>
        <v>6433976.8399999999</v>
      </c>
      <c r="R2475" s="205"/>
      <c r="S2475" s="219"/>
      <c r="T2475" s="205"/>
      <c r="U2475" s="205"/>
      <c r="V2475" s="205"/>
      <c r="W2475" s="205"/>
      <c r="X2475" s="205"/>
      <c r="Y2475" s="205">
        <v>2043.83</v>
      </c>
      <c r="Z2475" s="205">
        <f>Y2475*3148</f>
        <v>6433976.8399999999</v>
      </c>
      <c r="AA2475" s="205"/>
      <c r="AB2475" s="205"/>
      <c r="AC2475" s="205"/>
      <c r="AD2475" s="205"/>
      <c r="AE2475" s="205"/>
      <c r="AF2475" s="205"/>
      <c r="AG2475" s="221">
        <v>2025</v>
      </c>
      <c r="AH2475" s="165"/>
      <c r="AI2475" s="175"/>
      <c r="AJ2475" s="153"/>
      <c r="AK2475" s="15">
        <f t="shared" ca="1" si="631"/>
        <v>2367</v>
      </c>
      <c r="AL2475" s="15" t="s">
        <v>155</v>
      </c>
      <c r="AM2475" s="15" t="str">
        <f t="shared" ca="1" si="630"/>
        <v>2367.</v>
      </c>
      <c r="AN2475" s="222"/>
      <c r="AO2475" s="15"/>
      <c r="AP2475" s="16"/>
    </row>
    <row r="2476" spans="1:42" ht="22.5" hidden="1" customHeight="1" x14ac:dyDescent="0.25">
      <c r="A2476" s="83" t="str">
        <f t="shared" ref="A2476:A2503" ca="1" si="632">AM2476</f>
        <v>2368.</v>
      </c>
      <c r="B2476" s="26">
        <v>4657</v>
      </c>
      <c r="C2476" s="42" t="s">
        <v>829</v>
      </c>
      <c r="D2476" s="26">
        <v>1957</v>
      </c>
      <c r="E2476" s="135" t="s">
        <v>2957</v>
      </c>
      <c r="F2476" s="83" t="s">
        <v>2959</v>
      </c>
      <c r="G2476" s="26">
        <v>3</v>
      </c>
      <c r="H2476" s="26">
        <v>2</v>
      </c>
      <c r="I2476" s="176">
        <v>1176.4000000000001</v>
      </c>
      <c r="J2476" s="176">
        <v>1105.5</v>
      </c>
      <c r="K2476" s="176">
        <v>1105.5</v>
      </c>
      <c r="L2476" s="32">
        <v>37</v>
      </c>
      <c r="M2476" s="303">
        <f t="shared" ref="M2476:M2516" si="633">R2476+T2476+V2476+X2476+Z2476+AB2476+AE2476+AF2476</f>
        <v>4148417</v>
      </c>
      <c r="N2476" s="176"/>
      <c r="O2476" s="174"/>
      <c r="P2476" s="176"/>
      <c r="Q2476" s="176">
        <f t="shared" ref="Q2476:Q2516" si="634">M2476</f>
        <v>4148417</v>
      </c>
      <c r="R2476" s="176">
        <f>452907+3695510</f>
        <v>4148417</v>
      </c>
      <c r="S2476" s="32"/>
      <c r="T2476" s="176"/>
      <c r="U2476" s="176"/>
      <c r="V2476" s="176"/>
      <c r="W2476" s="176"/>
      <c r="X2476" s="176"/>
      <c r="Y2476" s="176"/>
      <c r="Z2476" s="176"/>
      <c r="AA2476" s="176"/>
      <c r="AB2476" s="176"/>
      <c r="AC2476" s="176"/>
      <c r="AD2476" s="176"/>
      <c r="AE2476" s="176"/>
      <c r="AF2476" s="176"/>
      <c r="AG2476" s="317">
        <v>2025</v>
      </c>
      <c r="AH2476" s="159"/>
      <c r="AI2476" s="175"/>
      <c r="AJ2476" s="180"/>
      <c r="AK2476" s="15">
        <f t="shared" ca="1" si="631"/>
        <v>2368</v>
      </c>
      <c r="AL2476" s="15" t="s">
        <v>155</v>
      </c>
      <c r="AM2476" s="15" t="str">
        <f t="shared" ca="1" si="630"/>
        <v>2368.</v>
      </c>
      <c r="AN2476" s="179"/>
      <c r="AO2476" s="15"/>
      <c r="AP2476" s="16"/>
    </row>
    <row r="2477" spans="1:42" ht="22.5" hidden="1" customHeight="1" x14ac:dyDescent="0.25">
      <c r="A2477" s="83" t="str">
        <f t="shared" ca="1" si="632"/>
        <v>2369.</v>
      </c>
      <c r="B2477" s="26">
        <v>4865</v>
      </c>
      <c r="C2477" s="252" t="s">
        <v>1036</v>
      </c>
      <c r="D2477" s="26">
        <v>1957</v>
      </c>
      <c r="E2477" s="135" t="s">
        <v>2957</v>
      </c>
      <c r="F2477" s="83" t="s">
        <v>2959</v>
      </c>
      <c r="G2477" s="26">
        <v>2</v>
      </c>
      <c r="H2477" s="26">
        <v>1</v>
      </c>
      <c r="I2477" s="214">
        <v>394.2</v>
      </c>
      <c r="J2477" s="214">
        <v>266.2</v>
      </c>
      <c r="K2477" s="214">
        <v>266.2</v>
      </c>
      <c r="L2477" s="263">
        <v>15</v>
      </c>
      <c r="M2477" s="214">
        <f t="shared" si="633"/>
        <v>136983.94</v>
      </c>
      <c r="N2477" s="205"/>
      <c r="O2477" s="211"/>
      <c r="P2477" s="205"/>
      <c r="Q2477" s="205">
        <f t="shared" si="634"/>
        <v>136983.94</v>
      </c>
      <c r="R2477" s="205">
        <v>136983.94</v>
      </c>
      <c r="S2477" s="219"/>
      <c r="T2477" s="205"/>
      <c r="U2477" s="205"/>
      <c r="V2477" s="205"/>
      <c r="W2477" s="205"/>
      <c r="X2477" s="205"/>
      <c r="Y2477" s="205"/>
      <c r="Z2477" s="205"/>
      <c r="AA2477" s="205"/>
      <c r="AB2477" s="205"/>
      <c r="AC2477" s="205"/>
      <c r="AD2477" s="205"/>
      <c r="AE2477" s="205"/>
      <c r="AF2477" s="205"/>
      <c r="AG2477" s="221">
        <v>2025</v>
      </c>
      <c r="AH2477" s="165"/>
      <c r="AI2477" s="175"/>
      <c r="AJ2477" s="152"/>
      <c r="AK2477" s="15">
        <f t="shared" ca="1" si="631"/>
        <v>2369</v>
      </c>
      <c r="AL2477" s="15" t="s">
        <v>155</v>
      </c>
      <c r="AM2477" s="15" t="str">
        <f t="shared" ca="1" si="630"/>
        <v>2369.</v>
      </c>
      <c r="AN2477" s="222"/>
      <c r="AO2477" s="15"/>
      <c r="AP2477" s="16"/>
    </row>
    <row r="2478" spans="1:42" ht="22.5" hidden="1" customHeight="1" x14ac:dyDescent="0.25">
      <c r="A2478" s="83" t="str">
        <f t="shared" ca="1" si="632"/>
        <v>2370.</v>
      </c>
      <c r="B2478" s="26">
        <v>4953</v>
      </c>
      <c r="C2478" s="242" t="s">
        <v>981</v>
      </c>
      <c r="D2478" s="26">
        <v>1957</v>
      </c>
      <c r="E2478" s="135" t="s">
        <v>2957</v>
      </c>
      <c r="F2478" s="83" t="s">
        <v>2959</v>
      </c>
      <c r="G2478" s="26">
        <v>2</v>
      </c>
      <c r="H2478" s="26">
        <v>1</v>
      </c>
      <c r="I2478" s="205">
        <v>446.19</v>
      </c>
      <c r="J2478" s="205">
        <v>409</v>
      </c>
      <c r="K2478" s="205">
        <v>409</v>
      </c>
      <c r="L2478" s="219">
        <v>29</v>
      </c>
      <c r="M2478" s="214">
        <f t="shared" si="633"/>
        <v>1230483</v>
      </c>
      <c r="N2478" s="205"/>
      <c r="O2478" s="211"/>
      <c r="P2478" s="205"/>
      <c r="Q2478" s="205">
        <f t="shared" si="634"/>
        <v>1230483</v>
      </c>
      <c r="R2478" s="205">
        <v>1230483</v>
      </c>
      <c r="S2478" s="219"/>
      <c r="T2478" s="205"/>
      <c r="U2478" s="205"/>
      <c r="V2478" s="205"/>
      <c r="W2478" s="205"/>
      <c r="X2478" s="205"/>
      <c r="Y2478" s="205"/>
      <c r="Z2478" s="205"/>
      <c r="AA2478" s="205"/>
      <c r="AB2478" s="205"/>
      <c r="AC2478" s="205"/>
      <c r="AD2478" s="205"/>
      <c r="AE2478" s="205"/>
      <c r="AF2478" s="205"/>
      <c r="AG2478" s="221">
        <v>2025</v>
      </c>
      <c r="AH2478" s="159"/>
      <c r="AI2478" s="175"/>
      <c r="AJ2478" s="153"/>
      <c r="AK2478" s="15">
        <f t="shared" ca="1" si="631"/>
        <v>2370</v>
      </c>
      <c r="AL2478" s="15" t="s">
        <v>155</v>
      </c>
      <c r="AM2478" s="15" t="str">
        <f t="shared" ca="1" si="630"/>
        <v>2370.</v>
      </c>
      <c r="AN2478" s="222"/>
      <c r="AO2478" s="15"/>
      <c r="AP2478" s="16"/>
    </row>
    <row r="2479" spans="1:42" ht="22.5" hidden="1" customHeight="1" x14ac:dyDescent="0.25">
      <c r="A2479" s="83" t="str">
        <f t="shared" ca="1" si="632"/>
        <v>2371.</v>
      </c>
      <c r="B2479" s="26">
        <v>5267</v>
      </c>
      <c r="C2479" s="313" t="s">
        <v>1078</v>
      </c>
      <c r="D2479" s="26">
        <v>1957</v>
      </c>
      <c r="E2479" s="135" t="s">
        <v>2957</v>
      </c>
      <c r="F2479" s="83" t="s">
        <v>2959</v>
      </c>
      <c r="G2479" s="26">
        <v>2</v>
      </c>
      <c r="H2479" s="26">
        <v>1</v>
      </c>
      <c r="I2479" s="214">
        <v>321.3</v>
      </c>
      <c r="J2479" s="205">
        <v>160.1</v>
      </c>
      <c r="K2479" s="214">
        <v>160.1</v>
      </c>
      <c r="L2479" s="263">
        <v>23</v>
      </c>
      <c r="M2479" s="214">
        <f t="shared" si="633"/>
        <v>674444.86999999988</v>
      </c>
      <c r="N2479" s="205"/>
      <c r="O2479" s="211"/>
      <c r="P2479" s="205"/>
      <c r="Q2479" s="205">
        <f t="shared" si="634"/>
        <v>674444.86999999988</v>
      </c>
      <c r="R2479" s="205">
        <v>157088.15999999997</v>
      </c>
      <c r="S2479" s="219"/>
      <c r="T2479" s="205"/>
      <c r="U2479" s="205">
        <v>68.77</v>
      </c>
      <c r="V2479" s="205">
        <f>U2479*7523</f>
        <v>517356.70999999996</v>
      </c>
      <c r="W2479" s="205"/>
      <c r="X2479" s="205"/>
      <c r="Y2479" s="205"/>
      <c r="Z2479" s="205"/>
      <c r="AA2479" s="205"/>
      <c r="AB2479" s="205"/>
      <c r="AC2479" s="205"/>
      <c r="AD2479" s="205"/>
      <c r="AE2479" s="205"/>
      <c r="AF2479" s="205"/>
      <c r="AG2479" s="221">
        <v>2025</v>
      </c>
      <c r="AH2479" s="165"/>
      <c r="AI2479" s="175"/>
      <c r="AJ2479" s="152"/>
      <c r="AK2479" s="15">
        <f t="shared" ca="1" si="631"/>
        <v>2371</v>
      </c>
      <c r="AL2479" s="15" t="s">
        <v>155</v>
      </c>
      <c r="AM2479" s="15" t="str">
        <f t="shared" ca="1" si="630"/>
        <v>2371.</v>
      </c>
      <c r="AN2479" s="222"/>
      <c r="AO2479" s="15"/>
      <c r="AP2479" s="16"/>
    </row>
    <row r="2480" spans="1:42" ht="22.5" hidden="1" customHeight="1" x14ac:dyDescent="0.25">
      <c r="A2480" s="83" t="str">
        <f t="shared" ca="1" si="632"/>
        <v>2372.</v>
      </c>
      <c r="B2480" s="144">
        <v>5403</v>
      </c>
      <c r="C2480" s="47" t="s">
        <v>1832</v>
      </c>
      <c r="D2480" s="26">
        <v>1957</v>
      </c>
      <c r="E2480" s="135" t="s">
        <v>2957</v>
      </c>
      <c r="F2480" s="83" t="s">
        <v>2959</v>
      </c>
      <c r="G2480" s="26">
        <v>2</v>
      </c>
      <c r="H2480" s="26">
        <v>2</v>
      </c>
      <c r="I2480" s="205">
        <v>386.9</v>
      </c>
      <c r="J2480" s="205">
        <v>386.9</v>
      </c>
      <c r="K2480" s="205">
        <v>386.9</v>
      </c>
      <c r="L2480" s="219">
        <v>22</v>
      </c>
      <c r="M2480" s="214">
        <f t="shared" si="633"/>
        <v>2580389</v>
      </c>
      <c r="N2480" s="205"/>
      <c r="O2480" s="211"/>
      <c r="P2480" s="205"/>
      <c r="Q2480" s="205">
        <f t="shared" si="634"/>
        <v>2580389</v>
      </c>
      <c r="R2480" s="205"/>
      <c r="S2480" s="219"/>
      <c r="T2480" s="205"/>
      <c r="U2480" s="205">
        <v>343</v>
      </c>
      <c r="V2480" s="205">
        <f>U2480*7523</f>
        <v>2580389</v>
      </c>
      <c r="W2480" s="205"/>
      <c r="X2480" s="205"/>
      <c r="Y2480" s="205"/>
      <c r="Z2480" s="205"/>
      <c r="AA2480" s="205"/>
      <c r="AB2480" s="205"/>
      <c r="AC2480" s="205"/>
      <c r="AD2480" s="205"/>
      <c r="AE2480" s="205"/>
      <c r="AF2480" s="205"/>
      <c r="AG2480" s="221">
        <v>2025</v>
      </c>
      <c r="AH2480" s="158"/>
      <c r="AI2480" s="175"/>
      <c r="AJ2480" s="218"/>
      <c r="AK2480" s="15">
        <f t="shared" ca="1" si="631"/>
        <v>2372</v>
      </c>
      <c r="AL2480" s="15" t="s">
        <v>155</v>
      </c>
      <c r="AM2480" s="15" t="str">
        <f t="shared" ca="1" si="630"/>
        <v>2372.</v>
      </c>
      <c r="AN2480" s="222"/>
      <c r="AO2480" s="15"/>
      <c r="AP2480" s="16"/>
    </row>
    <row r="2481" spans="1:42" ht="22.5" hidden="1" customHeight="1" x14ac:dyDescent="0.25">
      <c r="A2481" s="83" t="str">
        <f t="shared" ca="1" si="632"/>
        <v>2373.</v>
      </c>
      <c r="B2481" s="26">
        <v>4481</v>
      </c>
      <c r="C2481" s="252" t="s">
        <v>1020</v>
      </c>
      <c r="D2481" s="26">
        <v>1958</v>
      </c>
      <c r="E2481" s="135" t="s">
        <v>2957</v>
      </c>
      <c r="F2481" s="83" t="s">
        <v>2959</v>
      </c>
      <c r="G2481" s="26">
        <v>3</v>
      </c>
      <c r="H2481" s="26">
        <v>3</v>
      </c>
      <c r="I2481" s="214">
        <v>1409.6</v>
      </c>
      <c r="J2481" s="205">
        <v>1318.3</v>
      </c>
      <c r="K2481" s="214">
        <v>1318.3</v>
      </c>
      <c r="L2481" s="263">
        <v>56</v>
      </c>
      <c r="M2481" s="214">
        <f t="shared" si="633"/>
        <v>1501440</v>
      </c>
      <c r="N2481" s="205"/>
      <c r="O2481" s="211"/>
      <c r="P2481" s="205"/>
      <c r="Q2481" s="205">
        <f t="shared" si="634"/>
        <v>1501440</v>
      </c>
      <c r="R2481" s="205">
        <v>1501440</v>
      </c>
      <c r="S2481" s="219"/>
      <c r="T2481" s="205"/>
      <c r="U2481" s="205"/>
      <c r="V2481" s="205"/>
      <c r="W2481" s="205"/>
      <c r="X2481" s="205"/>
      <c r="Y2481" s="205"/>
      <c r="Z2481" s="205"/>
      <c r="AA2481" s="205"/>
      <c r="AB2481" s="205"/>
      <c r="AC2481" s="205"/>
      <c r="AD2481" s="205"/>
      <c r="AE2481" s="205"/>
      <c r="AF2481" s="205"/>
      <c r="AG2481" s="221">
        <v>2025</v>
      </c>
      <c r="AH2481" s="165"/>
      <c r="AI2481" s="175"/>
      <c r="AJ2481" s="152"/>
      <c r="AK2481" s="15">
        <f t="shared" ca="1" si="631"/>
        <v>2373</v>
      </c>
      <c r="AL2481" s="15" t="s">
        <v>155</v>
      </c>
      <c r="AM2481" s="15" t="str">
        <f t="shared" ca="1" si="630"/>
        <v>2373.</v>
      </c>
      <c r="AN2481" s="222"/>
      <c r="AO2481" s="15"/>
      <c r="AP2481" s="16"/>
    </row>
    <row r="2482" spans="1:42" ht="22.5" hidden="1" customHeight="1" x14ac:dyDescent="0.25">
      <c r="A2482" s="83" t="str">
        <f t="shared" ca="1" si="632"/>
        <v>2374.</v>
      </c>
      <c r="B2482" s="26">
        <v>4653</v>
      </c>
      <c r="C2482" s="242" t="s">
        <v>827</v>
      </c>
      <c r="D2482" s="26">
        <v>1958</v>
      </c>
      <c r="E2482" s="135" t="s">
        <v>2957</v>
      </c>
      <c r="F2482" s="83" t="s">
        <v>2959</v>
      </c>
      <c r="G2482" s="26">
        <v>3</v>
      </c>
      <c r="H2482" s="26">
        <v>3</v>
      </c>
      <c r="I2482" s="205">
        <v>2124.5</v>
      </c>
      <c r="J2482" s="205">
        <v>1828</v>
      </c>
      <c r="K2482" s="205">
        <v>1828</v>
      </c>
      <c r="L2482" s="219">
        <v>64</v>
      </c>
      <c r="M2482" s="214">
        <f t="shared" si="633"/>
        <v>1027548</v>
      </c>
      <c r="N2482" s="205"/>
      <c r="O2482" s="211"/>
      <c r="P2482" s="205"/>
      <c r="Q2482" s="205">
        <f t="shared" si="634"/>
        <v>1027548</v>
      </c>
      <c r="R2482" s="205">
        <v>1027548</v>
      </c>
      <c r="S2482" s="219"/>
      <c r="T2482" s="205"/>
      <c r="U2482" s="205"/>
      <c r="V2482" s="205"/>
      <c r="W2482" s="205"/>
      <c r="X2482" s="205"/>
      <c r="Y2482" s="205"/>
      <c r="Z2482" s="205"/>
      <c r="AA2482" s="205"/>
      <c r="AB2482" s="205"/>
      <c r="AC2482" s="205"/>
      <c r="AD2482" s="205"/>
      <c r="AE2482" s="205"/>
      <c r="AF2482" s="205"/>
      <c r="AG2482" s="221">
        <v>2025</v>
      </c>
      <c r="AH2482" s="159"/>
      <c r="AI2482" s="175"/>
      <c r="AJ2482" s="153"/>
      <c r="AK2482" s="15">
        <f t="shared" ca="1" si="631"/>
        <v>2374</v>
      </c>
      <c r="AL2482" s="15" t="s">
        <v>155</v>
      </c>
      <c r="AM2482" s="15" t="str">
        <f t="shared" ca="1" si="630"/>
        <v>2374.</v>
      </c>
      <c r="AN2482" s="222"/>
      <c r="AO2482" s="15"/>
      <c r="AP2482" s="16"/>
    </row>
    <row r="2483" spans="1:42" ht="22.5" hidden="1" customHeight="1" x14ac:dyDescent="0.25">
      <c r="A2483" s="83" t="str">
        <f t="shared" ca="1" si="632"/>
        <v>2375.</v>
      </c>
      <c r="B2483" s="26">
        <v>4139</v>
      </c>
      <c r="C2483" s="242" t="s">
        <v>1001</v>
      </c>
      <c r="D2483" s="26">
        <v>1934</v>
      </c>
      <c r="E2483" s="135" t="s">
        <v>2957</v>
      </c>
      <c r="F2483" s="83" t="s">
        <v>2959</v>
      </c>
      <c r="G2483" s="26">
        <v>4</v>
      </c>
      <c r="H2483" s="26">
        <v>3</v>
      </c>
      <c r="I2483" s="205">
        <v>1603.2</v>
      </c>
      <c r="J2483" s="205">
        <v>1592.3</v>
      </c>
      <c r="K2483" s="205">
        <v>1000.1</v>
      </c>
      <c r="L2483" s="219">
        <v>53</v>
      </c>
      <c r="M2483" s="214">
        <f t="shared" si="633"/>
        <v>3365231.12</v>
      </c>
      <c r="N2483" s="205"/>
      <c r="O2483" s="211"/>
      <c r="P2483" s="205"/>
      <c r="Q2483" s="205">
        <f t="shared" si="634"/>
        <v>3365231.12</v>
      </c>
      <c r="R2483" s="205">
        <v>783939.3600000001</v>
      </c>
      <c r="S2483" s="219"/>
      <c r="T2483" s="205"/>
      <c r="U2483" s="205">
        <v>343.12</v>
      </c>
      <c r="V2483" s="205">
        <f>U2483*7523</f>
        <v>2581291.7600000002</v>
      </c>
      <c r="W2483" s="205"/>
      <c r="X2483" s="205"/>
      <c r="Y2483" s="205"/>
      <c r="Z2483" s="205"/>
      <c r="AA2483" s="205"/>
      <c r="AB2483" s="205"/>
      <c r="AC2483" s="205"/>
      <c r="AD2483" s="205"/>
      <c r="AE2483" s="205"/>
      <c r="AF2483" s="205"/>
      <c r="AG2483" s="221">
        <v>2025</v>
      </c>
      <c r="AH2483" s="159"/>
      <c r="AI2483" s="175"/>
      <c r="AJ2483" s="152"/>
      <c r="AK2483" s="15">
        <f t="shared" ca="1" si="631"/>
        <v>2375</v>
      </c>
      <c r="AL2483" s="15" t="s">
        <v>155</v>
      </c>
      <c r="AM2483" s="15" t="str">
        <f t="shared" ca="1" si="630"/>
        <v>2375.</v>
      </c>
      <c r="AN2483" s="222"/>
      <c r="AP2483" s="16"/>
    </row>
    <row r="2484" spans="1:42" ht="22.5" hidden="1" customHeight="1" x14ac:dyDescent="0.25">
      <c r="A2484" s="83" t="str">
        <f t="shared" ca="1" si="632"/>
        <v>2376.</v>
      </c>
      <c r="B2484" s="26">
        <v>5173</v>
      </c>
      <c r="C2484" s="252" t="s">
        <v>1051</v>
      </c>
      <c r="D2484" s="26">
        <v>1958</v>
      </c>
      <c r="E2484" s="135" t="s">
        <v>2957</v>
      </c>
      <c r="F2484" s="83" t="s">
        <v>2959</v>
      </c>
      <c r="G2484" s="26">
        <v>2</v>
      </c>
      <c r="H2484" s="26">
        <v>2</v>
      </c>
      <c r="I2484" s="205">
        <v>569.11</v>
      </c>
      <c r="J2484" s="205">
        <v>525.9</v>
      </c>
      <c r="K2484" s="205">
        <v>525.9</v>
      </c>
      <c r="L2484" s="219">
        <v>43</v>
      </c>
      <c r="M2484" s="214">
        <f t="shared" si="633"/>
        <v>166374</v>
      </c>
      <c r="N2484" s="205"/>
      <c r="O2484" s="211"/>
      <c r="P2484" s="205"/>
      <c r="Q2484" s="205">
        <f t="shared" si="634"/>
        <v>166374</v>
      </c>
      <c r="R2484" s="205">
        <v>166374</v>
      </c>
      <c r="S2484" s="219"/>
      <c r="T2484" s="205"/>
      <c r="U2484" s="205"/>
      <c r="V2484" s="205"/>
      <c r="W2484" s="205"/>
      <c r="X2484" s="205"/>
      <c r="Y2484" s="205"/>
      <c r="Z2484" s="205"/>
      <c r="AA2484" s="205"/>
      <c r="AB2484" s="205"/>
      <c r="AC2484" s="205"/>
      <c r="AD2484" s="205"/>
      <c r="AE2484" s="205"/>
      <c r="AF2484" s="205"/>
      <c r="AG2484" s="221">
        <v>2025</v>
      </c>
      <c r="AH2484" s="158"/>
      <c r="AI2484" s="175"/>
      <c r="AJ2484" s="152"/>
      <c r="AK2484" s="15">
        <f t="shared" ca="1" si="631"/>
        <v>2376</v>
      </c>
      <c r="AL2484" s="15" t="s">
        <v>155</v>
      </c>
      <c r="AM2484" s="15" t="str">
        <f t="shared" ca="1" si="630"/>
        <v>2376.</v>
      </c>
      <c r="AN2484" s="222"/>
      <c r="AO2484" s="15"/>
      <c r="AP2484" s="16"/>
    </row>
    <row r="2485" spans="1:42" ht="22.5" hidden="1" customHeight="1" x14ac:dyDescent="0.25">
      <c r="A2485" s="83" t="str">
        <f t="shared" ca="1" si="632"/>
        <v>2377.</v>
      </c>
      <c r="B2485" s="26">
        <v>4436</v>
      </c>
      <c r="C2485" s="242" t="s">
        <v>820</v>
      </c>
      <c r="D2485" s="26">
        <v>1959</v>
      </c>
      <c r="E2485" s="135" t="s">
        <v>2957</v>
      </c>
      <c r="F2485" s="83" t="s">
        <v>2959</v>
      </c>
      <c r="G2485" s="26">
        <v>3</v>
      </c>
      <c r="H2485" s="26">
        <v>3</v>
      </c>
      <c r="I2485" s="205">
        <v>1526.61</v>
      </c>
      <c r="J2485" s="205">
        <v>1436.8</v>
      </c>
      <c r="K2485" s="205">
        <v>1008.8</v>
      </c>
      <c r="L2485" s="219">
        <v>39</v>
      </c>
      <c r="M2485" s="214">
        <f t="shared" si="633"/>
        <v>708492</v>
      </c>
      <c r="N2485" s="205"/>
      <c r="O2485" s="211"/>
      <c r="P2485" s="205"/>
      <c r="Q2485" s="205">
        <f t="shared" si="634"/>
        <v>708492</v>
      </c>
      <c r="R2485" s="205">
        <v>708492</v>
      </c>
      <c r="S2485" s="219"/>
      <c r="T2485" s="205"/>
      <c r="U2485" s="205"/>
      <c r="V2485" s="205"/>
      <c r="W2485" s="205"/>
      <c r="X2485" s="205"/>
      <c r="Y2485" s="205"/>
      <c r="Z2485" s="205"/>
      <c r="AA2485" s="205"/>
      <c r="AB2485" s="205"/>
      <c r="AC2485" s="205"/>
      <c r="AD2485" s="205"/>
      <c r="AE2485" s="205"/>
      <c r="AF2485" s="205"/>
      <c r="AG2485" s="221">
        <v>2025</v>
      </c>
      <c r="AH2485" s="159"/>
      <c r="AI2485" s="175"/>
      <c r="AJ2485" s="153"/>
      <c r="AK2485" s="15">
        <f t="shared" ca="1" si="631"/>
        <v>2377</v>
      </c>
      <c r="AL2485" s="15" t="s">
        <v>155</v>
      </c>
      <c r="AM2485" s="15" t="str">
        <f t="shared" ca="1" si="630"/>
        <v>2377.</v>
      </c>
      <c r="AN2485" s="222"/>
      <c r="AO2485" s="15"/>
      <c r="AP2485" s="16"/>
    </row>
    <row r="2486" spans="1:42" ht="23.25" hidden="1" customHeight="1" x14ac:dyDescent="0.25">
      <c r="A2486" s="83" t="str">
        <f t="shared" ca="1" si="632"/>
        <v>2378.</v>
      </c>
      <c r="B2486" s="26">
        <v>4104</v>
      </c>
      <c r="C2486" s="40" t="s">
        <v>1807</v>
      </c>
      <c r="D2486" s="26">
        <v>1959</v>
      </c>
      <c r="E2486" s="135" t="s">
        <v>2957</v>
      </c>
      <c r="F2486" s="83" t="s">
        <v>2959</v>
      </c>
      <c r="G2486" s="26">
        <v>4</v>
      </c>
      <c r="H2486" s="26">
        <v>4</v>
      </c>
      <c r="I2486" s="205">
        <v>2875</v>
      </c>
      <c r="J2486" s="205">
        <v>2674</v>
      </c>
      <c r="K2486" s="205">
        <v>2318.9</v>
      </c>
      <c r="L2486" s="219">
        <v>82</v>
      </c>
      <c r="M2486" s="214">
        <f t="shared" si="633"/>
        <v>2990916.7800000003</v>
      </c>
      <c r="N2486" s="205"/>
      <c r="O2486" s="211"/>
      <c r="P2486" s="205"/>
      <c r="Q2486" s="205">
        <f t="shared" si="634"/>
        <v>2990916.7800000003</v>
      </c>
      <c r="R2486" s="205">
        <f>1923720+1067196.78</f>
        <v>2990916.7800000003</v>
      </c>
      <c r="S2486" s="219"/>
      <c r="T2486" s="205"/>
      <c r="U2486" s="205"/>
      <c r="V2486" s="205"/>
      <c r="W2486" s="205"/>
      <c r="X2486" s="205"/>
      <c r="Y2486" s="205"/>
      <c r="Z2486" s="205"/>
      <c r="AA2486" s="205"/>
      <c r="AB2486" s="205"/>
      <c r="AC2486" s="209"/>
      <c r="AD2486" s="209"/>
      <c r="AE2486" s="205"/>
      <c r="AF2486" s="205"/>
      <c r="AG2486" s="221">
        <v>2025</v>
      </c>
      <c r="AH2486" s="158"/>
      <c r="AI2486" s="175"/>
      <c r="AJ2486" s="152"/>
      <c r="AK2486" s="15">
        <f t="shared" ca="1" si="631"/>
        <v>2378</v>
      </c>
      <c r="AL2486" s="15" t="s">
        <v>155</v>
      </c>
      <c r="AM2486" s="15" t="str">
        <f t="shared" ca="1" si="630"/>
        <v>2378.</v>
      </c>
      <c r="AN2486" s="222"/>
      <c r="AP2486" s="16"/>
    </row>
    <row r="2487" spans="1:42" ht="22.5" hidden="1" customHeight="1" x14ac:dyDescent="0.25">
      <c r="A2487" s="83" t="str">
        <f t="shared" ca="1" si="632"/>
        <v>2379.</v>
      </c>
      <c r="B2487" s="26">
        <v>5320</v>
      </c>
      <c r="C2487" s="42" t="s">
        <v>992</v>
      </c>
      <c r="D2487" s="26">
        <v>1959</v>
      </c>
      <c r="E2487" s="135" t="s">
        <v>2957</v>
      </c>
      <c r="F2487" s="83" t="s">
        <v>2959</v>
      </c>
      <c r="G2487" s="26">
        <v>2</v>
      </c>
      <c r="H2487" s="26">
        <v>2</v>
      </c>
      <c r="I2487" s="205">
        <v>691.3</v>
      </c>
      <c r="J2487" s="205">
        <v>410.2</v>
      </c>
      <c r="K2487" s="205">
        <v>410.2</v>
      </c>
      <c r="L2487" s="219">
        <v>28</v>
      </c>
      <c r="M2487" s="205">
        <f t="shared" si="633"/>
        <v>1123953.45</v>
      </c>
      <c r="N2487" s="205"/>
      <c r="O2487" s="211"/>
      <c r="P2487" s="205"/>
      <c r="Q2487" s="205">
        <f t="shared" si="634"/>
        <v>1123953.45</v>
      </c>
      <c r="R2487" s="205">
        <v>256616.49000000002</v>
      </c>
      <c r="S2487" s="219"/>
      <c r="T2487" s="205"/>
      <c r="U2487" s="205"/>
      <c r="V2487" s="205"/>
      <c r="W2487" s="205"/>
      <c r="X2487" s="205"/>
      <c r="Y2487" s="205">
        <v>275.52</v>
      </c>
      <c r="Z2487" s="205">
        <f>Y2487*3148</f>
        <v>867336.96</v>
      </c>
      <c r="AA2487" s="205"/>
      <c r="AB2487" s="205"/>
      <c r="AC2487" s="205"/>
      <c r="AD2487" s="205"/>
      <c r="AE2487" s="205"/>
      <c r="AF2487" s="205"/>
      <c r="AG2487" s="221">
        <v>2025</v>
      </c>
      <c r="AH2487" s="159"/>
      <c r="AI2487" s="175"/>
      <c r="AJ2487" s="153"/>
      <c r="AK2487" s="15">
        <f t="shared" ca="1" si="631"/>
        <v>2379</v>
      </c>
      <c r="AL2487" s="15" t="s">
        <v>155</v>
      </c>
      <c r="AM2487" s="15" t="str">
        <f t="shared" ca="1" si="630"/>
        <v>2379.</v>
      </c>
      <c r="AN2487" s="222"/>
      <c r="AO2487" s="15"/>
      <c r="AP2487" s="16"/>
    </row>
    <row r="2488" spans="1:42" ht="22.5" hidden="1" customHeight="1" x14ac:dyDescent="0.25">
      <c r="A2488" s="83" t="str">
        <f t="shared" ca="1" si="632"/>
        <v>2380.</v>
      </c>
      <c r="B2488" s="26">
        <v>4523</v>
      </c>
      <c r="C2488" s="242" t="s">
        <v>823</v>
      </c>
      <c r="D2488" s="26">
        <v>1959</v>
      </c>
      <c r="E2488" s="135" t="s">
        <v>2957</v>
      </c>
      <c r="F2488" s="83" t="s">
        <v>2959</v>
      </c>
      <c r="G2488" s="26">
        <v>3</v>
      </c>
      <c r="H2488" s="26">
        <v>2</v>
      </c>
      <c r="I2488" s="205">
        <v>877.1</v>
      </c>
      <c r="J2488" s="205">
        <v>797.8</v>
      </c>
      <c r="K2488" s="205">
        <v>797.8</v>
      </c>
      <c r="L2488" s="219">
        <v>32</v>
      </c>
      <c r="M2488" s="214">
        <f t="shared" si="633"/>
        <v>3549314</v>
      </c>
      <c r="N2488" s="205"/>
      <c r="O2488" s="211"/>
      <c r="P2488" s="205"/>
      <c r="Q2488" s="205">
        <f t="shared" si="634"/>
        <v>3549314</v>
      </c>
      <c r="R2488" s="205">
        <v>3549314</v>
      </c>
      <c r="S2488" s="219"/>
      <c r="T2488" s="205"/>
      <c r="U2488" s="205"/>
      <c r="V2488" s="205"/>
      <c r="W2488" s="205"/>
      <c r="X2488" s="205"/>
      <c r="Y2488" s="205"/>
      <c r="Z2488" s="205"/>
      <c r="AA2488" s="205"/>
      <c r="AB2488" s="205"/>
      <c r="AC2488" s="205"/>
      <c r="AD2488" s="205"/>
      <c r="AE2488" s="205"/>
      <c r="AF2488" s="205"/>
      <c r="AG2488" s="221">
        <v>2025</v>
      </c>
      <c r="AH2488" s="159"/>
      <c r="AI2488" s="175"/>
      <c r="AJ2488" s="153"/>
      <c r="AK2488" s="15">
        <f t="shared" ca="1" si="631"/>
        <v>2380</v>
      </c>
      <c r="AL2488" s="15" t="s">
        <v>155</v>
      </c>
      <c r="AM2488" s="15" t="str">
        <f t="shared" ca="1" si="630"/>
        <v>2380.</v>
      </c>
      <c r="AN2488" s="222"/>
      <c r="AO2488" s="15"/>
      <c r="AP2488" s="16"/>
    </row>
    <row r="2489" spans="1:42" ht="22.5" hidden="1" customHeight="1" x14ac:dyDescent="0.25">
      <c r="A2489" s="83" t="str">
        <f t="shared" ca="1" si="632"/>
        <v>2381.</v>
      </c>
      <c r="B2489" s="26">
        <v>4331</v>
      </c>
      <c r="C2489" s="252" t="s">
        <v>1013</v>
      </c>
      <c r="D2489" s="26">
        <v>1960</v>
      </c>
      <c r="E2489" s="135" t="s">
        <v>2957</v>
      </c>
      <c r="F2489" s="83" t="s">
        <v>2959</v>
      </c>
      <c r="G2489" s="26">
        <v>4</v>
      </c>
      <c r="H2489" s="26">
        <v>2</v>
      </c>
      <c r="I2489" s="214">
        <v>1433.9</v>
      </c>
      <c r="J2489" s="205">
        <v>1252.7</v>
      </c>
      <c r="K2489" s="214">
        <v>1252.7</v>
      </c>
      <c r="L2489" s="263">
        <v>49</v>
      </c>
      <c r="M2489" s="214">
        <f t="shared" si="633"/>
        <v>957168</v>
      </c>
      <c r="N2489" s="205"/>
      <c r="O2489" s="211"/>
      <c r="P2489" s="205"/>
      <c r="Q2489" s="205">
        <f t="shared" si="634"/>
        <v>957168</v>
      </c>
      <c r="R2489" s="205">
        <v>957168</v>
      </c>
      <c r="S2489" s="219"/>
      <c r="T2489" s="205"/>
      <c r="U2489" s="205"/>
      <c r="V2489" s="205"/>
      <c r="W2489" s="205"/>
      <c r="X2489" s="205"/>
      <c r="Y2489" s="205"/>
      <c r="Z2489" s="205"/>
      <c r="AA2489" s="205"/>
      <c r="AB2489" s="205"/>
      <c r="AC2489" s="205"/>
      <c r="AD2489" s="205"/>
      <c r="AE2489" s="205"/>
      <c r="AF2489" s="205"/>
      <c r="AG2489" s="221">
        <v>2025</v>
      </c>
      <c r="AH2489" s="165"/>
      <c r="AI2489" s="175"/>
      <c r="AJ2489" s="152"/>
      <c r="AK2489" s="15">
        <f t="shared" ca="1" si="631"/>
        <v>2381</v>
      </c>
      <c r="AL2489" s="15" t="s">
        <v>155</v>
      </c>
      <c r="AM2489" s="15" t="str">
        <f t="shared" ca="1" si="630"/>
        <v>2381.</v>
      </c>
      <c r="AN2489" s="222"/>
      <c r="AO2489" s="15"/>
      <c r="AP2489" s="16"/>
    </row>
    <row r="2490" spans="1:42" ht="22.5" hidden="1" customHeight="1" x14ac:dyDescent="0.25">
      <c r="A2490" s="83" t="str">
        <f t="shared" ca="1" si="632"/>
        <v>2382.</v>
      </c>
      <c r="B2490" s="26">
        <v>4357</v>
      </c>
      <c r="C2490" s="242" t="s">
        <v>815</v>
      </c>
      <c r="D2490" s="26">
        <v>1960</v>
      </c>
      <c r="E2490" s="135" t="s">
        <v>2957</v>
      </c>
      <c r="F2490" s="83" t="s">
        <v>2959</v>
      </c>
      <c r="G2490" s="26">
        <v>2</v>
      </c>
      <c r="H2490" s="26">
        <v>2</v>
      </c>
      <c r="I2490" s="205">
        <v>603.6</v>
      </c>
      <c r="J2490" s="205">
        <v>557.20000000000005</v>
      </c>
      <c r="K2490" s="205">
        <v>557.20000000000005</v>
      </c>
      <c r="L2490" s="219">
        <v>36</v>
      </c>
      <c r="M2490" s="205">
        <f t="shared" si="633"/>
        <v>1614924</v>
      </c>
      <c r="N2490" s="205"/>
      <c r="O2490" s="211"/>
      <c r="P2490" s="205"/>
      <c r="Q2490" s="205">
        <f t="shared" si="634"/>
        <v>1614924</v>
      </c>
      <c r="R2490" s="205"/>
      <c r="S2490" s="219"/>
      <c r="T2490" s="205"/>
      <c r="U2490" s="205"/>
      <c r="V2490" s="205"/>
      <c r="W2490" s="205"/>
      <c r="X2490" s="205"/>
      <c r="Y2490" s="205">
        <v>513</v>
      </c>
      <c r="Z2490" s="205">
        <f>Y2490*3148</f>
        <v>1614924</v>
      </c>
      <c r="AA2490" s="205"/>
      <c r="AB2490" s="205"/>
      <c r="AC2490" s="205"/>
      <c r="AD2490" s="205"/>
      <c r="AE2490" s="205"/>
      <c r="AF2490" s="205"/>
      <c r="AG2490" s="221">
        <v>2025</v>
      </c>
      <c r="AH2490" s="159"/>
      <c r="AI2490" s="175"/>
      <c r="AJ2490" s="153"/>
      <c r="AK2490" s="15">
        <f t="shared" ca="1" si="631"/>
        <v>2382</v>
      </c>
      <c r="AL2490" s="15" t="s">
        <v>155</v>
      </c>
      <c r="AM2490" s="15" t="str">
        <f t="shared" ca="1" si="630"/>
        <v>2382.</v>
      </c>
      <c r="AN2490" s="222"/>
      <c r="AO2490" s="15"/>
      <c r="AP2490" s="16"/>
    </row>
    <row r="2491" spans="1:42" ht="22.5" hidden="1" customHeight="1" x14ac:dyDescent="0.25">
      <c r="A2491" s="83" t="str">
        <f t="shared" ca="1" si="632"/>
        <v>2383.</v>
      </c>
      <c r="B2491" s="26">
        <v>4097</v>
      </c>
      <c r="C2491" s="252" t="s">
        <v>1155</v>
      </c>
      <c r="D2491" s="26">
        <v>1960</v>
      </c>
      <c r="E2491" s="135" t="s">
        <v>2957</v>
      </c>
      <c r="F2491" s="83" t="s">
        <v>2959</v>
      </c>
      <c r="G2491" s="26">
        <v>5</v>
      </c>
      <c r="H2491" s="26">
        <v>4</v>
      </c>
      <c r="I2491" s="214">
        <v>3349.1</v>
      </c>
      <c r="J2491" s="214">
        <v>3131</v>
      </c>
      <c r="K2491" s="214">
        <v>2751.2</v>
      </c>
      <c r="L2491" s="263">
        <v>128</v>
      </c>
      <c r="M2491" s="214">
        <f t="shared" si="633"/>
        <v>8674296</v>
      </c>
      <c r="N2491" s="205"/>
      <c r="O2491" s="211"/>
      <c r="P2491" s="205"/>
      <c r="Q2491" s="205">
        <f t="shared" si="634"/>
        <v>8674296</v>
      </c>
      <c r="R2491" s="205">
        <v>8674296</v>
      </c>
      <c r="S2491" s="219"/>
      <c r="T2491" s="205"/>
      <c r="U2491" s="205"/>
      <c r="V2491" s="205"/>
      <c r="W2491" s="205"/>
      <c r="X2491" s="205"/>
      <c r="Y2491" s="205"/>
      <c r="Z2491" s="205"/>
      <c r="AA2491" s="205"/>
      <c r="AB2491" s="205"/>
      <c r="AC2491" s="205"/>
      <c r="AD2491" s="205"/>
      <c r="AE2491" s="205"/>
      <c r="AF2491" s="205"/>
      <c r="AG2491" s="221">
        <v>2025</v>
      </c>
      <c r="AH2491" s="158"/>
      <c r="AI2491" s="175"/>
      <c r="AJ2491" s="152"/>
      <c r="AK2491" s="15">
        <f t="shared" ca="1" si="631"/>
        <v>2383</v>
      </c>
      <c r="AL2491" s="15" t="s">
        <v>155</v>
      </c>
      <c r="AM2491" s="15" t="str">
        <f t="shared" ca="1" si="630"/>
        <v>2383.</v>
      </c>
      <c r="AN2491" s="222"/>
      <c r="AO2491" s="15"/>
      <c r="AP2491" s="16"/>
    </row>
    <row r="2492" spans="1:42" ht="22.5" hidden="1" customHeight="1" x14ac:dyDescent="0.25">
      <c r="A2492" s="83" t="str">
        <f t="shared" ca="1" si="632"/>
        <v>2384.</v>
      </c>
      <c r="B2492" s="317">
        <v>4502</v>
      </c>
      <c r="C2492" s="242" t="s">
        <v>1188</v>
      </c>
      <c r="D2492" s="26">
        <v>1960</v>
      </c>
      <c r="E2492" s="135" t="s">
        <v>2957</v>
      </c>
      <c r="F2492" s="83" t="s">
        <v>2959</v>
      </c>
      <c r="G2492" s="26">
        <v>3</v>
      </c>
      <c r="H2492" s="26">
        <v>2</v>
      </c>
      <c r="I2492" s="205">
        <v>947.2</v>
      </c>
      <c r="J2492" s="205">
        <v>874.6</v>
      </c>
      <c r="K2492" s="205">
        <v>874.6</v>
      </c>
      <c r="L2492" s="219">
        <v>32</v>
      </c>
      <c r="M2492" s="214">
        <f t="shared" si="633"/>
        <v>3149749.57</v>
      </c>
      <c r="N2492" s="205"/>
      <c r="O2492" s="211"/>
      <c r="P2492" s="205"/>
      <c r="Q2492" s="205">
        <f t="shared" si="634"/>
        <v>3149749.57</v>
      </c>
      <c r="R2492" s="205">
        <v>329141.57</v>
      </c>
      <c r="S2492" s="219"/>
      <c r="T2492" s="295"/>
      <c r="U2492" s="205"/>
      <c r="V2492" s="205"/>
      <c r="W2492" s="205"/>
      <c r="X2492" s="205"/>
      <c r="Y2492" s="205">
        <v>896</v>
      </c>
      <c r="Z2492" s="205">
        <f>Y2492*3148</f>
        <v>2820608</v>
      </c>
      <c r="AA2492" s="205"/>
      <c r="AB2492" s="205"/>
      <c r="AC2492" s="205"/>
      <c r="AD2492" s="205"/>
      <c r="AE2492" s="205"/>
      <c r="AF2492" s="205"/>
      <c r="AG2492" s="221">
        <v>2025</v>
      </c>
      <c r="AH2492" s="159"/>
      <c r="AI2492" s="175"/>
      <c r="AJ2492" s="153"/>
      <c r="AK2492" s="15">
        <f t="shared" ca="1" si="631"/>
        <v>2384</v>
      </c>
      <c r="AL2492" s="15" t="s">
        <v>155</v>
      </c>
      <c r="AM2492" s="15" t="str">
        <f t="shared" ca="1" si="630"/>
        <v>2384.</v>
      </c>
      <c r="AN2492" s="222"/>
      <c r="AO2492" s="15"/>
      <c r="AP2492" s="16"/>
    </row>
    <row r="2493" spans="1:42" ht="22.5" customHeight="1" x14ac:dyDescent="0.25">
      <c r="A2493" s="83" t="str">
        <f t="shared" ca="1" si="632"/>
        <v>2385.</v>
      </c>
      <c r="B2493" s="345">
        <v>4824</v>
      </c>
      <c r="C2493" s="47" t="s">
        <v>1825</v>
      </c>
      <c r="D2493" s="344">
        <v>1960</v>
      </c>
      <c r="E2493" s="346" t="s">
        <v>2957</v>
      </c>
      <c r="F2493" s="343" t="s">
        <v>2959</v>
      </c>
      <c r="G2493" s="344">
        <v>5</v>
      </c>
      <c r="H2493" s="344">
        <v>9</v>
      </c>
      <c r="I2493" s="307">
        <v>7346.3</v>
      </c>
      <c r="J2493" s="307">
        <v>7346.3</v>
      </c>
      <c r="K2493" s="307">
        <v>6010</v>
      </c>
      <c r="L2493" s="308">
        <v>218</v>
      </c>
      <c r="M2493" s="214">
        <f t="shared" si="633"/>
        <v>10910588</v>
      </c>
      <c r="N2493" s="205"/>
      <c r="O2493" s="211"/>
      <c r="P2493" s="205"/>
      <c r="Q2493" s="205">
        <f t="shared" si="634"/>
        <v>10910588</v>
      </c>
      <c r="R2493" s="205">
        <v>3367980</v>
      </c>
      <c r="S2493" s="219"/>
      <c r="T2493" s="205"/>
      <c r="U2493" s="205"/>
      <c r="V2493" s="205"/>
      <c r="W2493" s="205"/>
      <c r="X2493" s="205"/>
      <c r="Y2493" s="205">
        <v>2396</v>
      </c>
      <c r="Z2493" s="205">
        <f>Y2493*3148</f>
        <v>7542608</v>
      </c>
      <c r="AA2493" s="205"/>
      <c r="AB2493" s="205"/>
      <c r="AC2493" s="209"/>
      <c r="AD2493" s="209"/>
      <c r="AE2493" s="205"/>
      <c r="AF2493" s="205"/>
      <c r="AG2493" s="221">
        <v>2025</v>
      </c>
      <c r="AH2493" s="165"/>
      <c r="AI2493" s="175" t="s">
        <v>3156</v>
      </c>
      <c r="AJ2493" s="153"/>
      <c r="AK2493" s="203">
        <f t="shared" ca="1" si="631"/>
        <v>2385</v>
      </c>
      <c r="AL2493" s="203" t="s">
        <v>155</v>
      </c>
      <c r="AM2493" s="203" t="str">
        <f t="shared" ca="1" si="630"/>
        <v>2385.</v>
      </c>
      <c r="AN2493" s="222"/>
      <c r="AO2493" s="15"/>
      <c r="AP2493" s="16"/>
    </row>
    <row r="2494" spans="1:42" ht="22.5" hidden="1" customHeight="1" x14ac:dyDescent="0.25">
      <c r="A2494" s="83" t="str">
        <f t="shared" ca="1" si="632"/>
        <v>2386.</v>
      </c>
      <c r="B2494" s="26">
        <v>4970</v>
      </c>
      <c r="C2494" s="242" t="s">
        <v>982</v>
      </c>
      <c r="D2494" s="26">
        <v>1960</v>
      </c>
      <c r="E2494" s="135" t="s">
        <v>2957</v>
      </c>
      <c r="F2494" s="83" t="s">
        <v>2959</v>
      </c>
      <c r="G2494" s="26">
        <v>2</v>
      </c>
      <c r="H2494" s="26">
        <v>2</v>
      </c>
      <c r="I2494" s="205">
        <v>607</v>
      </c>
      <c r="J2494" s="205">
        <v>564.70000000000005</v>
      </c>
      <c r="K2494" s="205">
        <v>564.70000000000005</v>
      </c>
      <c r="L2494" s="219">
        <v>58</v>
      </c>
      <c r="M2494" s="214">
        <f t="shared" si="633"/>
        <v>1624400</v>
      </c>
      <c r="N2494" s="205"/>
      <c r="O2494" s="211"/>
      <c r="P2494" s="205"/>
      <c r="Q2494" s="205">
        <f t="shared" si="634"/>
        <v>1624400</v>
      </c>
      <c r="R2494" s="205">
        <v>1624400</v>
      </c>
      <c r="S2494" s="219"/>
      <c r="T2494" s="205"/>
      <c r="U2494" s="205"/>
      <c r="V2494" s="205"/>
      <c r="W2494" s="205"/>
      <c r="X2494" s="205"/>
      <c r="Y2494" s="205"/>
      <c r="Z2494" s="205"/>
      <c r="AA2494" s="205"/>
      <c r="AB2494" s="205"/>
      <c r="AC2494" s="205"/>
      <c r="AD2494" s="205"/>
      <c r="AE2494" s="205"/>
      <c r="AF2494" s="205"/>
      <c r="AG2494" s="221">
        <v>2025</v>
      </c>
      <c r="AH2494" s="159"/>
      <c r="AI2494" s="175"/>
      <c r="AJ2494" s="153"/>
      <c r="AK2494" s="15">
        <f t="shared" ca="1" si="631"/>
        <v>2386</v>
      </c>
      <c r="AL2494" s="15" t="s">
        <v>155</v>
      </c>
      <c r="AM2494" s="15" t="str">
        <f t="shared" ca="1" si="630"/>
        <v>2386.</v>
      </c>
      <c r="AN2494" s="222"/>
      <c r="AO2494" s="15"/>
      <c r="AP2494" s="16"/>
    </row>
    <row r="2495" spans="1:42" ht="23.25" hidden="1" customHeight="1" x14ac:dyDescent="0.25">
      <c r="A2495" s="83" t="str">
        <f t="shared" ca="1" si="632"/>
        <v>2387.</v>
      </c>
      <c r="B2495" s="144">
        <v>5405</v>
      </c>
      <c r="C2495" s="47" t="s">
        <v>1833</v>
      </c>
      <c r="D2495" s="26">
        <v>1960</v>
      </c>
      <c r="E2495" s="135" t="s">
        <v>2957</v>
      </c>
      <c r="F2495" s="83" t="s">
        <v>2959</v>
      </c>
      <c r="G2495" s="26">
        <v>2</v>
      </c>
      <c r="H2495" s="26">
        <v>2</v>
      </c>
      <c r="I2495" s="205">
        <v>777.8</v>
      </c>
      <c r="J2495" s="205">
        <v>777.8</v>
      </c>
      <c r="K2495" s="205">
        <v>777.8</v>
      </c>
      <c r="L2495" s="219">
        <v>24</v>
      </c>
      <c r="M2495" s="214">
        <f t="shared" si="633"/>
        <v>1254239.8500000001</v>
      </c>
      <c r="N2495" s="205"/>
      <c r="O2495" s="211"/>
      <c r="P2495" s="205"/>
      <c r="Q2495" s="205">
        <f t="shared" si="634"/>
        <v>1254239.8500000001</v>
      </c>
      <c r="R2495" s="205">
        <v>1254239.8500000001</v>
      </c>
      <c r="S2495" s="219"/>
      <c r="T2495" s="205"/>
      <c r="U2495" s="205"/>
      <c r="V2495" s="205"/>
      <c r="W2495" s="205"/>
      <c r="X2495" s="205"/>
      <c r="Y2495" s="205"/>
      <c r="Z2495" s="205"/>
      <c r="AA2495" s="205"/>
      <c r="AB2495" s="205"/>
      <c r="AC2495" s="209"/>
      <c r="AD2495" s="209"/>
      <c r="AE2495" s="205"/>
      <c r="AF2495" s="205"/>
      <c r="AG2495" s="221">
        <v>2025</v>
      </c>
      <c r="AH2495" s="158"/>
      <c r="AI2495" s="175"/>
      <c r="AJ2495" s="152"/>
      <c r="AK2495" s="15">
        <f t="shared" ca="1" si="631"/>
        <v>2387</v>
      </c>
      <c r="AL2495" s="15" t="s">
        <v>155</v>
      </c>
      <c r="AM2495" s="15" t="str">
        <f t="shared" ca="1" si="630"/>
        <v>2387.</v>
      </c>
      <c r="AN2495" s="222"/>
      <c r="AP2495" s="16"/>
    </row>
    <row r="2496" spans="1:42" ht="22.5" hidden="1" customHeight="1" x14ac:dyDescent="0.25">
      <c r="A2496" s="83" t="str">
        <f t="shared" ca="1" si="632"/>
        <v>2388.</v>
      </c>
      <c r="B2496" s="26">
        <v>4393</v>
      </c>
      <c r="C2496" s="242" t="s">
        <v>818</v>
      </c>
      <c r="D2496" s="26">
        <v>1961</v>
      </c>
      <c r="E2496" s="135" t="s">
        <v>2957</v>
      </c>
      <c r="F2496" s="83" t="s">
        <v>2959</v>
      </c>
      <c r="G2496" s="26">
        <v>2</v>
      </c>
      <c r="H2496" s="26">
        <v>4</v>
      </c>
      <c r="I2496" s="205">
        <v>331.9</v>
      </c>
      <c r="J2496" s="205">
        <v>232.4</v>
      </c>
      <c r="K2496" s="205">
        <v>232.4</v>
      </c>
      <c r="L2496" s="219">
        <v>20</v>
      </c>
      <c r="M2496" s="214">
        <f t="shared" si="633"/>
        <v>535199.18999999994</v>
      </c>
      <c r="N2496" s="205"/>
      <c r="O2496" s="211"/>
      <c r="P2496" s="205"/>
      <c r="Q2496" s="205">
        <f t="shared" si="634"/>
        <v>535199.18999999994</v>
      </c>
      <c r="R2496" s="205">
        <v>535199.18999999994</v>
      </c>
      <c r="S2496" s="219"/>
      <c r="T2496" s="205"/>
      <c r="U2496" s="205"/>
      <c r="V2496" s="205"/>
      <c r="W2496" s="205"/>
      <c r="X2496" s="205"/>
      <c r="Y2496" s="205"/>
      <c r="Z2496" s="205"/>
      <c r="AA2496" s="205"/>
      <c r="AB2496" s="205"/>
      <c r="AC2496" s="205"/>
      <c r="AD2496" s="205"/>
      <c r="AE2496" s="205"/>
      <c r="AF2496" s="205"/>
      <c r="AG2496" s="221">
        <v>2025</v>
      </c>
      <c r="AH2496" s="159"/>
      <c r="AI2496" s="175"/>
      <c r="AJ2496" s="153"/>
      <c r="AK2496" s="15">
        <f t="shared" ca="1" si="631"/>
        <v>2388</v>
      </c>
      <c r="AL2496" s="15" t="s">
        <v>155</v>
      </c>
      <c r="AM2496" s="15" t="str">
        <f t="shared" ca="1" si="630"/>
        <v>2388.</v>
      </c>
      <c r="AN2496" s="222"/>
      <c r="AO2496" s="15"/>
      <c r="AP2496" s="16"/>
    </row>
    <row r="2497" spans="1:42" ht="22.5" hidden="1" customHeight="1" x14ac:dyDescent="0.25">
      <c r="A2497" s="83" t="str">
        <f t="shared" ca="1" si="632"/>
        <v>2389.</v>
      </c>
      <c r="B2497" s="26">
        <v>4658</v>
      </c>
      <c r="C2497" s="242" t="s">
        <v>830</v>
      </c>
      <c r="D2497" s="26">
        <v>1961</v>
      </c>
      <c r="E2497" s="135" t="s">
        <v>2957</v>
      </c>
      <c r="F2497" s="83" t="s">
        <v>2959</v>
      </c>
      <c r="G2497" s="26">
        <v>2</v>
      </c>
      <c r="H2497" s="26">
        <v>2</v>
      </c>
      <c r="I2497" s="205">
        <v>686.4</v>
      </c>
      <c r="J2497" s="205">
        <v>639</v>
      </c>
      <c r="K2497" s="205">
        <v>639</v>
      </c>
      <c r="L2497" s="219">
        <v>43</v>
      </c>
      <c r="M2497" s="214">
        <f t="shared" si="633"/>
        <v>267444</v>
      </c>
      <c r="N2497" s="205"/>
      <c r="O2497" s="211"/>
      <c r="P2497" s="205"/>
      <c r="Q2497" s="205">
        <f t="shared" si="634"/>
        <v>267444</v>
      </c>
      <c r="R2497" s="205">
        <v>267444</v>
      </c>
      <c r="S2497" s="219"/>
      <c r="T2497" s="205"/>
      <c r="U2497" s="205"/>
      <c r="V2497" s="205"/>
      <c r="W2497" s="205"/>
      <c r="X2497" s="205"/>
      <c r="Y2497" s="205"/>
      <c r="Z2497" s="205"/>
      <c r="AA2497" s="205"/>
      <c r="AB2497" s="205"/>
      <c r="AC2497" s="205"/>
      <c r="AD2497" s="205"/>
      <c r="AE2497" s="205"/>
      <c r="AF2497" s="205"/>
      <c r="AG2497" s="221">
        <v>2025</v>
      </c>
      <c r="AH2497" s="159"/>
      <c r="AI2497" s="175"/>
      <c r="AJ2497" s="153"/>
      <c r="AK2497" s="15">
        <f t="shared" ca="1" si="631"/>
        <v>2389</v>
      </c>
      <c r="AL2497" s="15" t="s">
        <v>155</v>
      </c>
      <c r="AM2497" s="15" t="str">
        <f t="shared" ca="1" si="630"/>
        <v>2389.</v>
      </c>
      <c r="AN2497" s="222"/>
      <c r="AO2497" s="15"/>
      <c r="AP2497" s="16"/>
    </row>
    <row r="2498" spans="1:42" ht="22.5" hidden="1" customHeight="1" x14ac:dyDescent="0.25">
      <c r="A2498" s="83" t="str">
        <f t="shared" ca="1" si="632"/>
        <v>2390.</v>
      </c>
      <c r="B2498" s="26">
        <v>4864</v>
      </c>
      <c r="C2498" s="252" t="s">
        <v>1035</v>
      </c>
      <c r="D2498" s="26">
        <v>1961</v>
      </c>
      <c r="E2498" s="135" t="s">
        <v>2957</v>
      </c>
      <c r="F2498" s="83" t="s">
        <v>2959</v>
      </c>
      <c r="G2498" s="26">
        <v>2</v>
      </c>
      <c r="H2498" s="26">
        <v>2</v>
      </c>
      <c r="I2498" s="214">
        <v>635.9</v>
      </c>
      <c r="J2498" s="205">
        <v>450.5</v>
      </c>
      <c r="K2498" s="214">
        <v>450.5</v>
      </c>
      <c r="L2498" s="263">
        <v>36</v>
      </c>
      <c r="M2498" s="214">
        <f t="shared" si="633"/>
        <v>1025443.11</v>
      </c>
      <c r="N2498" s="205"/>
      <c r="O2498" s="211"/>
      <c r="P2498" s="205"/>
      <c r="Q2498" s="205">
        <f t="shared" si="634"/>
        <v>1025443.11</v>
      </c>
      <c r="R2498" s="205">
        <v>1025443.11</v>
      </c>
      <c r="S2498" s="219"/>
      <c r="T2498" s="205"/>
      <c r="U2498" s="205"/>
      <c r="V2498" s="205"/>
      <c r="W2498" s="205"/>
      <c r="X2498" s="205"/>
      <c r="Y2498" s="205"/>
      <c r="Z2498" s="205"/>
      <c r="AA2498" s="205"/>
      <c r="AB2498" s="205"/>
      <c r="AC2498" s="205"/>
      <c r="AD2498" s="205"/>
      <c r="AE2498" s="205"/>
      <c r="AF2498" s="205"/>
      <c r="AG2498" s="221">
        <v>2025</v>
      </c>
      <c r="AH2498" s="165"/>
      <c r="AI2498" s="175"/>
      <c r="AJ2498" s="152"/>
      <c r="AK2498" s="15">
        <f t="shared" ca="1" si="631"/>
        <v>2390</v>
      </c>
      <c r="AL2498" s="15" t="s">
        <v>155</v>
      </c>
      <c r="AM2498" s="15" t="str">
        <f t="shared" ca="1" si="630"/>
        <v>2390.</v>
      </c>
      <c r="AN2498" s="222"/>
      <c r="AO2498" s="15"/>
      <c r="AP2498" s="16"/>
    </row>
    <row r="2499" spans="1:42" ht="23.25" hidden="1" customHeight="1" x14ac:dyDescent="0.25">
      <c r="A2499" s="83" t="str">
        <f t="shared" ca="1" si="632"/>
        <v>2391.</v>
      </c>
      <c r="B2499" s="26">
        <v>5098</v>
      </c>
      <c r="C2499" s="47" t="s">
        <v>1816</v>
      </c>
      <c r="D2499" s="26">
        <v>1961</v>
      </c>
      <c r="E2499" s="135" t="s">
        <v>2957</v>
      </c>
      <c r="F2499" s="83" t="s">
        <v>2959</v>
      </c>
      <c r="G2499" s="26">
        <v>4</v>
      </c>
      <c r="H2499" s="26">
        <v>3</v>
      </c>
      <c r="I2499" s="205">
        <v>1672</v>
      </c>
      <c r="J2499" s="205">
        <v>1514.1</v>
      </c>
      <c r="K2499" s="205">
        <v>1464.7</v>
      </c>
      <c r="L2499" s="219">
        <v>67</v>
      </c>
      <c r="M2499" s="214">
        <f t="shared" si="633"/>
        <v>3898560</v>
      </c>
      <c r="N2499" s="205"/>
      <c r="O2499" s="211"/>
      <c r="P2499" s="205"/>
      <c r="Q2499" s="205">
        <f t="shared" si="634"/>
        <v>3898560</v>
      </c>
      <c r="R2499" s="205">
        <v>3898560</v>
      </c>
      <c r="S2499" s="219"/>
      <c r="T2499" s="205"/>
      <c r="U2499" s="205"/>
      <c r="V2499" s="205"/>
      <c r="W2499" s="205"/>
      <c r="X2499" s="205"/>
      <c r="Y2499" s="205"/>
      <c r="Z2499" s="205"/>
      <c r="AA2499" s="205"/>
      <c r="AB2499" s="205"/>
      <c r="AC2499" s="209"/>
      <c r="AD2499" s="209"/>
      <c r="AE2499" s="205"/>
      <c r="AF2499" s="205"/>
      <c r="AG2499" s="221">
        <v>2025</v>
      </c>
      <c r="AH2499" s="158"/>
      <c r="AI2499" s="175"/>
      <c r="AJ2499" s="152"/>
      <c r="AK2499" s="15">
        <f t="shared" ca="1" si="631"/>
        <v>2391</v>
      </c>
      <c r="AL2499" s="15" t="s">
        <v>155</v>
      </c>
      <c r="AM2499" s="15" t="str">
        <f t="shared" ref="AM2499:AM2562" ca="1" si="635">CONCATENATE(AK2499,AL2499)</f>
        <v>2391.</v>
      </c>
      <c r="AN2499" s="222"/>
      <c r="AP2499" s="16"/>
    </row>
    <row r="2500" spans="1:42" ht="22.5" hidden="1" customHeight="1" x14ac:dyDescent="0.25">
      <c r="A2500" s="83" t="str">
        <f t="shared" ca="1" si="632"/>
        <v>2392.</v>
      </c>
      <c r="B2500" s="26">
        <v>5323</v>
      </c>
      <c r="C2500" s="226" t="s">
        <v>1056</v>
      </c>
      <c r="D2500" s="26">
        <v>1961</v>
      </c>
      <c r="E2500" s="135" t="s">
        <v>2957</v>
      </c>
      <c r="F2500" s="83" t="s">
        <v>2959</v>
      </c>
      <c r="G2500" s="26">
        <v>4</v>
      </c>
      <c r="H2500" s="26">
        <v>4</v>
      </c>
      <c r="I2500" s="205">
        <v>2716.6</v>
      </c>
      <c r="J2500" s="205">
        <v>2500.9</v>
      </c>
      <c r="K2500" s="205">
        <v>2224.8000000000002</v>
      </c>
      <c r="L2500" s="219">
        <v>82</v>
      </c>
      <c r="M2500" s="214">
        <f t="shared" si="633"/>
        <v>1500450</v>
      </c>
      <c r="N2500" s="205"/>
      <c r="O2500" s="211"/>
      <c r="P2500" s="205"/>
      <c r="Q2500" s="205">
        <f t="shared" si="634"/>
        <v>1500450</v>
      </c>
      <c r="R2500" s="205">
        <v>1500450</v>
      </c>
      <c r="S2500" s="219"/>
      <c r="T2500" s="205"/>
      <c r="U2500" s="205"/>
      <c r="V2500" s="205"/>
      <c r="W2500" s="205"/>
      <c r="X2500" s="205"/>
      <c r="Y2500" s="205"/>
      <c r="Z2500" s="205"/>
      <c r="AA2500" s="205"/>
      <c r="AB2500" s="205"/>
      <c r="AC2500" s="205"/>
      <c r="AD2500" s="205"/>
      <c r="AE2500" s="205"/>
      <c r="AF2500" s="205"/>
      <c r="AG2500" s="221">
        <v>2025</v>
      </c>
      <c r="AH2500" s="165"/>
      <c r="AI2500" s="175"/>
      <c r="AJ2500" s="152"/>
      <c r="AK2500" s="15">
        <f t="shared" ca="1" si="631"/>
        <v>2392</v>
      </c>
      <c r="AL2500" s="15" t="s">
        <v>155</v>
      </c>
      <c r="AM2500" s="15" t="str">
        <f t="shared" ca="1" si="635"/>
        <v>2392.</v>
      </c>
      <c r="AN2500" s="222"/>
      <c r="AO2500" s="15"/>
      <c r="AP2500" s="16"/>
    </row>
    <row r="2501" spans="1:42" ht="22.5" hidden="1" customHeight="1" x14ac:dyDescent="0.25">
      <c r="A2501" s="83" t="str">
        <f t="shared" ca="1" si="632"/>
        <v>2393.</v>
      </c>
      <c r="B2501" s="26">
        <v>4971</v>
      </c>
      <c r="C2501" s="313" t="s">
        <v>1074</v>
      </c>
      <c r="D2501" s="26">
        <v>1961</v>
      </c>
      <c r="E2501" s="135" t="s">
        <v>2957</v>
      </c>
      <c r="F2501" s="83" t="s">
        <v>2959</v>
      </c>
      <c r="G2501" s="26">
        <v>2</v>
      </c>
      <c r="H2501" s="26">
        <v>2</v>
      </c>
      <c r="I2501" s="214">
        <v>616</v>
      </c>
      <c r="J2501" s="205">
        <v>560.5</v>
      </c>
      <c r="K2501" s="214">
        <v>560.5</v>
      </c>
      <c r="L2501" s="263">
        <v>33</v>
      </c>
      <c r="M2501" s="214">
        <f t="shared" si="633"/>
        <v>516120</v>
      </c>
      <c r="N2501" s="205"/>
      <c r="O2501" s="211"/>
      <c r="P2501" s="205"/>
      <c r="Q2501" s="205">
        <f t="shared" si="634"/>
        <v>516120</v>
      </c>
      <c r="R2501" s="205">
        <v>516120</v>
      </c>
      <c r="S2501" s="219"/>
      <c r="T2501" s="205"/>
      <c r="U2501" s="205"/>
      <c r="V2501" s="205"/>
      <c r="W2501" s="205"/>
      <c r="X2501" s="205"/>
      <c r="Y2501" s="205"/>
      <c r="Z2501" s="205"/>
      <c r="AA2501" s="205"/>
      <c r="AB2501" s="205"/>
      <c r="AC2501" s="205"/>
      <c r="AD2501" s="205"/>
      <c r="AE2501" s="205"/>
      <c r="AF2501" s="205"/>
      <c r="AG2501" s="221">
        <v>2025</v>
      </c>
      <c r="AH2501" s="165"/>
      <c r="AI2501" s="175"/>
      <c r="AJ2501" s="152"/>
      <c r="AK2501" s="15">
        <f t="shared" ca="1" si="631"/>
        <v>2393</v>
      </c>
      <c r="AL2501" s="15" t="s">
        <v>155</v>
      </c>
      <c r="AM2501" s="15" t="str">
        <f t="shared" ca="1" si="635"/>
        <v>2393.</v>
      </c>
      <c r="AN2501" s="222"/>
      <c r="AO2501" s="15"/>
      <c r="AP2501" s="16"/>
    </row>
    <row r="2502" spans="1:42" ht="22.5" hidden="1" customHeight="1" x14ac:dyDescent="0.25">
      <c r="A2502" s="83" t="str">
        <f t="shared" ca="1" si="632"/>
        <v>2394.</v>
      </c>
      <c r="B2502" s="26">
        <v>5180</v>
      </c>
      <c r="C2502" s="252" t="s">
        <v>1052</v>
      </c>
      <c r="D2502" s="26">
        <v>1961</v>
      </c>
      <c r="E2502" s="135" t="s">
        <v>2957</v>
      </c>
      <c r="F2502" s="83" t="s">
        <v>2959</v>
      </c>
      <c r="G2502" s="26">
        <v>2</v>
      </c>
      <c r="H2502" s="26">
        <v>1</v>
      </c>
      <c r="I2502" s="205">
        <v>282.89999999999998</v>
      </c>
      <c r="J2502" s="205">
        <v>192</v>
      </c>
      <c r="K2502" s="205">
        <v>192</v>
      </c>
      <c r="L2502" s="219">
        <v>12</v>
      </c>
      <c r="M2502" s="214">
        <f t="shared" si="633"/>
        <v>137897.88</v>
      </c>
      <c r="N2502" s="205"/>
      <c r="O2502" s="211"/>
      <c r="P2502" s="205"/>
      <c r="Q2502" s="205">
        <f t="shared" si="634"/>
        <v>137897.88</v>
      </c>
      <c r="R2502" s="205">
        <v>137897.88</v>
      </c>
      <c r="S2502" s="219"/>
      <c r="T2502" s="205"/>
      <c r="U2502" s="205"/>
      <c r="V2502" s="205"/>
      <c r="W2502" s="205"/>
      <c r="X2502" s="205"/>
      <c r="Y2502" s="205"/>
      <c r="Z2502" s="205"/>
      <c r="AA2502" s="205"/>
      <c r="AB2502" s="205"/>
      <c r="AC2502" s="205"/>
      <c r="AD2502" s="205"/>
      <c r="AE2502" s="205"/>
      <c r="AF2502" s="205"/>
      <c r="AG2502" s="221">
        <v>2025</v>
      </c>
      <c r="AH2502" s="165"/>
      <c r="AI2502" s="175"/>
      <c r="AJ2502" s="152"/>
      <c r="AK2502" s="15">
        <f t="shared" ca="1" si="631"/>
        <v>2394</v>
      </c>
      <c r="AL2502" s="15" t="s">
        <v>155</v>
      </c>
      <c r="AM2502" s="15" t="str">
        <f t="shared" ca="1" si="635"/>
        <v>2394.</v>
      </c>
      <c r="AN2502" s="222"/>
      <c r="AO2502" s="15"/>
      <c r="AP2502" s="16"/>
    </row>
    <row r="2503" spans="1:42" ht="22.5" hidden="1" customHeight="1" x14ac:dyDescent="0.25">
      <c r="A2503" s="83" t="str">
        <f t="shared" ca="1" si="632"/>
        <v>2395.</v>
      </c>
      <c r="B2503" s="26">
        <v>4092</v>
      </c>
      <c r="C2503" s="242" t="s">
        <v>1156</v>
      </c>
      <c r="D2503" s="26">
        <v>1962</v>
      </c>
      <c r="E2503" s="135" t="s">
        <v>2957</v>
      </c>
      <c r="F2503" s="83" t="s">
        <v>2959</v>
      </c>
      <c r="G2503" s="26">
        <v>5</v>
      </c>
      <c r="H2503" s="26">
        <v>5</v>
      </c>
      <c r="I2503" s="205">
        <v>4183.6000000000004</v>
      </c>
      <c r="J2503" s="205">
        <v>3890</v>
      </c>
      <c r="K2503" s="205">
        <v>3066.8</v>
      </c>
      <c r="L2503" s="219">
        <v>136</v>
      </c>
      <c r="M2503" s="214">
        <f t="shared" si="633"/>
        <v>7309800</v>
      </c>
      <c r="N2503" s="205"/>
      <c r="O2503" s="211"/>
      <c r="P2503" s="205"/>
      <c r="Q2503" s="205">
        <f t="shared" si="634"/>
        <v>7309800</v>
      </c>
      <c r="R2503" s="205">
        <v>7309800</v>
      </c>
      <c r="S2503" s="219"/>
      <c r="T2503" s="205"/>
      <c r="U2503" s="205"/>
      <c r="V2503" s="205"/>
      <c r="W2503" s="205"/>
      <c r="X2503" s="205"/>
      <c r="Y2503" s="205"/>
      <c r="Z2503" s="205"/>
      <c r="AA2503" s="205"/>
      <c r="AB2503" s="205"/>
      <c r="AC2503" s="205"/>
      <c r="AD2503" s="205"/>
      <c r="AE2503" s="205"/>
      <c r="AF2503" s="205"/>
      <c r="AG2503" s="221">
        <v>2025</v>
      </c>
      <c r="AH2503" s="159"/>
      <c r="AI2503" s="175"/>
      <c r="AJ2503" s="153"/>
      <c r="AK2503" s="15">
        <f t="shared" ca="1" si="631"/>
        <v>2395</v>
      </c>
      <c r="AL2503" s="15" t="s">
        <v>155</v>
      </c>
      <c r="AM2503" s="15" t="str">
        <f t="shared" ca="1" si="635"/>
        <v>2395.</v>
      </c>
      <c r="AN2503" s="222"/>
      <c r="AO2503" s="15"/>
      <c r="AP2503" s="16"/>
    </row>
    <row r="2504" spans="1:42" ht="22.5" hidden="1" customHeight="1" x14ac:dyDescent="0.25">
      <c r="A2504" s="83" t="str">
        <f t="shared" ref="A2504:A2560" ca="1" si="636">AM2504</f>
        <v>2396.</v>
      </c>
      <c r="B2504" s="26">
        <v>4170</v>
      </c>
      <c r="C2504" s="252" t="s">
        <v>1004</v>
      </c>
      <c r="D2504" s="26">
        <v>1962</v>
      </c>
      <c r="E2504" s="135" t="s">
        <v>2957</v>
      </c>
      <c r="F2504" s="83" t="s">
        <v>2959</v>
      </c>
      <c r="G2504" s="26">
        <v>4</v>
      </c>
      <c r="H2504" s="26">
        <v>4</v>
      </c>
      <c r="I2504" s="214">
        <v>2679.1</v>
      </c>
      <c r="J2504" s="214">
        <v>2482.8000000000002</v>
      </c>
      <c r="K2504" s="214">
        <v>2482.8000000000002</v>
      </c>
      <c r="L2504" s="263">
        <v>114</v>
      </c>
      <c r="M2504" s="214">
        <f t="shared" si="633"/>
        <v>1629060</v>
      </c>
      <c r="N2504" s="205"/>
      <c r="O2504" s="211"/>
      <c r="P2504" s="205"/>
      <c r="Q2504" s="205">
        <f t="shared" si="634"/>
        <v>1629060</v>
      </c>
      <c r="R2504" s="205">
        <v>1629060</v>
      </c>
      <c r="S2504" s="219"/>
      <c r="T2504" s="205"/>
      <c r="U2504" s="205"/>
      <c r="V2504" s="205"/>
      <c r="W2504" s="205"/>
      <c r="X2504" s="205"/>
      <c r="Y2504" s="205"/>
      <c r="Z2504" s="205"/>
      <c r="AA2504" s="205"/>
      <c r="AB2504" s="205"/>
      <c r="AC2504" s="205"/>
      <c r="AD2504" s="205"/>
      <c r="AE2504" s="205"/>
      <c r="AF2504" s="205"/>
      <c r="AG2504" s="221">
        <v>2025</v>
      </c>
      <c r="AH2504" s="165"/>
      <c r="AI2504" s="175"/>
      <c r="AJ2504" s="152"/>
      <c r="AK2504" s="15">
        <f t="shared" ca="1" si="631"/>
        <v>2396</v>
      </c>
      <c r="AL2504" s="15" t="s">
        <v>155</v>
      </c>
      <c r="AM2504" s="15" t="str">
        <f t="shared" ca="1" si="635"/>
        <v>2396.</v>
      </c>
      <c r="AN2504" s="222"/>
      <c r="AO2504" s="15"/>
      <c r="AP2504" s="16"/>
    </row>
    <row r="2505" spans="1:42" ht="22.5" hidden="1" customHeight="1" x14ac:dyDescent="0.25">
      <c r="A2505" s="83" t="str">
        <f t="shared" ca="1" si="636"/>
        <v>2397.</v>
      </c>
      <c r="B2505" s="26">
        <v>5299</v>
      </c>
      <c r="C2505" s="313" t="s">
        <v>1054</v>
      </c>
      <c r="D2505" s="26">
        <v>1962</v>
      </c>
      <c r="E2505" s="135" t="s">
        <v>2957</v>
      </c>
      <c r="F2505" s="83" t="s">
        <v>2959</v>
      </c>
      <c r="G2505" s="26">
        <v>4</v>
      </c>
      <c r="H2505" s="26">
        <v>2</v>
      </c>
      <c r="I2505" s="205">
        <v>1451.7</v>
      </c>
      <c r="J2505" s="205">
        <v>1355.1</v>
      </c>
      <c r="K2505" s="205">
        <v>1326.1</v>
      </c>
      <c r="L2505" s="219">
        <v>54</v>
      </c>
      <c r="M2505" s="214">
        <f t="shared" si="633"/>
        <v>329667</v>
      </c>
      <c r="N2505" s="205"/>
      <c r="O2505" s="211"/>
      <c r="P2505" s="205"/>
      <c r="Q2505" s="205">
        <f t="shared" si="634"/>
        <v>329667</v>
      </c>
      <c r="R2505" s="205">
        <v>329667</v>
      </c>
      <c r="S2505" s="219"/>
      <c r="T2505" s="205"/>
      <c r="U2505" s="205"/>
      <c r="V2505" s="205"/>
      <c r="W2505" s="205"/>
      <c r="X2505" s="205"/>
      <c r="Y2505" s="205"/>
      <c r="Z2505" s="205"/>
      <c r="AA2505" s="205"/>
      <c r="AB2505" s="205"/>
      <c r="AC2505" s="205"/>
      <c r="AD2505" s="205"/>
      <c r="AE2505" s="205"/>
      <c r="AF2505" s="205"/>
      <c r="AG2505" s="221">
        <v>2025</v>
      </c>
      <c r="AH2505" s="165"/>
      <c r="AI2505" s="175"/>
      <c r="AJ2505" s="152"/>
      <c r="AK2505" s="15">
        <f t="shared" ca="1" si="631"/>
        <v>2397</v>
      </c>
      <c r="AL2505" s="15" t="s">
        <v>155</v>
      </c>
      <c r="AM2505" s="15" t="str">
        <f t="shared" ca="1" si="635"/>
        <v>2397.</v>
      </c>
      <c r="AN2505" s="222"/>
      <c r="AO2505" s="15"/>
      <c r="AP2505" s="16"/>
    </row>
    <row r="2506" spans="1:42" ht="22.5" hidden="1" customHeight="1" x14ac:dyDescent="0.25">
      <c r="A2506" s="83" t="str">
        <f t="shared" ca="1" si="636"/>
        <v>2398.</v>
      </c>
      <c r="B2506" s="26">
        <v>4508</v>
      </c>
      <c r="C2506" s="242" t="s">
        <v>822</v>
      </c>
      <c r="D2506" s="26">
        <v>1962</v>
      </c>
      <c r="E2506" s="135" t="s">
        <v>2957</v>
      </c>
      <c r="F2506" s="83" t="s">
        <v>2959</v>
      </c>
      <c r="G2506" s="26">
        <v>4</v>
      </c>
      <c r="H2506" s="26">
        <v>4</v>
      </c>
      <c r="I2506" s="205">
        <v>2555.6999999999998</v>
      </c>
      <c r="J2506" s="205">
        <v>1877.6</v>
      </c>
      <c r="K2506" s="205">
        <v>1877.6</v>
      </c>
      <c r="L2506" s="219">
        <v>85</v>
      </c>
      <c r="M2506" s="214">
        <f t="shared" si="633"/>
        <v>957168</v>
      </c>
      <c r="N2506" s="205"/>
      <c r="O2506" s="211"/>
      <c r="P2506" s="205"/>
      <c r="Q2506" s="205">
        <f t="shared" si="634"/>
        <v>957168</v>
      </c>
      <c r="R2506" s="205">
        <v>957168</v>
      </c>
      <c r="S2506" s="219"/>
      <c r="T2506" s="205"/>
      <c r="U2506" s="205"/>
      <c r="V2506" s="205"/>
      <c r="W2506" s="205"/>
      <c r="X2506" s="205"/>
      <c r="Y2506" s="205"/>
      <c r="Z2506" s="205"/>
      <c r="AA2506" s="205"/>
      <c r="AB2506" s="205"/>
      <c r="AC2506" s="205"/>
      <c r="AD2506" s="205"/>
      <c r="AE2506" s="205"/>
      <c r="AF2506" s="205"/>
      <c r="AG2506" s="221">
        <v>2025</v>
      </c>
      <c r="AH2506" s="159"/>
      <c r="AI2506" s="175"/>
      <c r="AJ2506" s="153"/>
      <c r="AK2506" s="15">
        <f t="shared" ca="1" si="631"/>
        <v>2398</v>
      </c>
      <c r="AL2506" s="15" t="s">
        <v>155</v>
      </c>
      <c r="AM2506" s="15" t="str">
        <f t="shared" ca="1" si="635"/>
        <v>2398.</v>
      </c>
      <c r="AN2506" s="222"/>
      <c r="AO2506" s="15"/>
      <c r="AP2506" s="16"/>
    </row>
    <row r="2507" spans="1:42" ht="23.25" hidden="1" customHeight="1" x14ac:dyDescent="0.25">
      <c r="A2507" s="83" t="str">
        <f t="shared" ca="1" si="636"/>
        <v>2399.</v>
      </c>
      <c r="B2507" s="26">
        <v>5169</v>
      </c>
      <c r="C2507" s="47" t="s">
        <v>1826</v>
      </c>
      <c r="D2507" s="26">
        <v>1962</v>
      </c>
      <c r="E2507" s="135" t="s">
        <v>2957</v>
      </c>
      <c r="F2507" s="83" t="s">
        <v>2959</v>
      </c>
      <c r="G2507" s="26">
        <v>2</v>
      </c>
      <c r="H2507" s="26">
        <v>1</v>
      </c>
      <c r="I2507" s="205">
        <v>349.8</v>
      </c>
      <c r="J2507" s="205">
        <v>325</v>
      </c>
      <c r="K2507" s="205">
        <v>325</v>
      </c>
      <c r="L2507" s="219">
        <v>19</v>
      </c>
      <c r="M2507" s="214">
        <f t="shared" si="633"/>
        <v>2429300</v>
      </c>
      <c r="N2507" s="205"/>
      <c r="O2507" s="211"/>
      <c r="P2507" s="205"/>
      <c r="Q2507" s="205">
        <f t="shared" si="634"/>
        <v>2429300</v>
      </c>
      <c r="R2507" s="205">
        <v>2429300</v>
      </c>
      <c r="S2507" s="219"/>
      <c r="T2507" s="205"/>
      <c r="U2507" s="205"/>
      <c r="V2507" s="205"/>
      <c r="W2507" s="205"/>
      <c r="X2507" s="205"/>
      <c r="Y2507" s="205"/>
      <c r="Z2507" s="205"/>
      <c r="AA2507" s="205"/>
      <c r="AB2507" s="205"/>
      <c r="AC2507" s="209"/>
      <c r="AD2507" s="209"/>
      <c r="AE2507" s="205"/>
      <c r="AF2507" s="205"/>
      <c r="AG2507" s="221">
        <v>2025</v>
      </c>
      <c r="AH2507" s="158"/>
      <c r="AI2507" s="175"/>
      <c r="AJ2507" s="152"/>
      <c r="AK2507" s="15">
        <f t="shared" ca="1" si="631"/>
        <v>2399</v>
      </c>
      <c r="AL2507" s="15" t="s">
        <v>155</v>
      </c>
      <c r="AM2507" s="15" t="str">
        <f t="shared" ca="1" si="635"/>
        <v>2399.</v>
      </c>
      <c r="AN2507" s="222"/>
      <c r="AP2507" s="16"/>
    </row>
    <row r="2508" spans="1:42" ht="22.5" hidden="1" customHeight="1" x14ac:dyDescent="0.25">
      <c r="A2508" s="83" t="str">
        <f t="shared" ca="1" si="636"/>
        <v>2400.</v>
      </c>
      <c r="B2508" s="26">
        <v>4488</v>
      </c>
      <c r="C2508" s="242" t="s">
        <v>821</v>
      </c>
      <c r="D2508" s="26">
        <v>1963</v>
      </c>
      <c r="E2508" s="135" t="s">
        <v>2957</v>
      </c>
      <c r="F2508" s="83" t="s">
        <v>2959</v>
      </c>
      <c r="G2508" s="26">
        <v>4</v>
      </c>
      <c r="H2508" s="26">
        <v>3</v>
      </c>
      <c r="I2508" s="205">
        <v>1314.1</v>
      </c>
      <c r="J2508" s="205">
        <v>1194.9000000000001</v>
      </c>
      <c r="K2508" s="205">
        <v>1194.9000000000001</v>
      </c>
      <c r="L2508" s="219">
        <v>60</v>
      </c>
      <c r="M2508" s="205">
        <f t="shared" si="633"/>
        <v>614652</v>
      </c>
      <c r="N2508" s="205"/>
      <c r="O2508" s="211"/>
      <c r="P2508" s="205"/>
      <c r="Q2508" s="205">
        <f t="shared" si="634"/>
        <v>614652</v>
      </c>
      <c r="R2508" s="205">
        <v>614652</v>
      </c>
      <c r="S2508" s="219"/>
      <c r="T2508" s="205"/>
      <c r="U2508" s="205"/>
      <c r="V2508" s="205"/>
      <c r="W2508" s="205"/>
      <c r="X2508" s="205"/>
      <c r="Y2508" s="205"/>
      <c r="Z2508" s="205"/>
      <c r="AA2508" s="205"/>
      <c r="AB2508" s="205"/>
      <c r="AC2508" s="205"/>
      <c r="AD2508" s="205"/>
      <c r="AE2508" s="205"/>
      <c r="AF2508" s="205"/>
      <c r="AG2508" s="221">
        <v>2025</v>
      </c>
      <c r="AH2508" s="159"/>
      <c r="AI2508" s="175"/>
      <c r="AJ2508" s="153"/>
      <c r="AK2508" s="15">
        <f t="shared" ca="1" si="631"/>
        <v>2400</v>
      </c>
      <c r="AL2508" s="15" t="s">
        <v>155</v>
      </c>
      <c r="AM2508" s="15" t="str">
        <f t="shared" ca="1" si="635"/>
        <v>2400.</v>
      </c>
      <c r="AN2508" s="222"/>
      <c r="AO2508" s="15"/>
      <c r="AP2508" s="16"/>
    </row>
    <row r="2509" spans="1:42" ht="22.5" hidden="1" customHeight="1" x14ac:dyDescent="0.25">
      <c r="A2509" s="83" t="str">
        <f t="shared" ca="1" si="636"/>
        <v>2401.</v>
      </c>
      <c r="B2509" s="26">
        <v>4990</v>
      </c>
      <c r="C2509" s="242" t="s">
        <v>983</v>
      </c>
      <c r="D2509" s="26">
        <v>1963</v>
      </c>
      <c r="E2509" s="135" t="s">
        <v>2957</v>
      </c>
      <c r="F2509" s="83" t="s">
        <v>2959</v>
      </c>
      <c r="G2509" s="26">
        <v>4</v>
      </c>
      <c r="H2509" s="26">
        <v>5</v>
      </c>
      <c r="I2509" s="205">
        <v>3575.7</v>
      </c>
      <c r="J2509" s="205">
        <v>3213.7</v>
      </c>
      <c r="K2509" s="205">
        <v>3213.7</v>
      </c>
      <c r="L2509" s="219">
        <v>159</v>
      </c>
      <c r="M2509" s="214">
        <f t="shared" si="633"/>
        <v>1548360</v>
      </c>
      <c r="N2509" s="205"/>
      <c r="O2509" s="211"/>
      <c r="P2509" s="205"/>
      <c r="Q2509" s="205">
        <f t="shared" si="634"/>
        <v>1548360</v>
      </c>
      <c r="R2509" s="205">
        <v>1548360</v>
      </c>
      <c r="S2509" s="219"/>
      <c r="T2509" s="205"/>
      <c r="U2509" s="205"/>
      <c r="V2509" s="205"/>
      <c r="W2509" s="205"/>
      <c r="X2509" s="205"/>
      <c r="Y2509" s="205"/>
      <c r="Z2509" s="205"/>
      <c r="AA2509" s="205"/>
      <c r="AB2509" s="205"/>
      <c r="AC2509" s="205"/>
      <c r="AD2509" s="205"/>
      <c r="AE2509" s="205"/>
      <c r="AF2509" s="205"/>
      <c r="AG2509" s="221">
        <v>2025</v>
      </c>
      <c r="AH2509" s="159"/>
      <c r="AI2509" s="175"/>
      <c r="AJ2509" s="153"/>
      <c r="AK2509" s="15">
        <f t="shared" ca="1" si="631"/>
        <v>2401</v>
      </c>
      <c r="AL2509" s="15" t="s">
        <v>155</v>
      </c>
      <c r="AM2509" s="15" t="str">
        <f t="shared" ca="1" si="635"/>
        <v>2401.</v>
      </c>
      <c r="AN2509" s="222"/>
      <c r="AO2509" s="15"/>
      <c r="AP2509" s="16"/>
    </row>
    <row r="2510" spans="1:42" ht="22.5" hidden="1" customHeight="1" x14ac:dyDescent="0.25">
      <c r="A2510" s="83" t="str">
        <f t="shared" ca="1" si="636"/>
        <v>2402.</v>
      </c>
      <c r="B2510" s="26">
        <v>4996</v>
      </c>
      <c r="C2510" s="252" t="s">
        <v>1042</v>
      </c>
      <c r="D2510" s="26">
        <v>1963</v>
      </c>
      <c r="E2510" s="135" t="s">
        <v>2957</v>
      </c>
      <c r="F2510" s="83" t="s">
        <v>2959</v>
      </c>
      <c r="G2510" s="26">
        <v>4</v>
      </c>
      <c r="H2510" s="26">
        <v>3</v>
      </c>
      <c r="I2510" s="205">
        <v>2058.8000000000002</v>
      </c>
      <c r="J2510" s="205">
        <v>1982.8</v>
      </c>
      <c r="K2510" s="205">
        <v>1913.1</v>
      </c>
      <c r="L2510" s="219">
        <v>107</v>
      </c>
      <c r="M2510" s="214">
        <f t="shared" si="633"/>
        <v>1008780</v>
      </c>
      <c r="N2510" s="205"/>
      <c r="O2510" s="211"/>
      <c r="P2510" s="205"/>
      <c r="Q2510" s="205">
        <f t="shared" si="634"/>
        <v>1008780</v>
      </c>
      <c r="R2510" s="205">
        <v>1008780</v>
      </c>
      <c r="S2510" s="219"/>
      <c r="T2510" s="205"/>
      <c r="U2510" s="205"/>
      <c r="V2510" s="205"/>
      <c r="W2510" s="205"/>
      <c r="X2510" s="205"/>
      <c r="Y2510" s="205"/>
      <c r="Z2510" s="205"/>
      <c r="AA2510" s="205"/>
      <c r="AB2510" s="205"/>
      <c r="AC2510" s="205"/>
      <c r="AD2510" s="205"/>
      <c r="AE2510" s="205"/>
      <c r="AF2510" s="205"/>
      <c r="AG2510" s="221">
        <v>2025</v>
      </c>
      <c r="AH2510" s="165"/>
      <c r="AI2510" s="175"/>
      <c r="AJ2510" s="152"/>
      <c r="AK2510" s="15">
        <f t="shared" ca="1" si="631"/>
        <v>2402</v>
      </c>
      <c r="AL2510" s="15" t="s">
        <v>155</v>
      </c>
      <c r="AM2510" s="15" t="str">
        <f t="shared" ca="1" si="635"/>
        <v>2402.</v>
      </c>
      <c r="AN2510" s="222"/>
      <c r="AO2510" s="15"/>
      <c r="AP2510" s="16"/>
    </row>
    <row r="2511" spans="1:42" ht="22.5" hidden="1" customHeight="1" x14ac:dyDescent="0.25">
      <c r="A2511" s="83" t="str">
        <f t="shared" ca="1" si="636"/>
        <v>2403.</v>
      </c>
      <c r="B2511" s="26">
        <v>4999</v>
      </c>
      <c r="C2511" s="252" t="s">
        <v>1043</v>
      </c>
      <c r="D2511" s="26">
        <v>1963</v>
      </c>
      <c r="E2511" s="135" t="s">
        <v>2957</v>
      </c>
      <c r="F2511" s="83" t="s">
        <v>2959</v>
      </c>
      <c r="G2511" s="26">
        <v>5</v>
      </c>
      <c r="H2511" s="26">
        <v>3</v>
      </c>
      <c r="I2511" s="205">
        <v>2698.5</v>
      </c>
      <c r="J2511" s="205">
        <v>2513.8000000000002</v>
      </c>
      <c r="K2511" s="205">
        <v>2513.8000000000002</v>
      </c>
      <c r="L2511" s="219">
        <v>97</v>
      </c>
      <c r="M2511" s="214">
        <f t="shared" si="633"/>
        <v>1492056</v>
      </c>
      <c r="N2511" s="205"/>
      <c r="O2511" s="211"/>
      <c r="P2511" s="205"/>
      <c r="Q2511" s="205">
        <f t="shared" si="634"/>
        <v>1492056</v>
      </c>
      <c r="R2511" s="205">
        <v>1492056</v>
      </c>
      <c r="S2511" s="219"/>
      <c r="T2511" s="205"/>
      <c r="U2511" s="205"/>
      <c r="V2511" s="205"/>
      <c r="W2511" s="205"/>
      <c r="X2511" s="205"/>
      <c r="Y2511" s="205"/>
      <c r="Z2511" s="205"/>
      <c r="AA2511" s="205"/>
      <c r="AB2511" s="205"/>
      <c r="AC2511" s="205"/>
      <c r="AD2511" s="205"/>
      <c r="AE2511" s="205"/>
      <c r="AF2511" s="205"/>
      <c r="AG2511" s="221">
        <v>2025</v>
      </c>
      <c r="AH2511" s="165"/>
      <c r="AI2511" s="175"/>
      <c r="AJ2511" s="152"/>
      <c r="AK2511" s="15">
        <f t="shared" ca="1" si="631"/>
        <v>2403</v>
      </c>
      <c r="AL2511" s="15" t="s">
        <v>155</v>
      </c>
      <c r="AM2511" s="15" t="str">
        <f t="shared" ca="1" si="635"/>
        <v>2403.</v>
      </c>
      <c r="AN2511" s="222"/>
      <c r="AO2511" s="15"/>
      <c r="AP2511" s="16"/>
    </row>
    <row r="2512" spans="1:42" ht="22.5" hidden="1" customHeight="1" x14ac:dyDescent="0.25">
      <c r="A2512" s="83" t="str">
        <f t="shared" ca="1" si="636"/>
        <v>2404.</v>
      </c>
      <c r="B2512" s="26">
        <v>5006</v>
      </c>
      <c r="C2512" s="252" t="s">
        <v>1044</v>
      </c>
      <c r="D2512" s="26">
        <v>1963</v>
      </c>
      <c r="E2512" s="135" t="s">
        <v>2957</v>
      </c>
      <c r="F2512" s="83" t="s">
        <v>2959</v>
      </c>
      <c r="G2512" s="26">
        <v>5</v>
      </c>
      <c r="H2512" s="26">
        <v>4</v>
      </c>
      <c r="I2512" s="205">
        <v>3463.1</v>
      </c>
      <c r="J2512" s="205">
        <v>3164</v>
      </c>
      <c r="K2512" s="205">
        <v>3133.1</v>
      </c>
      <c r="L2512" s="219">
        <v>142</v>
      </c>
      <c r="M2512" s="205">
        <f t="shared" si="633"/>
        <v>1051008</v>
      </c>
      <c r="N2512" s="205"/>
      <c r="O2512" s="211"/>
      <c r="P2512" s="205"/>
      <c r="Q2512" s="205">
        <f t="shared" si="634"/>
        <v>1051008</v>
      </c>
      <c r="R2512" s="205">
        <v>1051008</v>
      </c>
      <c r="S2512" s="219"/>
      <c r="T2512" s="205"/>
      <c r="U2512" s="205"/>
      <c r="V2512" s="205"/>
      <c r="W2512" s="205"/>
      <c r="X2512" s="205"/>
      <c r="Y2512" s="205"/>
      <c r="Z2512" s="205"/>
      <c r="AA2512" s="205"/>
      <c r="AB2512" s="205"/>
      <c r="AC2512" s="205"/>
      <c r="AD2512" s="205"/>
      <c r="AE2512" s="205"/>
      <c r="AF2512" s="205"/>
      <c r="AG2512" s="221">
        <v>2025</v>
      </c>
      <c r="AH2512" s="158"/>
      <c r="AI2512" s="175"/>
      <c r="AJ2512" s="152"/>
      <c r="AK2512" s="15">
        <f t="shared" ca="1" si="631"/>
        <v>2404</v>
      </c>
      <c r="AL2512" s="15" t="s">
        <v>155</v>
      </c>
      <c r="AM2512" s="15" t="str">
        <f t="shared" ca="1" si="635"/>
        <v>2404.</v>
      </c>
      <c r="AN2512" s="222"/>
      <c r="AO2512" s="15"/>
      <c r="AP2512" s="16"/>
    </row>
    <row r="2513" spans="1:42" ht="22.5" hidden="1" customHeight="1" x14ac:dyDescent="0.25">
      <c r="A2513" s="83" t="str">
        <f t="shared" ca="1" si="636"/>
        <v>2405.</v>
      </c>
      <c r="B2513" s="26">
        <v>5128</v>
      </c>
      <c r="C2513" s="313" t="s">
        <v>1049</v>
      </c>
      <c r="D2513" s="26">
        <v>1963</v>
      </c>
      <c r="E2513" s="135" t="s">
        <v>2957</v>
      </c>
      <c r="F2513" s="83" t="s">
        <v>2959</v>
      </c>
      <c r="G2513" s="26">
        <v>5</v>
      </c>
      <c r="H2513" s="26">
        <v>3</v>
      </c>
      <c r="I2513" s="214">
        <v>2850.6</v>
      </c>
      <c r="J2513" s="205">
        <v>2543.1999999999998</v>
      </c>
      <c r="K2513" s="214">
        <v>2278.9</v>
      </c>
      <c r="L2513" s="263">
        <v>80</v>
      </c>
      <c r="M2513" s="214">
        <f t="shared" si="633"/>
        <v>5601680</v>
      </c>
      <c r="N2513" s="205"/>
      <c r="O2513" s="211"/>
      <c r="P2513" s="205"/>
      <c r="Q2513" s="205">
        <f t="shared" si="634"/>
        <v>5601680</v>
      </c>
      <c r="R2513" s="205">
        <v>5601680</v>
      </c>
      <c r="S2513" s="219"/>
      <c r="T2513" s="205"/>
      <c r="U2513" s="205"/>
      <c r="V2513" s="205"/>
      <c r="W2513" s="205"/>
      <c r="X2513" s="205"/>
      <c r="Y2513" s="205"/>
      <c r="Z2513" s="205"/>
      <c r="AA2513" s="205"/>
      <c r="AB2513" s="205"/>
      <c r="AC2513" s="205"/>
      <c r="AD2513" s="205"/>
      <c r="AE2513" s="205"/>
      <c r="AF2513" s="205"/>
      <c r="AG2513" s="221">
        <v>2025</v>
      </c>
      <c r="AH2513" s="158"/>
      <c r="AI2513" s="175"/>
      <c r="AJ2513" s="152"/>
      <c r="AK2513" s="15">
        <f t="shared" ca="1" si="631"/>
        <v>2405</v>
      </c>
      <c r="AL2513" s="15" t="s">
        <v>155</v>
      </c>
      <c r="AM2513" s="15" t="str">
        <f t="shared" ca="1" si="635"/>
        <v>2405.</v>
      </c>
      <c r="AN2513" s="222"/>
      <c r="AO2513" s="15"/>
      <c r="AP2513" s="16"/>
    </row>
    <row r="2514" spans="1:42" ht="22.5" hidden="1" customHeight="1" x14ac:dyDescent="0.25">
      <c r="A2514" s="83" t="str">
        <f t="shared" ca="1" si="636"/>
        <v>2406.</v>
      </c>
      <c r="B2514" s="26">
        <v>5291</v>
      </c>
      <c r="C2514" s="313" t="s">
        <v>1053</v>
      </c>
      <c r="D2514" s="26">
        <v>1963</v>
      </c>
      <c r="E2514" s="135" t="s">
        <v>2957</v>
      </c>
      <c r="F2514" s="83" t="s">
        <v>2959</v>
      </c>
      <c r="G2514" s="26">
        <v>4</v>
      </c>
      <c r="H2514" s="26">
        <v>2</v>
      </c>
      <c r="I2514" s="205">
        <v>1381.5</v>
      </c>
      <c r="J2514" s="205">
        <v>1223.9000000000001</v>
      </c>
      <c r="K2514" s="205">
        <v>1223.9000000000001</v>
      </c>
      <c r="L2514" s="219">
        <v>49</v>
      </c>
      <c r="M2514" s="205">
        <f t="shared" si="633"/>
        <v>412854</v>
      </c>
      <c r="N2514" s="205"/>
      <c r="O2514" s="211"/>
      <c r="P2514" s="205"/>
      <c r="Q2514" s="205">
        <f t="shared" si="634"/>
        <v>412854</v>
      </c>
      <c r="R2514" s="205">
        <v>412854</v>
      </c>
      <c r="S2514" s="219"/>
      <c r="T2514" s="205"/>
      <c r="U2514" s="205"/>
      <c r="V2514" s="205"/>
      <c r="W2514" s="205"/>
      <c r="X2514" s="205"/>
      <c r="Y2514" s="205"/>
      <c r="Z2514" s="205"/>
      <c r="AA2514" s="205"/>
      <c r="AB2514" s="205"/>
      <c r="AC2514" s="205"/>
      <c r="AD2514" s="205"/>
      <c r="AE2514" s="205"/>
      <c r="AF2514" s="205"/>
      <c r="AG2514" s="221">
        <v>2025</v>
      </c>
      <c r="AH2514" s="165"/>
      <c r="AI2514" s="175"/>
      <c r="AJ2514" s="152"/>
      <c r="AK2514" s="15">
        <f t="shared" ca="1" si="631"/>
        <v>2406</v>
      </c>
      <c r="AL2514" s="15" t="s">
        <v>155</v>
      </c>
      <c r="AM2514" s="15" t="str">
        <f t="shared" ca="1" si="635"/>
        <v>2406.</v>
      </c>
      <c r="AN2514" s="222"/>
      <c r="AO2514" s="15"/>
      <c r="AP2514" s="16"/>
    </row>
    <row r="2515" spans="1:42" ht="22.5" hidden="1" customHeight="1" x14ac:dyDescent="0.25">
      <c r="A2515" s="83" t="str">
        <f t="shared" ca="1" si="636"/>
        <v>2407.</v>
      </c>
      <c r="B2515" s="26">
        <v>5295</v>
      </c>
      <c r="C2515" s="242" t="s">
        <v>991</v>
      </c>
      <c r="D2515" s="26">
        <v>1963</v>
      </c>
      <c r="E2515" s="135" t="s">
        <v>2957</v>
      </c>
      <c r="F2515" s="83" t="s">
        <v>2959</v>
      </c>
      <c r="G2515" s="26">
        <v>4</v>
      </c>
      <c r="H2515" s="26">
        <v>3</v>
      </c>
      <c r="I2515" s="205">
        <v>2159.6</v>
      </c>
      <c r="J2515" s="205">
        <v>2008.4</v>
      </c>
      <c r="K2515" s="205">
        <v>1502.3</v>
      </c>
      <c r="L2515" s="219">
        <v>63</v>
      </c>
      <c r="M2515" s="205">
        <f t="shared" si="633"/>
        <v>857400</v>
      </c>
      <c r="N2515" s="205"/>
      <c r="O2515" s="211"/>
      <c r="P2515" s="205"/>
      <c r="Q2515" s="205">
        <f t="shared" si="634"/>
        <v>857400</v>
      </c>
      <c r="R2515" s="205">
        <v>857400</v>
      </c>
      <c r="S2515" s="219"/>
      <c r="T2515" s="205"/>
      <c r="U2515" s="205"/>
      <c r="V2515" s="205"/>
      <c r="W2515" s="205"/>
      <c r="X2515" s="205"/>
      <c r="Y2515" s="205"/>
      <c r="Z2515" s="205"/>
      <c r="AA2515" s="205"/>
      <c r="AB2515" s="205"/>
      <c r="AC2515" s="205"/>
      <c r="AD2515" s="205"/>
      <c r="AE2515" s="205"/>
      <c r="AF2515" s="205"/>
      <c r="AG2515" s="221">
        <v>2025</v>
      </c>
      <c r="AH2515" s="159"/>
      <c r="AI2515" s="175"/>
      <c r="AJ2515" s="153"/>
      <c r="AK2515" s="15">
        <f t="shared" ca="1" si="631"/>
        <v>2407</v>
      </c>
      <c r="AL2515" s="15" t="s">
        <v>155</v>
      </c>
      <c r="AM2515" s="15" t="str">
        <f t="shared" ca="1" si="635"/>
        <v>2407.</v>
      </c>
      <c r="AN2515" s="222"/>
      <c r="AO2515" s="15"/>
      <c r="AP2515" s="16"/>
    </row>
    <row r="2516" spans="1:42" ht="22.5" hidden="1" customHeight="1" x14ac:dyDescent="0.25">
      <c r="A2516" s="83" t="str">
        <f t="shared" ca="1" si="636"/>
        <v>2408.</v>
      </c>
      <c r="B2516" s="26">
        <v>4825</v>
      </c>
      <c r="C2516" s="242" t="s">
        <v>833</v>
      </c>
      <c r="D2516" s="26">
        <v>1963</v>
      </c>
      <c r="E2516" s="135" t="s">
        <v>2957</v>
      </c>
      <c r="F2516" s="83" t="s">
        <v>2959</v>
      </c>
      <c r="G2516" s="26">
        <v>4</v>
      </c>
      <c r="H2516" s="26">
        <v>6</v>
      </c>
      <c r="I2516" s="205">
        <v>4248.2</v>
      </c>
      <c r="J2516" s="205">
        <v>3939.7</v>
      </c>
      <c r="K2516" s="205">
        <v>3013.7</v>
      </c>
      <c r="L2516" s="219">
        <v>116</v>
      </c>
      <c r="M2516" s="205">
        <f t="shared" si="633"/>
        <v>4629960</v>
      </c>
      <c r="N2516" s="205"/>
      <c r="O2516" s="211"/>
      <c r="P2516" s="205"/>
      <c r="Q2516" s="205">
        <f t="shared" si="634"/>
        <v>4629960</v>
      </c>
      <c r="R2516" s="205">
        <v>4629960</v>
      </c>
      <c r="S2516" s="219"/>
      <c r="T2516" s="205"/>
      <c r="U2516" s="205"/>
      <c r="V2516" s="205"/>
      <c r="W2516" s="205"/>
      <c r="X2516" s="205"/>
      <c r="Y2516" s="205"/>
      <c r="Z2516" s="205"/>
      <c r="AA2516" s="205"/>
      <c r="AB2516" s="205"/>
      <c r="AC2516" s="205"/>
      <c r="AD2516" s="205"/>
      <c r="AE2516" s="205"/>
      <c r="AF2516" s="205"/>
      <c r="AG2516" s="221">
        <v>2025</v>
      </c>
      <c r="AH2516" s="158"/>
      <c r="AI2516" s="175"/>
      <c r="AJ2516" s="153"/>
      <c r="AK2516" s="15">
        <f t="shared" ca="1" si="631"/>
        <v>2408</v>
      </c>
      <c r="AL2516" s="15" t="s">
        <v>155</v>
      </c>
      <c r="AM2516" s="15" t="str">
        <f t="shared" ca="1" si="635"/>
        <v>2408.</v>
      </c>
      <c r="AN2516" s="222"/>
      <c r="AP2516" s="16"/>
    </row>
    <row r="2517" spans="1:42" ht="22.5" hidden="1" customHeight="1" x14ac:dyDescent="0.25">
      <c r="A2517" s="83" t="str">
        <f t="shared" ca="1" si="636"/>
        <v>2409.</v>
      </c>
      <c r="B2517" s="26">
        <v>5172</v>
      </c>
      <c r="C2517" s="252" t="s">
        <v>1050</v>
      </c>
      <c r="D2517" s="26">
        <v>1963</v>
      </c>
      <c r="E2517" s="135" t="s">
        <v>2957</v>
      </c>
      <c r="F2517" s="83" t="s">
        <v>2959</v>
      </c>
      <c r="G2517" s="26">
        <v>4</v>
      </c>
      <c r="H2517" s="26">
        <v>4</v>
      </c>
      <c r="I2517" s="205">
        <v>2620.4</v>
      </c>
      <c r="J2517" s="205">
        <v>2521.9</v>
      </c>
      <c r="K2517" s="205">
        <v>2449.1999999999998</v>
      </c>
      <c r="L2517" s="219">
        <v>118</v>
      </c>
      <c r="M2517" s="214">
        <f t="shared" ref="M2517:M2536" si="637">R2517+T2517+V2517+X2517+Z2517+AB2517+AE2517+AF2517</f>
        <v>5337365.09</v>
      </c>
      <c r="N2517" s="205"/>
      <c r="O2517" s="211"/>
      <c r="P2517" s="205"/>
      <c r="Q2517" s="205">
        <f t="shared" ref="Q2517:Q2536" si="638">M2517</f>
        <v>5337365.09</v>
      </c>
      <c r="R2517" s="205">
        <v>1276224</v>
      </c>
      <c r="S2517" s="219"/>
      <c r="T2517" s="205"/>
      <c r="U2517" s="205">
        <v>539.83000000000004</v>
      </c>
      <c r="V2517" s="205">
        <f>U2517*7523</f>
        <v>4061141.0900000003</v>
      </c>
      <c r="W2517" s="205"/>
      <c r="X2517" s="205"/>
      <c r="Y2517" s="205"/>
      <c r="Z2517" s="205"/>
      <c r="AA2517" s="205"/>
      <c r="AB2517" s="205"/>
      <c r="AC2517" s="205"/>
      <c r="AD2517" s="205"/>
      <c r="AE2517" s="205"/>
      <c r="AF2517" s="205"/>
      <c r="AG2517" s="221">
        <v>2025</v>
      </c>
      <c r="AH2517" s="158"/>
      <c r="AI2517" s="175"/>
      <c r="AJ2517" s="152"/>
      <c r="AK2517" s="15">
        <f t="shared" ca="1" si="631"/>
        <v>2409</v>
      </c>
      <c r="AL2517" s="15" t="s">
        <v>155</v>
      </c>
      <c r="AM2517" s="15" t="str">
        <f t="shared" ca="1" si="635"/>
        <v>2409.</v>
      </c>
      <c r="AN2517" s="222"/>
      <c r="AO2517" s="15"/>
      <c r="AP2517" s="16"/>
    </row>
    <row r="2518" spans="1:42" ht="22.5" hidden="1" customHeight="1" x14ac:dyDescent="0.25">
      <c r="A2518" s="83" t="str">
        <f t="shared" ca="1" si="636"/>
        <v>2410.</v>
      </c>
      <c r="B2518" s="26">
        <v>5364</v>
      </c>
      <c r="C2518" s="42" t="s">
        <v>995</v>
      </c>
      <c r="D2518" s="26">
        <v>1963</v>
      </c>
      <c r="E2518" s="135" t="s">
        <v>2957</v>
      </c>
      <c r="F2518" s="83" t="s">
        <v>2959</v>
      </c>
      <c r="G2518" s="26">
        <v>5</v>
      </c>
      <c r="H2518" s="26">
        <v>4</v>
      </c>
      <c r="I2518" s="205">
        <v>2503.9</v>
      </c>
      <c r="J2518" s="205">
        <v>1652.8</v>
      </c>
      <c r="K2518" s="205">
        <v>1652.8</v>
      </c>
      <c r="L2518" s="219">
        <v>132</v>
      </c>
      <c r="M2518" s="214">
        <f t="shared" si="637"/>
        <v>1345451.38</v>
      </c>
      <c r="N2518" s="205"/>
      <c r="O2518" s="211"/>
      <c r="P2518" s="205"/>
      <c r="Q2518" s="205">
        <f t="shared" si="638"/>
        <v>1345451.38</v>
      </c>
      <c r="R2518" s="205">
        <v>1345451.38</v>
      </c>
      <c r="S2518" s="219"/>
      <c r="T2518" s="205"/>
      <c r="U2518" s="205"/>
      <c r="V2518" s="205"/>
      <c r="W2518" s="205"/>
      <c r="X2518" s="205"/>
      <c r="Y2518" s="205"/>
      <c r="Z2518" s="205"/>
      <c r="AA2518" s="205"/>
      <c r="AB2518" s="205"/>
      <c r="AC2518" s="205"/>
      <c r="AD2518" s="205"/>
      <c r="AE2518" s="205"/>
      <c r="AF2518" s="205"/>
      <c r="AG2518" s="221">
        <v>2025</v>
      </c>
      <c r="AH2518" s="159"/>
      <c r="AI2518" s="175"/>
      <c r="AJ2518" s="153"/>
      <c r="AK2518" s="15">
        <f t="shared" ca="1" si="631"/>
        <v>2410</v>
      </c>
      <c r="AL2518" s="15" t="s">
        <v>155</v>
      </c>
      <c r="AM2518" s="15" t="str">
        <f t="shared" ca="1" si="635"/>
        <v>2410.</v>
      </c>
      <c r="AN2518" s="222"/>
      <c r="AO2518" s="15"/>
      <c r="AP2518" s="16"/>
    </row>
    <row r="2519" spans="1:42" ht="22.5" hidden="1" customHeight="1" x14ac:dyDescent="0.25">
      <c r="A2519" s="83" t="str">
        <f t="shared" ca="1" si="636"/>
        <v>2411.</v>
      </c>
      <c r="B2519" s="26">
        <v>5401</v>
      </c>
      <c r="C2519" s="313" t="s">
        <v>997</v>
      </c>
      <c r="D2519" s="26">
        <v>1963</v>
      </c>
      <c r="E2519" s="135" t="s">
        <v>2957</v>
      </c>
      <c r="F2519" s="83" t="s">
        <v>2959</v>
      </c>
      <c r="G2519" s="26">
        <v>4</v>
      </c>
      <c r="H2519" s="26">
        <v>2</v>
      </c>
      <c r="I2519" s="205">
        <v>1368.8</v>
      </c>
      <c r="J2519" s="205">
        <v>1272.2</v>
      </c>
      <c r="K2519" s="205">
        <v>1272.2</v>
      </c>
      <c r="L2519" s="219">
        <v>49</v>
      </c>
      <c r="M2519" s="214">
        <f t="shared" si="637"/>
        <v>2469088</v>
      </c>
      <c r="N2519" s="205"/>
      <c r="O2519" s="211"/>
      <c r="P2519" s="205"/>
      <c r="Q2519" s="205">
        <f t="shared" si="638"/>
        <v>2469088</v>
      </c>
      <c r="R2519" s="205">
        <v>2469088</v>
      </c>
      <c r="S2519" s="219"/>
      <c r="T2519" s="205"/>
      <c r="U2519" s="205"/>
      <c r="V2519" s="205"/>
      <c r="W2519" s="205"/>
      <c r="X2519" s="205"/>
      <c r="Y2519" s="205"/>
      <c r="Z2519" s="205"/>
      <c r="AA2519" s="205"/>
      <c r="AB2519" s="205"/>
      <c r="AC2519" s="205"/>
      <c r="AD2519" s="205"/>
      <c r="AE2519" s="205"/>
      <c r="AF2519" s="205"/>
      <c r="AG2519" s="221">
        <v>2025</v>
      </c>
      <c r="AH2519" s="165"/>
      <c r="AI2519" s="175"/>
      <c r="AJ2519" s="152"/>
      <c r="AK2519" s="15">
        <f t="shared" ca="1" si="631"/>
        <v>2411</v>
      </c>
      <c r="AL2519" s="15" t="s">
        <v>155</v>
      </c>
      <c r="AM2519" s="15" t="str">
        <f t="shared" ca="1" si="635"/>
        <v>2411.</v>
      </c>
      <c r="AN2519" s="222"/>
      <c r="AO2519" s="15"/>
      <c r="AP2519" s="16"/>
    </row>
    <row r="2520" spans="1:42" ht="22.5" hidden="1" customHeight="1" x14ac:dyDescent="0.25">
      <c r="A2520" s="83" t="str">
        <f t="shared" ca="1" si="636"/>
        <v>2412.</v>
      </c>
      <c r="B2520" s="26">
        <v>4359</v>
      </c>
      <c r="C2520" s="252" t="s">
        <v>1016</v>
      </c>
      <c r="D2520" s="26">
        <v>1964</v>
      </c>
      <c r="E2520" s="135" t="s">
        <v>2957</v>
      </c>
      <c r="F2520" s="83" t="s">
        <v>2959</v>
      </c>
      <c r="G2520" s="26">
        <v>4</v>
      </c>
      <c r="H2520" s="26">
        <v>5</v>
      </c>
      <c r="I2520" s="214">
        <v>2870.8</v>
      </c>
      <c r="J2520" s="205">
        <v>2569.1</v>
      </c>
      <c r="K2520" s="214">
        <v>2482.3000000000002</v>
      </c>
      <c r="L2520" s="263">
        <v>107</v>
      </c>
      <c r="M2520" s="214">
        <f t="shared" si="637"/>
        <v>2264808</v>
      </c>
      <c r="N2520" s="205"/>
      <c r="O2520" s="211"/>
      <c r="P2520" s="205"/>
      <c r="Q2520" s="205">
        <f t="shared" si="638"/>
        <v>2264808</v>
      </c>
      <c r="R2520" s="205">
        <v>2264808</v>
      </c>
      <c r="S2520" s="219"/>
      <c r="T2520" s="205"/>
      <c r="U2520" s="205"/>
      <c r="V2520" s="205"/>
      <c r="W2520" s="205"/>
      <c r="X2520" s="205"/>
      <c r="Y2520" s="205"/>
      <c r="Z2520" s="205"/>
      <c r="AA2520" s="205"/>
      <c r="AB2520" s="205"/>
      <c r="AC2520" s="205"/>
      <c r="AD2520" s="205"/>
      <c r="AE2520" s="205"/>
      <c r="AF2520" s="205"/>
      <c r="AG2520" s="221">
        <v>2025</v>
      </c>
      <c r="AH2520" s="165"/>
      <c r="AI2520" s="175"/>
      <c r="AJ2520" s="152"/>
      <c r="AK2520" s="15">
        <f t="shared" ca="1" si="631"/>
        <v>2412</v>
      </c>
      <c r="AL2520" s="15" t="s">
        <v>155</v>
      </c>
      <c r="AM2520" s="15" t="str">
        <f t="shared" ca="1" si="635"/>
        <v>2412.</v>
      </c>
      <c r="AN2520" s="222"/>
      <c r="AO2520" s="15"/>
      <c r="AP2520" s="16"/>
    </row>
    <row r="2521" spans="1:42" ht="22.5" hidden="1" customHeight="1" x14ac:dyDescent="0.25">
      <c r="A2521" s="83" t="str">
        <f t="shared" ca="1" si="636"/>
        <v>2413.</v>
      </c>
      <c r="B2521" s="26">
        <v>4483</v>
      </c>
      <c r="C2521" s="252" t="s">
        <v>1021</v>
      </c>
      <c r="D2521" s="26">
        <v>1964</v>
      </c>
      <c r="E2521" s="135" t="s">
        <v>2957</v>
      </c>
      <c r="F2521" s="83" t="s">
        <v>2959</v>
      </c>
      <c r="G2521" s="26">
        <v>4</v>
      </c>
      <c r="H2521" s="26">
        <v>5</v>
      </c>
      <c r="I2521" s="214">
        <v>4080.29</v>
      </c>
      <c r="J2521" s="205">
        <v>3117.3</v>
      </c>
      <c r="K2521" s="214">
        <v>2352.1999999999998</v>
      </c>
      <c r="L2521" s="263">
        <v>174</v>
      </c>
      <c r="M2521" s="214">
        <f t="shared" si="637"/>
        <v>877800</v>
      </c>
      <c r="N2521" s="205"/>
      <c r="O2521" s="211"/>
      <c r="P2521" s="205"/>
      <c r="Q2521" s="205">
        <f t="shared" si="638"/>
        <v>877800</v>
      </c>
      <c r="R2521" s="205">
        <v>877800</v>
      </c>
      <c r="S2521" s="219"/>
      <c r="T2521" s="205"/>
      <c r="U2521" s="205"/>
      <c r="V2521" s="205"/>
      <c r="W2521" s="205"/>
      <c r="X2521" s="205"/>
      <c r="Y2521" s="205"/>
      <c r="Z2521" s="205"/>
      <c r="AA2521" s="205"/>
      <c r="AB2521" s="205"/>
      <c r="AC2521" s="205"/>
      <c r="AD2521" s="205"/>
      <c r="AE2521" s="205"/>
      <c r="AF2521" s="205"/>
      <c r="AG2521" s="221">
        <v>2025</v>
      </c>
      <c r="AH2521" s="158"/>
      <c r="AI2521" s="175"/>
      <c r="AJ2521" s="152"/>
      <c r="AK2521" s="15">
        <f t="shared" ca="1" si="631"/>
        <v>2413</v>
      </c>
      <c r="AL2521" s="15" t="s">
        <v>155</v>
      </c>
      <c r="AM2521" s="15" t="str">
        <f t="shared" ca="1" si="635"/>
        <v>2413.</v>
      </c>
      <c r="AN2521" s="222"/>
      <c r="AO2521" s="15"/>
      <c r="AP2521" s="16"/>
    </row>
    <row r="2522" spans="1:42" ht="22.5" hidden="1" customHeight="1" x14ac:dyDescent="0.25">
      <c r="A2522" s="83" t="str">
        <f t="shared" ca="1" si="636"/>
        <v>2414.</v>
      </c>
      <c r="B2522" s="26">
        <v>4871</v>
      </c>
      <c r="C2522" s="313" t="s">
        <v>836</v>
      </c>
      <c r="D2522" s="26">
        <v>1964</v>
      </c>
      <c r="E2522" s="135" t="s">
        <v>2957</v>
      </c>
      <c r="F2522" s="83" t="s">
        <v>2959</v>
      </c>
      <c r="G2522" s="26">
        <v>2</v>
      </c>
      <c r="H2522" s="26">
        <v>1</v>
      </c>
      <c r="I2522" s="214">
        <v>454.6</v>
      </c>
      <c r="J2522" s="205">
        <v>454.6</v>
      </c>
      <c r="K2522" s="214">
        <v>454.6</v>
      </c>
      <c r="L2522" s="263">
        <v>19</v>
      </c>
      <c r="M2522" s="214">
        <f t="shared" si="637"/>
        <v>388650</v>
      </c>
      <c r="N2522" s="205"/>
      <c r="O2522" s="211"/>
      <c r="P2522" s="205"/>
      <c r="Q2522" s="205">
        <f t="shared" si="638"/>
        <v>388650</v>
      </c>
      <c r="R2522" s="205">
        <f>234600+154050</f>
        <v>388650</v>
      </c>
      <c r="S2522" s="219"/>
      <c r="T2522" s="205"/>
      <c r="U2522" s="205"/>
      <c r="V2522" s="205"/>
      <c r="W2522" s="205"/>
      <c r="X2522" s="205"/>
      <c r="Y2522" s="205"/>
      <c r="Z2522" s="205"/>
      <c r="AA2522" s="205"/>
      <c r="AB2522" s="205"/>
      <c r="AC2522" s="205"/>
      <c r="AD2522" s="205"/>
      <c r="AE2522" s="205"/>
      <c r="AF2522" s="205"/>
      <c r="AG2522" s="221">
        <v>2025</v>
      </c>
      <c r="AH2522" s="165"/>
      <c r="AI2522" s="175"/>
      <c r="AJ2522" s="152"/>
      <c r="AK2522" s="15">
        <f t="shared" ca="1" si="631"/>
        <v>2414</v>
      </c>
      <c r="AL2522" s="15" t="s">
        <v>155</v>
      </c>
      <c r="AM2522" s="15" t="str">
        <f t="shared" ca="1" si="635"/>
        <v>2414.</v>
      </c>
      <c r="AN2522" s="222"/>
      <c r="AO2522" s="15"/>
      <c r="AP2522" s="16"/>
    </row>
    <row r="2523" spans="1:42" ht="22.5" hidden="1" customHeight="1" x14ac:dyDescent="0.25">
      <c r="A2523" s="83" t="str">
        <f t="shared" ca="1" si="636"/>
        <v>2415.</v>
      </c>
      <c r="B2523" s="26">
        <v>4157</v>
      </c>
      <c r="C2523" s="252" t="s">
        <v>1002</v>
      </c>
      <c r="D2523" s="26">
        <v>1964</v>
      </c>
      <c r="E2523" s="135" t="s">
        <v>2957</v>
      </c>
      <c r="F2523" s="83" t="s">
        <v>2959</v>
      </c>
      <c r="G2523" s="26">
        <v>5</v>
      </c>
      <c r="H2523" s="26">
        <v>6</v>
      </c>
      <c r="I2523" s="214">
        <v>4805.5</v>
      </c>
      <c r="J2523" s="214">
        <v>4655.3</v>
      </c>
      <c r="K2523" s="214">
        <v>3014.7</v>
      </c>
      <c r="L2523" s="263">
        <v>194</v>
      </c>
      <c r="M2523" s="214">
        <f t="shared" si="637"/>
        <v>4754185.9799999995</v>
      </c>
      <c r="N2523" s="205"/>
      <c r="O2523" s="211"/>
      <c r="P2523" s="205"/>
      <c r="Q2523" s="205">
        <f t="shared" si="638"/>
        <v>4754185.9799999995</v>
      </c>
      <c r="R2523" s="205"/>
      <c r="S2523" s="219"/>
      <c r="T2523" s="205"/>
      <c r="U2523" s="205">
        <v>1340.34</v>
      </c>
      <c r="V2523" s="205">
        <f>U2523*3547</f>
        <v>4754185.9799999995</v>
      </c>
      <c r="W2523" s="205"/>
      <c r="X2523" s="205"/>
      <c r="Y2523" s="205"/>
      <c r="Z2523" s="205"/>
      <c r="AA2523" s="205"/>
      <c r="AB2523" s="205"/>
      <c r="AC2523" s="205"/>
      <c r="AD2523" s="205"/>
      <c r="AE2523" s="205"/>
      <c r="AF2523" s="205"/>
      <c r="AG2523" s="221">
        <v>2025</v>
      </c>
      <c r="AH2523" s="158"/>
      <c r="AI2523" s="175"/>
      <c r="AJ2523" s="218"/>
      <c r="AK2523" s="15">
        <f t="shared" ca="1" si="631"/>
        <v>2415</v>
      </c>
      <c r="AL2523" s="15" t="s">
        <v>155</v>
      </c>
      <c r="AM2523" s="15" t="str">
        <f t="shared" ca="1" si="635"/>
        <v>2415.</v>
      </c>
      <c r="AN2523" s="222"/>
      <c r="AO2523" s="15"/>
      <c r="AP2523" s="16"/>
    </row>
    <row r="2524" spans="1:42" ht="22.5" hidden="1" customHeight="1" x14ac:dyDescent="0.25">
      <c r="A2524" s="83" t="str">
        <f t="shared" ca="1" si="636"/>
        <v>2416.</v>
      </c>
      <c r="B2524" s="26">
        <v>4997</v>
      </c>
      <c r="C2524" s="242" t="s">
        <v>984</v>
      </c>
      <c r="D2524" s="26">
        <v>1964</v>
      </c>
      <c r="E2524" s="135" t="s">
        <v>2957</v>
      </c>
      <c r="F2524" s="83" t="s">
        <v>2959</v>
      </c>
      <c r="G2524" s="26">
        <v>4</v>
      </c>
      <c r="H2524" s="26">
        <v>3</v>
      </c>
      <c r="I2524" s="205">
        <v>2143</v>
      </c>
      <c r="J2524" s="205">
        <v>1975.6</v>
      </c>
      <c r="K2524" s="205">
        <v>1975.6</v>
      </c>
      <c r="L2524" s="219">
        <v>88</v>
      </c>
      <c r="M2524" s="214">
        <f t="shared" si="637"/>
        <v>4731065</v>
      </c>
      <c r="N2524" s="205"/>
      <c r="O2524" s="211"/>
      <c r="P2524" s="205"/>
      <c r="Q2524" s="205">
        <f t="shared" si="638"/>
        <v>4731065</v>
      </c>
      <c r="R2524" s="205">
        <v>4731065</v>
      </c>
      <c r="S2524" s="219"/>
      <c r="T2524" s="205"/>
      <c r="U2524" s="205"/>
      <c r="V2524" s="205"/>
      <c r="W2524" s="205"/>
      <c r="X2524" s="205"/>
      <c r="Y2524" s="205"/>
      <c r="Z2524" s="205"/>
      <c r="AA2524" s="205"/>
      <c r="AB2524" s="205"/>
      <c r="AC2524" s="205"/>
      <c r="AD2524" s="205"/>
      <c r="AE2524" s="205"/>
      <c r="AF2524" s="205"/>
      <c r="AG2524" s="221">
        <v>2025</v>
      </c>
      <c r="AH2524" s="159"/>
      <c r="AI2524" s="175"/>
      <c r="AJ2524" s="153"/>
      <c r="AK2524" s="15">
        <f t="shared" ca="1" si="631"/>
        <v>2416</v>
      </c>
      <c r="AL2524" s="15" t="s">
        <v>155</v>
      </c>
      <c r="AM2524" s="15" t="str">
        <f t="shared" ca="1" si="635"/>
        <v>2416.</v>
      </c>
      <c r="AN2524" s="222"/>
      <c r="AO2524" s="15"/>
      <c r="AP2524" s="16"/>
    </row>
    <row r="2525" spans="1:42" ht="22.5" hidden="1" customHeight="1" x14ac:dyDescent="0.25">
      <c r="A2525" s="83" t="str">
        <f t="shared" ca="1" si="636"/>
        <v>2417.</v>
      </c>
      <c r="B2525" s="26">
        <v>5000</v>
      </c>
      <c r="C2525" s="242" t="s">
        <v>985</v>
      </c>
      <c r="D2525" s="26">
        <v>1964</v>
      </c>
      <c r="E2525" s="135" t="s">
        <v>2957</v>
      </c>
      <c r="F2525" s="83" t="s">
        <v>2959</v>
      </c>
      <c r="G2525" s="26">
        <v>5</v>
      </c>
      <c r="H2525" s="26">
        <v>4</v>
      </c>
      <c r="I2525" s="205">
        <v>3460.2</v>
      </c>
      <c r="J2525" s="205">
        <v>3160.7</v>
      </c>
      <c r="K2525" s="205">
        <v>3160.7</v>
      </c>
      <c r="L2525" s="219">
        <v>154</v>
      </c>
      <c r="M2525" s="214">
        <f t="shared" si="637"/>
        <v>2332128</v>
      </c>
      <c r="N2525" s="205"/>
      <c r="O2525" s="211"/>
      <c r="P2525" s="205"/>
      <c r="Q2525" s="205">
        <f t="shared" si="638"/>
        <v>2332128</v>
      </c>
      <c r="R2525" s="205">
        <v>2332128</v>
      </c>
      <c r="S2525" s="219"/>
      <c r="T2525" s="205"/>
      <c r="U2525" s="205"/>
      <c r="V2525" s="205"/>
      <c r="W2525" s="205"/>
      <c r="X2525" s="205"/>
      <c r="Y2525" s="205"/>
      <c r="Z2525" s="205"/>
      <c r="AA2525" s="205"/>
      <c r="AB2525" s="205"/>
      <c r="AC2525" s="205"/>
      <c r="AD2525" s="205"/>
      <c r="AE2525" s="205"/>
      <c r="AF2525" s="205"/>
      <c r="AG2525" s="221">
        <v>2025</v>
      </c>
      <c r="AH2525" s="159"/>
      <c r="AI2525" s="175"/>
      <c r="AJ2525" s="153"/>
      <c r="AK2525" s="15">
        <f t="shared" ca="1" si="631"/>
        <v>2417</v>
      </c>
      <c r="AL2525" s="15" t="s">
        <v>155</v>
      </c>
      <c r="AM2525" s="15" t="str">
        <f t="shared" ca="1" si="635"/>
        <v>2417.</v>
      </c>
      <c r="AN2525" s="222"/>
      <c r="AO2525" s="15"/>
      <c r="AP2525" s="16"/>
    </row>
    <row r="2526" spans="1:42" ht="22.5" hidden="1" customHeight="1" x14ac:dyDescent="0.25">
      <c r="A2526" s="83" t="str">
        <f t="shared" ca="1" si="636"/>
        <v>2418.</v>
      </c>
      <c r="B2526" s="26">
        <v>5167</v>
      </c>
      <c r="C2526" s="242" t="s">
        <v>989</v>
      </c>
      <c r="D2526" s="26">
        <v>1964</v>
      </c>
      <c r="E2526" s="135" t="s">
        <v>2957</v>
      </c>
      <c r="F2526" s="83" t="s">
        <v>2959</v>
      </c>
      <c r="G2526" s="26">
        <v>5</v>
      </c>
      <c r="H2526" s="26">
        <v>3</v>
      </c>
      <c r="I2526" s="205">
        <v>3350.06</v>
      </c>
      <c r="J2526" s="205">
        <v>3173.5</v>
      </c>
      <c r="K2526" s="205">
        <v>2527.1999999999998</v>
      </c>
      <c r="L2526" s="219">
        <v>99</v>
      </c>
      <c r="M2526" s="214">
        <f t="shared" si="637"/>
        <v>1351296</v>
      </c>
      <c r="N2526" s="205"/>
      <c r="O2526" s="211"/>
      <c r="P2526" s="205"/>
      <c r="Q2526" s="205">
        <f t="shared" si="638"/>
        <v>1351296</v>
      </c>
      <c r="R2526" s="205">
        <v>1351296</v>
      </c>
      <c r="S2526" s="219"/>
      <c r="T2526" s="205"/>
      <c r="U2526" s="205"/>
      <c r="V2526" s="205"/>
      <c r="W2526" s="205"/>
      <c r="X2526" s="205"/>
      <c r="Y2526" s="205"/>
      <c r="Z2526" s="205"/>
      <c r="AA2526" s="205"/>
      <c r="AB2526" s="205"/>
      <c r="AC2526" s="205"/>
      <c r="AD2526" s="205"/>
      <c r="AE2526" s="205"/>
      <c r="AF2526" s="205"/>
      <c r="AG2526" s="221">
        <v>2025</v>
      </c>
      <c r="AH2526" s="159"/>
      <c r="AI2526" s="175"/>
      <c r="AJ2526" s="153"/>
      <c r="AK2526" s="15">
        <f t="shared" ca="1" si="631"/>
        <v>2418</v>
      </c>
      <c r="AL2526" s="15" t="s">
        <v>155</v>
      </c>
      <c r="AM2526" s="15" t="str">
        <f t="shared" ca="1" si="635"/>
        <v>2418.</v>
      </c>
      <c r="AN2526" s="222"/>
      <c r="AO2526" s="15"/>
      <c r="AP2526" s="16"/>
    </row>
    <row r="2527" spans="1:42" ht="22.5" hidden="1" customHeight="1" x14ac:dyDescent="0.25">
      <c r="A2527" s="83" t="str">
        <f t="shared" ca="1" si="636"/>
        <v>2419.</v>
      </c>
      <c r="B2527" s="26">
        <v>4469</v>
      </c>
      <c r="C2527" s="313" t="s">
        <v>1062</v>
      </c>
      <c r="D2527" s="26">
        <v>1964</v>
      </c>
      <c r="E2527" s="135" t="s">
        <v>2957</v>
      </c>
      <c r="F2527" s="83" t="s">
        <v>2959</v>
      </c>
      <c r="G2527" s="26">
        <v>5</v>
      </c>
      <c r="H2527" s="26">
        <v>3</v>
      </c>
      <c r="I2527" s="214">
        <v>2622.1</v>
      </c>
      <c r="J2527" s="205">
        <v>2505.9</v>
      </c>
      <c r="K2527" s="214">
        <v>2393.3000000000002</v>
      </c>
      <c r="L2527" s="263">
        <v>128</v>
      </c>
      <c r="M2527" s="214">
        <f t="shared" si="637"/>
        <v>3991963</v>
      </c>
      <c r="N2527" s="205"/>
      <c r="O2527" s="211"/>
      <c r="P2527" s="205"/>
      <c r="Q2527" s="205">
        <f t="shared" si="638"/>
        <v>3991963</v>
      </c>
      <c r="R2527" s="205">
        <v>3991963</v>
      </c>
      <c r="S2527" s="219"/>
      <c r="T2527" s="205"/>
      <c r="U2527" s="205"/>
      <c r="V2527" s="205"/>
      <c r="W2527" s="205"/>
      <c r="X2527" s="205"/>
      <c r="Y2527" s="205"/>
      <c r="Z2527" s="205"/>
      <c r="AA2527" s="205"/>
      <c r="AB2527" s="205"/>
      <c r="AC2527" s="205"/>
      <c r="AD2527" s="205"/>
      <c r="AE2527" s="205"/>
      <c r="AF2527" s="205"/>
      <c r="AG2527" s="221">
        <v>2025</v>
      </c>
      <c r="AH2527" s="158"/>
      <c r="AI2527" s="175"/>
      <c r="AJ2527" s="152"/>
      <c r="AK2527" s="15">
        <f t="shared" ref="AK2527:AK2590" ca="1" si="639">MAX(AK2522:AK2526)+1</f>
        <v>2419</v>
      </c>
      <c r="AL2527" s="15" t="s">
        <v>155</v>
      </c>
      <c r="AM2527" s="15" t="str">
        <f t="shared" ca="1" si="635"/>
        <v>2419.</v>
      </c>
      <c r="AN2527" s="222"/>
      <c r="AO2527" s="15"/>
      <c r="AP2527" s="16"/>
    </row>
    <row r="2528" spans="1:42" ht="22.5" hidden="1" customHeight="1" x14ac:dyDescent="0.25">
      <c r="A2528" s="83" t="str">
        <f t="shared" ca="1" si="636"/>
        <v>2420.</v>
      </c>
      <c r="B2528" s="26">
        <v>5306</v>
      </c>
      <c r="C2528" s="252" t="s">
        <v>1055</v>
      </c>
      <c r="D2528" s="26">
        <v>1964</v>
      </c>
      <c r="E2528" s="135" t="s">
        <v>2957</v>
      </c>
      <c r="F2528" s="83" t="s">
        <v>2959</v>
      </c>
      <c r="G2528" s="26">
        <v>5</v>
      </c>
      <c r="H2528" s="26">
        <v>3</v>
      </c>
      <c r="I2528" s="205">
        <v>2549.4</v>
      </c>
      <c r="J2528" s="205">
        <v>2549.4</v>
      </c>
      <c r="K2528" s="205">
        <v>2549.4</v>
      </c>
      <c r="L2528" s="219">
        <v>97</v>
      </c>
      <c r="M2528" s="214">
        <f t="shared" si="637"/>
        <v>885879.97</v>
      </c>
      <c r="N2528" s="205"/>
      <c r="O2528" s="211"/>
      <c r="P2528" s="205"/>
      <c r="Q2528" s="205">
        <f t="shared" si="638"/>
        <v>885879.97</v>
      </c>
      <c r="R2528" s="205">
        <v>885879.97</v>
      </c>
      <c r="S2528" s="219"/>
      <c r="T2528" s="205"/>
      <c r="U2528" s="205"/>
      <c r="V2528" s="205"/>
      <c r="W2528" s="205"/>
      <c r="X2528" s="205"/>
      <c r="Y2528" s="205"/>
      <c r="Z2528" s="205"/>
      <c r="AA2528" s="205"/>
      <c r="AB2528" s="205"/>
      <c r="AC2528" s="205"/>
      <c r="AD2528" s="205"/>
      <c r="AE2528" s="205"/>
      <c r="AF2528" s="205"/>
      <c r="AG2528" s="221">
        <v>2025</v>
      </c>
      <c r="AH2528" s="158"/>
      <c r="AI2528" s="175"/>
      <c r="AJ2528" s="152"/>
      <c r="AK2528" s="15">
        <f t="shared" ca="1" si="639"/>
        <v>2420</v>
      </c>
      <c r="AL2528" s="15" t="s">
        <v>155</v>
      </c>
      <c r="AM2528" s="15" t="str">
        <f t="shared" ca="1" si="635"/>
        <v>2420.</v>
      </c>
      <c r="AN2528" s="222"/>
      <c r="AO2528" s="15"/>
      <c r="AP2528" s="16"/>
    </row>
    <row r="2529" spans="1:42" ht="22.5" hidden="1" customHeight="1" x14ac:dyDescent="0.25">
      <c r="A2529" s="83" t="str">
        <f t="shared" ca="1" si="636"/>
        <v>2421.</v>
      </c>
      <c r="B2529" s="26">
        <v>5333</v>
      </c>
      <c r="C2529" s="313" t="s">
        <v>1080</v>
      </c>
      <c r="D2529" s="26">
        <v>1964</v>
      </c>
      <c r="E2529" s="135" t="s">
        <v>2957</v>
      </c>
      <c r="F2529" s="83" t="s">
        <v>2959</v>
      </c>
      <c r="G2529" s="26">
        <v>5</v>
      </c>
      <c r="H2529" s="26">
        <v>11</v>
      </c>
      <c r="I2529" s="214">
        <v>3259.2</v>
      </c>
      <c r="J2529" s="214">
        <v>2556</v>
      </c>
      <c r="K2529" s="214">
        <v>2556</v>
      </c>
      <c r="L2529" s="263">
        <v>391</v>
      </c>
      <c r="M2529" s="214">
        <f t="shared" si="637"/>
        <v>887040</v>
      </c>
      <c r="N2529" s="205"/>
      <c r="O2529" s="211"/>
      <c r="P2529" s="205"/>
      <c r="Q2529" s="205">
        <f t="shared" si="638"/>
        <v>887040</v>
      </c>
      <c r="R2529" s="205">
        <v>887040</v>
      </c>
      <c r="S2529" s="219"/>
      <c r="T2529" s="205"/>
      <c r="U2529" s="205"/>
      <c r="V2529" s="205"/>
      <c r="W2529" s="205"/>
      <c r="X2529" s="205"/>
      <c r="Y2529" s="205"/>
      <c r="Z2529" s="205"/>
      <c r="AA2529" s="205"/>
      <c r="AB2529" s="205"/>
      <c r="AC2529" s="205"/>
      <c r="AD2529" s="205"/>
      <c r="AE2529" s="205"/>
      <c r="AF2529" s="205"/>
      <c r="AG2529" s="221">
        <v>2025</v>
      </c>
      <c r="AH2529" s="158"/>
      <c r="AI2529" s="175"/>
      <c r="AJ2529" s="152"/>
      <c r="AK2529" s="15">
        <f t="shared" ca="1" si="639"/>
        <v>2421</v>
      </c>
      <c r="AL2529" s="15" t="s">
        <v>155</v>
      </c>
      <c r="AM2529" s="15" t="str">
        <f t="shared" ca="1" si="635"/>
        <v>2421.</v>
      </c>
      <c r="AN2529" s="222"/>
      <c r="AO2529" s="15"/>
      <c r="AP2529" s="16"/>
    </row>
    <row r="2530" spans="1:42" ht="22.5" hidden="1" customHeight="1" x14ac:dyDescent="0.25">
      <c r="A2530" s="83" t="str">
        <f t="shared" ca="1" si="636"/>
        <v>2422.</v>
      </c>
      <c r="B2530" s="26">
        <v>5391</v>
      </c>
      <c r="C2530" s="42" t="s">
        <v>996</v>
      </c>
      <c r="D2530" s="26">
        <v>1964</v>
      </c>
      <c r="E2530" s="135" t="s">
        <v>2957</v>
      </c>
      <c r="F2530" s="83" t="s">
        <v>2959</v>
      </c>
      <c r="G2530" s="26">
        <v>5</v>
      </c>
      <c r="H2530" s="26">
        <v>3</v>
      </c>
      <c r="I2530" s="205">
        <v>2762.4</v>
      </c>
      <c r="J2530" s="205">
        <v>2571.3000000000002</v>
      </c>
      <c r="K2530" s="205">
        <v>2175.1999999999998</v>
      </c>
      <c r="L2530" s="219">
        <v>114</v>
      </c>
      <c r="M2530" s="214">
        <f t="shared" si="637"/>
        <v>1407600</v>
      </c>
      <c r="N2530" s="205"/>
      <c r="O2530" s="211"/>
      <c r="P2530" s="205"/>
      <c r="Q2530" s="205">
        <f t="shared" si="638"/>
        <v>1407600</v>
      </c>
      <c r="R2530" s="205">
        <v>1407600</v>
      </c>
      <c r="S2530" s="219"/>
      <c r="T2530" s="205"/>
      <c r="U2530" s="205"/>
      <c r="V2530" s="205"/>
      <c r="W2530" s="205"/>
      <c r="X2530" s="205"/>
      <c r="Y2530" s="205"/>
      <c r="Z2530" s="205"/>
      <c r="AA2530" s="205"/>
      <c r="AB2530" s="205"/>
      <c r="AC2530" s="205"/>
      <c r="AD2530" s="205"/>
      <c r="AE2530" s="205"/>
      <c r="AF2530" s="205"/>
      <c r="AG2530" s="221">
        <v>2025</v>
      </c>
      <c r="AH2530" s="159"/>
      <c r="AI2530" s="175"/>
      <c r="AJ2530" s="153"/>
      <c r="AK2530" s="15">
        <f t="shared" ca="1" si="639"/>
        <v>2422</v>
      </c>
      <c r="AL2530" s="15" t="s">
        <v>155</v>
      </c>
      <c r="AM2530" s="15" t="str">
        <f t="shared" ca="1" si="635"/>
        <v>2422.</v>
      </c>
      <c r="AN2530" s="222"/>
      <c r="AO2530" s="15"/>
      <c r="AP2530" s="16"/>
    </row>
    <row r="2531" spans="1:42" ht="22.5" hidden="1" customHeight="1" x14ac:dyDescent="0.25">
      <c r="A2531" s="83" t="str">
        <f t="shared" ca="1" si="636"/>
        <v>2423.</v>
      </c>
      <c r="B2531" s="26">
        <v>4433</v>
      </c>
      <c r="C2531" s="242" t="s">
        <v>1017</v>
      </c>
      <c r="D2531" s="26">
        <v>1965</v>
      </c>
      <c r="E2531" s="135" t="s">
        <v>2957</v>
      </c>
      <c r="F2531" s="83" t="s">
        <v>2958</v>
      </c>
      <c r="G2531" s="26">
        <v>5</v>
      </c>
      <c r="H2531" s="26">
        <v>4</v>
      </c>
      <c r="I2531" s="205">
        <v>3907</v>
      </c>
      <c r="J2531" s="205">
        <v>3907</v>
      </c>
      <c r="K2531" s="205">
        <v>3907</v>
      </c>
      <c r="L2531" s="219">
        <v>192</v>
      </c>
      <c r="M2531" s="214">
        <f t="shared" si="637"/>
        <v>2289696</v>
      </c>
      <c r="N2531" s="205"/>
      <c r="O2531" s="211"/>
      <c r="P2531" s="205"/>
      <c r="Q2531" s="205">
        <f t="shared" si="638"/>
        <v>2289696</v>
      </c>
      <c r="R2531" s="205">
        <v>2289696</v>
      </c>
      <c r="S2531" s="219"/>
      <c r="T2531" s="205"/>
      <c r="U2531" s="205"/>
      <c r="V2531" s="205"/>
      <c r="W2531" s="205"/>
      <c r="X2531" s="205"/>
      <c r="Y2531" s="205"/>
      <c r="Z2531" s="205"/>
      <c r="AA2531" s="205"/>
      <c r="AB2531" s="205"/>
      <c r="AC2531" s="205"/>
      <c r="AD2531" s="205"/>
      <c r="AE2531" s="205"/>
      <c r="AF2531" s="205"/>
      <c r="AG2531" s="221">
        <v>2025</v>
      </c>
      <c r="AH2531" s="159"/>
      <c r="AI2531" s="175"/>
      <c r="AJ2531" s="153"/>
      <c r="AK2531" s="15">
        <f t="shared" ca="1" si="639"/>
        <v>2423</v>
      </c>
      <c r="AL2531" s="15" t="s">
        <v>155</v>
      </c>
      <c r="AM2531" s="15" t="str">
        <f t="shared" ca="1" si="635"/>
        <v>2423.</v>
      </c>
      <c r="AN2531" s="222"/>
      <c r="AO2531" s="15"/>
      <c r="AP2531" s="16"/>
    </row>
    <row r="2532" spans="1:42" ht="22.5" hidden="1" customHeight="1" x14ac:dyDescent="0.25">
      <c r="A2532" s="83" t="str">
        <f t="shared" ca="1" si="636"/>
        <v>2424.</v>
      </c>
      <c r="B2532" s="26">
        <v>4434</v>
      </c>
      <c r="C2532" s="252" t="s">
        <v>1018</v>
      </c>
      <c r="D2532" s="26">
        <v>1965</v>
      </c>
      <c r="E2532" s="135" t="s">
        <v>2957</v>
      </c>
      <c r="F2532" s="83" t="s">
        <v>2958</v>
      </c>
      <c r="G2532" s="26">
        <v>5</v>
      </c>
      <c r="H2532" s="26">
        <v>4</v>
      </c>
      <c r="I2532" s="214">
        <v>3861.7</v>
      </c>
      <c r="J2532" s="205">
        <v>2548.9</v>
      </c>
      <c r="K2532" s="214">
        <v>2548.9</v>
      </c>
      <c r="L2532" s="263">
        <v>175</v>
      </c>
      <c r="M2532" s="214">
        <f t="shared" si="637"/>
        <v>1501440</v>
      </c>
      <c r="N2532" s="205"/>
      <c r="O2532" s="211"/>
      <c r="P2532" s="205"/>
      <c r="Q2532" s="205">
        <f t="shared" si="638"/>
        <v>1501440</v>
      </c>
      <c r="R2532" s="205">
        <v>1501440</v>
      </c>
      <c r="S2532" s="219"/>
      <c r="T2532" s="205"/>
      <c r="U2532" s="205"/>
      <c r="V2532" s="205"/>
      <c r="W2532" s="205"/>
      <c r="X2532" s="205"/>
      <c r="Y2532" s="205"/>
      <c r="Z2532" s="205"/>
      <c r="AA2532" s="205"/>
      <c r="AB2532" s="205"/>
      <c r="AC2532" s="205"/>
      <c r="AD2532" s="205"/>
      <c r="AE2532" s="205"/>
      <c r="AF2532" s="205"/>
      <c r="AG2532" s="221">
        <v>2025</v>
      </c>
      <c r="AH2532" s="165"/>
      <c r="AI2532" s="175"/>
      <c r="AJ2532" s="152"/>
      <c r="AK2532" s="15">
        <f t="shared" ca="1" si="639"/>
        <v>2424</v>
      </c>
      <c r="AL2532" s="15" t="s">
        <v>155</v>
      </c>
      <c r="AM2532" s="15" t="str">
        <f t="shared" ca="1" si="635"/>
        <v>2424.</v>
      </c>
      <c r="AN2532" s="222"/>
      <c r="AO2532" s="15"/>
      <c r="AP2532" s="16"/>
    </row>
    <row r="2533" spans="1:42" ht="23.25" hidden="1" customHeight="1" x14ac:dyDescent="0.25">
      <c r="A2533" s="83" t="str">
        <f t="shared" ca="1" si="636"/>
        <v>2425.</v>
      </c>
      <c r="B2533" s="26">
        <v>4988</v>
      </c>
      <c r="C2533" s="40" t="s">
        <v>1814</v>
      </c>
      <c r="D2533" s="26">
        <v>1965</v>
      </c>
      <c r="E2533" s="135" t="s">
        <v>2957</v>
      </c>
      <c r="F2533" s="83" t="s">
        <v>2959</v>
      </c>
      <c r="G2533" s="26">
        <v>5</v>
      </c>
      <c r="H2533" s="26">
        <v>6</v>
      </c>
      <c r="I2533" s="214">
        <v>4937.8</v>
      </c>
      <c r="J2533" s="214">
        <v>4935.8</v>
      </c>
      <c r="K2533" s="214">
        <v>4692.7</v>
      </c>
      <c r="L2533" s="263">
        <v>233</v>
      </c>
      <c r="M2533" s="214">
        <f t="shared" si="637"/>
        <v>17822004</v>
      </c>
      <c r="N2533" s="205"/>
      <c r="O2533" s="211"/>
      <c r="P2533" s="205"/>
      <c r="Q2533" s="205">
        <f t="shared" si="638"/>
        <v>17822004</v>
      </c>
      <c r="R2533" s="205">
        <f>3640992+14181012</f>
        <v>17822004</v>
      </c>
      <c r="S2533" s="219"/>
      <c r="T2533" s="205"/>
      <c r="U2533" s="205"/>
      <c r="V2533" s="205"/>
      <c r="W2533" s="205"/>
      <c r="X2533" s="205"/>
      <c r="Y2533" s="205"/>
      <c r="Z2533" s="205"/>
      <c r="AA2533" s="205"/>
      <c r="AB2533" s="205"/>
      <c r="AC2533" s="209"/>
      <c r="AD2533" s="209"/>
      <c r="AE2533" s="205"/>
      <c r="AF2533" s="205"/>
      <c r="AG2533" s="221">
        <v>2025</v>
      </c>
      <c r="AH2533" s="158"/>
      <c r="AI2533" s="175"/>
      <c r="AJ2533" s="152"/>
      <c r="AK2533" s="15">
        <f t="shared" ca="1" si="639"/>
        <v>2425</v>
      </c>
      <c r="AL2533" s="15" t="s">
        <v>155</v>
      </c>
      <c r="AM2533" s="15" t="str">
        <f t="shared" ca="1" si="635"/>
        <v>2425.</v>
      </c>
      <c r="AN2533" s="222"/>
      <c r="AP2533" s="16"/>
    </row>
    <row r="2534" spans="1:42" ht="22.5" hidden="1" customHeight="1" x14ac:dyDescent="0.25">
      <c r="A2534" s="83" t="str">
        <f t="shared" ca="1" si="636"/>
        <v>2426.</v>
      </c>
      <c r="B2534" s="26">
        <v>4312</v>
      </c>
      <c r="C2534" s="252" t="s">
        <v>1011</v>
      </c>
      <c r="D2534" s="26">
        <v>1965</v>
      </c>
      <c r="E2534" s="135" t="s">
        <v>2957</v>
      </c>
      <c r="F2534" s="83" t="s">
        <v>2958</v>
      </c>
      <c r="G2534" s="26">
        <v>5</v>
      </c>
      <c r="H2534" s="26">
        <v>3</v>
      </c>
      <c r="I2534" s="214">
        <v>2884.1</v>
      </c>
      <c r="J2534" s="205">
        <v>1977.4</v>
      </c>
      <c r="K2534" s="214">
        <v>1977.4</v>
      </c>
      <c r="L2534" s="263">
        <v>150</v>
      </c>
      <c r="M2534" s="214">
        <f t="shared" si="637"/>
        <v>563040</v>
      </c>
      <c r="N2534" s="205"/>
      <c r="O2534" s="211"/>
      <c r="P2534" s="205"/>
      <c r="Q2534" s="205">
        <f t="shared" si="638"/>
        <v>563040</v>
      </c>
      <c r="R2534" s="205">
        <v>563040</v>
      </c>
      <c r="S2534" s="219"/>
      <c r="T2534" s="205"/>
      <c r="U2534" s="205"/>
      <c r="V2534" s="205"/>
      <c r="W2534" s="205"/>
      <c r="X2534" s="205"/>
      <c r="Y2534" s="205"/>
      <c r="Z2534" s="205"/>
      <c r="AA2534" s="205"/>
      <c r="AB2534" s="205"/>
      <c r="AC2534" s="205"/>
      <c r="AD2534" s="205"/>
      <c r="AE2534" s="205"/>
      <c r="AF2534" s="205"/>
      <c r="AG2534" s="221">
        <v>2025</v>
      </c>
      <c r="AH2534" s="158"/>
      <c r="AI2534" s="175"/>
      <c r="AJ2534" s="152"/>
      <c r="AK2534" s="15">
        <f t="shared" ca="1" si="639"/>
        <v>2426</v>
      </c>
      <c r="AL2534" s="15" t="s">
        <v>155</v>
      </c>
      <c r="AM2534" s="15" t="str">
        <f t="shared" ca="1" si="635"/>
        <v>2426.</v>
      </c>
      <c r="AN2534" s="222"/>
      <c r="AO2534" s="15"/>
      <c r="AP2534" s="16"/>
    </row>
    <row r="2535" spans="1:42" ht="22.5" hidden="1" customHeight="1" x14ac:dyDescent="0.25">
      <c r="A2535" s="83" t="str">
        <f t="shared" ca="1" si="636"/>
        <v>2427.</v>
      </c>
      <c r="B2535" s="26">
        <v>5288</v>
      </c>
      <c r="C2535" s="242" t="s">
        <v>1183</v>
      </c>
      <c r="D2535" s="26">
        <v>1965</v>
      </c>
      <c r="E2535" s="135" t="s">
        <v>2957</v>
      </c>
      <c r="F2535" s="83" t="s">
        <v>2959</v>
      </c>
      <c r="G2535" s="26">
        <v>5</v>
      </c>
      <c r="H2535" s="26">
        <v>3</v>
      </c>
      <c r="I2535" s="205">
        <v>2687.3</v>
      </c>
      <c r="J2535" s="205">
        <v>2506.1</v>
      </c>
      <c r="K2535" s="205">
        <v>2379</v>
      </c>
      <c r="L2535" s="219">
        <v>94</v>
      </c>
      <c r="M2535" s="205">
        <f t="shared" si="637"/>
        <v>928850</v>
      </c>
      <c r="N2535" s="205"/>
      <c r="O2535" s="211"/>
      <c r="P2535" s="205"/>
      <c r="Q2535" s="205">
        <f t="shared" si="638"/>
        <v>928850</v>
      </c>
      <c r="R2535" s="205">
        <v>928850</v>
      </c>
      <c r="S2535" s="219"/>
      <c r="T2535" s="205"/>
      <c r="U2535" s="205"/>
      <c r="V2535" s="205"/>
      <c r="W2535" s="205"/>
      <c r="X2535" s="205"/>
      <c r="Y2535" s="205"/>
      <c r="Z2535" s="205"/>
      <c r="AA2535" s="205"/>
      <c r="AB2535" s="205"/>
      <c r="AC2535" s="205"/>
      <c r="AD2535" s="205"/>
      <c r="AE2535" s="205"/>
      <c r="AF2535" s="205"/>
      <c r="AG2535" s="221">
        <v>2025</v>
      </c>
      <c r="AH2535" s="159"/>
      <c r="AI2535" s="175"/>
      <c r="AJ2535" s="153"/>
      <c r="AK2535" s="15">
        <f t="shared" ca="1" si="639"/>
        <v>2427</v>
      </c>
      <c r="AL2535" s="15" t="s">
        <v>155</v>
      </c>
      <c r="AM2535" s="15" t="str">
        <f t="shared" ca="1" si="635"/>
        <v>2427.</v>
      </c>
      <c r="AN2535" s="222"/>
      <c r="AO2535" s="15"/>
      <c r="AP2535" s="16"/>
    </row>
    <row r="2536" spans="1:42" ht="22.5" hidden="1" customHeight="1" x14ac:dyDescent="0.25">
      <c r="A2536" s="83" t="str">
        <f t="shared" ca="1" si="636"/>
        <v>2428.</v>
      </c>
      <c r="B2536" s="26">
        <v>4467</v>
      </c>
      <c r="C2536" s="252" t="s">
        <v>1019</v>
      </c>
      <c r="D2536" s="26">
        <v>1965</v>
      </c>
      <c r="E2536" s="135" t="s">
        <v>2957</v>
      </c>
      <c r="F2536" s="83" t="s">
        <v>2959</v>
      </c>
      <c r="G2536" s="26">
        <v>2</v>
      </c>
      <c r="H2536" s="26">
        <v>3</v>
      </c>
      <c r="I2536" s="214">
        <v>2667.5</v>
      </c>
      <c r="J2536" s="205">
        <v>2437.8000000000002</v>
      </c>
      <c r="K2536" s="214">
        <v>2437.8000000000002</v>
      </c>
      <c r="L2536" s="263">
        <v>117</v>
      </c>
      <c r="M2536" s="214">
        <f t="shared" si="637"/>
        <v>128610</v>
      </c>
      <c r="N2536" s="205"/>
      <c r="O2536" s="211"/>
      <c r="P2536" s="205"/>
      <c r="Q2536" s="205">
        <f t="shared" si="638"/>
        <v>128610</v>
      </c>
      <c r="R2536" s="205">
        <v>128610</v>
      </c>
      <c r="S2536" s="219"/>
      <c r="T2536" s="205"/>
      <c r="U2536" s="205"/>
      <c r="V2536" s="205"/>
      <c r="W2536" s="205"/>
      <c r="X2536" s="205"/>
      <c r="Y2536" s="205"/>
      <c r="Z2536" s="205"/>
      <c r="AA2536" s="205"/>
      <c r="AB2536" s="205"/>
      <c r="AC2536" s="205"/>
      <c r="AD2536" s="205"/>
      <c r="AE2536" s="205"/>
      <c r="AF2536" s="205"/>
      <c r="AG2536" s="221">
        <v>2025</v>
      </c>
      <c r="AH2536" s="165"/>
      <c r="AI2536" s="175"/>
      <c r="AJ2536" s="152"/>
      <c r="AK2536" s="15">
        <f t="shared" ca="1" si="639"/>
        <v>2428</v>
      </c>
      <c r="AL2536" s="15" t="s">
        <v>155</v>
      </c>
      <c r="AM2536" s="15" t="str">
        <f t="shared" ca="1" si="635"/>
        <v>2428.</v>
      </c>
      <c r="AN2536" s="222"/>
      <c r="AO2536" s="15"/>
      <c r="AP2536" s="16"/>
    </row>
    <row r="2537" spans="1:42" ht="22.5" hidden="1" customHeight="1" x14ac:dyDescent="0.25">
      <c r="A2537" s="83" t="str">
        <f t="shared" ca="1" si="636"/>
        <v>2429.</v>
      </c>
      <c r="B2537" s="26">
        <v>4844</v>
      </c>
      <c r="C2537" s="252" t="s">
        <v>1033</v>
      </c>
      <c r="D2537" s="26">
        <v>1965</v>
      </c>
      <c r="E2537" s="135" t="s">
        <v>2957</v>
      </c>
      <c r="F2537" s="83" t="s">
        <v>2959</v>
      </c>
      <c r="G2537" s="26">
        <v>5</v>
      </c>
      <c r="H2537" s="26">
        <v>4</v>
      </c>
      <c r="I2537" s="214">
        <v>3168.1</v>
      </c>
      <c r="J2537" s="214">
        <v>2533.1</v>
      </c>
      <c r="K2537" s="214">
        <v>2533.1</v>
      </c>
      <c r="L2537" s="263">
        <v>122</v>
      </c>
      <c r="M2537" s="214">
        <f>R2537+T2537+V2537+X2537+Z2537+AB2537+AE2537+AF2537</f>
        <v>1675982.4</v>
      </c>
      <c r="N2537" s="205"/>
      <c r="O2537" s="211"/>
      <c r="P2537" s="205"/>
      <c r="Q2537" s="205">
        <f>M2537</f>
        <v>1675982.4</v>
      </c>
      <c r="R2537" s="205">
        <v>1675982.4</v>
      </c>
      <c r="S2537" s="219"/>
      <c r="T2537" s="205"/>
      <c r="U2537" s="205"/>
      <c r="V2537" s="205"/>
      <c r="W2537" s="205"/>
      <c r="X2537" s="205"/>
      <c r="Y2537" s="205"/>
      <c r="Z2537" s="205"/>
      <c r="AA2537" s="205"/>
      <c r="AB2537" s="205"/>
      <c r="AC2537" s="205"/>
      <c r="AD2537" s="205"/>
      <c r="AE2537" s="205"/>
      <c r="AF2537" s="205"/>
      <c r="AG2537" s="221">
        <v>2025</v>
      </c>
      <c r="AH2537" s="158"/>
      <c r="AI2537" s="175"/>
      <c r="AJ2537" s="152"/>
      <c r="AK2537" s="15">
        <f t="shared" ca="1" si="639"/>
        <v>2429</v>
      </c>
      <c r="AL2537" s="15" t="s">
        <v>155</v>
      </c>
      <c r="AM2537" s="15" t="str">
        <f t="shared" ca="1" si="635"/>
        <v>2429.</v>
      </c>
      <c r="AN2537" s="222"/>
      <c r="AO2537" s="15"/>
      <c r="AP2537" s="16"/>
    </row>
    <row r="2538" spans="1:42" ht="22.5" hidden="1" customHeight="1" x14ac:dyDescent="0.25">
      <c r="A2538" s="83" t="str">
        <f t="shared" ca="1" si="636"/>
        <v>2430.</v>
      </c>
      <c r="B2538" s="26">
        <v>4845</v>
      </c>
      <c r="C2538" s="242" t="s">
        <v>835</v>
      </c>
      <c r="D2538" s="26">
        <v>1965</v>
      </c>
      <c r="E2538" s="135" t="s">
        <v>2957</v>
      </c>
      <c r="F2538" s="83" t="s">
        <v>2959</v>
      </c>
      <c r="G2538" s="26">
        <v>5</v>
      </c>
      <c r="H2538" s="26">
        <v>4</v>
      </c>
      <c r="I2538" s="205">
        <v>3258.4</v>
      </c>
      <c r="J2538" s="205">
        <v>2594.9</v>
      </c>
      <c r="K2538" s="205">
        <v>2594.9</v>
      </c>
      <c r="L2538" s="219">
        <v>120</v>
      </c>
      <c r="M2538" s="214">
        <f t="shared" ref="M2538:M2560" si="640">R2538+T2538+V2538+X2538+Z2538+AB2538+AE2538+AF2538</f>
        <v>1142485.5</v>
      </c>
      <c r="N2538" s="205"/>
      <c r="O2538" s="211"/>
      <c r="P2538" s="205"/>
      <c r="Q2538" s="205">
        <f t="shared" ref="Q2538:Q2560" si="641">M2538</f>
        <v>1142485.5</v>
      </c>
      <c r="R2538" s="205">
        <v>1142485.5</v>
      </c>
      <c r="S2538" s="219"/>
      <c r="T2538" s="205"/>
      <c r="U2538" s="205"/>
      <c r="V2538" s="205"/>
      <c r="W2538" s="205"/>
      <c r="X2538" s="205"/>
      <c r="Y2538" s="205"/>
      <c r="Z2538" s="205"/>
      <c r="AA2538" s="205"/>
      <c r="AB2538" s="205"/>
      <c r="AC2538" s="205"/>
      <c r="AD2538" s="205"/>
      <c r="AE2538" s="205"/>
      <c r="AF2538" s="205"/>
      <c r="AG2538" s="221">
        <v>2025</v>
      </c>
      <c r="AH2538" s="159"/>
      <c r="AI2538" s="175"/>
      <c r="AJ2538" s="153"/>
      <c r="AK2538" s="15">
        <f t="shared" ca="1" si="639"/>
        <v>2430</v>
      </c>
      <c r="AL2538" s="15" t="s">
        <v>155</v>
      </c>
      <c r="AM2538" s="15" t="str">
        <f t="shared" ca="1" si="635"/>
        <v>2430.</v>
      </c>
      <c r="AN2538" s="222"/>
      <c r="AO2538" s="15"/>
      <c r="AP2538" s="16"/>
    </row>
    <row r="2539" spans="1:42" ht="22.5" hidden="1" customHeight="1" x14ac:dyDescent="0.25">
      <c r="A2539" s="83" t="str">
        <f t="shared" ca="1" si="636"/>
        <v>2431.</v>
      </c>
      <c r="B2539" s="26">
        <v>5027</v>
      </c>
      <c r="C2539" s="242" t="s">
        <v>3056</v>
      </c>
      <c r="D2539" s="26">
        <v>1965</v>
      </c>
      <c r="E2539" s="135" t="s">
        <v>2957</v>
      </c>
      <c r="F2539" s="83" t="s">
        <v>2959</v>
      </c>
      <c r="G2539" s="26">
        <v>5</v>
      </c>
      <c r="H2539" s="26">
        <v>6</v>
      </c>
      <c r="I2539" s="205">
        <v>4839.6000000000004</v>
      </c>
      <c r="J2539" s="205">
        <v>4839.6000000000004</v>
      </c>
      <c r="K2539" s="205">
        <v>4839.6000000000004</v>
      </c>
      <c r="L2539" s="219">
        <v>200</v>
      </c>
      <c r="M2539" s="214">
        <f t="shared" si="640"/>
        <v>6696736</v>
      </c>
      <c r="N2539" s="205"/>
      <c r="O2539" s="211"/>
      <c r="P2539" s="205"/>
      <c r="Q2539" s="205">
        <f t="shared" si="641"/>
        <v>6696736</v>
      </c>
      <c r="R2539" s="205"/>
      <c r="S2539" s="219"/>
      <c r="T2539" s="205"/>
      <c r="U2539" s="205">
        <v>1888</v>
      </c>
      <c r="V2539" s="205">
        <f>U2539*3547</f>
        <v>6696736</v>
      </c>
      <c r="W2539" s="205"/>
      <c r="X2539" s="205"/>
      <c r="Y2539" s="205"/>
      <c r="Z2539" s="205"/>
      <c r="AA2539" s="205"/>
      <c r="AB2539" s="205"/>
      <c r="AC2539" s="205"/>
      <c r="AD2539" s="205"/>
      <c r="AE2539" s="205"/>
      <c r="AF2539" s="205"/>
      <c r="AG2539" s="221">
        <v>2025</v>
      </c>
      <c r="AH2539" s="158"/>
      <c r="AI2539" s="175"/>
      <c r="AJ2539" s="218"/>
      <c r="AK2539" s="15">
        <f t="shared" ca="1" si="639"/>
        <v>2431</v>
      </c>
      <c r="AL2539" s="15" t="s">
        <v>155</v>
      </c>
      <c r="AM2539" s="15" t="str">
        <f t="shared" ca="1" si="635"/>
        <v>2431.</v>
      </c>
      <c r="AN2539" s="222"/>
      <c r="AO2539" s="15"/>
      <c r="AP2539" s="16"/>
    </row>
    <row r="2540" spans="1:42" ht="22.5" hidden="1" customHeight="1" x14ac:dyDescent="0.25">
      <c r="A2540" s="83" t="str">
        <f t="shared" ca="1" si="636"/>
        <v>2432.</v>
      </c>
      <c r="B2540" s="26">
        <v>4942</v>
      </c>
      <c r="C2540" s="313" t="s">
        <v>1072</v>
      </c>
      <c r="D2540" s="26">
        <v>1966</v>
      </c>
      <c r="E2540" s="135" t="s">
        <v>2957</v>
      </c>
      <c r="F2540" s="83" t="s">
        <v>2959</v>
      </c>
      <c r="G2540" s="26">
        <v>5</v>
      </c>
      <c r="H2540" s="26">
        <v>7</v>
      </c>
      <c r="I2540" s="214">
        <v>6999.93</v>
      </c>
      <c r="J2540" s="214">
        <v>6798</v>
      </c>
      <c r="K2540" s="214">
        <v>6066.4</v>
      </c>
      <c r="L2540" s="263">
        <v>250</v>
      </c>
      <c r="M2540" s="214">
        <f t="shared" si="640"/>
        <v>2680804</v>
      </c>
      <c r="N2540" s="205"/>
      <c r="O2540" s="211"/>
      <c r="P2540" s="205"/>
      <c r="Q2540" s="205">
        <f t="shared" si="641"/>
        <v>2680804</v>
      </c>
      <c r="R2540" s="205">
        <v>2680804</v>
      </c>
      <c r="S2540" s="219"/>
      <c r="T2540" s="205"/>
      <c r="U2540" s="205"/>
      <c r="V2540" s="205"/>
      <c r="W2540" s="205"/>
      <c r="X2540" s="205"/>
      <c r="Y2540" s="205"/>
      <c r="Z2540" s="205"/>
      <c r="AA2540" s="205"/>
      <c r="AB2540" s="205"/>
      <c r="AC2540" s="205"/>
      <c r="AD2540" s="205"/>
      <c r="AE2540" s="205"/>
      <c r="AF2540" s="205"/>
      <c r="AG2540" s="221">
        <v>2025</v>
      </c>
      <c r="AH2540" s="165"/>
      <c r="AI2540" s="175"/>
      <c r="AJ2540" s="152"/>
      <c r="AK2540" s="15">
        <f t="shared" ca="1" si="639"/>
        <v>2432</v>
      </c>
      <c r="AL2540" s="15" t="s">
        <v>155</v>
      </c>
      <c r="AM2540" s="15" t="str">
        <f t="shared" ca="1" si="635"/>
        <v>2432.</v>
      </c>
      <c r="AN2540" s="222"/>
      <c r="AO2540" s="15"/>
      <c r="AP2540" s="16"/>
    </row>
    <row r="2541" spans="1:42" ht="22.5" hidden="1" customHeight="1" x14ac:dyDescent="0.25">
      <c r="A2541" s="83" t="str">
        <f t="shared" ca="1" si="636"/>
        <v>2433.</v>
      </c>
      <c r="B2541" s="26">
        <v>4943</v>
      </c>
      <c r="C2541" s="313" t="s">
        <v>1073</v>
      </c>
      <c r="D2541" s="26">
        <v>1966</v>
      </c>
      <c r="E2541" s="135" t="s">
        <v>2957</v>
      </c>
      <c r="F2541" s="83" t="s">
        <v>2959</v>
      </c>
      <c r="G2541" s="26">
        <v>5</v>
      </c>
      <c r="H2541" s="26">
        <v>3</v>
      </c>
      <c r="I2541" s="214">
        <v>3305.4</v>
      </c>
      <c r="J2541" s="214">
        <v>3122.1</v>
      </c>
      <c r="K2541" s="214">
        <v>2776.5</v>
      </c>
      <c r="L2541" s="263">
        <v>178</v>
      </c>
      <c r="M2541" s="214">
        <f t="shared" si="640"/>
        <v>3000900</v>
      </c>
      <c r="N2541" s="205"/>
      <c r="O2541" s="211"/>
      <c r="P2541" s="205"/>
      <c r="Q2541" s="205">
        <f t="shared" si="641"/>
        <v>3000900</v>
      </c>
      <c r="R2541" s="205">
        <v>3000900</v>
      </c>
      <c r="S2541" s="219"/>
      <c r="T2541" s="205"/>
      <c r="U2541" s="205"/>
      <c r="V2541" s="205"/>
      <c r="W2541" s="205"/>
      <c r="X2541" s="205"/>
      <c r="Y2541" s="205"/>
      <c r="Z2541" s="205"/>
      <c r="AA2541" s="205"/>
      <c r="AB2541" s="205"/>
      <c r="AC2541" s="205"/>
      <c r="AD2541" s="205"/>
      <c r="AE2541" s="205"/>
      <c r="AF2541" s="205"/>
      <c r="AG2541" s="221">
        <v>2025</v>
      </c>
      <c r="AH2541" s="158"/>
      <c r="AI2541" s="175"/>
      <c r="AJ2541" s="152"/>
      <c r="AK2541" s="15">
        <f t="shared" ca="1" si="639"/>
        <v>2433</v>
      </c>
      <c r="AL2541" s="15" t="s">
        <v>155</v>
      </c>
      <c r="AM2541" s="15" t="str">
        <f t="shared" ca="1" si="635"/>
        <v>2433.</v>
      </c>
      <c r="AN2541" s="222"/>
      <c r="AO2541" s="15"/>
      <c r="AP2541" s="16"/>
    </row>
    <row r="2542" spans="1:42" ht="22.5" hidden="1" customHeight="1" x14ac:dyDescent="0.25">
      <c r="A2542" s="83" t="str">
        <f t="shared" ca="1" si="636"/>
        <v>2434.</v>
      </c>
      <c r="B2542" s="26">
        <v>4232</v>
      </c>
      <c r="C2542" s="313" t="s">
        <v>1173</v>
      </c>
      <c r="D2542" s="26">
        <v>1966</v>
      </c>
      <c r="E2542" s="83" t="s">
        <v>2957</v>
      </c>
      <c r="F2542" s="83" t="s">
        <v>2959</v>
      </c>
      <c r="G2542" s="26">
        <v>5</v>
      </c>
      <c r="H2542" s="26">
        <v>3</v>
      </c>
      <c r="I2542" s="235">
        <v>2525.6999999999998</v>
      </c>
      <c r="J2542" s="235">
        <v>1695.9</v>
      </c>
      <c r="K2542" s="235">
        <v>1695.9</v>
      </c>
      <c r="L2542" s="210">
        <v>54</v>
      </c>
      <c r="M2542" s="205">
        <f t="shared" si="640"/>
        <v>481866</v>
      </c>
      <c r="N2542" s="205"/>
      <c r="O2542" s="211"/>
      <c r="P2542" s="205"/>
      <c r="Q2542" s="205">
        <f t="shared" si="641"/>
        <v>481866</v>
      </c>
      <c r="R2542" s="205">
        <v>481866</v>
      </c>
      <c r="S2542" s="221"/>
      <c r="T2542" s="209"/>
      <c r="U2542" s="205"/>
      <c r="V2542" s="205"/>
      <c r="W2542" s="205"/>
      <c r="X2542" s="205"/>
      <c r="Y2542" s="235"/>
      <c r="Z2542" s="235"/>
      <c r="AA2542" s="209"/>
      <c r="AB2542" s="209"/>
      <c r="AC2542" s="209"/>
      <c r="AD2542" s="209"/>
      <c r="AE2542" s="205"/>
      <c r="AF2542" s="205"/>
      <c r="AG2542" s="221">
        <v>2025</v>
      </c>
      <c r="AH2542" s="158"/>
      <c r="AI2542" s="175"/>
      <c r="AJ2542" s="150"/>
      <c r="AK2542" s="15">
        <f t="shared" ca="1" si="639"/>
        <v>2434</v>
      </c>
      <c r="AL2542" s="15" t="s">
        <v>155</v>
      </c>
      <c r="AM2542" s="15" t="str">
        <f t="shared" ca="1" si="635"/>
        <v>2434.</v>
      </c>
      <c r="AN2542" s="222"/>
      <c r="AP2542" s="16"/>
    </row>
    <row r="2543" spans="1:42" ht="22.5" hidden="1" customHeight="1" x14ac:dyDescent="0.25">
      <c r="A2543" s="83" t="str">
        <f t="shared" ca="1" si="636"/>
        <v>2435.</v>
      </c>
      <c r="B2543" s="26">
        <v>4273</v>
      </c>
      <c r="C2543" s="313" t="s">
        <v>1010</v>
      </c>
      <c r="D2543" s="26">
        <v>1966</v>
      </c>
      <c r="E2543" s="135" t="s">
        <v>2957</v>
      </c>
      <c r="F2543" s="83" t="s">
        <v>2958</v>
      </c>
      <c r="G2543" s="26">
        <v>5</v>
      </c>
      <c r="H2543" s="26">
        <v>4</v>
      </c>
      <c r="I2543" s="214">
        <v>4226.5</v>
      </c>
      <c r="J2543" s="205">
        <v>3966</v>
      </c>
      <c r="K2543" s="214">
        <v>3746</v>
      </c>
      <c r="L2543" s="263">
        <v>164</v>
      </c>
      <c r="M2543" s="214">
        <f t="shared" si="640"/>
        <v>6413131.2000000002</v>
      </c>
      <c r="N2543" s="205"/>
      <c r="O2543" s="211"/>
      <c r="P2543" s="205"/>
      <c r="Q2543" s="205">
        <f t="shared" si="641"/>
        <v>6413131.2000000002</v>
      </c>
      <c r="R2543" s="205">
        <v>6413131.2000000002</v>
      </c>
      <c r="S2543" s="219"/>
      <c r="T2543" s="205"/>
      <c r="U2543" s="205"/>
      <c r="V2543" s="205"/>
      <c r="W2543" s="205"/>
      <c r="X2543" s="205"/>
      <c r="Y2543" s="205"/>
      <c r="Z2543" s="205"/>
      <c r="AA2543" s="205"/>
      <c r="AB2543" s="205"/>
      <c r="AC2543" s="205"/>
      <c r="AD2543" s="205"/>
      <c r="AE2543" s="205"/>
      <c r="AF2543" s="205"/>
      <c r="AG2543" s="221">
        <v>2025</v>
      </c>
      <c r="AH2543" s="158"/>
      <c r="AI2543" s="175"/>
      <c r="AJ2543" s="152"/>
      <c r="AK2543" s="15">
        <f t="shared" ca="1" si="639"/>
        <v>2435</v>
      </c>
      <c r="AL2543" s="15" t="s">
        <v>155</v>
      </c>
      <c r="AM2543" s="15" t="str">
        <f t="shared" ca="1" si="635"/>
        <v>2435.</v>
      </c>
      <c r="AN2543" s="222"/>
      <c r="AO2543" s="15"/>
      <c r="AP2543" s="16"/>
    </row>
    <row r="2544" spans="1:42" ht="22.5" hidden="1" customHeight="1" x14ac:dyDescent="0.25">
      <c r="A2544" s="83" t="str">
        <f t="shared" ca="1" si="636"/>
        <v>2436.</v>
      </c>
      <c r="B2544" s="26">
        <v>4515</v>
      </c>
      <c r="C2544" s="242" t="s">
        <v>1090</v>
      </c>
      <c r="D2544" s="26">
        <v>1966</v>
      </c>
      <c r="E2544" s="135" t="s">
        <v>2957</v>
      </c>
      <c r="F2544" s="83" t="s">
        <v>2959</v>
      </c>
      <c r="G2544" s="26">
        <v>5</v>
      </c>
      <c r="H2544" s="26">
        <v>4</v>
      </c>
      <c r="I2544" s="205">
        <v>3466.03</v>
      </c>
      <c r="J2544" s="205">
        <v>3205.7</v>
      </c>
      <c r="K2544" s="205">
        <v>2569.4</v>
      </c>
      <c r="L2544" s="219">
        <v>138</v>
      </c>
      <c r="M2544" s="214">
        <f t="shared" si="640"/>
        <v>4548320</v>
      </c>
      <c r="N2544" s="205"/>
      <c r="O2544" s="211"/>
      <c r="P2544" s="205"/>
      <c r="Q2544" s="205">
        <f t="shared" si="641"/>
        <v>4548320</v>
      </c>
      <c r="R2544" s="205">
        <v>4548320</v>
      </c>
      <c r="S2544" s="219"/>
      <c r="T2544" s="205"/>
      <c r="U2544" s="205"/>
      <c r="V2544" s="205"/>
      <c r="W2544" s="205"/>
      <c r="X2544" s="205"/>
      <c r="Y2544" s="205"/>
      <c r="Z2544" s="205"/>
      <c r="AA2544" s="205"/>
      <c r="AB2544" s="205"/>
      <c r="AC2544" s="205"/>
      <c r="AD2544" s="205"/>
      <c r="AE2544" s="205"/>
      <c r="AF2544" s="205"/>
      <c r="AG2544" s="221">
        <v>2025</v>
      </c>
      <c r="AH2544" s="158"/>
      <c r="AI2544" s="175"/>
      <c r="AJ2544" s="153"/>
      <c r="AK2544" s="15">
        <f t="shared" ca="1" si="639"/>
        <v>2436</v>
      </c>
      <c r="AL2544" s="15" t="s">
        <v>155</v>
      </c>
      <c r="AM2544" s="15" t="str">
        <f t="shared" ca="1" si="635"/>
        <v>2436.</v>
      </c>
      <c r="AN2544" s="222"/>
      <c r="AO2544" s="15"/>
      <c r="AP2544" s="16"/>
    </row>
    <row r="2545" spans="1:42" ht="22.5" hidden="1" customHeight="1" x14ac:dyDescent="0.25">
      <c r="A2545" s="83" t="str">
        <f t="shared" ca="1" si="636"/>
        <v>2437.</v>
      </c>
      <c r="B2545" s="26">
        <v>5608</v>
      </c>
      <c r="C2545" s="313" t="s">
        <v>3057</v>
      </c>
      <c r="D2545" s="26">
        <v>1966</v>
      </c>
      <c r="E2545" s="135" t="s">
        <v>2957</v>
      </c>
      <c r="F2545" s="83" t="s">
        <v>2959</v>
      </c>
      <c r="G2545" s="26">
        <v>5</v>
      </c>
      <c r="H2545" s="26">
        <v>2</v>
      </c>
      <c r="I2545" s="205">
        <v>1782.5</v>
      </c>
      <c r="J2545" s="205">
        <v>1782.5</v>
      </c>
      <c r="K2545" s="205">
        <v>1782.5</v>
      </c>
      <c r="L2545" s="219">
        <v>31</v>
      </c>
      <c r="M2545" s="214">
        <f t="shared" si="640"/>
        <v>3486464.85</v>
      </c>
      <c r="N2545" s="205"/>
      <c r="O2545" s="211"/>
      <c r="P2545" s="205"/>
      <c r="Q2545" s="205">
        <f t="shared" si="641"/>
        <v>3486464.85</v>
      </c>
      <c r="R2545" s="205">
        <f>2675264.97+811199.88</f>
        <v>3486464.85</v>
      </c>
      <c r="S2545" s="219"/>
      <c r="T2545" s="205"/>
      <c r="U2545" s="205"/>
      <c r="V2545" s="205"/>
      <c r="W2545" s="205"/>
      <c r="X2545" s="205"/>
      <c r="Y2545" s="205"/>
      <c r="Z2545" s="205"/>
      <c r="AA2545" s="205"/>
      <c r="AB2545" s="205"/>
      <c r="AC2545" s="205"/>
      <c r="AD2545" s="205"/>
      <c r="AE2545" s="205"/>
      <c r="AF2545" s="205"/>
      <c r="AG2545" s="221">
        <v>2025</v>
      </c>
      <c r="AH2545" s="165"/>
      <c r="AI2545" s="175"/>
      <c r="AJ2545" s="152"/>
      <c r="AK2545" s="15">
        <f t="shared" ca="1" si="639"/>
        <v>2437</v>
      </c>
      <c r="AL2545" s="15" t="s">
        <v>155</v>
      </c>
      <c r="AM2545" s="15" t="str">
        <f t="shared" ca="1" si="635"/>
        <v>2437.</v>
      </c>
      <c r="AN2545" s="222"/>
      <c r="AO2545" s="15"/>
      <c r="AP2545" s="16"/>
    </row>
    <row r="2546" spans="1:42" ht="22.5" hidden="1" customHeight="1" x14ac:dyDescent="0.25">
      <c r="A2546" s="83" t="str">
        <f t="shared" ca="1" si="636"/>
        <v>2438.</v>
      </c>
      <c r="B2546" s="144">
        <v>5345</v>
      </c>
      <c r="C2546" s="47" t="s">
        <v>1830</v>
      </c>
      <c r="D2546" s="26">
        <v>1966</v>
      </c>
      <c r="E2546" s="135" t="s">
        <v>2957</v>
      </c>
      <c r="F2546" s="83" t="s">
        <v>2958</v>
      </c>
      <c r="G2546" s="26">
        <v>5</v>
      </c>
      <c r="H2546" s="26">
        <v>5</v>
      </c>
      <c r="I2546" s="205">
        <v>3542.7</v>
      </c>
      <c r="J2546" s="205">
        <v>3544.3</v>
      </c>
      <c r="K2546" s="205">
        <v>3544.3</v>
      </c>
      <c r="L2546" s="219">
        <v>184</v>
      </c>
      <c r="M2546" s="214">
        <f t="shared" si="640"/>
        <v>4440625</v>
      </c>
      <c r="N2546" s="205"/>
      <c r="O2546" s="211"/>
      <c r="P2546" s="205"/>
      <c r="Q2546" s="205">
        <f t="shared" si="641"/>
        <v>4440625</v>
      </c>
      <c r="R2546" s="205"/>
      <c r="S2546" s="219"/>
      <c r="T2546" s="205"/>
      <c r="U2546" s="205"/>
      <c r="V2546" s="205"/>
      <c r="W2546" s="205"/>
      <c r="X2546" s="205"/>
      <c r="Y2546" s="205">
        <v>3125</v>
      </c>
      <c r="Z2546" s="205">
        <f>Y2546*1421</f>
        <v>4440625</v>
      </c>
      <c r="AA2546" s="205"/>
      <c r="AB2546" s="205"/>
      <c r="AC2546" s="209"/>
      <c r="AD2546" s="209"/>
      <c r="AE2546" s="205"/>
      <c r="AF2546" s="205"/>
      <c r="AG2546" s="221">
        <v>2025</v>
      </c>
      <c r="AH2546" s="165"/>
      <c r="AI2546" s="175"/>
      <c r="AJ2546" s="153"/>
      <c r="AK2546" s="15">
        <f t="shared" ca="1" si="639"/>
        <v>2438</v>
      </c>
      <c r="AL2546" s="15" t="s">
        <v>155</v>
      </c>
      <c r="AM2546" s="15" t="str">
        <f t="shared" ca="1" si="635"/>
        <v>2438.</v>
      </c>
      <c r="AN2546" s="222"/>
      <c r="AO2546" s="15"/>
      <c r="AP2546" s="16"/>
    </row>
    <row r="2547" spans="1:42" ht="22.5" hidden="1" customHeight="1" x14ac:dyDescent="0.25">
      <c r="A2547" s="83" t="str">
        <f t="shared" ca="1" si="636"/>
        <v>2439.</v>
      </c>
      <c r="B2547" s="26">
        <v>4557</v>
      </c>
      <c r="C2547" s="313" t="s">
        <v>1065</v>
      </c>
      <c r="D2547" s="26">
        <v>1961</v>
      </c>
      <c r="E2547" s="135" t="s">
        <v>2957</v>
      </c>
      <c r="F2547" s="83" t="s">
        <v>2959</v>
      </c>
      <c r="G2547" s="26">
        <v>5</v>
      </c>
      <c r="H2547" s="26">
        <v>4</v>
      </c>
      <c r="I2547" s="214">
        <v>2977.1</v>
      </c>
      <c r="J2547" s="205">
        <v>2619.8000000000002</v>
      </c>
      <c r="K2547" s="214">
        <v>2619.8000000000002</v>
      </c>
      <c r="L2547" s="263">
        <v>112</v>
      </c>
      <c r="M2547" s="214">
        <f t="shared" si="640"/>
        <v>4967549</v>
      </c>
      <c r="N2547" s="205"/>
      <c r="O2547" s="211"/>
      <c r="P2547" s="205"/>
      <c r="Q2547" s="205">
        <f t="shared" si="641"/>
        <v>4967549</v>
      </c>
      <c r="R2547" s="205">
        <v>2332128</v>
      </c>
      <c r="S2547" s="219"/>
      <c r="T2547" s="205"/>
      <c r="U2547" s="205">
        <v>743</v>
      </c>
      <c r="V2547" s="205">
        <f>U2547*3547</f>
        <v>2635421</v>
      </c>
      <c r="W2547" s="205"/>
      <c r="X2547" s="205"/>
      <c r="Y2547" s="205"/>
      <c r="Z2547" s="205"/>
      <c r="AA2547" s="205"/>
      <c r="AB2547" s="205"/>
      <c r="AC2547" s="205"/>
      <c r="AD2547" s="205"/>
      <c r="AE2547" s="205"/>
      <c r="AF2547" s="205"/>
      <c r="AG2547" s="221">
        <v>2025</v>
      </c>
      <c r="AH2547" s="158"/>
      <c r="AI2547" s="175"/>
      <c r="AJ2547" s="152"/>
      <c r="AK2547" s="15">
        <f t="shared" ca="1" si="639"/>
        <v>2439</v>
      </c>
      <c r="AL2547" s="15" t="s">
        <v>155</v>
      </c>
      <c r="AM2547" s="15" t="str">
        <f t="shared" ca="1" si="635"/>
        <v>2439.</v>
      </c>
      <c r="AN2547" s="222"/>
      <c r="AO2547" s="15"/>
      <c r="AP2547" s="16"/>
    </row>
    <row r="2548" spans="1:42" ht="22.5" hidden="1" customHeight="1" x14ac:dyDescent="0.25">
      <c r="A2548" s="83" t="str">
        <f t="shared" ca="1" si="636"/>
        <v>2440.</v>
      </c>
      <c r="B2548" s="26">
        <v>4158</v>
      </c>
      <c r="C2548" s="252" t="s">
        <v>1003</v>
      </c>
      <c r="D2548" s="26">
        <v>1967</v>
      </c>
      <c r="E2548" s="135" t="s">
        <v>2957</v>
      </c>
      <c r="F2548" s="83" t="s">
        <v>2959</v>
      </c>
      <c r="G2548" s="26">
        <v>5</v>
      </c>
      <c r="H2548" s="26">
        <v>4</v>
      </c>
      <c r="I2548" s="214">
        <v>3406.5</v>
      </c>
      <c r="J2548" s="205">
        <v>3168.3</v>
      </c>
      <c r="K2548" s="214">
        <v>3002.9</v>
      </c>
      <c r="L2548" s="263">
        <v>106</v>
      </c>
      <c r="M2548" s="214">
        <f t="shared" si="640"/>
        <v>4001200</v>
      </c>
      <c r="N2548" s="205"/>
      <c r="O2548" s="211"/>
      <c r="P2548" s="205"/>
      <c r="Q2548" s="205">
        <f t="shared" si="641"/>
        <v>4001200</v>
      </c>
      <c r="R2548" s="205">
        <v>4001200</v>
      </c>
      <c r="S2548" s="219"/>
      <c r="T2548" s="205"/>
      <c r="U2548" s="205"/>
      <c r="V2548" s="205"/>
      <c r="W2548" s="205"/>
      <c r="X2548" s="205"/>
      <c r="Y2548" s="205"/>
      <c r="Z2548" s="205"/>
      <c r="AA2548" s="205"/>
      <c r="AB2548" s="205"/>
      <c r="AC2548" s="205"/>
      <c r="AD2548" s="205"/>
      <c r="AE2548" s="205"/>
      <c r="AF2548" s="205"/>
      <c r="AG2548" s="221">
        <v>2025</v>
      </c>
      <c r="AH2548" s="165"/>
      <c r="AI2548" s="175"/>
      <c r="AJ2548" s="152"/>
      <c r="AK2548" s="15">
        <f t="shared" ca="1" si="639"/>
        <v>2440</v>
      </c>
      <c r="AL2548" s="15" t="s">
        <v>155</v>
      </c>
      <c r="AM2548" s="15" t="str">
        <f t="shared" ca="1" si="635"/>
        <v>2440.</v>
      </c>
      <c r="AN2548" s="222"/>
      <c r="AO2548" s="15"/>
      <c r="AP2548" s="16"/>
    </row>
    <row r="2549" spans="1:42" ht="23.25" hidden="1" customHeight="1" x14ac:dyDescent="0.25">
      <c r="A2549" s="83" t="str">
        <f t="shared" ca="1" si="636"/>
        <v>2441.</v>
      </c>
      <c r="B2549" s="26">
        <v>5099</v>
      </c>
      <c r="C2549" s="47" t="s">
        <v>1817</v>
      </c>
      <c r="D2549" s="26">
        <v>1967</v>
      </c>
      <c r="E2549" s="135" t="s">
        <v>2957</v>
      </c>
      <c r="F2549" s="83" t="s">
        <v>2959</v>
      </c>
      <c r="G2549" s="26">
        <v>5</v>
      </c>
      <c r="H2549" s="26">
        <v>4</v>
      </c>
      <c r="I2549" s="205">
        <v>4181.3999999999996</v>
      </c>
      <c r="J2549" s="205">
        <v>3857.4</v>
      </c>
      <c r="K2549" s="205">
        <v>3857.4</v>
      </c>
      <c r="L2549" s="219">
        <v>196</v>
      </c>
      <c r="M2549" s="214">
        <f t="shared" si="640"/>
        <v>1782960</v>
      </c>
      <c r="N2549" s="205"/>
      <c r="O2549" s="211"/>
      <c r="P2549" s="205"/>
      <c r="Q2549" s="205">
        <f t="shared" si="641"/>
        <v>1782960</v>
      </c>
      <c r="R2549" s="205">
        <v>1782960</v>
      </c>
      <c r="S2549" s="219"/>
      <c r="T2549" s="205"/>
      <c r="U2549" s="205"/>
      <c r="V2549" s="205"/>
      <c r="W2549" s="205"/>
      <c r="X2549" s="205"/>
      <c r="Y2549" s="205"/>
      <c r="Z2549" s="205"/>
      <c r="AA2549" s="205"/>
      <c r="AB2549" s="205"/>
      <c r="AC2549" s="209"/>
      <c r="AD2549" s="209"/>
      <c r="AE2549" s="205"/>
      <c r="AF2549" s="205"/>
      <c r="AG2549" s="221">
        <v>2025</v>
      </c>
      <c r="AH2549" s="158"/>
      <c r="AI2549" s="175"/>
      <c r="AJ2549" s="152"/>
      <c r="AK2549" s="15">
        <f t="shared" ca="1" si="639"/>
        <v>2441</v>
      </c>
      <c r="AL2549" s="15" t="s">
        <v>155</v>
      </c>
      <c r="AM2549" s="15" t="str">
        <f t="shared" ca="1" si="635"/>
        <v>2441.</v>
      </c>
      <c r="AN2549" s="222"/>
      <c r="AP2549" s="16"/>
    </row>
    <row r="2550" spans="1:42" ht="22.5" hidden="1" customHeight="1" x14ac:dyDescent="0.25">
      <c r="A2550" s="83" t="str">
        <f t="shared" ca="1" si="636"/>
        <v>2442.</v>
      </c>
      <c r="B2550" s="26">
        <v>4466</v>
      </c>
      <c r="C2550" s="47" t="s">
        <v>3052</v>
      </c>
      <c r="D2550" s="26">
        <v>1967</v>
      </c>
      <c r="E2550" s="135" t="s">
        <v>2957</v>
      </c>
      <c r="F2550" s="83" t="s">
        <v>2958</v>
      </c>
      <c r="G2550" s="26">
        <v>5</v>
      </c>
      <c r="H2550" s="26">
        <v>4</v>
      </c>
      <c r="I2550" s="205">
        <v>3178.2</v>
      </c>
      <c r="J2550" s="205">
        <v>2908.7</v>
      </c>
      <c r="K2550" s="205">
        <v>2908.7</v>
      </c>
      <c r="L2550" s="219">
        <v>130</v>
      </c>
      <c r="M2550" s="214">
        <f>R2550+T2550+V2550+X2550+Z2550+AB2550+AE2550+AF2550</f>
        <v>1126080</v>
      </c>
      <c r="N2550" s="205"/>
      <c r="O2550" s="211"/>
      <c r="P2550" s="205"/>
      <c r="Q2550" s="205">
        <f>M2550</f>
        <v>1126080</v>
      </c>
      <c r="R2550" s="205">
        <v>1126080</v>
      </c>
      <c r="S2550" s="219"/>
      <c r="T2550" s="205"/>
      <c r="U2550" s="205"/>
      <c r="V2550" s="205"/>
      <c r="W2550" s="205"/>
      <c r="X2550" s="205"/>
      <c r="Y2550" s="205"/>
      <c r="Z2550" s="205"/>
      <c r="AA2550" s="205"/>
      <c r="AB2550" s="205"/>
      <c r="AC2550" s="209"/>
      <c r="AD2550" s="209"/>
      <c r="AE2550" s="205"/>
      <c r="AF2550" s="205"/>
      <c r="AG2550" s="221">
        <v>2025</v>
      </c>
      <c r="AH2550" s="165"/>
      <c r="AI2550" s="175"/>
      <c r="AJ2550" s="152"/>
      <c r="AK2550" s="15">
        <f t="shared" ca="1" si="639"/>
        <v>2442</v>
      </c>
      <c r="AL2550" s="15" t="s">
        <v>155</v>
      </c>
      <c r="AM2550" s="15" t="str">
        <f t="shared" ca="1" si="635"/>
        <v>2442.</v>
      </c>
      <c r="AN2550" s="222"/>
      <c r="AO2550" s="15"/>
      <c r="AP2550" s="16"/>
    </row>
    <row r="2551" spans="1:42" ht="23.25" hidden="1" customHeight="1" x14ac:dyDescent="0.25">
      <c r="A2551" s="83" t="str">
        <f t="shared" ca="1" si="636"/>
        <v>2443.</v>
      </c>
      <c r="B2551" s="26">
        <v>4524</v>
      </c>
      <c r="C2551" s="47" t="s">
        <v>1821</v>
      </c>
      <c r="D2551" s="26">
        <v>1967</v>
      </c>
      <c r="E2551" s="135" t="s">
        <v>2957</v>
      </c>
      <c r="F2551" s="83" t="s">
        <v>2958</v>
      </c>
      <c r="G2551" s="26">
        <v>5</v>
      </c>
      <c r="H2551" s="26">
        <v>5</v>
      </c>
      <c r="I2551" s="205">
        <v>3851.3</v>
      </c>
      <c r="J2551" s="205">
        <v>3471.8</v>
      </c>
      <c r="K2551" s="205">
        <v>3471.8</v>
      </c>
      <c r="L2551" s="219">
        <v>175</v>
      </c>
      <c r="M2551" s="214">
        <f t="shared" si="640"/>
        <v>6210487.2999999998</v>
      </c>
      <c r="N2551" s="205"/>
      <c r="O2551" s="211"/>
      <c r="P2551" s="205"/>
      <c r="Q2551" s="205">
        <f t="shared" si="641"/>
        <v>6210487.2999999998</v>
      </c>
      <c r="R2551" s="205">
        <v>6210487.2999999998</v>
      </c>
      <c r="S2551" s="219"/>
      <c r="T2551" s="205"/>
      <c r="U2551" s="205"/>
      <c r="V2551" s="205"/>
      <c r="W2551" s="205"/>
      <c r="X2551" s="205"/>
      <c r="Y2551" s="205"/>
      <c r="Z2551" s="205"/>
      <c r="AA2551" s="205"/>
      <c r="AB2551" s="205"/>
      <c r="AC2551" s="209"/>
      <c r="AD2551" s="209"/>
      <c r="AE2551" s="205"/>
      <c r="AF2551" s="205"/>
      <c r="AG2551" s="221">
        <v>2025</v>
      </c>
      <c r="AH2551" s="158"/>
      <c r="AI2551" s="175"/>
      <c r="AJ2551" s="152"/>
      <c r="AK2551" s="15">
        <f t="shared" ca="1" si="639"/>
        <v>2443</v>
      </c>
      <c r="AL2551" s="15" t="s">
        <v>155</v>
      </c>
      <c r="AM2551" s="15" t="str">
        <f t="shared" ca="1" si="635"/>
        <v>2443.</v>
      </c>
      <c r="AN2551" s="222"/>
      <c r="AP2551" s="16"/>
    </row>
    <row r="2552" spans="1:42" ht="22.5" hidden="1" customHeight="1" x14ac:dyDescent="0.25">
      <c r="A2552" s="83" t="str">
        <f t="shared" ca="1" si="636"/>
        <v>2444.</v>
      </c>
      <c r="B2552" s="26">
        <v>4526</v>
      </c>
      <c r="C2552" s="47" t="s">
        <v>1822</v>
      </c>
      <c r="D2552" s="26">
        <v>1967</v>
      </c>
      <c r="E2552" s="135" t="s">
        <v>2957</v>
      </c>
      <c r="F2552" s="83" t="s">
        <v>2958</v>
      </c>
      <c r="G2552" s="26">
        <v>5</v>
      </c>
      <c r="H2552" s="26">
        <v>5</v>
      </c>
      <c r="I2552" s="205">
        <v>3835</v>
      </c>
      <c r="J2552" s="205">
        <v>3456.4</v>
      </c>
      <c r="K2552" s="205">
        <v>3456.4</v>
      </c>
      <c r="L2552" s="219">
        <v>169</v>
      </c>
      <c r="M2552" s="214">
        <f t="shared" si="640"/>
        <v>1875720.8399999999</v>
      </c>
      <c r="N2552" s="205"/>
      <c r="O2552" s="211"/>
      <c r="P2552" s="205"/>
      <c r="Q2552" s="205">
        <f t="shared" si="641"/>
        <v>1875720.8399999999</v>
      </c>
      <c r="R2552" s="205">
        <v>1875720.8399999999</v>
      </c>
      <c r="S2552" s="219"/>
      <c r="T2552" s="205"/>
      <c r="U2552" s="205"/>
      <c r="V2552" s="205"/>
      <c r="W2552" s="205"/>
      <c r="X2552" s="205"/>
      <c r="Y2552" s="205"/>
      <c r="Z2552" s="205"/>
      <c r="AA2552" s="205"/>
      <c r="AB2552" s="205"/>
      <c r="AC2552" s="209"/>
      <c r="AD2552" s="209"/>
      <c r="AE2552" s="205"/>
      <c r="AF2552" s="205"/>
      <c r="AG2552" s="221">
        <v>2025</v>
      </c>
      <c r="AH2552" s="165"/>
      <c r="AI2552" s="175"/>
      <c r="AJ2552" s="152"/>
      <c r="AK2552" s="15">
        <f t="shared" ca="1" si="639"/>
        <v>2444</v>
      </c>
      <c r="AL2552" s="15" t="s">
        <v>155</v>
      </c>
      <c r="AM2552" s="15" t="str">
        <f t="shared" ca="1" si="635"/>
        <v>2444.</v>
      </c>
      <c r="AN2552" s="222"/>
      <c r="AO2552" s="15"/>
      <c r="AP2552" s="16"/>
    </row>
    <row r="2553" spans="1:42" ht="22.5" hidden="1" customHeight="1" x14ac:dyDescent="0.25">
      <c r="A2553" s="83" t="str">
        <f t="shared" ca="1" si="636"/>
        <v>2445.</v>
      </c>
      <c r="B2553" s="26">
        <v>4528</v>
      </c>
      <c r="C2553" s="252" t="s">
        <v>1025</v>
      </c>
      <c r="D2553" s="26">
        <v>1967</v>
      </c>
      <c r="E2553" s="135" t="s">
        <v>2957</v>
      </c>
      <c r="F2553" s="83" t="s">
        <v>2959</v>
      </c>
      <c r="G2553" s="26">
        <v>5</v>
      </c>
      <c r="H2553" s="26">
        <v>4</v>
      </c>
      <c r="I2553" s="214">
        <v>3701.9</v>
      </c>
      <c r="J2553" s="205">
        <v>3411.9</v>
      </c>
      <c r="K2553" s="214">
        <v>3411.9</v>
      </c>
      <c r="L2553" s="263">
        <v>147</v>
      </c>
      <c r="M2553" s="214">
        <f t="shared" si="640"/>
        <v>8337233</v>
      </c>
      <c r="N2553" s="205"/>
      <c r="O2553" s="211"/>
      <c r="P2553" s="205"/>
      <c r="Q2553" s="205">
        <f t="shared" si="641"/>
        <v>8337233</v>
      </c>
      <c r="R2553" s="205">
        <v>8337233</v>
      </c>
      <c r="S2553" s="219"/>
      <c r="T2553" s="205"/>
      <c r="U2553" s="205"/>
      <c r="V2553" s="205"/>
      <c r="W2553" s="205"/>
      <c r="X2553" s="205"/>
      <c r="Y2553" s="205"/>
      <c r="Z2553" s="205"/>
      <c r="AA2553" s="205"/>
      <c r="AB2553" s="205"/>
      <c r="AC2553" s="205"/>
      <c r="AD2553" s="205"/>
      <c r="AE2553" s="205"/>
      <c r="AF2553" s="205"/>
      <c r="AG2553" s="221">
        <v>2025</v>
      </c>
      <c r="AH2553" s="158"/>
      <c r="AI2553" s="175"/>
      <c r="AJ2553" s="152"/>
      <c r="AK2553" s="15">
        <f t="shared" ca="1" si="639"/>
        <v>2445</v>
      </c>
      <c r="AL2553" s="15" t="s">
        <v>155</v>
      </c>
      <c r="AM2553" s="15" t="str">
        <f t="shared" ca="1" si="635"/>
        <v>2445.</v>
      </c>
      <c r="AN2553" s="222"/>
      <c r="AO2553" s="15"/>
      <c r="AP2553" s="16"/>
    </row>
    <row r="2554" spans="1:42" ht="23.25" hidden="1" customHeight="1" x14ac:dyDescent="0.25">
      <c r="A2554" s="83" t="str">
        <f t="shared" ca="1" si="636"/>
        <v>2446.</v>
      </c>
      <c r="B2554" s="26">
        <v>4849</v>
      </c>
      <c r="C2554" s="47" t="s">
        <v>1824</v>
      </c>
      <c r="D2554" s="26">
        <v>1967</v>
      </c>
      <c r="E2554" s="135" t="s">
        <v>2957</v>
      </c>
      <c r="F2554" s="83" t="s">
        <v>2959</v>
      </c>
      <c r="G2554" s="26">
        <v>5</v>
      </c>
      <c r="H2554" s="26">
        <v>3</v>
      </c>
      <c r="I2554" s="214">
        <v>2593</v>
      </c>
      <c r="J2554" s="214">
        <v>2573.9</v>
      </c>
      <c r="K2554" s="214">
        <v>2411.4</v>
      </c>
      <c r="L2554" s="263">
        <v>119</v>
      </c>
      <c r="M2554" s="214">
        <f t="shared" si="640"/>
        <v>4288416</v>
      </c>
      <c r="N2554" s="205"/>
      <c r="O2554" s="211"/>
      <c r="P2554" s="205"/>
      <c r="Q2554" s="205">
        <f t="shared" si="641"/>
        <v>4288416</v>
      </c>
      <c r="R2554" s="205">
        <v>4288416</v>
      </c>
      <c r="S2554" s="219"/>
      <c r="T2554" s="205"/>
      <c r="U2554" s="205"/>
      <c r="V2554" s="205"/>
      <c r="W2554" s="205"/>
      <c r="X2554" s="205"/>
      <c r="Y2554" s="205"/>
      <c r="Z2554" s="205"/>
      <c r="AA2554" s="205"/>
      <c r="AB2554" s="205"/>
      <c r="AC2554" s="209"/>
      <c r="AD2554" s="209"/>
      <c r="AE2554" s="205"/>
      <c r="AF2554" s="205"/>
      <c r="AG2554" s="221">
        <v>2025</v>
      </c>
      <c r="AH2554" s="158"/>
      <c r="AI2554" s="175"/>
      <c r="AJ2554" s="152"/>
      <c r="AK2554" s="15">
        <f t="shared" ca="1" si="639"/>
        <v>2446</v>
      </c>
      <c r="AL2554" s="15" t="s">
        <v>155</v>
      </c>
      <c r="AM2554" s="15" t="str">
        <f t="shared" ca="1" si="635"/>
        <v>2446.</v>
      </c>
      <c r="AN2554" s="222"/>
      <c r="AP2554" s="16"/>
    </row>
    <row r="2555" spans="1:42" ht="22.5" hidden="1" customHeight="1" x14ac:dyDescent="0.25">
      <c r="A2555" s="83" t="str">
        <f t="shared" ca="1" si="636"/>
        <v>2447.</v>
      </c>
      <c r="B2555" s="144">
        <v>5316</v>
      </c>
      <c r="C2555" s="47" t="s">
        <v>1828</v>
      </c>
      <c r="D2555" s="26">
        <v>1967</v>
      </c>
      <c r="E2555" s="135" t="s">
        <v>2957</v>
      </c>
      <c r="F2555" s="83" t="s">
        <v>2959</v>
      </c>
      <c r="G2555" s="26">
        <v>5</v>
      </c>
      <c r="H2555" s="26">
        <v>3</v>
      </c>
      <c r="I2555" s="205">
        <v>2653.8</v>
      </c>
      <c r="J2555" s="205">
        <v>2502.1</v>
      </c>
      <c r="K2555" s="205">
        <v>2435</v>
      </c>
      <c r="L2555" s="219">
        <v>118</v>
      </c>
      <c r="M2555" s="214">
        <f t="shared" si="640"/>
        <v>905556</v>
      </c>
      <c r="N2555" s="205"/>
      <c r="O2555" s="211"/>
      <c r="P2555" s="205"/>
      <c r="Q2555" s="205">
        <f t="shared" si="641"/>
        <v>905556</v>
      </c>
      <c r="R2555" s="205">
        <v>905556</v>
      </c>
      <c r="S2555" s="219"/>
      <c r="T2555" s="205"/>
      <c r="U2555" s="205"/>
      <c r="V2555" s="205"/>
      <c r="W2555" s="205"/>
      <c r="X2555" s="205"/>
      <c r="Y2555" s="205"/>
      <c r="Z2555" s="205"/>
      <c r="AA2555" s="205"/>
      <c r="AB2555" s="205"/>
      <c r="AC2555" s="205"/>
      <c r="AD2555" s="205"/>
      <c r="AE2555" s="205"/>
      <c r="AF2555" s="205"/>
      <c r="AG2555" s="221">
        <v>2025</v>
      </c>
      <c r="AH2555" s="158"/>
      <c r="AI2555" s="175"/>
      <c r="AJ2555" s="152"/>
      <c r="AK2555" s="15">
        <f t="shared" ca="1" si="639"/>
        <v>2447</v>
      </c>
      <c r="AL2555" s="15" t="s">
        <v>155</v>
      </c>
      <c r="AM2555" s="15" t="str">
        <f t="shared" ca="1" si="635"/>
        <v>2447.</v>
      </c>
      <c r="AN2555" s="222"/>
      <c r="AO2555" s="15"/>
      <c r="AP2555" s="16"/>
    </row>
    <row r="2556" spans="1:42" ht="22.5" hidden="1" customHeight="1" x14ac:dyDescent="0.25">
      <c r="A2556" s="83" t="str">
        <f t="shared" ca="1" si="636"/>
        <v>2448.</v>
      </c>
      <c r="B2556" s="26">
        <v>5337</v>
      </c>
      <c r="C2556" s="313" t="s">
        <v>1081</v>
      </c>
      <c r="D2556" s="26">
        <v>1967</v>
      </c>
      <c r="E2556" s="135" t="s">
        <v>2957</v>
      </c>
      <c r="F2556" s="83" t="s">
        <v>2958</v>
      </c>
      <c r="G2556" s="26">
        <v>5</v>
      </c>
      <c r="H2556" s="26">
        <v>7</v>
      </c>
      <c r="I2556" s="214">
        <v>5173.8999999999996</v>
      </c>
      <c r="J2556" s="214">
        <v>5173.8999999999996</v>
      </c>
      <c r="K2556" s="214">
        <v>5173.8999999999996</v>
      </c>
      <c r="L2556" s="263">
        <v>234</v>
      </c>
      <c r="M2556" s="214">
        <f t="shared" si="640"/>
        <v>7893697</v>
      </c>
      <c r="N2556" s="205"/>
      <c r="O2556" s="211"/>
      <c r="P2556" s="205"/>
      <c r="Q2556" s="205">
        <f t="shared" si="641"/>
        <v>7893697</v>
      </c>
      <c r="R2556" s="205">
        <f>1684428+6209269</f>
        <v>7893697</v>
      </c>
      <c r="S2556" s="219"/>
      <c r="T2556" s="205"/>
      <c r="U2556" s="205"/>
      <c r="V2556" s="205"/>
      <c r="W2556" s="205"/>
      <c r="X2556" s="205"/>
      <c r="Y2556" s="205"/>
      <c r="Z2556" s="205"/>
      <c r="AA2556" s="205"/>
      <c r="AB2556" s="205"/>
      <c r="AC2556" s="205"/>
      <c r="AD2556" s="205"/>
      <c r="AE2556" s="205"/>
      <c r="AF2556" s="205"/>
      <c r="AG2556" s="221">
        <v>2025</v>
      </c>
      <c r="AH2556" s="158"/>
      <c r="AI2556" s="175"/>
      <c r="AJ2556" s="152"/>
      <c r="AK2556" s="15">
        <f t="shared" ca="1" si="639"/>
        <v>2448</v>
      </c>
      <c r="AL2556" s="15" t="s">
        <v>155</v>
      </c>
      <c r="AM2556" s="15" t="str">
        <f t="shared" ca="1" si="635"/>
        <v>2448.</v>
      </c>
      <c r="AN2556" s="222"/>
      <c r="AO2556" s="15"/>
      <c r="AP2556" s="16"/>
    </row>
    <row r="2557" spans="1:42" ht="22.5" hidden="1" customHeight="1" x14ac:dyDescent="0.25">
      <c r="A2557" s="83" t="str">
        <f t="shared" ca="1" si="636"/>
        <v>2449.</v>
      </c>
      <c r="B2557" s="26">
        <v>4549</v>
      </c>
      <c r="C2557" s="313" t="s">
        <v>1063</v>
      </c>
      <c r="D2557" s="26">
        <v>1968</v>
      </c>
      <c r="E2557" s="135" t="s">
        <v>2957</v>
      </c>
      <c r="F2557" s="83" t="s">
        <v>2959</v>
      </c>
      <c r="G2557" s="26">
        <v>5</v>
      </c>
      <c r="H2557" s="26">
        <v>4</v>
      </c>
      <c r="I2557" s="214">
        <v>2870</v>
      </c>
      <c r="J2557" s="205">
        <v>2551.6999999999998</v>
      </c>
      <c r="K2557" s="214">
        <v>2551.6999999999998</v>
      </c>
      <c r="L2557" s="263">
        <v>96</v>
      </c>
      <c r="M2557" s="214">
        <f t="shared" si="640"/>
        <v>1571820</v>
      </c>
      <c r="N2557" s="205"/>
      <c r="O2557" s="211"/>
      <c r="P2557" s="205"/>
      <c r="Q2557" s="205">
        <f t="shared" si="641"/>
        <v>1571820</v>
      </c>
      <c r="R2557" s="205">
        <v>1571820</v>
      </c>
      <c r="S2557" s="219"/>
      <c r="T2557" s="205"/>
      <c r="U2557" s="205"/>
      <c r="V2557" s="205"/>
      <c r="W2557" s="205"/>
      <c r="X2557" s="205"/>
      <c r="Y2557" s="205"/>
      <c r="Z2557" s="205"/>
      <c r="AA2557" s="205"/>
      <c r="AB2557" s="205"/>
      <c r="AC2557" s="205"/>
      <c r="AD2557" s="205"/>
      <c r="AE2557" s="205"/>
      <c r="AF2557" s="205"/>
      <c r="AG2557" s="221">
        <v>2025</v>
      </c>
      <c r="AH2557" s="158"/>
      <c r="AI2557" s="175"/>
      <c r="AJ2557" s="152"/>
      <c r="AK2557" s="15">
        <f t="shared" ca="1" si="639"/>
        <v>2449</v>
      </c>
      <c r="AL2557" s="15" t="s">
        <v>155</v>
      </c>
      <c r="AM2557" s="15" t="str">
        <f t="shared" ca="1" si="635"/>
        <v>2449.</v>
      </c>
      <c r="AN2557" s="222"/>
      <c r="AO2557" s="15"/>
      <c r="AP2557" s="16"/>
    </row>
    <row r="2558" spans="1:42" ht="22.5" hidden="1" customHeight="1" x14ac:dyDescent="0.25">
      <c r="A2558" s="83" t="str">
        <f t="shared" ca="1" si="636"/>
        <v>2450.</v>
      </c>
      <c r="B2558" s="26">
        <v>4577</v>
      </c>
      <c r="C2558" s="40" t="s">
        <v>1808</v>
      </c>
      <c r="D2558" s="26">
        <v>1973</v>
      </c>
      <c r="E2558" s="135" t="s">
        <v>2957</v>
      </c>
      <c r="F2558" s="83" t="s">
        <v>2958</v>
      </c>
      <c r="G2558" s="26">
        <v>2</v>
      </c>
      <c r="H2558" s="26">
        <v>3</v>
      </c>
      <c r="I2558" s="205">
        <v>781.6</v>
      </c>
      <c r="J2558" s="205">
        <v>781.6</v>
      </c>
      <c r="K2558" s="205">
        <v>781.6</v>
      </c>
      <c r="L2558" s="219">
        <v>38</v>
      </c>
      <c r="M2558" s="214">
        <f t="shared" si="640"/>
        <v>4068947.87</v>
      </c>
      <c r="N2558" s="205"/>
      <c r="O2558" s="211"/>
      <c r="P2558" s="205"/>
      <c r="Q2558" s="205">
        <f t="shared" si="641"/>
        <v>4068947.87</v>
      </c>
      <c r="R2558" s="205">
        <f>2605472.87+1463475</f>
        <v>4068947.87</v>
      </c>
      <c r="S2558" s="219"/>
      <c r="T2558" s="205"/>
      <c r="U2558" s="205"/>
      <c r="V2558" s="205"/>
      <c r="W2558" s="205"/>
      <c r="X2558" s="205"/>
      <c r="Y2558" s="205"/>
      <c r="Z2558" s="205"/>
      <c r="AA2558" s="205"/>
      <c r="AB2558" s="205"/>
      <c r="AC2558" s="209"/>
      <c r="AD2558" s="209"/>
      <c r="AE2558" s="205"/>
      <c r="AF2558" s="205"/>
      <c r="AG2558" s="221">
        <v>2025</v>
      </c>
      <c r="AH2558" s="165"/>
      <c r="AI2558" s="175"/>
      <c r="AJ2558" s="152"/>
      <c r="AK2558" s="15">
        <f t="shared" ca="1" si="639"/>
        <v>2450</v>
      </c>
      <c r="AL2558" s="15" t="s">
        <v>155</v>
      </c>
      <c r="AM2558" s="15" t="str">
        <f t="shared" ca="1" si="635"/>
        <v>2450.</v>
      </c>
      <c r="AN2558" s="222"/>
      <c r="AO2558" s="15"/>
      <c r="AP2558" s="16"/>
    </row>
    <row r="2559" spans="1:42" ht="22.5" hidden="1" customHeight="1" x14ac:dyDescent="0.25">
      <c r="A2559" s="83" t="str">
        <f t="shared" ca="1" si="636"/>
        <v>2451.</v>
      </c>
      <c r="B2559" s="26">
        <v>4126</v>
      </c>
      <c r="C2559" s="242" t="s">
        <v>1102</v>
      </c>
      <c r="D2559" s="26">
        <v>1968</v>
      </c>
      <c r="E2559" s="135" t="s">
        <v>2957</v>
      </c>
      <c r="F2559" s="83" t="s">
        <v>2958</v>
      </c>
      <c r="G2559" s="26">
        <v>5</v>
      </c>
      <c r="H2559" s="26">
        <v>3</v>
      </c>
      <c r="I2559" s="205">
        <v>2570.1999999999998</v>
      </c>
      <c r="J2559" s="205">
        <v>2570.1999999999998</v>
      </c>
      <c r="K2559" s="205">
        <v>2570.1999999999998</v>
      </c>
      <c r="L2559" s="219">
        <v>129</v>
      </c>
      <c r="M2559" s="214">
        <f t="shared" si="640"/>
        <v>3496800.35</v>
      </c>
      <c r="N2559" s="205"/>
      <c r="O2559" s="211"/>
      <c r="P2559" s="205"/>
      <c r="Q2559" s="205">
        <f t="shared" si="641"/>
        <v>3496800.35</v>
      </c>
      <c r="R2559" s="205">
        <v>954062.46000000008</v>
      </c>
      <c r="S2559" s="219"/>
      <c r="T2559" s="205"/>
      <c r="U2559" s="205">
        <v>716.87</v>
      </c>
      <c r="V2559" s="205">
        <f>U2559*3547</f>
        <v>2542737.89</v>
      </c>
      <c r="W2559" s="205"/>
      <c r="X2559" s="205"/>
      <c r="Y2559" s="205"/>
      <c r="Z2559" s="205"/>
      <c r="AA2559" s="205"/>
      <c r="AB2559" s="205"/>
      <c r="AC2559" s="205"/>
      <c r="AD2559" s="205"/>
      <c r="AE2559" s="205"/>
      <c r="AF2559" s="205"/>
      <c r="AG2559" s="221">
        <v>2025</v>
      </c>
      <c r="AH2559" s="159"/>
      <c r="AI2559" s="175"/>
      <c r="AJ2559" s="153"/>
      <c r="AK2559" s="15">
        <f t="shared" ca="1" si="639"/>
        <v>2451</v>
      </c>
      <c r="AL2559" s="15" t="s">
        <v>155</v>
      </c>
      <c r="AM2559" s="15" t="str">
        <f t="shared" ca="1" si="635"/>
        <v>2451.</v>
      </c>
      <c r="AN2559" s="222"/>
      <c r="AO2559" s="15"/>
      <c r="AP2559" s="16"/>
    </row>
    <row r="2560" spans="1:42" ht="22.5" hidden="1" customHeight="1" x14ac:dyDescent="0.25">
      <c r="A2560" s="83" t="str">
        <f t="shared" ca="1" si="636"/>
        <v>2452.</v>
      </c>
      <c r="B2560" s="26">
        <v>5004</v>
      </c>
      <c r="C2560" s="313" t="s">
        <v>1075</v>
      </c>
      <c r="D2560" s="26">
        <v>1968</v>
      </c>
      <c r="E2560" s="135" t="s">
        <v>2957</v>
      </c>
      <c r="F2560" s="83" t="s">
        <v>2958</v>
      </c>
      <c r="G2560" s="26">
        <v>5</v>
      </c>
      <c r="H2560" s="26">
        <v>5</v>
      </c>
      <c r="I2560" s="214">
        <v>3776.7</v>
      </c>
      <c r="J2560" s="205">
        <v>3480.4</v>
      </c>
      <c r="K2560" s="214">
        <v>3480.4</v>
      </c>
      <c r="L2560" s="263">
        <v>160</v>
      </c>
      <c r="M2560" s="214">
        <f t="shared" si="640"/>
        <v>7936924.7600000007</v>
      </c>
      <c r="N2560" s="205"/>
      <c r="O2560" s="211"/>
      <c r="P2560" s="205"/>
      <c r="Q2560" s="205">
        <f t="shared" si="641"/>
        <v>7936924.7600000007</v>
      </c>
      <c r="R2560" s="205">
        <f>6090200.48+1846724.28</f>
        <v>7936924.7600000007</v>
      </c>
      <c r="S2560" s="219"/>
      <c r="T2560" s="205"/>
      <c r="U2560" s="205"/>
      <c r="V2560" s="205"/>
      <c r="W2560" s="205"/>
      <c r="X2560" s="205"/>
      <c r="Y2560" s="205"/>
      <c r="Z2560" s="205"/>
      <c r="AA2560" s="205"/>
      <c r="AB2560" s="205"/>
      <c r="AC2560" s="205"/>
      <c r="AD2560" s="205"/>
      <c r="AE2560" s="205"/>
      <c r="AF2560" s="205"/>
      <c r="AG2560" s="221">
        <v>2025</v>
      </c>
      <c r="AH2560" s="165"/>
      <c r="AI2560" s="175"/>
      <c r="AJ2560" s="152"/>
      <c r="AK2560" s="15">
        <f t="shared" ca="1" si="639"/>
        <v>2452</v>
      </c>
      <c r="AL2560" s="15" t="s">
        <v>155</v>
      </c>
      <c r="AM2560" s="15" t="str">
        <f t="shared" ca="1" si="635"/>
        <v>2452.</v>
      </c>
      <c r="AN2560" s="222"/>
      <c r="AO2560" s="15"/>
      <c r="AP2560" s="16"/>
    </row>
    <row r="2561" spans="1:42" ht="22.5" hidden="1" customHeight="1" x14ac:dyDescent="0.25">
      <c r="A2561" s="83" t="str">
        <f t="shared" ref="A2561:A2567" ca="1" si="642">AM2561</f>
        <v>2453.</v>
      </c>
      <c r="B2561" s="26">
        <v>4189</v>
      </c>
      <c r="C2561" s="40" t="s">
        <v>1007</v>
      </c>
      <c r="D2561" s="26">
        <v>1968</v>
      </c>
      <c r="E2561" s="135" t="s">
        <v>2957</v>
      </c>
      <c r="F2561" s="83" t="s">
        <v>2959</v>
      </c>
      <c r="G2561" s="26">
        <v>5</v>
      </c>
      <c r="H2561" s="26">
        <v>6</v>
      </c>
      <c r="I2561" s="303">
        <v>4446.3</v>
      </c>
      <c r="J2561" s="176">
        <v>2978.7</v>
      </c>
      <c r="K2561" s="303">
        <v>683.5</v>
      </c>
      <c r="L2561" s="144">
        <v>202</v>
      </c>
      <c r="M2561" s="303">
        <f t="shared" ref="M2561:M2616" si="643">R2561+T2561+V2561+X2561+Z2561+AB2561+AE2561+AF2561</f>
        <v>1094555.3399999999</v>
      </c>
      <c r="N2561" s="176"/>
      <c r="O2561" s="174"/>
      <c r="P2561" s="176"/>
      <c r="Q2561" s="176">
        <f t="shared" ref="Q2561:Q2616" si="644">M2561</f>
        <v>1094555.3399999999</v>
      </c>
      <c r="R2561" s="176"/>
      <c r="S2561" s="32"/>
      <c r="T2561" s="176"/>
      <c r="U2561" s="176"/>
      <c r="V2561" s="176"/>
      <c r="W2561" s="176"/>
      <c r="X2561" s="176"/>
      <c r="Y2561" s="176"/>
      <c r="Z2561" s="176"/>
      <c r="AA2561" s="176">
        <v>203.42</v>
      </c>
      <c r="AB2561" s="176">
        <f>AA2561*2677</f>
        <v>544555.34</v>
      </c>
      <c r="AC2561" s="176"/>
      <c r="AD2561" s="176"/>
      <c r="AE2561" s="176">
        <v>550000</v>
      </c>
      <c r="AF2561" s="176"/>
      <c r="AG2561" s="317">
        <v>2025</v>
      </c>
      <c r="AH2561" s="165"/>
      <c r="AI2561" s="175"/>
      <c r="AJ2561" s="162"/>
      <c r="AK2561" s="15">
        <f t="shared" ca="1" si="639"/>
        <v>2453</v>
      </c>
      <c r="AL2561" s="15" t="s">
        <v>155</v>
      </c>
      <c r="AM2561" s="15" t="str">
        <f t="shared" ca="1" si="635"/>
        <v>2453.</v>
      </c>
      <c r="AN2561" s="179"/>
      <c r="AO2561" s="15"/>
      <c r="AP2561" s="16"/>
    </row>
    <row r="2562" spans="1:42" ht="22.5" hidden="1" customHeight="1" x14ac:dyDescent="0.25">
      <c r="A2562" s="83" t="str">
        <f t="shared" ca="1" si="642"/>
        <v>2454.</v>
      </c>
      <c r="B2562" s="26">
        <v>4233</v>
      </c>
      <c r="C2562" s="242" t="s">
        <v>1185</v>
      </c>
      <c r="D2562" s="26">
        <v>1968</v>
      </c>
      <c r="E2562" s="135" t="s">
        <v>2957</v>
      </c>
      <c r="F2562" s="83" t="s">
        <v>2958</v>
      </c>
      <c r="G2562" s="26">
        <v>5</v>
      </c>
      <c r="H2562" s="26">
        <v>7</v>
      </c>
      <c r="I2562" s="205">
        <v>5098.2</v>
      </c>
      <c r="J2562" s="205">
        <v>3322</v>
      </c>
      <c r="K2562" s="205">
        <v>3322</v>
      </c>
      <c r="L2562" s="219">
        <v>111</v>
      </c>
      <c r="M2562" s="214">
        <f t="shared" si="643"/>
        <v>11926448</v>
      </c>
      <c r="N2562" s="205"/>
      <c r="O2562" s="211"/>
      <c r="P2562" s="205"/>
      <c r="Q2562" s="205">
        <f t="shared" si="644"/>
        <v>11926448</v>
      </c>
      <c r="R2562" s="205">
        <f>6209269+1106079</f>
        <v>7315348</v>
      </c>
      <c r="S2562" s="219"/>
      <c r="T2562" s="205"/>
      <c r="U2562" s="205">
        <v>1300</v>
      </c>
      <c r="V2562" s="205">
        <f>U2562*3547</f>
        <v>4611100</v>
      </c>
      <c r="W2562" s="205"/>
      <c r="X2562" s="205"/>
      <c r="Y2562" s="205"/>
      <c r="Z2562" s="205"/>
      <c r="AA2562" s="205"/>
      <c r="AB2562" s="205"/>
      <c r="AC2562" s="205"/>
      <c r="AD2562" s="205"/>
      <c r="AE2562" s="205"/>
      <c r="AF2562" s="205"/>
      <c r="AG2562" s="221">
        <v>2025</v>
      </c>
      <c r="AH2562" s="158"/>
      <c r="AI2562" s="175"/>
      <c r="AJ2562" s="153"/>
      <c r="AK2562" s="15">
        <f t="shared" ca="1" si="639"/>
        <v>2454</v>
      </c>
      <c r="AL2562" s="15" t="s">
        <v>155</v>
      </c>
      <c r="AM2562" s="15" t="str">
        <f t="shared" ca="1" si="635"/>
        <v>2454.</v>
      </c>
      <c r="AN2562" s="222"/>
      <c r="AO2562" s="15"/>
      <c r="AP2562" s="16"/>
    </row>
    <row r="2563" spans="1:42" ht="22.5" hidden="1" customHeight="1" x14ac:dyDescent="0.25">
      <c r="A2563" s="83" t="str">
        <f t="shared" ca="1" si="642"/>
        <v>2455.</v>
      </c>
      <c r="B2563" s="26">
        <v>4692</v>
      </c>
      <c r="C2563" s="252" t="s">
        <v>1027</v>
      </c>
      <c r="D2563" s="26">
        <v>1968</v>
      </c>
      <c r="E2563" s="135" t="s">
        <v>2957</v>
      </c>
      <c r="F2563" s="83" t="s">
        <v>2959</v>
      </c>
      <c r="G2563" s="26">
        <v>5</v>
      </c>
      <c r="H2563" s="26">
        <v>8</v>
      </c>
      <c r="I2563" s="214">
        <v>5987.4</v>
      </c>
      <c r="J2563" s="205">
        <v>3913.1</v>
      </c>
      <c r="K2563" s="214">
        <v>3913.1</v>
      </c>
      <c r="L2563" s="263">
        <v>255</v>
      </c>
      <c r="M2563" s="214">
        <f t="shared" si="643"/>
        <v>2368872</v>
      </c>
      <c r="N2563" s="205"/>
      <c r="O2563" s="211"/>
      <c r="P2563" s="205"/>
      <c r="Q2563" s="205">
        <f t="shared" si="644"/>
        <v>2368872</v>
      </c>
      <c r="R2563" s="205">
        <f>961272+1407600</f>
        <v>2368872</v>
      </c>
      <c r="S2563" s="219"/>
      <c r="T2563" s="205"/>
      <c r="U2563" s="205"/>
      <c r="V2563" s="205"/>
      <c r="W2563" s="205"/>
      <c r="X2563" s="205"/>
      <c r="Y2563" s="205"/>
      <c r="Z2563" s="205"/>
      <c r="AA2563" s="205"/>
      <c r="AB2563" s="205"/>
      <c r="AC2563" s="205"/>
      <c r="AD2563" s="205"/>
      <c r="AE2563" s="205"/>
      <c r="AF2563" s="205"/>
      <c r="AG2563" s="221">
        <v>2025</v>
      </c>
      <c r="AH2563" s="165"/>
      <c r="AI2563" s="175"/>
      <c r="AJ2563" s="152"/>
      <c r="AK2563" s="15">
        <f t="shared" ca="1" si="639"/>
        <v>2455</v>
      </c>
      <c r="AL2563" s="15" t="s">
        <v>155</v>
      </c>
      <c r="AM2563" s="15" t="str">
        <f t="shared" ref="AM2563:AM2626" ca="1" si="645">CONCATENATE(AK2563,AL2563)</f>
        <v>2455.</v>
      </c>
      <c r="AN2563" s="222"/>
      <c r="AO2563" s="15"/>
      <c r="AP2563" s="16"/>
    </row>
    <row r="2564" spans="1:42" ht="22.5" hidden="1" customHeight="1" x14ac:dyDescent="0.25">
      <c r="A2564" s="83" t="str">
        <f t="shared" ca="1" si="642"/>
        <v>2456.</v>
      </c>
      <c r="B2564" s="26">
        <v>4762</v>
      </c>
      <c r="C2564" s="313" t="s">
        <v>1068</v>
      </c>
      <c r="D2564" s="26">
        <v>1968</v>
      </c>
      <c r="E2564" s="135" t="s">
        <v>2957</v>
      </c>
      <c r="F2564" s="83" t="s">
        <v>2959</v>
      </c>
      <c r="G2564" s="26">
        <v>2</v>
      </c>
      <c r="H2564" s="26">
        <v>2</v>
      </c>
      <c r="I2564" s="214">
        <v>539.4</v>
      </c>
      <c r="J2564" s="214">
        <v>369.6</v>
      </c>
      <c r="K2564" s="214">
        <v>369.6</v>
      </c>
      <c r="L2564" s="263">
        <v>36</v>
      </c>
      <c r="M2564" s="214">
        <f t="shared" si="643"/>
        <v>387661.83</v>
      </c>
      <c r="N2564" s="205"/>
      <c r="O2564" s="211"/>
      <c r="P2564" s="205"/>
      <c r="Q2564" s="205">
        <f t="shared" si="644"/>
        <v>387661.83</v>
      </c>
      <c r="R2564" s="205">
        <f>187427.64+200234.19</f>
        <v>387661.83</v>
      </c>
      <c r="S2564" s="219"/>
      <c r="T2564" s="205"/>
      <c r="U2564" s="205"/>
      <c r="V2564" s="205"/>
      <c r="W2564" s="205"/>
      <c r="X2564" s="205"/>
      <c r="Y2564" s="205"/>
      <c r="Z2564" s="205"/>
      <c r="AA2564" s="205"/>
      <c r="AB2564" s="205"/>
      <c r="AC2564" s="205"/>
      <c r="AD2564" s="205"/>
      <c r="AE2564" s="205"/>
      <c r="AF2564" s="205"/>
      <c r="AG2564" s="221">
        <v>2025</v>
      </c>
      <c r="AH2564" s="165"/>
      <c r="AI2564" s="175"/>
      <c r="AJ2564" s="152"/>
      <c r="AK2564" s="15">
        <f t="shared" ca="1" si="639"/>
        <v>2456</v>
      </c>
      <c r="AL2564" s="15" t="s">
        <v>155</v>
      </c>
      <c r="AM2564" s="15" t="str">
        <f t="shared" ca="1" si="645"/>
        <v>2456.</v>
      </c>
      <c r="AN2564" s="222"/>
      <c r="AO2564" s="15"/>
      <c r="AP2564" s="16"/>
    </row>
    <row r="2565" spans="1:42" ht="22.5" hidden="1" customHeight="1" x14ac:dyDescent="0.25">
      <c r="A2565" s="83" t="str">
        <f t="shared" ca="1" si="642"/>
        <v>2457.</v>
      </c>
      <c r="B2565" s="26">
        <v>4814</v>
      </c>
      <c r="C2565" s="252" t="s">
        <v>1032</v>
      </c>
      <c r="D2565" s="26">
        <v>1968</v>
      </c>
      <c r="E2565" s="135" t="s">
        <v>2957</v>
      </c>
      <c r="F2565" s="83" t="s">
        <v>2959</v>
      </c>
      <c r="G2565" s="26">
        <v>5</v>
      </c>
      <c r="H2565" s="26">
        <v>4</v>
      </c>
      <c r="I2565" s="214">
        <v>3344</v>
      </c>
      <c r="J2565" s="214">
        <v>3069</v>
      </c>
      <c r="K2565" s="214">
        <v>3069</v>
      </c>
      <c r="L2565" s="263">
        <v>141</v>
      </c>
      <c r="M2565" s="214">
        <f t="shared" si="643"/>
        <v>1163616</v>
      </c>
      <c r="N2565" s="205"/>
      <c r="O2565" s="211"/>
      <c r="P2565" s="205"/>
      <c r="Q2565" s="205">
        <f t="shared" si="644"/>
        <v>1163616</v>
      </c>
      <c r="R2565" s="205">
        <v>1163616</v>
      </c>
      <c r="S2565" s="219"/>
      <c r="T2565" s="205"/>
      <c r="U2565" s="205"/>
      <c r="V2565" s="205"/>
      <c r="W2565" s="205"/>
      <c r="X2565" s="205"/>
      <c r="Y2565" s="205"/>
      <c r="Z2565" s="205"/>
      <c r="AA2565" s="205"/>
      <c r="AB2565" s="205"/>
      <c r="AC2565" s="205"/>
      <c r="AD2565" s="205"/>
      <c r="AE2565" s="205"/>
      <c r="AF2565" s="205"/>
      <c r="AG2565" s="221">
        <v>2025</v>
      </c>
      <c r="AH2565" s="158"/>
      <c r="AI2565" s="175"/>
      <c r="AJ2565" s="152"/>
      <c r="AK2565" s="15">
        <f t="shared" ca="1" si="639"/>
        <v>2457</v>
      </c>
      <c r="AL2565" s="15" t="s">
        <v>155</v>
      </c>
      <c r="AM2565" s="15" t="str">
        <f t="shared" ca="1" si="645"/>
        <v>2457.</v>
      </c>
      <c r="AN2565" s="222"/>
      <c r="AO2565" s="15"/>
      <c r="AP2565" s="16"/>
    </row>
    <row r="2566" spans="1:42" ht="22.5" hidden="1" customHeight="1" x14ac:dyDescent="0.25">
      <c r="A2566" s="83" t="str">
        <f t="shared" ca="1" si="642"/>
        <v>2458.</v>
      </c>
      <c r="B2566" s="26">
        <v>5020</v>
      </c>
      <c r="C2566" s="252" t="s">
        <v>1045</v>
      </c>
      <c r="D2566" s="26">
        <v>1971</v>
      </c>
      <c r="E2566" s="135" t="s">
        <v>2957</v>
      </c>
      <c r="F2566" s="83" t="s">
        <v>2959</v>
      </c>
      <c r="G2566" s="26">
        <v>9</v>
      </c>
      <c r="H2566" s="26">
        <v>1</v>
      </c>
      <c r="I2566" s="205">
        <v>2782.9</v>
      </c>
      <c r="J2566" s="205">
        <v>2509.3000000000002</v>
      </c>
      <c r="K2566" s="205">
        <v>2177.9</v>
      </c>
      <c r="L2566" s="219">
        <v>108</v>
      </c>
      <c r="M2566" s="214">
        <f t="shared" si="643"/>
        <v>670956</v>
      </c>
      <c r="N2566" s="205"/>
      <c r="O2566" s="211"/>
      <c r="P2566" s="205"/>
      <c r="Q2566" s="205">
        <f t="shared" si="644"/>
        <v>670956</v>
      </c>
      <c r="R2566" s="205">
        <v>670956</v>
      </c>
      <c r="S2566" s="219"/>
      <c r="T2566" s="205"/>
      <c r="U2566" s="205"/>
      <c r="V2566" s="205"/>
      <c r="W2566" s="205"/>
      <c r="X2566" s="205"/>
      <c r="Y2566" s="205"/>
      <c r="Z2566" s="205"/>
      <c r="AA2566" s="205"/>
      <c r="AB2566" s="205"/>
      <c r="AC2566" s="205"/>
      <c r="AD2566" s="205"/>
      <c r="AE2566" s="205"/>
      <c r="AF2566" s="205"/>
      <c r="AG2566" s="221">
        <v>2025</v>
      </c>
      <c r="AH2566" s="165"/>
      <c r="AI2566" s="175"/>
      <c r="AJ2566" s="152"/>
      <c r="AK2566" s="15">
        <f t="shared" ca="1" si="639"/>
        <v>2458</v>
      </c>
      <c r="AL2566" s="15" t="s">
        <v>155</v>
      </c>
      <c r="AM2566" s="15" t="str">
        <f t="shared" ca="1" si="645"/>
        <v>2458.</v>
      </c>
      <c r="AN2566" s="222"/>
      <c r="AO2566" s="15"/>
      <c r="AP2566" s="16"/>
    </row>
    <row r="2567" spans="1:42" ht="23.25" hidden="1" customHeight="1" x14ac:dyDescent="0.25">
      <c r="A2567" s="83" t="str">
        <f t="shared" ca="1" si="642"/>
        <v>2459.</v>
      </c>
      <c r="B2567" s="26">
        <v>5312</v>
      </c>
      <c r="C2567" s="313" t="s">
        <v>1079</v>
      </c>
      <c r="D2567" s="26">
        <v>1968</v>
      </c>
      <c r="E2567" s="135" t="s">
        <v>2957</v>
      </c>
      <c r="F2567" s="83" t="s">
        <v>2959</v>
      </c>
      <c r="G2567" s="26">
        <v>5</v>
      </c>
      <c r="H2567" s="26">
        <v>6</v>
      </c>
      <c r="I2567" s="214">
        <v>4982.8999999999996</v>
      </c>
      <c r="J2567" s="214">
        <v>4550</v>
      </c>
      <c r="K2567" s="214">
        <v>4550</v>
      </c>
      <c r="L2567" s="263">
        <v>196</v>
      </c>
      <c r="M2567" s="214">
        <f t="shared" si="643"/>
        <v>1732500</v>
      </c>
      <c r="N2567" s="205"/>
      <c r="O2567" s="211"/>
      <c r="P2567" s="205"/>
      <c r="Q2567" s="205">
        <f t="shared" si="644"/>
        <v>1732500</v>
      </c>
      <c r="R2567" s="205">
        <v>1732500</v>
      </c>
      <c r="S2567" s="219"/>
      <c r="T2567" s="205"/>
      <c r="U2567" s="205"/>
      <c r="V2567" s="205"/>
      <c r="W2567" s="205"/>
      <c r="X2567" s="205"/>
      <c r="Y2567" s="205"/>
      <c r="Z2567" s="205"/>
      <c r="AA2567" s="205"/>
      <c r="AB2567" s="205"/>
      <c r="AC2567" s="205"/>
      <c r="AD2567" s="205"/>
      <c r="AE2567" s="205"/>
      <c r="AF2567" s="205"/>
      <c r="AG2567" s="221">
        <v>2025</v>
      </c>
      <c r="AH2567" s="165"/>
      <c r="AI2567" s="175"/>
      <c r="AJ2567" s="152"/>
      <c r="AK2567" s="15">
        <f t="shared" ca="1" si="639"/>
        <v>2459</v>
      </c>
      <c r="AL2567" s="15" t="s">
        <v>155</v>
      </c>
      <c r="AM2567" s="15" t="str">
        <f t="shared" ca="1" si="645"/>
        <v>2459.</v>
      </c>
      <c r="AN2567" s="222"/>
      <c r="AO2567" s="15"/>
      <c r="AP2567" s="16"/>
    </row>
    <row r="2568" spans="1:42" ht="22.5" hidden="1" customHeight="1" x14ac:dyDescent="0.25">
      <c r="A2568" s="83" t="str">
        <f t="shared" ref="A2568:A2576" ca="1" si="646">AM2568</f>
        <v>2460.</v>
      </c>
      <c r="B2568" s="26">
        <v>5343</v>
      </c>
      <c r="C2568" s="47" t="s">
        <v>1829</v>
      </c>
      <c r="D2568" s="26">
        <v>1968</v>
      </c>
      <c r="E2568" s="135" t="s">
        <v>2957</v>
      </c>
      <c r="F2568" s="83" t="s">
        <v>2958</v>
      </c>
      <c r="G2568" s="26">
        <v>5</v>
      </c>
      <c r="H2568" s="26">
        <v>5</v>
      </c>
      <c r="I2568" s="205">
        <v>6858</v>
      </c>
      <c r="J2568" s="205">
        <v>4798.5</v>
      </c>
      <c r="K2568" s="205">
        <v>4584.7</v>
      </c>
      <c r="L2568" s="219">
        <v>245</v>
      </c>
      <c r="M2568" s="214">
        <f t="shared" si="643"/>
        <v>3021480</v>
      </c>
      <c r="N2568" s="205"/>
      <c r="O2568" s="211"/>
      <c r="P2568" s="205"/>
      <c r="Q2568" s="205">
        <f t="shared" si="644"/>
        <v>3021480</v>
      </c>
      <c r="R2568" s="205">
        <v>3021480</v>
      </c>
      <c r="S2568" s="219"/>
      <c r="T2568" s="205"/>
      <c r="U2568" s="205"/>
      <c r="V2568" s="205"/>
      <c r="W2568" s="205"/>
      <c r="X2568" s="205"/>
      <c r="Y2568" s="205"/>
      <c r="Z2568" s="205"/>
      <c r="AA2568" s="205"/>
      <c r="AB2568" s="205"/>
      <c r="AC2568" s="209"/>
      <c r="AD2568" s="209"/>
      <c r="AE2568" s="205"/>
      <c r="AF2568" s="205"/>
      <c r="AG2568" s="221">
        <v>2025</v>
      </c>
      <c r="AH2568" s="165"/>
      <c r="AI2568" s="175"/>
      <c r="AJ2568" s="152"/>
      <c r="AK2568" s="15">
        <f t="shared" ca="1" si="639"/>
        <v>2460</v>
      </c>
      <c r="AL2568" s="15" t="s">
        <v>155</v>
      </c>
      <c r="AM2568" s="15" t="str">
        <f t="shared" ca="1" si="645"/>
        <v>2460.</v>
      </c>
      <c r="AN2568" s="222"/>
      <c r="AO2568" s="15"/>
      <c r="AP2568" s="16"/>
    </row>
    <row r="2569" spans="1:42" ht="22.5" hidden="1" customHeight="1" x14ac:dyDescent="0.25">
      <c r="A2569" s="83" t="str">
        <f t="shared" ca="1" si="646"/>
        <v>2461.</v>
      </c>
      <c r="B2569" s="26">
        <v>5376</v>
      </c>
      <c r="C2569" s="313" t="s">
        <v>1084</v>
      </c>
      <c r="D2569" s="26">
        <v>1968</v>
      </c>
      <c r="E2569" s="135" t="s">
        <v>2957</v>
      </c>
      <c r="F2569" s="83" t="s">
        <v>2959</v>
      </c>
      <c r="G2569" s="26">
        <v>5</v>
      </c>
      <c r="H2569" s="26">
        <v>6</v>
      </c>
      <c r="I2569" s="214">
        <v>4996.8999999999996</v>
      </c>
      <c r="J2569" s="214">
        <v>4467.8999999999996</v>
      </c>
      <c r="K2569" s="214">
        <v>4467.8999999999996</v>
      </c>
      <c r="L2569" s="263">
        <v>178</v>
      </c>
      <c r="M2569" s="214">
        <f t="shared" si="643"/>
        <v>938400</v>
      </c>
      <c r="N2569" s="205"/>
      <c r="O2569" s="211"/>
      <c r="P2569" s="205"/>
      <c r="Q2569" s="205">
        <f t="shared" si="644"/>
        <v>938400</v>
      </c>
      <c r="R2569" s="205">
        <v>938400</v>
      </c>
      <c r="S2569" s="219"/>
      <c r="T2569" s="205"/>
      <c r="U2569" s="205"/>
      <c r="V2569" s="205"/>
      <c r="W2569" s="205"/>
      <c r="X2569" s="205"/>
      <c r="Y2569" s="205"/>
      <c r="Z2569" s="205"/>
      <c r="AA2569" s="205"/>
      <c r="AB2569" s="205"/>
      <c r="AC2569" s="205"/>
      <c r="AD2569" s="205"/>
      <c r="AE2569" s="205"/>
      <c r="AF2569" s="205"/>
      <c r="AG2569" s="221">
        <v>2025</v>
      </c>
      <c r="AH2569" s="158"/>
      <c r="AI2569" s="175"/>
      <c r="AJ2569" s="152"/>
      <c r="AK2569" s="15">
        <f t="shared" ca="1" si="639"/>
        <v>2461</v>
      </c>
      <c r="AL2569" s="15" t="s">
        <v>155</v>
      </c>
      <c r="AM2569" s="15" t="str">
        <f t="shared" ca="1" si="645"/>
        <v>2461.</v>
      </c>
      <c r="AN2569" s="222"/>
      <c r="AO2569" s="15"/>
      <c r="AP2569" s="16"/>
    </row>
    <row r="2570" spans="1:42" ht="22.5" hidden="1" customHeight="1" x14ac:dyDescent="0.25">
      <c r="A2570" s="83" t="str">
        <f t="shared" ca="1" si="646"/>
        <v>2462.</v>
      </c>
      <c r="B2570" s="26">
        <v>4361</v>
      </c>
      <c r="C2570" s="242" t="s">
        <v>816</v>
      </c>
      <c r="D2570" s="26">
        <v>1969</v>
      </c>
      <c r="E2570" s="135" t="s">
        <v>2957</v>
      </c>
      <c r="F2570" s="83" t="s">
        <v>2959</v>
      </c>
      <c r="G2570" s="26">
        <v>5</v>
      </c>
      <c r="H2570" s="26">
        <v>6</v>
      </c>
      <c r="I2570" s="205">
        <v>4866.8</v>
      </c>
      <c r="J2570" s="205">
        <v>4475.3</v>
      </c>
      <c r="K2570" s="205">
        <v>4475.3</v>
      </c>
      <c r="L2570" s="219">
        <v>202</v>
      </c>
      <c r="M2570" s="214">
        <f t="shared" si="643"/>
        <v>1858032</v>
      </c>
      <c r="N2570" s="205"/>
      <c r="O2570" s="211"/>
      <c r="P2570" s="205"/>
      <c r="Q2570" s="205">
        <f t="shared" si="644"/>
        <v>1858032</v>
      </c>
      <c r="R2570" s="205">
        <v>1858032</v>
      </c>
      <c r="S2570" s="219"/>
      <c r="T2570" s="205"/>
      <c r="U2570" s="205"/>
      <c r="V2570" s="205"/>
      <c r="W2570" s="205"/>
      <c r="X2570" s="205"/>
      <c r="Y2570" s="205"/>
      <c r="Z2570" s="205"/>
      <c r="AA2570" s="205"/>
      <c r="AB2570" s="205"/>
      <c r="AC2570" s="205"/>
      <c r="AD2570" s="205"/>
      <c r="AE2570" s="205"/>
      <c r="AF2570" s="205"/>
      <c r="AG2570" s="221">
        <v>2025</v>
      </c>
      <c r="AH2570" s="159"/>
      <c r="AI2570" s="175"/>
      <c r="AJ2570" s="153"/>
      <c r="AK2570" s="15">
        <f t="shared" ca="1" si="639"/>
        <v>2462</v>
      </c>
      <c r="AL2570" s="15" t="s">
        <v>155</v>
      </c>
      <c r="AM2570" s="15" t="str">
        <f t="shared" ca="1" si="645"/>
        <v>2462.</v>
      </c>
      <c r="AN2570" s="222"/>
      <c r="AO2570" s="15"/>
      <c r="AP2570" s="16"/>
    </row>
    <row r="2571" spans="1:42" ht="22.5" hidden="1" customHeight="1" x14ac:dyDescent="0.25">
      <c r="A2571" s="83" t="str">
        <f t="shared" ca="1" si="646"/>
        <v>2463.</v>
      </c>
      <c r="B2571" s="26">
        <v>4375</v>
      </c>
      <c r="C2571" s="252" t="s">
        <v>817</v>
      </c>
      <c r="D2571" s="26">
        <v>1969</v>
      </c>
      <c r="E2571" s="135" t="s">
        <v>2957</v>
      </c>
      <c r="F2571" s="83" t="s">
        <v>2959</v>
      </c>
      <c r="G2571" s="26">
        <v>2</v>
      </c>
      <c r="H2571" s="26">
        <v>1</v>
      </c>
      <c r="I2571" s="214">
        <v>342.5</v>
      </c>
      <c r="J2571" s="214">
        <v>316</v>
      </c>
      <c r="K2571" s="214">
        <v>316</v>
      </c>
      <c r="L2571" s="263">
        <v>16</v>
      </c>
      <c r="M2571" s="214">
        <f t="shared" si="643"/>
        <v>674126</v>
      </c>
      <c r="N2571" s="205"/>
      <c r="O2571" s="211"/>
      <c r="P2571" s="205"/>
      <c r="Q2571" s="205">
        <f t="shared" si="644"/>
        <v>674126</v>
      </c>
      <c r="R2571" s="205">
        <v>674126</v>
      </c>
      <c r="S2571" s="219"/>
      <c r="T2571" s="205"/>
      <c r="U2571" s="205"/>
      <c r="V2571" s="205"/>
      <c r="W2571" s="205"/>
      <c r="X2571" s="205"/>
      <c r="Y2571" s="205"/>
      <c r="Z2571" s="205"/>
      <c r="AA2571" s="205"/>
      <c r="AB2571" s="205"/>
      <c r="AC2571" s="205"/>
      <c r="AD2571" s="205"/>
      <c r="AE2571" s="205"/>
      <c r="AF2571" s="205"/>
      <c r="AG2571" s="221">
        <v>2025</v>
      </c>
      <c r="AH2571" s="165"/>
      <c r="AI2571" s="175"/>
      <c r="AJ2571" s="152"/>
      <c r="AK2571" s="15">
        <f t="shared" ca="1" si="639"/>
        <v>2463</v>
      </c>
      <c r="AL2571" s="15" t="s">
        <v>155</v>
      </c>
      <c r="AM2571" s="15" t="str">
        <f t="shared" ca="1" si="645"/>
        <v>2463.</v>
      </c>
      <c r="AN2571" s="222"/>
      <c r="AO2571" s="15"/>
      <c r="AP2571" s="16"/>
    </row>
    <row r="2572" spans="1:42" ht="23.25" hidden="1" customHeight="1" x14ac:dyDescent="0.25">
      <c r="A2572" s="83" t="str">
        <f t="shared" ca="1" si="646"/>
        <v>2464.</v>
      </c>
      <c r="B2572" s="26">
        <v>4454</v>
      </c>
      <c r="C2572" s="40" t="s">
        <v>1852</v>
      </c>
      <c r="D2572" s="26">
        <v>1969</v>
      </c>
      <c r="E2572" s="135" t="s">
        <v>2957</v>
      </c>
      <c r="F2572" s="83" t="s">
        <v>2959</v>
      </c>
      <c r="G2572" s="26">
        <v>5</v>
      </c>
      <c r="H2572" s="26">
        <v>8</v>
      </c>
      <c r="I2572" s="205">
        <v>5320</v>
      </c>
      <c r="J2572" s="205">
        <v>6837.5</v>
      </c>
      <c r="K2572" s="205">
        <v>5321.7</v>
      </c>
      <c r="L2572" s="219">
        <v>255</v>
      </c>
      <c r="M2572" s="214">
        <f t="shared" si="643"/>
        <v>3185868</v>
      </c>
      <c r="N2572" s="205"/>
      <c r="O2572" s="211"/>
      <c r="P2572" s="205"/>
      <c r="Q2572" s="205">
        <f t="shared" si="644"/>
        <v>3185868</v>
      </c>
      <c r="R2572" s="205">
        <v>3185868</v>
      </c>
      <c r="S2572" s="219"/>
      <c r="T2572" s="205"/>
      <c r="U2572" s="205"/>
      <c r="V2572" s="205"/>
      <c r="W2572" s="205"/>
      <c r="X2572" s="205"/>
      <c r="Y2572" s="205"/>
      <c r="Z2572" s="205"/>
      <c r="AA2572" s="205"/>
      <c r="AB2572" s="205"/>
      <c r="AC2572" s="209"/>
      <c r="AD2572" s="209"/>
      <c r="AE2572" s="205"/>
      <c r="AF2572" s="205"/>
      <c r="AG2572" s="221">
        <v>2025</v>
      </c>
      <c r="AH2572" s="158"/>
      <c r="AI2572" s="175"/>
      <c r="AJ2572" s="152"/>
      <c r="AK2572" s="15">
        <f t="shared" ca="1" si="639"/>
        <v>2464</v>
      </c>
      <c r="AL2572" s="15" t="s">
        <v>155</v>
      </c>
      <c r="AM2572" s="15" t="str">
        <f t="shared" ca="1" si="645"/>
        <v>2464.</v>
      </c>
      <c r="AN2572" s="222"/>
      <c r="AP2572" s="16"/>
    </row>
    <row r="2573" spans="1:42" ht="22.5" hidden="1" customHeight="1" x14ac:dyDescent="0.25">
      <c r="A2573" s="83" t="str">
        <f t="shared" ca="1" si="646"/>
        <v>2465.</v>
      </c>
      <c r="B2573" s="26">
        <v>4939</v>
      </c>
      <c r="C2573" s="242" t="s">
        <v>1186</v>
      </c>
      <c r="D2573" s="26">
        <v>1969</v>
      </c>
      <c r="E2573" s="135" t="s">
        <v>2957</v>
      </c>
      <c r="F2573" s="83" t="s">
        <v>2959</v>
      </c>
      <c r="G2573" s="26">
        <v>5</v>
      </c>
      <c r="H2573" s="26">
        <v>4</v>
      </c>
      <c r="I2573" s="205">
        <v>3202.5</v>
      </c>
      <c r="J2573" s="205">
        <v>2893.2</v>
      </c>
      <c r="K2573" s="205">
        <v>2893.2</v>
      </c>
      <c r="L2573" s="219">
        <v>144</v>
      </c>
      <c r="M2573" s="214">
        <f t="shared" si="643"/>
        <v>175767</v>
      </c>
      <c r="N2573" s="205"/>
      <c r="O2573" s="211"/>
      <c r="P2573" s="205"/>
      <c r="Q2573" s="205">
        <f t="shared" si="644"/>
        <v>175767</v>
      </c>
      <c r="R2573" s="205">
        <v>175767</v>
      </c>
      <c r="S2573" s="219"/>
      <c r="T2573" s="205"/>
      <c r="U2573" s="205"/>
      <c r="V2573" s="205"/>
      <c r="W2573" s="205"/>
      <c r="X2573" s="205"/>
      <c r="Y2573" s="205"/>
      <c r="Z2573" s="205"/>
      <c r="AA2573" s="205"/>
      <c r="AB2573" s="205"/>
      <c r="AC2573" s="205"/>
      <c r="AD2573" s="205"/>
      <c r="AE2573" s="205"/>
      <c r="AF2573" s="205"/>
      <c r="AG2573" s="221">
        <v>2025</v>
      </c>
      <c r="AH2573" s="159"/>
      <c r="AI2573" s="175"/>
      <c r="AJ2573" s="153"/>
      <c r="AK2573" s="15">
        <f t="shared" ca="1" si="639"/>
        <v>2465</v>
      </c>
      <c r="AL2573" s="15" t="s">
        <v>155</v>
      </c>
      <c r="AM2573" s="15" t="str">
        <f t="shared" ca="1" si="645"/>
        <v>2465.</v>
      </c>
      <c r="AN2573" s="222"/>
      <c r="AO2573" s="15"/>
      <c r="AP2573" s="16"/>
    </row>
    <row r="2574" spans="1:42" ht="22.5" hidden="1" customHeight="1" x14ac:dyDescent="0.25">
      <c r="A2574" s="83" t="str">
        <f t="shared" ca="1" si="646"/>
        <v>2466.</v>
      </c>
      <c r="B2574" s="26">
        <v>4152</v>
      </c>
      <c r="C2574" s="28" t="s">
        <v>1058</v>
      </c>
      <c r="D2574" s="26">
        <v>1969</v>
      </c>
      <c r="E2574" s="135" t="s">
        <v>2957</v>
      </c>
      <c r="F2574" s="83" t="s">
        <v>2959</v>
      </c>
      <c r="G2574" s="26">
        <v>9</v>
      </c>
      <c r="H2574" s="26">
        <v>1</v>
      </c>
      <c r="I2574" s="214">
        <v>1949</v>
      </c>
      <c r="J2574" s="205">
        <v>1949</v>
      </c>
      <c r="K2574" s="214">
        <v>1949</v>
      </c>
      <c r="L2574" s="263">
        <v>66</v>
      </c>
      <c r="M2574" s="214">
        <f t="shared" si="643"/>
        <v>412854</v>
      </c>
      <c r="N2574" s="205"/>
      <c r="O2574" s="211"/>
      <c r="P2574" s="205"/>
      <c r="Q2574" s="205">
        <f t="shared" si="644"/>
        <v>412854</v>
      </c>
      <c r="R2574" s="205">
        <v>412854</v>
      </c>
      <c r="S2574" s="219"/>
      <c r="T2574" s="205"/>
      <c r="U2574" s="205"/>
      <c r="V2574" s="205"/>
      <c r="W2574" s="205"/>
      <c r="X2574" s="205"/>
      <c r="Y2574" s="205"/>
      <c r="Z2574" s="205"/>
      <c r="AA2574" s="205"/>
      <c r="AB2574" s="205"/>
      <c r="AC2574" s="205"/>
      <c r="AD2574" s="205"/>
      <c r="AE2574" s="205"/>
      <c r="AF2574" s="205"/>
      <c r="AG2574" s="221">
        <v>2025</v>
      </c>
      <c r="AH2574" s="165"/>
      <c r="AI2574" s="175"/>
      <c r="AJ2574" s="152"/>
      <c r="AK2574" s="15">
        <f t="shared" ca="1" si="639"/>
        <v>2466</v>
      </c>
      <c r="AL2574" s="15" t="s">
        <v>155</v>
      </c>
      <c r="AM2574" s="15" t="str">
        <f t="shared" ca="1" si="645"/>
        <v>2466.</v>
      </c>
      <c r="AN2574" s="222"/>
      <c r="AO2574" s="15"/>
      <c r="AP2574" s="16"/>
    </row>
    <row r="2575" spans="1:42" ht="22.5" hidden="1" customHeight="1" x14ac:dyDescent="0.25">
      <c r="A2575" s="83" t="str">
        <f t="shared" ca="1" si="646"/>
        <v>2467.</v>
      </c>
      <c r="B2575" s="26">
        <v>4195</v>
      </c>
      <c r="C2575" s="252" t="s">
        <v>1008</v>
      </c>
      <c r="D2575" s="26">
        <v>1969</v>
      </c>
      <c r="E2575" s="135" t="s">
        <v>2957</v>
      </c>
      <c r="F2575" s="83" t="s">
        <v>2958</v>
      </c>
      <c r="G2575" s="26">
        <v>5</v>
      </c>
      <c r="H2575" s="26">
        <v>5</v>
      </c>
      <c r="I2575" s="214">
        <v>4863.3</v>
      </c>
      <c r="J2575" s="214">
        <v>3366.7</v>
      </c>
      <c r="K2575" s="214">
        <v>3366.7</v>
      </c>
      <c r="L2575" s="263">
        <v>256</v>
      </c>
      <c r="M2575" s="214">
        <f t="shared" si="643"/>
        <v>6834663</v>
      </c>
      <c r="N2575" s="205"/>
      <c r="O2575" s="211"/>
      <c r="P2575" s="205"/>
      <c r="Q2575" s="205">
        <f t="shared" si="644"/>
        <v>6834663</v>
      </c>
      <c r="R2575" s="205">
        <v>6834663</v>
      </c>
      <c r="S2575" s="219"/>
      <c r="T2575" s="205"/>
      <c r="U2575" s="205"/>
      <c r="V2575" s="205"/>
      <c r="W2575" s="205"/>
      <c r="X2575" s="205"/>
      <c r="Y2575" s="205"/>
      <c r="Z2575" s="205"/>
      <c r="AA2575" s="205"/>
      <c r="AB2575" s="205"/>
      <c r="AC2575" s="205"/>
      <c r="AD2575" s="205"/>
      <c r="AE2575" s="205"/>
      <c r="AF2575" s="205"/>
      <c r="AG2575" s="221">
        <v>2025</v>
      </c>
      <c r="AH2575" s="165"/>
      <c r="AI2575" s="175"/>
      <c r="AJ2575" s="152"/>
      <c r="AK2575" s="15">
        <f t="shared" ca="1" si="639"/>
        <v>2467</v>
      </c>
      <c r="AL2575" s="15" t="s">
        <v>155</v>
      </c>
      <c r="AM2575" s="15" t="str">
        <f t="shared" ca="1" si="645"/>
        <v>2467.</v>
      </c>
      <c r="AN2575" s="222"/>
      <c r="AO2575" s="15"/>
      <c r="AP2575" s="16"/>
    </row>
    <row r="2576" spans="1:42" ht="22.5" hidden="1" customHeight="1" x14ac:dyDescent="0.25">
      <c r="A2576" s="83" t="str">
        <f t="shared" ca="1" si="646"/>
        <v>2468.</v>
      </c>
      <c r="B2576" s="26">
        <v>4204</v>
      </c>
      <c r="C2576" s="313" t="s">
        <v>1061</v>
      </c>
      <c r="D2576" s="26">
        <v>1969</v>
      </c>
      <c r="E2576" s="135" t="s">
        <v>2957</v>
      </c>
      <c r="F2576" s="83" t="s">
        <v>2958</v>
      </c>
      <c r="G2576" s="26">
        <v>5</v>
      </c>
      <c r="H2576" s="26">
        <v>5</v>
      </c>
      <c r="I2576" s="214">
        <v>3410.6</v>
      </c>
      <c r="J2576" s="214">
        <v>2177.6999999999998</v>
      </c>
      <c r="K2576" s="214">
        <v>2177.6999999999998</v>
      </c>
      <c r="L2576" s="263">
        <v>154</v>
      </c>
      <c r="M2576" s="214">
        <f t="shared" si="643"/>
        <v>2000600</v>
      </c>
      <c r="N2576" s="205"/>
      <c r="O2576" s="211"/>
      <c r="P2576" s="205"/>
      <c r="Q2576" s="205">
        <f t="shared" si="644"/>
        <v>2000600</v>
      </c>
      <c r="R2576" s="205">
        <v>2000600</v>
      </c>
      <c r="S2576" s="219"/>
      <c r="T2576" s="205"/>
      <c r="U2576" s="205"/>
      <c r="V2576" s="205"/>
      <c r="W2576" s="205"/>
      <c r="X2576" s="205"/>
      <c r="Y2576" s="205"/>
      <c r="Z2576" s="205"/>
      <c r="AA2576" s="205"/>
      <c r="AB2576" s="205"/>
      <c r="AC2576" s="205"/>
      <c r="AD2576" s="205"/>
      <c r="AE2576" s="205"/>
      <c r="AF2576" s="205"/>
      <c r="AG2576" s="221">
        <v>2025</v>
      </c>
      <c r="AH2576" s="158"/>
      <c r="AI2576" s="175"/>
      <c r="AJ2576" s="152"/>
      <c r="AK2576" s="15">
        <f t="shared" ca="1" si="639"/>
        <v>2468</v>
      </c>
      <c r="AL2576" s="15" t="s">
        <v>155</v>
      </c>
      <c r="AM2576" s="15" t="str">
        <f t="shared" ca="1" si="645"/>
        <v>2468.</v>
      </c>
      <c r="AN2576" s="222"/>
      <c r="AO2576" s="15"/>
      <c r="AP2576" s="16"/>
    </row>
    <row r="2577" spans="1:42" ht="22.5" hidden="1" customHeight="1" x14ac:dyDescent="0.25">
      <c r="A2577" s="83" t="str">
        <f t="shared" ref="A2577:A2631" ca="1" si="647">AM2577</f>
        <v>2469.</v>
      </c>
      <c r="B2577" s="26">
        <v>4427</v>
      </c>
      <c r="C2577" s="28" t="s">
        <v>819</v>
      </c>
      <c r="D2577" s="26">
        <v>1970</v>
      </c>
      <c r="E2577" s="135" t="s">
        <v>2957</v>
      </c>
      <c r="F2577" s="83" t="s">
        <v>2959</v>
      </c>
      <c r="G2577" s="26">
        <v>5</v>
      </c>
      <c r="H2577" s="26">
        <v>4</v>
      </c>
      <c r="I2577" s="303">
        <v>3958.2</v>
      </c>
      <c r="J2577" s="176">
        <v>2587.4</v>
      </c>
      <c r="K2577" s="303">
        <v>2587.4</v>
      </c>
      <c r="L2577" s="144">
        <v>105</v>
      </c>
      <c r="M2577" s="303">
        <f t="shared" si="643"/>
        <v>10869830</v>
      </c>
      <c r="N2577" s="176"/>
      <c r="O2577" s="174"/>
      <c r="P2577" s="176"/>
      <c r="Q2577" s="176">
        <f t="shared" si="644"/>
        <v>10869830</v>
      </c>
      <c r="R2577" s="176">
        <f>4540198+3250836</f>
        <v>7791034</v>
      </c>
      <c r="S2577" s="32"/>
      <c r="T2577" s="176"/>
      <c r="U2577" s="176">
        <v>868</v>
      </c>
      <c r="V2577" s="176">
        <f>U2577*3547</f>
        <v>3078796</v>
      </c>
      <c r="W2577" s="176"/>
      <c r="X2577" s="176"/>
      <c r="Y2577" s="176"/>
      <c r="Z2577" s="176"/>
      <c r="AA2577" s="176"/>
      <c r="AB2577" s="176"/>
      <c r="AC2577" s="176"/>
      <c r="AD2577" s="176"/>
      <c r="AE2577" s="176"/>
      <c r="AF2577" s="176"/>
      <c r="AG2577" s="317">
        <v>2025</v>
      </c>
      <c r="AH2577" s="165"/>
      <c r="AI2577" s="175"/>
      <c r="AJ2577" s="164"/>
      <c r="AK2577" s="15">
        <f t="shared" ca="1" si="639"/>
        <v>2469</v>
      </c>
      <c r="AL2577" s="15" t="s">
        <v>155</v>
      </c>
      <c r="AM2577" s="15" t="str">
        <f t="shared" ca="1" si="645"/>
        <v>2469.</v>
      </c>
      <c r="AN2577" s="179"/>
      <c r="AO2577" s="15"/>
      <c r="AP2577" s="16"/>
    </row>
    <row r="2578" spans="1:42" ht="22.5" hidden="1" customHeight="1" x14ac:dyDescent="0.25">
      <c r="A2578" s="83" t="str">
        <f t="shared" ca="1" si="647"/>
        <v>2470.</v>
      </c>
      <c r="B2578" s="26">
        <v>4937</v>
      </c>
      <c r="C2578" s="242" t="s">
        <v>1187</v>
      </c>
      <c r="D2578" s="26">
        <v>1970</v>
      </c>
      <c r="E2578" s="135" t="s">
        <v>2957</v>
      </c>
      <c r="F2578" s="83" t="s">
        <v>2959</v>
      </c>
      <c r="G2578" s="26">
        <v>5</v>
      </c>
      <c r="H2578" s="26">
        <v>4</v>
      </c>
      <c r="I2578" s="205">
        <v>3548.7</v>
      </c>
      <c r="J2578" s="205">
        <v>3290.6</v>
      </c>
      <c r="K2578" s="205">
        <v>3290.6</v>
      </c>
      <c r="L2578" s="219">
        <v>162</v>
      </c>
      <c r="M2578" s="214">
        <f t="shared" si="643"/>
        <v>1210536</v>
      </c>
      <c r="N2578" s="205"/>
      <c r="O2578" s="211"/>
      <c r="P2578" s="205"/>
      <c r="Q2578" s="205">
        <f t="shared" si="644"/>
        <v>1210536</v>
      </c>
      <c r="R2578" s="205">
        <v>1210536</v>
      </c>
      <c r="S2578" s="219"/>
      <c r="T2578" s="205"/>
      <c r="U2578" s="205"/>
      <c r="V2578" s="205"/>
      <c r="W2578" s="205"/>
      <c r="X2578" s="205"/>
      <c r="Y2578" s="205"/>
      <c r="Z2578" s="205"/>
      <c r="AA2578" s="205"/>
      <c r="AB2578" s="205"/>
      <c r="AC2578" s="205"/>
      <c r="AD2578" s="205"/>
      <c r="AE2578" s="205"/>
      <c r="AF2578" s="205"/>
      <c r="AG2578" s="221">
        <v>2025</v>
      </c>
      <c r="AH2578" s="159"/>
      <c r="AI2578" s="175"/>
      <c r="AJ2578" s="153"/>
      <c r="AK2578" s="15">
        <f t="shared" ca="1" si="639"/>
        <v>2470</v>
      </c>
      <c r="AL2578" s="15" t="s">
        <v>155</v>
      </c>
      <c r="AM2578" s="15" t="str">
        <f t="shared" ca="1" si="645"/>
        <v>2470.</v>
      </c>
      <c r="AN2578" s="222"/>
      <c r="AO2578" s="15"/>
      <c r="AP2578" s="16"/>
    </row>
    <row r="2579" spans="1:42" ht="22.5" hidden="1" customHeight="1" x14ac:dyDescent="0.25">
      <c r="A2579" s="83" t="str">
        <f t="shared" ca="1" si="647"/>
        <v>2471.</v>
      </c>
      <c r="B2579" s="26">
        <v>5611</v>
      </c>
      <c r="C2579" s="242" t="s">
        <v>1012</v>
      </c>
      <c r="D2579" s="26">
        <v>1970</v>
      </c>
      <c r="E2579" s="135" t="s">
        <v>2957</v>
      </c>
      <c r="F2579" s="83" t="s">
        <v>2958</v>
      </c>
      <c r="G2579" s="26">
        <v>5</v>
      </c>
      <c r="H2579" s="26">
        <v>4</v>
      </c>
      <c r="I2579" s="205">
        <v>3892.2</v>
      </c>
      <c r="J2579" s="205">
        <v>3892.2</v>
      </c>
      <c r="K2579" s="205">
        <v>3892.2</v>
      </c>
      <c r="L2579" s="219">
        <v>203</v>
      </c>
      <c r="M2579" s="214">
        <f t="shared" si="643"/>
        <v>2175025.23</v>
      </c>
      <c r="N2579" s="205"/>
      <c r="O2579" s="211"/>
      <c r="P2579" s="205"/>
      <c r="Q2579" s="205">
        <f t="shared" si="644"/>
        <v>2175025.23</v>
      </c>
      <c r="R2579" s="205"/>
      <c r="S2579" s="219"/>
      <c r="T2579" s="205"/>
      <c r="U2579" s="205"/>
      <c r="V2579" s="205"/>
      <c r="W2579" s="205"/>
      <c r="X2579" s="205"/>
      <c r="Y2579" s="205">
        <v>1530.63</v>
      </c>
      <c r="Z2579" s="205">
        <f>Y2579*1421</f>
        <v>2175025.23</v>
      </c>
      <c r="AA2579" s="205"/>
      <c r="AB2579" s="205"/>
      <c r="AC2579" s="205"/>
      <c r="AD2579" s="205"/>
      <c r="AE2579" s="205"/>
      <c r="AF2579" s="205"/>
      <c r="AG2579" s="221">
        <v>2025</v>
      </c>
      <c r="AH2579" s="158"/>
      <c r="AI2579" s="175"/>
      <c r="AJ2579" s="153"/>
      <c r="AK2579" s="15">
        <f t="shared" ca="1" si="639"/>
        <v>2471</v>
      </c>
      <c r="AL2579" s="15" t="s">
        <v>155</v>
      </c>
      <c r="AM2579" s="15" t="str">
        <f t="shared" ca="1" si="645"/>
        <v>2471.</v>
      </c>
      <c r="AN2579" s="222"/>
      <c r="AO2579" s="15"/>
      <c r="AP2579" s="16"/>
    </row>
    <row r="2580" spans="1:42" ht="22.5" hidden="1" customHeight="1" x14ac:dyDescent="0.25">
      <c r="A2580" s="83" t="str">
        <f t="shared" ca="1" si="647"/>
        <v>2472.</v>
      </c>
      <c r="B2580" s="26">
        <v>4203</v>
      </c>
      <c r="C2580" s="313" t="s">
        <v>1060</v>
      </c>
      <c r="D2580" s="26">
        <v>1970</v>
      </c>
      <c r="E2580" s="135" t="s">
        <v>2957</v>
      </c>
      <c r="F2580" s="83" t="s">
        <v>2958</v>
      </c>
      <c r="G2580" s="26">
        <v>5</v>
      </c>
      <c r="H2580" s="26">
        <v>10</v>
      </c>
      <c r="I2580" s="214">
        <v>6887.3</v>
      </c>
      <c r="J2580" s="214">
        <v>4482.7</v>
      </c>
      <c r="K2580" s="214">
        <v>4482.7</v>
      </c>
      <c r="L2580" s="263">
        <v>349</v>
      </c>
      <c r="M2580" s="214">
        <f t="shared" si="643"/>
        <v>3453801</v>
      </c>
      <c r="N2580" s="205"/>
      <c r="O2580" s="211"/>
      <c r="P2580" s="205"/>
      <c r="Q2580" s="205">
        <f t="shared" si="644"/>
        <v>3453801</v>
      </c>
      <c r="R2580" s="205">
        <v>3453801</v>
      </c>
      <c r="S2580" s="219"/>
      <c r="T2580" s="205"/>
      <c r="U2580" s="205"/>
      <c r="V2580" s="205"/>
      <c r="W2580" s="205"/>
      <c r="X2580" s="205"/>
      <c r="Y2580" s="205"/>
      <c r="Z2580" s="205"/>
      <c r="AA2580" s="205"/>
      <c r="AB2580" s="205"/>
      <c r="AC2580" s="205"/>
      <c r="AD2580" s="205"/>
      <c r="AE2580" s="205"/>
      <c r="AF2580" s="205"/>
      <c r="AG2580" s="221">
        <v>2025</v>
      </c>
      <c r="AH2580" s="158"/>
      <c r="AI2580" s="175"/>
      <c r="AJ2580" s="152"/>
      <c r="AK2580" s="15">
        <f t="shared" ca="1" si="639"/>
        <v>2472</v>
      </c>
      <c r="AL2580" s="15" t="s">
        <v>155</v>
      </c>
      <c r="AM2580" s="15" t="str">
        <f t="shared" ca="1" si="645"/>
        <v>2472.</v>
      </c>
      <c r="AN2580" s="222"/>
      <c r="AO2580" s="15"/>
      <c r="AP2580" s="16"/>
    </row>
    <row r="2581" spans="1:42" ht="22.5" hidden="1" customHeight="1" x14ac:dyDescent="0.25">
      <c r="A2581" s="83" t="str">
        <f t="shared" ca="1" si="647"/>
        <v>2473.</v>
      </c>
      <c r="B2581" s="26">
        <v>5122</v>
      </c>
      <c r="C2581" s="242" t="s">
        <v>988</v>
      </c>
      <c r="D2581" s="26">
        <v>1970</v>
      </c>
      <c r="E2581" s="135" t="s">
        <v>2957</v>
      </c>
      <c r="F2581" s="83" t="s">
        <v>2958</v>
      </c>
      <c r="G2581" s="26">
        <v>5</v>
      </c>
      <c r="H2581" s="26">
        <v>5</v>
      </c>
      <c r="I2581" s="205">
        <v>3464</v>
      </c>
      <c r="J2581" s="205">
        <v>2250.6999999999998</v>
      </c>
      <c r="K2581" s="205">
        <v>2250.6999999999998</v>
      </c>
      <c r="L2581" s="219">
        <v>167</v>
      </c>
      <c r="M2581" s="214">
        <f t="shared" si="643"/>
        <v>10201232</v>
      </c>
      <c r="N2581" s="205"/>
      <c r="O2581" s="211"/>
      <c r="P2581" s="205"/>
      <c r="Q2581" s="205">
        <f t="shared" si="644"/>
        <v>10201232</v>
      </c>
      <c r="R2581" s="205">
        <v>10201232</v>
      </c>
      <c r="S2581" s="219"/>
      <c r="T2581" s="205"/>
      <c r="U2581" s="205"/>
      <c r="V2581" s="205"/>
      <c r="W2581" s="205"/>
      <c r="X2581" s="205"/>
      <c r="Y2581" s="205"/>
      <c r="Z2581" s="205"/>
      <c r="AA2581" s="205"/>
      <c r="AB2581" s="205"/>
      <c r="AC2581" s="205"/>
      <c r="AD2581" s="205"/>
      <c r="AE2581" s="205"/>
      <c r="AF2581" s="205"/>
      <c r="AG2581" s="221">
        <v>2025</v>
      </c>
      <c r="AH2581" s="159"/>
      <c r="AI2581" s="175"/>
      <c r="AJ2581" s="153"/>
      <c r="AK2581" s="15">
        <f t="shared" ca="1" si="639"/>
        <v>2473</v>
      </c>
      <c r="AL2581" s="15" t="s">
        <v>155</v>
      </c>
      <c r="AM2581" s="15" t="str">
        <f t="shared" ca="1" si="645"/>
        <v>2473.</v>
      </c>
      <c r="AN2581" s="222"/>
      <c r="AO2581" s="15"/>
      <c r="AP2581" s="16"/>
    </row>
    <row r="2582" spans="1:42" ht="22.5" hidden="1" customHeight="1" x14ac:dyDescent="0.25">
      <c r="A2582" s="83" t="str">
        <f t="shared" ca="1" si="647"/>
        <v>2474.</v>
      </c>
      <c r="B2582" s="26">
        <v>4813</v>
      </c>
      <c r="C2582" s="242" t="s">
        <v>145</v>
      </c>
      <c r="D2582" s="26">
        <v>1970</v>
      </c>
      <c r="E2582" s="135" t="s">
        <v>2957</v>
      </c>
      <c r="F2582" s="83" t="s">
        <v>2959</v>
      </c>
      <c r="G2582" s="26">
        <v>5</v>
      </c>
      <c r="H2582" s="26">
        <v>7</v>
      </c>
      <c r="I2582" s="205">
        <v>6220.7</v>
      </c>
      <c r="J2582" s="205">
        <v>5017.7</v>
      </c>
      <c r="K2582" s="205">
        <v>3272</v>
      </c>
      <c r="L2582" s="219">
        <v>269</v>
      </c>
      <c r="M2582" s="214">
        <f t="shared" si="643"/>
        <v>13959125.699999999</v>
      </c>
      <c r="N2582" s="205"/>
      <c r="O2582" s="211"/>
      <c r="P2582" s="205"/>
      <c r="Q2582" s="205">
        <f t="shared" si="644"/>
        <v>13959125.699999999</v>
      </c>
      <c r="R2582" s="205"/>
      <c r="S2582" s="219"/>
      <c r="T2582" s="205"/>
      <c r="U2582" s="205">
        <v>1735.06</v>
      </c>
      <c r="V2582" s="205">
        <f>U2582*3547</f>
        <v>6154257.8199999994</v>
      </c>
      <c r="W2582" s="205"/>
      <c r="X2582" s="205"/>
      <c r="Y2582" s="205">
        <v>2479.31</v>
      </c>
      <c r="Z2582" s="205">
        <f>Y2582*3148</f>
        <v>7804867.8799999999</v>
      </c>
      <c r="AA2582" s="205"/>
      <c r="AB2582" s="205"/>
      <c r="AC2582" s="205"/>
      <c r="AD2582" s="205"/>
      <c r="AE2582" s="205"/>
      <c r="AF2582" s="205"/>
      <c r="AG2582" s="221">
        <v>2025</v>
      </c>
      <c r="AH2582" s="338"/>
      <c r="AI2582" s="175"/>
      <c r="AJ2582" s="153"/>
      <c r="AK2582" s="15">
        <f t="shared" ca="1" si="639"/>
        <v>2474</v>
      </c>
      <c r="AL2582" s="15" t="s">
        <v>155</v>
      </c>
      <c r="AM2582" s="15" t="str">
        <f t="shared" ca="1" si="645"/>
        <v>2474.</v>
      </c>
      <c r="AN2582" s="222"/>
      <c r="AO2582" s="15"/>
      <c r="AP2582" s="16"/>
    </row>
    <row r="2583" spans="1:42" ht="22.5" hidden="1" customHeight="1" x14ac:dyDescent="0.25">
      <c r="A2583" s="83" t="str">
        <f t="shared" ca="1" si="647"/>
        <v>2475.</v>
      </c>
      <c r="B2583" s="26">
        <v>5021</v>
      </c>
      <c r="C2583" s="313" t="s">
        <v>1046</v>
      </c>
      <c r="D2583" s="26">
        <v>1970</v>
      </c>
      <c r="E2583" s="135" t="s">
        <v>2957</v>
      </c>
      <c r="F2583" s="83" t="s">
        <v>2958</v>
      </c>
      <c r="G2583" s="26">
        <v>5</v>
      </c>
      <c r="H2583" s="26">
        <v>3</v>
      </c>
      <c r="I2583" s="205">
        <v>2478</v>
      </c>
      <c r="J2583" s="205">
        <v>2037.9</v>
      </c>
      <c r="K2583" s="205">
        <v>2037.9</v>
      </c>
      <c r="L2583" s="219">
        <v>90</v>
      </c>
      <c r="M2583" s="214">
        <f>R2583+T2583+V2583+X2583+Z2583+AB2583+AE2583+AF2583</f>
        <v>1403422.23</v>
      </c>
      <c r="N2583" s="205"/>
      <c r="O2583" s="211"/>
      <c r="P2583" s="205"/>
      <c r="Q2583" s="205">
        <f>M2583</f>
        <v>1403422.23</v>
      </c>
      <c r="R2583" s="205"/>
      <c r="S2583" s="219"/>
      <c r="T2583" s="205"/>
      <c r="U2583" s="205"/>
      <c r="V2583" s="205"/>
      <c r="W2583" s="205"/>
      <c r="X2583" s="205"/>
      <c r="Y2583" s="205">
        <v>987.63</v>
      </c>
      <c r="Z2583" s="205">
        <f>Y2583*1421</f>
        <v>1403422.23</v>
      </c>
      <c r="AA2583" s="205"/>
      <c r="AB2583" s="205"/>
      <c r="AC2583" s="205"/>
      <c r="AD2583" s="205"/>
      <c r="AE2583" s="205"/>
      <c r="AF2583" s="205"/>
      <c r="AG2583" s="221">
        <v>2025</v>
      </c>
      <c r="AH2583" s="158"/>
      <c r="AI2583" s="175"/>
      <c r="AJ2583" s="153"/>
      <c r="AK2583" s="15">
        <f t="shared" ca="1" si="639"/>
        <v>2475</v>
      </c>
      <c r="AL2583" s="15" t="s">
        <v>155</v>
      </c>
      <c r="AM2583" s="15" t="str">
        <f t="shared" ca="1" si="645"/>
        <v>2475.</v>
      </c>
      <c r="AN2583" s="222"/>
      <c r="AO2583" s="15"/>
      <c r="AP2583" s="16"/>
    </row>
    <row r="2584" spans="1:42" ht="22.5" hidden="1" customHeight="1" x14ac:dyDescent="0.25">
      <c r="A2584" s="83" t="str">
        <f t="shared" ca="1" si="647"/>
        <v>2476.</v>
      </c>
      <c r="B2584" s="26">
        <v>5091</v>
      </c>
      <c r="C2584" s="47" t="s">
        <v>1871</v>
      </c>
      <c r="D2584" s="26">
        <v>1970</v>
      </c>
      <c r="E2584" s="135" t="s">
        <v>2957</v>
      </c>
      <c r="F2584" s="83" t="s">
        <v>2958</v>
      </c>
      <c r="G2584" s="26">
        <v>5</v>
      </c>
      <c r="H2584" s="26">
        <v>4</v>
      </c>
      <c r="I2584" s="205">
        <v>2981.9</v>
      </c>
      <c r="J2584" s="205">
        <v>3124.6</v>
      </c>
      <c r="K2584" s="205">
        <v>2486.4</v>
      </c>
      <c r="L2584" s="219">
        <v>115</v>
      </c>
      <c r="M2584" s="214">
        <f t="shared" si="643"/>
        <v>1912158</v>
      </c>
      <c r="N2584" s="205"/>
      <c r="O2584" s="211"/>
      <c r="P2584" s="205"/>
      <c r="Q2584" s="205">
        <f t="shared" si="644"/>
        <v>1912158</v>
      </c>
      <c r="R2584" s="205">
        <f>1154232+757926</f>
        <v>1912158</v>
      </c>
      <c r="S2584" s="219"/>
      <c r="T2584" s="205"/>
      <c r="U2584" s="205"/>
      <c r="V2584" s="205"/>
      <c r="W2584" s="205"/>
      <c r="X2584" s="205"/>
      <c r="Y2584" s="205"/>
      <c r="Z2584" s="205"/>
      <c r="AA2584" s="205"/>
      <c r="AB2584" s="205"/>
      <c r="AC2584" s="209"/>
      <c r="AD2584" s="209"/>
      <c r="AE2584" s="205"/>
      <c r="AF2584" s="205"/>
      <c r="AG2584" s="221">
        <v>2025</v>
      </c>
      <c r="AH2584" s="165"/>
      <c r="AI2584" s="175"/>
      <c r="AJ2584" s="152"/>
      <c r="AK2584" s="15">
        <f t="shared" ca="1" si="639"/>
        <v>2476</v>
      </c>
      <c r="AL2584" s="15" t="s">
        <v>155</v>
      </c>
      <c r="AM2584" s="15" t="str">
        <f t="shared" ca="1" si="645"/>
        <v>2476.</v>
      </c>
      <c r="AN2584" s="222"/>
      <c r="AO2584" s="15"/>
      <c r="AP2584" s="16"/>
    </row>
    <row r="2585" spans="1:42" ht="22.5" hidden="1" customHeight="1" x14ac:dyDescent="0.25">
      <c r="A2585" s="83" t="str">
        <f t="shared" ca="1" si="647"/>
        <v>2477.</v>
      </c>
      <c r="B2585" s="26">
        <v>5227</v>
      </c>
      <c r="C2585" s="313" t="s">
        <v>1872</v>
      </c>
      <c r="D2585" s="26">
        <v>1970</v>
      </c>
      <c r="E2585" s="135" t="s">
        <v>2957</v>
      </c>
      <c r="F2585" s="83" t="s">
        <v>2959</v>
      </c>
      <c r="G2585" s="26">
        <v>5</v>
      </c>
      <c r="H2585" s="26">
        <v>4</v>
      </c>
      <c r="I2585" s="214">
        <v>3356.7</v>
      </c>
      <c r="J2585" s="214">
        <v>2277.3000000000002</v>
      </c>
      <c r="K2585" s="214">
        <v>2277.3000000000002</v>
      </c>
      <c r="L2585" s="263">
        <v>162</v>
      </c>
      <c r="M2585" s="214">
        <f t="shared" si="643"/>
        <v>3320843.2800000003</v>
      </c>
      <c r="N2585" s="205"/>
      <c r="O2585" s="211"/>
      <c r="P2585" s="205"/>
      <c r="Q2585" s="205">
        <f t="shared" si="644"/>
        <v>3320843.2800000003</v>
      </c>
      <c r="R2585" s="205"/>
      <c r="S2585" s="219"/>
      <c r="T2585" s="205"/>
      <c r="U2585" s="205">
        <v>936.24</v>
      </c>
      <c r="V2585" s="205">
        <f>U2585*3547</f>
        <v>3320843.2800000003</v>
      </c>
      <c r="W2585" s="205"/>
      <c r="X2585" s="205"/>
      <c r="Y2585" s="205"/>
      <c r="Z2585" s="205"/>
      <c r="AA2585" s="205"/>
      <c r="AB2585" s="205"/>
      <c r="AC2585" s="205"/>
      <c r="AD2585" s="205"/>
      <c r="AE2585" s="205"/>
      <c r="AF2585" s="205"/>
      <c r="AG2585" s="221">
        <v>2025</v>
      </c>
      <c r="AH2585" s="165"/>
      <c r="AI2585" s="175"/>
      <c r="AJ2585" s="218"/>
      <c r="AK2585" s="15">
        <f t="shared" ca="1" si="639"/>
        <v>2477</v>
      </c>
      <c r="AL2585" s="15" t="s">
        <v>155</v>
      </c>
      <c r="AM2585" s="15" t="str">
        <f t="shared" ca="1" si="645"/>
        <v>2477.</v>
      </c>
      <c r="AN2585" s="222"/>
      <c r="AO2585" s="15"/>
      <c r="AP2585" s="16"/>
    </row>
    <row r="2586" spans="1:42" ht="22.5" hidden="1" customHeight="1" x14ac:dyDescent="0.25">
      <c r="A2586" s="83" t="str">
        <f t="shared" ca="1" si="647"/>
        <v>2478.</v>
      </c>
      <c r="B2586" s="26">
        <v>5233</v>
      </c>
      <c r="C2586" s="28" t="s">
        <v>1873</v>
      </c>
      <c r="D2586" s="26">
        <v>1970</v>
      </c>
      <c r="E2586" s="135" t="s">
        <v>2957</v>
      </c>
      <c r="F2586" s="83" t="s">
        <v>2958</v>
      </c>
      <c r="G2586" s="26">
        <v>5</v>
      </c>
      <c r="H2586" s="26">
        <v>5</v>
      </c>
      <c r="I2586" s="205">
        <v>3462.9</v>
      </c>
      <c r="J2586" s="205">
        <v>2250.6999999999998</v>
      </c>
      <c r="K2586" s="205">
        <v>2250.6999999999998</v>
      </c>
      <c r="L2586" s="219">
        <v>170</v>
      </c>
      <c r="M2586" s="214">
        <f t="shared" si="643"/>
        <v>6209269</v>
      </c>
      <c r="N2586" s="205"/>
      <c r="O2586" s="211"/>
      <c r="P2586" s="205"/>
      <c r="Q2586" s="205">
        <f t="shared" si="644"/>
        <v>6209269</v>
      </c>
      <c r="R2586" s="205">
        <v>6209269</v>
      </c>
      <c r="S2586" s="219"/>
      <c r="T2586" s="205"/>
      <c r="U2586" s="205"/>
      <c r="V2586" s="205"/>
      <c r="W2586" s="205"/>
      <c r="X2586" s="205"/>
      <c r="Y2586" s="205"/>
      <c r="Z2586" s="205"/>
      <c r="AA2586" s="205"/>
      <c r="AB2586" s="205"/>
      <c r="AC2586" s="205"/>
      <c r="AD2586" s="205"/>
      <c r="AE2586" s="205"/>
      <c r="AF2586" s="205"/>
      <c r="AG2586" s="221">
        <v>2025</v>
      </c>
      <c r="AH2586" s="158"/>
      <c r="AI2586" s="175"/>
      <c r="AJ2586" s="152"/>
      <c r="AK2586" s="15">
        <f t="shared" ca="1" si="639"/>
        <v>2478</v>
      </c>
      <c r="AL2586" s="15" t="s">
        <v>155</v>
      </c>
      <c r="AM2586" s="15" t="str">
        <f t="shared" ca="1" si="645"/>
        <v>2478.</v>
      </c>
      <c r="AN2586" s="222"/>
      <c r="AO2586" s="15"/>
      <c r="AP2586" s="16"/>
    </row>
    <row r="2587" spans="1:42" ht="22.5" hidden="1" customHeight="1" x14ac:dyDescent="0.25">
      <c r="A2587" s="83" t="str">
        <f t="shared" ca="1" si="647"/>
        <v>2479.</v>
      </c>
      <c r="B2587" s="26">
        <v>5243</v>
      </c>
      <c r="C2587" s="313" t="s">
        <v>1874</v>
      </c>
      <c r="D2587" s="26">
        <v>1970</v>
      </c>
      <c r="E2587" s="135" t="s">
        <v>2957</v>
      </c>
      <c r="F2587" s="83" t="s">
        <v>2958</v>
      </c>
      <c r="G2587" s="26">
        <v>5</v>
      </c>
      <c r="H2587" s="26">
        <v>5</v>
      </c>
      <c r="I2587" s="214">
        <v>3454</v>
      </c>
      <c r="J2587" s="214">
        <v>2243.8000000000002</v>
      </c>
      <c r="K2587" s="214">
        <v>2243.8000000000002</v>
      </c>
      <c r="L2587" s="263">
        <v>163</v>
      </c>
      <c r="M2587" s="214">
        <f t="shared" si="643"/>
        <v>4160453.89</v>
      </c>
      <c r="N2587" s="205"/>
      <c r="O2587" s="211"/>
      <c r="P2587" s="205"/>
      <c r="Q2587" s="205">
        <f t="shared" si="644"/>
        <v>4160453.89</v>
      </c>
      <c r="R2587" s="205">
        <v>4160453.89</v>
      </c>
      <c r="S2587" s="219"/>
      <c r="T2587" s="205"/>
      <c r="U2587" s="205"/>
      <c r="V2587" s="205"/>
      <c r="W2587" s="205"/>
      <c r="X2587" s="205"/>
      <c r="Y2587" s="205"/>
      <c r="Z2587" s="205"/>
      <c r="AA2587" s="205"/>
      <c r="AB2587" s="205"/>
      <c r="AC2587" s="205"/>
      <c r="AD2587" s="205"/>
      <c r="AE2587" s="205"/>
      <c r="AF2587" s="205"/>
      <c r="AG2587" s="221">
        <v>2025</v>
      </c>
      <c r="AH2587" s="158"/>
      <c r="AI2587" s="175"/>
      <c r="AJ2587" s="152"/>
      <c r="AK2587" s="15">
        <f t="shared" ca="1" si="639"/>
        <v>2479</v>
      </c>
      <c r="AL2587" s="15" t="s">
        <v>155</v>
      </c>
      <c r="AM2587" s="15" t="str">
        <f t="shared" ca="1" si="645"/>
        <v>2479.</v>
      </c>
      <c r="AN2587" s="222"/>
      <c r="AO2587" s="15"/>
      <c r="AP2587" s="16"/>
    </row>
    <row r="2588" spans="1:42" ht="22.5" hidden="1" customHeight="1" x14ac:dyDescent="0.25">
      <c r="A2588" s="83" t="str">
        <f t="shared" ca="1" si="647"/>
        <v>2480.</v>
      </c>
      <c r="B2588" s="26">
        <v>5246</v>
      </c>
      <c r="C2588" s="313" t="s">
        <v>1876</v>
      </c>
      <c r="D2588" s="26">
        <v>1970</v>
      </c>
      <c r="E2588" s="135" t="s">
        <v>2957</v>
      </c>
      <c r="F2588" s="83" t="s">
        <v>2958</v>
      </c>
      <c r="G2588" s="26">
        <v>5</v>
      </c>
      <c r="H2588" s="26">
        <v>4</v>
      </c>
      <c r="I2588" s="214">
        <v>3865.5</v>
      </c>
      <c r="J2588" s="205">
        <v>2576.3000000000002</v>
      </c>
      <c r="K2588" s="214">
        <v>2576.3000000000002</v>
      </c>
      <c r="L2588" s="263">
        <v>181</v>
      </c>
      <c r="M2588" s="214">
        <f t="shared" si="643"/>
        <v>1211792</v>
      </c>
      <c r="N2588" s="205"/>
      <c r="O2588" s="211"/>
      <c r="P2588" s="205"/>
      <c r="Q2588" s="205">
        <f t="shared" si="644"/>
        <v>1211792</v>
      </c>
      <c r="R2588" s="205">
        <v>1211792</v>
      </c>
      <c r="S2588" s="219"/>
      <c r="T2588" s="205"/>
      <c r="U2588" s="205"/>
      <c r="V2588" s="205"/>
      <c r="W2588" s="205"/>
      <c r="X2588" s="205"/>
      <c r="Y2588" s="205"/>
      <c r="Z2588" s="205"/>
      <c r="AA2588" s="205"/>
      <c r="AB2588" s="205"/>
      <c r="AC2588" s="205"/>
      <c r="AD2588" s="205"/>
      <c r="AE2588" s="205"/>
      <c r="AF2588" s="205"/>
      <c r="AG2588" s="221">
        <v>2025</v>
      </c>
      <c r="AH2588" s="158"/>
      <c r="AI2588" s="175"/>
      <c r="AJ2588" s="152"/>
      <c r="AK2588" s="15">
        <f t="shared" ca="1" si="639"/>
        <v>2480</v>
      </c>
      <c r="AL2588" s="15" t="s">
        <v>155</v>
      </c>
      <c r="AM2588" s="15" t="str">
        <f t="shared" ca="1" si="645"/>
        <v>2480.</v>
      </c>
      <c r="AN2588" s="222"/>
      <c r="AO2588" s="15"/>
      <c r="AP2588" s="16"/>
    </row>
    <row r="2589" spans="1:42" ht="22.5" hidden="1" customHeight="1" x14ac:dyDescent="0.25">
      <c r="A2589" s="83" t="str">
        <f t="shared" ca="1" si="647"/>
        <v>2481.</v>
      </c>
      <c r="B2589" s="26">
        <v>5248</v>
      </c>
      <c r="C2589" s="313" t="s">
        <v>1875</v>
      </c>
      <c r="D2589" s="26">
        <v>1970</v>
      </c>
      <c r="E2589" s="135" t="s">
        <v>2957</v>
      </c>
      <c r="F2589" s="83" t="s">
        <v>2958</v>
      </c>
      <c r="G2589" s="26">
        <v>5</v>
      </c>
      <c r="H2589" s="26">
        <v>4</v>
      </c>
      <c r="I2589" s="214">
        <v>3832.1</v>
      </c>
      <c r="J2589" s="214">
        <v>2560.3000000000002</v>
      </c>
      <c r="K2589" s="214">
        <v>2560.3000000000002</v>
      </c>
      <c r="L2589" s="263">
        <v>207</v>
      </c>
      <c r="M2589" s="214">
        <f t="shared" si="643"/>
        <v>2949996</v>
      </c>
      <c r="N2589" s="205"/>
      <c r="O2589" s="211"/>
      <c r="P2589" s="205"/>
      <c r="Q2589" s="205">
        <f t="shared" si="644"/>
        <v>2949996</v>
      </c>
      <c r="R2589" s="205"/>
      <c r="S2589" s="219"/>
      <c r="T2589" s="205"/>
      <c r="U2589" s="205"/>
      <c r="V2589" s="205"/>
      <c r="W2589" s="205"/>
      <c r="X2589" s="205"/>
      <c r="Y2589" s="205">
        <v>2076</v>
      </c>
      <c r="Z2589" s="205">
        <f>Y2589*1421</f>
        <v>2949996</v>
      </c>
      <c r="AA2589" s="205"/>
      <c r="AB2589" s="205"/>
      <c r="AC2589" s="205"/>
      <c r="AD2589" s="205"/>
      <c r="AE2589" s="205"/>
      <c r="AF2589" s="205"/>
      <c r="AG2589" s="221">
        <v>2025</v>
      </c>
      <c r="AH2589" s="165"/>
      <c r="AI2589" s="175"/>
      <c r="AJ2589" s="153"/>
      <c r="AK2589" s="15">
        <f t="shared" ca="1" si="639"/>
        <v>2481</v>
      </c>
      <c r="AL2589" s="15" t="s">
        <v>155</v>
      </c>
      <c r="AM2589" s="15" t="str">
        <f t="shared" ca="1" si="645"/>
        <v>2481.</v>
      </c>
      <c r="AN2589" s="222"/>
      <c r="AO2589" s="15"/>
      <c r="AP2589" s="16"/>
    </row>
    <row r="2590" spans="1:42" ht="22.5" hidden="1" customHeight="1" x14ac:dyDescent="0.25">
      <c r="A2590" s="83" t="str">
        <f t="shared" ca="1" si="647"/>
        <v>2482.</v>
      </c>
      <c r="B2590" s="26">
        <v>4344</v>
      </c>
      <c r="C2590" s="313" t="s">
        <v>1877</v>
      </c>
      <c r="D2590" s="26">
        <v>1971</v>
      </c>
      <c r="E2590" s="135" t="s">
        <v>2957</v>
      </c>
      <c r="F2590" s="83" t="s">
        <v>2959</v>
      </c>
      <c r="G2590" s="26">
        <v>5</v>
      </c>
      <c r="H2590" s="26">
        <v>6</v>
      </c>
      <c r="I2590" s="214">
        <v>4964.5</v>
      </c>
      <c r="J2590" s="214">
        <v>4410.2</v>
      </c>
      <c r="K2590" s="214">
        <v>4352.6000000000004</v>
      </c>
      <c r="L2590" s="263">
        <v>230</v>
      </c>
      <c r="M2590" s="214">
        <f t="shared" si="643"/>
        <v>2000600</v>
      </c>
      <c r="N2590" s="205"/>
      <c r="O2590" s="211"/>
      <c r="P2590" s="205"/>
      <c r="Q2590" s="205">
        <f t="shared" si="644"/>
        <v>2000600</v>
      </c>
      <c r="R2590" s="205">
        <v>2000600</v>
      </c>
      <c r="S2590" s="219"/>
      <c r="T2590" s="205"/>
      <c r="U2590" s="205"/>
      <c r="V2590" s="205"/>
      <c r="W2590" s="205"/>
      <c r="X2590" s="205"/>
      <c r="Y2590" s="205"/>
      <c r="Z2590" s="205"/>
      <c r="AA2590" s="205"/>
      <c r="AB2590" s="205"/>
      <c r="AC2590" s="205"/>
      <c r="AD2590" s="205"/>
      <c r="AE2590" s="205"/>
      <c r="AF2590" s="205"/>
      <c r="AG2590" s="221">
        <v>2025</v>
      </c>
      <c r="AH2590" s="158"/>
      <c r="AI2590" s="175"/>
      <c r="AJ2590" s="152"/>
      <c r="AK2590" s="15">
        <f t="shared" ca="1" si="639"/>
        <v>2482</v>
      </c>
      <c r="AL2590" s="15" t="s">
        <v>155</v>
      </c>
      <c r="AM2590" s="15" t="str">
        <f t="shared" ca="1" si="645"/>
        <v>2482.</v>
      </c>
      <c r="AN2590" s="222"/>
      <c r="AO2590" s="15"/>
      <c r="AP2590" s="16"/>
    </row>
    <row r="2591" spans="1:42" ht="22.5" hidden="1" customHeight="1" x14ac:dyDescent="0.25">
      <c r="A2591" s="83" t="str">
        <f t="shared" ca="1" si="647"/>
        <v>2483.</v>
      </c>
      <c r="B2591" s="26">
        <v>4422</v>
      </c>
      <c r="C2591" s="252" t="s">
        <v>1878</v>
      </c>
      <c r="D2591" s="26">
        <v>1987</v>
      </c>
      <c r="E2591" s="135" t="s">
        <v>2957</v>
      </c>
      <c r="F2591" s="83" t="s">
        <v>2959</v>
      </c>
      <c r="G2591" s="26">
        <v>9</v>
      </c>
      <c r="H2591" s="26">
        <v>2</v>
      </c>
      <c r="I2591" s="214">
        <v>3890.81</v>
      </c>
      <c r="J2591" s="205">
        <v>2444.8000000000002</v>
      </c>
      <c r="K2591" s="214">
        <v>2444.8000000000002</v>
      </c>
      <c r="L2591" s="263">
        <v>164</v>
      </c>
      <c r="M2591" s="214">
        <f t="shared" si="643"/>
        <v>3849062.5200000005</v>
      </c>
      <c r="N2591" s="205"/>
      <c r="O2591" s="211"/>
      <c r="P2591" s="205"/>
      <c r="Q2591" s="205">
        <f t="shared" si="644"/>
        <v>3849062.5200000005</v>
      </c>
      <c r="R2591" s="205"/>
      <c r="S2591" s="219"/>
      <c r="T2591" s="205"/>
      <c r="U2591" s="205">
        <v>1085.1600000000001</v>
      </c>
      <c r="V2591" s="205">
        <f>U2591*3547</f>
        <v>3849062.5200000005</v>
      </c>
      <c r="W2591" s="205"/>
      <c r="X2591" s="205"/>
      <c r="Y2591" s="205"/>
      <c r="Z2591" s="205"/>
      <c r="AA2591" s="205"/>
      <c r="AB2591" s="205"/>
      <c r="AC2591" s="205"/>
      <c r="AD2591" s="205"/>
      <c r="AE2591" s="205"/>
      <c r="AF2591" s="205"/>
      <c r="AG2591" s="221">
        <v>2025</v>
      </c>
      <c r="AH2591" s="158"/>
      <c r="AI2591" s="175"/>
      <c r="AJ2591" s="218"/>
      <c r="AK2591" s="15">
        <f t="shared" ref="AK2591:AK2654" ca="1" si="648">MAX(AK2586:AK2590)+1</f>
        <v>2483</v>
      </c>
      <c r="AL2591" s="15" t="s">
        <v>155</v>
      </c>
      <c r="AM2591" s="15" t="str">
        <f t="shared" ca="1" si="645"/>
        <v>2483.</v>
      </c>
      <c r="AN2591" s="222"/>
      <c r="AP2591" s="16"/>
    </row>
    <row r="2592" spans="1:42" ht="22.5" hidden="1" customHeight="1" x14ac:dyDescent="0.25">
      <c r="A2592" s="83" t="str">
        <f t="shared" ca="1" si="647"/>
        <v>2484.</v>
      </c>
      <c r="B2592" s="26">
        <v>4250</v>
      </c>
      <c r="C2592" s="242" t="s">
        <v>1879</v>
      </c>
      <c r="D2592" s="26">
        <v>1971</v>
      </c>
      <c r="E2592" s="135" t="s">
        <v>2957</v>
      </c>
      <c r="F2592" s="83" t="s">
        <v>2958</v>
      </c>
      <c r="G2592" s="26">
        <v>5</v>
      </c>
      <c r="H2592" s="26">
        <v>4</v>
      </c>
      <c r="I2592" s="205">
        <v>3596.5</v>
      </c>
      <c r="J2592" s="205">
        <v>3266.5</v>
      </c>
      <c r="K2592" s="205">
        <v>3266.5</v>
      </c>
      <c r="L2592" s="219">
        <v>180</v>
      </c>
      <c r="M2592" s="214">
        <f t="shared" si="643"/>
        <v>7037764</v>
      </c>
      <c r="N2592" s="205"/>
      <c r="O2592" s="211"/>
      <c r="P2592" s="205"/>
      <c r="Q2592" s="205">
        <f t="shared" si="644"/>
        <v>7037764</v>
      </c>
      <c r="R2592" s="205">
        <f>1449828+5587936</f>
        <v>7037764</v>
      </c>
      <c r="S2592" s="219"/>
      <c r="T2592" s="205"/>
      <c r="U2592" s="205"/>
      <c r="V2592" s="205"/>
      <c r="W2592" s="205"/>
      <c r="X2592" s="205"/>
      <c r="Y2592" s="205"/>
      <c r="Z2592" s="205"/>
      <c r="AA2592" s="205"/>
      <c r="AB2592" s="205"/>
      <c r="AC2592" s="205"/>
      <c r="AD2592" s="205"/>
      <c r="AE2592" s="205"/>
      <c r="AF2592" s="205"/>
      <c r="AG2592" s="221">
        <v>2025</v>
      </c>
      <c r="AH2592" s="158"/>
      <c r="AI2592" s="175"/>
      <c r="AJ2592" s="153"/>
      <c r="AK2592" s="15">
        <f t="shared" ca="1" si="648"/>
        <v>2484</v>
      </c>
      <c r="AL2592" s="15" t="s">
        <v>155</v>
      </c>
      <c r="AM2592" s="15" t="str">
        <f t="shared" ca="1" si="645"/>
        <v>2484.</v>
      </c>
      <c r="AN2592" s="222"/>
      <c r="AO2592" s="15"/>
      <c r="AP2592" s="16"/>
    </row>
    <row r="2593" spans="1:42" ht="23.25" hidden="1" customHeight="1" x14ac:dyDescent="0.25">
      <c r="A2593" s="83" t="str">
        <f t="shared" ca="1" si="647"/>
        <v>2485.</v>
      </c>
      <c r="B2593" s="26">
        <v>5319</v>
      </c>
      <c r="C2593" s="47" t="s">
        <v>1880</v>
      </c>
      <c r="D2593" s="26">
        <v>1971</v>
      </c>
      <c r="E2593" s="135" t="s">
        <v>2957</v>
      </c>
      <c r="F2593" s="83" t="s">
        <v>2959</v>
      </c>
      <c r="G2593" s="26">
        <v>5</v>
      </c>
      <c r="H2593" s="26">
        <v>4</v>
      </c>
      <c r="I2593" s="205">
        <v>3427.86</v>
      </c>
      <c r="J2593" s="205">
        <v>3547.5</v>
      </c>
      <c r="K2593" s="205">
        <v>2743.2</v>
      </c>
      <c r="L2593" s="219">
        <v>90</v>
      </c>
      <c r="M2593" s="214">
        <f t="shared" si="643"/>
        <v>1303248</v>
      </c>
      <c r="N2593" s="205"/>
      <c r="O2593" s="211"/>
      <c r="P2593" s="205"/>
      <c r="Q2593" s="205">
        <f t="shared" si="644"/>
        <v>1303248</v>
      </c>
      <c r="R2593" s="205">
        <v>1303248</v>
      </c>
      <c r="S2593" s="219"/>
      <c r="T2593" s="205"/>
      <c r="U2593" s="205"/>
      <c r="V2593" s="205"/>
      <c r="W2593" s="205"/>
      <c r="X2593" s="205"/>
      <c r="Y2593" s="205"/>
      <c r="Z2593" s="205"/>
      <c r="AA2593" s="205"/>
      <c r="AB2593" s="205"/>
      <c r="AC2593" s="209"/>
      <c r="AD2593" s="209"/>
      <c r="AE2593" s="205"/>
      <c r="AF2593" s="205"/>
      <c r="AG2593" s="221">
        <v>2025</v>
      </c>
      <c r="AH2593" s="158"/>
      <c r="AI2593" s="175"/>
      <c r="AJ2593" s="152"/>
      <c r="AK2593" s="15">
        <f t="shared" ca="1" si="648"/>
        <v>2485</v>
      </c>
      <c r="AL2593" s="15" t="s">
        <v>155</v>
      </c>
      <c r="AM2593" s="15" t="str">
        <f t="shared" ca="1" si="645"/>
        <v>2485.</v>
      </c>
      <c r="AN2593" s="222"/>
      <c r="AP2593" s="16"/>
    </row>
    <row r="2594" spans="1:42" ht="22.5" hidden="1" customHeight="1" x14ac:dyDescent="0.25">
      <c r="A2594" s="83" t="str">
        <f t="shared" ca="1" si="647"/>
        <v>2486.</v>
      </c>
      <c r="B2594" s="26">
        <v>4594</v>
      </c>
      <c r="C2594" s="313" t="s">
        <v>1881</v>
      </c>
      <c r="D2594" s="26">
        <v>1971</v>
      </c>
      <c r="E2594" s="135" t="s">
        <v>2957</v>
      </c>
      <c r="F2594" s="83" t="s">
        <v>2959</v>
      </c>
      <c r="G2594" s="26">
        <v>5</v>
      </c>
      <c r="H2594" s="26">
        <v>6</v>
      </c>
      <c r="I2594" s="214">
        <v>4934.2</v>
      </c>
      <c r="J2594" s="205">
        <v>3839.2</v>
      </c>
      <c r="K2594" s="214">
        <v>3839.2</v>
      </c>
      <c r="L2594" s="263">
        <v>181</v>
      </c>
      <c r="M2594" s="214">
        <f t="shared" si="643"/>
        <v>11512236</v>
      </c>
      <c r="N2594" s="205"/>
      <c r="O2594" s="211"/>
      <c r="P2594" s="205"/>
      <c r="Q2594" s="205">
        <f t="shared" si="644"/>
        <v>11512236</v>
      </c>
      <c r="R2594" s="205"/>
      <c r="S2594" s="219"/>
      <c r="T2594" s="205"/>
      <c r="U2594" s="205"/>
      <c r="V2594" s="205"/>
      <c r="W2594" s="205"/>
      <c r="X2594" s="205"/>
      <c r="Y2594" s="205">
        <v>3657</v>
      </c>
      <c r="Z2594" s="205">
        <f>Y2594*3148</f>
        <v>11512236</v>
      </c>
      <c r="AA2594" s="205"/>
      <c r="AB2594" s="205"/>
      <c r="AC2594" s="205"/>
      <c r="AD2594" s="205"/>
      <c r="AE2594" s="205"/>
      <c r="AF2594" s="205"/>
      <c r="AG2594" s="221">
        <v>2025</v>
      </c>
      <c r="AH2594" s="158"/>
      <c r="AI2594" s="175"/>
      <c r="AJ2594" s="153"/>
      <c r="AK2594" s="15">
        <f t="shared" ca="1" si="648"/>
        <v>2486</v>
      </c>
      <c r="AL2594" s="15" t="s">
        <v>155</v>
      </c>
      <c r="AM2594" s="15" t="str">
        <f t="shared" ca="1" si="645"/>
        <v>2486.</v>
      </c>
      <c r="AN2594" s="222"/>
      <c r="AO2594" s="15"/>
      <c r="AP2594" s="16"/>
    </row>
    <row r="2595" spans="1:42" ht="22.5" hidden="1" customHeight="1" x14ac:dyDescent="0.25">
      <c r="A2595" s="83" t="str">
        <f t="shared" ca="1" si="647"/>
        <v>2487.</v>
      </c>
      <c r="B2595" s="26">
        <v>4781</v>
      </c>
      <c r="C2595" s="313" t="s">
        <v>3053</v>
      </c>
      <c r="D2595" s="26">
        <v>1971</v>
      </c>
      <c r="E2595" s="135" t="s">
        <v>2957</v>
      </c>
      <c r="F2595" s="83" t="s">
        <v>2958</v>
      </c>
      <c r="G2595" s="26">
        <v>5</v>
      </c>
      <c r="H2595" s="26">
        <v>6</v>
      </c>
      <c r="I2595" s="214">
        <v>5669.5</v>
      </c>
      <c r="J2595" s="205">
        <v>3764</v>
      </c>
      <c r="K2595" s="214">
        <v>3764</v>
      </c>
      <c r="L2595" s="263">
        <v>280</v>
      </c>
      <c r="M2595" s="214">
        <f>R2595+T2595+V2595+X2595+Z2595+AB2595+AE2595+AF2595</f>
        <v>722808</v>
      </c>
      <c r="N2595" s="205"/>
      <c r="O2595" s="211"/>
      <c r="P2595" s="205"/>
      <c r="Q2595" s="205">
        <f>M2595</f>
        <v>722808</v>
      </c>
      <c r="R2595" s="205">
        <f>328440+394368</f>
        <v>722808</v>
      </c>
      <c r="S2595" s="219"/>
      <c r="T2595" s="205"/>
      <c r="U2595" s="205"/>
      <c r="V2595" s="205"/>
      <c r="W2595" s="205"/>
      <c r="X2595" s="205"/>
      <c r="Y2595" s="205"/>
      <c r="Z2595" s="205"/>
      <c r="AA2595" s="205"/>
      <c r="AB2595" s="205"/>
      <c r="AC2595" s="205"/>
      <c r="AD2595" s="205"/>
      <c r="AE2595" s="205"/>
      <c r="AF2595" s="205"/>
      <c r="AG2595" s="221">
        <v>2025</v>
      </c>
      <c r="AH2595" s="158"/>
      <c r="AI2595" s="175"/>
      <c r="AJ2595" s="152"/>
      <c r="AK2595" s="15">
        <f t="shared" ca="1" si="648"/>
        <v>2487</v>
      </c>
      <c r="AL2595" s="15" t="s">
        <v>155</v>
      </c>
      <c r="AM2595" s="15" t="str">
        <f t="shared" ca="1" si="645"/>
        <v>2487.</v>
      </c>
      <c r="AN2595" s="222"/>
      <c r="AO2595" s="15"/>
      <c r="AP2595" s="16"/>
    </row>
    <row r="2596" spans="1:42" ht="22.5" hidden="1" customHeight="1" x14ac:dyDescent="0.25">
      <c r="A2596" s="83" t="str">
        <f t="shared" ca="1" si="647"/>
        <v>2488.</v>
      </c>
      <c r="B2596" s="26">
        <v>4794</v>
      </c>
      <c r="C2596" s="252" t="s">
        <v>1882</v>
      </c>
      <c r="D2596" s="26">
        <v>1971</v>
      </c>
      <c r="E2596" s="135" t="s">
        <v>2957</v>
      </c>
      <c r="F2596" s="83" t="s">
        <v>2958</v>
      </c>
      <c r="G2596" s="26">
        <v>5</v>
      </c>
      <c r="H2596" s="26">
        <v>4</v>
      </c>
      <c r="I2596" s="214">
        <v>3629.6</v>
      </c>
      <c r="J2596" s="205">
        <v>3297.9</v>
      </c>
      <c r="K2596" s="214">
        <v>3297.9</v>
      </c>
      <c r="L2596" s="263">
        <v>160</v>
      </c>
      <c r="M2596" s="214">
        <f t="shared" si="643"/>
        <v>1371840</v>
      </c>
      <c r="N2596" s="205"/>
      <c r="O2596" s="211"/>
      <c r="P2596" s="205"/>
      <c r="Q2596" s="205">
        <f t="shared" si="644"/>
        <v>1371840</v>
      </c>
      <c r="R2596" s="205">
        <v>1371840</v>
      </c>
      <c r="S2596" s="219"/>
      <c r="T2596" s="205"/>
      <c r="U2596" s="205"/>
      <c r="V2596" s="205"/>
      <c r="W2596" s="205"/>
      <c r="X2596" s="205"/>
      <c r="Y2596" s="205"/>
      <c r="Z2596" s="205"/>
      <c r="AA2596" s="205"/>
      <c r="AB2596" s="205"/>
      <c r="AC2596" s="205"/>
      <c r="AD2596" s="205"/>
      <c r="AE2596" s="205"/>
      <c r="AF2596" s="205"/>
      <c r="AG2596" s="221">
        <v>2025</v>
      </c>
      <c r="AH2596" s="158"/>
      <c r="AI2596" s="175"/>
      <c r="AJ2596" s="152"/>
      <c r="AK2596" s="15">
        <f t="shared" ca="1" si="648"/>
        <v>2488</v>
      </c>
      <c r="AL2596" s="15" t="s">
        <v>155</v>
      </c>
      <c r="AM2596" s="15" t="str">
        <f t="shared" ca="1" si="645"/>
        <v>2488.</v>
      </c>
      <c r="AN2596" s="222"/>
      <c r="AO2596" s="15"/>
      <c r="AP2596" s="16"/>
    </row>
    <row r="2597" spans="1:42" ht="23.25" hidden="1" customHeight="1" x14ac:dyDescent="0.25">
      <c r="A2597" s="83" t="str">
        <f t="shared" ca="1" si="647"/>
        <v>2489.</v>
      </c>
      <c r="B2597" s="26">
        <v>5011</v>
      </c>
      <c r="C2597" s="47" t="s">
        <v>1883</v>
      </c>
      <c r="D2597" s="26">
        <v>1971</v>
      </c>
      <c r="E2597" s="135" t="s">
        <v>2957</v>
      </c>
      <c r="F2597" s="83" t="s">
        <v>2959</v>
      </c>
      <c r="G2597" s="26">
        <v>9</v>
      </c>
      <c r="H2597" s="26">
        <v>1</v>
      </c>
      <c r="I2597" s="205">
        <v>2478</v>
      </c>
      <c r="J2597" s="205">
        <v>2478</v>
      </c>
      <c r="K2597" s="205">
        <v>2199.6</v>
      </c>
      <c r="L2597" s="219">
        <v>91</v>
      </c>
      <c r="M2597" s="214">
        <f t="shared" si="643"/>
        <v>1308843</v>
      </c>
      <c r="N2597" s="205"/>
      <c r="O2597" s="211"/>
      <c r="P2597" s="205"/>
      <c r="Q2597" s="205">
        <f t="shared" si="644"/>
        <v>1308843</v>
      </c>
      <c r="R2597" s="205"/>
      <c r="S2597" s="219"/>
      <c r="T2597" s="205"/>
      <c r="U2597" s="205">
        <v>369</v>
      </c>
      <c r="V2597" s="205">
        <f>U2597*3547</f>
        <v>1308843</v>
      </c>
      <c r="W2597" s="205"/>
      <c r="X2597" s="205"/>
      <c r="Y2597" s="205"/>
      <c r="Z2597" s="205"/>
      <c r="AA2597" s="205"/>
      <c r="AB2597" s="205"/>
      <c r="AC2597" s="209"/>
      <c r="AD2597" s="209"/>
      <c r="AE2597" s="205"/>
      <c r="AF2597" s="205"/>
      <c r="AG2597" s="221">
        <v>2025</v>
      </c>
      <c r="AH2597" s="158"/>
      <c r="AI2597" s="175"/>
      <c r="AJ2597" s="218"/>
      <c r="AK2597" s="15">
        <f t="shared" ca="1" si="648"/>
        <v>2489</v>
      </c>
      <c r="AL2597" s="15" t="s">
        <v>155</v>
      </c>
      <c r="AM2597" s="15" t="str">
        <f t="shared" ca="1" si="645"/>
        <v>2489.</v>
      </c>
      <c r="AN2597" s="222"/>
      <c r="AP2597" s="16"/>
    </row>
    <row r="2598" spans="1:42" ht="22.5" hidden="1" customHeight="1" x14ac:dyDescent="0.25">
      <c r="A2598" s="83" t="str">
        <f t="shared" ca="1" si="647"/>
        <v>2490.</v>
      </c>
      <c r="B2598" s="26">
        <v>5090</v>
      </c>
      <c r="C2598" s="226" t="s">
        <v>1884</v>
      </c>
      <c r="D2598" s="26">
        <v>1971</v>
      </c>
      <c r="E2598" s="135" t="s">
        <v>2957</v>
      </c>
      <c r="F2598" s="83" t="s">
        <v>2958</v>
      </c>
      <c r="G2598" s="26">
        <v>5</v>
      </c>
      <c r="H2598" s="26">
        <v>4</v>
      </c>
      <c r="I2598" s="205">
        <v>3598.1</v>
      </c>
      <c r="J2598" s="205">
        <v>3268.2</v>
      </c>
      <c r="K2598" s="205">
        <v>3268.2</v>
      </c>
      <c r="L2598" s="219">
        <v>161</v>
      </c>
      <c r="M2598" s="214">
        <f t="shared" si="643"/>
        <v>1053702</v>
      </c>
      <c r="N2598" s="205"/>
      <c r="O2598" s="211"/>
      <c r="P2598" s="205"/>
      <c r="Q2598" s="205">
        <f t="shared" si="644"/>
        <v>1053702</v>
      </c>
      <c r="R2598" s="205">
        <v>1053702</v>
      </c>
      <c r="S2598" s="219"/>
      <c r="T2598" s="205"/>
      <c r="U2598" s="205"/>
      <c r="V2598" s="205"/>
      <c r="W2598" s="205"/>
      <c r="X2598" s="205"/>
      <c r="Y2598" s="205"/>
      <c r="Z2598" s="205"/>
      <c r="AA2598" s="205"/>
      <c r="AB2598" s="205"/>
      <c r="AC2598" s="205"/>
      <c r="AD2598" s="205"/>
      <c r="AE2598" s="205"/>
      <c r="AF2598" s="205"/>
      <c r="AG2598" s="221">
        <v>2025</v>
      </c>
      <c r="AH2598" s="165"/>
      <c r="AI2598" s="175"/>
      <c r="AJ2598" s="152"/>
      <c r="AK2598" s="15">
        <f t="shared" ca="1" si="648"/>
        <v>2490</v>
      </c>
      <c r="AL2598" s="15" t="s">
        <v>155</v>
      </c>
      <c r="AM2598" s="15" t="str">
        <f t="shared" ca="1" si="645"/>
        <v>2490.</v>
      </c>
      <c r="AN2598" s="222"/>
      <c r="AO2598" s="15"/>
      <c r="AP2598" s="16"/>
    </row>
    <row r="2599" spans="1:42" ht="22.5" hidden="1" customHeight="1" x14ac:dyDescent="0.25">
      <c r="A2599" s="83" t="str">
        <f t="shared" ca="1" si="647"/>
        <v>2491.</v>
      </c>
      <c r="B2599" s="26">
        <v>4383</v>
      </c>
      <c r="C2599" s="40" t="s">
        <v>1885</v>
      </c>
      <c r="D2599" s="26">
        <v>1972</v>
      </c>
      <c r="E2599" s="135" t="s">
        <v>2957</v>
      </c>
      <c r="F2599" s="83" t="s">
        <v>2958</v>
      </c>
      <c r="G2599" s="26">
        <v>5</v>
      </c>
      <c r="H2599" s="26">
        <v>6</v>
      </c>
      <c r="I2599" s="214">
        <v>6190.4</v>
      </c>
      <c r="J2599" s="214">
        <v>5835.8</v>
      </c>
      <c r="K2599" s="214">
        <v>3752.5</v>
      </c>
      <c r="L2599" s="263">
        <v>174</v>
      </c>
      <c r="M2599" s="214">
        <f t="shared" si="643"/>
        <v>2712748</v>
      </c>
      <c r="N2599" s="205"/>
      <c r="O2599" s="211"/>
      <c r="P2599" s="205"/>
      <c r="Q2599" s="205">
        <f t="shared" si="644"/>
        <v>2712748</v>
      </c>
      <c r="R2599" s="205">
        <v>2712748</v>
      </c>
      <c r="S2599" s="219"/>
      <c r="T2599" s="205"/>
      <c r="U2599" s="205"/>
      <c r="V2599" s="205"/>
      <c r="W2599" s="205"/>
      <c r="X2599" s="205"/>
      <c r="Y2599" s="205"/>
      <c r="Z2599" s="205"/>
      <c r="AA2599" s="205"/>
      <c r="AB2599" s="205"/>
      <c r="AC2599" s="209"/>
      <c r="AD2599" s="209"/>
      <c r="AE2599" s="205"/>
      <c r="AF2599" s="205"/>
      <c r="AG2599" s="221">
        <v>2025</v>
      </c>
      <c r="AH2599" s="165"/>
      <c r="AI2599" s="175"/>
      <c r="AJ2599" s="152"/>
      <c r="AK2599" s="15">
        <f t="shared" ca="1" si="648"/>
        <v>2491</v>
      </c>
      <c r="AL2599" s="15" t="s">
        <v>155</v>
      </c>
      <c r="AM2599" s="15" t="str">
        <f t="shared" ca="1" si="645"/>
        <v>2491.</v>
      </c>
      <c r="AN2599" s="222"/>
      <c r="AO2599" s="15"/>
      <c r="AP2599" s="16"/>
    </row>
    <row r="2600" spans="1:42" ht="22.5" hidden="1" customHeight="1" x14ac:dyDescent="0.25">
      <c r="A2600" s="83" t="str">
        <f t="shared" ca="1" si="647"/>
        <v>2492.</v>
      </c>
      <c r="B2600" s="26">
        <v>4099</v>
      </c>
      <c r="C2600" s="252" t="s">
        <v>1886</v>
      </c>
      <c r="D2600" s="26">
        <v>1972</v>
      </c>
      <c r="E2600" s="135" t="s">
        <v>2957</v>
      </c>
      <c r="F2600" s="83" t="s">
        <v>2959</v>
      </c>
      <c r="G2600" s="26">
        <v>5</v>
      </c>
      <c r="H2600" s="26">
        <v>2</v>
      </c>
      <c r="I2600" s="214">
        <v>1238</v>
      </c>
      <c r="J2600" s="214">
        <v>1011.7</v>
      </c>
      <c r="K2600" s="214">
        <v>1011.7</v>
      </c>
      <c r="L2600" s="263">
        <v>35</v>
      </c>
      <c r="M2600" s="214">
        <f t="shared" si="643"/>
        <v>1996346.99</v>
      </c>
      <c r="N2600" s="205"/>
      <c r="O2600" s="211"/>
      <c r="P2600" s="205"/>
      <c r="Q2600" s="205">
        <f t="shared" si="644"/>
        <v>1996346.99</v>
      </c>
      <c r="R2600" s="205">
        <v>1996346.99</v>
      </c>
      <c r="S2600" s="219"/>
      <c r="T2600" s="205"/>
      <c r="U2600" s="205"/>
      <c r="V2600" s="205"/>
      <c r="W2600" s="205"/>
      <c r="X2600" s="205"/>
      <c r="Y2600" s="205"/>
      <c r="Z2600" s="205"/>
      <c r="AA2600" s="205"/>
      <c r="AB2600" s="205"/>
      <c r="AC2600" s="205"/>
      <c r="AD2600" s="205"/>
      <c r="AE2600" s="205"/>
      <c r="AF2600" s="205"/>
      <c r="AG2600" s="221">
        <v>2025</v>
      </c>
      <c r="AH2600" s="165"/>
      <c r="AI2600" s="175"/>
      <c r="AJ2600" s="152"/>
      <c r="AK2600" s="15">
        <f t="shared" ca="1" si="648"/>
        <v>2492</v>
      </c>
      <c r="AL2600" s="15" t="s">
        <v>155</v>
      </c>
      <c r="AM2600" s="15" t="str">
        <f t="shared" ca="1" si="645"/>
        <v>2492.</v>
      </c>
      <c r="AN2600" s="222"/>
      <c r="AO2600" s="15"/>
      <c r="AP2600" s="16"/>
    </row>
    <row r="2601" spans="1:42" ht="22.5" hidden="1" customHeight="1" x14ac:dyDescent="0.25">
      <c r="A2601" s="83" t="str">
        <f t="shared" ca="1" si="647"/>
        <v>2493.</v>
      </c>
      <c r="B2601" s="26">
        <v>4253</v>
      </c>
      <c r="C2601" s="226" t="s">
        <v>1887</v>
      </c>
      <c r="D2601" s="26">
        <v>1972</v>
      </c>
      <c r="E2601" s="135" t="s">
        <v>2957</v>
      </c>
      <c r="F2601" s="83" t="s">
        <v>2958</v>
      </c>
      <c r="G2601" s="26">
        <v>5</v>
      </c>
      <c r="H2601" s="26">
        <v>4</v>
      </c>
      <c r="I2601" s="214">
        <v>3612.5</v>
      </c>
      <c r="J2601" s="205">
        <v>3352.5</v>
      </c>
      <c r="K2601" s="214">
        <v>3352.5</v>
      </c>
      <c r="L2601" s="263">
        <v>174</v>
      </c>
      <c r="M2601" s="214">
        <f t="shared" si="643"/>
        <v>6802987.2000000002</v>
      </c>
      <c r="N2601" s="205"/>
      <c r="O2601" s="211"/>
      <c r="P2601" s="205"/>
      <c r="Q2601" s="205">
        <f t="shared" si="644"/>
        <v>6802987.2000000002</v>
      </c>
      <c r="R2601" s="205">
        <v>6802987.2000000002</v>
      </c>
      <c r="S2601" s="219"/>
      <c r="T2601" s="205"/>
      <c r="U2601" s="205"/>
      <c r="V2601" s="205"/>
      <c r="W2601" s="205"/>
      <c r="X2601" s="205"/>
      <c r="Y2601" s="205"/>
      <c r="Z2601" s="205"/>
      <c r="AA2601" s="205"/>
      <c r="AB2601" s="205"/>
      <c r="AC2601" s="205"/>
      <c r="AD2601" s="205"/>
      <c r="AE2601" s="205"/>
      <c r="AF2601" s="205"/>
      <c r="AG2601" s="221">
        <v>2025</v>
      </c>
      <c r="AH2601" s="158"/>
      <c r="AI2601" s="175"/>
      <c r="AJ2601" s="152"/>
      <c r="AK2601" s="15">
        <f t="shared" ca="1" si="648"/>
        <v>2493</v>
      </c>
      <c r="AL2601" s="15" t="s">
        <v>155</v>
      </c>
      <c r="AM2601" s="15" t="str">
        <f t="shared" ca="1" si="645"/>
        <v>2493.</v>
      </c>
      <c r="AN2601" s="222"/>
      <c r="AO2601" s="15"/>
      <c r="AP2601" s="16"/>
    </row>
    <row r="2602" spans="1:42" ht="22.5" hidden="1" customHeight="1" x14ac:dyDescent="0.25">
      <c r="A2602" s="83" t="str">
        <f t="shared" ca="1" si="647"/>
        <v>2494.</v>
      </c>
      <c r="B2602" s="26">
        <v>4592</v>
      </c>
      <c r="C2602" s="242" t="s">
        <v>1888</v>
      </c>
      <c r="D2602" s="26">
        <v>1972</v>
      </c>
      <c r="E2602" s="135" t="s">
        <v>2957</v>
      </c>
      <c r="F2602" s="83" t="s">
        <v>2958</v>
      </c>
      <c r="G2602" s="26">
        <v>5</v>
      </c>
      <c r="H2602" s="26">
        <v>6</v>
      </c>
      <c r="I2602" s="205">
        <v>5304.4</v>
      </c>
      <c r="J2602" s="205">
        <v>4837.3</v>
      </c>
      <c r="K2602" s="205">
        <v>4825.5</v>
      </c>
      <c r="L2602" s="219">
        <v>247</v>
      </c>
      <c r="M2602" s="214">
        <f t="shared" si="643"/>
        <v>8381904</v>
      </c>
      <c r="N2602" s="205"/>
      <c r="O2602" s="211"/>
      <c r="P2602" s="205"/>
      <c r="Q2602" s="205">
        <f t="shared" si="644"/>
        <v>8381904</v>
      </c>
      <c r="R2602" s="205">
        <v>8381904</v>
      </c>
      <c r="S2602" s="219"/>
      <c r="T2602" s="205"/>
      <c r="U2602" s="205"/>
      <c r="V2602" s="205"/>
      <c r="W2602" s="205"/>
      <c r="X2602" s="205"/>
      <c r="Y2602" s="205"/>
      <c r="Z2602" s="205"/>
      <c r="AA2602" s="205"/>
      <c r="AB2602" s="205"/>
      <c r="AC2602" s="205"/>
      <c r="AD2602" s="205"/>
      <c r="AE2602" s="205"/>
      <c r="AF2602" s="205"/>
      <c r="AG2602" s="221">
        <v>2025</v>
      </c>
      <c r="AH2602" s="159"/>
      <c r="AI2602" s="175"/>
      <c r="AJ2602" s="153"/>
      <c r="AK2602" s="15">
        <f t="shared" ca="1" si="648"/>
        <v>2494</v>
      </c>
      <c r="AL2602" s="15" t="s">
        <v>155</v>
      </c>
      <c r="AM2602" s="15" t="str">
        <f t="shared" ca="1" si="645"/>
        <v>2494.</v>
      </c>
      <c r="AN2602" s="222"/>
      <c r="AO2602" s="15"/>
      <c r="AP2602" s="16"/>
    </row>
    <row r="2603" spans="1:42" ht="22.5" hidden="1" customHeight="1" x14ac:dyDescent="0.25">
      <c r="A2603" s="83" t="str">
        <f t="shared" ca="1" si="647"/>
        <v>2495.</v>
      </c>
      <c r="B2603" s="26">
        <v>4593</v>
      </c>
      <c r="C2603" s="313" t="s">
        <v>1889</v>
      </c>
      <c r="D2603" s="26">
        <v>1972</v>
      </c>
      <c r="E2603" s="135" t="s">
        <v>2957</v>
      </c>
      <c r="F2603" s="83" t="s">
        <v>2958</v>
      </c>
      <c r="G2603" s="26">
        <v>5</v>
      </c>
      <c r="H2603" s="26">
        <v>4</v>
      </c>
      <c r="I2603" s="214">
        <v>3659.1</v>
      </c>
      <c r="J2603" s="214">
        <v>3352.3</v>
      </c>
      <c r="K2603" s="214">
        <v>3352.3</v>
      </c>
      <c r="L2603" s="263">
        <v>146</v>
      </c>
      <c r="M2603" s="214">
        <f t="shared" si="643"/>
        <v>5587936</v>
      </c>
      <c r="N2603" s="205"/>
      <c r="O2603" s="211"/>
      <c r="P2603" s="205"/>
      <c r="Q2603" s="205">
        <f t="shared" si="644"/>
        <v>5587936</v>
      </c>
      <c r="R2603" s="205">
        <v>5587936</v>
      </c>
      <c r="S2603" s="219"/>
      <c r="T2603" s="205"/>
      <c r="U2603" s="205"/>
      <c r="V2603" s="205"/>
      <c r="W2603" s="205"/>
      <c r="X2603" s="205"/>
      <c r="Y2603" s="205"/>
      <c r="Z2603" s="205"/>
      <c r="AA2603" s="205"/>
      <c r="AB2603" s="205"/>
      <c r="AC2603" s="205"/>
      <c r="AD2603" s="205"/>
      <c r="AE2603" s="205"/>
      <c r="AF2603" s="205"/>
      <c r="AG2603" s="221">
        <v>2025</v>
      </c>
      <c r="AH2603" s="158"/>
      <c r="AI2603" s="175"/>
      <c r="AJ2603" s="152"/>
      <c r="AK2603" s="15">
        <f t="shared" ca="1" si="648"/>
        <v>2495</v>
      </c>
      <c r="AL2603" s="15" t="s">
        <v>155</v>
      </c>
      <c r="AM2603" s="15" t="str">
        <f t="shared" ca="1" si="645"/>
        <v>2495.</v>
      </c>
      <c r="AN2603" s="222"/>
      <c r="AO2603" s="15"/>
      <c r="AP2603" s="16"/>
    </row>
    <row r="2604" spans="1:42" ht="22.5" hidden="1" customHeight="1" x14ac:dyDescent="0.25">
      <c r="A2604" s="83" t="str">
        <f t="shared" ca="1" si="647"/>
        <v>2496.</v>
      </c>
      <c r="B2604" s="26">
        <v>4595</v>
      </c>
      <c r="C2604" s="242" t="s">
        <v>1892</v>
      </c>
      <c r="D2604" s="26">
        <v>1972</v>
      </c>
      <c r="E2604" s="135" t="s">
        <v>2957</v>
      </c>
      <c r="F2604" s="83" t="s">
        <v>2958</v>
      </c>
      <c r="G2604" s="26">
        <v>5</v>
      </c>
      <c r="H2604" s="26">
        <v>6</v>
      </c>
      <c r="I2604" s="205">
        <v>5256.5</v>
      </c>
      <c r="J2604" s="205">
        <v>4788</v>
      </c>
      <c r="K2604" s="205">
        <v>4773.5</v>
      </c>
      <c r="L2604" s="219">
        <v>244</v>
      </c>
      <c r="M2604" s="205">
        <f t="shared" si="643"/>
        <v>2057760</v>
      </c>
      <c r="N2604" s="205"/>
      <c r="O2604" s="211"/>
      <c r="P2604" s="205"/>
      <c r="Q2604" s="205">
        <f t="shared" si="644"/>
        <v>2057760</v>
      </c>
      <c r="R2604" s="205">
        <v>2057760</v>
      </c>
      <c r="S2604" s="219"/>
      <c r="T2604" s="205"/>
      <c r="U2604" s="205"/>
      <c r="V2604" s="205"/>
      <c r="W2604" s="205"/>
      <c r="X2604" s="205"/>
      <c r="Y2604" s="205"/>
      <c r="Z2604" s="205"/>
      <c r="AA2604" s="205"/>
      <c r="AB2604" s="205"/>
      <c r="AC2604" s="205"/>
      <c r="AD2604" s="205"/>
      <c r="AE2604" s="205"/>
      <c r="AF2604" s="205"/>
      <c r="AG2604" s="221">
        <v>2025</v>
      </c>
      <c r="AH2604" s="159"/>
      <c r="AI2604" s="175"/>
      <c r="AJ2604" s="153"/>
      <c r="AK2604" s="15">
        <f t="shared" ca="1" si="648"/>
        <v>2496</v>
      </c>
      <c r="AL2604" s="15" t="s">
        <v>155</v>
      </c>
      <c r="AM2604" s="15" t="str">
        <f t="shared" ca="1" si="645"/>
        <v>2496.</v>
      </c>
      <c r="AN2604" s="222"/>
      <c r="AO2604" s="15"/>
      <c r="AP2604" s="16"/>
    </row>
    <row r="2605" spans="1:42" ht="22.5" hidden="1" customHeight="1" x14ac:dyDescent="0.25">
      <c r="A2605" s="83" t="str">
        <f t="shared" ca="1" si="647"/>
        <v>2497.</v>
      </c>
      <c r="B2605" s="26">
        <v>4607</v>
      </c>
      <c r="C2605" s="313" t="s">
        <v>1890</v>
      </c>
      <c r="D2605" s="26">
        <v>1972</v>
      </c>
      <c r="E2605" s="135" t="s">
        <v>2957</v>
      </c>
      <c r="F2605" s="83" t="s">
        <v>2959</v>
      </c>
      <c r="G2605" s="26">
        <v>5</v>
      </c>
      <c r="H2605" s="26">
        <v>4</v>
      </c>
      <c r="I2605" s="214">
        <v>2611.6</v>
      </c>
      <c r="J2605" s="214">
        <v>1636.3</v>
      </c>
      <c r="K2605" s="214">
        <v>1636.3</v>
      </c>
      <c r="L2605" s="263">
        <v>99</v>
      </c>
      <c r="M2605" s="214">
        <f t="shared" si="643"/>
        <v>4211378.83</v>
      </c>
      <c r="N2605" s="205"/>
      <c r="O2605" s="211"/>
      <c r="P2605" s="205"/>
      <c r="Q2605" s="205">
        <f t="shared" si="644"/>
        <v>4211378.83</v>
      </c>
      <c r="R2605" s="205">
        <v>4211378.83</v>
      </c>
      <c r="S2605" s="219"/>
      <c r="T2605" s="205"/>
      <c r="U2605" s="205"/>
      <c r="V2605" s="205"/>
      <c r="W2605" s="205"/>
      <c r="X2605" s="205"/>
      <c r="Y2605" s="205"/>
      <c r="Z2605" s="205"/>
      <c r="AA2605" s="205"/>
      <c r="AB2605" s="205"/>
      <c r="AC2605" s="205"/>
      <c r="AD2605" s="205"/>
      <c r="AE2605" s="205"/>
      <c r="AF2605" s="205"/>
      <c r="AG2605" s="221">
        <v>2025</v>
      </c>
      <c r="AH2605" s="158"/>
      <c r="AI2605" s="175"/>
      <c r="AJ2605" s="152"/>
      <c r="AK2605" s="15">
        <f t="shared" ca="1" si="648"/>
        <v>2497</v>
      </c>
      <c r="AL2605" s="15" t="s">
        <v>155</v>
      </c>
      <c r="AM2605" s="15" t="str">
        <f t="shared" ca="1" si="645"/>
        <v>2497.</v>
      </c>
      <c r="AN2605" s="222"/>
      <c r="AO2605" s="15"/>
      <c r="AP2605" s="16"/>
    </row>
    <row r="2606" spans="1:42" ht="22.5" hidden="1" customHeight="1" x14ac:dyDescent="0.25">
      <c r="A2606" s="83" t="str">
        <f t="shared" ca="1" si="647"/>
        <v>2498.</v>
      </c>
      <c r="B2606" s="26">
        <v>4610</v>
      </c>
      <c r="C2606" s="252" t="s">
        <v>1891</v>
      </c>
      <c r="D2606" s="26">
        <v>1972</v>
      </c>
      <c r="E2606" s="135" t="s">
        <v>2957</v>
      </c>
      <c r="F2606" s="83" t="s">
        <v>2959</v>
      </c>
      <c r="G2606" s="26">
        <v>5</v>
      </c>
      <c r="H2606" s="26">
        <v>3</v>
      </c>
      <c r="I2606" s="214">
        <v>3207.06</v>
      </c>
      <c r="J2606" s="214">
        <v>3050</v>
      </c>
      <c r="K2606" s="214">
        <v>2894.8</v>
      </c>
      <c r="L2606" s="263">
        <v>165</v>
      </c>
      <c r="M2606" s="214">
        <f t="shared" si="643"/>
        <v>4775736</v>
      </c>
      <c r="N2606" s="205"/>
      <c r="O2606" s="211"/>
      <c r="P2606" s="205"/>
      <c r="Q2606" s="205">
        <f t="shared" si="644"/>
        <v>4775736</v>
      </c>
      <c r="R2606" s="205">
        <v>4775736</v>
      </c>
      <c r="S2606" s="219"/>
      <c r="T2606" s="205"/>
      <c r="U2606" s="205"/>
      <c r="V2606" s="205"/>
      <c r="W2606" s="205"/>
      <c r="X2606" s="205"/>
      <c r="Y2606" s="205"/>
      <c r="Z2606" s="205"/>
      <c r="AA2606" s="205"/>
      <c r="AB2606" s="205"/>
      <c r="AC2606" s="205"/>
      <c r="AD2606" s="205"/>
      <c r="AE2606" s="205"/>
      <c r="AF2606" s="205"/>
      <c r="AG2606" s="221">
        <v>2025</v>
      </c>
      <c r="AH2606" s="165"/>
      <c r="AI2606" s="175"/>
      <c r="AJ2606" s="152"/>
      <c r="AK2606" s="15">
        <f t="shared" ca="1" si="648"/>
        <v>2498</v>
      </c>
      <c r="AL2606" s="15" t="s">
        <v>155</v>
      </c>
      <c r="AM2606" s="15" t="str">
        <f t="shared" ca="1" si="645"/>
        <v>2498.</v>
      </c>
      <c r="AN2606" s="222"/>
      <c r="AO2606" s="15"/>
      <c r="AP2606" s="16"/>
    </row>
    <row r="2607" spans="1:42" ht="22.5" hidden="1" customHeight="1" x14ac:dyDescent="0.25">
      <c r="A2607" s="83" t="str">
        <f t="shared" ca="1" si="647"/>
        <v>2499.</v>
      </c>
      <c r="B2607" s="26">
        <v>4706</v>
      </c>
      <c r="C2607" s="252" t="s">
        <v>1893</v>
      </c>
      <c r="D2607" s="26">
        <v>1972</v>
      </c>
      <c r="E2607" s="135" t="s">
        <v>2957</v>
      </c>
      <c r="F2607" s="83" t="s">
        <v>2961</v>
      </c>
      <c r="G2607" s="26">
        <v>5</v>
      </c>
      <c r="H2607" s="26">
        <v>4</v>
      </c>
      <c r="I2607" s="214">
        <v>7816.1</v>
      </c>
      <c r="J2607" s="214">
        <v>5607.8</v>
      </c>
      <c r="K2607" s="214">
        <v>4355.8</v>
      </c>
      <c r="L2607" s="263">
        <v>371</v>
      </c>
      <c r="M2607" s="214">
        <f t="shared" si="643"/>
        <v>2715100</v>
      </c>
      <c r="N2607" s="205"/>
      <c r="O2607" s="211"/>
      <c r="P2607" s="205"/>
      <c r="Q2607" s="205">
        <f t="shared" si="644"/>
        <v>2715100</v>
      </c>
      <c r="R2607" s="205">
        <v>2715100</v>
      </c>
      <c r="S2607" s="219"/>
      <c r="T2607" s="205"/>
      <c r="U2607" s="205"/>
      <c r="V2607" s="205"/>
      <c r="W2607" s="205"/>
      <c r="X2607" s="205"/>
      <c r="Y2607" s="205"/>
      <c r="Z2607" s="205"/>
      <c r="AA2607" s="205"/>
      <c r="AB2607" s="205"/>
      <c r="AC2607" s="205"/>
      <c r="AD2607" s="205"/>
      <c r="AE2607" s="205"/>
      <c r="AF2607" s="205"/>
      <c r="AG2607" s="221">
        <v>2025</v>
      </c>
      <c r="AH2607" s="165"/>
      <c r="AI2607" s="175"/>
      <c r="AJ2607" s="152"/>
      <c r="AK2607" s="15">
        <f t="shared" ca="1" si="648"/>
        <v>2499</v>
      </c>
      <c r="AL2607" s="15" t="s">
        <v>155</v>
      </c>
      <c r="AM2607" s="15" t="str">
        <f t="shared" ca="1" si="645"/>
        <v>2499.</v>
      </c>
      <c r="AN2607" s="222"/>
      <c r="AO2607" s="15"/>
      <c r="AP2607" s="16"/>
    </row>
    <row r="2608" spans="1:42" ht="22.5" hidden="1" customHeight="1" x14ac:dyDescent="0.25">
      <c r="A2608" s="83" t="str">
        <f t="shared" ca="1" si="647"/>
        <v>2500.</v>
      </c>
      <c r="B2608" s="26">
        <v>4707</v>
      </c>
      <c r="C2608" s="242" t="s">
        <v>1894</v>
      </c>
      <c r="D2608" s="26">
        <v>1972</v>
      </c>
      <c r="E2608" s="135" t="s">
        <v>2957</v>
      </c>
      <c r="F2608" s="83" t="s">
        <v>2959</v>
      </c>
      <c r="G2608" s="26">
        <v>9</v>
      </c>
      <c r="H2608" s="26">
        <v>1</v>
      </c>
      <c r="I2608" s="205">
        <v>1919</v>
      </c>
      <c r="J2608" s="205">
        <v>1167.5999999999999</v>
      </c>
      <c r="K2608" s="205">
        <v>1167.5999999999999</v>
      </c>
      <c r="L2608" s="219">
        <v>99</v>
      </c>
      <c r="M2608" s="214">
        <f>R2608+T2608+V2608+X2608+Z2608+AB2608+AE2608+AF2608</f>
        <v>3535959.52</v>
      </c>
      <c r="N2608" s="205"/>
      <c r="O2608" s="211"/>
      <c r="P2608" s="205"/>
      <c r="Q2608" s="205">
        <f>M2608</f>
        <v>3535959.52</v>
      </c>
      <c r="R2608" s="205"/>
      <c r="S2608" s="219"/>
      <c r="T2608" s="205"/>
      <c r="U2608" s="205"/>
      <c r="V2608" s="205"/>
      <c r="W2608" s="205"/>
      <c r="X2608" s="205"/>
      <c r="Y2608" s="205">
        <v>1123.24</v>
      </c>
      <c r="Z2608" s="205">
        <f>Y2608*3148</f>
        <v>3535959.52</v>
      </c>
      <c r="AA2608" s="205"/>
      <c r="AB2608" s="205"/>
      <c r="AC2608" s="205"/>
      <c r="AD2608" s="205"/>
      <c r="AE2608" s="205"/>
      <c r="AF2608" s="205"/>
      <c r="AG2608" s="221">
        <v>2025</v>
      </c>
      <c r="AH2608" s="159"/>
      <c r="AI2608" s="175"/>
      <c r="AJ2608" s="153"/>
      <c r="AK2608" s="15">
        <f t="shared" ca="1" si="648"/>
        <v>2500</v>
      </c>
      <c r="AL2608" s="15" t="s">
        <v>155</v>
      </c>
      <c r="AM2608" s="15" t="str">
        <f t="shared" ca="1" si="645"/>
        <v>2500.</v>
      </c>
      <c r="AN2608" s="222"/>
      <c r="AO2608" s="15"/>
      <c r="AP2608" s="16"/>
    </row>
    <row r="2609" spans="1:42" ht="22.5" hidden="1" customHeight="1" x14ac:dyDescent="0.25">
      <c r="A2609" s="83" t="str">
        <f t="shared" ca="1" si="647"/>
        <v>2501.</v>
      </c>
      <c r="B2609" s="26">
        <v>4788</v>
      </c>
      <c r="C2609" s="252" t="s">
        <v>1895</v>
      </c>
      <c r="D2609" s="26">
        <v>1972</v>
      </c>
      <c r="E2609" s="135" t="s">
        <v>2957</v>
      </c>
      <c r="F2609" s="83" t="s">
        <v>2958</v>
      </c>
      <c r="G2609" s="26">
        <v>5</v>
      </c>
      <c r="H2609" s="26">
        <v>4</v>
      </c>
      <c r="I2609" s="214">
        <v>3669.2</v>
      </c>
      <c r="J2609" s="205">
        <v>3354</v>
      </c>
      <c r="K2609" s="214">
        <v>3136.4</v>
      </c>
      <c r="L2609" s="263">
        <v>145</v>
      </c>
      <c r="M2609" s="214">
        <f t="shared" si="643"/>
        <v>5587936</v>
      </c>
      <c r="N2609" s="205"/>
      <c r="O2609" s="211"/>
      <c r="P2609" s="205"/>
      <c r="Q2609" s="205">
        <f t="shared" si="644"/>
        <v>5587936</v>
      </c>
      <c r="R2609" s="205">
        <v>5587936</v>
      </c>
      <c r="S2609" s="219"/>
      <c r="T2609" s="205"/>
      <c r="U2609" s="205"/>
      <c r="V2609" s="205"/>
      <c r="W2609" s="205"/>
      <c r="X2609" s="205"/>
      <c r="Y2609" s="205"/>
      <c r="Z2609" s="205"/>
      <c r="AA2609" s="205"/>
      <c r="AB2609" s="205"/>
      <c r="AC2609" s="205"/>
      <c r="AD2609" s="205"/>
      <c r="AE2609" s="205"/>
      <c r="AF2609" s="205"/>
      <c r="AG2609" s="221">
        <v>2025</v>
      </c>
      <c r="AH2609" s="165"/>
      <c r="AI2609" s="175"/>
      <c r="AJ2609" s="152"/>
      <c r="AK2609" s="15">
        <f t="shared" ca="1" si="648"/>
        <v>2501</v>
      </c>
      <c r="AL2609" s="15" t="s">
        <v>155</v>
      </c>
      <c r="AM2609" s="15" t="str">
        <f t="shared" ca="1" si="645"/>
        <v>2501.</v>
      </c>
      <c r="AN2609" s="222"/>
      <c r="AO2609" s="15"/>
      <c r="AP2609" s="16"/>
    </row>
    <row r="2610" spans="1:42" ht="22.5" hidden="1" customHeight="1" x14ac:dyDescent="0.25">
      <c r="A2610" s="83" t="str">
        <f t="shared" ca="1" si="647"/>
        <v>2502.</v>
      </c>
      <c r="B2610" s="26">
        <v>5237</v>
      </c>
      <c r="C2610" s="313" t="s">
        <v>1896</v>
      </c>
      <c r="D2610" s="26">
        <v>1972</v>
      </c>
      <c r="E2610" s="135" t="s">
        <v>2957</v>
      </c>
      <c r="F2610" s="83" t="s">
        <v>2959</v>
      </c>
      <c r="G2610" s="26">
        <v>5</v>
      </c>
      <c r="H2610" s="26">
        <v>6</v>
      </c>
      <c r="I2610" s="205">
        <v>4960.8999999999996</v>
      </c>
      <c r="J2610" s="205">
        <v>4896.8999999999996</v>
      </c>
      <c r="K2610" s="205">
        <v>3754.3</v>
      </c>
      <c r="L2610" s="219">
        <v>202</v>
      </c>
      <c r="M2610" s="214">
        <f t="shared" si="643"/>
        <v>6224225.6000000006</v>
      </c>
      <c r="N2610" s="205"/>
      <c r="O2610" s="211"/>
      <c r="P2610" s="205"/>
      <c r="Q2610" s="205">
        <f t="shared" si="644"/>
        <v>6224225.6000000006</v>
      </c>
      <c r="R2610" s="205"/>
      <c r="S2610" s="219"/>
      <c r="T2610" s="205"/>
      <c r="U2610" s="205"/>
      <c r="V2610" s="205"/>
      <c r="W2610" s="205"/>
      <c r="X2610" s="205"/>
      <c r="Y2610" s="205">
        <v>1977.2</v>
      </c>
      <c r="Z2610" s="205">
        <f>Y2610*3148</f>
        <v>6224225.6000000006</v>
      </c>
      <c r="AA2610" s="205"/>
      <c r="AB2610" s="205"/>
      <c r="AC2610" s="205"/>
      <c r="AD2610" s="205"/>
      <c r="AE2610" s="205"/>
      <c r="AF2610" s="205"/>
      <c r="AG2610" s="221">
        <v>2025</v>
      </c>
      <c r="AH2610" s="158"/>
      <c r="AI2610" s="175"/>
      <c r="AJ2610" s="153"/>
      <c r="AK2610" s="15">
        <f t="shared" ca="1" si="648"/>
        <v>2502</v>
      </c>
      <c r="AL2610" s="15" t="s">
        <v>155</v>
      </c>
      <c r="AM2610" s="15" t="str">
        <f t="shared" ca="1" si="645"/>
        <v>2502.</v>
      </c>
      <c r="AN2610" s="222"/>
      <c r="AO2610" s="15"/>
      <c r="AP2610" s="16"/>
    </row>
    <row r="2611" spans="1:42" ht="22.5" hidden="1" customHeight="1" x14ac:dyDescent="0.25">
      <c r="A2611" s="83" t="str">
        <f t="shared" ca="1" si="647"/>
        <v>2503.</v>
      </c>
      <c r="B2611" s="26">
        <v>4112</v>
      </c>
      <c r="C2611" s="40" t="s">
        <v>1897</v>
      </c>
      <c r="D2611" s="26">
        <v>1973</v>
      </c>
      <c r="E2611" s="135" t="s">
        <v>2957</v>
      </c>
      <c r="F2611" s="83" t="s">
        <v>2959</v>
      </c>
      <c r="G2611" s="26">
        <v>5</v>
      </c>
      <c r="H2611" s="26">
        <v>4</v>
      </c>
      <c r="I2611" s="205">
        <v>3643.9</v>
      </c>
      <c r="J2611" s="205">
        <v>3343.2</v>
      </c>
      <c r="K2611" s="205">
        <v>3343.2</v>
      </c>
      <c r="L2611" s="219">
        <v>149</v>
      </c>
      <c r="M2611" s="214">
        <f t="shared" si="643"/>
        <v>1857700</v>
      </c>
      <c r="N2611" s="205"/>
      <c r="O2611" s="211"/>
      <c r="P2611" s="205"/>
      <c r="Q2611" s="205">
        <f t="shared" si="644"/>
        <v>1857700</v>
      </c>
      <c r="R2611" s="205">
        <v>1857700</v>
      </c>
      <c r="S2611" s="219"/>
      <c r="T2611" s="205"/>
      <c r="U2611" s="205"/>
      <c r="V2611" s="205"/>
      <c r="W2611" s="205"/>
      <c r="X2611" s="205"/>
      <c r="Y2611" s="205"/>
      <c r="Z2611" s="205"/>
      <c r="AA2611" s="205"/>
      <c r="AB2611" s="205"/>
      <c r="AC2611" s="205"/>
      <c r="AD2611" s="205"/>
      <c r="AE2611" s="205"/>
      <c r="AF2611" s="205"/>
      <c r="AG2611" s="221">
        <v>2025</v>
      </c>
      <c r="AH2611" s="158"/>
      <c r="AI2611" s="175"/>
      <c r="AJ2611" s="152"/>
      <c r="AK2611" s="15">
        <f t="shared" ca="1" si="648"/>
        <v>2503</v>
      </c>
      <c r="AL2611" s="15" t="s">
        <v>155</v>
      </c>
      <c r="AM2611" s="15" t="str">
        <f t="shared" ca="1" si="645"/>
        <v>2503.</v>
      </c>
      <c r="AN2611" s="222"/>
      <c r="AO2611" s="15"/>
      <c r="AP2611" s="16"/>
    </row>
    <row r="2612" spans="1:42" ht="22.5" hidden="1" customHeight="1" x14ac:dyDescent="0.25">
      <c r="A2612" s="83" t="str">
        <f t="shared" ca="1" si="647"/>
        <v>2504.</v>
      </c>
      <c r="B2612" s="26">
        <v>4130</v>
      </c>
      <c r="C2612" s="242" t="s">
        <v>1898</v>
      </c>
      <c r="D2612" s="26">
        <v>1973</v>
      </c>
      <c r="E2612" s="135" t="s">
        <v>2957</v>
      </c>
      <c r="F2612" s="83" t="s">
        <v>2958</v>
      </c>
      <c r="G2612" s="26">
        <v>5</v>
      </c>
      <c r="H2612" s="26">
        <v>4</v>
      </c>
      <c r="I2612" s="205">
        <v>3420.5</v>
      </c>
      <c r="J2612" s="205">
        <v>1920.5</v>
      </c>
      <c r="K2612" s="205">
        <v>1920.5</v>
      </c>
      <c r="L2612" s="219">
        <v>157</v>
      </c>
      <c r="M2612" s="214">
        <f t="shared" si="643"/>
        <v>3383979.88</v>
      </c>
      <c r="N2612" s="205"/>
      <c r="O2612" s="211"/>
      <c r="P2612" s="205"/>
      <c r="Q2612" s="205">
        <f t="shared" si="644"/>
        <v>3383979.88</v>
      </c>
      <c r="R2612" s="205"/>
      <c r="S2612" s="219"/>
      <c r="T2612" s="205"/>
      <c r="U2612" s="205">
        <v>954.04</v>
      </c>
      <c r="V2612" s="205">
        <f>U2612*3547</f>
        <v>3383979.88</v>
      </c>
      <c r="W2612" s="205"/>
      <c r="X2612" s="205"/>
      <c r="Y2612" s="205"/>
      <c r="Z2612" s="205"/>
      <c r="AA2612" s="205"/>
      <c r="AB2612" s="205"/>
      <c r="AC2612" s="205"/>
      <c r="AD2612" s="205"/>
      <c r="AE2612" s="205"/>
      <c r="AF2612" s="205"/>
      <c r="AG2612" s="221">
        <v>2025</v>
      </c>
      <c r="AH2612" s="159"/>
      <c r="AI2612" s="175"/>
      <c r="AJ2612" s="218"/>
      <c r="AK2612" s="15">
        <f t="shared" ca="1" si="648"/>
        <v>2504</v>
      </c>
      <c r="AL2612" s="15" t="s">
        <v>155</v>
      </c>
      <c r="AM2612" s="15" t="str">
        <f t="shared" ca="1" si="645"/>
        <v>2504.</v>
      </c>
      <c r="AN2612" s="222"/>
      <c r="AO2612" s="15"/>
      <c r="AP2612" s="16"/>
    </row>
    <row r="2613" spans="1:42" ht="22.5" hidden="1" customHeight="1" x14ac:dyDescent="0.25">
      <c r="A2613" s="83" t="str">
        <f t="shared" ca="1" si="647"/>
        <v>2505.</v>
      </c>
      <c r="B2613" s="26">
        <v>4985</v>
      </c>
      <c r="C2613" s="40" t="s">
        <v>1899</v>
      </c>
      <c r="D2613" s="26">
        <v>1973</v>
      </c>
      <c r="E2613" s="135" t="s">
        <v>2957</v>
      </c>
      <c r="F2613" s="83" t="s">
        <v>2959</v>
      </c>
      <c r="G2613" s="26">
        <v>5</v>
      </c>
      <c r="H2613" s="26">
        <v>4</v>
      </c>
      <c r="I2613" s="205">
        <v>3339.8</v>
      </c>
      <c r="J2613" s="205">
        <v>3339.8</v>
      </c>
      <c r="K2613" s="205">
        <v>3278.5</v>
      </c>
      <c r="L2613" s="219">
        <v>156</v>
      </c>
      <c r="M2613" s="214">
        <f t="shared" si="643"/>
        <v>6619430</v>
      </c>
      <c r="N2613" s="205"/>
      <c r="O2613" s="211"/>
      <c r="P2613" s="205"/>
      <c r="Q2613" s="205">
        <f t="shared" si="644"/>
        <v>6619430</v>
      </c>
      <c r="R2613" s="205">
        <v>6619430</v>
      </c>
      <c r="S2613" s="219"/>
      <c r="T2613" s="205"/>
      <c r="U2613" s="205"/>
      <c r="V2613" s="205"/>
      <c r="W2613" s="205"/>
      <c r="X2613" s="205"/>
      <c r="Y2613" s="205"/>
      <c r="Z2613" s="205"/>
      <c r="AA2613" s="205"/>
      <c r="AB2613" s="205"/>
      <c r="AC2613" s="209"/>
      <c r="AD2613" s="209"/>
      <c r="AE2613" s="205"/>
      <c r="AF2613" s="205"/>
      <c r="AG2613" s="221">
        <v>2025</v>
      </c>
      <c r="AH2613" s="165"/>
      <c r="AI2613" s="175"/>
      <c r="AJ2613" s="152"/>
      <c r="AK2613" s="15">
        <f t="shared" ca="1" si="648"/>
        <v>2505</v>
      </c>
      <c r="AL2613" s="15" t="s">
        <v>155</v>
      </c>
      <c r="AM2613" s="15" t="str">
        <f t="shared" ca="1" si="645"/>
        <v>2505.</v>
      </c>
      <c r="AN2613" s="222"/>
      <c r="AO2613" s="15"/>
      <c r="AP2613" s="16"/>
    </row>
    <row r="2614" spans="1:42" ht="22.5" hidden="1" customHeight="1" x14ac:dyDescent="0.25">
      <c r="A2614" s="83" t="str">
        <f t="shared" ca="1" si="647"/>
        <v>2506.</v>
      </c>
      <c r="B2614" s="26">
        <v>5125</v>
      </c>
      <c r="C2614" s="313" t="s">
        <v>1900</v>
      </c>
      <c r="D2614" s="26">
        <v>1973</v>
      </c>
      <c r="E2614" s="135" t="s">
        <v>2957</v>
      </c>
      <c r="F2614" s="83" t="s">
        <v>2959</v>
      </c>
      <c r="G2614" s="26">
        <v>5</v>
      </c>
      <c r="H2614" s="26">
        <v>8</v>
      </c>
      <c r="I2614" s="205">
        <v>6806.7</v>
      </c>
      <c r="J2614" s="205">
        <v>5794.9</v>
      </c>
      <c r="K2614" s="205">
        <v>5290.8</v>
      </c>
      <c r="L2614" s="219">
        <v>227</v>
      </c>
      <c r="M2614" s="214">
        <f t="shared" si="643"/>
        <v>17088688</v>
      </c>
      <c r="N2614" s="205"/>
      <c r="O2614" s="211"/>
      <c r="P2614" s="205"/>
      <c r="Q2614" s="205">
        <f t="shared" si="644"/>
        <v>17088688</v>
      </c>
      <c r="R2614" s="205">
        <v>17088688</v>
      </c>
      <c r="S2614" s="219"/>
      <c r="T2614" s="205"/>
      <c r="U2614" s="205"/>
      <c r="V2614" s="205"/>
      <c r="W2614" s="205"/>
      <c r="X2614" s="205"/>
      <c r="Y2614" s="205"/>
      <c r="Z2614" s="205"/>
      <c r="AA2614" s="205"/>
      <c r="AB2614" s="205"/>
      <c r="AC2614" s="205"/>
      <c r="AD2614" s="205"/>
      <c r="AE2614" s="205"/>
      <c r="AF2614" s="205"/>
      <c r="AG2614" s="221">
        <v>2025</v>
      </c>
      <c r="AH2614" s="165"/>
      <c r="AI2614" s="175"/>
      <c r="AJ2614" s="152"/>
      <c r="AK2614" s="15">
        <f t="shared" ca="1" si="648"/>
        <v>2506</v>
      </c>
      <c r="AL2614" s="15" t="s">
        <v>155</v>
      </c>
      <c r="AM2614" s="15" t="str">
        <f t="shared" ca="1" si="645"/>
        <v>2506.</v>
      </c>
      <c r="AN2614" s="222"/>
      <c r="AO2614" s="15"/>
      <c r="AP2614" s="16"/>
    </row>
    <row r="2615" spans="1:42" ht="22.5" hidden="1" customHeight="1" x14ac:dyDescent="0.25">
      <c r="A2615" s="83" t="str">
        <f t="shared" ca="1" si="647"/>
        <v>2507.</v>
      </c>
      <c r="B2615" s="26">
        <v>4310</v>
      </c>
      <c r="C2615" s="313" t="s">
        <v>1901</v>
      </c>
      <c r="D2615" s="26">
        <v>1973</v>
      </c>
      <c r="E2615" s="135" t="s">
        <v>2957</v>
      </c>
      <c r="F2615" s="83" t="s">
        <v>2958</v>
      </c>
      <c r="G2615" s="26">
        <v>5</v>
      </c>
      <c r="H2615" s="26">
        <v>6</v>
      </c>
      <c r="I2615" s="214">
        <v>4862.5</v>
      </c>
      <c r="J2615" s="205">
        <v>3316.7</v>
      </c>
      <c r="K2615" s="214">
        <v>3316.7</v>
      </c>
      <c r="L2615" s="263">
        <v>232</v>
      </c>
      <c r="M2615" s="214">
        <f t="shared" si="643"/>
        <v>863940</v>
      </c>
      <c r="N2615" s="205"/>
      <c r="O2615" s="211"/>
      <c r="P2615" s="205"/>
      <c r="Q2615" s="205">
        <f t="shared" si="644"/>
        <v>863940</v>
      </c>
      <c r="R2615" s="205">
        <v>863940</v>
      </c>
      <c r="S2615" s="219"/>
      <c r="T2615" s="205"/>
      <c r="U2615" s="205"/>
      <c r="V2615" s="205"/>
      <c r="W2615" s="205"/>
      <c r="X2615" s="205"/>
      <c r="Y2615" s="205"/>
      <c r="Z2615" s="205"/>
      <c r="AA2615" s="205"/>
      <c r="AB2615" s="205"/>
      <c r="AC2615" s="205"/>
      <c r="AD2615" s="205"/>
      <c r="AE2615" s="205"/>
      <c r="AF2615" s="205"/>
      <c r="AG2615" s="221">
        <v>2025</v>
      </c>
      <c r="AH2615" s="158"/>
      <c r="AI2615" s="175"/>
      <c r="AJ2615" s="152"/>
      <c r="AK2615" s="15">
        <f t="shared" ca="1" si="648"/>
        <v>2507</v>
      </c>
      <c r="AL2615" s="15" t="s">
        <v>155</v>
      </c>
      <c r="AM2615" s="15" t="str">
        <f t="shared" ca="1" si="645"/>
        <v>2507.</v>
      </c>
      <c r="AN2615" s="222"/>
      <c r="AO2615" s="15"/>
      <c r="AP2615" s="16"/>
    </row>
    <row r="2616" spans="1:42" ht="23.25" hidden="1" customHeight="1" x14ac:dyDescent="0.25">
      <c r="A2616" s="83" t="str">
        <f t="shared" ca="1" si="647"/>
        <v>2508.</v>
      </c>
      <c r="B2616" s="144">
        <v>4514</v>
      </c>
      <c r="C2616" s="47" t="s">
        <v>1902</v>
      </c>
      <c r="D2616" s="26">
        <v>1973</v>
      </c>
      <c r="E2616" s="135" t="s">
        <v>2957</v>
      </c>
      <c r="F2616" s="83" t="s">
        <v>2959</v>
      </c>
      <c r="G2616" s="26">
        <v>5</v>
      </c>
      <c r="H2616" s="26">
        <v>4</v>
      </c>
      <c r="I2616" s="205">
        <v>3813.6</v>
      </c>
      <c r="J2616" s="205">
        <v>3381.6</v>
      </c>
      <c r="K2616" s="205">
        <v>2703.8</v>
      </c>
      <c r="L2616" s="219">
        <v>121</v>
      </c>
      <c r="M2616" s="214">
        <f t="shared" si="643"/>
        <v>6149694.1299999999</v>
      </c>
      <c r="N2616" s="205"/>
      <c r="O2616" s="211"/>
      <c r="P2616" s="205"/>
      <c r="Q2616" s="205">
        <f t="shared" si="644"/>
        <v>6149694.1299999999</v>
      </c>
      <c r="R2616" s="205">
        <v>6149694.1299999999</v>
      </c>
      <c r="S2616" s="219"/>
      <c r="T2616" s="205"/>
      <c r="U2616" s="205"/>
      <c r="V2616" s="205"/>
      <c r="W2616" s="205"/>
      <c r="X2616" s="205"/>
      <c r="Y2616" s="205"/>
      <c r="Z2616" s="205"/>
      <c r="AA2616" s="205"/>
      <c r="AB2616" s="205"/>
      <c r="AC2616" s="209"/>
      <c r="AD2616" s="209"/>
      <c r="AE2616" s="205"/>
      <c r="AF2616" s="205"/>
      <c r="AG2616" s="221">
        <v>2025</v>
      </c>
      <c r="AH2616" s="158"/>
      <c r="AI2616" s="175"/>
      <c r="AJ2616" s="152"/>
      <c r="AK2616" s="15">
        <f t="shared" ca="1" si="648"/>
        <v>2508</v>
      </c>
      <c r="AL2616" s="15" t="s">
        <v>155</v>
      </c>
      <c r="AM2616" s="15" t="str">
        <f t="shared" ca="1" si="645"/>
        <v>2508.</v>
      </c>
      <c r="AN2616" s="222"/>
      <c r="AP2616" s="16"/>
    </row>
    <row r="2617" spans="1:42" ht="22.5" hidden="1" customHeight="1" x14ac:dyDescent="0.25">
      <c r="A2617" s="83" t="str">
        <f t="shared" ca="1" si="647"/>
        <v>2509.</v>
      </c>
      <c r="B2617" s="26">
        <v>4598</v>
      </c>
      <c r="C2617" s="28" t="s">
        <v>1903</v>
      </c>
      <c r="D2617" s="26">
        <v>1973</v>
      </c>
      <c r="E2617" s="135" t="s">
        <v>2957</v>
      </c>
      <c r="F2617" s="83" t="s">
        <v>2958</v>
      </c>
      <c r="G2617" s="26">
        <v>5</v>
      </c>
      <c r="H2617" s="26">
        <v>4</v>
      </c>
      <c r="I2617" s="303">
        <v>3391.2</v>
      </c>
      <c r="J2617" s="176">
        <v>2273.1999999999998</v>
      </c>
      <c r="K2617" s="303">
        <v>2273.1999999999998</v>
      </c>
      <c r="L2617" s="144">
        <v>165</v>
      </c>
      <c r="M2617" s="303">
        <f t="shared" ref="M2617:M2642" si="649">R2617+T2617+V2617+X2617+Z2617+AB2617+AE2617+AF2617</f>
        <v>5013165.12</v>
      </c>
      <c r="N2617" s="176"/>
      <c r="O2617" s="174"/>
      <c r="P2617" s="176"/>
      <c r="Q2617" s="176">
        <f t="shared" ref="Q2617:Q2642" si="650">M2617</f>
        <v>5013165.12</v>
      </c>
      <c r="R2617" s="176">
        <v>1658199.7</v>
      </c>
      <c r="S2617" s="32"/>
      <c r="T2617" s="176"/>
      <c r="U2617" s="176">
        <v>945.86</v>
      </c>
      <c r="V2617" s="176">
        <f>U2617*3547</f>
        <v>3354965.42</v>
      </c>
      <c r="W2617" s="176"/>
      <c r="X2617" s="176"/>
      <c r="Y2617" s="176"/>
      <c r="Z2617" s="176"/>
      <c r="AA2617" s="176"/>
      <c r="AB2617" s="176"/>
      <c r="AC2617" s="176"/>
      <c r="AD2617" s="176"/>
      <c r="AE2617" s="176"/>
      <c r="AF2617" s="176"/>
      <c r="AG2617" s="317">
        <v>2025</v>
      </c>
      <c r="AH2617" s="165"/>
      <c r="AI2617" s="175"/>
      <c r="AJ2617" s="162"/>
      <c r="AK2617" s="15">
        <f t="shared" ca="1" si="648"/>
        <v>2509</v>
      </c>
      <c r="AL2617" s="15" t="s">
        <v>155</v>
      </c>
      <c r="AM2617" s="15" t="str">
        <f t="shared" ca="1" si="645"/>
        <v>2509.</v>
      </c>
      <c r="AN2617" s="179"/>
      <c r="AO2617" s="15"/>
      <c r="AP2617" s="16"/>
    </row>
    <row r="2618" spans="1:42" ht="22.5" hidden="1" customHeight="1" x14ac:dyDescent="0.25">
      <c r="A2618" s="83" t="str">
        <f t="shared" ca="1" si="647"/>
        <v>2510.</v>
      </c>
      <c r="B2618" s="26">
        <v>4697</v>
      </c>
      <c r="C2618" s="242" t="s">
        <v>1904</v>
      </c>
      <c r="D2618" s="26">
        <v>1973</v>
      </c>
      <c r="E2618" s="135" t="s">
        <v>2957</v>
      </c>
      <c r="F2618" s="83" t="s">
        <v>2959</v>
      </c>
      <c r="G2618" s="26">
        <v>9</v>
      </c>
      <c r="H2618" s="26">
        <v>1</v>
      </c>
      <c r="I2618" s="205">
        <v>1933.9</v>
      </c>
      <c r="J2618" s="205">
        <v>1168.0999999999999</v>
      </c>
      <c r="K2618" s="205">
        <v>1168.0999999999999</v>
      </c>
      <c r="L2618" s="219">
        <v>88</v>
      </c>
      <c r="M2618" s="214">
        <f t="shared" si="649"/>
        <v>708492</v>
      </c>
      <c r="N2618" s="205"/>
      <c r="O2618" s="211"/>
      <c r="P2618" s="205"/>
      <c r="Q2618" s="205">
        <f t="shared" si="650"/>
        <v>708492</v>
      </c>
      <c r="R2618" s="205">
        <v>708492</v>
      </c>
      <c r="S2618" s="219"/>
      <c r="T2618" s="205"/>
      <c r="U2618" s="205"/>
      <c r="V2618" s="205"/>
      <c r="W2618" s="205"/>
      <c r="X2618" s="205"/>
      <c r="Y2618" s="205"/>
      <c r="Z2618" s="205"/>
      <c r="AA2618" s="205"/>
      <c r="AB2618" s="205"/>
      <c r="AC2618" s="205"/>
      <c r="AD2618" s="205"/>
      <c r="AE2618" s="205"/>
      <c r="AF2618" s="205"/>
      <c r="AG2618" s="221">
        <v>2025</v>
      </c>
      <c r="AH2618" s="159"/>
      <c r="AI2618" s="175"/>
      <c r="AJ2618" s="153"/>
      <c r="AK2618" s="15">
        <f t="shared" ca="1" si="648"/>
        <v>2510</v>
      </c>
      <c r="AL2618" s="15" t="s">
        <v>155</v>
      </c>
      <c r="AM2618" s="15" t="str">
        <f t="shared" ca="1" si="645"/>
        <v>2510.</v>
      </c>
      <c r="AN2618" s="222"/>
      <c r="AO2618" s="15"/>
      <c r="AP2618" s="16"/>
    </row>
    <row r="2619" spans="1:42" ht="22.5" hidden="1" customHeight="1" x14ac:dyDescent="0.25">
      <c r="A2619" s="83" t="str">
        <f t="shared" ca="1" si="647"/>
        <v>2511.</v>
      </c>
      <c r="B2619" s="26">
        <v>5096</v>
      </c>
      <c r="C2619" s="47" t="s">
        <v>1905</v>
      </c>
      <c r="D2619" s="26">
        <v>1973</v>
      </c>
      <c r="E2619" s="135" t="s">
        <v>2957</v>
      </c>
      <c r="F2619" s="83" t="s">
        <v>2959</v>
      </c>
      <c r="G2619" s="26">
        <v>5</v>
      </c>
      <c r="H2619" s="26">
        <v>6</v>
      </c>
      <c r="I2619" s="205">
        <v>4704.7</v>
      </c>
      <c r="J2619" s="205">
        <v>4670.8</v>
      </c>
      <c r="K2619" s="205">
        <v>4306.2</v>
      </c>
      <c r="L2619" s="219">
        <v>213</v>
      </c>
      <c r="M2619" s="214">
        <f t="shared" si="649"/>
        <v>8100882.7999999998</v>
      </c>
      <c r="N2619" s="205"/>
      <c r="O2619" s="211"/>
      <c r="P2619" s="205"/>
      <c r="Q2619" s="205">
        <f t="shared" si="650"/>
        <v>8100882.7999999998</v>
      </c>
      <c r="R2619" s="205">
        <v>8100882.7999999998</v>
      </c>
      <c r="S2619" s="219"/>
      <c r="T2619" s="205"/>
      <c r="U2619" s="205"/>
      <c r="V2619" s="205"/>
      <c r="W2619" s="205"/>
      <c r="X2619" s="205"/>
      <c r="Y2619" s="205"/>
      <c r="Z2619" s="205"/>
      <c r="AA2619" s="205"/>
      <c r="AB2619" s="205"/>
      <c r="AC2619" s="205"/>
      <c r="AD2619" s="205"/>
      <c r="AE2619" s="205"/>
      <c r="AF2619" s="205"/>
      <c r="AG2619" s="221">
        <v>2025</v>
      </c>
      <c r="AH2619" s="158"/>
      <c r="AI2619" s="175"/>
      <c r="AJ2619" s="152"/>
      <c r="AK2619" s="15">
        <f t="shared" ca="1" si="648"/>
        <v>2511</v>
      </c>
      <c r="AL2619" s="15" t="s">
        <v>155</v>
      </c>
      <c r="AM2619" s="15" t="str">
        <f t="shared" ca="1" si="645"/>
        <v>2511.</v>
      </c>
      <c r="AN2619" s="222"/>
      <c r="AO2619" s="15"/>
      <c r="AP2619" s="16"/>
    </row>
    <row r="2620" spans="1:42" ht="22.5" hidden="1" customHeight="1" x14ac:dyDescent="0.25">
      <c r="A2620" s="83" t="str">
        <f t="shared" ca="1" si="647"/>
        <v>2512.</v>
      </c>
      <c r="B2620" s="26">
        <v>5418</v>
      </c>
      <c r="C2620" s="42" t="s">
        <v>1906</v>
      </c>
      <c r="D2620" s="26">
        <v>1982</v>
      </c>
      <c r="E2620" s="135" t="s">
        <v>2957</v>
      </c>
      <c r="F2620" s="83" t="s">
        <v>2958</v>
      </c>
      <c r="G2620" s="26">
        <v>5</v>
      </c>
      <c r="H2620" s="26">
        <v>6</v>
      </c>
      <c r="I2620" s="205">
        <v>3388.2</v>
      </c>
      <c r="J2620" s="205">
        <v>2307.1999999999998</v>
      </c>
      <c r="K2620" s="205">
        <v>2307.1999999999998</v>
      </c>
      <c r="L2620" s="219">
        <v>239</v>
      </c>
      <c r="M2620" s="205">
        <f t="shared" si="649"/>
        <v>7717930.5</v>
      </c>
      <c r="N2620" s="205"/>
      <c r="O2620" s="211"/>
      <c r="P2620" s="205"/>
      <c r="Q2620" s="205">
        <f t="shared" si="650"/>
        <v>7717930.5</v>
      </c>
      <c r="R2620" s="205">
        <v>7717930.5</v>
      </c>
      <c r="S2620" s="219"/>
      <c r="T2620" s="205"/>
      <c r="U2620" s="205"/>
      <c r="V2620" s="205"/>
      <c r="W2620" s="205"/>
      <c r="X2620" s="205"/>
      <c r="Y2620" s="205"/>
      <c r="Z2620" s="205"/>
      <c r="AA2620" s="205"/>
      <c r="AB2620" s="205"/>
      <c r="AC2620" s="205"/>
      <c r="AD2620" s="205"/>
      <c r="AE2620" s="205"/>
      <c r="AF2620" s="205"/>
      <c r="AG2620" s="221">
        <v>2025</v>
      </c>
      <c r="AH2620" s="158"/>
      <c r="AI2620" s="175"/>
      <c r="AJ2620" s="153"/>
      <c r="AK2620" s="15">
        <f t="shared" ca="1" si="648"/>
        <v>2512</v>
      </c>
      <c r="AL2620" s="15" t="s">
        <v>155</v>
      </c>
      <c r="AM2620" s="15" t="str">
        <f t="shared" ca="1" si="645"/>
        <v>2512.</v>
      </c>
      <c r="AN2620" s="222"/>
      <c r="AO2620" s="15"/>
      <c r="AP2620" s="16"/>
    </row>
    <row r="2621" spans="1:42" ht="22.5" hidden="1" customHeight="1" x14ac:dyDescent="0.25">
      <c r="A2621" s="83" t="str">
        <f t="shared" ca="1" si="647"/>
        <v>2513.</v>
      </c>
      <c r="B2621" s="26">
        <v>5419</v>
      </c>
      <c r="C2621" s="313" t="s">
        <v>1907</v>
      </c>
      <c r="D2621" s="26">
        <v>1973</v>
      </c>
      <c r="E2621" s="135" t="s">
        <v>2957</v>
      </c>
      <c r="F2621" s="83" t="s">
        <v>2959</v>
      </c>
      <c r="G2621" s="26">
        <v>9</v>
      </c>
      <c r="H2621" s="26">
        <v>1</v>
      </c>
      <c r="I2621" s="205">
        <v>4471.2</v>
      </c>
      <c r="J2621" s="205">
        <v>2134.1</v>
      </c>
      <c r="K2621" s="205">
        <v>1857.5</v>
      </c>
      <c r="L2621" s="219">
        <v>84</v>
      </c>
      <c r="M2621" s="214">
        <f t="shared" si="649"/>
        <v>11633571.289999999</v>
      </c>
      <c r="N2621" s="205"/>
      <c r="O2621" s="211"/>
      <c r="P2621" s="205"/>
      <c r="Q2621" s="205">
        <f t="shared" si="650"/>
        <v>11633571.289999999</v>
      </c>
      <c r="R2621" s="205">
        <v>7210143.0600000005</v>
      </c>
      <c r="S2621" s="219"/>
      <c r="T2621" s="205"/>
      <c r="U2621" s="205">
        <v>1247.0899999999999</v>
      </c>
      <c r="V2621" s="205">
        <f>U2621*3547</f>
        <v>4423428.2299999995</v>
      </c>
      <c r="W2621" s="205"/>
      <c r="X2621" s="205"/>
      <c r="Y2621" s="205"/>
      <c r="Z2621" s="205"/>
      <c r="AA2621" s="205"/>
      <c r="AB2621" s="205"/>
      <c r="AC2621" s="205"/>
      <c r="AD2621" s="205"/>
      <c r="AE2621" s="205"/>
      <c r="AF2621" s="205"/>
      <c r="AG2621" s="221">
        <v>2025</v>
      </c>
      <c r="AH2621" s="158"/>
      <c r="AI2621" s="175"/>
      <c r="AJ2621" s="152"/>
      <c r="AK2621" s="15">
        <f t="shared" ca="1" si="648"/>
        <v>2513</v>
      </c>
      <c r="AL2621" s="15" t="s">
        <v>155</v>
      </c>
      <c r="AM2621" s="15" t="str">
        <f t="shared" ca="1" si="645"/>
        <v>2513.</v>
      </c>
      <c r="AN2621" s="222"/>
      <c r="AO2621" s="15"/>
      <c r="AP2621" s="16"/>
    </row>
    <row r="2622" spans="1:42" ht="22.5" hidden="1" customHeight="1" x14ac:dyDescent="0.25">
      <c r="A2622" s="83" t="str">
        <f t="shared" ca="1" si="647"/>
        <v>2514.</v>
      </c>
      <c r="B2622" s="26">
        <v>4365</v>
      </c>
      <c r="C2622" s="242" t="s">
        <v>1908</v>
      </c>
      <c r="D2622" s="26">
        <v>1974</v>
      </c>
      <c r="E2622" s="135" t="s">
        <v>2957</v>
      </c>
      <c r="F2622" s="83" t="s">
        <v>2959</v>
      </c>
      <c r="G2622" s="26">
        <v>5</v>
      </c>
      <c r="H2622" s="26">
        <v>8</v>
      </c>
      <c r="I2622" s="205">
        <v>8381.2000000000007</v>
      </c>
      <c r="J2622" s="205">
        <v>5375.9</v>
      </c>
      <c r="K2622" s="205">
        <v>5375.9</v>
      </c>
      <c r="L2622" s="219">
        <v>231</v>
      </c>
      <c r="M2622" s="205">
        <f t="shared" si="649"/>
        <v>2143500</v>
      </c>
      <c r="N2622" s="205"/>
      <c r="O2622" s="211"/>
      <c r="P2622" s="205"/>
      <c r="Q2622" s="205">
        <f t="shared" si="650"/>
        <v>2143500</v>
      </c>
      <c r="R2622" s="205">
        <v>2143500</v>
      </c>
      <c r="S2622" s="219"/>
      <c r="T2622" s="205"/>
      <c r="U2622" s="205"/>
      <c r="V2622" s="205"/>
      <c r="W2622" s="205"/>
      <c r="X2622" s="205"/>
      <c r="Y2622" s="205"/>
      <c r="Z2622" s="205"/>
      <c r="AA2622" s="205"/>
      <c r="AB2622" s="205"/>
      <c r="AC2622" s="205"/>
      <c r="AD2622" s="205"/>
      <c r="AE2622" s="205"/>
      <c r="AF2622" s="205"/>
      <c r="AG2622" s="221">
        <v>2025</v>
      </c>
      <c r="AH2622" s="158"/>
      <c r="AI2622" s="175"/>
      <c r="AJ2622" s="153"/>
      <c r="AK2622" s="15">
        <f t="shared" ca="1" si="648"/>
        <v>2514</v>
      </c>
      <c r="AL2622" s="15" t="s">
        <v>155</v>
      </c>
      <c r="AM2622" s="15" t="str">
        <f t="shared" ca="1" si="645"/>
        <v>2514.</v>
      </c>
      <c r="AN2622" s="222"/>
      <c r="AO2622" s="15"/>
      <c r="AP2622" s="16"/>
    </row>
    <row r="2623" spans="1:42" ht="23.25" hidden="1" customHeight="1" x14ac:dyDescent="0.25">
      <c r="A2623" s="83" t="str">
        <f t="shared" ca="1" si="647"/>
        <v>2515.</v>
      </c>
      <c r="B2623" s="26">
        <v>4396</v>
      </c>
      <c r="C2623" s="40" t="s">
        <v>1909</v>
      </c>
      <c r="D2623" s="26">
        <v>1974</v>
      </c>
      <c r="E2623" s="135" t="s">
        <v>2957</v>
      </c>
      <c r="F2623" s="83" t="s">
        <v>2959</v>
      </c>
      <c r="G2623" s="26">
        <v>5</v>
      </c>
      <c r="H2623" s="26">
        <v>4</v>
      </c>
      <c r="I2623" s="214">
        <v>3274.2</v>
      </c>
      <c r="J2623" s="214">
        <v>3272.6</v>
      </c>
      <c r="K2623" s="214">
        <v>3170.3</v>
      </c>
      <c r="L2623" s="263">
        <v>153</v>
      </c>
      <c r="M2623" s="214">
        <f t="shared" si="649"/>
        <v>5279868.54</v>
      </c>
      <c r="N2623" s="205"/>
      <c r="O2623" s="211"/>
      <c r="P2623" s="205"/>
      <c r="Q2623" s="205">
        <f t="shared" si="650"/>
        <v>5279868.54</v>
      </c>
      <c r="R2623" s="205">
        <v>5279868.54</v>
      </c>
      <c r="S2623" s="219"/>
      <c r="T2623" s="205"/>
      <c r="U2623" s="205"/>
      <c r="V2623" s="205"/>
      <c r="W2623" s="205"/>
      <c r="X2623" s="205"/>
      <c r="Y2623" s="205"/>
      <c r="Z2623" s="205"/>
      <c r="AA2623" s="205"/>
      <c r="AB2623" s="205"/>
      <c r="AC2623" s="209"/>
      <c r="AD2623" s="209"/>
      <c r="AE2623" s="205"/>
      <c r="AF2623" s="205"/>
      <c r="AG2623" s="221">
        <v>2025</v>
      </c>
      <c r="AH2623" s="158"/>
      <c r="AI2623" s="175"/>
      <c r="AJ2623" s="152"/>
      <c r="AK2623" s="15">
        <f t="shared" ca="1" si="648"/>
        <v>2515</v>
      </c>
      <c r="AL2623" s="15" t="s">
        <v>155</v>
      </c>
      <c r="AM2623" s="15" t="str">
        <f t="shared" ca="1" si="645"/>
        <v>2515.</v>
      </c>
      <c r="AN2623" s="222"/>
      <c r="AP2623" s="16"/>
    </row>
    <row r="2624" spans="1:42" ht="22.5" hidden="1" customHeight="1" x14ac:dyDescent="0.25">
      <c r="A2624" s="83" t="str">
        <f t="shared" ca="1" si="647"/>
        <v>2516.</v>
      </c>
      <c r="B2624" s="26">
        <v>4109</v>
      </c>
      <c r="C2624" s="313" t="s">
        <v>1910</v>
      </c>
      <c r="D2624" s="26">
        <v>1974</v>
      </c>
      <c r="E2624" s="135" t="s">
        <v>2957</v>
      </c>
      <c r="F2624" s="83" t="s">
        <v>2958</v>
      </c>
      <c r="G2624" s="26">
        <v>5</v>
      </c>
      <c r="H2624" s="26">
        <v>4</v>
      </c>
      <c r="I2624" s="214">
        <v>3637.9</v>
      </c>
      <c r="J2624" s="205">
        <v>3333.1</v>
      </c>
      <c r="K2624" s="214">
        <v>3333.1</v>
      </c>
      <c r="L2624" s="263">
        <v>162</v>
      </c>
      <c r="M2624" s="214">
        <f t="shared" si="649"/>
        <v>1330560</v>
      </c>
      <c r="N2624" s="205"/>
      <c r="O2624" s="211"/>
      <c r="P2624" s="205"/>
      <c r="Q2624" s="205">
        <f t="shared" si="650"/>
        <v>1330560</v>
      </c>
      <c r="R2624" s="205">
        <v>1330560</v>
      </c>
      <c r="S2624" s="219"/>
      <c r="T2624" s="205"/>
      <c r="U2624" s="205"/>
      <c r="V2624" s="205"/>
      <c r="W2624" s="205"/>
      <c r="X2624" s="205"/>
      <c r="Y2624" s="205"/>
      <c r="Z2624" s="205"/>
      <c r="AA2624" s="205"/>
      <c r="AB2624" s="205"/>
      <c r="AC2624" s="205"/>
      <c r="AD2624" s="205"/>
      <c r="AE2624" s="205"/>
      <c r="AF2624" s="205"/>
      <c r="AG2624" s="221">
        <v>2025</v>
      </c>
      <c r="AH2624" s="158"/>
      <c r="AI2624" s="175"/>
      <c r="AJ2624" s="152"/>
      <c r="AK2624" s="15">
        <f t="shared" ca="1" si="648"/>
        <v>2516</v>
      </c>
      <c r="AL2624" s="15" t="s">
        <v>155</v>
      </c>
      <c r="AM2624" s="15" t="str">
        <f t="shared" ca="1" si="645"/>
        <v>2516.</v>
      </c>
      <c r="AN2624" s="222"/>
      <c r="AO2624" s="15"/>
      <c r="AP2624" s="16"/>
    </row>
    <row r="2625" spans="1:42" ht="22.5" hidden="1" customHeight="1" x14ac:dyDescent="0.25">
      <c r="A2625" s="83" t="str">
        <f t="shared" ca="1" si="647"/>
        <v>2517.</v>
      </c>
      <c r="B2625" s="26">
        <v>4980</v>
      </c>
      <c r="C2625" s="313" t="s">
        <v>1911</v>
      </c>
      <c r="D2625" s="26">
        <v>1974</v>
      </c>
      <c r="E2625" s="135" t="s">
        <v>2957</v>
      </c>
      <c r="F2625" s="83" t="s">
        <v>2958</v>
      </c>
      <c r="G2625" s="26">
        <v>5</v>
      </c>
      <c r="H2625" s="26">
        <v>4</v>
      </c>
      <c r="I2625" s="214">
        <v>3351.7</v>
      </c>
      <c r="J2625" s="205">
        <v>2283.4</v>
      </c>
      <c r="K2625" s="214">
        <v>2283.4</v>
      </c>
      <c r="L2625" s="263">
        <v>180</v>
      </c>
      <c r="M2625" s="214">
        <f t="shared" si="649"/>
        <v>670117.5</v>
      </c>
      <c r="N2625" s="205"/>
      <c r="O2625" s="211"/>
      <c r="P2625" s="205"/>
      <c r="Q2625" s="205">
        <f t="shared" si="650"/>
        <v>670117.5</v>
      </c>
      <c r="R2625" s="205">
        <v>670117.5</v>
      </c>
      <c r="S2625" s="219"/>
      <c r="T2625" s="205"/>
      <c r="U2625" s="205"/>
      <c r="V2625" s="205"/>
      <c r="W2625" s="205"/>
      <c r="X2625" s="205"/>
      <c r="Y2625" s="205"/>
      <c r="Z2625" s="205"/>
      <c r="AA2625" s="205"/>
      <c r="AB2625" s="205"/>
      <c r="AC2625" s="205"/>
      <c r="AD2625" s="205"/>
      <c r="AE2625" s="205"/>
      <c r="AF2625" s="205"/>
      <c r="AG2625" s="221">
        <v>2025</v>
      </c>
      <c r="AH2625" s="165"/>
      <c r="AI2625" s="175"/>
      <c r="AJ2625" s="152"/>
      <c r="AK2625" s="15">
        <f t="shared" ca="1" si="648"/>
        <v>2517</v>
      </c>
      <c r="AL2625" s="15" t="s">
        <v>155</v>
      </c>
      <c r="AM2625" s="15" t="str">
        <f t="shared" ca="1" si="645"/>
        <v>2517.</v>
      </c>
      <c r="AN2625" s="222"/>
      <c r="AO2625" s="15"/>
      <c r="AP2625" s="16"/>
    </row>
    <row r="2626" spans="1:42" ht="22.5" hidden="1" customHeight="1" x14ac:dyDescent="0.25">
      <c r="A2626" s="83" t="str">
        <f t="shared" ca="1" si="647"/>
        <v>2518.</v>
      </c>
      <c r="B2626" s="26">
        <v>4991</v>
      </c>
      <c r="C2626" s="313" t="s">
        <v>1912</v>
      </c>
      <c r="D2626" s="26">
        <v>1974</v>
      </c>
      <c r="E2626" s="83" t="s">
        <v>2957</v>
      </c>
      <c r="F2626" s="83" t="s">
        <v>2958</v>
      </c>
      <c r="G2626" s="26">
        <v>5</v>
      </c>
      <c r="H2626" s="26">
        <v>8</v>
      </c>
      <c r="I2626" s="235">
        <v>5499.8</v>
      </c>
      <c r="J2626" s="235">
        <v>4941</v>
      </c>
      <c r="K2626" s="235">
        <v>4941</v>
      </c>
      <c r="L2626" s="210">
        <v>269</v>
      </c>
      <c r="M2626" s="214">
        <f t="shared" si="649"/>
        <v>5244781.5</v>
      </c>
      <c r="N2626" s="205"/>
      <c r="O2626" s="211"/>
      <c r="P2626" s="205"/>
      <c r="Q2626" s="205">
        <f t="shared" si="650"/>
        <v>5244781.5</v>
      </c>
      <c r="R2626" s="205">
        <v>5244781.5</v>
      </c>
      <c r="S2626" s="219"/>
      <c r="T2626" s="205"/>
      <c r="U2626" s="205"/>
      <c r="V2626" s="205"/>
      <c r="W2626" s="205"/>
      <c r="X2626" s="205"/>
      <c r="Y2626" s="235"/>
      <c r="Z2626" s="235"/>
      <c r="AA2626" s="205"/>
      <c r="AB2626" s="205"/>
      <c r="AC2626" s="209"/>
      <c r="AD2626" s="209"/>
      <c r="AE2626" s="205"/>
      <c r="AF2626" s="205"/>
      <c r="AG2626" s="221">
        <v>2025</v>
      </c>
      <c r="AH2626" s="158"/>
      <c r="AI2626" s="175"/>
      <c r="AJ2626" s="150"/>
      <c r="AK2626" s="15">
        <f t="shared" ca="1" si="648"/>
        <v>2518</v>
      </c>
      <c r="AL2626" s="15" t="s">
        <v>155</v>
      </c>
      <c r="AM2626" s="15" t="str">
        <f t="shared" ca="1" si="645"/>
        <v>2518.</v>
      </c>
      <c r="AN2626" s="222"/>
      <c r="AO2626" s="15"/>
      <c r="AP2626" s="16"/>
    </row>
    <row r="2627" spans="1:42" ht="22.5" hidden="1" customHeight="1" x14ac:dyDescent="0.25">
      <c r="A2627" s="83" t="str">
        <f t="shared" ca="1" si="647"/>
        <v>2519.</v>
      </c>
      <c r="B2627" s="26">
        <v>4243</v>
      </c>
      <c r="C2627" s="252" t="s">
        <v>1914</v>
      </c>
      <c r="D2627" s="26">
        <v>1974</v>
      </c>
      <c r="E2627" s="135" t="s">
        <v>2957</v>
      </c>
      <c r="F2627" s="83" t="s">
        <v>2958</v>
      </c>
      <c r="G2627" s="26">
        <v>5</v>
      </c>
      <c r="H2627" s="26">
        <v>4</v>
      </c>
      <c r="I2627" s="214">
        <v>3620.8</v>
      </c>
      <c r="J2627" s="205">
        <v>3347.8</v>
      </c>
      <c r="K2627" s="214">
        <v>3347.8</v>
      </c>
      <c r="L2627" s="263">
        <v>169</v>
      </c>
      <c r="M2627" s="214">
        <f t="shared" si="649"/>
        <v>5587936</v>
      </c>
      <c r="N2627" s="205"/>
      <c r="O2627" s="211"/>
      <c r="P2627" s="205"/>
      <c r="Q2627" s="205">
        <f t="shared" si="650"/>
        <v>5587936</v>
      </c>
      <c r="R2627" s="205">
        <v>5587936</v>
      </c>
      <c r="S2627" s="219"/>
      <c r="T2627" s="205"/>
      <c r="U2627" s="205"/>
      <c r="V2627" s="205"/>
      <c r="W2627" s="205"/>
      <c r="X2627" s="205"/>
      <c r="Y2627" s="205"/>
      <c r="Z2627" s="205"/>
      <c r="AA2627" s="205"/>
      <c r="AB2627" s="205"/>
      <c r="AC2627" s="205"/>
      <c r="AD2627" s="205"/>
      <c r="AE2627" s="205"/>
      <c r="AF2627" s="205"/>
      <c r="AG2627" s="221">
        <v>2025</v>
      </c>
      <c r="AH2627" s="165"/>
      <c r="AI2627" s="175"/>
      <c r="AJ2627" s="152"/>
      <c r="AK2627" s="15">
        <f t="shared" ca="1" si="648"/>
        <v>2519</v>
      </c>
      <c r="AL2627" s="15" t="s">
        <v>155</v>
      </c>
      <c r="AM2627" s="15" t="str">
        <f t="shared" ref="AM2627:AM2690" ca="1" si="651">CONCATENATE(AK2627,AL2627)</f>
        <v>2519.</v>
      </c>
      <c r="AN2627" s="222"/>
      <c r="AO2627" s="15"/>
      <c r="AP2627" s="16"/>
    </row>
    <row r="2628" spans="1:42" ht="22.5" hidden="1" customHeight="1" x14ac:dyDescent="0.25">
      <c r="A2628" s="83" t="str">
        <f t="shared" ca="1" si="647"/>
        <v>2520.</v>
      </c>
      <c r="B2628" s="26">
        <v>4246</v>
      </c>
      <c r="C2628" s="242" t="s">
        <v>1915</v>
      </c>
      <c r="D2628" s="26">
        <v>1974</v>
      </c>
      <c r="E2628" s="135" t="s">
        <v>2957</v>
      </c>
      <c r="F2628" s="83" t="s">
        <v>2958</v>
      </c>
      <c r="G2628" s="26">
        <v>5</v>
      </c>
      <c r="H2628" s="26">
        <v>4</v>
      </c>
      <c r="I2628" s="205">
        <v>3641.2</v>
      </c>
      <c r="J2628" s="205">
        <v>3366.7</v>
      </c>
      <c r="K2628" s="205">
        <v>3366.7</v>
      </c>
      <c r="L2628" s="219">
        <v>182</v>
      </c>
      <c r="M2628" s="214">
        <f t="shared" si="649"/>
        <v>1371840</v>
      </c>
      <c r="N2628" s="205"/>
      <c r="O2628" s="211"/>
      <c r="P2628" s="205"/>
      <c r="Q2628" s="205">
        <f t="shared" si="650"/>
        <v>1371840</v>
      </c>
      <c r="R2628" s="205">
        <v>1371840</v>
      </c>
      <c r="S2628" s="219"/>
      <c r="T2628" s="205"/>
      <c r="U2628" s="205"/>
      <c r="V2628" s="205"/>
      <c r="W2628" s="205"/>
      <c r="X2628" s="205"/>
      <c r="Y2628" s="205"/>
      <c r="Z2628" s="205"/>
      <c r="AA2628" s="205"/>
      <c r="AB2628" s="205"/>
      <c r="AC2628" s="205"/>
      <c r="AD2628" s="205"/>
      <c r="AE2628" s="205"/>
      <c r="AF2628" s="205"/>
      <c r="AG2628" s="221">
        <v>2025</v>
      </c>
      <c r="AH2628" s="159"/>
      <c r="AI2628" s="175"/>
      <c r="AJ2628" s="153"/>
      <c r="AK2628" s="15">
        <f t="shared" ca="1" si="648"/>
        <v>2520</v>
      </c>
      <c r="AL2628" s="15" t="s">
        <v>155</v>
      </c>
      <c r="AM2628" s="15" t="str">
        <f t="shared" ca="1" si="651"/>
        <v>2520.</v>
      </c>
      <c r="AN2628" s="222"/>
      <c r="AO2628" s="15"/>
      <c r="AP2628" s="16"/>
    </row>
    <row r="2629" spans="1:42" ht="22.5" hidden="1" customHeight="1" x14ac:dyDescent="0.25">
      <c r="A2629" s="83" t="str">
        <f t="shared" ca="1" si="647"/>
        <v>2521.</v>
      </c>
      <c r="B2629" s="26">
        <v>5140</v>
      </c>
      <c r="C2629" s="252" t="s">
        <v>1916</v>
      </c>
      <c r="D2629" s="26">
        <v>1974</v>
      </c>
      <c r="E2629" s="135" t="s">
        <v>2957</v>
      </c>
      <c r="F2629" s="83" t="s">
        <v>2958</v>
      </c>
      <c r="G2629" s="26">
        <v>5</v>
      </c>
      <c r="H2629" s="26">
        <v>10</v>
      </c>
      <c r="I2629" s="205">
        <v>8284.7000000000007</v>
      </c>
      <c r="J2629" s="205">
        <v>6853</v>
      </c>
      <c r="K2629" s="205">
        <v>6688.4</v>
      </c>
      <c r="L2629" s="219">
        <v>348</v>
      </c>
      <c r="M2629" s="214">
        <f t="shared" si="649"/>
        <v>6108984</v>
      </c>
      <c r="N2629" s="205"/>
      <c r="O2629" s="211"/>
      <c r="P2629" s="205"/>
      <c r="Q2629" s="205">
        <f t="shared" si="650"/>
        <v>6108984</v>
      </c>
      <c r="R2629" s="205">
        <v>6108984</v>
      </c>
      <c r="S2629" s="219"/>
      <c r="T2629" s="205"/>
      <c r="U2629" s="205"/>
      <c r="V2629" s="205"/>
      <c r="W2629" s="205"/>
      <c r="X2629" s="205"/>
      <c r="Y2629" s="205"/>
      <c r="Z2629" s="205"/>
      <c r="AA2629" s="205"/>
      <c r="AB2629" s="205"/>
      <c r="AC2629" s="205"/>
      <c r="AD2629" s="205"/>
      <c r="AE2629" s="205"/>
      <c r="AF2629" s="205"/>
      <c r="AG2629" s="221">
        <v>2025</v>
      </c>
      <c r="AH2629" s="165"/>
      <c r="AI2629" s="175"/>
      <c r="AJ2629" s="152"/>
      <c r="AK2629" s="15">
        <f t="shared" ca="1" si="648"/>
        <v>2521</v>
      </c>
      <c r="AL2629" s="15" t="s">
        <v>155</v>
      </c>
      <c r="AM2629" s="15" t="str">
        <f t="shared" ca="1" si="651"/>
        <v>2521.</v>
      </c>
      <c r="AN2629" s="222"/>
      <c r="AO2629" s="15"/>
      <c r="AP2629" s="16"/>
    </row>
    <row r="2630" spans="1:42" ht="22.5" hidden="1" customHeight="1" x14ac:dyDescent="0.25">
      <c r="A2630" s="83" t="str">
        <f t="shared" ca="1" si="647"/>
        <v>2522.</v>
      </c>
      <c r="B2630" s="26">
        <v>5143</v>
      </c>
      <c r="C2630" s="242" t="s">
        <v>1917</v>
      </c>
      <c r="D2630" s="26">
        <v>1974</v>
      </c>
      <c r="E2630" s="135" t="s">
        <v>2957</v>
      </c>
      <c r="F2630" s="83" t="s">
        <v>2958</v>
      </c>
      <c r="G2630" s="26">
        <v>5</v>
      </c>
      <c r="H2630" s="26">
        <v>8</v>
      </c>
      <c r="I2630" s="205">
        <v>6848.9</v>
      </c>
      <c r="J2630" s="205">
        <v>6205.9</v>
      </c>
      <c r="K2630" s="205">
        <v>6205.9</v>
      </c>
      <c r="L2630" s="219">
        <v>267</v>
      </c>
      <c r="M2630" s="214">
        <f t="shared" si="649"/>
        <v>2846844</v>
      </c>
      <c r="N2630" s="205"/>
      <c r="O2630" s="211"/>
      <c r="P2630" s="205"/>
      <c r="Q2630" s="205">
        <f t="shared" si="650"/>
        <v>2846844</v>
      </c>
      <c r="R2630" s="205">
        <v>2846844</v>
      </c>
      <c r="S2630" s="219"/>
      <c r="T2630" s="205"/>
      <c r="U2630" s="205"/>
      <c r="V2630" s="205"/>
      <c r="W2630" s="205"/>
      <c r="X2630" s="205"/>
      <c r="Y2630" s="205"/>
      <c r="Z2630" s="205"/>
      <c r="AA2630" s="205"/>
      <c r="AB2630" s="205"/>
      <c r="AC2630" s="205"/>
      <c r="AD2630" s="205"/>
      <c r="AE2630" s="205"/>
      <c r="AF2630" s="205"/>
      <c r="AG2630" s="221">
        <v>2025</v>
      </c>
      <c r="AH2630" s="159"/>
      <c r="AI2630" s="175"/>
      <c r="AJ2630" s="153"/>
      <c r="AK2630" s="15">
        <f t="shared" ca="1" si="648"/>
        <v>2522</v>
      </c>
      <c r="AL2630" s="15" t="s">
        <v>155</v>
      </c>
      <c r="AM2630" s="15" t="str">
        <f t="shared" ca="1" si="651"/>
        <v>2522.</v>
      </c>
      <c r="AN2630" s="222"/>
      <c r="AO2630" s="15"/>
      <c r="AP2630" s="16"/>
    </row>
    <row r="2631" spans="1:42" ht="22.5" hidden="1" customHeight="1" x14ac:dyDescent="0.25">
      <c r="A2631" s="83" t="str">
        <f t="shared" ca="1" si="647"/>
        <v>2523.</v>
      </c>
      <c r="B2631" s="26">
        <v>4624</v>
      </c>
      <c r="C2631" s="47" t="s">
        <v>1918</v>
      </c>
      <c r="D2631" s="26">
        <v>1974</v>
      </c>
      <c r="E2631" s="135" t="s">
        <v>2957</v>
      </c>
      <c r="F2631" s="83" t="s">
        <v>2958</v>
      </c>
      <c r="G2631" s="26">
        <v>5</v>
      </c>
      <c r="H2631" s="26">
        <v>3</v>
      </c>
      <c r="I2631" s="205">
        <v>3300.7</v>
      </c>
      <c r="J2631" s="205">
        <v>4190.5</v>
      </c>
      <c r="K2631" s="205">
        <v>2735.1</v>
      </c>
      <c r="L2631" s="219">
        <v>141</v>
      </c>
      <c r="M2631" s="214">
        <f t="shared" si="649"/>
        <v>8450341.3699999992</v>
      </c>
      <c r="N2631" s="205"/>
      <c r="O2631" s="211"/>
      <c r="P2631" s="205"/>
      <c r="Q2631" s="205">
        <f t="shared" si="650"/>
        <v>8450341.3699999992</v>
      </c>
      <c r="R2631" s="205">
        <f>4368011.6+1225221.27</f>
        <v>5593232.8699999992</v>
      </c>
      <c r="S2631" s="219"/>
      <c r="T2631" s="205"/>
      <c r="U2631" s="205">
        <v>805.5</v>
      </c>
      <c r="V2631" s="205">
        <f>U2631*3547</f>
        <v>2857108.5</v>
      </c>
      <c r="W2631" s="205"/>
      <c r="X2631" s="205"/>
      <c r="Y2631" s="205"/>
      <c r="Z2631" s="205"/>
      <c r="AA2631" s="205"/>
      <c r="AB2631" s="205"/>
      <c r="AC2631" s="209"/>
      <c r="AD2631" s="209"/>
      <c r="AE2631" s="205"/>
      <c r="AF2631" s="205"/>
      <c r="AG2631" s="221">
        <v>2025</v>
      </c>
      <c r="AH2631" s="165"/>
      <c r="AI2631" s="175"/>
      <c r="AJ2631" s="152"/>
      <c r="AK2631" s="15">
        <f t="shared" ca="1" si="648"/>
        <v>2523</v>
      </c>
      <c r="AL2631" s="15" t="s">
        <v>155</v>
      </c>
      <c r="AM2631" s="15" t="str">
        <f t="shared" ca="1" si="651"/>
        <v>2523.</v>
      </c>
      <c r="AN2631" s="222"/>
      <c r="AO2631" s="15"/>
      <c r="AP2631" s="16"/>
    </row>
    <row r="2632" spans="1:42" ht="22.5" hidden="1" customHeight="1" x14ac:dyDescent="0.25">
      <c r="A2632" s="83" t="str">
        <f t="shared" ref="A2632:A2696" ca="1" si="652">AM2632</f>
        <v>2524.</v>
      </c>
      <c r="B2632" s="26">
        <v>4783</v>
      </c>
      <c r="C2632" s="28" t="s">
        <v>1919</v>
      </c>
      <c r="D2632" s="26">
        <v>1974</v>
      </c>
      <c r="E2632" s="135" t="s">
        <v>2957</v>
      </c>
      <c r="F2632" s="83" t="s">
        <v>2959</v>
      </c>
      <c r="G2632" s="26">
        <v>5</v>
      </c>
      <c r="H2632" s="26">
        <v>8</v>
      </c>
      <c r="I2632" s="303">
        <v>7140.7</v>
      </c>
      <c r="J2632" s="176">
        <v>5599.7</v>
      </c>
      <c r="K2632" s="303">
        <v>5599.7</v>
      </c>
      <c r="L2632" s="144">
        <v>278</v>
      </c>
      <c r="M2632" s="303">
        <f t="shared" si="649"/>
        <v>7748509</v>
      </c>
      <c r="N2632" s="176"/>
      <c r="O2632" s="174"/>
      <c r="P2632" s="176"/>
      <c r="Q2632" s="176">
        <f t="shared" si="650"/>
        <v>7748509</v>
      </c>
      <c r="R2632" s="176">
        <f>3491645.64+4256863.36</f>
        <v>7748509</v>
      </c>
      <c r="S2632" s="32"/>
      <c r="T2632" s="176"/>
      <c r="U2632" s="176"/>
      <c r="V2632" s="176"/>
      <c r="W2632" s="176"/>
      <c r="X2632" s="176"/>
      <c r="Y2632" s="176"/>
      <c r="Z2632" s="176"/>
      <c r="AA2632" s="176"/>
      <c r="AB2632" s="176"/>
      <c r="AC2632" s="176"/>
      <c r="AD2632" s="176"/>
      <c r="AE2632" s="176"/>
      <c r="AF2632" s="176"/>
      <c r="AG2632" s="317">
        <v>2025</v>
      </c>
      <c r="AH2632" s="158"/>
      <c r="AI2632" s="175"/>
      <c r="AJ2632" s="164"/>
      <c r="AK2632" s="15">
        <f t="shared" ca="1" si="648"/>
        <v>2524</v>
      </c>
      <c r="AL2632" s="15" t="s">
        <v>155</v>
      </c>
      <c r="AM2632" s="15" t="str">
        <f t="shared" ca="1" si="651"/>
        <v>2524.</v>
      </c>
      <c r="AN2632" s="179"/>
      <c r="AO2632" s="15"/>
      <c r="AP2632" s="16"/>
    </row>
    <row r="2633" spans="1:42" ht="23.25" hidden="1" customHeight="1" x14ac:dyDescent="0.25">
      <c r="A2633" s="83" t="str">
        <f t="shared" ca="1" si="652"/>
        <v>2525.</v>
      </c>
      <c r="B2633" s="26">
        <v>4336</v>
      </c>
      <c r="C2633" s="40" t="s">
        <v>1920</v>
      </c>
      <c r="D2633" s="26">
        <v>1975</v>
      </c>
      <c r="E2633" s="135" t="s">
        <v>2957</v>
      </c>
      <c r="F2633" s="83" t="s">
        <v>2959</v>
      </c>
      <c r="G2633" s="26">
        <v>5</v>
      </c>
      <c r="H2633" s="26">
        <v>5</v>
      </c>
      <c r="I2633" s="205">
        <v>5330.21</v>
      </c>
      <c r="J2633" s="205">
        <v>4956.5</v>
      </c>
      <c r="K2633" s="205">
        <v>3717.2</v>
      </c>
      <c r="L2633" s="219">
        <v>154</v>
      </c>
      <c r="M2633" s="214">
        <f t="shared" si="649"/>
        <v>8528100</v>
      </c>
      <c r="N2633" s="205"/>
      <c r="O2633" s="211"/>
      <c r="P2633" s="205"/>
      <c r="Q2633" s="205">
        <f t="shared" si="650"/>
        <v>8528100</v>
      </c>
      <c r="R2633" s="205">
        <v>8528100</v>
      </c>
      <c r="S2633" s="219"/>
      <c r="T2633" s="205"/>
      <c r="U2633" s="205"/>
      <c r="V2633" s="205"/>
      <c r="W2633" s="205"/>
      <c r="X2633" s="205"/>
      <c r="Y2633" s="205"/>
      <c r="Z2633" s="205"/>
      <c r="AA2633" s="205"/>
      <c r="AB2633" s="205"/>
      <c r="AC2633" s="209"/>
      <c r="AD2633" s="209"/>
      <c r="AE2633" s="205"/>
      <c r="AF2633" s="205"/>
      <c r="AG2633" s="221">
        <v>2025</v>
      </c>
      <c r="AH2633" s="158"/>
      <c r="AI2633" s="175"/>
      <c r="AJ2633" s="152"/>
      <c r="AK2633" s="15">
        <f t="shared" ca="1" si="648"/>
        <v>2525</v>
      </c>
      <c r="AL2633" s="15" t="s">
        <v>155</v>
      </c>
      <c r="AM2633" s="15" t="str">
        <f t="shared" ca="1" si="651"/>
        <v>2525.</v>
      </c>
      <c r="AN2633" s="222"/>
      <c r="AP2633" s="16"/>
    </row>
    <row r="2634" spans="1:42" ht="22.5" hidden="1" customHeight="1" x14ac:dyDescent="0.25">
      <c r="A2634" s="83" t="str">
        <f t="shared" ca="1" si="652"/>
        <v>2526.</v>
      </c>
      <c r="B2634" s="26">
        <v>4559</v>
      </c>
      <c r="C2634" s="252" t="s">
        <v>1921</v>
      </c>
      <c r="D2634" s="26">
        <v>1975</v>
      </c>
      <c r="E2634" s="135" t="s">
        <v>2957</v>
      </c>
      <c r="F2634" s="83" t="s">
        <v>2959</v>
      </c>
      <c r="G2634" s="26">
        <v>5</v>
      </c>
      <c r="H2634" s="26">
        <v>5</v>
      </c>
      <c r="I2634" s="214">
        <v>4623.5</v>
      </c>
      <c r="J2634" s="205">
        <v>4380.1000000000004</v>
      </c>
      <c r="K2634" s="214">
        <v>3586.1</v>
      </c>
      <c r="L2634" s="263">
        <v>158</v>
      </c>
      <c r="M2634" s="214">
        <f t="shared" si="649"/>
        <v>3930076</v>
      </c>
      <c r="N2634" s="205"/>
      <c r="O2634" s="211"/>
      <c r="P2634" s="205"/>
      <c r="Q2634" s="205">
        <f t="shared" si="650"/>
        <v>3930076</v>
      </c>
      <c r="R2634" s="205"/>
      <c r="S2634" s="219"/>
      <c r="T2634" s="205"/>
      <c r="U2634" s="205">
        <v>1108</v>
      </c>
      <c r="V2634" s="205">
        <f>U2634*3547</f>
        <v>3930076</v>
      </c>
      <c r="W2634" s="205"/>
      <c r="X2634" s="205"/>
      <c r="Y2634" s="205"/>
      <c r="Z2634" s="205"/>
      <c r="AA2634" s="205"/>
      <c r="AB2634" s="205"/>
      <c r="AC2634" s="205"/>
      <c r="AD2634" s="205"/>
      <c r="AE2634" s="205"/>
      <c r="AF2634" s="205"/>
      <c r="AG2634" s="221">
        <v>2025</v>
      </c>
      <c r="AH2634" s="158"/>
      <c r="AI2634" s="175"/>
      <c r="AJ2634" s="218"/>
      <c r="AK2634" s="15">
        <f t="shared" ca="1" si="648"/>
        <v>2526</v>
      </c>
      <c r="AL2634" s="15" t="s">
        <v>155</v>
      </c>
      <c r="AM2634" s="15" t="str">
        <f t="shared" ca="1" si="651"/>
        <v>2526.</v>
      </c>
      <c r="AN2634" s="222"/>
      <c r="AO2634" s="15"/>
      <c r="AP2634" s="16"/>
    </row>
    <row r="2635" spans="1:42" ht="22.5" hidden="1" customHeight="1" x14ac:dyDescent="0.25">
      <c r="A2635" s="83" t="str">
        <f t="shared" ca="1" si="652"/>
        <v>2527.</v>
      </c>
      <c r="B2635" s="26">
        <v>4986</v>
      </c>
      <c r="C2635" s="40" t="s">
        <v>1922</v>
      </c>
      <c r="D2635" s="26">
        <v>1975</v>
      </c>
      <c r="E2635" s="135" t="s">
        <v>2957</v>
      </c>
      <c r="F2635" s="83" t="s">
        <v>2958</v>
      </c>
      <c r="G2635" s="26">
        <v>4</v>
      </c>
      <c r="H2635" s="26">
        <v>5</v>
      </c>
      <c r="I2635" s="303">
        <v>3325.9</v>
      </c>
      <c r="J2635" s="176">
        <v>3325.9</v>
      </c>
      <c r="K2635" s="303">
        <v>2272</v>
      </c>
      <c r="L2635" s="144">
        <v>151</v>
      </c>
      <c r="M2635" s="303">
        <f t="shared" si="649"/>
        <v>3688553</v>
      </c>
      <c r="N2635" s="176"/>
      <c r="O2635" s="174"/>
      <c r="P2635" s="176"/>
      <c r="Q2635" s="176">
        <f t="shared" si="650"/>
        <v>3688553</v>
      </c>
      <c r="R2635" s="176">
        <v>1167699</v>
      </c>
      <c r="S2635" s="32"/>
      <c r="T2635" s="176"/>
      <c r="U2635" s="176"/>
      <c r="V2635" s="176"/>
      <c r="W2635" s="176"/>
      <c r="X2635" s="176"/>
      <c r="Y2635" s="176">
        <v>1774</v>
      </c>
      <c r="Z2635" s="176">
        <f>Y2635*1421</f>
        <v>2520854</v>
      </c>
      <c r="AA2635" s="176"/>
      <c r="AB2635" s="176"/>
      <c r="AC2635" s="176"/>
      <c r="AD2635" s="176"/>
      <c r="AE2635" s="176"/>
      <c r="AF2635" s="176"/>
      <c r="AG2635" s="317">
        <v>2025</v>
      </c>
      <c r="AH2635" s="165"/>
      <c r="AI2635" s="175"/>
      <c r="AJ2635" s="164"/>
      <c r="AK2635" s="15">
        <f t="shared" ca="1" si="648"/>
        <v>2527</v>
      </c>
      <c r="AL2635" s="15" t="s">
        <v>155</v>
      </c>
      <c r="AM2635" s="15" t="str">
        <f t="shared" ca="1" si="651"/>
        <v>2527.</v>
      </c>
      <c r="AN2635" s="179"/>
      <c r="AO2635" s="15"/>
      <c r="AP2635" s="16"/>
    </row>
    <row r="2636" spans="1:42" ht="23.25" hidden="1" customHeight="1" x14ac:dyDescent="0.25">
      <c r="A2636" s="83" t="str">
        <f t="shared" ca="1" si="652"/>
        <v>2528.</v>
      </c>
      <c r="B2636" s="26">
        <v>4183</v>
      </c>
      <c r="C2636" s="47" t="s">
        <v>1923</v>
      </c>
      <c r="D2636" s="26">
        <v>1963</v>
      </c>
      <c r="E2636" s="135" t="s">
        <v>2957</v>
      </c>
      <c r="F2636" s="83" t="s">
        <v>2959</v>
      </c>
      <c r="G2636" s="26">
        <v>5</v>
      </c>
      <c r="H2636" s="26">
        <v>3</v>
      </c>
      <c r="I2636" s="205">
        <v>2698.5</v>
      </c>
      <c r="J2636" s="205">
        <v>2513.8000000000002</v>
      </c>
      <c r="K2636" s="205">
        <v>2513.8000000000002</v>
      </c>
      <c r="L2636" s="219">
        <v>97</v>
      </c>
      <c r="M2636" s="214">
        <f t="shared" si="649"/>
        <v>1700292.23</v>
      </c>
      <c r="N2636" s="205"/>
      <c r="O2636" s="211"/>
      <c r="P2636" s="205"/>
      <c r="Q2636" s="205">
        <f t="shared" si="650"/>
        <v>1700292.23</v>
      </c>
      <c r="R2636" s="205">
        <f>694673.07+1005619.16</f>
        <v>1700292.23</v>
      </c>
      <c r="S2636" s="219"/>
      <c r="T2636" s="205"/>
      <c r="U2636" s="205"/>
      <c r="V2636" s="205"/>
      <c r="W2636" s="205"/>
      <c r="X2636" s="205"/>
      <c r="Y2636" s="205"/>
      <c r="Z2636" s="205"/>
      <c r="AA2636" s="205"/>
      <c r="AB2636" s="205"/>
      <c r="AC2636" s="209"/>
      <c r="AD2636" s="209"/>
      <c r="AE2636" s="205"/>
      <c r="AF2636" s="205"/>
      <c r="AG2636" s="221">
        <v>2025</v>
      </c>
      <c r="AH2636" s="158"/>
      <c r="AI2636" s="175"/>
      <c r="AJ2636" s="152"/>
      <c r="AK2636" s="15">
        <f t="shared" ca="1" si="648"/>
        <v>2528</v>
      </c>
      <c r="AL2636" s="15" t="s">
        <v>155</v>
      </c>
      <c r="AM2636" s="15" t="str">
        <f t="shared" ca="1" si="651"/>
        <v>2528.</v>
      </c>
      <c r="AN2636" s="222"/>
      <c r="AP2636" s="16"/>
    </row>
    <row r="2637" spans="1:42" ht="22.5" hidden="1" customHeight="1" x14ac:dyDescent="0.25">
      <c r="A2637" s="83" t="str">
        <f t="shared" ca="1" si="652"/>
        <v>2529.</v>
      </c>
      <c r="B2637" s="26">
        <v>4292</v>
      </c>
      <c r="C2637" s="313" t="s">
        <v>1924</v>
      </c>
      <c r="D2637" s="26">
        <v>1975</v>
      </c>
      <c r="E2637" s="135" t="s">
        <v>2957</v>
      </c>
      <c r="F2637" s="83" t="s">
        <v>2958</v>
      </c>
      <c r="G2637" s="26">
        <v>5</v>
      </c>
      <c r="H2637" s="26">
        <v>4</v>
      </c>
      <c r="I2637" s="214">
        <v>3667.4</v>
      </c>
      <c r="J2637" s="205">
        <v>3336.8</v>
      </c>
      <c r="K2637" s="214">
        <v>3336.8</v>
      </c>
      <c r="L2637" s="263">
        <v>178</v>
      </c>
      <c r="M2637" s="214">
        <f t="shared" si="649"/>
        <v>2643060</v>
      </c>
      <c r="N2637" s="205"/>
      <c r="O2637" s="211"/>
      <c r="P2637" s="205"/>
      <c r="Q2637" s="205">
        <f t="shared" si="650"/>
        <v>2643060</v>
      </c>
      <c r="R2637" s="205"/>
      <c r="S2637" s="219"/>
      <c r="T2637" s="205"/>
      <c r="U2637" s="205"/>
      <c r="V2637" s="205"/>
      <c r="W2637" s="205"/>
      <c r="X2637" s="205"/>
      <c r="Y2637" s="205">
        <v>1860</v>
      </c>
      <c r="Z2637" s="205">
        <f>Y2637*1421</f>
        <v>2643060</v>
      </c>
      <c r="AA2637" s="205"/>
      <c r="AB2637" s="205"/>
      <c r="AC2637" s="205"/>
      <c r="AD2637" s="205"/>
      <c r="AE2637" s="205"/>
      <c r="AF2637" s="205"/>
      <c r="AG2637" s="221">
        <v>2025</v>
      </c>
      <c r="AH2637" s="165"/>
      <c r="AI2637" s="175"/>
      <c r="AJ2637" s="153"/>
      <c r="AK2637" s="15">
        <f t="shared" ca="1" si="648"/>
        <v>2529</v>
      </c>
      <c r="AL2637" s="15" t="s">
        <v>155</v>
      </c>
      <c r="AM2637" s="15" t="str">
        <f t="shared" ca="1" si="651"/>
        <v>2529.</v>
      </c>
      <c r="AN2637" s="222"/>
      <c r="AO2637" s="15"/>
      <c r="AP2637" s="16"/>
    </row>
    <row r="2638" spans="1:42" ht="22.5" hidden="1" customHeight="1" x14ac:dyDescent="0.25">
      <c r="A2638" s="83" t="str">
        <f t="shared" ca="1" si="652"/>
        <v>2530.</v>
      </c>
      <c r="B2638" s="26">
        <v>5127</v>
      </c>
      <c r="C2638" s="313" t="s">
        <v>1925</v>
      </c>
      <c r="D2638" s="26">
        <v>1975</v>
      </c>
      <c r="E2638" s="135" t="s">
        <v>2957</v>
      </c>
      <c r="F2638" s="83" t="s">
        <v>2958</v>
      </c>
      <c r="G2638" s="26">
        <v>5</v>
      </c>
      <c r="H2638" s="26">
        <v>6</v>
      </c>
      <c r="I2638" s="214">
        <v>4660.7</v>
      </c>
      <c r="J2638" s="214">
        <v>3181</v>
      </c>
      <c r="K2638" s="214">
        <v>3181</v>
      </c>
      <c r="L2638" s="263">
        <v>231</v>
      </c>
      <c r="M2638" s="214">
        <f t="shared" si="649"/>
        <v>2504444.67</v>
      </c>
      <c r="N2638" s="205"/>
      <c r="O2638" s="211"/>
      <c r="P2638" s="205"/>
      <c r="Q2638" s="205">
        <f t="shared" si="650"/>
        <v>2504444.67</v>
      </c>
      <c r="R2638" s="205">
        <v>2504444.67</v>
      </c>
      <c r="S2638" s="219"/>
      <c r="T2638" s="205"/>
      <c r="U2638" s="205"/>
      <c r="V2638" s="205"/>
      <c r="W2638" s="205"/>
      <c r="X2638" s="205"/>
      <c r="Y2638" s="205"/>
      <c r="Z2638" s="205"/>
      <c r="AA2638" s="205"/>
      <c r="AB2638" s="205"/>
      <c r="AC2638" s="205"/>
      <c r="AD2638" s="205"/>
      <c r="AE2638" s="205"/>
      <c r="AF2638" s="205"/>
      <c r="AG2638" s="221">
        <v>2025</v>
      </c>
      <c r="AH2638" s="158"/>
      <c r="AI2638" s="175"/>
      <c r="AJ2638" s="152"/>
      <c r="AK2638" s="15">
        <f t="shared" ca="1" si="648"/>
        <v>2530</v>
      </c>
      <c r="AL2638" s="15" t="s">
        <v>155</v>
      </c>
      <c r="AM2638" s="15" t="str">
        <f t="shared" ca="1" si="651"/>
        <v>2530.</v>
      </c>
      <c r="AN2638" s="222"/>
      <c r="AO2638" s="15"/>
      <c r="AP2638" s="16"/>
    </row>
    <row r="2639" spans="1:42" ht="22.5" hidden="1" customHeight="1" x14ac:dyDescent="0.25">
      <c r="A2639" s="83" t="str">
        <f t="shared" ca="1" si="652"/>
        <v>2531.</v>
      </c>
      <c r="B2639" s="26">
        <v>4463</v>
      </c>
      <c r="C2639" s="242" t="s">
        <v>1926</v>
      </c>
      <c r="D2639" s="26">
        <v>1975</v>
      </c>
      <c r="E2639" s="135" t="s">
        <v>2957</v>
      </c>
      <c r="F2639" s="83" t="s">
        <v>2959</v>
      </c>
      <c r="G2639" s="26">
        <v>5</v>
      </c>
      <c r="H2639" s="26">
        <v>4</v>
      </c>
      <c r="I2639" s="205">
        <v>3290.7</v>
      </c>
      <c r="J2639" s="205">
        <v>3124.8</v>
      </c>
      <c r="K2639" s="205">
        <v>3124.8</v>
      </c>
      <c r="L2639" s="219">
        <v>159</v>
      </c>
      <c r="M2639" s="214">
        <f t="shared" si="649"/>
        <v>2266236</v>
      </c>
      <c r="N2639" s="205"/>
      <c r="O2639" s="211"/>
      <c r="P2639" s="205"/>
      <c r="Q2639" s="205">
        <f t="shared" si="650"/>
        <v>2266236</v>
      </c>
      <c r="R2639" s="205">
        <v>2266236</v>
      </c>
      <c r="S2639" s="219"/>
      <c r="T2639" s="205"/>
      <c r="U2639" s="205"/>
      <c r="V2639" s="205"/>
      <c r="W2639" s="205"/>
      <c r="X2639" s="205"/>
      <c r="Y2639" s="205"/>
      <c r="Z2639" s="205"/>
      <c r="AA2639" s="205"/>
      <c r="AB2639" s="205"/>
      <c r="AC2639" s="205"/>
      <c r="AD2639" s="205"/>
      <c r="AE2639" s="205"/>
      <c r="AF2639" s="205"/>
      <c r="AG2639" s="221">
        <v>2025</v>
      </c>
      <c r="AH2639" s="159"/>
      <c r="AI2639" s="175"/>
      <c r="AJ2639" s="153"/>
      <c r="AK2639" s="15">
        <f t="shared" ca="1" si="648"/>
        <v>2531</v>
      </c>
      <c r="AL2639" s="15" t="s">
        <v>155</v>
      </c>
      <c r="AM2639" s="15" t="str">
        <f t="shared" ca="1" si="651"/>
        <v>2531.</v>
      </c>
      <c r="AN2639" s="222"/>
      <c r="AO2639" s="15"/>
      <c r="AP2639" s="16"/>
    </row>
    <row r="2640" spans="1:42" ht="22.5" hidden="1" customHeight="1" x14ac:dyDescent="0.25">
      <c r="A2640" s="83" t="str">
        <f t="shared" ca="1" si="652"/>
        <v>2532.</v>
      </c>
      <c r="B2640" s="26">
        <v>4743</v>
      </c>
      <c r="C2640" s="252" t="s">
        <v>1927</v>
      </c>
      <c r="D2640" s="26">
        <v>1975</v>
      </c>
      <c r="E2640" s="135" t="s">
        <v>2957</v>
      </c>
      <c r="F2640" s="83" t="s">
        <v>2958</v>
      </c>
      <c r="G2640" s="26">
        <v>5</v>
      </c>
      <c r="H2640" s="26">
        <v>4</v>
      </c>
      <c r="I2640" s="214">
        <v>3635.2</v>
      </c>
      <c r="J2640" s="205">
        <v>3293.2</v>
      </c>
      <c r="K2640" s="214">
        <v>3293.2</v>
      </c>
      <c r="L2640" s="263">
        <v>167</v>
      </c>
      <c r="M2640" s="214">
        <f t="shared" si="649"/>
        <v>1326897.6000000001</v>
      </c>
      <c r="N2640" s="205"/>
      <c r="O2640" s="211"/>
      <c r="P2640" s="205"/>
      <c r="Q2640" s="205">
        <f t="shared" si="650"/>
        <v>1326897.6000000001</v>
      </c>
      <c r="R2640" s="205">
        <v>1326897.6000000001</v>
      </c>
      <c r="S2640" s="219"/>
      <c r="T2640" s="205"/>
      <c r="U2640" s="205"/>
      <c r="V2640" s="205"/>
      <c r="W2640" s="205"/>
      <c r="X2640" s="205"/>
      <c r="Y2640" s="205"/>
      <c r="Z2640" s="205"/>
      <c r="AA2640" s="205"/>
      <c r="AB2640" s="205"/>
      <c r="AC2640" s="205"/>
      <c r="AD2640" s="205"/>
      <c r="AE2640" s="205"/>
      <c r="AF2640" s="205"/>
      <c r="AG2640" s="221">
        <v>2025</v>
      </c>
      <c r="AH2640" s="165"/>
      <c r="AI2640" s="175"/>
      <c r="AJ2640" s="152"/>
      <c r="AK2640" s="15">
        <f t="shared" ca="1" si="648"/>
        <v>2532</v>
      </c>
      <c r="AL2640" s="15" t="s">
        <v>155</v>
      </c>
      <c r="AM2640" s="15" t="str">
        <f t="shared" ca="1" si="651"/>
        <v>2532.</v>
      </c>
      <c r="AN2640" s="222"/>
      <c r="AO2640" s="15"/>
      <c r="AP2640" s="16"/>
    </row>
    <row r="2641" spans="1:42" ht="22.5" hidden="1" customHeight="1" x14ac:dyDescent="0.25">
      <c r="A2641" s="83" t="str">
        <f t="shared" ca="1" si="652"/>
        <v>2533.</v>
      </c>
      <c r="B2641" s="26">
        <v>4904</v>
      </c>
      <c r="C2641" s="242" t="s">
        <v>1929</v>
      </c>
      <c r="D2641" s="26">
        <v>1978</v>
      </c>
      <c r="E2641" s="135" t="s">
        <v>2957</v>
      </c>
      <c r="F2641" s="83" t="s">
        <v>2958</v>
      </c>
      <c r="G2641" s="26">
        <v>5</v>
      </c>
      <c r="H2641" s="26">
        <v>4</v>
      </c>
      <c r="I2641" s="205">
        <v>3652.5</v>
      </c>
      <c r="J2641" s="205">
        <v>3322.2</v>
      </c>
      <c r="K2641" s="205">
        <v>3322.2</v>
      </c>
      <c r="L2641" s="219">
        <v>148</v>
      </c>
      <c r="M2641" s="214">
        <f t="shared" si="649"/>
        <v>6177593.2000000002</v>
      </c>
      <c r="N2641" s="205"/>
      <c r="O2641" s="211"/>
      <c r="P2641" s="205"/>
      <c r="Q2641" s="205">
        <f t="shared" si="650"/>
        <v>6177593.2000000002</v>
      </c>
      <c r="R2641" s="205">
        <v>6177593.2000000002</v>
      </c>
      <c r="S2641" s="219"/>
      <c r="T2641" s="205"/>
      <c r="U2641" s="205"/>
      <c r="V2641" s="205"/>
      <c r="W2641" s="205"/>
      <c r="X2641" s="205"/>
      <c r="Y2641" s="205"/>
      <c r="Z2641" s="205"/>
      <c r="AA2641" s="205"/>
      <c r="AB2641" s="205"/>
      <c r="AC2641" s="205"/>
      <c r="AD2641" s="205"/>
      <c r="AE2641" s="205"/>
      <c r="AF2641" s="205"/>
      <c r="AG2641" s="221">
        <v>2025</v>
      </c>
      <c r="AH2641" s="158"/>
      <c r="AI2641" s="175"/>
      <c r="AJ2641" s="153"/>
      <c r="AK2641" s="15">
        <f t="shared" ca="1" si="648"/>
        <v>2533</v>
      </c>
      <c r="AL2641" s="15" t="s">
        <v>155</v>
      </c>
      <c r="AM2641" s="15" t="str">
        <f t="shared" ca="1" si="651"/>
        <v>2533.</v>
      </c>
      <c r="AN2641" s="222"/>
      <c r="AO2641" s="15"/>
      <c r="AP2641" s="16"/>
    </row>
    <row r="2642" spans="1:42" ht="22.5" hidden="1" customHeight="1" x14ac:dyDescent="0.25">
      <c r="A2642" s="83" t="str">
        <f t="shared" ca="1" si="652"/>
        <v>2534.</v>
      </c>
      <c r="B2642" s="26">
        <v>4905</v>
      </c>
      <c r="C2642" s="313" t="s">
        <v>1930</v>
      </c>
      <c r="D2642" s="26">
        <v>1976</v>
      </c>
      <c r="E2642" s="135" t="s">
        <v>2957</v>
      </c>
      <c r="F2642" s="83" t="s">
        <v>2958</v>
      </c>
      <c r="G2642" s="26">
        <v>5</v>
      </c>
      <c r="H2642" s="26">
        <v>6</v>
      </c>
      <c r="I2642" s="214">
        <v>5085.6000000000004</v>
      </c>
      <c r="J2642" s="205">
        <v>4694.2</v>
      </c>
      <c r="K2642" s="214">
        <v>4694.2</v>
      </c>
      <c r="L2642" s="263">
        <v>246</v>
      </c>
      <c r="M2642" s="214">
        <f t="shared" si="649"/>
        <v>3322298</v>
      </c>
      <c r="N2642" s="205"/>
      <c r="O2642" s="211"/>
      <c r="P2642" s="205"/>
      <c r="Q2642" s="205">
        <f t="shared" si="650"/>
        <v>3322298</v>
      </c>
      <c r="R2642" s="205"/>
      <c r="S2642" s="219"/>
      <c r="T2642" s="205"/>
      <c r="U2642" s="205"/>
      <c r="V2642" s="205"/>
      <c r="W2642" s="205"/>
      <c r="X2642" s="205"/>
      <c r="Y2642" s="205">
        <v>2338</v>
      </c>
      <c r="Z2642" s="205">
        <f>Y2642*1421</f>
        <v>3322298</v>
      </c>
      <c r="AA2642" s="205"/>
      <c r="AB2642" s="205"/>
      <c r="AC2642" s="205"/>
      <c r="AD2642" s="205"/>
      <c r="AE2642" s="205"/>
      <c r="AF2642" s="205"/>
      <c r="AG2642" s="221">
        <v>2025</v>
      </c>
      <c r="AH2642" s="165"/>
      <c r="AI2642" s="175"/>
      <c r="AJ2642" s="153"/>
      <c r="AK2642" s="15">
        <f t="shared" ca="1" si="648"/>
        <v>2534</v>
      </c>
      <c r="AL2642" s="15" t="s">
        <v>155</v>
      </c>
      <c r="AM2642" s="15" t="str">
        <f t="shared" ca="1" si="651"/>
        <v>2534.</v>
      </c>
      <c r="AN2642" s="222"/>
      <c r="AO2642" s="15"/>
      <c r="AP2642" s="16"/>
    </row>
    <row r="2643" spans="1:42" ht="22.5" hidden="1" customHeight="1" x14ac:dyDescent="0.25">
      <c r="A2643" s="83" t="str">
        <f t="shared" ca="1" si="652"/>
        <v>2535.</v>
      </c>
      <c r="B2643" s="26">
        <v>4188</v>
      </c>
      <c r="C2643" s="39" t="s">
        <v>1931</v>
      </c>
      <c r="D2643" s="26">
        <v>1976</v>
      </c>
      <c r="E2643" s="135" t="s">
        <v>2957</v>
      </c>
      <c r="F2643" s="83" t="s">
        <v>2959</v>
      </c>
      <c r="G2643" s="26">
        <v>9</v>
      </c>
      <c r="H2643" s="26">
        <v>1</v>
      </c>
      <c r="I2643" s="303">
        <v>1871.4</v>
      </c>
      <c r="J2643" s="303">
        <v>1137</v>
      </c>
      <c r="K2643" s="303">
        <v>1137</v>
      </c>
      <c r="L2643" s="144">
        <v>89</v>
      </c>
      <c r="M2643" s="303">
        <f t="shared" ref="M2643:M2684" si="653">R2643+T2643+V2643+X2643+Z2643+AB2643+AE2643+AF2643</f>
        <v>4762059.9000000004</v>
      </c>
      <c r="N2643" s="176"/>
      <c r="O2643" s="174"/>
      <c r="P2643" s="176"/>
      <c r="Q2643" s="176">
        <f t="shared" ref="Q2643:Q2684" si="654">M2643</f>
        <v>4762059.9000000004</v>
      </c>
      <c r="R2643" s="176">
        <f>1005619.16+650280.74</f>
        <v>1655899.9</v>
      </c>
      <c r="S2643" s="32">
        <v>1</v>
      </c>
      <c r="T2643" s="176">
        <f>S2643*3106160</f>
        <v>3106160</v>
      </c>
      <c r="U2643" s="176"/>
      <c r="V2643" s="176"/>
      <c r="W2643" s="176"/>
      <c r="X2643" s="176"/>
      <c r="Y2643" s="176"/>
      <c r="Z2643" s="176"/>
      <c r="AA2643" s="176"/>
      <c r="AB2643" s="176"/>
      <c r="AC2643" s="176"/>
      <c r="AD2643" s="176"/>
      <c r="AE2643" s="176"/>
      <c r="AF2643" s="176"/>
      <c r="AG2643" s="317">
        <v>2025</v>
      </c>
      <c r="AH2643" s="158"/>
      <c r="AI2643" s="175"/>
      <c r="AJ2643" s="164"/>
      <c r="AK2643" s="15">
        <f t="shared" ca="1" si="648"/>
        <v>2535</v>
      </c>
      <c r="AL2643" s="15" t="s">
        <v>155</v>
      </c>
      <c r="AM2643" s="15" t="str">
        <f t="shared" ca="1" si="651"/>
        <v>2535.</v>
      </c>
      <c r="AN2643" s="179"/>
      <c r="AO2643" s="15"/>
      <c r="AP2643" s="16"/>
    </row>
    <row r="2644" spans="1:42" ht="23.25" hidden="1" customHeight="1" x14ac:dyDescent="0.25">
      <c r="A2644" s="83" t="str">
        <f t="shared" ca="1" si="652"/>
        <v>2536.</v>
      </c>
      <c r="B2644" s="26">
        <v>4248</v>
      </c>
      <c r="C2644" s="47" t="s">
        <v>1932</v>
      </c>
      <c r="D2644" s="26">
        <v>1976</v>
      </c>
      <c r="E2644" s="135" t="s">
        <v>2957</v>
      </c>
      <c r="F2644" s="83" t="s">
        <v>2959</v>
      </c>
      <c r="G2644" s="26">
        <v>12</v>
      </c>
      <c r="H2644" s="26">
        <v>1</v>
      </c>
      <c r="I2644" s="205">
        <v>4456.5</v>
      </c>
      <c r="J2644" s="205">
        <v>3916</v>
      </c>
      <c r="K2644" s="205">
        <v>3697.4</v>
      </c>
      <c r="L2644" s="219">
        <v>162</v>
      </c>
      <c r="M2644" s="214">
        <f t="shared" si="653"/>
        <v>6388694</v>
      </c>
      <c r="N2644" s="205"/>
      <c r="O2644" s="211"/>
      <c r="P2644" s="205"/>
      <c r="Q2644" s="205">
        <f t="shared" si="654"/>
        <v>6388694</v>
      </c>
      <c r="R2644" s="205">
        <f>1198509+5190185</f>
        <v>6388694</v>
      </c>
      <c r="S2644" s="219"/>
      <c r="T2644" s="205"/>
      <c r="U2644" s="205"/>
      <c r="V2644" s="205"/>
      <c r="W2644" s="205"/>
      <c r="X2644" s="205"/>
      <c r="Y2644" s="205"/>
      <c r="Z2644" s="205"/>
      <c r="AA2644" s="205"/>
      <c r="AB2644" s="205"/>
      <c r="AC2644" s="209"/>
      <c r="AD2644" s="209"/>
      <c r="AE2644" s="205"/>
      <c r="AF2644" s="205"/>
      <c r="AG2644" s="221">
        <v>2025</v>
      </c>
      <c r="AH2644" s="158"/>
      <c r="AI2644" s="175"/>
      <c r="AJ2644" s="152"/>
      <c r="AK2644" s="15">
        <f t="shared" ca="1" si="648"/>
        <v>2536</v>
      </c>
      <c r="AL2644" s="15" t="s">
        <v>155</v>
      </c>
      <c r="AM2644" s="15" t="str">
        <f t="shared" ca="1" si="651"/>
        <v>2536.</v>
      </c>
      <c r="AN2644" s="222"/>
      <c r="AP2644" s="16"/>
    </row>
    <row r="2645" spans="1:42" ht="22.5" hidden="1" customHeight="1" x14ac:dyDescent="0.25">
      <c r="A2645" s="83" t="str">
        <f t="shared" ca="1" si="652"/>
        <v>2537.</v>
      </c>
      <c r="B2645" s="26">
        <v>4285</v>
      </c>
      <c r="C2645" s="313" t="s">
        <v>1933</v>
      </c>
      <c r="D2645" s="26">
        <v>1976</v>
      </c>
      <c r="E2645" s="135" t="s">
        <v>2957</v>
      </c>
      <c r="F2645" s="83" t="s">
        <v>2958</v>
      </c>
      <c r="G2645" s="26">
        <v>5</v>
      </c>
      <c r="H2645" s="26">
        <v>8</v>
      </c>
      <c r="I2645" s="214">
        <v>7322.5</v>
      </c>
      <c r="J2645" s="205">
        <v>6661.8</v>
      </c>
      <c r="K2645" s="214">
        <v>6661.8</v>
      </c>
      <c r="L2645" s="263">
        <v>379</v>
      </c>
      <c r="M2645" s="214">
        <f t="shared" si="653"/>
        <v>5320224</v>
      </c>
      <c r="N2645" s="205"/>
      <c r="O2645" s="211"/>
      <c r="P2645" s="205"/>
      <c r="Q2645" s="205">
        <f t="shared" si="654"/>
        <v>5320224</v>
      </c>
      <c r="R2645" s="205"/>
      <c r="S2645" s="219"/>
      <c r="T2645" s="205"/>
      <c r="U2645" s="205"/>
      <c r="V2645" s="205"/>
      <c r="W2645" s="205"/>
      <c r="X2645" s="205"/>
      <c r="Y2645" s="205">
        <v>3744</v>
      </c>
      <c r="Z2645" s="205">
        <f>Y2645*1421</f>
        <v>5320224</v>
      </c>
      <c r="AA2645" s="205"/>
      <c r="AB2645" s="205"/>
      <c r="AC2645" s="205"/>
      <c r="AD2645" s="205"/>
      <c r="AE2645" s="205"/>
      <c r="AF2645" s="205"/>
      <c r="AG2645" s="221">
        <v>2025</v>
      </c>
      <c r="AH2645" s="158"/>
      <c r="AI2645" s="175"/>
      <c r="AJ2645" s="153"/>
      <c r="AK2645" s="15">
        <f t="shared" ca="1" si="648"/>
        <v>2537</v>
      </c>
      <c r="AL2645" s="15" t="s">
        <v>155</v>
      </c>
      <c r="AM2645" s="15" t="str">
        <f t="shared" ca="1" si="651"/>
        <v>2537.</v>
      </c>
      <c r="AN2645" s="222"/>
      <c r="AO2645" s="15"/>
      <c r="AP2645" s="16"/>
    </row>
    <row r="2646" spans="1:42" ht="23.25" hidden="1" customHeight="1" x14ac:dyDescent="0.25">
      <c r="A2646" s="83" t="str">
        <f t="shared" ca="1" si="652"/>
        <v>2538.</v>
      </c>
      <c r="B2646" s="144">
        <v>5142</v>
      </c>
      <c r="C2646" s="47" t="s">
        <v>1934</v>
      </c>
      <c r="D2646" s="26">
        <v>1976</v>
      </c>
      <c r="E2646" s="135" t="s">
        <v>2957</v>
      </c>
      <c r="F2646" s="83" t="s">
        <v>2958</v>
      </c>
      <c r="G2646" s="26">
        <v>9</v>
      </c>
      <c r="H2646" s="26">
        <v>3</v>
      </c>
      <c r="I2646" s="214">
        <v>5603.1</v>
      </c>
      <c r="J2646" s="214">
        <v>5596.9</v>
      </c>
      <c r="K2646" s="214">
        <v>5535</v>
      </c>
      <c r="L2646" s="263">
        <v>242</v>
      </c>
      <c r="M2646" s="214">
        <f t="shared" si="653"/>
        <v>5822999</v>
      </c>
      <c r="N2646" s="205"/>
      <c r="O2646" s="211"/>
      <c r="P2646" s="205"/>
      <c r="Q2646" s="205">
        <f t="shared" si="654"/>
        <v>5822999</v>
      </c>
      <c r="R2646" s="205">
        <v>5822999</v>
      </c>
      <c r="S2646" s="219"/>
      <c r="T2646" s="205"/>
      <c r="U2646" s="205"/>
      <c r="V2646" s="205"/>
      <c r="W2646" s="205"/>
      <c r="X2646" s="205"/>
      <c r="Y2646" s="205"/>
      <c r="Z2646" s="205"/>
      <c r="AA2646" s="205"/>
      <c r="AB2646" s="205"/>
      <c r="AC2646" s="209"/>
      <c r="AD2646" s="209"/>
      <c r="AE2646" s="205"/>
      <c r="AF2646" s="205"/>
      <c r="AG2646" s="221">
        <v>2025</v>
      </c>
      <c r="AH2646" s="158"/>
      <c r="AI2646" s="175"/>
      <c r="AJ2646" s="152"/>
      <c r="AK2646" s="15">
        <f t="shared" ca="1" si="648"/>
        <v>2538</v>
      </c>
      <c r="AL2646" s="15" t="s">
        <v>155</v>
      </c>
      <c r="AM2646" s="15" t="str">
        <f t="shared" ca="1" si="651"/>
        <v>2538.</v>
      </c>
      <c r="AN2646" s="222"/>
      <c r="AP2646" s="16"/>
    </row>
    <row r="2647" spans="1:42" ht="22.5" hidden="1" customHeight="1" x14ac:dyDescent="0.25">
      <c r="A2647" s="83" t="str">
        <f t="shared" ca="1" si="652"/>
        <v>2539.</v>
      </c>
      <c r="B2647" s="26">
        <v>4511</v>
      </c>
      <c r="C2647" s="40" t="s">
        <v>1935</v>
      </c>
      <c r="D2647" s="26">
        <v>1976</v>
      </c>
      <c r="E2647" s="135" t="s">
        <v>2957</v>
      </c>
      <c r="F2647" s="83" t="s">
        <v>2959</v>
      </c>
      <c r="G2647" s="26">
        <v>5</v>
      </c>
      <c r="H2647" s="26">
        <v>4</v>
      </c>
      <c r="I2647" s="303">
        <v>2842.7</v>
      </c>
      <c r="J2647" s="176">
        <v>2842.7</v>
      </c>
      <c r="K2647" s="303">
        <v>2842.7</v>
      </c>
      <c r="L2647" s="144">
        <v>122</v>
      </c>
      <c r="M2647" s="303">
        <f t="shared" si="653"/>
        <v>5148245</v>
      </c>
      <c r="N2647" s="176"/>
      <c r="O2647" s="174"/>
      <c r="P2647" s="176"/>
      <c r="Q2647" s="176">
        <f t="shared" si="654"/>
        <v>5148245</v>
      </c>
      <c r="R2647" s="176">
        <v>1707655</v>
      </c>
      <c r="S2647" s="32"/>
      <c r="T2647" s="176"/>
      <c r="U2647" s="176">
        <v>970</v>
      </c>
      <c r="V2647" s="176">
        <f>U2647*3547</f>
        <v>3440590</v>
      </c>
      <c r="W2647" s="176"/>
      <c r="X2647" s="176"/>
      <c r="Y2647" s="176"/>
      <c r="Z2647" s="176"/>
      <c r="AA2647" s="176"/>
      <c r="AB2647" s="176"/>
      <c r="AC2647" s="176"/>
      <c r="AD2647" s="176"/>
      <c r="AE2647" s="176"/>
      <c r="AF2647" s="176"/>
      <c r="AG2647" s="317">
        <v>2025</v>
      </c>
      <c r="AH2647" s="158"/>
      <c r="AI2647" s="175"/>
      <c r="AJ2647" s="164"/>
      <c r="AK2647" s="15">
        <f t="shared" ca="1" si="648"/>
        <v>2539</v>
      </c>
      <c r="AL2647" s="15" t="s">
        <v>155</v>
      </c>
      <c r="AM2647" s="15" t="str">
        <f t="shared" ca="1" si="651"/>
        <v>2539.</v>
      </c>
      <c r="AN2647" s="179"/>
      <c r="AO2647" s="15"/>
      <c r="AP2647" s="16"/>
    </row>
    <row r="2648" spans="1:42" ht="23.25" hidden="1" customHeight="1" x14ac:dyDescent="0.25">
      <c r="A2648" s="83" t="str">
        <f t="shared" ca="1" si="652"/>
        <v>2540.</v>
      </c>
      <c r="B2648" s="26">
        <v>4744</v>
      </c>
      <c r="C2648" s="47" t="s">
        <v>1937</v>
      </c>
      <c r="D2648" s="26">
        <v>1976</v>
      </c>
      <c r="E2648" s="135" t="s">
        <v>2957</v>
      </c>
      <c r="F2648" s="83" t="s">
        <v>2958</v>
      </c>
      <c r="G2648" s="26">
        <v>5</v>
      </c>
      <c r="H2648" s="26">
        <v>6</v>
      </c>
      <c r="I2648" s="214">
        <v>5195.3999999999996</v>
      </c>
      <c r="J2648" s="214">
        <v>4712</v>
      </c>
      <c r="K2648" s="214">
        <v>4712</v>
      </c>
      <c r="L2648" s="263">
        <v>265</v>
      </c>
      <c r="M2648" s="214">
        <f t="shared" si="653"/>
        <v>11557606</v>
      </c>
      <c r="N2648" s="205"/>
      <c r="O2648" s="211"/>
      <c r="P2648" s="205"/>
      <c r="Q2648" s="205">
        <f t="shared" si="654"/>
        <v>11557606</v>
      </c>
      <c r="R2648" s="205">
        <v>11557606</v>
      </c>
      <c r="S2648" s="219"/>
      <c r="T2648" s="205"/>
      <c r="U2648" s="205"/>
      <c r="V2648" s="205"/>
      <c r="W2648" s="205"/>
      <c r="X2648" s="205"/>
      <c r="Y2648" s="205"/>
      <c r="Z2648" s="205"/>
      <c r="AA2648" s="205"/>
      <c r="AB2648" s="205"/>
      <c r="AC2648" s="209"/>
      <c r="AD2648" s="209"/>
      <c r="AE2648" s="205"/>
      <c r="AF2648" s="205"/>
      <c r="AG2648" s="221">
        <v>2025</v>
      </c>
      <c r="AH2648" s="158"/>
      <c r="AI2648" s="175"/>
      <c r="AJ2648" s="152"/>
      <c r="AK2648" s="15">
        <f t="shared" ca="1" si="648"/>
        <v>2540</v>
      </c>
      <c r="AL2648" s="15" t="s">
        <v>155</v>
      </c>
      <c r="AM2648" s="15" t="str">
        <f t="shared" ca="1" si="651"/>
        <v>2540.</v>
      </c>
      <c r="AN2648" s="222"/>
      <c r="AP2648" s="16"/>
    </row>
    <row r="2649" spans="1:42" ht="22.5" hidden="1" customHeight="1" x14ac:dyDescent="0.25">
      <c r="A2649" s="83" t="str">
        <f t="shared" ca="1" si="652"/>
        <v>2541.</v>
      </c>
      <c r="B2649" s="26">
        <v>5377</v>
      </c>
      <c r="C2649" s="313" t="s">
        <v>1938</v>
      </c>
      <c r="D2649" s="26">
        <v>1976</v>
      </c>
      <c r="E2649" s="135" t="s">
        <v>2957</v>
      </c>
      <c r="F2649" s="83" t="s">
        <v>2959</v>
      </c>
      <c r="G2649" s="26">
        <v>5</v>
      </c>
      <c r="H2649" s="26">
        <v>4</v>
      </c>
      <c r="I2649" s="205">
        <v>3777.8</v>
      </c>
      <c r="J2649" s="205">
        <v>2636.2</v>
      </c>
      <c r="K2649" s="205">
        <v>2636.2</v>
      </c>
      <c r="L2649" s="219">
        <v>127</v>
      </c>
      <c r="M2649" s="214">
        <f t="shared" si="653"/>
        <v>905814</v>
      </c>
      <c r="N2649" s="205"/>
      <c r="O2649" s="211"/>
      <c r="P2649" s="205"/>
      <c r="Q2649" s="205">
        <f t="shared" si="654"/>
        <v>905814</v>
      </c>
      <c r="R2649" s="205">
        <v>905814</v>
      </c>
      <c r="S2649" s="219"/>
      <c r="T2649" s="205"/>
      <c r="U2649" s="205"/>
      <c r="V2649" s="205"/>
      <c r="W2649" s="205"/>
      <c r="X2649" s="205"/>
      <c r="Y2649" s="205"/>
      <c r="Z2649" s="205"/>
      <c r="AA2649" s="205"/>
      <c r="AB2649" s="205"/>
      <c r="AC2649" s="205"/>
      <c r="AD2649" s="205"/>
      <c r="AE2649" s="205"/>
      <c r="AF2649" s="205"/>
      <c r="AG2649" s="221">
        <v>2025</v>
      </c>
      <c r="AH2649" s="165"/>
      <c r="AI2649" s="175"/>
      <c r="AJ2649" s="152"/>
      <c r="AK2649" s="15">
        <f t="shared" ca="1" si="648"/>
        <v>2541</v>
      </c>
      <c r="AL2649" s="15" t="s">
        <v>155</v>
      </c>
      <c r="AM2649" s="15" t="str">
        <f t="shared" ca="1" si="651"/>
        <v>2541.</v>
      </c>
      <c r="AN2649" s="222"/>
      <c r="AO2649" s="15"/>
      <c r="AP2649" s="16"/>
    </row>
    <row r="2650" spans="1:42" ht="22.5" hidden="1" customHeight="1" x14ac:dyDescent="0.25">
      <c r="A2650" s="83" t="str">
        <f t="shared" ca="1" si="652"/>
        <v>2542.</v>
      </c>
      <c r="B2650" s="26">
        <v>4533</v>
      </c>
      <c r="C2650" s="242" t="s">
        <v>1939</v>
      </c>
      <c r="D2650" s="26">
        <v>1977</v>
      </c>
      <c r="E2650" s="135" t="s">
        <v>2957</v>
      </c>
      <c r="F2650" s="83" t="s">
        <v>2959</v>
      </c>
      <c r="G2650" s="26">
        <v>5</v>
      </c>
      <c r="H2650" s="26">
        <v>4</v>
      </c>
      <c r="I2650" s="205">
        <v>3275.62</v>
      </c>
      <c r="J2650" s="205">
        <v>3021.4</v>
      </c>
      <c r="K2650" s="205">
        <v>3021.4</v>
      </c>
      <c r="L2650" s="219">
        <v>161</v>
      </c>
      <c r="M2650" s="214">
        <f t="shared" si="653"/>
        <v>1332528</v>
      </c>
      <c r="N2650" s="205"/>
      <c r="O2650" s="211"/>
      <c r="P2650" s="205"/>
      <c r="Q2650" s="205">
        <f t="shared" si="654"/>
        <v>1332528</v>
      </c>
      <c r="R2650" s="205">
        <v>1332528</v>
      </c>
      <c r="S2650" s="219"/>
      <c r="T2650" s="205"/>
      <c r="U2650" s="205"/>
      <c r="V2650" s="205"/>
      <c r="W2650" s="205"/>
      <c r="X2650" s="205"/>
      <c r="Y2650" s="205"/>
      <c r="Z2650" s="205"/>
      <c r="AA2650" s="205"/>
      <c r="AB2650" s="205"/>
      <c r="AC2650" s="205"/>
      <c r="AD2650" s="205"/>
      <c r="AE2650" s="205"/>
      <c r="AF2650" s="205"/>
      <c r="AG2650" s="221">
        <v>2025</v>
      </c>
      <c r="AH2650" s="159"/>
      <c r="AI2650" s="175"/>
      <c r="AJ2650" s="153"/>
      <c r="AK2650" s="15">
        <f t="shared" ca="1" si="648"/>
        <v>2542</v>
      </c>
      <c r="AL2650" s="15" t="s">
        <v>155</v>
      </c>
      <c r="AM2650" s="15" t="str">
        <f t="shared" ca="1" si="651"/>
        <v>2542.</v>
      </c>
      <c r="AN2650" s="222"/>
      <c r="AO2650" s="15"/>
      <c r="AP2650" s="16"/>
    </row>
    <row r="2651" spans="1:42" ht="22.5" hidden="1" customHeight="1" x14ac:dyDescent="0.25">
      <c r="A2651" s="83" t="str">
        <f t="shared" ca="1" si="652"/>
        <v>2543.</v>
      </c>
      <c r="B2651" s="26">
        <v>4927</v>
      </c>
      <c r="C2651" s="242" t="s">
        <v>1940</v>
      </c>
      <c r="D2651" s="26">
        <v>1977</v>
      </c>
      <c r="E2651" s="135" t="s">
        <v>2957</v>
      </c>
      <c r="F2651" s="83" t="s">
        <v>2960</v>
      </c>
      <c r="G2651" s="26">
        <v>2</v>
      </c>
      <c r="H2651" s="26">
        <v>1</v>
      </c>
      <c r="I2651" s="205">
        <v>449.5</v>
      </c>
      <c r="J2651" s="205">
        <v>410.7</v>
      </c>
      <c r="K2651" s="205">
        <v>410.7</v>
      </c>
      <c r="L2651" s="219">
        <v>12</v>
      </c>
      <c r="M2651" s="214">
        <f t="shared" si="653"/>
        <v>166866.96</v>
      </c>
      <c r="N2651" s="205"/>
      <c r="O2651" s="211"/>
      <c r="P2651" s="205"/>
      <c r="Q2651" s="205">
        <f t="shared" si="654"/>
        <v>166866.96</v>
      </c>
      <c r="R2651" s="205">
        <v>166866.96</v>
      </c>
      <c r="S2651" s="219"/>
      <c r="T2651" s="205"/>
      <c r="U2651" s="205"/>
      <c r="V2651" s="205"/>
      <c r="W2651" s="205"/>
      <c r="X2651" s="205"/>
      <c r="Y2651" s="205"/>
      <c r="Z2651" s="205"/>
      <c r="AA2651" s="205"/>
      <c r="AB2651" s="205"/>
      <c r="AC2651" s="205"/>
      <c r="AD2651" s="205"/>
      <c r="AE2651" s="205"/>
      <c r="AF2651" s="205"/>
      <c r="AG2651" s="221">
        <v>2025</v>
      </c>
      <c r="AH2651" s="159"/>
      <c r="AI2651" s="175"/>
      <c r="AJ2651" s="153"/>
      <c r="AK2651" s="15">
        <f t="shared" ca="1" si="648"/>
        <v>2543</v>
      </c>
      <c r="AL2651" s="15" t="s">
        <v>155</v>
      </c>
      <c r="AM2651" s="15" t="str">
        <f t="shared" ca="1" si="651"/>
        <v>2543.</v>
      </c>
      <c r="AN2651" s="222"/>
      <c r="AO2651" s="15"/>
      <c r="AP2651" s="16"/>
    </row>
    <row r="2652" spans="1:42" ht="22.5" hidden="1" customHeight="1" x14ac:dyDescent="0.25">
      <c r="A2652" s="83" t="str">
        <f t="shared" ca="1" si="652"/>
        <v>2544.</v>
      </c>
      <c r="B2652" s="26">
        <v>4269</v>
      </c>
      <c r="C2652" s="242" t="s">
        <v>1941</v>
      </c>
      <c r="D2652" s="26">
        <v>1977</v>
      </c>
      <c r="E2652" s="135" t="s">
        <v>2957</v>
      </c>
      <c r="F2652" s="83" t="s">
        <v>2959</v>
      </c>
      <c r="G2652" s="26">
        <v>9</v>
      </c>
      <c r="H2652" s="26">
        <v>1</v>
      </c>
      <c r="I2652" s="205">
        <v>2251</v>
      </c>
      <c r="J2652" s="205">
        <v>1929.4</v>
      </c>
      <c r="K2652" s="205">
        <v>1929.4</v>
      </c>
      <c r="L2652" s="219">
        <v>93</v>
      </c>
      <c r="M2652" s="214">
        <f t="shared" si="653"/>
        <v>3746678.6</v>
      </c>
      <c r="N2652" s="205"/>
      <c r="O2652" s="211"/>
      <c r="P2652" s="205"/>
      <c r="Q2652" s="205">
        <f t="shared" si="654"/>
        <v>3746678.6</v>
      </c>
      <c r="R2652" s="205">
        <v>3746678.6</v>
      </c>
      <c r="S2652" s="219"/>
      <c r="T2652" s="205"/>
      <c r="U2652" s="205"/>
      <c r="V2652" s="205"/>
      <c r="W2652" s="205"/>
      <c r="X2652" s="205"/>
      <c r="Y2652" s="205"/>
      <c r="Z2652" s="205"/>
      <c r="AA2652" s="205"/>
      <c r="AB2652" s="205"/>
      <c r="AC2652" s="205"/>
      <c r="AD2652" s="205"/>
      <c r="AE2652" s="205"/>
      <c r="AF2652" s="205"/>
      <c r="AG2652" s="221">
        <v>2025</v>
      </c>
      <c r="AH2652" s="159"/>
      <c r="AI2652" s="175"/>
      <c r="AJ2652" s="153"/>
      <c r="AK2652" s="15">
        <f t="shared" ca="1" si="648"/>
        <v>2544</v>
      </c>
      <c r="AL2652" s="15" t="s">
        <v>155</v>
      </c>
      <c r="AM2652" s="15" t="str">
        <f t="shared" ca="1" si="651"/>
        <v>2544.</v>
      </c>
      <c r="AN2652" s="222"/>
      <c r="AO2652" s="15"/>
      <c r="AP2652" s="16"/>
    </row>
    <row r="2653" spans="1:42" ht="22.5" hidden="1" customHeight="1" x14ac:dyDescent="0.25">
      <c r="A2653" s="83" t="str">
        <f t="shared" ca="1" si="652"/>
        <v>2545.</v>
      </c>
      <c r="B2653" s="26">
        <v>4745</v>
      </c>
      <c r="C2653" s="252" t="s">
        <v>1943</v>
      </c>
      <c r="D2653" s="26">
        <v>1977</v>
      </c>
      <c r="E2653" s="135" t="s">
        <v>2957</v>
      </c>
      <c r="F2653" s="83" t="s">
        <v>2958</v>
      </c>
      <c r="G2653" s="26">
        <v>5</v>
      </c>
      <c r="H2653" s="26">
        <v>8</v>
      </c>
      <c r="I2653" s="214">
        <v>6758.2</v>
      </c>
      <c r="J2653" s="205">
        <v>6100.3</v>
      </c>
      <c r="K2653" s="214">
        <v>6100.3</v>
      </c>
      <c r="L2653" s="263">
        <v>259</v>
      </c>
      <c r="M2653" s="214">
        <f t="shared" si="653"/>
        <v>5393008</v>
      </c>
      <c r="N2653" s="205"/>
      <c r="O2653" s="211"/>
      <c r="P2653" s="205"/>
      <c r="Q2653" s="205">
        <f t="shared" si="654"/>
        <v>5393008</v>
      </c>
      <c r="R2653" s="205">
        <v>5393008</v>
      </c>
      <c r="S2653" s="219"/>
      <c r="T2653" s="205"/>
      <c r="U2653" s="205"/>
      <c r="V2653" s="205"/>
      <c r="W2653" s="205"/>
      <c r="X2653" s="205"/>
      <c r="Y2653" s="205"/>
      <c r="Z2653" s="205"/>
      <c r="AA2653" s="205"/>
      <c r="AB2653" s="205"/>
      <c r="AC2653" s="205"/>
      <c r="AD2653" s="205"/>
      <c r="AE2653" s="205"/>
      <c r="AF2653" s="205"/>
      <c r="AG2653" s="221">
        <v>2025</v>
      </c>
      <c r="AH2653" s="158"/>
      <c r="AI2653" s="175"/>
      <c r="AJ2653" s="152"/>
      <c r="AK2653" s="15">
        <f t="shared" ca="1" si="648"/>
        <v>2545</v>
      </c>
      <c r="AL2653" s="15" t="s">
        <v>155</v>
      </c>
      <c r="AM2653" s="15" t="str">
        <f t="shared" ca="1" si="651"/>
        <v>2545.</v>
      </c>
      <c r="AN2653" s="222"/>
      <c r="AO2653" s="15"/>
      <c r="AP2653" s="16"/>
    </row>
    <row r="2654" spans="1:42" ht="21" hidden="1" customHeight="1" x14ac:dyDescent="0.25">
      <c r="A2654" s="83" t="str">
        <f t="shared" ca="1" si="652"/>
        <v>2546.</v>
      </c>
      <c r="B2654" s="26">
        <v>4784</v>
      </c>
      <c r="C2654" s="313" t="s">
        <v>1944</v>
      </c>
      <c r="D2654" s="26">
        <v>1977</v>
      </c>
      <c r="E2654" s="135" t="s">
        <v>2957</v>
      </c>
      <c r="F2654" s="83" t="s">
        <v>2959</v>
      </c>
      <c r="G2654" s="26">
        <v>5</v>
      </c>
      <c r="H2654" s="26">
        <v>2</v>
      </c>
      <c r="I2654" s="214">
        <v>3456.4</v>
      </c>
      <c r="J2654" s="214">
        <v>3157.5</v>
      </c>
      <c r="K2654" s="214">
        <v>3101.1</v>
      </c>
      <c r="L2654" s="263">
        <v>141</v>
      </c>
      <c r="M2654" s="214">
        <f t="shared" si="653"/>
        <v>7854260</v>
      </c>
      <c r="N2654" s="205"/>
      <c r="O2654" s="211"/>
      <c r="P2654" s="205"/>
      <c r="Q2654" s="205">
        <f t="shared" si="654"/>
        <v>7854260</v>
      </c>
      <c r="R2654" s="205"/>
      <c r="S2654" s="219"/>
      <c r="T2654" s="205"/>
      <c r="U2654" s="205"/>
      <c r="V2654" s="205"/>
      <c r="W2654" s="205"/>
      <c r="X2654" s="205"/>
      <c r="Y2654" s="205">
        <v>2495</v>
      </c>
      <c r="Z2654" s="205">
        <f>Y2654*3148</f>
        <v>7854260</v>
      </c>
      <c r="AA2654" s="205"/>
      <c r="AB2654" s="205"/>
      <c r="AC2654" s="205"/>
      <c r="AD2654" s="205"/>
      <c r="AE2654" s="205"/>
      <c r="AF2654" s="205"/>
      <c r="AG2654" s="221">
        <v>2025</v>
      </c>
      <c r="AH2654" s="165"/>
      <c r="AI2654" s="175"/>
      <c r="AJ2654" s="153"/>
      <c r="AK2654" s="15">
        <f t="shared" ca="1" si="648"/>
        <v>2546</v>
      </c>
      <c r="AL2654" s="15" t="s">
        <v>155</v>
      </c>
      <c r="AM2654" s="15" t="str">
        <f t="shared" ca="1" si="651"/>
        <v>2546.</v>
      </c>
      <c r="AN2654" s="222"/>
      <c r="AO2654" s="15"/>
      <c r="AP2654" s="16"/>
    </row>
    <row r="2655" spans="1:42" ht="22.5" hidden="1" customHeight="1" x14ac:dyDescent="0.25">
      <c r="A2655" s="83" t="str">
        <f t="shared" ca="1" si="652"/>
        <v>2547.</v>
      </c>
      <c r="B2655" s="26">
        <v>4268</v>
      </c>
      <c r="C2655" s="242" t="s">
        <v>1947</v>
      </c>
      <c r="D2655" s="26">
        <v>1978</v>
      </c>
      <c r="E2655" s="135" t="s">
        <v>2957</v>
      </c>
      <c r="F2655" s="83" t="s">
        <v>2959</v>
      </c>
      <c r="G2655" s="26">
        <v>9</v>
      </c>
      <c r="H2655" s="26">
        <v>1</v>
      </c>
      <c r="I2655" s="205">
        <v>2241.1999999999998</v>
      </c>
      <c r="J2655" s="205">
        <v>1919.6</v>
      </c>
      <c r="K2655" s="205">
        <v>1919.6</v>
      </c>
      <c r="L2655" s="219">
        <v>84</v>
      </c>
      <c r="M2655" s="214">
        <f t="shared" si="653"/>
        <v>3746678.6</v>
      </c>
      <c r="N2655" s="205"/>
      <c r="O2655" s="211"/>
      <c r="P2655" s="205"/>
      <c r="Q2655" s="205">
        <f t="shared" si="654"/>
        <v>3746678.6</v>
      </c>
      <c r="R2655" s="205">
        <v>3746678.6</v>
      </c>
      <c r="S2655" s="219"/>
      <c r="T2655" s="205"/>
      <c r="U2655" s="205"/>
      <c r="V2655" s="205"/>
      <c r="W2655" s="205"/>
      <c r="X2655" s="205"/>
      <c r="Y2655" s="205"/>
      <c r="Z2655" s="205"/>
      <c r="AA2655" s="205"/>
      <c r="AB2655" s="205"/>
      <c r="AC2655" s="205"/>
      <c r="AD2655" s="205"/>
      <c r="AE2655" s="205"/>
      <c r="AF2655" s="205"/>
      <c r="AG2655" s="221">
        <v>2025</v>
      </c>
      <c r="AH2655" s="159"/>
      <c r="AI2655" s="175"/>
      <c r="AJ2655" s="153"/>
      <c r="AK2655" s="15">
        <f t="shared" ref="AK2655:AK2718" ca="1" si="655">MAX(AK2650:AK2654)+1</f>
        <v>2547</v>
      </c>
      <c r="AL2655" s="15" t="s">
        <v>155</v>
      </c>
      <c r="AM2655" s="15" t="str">
        <f t="shared" ca="1" si="651"/>
        <v>2547.</v>
      </c>
      <c r="AN2655" s="222"/>
      <c r="AO2655" s="15"/>
      <c r="AP2655" s="16"/>
    </row>
    <row r="2656" spans="1:42" ht="21" hidden="1" customHeight="1" x14ac:dyDescent="0.25">
      <c r="A2656" s="83" t="str">
        <f t="shared" ca="1" si="652"/>
        <v>2548.</v>
      </c>
      <c r="B2656" s="26">
        <v>4270</v>
      </c>
      <c r="C2656" s="242" t="s">
        <v>1948</v>
      </c>
      <c r="D2656" s="26">
        <v>1978</v>
      </c>
      <c r="E2656" s="135" t="s">
        <v>2957</v>
      </c>
      <c r="F2656" s="83" t="s">
        <v>2958</v>
      </c>
      <c r="G2656" s="26">
        <v>5</v>
      </c>
      <c r="H2656" s="26">
        <v>2</v>
      </c>
      <c r="I2656" s="205">
        <v>2170.1</v>
      </c>
      <c r="J2656" s="205">
        <v>2170.1</v>
      </c>
      <c r="K2656" s="205">
        <v>2170.1</v>
      </c>
      <c r="L2656" s="219">
        <v>102</v>
      </c>
      <c r="M2656" s="214">
        <f t="shared" si="653"/>
        <v>3939170</v>
      </c>
      <c r="N2656" s="205"/>
      <c r="O2656" s="211"/>
      <c r="P2656" s="205"/>
      <c r="Q2656" s="205">
        <f t="shared" si="654"/>
        <v>3939170</v>
      </c>
      <c r="R2656" s="205">
        <v>3939170</v>
      </c>
      <c r="S2656" s="219"/>
      <c r="T2656" s="205"/>
      <c r="U2656" s="205"/>
      <c r="V2656" s="205"/>
      <c r="W2656" s="205"/>
      <c r="X2656" s="205"/>
      <c r="Y2656" s="205"/>
      <c r="Z2656" s="205"/>
      <c r="AA2656" s="205"/>
      <c r="AB2656" s="205"/>
      <c r="AC2656" s="205"/>
      <c r="AD2656" s="205"/>
      <c r="AE2656" s="205"/>
      <c r="AF2656" s="205"/>
      <c r="AG2656" s="221">
        <v>2025</v>
      </c>
      <c r="AH2656" s="158"/>
      <c r="AI2656" s="175"/>
      <c r="AJ2656" s="153"/>
      <c r="AK2656" s="15">
        <f t="shared" ca="1" si="655"/>
        <v>2548</v>
      </c>
      <c r="AL2656" s="15" t="s">
        <v>155</v>
      </c>
      <c r="AM2656" s="15" t="str">
        <f t="shared" ca="1" si="651"/>
        <v>2548.</v>
      </c>
      <c r="AN2656" s="222"/>
      <c r="AO2656" s="15"/>
      <c r="AP2656" s="16"/>
    </row>
    <row r="2657" spans="1:42" ht="22.5" hidden="1" customHeight="1" x14ac:dyDescent="0.25">
      <c r="A2657" s="83" t="str">
        <f t="shared" ca="1" si="652"/>
        <v>2549.</v>
      </c>
      <c r="B2657" s="26">
        <v>4606</v>
      </c>
      <c r="C2657" s="242" t="s">
        <v>1949</v>
      </c>
      <c r="D2657" s="26">
        <v>1978</v>
      </c>
      <c r="E2657" s="135" t="s">
        <v>2957</v>
      </c>
      <c r="F2657" s="83" t="s">
        <v>2958</v>
      </c>
      <c r="G2657" s="26">
        <v>5</v>
      </c>
      <c r="H2657" s="26">
        <v>4</v>
      </c>
      <c r="I2657" s="205">
        <v>3722.7</v>
      </c>
      <c r="J2657" s="205">
        <v>3418.4</v>
      </c>
      <c r="K2657" s="205">
        <v>3360</v>
      </c>
      <c r="L2657" s="219">
        <v>158</v>
      </c>
      <c r="M2657" s="214">
        <f t="shared" si="653"/>
        <v>5587936</v>
      </c>
      <c r="N2657" s="205"/>
      <c r="O2657" s="211"/>
      <c r="P2657" s="205"/>
      <c r="Q2657" s="205">
        <f t="shared" si="654"/>
        <v>5587936</v>
      </c>
      <c r="R2657" s="205">
        <v>5587936</v>
      </c>
      <c r="S2657" s="219"/>
      <c r="T2657" s="205"/>
      <c r="U2657" s="205"/>
      <c r="V2657" s="205"/>
      <c r="W2657" s="205"/>
      <c r="X2657" s="205"/>
      <c r="Y2657" s="205"/>
      <c r="Z2657" s="205"/>
      <c r="AA2657" s="205"/>
      <c r="AB2657" s="205"/>
      <c r="AC2657" s="205"/>
      <c r="AD2657" s="205"/>
      <c r="AE2657" s="205"/>
      <c r="AF2657" s="205"/>
      <c r="AG2657" s="221">
        <v>2025</v>
      </c>
      <c r="AH2657" s="159"/>
      <c r="AI2657" s="175"/>
      <c r="AJ2657" s="153"/>
      <c r="AK2657" s="15">
        <f t="shared" ca="1" si="655"/>
        <v>2549</v>
      </c>
      <c r="AL2657" s="15" t="s">
        <v>155</v>
      </c>
      <c r="AM2657" s="15" t="str">
        <f t="shared" ca="1" si="651"/>
        <v>2549.</v>
      </c>
      <c r="AN2657" s="222"/>
      <c r="AO2657" s="15"/>
      <c r="AP2657" s="16"/>
    </row>
    <row r="2658" spans="1:42" ht="22.5" hidden="1" customHeight="1" x14ac:dyDescent="0.25">
      <c r="A2658" s="83" t="str">
        <f t="shared" ca="1" si="652"/>
        <v>2550.</v>
      </c>
      <c r="B2658" s="26">
        <v>5230</v>
      </c>
      <c r="C2658" s="313" t="s">
        <v>1950</v>
      </c>
      <c r="D2658" s="26">
        <v>1978</v>
      </c>
      <c r="E2658" s="135" t="s">
        <v>2957</v>
      </c>
      <c r="F2658" s="83" t="s">
        <v>2959</v>
      </c>
      <c r="G2658" s="26">
        <v>5</v>
      </c>
      <c r="H2658" s="26">
        <v>7</v>
      </c>
      <c r="I2658" s="214">
        <v>4936.5</v>
      </c>
      <c r="J2658" s="205">
        <v>3002.9</v>
      </c>
      <c r="K2658" s="214">
        <v>3002.9</v>
      </c>
      <c r="L2658" s="263">
        <v>223</v>
      </c>
      <c r="M2658" s="214">
        <f t="shared" si="653"/>
        <v>4883757.8899999997</v>
      </c>
      <c r="N2658" s="205"/>
      <c r="O2658" s="211"/>
      <c r="P2658" s="205"/>
      <c r="Q2658" s="205">
        <f t="shared" si="654"/>
        <v>4883757.8899999997</v>
      </c>
      <c r="R2658" s="205"/>
      <c r="S2658" s="219"/>
      <c r="T2658" s="205"/>
      <c r="U2658" s="205">
        <v>1376.87</v>
      </c>
      <c r="V2658" s="205">
        <f>U2658*3547</f>
        <v>4883757.8899999997</v>
      </c>
      <c r="W2658" s="205"/>
      <c r="X2658" s="205"/>
      <c r="Y2658" s="205"/>
      <c r="Z2658" s="205"/>
      <c r="AA2658" s="205"/>
      <c r="AB2658" s="205"/>
      <c r="AC2658" s="205"/>
      <c r="AD2658" s="205"/>
      <c r="AE2658" s="205"/>
      <c r="AF2658" s="205"/>
      <c r="AG2658" s="221">
        <v>2025</v>
      </c>
      <c r="AH2658" s="158"/>
      <c r="AI2658" s="175"/>
      <c r="AJ2658" s="218"/>
      <c r="AK2658" s="15">
        <f t="shared" ca="1" si="655"/>
        <v>2550</v>
      </c>
      <c r="AL2658" s="15" t="s">
        <v>155</v>
      </c>
      <c r="AM2658" s="15" t="str">
        <f t="shared" ca="1" si="651"/>
        <v>2550.</v>
      </c>
      <c r="AN2658" s="222"/>
      <c r="AO2658" s="15"/>
      <c r="AP2658" s="16"/>
    </row>
    <row r="2659" spans="1:42" ht="22.5" hidden="1" customHeight="1" x14ac:dyDescent="0.25">
      <c r="A2659" s="83" t="str">
        <f t="shared" ca="1" si="652"/>
        <v>2551.</v>
      </c>
      <c r="B2659" s="26">
        <v>5255</v>
      </c>
      <c r="C2659" s="242" t="s">
        <v>1951</v>
      </c>
      <c r="D2659" s="26">
        <v>1978</v>
      </c>
      <c r="E2659" s="135" t="s">
        <v>2957</v>
      </c>
      <c r="F2659" s="83" t="s">
        <v>2959</v>
      </c>
      <c r="G2659" s="26">
        <v>5</v>
      </c>
      <c r="H2659" s="26">
        <v>9</v>
      </c>
      <c r="I2659" s="205">
        <v>6766.37</v>
      </c>
      <c r="J2659" s="205">
        <v>6166.9</v>
      </c>
      <c r="K2659" s="205">
        <v>6166.9</v>
      </c>
      <c r="L2659" s="219">
        <v>262</v>
      </c>
      <c r="M2659" s="214">
        <f t="shared" si="653"/>
        <v>1653880.7999999998</v>
      </c>
      <c r="N2659" s="205"/>
      <c r="O2659" s="211"/>
      <c r="P2659" s="205"/>
      <c r="Q2659" s="205">
        <f t="shared" si="654"/>
        <v>1653880.7999999998</v>
      </c>
      <c r="R2659" s="205">
        <v>1653880.7999999998</v>
      </c>
      <c r="S2659" s="219"/>
      <c r="T2659" s="205"/>
      <c r="U2659" s="205"/>
      <c r="V2659" s="205"/>
      <c r="W2659" s="205"/>
      <c r="X2659" s="205"/>
      <c r="Y2659" s="205"/>
      <c r="Z2659" s="205"/>
      <c r="AA2659" s="205"/>
      <c r="AB2659" s="205"/>
      <c r="AC2659" s="205"/>
      <c r="AD2659" s="205"/>
      <c r="AE2659" s="205"/>
      <c r="AF2659" s="205"/>
      <c r="AG2659" s="221">
        <v>2025</v>
      </c>
      <c r="AH2659" s="158"/>
      <c r="AI2659" s="175"/>
      <c r="AJ2659" s="153"/>
      <c r="AK2659" s="15">
        <f t="shared" ca="1" si="655"/>
        <v>2551</v>
      </c>
      <c r="AL2659" s="15" t="s">
        <v>155</v>
      </c>
      <c r="AM2659" s="15" t="str">
        <f t="shared" ca="1" si="651"/>
        <v>2551.</v>
      </c>
      <c r="AN2659" s="222"/>
      <c r="AO2659" s="15"/>
      <c r="AP2659" s="16"/>
    </row>
    <row r="2660" spans="1:42" ht="22.5" hidden="1" customHeight="1" x14ac:dyDescent="0.25">
      <c r="A2660" s="83" t="str">
        <f t="shared" ca="1" si="652"/>
        <v>2552.</v>
      </c>
      <c r="B2660" s="26">
        <v>5354</v>
      </c>
      <c r="C2660" s="313" t="s">
        <v>1952</v>
      </c>
      <c r="D2660" s="26">
        <v>1978</v>
      </c>
      <c r="E2660" s="135" t="s">
        <v>2957</v>
      </c>
      <c r="F2660" s="83" t="s">
        <v>2959</v>
      </c>
      <c r="G2660" s="26">
        <v>5</v>
      </c>
      <c r="H2660" s="26">
        <v>6</v>
      </c>
      <c r="I2660" s="205">
        <v>2996.9</v>
      </c>
      <c r="J2660" s="205">
        <v>2647.1</v>
      </c>
      <c r="K2660" s="205">
        <v>2647.1</v>
      </c>
      <c r="L2660" s="219">
        <v>197</v>
      </c>
      <c r="M2660" s="214">
        <f t="shared" si="653"/>
        <v>905814</v>
      </c>
      <c r="N2660" s="205"/>
      <c r="O2660" s="211"/>
      <c r="P2660" s="205"/>
      <c r="Q2660" s="205">
        <f t="shared" si="654"/>
        <v>905814</v>
      </c>
      <c r="R2660" s="205">
        <v>905814</v>
      </c>
      <c r="S2660" s="219"/>
      <c r="T2660" s="205"/>
      <c r="U2660" s="205"/>
      <c r="V2660" s="205"/>
      <c r="W2660" s="205"/>
      <c r="X2660" s="205"/>
      <c r="Y2660" s="205"/>
      <c r="Z2660" s="205"/>
      <c r="AA2660" s="205"/>
      <c r="AB2660" s="205"/>
      <c r="AC2660" s="205"/>
      <c r="AD2660" s="205"/>
      <c r="AE2660" s="205"/>
      <c r="AF2660" s="205"/>
      <c r="AG2660" s="221">
        <v>2025</v>
      </c>
      <c r="AH2660" s="165"/>
      <c r="AI2660" s="175"/>
      <c r="AJ2660" s="152"/>
      <c r="AK2660" s="15">
        <f t="shared" ca="1" si="655"/>
        <v>2552</v>
      </c>
      <c r="AL2660" s="15" t="s">
        <v>155</v>
      </c>
      <c r="AM2660" s="15" t="str">
        <f t="shared" ca="1" si="651"/>
        <v>2552.</v>
      </c>
      <c r="AN2660" s="222"/>
      <c r="AO2660" s="15"/>
      <c r="AP2660" s="16"/>
    </row>
    <row r="2661" spans="1:42" ht="22.5" hidden="1" customHeight="1" x14ac:dyDescent="0.25">
      <c r="A2661" s="83" t="str">
        <f t="shared" ca="1" si="652"/>
        <v>2553.</v>
      </c>
      <c r="B2661" s="26">
        <v>4946</v>
      </c>
      <c r="C2661" s="313" t="s">
        <v>1953</v>
      </c>
      <c r="D2661" s="26">
        <v>1979</v>
      </c>
      <c r="E2661" s="135" t="s">
        <v>2957</v>
      </c>
      <c r="F2661" s="83" t="s">
        <v>2959</v>
      </c>
      <c r="G2661" s="26">
        <v>5</v>
      </c>
      <c r="H2661" s="26">
        <v>9</v>
      </c>
      <c r="I2661" s="214">
        <v>6804.8</v>
      </c>
      <c r="J2661" s="205">
        <v>6043.6</v>
      </c>
      <c r="K2661" s="214">
        <v>6043.6</v>
      </c>
      <c r="L2661" s="263">
        <v>292</v>
      </c>
      <c r="M2661" s="214">
        <f t="shared" si="653"/>
        <v>10973228.1</v>
      </c>
      <c r="N2661" s="205"/>
      <c r="O2661" s="211"/>
      <c r="P2661" s="205"/>
      <c r="Q2661" s="205">
        <f t="shared" si="654"/>
        <v>10973228.1</v>
      </c>
      <c r="R2661" s="205">
        <v>10973228.1</v>
      </c>
      <c r="S2661" s="219"/>
      <c r="T2661" s="205"/>
      <c r="U2661" s="205"/>
      <c r="V2661" s="205"/>
      <c r="W2661" s="205"/>
      <c r="X2661" s="205"/>
      <c r="Y2661" s="205"/>
      <c r="Z2661" s="205"/>
      <c r="AA2661" s="205"/>
      <c r="AB2661" s="205"/>
      <c r="AC2661" s="205"/>
      <c r="AD2661" s="205"/>
      <c r="AE2661" s="205"/>
      <c r="AF2661" s="205"/>
      <c r="AG2661" s="221">
        <v>2025</v>
      </c>
      <c r="AH2661" s="158"/>
      <c r="AI2661" s="175"/>
      <c r="AJ2661" s="152"/>
      <c r="AK2661" s="15">
        <f t="shared" ca="1" si="655"/>
        <v>2553</v>
      </c>
      <c r="AL2661" s="15" t="s">
        <v>155</v>
      </c>
      <c r="AM2661" s="15" t="str">
        <f t="shared" ca="1" si="651"/>
        <v>2553.</v>
      </c>
      <c r="AN2661" s="222"/>
      <c r="AO2661" s="15"/>
      <c r="AP2661" s="16"/>
    </row>
    <row r="2662" spans="1:42" ht="22.5" hidden="1" customHeight="1" x14ac:dyDescent="0.25">
      <c r="A2662" s="83" t="str">
        <f t="shared" ca="1" si="652"/>
        <v>2554.</v>
      </c>
      <c r="B2662" s="26">
        <v>4264</v>
      </c>
      <c r="C2662" s="313" t="s">
        <v>1954</v>
      </c>
      <c r="D2662" s="26">
        <v>1979</v>
      </c>
      <c r="E2662" s="135" t="s">
        <v>2957</v>
      </c>
      <c r="F2662" s="83" t="s">
        <v>2958</v>
      </c>
      <c r="G2662" s="26">
        <v>5</v>
      </c>
      <c r="H2662" s="26">
        <v>1</v>
      </c>
      <c r="I2662" s="214">
        <v>1180.7</v>
      </c>
      <c r="J2662" s="205">
        <v>1097.2</v>
      </c>
      <c r="K2662" s="214">
        <v>1097.2</v>
      </c>
      <c r="L2662" s="263">
        <v>55</v>
      </c>
      <c r="M2662" s="214">
        <f t="shared" si="653"/>
        <v>192372</v>
      </c>
      <c r="N2662" s="205"/>
      <c r="O2662" s="211"/>
      <c r="P2662" s="205"/>
      <c r="Q2662" s="205">
        <f t="shared" si="654"/>
        <v>192372</v>
      </c>
      <c r="R2662" s="205">
        <v>192372</v>
      </c>
      <c r="S2662" s="219"/>
      <c r="T2662" s="205"/>
      <c r="U2662" s="205"/>
      <c r="V2662" s="205"/>
      <c r="W2662" s="205"/>
      <c r="X2662" s="205"/>
      <c r="Y2662" s="205"/>
      <c r="Z2662" s="205"/>
      <c r="AA2662" s="205"/>
      <c r="AB2662" s="205"/>
      <c r="AC2662" s="205"/>
      <c r="AD2662" s="205"/>
      <c r="AE2662" s="205"/>
      <c r="AF2662" s="205"/>
      <c r="AG2662" s="221">
        <v>2025</v>
      </c>
      <c r="AH2662" s="158"/>
      <c r="AI2662" s="175"/>
      <c r="AJ2662" s="152"/>
      <c r="AK2662" s="15">
        <f t="shared" ca="1" si="655"/>
        <v>2554</v>
      </c>
      <c r="AL2662" s="15" t="s">
        <v>155</v>
      </c>
      <c r="AM2662" s="15" t="str">
        <f t="shared" ca="1" si="651"/>
        <v>2554.</v>
      </c>
      <c r="AN2662" s="222"/>
      <c r="AO2662" s="15"/>
      <c r="AP2662" s="16"/>
    </row>
    <row r="2663" spans="1:42" ht="22.5" hidden="1" customHeight="1" x14ac:dyDescent="0.25">
      <c r="A2663" s="83" t="str">
        <f t="shared" ca="1" si="652"/>
        <v>2555.</v>
      </c>
      <c r="B2663" s="26">
        <v>4609</v>
      </c>
      <c r="C2663" s="40" t="s">
        <v>1955</v>
      </c>
      <c r="D2663" s="26">
        <v>1979</v>
      </c>
      <c r="E2663" s="135" t="s">
        <v>2957</v>
      </c>
      <c r="F2663" s="83" t="s">
        <v>2958</v>
      </c>
      <c r="G2663" s="26">
        <v>9</v>
      </c>
      <c r="H2663" s="26">
        <v>8</v>
      </c>
      <c r="I2663" s="303">
        <v>14524.67</v>
      </c>
      <c r="J2663" s="303">
        <v>14412.6</v>
      </c>
      <c r="K2663" s="303">
        <v>14412.6</v>
      </c>
      <c r="L2663" s="144">
        <v>714</v>
      </c>
      <c r="M2663" s="303">
        <f t="shared" si="653"/>
        <v>27973414</v>
      </c>
      <c r="N2663" s="176"/>
      <c r="O2663" s="174"/>
      <c r="P2663" s="176"/>
      <c r="Q2663" s="176">
        <f t="shared" si="654"/>
        <v>27973414</v>
      </c>
      <c r="R2663" s="176">
        <v>3124134</v>
      </c>
      <c r="S2663" s="32">
        <v>8</v>
      </c>
      <c r="T2663" s="176">
        <f>S2663*3106160</f>
        <v>24849280</v>
      </c>
      <c r="U2663" s="176"/>
      <c r="V2663" s="176"/>
      <c r="W2663" s="176"/>
      <c r="X2663" s="176"/>
      <c r="Y2663" s="176"/>
      <c r="Z2663" s="176"/>
      <c r="AA2663" s="176"/>
      <c r="AB2663" s="176"/>
      <c r="AC2663" s="176"/>
      <c r="AD2663" s="176"/>
      <c r="AE2663" s="176"/>
      <c r="AF2663" s="176"/>
      <c r="AG2663" s="317">
        <v>2025</v>
      </c>
      <c r="AH2663" s="158"/>
      <c r="AI2663" s="175"/>
      <c r="AJ2663" s="164"/>
      <c r="AK2663" s="15">
        <f t="shared" ca="1" si="655"/>
        <v>2555</v>
      </c>
      <c r="AL2663" s="15" t="s">
        <v>155</v>
      </c>
      <c r="AM2663" s="15" t="str">
        <f t="shared" ca="1" si="651"/>
        <v>2555.</v>
      </c>
      <c r="AN2663" s="179"/>
      <c r="AO2663" s="15"/>
      <c r="AP2663" s="16"/>
    </row>
    <row r="2664" spans="1:42" ht="23.25" hidden="1" customHeight="1" x14ac:dyDescent="0.25">
      <c r="A2664" s="83" t="str">
        <f t="shared" ca="1" si="652"/>
        <v>2556.</v>
      </c>
      <c r="B2664" s="26">
        <v>4727</v>
      </c>
      <c r="C2664" s="47" t="s">
        <v>1956</v>
      </c>
      <c r="D2664" s="26">
        <v>1979</v>
      </c>
      <c r="E2664" s="83" t="s">
        <v>2957</v>
      </c>
      <c r="F2664" s="83" t="s">
        <v>2958</v>
      </c>
      <c r="G2664" s="26">
        <v>5</v>
      </c>
      <c r="H2664" s="26">
        <v>4</v>
      </c>
      <c r="I2664" s="205">
        <v>3692.8</v>
      </c>
      <c r="J2664" s="205">
        <v>3362.8</v>
      </c>
      <c r="K2664" s="205">
        <v>3362.8</v>
      </c>
      <c r="L2664" s="219">
        <v>159</v>
      </c>
      <c r="M2664" s="214">
        <f t="shared" si="653"/>
        <v>5587936</v>
      </c>
      <c r="N2664" s="205"/>
      <c r="O2664" s="211"/>
      <c r="P2664" s="205"/>
      <c r="Q2664" s="205">
        <f t="shared" si="654"/>
        <v>5587936</v>
      </c>
      <c r="R2664" s="205">
        <v>5587936</v>
      </c>
      <c r="S2664" s="219"/>
      <c r="T2664" s="205"/>
      <c r="U2664" s="205"/>
      <c r="V2664" s="205"/>
      <c r="W2664" s="205"/>
      <c r="X2664" s="205"/>
      <c r="Y2664" s="205"/>
      <c r="Z2664" s="205"/>
      <c r="AA2664" s="205"/>
      <c r="AB2664" s="205"/>
      <c r="AC2664" s="209"/>
      <c r="AD2664" s="209"/>
      <c r="AE2664" s="205"/>
      <c r="AF2664" s="205"/>
      <c r="AG2664" s="221">
        <v>2025</v>
      </c>
      <c r="AH2664" s="158"/>
      <c r="AI2664" s="175"/>
      <c r="AJ2664" s="152"/>
      <c r="AK2664" s="15">
        <f t="shared" ca="1" si="655"/>
        <v>2556</v>
      </c>
      <c r="AL2664" s="15" t="s">
        <v>155</v>
      </c>
      <c r="AM2664" s="15" t="str">
        <f t="shared" ca="1" si="651"/>
        <v>2556.</v>
      </c>
      <c r="AN2664" s="222"/>
      <c r="AP2664" s="16"/>
    </row>
    <row r="2665" spans="1:42" ht="22.5" hidden="1" customHeight="1" x14ac:dyDescent="0.25">
      <c r="A2665" s="83" t="str">
        <f t="shared" ca="1" si="652"/>
        <v>2557.</v>
      </c>
      <c r="B2665" s="26">
        <v>5081</v>
      </c>
      <c r="C2665" s="242" t="s">
        <v>1957</v>
      </c>
      <c r="D2665" s="26">
        <v>1979</v>
      </c>
      <c r="E2665" s="135" t="s">
        <v>2957</v>
      </c>
      <c r="F2665" s="83" t="s">
        <v>2958</v>
      </c>
      <c r="G2665" s="26">
        <v>9</v>
      </c>
      <c r="H2665" s="26">
        <v>2</v>
      </c>
      <c r="I2665" s="205">
        <v>4169.7</v>
      </c>
      <c r="J2665" s="205">
        <v>3911.9</v>
      </c>
      <c r="K2665" s="205">
        <v>3911.9</v>
      </c>
      <c r="L2665" s="219">
        <v>198</v>
      </c>
      <c r="M2665" s="205">
        <f t="shared" si="653"/>
        <v>955110</v>
      </c>
      <c r="N2665" s="205"/>
      <c r="O2665" s="211"/>
      <c r="P2665" s="205"/>
      <c r="Q2665" s="205">
        <f t="shared" si="654"/>
        <v>955110</v>
      </c>
      <c r="R2665" s="205">
        <v>955110</v>
      </c>
      <c r="S2665" s="219"/>
      <c r="T2665" s="205"/>
      <c r="U2665" s="205"/>
      <c r="V2665" s="205"/>
      <c r="W2665" s="205"/>
      <c r="X2665" s="205"/>
      <c r="Y2665" s="205"/>
      <c r="Z2665" s="205"/>
      <c r="AA2665" s="205"/>
      <c r="AB2665" s="205"/>
      <c r="AC2665" s="205"/>
      <c r="AD2665" s="205"/>
      <c r="AE2665" s="205"/>
      <c r="AF2665" s="205"/>
      <c r="AG2665" s="221">
        <v>2025</v>
      </c>
      <c r="AH2665" s="158"/>
      <c r="AI2665" s="175"/>
      <c r="AJ2665" s="153"/>
      <c r="AK2665" s="15">
        <f t="shared" ca="1" si="655"/>
        <v>2557</v>
      </c>
      <c r="AL2665" s="15" t="s">
        <v>155</v>
      </c>
      <c r="AM2665" s="15" t="str">
        <f t="shared" ca="1" si="651"/>
        <v>2557.</v>
      </c>
      <c r="AN2665" s="222"/>
      <c r="AO2665" s="15"/>
      <c r="AP2665" s="16"/>
    </row>
    <row r="2666" spans="1:42" ht="22.5" hidden="1" customHeight="1" x14ac:dyDescent="0.25">
      <c r="A2666" s="83" t="str">
        <f t="shared" ca="1" si="652"/>
        <v>2558.</v>
      </c>
      <c r="B2666" s="26">
        <v>5368</v>
      </c>
      <c r="C2666" s="313" t="s">
        <v>1958</v>
      </c>
      <c r="D2666" s="26">
        <v>1979</v>
      </c>
      <c r="E2666" s="135" t="s">
        <v>2957</v>
      </c>
      <c r="F2666" s="83" t="s">
        <v>2959</v>
      </c>
      <c r="G2666" s="26">
        <v>3</v>
      </c>
      <c r="H2666" s="26">
        <v>2</v>
      </c>
      <c r="I2666" s="205">
        <v>1152.0999999999999</v>
      </c>
      <c r="J2666" s="205">
        <v>1152.0999999999999</v>
      </c>
      <c r="K2666" s="205">
        <v>1152.0999999999999</v>
      </c>
      <c r="L2666" s="219">
        <v>29</v>
      </c>
      <c r="M2666" s="214">
        <f t="shared" si="653"/>
        <v>517608</v>
      </c>
      <c r="N2666" s="205"/>
      <c r="O2666" s="211"/>
      <c r="P2666" s="205"/>
      <c r="Q2666" s="205">
        <f t="shared" si="654"/>
        <v>517608</v>
      </c>
      <c r="R2666" s="205">
        <v>517608</v>
      </c>
      <c r="S2666" s="219"/>
      <c r="T2666" s="205"/>
      <c r="U2666" s="205"/>
      <c r="V2666" s="205"/>
      <c r="W2666" s="205"/>
      <c r="X2666" s="205"/>
      <c r="Y2666" s="205"/>
      <c r="Z2666" s="205"/>
      <c r="AA2666" s="205"/>
      <c r="AB2666" s="205"/>
      <c r="AC2666" s="205"/>
      <c r="AD2666" s="205"/>
      <c r="AE2666" s="205"/>
      <c r="AF2666" s="205"/>
      <c r="AG2666" s="221">
        <v>2025</v>
      </c>
      <c r="AH2666" s="165"/>
      <c r="AI2666" s="175"/>
      <c r="AJ2666" s="152"/>
      <c r="AK2666" s="15">
        <f t="shared" ca="1" si="655"/>
        <v>2558</v>
      </c>
      <c r="AL2666" s="15" t="s">
        <v>155</v>
      </c>
      <c r="AM2666" s="15" t="str">
        <f t="shared" ca="1" si="651"/>
        <v>2558.</v>
      </c>
      <c r="AN2666" s="222"/>
      <c r="AO2666" s="15"/>
      <c r="AP2666" s="16"/>
    </row>
    <row r="2667" spans="1:42" ht="22.5" hidden="1" customHeight="1" x14ac:dyDescent="0.25">
      <c r="A2667" s="83" t="str">
        <f t="shared" ca="1" si="652"/>
        <v>2559.</v>
      </c>
      <c r="B2667" s="26">
        <v>5141</v>
      </c>
      <c r="C2667" s="242" t="s">
        <v>1960</v>
      </c>
      <c r="D2667" s="26">
        <v>1980</v>
      </c>
      <c r="E2667" s="135" t="s">
        <v>2957</v>
      </c>
      <c r="F2667" s="83" t="s">
        <v>2958</v>
      </c>
      <c r="G2667" s="26">
        <v>5</v>
      </c>
      <c r="H2667" s="26">
        <v>1</v>
      </c>
      <c r="I2667" s="205">
        <v>1099.5</v>
      </c>
      <c r="J2667" s="205">
        <v>1099.5</v>
      </c>
      <c r="K2667" s="205">
        <v>1099.5</v>
      </c>
      <c r="L2667" s="219">
        <v>52</v>
      </c>
      <c r="M2667" s="205">
        <f t="shared" si="653"/>
        <v>764088</v>
      </c>
      <c r="N2667" s="205"/>
      <c r="O2667" s="211"/>
      <c r="P2667" s="205"/>
      <c r="Q2667" s="205">
        <f t="shared" si="654"/>
        <v>764088</v>
      </c>
      <c r="R2667" s="205">
        <v>764088</v>
      </c>
      <c r="S2667" s="219"/>
      <c r="T2667" s="205"/>
      <c r="U2667" s="205"/>
      <c r="V2667" s="205"/>
      <c r="W2667" s="205"/>
      <c r="X2667" s="205"/>
      <c r="Y2667" s="205"/>
      <c r="Z2667" s="205"/>
      <c r="AA2667" s="205"/>
      <c r="AB2667" s="205"/>
      <c r="AC2667" s="205"/>
      <c r="AD2667" s="205"/>
      <c r="AE2667" s="205"/>
      <c r="AF2667" s="205"/>
      <c r="AG2667" s="221">
        <v>2025</v>
      </c>
      <c r="AH2667" s="159"/>
      <c r="AI2667" s="175"/>
      <c r="AJ2667" s="153"/>
      <c r="AK2667" s="15">
        <f t="shared" ca="1" si="655"/>
        <v>2559</v>
      </c>
      <c r="AL2667" s="15" t="s">
        <v>155</v>
      </c>
      <c r="AM2667" s="15" t="str">
        <f t="shared" ca="1" si="651"/>
        <v>2559.</v>
      </c>
      <c r="AN2667" s="222"/>
      <c r="AP2667" s="16"/>
    </row>
    <row r="2668" spans="1:42" ht="22.5" hidden="1" customHeight="1" x14ac:dyDescent="0.25">
      <c r="A2668" s="83" t="str">
        <f t="shared" ca="1" si="652"/>
        <v>2560.</v>
      </c>
      <c r="B2668" s="26">
        <v>5075</v>
      </c>
      <c r="C2668" s="47" t="s">
        <v>1961</v>
      </c>
      <c r="D2668" s="26">
        <v>1980</v>
      </c>
      <c r="E2668" s="135" t="s">
        <v>2957</v>
      </c>
      <c r="F2668" s="83" t="s">
        <v>2958</v>
      </c>
      <c r="G2668" s="26">
        <v>5</v>
      </c>
      <c r="H2668" s="26">
        <v>4</v>
      </c>
      <c r="I2668" s="205">
        <v>3733.5</v>
      </c>
      <c r="J2668" s="205">
        <v>3401</v>
      </c>
      <c r="K2668" s="205">
        <v>3401</v>
      </c>
      <c r="L2668" s="219">
        <v>157</v>
      </c>
      <c r="M2668" s="214">
        <f t="shared" si="653"/>
        <v>2586220</v>
      </c>
      <c r="N2668" s="205"/>
      <c r="O2668" s="211"/>
      <c r="P2668" s="205"/>
      <c r="Q2668" s="205">
        <f t="shared" si="654"/>
        <v>2586220</v>
      </c>
      <c r="R2668" s="205"/>
      <c r="S2668" s="219"/>
      <c r="T2668" s="205"/>
      <c r="U2668" s="205"/>
      <c r="V2668" s="205"/>
      <c r="W2668" s="205"/>
      <c r="X2668" s="205"/>
      <c r="Y2668" s="205">
        <v>1820</v>
      </c>
      <c r="Z2668" s="205">
        <f>Y2668*1421</f>
        <v>2586220</v>
      </c>
      <c r="AA2668" s="205"/>
      <c r="AB2668" s="205"/>
      <c r="AC2668" s="209"/>
      <c r="AD2668" s="209"/>
      <c r="AE2668" s="205"/>
      <c r="AF2668" s="205"/>
      <c r="AG2668" s="221">
        <v>2025</v>
      </c>
      <c r="AH2668" s="165"/>
      <c r="AI2668" s="175"/>
      <c r="AJ2668" s="153"/>
      <c r="AK2668" s="15">
        <f t="shared" ca="1" si="655"/>
        <v>2560</v>
      </c>
      <c r="AL2668" s="15" t="s">
        <v>155</v>
      </c>
      <c r="AM2668" s="15" t="str">
        <f t="shared" ca="1" si="651"/>
        <v>2560.</v>
      </c>
      <c r="AN2668" s="222"/>
      <c r="AO2668" s="15"/>
      <c r="AP2668" s="16"/>
    </row>
    <row r="2669" spans="1:42" ht="22.5" hidden="1" customHeight="1" x14ac:dyDescent="0.25">
      <c r="A2669" s="83" t="str">
        <f t="shared" ca="1" si="652"/>
        <v>2561.</v>
      </c>
      <c r="B2669" s="26">
        <v>5421</v>
      </c>
      <c r="C2669" s="42" t="s">
        <v>1962</v>
      </c>
      <c r="D2669" s="26">
        <v>1978</v>
      </c>
      <c r="E2669" s="135" t="s">
        <v>2957</v>
      </c>
      <c r="F2669" s="83" t="s">
        <v>2959</v>
      </c>
      <c r="G2669" s="26">
        <v>5</v>
      </c>
      <c r="H2669" s="26">
        <v>6</v>
      </c>
      <c r="I2669" s="205">
        <v>1939.3</v>
      </c>
      <c r="J2669" s="205">
        <v>1939.3</v>
      </c>
      <c r="K2669" s="205">
        <v>1939.3</v>
      </c>
      <c r="L2669" s="219">
        <v>239</v>
      </c>
      <c r="M2669" s="214">
        <f t="shared" si="653"/>
        <v>1177604</v>
      </c>
      <c r="N2669" s="205"/>
      <c r="O2669" s="211"/>
      <c r="P2669" s="205"/>
      <c r="Q2669" s="205">
        <f t="shared" si="654"/>
        <v>1177604</v>
      </c>
      <c r="R2669" s="205"/>
      <c r="S2669" s="219"/>
      <c r="T2669" s="205"/>
      <c r="U2669" s="205">
        <v>332</v>
      </c>
      <c r="V2669" s="205">
        <f>U2669*3547</f>
        <v>1177604</v>
      </c>
      <c r="W2669" s="205"/>
      <c r="X2669" s="205"/>
      <c r="Y2669" s="205"/>
      <c r="Z2669" s="205"/>
      <c r="AA2669" s="205"/>
      <c r="AB2669" s="205"/>
      <c r="AC2669" s="205"/>
      <c r="AD2669" s="205"/>
      <c r="AE2669" s="205"/>
      <c r="AF2669" s="205"/>
      <c r="AG2669" s="221">
        <v>2025</v>
      </c>
      <c r="AH2669" s="158"/>
      <c r="AI2669" s="175"/>
      <c r="AJ2669" s="218"/>
      <c r="AK2669" s="15">
        <f t="shared" ca="1" si="655"/>
        <v>2561</v>
      </c>
      <c r="AL2669" s="15" t="s">
        <v>155</v>
      </c>
      <c r="AM2669" s="15" t="str">
        <f t="shared" ca="1" si="651"/>
        <v>2561.</v>
      </c>
      <c r="AN2669" s="222"/>
      <c r="AO2669" s="15"/>
      <c r="AP2669" s="16"/>
    </row>
    <row r="2670" spans="1:42" ht="22.5" hidden="1" customHeight="1" x14ac:dyDescent="0.25">
      <c r="A2670" s="83" t="str">
        <f t="shared" ca="1" si="652"/>
        <v>2562.</v>
      </c>
      <c r="B2670" s="26">
        <v>5151</v>
      </c>
      <c r="C2670" s="296" t="s">
        <v>1963</v>
      </c>
      <c r="D2670" s="26">
        <v>1981</v>
      </c>
      <c r="E2670" s="135" t="s">
        <v>2957</v>
      </c>
      <c r="F2670" s="83" t="s">
        <v>2959</v>
      </c>
      <c r="G2670" s="26">
        <v>9</v>
      </c>
      <c r="H2670" s="26">
        <v>1</v>
      </c>
      <c r="I2670" s="205">
        <v>3214.8</v>
      </c>
      <c r="J2670" s="205">
        <v>3214.8</v>
      </c>
      <c r="K2670" s="205">
        <v>3214.8</v>
      </c>
      <c r="L2670" s="219">
        <v>166</v>
      </c>
      <c r="M2670" s="205">
        <f t="shared" si="653"/>
        <v>1908286</v>
      </c>
      <c r="N2670" s="205"/>
      <c r="O2670" s="211"/>
      <c r="P2670" s="205"/>
      <c r="Q2670" s="205">
        <f t="shared" si="654"/>
        <v>1908286</v>
      </c>
      <c r="R2670" s="205"/>
      <c r="S2670" s="219"/>
      <c r="T2670" s="205"/>
      <c r="U2670" s="205">
        <v>538</v>
      </c>
      <c r="V2670" s="205">
        <f>U2670*3547</f>
        <v>1908286</v>
      </c>
      <c r="W2670" s="205"/>
      <c r="X2670" s="205"/>
      <c r="Y2670" s="205"/>
      <c r="Z2670" s="205"/>
      <c r="AA2670" s="205"/>
      <c r="AB2670" s="205"/>
      <c r="AC2670" s="205"/>
      <c r="AD2670" s="205"/>
      <c r="AE2670" s="205"/>
      <c r="AF2670" s="205"/>
      <c r="AG2670" s="221">
        <v>2025</v>
      </c>
      <c r="AH2670" s="165"/>
      <c r="AI2670" s="175"/>
      <c r="AJ2670" s="218"/>
      <c r="AK2670" s="15">
        <f t="shared" ca="1" si="655"/>
        <v>2562</v>
      </c>
      <c r="AL2670" s="15" t="s">
        <v>155</v>
      </c>
      <c r="AM2670" s="15" t="str">
        <f t="shared" ca="1" si="651"/>
        <v>2562.</v>
      </c>
      <c r="AN2670" s="222"/>
      <c r="AO2670" s="15"/>
      <c r="AP2670" s="16"/>
    </row>
    <row r="2671" spans="1:42" ht="22.5" hidden="1" customHeight="1" x14ac:dyDescent="0.25">
      <c r="A2671" s="83" t="str">
        <f t="shared" ca="1" si="652"/>
        <v>2563.</v>
      </c>
      <c r="B2671" s="26">
        <v>5293</v>
      </c>
      <c r="C2671" s="313" t="s">
        <v>1964</v>
      </c>
      <c r="D2671" s="26">
        <v>1981</v>
      </c>
      <c r="E2671" s="135" t="s">
        <v>2957</v>
      </c>
      <c r="F2671" s="83" t="s">
        <v>2958</v>
      </c>
      <c r="G2671" s="26">
        <v>5</v>
      </c>
      <c r="H2671" s="26">
        <v>5</v>
      </c>
      <c r="I2671" s="214">
        <v>4826.1000000000004</v>
      </c>
      <c r="J2671" s="205">
        <v>4407.2</v>
      </c>
      <c r="K2671" s="214">
        <v>4407.2</v>
      </c>
      <c r="L2671" s="263">
        <v>184</v>
      </c>
      <c r="M2671" s="214">
        <f t="shared" si="653"/>
        <v>2903671.4</v>
      </c>
      <c r="N2671" s="205"/>
      <c r="O2671" s="211"/>
      <c r="P2671" s="205"/>
      <c r="Q2671" s="205">
        <f t="shared" si="654"/>
        <v>2903671.4</v>
      </c>
      <c r="R2671" s="205"/>
      <c r="S2671" s="219"/>
      <c r="T2671" s="205"/>
      <c r="U2671" s="205"/>
      <c r="V2671" s="205"/>
      <c r="W2671" s="205"/>
      <c r="X2671" s="205"/>
      <c r="Y2671" s="205">
        <v>2043.4</v>
      </c>
      <c r="Z2671" s="205">
        <f>Y2671*1421</f>
        <v>2903671.4</v>
      </c>
      <c r="AA2671" s="205"/>
      <c r="AB2671" s="205"/>
      <c r="AC2671" s="205"/>
      <c r="AD2671" s="205"/>
      <c r="AE2671" s="205"/>
      <c r="AF2671" s="205"/>
      <c r="AG2671" s="221">
        <v>2025</v>
      </c>
      <c r="AH2671" s="158"/>
      <c r="AI2671" s="175"/>
      <c r="AJ2671" s="153"/>
      <c r="AK2671" s="15">
        <f t="shared" ca="1" si="655"/>
        <v>2563</v>
      </c>
      <c r="AL2671" s="15" t="s">
        <v>155</v>
      </c>
      <c r="AM2671" s="15" t="str">
        <f t="shared" ca="1" si="651"/>
        <v>2563.</v>
      </c>
      <c r="AN2671" s="222"/>
      <c r="AO2671" s="15"/>
      <c r="AP2671" s="16"/>
    </row>
    <row r="2672" spans="1:42" ht="22.5" hidden="1" customHeight="1" x14ac:dyDescent="0.25">
      <c r="A2672" s="83" t="str">
        <f t="shared" ca="1" si="652"/>
        <v>2564.</v>
      </c>
      <c r="B2672" s="144">
        <v>5414</v>
      </c>
      <c r="C2672" s="47" t="s">
        <v>1965</v>
      </c>
      <c r="D2672" s="26">
        <v>1985</v>
      </c>
      <c r="E2672" s="135" t="s">
        <v>2957</v>
      </c>
      <c r="F2672" s="83" t="s">
        <v>2959</v>
      </c>
      <c r="G2672" s="26">
        <v>9</v>
      </c>
      <c r="H2672" s="26">
        <v>1</v>
      </c>
      <c r="I2672" s="205">
        <v>4626.6000000000004</v>
      </c>
      <c r="J2672" s="205">
        <v>4626.6000000000004</v>
      </c>
      <c r="K2672" s="205">
        <v>3177</v>
      </c>
      <c r="L2672" s="219">
        <v>180</v>
      </c>
      <c r="M2672" s="214">
        <f t="shared" si="653"/>
        <v>4577190.6800000006</v>
      </c>
      <c r="N2672" s="205"/>
      <c r="O2672" s="211"/>
      <c r="P2672" s="205"/>
      <c r="Q2672" s="205">
        <f t="shared" si="654"/>
        <v>4577190.6800000006</v>
      </c>
      <c r="R2672" s="205"/>
      <c r="S2672" s="219"/>
      <c r="T2672" s="205"/>
      <c r="U2672" s="205">
        <v>1290.44</v>
      </c>
      <c r="V2672" s="205">
        <f>U2672*3547</f>
        <v>4577190.6800000006</v>
      </c>
      <c r="W2672" s="205"/>
      <c r="X2672" s="205"/>
      <c r="Y2672" s="205"/>
      <c r="Z2672" s="205"/>
      <c r="AA2672" s="205"/>
      <c r="AB2672" s="205"/>
      <c r="AC2672" s="209"/>
      <c r="AD2672" s="209"/>
      <c r="AE2672" s="205"/>
      <c r="AF2672" s="205"/>
      <c r="AG2672" s="221">
        <v>2025</v>
      </c>
      <c r="AH2672" s="165"/>
      <c r="AI2672" s="175"/>
      <c r="AJ2672" s="218"/>
      <c r="AK2672" s="15">
        <f t="shared" ca="1" si="655"/>
        <v>2564</v>
      </c>
      <c r="AL2672" s="15" t="s">
        <v>155</v>
      </c>
      <c r="AM2672" s="15" t="str">
        <f t="shared" ca="1" si="651"/>
        <v>2564.</v>
      </c>
      <c r="AN2672" s="222"/>
      <c r="AO2672" s="15"/>
      <c r="AP2672" s="16"/>
    </row>
    <row r="2673" spans="1:42" ht="22.5" hidden="1" customHeight="1" x14ac:dyDescent="0.25">
      <c r="A2673" s="83" t="str">
        <f t="shared" ca="1" si="652"/>
        <v>2565.</v>
      </c>
      <c r="B2673" s="144">
        <v>5417</v>
      </c>
      <c r="C2673" s="47" t="s">
        <v>1967</v>
      </c>
      <c r="D2673" s="26">
        <v>1985</v>
      </c>
      <c r="E2673" s="135" t="s">
        <v>2957</v>
      </c>
      <c r="F2673" s="83" t="s">
        <v>2959</v>
      </c>
      <c r="G2673" s="26">
        <v>5</v>
      </c>
      <c r="H2673" s="26">
        <v>4</v>
      </c>
      <c r="I2673" s="205">
        <v>3556.3</v>
      </c>
      <c r="J2673" s="205">
        <v>3556.3</v>
      </c>
      <c r="K2673" s="205">
        <v>2152.3000000000002</v>
      </c>
      <c r="L2673" s="219">
        <v>190</v>
      </c>
      <c r="M2673" s="214">
        <f t="shared" si="653"/>
        <v>3518304.77</v>
      </c>
      <c r="N2673" s="205"/>
      <c r="O2673" s="211"/>
      <c r="P2673" s="205"/>
      <c r="Q2673" s="205">
        <f t="shared" si="654"/>
        <v>3518304.77</v>
      </c>
      <c r="R2673" s="205"/>
      <c r="S2673" s="219"/>
      <c r="T2673" s="205"/>
      <c r="U2673" s="205">
        <v>991.91</v>
      </c>
      <c r="V2673" s="205">
        <f>U2673*3547</f>
        <v>3518304.77</v>
      </c>
      <c r="W2673" s="205"/>
      <c r="X2673" s="205"/>
      <c r="Y2673" s="205"/>
      <c r="Z2673" s="205"/>
      <c r="AA2673" s="205"/>
      <c r="AB2673" s="205"/>
      <c r="AC2673" s="209"/>
      <c r="AD2673" s="209"/>
      <c r="AE2673" s="205"/>
      <c r="AF2673" s="205"/>
      <c r="AG2673" s="221">
        <v>2025</v>
      </c>
      <c r="AH2673" s="165"/>
      <c r="AI2673" s="175"/>
      <c r="AJ2673" s="218"/>
      <c r="AK2673" s="15">
        <f t="shared" ca="1" si="655"/>
        <v>2565</v>
      </c>
      <c r="AL2673" s="15" t="s">
        <v>155</v>
      </c>
      <c r="AM2673" s="15" t="str">
        <f t="shared" ca="1" si="651"/>
        <v>2565.</v>
      </c>
      <c r="AN2673" s="222"/>
      <c r="AO2673" s="15"/>
      <c r="AP2673" s="16"/>
    </row>
    <row r="2674" spans="1:42" ht="22.5" hidden="1" customHeight="1" x14ac:dyDescent="0.25">
      <c r="A2674" s="83" t="str">
        <f ca="1">AM2674</f>
        <v>2566.</v>
      </c>
      <c r="B2674" s="26">
        <v>4908</v>
      </c>
      <c r="C2674" s="40" t="s">
        <v>3032</v>
      </c>
      <c r="D2674" s="26">
        <v>1983</v>
      </c>
      <c r="E2674" s="83" t="s">
        <v>2957</v>
      </c>
      <c r="F2674" s="83" t="s">
        <v>2959</v>
      </c>
      <c r="G2674" s="26">
        <v>12</v>
      </c>
      <c r="H2674" s="26">
        <v>1</v>
      </c>
      <c r="I2674" s="176">
        <v>4002</v>
      </c>
      <c r="J2674" s="176">
        <v>3827.7</v>
      </c>
      <c r="K2674" s="176">
        <v>3827.7</v>
      </c>
      <c r="L2674" s="32">
        <v>181</v>
      </c>
      <c r="M2674" s="303">
        <f>R2674+T2674+V2674+X2674+Z2674+AB2674+AE2674+AF2674</f>
        <v>6212320</v>
      </c>
      <c r="N2674" s="176"/>
      <c r="O2674" s="174"/>
      <c r="P2674" s="176"/>
      <c r="Q2674" s="176">
        <f>M2674</f>
        <v>6212320</v>
      </c>
      <c r="R2674" s="176"/>
      <c r="S2674" s="32">
        <v>2</v>
      </c>
      <c r="T2674" s="176">
        <f>S2674*3106160</f>
        <v>6212320</v>
      </c>
      <c r="U2674" s="176"/>
      <c r="V2674" s="176"/>
      <c r="W2674" s="176"/>
      <c r="X2674" s="176"/>
      <c r="Y2674" s="176"/>
      <c r="Z2674" s="176"/>
      <c r="AA2674" s="176"/>
      <c r="AB2674" s="176"/>
      <c r="AC2674" s="316"/>
      <c r="AD2674" s="316"/>
      <c r="AE2674" s="176"/>
      <c r="AF2674" s="176"/>
      <c r="AG2674" s="317">
        <v>2025</v>
      </c>
      <c r="AH2674" s="165"/>
      <c r="AI2674" s="175"/>
      <c r="AJ2674" s="164"/>
      <c r="AK2674" s="15">
        <f t="shared" ca="1" si="655"/>
        <v>2566</v>
      </c>
      <c r="AL2674" s="15" t="s">
        <v>155</v>
      </c>
      <c r="AM2674" s="15" t="str">
        <f t="shared" ca="1" si="651"/>
        <v>2566.</v>
      </c>
      <c r="AN2674" s="179"/>
      <c r="AO2674" s="15"/>
      <c r="AP2674" s="16"/>
    </row>
    <row r="2675" spans="1:42" ht="22.5" hidden="1" customHeight="1" x14ac:dyDescent="0.25">
      <c r="A2675" s="83" t="str">
        <f t="shared" ca="1" si="652"/>
        <v>2567.</v>
      </c>
      <c r="B2675" s="26">
        <v>4237</v>
      </c>
      <c r="C2675" s="313" t="s">
        <v>1968</v>
      </c>
      <c r="D2675" s="26">
        <v>1983</v>
      </c>
      <c r="E2675" s="135" t="s">
        <v>2957</v>
      </c>
      <c r="F2675" s="83" t="s">
        <v>2958</v>
      </c>
      <c r="G2675" s="26">
        <v>5</v>
      </c>
      <c r="H2675" s="26">
        <v>6</v>
      </c>
      <c r="I2675" s="214">
        <v>5385.5</v>
      </c>
      <c r="J2675" s="214">
        <v>3348.5</v>
      </c>
      <c r="K2675" s="214">
        <v>3348.5</v>
      </c>
      <c r="L2675" s="263">
        <v>257</v>
      </c>
      <c r="M2675" s="214">
        <f t="shared" si="653"/>
        <v>4479361.46</v>
      </c>
      <c r="N2675" s="205"/>
      <c r="O2675" s="211"/>
      <c r="P2675" s="205"/>
      <c r="Q2675" s="205">
        <f t="shared" si="654"/>
        <v>4479361.46</v>
      </c>
      <c r="R2675" s="205"/>
      <c r="S2675" s="219"/>
      <c r="T2675" s="205"/>
      <c r="U2675" s="205"/>
      <c r="V2675" s="205"/>
      <c r="W2675" s="205"/>
      <c r="X2675" s="205"/>
      <c r="Y2675" s="205">
        <v>3152.26</v>
      </c>
      <c r="Z2675" s="205">
        <f>Y2675*1421</f>
        <v>4479361.46</v>
      </c>
      <c r="AA2675" s="205"/>
      <c r="AB2675" s="205"/>
      <c r="AC2675" s="205"/>
      <c r="AD2675" s="205"/>
      <c r="AE2675" s="205"/>
      <c r="AF2675" s="205"/>
      <c r="AG2675" s="221">
        <v>2025</v>
      </c>
      <c r="AH2675" s="158"/>
      <c r="AI2675" s="175"/>
      <c r="AJ2675" s="153"/>
      <c r="AK2675" s="15">
        <f t="shared" ca="1" si="655"/>
        <v>2567</v>
      </c>
      <c r="AL2675" s="15" t="s">
        <v>155</v>
      </c>
      <c r="AM2675" s="15" t="str">
        <f t="shared" ca="1" si="651"/>
        <v>2567.</v>
      </c>
      <c r="AN2675" s="222"/>
      <c r="AO2675" s="15"/>
      <c r="AP2675" s="16"/>
    </row>
    <row r="2676" spans="1:42" ht="22.5" hidden="1" customHeight="1" x14ac:dyDescent="0.25">
      <c r="A2676" s="83" t="str">
        <f t="shared" ca="1" si="652"/>
        <v>2568.</v>
      </c>
      <c r="B2676" s="26">
        <v>5152</v>
      </c>
      <c r="C2676" s="313" t="s">
        <v>1969</v>
      </c>
      <c r="D2676" s="26">
        <v>1983</v>
      </c>
      <c r="E2676" s="135" t="s">
        <v>2957</v>
      </c>
      <c r="F2676" s="83" t="s">
        <v>2959</v>
      </c>
      <c r="G2676" s="26">
        <v>9</v>
      </c>
      <c r="H2676" s="26">
        <v>1</v>
      </c>
      <c r="I2676" s="214">
        <v>3188.8</v>
      </c>
      <c r="J2676" s="205">
        <v>3188.8</v>
      </c>
      <c r="K2676" s="214">
        <v>3188.8</v>
      </c>
      <c r="L2676" s="263">
        <v>141</v>
      </c>
      <c r="M2676" s="214">
        <f t="shared" si="653"/>
        <v>4263168</v>
      </c>
      <c r="N2676" s="205"/>
      <c r="O2676" s="211"/>
      <c r="P2676" s="205"/>
      <c r="Q2676" s="205">
        <f t="shared" si="654"/>
        <v>4263168</v>
      </c>
      <c r="R2676" s="205">
        <v>4263168</v>
      </c>
      <c r="S2676" s="219"/>
      <c r="T2676" s="205"/>
      <c r="U2676" s="205"/>
      <c r="V2676" s="205"/>
      <c r="W2676" s="205"/>
      <c r="X2676" s="205"/>
      <c r="Y2676" s="205"/>
      <c r="Z2676" s="205"/>
      <c r="AA2676" s="205"/>
      <c r="AB2676" s="205"/>
      <c r="AC2676" s="205"/>
      <c r="AD2676" s="205"/>
      <c r="AE2676" s="205"/>
      <c r="AF2676" s="205"/>
      <c r="AG2676" s="221">
        <v>2025</v>
      </c>
      <c r="AH2676" s="165"/>
      <c r="AI2676" s="175"/>
      <c r="AJ2676" s="152"/>
      <c r="AK2676" s="15">
        <f t="shared" ca="1" si="655"/>
        <v>2568</v>
      </c>
      <c r="AL2676" s="15" t="s">
        <v>155</v>
      </c>
      <c r="AM2676" s="15" t="str">
        <f t="shared" ca="1" si="651"/>
        <v>2568.</v>
      </c>
      <c r="AN2676" s="222"/>
      <c r="AO2676" s="15"/>
      <c r="AP2676" s="16"/>
    </row>
    <row r="2677" spans="1:42" ht="22.5" hidden="1" customHeight="1" x14ac:dyDescent="0.25">
      <c r="A2677" s="83" t="str">
        <f t="shared" ca="1" si="652"/>
        <v>2569.</v>
      </c>
      <c r="B2677" s="26">
        <v>4615</v>
      </c>
      <c r="C2677" s="313" t="s">
        <v>1971</v>
      </c>
      <c r="D2677" s="26">
        <v>1984</v>
      </c>
      <c r="E2677" s="135" t="s">
        <v>2957</v>
      </c>
      <c r="F2677" s="83" t="s">
        <v>2958</v>
      </c>
      <c r="G2677" s="26">
        <v>9</v>
      </c>
      <c r="H2677" s="26">
        <v>2</v>
      </c>
      <c r="I2677" s="214">
        <v>3860.9</v>
      </c>
      <c r="J2677" s="214">
        <v>3317.2</v>
      </c>
      <c r="K2677" s="214">
        <v>3317.2</v>
      </c>
      <c r="L2677" s="263">
        <v>171</v>
      </c>
      <c r="M2677" s="214">
        <f t="shared" si="653"/>
        <v>2106918</v>
      </c>
      <c r="N2677" s="205"/>
      <c r="O2677" s="211"/>
      <c r="P2677" s="205"/>
      <c r="Q2677" s="205">
        <f t="shared" si="654"/>
        <v>2106918</v>
      </c>
      <c r="R2677" s="205"/>
      <c r="S2677" s="219"/>
      <c r="T2677" s="205"/>
      <c r="U2677" s="205">
        <v>594</v>
      </c>
      <c r="V2677" s="205">
        <f>U2677*3547</f>
        <v>2106918</v>
      </c>
      <c r="W2677" s="205"/>
      <c r="X2677" s="205"/>
      <c r="Y2677" s="205"/>
      <c r="Z2677" s="205"/>
      <c r="AA2677" s="205"/>
      <c r="AB2677" s="205"/>
      <c r="AC2677" s="205"/>
      <c r="AD2677" s="205"/>
      <c r="AE2677" s="205"/>
      <c r="AF2677" s="205"/>
      <c r="AG2677" s="221">
        <v>2025</v>
      </c>
      <c r="AH2677" s="158"/>
      <c r="AI2677" s="175"/>
      <c r="AJ2677" s="218"/>
      <c r="AK2677" s="15">
        <f t="shared" ca="1" si="655"/>
        <v>2569</v>
      </c>
      <c r="AL2677" s="15" t="s">
        <v>155</v>
      </c>
      <c r="AM2677" s="15" t="str">
        <f t="shared" ca="1" si="651"/>
        <v>2569.</v>
      </c>
      <c r="AN2677" s="222"/>
      <c r="AO2677" s="15"/>
      <c r="AP2677" s="16"/>
    </row>
    <row r="2678" spans="1:42" ht="22.5" hidden="1" customHeight="1" x14ac:dyDescent="0.25">
      <c r="A2678" s="83" t="str">
        <f t="shared" ca="1" si="652"/>
        <v>2570.</v>
      </c>
      <c r="B2678" s="144">
        <v>4810</v>
      </c>
      <c r="C2678" s="286" t="s">
        <v>1972</v>
      </c>
      <c r="D2678" s="317">
        <v>1984</v>
      </c>
      <c r="E2678" s="135" t="s">
        <v>2957</v>
      </c>
      <c r="F2678" s="83" t="s">
        <v>2959</v>
      </c>
      <c r="G2678" s="26">
        <v>5</v>
      </c>
      <c r="H2678" s="26">
        <v>3</v>
      </c>
      <c r="I2678" s="205">
        <v>1935.7</v>
      </c>
      <c r="J2678" s="205">
        <v>1935.7</v>
      </c>
      <c r="K2678" s="205">
        <v>1148.8</v>
      </c>
      <c r="L2678" s="219">
        <v>86</v>
      </c>
      <c r="M2678" s="214">
        <f t="shared" si="653"/>
        <v>1915025.2999999998</v>
      </c>
      <c r="N2678" s="205"/>
      <c r="O2678" s="211"/>
      <c r="P2678" s="205"/>
      <c r="Q2678" s="205">
        <f t="shared" si="654"/>
        <v>1915025.2999999998</v>
      </c>
      <c r="R2678" s="205"/>
      <c r="S2678" s="219"/>
      <c r="T2678" s="205"/>
      <c r="U2678" s="205">
        <v>539.9</v>
      </c>
      <c r="V2678" s="205">
        <f>U2678*3547</f>
        <v>1915025.2999999998</v>
      </c>
      <c r="W2678" s="205"/>
      <c r="X2678" s="205"/>
      <c r="Y2678" s="205"/>
      <c r="Z2678" s="205"/>
      <c r="AA2678" s="205"/>
      <c r="AB2678" s="205"/>
      <c r="AC2678" s="209"/>
      <c r="AD2678" s="209"/>
      <c r="AE2678" s="205"/>
      <c r="AF2678" s="205"/>
      <c r="AG2678" s="221">
        <v>2025</v>
      </c>
      <c r="AH2678" s="165"/>
      <c r="AI2678" s="175"/>
      <c r="AJ2678" s="218"/>
      <c r="AK2678" s="15">
        <f t="shared" ca="1" si="655"/>
        <v>2570</v>
      </c>
      <c r="AL2678" s="15" t="s">
        <v>155</v>
      </c>
      <c r="AM2678" s="15" t="str">
        <f t="shared" ca="1" si="651"/>
        <v>2570.</v>
      </c>
      <c r="AN2678" s="222"/>
      <c r="AO2678" s="15"/>
      <c r="AP2678" s="16"/>
    </row>
    <row r="2679" spans="1:42" ht="22.5" hidden="1" customHeight="1" x14ac:dyDescent="0.25">
      <c r="A2679" s="83" t="str">
        <f t="shared" ca="1" si="652"/>
        <v>2571.</v>
      </c>
      <c r="B2679" s="26">
        <v>4755</v>
      </c>
      <c r="C2679" s="252" t="s">
        <v>1975</v>
      </c>
      <c r="D2679" s="26">
        <v>1985</v>
      </c>
      <c r="E2679" s="135" t="s">
        <v>2957</v>
      </c>
      <c r="F2679" s="83" t="s">
        <v>2959</v>
      </c>
      <c r="G2679" s="26">
        <v>2</v>
      </c>
      <c r="H2679" s="26">
        <v>2</v>
      </c>
      <c r="I2679" s="214">
        <v>573.20000000000005</v>
      </c>
      <c r="J2679" s="205">
        <v>317.89999999999998</v>
      </c>
      <c r="K2679" s="214">
        <v>317.89999999999998</v>
      </c>
      <c r="L2679" s="263">
        <v>30</v>
      </c>
      <c r="M2679" s="214">
        <f t="shared" si="653"/>
        <v>212773.86000000002</v>
      </c>
      <c r="N2679" s="205"/>
      <c r="O2679" s="211"/>
      <c r="P2679" s="205"/>
      <c r="Q2679" s="205">
        <f t="shared" si="654"/>
        <v>212773.86000000002</v>
      </c>
      <c r="R2679" s="205">
        <v>212773.86000000002</v>
      </c>
      <c r="S2679" s="219"/>
      <c r="T2679" s="205"/>
      <c r="U2679" s="205"/>
      <c r="V2679" s="205"/>
      <c r="W2679" s="205"/>
      <c r="X2679" s="205"/>
      <c r="Y2679" s="205"/>
      <c r="Z2679" s="205"/>
      <c r="AA2679" s="205"/>
      <c r="AB2679" s="205"/>
      <c r="AC2679" s="205"/>
      <c r="AD2679" s="205"/>
      <c r="AE2679" s="205"/>
      <c r="AF2679" s="205"/>
      <c r="AG2679" s="221">
        <v>2025</v>
      </c>
      <c r="AH2679" s="165"/>
      <c r="AI2679" s="175"/>
      <c r="AJ2679" s="152"/>
      <c r="AK2679" s="15">
        <f t="shared" ca="1" si="655"/>
        <v>2571</v>
      </c>
      <c r="AL2679" s="15" t="s">
        <v>155</v>
      </c>
      <c r="AM2679" s="15" t="str">
        <f t="shared" ca="1" si="651"/>
        <v>2571.</v>
      </c>
      <c r="AN2679" s="222"/>
      <c r="AP2679" s="16"/>
    </row>
    <row r="2680" spans="1:42" ht="22.5" hidden="1" customHeight="1" x14ac:dyDescent="0.25">
      <c r="A2680" s="83" t="str">
        <f t="shared" ca="1" si="652"/>
        <v>2572.</v>
      </c>
      <c r="B2680" s="26">
        <v>5330</v>
      </c>
      <c r="C2680" s="42" t="s">
        <v>1976</v>
      </c>
      <c r="D2680" s="26">
        <v>1985</v>
      </c>
      <c r="E2680" s="135" t="s">
        <v>2957</v>
      </c>
      <c r="F2680" s="83" t="s">
        <v>2959</v>
      </c>
      <c r="G2680" s="26">
        <v>5</v>
      </c>
      <c r="H2680" s="26">
        <v>4</v>
      </c>
      <c r="I2680" s="205">
        <v>4814.8</v>
      </c>
      <c r="J2680" s="205">
        <v>2928.1</v>
      </c>
      <c r="K2680" s="205">
        <v>2928.1</v>
      </c>
      <c r="L2680" s="219">
        <v>104</v>
      </c>
      <c r="M2680" s="214">
        <f t="shared" si="653"/>
        <v>4763372.71</v>
      </c>
      <c r="N2680" s="205"/>
      <c r="O2680" s="211"/>
      <c r="P2680" s="205"/>
      <c r="Q2680" s="205">
        <f t="shared" si="654"/>
        <v>4763372.71</v>
      </c>
      <c r="R2680" s="205"/>
      <c r="S2680" s="219"/>
      <c r="T2680" s="205"/>
      <c r="U2680" s="205">
        <v>1342.93</v>
      </c>
      <c r="V2680" s="205">
        <f>U2680*3547</f>
        <v>4763372.71</v>
      </c>
      <c r="W2680" s="205"/>
      <c r="X2680" s="205"/>
      <c r="Y2680" s="205"/>
      <c r="Z2680" s="205"/>
      <c r="AA2680" s="205"/>
      <c r="AB2680" s="205"/>
      <c r="AC2680" s="205"/>
      <c r="AD2680" s="205"/>
      <c r="AE2680" s="205"/>
      <c r="AF2680" s="205"/>
      <c r="AG2680" s="221">
        <v>2025</v>
      </c>
      <c r="AH2680" s="158"/>
      <c r="AI2680" s="175"/>
      <c r="AJ2680" s="218"/>
      <c r="AK2680" s="15">
        <f t="shared" ca="1" si="655"/>
        <v>2572</v>
      </c>
      <c r="AL2680" s="15" t="s">
        <v>155</v>
      </c>
      <c r="AM2680" s="15" t="str">
        <f t="shared" ca="1" si="651"/>
        <v>2572.</v>
      </c>
      <c r="AN2680" s="222"/>
      <c r="AO2680" s="15"/>
      <c r="AP2680" s="16"/>
    </row>
    <row r="2681" spans="1:42" ht="22.5" hidden="1" customHeight="1" x14ac:dyDescent="0.25">
      <c r="A2681" s="83" t="str">
        <f t="shared" ca="1" si="652"/>
        <v>2573.</v>
      </c>
      <c r="B2681" s="26">
        <v>4888</v>
      </c>
      <c r="C2681" s="252" t="s">
        <v>1978</v>
      </c>
      <c r="D2681" s="26">
        <v>1986</v>
      </c>
      <c r="E2681" s="135" t="s">
        <v>2957</v>
      </c>
      <c r="F2681" s="83" t="s">
        <v>2958</v>
      </c>
      <c r="G2681" s="26">
        <v>5</v>
      </c>
      <c r="H2681" s="26">
        <v>8</v>
      </c>
      <c r="I2681" s="214">
        <v>5530.8</v>
      </c>
      <c r="J2681" s="214">
        <v>3285.5</v>
      </c>
      <c r="K2681" s="214">
        <v>3285.5</v>
      </c>
      <c r="L2681" s="263">
        <v>279</v>
      </c>
      <c r="M2681" s="214">
        <f t="shared" si="653"/>
        <v>10656064</v>
      </c>
      <c r="N2681" s="205"/>
      <c r="O2681" s="211"/>
      <c r="P2681" s="205"/>
      <c r="Q2681" s="205">
        <f t="shared" si="654"/>
        <v>10656064</v>
      </c>
      <c r="R2681" s="205">
        <v>10656064</v>
      </c>
      <c r="S2681" s="219"/>
      <c r="T2681" s="205"/>
      <c r="U2681" s="205"/>
      <c r="V2681" s="205"/>
      <c r="W2681" s="205"/>
      <c r="X2681" s="205"/>
      <c r="Y2681" s="205"/>
      <c r="Z2681" s="205"/>
      <c r="AA2681" s="205"/>
      <c r="AB2681" s="205"/>
      <c r="AC2681" s="205"/>
      <c r="AD2681" s="205"/>
      <c r="AE2681" s="205"/>
      <c r="AF2681" s="205"/>
      <c r="AG2681" s="221">
        <v>2025</v>
      </c>
      <c r="AH2681" s="165"/>
      <c r="AI2681" s="175"/>
      <c r="AJ2681" s="152"/>
      <c r="AK2681" s="15">
        <f t="shared" ca="1" si="655"/>
        <v>2573</v>
      </c>
      <c r="AL2681" s="15" t="s">
        <v>155</v>
      </c>
      <c r="AM2681" s="15" t="str">
        <f t="shared" ca="1" si="651"/>
        <v>2573.</v>
      </c>
      <c r="AN2681" s="222"/>
      <c r="AO2681" s="15"/>
      <c r="AP2681" s="16"/>
    </row>
    <row r="2682" spans="1:42" ht="22.5" hidden="1" customHeight="1" x14ac:dyDescent="0.25">
      <c r="A2682" s="83" t="str">
        <f t="shared" ca="1" si="652"/>
        <v>2574.</v>
      </c>
      <c r="B2682" s="26">
        <v>4987</v>
      </c>
      <c r="C2682" s="242" t="s">
        <v>1979</v>
      </c>
      <c r="D2682" s="26">
        <v>1986</v>
      </c>
      <c r="E2682" s="135" t="s">
        <v>2957</v>
      </c>
      <c r="F2682" s="83" t="s">
        <v>2961</v>
      </c>
      <c r="G2682" s="26">
        <v>9</v>
      </c>
      <c r="H2682" s="26">
        <v>1</v>
      </c>
      <c r="I2682" s="205">
        <v>2450.1</v>
      </c>
      <c r="J2682" s="205">
        <v>2450.1</v>
      </c>
      <c r="K2682" s="205">
        <v>2450.1</v>
      </c>
      <c r="L2682" s="219">
        <v>120</v>
      </c>
      <c r="M2682" s="205">
        <f t="shared" si="653"/>
        <v>1853340</v>
      </c>
      <c r="N2682" s="205"/>
      <c r="O2682" s="211"/>
      <c r="P2682" s="205"/>
      <c r="Q2682" s="205">
        <f t="shared" si="654"/>
        <v>1853340</v>
      </c>
      <c r="R2682" s="205">
        <v>1853340</v>
      </c>
      <c r="S2682" s="219"/>
      <c r="T2682" s="205"/>
      <c r="U2682" s="205"/>
      <c r="V2682" s="205"/>
      <c r="W2682" s="205"/>
      <c r="X2682" s="205"/>
      <c r="Y2682" s="205"/>
      <c r="Z2682" s="205"/>
      <c r="AA2682" s="205"/>
      <c r="AB2682" s="205"/>
      <c r="AC2682" s="209"/>
      <c r="AD2682" s="209"/>
      <c r="AE2682" s="205"/>
      <c r="AF2682" s="205"/>
      <c r="AG2682" s="221">
        <v>2025</v>
      </c>
      <c r="AH2682" s="159"/>
      <c r="AI2682" s="175"/>
      <c r="AJ2682" s="153"/>
      <c r="AK2682" s="15">
        <f t="shared" ca="1" si="655"/>
        <v>2574</v>
      </c>
      <c r="AL2682" s="15" t="s">
        <v>155</v>
      </c>
      <c r="AM2682" s="15" t="str">
        <f t="shared" ca="1" si="651"/>
        <v>2574.</v>
      </c>
      <c r="AN2682" s="222"/>
      <c r="AO2682" s="15"/>
      <c r="AP2682" s="16"/>
    </row>
    <row r="2683" spans="1:42" ht="23.25" hidden="1" customHeight="1" x14ac:dyDescent="0.25">
      <c r="A2683" s="83" t="str">
        <f t="shared" ca="1" si="652"/>
        <v>2575.</v>
      </c>
      <c r="B2683" s="26">
        <v>4751</v>
      </c>
      <c r="C2683" s="47" t="s">
        <v>1980</v>
      </c>
      <c r="D2683" s="26">
        <v>1986</v>
      </c>
      <c r="E2683" s="135" t="s">
        <v>2957</v>
      </c>
      <c r="F2683" s="83" t="s">
        <v>2958</v>
      </c>
      <c r="G2683" s="26">
        <v>9</v>
      </c>
      <c r="H2683" s="26">
        <v>5</v>
      </c>
      <c r="I2683" s="214">
        <v>9341.7999999999993</v>
      </c>
      <c r="J2683" s="214">
        <v>5644.4</v>
      </c>
      <c r="K2683" s="214">
        <v>5644.4</v>
      </c>
      <c r="L2683" s="263">
        <v>451</v>
      </c>
      <c r="M2683" s="214">
        <f t="shared" si="653"/>
        <v>15530800</v>
      </c>
      <c r="N2683" s="205"/>
      <c r="O2683" s="211"/>
      <c r="P2683" s="205"/>
      <c r="Q2683" s="205">
        <f t="shared" si="654"/>
        <v>15530800</v>
      </c>
      <c r="R2683" s="205"/>
      <c r="S2683" s="219">
        <v>5</v>
      </c>
      <c r="T2683" s="205">
        <f>S2683*3106160</f>
        <v>15530800</v>
      </c>
      <c r="U2683" s="205"/>
      <c r="V2683" s="205"/>
      <c r="W2683" s="205"/>
      <c r="X2683" s="205"/>
      <c r="Y2683" s="205"/>
      <c r="Z2683" s="205"/>
      <c r="AA2683" s="205"/>
      <c r="AB2683" s="205"/>
      <c r="AC2683" s="209"/>
      <c r="AD2683" s="209"/>
      <c r="AE2683" s="205"/>
      <c r="AF2683" s="205"/>
      <c r="AG2683" s="221">
        <v>2025</v>
      </c>
      <c r="AH2683" s="264"/>
      <c r="AI2683" s="175"/>
      <c r="AJ2683" s="152"/>
      <c r="AK2683" s="15">
        <f t="shared" ca="1" si="655"/>
        <v>2575</v>
      </c>
      <c r="AL2683" s="15" t="s">
        <v>155</v>
      </c>
      <c r="AM2683" s="15" t="str">
        <f t="shared" ca="1" si="651"/>
        <v>2575.</v>
      </c>
      <c r="AN2683" s="222"/>
      <c r="AP2683" s="16"/>
    </row>
    <row r="2684" spans="1:42" ht="22.5" hidden="1" customHeight="1" x14ac:dyDescent="0.25">
      <c r="A2684" s="83" t="str">
        <f t="shared" ca="1" si="652"/>
        <v>2576.</v>
      </c>
      <c r="B2684" s="26">
        <v>4758</v>
      </c>
      <c r="C2684" s="313" t="s">
        <v>1981</v>
      </c>
      <c r="D2684" s="26">
        <v>1986</v>
      </c>
      <c r="E2684" s="135" t="s">
        <v>2957</v>
      </c>
      <c r="F2684" s="83" t="s">
        <v>2959</v>
      </c>
      <c r="G2684" s="26">
        <v>3</v>
      </c>
      <c r="H2684" s="26">
        <v>3</v>
      </c>
      <c r="I2684" s="214">
        <v>1291.0999999999999</v>
      </c>
      <c r="J2684" s="214">
        <v>643</v>
      </c>
      <c r="K2684" s="214">
        <v>643</v>
      </c>
      <c r="L2684" s="263">
        <v>50</v>
      </c>
      <c r="M2684" s="214">
        <f t="shared" si="653"/>
        <v>479249.55000000005</v>
      </c>
      <c r="N2684" s="205"/>
      <c r="O2684" s="211"/>
      <c r="P2684" s="205"/>
      <c r="Q2684" s="205">
        <f t="shared" si="654"/>
        <v>479249.55000000005</v>
      </c>
      <c r="R2684" s="205">
        <v>479249.55000000005</v>
      </c>
      <c r="S2684" s="219"/>
      <c r="T2684" s="205"/>
      <c r="U2684" s="205"/>
      <c r="V2684" s="205"/>
      <c r="W2684" s="205"/>
      <c r="X2684" s="205"/>
      <c r="Y2684" s="205"/>
      <c r="Z2684" s="205"/>
      <c r="AA2684" s="205"/>
      <c r="AB2684" s="205"/>
      <c r="AC2684" s="205"/>
      <c r="AD2684" s="205"/>
      <c r="AE2684" s="205"/>
      <c r="AF2684" s="205"/>
      <c r="AG2684" s="221">
        <v>2025</v>
      </c>
      <c r="AH2684" s="158"/>
      <c r="AI2684" s="175"/>
      <c r="AJ2684" s="152"/>
      <c r="AK2684" s="15">
        <f t="shared" ca="1" si="655"/>
        <v>2576</v>
      </c>
      <c r="AL2684" s="15" t="s">
        <v>155</v>
      </c>
      <c r="AM2684" s="15" t="str">
        <f t="shared" ca="1" si="651"/>
        <v>2576.</v>
      </c>
      <c r="AN2684" s="222"/>
      <c r="AO2684" s="15"/>
      <c r="AP2684" s="16"/>
    </row>
    <row r="2685" spans="1:42" ht="22.5" hidden="1" customHeight="1" x14ac:dyDescent="0.25">
      <c r="A2685" s="83" t="str">
        <f t="shared" ca="1" si="652"/>
        <v>2577.</v>
      </c>
      <c r="B2685" s="26">
        <v>5190</v>
      </c>
      <c r="C2685" s="40" t="s">
        <v>1982</v>
      </c>
      <c r="D2685" s="26">
        <v>1986</v>
      </c>
      <c r="E2685" s="83" t="s">
        <v>2957</v>
      </c>
      <c r="F2685" s="83" t="s">
        <v>2959</v>
      </c>
      <c r="G2685" s="26">
        <v>5</v>
      </c>
      <c r="H2685" s="26">
        <v>4</v>
      </c>
      <c r="I2685" s="178">
        <v>6035.5</v>
      </c>
      <c r="J2685" s="178">
        <v>4334</v>
      </c>
      <c r="K2685" s="178">
        <v>4334</v>
      </c>
      <c r="L2685" s="26">
        <v>216</v>
      </c>
      <c r="M2685" s="303">
        <f t="shared" ref="M2685:M2705" si="656">R2685+T2685+V2685+X2685+Z2685+AB2685+AE2685+AF2685</f>
        <v>3037245.4</v>
      </c>
      <c r="N2685" s="176"/>
      <c r="O2685" s="174"/>
      <c r="P2685" s="176"/>
      <c r="Q2685" s="176">
        <f t="shared" ref="Q2685:Q2705" si="657">M2685</f>
        <v>3037245.4</v>
      </c>
      <c r="R2685" s="176"/>
      <c r="S2685" s="359"/>
      <c r="T2685" s="316"/>
      <c r="U2685" s="176"/>
      <c r="V2685" s="176"/>
      <c r="W2685" s="176"/>
      <c r="X2685" s="176"/>
      <c r="Y2685" s="176">
        <v>2137.4</v>
      </c>
      <c r="Z2685" s="176">
        <f>Y2685*1421</f>
        <v>3037245.4</v>
      </c>
      <c r="AA2685" s="316"/>
      <c r="AB2685" s="316"/>
      <c r="AC2685" s="316"/>
      <c r="AD2685" s="316"/>
      <c r="AE2685" s="176"/>
      <c r="AF2685" s="176"/>
      <c r="AG2685" s="317">
        <v>2025</v>
      </c>
      <c r="AH2685" s="158"/>
      <c r="AI2685" s="175"/>
      <c r="AJ2685" s="172"/>
      <c r="AK2685" s="15">
        <f t="shared" ca="1" si="655"/>
        <v>2577</v>
      </c>
      <c r="AL2685" s="15" t="s">
        <v>155</v>
      </c>
      <c r="AM2685" s="15" t="str">
        <f t="shared" ca="1" si="651"/>
        <v>2577.</v>
      </c>
      <c r="AN2685" s="179"/>
      <c r="AO2685" s="15"/>
      <c r="AP2685" s="16"/>
    </row>
    <row r="2686" spans="1:42" ht="22.5" hidden="1" customHeight="1" x14ac:dyDescent="0.25">
      <c r="A2686" s="83" t="str">
        <f t="shared" ca="1" si="652"/>
        <v>2578.</v>
      </c>
      <c r="B2686" s="26">
        <v>5404</v>
      </c>
      <c r="C2686" s="42" t="s">
        <v>1983</v>
      </c>
      <c r="D2686" s="26">
        <v>1986</v>
      </c>
      <c r="E2686" s="135" t="s">
        <v>2957</v>
      </c>
      <c r="F2686" s="83" t="s">
        <v>2958</v>
      </c>
      <c r="G2686" s="26">
        <v>9</v>
      </c>
      <c r="H2686" s="26">
        <v>4</v>
      </c>
      <c r="I2686" s="205">
        <v>7672.8</v>
      </c>
      <c r="J2686" s="205">
        <v>4569.6000000000004</v>
      </c>
      <c r="K2686" s="205">
        <v>2505.8000000000002</v>
      </c>
      <c r="L2686" s="219">
        <v>113</v>
      </c>
      <c r="M2686" s="205">
        <f t="shared" si="656"/>
        <v>2848168.83</v>
      </c>
      <c r="N2686" s="205"/>
      <c r="O2686" s="211"/>
      <c r="P2686" s="205"/>
      <c r="Q2686" s="205">
        <f t="shared" si="657"/>
        <v>2848168.83</v>
      </c>
      <c r="R2686" s="205">
        <v>2848168.83</v>
      </c>
      <c r="S2686" s="219"/>
      <c r="T2686" s="205"/>
      <c r="U2686" s="205"/>
      <c r="V2686" s="205"/>
      <c r="W2686" s="205"/>
      <c r="X2686" s="205"/>
      <c r="Y2686" s="205"/>
      <c r="Z2686" s="205"/>
      <c r="AA2686" s="205"/>
      <c r="AB2686" s="205"/>
      <c r="AC2686" s="205"/>
      <c r="AD2686" s="205"/>
      <c r="AE2686" s="205"/>
      <c r="AF2686" s="205"/>
      <c r="AG2686" s="221">
        <v>2025</v>
      </c>
      <c r="AH2686" s="159"/>
      <c r="AI2686" s="175"/>
      <c r="AJ2686" s="153"/>
      <c r="AK2686" s="15">
        <f t="shared" ca="1" si="655"/>
        <v>2578</v>
      </c>
      <c r="AL2686" s="15" t="s">
        <v>155</v>
      </c>
      <c r="AM2686" s="15" t="str">
        <f t="shared" ca="1" si="651"/>
        <v>2578.</v>
      </c>
      <c r="AN2686" s="222"/>
      <c r="AO2686" s="15"/>
      <c r="AP2686" s="16"/>
    </row>
    <row r="2687" spans="1:42" ht="22.5" hidden="1" customHeight="1" x14ac:dyDescent="0.25">
      <c r="A2687" s="83" t="str">
        <f t="shared" ca="1" si="652"/>
        <v>2579.</v>
      </c>
      <c r="B2687" s="26">
        <v>4940</v>
      </c>
      <c r="C2687" s="252" t="s">
        <v>1984</v>
      </c>
      <c r="D2687" s="26">
        <v>1987</v>
      </c>
      <c r="E2687" s="135" t="s">
        <v>2957</v>
      </c>
      <c r="F2687" s="83" t="s">
        <v>2958</v>
      </c>
      <c r="G2687" s="26">
        <v>5</v>
      </c>
      <c r="H2687" s="26">
        <v>3</v>
      </c>
      <c r="I2687" s="214">
        <v>3682.9</v>
      </c>
      <c r="J2687" s="205">
        <v>3181</v>
      </c>
      <c r="K2687" s="214">
        <v>3181</v>
      </c>
      <c r="L2687" s="263">
        <v>162</v>
      </c>
      <c r="M2687" s="214">
        <f t="shared" si="656"/>
        <v>7350410</v>
      </c>
      <c r="N2687" s="205"/>
      <c r="O2687" s="211"/>
      <c r="P2687" s="205"/>
      <c r="Q2687" s="205">
        <f t="shared" si="657"/>
        <v>7350410</v>
      </c>
      <c r="R2687" s="205">
        <v>7350410</v>
      </c>
      <c r="S2687" s="219"/>
      <c r="T2687" s="205"/>
      <c r="U2687" s="205"/>
      <c r="V2687" s="205"/>
      <c r="W2687" s="205"/>
      <c r="X2687" s="205"/>
      <c r="Y2687" s="205"/>
      <c r="Z2687" s="205"/>
      <c r="AA2687" s="205"/>
      <c r="AB2687" s="205"/>
      <c r="AC2687" s="205"/>
      <c r="AD2687" s="205"/>
      <c r="AE2687" s="205"/>
      <c r="AF2687" s="205"/>
      <c r="AG2687" s="221">
        <v>2025</v>
      </c>
      <c r="AH2687" s="158"/>
      <c r="AI2687" s="175"/>
      <c r="AJ2687" s="152"/>
      <c r="AK2687" s="15">
        <f t="shared" ca="1" si="655"/>
        <v>2579</v>
      </c>
      <c r="AL2687" s="15" t="s">
        <v>155</v>
      </c>
      <c r="AM2687" s="15" t="str">
        <f t="shared" ca="1" si="651"/>
        <v>2579.</v>
      </c>
      <c r="AN2687" s="222"/>
      <c r="AP2687" s="16"/>
    </row>
    <row r="2688" spans="1:42" ht="22.5" hidden="1" customHeight="1" x14ac:dyDescent="0.25">
      <c r="A2688" s="83" t="str">
        <f t="shared" ca="1" si="652"/>
        <v>2580.</v>
      </c>
      <c r="B2688" s="26">
        <v>4891</v>
      </c>
      <c r="C2688" s="40" t="s">
        <v>1985</v>
      </c>
      <c r="D2688" s="26">
        <v>1987</v>
      </c>
      <c r="E2688" s="135" t="s">
        <v>2957</v>
      </c>
      <c r="F2688" s="83" t="s">
        <v>2959</v>
      </c>
      <c r="G2688" s="26">
        <v>5</v>
      </c>
      <c r="H2688" s="26">
        <v>3</v>
      </c>
      <c r="I2688" s="205">
        <v>3481.8</v>
      </c>
      <c r="J2688" s="205">
        <v>3174.5</v>
      </c>
      <c r="K2688" s="205">
        <v>2775.5</v>
      </c>
      <c r="L2688" s="219">
        <v>129</v>
      </c>
      <c r="M2688" s="214">
        <f t="shared" si="656"/>
        <v>10863228</v>
      </c>
      <c r="N2688" s="205"/>
      <c r="O2688" s="211"/>
      <c r="P2688" s="205"/>
      <c r="Q2688" s="205">
        <f t="shared" si="657"/>
        <v>10863228</v>
      </c>
      <c r="R2688" s="205">
        <v>6115866</v>
      </c>
      <c r="S2688" s="219"/>
      <c r="T2688" s="205"/>
      <c r="U2688" s="205">
        <v>1192</v>
      </c>
      <c r="V2688" s="205">
        <f>U2688*3547</f>
        <v>4228024</v>
      </c>
      <c r="W2688" s="205"/>
      <c r="X2688" s="205"/>
      <c r="Y2688" s="205"/>
      <c r="Z2688" s="205"/>
      <c r="AA2688" s="205">
        <v>194</v>
      </c>
      <c r="AB2688" s="205">
        <f>AA2688*2677</f>
        <v>519338</v>
      </c>
      <c r="AC2688" s="209"/>
      <c r="AD2688" s="209"/>
      <c r="AE2688" s="205"/>
      <c r="AF2688" s="205"/>
      <c r="AG2688" s="221">
        <v>2025</v>
      </c>
      <c r="AH2688" s="158"/>
      <c r="AI2688" s="175"/>
      <c r="AJ2688" s="297"/>
      <c r="AK2688" s="15">
        <f t="shared" ca="1" si="655"/>
        <v>2580</v>
      </c>
      <c r="AL2688" s="15" t="s">
        <v>155</v>
      </c>
      <c r="AM2688" s="15" t="str">
        <f t="shared" ca="1" si="651"/>
        <v>2580.</v>
      </c>
      <c r="AN2688" s="222"/>
      <c r="AO2688" s="15"/>
      <c r="AP2688" s="16"/>
    </row>
    <row r="2689" spans="1:42" ht="22.5" hidden="1" customHeight="1" x14ac:dyDescent="0.25">
      <c r="A2689" s="83" t="str">
        <f t="shared" ca="1" si="652"/>
        <v>2581.</v>
      </c>
      <c r="B2689" s="26">
        <v>4505</v>
      </c>
      <c r="C2689" s="313" t="s">
        <v>1986</v>
      </c>
      <c r="D2689" s="26">
        <v>1987</v>
      </c>
      <c r="E2689" s="135" t="s">
        <v>2957</v>
      </c>
      <c r="F2689" s="83" t="s">
        <v>2959</v>
      </c>
      <c r="G2689" s="26">
        <v>3</v>
      </c>
      <c r="H2689" s="26">
        <v>6</v>
      </c>
      <c r="I2689" s="214">
        <v>3015.5</v>
      </c>
      <c r="J2689" s="214">
        <v>1807.2</v>
      </c>
      <c r="K2689" s="214">
        <v>1807.2</v>
      </c>
      <c r="L2689" s="263">
        <v>122</v>
      </c>
      <c r="M2689" s="214">
        <f t="shared" si="656"/>
        <v>1119358.1100000001</v>
      </c>
      <c r="N2689" s="205"/>
      <c r="O2689" s="211"/>
      <c r="P2689" s="205"/>
      <c r="Q2689" s="205">
        <f t="shared" si="657"/>
        <v>1119358.1100000001</v>
      </c>
      <c r="R2689" s="205">
        <v>1119358.1100000001</v>
      </c>
      <c r="S2689" s="219"/>
      <c r="T2689" s="205"/>
      <c r="U2689" s="205"/>
      <c r="V2689" s="205"/>
      <c r="W2689" s="205"/>
      <c r="X2689" s="205"/>
      <c r="Y2689" s="205"/>
      <c r="Z2689" s="205"/>
      <c r="AA2689" s="205"/>
      <c r="AB2689" s="205"/>
      <c r="AC2689" s="205"/>
      <c r="AD2689" s="205"/>
      <c r="AE2689" s="205"/>
      <c r="AF2689" s="205"/>
      <c r="AG2689" s="221">
        <v>2025</v>
      </c>
      <c r="AH2689" s="158"/>
      <c r="AI2689" s="175"/>
      <c r="AJ2689" s="152"/>
      <c r="AK2689" s="15">
        <f t="shared" ca="1" si="655"/>
        <v>2581</v>
      </c>
      <c r="AL2689" s="15" t="s">
        <v>155</v>
      </c>
      <c r="AM2689" s="15" t="str">
        <f t="shared" ca="1" si="651"/>
        <v>2581.</v>
      </c>
      <c r="AN2689" s="222"/>
      <c r="AO2689" s="15"/>
      <c r="AP2689" s="16"/>
    </row>
    <row r="2690" spans="1:42" ht="23.25" hidden="1" customHeight="1" x14ac:dyDescent="0.25">
      <c r="A2690" s="83" t="str">
        <f t="shared" ca="1" si="652"/>
        <v>2582.</v>
      </c>
      <c r="B2690" s="144">
        <v>4682</v>
      </c>
      <c r="C2690" s="47" t="s">
        <v>1987</v>
      </c>
      <c r="D2690" s="26">
        <v>1987</v>
      </c>
      <c r="E2690" s="135" t="s">
        <v>2957</v>
      </c>
      <c r="F2690" s="83" t="s">
        <v>2958</v>
      </c>
      <c r="G2690" s="26">
        <v>9</v>
      </c>
      <c r="H2690" s="26">
        <v>5</v>
      </c>
      <c r="I2690" s="205">
        <v>10685.1</v>
      </c>
      <c r="J2690" s="205">
        <v>9698.4</v>
      </c>
      <c r="K2690" s="205">
        <v>9599.7999999999993</v>
      </c>
      <c r="L2690" s="219">
        <v>457</v>
      </c>
      <c r="M2690" s="214">
        <f t="shared" si="656"/>
        <v>15530800</v>
      </c>
      <c r="N2690" s="205"/>
      <c r="O2690" s="211"/>
      <c r="P2690" s="205"/>
      <c r="Q2690" s="205">
        <f t="shared" si="657"/>
        <v>15530800</v>
      </c>
      <c r="R2690" s="205"/>
      <c r="S2690" s="219">
        <v>5</v>
      </c>
      <c r="T2690" s="205">
        <f>S2690*3106160</f>
        <v>15530800</v>
      </c>
      <c r="U2690" s="205"/>
      <c r="V2690" s="205"/>
      <c r="W2690" s="205"/>
      <c r="X2690" s="205"/>
      <c r="Y2690" s="205"/>
      <c r="Z2690" s="205"/>
      <c r="AA2690" s="205"/>
      <c r="AB2690" s="205"/>
      <c r="AC2690" s="209"/>
      <c r="AD2690" s="209"/>
      <c r="AE2690" s="205"/>
      <c r="AF2690" s="205"/>
      <c r="AG2690" s="221">
        <v>2025</v>
      </c>
      <c r="AH2690" s="264"/>
      <c r="AI2690" s="175"/>
      <c r="AJ2690" s="152"/>
      <c r="AK2690" s="15">
        <f t="shared" ca="1" si="655"/>
        <v>2582</v>
      </c>
      <c r="AL2690" s="15" t="s">
        <v>155</v>
      </c>
      <c r="AM2690" s="15" t="str">
        <f t="shared" ca="1" si="651"/>
        <v>2582.</v>
      </c>
      <c r="AN2690" s="222"/>
      <c r="AP2690" s="16"/>
    </row>
    <row r="2691" spans="1:42" ht="22.5" hidden="1" customHeight="1" x14ac:dyDescent="0.25">
      <c r="A2691" s="83" t="str">
        <f t="shared" ca="1" si="652"/>
        <v>2583.</v>
      </c>
      <c r="B2691" s="26">
        <v>4720</v>
      </c>
      <c r="C2691" s="42" t="s">
        <v>1988</v>
      </c>
      <c r="D2691" s="26">
        <v>1987</v>
      </c>
      <c r="E2691" s="135" t="s">
        <v>2957</v>
      </c>
      <c r="F2691" s="83" t="s">
        <v>2958</v>
      </c>
      <c r="G2691" s="26">
        <v>10</v>
      </c>
      <c r="H2691" s="26">
        <v>4</v>
      </c>
      <c r="I2691" s="176">
        <v>8584</v>
      </c>
      <c r="J2691" s="176">
        <v>8584</v>
      </c>
      <c r="K2691" s="176">
        <v>8584</v>
      </c>
      <c r="L2691" s="32">
        <v>451</v>
      </c>
      <c r="M2691" s="303">
        <f t="shared" si="656"/>
        <v>19129184</v>
      </c>
      <c r="N2691" s="176"/>
      <c r="O2691" s="174"/>
      <c r="P2691" s="176"/>
      <c r="Q2691" s="176">
        <f t="shared" si="657"/>
        <v>19129184</v>
      </c>
      <c r="R2691" s="176">
        <f>14814528+4314656</f>
        <v>19129184</v>
      </c>
      <c r="S2691" s="32"/>
      <c r="T2691" s="176"/>
      <c r="U2691" s="176"/>
      <c r="V2691" s="176"/>
      <c r="W2691" s="176"/>
      <c r="X2691" s="176"/>
      <c r="Y2691" s="176"/>
      <c r="Z2691" s="176"/>
      <c r="AA2691" s="176"/>
      <c r="AB2691" s="176"/>
      <c r="AC2691" s="176"/>
      <c r="AD2691" s="176"/>
      <c r="AE2691" s="176"/>
      <c r="AF2691" s="176"/>
      <c r="AG2691" s="317">
        <v>2025</v>
      </c>
      <c r="AH2691" s="158"/>
      <c r="AI2691" s="175"/>
      <c r="AJ2691" s="180"/>
      <c r="AK2691" s="15">
        <f t="shared" ca="1" si="655"/>
        <v>2583</v>
      </c>
      <c r="AL2691" s="15" t="s">
        <v>155</v>
      </c>
      <c r="AM2691" s="15" t="str">
        <f t="shared" ref="AM2691:AM2754" ca="1" si="658">CONCATENATE(AK2691,AL2691)</f>
        <v>2583.</v>
      </c>
      <c r="AN2691" s="179"/>
      <c r="AP2691" s="16"/>
    </row>
    <row r="2692" spans="1:42" ht="23.25" hidden="1" customHeight="1" x14ac:dyDescent="0.25">
      <c r="A2692" s="83" t="str">
        <f t="shared" ca="1" si="652"/>
        <v>2584.</v>
      </c>
      <c r="B2692" s="26">
        <v>4741</v>
      </c>
      <c r="C2692" s="47" t="s">
        <v>1989</v>
      </c>
      <c r="D2692" s="26">
        <v>1987</v>
      </c>
      <c r="E2692" s="135" t="s">
        <v>2957</v>
      </c>
      <c r="F2692" s="83" t="s">
        <v>2958</v>
      </c>
      <c r="G2692" s="26">
        <v>9</v>
      </c>
      <c r="H2692" s="26">
        <v>6</v>
      </c>
      <c r="I2692" s="214">
        <v>11546</v>
      </c>
      <c r="J2692" s="214">
        <v>11644.9</v>
      </c>
      <c r="K2692" s="214">
        <v>11511.7</v>
      </c>
      <c r="L2692" s="263">
        <v>548</v>
      </c>
      <c r="M2692" s="214">
        <f t="shared" si="656"/>
        <v>14842955</v>
      </c>
      <c r="N2692" s="205"/>
      <c r="O2692" s="211"/>
      <c r="P2692" s="205"/>
      <c r="Q2692" s="205">
        <f t="shared" si="657"/>
        <v>14842955</v>
      </c>
      <c r="R2692" s="205">
        <v>14842955</v>
      </c>
      <c r="S2692" s="219"/>
      <c r="T2692" s="205"/>
      <c r="U2692" s="205"/>
      <c r="V2692" s="205"/>
      <c r="W2692" s="205"/>
      <c r="X2692" s="205"/>
      <c r="Y2692" s="205"/>
      <c r="Z2692" s="205"/>
      <c r="AA2692" s="205"/>
      <c r="AB2692" s="205"/>
      <c r="AC2692" s="209"/>
      <c r="AD2692" s="209"/>
      <c r="AE2692" s="205"/>
      <c r="AF2692" s="205"/>
      <c r="AG2692" s="221">
        <v>2025</v>
      </c>
      <c r="AH2692" s="158"/>
      <c r="AI2692" s="175"/>
      <c r="AJ2692" s="152"/>
      <c r="AK2692" s="15">
        <f t="shared" ca="1" si="655"/>
        <v>2584</v>
      </c>
      <c r="AL2692" s="15" t="s">
        <v>155</v>
      </c>
      <c r="AM2692" s="15" t="str">
        <f t="shared" ca="1" si="658"/>
        <v>2584.</v>
      </c>
      <c r="AN2692" s="222"/>
      <c r="AP2692" s="16"/>
    </row>
    <row r="2693" spans="1:42" ht="22.5" hidden="1" customHeight="1" x14ac:dyDescent="0.25">
      <c r="A2693" s="83" t="str">
        <f t="shared" ca="1" si="652"/>
        <v>2585.</v>
      </c>
      <c r="B2693" s="26">
        <v>4748</v>
      </c>
      <c r="C2693" s="313" t="s">
        <v>1990</v>
      </c>
      <c r="D2693" s="26">
        <v>1987</v>
      </c>
      <c r="E2693" s="83" t="s">
        <v>2957</v>
      </c>
      <c r="F2693" s="83" t="s">
        <v>2958</v>
      </c>
      <c r="G2693" s="26">
        <v>9</v>
      </c>
      <c r="H2693" s="26">
        <v>7</v>
      </c>
      <c r="I2693" s="235">
        <v>13389.3</v>
      </c>
      <c r="J2693" s="235">
        <v>8071.6</v>
      </c>
      <c r="K2693" s="235">
        <v>8071.6</v>
      </c>
      <c r="L2693" s="210">
        <v>673</v>
      </c>
      <c r="M2693" s="214">
        <f t="shared" si="656"/>
        <v>21743120</v>
      </c>
      <c r="N2693" s="205"/>
      <c r="O2693" s="211"/>
      <c r="P2693" s="205"/>
      <c r="Q2693" s="205">
        <f t="shared" si="657"/>
        <v>21743120</v>
      </c>
      <c r="R2693" s="205"/>
      <c r="S2693" s="221">
        <v>7</v>
      </c>
      <c r="T2693" s="205">
        <f>S2693*3106160</f>
        <v>21743120</v>
      </c>
      <c r="U2693" s="209"/>
      <c r="V2693" s="209"/>
      <c r="W2693" s="209"/>
      <c r="X2693" s="209"/>
      <c r="Y2693" s="205"/>
      <c r="Z2693" s="205"/>
      <c r="AA2693" s="209"/>
      <c r="AB2693" s="209"/>
      <c r="AC2693" s="209"/>
      <c r="AD2693" s="209"/>
      <c r="AE2693" s="209"/>
      <c r="AF2693" s="209"/>
      <c r="AG2693" s="221">
        <v>2025</v>
      </c>
      <c r="AH2693" s="264"/>
      <c r="AI2693" s="175"/>
      <c r="AJ2693" s="152"/>
      <c r="AK2693" s="15">
        <f t="shared" ca="1" si="655"/>
        <v>2585</v>
      </c>
      <c r="AL2693" s="15" t="s">
        <v>155</v>
      </c>
      <c r="AM2693" s="15" t="str">
        <f t="shared" ca="1" si="658"/>
        <v>2585.</v>
      </c>
      <c r="AN2693" s="222"/>
      <c r="AO2693" s="15"/>
      <c r="AP2693" s="16"/>
    </row>
    <row r="2694" spans="1:42" ht="22.5" hidden="1" customHeight="1" x14ac:dyDescent="0.25">
      <c r="A2694" s="83" t="str">
        <f t="shared" ca="1" si="652"/>
        <v>2586.</v>
      </c>
      <c r="B2694" s="26">
        <v>4750</v>
      </c>
      <c r="C2694" s="313" t="s">
        <v>1991</v>
      </c>
      <c r="D2694" s="26">
        <v>1987</v>
      </c>
      <c r="E2694" s="135" t="s">
        <v>2957</v>
      </c>
      <c r="F2694" s="83" t="s">
        <v>2958</v>
      </c>
      <c r="G2694" s="26">
        <v>5</v>
      </c>
      <c r="H2694" s="26">
        <v>2</v>
      </c>
      <c r="I2694" s="214">
        <v>2119.6</v>
      </c>
      <c r="J2694" s="205">
        <v>2119.6</v>
      </c>
      <c r="K2694" s="214">
        <v>2119.6</v>
      </c>
      <c r="L2694" s="263">
        <v>105</v>
      </c>
      <c r="M2694" s="214">
        <f t="shared" si="656"/>
        <v>5049428.2</v>
      </c>
      <c r="N2694" s="205"/>
      <c r="O2694" s="211"/>
      <c r="P2694" s="205"/>
      <c r="Q2694" s="205">
        <f t="shared" si="657"/>
        <v>5049428.2</v>
      </c>
      <c r="R2694" s="205">
        <f>451564+4597864.2</f>
        <v>5049428.2</v>
      </c>
      <c r="S2694" s="219"/>
      <c r="T2694" s="205"/>
      <c r="U2694" s="205"/>
      <c r="V2694" s="205"/>
      <c r="W2694" s="205"/>
      <c r="X2694" s="205"/>
      <c r="Y2694" s="205"/>
      <c r="Z2694" s="205"/>
      <c r="AA2694" s="205"/>
      <c r="AB2694" s="205"/>
      <c r="AC2694" s="205"/>
      <c r="AD2694" s="205"/>
      <c r="AE2694" s="205"/>
      <c r="AF2694" s="205"/>
      <c r="AG2694" s="221">
        <v>2025</v>
      </c>
      <c r="AH2694" s="158"/>
      <c r="AI2694" s="175"/>
      <c r="AJ2694" s="152"/>
      <c r="AK2694" s="15">
        <f t="shared" ca="1" si="655"/>
        <v>2586</v>
      </c>
      <c r="AL2694" s="15" t="s">
        <v>155</v>
      </c>
      <c r="AM2694" s="15" t="str">
        <f t="shared" ca="1" si="658"/>
        <v>2586.</v>
      </c>
      <c r="AN2694" s="222"/>
      <c r="AP2694" s="16"/>
    </row>
    <row r="2695" spans="1:42" ht="22.5" hidden="1" customHeight="1" x14ac:dyDescent="0.25">
      <c r="A2695" s="83" t="str">
        <f t="shared" ca="1" si="652"/>
        <v>2587.</v>
      </c>
      <c r="B2695" s="26">
        <v>4885</v>
      </c>
      <c r="C2695" s="313" t="s">
        <v>1992</v>
      </c>
      <c r="D2695" s="26">
        <v>1988</v>
      </c>
      <c r="E2695" s="135" t="s">
        <v>2957</v>
      </c>
      <c r="F2695" s="83" t="s">
        <v>2961</v>
      </c>
      <c r="G2695" s="26">
        <v>5</v>
      </c>
      <c r="H2695" s="26">
        <v>9</v>
      </c>
      <c r="I2695" s="214">
        <v>6111.8</v>
      </c>
      <c r="J2695" s="205">
        <v>3641.7</v>
      </c>
      <c r="K2695" s="214">
        <v>3641.7</v>
      </c>
      <c r="L2695" s="263">
        <v>300</v>
      </c>
      <c r="M2695" s="214">
        <f t="shared" si="656"/>
        <v>2123779.8000000003</v>
      </c>
      <c r="N2695" s="205"/>
      <c r="O2695" s="211"/>
      <c r="P2695" s="205"/>
      <c r="Q2695" s="205">
        <f t="shared" si="657"/>
        <v>2123779.8000000003</v>
      </c>
      <c r="R2695" s="205">
        <v>2123779.8000000003</v>
      </c>
      <c r="S2695" s="219"/>
      <c r="T2695" s="205"/>
      <c r="U2695" s="205"/>
      <c r="V2695" s="205"/>
      <c r="W2695" s="205"/>
      <c r="X2695" s="205"/>
      <c r="Y2695" s="205"/>
      <c r="Z2695" s="205"/>
      <c r="AA2695" s="205"/>
      <c r="AB2695" s="205"/>
      <c r="AC2695" s="205"/>
      <c r="AD2695" s="205"/>
      <c r="AE2695" s="205"/>
      <c r="AF2695" s="205"/>
      <c r="AG2695" s="221">
        <v>2025</v>
      </c>
      <c r="AH2695" s="158"/>
      <c r="AI2695" s="175"/>
      <c r="AJ2695" s="152"/>
      <c r="AK2695" s="15">
        <f t="shared" ca="1" si="655"/>
        <v>2587</v>
      </c>
      <c r="AL2695" s="15" t="s">
        <v>155</v>
      </c>
      <c r="AM2695" s="15" t="str">
        <f t="shared" ca="1" si="658"/>
        <v>2587.</v>
      </c>
      <c r="AN2695" s="222"/>
      <c r="AO2695" s="15"/>
      <c r="AP2695" s="16"/>
    </row>
    <row r="2696" spans="1:42" ht="22.5" hidden="1" customHeight="1" x14ac:dyDescent="0.25">
      <c r="A2696" s="83" t="str">
        <f t="shared" ca="1" si="652"/>
        <v>2588.</v>
      </c>
      <c r="B2696" s="26">
        <v>4911</v>
      </c>
      <c r="C2696" s="313" t="s">
        <v>1993</v>
      </c>
      <c r="D2696" s="26">
        <v>1988</v>
      </c>
      <c r="E2696" s="135" t="s">
        <v>2957</v>
      </c>
      <c r="F2696" s="83" t="s">
        <v>2959</v>
      </c>
      <c r="G2696" s="26">
        <v>9</v>
      </c>
      <c r="H2696" s="26">
        <v>1</v>
      </c>
      <c r="I2696" s="214">
        <v>5816.4</v>
      </c>
      <c r="J2696" s="205">
        <v>4802.6000000000004</v>
      </c>
      <c r="K2696" s="214">
        <v>4802.6000000000004</v>
      </c>
      <c r="L2696" s="263">
        <v>215</v>
      </c>
      <c r="M2696" s="214">
        <f t="shared" si="656"/>
        <v>7202183.5</v>
      </c>
      <c r="N2696" s="205"/>
      <c r="O2696" s="211"/>
      <c r="P2696" s="205"/>
      <c r="Q2696" s="205">
        <f t="shared" si="657"/>
        <v>7202183.5</v>
      </c>
      <c r="R2696" s="205">
        <v>7202183.5</v>
      </c>
      <c r="S2696" s="219"/>
      <c r="T2696" s="205"/>
      <c r="U2696" s="205"/>
      <c r="V2696" s="205"/>
      <c r="W2696" s="205"/>
      <c r="X2696" s="205"/>
      <c r="Y2696" s="205"/>
      <c r="Z2696" s="205"/>
      <c r="AA2696" s="205"/>
      <c r="AB2696" s="205"/>
      <c r="AC2696" s="205"/>
      <c r="AD2696" s="205"/>
      <c r="AE2696" s="205"/>
      <c r="AF2696" s="205"/>
      <c r="AG2696" s="221">
        <v>2025</v>
      </c>
      <c r="AH2696" s="158"/>
      <c r="AI2696" s="175"/>
      <c r="AJ2696" s="152"/>
      <c r="AK2696" s="15">
        <f t="shared" ca="1" si="655"/>
        <v>2588</v>
      </c>
      <c r="AL2696" s="15" t="s">
        <v>155</v>
      </c>
      <c r="AM2696" s="15" t="str">
        <f t="shared" ca="1" si="658"/>
        <v>2588.</v>
      </c>
      <c r="AN2696" s="222"/>
      <c r="AO2696" s="15"/>
      <c r="AP2696" s="16"/>
    </row>
    <row r="2697" spans="1:42" ht="23.25" hidden="1" customHeight="1" x14ac:dyDescent="0.25">
      <c r="A2697" s="83" t="str">
        <f t="shared" ref="A2697:A2705" ca="1" si="659">AM2697</f>
        <v>2589.</v>
      </c>
      <c r="B2697" s="26">
        <v>4674</v>
      </c>
      <c r="C2697" s="47" t="s">
        <v>1995</v>
      </c>
      <c r="D2697" s="26">
        <v>1988</v>
      </c>
      <c r="E2697" s="135" t="s">
        <v>2957</v>
      </c>
      <c r="F2697" s="83" t="s">
        <v>2958</v>
      </c>
      <c r="G2697" s="26">
        <v>5</v>
      </c>
      <c r="H2697" s="26">
        <v>3</v>
      </c>
      <c r="I2697" s="205">
        <v>3244.4</v>
      </c>
      <c r="J2697" s="205">
        <v>3245.4</v>
      </c>
      <c r="K2697" s="205">
        <v>3245.4</v>
      </c>
      <c r="L2697" s="219">
        <v>153</v>
      </c>
      <c r="M2697" s="214">
        <f t="shared" si="656"/>
        <v>6160537</v>
      </c>
      <c r="N2697" s="205"/>
      <c r="O2697" s="211"/>
      <c r="P2697" s="205"/>
      <c r="Q2697" s="205">
        <f t="shared" si="657"/>
        <v>6160537</v>
      </c>
      <c r="R2697" s="205">
        <v>6160537</v>
      </c>
      <c r="S2697" s="219"/>
      <c r="T2697" s="205"/>
      <c r="U2697" s="205"/>
      <c r="V2697" s="205"/>
      <c r="W2697" s="205"/>
      <c r="X2697" s="205"/>
      <c r="Y2697" s="205"/>
      <c r="Z2697" s="205"/>
      <c r="AA2697" s="205"/>
      <c r="AB2697" s="205"/>
      <c r="AC2697" s="209"/>
      <c r="AD2697" s="209"/>
      <c r="AE2697" s="205"/>
      <c r="AF2697" s="205"/>
      <c r="AG2697" s="221">
        <v>2025</v>
      </c>
      <c r="AH2697" s="158"/>
      <c r="AI2697" s="175"/>
      <c r="AJ2697" s="152"/>
      <c r="AK2697" s="15">
        <f t="shared" ca="1" si="655"/>
        <v>2589</v>
      </c>
      <c r="AL2697" s="15" t="s">
        <v>155</v>
      </c>
      <c r="AM2697" s="15" t="str">
        <f t="shared" ca="1" si="658"/>
        <v>2589.</v>
      </c>
      <c r="AN2697" s="222"/>
      <c r="AP2697" s="16"/>
    </row>
    <row r="2698" spans="1:42" ht="22.5" hidden="1" customHeight="1" x14ac:dyDescent="0.25">
      <c r="A2698" s="83" t="str">
        <f t="shared" ca="1" si="659"/>
        <v>2590.</v>
      </c>
      <c r="B2698" s="26">
        <v>4675</v>
      </c>
      <c r="C2698" s="313" t="s">
        <v>1996</v>
      </c>
      <c r="D2698" s="26">
        <v>1988</v>
      </c>
      <c r="E2698" s="135" t="s">
        <v>2957</v>
      </c>
      <c r="F2698" s="83" t="s">
        <v>2958</v>
      </c>
      <c r="G2698" s="26">
        <v>5</v>
      </c>
      <c r="H2698" s="26">
        <v>3</v>
      </c>
      <c r="I2698" s="214">
        <v>3397.4</v>
      </c>
      <c r="J2698" s="205">
        <v>3271.4</v>
      </c>
      <c r="K2698" s="214">
        <v>3204.5</v>
      </c>
      <c r="L2698" s="263">
        <v>157</v>
      </c>
      <c r="M2698" s="214">
        <f t="shared" si="656"/>
        <v>2018503.8</v>
      </c>
      <c r="N2698" s="205"/>
      <c r="O2698" s="211"/>
      <c r="P2698" s="205"/>
      <c r="Q2698" s="205">
        <f t="shared" si="657"/>
        <v>2018503.8</v>
      </c>
      <c r="R2698" s="205"/>
      <c r="S2698" s="219"/>
      <c r="T2698" s="205"/>
      <c r="U2698" s="205"/>
      <c r="V2698" s="205"/>
      <c r="W2698" s="205">
        <v>911.7</v>
      </c>
      <c r="X2698" s="205">
        <f>W2698*2214</f>
        <v>2018503.8</v>
      </c>
      <c r="Y2698" s="205"/>
      <c r="Z2698" s="205"/>
      <c r="AA2698" s="205"/>
      <c r="AB2698" s="205"/>
      <c r="AC2698" s="205"/>
      <c r="AD2698" s="205"/>
      <c r="AE2698" s="205"/>
      <c r="AF2698" s="205"/>
      <c r="AG2698" s="221">
        <v>2025</v>
      </c>
      <c r="AH2698" s="165"/>
      <c r="AI2698" s="175"/>
      <c r="AJ2698" s="218"/>
      <c r="AK2698" s="15">
        <f t="shared" ca="1" si="655"/>
        <v>2590</v>
      </c>
      <c r="AL2698" s="15" t="s">
        <v>155</v>
      </c>
      <c r="AM2698" s="15" t="str">
        <f t="shared" ca="1" si="658"/>
        <v>2590.</v>
      </c>
      <c r="AN2698" s="222"/>
      <c r="AO2698" s="15"/>
      <c r="AP2698" s="16"/>
    </row>
    <row r="2699" spans="1:42" ht="23.25" hidden="1" customHeight="1" x14ac:dyDescent="0.25">
      <c r="A2699" s="83" t="str">
        <f t="shared" ca="1" si="659"/>
        <v>2591.</v>
      </c>
      <c r="B2699" s="26">
        <v>4681</v>
      </c>
      <c r="C2699" s="47" t="s">
        <v>1997</v>
      </c>
      <c r="D2699" s="26">
        <v>1988</v>
      </c>
      <c r="E2699" s="135" t="s">
        <v>2957</v>
      </c>
      <c r="F2699" s="83" t="s">
        <v>2958</v>
      </c>
      <c r="G2699" s="26">
        <v>9</v>
      </c>
      <c r="H2699" s="26">
        <v>7</v>
      </c>
      <c r="I2699" s="205">
        <v>13431.9</v>
      </c>
      <c r="J2699" s="205">
        <v>8119.4</v>
      </c>
      <c r="K2699" s="205">
        <v>8119.4</v>
      </c>
      <c r="L2699" s="219">
        <v>614</v>
      </c>
      <c r="M2699" s="214">
        <f t="shared" si="656"/>
        <v>21743120</v>
      </c>
      <c r="N2699" s="205"/>
      <c r="O2699" s="211"/>
      <c r="P2699" s="205"/>
      <c r="Q2699" s="205">
        <f t="shared" si="657"/>
        <v>21743120</v>
      </c>
      <c r="R2699" s="205"/>
      <c r="S2699" s="219">
        <v>7</v>
      </c>
      <c r="T2699" s="205">
        <f>S2699*3106160</f>
        <v>21743120</v>
      </c>
      <c r="U2699" s="205"/>
      <c r="V2699" s="205"/>
      <c r="W2699" s="205"/>
      <c r="X2699" s="205"/>
      <c r="Y2699" s="205"/>
      <c r="Z2699" s="205"/>
      <c r="AA2699" s="205"/>
      <c r="AB2699" s="205"/>
      <c r="AC2699" s="209"/>
      <c r="AD2699" s="209"/>
      <c r="AE2699" s="205"/>
      <c r="AF2699" s="205"/>
      <c r="AG2699" s="221">
        <v>2025</v>
      </c>
      <c r="AH2699" s="264"/>
      <c r="AI2699" s="175"/>
      <c r="AJ2699" s="152"/>
      <c r="AK2699" s="15">
        <f t="shared" ca="1" si="655"/>
        <v>2591</v>
      </c>
      <c r="AL2699" s="15" t="s">
        <v>155</v>
      </c>
      <c r="AM2699" s="15" t="str">
        <f t="shared" ca="1" si="658"/>
        <v>2591.</v>
      </c>
      <c r="AN2699" s="222"/>
      <c r="AP2699" s="16"/>
    </row>
    <row r="2700" spans="1:42" ht="22.5" hidden="1" customHeight="1" x14ac:dyDescent="0.25">
      <c r="A2700" s="83" t="str">
        <f t="shared" ca="1" si="659"/>
        <v>2592.</v>
      </c>
      <c r="B2700" s="26">
        <v>4683</v>
      </c>
      <c r="C2700" s="252" t="s">
        <v>1998</v>
      </c>
      <c r="D2700" s="26">
        <v>1988</v>
      </c>
      <c r="E2700" s="135" t="s">
        <v>2957</v>
      </c>
      <c r="F2700" s="83" t="s">
        <v>2958</v>
      </c>
      <c r="G2700" s="26">
        <v>9</v>
      </c>
      <c r="H2700" s="26">
        <v>4</v>
      </c>
      <c r="I2700" s="214">
        <v>7732.8</v>
      </c>
      <c r="J2700" s="205">
        <v>7732.8</v>
      </c>
      <c r="K2700" s="214">
        <v>7732.8</v>
      </c>
      <c r="L2700" s="263">
        <v>379</v>
      </c>
      <c r="M2700" s="214">
        <f t="shared" si="656"/>
        <v>14150554.5</v>
      </c>
      <c r="N2700" s="205"/>
      <c r="O2700" s="211"/>
      <c r="P2700" s="205"/>
      <c r="Q2700" s="205">
        <f t="shared" si="657"/>
        <v>14150554.5</v>
      </c>
      <c r="R2700" s="205">
        <v>14150554.5</v>
      </c>
      <c r="S2700" s="219"/>
      <c r="T2700" s="205"/>
      <c r="U2700" s="205"/>
      <c r="V2700" s="205"/>
      <c r="W2700" s="205"/>
      <c r="X2700" s="205"/>
      <c r="Y2700" s="205"/>
      <c r="Z2700" s="205"/>
      <c r="AA2700" s="205"/>
      <c r="AB2700" s="205"/>
      <c r="AC2700" s="205"/>
      <c r="AD2700" s="205"/>
      <c r="AE2700" s="205"/>
      <c r="AF2700" s="205"/>
      <c r="AG2700" s="221">
        <v>2025</v>
      </c>
      <c r="AH2700" s="165"/>
      <c r="AI2700" s="175"/>
      <c r="AJ2700" s="152"/>
      <c r="AK2700" s="15">
        <f t="shared" ca="1" si="655"/>
        <v>2592</v>
      </c>
      <c r="AL2700" s="15" t="s">
        <v>155</v>
      </c>
      <c r="AM2700" s="15" t="str">
        <f t="shared" ca="1" si="658"/>
        <v>2592.</v>
      </c>
      <c r="AN2700" s="222"/>
      <c r="AO2700" s="15"/>
      <c r="AP2700" s="16"/>
    </row>
    <row r="2701" spans="1:42" ht="23.25" hidden="1" customHeight="1" x14ac:dyDescent="0.25">
      <c r="A2701" s="83" t="str">
        <f t="shared" ca="1" si="659"/>
        <v>2593.</v>
      </c>
      <c r="B2701" s="144">
        <v>4685</v>
      </c>
      <c r="C2701" s="47" t="s">
        <v>2000</v>
      </c>
      <c r="D2701" s="26">
        <v>1988</v>
      </c>
      <c r="E2701" s="135" t="s">
        <v>2957</v>
      </c>
      <c r="F2701" s="83" t="s">
        <v>2958</v>
      </c>
      <c r="G2701" s="26">
        <v>9</v>
      </c>
      <c r="H2701" s="26">
        <v>4</v>
      </c>
      <c r="I2701" s="205">
        <v>8735.9</v>
      </c>
      <c r="J2701" s="205">
        <v>7810</v>
      </c>
      <c r="K2701" s="205">
        <v>7783.7</v>
      </c>
      <c r="L2701" s="219">
        <v>195</v>
      </c>
      <c r="M2701" s="214">
        <f t="shared" si="656"/>
        <v>4203195</v>
      </c>
      <c r="N2701" s="205"/>
      <c r="O2701" s="211"/>
      <c r="P2701" s="205"/>
      <c r="Q2701" s="205">
        <f t="shared" si="657"/>
        <v>4203195</v>
      </c>
      <c r="R2701" s="205"/>
      <c r="S2701" s="219"/>
      <c r="T2701" s="205"/>
      <c r="U2701" s="205">
        <v>1185</v>
      </c>
      <c r="V2701" s="205">
        <f>U2701*3547</f>
        <v>4203195</v>
      </c>
      <c r="W2701" s="205"/>
      <c r="X2701" s="205"/>
      <c r="Y2701" s="205"/>
      <c r="Z2701" s="205"/>
      <c r="AA2701" s="205"/>
      <c r="AB2701" s="205"/>
      <c r="AC2701" s="209"/>
      <c r="AD2701" s="209"/>
      <c r="AE2701" s="205"/>
      <c r="AF2701" s="205"/>
      <c r="AG2701" s="221">
        <v>2025</v>
      </c>
      <c r="AH2701" s="158"/>
      <c r="AI2701" s="175"/>
      <c r="AJ2701" s="218"/>
      <c r="AK2701" s="15">
        <f t="shared" ca="1" si="655"/>
        <v>2593</v>
      </c>
      <c r="AL2701" s="15" t="s">
        <v>155</v>
      </c>
      <c r="AM2701" s="15" t="str">
        <f t="shared" ca="1" si="658"/>
        <v>2593.</v>
      </c>
      <c r="AN2701" s="222"/>
      <c r="AP2701" s="16"/>
    </row>
    <row r="2702" spans="1:42" ht="22.5" hidden="1" customHeight="1" x14ac:dyDescent="0.25">
      <c r="A2702" s="83" t="str">
        <f t="shared" ca="1" si="659"/>
        <v>2594.</v>
      </c>
      <c r="B2702" s="26">
        <v>4406</v>
      </c>
      <c r="C2702" s="242" t="s">
        <v>2002</v>
      </c>
      <c r="D2702" s="26">
        <v>1989</v>
      </c>
      <c r="E2702" s="135" t="s">
        <v>2957</v>
      </c>
      <c r="F2702" s="83" t="s">
        <v>2959</v>
      </c>
      <c r="G2702" s="26">
        <v>9</v>
      </c>
      <c r="H2702" s="26">
        <v>3</v>
      </c>
      <c r="I2702" s="205">
        <v>6452.8</v>
      </c>
      <c r="J2702" s="205">
        <v>3956.3</v>
      </c>
      <c r="K2702" s="205">
        <v>3956.3</v>
      </c>
      <c r="L2702" s="219">
        <v>309</v>
      </c>
      <c r="M2702" s="214">
        <f t="shared" si="656"/>
        <v>16794671.77</v>
      </c>
      <c r="N2702" s="205"/>
      <c r="O2702" s="211"/>
      <c r="P2702" s="205"/>
      <c r="Q2702" s="205">
        <f t="shared" si="657"/>
        <v>16794671.77</v>
      </c>
      <c r="R2702" s="205">
        <v>10408830.32</v>
      </c>
      <c r="S2702" s="219"/>
      <c r="T2702" s="205"/>
      <c r="U2702" s="205">
        <v>1800.35</v>
      </c>
      <c r="V2702" s="205">
        <f>U2702*3547</f>
        <v>6385841.4499999993</v>
      </c>
      <c r="W2702" s="205"/>
      <c r="X2702" s="205"/>
      <c r="Y2702" s="205"/>
      <c r="Z2702" s="205"/>
      <c r="AA2702" s="205"/>
      <c r="AB2702" s="205"/>
      <c r="AC2702" s="205"/>
      <c r="AD2702" s="205"/>
      <c r="AE2702" s="205"/>
      <c r="AF2702" s="205"/>
      <c r="AG2702" s="221">
        <v>2025</v>
      </c>
      <c r="AH2702" s="158"/>
      <c r="AI2702" s="175"/>
      <c r="AJ2702" s="153"/>
      <c r="AK2702" s="15">
        <f t="shared" ca="1" si="655"/>
        <v>2594</v>
      </c>
      <c r="AL2702" s="15" t="s">
        <v>155</v>
      </c>
      <c r="AM2702" s="15" t="str">
        <f t="shared" ca="1" si="658"/>
        <v>2594.</v>
      </c>
      <c r="AN2702" s="222"/>
      <c r="AO2702" s="15"/>
      <c r="AP2702" s="16"/>
    </row>
    <row r="2703" spans="1:42" ht="22.5" hidden="1" customHeight="1" x14ac:dyDescent="0.25">
      <c r="A2703" s="83" t="str">
        <f t="shared" ca="1" si="659"/>
        <v>2595.</v>
      </c>
      <c r="B2703" s="26">
        <v>4909</v>
      </c>
      <c r="C2703" s="313" t="s">
        <v>2004</v>
      </c>
      <c r="D2703" s="26">
        <v>1989</v>
      </c>
      <c r="E2703" s="135" t="s">
        <v>2957</v>
      </c>
      <c r="F2703" s="83" t="s">
        <v>2959</v>
      </c>
      <c r="G2703" s="26">
        <v>9</v>
      </c>
      <c r="H2703" s="26">
        <v>1</v>
      </c>
      <c r="I2703" s="214">
        <v>5978.5</v>
      </c>
      <c r="J2703" s="205">
        <v>4965.5</v>
      </c>
      <c r="K2703" s="214">
        <v>4965.5</v>
      </c>
      <c r="L2703" s="263">
        <v>251</v>
      </c>
      <c r="M2703" s="214">
        <f t="shared" si="656"/>
        <v>6509783</v>
      </c>
      <c r="N2703" s="205"/>
      <c r="O2703" s="211"/>
      <c r="P2703" s="205"/>
      <c r="Q2703" s="205">
        <f t="shared" si="657"/>
        <v>6509783</v>
      </c>
      <c r="R2703" s="205">
        <v>6509783</v>
      </c>
      <c r="S2703" s="219"/>
      <c r="T2703" s="205"/>
      <c r="U2703" s="205"/>
      <c r="V2703" s="205"/>
      <c r="W2703" s="205"/>
      <c r="X2703" s="205"/>
      <c r="Y2703" s="205"/>
      <c r="Z2703" s="205"/>
      <c r="AA2703" s="205"/>
      <c r="AB2703" s="205"/>
      <c r="AC2703" s="205"/>
      <c r="AD2703" s="205"/>
      <c r="AE2703" s="205"/>
      <c r="AF2703" s="205"/>
      <c r="AG2703" s="221">
        <v>2025</v>
      </c>
      <c r="AH2703" s="158"/>
      <c r="AI2703" s="175"/>
      <c r="AJ2703" s="152"/>
      <c r="AK2703" s="15">
        <f t="shared" ca="1" si="655"/>
        <v>2595</v>
      </c>
      <c r="AL2703" s="15" t="s">
        <v>155</v>
      </c>
      <c r="AM2703" s="15" t="str">
        <f t="shared" ca="1" si="658"/>
        <v>2595.</v>
      </c>
      <c r="AN2703" s="222"/>
      <c r="AO2703" s="15"/>
      <c r="AP2703" s="16"/>
    </row>
    <row r="2704" spans="1:42" ht="22.5" hidden="1" customHeight="1" x14ac:dyDescent="0.25">
      <c r="A2704" s="83" t="str">
        <f t="shared" ca="1" si="659"/>
        <v>2596.</v>
      </c>
      <c r="B2704" s="26">
        <v>4226</v>
      </c>
      <c r="C2704" s="47" t="s">
        <v>2006</v>
      </c>
      <c r="D2704" s="26">
        <v>1989</v>
      </c>
      <c r="E2704" s="135" t="s">
        <v>2957</v>
      </c>
      <c r="F2704" s="83" t="s">
        <v>2958</v>
      </c>
      <c r="G2704" s="26">
        <v>9</v>
      </c>
      <c r="H2704" s="26">
        <v>4</v>
      </c>
      <c r="I2704" s="205">
        <v>7835.6</v>
      </c>
      <c r="J2704" s="205">
        <v>7866.3</v>
      </c>
      <c r="K2704" s="205">
        <v>7850.5</v>
      </c>
      <c r="L2704" s="219">
        <v>359</v>
      </c>
      <c r="M2704" s="214">
        <f t="shared" si="656"/>
        <v>12424640</v>
      </c>
      <c r="N2704" s="205"/>
      <c r="O2704" s="211"/>
      <c r="P2704" s="205"/>
      <c r="Q2704" s="205">
        <f t="shared" si="657"/>
        <v>12424640</v>
      </c>
      <c r="R2704" s="205"/>
      <c r="S2704" s="219">
        <v>4</v>
      </c>
      <c r="T2704" s="205">
        <f t="shared" ref="T2704:T2705" si="660">S2704*3106160</f>
        <v>12424640</v>
      </c>
      <c r="U2704" s="205"/>
      <c r="V2704" s="205"/>
      <c r="W2704" s="205"/>
      <c r="X2704" s="205"/>
      <c r="Y2704" s="205"/>
      <c r="Z2704" s="205"/>
      <c r="AA2704" s="205"/>
      <c r="AB2704" s="205"/>
      <c r="AC2704" s="209"/>
      <c r="AD2704" s="209"/>
      <c r="AE2704" s="205"/>
      <c r="AF2704" s="205"/>
      <c r="AG2704" s="221">
        <v>2025</v>
      </c>
      <c r="AH2704" s="287"/>
      <c r="AI2704" s="175"/>
      <c r="AJ2704" s="152"/>
      <c r="AK2704" s="15">
        <f t="shared" ca="1" si="655"/>
        <v>2596</v>
      </c>
      <c r="AL2704" s="15" t="s">
        <v>155</v>
      </c>
      <c r="AM2704" s="15" t="str">
        <f t="shared" ca="1" si="658"/>
        <v>2596.</v>
      </c>
      <c r="AN2704" s="222"/>
      <c r="AO2704" s="15"/>
      <c r="AP2704" s="16"/>
    </row>
    <row r="2705" spans="1:42" ht="23.25" hidden="1" customHeight="1" x14ac:dyDescent="0.25">
      <c r="A2705" s="83" t="str">
        <f t="shared" ca="1" si="659"/>
        <v>2597.</v>
      </c>
      <c r="B2705" s="26">
        <v>4229</v>
      </c>
      <c r="C2705" s="47" t="s">
        <v>2007</v>
      </c>
      <c r="D2705" s="26">
        <v>1989</v>
      </c>
      <c r="E2705" s="135" t="s">
        <v>2957</v>
      </c>
      <c r="F2705" s="83" t="s">
        <v>2958</v>
      </c>
      <c r="G2705" s="26">
        <v>9</v>
      </c>
      <c r="H2705" s="26">
        <v>2</v>
      </c>
      <c r="I2705" s="205">
        <v>3871.4</v>
      </c>
      <c r="J2705" s="205">
        <v>3871.4</v>
      </c>
      <c r="K2705" s="205">
        <v>3871.4</v>
      </c>
      <c r="L2705" s="219">
        <v>168</v>
      </c>
      <c r="M2705" s="214">
        <f t="shared" si="656"/>
        <v>7840786</v>
      </c>
      <c r="N2705" s="205"/>
      <c r="O2705" s="211"/>
      <c r="P2705" s="205"/>
      <c r="Q2705" s="205">
        <f t="shared" si="657"/>
        <v>7840786</v>
      </c>
      <c r="R2705" s="205"/>
      <c r="S2705" s="219">
        <v>2</v>
      </c>
      <c r="T2705" s="205">
        <f t="shared" si="660"/>
        <v>6212320</v>
      </c>
      <c r="U2705" s="205"/>
      <c r="V2705" s="205"/>
      <c r="W2705" s="205"/>
      <c r="X2705" s="205"/>
      <c r="Y2705" s="205">
        <v>1146</v>
      </c>
      <c r="Z2705" s="205">
        <f>Y2705*1421</f>
        <v>1628466</v>
      </c>
      <c r="AA2705" s="205"/>
      <c r="AB2705" s="205"/>
      <c r="AC2705" s="209"/>
      <c r="AD2705" s="209"/>
      <c r="AE2705" s="205"/>
      <c r="AF2705" s="205"/>
      <c r="AG2705" s="221">
        <v>2025</v>
      </c>
      <c r="AH2705" s="264"/>
      <c r="AI2705" s="175"/>
      <c r="AJ2705" s="152"/>
      <c r="AK2705" s="15">
        <f t="shared" ca="1" si="655"/>
        <v>2597</v>
      </c>
      <c r="AL2705" s="15" t="s">
        <v>155</v>
      </c>
      <c r="AM2705" s="15" t="str">
        <f t="shared" ca="1" si="658"/>
        <v>2597.</v>
      </c>
      <c r="AN2705" s="222"/>
      <c r="AP2705" s="16"/>
    </row>
    <row r="2706" spans="1:42" ht="23.25" hidden="1" customHeight="1" x14ac:dyDescent="0.25">
      <c r="A2706" s="83" t="str">
        <f ca="1">AM2706</f>
        <v>2598.</v>
      </c>
      <c r="B2706" s="26">
        <v>4230</v>
      </c>
      <c r="C2706" s="47" t="s">
        <v>2008</v>
      </c>
      <c r="D2706" s="26">
        <v>1989</v>
      </c>
      <c r="E2706" s="135" t="s">
        <v>2957</v>
      </c>
      <c r="F2706" s="83" t="s">
        <v>2958</v>
      </c>
      <c r="G2706" s="26">
        <v>9</v>
      </c>
      <c r="H2706" s="26">
        <v>6</v>
      </c>
      <c r="I2706" s="176">
        <v>11589.6</v>
      </c>
      <c r="J2706" s="176">
        <v>11680.2</v>
      </c>
      <c r="K2706" s="176">
        <v>11653.9</v>
      </c>
      <c r="L2706" s="32">
        <v>540</v>
      </c>
      <c r="M2706" s="303">
        <f>R2706+T2706+V2706+X2706+Z2706+AB2706+AE2706+AF2706</f>
        <v>18636960</v>
      </c>
      <c r="N2706" s="176"/>
      <c r="O2706" s="174"/>
      <c r="P2706" s="176"/>
      <c r="Q2706" s="176">
        <f>M2706</f>
        <v>18636960</v>
      </c>
      <c r="R2706" s="176"/>
      <c r="S2706" s="32">
        <v>6</v>
      </c>
      <c r="T2706" s="176">
        <v>18636960</v>
      </c>
      <c r="U2706" s="176"/>
      <c r="V2706" s="176"/>
      <c r="W2706" s="176"/>
      <c r="X2706" s="176"/>
      <c r="Y2706" s="176"/>
      <c r="Z2706" s="176"/>
      <c r="AA2706" s="176"/>
      <c r="AB2706" s="176"/>
      <c r="AC2706" s="316"/>
      <c r="AD2706" s="316"/>
      <c r="AE2706" s="176"/>
      <c r="AF2706" s="176"/>
      <c r="AG2706" s="317">
        <v>2025</v>
      </c>
      <c r="AH2706" s="158"/>
      <c r="AI2706" s="175"/>
      <c r="AJ2706" s="164"/>
      <c r="AK2706" s="15">
        <f t="shared" ca="1" si="655"/>
        <v>2598</v>
      </c>
      <c r="AL2706" s="15" t="s">
        <v>155</v>
      </c>
      <c r="AM2706" s="15" t="str">
        <f t="shared" ca="1" si="658"/>
        <v>2598.</v>
      </c>
      <c r="AN2706" s="179"/>
      <c r="AP2706" s="16"/>
    </row>
    <row r="2707" spans="1:42" ht="22.5" hidden="1" customHeight="1" x14ac:dyDescent="0.25">
      <c r="A2707" s="83" t="str">
        <f t="shared" ref="A2707:A2770" ca="1" si="661">AM2707</f>
        <v>2599.</v>
      </c>
      <c r="B2707" s="26">
        <v>5160</v>
      </c>
      <c r="C2707" s="242" t="s">
        <v>2009</v>
      </c>
      <c r="D2707" s="26">
        <v>1991</v>
      </c>
      <c r="E2707" s="135" t="s">
        <v>2957</v>
      </c>
      <c r="F2707" s="83" t="s">
        <v>2958</v>
      </c>
      <c r="G2707" s="26">
        <v>9</v>
      </c>
      <c r="H2707" s="26">
        <v>8</v>
      </c>
      <c r="I2707" s="205">
        <v>15360.1</v>
      </c>
      <c r="J2707" s="205">
        <v>9228.4</v>
      </c>
      <c r="K2707" s="205">
        <v>9228.4</v>
      </c>
      <c r="L2707" s="219">
        <v>755</v>
      </c>
      <c r="M2707" s="205">
        <f t="shared" ref="M2707:M2770" si="662">R2707+T2707+V2707+X2707+Z2707+AB2707+AE2707+AF2707</f>
        <v>24849280</v>
      </c>
      <c r="N2707" s="205"/>
      <c r="O2707" s="211"/>
      <c r="P2707" s="205"/>
      <c r="Q2707" s="205">
        <f t="shared" ref="Q2707:Q2770" si="663">M2707</f>
        <v>24849280</v>
      </c>
      <c r="R2707" s="205"/>
      <c r="S2707" s="219">
        <v>8</v>
      </c>
      <c r="T2707" s="205">
        <f t="shared" ref="T2707" si="664">S2707*3106160</f>
        <v>24849280</v>
      </c>
      <c r="U2707" s="205"/>
      <c r="V2707" s="205"/>
      <c r="W2707" s="205"/>
      <c r="X2707" s="205"/>
      <c r="Y2707" s="205"/>
      <c r="Z2707" s="205"/>
      <c r="AA2707" s="205"/>
      <c r="AB2707" s="205"/>
      <c r="AC2707" s="205"/>
      <c r="AD2707" s="205"/>
      <c r="AE2707" s="205"/>
      <c r="AF2707" s="205"/>
      <c r="AG2707" s="221">
        <v>2025</v>
      </c>
      <c r="AH2707" s="264"/>
      <c r="AI2707" s="175"/>
      <c r="AJ2707" s="152"/>
      <c r="AK2707" s="15">
        <f t="shared" ca="1" si="655"/>
        <v>2599</v>
      </c>
      <c r="AL2707" s="15" t="s">
        <v>155</v>
      </c>
      <c r="AM2707" s="15" t="str">
        <f t="shared" ca="1" si="658"/>
        <v>2599.</v>
      </c>
      <c r="AN2707" s="222"/>
      <c r="AO2707" s="15"/>
      <c r="AP2707" s="16"/>
    </row>
    <row r="2708" spans="1:42" ht="22.5" hidden="1" customHeight="1" x14ac:dyDescent="0.25">
      <c r="A2708" s="83" t="str">
        <f t="shared" ca="1" si="661"/>
        <v>2600.</v>
      </c>
      <c r="B2708" s="26">
        <v>4673</v>
      </c>
      <c r="C2708" s="313" t="s">
        <v>2010</v>
      </c>
      <c r="D2708" s="26">
        <v>1989</v>
      </c>
      <c r="E2708" s="135" t="s">
        <v>2957</v>
      </c>
      <c r="F2708" s="83" t="s">
        <v>2958</v>
      </c>
      <c r="G2708" s="26">
        <v>5</v>
      </c>
      <c r="H2708" s="26">
        <v>3</v>
      </c>
      <c r="I2708" s="214">
        <v>3255.3</v>
      </c>
      <c r="J2708" s="214">
        <v>3146.9</v>
      </c>
      <c r="K2708" s="214">
        <v>3146.9</v>
      </c>
      <c r="L2708" s="263">
        <v>135</v>
      </c>
      <c r="M2708" s="214">
        <f t="shared" si="662"/>
        <v>6160537</v>
      </c>
      <c r="N2708" s="205"/>
      <c r="O2708" s="211"/>
      <c r="P2708" s="205"/>
      <c r="Q2708" s="205">
        <f t="shared" si="663"/>
        <v>6160537</v>
      </c>
      <c r="R2708" s="205">
        <v>6160537</v>
      </c>
      <c r="S2708" s="219"/>
      <c r="T2708" s="205"/>
      <c r="U2708" s="205"/>
      <c r="V2708" s="205"/>
      <c r="W2708" s="205"/>
      <c r="X2708" s="205"/>
      <c r="Y2708" s="205"/>
      <c r="Z2708" s="205"/>
      <c r="AA2708" s="205"/>
      <c r="AB2708" s="205"/>
      <c r="AC2708" s="205"/>
      <c r="AD2708" s="205"/>
      <c r="AE2708" s="205"/>
      <c r="AF2708" s="205"/>
      <c r="AG2708" s="221">
        <v>2025</v>
      </c>
      <c r="AH2708" s="165"/>
      <c r="AI2708" s="175"/>
      <c r="AJ2708" s="152"/>
      <c r="AK2708" s="15">
        <f t="shared" ca="1" si="655"/>
        <v>2600</v>
      </c>
      <c r="AL2708" s="15" t="s">
        <v>155</v>
      </c>
      <c r="AM2708" s="15" t="str">
        <f t="shared" ca="1" si="658"/>
        <v>2600.</v>
      </c>
      <c r="AN2708" s="222"/>
      <c r="AO2708" s="15"/>
      <c r="AP2708" s="16"/>
    </row>
    <row r="2709" spans="1:42" ht="22.5" hidden="1" customHeight="1" x14ac:dyDescent="0.25">
      <c r="A2709" s="83" t="str">
        <f t="shared" ca="1" si="661"/>
        <v>2601.</v>
      </c>
      <c r="B2709" s="26">
        <v>4714</v>
      </c>
      <c r="C2709" s="313" t="s">
        <v>2011</v>
      </c>
      <c r="D2709" s="26">
        <v>1989</v>
      </c>
      <c r="E2709" s="135" t="s">
        <v>2957</v>
      </c>
      <c r="F2709" s="83" t="s">
        <v>2959</v>
      </c>
      <c r="G2709" s="26">
        <v>12</v>
      </c>
      <c r="H2709" s="26">
        <v>1</v>
      </c>
      <c r="I2709" s="214">
        <v>4765.6000000000004</v>
      </c>
      <c r="J2709" s="214">
        <v>4023.6</v>
      </c>
      <c r="K2709" s="214">
        <v>3957</v>
      </c>
      <c r="L2709" s="263">
        <v>197</v>
      </c>
      <c r="M2709" s="214">
        <f t="shared" si="662"/>
        <v>6212320</v>
      </c>
      <c r="N2709" s="205"/>
      <c r="O2709" s="211"/>
      <c r="P2709" s="205"/>
      <c r="Q2709" s="205">
        <f t="shared" si="663"/>
        <v>6212320</v>
      </c>
      <c r="R2709" s="205"/>
      <c r="S2709" s="219">
        <v>2</v>
      </c>
      <c r="T2709" s="205">
        <f>S2709*3106160</f>
        <v>6212320</v>
      </c>
      <c r="U2709" s="205"/>
      <c r="V2709" s="205"/>
      <c r="W2709" s="205"/>
      <c r="X2709" s="205"/>
      <c r="Y2709" s="205"/>
      <c r="Z2709" s="205"/>
      <c r="AA2709" s="205"/>
      <c r="AB2709" s="205"/>
      <c r="AC2709" s="205"/>
      <c r="AD2709" s="205"/>
      <c r="AE2709" s="205"/>
      <c r="AF2709" s="205"/>
      <c r="AG2709" s="221">
        <v>2025</v>
      </c>
      <c r="AH2709" s="264"/>
      <c r="AI2709" s="175"/>
      <c r="AJ2709" s="152"/>
      <c r="AK2709" s="15">
        <f t="shared" ca="1" si="655"/>
        <v>2601</v>
      </c>
      <c r="AL2709" s="15" t="s">
        <v>155</v>
      </c>
      <c r="AM2709" s="15" t="str">
        <f t="shared" ca="1" si="658"/>
        <v>2601.</v>
      </c>
      <c r="AN2709" s="222"/>
      <c r="AO2709" s="15"/>
      <c r="AP2709" s="16"/>
    </row>
    <row r="2710" spans="1:42" ht="22.5" hidden="1" customHeight="1" x14ac:dyDescent="0.25">
      <c r="A2710" s="83" t="str">
        <f t="shared" ca="1" si="661"/>
        <v>2602.</v>
      </c>
      <c r="B2710" s="26">
        <v>4715</v>
      </c>
      <c r="C2710" s="313" t="s">
        <v>2012</v>
      </c>
      <c r="D2710" s="26">
        <v>1989</v>
      </c>
      <c r="E2710" s="135" t="s">
        <v>2957</v>
      </c>
      <c r="F2710" s="83" t="s">
        <v>2958</v>
      </c>
      <c r="G2710" s="26">
        <v>10</v>
      </c>
      <c r="H2710" s="26">
        <v>4</v>
      </c>
      <c r="I2710" s="214">
        <v>10939.8</v>
      </c>
      <c r="J2710" s="214">
        <v>6572.6</v>
      </c>
      <c r="K2710" s="214">
        <v>6572.6</v>
      </c>
      <c r="L2710" s="263">
        <v>511</v>
      </c>
      <c r="M2710" s="214">
        <f t="shared" si="662"/>
        <v>33172027.66</v>
      </c>
      <c r="N2710" s="205"/>
      <c r="O2710" s="211"/>
      <c r="P2710" s="205"/>
      <c r="Q2710" s="205">
        <f t="shared" si="663"/>
        <v>33172027.66</v>
      </c>
      <c r="R2710" s="205">
        <v>17641227.66</v>
      </c>
      <c r="S2710" s="219">
        <v>5</v>
      </c>
      <c r="T2710" s="205">
        <f>S2710*3106160</f>
        <v>15530800</v>
      </c>
      <c r="U2710" s="205"/>
      <c r="V2710" s="205"/>
      <c r="W2710" s="205"/>
      <c r="X2710" s="205"/>
      <c r="Y2710" s="205"/>
      <c r="Z2710" s="205"/>
      <c r="AA2710" s="205"/>
      <c r="AB2710" s="205"/>
      <c r="AC2710" s="205"/>
      <c r="AD2710" s="205"/>
      <c r="AE2710" s="205"/>
      <c r="AF2710" s="205"/>
      <c r="AG2710" s="221">
        <v>2025</v>
      </c>
      <c r="AH2710" s="158"/>
      <c r="AI2710" s="175"/>
      <c r="AJ2710" s="152"/>
      <c r="AK2710" s="15">
        <f t="shared" ca="1" si="655"/>
        <v>2602</v>
      </c>
      <c r="AL2710" s="15" t="s">
        <v>155</v>
      </c>
      <c r="AM2710" s="15" t="str">
        <f t="shared" ca="1" si="658"/>
        <v>2602.</v>
      </c>
      <c r="AN2710" s="222"/>
      <c r="AO2710" s="15"/>
      <c r="AP2710" s="16"/>
    </row>
    <row r="2711" spans="1:42" ht="22.5" hidden="1" customHeight="1" x14ac:dyDescent="0.25">
      <c r="A2711" s="83" t="str">
        <f t="shared" ca="1" si="661"/>
        <v>2603.</v>
      </c>
      <c r="B2711" s="26">
        <v>5040</v>
      </c>
      <c r="C2711" s="313" t="s">
        <v>2014</v>
      </c>
      <c r="D2711" s="26">
        <v>1960</v>
      </c>
      <c r="E2711" s="135" t="s">
        <v>2957</v>
      </c>
      <c r="F2711" s="83" t="s">
        <v>2959</v>
      </c>
      <c r="G2711" s="26">
        <v>2</v>
      </c>
      <c r="H2711" s="26">
        <v>2</v>
      </c>
      <c r="I2711" s="205">
        <v>627</v>
      </c>
      <c r="J2711" s="205">
        <v>576.4</v>
      </c>
      <c r="K2711" s="205">
        <v>576.4</v>
      </c>
      <c r="L2711" s="219">
        <v>27</v>
      </c>
      <c r="M2711" s="214">
        <f t="shared" si="662"/>
        <v>631083</v>
      </c>
      <c r="N2711" s="205"/>
      <c r="O2711" s="211"/>
      <c r="P2711" s="205"/>
      <c r="Q2711" s="205">
        <f t="shared" si="663"/>
        <v>631083</v>
      </c>
      <c r="R2711" s="205">
        <f>255723+375360</f>
        <v>631083</v>
      </c>
      <c r="S2711" s="219"/>
      <c r="T2711" s="205"/>
      <c r="U2711" s="205"/>
      <c r="V2711" s="205"/>
      <c r="W2711" s="205"/>
      <c r="X2711" s="205"/>
      <c r="Y2711" s="205"/>
      <c r="Z2711" s="205"/>
      <c r="AA2711" s="205"/>
      <c r="AB2711" s="205"/>
      <c r="AC2711" s="205"/>
      <c r="AD2711" s="205"/>
      <c r="AE2711" s="205"/>
      <c r="AF2711" s="205"/>
      <c r="AG2711" s="221">
        <v>2025</v>
      </c>
      <c r="AH2711" s="165"/>
      <c r="AI2711" s="175"/>
      <c r="AJ2711" s="152"/>
      <c r="AK2711" s="15">
        <f t="shared" ca="1" si="655"/>
        <v>2603</v>
      </c>
      <c r="AL2711" s="15" t="s">
        <v>155</v>
      </c>
      <c r="AM2711" s="15" t="str">
        <f t="shared" ca="1" si="658"/>
        <v>2603.</v>
      </c>
      <c r="AN2711" s="222"/>
      <c r="AO2711" s="15"/>
      <c r="AP2711" s="16"/>
    </row>
    <row r="2712" spans="1:42" ht="22.5" hidden="1" customHeight="1" x14ac:dyDescent="0.25">
      <c r="A2712" s="83" t="str">
        <f t="shared" ca="1" si="661"/>
        <v>2604.</v>
      </c>
      <c r="B2712" s="26">
        <v>4212</v>
      </c>
      <c r="C2712" s="313" t="s">
        <v>2015</v>
      </c>
      <c r="D2712" s="26">
        <v>1990</v>
      </c>
      <c r="E2712" s="135" t="s">
        <v>2957</v>
      </c>
      <c r="F2712" s="83" t="s">
        <v>2959</v>
      </c>
      <c r="G2712" s="26">
        <v>5</v>
      </c>
      <c r="H2712" s="26">
        <v>6</v>
      </c>
      <c r="I2712" s="214">
        <v>3792.6</v>
      </c>
      <c r="J2712" s="214">
        <v>3792.6</v>
      </c>
      <c r="K2712" s="214">
        <v>3792.6</v>
      </c>
      <c r="L2712" s="263">
        <v>197</v>
      </c>
      <c r="M2712" s="214">
        <f t="shared" si="662"/>
        <v>13480489.5</v>
      </c>
      <c r="N2712" s="205"/>
      <c r="O2712" s="211"/>
      <c r="P2712" s="205"/>
      <c r="Q2712" s="205">
        <f t="shared" si="663"/>
        <v>13480489.5</v>
      </c>
      <c r="R2712" s="205">
        <v>13480489.5</v>
      </c>
      <c r="S2712" s="219"/>
      <c r="T2712" s="205"/>
      <c r="U2712" s="205"/>
      <c r="V2712" s="205"/>
      <c r="W2712" s="205"/>
      <c r="X2712" s="205"/>
      <c r="Y2712" s="205"/>
      <c r="Z2712" s="205"/>
      <c r="AA2712" s="205"/>
      <c r="AB2712" s="205"/>
      <c r="AC2712" s="205"/>
      <c r="AD2712" s="205"/>
      <c r="AE2712" s="205"/>
      <c r="AF2712" s="205"/>
      <c r="AG2712" s="221">
        <v>2025</v>
      </c>
      <c r="AH2712" s="165"/>
      <c r="AI2712" s="175"/>
      <c r="AJ2712" s="152"/>
      <c r="AK2712" s="15">
        <f t="shared" ca="1" si="655"/>
        <v>2604</v>
      </c>
      <c r="AL2712" s="15" t="s">
        <v>155</v>
      </c>
      <c r="AM2712" s="15" t="str">
        <f t="shared" ca="1" si="658"/>
        <v>2604.</v>
      </c>
      <c r="AN2712" s="222"/>
      <c r="AO2712" s="15"/>
      <c r="AP2712" s="16"/>
    </row>
    <row r="2713" spans="1:42" ht="23.25" hidden="1" customHeight="1" x14ac:dyDescent="0.25">
      <c r="A2713" s="83" t="str">
        <f t="shared" ca="1" si="661"/>
        <v>2605.</v>
      </c>
      <c r="B2713" s="26">
        <v>4668</v>
      </c>
      <c r="C2713" s="47" t="s">
        <v>2017</v>
      </c>
      <c r="D2713" s="26">
        <v>1990</v>
      </c>
      <c r="E2713" s="135" t="s">
        <v>2957</v>
      </c>
      <c r="F2713" s="83" t="s">
        <v>2958</v>
      </c>
      <c r="G2713" s="26">
        <v>10</v>
      </c>
      <c r="H2713" s="26">
        <v>7</v>
      </c>
      <c r="I2713" s="214">
        <v>15317.2</v>
      </c>
      <c r="J2713" s="214">
        <v>14728.6</v>
      </c>
      <c r="K2713" s="214">
        <v>14686.9</v>
      </c>
      <c r="L2713" s="263">
        <v>711</v>
      </c>
      <c r="M2713" s="214">
        <f t="shared" si="662"/>
        <v>15153599.809999999</v>
      </c>
      <c r="N2713" s="205"/>
      <c r="O2713" s="211"/>
      <c r="P2713" s="205"/>
      <c r="Q2713" s="205">
        <f t="shared" si="663"/>
        <v>15153599.809999999</v>
      </c>
      <c r="R2713" s="205"/>
      <c r="S2713" s="219"/>
      <c r="T2713" s="205"/>
      <c r="U2713" s="205">
        <v>4272.2299999999996</v>
      </c>
      <c r="V2713" s="205">
        <f>U2713*3547</f>
        <v>15153599.809999999</v>
      </c>
      <c r="W2713" s="205"/>
      <c r="X2713" s="205"/>
      <c r="Y2713" s="205"/>
      <c r="Z2713" s="205"/>
      <c r="AA2713" s="205"/>
      <c r="AB2713" s="205"/>
      <c r="AC2713" s="209"/>
      <c r="AD2713" s="209"/>
      <c r="AE2713" s="205"/>
      <c r="AF2713" s="205"/>
      <c r="AG2713" s="221">
        <v>2025</v>
      </c>
      <c r="AH2713" s="158"/>
      <c r="AI2713" s="175"/>
      <c r="AJ2713" s="218"/>
      <c r="AK2713" s="15">
        <f t="shared" ca="1" si="655"/>
        <v>2605</v>
      </c>
      <c r="AL2713" s="15" t="s">
        <v>155</v>
      </c>
      <c r="AM2713" s="15" t="str">
        <f t="shared" ca="1" si="658"/>
        <v>2605.</v>
      </c>
      <c r="AN2713" s="222"/>
      <c r="AP2713" s="16"/>
    </row>
    <row r="2714" spans="1:42" ht="22.5" hidden="1" customHeight="1" x14ac:dyDescent="0.25">
      <c r="A2714" s="83" t="str">
        <f t="shared" ca="1" si="661"/>
        <v>2606.</v>
      </c>
      <c r="B2714" s="26">
        <v>4713</v>
      </c>
      <c r="C2714" s="313" t="s">
        <v>2018</v>
      </c>
      <c r="D2714" s="26">
        <v>1990</v>
      </c>
      <c r="E2714" s="135" t="s">
        <v>2957</v>
      </c>
      <c r="F2714" s="83" t="s">
        <v>2958</v>
      </c>
      <c r="G2714" s="26">
        <v>9</v>
      </c>
      <c r="H2714" s="26">
        <v>2</v>
      </c>
      <c r="I2714" s="214">
        <v>4392.6000000000004</v>
      </c>
      <c r="J2714" s="205">
        <v>3923.1</v>
      </c>
      <c r="K2714" s="214">
        <v>3923.1</v>
      </c>
      <c r="L2714" s="263">
        <v>181</v>
      </c>
      <c r="M2714" s="214">
        <f t="shared" si="662"/>
        <v>8401883.0999999996</v>
      </c>
      <c r="N2714" s="205"/>
      <c r="O2714" s="211"/>
      <c r="P2714" s="205"/>
      <c r="Q2714" s="205">
        <f t="shared" si="663"/>
        <v>8401883.0999999996</v>
      </c>
      <c r="R2714" s="205"/>
      <c r="S2714" s="219">
        <v>2</v>
      </c>
      <c r="T2714" s="205">
        <f>S2714*3106160</f>
        <v>6212320</v>
      </c>
      <c r="U2714" s="205">
        <v>617.29999999999995</v>
      </c>
      <c r="V2714" s="205">
        <f>U2714*3547</f>
        <v>2189563.0999999996</v>
      </c>
      <c r="W2714" s="205"/>
      <c r="X2714" s="205"/>
      <c r="Y2714" s="205"/>
      <c r="Z2714" s="205"/>
      <c r="AA2714" s="205"/>
      <c r="AB2714" s="205"/>
      <c r="AC2714" s="205"/>
      <c r="AD2714" s="205"/>
      <c r="AE2714" s="205"/>
      <c r="AF2714" s="205"/>
      <c r="AG2714" s="221">
        <v>2025</v>
      </c>
      <c r="AH2714" s="264"/>
      <c r="AI2714" s="175"/>
      <c r="AJ2714" s="152"/>
      <c r="AK2714" s="15">
        <f t="shared" ca="1" si="655"/>
        <v>2606</v>
      </c>
      <c r="AL2714" s="15" t="s">
        <v>155</v>
      </c>
      <c r="AM2714" s="15" t="str">
        <f t="shared" ca="1" si="658"/>
        <v>2606.</v>
      </c>
      <c r="AN2714" s="222"/>
      <c r="AO2714" s="15"/>
      <c r="AP2714" s="16"/>
    </row>
    <row r="2715" spans="1:42" ht="22.5" hidden="1" customHeight="1" x14ac:dyDescent="0.25">
      <c r="A2715" s="83" t="str">
        <f t="shared" ca="1" si="661"/>
        <v>2607.</v>
      </c>
      <c r="B2715" s="26">
        <v>4716</v>
      </c>
      <c r="C2715" s="313" t="s">
        <v>2019</v>
      </c>
      <c r="D2715" s="26">
        <v>1990</v>
      </c>
      <c r="E2715" s="135" t="s">
        <v>2957</v>
      </c>
      <c r="F2715" s="83" t="s">
        <v>2958</v>
      </c>
      <c r="G2715" s="26">
        <v>9</v>
      </c>
      <c r="H2715" s="26">
        <v>4</v>
      </c>
      <c r="I2715" s="214">
        <v>7729.1</v>
      </c>
      <c r="J2715" s="214">
        <v>4652.5</v>
      </c>
      <c r="K2715" s="214">
        <v>4652.5</v>
      </c>
      <c r="L2715" s="263">
        <v>368</v>
      </c>
      <c r="M2715" s="214">
        <f t="shared" si="662"/>
        <v>24888376.93</v>
      </c>
      <c r="N2715" s="205"/>
      <c r="O2715" s="211"/>
      <c r="P2715" s="205"/>
      <c r="Q2715" s="205">
        <f t="shared" si="663"/>
        <v>24888376.93</v>
      </c>
      <c r="R2715" s="205">
        <v>12463736.93</v>
      </c>
      <c r="S2715" s="219">
        <v>4</v>
      </c>
      <c r="T2715" s="205">
        <f>S2715*3106160</f>
        <v>12424640</v>
      </c>
      <c r="U2715" s="205"/>
      <c r="V2715" s="205"/>
      <c r="W2715" s="205"/>
      <c r="X2715" s="205"/>
      <c r="Y2715" s="205"/>
      <c r="Z2715" s="205"/>
      <c r="AA2715" s="205"/>
      <c r="AB2715" s="205"/>
      <c r="AC2715" s="205"/>
      <c r="AD2715" s="205"/>
      <c r="AE2715" s="205"/>
      <c r="AF2715" s="205"/>
      <c r="AG2715" s="221">
        <v>2025</v>
      </c>
      <c r="AH2715" s="158"/>
      <c r="AI2715" s="175"/>
      <c r="AJ2715" s="152"/>
      <c r="AK2715" s="15">
        <f t="shared" ca="1" si="655"/>
        <v>2607</v>
      </c>
      <c r="AL2715" s="15" t="s">
        <v>155</v>
      </c>
      <c r="AM2715" s="15" t="str">
        <f t="shared" ca="1" si="658"/>
        <v>2607.</v>
      </c>
      <c r="AN2715" s="222"/>
      <c r="AO2715" s="15"/>
      <c r="AP2715" s="16"/>
    </row>
    <row r="2716" spans="1:42" ht="25.5" hidden="1" customHeight="1" x14ac:dyDescent="0.25">
      <c r="A2716" s="83" t="str">
        <f t="shared" ca="1" si="661"/>
        <v>2608.</v>
      </c>
      <c r="B2716" s="26">
        <v>4413</v>
      </c>
      <c r="C2716" s="313" t="s">
        <v>2020</v>
      </c>
      <c r="D2716" s="26">
        <v>1991</v>
      </c>
      <c r="E2716" s="135" t="s">
        <v>2957</v>
      </c>
      <c r="F2716" s="83" t="s">
        <v>2959</v>
      </c>
      <c r="G2716" s="26">
        <v>9</v>
      </c>
      <c r="H2716" s="26">
        <v>8</v>
      </c>
      <c r="I2716" s="214">
        <v>16797.599999999999</v>
      </c>
      <c r="J2716" s="205">
        <v>16506.7</v>
      </c>
      <c r="K2716" s="214">
        <v>16506.7</v>
      </c>
      <c r="L2716" s="263">
        <v>755</v>
      </c>
      <c r="M2716" s="214">
        <f t="shared" si="662"/>
        <v>16618191.580000002</v>
      </c>
      <c r="N2716" s="205"/>
      <c r="O2716" s="211"/>
      <c r="P2716" s="205"/>
      <c r="Q2716" s="205">
        <f t="shared" si="663"/>
        <v>16618191.580000002</v>
      </c>
      <c r="R2716" s="205"/>
      <c r="S2716" s="219"/>
      <c r="T2716" s="205"/>
      <c r="U2716" s="205">
        <v>4685.1400000000003</v>
      </c>
      <c r="V2716" s="205">
        <f>U2716*3547</f>
        <v>16618191.580000002</v>
      </c>
      <c r="W2716" s="205"/>
      <c r="X2716" s="205"/>
      <c r="Y2716" s="205"/>
      <c r="Z2716" s="205"/>
      <c r="AA2716" s="205"/>
      <c r="AB2716" s="205"/>
      <c r="AC2716" s="205"/>
      <c r="AD2716" s="205"/>
      <c r="AE2716" s="205"/>
      <c r="AF2716" s="205"/>
      <c r="AG2716" s="221">
        <v>2025</v>
      </c>
      <c r="AH2716" s="158"/>
      <c r="AI2716" s="175"/>
      <c r="AJ2716" s="218"/>
      <c r="AK2716" s="15">
        <f t="shared" ca="1" si="655"/>
        <v>2608</v>
      </c>
      <c r="AL2716" s="15" t="s">
        <v>155</v>
      </c>
      <c r="AM2716" s="15" t="str">
        <f t="shared" ca="1" si="658"/>
        <v>2608.</v>
      </c>
      <c r="AN2716" s="222"/>
      <c r="AO2716" s="15"/>
      <c r="AP2716" s="16"/>
    </row>
    <row r="2717" spans="1:42" ht="22.5" hidden="1" customHeight="1" x14ac:dyDescent="0.25">
      <c r="A2717" s="83" t="str">
        <f t="shared" ca="1" si="661"/>
        <v>2609.</v>
      </c>
      <c r="B2717" s="26">
        <v>5049</v>
      </c>
      <c r="C2717" s="313" t="s">
        <v>2021</v>
      </c>
      <c r="D2717" s="26">
        <v>1991</v>
      </c>
      <c r="E2717" s="135" t="s">
        <v>2957</v>
      </c>
      <c r="F2717" s="83" t="s">
        <v>2959</v>
      </c>
      <c r="G2717" s="26">
        <v>5</v>
      </c>
      <c r="H2717" s="26">
        <v>5</v>
      </c>
      <c r="I2717" s="214">
        <v>2956.7</v>
      </c>
      <c r="J2717" s="205">
        <v>2956.7</v>
      </c>
      <c r="K2717" s="214">
        <v>2956.7</v>
      </c>
      <c r="L2717" s="263">
        <v>140</v>
      </c>
      <c r="M2717" s="214">
        <f t="shared" si="662"/>
        <v>3330600</v>
      </c>
      <c r="N2717" s="205"/>
      <c r="O2717" s="211"/>
      <c r="P2717" s="205"/>
      <c r="Q2717" s="205">
        <f t="shared" si="663"/>
        <v>3330600</v>
      </c>
      <c r="R2717" s="205">
        <v>3330600</v>
      </c>
      <c r="S2717" s="219"/>
      <c r="T2717" s="205"/>
      <c r="U2717" s="205"/>
      <c r="V2717" s="205"/>
      <c r="W2717" s="205"/>
      <c r="X2717" s="205"/>
      <c r="Y2717" s="205"/>
      <c r="Z2717" s="205"/>
      <c r="AA2717" s="205"/>
      <c r="AB2717" s="205"/>
      <c r="AC2717" s="205"/>
      <c r="AD2717" s="205"/>
      <c r="AE2717" s="205"/>
      <c r="AF2717" s="205"/>
      <c r="AG2717" s="221">
        <v>2025</v>
      </c>
      <c r="AH2717" s="158"/>
      <c r="AI2717" s="175"/>
      <c r="AJ2717" s="152"/>
      <c r="AK2717" s="15">
        <f t="shared" ca="1" si="655"/>
        <v>2609</v>
      </c>
      <c r="AL2717" s="15" t="s">
        <v>155</v>
      </c>
      <c r="AM2717" s="15" t="str">
        <f t="shared" ca="1" si="658"/>
        <v>2609.</v>
      </c>
      <c r="AN2717" s="222"/>
      <c r="AO2717" s="15"/>
      <c r="AP2717" s="16"/>
    </row>
    <row r="2718" spans="1:42" ht="22.5" hidden="1" customHeight="1" x14ac:dyDescent="0.25">
      <c r="A2718" s="83" t="str">
        <f t="shared" ca="1" si="661"/>
        <v>2610.</v>
      </c>
      <c r="B2718" s="26">
        <v>4211</v>
      </c>
      <c r="C2718" s="313" t="s">
        <v>2022</v>
      </c>
      <c r="D2718" s="26">
        <v>1991</v>
      </c>
      <c r="E2718" s="135" t="s">
        <v>2957</v>
      </c>
      <c r="F2718" s="83" t="s">
        <v>2959</v>
      </c>
      <c r="G2718" s="26">
        <v>5</v>
      </c>
      <c r="H2718" s="26">
        <v>6</v>
      </c>
      <c r="I2718" s="214">
        <v>3814.7</v>
      </c>
      <c r="J2718" s="205">
        <v>3814.7</v>
      </c>
      <c r="K2718" s="214">
        <v>3814.7</v>
      </c>
      <c r="L2718" s="263">
        <v>183</v>
      </c>
      <c r="M2718" s="214">
        <f t="shared" si="662"/>
        <v>13521099.5</v>
      </c>
      <c r="N2718" s="205"/>
      <c r="O2718" s="211"/>
      <c r="P2718" s="205"/>
      <c r="Q2718" s="205">
        <f t="shared" si="663"/>
        <v>13521099.5</v>
      </c>
      <c r="R2718" s="205">
        <v>13521099.5</v>
      </c>
      <c r="S2718" s="219"/>
      <c r="T2718" s="205"/>
      <c r="U2718" s="205"/>
      <c r="V2718" s="205"/>
      <c r="W2718" s="205"/>
      <c r="X2718" s="205"/>
      <c r="Y2718" s="205"/>
      <c r="Z2718" s="205"/>
      <c r="AA2718" s="205"/>
      <c r="AB2718" s="205"/>
      <c r="AC2718" s="205"/>
      <c r="AD2718" s="205"/>
      <c r="AE2718" s="205"/>
      <c r="AF2718" s="205"/>
      <c r="AG2718" s="221">
        <v>2025</v>
      </c>
      <c r="AH2718" s="165"/>
      <c r="AI2718" s="175"/>
      <c r="AJ2718" s="152"/>
      <c r="AK2718" s="15">
        <f t="shared" ca="1" si="655"/>
        <v>2610</v>
      </c>
      <c r="AL2718" s="15" t="s">
        <v>155</v>
      </c>
      <c r="AM2718" s="15" t="str">
        <f t="shared" ca="1" si="658"/>
        <v>2610.</v>
      </c>
      <c r="AN2718" s="222"/>
      <c r="AO2718" s="15"/>
      <c r="AP2718" s="16"/>
    </row>
    <row r="2719" spans="1:42" ht="23.25" hidden="1" customHeight="1" x14ac:dyDescent="0.25">
      <c r="A2719" s="83" t="str">
        <f t="shared" ca="1" si="661"/>
        <v>2611.</v>
      </c>
      <c r="B2719" s="26">
        <v>4671</v>
      </c>
      <c r="C2719" s="47" t="s">
        <v>2025</v>
      </c>
      <c r="D2719" s="26">
        <v>1991</v>
      </c>
      <c r="E2719" s="135" t="s">
        <v>2957</v>
      </c>
      <c r="F2719" s="83" t="s">
        <v>2958</v>
      </c>
      <c r="G2719" s="26">
        <v>10</v>
      </c>
      <c r="H2719" s="26">
        <v>9</v>
      </c>
      <c r="I2719" s="214">
        <v>15996.7</v>
      </c>
      <c r="J2719" s="214">
        <v>15996.1</v>
      </c>
      <c r="K2719" s="214">
        <v>9667.7000000000007</v>
      </c>
      <c r="L2719" s="263">
        <v>766</v>
      </c>
      <c r="M2719" s="214">
        <f t="shared" si="662"/>
        <v>9169704.3999999985</v>
      </c>
      <c r="N2719" s="205"/>
      <c r="O2719" s="211"/>
      <c r="P2719" s="205"/>
      <c r="Q2719" s="205">
        <f t="shared" si="663"/>
        <v>9169704.3999999985</v>
      </c>
      <c r="R2719" s="205"/>
      <c r="S2719" s="219"/>
      <c r="T2719" s="205"/>
      <c r="U2719" s="205">
        <v>2585.1999999999998</v>
      </c>
      <c r="V2719" s="205">
        <f>U2719*3547</f>
        <v>9169704.3999999985</v>
      </c>
      <c r="W2719" s="205"/>
      <c r="X2719" s="205"/>
      <c r="Y2719" s="205"/>
      <c r="Z2719" s="205"/>
      <c r="AA2719" s="205"/>
      <c r="AB2719" s="205"/>
      <c r="AC2719" s="209"/>
      <c r="AD2719" s="209"/>
      <c r="AE2719" s="205"/>
      <c r="AF2719" s="205"/>
      <c r="AG2719" s="221">
        <v>2025</v>
      </c>
      <c r="AH2719" s="158"/>
      <c r="AI2719" s="175"/>
      <c r="AJ2719" s="218"/>
      <c r="AK2719" s="15">
        <f t="shared" ref="AK2719:AK2782" ca="1" si="665">MAX(AK2714:AK2718)+1</f>
        <v>2611</v>
      </c>
      <c r="AL2719" s="15" t="s">
        <v>155</v>
      </c>
      <c r="AM2719" s="15" t="str">
        <f t="shared" ca="1" si="658"/>
        <v>2611.</v>
      </c>
      <c r="AN2719" s="222"/>
      <c r="AP2719" s="16"/>
    </row>
    <row r="2720" spans="1:42" ht="22.5" hidden="1" customHeight="1" x14ac:dyDescent="0.25">
      <c r="A2720" s="83" t="str">
        <f t="shared" ca="1" si="661"/>
        <v>2612.</v>
      </c>
      <c r="B2720" s="26">
        <v>4718</v>
      </c>
      <c r="C2720" s="47" t="s">
        <v>2026</v>
      </c>
      <c r="D2720" s="26">
        <v>1991</v>
      </c>
      <c r="E2720" s="135" t="s">
        <v>2957</v>
      </c>
      <c r="F2720" s="83" t="s">
        <v>2958</v>
      </c>
      <c r="G2720" s="26">
        <v>10</v>
      </c>
      <c r="H2720" s="26">
        <v>11</v>
      </c>
      <c r="I2720" s="205">
        <v>20175.599999999999</v>
      </c>
      <c r="J2720" s="205">
        <v>20235</v>
      </c>
      <c r="K2720" s="205">
        <v>20141.7</v>
      </c>
      <c r="L2720" s="219">
        <v>921</v>
      </c>
      <c r="M2720" s="214">
        <f t="shared" si="662"/>
        <v>34167760</v>
      </c>
      <c r="N2720" s="205"/>
      <c r="O2720" s="211"/>
      <c r="P2720" s="205"/>
      <c r="Q2720" s="205">
        <f t="shared" si="663"/>
        <v>34167760</v>
      </c>
      <c r="R2720" s="205"/>
      <c r="S2720" s="219">
        <v>11</v>
      </c>
      <c r="T2720" s="205">
        <f t="shared" ref="T2720:T2723" si="666">S2720*3106160</f>
        <v>34167760</v>
      </c>
      <c r="U2720" s="205"/>
      <c r="V2720" s="205"/>
      <c r="W2720" s="205"/>
      <c r="X2720" s="205"/>
      <c r="Y2720" s="205"/>
      <c r="Z2720" s="205"/>
      <c r="AA2720" s="205"/>
      <c r="AB2720" s="205"/>
      <c r="AC2720" s="209"/>
      <c r="AD2720" s="209"/>
      <c r="AE2720" s="205"/>
      <c r="AF2720" s="205"/>
      <c r="AG2720" s="221">
        <v>2025</v>
      </c>
      <c r="AH2720" s="287"/>
      <c r="AI2720" s="175"/>
      <c r="AJ2720" s="152"/>
      <c r="AK2720" s="15">
        <f t="shared" ca="1" si="665"/>
        <v>2612</v>
      </c>
      <c r="AL2720" s="15" t="s">
        <v>155</v>
      </c>
      <c r="AM2720" s="15" t="str">
        <f t="shared" ca="1" si="658"/>
        <v>2612.</v>
      </c>
      <c r="AN2720" s="222"/>
      <c r="AO2720" s="15"/>
      <c r="AP2720" s="16"/>
    </row>
    <row r="2721" spans="1:42" ht="22.5" hidden="1" customHeight="1" x14ac:dyDescent="0.25">
      <c r="A2721" s="83" t="str">
        <f t="shared" ca="1" si="661"/>
        <v>2613.</v>
      </c>
      <c r="B2721" s="26">
        <v>5239</v>
      </c>
      <c r="C2721" s="313" t="s">
        <v>2027</v>
      </c>
      <c r="D2721" s="26">
        <v>1991</v>
      </c>
      <c r="E2721" s="135" t="s">
        <v>2957</v>
      </c>
      <c r="F2721" s="83" t="s">
        <v>2958</v>
      </c>
      <c r="G2721" s="26">
        <v>9</v>
      </c>
      <c r="H2721" s="26">
        <v>3</v>
      </c>
      <c r="I2721" s="214">
        <v>6523.7</v>
      </c>
      <c r="J2721" s="214">
        <v>6523.7</v>
      </c>
      <c r="K2721" s="214">
        <v>6523.7</v>
      </c>
      <c r="L2721" s="263">
        <v>326</v>
      </c>
      <c r="M2721" s="214">
        <f t="shared" si="662"/>
        <v>9318480</v>
      </c>
      <c r="N2721" s="205"/>
      <c r="O2721" s="211"/>
      <c r="P2721" s="205"/>
      <c r="Q2721" s="205">
        <f t="shared" si="663"/>
        <v>9318480</v>
      </c>
      <c r="R2721" s="205"/>
      <c r="S2721" s="219">
        <v>3</v>
      </c>
      <c r="T2721" s="205">
        <f t="shared" si="666"/>
        <v>9318480</v>
      </c>
      <c r="U2721" s="205"/>
      <c r="V2721" s="205"/>
      <c r="W2721" s="205"/>
      <c r="X2721" s="205"/>
      <c r="Y2721" s="205"/>
      <c r="Z2721" s="205"/>
      <c r="AA2721" s="205"/>
      <c r="AB2721" s="205"/>
      <c r="AC2721" s="205"/>
      <c r="AD2721" s="205"/>
      <c r="AE2721" s="205"/>
      <c r="AF2721" s="205"/>
      <c r="AG2721" s="221">
        <v>2025</v>
      </c>
      <c r="AH2721" s="264"/>
      <c r="AI2721" s="175"/>
      <c r="AJ2721" s="152"/>
      <c r="AK2721" s="15">
        <f t="shared" ca="1" si="665"/>
        <v>2613</v>
      </c>
      <c r="AL2721" s="15" t="s">
        <v>155</v>
      </c>
      <c r="AM2721" s="15" t="str">
        <f t="shared" ca="1" si="658"/>
        <v>2613.</v>
      </c>
      <c r="AN2721" s="222"/>
      <c r="AO2721" s="15"/>
      <c r="AP2721" s="16"/>
    </row>
    <row r="2722" spans="1:42" ht="22.5" hidden="1" customHeight="1" x14ac:dyDescent="0.25">
      <c r="A2722" s="83" t="str">
        <f t="shared" ca="1" si="661"/>
        <v>2614.</v>
      </c>
      <c r="B2722" s="144">
        <v>5394</v>
      </c>
      <c r="C2722" s="47" t="s">
        <v>2028</v>
      </c>
      <c r="D2722" s="26">
        <v>1965</v>
      </c>
      <c r="E2722" s="135" t="s">
        <v>2957</v>
      </c>
      <c r="F2722" s="83" t="s">
        <v>2958</v>
      </c>
      <c r="G2722" s="26">
        <v>9</v>
      </c>
      <c r="H2722" s="26">
        <v>4</v>
      </c>
      <c r="I2722" s="205">
        <v>3854.6</v>
      </c>
      <c r="J2722" s="205">
        <v>7808.2</v>
      </c>
      <c r="K2722" s="205">
        <v>7761.4</v>
      </c>
      <c r="L2722" s="219">
        <v>351</v>
      </c>
      <c r="M2722" s="214">
        <f t="shared" si="662"/>
        <v>3422145.5999999996</v>
      </c>
      <c r="N2722" s="205"/>
      <c r="O2722" s="211"/>
      <c r="P2722" s="205"/>
      <c r="Q2722" s="205">
        <f t="shared" si="663"/>
        <v>3422145.5999999996</v>
      </c>
      <c r="R2722" s="205"/>
      <c r="S2722" s="219"/>
      <c r="T2722" s="205"/>
      <c r="U2722" s="205">
        <v>964.8</v>
      </c>
      <c r="V2722" s="205">
        <f>U2722*3547</f>
        <v>3422145.5999999996</v>
      </c>
      <c r="W2722" s="205"/>
      <c r="X2722" s="205"/>
      <c r="Y2722" s="205"/>
      <c r="Z2722" s="205"/>
      <c r="AA2722" s="205"/>
      <c r="AB2722" s="205"/>
      <c r="AC2722" s="209"/>
      <c r="AD2722" s="209"/>
      <c r="AE2722" s="205"/>
      <c r="AF2722" s="205"/>
      <c r="AG2722" s="221">
        <v>2025</v>
      </c>
      <c r="AH2722" s="158"/>
      <c r="AI2722" s="175"/>
      <c r="AJ2722" s="218"/>
      <c r="AK2722" s="15">
        <f t="shared" ca="1" si="665"/>
        <v>2614</v>
      </c>
      <c r="AL2722" s="15" t="s">
        <v>155</v>
      </c>
      <c r="AM2722" s="15" t="str">
        <f t="shared" ca="1" si="658"/>
        <v>2614.</v>
      </c>
      <c r="AN2722" s="222"/>
      <c r="AO2722" s="15"/>
      <c r="AP2722" s="16"/>
    </row>
    <row r="2723" spans="1:42" ht="23.25" hidden="1" customHeight="1" x14ac:dyDescent="0.25">
      <c r="A2723" s="83" t="str">
        <f t="shared" ca="1" si="661"/>
        <v>2615.</v>
      </c>
      <c r="B2723" s="26">
        <v>4379</v>
      </c>
      <c r="C2723" s="40" t="s">
        <v>2029</v>
      </c>
      <c r="D2723" s="26">
        <v>1992</v>
      </c>
      <c r="E2723" s="135" t="s">
        <v>2957</v>
      </c>
      <c r="F2723" s="83" t="s">
        <v>2961</v>
      </c>
      <c r="G2723" s="26">
        <v>9</v>
      </c>
      <c r="H2723" s="26">
        <v>5</v>
      </c>
      <c r="I2723" s="205">
        <v>9811.6</v>
      </c>
      <c r="J2723" s="205">
        <v>9889.2000000000007</v>
      </c>
      <c r="K2723" s="205">
        <v>9795.7999999999993</v>
      </c>
      <c r="L2723" s="219">
        <v>419</v>
      </c>
      <c r="M2723" s="214">
        <f t="shared" si="662"/>
        <v>15530800</v>
      </c>
      <c r="N2723" s="205"/>
      <c r="O2723" s="211"/>
      <c r="P2723" s="205"/>
      <c r="Q2723" s="205">
        <f t="shared" si="663"/>
        <v>15530800</v>
      </c>
      <c r="R2723" s="205"/>
      <c r="S2723" s="219">
        <v>5</v>
      </c>
      <c r="T2723" s="205">
        <f t="shared" si="666"/>
        <v>15530800</v>
      </c>
      <c r="U2723" s="205"/>
      <c r="V2723" s="205"/>
      <c r="W2723" s="205"/>
      <c r="X2723" s="205"/>
      <c r="Y2723" s="205"/>
      <c r="Z2723" s="205"/>
      <c r="AA2723" s="205"/>
      <c r="AB2723" s="205"/>
      <c r="AC2723" s="209"/>
      <c r="AD2723" s="209"/>
      <c r="AE2723" s="205"/>
      <c r="AF2723" s="205"/>
      <c r="AG2723" s="221">
        <v>2025</v>
      </c>
      <c r="AH2723" s="264"/>
      <c r="AI2723" s="175"/>
      <c r="AJ2723" s="152"/>
      <c r="AK2723" s="15">
        <f t="shared" ca="1" si="665"/>
        <v>2615</v>
      </c>
      <c r="AL2723" s="15" t="s">
        <v>155</v>
      </c>
      <c r="AM2723" s="15" t="str">
        <f t="shared" ca="1" si="658"/>
        <v>2615.</v>
      </c>
      <c r="AN2723" s="222"/>
      <c r="AP2723" s="16"/>
    </row>
    <row r="2724" spans="1:42" ht="22.5" hidden="1" customHeight="1" x14ac:dyDescent="0.25">
      <c r="A2724" s="83" t="str">
        <f t="shared" ca="1" si="661"/>
        <v>2616.</v>
      </c>
      <c r="B2724" s="26">
        <v>5033</v>
      </c>
      <c r="C2724" s="313" t="s">
        <v>2030</v>
      </c>
      <c r="D2724" s="26">
        <v>1992</v>
      </c>
      <c r="E2724" s="135" t="s">
        <v>2957</v>
      </c>
      <c r="F2724" s="83" t="s">
        <v>2958</v>
      </c>
      <c r="G2724" s="26">
        <v>5</v>
      </c>
      <c r="H2724" s="26">
        <v>8</v>
      </c>
      <c r="I2724" s="214">
        <v>9615.4</v>
      </c>
      <c r="J2724" s="214">
        <v>8626.2999999999993</v>
      </c>
      <c r="K2724" s="214">
        <v>8623.2999999999993</v>
      </c>
      <c r="L2724" s="263">
        <v>415</v>
      </c>
      <c r="M2724" s="214">
        <f t="shared" si="662"/>
        <v>7965685</v>
      </c>
      <c r="N2724" s="205"/>
      <c r="O2724" s="211"/>
      <c r="P2724" s="205"/>
      <c r="Q2724" s="205">
        <f t="shared" si="663"/>
        <v>7965685</v>
      </c>
      <c r="R2724" s="205">
        <v>7965685</v>
      </c>
      <c r="S2724" s="219"/>
      <c r="T2724" s="205"/>
      <c r="U2724" s="205"/>
      <c r="V2724" s="205"/>
      <c r="W2724" s="205"/>
      <c r="X2724" s="205"/>
      <c r="Y2724" s="205"/>
      <c r="Z2724" s="205"/>
      <c r="AA2724" s="205"/>
      <c r="AB2724" s="205"/>
      <c r="AC2724" s="205"/>
      <c r="AD2724" s="205"/>
      <c r="AE2724" s="205"/>
      <c r="AF2724" s="205"/>
      <c r="AG2724" s="221">
        <v>2025</v>
      </c>
      <c r="AH2724" s="158"/>
      <c r="AI2724" s="175"/>
      <c r="AJ2724" s="152"/>
      <c r="AK2724" s="15">
        <f t="shared" ca="1" si="665"/>
        <v>2616</v>
      </c>
      <c r="AL2724" s="15" t="s">
        <v>155</v>
      </c>
      <c r="AM2724" s="15" t="str">
        <f t="shared" ca="1" si="658"/>
        <v>2616.</v>
      </c>
      <c r="AN2724" s="222"/>
      <c r="AO2724" s="15"/>
      <c r="AP2724" s="16"/>
    </row>
    <row r="2725" spans="1:42" ht="22.5" hidden="1" customHeight="1" x14ac:dyDescent="0.25">
      <c r="A2725" s="83" t="str">
        <f t="shared" ca="1" si="661"/>
        <v>2617.</v>
      </c>
      <c r="B2725" s="26">
        <v>4618</v>
      </c>
      <c r="C2725" s="47" t="s">
        <v>2031</v>
      </c>
      <c r="D2725" s="26">
        <v>1992</v>
      </c>
      <c r="E2725" s="135" t="s">
        <v>2957</v>
      </c>
      <c r="F2725" s="83" t="s">
        <v>2958</v>
      </c>
      <c r="G2725" s="26">
        <v>5</v>
      </c>
      <c r="H2725" s="26">
        <v>2</v>
      </c>
      <c r="I2725" s="205">
        <v>2192.3000000000002</v>
      </c>
      <c r="J2725" s="205">
        <v>2195.5</v>
      </c>
      <c r="K2725" s="205">
        <v>2195.5</v>
      </c>
      <c r="L2725" s="219">
        <v>92</v>
      </c>
      <c r="M2725" s="214">
        <f t="shared" si="662"/>
        <v>3170170</v>
      </c>
      <c r="N2725" s="205"/>
      <c r="O2725" s="211"/>
      <c r="P2725" s="205"/>
      <c r="Q2725" s="205">
        <f t="shared" si="663"/>
        <v>3170170</v>
      </c>
      <c r="R2725" s="205">
        <f>2395990+774180</f>
        <v>3170170</v>
      </c>
      <c r="S2725" s="219"/>
      <c r="T2725" s="205"/>
      <c r="U2725" s="205"/>
      <c r="V2725" s="205"/>
      <c r="W2725" s="205"/>
      <c r="X2725" s="205"/>
      <c r="Y2725" s="205"/>
      <c r="Z2725" s="205"/>
      <c r="AA2725" s="205"/>
      <c r="AB2725" s="205"/>
      <c r="AC2725" s="209"/>
      <c r="AD2725" s="209"/>
      <c r="AE2725" s="205"/>
      <c r="AF2725" s="205"/>
      <c r="AG2725" s="221">
        <v>2025</v>
      </c>
      <c r="AH2725" s="165"/>
      <c r="AI2725" s="175"/>
      <c r="AJ2725" s="152"/>
      <c r="AK2725" s="15">
        <f t="shared" ca="1" si="665"/>
        <v>2617</v>
      </c>
      <c r="AL2725" s="15" t="s">
        <v>155</v>
      </c>
      <c r="AM2725" s="15" t="str">
        <f t="shared" ca="1" si="658"/>
        <v>2617.</v>
      </c>
      <c r="AN2725" s="222"/>
      <c r="AO2725" s="15"/>
      <c r="AP2725" s="16"/>
    </row>
    <row r="2726" spans="1:42" ht="22.5" hidden="1" customHeight="1" x14ac:dyDescent="0.25">
      <c r="A2726" s="83" t="str">
        <f t="shared" ca="1" si="661"/>
        <v>2618.</v>
      </c>
      <c r="B2726" s="26">
        <v>4739</v>
      </c>
      <c r="C2726" s="47" t="s">
        <v>2032</v>
      </c>
      <c r="D2726" s="26">
        <v>1976</v>
      </c>
      <c r="E2726" s="135" t="s">
        <v>2957</v>
      </c>
      <c r="F2726" s="83" t="s">
        <v>2958</v>
      </c>
      <c r="G2726" s="26">
        <v>5</v>
      </c>
      <c r="H2726" s="26">
        <v>4</v>
      </c>
      <c r="I2726" s="205">
        <v>3458.3</v>
      </c>
      <c r="J2726" s="205">
        <v>3344.8</v>
      </c>
      <c r="K2726" s="205">
        <v>3115</v>
      </c>
      <c r="L2726" s="219">
        <v>169</v>
      </c>
      <c r="M2726" s="214">
        <f t="shared" si="662"/>
        <v>3271778.5199999996</v>
      </c>
      <c r="N2726" s="205"/>
      <c r="O2726" s="211"/>
      <c r="P2726" s="205"/>
      <c r="Q2726" s="205">
        <f t="shared" si="663"/>
        <v>3271778.5199999996</v>
      </c>
      <c r="R2726" s="205">
        <v>3271778.5199999996</v>
      </c>
      <c r="S2726" s="219"/>
      <c r="T2726" s="205"/>
      <c r="U2726" s="205"/>
      <c r="V2726" s="205"/>
      <c r="W2726" s="205"/>
      <c r="X2726" s="205"/>
      <c r="Y2726" s="205"/>
      <c r="Z2726" s="205"/>
      <c r="AA2726" s="205"/>
      <c r="AB2726" s="205"/>
      <c r="AC2726" s="205"/>
      <c r="AD2726" s="205"/>
      <c r="AE2726" s="205"/>
      <c r="AF2726" s="205"/>
      <c r="AG2726" s="221">
        <v>2025</v>
      </c>
      <c r="AH2726" s="158"/>
      <c r="AI2726" s="175"/>
      <c r="AJ2726" s="152"/>
      <c r="AK2726" s="15">
        <f t="shared" ca="1" si="665"/>
        <v>2618</v>
      </c>
      <c r="AL2726" s="15" t="s">
        <v>155</v>
      </c>
      <c r="AM2726" s="15" t="str">
        <f t="shared" ca="1" si="658"/>
        <v>2618.</v>
      </c>
      <c r="AN2726" s="222"/>
      <c r="AO2726" s="15"/>
      <c r="AP2726" s="16"/>
    </row>
    <row r="2727" spans="1:42" ht="22.5" hidden="1" customHeight="1" x14ac:dyDescent="0.25">
      <c r="A2727" s="83" t="str">
        <f t="shared" ca="1" si="661"/>
        <v>2619.</v>
      </c>
      <c r="B2727" s="26">
        <v>4325</v>
      </c>
      <c r="C2727" s="242" t="s">
        <v>2033</v>
      </c>
      <c r="D2727" s="26">
        <v>1993</v>
      </c>
      <c r="E2727" s="135" t="s">
        <v>2957</v>
      </c>
      <c r="F2727" s="83" t="s">
        <v>2959</v>
      </c>
      <c r="G2727" s="26">
        <v>4</v>
      </c>
      <c r="H2727" s="26">
        <v>5</v>
      </c>
      <c r="I2727" s="205">
        <v>3832.8</v>
      </c>
      <c r="J2727" s="205">
        <v>2141.1</v>
      </c>
      <c r="K2727" s="205">
        <v>2141.1</v>
      </c>
      <c r="L2727" s="219">
        <v>126</v>
      </c>
      <c r="M2727" s="214">
        <f t="shared" si="662"/>
        <v>6180679.5600000005</v>
      </c>
      <c r="N2727" s="205"/>
      <c r="O2727" s="211"/>
      <c r="P2727" s="205"/>
      <c r="Q2727" s="205">
        <f t="shared" si="663"/>
        <v>6180679.5600000005</v>
      </c>
      <c r="R2727" s="205">
        <v>6180679.5600000005</v>
      </c>
      <c r="S2727" s="219"/>
      <c r="T2727" s="205"/>
      <c r="U2727" s="205"/>
      <c r="V2727" s="205"/>
      <c r="W2727" s="205"/>
      <c r="X2727" s="205"/>
      <c r="Y2727" s="205"/>
      <c r="Z2727" s="205"/>
      <c r="AA2727" s="205"/>
      <c r="AB2727" s="205"/>
      <c r="AC2727" s="205"/>
      <c r="AD2727" s="205"/>
      <c r="AE2727" s="205"/>
      <c r="AF2727" s="205"/>
      <c r="AG2727" s="221">
        <v>2025</v>
      </c>
      <c r="AH2727" s="159"/>
      <c r="AI2727" s="175"/>
      <c r="AJ2727" s="153"/>
      <c r="AK2727" s="15">
        <f t="shared" ca="1" si="665"/>
        <v>2619</v>
      </c>
      <c r="AL2727" s="15" t="s">
        <v>155</v>
      </c>
      <c r="AM2727" s="15" t="str">
        <f t="shared" ca="1" si="658"/>
        <v>2619.</v>
      </c>
      <c r="AN2727" s="222"/>
      <c r="AO2727" s="15"/>
      <c r="AP2727" s="16"/>
    </row>
    <row r="2728" spans="1:42" ht="23.25" hidden="1" customHeight="1" x14ac:dyDescent="0.25">
      <c r="A2728" s="83" t="str">
        <f t="shared" ca="1" si="661"/>
        <v>2620.</v>
      </c>
      <c r="B2728" s="144">
        <v>5048</v>
      </c>
      <c r="C2728" s="40" t="s">
        <v>2034</v>
      </c>
      <c r="D2728" s="26">
        <v>1993</v>
      </c>
      <c r="E2728" s="135" t="s">
        <v>2957</v>
      </c>
      <c r="F2728" s="83" t="s">
        <v>2959</v>
      </c>
      <c r="G2728" s="26">
        <v>5</v>
      </c>
      <c r="H2728" s="26">
        <v>4</v>
      </c>
      <c r="I2728" s="205">
        <v>2597.1999999999998</v>
      </c>
      <c r="J2728" s="205">
        <v>2597.1999999999998</v>
      </c>
      <c r="K2728" s="205">
        <v>2530.4</v>
      </c>
      <c r="L2728" s="219">
        <v>96</v>
      </c>
      <c r="M2728" s="214">
        <f t="shared" si="662"/>
        <v>8077329</v>
      </c>
      <c r="N2728" s="205"/>
      <c r="O2728" s="211"/>
      <c r="P2728" s="205"/>
      <c r="Q2728" s="205">
        <f t="shared" si="663"/>
        <v>8077329</v>
      </c>
      <c r="R2728" s="205">
        <v>8077329</v>
      </c>
      <c r="S2728" s="219"/>
      <c r="T2728" s="205"/>
      <c r="U2728" s="205"/>
      <c r="V2728" s="205"/>
      <c r="W2728" s="205"/>
      <c r="X2728" s="205"/>
      <c r="Y2728" s="205"/>
      <c r="Z2728" s="205"/>
      <c r="AA2728" s="205"/>
      <c r="AB2728" s="205"/>
      <c r="AC2728" s="209"/>
      <c r="AD2728" s="209"/>
      <c r="AE2728" s="205"/>
      <c r="AF2728" s="205"/>
      <c r="AG2728" s="221">
        <v>2025</v>
      </c>
      <c r="AH2728" s="158"/>
      <c r="AI2728" s="175"/>
      <c r="AJ2728" s="152"/>
      <c r="AK2728" s="15">
        <f t="shared" ca="1" si="665"/>
        <v>2620</v>
      </c>
      <c r="AL2728" s="15" t="s">
        <v>155</v>
      </c>
      <c r="AM2728" s="15" t="str">
        <f t="shared" ca="1" si="658"/>
        <v>2620.</v>
      </c>
      <c r="AN2728" s="222"/>
      <c r="AP2728" s="16"/>
    </row>
    <row r="2729" spans="1:42" ht="23.25" hidden="1" customHeight="1" x14ac:dyDescent="0.25">
      <c r="A2729" s="83" t="str">
        <f t="shared" ca="1" si="661"/>
        <v>2621.</v>
      </c>
      <c r="B2729" s="26">
        <v>5149</v>
      </c>
      <c r="C2729" s="47" t="s">
        <v>2035</v>
      </c>
      <c r="D2729" s="26">
        <v>1993</v>
      </c>
      <c r="E2729" s="135" t="s">
        <v>2957</v>
      </c>
      <c r="F2729" s="83" t="s">
        <v>2959</v>
      </c>
      <c r="G2729" s="26">
        <v>10</v>
      </c>
      <c r="H2729" s="26">
        <v>4</v>
      </c>
      <c r="I2729" s="205">
        <v>10808.6</v>
      </c>
      <c r="J2729" s="205">
        <v>10543.6</v>
      </c>
      <c r="K2729" s="205">
        <v>7315.7</v>
      </c>
      <c r="L2729" s="219">
        <v>382</v>
      </c>
      <c r="M2729" s="214">
        <f t="shared" si="662"/>
        <v>10693140.899999999</v>
      </c>
      <c r="N2729" s="205"/>
      <c r="O2729" s="211"/>
      <c r="P2729" s="205"/>
      <c r="Q2729" s="205">
        <f t="shared" si="663"/>
        <v>10693140.899999999</v>
      </c>
      <c r="R2729" s="205"/>
      <c r="S2729" s="219"/>
      <c r="T2729" s="205"/>
      <c r="U2729" s="205">
        <v>3014.7</v>
      </c>
      <c r="V2729" s="205">
        <f>U2729*3547</f>
        <v>10693140.899999999</v>
      </c>
      <c r="W2729" s="205"/>
      <c r="X2729" s="205"/>
      <c r="Y2729" s="205"/>
      <c r="Z2729" s="205"/>
      <c r="AA2729" s="205"/>
      <c r="AB2729" s="205"/>
      <c r="AC2729" s="209"/>
      <c r="AD2729" s="209"/>
      <c r="AE2729" s="205"/>
      <c r="AF2729" s="205"/>
      <c r="AG2729" s="221">
        <v>2025</v>
      </c>
      <c r="AH2729" s="158"/>
      <c r="AI2729" s="175"/>
      <c r="AJ2729" s="218"/>
      <c r="AK2729" s="15">
        <f t="shared" ca="1" si="665"/>
        <v>2621</v>
      </c>
      <c r="AL2729" s="15" t="s">
        <v>155</v>
      </c>
      <c r="AM2729" s="15" t="str">
        <f t="shared" ca="1" si="658"/>
        <v>2621.</v>
      </c>
      <c r="AN2729" s="222"/>
      <c r="AP2729" s="16"/>
    </row>
    <row r="2730" spans="1:42" ht="22.5" hidden="1" customHeight="1" x14ac:dyDescent="0.25">
      <c r="A2730" s="83" t="str">
        <f t="shared" ca="1" si="661"/>
        <v>2622.</v>
      </c>
      <c r="B2730" s="26">
        <v>4623</v>
      </c>
      <c r="C2730" s="47" t="s">
        <v>2036</v>
      </c>
      <c r="D2730" s="26">
        <v>1993</v>
      </c>
      <c r="E2730" s="135" t="s">
        <v>2957</v>
      </c>
      <c r="F2730" s="83" t="s">
        <v>2958</v>
      </c>
      <c r="G2730" s="26">
        <v>10</v>
      </c>
      <c r="H2730" s="26">
        <v>9</v>
      </c>
      <c r="I2730" s="205">
        <v>24001.4</v>
      </c>
      <c r="J2730" s="205">
        <v>16768.8</v>
      </c>
      <c r="K2730" s="205">
        <v>16727.7</v>
      </c>
      <c r="L2730" s="219">
        <v>735</v>
      </c>
      <c r="M2730" s="214">
        <f t="shared" si="662"/>
        <v>27955440</v>
      </c>
      <c r="N2730" s="205"/>
      <c r="O2730" s="211"/>
      <c r="P2730" s="205"/>
      <c r="Q2730" s="205">
        <f t="shared" si="663"/>
        <v>27955440</v>
      </c>
      <c r="R2730" s="205"/>
      <c r="S2730" s="219">
        <v>9</v>
      </c>
      <c r="T2730" s="205">
        <f t="shared" ref="T2730" si="667">S2730*3106160</f>
        <v>27955440</v>
      </c>
      <c r="U2730" s="205"/>
      <c r="V2730" s="205"/>
      <c r="W2730" s="205"/>
      <c r="X2730" s="205"/>
      <c r="Y2730" s="205"/>
      <c r="Z2730" s="205"/>
      <c r="AA2730" s="205"/>
      <c r="AB2730" s="205"/>
      <c r="AC2730" s="209"/>
      <c r="AD2730" s="209"/>
      <c r="AE2730" s="205"/>
      <c r="AF2730" s="205"/>
      <c r="AG2730" s="221">
        <v>2025</v>
      </c>
      <c r="AH2730" s="287"/>
      <c r="AI2730" s="175"/>
      <c r="AJ2730" s="152"/>
      <c r="AK2730" s="15">
        <f t="shared" ca="1" si="665"/>
        <v>2622</v>
      </c>
      <c r="AL2730" s="15" t="s">
        <v>155</v>
      </c>
      <c r="AM2730" s="15" t="str">
        <f t="shared" ca="1" si="658"/>
        <v>2622.</v>
      </c>
      <c r="AN2730" s="222"/>
      <c r="AO2730" s="15"/>
      <c r="AP2730" s="16"/>
    </row>
    <row r="2731" spans="1:42" ht="22.5" hidden="1" customHeight="1" x14ac:dyDescent="0.25">
      <c r="A2731" s="83" t="str">
        <f t="shared" ca="1" si="661"/>
        <v>2623.</v>
      </c>
      <c r="B2731" s="26">
        <v>4733</v>
      </c>
      <c r="C2731" s="313" t="s">
        <v>2037</v>
      </c>
      <c r="D2731" s="26">
        <v>1993</v>
      </c>
      <c r="E2731" s="135" t="s">
        <v>2957</v>
      </c>
      <c r="F2731" s="83" t="s">
        <v>2959</v>
      </c>
      <c r="G2731" s="26">
        <v>12</v>
      </c>
      <c r="H2731" s="26">
        <v>1</v>
      </c>
      <c r="I2731" s="214">
        <v>3806.1</v>
      </c>
      <c r="J2731" s="214">
        <v>2232.71</v>
      </c>
      <c r="K2731" s="214">
        <v>2232.71</v>
      </c>
      <c r="L2731" s="263">
        <v>201</v>
      </c>
      <c r="M2731" s="214">
        <f t="shared" si="662"/>
        <v>3458033.8</v>
      </c>
      <c r="N2731" s="205"/>
      <c r="O2731" s="211"/>
      <c r="P2731" s="205"/>
      <c r="Q2731" s="205">
        <f t="shared" si="663"/>
        <v>3458033.8</v>
      </c>
      <c r="R2731" s="205">
        <f>1412823.36+2045210.44</f>
        <v>3458033.8</v>
      </c>
      <c r="S2731" s="219"/>
      <c r="T2731" s="205"/>
      <c r="U2731" s="205"/>
      <c r="V2731" s="205"/>
      <c r="W2731" s="205"/>
      <c r="X2731" s="205"/>
      <c r="Y2731" s="205"/>
      <c r="Z2731" s="205"/>
      <c r="AA2731" s="205"/>
      <c r="AB2731" s="205"/>
      <c r="AC2731" s="205"/>
      <c r="AD2731" s="205"/>
      <c r="AE2731" s="205"/>
      <c r="AF2731" s="205"/>
      <c r="AG2731" s="221">
        <v>2025</v>
      </c>
      <c r="AH2731" s="158"/>
      <c r="AI2731" s="175"/>
      <c r="AJ2731" s="152"/>
      <c r="AK2731" s="15">
        <f t="shared" ca="1" si="665"/>
        <v>2623</v>
      </c>
      <c r="AL2731" s="15" t="s">
        <v>155</v>
      </c>
      <c r="AM2731" s="15" t="str">
        <f t="shared" ca="1" si="658"/>
        <v>2623.</v>
      </c>
      <c r="AN2731" s="222"/>
      <c r="AO2731" s="15"/>
      <c r="AP2731" s="16"/>
    </row>
    <row r="2732" spans="1:42" ht="23.25" hidden="1" customHeight="1" x14ac:dyDescent="0.25">
      <c r="A2732" s="83" t="str">
        <f t="shared" ca="1" si="661"/>
        <v>2624.</v>
      </c>
      <c r="B2732" s="26">
        <v>4747</v>
      </c>
      <c r="C2732" s="47" t="s">
        <v>2038</v>
      </c>
      <c r="D2732" s="26">
        <v>1993</v>
      </c>
      <c r="E2732" s="135" t="s">
        <v>2957</v>
      </c>
      <c r="F2732" s="83" t="s">
        <v>2958</v>
      </c>
      <c r="G2732" s="26">
        <v>16</v>
      </c>
      <c r="H2732" s="26">
        <v>1</v>
      </c>
      <c r="I2732" s="214">
        <v>6008.6</v>
      </c>
      <c r="J2732" s="214">
        <v>6083.6</v>
      </c>
      <c r="K2732" s="214">
        <v>5943</v>
      </c>
      <c r="L2732" s="263">
        <v>304</v>
      </c>
      <c r="M2732" s="214">
        <f t="shared" si="662"/>
        <v>7675290</v>
      </c>
      <c r="N2732" s="205"/>
      <c r="O2732" s="211"/>
      <c r="P2732" s="205"/>
      <c r="Q2732" s="205">
        <f t="shared" si="663"/>
        <v>7675290</v>
      </c>
      <c r="R2732" s="205">
        <v>7675290</v>
      </c>
      <c r="S2732" s="219"/>
      <c r="T2732" s="205"/>
      <c r="U2732" s="205"/>
      <c r="V2732" s="205"/>
      <c r="W2732" s="205"/>
      <c r="X2732" s="205"/>
      <c r="Y2732" s="205"/>
      <c r="Z2732" s="205"/>
      <c r="AA2732" s="205"/>
      <c r="AB2732" s="205"/>
      <c r="AC2732" s="209"/>
      <c r="AD2732" s="209"/>
      <c r="AE2732" s="205"/>
      <c r="AF2732" s="205"/>
      <c r="AG2732" s="221">
        <v>2025</v>
      </c>
      <c r="AH2732" s="158"/>
      <c r="AI2732" s="175"/>
      <c r="AJ2732" s="152"/>
      <c r="AK2732" s="15">
        <f t="shared" ca="1" si="665"/>
        <v>2624</v>
      </c>
      <c r="AL2732" s="15" t="s">
        <v>155</v>
      </c>
      <c r="AM2732" s="15" t="str">
        <f t="shared" ca="1" si="658"/>
        <v>2624.</v>
      </c>
      <c r="AN2732" s="222"/>
      <c r="AP2732" s="16"/>
    </row>
    <row r="2733" spans="1:42" ht="23.25" hidden="1" customHeight="1" x14ac:dyDescent="0.25">
      <c r="A2733" s="83" t="str">
        <f t="shared" ca="1" si="661"/>
        <v>2625.</v>
      </c>
      <c r="B2733" s="144">
        <v>5050</v>
      </c>
      <c r="C2733" s="40" t="s">
        <v>2041</v>
      </c>
      <c r="D2733" s="26">
        <v>1994</v>
      </c>
      <c r="E2733" s="135" t="s">
        <v>2957</v>
      </c>
      <c r="F2733" s="83" t="s">
        <v>2959</v>
      </c>
      <c r="G2733" s="26">
        <v>5</v>
      </c>
      <c r="H2733" s="26">
        <v>4</v>
      </c>
      <c r="I2733" s="205">
        <v>2419.1</v>
      </c>
      <c r="J2733" s="205">
        <v>2424.1</v>
      </c>
      <c r="K2733" s="205">
        <v>2417.9</v>
      </c>
      <c r="L2733" s="219">
        <v>98</v>
      </c>
      <c r="M2733" s="214">
        <f t="shared" si="662"/>
        <v>8625564</v>
      </c>
      <c r="N2733" s="205"/>
      <c r="O2733" s="211"/>
      <c r="P2733" s="205"/>
      <c r="Q2733" s="205">
        <f t="shared" si="663"/>
        <v>8625564</v>
      </c>
      <c r="R2733" s="205">
        <v>8625564</v>
      </c>
      <c r="S2733" s="219"/>
      <c r="T2733" s="205"/>
      <c r="U2733" s="205"/>
      <c r="V2733" s="205"/>
      <c r="W2733" s="205"/>
      <c r="X2733" s="205"/>
      <c r="Y2733" s="205"/>
      <c r="Z2733" s="205"/>
      <c r="AA2733" s="205"/>
      <c r="AB2733" s="205"/>
      <c r="AC2733" s="209"/>
      <c r="AD2733" s="209"/>
      <c r="AE2733" s="205"/>
      <c r="AF2733" s="205"/>
      <c r="AG2733" s="221">
        <v>2025</v>
      </c>
      <c r="AH2733" s="158"/>
      <c r="AI2733" s="175"/>
      <c r="AJ2733" s="152"/>
      <c r="AK2733" s="15">
        <f t="shared" ca="1" si="665"/>
        <v>2625</v>
      </c>
      <c r="AL2733" s="15" t="s">
        <v>155</v>
      </c>
      <c r="AM2733" s="15" t="str">
        <f t="shared" ca="1" si="658"/>
        <v>2625.</v>
      </c>
      <c r="AN2733" s="222"/>
      <c r="AP2733" s="16"/>
    </row>
    <row r="2734" spans="1:42" ht="22.5" hidden="1" customHeight="1" x14ac:dyDescent="0.25">
      <c r="A2734" s="83" t="str">
        <f t="shared" ca="1" si="661"/>
        <v>2626.</v>
      </c>
      <c r="B2734" s="26">
        <v>4686</v>
      </c>
      <c r="C2734" s="313" t="s">
        <v>2042</v>
      </c>
      <c r="D2734" s="26">
        <v>1994</v>
      </c>
      <c r="E2734" s="83" t="s">
        <v>2957</v>
      </c>
      <c r="F2734" s="83" t="s">
        <v>2959</v>
      </c>
      <c r="G2734" s="26">
        <v>5</v>
      </c>
      <c r="H2734" s="26">
        <v>6</v>
      </c>
      <c r="I2734" s="235">
        <v>4111.2</v>
      </c>
      <c r="J2734" s="235">
        <v>4111.2</v>
      </c>
      <c r="K2734" s="235">
        <v>4111.2</v>
      </c>
      <c r="L2734" s="210">
        <v>195</v>
      </c>
      <c r="M2734" s="214">
        <f t="shared" si="662"/>
        <v>5827535</v>
      </c>
      <c r="N2734" s="205"/>
      <c r="O2734" s="211"/>
      <c r="P2734" s="205"/>
      <c r="Q2734" s="205">
        <f t="shared" si="663"/>
        <v>5827535</v>
      </c>
      <c r="R2734" s="205">
        <v>5827535</v>
      </c>
      <c r="S2734" s="221"/>
      <c r="T2734" s="209"/>
      <c r="U2734" s="205"/>
      <c r="V2734" s="205"/>
      <c r="W2734" s="209"/>
      <c r="X2734" s="209"/>
      <c r="Y2734" s="209"/>
      <c r="Z2734" s="209"/>
      <c r="AA2734" s="209"/>
      <c r="AB2734" s="209"/>
      <c r="AC2734" s="205"/>
      <c r="AD2734" s="205"/>
      <c r="AE2734" s="205"/>
      <c r="AF2734" s="209"/>
      <c r="AG2734" s="221">
        <v>2025</v>
      </c>
      <c r="AH2734" s="158"/>
      <c r="AI2734" s="175"/>
      <c r="AJ2734" s="150"/>
      <c r="AK2734" s="15">
        <f t="shared" ca="1" si="665"/>
        <v>2626</v>
      </c>
      <c r="AL2734" s="15" t="s">
        <v>155</v>
      </c>
      <c r="AM2734" s="15" t="str">
        <f t="shared" ca="1" si="658"/>
        <v>2626.</v>
      </c>
      <c r="AN2734" s="222"/>
      <c r="AP2734" s="16"/>
    </row>
    <row r="2735" spans="1:42" ht="22.5" hidden="1" customHeight="1" x14ac:dyDescent="0.25">
      <c r="A2735" s="83" t="str">
        <f t="shared" ca="1" si="661"/>
        <v>2627.</v>
      </c>
      <c r="B2735" s="26">
        <v>4216</v>
      </c>
      <c r="C2735" s="47" t="s">
        <v>2043</v>
      </c>
      <c r="D2735" s="26">
        <v>1995</v>
      </c>
      <c r="E2735" s="135" t="s">
        <v>2957</v>
      </c>
      <c r="F2735" s="83" t="s">
        <v>2958</v>
      </c>
      <c r="G2735" s="26">
        <v>10</v>
      </c>
      <c r="H2735" s="26">
        <v>6</v>
      </c>
      <c r="I2735" s="205">
        <v>11362.19</v>
      </c>
      <c r="J2735" s="205">
        <v>6944.5</v>
      </c>
      <c r="K2735" s="205">
        <v>6849.1</v>
      </c>
      <c r="L2735" s="219">
        <v>517</v>
      </c>
      <c r="M2735" s="214">
        <f t="shared" si="662"/>
        <v>18636960</v>
      </c>
      <c r="N2735" s="205"/>
      <c r="O2735" s="211"/>
      <c r="P2735" s="205"/>
      <c r="Q2735" s="205">
        <f t="shared" si="663"/>
        <v>18636960</v>
      </c>
      <c r="R2735" s="205"/>
      <c r="S2735" s="219">
        <v>6</v>
      </c>
      <c r="T2735" s="205">
        <f t="shared" ref="T2735:T2736" si="668">S2735*3106160</f>
        <v>18636960</v>
      </c>
      <c r="U2735" s="205"/>
      <c r="V2735" s="205"/>
      <c r="W2735" s="205"/>
      <c r="X2735" s="205"/>
      <c r="Y2735" s="205"/>
      <c r="Z2735" s="205"/>
      <c r="AA2735" s="205"/>
      <c r="AB2735" s="205"/>
      <c r="AC2735" s="209"/>
      <c r="AD2735" s="209"/>
      <c r="AE2735" s="205"/>
      <c r="AF2735" s="205"/>
      <c r="AG2735" s="221">
        <v>2025</v>
      </c>
      <c r="AH2735" s="287"/>
      <c r="AI2735" s="175"/>
      <c r="AJ2735" s="152"/>
      <c r="AK2735" s="15">
        <f t="shared" ca="1" si="665"/>
        <v>2627</v>
      </c>
      <c r="AL2735" s="15" t="s">
        <v>155</v>
      </c>
      <c r="AM2735" s="15" t="str">
        <f t="shared" ca="1" si="658"/>
        <v>2627.</v>
      </c>
      <c r="AN2735" s="222"/>
      <c r="AO2735" s="15"/>
      <c r="AP2735" s="16"/>
    </row>
    <row r="2736" spans="1:42" ht="23.25" hidden="1" customHeight="1" x14ac:dyDescent="0.25">
      <c r="A2736" s="83" t="str">
        <f t="shared" ca="1" si="661"/>
        <v>2628.</v>
      </c>
      <c r="B2736" s="26">
        <v>4672</v>
      </c>
      <c r="C2736" s="47" t="s">
        <v>2044</v>
      </c>
      <c r="D2736" s="26">
        <v>1995</v>
      </c>
      <c r="E2736" s="135" t="s">
        <v>2957</v>
      </c>
      <c r="F2736" s="83" t="s">
        <v>2958</v>
      </c>
      <c r="G2736" s="26">
        <v>10</v>
      </c>
      <c r="H2736" s="26">
        <v>9</v>
      </c>
      <c r="I2736" s="205">
        <v>24980.9</v>
      </c>
      <c r="J2736" s="205">
        <v>17490.87</v>
      </c>
      <c r="K2736" s="205">
        <v>17466.099999999999</v>
      </c>
      <c r="L2736" s="219">
        <v>766</v>
      </c>
      <c r="M2736" s="214">
        <f t="shared" si="662"/>
        <v>24849280</v>
      </c>
      <c r="N2736" s="205"/>
      <c r="O2736" s="211"/>
      <c r="P2736" s="205"/>
      <c r="Q2736" s="205">
        <f t="shared" si="663"/>
        <v>24849280</v>
      </c>
      <c r="R2736" s="205"/>
      <c r="S2736" s="219">
        <v>8</v>
      </c>
      <c r="T2736" s="205">
        <f t="shared" si="668"/>
        <v>24849280</v>
      </c>
      <c r="U2736" s="205"/>
      <c r="V2736" s="205"/>
      <c r="W2736" s="205"/>
      <c r="X2736" s="205"/>
      <c r="Y2736" s="205"/>
      <c r="Z2736" s="205"/>
      <c r="AA2736" s="205"/>
      <c r="AB2736" s="205"/>
      <c r="AC2736" s="209"/>
      <c r="AD2736" s="209"/>
      <c r="AE2736" s="205"/>
      <c r="AF2736" s="205"/>
      <c r="AG2736" s="221">
        <v>2025</v>
      </c>
      <c r="AH2736" s="264"/>
      <c r="AI2736" s="175"/>
      <c r="AJ2736" s="152"/>
      <c r="AK2736" s="15">
        <f t="shared" ca="1" si="665"/>
        <v>2628</v>
      </c>
      <c r="AL2736" s="15" t="s">
        <v>155</v>
      </c>
      <c r="AM2736" s="15" t="str">
        <f t="shared" ca="1" si="658"/>
        <v>2628.</v>
      </c>
      <c r="AN2736" s="222"/>
      <c r="AP2736" s="16"/>
    </row>
    <row r="2737" spans="1:42" ht="22.5" hidden="1" customHeight="1" x14ac:dyDescent="0.25">
      <c r="A2737" s="83" t="str">
        <f t="shared" ca="1" si="661"/>
        <v>2629.</v>
      </c>
      <c r="B2737" s="26">
        <v>5043</v>
      </c>
      <c r="C2737" s="242" t="s">
        <v>2045</v>
      </c>
      <c r="D2737" s="26">
        <v>1996</v>
      </c>
      <c r="E2737" s="135" t="s">
        <v>2957</v>
      </c>
      <c r="F2737" s="83" t="s">
        <v>2959</v>
      </c>
      <c r="G2737" s="26">
        <v>5</v>
      </c>
      <c r="H2737" s="26">
        <v>5</v>
      </c>
      <c r="I2737" s="205">
        <v>3701.65</v>
      </c>
      <c r="J2737" s="205">
        <v>3203.1</v>
      </c>
      <c r="K2737" s="205">
        <v>3203.1</v>
      </c>
      <c r="L2737" s="219">
        <v>105</v>
      </c>
      <c r="M2737" s="214">
        <f t="shared" si="662"/>
        <v>4135495</v>
      </c>
      <c r="N2737" s="205"/>
      <c r="O2737" s="211"/>
      <c r="P2737" s="205"/>
      <c r="Q2737" s="205">
        <f t="shared" si="663"/>
        <v>4135495</v>
      </c>
      <c r="R2737" s="205">
        <v>4135495</v>
      </c>
      <c r="S2737" s="219"/>
      <c r="T2737" s="205"/>
      <c r="U2737" s="205"/>
      <c r="V2737" s="205"/>
      <c r="W2737" s="205"/>
      <c r="X2737" s="205"/>
      <c r="Y2737" s="205"/>
      <c r="Z2737" s="205"/>
      <c r="AA2737" s="205"/>
      <c r="AB2737" s="205"/>
      <c r="AC2737" s="205"/>
      <c r="AD2737" s="205"/>
      <c r="AE2737" s="205"/>
      <c r="AF2737" s="205"/>
      <c r="AG2737" s="221">
        <v>2025</v>
      </c>
      <c r="AH2737" s="159"/>
      <c r="AI2737" s="175"/>
      <c r="AJ2737" s="153"/>
      <c r="AK2737" s="15">
        <f t="shared" ca="1" si="665"/>
        <v>2629</v>
      </c>
      <c r="AL2737" s="15" t="s">
        <v>155</v>
      </c>
      <c r="AM2737" s="15" t="str">
        <f t="shared" ca="1" si="658"/>
        <v>2629.</v>
      </c>
      <c r="AN2737" s="222"/>
      <c r="AO2737" s="15"/>
      <c r="AP2737" s="16"/>
    </row>
    <row r="2738" spans="1:42" ht="22.5" hidden="1" customHeight="1" x14ac:dyDescent="0.25">
      <c r="A2738" s="83" t="str">
        <f t="shared" ca="1" si="661"/>
        <v>2630.</v>
      </c>
      <c r="B2738" s="26">
        <v>5046</v>
      </c>
      <c r="C2738" s="252" t="s">
        <v>2046</v>
      </c>
      <c r="D2738" s="26">
        <v>1996</v>
      </c>
      <c r="E2738" s="135" t="s">
        <v>2957</v>
      </c>
      <c r="F2738" s="83" t="s">
        <v>2959</v>
      </c>
      <c r="G2738" s="26">
        <v>5</v>
      </c>
      <c r="H2738" s="26">
        <v>3</v>
      </c>
      <c r="I2738" s="205">
        <v>2448</v>
      </c>
      <c r="J2738" s="205">
        <v>2254</v>
      </c>
      <c r="K2738" s="205">
        <v>2254</v>
      </c>
      <c r="L2738" s="219">
        <v>97</v>
      </c>
      <c r="M2738" s="214">
        <f t="shared" si="662"/>
        <v>844560</v>
      </c>
      <c r="N2738" s="205"/>
      <c r="O2738" s="211"/>
      <c r="P2738" s="205"/>
      <c r="Q2738" s="205">
        <f t="shared" si="663"/>
        <v>844560</v>
      </c>
      <c r="R2738" s="205">
        <v>844560</v>
      </c>
      <c r="S2738" s="219"/>
      <c r="T2738" s="205"/>
      <c r="U2738" s="205"/>
      <c r="V2738" s="205"/>
      <c r="W2738" s="205"/>
      <c r="X2738" s="205"/>
      <c r="Y2738" s="205"/>
      <c r="Z2738" s="205"/>
      <c r="AA2738" s="205"/>
      <c r="AB2738" s="205"/>
      <c r="AC2738" s="205"/>
      <c r="AD2738" s="205"/>
      <c r="AE2738" s="205"/>
      <c r="AF2738" s="205"/>
      <c r="AG2738" s="221">
        <v>2025</v>
      </c>
      <c r="AH2738" s="165"/>
      <c r="AI2738" s="175"/>
      <c r="AJ2738" s="152"/>
      <c r="AK2738" s="15">
        <f t="shared" ca="1" si="665"/>
        <v>2630</v>
      </c>
      <c r="AL2738" s="15" t="s">
        <v>155</v>
      </c>
      <c r="AM2738" s="15" t="str">
        <f t="shared" ca="1" si="658"/>
        <v>2630.</v>
      </c>
      <c r="AN2738" s="222"/>
      <c r="AO2738" s="15"/>
      <c r="AP2738" s="16"/>
    </row>
    <row r="2739" spans="1:42" ht="22.5" hidden="1" customHeight="1" x14ac:dyDescent="0.25">
      <c r="A2739" s="83" t="str">
        <f t="shared" ca="1" si="661"/>
        <v>2631.</v>
      </c>
      <c r="B2739" s="26">
        <v>4464</v>
      </c>
      <c r="C2739" s="313" t="s">
        <v>2047</v>
      </c>
      <c r="D2739" s="26">
        <v>1996</v>
      </c>
      <c r="E2739" s="135" t="s">
        <v>2957</v>
      </c>
      <c r="F2739" s="83" t="s">
        <v>2959</v>
      </c>
      <c r="G2739" s="26">
        <v>5</v>
      </c>
      <c r="H2739" s="26">
        <v>2</v>
      </c>
      <c r="I2739" s="214">
        <v>2484.5</v>
      </c>
      <c r="J2739" s="205">
        <v>2484.5</v>
      </c>
      <c r="K2739" s="214">
        <v>2484.5</v>
      </c>
      <c r="L2739" s="263">
        <v>54</v>
      </c>
      <c r="M2739" s="214">
        <f t="shared" si="662"/>
        <v>647010</v>
      </c>
      <c r="N2739" s="205"/>
      <c r="O2739" s="211"/>
      <c r="P2739" s="205"/>
      <c r="Q2739" s="205">
        <f t="shared" si="663"/>
        <v>647010</v>
      </c>
      <c r="R2739" s="205">
        <v>647010</v>
      </c>
      <c r="S2739" s="219"/>
      <c r="T2739" s="205"/>
      <c r="U2739" s="205"/>
      <c r="V2739" s="205"/>
      <c r="W2739" s="205"/>
      <c r="X2739" s="205"/>
      <c r="Y2739" s="205"/>
      <c r="Z2739" s="205"/>
      <c r="AA2739" s="205"/>
      <c r="AB2739" s="205"/>
      <c r="AC2739" s="205"/>
      <c r="AD2739" s="205"/>
      <c r="AE2739" s="205"/>
      <c r="AF2739" s="205"/>
      <c r="AG2739" s="221">
        <v>2025</v>
      </c>
      <c r="AH2739" s="158"/>
      <c r="AI2739" s="175"/>
      <c r="AJ2739" s="152"/>
      <c r="AK2739" s="15">
        <f t="shared" ca="1" si="665"/>
        <v>2631</v>
      </c>
      <c r="AL2739" s="15" t="s">
        <v>155</v>
      </c>
      <c r="AM2739" s="15" t="str">
        <f t="shared" ca="1" si="658"/>
        <v>2631.</v>
      </c>
      <c r="AN2739" s="222"/>
      <c r="AO2739" s="15"/>
      <c r="AP2739" s="16"/>
    </row>
    <row r="2740" spans="1:42" ht="23.25" hidden="1" customHeight="1" x14ac:dyDescent="0.25">
      <c r="A2740" s="83" t="str">
        <f t="shared" ca="1" si="661"/>
        <v>2632.</v>
      </c>
      <c r="B2740" s="26">
        <v>4721</v>
      </c>
      <c r="C2740" s="48" t="s">
        <v>2048</v>
      </c>
      <c r="D2740" s="26">
        <v>1998</v>
      </c>
      <c r="E2740" s="135" t="s">
        <v>2957</v>
      </c>
      <c r="F2740" s="83" t="s">
        <v>2958</v>
      </c>
      <c r="G2740" s="26">
        <v>9</v>
      </c>
      <c r="H2740" s="26">
        <v>2</v>
      </c>
      <c r="I2740" s="205">
        <v>4101.3</v>
      </c>
      <c r="J2740" s="205">
        <v>4085.8</v>
      </c>
      <c r="K2740" s="205">
        <v>4085.8</v>
      </c>
      <c r="L2740" s="219">
        <v>141</v>
      </c>
      <c r="M2740" s="214">
        <f t="shared" si="662"/>
        <v>6212320</v>
      </c>
      <c r="N2740" s="205"/>
      <c r="O2740" s="211"/>
      <c r="P2740" s="205"/>
      <c r="Q2740" s="205">
        <f t="shared" si="663"/>
        <v>6212320</v>
      </c>
      <c r="R2740" s="205"/>
      <c r="S2740" s="219">
        <v>2</v>
      </c>
      <c r="T2740" s="205">
        <f>S2740*3106160</f>
        <v>6212320</v>
      </c>
      <c r="U2740" s="205"/>
      <c r="V2740" s="205"/>
      <c r="W2740" s="205"/>
      <c r="X2740" s="205"/>
      <c r="Y2740" s="205"/>
      <c r="Z2740" s="205"/>
      <c r="AA2740" s="205"/>
      <c r="AB2740" s="205"/>
      <c r="AC2740" s="209"/>
      <c r="AD2740" s="209"/>
      <c r="AE2740" s="205"/>
      <c r="AF2740" s="205"/>
      <c r="AG2740" s="221">
        <v>2025</v>
      </c>
      <c r="AH2740" s="264"/>
      <c r="AI2740" s="175"/>
      <c r="AJ2740" s="152"/>
      <c r="AK2740" s="15">
        <f t="shared" ca="1" si="665"/>
        <v>2632</v>
      </c>
      <c r="AL2740" s="15" t="s">
        <v>155</v>
      </c>
      <c r="AM2740" s="15" t="str">
        <f t="shared" ca="1" si="658"/>
        <v>2632.</v>
      </c>
      <c r="AN2740" s="222"/>
      <c r="AP2740" s="16"/>
    </row>
    <row r="2741" spans="1:42" ht="22.5" hidden="1" customHeight="1" x14ac:dyDescent="0.25">
      <c r="A2741" s="83" t="str">
        <f t="shared" ca="1" si="661"/>
        <v>2633.</v>
      </c>
      <c r="B2741" s="26">
        <v>4770</v>
      </c>
      <c r="C2741" s="40" t="s">
        <v>2049</v>
      </c>
      <c r="D2741" s="26">
        <v>2002</v>
      </c>
      <c r="E2741" s="135" t="s">
        <v>2957</v>
      </c>
      <c r="F2741" s="83" t="s">
        <v>2959</v>
      </c>
      <c r="G2741" s="26">
        <v>3</v>
      </c>
      <c r="H2741" s="26">
        <v>2</v>
      </c>
      <c r="I2741" s="205">
        <v>1733.9</v>
      </c>
      <c r="J2741" s="205">
        <v>2188.6</v>
      </c>
      <c r="K2741" s="205">
        <v>1733.9</v>
      </c>
      <c r="L2741" s="219">
        <v>43</v>
      </c>
      <c r="M2741" s="214">
        <f t="shared" si="662"/>
        <v>4369424</v>
      </c>
      <c r="N2741" s="205"/>
      <c r="O2741" s="211"/>
      <c r="P2741" s="205"/>
      <c r="Q2741" s="205">
        <f t="shared" si="663"/>
        <v>4369424</v>
      </c>
      <c r="R2741" s="205"/>
      <c r="S2741" s="219"/>
      <c r="T2741" s="205"/>
      <c r="U2741" s="205"/>
      <c r="V2741" s="205"/>
      <c r="W2741" s="205"/>
      <c r="X2741" s="205"/>
      <c r="Y2741" s="205">
        <v>1388</v>
      </c>
      <c r="Z2741" s="205">
        <f>Y2741*3148</f>
        <v>4369424</v>
      </c>
      <c r="AA2741" s="205"/>
      <c r="AB2741" s="205"/>
      <c r="AC2741" s="209"/>
      <c r="AD2741" s="209"/>
      <c r="AE2741" s="205"/>
      <c r="AF2741" s="205"/>
      <c r="AG2741" s="221">
        <v>2025</v>
      </c>
      <c r="AH2741" s="165"/>
      <c r="AI2741" s="175"/>
      <c r="AJ2741" s="153"/>
      <c r="AK2741" s="15">
        <f t="shared" ca="1" si="665"/>
        <v>2633</v>
      </c>
      <c r="AL2741" s="15" t="s">
        <v>155</v>
      </c>
      <c r="AM2741" s="15" t="str">
        <f t="shared" ca="1" si="658"/>
        <v>2633.</v>
      </c>
      <c r="AN2741" s="222"/>
      <c r="AO2741" s="15"/>
      <c r="AP2741" s="16"/>
    </row>
    <row r="2742" spans="1:42" ht="22.5" hidden="1" customHeight="1" x14ac:dyDescent="0.25">
      <c r="A2742" s="83" t="str">
        <f t="shared" ca="1" si="661"/>
        <v>2634.</v>
      </c>
      <c r="B2742" s="26">
        <v>4772</v>
      </c>
      <c r="C2742" s="40" t="s">
        <v>2050</v>
      </c>
      <c r="D2742" s="26">
        <v>2002</v>
      </c>
      <c r="E2742" s="135" t="s">
        <v>2957</v>
      </c>
      <c r="F2742" s="83" t="s">
        <v>2959</v>
      </c>
      <c r="G2742" s="26">
        <v>3</v>
      </c>
      <c r="H2742" s="26">
        <v>2</v>
      </c>
      <c r="I2742" s="205">
        <v>1405.7</v>
      </c>
      <c r="J2742" s="205">
        <v>2089.8000000000002</v>
      </c>
      <c r="K2742" s="205">
        <v>1405.7</v>
      </c>
      <c r="L2742" s="219">
        <v>34</v>
      </c>
      <c r="M2742" s="214">
        <f t="shared" si="662"/>
        <v>3110224</v>
      </c>
      <c r="N2742" s="205"/>
      <c r="O2742" s="211"/>
      <c r="P2742" s="205"/>
      <c r="Q2742" s="205">
        <f t="shared" si="663"/>
        <v>3110224</v>
      </c>
      <c r="R2742" s="205"/>
      <c r="S2742" s="219"/>
      <c r="T2742" s="205"/>
      <c r="U2742" s="205"/>
      <c r="V2742" s="205"/>
      <c r="W2742" s="205"/>
      <c r="X2742" s="205"/>
      <c r="Y2742" s="205">
        <v>988</v>
      </c>
      <c r="Z2742" s="205">
        <f>Y2742*3148</f>
        <v>3110224</v>
      </c>
      <c r="AA2742" s="205"/>
      <c r="AB2742" s="205"/>
      <c r="AC2742" s="209"/>
      <c r="AD2742" s="209"/>
      <c r="AE2742" s="205"/>
      <c r="AF2742" s="205"/>
      <c r="AG2742" s="221">
        <v>2025</v>
      </c>
      <c r="AH2742" s="165"/>
      <c r="AI2742" s="175"/>
      <c r="AJ2742" s="153"/>
      <c r="AK2742" s="15">
        <f t="shared" ca="1" si="665"/>
        <v>2634</v>
      </c>
      <c r="AL2742" s="15" t="s">
        <v>155</v>
      </c>
      <c r="AM2742" s="15" t="str">
        <f t="shared" ca="1" si="658"/>
        <v>2634.</v>
      </c>
      <c r="AN2742" s="222"/>
      <c r="AO2742" s="15"/>
      <c r="AP2742" s="16"/>
    </row>
    <row r="2743" spans="1:42" ht="22.5" hidden="1" customHeight="1" x14ac:dyDescent="0.25">
      <c r="A2743" s="83" t="str">
        <f t="shared" ca="1" si="661"/>
        <v>2635.</v>
      </c>
      <c r="B2743" s="26">
        <v>4439</v>
      </c>
      <c r="C2743" s="242" t="s">
        <v>2052</v>
      </c>
      <c r="D2743" s="26">
        <v>1966</v>
      </c>
      <c r="E2743" s="135" t="s">
        <v>2957</v>
      </c>
      <c r="F2743" s="83" t="s">
        <v>2959</v>
      </c>
      <c r="G2743" s="26">
        <v>5</v>
      </c>
      <c r="H2743" s="26">
        <v>4</v>
      </c>
      <c r="I2743" s="205">
        <v>3220.62</v>
      </c>
      <c r="J2743" s="205">
        <v>3062.6</v>
      </c>
      <c r="K2743" s="205">
        <v>2466.1</v>
      </c>
      <c r="L2743" s="219">
        <v>108</v>
      </c>
      <c r="M2743" s="214">
        <f t="shared" si="662"/>
        <v>872712</v>
      </c>
      <c r="N2743" s="205"/>
      <c r="O2743" s="211"/>
      <c r="P2743" s="205"/>
      <c r="Q2743" s="205">
        <f t="shared" si="663"/>
        <v>872712</v>
      </c>
      <c r="R2743" s="205">
        <v>872712</v>
      </c>
      <c r="S2743" s="219"/>
      <c r="T2743" s="205"/>
      <c r="U2743" s="205"/>
      <c r="V2743" s="205"/>
      <c r="W2743" s="205"/>
      <c r="X2743" s="205"/>
      <c r="Y2743" s="205"/>
      <c r="Z2743" s="205"/>
      <c r="AA2743" s="205"/>
      <c r="AB2743" s="205"/>
      <c r="AC2743" s="205"/>
      <c r="AD2743" s="205"/>
      <c r="AE2743" s="205"/>
      <c r="AF2743" s="205"/>
      <c r="AG2743" s="221">
        <v>2025</v>
      </c>
      <c r="AH2743" s="159"/>
      <c r="AI2743" s="175"/>
      <c r="AJ2743" s="153"/>
      <c r="AK2743" s="15">
        <f t="shared" ca="1" si="665"/>
        <v>2635</v>
      </c>
      <c r="AL2743" s="15" t="s">
        <v>155</v>
      </c>
      <c r="AM2743" s="15" t="str">
        <f t="shared" ca="1" si="658"/>
        <v>2635.</v>
      </c>
      <c r="AN2743" s="222"/>
      <c r="AO2743" s="15"/>
      <c r="AP2743" s="16"/>
    </row>
    <row r="2744" spans="1:42" ht="22.5" hidden="1" customHeight="1" x14ac:dyDescent="0.25">
      <c r="A2744" s="83" t="str">
        <f t="shared" ca="1" si="661"/>
        <v>2636.</v>
      </c>
      <c r="B2744" s="26">
        <v>4952</v>
      </c>
      <c r="C2744" s="313" t="s">
        <v>2053</v>
      </c>
      <c r="D2744" s="26">
        <v>1975</v>
      </c>
      <c r="E2744" s="135" t="s">
        <v>2957</v>
      </c>
      <c r="F2744" s="83" t="s">
        <v>2959</v>
      </c>
      <c r="G2744" s="26">
        <v>5</v>
      </c>
      <c r="H2744" s="26">
        <v>11</v>
      </c>
      <c r="I2744" s="214">
        <v>10324.200000000001</v>
      </c>
      <c r="J2744" s="205">
        <v>9660.5</v>
      </c>
      <c r="K2744" s="214">
        <v>7885.9</v>
      </c>
      <c r="L2744" s="263">
        <v>306</v>
      </c>
      <c r="M2744" s="214">
        <f t="shared" si="662"/>
        <v>1228940</v>
      </c>
      <c r="N2744" s="205"/>
      <c r="O2744" s="211"/>
      <c r="P2744" s="205"/>
      <c r="Q2744" s="205">
        <f t="shared" si="663"/>
        <v>1228940</v>
      </c>
      <c r="R2744" s="205">
        <v>1228940</v>
      </c>
      <c r="S2744" s="219"/>
      <c r="T2744" s="205"/>
      <c r="U2744" s="205"/>
      <c r="V2744" s="205"/>
      <c r="W2744" s="205"/>
      <c r="X2744" s="205"/>
      <c r="Y2744" s="205"/>
      <c r="Z2744" s="205"/>
      <c r="AA2744" s="205"/>
      <c r="AB2744" s="205"/>
      <c r="AC2744" s="205"/>
      <c r="AD2744" s="205"/>
      <c r="AE2744" s="205"/>
      <c r="AF2744" s="205"/>
      <c r="AG2744" s="221">
        <v>2025</v>
      </c>
      <c r="AH2744" s="158"/>
      <c r="AI2744" s="175"/>
      <c r="AJ2744" s="152"/>
      <c r="AK2744" s="15">
        <f t="shared" ca="1" si="665"/>
        <v>2636</v>
      </c>
      <c r="AL2744" s="15" t="s">
        <v>155</v>
      </c>
      <c r="AM2744" s="15" t="str">
        <f t="shared" ca="1" si="658"/>
        <v>2636.</v>
      </c>
      <c r="AN2744" s="222"/>
      <c r="AO2744" s="15"/>
      <c r="AP2744" s="16"/>
    </row>
    <row r="2745" spans="1:42" ht="22.5" hidden="1" customHeight="1" x14ac:dyDescent="0.25">
      <c r="A2745" s="83" t="str">
        <f t="shared" ca="1" si="661"/>
        <v>2637.</v>
      </c>
      <c r="B2745" s="26">
        <v>5156</v>
      </c>
      <c r="C2745" s="226" t="s">
        <v>2054</v>
      </c>
      <c r="D2745" s="26">
        <v>1991</v>
      </c>
      <c r="E2745" s="135" t="s">
        <v>2957</v>
      </c>
      <c r="F2745" s="83" t="s">
        <v>2959</v>
      </c>
      <c r="G2745" s="26">
        <v>9</v>
      </c>
      <c r="H2745" s="26">
        <v>6</v>
      </c>
      <c r="I2745" s="205">
        <v>11855</v>
      </c>
      <c r="J2745" s="205">
        <v>11855</v>
      </c>
      <c r="K2745" s="205">
        <v>11855</v>
      </c>
      <c r="L2745" s="219">
        <v>587</v>
      </c>
      <c r="M2745" s="214">
        <f t="shared" si="662"/>
        <v>13157640</v>
      </c>
      <c r="N2745" s="205"/>
      <c r="O2745" s="211"/>
      <c r="P2745" s="205"/>
      <c r="Q2745" s="205">
        <f t="shared" si="663"/>
        <v>13157640</v>
      </c>
      <c r="R2745" s="205">
        <v>13157640</v>
      </c>
      <c r="S2745" s="219"/>
      <c r="T2745" s="205"/>
      <c r="U2745" s="205"/>
      <c r="V2745" s="205"/>
      <c r="W2745" s="205"/>
      <c r="X2745" s="205"/>
      <c r="Y2745" s="205"/>
      <c r="Z2745" s="205"/>
      <c r="AA2745" s="205"/>
      <c r="AB2745" s="205"/>
      <c r="AC2745" s="205"/>
      <c r="AD2745" s="205"/>
      <c r="AE2745" s="205"/>
      <c r="AF2745" s="205"/>
      <c r="AG2745" s="221">
        <v>2025</v>
      </c>
      <c r="AH2745" s="158"/>
      <c r="AI2745" s="175"/>
      <c r="AJ2745" s="152"/>
      <c r="AK2745" s="15">
        <f t="shared" ca="1" si="665"/>
        <v>2637</v>
      </c>
      <c r="AL2745" s="15" t="s">
        <v>155</v>
      </c>
      <c r="AM2745" s="15" t="str">
        <f t="shared" ca="1" si="658"/>
        <v>2637.</v>
      </c>
      <c r="AN2745" s="222"/>
      <c r="AO2745" s="15"/>
      <c r="AP2745" s="16"/>
    </row>
    <row r="2746" spans="1:42" ht="22.5" hidden="1" customHeight="1" x14ac:dyDescent="0.25">
      <c r="A2746" s="83" t="str">
        <f t="shared" ca="1" si="661"/>
        <v>2638.</v>
      </c>
      <c r="B2746" s="26">
        <v>4848</v>
      </c>
      <c r="C2746" s="252" t="s">
        <v>2055</v>
      </c>
      <c r="D2746" s="26">
        <v>1965</v>
      </c>
      <c r="E2746" s="135" t="s">
        <v>2957</v>
      </c>
      <c r="F2746" s="83" t="s">
        <v>2959</v>
      </c>
      <c r="G2746" s="26">
        <v>5</v>
      </c>
      <c r="H2746" s="26">
        <v>4</v>
      </c>
      <c r="I2746" s="214">
        <v>3139.9</v>
      </c>
      <c r="J2746" s="214">
        <v>1733.4</v>
      </c>
      <c r="K2746" s="214">
        <v>1733.4</v>
      </c>
      <c r="L2746" s="263">
        <v>134</v>
      </c>
      <c r="M2746" s="214">
        <f t="shared" si="662"/>
        <v>1182384</v>
      </c>
      <c r="N2746" s="205"/>
      <c r="O2746" s="211"/>
      <c r="P2746" s="205"/>
      <c r="Q2746" s="205">
        <f t="shared" si="663"/>
        <v>1182384</v>
      </c>
      <c r="R2746" s="205">
        <v>1182384</v>
      </c>
      <c r="S2746" s="219"/>
      <c r="T2746" s="205"/>
      <c r="U2746" s="205"/>
      <c r="V2746" s="205"/>
      <c r="W2746" s="205"/>
      <c r="X2746" s="205"/>
      <c r="Y2746" s="205"/>
      <c r="Z2746" s="205"/>
      <c r="AA2746" s="205"/>
      <c r="AB2746" s="205"/>
      <c r="AC2746" s="205"/>
      <c r="AD2746" s="205"/>
      <c r="AE2746" s="205"/>
      <c r="AF2746" s="205"/>
      <c r="AG2746" s="221">
        <v>2025</v>
      </c>
      <c r="AH2746" s="165"/>
      <c r="AI2746" s="175"/>
      <c r="AJ2746" s="152"/>
      <c r="AK2746" s="15">
        <f t="shared" ca="1" si="665"/>
        <v>2638</v>
      </c>
      <c r="AL2746" s="15" t="s">
        <v>155</v>
      </c>
      <c r="AM2746" s="15" t="str">
        <f t="shared" ca="1" si="658"/>
        <v>2638.</v>
      </c>
      <c r="AN2746" s="222"/>
      <c r="AO2746" s="15"/>
      <c r="AP2746" s="16"/>
    </row>
    <row r="2747" spans="1:42" ht="22.5" hidden="1" customHeight="1" x14ac:dyDescent="0.25">
      <c r="A2747" s="83" t="str">
        <f t="shared" ca="1" si="661"/>
        <v>2639.</v>
      </c>
      <c r="B2747" s="26">
        <v>4217</v>
      </c>
      <c r="C2747" s="47" t="s">
        <v>2056</v>
      </c>
      <c r="D2747" s="26">
        <v>1997</v>
      </c>
      <c r="E2747" s="135" t="s">
        <v>2957</v>
      </c>
      <c r="F2747" s="83" t="s">
        <v>2959</v>
      </c>
      <c r="G2747" s="26">
        <v>7</v>
      </c>
      <c r="H2747" s="26">
        <v>3</v>
      </c>
      <c r="I2747" s="205">
        <v>4280.3</v>
      </c>
      <c r="J2747" s="205">
        <v>2586.8000000000002</v>
      </c>
      <c r="K2747" s="205">
        <v>2569.8000000000002</v>
      </c>
      <c r="L2747" s="219">
        <v>173</v>
      </c>
      <c r="M2747" s="214">
        <f t="shared" si="662"/>
        <v>1643096</v>
      </c>
      <c r="N2747" s="205"/>
      <c r="O2747" s="211"/>
      <c r="P2747" s="205"/>
      <c r="Q2747" s="205">
        <f t="shared" si="663"/>
        <v>1643096</v>
      </c>
      <c r="R2747" s="205">
        <v>1643096</v>
      </c>
      <c r="S2747" s="219"/>
      <c r="T2747" s="205"/>
      <c r="U2747" s="205"/>
      <c r="V2747" s="205"/>
      <c r="W2747" s="205"/>
      <c r="X2747" s="205"/>
      <c r="Y2747" s="205"/>
      <c r="Z2747" s="205"/>
      <c r="AA2747" s="205"/>
      <c r="AB2747" s="205"/>
      <c r="AC2747" s="209"/>
      <c r="AD2747" s="209"/>
      <c r="AE2747" s="205"/>
      <c r="AF2747" s="205"/>
      <c r="AG2747" s="221">
        <v>2025</v>
      </c>
      <c r="AH2747" s="165"/>
      <c r="AI2747" s="175"/>
      <c r="AJ2747" s="152"/>
      <c r="AK2747" s="15">
        <f t="shared" ca="1" si="665"/>
        <v>2639</v>
      </c>
      <c r="AL2747" s="15" t="s">
        <v>155</v>
      </c>
      <c r="AM2747" s="15" t="str">
        <f t="shared" ca="1" si="658"/>
        <v>2639.</v>
      </c>
      <c r="AN2747" s="222"/>
      <c r="AO2747" s="15"/>
      <c r="AP2747" s="16"/>
    </row>
    <row r="2748" spans="1:42" ht="23.25" hidden="1" customHeight="1" x14ac:dyDescent="0.25">
      <c r="A2748" s="83" t="str">
        <f t="shared" ca="1" si="661"/>
        <v>2640.</v>
      </c>
      <c r="B2748" s="144">
        <v>4296</v>
      </c>
      <c r="C2748" s="47" t="s">
        <v>2058</v>
      </c>
      <c r="D2748" s="26">
        <v>1997</v>
      </c>
      <c r="E2748" s="135" t="s">
        <v>2957</v>
      </c>
      <c r="F2748" s="83" t="s">
        <v>2959</v>
      </c>
      <c r="G2748" s="26">
        <v>12</v>
      </c>
      <c r="H2748" s="26">
        <v>4</v>
      </c>
      <c r="I2748" s="205">
        <v>9186.5</v>
      </c>
      <c r="J2748" s="205">
        <v>6602.4</v>
      </c>
      <c r="K2748" s="205">
        <v>3800.1</v>
      </c>
      <c r="L2748" s="219">
        <v>223</v>
      </c>
      <c r="M2748" s="214">
        <f t="shared" si="662"/>
        <v>9093443.8999999985</v>
      </c>
      <c r="N2748" s="205"/>
      <c r="O2748" s="211"/>
      <c r="P2748" s="205"/>
      <c r="Q2748" s="205">
        <f t="shared" si="663"/>
        <v>9093443.8999999985</v>
      </c>
      <c r="R2748" s="205"/>
      <c r="S2748" s="219"/>
      <c r="T2748" s="205"/>
      <c r="U2748" s="205">
        <v>2563.6999999999998</v>
      </c>
      <c r="V2748" s="205">
        <f>U2748*3547</f>
        <v>9093443.8999999985</v>
      </c>
      <c r="W2748" s="205"/>
      <c r="X2748" s="205"/>
      <c r="Y2748" s="205"/>
      <c r="Z2748" s="205"/>
      <c r="AA2748" s="205"/>
      <c r="AB2748" s="205"/>
      <c r="AC2748" s="209"/>
      <c r="AD2748" s="209"/>
      <c r="AE2748" s="205"/>
      <c r="AF2748" s="205"/>
      <c r="AG2748" s="221">
        <v>2025</v>
      </c>
      <c r="AH2748" s="158"/>
      <c r="AI2748" s="175"/>
      <c r="AJ2748" s="218"/>
      <c r="AK2748" s="15">
        <f t="shared" ca="1" si="665"/>
        <v>2640</v>
      </c>
      <c r="AL2748" s="15" t="s">
        <v>155</v>
      </c>
      <c r="AM2748" s="15" t="str">
        <f t="shared" ca="1" si="658"/>
        <v>2640.</v>
      </c>
      <c r="AN2748" s="222"/>
      <c r="AP2748" s="16"/>
    </row>
    <row r="2749" spans="1:42" ht="22.5" hidden="1" customHeight="1" x14ac:dyDescent="0.25">
      <c r="A2749" s="83" t="str">
        <f t="shared" ca="1" si="661"/>
        <v>2641.</v>
      </c>
      <c r="B2749" s="26">
        <v>4539</v>
      </c>
      <c r="C2749" s="313" t="s">
        <v>2059</v>
      </c>
      <c r="D2749" s="26">
        <v>1997</v>
      </c>
      <c r="E2749" s="135" t="s">
        <v>2957</v>
      </c>
      <c r="F2749" s="83" t="s">
        <v>2958</v>
      </c>
      <c r="G2749" s="26">
        <v>5</v>
      </c>
      <c r="H2749" s="26">
        <v>3</v>
      </c>
      <c r="I2749" s="214">
        <v>3533.7</v>
      </c>
      <c r="J2749" s="205">
        <v>1983.2</v>
      </c>
      <c r="K2749" s="214">
        <v>1983.2</v>
      </c>
      <c r="L2749" s="263">
        <v>159</v>
      </c>
      <c r="M2749" s="214">
        <f t="shared" si="662"/>
        <v>1311735.75</v>
      </c>
      <c r="N2749" s="205"/>
      <c r="O2749" s="211"/>
      <c r="P2749" s="205"/>
      <c r="Q2749" s="205">
        <f t="shared" si="663"/>
        <v>1311735.75</v>
      </c>
      <c r="R2749" s="205">
        <v>1311735.75</v>
      </c>
      <c r="S2749" s="219"/>
      <c r="T2749" s="205"/>
      <c r="U2749" s="205"/>
      <c r="V2749" s="205"/>
      <c r="W2749" s="205"/>
      <c r="X2749" s="205"/>
      <c r="Y2749" s="205"/>
      <c r="Z2749" s="205"/>
      <c r="AA2749" s="205"/>
      <c r="AB2749" s="205"/>
      <c r="AC2749" s="205"/>
      <c r="AD2749" s="205"/>
      <c r="AE2749" s="205"/>
      <c r="AF2749" s="205"/>
      <c r="AG2749" s="221">
        <v>2025</v>
      </c>
      <c r="AH2749" s="165"/>
      <c r="AI2749" s="175"/>
      <c r="AJ2749" s="152"/>
      <c r="AK2749" s="15">
        <f t="shared" ca="1" si="665"/>
        <v>2641</v>
      </c>
      <c r="AL2749" s="15" t="s">
        <v>155</v>
      </c>
      <c r="AM2749" s="15" t="str">
        <f t="shared" ca="1" si="658"/>
        <v>2641.</v>
      </c>
      <c r="AN2749" s="222"/>
      <c r="AO2749" s="15"/>
      <c r="AP2749" s="16"/>
    </row>
    <row r="2750" spans="1:42" ht="22.5" hidden="1" customHeight="1" x14ac:dyDescent="0.25">
      <c r="A2750" s="83" t="str">
        <f t="shared" ca="1" si="661"/>
        <v>2642.</v>
      </c>
      <c r="B2750" s="144">
        <v>5314</v>
      </c>
      <c r="C2750" s="47" t="s">
        <v>2060</v>
      </c>
      <c r="D2750" s="26">
        <v>1997</v>
      </c>
      <c r="E2750" s="135" t="s">
        <v>2957</v>
      </c>
      <c r="F2750" s="83" t="s">
        <v>2959</v>
      </c>
      <c r="G2750" s="26">
        <v>3</v>
      </c>
      <c r="H2750" s="26">
        <v>2</v>
      </c>
      <c r="I2750" s="205">
        <v>1468.1</v>
      </c>
      <c r="J2750" s="205">
        <v>1597.8</v>
      </c>
      <c r="K2750" s="205">
        <v>1469.3</v>
      </c>
      <c r="L2750" s="219">
        <v>34</v>
      </c>
      <c r="M2750" s="214">
        <f t="shared" si="662"/>
        <v>8726513</v>
      </c>
      <c r="N2750" s="205"/>
      <c r="O2750" s="211"/>
      <c r="P2750" s="205"/>
      <c r="Q2750" s="205">
        <f t="shared" si="663"/>
        <v>8726513</v>
      </c>
      <c r="R2750" s="205">
        <f>480636+1332240</f>
        <v>1812876</v>
      </c>
      <c r="S2750" s="219"/>
      <c r="T2750" s="205"/>
      <c r="U2750" s="205">
        <v>919</v>
      </c>
      <c r="V2750" s="205">
        <f>U2750*7523</f>
        <v>6913637</v>
      </c>
      <c r="W2750" s="205"/>
      <c r="X2750" s="205"/>
      <c r="Y2750" s="205"/>
      <c r="Z2750" s="205"/>
      <c r="AA2750" s="205"/>
      <c r="AB2750" s="205"/>
      <c r="AC2750" s="209"/>
      <c r="AD2750" s="209"/>
      <c r="AE2750" s="205"/>
      <c r="AF2750" s="205"/>
      <c r="AG2750" s="221">
        <v>2025</v>
      </c>
      <c r="AH2750" s="165"/>
      <c r="AI2750" s="175"/>
      <c r="AJ2750" s="152"/>
      <c r="AK2750" s="15">
        <f t="shared" ca="1" si="665"/>
        <v>2642</v>
      </c>
      <c r="AL2750" s="15" t="s">
        <v>155</v>
      </c>
      <c r="AM2750" s="15" t="str">
        <f t="shared" ca="1" si="658"/>
        <v>2642.</v>
      </c>
      <c r="AN2750" s="222"/>
      <c r="AO2750" s="15"/>
      <c r="AP2750" s="16"/>
    </row>
    <row r="2751" spans="1:42" ht="22.5" hidden="1" customHeight="1" x14ac:dyDescent="0.25">
      <c r="A2751" s="83" t="str">
        <f t="shared" ca="1" si="661"/>
        <v>2643.</v>
      </c>
      <c r="B2751" s="26">
        <v>5064</v>
      </c>
      <c r="C2751" s="242" t="s">
        <v>2061</v>
      </c>
      <c r="D2751" s="26">
        <v>1998</v>
      </c>
      <c r="E2751" s="135" t="s">
        <v>2957</v>
      </c>
      <c r="F2751" s="83" t="s">
        <v>2959</v>
      </c>
      <c r="G2751" s="26">
        <v>4</v>
      </c>
      <c r="H2751" s="26">
        <v>1</v>
      </c>
      <c r="I2751" s="205">
        <v>1330.5</v>
      </c>
      <c r="J2751" s="205">
        <v>1330.5</v>
      </c>
      <c r="K2751" s="205">
        <v>1330.5</v>
      </c>
      <c r="L2751" s="219">
        <v>28</v>
      </c>
      <c r="M2751" s="214">
        <f t="shared" si="662"/>
        <v>3033567</v>
      </c>
      <c r="N2751" s="205"/>
      <c r="O2751" s="211"/>
      <c r="P2751" s="205"/>
      <c r="Q2751" s="205">
        <f t="shared" si="663"/>
        <v>3033567</v>
      </c>
      <c r="R2751" s="205">
        <v>3033567</v>
      </c>
      <c r="S2751" s="219"/>
      <c r="T2751" s="205"/>
      <c r="U2751" s="205"/>
      <c r="V2751" s="205"/>
      <c r="W2751" s="205"/>
      <c r="X2751" s="205"/>
      <c r="Y2751" s="205"/>
      <c r="Z2751" s="205"/>
      <c r="AA2751" s="205"/>
      <c r="AB2751" s="205"/>
      <c r="AC2751" s="205"/>
      <c r="AD2751" s="205"/>
      <c r="AE2751" s="205"/>
      <c r="AF2751" s="205"/>
      <c r="AG2751" s="221">
        <v>2025</v>
      </c>
      <c r="AH2751" s="159"/>
      <c r="AI2751" s="175"/>
      <c r="AJ2751" s="153"/>
      <c r="AK2751" s="15">
        <f t="shared" ca="1" si="665"/>
        <v>2643</v>
      </c>
      <c r="AL2751" s="15" t="s">
        <v>155</v>
      </c>
      <c r="AM2751" s="15" t="str">
        <f t="shared" ca="1" si="658"/>
        <v>2643.</v>
      </c>
      <c r="AN2751" s="222"/>
      <c r="AO2751" s="15"/>
      <c r="AP2751" s="16"/>
    </row>
    <row r="2752" spans="1:42" ht="22.5" hidden="1" customHeight="1" x14ac:dyDescent="0.25">
      <c r="A2752" s="83" t="str">
        <f t="shared" ca="1" si="661"/>
        <v>2644.</v>
      </c>
      <c r="B2752" s="26">
        <v>4540</v>
      </c>
      <c r="C2752" s="313" t="s">
        <v>2062</v>
      </c>
      <c r="D2752" s="26">
        <v>1999</v>
      </c>
      <c r="E2752" s="135" t="s">
        <v>2957</v>
      </c>
      <c r="F2752" s="83" t="s">
        <v>2958</v>
      </c>
      <c r="G2752" s="26">
        <v>5</v>
      </c>
      <c r="H2752" s="26">
        <v>3</v>
      </c>
      <c r="I2752" s="214">
        <v>4698.4000000000005</v>
      </c>
      <c r="J2752" s="205">
        <v>4167.3999999999996</v>
      </c>
      <c r="K2752" s="214">
        <v>4167.3999999999996</v>
      </c>
      <c r="L2752" s="263">
        <v>168</v>
      </c>
      <c r="M2752" s="214">
        <f t="shared" si="662"/>
        <v>9336043</v>
      </c>
      <c r="N2752" s="205"/>
      <c r="O2752" s="211"/>
      <c r="P2752" s="205"/>
      <c r="Q2752" s="205">
        <f t="shared" si="663"/>
        <v>9336043</v>
      </c>
      <c r="R2752" s="205"/>
      <c r="S2752" s="219"/>
      <c r="T2752" s="205"/>
      <c r="U2752" s="205">
        <v>1241</v>
      </c>
      <c r="V2752" s="205">
        <f>U2752*7523</f>
        <v>9336043</v>
      </c>
      <c r="W2752" s="205"/>
      <c r="X2752" s="205"/>
      <c r="Y2752" s="205"/>
      <c r="Z2752" s="205"/>
      <c r="AA2752" s="205"/>
      <c r="AB2752" s="205"/>
      <c r="AC2752" s="209"/>
      <c r="AD2752" s="209"/>
      <c r="AE2752" s="205"/>
      <c r="AF2752" s="205"/>
      <c r="AG2752" s="221">
        <v>2025</v>
      </c>
      <c r="AH2752" s="165"/>
      <c r="AI2752" s="175"/>
      <c r="AJ2752" s="218"/>
      <c r="AK2752" s="15">
        <f t="shared" ca="1" si="665"/>
        <v>2644</v>
      </c>
      <c r="AL2752" s="15" t="s">
        <v>155</v>
      </c>
      <c r="AM2752" s="15" t="str">
        <f t="shared" ca="1" si="658"/>
        <v>2644.</v>
      </c>
      <c r="AN2752" s="222"/>
      <c r="AO2752" s="15"/>
      <c r="AP2752" s="16"/>
    </row>
    <row r="2753" spans="1:42" ht="22.5" hidden="1" customHeight="1" x14ac:dyDescent="0.25">
      <c r="A2753" s="83" t="str">
        <f t="shared" ca="1" si="661"/>
        <v>2645.</v>
      </c>
      <c r="B2753" s="26">
        <v>5036</v>
      </c>
      <c r="C2753" s="313" t="s">
        <v>2063</v>
      </c>
      <c r="D2753" s="26">
        <v>2001</v>
      </c>
      <c r="E2753" s="135" t="s">
        <v>2957</v>
      </c>
      <c r="F2753" s="83" t="s">
        <v>2959</v>
      </c>
      <c r="G2753" s="26">
        <v>5</v>
      </c>
      <c r="H2753" s="26">
        <v>2</v>
      </c>
      <c r="I2753" s="214">
        <v>2722</v>
      </c>
      <c r="J2753" s="205">
        <v>2722</v>
      </c>
      <c r="K2753" s="214">
        <v>2722</v>
      </c>
      <c r="L2753" s="263">
        <v>91</v>
      </c>
      <c r="M2753" s="214">
        <f t="shared" si="662"/>
        <v>847275</v>
      </c>
      <c r="N2753" s="205"/>
      <c r="O2753" s="211"/>
      <c r="P2753" s="205"/>
      <c r="Q2753" s="205">
        <f t="shared" si="663"/>
        <v>847275</v>
      </c>
      <c r="R2753" s="205">
        <v>847275</v>
      </c>
      <c r="S2753" s="219"/>
      <c r="T2753" s="205"/>
      <c r="U2753" s="205"/>
      <c r="V2753" s="205"/>
      <c r="W2753" s="205"/>
      <c r="X2753" s="205"/>
      <c r="Y2753" s="205"/>
      <c r="Z2753" s="205"/>
      <c r="AA2753" s="205"/>
      <c r="AB2753" s="205"/>
      <c r="AC2753" s="205"/>
      <c r="AD2753" s="205"/>
      <c r="AE2753" s="205"/>
      <c r="AF2753" s="205"/>
      <c r="AG2753" s="221">
        <v>2025</v>
      </c>
      <c r="AH2753" s="165"/>
      <c r="AI2753" s="175"/>
      <c r="AJ2753" s="152"/>
      <c r="AK2753" s="15">
        <f t="shared" ca="1" si="665"/>
        <v>2645</v>
      </c>
      <c r="AL2753" s="15" t="s">
        <v>155</v>
      </c>
      <c r="AM2753" s="15" t="str">
        <f t="shared" ca="1" si="658"/>
        <v>2645.</v>
      </c>
      <c r="AN2753" s="222"/>
      <c r="AO2753" s="15"/>
      <c r="AP2753" s="16"/>
    </row>
    <row r="2754" spans="1:42" ht="22.5" hidden="1" customHeight="1" x14ac:dyDescent="0.25">
      <c r="A2754" s="83" t="str">
        <f t="shared" ca="1" si="661"/>
        <v>2646.</v>
      </c>
      <c r="B2754" s="26">
        <v>5070</v>
      </c>
      <c r="C2754" s="47" t="s">
        <v>2064</v>
      </c>
      <c r="D2754" s="26">
        <v>2001</v>
      </c>
      <c r="E2754" s="135" t="s">
        <v>2957</v>
      </c>
      <c r="F2754" s="83" t="s">
        <v>2959</v>
      </c>
      <c r="G2754" s="26">
        <v>6</v>
      </c>
      <c r="H2754" s="26">
        <v>1</v>
      </c>
      <c r="I2754" s="205">
        <v>2770.6</v>
      </c>
      <c r="J2754" s="205">
        <v>3010.4</v>
      </c>
      <c r="K2754" s="205">
        <v>2611.1</v>
      </c>
      <c r="L2754" s="219">
        <v>64</v>
      </c>
      <c r="M2754" s="214">
        <f t="shared" si="662"/>
        <v>204270.3</v>
      </c>
      <c r="N2754" s="205"/>
      <c r="O2754" s="211"/>
      <c r="P2754" s="205"/>
      <c r="Q2754" s="205">
        <f t="shared" si="663"/>
        <v>204270.3</v>
      </c>
      <c r="R2754" s="205">
        <v>204270.3</v>
      </c>
      <c r="S2754" s="219"/>
      <c r="T2754" s="205"/>
      <c r="U2754" s="205"/>
      <c r="V2754" s="205"/>
      <c r="W2754" s="205"/>
      <c r="X2754" s="205"/>
      <c r="Y2754" s="205"/>
      <c r="Z2754" s="205"/>
      <c r="AA2754" s="205"/>
      <c r="AB2754" s="205"/>
      <c r="AC2754" s="205"/>
      <c r="AD2754" s="205"/>
      <c r="AE2754" s="205"/>
      <c r="AF2754" s="205"/>
      <c r="AG2754" s="221">
        <v>2025</v>
      </c>
      <c r="AH2754" s="158"/>
      <c r="AI2754" s="175"/>
      <c r="AJ2754" s="152"/>
      <c r="AK2754" s="15">
        <f t="shared" ca="1" si="665"/>
        <v>2646</v>
      </c>
      <c r="AL2754" s="15" t="s">
        <v>155</v>
      </c>
      <c r="AM2754" s="15" t="str">
        <f t="shared" ca="1" si="658"/>
        <v>2646.</v>
      </c>
      <c r="AN2754" s="222"/>
      <c r="AO2754" s="15"/>
      <c r="AP2754" s="16"/>
    </row>
    <row r="2755" spans="1:42" ht="22.5" hidden="1" customHeight="1" x14ac:dyDescent="0.25">
      <c r="A2755" s="83" t="str">
        <f t="shared" ca="1" si="661"/>
        <v>2647.</v>
      </c>
      <c r="B2755" s="26">
        <v>4901</v>
      </c>
      <c r="C2755" s="40" t="s">
        <v>2065</v>
      </c>
      <c r="D2755" s="26">
        <v>2002</v>
      </c>
      <c r="E2755" s="135" t="s">
        <v>2957</v>
      </c>
      <c r="F2755" s="83" t="s">
        <v>2959</v>
      </c>
      <c r="G2755" s="26">
        <v>4</v>
      </c>
      <c r="H2755" s="26">
        <v>2</v>
      </c>
      <c r="I2755" s="205">
        <v>2514</v>
      </c>
      <c r="J2755" s="205">
        <v>2789.5</v>
      </c>
      <c r="K2755" s="205">
        <v>2288.4</v>
      </c>
      <c r="L2755" s="219">
        <v>58</v>
      </c>
      <c r="M2755" s="214">
        <f t="shared" si="662"/>
        <v>7079143</v>
      </c>
      <c r="N2755" s="205"/>
      <c r="O2755" s="211"/>
      <c r="P2755" s="205"/>
      <c r="Q2755" s="205">
        <f t="shared" si="663"/>
        <v>7079143</v>
      </c>
      <c r="R2755" s="205"/>
      <c r="S2755" s="219"/>
      <c r="T2755" s="205"/>
      <c r="U2755" s="205">
        <v>941</v>
      </c>
      <c r="V2755" s="205">
        <f>U2755*7523</f>
        <v>7079143</v>
      </c>
      <c r="W2755" s="205"/>
      <c r="X2755" s="205"/>
      <c r="Y2755" s="205"/>
      <c r="Z2755" s="205"/>
      <c r="AA2755" s="205"/>
      <c r="AB2755" s="205"/>
      <c r="AC2755" s="209"/>
      <c r="AD2755" s="209"/>
      <c r="AE2755" s="205"/>
      <c r="AF2755" s="205"/>
      <c r="AG2755" s="221">
        <v>2025</v>
      </c>
      <c r="AH2755" s="165"/>
      <c r="AI2755" s="175"/>
      <c r="AJ2755" s="218"/>
      <c r="AK2755" s="15">
        <f t="shared" ca="1" si="665"/>
        <v>2647</v>
      </c>
      <c r="AL2755" s="15" t="s">
        <v>155</v>
      </c>
      <c r="AM2755" s="15" t="str">
        <f t="shared" ref="AM2755:AM2818" ca="1" si="669">CONCATENATE(AK2755,AL2755)</f>
        <v>2647.</v>
      </c>
      <c r="AN2755" s="222"/>
      <c r="AO2755" s="15"/>
      <c r="AP2755" s="16"/>
    </row>
    <row r="2756" spans="1:42" ht="22.5" hidden="1" customHeight="1" x14ac:dyDescent="0.25">
      <c r="A2756" s="83" t="str">
        <f t="shared" ca="1" si="661"/>
        <v>2648.</v>
      </c>
      <c r="B2756" s="26">
        <v>5158</v>
      </c>
      <c r="C2756" s="47" t="s">
        <v>2066</v>
      </c>
      <c r="D2756" s="26">
        <v>2002</v>
      </c>
      <c r="E2756" s="135" t="s">
        <v>2957</v>
      </c>
      <c r="F2756" s="83" t="s">
        <v>2959</v>
      </c>
      <c r="G2756" s="26">
        <v>5</v>
      </c>
      <c r="H2756" s="26">
        <v>2</v>
      </c>
      <c r="I2756" s="205">
        <v>1904.4</v>
      </c>
      <c r="J2756" s="205">
        <v>1909.1</v>
      </c>
      <c r="K2756" s="205">
        <v>1909.1</v>
      </c>
      <c r="L2756" s="219">
        <v>51</v>
      </c>
      <c r="M2756" s="214">
        <f t="shared" si="662"/>
        <v>1884166.4000000001</v>
      </c>
      <c r="N2756" s="205"/>
      <c r="O2756" s="211"/>
      <c r="P2756" s="205"/>
      <c r="Q2756" s="205">
        <f t="shared" si="663"/>
        <v>1884166.4000000001</v>
      </c>
      <c r="R2756" s="205"/>
      <c r="S2756" s="219"/>
      <c r="T2756" s="205"/>
      <c r="U2756" s="205">
        <v>531.20000000000005</v>
      </c>
      <c r="V2756" s="205">
        <f>U2756*3547</f>
        <v>1884166.4000000001</v>
      </c>
      <c r="W2756" s="205"/>
      <c r="X2756" s="205"/>
      <c r="Y2756" s="205"/>
      <c r="Z2756" s="205"/>
      <c r="AA2756" s="205"/>
      <c r="AB2756" s="205"/>
      <c r="AC2756" s="209"/>
      <c r="AD2756" s="209"/>
      <c r="AE2756" s="205"/>
      <c r="AF2756" s="205"/>
      <c r="AG2756" s="221">
        <v>2025</v>
      </c>
      <c r="AH2756" s="165"/>
      <c r="AI2756" s="175"/>
      <c r="AJ2756" s="218"/>
      <c r="AK2756" s="15">
        <f t="shared" ca="1" si="665"/>
        <v>2648</v>
      </c>
      <c r="AL2756" s="15" t="s">
        <v>155</v>
      </c>
      <c r="AM2756" s="15" t="str">
        <f t="shared" ca="1" si="669"/>
        <v>2648.</v>
      </c>
      <c r="AN2756" s="222"/>
      <c r="AO2756" s="15"/>
      <c r="AP2756" s="16"/>
    </row>
    <row r="2757" spans="1:42" ht="22.5" hidden="1" customHeight="1" x14ac:dyDescent="0.25">
      <c r="A2757" s="83" t="str">
        <f t="shared" ca="1" si="661"/>
        <v>2649.</v>
      </c>
      <c r="B2757" s="26">
        <v>4180</v>
      </c>
      <c r="C2757" s="298" t="s">
        <v>2067</v>
      </c>
      <c r="D2757" s="26">
        <v>2002</v>
      </c>
      <c r="E2757" s="135" t="s">
        <v>2957</v>
      </c>
      <c r="F2757" s="83" t="s">
        <v>2959</v>
      </c>
      <c r="G2757" s="26">
        <v>4</v>
      </c>
      <c r="H2757" s="26">
        <v>2</v>
      </c>
      <c r="I2757" s="214">
        <v>1547.9</v>
      </c>
      <c r="J2757" s="214">
        <v>1718.4</v>
      </c>
      <c r="K2757" s="214">
        <v>1577.6</v>
      </c>
      <c r="L2757" s="263">
        <v>60</v>
      </c>
      <c r="M2757" s="214">
        <f t="shared" si="662"/>
        <v>5770141</v>
      </c>
      <c r="N2757" s="205"/>
      <c r="O2757" s="211"/>
      <c r="P2757" s="205"/>
      <c r="Q2757" s="205">
        <f t="shared" si="663"/>
        <v>5770141</v>
      </c>
      <c r="R2757" s="205"/>
      <c r="S2757" s="219"/>
      <c r="T2757" s="205"/>
      <c r="U2757" s="205">
        <v>767</v>
      </c>
      <c r="V2757" s="205">
        <f>U2757*7523</f>
        <v>5770141</v>
      </c>
      <c r="W2757" s="205"/>
      <c r="X2757" s="205"/>
      <c r="Y2757" s="205"/>
      <c r="Z2757" s="205"/>
      <c r="AA2757" s="205"/>
      <c r="AB2757" s="205"/>
      <c r="AC2757" s="205"/>
      <c r="AD2757" s="205"/>
      <c r="AE2757" s="205"/>
      <c r="AF2757" s="205"/>
      <c r="AG2757" s="221">
        <v>2025</v>
      </c>
      <c r="AH2757" s="158"/>
      <c r="AI2757" s="175"/>
      <c r="AJ2757" s="218"/>
      <c r="AK2757" s="15">
        <f t="shared" ca="1" si="665"/>
        <v>2649</v>
      </c>
      <c r="AL2757" s="15" t="s">
        <v>155</v>
      </c>
      <c r="AM2757" s="15" t="str">
        <f t="shared" ca="1" si="669"/>
        <v>2649.</v>
      </c>
      <c r="AN2757" s="222"/>
      <c r="AO2757" s="15"/>
      <c r="AP2757" s="16"/>
    </row>
    <row r="2758" spans="1:42" ht="22.5" hidden="1" customHeight="1" x14ac:dyDescent="0.25">
      <c r="A2758" s="83" t="str">
        <f t="shared" ca="1" si="661"/>
        <v>2650.</v>
      </c>
      <c r="B2758" s="26">
        <v>4690</v>
      </c>
      <c r="C2758" s="47" t="s">
        <v>2068</v>
      </c>
      <c r="D2758" s="26">
        <v>2002</v>
      </c>
      <c r="E2758" s="135" t="s">
        <v>2957</v>
      </c>
      <c r="F2758" s="83" t="s">
        <v>2958</v>
      </c>
      <c r="G2758" s="26">
        <v>9</v>
      </c>
      <c r="H2758" s="26">
        <v>3</v>
      </c>
      <c r="I2758" s="214">
        <v>7721.01</v>
      </c>
      <c r="J2758" s="214">
        <v>5822.9</v>
      </c>
      <c r="K2758" s="214">
        <v>5808.1</v>
      </c>
      <c r="L2758" s="263">
        <v>274</v>
      </c>
      <c r="M2758" s="214">
        <f t="shared" si="662"/>
        <v>5760718.1699999999</v>
      </c>
      <c r="N2758" s="205"/>
      <c r="O2758" s="211"/>
      <c r="P2758" s="205"/>
      <c r="Q2758" s="205">
        <f t="shared" si="663"/>
        <v>5760718.1699999999</v>
      </c>
      <c r="R2758" s="205"/>
      <c r="S2758" s="219"/>
      <c r="T2758" s="205"/>
      <c r="U2758" s="205">
        <v>1624.11</v>
      </c>
      <c r="V2758" s="205">
        <f>U2758*3547</f>
        <v>5760718.1699999999</v>
      </c>
      <c r="W2758" s="205"/>
      <c r="X2758" s="205"/>
      <c r="Y2758" s="205"/>
      <c r="Z2758" s="205"/>
      <c r="AA2758" s="205"/>
      <c r="AB2758" s="205"/>
      <c r="AC2758" s="209"/>
      <c r="AD2758" s="209"/>
      <c r="AE2758" s="205"/>
      <c r="AF2758" s="205"/>
      <c r="AG2758" s="221">
        <v>2025</v>
      </c>
      <c r="AH2758" s="165"/>
      <c r="AI2758" s="175"/>
      <c r="AJ2758" s="218"/>
      <c r="AK2758" s="15">
        <f t="shared" ca="1" si="665"/>
        <v>2650</v>
      </c>
      <c r="AL2758" s="15" t="s">
        <v>155</v>
      </c>
      <c r="AM2758" s="15" t="str">
        <f t="shared" ca="1" si="669"/>
        <v>2650.</v>
      </c>
      <c r="AN2758" s="222"/>
      <c r="AO2758" s="15"/>
      <c r="AP2758" s="16"/>
    </row>
    <row r="2759" spans="1:42" ht="22.5" hidden="1" customHeight="1" x14ac:dyDescent="0.25">
      <c r="A2759" s="83" t="str">
        <f t="shared" ca="1" si="661"/>
        <v>2651.</v>
      </c>
      <c r="B2759" s="26">
        <v>4832</v>
      </c>
      <c r="C2759" s="47" t="s">
        <v>2069</v>
      </c>
      <c r="D2759" s="26">
        <v>2002</v>
      </c>
      <c r="E2759" s="135" t="s">
        <v>2957</v>
      </c>
      <c r="F2759" s="83" t="s">
        <v>2959</v>
      </c>
      <c r="G2759" s="26">
        <v>3</v>
      </c>
      <c r="H2759" s="26">
        <v>2</v>
      </c>
      <c r="I2759" s="205">
        <v>1493.6</v>
      </c>
      <c r="J2759" s="205">
        <v>1892.3</v>
      </c>
      <c r="K2759" s="205">
        <v>1493.6</v>
      </c>
      <c r="L2759" s="219">
        <v>42</v>
      </c>
      <c r="M2759" s="214">
        <f t="shared" si="662"/>
        <v>3110224</v>
      </c>
      <c r="N2759" s="205"/>
      <c r="O2759" s="211"/>
      <c r="P2759" s="205"/>
      <c r="Q2759" s="205">
        <f t="shared" si="663"/>
        <v>3110224</v>
      </c>
      <c r="R2759" s="205"/>
      <c r="S2759" s="219"/>
      <c r="T2759" s="205"/>
      <c r="U2759" s="205"/>
      <c r="V2759" s="205"/>
      <c r="W2759" s="205"/>
      <c r="X2759" s="205"/>
      <c r="Y2759" s="205">
        <v>988</v>
      </c>
      <c r="Z2759" s="205">
        <f>Y2759*3148</f>
        <v>3110224</v>
      </c>
      <c r="AA2759" s="205"/>
      <c r="AB2759" s="205"/>
      <c r="AC2759" s="209"/>
      <c r="AD2759" s="209"/>
      <c r="AE2759" s="205"/>
      <c r="AF2759" s="205"/>
      <c r="AG2759" s="221">
        <v>2025</v>
      </c>
      <c r="AH2759" s="165"/>
      <c r="AI2759" s="175"/>
      <c r="AJ2759" s="153"/>
      <c r="AK2759" s="15">
        <f t="shared" ca="1" si="665"/>
        <v>2651</v>
      </c>
      <c r="AL2759" s="15" t="s">
        <v>155</v>
      </c>
      <c r="AM2759" s="15" t="str">
        <f t="shared" ca="1" si="669"/>
        <v>2651.</v>
      </c>
      <c r="AN2759" s="222"/>
      <c r="AO2759" s="15"/>
      <c r="AP2759" s="16"/>
    </row>
    <row r="2760" spans="1:42" ht="22.5" hidden="1" customHeight="1" x14ac:dyDescent="0.25">
      <c r="A2760" s="83" t="str">
        <f t="shared" ca="1" si="661"/>
        <v>2652.</v>
      </c>
      <c r="B2760" s="26">
        <v>4833</v>
      </c>
      <c r="C2760" s="47" t="s">
        <v>2070</v>
      </c>
      <c r="D2760" s="26">
        <v>2002</v>
      </c>
      <c r="E2760" s="135" t="s">
        <v>2957</v>
      </c>
      <c r="F2760" s="83" t="s">
        <v>2959</v>
      </c>
      <c r="G2760" s="26">
        <v>3</v>
      </c>
      <c r="H2760" s="26">
        <v>2</v>
      </c>
      <c r="I2760" s="205">
        <v>1065</v>
      </c>
      <c r="J2760" s="205">
        <v>1381.9</v>
      </c>
      <c r="K2760" s="205">
        <v>1065</v>
      </c>
      <c r="L2760" s="219">
        <v>21</v>
      </c>
      <c r="M2760" s="214">
        <f t="shared" si="662"/>
        <v>1511040</v>
      </c>
      <c r="N2760" s="205"/>
      <c r="O2760" s="211"/>
      <c r="P2760" s="205"/>
      <c r="Q2760" s="205">
        <f t="shared" si="663"/>
        <v>1511040</v>
      </c>
      <c r="R2760" s="205"/>
      <c r="S2760" s="219"/>
      <c r="T2760" s="205"/>
      <c r="U2760" s="205"/>
      <c r="V2760" s="205"/>
      <c r="W2760" s="205"/>
      <c r="X2760" s="205"/>
      <c r="Y2760" s="205">
        <v>480</v>
      </c>
      <c r="Z2760" s="205">
        <f>Y2760*3148</f>
        <v>1511040</v>
      </c>
      <c r="AA2760" s="205"/>
      <c r="AB2760" s="205"/>
      <c r="AC2760" s="209"/>
      <c r="AD2760" s="209"/>
      <c r="AE2760" s="205"/>
      <c r="AF2760" s="205"/>
      <c r="AG2760" s="221">
        <v>2025</v>
      </c>
      <c r="AH2760" s="165"/>
      <c r="AI2760" s="175"/>
      <c r="AJ2760" s="153"/>
      <c r="AK2760" s="15">
        <f t="shared" ca="1" si="665"/>
        <v>2652</v>
      </c>
      <c r="AL2760" s="15" t="s">
        <v>155</v>
      </c>
      <c r="AM2760" s="15" t="str">
        <f t="shared" ca="1" si="669"/>
        <v>2652.</v>
      </c>
      <c r="AN2760" s="222"/>
      <c r="AO2760" s="15"/>
      <c r="AP2760" s="16"/>
    </row>
    <row r="2761" spans="1:42" ht="23.25" hidden="1" customHeight="1" x14ac:dyDescent="0.25">
      <c r="A2761" s="83" t="str">
        <f t="shared" ca="1" si="661"/>
        <v>2653.</v>
      </c>
      <c r="B2761" s="26">
        <v>4878</v>
      </c>
      <c r="C2761" s="40" t="s">
        <v>2071</v>
      </c>
      <c r="D2761" s="26">
        <v>2003</v>
      </c>
      <c r="E2761" s="135" t="s">
        <v>2957</v>
      </c>
      <c r="F2761" s="83" t="s">
        <v>2959</v>
      </c>
      <c r="G2761" s="26">
        <v>6</v>
      </c>
      <c r="H2761" s="26">
        <v>3</v>
      </c>
      <c r="I2761" s="205">
        <v>5145.6000000000004</v>
      </c>
      <c r="J2761" s="205">
        <v>5626.1</v>
      </c>
      <c r="K2761" s="205">
        <v>4727.3</v>
      </c>
      <c r="L2761" s="219">
        <v>117</v>
      </c>
      <c r="M2761" s="214">
        <f t="shared" si="662"/>
        <v>12781577</v>
      </c>
      <c r="N2761" s="205"/>
      <c r="O2761" s="211"/>
      <c r="P2761" s="205"/>
      <c r="Q2761" s="205">
        <f t="shared" si="663"/>
        <v>12781577</v>
      </c>
      <c r="R2761" s="205"/>
      <c r="S2761" s="219"/>
      <c r="T2761" s="205"/>
      <c r="U2761" s="205">
        <v>1699</v>
      </c>
      <c r="V2761" s="205">
        <f>U2761*7523</f>
        <v>12781577</v>
      </c>
      <c r="W2761" s="205"/>
      <c r="X2761" s="205"/>
      <c r="Y2761" s="205"/>
      <c r="Z2761" s="205"/>
      <c r="AA2761" s="205"/>
      <c r="AB2761" s="205"/>
      <c r="AC2761" s="209"/>
      <c r="AD2761" s="209"/>
      <c r="AE2761" s="205"/>
      <c r="AF2761" s="205"/>
      <c r="AG2761" s="221">
        <v>2025</v>
      </c>
      <c r="AH2761" s="158"/>
      <c r="AI2761" s="175"/>
      <c r="AJ2761" s="218"/>
      <c r="AK2761" s="15">
        <f t="shared" ca="1" si="665"/>
        <v>2653</v>
      </c>
      <c r="AL2761" s="15" t="s">
        <v>155</v>
      </c>
      <c r="AM2761" s="15" t="str">
        <f t="shared" ca="1" si="669"/>
        <v>2653.</v>
      </c>
      <c r="AN2761" s="222"/>
      <c r="AP2761" s="16"/>
    </row>
    <row r="2762" spans="1:42" ht="22.5" hidden="1" customHeight="1" x14ac:dyDescent="0.25">
      <c r="A2762" s="83" t="str">
        <f t="shared" ca="1" si="661"/>
        <v>2654.</v>
      </c>
      <c r="B2762" s="26">
        <v>4900</v>
      </c>
      <c r="C2762" s="40" t="s">
        <v>2072</v>
      </c>
      <c r="D2762" s="26">
        <v>2003</v>
      </c>
      <c r="E2762" s="135" t="s">
        <v>2957</v>
      </c>
      <c r="F2762" s="83" t="s">
        <v>2959</v>
      </c>
      <c r="G2762" s="26">
        <v>4</v>
      </c>
      <c r="H2762" s="26">
        <v>2</v>
      </c>
      <c r="I2762" s="205">
        <v>1692.2</v>
      </c>
      <c r="J2762" s="205">
        <v>2097.1</v>
      </c>
      <c r="K2762" s="205">
        <v>1692.2</v>
      </c>
      <c r="L2762" s="219">
        <v>45</v>
      </c>
      <c r="M2762" s="214">
        <f t="shared" si="662"/>
        <v>5840857.2000000002</v>
      </c>
      <c r="N2762" s="205"/>
      <c r="O2762" s="211"/>
      <c r="P2762" s="205"/>
      <c r="Q2762" s="205">
        <f t="shared" si="663"/>
        <v>5840857.2000000002</v>
      </c>
      <c r="R2762" s="205"/>
      <c r="S2762" s="219"/>
      <c r="T2762" s="205"/>
      <c r="U2762" s="205">
        <v>776.4</v>
      </c>
      <c r="V2762" s="205">
        <f>U2762*7523</f>
        <v>5840857.2000000002</v>
      </c>
      <c r="W2762" s="205"/>
      <c r="X2762" s="205"/>
      <c r="Y2762" s="205"/>
      <c r="Z2762" s="205"/>
      <c r="AA2762" s="205"/>
      <c r="AB2762" s="205"/>
      <c r="AC2762" s="209"/>
      <c r="AD2762" s="209"/>
      <c r="AE2762" s="205"/>
      <c r="AF2762" s="205"/>
      <c r="AG2762" s="221">
        <v>2025</v>
      </c>
      <c r="AH2762" s="165"/>
      <c r="AI2762" s="175"/>
      <c r="AJ2762" s="218"/>
      <c r="AK2762" s="15">
        <f t="shared" ca="1" si="665"/>
        <v>2654</v>
      </c>
      <c r="AL2762" s="15" t="s">
        <v>155</v>
      </c>
      <c r="AM2762" s="15" t="str">
        <f t="shared" ca="1" si="669"/>
        <v>2654.</v>
      </c>
      <c r="AN2762" s="222"/>
      <c r="AO2762" s="15"/>
      <c r="AP2762" s="16"/>
    </row>
    <row r="2763" spans="1:42" ht="22.5" hidden="1" customHeight="1" x14ac:dyDescent="0.25">
      <c r="A2763" s="83" t="str">
        <f t="shared" ca="1" si="661"/>
        <v>2655.</v>
      </c>
      <c r="B2763" s="144">
        <v>5037</v>
      </c>
      <c r="C2763" s="40" t="s">
        <v>2073</v>
      </c>
      <c r="D2763" s="26">
        <v>2003</v>
      </c>
      <c r="E2763" s="135" t="s">
        <v>2957</v>
      </c>
      <c r="F2763" s="83" t="s">
        <v>2959</v>
      </c>
      <c r="G2763" s="26">
        <v>5</v>
      </c>
      <c r="H2763" s="26">
        <v>4</v>
      </c>
      <c r="I2763" s="214">
        <v>4274.5</v>
      </c>
      <c r="J2763" s="214">
        <v>4552.6000000000004</v>
      </c>
      <c r="K2763" s="214">
        <v>4274.1000000000004</v>
      </c>
      <c r="L2763" s="263">
        <v>145</v>
      </c>
      <c r="M2763" s="214">
        <f t="shared" si="662"/>
        <v>4380545</v>
      </c>
      <c r="N2763" s="205"/>
      <c r="O2763" s="211"/>
      <c r="P2763" s="205"/>
      <c r="Q2763" s="205">
        <f t="shared" si="663"/>
        <v>4380545</v>
      </c>
      <c r="R2763" s="205"/>
      <c r="S2763" s="219"/>
      <c r="T2763" s="205"/>
      <c r="U2763" s="205">
        <v>1235</v>
      </c>
      <c r="V2763" s="205">
        <f>U2763*3547</f>
        <v>4380545</v>
      </c>
      <c r="W2763" s="205"/>
      <c r="X2763" s="205"/>
      <c r="Y2763" s="205"/>
      <c r="Z2763" s="205"/>
      <c r="AA2763" s="205"/>
      <c r="AB2763" s="205"/>
      <c r="AC2763" s="209"/>
      <c r="AD2763" s="209"/>
      <c r="AE2763" s="205"/>
      <c r="AF2763" s="205"/>
      <c r="AG2763" s="221">
        <v>2025</v>
      </c>
      <c r="AH2763" s="165"/>
      <c r="AI2763" s="175"/>
      <c r="AJ2763" s="218"/>
      <c r="AK2763" s="15">
        <f t="shared" ca="1" si="665"/>
        <v>2655</v>
      </c>
      <c r="AL2763" s="15" t="s">
        <v>155</v>
      </c>
      <c r="AM2763" s="15" t="str">
        <f t="shared" ca="1" si="669"/>
        <v>2655.</v>
      </c>
      <c r="AN2763" s="222"/>
      <c r="AO2763" s="15"/>
      <c r="AP2763" s="16"/>
    </row>
    <row r="2764" spans="1:42" ht="22.5" hidden="1" customHeight="1" x14ac:dyDescent="0.25">
      <c r="A2764" s="83" t="str">
        <f t="shared" ca="1" si="661"/>
        <v>2656.</v>
      </c>
      <c r="B2764" s="26">
        <v>5163</v>
      </c>
      <c r="C2764" s="47" t="s">
        <v>2074</v>
      </c>
      <c r="D2764" s="26">
        <v>2003</v>
      </c>
      <c r="E2764" s="135" t="s">
        <v>2957</v>
      </c>
      <c r="F2764" s="83" t="s">
        <v>2959</v>
      </c>
      <c r="G2764" s="26">
        <v>5</v>
      </c>
      <c r="H2764" s="26">
        <v>3</v>
      </c>
      <c r="I2764" s="205">
        <v>4396.2700000000004</v>
      </c>
      <c r="J2764" s="205">
        <v>3273.5</v>
      </c>
      <c r="K2764" s="205">
        <v>3107.8</v>
      </c>
      <c r="L2764" s="219">
        <v>113</v>
      </c>
      <c r="M2764" s="214">
        <f t="shared" si="662"/>
        <v>2480062.4000000004</v>
      </c>
      <c r="N2764" s="205"/>
      <c r="O2764" s="211"/>
      <c r="P2764" s="205"/>
      <c r="Q2764" s="205">
        <f t="shared" si="663"/>
        <v>2480062.4000000004</v>
      </c>
      <c r="R2764" s="205"/>
      <c r="S2764" s="219"/>
      <c r="T2764" s="205"/>
      <c r="U2764" s="205">
        <v>699.2</v>
      </c>
      <c r="V2764" s="205">
        <f>U2764*3547</f>
        <v>2480062.4000000004</v>
      </c>
      <c r="W2764" s="205"/>
      <c r="X2764" s="205"/>
      <c r="Y2764" s="205"/>
      <c r="Z2764" s="205"/>
      <c r="AA2764" s="205"/>
      <c r="AB2764" s="205"/>
      <c r="AC2764" s="209"/>
      <c r="AD2764" s="209"/>
      <c r="AE2764" s="205"/>
      <c r="AF2764" s="205"/>
      <c r="AG2764" s="221">
        <v>2025</v>
      </c>
      <c r="AH2764" s="165"/>
      <c r="AI2764" s="175"/>
      <c r="AJ2764" s="218"/>
      <c r="AK2764" s="15">
        <f t="shared" ca="1" si="665"/>
        <v>2656</v>
      </c>
      <c r="AL2764" s="15" t="s">
        <v>155</v>
      </c>
      <c r="AM2764" s="15" t="str">
        <f t="shared" ca="1" si="669"/>
        <v>2656.</v>
      </c>
      <c r="AN2764" s="222"/>
      <c r="AO2764" s="15"/>
      <c r="AP2764" s="16"/>
    </row>
    <row r="2765" spans="1:42" ht="23.25" hidden="1" customHeight="1" x14ac:dyDescent="0.25">
      <c r="A2765" s="83" t="str">
        <f t="shared" ca="1" si="661"/>
        <v>2657.</v>
      </c>
      <c r="B2765" s="26">
        <v>4678</v>
      </c>
      <c r="C2765" s="47" t="s">
        <v>2075</v>
      </c>
      <c r="D2765" s="26">
        <v>2003</v>
      </c>
      <c r="E2765" s="135" t="s">
        <v>2957</v>
      </c>
      <c r="F2765" s="83" t="s">
        <v>2958</v>
      </c>
      <c r="G2765" s="26">
        <v>9</v>
      </c>
      <c r="H2765" s="26">
        <v>6</v>
      </c>
      <c r="I2765" s="214">
        <v>11512.6</v>
      </c>
      <c r="J2765" s="214">
        <v>11512.6</v>
      </c>
      <c r="K2765" s="214">
        <v>11512.6</v>
      </c>
      <c r="L2765" s="263">
        <v>474</v>
      </c>
      <c r="M2765" s="214">
        <f t="shared" si="662"/>
        <v>11389629.82</v>
      </c>
      <c r="N2765" s="205"/>
      <c r="O2765" s="211"/>
      <c r="P2765" s="205"/>
      <c r="Q2765" s="205">
        <f t="shared" si="663"/>
        <v>11389629.82</v>
      </c>
      <c r="R2765" s="205"/>
      <c r="S2765" s="219"/>
      <c r="T2765" s="205"/>
      <c r="U2765" s="205">
        <v>3211.06</v>
      </c>
      <c r="V2765" s="205">
        <f>U2765*3547</f>
        <v>11389629.82</v>
      </c>
      <c r="W2765" s="205"/>
      <c r="X2765" s="205"/>
      <c r="Y2765" s="205"/>
      <c r="Z2765" s="205"/>
      <c r="AA2765" s="205"/>
      <c r="AB2765" s="205"/>
      <c r="AC2765" s="209"/>
      <c r="AD2765" s="209"/>
      <c r="AE2765" s="205"/>
      <c r="AF2765" s="205"/>
      <c r="AG2765" s="221">
        <v>2025</v>
      </c>
      <c r="AH2765" s="158"/>
      <c r="AI2765" s="175"/>
      <c r="AJ2765" s="218"/>
      <c r="AK2765" s="15">
        <f t="shared" ca="1" si="665"/>
        <v>2657</v>
      </c>
      <c r="AL2765" s="15" t="s">
        <v>155</v>
      </c>
      <c r="AM2765" s="15" t="str">
        <f t="shared" ca="1" si="669"/>
        <v>2657.</v>
      </c>
      <c r="AN2765" s="222"/>
      <c r="AP2765" s="16"/>
    </row>
    <row r="2766" spans="1:42" ht="22.5" hidden="1" customHeight="1" x14ac:dyDescent="0.25">
      <c r="A2766" s="83" t="str">
        <f t="shared" ca="1" si="661"/>
        <v>2658.</v>
      </c>
      <c r="B2766" s="26">
        <v>5200</v>
      </c>
      <c r="C2766" s="47" t="s">
        <v>2076</v>
      </c>
      <c r="D2766" s="26">
        <v>2003</v>
      </c>
      <c r="E2766" s="135" t="s">
        <v>2957</v>
      </c>
      <c r="F2766" s="83" t="s">
        <v>2959</v>
      </c>
      <c r="G2766" s="26">
        <v>5</v>
      </c>
      <c r="H2766" s="26">
        <v>3</v>
      </c>
      <c r="I2766" s="205">
        <v>3935.5</v>
      </c>
      <c r="J2766" s="205">
        <v>4410.1000000000004</v>
      </c>
      <c r="K2766" s="205">
        <v>3935.5</v>
      </c>
      <c r="L2766" s="219">
        <v>112</v>
      </c>
      <c r="M2766" s="214">
        <f t="shared" si="662"/>
        <v>3893470.9600000004</v>
      </c>
      <c r="N2766" s="205"/>
      <c r="O2766" s="211"/>
      <c r="P2766" s="205"/>
      <c r="Q2766" s="205">
        <f t="shared" si="663"/>
        <v>3893470.9600000004</v>
      </c>
      <c r="R2766" s="205"/>
      <c r="S2766" s="219"/>
      <c r="T2766" s="205"/>
      <c r="U2766" s="205">
        <v>1097.68</v>
      </c>
      <c r="V2766" s="205">
        <f>U2766*3547</f>
        <v>3893470.9600000004</v>
      </c>
      <c r="W2766" s="205"/>
      <c r="X2766" s="205"/>
      <c r="Y2766" s="205"/>
      <c r="Z2766" s="205"/>
      <c r="AA2766" s="205"/>
      <c r="AB2766" s="205"/>
      <c r="AC2766" s="209"/>
      <c r="AD2766" s="209"/>
      <c r="AE2766" s="205"/>
      <c r="AF2766" s="205"/>
      <c r="AG2766" s="221">
        <v>2025</v>
      </c>
      <c r="AH2766" s="165"/>
      <c r="AI2766" s="175"/>
      <c r="AJ2766" s="218"/>
      <c r="AK2766" s="15">
        <f t="shared" ca="1" si="665"/>
        <v>2658</v>
      </c>
      <c r="AL2766" s="15" t="s">
        <v>155</v>
      </c>
      <c r="AM2766" s="15" t="str">
        <f t="shared" ca="1" si="669"/>
        <v>2658.</v>
      </c>
      <c r="AN2766" s="222"/>
      <c r="AO2766" s="15"/>
      <c r="AP2766" s="16"/>
    </row>
    <row r="2767" spans="1:42" ht="22.5" hidden="1" customHeight="1" x14ac:dyDescent="0.25">
      <c r="A2767" s="83" t="str">
        <f t="shared" ca="1" si="661"/>
        <v>2659.</v>
      </c>
      <c r="B2767" s="144">
        <v>5452</v>
      </c>
      <c r="C2767" s="226" t="s">
        <v>2077</v>
      </c>
      <c r="D2767" s="26">
        <v>2004</v>
      </c>
      <c r="E2767" s="135" t="s">
        <v>2957</v>
      </c>
      <c r="F2767" s="83" t="s">
        <v>2961</v>
      </c>
      <c r="G2767" s="26">
        <v>4</v>
      </c>
      <c r="H2767" s="26">
        <v>2</v>
      </c>
      <c r="I2767" s="214">
        <v>1776.06</v>
      </c>
      <c r="J2767" s="214">
        <v>1663.1</v>
      </c>
      <c r="K2767" s="214">
        <v>1663.1</v>
      </c>
      <c r="L2767" s="263">
        <v>46</v>
      </c>
      <c r="M2767" s="214">
        <f t="shared" si="662"/>
        <v>9636963</v>
      </c>
      <c r="N2767" s="205"/>
      <c r="O2767" s="211"/>
      <c r="P2767" s="205"/>
      <c r="Q2767" s="205">
        <f t="shared" si="663"/>
        <v>9636963</v>
      </c>
      <c r="R2767" s="205"/>
      <c r="S2767" s="219"/>
      <c r="T2767" s="205"/>
      <c r="U2767" s="205">
        <v>1281</v>
      </c>
      <c r="V2767" s="205">
        <f>U2767*7523</f>
        <v>9636963</v>
      </c>
      <c r="W2767" s="205"/>
      <c r="X2767" s="205"/>
      <c r="Y2767" s="205"/>
      <c r="Z2767" s="205"/>
      <c r="AA2767" s="205"/>
      <c r="AB2767" s="205"/>
      <c r="AC2767" s="209"/>
      <c r="AD2767" s="209"/>
      <c r="AE2767" s="205"/>
      <c r="AF2767" s="205"/>
      <c r="AG2767" s="221">
        <v>2025</v>
      </c>
      <c r="AH2767" s="165"/>
      <c r="AI2767" s="175"/>
      <c r="AJ2767" s="218"/>
      <c r="AK2767" s="15">
        <f t="shared" ca="1" si="665"/>
        <v>2659</v>
      </c>
      <c r="AL2767" s="15" t="s">
        <v>155</v>
      </c>
      <c r="AM2767" s="15" t="str">
        <f t="shared" ca="1" si="669"/>
        <v>2659.</v>
      </c>
      <c r="AN2767" s="222"/>
      <c r="AO2767" s="15"/>
      <c r="AP2767" s="16"/>
    </row>
    <row r="2768" spans="1:42" ht="22.5" hidden="1" customHeight="1" x14ac:dyDescent="0.25">
      <c r="A2768" s="83" t="str">
        <f t="shared" ca="1" si="661"/>
        <v>2660.</v>
      </c>
      <c r="B2768" s="26">
        <v>4766</v>
      </c>
      <c r="C2768" s="40" t="s">
        <v>2078</v>
      </c>
      <c r="D2768" s="26">
        <v>2008</v>
      </c>
      <c r="E2768" s="135" t="s">
        <v>2957</v>
      </c>
      <c r="F2768" s="83" t="s">
        <v>2959</v>
      </c>
      <c r="G2768" s="26">
        <v>4</v>
      </c>
      <c r="H2768" s="26">
        <v>2</v>
      </c>
      <c r="I2768" s="214">
        <v>1798.4</v>
      </c>
      <c r="J2768" s="214">
        <v>1797.7</v>
      </c>
      <c r="K2768" s="214">
        <v>1797.7</v>
      </c>
      <c r="L2768" s="263">
        <v>20</v>
      </c>
      <c r="M2768" s="214">
        <f t="shared" si="662"/>
        <v>4369424</v>
      </c>
      <c r="N2768" s="205"/>
      <c r="O2768" s="211"/>
      <c r="P2768" s="205"/>
      <c r="Q2768" s="205">
        <f t="shared" si="663"/>
        <v>4369424</v>
      </c>
      <c r="R2768" s="205"/>
      <c r="S2768" s="219"/>
      <c r="T2768" s="205"/>
      <c r="U2768" s="205"/>
      <c r="V2768" s="205"/>
      <c r="W2768" s="205"/>
      <c r="X2768" s="205"/>
      <c r="Y2768" s="205">
        <v>1388</v>
      </c>
      <c r="Z2768" s="205">
        <f>Y2768*3148</f>
        <v>4369424</v>
      </c>
      <c r="AA2768" s="205"/>
      <c r="AB2768" s="205"/>
      <c r="AC2768" s="209"/>
      <c r="AD2768" s="209"/>
      <c r="AE2768" s="205"/>
      <c r="AF2768" s="205"/>
      <c r="AG2768" s="221">
        <v>2025</v>
      </c>
      <c r="AH2768" s="165"/>
      <c r="AI2768" s="175"/>
      <c r="AJ2768" s="153"/>
      <c r="AK2768" s="15">
        <f t="shared" ca="1" si="665"/>
        <v>2660</v>
      </c>
      <c r="AL2768" s="15" t="s">
        <v>155</v>
      </c>
      <c r="AM2768" s="15" t="str">
        <f t="shared" ca="1" si="669"/>
        <v>2660.</v>
      </c>
      <c r="AN2768" s="222"/>
      <c r="AO2768" s="15"/>
      <c r="AP2768" s="16"/>
    </row>
    <row r="2769" spans="1:42" ht="22.5" hidden="1" customHeight="1" x14ac:dyDescent="0.25">
      <c r="A2769" s="83" t="str">
        <f t="shared" ca="1" si="661"/>
        <v>2661.</v>
      </c>
      <c r="B2769" s="26">
        <v>5561</v>
      </c>
      <c r="C2769" s="40" t="s">
        <v>2079</v>
      </c>
      <c r="D2769" s="26">
        <v>2009</v>
      </c>
      <c r="E2769" s="135" t="s">
        <v>2957</v>
      </c>
      <c r="F2769" s="83" t="s">
        <v>2959</v>
      </c>
      <c r="G2769" s="26">
        <v>3</v>
      </c>
      <c r="H2769" s="26">
        <v>1</v>
      </c>
      <c r="I2769" s="205">
        <v>785.9</v>
      </c>
      <c r="J2769" s="205">
        <v>782.9</v>
      </c>
      <c r="K2769" s="205">
        <v>782.9</v>
      </c>
      <c r="L2769" s="219">
        <v>15</v>
      </c>
      <c r="M2769" s="214">
        <f t="shared" si="662"/>
        <v>117788</v>
      </c>
      <c r="N2769" s="205"/>
      <c r="O2769" s="211"/>
      <c r="P2769" s="205"/>
      <c r="Q2769" s="205">
        <f t="shared" si="663"/>
        <v>117788</v>
      </c>
      <c r="R2769" s="205"/>
      <c r="S2769" s="219"/>
      <c r="T2769" s="205"/>
      <c r="U2769" s="205"/>
      <c r="V2769" s="205"/>
      <c r="W2769" s="205"/>
      <c r="X2769" s="205"/>
      <c r="Y2769" s="205"/>
      <c r="Z2769" s="205"/>
      <c r="AA2769" s="205">
        <v>44</v>
      </c>
      <c r="AB2769" s="205">
        <f>AA2769*2677</f>
        <v>117788</v>
      </c>
      <c r="AC2769" s="209"/>
      <c r="AD2769" s="209"/>
      <c r="AE2769" s="205"/>
      <c r="AF2769" s="205"/>
      <c r="AG2769" s="221">
        <v>2025</v>
      </c>
      <c r="AH2769" s="165"/>
      <c r="AI2769" s="175"/>
      <c r="AJ2769" s="218"/>
      <c r="AK2769" s="15">
        <f t="shared" ca="1" si="665"/>
        <v>2661</v>
      </c>
      <c r="AL2769" s="15" t="s">
        <v>155</v>
      </c>
      <c r="AM2769" s="15" t="str">
        <f t="shared" ca="1" si="669"/>
        <v>2661.</v>
      </c>
      <c r="AN2769" s="222"/>
      <c r="AO2769" s="15"/>
      <c r="AP2769" s="16"/>
    </row>
    <row r="2770" spans="1:42" ht="22.5" hidden="1" customHeight="1" x14ac:dyDescent="0.25">
      <c r="A2770" s="83" t="str">
        <f t="shared" ca="1" si="661"/>
        <v>2662.</v>
      </c>
      <c r="B2770" s="26">
        <v>5198</v>
      </c>
      <c r="C2770" s="313" t="s">
        <v>2080</v>
      </c>
      <c r="D2770" s="26">
        <v>1998</v>
      </c>
      <c r="E2770" s="135" t="s">
        <v>2957</v>
      </c>
      <c r="F2770" s="83" t="s">
        <v>2958</v>
      </c>
      <c r="G2770" s="26">
        <v>9</v>
      </c>
      <c r="H2770" s="26">
        <v>5</v>
      </c>
      <c r="I2770" s="214">
        <v>10018.4</v>
      </c>
      <c r="J2770" s="214">
        <v>8879.5</v>
      </c>
      <c r="K2770" s="214">
        <v>8879.5</v>
      </c>
      <c r="L2770" s="263">
        <v>369</v>
      </c>
      <c r="M2770" s="214">
        <f t="shared" si="662"/>
        <v>15530800</v>
      </c>
      <c r="N2770" s="205"/>
      <c r="O2770" s="211"/>
      <c r="P2770" s="205"/>
      <c r="Q2770" s="205">
        <f t="shared" si="663"/>
        <v>15530800</v>
      </c>
      <c r="R2770" s="205"/>
      <c r="S2770" s="219">
        <v>5</v>
      </c>
      <c r="T2770" s="205">
        <f>S2770*3106160</f>
        <v>15530800</v>
      </c>
      <c r="U2770" s="205"/>
      <c r="V2770" s="205"/>
      <c r="W2770" s="205"/>
      <c r="X2770" s="205"/>
      <c r="Y2770" s="205"/>
      <c r="Z2770" s="205"/>
      <c r="AA2770" s="205"/>
      <c r="AB2770" s="205"/>
      <c r="AC2770" s="205"/>
      <c r="AD2770" s="205"/>
      <c r="AE2770" s="205"/>
      <c r="AF2770" s="205"/>
      <c r="AG2770" s="221">
        <v>2025</v>
      </c>
      <c r="AH2770" s="264"/>
      <c r="AI2770" s="175"/>
      <c r="AJ2770" s="152"/>
      <c r="AK2770" s="15">
        <f t="shared" ca="1" si="665"/>
        <v>2662</v>
      </c>
      <c r="AL2770" s="15" t="s">
        <v>155</v>
      </c>
      <c r="AM2770" s="15" t="str">
        <f t="shared" ca="1" si="669"/>
        <v>2662.</v>
      </c>
      <c r="AN2770" s="222"/>
      <c r="AO2770" s="15"/>
      <c r="AP2770" s="16"/>
    </row>
    <row r="2771" spans="1:42" ht="22.5" hidden="1" customHeight="1" x14ac:dyDescent="0.25">
      <c r="A2771" s="83" t="str">
        <f t="shared" ref="A2771:A2816" ca="1" si="670">AM2771</f>
        <v>2663.</v>
      </c>
      <c r="B2771" s="26">
        <v>4932</v>
      </c>
      <c r="C2771" s="40" t="s">
        <v>2081</v>
      </c>
      <c r="D2771" s="26">
        <v>1845</v>
      </c>
      <c r="E2771" s="135" t="s">
        <v>2957</v>
      </c>
      <c r="F2771" s="83" t="s">
        <v>2959</v>
      </c>
      <c r="G2771" s="26">
        <v>2</v>
      </c>
      <c r="H2771" s="26">
        <v>1</v>
      </c>
      <c r="I2771" s="214">
        <v>266.60000000000002</v>
      </c>
      <c r="J2771" s="214">
        <v>267</v>
      </c>
      <c r="K2771" s="214">
        <v>267</v>
      </c>
      <c r="L2771" s="263">
        <v>24</v>
      </c>
      <c r="M2771" s="214">
        <f t="shared" ref="M2771:M2816" si="671">R2771+T2771+V2771+X2771+Z2771+AB2771+AE2771+AF2771</f>
        <v>98961.719999999987</v>
      </c>
      <c r="N2771" s="205"/>
      <c r="O2771" s="211"/>
      <c r="P2771" s="205"/>
      <c r="Q2771" s="205">
        <f t="shared" ref="Q2771:Q2816" si="672">M2771</f>
        <v>98961.719999999987</v>
      </c>
      <c r="R2771" s="205">
        <v>98961.719999999987</v>
      </c>
      <c r="S2771" s="219"/>
      <c r="T2771" s="205"/>
      <c r="U2771" s="205"/>
      <c r="V2771" s="205"/>
      <c r="W2771" s="205"/>
      <c r="X2771" s="205"/>
      <c r="Y2771" s="205"/>
      <c r="Z2771" s="205"/>
      <c r="AA2771" s="205"/>
      <c r="AB2771" s="205"/>
      <c r="AC2771" s="209"/>
      <c r="AD2771" s="209"/>
      <c r="AE2771" s="205"/>
      <c r="AF2771" s="205"/>
      <c r="AG2771" s="221">
        <v>2025</v>
      </c>
      <c r="AH2771" s="165"/>
      <c r="AI2771" s="175"/>
      <c r="AJ2771" s="152"/>
      <c r="AK2771" s="15">
        <f t="shared" ca="1" si="665"/>
        <v>2663</v>
      </c>
      <c r="AL2771" s="15" t="s">
        <v>155</v>
      </c>
      <c r="AM2771" s="15" t="str">
        <f t="shared" ca="1" si="669"/>
        <v>2663.</v>
      </c>
      <c r="AN2771" s="222"/>
      <c r="AO2771" s="15"/>
      <c r="AP2771" s="16"/>
    </row>
    <row r="2772" spans="1:42" ht="22.5" hidden="1" customHeight="1" x14ac:dyDescent="0.25">
      <c r="A2772" s="83" t="str">
        <f t="shared" ca="1" si="670"/>
        <v>2664.</v>
      </c>
      <c r="B2772" s="26">
        <v>5262</v>
      </c>
      <c r="C2772" s="313" t="s">
        <v>2082</v>
      </c>
      <c r="D2772" s="26">
        <v>1847</v>
      </c>
      <c r="E2772" s="135" t="s">
        <v>2957</v>
      </c>
      <c r="F2772" s="83" t="s">
        <v>2959</v>
      </c>
      <c r="G2772" s="26">
        <v>2</v>
      </c>
      <c r="H2772" s="26">
        <v>1</v>
      </c>
      <c r="I2772" s="205">
        <v>233.7</v>
      </c>
      <c r="J2772" s="205">
        <v>144.30000000000001</v>
      </c>
      <c r="K2772" s="205">
        <v>144.30000000000001</v>
      </c>
      <c r="L2772" s="219">
        <v>10</v>
      </c>
      <c r="M2772" s="214">
        <f t="shared" si="671"/>
        <v>463621.76</v>
      </c>
      <c r="N2772" s="205"/>
      <c r="O2772" s="211"/>
      <c r="P2772" s="205"/>
      <c r="Q2772" s="205">
        <f t="shared" si="672"/>
        <v>463621.76</v>
      </c>
      <c r="R2772" s="205">
        <f>376860.8+86760.96</f>
        <v>463621.76</v>
      </c>
      <c r="S2772" s="219"/>
      <c r="T2772" s="205"/>
      <c r="U2772" s="205"/>
      <c r="V2772" s="205"/>
      <c r="W2772" s="205"/>
      <c r="X2772" s="205"/>
      <c r="Y2772" s="205"/>
      <c r="Z2772" s="205"/>
      <c r="AA2772" s="205"/>
      <c r="AB2772" s="205"/>
      <c r="AC2772" s="205"/>
      <c r="AD2772" s="205"/>
      <c r="AE2772" s="205"/>
      <c r="AF2772" s="205"/>
      <c r="AG2772" s="221">
        <v>2025</v>
      </c>
      <c r="AH2772" s="165"/>
      <c r="AI2772" s="175"/>
      <c r="AJ2772" s="152"/>
      <c r="AK2772" s="15">
        <f t="shared" ca="1" si="665"/>
        <v>2664</v>
      </c>
      <c r="AL2772" s="15" t="s">
        <v>155</v>
      </c>
      <c r="AM2772" s="15" t="str">
        <f t="shared" ca="1" si="669"/>
        <v>2664.</v>
      </c>
      <c r="AN2772" s="222"/>
      <c r="AO2772" s="15"/>
      <c r="AP2772" s="16"/>
    </row>
    <row r="2773" spans="1:42" ht="22.5" hidden="1" customHeight="1" x14ac:dyDescent="0.25">
      <c r="A2773" s="83" t="str">
        <f t="shared" ca="1" si="670"/>
        <v>2665.</v>
      </c>
      <c r="B2773" s="26">
        <v>5269</v>
      </c>
      <c r="C2773" s="252" t="s">
        <v>2083</v>
      </c>
      <c r="D2773" s="26">
        <v>1849</v>
      </c>
      <c r="E2773" s="135" t="s">
        <v>2957</v>
      </c>
      <c r="F2773" s="83" t="s">
        <v>2959</v>
      </c>
      <c r="G2773" s="26">
        <v>3</v>
      </c>
      <c r="H2773" s="26">
        <v>1</v>
      </c>
      <c r="I2773" s="205">
        <v>829</v>
      </c>
      <c r="J2773" s="205">
        <v>513.1</v>
      </c>
      <c r="K2773" s="205">
        <v>513.1</v>
      </c>
      <c r="L2773" s="219">
        <v>47</v>
      </c>
      <c r="M2773" s="214">
        <f t="shared" si="671"/>
        <v>1336840.5900000001</v>
      </c>
      <c r="N2773" s="205"/>
      <c r="O2773" s="211"/>
      <c r="P2773" s="205"/>
      <c r="Q2773" s="205">
        <f t="shared" si="672"/>
        <v>1336840.5900000001</v>
      </c>
      <c r="R2773" s="205">
        <v>1336840.5900000001</v>
      </c>
      <c r="S2773" s="219"/>
      <c r="T2773" s="205"/>
      <c r="U2773" s="205"/>
      <c r="V2773" s="205"/>
      <c r="W2773" s="205"/>
      <c r="X2773" s="205"/>
      <c r="Y2773" s="205"/>
      <c r="Z2773" s="205"/>
      <c r="AA2773" s="205"/>
      <c r="AB2773" s="205"/>
      <c r="AC2773" s="205"/>
      <c r="AD2773" s="205"/>
      <c r="AE2773" s="205"/>
      <c r="AF2773" s="205"/>
      <c r="AG2773" s="221">
        <v>2025</v>
      </c>
      <c r="AH2773" s="165"/>
      <c r="AI2773" s="175"/>
      <c r="AJ2773" s="152"/>
      <c r="AK2773" s="15">
        <f t="shared" ca="1" si="665"/>
        <v>2665</v>
      </c>
      <c r="AL2773" s="15" t="s">
        <v>155</v>
      </c>
      <c r="AM2773" s="15" t="str">
        <f t="shared" ca="1" si="669"/>
        <v>2665.</v>
      </c>
      <c r="AN2773" s="222"/>
      <c r="AO2773" s="15"/>
      <c r="AP2773" s="16"/>
    </row>
    <row r="2774" spans="1:42" ht="22.5" hidden="1" customHeight="1" x14ac:dyDescent="0.25">
      <c r="A2774" s="83" t="str">
        <f t="shared" ca="1" si="670"/>
        <v>2666.</v>
      </c>
      <c r="B2774" s="26">
        <v>4135</v>
      </c>
      <c r="C2774" s="252" t="s">
        <v>2084</v>
      </c>
      <c r="D2774" s="26">
        <v>1984</v>
      </c>
      <c r="E2774" s="135" t="s">
        <v>2957</v>
      </c>
      <c r="F2774" s="83" t="s">
        <v>2959</v>
      </c>
      <c r="G2774" s="26">
        <v>2</v>
      </c>
      <c r="H2774" s="26">
        <v>2</v>
      </c>
      <c r="I2774" s="214">
        <v>759.1</v>
      </c>
      <c r="J2774" s="205">
        <v>759.1</v>
      </c>
      <c r="K2774" s="214">
        <v>759.1</v>
      </c>
      <c r="L2774" s="263">
        <v>35</v>
      </c>
      <c r="M2774" s="214">
        <f t="shared" si="671"/>
        <v>607325</v>
      </c>
      <c r="N2774" s="205"/>
      <c r="O2774" s="211"/>
      <c r="P2774" s="205"/>
      <c r="Q2774" s="205">
        <f t="shared" si="672"/>
        <v>607325</v>
      </c>
      <c r="R2774" s="205">
        <v>607325</v>
      </c>
      <c r="S2774" s="219"/>
      <c r="T2774" s="205"/>
      <c r="U2774" s="205"/>
      <c r="V2774" s="205"/>
      <c r="W2774" s="205"/>
      <c r="X2774" s="205"/>
      <c r="Y2774" s="205"/>
      <c r="Z2774" s="205"/>
      <c r="AA2774" s="205"/>
      <c r="AB2774" s="205"/>
      <c r="AC2774" s="205"/>
      <c r="AD2774" s="205"/>
      <c r="AE2774" s="205"/>
      <c r="AF2774" s="205"/>
      <c r="AG2774" s="221">
        <v>2025</v>
      </c>
      <c r="AH2774" s="165"/>
      <c r="AI2774" s="175"/>
      <c r="AJ2774" s="152"/>
      <c r="AK2774" s="15">
        <f t="shared" ca="1" si="665"/>
        <v>2666</v>
      </c>
      <c r="AL2774" s="15" t="s">
        <v>155</v>
      </c>
      <c r="AM2774" s="15" t="str">
        <f t="shared" ca="1" si="669"/>
        <v>2666.</v>
      </c>
      <c r="AN2774" s="222"/>
      <c r="AO2774" s="15"/>
      <c r="AP2774" s="16"/>
    </row>
    <row r="2775" spans="1:42" ht="22.5" hidden="1" customHeight="1" x14ac:dyDescent="0.25">
      <c r="A2775" s="83" t="str">
        <f t="shared" ca="1" si="670"/>
        <v>2667.</v>
      </c>
      <c r="B2775" s="26">
        <v>4141</v>
      </c>
      <c r="C2775" s="242" t="s">
        <v>2085</v>
      </c>
      <c r="D2775" s="26">
        <v>1925</v>
      </c>
      <c r="E2775" s="135" t="s">
        <v>2957</v>
      </c>
      <c r="F2775" s="83" t="s">
        <v>2959</v>
      </c>
      <c r="G2775" s="26">
        <v>3</v>
      </c>
      <c r="H2775" s="26">
        <v>3</v>
      </c>
      <c r="I2775" s="205">
        <v>1752.5</v>
      </c>
      <c r="J2775" s="205">
        <v>1301.2</v>
      </c>
      <c r="K2775" s="205">
        <v>1301.2</v>
      </c>
      <c r="L2775" s="219">
        <v>100</v>
      </c>
      <c r="M2775" s="214">
        <f t="shared" si="671"/>
        <v>2826049.9</v>
      </c>
      <c r="N2775" s="205"/>
      <c r="O2775" s="211"/>
      <c r="P2775" s="205"/>
      <c r="Q2775" s="205">
        <f t="shared" si="672"/>
        <v>2826049.9</v>
      </c>
      <c r="R2775" s="205">
        <v>2826049.9</v>
      </c>
      <c r="S2775" s="219"/>
      <c r="T2775" s="205"/>
      <c r="U2775" s="205"/>
      <c r="V2775" s="205"/>
      <c r="W2775" s="205"/>
      <c r="X2775" s="205"/>
      <c r="Y2775" s="205"/>
      <c r="Z2775" s="205"/>
      <c r="AA2775" s="205"/>
      <c r="AB2775" s="205"/>
      <c r="AC2775" s="205"/>
      <c r="AD2775" s="205"/>
      <c r="AE2775" s="205"/>
      <c r="AF2775" s="205"/>
      <c r="AG2775" s="221">
        <v>2025</v>
      </c>
      <c r="AH2775" s="159"/>
      <c r="AI2775" s="175"/>
      <c r="AJ2775" s="153"/>
      <c r="AK2775" s="15">
        <f t="shared" ca="1" si="665"/>
        <v>2667</v>
      </c>
      <c r="AL2775" s="15" t="s">
        <v>155</v>
      </c>
      <c r="AM2775" s="15" t="str">
        <f t="shared" ca="1" si="669"/>
        <v>2667.</v>
      </c>
      <c r="AN2775" s="222"/>
      <c r="AO2775" s="15"/>
      <c r="AP2775" s="16"/>
    </row>
    <row r="2776" spans="1:42" ht="22.5" hidden="1" customHeight="1" x14ac:dyDescent="0.25">
      <c r="A2776" s="83" t="str">
        <f t="shared" ca="1" si="670"/>
        <v>2668.</v>
      </c>
      <c r="B2776" s="26">
        <v>4137</v>
      </c>
      <c r="C2776" s="313" t="s">
        <v>2086</v>
      </c>
      <c r="D2776" s="26">
        <v>1936</v>
      </c>
      <c r="E2776" s="135" t="s">
        <v>2957</v>
      </c>
      <c r="F2776" s="83" t="s">
        <v>2959</v>
      </c>
      <c r="G2776" s="26">
        <v>3</v>
      </c>
      <c r="H2776" s="26">
        <v>3</v>
      </c>
      <c r="I2776" s="214">
        <v>1684.8</v>
      </c>
      <c r="J2776" s="205">
        <v>1205.2</v>
      </c>
      <c r="K2776" s="214">
        <v>1205.2</v>
      </c>
      <c r="L2776" s="263">
        <v>104</v>
      </c>
      <c r="M2776" s="214">
        <f t="shared" si="671"/>
        <v>823821.3600000001</v>
      </c>
      <c r="N2776" s="205"/>
      <c r="O2776" s="211"/>
      <c r="P2776" s="205"/>
      <c r="Q2776" s="205">
        <f t="shared" si="672"/>
        <v>823821.3600000001</v>
      </c>
      <c r="R2776" s="205">
        <v>823821.3600000001</v>
      </c>
      <c r="S2776" s="219"/>
      <c r="T2776" s="205"/>
      <c r="U2776" s="205"/>
      <c r="V2776" s="205"/>
      <c r="W2776" s="205"/>
      <c r="X2776" s="205"/>
      <c r="Y2776" s="205"/>
      <c r="Z2776" s="205"/>
      <c r="AA2776" s="205"/>
      <c r="AB2776" s="205"/>
      <c r="AC2776" s="205"/>
      <c r="AD2776" s="205"/>
      <c r="AE2776" s="205"/>
      <c r="AF2776" s="205"/>
      <c r="AG2776" s="221">
        <v>2025</v>
      </c>
      <c r="AH2776" s="165"/>
      <c r="AI2776" s="175"/>
      <c r="AJ2776" s="152"/>
      <c r="AK2776" s="15">
        <f t="shared" ca="1" si="665"/>
        <v>2668</v>
      </c>
      <c r="AL2776" s="15" t="s">
        <v>155</v>
      </c>
      <c r="AM2776" s="15" t="str">
        <f t="shared" ca="1" si="669"/>
        <v>2668.</v>
      </c>
      <c r="AN2776" s="222"/>
      <c r="AO2776" s="15"/>
      <c r="AP2776" s="16"/>
    </row>
    <row r="2777" spans="1:42" ht="22.5" hidden="1" customHeight="1" x14ac:dyDescent="0.25">
      <c r="A2777" s="83" t="str">
        <f t="shared" ca="1" si="670"/>
        <v>2669.</v>
      </c>
      <c r="B2777" s="26">
        <v>4144</v>
      </c>
      <c r="C2777" s="40" t="s">
        <v>2087</v>
      </c>
      <c r="D2777" s="26">
        <v>1936</v>
      </c>
      <c r="E2777" s="135" t="s">
        <v>2957</v>
      </c>
      <c r="F2777" s="83" t="s">
        <v>2959</v>
      </c>
      <c r="G2777" s="26">
        <v>4</v>
      </c>
      <c r="H2777" s="26">
        <v>3</v>
      </c>
      <c r="I2777" s="205">
        <v>2196.6999999999998</v>
      </c>
      <c r="J2777" s="205">
        <v>2196.4</v>
      </c>
      <c r="K2777" s="205">
        <v>2196.4</v>
      </c>
      <c r="L2777" s="219">
        <v>103</v>
      </c>
      <c r="M2777" s="214">
        <f t="shared" si="671"/>
        <v>1304376</v>
      </c>
      <c r="N2777" s="205"/>
      <c r="O2777" s="211"/>
      <c r="P2777" s="205"/>
      <c r="Q2777" s="205">
        <f t="shared" si="672"/>
        <v>1304376</v>
      </c>
      <c r="R2777" s="205">
        <v>1304376</v>
      </c>
      <c r="S2777" s="219"/>
      <c r="T2777" s="205"/>
      <c r="U2777" s="205"/>
      <c r="V2777" s="205"/>
      <c r="W2777" s="205"/>
      <c r="X2777" s="205"/>
      <c r="Y2777" s="205"/>
      <c r="Z2777" s="205"/>
      <c r="AA2777" s="205"/>
      <c r="AB2777" s="205"/>
      <c r="AC2777" s="209"/>
      <c r="AD2777" s="209"/>
      <c r="AE2777" s="205"/>
      <c r="AF2777" s="205"/>
      <c r="AG2777" s="221">
        <v>2025</v>
      </c>
      <c r="AH2777" s="165"/>
      <c r="AI2777" s="175"/>
      <c r="AJ2777" s="152"/>
      <c r="AK2777" s="15">
        <f t="shared" ca="1" si="665"/>
        <v>2669</v>
      </c>
      <c r="AL2777" s="15" t="s">
        <v>155</v>
      </c>
      <c r="AM2777" s="15" t="str">
        <f t="shared" ca="1" si="669"/>
        <v>2669.</v>
      </c>
      <c r="AN2777" s="222"/>
      <c r="AO2777" s="15"/>
      <c r="AP2777" s="16"/>
    </row>
    <row r="2778" spans="1:42" ht="22.5" hidden="1" customHeight="1" x14ac:dyDescent="0.25">
      <c r="A2778" s="83" t="str">
        <f t="shared" ca="1" si="670"/>
        <v>2670.</v>
      </c>
      <c r="B2778" s="26">
        <v>4146</v>
      </c>
      <c r="C2778" s="313" t="s">
        <v>2088</v>
      </c>
      <c r="D2778" s="26">
        <v>1936</v>
      </c>
      <c r="E2778" s="135" t="s">
        <v>2957</v>
      </c>
      <c r="F2778" s="83" t="s">
        <v>2959</v>
      </c>
      <c r="G2778" s="26">
        <v>4</v>
      </c>
      <c r="H2778" s="26">
        <v>3</v>
      </c>
      <c r="I2778" s="214">
        <v>2239.3000000000002</v>
      </c>
      <c r="J2778" s="205">
        <v>1595.4</v>
      </c>
      <c r="K2778" s="214">
        <v>1595.4</v>
      </c>
      <c r="L2778" s="263">
        <v>100</v>
      </c>
      <c r="M2778" s="214">
        <f t="shared" si="671"/>
        <v>831222.99000000011</v>
      </c>
      <c r="N2778" s="205"/>
      <c r="O2778" s="211"/>
      <c r="P2778" s="205"/>
      <c r="Q2778" s="205">
        <f t="shared" si="672"/>
        <v>831222.99000000011</v>
      </c>
      <c r="R2778" s="205">
        <v>831222.99000000011</v>
      </c>
      <c r="S2778" s="219"/>
      <c r="T2778" s="205"/>
      <c r="U2778" s="205"/>
      <c r="V2778" s="205"/>
      <c r="W2778" s="205"/>
      <c r="X2778" s="205"/>
      <c r="Y2778" s="205"/>
      <c r="Z2778" s="205"/>
      <c r="AA2778" s="205"/>
      <c r="AB2778" s="205"/>
      <c r="AC2778" s="205"/>
      <c r="AD2778" s="205"/>
      <c r="AE2778" s="205"/>
      <c r="AF2778" s="205"/>
      <c r="AG2778" s="221">
        <v>2025</v>
      </c>
      <c r="AH2778" s="165"/>
      <c r="AI2778" s="175"/>
      <c r="AJ2778" s="152"/>
      <c r="AK2778" s="15">
        <f t="shared" ca="1" si="665"/>
        <v>2670</v>
      </c>
      <c r="AL2778" s="15" t="s">
        <v>155</v>
      </c>
      <c r="AM2778" s="15" t="str">
        <f t="shared" ca="1" si="669"/>
        <v>2670.</v>
      </c>
      <c r="AN2778" s="222"/>
      <c r="AO2778" s="15"/>
      <c r="AP2778" s="16"/>
    </row>
    <row r="2779" spans="1:42" ht="22.5" hidden="1" customHeight="1" x14ac:dyDescent="0.25">
      <c r="A2779" s="83" t="str">
        <f t="shared" ca="1" si="670"/>
        <v>2671.</v>
      </c>
      <c r="B2779" s="26">
        <v>4639</v>
      </c>
      <c r="C2779" s="242" t="s">
        <v>2089</v>
      </c>
      <c r="D2779" s="26">
        <v>1846</v>
      </c>
      <c r="E2779" s="135" t="s">
        <v>2957</v>
      </c>
      <c r="F2779" s="83" t="s">
        <v>2959</v>
      </c>
      <c r="G2779" s="26">
        <v>2</v>
      </c>
      <c r="H2779" s="26">
        <v>1</v>
      </c>
      <c r="I2779" s="205">
        <v>397</v>
      </c>
      <c r="J2779" s="205">
        <v>276.60000000000002</v>
      </c>
      <c r="K2779" s="205">
        <v>276.60000000000002</v>
      </c>
      <c r="L2779" s="219">
        <v>13</v>
      </c>
      <c r="M2779" s="214">
        <f t="shared" si="671"/>
        <v>567313</v>
      </c>
      <c r="N2779" s="205"/>
      <c r="O2779" s="211"/>
      <c r="P2779" s="205"/>
      <c r="Q2779" s="205">
        <f t="shared" si="672"/>
        <v>567313</v>
      </c>
      <c r="R2779" s="205">
        <v>567313</v>
      </c>
      <c r="S2779" s="219"/>
      <c r="T2779" s="205"/>
      <c r="U2779" s="205"/>
      <c r="V2779" s="205"/>
      <c r="W2779" s="205"/>
      <c r="X2779" s="205"/>
      <c r="Y2779" s="205"/>
      <c r="Z2779" s="205"/>
      <c r="AA2779" s="205"/>
      <c r="AB2779" s="205"/>
      <c r="AC2779" s="205"/>
      <c r="AD2779" s="205"/>
      <c r="AE2779" s="205"/>
      <c r="AF2779" s="205"/>
      <c r="AG2779" s="221">
        <v>2025</v>
      </c>
      <c r="AH2779" s="159"/>
      <c r="AI2779" s="175"/>
      <c r="AJ2779" s="153"/>
      <c r="AK2779" s="15">
        <f t="shared" ca="1" si="665"/>
        <v>2671</v>
      </c>
      <c r="AL2779" s="15" t="s">
        <v>155</v>
      </c>
      <c r="AM2779" s="15" t="str">
        <f t="shared" ca="1" si="669"/>
        <v>2671.</v>
      </c>
      <c r="AN2779" s="222"/>
      <c r="AO2779" s="15"/>
      <c r="AP2779" s="16"/>
    </row>
    <row r="2780" spans="1:42" ht="22.5" hidden="1" customHeight="1" x14ac:dyDescent="0.25">
      <c r="A2780" s="83" t="str">
        <f t="shared" ca="1" si="670"/>
        <v>2672.</v>
      </c>
      <c r="B2780" s="26">
        <v>4935</v>
      </c>
      <c r="C2780" s="313" t="s">
        <v>2090</v>
      </c>
      <c r="D2780" s="26">
        <v>1947</v>
      </c>
      <c r="E2780" s="135" t="s">
        <v>2957</v>
      </c>
      <c r="F2780" s="83" t="s">
        <v>2959</v>
      </c>
      <c r="G2780" s="26">
        <v>2</v>
      </c>
      <c r="H2780" s="26">
        <v>1</v>
      </c>
      <c r="I2780" s="214">
        <v>603.70000000000005</v>
      </c>
      <c r="J2780" s="214">
        <v>534.79999999999995</v>
      </c>
      <c r="K2780" s="214">
        <v>534.79999999999995</v>
      </c>
      <c r="L2780" s="263">
        <v>26</v>
      </c>
      <c r="M2780" s="214">
        <f t="shared" si="671"/>
        <v>2503182</v>
      </c>
      <c r="N2780" s="205"/>
      <c r="O2780" s="211"/>
      <c r="P2780" s="205"/>
      <c r="Q2780" s="205">
        <f t="shared" si="672"/>
        <v>2503182</v>
      </c>
      <c r="R2780" s="205">
        <v>2503182</v>
      </c>
      <c r="S2780" s="219"/>
      <c r="T2780" s="205"/>
      <c r="U2780" s="205"/>
      <c r="V2780" s="205"/>
      <c r="W2780" s="205"/>
      <c r="X2780" s="205"/>
      <c r="Y2780" s="205"/>
      <c r="Z2780" s="205"/>
      <c r="AA2780" s="205"/>
      <c r="AB2780" s="205"/>
      <c r="AC2780" s="205"/>
      <c r="AD2780" s="205"/>
      <c r="AE2780" s="205"/>
      <c r="AF2780" s="205"/>
      <c r="AG2780" s="221">
        <v>2025</v>
      </c>
      <c r="AH2780" s="165"/>
      <c r="AI2780" s="175"/>
      <c r="AJ2780" s="152"/>
      <c r="AK2780" s="15">
        <f t="shared" ca="1" si="665"/>
        <v>2672</v>
      </c>
      <c r="AL2780" s="15" t="s">
        <v>155</v>
      </c>
      <c r="AM2780" s="15" t="str">
        <f t="shared" ca="1" si="669"/>
        <v>2672.</v>
      </c>
      <c r="AN2780" s="222"/>
      <c r="AO2780" s="15"/>
      <c r="AP2780" s="16"/>
    </row>
    <row r="2781" spans="1:42" ht="22.5" hidden="1" customHeight="1" x14ac:dyDescent="0.25">
      <c r="A2781" s="83" t="str">
        <f t="shared" ca="1" si="670"/>
        <v>2673.</v>
      </c>
      <c r="B2781" s="26">
        <v>4633</v>
      </c>
      <c r="C2781" s="28" t="s">
        <v>2092</v>
      </c>
      <c r="D2781" s="26">
        <v>1948</v>
      </c>
      <c r="E2781" s="135" t="s">
        <v>2957</v>
      </c>
      <c r="F2781" s="83" t="s">
        <v>2959</v>
      </c>
      <c r="G2781" s="26">
        <v>2</v>
      </c>
      <c r="H2781" s="26">
        <v>2</v>
      </c>
      <c r="I2781" s="205">
        <v>456.8</v>
      </c>
      <c r="J2781" s="205">
        <v>386.6</v>
      </c>
      <c r="K2781" s="205">
        <v>302.10000000000002</v>
      </c>
      <c r="L2781" s="219">
        <v>29</v>
      </c>
      <c r="M2781" s="214">
        <f t="shared" si="671"/>
        <v>169578.23999999999</v>
      </c>
      <c r="N2781" s="205"/>
      <c r="O2781" s="211"/>
      <c r="P2781" s="205"/>
      <c r="Q2781" s="205">
        <f t="shared" si="672"/>
        <v>169578.23999999999</v>
      </c>
      <c r="R2781" s="205">
        <v>169578.23999999999</v>
      </c>
      <c r="S2781" s="221"/>
      <c r="T2781" s="209"/>
      <c r="U2781" s="205"/>
      <c r="V2781" s="205"/>
      <c r="W2781" s="205"/>
      <c r="X2781" s="205"/>
      <c r="Y2781" s="235"/>
      <c r="Z2781" s="235"/>
      <c r="AA2781" s="209"/>
      <c r="AB2781" s="209"/>
      <c r="AC2781" s="209"/>
      <c r="AD2781" s="209"/>
      <c r="AE2781" s="205"/>
      <c r="AF2781" s="205"/>
      <c r="AG2781" s="221">
        <v>2025</v>
      </c>
      <c r="AH2781" s="158"/>
      <c r="AI2781" s="175"/>
      <c r="AJ2781" s="150"/>
      <c r="AK2781" s="15">
        <f t="shared" ca="1" si="665"/>
        <v>2673</v>
      </c>
      <c r="AL2781" s="15" t="s">
        <v>155</v>
      </c>
      <c r="AM2781" s="15" t="str">
        <f t="shared" ca="1" si="669"/>
        <v>2673.</v>
      </c>
      <c r="AN2781" s="222"/>
      <c r="AO2781" s="15"/>
      <c r="AP2781" s="16"/>
    </row>
    <row r="2782" spans="1:42" ht="22.5" hidden="1" customHeight="1" x14ac:dyDescent="0.25">
      <c r="A2782" s="83" t="str">
        <f t="shared" ca="1" si="670"/>
        <v>2674.</v>
      </c>
      <c r="B2782" s="26">
        <v>5322</v>
      </c>
      <c r="C2782" s="313" t="s">
        <v>2093</v>
      </c>
      <c r="D2782" s="26">
        <v>1948</v>
      </c>
      <c r="E2782" s="135" t="s">
        <v>2957</v>
      </c>
      <c r="F2782" s="83" t="s">
        <v>2959</v>
      </c>
      <c r="G2782" s="26">
        <v>2</v>
      </c>
      <c r="H2782" s="26">
        <v>2</v>
      </c>
      <c r="I2782" s="214">
        <v>575.33000000000004</v>
      </c>
      <c r="J2782" s="205">
        <v>561.89</v>
      </c>
      <c r="K2782" s="214">
        <v>561.89</v>
      </c>
      <c r="L2782" s="263">
        <v>29</v>
      </c>
      <c r="M2782" s="214">
        <f t="shared" si="671"/>
        <v>656880</v>
      </c>
      <c r="N2782" s="205"/>
      <c r="O2782" s="211"/>
      <c r="P2782" s="205"/>
      <c r="Q2782" s="205">
        <f t="shared" si="672"/>
        <v>656880</v>
      </c>
      <c r="R2782" s="205">
        <v>656880</v>
      </c>
      <c r="S2782" s="219"/>
      <c r="T2782" s="205"/>
      <c r="U2782" s="205"/>
      <c r="V2782" s="205"/>
      <c r="W2782" s="205"/>
      <c r="X2782" s="205"/>
      <c r="Y2782" s="205"/>
      <c r="Z2782" s="205"/>
      <c r="AA2782" s="205"/>
      <c r="AB2782" s="205"/>
      <c r="AC2782" s="205"/>
      <c r="AD2782" s="205"/>
      <c r="AE2782" s="205"/>
      <c r="AF2782" s="205"/>
      <c r="AG2782" s="221">
        <v>2025</v>
      </c>
      <c r="AH2782" s="165"/>
      <c r="AI2782" s="175"/>
      <c r="AJ2782" s="152"/>
      <c r="AK2782" s="15">
        <f t="shared" ca="1" si="665"/>
        <v>2674</v>
      </c>
      <c r="AL2782" s="15" t="s">
        <v>155</v>
      </c>
      <c r="AM2782" s="15" t="str">
        <f t="shared" ca="1" si="669"/>
        <v>2674.</v>
      </c>
      <c r="AN2782" s="222"/>
      <c r="AO2782" s="15"/>
      <c r="AP2782" s="16"/>
    </row>
    <row r="2783" spans="1:42" ht="22.5" hidden="1" customHeight="1" x14ac:dyDescent="0.25">
      <c r="A2783" s="83" t="str">
        <f t="shared" ca="1" si="670"/>
        <v>2675.</v>
      </c>
      <c r="B2783" s="26">
        <v>5315</v>
      </c>
      <c r="C2783" s="313" t="s">
        <v>2094</v>
      </c>
      <c r="D2783" s="26">
        <v>1948</v>
      </c>
      <c r="E2783" s="135" t="s">
        <v>2957</v>
      </c>
      <c r="F2783" s="83" t="s">
        <v>2959</v>
      </c>
      <c r="G2783" s="26">
        <v>3</v>
      </c>
      <c r="H2783" s="26">
        <v>2</v>
      </c>
      <c r="I2783" s="214">
        <v>1047.9000000000001</v>
      </c>
      <c r="J2783" s="205">
        <v>1047.9000000000001</v>
      </c>
      <c r="K2783" s="214">
        <v>1047.9000000000001</v>
      </c>
      <c r="L2783" s="263">
        <v>26</v>
      </c>
      <c r="M2783" s="214">
        <f t="shared" si="671"/>
        <v>648522</v>
      </c>
      <c r="N2783" s="205"/>
      <c r="O2783" s="211"/>
      <c r="P2783" s="205"/>
      <c r="Q2783" s="205">
        <f t="shared" si="672"/>
        <v>648522</v>
      </c>
      <c r="R2783" s="205">
        <f>240318+408204</f>
        <v>648522</v>
      </c>
      <c r="S2783" s="219"/>
      <c r="T2783" s="205"/>
      <c r="U2783" s="205"/>
      <c r="V2783" s="205"/>
      <c r="W2783" s="205"/>
      <c r="X2783" s="205"/>
      <c r="Y2783" s="205"/>
      <c r="Z2783" s="205"/>
      <c r="AA2783" s="205"/>
      <c r="AB2783" s="205"/>
      <c r="AC2783" s="205"/>
      <c r="AD2783" s="205"/>
      <c r="AE2783" s="205"/>
      <c r="AF2783" s="205"/>
      <c r="AG2783" s="221">
        <v>2025</v>
      </c>
      <c r="AH2783" s="165"/>
      <c r="AI2783" s="175"/>
      <c r="AJ2783" s="152"/>
      <c r="AK2783" s="15">
        <f t="shared" ref="AK2783:AK2846" ca="1" si="673">MAX(AK2778:AK2782)+1</f>
        <v>2675</v>
      </c>
      <c r="AL2783" s="15" t="s">
        <v>155</v>
      </c>
      <c r="AM2783" s="15" t="str">
        <f t="shared" ca="1" si="669"/>
        <v>2675.</v>
      </c>
      <c r="AN2783" s="222"/>
      <c r="AO2783" s="15"/>
      <c r="AP2783" s="16"/>
    </row>
    <row r="2784" spans="1:42" ht="22.5" hidden="1" customHeight="1" x14ac:dyDescent="0.25">
      <c r="A2784" s="83" t="str">
        <f t="shared" ca="1" si="670"/>
        <v>2676.</v>
      </c>
      <c r="B2784" s="26">
        <v>4854</v>
      </c>
      <c r="C2784" s="313" t="s">
        <v>2095</v>
      </c>
      <c r="D2784" s="26">
        <v>1949</v>
      </c>
      <c r="E2784" s="135" t="s">
        <v>2957</v>
      </c>
      <c r="F2784" s="83" t="s">
        <v>2959</v>
      </c>
      <c r="G2784" s="26">
        <v>2</v>
      </c>
      <c r="H2784" s="26">
        <v>1</v>
      </c>
      <c r="I2784" s="214">
        <v>214</v>
      </c>
      <c r="J2784" s="214">
        <v>136</v>
      </c>
      <c r="K2784" s="214">
        <v>136</v>
      </c>
      <c r="L2784" s="263">
        <v>12</v>
      </c>
      <c r="M2784" s="214">
        <f t="shared" si="671"/>
        <v>345103.78</v>
      </c>
      <c r="N2784" s="205"/>
      <c r="O2784" s="211"/>
      <c r="P2784" s="205"/>
      <c r="Q2784" s="205">
        <f t="shared" si="672"/>
        <v>345103.78</v>
      </c>
      <c r="R2784" s="205">
        <v>345103.78</v>
      </c>
      <c r="S2784" s="219"/>
      <c r="T2784" s="205"/>
      <c r="U2784" s="205"/>
      <c r="V2784" s="205"/>
      <c r="W2784" s="205"/>
      <c r="X2784" s="205"/>
      <c r="Y2784" s="205"/>
      <c r="Z2784" s="205"/>
      <c r="AA2784" s="205"/>
      <c r="AB2784" s="205"/>
      <c r="AC2784" s="205"/>
      <c r="AD2784" s="205"/>
      <c r="AE2784" s="205"/>
      <c r="AF2784" s="205"/>
      <c r="AG2784" s="221">
        <v>2025</v>
      </c>
      <c r="AH2784" s="165"/>
      <c r="AI2784" s="175"/>
      <c r="AJ2784" s="152"/>
      <c r="AK2784" s="15">
        <f t="shared" ca="1" si="673"/>
        <v>2676</v>
      </c>
      <c r="AL2784" s="15" t="s">
        <v>155</v>
      </c>
      <c r="AM2784" s="15" t="str">
        <f t="shared" ca="1" si="669"/>
        <v>2676.</v>
      </c>
      <c r="AN2784" s="222"/>
      <c r="AO2784" s="15"/>
      <c r="AP2784" s="16"/>
    </row>
    <row r="2785" spans="1:42" ht="22.5" hidden="1" customHeight="1" x14ac:dyDescent="0.25">
      <c r="A2785" s="83" t="str">
        <f t="shared" ca="1" si="670"/>
        <v>2677.</v>
      </c>
      <c r="B2785" s="26">
        <v>4924</v>
      </c>
      <c r="C2785" s="242" t="s">
        <v>2096</v>
      </c>
      <c r="D2785" s="26">
        <v>1949</v>
      </c>
      <c r="E2785" s="135" t="s">
        <v>2957</v>
      </c>
      <c r="F2785" s="83" t="s">
        <v>2959</v>
      </c>
      <c r="G2785" s="26">
        <v>2</v>
      </c>
      <c r="H2785" s="26">
        <v>2</v>
      </c>
      <c r="I2785" s="205">
        <v>699.2</v>
      </c>
      <c r="J2785" s="205">
        <v>408.4</v>
      </c>
      <c r="K2785" s="205">
        <v>408.4</v>
      </c>
      <c r="L2785" s="219">
        <v>50</v>
      </c>
      <c r="M2785" s="214">
        <f t="shared" si="671"/>
        <v>1127496.04</v>
      </c>
      <c r="N2785" s="205"/>
      <c r="O2785" s="211"/>
      <c r="P2785" s="205"/>
      <c r="Q2785" s="205">
        <f t="shared" si="672"/>
        <v>1127496.04</v>
      </c>
      <c r="R2785" s="205">
        <v>1127496.04</v>
      </c>
      <c r="S2785" s="219"/>
      <c r="T2785" s="205"/>
      <c r="U2785" s="205"/>
      <c r="V2785" s="205"/>
      <c r="W2785" s="205"/>
      <c r="X2785" s="205"/>
      <c r="Y2785" s="205"/>
      <c r="Z2785" s="205"/>
      <c r="AA2785" s="205"/>
      <c r="AB2785" s="205"/>
      <c r="AC2785" s="205"/>
      <c r="AD2785" s="205"/>
      <c r="AE2785" s="205"/>
      <c r="AF2785" s="205"/>
      <c r="AG2785" s="221">
        <v>2025</v>
      </c>
      <c r="AH2785" s="159"/>
      <c r="AI2785" s="175"/>
      <c r="AJ2785" s="153"/>
      <c r="AK2785" s="15">
        <f t="shared" ca="1" si="673"/>
        <v>2677</v>
      </c>
      <c r="AL2785" s="15" t="s">
        <v>155</v>
      </c>
      <c r="AM2785" s="15" t="str">
        <f t="shared" ca="1" si="669"/>
        <v>2677.</v>
      </c>
      <c r="AN2785" s="222"/>
      <c r="AO2785" s="15"/>
      <c r="AP2785" s="16"/>
    </row>
    <row r="2786" spans="1:42" ht="22.5" hidden="1" customHeight="1" x14ac:dyDescent="0.25">
      <c r="A2786" s="83" t="str">
        <f t="shared" ca="1" si="670"/>
        <v>2678.</v>
      </c>
      <c r="B2786" s="26">
        <v>5329</v>
      </c>
      <c r="C2786" s="313" t="s">
        <v>2097</v>
      </c>
      <c r="D2786" s="26">
        <v>1949</v>
      </c>
      <c r="E2786" s="135" t="s">
        <v>2957</v>
      </c>
      <c r="F2786" s="83" t="s">
        <v>2959</v>
      </c>
      <c r="G2786" s="26">
        <v>2</v>
      </c>
      <c r="H2786" s="26">
        <v>1</v>
      </c>
      <c r="I2786" s="205">
        <v>369.2</v>
      </c>
      <c r="J2786" s="205">
        <v>277.7</v>
      </c>
      <c r="K2786" s="205">
        <v>277.7</v>
      </c>
      <c r="L2786" s="219">
        <v>11</v>
      </c>
      <c r="M2786" s="214">
        <f t="shared" si="671"/>
        <v>128295.62</v>
      </c>
      <c r="N2786" s="205"/>
      <c r="O2786" s="211"/>
      <c r="P2786" s="205"/>
      <c r="Q2786" s="205">
        <f t="shared" si="672"/>
        <v>128295.62</v>
      </c>
      <c r="R2786" s="205">
        <v>128295.62</v>
      </c>
      <c r="S2786" s="219"/>
      <c r="T2786" s="205"/>
      <c r="U2786" s="205"/>
      <c r="V2786" s="205"/>
      <c r="W2786" s="205"/>
      <c r="X2786" s="205"/>
      <c r="Y2786" s="205"/>
      <c r="Z2786" s="205"/>
      <c r="AA2786" s="205"/>
      <c r="AB2786" s="205"/>
      <c r="AC2786" s="205"/>
      <c r="AD2786" s="205"/>
      <c r="AE2786" s="205"/>
      <c r="AF2786" s="205"/>
      <c r="AG2786" s="221">
        <v>2025</v>
      </c>
      <c r="AH2786" s="158"/>
      <c r="AI2786" s="175"/>
      <c r="AJ2786" s="152"/>
      <c r="AK2786" s="15">
        <f t="shared" ca="1" si="673"/>
        <v>2678</v>
      </c>
      <c r="AL2786" s="15" t="s">
        <v>155</v>
      </c>
      <c r="AM2786" s="15" t="str">
        <f t="shared" ca="1" si="669"/>
        <v>2678.</v>
      </c>
      <c r="AN2786" s="222"/>
      <c r="AO2786" s="15"/>
      <c r="AP2786" s="16"/>
    </row>
    <row r="2787" spans="1:42" ht="22.5" hidden="1" customHeight="1" x14ac:dyDescent="0.25">
      <c r="A2787" s="83" t="str">
        <f t="shared" ca="1" si="670"/>
        <v>2679.</v>
      </c>
      <c r="B2787" s="26">
        <v>4858</v>
      </c>
      <c r="C2787" s="313" t="s">
        <v>2099</v>
      </c>
      <c r="D2787" s="26">
        <v>1950</v>
      </c>
      <c r="E2787" s="135" t="s">
        <v>2957</v>
      </c>
      <c r="F2787" s="83" t="s">
        <v>2960</v>
      </c>
      <c r="G2787" s="26">
        <v>2</v>
      </c>
      <c r="H2787" s="26">
        <v>1</v>
      </c>
      <c r="I2787" s="214">
        <v>425.7</v>
      </c>
      <c r="J2787" s="214">
        <v>274.60000000000002</v>
      </c>
      <c r="K2787" s="214">
        <v>274.60000000000002</v>
      </c>
      <c r="L2787" s="263">
        <v>8</v>
      </c>
      <c r="M2787" s="214">
        <f t="shared" si="671"/>
        <v>686471.44</v>
      </c>
      <c r="N2787" s="205"/>
      <c r="O2787" s="211"/>
      <c r="P2787" s="205"/>
      <c r="Q2787" s="205">
        <f t="shared" si="672"/>
        <v>686471.44</v>
      </c>
      <c r="R2787" s="205">
        <v>686471.44</v>
      </c>
      <c r="S2787" s="219"/>
      <c r="T2787" s="205"/>
      <c r="U2787" s="205"/>
      <c r="V2787" s="205"/>
      <c r="W2787" s="205"/>
      <c r="X2787" s="205"/>
      <c r="Y2787" s="205"/>
      <c r="Z2787" s="205"/>
      <c r="AA2787" s="205"/>
      <c r="AB2787" s="205"/>
      <c r="AC2787" s="209"/>
      <c r="AD2787" s="209"/>
      <c r="AE2787" s="205"/>
      <c r="AF2787" s="205"/>
      <c r="AG2787" s="221">
        <v>2025</v>
      </c>
      <c r="AH2787" s="165"/>
      <c r="AI2787" s="175"/>
      <c r="AJ2787" s="152"/>
      <c r="AK2787" s="15">
        <f t="shared" ca="1" si="673"/>
        <v>2679</v>
      </c>
      <c r="AL2787" s="15" t="s">
        <v>155</v>
      </c>
      <c r="AM2787" s="15" t="str">
        <f t="shared" ca="1" si="669"/>
        <v>2679.</v>
      </c>
      <c r="AN2787" s="222"/>
      <c r="AO2787" s="15"/>
      <c r="AP2787" s="16"/>
    </row>
    <row r="2788" spans="1:42" ht="22.5" hidden="1" customHeight="1" x14ac:dyDescent="0.25">
      <c r="A2788" s="83" t="str">
        <f t="shared" ca="1" si="670"/>
        <v>2680.</v>
      </c>
      <c r="B2788" s="26">
        <v>5265</v>
      </c>
      <c r="C2788" s="242" t="s">
        <v>2100</v>
      </c>
      <c r="D2788" s="26">
        <v>1950</v>
      </c>
      <c r="E2788" s="135" t="s">
        <v>2957</v>
      </c>
      <c r="F2788" s="83" t="s">
        <v>2959</v>
      </c>
      <c r="G2788" s="26">
        <v>2</v>
      </c>
      <c r="H2788" s="26">
        <v>2</v>
      </c>
      <c r="I2788" s="205">
        <v>928.7</v>
      </c>
      <c r="J2788" s="205">
        <v>596</v>
      </c>
      <c r="K2788" s="205">
        <v>596</v>
      </c>
      <c r="L2788" s="219">
        <v>36</v>
      </c>
      <c r="M2788" s="214">
        <f t="shared" si="671"/>
        <v>322711.07</v>
      </c>
      <c r="N2788" s="205"/>
      <c r="O2788" s="211"/>
      <c r="P2788" s="205"/>
      <c r="Q2788" s="205">
        <f t="shared" si="672"/>
        <v>322711.07</v>
      </c>
      <c r="R2788" s="205">
        <v>322711.07</v>
      </c>
      <c r="S2788" s="219"/>
      <c r="T2788" s="205"/>
      <c r="U2788" s="205"/>
      <c r="V2788" s="205"/>
      <c r="W2788" s="205"/>
      <c r="X2788" s="205"/>
      <c r="Y2788" s="205"/>
      <c r="Z2788" s="205"/>
      <c r="AA2788" s="205"/>
      <c r="AB2788" s="205"/>
      <c r="AC2788" s="205"/>
      <c r="AD2788" s="205"/>
      <c r="AE2788" s="205"/>
      <c r="AF2788" s="205"/>
      <c r="AG2788" s="221">
        <v>2025</v>
      </c>
      <c r="AH2788" s="159"/>
      <c r="AI2788" s="175"/>
      <c r="AJ2788" s="153"/>
      <c r="AK2788" s="15">
        <f t="shared" ca="1" si="673"/>
        <v>2680</v>
      </c>
      <c r="AL2788" s="15" t="s">
        <v>155</v>
      </c>
      <c r="AM2788" s="15" t="str">
        <f t="shared" ca="1" si="669"/>
        <v>2680.</v>
      </c>
      <c r="AN2788" s="222"/>
      <c r="AO2788" s="15"/>
      <c r="AP2788" s="16"/>
    </row>
    <row r="2789" spans="1:42" ht="22.5" hidden="1" customHeight="1" x14ac:dyDescent="0.25">
      <c r="A2789" s="83" t="str">
        <f t="shared" ca="1" si="670"/>
        <v>2681.</v>
      </c>
      <c r="B2789" s="26">
        <v>5266</v>
      </c>
      <c r="C2789" s="226" t="s">
        <v>2101</v>
      </c>
      <c r="D2789" s="26">
        <v>1950</v>
      </c>
      <c r="E2789" s="135" t="s">
        <v>2957</v>
      </c>
      <c r="F2789" s="83" t="s">
        <v>2960</v>
      </c>
      <c r="G2789" s="26">
        <v>2</v>
      </c>
      <c r="H2789" s="26">
        <v>1</v>
      </c>
      <c r="I2789" s="205">
        <v>503.7</v>
      </c>
      <c r="J2789" s="205">
        <v>335.6</v>
      </c>
      <c r="K2789" s="205">
        <v>335.6</v>
      </c>
      <c r="L2789" s="219">
        <v>24</v>
      </c>
      <c r="M2789" s="214">
        <f t="shared" si="671"/>
        <v>186985.88999999998</v>
      </c>
      <c r="N2789" s="205"/>
      <c r="O2789" s="211"/>
      <c r="P2789" s="205"/>
      <c r="Q2789" s="205">
        <f t="shared" si="672"/>
        <v>186985.88999999998</v>
      </c>
      <c r="R2789" s="205">
        <v>186985.88999999998</v>
      </c>
      <c r="S2789" s="219"/>
      <c r="T2789" s="205"/>
      <c r="U2789" s="205"/>
      <c r="V2789" s="205"/>
      <c r="W2789" s="205"/>
      <c r="X2789" s="205"/>
      <c r="Y2789" s="205"/>
      <c r="Z2789" s="205"/>
      <c r="AA2789" s="205"/>
      <c r="AB2789" s="205"/>
      <c r="AC2789" s="205"/>
      <c r="AD2789" s="205"/>
      <c r="AE2789" s="205"/>
      <c r="AF2789" s="205"/>
      <c r="AG2789" s="221">
        <v>2025</v>
      </c>
      <c r="AH2789" s="165"/>
      <c r="AI2789" s="175"/>
      <c r="AJ2789" s="152"/>
      <c r="AK2789" s="15">
        <f t="shared" ca="1" si="673"/>
        <v>2681</v>
      </c>
      <c r="AL2789" s="15" t="s">
        <v>155</v>
      </c>
      <c r="AM2789" s="15" t="str">
        <f t="shared" ca="1" si="669"/>
        <v>2681.</v>
      </c>
      <c r="AN2789" s="222"/>
      <c r="AO2789" s="15"/>
      <c r="AP2789" s="16"/>
    </row>
    <row r="2790" spans="1:42" ht="22.5" hidden="1" customHeight="1" x14ac:dyDescent="0.25">
      <c r="A2790" s="83" t="str">
        <f t="shared" ca="1" si="670"/>
        <v>2682.</v>
      </c>
      <c r="B2790" s="26">
        <v>4532</v>
      </c>
      <c r="C2790" s="313" t="s">
        <v>2102</v>
      </c>
      <c r="D2790" s="26">
        <v>1950</v>
      </c>
      <c r="E2790" s="135" t="s">
        <v>2957</v>
      </c>
      <c r="F2790" s="83" t="s">
        <v>2959</v>
      </c>
      <c r="G2790" s="26">
        <v>2</v>
      </c>
      <c r="H2790" s="26">
        <v>2</v>
      </c>
      <c r="I2790" s="214">
        <v>683.1</v>
      </c>
      <c r="J2790" s="205">
        <v>418.7</v>
      </c>
      <c r="K2790" s="214">
        <v>418.7</v>
      </c>
      <c r="L2790" s="263">
        <v>43</v>
      </c>
      <c r="M2790" s="214">
        <f t="shared" si="671"/>
        <v>976149.9</v>
      </c>
      <c r="N2790" s="205"/>
      <c r="O2790" s="211"/>
      <c r="P2790" s="205"/>
      <c r="Q2790" s="205">
        <f t="shared" si="672"/>
        <v>976149.9</v>
      </c>
      <c r="R2790" s="205">
        <v>976149.9</v>
      </c>
      <c r="S2790" s="219"/>
      <c r="T2790" s="205"/>
      <c r="U2790" s="205"/>
      <c r="V2790" s="205"/>
      <c r="W2790" s="205"/>
      <c r="X2790" s="205"/>
      <c r="Y2790" s="205"/>
      <c r="Z2790" s="205"/>
      <c r="AA2790" s="205"/>
      <c r="AB2790" s="205"/>
      <c r="AC2790" s="205"/>
      <c r="AD2790" s="205"/>
      <c r="AE2790" s="205"/>
      <c r="AF2790" s="205"/>
      <c r="AG2790" s="221">
        <v>2025</v>
      </c>
      <c r="AH2790" s="165"/>
      <c r="AI2790" s="175"/>
      <c r="AJ2790" s="152"/>
      <c r="AK2790" s="15">
        <f t="shared" ca="1" si="673"/>
        <v>2682</v>
      </c>
      <c r="AL2790" s="15" t="s">
        <v>155</v>
      </c>
      <c r="AM2790" s="15" t="str">
        <f t="shared" ca="1" si="669"/>
        <v>2682.</v>
      </c>
      <c r="AN2790" s="222"/>
      <c r="AO2790" s="15"/>
      <c r="AP2790" s="16"/>
    </row>
    <row r="2791" spans="1:42" ht="22.5" hidden="1" customHeight="1" x14ac:dyDescent="0.25">
      <c r="A2791" s="83" t="str">
        <f t="shared" ca="1" si="670"/>
        <v>2683.</v>
      </c>
      <c r="B2791" s="26">
        <v>5313</v>
      </c>
      <c r="C2791" s="42" t="s">
        <v>2103</v>
      </c>
      <c r="D2791" s="26">
        <v>1950</v>
      </c>
      <c r="E2791" s="135" t="s">
        <v>2957</v>
      </c>
      <c r="F2791" s="83" t="s">
        <v>2959</v>
      </c>
      <c r="G2791" s="26">
        <v>2</v>
      </c>
      <c r="H2791" s="26">
        <v>1</v>
      </c>
      <c r="I2791" s="205">
        <v>443.6</v>
      </c>
      <c r="J2791" s="205">
        <v>288.60000000000002</v>
      </c>
      <c r="K2791" s="205">
        <v>288.60000000000002</v>
      </c>
      <c r="L2791" s="219">
        <v>22</v>
      </c>
      <c r="M2791" s="214">
        <f t="shared" si="671"/>
        <v>98592</v>
      </c>
      <c r="N2791" s="205"/>
      <c r="O2791" s="211"/>
      <c r="P2791" s="205"/>
      <c r="Q2791" s="205">
        <f t="shared" si="672"/>
        <v>98592</v>
      </c>
      <c r="R2791" s="205">
        <v>98592</v>
      </c>
      <c r="S2791" s="219"/>
      <c r="T2791" s="205"/>
      <c r="U2791" s="205"/>
      <c r="V2791" s="205"/>
      <c r="W2791" s="205"/>
      <c r="X2791" s="205"/>
      <c r="Y2791" s="205"/>
      <c r="Z2791" s="205"/>
      <c r="AA2791" s="205"/>
      <c r="AB2791" s="205"/>
      <c r="AC2791" s="205"/>
      <c r="AD2791" s="205"/>
      <c r="AE2791" s="205"/>
      <c r="AF2791" s="205"/>
      <c r="AG2791" s="221">
        <v>2025</v>
      </c>
      <c r="AH2791" s="159"/>
      <c r="AI2791" s="175"/>
      <c r="AJ2791" s="153"/>
      <c r="AK2791" s="15">
        <f t="shared" ca="1" si="673"/>
        <v>2683</v>
      </c>
      <c r="AL2791" s="15" t="s">
        <v>155</v>
      </c>
      <c r="AM2791" s="15" t="str">
        <f t="shared" ca="1" si="669"/>
        <v>2683.</v>
      </c>
      <c r="AN2791" s="222"/>
      <c r="AO2791" s="15"/>
      <c r="AP2791" s="16"/>
    </row>
    <row r="2792" spans="1:42" ht="22.5" hidden="1" customHeight="1" x14ac:dyDescent="0.25">
      <c r="A2792" s="83" t="str">
        <f t="shared" ca="1" si="670"/>
        <v>2684.</v>
      </c>
      <c r="B2792" s="26">
        <v>4355</v>
      </c>
      <c r="C2792" s="313" t="s">
        <v>2104</v>
      </c>
      <c r="D2792" s="26">
        <v>1951</v>
      </c>
      <c r="E2792" s="135" t="s">
        <v>2957</v>
      </c>
      <c r="F2792" s="83" t="s">
        <v>2959</v>
      </c>
      <c r="G2792" s="26">
        <v>3</v>
      </c>
      <c r="H2792" s="26">
        <v>3</v>
      </c>
      <c r="I2792" s="214">
        <v>1863.1</v>
      </c>
      <c r="J2792" s="205">
        <v>1331.9</v>
      </c>
      <c r="K2792" s="214">
        <v>1331.9</v>
      </c>
      <c r="L2792" s="263">
        <v>64</v>
      </c>
      <c r="M2792" s="214">
        <f t="shared" si="671"/>
        <v>8521610.4000000004</v>
      </c>
      <c r="N2792" s="205"/>
      <c r="O2792" s="211"/>
      <c r="P2792" s="205"/>
      <c r="Q2792" s="205">
        <f t="shared" si="672"/>
        <v>8521610.4000000004</v>
      </c>
      <c r="R2792" s="205">
        <v>8521610.4000000004</v>
      </c>
      <c r="S2792" s="219"/>
      <c r="T2792" s="205"/>
      <c r="U2792" s="205"/>
      <c r="V2792" s="205"/>
      <c r="W2792" s="205"/>
      <c r="X2792" s="205"/>
      <c r="Y2792" s="205"/>
      <c r="Z2792" s="205"/>
      <c r="AA2792" s="205"/>
      <c r="AB2792" s="205"/>
      <c r="AC2792" s="205"/>
      <c r="AD2792" s="205"/>
      <c r="AE2792" s="20"/>
      <c r="AF2792" s="205"/>
      <c r="AG2792" s="221">
        <v>2025</v>
      </c>
      <c r="AH2792" s="165"/>
      <c r="AI2792" s="175"/>
      <c r="AJ2792" s="152"/>
      <c r="AK2792" s="15">
        <f t="shared" ca="1" si="673"/>
        <v>2684</v>
      </c>
      <c r="AL2792" s="15" t="s">
        <v>155</v>
      </c>
      <c r="AM2792" s="15" t="str">
        <f t="shared" ca="1" si="669"/>
        <v>2684.</v>
      </c>
      <c r="AN2792" s="222"/>
      <c r="AO2792" s="15"/>
      <c r="AP2792" s="16"/>
    </row>
    <row r="2793" spans="1:42" ht="22.5" hidden="1" customHeight="1" x14ac:dyDescent="0.25">
      <c r="A2793" s="83" t="str">
        <f t="shared" ca="1" si="670"/>
        <v>2685.</v>
      </c>
      <c r="B2793" s="26">
        <v>4368</v>
      </c>
      <c r="C2793" s="252" t="s">
        <v>2105</v>
      </c>
      <c r="D2793" s="26">
        <v>1951</v>
      </c>
      <c r="E2793" s="135" t="s">
        <v>2957</v>
      </c>
      <c r="F2793" s="83" t="s">
        <v>2959</v>
      </c>
      <c r="G2793" s="26">
        <v>3</v>
      </c>
      <c r="H2793" s="26">
        <v>2</v>
      </c>
      <c r="I2793" s="214">
        <v>1157</v>
      </c>
      <c r="J2793" s="214">
        <v>795</v>
      </c>
      <c r="K2793" s="214">
        <v>795</v>
      </c>
      <c r="L2793" s="263">
        <v>22</v>
      </c>
      <c r="M2793" s="214">
        <f t="shared" si="671"/>
        <v>565808.28</v>
      </c>
      <c r="N2793" s="205"/>
      <c r="O2793" s="211"/>
      <c r="P2793" s="205"/>
      <c r="Q2793" s="205">
        <f t="shared" si="672"/>
        <v>565808.28</v>
      </c>
      <c r="R2793" s="205">
        <v>565808.28</v>
      </c>
      <c r="S2793" s="219"/>
      <c r="T2793" s="205"/>
      <c r="U2793" s="205"/>
      <c r="V2793" s="205"/>
      <c r="W2793" s="205"/>
      <c r="X2793" s="205"/>
      <c r="Y2793" s="205"/>
      <c r="Z2793" s="205"/>
      <c r="AA2793" s="205"/>
      <c r="AB2793" s="205"/>
      <c r="AC2793" s="205"/>
      <c r="AD2793" s="205"/>
      <c r="AE2793" s="205"/>
      <c r="AF2793" s="205"/>
      <c r="AG2793" s="221">
        <v>2025</v>
      </c>
      <c r="AH2793" s="165"/>
      <c r="AI2793" s="175"/>
      <c r="AJ2793" s="152"/>
      <c r="AK2793" s="15">
        <f t="shared" ca="1" si="673"/>
        <v>2685</v>
      </c>
      <c r="AL2793" s="15" t="s">
        <v>155</v>
      </c>
      <c r="AM2793" s="15" t="str">
        <f t="shared" ca="1" si="669"/>
        <v>2685.</v>
      </c>
      <c r="AN2793" s="222"/>
      <c r="AO2793" s="15"/>
      <c r="AP2793" s="16"/>
    </row>
    <row r="2794" spans="1:42" ht="22.5" hidden="1" customHeight="1" x14ac:dyDescent="0.25">
      <c r="A2794" s="83" t="str">
        <f t="shared" ca="1" si="670"/>
        <v>2686.</v>
      </c>
      <c r="B2794" s="26">
        <v>4423</v>
      </c>
      <c r="C2794" s="252" t="s">
        <v>2106</v>
      </c>
      <c r="D2794" s="26">
        <v>1951</v>
      </c>
      <c r="E2794" s="135" t="s">
        <v>2957</v>
      </c>
      <c r="F2794" s="83" t="s">
        <v>2959</v>
      </c>
      <c r="G2794" s="26">
        <v>4</v>
      </c>
      <c r="H2794" s="26">
        <v>5</v>
      </c>
      <c r="I2794" s="214">
        <v>3649.4</v>
      </c>
      <c r="J2794" s="205">
        <v>2711.8</v>
      </c>
      <c r="K2794" s="214">
        <v>2711.8</v>
      </c>
      <c r="L2794" s="263">
        <v>86</v>
      </c>
      <c r="M2794" s="214">
        <f>R2794+T2794+V2794+X2794+Z2794+AB2794+AE2794+AF2794</f>
        <v>1784461.44</v>
      </c>
      <c r="N2794" s="205"/>
      <c r="O2794" s="211"/>
      <c r="P2794" s="205"/>
      <c r="Q2794" s="205">
        <f>M2794</f>
        <v>1784461.44</v>
      </c>
      <c r="R2794" s="205">
        <v>1784461.44</v>
      </c>
      <c r="S2794" s="219"/>
      <c r="T2794" s="205"/>
      <c r="U2794" s="205"/>
      <c r="V2794" s="205"/>
      <c r="W2794" s="205"/>
      <c r="X2794" s="205"/>
      <c r="Y2794" s="205"/>
      <c r="Z2794" s="205"/>
      <c r="AA2794" s="205"/>
      <c r="AB2794" s="205"/>
      <c r="AC2794" s="205"/>
      <c r="AD2794" s="205"/>
      <c r="AE2794" s="205"/>
      <c r="AF2794" s="205"/>
      <c r="AG2794" s="221">
        <v>2025</v>
      </c>
      <c r="AH2794" s="158"/>
      <c r="AI2794" s="175"/>
      <c r="AJ2794" s="152"/>
      <c r="AK2794" s="15">
        <f t="shared" ca="1" si="673"/>
        <v>2686</v>
      </c>
      <c r="AL2794" s="15" t="s">
        <v>155</v>
      </c>
      <c r="AM2794" s="15" t="str">
        <f t="shared" ca="1" si="669"/>
        <v>2686.</v>
      </c>
      <c r="AN2794" s="222"/>
      <c r="AO2794" s="15"/>
      <c r="AP2794" s="16"/>
    </row>
    <row r="2795" spans="1:42" ht="22.5" hidden="1" customHeight="1" x14ac:dyDescent="0.25">
      <c r="A2795" s="83" t="str">
        <f t="shared" ca="1" si="670"/>
        <v>2687.</v>
      </c>
      <c r="B2795" s="26">
        <v>4779</v>
      </c>
      <c r="C2795" s="242" t="s">
        <v>2107</v>
      </c>
      <c r="D2795" s="26">
        <v>1951</v>
      </c>
      <c r="E2795" s="135" t="s">
        <v>2957</v>
      </c>
      <c r="F2795" s="83" t="s">
        <v>2959</v>
      </c>
      <c r="G2795" s="26">
        <v>2</v>
      </c>
      <c r="H2795" s="26">
        <v>2</v>
      </c>
      <c r="I2795" s="205">
        <v>418.5</v>
      </c>
      <c r="J2795" s="205">
        <v>391.3</v>
      </c>
      <c r="K2795" s="205">
        <v>291.3</v>
      </c>
      <c r="L2795" s="219">
        <v>17</v>
      </c>
      <c r="M2795" s="214">
        <f t="shared" si="671"/>
        <v>337824</v>
      </c>
      <c r="N2795" s="205"/>
      <c r="O2795" s="211"/>
      <c r="P2795" s="205"/>
      <c r="Q2795" s="205">
        <f t="shared" si="672"/>
        <v>337824</v>
      </c>
      <c r="R2795" s="205">
        <v>337824</v>
      </c>
      <c r="S2795" s="219"/>
      <c r="T2795" s="205"/>
      <c r="U2795" s="205"/>
      <c r="V2795" s="205"/>
      <c r="W2795" s="205"/>
      <c r="X2795" s="205"/>
      <c r="Y2795" s="205"/>
      <c r="Z2795" s="205"/>
      <c r="AA2795" s="205"/>
      <c r="AB2795" s="205"/>
      <c r="AC2795" s="205"/>
      <c r="AD2795" s="205"/>
      <c r="AE2795" s="205"/>
      <c r="AF2795" s="205"/>
      <c r="AG2795" s="221">
        <v>2025</v>
      </c>
      <c r="AH2795" s="159"/>
      <c r="AI2795" s="175"/>
      <c r="AJ2795" s="153"/>
      <c r="AK2795" s="15">
        <f t="shared" ca="1" si="673"/>
        <v>2687</v>
      </c>
      <c r="AL2795" s="15" t="s">
        <v>155</v>
      </c>
      <c r="AM2795" s="15" t="str">
        <f t="shared" ca="1" si="669"/>
        <v>2687.</v>
      </c>
      <c r="AN2795" s="222"/>
      <c r="AO2795" s="15"/>
      <c r="AP2795" s="16"/>
    </row>
    <row r="2796" spans="1:42" ht="22.5" hidden="1" customHeight="1" x14ac:dyDescent="0.25">
      <c r="A2796" s="83" t="str">
        <f t="shared" ca="1" si="670"/>
        <v>2688.</v>
      </c>
      <c r="B2796" s="26">
        <v>4529</v>
      </c>
      <c r="C2796" s="313" t="s">
        <v>2108</v>
      </c>
      <c r="D2796" s="26">
        <v>1951</v>
      </c>
      <c r="E2796" s="135" t="s">
        <v>2957</v>
      </c>
      <c r="F2796" s="83" t="s">
        <v>2959</v>
      </c>
      <c r="G2796" s="26">
        <v>2</v>
      </c>
      <c r="H2796" s="26">
        <v>2</v>
      </c>
      <c r="I2796" s="214">
        <v>809.5</v>
      </c>
      <c r="J2796" s="205">
        <v>541</v>
      </c>
      <c r="K2796" s="214">
        <v>541</v>
      </c>
      <c r="L2796" s="263">
        <v>47</v>
      </c>
      <c r="M2796" s="214">
        <f t="shared" si="671"/>
        <v>395817.12</v>
      </c>
      <c r="N2796" s="205"/>
      <c r="O2796" s="211"/>
      <c r="P2796" s="205"/>
      <c r="Q2796" s="205">
        <f t="shared" si="672"/>
        <v>395817.12</v>
      </c>
      <c r="R2796" s="205">
        <v>395817.12</v>
      </c>
      <c r="S2796" s="219"/>
      <c r="T2796" s="205"/>
      <c r="U2796" s="205"/>
      <c r="V2796" s="205"/>
      <c r="W2796" s="205"/>
      <c r="X2796" s="205"/>
      <c r="Y2796" s="205"/>
      <c r="Z2796" s="205"/>
      <c r="AA2796" s="205"/>
      <c r="AB2796" s="205"/>
      <c r="AC2796" s="205"/>
      <c r="AD2796" s="205"/>
      <c r="AE2796" s="205"/>
      <c r="AF2796" s="205"/>
      <c r="AG2796" s="221">
        <v>2025</v>
      </c>
      <c r="AH2796" s="165"/>
      <c r="AI2796" s="175"/>
      <c r="AJ2796" s="152"/>
      <c r="AK2796" s="15">
        <f t="shared" ca="1" si="673"/>
        <v>2688</v>
      </c>
      <c r="AL2796" s="15" t="s">
        <v>155</v>
      </c>
      <c r="AM2796" s="15" t="str">
        <f t="shared" ca="1" si="669"/>
        <v>2688.</v>
      </c>
      <c r="AN2796" s="222"/>
      <c r="AO2796" s="15"/>
      <c r="AP2796" s="16"/>
    </row>
    <row r="2797" spans="1:42" ht="22.5" customHeight="1" x14ac:dyDescent="0.25">
      <c r="A2797" s="83" t="str">
        <f t="shared" ca="1" si="670"/>
        <v>2689.</v>
      </c>
      <c r="B2797" s="26">
        <v>4349</v>
      </c>
      <c r="C2797" s="242" t="s">
        <v>2110</v>
      </c>
      <c r="D2797" s="344">
        <v>1952</v>
      </c>
      <c r="E2797" s="346" t="s">
        <v>2957</v>
      </c>
      <c r="F2797" s="343" t="s">
        <v>2959</v>
      </c>
      <c r="G2797" s="344">
        <v>4</v>
      </c>
      <c r="H2797" s="344">
        <v>4</v>
      </c>
      <c r="I2797" s="305">
        <v>3659.9</v>
      </c>
      <c r="J2797" s="305">
        <v>3344.9</v>
      </c>
      <c r="K2797" s="305">
        <v>2821.8</v>
      </c>
      <c r="L2797" s="306">
        <v>97</v>
      </c>
      <c r="M2797" s="214">
        <f t="shared" si="671"/>
        <v>8191096</v>
      </c>
      <c r="N2797" s="205"/>
      <c r="O2797" s="211"/>
      <c r="P2797" s="205"/>
      <c r="Q2797" s="205">
        <f t="shared" si="672"/>
        <v>8191096</v>
      </c>
      <c r="R2797" s="205"/>
      <c r="S2797" s="219"/>
      <c r="T2797" s="205"/>
      <c r="U2797" s="205"/>
      <c r="V2797" s="205"/>
      <c r="W2797" s="205"/>
      <c r="X2797" s="205"/>
      <c r="Y2797" s="205">
        <v>2602</v>
      </c>
      <c r="Z2797" s="205">
        <f>Y2797*3148</f>
        <v>8191096</v>
      </c>
      <c r="AA2797" s="205"/>
      <c r="AB2797" s="205"/>
      <c r="AC2797" s="205"/>
      <c r="AD2797" s="205"/>
      <c r="AE2797" s="205"/>
      <c r="AF2797" s="205"/>
      <c r="AG2797" s="221">
        <v>2025</v>
      </c>
      <c r="AH2797" s="159"/>
      <c r="AI2797" s="175"/>
      <c r="AJ2797" s="153"/>
      <c r="AK2797" s="203">
        <f t="shared" ca="1" si="673"/>
        <v>2689</v>
      </c>
      <c r="AL2797" s="203" t="s">
        <v>155</v>
      </c>
      <c r="AM2797" s="203" t="str">
        <f t="shared" ca="1" si="669"/>
        <v>2689.</v>
      </c>
      <c r="AN2797" s="222"/>
      <c r="AO2797" s="15"/>
      <c r="AP2797" s="16"/>
    </row>
    <row r="2798" spans="1:42" ht="22.5" hidden="1" customHeight="1" x14ac:dyDescent="0.25">
      <c r="A2798" s="83" t="str">
        <f t="shared" ca="1" si="670"/>
        <v>2690.</v>
      </c>
      <c r="B2798" s="26">
        <v>4353</v>
      </c>
      <c r="C2798" s="313" t="s">
        <v>2109</v>
      </c>
      <c r="D2798" s="26">
        <v>1952</v>
      </c>
      <c r="E2798" s="135" t="s">
        <v>2957</v>
      </c>
      <c r="F2798" s="83" t="s">
        <v>2959</v>
      </c>
      <c r="G2798" s="26">
        <v>3</v>
      </c>
      <c r="H2798" s="26">
        <v>3</v>
      </c>
      <c r="I2798" s="214">
        <v>1781.2</v>
      </c>
      <c r="J2798" s="205">
        <v>1345.6</v>
      </c>
      <c r="K2798" s="214">
        <v>1345.6</v>
      </c>
      <c r="L2798" s="263">
        <v>40</v>
      </c>
      <c r="M2798" s="214">
        <f t="shared" si="671"/>
        <v>1564755</v>
      </c>
      <c r="N2798" s="205"/>
      <c r="O2798" s="211"/>
      <c r="P2798" s="205"/>
      <c r="Q2798" s="205">
        <f t="shared" si="672"/>
        <v>1564755</v>
      </c>
      <c r="R2798" s="205">
        <v>1564755</v>
      </c>
      <c r="S2798" s="219"/>
      <c r="T2798" s="205"/>
      <c r="U2798" s="205"/>
      <c r="V2798" s="205"/>
      <c r="W2798" s="205"/>
      <c r="X2798" s="205"/>
      <c r="Y2798" s="205"/>
      <c r="Z2798" s="205"/>
      <c r="AA2798" s="205"/>
      <c r="AB2798" s="205"/>
      <c r="AC2798" s="205"/>
      <c r="AD2798" s="205"/>
      <c r="AE2798" s="205"/>
      <c r="AF2798" s="205"/>
      <c r="AG2798" s="221">
        <v>2025</v>
      </c>
      <c r="AH2798" s="165"/>
      <c r="AI2798" s="175"/>
      <c r="AJ2798" s="152"/>
      <c r="AK2798" s="15">
        <f t="shared" ca="1" si="673"/>
        <v>2690</v>
      </c>
      <c r="AL2798" s="15" t="s">
        <v>155</v>
      </c>
      <c r="AM2798" s="15" t="str">
        <f t="shared" ca="1" si="669"/>
        <v>2690.</v>
      </c>
      <c r="AN2798" s="222"/>
      <c r="AO2798" s="15"/>
      <c r="AP2798" s="16"/>
    </row>
    <row r="2799" spans="1:42" ht="22.5" hidden="1" customHeight="1" x14ac:dyDescent="0.25">
      <c r="A2799" s="83" t="str">
        <f t="shared" ca="1" si="670"/>
        <v>2691.</v>
      </c>
      <c r="B2799" s="26">
        <v>4850</v>
      </c>
      <c r="C2799" s="252" t="s">
        <v>2111</v>
      </c>
      <c r="D2799" s="26">
        <v>1952</v>
      </c>
      <c r="E2799" s="135" t="s">
        <v>2957</v>
      </c>
      <c r="F2799" s="83" t="s">
        <v>2959</v>
      </c>
      <c r="G2799" s="26">
        <v>2</v>
      </c>
      <c r="H2799" s="26">
        <v>2</v>
      </c>
      <c r="I2799" s="214">
        <v>857.3</v>
      </c>
      <c r="J2799" s="205">
        <v>553.70000000000005</v>
      </c>
      <c r="K2799" s="214">
        <v>553.70000000000005</v>
      </c>
      <c r="L2799" s="263">
        <v>44</v>
      </c>
      <c r="M2799" s="214">
        <f t="shared" si="671"/>
        <v>821100</v>
      </c>
      <c r="N2799" s="205"/>
      <c r="O2799" s="211"/>
      <c r="P2799" s="205"/>
      <c r="Q2799" s="205">
        <f t="shared" si="672"/>
        <v>821100</v>
      </c>
      <c r="R2799" s="205">
        <v>821100</v>
      </c>
      <c r="S2799" s="219"/>
      <c r="T2799" s="205"/>
      <c r="U2799" s="205"/>
      <c r="V2799" s="205"/>
      <c r="W2799" s="205"/>
      <c r="X2799" s="205"/>
      <c r="Y2799" s="205"/>
      <c r="Z2799" s="205"/>
      <c r="AA2799" s="205"/>
      <c r="AB2799" s="205"/>
      <c r="AC2799" s="205"/>
      <c r="AD2799" s="205"/>
      <c r="AE2799" s="205"/>
      <c r="AF2799" s="205"/>
      <c r="AG2799" s="221">
        <v>2025</v>
      </c>
      <c r="AH2799" s="165"/>
      <c r="AI2799" s="175"/>
      <c r="AJ2799" s="152"/>
      <c r="AK2799" s="15">
        <f t="shared" ca="1" si="673"/>
        <v>2691</v>
      </c>
      <c r="AL2799" s="15" t="s">
        <v>155</v>
      </c>
      <c r="AM2799" s="15" t="str">
        <f t="shared" ca="1" si="669"/>
        <v>2691.</v>
      </c>
      <c r="AN2799" s="222"/>
      <c r="AO2799" s="15"/>
      <c r="AP2799" s="16"/>
    </row>
    <row r="2800" spans="1:42" ht="23.25" hidden="1" customHeight="1" x14ac:dyDescent="0.25">
      <c r="A2800" s="83" t="str">
        <f t="shared" ca="1" si="670"/>
        <v>2692.</v>
      </c>
      <c r="B2800" s="26">
        <v>5437</v>
      </c>
      <c r="C2800" s="47" t="s">
        <v>2112</v>
      </c>
      <c r="D2800" s="26">
        <v>1952</v>
      </c>
      <c r="E2800" s="135" t="s">
        <v>2957</v>
      </c>
      <c r="F2800" s="83" t="s">
        <v>2959</v>
      </c>
      <c r="G2800" s="26">
        <v>2</v>
      </c>
      <c r="H2800" s="26">
        <v>1</v>
      </c>
      <c r="I2800" s="205">
        <v>420.3</v>
      </c>
      <c r="J2800" s="205">
        <v>376</v>
      </c>
      <c r="K2800" s="205">
        <v>376</v>
      </c>
      <c r="L2800" s="219">
        <v>17</v>
      </c>
      <c r="M2800" s="214">
        <f t="shared" si="671"/>
        <v>328440</v>
      </c>
      <c r="N2800" s="205"/>
      <c r="O2800" s="211"/>
      <c r="P2800" s="205"/>
      <c r="Q2800" s="205">
        <f t="shared" si="672"/>
        <v>328440</v>
      </c>
      <c r="R2800" s="205">
        <v>328440</v>
      </c>
      <c r="S2800" s="219"/>
      <c r="T2800" s="205"/>
      <c r="U2800" s="205"/>
      <c r="V2800" s="205"/>
      <c r="W2800" s="205"/>
      <c r="X2800" s="205"/>
      <c r="Y2800" s="205"/>
      <c r="Z2800" s="205"/>
      <c r="AA2800" s="205"/>
      <c r="AB2800" s="205"/>
      <c r="AC2800" s="209"/>
      <c r="AD2800" s="209"/>
      <c r="AE2800" s="205"/>
      <c r="AF2800" s="205"/>
      <c r="AG2800" s="221">
        <v>2025</v>
      </c>
      <c r="AH2800" s="158"/>
      <c r="AI2800" s="175"/>
      <c r="AJ2800" s="152"/>
      <c r="AK2800" s="15">
        <f t="shared" ca="1" si="673"/>
        <v>2692</v>
      </c>
      <c r="AL2800" s="15" t="s">
        <v>155</v>
      </c>
      <c r="AM2800" s="15" t="str">
        <f t="shared" ca="1" si="669"/>
        <v>2692.</v>
      </c>
      <c r="AN2800" s="222"/>
      <c r="AP2800" s="16"/>
    </row>
    <row r="2801" spans="1:42" ht="22.5" hidden="1" customHeight="1" x14ac:dyDescent="0.25">
      <c r="A2801" s="83" t="str">
        <f t="shared" ca="1" si="670"/>
        <v>2693.</v>
      </c>
      <c r="B2801" s="26">
        <v>5381</v>
      </c>
      <c r="C2801" s="313" t="s">
        <v>2114</v>
      </c>
      <c r="D2801" s="26">
        <v>1953</v>
      </c>
      <c r="E2801" s="135" t="s">
        <v>2957</v>
      </c>
      <c r="F2801" s="83" t="s">
        <v>2959</v>
      </c>
      <c r="G2801" s="26">
        <v>3</v>
      </c>
      <c r="H2801" s="26">
        <v>2</v>
      </c>
      <c r="I2801" s="214">
        <v>1151.6600000000001</v>
      </c>
      <c r="J2801" s="205">
        <v>1089.5999999999999</v>
      </c>
      <c r="K2801" s="214">
        <v>1029.5</v>
      </c>
      <c r="L2801" s="263">
        <v>48</v>
      </c>
      <c r="M2801" s="214">
        <f t="shared" si="671"/>
        <v>5115640</v>
      </c>
      <c r="N2801" s="205"/>
      <c r="O2801" s="211"/>
      <c r="P2801" s="205"/>
      <c r="Q2801" s="205">
        <f t="shared" si="672"/>
        <v>5115640</v>
      </c>
      <c r="R2801" s="205"/>
      <c r="S2801" s="219"/>
      <c r="T2801" s="205"/>
      <c r="U2801" s="205">
        <v>680</v>
      </c>
      <c r="V2801" s="205">
        <f>U2801*7523</f>
        <v>5115640</v>
      </c>
      <c r="W2801" s="205"/>
      <c r="X2801" s="205"/>
      <c r="Y2801" s="205"/>
      <c r="Z2801" s="205"/>
      <c r="AA2801" s="205"/>
      <c r="AB2801" s="205"/>
      <c r="AC2801" s="205"/>
      <c r="AD2801" s="205"/>
      <c r="AE2801" s="205"/>
      <c r="AF2801" s="205"/>
      <c r="AG2801" s="221">
        <v>2025</v>
      </c>
      <c r="AH2801" s="158"/>
      <c r="AI2801" s="175"/>
      <c r="AJ2801" s="218"/>
      <c r="AK2801" s="15">
        <f t="shared" ca="1" si="673"/>
        <v>2693</v>
      </c>
      <c r="AL2801" s="15" t="s">
        <v>155</v>
      </c>
      <c r="AM2801" s="15" t="str">
        <f t="shared" ca="1" si="669"/>
        <v>2693.</v>
      </c>
      <c r="AN2801" s="222"/>
      <c r="AP2801" s="16"/>
    </row>
    <row r="2802" spans="1:42" ht="22.5" hidden="1" customHeight="1" x14ac:dyDescent="0.25">
      <c r="A2802" s="83" t="str">
        <f t="shared" ca="1" si="670"/>
        <v>2694.</v>
      </c>
      <c r="B2802" s="26">
        <v>5395</v>
      </c>
      <c r="C2802" s="313" t="s">
        <v>2115</v>
      </c>
      <c r="D2802" s="26">
        <v>1953</v>
      </c>
      <c r="E2802" s="135" t="s">
        <v>2957</v>
      </c>
      <c r="F2802" s="83" t="s">
        <v>2959</v>
      </c>
      <c r="G2802" s="26">
        <v>2</v>
      </c>
      <c r="H2802" s="26">
        <v>2</v>
      </c>
      <c r="I2802" s="205">
        <v>798.69</v>
      </c>
      <c r="J2802" s="205">
        <v>770.8</v>
      </c>
      <c r="K2802" s="205">
        <v>628.20000000000005</v>
      </c>
      <c r="L2802" s="219">
        <v>43</v>
      </c>
      <c r="M2802" s="214">
        <f t="shared" si="671"/>
        <v>656880</v>
      </c>
      <c r="N2802" s="205"/>
      <c r="O2802" s="211"/>
      <c r="P2802" s="205"/>
      <c r="Q2802" s="205">
        <f t="shared" si="672"/>
        <v>656880</v>
      </c>
      <c r="R2802" s="205">
        <v>656880</v>
      </c>
      <c r="S2802" s="219"/>
      <c r="T2802" s="205"/>
      <c r="U2802" s="205"/>
      <c r="V2802" s="205"/>
      <c r="W2802" s="205"/>
      <c r="X2802" s="205"/>
      <c r="Y2802" s="205"/>
      <c r="Z2802" s="205"/>
      <c r="AA2802" s="205"/>
      <c r="AB2802" s="205"/>
      <c r="AC2802" s="205"/>
      <c r="AD2802" s="205"/>
      <c r="AE2802" s="205"/>
      <c r="AF2802" s="205"/>
      <c r="AG2802" s="221">
        <v>2025</v>
      </c>
      <c r="AH2802" s="165"/>
      <c r="AI2802" s="175"/>
      <c r="AJ2802" s="152"/>
      <c r="AK2802" s="15">
        <f t="shared" ca="1" si="673"/>
        <v>2694</v>
      </c>
      <c r="AL2802" s="15" t="s">
        <v>155</v>
      </c>
      <c r="AM2802" s="15" t="str">
        <f t="shared" ca="1" si="669"/>
        <v>2694.</v>
      </c>
      <c r="AN2802" s="222"/>
      <c r="AO2802" s="15"/>
      <c r="AP2802" s="16"/>
    </row>
    <row r="2803" spans="1:42" ht="22.5" hidden="1" customHeight="1" x14ac:dyDescent="0.25">
      <c r="A2803" s="83" t="str">
        <f t="shared" ca="1" si="670"/>
        <v>2695.</v>
      </c>
      <c r="B2803" s="26">
        <v>5435</v>
      </c>
      <c r="C2803" s="313" t="s">
        <v>2116</v>
      </c>
      <c r="D2803" s="26">
        <v>1953</v>
      </c>
      <c r="E2803" s="135" t="s">
        <v>2957</v>
      </c>
      <c r="F2803" s="83" t="s">
        <v>2959</v>
      </c>
      <c r="G2803" s="26">
        <v>3</v>
      </c>
      <c r="H2803" s="26">
        <v>3</v>
      </c>
      <c r="I2803" s="205">
        <v>1815.49</v>
      </c>
      <c r="J2803" s="205">
        <v>1515.7</v>
      </c>
      <c r="K2803" s="205">
        <v>1515.7</v>
      </c>
      <c r="L2803" s="219">
        <v>69</v>
      </c>
      <c r="M2803" s="214">
        <f>R2803+T2803+V2803+X2803+Z2803+AB2803+AE2803+AF2803</f>
        <v>4637004</v>
      </c>
      <c r="N2803" s="205"/>
      <c r="O2803" s="211"/>
      <c r="P2803" s="205"/>
      <c r="Q2803" s="205">
        <f>M2803</f>
        <v>4637004</v>
      </c>
      <c r="R2803" s="205"/>
      <c r="S2803" s="219"/>
      <c r="T2803" s="205"/>
      <c r="U2803" s="205"/>
      <c r="V2803" s="205"/>
      <c r="W2803" s="205"/>
      <c r="X2803" s="205"/>
      <c r="Y2803" s="205">
        <v>1473</v>
      </c>
      <c r="Z2803" s="205">
        <f>Y2803*3148</f>
        <v>4637004</v>
      </c>
      <c r="AA2803" s="205"/>
      <c r="AB2803" s="205"/>
      <c r="AC2803" s="205"/>
      <c r="AD2803" s="205"/>
      <c r="AE2803" s="205"/>
      <c r="AF2803" s="205"/>
      <c r="AG2803" s="221">
        <v>2025</v>
      </c>
      <c r="AH2803" s="158"/>
      <c r="AI2803" s="175"/>
      <c r="AJ2803" s="153"/>
      <c r="AK2803" s="15">
        <f t="shared" ca="1" si="673"/>
        <v>2695</v>
      </c>
      <c r="AL2803" s="15" t="s">
        <v>155</v>
      </c>
      <c r="AM2803" s="15" t="str">
        <f t="shared" ca="1" si="669"/>
        <v>2695.</v>
      </c>
      <c r="AN2803" s="222"/>
      <c r="AO2803" s="15"/>
      <c r="AP2803" s="16"/>
    </row>
    <row r="2804" spans="1:42" ht="22.5" hidden="1" customHeight="1" x14ac:dyDescent="0.25">
      <c r="A2804" s="83" t="str">
        <f t="shared" ca="1" si="670"/>
        <v>2696.</v>
      </c>
      <c r="B2804" s="26">
        <v>4382</v>
      </c>
      <c r="C2804" s="313" t="s">
        <v>2117</v>
      </c>
      <c r="D2804" s="26">
        <v>1954</v>
      </c>
      <c r="E2804" s="135" t="s">
        <v>2957</v>
      </c>
      <c r="F2804" s="83" t="s">
        <v>2959</v>
      </c>
      <c r="G2804" s="26">
        <v>2</v>
      </c>
      <c r="H2804" s="26">
        <v>1</v>
      </c>
      <c r="I2804" s="214">
        <v>384.8</v>
      </c>
      <c r="J2804" s="214">
        <v>325.7</v>
      </c>
      <c r="K2804" s="214">
        <v>176</v>
      </c>
      <c r="L2804" s="263">
        <v>12</v>
      </c>
      <c r="M2804" s="214">
        <f t="shared" si="671"/>
        <v>133711.53</v>
      </c>
      <c r="N2804" s="205"/>
      <c r="O2804" s="211"/>
      <c r="P2804" s="205"/>
      <c r="Q2804" s="205">
        <f t="shared" si="672"/>
        <v>133711.53</v>
      </c>
      <c r="R2804" s="205">
        <v>133711.53</v>
      </c>
      <c r="S2804" s="219"/>
      <c r="T2804" s="205"/>
      <c r="U2804" s="205"/>
      <c r="V2804" s="205"/>
      <c r="W2804" s="205"/>
      <c r="X2804" s="205"/>
      <c r="Y2804" s="205"/>
      <c r="Z2804" s="205"/>
      <c r="AA2804" s="205"/>
      <c r="AB2804" s="205"/>
      <c r="AC2804" s="205"/>
      <c r="AD2804" s="205"/>
      <c r="AE2804" s="205"/>
      <c r="AF2804" s="205"/>
      <c r="AG2804" s="221">
        <v>2025</v>
      </c>
      <c r="AH2804" s="158"/>
      <c r="AI2804" s="175"/>
      <c r="AJ2804" s="152"/>
      <c r="AK2804" s="15">
        <f t="shared" ca="1" si="673"/>
        <v>2696</v>
      </c>
      <c r="AL2804" s="15" t="s">
        <v>155</v>
      </c>
      <c r="AM2804" s="15" t="str">
        <f t="shared" ca="1" si="669"/>
        <v>2696.</v>
      </c>
      <c r="AN2804" s="222"/>
      <c r="AO2804" s="15"/>
      <c r="AP2804" s="16"/>
    </row>
    <row r="2805" spans="1:42" ht="22.5" hidden="1" customHeight="1" x14ac:dyDescent="0.25">
      <c r="A2805" s="83" t="str">
        <f t="shared" ca="1" si="670"/>
        <v>2697.</v>
      </c>
      <c r="B2805" s="26">
        <v>4388</v>
      </c>
      <c r="C2805" s="252" t="s">
        <v>2118</v>
      </c>
      <c r="D2805" s="26">
        <v>1954</v>
      </c>
      <c r="E2805" s="135" t="s">
        <v>2957</v>
      </c>
      <c r="F2805" s="83" t="s">
        <v>2959</v>
      </c>
      <c r="G2805" s="26">
        <v>2</v>
      </c>
      <c r="H2805" s="26">
        <v>1</v>
      </c>
      <c r="I2805" s="214">
        <v>415</v>
      </c>
      <c r="J2805" s="205">
        <v>377.7</v>
      </c>
      <c r="K2805" s="214">
        <v>377.7</v>
      </c>
      <c r="L2805" s="263">
        <v>20</v>
      </c>
      <c r="M2805" s="214">
        <f t="shared" si="671"/>
        <v>154050</v>
      </c>
      <c r="N2805" s="205"/>
      <c r="O2805" s="211"/>
      <c r="P2805" s="205"/>
      <c r="Q2805" s="205">
        <f t="shared" si="672"/>
        <v>154050</v>
      </c>
      <c r="R2805" s="205">
        <v>154050</v>
      </c>
      <c r="S2805" s="219"/>
      <c r="T2805" s="205"/>
      <c r="U2805" s="205"/>
      <c r="V2805" s="205"/>
      <c r="W2805" s="205"/>
      <c r="X2805" s="205"/>
      <c r="Y2805" s="205"/>
      <c r="Z2805" s="205"/>
      <c r="AA2805" s="205"/>
      <c r="AB2805" s="205"/>
      <c r="AC2805" s="205"/>
      <c r="AD2805" s="205"/>
      <c r="AE2805" s="205"/>
      <c r="AF2805" s="205"/>
      <c r="AG2805" s="221">
        <v>2025</v>
      </c>
      <c r="AH2805" s="165"/>
      <c r="AI2805" s="175"/>
      <c r="AJ2805" s="152"/>
      <c r="AK2805" s="15">
        <f t="shared" ca="1" si="673"/>
        <v>2697</v>
      </c>
      <c r="AL2805" s="15" t="s">
        <v>155</v>
      </c>
      <c r="AM2805" s="15" t="str">
        <f t="shared" ca="1" si="669"/>
        <v>2697.</v>
      </c>
      <c r="AN2805" s="222"/>
      <c r="AP2805" s="16"/>
    </row>
    <row r="2806" spans="1:42" ht="22.5" hidden="1" customHeight="1" x14ac:dyDescent="0.25">
      <c r="A2806" s="83" t="str">
        <f t="shared" ca="1" si="670"/>
        <v>2698.</v>
      </c>
      <c r="B2806" s="26">
        <v>4450</v>
      </c>
      <c r="C2806" s="252" t="s">
        <v>2119</v>
      </c>
      <c r="D2806" s="26">
        <v>1954</v>
      </c>
      <c r="E2806" s="135" t="s">
        <v>2957</v>
      </c>
      <c r="F2806" s="83" t="s">
        <v>2959</v>
      </c>
      <c r="G2806" s="26">
        <v>5</v>
      </c>
      <c r="H2806" s="26">
        <v>3</v>
      </c>
      <c r="I2806" s="214">
        <v>3221.9</v>
      </c>
      <c r="J2806" s="205">
        <v>2245.1999999999998</v>
      </c>
      <c r="K2806" s="214">
        <v>2245.1999999999998</v>
      </c>
      <c r="L2806" s="263">
        <v>61</v>
      </c>
      <c r="M2806" s="214">
        <f t="shared" si="671"/>
        <v>1219920</v>
      </c>
      <c r="N2806" s="205"/>
      <c r="O2806" s="211"/>
      <c r="P2806" s="205"/>
      <c r="Q2806" s="205">
        <f t="shared" si="672"/>
        <v>1219920</v>
      </c>
      <c r="R2806" s="205">
        <v>1219920</v>
      </c>
      <c r="S2806" s="219"/>
      <c r="T2806" s="205"/>
      <c r="U2806" s="205"/>
      <c r="V2806" s="205"/>
      <c r="W2806" s="205"/>
      <c r="X2806" s="205"/>
      <c r="Y2806" s="205"/>
      <c r="Z2806" s="205"/>
      <c r="AA2806" s="205"/>
      <c r="AB2806" s="205"/>
      <c r="AC2806" s="205"/>
      <c r="AD2806" s="205"/>
      <c r="AE2806" s="205"/>
      <c r="AF2806" s="205"/>
      <c r="AG2806" s="221">
        <v>2025</v>
      </c>
      <c r="AH2806" s="165"/>
      <c r="AI2806" s="175"/>
      <c r="AJ2806" s="152"/>
      <c r="AK2806" s="15">
        <f t="shared" ca="1" si="673"/>
        <v>2698</v>
      </c>
      <c r="AL2806" s="15" t="s">
        <v>155</v>
      </c>
      <c r="AM2806" s="15" t="str">
        <f t="shared" ca="1" si="669"/>
        <v>2698.</v>
      </c>
      <c r="AN2806" s="222"/>
      <c r="AP2806" s="16"/>
    </row>
    <row r="2807" spans="1:42" ht="22.5" hidden="1" customHeight="1" x14ac:dyDescent="0.25">
      <c r="A2807" s="83" t="str">
        <f t="shared" ca="1" si="670"/>
        <v>2699.</v>
      </c>
      <c r="B2807" s="26">
        <v>4872</v>
      </c>
      <c r="C2807" s="313" t="s">
        <v>2120</v>
      </c>
      <c r="D2807" s="26">
        <v>1954</v>
      </c>
      <c r="E2807" s="135" t="s">
        <v>2957</v>
      </c>
      <c r="F2807" s="83" t="s">
        <v>2959</v>
      </c>
      <c r="G2807" s="26">
        <v>2</v>
      </c>
      <c r="H2807" s="26">
        <v>1</v>
      </c>
      <c r="I2807" s="214">
        <v>510.6</v>
      </c>
      <c r="J2807" s="205">
        <v>510.6</v>
      </c>
      <c r="K2807" s="214">
        <v>510.6</v>
      </c>
      <c r="L2807" s="263">
        <v>24</v>
      </c>
      <c r="M2807" s="214">
        <f t="shared" si="671"/>
        <v>157131</v>
      </c>
      <c r="N2807" s="205"/>
      <c r="O2807" s="211"/>
      <c r="P2807" s="205"/>
      <c r="Q2807" s="205">
        <f t="shared" si="672"/>
        <v>157131</v>
      </c>
      <c r="R2807" s="205">
        <v>157131</v>
      </c>
      <c r="S2807" s="219"/>
      <c r="T2807" s="205"/>
      <c r="U2807" s="205"/>
      <c r="V2807" s="205"/>
      <c r="W2807" s="205"/>
      <c r="X2807" s="205"/>
      <c r="Y2807" s="205"/>
      <c r="Z2807" s="205"/>
      <c r="AA2807" s="205"/>
      <c r="AB2807" s="205"/>
      <c r="AC2807" s="205"/>
      <c r="AD2807" s="205"/>
      <c r="AE2807" s="205"/>
      <c r="AF2807" s="205"/>
      <c r="AG2807" s="221">
        <v>2025</v>
      </c>
      <c r="AH2807" s="165"/>
      <c r="AI2807" s="175"/>
      <c r="AJ2807" s="152"/>
      <c r="AK2807" s="15">
        <f t="shared" ca="1" si="673"/>
        <v>2699</v>
      </c>
      <c r="AL2807" s="15" t="s">
        <v>155</v>
      </c>
      <c r="AM2807" s="15" t="str">
        <f t="shared" ca="1" si="669"/>
        <v>2699.</v>
      </c>
      <c r="AN2807" s="222"/>
      <c r="AP2807" s="16"/>
    </row>
    <row r="2808" spans="1:42" ht="22.5" hidden="1" customHeight="1" x14ac:dyDescent="0.25">
      <c r="A2808" s="83" t="str">
        <f t="shared" ca="1" si="670"/>
        <v>2700.</v>
      </c>
      <c r="B2808" s="26">
        <v>4958</v>
      </c>
      <c r="C2808" s="242" t="s">
        <v>2121</v>
      </c>
      <c r="D2808" s="26">
        <v>1954</v>
      </c>
      <c r="E2808" s="135" t="s">
        <v>2957</v>
      </c>
      <c r="F2808" s="83" t="s">
        <v>2959</v>
      </c>
      <c r="G2808" s="26">
        <v>2</v>
      </c>
      <c r="H2808" s="26">
        <v>1</v>
      </c>
      <c r="I2808" s="205">
        <v>528.4</v>
      </c>
      <c r="J2808" s="205">
        <v>335.9</v>
      </c>
      <c r="K2808" s="205">
        <v>335.9</v>
      </c>
      <c r="L2808" s="219">
        <v>34</v>
      </c>
      <c r="M2808" s="214">
        <f t="shared" si="671"/>
        <v>258060</v>
      </c>
      <c r="N2808" s="205"/>
      <c r="O2808" s="211"/>
      <c r="P2808" s="205"/>
      <c r="Q2808" s="205">
        <f t="shared" si="672"/>
        <v>258060</v>
      </c>
      <c r="R2808" s="205">
        <v>258060</v>
      </c>
      <c r="S2808" s="219"/>
      <c r="T2808" s="205"/>
      <c r="U2808" s="205"/>
      <c r="V2808" s="205"/>
      <c r="W2808" s="205"/>
      <c r="X2808" s="205"/>
      <c r="Y2808" s="205"/>
      <c r="Z2808" s="205"/>
      <c r="AA2808" s="205"/>
      <c r="AB2808" s="205"/>
      <c r="AC2808" s="205"/>
      <c r="AD2808" s="205"/>
      <c r="AE2808" s="205"/>
      <c r="AF2808" s="205"/>
      <c r="AG2808" s="221">
        <v>2025</v>
      </c>
      <c r="AH2808" s="159"/>
      <c r="AI2808" s="175"/>
      <c r="AJ2808" s="153"/>
      <c r="AK2808" s="15">
        <f t="shared" ca="1" si="673"/>
        <v>2700</v>
      </c>
      <c r="AL2808" s="15" t="s">
        <v>155</v>
      </c>
      <c r="AM2808" s="15" t="str">
        <f t="shared" ca="1" si="669"/>
        <v>2700.</v>
      </c>
      <c r="AN2808" s="222"/>
      <c r="AP2808" s="16"/>
    </row>
    <row r="2809" spans="1:42" ht="22.5" hidden="1" customHeight="1" x14ac:dyDescent="0.25">
      <c r="A2809" s="83" t="str">
        <f t="shared" ca="1" si="670"/>
        <v>2701.</v>
      </c>
      <c r="B2809" s="26">
        <v>5382</v>
      </c>
      <c r="C2809" s="252" t="s">
        <v>2122</v>
      </c>
      <c r="D2809" s="26">
        <v>1954</v>
      </c>
      <c r="E2809" s="135" t="s">
        <v>2957</v>
      </c>
      <c r="F2809" s="83" t="s">
        <v>2959</v>
      </c>
      <c r="G2809" s="26">
        <v>2</v>
      </c>
      <c r="H2809" s="26">
        <v>2</v>
      </c>
      <c r="I2809" s="214">
        <v>428.2</v>
      </c>
      <c r="J2809" s="205">
        <v>370.6</v>
      </c>
      <c r="K2809" s="214">
        <v>370.6</v>
      </c>
      <c r="L2809" s="263">
        <v>20</v>
      </c>
      <c r="M2809" s="214">
        <f t="shared" si="671"/>
        <v>2449290</v>
      </c>
      <c r="N2809" s="205"/>
      <c r="O2809" s="211"/>
      <c r="P2809" s="205"/>
      <c r="Q2809" s="205">
        <f t="shared" si="672"/>
        <v>2449290</v>
      </c>
      <c r="R2809" s="205">
        <f>1827450+246480+375360</f>
        <v>2449290</v>
      </c>
      <c r="S2809" s="219"/>
      <c r="T2809" s="205"/>
      <c r="U2809" s="205"/>
      <c r="V2809" s="205"/>
      <c r="W2809" s="205"/>
      <c r="X2809" s="205"/>
      <c r="Y2809" s="205"/>
      <c r="Z2809" s="205"/>
      <c r="AA2809" s="205"/>
      <c r="AB2809" s="205"/>
      <c r="AC2809" s="205"/>
      <c r="AD2809" s="205"/>
      <c r="AE2809" s="205"/>
      <c r="AF2809" s="205"/>
      <c r="AG2809" s="221">
        <v>2025</v>
      </c>
      <c r="AH2809" s="165"/>
      <c r="AI2809" s="175"/>
      <c r="AJ2809" s="152"/>
      <c r="AK2809" s="15">
        <f t="shared" ca="1" si="673"/>
        <v>2701</v>
      </c>
      <c r="AL2809" s="15" t="s">
        <v>155</v>
      </c>
      <c r="AM2809" s="15" t="str">
        <f t="shared" ca="1" si="669"/>
        <v>2701.</v>
      </c>
      <c r="AN2809" s="222"/>
      <c r="AP2809" s="16"/>
    </row>
    <row r="2810" spans="1:42" ht="22.5" hidden="1" customHeight="1" x14ac:dyDescent="0.25">
      <c r="A2810" s="83" t="str">
        <f t="shared" ca="1" si="670"/>
        <v>2702.</v>
      </c>
      <c r="B2810" s="26">
        <v>4453</v>
      </c>
      <c r="C2810" s="242" t="s">
        <v>2123</v>
      </c>
      <c r="D2810" s="26">
        <v>1955</v>
      </c>
      <c r="E2810" s="135" t="s">
        <v>2957</v>
      </c>
      <c r="F2810" s="83" t="s">
        <v>2959</v>
      </c>
      <c r="G2810" s="26">
        <v>2</v>
      </c>
      <c r="H2810" s="26">
        <v>2</v>
      </c>
      <c r="I2810" s="205">
        <v>449.09</v>
      </c>
      <c r="J2810" s="205">
        <v>449.09</v>
      </c>
      <c r="K2810" s="205">
        <v>251.96</v>
      </c>
      <c r="L2810" s="219">
        <v>37</v>
      </c>
      <c r="M2810" s="214">
        <f t="shared" si="671"/>
        <v>197064</v>
      </c>
      <c r="N2810" s="205"/>
      <c r="O2810" s="211"/>
      <c r="P2810" s="205"/>
      <c r="Q2810" s="205">
        <f t="shared" si="672"/>
        <v>197064</v>
      </c>
      <c r="R2810" s="205">
        <v>197064</v>
      </c>
      <c r="S2810" s="219"/>
      <c r="T2810" s="205"/>
      <c r="U2810" s="205"/>
      <c r="V2810" s="205"/>
      <c r="W2810" s="205"/>
      <c r="X2810" s="205"/>
      <c r="Y2810" s="205"/>
      <c r="Z2810" s="205"/>
      <c r="AA2810" s="205"/>
      <c r="AB2810" s="205"/>
      <c r="AC2810" s="205"/>
      <c r="AD2810" s="205"/>
      <c r="AE2810" s="205"/>
      <c r="AF2810" s="205"/>
      <c r="AG2810" s="221">
        <v>2025</v>
      </c>
      <c r="AH2810" s="159"/>
      <c r="AI2810" s="175"/>
      <c r="AJ2810" s="153"/>
      <c r="AK2810" s="15">
        <f t="shared" ca="1" si="673"/>
        <v>2702</v>
      </c>
      <c r="AL2810" s="15" t="s">
        <v>155</v>
      </c>
      <c r="AM2810" s="15" t="str">
        <f t="shared" ca="1" si="669"/>
        <v>2702.</v>
      </c>
      <c r="AN2810" s="222"/>
      <c r="AO2810" s="15"/>
      <c r="AP2810" s="16"/>
    </row>
    <row r="2811" spans="1:42" ht="22.5" hidden="1" customHeight="1" x14ac:dyDescent="0.25">
      <c r="A2811" s="83" t="str">
        <f t="shared" ca="1" si="670"/>
        <v>2703.</v>
      </c>
      <c r="B2811" s="26">
        <v>4480</v>
      </c>
      <c r="C2811" s="252" t="s">
        <v>2124</v>
      </c>
      <c r="D2811" s="26">
        <v>1955</v>
      </c>
      <c r="E2811" s="135" t="s">
        <v>2957</v>
      </c>
      <c r="F2811" s="83" t="s">
        <v>2959</v>
      </c>
      <c r="G2811" s="26">
        <v>3</v>
      </c>
      <c r="H2811" s="26">
        <v>3</v>
      </c>
      <c r="I2811" s="214">
        <v>2103.38</v>
      </c>
      <c r="J2811" s="205">
        <v>1901.7</v>
      </c>
      <c r="K2811" s="214">
        <v>1704.3</v>
      </c>
      <c r="L2811" s="263">
        <v>59</v>
      </c>
      <c r="M2811" s="214">
        <f t="shared" si="671"/>
        <v>1771960</v>
      </c>
      <c r="N2811" s="205"/>
      <c r="O2811" s="211"/>
      <c r="P2811" s="205"/>
      <c r="Q2811" s="205">
        <f t="shared" si="672"/>
        <v>1771960</v>
      </c>
      <c r="R2811" s="205">
        <v>1771960</v>
      </c>
      <c r="S2811" s="219"/>
      <c r="T2811" s="205"/>
      <c r="U2811" s="205"/>
      <c r="V2811" s="205"/>
      <c r="W2811" s="205"/>
      <c r="X2811" s="205"/>
      <c r="Y2811" s="205"/>
      <c r="Z2811" s="205"/>
      <c r="AA2811" s="205"/>
      <c r="AB2811" s="205"/>
      <c r="AC2811" s="205"/>
      <c r="AD2811" s="205"/>
      <c r="AE2811" s="205"/>
      <c r="AF2811" s="205"/>
      <c r="AG2811" s="221">
        <v>2025</v>
      </c>
      <c r="AH2811" s="165"/>
      <c r="AI2811" s="175"/>
      <c r="AJ2811" s="152"/>
      <c r="AK2811" s="15">
        <f t="shared" ca="1" si="673"/>
        <v>2703</v>
      </c>
      <c r="AL2811" s="15" t="s">
        <v>155</v>
      </c>
      <c r="AM2811" s="15" t="str">
        <f t="shared" ca="1" si="669"/>
        <v>2703.</v>
      </c>
      <c r="AN2811" s="222"/>
      <c r="AP2811" s="16"/>
    </row>
    <row r="2812" spans="1:42" ht="22.5" hidden="1" customHeight="1" x14ac:dyDescent="0.25">
      <c r="A2812" s="83" t="str">
        <f t="shared" ca="1" si="670"/>
        <v>2704.</v>
      </c>
      <c r="B2812" s="26">
        <v>4859</v>
      </c>
      <c r="C2812" s="242" t="s">
        <v>2125</v>
      </c>
      <c r="D2812" s="26">
        <v>1955</v>
      </c>
      <c r="E2812" s="135" t="s">
        <v>2957</v>
      </c>
      <c r="F2812" s="83" t="s">
        <v>2959</v>
      </c>
      <c r="G2812" s="26">
        <v>2</v>
      </c>
      <c r="H2812" s="26">
        <v>1</v>
      </c>
      <c r="I2812" s="205">
        <v>610.79</v>
      </c>
      <c r="J2812" s="205">
        <v>521.70000000000005</v>
      </c>
      <c r="K2812" s="205">
        <v>521.70000000000005</v>
      </c>
      <c r="L2812" s="219">
        <v>24</v>
      </c>
      <c r="M2812" s="214">
        <f t="shared" si="671"/>
        <v>530548</v>
      </c>
      <c r="N2812" s="205"/>
      <c r="O2812" s="211"/>
      <c r="P2812" s="205"/>
      <c r="Q2812" s="205">
        <f t="shared" si="672"/>
        <v>530548</v>
      </c>
      <c r="R2812" s="205">
        <f>319056+211492</f>
        <v>530548</v>
      </c>
      <c r="S2812" s="219"/>
      <c r="T2812" s="205"/>
      <c r="U2812" s="205"/>
      <c r="V2812" s="205"/>
      <c r="W2812" s="205"/>
      <c r="X2812" s="205"/>
      <c r="Y2812" s="205"/>
      <c r="Z2812" s="205"/>
      <c r="AA2812" s="205"/>
      <c r="AB2812" s="205"/>
      <c r="AC2812" s="205"/>
      <c r="AD2812" s="205"/>
      <c r="AE2812" s="205"/>
      <c r="AF2812" s="205"/>
      <c r="AG2812" s="221">
        <v>2025</v>
      </c>
      <c r="AH2812" s="159"/>
      <c r="AI2812" s="175"/>
      <c r="AJ2812" s="153"/>
      <c r="AK2812" s="15">
        <f t="shared" ca="1" si="673"/>
        <v>2704</v>
      </c>
      <c r="AL2812" s="15" t="s">
        <v>155</v>
      </c>
      <c r="AM2812" s="15" t="str">
        <f t="shared" ca="1" si="669"/>
        <v>2704.</v>
      </c>
      <c r="AN2812" s="222"/>
      <c r="AO2812" s="15"/>
      <c r="AP2812" s="16"/>
    </row>
    <row r="2813" spans="1:42" ht="22.5" hidden="1" customHeight="1" x14ac:dyDescent="0.25">
      <c r="A2813" s="83" t="str">
        <f t="shared" ca="1" si="670"/>
        <v>2705.</v>
      </c>
      <c r="B2813" s="26">
        <v>4465</v>
      </c>
      <c r="C2813" s="313" t="s">
        <v>2126</v>
      </c>
      <c r="D2813" s="26">
        <v>1955</v>
      </c>
      <c r="E2813" s="135" t="s">
        <v>2957</v>
      </c>
      <c r="F2813" s="83" t="s">
        <v>2959</v>
      </c>
      <c r="G2813" s="26">
        <v>2</v>
      </c>
      <c r="H2813" s="26">
        <v>1</v>
      </c>
      <c r="I2813" s="214">
        <v>428.91</v>
      </c>
      <c r="J2813" s="214">
        <v>381.9</v>
      </c>
      <c r="K2813" s="214">
        <v>381.9</v>
      </c>
      <c r="L2813" s="263">
        <v>23</v>
      </c>
      <c r="M2813" s="214">
        <f t="shared" si="671"/>
        <v>347208</v>
      </c>
      <c r="N2813" s="205"/>
      <c r="O2813" s="211"/>
      <c r="P2813" s="205"/>
      <c r="Q2813" s="205">
        <f t="shared" si="672"/>
        <v>347208</v>
      </c>
      <c r="R2813" s="205">
        <v>347208</v>
      </c>
      <c r="S2813" s="219"/>
      <c r="T2813" s="205"/>
      <c r="U2813" s="205"/>
      <c r="V2813" s="205"/>
      <c r="W2813" s="205"/>
      <c r="X2813" s="205"/>
      <c r="Y2813" s="205"/>
      <c r="Z2813" s="205"/>
      <c r="AA2813" s="205"/>
      <c r="AB2813" s="205"/>
      <c r="AC2813" s="205"/>
      <c r="AD2813" s="205"/>
      <c r="AE2813" s="205"/>
      <c r="AF2813" s="205"/>
      <c r="AG2813" s="221">
        <v>2025</v>
      </c>
      <c r="AH2813" s="165"/>
      <c r="AI2813" s="175"/>
      <c r="AJ2813" s="152"/>
      <c r="AK2813" s="15">
        <f t="shared" ca="1" si="673"/>
        <v>2705</v>
      </c>
      <c r="AL2813" s="15" t="s">
        <v>155</v>
      </c>
      <c r="AM2813" s="15" t="str">
        <f t="shared" ca="1" si="669"/>
        <v>2705.</v>
      </c>
      <c r="AN2813" s="222"/>
      <c r="AO2813" s="15"/>
      <c r="AP2813" s="16"/>
    </row>
    <row r="2814" spans="1:42" ht="22.5" hidden="1" customHeight="1" x14ac:dyDescent="0.25">
      <c r="A2814" s="83" t="str">
        <f t="shared" ca="1" si="670"/>
        <v>2706.</v>
      </c>
      <c r="B2814" s="26">
        <v>4822</v>
      </c>
      <c r="C2814" s="252" t="s">
        <v>2127</v>
      </c>
      <c r="D2814" s="26">
        <v>1955</v>
      </c>
      <c r="E2814" s="135" t="s">
        <v>2957</v>
      </c>
      <c r="F2814" s="83" t="s">
        <v>2959</v>
      </c>
      <c r="G2814" s="26">
        <v>4</v>
      </c>
      <c r="H2814" s="26">
        <v>3</v>
      </c>
      <c r="I2814" s="214">
        <v>2259.9</v>
      </c>
      <c r="J2814" s="205">
        <v>1896.8</v>
      </c>
      <c r="K2814" s="214">
        <v>1761.3</v>
      </c>
      <c r="L2814" s="263">
        <v>69</v>
      </c>
      <c r="M2814" s="214">
        <f t="shared" si="671"/>
        <v>4520842.8</v>
      </c>
      <c r="N2814" s="205"/>
      <c r="O2814" s="211"/>
      <c r="P2814" s="205"/>
      <c r="Q2814" s="205">
        <f t="shared" si="672"/>
        <v>4520842.8</v>
      </c>
      <c r="R2814" s="205"/>
      <c r="S2814" s="219"/>
      <c r="T2814" s="205"/>
      <c r="U2814" s="205"/>
      <c r="V2814" s="205"/>
      <c r="W2814" s="205"/>
      <c r="X2814" s="205"/>
      <c r="Y2814" s="205">
        <v>1436.1</v>
      </c>
      <c r="Z2814" s="205">
        <f>Y2814*3148</f>
        <v>4520842.8</v>
      </c>
      <c r="AA2814" s="205"/>
      <c r="AB2814" s="205"/>
      <c r="AC2814" s="205"/>
      <c r="AD2814" s="205"/>
      <c r="AE2814" s="205"/>
      <c r="AF2814" s="205"/>
      <c r="AG2814" s="221">
        <v>2025</v>
      </c>
      <c r="AH2814" s="158"/>
      <c r="AI2814" s="175"/>
      <c r="AJ2814" s="153"/>
      <c r="AK2814" s="15">
        <f t="shared" ca="1" si="673"/>
        <v>2706</v>
      </c>
      <c r="AL2814" s="15" t="s">
        <v>155</v>
      </c>
      <c r="AM2814" s="15" t="str">
        <f t="shared" ca="1" si="669"/>
        <v>2706.</v>
      </c>
      <c r="AN2814" s="222"/>
      <c r="AO2814" s="15"/>
      <c r="AP2814" s="16"/>
    </row>
    <row r="2815" spans="1:42" ht="22.5" hidden="1" customHeight="1" x14ac:dyDescent="0.25">
      <c r="A2815" s="83" t="str">
        <f t="shared" ca="1" si="670"/>
        <v>2707.</v>
      </c>
      <c r="B2815" s="26">
        <v>5209</v>
      </c>
      <c r="C2815" s="313" t="s">
        <v>2128</v>
      </c>
      <c r="D2815" s="26">
        <v>1955</v>
      </c>
      <c r="E2815" s="135" t="s">
        <v>2957</v>
      </c>
      <c r="F2815" s="83" t="s">
        <v>2959</v>
      </c>
      <c r="G2815" s="26">
        <v>2</v>
      </c>
      <c r="H2815" s="26">
        <v>1</v>
      </c>
      <c r="I2815" s="214">
        <v>271.7</v>
      </c>
      <c r="J2815" s="214">
        <v>181.2</v>
      </c>
      <c r="K2815" s="214">
        <v>181.2</v>
      </c>
      <c r="L2815" s="263">
        <v>22</v>
      </c>
      <c r="M2815" s="214">
        <f t="shared" si="671"/>
        <v>132877.44</v>
      </c>
      <c r="N2815" s="205"/>
      <c r="O2815" s="211"/>
      <c r="P2815" s="205"/>
      <c r="Q2815" s="205">
        <f t="shared" si="672"/>
        <v>132877.44</v>
      </c>
      <c r="R2815" s="205">
        <v>132877.44</v>
      </c>
      <c r="S2815" s="219"/>
      <c r="T2815" s="205"/>
      <c r="U2815" s="205"/>
      <c r="V2815" s="205"/>
      <c r="W2815" s="205"/>
      <c r="X2815" s="205"/>
      <c r="Y2815" s="205"/>
      <c r="Z2815" s="205"/>
      <c r="AA2815" s="205"/>
      <c r="AB2815" s="205"/>
      <c r="AC2815" s="205"/>
      <c r="AD2815" s="205"/>
      <c r="AE2815" s="205"/>
      <c r="AF2815" s="205"/>
      <c r="AG2815" s="221">
        <v>2025</v>
      </c>
      <c r="AH2815" s="165"/>
      <c r="AI2815" s="175"/>
      <c r="AJ2815" s="152"/>
      <c r="AK2815" s="15">
        <f t="shared" ca="1" si="673"/>
        <v>2707</v>
      </c>
      <c r="AL2815" s="15" t="s">
        <v>155</v>
      </c>
      <c r="AM2815" s="15" t="str">
        <f t="shared" ca="1" si="669"/>
        <v>2707.</v>
      </c>
      <c r="AN2815" s="222"/>
      <c r="AO2815" s="15"/>
      <c r="AP2815" s="16"/>
    </row>
    <row r="2816" spans="1:42" ht="22.5" hidden="1" customHeight="1" x14ac:dyDescent="0.25">
      <c r="A2816" s="83" t="str">
        <f t="shared" ca="1" si="670"/>
        <v>2708.</v>
      </c>
      <c r="B2816" s="26">
        <v>5402</v>
      </c>
      <c r="C2816" s="42" t="s">
        <v>2129</v>
      </c>
      <c r="D2816" s="26">
        <v>1955</v>
      </c>
      <c r="E2816" s="135" t="s">
        <v>2957</v>
      </c>
      <c r="F2816" s="83" t="s">
        <v>2959</v>
      </c>
      <c r="G2816" s="26">
        <v>2</v>
      </c>
      <c r="H2816" s="26">
        <v>1</v>
      </c>
      <c r="I2816" s="205">
        <v>446.69</v>
      </c>
      <c r="J2816" s="205">
        <v>409.3</v>
      </c>
      <c r="K2816" s="205">
        <v>409.3</v>
      </c>
      <c r="L2816" s="219">
        <v>24</v>
      </c>
      <c r="M2816" s="214">
        <f t="shared" si="671"/>
        <v>172536</v>
      </c>
      <c r="N2816" s="205"/>
      <c r="O2816" s="211"/>
      <c r="P2816" s="205"/>
      <c r="Q2816" s="205">
        <f t="shared" si="672"/>
        <v>172536</v>
      </c>
      <c r="R2816" s="205">
        <v>172536</v>
      </c>
      <c r="S2816" s="219"/>
      <c r="T2816" s="205"/>
      <c r="U2816" s="205"/>
      <c r="V2816" s="205"/>
      <c r="W2816" s="205"/>
      <c r="X2816" s="205"/>
      <c r="Y2816" s="205"/>
      <c r="Z2816" s="205"/>
      <c r="AA2816" s="205"/>
      <c r="AB2816" s="205"/>
      <c r="AC2816" s="205"/>
      <c r="AD2816" s="205"/>
      <c r="AE2816" s="205"/>
      <c r="AF2816" s="205"/>
      <c r="AG2816" s="221">
        <v>2025</v>
      </c>
      <c r="AH2816" s="159"/>
      <c r="AI2816" s="175"/>
      <c r="AJ2816" s="153"/>
      <c r="AK2816" s="15">
        <f t="shared" ca="1" si="673"/>
        <v>2708</v>
      </c>
      <c r="AL2816" s="15" t="s">
        <v>155</v>
      </c>
      <c r="AM2816" s="15" t="str">
        <f t="shared" ca="1" si="669"/>
        <v>2708.</v>
      </c>
      <c r="AN2816" s="222"/>
      <c r="AO2816" s="15"/>
      <c r="AP2816" s="16"/>
    </row>
    <row r="2817" spans="1:42" ht="22.5" hidden="1" customHeight="1" x14ac:dyDescent="0.25">
      <c r="A2817" s="83" t="str">
        <f t="shared" ref="A2817:A2822" ca="1" si="674">AM2817</f>
        <v>2709.</v>
      </c>
      <c r="B2817" s="26">
        <v>4394</v>
      </c>
      <c r="C2817" s="40" t="s">
        <v>2130</v>
      </c>
      <c r="D2817" s="26">
        <v>1956</v>
      </c>
      <c r="E2817" s="135" t="s">
        <v>2957</v>
      </c>
      <c r="F2817" s="83" t="s">
        <v>2959</v>
      </c>
      <c r="G2817" s="26">
        <v>4</v>
      </c>
      <c r="H2817" s="26">
        <v>5</v>
      </c>
      <c r="I2817" s="303">
        <v>3204.8</v>
      </c>
      <c r="J2817" s="176">
        <v>2634.3</v>
      </c>
      <c r="K2817" s="303">
        <v>2634.3</v>
      </c>
      <c r="L2817" s="144">
        <v>66</v>
      </c>
      <c r="M2817" s="303">
        <f t="shared" ref="M2817:M2861" si="675">R2817+T2817+V2817+X2817+Z2817+AB2817+AE2817+AF2817</f>
        <v>14786700</v>
      </c>
      <c r="N2817" s="176"/>
      <c r="O2817" s="174"/>
      <c r="P2817" s="176"/>
      <c r="Q2817" s="176">
        <f t="shared" ref="Q2817:Q2861" si="676">M2817</f>
        <v>14786700</v>
      </c>
      <c r="R2817" s="176">
        <v>1187340</v>
      </c>
      <c r="S2817" s="32"/>
      <c r="T2817" s="176"/>
      <c r="U2817" s="176"/>
      <c r="V2817" s="176"/>
      <c r="W2817" s="176"/>
      <c r="X2817" s="176"/>
      <c r="Y2817" s="176">
        <v>4320</v>
      </c>
      <c r="Z2817" s="176">
        <f>Y2817*3148</f>
        <v>13599360</v>
      </c>
      <c r="AA2817" s="176"/>
      <c r="AB2817" s="176"/>
      <c r="AC2817" s="176"/>
      <c r="AD2817" s="176"/>
      <c r="AE2817" s="176"/>
      <c r="AF2817" s="176"/>
      <c r="AG2817" s="317">
        <v>2025</v>
      </c>
      <c r="AH2817" s="158"/>
      <c r="AI2817" s="175"/>
      <c r="AJ2817" s="180"/>
      <c r="AK2817" s="15">
        <f t="shared" ca="1" si="673"/>
        <v>2709</v>
      </c>
      <c r="AL2817" s="15" t="s">
        <v>155</v>
      </c>
      <c r="AM2817" s="15" t="str">
        <f t="shared" ca="1" si="669"/>
        <v>2709.</v>
      </c>
      <c r="AN2817" s="179"/>
      <c r="AO2817" s="15"/>
      <c r="AP2817" s="16"/>
    </row>
    <row r="2818" spans="1:42" ht="22.5" hidden="1" customHeight="1" x14ac:dyDescent="0.25">
      <c r="A2818" s="83" t="str">
        <f t="shared" ca="1" si="674"/>
        <v>2710.</v>
      </c>
      <c r="B2818" s="26">
        <v>4444</v>
      </c>
      <c r="C2818" s="252" t="s">
        <v>2131</v>
      </c>
      <c r="D2818" s="26">
        <v>1956</v>
      </c>
      <c r="E2818" s="135" t="s">
        <v>2957</v>
      </c>
      <c r="F2818" s="83" t="s">
        <v>2959</v>
      </c>
      <c r="G2818" s="26">
        <v>4</v>
      </c>
      <c r="H2818" s="26">
        <v>5</v>
      </c>
      <c r="I2818" s="214">
        <v>4417.8999999999996</v>
      </c>
      <c r="J2818" s="205">
        <v>3498.5</v>
      </c>
      <c r="K2818" s="214">
        <v>3498.5</v>
      </c>
      <c r="L2818" s="263">
        <v>95</v>
      </c>
      <c r="M2818" s="214">
        <f t="shared" si="675"/>
        <v>2014890</v>
      </c>
      <c r="N2818" s="205"/>
      <c r="O2818" s="211"/>
      <c r="P2818" s="205"/>
      <c r="Q2818" s="205">
        <f t="shared" si="676"/>
        <v>2014890</v>
      </c>
      <c r="R2818" s="205">
        <v>2014890</v>
      </c>
      <c r="S2818" s="219"/>
      <c r="T2818" s="205"/>
      <c r="U2818" s="205"/>
      <c r="V2818" s="205"/>
      <c r="W2818" s="205"/>
      <c r="X2818" s="205"/>
      <c r="Y2818" s="205"/>
      <c r="Z2818" s="205"/>
      <c r="AA2818" s="205"/>
      <c r="AB2818" s="205"/>
      <c r="AC2818" s="205"/>
      <c r="AD2818" s="205"/>
      <c r="AE2818" s="205"/>
      <c r="AF2818" s="205"/>
      <c r="AG2818" s="221">
        <v>2025</v>
      </c>
      <c r="AH2818" s="158"/>
      <c r="AI2818" s="175"/>
      <c r="AJ2818" s="152"/>
      <c r="AK2818" s="15">
        <f t="shared" ca="1" si="673"/>
        <v>2710</v>
      </c>
      <c r="AL2818" s="15" t="s">
        <v>155</v>
      </c>
      <c r="AM2818" s="15" t="str">
        <f t="shared" ca="1" si="669"/>
        <v>2710.</v>
      </c>
      <c r="AN2818" s="222"/>
      <c r="AO2818" s="15"/>
      <c r="AP2818" s="16"/>
    </row>
    <row r="2819" spans="1:42" ht="22.5" hidden="1" customHeight="1" x14ac:dyDescent="0.25">
      <c r="A2819" s="83" t="str">
        <f t="shared" ca="1" si="674"/>
        <v>2711.</v>
      </c>
      <c r="B2819" s="26">
        <v>4964</v>
      </c>
      <c r="C2819" s="252" t="s">
        <v>2132</v>
      </c>
      <c r="D2819" s="26">
        <v>1956</v>
      </c>
      <c r="E2819" s="135" t="s">
        <v>2957</v>
      </c>
      <c r="F2819" s="83" t="s">
        <v>2959</v>
      </c>
      <c r="G2819" s="26">
        <v>3</v>
      </c>
      <c r="H2819" s="26">
        <v>4</v>
      </c>
      <c r="I2819" s="205">
        <v>2723.21</v>
      </c>
      <c r="J2819" s="205">
        <v>2074.3000000000002</v>
      </c>
      <c r="K2819" s="205">
        <v>2074.3000000000002</v>
      </c>
      <c r="L2819" s="219">
        <v>77</v>
      </c>
      <c r="M2819" s="214">
        <f t="shared" si="675"/>
        <v>6540040</v>
      </c>
      <c r="N2819" s="205"/>
      <c r="O2819" s="211"/>
      <c r="P2819" s="205"/>
      <c r="Q2819" s="205">
        <f t="shared" si="676"/>
        <v>6540040</v>
      </c>
      <c r="R2819" s="205">
        <v>1219920</v>
      </c>
      <c r="S2819" s="219"/>
      <c r="T2819" s="205"/>
      <c r="U2819" s="205"/>
      <c r="V2819" s="205"/>
      <c r="W2819" s="205"/>
      <c r="X2819" s="205"/>
      <c r="Y2819" s="205">
        <v>1690</v>
      </c>
      <c r="Z2819" s="205">
        <f>Y2819*3148</f>
        <v>5320120</v>
      </c>
      <c r="AA2819" s="205"/>
      <c r="AB2819" s="205"/>
      <c r="AC2819" s="205"/>
      <c r="AD2819" s="205"/>
      <c r="AE2819" s="205"/>
      <c r="AF2819" s="205"/>
      <c r="AG2819" s="221">
        <v>2025</v>
      </c>
      <c r="AH2819" s="158"/>
      <c r="AI2819" s="175"/>
      <c r="AJ2819" s="152"/>
      <c r="AK2819" s="15">
        <f t="shared" ca="1" si="673"/>
        <v>2711</v>
      </c>
      <c r="AL2819" s="15" t="s">
        <v>155</v>
      </c>
      <c r="AM2819" s="15" t="str">
        <f t="shared" ref="AM2819:AM2882" ca="1" si="677">CONCATENATE(AK2819,AL2819)</f>
        <v>2711.</v>
      </c>
      <c r="AN2819" s="222"/>
      <c r="AO2819" s="15"/>
      <c r="AP2819" s="16"/>
    </row>
    <row r="2820" spans="1:42" ht="22.5" hidden="1" customHeight="1" x14ac:dyDescent="0.25">
      <c r="A2820" s="83" t="str">
        <f t="shared" ca="1" si="674"/>
        <v>2712.</v>
      </c>
      <c r="B2820" s="26">
        <v>4525</v>
      </c>
      <c r="C2820" s="47" t="s">
        <v>2133</v>
      </c>
      <c r="D2820" s="26">
        <v>1956</v>
      </c>
      <c r="E2820" s="135" t="s">
        <v>2957</v>
      </c>
      <c r="F2820" s="83" t="s">
        <v>2959</v>
      </c>
      <c r="G2820" s="26">
        <v>2</v>
      </c>
      <c r="H2820" s="26">
        <v>1</v>
      </c>
      <c r="I2820" s="205">
        <v>546.29999999999995</v>
      </c>
      <c r="J2820" s="205">
        <v>496.1</v>
      </c>
      <c r="K2820" s="205">
        <v>496.1</v>
      </c>
      <c r="L2820" s="219">
        <v>16</v>
      </c>
      <c r="M2820" s="214">
        <f t="shared" si="675"/>
        <v>1208832</v>
      </c>
      <c r="N2820" s="205"/>
      <c r="O2820" s="211"/>
      <c r="P2820" s="205"/>
      <c r="Q2820" s="205">
        <f t="shared" si="676"/>
        <v>1208832</v>
      </c>
      <c r="R2820" s="205"/>
      <c r="S2820" s="219"/>
      <c r="T2820" s="205"/>
      <c r="U2820" s="205"/>
      <c r="V2820" s="205"/>
      <c r="W2820" s="205"/>
      <c r="X2820" s="205"/>
      <c r="Y2820" s="205">
        <v>384</v>
      </c>
      <c r="Z2820" s="205">
        <f>Y2820*3148</f>
        <v>1208832</v>
      </c>
      <c r="AA2820" s="205"/>
      <c r="AB2820" s="205"/>
      <c r="AC2820" s="209"/>
      <c r="AD2820" s="209"/>
      <c r="AE2820" s="205"/>
      <c r="AF2820" s="205"/>
      <c r="AG2820" s="221">
        <v>2025</v>
      </c>
      <c r="AH2820" s="165"/>
      <c r="AI2820" s="175"/>
      <c r="AJ2820" s="153"/>
      <c r="AK2820" s="15">
        <f t="shared" ca="1" si="673"/>
        <v>2712</v>
      </c>
      <c r="AL2820" s="15" t="s">
        <v>155</v>
      </c>
      <c r="AM2820" s="15" t="str">
        <f t="shared" ca="1" si="677"/>
        <v>2712.</v>
      </c>
      <c r="AN2820" s="222"/>
      <c r="AO2820" s="15"/>
      <c r="AP2820" s="16"/>
    </row>
    <row r="2821" spans="1:42" ht="22.5" hidden="1" customHeight="1" x14ac:dyDescent="0.25">
      <c r="A2821" s="83" t="str">
        <f t="shared" ca="1" si="674"/>
        <v>2713.</v>
      </c>
      <c r="B2821" s="26">
        <v>4823</v>
      </c>
      <c r="C2821" s="242" t="s">
        <v>2134</v>
      </c>
      <c r="D2821" s="26">
        <v>1956</v>
      </c>
      <c r="E2821" s="135" t="s">
        <v>2957</v>
      </c>
      <c r="F2821" s="83" t="s">
        <v>2959</v>
      </c>
      <c r="G2821" s="26">
        <v>3</v>
      </c>
      <c r="H2821" s="26">
        <v>2</v>
      </c>
      <c r="I2821" s="205">
        <v>1081.5999999999999</v>
      </c>
      <c r="J2821" s="205">
        <v>1081.5999999999999</v>
      </c>
      <c r="K2821" s="205">
        <v>1081.5999999999999</v>
      </c>
      <c r="L2821" s="219">
        <v>50</v>
      </c>
      <c r="M2821" s="214">
        <f t="shared" si="675"/>
        <v>264365</v>
      </c>
      <c r="N2821" s="205"/>
      <c r="O2821" s="211"/>
      <c r="P2821" s="205"/>
      <c r="Q2821" s="205">
        <f t="shared" si="676"/>
        <v>264365</v>
      </c>
      <c r="R2821" s="205">
        <v>264365</v>
      </c>
      <c r="S2821" s="219"/>
      <c r="T2821" s="205"/>
      <c r="U2821" s="205"/>
      <c r="V2821" s="205"/>
      <c r="W2821" s="205"/>
      <c r="X2821" s="205"/>
      <c r="Y2821" s="205"/>
      <c r="Z2821" s="205"/>
      <c r="AA2821" s="205"/>
      <c r="AB2821" s="205"/>
      <c r="AC2821" s="205"/>
      <c r="AD2821" s="205"/>
      <c r="AE2821" s="205"/>
      <c r="AF2821" s="205"/>
      <c r="AG2821" s="221">
        <v>2025</v>
      </c>
      <c r="AH2821" s="159"/>
      <c r="AI2821" s="175"/>
      <c r="AJ2821" s="153"/>
      <c r="AK2821" s="15">
        <f t="shared" ca="1" si="673"/>
        <v>2713</v>
      </c>
      <c r="AL2821" s="15" t="s">
        <v>155</v>
      </c>
      <c r="AM2821" s="15" t="str">
        <f t="shared" ca="1" si="677"/>
        <v>2713.</v>
      </c>
      <c r="AN2821" s="222"/>
      <c r="AO2821" s="15"/>
      <c r="AP2821" s="16"/>
    </row>
    <row r="2822" spans="1:42" ht="22.5" hidden="1" customHeight="1" x14ac:dyDescent="0.25">
      <c r="A2822" s="83" t="str">
        <f t="shared" ca="1" si="674"/>
        <v>2714.</v>
      </c>
      <c r="B2822" s="26">
        <v>4356</v>
      </c>
      <c r="C2822" s="313" t="s">
        <v>2135</v>
      </c>
      <c r="D2822" s="26">
        <v>1957</v>
      </c>
      <c r="E2822" s="135" t="s">
        <v>2957</v>
      </c>
      <c r="F2822" s="83" t="s">
        <v>2959</v>
      </c>
      <c r="G2822" s="26">
        <v>3</v>
      </c>
      <c r="H2822" s="26">
        <v>2</v>
      </c>
      <c r="I2822" s="214">
        <v>1135.5</v>
      </c>
      <c r="J2822" s="214">
        <v>1019.9</v>
      </c>
      <c r="K2822" s="214">
        <v>1019.9</v>
      </c>
      <c r="L2822" s="263">
        <v>32</v>
      </c>
      <c r="M2822" s="214">
        <f t="shared" si="675"/>
        <v>555251.28</v>
      </c>
      <c r="N2822" s="205"/>
      <c r="O2822" s="211"/>
      <c r="P2822" s="205"/>
      <c r="Q2822" s="205">
        <f t="shared" si="676"/>
        <v>555251.28</v>
      </c>
      <c r="R2822" s="205">
        <v>555251.28</v>
      </c>
      <c r="S2822" s="219"/>
      <c r="T2822" s="205"/>
      <c r="U2822" s="205"/>
      <c r="V2822" s="205"/>
      <c r="W2822" s="205"/>
      <c r="X2822" s="205"/>
      <c r="Y2822" s="205"/>
      <c r="Z2822" s="205"/>
      <c r="AA2822" s="205"/>
      <c r="AB2822" s="205"/>
      <c r="AC2822" s="205"/>
      <c r="AD2822" s="205"/>
      <c r="AE2822" s="205"/>
      <c r="AF2822" s="205"/>
      <c r="AG2822" s="221">
        <v>2025</v>
      </c>
      <c r="AH2822" s="158"/>
      <c r="AI2822" s="175"/>
      <c r="AJ2822" s="152"/>
      <c r="AK2822" s="15">
        <f t="shared" ca="1" si="673"/>
        <v>2714</v>
      </c>
      <c r="AL2822" s="15" t="s">
        <v>155</v>
      </c>
      <c r="AM2822" s="15" t="str">
        <f t="shared" ca="1" si="677"/>
        <v>2714.</v>
      </c>
      <c r="AN2822" s="222"/>
      <c r="AO2822" s="15"/>
      <c r="AP2822" s="16"/>
    </row>
    <row r="2823" spans="1:42" ht="22.5" hidden="1" customHeight="1" x14ac:dyDescent="0.25">
      <c r="A2823" s="83" t="str">
        <f t="shared" ref="A2823:A2886" ca="1" si="678">AM2823</f>
        <v>2715.</v>
      </c>
      <c r="B2823" s="26">
        <v>4093</v>
      </c>
      <c r="C2823" s="313" t="s">
        <v>2136</v>
      </c>
      <c r="D2823" s="26">
        <v>1957</v>
      </c>
      <c r="E2823" s="135" t="s">
        <v>2957</v>
      </c>
      <c r="F2823" s="83" t="s">
        <v>2959</v>
      </c>
      <c r="G2823" s="26">
        <v>4</v>
      </c>
      <c r="H2823" s="26">
        <v>3</v>
      </c>
      <c r="I2823" s="214">
        <v>2795.1</v>
      </c>
      <c r="J2823" s="205">
        <v>2279.3000000000002</v>
      </c>
      <c r="K2823" s="214">
        <v>2279.3000000000002</v>
      </c>
      <c r="L2823" s="263">
        <v>68</v>
      </c>
      <c r="M2823" s="214">
        <f t="shared" si="675"/>
        <v>1204148</v>
      </c>
      <c r="N2823" s="205"/>
      <c r="O2823" s="211"/>
      <c r="P2823" s="205"/>
      <c r="Q2823" s="205">
        <f t="shared" si="676"/>
        <v>1204148</v>
      </c>
      <c r="R2823" s="214">
        <f>1004088+200060</f>
        <v>1204148</v>
      </c>
      <c r="S2823" s="263"/>
      <c r="T2823" s="214"/>
      <c r="U2823" s="214"/>
      <c r="V2823" s="214"/>
      <c r="W2823" s="214"/>
      <c r="X2823" s="214"/>
      <c r="Y2823" s="214"/>
      <c r="Z2823" s="214"/>
      <c r="AA2823" s="214"/>
      <c r="AB2823" s="214"/>
      <c r="AC2823" s="214"/>
      <c r="AD2823" s="214"/>
      <c r="AE2823" s="214"/>
      <c r="AF2823" s="214"/>
      <c r="AG2823" s="221">
        <v>2025</v>
      </c>
      <c r="AH2823" s="165"/>
      <c r="AI2823" s="175"/>
      <c r="AJ2823" s="152"/>
      <c r="AK2823" s="15">
        <f t="shared" ca="1" si="673"/>
        <v>2715</v>
      </c>
      <c r="AL2823" s="15" t="s">
        <v>155</v>
      </c>
      <c r="AM2823" s="15" t="str">
        <f t="shared" ca="1" si="677"/>
        <v>2715.</v>
      </c>
      <c r="AN2823" s="222"/>
      <c r="AO2823" s="15"/>
      <c r="AP2823" s="16"/>
    </row>
    <row r="2824" spans="1:42" ht="22.5" hidden="1" customHeight="1" x14ac:dyDescent="0.25">
      <c r="A2824" s="83" t="str">
        <f t="shared" ca="1" si="678"/>
        <v>2716.</v>
      </c>
      <c r="B2824" s="26">
        <v>4169</v>
      </c>
      <c r="C2824" s="313" t="s">
        <v>2137</v>
      </c>
      <c r="D2824" s="26">
        <v>1957</v>
      </c>
      <c r="E2824" s="135" t="s">
        <v>2957</v>
      </c>
      <c r="F2824" s="83" t="s">
        <v>2959</v>
      </c>
      <c r="G2824" s="26">
        <v>2</v>
      </c>
      <c r="H2824" s="26">
        <v>1</v>
      </c>
      <c r="I2824" s="214">
        <v>334.2</v>
      </c>
      <c r="J2824" s="205">
        <v>221.2</v>
      </c>
      <c r="K2824" s="214">
        <v>221.2</v>
      </c>
      <c r="L2824" s="263">
        <v>22</v>
      </c>
      <c r="M2824" s="214">
        <f t="shared" si="675"/>
        <v>538120.19000000006</v>
      </c>
      <c r="N2824" s="205"/>
      <c r="O2824" s="211"/>
      <c r="P2824" s="205"/>
      <c r="Q2824" s="205">
        <f t="shared" si="676"/>
        <v>538120.19000000006</v>
      </c>
      <c r="R2824" s="205"/>
      <c r="S2824" s="219"/>
      <c r="T2824" s="205"/>
      <c r="U2824" s="205">
        <v>71.53</v>
      </c>
      <c r="V2824" s="205">
        <f>U2824*7523</f>
        <v>538120.19000000006</v>
      </c>
      <c r="W2824" s="205"/>
      <c r="X2824" s="205"/>
      <c r="Y2824" s="205"/>
      <c r="Z2824" s="205"/>
      <c r="AA2824" s="205"/>
      <c r="AB2824" s="205"/>
      <c r="AC2824" s="205"/>
      <c r="AD2824" s="205"/>
      <c r="AE2824" s="205"/>
      <c r="AF2824" s="205"/>
      <c r="AG2824" s="221">
        <v>2025</v>
      </c>
      <c r="AH2824" s="165"/>
      <c r="AI2824" s="175"/>
      <c r="AJ2824" s="218"/>
      <c r="AK2824" s="15">
        <f t="shared" ca="1" si="673"/>
        <v>2716</v>
      </c>
      <c r="AL2824" s="15" t="s">
        <v>155</v>
      </c>
      <c r="AM2824" s="15" t="str">
        <f t="shared" ca="1" si="677"/>
        <v>2716.</v>
      </c>
      <c r="AN2824" s="222"/>
      <c r="AO2824" s="15"/>
      <c r="AP2824" s="16"/>
    </row>
    <row r="2825" spans="1:42" ht="22.5" hidden="1" customHeight="1" x14ac:dyDescent="0.25">
      <c r="A2825" s="83" t="str">
        <f t="shared" ca="1" si="678"/>
        <v>2717.</v>
      </c>
      <c r="B2825" s="26">
        <v>4861</v>
      </c>
      <c r="C2825" s="242" t="s">
        <v>2138</v>
      </c>
      <c r="D2825" s="26">
        <v>1957</v>
      </c>
      <c r="E2825" s="135" t="s">
        <v>2957</v>
      </c>
      <c r="F2825" s="83" t="s">
        <v>2959</v>
      </c>
      <c r="G2825" s="26">
        <v>2</v>
      </c>
      <c r="H2825" s="26">
        <v>2</v>
      </c>
      <c r="I2825" s="205">
        <v>508.9</v>
      </c>
      <c r="J2825" s="205">
        <v>335.5</v>
      </c>
      <c r="K2825" s="205">
        <v>335.5</v>
      </c>
      <c r="L2825" s="219">
        <v>33</v>
      </c>
      <c r="M2825" s="205">
        <f t="shared" si="675"/>
        <v>248816.76</v>
      </c>
      <c r="N2825" s="205"/>
      <c r="O2825" s="211"/>
      <c r="P2825" s="205"/>
      <c r="Q2825" s="205">
        <f t="shared" si="676"/>
        <v>248816.76</v>
      </c>
      <c r="R2825" s="205">
        <v>248816.76</v>
      </c>
      <c r="S2825" s="219"/>
      <c r="T2825" s="205"/>
      <c r="U2825" s="205"/>
      <c r="V2825" s="205"/>
      <c r="W2825" s="205"/>
      <c r="X2825" s="205"/>
      <c r="Y2825" s="205"/>
      <c r="Z2825" s="205"/>
      <c r="AA2825" s="205"/>
      <c r="AB2825" s="205"/>
      <c r="AC2825" s="205"/>
      <c r="AD2825" s="205"/>
      <c r="AE2825" s="205"/>
      <c r="AF2825" s="205"/>
      <c r="AG2825" s="221">
        <v>2025</v>
      </c>
      <c r="AH2825" s="159"/>
      <c r="AI2825" s="175"/>
      <c r="AJ2825" s="153"/>
      <c r="AK2825" s="15">
        <f t="shared" ca="1" si="673"/>
        <v>2717</v>
      </c>
      <c r="AL2825" s="15" t="s">
        <v>155</v>
      </c>
      <c r="AM2825" s="15" t="str">
        <f t="shared" ca="1" si="677"/>
        <v>2717.</v>
      </c>
      <c r="AN2825" s="222"/>
      <c r="AO2825" s="15"/>
      <c r="AP2825" s="16"/>
    </row>
    <row r="2826" spans="1:42" ht="22.5" hidden="1" customHeight="1" x14ac:dyDescent="0.25">
      <c r="A2826" s="83" t="str">
        <f t="shared" ca="1" si="678"/>
        <v>2718.</v>
      </c>
      <c r="B2826" s="26">
        <v>4950</v>
      </c>
      <c r="C2826" s="242" t="s">
        <v>2139</v>
      </c>
      <c r="D2826" s="26">
        <v>1957</v>
      </c>
      <c r="E2826" s="135" t="s">
        <v>2957</v>
      </c>
      <c r="F2826" s="83" t="s">
        <v>2959</v>
      </c>
      <c r="G2826" s="26">
        <v>2</v>
      </c>
      <c r="H2826" s="26">
        <v>1</v>
      </c>
      <c r="I2826" s="205">
        <v>454.34</v>
      </c>
      <c r="J2826" s="205">
        <v>417.14</v>
      </c>
      <c r="K2826" s="205">
        <v>417.14</v>
      </c>
      <c r="L2826" s="219">
        <v>22</v>
      </c>
      <c r="M2826" s="214">
        <f t="shared" si="675"/>
        <v>1730633</v>
      </c>
      <c r="N2826" s="205"/>
      <c r="O2826" s="211"/>
      <c r="P2826" s="205"/>
      <c r="Q2826" s="205">
        <f t="shared" si="676"/>
        <v>1730633</v>
      </c>
      <c r="R2826" s="205">
        <f>1230483+500150</f>
        <v>1730633</v>
      </c>
      <c r="S2826" s="219"/>
      <c r="T2826" s="205"/>
      <c r="U2826" s="205"/>
      <c r="V2826" s="205"/>
      <c r="W2826" s="205"/>
      <c r="X2826" s="205"/>
      <c r="Y2826" s="205"/>
      <c r="Z2826" s="205"/>
      <c r="AA2826" s="205"/>
      <c r="AB2826" s="205"/>
      <c r="AC2826" s="205"/>
      <c r="AD2826" s="205"/>
      <c r="AE2826" s="205"/>
      <c r="AF2826" s="205"/>
      <c r="AG2826" s="221">
        <v>2025</v>
      </c>
      <c r="AH2826" s="159"/>
      <c r="AI2826" s="175"/>
      <c r="AJ2826" s="153"/>
      <c r="AK2826" s="15">
        <f t="shared" ca="1" si="673"/>
        <v>2718</v>
      </c>
      <c r="AL2826" s="15" t="s">
        <v>155</v>
      </c>
      <c r="AM2826" s="15" t="str">
        <f t="shared" ca="1" si="677"/>
        <v>2718.</v>
      </c>
      <c r="AN2826" s="222"/>
      <c r="AO2826" s="15"/>
      <c r="AP2826" s="16"/>
    </row>
    <row r="2827" spans="1:42" ht="22.5" hidden="1" customHeight="1" x14ac:dyDescent="0.25">
      <c r="A2827" s="83" t="str">
        <f t="shared" ca="1" si="678"/>
        <v>2719.</v>
      </c>
      <c r="B2827" s="26">
        <v>4951</v>
      </c>
      <c r="C2827" s="242" t="s">
        <v>2140</v>
      </c>
      <c r="D2827" s="26">
        <v>1957</v>
      </c>
      <c r="E2827" s="135" t="s">
        <v>2957</v>
      </c>
      <c r="F2827" s="83" t="s">
        <v>2959</v>
      </c>
      <c r="G2827" s="26">
        <v>2</v>
      </c>
      <c r="H2827" s="26">
        <v>1</v>
      </c>
      <c r="I2827" s="205">
        <v>457.21</v>
      </c>
      <c r="J2827" s="205">
        <v>417.6</v>
      </c>
      <c r="K2827" s="205">
        <v>417.6</v>
      </c>
      <c r="L2827" s="219">
        <v>18</v>
      </c>
      <c r="M2827" s="214">
        <f t="shared" si="675"/>
        <v>737274.55</v>
      </c>
      <c r="N2827" s="205"/>
      <c r="O2827" s="211"/>
      <c r="P2827" s="205"/>
      <c r="Q2827" s="205">
        <f t="shared" si="676"/>
        <v>737274.55</v>
      </c>
      <c r="R2827" s="205">
        <v>737274.55</v>
      </c>
      <c r="S2827" s="219"/>
      <c r="T2827" s="205"/>
      <c r="U2827" s="205"/>
      <c r="V2827" s="205"/>
      <c r="W2827" s="205"/>
      <c r="X2827" s="205"/>
      <c r="Y2827" s="205"/>
      <c r="Z2827" s="205"/>
      <c r="AA2827" s="205"/>
      <c r="AB2827" s="205"/>
      <c r="AC2827" s="205"/>
      <c r="AD2827" s="205"/>
      <c r="AE2827" s="205"/>
      <c r="AF2827" s="205"/>
      <c r="AG2827" s="221">
        <v>2025</v>
      </c>
      <c r="AH2827" s="159"/>
      <c r="AI2827" s="175"/>
      <c r="AJ2827" s="153"/>
      <c r="AK2827" s="15">
        <f t="shared" ca="1" si="673"/>
        <v>2719</v>
      </c>
      <c r="AL2827" s="15" t="s">
        <v>155</v>
      </c>
      <c r="AM2827" s="15" t="str">
        <f t="shared" ca="1" si="677"/>
        <v>2719.</v>
      </c>
      <c r="AN2827" s="222"/>
      <c r="AO2827" s="15"/>
      <c r="AP2827" s="16"/>
    </row>
    <row r="2828" spans="1:42" ht="22.5" hidden="1" customHeight="1" x14ac:dyDescent="0.25">
      <c r="A2828" s="83" t="str">
        <f t="shared" ca="1" si="678"/>
        <v>2720.</v>
      </c>
      <c r="B2828" s="26">
        <v>4954</v>
      </c>
      <c r="C2828" s="242" t="s">
        <v>2141</v>
      </c>
      <c r="D2828" s="26">
        <v>1957</v>
      </c>
      <c r="E2828" s="135" t="s">
        <v>2957</v>
      </c>
      <c r="F2828" s="83" t="s">
        <v>2959</v>
      </c>
      <c r="G2828" s="26">
        <v>2</v>
      </c>
      <c r="H2828" s="26">
        <v>1</v>
      </c>
      <c r="I2828" s="205">
        <v>449.39</v>
      </c>
      <c r="J2828" s="205">
        <v>370.2</v>
      </c>
      <c r="K2828" s="205">
        <v>370.2</v>
      </c>
      <c r="L2828" s="219">
        <v>18</v>
      </c>
      <c r="M2828" s="214">
        <f t="shared" si="675"/>
        <v>724685.45</v>
      </c>
      <c r="N2828" s="205"/>
      <c r="O2828" s="211"/>
      <c r="P2828" s="205"/>
      <c r="Q2828" s="205">
        <f t="shared" si="676"/>
        <v>724685.45</v>
      </c>
      <c r="R2828" s="205">
        <v>724685.45</v>
      </c>
      <c r="S2828" s="219"/>
      <c r="T2828" s="205"/>
      <c r="U2828" s="205"/>
      <c r="V2828" s="205"/>
      <c r="W2828" s="205"/>
      <c r="X2828" s="205"/>
      <c r="Y2828" s="205"/>
      <c r="Z2828" s="205"/>
      <c r="AA2828" s="205"/>
      <c r="AB2828" s="205"/>
      <c r="AC2828" s="205"/>
      <c r="AD2828" s="205"/>
      <c r="AE2828" s="205"/>
      <c r="AF2828" s="205"/>
      <c r="AG2828" s="221">
        <v>2025</v>
      </c>
      <c r="AH2828" s="159"/>
      <c r="AI2828" s="175"/>
      <c r="AJ2828" s="153"/>
      <c r="AK2828" s="15">
        <f t="shared" ca="1" si="673"/>
        <v>2720</v>
      </c>
      <c r="AL2828" s="15" t="s">
        <v>155</v>
      </c>
      <c r="AM2828" s="15" t="str">
        <f t="shared" ca="1" si="677"/>
        <v>2720.</v>
      </c>
      <c r="AN2828" s="222"/>
      <c r="AO2828" s="15"/>
      <c r="AP2828" s="16"/>
    </row>
    <row r="2829" spans="1:42" ht="22.5" hidden="1" customHeight="1" x14ac:dyDescent="0.25">
      <c r="A2829" s="83" t="str">
        <f t="shared" ca="1" si="678"/>
        <v>2721.</v>
      </c>
      <c r="B2829" s="26">
        <v>4957</v>
      </c>
      <c r="C2829" s="242" t="s">
        <v>2142</v>
      </c>
      <c r="D2829" s="26">
        <v>1957</v>
      </c>
      <c r="E2829" s="135" t="s">
        <v>2957</v>
      </c>
      <c r="F2829" s="83" t="s">
        <v>2959</v>
      </c>
      <c r="G2829" s="26">
        <v>2</v>
      </c>
      <c r="H2829" s="26">
        <v>1</v>
      </c>
      <c r="I2829" s="205">
        <v>454.2</v>
      </c>
      <c r="J2829" s="205">
        <v>414</v>
      </c>
      <c r="K2829" s="205">
        <v>414</v>
      </c>
      <c r="L2829" s="219">
        <v>21</v>
      </c>
      <c r="M2829" s="214">
        <f t="shared" si="675"/>
        <v>253368</v>
      </c>
      <c r="N2829" s="205"/>
      <c r="O2829" s="211"/>
      <c r="P2829" s="205"/>
      <c r="Q2829" s="205">
        <f t="shared" si="676"/>
        <v>253368</v>
      </c>
      <c r="R2829" s="205">
        <v>253368</v>
      </c>
      <c r="S2829" s="219"/>
      <c r="T2829" s="205"/>
      <c r="U2829" s="205"/>
      <c r="V2829" s="205"/>
      <c r="W2829" s="205"/>
      <c r="X2829" s="205"/>
      <c r="Y2829" s="205"/>
      <c r="Z2829" s="205"/>
      <c r="AA2829" s="205"/>
      <c r="AB2829" s="205"/>
      <c r="AC2829" s="205"/>
      <c r="AD2829" s="205"/>
      <c r="AE2829" s="205"/>
      <c r="AF2829" s="205"/>
      <c r="AG2829" s="221">
        <v>2025</v>
      </c>
      <c r="AH2829" s="159"/>
      <c r="AI2829" s="175"/>
      <c r="AJ2829" s="153"/>
      <c r="AK2829" s="15">
        <f t="shared" ca="1" si="673"/>
        <v>2721</v>
      </c>
      <c r="AL2829" s="15" t="s">
        <v>155</v>
      </c>
      <c r="AM2829" s="15" t="str">
        <f t="shared" ca="1" si="677"/>
        <v>2721.</v>
      </c>
      <c r="AN2829" s="222"/>
      <c r="AO2829" s="15"/>
      <c r="AP2829" s="16"/>
    </row>
    <row r="2830" spans="1:42" ht="22.5" hidden="1" customHeight="1" x14ac:dyDescent="0.25">
      <c r="A2830" s="83" t="str">
        <f t="shared" ca="1" si="678"/>
        <v>2722.</v>
      </c>
      <c r="B2830" s="26">
        <v>4962</v>
      </c>
      <c r="C2830" s="252" t="s">
        <v>2143</v>
      </c>
      <c r="D2830" s="26">
        <v>1957</v>
      </c>
      <c r="E2830" s="135" t="s">
        <v>2957</v>
      </c>
      <c r="F2830" s="83" t="s">
        <v>2959</v>
      </c>
      <c r="G2830" s="26">
        <v>2</v>
      </c>
      <c r="H2830" s="26">
        <v>1</v>
      </c>
      <c r="I2830" s="205">
        <v>455</v>
      </c>
      <c r="J2830" s="205">
        <v>413.2</v>
      </c>
      <c r="K2830" s="205">
        <v>413.2</v>
      </c>
      <c r="L2830" s="219">
        <v>20</v>
      </c>
      <c r="M2830" s="214">
        <f t="shared" si="675"/>
        <v>500150</v>
      </c>
      <c r="N2830" s="205"/>
      <c r="O2830" s="211"/>
      <c r="P2830" s="205"/>
      <c r="Q2830" s="205">
        <f t="shared" si="676"/>
        <v>500150</v>
      </c>
      <c r="R2830" s="205">
        <v>500150</v>
      </c>
      <c r="S2830" s="219"/>
      <c r="T2830" s="205"/>
      <c r="U2830" s="205"/>
      <c r="V2830" s="205"/>
      <c r="W2830" s="205"/>
      <c r="X2830" s="205"/>
      <c r="Y2830" s="205"/>
      <c r="Z2830" s="205"/>
      <c r="AA2830" s="205"/>
      <c r="AB2830" s="205"/>
      <c r="AC2830" s="205"/>
      <c r="AD2830" s="205"/>
      <c r="AE2830" s="205"/>
      <c r="AF2830" s="205"/>
      <c r="AG2830" s="221">
        <v>2025</v>
      </c>
      <c r="AH2830" s="165"/>
      <c r="AI2830" s="175"/>
      <c r="AJ2830" s="152"/>
      <c r="AK2830" s="15">
        <f t="shared" ca="1" si="673"/>
        <v>2722</v>
      </c>
      <c r="AL2830" s="15" t="s">
        <v>155</v>
      </c>
      <c r="AM2830" s="15" t="str">
        <f t="shared" ca="1" si="677"/>
        <v>2722.</v>
      </c>
      <c r="AN2830" s="222"/>
      <c r="AO2830" s="15"/>
      <c r="AP2830" s="16"/>
    </row>
    <row r="2831" spans="1:42" ht="22.5" hidden="1" customHeight="1" x14ac:dyDescent="0.25">
      <c r="A2831" s="83" t="str">
        <f t="shared" ca="1" si="678"/>
        <v>2723.</v>
      </c>
      <c r="B2831" s="26">
        <v>4757</v>
      </c>
      <c r="C2831" s="252" t="s">
        <v>2144</v>
      </c>
      <c r="D2831" s="26">
        <v>1957</v>
      </c>
      <c r="E2831" s="135" t="s">
        <v>2957</v>
      </c>
      <c r="F2831" s="83" t="s">
        <v>2959</v>
      </c>
      <c r="G2831" s="26">
        <v>2</v>
      </c>
      <c r="H2831" s="26">
        <v>1</v>
      </c>
      <c r="I2831" s="214">
        <v>444</v>
      </c>
      <c r="J2831" s="205">
        <v>288.2</v>
      </c>
      <c r="K2831" s="214">
        <v>288.2</v>
      </c>
      <c r="L2831" s="263">
        <v>21</v>
      </c>
      <c r="M2831" s="214">
        <f t="shared" si="675"/>
        <v>217098.84000000003</v>
      </c>
      <c r="N2831" s="205"/>
      <c r="O2831" s="211"/>
      <c r="P2831" s="205"/>
      <c r="Q2831" s="205">
        <f t="shared" si="676"/>
        <v>217098.84000000003</v>
      </c>
      <c r="R2831" s="205">
        <v>217098.84000000003</v>
      </c>
      <c r="S2831" s="219"/>
      <c r="T2831" s="205"/>
      <c r="U2831" s="205"/>
      <c r="V2831" s="205"/>
      <c r="W2831" s="205"/>
      <c r="X2831" s="205"/>
      <c r="Y2831" s="205"/>
      <c r="Z2831" s="205"/>
      <c r="AA2831" s="205"/>
      <c r="AB2831" s="205"/>
      <c r="AC2831" s="205"/>
      <c r="AD2831" s="205"/>
      <c r="AE2831" s="205"/>
      <c r="AF2831" s="205"/>
      <c r="AG2831" s="221">
        <v>2025</v>
      </c>
      <c r="AH2831" s="165"/>
      <c r="AI2831" s="175"/>
      <c r="AJ2831" s="153"/>
      <c r="AK2831" s="15">
        <f t="shared" ca="1" si="673"/>
        <v>2723</v>
      </c>
      <c r="AL2831" s="15" t="s">
        <v>155</v>
      </c>
      <c r="AM2831" s="15" t="str">
        <f t="shared" ca="1" si="677"/>
        <v>2723.</v>
      </c>
      <c r="AN2831" s="222"/>
      <c r="AO2831" s="15"/>
      <c r="AP2831" s="16"/>
    </row>
    <row r="2832" spans="1:42" ht="22.5" hidden="1" customHeight="1" x14ac:dyDescent="0.25">
      <c r="A2832" s="83" t="str">
        <f t="shared" ca="1" si="678"/>
        <v>2724.</v>
      </c>
      <c r="B2832" s="26">
        <v>5290</v>
      </c>
      <c r="C2832" s="313" t="s">
        <v>2145</v>
      </c>
      <c r="D2832" s="26">
        <v>1957</v>
      </c>
      <c r="E2832" s="135" t="s">
        <v>2957</v>
      </c>
      <c r="F2832" s="83" t="s">
        <v>2959</v>
      </c>
      <c r="G2832" s="26">
        <v>2</v>
      </c>
      <c r="H2832" s="26">
        <v>2</v>
      </c>
      <c r="I2832" s="205">
        <v>438.5</v>
      </c>
      <c r="J2832" s="205">
        <v>277.89999999999998</v>
      </c>
      <c r="K2832" s="205">
        <v>277.89999999999998</v>
      </c>
      <c r="L2832" s="219">
        <v>31</v>
      </c>
      <c r="M2832" s="205">
        <f t="shared" si="675"/>
        <v>626616.5</v>
      </c>
      <c r="N2832" s="205"/>
      <c r="O2832" s="211"/>
      <c r="P2832" s="205"/>
      <c r="Q2832" s="205">
        <f t="shared" si="676"/>
        <v>626616.5</v>
      </c>
      <c r="R2832" s="205">
        <v>626616.5</v>
      </c>
      <c r="S2832" s="219"/>
      <c r="T2832" s="205"/>
      <c r="U2832" s="205"/>
      <c r="V2832" s="205"/>
      <c r="W2832" s="205"/>
      <c r="X2832" s="205"/>
      <c r="Y2832" s="205"/>
      <c r="Z2832" s="205"/>
      <c r="AA2832" s="205"/>
      <c r="AB2832" s="205"/>
      <c r="AC2832" s="205"/>
      <c r="AD2832" s="205"/>
      <c r="AE2832" s="205"/>
      <c r="AF2832" s="205"/>
      <c r="AG2832" s="221">
        <v>2025</v>
      </c>
      <c r="AH2832" s="165"/>
      <c r="AI2832" s="175"/>
      <c r="AJ2832" s="152"/>
      <c r="AK2832" s="15">
        <f t="shared" ca="1" si="673"/>
        <v>2724</v>
      </c>
      <c r="AL2832" s="15" t="s">
        <v>155</v>
      </c>
      <c r="AM2832" s="15" t="str">
        <f t="shared" ca="1" si="677"/>
        <v>2724.</v>
      </c>
      <c r="AN2832" s="222"/>
      <c r="AO2832" s="15"/>
      <c r="AP2832" s="16"/>
    </row>
    <row r="2833" spans="1:42" ht="23.25" hidden="1" customHeight="1" x14ac:dyDescent="0.25">
      <c r="A2833" s="83" t="str">
        <f t="shared" ca="1" si="678"/>
        <v>2725.</v>
      </c>
      <c r="B2833" s="26">
        <v>4381</v>
      </c>
      <c r="C2833" s="40" t="s">
        <v>2146</v>
      </c>
      <c r="D2833" s="26">
        <v>1958</v>
      </c>
      <c r="E2833" s="135" t="s">
        <v>2957</v>
      </c>
      <c r="F2833" s="83" t="s">
        <v>2959</v>
      </c>
      <c r="G2833" s="26">
        <v>3</v>
      </c>
      <c r="H2833" s="26">
        <v>2</v>
      </c>
      <c r="I2833" s="214">
        <v>993.1</v>
      </c>
      <c r="J2833" s="214">
        <v>907.9</v>
      </c>
      <c r="K2833" s="214">
        <v>766.5</v>
      </c>
      <c r="L2833" s="263">
        <v>28</v>
      </c>
      <c r="M2833" s="214">
        <f t="shared" si="675"/>
        <v>4242972</v>
      </c>
      <c r="N2833" s="205"/>
      <c r="O2833" s="211"/>
      <c r="P2833" s="205"/>
      <c r="Q2833" s="205">
        <f t="shared" si="676"/>
        <v>4242972</v>
      </c>
      <c r="R2833" s="205"/>
      <c r="S2833" s="219"/>
      <c r="T2833" s="205"/>
      <c r="U2833" s="205">
        <v>564</v>
      </c>
      <c r="V2833" s="205">
        <f>U2833*7523</f>
        <v>4242972</v>
      </c>
      <c r="W2833" s="205"/>
      <c r="X2833" s="205"/>
      <c r="Y2833" s="205"/>
      <c r="Z2833" s="205"/>
      <c r="AA2833" s="205"/>
      <c r="AB2833" s="205"/>
      <c r="AC2833" s="209"/>
      <c r="AD2833" s="209"/>
      <c r="AE2833" s="205"/>
      <c r="AF2833" s="205"/>
      <c r="AG2833" s="221">
        <v>2025</v>
      </c>
      <c r="AH2833" s="158"/>
      <c r="AI2833" s="175"/>
      <c r="AJ2833" s="218"/>
      <c r="AK2833" s="15">
        <f t="shared" ca="1" si="673"/>
        <v>2725</v>
      </c>
      <c r="AL2833" s="15" t="s">
        <v>155</v>
      </c>
      <c r="AM2833" s="15" t="str">
        <f t="shared" ca="1" si="677"/>
        <v>2725.</v>
      </c>
      <c r="AN2833" s="222"/>
      <c r="AP2833" s="16"/>
    </row>
    <row r="2834" spans="1:42" ht="22.5" hidden="1" customHeight="1" x14ac:dyDescent="0.25">
      <c r="A2834" s="83" t="str">
        <f t="shared" ca="1" si="678"/>
        <v>2726.</v>
      </c>
      <c r="B2834" s="26">
        <v>4392</v>
      </c>
      <c r="C2834" s="252" t="s">
        <v>2147</v>
      </c>
      <c r="D2834" s="26">
        <v>1958</v>
      </c>
      <c r="E2834" s="135" t="s">
        <v>2957</v>
      </c>
      <c r="F2834" s="83" t="s">
        <v>2959</v>
      </c>
      <c r="G2834" s="26">
        <v>3</v>
      </c>
      <c r="H2834" s="26">
        <v>3</v>
      </c>
      <c r="I2834" s="214">
        <v>1784.4</v>
      </c>
      <c r="J2834" s="205">
        <v>1784.4</v>
      </c>
      <c r="K2834" s="214">
        <v>1919.1</v>
      </c>
      <c r="L2834" s="263">
        <v>66</v>
      </c>
      <c r="M2834" s="214">
        <f t="shared" si="675"/>
        <v>1143200</v>
      </c>
      <c r="N2834" s="205"/>
      <c r="O2834" s="211"/>
      <c r="P2834" s="205"/>
      <c r="Q2834" s="205">
        <f t="shared" si="676"/>
        <v>1143200</v>
      </c>
      <c r="R2834" s="205">
        <v>1143200</v>
      </c>
      <c r="S2834" s="219"/>
      <c r="T2834" s="205"/>
      <c r="U2834" s="205"/>
      <c r="V2834" s="205"/>
      <c r="W2834" s="205"/>
      <c r="X2834" s="205"/>
      <c r="Y2834" s="205"/>
      <c r="Z2834" s="205"/>
      <c r="AA2834" s="205"/>
      <c r="AB2834" s="205"/>
      <c r="AC2834" s="205"/>
      <c r="AD2834" s="205"/>
      <c r="AE2834" s="205"/>
      <c r="AF2834" s="205"/>
      <c r="AG2834" s="221">
        <v>2025</v>
      </c>
      <c r="AH2834" s="158"/>
      <c r="AI2834" s="175"/>
      <c r="AJ2834" s="152"/>
      <c r="AK2834" s="15">
        <f t="shared" ca="1" si="673"/>
        <v>2726</v>
      </c>
      <c r="AL2834" s="15" t="s">
        <v>155</v>
      </c>
      <c r="AM2834" s="15" t="str">
        <f t="shared" ca="1" si="677"/>
        <v>2726.</v>
      </c>
      <c r="AN2834" s="222"/>
      <c r="AO2834" s="15"/>
      <c r="AP2834" s="16"/>
    </row>
    <row r="2835" spans="1:42" ht="22.5" hidden="1" customHeight="1" x14ac:dyDescent="0.25">
      <c r="A2835" s="83" t="str">
        <f t="shared" ca="1" si="678"/>
        <v>2727.</v>
      </c>
      <c r="B2835" s="26">
        <v>4443</v>
      </c>
      <c r="C2835" s="313" t="s">
        <v>2149</v>
      </c>
      <c r="D2835" s="26">
        <v>1958</v>
      </c>
      <c r="E2835" s="135" t="s">
        <v>2957</v>
      </c>
      <c r="F2835" s="83" t="s">
        <v>2959</v>
      </c>
      <c r="G2835" s="26">
        <v>4</v>
      </c>
      <c r="H2835" s="26">
        <v>5</v>
      </c>
      <c r="I2835" s="214">
        <v>3973.3</v>
      </c>
      <c r="J2835" s="214">
        <v>3482.5</v>
      </c>
      <c r="K2835" s="214">
        <v>3482.5</v>
      </c>
      <c r="L2835" s="263">
        <v>122</v>
      </c>
      <c r="M2835" s="214">
        <f t="shared" si="675"/>
        <v>593035</v>
      </c>
      <c r="N2835" s="205"/>
      <c r="O2835" s="211"/>
      <c r="P2835" s="205"/>
      <c r="Q2835" s="205">
        <f t="shared" si="676"/>
        <v>593035</v>
      </c>
      <c r="R2835" s="205">
        <v>593035</v>
      </c>
      <c r="S2835" s="219"/>
      <c r="T2835" s="205"/>
      <c r="U2835" s="205"/>
      <c r="V2835" s="205"/>
      <c r="W2835" s="205"/>
      <c r="X2835" s="205"/>
      <c r="Y2835" s="205"/>
      <c r="Z2835" s="205"/>
      <c r="AA2835" s="205"/>
      <c r="AB2835" s="205"/>
      <c r="AC2835" s="205"/>
      <c r="AD2835" s="205"/>
      <c r="AE2835" s="205"/>
      <c r="AF2835" s="205"/>
      <c r="AG2835" s="221">
        <v>2025</v>
      </c>
      <c r="AH2835" s="165"/>
      <c r="AI2835" s="175"/>
      <c r="AJ2835" s="152"/>
      <c r="AK2835" s="15">
        <f t="shared" ca="1" si="673"/>
        <v>2727</v>
      </c>
      <c r="AL2835" s="15" t="s">
        <v>155</v>
      </c>
      <c r="AM2835" s="15" t="str">
        <f t="shared" ca="1" si="677"/>
        <v>2727.</v>
      </c>
      <c r="AN2835" s="222"/>
      <c r="AO2835" s="15"/>
      <c r="AP2835" s="16"/>
    </row>
    <row r="2836" spans="1:42" ht="22.5" hidden="1" customHeight="1" x14ac:dyDescent="0.25">
      <c r="A2836" s="83" t="str">
        <f t="shared" ca="1" si="678"/>
        <v>2728.</v>
      </c>
      <c r="B2836" s="26">
        <v>4449</v>
      </c>
      <c r="C2836" s="252" t="s">
        <v>2150</v>
      </c>
      <c r="D2836" s="26">
        <v>1958</v>
      </c>
      <c r="E2836" s="135" t="s">
        <v>2957</v>
      </c>
      <c r="F2836" s="83" t="s">
        <v>2959</v>
      </c>
      <c r="G2836" s="26">
        <v>2</v>
      </c>
      <c r="H2836" s="26">
        <v>1</v>
      </c>
      <c r="I2836" s="214">
        <v>439.9</v>
      </c>
      <c r="J2836" s="214">
        <v>439.9</v>
      </c>
      <c r="K2836" s="214">
        <v>439.9</v>
      </c>
      <c r="L2836" s="263">
        <v>19</v>
      </c>
      <c r="M2836" s="214">
        <f t="shared" si="675"/>
        <v>2475652.1</v>
      </c>
      <c r="N2836" s="205"/>
      <c r="O2836" s="211"/>
      <c r="P2836" s="205"/>
      <c r="Q2836" s="205">
        <f t="shared" si="676"/>
        <v>2475652.1</v>
      </c>
      <c r="R2836" s="205">
        <f>2322892+152760.1</f>
        <v>2475652.1</v>
      </c>
      <c r="S2836" s="219"/>
      <c r="T2836" s="205"/>
      <c r="U2836" s="205"/>
      <c r="V2836" s="205"/>
      <c r="W2836" s="205"/>
      <c r="X2836" s="205"/>
      <c r="Y2836" s="205"/>
      <c r="Z2836" s="205"/>
      <c r="AA2836" s="205"/>
      <c r="AB2836" s="205"/>
      <c r="AC2836" s="205"/>
      <c r="AD2836" s="205"/>
      <c r="AE2836" s="205"/>
      <c r="AF2836" s="205"/>
      <c r="AG2836" s="221">
        <v>2025</v>
      </c>
      <c r="AH2836" s="165"/>
      <c r="AI2836" s="175"/>
      <c r="AJ2836" s="152"/>
      <c r="AK2836" s="15">
        <f t="shared" ca="1" si="673"/>
        <v>2728</v>
      </c>
      <c r="AL2836" s="15" t="s">
        <v>155</v>
      </c>
      <c r="AM2836" s="15" t="str">
        <f t="shared" ca="1" si="677"/>
        <v>2728.</v>
      </c>
      <c r="AN2836" s="222"/>
      <c r="AO2836" s="15"/>
      <c r="AP2836" s="16"/>
    </row>
    <row r="2837" spans="1:42" ht="22.5" hidden="1" customHeight="1" x14ac:dyDescent="0.25">
      <c r="A2837" s="83" t="str">
        <f t="shared" ca="1" si="678"/>
        <v>2729.</v>
      </c>
      <c r="B2837" s="26">
        <v>4636</v>
      </c>
      <c r="C2837" s="28" t="s">
        <v>2151</v>
      </c>
      <c r="D2837" s="26">
        <v>1958</v>
      </c>
      <c r="E2837" s="135" t="s">
        <v>2957</v>
      </c>
      <c r="F2837" s="83" t="s">
        <v>2959</v>
      </c>
      <c r="G2837" s="26">
        <v>2</v>
      </c>
      <c r="H2837" s="26">
        <v>2</v>
      </c>
      <c r="I2837" s="205">
        <v>601.9</v>
      </c>
      <c r="J2837" s="205">
        <v>509.4</v>
      </c>
      <c r="K2837" s="205">
        <v>377.2</v>
      </c>
      <c r="L2837" s="219">
        <v>27</v>
      </c>
      <c r="M2837" s="214">
        <f t="shared" si="675"/>
        <v>1194053.73</v>
      </c>
      <c r="N2837" s="205"/>
      <c r="O2837" s="211"/>
      <c r="P2837" s="205"/>
      <c r="Q2837" s="205">
        <f t="shared" si="676"/>
        <v>1194053.73</v>
      </c>
      <c r="R2837" s="205">
        <f>970619.61+223434.12</f>
        <v>1194053.73</v>
      </c>
      <c r="S2837" s="221"/>
      <c r="T2837" s="209"/>
      <c r="U2837" s="205"/>
      <c r="V2837" s="205"/>
      <c r="W2837" s="205"/>
      <c r="X2837" s="205"/>
      <c r="Y2837" s="235"/>
      <c r="Z2837" s="235"/>
      <c r="AA2837" s="209"/>
      <c r="AB2837" s="209"/>
      <c r="AC2837" s="209"/>
      <c r="AD2837" s="209"/>
      <c r="AE2837" s="205"/>
      <c r="AF2837" s="205"/>
      <c r="AG2837" s="221">
        <v>2025</v>
      </c>
      <c r="AH2837" s="158"/>
      <c r="AI2837" s="175"/>
      <c r="AJ2837" s="150"/>
      <c r="AK2837" s="15">
        <f t="shared" ca="1" si="673"/>
        <v>2729</v>
      </c>
      <c r="AL2837" s="15" t="s">
        <v>155</v>
      </c>
      <c r="AM2837" s="15" t="str">
        <f t="shared" ca="1" si="677"/>
        <v>2729.</v>
      </c>
      <c r="AN2837" s="222"/>
      <c r="AO2837" s="15"/>
      <c r="AP2837" s="16"/>
    </row>
    <row r="2838" spans="1:42" ht="22.5" hidden="1" customHeight="1" x14ac:dyDescent="0.25">
      <c r="A2838" s="83" t="str">
        <f t="shared" ca="1" si="678"/>
        <v>2730.</v>
      </c>
      <c r="B2838" s="26">
        <v>4768</v>
      </c>
      <c r="C2838" s="242" t="s">
        <v>2152</v>
      </c>
      <c r="D2838" s="26">
        <v>1958</v>
      </c>
      <c r="E2838" s="135" t="s">
        <v>2957</v>
      </c>
      <c r="F2838" s="83" t="s">
        <v>2959</v>
      </c>
      <c r="G2838" s="26">
        <v>2</v>
      </c>
      <c r="H2838" s="26">
        <v>2</v>
      </c>
      <c r="I2838" s="205">
        <v>636.70000000000005</v>
      </c>
      <c r="J2838" s="205">
        <v>595.9</v>
      </c>
      <c r="K2838" s="205">
        <v>595.9</v>
      </c>
      <c r="L2838" s="219">
        <v>47</v>
      </c>
      <c r="M2838" s="214">
        <f t="shared" si="675"/>
        <v>657340</v>
      </c>
      <c r="N2838" s="205"/>
      <c r="O2838" s="211"/>
      <c r="P2838" s="205"/>
      <c r="Q2838" s="205">
        <f t="shared" si="676"/>
        <v>657340</v>
      </c>
      <c r="R2838" s="205">
        <v>657340</v>
      </c>
      <c r="S2838" s="219"/>
      <c r="T2838" s="205"/>
      <c r="U2838" s="205"/>
      <c r="V2838" s="205"/>
      <c r="W2838" s="205"/>
      <c r="X2838" s="205"/>
      <c r="Y2838" s="205"/>
      <c r="Z2838" s="205"/>
      <c r="AA2838" s="205"/>
      <c r="AB2838" s="205"/>
      <c r="AC2838" s="205"/>
      <c r="AD2838" s="205"/>
      <c r="AE2838" s="205"/>
      <c r="AF2838" s="205"/>
      <c r="AG2838" s="221">
        <v>2025</v>
      </c>
      <c r="AH2838" s="159"/>
      <c r="AI2838" s="175"/>
      <c r="AJ2838" s="153"/>
      <c r="AK2838" s="15">
        <f t="shared" ca="1" si="673"/>
        <v>2730</v>
      </c>
      <c r="AL2838" s="15" t="s">
        <v>155</v>
      </c>
      <c r="AM2838" s="15" t="str">
        <f t="shared" ca="1" si="677"/>
        <v>2730.</v>
      </c>
      <c r="AN2838" s="222"/>
      <c r="AO2838" s="15"/>
      <c r="AP2838" s="16"/>
    </row>
    <row r="2839" spans="1:42" ht="22.5" hidden="1" customHeight="1" x14ac:dyDescent="0.25">
      <c r="A2839" s="83" t="str">
        <f t="shared" ca="1" si="678"/>
        <v>2731.</v>
      </c>
      <c r="B2839" s="26">
        <v>4851</v>
      </c>
      <c r="C2839" s="242" t="s">
        <v>2153</v>
      </c>
      <c r="D2839" s="26">
        <v>1958</v>
      </c>
      <c r="E2839" s="135" t="s">
        <v>2957</v>
      </c>
      <c r="F2839" s="83" t="s">
        <v>2959</v>
      </c>
      <c r="G2839" s="26">
        <v>2</v>
      </c>
      <c r="H2839" s="26">
        <v>1</v>
      </c>
      <c r="I2839" s="205">
        <v>405</v>
      </c>
      <c r="J2839" s="205">
        <v>269.7</v>
      </c>
      <c r="K2839" s="205">
        <v>269.7</v>
      </c>
      <c r="L2839" s="219">
        <v>32</v>
      </c>
      <c r="M2839" s="214">
        <f t="shared" si="675"/>
        <v>653090.02</v>
      </c>
      <c r="N2839" s="205"/>
      <c r="O2839" s="211"/>
      <c r="P2839" s="205"/>
      <c r="Q2839" s="205">
        <f t="shared" si="676"/>
        <v>653090.02</v>
      </c>
      <c r="R2839" s="205">
        <v>653090.02</v>
      </c>
      <c r="S2839" s="219"/>
      <c r="T2839" s="205"/>
      <c r="U2839" s="205"/>
      <c r="V2839" s="205"/>
      <c r="W2839" s="205"/>
      <c r="X2839" s="205"/>
      <c r="Y2839" s="205"/>
      <c r="Z2839" s="205"/>
      <c r="AA2839" s="205"/>
      <c r="AB2839" s="205"/>
      <c r="AC2839" s="205"/>
      <c r="AD2839" s="205"/>
      <c r="AE2839" s="205"/>
      <c r="AF2839" s="205"/>
      <c r="AG2839" s="221">
        <v>2025</v>
      </c>
      <c r="AH2839" s="159"/>
      <c r="AI2839" s="175"/>
      <c r="AJ2839" s="153"/>
      <c r="AK2839" s="15">
        <f t="shared" ca="1" si="673"/>
        <v>2731</v>
      </c>
      <c r="AL2839" s="15" t="s">
        <v>155</v>
      </c>
      <c r="AM2839" s="15" t="str">
        <f t="shared" ca="1" si="677"/>
        <v>2731.</v>
      </c>
      <c r="AN2839" s="222"/>
      <c r="AO2839" s="15"/>
      <c r="AP2839" s="16"/>
    </row>
    <row r="2840" spans="1:42" ht="22.5" hidden="1" customHeight="1" x14ac:dyDescent="0.25">
      <c r="A2840" s="83" t="str">
        <f t="shared" ca="1" si="678"/>
        <v>2732.</v>
      </c>
      <c r="B2840" s="26">
        <v>4852</v>
      </c>
      <c r="C2840" s="313" t="s">
        <v>2154</v>
      </c>
      <c r="D2840" s="26">
        <v>1958</v>
      </c>
      <c r="E2840" s="135" t="s">
        <v>2957</v>
      </c>
      <c r="F2840" s="83" t="s">
        <v>2959</v>
      </c>
      <c r="G2840" s="26">
        <v>2</v>
      </c>
      <c r="H2840" s="26">
        <v>1</v>
      </c>
      <c r="I2840" s="214">
        <v>458.8</v>
      </c>
      <c r="J2840" s="214">
        <v>286.60000000000002</v>
      </c>
      <c r="K2840" s="214">
        <v>286.60000000000002</v>
      </c>
      <c r="L2840" s="263">
        <v>18</v>
      </c>
      <c r="M2840" s="214">
        <f t="shared" si="675"/>
        <v>224324.52000000002</v>
      </c>
      <c r="N2840" s="205"/>
      <c r="O2840" s="211"/>
      <c r="P2840" s="205"/>
      <c r="Q2840" s="205">
        <f t="shared" si="676"/>
        <v>224324.52000000002</v>
      </c>
      <c r="R2840" s="205">
        <v>224324.52000000002</v>
      </c>
      <c r="S2840" s="219"/>
      <c r="T2840" s="205"/>
      <c r="U2840" s="205"/>
      <c r="V2840" s="205"/>
      <c r="W2840" s="205"/>
      <c r="X2840" s="205"/>
      <c r="Y2840" s="205"/>
      <c r="Z2840" s="205"/>
      <c r="AA2840" s="205"/>
      <c r="AB2840" s="205"/>
      <c r="AC2840" s="205"/>
      <c r="AD2840" s="205"/>
      <c r="AE2840" s="205"/>
      <c r="AF2840" s="205"/>
      <c r="AG2840" s="221">
        <v>2025</v>
      </c>
      <c r="AH2840" s="165"/>
      <c r="AI2840" s="175"/>
      <c r="AJ2840" s="152"/>
      <c r="AK2840" s="15">
        <f t="shared" ca="1" si="673"/>
        <v>2732</v>
      </c>
      <c r="AL2840" s="15" t="s">
        <v>155</v>
      </c>
      <c r="AM2840" s="15" t="str">
        <f t="shared" ca="1" si="677"/>
        <v>2732.</v>
      </c>
      <c r="AN2840" s="222"/>
      <c r="AO2840" s="15"/>
      <c r="AP2840" s="16"/>
    </row>
    <row r="2841" spans="1:42" ht="22.5" hidden="1" customHeight="1" x14ac:dyDescent="0.25">
      <c r="A2841" s="83" t="str">
        <f t="shared" ca="1" si="678"/>
        <v>2733.</v>
      </c>
      <c r="B2841" s="26">
        <v>4960</v>
      </c>
      <c r="C2841" s="242" t="s">
        <v>2155</v>
      </c>
      <c r="D2841" s="26">
        <v>1958</v>
      </c>
      <c r="E2841" s="135" t="s">
        <v>2957</v>
      </c>
      <c r="F2841" s="83" t="s">
        <v>2959</v>
      </c>
      <c r="G2841" s="26">
        <v>2</v>
      </c>
      <c r="H2841" s="26">
        <v>1</v>
      </c>
      <c r="I2841" s="205">
        <v>453.3</v>
      </c>
      <c r="J2841" s="205">
        <v>413.1</v>
      </c>
      <c r="K2841" s="205">
        <v>413.1</v>
      </c>
      <c r="L2841" s="219">
        <v>23</v>
      </c>
      <c r="M2841" s="214">
        <f t="shared" si="675"/>
        <v>730980</v>
      </c>
      <c r="N2841" s="205"/>
      <c r="O2841" s="211"/>
      <c r="P2841" s="205"/>
      <c r="Q2841" s="205">
        <f t="shared" si="676"/>
        <v>730980</v>
      </c>
      <c r="R2841" s="205">
        <v>730980</v>
      </c>
      <c r="S2841" s="219"/>
      <c r="T2841" s="205"/>
      <c r="U2841" s="205"/>
      <c r="V2841" s="205"/>
      <c r="W2841" s="205"/>
      <c r="X2841" s="205"/>
      <c r="Y2841" s="205"/>
      <c r="Z2841" s="205"/>
      <c r="AA2841" s="205"/>
      <c r="AB2841" s="205"/>
      <c r="AC2841" s="205"/>
      <c r="AD2841" s="205"/>
      <c r="AE2841" s="205"/>
      <c r="AF2841" s="205"/>
      <c r="AG2841" s="221">
        <v>2025</v>
      </c>
      <c r="AH2841" s="159"/>
      <c r="AI2841" s="175"/>
      <c r="AJ2841" s="153"/>
      <c r="AK2841" s="15">
        <f t="shared" ca="1" si="673"/>
        <v>2733</v>
      </c>
      <c r="AL2841" s="15" t="s">
        <v>155</v>
      </c>
      <c r="AM2841" s="15" t="str">
        <f t="shared" ca="1" si="677"/>
        <v>2733.</v>
      </c>
      <c r="AN2841" s="222"/>
      <c r="AO2841" s="15"/>
      <c r="AP2841" s="16"/>
    </row>
    <row r="2842" spans="1:42" ht="22.5" hidden="1" customHeight="1" x14ac:dyDescent="0.25">
      <c r="A2842" s="83" t="str">
        <f t="shared" ca="1" si="678"/>
        <v>2734.</v>
      </c>
      <c r="B2842" s="26">
        <v>4961</v>
      </c>
      <c r="C2842" s="242" t="s">
        <v>2156</v>
      </c>
      <c r="D2842" s="26">
        <v>1958</v>
      </c>
      <c r="E2842" s="135" t="s">
        <v>2957</v>
      </c>
      <c r="F2842" s="83" t="s">
        <v>2959</v>
      </c>
      <c r="G2842" s="26">
        <v>2</v>
      </c>
      <c r="H2842" s="26">
        <v>1</v>
      </c>
      <c r="I2842" s="205">
        <v>447.87</v>
      </c>
      <c r="J2842" s="205">
        <v>410.9</v>
      </c>
      <c r="K2842" s="205">
        <v>410.9</v>
      </c>
      <c r="L2842" s="219">
        <v>25</v>
      </c>
      <c r="M2842" s="214">
        <f t="shared" si="675"/>
        <v>1230483</v>
      </c>
      <c r="N2842" s="205"/>
      <c r="O2842" s="211"/>
      <c r="P2842" s="205"/>
      <c r="Q2842" s="205">
        <f t="shared" si="676"/>
        <v>1230483</v>
      </c>
      <c r="R2842" s="205">
        <v>1230483</v>
      </c>
      <c r="S2842" s="219"/>
      <c r="T2842" s="205"/>
      <c r="U2842" s="205"/>
      <c r="V2842" s="205"/>
      <c r="W2842" s="205"/>
      <c r="X2842" s="205"/>
      <c r="Y2842" s="205"/>
      <c r="Z2842" s="205"/>
      <c r="AA2842" s="205"/>
      <c r="AB2842" s="205"/>
      <c r="AC2842" s="205"/>
      <c r="AD2842" s="205"/>
      <c r="AE2842" s="205"/>
      <c r="AF2842" s="205"/>
      <c r="AG2842" s="221">
        <v>2025</v>
      </c>
      <c r="AH2842" s="159"/>
      <c r="AI2842" s="175"/>
      <c r="AJ2842" s="153"/>
      <c r="AK2842" s="15">
        <f t="shared" ca="1" si="673"/>
        <v>2734</v>
      </c>
      <c r="AL2842" s="15" t="s">
        <v>155</v>
      </c>
      <c r="AM2842" s="15" t="str">
        <f t="shared" ca="1" si="677"/>
        <v>2734.</v>
      </c>
      <c r="AN2842" s="222"/>
      <c r="AO2842" s="15"/>
      <c r="AP2842" s="16"/>
    </row>
    <row r="2843" spans="1:42" ht="22.5" hidden="1" customHeight="1" x14ac:dyDescent="0.25">
      <c r="A2843" s="83" t="str">
        <f t="shared" ca="1" si="678"/>
        <v>2735.</v>
      </c>
      <c r="B2843" s="26">
        <v>4306</v>
      </c>
      <c r="C2843" s="242" t="s">
        <v>2157</v>
      </c>
      <c r="D2843" s="26">
        <v>1958</v>
      </c>
      <c r="E2843" s="135" t="s">
        <v>2957</v>
      </c>
      <c r="F2843" s="83" t="s">
        <v>2959</v>
      </c>
      <c r="G2843" s="26">
        <v>2</v>
      </c>
      <c r="H2843" s="26">
        <v>1</v>
      </c>
      <c r="I2843" s="205">
        <v>396.8</v>
      </c>
      <c r="J2843" s="205">
        <v>396.8</v>
      </c>
      <c r="K2843" s="205">
        <v>396.8</v>
      </c>
      <c r="L2843" s="219">
        <v>28</v>
      </c>
      <c r="M2843" s="214">
        <f t="shared" si="675"/>
        <v>500150</v>
      </c>
      <c r="N2843" s="205"/>
      <c r="O2843" s="211"/>
      <c r="P2843" s="205"/>
      <c r="Q2843" s="205">
        <f t="shared" si="676"/>
        <v>500150</v>
      </c>
      <c r="R2843" s="205">
        <v>500150</v>
      </c>
      <c r="S2843" s="219"/>
      <c r="T2843" s="205"/>
      <c r="U2843" s="205"/>
      <c r="V2843" s="205"/>
      <c r="W2843" s="205"/>
      <c r="X2843" s="205"/>
      <c r="Y2843" s="205"/>
      <c r="Z2843" s="205"/>
      <c r="AA2843" s="205"/>
      <c r="AB2843" s="205"/>
      <c r="AC2843" s="205"/>
      <c r="AD2843" s="205"/>
      <c r="AE2843" s="205"/>
      <c r="AF2843" s="205"/>
      <c r="AG2843" s="221">
        <v>2025</v>
      </c>
      <c r="AH2843" s="159"/>
      <c r="AI2843" s="175"/>
      <c r="AJ2843" s="153"/>
      <c r="AK2843" s="15">
        <f t="shared" ca="1" si="673"/>
        <v>2735</v>
      </c>
      <c r="AL2843" s="15" t="s">
        <v>155</v>
      </c>
      <c r="AM2843" s="15" t="str">
        <f t="shared" ca="1" si="677"/>
        <v>2735.</v>
      </c>
      <c r="AN2843" s="222"/>
      <c r="AO2843" s="15"/>
      <c r="AP2843" s="16"/>
    </row>
    <row r="2844" spans="1:42" ht="22.5" hidden="1" customHeight="1" x14ac:dyDescent="0.25">
      <c r="A2844" s="83" t="str">
        <f t="shared" ca="1" si="678"/>
        <v>2736.</v>
      </c>
      <c r="B2844" s="26">
        <v>4200</v>
      </c>
      <c r="C2844" s="242" t="s">
        <v>2158</v>
      </c>
      <c r="D2844" s="26">
        <v>1958</v>
      </c>
      <c r="E2844" s="135" t="s">
        <v>2957</v>
      </c>
      <c r="F2844" s="83" t="s">
        <v>2959</v>
      </c>
      <c r="G2844" s="26">
        <v>2</v>
      </c>
      <c r="H2844" s="26">
        <v>1</v>
      </c>
      <c r="I2844" s="205">
        <v>280.5</v>
      </c>
      <c r="J2844" s="205">
        <v>276.8</v>
      </c>
      <c r="K2844" s="205">
        <v>239.3</v>
      </c>
      <c r="L2844" s="219">
        <v>51</v>
      </c>
      <c r="M2844" s="214">
        <f t="shared" si="675"/>
        <v>653915</v>
      </c>
      <c r="N2844" s="205"/>
      <c r="O2844" s="211"/>
      <c r="P2844" s="205"/>
      <c r="Q2844" s="205">
        <f t="shared" si="676"/>
        <v>653915</v>
      </c>
      <c r="R2844" s="205">
        <f>446710+207205</f>
        <v>653915</v>
      </c>
      <c r="S2844" s="219"/>
      <c r="T2844" s="205"/>
      <c r="U2844" s="205"/>
      <c r="V2844" s="205"/>
      <c r="W2844" s="205"/>
      <c r="X2844" s="205"/>
      <c r="Y2844" s="205"/>
      <c r="Z2844" s="205"/>
      <c r="AA2844" s="205"/>
      <c r="AB2844" s="205"/>
      <c r="AC2844" s="205"/>
      <c r="AD2844" s="205"/>
      <c r="AE2844" s="205"/>
      <c r="AF2844" s="205"/>
      <c r="AG2844" s="221">
        <v>2025</v>
      </c>
      <c r="AH2844" s="159"/>
      <c r="AI2844" s="175"/>
      <c r="AJ2844" s="153"/>
      <c r="AK2844" s="15">
        <f t="shared" ca="1" si="673"/>
        <v>2736</v>
      </c>
      <c r="AL2844" s="15" t="s">
        <v>155</v>
      </c>
      <c r="AM2844" s="15" t="str">
        <f t="shared" ca="1" si="677"/>
        <v>2736.</v>
      </c>
      <c r="AN2844" s="222"/>
      <c r="AO2844" s="15"/>
      <c r="AP2844" s="16"/>
    </row>
    <row r="2845" spans="1:42" ht="22.5" hidden="1" customHeight="1" x14ac:dyDescent="0.25">
      <c r="A2845" s="83" t="str">
        <f t="shared" ca="1" si="678"/>
        <v>2737.</v>
      </c>
      <c r="B2845" s="26">
        <v>4530</v>
      </c>
      <c r="C2845" s="252" t="s">
        <v>2159</v>
      </c>
      <c r="D2845" s="26">
        <v>1958</v>
      </c>
      <c r="E2845" s="135" t="s">
        <v>2957</v>
      </c>
      <c r="F2845" s="83" t="s">
        <v>2959</v>
      </c>
      <c r="G2845" s="26">
        <v>2</v>
      </c>
      <c r="H2845" s="26">
        <v>2</v>
      </c>
      <c r="I2845" s="214">
        <v>661.2</v>
      </c>
      <c r="J2845" s="205">
        <v>403.3</v>
      </c>
      <c r="K2845" s="214">
        <v>403.3</v>
      </c>
      <c r="L2845" s="263">
        <v>36</v>
      </c>
      <c r="M2845" s="214">
        <f t="shared" si="675"/>
        <v>3102350.4000000004</v>
      </c>
      <c r="N2845" s="205"/>
      <c r="O2845" s="211"/>
      <c r="P2845" s="205"/>
      <c r="Q2845" s="205">
        <f t="shared" si="676"/>
        <v>3102350.4000000004</v>
      </c>
      <c r="R2845" s="205">
        <v>3102350.4000000004</v>
      </c>
      <c r="S2845" s="219"/>
      <c r="T2845" s="205"/>
      <c r="U2845" s="205"/>
      <c r="V2845" s="205"/>
      <c r="W2845" s="205"/>
      <c r="X2845" s="205"/>
      <c r="Y2845" s="205"/>
      <c r="Z2845" s="205"/>
      <c r="AA2845" s="205"/>
      <c r="AB2845" s="205"/>
      <c r="AC2845" s="205"/>
      <c r="AD2845" s="205"/>
      <c r="AE2845" s="205"/>
      <c r="AF2845" s="205"/>
      <c r="AG2845" s="221">
        <v>2025</v>
      </c>
      <c r="AH2845" s="165"/>
      <c r="AI2845" s="175"/>
      <c r="AJ2845" s="152"/>
      <c r="AK2845" s="15">
        <f t="shared" ca="1" si="673"/>
        <v>2737</v>
      </c>
      <c r="AL2845" s="15" t="s">
        <v>155</v>
      </c>
      <c r="AM2845" s="15" t="str">
        <f t="shared" ca="1" si="677"/>
        <v>2737.</v>
      </c>
      <c r="AN2845" s="222"/>
      <c r="AO2845" s="15"/>
      <c r="AP2845" s="16"/>
    </row>
    <row r="2846" spans="1:42" ht="22.5" hidden="1" customHeight="1" x14ac:dyDescent="0.25">
      <c r="A2846" s="83" t="str">
        <f t="shared" ca="1" si="678"/>
        <v>2738.</v>
      </c>
      <c r="B2846" s="26">
        <v>4756</v>
      </c>
      <c r="C2846" s="252" t="s">
        <v>2160</v>
      </c>
      <c r="D2846" s="26">
        <v>1958</v>
      </c>
      <c r="E2846" s="135" t="s">
        <v>2957</v>
      </c>
      <c r="F2846" s="83" t="s">
        <v>2959</v>
      </c>
      <c r="G2846" s="26">
        <v>2</v>
      </c>
      <c r="H2846" s="26">
        <v>2</v>
      </c>
      <c r="I2846" s="214">
        <v>434.7</v>
      </c>
      <c r="J2846" s="205">
        <v>274.39999999999998</v>
      </c>
      <c r="K2846" s="214">
        <v>274.7</v>
      </c>
      <c r="L2846" s="263">
        <v>23</v>
      </c>
      <c r="M2846" s="214">
        <f t="shared" si="675"/>
        <v>161351.97</v>
      </c>
      <c r="N2846" s="205"/>
      <c r="O2846" s="211"/>
      <c r="P2846" s="205"/>
      <c r="Q2846" s="205">
        <f t="shared" si="676"/>
        <v>161351.97</v>
      </c>
      <c r="R2846" s="205">
        <v>161351.97</v>
      </c>
      <c r="S2846" s="219"/>
      <c r="T2846" s="205"/>
      <c r="U2846" s="205"/>
      <c r="V2846" s="205"/>
      <c r="W2846" s="205"/>
      <c r="X2846" s="205"/>
      <c r="Y2846" s="205"/>
      <c r="Z2846" s="205"/>
      <c r="AA2846" s="205"/>
      <c r="AB2846" s="205"/>
      <c r="AC2846" s="205"/>
      <c r="AD2846" s="205"/>
      <c r="AE2846" s="205"/>
      <c r="AF2846" s="205"/>
      <c r="AG2846" s="221">
        <v>2025</v>
      </c>
      <c r="AH2846" s="165"/>
      <c r="AI2846" s="175"/>
      <c r="AJ2846" s="152"/>
      <c r="AK2846" s="15">
        <f t="shared" ca="1" si="673"/>
        <v>2738</v>
      </c>
      <c r="AL2846" s="15" t="s">
        <v>155</v>
      </c>
      <c r="AM2846" s="15" t="str">
        <f t="shared" ca="1" si="677"/>
        <v>2738.</v>
      </c>
      <c r="AN2846" s="222"/>
      <c r="AO2846" s="15"/>
      <c r="AP2846" s="16"/>
    </row>
    <row r="2847" spans="1:42" ht="22.5" hidden="1" customHeight="1" x14ac:dyDescent="0.25">
      <c r="A2847" s="83" t="str">
        <f t="shared" ca="1" si="678"/>
        <v>2739.</v>
      </c>
      <c r="B2847" s="26">
        <v>4484</v>
      </c>
      <c r="C2847" s="40" t="s">
        <v>2161</v>
      </c>
      <c r="D2847" s="26">
        <v>1959</v>
      </c>
      <c r="E2847" s="135" t="s">
        <v>2957</v>
      </c>
      <c r="F2847" s="83" t="s">
        <v>2959</v>
      </c>
      <c r="G2847" s="26">
        <v>3</v>
      </c>
      <c r="H2847" s="26">
        <v>4</v>
      </c>
      <c r="I2847" s="205">
        <v>2281.6999999999998</v>
      </c>
      <c r="J2847" s="205">
        <v>2083.5</v>
      </c>
      <c r="K2847" s="205">
        <v>1883.9</v>
      </c>
      <c r="L2847" s="219">
        <v>72</v>
      </c>
      <c r="M2847" s="214">
        <f t="shared" si="675"/>
        <v>4470160</v>
      </c>
      <c r="N2847" s="205"/>
      <c r="O2847" s="211"/>
      <c r="P2847" s="205"/>
      <c r="Q2847" s="205">
        <f t="shared" si="676"/>
        <v>4470160</v>
      </c>
      <c r="R2847" s="205"/>
      <c r="S2847" s="219"/>
      <c r="T2847" s="205"/>
      <c r="U2847" s="205"/>
      <c r="V2847" s="205"/>
      <c r="W2847" s="205"/>
      <c r="X2847" s="205"/>
      <c r="Y2847" s="205">
        <v>1420</v>
      </c>
      <c r="Z2847" s="205">
        <f>Y2847*3148</f>
        <v>4470160</v>
      </c>
      <c r="AA2847" s="205"/>
      <c r="AB2847" s="205"/>
      <c r="AC2847" s="209"/>
      <c r="AD2847" s="209"/>
      <c r="AE2847" s="205"/>
      <c r="AF2847" s="205"/>
      <c r="AG2847" s="221">
        <v>2025</v>
      </c>
      <c r="AH2847" s="165"/>
      <c r="AI2847" s="175"/>
      <c r="AJ2847" s="153"/>
      <c r="AK2847" s="15">
        <f t="shared" ref="AK2847:AK2910" ca="1" si="679">MAX(AK2842:AK2846)+1</f>
        <v>2739</v>
      </c>
      <c r="AL2847" s="15" t="s">
        <v>155</v>
      </c>
      <c r="AM2847" s="15" t="str">
        <f t="shared" ca="1" si="677"/>
        <v>2739.</v>
      </c>
      <c r="AN2847" s="222"/>
      <c r="AO2847" s="15"/>
      <c r="AP2847" s="16"/>
    </row>
    <row r="2848" spans="1:42" ht="22.5" hidden="1" customHeight="1" x14ac:dyDescent="0.25">
      <c r="A2848" s="83" t="str">
        <f t="shared" ca="1" si="678"/>
        <v>2740.</v>
      </c>
      <c r="B2848" s="26">
        <v>4487</v>
      </c>
      <c r="C2848" s="242" t="s">
        <v>2162</v>
      </c>
      <c r="D2848" s="26">
        <v>1959</v>
      </c>
      <c r="E2848" s="135" t="s">
        <v>2957</v>
      </c>
      <c r="F2848" s="83" t="s">
        <v>2959</v>
      </c>
      <c r="G2848" s="26">
        <v>3</v>
      </c>
      <c r="H2848" s="26">
        <v>2</v>
      </c>
      <c r="I2848" s="205">
        <v>647.6</v>
      </c>
      <c r="J2848" s="205">
        <v>402.4</v>
      </c>
      <c r="K2848" s="205">
        <v>402.4</v>
      </c>
      <c r="L2848" s="219">
        <v>42</v>
      </c>
      <c r="M2848" s="214">
        <f t="shared" si="675"/>
        <v>91456</v>
      </c>
      <c r="N2848" s="205"/>
      <c r="O2848" s="211"/>
      <c r="P2848" s="205"/>
      <c r="Q2848" s="205">
        <f t="shared" si="676"/>
        <v>91456</v>
      </c>
      <c r="R2848" s="205">
        <v>91456</v>
      </c>
      <c r="S2848" s="219"/>
      <c r="T2848" s="205"/>
      <c r="U2848" s="205"/>
      <c r="V2848" s="205"/>
      <c r="W2848" s="205"/>
      <c r="X2848" s="205"/>
      <c r="Y2848" s="205"/>
      <c r="Z2848" s="205"/>
      <c r="AA2848" s="205"/>
      <c r="AB2848" s="205"/>
      <c r="AC2848" s="205"/>
      <c r="AD2848" s="205"/>
      <c r="AE2848" s="205"/>
      <c r="AF2848" s="205"/>
      <c r="AG2848" s="221">
        <v>2025</v>
      </c>
      <c r="AH2848" s="159"/>
      <c r="AI2848" s="175"/>
      <c r="AJ2848" s="153"/>
      <c r="AK2848" s="15">
        <f t="shared" ca="1" si="679"/>
        <v>2740</v>
      </c>
      <c r="AL2848" s="15" t="s">
        <v>155</v>
      </c>
      <c r="AM2848" s="15" t="str">
        <f t="shared" ca="1" si="677"/>
        <v>2740.</v>
      </c>
      <c r="AN2848" s="222"/>
      <c r="AO2848" s="15"/>
      <c r="AP2848" s="16"/>
    </row>
    <row r="2849" spans="1:42" ht="22.5" hidden="1" customHeight="1" x14ac:dyDescent="0.25">
      <c r="A2849" s="83" t="str">
        <f t="shared" ca="1" si="678"/>
        <v>2741.</v>
      </c>
      <c r="B2849" s="26">
        <v>4096</v>
      </c>
      <c r="C2849" s="40" t="s">
        <v>2163</v>
      </c>
      <c r="D2849" s="26">
        <v>1959</v>
      </c>
      <c r="E2849" s="135" t="s">
        <v>2957</v>
      </c>
      <c r="F2849" s="83" t="s">
        <v>2959</v>
      </c>
      <c r="G2849" s="26">
        <v>4</v>
      </c>
      <c r="H2849" s="26">
        <v>5</v>
      </c>
      <c r="I2849" s="205">
        <v>3544.49</v>
      </c>
      <c r="J2849" s="205">
        <v>3010.4</v>
      </c>
      <c r="K2849" s="205">
        <v>2407.8000000000002</v>
      </c>
      <c r="L2849" s="219">
        <v>80</v>
      </c>
      <c r="M2849" s="214">
        <f t="shared" si="675"/>
        <v>1736040</v>
      </c>
      <c r="N2849" s="205"/>
      <c r="O2849" s="211"/>
      <c r="P2849" s="205"/>
      <c r="Q2849" s="205">
        <f t="shared" si="676"/>
        <v>1736040</v>
      </c>
      <c r="R2849" s="205">
        <v>1736040</v>
      </c>
      <c r="S2849" s="219"/>
      <c r="T2849" s="205"/>
      <c r="U2849" s="205"/>
      <c r="V2849" s="205"/>
      <c r="W2849" s="205"/>
      <c r="X2849" s="205"/>
      <c r="Y2849" s="205"/>
      <c r="Z2849" s="205"/>
      <c r="AA2849" s="205"/>
      <c r="AB2849" s="205"/>
      <c r="AC2849" s="209"/>
      <c r="AD2849" s="209"/>
      <c r="AE2849" s="205"/>
      <c r="AF2849" s="205"/>
      <c r="AG2849" s="221">
        <v>2025</v>
      </c>
      <c r="AH2849" s="165"/>
      <c r="AI2849" s="175"/>
      <c r="AJ2849" s="152"/>
      <c r="AK2849" s="15">
        <f t="shared" ca="1" si="679"/>
        <v>2741</v>
      </c>
      <c r="AL2849" s="15" t="s">
        <v>155</v>
      </c>
      <c r="AM2849" s="15" t="str">
        <f t="shared" ca="1" si="677"/>
        <v>2741.</v>
      </c>
      <c r="AN2849" s="222"/>
      <c r="AO2849" s="15"/>
      <c r="AP2849" s="16"/>
    </row>
    <row r="2850" spans="1:42" ht="22.5" hidden="1" customHeight="1" x14ac:dyDescent="0.25">
      <c r="A2850" s="83" t="str">
        <f t="shared" ca="1" si="678"/>
        <v>2742.</v>
      </c>
      <c r="B2850" s="26">
        <v>4098</v>
      </c>
      <c r="C2850" s="252" t="s">
        <v>2164</v>
      </c>
      <c r="D2850" s="26">
        <v>1959</v>
      </c>
      <c r="E2850" s="135" t="s">
        <v>2957</v>
      </c>
      <c r="F2850" s="83" t="s">
        <v>2959</v>
      </c>
      <c r="G2850" s="26">
        <v>4</v>
      </c>
      <c r="H2850" s="26">
        <v>4</v>
      </c>
      <c r="I2850" s="214">
        <v>3349.1</v>
      </c>
      <c r="J2850" s="205">
        <v>3027.41</v>
      </c>
      <c r="K2850" s="214">
        <v>2352.11</v>
      </c>
      <c r="L2850" s="263">
        <v>73</v>
      </c>
      <c r="M2850" s="214">
        <f t="shared" si="675"/>
        <v>7270086.5300000003</v>
      </c>
      <c r="N2850" s="205"/>
      <c r="O2850" s="211"/>
      <c r="P2850" s="205"/>
      <c r="Q2850" s="205">
        <f t="shared" si="676"/>
        <v>7270086.5300000003</v>
      </c>
      <c r="R2850" s="205">
        <f>1736040+5534046.53</f>
        <v>7270086.5300000003</v>
      </c>
      <c r="S2850" s="219"/>
      <c r="T2850" s="205"/>
      <c r="U2850" s="205"/>
      <c r="V2850" s="205"/>
      <c r="W2850" s="205"/>
      <c r="X2850" s="205"/>
      <c r="Y2850" s="205"/>
      <c r="Z2850" s="205"/>
      <c r="AA2850" s="205"/>
      <c r="AB2850" s="205"/>
      <c r="AC2850" s="209"/>
      <c r="AD2850" s="209"/>
      <c r="AE2850" s="205"/>
      <c r="AF2850" s="205"/>
      <c r="AG2850" s="221">
        <v>2025</v>
      </c>
      <c r="AH2850" s="158"/>
      <c r="AI2850" s="175"/>
      <c r="AJ2850" s="152"/>
      <c r="AK2850" s="15">
        <f t="shared" ca="1" si="679"/>
        <v>2742</v>
      </c>
      <c r="AL2850" s="15" t="s">
        <v>155</v>
      </c>
      <c r="AM2850" s="15" t="str">
        <f t="shared" ca="1" si="677"/>
        <v>2742.</v>
      </c>
      <c r="AN2850" s="222"/>
      <c r="AP2850" s="16"/>
    </row>
    <row r="2851" spans="1:42" ht="22.5" hidden="1" customHeight="1" x14ac:dyDescent="0.25">
      <c r="A2851" s="83" t="str">
        <f t="shared" ca="1" si="678"/>
        <v>2743.</v>
      </c>
      <c r="B2851" s="26">
        <v>4642</v>
      </c>
      <c r="C2851" s="242" t="s">
        <v>2165</v>
      </c>
      <c r="D2851" s="26">
        <v>1959</v>
      </c>
      <c r="E2851" s="135" t="s">
        <v>2957</v>
      </c>
      <c r="F2851" s="83" t="s">
        <v>2959</v>
      </c>
      <c r="G2851" s="26">
        <v>2</v>
      </c>
      <c r="H2851" s="26">
        <v>1</v>
      </c>
      <c r="I2851" s="205">
        <v>393.2</v>
      </c>
      <c r="J2851" s="205">
        <v>255.5</v>
      </c>
      <c r="K2851" s="205">
        <v>255.5</v>
      </c>
      <c r="L2851" s="219">
        <v>17</v>
      </c>
      <c r="M2851" s="214">
        <f t="shared" si="675"/>
        <v>634043.92999999993</v>
      </c>
      <c r="N2851" s="205"/>
      <c r="O2851" s="211"/>
      <c r="P2851" s="205"/>
      <c r="Q2851" s="205">
        <f t="shared" si="676"/>
        <v>634043.92999999993</v>
      </c>
      <c r="R2851" s="205">
        <v>634043.92999999993</v>
      </c>
      <c r="S2851" s="219"/>
      <c r="T2851" s="205"/>
      <c r="U2851" s="205"/>
      <c r="V2851" s="205"/>
      <c r="W2851" s="205"/>
      <c r="X2851" s="205"/>
      <c r="Y2851" s="205"/>
      <c r="Z2851" s="205"/>
      <c r="AA2851" s="205"/>
      <c r="AB2851" s="205"/>
      <c r="AC2851" s="205"/>
      <c r="AD2851" s="205"/>
      <c r="AE2851" s="205"/>
      <c r="AF2851" s="205"/>
      <c r="AG2851" s="221">
        <v>2025</v>
      </c>
      <c r="AH2851" s="159"/>
      <c r="AI2851" s="175"/>
      <c r="AJ2851" s="153"/>
      <c r="AK2851" s="15">
        <f t="shared" ca="1" si="679"/>
        <v>2743</v>
      </c>
      <c r="AL2851" s="15" t="s">
        <v>155</v>
      </c>
      <c r="AM2851" s="15" t="str">
        <f t="shared" ca="1" si="677"/>
        <v>2743.</v>
      </c>
      <c r="AN2851" s="222"/>
      <c r="AO2851" s="15"/>
      <c r="AP2851" s="16"/>
    </row>
    <row r="2852" spans="1:42" ht="22.5" hidden="1" customHeight="1" x14ac:dyDescent="0.25">
      <c r="A2852" s="83" t="str">
        <f t="shared" ca="1" si="678"/>
        <v>2744.</v>
      </c>
      <c r="B2852" s="26">
        <v>4650</v>
      </c>
      <c r="C2852" s="252" t="s">
        <v>2167</v>
      </c>
      <c r="D2852" s="26">
        <v>1959</v>
      </c>
      <c r="E2852" s="135" t="s">
        <v>2957</v>
      </c>
      <c r="F2852" s="83" t="s">
        <v>2959</v>
      </c>
      <c r="G2852" s="26">
        <v>3</v>
      </c>
      <c r="H2852" s="26">
        <v>3</v>
      </c>
      <c r="I2852" s="214">
        <v>1313.2</v>
      </c>
      <c r="J2852" s="205">
        <v>1155.7</v>
      </c>
      <c r="K2852" s="214">
        <v>1155.7</v>
      </c>
      <c r="L2852" s="263">
        <v>40</v>
      </c>
      <c r="M2852" s="214">
        <f t="shared" si="675"/>
        <v>2852088</v>
      </c>
      <c r="N2852" s="205"/>
      <c r="O2852" s="211"/>
      <c r="P2852" s="205"/>
      <c r="Q2852" s="205">
        <f t="shared" si="676"/>
        <v>2852088</v>
      </c>
      <c r="R2852" s="205"/>
      <c r="S2852" s="219"/>
      <c r="T2852" s="205"/>
      <c r="U2852" s="205"/>
      <c r="V2852" s="205"/>
      <c r="W2852" s="205"/>
      <c r="X2852" s="205"/>
      <c r="Y2852" s="205">
        <v>906</v>
      </c>
      <c r="Z2852" s="205">
        <f>Y2852*3148</f>
        <v>2852088</v>
      </c>
      <c r="AA2852" s="205"/>
      <c r="AB2852" s="205"/>
      <c r="AC2852" s="205"/>
      <c r="AD2852" s="205"/>
      <c r="AE2852" s="205"/>
      <c r="AF2852" s="205"/>
      <c r="AG2852" s="221">
        <v>2025</v>
      </c>
      <c r="AH2852" s="165"/>
      <c r="AI2852" s="175"/>
      <c r="AJ2852" s="153"/>
      <c r="AK2852" s="15">
        <f t="shared" ca="1" si="679"/>
        <v>2744</v>
      </c>
      <c r="AL2852" s="15" t="s">
        <v>155</v>
      </c>
      <c r="AM2852" s="15" t="str">
        <f t="shared" ca="1" si="677"/>
        <v>2744.</v>
      </c>
      <c r="AN2852" s="222"/>
      <c r="AO2852" s="15"/>
      <c r="AP2852" s="16"/>
    </row>
    <row r="2853" spans="1:42" ht="22.5" hidden="1" customHeight="1" x14ac:dyDescent="0.25">
      <c r="A2853" s="83" t="str">
        <f t="shared" ca="1" si="678"/>
        <v>2745.</v>
      </c>
      <c r="B2853" s="26">
        <v>4855</v>
      </c>
      <c r="C2853" s="313" t="s">
        <v>2166</v>
      </c>
      <c r="D2853" s="26">
        <v>1959</v>
      </c>
      <c r="E2853" s="135" t="s">
        <v>2957</v>
      </c>
      <c r="F2853" s="83" t="s">
        <v>2959</v>
      </c>
      <c r="G2853" s="26">
        <v>2</v>
      </c>
      <c r="H2853" s="26">
        <v>2</v>
      </c>
      <c r="I2853" s="214">
        <v>676.1</v>
      </c>
      <c r="J2853" s="214">
        <v>411.7</v>
      </c>
      <c r="K2853" s="214">
        <v>411.7</v>
      </c>
      <c r="L2853" s="263">
        <v>34</v>
      </c>
      <c r="M2853" s="214">
        <f t="shared" si="675"/>
        <v>1090256.6700000002</v>
      </c>
      <c r="N2853" s="205"/>
      <c r="O2853" s="211"/>
      <c r="P2853" s="205"/>
      <c r="Q2853" s="205">
        <f t="shared" si="676"/>
        <v>1090256.6700000002</v>
      </c>
      <c r="R2853" s="205">
        <v>1090256.6700000002</v>
      </c>
      <c r="S2853" s="219"/>
      <c r="T2853" s="205"/>
      <c r="U2853" s="205"/>
      <c r="V2853" s="205"/>
      <c r="W2853" s="205"/>
      <c r="X2853" s="205"/>
      <c r="Y2853" s="205"/>
      <c r="Z2853" s="205"/>
      <c r="AA2853" s="205"/>
      <c r="AB2853" s="205"/>
      <c r="AC2853" s="205"/>
      <c r="AD2853" s="205"/>
      <c r="AE2853" s="205"/>
      <c r="AF2853" s="205"/>
      <c r="AG2853" s="221">
        <v>2025</v>
      </c>
      <c r="AH2853" s="165"/>
      <c r="AI2853" s="175"/>
      <c r="AJ2853" s="152"/>
      <c r="AK2853" s="15">
        <f t="shared" ca="1" si="679"/>
        <v>2745</v>
      </c>
      <c r="AL2853" s="15" t="s">
        <v>155</v>
      </c>
      <c r="AM2853" s="15" t="str">
        <f t="shared" ca="1" si="677"/>
        <v>2745.</v>
      </c>
      <c r="AN2853" s="222"/>
      <c r="AO2853" s="15"/>
      <c r="AP2853" s="16"/>
    </row>
    <row r="2854" spans="1:42" ht="22.5" hidden="1" customHeight="1" x14ac:dyDescent="0.25">
      <c r="A2854" s="83" t="str">
        <f t="shared" ca="1" si="678"/>
        <v>2746.</v>
      </c>
      <c r="B2854" s="26">
        <v>4876</v>
      </c>
      <c r="C2854" s="313" t="s">
        <v>2168</v>
      </c>
      <c r="D2854" s="26">
        <v>1959</v>
      </c>
      <c r="E2854" s="135" t="s">
        <v>2957</v>
      </c>
      <c r="F2854" s="83" t="s">
        <v>2959</v>
      </c>
      <c r="G2854" s="26">
        <v>2</v>
      </c>
      <c r="H2854" s="26">
        <v>2</v>
      </c>
      <c r="I2854" s="214">
        <v>518.29999999999995</v>
      </c>
      <c r="J2854" s="205">
        <v>518.29999999999995</v>
      </c>
      <c r="K2854" s="214">
        <v>518.29999999999995</v>
      </c>
      <c r="L2854" s="263">
        <v>26</v>
      </c>
      <c r="M2854" s="214">
        <f t="shared" si="675"/>
        <v>169455</v>
      </c>
      <c r="N2854" s="205"/>
      <c r="O2854" s="211"/>
      <c r="P2854" s="205"/>
      <c r="Q2854" s="205">
        <f t="shared" si="676"/>
        <v>169455</v>
      </c>
      <c r="R2854" s="205">
        <v>169455</v>
      </c>
      <c r="S2854" s="219"/>
      <c r="T2854" s="205"/>
      <c r="U2854" s="205"/>
      <c r="V2854" s="205"/>
      <c r="W2854" s="205"/>
      <c r="X2854" s="205"/>
      <c r="Y2854" s="205"/>
      <c r="Z2854" s="205"/>
      <c r="AA2854" s="205"/>
      <c r="AB2854" s="205"/>
      <c r="AC2854" s="205"/>
      <c r="AD2854" s="205"/>
      <c r="AE2854" s="205"/>
      <c r="AF2854" s="205"/>
      <c r="AG2854" s="221">
        <v>2025</v>
      </c>
      <c r="AH2854" s="165"/>
      <c r="AI2854" s="175"/>
      <c r="AJ2854" s="152"/>
      <c r="AK2854" s="15">
        <f t="shared" ca="1" si="679"/>
        <v>2746</v>
      </c>
      <c r="AL2854" s="15" t="s">
        <v>155</v>
      </c>
      <c r="AM2854" s="15" t="str">
        <f t="shared" ca="1" si="677"/>
        <v>2746.</v>
      </c>
      <c r="AN2854" s="222"/>
      <c r="AO2854" s="15"/>
      <c r="AP2854" s="16"/>
    </row>
    <row r="2855" spans="1:42" ht="22.5" hidden="1" customHeight="1" x14ac:dyDescent="0.25">
      <c r="A2855" s="83" t="str">
        <f t="shared" ca="1" si="678"/>
        <v>2747.</v>
      </c>
      <c r="B2855" s="26">
        <v>5038</v>
      </c>
      <c r="C2855" s="313" t="s">
        <v>2169</v>
      </c>
      <c r="D2855" s="26">
        <v>1959</v>
      </c>
      <c r="E2855" s="135" t="s">
        <v>2957</v>
      </c>
      <c r="F2855" s="83" t="s">
        <v>2959</v>
      </c>
      <c r="G2855" s="26">
        <v>2</v>
      </c>
      <c r="H2855" s="26">
        <v>2</v>
      </c>
      <c r="I2855" s="214">
        <v>805.3</v>
      </c>
      <c r="J2855" s="214">
        <v>715.3</v>
      </c>
      <c r="K2855" s="214">
        <v>715.3</v>
      </c>
      <c r="L2855" s="263">
        <v>49</v>
      </c>
      <c r="M2855" s="214">
        <f t="shared" si="675"/>
        <v>225216</v>
      </c>
      <c r="N2855" s="205"/>
      <c r="O2855" s="211"/>
      <c r="P2855" s="205"/>
      <c r="Q2855" s="205">
        <f t="shared" si="676"/>
        <v>225216</v>
      </c>
      <c r="R2855" s="205">
        <v>225216</v>
      </c>
      <c r="S2855" s="219"/>
      <c r="T2855" s="205"/>
      <c r="U2855" s="205"/>
      <c r="V2855" s="205"/>
      <c r="W2855" s="205"/>
      <c r="X2855" s="205"/>
      <c r="Y2855" s="205"/>
      <c r="Z2855" s="205"/>
      <c r="AA2855" s="205"/>
      <c r="AB2855" s="205"/>
      <c r="AC2855" s="205"/>
      <c r="AD2855" s="205"/>
      <c r="AE2855" s="205"/>
      <c r="AF2855" s="205"/>
      <c r="AG2855" s="221">
        <v>2025</v>
      </c>
      <c r="AH2855" s="165"/>
      <c r="AI2855" s="175"/>
      <c r="AJ2855" s="152"/>
      <c r="AK2855" s="15">
        <f t="shared" ca="1" si="679"/>
        <v>2747</v>
      </c>
      <c r="AL2855" s="15" t="s">
        <v>155</v>
      </c>
      <c r="AM2855" s="15" t="str">
        <f t="shared" ca="1" si="677"/>
        <v>2747.</v>
      </c>
      <c r="AN2855" s="222"/>
      <c r="AO2855" s="15"/>
      <c r="AP2855" s="16"/>
    </row>
    <row r="2856" spans="1:42" ht="22.5" hidden="1" customHeight="1" x14ac:dyDescent="0.25">
      <c r="A2856" s="83" t="str">
        <f t="shared" ca="1" si="678"/>
        <v>2748.</v>
      </c>
      <c r="B2856" s="26">
        <v>4303</v>
      </c>
      <c r="C2856" s="242" t="s">
        <v>2170</v>
      </c>
      <c r="D2856" s="26">
        <v>1959</v>
      </c>
      <c r="E2856" s="135" t="s">
        <v>2957</v>
      </c>
      <c r="F2856" s="83" t="s">
        <v>2959</v>
      </c>
      <c r="G2856" s="26">
        <v>2</v>
      </c>
      <c r="H2856" s="26">
        <v>1</v>
      </c>
      <c r="I2856" s="205">
        <v>305.39999999999998</v>
      </c>
      <c r="J2856" s="205">
        <v>280.2</v>
      </c>
      <c r="K2856" s="205">
        <v>280.2</v>
      </c>
      <c r="L2856" s="219">
        <v>19</v>
      </c>
      <c r="M2856" s="214">
        <f t="shared" si="675"/>
        <v>1230483</v>
      </c>
      <c r="N2856" s="205"/>
      <c r="O2856" s="211"/>
      <c r="P2856" s="205"/>
      <c r="Q2856" s="205">
        <f t="shared" si="676"/>
        <v>1230483</v>
      </c>
      <c r="R2856" s="205">
        <v>1230483</v>
      </c>
      <c r="S2856" s="219"/>
      <c r="T2856" s="205"/>
      <c r="U2856" s="205"/>
      <c r="V2856" s="205"/>
      <c r="W2856" s="205"/>
      <c r="X2856" s="205"/>
      <c r="Y2856" s="205"/>
      <c r="Z2856" s="205"/>
      <c r="AA2856" s="205"/>
      <c r="AB2856" s="205"/>
      <c r="AC2856" s="205"/>
      <c r="AD2856" s="205"/>
      <c r="AE2856" s="205"/>
      <c r="AF2856" s="205"/>
      <c r="AG2856" s="221">
        <v>2025</v>
      </c>
      <c r="AH2856" s="159"/>
      <c r="AI2856" s="175"/>
      <c r="AJ2856" s="153"/>
      <c r="AK2856" s="15">
        <f t="shared" ca="1" si="679"/>
        <v>2748</v>
      </c>
      <c r="AL2856" s="15" t="s">
        <v>155</v>
      </c>
      <c r="AM2856" s="15" t="str">
        <f t="shared" ca="1" si="677"/>
        <v>2748.</v>
      </c>
      <c r="AN2856" s="222"/>
      <c r="AO2856" s="15"/>
      <c r="AP2856" s="16"/>
    </row>
    <row r="2857" spans="1:42" ht="23.25" hidden="1" customHeight="1" x14ac:dyDescent="0.25">
      <c r="A2857" s="83" t="str">
        <f t="shared" ca="1" si="678"/>
        <v>2749.</v>
      </c>
      <c r="B2857" s="26">
        <v>4304</v>
      </c>
      <c r="C2857" s="47" t="s">
        <v>2171</v>
      </c>
      <c r="D2857" s="26">
        <v>1959</v>
      </c>
      <c r="E2857" s="135" t="s">
        <v>2957</v>
      </c>
      <c r="F2857" s="83" t="s">
        <v>2959</v>
      </c>
      <c r="G2857" s="26">
        <v>2</v>
      </c>
      <c r="H2857" s="26">
        <v>1</v>
      </c>
      <c r="I2857" s="205">
        <v>489.8</v>
      </c>
      <c r="J2857" s="205">
        <v>446.2</v>
      </c>
      <c r="K2857" s="205">
        <v>446.2</v>
      </c>
      <c r="L2857" s="219">
        <v>31</v>
      </c>
      <c r="M2857" s="214">
        <f t="shared" si="675"/>
        <v>419742</v>
      </c>
      <c r="N2857" s="205"/>
      <c r="O2857" s="211"/>
      <c r="P2857" s="205"/>
      <c r="Q2857" s="205">
        <f t="shared" si="676"/>
        <v>419742</v>
      </c>
      <c r="R2857" s="205">
        <f>166374+253368</f>
        <v>419742</v>
      </c>
      <c r="S2857" s="219"/>
      <c r="T2857" s="205"/>
      <c r="U2857" s="205"/>
      <c r="V2857" s="205"/>
      <c r="W2857" s="205"/>
      <c r="X2857" s="205"/>
      <c r="Y2857" s="205"/>
      <c r="Z2857" s="205"/>
      <c r="AA2857" s="205"/>
      <c r="AB2857" s="205"/>
      <c r="AC2857" s="209"/>
      <c r="AD2857" s="209"/>
      <c r="AE2857" s="205"/>
      <c r="AF2857" s="205"/>
      <c r="AG2857" s="221">
        <v>2025</v>
      </c>
      <c r="AH2857" s="158"/>
      <c r="AI2857" s="175"/>
      <c r="AJ2857" s="152"/>
      <c r="AK2857" s="15">
        <f t="shared" ca="1" si="679"/>
        <v>2749</v>
      </c>
      <c r="AL2857" s="15" t="s">
        <v>155</v>
      </c>
      <c r="AM2857" s="15" t="str">
        <f t="shared" ca="1" si="677"/>
        <v>2749.</v>
      </c>
      <c r="AN2857" s="222"/>
      <c r="AP2857" s="16"/>
    </row>
    <row r="2858" spans="1:42" ht="22.5" hidden="1" customHeight="1" x14ac:dyDescent="0.25">
      <c r="A2858" s="83" t="str">
        <f t="shared" ca="1" si="678"/>
        <v>2750.</v>
      </c>
      <c r="B2858" s="26">
        <v>5264</v>
      </c>
      <c r="C2858" s="242" t="s">
        <v>2172</v>
      </c>
      <c r="D2858" s="26">
        <v>1959</v>
      </c>
      <c r="E2858" s="135" t="s">
        <v>2957</v>
      </c>
      <c r="F2858" s="83" t="s">
        <v>2959</v>
      </c>
      <c r="G2858" s="26">
        <v>2</v>
      </c>
      <c r="H2858" s="26">
        <v>1</v>
      </c>
      <c r="I2858" s="205">
        <v>348.8</v>
      </c>
      <c r="J2858" s="205">
        <v>331.1</v>
      </c>
      <c r="K2858" s="205">
        <v>331.1</v>
      </c>
      <c r="L2858" s="219">
        <v>20</v>
      </c>
      <c r="M2858" s="214">
        <f t="shared" si="675"/>
        <v>408204</v>
      </c>
      <c r="N2858" s="205"/>
      <c r="O2858" s="211"/>
      <c r="P2858" s="205"/>
      <c r="Q2858" s="205">
        <f t="shared" si="676"/>
        <v>408204</v>
      </c>
      <c r="R2858" s="205">
        <v>408204</v>
      </c>
      <c r="S2858" s="219"/>
      <c r="T2858" s="205"/>
      <c r="U2858" s="205"/>
      <c r="V2858" s="205"/>
      <c r="W2858" s="205"/>
      <c r="X2858" s="205"/>
      <c r="Y2858" s="205"/>
      <c r="Z2858" s="205"/>
      <c r="AA2858" s="205"/>
      <c r="AB2858" s="205"/>
      <c r="AC2858" s="205"/>
      <c r="AD2858" s="205"/>
      <c r="AE2858" s="205"/>
      <c r="AF2858" s="205"/>
      <c r="AG2858" s="221">
        <v>2025</v>
      </c>
      <c r="AH2858" s="159"/>
      <c r="AI2858" s="175"/>
      <c r="AJ2858" s="153"/>
      <c r="AK2858" s="15">
        <f t="shared" ca="1" si="679"/>
        <v>2750</v>
      </c>
      <c r="AL2858" s="15" t="s">
        <v>155</v>
      </c>
      <c r="AM2858" s="15" t="str">
        <f t="shared" ca="1" si="677"/>
        <v>2750.</v>
      </c>
      <c r="AN2858" s="222"/>
      <c r="AO2858" s="15"/>
      <c r="AP2858" s="16"/>
    </row>
    <row r="2859" spans="1:42" ht="23.25" hidden="1" customHeight="1" x14ac:dyDescent="0.25">
      <c r="A2859" s="83" t="str">
        <f t="shared" ca="1" si="678"/>
        <v>2751.</v>
      </c>
      <c r="B2859" s="26">
        <v>5298</v>
      </c>
      <c r="C2859" s="47" t="s">
        <v>2173</v>
      </c>
      <c r="D2859" s="26">
        <v>1959</v>
      </c>
      <c r="E2859" s="135" t="s">
        <v>2957</v>
      </c>
      <c r="F2859" s="83" t="s">
        <v>2959</v>
      </c>
      <c r="G2859" s="26">
        <v>2</v>
      </c>
      <c r="H2859" s="26">
        <v>1</v>
      </c>
      <c r="I2859" s="205">
        <v>310.7</v>
      </c>
      <c r="J2859" s="205">
        <v>276.7</v>
      </c>
      <c r="K2859" s="205">
        <v>276.7</v>
      </c>
      <c r="L2859" s="219">
        <v>17</v>
      </c>
      <c r="M2859" s="214">
        <f t="shared" si="675"/>
        <v>657882</v>
      </c>
      <c r="N2859" s="205"/>
      <c r="O2859" s="211"/>
      <c r="P2859" s="205"/>
      <c r="Q2859" s="205">
        <f t="shared" si="676"/>
        <v>657882</v>
      </c>
      <c r="R2859" s="205">
        <v>657882</v>
      </c>
      <c r="S2859" s="219"/>
      <c r="T2859" s="205"/>
      <c r="U2859" s="205"/>
      <c r="V2859" s="205"/>
      <c r="W2859" s="205"/>
      <c r="X2859" s="205"/>
      <c r="Y2859" s="205"/>
      <c r="Z2859" s="205"/>
      <c r="AA2859" s="205"/>
      <c r="AB2859" s="205"/>
      <c r="AC2859" s="209"/>
      <c r="AD2859" s="209"/>
      <c r="AE2859" s="205"/>
      <c r="AF2859" s="205"/>
      <c r="AG2859" s="221">
        <v>2025</v>
      </c>
      <c r="AH2859" s="158"/>
      <c r="AI2859" s="175"/>
      <c r="AJ2859" s="152"/>
      <c r="AK2859" s="15">
        <f t="shared" ca="1" si="679"/>
        <v>2751</v>
      </c>
      <c r="AL2859" s="15" t="s">
        <v>155</v>
      </c>
      <c r="AM2859" s="15" t="str">
        <f t="shared" ca="1" si="677"/>
        <v>2751.</v>
      </c>
      <c r="AN2859" s="222"/>
      <c r="AP2859" s="16"/>
    </row>
    <row r="2860" spans="1:42" ht="22.5" hidden="1" customHeight="1" x14ac:dyDescent="0.25">
      <c r="A2860" s="83" t="str">
        <f t="shared" ca="1" si="678"/>
        <v>2752.</v>
      </c>
      <c r="B2860" s="26">
        <v>4527</v>
      </c>
      <c r="C2860" s="242" t="s">
        <v>2176</v>
      </c>
      <c r="D2860" s="26">
        <v>1959</v>
      </c>
      <c r="E2860" s="135" t="s">
        <v>2957</v>
      </c>
      <c r="F2860" s="83" t="s">
        <v>2959</v>
      </c>
      <c r="G2860" s="26">
        <v>2</v>
      </c>
      <c r="H2860" s="26">
        <v>2</v>
      </c>
      <c r="I2860" s="205">
        <v>599</v>
      </c>
      <c r="J2860" s="205">
        <v>544.1</v>
      </c>
      <c r="K2860" s="205">
        <v>515.5</v>
      </c>
      <c r="L2860" s="219">
        <v>23</v>
      </c>
      <c r="M2860" s="214">
        <f t="shared" si="675"/>
        <v>3549314</v>
      </c>
      <c r="N2860" s="205"/>
      <c r="O2860" s="211"/>
      <c r="P2860" s="205"/>
      <c r="Q2860" s="205">
        <f t="shared" si="676"/>
        <v>3549314</v>
      </c>
      <c r="R2860" s="205">
        <v>3549314</v>
      </c>
      <c r="S2860" s="219"/>
      <c r="T2860" s="205"/>
      <c r="U2860" s="205"/>
      <c r="V2860" s="205"/>
      <c r="W2860" s="205"/>
      <c r="X2860" s="205"/>
      <c r="Y2860" s="205"/>
      <c r="Z2860" s="205"/>
      <c r="AA2860" s="205"/>
      <c r="AB2860" s="205"/>
      <c r="AC2860" s="205"/>
      <c r="AD2860" s="205"/>
      <c r="AE2860" s="205"/>
      <c r="AF2860" s="205"/>
      <c r="AG2860" s="221">
        <v>2025</v>
      </c>
      <c r="AH2860" s="159"/>
      <c r="AI2860" s="175"/>
      <c r="AJ2860" s="153"/>
      <c r="AK2860" s="15">
        <f t="shared" ca="1" si="679"/>
        <v>2752</v>
      </c>
      <c r="AL2860" s="15" t="s">
        <v>155</v>
      </c>
      <c r="AM2860" s="15" t="str">
        <f t="shared" ca="1" si="677"/>
        <v>2752.</v>
      </c>
      <c r="AN2860" s="222"/>
      <c r="AO2860" s="15"/>
      <c r="AP2860" s="16"/>
    </row>
    <row r="2861" spans="1:42" ht="22.5" hidden="1" customHeight="1" x14ac:dyDescent="0.25">
      <c r="A2861" s="83" t="str">
        <f t="shared" ca="1" si="678"/>
        <v>2753.</v>
      </c>
      <c r="B2861" s="26">
        <v>5208</v>
      </c>
      <c r="C2861" s="313" t="s">
        <v>2175</v>
      </c>
      <c r="D2861" s="26">
        <v>1959</v>
      </c>
      <c r="E2861" s="135" t="s">
        <v>2957</v>
      </c>
      <c r="F2861" s="83" t="s">
        <v>2959</v>
      </c>
      <c r="G2861" s="26">
        <v>2</v>
      </c>
      <c r="H2861" s="26">
        <v>1</v>
      </c>
      <c r="I2861" s="214">
        <v>262.89999999999998</v>
      </c>
      <c r="J2861" s="214">
        <v>190.7</v>
      </c>
      <c r="K2861" s="214">
        <v>190.7</v>
      </c>
      <c r="L2861" s="263">
        <v>20</v>
      </c>
      <c r="M2861" s="214">
        <f t="shared" si="675"/>
        <v>423927.79</v>
      </c>
      <c r="N2861" s="205"/>
      <c r="O2861" s="211"/>
      <c r="P2861" s="205"/>
      <c r="Q2861" s="205">
        <f t="shared" si="676"/>
        <v>423927.79</v>
      </c>
      <c r="R2861" s="205">
        <v>423927.79</v>
      </c>
      <c r="S2861" s="219"/>
      <c r="T2861" s="205"/>
      <c r="U2861" s="205"/>
      <c r="V2861" s="205"/>
      <c r="W2861" s="205"/>
      <c r="X2861" s="205"/>
      <c r="Y2861" s="205"/>
      <c r="Z2861" s="205"/>
      <c r="AA2861" s="205"/>
      <c r="AB2861" s="205"/>
      <c r="AC2861" s="205"/>
      <c r="AD2861" s="205"/>
      <c r="AE2861" s="205"/>
      <c r="AF2861" s="205"/>
      <c r="AG2861" s="221">
        <v>2025</v>
      </c>
      <c r="AH2861" s="165"/>
      <c r="AI2861" s="175"/>
      <c r="AJ2861" s="152"/>
      <c r="AK2861" s="15">
        <f t="shared" ca="1" si="679"/>
        <v>2753</v>
      </c>
      <c r="AL2861" s="15" t="s">
        <v>155</v>
      </c>
      <c r="AM2861" s="15" t="str">
        <f t="shared" ca="1" si="677"/>
        <v>2753.</v>
      </c>
      <c r="AN2861" s="222"/>
      <c r="AO2861" s="15"/>
      <c r="AP2861" s="16"/>
    </row>
    <row r="2862" spans="1:42" ht="22.5" hidden="1" customHeight="1" x14ac:dyDescent="0.25">
      <c r="A2862" s="83" t="str">
        <f t="shared" ca="1" si="678"/>
        <v>2754.</v>
      </c>
      <c r="B2862" s="26">
        <v>5373</v>
      </c>
      <c r="C2862" s="313" t="s">
        <v>2177</v>
      </c>
      <c r="D2862" s="26">
        <v>1959</v>
      </c>
      <c r="E2862" s="135" t="s">
        <v>2957</v>
      </c>
      <c r="F2862" s="83" t="s">
        <v>2959</v>
      </c>
      <c r="G2862" s="26">
        <v>2</v>
      </c>
      <c r="H2862" s="26">
        <v>1</v>
      </c>
      <c r="I2862" s="205">
        <v>456.1</v>
      </c>
      <c r="J2862" s="205">
        <v>456.1</v>
      </c>
      <c r="K2862" s="205">
        <v>456.1</v>
      </c>
      <c r="L2862" s="219">
        <v>29</v>
      </c>
      <c r="M2862" s="214">
        <f t="shared" ref="M2862:M2923" si="680">R2862+T2862+V2862+X2862+Z2862+AB2862+AE2862+AF2862</f>
        <v>154836</v>
      </c>
      <c r="N2862" s="205"/>
      <c r="O2862" s="211"/>
      <c r="P2862" s="205"/>
      <c r="Q2862" s="205">
        <f t="shared" ref="Q2862:Q2923" si="681">M2862</f>
        <v>154836</v>
      </c>
      <c r="R2862" s="205">
        <v>154836</v>
      </c>
      <c r="S2862" s="219"/>
      <c r="T2862" s="205"/>
      <c r="U2862" s="205"/>
      <c r="V2862" s="205"/>
      <c r="W2862" s="205"/>
      <c r="X2862" s="205"/>
      <c r="Y2862" s="205"/>
      <c r="Z2862" s="205"/>
      <c r="AA2862" s="205"/>
      <c r="AB2862" s="205"/>
      <c r="AC2862" s="205"/>
      <c r="AD2862" s="205"/>
      <c r="AE2862" s="205"/>
      <c r="AF2862" s="205"/>
      <c r="AG2862" s="221">
        <v>2025</v>
      </c>
      <c r="AH2862" s="165"/>
      <c r="AI2862" s="175"/>
      <c r="AJ2862" s="152"/>
      <c r="AK2862" s="15">
        <f t="shared" ca="1" si="679"/>
        <v>2754</v>
      </c>
      <c r="AL2862" s="15" t="s">
        <v>155</v>
      </c>
      <c r="AM2862" s="15" t="str">
        <f t="shared" ca="1" si="677"/>
        <v>2754.</v>
      </c>
      <c r="AN2862" s="222"/>
      <c r="AO2862" s="15"/>
      <c r="AP2862" s="16"/>
    </row>
    <row r="2863" spans="1:42" ht="22.5" hidden="1" customHeight="1" x14ac:dyDescent="0.25">
      <c r="A2863" s="83" t="str">
        <f t="shared" ca="1" si="678"/>
        <v>2755.</v>
      </c>
      <c r="B2863" s="26">
        <v>4329</v>
      </c>
      <c r="C2863" s="252" t="s">
        <v>2178</v>
      </c>
      <c r="D2863" s="26">
        <v>1960</v>
      </c>
      <c r="E2863" s="135" t="s">
        <v>2957</v>
      </c>
      <c r="F2863" s="83" t="s">
        <v>2959</v>
      </c>
      <c r="G2863" s="26">
        <v>4</v>
      </c>
      <c r="H2863" s="26">
        <v>2</v>
      </c>
      <c r="I2863" s="214">
        <v>1356</v>
      </c>
      <c r="J2863" s="205">
        <v>1262.5</v>
      </c>
      <c r="K2863" s="214">
        <v>1262.5</v>
      </c>
      <c r="L2863" s="263">
        <v>51</v>
      </c>
      <c r="M2863" s="214">
        <f t="shared" si="680"/>
        <v>4288110</v>
      </c>
      <c r="N2863" s="205"/>
      <c r="O2863" s="211"/>
      <c r="P2863" s="205"/>
      <c r="Q2863" s="205">
        <f t="shared" si="681"/>
        <v>4288110</v>
      </c>
      <c r="R2863" s="205"/>
      <c r="S2863" s="219"/>
      <c r="T2863" s="205"/>
      <c r="U2863" s="205">
        <v>570</v>
      </c>
      <c r="V2863" s="205">
        <f>U2863*7523</f>
        <v>4288110</v>
      </c>
      <c r="W2863" s="205"/>
      <c r="X2863" s="205"/>
      <c r="Y2863" s="205"/>
      <c r="Z2863" s="205"/>
      <c r="AA2863" s="205"/>
      <c r="AB2863" s="205"/>
      <c r="AC2863" s="205"/>
      <c r="AD2863" s="205"/>
      <c r="AE2863" s="205"/>
      <c r="AF2863" s="205"/>
      <c r="AG2863" s="221">
        <v>2025</v>
      </c>
      <c r="AH2863" s="165"/>
      <c r="AI2863" s="175"/>
      <c r="AJ2863" s="218"/>
      <c r="AK2863" s="15">
        <f t="shared" ca="1" si="679"/>
        <v>2755</v>
      </c>
      <c r="AL2863" s="15" t="s">
        <v>155</v>
      </c>
      <c r="AM2863" s="15" t="str">
        <f t="shared" ca="1" si="677"/>
        <v>2755.</v>
      </c>
      <c r="AN2863" s="222"/>
      <c r="AO2863" s="15"/>
      <c r="AP2863" s="16"/>
    </row>
    <row r="2864" spans="1:42" ht="22.5" hidden="1" customHeight="1" x14ac:dyDescent="0.25">
      <c r="A2864" s="83" t="str">
        <f t="shared" ca="1" si="678"/>
        <v>2756.</v>
      </c>
      <c r="B2864" s="26">
        <v>4389</v>
      </c>
      <c r="C2864" s="242" t="s">
        <v>2179</v>
      </c>
      <c r="D2864" s="26">
        <v>1960</v>
      </c>
      <c r="E2864" s="135" t="s">
        <v>2957</v>
      </c>
      <c r="F2864" s="83" t="s">
        <v>2959</v>
      </c>
      <c r="G2864" s="26">
        <v>2</v>
      </c>
      <c r="H2864" s="26">
        <v>1</v>
      </c>
      <c r="I2864" s="205">
        <v>300.7</v>
      </c>
      <c r="J2864" s="205">
        <v>277.10000000000002</v>
      </c>
      <c r="K2864" s="205">
        <v>277.10000000000002</v>
      </c>
      <c r="L2864" s="219">
        <v>14</v>
      </c>
      <c r="M2864" s="205">
        <f t="shared" si="680"/>
        <v>852810</v>
      </c>
      <c r="N2864" s="205"/>
      <c r="O2864" s="211"/>
      <c r="P2864" s="205"/>
      <c r="Q2864" s="205">
        <f t="shared" si="681"/>
        <v>852810</v>
      </c>
      <c r="R2864" s="205">
        <v>852810</v>
      </c>
      <c r="S2864" s="219"/>
      <c r="T2864" s="205"/>
      <c r="U2864" s="205"/>
      <c r="V2864" s="205"/>
      <c r="W2864" s="205"/>
      <c r="X2864" s="205"/>
      <c r="Y2864" s="205"/>
      <c r="Z2864" s="205"/>
      <c r="AA2864" s="205"/>
      <c r="AB2864" s="205"/>
      <c r="AC2864" s="205"/>
      <c r="AD2864" s="205"/>
      <c r="AE2864" s="205"/>
      <c r="AF2864" s="205"/>
      <c r="AG2864" s="221">
        <v>2025</v>
      </c>
      <c r="AH2864" s="159"/>
      <c r="AI2864" s="175"/>
      <c r="AJ2864" s="153"/>
      <c r="AK2864" s="15">
        <f t="shared" ca="1" si="679"/>
        <v>2756</v>
      </c>
      <c r="AL2864" s="15" t="s">
        <v>155</v>
      </c>
      <c r="AM2864" s="15" t="str">
        <f t="shared" ca="1" si="677"/>
        <v>2756.</v>
      </c>
      <c r="AN2864" s="222"/>
      <c r="AO2864" s="15"/>
      <c r="AP2864" s="16"/>
    </row>
    <row r="2865" spans="1:42" ht="22.5" hidden="1" customHeight="1" x14ac:dyDescent="0.25">
      <c r="A2865" s="83" t="str">
        <f t="shared" ca="1" si="678"/>
        <v>2757.</v>
      </c>
      <c r="B2865" s="26">
        <v>4442</v>
      </c>
      <c r="C2865" s="252" t="s">
        <v>2180</v>
      </c>
      <c r="D2865" s="26">
        <v>1960</v>
      </c>
      <c r="E2865" s="135" t="s">
        <v>2957</v>
      </c>
      <c r="F2865" s="83" t="s">
        <v>2959</v>
      </c>
      <c r="G2865" s="26">
        <v>4</v>
      </c>
      <c r="H2865" s="26">
        <v>3</v>
      </c>
      <c r="I2865" s="214">
        <v>2808.6</v>
      </c>
      <c r="J2865" s="205">
        <v>1824.4</v>
      </c>
      <c r="K2865" s="214">
        <v>1824.4</v>
      </c>
      <c r="L2865" s="263">
        <v>89</v>
      </c>
      <c r="M2865" s="214">
        <f t="shared" si="680"/>
        <v>3541500</v>
      </c>
      <c r="N2865" s="205"/>
      <c r="O2865" s="211"/>
      <c r="P2865" s="205"/>
      <c r="Q2865" s="205">
        <f t="shared" si="681"/>
        <v>3541500</v>
      </c>
      <c r="R2865" s="205"/>
      <c r="S2865" s="219"/>
      <c r="T2865" s="205"/>
      <c r="U2865" s="205"/>
      <c r="V2865" s="205"/>
      <c r="W2865" s="205"/>
      <c r="X2865" s="205"/>
      <c r="Y2865" s="205">
        <v>1125</v>
      </c>
      <c r="Z2865" s="205">
        <f>Y2865*3148</f>
        <v>3541500</v>
      </c>
      <c r="AA2865" s="205"/>
      <c r="AB2865" s="205"/>
      <c r="AC2865" s="205"/>
      <c r="AD2865" s="205"/>
      <c r="AE2865" s="205"/>
      <c r="AF2865" s="205"/>
      <c r="AG2865" s="221">
        <v>2025</v>
      </c>
      <c r="AH2865" s="165"/>
      <c r="AI2865" s="175"/>
      <c r="AJ2865" s="153"/>
      <c r="AK2865" s="15">
        <f t="shared" ca="1" si="679"/>
        <v>2757</v>
      </c>
      <c r="AL2865" s="15" t="s">
        <v>155</v>
      </c>
      <c r="AM2865" s="15" t="str">
        <f t="shared" ca="1" si="677"/>
        <v>2757.</v>
      </c>
      <c r="AN2865" s="222"/>
      <c r="AO2865" s="15"/>
      <c r="AP2865" s="16"/>
    </row>
    <row r="2866" spans="1:42" ht="22.5" hidden="1" customHeight="1" x14ac:dyDescent="0.25">
      <c r="A2866" s="83" t="str">
        <f t="shared" ca="1" si="678"/>
        <v>2758.</v>
      </c>
      <c r="B2866" s="26">
        <v>4963</v>
      </c>
      <c r="C2866" s="252" t="s">
        <v>2182</v>
      </c>
      <c r="D2866" s="26">
        <v>1960</v>
      </c>
      <c r="E2866" s="135" t="s">
        <v>2957</v>
      </c>
      <c r="F2866" s="83" t="s">
        <v>2959</v>
      </c>
      <c r="G2866" s="26">
        <v>3</v>
      </c>
      <c r="H2866" s="26">
        <v>4</v>
      </c>
      <c r="I2866" s="205">
        <v>2751.7</v>
      </c>
      <c r="J2866" s="205">
        <v>2666.7</v>
      </c>
      <c r="K2866" s="205">
        <v>1990.4</v>
      </c>
      <c r="L2866" s="219">
        <v>77</v>
      </c>
      <c r="M2866" s="214">
        <f t="shared" si="680"/>
        <v>1629060</v>
      </c>
      <c r="N2866" s="205"/>
      <c r="O2866" s="211"/>
      <c r="P2866" s="205"/>
      <c r="Q2866" s="205">
        <f t="shared" si="681"/>
        <v>1629060</v>
      </c>
      <c r="R2866" s="205">
        <v>1629060</v>
      </c>
      <c r="S2866" s="219"/>
      <c r="T2866" s="205"/>
      <c r="U2866" s="205"/>
      <c r="V2866" s="205"/>
      <c r="W2866" s="205"/>
      <c r="X2866" s="205"/>
      <c r="Y2866" s="205"/>
      <c r="Z2866" s="205"/>
      <c r="AA2866" s="205"/>
      <c r="AB2866" s="205"/>
      <c r="AC2866" s="205"/>
      <c r="AD2866" s="205"/>
      <c r="AE2866" s="205"/>
      <c r="AF2866" s="205"/>
      <c r="AG2866" s="221">
        <v>2025</v>
      </c>
      <c r="AH2866" s="165"/>
      <c r="AI2866" s="175"/>
      <c r="AJ2866" s="152"/>
      <c r="AK2866" s="15">
        <f t="shared" ca="1" si="679"/>
        <v>2758</v>
      </c>
      <c r="AL2866" s="15" t="s">
        <v>155</v>
      </c>
      <c r="AM2866" s="15" t="str">
        <f t="shared" ca="1" si="677"/>
        <v>2758.</v>
      </c>
      <c r="AN2866" s="222"/>
      <c r="AO2866" s="15"/>
      <c r="AP2866" s="16"/>
    </row>
    <row r="2867" spans="1:42" ht="22.5" hidden="1" customHeight="1" x14ac:dyDescent="0.25">
      <c r="A2867" s="83" t="str">
        <f t="shared" ca="1" si="678"/>
        <v>2759.</v>
      </c>
      <c r="B2867" s="26">
        <v>5041</v>
      </c>
      <c r="C2867" s="242" t="s">
        <v>2183</v>
      </c>
      <c r="D2867" s="26">
        <v>1960</v>
      </c>
      <c r="E2867" s="135" t="s">
        <v>2957</v>
      </c>
      <c r="F2867" s="83" t="s">
        <v>2959</v>
      </c>
      <c r="G2867" s="26">
        <v>2</v>
      </c>
      <c r="H2867" s="26">
        <v>2</v>
      </c>
      <c r="I2867" s="205">
        <v>622.1</v>
      </c>
      <c r="J2867" s="205">
        <v>564.9</v>
      </c>
      <c r="K2867" s="205">
        <v>564.9</v>
      </c>
      <c r="L2867" s="219">
        <v>31</v>
      </c>
      <c r="M2867" s="214">
        <f t="shared" si="680"/>
        <v>1721864</v>
      </c>
      <c r="N2867" s="205"/>
      <c r="O2867" s="211"/>
      <c r="P2867" s="205"/>
      <c r="Q2867" s="205">
        <f t="shared" si="681"/>
        <v>1721864</v>
      </c>
      <c r="R2867" s="205">
        <v>1721864</v>
      </c>
      <c r="S2867" s="219"/>
      <c r="T2867" s="205"/>
      <c r="U2867" s="205"/>
      <c r="V2867" s="205"/>
      <c r="W2867" s="205"/>
      <c r="X2867" s="205"/>
      <c r="Y2867" s="205"/>
      <c r="Z2867" s="205"/>
      <c r="AA2867" s="205"/>
      <c r="AB2867" s="205"/>
      <c r="AC2867" s="205"/>
      <c r="AD2867" s="205"/>
      <c r="AE2867" s="205"/>
      <c r="AF2867" s="205"/>
      <c r="AG2867" s="221">
        <v>2025</v>
      </c>
      <c r="AH2867" s="159"/>
      <c r="AI2867" s="175"/>
      <c r="AJ2867" s="153"/>
      <c r="AK2867" s="15">
        <f t="shared" ca="1" si="679"/>
        <v>2759</v>
      </c>
      <c r="AL2867" s="15" t="s">
        <v>155</v>
      </c>
      <c r="AM2867" s="15" t="str">
        <f t="shared" ca="1" si="677"/>
        <v>2759.</v>
      </c>
      <c r="AN2867" s="222"/>
      <c r="AO2867" s="15"/>
      <c r="AP2867" s="16"/>
    </row>
    <row r="2868" spans="1:42" ht="22.5" hidden="1" customHeight="1" x14ac:dyDescent="0.25">
      <c r="A2868" s="83" t="str">
        <f t="shared" ca="1" si="678"/>
        <v>2760.</v>
      </c>
      <c r="B2868" s="26">
        <v>5112</v>
      </c>
      <c r="C2868" s="242" t="s">
        <v>2184</v>
      </c>
      <c r="D2868" s="26">
        <v>1960</v>
      </c>
      <c r="E2868" s="135" t="s">
        <v>2957</v>
      </c>
      <c r="F2868" s="83" t="s">
        <v>2959</v>
      </c>
      <c r="G2868" s="26">
        <v>2</v>
      </c>
      <c r="H2868" s="26">
        <v>1</v>
      </c>
      <c r="I2868" s="205">
        <v>300.89999999999998</v>
      </c>
      <c r="J2868" s="205">
        <v>277.60000000000002</v>
      </c>
      <c r="K2868" s="205">
        <v>277.60000000000002</v>
      </c>
      <c r="L2868" s="219">
        <v>11</v>
      </c>
      <c r="M2868" s="214">
        <f t="shared" si="680"/>
        <v>1137080</v>
      </c>
      <c r="N2868" s="205"/>
      <c r="O2868" s="211"/>
      <c r="P2868" s="205"/>
      <c r="Q2868" s="205">
        <f t="shared" si="681"/>
        <v>1137080</v>
      </c>
      <c r="R2868" s="205">
        <v>1137080</v>
      </c>
      <c r="S2868" s="219"/>
      <c r="T2868" s="205"/>
      <c r="U2868" s="205"/>
      <c r="V2868" s="205"/>
      <c r="W2868" s="205"/>
      <c r="X2868" s="205"/>
      <c r="Y2868" s="205"/>
      <c r="Z2868" s="205"/>
      <c r="AA2868" s="205"/>
      <c r="AB2868" s="205"/>
      <c r="AC2868" s="205"/>
      <c r="AD2868" s="205"/>
      <c r="AE2868" s="205"/>
      <c r="AF2868" s="205"/>
      <c r="AG2868" s="221">
        <v>2025</v>
      </c>
      <c r="AH2868" s="159"/>
      <c r="AI2868" s="175"/>
      <c r="AJ2868" s="153"/>
      <c r="AK2868" s="15">
        <f t="shared" ca="1" si="679"/>
        <v>2760</v>
      </c>
      <c r="AL2868" s="15" t="s">
        <v>155</v>
      </c>
      <c r="AM2868" s="15" t="str">
        <f t="shared" ca="1" si="677"/>
        <v>2760.</v>
      </c>
      <c r="AN2868" s="222"/>
      <c r="AO2868" s="15"/>
      <c r="AP2868" s="16"/>
    </row>
    <row r="2869" spans="1:42" ht="22.5" hidden="1" customHeight="1" x14ac:dyDescent="0.25">
      <c r="A2869" s="83" t="str">
        <f t="shared" ca="1" si="678"/>
        <v>2761.</v>
      </c>
      <c r="B2869" s="26">
        <v>5113</v>
      </c>
      <c r="C2869" s="242" t="s">
        <v>2185</v>
      </c>
      <c r="D2869" s="26">
        <v>1960</v>
      </c>
      <c r="E2869" s="135" t="s">
        <v>2957</v>
      </c>
      <c r="F2869" s="83" t="s">
        <v>2959</v>
      </c>
      <c r="G2869" s="26">
        <v>2</v>
      </c>
      <c r="H2869" s="26">
        <v>1</v>
      </c>
      <c r="I2869" s="205">
        <v>280.39999999999998</v>
      </c>
      <c r="J2869" s="205">
        <v>280.39999999999998</v>
      </c>
      <c r="K2869" s="205">
        <v>280.39999999999998</v>
      </c>
      <c r="L2869" s="219">
        <v>34</v>
      </c>
      <c r="M2869" s="214">
        <f t="shared" si="680"/>
        <v>449593.31</v>
      </c>
      <c r="N2869" s="205"/>
      <c r="O2869" s="211"/>
      <c r="P2869" s="205"/>
      <c r="Q2869" s="205">
        <f t="shared" si="681"/>
        <v>449593.31</v>
      </c>
      <c r="R2869" s="205">
        <v>449593.31</v>
      </c>
      <c r="S2869" s="219"/>
      <c r="T2869" s="205"/>
      <c r="U2869" s="205"/>
      <c r="V2869" s="205"/>
      <c r="W2869" s="205"/>
      <c r="X2869" s="205"/>
      <c r="Y2869" s="205"/>
      <c r="Z2869" s="205"/>
      <c r="AA2869" s="205"/>
      <c r="AB2869" s="205"/>
      <c r="AC2869" s="205"/>
      <c r="AD2869" s="205"/>
      <c r="AE2869" s="205"/>
      <c r="AF2869" s="205"/>
      <c r="AG2869" s="221">
        <v>2025</v>
      </c>
      <c r="AH2869" s="159"/>
      <c r="AI2869" s="175"/>
      <c r="AJ2869" s="153"/>
      <c r="AK2869" s="15">
        <f t="shared" ca="1" si="679"/>
        <v>2761</v>
      </c>
      <c r="AL2869" s="15" t="s">
        <v>155</v>
      </c>
      <c r="AM2869" s="15" t="str">
        <f t="shared" ca="1" si="677"/>
        <v>2761.</v>
      </c>
      <c r="AN2869" s="222"/>
      <c r="AO2869" s="15"/>
      <c r="AP2869" s="16"/>
    </row>
    <row r="2870" spans="1:42" ht="22.5" hidden="1" customHeight="1" x14ac:dyDescent="0.25">
      <c r="A2870" s="83" t="str">
        <f t="shared" ca="1" si="678"/>
        <v>2762.</v>
      </c>
      <c r="B2870" s="26">
        <v>4837</v>
      </c>
      <c r="C2870" s="242" t="s">
        <v>2186</v>
      </c>
      <c r="D2870" s="26">
        <v>1960</v>
      </c>
      <c r="E2870" s="135" t="s">
        <v>2957</v>
      </c>
      <c r="F2870" s="83" t="s">
        <v>2959</v>
      </c>
      <c r="G2870" s="26">
        <v>3</v>
      </c>
      <c r="H2870" s="26">
        <v>2</v>
      </c>
      <c r="I2870" s="205">
        <v>1261.73</v>
      </c>
      <c r="J2870" s="205">
        <v>1199.0999999999999</v>
      </c>
      <c r="K2870" s="205">
        <v>786.2</v>
      </c>
      <c r="L2870" s="219">
        <v>47</v>
      </c>
      <c r="M2870" s="214">
        <f t="shared" si="680"/>
        <v>4946980</v>
      </c>
      <c r="N2870" s="205"/>
      <c r="O2870" s="211"/>
      <c r="P2870" s="205"/>
      <c r="Q2870" s="205">
        <f t="shared" si="681"/>
        <v>4946980</v>
      </c>
      <c r="R2870" s="205">
        <f>4061000+885980</f>
        <v>4946980</v>
      </c>
      <c r="S2870" s="219"/>
      <c r="T2870" s="205"/>
      <c r="U2870" s="205"/>
      <c r="V2870" s="205"/>
      <c r="W2870" s="205"/>
      <c r="X2870" s="205"/>
      <c r="Y2870" s="205"/>
      <c r="Z2870" s="205"/>
      <c r="AA2870" s="205"/>
      <c r="AB2870" s="205"/>
      <c r="AC2870" s="205"/>
      <c r="AD2870" s="205"/>
      <c r="AE2870" s="205"/>
      <c r="AF2870" s="205"/>
      <c r="AG2870" s="221">
        <v>2025</v>
      </c>
      <c r="AH2870" s="159"/>
      <c r="AI2870" s="175"/>
      <c r="AJ2870" s="153"/>
      <c r="AK2870" s="15">
        <f t="shared" ca="1" si="679"/>
        <v>2762</v>
      </c>
      <c r="AL2870" s="15" t="s">
        <v>155</v>
      </c>
      <c r="AM2870" s="15" t="str">
        <f t="shared" ca="1" si="677"/>
        <v>2762.</v>
      </c>
      <c r="AN2870" s="222"/>
      <c r="AO2870" s="15"/>
      <c r="AP2870" s="16"/>
    </row>
    <row r="2871" spans="1:42" ht="22.5" hidden="1" customHeight="1" x14ac:dyDescent="0.25">
      <c r="A2871" s="83" t="str">
        <f t="shared" ca="1" si="678"/>
        <v>2763.</v>
      </c>
      <c r="B2871" s="26">
        <v>5177</v>
      </c>
      <c r="C2871" s="252" t="s">
        <v>2187</v>
      </c>
      <c r="D2871" s="26">
        <v>1960</v>
      </c>
      <c r="E2871" s="135" t="s">
        <v>2957</v>
      </c>
      <c r="F2871" s="83" t="s">
        <v>2959</v>
      </c>
      <c r="G2871" s="26">
        <v>2</v>
      </c>
      <c r="H2871" s="26">
        <v>2</v>
      </c>
      <c r="I2871" s="205">
        <v>555.20000000000005</v>
      </c>
      <c r="J2871" s="205">
        <v>356</v>
      </c>
      <c r="K2871" s="205">
        <v>356</v>
      </c>
      <c r="L2871" s="219">
        <v>38</v>
      </c>
      <c r="M2871" s="214">
        <f t="shared" si="680"/>
        <v>271479.12</v>
      </c>
      <c r="N2871" s="205"/>
      <c r="O2871" s="211"/>
      <c r="P2871" s="205"/>
      <c r="Q2871" s="205">
        <f t="shared" si="681"/>
        <v>271479.12</v>
      </c>
      <c r="R2871" s="205">
        <v>271479.12</v>
      </c>
      <c r="S2871" s="219"/>
      <c r="T2871" s="205"/>
      <c r="U2871" s="205"/>
      <c r="V2871" s="205"/>
      <c r="W2871" s="205"/>
      <c r="X2871" s="205"/>
      <c r="Y2871" s="205"/>
      <c r="Z2871" s="205"/>
      <c r="AA2871" s="205"/>
      <c r="AB2871" s="205"/>
      <c r="AC2871" s="205"/>
      <c r="AD2871" s="205"/>
      <c r="AE2871" s="205"/>
      <c r="AF2871" s="205"/>
      <c r="AG2871" s="221">
        <v>2025</v>
      </c>
      <c r="AH2871" s="165"/>
      <c r="AI2871" s="175"/>
      <c r="AJ2871" s="152"/>
      <c r="AK2871" s="15">
        <f t="shared" ca="1" si="679"/>
        <v>2763</v>
      </c>
      <c r="AL2871" s="15" t="s">
        <v>155</v>
      </c>
      <c r="AM2871" s="15" t="str">
        <f t="shared" ca="1" si="677"/>
        <v>2763.</v>
      </c>
      <c r="AN2871" s="222"/>
      <c r="AO2871" s="15"/>
      <c r="AP2871" s="16"/>
    </row>
    <row r="2872" spans="1:42" ht="22.5" hidden="1" customHeight="1" x14ac:dyDescent="0.25">
      <c r="A2872" s="83" t="str">
        <f t="shared" ca="1" si="678"/>
        <v>2764.</v>
      </c>
      <c r="B2872" s="26">
        <v>4560</v>
      </c>
      <c r="C2872" s="242" t="s">
        <v>2188</v>
      </c>
      <c r="D2872" s="26">
        <v>1961</v>
      </c>
      <c r="E2872" s="135" t="s">
        <v>2957</v>
      </c>
      <c r="F2872" s="83" t="s">
        <v>2959</v>
      </c>
      <c r="G2872" s="26">
        <v>4</v>
      </c>
      <c r="H2872" s="26">
        <v>2</v>
      </c>
      <c r="I2872" s="205">
        <v>1394.3</v>
      </c>
      <c r="J2872" s="205">
        <v>1257.5999999999999</v>
      </c>
      <c r="K2872" s="205">
        <v>1257.5999999999999</v>
      </c>
      <c r="L2872" s="219">
        <v>68</v>
      </c>
      <c r="M2872" s="214">
        <f t="shared" si="680"/>
        <v>3005140</v>
      </c>
      <c r="N2872" s="205"/>
      <c r="O2872" s="211"/>
      <c r="P2872" s="205"/>
      <c r="Q2872" s="205">
        <f t="shared" si="681"/>
        <v>3005140</v>
      </c>
      <c r="R2872" s="205">
        <v>3005140</v>
      </c>
      <c r="S2872" s="219"/>
      <c r="T2872" s="205"/>
      <c r="U2872" s="205"/>
      <c r="V2872" s="205"/>
      <c r="W2872" s="205"/>
      <c r="X2872" s="205"/>
      <c r="Y2872" s="205"/>
      <c r="Z2872" s="205"/>
      <c r="AA2872" s="205"/>
      <c r="AB2872" s="205"/>
      <c r="AC2872" s="205"/>
      <c r="AD2872" s="205"/>
      <c r="AE2872" s="205"/>
      <c r="AF2872" s="205"/>
      <c r="AG2872" s="221">
        <v>2025</v>
      </c>
      <c r="AH2872" s="159"/>
      <c r="AI2872" s="175"/>
      <c r="AJ2872" s="153"/>
      <c r="AK2872" s="15">
        <f t="shared" ca="1" si="679"/>
        <v>2764</v>
      </c>
      <c r="AL2872" s="15" t="s">
        <v>155</v>
      </c>
      <c r="AM2872" s="15" t="str">
        <f t="shared" ca="1" si="677"/>
        <v>2764.</v>
      </c>
      <c r="AN2872" s="222"/>
      <c r="AO2872" s="15"/>
      <c r="AP2872" s="16"/>
    </row>
    <row r="2873" spans="1:42" ht="22.5" hidden="1" customHeight="1" x14ac:dyDescent="0.25">
      <c r="A2873" s="83" t="str">
        <f t="shared" ca="1" si="678"/>
        <v>2765.</v>
      </c>
      <c r="B2873" s="26">
        <v>4156</v>
      </c>
      <c r="C2873" s="242" t="s">
        <v>2189</v>
      </c>
      <c r="D2873" s="26">
        <v>1961</v>
      </c>
      <c r="E2873" s="135" t="s">
        <v>2957</v>
      </c>
      <c r="F2873" s="83" t="s">
        <v>2959</v>
      </c>
      <c r="G2873" s="26">
        <v>4</v>
      </c>
      <c r="H2873" s="26">
        <v>5</v>
      </c>
      <c r="I2873" s="205">
        <v>3211.4</v>
      </c>
      <c r="J2873" s="205">
        <v>2446.1999999999998</v>
      </c>
      <c r="K2873" s="205">
        <v>1581.2</v>
      </c>
      <c r="L2873" s="219">
        <v>98</v>
      </c>
      <c r="M2873" s="214">
        <f t="shared" si="680"/>
        <v>2762388.27</v>
      </c>
      <c r="N2873" s="205"/>
      <c r="O2873" s="211"/>
      <c r="P2873" s="205"/>
      <c r="Q2873" s="205">
        <f t="shared" si="681"/>
        <v>2762388.27</v>
      </c>
      <c r="R2873" s="205">
        <f>1192069.71+1570318.56</f>
        <v>2762388.27</v>
      </c>
      <c r="S2873" s="219"/>
      <c r="T2873" s="205"/>
      <c r="U2873" s="205"/>
      <c r="V2873" s="205"/>
      <c r="W2873" s="205"/>
      <c r="X2873" s="205"/>
      <c r="Y2873" s="205"/>
      <c r="Z2873" s="205"/>
      <c r="AA2873" s="205"/>
      <c r="AB2873" s="205"/>
      <c r="AC2873" s="205"/>
      <c r="AD2873" s="205"/>
      <c r="AE2873" s="205"/>
      <c r="AF2873" s="205"/>
      <c r="AG2873" s="221">
        <v>2025</v>
      </c>
      <c r="AH2873" s="159"/>
      <c r="AI2873" s="175"/>
      <c r="AJ2873" s="153"/>
      <c r="AK2873" s="15">
        <f t="shared" ca="1" si="679"/>
        <v>2765</v>
      </c>
      <c r="AL2873" s="15" t="s">
        <v>155</v>
      </c>
      <c r="AM2873" s="15" t="str">
        <f t="shared" ca="1" si="677"/>
        <v>2765.</v>
      </c>
      <c r="AN2873" s="222"/>
      <c r="AO2873" s="15"/>
      <c r="AP2873" s="16"/>
    </row>
    <row r="2874" spans="1:42" ht="22.5" hidden="1" customHeight="1" x14ac:dyDescent="0.25">
      <c r="A2874" s="83" t="str">
        <f t="shared" ca="1" si="678"/>
        <v>2766.</v>
      </c>
      <c r="B2874" s="26">
        <v>5114</v>
      </c>
      <c r="C2874" s="313" t="s">
        <v>2190</v>
      </c>
      <c r="D2874" s="26">
        <v>1961</v>
      </c>
      <c r="E2874" s="135" t="s">
        <v>2957</v>
      </c>
      <c r="F2874" s="83" t="s">
        <v>2959</v>
      </c>
      <c r="G2874" s="26">
        <v>4</v>
      </c>
      <c r="H2874" s="26">
        <v>4</v>
      </c>
      <c r="I2874" s="214">
        <v>2728.7</v>
      </c>
      <c r="J2874" s="205">
        <v>2602.1999999999998</v>
      </c>
      <c r="K2874" s="214">
        <v>2459.4</v>
      </c>
      <c r="L2874" s="263">
        <v>102</v>
      </c>
      <c r="M2874" s="214">
        <f t="shared" si="680"/>
        <v>2072050</v>
      </c>
      <c r="N2874" s="205"/>
      <c r="O2874" s="211"/>
      <c r="P2874" s="205"/>
      <c r="Q2874" s="205">
        <f t="shared" si="681"/>
        <v>2072050</v>
      </c>
      <c r="R2874" s="205">
        <v>2072050</v>
      </c>
      <c r="S2874" s="219"/>
      <c r="T2874" s="205"/>
      <c r="U2874" s="205"/>
      <c r="V2874" s="205"/>
      <c r="W2874" s="205"/>
      <c r="X2874" s="205"/>
      <c r="Y2874" s="205"/>
      <c r="Z2874" s="205"/>
      <c r="AA2874" s="205"/>
      <c r="AB2874" s="205"/>
      <c r="AC2874" s="205"/>
      <c r="AD2874" s="205"/>
      <c r="AE2874" s="205"/>
      <c r="AF2874" s="205"/>
      <c r="AG2874" s="221">
        <v>2025</v>
      </c>
      <c r="AH2874" s="165"/>
      <c r="AI2874" s="175"/>
      <c r="AJ2874" s="152"/>
      <c r="AK2874" s="15">
        <f t="shared" ca="1" si="679"/>
        <v>2766</v>
      </c>
      <c r="AL2874" s="15" t="s">
        <v>155</v>
      </c>
      <c r="AM2874" s="15" t="str">
        <f t="shared" ca="1" si="677"/>
        <v>2766.</v>
      </c>
      <c r="AN2874" s="222"/>
      <c r="AO2874" s="15"/>
      <c r="AP2874" s="16"/>
    </row>
    <row r="2875" spans="1:42" ht="22.5" hidden="1" customHeight="1" x14ac:dyDescent="0.25">
      <c r="A2875" s="83" t="str">
        <f t="shared" ca="1" si="678"/>
        <v>2767.</v>
      </c>
      <c r="B2875" s="26">
        <v>5115</v>
      </c>
      <c r="C2875" s="252" t="s">
        <v>2191</v>
      </c>
      <c r="D2875" s="26">
        <v>1961</v>
      </c>
      <c r="E2875" s="135" t="s">
        <v>2957</v>
      </c>
      <c r="F2875" s="83" t="s">
        <v>2959</v>
      </c>
      <c r="G2875" s="26">
        <v>4</v>
      </c>
      <c r="H2875" s="26">
        <v>2</v>
      </c>
      <c r="I2875" s="205">
        <v>1396.1</v>
      </c>
      <c r="J2875" s="205">
        <v>1259.7</v>
      </c>
      <c r="K2875" s="205">
        <v>1259.7</v>
      </c>
      <c r="L2875" s="219">
        <v>42</v>
      </c>
      <c r="M2875" s="205">
        <f t="shared" si="680"/>
        <v>1454520</v>
      </c>
      <c r="N2875" s="205"/>
      <c r="O2875" s="211"/>
      <c r="P2875" s="205"/>
      <c r="Q2875" s="205">
        <f t="shared" si="681"/>
        <v>1454520</v>
      </c>
      <c r="R2875" s="205">
        <v>1454520</v>
      </c>
      <c r="S2875" s="219"/>
      <c r="T2875" s="205"/>
      <c r="U2875" s="205"/>
      <c r="V2875" s="205"/>
      <c r="W2875" s="205"/>
      <c r="X2875" s="205"/>
      <c r="Y2875" s="205"/>
      <c r="Z2875" s="205"/>
      <c r="AA2875" s="205"/>
      <c r="AB2875" s="205"/>
      <c r="AC2875" s="205"/>
      <c r="AD2875" s="205"/>
      <c r="AE2875" s="205"/>
      <c r="AF2875" s="205"/>
      <c r="AG2875" s="221">
        <v>2025</v>
      </c>
      <c r="AH2875" s="165"/>
      <c r="AI2875" s="175"/>
      <c r="AJ2875" s="152"/>
      <c r="AK2875" s="15">
        <f t="shared" ca="1" si="679"/>
        <v>2767</v>
      </c>
      <c r="AL2875" s="15" t="s">
        <v>155</v>
      </c>
      <c r="AM2875" s="15" t="str">
        <f t="shared" ca="1" si="677"/>
        <v>2767.</v>
      </c>
      <c r="AN2875" s="222"/>
      <c r="AO2875" s="15"/>
      <c r="AP2875" s="16"/>
    </row>
    <row r="2876" spans="1:42" ht="22.5" hidden="1" customHeight="1" x14ac:dyDescent="0.25">
      <c r="A2876" s="83" t="str">
        <f t="shared" ca="1" si="678"/>
        <v>2768.</v>
      </c>
      <c r="B2876" s="26">
        <v>5118</v>
      </c>
      <c r="C2876" s="313" t="s">
        <v>2192</v>
      </c>
      <c r="D2876" s="26">
        <v>1961</v>
      </c>
      <c r="E2876" s="135" t="s">
        <v>2957</v>
      </c>
      <c r="F2876" s="83" t="s">
        <v>2959</v>
      </c>
      <c r="G2876" s="26">
        <v>3</v>
      </c>
      <c r="H2876" s="26">
        <v>2</v>
      </c>
      <c r="I2876" s="214">
        <v>1180.8</v>
      </c>
      <c r="J2876" s="214">
        <v>789.9</v>
      </c>
      <c r="K2876" s="214">
        <v>789.9</v>
      </c>
      <c r="L2876" s="263">
        <v>88</v>
      </c>
      <c r="M2876" s="214">
        <f t="shared" si="680"/>
        <v>577397.52</v>
      </c>
      <c r="N2876" s="205"/>
      <c r="O2876" s="211"/>
      <c r="P2876" s="205"/>
      <c r="Q2876" s="205">
        <f t="shared" si="681"/>
        <v>577397.52</v>
      </c>
      <c r="R2876" s="205">
        <v>577397.52</v>
      </c>
      <c r="S2876" s="219"/>
      <c r="T2876" s="205"/>
      <c r="U2876" s="205"/>
      <c r="V2876" s="205"/>
      <c r="W2876" s="205"/>
      <c r="X2876" s="205"/>
      <c r="Y2876" s="205"/>
      <c r="Z2876" s="205"/>
      <c r="AA2876" s="205"/>
      <c r="AB2876" s="205"/>
      <c r="AC2876" s="205"/>
      <c r="AD2876" s="205"/>
      <c r="AE2876" s="205"/>
      <c r="AF2876" s="205"/>
      <c r="AG2876" s="221">
        <v>2025</v>
      </c>
      <c r="AH2876" s="165"/>
      <c r="AI2876" s="175"/>
      <c r="AJ2876" s="152"/>
      <c r="AK2876" s="15">
        <f t="shared" ca="1" si="679"/>
        <v>2768</v>
      </c>
      <c r="AL2876" s="15" t="s">
        <v>155</v>
      </c>
      <c r="AM2876" s="15" t="str">
        <f t="shared" ca="1" si="677"/>
        <v>2768.</v>
      </c>
      <c r="AN2876" s="222"/>
      <c r="AO2876" s="15"/>
      <c r="AP2876" s="16"/>
    </row>
    <row r="2877" spans="1:42" ht="22.5" hidden="1" customHeight="1" x14ac:dyDescent="0.25">
      <c r="A2877" s="83" t="str">
        <f t="shared" ca="1" si="678"/>
        <v>2769.</v>
      </c>
      <c r="B2877" s="26">
        <v>5297</v>
      </c>
      <c r="C2877" s="252" t="s">
        <v>2193</v>
      </c>
      <c r="D2877" s="26">
        <v>1961</v>
      </c>
      <c r="E2877" s="135" t="s">
        <v>2957</v>
      </c>
      <c r="F2877" s="83" t="s">
        <v>2959</v>
      </c>
      <c r="G2877" s="26">
        <v>2</v>
      </c>
      <c r="H2877" s="26">
        <v>2</v>
      </c>
      <c r="I2877" s="205">
        <v>681.4</v>
      </c>
      <c r="J2877" s="205">
        <v>633</v>
      </c>
      <c r="K2877" s="205">
        <v>633</v>
      </c>
      <c r="L2877" s="219">
        <v>32</v>
      </c>
      <c r="M2877" s="214">
        <f t="shared" si="680"/>
        <v>290904</v>
      </c>
      <c r="N2877" s="205"/>
      <c r="O2877" s="211"/>
      <c r="P2877" s="205"/>
      <c r="Q2877" s="205">
        <f t="shared" si="681"/>
        <v>290904</v>
      </c>
      <c r="R2877" s="205">
        <v>290904</v>
      </c>
      <c r="S2877" s="219"/>
      <c r="T2877" s="205"/>
      <c r="U2877" s="205"/>
      <c r="V2877" s="205"/>
      <c r="W2877" s="205"/>
      <c r="X2877" s="205"/>
      <c r="Y2877" s="205"/>
      <c r="Z2877" s="205"/>
      <c r="AA2877" s="205"/>
      <c r="AB2877" s="205"/>
      <c r="AC2877" s="205"/>
      <c r="AD2877" s="205"/>
      <c r="AE2877" s="205"/>
      <c r="AF2877" s="205"/>
      <c r="AG2877" s="221">
        <v>2025</v>
      </c>
      <c r="AH2877" s="165"/>
      <c r="AI2877" s="175"/>
      <c r="AJ2877" s="152"/>
      <c r="AK2877" s="15">
        <f t="shared" ca="1" si="679"/>
        <v>2769</v>
      </c>
      <c r="AL2877" s="15" t="s">
        <v>155</v>
      </c>
      <c r="AM2877" s="15" t="str">
        <f t="shared" ca="1" si="677"/>
        <v>2769.</v>
      </c>
      <c r="AN2877" s="222"/>
      <c r="AO2877" s="15"/>
      <c r="AP2877" s="16"/>
    </row>
    <row r="2878" spans="1:42" ht="22.5" hidden="1" customHeight="1" x14ac:dyDescent="0.25">
      <c r="A2878" s="83" t="str">
        <f t="shared" ca="1" si="678"/>
        <v>2770.</v>
      </c>
      <c r="B2878" s="26">
        <v>4827</v>
      </c>
      <c r="C2878" s="252" t="s">
        <v>2194</v>
      </c>
      <c r="D2878" s="26">
        <v>1961</v>
      </c>
      <c r="E2878" s="135" t="s">
        <v>2957</v>
      </c>
      <c r="F2878" s="83" t="s">
        <v>2959</v>
      </c>
      <c r="G2878" s="26">
        <v>4</v>
      </c>
      <c r="H2878" s="26">
        <v>7</v>
      </c>
      <c r="I2878" s="214">
        <v>5206.83</v>
      </c>
      <c r="J2878" s="205">
        <v>4655.93</v>
      </c>
      <c r="K2878" s="214">
        <v>3468.93</v>
      </c>
      <c r="L2878" s="263">
        <v>136</v>
      </c>
      <c r="M2878" s="214">
        <f t="shared" si="680"/>
        <v>2721360</v>
      </c>
      <c r="N2878" s="205"/>
      <c r="O2878" s="211"/>
      <c r="P2878" s="205"/>
      <c r="Q2878" s="205">
        <f t="shared" si="681"/>
        <v>2721360</v>
      </c>
      <c r="R2878" s="205">
        <v>2721360</v>
      </c>
      <c r="S2878" s="219"/>
      <c r="T2878" s="205"/>
      <c r="U2878" s="205"/>
      <c r="V2878" s="205"/>
      <c r="W2878" s="205"/>
      <c r="X2878" s="205"/>
      <c r="Y2878" s="205"/>
      <c r="Z2878" s="205"/>
      <c r="AA2878" s="205"/>
      <c r="AB2878" s="205"/>
      <c r="AC2878" s="209"/>
      <c r="AD2878" s="209"/>
      <c r="AE2878" s="205"/>
      <c r="AF2878" s="205"/>
      <c r="AG2878" s="221">
        <v>2025</v>
      </c>
      <c r="AH2878" s="158"/>
      <c r="AI2878" s="175"/>
      <c r="AJ2878" s="152"/>
      <c r="AK2878" s="15">
        <f t="shared" ca="1" si="679"/>
        <v>2770</v>
      </c>
      <c r="AL2878" s="15" t="s">
        <v>155</v>
      </c>
      <c r="AM2878" s="15" t="str">
        <f t="shared" ca="1" si="677"/>
        <v>2770.</v>
      </c>
      <c r="AN2878" s="222"/>
      <c r="AP2878" s="16"/>
    </row>
    <row r="2879" spans="1:42" ht="22.5" hidden="1" customHeight="1" x14ac:dyDescent="0.25">
      <c r="A2879" s="83" t="str">
        <f t="shared" ca="1" si="678"/>
        <v>2771.</v>
      </c>
      <c r="B2879" s="26">
        <v>5029</v>
      </c>
      <c r="C2879" s="242" t="s">
        <v>2195</v>
      </c>
      <c r="D2879" s="26">
        <v>1961</v>
      </c>
      <c r="E2879" s="135" t="s">
        <v>2957</v>
      </c>
      <c r="F2879" s="83" t="s">
        <v>2959</v>
      </c>
      <c r="G2879" s="26">
        <v>3</v>
      </c>
      <c r="H2879" s="26">
        <v>2</v>
      </c>
      <c r="I2879" s="205">
        <v>1026.8</v>
      </c>
      <c r="J2879" s="205">
        <v>950.1</v>
      </c>
      <c r="K2879" s="205">
        <v>878.4</v>
      </c>
      <c r="L2879" s="219">
        <v>47</v>
      </c>
      <c r="M2879" s="214">
        <f t="shared" si="680"/>
        <v>2473149</v>
      </c>
      <c r="N2879" s="205"/>
      <c r="O2879" s="211"/>
      <c r="P2879" s="205"/>
      <c r="Q2879" s="205">
        <f t="shared" si="681"/>
        <v>2473149</v>
      </c>
      <c r="R2879" s="205">
        <v>2473149</v>
      </c>
      <c r="S2879" s="219"/>
      <c r="T2879" s="205"/>
      <c r="U2879" s="205"/>
      <c r="V2879" s="205"/>
      <c r="W2879" s="205"/>
      <c r="X2879" s="205"/>
      <c r="Y2879" s="205"/>
      <c r="Z2879" s="205"/>
      <c r="AA2879" s="205"/>
      <c r="AB2879" s="205"/>
      <c r="AC2879" s="205"/>
      <c r="AD2879" s="205"/>
      <c r="AE2879" s="205"/>
      <c r="AF2879" s="205"/>
      <c r="AG2879" s="221">
        <v>2025</v>
      </c>
      <c r="AH2879" s="159"/>
      <c r="AI2879" s="175"/>
      <c r="AJ2879" s="153"/>
      <c r="AK2879" s="15">
        <f t="shared" ca="1" si="679"/>
        <v>2771</v>
      </c>
      <c r="AL2879" s="15" t="s">
        <v>155</v>
      </c>
      <c r="AM2879" s="15" t="str">
        <f t="shared" ca="1" si="677"/>
        <v>2771.</v>
      </c>
      <c r="AN2879" s="222"/>
      <c r="AO2879" s="15"/>
      <c r="AP2879" s="16"/>
    </row>
    <row r="2880" spans="1:42" ht="22.5" hidden="1" customHeight="1" x14ac:dyDescent="0.25">
      <c r="A2880" s="83" t="str">
        <f t="shared" ca="1" si="678"/>
        <v>2772.</v>
      </c>
      <c r="B2880" s="26">
        <v>5175</v>
      </c>
      <c r="C2880" s="252" t="s">
        <v>2196</v>
      </c>
      <c r="D2880" s="26">
        <v>1961</v>
      </c>
      <c r="E2880" s="135" t="s">
        <v>2957</v>
      </c>
      <c r="F2880" s="83" t="s">
        <v>2959</v>
      </c>
      <c r="G2880" s="26">
        <v>2</v>
      </c>
      <c r="H2880" s="26">
        <v>2</v>
      </c>
      <c r="I2880" s="205">
        <v>549.4</v>
      </c>
      <c r="J2880" s="205">
        <v>359.6</v>
      </c>
      <c r="K2880" s="205">
        <v>359.6</v>
      </c>
      <c r="L2880" s="219">
        <v>39</v>
      </c>
      <c r="M2880" s="214">
        <f t="shared" si="680"/>
        <v>885947.76</v>
      </c>
      <c r="N2880" s="205"/>
      <c r="O2880" s="211"/>
      <c r="P2880" s="205"/>
      <c r="Q2880" s="205">
        <f t="shared" si="681"/>
        <v>885947.76</v>
      </c>
      <c r="R2880" s="205">
        <v>885947.76</v>
      </c>
      <c r="S2880" s="219"/>
      <c r="T2880" s="205"/>
      <c r="U2880" s="205"/>
      <c r="V2880" s="205"/>
      <c r="W2880" s="205"/>
      <c r="X2880" s="205"/>
      <c r="Y2880" s="205"/>
      <c r="Z2880" s="205"/>
      <c r="AA2880" s="205"/>
      <c r="AB2880" s="205"/>
      <c r="AC2880" s="205"/>
      <c r="AD2880" s="205"/>
      <c r="AE2880" s="205"/>
      <c r="AF2880" s="205"/>
      <c r="AG2880" s="221">
        <v>2025</v>
      </c>
      <c r="AH2880" s="165"/>
      <c r="AI2880" s="175"/>
      <c r="AJ2880" s="152"/>
      <c r="AK2880" s="15">
        <f t="shared" ca="1" si="679"/>
        <v>2772</v>
      </c>
      <c r="AL2880" s="15" t="s">
        <v>155</v>
      </c>
      <c r="AM2880" s="15" t="str">
        <f t="shared" ca="1" si="677"/>
        <v>2772.</v>
      </c>
      <c r="AN2880" s="222"/>
      <c r="AO2880" s="15"/>
      <c r="AP2880" s="16"/>
    </row>
    <row r="2881" spans="1:42" ht="22.5" hidden="1" customHeight="1" x14ac:dyDescent="0.25">
      <c r="A2881" s="83" t="str">
        <f t="shared" ca="1" si="678"/>
        <v>2773.</v>
      </c>
      <c r="B2881" s="26">
        <v>5184</v>
      </c>
      <c r="C2881" s="313" t="s">
        <v>2197</v>
      </c>
      <c r="D2881" s="26">
        <v>1961</v>
      </c>
      <c r="E2881" s="135" t="s">
        <v>2957</v>
      </c>
      <c r="F2881" s="83" t="s">
        <v>2959</v>
      </c>
      <c r="G2881" s="26">
        <v>2</v>
      </c>
      <c r="H2881" s="26">
        <v>1</v>
      </c>
      <c r="I2881" s="214">
        <v>308.2</v>
      </c>
      <c r="J2881" s="205">
        <v>282.8</v>
      </c>
      <c r="K2881" s="214">
        <v>282.8</v>
      </c>
      <c r="L2881" s="263">
        <v>15</v>
      </c>
      <c r="M2881" s="214">
        <f t="shared" si="680"/>
        <v>500150</v>
      </c>
      <c r="N2881" s="205"/>
      <c r="O2881" s="211"/>
      <c r="P2881" s="205"/>
      <c r="Q2881" s="205">
        <f t="shared" si="681"/>
        <v>500150</v>
      </c>
      <c r="R2881" s="205">
        <v>500150</v>
      </c>
      <c r="S2881" s="219"/>
      <c r="T2881" s="205"/>
      <c r="U2881" s="205"/>
      <c r="V2881" s="205"/>
      <c r="W2881" s="205"/>
      <c r="X2881" s="205"/>
      <c r="Y2881" s="205"/>
      <c r="Z2881" s="205"/>
      <c r="AA2881" s="205"/>
      <c r="AB2881" s="205"/>
      <c r="AC2881" s="205"/>
      <c r="AD2881" s="205"/>
      <c r="AE2881" s="205"/>
      <c r="AF2881" s="205"/>
      <c r="AG2881" s="221">
        <v>2025</v>
      </c>
      <c r="AH2881" s="165"/>
      <c r="AI2881" s="175"/>
      <c r="AJ2881" s="152"/>
      <c r="AK2881" s="15">
        <f t="shared" ca="1" si="679"/>
        <v>2773</v>
      </c>
      <c r="AL2881" s="15" t="s">
        <v>155</v>
      </c>
      <c r="AM2881" s="15" t="str">
        <f t="shared" ca="1" si="677"/>
        <v>2773.</v>
      </c>
      <c r="AN2881" s="222"/>
      <c r="AO2881" s="15"/>
      <c r="AP2881" s="16"/>
    </row>
    <row r="2882" spans="1:42" ht="22.5" hidden="1" customHeight="1" x14ac:dyDescent="0.25">
      <c r="A2882" s="83" t="str">
        <f t="shared" ca="1" si="678"/>
        <v>2774.</v>
      </c>
      <c r="B2882" s="26">
        <v>5307</v>
      </c>
      <c r="C2882" s="42" t="s">
        <v>2198</v>
      </c>
      <c r="D2882" s="26">
        <v>1961</v>
      </c>
      <c r="E2882" s="135" t="s">
        <v>2957</v>
      </c>
      <c r="F2882" s="83" t="s">
        <v>2959</v>
      </c>
      <c r="G2882" s="26">
        <v>3</v>
      </c>
      <c r="H2882" s="26">
        <v>2</v>
      </c>
      <c r="I2882" s="205">
        <v>1006.2</v>
      </c>
      <c r="J2882" s="205">
        <v>937.6</v>
      </c>
      <c r="K2882" s="205">
        <v>895</v>
      </c>
      <c r="L2882" s="219">
        <v>40</v>
      </c>
      <c r="M2882" s="214">
        <f t="shared" si="680"/>
        <v>246480</v>
      </c>
      <c r="N2882" s="205"/>
      <c r="O2882" s="211"/>
      <c r="P2882" s="205"/>
      <c r="Q2882" s="205">
        <f t="shared" si="681"/>
        <v>246480</v>
      </c>
      <c r="R2882" s="205">
        <v>246480</v>
      </c>
      <c r="S2882" s="219"/>
      <c r="T2882" s="205"/>
      <c r="U2882" s="205"/>
      <c r="V2882" s="205"/>
      <c r="W2882" s="205"/>
      <c r="X2882" s="205"/>
      <c r="Y2882" s="205"/>
      <c r="Z2882" s="205"/>
      <c r="AA2882" s="205"/>
      <c r="AB2882" s="205"/>
      <c r="AC2882" s="205"/>
      <c r="AD2882" s="205"/>
      <c r="AE2882" s="205"/>
      <c r="AF2882" s="205"/>
      <c r="AG2882" s="221">
        <v>2025</v>
      </c>
      <c r="AH2882" s="159"/>
      <c r="AI2882" s="175"/>
      <c r="AJ2882" s="153"/>
      <c r="AK2882" s="15">
        <f t="shared" ca="1" si="679"/>
        <v>2774</v>
      </c>
      <c r="AL2882" s="15" t="s">
        <v>155</v>
      </c>
      <c r="AM2882" s="15" t="str">
        <f t="shared" ca="1" si="677"/>
        <v>2774.</v>
      </c>
      <c r="AN2882" s="222"/>
      <c r="AO2882" s="15"/>
      <c r="AP2882" s="16"/>
    </row>
    <row r="2883" spans="1:42" ht="22.5" hidden="1" customHeight="1" x14ac:dyDescent="0.25">
      <c r="A2883" s="83" t="str">
        <f t="shared" ca="1" si="678"/>
        <v>2775.</v>
      </c>
      <c r="B2883" s="26">
        <v>4387</v>
      </c>
      <c r="C2883" s="242" t="s">
        <v>2199</v>
      </c>
      <c r="D2883" s="26">
        <v>1962</v>
      </c>
      <c r="E2883" s="135" t="s">
        <v>2957</v>
      </c>
      <c r="F2883" s="83" t="s">
        <v>2959</v>
      </c>
      <c r="G2883" s="26">
        <v>5</v>
      </c>
      <c r="H2883" s="26">
        <v>3</v>
      </c>
      <c r="I2883" s="205">
        <v>2984.44</v>
      </c>
      <c r="J2883" s="205">
        <v>2620.44</v>
      </c>
      <c r="K2883" s="205">
        <v>2505</v>
      </c>
      <c r="L2883" s="219">
        <v>164</v>
      </c>
      <c r="M2883" s="214">
        <f t="shared" si="680"/>
        <v>2940164</v>
      </c>
      <c r="N2883" s="205"/>
      <c r="O2883" s="211"/>
      <c r="P2883" s="205"/>
      <c r="Q2883" s="205">
        <f t="shared" si="681"/>
        <v>2940164</v>
      </c>
      <c r="R2883" s="205">
        <v>2940164</v>
      </c>
      <c r="S2883" s="219"/>
      <c r="T2883" s="205"/>
      <c r="U2883" s="205"/>
      <c r="V2883" s="205"/>
      <c r="W2883" s="205"/>
      <c r="X2883" s="205"/>
      <c r="Y2883" s="205"/>
      <c r="Z2883" s="205"/>
      <c r="AA2883" s="205"/>
      <c r="AB2883" s="205"/>
      <c r="AC2883" s="205"/>
      <c r="AD2883" s="205"/>
      <c r="AE2883" s="205"/>
      <c r="AF2883" s="205"/>
      <c r="AG2883" s="221">
        <v>2025</v>
      </c>
      <c r="AH2883" s="159"/>
      <c r="AI2883" s="175"/>
      <c r="AJ2883" s="153"/>
      <c r="AK2883" s="15">
        <f t="shared" ca="1" si="679"/>
        <v>2775</v>
      </c>
      <c r="AL2883" s="15" t="s">
        <v>155</v>
      </c>
      <c r="AM2883" s="15" t="str">
        <f t="shared" ref="AM2883:AM2946" ca="1" si="682">CONCATENATE(AK2883,AL2883)</f>
        <v>2775.</v>
      </c>
      <c r="AN2883" s="222"/>
      <c r="AO2883" s="15"/>
      <c r="AP2883" s="16"/>
    </row>
    <row r="2884" spans="1:42" ht="22.5" hidden="1" customHeight="1" x14ac:dyDescent="0.25">
      <c r="A2884" s="83" t="str">
        <f t="shared" ca="1" si="678"/>
        <v>2776.</v>
      </c>
      <c r="B2884" s="26">
        <v>4438</v>
      </c>
      <c r="C2884" s="242" t="s">
        <v>2201</v>
      </c>
      <c r="D2884" s="26">
        <v>1962</v>
      </c>
      <c r="E2884" s="135" t="s">
        <v>2957</v>
      </c>
      <c r="F2884" s="83" t="s">
        <v>2959</v>
      </c>
      <c r="G2884" s="26">
        <v>4</v>
      </c>
      <c r="H2884" s="26">
        <v>2</v>
      </c>
      <c r="I2884" s="205">
        <v>1404.1</v>
      </c>
      <c r="J2884" s="205">
        <v>1277.4000000000001</v>
      </c>
      <c r="K2884" s="205">
        <v>1115.7</v>
      </c>
      <c r="L2884" s="219">
        <v>50</v>
      </c>
      <c r="M2884" s="214">
        <f t="shared" si="680"/>
        <v>1929150</v>
      </c>
      <c r="N2884" s="205"/>
      <c r="O2884" s="211"/>
      <c r="P2884" s="205"/>
      <c r="Q2884" s="205">
        <f t="shared" si="681"/>
        <v>1929150</v>
      </c>
      <c r="R2884" s="205">
        <v>1929150</v>
      </c>
      <c r="S2884" s="219"/>
      <c r="T2884" s="205"/>
      <c r="U2884" s="205"/>
      <c r="V2884" s="205"/>
      <c r="W2884" s="205"/>
      <c r="X2884" s="205"/>
      <c r="Y2884" s="205"/>
      <c r="Z2884" s="205"/>
      <c r="AA2884" s="205"/>
      <c r="AB2884" s="205"/>
      <c r="AC2884" s="205"/>
      <c r="AD2884" s="205"/>
      <c r="AE2884" s="205"/>
      <c r="AF2884" s="205"/>
      <c r="AG2884" s="221">
        <v>2025</v>
      </c>
      <c r="AH2884" s="159"/>
      <c r="AI2884" s="175"/>
      <c r="AJ2884" s="153"/>
      <c r="AK2884" s="15">
        <f t="shared" ca="1" si="679"/>
        <v>2776</v>
      </c>
      <c r="AL2884" s="15" t="s">
        <v>155</v>
      </c>
      <c r="AM2884" s="15" t="str">
        <f t="shared" ca="1" si="682"/>
        <v>2776.</v>
      </c>
      <c r="AN2884" s="222"/>
      <c r="AO2884" s="15"/>
      <c r="AP2884" s="16"/>
    </row>
    <row r="2885" spans="1:42" ht="22.5" hidden="1" customHeight="1" x14ac:dyDescent="0.25">
      <c r="A2885" s="83" t="str">
        <f t="shared" ca="1" si="678"/>
        <v>2777.</v>
      </c>
      <c r="B2885" s="26">
        <v>4446</v>
      </c>
      <c r="C2885" s="242" t="s">
        <v>2200</v>
      </c>
      <c r="D2885" s="26">
        <v>1962</v>
      </c>
      <c r="E2885" s="135" t="s">
        <v>2957</v>
      </c>
      <c r="F2885" s="83" t="s">
        <v>2959</v>
      </c>
      <c r="G2885" s="26">
        <v>2</v>
      </c>
      <c r="H2885" s="26">
        <v>2</v>
      </c>
      <c r="I2885" s="205">
        <v>470.1</v>
      </c>
      <c r="J2885" s="205">
        <v>470.1</v>
      </c>
      <c r="K2885" s="205">
        <v>470.1</v>
      </c>
      <c r="L2885" s="219">
        <v>23</v>
      </c>
      <c r="M2885" s="214">
        <f t="shared" si="680"/>
        <v>2117669.7000000002</v>
      </c>
      <c r="N2885" s="205"/>
      <c r="O2885" s="211"/>
      <c r="P2885" s="205"/>
      <c r="Q2885" s="205">
        <f t="shared" si="681"/>
        <v>2117669.7000000002</v>
      </c>
      <c r="R2885" s="205">
        <f>1778718+163334.7+175617</f>
        <v>2117669.7000000002</v>
      </c>
      <c r="S2885" s="219"/>
      <c r="T2885" s="205"/>
      <c r="U2885" s="205"/>
      <c r="V2885" s="205"/>
      <c r="W2885" s="205"/>
      <c r="X2885" s="205"/>
      <c r="Y2885" s="205"/>
      <c r="Z2885" s="205"/>
      <c r="AA2885" s="205"/>
      <c r="AB2885" s="205"/>
      <c r="AC2885" s="205"/>
      <c r="AD2885" s="205"/>
      <c r="AE2885" s="205"/>
      <c r="AF2885" s="205"/>
      <c r="AG2885" s="221">
        <v>2025</v>
      </c>
      <c r="AH2885" s="159"/>
      <c r="AI2885" s="175"/>
      <c r="AJ2885" s="153"/>
      <c r="AK2885" s="15">
        <f t="shared" ca="1" si="679"/>
        <v>2777</v>
      </c>
      <c r="AL2885" s="15" t="s">
        <v>155</v>
      </c>
      <c r="AM2885" s="15" t="str">
        <f t="shared" ca="1" si="682"/>
        <v>2777.</v>
      </c>
      <c r="AN2885" s="222"/>
      <c r="AO2885" s="15"/>
      <c r="AP2885" s="16"/>
    </row>
    <row r="2886" spans="1:42" ht="22.5" hidden="1" customHeight="1" x14ac:dyDescent="0.25">
      <c r="A2886" s="83" t="str">
        <f t="shared" ca="1" si="678"/>
        <v>2778.</v>
      </c>
      <c r="B2886" s="26">
        <v>4547</v>
      </c>
      <c r="C2886" s="252" t="s">
        <v>2202</v>
      </c>
      <c r="D2886" s="26">
        <v>1962</v>
      </c>
      <c r="E2886" s="135" t="s">
        <v>2957</v>
      </c>
      <c r="F2886" s="83" t="s">
        <v>2959</v>
      </c>
      <c r="G2886" s="26">
        <v>4</v>
      </c>
      <c r="H2886" s="26">
        <v>2</v>
      </c>
      <c r="I2886" s="214">
        <v>1372.1</v>
      </c>
      <c r="J2886" s="205">
        <v>1237.9000000000001</v>
      </c>
      <c r="K2886" s="214">
        <v>1237.9000000000001</v>
      </c>
      <c r="L2886" s="263">
        <v>54</v>
      </c>
      <c r="M2886" s="214">
        <f t="shared" si="680"/>
        <v>1457580</v>
      </c>
      <c r="N2886" s="205"/>
      <c r="O2886" s="211"/>
      <c r="P2886" s="205"/>
      <c r="Q2886" s="205">
        <f t="shared" si="681"/>
        <v>1457580</v>
      </c>
      <c r="R2886" s="205">
        <v>1457580</v>
      </c>
      <c r="S2886" s="219"/>
      <c r="T2886" s="205"/>
      <c r="U2886" s="205"/>
      <c r="V2886" s="205"/>
      <c r="W2886" s="205"/>
      <c r="X2886" s="205"/>
      <c r="Y2886" s="205"/>
      <c r="Z2886" s="205"/>
      <c r="AA2886" s="205"/>
      <c r="AB2886" s="205"/>
      <c r="AC2886" s="205"/>
      <c r="AD2886" s="205"/>
      <c r="AE2886" s="205"/>
      <c r="AF2886" s="205"/>
      <c r="AG2886" s="221">
        <v>2025</v>
      </c>
      <c r="AH2886" s="165"/>
      <c r="AI2886" s="175"/>
      <c r="AJ2886" s="152"/>
      <c r="AK2886" s="15">
        <f t="shared" ca="1" si="679"/>
        <v>2778</v>
      </c>
      <c r="AL2886" s="15" t="s">
        <v>155</v>
      </c>
      <c r="AM2886" s="15" t="str">
        <f t="shared" ca="1" si="682"/>
        <v>2778.</v>
      </c>
      <c r="AN2886" s="222"/>
      <c r="AO2886" s="15"/>
      <c r="AP2886" s="16"/>
    </row>
    <row r="2887" spans="1:42" ht="22.5" hidden="1" customHeight="1" x14ac:dyDescent="0.25">
      <c r="A2887" s="83" t="str">
        <f t="shared" ref="A2887:A2937" ca="1" si="683">AM2887</f>
        <v>2779.</v>
      </c>
      <c r="B2887" s="26">
        <v>4558</v>
      </c>
      <c r="C2887" s="40" t="s">
        <v>2203</v>
      </c>
      <c r="D2887" s="26">
        <v>1962</v>
      </c>
      <c r="E2887" s="135" t="s">
        <v>2957</v>
      </c>
      <c r="F2887" s="83" t="s">
        <v>2959</v>
      </c>
      <c r="G2887" s="26">
        <v>4</v>
      </c>
      <c r="H2887" s="26">
        <v>2</v>
      </c>
      <c r="I2887" s="214">
        <v>1405.2</v>
      </c>
      <c r="J2887" s="214">
        <v>1270.5999999999999</v>
      </c>
      <c r="K2887" s="214">
        <v>1270.5999999999999</v>
      </c>
      <c r="L2887" s="263">
        <v>50</v>
      </c>
      <c r="M2887" s="214">
        <f t="shared" si="680"/>
        <v>2586490</v>
      </c>
      <c r="N2887" s="205"/>
      <c r="O2887" s="211"/>
      <c r="P2887" s="205"/>
      <c r="Q2887" s="205">
        <f t="shared" si="681"/>
        <v>2586490</v>
      </c>
      <c r="R2887" s="205">
        <v>2586490</v>
      </c>
      <c r="S2887" s="219"/>
      <c r="T2887" s="205"/>
      <c r="U2887" s="205"/>
      <c r="V2887" s="205"/>
      <c r="W2887" s="205"/>
      <c r="X2887" s="205"/>
      <c r="Y2887" s="205"/>
      <c r="Z2887" s="205"/>
      <c r="AA2887" s="205"/>
      <c r="AB2887" s="205"/>
      <c r="AC2887" s="209"/>
      <c r="AD2887" s="209"/>
      <c r="AE2887" s="205"/>
      <c r="AF2887" s="205"/>
      <c r="AG2887" s="221">
        <v>2025</v>
      </c>
      <c r="AH2887" s="165"/>
      <c r="AI2887" s="175"/>
      <c r="AJ2887" s="152"/>
      <c r="AK2887" s="15">
        <f t="shared" ca="1" si="679"/>
        <v>2779</v>
      </c>
      <c r="AL2887" s="15" t="s">
        <v>155</v>
      </c>
      <c r="AM2887" s="15" t="str">
        <f t="shared" ca="1" si="682"/>
        <v>2779.</v>
      </c>
      <c r="AN2887" s="222"/>
      <c r="AO2887" s="15"/>
      <c r="AP2887" s="16"/>
    </row>
    <row r="2888" spans="1:42" ht="22.5" hidden="1" customHeight="1" x14ac:dyDescent="0.25">
      <c r="A2888" s="83" t="str">
        <f t="shared" ca="1" si="683"/>
        <v>2780.</v>
      </c>
      <c r="B2888" s="26">
        <v>4826</v>
      </c>
      <c r="C2888" s="313" t="s">
        <v>2205</v>
      </c>
      <c r="D2888" s="26">
        <v>1962</v>
      </c>
      <c r="E2888" s="135" t="s">
        <v>2957</v>
      </c>
      <c r="F2888" s="83" t="s">
        <v>2959</v>
      </c>
      <c r="G2888" s="26">
        <v>4</v>
      </c>
      <c r="H2888" s="26">
        <v>7</v>
      </c>
      <c r="I2888" s="214">
        <v>4774.6000000000004</v>
      </c>
      <c r="J2888" s="214">
        <v>4329.6000000000004</v>
      </c>
      <c r="K2888" s="214">
        <v>4138.8999999999996</v>
      </c>
      <c r="L2888" s="263">
        <v>157</v>
      </c>
      <c r="M2888" s="214">
        <f t="shared" si="680"/>
        <v>1337220</v>
      </c>
      <c r="N2888" s="205"/>
      <c r="O2888" s="211"/>
      <c r="P2888" s="205"/>
      <c r="Q2888" s="205">
        <f t="shared" si="681"/>
        <v>1337220</v>
      </c>
      <c r="R2888" s="205">
        <v>1337220</v>
      </c>
      <c r="S2888" s="219"/>
      <c r="T2888" s="205"/>
      <c r="U2888" s="205"/>
      <c r="V2888" s="205"/>
      <c r="W2888" s="205"/>
      <c r="X2888" s="205"/>
      <c r="Y2888" s="205"/>
      <c r="Z2888" s="205"/>
      <c r="AA2888" s="205"/>
      <c r="AB2888" s="205"/>
      <c r="AC2888" s="205"/>
      <c r="AD2888" s="205"/>
      <c r="AE2888" s="205"/>
      <c r="AF2888" s="205"/>
      <c r="AG2888" s="221">
        <v>2025</v>
      </c>
      <c r="AH2888" s="165"/>
      <c r="AI2888" s="175"/>
      <c r="AJ2888" s="152"/>
      <c r="AK2888" s="15">
        <f t="shared" ca="1" si="679"/>
        <v>2780</v>
      </c>
      <c r="AL2888" s="15" t="s">
        <v>155</v>
      </c>
      <c r="AM2888" s="15" t="str">
        <f t="shared" ca="1" si="682"/>
        <v>2780.</v>
      </c>
      <c r="AN2888" s="222"/>
      <c r="AO2888" s="15"/>
      <c r="AP2888" s="16"/>
    </row>
    <row r="2889" spans="1:42" ht="22.5" hidden="1" customHeight="1" x14ac:dyDescent="0.25">
      <c r="A2889" s="83" t="str">
        <f t="shared" ca="1" si="683"/>
        <v>2781.</v>
      </c>
      <c r="B2889" s="26">
        <v>4431</v>
      </c>
      <c r="C2889" s="40" t="s">
        <v>2206</v>
      </c>
      <c r="D2889" s="26">
        <v>1963</v>
      </c>
      <c r="E2889" s="135" t="s">
        <v>2957</v>
      </c>
      <c r="F2889" s="83" t="s">
        <v>2959</v>
      </c>
      <c r="G2889" s="26">
        <v>4</v>
      </c>
      <c r="H2889" s="26">
        <v>4</v>
      </c>
      <c r="I2889" s="205">
        <v>4441.8</v>
      </c>
      <c r="J2889" s="205">
        <v>4139.1000000000004</v>
      </c>
      <c r="K2889" s="205">
        <v>3143.3</v>
      </c>
      <c r="L2889" s="219">
        <v>134</v>
      </c>
      <c r="M2889" s="214">
        <f t="shared" si="680"/>
        <v>7918950</v>
      </c>
      <c r="N2889" s="205"/>
      <c r="O2889" s="211"/>
      <c r="P2889" s="205"/>
      <c r="Q2889" s="205">
        <f t="shared" si="681"/>
        <v>7918950</v>
      </c>
      <c r="R2889" s="205">
        <v>7918950</v>
      </c>
      <c r="S2889" s="219"/>
      <c r="T2889" s="205"/>
      <c r="U2889" s="205"/>
      <c r="V2889" s="205"/>
      <c r="W2889" s="205"/>
      <c r="X2889" s="205"/>
      <c r="Y2889" s="205"/>
      <c r="Z2889" s="205"/>
      <c r="AA2889" s="205"/>
      <c r="AB2889" s="205"/>
      <c r="AC2889" s="209"/>
      <c r="AD2889" s="209"/>
      <c r="AE2889" s="205"/>
      <c r="AF2889" s="205"/>
      <c r="AG2889" s="221">
        <v>2025</v>
      </c>
      <c r="AH2889" s="165"/>
      <c r="AI2889" s="175"/>
      <c r="AJ2889" s="152"/>
      <c r="AK2889" s="15">
        <f t="shared" ca="1" si="679"/>
        <v>2781</v>
      </c>
      <c r="AL2889" s="15" t="s">
        <v>155</v>
      </c>
      <c r="AM2889" s="15" t="str">
        <f t="shared" ca="1" si="682"/>
        <v>2781.</v>
      </c>
      <c r="AN2889" s="222"/>
      <c r="AO2889" s="15"/>
      <c r="AP2889" s="16"/>
    </row>
    <row r="2890" spans="1:42" ht="22.5" hidden="1" customHeight="1" x14ac:dyDescent="0.25">
      <c r="A2890" s="83" t="str">
        <f t="shared" ca="1" si="683"/>
        <v>2782.</v>
      </c>
      <c r="B2890" s="26">
        <v>4155</v>
      </c>
      <c r="C2890" s="40" t="s">
        <v>3067</v>
      </c>
      <c r="D2890" s="26">
        <v>1963</v>
      </c>
      <c r="E2890" s="135" t="s">
        <v>2957</v>
      </c>
      <c r="F2890" s="83" t="s">
        <v>2959</v>
      </c>
      <c r="G2890" s="26">
        <v>4</v>
      </c>
      <c r="H2890" s="26">
        <v>2</v>
      </c>
      <c r="I2890" s="205">
        <v>1278.3</v>
      </c>
      <c r="J2890" s="205">
        <v>1278.0999999999999</v>
      </c>
      <c r="K2890" s="205">
        <v>1278.0999999999999</v>
      </c>
      <c r="L2890" s="219">
        <v>54</v>
      </c>
      <c r="M2890" s="214">
        <f t="shared" si="680"/>
        <v>2058142.3399999999</v>
      </c>
      <c r="N2890" s="205"/>
      <c r="O2890" s="211"/>
      <c r="P2890" s="205"/>
      <c r="Q2890" s="205">
        <f t="shared" si="681"/>
        <v>2058142.3399999999</v>
      </c>
      <c r="R2890" s="205"/>
      <c r="S2890" s="219"/>
      <c r="T2890" s="205"/>
      <c r="U2890" s="205">
        <v>273.58</v>
      </c>
      <c r="V2890" s="205">
        <f>U2890*7523</f>
        <v>2058142.3399999999</v>
      </c>
      <c r="W2890" s="205"/>
      <c r="X2890" s="205"/>
      <c r="Y2890" s="205"/>
      <c r="Z2890" s="205"/>
      <c r="AA2890" s="205"/>
      <c r="AB2890" s="205"/>
      <c r="AC2890" s="205"/>
      <c r="AD2890" s="205"/>
      <c r="AE2890" s="205"/>
      <c r="AF2890" s="205"/>
      <c r="AG2890" s="221">
        <v>2025</v>
      </c>
      <c r="AH2890" s="158"/>
      <c r="AI2890" s="175"/>
      <c r="AJ2890" s="218"/>
      <c r="AK2890" s="15">
        <f t="shared" ca="1" si="679"/>
        <v>2782</v>
      </c>
      <c r="AL2890" s="15" t="s">
        <v>155</v>
      </c>
      <c r="AM2890" s="15" t="str">
        <f t="shared" ca="1" si="682"/>
        <v>2782.</v>
      </c>
      <c r="AN2890" s="222"/>
      <c r="AO2890" s="15"/>
      <c r="AP2890" s="16"/>
    </row>
    <row r="2891" spans="1:42" ht="22.5" hidden="1" customHeight="1" x14ac:dyDescent="0.25">
      <c r="A2891" s="83" t="str">
        <f t="shared" ca="1" si="683"/>
        <v>2783.</v>
      </c>
      <c r="B2891" s="26">
        <v>5166</v>
      </c>
      <c r="C2891" s="242" t="s">
        <v>2207</v>
      </c>
      <c r="D2891" s="26">
        <v>1963</v>
      </c>
      <c r="E2891" s="135" t="s">
        <v>2957</v>
      </c>
      <c r="F2891" s="83" t="s">
        <v>2959</v>
      </c>
      <c r="G2891" s="26">
        <v>5</v>
      </c>
      <c r="H2891" s="26">
        <v>4</v>
      </c>
      <c r="I2891" s="205">
        <v>3615.27</v>
      </c>
      <c r="J2891" s="205">
        <v>3188.4</v>
      </c>
      <c r="K2891" s="205">
        <v>3145.8</v>
      </c>
      <c r="L2891" s="219">
        <v>168</v>
      </c>
      <c r="M2891" s="214">
        <f t="shared" si="680"/>
        <v>2087354</v>
      </c>
      <c r="N2891" s="205"/>
      <c r="O2891" s="211"/>
      <c r="P2891" s="205"/>
      <c r="Q2891" s="205">
        <f t="shared" si="681"/>
        <v>2087354</v>
      </c>
      <c r="R2891" s="205">
        <v>2087354</v>
      </c>
      <c r="S2891" s="219"/>
      <c r="T2891" s="205"/>
      <c r="U2891" s="205"/>
      <c r="V2891" s="205"/>
      <c r="W2891" s="205"/>
      <c r="X2891" s="205"/>
      <c r="Y2891" s="205"/>
      <c r="Z2891" s="205"/>
      <c r="AA2891" s="205"/>
      <c r="AB2891" s="205"/>
      <c r="AC2891" s="205"/>
      <c r="AD2891" s="205"/>
      <c r="AE2891" s="205"/>
      <c r="AF2891" s="205"/>
      <c r="AG2891" s="221">
        <v>2025</v>
      </c>
      <c r="AH2891" s="159"/>
      <c r="AI2891" s="175"/>
      <c r="AJ2891" s="153"/>
      <c r="AK2891" s="15">
        <f t="shared" ca="1" si="679"/>
        <v>2783</v>
      </c>
      <c r="AL2891" s="15" t="s">
        <v>155</v>
      </c>
      <c r="AM2891" s="15" t="str">
        <f t="shared" ca="1" si="682"/>
        <v>2783.</v>
      </c>
      <c r="AN2891" s="222"/>
      <c r="AO2891" s="15"/>
      <c r="AP2891" s="16"/>
    </row>
    <row r="2892" spans="1:42" ht="22.5" hidden="1" customHeight="1" x14ac:dyDescent="0.25">
      <c r="A2892" s="83" t="str">
        <f t="shared" ca="1" si="683"/>
        <v>2784.</v>
      </c>
      <c r="B2892" s="26">
        <v>5028</v>
      </c>
      <c r="C2892" s="252" t="s">
        <v>2208</v>
      </c>
      <c r="D2892" s="26">
        <v>1963</v>
      </c>
      <c r="E2892" s="135" t="s">
        <v>2957</v>
      </c>
      <c r="F2892" s="83" t="s">
        <v>2959</v>
      </c>
      <c r="G2892" s="26">
        <v>4</v>
      </c>
      <c r="H2892" s="26">
        <v>2</v>
      </c>
      <c r="I2892" s="205">
        <v>1389</v>
      </c>
      <c r="J2892" s="205">
        <v>1290</v>
      </c>
      <c r="K2892" s="205">
        <v>1216.2</v>
      </c>
      <c r="L2892" s="219">
        <v>50</v>
      </c>
      <c r="M2892" s="214">
        <f t="shared" si="680"/>
        <v>2270099</v>
      </c>
      <c r="N2892" s="205"/>
      <c r="O2892" s="211"/>
      <c r="P2892" s="205"/>
      <c r="Q2892" s="205">
        <f t="shared" si="681"/>
        <v>2270099</v>
      </c>
      <c r="R2892" s="205">
        <v>2270099</v>
      </c>
      <c r="S2892" s="219"/>
      <c r="T2892" s="205"/>
      <c r="U2892" s="205"/>
      <c r="V2892" s="205"/>
      <c r="W2892" s="205"/>
      <c r="X2892" s="205"/>
      <c r="Y2892" s="205"/>
      <c r="Z2892" s="205"/>
      <c r="AA2892" s="205"/>
      <c r="AB2892" s="205"/>
      <c r="AC2892" s="205"/>
      <c r="AD2892" s="205"/>
      <c r="AE2892" s="205"/>
      <c r="AF2892" s="205"/>
      <c r="AG2892" s="221">
        <v>2025</v>
      </c>
      <c r="AH2892" s="165"/>
      <c r="AI2892" s="175"/>
      <c r="AJ2892" s="152"/>
      <c r="AK2892" s="15">
        <f t="shared" ca="1" si="679"/>
        <v>2784</v>
      </c>
      <c r="AL2892" s="15" t="s">
        <v>155</v>
      </c>
      <c r="AM2892" s="15" t="str">
        <f t="shared" ca="1" si="682"/>
        <v>2784.</v>
      </c>
      <c r="AN2892" s="222"/>
      <c r="AO2892" s="15"/>
      <c r="AP2892" s="16"/>
    </row>
    <row r="2893" spans="1:42" ht="22.5" hidden="1" customHeight="1" x14ac:dyDescent="0.25">
      <c r="A2893" s="83" t="str">
        <f t="shared" ca="1" si="683"/>
        <v>2785.</v>
      </c>
      <c r="B2893" s="26">
        <v>5181</v>
      </c>
      <c r="C2893" s="313" t="s">
        <v>2209</v>
      </c>
      <c r="D2893" s="26">
        <v>1963</v>
      </c>
      <c r="E2893" s="135" t="s">
        <v>2957</v>
      </c>
      <c r="F2893" s="83" t="s">
        <v>2959</v>
      </c>
      <c r="G2893" s="26">
        <v>2</v>
      </c>
      <c r="H2893" s="26">
        <v>2</v>
      </c>
      <c r="I2893" s="214">
        <v>577</v>
      </c>
      <c r="J2893" s="205">
        <v>411.1</v>
      </c>
      <c r="K2893" s="214">
        <v>411.1</v>
      </c>
      <c r="L2893" s="263">
        <v>34</v>
      </c>
      <c r="M2893" s="214">
        <f t="shared" si="680"/>
        <v>282129.96000000002</v>
      </c>
      <c r="N2893" s="205"/>
      <c r="O2893" s="211"/>
      <c r="P2893" s="205"/>
      <c r="Q2893" s="205">
        <f t="shared" si="681"/>
        <v>282129.96000000002</v>
      </c>
      <c r="R2893" s="205">
        <v>282129.96000000002</v>
      </c>
      <c r="S2893" s="219"/>
      <c r="T2893" s="205"/>
      <c r="U2893" s="205"/>
      <c r="V2893" s="205"/>
      <c r="W2893" s="205"/>
      <c r="X2893" s="205"/>
      <c r="Y2893" s="205"/>
      <c r="Z2893" s="205"/>
      <c r="AA2893" s="205"/>
      <c r="AB2893" s="205"/>
      <c r="AC2893" s="205"/>
      <c r="AD2893" s="205"/>
      <c r="AE2893" s="205"/>
      <c r="AF2893" s="205"/>
      <c r="AG2893" s="221">
        <v>2025</v>
      </c>
      <c r="AH2893" s="165"/>
      <c r="AI2893" s="175"/>
      <c r="AJ2893" s="152"/>
      <c r="AK2893" s="15">
        <f t="shared" ca="1" si="679"/>
        <v>2785</v>
      </c>
      <c r="AL2893" s="15" t="s">
        <v>155</v>
      </c>
      <c r="AM2893" s="15" t="str">
        <f t="shared" ca="1" si="682"/>
        <v>2785.</v>
      </c>
      <c r="AN2893" s="222"/>
      <c r="AO2893" s="15"/>
      <c r="AP2893" s="16"/>
    </row>
    <row r="2894" spans="1:42" ht="22.5" hidden="1" customHeight="1" x14ac:dyDescent="0.25">
      <c r="A2894" s="83" t="str">
        <f t="shared" ca="1" si="683"/>
        <v>2786.</v>
      </c>
      <c r="B2894" s="26">
        <v>4385</v>
      </c>
      <c r="C2894" s="242" t="s">
        <v>2210</v>
      </c>
      <c r="D2894" s="26">
        <v>1964</v>
      </c>
      <c r="E2894" s="135" t="s">
        <v>2957</v>
      </c>
      <c r="F2894" s="83" t="s">
        <v>2959</v>
      </c>
      <c r="G2894" s="26">
        <v>5</v>
      </c>
      <c r="H2894" s="26">
        <v>3</v>
      </c>
      <c r="I2894" s="205">
        <v>2433.6</v>
      </c>
      <c r="J2894" s="205">
        <v>1577.3</v>
      </c>
      <c r="K2894" s="205">
        <v>1577.3</v>
      </c>
      <c r="L2894" s="219">
        <v>89</v>
      </c>
      <c r="M2894" s="214">
        <f t="shared" si="680"/>
        <v>6331944.54</v>
      </c>
      <c r="N2894" s="205"/>
      <c r="O2894" s="211"/>
      <c r="P2894" s="205"/>
      <c r="Q2894" s="205">
        <f t="shared" si="681"/>
        <v>6331944.54</v>
      </c>
      <c r="R2894" s="205">
        <v>3924347.35</v>
      </c>
      <c r="S2894" s="219"/>
      <c r="T2894" s="205"/>
      <c r="U2894" s="205">
        <v>678.77</v>
      </c>
      <c r="V2894" s="205">
        <f>U2894*3547</f>
        <v>2407597.19</v>
      </c>
      <c r="W2894" s="205"/>
      <c r="X2894" s="205"/>
      <c r="Y2894" s="205"/>
      <c r="Z2894" s="205"/>
      <c r="AA2894" s="205"/>
      <c r="AB2894" s="205"/>
      <c r="AC2894" s="205"/>
      <c r="AD2894" s="205"/>
      <c r="AE2894" s="205"/>
      <c r="AF2894" s="205"/>
      <c r="AG2894" s="221">
        <v>2025</v>
      </c>
      <c r="AH2894" s="158"/>
      <c r="AI2894" s="175"/>
      <c r="AJ2894" s="153"/>
      <c r="AK2894" s="15">
        <f t="shared" ca="1" si="679"/>
        <v>2786</v>
      </c>
      <c r="AL2894" s="15" t="s">
        <v>155</v>
      </c>
      <c r="AM2894" s="15" t="str">
        <f t="shared" ca="1" si="682"/>
        <v>2786.</v>
      </c>
      <c r="AN2894" s="222"/>
      <c r="AO2894" s="15"/>
      <c r="AP2894" s="16"/>
    </row>
    <row r="2895" spans="1:42" ht="22.5" hidden="1" customHeight="1" x14ac:dyDescent="0.25">
      <c r="A2895" s="83" t="str">
        <f t="shared" ca="1" si="683"/>
        <v>2787.</v>
      </c>
      <c r="B2895" s="26">
        <v>4428</v>
      </c>
      <c r="C2895" s="242" t="s">
        <v>2211</v>
      </c>
      <c r="D2895" s="26">
        <v>1964</v>
      </c>
      <c r="E2895" s="135" t="s">
        <v>2957</v>
      </c>
      <c r="F2895" s="83" t="s">
        <v>2959</v>
      </c>
      <c r="G2895" s="26">
        <v>5</v>
      </c>
      <c r="H2895" s="26">
        <v>6</v>
      </c>
      <c r="I2895" s="205">
        <v>3491.8</v>
      </c>
      <c r="J2895" s="205">
        <v>2959</v>
      </c>
      <c r="K2895" s="205">
        <v>2959</v>
      </c>
      <c r="L2895" s="219">
        <v>211</v>
      </c>
      <c r="M2895" s="214">
        <f t="shared" si="680"/>
        <v>7793099.6100000003</v>
      </c>
      <c r="N2895" s="205"/>
      <c r="O2895" s="211"/>
      <c r="P2895" s="205"/>
      <c r="Q2895" s="205">
        <f t="shared" si="681"/>
        <v>7793099.6100000003</v>
      </c>
      <c r="R2895" s="205">
        <v>7793099.6100000003</v>
      </c>
      <c r="S2895" s="219"/>
      <c r="T2895" s="205"/>
      <c r="U2895" s="205"/>
      <c r="V2895" s="205"/>
      <c r="W2895" s="205"/>
      <c r="X2895" s="205"/>
      <c r="Y2895" s="205"/>
      <c r="Z2895" s="205"/>
      <c r="AA2895" s="205"/>
      <c r="AB2895" s="205"/>
      <c r="AC2895" s="205"/>
      <c r="AD2895" s="205"/>
      <c r="AE2895" s="205"/>
      <c r="AF2895" s="205"/>
      <c r="AG2895" s="221">
        <v>2025</v>
      </c>
      <c r="AH2895" s="159"/>
      <c r="AI2895" s="175"/>
      <c r="AJ2895" s="150"/>
      <c r="AK2895" s="15">
        <f t="shared" ca="1" si="679"/>
        <v>2787</v>
      </c>
      <c r="AL2895" s="15" t="s">
        <v>155</v>
      </c>
      <c r="AM2895" s="15" t="str">
        <f t="shared" ca="1" si="682"/>
        <v>2787.</v>
      </c>
      <c r="AN2895" s="222"/>
      <c r="AO2895" s="15"/>
      <c r="AP2895" s="16"/>
    </row>
    <row r="2896" spans="1:42" ht="22.5" hidden="1" customHeight="1" x14ac:dyDescent="0.25">
      <c r="A2896" s="83" t="str">
        <f t="shared" ca="1" si="683"/>
        <v>2788.</v>
      </c>
      <c r="B2896" s="26">
        <v>4945</v>
      </c>
      <c r="C2896" s="242" t="s">
        <v>2212</v>
      </c>
      <c r="D2896" s="26">
        <v>1964</v>
      </c>
      <c r="E2896" s="135" t="s">
        <v>2957</v>
      </c>
      <c r="F2896" s="83" t="s">
        <v>2959</v>
      </c>
      <c r="G2896" s="26">
        <v>5</v>
      </c>
      <c r="H2896" s="26">
        <v>3</v>
      </c>
      <c r="I2896" s="205">
        <v>3233.1</v>
      </c>
      <c r="J2896" s="205">
        <v>3029.3</v>
      </c>
      <c r="K2896" s="205">
        <v>2975</v>
      </c>
      <c r="L2896" s="219">
        <v>187</v>
      </c>
      <c r="M2896" s="214">
        <f t="shared" si="680"/>
        <v>5888450</v>
      </c>
      <c r="N2896" s="205"/>
      <c r="O2896" s="211"/>
      <c r="P2896" s="205"/>
      <c r="Q2896" s="205">
        <f t="shared" si="681"/>
        <v>5888450</v>
      </c>
      <c r="R2896" s="205">
        <v>5888450</v>
      </c>
      <c r="S2896" s="219"/>
      <c r="T2896" s="205"/>
      <c r="U2896" s="205"/>
      <c r="V2896" s="205"/>
      <c r="W2896" s="205"/>
      <c r="X2896" s="205"/>
      <c r="Y2896" s="205"/>
      <c r="Z2896" s="205"/>
      <c r="AA2896" s="205"/>
      <c r="AB2896" s="205"/>
      <c r="AC2896" s="205"/>
      <c r="AD2896" s="205"/>
      <c r="AE2896" s="205"/>
      <c r="AF2896" s="205"/>
      <c r="AG2896" s="221">
        <v>2025</v>
      </c>
      <c r="AH2896" s="159"/>
      <c r="AI2896" s="175"/>
      <c r="AJ2896" s="153"/>
      <c r="AK2896" s="15">
        <f t="shared" ca="1" si="679"/>
        <v>2788</v>
      </c>
      <c r="AL2896" s="15" t="s">
        <v>155</v>
      </c>
      <c r="AM2896" s="15" t="str">
        <f t="shared" ca="1" si="682"/>
        <v>2788.</v>
      </c>
      <c r="AN2896" s="222"/>
      <c r="AO2896" s="15"/>
      <c r="AP2896" s="16"/>
    </row>
    <row r="2897" spans="1:42" ht="22.5" hidden="1" customHeight="1" x14ac:dyDescent="0.25">
      <c r="A2897" s="83" t="str">
        <f t="shared" ca="1" si="683"/>
        <v>2789.</v>
      </c>
      <c r="B2897" s="26">
        <v>5270</v>
      </c>
      <c r="C2897" s="252" t="s">
        <v>2213</v>
      </c>
      <c r="D2897" s="26">
        <v>1964</v>
      </c>
      <c r="E2897" s="135" t="s">
        <v>2957</v>
      </c>
      <c r="F2897" s="83" t="s">
        <v>2959</v>
      </c>
      <c r="G2897" s="26">
        <v>4</v>
      </c>
      <c r="H2897" s="26">
        <v>5</v>
      </c>
      <c r="I2897" s="205">
        <v>3289.2</v>
      </c>
      <c r="J2897" s="205">
        <v>2767</v>
      </c>
      <c r="K2897" s="205">
        <v>2767</v>
      </c>
      <c r="L2897" s="219">
        <v>127</v>
      </c>
      <c r="M2897" s="214">
        <f t="shared" si="680"/>
        <v>1220969.49</v>
      </c>
      <c r="N2897" s="205"/>
      <c r="O2897" s="211"/>
      <c r="P2897" s="205"/>
      <c r="Q2897" s="205">
        <f t="shared" si="681"/>
        <v>1220969.49</v>
      </c>
      <c r="R2897" s="205">
        <v>1220969.49</v>
      </c>
      <c r="S2897" s="219"/>
      <c r="T2897" s="205"/>
      <c r="U2897" s="205"/>
      <c r="V2897" s="205"/>
      <c r="W2897" s="205"/>
      <c r="X2897" s="205"/>
      <c r="Y2897" s="205"/>
      <c r="Z2897" s="205"/>
      <c r="AA2897" s="205"/>
      <c r="AB2897" s="205"/>
      <c r="AC2897" s="205"/>
      <c r="AD2897" s="205"/>
      <c r="AE2897" s="205"/>
      <c r="AF2897" s="205"/>
      <c r="AG2897" s="221">
        <v>2025</v>
      </c>
      <c r="AH2897" s="165"/>
      <c r="AI2897" s="175"/>
      <c r="AJ2897" s="152"/>
      <c r="AK2897" s="15">
        <f t="shared" ca="1" si="679"/>
        <v>2789</v>
      </c>
      <c r="AL2897" s="15" t="s">
        <v>155</v>
      </c>
      <c r="AM2897" s="15" t="str">
        <f t="shared" ca="1" si="682"/>
        <v>2789.</v>
      </c>
      <c r="AN2897" s="222"/>
      <c r="AO2897" s="15"/>
      <c r="AP2897" s="16"/>
    </row>
    <row r="2898" spans="1:42" ht="22.5" hidden="1" customHeight="1" x14ac:dyDescent="0.25">
      <c r="A2898" s="83" t="str">
        <f t="shared" ca="1" si="683"/>
        <v>2790.</v>
      </c>
      <c r="B2898" s="26">
        <v>4841</v>
      </c>
      <c r="C2898" s="252" t="s">
        <v>2214</v>
      </c>
      <c r="D2898" s="26">
        <v>1964</v>
      </c>
      <c r="E2898" s="135" t="s">
        <v>2957</v>
      </c>
      <c r="F2898" s="83" t="s">
        <v>2959</v>
      </c>
      <c r="G2898" s="26">
        <v>5</v>
      </c>
      <c r="H2898" s="26">
        <v>4</v>
      </c>
      <c r="I2898" s="214">
        <v>3177.9</v>
      </c>
      <c r="J2898" s="205">
        <v>2086.3000000000002</v>
      </c>
      <c r="K2898" s="214">
        <v>2086.3000000000002</v>
      </c>
      <c r="L2898" s="263">
        <v>182</v>
      </c>
      <c r="M2898" s="214">
        <f t="shared" si="680"/>
        <v>1103188</v>
      </c>
      <c r="N2898" s="205"/>
      <c r="O2898" s="211"/>
      <c r="P2898" s="205"/>
      <c r="Q2898" s="205">
        <f t="shared" si="681"/>
        <v>1103188</v>
      </c>
      <c r="R2898" s="205">
        <v>1103188</v>
      </c>
      <c r="S2898" s="219"/>
      <c r="T2898" s="205"/>
      <c r="U2898" s="205"/>
      <c r="V2898" s="205"/>
      <c r="W2898" s="205"/>
      <c r="X2898" s="205"/>
      <c r="Y2898" s="205"/>
      <c r="Z2898" s="205"/>
      <c r="AA2898" s="205"/>
      <c r="AB2898" s="205"/>
      <c r="AC2898" s="205"/>
      <c r="AD2898" s="205"/>
      <c r="AE2898" s="205"/>
      <c r="AF2898" s="205"/>
      <c r="AG2898" s="221">
        <v>2025</v>
      </c>
      <c r="AH2898" s="165"/>
      <c r="AI2898" s="175"/>
      <c r="AJ2898" s="152"/>
      <c r="AK2898" s="15">
        <f t="shared" ca="1" si="679"/>
        <v>2790</v>
      </c>
      <c r="AL2898" s="15" t="s">
        <v>155</v>
      </c>
      <c r="AM2898" s="15" t="str">
        <f t="shared" ca="1" si="682"/>
        <v>2790.</v>
      </c>
      <c r="AN2898" s="222"/>
      <c r="AO2898" s="15"/>
      <c r="AP2898" s="16"/>
    </row>
    <row r="2899" spans="1:42" ht="23.25" hidden="1" customHeight="1" x14ac:dyDescent="0.25">
      <c r="A2899" s="83" t="str">
        <f t="shared" ca="1" si="683"/>
        <v>2791.</v>
      </c>
      <c r="B2899" s="26">
        <v>5170</v>
      </c>
      <c r="C2899" s="47" t="s">
        <v>2215</v>
      </c>
      <c r="D2899" s="26">
        <v>1964</v>
      </c>
      <c r="E2899" s="135" t="s">
        <v>2957</v>
      </c>
      <c r="F2899" s="83" t="s">
        <v>2959</v>
      </c>
      <c r="G2899" s="26">
        <v>4</v>
      </c>
      <c r="H2899" s="26">
        <v>4</v>
      </c>
      <c r="I2899" s="205">
        <v>2776.4</v>
      </c>
      <c r="J2899" s="205">
        <v>2581.9</v>
      </c>
      <c r="K2899" s="205">
        <v>2581.9</v>
      </c>
      <c r="L2899" s="219">
        <v>115</v>
      </c>
      <c r="M2899" s="214">
        <f t="shared" si="680"/>
        <v>1357583.2799999998</v>
      </c>
      <c r="N2899" s="205"/>
      <c r="O2899" s="211"/>
      <c r="P2899" s="205"/>
      <c r="Q2899" s="205">
        <f t="shared" si="681"/>
        <v>1357583.2799999998</v>
      </c>
      <c r="R2899" s="205">
        <v>1357583.2799999998</v>
      </c>
      <c r="S2899" s="219"/>
      <c r="T2899" s="205"/>
      <c r="U2899" s="205"/>
      <c r="V2899" s="205"/>
      <c r="W2899" s="205"/>
      <c r="X2899" s="205"/>
      <c r="Y2899" s="205"/>
      <c r="Z2899" s="205"/>
      <c r="AA2899" s="205"/>
      <c r="AB2899" s="205"/>
      <c r="AC2899" s="209"/>
      <c r="AD2899" s="209"/>
      <c r="AE2899" s="205"/>
      <c r="AF2899" s="205"/>
      <c r="AG2899" s="221">
        <v>2025</v>
      </c>
      <c r="AH2899" s="158"/>
      <c r="AI2899" s="175"/>
      <c r="AJ2899" s="152"/>
      <c r="AK2899" s="15">
        <f t="shared" ca="1" si="679"/>
        <v>2791</v>
      </c>
      <c r="AL2899" s="15" t="s">
        <v>155</v>
      </c>
      <c r="AM2899" s="15" t="str">
        <f t="shared" ca="1" si="682"/>
        <v>2791.</v>
      </c>
      <c r="AN2899" s="222"/>
      <c r="AP2899" s="16"/>
    </row>
    <row r="2900" spans="1:42" ht="22.5" hidden="1" customHeight="1" x14ac:dyDescent="0.25">
      <c r="A2900" s="83" t="str">
        <f t="shared" ca="1" si="683"/>
        <v>2792.</v>
      </c>
      <c r="B2900" s="26">
        <v>5383</v>
      </c>
      <c r="C2900" s="42" t="s">
        <v>2216</v>
      </c>
      <c r="D2900" s="26">
        <v>1964</v>
      </c>
      <c r="E2900" s="135" t="s">
        <v>2957</v>
      </c>
      <c r="F2900" s="83" t="s">
        <v>2958</v>
      </c>
      <c r="G2900" s="26">
        <v>5</v>
      </c>
      <c r="H2900" s="26">
        <v>4</v>
      </c>
      <c r="I2900" s="205">
        <v>4291.1000000000004</v>
      </c>
      <c r="J2900" s="205">
        <v>3933.9</v>
      </c>
      <c r="K2900" s="205">
        <v>3933.9</v>
      </c>
      <c r="L2900" s="219">
        <v>173</v>
      </c>
      <c r="M2900" s="214">
        <f t="shared" si="680"/>
        <v>2400720</v>
      </c>
      <c r="N2900" s="205"/>
      <c r="O2900" s="211"/>
      <c r="P2900" s="205"/>
      <c r="Q2900" s="205">
        <f t="shared" si="681"/>
        <v>2400720</v>
      </c>
      <c r="R2900" s="205">
        <v>2400720</v>
      </c>
      <c r="S2900" s="219"/>
      <c r="T2900" s="205"/>
      <c r="U2900" s="205"/>
      <c r="V2900" s="205"/>
      <c r="W2900" s="205"/>
      <c r="X2900" s="205"/>
      <c r="Y2900" s="205"/>
      <c r="Z2900" s="205"/>
      <c r="AA2900" s="205"/>
      <c r="AB2900" s="205"/>
      <c r="AC2900" s="205"/>
      <c r="AD2900" s="205"/>
      <c r="AE2900" s="205"/>
      <c r="AF2900" s="205"/>
      <c r="AG2900" s="221">
        <v>2025</v>
      </c>
      <c r="AH2900" s="159"/>
      <c r="AI2900" s="175"/>
      <c r="AJ2900" s="153"/>
      <c r="AK2900" s="15">
        <f t="shared" ca="1" si="679"/>
        <v>2792</v>
      </c>
      <c r="AL2900" s="15" t="s">
        <v>155</v>
      </c>
      <c r="AM2900" s="15" t="str">
        <f t="shared" ca="1" si="682"/>
        <v>2792.</v>
      </c>
      <c r="AN2900" s="222"/>
      <c r="AO2900" s="15"/>
      <c r="AP2900" s="16"/>
    </row>
    <row r="2901" spans="1:42" ht="22.5" hidden="1" customHeight="1" x14ac:dyDescent="0.25">
      <c r="A2901" s="83" t="str">
        <f t="shared" ca="1" si="683"/>
        <v>2793.</v>
      </c>
      <c r="B2901" s="26">
        <v>5386</v>
      </c>
      <c r="C2901" s="313" t="s">
        <v>2218</v>
      </c>
      <c r="D2901" s="26">
        <v>1964</v>
      </c>
      <c r="E2901" s="135" t="s">
        <v>2957</v>
      </c>
      <c r="F2901" s="83" t="s">
        <v>2959</v>
      </c>
      <c r="G2901" s="26">
        <v>5</v>
      </c>
      <c r="H2901" s="26">
        <v>3</v>
      </c>
      <c r="I2901" s="205">
        <v>2480.3000000000002</v>
      </c>
      <c r="J2901" s="205">
        <v>1631.3</v>
      </c>
      <c r="K2901" s="205">
        <v>1631.3</v>
      </c>
      <c r="L2901" s="219">
        <v>168</v>
      </c>
      <c r="M2901" s="214">
        <f t="shared" si="680"/>
        <v>3999678.9</v>
      </c>
      <c r="N2901" s="205"/>
      <c r="O2901" s="211"/>
      <c r="P2901" s="205"/>
      <c r="Q2901" s="205">
        <f t="shared" si="681"/>
        <v>3999678.9</v>
      </c>
      <c r="R2901" s="205">
        <v>3999678.9</v>
      </c>
      <c r="S2901" s="219"/>
      <c r="T2901" s="205"/>
      <c r="U2901" s="205"/>
      <c r="V2901" s="205"/>
      <c r="W2901" s="205"/>
      <c r="X2901" s="205"/>
      <c r="Y2901" s="205"/>
      <c r="Z2901" s="205"/>
      <c r="AA2901" s="205"/>
      <c r="AB2901" s="205"/>
      <c r="AC2901" s="205"/>
      <c r="AD2901" s="205"/>
      <c r="AE2901" s="205"/>
      <c r="AF2901" s="205"/>
      <c r="AG2901" s="221">
        <v>2025</v>
      </c>
      <c r="AH2901" s="158"/>
      <c r="AI2901" s="175"/>
      <c r="AJ2901" s="152"/>
      <c r="AK2901" s="15">
        <f t="shared" ca="1" si="679"/>
        <v>2793</v>
      </c>
      <c r="AL2901" s="15" t="s">
        <v>155</v>
      </c>
      <c r="AM2901" s="15" t="str">
        <f t="shared" ca="1" si="682"/>
        <v>2793.</v>
      </c>
      <c r="AN2901" s="222"/>
      <c r="AO2901" s="15"/>
      <c r="AP2901" s="16"/>
    </row>
    <row r="2902" spans="1:42" ht="22.5" hidden="1" customHeight="1" x14ac:dyDescent="0.25">
      <c r="A2902" s="83" t="str">
        <f t="shared" ca="1" si="683"/>
        <v>2794.</v>
      </c>
      <c r="B2902" s="26">
        <v>4440</v>
      </c>
      <c r="C2902" s="242" t="s">
        <v>2219</v>
      </c>
      <c r="D2902" s="26">
        <v>1965</v>
      </c>
      <c r="E2902" s="135" t="s">
        <v>2957</v>
      </c>
      <c r="F2902" s="83" t="s">
        <v>2959</v>
      </c>
      <c r="G2902" s="26">
        <v>4</v>
      </c>
      <c r="H2902" s="26">
        <v>6</v>
      </c>
      <c r="I2902" s="205">
        <v>4089.8</v>
      </c>
      <c r="J2902" s="205">
        <v>3118.8</v>
      </c>
      <c r="K2902" s="205">
        <v>2094</v>
      </c>
      <c r="L2902" s="219">
        <v>185</v>
      </c>
      <c r="M2902" s="214">
        <f t="shared" si="680"/>
        <v>6595104.6100000003</v>
      </c>
      <c r="N2902" s="205"/>
      <c r="O2902" s="211"/>
      <c r="P2902" s="205"/>
      <c r="Q2902" s="205">
        <f t="shared" si="681"/>
        <v>6595104.6100000003</v>
      </c>
      <c r="R2902" s="205">
        <v>6595104.6100000003</v>
      </c>
      <c r="S2902" s="219"/>
      <c r="T2902" s="205"/>
      <c r="U2902" s="205"/>
      <c r="V2902" s="205"/>
      <c r="W2902" s="205"/>
      <c r="X2902" s="205"/>
      <c r="Y2902" s="205"/>
      <c r="Z2902" s="205"/>
      <c r="AA2902" s="205"/>
      <c r="AB2902" s="205"/>
      <c r="AC2902" s="205"/>
      <c r="AD2902" s="205"/>
      <c r="AE2902" s="205"/>
      <c r="AF2902" s="205"/>
      <c r="AG2902" s="221">
        <v>2025</v>
      </c>
      <c r="AH2902" s="159"/>
      <c r="AI2902" s="175"/>
      <c r="AJ2902" s="153"/>
      <c r="AK2902" s="15">
        <f t="shared" ca="1" si="679"/>
        <v>2794</v>
      </c>
      <c r="AL2902" s="15" t="s">
        <v>155</v>
      </c>
      <c r="AM2902" s="15" t="str">
        <f t="shared" ca="1" si="682"/>
        <v>2794.</v>
      </c>
      <c r="AN2902" s="222"/>
      <c r="AO2902" s="15"/>
      <c r="AP2902" s="16"/>
    </row>
    <row r="2903" spans="1:42" ht="22.5" hidden="1" customHeight="1" x14ac:dyDescent="0.25">
      <c r="A2903" s="83" t="str">
        <f t="shared" ca="1" si="683"/>
        <v>2795.</v>
      </c>
      <c r="B2903" s="26">
        <v>4101</v>
      </c>
      <c r="C2903" s="242" t="s">
        <v>2220</v>
      </c>
      <c r="D2903" s="26">
        <v>1965</v>
      </c>
      <c r="E2903" s="135" t="s">
        <v>2957</v>
      </c>
      <c r="F2903" s="83" t="s">
        <v>2959</v>
      </c>
      <c r="G2903" s="26">
        <v>5</v>
      </c>
      <c r="H2903" s="26">
        <v>3</v>
      </c>
      <c r="I2903" s="205">
        <v>2512</v>
      </c>
      <c r="J2903" s="205">
        <v>2327.3000000000002</v>
      </c>
      <c r="K2903" s="205">
        <v>2171.6999999999998</v>
      </c>
      <c r="L2903" s="219">
        <v>101</v>
      </c>
      <c r="M2903" s="214">
        <f t="shared" si="680"/>
        <v>200060</v>
      </c>
      <c r="N2903" s="205"/>
      <c r="O2903" s="211"/>
      <c r="P2903" s="205"/>
      <c r="Q2903" s="205">
        <f t="shared" si="681"/>
        <v>200060</v>
      </c>
      <c r="R2903" s="205">
        <v>200060</v>
      </c>
      <c r="S2903" s="219"/>
      <c r="T2903" s="205"/>
      <c r="U2903" s="205"/>
      <c r="V2903" s="205"/>
      <c r="W2903" s="205"/>
      <c r="X2903" s="205"/>
      <c r="Y2903" s="205"/>
      <c r="Z2903" s="205"/>
      <c r="AA2903" s="205"/>
      <c r="AB2903" s="205"/>
      <c r="AC2903" s="205"/>
      <c r="AD2903" s="205"/>
      <c r="AE2903" s="205"/>
      <c r="AF2903" s="205"/>
      <c r="AG2903" s="221">
        <v>2025</v>
      </c>
      <c r="AH2903" s="159"/>
      <c r="AI2903" s="175"/>
      <c r="AJ2903" s="153"/>
      <c r="AK2903" s="15">
        <f t="shared" ca="1" si="679"/>
        <v>2795</v>
      </c>
      <c r="AL2903" s="15" t="s">
        <v>155</v>
      </c>
      <c r="AM2903" s="15" t="str">
        <f t="shared" ca="1" si="682"/>
        <v>2795.</v>
      </c>
      <c r="AN2903" s="222"/>
      <c r="AO2903" s="15"/>
      <c r="AP2903" s="16"/>
    </row>
    <row r="2904" spans="1:42" ht="22.5" hidden="1" customHeight="1" x14ac:dyDescent="0.25">
      <c r="A2904" s="83" t="str">
        <f t="shared" ca="1" si="683"/>
        <v>2796.</v>
      </c>
      <c r="B2904" s="26">
        <v>4124</v>
      </c>
      <c r="C2904" s="313" t="s">
        <v>2221</v>
      </c>
      <c r="D2904" s="26">
        <v>1965</v>
      </c>
      <c r="E2904" s="135" t="s">
        <v>2957</v>
      </c>
      <c r="F2904" s="83" t="s">
        <v>2958</v>
      </c>
      <c r="G2904" s="26">
        <v>5</v>
      </c>
      <c r="H2904" s="26">
        <v>4</v>
      </c>
      <c r="I2904" s="214">
        <v>2615.1</v>
      </c>
      <c r="J2904" s="205">
        <v>1634.1</v>
      </c>
      <c r="K2904" s="214">
        <v>1634.1</v>
      </c>
      <c r="L2904" s="263">
        <v>107</v>
      </c>
      <c r="M2904" s="214">
        <f t="shared" si="680"/>
        <v>2187426.15</v>
      </c>
      <c r="N2904" s="205"/>
      <c r="O2904" s="211"/>
      <c r="P2904" s="205"/>
      <c r="Q2904" s="205">
        <f t="shared" si="681"/>
        <v>2187426.15</v>
      </c>
      <c r="R2904" s="205">
        <f>1278710.76+908715.39</f>
        <v>2187426.15</v>
      </c>
      <c r="S2904" s="219"/>
      <c r="T2904" s="205"/>
      <c r="U2904" s="205"/>
      <c r="V2904" s="205"/>
      <c r="W2904" s="205"/>
      <c r="X2904" s="205"/>
      <c r="Y2904" s="205"/>
      <c r="Z2904" s="205"/>
      <c r="AA2904" s="205"/>
      <c r="AB2904" s="205"/>
      <c r="AC2904" s="205"/>
      <c r="AD2904" s="205"/>
      <c r="AE2904" s="205"/>
      <c r="AF2904" s="205"/>
      <c r="AG2904" s="221">
        <v>2025</v>
      </c>
      <c r="AH2904" s="165"/>
      <c r="AI2904" s="175"/>
      <c r="AJ2904" s="152"/>
      <c r="AK2904" s="15">
        <f t="shared" ca="1" si="679"/>
        <v>2796</v>
      </c>
      <c r="AL2904" s="15" t="s">
        <v>155</v>
      </c>
      <c r="AM2904" s="15" t="str">
        <f t="shared" ca="1" si="682"/>
        <v>2796.</v>
      </c>
      <c r="AN2904" s="222"/>
      <c r="AO2904" s="15"/>
      <c r="AP2904" s="16"/>
    </row>
    <row r="2905" spans="1:42" ht="22.5" hidden="1" customHeight="1" x14ac:dyDescent="0.25">
      <c r="A2905" s="83" t="str">
        <f t="shared" ca="1" si="683"/>
        <v>2797.</v>
      </c>
      <c r="B2905" s="26">
        <v>4127</v>
      </c>
      <c r="C2905" s="242" t="s">
        <v>2222</v>
      </c>
      <c r="D2905" s="26">
        <v>1965</v>
      </c>
      <c r="E2905" s="135" t="s">
        <v>2957</v>
      </c>
      <c r="F2905" s="83" t="s">
        <v>2958</v>
      </c>
      <c r="G2905" s="26">
        <v>5</v>
      </c>
      <c r="H2905" s="26">
        <v>3</v>
      </c>
      <c r="I2905" s="205">
        <v>2534.1999999999998</v>
      </c>
      <c r="J2905" s="205">
        <v>1592.5</v>
      </c>
      <c r="K2905" s="205">
        <v>1592.5</v>
      </c>
      <c r="L2905" s="219">
        <v>125</v>
      </c>
      <c r="M2905" s="214">
        <f t="shared" si="680"/>
        <v>940690.91999999993</v>
      </c>
      <c r="N2905" s="205"/>
      <c r="O2905" s="211"/>
      <c r="P2905" s="205"/>
      <c r="Q2905" s="205">
        <f t="shared" si="681"/>
        <v>940690.91999999993</v>
      </c>
      <c r="R2905" s="205">
        <v>940690.91999999993</v>
      </c>
      <c r="S2905" s="219"/>
      <c r="T2905" s="205"/>
      <c r="U2905" s="205"/>
      <c r="V2905" s="205"/>
      <c r="W2905" s="205"/>
      <c r="X2905" s="205"/>
      <c r="Y2905" s="205"/>
      <c r="Z2905" s="205"/>
      <c r="AA2905" s="205"/>
      <c r="AB2905" s="205"/>
      <c r="AC2905" s="205"/>
      <c r="AD2905" s="205"/>
      <c r="AE2905" s="205"/>
      <c r="AF2905" s="205"/>
      <c r="AG2905" s="221">
        <v>2025</v>
      </c>
      <c r="AH2905" s="159"/>
      <c r="AI2905" s="175"/>
      <c r="AJ2905" s="153"/>
      <c r="AK2905" s="15">
        <f t="shared" ca="1" si="679"/>
        <v>2797</v>
      </c>
      <c r="AL2905" s="15" t="s">
        <v>155</v>
      </c>
      <c r="AM2905" s="15" t="str">
        <f t="shared" ca="1" si="682"/>
        <v>2797.</v>
      </c>
      <c r="AN2905" s="222"/>
      <c r="AO2905" s="15"/>
      <c r="AP2905" s="16"/>
    </row>
    <row r="2906" spans="1:42" ht="22.5" hidden="1" customHeight="1" x14ac:dyDescent="0.25">
      <c r="A2906" s="83" t="str">
        <f t="shared" ca="1" si="683"/>
        <v>2798.</v>
      </c>
      <c r="B2906" s="26">
        <v>5281</v>
      </c>
      <c r="C2906" s="252" t="s">
        <v>2223</v>
      </c>
      <c r="D2906" s="26">
        <v>1965</v>
      </c>
      <c r="E2906" s="135" t="s">
        <v>2957</v>
      </c>
      <c r="F2906" s="83" t="s">
        <v>2959</v>
      </c>
      <c r="G2906" s="26">
        <v>5</v>
      </c>
      <c r="H2906" s="26">
        <v>3</v>
      </c>
      <c r="I2906" s="205">
        <v>2801.68</v>
      </c>
      <c r="J2906" s="205">
        <v>2629.3</v>
      </c>
      <c r="K2906" s="205">
        <v>2629.3</v>
      </c>
      <c r="L2906" s="219">
        <v>95</v>
      </c>
      <c r="M2906" s="214">
        <f t="shared" si="680"/>
        <v>4962542</v>
      </c>
      <c r="N2906" s="205"/>
      <c r="O2906" s="211"/>
      <c r="P2906" s="205"/>
      <c r="Q2906" s="205">
        <f t="shared" si="681"/>
        <v>4962542</v>
      </c>
      <c r="R2906" s="205">
        <v>4962542</v>
      </c>
      <c r="S2906" s="219"/>
      <c r="T2906" s="205"/>
      <c r="U2906" s="205"/>
      <c r="V2906" s="205"/>
      <c r="W2906" s="205"/>
      <c r="X2906" s="205"/>
      <c r="Y2906" s="205"/>
      <c r="Z2906" s="205"/>
      <c r="AA2906" s="205"/>
      <c r="AB2906" s="205"/>
      <c r="AC2906" s="205"/>
      <c r="AD2906" s="205"/>
      <c r="AE2906" s="205"/>
      <c r="AF2906" s="205"/>
      <c r="AG2906" s="221">
        <v>2025</v>
      </c>
      <c r="AH2906" s="158"/>
      <c r="AI2906" s="175"/>
      <c r="AJ2906" s="152"/>
      <c r="AK2906" s="15">
        <f t="shared" ca="1" si="679"/>
        <v>2798</v>
      </c>
      <c r="AL2906" s="15" t="s">
        <v>155</v>
      </c>
      <c r="AM2906" s="15" t="str">
        <f t="shared" ca="1" si="682"/>
        <v>2798.</v>
      </c>
      <c r="AN2906" s="222"/>
      <c r="AO2906" s="15"/>
      <c r="AP2906" s="16"/>
    </row>
    <row r="2907" spans="1:42" ht="22.5" hidden="1" customHeight="1" x14ac:dyDescent="0.25">
      <c r="A2907" s="83" t="str">
        <f t="shared" ca="1" si="683"/>
        <v>2799.</v>
      </c>
      <c r="B2907" s="26">
        <v>4520</v>
      </c>
      <c r="C2907" s="313" t="s">
        <v>2224</v>
      </c>
      <c r="D2907" s="26">
        <v>1965</v>
      </c>
      <c r="E2907" s="135" t="s">
        <v>2957</v>
      </c>
      <c r="F2907" s="83" t="s">
        <v>2958</v>
      </c>
      <c r="G2907" s="26">
        <v>5</v>
      </c>
      <c r="H2907" s="26">
        <v>5</v>
      </c>
      <c r="I2907" s="214">
        <v>3858.3</v>
      </c>
      <c r="J2907" s="205">
        <v>3478</v>
      </c>
      <c r="K2907" s="214">
        <v>3478</v>
      </c>
      <c r="L2907" s="263">
        <v>164</v>
      </c>
      <c r="M2907" s="214">
        <f t="shared" si="680"/>
        <v>1886606.2799999998</v>
      </c>
      <c r="N2907" s="205"/>
      <c r="O2907" s="211"/>
      <c r="P2907" s="205"/>
      <c r="Q2907" s="205">
        <f t="shared" si="681"/>
        <v>1886606.2799999998</v>
      </c>
      <c r="R2907" s="205">
        <v>1886606.2799999998</v>
      </c>
      <c r="S2907" s="219"/>
      <c r="T2907" s="205"/>
      <c r="U2907" s="205"/>
      <c r="V2907" s="205"/>
      <c r="W2907" s="205"/>
      <c r="X2907" s="205"/>
      <c r="Y2907" s="205"/>
      <c r="Z2907" s="205"/>
      <c r="AA2907" s="205"/>
      <c r="AB2907" s="205"/>
      <c r="AC2907" s="205"/>
      <c r="AD2907" s="205"/>
      <c r="AE2907" s="205"/>
      <c r="AF2907" s="205"/>
      <c r="AG2907" s="221">
        <v>2025</v>
      </c>
      <c r="AH2907" s="158"/>
      <c r="AI2907" s="175"/>
      <c r="AJ2907" s="152"/>
      <c r="AK2907" s="15">
        <f t="shared" ca="1" si="679"/>
        <v>2799</v>
      </c>
      <c r="AL2907" s="15" t="s">
        <v>155</v>
      </c>
      <c r="AM2907" s="15" t="str">
        <f t="shared" ca="1" si="682"/>
        <v>2799.</v>
      </c>
      <c r="AN2907" s="222"/>
      <c r="AO2907" s="15"/>
      <c r="AP2907" s="16"/>
    </row>
    <row r="2908" spans="1:42" ht="22.5" hidden="1" customHeight="1" x14ac:dyDescent="0.25">
      <c r="A2908" s="83" t="str">
        <f t="shared" ca="1" si="683"/>
        <v>2800.</v>
      </c>
      <c r="B2908" s="26">
        <v>5387</v>
      </c>
      <c r="C2908" s="313" t="s">
        <v>2225</v>
      </c>
      <c r="D2908" s="26">
        <v>1965</v>
      </c>
      <c r="E2908" s="135" t="s">
        <v>2957</v>
      </c>
      <c r="F2908" s="83" t="s">
        <v>2958</v>
      </c>
      <c r="G2908" s="26">
        <v>5</v>
      </c>
      <c r="H2908" s="26">
        <v>4</v>
      </c>
      <c r="I2908" s="205">
        <v>3839</v>
      </c>
      <c r="J2908" s="205">
        <v>2538</v>
      </c>
      <c r="K2908" s="205">
        <v>2538</v>
      </c>
      <c r="L2908" s="219">
        <v>174</v>
      </c>
      <c r="M2908" s="214">
        <f t="shared" si="680"/>
        <v>6083378</v>
      </c>
      <c r="N2908" s="205"/>
      <c r="O2908" s="211"/>
      <c r="P2908" s="205"/>
      <c r="Q2908" s="205">
        <f t="shared" si="681"/>
        <v>6083378</v>
      </c>
      <c r="R2908" s="205">
        <v>6083378</v>
      </c>
      <c r="S2908" s="219"/>
      <c r="T2908" s="205"/>
      <c r="U2908" s="205"/>
      <c r="V2908" s="205"/>
      <c r="W2908" s="205"/>
      <c r="X2908" s="205"/>
      <c r="Y2908" s="205"/>
      <c r="Z2908" s="205"/>
      <c r="AA2908" s="205"/>
      <c r="AB2908" s="205"/>
      <c r="AC2908" s="205"/>
      <c r="AD2908" s="205"/>
      <c r="AE2908" s="205"/>
      <c r="AF2908" s="205"/>
      <c r="AG2908" s="221">
        <v>2025</v>
      </c>
      <c r="AH2908" s="165"/>
      <c r="AI2908" s="175"/>
      <c r="AJ2908" s="152"/>
      <c r="AK2908" s="15">
        <f t="shared" ca="1" si="679"/>
        <v>2800</v>
      </c>
      <c r="AL2908" s="15" t="s">
        <v>155</v>
      </c>
      <c r="AM2908" s="15" t="str">
        <f t="shared" ca="1" si="682"/>
        <v>2800.</v>
      </c>
      <c r="AN2908" s="222"/>
      <c r="AO2908" s="15"/>
      <c r="AP2908" s="16"/>
    </row>
    <row r="2909" spans="1:42" ht="22.5" hidden="1" customHeight="1" x14ac:dyDescent="0.25">
      <c r="A2909" s="83" t="str">
        <f t="shared" ca="1" si="683"/>
        <v>2801.</v>
      </c>
      <c r="B2909" s="26">
        <v>4429</v>
      </c>
      <c r="C2909" s="242" t="s">
        <v>2227</v>
      </c>
      <c r="D2909" s="26">
        <v>1966</v>
      </c>
      <c r="E2909" s="135" t="s">
        <v>2957</v>
      </c>
      <c r="F2909" s="83" t="s">
        <v>2959</v>
      </c>
      <c r="G2909" s="26">
        <v>5</v>
      </c>
      <c r="H2909" s="26">
        <v>6</v>
      </c>
      <c r="I2909" s="205">
        <v>5337.4</v>
      </c>
      <c r="J2909" s="205">
        <v>5183.3999999999996</v>
      </c>
      <c r="K2909" s="205">
        <v>3416.8</v>
      </c>
      <c r="L2909" s="219">
        <v>228</v>
      </c>
      <c r="M2909" s="214">
        <f t="shared" si="680"/>
        <v>8606964.620000001</v>
      </c>
      <c r="N2909" s="205"/>
      <c r="O2909" s="211"/>
      <c r="P2909" s="205"/>
      <c r="Q2909" s="205">
        <f t="shared" si="681"/>
        <v>8606964.620000001</v>
      </c>
      <c r="R2909" s="205">
        <v>8606964.620000001</v>
      </c>
      <c r="S2909" s="219"/>
      <c r="T2909" s="205"/>
      <c r="U2909" s="205"/>
      <c r="V2909" s="205"/>
      <c r="W2909" s="205"/>
      <c r="X2909" s="205"/>
      <c r="Y2909" s="205"/>
      <c r="Z2909" s="205"/>
      <c r="AA2909" s="205"/>
      <c r="AB2909" s="205"/>
      <c r="AC2909" s="205"/>
      <c r="AD2909" s="205"/>
      <c r="AE2909" s="205"/>
      <c r="AF2909" s="205"/>
      <c r="AG2909" s="221">
        <v>2025</v>
      </c>
      <c r="AH2909" s="159"/>
      <c r="AI2909" s="175"/>
      <c r="AJ2909" s="153"/>
      <c r="AK2909" s="15">
        <f t="shared" ca="1" si="679"/>
        <v>2801</v>
      </c>
      <c r="AL2909" s="15" t="s">
        <v>155</v>
      </c>
      <c r="AM2909" s="15" t="str">
        <f t="shared" ca="1" si="682"/>
        <v>2801.</v>
      </c>
      <c r="AN2909" s="222"/>
      <c r="AO2909" s="15"/>
      <c r="AP2909" s="16"/>
    </row>
    <row r="2910" spans="1:42" ht="22.5" hidden="1" customHeight="1" x14ac:dyDescent="0.25">
      <c r="A2910" s="83" t="str">
        <f t="shared" ca="1" si="683"/>
        <v>2802.</v>
      </c>
      <c r="B2910" s="26">
        <v>4432</v>
      </c>
      <c r="C2910" s="313" t="s">
        <v>2226</v>
      </c>
      <c r="D2910" s="26">
        <v>1966</v>
      </c>
      <c r="E2910" s="135" t="s">
        <v>2957</v>
      </c>
      <c r="F2910" s="83" t="s">
        <v>2959</v>
      </c>
      <c r="G2910" s="26">
        <v>5</v>
      </c>
      <c r="H2910" s="26">
        <v>4</v>
      </c>
      <c r="I2910" s="214">
        <v>3489.6</v>
      </c>
      <c r="J2910" s="214">
        <v>3240.5</v>
      </c>
      <c r="K2910" s="214">
        <v>3240.5</v>
      </c>
      <c r="L2910" s="263">
        <v>139</v>
      </c>
      <c r="M2910" s="214">
        <f t="shared" si="680"/>
        <v>1624400</v>
      </c>
      <c r="N2910" s="205"/>
      <c r="O2910" s="211"/>
      <c r="P2910" s="205"/>
      <c r="Q2910" s="205">
        <f t="shared" si="681"/>
        <v>1624400</v>
      </c>
      <c r="R2910" s="205">
        <v>1624400</v>
      </c>
      <c r="S2910" s="219"/>
      <c r="T2910" s="205"/>
      <c r="U2910" s="205"/>
      <c r="V2910" s="205"/>
      <c r="W2910" s="205"/>
      <c r="X2910" s="205"/>
      <c r="Y2910" s="205"/>
      <c r="Z2910" s="205"/>
      <c r="AA2910" s="205"/>
      <c r="AB2910" s="205"/>
      <c r="AC2910" s="205"/>
      <c r="AD2910" s="205"/>
      <c r="AE2910" s="205"/>
      <c r="AF2910" s="205"/>
      <c r="AG2910" s="221">
        <v>2025</v>
      </c>
      <c r="AH2910" s="158"/>
      <c r="AI2910" s="175"/>
      <c r="AJ2910" s="152"/>
      <c r="AK2910" s="15">
        <f t="shared" ca="1" si="679"/>
        <v>2802</v>
      </c>
      <c r="AL2910" s="15" t="s">
        <v>155</v>
      </c>
      <c r="AM2910" s="15" t="str">
        <f t="shared" ca="1" si="682"/>
        <v>2802.</v>
      </c>
      <c r="AN2910" s="222"/>
      <c r="AO2910" s="15"/>
      <c r="AP2910" s="16"/>
    </row>
    <row r="2911" spans="1:42" ht="22.5" hidden="1" customHeight="1" x14ac:dyDescent="0.25">
      <c r="A2911" s="83" t="str">
        <f t="shared" ca="1" si="683"/>
        <v>2803.</v>
      </c>
      <c r="B2911" s="26">
        <v>4154</v>
      </c>
      <c r="C2911" s="28" t="s">
        <v>2228</v>
      </c>
      <c r="D2911" s="26">
        <v>1968</v>
      </c>
      <c r="E2911" s="135" t="s">
        <v>2957</v>
      </c>
      <c r="F2911" s="83" t="s">
        <v>2959</v>
      </c>
      <c r="G2911" s="26">
        <v>9</v>
      </c>
      <c r="H2911" s="26">
        <v>1</v>
      </c>
      <c r="I2911" s="214">
        <v>1970.4</v>
      </c>
      <c r="J2911" s="214">
        <v>1970.4</v>
      </c>
      <c r="K2911" s="214">
        <v>1970.4</v>
      </c>
      <c r="L2911" s="263">
        <v>68</v>
      </c>
      <c r="M2911" s="214">
        <f t="shared" si="680"/>
        <v>394368</v>
      </c>
      <c r="N2911" s="205"/>
      <c r="O2911" s="211"/>
      <c r="P2911" s="205"/>
      <c r="Q2911" s="205">
        <f t="shared" si="681"/>
        <v>394368</v>
      </c>
      <c r="R2911" s="205">
        <v>394368</v>
      </c>
      <c r="S2911" s="219"/>
      <c r="T2911" s="205"/>
      <c r="U2911" s="205"/>
      <c r="V2911" s="205"/>
      <c r="W2911" s="205"/>
      <c r="X2911" s="205"/>
      <c r="Y2911" s="205"/>
      <c r="Z2911" s="205"/>
      <c r="AA2911" s="205"/>
      <c r="AB2911" s="205"/>
      <c r="AC2911" s="205"/>
      <c r="AD2911" s="205"/>
      <c r="AE2911" s="205"/>
      <c r="AF2911" s="205"/>
      <c r="AG2911" s="221">
        <v>2025</v>
      </c>
      <c r="AH2911" s="165"/>
      <c r="AI2911" s="175"/>
      <c r="AJ2911" s="152"/>
      <c r="AK2911" s="15">
        <f t="shared" ref="AK2911:AK2974" ca="1" si="684">MAX(AK2906:AK2910)+1</f>
        <v>2803</v>
      </c>
      <c r="AL2911" s="15" t="s">
        <v>155</v>
      </c>
      <c r="AM2911" s="15" t="str">
        <f t="shared" ca="1" si="682"/>
        <v>2803.</v>
      </c>
      <c r="AN2911" s="222"/>
      <c r="AO2911" s="15"/>
      <c r="AP2911" s="16"/>
    </row>
    <row r="2912" spans="1:42" ht="22.5" hidden="1" customHeight="1" x14ac:dyDescent="0.25">
      <c r="A2912" s="83" t="str">
        <f t="shared" ca="1" si="683"/>
        <v>2804.</v>
      </c>
      <c r="B2912" s="26">
        <v>4283</v>
      </c>
      <c r="C2912" s="242" t="s">
        <v>2229</v>
      </c>
      <c r="D2912" s="26">
        <v>1966</v>
      </c>
      <c r="E2912" s="135" t="s">
        <v>2957</v>
      </c>
      <c r="F2912" s="83" t="s">
        <v>2959</v>
      </c>
      <c r="G2912" s="26">
        <v>5</v>
      </c>
      <c r="H2912" s="26">
        <v>3</v>
      </c>
      <c r="I2912" s="205">
        <v>3580.8</v>
      </c>
      <c r="J2912" s="205">
        <v>2759.3</v>
      </c>
      <c r="K2912" s="205">
        <v>2759.3</v>
      </c>
      <c r="L2912" s="219">
        <v>205</v>
      </c>
      <c r="M2912" s="214">
        <f t="shared" si="680"/>
        <v>1609356</v>
      </c>
      <c r="N2912" s="205"/>
      <c r="O2912" s="211"/>
      <c r="P2912" s="205"/>
      <c r="Q2912" s="205">
        <f t="shared" si="681"/>
        <v>1609356</v>
      </c>
      <c r="R2912" s="205">
        <v>1609356</v>
      </c>
      <c r="S2912" s="219"/>
      <c r="T2912" s="205"/>
      <c r="U2912" s="205"/>
      <c r="V2912" s="205"/>
      <c r="W2912" s="205"/>
      <c r="X2912" s="205"/>
      <c r="Y2912" s="205"/>
      <c r="Z2912" s="205"/>
      <c r="AA2912" s="205"/>
      <c r="AB2912" s="205"/>
      <c r="AC2912" s="205"/>
      <c r="AD2912" s="205"/>
      <c r="AE2912" s="205"/>
      <c r="AF2912" s="205"/>
      <c r="AG2912" s="221">
        <v>2025</v>
      </c>
      <c r="AH2912" s="159"/>
      <c r="AI2912" s="175"/>
      <c r="AJ2912" s="153"/>
      <c r="AK2912" s="15">
        <f t="shared" ca="1" si="684"/>
        <v>2804</v>
      </c>
      <c r="AL2912" s="15" t="s">
        <v>155</v>
      </c>
      <c r="AM2912" s="15" t="str">
        <f t="shared" ca="1" si="682"/>
        <v>2804.</v>
      </c>
      <c r="AN2912" s="222"/>
      <c r="AO2912" s="15"/>
      <c r="AP2912" s="16"/>
    </row>
    <row r="2913" spans="1:42" ht="22.5" hidden="1" customHeight="1" x14ac:dyDescent="0.25">
      <c r="A2913" s="83" t="str">
        <f t="shared" ca="1" si="683"/>
        <v>2805.</v>
      </c>
      <c r="B2913" s="144">
        <v>4691</v>
      </c>
      <c r="C2913" s="47" t="s">
        <v>2230</v>
      </c>
      <c r="D2913" s="26">
        <v>1966</v>
      </c>
      <c r="E2913" s="135" t="s">
        <v>2957</v>
      </c>
      <c r="F2913" s="83" t="s">
        <v>2959</v>
      </c>
      <c r="G2913" s="26">
        <v>5</v>
      </c>
      <c r="H2913" s="26">
        <v>4</v>
      </c>
      <c r="I2913" s="214">
        <v>3104.1</v>
      </c>
      <c r="J2913" s="214">
        <v>2640</v>
      </c>
      <c r="K2913" s="214">
        <v>2640</v>
      </c>
      <c r="L2913" s="263">
        <v>121</v>
      </c>
      <c r="M2913" s="214">
        <f t="shared" si="680"/>
        <v>2294388</v>
      </c>
      <c r="N2913" s="205"/>
      <c r="O2913" s="211"/>
      <c r="P2913" s="205"/>
      <c r="Q2913" s="205">
        <f t="shared" si="681"/>
        <v>2294388</v>
      </c>
      <c r="R2913" s="205">
        <v>2294388</v>
      </c>
      <c r="S2913" s="219"/>
      <c r="T2913" s="205"/>
      <c r="U2913" s="205"/>
      <c r="V2913" s="205"/>
      <c r="W2913" s="205"/>
      <c r="X2913" s="205"/>
      <c r="Y2913" s="205"/>
      <c r="Z2913" s="205"/>
      <c r="AA2913" s="205"/>
      <c r="AB2913" s="205"/>
      <c r="AC2913" s="209"/>
      <c r="AD2913" s="209"/>
      <c r="AE2913" s="205"/>
      <c r="AF2913" s="205"/>
      <c r="AG2913" s="221">
        <v>2025</v>
      </c>
      <c r="AH2913" s="165"/>
      <c r="AI2913" s="175"/>
      <c r="AJ2913" s="152"/>
      <c r="AK2913" s="15">
        <f t="shared" ca="1" si="684"/>
        <v>2805</v>
      </c>
      <c r="AL2913" s="15" t="s">
        <v>155</v>
      </c>
      <c r="AM2913" s="15" t="str">
        <f t="shared" ca="1" si="682"/>
        <v>2805.</v>
      </c>
      <c r="AN2913" s="222"/>
      <c r="AO2913" s="15"/>
      <c r="AP2913" s="16"/>
    </row>
    <row r="2914" spans="1:42" ht="22.5" hidden="1" customHeight="1" x14ac:dyDescent="0.25">
      <c r="A2914" s="83" t="str">
        <f t="shared" ca="1" si="683"/>
        <v>2806.</v>
      </c>
      <c r="B2914" s="26">
        <v>5213</v>
      </c>
      <c r="C2914" s="242" t="s">
        <v>2231</v>
      </c>
      <c r="D2914" s="26">
        <v>1966</v>
      </c>
      <c r="E2914" s="135" t="s">
        <v>2957</v>
      </c>
      <c r="F2914" s="83" t="s">
        <v>2959</v>
      </c>
      <c r="G2914" s="26">
        <v>5</v>
      </c>
      <c r="H2914" s="26">
        <v>3</v>
      </c>
      <c r="I2914" s="205">
        <v>3567.75</v>
      </c>
      <c r="J2914" s="205">
        <v>2768.2</v>
      </c>
      <c r="K2914" s="205">
        <v>2768</v>
      </c>
      <c r="L2914" s="219">
        <v>205</v>
      </c>
      <c r="M2914" s="214">
        <f t="shared" si="680"/>
        <v>3216312</v>
      </c>
      <c r="N2914" s="205"/>
      <c r="O2914" s="211"/>
      <c r="P2914" s="205"/>
      <c r="Q2914" s="205">
        <f t="shared" si="681"/>
        <v>3216312</v>
      </c>
      <c r="R2914" s="205">
        <v>3216312</v>
      </c>
      <c r="S2914" s="219"/>
      <c r="T2914" s="205"/>
      <c r="U2914" s="205"/>
      <c r="V2914" s="205"/>
      <c r="W2914" s="205"/>
      <c r="X2914" s="205"/>
      <c r="Y2914" s="205"/>
      <c r="Z2914" s="205"/>
      <c r="AA2914" s="205"/>
      <c r="AB2914" s="205"/>
      <c r="AC2914" s="205"/>
      <c r="AD2914" s="205"/>
      <c r="AE2914" s="205"/>
      <c r="AF2914" s="205"/>
      <c r="AG2914" s="221">
        <v>2025</v>
      </c>
      <c r="AH2914" s="159"/>
      <c r="AI2914" s="175"/>
      <c r="AJ2914" s="153"/>
      <c r="AK2914" s="15">
        <f t="shared" ca="1" si="684"/>
        <v>2806</v>
      </c>
      <c r="AL2914" s="15" t="s">
        <v>155</v>
      </c>
      <c r="AM2914" s="15" t="str">
        <f t="shared" ca="1" si="682"/>
        <v>2806.</v>
      </c>
      <c r="AN2914" s="222"/>
      <c r="AO2914" s="15"/>
      <c r="AP2914" s="16"/>
    </row>
    <row r="2915" spans="1:42" ht="22.5" hidden="1" customHeight="1" x14ac:dyDescent="0.25">
      <c r="A2915" s="83" t="str">
        <f t="shared" ca="1" si="683"/>
        <v>2807.</v>
      </c>
      <c r="B2915" s="26">
        <v>4489</v>
      </c>
      <c r="C2915" s="40" t="s">
        <v>2232</v>
      </c>
      <c r="D2915" s="26">
        <v>1967</v>
      </c>
      <c r="E2915" s="135" t="s">
        <v>2957</v>
      </c>
      <c r="F2915" s="83" t="s">
        <v>2959</v>
      </c>
      <c r="G2915" s="26">
        <v>5</v>
      </c>
      <c r="H2915" s="26">
        <v>4</v>
      </c>
      <c r="I2915" s="214">
        <v>3174.5</v>
      </c>
      <c r="J2915" s="214">
        <v>3172.4</v>
      </c>
      <c r="K2915" s="214">
        <v>3172.4</v>
      </c>
      <c r="L2915" s="263">
        <v>148</v>
      </c>
      <c r="M2915" s="214">
        <f t="shared" si="680"/>
        <v>1388832</v>
      </c>
      <c r="N2915" s="205"/>
      <c r="O2915" s="211"/>
      <c r="P2915" s="205"/>
      <c r="Q2915" s="205">
        <f t="shared" si="681"/>
        <v>1388832</v>
      </c>
      <c r="R2915" s="205">
        <v>1388832</v>
      </c>
      <c r="S2915" s="219"/>
      <c r="T2915" s="205"/>
      <c r="U2915" s="205"/>
      <c r="V2915" s="205"/>
      <c r="W2915" s="205"/>
      <c r="X2915" s="205"/>
      <c r="Y2915" s="205"/>
      <c r="Z2915" s="205"/>
      <c r="AA2915" s="205"/>
      <c r="AB2915" s="205"/>
      <c r="AC2915" s="205"/>
      <c r="AD2915" s="205"/>
      <c r="AE2915" s="205"/>
      <c r="AF2915" s="205"/>
      <c r="AG2915" s="221">
        <v>2025</v>
      </c>
      <c r="AH2915" s="158"/>
      <c r="AI2915" s="175"/>
      <c r="AJ2915" s="152"/>
      <c r="AK2915" s="15">
        <f t="shared" ca="1" si="684"/>
        <v>2807</v>
      </c>
      <c r="AL2915" s="15" t="s">
        <v>155</v>
      </c>
      <c r="AM2915" s="15" t="str">
        <f t="shared" ca="1" si="682"/>
        <v>2807.</v>
      </c>
      <c r="AN2915" s="222"/>
      <c r="AO2915" s="15"/>
      <c r="AP2915" s="16"/>
    </row>
    <row r="2916" spans="1:42" ht="22.5" hidden="1" customHeight="1" x14ac:dyDescent="0.25">
      <c r="A2916" s="83" t="str">
        <f t="shared" ca="1" si="683"/>
        <v>2808.</v>
      </c>
      <c r="B2916" s="26">
        <v>4773</v>
      </c>
      <c r="C2916" s="252" t="s">
        <v>2233</v>
      </c>
      <c r="D2916" s="26">
        <v>1967</v>
      </c>
      <c r="E2916" s="135" t="s">
        <v>2957</v>
      </c>
      <c r="F2916" s="83" t="s">
        <v>2959</v>
      </c>
      <c r="G2916" s="26">
        <v>5</v>
      </c>
      <c r="H2916" s="26">
        <v>4</v>
      </c>
      <c r="I2916" s="214">
        <v>3427.2</v>
      </c>
      <c r="J2916" s="205">
        <v>3111.5</v>
      </c>
      <c r="K2916" s="214">
        <v>3111.5</v>
      </c>
      <c r="L2916" s="263">
        <v>134</v>
      </c>
      <c r="M2916" s="214">
        <f t="shared" si="680"/>
        <v>5526614.9000000004</v>
      </c>
      <c r="N2916" s="205"/>
      <c r="O2916" s="211"/>
      <c r="P2916" s="205"/>
      <c r="Q2916" s="205">
        <f t="shared" si="681"/>
        <v>5526614.9000000004</v>
      </c>
      <c r="R2916" s="205">
        <v>5526614.9000000004</v>
      </c>
      <c r="S2916" s="219"/>
      <c r="T2916" s="205"/>
      <c r="U2916" s="205"/>
      <c r="V2916" s="205"/>
      <c r="W2916" s="205"/>
      <c r="X2916" s="205"/>
      <c r="Y2916" s="205"/>
      <c r="Z2916" s="205"/>
      <c r="AA2916" s="205"/>
      <c r="AB2916" s="205"/>
      <c r="AC2916" s="205"/>
      <c r="AD2916" s="205"/>
      <c r="AE2916" s="205"/>
      <c r="AF2916" s="205"/>
      <c r="AG2916" s="221">
        <v>2025</v>
      </c>
      <c r="AH2916" s="158"/>
      <c r="AI2916" s="175"/>
      <c r="AJ2916" s="152"/>
      <c r="AK2916" s="15">
        <f t="shared" ca="1" si="684"/>
        <v>2808</v>
      </c>
      <c r="AL2916" s="15" t="s">
        <v>155</v>
      </c>
      <c r="AM2916" s="15" t="str">
        <f t="shared" ca="1" si="682"/>
        <v>2808.</v>
      </c>
      <c r="AN2916" s="222"/>
      <c r="AO2916" s="15"/>
      <c r="AP2916" s="16"/>
    </row>
    <row r="2917" spans="1:42" ht="22.5" hidden="1" customHeight="1" x14ac:dyDescent="0.25">
      <c r="A2917" s="83" t="str">
        <f t="shared" ca="1" si="683"/>
        <v>2809.</v>
      </c>
      <c r="B2917" s="26">
        <v>5117</v>
      </c>
      <c r="C2917" s="313" t="s">
        <v>2235</v>
      </c>
      <c r="D2917" s="26">
        <v>1967</v>
      </c>
      <c r="E2917" s="135" t="s">
        <v>2957</v>
      </c>
      <c r="F2917" s="83" t="s">
        <v>2959</v>
      </c>
      <c r="G2917" s="26">
        <v>5</v>
      </c>
      <c r="H2917" s="26">
        <v>3</v>
      </c>
      <c r="I2917" s="214">
        <v>2571.8000000000002</v>
      </c>
      <c r="J2917" s="205">
        <v>2425.9</v>
      </c>
      <c r="K2917" s="214">
        <v>2425.9</v>
      </c>
      <c r="L2917" s="263">
        <v>103</v>
      </c>
      <c r="M2917" s="214">
        <f t="shared" si="680"/>
        <v>2111400</v>
      </c>
      <c r="N2917" s="205"/>
      <c r="O2917" s="211"/>
      <c r="P2917" s="205"/>
      <c r="Q2917" s="205">
        <f t="shared" si="681"/>
        <v>2111400</v>
      </c>
      <c r="R2917" s="205">
        <v>2111400</v>
      </c>
      <c r="S2917" s="219"/>
      <c r="T2917" s="205"/>
      <c r="U2917" s="205"/>
      <c r="V2917" s="205"/>
      <c r="W2917" s="205"/>
      <c r="X2917" s="205"/>
      <c r="Y2917" s="205"/>
      <c r="Z2917" s="205"/>
      <c r="AA2917" s="205"/>
      <c r="AB2917" s="205"/>
      <c r="AC2917" s="205"/>
      <c r="AD2917" s="205"/>
      <c r="AE2917" s="205"/>
      <c r="AF2917" s="205"/>
      <c r="AG2917" s="221">
        <v>2025</v>
      </c>
      <c r="AH2917" s="165"/>
      <c r="AI2917" s="175"/>
      <c r="AJ2917" s="152"/>
      <c r="AK2917" s="15">
        <f t="shared" ca="1" si="684"/>
        <v>2809</v>
      </c>
      <c r="AL2917" s="15" t="s">
        <v>155</v>
      </c>
      <c r="AM2917" s="15" t="str">
        <f t="shared" ca="1" si="682"/>
        <v>2809.</v>
      </c>
      <c r="AN2917" s="222"/>
      <c r="AO2917" s="15"/>
      <c r="AP2917" s="16"/>
    </row>
    <row r="2918" spans="1:42" ht="22.5" hidden="1" customHeight="1" x14ac:dyDescent="0.25">
      <c r="A2918" s="83" t="str">
        <f t="shared" ca="1" si="683"/>
        <v>2810.</v>
      </c>
      <c r="B2918" s="26">
        <v>4470</v>
      </c>
      <c r="C2918" s="313" t="s">
        <v>2236</v>
      </c>
      <c r="D2918" s="26">
        <v>1967</v>
      </c>
      <c r="E2918" s="135" t="s">
        <v>2957</v>
      </c>
      <c r="F2918" s="83" t="s">
        <v>2958</v>
      </c>
      <c r="G2918" s="26">
        <v>5</v>
      </c>
      <c r="H2918" s="26">
        <v>7</v>
      </c>
      <c r="I2918" s="214">
        <v>5635.2</v>
      </c>
      <c r="J2918" s="205">
        <v>5100.3</v>
      </c>
      <c r="K2918" s="214">
        <v>5100.3</v>
      </c>
      <c r="L2918" s="263">
        <v>254</v>
      </c>
      <c r="M2918" s="214">
        <f t="shared" si="680"/>
        <v>2627520</v>
      </c>
      <c r="N2918" s="205"/>
      <c r="O2918" s="211"/>
      <c r="P2918" s="205"/>
      <c r="Q2918" s="205">
        <f t="shared" si="681"/>
        <v>2627520</v>
      </c>
      <c r="R2918" s="205">
        <v>2627520</v>
      </c>
      <c r="S2918" s="219"/>
      <c r="T2918" s="205"/>
      <c r="U2918" s="205"/>
      <c r="V2918" s="205"/>
      <c r="W2918" s="205"/>
      <c r="X2918" s="205"/>
      <c r="Y2918" s="205"/>
      <c r="Z2918" s="205"/>
      <c r="AA2918" s="205"/>
      <c r="AB2918" s="205"/>
      <c r="AC2918" s="205"/>
      <c r="AD2918" s="205"/>
      <c r="AE2918" s="205"/>
      <c r="AF2918" s="205"/>
      <c r="AG2918" s="221">
        <v>2025</v>
      </c>
      <c r="AH2918" s="165"/>
      <c r="AI2918" s="175"/>
      <c r="AJ2918" s="152"/>
      <c r="AK2918" s="15">
        <f t="shared" ca="1" si="684"/>
        <v>2810</v>
      </c>
      <c r="AL2918" s="15" t="s">
        <v>155</v>
      </c>
      <c r="AM2918" s="15" t="str">
        <f t="shared" ca="1" si="682"/>
        <v>2810.</v>
      </c>
      <c r="AN2918" s="222"/>
      <c r="AO2918" s="15"/>
      <c r="AP2918" s="16"/>
    </row>
    <row r="2919" spans="1:42" ht="22.5" hidden="1" customHeight="1" x14ac:dyDescent="0.25">
      <c r="A2919" s="83" t="str">
        <f t="shared" ca="1" si="683"/>
        <v>2811.</v>
      </c>
      <c r="B2919" s="26">
        <v>5185</v>
      </c>
      <c r="C2919" s="47" t="s">
        <v>2237</v>
      </c>
      <c r="D2919" s="26">
        <v>1967</v>
      </c>
      <c r="E2919" s="135" t="s">
        <v>2957</v>
      </c>
      <c r="F2919" s="83" t="s">
        <v>2959</v>
      </c>
      <c r="G2919" s="26">
        <v>4</v>
      </c>
      <c r="H2919" s="26">
        <v>5</v>
      </c>
      <c r="I2919" s="205">
        <v>2486.8000000000002</v>
      </c>
      <c r="J2919" s="205">
        <v>2336.5</v>
      </c>
      <c r="K2919" s="205">
        <v>2336.5</v>
      </c>
      <c r="L2919" s="219">
        <v>116</v>
      </c>
      <c r="M2919" s="214">
        <f t="shared" si="680"/>
        <v>253368</v>
      </c>
      <c r="N2919" s="205"/>
      <c r="O2919" s="211"/>
      <c r="P2919" s="205"/>
      <c r="Q2919" s="205">
        <f t="shared" si="681"/>
        <v>253368</v>
      </c>
      <c r="R2919" s="205">
        <v>253368</v>
      </c>
      <c r="S2919" s="219"/>
      <c r="T2919" s="205"/>
      <c r="U2919" s="205"/>
      <c r="V2919" s="205"/>
      <c r="W2919" s="205"/>
      <c r="X2919" s="205"/>
      <c r="Y2919" s="205"/>
      <c r="Z2919" s="205"/>
      <c r="AA2919" s="205"/>
      <c r="AB2919" s="205"/>
      <c r="AC2919" s="209"/>
      <c r="AD2919" s="209"/>
      <c r="AE2919" s="205"/>
      <c r="AF2919" s="205"/>
      <c r="AG2919" s="221">
        <v>2025</v>
      </c>
      <c r="AH2919" s="165"/>
      <c r="AI2919" s="175"/>
      <c r="AJ2919" s="152"/>
      <c r="AK2919" s="15">
        <f t="shared" ca="1" si="684"/>
        <v>2811</v>
      </c>
      <c r="AL2919" s="15" t="s">
        <v>155</v>
      </c>
      <c r="AM2919" s="15" t="str">
        <f t="shared" ca="1" si="682"/>
        <v>2811.</v>
      </c>
      <c r="AN2919" s="222"/>
      <c r="AO2919" s="15"/>
      <c r="AP2919" s="16"/>
    </row>
    <row r="2920" spans="1:42" ht="22.5" hidden="1" customHeight="1" x14ac:dyDescent="0.25">
      <c r="A2920" s="83" t="str">
        <f t="shared" ca="1" si="683"/>
        <v>2812.</v>
      </c>
      <c r="B2920" s="26">
        <v>4548</v>
      </c>
      <c r="C2920" s="252" t="s">
        <v>2238</v>
      </c>
      <c r="D2920" s="26">
        <v>1968</v>
      </c>
      <c r="E2920" s="135" t="s">
        <v>2957</v>
      </c>
      <c r="F2920" s="83" t="s">
        <v>2959</v>
      </c>
      <c r="G2920" s="26">
        <v>5</v>
      </c>
      <c r="H2920" s="26">
        <v>4</v>
      </c>
      <c r="I2920" s="214">
        <v>2595.6</v>
      </c>
      <c r="J2920" s="205">
        <v>1623.9</v>
      </c>
      <c r="K2920" s="214">
        <v>1623.9</v>
      </c>
      <c r="L2920" s="263">
        <v>126</v>
      </c>
      <c r="M2920" s="214">
        <f t="shared" si="680"/>
        <v>5165592</v>
      </c>
      <c r="N2920" s="205"/>
      <c r="O2920" s="211"/>
      <c r="P2920" s="205"/>
      <c r="Q2920" s="205">
        <f t="shared" si="681"/>
        <v>5165592</v>
      </c>
      <c r="R2920" s="205">
        <v>5165592</v>
      </c>
      <c r="S2920" s="219"/>
      <c r="T2920" s="205"/>
      <c r="U2920" s="205"/>
      <c r="V2920" s="205"/>
      <c r="W2920" s="205"/>
      <c r="X2920" s="205"/>
      <c r="Y2920" s="205"/>
      <c r="Z2920" s="205"/>
      <c r="AA2920" s="205"/>
      <c r="AB2920" s="205"/>
      <c r="AC2920" s="205"/>
      <c r="AD2920" s="205"/>
      <c r="AE2920" s="205"/>
      <c r="AF2920" s="205"/>
      <c r="AG2920" s="221">
        <v>2025</v>
      </c>
      <c r="AH2920" s="165"/>
      <c r="AI2920" s="175"/>
      <c r="AJ2920" s="152"/>
      <c r="AK2920" s="15">
        <f t="shared" ca="1" si="684"/>
        <v>2812</v>
      </c>
      <c r="AL2920" s="15" t="s">
        <v>155</v>
      </c>
      <c r="AM2920" s="15" t="str">
        <f t="shared" ca="1" si="682"/>
        <v>2812.</v>
      </c>
      <c r="AN2920" s="222"/>
      <c r="AO2920" s="15"/>
      <c r="AP2920" s="16"/>
    </row>
    <row r="2921" spans="1:42" ht="22.5" hidden="1" customHeight="1" x14ac:dyDescent="0.25">
      <c r="A2921" s="83" t="str">
        <f t="shared" ca="1" si="683"/>
        <v>2813.</v>
      </c>
      <c r="B2921" s="26">
        <v>4811</v>
      </c>
      <c r="C2921" s="252" t="s">
        <v>2240</v>
      </c>
      <c r="D2921" s="26">
        <v>1968</v>
      </c>
      <c r="E2921" s="135" t="s">
        <v>2957</v>
      </c>
      <c r="F2921" s="83" t="s">
        <v>2959</v>
      </c>
      <c r="G2921" s="26">
        <v>5</v>
      </c>
      <c r="H2921" s="26">
        <v>7</v>
      </c>
      <c r="I2921" s="214">
        <v>4825.8999999999996</v>
      </c>
      <c r="J2921" s="205">
        <v>4517.8999999999996</v>
      </c>
      <c r="K2921" s="214">
        <v>3174.7</v>
      </c>
      <c r="L2921" s="263">
        <v>204</v>
      </c>
      <c r="M2921" s="214">
        <f t="shared" si="680"/>
        <v>2359747.56</v>
      </c>
      <c r="N2921" s="205"/>
      <c r="O2921" s="211"/>
      <c r="P2921" s="205"/>
      <c r="Q2921" s="205">
        <f t="shared" si="681"/>
        <v>2359747.56</v>
      </c>
      <c r="R2921" s="205">
        <v>2359747.56</v>
      </c>
      <c r="S2921" s="219"/>
      <c r="T2921" s="205"/>
      <c r="U2921" s="205"/>
      <c r="V2921" s="205"/>
      <c r="W2921" s="205"/>
      <c r="X2921" s="205"/>
      <c r="Y2921" s="205"/>
      <c r="Z2921" s="205"/>
      <c r="AA2921" s="205"/>
      <c r="AB2921" s="205"/>
      <c r="AC2921" s="205"/>
      <c r="AD2921" s="205"/>
      <c r="AE2921" s="205"/>
      <c r="AF2921" s="205"/>
      <c r="AG2921" s="221">
        <v>2025</v>
      </c>
      <c r="AH2921" s="158"/>
      <c r="AI2921" s="175"/>
      <c r="AJ2921" s="152"/>
      <c r="AK2921" s="15">
        <f t="shared" ca="1" si="684"/>
        <v>2813</v>
      </c>
      <c r="AL2921" s="15" t="s">
        <v>155</v>
      </c>
      <c r="AM2921" s="15" t="str">
        <f t="shared" ca="1" si="682"/>
        <v>2813.</v>
      </c>
      <c r="AN2921" s="222"/>
      <c r="AO2921" s="15"/>
      <c r="AP2921" s="16"/>
    </row>
    <row r="2922" spans="1:42" ht="22.5" hidden="1" customHeight="1" x14ac:dyDescent="0.25">
      <c r="A2922" s="83" t="str">
        <f t="shared" ca="1" si="683"/>
        <v>2814.</v>
      </c>
      <c r="B2922" s="26">
        <v>5086</v>
      </c>
      <c r="C2922" s="242" t="s">
        <v>2241</v>
      </c>
      <c r="D2922" s="26">
        <v>1968</v>
      </c>
      <c r="E2922" s="135" t="s">
        <v>2957</v>
      </c>
      <c r="F2922" s="83" t="s">
        <v>2958</v>
      </c>
      <c r="G2922" s="26">
        <v>5</v>
      </c>
      <c r="H2922" s="26">
        <v>5</v>
      </c>
      <c r="I2922" s="205">
        <v>5190.1000000000004</v>
      </c>
      <c r="J2922" s="205">
        <v>4784.3</v>
      </c>
      <c r="K2922" s="205">
        <v>4784.3</v>
      </c>
      <c r="L2922" s="219">
        <v>242</v>
      </c>
      <c r="M2922" s="214">
        <f t="shared" si="680"/>
        <v>1595280</v>
      </c>
      <c r="N2922" s="205"/>
      <c r="O2922" s="211"/>
      <c r="P2922" s="205"/>
      <c r="Q2922" s="205">
        <f t="shared" si="681"/>
        <v>1595280</v>
      </c>
      <c r="R2922" s="205">
        <v>1595280</v>
      </c>
      <c r="S2922" s="219"/>
      <c r="T2922" s="205"/>
      <c r="U2922" s="205"/>
      <c r="V2922" s="205"/>
      <c r="W2922" s="205"/>
      <c r="X2922" s="205"/>
      <c r="Y2922" s="205"/>
      <c r="Z2922" s="205"/>
      <c r="AA2922" s="205"/>
      <c r="AB2922" s="205"/>
      <c r="AC2922" s="205"/>
      <c r="AD2922" s="205"/>
      <c r="AE2922" s="205"/>
      <c r="AF2922" s="205"/>
      <c r="AG2922" s="221">
        <v>2025</v>
      </c>
      <c r="AH2922" s="159"/>
      <c r="AI2922" s="175"/>
      <c r="AJ2922" s="153"/>
      <c r="AK2922" s="15">
        <f t="shared" ca="1" si="684"/>
        <v>2814</v>
      </c>
      <c r="AL2922" s="15" t="s">
        <v>155</v>
      </c>
      <c r="AM2922" s="15" t="str">
        <f t="shared" ca="1" si="682"/>
        <v>2814.</v>
      </c>
      <c r="AN2922" s="222"/>
      <c r="AO2922" s="15"/>
      <c r="AP2922" s="16"/>
    </row>
    <row r="2923" spans="1:42" ht="22.5" hidden="1" customHeight="1" x14ac:dyDescent="0.25">
      <c r="A2923" s="83" t="str">
        <f t="shared" ca="1" si="683"/>
        <v>2815.</v>
      </c>
      <c r="B2923" s="26">
        <v>5318</v>
      </c>
      <c r="C2923" s="47" t="s">
        <v>2242</v>
      </c>
      <c r="D2923" s="26">
        <v>1968</v>
      </c>
      <c r="E2923" s="135" t="s">
        <v>2957</v>
      </c>
      <c r="F2923" s="83" t="s">
        <v>2959</v>
      </c>
      <c r="G2923" s="26">
        <v>5</v>
      </c>
      <c r="H2923" s="26">
        <v>6</v>
      </c>
      <c r="I2923" s="205">
        <v>4782.3999999999996</v>
      </c>
      <c r="J2923" s="205">
        <v>4786.6000000000004</v>
      </c>
      <c r="K2923" s="205">
        <v>3973</v>
      </c>
      <c r="L2923" s="219">
        <v>187</v>
      </c>
      <c r="M2923" s="214">
        <f t="shared" si="680"/>
        <v>1679736</v>
      </c>
      <c r="N2923" s="205"/>
      <c r="O2923" s="211"/>
      <c r="P2923" s="205"/>
      <c r="Q2923" s="205">
        <f t="shared" si="681"/>
        <v>1679736</v>
      </c>
      <c r="R2923" s="205">
        <v>1679736</v>
      </c>
      <c r="S2923" s="219"/>
      <c r="T2923" s="205"/>
      <c r="U2923" s="205"/>
      <c r="V2923" s="205"/>
      <c r="W2923" s="205"/>
      <c r="X2923" s="205"/>
      <c r="Y2923" s="205"/>
      <c r="Z2923" s="205"/>
      <c r="AA2923" s="205"/>
      <c r="AB2923" s="205"/>
      <c r="AC2923" s="205"/>
      <c r="AD2923" s="205"/>
      <c r="AE2923" s="205"/>
      <c r="AF2923" s="205"/>
      <c r="AG2923" s="221">
        <v>2025</v>
      </c>
      <c r="AH2923" s="158"/>
      <c r="AI2923" s="175"/>
      <c r="AJ2923" s="152"/>
      <c r="AK2923" s="15">
        <f t="shared" ca="1" si="684"/>
        <v>2815</v>
      </c>
      <c r="AL2923" s="15" t="s">
        <v>155</v>
      </c>
      <c r="AM2923" s="15" t="str">
        <f t="shared" ca="1" si="682"/>
        <v>2815.</v>
      </c>
      <c r="AN2923" s="222"/>
      <c r="AO2923" s="15"/>
      <c r="AP2923" s="16"/>
    </row>
    <row r="2924" spans="1:42" ht="22.5" hidden="1" customHeight="1" x14ac:dyDescent="0.25">
      <c r="A2924" s="83" t="str">
        <f t="shared" ca="1" si="683"/>
        <v>2816.</v>
      </c>
      <c r="B2924" s="26">
        <v>4612</v>
      </c>
      <c r="C2924" s="47" t="s">
        <v>1823</v>
      </c>
      <c r="D2924" s="26">
        <v>1968</v>
      </c>
      <c r="E2924" s="135" t="s">
        <v>2957</v>
      </c>
      <c r="F2924" s="83" t="s">
        <v>2958</v>
      </c>
      <c r="G2924" s="26">
        <v>5</v>
      </c>
      <c r="H2924" s="26">
        <v>7</v>
      </c>
      <c r="I2924" s="205">
        <v>5578.1</v>
      </c>
      <c r="J2924" s="205">
        <v>5109.3999999999996</v>
      </c>
      <c r="K2924" s="205">
        <v>5109.3999999999996</v>
      </c>
      <c r="L2924" s="219">
        <v>248</v>
      </c>
      <c r="M2924" s="214">
        <f>R2924+T2924+V2924+X2924+Z2924+AB2924+AE2924+AF2924</f>
        <v>1002540</v>
      </c>
      <c r="N2924" s="205"/>
      <c r="O2924" s="211"/>
      <c r="P2924" s="205"/>
      <c r="Q2924" s="205">
        <f>M2924</f>
        <v>1002540</v>
      </c>
      <c r="R2924" s="205">
        <v>1002540</v>
      </c>
      <c r="S2924" s="219"/>
      <c r="T2924" s="205"/>
      <c r="U2924" s="205"/>
      <c r="V2924" s="205"/>
      <c r="W2924" s="205"/>
      <c r="X2924" s="205"/>
      <c r="Y2924" s="205"/>
      <c r="Z2924" s="205"/>
      <c r="AA2924" s="205"/>
      <c r="AB2924" s="205"/>
      <c r="AC2924" s="205"/>
      <c r="AD2924" s="205"/>
      <c r="AE2924" s="205"/>
      <c r="AF2924" s="205"/>
      <c r="AG2924" s="221">
        <v>2025</v>
      </c>
      <c r="AH2924" s="158"/>
      <c r="AI2924" s="175"/>
      <c r="AJ2924" s="152"/>
      <c r="AK2924" s="15">
        <f t="shared" ca="1" si="684"/>
        <v>2816</v>
      </c>
      <c r="AL2924" s="15" t="s">
        <v>155</v>
      </c>
      <c r="AM2924" s="15" t="str">
        <f t="shared" ca="1" si="682"/>
        <v>2816.</v>
      </c>
      <c r="AN2924" s="222"/>
      <c r="AO2924" s="15"/>
      <c r="AP2924" s="16"/>
    </row>
    <row r="2925" spans="1:42" ht="22.5" hidden="1" customHeight="1" x14ac:dyDescent="0.25">
      <c r="A2925" s="83" t="str">
        <f t="shared" ca="1" si="683"/>
        <v>2817.</v>
      </c>
      <c r="B2925" s="144">
        <v>4791</v>
      </c>
      <c r="C2925" s="47" t="s">
        <v>2239</v>
      </c>
      <c r="D2925" s="26">
        <v>1968</v>
      </c>
      <c r="E2925" s="135" t="s">
        <v>2957</v>
      </c>
      <c r="F2925" s="83" t="s">
        <v>2958</v>
      </c>
      <c r="G2925" s="26">
        <v>5</v>
      </c>
      <c r="H2925" s="26">
        <v>8</v>
      </c>
      <c r="I2925" s="205">
        <v>6535.2</v>
      </c>
      <c r="J2925" s="205">
        <v>8141.7</v>
      </c>
      <c r="K2925" s="205">
        <v>5060.2</v>
      </c>
      <c r="L2925" s="219">
        <v>268</v>
      </c>
      <c r="M2925" s="214">
        <f>R2925+T2925+V2925+X2925+Z2925+AB2925+AE2925+AF2925</f>
        <v>2513280</v>
      </c>
      <c r="N2925" s="205"/>
      <c r="O2925" s="211"/>
      <c r="P2925" s="205"/>
      <c r="Q2925" s="205">
        <f>M2925</f>
        <v>2513280</v>
      </c>
      <c r="R2925" s="205">
        <v>2513280</v>
      </c>
      <c r="S2925" s="219"/>
      <c r="T2925" s="205"/>
      <c r="U2925" s="205"/>
      <c r="V2925" s="205"/>
      <c r="W2925" s="205"/>
      <c r="X2925" s="205"/>
      <c r="Y2925" s="205"/>
      <c r="Z2925" s="205"/>
      <c r="AA2925" s="205"/>
      <c r="AB2925" s="205"/>
      <c r="AC2925" s="209"/>
      <c r="AD2925" s="209"/>
      <c r="AE2925" s="205"/>
      <c r="AF2925" s="205"/>
      <c r="AG2925" s="221">
        <v>2025</v>
      </c>
      <c r="AH2925" s="165"/>
      <c r="AI2925" s="175"/>
      <c r="AJ2925" s="152"/>
      <c r="AK2925" s="15">
        <f t="shared" ca="1" si="684"/>
        <v>2817</v>
      </c>
      <c r="AL2925" s="15" t="s">
        <v>155</v>
      </c>
      <c r="AM2925" s="15" t="str">
        <f t="shared" ca="1" si="682"/>
        <v>2817.</v>
      </c>
      <c r="AN2925" s="222"/>
      <c r="AO2925" s="15"/>
      <c r="AP2925" s="16"/>
    </row>
    <row r="2926" spans="1:42" ht="22.5" hidden="1" customHeight="1" x14ac:dyDescent="0.25">
      <c r="A2926" s="83" t="str">
        <f t="shared" ca="1" si="683"/>
        <v>2818.</v>
      </c>
      <c r="B2926" s="26">
        <v>4546</v>
      </c>
      <c r="C2926" s="313" t="s">
        <v>2243</v>
      </c>
      <c r="D2926" s="26">
        <v>1969</v>
      </c>
      <c r="E2926" s="135" t="s">
        <v>2957</v>
      </c>
      <c r="F2926" s="83" t="s">
        <v>2959</v>
      </c>
      <c r="G2926" s="26">
        <v>9</v>
      </c>
      <c r="H2926" s="26">
        <v>1</v>
      </c>
      <c r="I2926" s="214">
        <v>2210.6999999999998</v>
      </c>
      <c r="J2926" s="205">
        <v>1876.9</v>
      </c>
      <c r="K2926" s="214">
        <v>1876.9</v>
      </c>
      <c r="L2926" s="263">
        <v>88</v>
      </c>
      <c r="M2926" s="214">
        <f t="shared" ref="M2926:M2935" si="685">R2926+T2926+V2926+X2926+Z2926+AB2926+AE2926+AF2926</f>
        <v>3492460</v>
      </c>
      <c r="N2926" s="205"/>
      <c r="O2926" s="211"/>
      <c r="P2926" s="205"/>
      <c r="Q2926" s="205">
        <f t="shared" ref="Q2926:Q2935" si="686">M2926</f>
        <v>3492460</v>
      </c>
      <c r="R2926" s="205">
        <v>3492460</v>
      </c>
      <c r="S2926" s="219"/>
      <c r="T2926" s="205"/>
      <c r="U2926" s="205"/>
      <c r="V2926" s="205"/>
      <c r="W2926" s="205"/>
      <c r="X2926" s="205"/>
      <c r="Y2926" s="205"/>
      <c r="Z2926" s="205"/>
      <c r="AA2926" s="205"/>
      <c r="AB2926" s="205"/>
      <c r="AC2926" s="205"/>
      <c r="AD2926" s="205"/>
      <c r="AE2926" s="205"/>
      <c r="AF2926" s="205"/>
      <c r="AG2926" s="221">
        <v>2025</v>
      </c>
      <c r="AH2926" s="158"/>
      <c r="AI2926" s="175"/>
      <c r="AJ2926" s="152"/>
      <c r="AK2926" s="15">
        <f t="shared" ca="1" si="684"/>
        <v>2818</v>
      </c>
      <c r="AL2926" s="15" t="s">
        <v>155</v>
      </c>
      <c r="AM2926" s="15" t="str">
        <f t="shared" ca="1" si="682"/>
        <v>2818.</v>
      </c>
      <c r="AN2926" s="222"/>
      <c r="AO2926" s="15"/>
      <c r="AP2926" s="16"/>
    </row>
    <row r="2927" spans="1:42" ht="22.5" hidden="1" customHeight="1" x14ac:dyDescent="0.25">
      <c r="A2927" s="83" t="str">
        <f t="shared" ca="1" si="683"/>
        <v>2819.</v>
      </c>
      <c r="B2927" s="26">
        <v>4894</v>
      </c>
      <c r="C2927" s="252" t="s">
        <v>2244</v>
      </c>
      <c r="D2927" s="26">
        <v>1969</v>
      </c>
      <c r="E2927" s="135" t="s">
        <v>2957</v>
      </c>
      <c r="F2927" s="83" t="s">
        <v>2959</v>
      </c>
      <c r="G2927" s="26">
        <v>5</v>
      </c>
      <c r="H2927" s="26">
        <v>3</v>
      </c>
      <c r="I2927" s="214">
        <v>3065.2</v>
      </c>
      <c r="J2927" s="214">
        <v>2145</v>
      </c>
      <c r="K2927" s="214">
        <v>2145</v>
      </c>
      <c r="L2927" s="263">
        <v>216</v>
      </c>
      <c r="M2927" s="214">
        <f t="shared" si="685"/>
        <v>4942846.1500000004</v>
      </c>
      <c r="N2927" s="205"/>
      <c r="O2927" s="211"/>
      <c r="P2927" s="205"/>
      <c r="Q2927" s="205">
        <f t="shared" si="686"/>
        <v>4942846.1500000004</v>
      </c>
      <c r="R2927" s="205">
        <v>4942846.1500000004</v>
      </c>
      <c r="S2927" s="219"/>
      <c r="T2927" s="205"/>
      <c r="U2927" s="205"/>
      <c r="V2927" s="205"/>
      <c r="W2927" s="205"/>
      <c r="X2927" s="205"/>
      <c r="Y2927" s="205"/>
      <c r="Z2927" s="205"/>
      <c r="AA2927" s="205"/>
      <c r="AB2927" s="205"/>
      <c r="AC2927" s="205"/>
      <c r="AD2927" s="205"/>
      <c r="AE2927" s="205"/>
      <c r="AF2927" s="205"/>
      <c r="AG2927" s="221">
        <v>2025</v>
      </c>
      <c r="AH2927" s="165"/>
      <c r="AI2927" s="175"/>
      <c r="AJ2927" s="152"/>
      <c r="AK2927" s="15">
        <f t="shared" ca="1" si="684"/>
        <v>2819</v>
      </c>
      <c r="AL2927" s="15" t="s">
        <v>155</v>
      </c>
      <c r="AM2927" s="15" t="str">
        <f t="shared" ca="1" si="682"/>
        <v>2819.</v>
      </c>
      <c r="AN2927" s="222"/>
      <c r="AO2927" s="15"/>
      <c r="AP2927" s="16"/>
    </row>
    <row r="2928" spans="1:42" ht="22.5" hidden="1" customHeight="1" x14ac:dyDescent="0.25">
      <c r="A2928" s="83" t="str">
        <f t="shared" ca="1" si="683"/>
        <v>2820.</v>
      </c>
      <c r="B2928" s="26">
        <v>4896</v>
      </c>
      <c r="C2928" s="252" t="s">
        <v>2245</v>
      </c>
      <c r="D2928" s="26">
        <v>1969</v>
      </c>
      <c r="E2928" s="135" t="s">
        <v>2957</v>
      </c>
      <c r="F2928" s="83" t="s">
        <v>2959</v>
      </c>
      <c r="G2928" s="26">
        <v>5</v>
      </c>
      <c r="H2928" s="26">
        <v>3</v>
      </c>
      <c r="I2928" s="214">
        <v>3085.7</v>
      </c>
      <c r="J2928" s="214">
        <v>2973.9</v>
      </c>
      <c r="K2928" s="214">
        <v>2973.9</v>
      </c>
      <c r="L2928" s="263">
        <v>180</v>
      </c>
      <c r="M2928" s="214">
        <f t="shared" si="685"/>
        <v>4324965</v>
      </c>
      <c r="N2928" s="205"/>
      <c r="O2928" s="211"/>
      <c r="P2928" s="205"/>
      <c r="Q2928" s="205">
        <f t="shared" si="686"/>
        <v>4324965</v>
      </c>
      <c r="R2928" s="205">
        <v>4324965</v>
      </c>
      <c r="S2928" s="219"/>
      <c r="T2928" s="205"/>
      <c r="U2928" s="205"/>
      <c r="V2928" s="205"/>
      <c r="W2928" s="205"/>
      <c r="X2928" s="205"/>
      <c r="Y2928" s="205"/>
      <c r="Z2928" s="205"/>
      <c r="AA2928" s="205"/>
      <c r="AB2928" s="205"/>
      <c r="AC2928" s="205"/>
      <c r="AD2928" s="205"/>
      <c r="AE2928" s="205"/>
      <c r="AF2928" s="205"/>
      <c r="AG2928" s="221">
        <v>2025</v>
      </c>
      <c r="AH2928" s="165"/>
      <c r="AI2928" s="175"/>
      <c r="AJ2928" s="152"/>
      <c r="AK2928" s="15">
        <f t="shared" ca="1" si="684"/>
        <v>2820</v>
      </c>
      <c r="AL2928" s="15" t="s">
        <v>155</v>
      </c>
      <c r="AM2928" s="15" t="str">
        <f t="shared" ca="1" si="682"/>
        <v>2820.</v>
      </c>
      <c r="AN2928" s="222"/>
      <c r="AO2928" s="15"/>
      <c r="AP2928" s="16"/>
    </row>
    <row r="2929" spans="1:16379" ht="22.5" hidden="1" customHeight="1" x14ac:dyDescent="0.25">
      <c r="A2929" s="83" t="str">
        <f t="shared" ca="1" si="683"/>
        <v>2821.</v>
      </c>
      <c r="B2929" s="26">
        <v>4198</v>
      </c>
      <c r="C2929" s="252" t="s">
        <v>2246</v>
      </c>
      <c r="D2929" s="26">
        <v>1969</v>
      </c>
      <c r="E2929" s="135" t="s">
        <v>2957</v>
      </c>
      <c r="F2929" s="83" t="s">
        <v>2958</v>
      </c>
      <c r="G2929" s="26">
        <v>5</v>
      </c>
      <c r="H2929" s="26">
        <v>10</v>
      </c>
      <c r="I2929" s="214">
        <v>6889.6</v>
      </c>
      <c r="J2929" s="205">
        <v>4462.3</v>
      </c>
      <c r="K2929" s="214">
        <v>4462.3</v>
      </c>
      <c r="L2929" s="263">
        <v>328</v>
      </c>
      <c r="M2929" s="214">
        <f t="shared" si="685"/>
        <v>13433788</v>
      </c>
      <c r="N2929" s="205"/>
      <c r="O2929" s="211"/>
      <c r="P2929" s="205"/>
      <c r="Q2929" s="205">
        <f t="shared" si="686"/>
        <v>13433788</v>
      </c>
      <c r="R2929" s="205">
        <v>13433788</v>
      </c>
      <c r="S2929" s="219"/>
      <c r="T2929" s="205"/>
      <c r="U2929" s="205"/>
      <c r="V2929" s="205"/>
      <c r="W2929" s="205"/>
      <c r="X2929" s="205"/>
      <c r="Y2929" s="205"/>
      <c r="Z2929" s="205"/>
      <c r="AA2929" s="205"/>
      <c r="AB2929" s="205"/>
      <c r="AC2929" s="205"/>
      <c r="AD2929" s="205"/>
      <c r="AE2929" s="205"/>
      <c r="AF2929" s="205"/>
      <c r="AG2929" s="221">
        <v>2025</v>
      </c>
      <c r="AH2929" s="165"/>
      <c r="AI2929" s="175"/>
      <c r="AJ2929" s="152"/>
      <c r="AK2929" s="15">
        <f t="shared" ca="1" si="684"/>
        <v>2821</v>
      </c>
      <c r="AL2929" s="15" t="s">
        <v>155</v>
      </c>
      <c r="AM2929" s="15" t="str">
        <f t="shared" ca="1" si="682"/>
        <v>2821.</v>
      </c>
      <c r="AN2929" s="222"/>
      <c r="AO2929" s="15"/>
      <c r="AP2929" s="16"/>
    </row>
    <row r="2930" spans="1:16379" ht="22.5" hidden="1" customHeight="1" x14ac:dyDescent="0.25">
      <c r="A2930" s="83" t="str">
        <f t="shared" ca="1" si="683"/>
        <v>2822.</v>
      </c>
      <c r="B2930" s="26">
        <v>4259</v>
      </c>
      <c r="C2930" s="226" t="s">
        <v>2247</v>
      </c>
      <c r="D2930" s="26">
        <v>1969</v>
      </c>
      <c r="E2930" s="135" t="s">
        <v>2957</v>
      </c>
      <c r="F2930" s="83" t="s">
        <v>2959</v>
      </c>
      <c r="G2930" s="26">
        <v>5</v>
      </c>
      <c r="H2930" s="26">
        <v>1</v>
      </c>
      <c r="I2930" s="214">
        <v>3364.8</v>
      </c>
      <c r="J2930" s="214">
        <v>2972.3</v>
      </c>
      <c r="K2930" s="214">
        <v>2544.6</v>
      </c>
      <c r="L2930" s="263">
        <v>187</v>
      </c>
      <c r="M2930" s="214">
        <f t="shared" si="685"/>
        <v>1808071.7200000002</v>
      </c>
      <c r="N2930" s="205"/>
      <c r="O2930" s="211"/>
      <c r="P2930" s="205"/>
      <c r="Q2930" s="205">
        <f t="shared" si="686"/>
        <v>1808071.7200000002</v>
      </c>
      <c r="R2930" s="205">
        <v>1808071.7200000002</v>
      </c>
      <c r="S2930" s="219"/>
      <c r="T2930" s="205"/>
      <c r="U2930" s="205"/>
      <c r="V2930" s="205"/>
      <c r="W2930" s="205"/>
      <c r="X2930" s="205"/>
      <c r="Y2930" s="205"/>
      <c r="Z2930" s="205"/>
      <c r="AA2930" s="205"/>
      <c r="AB2930" s="205"/>
      <c r="AC2930" s="205"/>
      <c r="AD2930" s="205"/>
      <c r="AE2930" s="205"/>
      <c r="AF2930" s="205"/>
      <c r="AG2930" s="221">
        <v>2025</v>
      </c>
      <c r="AH2930" s="165"/>
      <c r="AI2930" s="175"/>
      <c r="AJ2930" s="152"/>
      <c r="AK2930" s="15">
        <f t="shared" ca="1" si="684"/>
        <v>2822</v>
      </c>
      <c r="AL2930" s="15" t="s">
        <v>155</v>
      </c>
      <c r="AM2930" s="15" t="str">
        <f t="shared" ca="1" si="682"/>
        <v>2822.</v>
      </c>
      <c r="AN2930" s="222"/>
      <c r="AO2930" s="15"/>
      <c r="AP2930" s="16"/>
    </row>
    <row r="2931" spans="1:16379" ht="23.25" hidden="1" customHeight="1" x14ac:dyDescent="0.25">
      <c r="A2931" s="83" t="str">
        <f t="shared" ca="1" si="683"/>
        <v>2823.</v>
      </c>
      <c r="B2931" s="144">
        <v>4795</v>
      </c>
      <c r="C2931" s="47" t="s">
        <v>2248</v>
      </c>
      <c r="D2931" s="26">
        <v>1969</v>
      </c>
      <c r="E2931" s="135" t="s">
        <v>2957</v>
      </c>
      <c r="F2931" s="83" t="s">
        <v>2959</v>
      </c>
      <c r="G2931" s="26">
        <v>5</v>
      </c>
      <c r="H2931" s="26">
        <v>8</v>
      </c>
      <c r="I2931" s="205">
        <v>6703.2</v>
      </c>
      <c r="J2931" s="205">
        <v>6826.6</v>
      </c>
      <c r="K2931" s="205">
        <v>6501.2</v>
      </c>
      <c r="L2931" s="219">
        <v>339</v>
      </c>
      <c r="M2931" s="214">
        <f t="shared" si="685"/>
        <v>2979900</v>
      </c>
      <c r="N2931" s="205"/>
      <c r="O2931" s="211"/>
      <c r="P2931" s="205"/>
      <c r="Q2931" s="205">
        <f t="shared" si="686"/>
        <v>2979900</v>
      </c>
      <c r="R2931" s="205">
        <v>2979900</v>
      </c>
      <c r="S2931" s="219"/>
      <c r="T2931" s="205"/>
      <c r="U2931" s="205"/>
      <c r="V2931" s="205"/>
      <c r="W2931" s="205"/>
      <c r="X2931" s="205"/>
      <c r="Y2931" s="205"/>
      <c r="Z2931" s="205"/>
      <c r="AA2931" s="205"/>
      <c r="AB2931" s="205"/>
      <c r="AC2931" s="209"/>
      <c r="AD2931" s="209"/>
      <c r="AE2931" s="205"/>
      <c r="AF2931" s="205"/>
      <c r="AG2931" s="221">
        <v>2025</v>
      </c>
      <c r="AH2931" s="158"/>
      <c r="AI2931" s="175"/>
      <c r="AJ2931" s="152"/>
      <c r="AK2931" s="15">
        <f t="shared" ca="1" si="684"/>
        <v>2823</v>
      </c>
      <c r="AL2931" s="15" t="s">
        <v>155</v>
      </c>
      <c r="AM2931" s="15" t="str">
        <f t="shared" ca="1" si="682"/>
        <v>2823.</v>
      </c>
      <c r="AN2931" s="222"/>
      <c r="AP2931" s="16"/>
    </row>
    <row r="2932" spans="1:16379" ht="22.5" hidden="1" customHeight="1" x14ac:dyDescent="0.25">
      <c r="A2932" s="83" t="str">
        <f t="shared" ca="1" si="683"/>
        <v>2824.</v>
      </c>
      <c r="B2932" s="26">
        <v>4846</v>
      </c>
      <c r="C2932" s="242" t="s">
        <v>2249</v>
      </c>
      <c r="D2932" s="26">
        <v>1969</v>
      </c>
      <c r="E2932" s="135" t="s">
        <v>2957</v>
      </c>
      <c r="F2932" s="83" t="s">
        <v>2959</v>
      </c>
      <c r="G2932" s="26">
        <v>9</v>
      </c>
      <c r="H2932" s="26">
        <v>1</v>
      </c>
      <c r="I2932" s="205">
        <v>1853.6</v>
      </c>
      <c r="J2932" s="205">
        <v>1121.3</v>
      </c>
      <c r="K2932" s="205">
        <v>1121.3</v>
      </c>
      <c r="L2932" s="219">
        <v>87</v>
      </c>
      <c r="M2932" s="214">
        <f t="shared" si="685"/>
        <v>3809218</v>
      </c>
      <c r="N2932" s="205"/>
      <c r="O2932" s="211"/>
      <c r="P2932" s="205"/>
      <c r="Q2932" s="205">
        <f t="shared" si="686"/>
        <v>3809218</v>
      </c>
      <c r="R2932" s="205">
        <v>3809218</v>
      </c>
      <c r="S2932" s="219"/>
      <c r="T2932" s="205"/>
      <c r="U2932" s="205"/>
      <c r="V2932" s="205"/>
      <c r="W2932" s="205"/>
      <c r="X2932" s="205"/>
      <c r="Y2932" s="205"/>
      <c r="Z2932" s="205"/>
      <c r="AA2932" s="205"/>
      <c r="AB2932" s="205"/>
      <c r="AC2932" s="205"/>
      <c r="AD2932" s="205"/>
      <c r="AE2932" s="205"/>
      <c r="AF2932" s="205"/>
      <c r="AG2932" s="221">
        <v>2025</v>
      </c>
      <c r="AH2932" s="159"/>
      <c r="AI2932" s="175"/>
      <c r="AJ2932" s="153"/>
      <c r="AK2932" s="15">
        <f t="shared" ca="1" si="684"/>
        <v>2824</v>
      </c>
      <c r="AL2932" s="15" t="s">
        <v>155</v>
      </c>
      <c r="AM2932" s="15" t="str">
        <f t="shared" ca="1" si="682"/>
        <v>2824.</v>
      </c>
      <c r="AN2932" s="222"/>
      <c r="AO2932" s="15"/>
      <c r="AP2932" s="16"/>
    </row>
    <row r="2933" spans="1:16379" ht="22.5" hidden="1" customHeight="1" x14ac:dyDescent="0.25">
      <c r="A2933" s="83" t="str">
        <f t="shared" ca="1" si="683"/>
        <v>2825.</v>
      </c>
      <c r="B2933" s="26">
        <v>5013</v>
      </c>
      <c r="C2933" s="313" t="s">
        <v>2250</v>
      </c>
      <c r="D2933" s="26">
        <v>1969</v>
      </c>
      <c r="E2933" s="135" t="s">
        <v>2957</v>
      </c>
      <c r="F2933" s="83" t="s">
        <v>2959</v>
      </c>
      <c r="G2933" s="26">
        <v>5</v>
      </c>
      <c r="H2933" s="26">
        <v>4</v>
      </c>
      <c r="I2933" s="205">
        <v>2868.3</v>
      </c>
      <c r="J2933" s="205">
        <v>2868.3</v>
      </c>
      <c r="K2933" s="205">
        <v>2868.3</v>
      </c>
      <c r="L2933" s="219">
        <v>130</v>
      </c>
      <c r="M2933" s="214">
        <f t="shared" si="685"/>
        <v>996698.92</v>
      </c>
      <c r="N2933" s="205"/>
      <c r="O2933" s="211"/>
      <c r="P2933" s="205"/>
      <c r="Q2933" s="205">
        <f t="shared" si="686"/>
        <v>996698.92</v>
      </c>
      <c r="R2933" s="205">
        <v>996698.92</v>
      </c>
      <c r="S2933" s="219"/>
      <c r="T2933" s="205"/>
      <c r="U2933" s="205"/>
      <c r="V2933" s="205"/>
      <c r="W2933" s="205"/>
      <c r="X2933" s="205"/>
      <c r="Y2933" s="205"/>
      <c r="Z2933" s="205"/>
      <c r="AA2933" s="205"/>
      <c r="AB2933" s="205"/>
      <c r="AC2933" s="205"/>
      <c r="AD2933" s="205"/>
      <c r="AE2933" s="205"/>
      <c r="AF2933" s="205"/>
      <c r="AG2933" s="221">
        <v>2025</v>
      </c>
      <c r="AH2933" s="165"/>
      <c r="AI2933" s="175"/>
      <c r="AJ2933" s="152"/>
      <c r="AK2933" s="15">
        <f t="shared" ca="1" si="684"/>
        <v>2825</v>
      </c>
      <c r="AL2933" s="15" t="s">
        <v>155</v>
      </c>
      <c r="AM2933" s="15" t="str">
        <f t="shared" ca="1" si="682"/>
        <v>2825.</v>
      </c>
      <c r="AN2933" s="222"/>
      <c r="AO2933" s="15"/>
      <c r="AP2933" s="16"/>
    </row>
    <row r="2934" spans="1:16379" ht="22.5" hidden="1" customHeight="1" x14ac:dyDescent="0.25">
      <c r="A2934" s="83" t="str">
        <f t="shared" ca="1" si="683"/>
        <v>2826.</v>
      </c>
      <c r="B2934" s="26">
        <v>5024</v>
      </c>
      <c r="C2934" s="313" t="s">
        <v>2251</v>
      </c>
      <c r="D2934" s="26">
        <v>1969</v>
      </c>
      <c r="E2934" s="135" t="s">
        <v>2957</v>
      </c>
      <c r="F2934" s="83" t="s">
        <v>2959</v>
      </c>
      <c r="G2934" s="26">
        <v>5</v>
      </c>
      <c r="H2934" s="26">
        <v>3</v>
      </c>
      <c r="I2934" s="205">
        <v>2993.9</v>
      </c>
      <c r="J2934" s="205">
        <v>2866.9</v>
      </c>
      <c r="K2934" s="205">
        <v>2866.9</v>
      </c>
      <c r="L2934" s="219">
        <v>172</v>
      </c>
      <c r="M2934" s="214">
        <f t="shared" si="685"/>
        <v>1410884.4</v>
      </c>
      <c r="N2934" s="205"/>
      <c r="O2934" s="211"/>
      <c r="P2934" s="205"/>
      <c r="Q2934" s="205">
        <f t="shared" si="686"/>
        <v>1410884.4</v>
      </c>
      <c r="R2934" s="205">
        <v>1410884.4</v>
      </c>
      <c r="S2934" s="219"/>
      <c r="T2934" s="205"/>
      <c r="U2934" s="205"/>
      <c r="V2934" s="205"/>
      <c r="W2934" s="205"/>
      <c r="X2934" s="205"/>
      <c r="Y2934" s="205"/>
      <c r="Z2934" s="205"/>
      <c r="AA2934" s="205"/>
      <c r="AB2934" s="205"/>
      <c r="AC2934" s="205"/>
      <c r="AD2934" s="205"/>
      <c r="AE2934" s="205"/>
      <c r="AF2934" s="205"/>
      <c r="AG2934" s="221">
        <v>2025</v>
      </c>
      <c r="AH2934" s="165"/>
      <c r="AI2934" s="175"/>
      <c r="AJ2934" s="152"/>
      <c r="AK2934" s="15">
        <f t="shared" ca="1" si="684"/>
        <v>2826</v>
      </c>
      <c r="AL2934" s="15" t="s">
        <v>155</v>
      </c>
      <c r="AM2934" s="15" t="str">
        <f t="shared" ca="1" si="682"/>
        <v>2826.</v>
      </c>
      <c r="AN2934" s="222"/>
      <c r="AO2934" s="15"/>
      <c r="AP2934" s="16"/>
    </row>
    <row r="2935" spans="1:16379" ht="22.5" hidden="1" customHeight="1" x14ac:dyDescent="0.25">
      <c r="A2935" s="83" t="str">
        <f t="shared" ca="1" si="683"/>
        <v>2827.</v>
      </c>
      <c r="B2935" s="26">
        <v>5244</v>
      </c>
      <c r="C2935" s="313" t="s">
        <v>2252</v>
      </c>
      <c r="D2935" s="26">
        <v>1969</v>
      </c>
      <c r="E2935" s="135" t="s">
        <v>2957</v>
      </c>
      <c r="F2935" s="83" t="s">
        <v>2959</v>
      </c>
      <c r="G2935" s="26">
        <v>5</v>
      </c>
      <c r="H2935" s="26">
        <v>3</v>
      </c>
      <c r="I2935" s="214">
        <v>1882.8</v>
      </c>
      <c r="J2935" s="214">
        <v>1264.7</v>
      </c>
      <c r="K2935" s="214">
        <v>1264.7</v>
      </c>
      <c r="L2935" s="263">
        <v>106</v>
      </c>
      <c r="M2935" s="214">
        <f t="shared" si="685"/>
        <v>2362259.1999999997</v>
      </c>
      <c r="N2935" s="205"/>
      <c r="O2935" s="211"/>
      <c r="P2935" s="205"/>
      <c r="Q2935" s="205">
        <f t="shared" si="686"/>
        <v>2362259.1999999997</v>
      </c>
      <c r="R2935" s="205"/>
      <c r="S2935" s="219"/>
      <c r="T2935" s="205"/>
      <c r="U2935" s="205"/>
      <c r="V2935" s="205"/>
      <c r="W2935" s="205"/>
      <c r="X2935" s="205"/>
      <c r="Y2935" s="205">
        <v>750.4</v>
      </c>
      <c r="Z2935" s="205">
        <f>Y2935*3148</f>
        <v>2362259.1999999997</v>
      </c>
      <c r="AA2935" s="205"/>
      <c r="AB2935" s="205"/>
      <c r="AC2935" s="205"/>
      <c r="AD2935" s="205"/>
      <c r="AE2935" s="205"/>
      <c r="AF2935" s="205"/>
      <c r="AG2935" s="221">
        <v>2025</v>
      </c>
      <c r="AH2935" s="165"/>
      <c r="AI2935" s="175"/>
      <c r="AJ2935" s="153"/>
      <c r="AK2935" s="15">
        <f t="shared" ca="1" si="684"/>
        <v>2827</v>
      </c>
      <c r="AL2935" s="15" t="s">
        <v>155</v>
      </c>
      <c r="AM2935" s="15" t="str">
        <f t="shared" ca="1" si="682"/>
        <v>2827.</v>
      </c>
      <c r="AN2935" s="222"/>
      <c r="AO2935" s="15"/>
      <c r="AP2935" s="16"/>
    </row>
    <row r="2936" spans="1:16379" ht="22.5" hidden="1" customHeight="1" x14ac:dyDescent="0.25">
      <c r="A2936" s="83" t="str">
        <f t="shared" ca="1" si="683"/>
        <v>2828.</v>
      </c>
      <c r="B2936" s="26">
        <v>4625</v>
      </c>
      <c r="C2936" s="313" t="s">
        <v>1066</v>
      </c>
      <c r="D2936" s="26">
        <v>1969</v>
      </c>
      <c r="E2936" s="135" t="s">
        <v>2957</v>
      </c>
      <c r="F2936" s="83" t="s">
        <v>2958</v>
      </c>
      <c r="G2936" s="26">
        <v>5</v>
      </c>
      <c r="H2936" s="26">
        <v>5</v>
      </c>
      <c r="I2936" s="214">
        <v>4855.7</v>
      </c>
      <c r="J2936" s="205">
        <v>3172.3</v>
      </c>
      <c r="K2936" s="214">
        <v>3172.3</v>
      </c>
      <c r="L2936" s="263">
        <v>240</v>
      </c>
      <c r="M2936" s="214">
        <f>R2936+T2936+V2936+X2936+Z2936+AB2936+AE2936+AF2936</f>
        <v>919380</v>
      </c>
      <c r="N2936" s="205"/>
      <c r="O2936" s="211"/>
      <c r="P2936" s="205"/>
      <c r="Q2936" s="205">
        <f>M2936</f>
        <v>919380</v>
      </c>
      <c r="R2936" s="205">
        <v>919380</v>
      </c>
      <c r="S2936" s="219"/>
      <c r="T2936" s="205"/>
      <c r="U2936" s="205"/>
      <c r="V2936" s="205"/>
      <c r="W2936" s="205"/>
      <c r="X2936" s="205"/>
      <c r="Y2936" s="205"/>
      <c r="Z2936" s="205"/>
      <c r="AA2936" s="205"/>
      <c r="AB2936" s="205"/>
      <c r="AC2936" s="205"/>
      <c r="AD2936" s="205"/>
      <c r="AE2936" s="205"/>
      <c r="AF2936" s="205"/>
      <c r="AG2936" s="221">
        <v>2025</v>
      </c>
      <c r="AH2936" s="158"/>
      <c r="AI2936" s="175"/>
      <c r="AJ2936" s="152"/>
      <c r="AK2936" s="15">
        <f t="shared" ca="1" si="684"/>
        <v>2828</v>
      </c>
      <c r="AL2936" s="15" t="s">
        <v>155</v>
      </c>
      <c r="AM2936" s="15" t="str">
        <f t="shared" ca="1" si="682"/>
        <v>2828.</v>
      </c>
      <c r="AN2936" s="222"/>
      <c r="AP2936" s="16"/>
    </row>
    <row r="2937" spans="1:16379" ht="22.5" hidden="1" customHeight="1" x14ac:dyDescent="0.25">
      <c r="A2937" s="83" t="str">
        <f t="shared" ca="1" si="683"/>
        <v>2829.</v>
      </c>
      <c r="B2937" s="26">
        <v>5388</v>
      </c>
      <c r="C2937" s="313" t="s">
        <v>2253</v>
      </c>
      <c r="D2937" s="26">
        <v>1969</v>
      </c>
      <c r="E2937" s="135" t="s">
        <v>2957</v>
      </c>
      <c r="F2937" s="83" t="s">
        <v>2959</v>
      </c>
      <c r="G2937" s="26">
        <v>5</v>
      </c>
      <c r="H2937" s="26">
        <v>8</v>
      </c>
      <c r="I2937" s="205">
        <v>7687.1</v>
      </c>
      <c r="J2937" s="205">
        <v>7038</v>
      </c>
      <c r="K2937" s="205">
        <v>6434</v>
      </c>
      <c r="L2937" s="219">
        <v>267</v>
      </c>
      <c r="M2937" s="214">
        <f t="shared" ref="M2937" si="687">R2937+T2937+V2937+X2937+Z2937+AB2937+AE2937+AF2937</f>
        <v>13604350</v>
      </c>
      <c r="N2937" s="205"/>
      <c r="O2937" s="211"/>
      <c r="P2937" s="205"/>
      <c r="Q2937" s="205">
        <f t="shared" ref="Q2937" si="688">M2937</f>
        <v>13604350</v>
      </c>
      <c r="R2937" s="205">
        <v>13604350</v>
      </c>
      <c r="S2937" s="219"/>
      <c r="T2937" s="205"/>
      <c r="U2937" s="205"/>
      <c r="V2937" s="205"/>
      <c r="W2937" s="205"/>
      <c r="X2937" s="205"/>
      <c r="Y2937" s="205"/>
      <c r="Z2937" s="205"/>
      <c r="AA2937" s="205"/>
      <c r="AB2937" s="205"/>
      <c r="AC2937" s="205"/>
      <c r="AD2937" s="205"/>
      <c r="AE2937" s="205"/>
      <c r="AF2937" s="205"/>
      <c r="AG2937" s="221">
        <v>2025</v>
      </c>
      <c r="AH2937" s="158"/>
      <c r="AI2937" s="175"/>
      <c r="AJ2937" s="152"/>
      <c r="AK2937" s="15">
        <f t="shared" ca="1" si="684"/>
        <v>2829</v>
      </c>
      <c r="AL2937" s="15" t="s">
        <v>155</v>
      </c>
      <c r="AM2937" s="15" t="str">
        <f t="shared" ca="1" si="682"/>
        <v>2829.</v>
      </c>
      <c r="AN2937" s="222"/>
      <c r="AO2937" s="15"/>
      <c r="AP2937" s="16"/>
    </row>
    <row r="2938" spans="1:16379" ht="22.5" hidden="1" customHeight="1" x14ac:dyDescent="0.25">
      <c r="A2938" s="83" t="str">
        <f t="shared" ref="A2938:A2949" ca="1" si="689">AM2938</f>
        <v>2830.</v>
      </c>
      <c r="B2938" s="26">
        <v>4575</v>
      </c>
      <c r="C2938" s="40" t="s">
        <v>2254</v>
      </c>
      <c r="D2938" s="26">
        <v>1970</v>
      </c>
      <c r="E2938" s="135" t="s">
        <v>2957</v>
      </c>
      <c r="F2938" s="83" t="s">
        <v>2959</v>
      </c>
      <c r="G2938" s="26">
        <v>5</v>
      </c>
      <c r="H2938" s="26">
        <v>8</v>
      </c>
      <c r="I2938" s="303">
        <v>6806.9</v>
      </c>
      <c r="J2938" s="303">
        <v>5921.3</v>
      </c>
      <c r="K2938" s="303">
        <v>4011</v>
      </c>
      <c r="L2938" s="144">
        <v>271</v>
      </c>
      <c r="M2938" s="303">
        <f t="shared" ref="M2938:M3000" si="690">R2938+T2938+V2938+X2938+Z2938+AB2938+AE2938+AF2938</f>
        <v>7429468.8799999999</v>
      </c>
      <c r="N2938" s="176"/>
      <c r="O2938" s="174"/>
      <c r="P2938" s="176"/>
      <c r="Q2938" s="176">
        <f t="shared" ref="Q2938:Q3000" si="691">M2938</f>
        <v>7429468.8799999999</v>
      </c>
      <c r="R2938" s="176"/>
      <c r="S2938" s="32"/>
      <c r="T2938" s="176"/>
      <c r="U2938" s="176"/>
      <c r="V2938" s="176"/>
      <c r="W2938" s="176"/>
      <c r="X2938" s="176"/>
      <c r="Y2938" s="176">
        <v>2360.06</v>
      </c>
      <c r="Z2938" s="176">
        <f>Y2938*3148</f>
        <v>7429468.8799999999</v>
      </c>
      <c r="AA2938" s="176"/>
      <c r="AB2938" s="176"/>
      <c r="AC2938" s="316"/>
      <c r="AD2938" s="316"/>
      <c r="AE2938" s="176"/>
      <c r="AF2938" s="176"/>
      <c r="AG2938" s="317">
        <v>2025</v>
      </c>
      <c r="AH2938" s="165"/>
      <c r="AI2938" s="175"/>
      <c r="AJ2938" s="162"/>
      <c r="AK2938" s="15">
        <f t="shared" ca="1" si="684"/>
        <v>2830</v>
      </c>
      <c r="AL2938" s="15" t="s">
        <v>155</v>
      </c>
      <c r="AM2938" s="15" t="str">
        <f t="shared" ca="1" si="682"/>
        <v>2830.</v>
      </c>
      <c r="AN2938" s="179"/>
      <c r="AO2938" s="15"/>
      <c r="AP2938" s="16"/>
    </row>
    <row r="2939" spans="1:16379" ht="22.5" hidden="1" customHeight="1" x14ac:dyDescent="0.25">
      <c r="A2939" s="83" t="str">
        <f t="shared" ca="1" si="689"/>
        <v>2831.</v>
      </c>
      <c r="B2939" s="26">
        <v>4187</v>
      </c>
      <c r="C2939" s="313" t="s">
        <v>2255</v>
      </c>
      <c r="D2939" s="26">
        <v>1970</v>
      </c>
      <c r="E2939" s="135" t="s">
        <v>2957</v>
      </c>
      <c r="F2939" s="83" t="s">
        <v>2958</v>
      </c>
      <c r="G2939" s="26">
        <v>5</v>
      </c>
      <c r="H2939" s="26">
        <v>5</v>
      </c>
      <c r="I2939" s="214">
        <v>4826.3999999999996</v>
      </c>
      <c r="J2939" s="205">
        <v>3331.8</v>
      </c>
      <c r="K2939" s="214">
        <v>3331.8</v>
      </c>
      <c r="L2939" s="263">
        <v>261</v>
      </c>
      <c r="M2939" s="214">
        <f t="shared" si="690"/>
        <v>1791570.69</v>
      </c>
      <c r="N2939" s="205"/>
      <c r="O2939" s="211"/>
      <c r="P2939" s="205"/>
      <c r="Q2939" s="205">
        <f t="shared" si="691"/>
        <v>1791570.69</v>
      </c>
      <c r="R2939" s="205">
        <v>1791570.69</v>
      </c>
      <c r="S2939" s="219"/>
      <c r="T2939" s="205"/>
      <c r="U2939" s="205"/>
      <c r="V2939" s="205"/>
      <c r="W2939" s="205"/>
      <c r="X2939" s="205"/>
      <c r="Y2939" s="205"/>
      <c r="Z2939" s="205"/>
      <c r="AA2939" s="205"/>
      <c r="AB2939" s="205"/>
      <c r="AC2939" s="205"/>
      <c r="AD2939" s="205"/>
      <c r="AE2939" s="205"/>
      <c r="AF2939" s="205"/>
      <c r="AG2939" s="221">
        <v>2025</v>
      </c>
      <c r="AH2939" s="158"/>
      <c r="AI2939" s="175"/>
      <c r="AJ2939" s="152"/>
      <c r="AK2939" s="15">
        <f t="shared" ca="1" si="684"/>
        <v>2831</v>
      </c>
      <c r="AL2939" s="15" t="s">
        <v>155</v>
      </c>
      <c r="AM2939" s="15" t="str">
        <f t="shared" ca="1" si="682"/>
        <v>2831.</v>
      </c>
      <c r="AN2939" s="222"/>
      <c r="AO2939" s="15"/>
      <c r="AP2939" s="16"/>
    </row>
    <row r="2940" spans="1:16379" ht="22.5" hidden="1" customHeight="1" x14ac:dyDescent="0.25">
      <c r="A2940" s="83" t="str">
        <f t="shared" ca="1" si="689"/>
        <v>2832.</v>
      </c>
      <c r="B2940" s="26">
        <v>4256</v>
      </c>
      <c r="C2940" s="313" t="s">
        <v>2256</v>
      </c>
      <c r="D2940" s="26">
        <v>1970</v>
      </c>
      <c r="E2940" s="135" t="s">
        <v>2957</v>
      </c>
      <c r="F2940" s="83" t="s">
        <v>2959</v>
      </c>
      <c r="G2940" s="26">
        <v>5</v>
      </c>
      <c r="H2940" s="26">
        <v>4</v>
      </c>
      <c r="I2940" s="214">
        <v>2911.6</v>
      </c>
      <c r="J2940" s="205">
        <v>2636.6</v>
      </c>
      <c r="K2940" s="214">
        <v>2636.6</v>
      </c>
      <c r="L2940" s="263">
        <v>134</v>
      </c>
      <c r="M2940" s="214">
        <f t="shared" si="690"/>
        <v>1564549.35</v>
      </c>
      <c r="N2940" s="205"/>
      <c r="O2940" s="211"/>
      <c r="P2940" s="205"/>
      <c r="Q2940" s="205">
        <f t="shared" si="691"/>
        <v>1564549.35</v>
      </c>
      <c r="R2940" s="205">
        <v>1564549.35</v>
      </c>
      <c r="S2940" s="219"/>
      <c r="T2940" s="205"/>
      <c r="U2940" s="205"/>
      <c r="V2940" s="205"/>
      <c r="W2940" s="205"/>
      <c r="X2940" s="205"/>
      <c r="Y2940" s="205"/>
      <c r="Z2940" s="205"/>
      <c r="AA2940" s="205"/>
      <c r="AB2940" s="205"/>
      <c r="AC2940" s="205"/>
      <c r="AD2940" s="205"/>
      <c r="AE2940" s="205"/>
      <c r="AF2940" s="205"/>
      <c r="AG2940" s="221">
        <v>2025</v>
      </c>
      <c r="AH2940" s="158"/>
      <c r="AI2940" s="175"/>
      <c r="AJ2940" s="152"/>
      <c r="AK2940" s="15">
        <f t="shared" ca="1" si="684"/>
        <v>2832</v>
      </c>
      <c r="AL2940" s="15" t="s">
        <v>155</v>
      </c>
      <c r="AM2940" s="15" t="str">
        <f t="shared" ca="1" si="682"/>
        <v>2832.</v>
      </c>
      <c r="AN2940" s="222"/>
      <c r="AO2940" s="15"/>
      <c r="AP2940" s="16"/>
    </row>
    <row r="2941" spans="1:16379" ht="22.5" hidden="1" customHeight="1" x14ac:dyDescent="0.25">
      <c r="A2941" s="83" t="str">
        <f t="shared" ca="1" si="689"/>
        <v>2833.</v>
      </c>
      <c r="B2941" s="26">
        <v>5285</v>
      </c>
      <c r="C2941" s="242" t="s">
        <v>2257</v>
      </c>
      <c r="D2941" s="26">
        <v>1970</v>
      </c>
      <c r="E2941" s="135" t="s">
        <v>2957</v>
      </c>
      <c r="F2941" s="83" t="s">
        <v>2959</v>
      </c>
      <c r="G2941" s="26">
        <v>5</v>
      </c>
      <c r="H2941" s="26">
        <v>4</v>
      </c>
      <c r="I2941" s="205">
        <v>3431.1</v>
      </c>
      <c r="J2941" s="205">
        <v>3156.1</v>
      </c>
      <c r="K2941" s="205">
        <v>3156.1</v>
      </c>
      <c r="L2941" s="219">
        <v>137</v>
      </c>
      <c r="M2941" s="214">
        <f t="shared" si="690"/>
        <v>1595280</v>
      </c>
      <c r="N2941" s="205"/>
      <c r="O2941" s="211"/>
      <c r="P2941" s="205"/>
      <c r="Q2941" s="205">
        <f t="shared" si="691"/>
        <v>1595280</v>
      </c>
      <c r="R2941" s="205">
        <v>1595280</v>
      </c>
      <c r="S2941" s="219"/>
      <c r="T2941" s="205"/>
      <c r="U2941" s="205"/>
      <c r="V2941" s="205"/>
      <c r="W2941" s="205"/>
      <c r="X2941" s="205"/>
      <c r="Y2941" s="205"/>
      <c r="Z2941" s="205"/>
      <c r="AA2941" s="205"/>
      <c r="AB2941" s="205"/>
      <c r="AC2941" s="205"/>
      <c r="AD2941" s="205"/>
      <c r="AE2941" s="205"/>
      <c r="AF2941" s="205"/>
      <c r="AG2941" s="221">
        <v>2025</v>
      </c>
      <c r="AH2941" s="159"/>
      <c r="AI2941" s="175"/>
      <c r="AJ2941" s="153"/>
      <c r="AK2941" s="15">
        <f t="shared" ca="1" si="684"/>
        <v>2833</v>
      </c>
      <c r="AL2941" s="15" t="s">
        <v>155</v>
      </c>
      <c r="AM2941" s="15" t="str">
        <f t="shared" ca="1" si="682"/>
        <v>2833.</v>
      </c>
      <c r="AN2941" s="222"/>
      <c r="AO2941" s="15"/>
      <c r="AP2941" s="16"/>
    </row>
    <row r="2942" spans="1:16379" ht="22.5" hidden="1" customHeight="1" x14ac:dyDescent="0.25">
      <c r="A2942" s="83" t="str">
        <f t="shared" ca="1" si="689"/>
        <v>2834.</v>
      </c>
      <c r="B2942" s="26">
        <v>4694</v>
      </c>
      <c r="C2942" s="252" t="s">
        <v>2258</v>
      </c>
      <c r="D2942" s="26">
        <v>1970</v>
      </c>
      <c r="E2942" s="135" t="s">
        <v>2957</v>
      </c>
      <c r="F2942" s="83" t="s">
        <v>2959</v>
      </c>
      <c r="G2942" s="26">
        <v>9</v>
      </c>
      <c r="H2942" s="26">
        <v>1</v>
      </c>
      <c r="I2942" s="214">
        <v>1886.9</v>
      </c>
      <c r="J2942" s="205">
        <v>1147.4000000000001</v>
      </c>
      <c r="K2942" s="214">
        <v>1147.4000000000001</v>
      </c>
      <c r="L2942" s="263">
        <v>98</v>
      </c>
      <c r="M2942" s="214">
        <f t="shared" si="690"/>
        <v>1013945.66</v>
      </c>
      <c r="N2942" s="205"/>
      <c r="O2942" s="211"/>
      <c r="P2942" s="205"/>
      <c r="Q2942" s="205">
        <f t="shared" si="691"/>
        <v>1013945.66</v>
      </c>
      <c r="R2942" s="205">
        <v>1013945.66</v>
      </c>
      <c r="S2942" s="219"/>
      <c r="T2942" s="205"/>
      <c r="U2942" s="205"/>
      <c r="V2942" s="205"/>
      <c r="W2942" s="205"/>
      <c r="X2942" s="205"/>
      <c r="Y2942" s="205"/>
      <c r="Z2942" s="205"/>
      <c r="AA2942" s="205"/>
      <c r="AB2942" s="205"/>
      <c r="AC2942" s="205"/>
      <c r="AD2942" s="205"/>
      <c r="AE2942" s="205"/>
      <c r="AF2942" s="205"/>
      <c r="AG2942" s="221">
        <v>2025</v>
      </c>
      <c r="AH2942" s="165"/>
      <c r="AI2942" s="175"/>
      <c r="AJ2942" s="152"/>
      <c r="AK2942" s="15">
        <f t="shared" ca="1" si="684"/>
        <v>2834</v>
      </c>
      <c r="AL2942" s="15" t="s">
        <v>155</v>
      </c>
      <c r="AM2942" s="15" t="str">
        <f t="shared" ca="1" si="682"/>
        <v>2834.</v>
      </c>
      <c r="AN2942" s="222"/>
      <c r="AO2942" s="15"/>
      <c r="AP2942" s="16"/>
    </row>
    <row r="2943" spans="1:16379" ht="22.5" hidden="1" customHeight="1" x14ac:dyDescent="0.25">
      <c r="A2943" s="83" t="str">
        <f t="shared" ca="1" si="689"/>
        <v>2835.</v>
      </c>
      <c r="B2943" s="26">
        <v>4796</v>
      </c>
      <c r="C2943" s="252" t="s">
        <v>2260</v>
      </c>
      <c r="D2943" s="26">
        <v>1970</v>
      </c>
      <c r="E2943" s="135" t="s">
        <v>2957</v>
      </c>
      <c r="F2943" s="83" t="s">
        <v>2959</v>
      </c>
      <c r="G2943" s="26">
        <v>9</v>
      </c>
      <c r="H2943" s="26">
        <v>1</v>
      </c>
      <c r="I2943" s="214">
        <v>1862.6</v>
      </c>
      <c r="J2943" s="214">
        <v>1129.7</v>
      </c>
      <c r="K2943" s="214">
        <v>1129.7</v>
      </c>
      <c r="L2943" s="263">
        <v>98</v>
      </c>
      <c r="M2943" s="214">
        <f t="shared" si="690"/>
        <v>1165710</v>
      </c>
      <c r="N2943" s="205"/>
      <c r="O2943" s="211"/>
      <c r="P2943" s="205"/>
      <c r="Q2943" s="205">
        <f t="shared" si="691"/>
        <v>1165710</v>
      </c>
      <c r="R2943" s="205">
        <v>1165710</v>
      </c>
      <c r="S2943" s="219"/>
      <c r="T2943" s="205"/>
      <c r="U2943" s="205"/>
      <c r="V2943" s="205"/>
      <c r="W2943" s="205"/>
      <c r="X2943" s="205"/>
      <c r="Y2943" s="205"/>
      <c r="Z2943" s="205"/>
      <c r="AA2943" s="205"/>
      <c r="AB2943" s="205"/>
      <c r="AC2943" s="205"/>
      <c r="AD2943" s="205"/>
      <c r="AE2943" s="205"/>
      <c r="AF2943" s="205"/>
      <c r="AG2943" s="221">
        <v>2025</v>
      </c>
      <c r="AH2943" s="165"/>
      <c r="AI2943" s="175"/>
      <c r="AJ2943" s="152"/>
      <c r="AK2943" s="15">
        <f t="shared" ca="1" si="684"/>
        <v>2835</v>
      </c>
      <c r="AL2943" s="15" t="s">
        <v>155</v>
      </c>
      <c r="AM2943" s="15" t="str">
        <f t="shared" ca="1" si="682"/>
        <v>2835.</v>
      </c>
      <c r="AN2943" s="222"/>
      <c r="AO2943" s="15"/>
      <c r="AP2943" s="16"/>
    </row>
    <row r="2944" spans="1:16379" ht="22.5" hidden="1" customHeight="1" x14ac:dyDescent="0.25">
      <c r="A2944" s="83" t="str">
        <f t="shared" ca="1" si="689"/>
        <v>2836.</v>
      </c>
      <c r="B2944" s="83">
        <v>5249</v>
      </c>
      <c r="C2944" s="299" t="s">
        <v>2670</v>
      </c>
      <c r="D2944" s="83">
        <v>1970</v>
      </c>
      <c r="E2944" s="135" t="s">
        <v>2957</v>
      </c>
      <c r="F2944" s="83" t="s">
        <v>2958</v>
      </c>
      <c r="G2944" s="26">
        <v>5</v>
      </c>
      <c r="H2944" s="26">
        <v>4</v>
      </c>
      <c r="I2944" s="214">
        <v>3845.5</v>
      </c>
      <c r="J2944" s="214">
        <v>2552.8000000000002</v>
      </c>
      <c r="K2944" s="214">
        <v>2552.8000000000002</v>
      </c>
      <c r="L2944" s="263">
        <v>205</v>
      </c>
      <c r="M2944" s="214">
        <v>1781966.304</v>
      </c>
      <c r="N2944" s="205"/>
      <c r="O2944" s="211"/>
      <c r="P2944" s="205"/>
      <c r="Q2944" s="205">
        <v>1781966.304</v>
      </c>
      <c r="R2944" s="205"/>
      <c r="S2944" s="219"/>
      <c r="T2944" s="205"/>
      <c r="U2944" s="205">
        <v>964.8</v>
      </c>
      <c r="V2944" s="205">
        <v>1781966.304</v>
      </c>
      <c r="W2944" s="205"/>
      <c r="X2944" s="205"/>
      <c r="Y2944" s="205"/>
      <c r="Z2944" s="205"/>
      <c r="AA2944" s="205"/>
      <c r="AB2944" s="205"/>
      <c r="AC2944" s="205"/>
      <c r="AD2944" s="205"/>
      <c r="AE2944" s="205"/>
      <c r="AF2944" s="212"/>
      <c r="AG2944" s="221">
        <v>2025</v>
      </c>
      <c r="AH2944" s="161"/>
      <c r="AI2944" s="175"/>
      <c r="AJ2944" s="218"/>
      <c r="AK2944" s="15">
        <f t="shared" ca="1" si="684"/>
        <v>2836</v>
      </c>
      <c r="AL2944" s="15" t="s">
        <v>155</v>
      </c>
      <c r="AM2944" s="15" t="str">
        <f t="shared" ca="1" si="682"/>
        <v>2836.</v>
      </c>
      <c r="AN2944" s="222"/>
      <c r="AO2944" s="14"/>
      <c r="AP2944" s="16"/>
      <c r="AQ2944" s="14"/>
      <c r="AR2944" s="14"/>
      <c r="AS2944" s="14"/>
      <c r="AT2944" s="14"/>
      <c r="AU2944" s="14"/>
      <c r="AV2944" s="14"/>
      <c r="AW2944" s="14"/>
      <c r="AX2944" s="14"/>
      <c r="AY2944" s="14"/>
      <c r="AZ2944" s="14"/>
      <c r="BA2944" s="14"/>
      <c r="BB2944" s="14"/>
      <c r="BC2944" s="14"/>
      <c r="BD2944" s="14"/>
      <c r="BE2944" s="14"/>
      <c r="BF2944" s="14"/>
      <c r="BG2944" s="14"/>
      <c r="BH2944" s="14"/>
      <c r="BI2944" s="14"/>
      <c r="BJ2944" s="14"/>
      <c r="BK2944" s="14"/>
      <c r="BL2944" s="14"/>
      <c r="BM2944" s="14"/>
      <c r="BN2944" s="14"/>
      <c r="BO2944" s="14"/>
      <c r="BP2944" s="14"/>
      <c r="BQ2944" s="14"/>
      <c r="BR2944" s="14"/>
      <c r="BS2944" s="14"/>
      <c r="BT2944" s="14"/>
      <c r="BU2944" s="14"/>
      <c r="BV2944" s="14"/>
      <c r="BW2944" s="14"/>
      <c r="BX2944" s="14"/>
      <c r="BY2944" s="14"/>
      <c r="BZ2944" s="14"/>
      <c r="CA2944" s="14"/>
      <c r="CB2944" s="14"/>
      <c r="CC2944" s="14"/>
      <c r="CD2944" s="14"/>
      <c r="CE2944" s="14"/>
      <c r="CF2944" s="14"/>
      <c r="CG2944" s="14"/>
      <c r="CH2944" s="14"/>
      <c r="CI2944" s="14"/>
      <c r="CJ2944" s="14"/>
      <c r="CK2944" s="14"/>
      <c r="CL2944" s="14"/>
      <c r="CM2944" s="14"/>
      <c r="CN2944" s="14"/>
      <c r="CO2944" s="14"/>
      <c r="CP2944" s="14"/>
      <c r="CQ2944" s="14"/>
      <c r="CR2944" s="14"/>
      <c r="CS2944" s="14"/>
      <c r="CT2944" s="14"/>
      <c r="CU2944" s="14"/>
      <c r="CV2944" s="14"/>
      <c r="CW2944" s="14"/>
      <c r="CX2944" s="14"/>
      <c r="CY2944" s="14"/>
      <c r="CZ2944" s="14"/>
      <c r="DA2944" s="14"/>
      <c r="DB2944" s="14"/>
      <c r="DC2944" s="14"/>
      <c r="DD2944" s="14"/>
      <c r="DE2944" s="14"/>
      <c r="DF2944" s="14"/>
      <c r="DG2944" s="14"/>
      <c r="DH2944" s="14"/>
      <c r="DI2944" s="14"/>
      <c r="DJ2944" s="14"/>
      <c r="DK2944" s="14"/>
      <c r="DL2944" s="14"/>
      <c r="DM2944" s="14"/>
      <c r="DN2944" s="14"/>
      <c r="DO2944" s="14"/>
      <c r="DP2944" s="14"/>
      <c r="DQ2944" s="14"/>
      <c r="DR2944" s="14"/>
      <c r="DS2944" s="14"/>
      <c r="DT2944" s="14"/>
      <c r="DU2944" s="14"/>
      <c r="DV2944" s="14"/>
      <c r="DW2944" s="14"/>
      <c r="DX2944" s="14"/>
      <c r="DY2944" s="14"/>
      <c r="DZ2944" s="14"/>
      <c r="EA2944" s="14"/>
      <c r="EB2944" s="14"/>
      <c r="EC2944" s="14"/>
      <c r="ED2944" s="14"/>
      <c r="EE2944" s="14"/>
      <c r="EF2944" s="14"/>
      <c r="EG2944" s="14"/>
      <c r="EH2944" s="14"/>
      <c r="EI2944" s="14"/>
      <c r="EJ2944" s="14"/>
      <c r="EK2944" s="14"/>
      <c r="EL2944" s="14"/>
      <c r="EM2944" s="14"/>
      <c r="EN2944" s="14"/>
      <c r="EO2944" s="14"/>
      <c r="EP2944" s="14"/>
      <c r="EQ2944" s="14"/>
      <c r="ER2944" s="14"/>
      <c r="ES2944" s="14"/>
      <c r="ET2944" s="14"/>
      <c r="EU2944" s="14"/>
      <c r="EV2944" s="14"/>
      <c r="EW2944" s="14"/>
      <c r="EX2944" s="14"/>
      <c r="EY2944" s="14"/>
      <c r="EZ2944" s="14"/>
      <c r="FA2944" s="14"/>
      <c r="FB2944" s="14"/>
      <c r="FC2944" s="14"/>
      <c r="FD2944" s="14"/>
      <c r="FE2944" s="14"/>
      <c r="FF2944" s="14"/>
      <c r="FG2944" s="14"/>
      <c r="FH2944" s="14"/>
      <c r="FI2944" s="14"/>
      <c r="FJ2944" s="14"/>
      <c r="FK2944" s="14"/>
      <c r="FL2944" s="14"/>
      <c r="FM2944" s="14"/>
      <c r="FN2944" s="14"/>
      <c r="FO2944" s="14"/>
      <c r="FP2944" s="14"/>
      <c r="FQ2944" s="14"/>
      <c r="FR2944" s="14"/>
      <c r="FS2944" s="14"/>
      <c r="FT2944" s="14"/>
      <c r="FU2944" s="14"/>
      <c r="FV2944" s="14"/>
      <c r="FW2944" s="14"/>
      <c r="FX2944" s="14"/>
      <c r="FY2944" s="14"/>
      <c r="FZ2944" s="14"/>
      <c r="GA2944" s="14"/>
      <c r="GB2944" s="14"/>
      <c r="GC2944" s="14"/>
      <c r="GD2944" s="14"/>
      <c r="GE2944" s="14"/>
      <c r="GF2944" s="14"/>
      <c r="GG2944" s="14"/>
      <c r="GH2944" s="14"/>
      <c r="GI2944" s="14"/>
      <c r="GJ2944" s="14"/>
      <c r="GK2944" s="14"/>
      <c r="GL2944" s="14"/>
      <c r="GM2944" s="14"/>
      <c r="GN2944" s="14"/>
      <c r="GO2944" s="14"/>
      <c r="GP2944" s="14"/>
      <c r="GQ2944" s="14"/>
      <c r="GR2944" s="14"/>
      <c r="GS2944" s="14"/>
      <c r="GT2944" s="14"/>
      <c r="GU2944" s="14"/>
      <c r="GV2944" s="14"/>
      <c r="GW2944" s="14"/>
      <c r="GX2944" s="14"/>
      <c r="GY2944" s="14"/>
      <c r="GZ2944" s="14"/>
      <c r="HA2944" s="14"/>
      <c r="HB2944" s="14"/>
      <c r="HC2944" s="14"/>
      <c r="HD2944" s="14"/>
      <c r="HE2944" s="14"/>
      <c r="HF2944" s="14"/>
      <c r="HG2944" s="14"/>
      <c r="HH2944" s="14"/>
      <c r="HI2944" s="14"/>
      <c r="HJ2944" s="14"/>
      <c r="HK2944" s="14"/>
      <c r="HL2944" s="14"/>
      <c r="HM2944" s="14"/>
      <c r="HN2944" s="14"/>
      <c r="HO2944" s="14"/>
      <c r="HP2944" s="14"/>
      <c r="HQ2944" s="14"/>
      <c r="HR2944" s="14"/>
      <c r="HS2944" s="14"/>
      <c r="HT2944" s="14"/>
      <c r="HU2944" s="14"/>
      <c r="HV2944" s="14"/>
      <c r="HW2944" s="14"/>
      <c r="HX2944" s="14"/>
      <c r="HY2944" s="14"/>
      <c r="HZ2944" s="14"/>
      <c r="IA2944" s="14"/>
      <c r="IB2944" s="14"/>
      <c r="IC2944" s="14"/>
      <c r="ID2944" s="14"/>
      <c r="IE2944" s="14"/>
      <c r="IF2944" s="14"/>
      <c r="IG2944" s="14"/>
      <c r="IH2944" s="14"/>
      <c r="II2944" s="14"/>
      <c r="IJ2944" s="14"/>
      <c r="IK2944" s="14"/>
      <c r="IL2944" s="14"/>
      <c r="IM2944" s="14"/>
      <c r="IN2944" s="14"/>
      <c r="IO2944" s="14"/>
      <c r="IP2944" s="14"/>
      <c r="IQ2944" s="14"/>
      <c r="IR2944" s="14"/>
      <c r="IS2944" s="14"/>
      <c r="IT2944" s="14"/>
      <c r="IU2944" s="14"/>
      <c r="IV2944" s="14"/>
      <c r="IW2944" s="14"/>
      <c r="IX2944" s="14"/>
      <c r="IY2944" s="14"/>
      <c r="IZ2944" s="14"/>
      <c r="JA2944" s="14"/>
      <c r="JB2944" s="14"/>
      <c r="JC2944" s="14"/>
      <c r="JD2944" s="14"/>
      <c r="JE2944" s="14"/>
      <c r="JF2944" s="14"/>
      <c r="JG2944" s="14"/>
      <c r="JH2944" s="14"/>
      <c r="JI2944" s="14"/>
      <c r="JJ2944" s="14"/>
      <c r="JK2944" s="14"/>
      <c r="JL2944" s="14"/>
      <c r="JM2944" s="14"/>
      <c r="JN2944" s="14"/>
      <c r="JO2944" s="14"/>
      <c r="JP2944" s="14"/>
      <c r="JQ2944" s="14"/>
      <c r="JR2944" s="14"/>
      <c r="JS2944" s="14"/>
      <c r="JT2944" s="14"/>
      <c r="JU2944" s="14"/>
      <c r="JV2944" s="14"/>
      <c r="JW2944" s="14"/>
      <c r="JX2944" s="14"/>
      <c r="JY2944" s="14"/>
      <c r="JZ2944" s="14"/>
      <c r="KA2944" s="14"/>
      <c r="KB2944" s="14"/>
      <c r="KC2944" s="14"/>
      <c r="KD2944" s="14"/>
      <c r="KE2944" s="14"/>
      <c r="KF2944" s="14"/>
      <c r="KG2944" s="14"/>
      <c r="KH2944" s="14"/>
      <c r="KI2944" s="14"/>
      <c r="KJ2944" s="14"/>
      <c r="KK2944" s="14"/>
      <c r="KL2944" s="14"/>
      <c r="KM2944" s="14"/>
      <c r="KN2944" s="14"/>
      <c r="KO2944" s="14"/>
      <c r="KP2944" s="14"/>
      <c r="KQ2944" s="14"/>
      <c r="KR2944" s="14"/>
      <c r="KS2944" s="14"/>
      <c r="KT2944" s="14"/>
      <c r="KU2944" s="14"/>
      <c r="KV2944" s="14"/>
      <c r="KW2944" s="14"/>
      <c r="KX2944" s="14"/>
      <c r="KY2944" s="14"/>
      <c r="KZ2944" s="14"/>
      <c r="LA2944" s="14"/>
      <c r="LB2944" s="14"/>
      <c r="LC2944" s="14"/>
      <c r="LD2944" s="14"/>
      <c r="LE2944" s="14"/>
      <c r="LF2944" s="14"/>
      <c r="LG2944" s="14"/>
      <c r="LH2944" s="14"/>
      <c r="LI2944" s="14"/>
      <c r="LJ2944" s="14"/>
      <c r="LK2944" s="14"/>
      <c r="LL2944" s="14"/>
      <c r="LM2944" s="14"/>
      <c r="LN2944" s="14"/>
      <c r="LO2944" s="14"/>
      <c r="LP2944" s="14"/>
      <c r="LQ2944" s="14"/>
      <c r="LR2944" s="14"/>
      <c r="LS2944" s="14"/>
      <c r="LT2944" s="14"/>
      <c r="LU2944" s="14"/>
      <c r="LV2944" s="14"/>
      <c r="LW2944" s="14"/>
      <c r="LX2944" s="14"/>
      <c r="LY2944" s="14"/>
      <c r="LZ2944" s="14"/>
      <c r="MA2944" s="14"/>
      <c r="MB2944" s="14"/>
      <c r="MC2944" s="14"/>
      <c r="MD2944" s="14"/>
      <c r="ME2944" s="14"/>
      <c r="MF2944" s="14"/>
      <c r="MG2944" s="14"/>
      <c r="MH2944" s="14"/>
      <c r="MI2944" s="14"/>
      <c r="MJ2944" s="14"/>
      <c r="MK2944" s="14"/>
      <c r="ML2944" s="14"/>
      <c r="MM2944" s="14"/>
      <c r="MN2944" s="14"/>
      <c r="MO2944" s="14"/>
      <c r="MP2944" s="14"/>
      <c r="MQ2944" s="14"/>
      <c r="MR2944" s="14"/>
      <c r="MS2944" s="14"/>
      <c r="MT2944" s="14"/>
      <c r="MU2944" s="14"/>
      <c r="MV2944" s="14"/>
      <c r="MW2944" s="14"/>
      <c r="MX2944" s="14"/>
      <c r="MY2944" s="14"/>
      <c r="MZ2944" s="14"/>
      <c r="NA2944" s="14"/>
      <c r="NB2944" s="14"/>
      <c r="NC2944" s="14"/>
      <c r="ND2944" s="14"/>
      <c r="NE2944" s="14"/>
      <c r="NF2944" s="14"/>
      <c r="NG2944" s="14"/>
      <c r="NH2944" s="14"/>
      <c r="NI2944" s="14"/>
      <c r="NJ2944" s="14"/>
      <c r="NK2944" s="14"/>
      <c r="NL2944" s="14"/>
      <c r="NM2944" s="14"/>
      <c r="NN2944" s="14"/>
      <c r="NO2944" s="14"/>
      <c r="NP2944" s="14"/>
      <c r="NQ2944" s="14"/>
      <c r="NR2944" s="14"/>
      <c r="NS2944" s="14"/>
      <c r="NT2944" s="14"/>
      <c r="NU2944" s="14"/>
      <c r="NV2944" s="14"/>
      <c r="NW2944" s="14"/>
      <c r="NX2944" s="14"/>
      <c r="NY2944" s="14"/>
      <c r="NZ2944" s="14"/>
      <c r="OA2944" s="14"/>
      <c r="OB2944" s="14"/>
      <c r="OC2944" s="14"/>
      <c r="OD2944" s="14"/>
      <c r="OE2944" s="14"/>
      <c r="OF2944" s="14"/>
      <c r="OG2944" s="14"/>
      <c r="OH2944" s="14"/>
      <c r="OI2944" s="14"/>
      <c r="OJ2944" s="14"/>
      <c r="OK2944" s="14"/>
      <c r="OL2944" s="14"/>
      <c r="OM2944" s="14"/>
      <c r="ON2944" s="14"/>
      <c r="OO2944" s="14"/>
      <c r="OP2944" s="14"/>
      <c r="OQ2944" s="14"/>
      <c r="OR2944" s="14"/>
      <c r="OS2944" s="14"/>
      <c r="OT2944" s="14"/>
      <c r="OU2944" s="14"/>
      <c r="OV2944" s="14"/>
      <c r="OW2944" s="14"/>
      <c r="OX2944" s="14"/>
      <c r="OY2944" s="14"/>
      <c r="OZ2944" s="14"/>
      <c r="PA2944" s="14"/>
      <c r="PB2944" s="14"/>
      <c r="PC2944" s="14"/>
      <c r="PD2944" s="14"/>
      <c r="PE2944" s="14"/>
      <c r="PF2944" s="14"/>
      <c r="PG2944" s="14"/>
      <c r="PH2944" s="14"/>
      <c r="PI2944" s="14"/>
      <c r="PJ2944" s="14"/>
      <c r="PK2944" s="14"/>
      <c r="PL2944" s="14"/>
      <c r="PM2944" s="14"/>
      <c r="PN2944" s="14"/>
      <c r="PO2944" s="14"/>
      <c r="PP2944" s="14"/>
      <c r="PQ2944" s="14"/>
      <c r="PR2944" s="14"/>
      <c r="PS2944" s="14"/>
      <c r="PT2944" s="14"/>
      <c r="PU2944" s="14"/>
      <c r="PV2944" s="14"/>
      <c r="PW2944" s="14"/>
      <c r="PX2944" s="14"/>
      <c r="PY2944" s="14"/>
      <c r="PZ2944" s="14"/>
      <c r="QA2944" s="14"/>
      <c r="QB2944" s="14"/>
      <c r="QC2944" s="14"/>
      <c r="QD2944" s="14"/>
      <c r="QE2944" s="14"/>
      <c r="QF2944" s="14"/>
      <c r="QG2944" s="14"/>
      <c r="QH2944" s="14"/>
      <c r="QI2944" s="14"/>
      <c r="QJ2944" s="14"/>
      <c r="QK2944" s="14"/>
      <c r="QL2944" s="14"/>
      <c r="QM2944" s="14"/>
      <c r="QN2944" s="14"/>
      <c r="QO2944" s="14"/>
      <c r="QP2944" s="14"/>
      <c r="QQ2944" s="14"/>
      <c r="QR2944" s="14"/>
      <c r="QS2944" s="14"/>
      <c r="QT2944" s="14"/>
      <c r="QU2944" s="14"/>
      <c r="QV2944" s="14"/>
      <c r="QW2944" s="14"/>
      <c r="QX2944" s="14"/>
      <c r="QY2944" s="14"/>
      <c r="QZ2944" s="14"/>
      <c r="RA2944" s="14"/>
      <c r="RB2944" s="14"/>
      <c r="RC2944" s="14"/>
      <c r="RD2944" s="14"/>
      <c r="RE2944" s="14"/>
      <c r="RF2944" s="14"/>
      <c r="RG2944" s="14"/>
      <c r="RH2944" s="14"/>
      <c r="RI2944" s="14"/>
      <c r="RJ2944" s="14"/>
      <c r="RK2944" s="14"/>
      <c r="RL2944" s="14"/>
      <c r="RM2944" s="14"/>
      <c r="RN2944" s="14"/>
      <c r="RO2944" s="14"/>
      <c r="RP2944" s="14"/>
      <c r="RQ2944" s="14"/>
      <c r="RR2944" s="14"/>
      <c r="RS2944" s="14"/>
      <c r="RT2944" s="14"/>
      <c r="RU2944" s="14"/>
      <c r="RV2944" s="14"/>
      <c r="RW2944" s="14"/>
      <c r="RX2944" s="14"/>
      <c r="RY2944" s="14"/>
      <c r="RZ2944" s="14"/>
      <c r="SA2944" s="14"/>
      <c r="SB2944" s="14"/>
      <c r="SC2944" s="14"/>
      <c r="SD2944" s="14"/>
      <c r="SE2944" s="14"/>
      <c r="SF2944" s="14"/>
      <c r="SG2944" s="14"/>
      <c r="SH2944" s="14"/>
      <c r="SI2944" s="14"/>
      <c r="SJ2944" s="14"/>
      <c r="SK2944" s="14"/>
      <c r="SL2944" s="14"/>
      <c r="SM2944" s="14"/>
      <c r="SN2944" s="14"/>
      <c r="SO2944" s="14"/>
      <c r="SP2944" s="14"/>
      <c r="SQ2944" s="14"/>
      <c r="SR2944" s="14"/>
      <c r="SS2944" s="14"/>
      <c r="ST2944" s="14"/>
      <c r="SU2944" s="14"/>
      <c r="SV2944" s="14"/>
      <c r="SW2944" s="14"/>
      <c r="SX2944" s="14"/>
      <c r="SY2944" s="14"/>
      <c r="SZ2944" s="14"/>
      <c r="TA2944" s="14"/>
      <c r="TB2944" s="14"/>
      <c r="TC2944" s="14"/>
      <c r="TD2944" s="14"/>
      <c r="TE2944" s="14"/>
      <c r="TF2944" s="14"/>
      <c r="TG2944" s="14"/>
      <c r="TH2944" s="14"/>
      <c r="TI2944" s="14"/>
      <c r="TJ2944" s="14"/>
      <c r="TK2944" s="14"/>
      <c r="TL2944" s="14"/>
      <c r="TM2944" s="14"/>
      <c r="TN2944" s="14"/>
      <c r="TO2944" s="14"/>
      <c r="TP2944" s="14"/>
      <c r="TQ2944" s="14"/>
      <c r="TR2944" s="14"/>
      <c r="TS2944" s="14"/>
      <c r="TT2944" s="14"/>
      <c r="TU2944" s="14"/>
      <c r="TV2944" s="14"/>
      <c r="TW2944" s="14"/>
      <c r="TX2944" s="14"/>
      <c r="TY2944" s="14"/>
      <c r="TZ2944" s="14"/>
      <c r="UA2944" s="14"/>
      <c r="UB2944" s="14"/>
      <c r="UC2944" s="14"/>
      <c r="UD2944" s="14"/>
      <c r="UE2944" s="14"/>
      <c r="UF2944" s="14"/>
      <c r="UG2944" s="14"/>
      <c r="UH2944" s="14"/>
      <c r="UI2944" s="14"/>
      <c r="UJ2944" s="14"/>
      <c r="UK2944" s="14"/>
      <c r="UL2944" s="14"/>
      <c r="UM2944" s="14"/>
      <c r="UN2944" s="14"/>
      <c r="UO2944" s="14"/>
      <c r="UP2944" s="14"/>
      <c r="UQ2944" s="14"/>
      <c r="UR2944" s="14"/>
      <c r="US2944" s="14"/>
      <c r="UT2944" s="14"/>
      <c r="UU2944" s="14"/>
      <c r="UV2944" s="14"/>
      <c r="UW2944" s="14"/>
      <c r="UX2944" s="14"/>
      <c r="UY2944" s="14"/>
      <c r="UZ2944" s="14"/>
      <c r="VA2944" s="14"/>
      <c r="VB2944" s="14"/>
      <c r="VC2944" s="14"/>
      <c r="VD2944" s="14"/>
      <c r="VE2944" s="14"/>
      <c r="VF2944" s="14"/>
      <c r="VG2944" s="14"/>
      <c r="VH2944" s="14"/>
      <c r="VI2944" s="14"/>
      <c r="VJ2944" s="14"/>
      <c r="VK2944" s="14"/>
      <c r="VL2944" s="14"/>
      <c r="VM2944" s="14"/>
      <c r="VN2944" s="14"/>
      <c r="VO2944" s="14"/>
      <c r="VP2944" s="14"/>
      <c r="VQ2944" s="14"/>
      <c r="VR2944" s="14"/>
      <c r="VS2944" s="14"/>
      <c r="VT2944" s="14"/>
      <c r="VU2944" s="14"/>
      <c r="VV2944" s="14"/>
      <c r="VW2944" s="14"/>
      <c r="VX2944" s="14"/>
      <c r="VY2944" s="14"/>
      <c r="VZ2944" s="14"/>
      <c r="WA2944" s="14"/>
      <c r="WB2944" s="14"/>
      <c r="WC2944" s="14"/>
      <c r="WD2944" s="14"/>
      <c r="WE2944" s="14"/>
      <c r="WF2944" s="14"/>
      <c r="WG2944" s="14"/>
      <c r="WH2944" s="14"/>
      <c r="WI2944" s="14"/>
      <c r="WJ2944" s="14"/>
      <c r="WK2944" s="14"/>
      <c r="WL2944" s="14"/>
      <c r="WM2944" s="14"/>
      <c r="WN2944" s="14"/>
      <c r="WO2944" s="14"/>
      <c r="WP2944" s="14"/>
      <c r="WQ2944" s="14"/>
      <c r="WR2944" s="14"/>
      <c r="WS2944" s="14"/>
      <c r="WT2944" s="14"/>
      <c r="WU2944" s="14"/>
      <c r="WV2944" s="14"/>
      <c r="WW2944" s="14"/>
      <c r="WX2944" s="14"/>
      <c r="WY2944" s="14"/>
      <c r="WZ2944" s="14"/>
      <c r="XA2944" s="14"/>
      <c r="XB2944" s="14"/>
      <c r="XC2944" s="14"/>
      <c r="XD2944" s="14"/>
      <c r="XE2944" s="14"/>
      <c r="XF2944" s="14"/>
      <c r="XG2944" s="14"/>
      <c r="XH2944" s="14"/>
      <c r="XI2944" s="14"/>
      <c r="XJ2944" s="14"/>
      <c r="XK2944" s="14"/>
      <c r="XL2944" s="14"/>
      <c r="XM2944" s="14"/>
      <c r="XN2944" s="14"/>
      <c r="XO2944" s="14"/>
      <c r="XP2944" s="14"/>
      <c r="XQ2944" s="14"/>
      <c r="XR2944" s="14"/>
      <c r="XS2944" s="14"/>
      <c r="XT2944" s="14"/>
      <c r="XU2944" s="14"/>
      <c r="XV2944" s="14"/>
      <c r="XW2944" s="14"/>
      <c r="XX2944" s="14"/>
      <c r="XY2944" s="14"/>
      <c r="XZ2944" s="14"/>
      <c r="YA2944" s="14"/>
      <c r="YB2944" s="14"/>
      <c r="YC2944" s="14"/>
      <c r="YD2944" s="14"/>
      <c r="YE2944" s="14"/>
      <c r="YF2944" s="14"/>
      <c r="YG2944" s="14"/>
      <c r="YH2944" s="14"/>
      <c r="YI2944" s="14"/>
      <c r="YJ2944" s="14"/>
      <c r="YK2944" s="14"/>
      <c r="YL2944" s="14"/>
      <c r="YM2944" s="14"/>
      <c r="YN2944" s="14"/>
      <c r="YO2944" s="14"/>
      <c r="YP2944" s="14"/>
      <c r="YQ2944" s="14"/>
      <c r="YR2944" s="14"/>
      <c r="YS2944" s="14"/>
      <c r="YT2944" s="14"/>
      <c r="YU2944" s="14"/>
      <c r="YV2944" s="14"/>
      <c r="YW2944" s="14"/>
      <c r="YX2944" s="14"/>
      <c r="YY2944" s="14"/>
      <c r="YZ2944" s="14"/>
      <c r="ZA2944" s="14"/>
      <c r="ZB2944" s="14"/>
      <c r="ZC2944" s="14"/>
      <c r="ZD2944" s="14"/>
      <c r="ZE2944" s="14"/>
      <c r="ZF2944" s="14"/>
      <c r="ZG2944" s="14"/>
      <c r="ZH2944" s="14"/>
      <c r="ZI2944" s="14"/>
      <c r="ZJ2944" s="14"/>
      <c r="ZK2944" s="14"/>
      <c r="ZL2944" s="14"/>
      <c r="ZM2944" s="14"/>
      <c r="ZN2944" s="14"/>
      <c r="ZO2944" s="14"/>
      <c r="ZP2944" s="14"/>
      <c r="ZQ2944" s="14"/>
      <c r="ZR2944" s="14"/>
      <c r="ZS2944" s="14"/>
      <c r="ZT2944" s="14"/>
      <c r="ZU2944" s="14"/>
      <c r="ZV2944" s="14"/>
      <c r="ZW2944" s="14"/>
      <c r="ZX2944" s="14"/>
      <c r="ZY2944" s="14"/>
      <c r="ZZ2944" s="14"/>
      <c r="AAA2944" s="14"/>
      <c r="AAB2944" s="14"/>
      <c r="AAC2944" s="14"/>
      <c r="AAD2944" s="14"/>
      <c r="AAE2944" s="14"/>
      <c r="AAF2944" s="14"/>
      <c r="AAG2944" s="14"/>
      <c r="AAH2944" s="14"/>
      <c r="AAI2944" s="14"/>
      <c r="AAJ2944" s="14"/>
      <c r="AAK2944" s="14"/>
      <c r="AAL2944" s="14"/>
      <c r="AAM2944" s="14"/>
      <c r="AAN2944" s="14"/>
      <c r="AAO2944" s="14"/>
      <c r="AAP2944" s="14"/>
      <c r="AAQ2944" s="14"/>
      <c r="AAR2944" s="14"/>
      <c r="AAS2944" s="14"/>
      <c r="AAT2944" s="14"/>
      <c r="AAU2944" s="14"/>
      <c r="AAV2944" s="14"/>
      <c r="AAW2944" s="14"/>
      <c r="AAX2944" s="14"/>
      <c r="AAY2944" s="14"/>
      <c r="AAZ2944" s="14"/>
      <c r="ABA2944" s="14"/>
      <c r="ABB2944" s="14"/>
      <c r="ABC2944" s="14"/>
      <c r="ABD2944" s="14"/>
      <c r="ABE2944" s="14"/>
      <c r="ABF2944" s="14"/>
      <c r="ABG2944" s="14"/>
      <c r="ABH2944" s="14"/>
      <c r="ABI2944" s="14"/>
      <c r="ABJ2944" s="14"/>
      <c r="ABK2944" s="14"/>
      <c r="ABL2944" s="14"/>
      <c r="ABM2944" s="14"/>
      <c r="ABN2944" s="14"/>
      <c r="ABO2944" s="14"/>
      <c r="ABP2944" s="14"/>
      <c r="ABQ2944" s="14"/>
      <c r="ABR2944" s="14"/>
      <c r="ABS2944" s="14"/>
      <c r="ABT2944" s="14"/>
      <c r="ABU2944" s="14"/>
      <c r="ABV2944" s="14"/>
      <c r="ABW2944" s="14"/>
      <c r="ABX2944" s="14"/>
      <c r="ABY2944" s="14"/>
      <c r="ABZ2944" s="14"/>
      <c r="ACA2944" s="14"/>
      <c r="ACB2944" s="14"/>
      <c r="ACC2944" s="14"/>
      <c r="ACD2944" s="14"/>
      <c r="ACE2944" s="14"/>
      <c r="ACF2944" s="14"/>
      <c r="ACG2944" s="14"/>
      <c r="ACH2944" s="14"/>
      <c r="ACI2944" s="14"/>
      <c r="ACJ2944" s="14"/>
      <c r="ACK2944" s="14"/>
      <c r="ACL2944" s="14"/>
      <c r="ACM2944" s="14"/>
      <c r="ACN2944" s="14"/>
      <c r="ACO2944" s="14"/>
      <c r="ACP2944" s="14"/>
      <c r="ACQ2944" s="14"/>
      <c r="ACR2944" s="14"/>
      <c r="ACS2944" s="14"/>
      <c r="ACT2944" s="14"/>
      <c r="ACU2944" s="14"/>
      <c r="ACV2944" s="14"/>
      <c r="ACW2944" s="14"/>
      <c r="ACX2944" s="14"/>
      <c r="ACY2944" s="14"/>
      <c r="ACZ2944" s="14"/>
      <c r="ADA2944" s="14"/>
      <c r="ADB2944" s="14"/>
      <c r="ADC2944" s="14"/>
      <c r="ADD2944" s="14"/>
      <c r="ADE2944" s="14"/>
      <c r="ADF2944" s="14"/>
      <c r="ADG2944" s="14"/>
      <c r="ADH2944" s="14"/>
      <c r="ADI2944" s="14"/>
      <c r="ADJ2944" s="14"/>
      <c r="ADK2944" s="14"/>
      <c r="ADL2944" s="14"/>
      <c r="ADM2944" s="14"/>
      <c r="ADN2944" s="14"/>
      <c r="ADO2944" s="14"/>
      <c r="ADP2944" s="14"/>
      <c r="ADQ2944" s="14"/>
      <c r="ADR2944" s="14"/>
      <c r="ADS2944" s="14"/>
      <c r="ADT2944" s="14"/>
      <c r="ADU2944" s="14"/>
      <c r="ADV2944" s="14"/>
      <c r="ADW2944" s="14"/>
      <c r="ADX2944" s="14"/>
      <c r="ADY2944" s="14"/>
      <c r="ADZ2944" s="14"/>
      <c r="AEA2944" s="14"/>
      <c r="AEB2944" s="14"/>
      <c r="AEC2944" s="14"/>
      <c r="AED2944" s="14"/>
      <c r="AEE2944" s="14"/>
      <c r="AEF2944" s="14"/>
      <c r="AEG2944" s="14"/>
      <c r="AEH2944" s="14"/>
      <c r="AEI2944" s="14"/>
      <c r="AEJ2944" s="14"/>
      <c r="AEK2944" s="14"/>
      <c r="AEL2944" s="14"/>
      <c r="AEM2944" s="14"/>
      <c r="AEN2944" s="14"/>
      <c r="AEO2944" s="14"/>
      <c r="AEP2944" s="14"/>
      <c r="AEQ2944" s="14"/>
      <c r="AER2944" s="14"/>
      <c r="AES2944" s="14"/>
      <c r="AET2944" s="14"/>
      <c r="AEU2944" s="14"/>
      <c r="AEV2944" s="14"/>
      <c r="AEW2944" s="14"/>
      <c r="AEX2944" s="14"/>
      <c r="AEY2944" s="14"/>
      <c r="AEZ2944" s="14"/>
      <c r="AFA2944" s="14"/>
      <c r="AFB2944" s="14"/>
      <c r="AFC2944" s="14"/>
      <c r="AFD2944" s="14"/>
      <c r="AFE2944" s="14"/>
      <c r="AFF2944" s="14"/>
      <c r="AFG2944" s="14"/>
      <c r="AFH2944" s="14"/>
      <c r="AFI2944" s="14"/>
      <c r="AFJ2944" s="14"/>
      <c r="AFK2944" s="14"/>
      <c r="AFL2944" s="14"/>
      <c r="AFM2944" s="14"/>
      <c r="AFN2944" s="14"/>
      <c r="AFO2944" s="14"/>
      <c r="AFP2944" s="14"/>
      <c r="AFQ2944" s="14"/>
      <c r="AFR2944" s="14"/>
      <c r="AFS2944" s="14"/>
      <c r="AFT2944" s="14"/>
      <c r="AFU2944" s="14"/>
      <c r="AFV2944" s="14"/>
      <c r="AFW2944" s="14"/>
      <c r="AFX2944" s="14"/>
      <c r="AFY2944" s="14"/>
      <c r="AFZ2944" s="14"/>
      <c r="AGA2944" s="14"/>
      <c r="AGB2944" s="14"/>
      <c r="AGC2944" s="14"/>
      <c r="AGD2944" s="14"/>
      <c r="AGE2944" s="14"/>
      <c r="AGF2944" s="14"/>
      <c r="AGG2944" s="14"/>
      <c r="AGH2944" s="14"/>
      <c r="AGI2944" s="14"/>
      <c r="AGJ2944" s="14"/>
      <c r="AGK2944" s="14"/>
      <c r="AGL2944" s="14"/>
      <c r="AGM2944" s="14"/>
      <c r="AGN2944" s="14"/>
      <c r="AGO2944" s="14"/>
      <c r="AGP2944" s="14"/>
      <c r="AGQ2944" s="14"/>
      <c r="AGR2944" s="14"/>
      <c r="AGS2944" s="14"/>
      <c r="AGT2944" s="14"/>
      <c r="AGU2944" s="14"/>
      <c r="AGV2944" s="14"/>
      <c r="AGW2944" s="14"/>
      <c r="AGX2944" s="14"/>
      <c r="AGY2944" s="14"/>
      <c r="AGZ2944" s="14"/>
      <c r="AHA2944" s="14"/>
      <c r="AHB2944" s="14"/>
      <c r="AHC2944" s="14"/>
      <c r="AHD2944" s="14"/>
      <c r="AHE2944" s="14"/>
      <c r="AHF2944" s="14"/>
      <c r="AHG2944" s="14"/>
      <c r="AHH2944" s="14"/>
      <c r="AHI2944" s="14"/>
      <c r="AHJ2944" s="14"/>
      <c r="AHK2944" s="14"/>
      <c r="AHL2944" s="14"/>
      <c r="AHM2944" s="14"/>
      <c r="AHN2944" s="14"/>
      <c r="AHO2944" s="14"/>
      <c r="AHP2944" s="14"/>
      <c r="AHQ2944" s="14"/>
      <c r="AHR2944" s="14"/>
      <c r="AHS2944" s="14"/>
      <c r="AHT2944" s="14"/>
      <c r="AHU2944" s="14"/>
      <c r="AHV2944" s="14"/>
      <c r="AHW2944" s="14"/>
      <c r="AHX2944" s="14"/>
      <c r="AHY2944" s="14"/>
      <c r="AHZ2944" s="14"/>
      <c r="AIA2944" s="14"/>
      <c r="AIB2944" s="14"/>
      <c r="AIC2944" s="14"/>
      <c r="AID2944" s="14"/>
      <c r="AIE2944" s="14"/>
      <c r="AIF2944" s="14"/>
      <c r="AIG2944" s="14"/>
      <c r="AIH2944" s="14"/>
      <c r="AII2944" s="14"/>
      <c r="AIJ2944" s="14"/>
      <c r="AIK2944" s="14"/>
      <c r="AIL2944" s="14"/>
      <c r="AIM2944" s="14"/>
      <c r="AIN2944" s="14"/>
      <c r="AIO2944" s="14"/>
      <c r="AIP2944" s="14"/>
      <c r="AIQ2944" s="14"/>
      <c r="AIR2944" s="14"/>
      <c r="AIS2944" s="14"/>
      <c r="AIT2944" s="14"/>
      <c r="AIU2944" s="14"/>
      <c r="AIV2944" s="14"/>
      <c r="AIW2944" s="14"/>
      <c r="AIX2944" s="14"/>
      <c r="AIY2944" s="14"/>
      <c r="AIZ2944" s="14"/>
      <c r="AJA2944" s="14"/>
      <c r="AJB2944" s="14"/>
      <c r="AJC2944" s="14"/>
      <c r="AJD2944" s="14"/>
      <c r="AJE2944" s="14"/>
      <c r="AJF2944" s="14"/>
      <c r="AJG2944" s="14"/>
      <c r="AJH2944" s="14"/>
      <c r="AJI2944" s="14"/>
      <c r="AJJ2944" s="14"/>
      <c r="AJK2944" s="14"/>
      <c r="AJL2944" s="14"/>
      <c r="AJM2944" s="14"/>
      <c r="AJN2944" s="14"/>
      <c r="AJO2944" s="14"/>
      <c r="AJP2944" s="14"/>
      <c r="AJQ2944" s="14"/>
      <c r="AJR2944" s="14"/>
      <c r="AJS2944" s="14"/>
      <c r="AJT2944" s="14"/>
      <c r="AJU2944" s="14"/>
      <c r="AJV2944" s="14"/>
      <c r="AJW2944" s="14"/>
      <c r="AJX2944" s="14"/>
      <c r="AJY2944" s="14"/>
      <c r="AJZ2944" s="14"/>
      <c r="AKA2944" s="14"/>
      <c r="AKB2944" s="14"/>
      <c r="AKC2944" s="14"/>
      <c r="AKD2944" s="14"/>
      <c r="AKE2944" s="14"/>
      <c r="AKF2944" s="14"/>
      <c r="AKG2944" s="14"/>
      <c r="AKH2944" s="14"/>
      <c r="AKI2944" s="14"/>
      <c r="AKJ2944" s="14"/>
      <c r="AKK2944" s="14"/>
      <c r="AKL2944" s="14"/>
      <c r="AKM2944" s="14"/>
      <c r="AKN2944" s="14"/>
      <c r="AKO2944" s="14"/>
      <c r="AKP2944" s="14"/>
      <c r="AKQ2944" s="14"/>
      <c r="AKR2944" s="14"/>
      <c r="AKS2944" s="14"/>
      <c r="AKT2944" s="14"/>
      <c r="AKU2944" s="14"/>
      <c r="AKV2944" s="14"/>
      <c r="AKW2944" s="14"/>
      <c r="AKX2944" s="14"/>
      <c r="AKY2944" s="14"/>
      <c r="AKZ2944" s="14"/>
      <c r="ALA2944" s="14"/>
      <c r="ALB2944" s="14"/>
      <c r="ALC2944" s="14"/>
      <c r="ALD2944" s="14"/>
      <c r="ALE2944" s="14"/>
      <c r="ALF2944" s="14"/>
      <c r="ALG2944" s="14"/>
      <c r="ALH2944" s="14"/>
      <c r="ALI2944" s="14"/>
      <c r="ALJ2944" s="14"/>
      <c r="ALK2944" s="14"/>
      <c r="ALL2944" s="14"/>
      <c r="ALM2944" s="14"/>
      <c r="ALN2944" s="14"/>
      <c r="ALO2944" s="14"/>
      <c r="ALP2944" s="14"/>
      <c r="ALQ2944" s="14"/>
      <c r="ALR2944" s="14"/>
      <c r="ALS2944" s="14"/>
      <c r="ALT2944" s="14"/>
      <c r="ALU2944" s="14"/>
      <c r="ALV2944" s="14"/>
      <c r="ALW2944" s="14"/>
      <c r="ALX2944" s="14"/>
      <c r="ALY2944" s="14"/>
      <c r="ALZ2944" s="14"/>
      <c r="AMA2944" s="14"/>
      <c r="AMB2944" s="14"/>
      <c r="AMC2944" s="14"/>
      <c r="AMD2944" s="14"/>
      <c r="AME2944" s="14"/>
      <c r="AMF2944" s="14"/>
      <c r="AMG2944" s="14"/>
      <c r="AMH2944" s="14"/>
      <c r="AMI2944" s="14"/>
      <c r="AMJ2944" s="14"/>
      <c r="AMK2944" s="14"/>
      <c r="AML2944" s="14"/>
      <c r="AMM2944" s="14"/>
      <c r="AMN2944" s="14"/>
      <c r="AMO2944" s="14"/>
      <c r="AMP2944" s="14"/>
      <c r="AMQ2944" s="14"/>
      <c r="AMR2944" s="14"/>
      <c r="AMS2944" s="14"/>
      <c r="AMT2944" s="14"/>
      <c r="AMU2944" s="14"/>
      <c r="AMV2944" s="14"/>
      <c r="AMW2944" s="14"/>
      <c r="AMX2944" s="14"/>
      <c r="AMY2944" s="14"/>
      <c r="AMZ2944" s="14"/>
      <c r="ANA2944" s="14"/>
      <c r="ANB2944" s="14"/>
      <c r="ANC2944" s="14"/>
      <c r="AND2944" s="14"/>
      <c r="ANE2944" s="14"/>
      <c r="ANF2944" s="14"/>
      <c r="ANG2944" s="14"/>
      <c r="ANH2944" s="14"/>
      <c r="ANI2944" s="14"/>
      <c r="ANJ2944" s="14"/>
      <c r="ANK2944" s="14"/>
      <c r="ANL2944" s="14"/>
      <c r="ANM2944" s="14"/>
      <c r="ANN2944" s="14"/>
      <c r="ANO2944" s="14"/>
      <c r="ANP2944" s="14"/>
      <c r="ANQ2944" s="14"/>
      <c r="ANR2944" s="14"/>
      <c r="ANS2944" s="14"/>
      <c r="ANT2944" s="14"/>
      <c r="ANU2944" s="14"/>
      <c r="ANV2944" s="14"/>
      <c r="ANW2944" s="14"/>
      <c r="ANX2944" s="14"/>
      <c r="ANY2944" s="14"/>
      <c r="ANZ2944" s="14"/>
      <c r="AOA2944" s="14"/>
      <c r="AOB2944" s="14"/>
      <c r="AOC2944" s="14"/>
      <c r="AOD2944" s="14"/>
      <c r="AOE2944" s="14"/>
      <c r="AOF2944" s="14"/>
      <c r="AOG2944" s="14"/>
      <c r="AOH2944" s="14"/>
      <c r="AOI2944" s="14"/>
      <c r="AOJ2944" s="14"/>
      <c r="AOK2944" s="14"/>
      <c r="AOL2944" s="14"/>
      <c r="AOM2944" s="14"/>
      <c r="AON2944" s="14"/>
      <c r="AOO2944" s="14"/>
      <c r="AOP2944" s="14"/>
      <c r="AOQ2944" s="14"/>
      <c r="AOR2944" s="14"/>
      <c r="AOS2944" s="14"/>
      <c r="AOT2944" s="14"/>
      <c r="AOU2944" s="14"/>
      <c r="AOV2944" s="14"/>
      <c r="AOW2944" s="14"/>
      <c r="AOX2944" s="14"/>
      <c r="AOY2944" s="14"/>
      <c r="AOZ2944" s="14"/>
      <c r="APA2944" s="14"/>
      <c r="APB2944" s="14"/>
      <c r="APC2944" s="14"/>
      <c r="APD2944" s="14"/>
      <c r="APE2944" s="14"/>
      <c r="APF2944" s="14"/>
      <c r="APG2944" s="14"/>
      <c r="APH2944" s="14"/>
      <c r="API2944" s="14"/>
      <c r="APJ2944" s="14"/>
      <c r="APK2944" s="14"/>
      <c r="APL2944" s="14"/>
      <c r="APM2944" s="14"/>
      <c r="APN2944" s="14"/>
      <c r="APO2944" s="14"/>
      <c r="APP2944" s="14"/>
      <c r="APQ2944" s="14"/>
      <c r="APR2944" s="14"/>
      <c r="APS2944" s="14"/>
      <c r="APT2944" s="14"/>
      <c r="APU2944" s="14"/>
      <c r="APV2944" s="14"/>
      <c r="APW2944" s="14"/>
      <c r="APX2944" s="14"/>
      <c r="APY2944" s="14"/>
      <c r="APZ2944" s="14"/>
      <c r="AQA2944" s="14"/>
      <c r="AQB2944" s="14"/>
      <c r="AQC2944" s="14"/>
      <c r="AQD2944" s="14"/>
      <c r="AQE2944" s="14"/>
      <c r="AQF2944" s="14"/>
      <c r="AQG2944" s="14"/>
      <c r="AQH2944" s="14"/>
      <c r="AQI2944" s="14"/>
      <c r="AQJ2944" s="14"/>
      <c r="AQK2944" s="14"/>
      <c r="AQL2944" s="14"/>
      <c r="AQM2944" s="14"/>
      <c r="AQN2944" s="14"/>
      <c r="AQO2944" s="14"/>
      <c r="AQP2944" s="14"/>
      <c r="AQQ2944" s="14"/>
      <c r="AQR2944" s="14"/>
      <c r="AQS2944" s="14"/>
      <c r="AQT2944" s="14"/>
      <c r="AQU2944" s="14"/>
      <c r="AQV2944" s="14"/>
      <c r="AQW2944" s="14"/>
      <c r="AQX2944" s="14"/>
      <c r="AQY2944" s="14"/>
      <c r="AQZ2944" s="14"/>
      <c r="ARA2944" s="14"/>
      <c r="ARB2944" s="14"/>
      <c r="ARC2944" s="14"/>
      <c r="ARD2944" s="14"/>
      <c r="ARE2944" s="14"/>
      <c r="ARF2944" s="14"/>
      <c r="ARG2944" s="14"/>
      <c r="ARH2944" s="14"/>
      <c r="ARI2944" s="14"/>
      <c r="ARJ2944" s="14"/>
      <c r="ARK2944" s="14"/>
      <c r="ARL2944" s="14"/>
      <c r="ARM2944" s="14"/>
      <c r="ARN2944" s="14"/>
      <c r="ARO2944" s="14"/>
      <c r="ARP2944" s="14"/>
      <c r="ARQ2944" s="14"/>
      <c r="ARR2944" s="14"/>
      <c r="ARS2944" s="14"/>
      <c r="ART2944" s="14"/>
      <c r="ARU2944" s="14"/>
      <c r="ARV2944" s="14"/>
      <c r="ARW2944" s="14"/>
      <c r="ARX2944" s="14"/>
      <c r="ARY2944" s="14"/>
      <c r="ARZ2944" s="14"/>
      <c r="ASA2944" s="14"/>
      <c r="ASB2944" s="14"/>
      <c r="ASC2944" s="14"/>
      <c r="ASD2944" s="14"/>
      <c r="ASE2944" s="14"/>
      <c r="ASF2944" s="14"/>
      <c r="ASG2944" s="14"/>
      <c r="ASH2944" s="14"/>
      <c r="ASI2944" s="14"/>
      <c r="ASJ2944" s="14"/>
      <c r="ASK2944" s="14"/>
      <c r="ASL2944" s="14"/>
      <c r="ASM2944" s="14"/>
      <c r="ASN2944" s="14"/>
      <c r="ASO2944" s="14"/>
      <c r="ASP2944" s="14"/>
      <c r="ASQ2944" s="14"/>
      <c r="ASR2944" s="14"/>
      <c r="ASS2944" s="14"/>
      <c r="AST2944" s="14"/>
      <c r="ASU2944" s="14"/>
      <c r="ASV2944" s="14"/>
      <c r="ASW2944" s="14"/>
      <c r="ASX2944" s="14"/>
      <c r="ASY2944" s="14"/>
      <c r="ASZ2944" s="14"/>
      <c r="ATA2944" s="14"/>
      <c r="ATB2944" s="14"/>
      <c r="ATC2944" s="14"/>
      <c r="ATD2944" s="14"/>
      <c r="ATE2944" s="14"/>
      <c r="ATF2944" s="14"/>
      <c r="ATG2944" s="14"/>
      <c r="ATH2944" s="14"/>
      <c r="ATI2944" s="14"/>
      <c r="ATJ2944" s="14"/>
      <c r="ATK2944" s="14"/>
      <c r="ATL2944" s="14"/>
      <c r="ATM2944" s="14"/>
      <c r="ATN2944" s="14"/>
      <c r="ATO2944" s="14"/>
      <c r="ATP2944" s="14"/>
      <c r="ATQ2944" s="14"/>
      <c r="ATR2944" s="14"/>
      <c r="ATS2944" s="14"/>
      <c r="ATT2944" s="14"/>
      <c r="ATU2944" s="14"/>
      <c r="ATV2944" s="14"/>
      <c r="ATW2944" s="14"/>
      <c r="ATX2944" s="14"/>
      <c r="ATY2944" s="14"/>
      <c r="ATZ2944" s="14"/>
      <c r="AUA2944" s="14"/>
      <c r="AUB2944" s="14"/>
      <c r="AUC2944" s="14"/>
      <c r="AUD2944" s="14"/>
      <c r="AUE2944" s="14"/>
      <c r="AUF2944" s="14"/>
      <c r="AUG2944" s="14"/>
      <c r="AUH2944" s="14"/>
      <c r="AUI2944" s="14"/>
      <c r="AUJ2944" s="14"/>
      <c r="AUK2944" s="14"/>
      <c r="AUL2944" s="14"/>
      <c r="AUM2944" s="14"/>
      <c r="AUN2944" s="14"/>
      <c r="AUO2944" s="14"/>
      <c r="AUP2944" s="14"/>
      <c r="AUQ2944" s="14"/>
      <c r="AUR2944" s="14"/>
      <c r="AUS2944" s="14"/>
      <c r="AUT2944" s="14"/>
      <c r="AUU2944" s="14"/>
      <c r="AUV2944" s="14"/>
      <c r="AUW2944" s="14"/>
      <c r="AUX2944" s="14"/>
      <c r="AUY2944" s="14"/>
      <c r="AUZ2944" s="14"/>
      <c r="AVA2944" s="14"/>
      <c r="AVB2944" s="14"/>
      <c r="AVC2944" s="14"/>
      <c r="AVD2944" s="14"/>
      <c r="AVE2944" s="14"/>
      <c r="AVF2944" s="14"/>
      <c r="AVG2944" s="14"/>
      <c r="AVH2944" s="14"/>
      <c r="AVI2944" s="14"/>
      <c r="AVJ2944" s="14"/>
      <c r="AVK2944" s="14"/>
      <c r="AVL2944" s="14"/>
      <c r="AVM2944" s="14"/>
      <c r="AVN2944" s="14"/>
      <c r="AVO2944" s="14"/>
      <c r="AVP2944" s="14"/>
      <c r="AVQ2944" s="14"/>
      <c r="AVR2944" s="14"/>
      <c r="AVS2944" s="14"/>
      <c r="AVT2944" s="14"/>
      <c r="AVU2944" s="14"/>
      <c r="AVV2944" s="14"/>
      <c r="AVW2944" s="14"/>
      <c r="AVX2944" s="14"/>
      <c r="AVY2944" s="14"/>
      <c r="AVZ2944" s="14"/>
      <c r="AWA2944" s="14"/>
      <c r="AWB2944" s="14"/>
      <c r="AWC2944" s="14"/>
      <c r="AWD2944" s="14"/>
      <c r="AWE2944" s="14"/>
      <c r="AWF2944" s="14"/>
      <c r="AWG2944" s="14"/>
      <c r="AWH2944" s="14"/>
      <c r="AWI2944" s="14"/>
      <c r="AWJ2944" s="14"/>
      <c r="AWK2944" s="14"/>
      <c r="AWL2944" s="14"/>
      <c r="AWM2944" s="14"/>
      <c r="AWN2944" s="14"/>
      <c r="AWO2944" s="14"/>
      <c r="AWP2944" s="14"/>
      <c r="AWQ2944" s="14"/>
      <c r="AWR2944" s="14"/>
      <c r="AWS2944" s="14"/>
      <c r="AWT2944" s="14"/>
      <c r="AWU2944" s="14"/>
      <c r="AWV2944" s="14"/>
      <c r="AWW2944" s="14"/>
      <c r="AWX2944" s="14"/>
      <c r="AWY2944" s="14"/>
      <c r="AWZ2944" s="14"/>
      <c r="AXA2944" s="14"/>
      <c r="AXB2944" s="14"/>
      <c r="AXC2944" s="14"/>
      <c r="AXD2944" s="14"/>
      <c r="AXE2944" s="14"/>
      <c r="AXF2944" s="14"/>
      <c r="AXG2944" s="14"/>
      <c r="AXH2944" s="14"/>
      <c r="AXI2944" s="14"/>
      <c r="AXJ2944" s="14"/>
      <c r="AXK2944" s="14"/>
      <c r="AXL2944" s="14"/>
      <c r="AXM2944" s="14"/>
      <c r="AXN2944" s="14"/>
      <c r="AXO2944" s="14"/>
      <c r="AXP2944" s="14"/>
      <c r="AXQ2944" s="14"/>
      <c r="AXR2944" s="14"/>
      <c r="AXS2944" s="14"/>
      <c r="AXT2944" s="14"/>
      <c r="AXU2944" s="14"/>
      <c r="AXV2944" s="14"/>
      <c r="AXW2944" s="14"/>
      <c r="AXX2944" s="14"/>
      <c r="AXY2944" s="14"/>
      <c r="AXZ2944" s="14"/>
      <c r="AYA2944" s="14"/>
      <c r="AYB2944" s="14"/>
      <c r="AYC2944" s="14"/>
      <c r="AYD2944" s="14"/>
      <c r="AYE2944" s="14"/>
      <c r="AYF2944" s="14"/>
      <c r="AYG2944" s="14"/>
      <c r="AYH2944" s="14"/>
      <c r="AYI2944" s="14"/>
      <c r="AYJ2944" s="14"/>
      <c r="AYK2944" s="14"/>
      <c r="AYL2944" s="14"/>
      <c r="AYM2944" s="14"/>
      <c r="AYN2944" s="14"/>
      <c r="AYO2944" s="14"/>
      <c r="AYP2944" s="14"/>
      <c r="AYQ2944" s="14"/>
      <c r="AYR2944" s="14"/>
      <c r="AYS2944" s="14"/>
      <c r="AYT2944" s="14"/>
      <c r="AYU2944" s="14"/>
      <c r="AYV2944" s="14"/>
      <c r="AYW2944" s="14"/>
      <c r="AYX2944" s="14"/>
      <c r="AYY2944" s="14"/>
      <c r="AYZ2944" s="14"/>
      <c r="AZA2944" s="14"/>
      <c r="AZB2944" s="14"/>
      <c r="AZC2944" s="14"/>
      <c r="AZD2944" s="14"/>
      <c r="AZE2944" s="14"/>
      <c r="AZF2944" s="14"/>
      <c r="AZG2944" s="14"/>
      <c r="AZH2944" s="14"/>
      <c r="AZI2944" s="14"/>
      <c r="AZJ2944" s="14"/>
      <c r="AZK2944" s="14"/>
      <c r="AZL2944" s="14"/>
      <c r="AZM2944" s="14"/>
      <c r="AZN2944" s="14"/>
      <c r="AZO2944" s="14"/>
      <c r="AZP2944" s="14"/>
      <c r="AZQ2944" s="14"/>
      <c r="AZR2944" s="14"/>
      <c r="AZS2944" s="14"/>
      <c r="AZT2944" s="14"/>
      <c r="AZU2944" s="14"/>
      <c r="AZV2944" s="14"/>
      <c r="AZW2944" s="14"/>
      <c r="AZX2944" s="14"/>
      <c r="AZY2944" s="14"/>
      <c r="AZZ2944" s="14"/>
      <c r="BAA2944" s="14"/>
      <c r="BAB2944" s="14"/>
      <c r="BAC2944" s="14"/>
      <c r="BAD2944" s="14"/>
      <c r="BAE2944" s="14"/>
      <c r="BAF2944" s="14"/>
      <c r="BAG2944" s="14"/>
      <c r="BAH2944" s="14"/>
      <c r="BAI2944" s="14"/>
      <c r="BAJ2944" s="14"/>
      <c r="BAK2944" s="14"/>
      <c r="BAL2944" s="14"/>
      <c r="BAM2944" s="14"/>
      <c r="BAN2944" s="14"/>
      <c r="BAO2944" s="14"/>
      <c r="BAP2944" s="14"/>
      <c r="BAQ2944" s="14"/>
      <c r="BAR2944" s="14"/>
      <c r="BAS2944" s="14"/>
      <c r="BAT2944" s="14"/>
      <c r="BAU2944" s="14"/>
      <c r="BAV2944" s="14"/>
      <c r="BAW2944" s="14"/>
      <c r="BAX2944" s="14"/>
      <c r="BAY2944" s="14"/>
      <c r="BAZ2944" s="14"/>
      <c r="BBA2944" s="14"/>
      <c r="BBB2944" s="14"/>
      <c r="BBC2944" s="14"/>
      <c r="BBD2944" s="14"/>
      <c r="BBE2944" s="14"/>
      <c r="BBF2944" s="14"/>
      <c r="BBG2944" s="14"/>
      <c r="BBH2944" s="14"/>
      <c r="BBI2944" s="14"/>
      <c r="BBJ2944" s="14"/>
      <c r="BBK2944" s="14"/>
      <c r="BBL2944" s="14"/>
      <c r="BBM2944" s="14"/>
      <c r="BBN2944" s="14"/>
      <c r="BBO2944" s="14"/>
      <c r="BBP2944" s="14"/>
      <c r="BBQ2944" s="14"/>
      <c r="BBR2944" s="14"/>
      <c r="BBS2944" s="14"/>
      <c r="BBT2944" s="14"/>
      <c r="BBU2944" s="14"/>
      <c r="BBV2944" s="14"/>
      <c r="BBW2944" s="14"/>
      <c r="BBX2944" s="14"/>
      <c r="BBY2944" s="14"/>
      <c r="BBZ2944" s="14"/>
      <c r="BCA2944" s="14"/>
      <c r="BCB2944" s="14"/>
      <c r="BCC2944" s="14"/>
      <c r="BCD2944" s="14"/>
      <c r="BCE2944" s="14"/>
      <c r="BCF2944" s="14"/>
      <c r="BCG2944" s="14"/>
      <c r="BCH2944" s="14"/>
      <c r="BCI2944" s="14"/>
      <c r="BCJ2944" s="14"/>
      <c r="BCK2944" s="14"/>
      <c r="BCL2944" s="14"/>
      <c r="BCM2944" s="14"/>
      <c r="BCN2944" s="14"/>
      <c r="BCO2944" s="14"/>
      <c r="BCP2944" s="14"/>
      <c r="BCQ2944" s="14"/>
      <c r="BCR2944" s="14"/>
      <c r="BCS2944" s="14"/>
      <c r="BCT2944" s="14"/>
      <c r="BCU2944" s="14"/>
      <c r="BCV2944" s="14"/>
      <c r="BCW2944" s="14"/>
      <c r="BCX2944" s="14"/>
      <c r="BCY2944" s="14"/>
      <c r="BCZ2944" s="14"/>
      <c r="BDA2944" s="14"/>
      <c r="BDB2944" s="14"/>
      <c r="BDC2944" s="14"/>
      <c r="BDD2944" s="14"/>
      <c r="BDE2944" s="14"/>
      <c r="BDF2944" s="14"/>
      <c r="BDG2944" s="14"/>
      <c r="BDH2944" s="14"/>
      <c r="BDI2944" s="14"/>
      <c r="BDJ2944" s="14"/>
      <c r="BDK2944" s="14"/>
      <c r="BDL2944" s="14"/>
      <c r="BDM2944" s="14"/>
      <c r="BDN2944" s="14"/>
      <c r="BDO2944" s="14"/>
      <c r="BDP2944" s="14"/>
      <c r="BDQ2944" s="14"/>
      <c r="BDR2944" s="14"/>
      <c r="BDS2944" s="14"/>
      <c r="BDT2944" s="14"/>
      <c r="BDU2944" s="14"/>
      <c r="BDV2944" s="14"/>
      <c r="BDW2944" s="14"/>
      <c r="BDX2944" s="14"/>
      <c r="BDY2944" s="14"/>
      <c r="BDZ2944" s="14"/>
      <c r="BEA2944" s="14"/>
      <c r="BEB2944" s="14"/>
      <c r="BEC2944" s="14"/>
      <c r="BED2944" s="14"/>
      <c r="BEE2944" s="14"/>
      <c r="BEF2944" s="14"/>
      <c r="BEG2944" s="14"/>
      <c r="BEH2944" s="14"/>
      <c r="BEI2944" s="14"/>
      <c r="BEJ2944" s="14"/>
      <c r="BEK2944" s="14"/>
      <c r="BEL2944" s="14"/>
      <c r="BEM2944" s="14"/>
      <c r="BEN2944" s="14"/>
      <c r="BEO2944" s="14"/>
      <c r="BEP2944" s="14"/>
      <c r="BEQ2944" s="14"/>
      <c r="BER2944" s="14"/>
      <c r="BES2944" s="14"/>
      <c r="BET2944" s="14"/>
      <c r="BEU2944" s="14"/>
      <c r="BEV2944" s="14"/>
      <c r="BEW2944" s="14"/>
      <c r="BEX2944" s="14"/>
      <c r="BEY2944" s="14"/>
      <c r="BEZ2944" s="14"/>
      <c r="BFA2944" s="14"/>
      <c r="BFB2944" s="14"/>
      <c r="BFC2944" s="14"/>
      <c r="BFD2944" s="14"/>
      <c r="BFE2944" s="14"/>
      <c r="BFF2944" s="14"/>
      <c r="BFG2944" s="14"/>
      <c r="BFH2944" s="14"/>
      <c r="BFI2944" s="14"/>
      <c r="BFJ2944" s="14"/>
      <c r="BFK2944" s="14"/>
      <c r="BFL2944" s="14"/>
      <c r="BFM2944" s="14"/>
      <c r="BFN2944" s="14"/>
      <c r="BFO2944" s="14"/>
      <c r="BFP2944" s="14"/>
      <c r="BFQ2944" s="14"/>
      <c r="BFR2944" s="14"/>
      <c r="BFS2944" s="14"/>
      <c r="BFT2944" s="14"/>
      <c r="BFU2944" s="14"/>
      <c r="BFV2944" s="14"/>
      <c r="BFW2944" s="14"/>
      <c r="BFX2944" s="14"/>
      <c r="BFY2944" s="14"/>
      <c r="BFZ2944" s="14"/>
      <c r="BGA2944" s="14"/>
      <c r="BGB2944" s="14"/>
      <c r="BGC2944" s="14"/>
      <c r="BGD2944" s="14"/>
      <c r="BGE2944" s="14"/>
      <c r="BGF2944" s="14"/>
      <c r="BGG2944" s="14"/>
      <c r="BGH2944" s="14"/>
      <c r="BGI2944" s="14"/>
      <c r="BGJ2944" s="14"/>
      <c r="BGK2944" s="14"/>
      <c r="BGL2944" s="14"/>
      <c r="BGM2944" s="14"/>
      <c r="BGN2944" s="14"/>
      <c r="BGO2944" s="14"/>
      <c r="BGP2944" s="14"/>
      <c r="BGQ2944" s="14"/>
      <c r="BGR2944" s="14"/>
      <c r="BGS2944" s="14"/>
      <c r="BGT2944" s="14"/>
      <c r="BGU2944" s="14"/>
      <c r="BGV2944" s="14"/>
      <c r="BGW2944" s="14"/>
      <c r="BGX2944" s="14"/>
      <c r="BGY2944" s="14"/>
      <c r="BGZ2944" s="14"/>
      <c r="BHA2944" s="14"/>
      <c r="BHB2944" s="14"/>
      <c r="BHC2944" s="14"/>
      <c r="BHD2944" s="14"/>
      <c r="BHE2944" s="14"/>
      <c r="BHF2944" s="14"/>
      <c r="BHG2944" s="14"/>
      <c r="BHH2944" s="14"/>
      <c r="BHI2944" s="14"/>
      <c r="BHJ2944" s="14"/>
      <c r="BHK2944" s="14"/>
      <c r="BHL2944" s="14"/>
      <c r="BHM2944" s="14"/>
      <c r="BHN2944" s="14"/>
      <c r="BHO2944" s="14"/>
      <c r="BHP2944" s="14"/>
      <c r="BHQ2944" s="14"/>
      <c r="BHR2944" s="14"/>
      <c r="BHS2944" s="14"/>
      <c r="BHT2944" s="14"/>
      <c r="BHU2944" s="14"/>
      <c r="BHV2944" s="14"/>
      <c r="BHW2944" s="14"/>
      <c r="BHX2944" s="14"/>
      <c r="BHY2944" s="14"/>
      <c r="BHZ2944" s="14"/>
      <c r="BIA2944" s="14"/>
      <c r="BIB2944" s="14"/>
      <c r="BIC2944" s="14"/>
      <c r="BID2944" s="14"/>
      <c r="BIE2944" s="14"/>
      <c r="BIF2944" s="14"/>
      <c r="BIG2944" s="14"/>
      <c r="BIH2944" s="14"/>
      <c r="BII2944" s="14"/>
      <c r="BIJ2944" s="14"/>
      <c r="BIK2944" s="14"/>
      <c r="BIL2944" s="14"/>
      <c r="BIM2944" s="14"/>
      <c r="BIN2944" s="14"/>
      <c r="BIO2944" s="14"/>
      <c r="BIP2944" s="14"/>
      <c r="BIQ2944" s="14"/>
      <c r="BIR2944" s="14"/>
      <c r="BIS2944" s="14"/>
      <c r="BIT2944" s="14"/>
      <c r="BIU2944" s="14"/>
      <c r="BIV2944" s="14"/>
      <c r="BIW2944" s="14"/>
      <c r="BIX2944" s="14"/>
      <c r="BIY2944" s="14"/>
      <c r="BIZ2944" s="14"/>
      <c r="BJA2944" s="14"/>
      <c r="BJB2944" s="14"/>
      <c r="BJC2944" s="14"/>
      <c r="BJD2944" s="14"/>
      <c r="BJE2944" s="14"/>
      <c r="BJF2944" s="14"/>
      <c r="BJG2944" s="14"/>
      <c r="BJH2944" s="14"/>
      <c r="BJI2944" s="14"/>
      <c r="BJJ2944" s="14"/>
      <c r="BJK2944" s="14"/>
      <c r="BJL2944" s="14"/>
      <c r="BJM2944" s="14"/>
      <c r="BJN2944" s="14"/>
      <c r="BJO2944" s="14"/>
      <c r="BJP2944" s="14"/>
      <c r="BJQ2944" s="14"/>
      <c r="BJR2944" s="14"/>
      <c r="BJS2944" s="14"/>
      <c r="BJT2944" s="14"/>
      <c r="BJU2944" s="14"/>
      <c r="BJV2944" s="14"/>
      <c r="BJW2944" s="14"/>
      <c r="BJX2944" s="14"/>
      <c r="BJY2944" s="14"/>
      <c r="BJZ2944" s="14"/>
      <c r="BKA2944" s="14"/>
      <c r="BKB2944" s="14"/>
      <c r="BKC2944" s="14"/>
      <c r="BKD2944" s="14"/>
      <c r="BKE2944" s="14"/>
      <c r="BKF2944" s="14"/>
      <c r="BKG2944" s="14"/>
      <c r="BKH2944" s="14"/>
      <c r="BKI2944" s="14"/>
      <c r="BKJ2944" s="14"/>
      <c r="BKK2944" s="14"/>
      <c r="BKL2944" s="14"/>
      <c r="BKM2944" s="14"/>
      <c r="BKN2944" s="14"/>
      <c r="BKO2944" s="14"/>
      <c r="BKP2944" s="14"/>
      <c r="BKQ2944" s="14"/>
      <c r="BKR2944" s="14"/>
      <c r="BKS2944" s="14"/>
      <c r="BKT2944" s="14"/>
      <c r="BKU2944" s="14"/>
      <c r="BKV2944" s="14"/>
      <c r="BKW2944" s="14"/>
      <c r="BKX2944" s="14"/>
      <c r="BKY2944" s="14"/>
      <c r="BKZ2944" s="14"/>
      <c r="BLA2944" s="14"/>
      <c r="BLB2944" s="14"/>
      <c r="BLC2944" s="14"/>
      <c r="BLD2944" s="14"/>
      <c r="BLE2944" s="14"/>
      <c r="BLF2944" s="14"/>
      <c r="BLG2944" s="14"/>
      <c r="BLH2944" s="14"/>
      <c r="BLI2944" s="14"/>
      <c r="BLJ2944" s="14"/>
      <c r="BLK2944" s="14"/>
      <c r="BLL2944" s="14"/>
      <c r="BLM2944" s="14"/>
      <c r="BLN2944" s="14"/>
      <c r="BLO2944" s="14"/>
      <c r="BLP2944" s="14"/>
      <c r="BLQ2944" s="14"/>
      <c r="BLR2944" s="14"/>
      <c r="BLS2944" s="14"/>
      <c r="BLT2944" s="14"/>
      <c r="BLU2944" s="14"/>
      <c r="BLV2944" s="14"/>
      <c r="BLW2944" s="14"/>
      <c r="BLX2944" s="14"/>
      <c r="BLY2944" s="14"/>
      <c r="BLZ2944" s="14"/>
      <c r="BMA2944" s="14"/>
      <c r="BMB2944" s="14"/>
      <c r="BMC2944" s="14"/>
      <c r="BMD2944" s="14"/>
      <c r="BME2944" s="14"/>
      <c r="BMF2944" s="14"/>
      <c r="BMG2944" s="14"/>
      <c r="BMH2944" s="14"/>
      <c r="BMI2944" s="14"/>
      <c r="BMJ2944" s="14"/>
      <c r="BMK2944" s="14"/>
      <c r="BML2944" s="14"/>
      <c r="BMM2944" s="14"/>
      <c r="BMN2944" s="14"/>
      <c r="BMO2944" s="14"/>
      <c r="BMP2944" s="14"/>
      <c r="BMQ2944" s="14"/>
      <c r="BMR2944" s="14"/>
      <c r="BMS2944" s="14"/>
      <c r="BMT2944" s="14"/>
      <c r="BMU2944" s="14"/>
      <c r="BMV2944" s="14"/>
      <c r="BMW2944" s="14"/>
      <c r="BMX2944" s="14"/>
      <c r="BMY2944" s="14"/>
      <c r="BMZ2944" s="14"/>
      <c r="BNA2944" s="14"/>
      <c r="BNB2944" s="14"/>
      <c r="BNC2944" s="14"/>
      <c r="BND2944" s="14"/>
      <c r="BNE2944" s="14"/>
      <c r="BNF2944" s="14"/>
      <c r="BNG2944" s="14"/>
      <c r="BNH2944" s="14"/>
      <c r="BNI2944" s="14"/>
      <c r="BNJ2944" s="14"/>
      <c r="BNK2944" s="14"/>
      <c r="BNL2944" s="14"/>
      <c r="BNM2944" s="14"/>
      <c r="BNN2944" s="14"/>
      <c r="BNO2944" s="14"/>
      <c r="BNP2944" s="14"/>
      <c r="BNQ2944" s="14"/>
      <c r="BNR2944" s="14"/>
      <c r="BNS2944" s="14"/>
      <c r="BNT2944" s="14"/>
      <c r="BNU2944" s="14"/>
      <c r="BNV2944" s="14"/>
      <c r="BNW2944" s="14"/>
      <c r="BNX2944" s="14"/>
      <c r="BNY2944" s="14"/>
      <c r="BNZ2944" s="14"/>
      <c r="BOA2944" s="14"/>
      <c r="BOB2944" s="14"/>
      <c r="BOC2944" s="14"/>
      <c r="BOD2944" s="14"/>
      <c r="BOE2944" s="14"/>
      <c r="BOF2944" s="14"/>
      <c r="BOG2944" s="14"/>
      <c r="BOH2944" s="14"/>
      <c r="BOI2944" s="14"/>
      <c r="BOJ2944" s="14"/>
      <c r="BOK2944" s="14"/>
      <c r="BOL2944" s="14"/>
      <c r="BOM2944" s="14"/>
      <c r="BON2944" s="14"/>
      <c r="BOO2944" s="14"/>
      <c r="BOP2944" s="14"/>
      <c r="BOQ2944" s="14"/>
      <c r="BOR2944" s="14"/>
      <c r="BOS2944" s="14"/>
      <c r="BOT2944" s="14"/>
      <c r="BOU2944" s="14"/>
      <c r="BOV2944" s="14"/>
      <c r="BOW2944" s="14"/>
      <c r="BOX2944" s="14"/>
      <c r="BOY2944" s="14"/>
      <c r="BOZ2944" s="14"/>
      <c r="BPA2944" s="14"/>
      <c r="BPB2944" s="14"/>
      <c r="BPC2944" s="14"/>
      <c r="BPD2944" s="14"/>
      <c r="BPE2944" s="14"/>
      <c r="BPF2944" s="14"/>
      <c r="BPG2944" s="14"/>
      <c r="BPH2944" s="14"/>
      <c r="BPI2944" s="14"/>
      <c r="BPJ2944" s="14"/>
      <c r="BPK2944" s="14"/>
      <c r="BPL2944" s="14"/>
      <c r="BPM2944" s="14"/>
      <c r="BPN2944" s="14"/>
      <c r="BPO2944" s="14"/>
      <c r="BPP2944" s="14"/>
      <c r="BPQ2944" s="14"/>
      <c r="BPR2944" s="14"/>
      <c r="BPS2944" s="14"/>
      <c r="BPT2944" s="14"/>
      <c r="BPU2944" s="14"/>
      <c r="BPV2944" s="14"/>
      <c r="BPW2944" s="14"/>
      <c r="BPX2944" s="14"/>
      <c r="BPY2944" s="14"/>
      <c r="BPZ2944" s="14"/>
      <c r="BQA2944" s="14"/>
      <c r="BQB2944" s="14"/>
      <c r="BQC2944" s="14"/>
      <c r="BQD2944" s="14"/>
      <c r="BQE2944" s="14"/>
      <c r="BQF2944" s="14"/>
      <c r="BQG2944" s="14"/>
      <c r="BQH2944" s="14"/>
      <c r="BQI2944" s="14"/>
      <c r="BQJ2944" s="14"/>
      <c r="BQK2944" s="14"/>
      <c r="BQL2944" s="14"/>
      <c r="BQM2944" s="14"/>
      <c r="BQN2944" s="14"/>
      <c r="BQO2944" s="14"/>
      <c r="BQP2944" s="14"/>
      <c r="BQQ2944" s="14"/>
      <c r="BQR2944" s="14"/>
      <c r="BQS2944" s="14"/>
      <c r="BQT2944" s="14"/>
      <c r="BQU2944" s="14"/>
      <c r="BQV2944" s="14"/>
      <c r="BQW2944" s="14"/>
      <c r="BQX2944" s="14"/>
      <c r="BQY2944" s="14"/>
      <c r="BQZ2944" s="14"/>
      <c r="BRA2944" s="14"/>
      <c r="BRB2944" s="14"/>
      <c r="BRC2944" s="14"/>
      <c r="BRD2944" s="14"/>
      <c r="BRE2944" s="14"/>
      <c r="BRF2944" s="14"/>
      <c r="BRG2944" s="14"/>
      <c r="BRH2944" s="14"/>
      <c r="BRI2944" s="14"/>
      <c r="BRJ2944" s="14"/>
      <c r="BRK2944" s="14"/>
      <c r="BRL2944" s="14"/>
      <c r="BRM2944" s="14"/>
      <c r="BRN2944" s="14"/>
      <c r="BRO2944" s="14"/>
      <c r="BRP2944" s="14"/>
      <c r="BRQ2944" s="14"/>
      <c r="BRR2944" s="14"/>
      <c r="BRS2944" s="14"/>
      <c r="BRT2944" s="14"/>
      <c r="BRU2944" s="14"/>
      <c r="BRV2944" s="14"/>
      <c r="BRW2944" s="14"/>
      <c r="BRX2944" s="14"/>
      <c r="BRY2944" s="14"/>
      <c r="BRZ2944" s="14"/>
      <c r="BSA2944" s="14"/>
      <c r="BSB2944" s="14"/>
      <c r="BSC2944" s="14"/>
      <c r="BSD2944" s="14"/>
      <c r="BSE2944" s="14"/>
      <c r="BSF2944" s="14"/>
      <c r="BSG2944" s="14"/>
      <c r="BSH2944" s="14"/>
      <c r="BSI2944" s="14"/>
      <c r="BSJ2944" s="14"/>
      <c r="BSK2944" s="14"/>
      <c r="BSL2944" s="14"/>
      <c r="BSM2944" s="14"/>
      <c r="BSN2944" s="14"/>
      <c r="BSO2944" s="14"/>
      <c r="BSP2944" s="14"/>
      <c r="BSQ2944" s="14"/>
      <c r="BSR2944" s="14"/>
      <c r="BSS2944" s="14"/>
      <c r="BST2944" s="14"/>
      <c r="BSU2944" s="14"/>
      <c r="BSV2944" s="14"/>
      <c r="BSW2944" s="14"/>
      <c r="BSX2944" s="14"/>
      <c r="BSY2944" s="14"/>
      <c r="BSZ2944" s="14"/>
      <c r="BTA2944" s="14"/>
      <c r="BTB2944" s="14"/>
      <c r="BTC2944" s="14"/>
      <c r="BTD2944" s="14"/>
      <c r="BTE2944" s="14"/>
      <c r="BTF2944" s="14"/>
      <c r="BTG2944" s="14"/>
      <c r="BTH2944" s="14"/>
      <c r="BTI2944" s="14"/>
      <c r="BTJ2944" s="14"/>
      <c r="BTK2944" s="14"/>
      <c r="BTL2944" s="14"/>
      <c r="BTM2944" s="14"/>
      <c r="BTN2944" s="14"/>
      <c r="BTO2944" s="14"/>
      <c r="BTP2944" s="14"/>
      <c r="BTQ2944" s="14"/>
      <c r="BTR2944" s="14"/>
      <c r="BTS2944" s="14"/>
      <c r="BTT2944" s="14"/>
      <c r="BTU2944" s="14"/>
      <c r="BTV2944" s="14"/>
      <c r="BTW2944" s="14"/>
      <c r="BTX2944" s="14"/>
      <c r="BTY2944" s="14"/>
      <c r="BTZ2944" s="14"/>
      <c r="BUA2944" s="14"/>
      <c r="BUB2944" s="14"/>
      <c r="BUC2944" s="14"/>
      <c r="BUD2944" s="14"/>
      <c r="BUE2944" s="14"/>
      <c r="BUF2944" s="14"/>
      <c r="BUG2944" s="14"/>
      <c r="BUH2944" s="14"/>
      <c r="BUI2944" s="14"/>
      <c r="BUJ2944" s="14"/>
      <c r="BUK2944" s="14"/>
      <c r="BUL2944" s="14"/>
      <c r="BUM2944" s="14"/>
      <c r="BUN2944" s="14"/>
      <c r="BUO2944" s="14"/>
      <c r="BUP2944" s="14"/>
      <c r="BUQ2944" s="14"/>
      <c r="BUR2944" s="14"/>
      <c r="BUS2944" s="14"/>
      <c r="BUT2944" s="14"/>
      <c r="BUU2944" s="14"/>
      <c r="BUV2944" s="14"/>
      <c r="BUW2944" s="14"/>
      <c r="BUX2944" s="14"/>
      <c r="BUY2944" s="14"/>
      <c r="BUZ2944" s="14"/>
      <c r="BVA2944" s="14"/>
      <c r="BVB2944" s="14"/>
      <c r="BVC2944" s="14"/>
      <c r="BVD2944" s="14"/>
      <c r="BVE2944" s="14"/>
      <c r="BVF2944" s="14"/>
      <c r="BVG2944" s="14"/>
      <c r="BVH2944" s="14"/>
      <c r="BVI2944" s="14"/>
      <c r="BVJ2944" s="14"/>
      <c r="BVK2944" s="14"/>
      <c r="BVL2944" s="14"/>
      <c r="BVM2944" s="14"/>
      <c r="BVN2944" s="14"/>
      <c r="BVO2944" s="14"/>
      <c r="BVP2944" s="14"/>
      <c r="BVQ2944" s="14"/>
      <c r="BVR2944" s="14"/>
      <c r="BVS2944" s="14"/>
      <c r="BVT2944" s="14"/>
      <c r="BVU2944" s="14"/>
      <c r="BVV2944" s="14"/>
      <c r="BVW2944" s="14"/>
      <c r="BVX2944" s="14"/>
      <c r="BVY2944" s="14"/>
      <c r="BVZ2944" s="14"/>
      <c r="BWA2944" s="14"/>
      <c r="BWB2944" s="14"/>
      <c r="BWC2944" s="14"/>
      <c r="BWD2944" s="14"/>
      <c r="BWE2944" s="14"/>
      <c r="BWF2944" s="14"/>
      <c r="BWG2944" s="14"/>
      <c r="BWH2944" s="14"/>
      <c r="BWI2944" s="14"/>
      <c r="BWJ2944" s="14"/>
      <c r="BWK2944" s="14"/>
      <c r="BWL2944" s="14"/>
      <c r="BWM2944" s="14"/>
      <c r="BWN2944" s="14"/>
      <c r="BWO2944" s="14"/>
      <c r="BWP2944" s="14"/>
      <c r="BWQ2944" s="14"/>
      <c r="BWR2944" s="14"/>
      <c r="BWS2944" s="14"/>
      <c r="BWT2944" s="14"/>
      <c r="BWU2944" s="14"/>
      <c r="BWV2944" s="14"/>
      <c r="BWW2944" s="14"/>
      <c r="BWX2944" s="14"/>
      <c r="BWY2944" s="14"/>
      <c r="BWZ2944" s="14"/>
      <c r="BXA2944" s="14"/>
      <c r="BXB2944" s="14"/>
      <c r="BXC2944" s="14"/>
      <c r="BXD2944" s="14"/>
      <c r="BXE2944" s="14"/>
      <c r="BXF2944" s="14"/>
      <c r="BXG2944" s="14"/>
      <c r="BXH2944" s="14"/>
      <c r="BXI2944" s="14"/>
      <c r="BXJ2944" s="14"/>
      <c r="BXK2944" s="14"/>
      <c r="BXL2944" s="14"/>
      <c r="BXM2944" s="14"/>
      <c r="BXN2944" s="14"/>
      <c r="BXO2944" s="14"/>
      <c r="BXP2944" s="14"/>
      <c r="BXQ2944" s="14"/>
      <c r="BXR2944" s="14"/>
      <c r="BXS2944" s="14"/>
      <c r="BXT2944" s="14"/>
      <c r="BXU2944" s="14"/>
      <c r="BXV2944" s="14"/>
      <c r="BXW2944" s="14"/>
      <c r="BXX2944" s="14"/>
      <c r="BXY2944" s="14"/>
      <c r="BXZ2944" s="14"/>
      <c r="BYA2944" s="14"/>
      <c r="BYB2944" s="14"/>
      <c r="BYC2944" s="14"/>
      <c r="BYD2944" s="14"/>
      <c r="BYE2944" s="14"/>
      <c r="BYF2944" s="14"/>
      <c r="BYG2944" s="14"/>
      <c r="BYH2944" s="14"/>
      <c r="BYI2944" s="14"/>
      <c r="BYJ2944" s="14"/>
      <c r="BYK2944" s="14"/>
      <c r="BYL2944" s="14"/>
      <c r="BYM2944" s="14"/>
      <c r="BYN2944" s="14"/>
      <c r="BYO2944" s="14"/>
      <c r="BYP2944" s="14"/>
      <c r="BYQ2944" s="14"/>
      <c r="BYR2944" s="14"/>
      <c r="BYS2944" s="14"/>
      <c r="BYT2944" s="14"/>
      <c r="BYU2944" s="14"/>
      <c r="BYV2944" s="14"/>
      <c r="BYW2944" s="14"/>
      <c r="BYX2944" s="14"/>
      <c r="BYY2944" s="14"/>
      <c r="BYZ2944" s="14"/>
      <c r="BZA2944" s="14"/>
      <c r="BZB2944" s="14"/>
      <c r="BZC2944" s="14"/>
      <c r="BZD2944" s="14"/>
      <c r="BZE2944" s="14"/>
      <c r="BZF2944" s="14"/>
      <c r="BZG2944" s="14"/>
      <c r="BZH2944" s="14"/>
      <c r="BZI2944" s="14"/>
      <c r="BZJ2944" s="14"/>
      <c r="BZK2944" s="14"/>
      <c r="BZL2944" s="14"/>
      <c r="BZM2944" s="14"/>
      <c r="BZN2944" s="14"/>
      <c r="BZO2944" s="14"/>
      <c r="BZP2944" s="14"/>
      <c r="BZQ2944" s="14"/>
      <c r="BZR2944" s="14"/>
      <c r="BZS2944" s="14"/>
      <c r="BZT2944" s="14"/>
      <c r="BZU2944" s="14"/>
      <c r="BZV2944" s="14"/>
      <c r="BZW2944" s="14"/>
      <c r="BZX2944" s="14"/>
      <c r="BZY2944" s="14"/>
      <c r="BZZ2944" s="14"/>
      <c r="CAA2944" s="14"/>
      <c r="CAB2944" s="14"/>
      <c r="CAC2944" s="14"/>
      <c r="CAD2944" s="14"/>
      <c r="CAE2944" s="14"/>
      <c r="CAF2944" s="14"/>
      <c r="CAG2944" s="14"/>
      <c r="CAH2944" s="14"/>
      <c r="CAI2944" s="14"/>
      <c r="CAJ2944" s="14"/>
      <c r="CAK2944" s="14"/>
      <c r="CAL2944" s="14"/>
      <c r="CAM2944" s="14"/>
      <c r="CAN2944" s="14"/>
      <c r="CAO2944" s="14"/>
      <c r="CAP2944" s="14"/>
      <c r="CAQ2944" s="14"/>
      <c r="CAR2944" s="14"/>
      <c r="CAS2944" s="14"/>
      <c r="CAT2944" s="14"/>
      <c r="CAU2944" s="14"/>
      <c r="CAV2944" s="14"/>
      <c r="CAW2944" s="14"/>
      <c r="CAX2944" s="14"/>
      <c r="CAY2944" s="14"/>
      <c r="CAZ2944" s="14"/>
      <c r="CBA2944" s="14"/>
      <c r="CBB2944" s="14"/>
      <c r="CBC2944" s="14"/>
      <c r="CBD2944" s="14"/>
      <c r="CBE2944" s="14"/>
      <c r="CBF2944" s="14"/>
      <c r="CBG2944" s="14"/>
      <c r="CBH2944" s="14"/>
      <c r="CBI2944" s="14"/>
      <c r="CBJ2944" s="14"/>
      <c r="CBK2944" s="14"/>
      <c r="CBL2944" s="14"/>
      <c r="CBM2944" s="14"/>
      <c r="CBN2944" s="14"/>
      <c r="CBO2944" s="14"/>
      <c r="CBP2944" s="14"/>
      <c r="CBQ2944" s="14"/>
      <c r="CBR2944" s="14"/>
      <c r="CBS2944" s="14"/>
      <c r="CBT2944" s="14"/>
      <c r="CBU2944" s="14"/>
      <c r="CBV2944" s="14"/>
      <c r="CBW2944" s="14"/>
      <c r="CBX2944" s="14"/>
      <c r="CBY2944" s="14"/>
      <c r="CBZ2944" s="14"/>
      <c r="CCA2944" s="14"/>
      <c r="CCB2944" s="14"/>
      <c r="CCC2944" s="14"/>
      <c r="CCD2944" s="14"/>
      <c r="CCE2944" s="14"/>
      <c r="CCF2944" s="14"/>
      <c r="CCG2944" s="14"/>
      <c r="CCH2944" s="14"/>
      <c r="CCI2944" s="14"/>
      <c r="CCJ2944" s="14"/>
      <c r="CCK2944" s="14"/>
      <c r="CCL2944" s="14"/>
      <c r="CCM2944" s="14"/>
      <c r="CCN2944" s="14"/>
      <c r="CCO2944" s="14"/>
      <c r="CCP2944" s="14"/>
      <c r="CCQ2944" s="14"/>
      <c r="CCR2944" s="14"/>
      <c r="CCS2944" s="14"/>
      <c r="CCT2944" s="14"/>
      <c r="CCU2944" s="14"/>
      <c r="CCV2944" s="14"/>
      <c r="CCW2944" s="14"/>
      <c r="CCX2944" s="14"/>
      <c r="CCY2944" s="14"/>
      <c r="CCZ2944" s="14"/>
      <c r="CDA2944" s="14"/>
      <c r="CDB2944" s="14"/>
      <c r="CDC2944" s="14"/>
      <c r="CDD2944" s="14"/>
      <c r="CDE2944" s="14"/>
      <c r="CDF2944" s="14"/>
      <c r="CDG2944" s="14"/>
      <c r="CDH2944" s="14"/>
      <c r="CDI2944" s="14"/>
      <c r="CDJ2944" s="14"/>
      <c r="CDK2944" s="14"/>
      <c r="CDL2944" s="14"/>
      <c r="CDM2944" s="14"/>
      <c r="CDN2944" s="14"/>
      <c r="CDO2944" s="14"/>
      <c r="CDP2944" s="14"/>
      <c r="CDQ2944" s="14"/>
      <c r="CDR2944" s="14"/>
      <c r="CDS2944" s="14"/>
      <c r="CDT2944" s="14"/>
      <c r="CDU2944" s="14"/>
      <c r="CDV2944" s="14"/>
      <c r="CDW2944" s="14"/>
      <c r="CDX2944" s="14"/>
      <c r="CDY2944" s="14"/>
      <c r="CDZ2944" s="14"/>
      <c r="CEA2944" s="14"/>
      <c r="CEB2944" s="14"/>
      <c r="CEC2944" s="14"/>
      <c r="CED2944" s="14"/>
      <c r="CEE2944" s="14"/>
      <c r="CEF2944" s="14"/>
      <c r="CEG2944" s="14"/>
      <c r="CEH2944" s="14"/>
      <c r="CEI2944" s="14"/>
      <c r="CEJ2944" s="14"/>
      <c r="CEK2944" s="14"/>
      <c r="CEL2944" s="14"/>
      <c r="CEM2944" s="14"/>
      <c r="CEN2944" s="14"/>
      <c r="CEO2944" s="14"/>
      <c r="CEP2944" s="14"/>
      <c r="CEQ2944" s="14"/>
      <c r="CER2944" s="14"/>
      <c r="CES2944" s="14"/>
      <c r="CET2944" s="14"/>
      <c r="CEU2944" s="14"/>
      <c r="CEV2944" s="14"/>
      <c r="CEW2944" s="14"/>
      <c r="CEX2944" s="14"/>
      <c r="CEY2944" s="14"/>
      <c r="CEZ2944" s="14"/>
      <c r="CFA2944" s="14"/>
      <c r="CFB2944" s="14"/>
      <c r="CFC2944" s="14"/>
      <c r="CFD2944" s="14"/>
      <c r="CFE2944" s="14"/>
      <c r="CFF2944" s="14"/>
      <c r="CFG2944" s="14"/>
      <c r="CFH2944" s="14"/>
      <c r="CFI2944" s="14"/>
      <c r="CFJ2944" s="14"/>
      <c r="CFK2944" s="14"/>
      <c r="CFL2944" s="14"/>
      <c r="CFM2944" s="14"/>
      <c r="CFN2944" s="14"/>
      <c r="CFO2944" s="14"/>
      <c r="CFP2944" s="14"/>
      <c r="CFQ2944" s="14"/>
      <c r="CFR2944" s="14"/>
      <c r="CFS2944" s="14"/>
      <c r="CFT2944" s="14"/>
      <c r="CFU2944" s="14"/>
      <c r="CFV2944" s="14"/>
      <c r="CFW2944" s="14"/>
      <c r="CFX2944" s="14"/>
      <c r="CFY2944" s="14"/>
      <c r="CFZ2944" s="14"/>
      <c r="CGA2944" s="14"/>
      <c r="CGB2944" s="14"/>
      <c r="CGC2944" s="14"/>
      <c r="CGD2944" s="14"/>
      <c r="CGE2944" s="14"/>
      <c r="CGF2944" s="14"/>
      <c r="CGG2944" s="14"/>
      <c r="CGH2944" s="14"/>
      <c r="CGI2944" s="14"/>
      <c r="CGJ2944" s="14"/>
      <c r="CGK2944" s="14"/>
      <c r="CGL2944" s="14"/>
      <c r="CGM2944" s="14"/>
      <c r="CGN2944" s="14"/>
      <c r="CGO2944" s="14"/>
      <c r="CGP2944" s="14"/>
      <c r="CGQ2944" s="14"/>
      <c r="CGR2944" s="14"/>
      <c r="CGS2944" s="14"/>
      <c r="CGT2944" s="14"/>
      <c r="CGU2944" s="14"/>
      <c r="CGV2944" s="14"/>
      <c r="CGW2944" s="14"/>
      <c r="CGX2944" s="14"/>
      <c r="CGY2944" s="14"/>
      <c r="CGZ2944" s="14"/>
      <c r="CHA2944" s="14"/>
      <c r="CHB2944" s="14"/>
      <c r="CHC2944" s="14"/>
      <c r="CHD2944" s="14"/>
      <c r="CHE2944" s="14"/>
      <c r="CHF2944" s="14"/>
      <c r="CHG2944" s="14"/>
      <c r="CHH2944" s="14"/>
      <c r="CHI2944" s="14"/>
      <c r="CHJ2944" s="14"/>
      <c r="CHK2944" s="14"/>
      <c r="CHL2944" s="14"/>
      <c r="CHM2944" s="14"/>
      <c r="CHN2944" s="14"/>
      <c r="CHO2944" s="14"/>
      <c r="CHP2944" s="14"/>
      <c r="CHQ2944" s="14"/>
      <c r="CHR2944" s="14"/>
      <c r="CHS2944" s="14"/>
      <c r="CHT2944" s="14"/>
      <c r="CHU2944" s="14"/>
      <c r="CHV2944" s="14"/>
      <c r="CHW2944" s="14"/>
      <c r="CHX2944" s="14"/>
      <c r="CHY2944" s="14"/>
      <c r="CHZ2944" s="14"/>
      <c r="CIA2944" s="14"/>
      <c r="CIB2944" s="14"/>
      <c r="CIC2944" s="14"/>
      <c r="CID2944" s="14"/>
      <c r="CIE2944" s="14"/>
      <c r="CIF2944" s="14"/>
      <c r="CIG2944" s="14"/>
      <c r="CIH2944" s="14"/>
      <c r="CII2944" s="14"/>
      <c r="CIJ2944" s="14"/>
      <c r="CIK2944" s="14"/>
      <c r="CIL2944" s="14"/>
      <c r="CIM2944" s="14"/>
      <c r="CIN2944" s="14"/>
      <c r="CIO2944" s="14"/>
      <c r="CIP2944" s="14"/>
      <c r="CIQ2944" s="14"/>
      <c r="CIR2944" s="14"/>
      <c r="CIS2944" s="14"/>
      <c r="CIT2944" s="14"/>
      <c r="CIU2944" s="14"/>
      <c r="CIV2944" s="14"/>
      <c r="CIW2944" s="14"/>
      <c r="CIX2944" s="14"/>
      <c r="CIY2944" s="14"/>
      <c r="CIZ2944" s="14"/>
      <c r="CJA2944" s="14"/>
      <c r="CJB2944" s="14"/>
      <c r="CJC2944" s="14"/>
      <c r="CJD2944" s="14"/>
      <c r="CJE2944" s="14"/>
      <c r="CJF2944" s="14"/>
      <c r="CJG2944" s="14"/>
      <c r="CJH2944" s="14"/>
      <c r="CJI2944" s="14"/>
      <c r="CJJ2944" s="14"/>
      <c r="CJK2944" s="14"/>
      <c r="CJL2944" s="14"/>
      <c r="CJM2944" s="14"/>
      <c r="CJN2944" s="14"/>
      <c r="CJO2944" s="14"/>
      <c r="CJP2944" s="14"/>
      <c r="CJQ2944" s="14"/>
      <c r="CJR2944" s="14"/>
      <c r="CJS2944" s="14"/>
      <c r="CJT2944" s="14"/>
      <c r="CJU2944" s="14"/>
      <c r="CJV2944" s="14"/>
      <c r="CJW2944" s="14"/>
      <c r="CJX2944" s="14"/>
      <c r="CJY2944" s="14"/>
      <c r="CJZ2944" s="14"/>
      <c r="CKA2944" s="14"/>
      <c r="CKB2944" s="14"/>
      <c r="CKC2944" s="14"/>
      <c r="CKD2944" s="14"/>
      <c r="CKE2944" s="14"/>
      <c r="CKF2944" s="14"/>
      <c r="CKG2944" s="14"/>
      <c r="CKH2944" s="14"/>
      <c r="CKI2944" s="14"/>
      <c r="CKJ2944" s="14"/>
      <c r="CKK2944" s="14"/>
      <c r="CKL2944" s="14"/>
      <c r="CKM2944" s="14"/>
      <c r="CKN2944" s="14"/>
      <c r="CKO2944" s="14"/>
      <c r="CKP2944" s="14"/>
      <c r="CKQ2944" s="14"/>
      <c r="CKR2944" s="14"/>
      <c r="CKS2944" s="14"/>
      <c r="CKT2944" s="14"/>
      <c r="CKU2944" s="14"/>
      <c r="CKV2944" s="14"/>
      <c r="CKW2944" s="14"/>
      <c r="CKX2944" s="14"/>
      <c r="CKY2944" s="14"/>
      <c r="CKZ2944" s="14"/>
      <c r="CLA2944" s="14"/>
      <c r="CLB2944" s="14"/>
      <c r="CLC2944" s="14"/>
      <c r="CLD2944" s="14"/>
      <c r="CLE2944" s="14"/>
      <c r="CLF2944" s="14"/>
      <c r="CLG2944" s="14"/>
      <c r="CLH2944" s="14"/>
      <c r="CLI2944" s="14"/>
      <c r="CLJ2944" s="14"/>
      <c r="CLK2944" s="14"/>
      <c r="CLL2944" s="14"/>
      <c r="CLM2944" s="14"/>
      <c r="CLN2944" s="14"/>
      <c r="CLO2944" s="14"/>
      <c r="CLP2944" s="14"/>
      <c r="CLQ2944" s="14"/>
      <c r="CLR2944" s="14"/>
      <c r="CLS2944" s="14"/>
      <c r="CLT2944" s="14"/>
      <c r="CLU2944" s="14"/>
      <c r="CLV2944" s="14"/>
      <c r="CLW2944" s="14"/>
      <c r="CLX2944" s="14"/>
      <c r="CLY2944" s="14"/>
      <c r="CLZ2944" s="14"/>
      <c r="CMA2944" s="14"/>
      <c r="CMB2944" s="14"/>
      <c r="CMC2944" s="14"/>
      <c r="CMD2944" s="14"/>
      <c r="CME2944" s="14"/>
      <c r="CMF2944" s="14"/>
      <c r="CMG2944" s="14"/>
      <c r="CMH2944" s="14"/>
      <c r="CMI2944" s="14"/>
      <c r="CMJ2944" s="14"/>
      <c r="CMK2944" s="14"/>
      <c r="CML2944" s="14"/>
      <c r="CMM2944" s="14"/>
      <c r="CMN2944" s="14"/>
      <c r="CMO2944" s="14"/>
      <c r="CMP2944" s="14"/>
      <c r="CMQ2944" s="14"/>
      <c r="CMR2944" s="14"/>
      <c r="CMS2944" s="14"/>
      <c r="CMT2944" s="14"/>
      <c r="CMU2944" s="14"/>
      <c r="CMV2944" s="14"/>
      <c r="CMW2944" s="14"/>
      <c r="CMX2944" s="14"/>
      <c r="CMY2944" s="14"/>
      <c r="CMZ2944" s="14"/>
      <c r="CNA2944" s="14"/>
      <c r="CNB2944" s="14"/>
      <c r="CNC2944" s="14"/>
      <c r="CND2944" s="14"/>
      <c r="CNE2944" s="14"/>
      <c r="CNF2944" s="14"/>
      <c r="CNG2944" s="14"/>
      <c r="CNH2944" s="14"/>
      <c r="CNI2944" s="14"/>
      <c r="CNJ2944" s="14"/>
      <c r="CNK2944" s="14"/>
      <c r="CNL2944" s="14"/>
      <c r="CNM2944" s="14"/>
      <c r="CNN2944" s="14"/>
      <c r="CNO2944" s="14"/>
      <c r="CNP2944" s="14"/>
      <c r="CNQ2944" s="14"/>
      <c r="CNR2944" s="14"/>
      <c r="CNS2944" s="14"/>
      <c r="CNT2944" s="14"/>
      <c r="CNU2944" s="14"/>
      <c r="CNV2944" s="14"/>
      <c r="CNW2944" s="14"/>
      <c r="CNX2944" s="14"/>
      <c r="CNY2944" s="14"/>
      <c r="CNZ2944" s="14"/>
      <c r="COA2944" s="14"/>
      <c r="COB2944" s="14"/>
      <c r="COC2944" s="14"/>
      <c r="COD2944" s="14"/>
      <c r="COE2944" s="14"/>
      <c r="COF2944" s="14"/>
      <c r="COG2944" s="14"/>
      <c r="COH2944" s="14"/>
      <c r="COI2944" s="14"/>
      <c r="COJ2944" s="14"/>
      <c r="COK2944" s="14"/>
      <c r="COL2944" s="14"/>
      <c r="COM2944" s="14"/>
      <c r="CON2944" s="14"/>
      <c r="COO2944" s="14"/>
      <c r="COP2944" s="14"/>
      <c r="COQ2944" s="14"/>
      <c r="COR2944" s="14"/>
      <c r="COS2944" s="14"/>
      <c r="COT2944" s="14"/>
      <c r="COU2944" s="14"/>
      <c r="COV2944" s="14"/>
      <c r="COW2944" s="14"/>
      <c r="COX2944" s="14"/>
      <c r="COY2944" s="14"/>
      <c r="COZ2944" s="14"/>
      <c r="CPA2944" s="14"/>
      <c r="CPB2944" s="14"/>
      <c r="CPC2944" s="14"/>
      <c r="CPD2944" s="14"/>
      <c r="CPE2944" s="14"/>
      <c r="CPF2944" s="14"/>
      <c r="CPG2944" s="14"/>
      <c r="CPH2944" s="14"/>
      <c r="CPI2944" s="14"/>
      <c r="CPJ2944" s="14"/>
      <c r="CPK2944" s="14"/>
      <c r="CPL2944" s="14"/>
      <c r="CPM2944" s="14"/>
      <c r="CPN2944" s="14"/>
      <c r="CPO2944" s="14"/>
      <c r="CPP2944" s="14"/>
      <c r="CPQ2944" s="14"/>
      <c r="CPR2944" s="14"/>
      <c r="CPS2944" s="14"/>
      <c r="CPT2944" s="14"/>
      <c r="CPU2944" s="14"/>
      <c r="CPV2944" s="14"/>
      <c r="CPW2944" s="14"/>
      <c r="CPX2944" s="14"/>
      <c r="CPY2944" s="14"/>
      <c r="CPZ2944" s="14"/>
      <c r="CQA2944" s="14"/>
      <c r="CQB2944" s="14"/>
      <c r="CQC2944" s="14"/>
      <c r="CQD2944" s="14"/>
      <c r="CQE2944" s="14"/>
      <c r="CQF2944" s="14"/>
      <c r="CQG2944" s="14"/>
      <c r="CQH2944" s="14"/>
      <c r="CQI2944" s="14"/>
      <c r="CQJ2944" s="14"/>
      <c r="CQK2944" s="14"/>
      <c r="CQL2944" s="14"/>
      <c r="CQM2944" s="14"/>
      <c r="CQN2944" s="14"/>
      <c r="CQO2944" s="14"/>
      <c r="CQP2944" s="14"/>
      <c r="CQQ2944" s="14"/>
      <c r="CQR2944" s="14"/>
      <c r="CQS2944" s="14"/>
      <c r="CQT2944" s="14"/>
      <c r="CQU2944" s="14"/>
      <c r="CQV2944" s="14"/>
      <c r="CQW2944" s="14"/>
      <c r="CQX2944" s="14"/>
      <c r="CQY2944" s="14"/>
      <c r="CQZ2944" s="14"/>
      <c r="CRA2944" s="14"/>
      <c r="CRB2944" s="14"/>
      <c r="CRC2944" s="14"/>
      <c r="CRD2944" s="14"/>
      <c r="CRE2944" s="14"/>
      <c r="CRF2944" s="14"/>
      <c r="CRG2944" s="14"/>
      <c r="CRH2944" s="14"/>
      <c r="CRI2944" s="14"/>
      <c r="CRJ2944" s="14"/>
      <c r="CRK2944" s="14"/>
      <c r="CRL2944" s="14"/>
      <c r="CRM2944" s="14"/>
      <c r="CRN2944" s="14"/>
      <c r="CRO2944" s="14"/>
      <c r="CRP2944" s="14"/>
      <c r="CRQ2944" s="14"/>
      <c r="CRR2944" s="14"/>
      <c r="CRS2944" s="14"/>
      <c r="CRT2944" s="14"/>
      <c r="CRU2944" s="14"/>
      <c r="CRV2944" s="14"/>
      <c r="CRW2944" s="14"/>
      <c r="CRX2944" s="14"/>
      <c r="CRY2944" s="14"/>
      <c r="CRZ2944" s="14"/>
      <c r="CSA2944" s="14"/>
      <c r="CSB2944" s="14"/>
      <c r="CSC2944" s="14"/>
      <c r="CSD2944" s="14"/>
      <c r="CSE2944" s="14"/>
      <c r="CSF2944" s="14"/>
      <c r="CSG2944" s="14"/>
      <c r="CSH2944" s="14"/>
      <c r="CSI2944" s="14"/>
      <c r="CSJ2944" s="14"/>
      <c r="CSK2944" s="14"/>
      <c r="CSL2944" s="14"/>
      <c r="CSM2944" s="14"/>
      <c r="CSN2944" s="14"/>
      <c r="CSO2944" s="14"/>
      <c r="CSP2944" s="14"/>
      <c r="CSQ2944" s="14"/>
      <c r="CSR2944" s="14"/>
      <c r="CSS2944" s="14"/>
      <c r="CST2944" s="14"/>
      <c r="CSU2944" s="14"/>
      <c r="CSV2944" s="14"/>
      <c r="CSW2944" s="14"/>
      <c r="CSX2944" s="14"/>
      <c r="CSY2944" s="14"/>
      <c r="CSZ2944" s="14"/>
      <c r="CTA2944" s="14"/>
      <c r="CTB2944" s="14"/>
      <c r="CTC2944" s="14"/>
      <c r="CTD2944" s="14"/>
      <c r="CTE2944" s="14"/>
      <c r="CTF2944" s="14"/>
      <c r="CTG2944" s="14"/>
      <c r="CTH2944" s="14"/>
      <c r="CTI2944" s="14"/>
      <c r="CTJ2944" s="14"/>
      <c r="CTK2944" s="14"/>
      <c r="CTL2944" s="14"/>
      <c r="CTM2944" s="14"/>
      <c r="CTN2944" s="14"/>
      <c r="CTO2944" s="14"/>
      <c r="CTP2944" s="14"/>
      <c r="CTQ2944" s="14"/>
      <c r="CTR2944" s="14"/>
      <c r="CTS2944" s="14"/>
      <c r="CTT2944" s="14"/>
      <c r="CTU2944" s="14"/>
      <c r="CTV2944" s="14"/>
      <c r="CTW2944" s="14"/>
      <c r="CTX2944" s="14"/>
      <c r="CTY2944" s="14"/>
      <c r="CTZ2944" s="14"/>
      <c r="CUA2944" s="14"/>
      <c r="CUB2944" s="14"/>
      <c r="CUC2944" s="14"/>
      <c r="CUD2944" s="14"/>
      <c r="CUE2944" s="14"/>
      <c r="CUF2944" s="14"/>
      <c r="CUG2944" s="14"/>
      <c r="CUH2944" s="14"/>
      <c r="CUI2944" s="14"/>
      <c r="CUJ2944" s="14"/>
      <c r="CUK2944" s="14"/>
      <c r="CUL2944" s="14"/>
      <c r="CUM2944" s="14"/>
      <c r="CUN2944" s="14"/>
      <c r="CUO2944" s="14"/>
      <c r="CUP2944" s="14"/>
      <c r="CUQ2944" s="14"/>
      <c r="CUR2944" s="14"/>
      <c r="CUS2944" s="14"/>
      <c r="CUT2944" s="14"/>
      <c r="CUU2944" s="14"/>
      <c r="CUV2944" s="14"/>
      <c r="CUW2944" s="14"/>
      <c r="CUX2944" s="14"/>
      <c r="CUY2944" s="14"/>
      <c r="CUZ2944" s="14"/>
      <c r="CVA2944" s="14"/>
      <c r="CVB2944" s="14"/>
      <c r="CVC2944" s="14"/>
      <c r="CVD2944" s="14"/>
      <c r="CVE2944" s="14"/>
      <c r="CVF2944" s="14"/>
      <c r="CVG2944" s="14"/>
      <c r="CVH2944" s="14"/>
      <c r="CVI2944" s="14"/>
      <c r="CVJ2944" s="14"/>
      <c r="CVK2944" s="14"/>
      <c r="CVL2944" s="14"/>
      <c r="CVM2944" s="14"/>
      <c r="CVN2944" s="14"/>
      <c r="CVO2944" s="14"/>
      <c r="CVP2944" s="14"/>
      <c r="CVQ2944" s="14"/>
      <c r="CVR2944" s="14"/>
      <c r="CVS2944" s="14"/>
      <c r="CVT2944" s="14"/>
      <c r="CVU2944" s="14"/>
      <c r="CVV2944" s="14"/>
      <c r="CVW2944" s="14"/>
      <c r="CVX2944" s="14"/>
      <c r="CVY2944" s="14"/>
      <c r="CVZ2944" s="14"/>
      <c r="CWA2944" s="14"/>
      <c r="CWB2944" s="14"/>
      <c r="CWC2944" s="14"/>
      <c r="CWD2944" s="14"/>
      <c r="CWE2944" s="14"/>
      <c r="CWF2944" s="14"/>
      <c r="CWG2944" s="14"/>
      <c r="CWH2944" s="14"/>
      <c r="CWI2944" s="14"/>
      <c r="CWJ2944" s="14"/>
      <c r="CWK2944" s="14"/>
      <c r="CWL2944" s="14"/>
      <c r="CWM2944" s="14"/>
      <c r="CWN2944" s="14"/>
      <c r="CWO2944" s="14"/>
      <c r="CWP2944" s="14"/>
      <c r="CWQ2944" s="14"/>
      <c r="CWR2944" s="14"/>
      <c r="CWS2944" s="14"/>
      <c r="CWT2944" s="14"/>
      <c r="CWU2944" s="14"/>
      <c r="CWV2944" s="14"/>
      <c r="CWW2944" s="14"/>
      <c r="CWX2944" s="14"/>
      <c r="CWY2944" s="14"/>
      <c r="CWZ2944" s="14"/>
      <c r="CXA2944" s="14"/>
      <c r="CXB2944" s="14"/>
      <c r="CXC2944" s="14"/>
      <c r="CXD2944" s="14"/>
      <c r="CXE2944" s="14"/>
      <c r="CXF2944" s="14"/>
      <c r="CXG2944" s="14"/>
      <c r="CXH2944" s="14"/>
      <c r="CXI2944" s="14"/>
      <c r="CXJ2944" s="14"/>
      <c r="CXK2944" s="14"/>
      <c r="CXL2944" s="14"/>
      <c r="CXM2944" s="14"/>
      <c r="CXN2944" s="14"/>
      <c r="CXO2944" s="14"/>
      <c r="CXP2944" s="14"/>
      <c r="CXQ2944" s="14"/>
      <c r="CXR2944" s="14"/>
      <c r="CXS2944" s="14"/>
      <c r="CXT2944" s="14"/>
      <c r="CXU2944" s="14"/>
      <c r="CXV2944" s="14"/>
      <c r="CXW2944" s="14"/>
      <c r="CXX2944" s="14"/>
      <c r="CXY2944" s="14"/>
      <c r="CXZ2944" s="14"/>
      <c r="CYA2944" s="14"/>
      <c r="CYB2944" s="14"/>
      <c r="CYC2944" s="14"/>
      <c r="CYD2944" s="14"/>
      <c r="CYE2944" s="14"/>
      <c r="CYF2944" s="14"/>
      <c r="CYG2944" s="14"/>
      <c r="CYH2944" s="14"/>
      <c r="CYI2944" s="14"/>
      <c r="CYJ2944" s="14"/>
      <c r="CYK2944" s="14"/>
      <c r="CYL2944" s="14"/>
      <c r="CYM2944" s="14"/>
      <c r="CYN2944" s="14"/>
      <c r="CYO2944" s="14"/>
      <c r="CYP2944" s="14"/>
      <c r="CYQ2944" s="14"/>
      <c r="CYR2944" s="14"/>
      <c r="CYS2944" s="14"/>
      <c r="CYT2944" s="14"/>
      <c r="CYU2944" s="14"/>
      <c r="CYV2944" s="14"/>
      <c r="CYW2944" s="14"/>
      <c r="CYX2944" s="14"/>
      <c r="CYY2944" s="14"/>
      <c r="CYZ2944" s="14"/>
      <c r="CZA2944" s="14"/>
      <c r="CZB2944" s="14"/>
      <c r="CZC2944" s="14"/>
      <c r="CZD2944" s="14"/>
      <c r="CZE2944" s="14"/>
      <c r="CZF2944" s="14"/>
      <c r="CZG2944" s="14"/>
      <c r="CZH2944" s="14"/>
      <c r="CZI2944" s="14"/>
      <c r="CZJ2944" s="14"/>
      <c r="CZK2944" s="14"/>
      <c r="CZL2944" s="14"/>
      <c r="CZM2944" s="14"/>
      <c r="CZN2944" s="14"/>
      <c r="CZO2944" s="14"/>
      <c r="CZP2944" s="14"/>
      <c r="CZQ2944" s="14"/>
      <c r="CZR2944" s="14"/>
      <c r="CZS2944" s="14"/>
      <c r="CZT2944" s="14"/>
      <c r="CZU2944" s="14"/>
      <c r="CZV2944" s="14"/>
      <c r="CZW2944" s="14"/>
      <c r="CZX2944" s="14"/>
      <c r="CZY2944" s="14"/>
      <c r="CZZ2944" s="14"/>
      <c r="DAA2944" s="14"/>
      <c r="DAB2944" s="14"/>
      <c r="DAC2944" s="14"/>
      <c r="DAD2944" s="14"/>
      <c r="DAE2944" s="14"/>
      <c r="DAF2944" s="14"/>
      <c r="DAG2944" s="14"/>
      <c r="DAH2944" s="14"/>
      <c r="DAI2944" s="14"/>
      <c r="DAJ2944" s="14"/>
      <c r="DAK2944" s="14"/>
      <c r="DAL2944" s="14"/>
      <c r="DAM2944" s="14"/>
      <c r="DAN2944" s="14"/>
      <c r="DAO2944" s="14"/>
      <c r="DAP2944" s="14"/>
      <c r="DAQ2944" s="14"/>
      <c r="DAR2944" s="14"/>
      <c r="DAS2944" s="14"/>
      <c r="DAT2944" s="14"/>
      <c r="DAU2944" s="14"/>
      <c r="DAV2944" s="14"/>
      <c r="DAW2944" s="14"/>
      <c r="DAX2944" s="14"/>
      <c r="DAY2944" s="14"/>
      <c r="DAZ2944" s="14"/>
      <c r="DBA2944" s="14"/>
      <c r="DBB2944" s="14"/>
      <c r="DBC2944" s="14"/>
      <c r="DBD2944" s="14"/>
      <c r="DBE2944" s="14"/>
      <c r="DBF2944" s="14"/>
      <c r="DBG2944" s="14"/>
      <c r="DBH2944" s="14"/>
      <c r="DBI2944" s="14"/>
      <c r="DBJ2944" s="14"/>
      <c r="DBK2944" s="14"/>
      <c r="DBL2944" s="14"/>
      <c r="DBM2944" s="14"/>
      <c r="DBN2944" s="14"/>
      <c r="DBO2944" s="14"/>
      <c r="DBP2944" s="14"/>
      <c r="DBQ2944" s="14"/>
      <c r="DBR2944" s="14"/>
      <c r="DBS2944" s="14"/>
      <c r="DBT2944" s="14"/>
      <c r="DBU2944" s="14"/>
      <c r="DBV2944" s="14"/>
      <c r="DBW2944" s="14"/>
      <c r="DBX2944" s="14"/>
      <c r="DBY2944" s="14"/>
      <c r="DBZ2944" s="14"/>
      <c r="DCA2944" s="14"/>
      <c r="DCB2944" s="14"/>
      <c r="DCC2944" s="14"/>
      <c r="DCD2944" s="14"/>
      <c r="DCE2944" s="14"/>
      <c r="DCF2944" s="14"/>
      <c r="DCG2944" s="14"/>
      <c r="DCH2944" s="14"/>
      <c r="DCI2944" s="14"/>
      <c r="DCJ2944" s="14"/>
      <c r="DCK2944" s="14"/>
      <c r="DCL2944" s="14"/>
      <c r="DCM2944" s="14"/>
      <c r="DCN2944" s="14"/>
      <c r="DCO2944" s="14"/>
      <c r="DCP2944" s="14"/>
      <c r="DCQ2944" s="14"/>
      <c r="DCR2944" s="14"/>
      <c r="DCS2944" s="14"/>
      <c r="DCT2944" s="14"/>
      <c r="DCU2944" s="14"/>
      <c r="DCV2944" s="14"/>
      <c r="DCW2944" s="14"/>
      <c r="DCX2944" s="14"/>
      <c r="DCY2944" s="14"/>
      <c r="DCZ2944" s="14"/>
      <c r="DDA2944" s="14"/>
      <c r="DDB2944" s="14"/>
      <c r="DDC2944" s="14"/>
      <c r="DDD2944" s="14"/>
      <c r="DDE2944" s="14"/>
      <c r="DDF2944" s="14"/>
      <c r="DDG2944" s="14"/>
      <c r="DDH2944" s="14"/>
      <c r="DDI2944" s="14"/>
      <c r="DDJ2944" s="14"/>
      <c r="DDK2944" s="14"/>
      <c r="DDL2944" s="14"/>
      <c r="DDM2944" s="14"/>
      <c r="DDN2944" s="14"/>
      <c r="DDO2944" s="14"/>
      <c r="DDP2944" s="14"/>
      <c r="DDQ2944" s="14"/>
      <c r="DDR2944" s="14"/>
      <c r="DDS2944" s="14"/>
      <c r="DDT2944" s="14"/>
      <c r="DDU2944" s="14"/>
      <c r="DDV2944" s="14"/>
      <c r="DDW2944" s="14"/>
      <c r="DDX2944" s="14"/>
      <c r="DDY2944" s="14"/>
      <c r="DDZ2944" s="14"/>
      <c r="DEA2944" s="14"/>
      <c r="DEB2944" s="14"/>
      <c r="DEC2944" s="14"/>
      <c r="DED2944" s="14"/>
      <c r="DEE2944" s="14"/>
      <c r="DEF2944" s="14"/>
      <c r="DEG2944" s="14"/>
      <c r="DEH2944" s="14"/>
      <c r="DEI2944" s="14"/>
      <c r="DEJ2944" s="14"/>
      <c r="DEK2944" s="14"/>
      <c r="DEL2944" s="14"/>
      <c r="DEM2944" s="14"/>
      <c r="DEN2944" s="14"/>
      <c r="DEO2944" s="14"/>
      <c r="DEP2944" s="14"/>
      <c r="DEQ2944" s="14"/>
      <c r="DER2944" s="14"/>
      <c r="DES2944" s="14"/>
      <c r="DET2944" s="14"/>
      <c r="DEU2944" s="14"/>
      <c r="DEV2944" s="14"/>
      <c r="DEW2944" s="14"/>
      <c r="DEX2944" s="14"/>
      <c r="DEY2944" s="14"/>
      <c r="DEZ2944" s="14"/>
      <c r="DFA2944" s="14"/>
      <c r="DFB2944" s="14"/>
      <c r="DFC2944" s="14"/>
      <c r="DFD2944" s="14"/>
      <c r="DFE2944" s="14"/>
      <c r="DFF2944" s="14"/>
      <c r="DFG2944" s="14"/>
      <c r="DFH2944" s="14"/>
      <c r="DFI2944" s="14"/>
      <c r="DFJ2944" s="14"/>
      <c r="DFK2944" s="14"/>
      <c r="DFL2944" s="14"/>
      <c r="DFM2944" s="14"/>
      <c r="DFN2944" s="14"/>
      <c r="DFO2944" s="14"/>
      <c r="DFP2944" s="14"/>
      <c r="DFQ2944" s="14"/>
      <c r="DFR2944" s="14"/>
      <c r="DFS2944" s="14"/>
      <c r="DFT2944" s="14"/>
      <c r="DFU2944" s="14"/>
      <c r="DFV2944" s="14"/>
      <c r="DFW2944" s="14"/>
      <c r="DFX2944" s="14"/>
      <c r="DFY2944" s="14"/>
      <c r="DFZ2944" s="14"/>
      <c r="DGA2944" s="14"/>
      <c r="DGB2944" s="14"/>
      <c r="DGC2944" s="14"/>
      <c r="DGD2944" s="14"/>
      <c r="DGE2944" s="14"/>
      <c r="DGF2944" s="14"/>
      <c r="DGG2944" s="14"/>
      <c r="DGH2944" s="14"/>
      <c r="DGI2944" s="14"/>
      <c r="DGJ2944" s="14"/>
      <c r="DGK2944" s="14"/>
      <c r="DGL2944" s="14"/>
      <c r="DGM2944" s="14"/>
      <c r="DGN2944" s="14"/>
      <c r="DGO2944" s="14"/>
      <c r="DGP2944" s="14"/>
      <c r="DGQ2944" s="14"/>
      <c r="DGR2944" s="14"/>
      <c r="DGS2944" s="14"/>
      <c r="DGT2944" s="14"/>
      <c r="DGU2944" s="14"/>
      <c r="DGV2944" s="14"/>
      <c r="DGW2944" s="14"/>
      <c r="DGX2944" s="14"/>
      <c r="DGY2944" s="14"/>
      <c r="DGZ2944" s="14"/>
      <c r="DHA2944" s="14"/>
      <c r="DHB2944" s="14"/>
      <c r="DHC2944" s="14"/>
      <c r="DHD2944" s="14"/>
      <c r="DHE2944" s="14"/>
      <c r="DHF2944" s="14"/>
      <c r="DHG2944" s="14"/>
      <c r="DHH2944" s="14"/>
      <c r="DHI2944" s="14"/>
      <c r="DHJ2944" s="14"/>
      <c r="DHK2944" s="14"/>
      <c r="DHL2944" s="14"/>
      <c r="DHM2944" s="14"/>
      <c r="DHN2944" s="14"/>
      <c r="DHO2944" s="14"/>
      <c r="DHP2944" s="14"/>
      <c r="DHQ2944" s="14"/>
      <c r="DHR2944" s="14"/>
      <c r="DHS2944" s="14"/>
      <c r="DHT2944" s="14"/>
      <c r="DHU2944" s="14"/>
      <c r="DHV2944" s="14"/>
      <c r="DHW2944" s="14"/>
      <c r="DHX2944" s="14"/>
      <c r="DHY2944" s="14"/>
      <c r="DHZ2944" s="14"/>
      <c r="DIA2944" s="14"/>
      <c r="DIB2944" s="14"/>
      <c r="DIC2944" s="14"/>
      <c r="DID2944" s="14"/>
      <c r="DIE2944" s="14"/>
      <c r="DIF2944" s="14"/>
      <c r="DIG2944" s="14"/>
      <c r="DIH2944" s="14"/>
      <c r="DII2944" s="14"/>
      <c r="DIJ2944" s="14"/>
      <c r="DIK2944" s="14"/>
      <c r="DIL2944" s="14"/>
      <c r="DIM2944" s="14"/>
      <c r="DIN2944" s="14"/>
      <c r="DIO2944" s="14"/>
      <c r="DIP2944" s="14"/>
      <c r="DIQ2944" s="14"/>
      <c r="DIR2944" s="14"/>
      <c r="DIS2944" s="14"/>
      <c r="DIT2944" s="14"/>
      <c r="DIU2944" s="14"/>
      <c r="DIV2944" s="14"/>
      <c r="DIW2944" s="14"/>
      <c r="DIX2944" s="14"/>
      <c r="DIY2944" s="14"/>
      <c r="DIZ2944" s="14"/>
      <c r="DJA2944" s="14"/>
      <c r="DJB2944" s="14"/>
      <c r="DJC2944" s="14"/>
      <c r="DJD2944" s="14"/>
      <c r="DJE2944" s="14"/>
      <c r="DJF2944" s="14"/>
      <c r="DJG2944" s="14"/>
      <c r="DJH2944" s="14"/>
      <c r="DJI2944" s="14"/>
      <c r="DJJ2944" s="14"/>
      <c r="DJK2944" s="14"/>
      <c r="DJL2944" s="14"/>
      <c r="DJM2944" s="14"/>
      <c r="DJN2944" s="14"/>
      <c r="DJO2944" s="14"/>
      <c r="DJP2944" s="14"/>
      <c r="DJQ2944" s="14"/>
      <c r="DJR2944" s="14"/>
      <c r="DJS2944" s="14"/>
      <c r="DJT2944" s="14"/>
      <c r="DJU2944" s="14"/>
      <c r="DJV2944" s="14"/>
      <c r="DJW2944" s="14"/>
      <c r="DJX2944" s="14"/>
      <c r="DJY2944" s="14"/>
      <c r="DJZ2944" s="14"/>
      <c r="DKA2944" s="14"/>
      <c r="DKB2944" s="14"/>
      <c r="DKC2944" s="14"/>
      <c r="DKD2944" s="14"/>
      <c r="DKE2944" s="14"/>
      <c r="DKF2944" s="14"/>
      <c r="DKG2944" s="14"/>
      <c r="DKH2944" s="14"/>
      <c r="DKI2944" s="14"/>
      <c r="DKJ2944" s="14"/>
      <c r="DKK2944" s="14"/>
      <c r="DKL2944" s="14"/>
      <c r="DKM2944" s="14"/>
      <c r="DKN2944" s="14"/>
      <c r="DKO2944" s="14"/>
      <c r="DKP2944" s="14"/>
      <c r="DKQ2944" s="14"/>
      <c r="DKR2944" s="14"/>
      <c r="DKS2944" s="14"/>
      <c r="DKT2944" s="14"/>
      <c r="DKU2944" s="14"/>
      <c r="DKV2944" s="14"/>
      <c r="DKW2944" s="14"/>
      <c r="DKX2944" s="14"/>
      <c r="DKY2944" s="14"/>
      <c r="DKZ2944" s="14"/>
      <c r="DLA2944" s="14"/>
      <c r="DLB2944" s="14"/>
      <c r="DLC2944" s="14"/>
      <c r="DLD2944" s="14"/>
      <c r="DLE2944" s="14"/>
      <c r="DLF2944" s="14"/>
      <c r="DLG2944" s="14"/>
      <c r="DLH2944" s="14"/>
      <c r="DLI2944" s="14"/>
      <c r="DLJ2944" s="14"/>
      <c r="DLK2944" s="14"/>
      <c r="DLL2944" s="14"/>
      <c r="DLM2944" s="14"/>
      <c r="DLN2944" s="14"/>
      <c r="DLO2944" s="14"/>
      <c r="DLP2944" s="14"/>
      <c r="DLQ2944" s="14"/>
      <c r="DLR2944" s="14"/>
      <c r="DLS2944" s="14"/>
      <c r="DLT2944" s="14"/>
      <c r="DLU2944" s="14"/>
      <c r="DLV2944" s="14"/>
      <c r="DLW2944" s="14"/>
      <c r="DLX2944" s="14"/>
      <c r="DLY2944" s="14"/>
      <c r="DLZ2944" s="14"/>
      <c r="DMA2944" s="14"/>
      <c r="DMB2944" s="14"/>
      <c r="DMC2944" s="14"/>
      <c r="DMD2944" s="14"/>
      <c r="DME2944" s="14"/>
      <c r="DMF2944" s="14"/>
      <c r="DMG2944" s="14"/>
      <c r="DMH2944" s="14"/>
      <c r="DMI2944" s="14"/>
      <c r="DMJ2944" s="14"/>
      <c r="DMK2944" s="14"/>
      <c r="DML2944" s="14"/>
      <c r="DMM2944" s="14"/>
      <c r="DMN2944" s="14"/>
      <c r="DMO2944" s="14"/>
      <c r="DMP2944" s="14"/>
      <c r="DMQ2944" s="14"/>
      <c r="DMR2944" s="14"/>
      <c r="DMS2944" s="14"/>
      <c r="DMT2944" s="14"/>
      <c r="DMU2944" s="14"/>
      <c r="DMV2944" s="14"/>
      <c r="DMW2944" s="14"/>
      <c r="DMX2944" s="14"/>
      <c r="DMY2944" s="14"/>
      <c r="DMZ2944" s="14"/>
      <c r="DNA2944" s="14"/>
      <c r="DNB2944" s="14"/>
      <c r="DNC2944" s="14"/>
      <c r="DND2944" s="14"/>
      <c r="DNE2944" s="14"/>
      <c r="DNF2944" s="14"/>
      <c r="DNG2944" s="14"/>
      <c r="DNH2944" s="14"/>
      <c r="DNI2944" s="14"/>
      <c r="DNJ2944" s="14"/>
      <c r="DNK2944" s="14"/>
      <c r="DNL2944" s="14"/>
      <c r="DNM2944" s="14"/>
      <c r="DNN2944" s="14"/>
      <c r="DNO2944" s="14"/>
      <c r="DNP2944" s="14"/>
      <c r="DNQ2944" s="14"/>
      <c r="DNR2944" s="14"/>
      <c r="DNS2944" s="14"/>
      <c r="DNT2944" s="14"/>
      <c r="DNU2944" s="14"/>
      <c r="DNV2944" s="14"/>
      <c r="DNW2944" s="14"/>
      <c r="DNX2944" s="14"/>
      <c r="DNY2944" s="14"/>
      <c r="DNZ2944" s="14"/>
      <c r="DOA2944" s="14"/>
      <c r="DOB2944" s="14"/>
      <c r="DOC2944" s="14"/>
      <c r="DOD2944" s="14"/>
      <c r="DOE2944" s="14"/>
      <c r="DOF2944" s="14"/>
      <c r="DOG2944" s="14"/>
      <c r="DOH2944" s="14"/>
      <c r="DOI2944" s="14"/>
      <c r="DOJ2944" s="14"/>
      <c r="DOK2944" s="14"/>
      <c r="DOL2944" s="14"/>
      <c r="DOM2944" s="14"/>
      <c r="DON2944" s="14"/>
      <c r="DOO2944" s="14"/>
      <c r="DOP2944" s="14"/>
      <c r="DOQ2944" s="14"/>
      <c r="DOR2944" s="14"/>
      <c r="DOS2944" s="14"/>
      <c r="DOT2944" s="14"/>
      <c r="DOU2944" s="14"/>
      <c r="DOV2944" s="14"/>
      <c r="DOW2944" s="14"/>
      <c r="DOX2944" s="14"/>
      <c r="DOY2944" s="14"/>
      <c r="DOZ2944" s="14"/>
      <c r="DPA2944" s="14"/>
      <c r="DPB2944" s="14"/>
      <c r="DPC2944" s="14"/>
      <c r="DPD2944" s="14"/>
      <c r="DPE2944" s="14"/>
      <c r="DPF2944" s="14"/>
      <c r="DPG2944" s="14"/>
      <c r="DPH2944" s="14"/>
      <c r="DPI2944" s="14"/>
      <c r="DPJ2944" s="14"/>
      <c r="DPK2944" s="14"/>
      <c r="DPL2944" s="14"/>
      <c r="DPM2944" s="14"/>
      <c r="DPN2944" s="14"/>
      <c r="DPO2944" s="14"/>
      <c r="DPP2944" s="14"/>
      <c r="DPQ2944" s="14"/>
      <c r="DPR2944" s="14"/>
      <c r="DPS2944" s="14"/>
      <c r="DPT2944" s="14"/>
      <c r="DPU2944" s="14"/>
      <c r="DPV2944" s="14"/>
      <c r="DPW2944" s="14"/>
      <c r="DPX2944" s="14"/>
      <c r="DPY2944" s="14"/>
      <c r="DPZ2944" s="14"/>
      <c r="DQA2944" s="14"/>
      <c r="DQB2944" s="14"/>
      <c r="DQC2944" s="14"/>
      <c r="DQD2944" s="14"/>
      <c r="DQE2944" s="14"/>
      <c r="DQF2944" s="14"/>
      <c r="DQG2944" s="14"/>
      <c r="DQH2944" s="14"/>
      <c r="DQI2944" s="14"/>
      <c r="DQJ2944" s="14"/>
      <c r="DQK2944" s="14"/>
      <c r="DQL2944" s="14"/>
      <c r="DQM2944" s="14"/>
      <c r="DQN2944" s="14"/>
      <c r="DQO2944" s="14"/>
      <c r="DQP2944" s="14"/>
      <c r="DQQ2944" s="14"/>
      <c r="DQR2944" s="14"/>
      <c r="DQS2944" s="14"/>
      <c r="DQT2944" s="14"/>
      <c r="DQU2944" s="14"/>
      <c r="DQV2944" s="14"/>
      <c r="DQW2944" s="14"/>
      <c r="DQX2944" s="14"/>
      <c r="DQY2944" s="14"/>
      <c r="DQZ2944" s="14"/>
      <c r="DRA2944" s="14"/>
      <c r="DRB2944" s="14"/>
      <c r="DRC2944" s="14"/>
      <c r="DRD2944" s="14"/>
      <c r="DRE2944" s="14"/>
      <c r="DRF2944" s="14"/>
      <c r="DRG2944" s="14"/>
      <c r="DRH2944" s="14"/>
      <c r="DRI2944" s="14"/>
      <c r="DRJ2944" s="14"/>
      <c r="DRK2944" s="14"/>
      <c r="DRL2944" s="14"/>
      <c r="DRM2944" s="14"/>
      <c r="DRN2944" s="14"/>
      <c r="DRO2944" s="14"/>
      <c r="DRP2944" s="14"/>
      <c r="DRQ2944" s="14"/>
      <c r="DRR2944" s="14"/>
      <c r="DRS2944" s="14"/>
      <c r="DRT2944" s="14"/>
      <c r="DRU2944" s="14"/>
      <c r="DRV2944" s="14"/>
      <c r="DRW2944" s="14"/>
      <c r="DRX2944" s="14"/>
      <c r="DRY2944" s="14"/>
      <c r="DRZ2944" s="14"/>
      <c r="DSA2944" s="14"/>
      <c r="DSB2944" s="14"/>
      <c r="DSC2944" s="14"/>
      <c r="DSD2944" s="14"/>
      <c r="DSE2944" s="14"/>
      <c r="DSF2944" s="14"/>
      <c r="DSG2944" s="14"/>
      <c r="DSH2944" s="14"/>
      <c r="DSI2944" s="14"/>
      <c r="DSJ2944" s="14"/>
      <c r="DSK2944" s="14"/>
      <c r="DSL2944" s="14"/>
      <c r="DSM2944" s="14"/>
      <c r="DSN2944" s="14"/>
      <c r="DSO2944" s="14"/>
      <c r="DSP2944" s="14"/>
      <c r="DSQ2944" s="14"/>
      <c r="DSR2944" s="14"/>
      <c r="DSS2944" s="14"/>
      <c r="DST2944" s="14"/>
      <c r="DSU2944" s="14"/>
      <c r="DSV2944" s="14"/>
      <c r="DSW2944" s="14"/>
      <c r="DSX2944" s="14"/>
      <c r="DSY2944" s="14"/>
      <c r="DSZ2944" s="14"/>
      <c r="DTA2944" s="14"/>
      <c r="DTB2944" s="14"/>
      <c r="DTC2944" s="14"/>
      <c r="DTD2944" s="14"/>
      <c r="DTE2944" s="14"/>
      <c r="DTF2944" s="14"/>
      <c r="DTG2944" s="14"/>
      <c r="DTH2944" s="14"/>
      <c r="DTI2944" s="14"/>
      <c r="DTJ2944" s="14"/>
      <c r="DTK2944" s="14"/>
      <c r="DTL2944" s="14"/>
      <c r="DTM2944" s="14"/>
      <c r="DTN2944" s="14"/>
      <c r="DTO2944" s="14"/>
      <c r="DTP2944" s="14"/>
      <c r="DTQ2944" s="14"/>
      <c r="DTR2944" s="14"/>
      <c r="DTS2944" s="14"/>
      <c r="DTT2944" s="14"/>
      <c r="DTU2944" s="14"/>
      <c r="DTV2944" s="14"/>
      <c r="DTW2944" s="14"/>
      <c r="DTX2944" s="14"/>
      <c r="DTY2944" s="14"/>
      <c r="DTZ2944" s="14"/>
      <c r="DUA2944" s="14"/>
      <c r="DUB2944" s="14"/>
      <c r="DUC2944" s="14"/>
      <c r="DUD2944" s="14"/>
      <c r="DUE2944" s="14"/>
      <c r="DUF2944" s="14"/>
      <c r="DUG2944" s="14"/>
      <c r="DUH2944" s="14"/>
      <c r="DUI2944" s="14"/>
      <c r="DUJ2944" s="14"/>
      <c r="DUK2944" s="14"/>
      <c r="DUL2944" s="14"/>
      <c r="DUM2944" s="14"/>
      <c r="DUN2944" s="14"/>
      <c r="DUO2944" s="14"/>
      <c r="DUP2944" s="14"/>
      <c r="DUQ2944" s="14"/>
      <c r="DUR2944" s="14"/>
      <c r="DUS2944" s="14"/>
      <c r="DUT2944" s="14"/>
      <c r="DUU2944" s="14"/>
      <c r="DUV2944" s="14"/>
      <c r="DUW2944" s="14"/>
      <c r="DUX2944" s="14"/>
      <c r="DUY2944" s="14"/>
      <c r="DUZ2944" s="14"/>
      <c r="DVA2944" s="14"/>
      <c r="DVB2944" s="14"/>
      <c r="DVC2944" s="14"/>
      <c r="DVD2944" s="14"/>
      <c r="DVE2944" s="14"/>
      <c r="DVF2944" s="14"/>
      <c r="DVG2944" s="14"/>
      <c r="DVH2944" s="14"/>
      <c r="DVI2944" s="14"/>
      <c r="DVJ2944" s="14"/>
      <c r="DVK2944" s="14"/>
      <c r="DVL2944" s="14"/>
      <c r="DVM2944" s="14"/>
      <c r="DVN2944" s="14"/>
      <c r="DVO2944" s="14"/>
      <c r="DVP2944" s="14"/>
      <c r="DVQ2944" s="14"/>
      <c r="DVR2944" s="14"/>
      <c r="DVS2944" s="14"/>
      <c r="DVT2944" s="14"/>
      <c r="DVU2944" s="14"/>
      <c r="DVV2944" s="14"/>
      <c r="DVW2944" s="14"/>
      <c r="DVX2944" s="14"/>
      <c r="DVY2944" s="14"/>
      <c r="DVZ2944" s="14"/>
      <c r="DWA2944" s="14"/>
      <c r="DWB2944" s="14"/>
      <c r="DWC2944" s="14"/>
      <c r="DWD2944" s="14"/>
      <c r="DWE2944" s="14"/>
      <c r="DWF2944" s="14"/>
      <c r="DWG2944" s="14"/>
      <c r="DWH2944" s="14"/>
      <c r="DWI2944" s="14"/>
      <c r="DWJ2944" s="14"/>
      <c r="DWK2944" s="14"/>
      <c r="DWL2944" s="14"/>
      <c r="DWM2944" s="14"/>
      <c r="DWN2944" s="14"/>
      <c r="DWO2944" s="14"/>
      <c r="DWP2944" s="14"/>
      <c r="DWQ2944" s="14"/>
      <c r="DWR2944" s="14"/>
      <c r="DWS2944" s="14"/>
      <c r="DWT2944" s="14"/>
      <c r="DWU2944" s="14"/>
      <c r="DWV2944" s="14"/>
      <c r="DWW2944" s="14"/>
      <c r="DWX2944" s="14"/>
      <c r="DWY2944" s="14"/>
      <c r="DWZ2944" s="14"/>
      <c r="DXA2944" s="14"/>
      <c r="DXB2944" s="14"/>
      <c r="DXC2944" s="14"/>
      <c r="DXD2944" s="14"/>
      <c r="DXE2944" s="14"/>
      <c r="DXF2944" s="14"/>
      <c r="DXG2944" s="14"/>
      <c r="DXH2944" s="14"/>
      <c r="DXI2944" s="14"/>
      <c r="DXJ2944" s="14"/>
      <c r="DXK2944" s="14"/>
      <c r="DXL2944" s="14"/>
      <c r="DXM2944" s="14"/>
      <c r="DXN2944" s="14"/>
      <c r="DXO2944" s="14"/>
      <c r="DXP2944" s="14"/>
      <c r="DXQ2944" s="14"/>
      <c r="DXR2944" s="14"/>
      <c r="DXS2944" s="14"/>
      <c r="DXT2944" s="14"/>
      <c r="DXU2944" s="14"/>
      <c r="DXV2944" s="14"/>
      <c r="DXW2944" s="14"/>
      <c r="DXX2944" s="14"/>
      <c r="DXY2944" s="14"/>
      <c r="DXZ2944" s="14"/>
      <c r="DYA2944" s="14"/>
      <c r="DYB2944" s="14"/>
      <c r="DYC2944" s="14"/>
      <c r="DYD2944" s="14"/>
      <c r="DYE2944" s="14"/>
      <c r="DYF2944" s="14"/>
      <c r="DYG2944" s="14"/>
      <c r="DYH2944" s="14"/>
      <c r="DYI2944" s="14"/>
      <c r="DYJ2944" s="14"/>
      <c r="DYK2944" s="14"/>
      <c r="DYL2944" s="14"/>
      <c r="DYM2944" s="14"/>
      <c r="DYN2944" s="14"/>
      <c r="DYO2944" s="14"/>
      <c r="DYP2944" s="14"/>
      <c r="DYQ2944" s="14"/>
      <c r="DYR2944" s="14"/>
      <c r="DYS2944" s="14"/>
      <c r="DYT2944" s="14"/>
      <c r="DYU2944" s="14"/>
      <c r="DYV2944" s="14"/>
      <c r="DYW2944" s="14"/>
      <c r="DYX2944" s="14"/>
      <c r="DYY2944" s="14"/>
      <c r="DYZ2944" s="14"/>
      <c r="DZA2944" s="14"/>
      <c r="DZB2944" s="14"/>
      <c r="DZC2944" s="14"/>
      <c r="DZD2944" s="14"/>
      <c r="DZE2944" s="14"/>
      <c r="DZF2944" s="14"/>
      <c r="DZG2944" s="14"/>
      <c r="DZH2944" s="14"/>
      <c r="DZI2944" s="14"/>
      <c r="DZJ2944" s="14"/>
      <c r="DZK2944" s="14"/>
      <c r="DZL2944" s="14"/>
      <c r="DZM2944" s="14"/>
      <c r="DZN2944" s="14"/>
      <c r="DZO2944" s="14"/>
      <c r="DZP2944" s="14"/>
      <c r="DZQ2944" s="14"/>
      <c r="DZR2944" s="14"/>
      <c r="DZS2944" s="14"/>
      <c r="DZT2944" s="14"/>
      <c r="DZU2944" s="14"/>
      <c r="DZV2944" s="14"/>
      <c r="DZW2944" s="14"/>
      <c r="DZX2944" s="14"/>
      <c r="DZY2944" s="14"/>
      <c r="DZZ2944" s="14"/>
      <c r="EAA2944" s="14"/>
      <c r="EAB2944" s="14"/>
      <c r="EAC2944" s="14"/>
      <c r="EAD2944" s="14"/>
      <c r="EAE2944" s="14"/>
      <c r="EAF2944" s="14"/>
      <c r="EAG2944" s="14"/>
      <c r="EAH2944" s="14"/>
      <c r="EAI2944" s="14"/>
      <c r="EAJ2944" s="14"/>
      <c r="EAK2944" s="14"/>
      <c r="EAL2944" s="14"/>
      <c r="EAM2944" s="14"/>
      <c r="EAN2944" s="14"/>
      <c r="EAO2944" s="14"/>
      <c r="EAP2944" s="14"/>
      <c r="EAQ2944" s="14"/>
      <c r="EAR2944" s="14"/>
      <c r="EAS2944" s="14"/>
      <c r="EAT2944" s="14"/>
      <c r="EAU2944" s="14"/>
      <c r="EAV2944" s="14"/>
      <c r="EAW2944" s="14"/>
      <c r="EAX2944" s="14"/>
      <c r="EAY2944" s="14"/>
      <c r="EAZ2944" s="14"/>
      <c r="EBA2944" s="14"/>
      <c r="EBB2944" s="14"/>
      <c r="EBC2944" s="14"/>
      <c r="EBD2944" s="14"/>
      <c r="EBE2944" s="14"/>
      <c r="EBF2944" s="14"/>
      <c r="EBG2944" s="14"/>
      <c r="EBH2944" s="14"/>
      <c r="EBI2944" s="14"/>
      <c r="EBJ2944" s="14"/>
      <c r="EBK2944" s="14"/>
      <c r="EBL2944" s="14"/>
      <c r="EBM2944" s="14"/>
      <c r="EBN2944" s="14"/>
      <c r="EBO2944" s="14"/>
      <c r="EBP2944" s="14"/>
      <c r="EBQ2944" s="14"/>
      <c r="EBR2944" s="14"/>
      <c r="EBS2944" s="14"/>
      <c r="EBT2944" s="14"/>
      <c r="EBU2944" s="14"/>
      <c r="EBV2944" s="14"/>
      <c r="EBW2944" s="14"/>
      <c r="EBX2944" s="14"/>
      <c r="EBY2944" s="14"/>
      <c r="EBZ2944" s="14"/>
      <c r="ECA2944" s="14"/>
      <c r="ECB2944" s="14"/>
      <c r="ECC2944" s="14"/>
      <c r="ECD2944" s="14"/>
      <c r="ECE2944" s="14"/>
      <c r="ECF2944" s="14"/>
      <c r="ECG2944" s="14"/>
      <c r="ECH2944" s="14"/>
      <c r="ECI2944" s="14"/>
      <c r="ECJ2944" s="14"/>
      <c r="ECK2944" s="14"/>
      <c r="ECL2944" s="14"/>
      <c r="ECM2944" s="14"/>
      <c r="ECN2944" s="14"/>
      <c r="ECO2944" s="14"/>
      <c r="ECP2944" s="14"/>
      <c r="ECQ2944" s="14"/>
      <c r="ECR2944" s="14"/>
      <c r="ECS2944" s="14"/>
      <c r="ECT2944" s="14"/>
      <c r="ECU2944" s="14"/>
      <c r="ECV2944" s="14"/>
      <c r="ECW2944" s="14"/>
      <c r="ECX2944" s="14"/>
      <c r="ECY2944" s="14"/>
      <c r="ECZ2944" s="14"/>
      <c r="EDA2944" s="14"/>
      <c r="EDB2944" s="14"/>
      <c r="EDC2944" s="14"/>
      <c r="EDD2944" s="14"/>
      <c r="EDE2944" s="14"/>
      <c r="EDF2944" s="14"/>
      <c r="EDG2944" s="14"/>
      <c r="EDH2944" s="14"/>
      <c r="EDI2944" s="14"/>
      <c r="EDJ2944" s="14"/>
      <c r="EDK2944" s="14"/>
      <c r="EDL2944" s="14"/>
      <c r="EDM2944" s="14"/>
      <c r="EDN2944" s="14"/>
      <c r="EDO2944" s="14"/>
      <c r="EDP2944" s="14"/>
      <c r="EDQ2944" s="14"/>
      <c r="EDR2944" s="14"/>
      <c r="EDS2944" s="14"/>
      <c r="EDT2944" s="14"/>
      <c r="EDU2944" s="14"/>
      <c r="EDV2944" s="14"/>
      <c r="EDW2944" s="14"/>
      <c r="EDX2944" s="14"/>
      <c r="EDY2944" s="14"/>
      <c r="EDZ2944" s="14"/>
      <c r="EEA2944" s="14"/>
      <c r="EEB2944" s="14"/>
      <c r="EEC2944" s="14"/>
      <c r="EED2944" s="14"/>
      <c r="EEE2944" s="14"/>
      <c r="EEF2944" s="14"/>
      <c r="EEG2944" s="14"/>
      <c r="EEH2944" s="14"/>
      <c r="EEI2944" s="14"/>
      <c r="EEJ2944" s="14"/>
      <c r="EEK2944" s="14"/>
      <c r="EEL2944" s="14"/>
      <c r="EEM2944" s="14"/>
      <c r="EEN2944" s="14"/>
      <c r="EEO2944" s="14"/>
      <c r="EEP2944" s="14"/>
      <c r="EEQ2944" s="14"/>
      <c r="EER2944" s="14"/>
      <c r="EES2944" s="14"/>
      <c r="EET2944" s="14"/>
      <c r="EEU2944" s="14"/>
      <c r="EEV2944" s="14"/>
      <c r="EEW2944" s="14"/>
      <c r="EEX2944" s="14"/>
      <c r="EEY2944" s="14"/>
      <c r="EEZ2944" s="14"/>
      <c r="EFA2944" s="14"/>
      <c r="EFB2944" s="14"/>
      <c r="EFC2944" s="14"/>
      <c r="EFD2944" s="14"/>
      <c r="EFE2944" s="14"/>
      <c r="EFF2944" s="14"/>
      <c r="EFG2944" s="14"/>
      <c r="EFH2944" s="14"/>
      <c r="EFI2944" s="14"/>
      <c r="EFJ2944" s="14"/>
      <c r="EFK2944" s="14"/>
      <c r="EFL2944" s="14"/>
      <c r="EFM2944" s="14"/>
      <c r="EFN2944" s="14"/>
      <c r="EFO2944" s="14"/>
      <c r="EFP2944" s="14"/>
      <c r="EFQ2944" s="14"/>
      <c r="EFR2944" s="14"/>
      <c r="EFS2944" s="14"/>
      <c r="EFT2944" s="14"/>
      <c r="EFU2944" s="14"/>
      <c r="EFV2944" s="14"/>
      <c r="EFW2944" s="14"/>
      <c r="EFX2944" s="14"/>
      <c r="EFY2944" s="14"/>
      <c r="EFZ2944" s="14"/>
      <c r="EGA2944" s="14"/>
      <c r="EGB2944" s="14"/>
      <c r="EGC2944" s="14"/>
      <c r="EGD2944" s="14"/>
      <c r="EGE2944" s="14"/>
      <c r="EGF2944" s="14"/>
      <c r="EGG2944" s="14"/>
      <c r="EGH2944" s="14"/>
      <c r="EGI2944" s="14"/>
      <c r="EGJ2944" s="14"/>
      <c r="EGK2944" s="14"/>
      <c r="EGL2944" s="14"/>
      <c r="EGM2944" s="14"/>
      <c r="EGN2944" s="14"/>
      <c r="EGO2944" s="14"/>
      <c r="EGP2944" s="14"/>
      <c r="EGQ2944" s="14"/>
      <c r="EGR2944" s="14"/>
      <c r="EGS2944" s="14"/>
      <c r="EGT2944" s="14"/>
      <c r="EGU2944" s="14"/>
      <c r="EGV2944" s="14"/>
      <c r="EGW2944" s="14"/>
      <c r="EGX2944" s="14"/>
      <c r="EGY2944" s="14"/>
      <c r="EGZ2944" s="14"/>
      <c r="EHA2944" s="14"/>
      <c r="EHB2944" s="14"/>
      <c r="EHC2944" s="14"/>
      <c r="EHD2944" s="14"/>
      <c r="EHE2944" s="14"/>
      <c r="EHF2944" s="14"/>
      <c r="EHG2944" s="14"/>
      <c r="EHH2944" s="14"/>
      <c r="EHI2944" s="14"/>
      <c r="EHJ2944" s="14"/>
      <c r="EHK2944" s="14"/>
      <c r="EHL2944" s="14"/>
      <c r="EHM2944" s="14"/>
      <c r="EHN2944" s="14"/>
      <c r="EHO2944" s="14"/>
      <c r="EHP2944" s="14"/>
      <c r="EHQ2944" s="14"/>
      <c r="EHR2944" s="14"/>
      <c r="EHS2944" s="14"/>
      <c r="EHT2944" s="14"/>
      <c r="EHU2944" s="14"/>
      <c r="EHV2944" s="14"/>
      <c r="EHW2944" s="14"/>
      <c r="EHX2944" s="14"/>
      <c r="EHY2944" s="14"/>
      <c r="EHZ2944" s="14"/>
      <c r="EIA2944" s="14"/>
      <c r="EIB2944" s="14"/>
      <c r="EIC2944" s="14"/>
      <c r="EID2944" s="14"/>
      <c r="EIE2944" s="14"/>
      <c r="EIF2944" s="14"/>
      <c r="EIG2944" s="14"/>
      <c r="EIH2944" s="14"/>
      <c r="EII2944" s="14"/>
      <c r="EIJ2944" s="14"/>
      <c r="EIK2944" s="14"/>
      <c r="EIL2944" s="14"/>
      <c r="EIM2944" s="14"/>
      <c r="EIN2944" s="14"/>
      <c r="EIO2944" s="14"/>
      <c r="EIP2944" s="14"/>
      <c r="EIQ2944" s="14"/>
      <c r="EIR2944" s="14"/>
      <c r="EIS2944" s="14"/>
      <c r="EIT2944" s="14"/>
      <c r="EIU2944" s="14"/>
      <c r="EIV2944" s="14"/>
      <c r="EIW2944" s="14"/>
      <c r="EIX2944" s="14"/>
      <c r="EIY2944" s="14"/>
      <c r="EIZ2944" s="14"/>
      <c r="EJA2944" s="14"/>
      <c r="EJB2944" s="14"/>
      <c r="EJC2944" s="14"/>
      <c r="EJD2944" s="14"/>
      <c r="EJE2944" s="14"/>
      <c r="EJF2944" s="14"/>
      <c r="EJG2944" s="14"/>
      <c r="EJH2944" s="14"/>
      <c r="EJI2944" s="14"/>
      <c r="EJJ2944" s="14"/>
      <c r="EJK2944" s="14"/>
      <c r="EJL2944" s="14"/>
      <c r="EJM2944" s="14"/>
      <c r="EJN2944" s="14"/>
      <c r="EJO2944" s="14"/>
      <c r="EJP2944" s="14"/>
      <c r="EJQ2944" s="14"/>
      <c r="EJR2944" s="14"/>
      <c r="EJS2944" s="14"/>
      <c r="EJT2944" s="14"/>
      <c r="EJU2944" s="14"/>
      <c r="EJV2944" s="14"/>
      <c r="EJW2944" s="14"/>
      <c r="EJX2944" s="14"/>
      <c r="EJY2944" s="14"/>
      <c r="EJZ2944" s="14"/>
      <c r="EKA2944" s="14"/>
      <c r="EKB2944" s="14"/>
      <c r="EKC2944" s="14"/>
      <c r="EKD2944" s="14"/>
      <c r="EKE2944" s="14"/>
      <c r="EKF2944" s="14"/>
      <c r="EKG2944" s="14"/>
      <c r="EKH2944" s="14"/>
      <c r="EKI2944" s="14"/>
      <c r="EKJ2944" s="14"/>
      <c r="EKK2944" s="14"/>
      <c r="EKL2944" s="14"/>
      <c r="EKM2944" s="14"/>
      <c r="EKN2944" s="14"/>
      <c r="EKO2944" s="14"/>
      <c r="EKP2944" s="14"/>
      <c r="EKQ2944" s="14"/>
      <c r="EKR2944" s="14"/>
      <c r="EKS2944" s="14"/>
      <c r="EKT2944" s="14"/>
      <c r="EKU2944" s="14"/>
      <c r="EKV2944" s="14"/>
      <c r="EKW2944" s="14"/>
      <c r="EKX2944" s="14"/>
      <c r="EKY2944" s="14"/>
      <c r="EKZ2944" s="14"/>
      <c r="ELA2944" s="14"/>
      <c r="ELB2944" s="14"/>
      <c r="ELC2944" s="14"/>
      <c r="ELD2944" s="14"/>
      <c r="ELE2944" s="14"/>
      <c r="ELF2944" s="14"/>
      <c r="ELG2944" s="14"/>
      <c r="ELH2944" s="14"/>
      <c r="ELI2944" s="14"/>
      <c r="ELJ2944" s="14"/>
      <c r="ELK2944" s="14"/>
      <c r="ELL2944" s="14"/>
      <c r="ELM2944" s="14"/>
      <c r="ELN2944" s="14"/>
      <c r="ELO2944" s="14"/>
      <c r="ELP2944" s="14"/>
      <c r="ELQ2944" s="14"/>
      <c r="ELR2944" s="14"/>
      <c r="ELS2944" s="14"/>
      <c r="ELT2944" s="14"/>
      <c r="ELU2944" s="14"/>
      <c r="ELV2944" s="14"/>
      <c r="ELW2944" s="14"/>
      <c r="ELX2944" s="14"/>
      <c r="ELY2944" s="14"/>
      <c r="ELZ2944" s="14"/>
      <c r="EMA2944" s="14"/>
      <c r="EMB2944" s="14"/>
      <c r="EMC2944" s="14"/>
      <c r="EMD2944" s="14"/>
      <c r="EME2944" s="14"/>
      <c r="EMF2944" s="14"/>
      <c r="EMG2944" s="14"/>
      <c r="EMH2944" s="14"/>
      <c r="EMI2944" s="14"/>
      <c r="EMJ2944" s="14"/>
      <c r="EMK2944" s="14"/>
      <c r="EML2944" s="14"/>
      <c r="EMM2944" s="14"/>
      <c r="EMN2944" s="14"/>
      <c r="EMO2944" s="14"/>
      <c r="EMP2944" s="14"/>
      <c r="EMQ2944" s="14"/>
      <c r="EMR2944" s="14"/>
      <c r="EMS2944" s="14"/>
      <c r="EMT2944" s="14"/>
      <c r="EMU2944" s="14"/>
      <c r="EMV2944" s="14"/>
      <c r="EMW2944" s="14"/>
      <c r="EMX2944" s="14"/>
      <c r="EMY2944" s="14"/>
      <c r="EMZ2944" s="14"/>
      <c r="ENA2944" s="14"/>
      <c r="ENB2944" s="14"/>
      <c r="ENC2944" s="14"/>
      <c r="END2944" s="14"/>
      <c r="ENE2944" s="14"/>
      <c r="ENF2944" s="14"/>
      <c r="ENG2944" s="14"/>
      <c r="ENH2944" s="14"/>
      <c r="ENI2944" s="14"/>
      <c r="ENJ2944" s="14"/>
      <c r="ENK2944" s="14"/>
      <c r="ENL2944" s="14"/>
      <c r="ENM2944" s="14"/>
      <c r="ENN2944" s="14"/>
      <c r="ENO2944" s="14"/>
      <c r="ENP2944" s="14"/>
      <c r="ENQ2944" s="14"/>
      <c r="ENR2944" s="14"/>
      <c r="ENS2944" s="14"/>
      <c r="ENT2944" s="14"/>
      <c r="ENU2944" s="14"/>
      <c r="ENV2944" s="14"/>
      <c r="ENW2944" s="14"/>
      <c r="ENX2944" s="14"/>
      <c r="ENY2944" s="14"/>
      <c r="ENZ2944" s="14"/>
      <c r="EOA2944" s="14"/>
      <c r="EOB2944" s="14"/>
      <c r="EOC2944" s="14"/>
      <c r="EOD2944" s="14"/>
      <c r="EOE2944" s="14"/>
      <c r="EOF2944" s="14"/>
      <c r="EOG2944" s="14"/>
      <c r="EOH2944" s="14"/>
      <c r="EOI2944" s="14"/>
      <c r="EOJ2944" s="14"/>
      <c r="EOK2944" s="14"/>
      <c r="EOL2944" s="14"/>
      <c r="EOM2944" s="14"/>
      <c r="EON2944" s="14"/>
      <c r="EOO2944" s="14"/>
      <c r="EOP2944" s="14"/>
      <c r="EOQ2944" s="14"/>
      <c r="EOR2944" s="14"/>
      <c r="EOS2944" s="14"/>
      <c r="EOT2944" s="14"/>
      <c r="EOU2944" s="14"/>
      <c r="EOV2944" s="14"/>
      <c r="EOW2944" s="14"/>
      <c r="EOX2944" s="14"/>
      <c r="EOY2944" s="14"/>
      <c r="EOZ2944" s="14"/>
      <c r="EPA2944" s="14"/>
      <c r="EPB2944" s="14"/>
      <c r="EPC2944" s="14"/>
      <c r="EPD2944" s="14"/>
      <c r="EPE2944" s="14"/>
      <c r="EPF2944" s="14"/>
      <c r="EPG2944" s="14"/>
      <c r="EPH2944" s="14"/>
      <c r="EPI2944" s="14"/>
      <c r="EPJ2944" s="14"/>
      <c r="EPK2944" s="14"/>
      <c r="EPL2944" s="14"/>
      <c r="EPM2944" s="14"/>
      <c r="EPN2944" s="14"/>
      <c r="EPO2944" s="14"/>
      <c r="EPP2944" s="14"/>
      <c r="EPQ2944" s="14"/>
      <c r="EPR2944" s="14"/>
      <c r="EPS2944" s="14"/>
      <c r="EPT2944" s="14"/>
      <c r="EPU2944" s="14"/>
      <c r="EPV2944" s="14"/>
      <c r="EPW2944" s="14"/>
      <c r="EPX2944" s="14"/>
      <c r="EPY2944" s="14"/>
      <c r="EPZ2944" s="14"/>
      <c r="EQA2944" s="14"/>
      <c r="EQB2944" s="14"/>
      <c r="EQC2944" s="14"/>
      <c r="EQD2944" s="14"/>
      <c r="EQE2944" s="14"/>
      <c r="EQF2944" s="14"/>
      <c r="EQG2944" s="14"/>
      <c r="EQH2944" s="14"/>
      <c r="EQI2944" s="14"/>
      <c r="EQJ2944" s="14"/>
      <c r="EQK2944" s="14"/>
      <c r="EQL2944" s="14"/>
      <c r="EQM2944" s="14"/>
      <c r="EQN2944" s="14"/>
      <c r="EQO2944" s="14"/>
      <c r="EQP2944" s="14"/>
      <c r="EQQ2944" s="14"/>
      <c r="EQR2944" s="14"/>
      <c r="EQS2944" s="14"/>
      <c r="EQT2944" s="14"/>
      <c r="EQU2944" s="14"/>
      <c r="EQV2944" s="14"/>
      <c r="EQW2944" s="14"/>
      <c r="EQX2944" s="14"/>
      <c r="EQY2944" s="14"/>
      <c r="EQZ2944" s="14"/>
      <c r="ERA2944" s="14"/>
      <c r="ERB2944" s="14"/>
      <c r="ERC2944" s="14"/>
      <c r="ERD2944" s="14"/>
      <c r="ERE2944" s="14"/>
      <c r="ERF2944" s="14"/>
      <c r="ERG2944" s="14"/>
      <c r="ERH2944" s="14"/>
      <c r="ERI2944" s="14"/>
      <c r="ERJ2944" s="14"/>
      <c r="ERK2944" s="14"/>
      <c r="ERL2944" s="14"/>
      <c r="ERM2944" s="14"/>
      <c r="ERN2944" s="14"/>
      <c r="ERO2944" s="14"/>
      <c r="ERP2944" s="14"/>
      <c r="ERQ2944" s="14"/>
      <c r="ERR2944" s="14"/>
      <c r="ERS2944" s="14"/>
      <c r="ERT2944" s="14"/>
      <c r="ERU2944" s="14"/>
      <c r="ERV2944" s="14"/>
      <c r="ERW2944" s="14"/>
      <c r="ERX2944" s="14"/>
      <c r="ERY2944" s="14"/>
      <c r="ERZ2944" s="14"/>
      <c r="ESA2944" s="14"/>
      <c r="ESB2944" s="14"/>
      <c r="ESC2944" s="14"/>
      <c r="ESD2944" s="14"/>
      <c r="ESE2944" s="14"/>
      <c r="ESF2944" s="14"/>
      <c r="ESG2944" s="14"/>
      <c r="ESH2944" s="14"/>
      <c r="ESI2944" s="14"/>
      <c r="ESJ2944" s="14"/>
      <c r="ESK2944" s="14"/>
      <c r="ESL2944" s="14"/>
      <c r="ESM2944" s="14"/>
      <c r="ESN2944" s="14"/>
      <c r="ESO2944" s="14"/>
      <c r="ESP2944" s="14"/>
      <c r="ESQ2944" s="14"/>
      <c r="ESR2944" s="14"/>
      <c r="ESS2944" s="14"/>
      <c r="EST2944" s="14"/>
      <c r="ESU2944" s="14"/>
      <c r="ESV2944" s="14"/>
      <c r="ESW2944" s="14"/>
      <c r="ESX2944" s="14"/>
      <c r="ESY2944" s="14"/>
      <c r="ESZ2944" s="14"/>
      <c r="ETA2944" s="14"/>
      <c r="ETB2944" s="14"/>
      <c r="ETC2944" s="14"/>
      <c r="ETD2944" s="14"/>
      <c r="ETE2944" s="14"/>
      <c r="ETF2944" s="14"/>
      <c r="ETG2944" s="14"/>
      <c r="ETH2944" s="14"/>
      <c r="ETI2944" s="14"/>
      <c r="ETJ2944" s="14"/>
      <c r="ETK2944" s="14"/>
      <c r="ETL2944" s="14"/>
      <c r="ETM2944" s="14"/>
      <c r="ETN2944" s="14"/>
      <c r="ETO2944" s="14"/>
      <c r="ETP2944" s="14"/>
      <c r="ETQ2944" s="14"/>
      <c r="ETR2944" s="14"/>
      <c r="ETS2944" s="14"/>
      <c r="ETT2944" s="14"/>
      <c r="ETU2944" s="14"/>
      <c r="ETV2944" s="14"/>
      <c r="ETW2944" s="14"/>
      <c r="ETX2944" s="14"/>
      <c r="ETY2944" s="14"/>
      <c r="ETZ2944" s="14"/>
      <c r="EUA2944" s="14"/>
      <c r="EUB2944" s="14"/>
      <c r="EUC2944" s="14"/>
      <c r="EUD2944" s="14"/>
      <c r="EUE2944" s="14"/>
      <c r="EUF2944" s="14"/>
      <c r="EUG2944" s="14"/>
      <c r="EUH2944" s="14"/>
      <c r="EUI2944" s="14"/>
      <c r="EUJ2944" s="14"/>
      <c r="EUK2944" s="14"/>
      <c r="EUL2944" s="14"/>
      <c r="EUM2944" s="14"/>
      <c r="EUN2944" s="14"/>
      <c r="EUO2944" s="14"/>
      <c r="EUP2944" s="14"/>
      <c r="EUQ2944" s="14"/>
      <c r="EUR2944" s="14"/>
      <c r="EUS2944" s="14"/>
      <c r="EUT2944" s="14"/>
      <c r="EUU2944" s="14"/>
      <c r="EUV2944" s="14"/>
      <c r="EUW2944" s="14"/>
      <c r="EUX2944" s="14"/>
      <c r="EUY2944" s="14"/>
      <c r="EUZ2944" s="14"/>
      <c r="EVA2944" s="14"/>
      <c r="EVB2944" s="14"/>
      <c r="EVC2944" s="14"/>
      <c r="EVD2944" s="14"/>
      <c r="EVE2944" s="14"/>
      <c r="EVF2944" s="14"/>
      <c r="EVG2944" s="14"/>
      <c r="EVH2944" s="14"/>
      <c r="EVI2944" s="14"/>
      <c r="EVJ2944" s="14"/>
      <c r="EVK2944" s="14"/>
      <c r="EVL2944" s="14"/>
      <c r="EVM2944" s="14"/>
      <c r="EVN2944" s="14"/>
      <c r="EVO2944" s="14"/>
      <c r="EVP2944" s="14"/>
      <c r="EVQ2944" s="14"/>
      <c r="EVR2944" s="14"/>
      <c r="EVS2944" s="14"/>
      <c r="EVT2944" s="14"/>
      <c r="EVU2944" s="14"/>
      <c r="EVV2944" s="14"/>
      <c r="EVW2944" s="14"/>
      <c r="EVX2944" s="14"/>
      <c r="EVY2944" s="14"/>
      <c r="EVZ2944" s="14"/>
      <c r="EWA2944" s="14"/>
      <c r="EWB2944" s="14"/>
      <c r="EWC2944" s="14"/>
      <c r="EWD2944" s="14"/>
      <c r="EWE2944" s="14"/>
      <c r="EWF2944" s="14"/>
      <c r="EWG2944" s="14"/>
      <c r="EWH2944" s="14"/>
      <c r="EWI2944" s="14"/>
      <c r="EWJ2944" s="14"/>
      <c r="EWK2944" s="14"/>
      <c r="EWL2944" s="14"/>
      <c r="EWM2944" s="14"/>
      <c r="EWN2944" s="14"/>
      <c r="EWO2944" s="14"/>
      <c r="EWP2944" s="14"/>
      <c r="EWQ2944" s="14"/>
      <c r="EWR2944" s="14"/>
      <c r="EWS2944" s="14"/>
      <c r="EWT2944" s="14"/>
      <c r="EWU2944" s="14"/>
      <c r="EWV2944" s="14"/>
      <c r="EWW2944" s="14"/>
      <c r="EWX2944" s="14"/>
      <c r="EWY2944" s="14"/>
      <c r="EWZ2944" s="14"/>
      <c r="EXA2944" s="14"/>
      <c r="EXB2944" s="14"/>
      <c r="EXC2944" s="14"/>
      <c r="EXD2944" s="14"/>
      <c r="EXE2944" s="14"/>
      <c r="EXF2944" s="14"/>
      <c r="EXG2944" s="14"/>
      <c r="EXH2944" s="14"/>
      <c r="EXI2944" s="14"/>
      <c r="EXJ2944" s="14"/>
      <c r="EXK2944" s="14"/>
      <c r="EXL2944" s="14"/>
      <c r="EXM2944" s="14"/>
      <c r="EXN2944" s="14"/>
      <c r="EXO2944" s="14"/>
      <c r="EXP2944" s="14"/>
      <c r="EXQ2944" s="14"/>
      <c r="EXR2944" s="14"/>
      <c r="EXS2944" s="14"/>
      <c r="EXT2944" s="14"/>
      <c r="EXU2944" s="14"/>
      <c r="EXV2944" s="14"/>
      <c r="EXW2944" s="14"/>
      <c r="EXX2944" s="14"/>
      <c r="EXY2944" s="14"/>
      <c r="EXZ2944" s="14"/>
      <c r="EYA2944" s="14"/>
      <c r="EYB2944" s="14"/>
      <c r="EYC2944" s="14"/>
      <c r="EYD2944" s="14"/>
      <c r="EYE2944" s="14"/>
      <c r="EYF2944" s="14"/>
      <c r="EYG2944" s="14"/>
      <c r="EYH2944" s="14"/>
      <c r="EYI2944" s="14"/>
      <c r="EYJ2944" s="14"/>
      <c r="EYK2944" s="14"/>
      <c r="EYL2944" s="14"/>
      <c r="EYM2944" s="14"/>
      <c r="EYN2944" s="14"/>
      <c r="EYO2944" s="14"/>
      <c r="EYP2944" s="14"/>
      <c r="EYQ2944" s="14"/>
      <c r="EYR2944" s="14"/>
      <c r="EYS2944" s="14"/>
      <c r="EYT2944" s="14"/>
      <c r="EYU2944" s="14"/>
      <c r="EYV2944" s="14"/>
      <c r="EYW2944" s="14"/>
      <c r="EYX2944" s="14"/>
      <c r="EYY2944" s="14"/>
      <c r="EYZ2944" s="14"/>
      <c r="EZA2944" s="14"/>
      <c r="EZB2944" s="14"/>
      <c r="EZC2944" s="14"/>
      <c r="EZD2944" s="14"/>
      <c r="EZE2944" s="14"/>
      <c r="EZF2944" s="14"/>
      <c r="EZG2944" s="14"/>
      <c r="EZH2944" s="14"/>
      <c r="EZI2944" s="14"/>
      <c r="EZJ2944" s="14"/>
      <c r="EZK2944" s="14"/>
      <c r="EZL2944" s="14"/>
      <c r="EZM2944" s="14"/>
      <c r="EZN2944" s="14"/>
      <c r="EZO2944" s="14"/>
      <c r="EZP2944" s="14"/>
      <c r="EZQ2944" s="14"/>
      <c r="EZR2944" s="14"/>
      <c r="EZS2944" s="14"/>
      <c r="EZT2944" s="14"/>
      <c r="EZU2944" s="14"/>
      <c r="EZV2944" s="14"/>
      <c r="EZW2944" s="14"/>
      <c r="EZX2944" s="14"/>
      <c r="EZY2944" s="14"/>
      <c r="EZZ2944" s="14"/>
      <c r="FAA2944" s="14"/>
      <c r="FAB2944" s="14"/>
      <c r="FAC2944" s="14"/>
      <c r="FAD2944" s="14"/>
      <c r="FAE2944" s="14"/>
      <c r="FAF2944" s="14"/>
      <c r="FAG2944" s="14"/>
      <c r="FAH2944" s="14"/>
      <c r="FAI2944" s="14"/>
      <c r="FAJ2944" s="14"/>
      <c r="FAK2944" s="14"/>
      <c r="FAL2944" s="14"/>
      <c r="FAM2944" s="14"/>
      <c r="FAN2944" s="14"/>
      <c r="FAO2944" s="14"/>
      <c r="FAP2944" s="14"/>
      <c r="FAQ2944" s="14"/>
      <c r="FAR2944" s="14"/>
      <c r="FAS2944" s="14"/>
      <c r="FAT2944" s="14"/>
      <c r="FAU2944" s="14"/>
      <c r="FAV2944" s="14"/>
      <c r="FAW2944" s="14"/>
      <c r="FAX2944" s="14"/>
      <c r="FAY2944" s="14"/>
      <c r="FAZ2944" s="14"/>
      <c r="FBA2944" s="14"/>
      <c r="FBB2944" s="14"/>
      <c r="FBC2944" s="14"/>
      <c r="FBD2944" s="14"/>
      <c r="FBE2944" s="14"/>
      <c r="FBF2944" s="14"/>
      <c r="FBG2944" s="14"/>
      <c r="FBH2944" s="14"/>
      <c r="FBI2944" s="14"/>
      <c r="FBJ2944" s="14"/>
      <c r="FBK2944" s="14"/>
      <c r="FBL2944" s="14"/>
      <c r="FBM2944" s="14"/>
      <c r="FBN2944" s="14"/>
      <c r="FBO2944" s="14"/>
      <c r="FBP2944" s="14"/>
      <c r="FBQ2944" s="14"/>
      <c r="FBR2944" s="14"/>
      <c r="FBS2944" s="14"/>
      <c r="FBT2944" s="14"/>
      <c r="FBU2944" s="14"/>
      <c r="FBV2944" s="14"/>
      <c r="FBW2944" s="14"/>
      <c r="FBX2944" s="14"/>
      <c r="FBY2944" s="14"/>
      <c r="FBZ2944" s="14"/>
      <c r="FCA2944" s="14"/>
      <c r="FCB2944" s="14"/>
      <c r="FCC2944" s="14"/>
      <c r="FCD2944" s="14"/>
      <c r="FCE2944" s="14"/>
      <c r="FCF2944" s="14"/>
      <c r="FCG2944" s="14"/>
      <c r="FCH2944" s="14"/>
      <c r="FCI2944" s="14"/>
      <c r="FCJ2944" s="14"/>
      <c r="FCK2944" s="14"/>
      <c r="FCL2944" s="14"/>
      <c r="FCM2944" s="14"/>
      <c r="FCN2944" s="14"/>
      <c r="FCO2944" s="14"/>
      <c r="FCP2944" s="14"/>
      <c r="FCQ2944" s="14"/>
      <c r="FCR2944" s="14"/>
      <c r="FCS2944" s="14"/>
      <c r="FCT2944" s="14"/>
      <c r="FCU2944" s="14"/>
      <c r="FCV2944" s="14"/>
      <c r="FCW2944" s="14"/>
      <c r="FCX2944" s="14"/>
      <c r="FCY2944" s="14"/>
      <c r="FCZ2944" s="14"/>
      <c r="FDA2944" s="14"/>
      <c r="FDB2944" s="14"/>
      <c r="FDC2944" s="14"/>
      <c r="FDD2944" s="14"/>
      <c r="FDE2944" s="14"/>
      <c r="FDF2944" s="14"/>
      <c r="FDG2944" s="14"/>
      <c r="FDH2944" s="14"/>
      <c r="FDI2944" s="14"/>
      <c r="FDJ2944" s="14"/>
      <c r="FDK2944" s="14"/>
      <c r="FDL2944" s="14"/>
      <c r="FDM2944" s="14"/>
      <c r="FDN2944" s="14"/>
      <c r="FDO2944" s="14"/>
      <c r="FDP2944" s="14"/>
      <c r="FDQ2944" s="14"/>
      <c r="FDR2944" s="14"/>
      <c r="FDS2944" s="14"/>
      <c r="FDT2944" s="14"/>
      <c r="FDU2944" s="14"/>
      <c r="FDV2944" s="14"/>
      <c r="FDW2944" s="14"/>
      <c r="FDX2944" s="14"/>
      <c r="FDY2944" s="14"/>
      <c r="FDZ2944" s="14"/>
      <c r="FEA2944" s="14"/>
      <c r="FEB2944" s="14"/>
      <c r="FEC2944" s="14"/>
      <c r="FED2944" s="14"/>
      <c r="FEE2944" s="14"/>
      <c r="FEF2944" s="14"/>
      <c r="FEG2944" s="14"/>
      <c r="FEH2944" s="14"/>
      <c r="FEI2944" s="14"/>
      <c r="FEJ2944" s="14"/>
      <c r="FEK2944" s="14"/>
      <c r="FEL2944" s="14"/>
      <c r="FEM2944" s="14"/>
      <c r="FEN2944" s="14"/>
      <c r="FEO2944" s="14"/>
      <c r="FEP2944" s="14"/>
      <c r="FEQ2944" s="14"/>
      <c r="FER2944" s="14"/>
      <c r="FES2944" s="14"/>
      <c r="FET2944" s="14"/>
      <c r="FEU2944" s="14"/>
      <c r="FEV2944" s="14"/>
      <c r="FEW2944" s="14"/>
      <c r="FEX2944" s="14"/>
      <c r="FEY2944" s="14"/>
      <c r="FEZ2944" s="14"/>
      <c r="FFA2944" s="14"/>
      <c r="FFB2944" s="14"/>
      <c r="FFC2944" s="14"/>
      <c r="FFD2944" s="14"/>
      <c r="FFE2944" s="14"/>
      <c r="FFF2944" s="14"/>
      <c r="FFG2944" s="14"/>
      <c r="FFH2944" s="14"/>
      <c r="FFI2944" s="14"/>
      <c r="FFJ2944" s="14"/>
      <c r="FFK2944" s="14"/>
      <c r="FFL2944" s="14"/>
      <c r="FFM2944" s="14"/>
      <c r="FFN2944" s="14"/>
      <c r="FFO2944" s="14"/>
      <c r="FFP2944" s="14"/>
      <c r="FFQ2944" s="14"/>
      <c r="FFR2944" s="14"/>
      <c r="FFS2944" s="14"/>
      <c r="FFT2944" s="14"/>
      <c r="FFU2944" s="14"/>
      <c r="FFV2944" s="14"/>
      <c r="FFW2944" s="14"/>
      <c r="FFX2944" s="14"/>
      <c r="FFY2944" s="14"/>
      <c r="FFZ2944" s="14"/>
      <c r="FGA2944" s="14"/>
      <c r="FGB2944" s="14"/>
      <c r="FGC2944" s="14"/>
      <c r="FGD2944" s="14"/>
      <c r="FGE2944" s="14"/>
      <c r="FGF2944" s="14"/>
      <c r="FGG2944" s="14"/>
      <c r="FGH2944" s="14"/>
      <c r="FGI2944" s="14"/>
      <c r="FGJ2944" s="14"/>
      <c r="FGK2944" s="14"/>
      <c r="FGL2944" s="14"/>
      <c r="FGM2944" s="14"/>
      <c r="FGN2944" s="14"/>
      <c r="FGO2944" s="14"/>
      <c r="FGP2944" s="14"/>
      <c r="FGQ2944" s="14"/>
      <c r="FGR2944" s="14"/>
      <c r="FGS2944" s="14"/>
      <c r="FGT2944" s="14"/>
      <c r="FGU2944" s="14"/>
      <c r="FGV2944" s="14"/>
      <c r="FGW2944" s="14"/>
      <c r="FGX2944" s="14"/>
      <c r="FGY2944" s="14"/>
      <c r="FGZ2944" s="14"/>
      <c r="FHA2944" s="14"/>
      <c r="FHB2944" s="14"/>
      <c r="FHC2944" s="14"/>
      <c r="FHD2944" s="14"/>
      <c r="FHE2944" s="14"/>
      <c r="FHF2944" s="14"/>
      <c r="FHG2944" s="14"/>
      <c r="FHH2944" s="14"/>
      <c r="FHI2944" s="14"/>
      <c r="FHJ2944" s="14"/>
      <c r="FHK2944" s="14"/>
      <c r="FHL2944" s="14"/>
      <c r="FHM2944" s="14"/>
      <c r="FHN2944" s="14"/>
      <c r="FHO2944" s="14"/>
      <c r="FHP2944" s="14"/>
      <c r="FHQ2944" s="14"/>
      <c r="FHR2944" s="14"/>
      <c r="FHS2944" s="14"/>
      <c r="FHT2944" s="14"/>
      <c r="FHU2944" s="14"/>
      <c r="FHV2944" s="14"/>
      <c r="FHW2944" s="14"/>
      <c r="FHX2944" s="14"/>
      <c r="FHY2944" s="14"/>
      <c r="FHZ2944" s="14"/>
      <c r="FIA2944" s="14"/>
      <c r="FIB2944" s="14"/>
      <c r="FIC2944" s="14"/>
      <c r="FID2944" s="14"/>
      <c r="FIE2944" s="14"/>
      <c r="FIF2944" s="14"/>
      <c r="FIG2944" s="14"/>
      <c r="FIH2944" s="14"/>
      <c r="FII2944" s="14"/>
      <c r="FIJ2944" s="14"/>
      <c r="FIK2944" s="14"/>
      <c r="FIL2944" s="14"/>
      <c r="FIM2944" s="14"/>
      <c r="FIN2944" s="14"/>
      <c r="FIO2944" s="14"/>
      <c r="FIP2944" s="14"/>
      <c r="FIQ2944" s="14"/>
      <c r="FIR2944" s="14"/>
      <c r="FIS2944" s="14"/>
      <c r="FIT2944" s="14"/>
      <c r="FIU2944" s="14"/>
      <c r="FIV2944" s="14"/>
      <c r="FIW2944" s="14"/>
      <c r="FIX2944" s="14"/>
      <c r="FIY2944" s="14"/>
      <c r="FIZ2944" s="14"/>
      <c r="FJA2944" s="14"/>
      <c r="FJB2944" s="14"/>
      <c r="FJC2944" s="14"/>
      <c r="FJD2944" s="14"/>
      <c r="FJE2944" s="14"/>
      <c r="FJF2944" s="14"/>
      <c r="FJG2944" s="14"/>
      <c r="FJH2944" s="14"/>
      <c r="FJI2944" s="14"/>
      <c r="FJJ2944" s="14"/>
      <c r="FJK2944" s="14"/>
      <c r="FJL2944" s="14"/>
      <c r="FJM2944" s="14"/>
      <c r="FJN2944" s="14"/>
      <c r="FJO2944" s="14"/>
      <c r="FJP2944" s="14"/>
      <c r="FJQ2944" s="14"/>
      <c r="FJR2944" s="14"/>
      <c r="FJS2944" s="14"/>
      <c r="FJT2944" s="14"/>
      <c r="FJU2944" s="14"/>
      <c r="FJV2944" s="14"/>
      <c r="FJW2944" s="14"/>
      <c r="FJX2944" s="14"/>
      <c r="FJY2944" s="14"/>
      <c r="FJZ2944" s="14"/>
      <c r="FKA2944" s="14"/>
      <c r="FKB2944" s="14"/>
      <c r="FKC2944" s="14"/>
      <c r="FKD2944" s="14"/>
      <c r="FKE2944" s="14"/>
      <c r="FKF2944" s="14"/>
      <c r="FKG2944" s="14"/>
      <c r="FKH2944" s="14"/>
      <c r="FKI2944" s="14"/>
      <c r="FKJ2944" s="14"/>
      <c r="FKK2944" s="14"/>
      <c r="FKL2944" s="14"/>
      <c r="FKM2944" s="14"/>
      <c r="FKN2944" s="14"/>
      <c r="FKO2944" s="14"/>
      <c r="FKP2944" s="14"/>
      <c r="FKQ2944" s="14"/>
      <c r="FKR2944" s="14"/>
      <c r="FKS2944" s="14"/>
      <c r="FKT2944" s="14"/>
      <c r="FKU2944" s="14"/>
      <c r="FKV2944" s="14"/>
      <c r="FKW2944" s="14"/>
      <c r="FKX2944" s="14"/>
      <c r="FKY2944" s="14"/>
      <c r="FKZ2944" s="14"/>
      <c r="FLA2944" s="14"/>
      <c r="FLB2944" s="14"/>
      <c r="FLC2944" s="14"/>
      <c r="FLD2944" s="14"/>
      <c r="FLE2944" s="14"/>
      <c r="FLF2944" s="14"/>
      <c r="FLG2944" s="14"/>
      <c r="FLH2944" s="14"/>
      <c r="FLI2944" s="14"/>
      <c r="FLJ2944" s="14"/>
      <c r="FLK2944" s="14"/>
      <c r="FLL2944" s="14"/>
      <c r="FLM2944" s="14"/>
      <c r="FLN2944" s="14"/>
      <c r="FLO2944" s="14"/>
      <c r="FLP2944" s="14"/>
      <c r="FLQ2944" s="14"/>
      <c r="FLR2944" s="14"/>
      <c r="FLS2944" s="14"/>
      <c r="FLT2944" s="14"/>
      <c r="FLU2944" s="14"/>
      <c r="FLV2944" s="14"/>
      <c r="FLW2944" s="14"/>
      <c r="FLX2944" s="14"/>
      <c r="FLY2944" s="14"/>
      <c r="FLZ2944" s="14"/>
      <c r="FMA2944" s="14"/>
      <c r="FMB2944" s="14"/>
      <c r="FMC2944" s="14"/>
      <c r="FMD2944" s="14"/>
      <c r="FME2944" s="14"/>
      <c r="FMF2944" s="14"/>
      <c r="FMG2944" s="14"/>
      <c r="FMH2944" s="14"/>
      <c r="FMI2944" s="14"/>
      <c r="FMJ2944" s="14"/>
      <c r="FMK2944" s="14"/>
      <c r="FML2944" s="14"/>
      <c r="FMM2944" s="14"/>
      <c r="FMN2944" s="14"/>
      <c r="FMO2944" s="14"/>
      <c r="FMP2944" s="14"/>
      <c r="FMQ2944" s="14"/>
      <c r="FMR2944" s="14"/>
      <c r="FMS2944" s="14"/>
      <c r="FMT2944" s="14"/>
      <c r="FMU2944" s="14"/>
      <c r="FMV2944" s="14"/>
      <c r="FMW2944" s="14"/>
      <c r="FMX2944" s="14"/>
      <c r="FMY2944" s="14"/>
      <c r="FMZ2944" s="14"/>
      <c r="FNA2944" s="14"/>
      <c r="FNB2944" s="14"/>
      <c r="FNC2944" s="14"/>
      <c r="FND2944" s="14"/>
      <c r="FNE2944" s="14"/>
      <c r="FNF2944" s="14"/>
      <c r="FNG2944" s="14"/>
      <c r="FNH2944" s="14"/>
      <c r="FNI2944" s="14"/>
      <c r="FNJ2944" s="14"/>
      <c r="FNK2944" s="14"/>
      <c r="FNL2944" s="14"/>
      <c r="FNM2944" s="14"/>
      <c r="FNN2944" s="14"/>
      <c r="FNO2944" s="14"/>
      <c r="FNP2944" s="14"/>
      <c r="FNQ2944" s="14"/>
      <c r="FNR2944" s="14"/>
      <c r="FNS2944" s="14"/>
      <c r="FNT2944" s="14"/>
      <c r="FNU2944" s="14"/>
      <c r="FNV2944" s="14"/>
      <c r="FNW2944" s="14"/>
      <c r="FNX2944" s="14"/>
      <c r="FNY2944" s="14"/>
      <c r="FNZ2944" s="14"/>
      <c r="FOA2944" s="14"/>
      <c r="FOB2944" s="14"/>
      <c r="FOC2944" s="14"/>
      <c r="FOD2944" s="14"/>
      <c r="FOE2944" s="14"/>
      <c r="FOF2944" s="14"/>
      <c r="FOG2944" s="14"/>
      <c r="FOH2944" s="14"/>
      <c r="FOI2944" s="14"/>
      <c r="FOJ2944" s="14"/>
      <c r="FOK2944" s="14"/>
      <c r="FOL2944" s="14"/>
      <c r="FOM2944" s="14"/>
      <c r="FON2944" s="14"/>
      <c r="FOO2944" s="14"/>
      <c r="FOP2944" s="14"/>
      <c r="FOQ2944" s="14"/>
      <c r="FOR2944" s="14"/>
      <c r="FOS2944" s="14"/>
      <c r="FOT2944" s="14"/>
      <c r="FOU2944" s="14"/>
      <c r="FOV2944" s="14"/>
      <c r="FOW2944" s="14"/>
      <c r="FOX2944" s="14"/>
      <c r="FOY2944" s="14"/>
      <c r="FOZ2944" s="14"/>
      <c r="FPA2944" s="14"/>
      <c r="FPB2944" s="14"/>
      <c r="FPC2944" s="14"/>
      <c r="FPD2944" s="14"/>
      <c r="FPE2944" s="14"/>
      <c r="FPF2944" s="14"/>
      <c r="FPG2944" s="14"/>
      <c r="FPH2944" s="14"/>
      <c r="FPI2944" s="14"/>
      <c r="FPJ2944" s="14"/>
      <c r="FPK2944" s="14"/>
      <c r="FPL2944" s="14"/>
      <c r="FPM2944" s="14"/>
      <c r="FPN2944" s="14"/>
      <c r="FPO2944" s="14"/>
      <c r="FPP2944" s="14"/>
      <c r="FPQ2944" s="14"/>
      <c r="FPR2944" s="14"/>
      <c r="FPS2944" s="14"/>
      <c r="FPT2944" s="14"/>
      <c r="FPU2944" s="14"/>
      <c r="FPV2944" s="14"/>
      <c r="FPW2944" s="14"/>
      <c r="FPX2944" s="14"/>
      <c r="FPY2944" s="14"/>
      <c r="FPZ2944" s="14"/>
      <c r="FQA2944" s="14"/>
      <c r="FQB2944" s="14"/>
      <c r="FQC2944" s="14"/>
      <c r="FQD2944" s="14"/>
      <c r="FQE2944" s="14"/>
      <c r="FQF2944" s="14"/>
      <c r="FQG2944" s="14"/>
      <c r="FQH2944" s="14"/>
      <c r="FQI2944" s="14"/>
      <c r="FQJ2944" s="14"/>
      <c r="FQK2944" s="14"/>
      <c r="FQL2944" s="14"/>
      <c r="FQM2944" s="14"/>
      <c r="FQN2944" s="14"/>
      <c r="FQO2944" s="14"/>
      <c r="FQP2944" s="14"/>
      <c r="FQQ2944" s="14"/>
      <c r="FQR2944" s="14"/>
      <c r="FQS2944" s="14"/>
      <c r="FQT2944" s="14"/>
      <c r="FQU2944" s="14"/>
      <c r="FQV2944" s="14"/>
      <c r="FQW2944" s="14"/>
      <c r="FQX2944" s="14"/>
      <c r="FQY2944" s="14"/>
      <c r="FQZ2944" s="14"/>
      <c r="FRA2944" s="14"/>
      <c r="FRB2944" s="14"/>
      <c r="FRC2944" s="14"/>
      <c r="FRD2944" s="14"/>
      <c r="FRE2944" s="14"/>
      <c r="FRF2944" s="14"/>
      <c r="FRG2944" s="14"/>
      <c r="FRH2944" s="14"/>
      <c r="FRI2944" s="14"/>
      <c r="FRJ2944" s="14"/>
      <c r="FRK2944" s="14"/>
      <c r="FRL2944" s="14"/>
      <c r="FRM2944" s="14"/>
      <c r="FRN2944" s="14"/>
      <c r="FRO2944" s="14"/>
      <c r="FRP2944" s="14"/>
      <c r="FRQ2944" s="14"/>
      <c r="FRR2944" s="14"/>
      <c r="FRS2944" s="14"/>
      <c r="FRT2944" s="14"/>
      <c r="FRU2944" s="14"/>
      <c r="FRV2944" s="14"/>
      <c r="FRW2944" s="14"/>
      <c r="FRX2944" s="14"/>
      <c r="FRY2944" s="14"/>
      <c r="FRZ2944" s="14"/>
      <c r="FSA2944" s="14"/>
      <c r="FSB2944" s="14"/>
      <c r="FSC2944" s="14"/>
      <c r="FSD2944" s="14"/>
      <c r="FSE2944" s="14"/>
      <c r="FSF2944" s="14"/>
      <c r="FSG2944" s="14"/>
      <c r="FSH2944" s="14"/>
      <c r="FSI2944" s="14"/>
      <c r="FSJ2944" s="14"/>
      <c r="FSK2944" s="14"/>
      <c r="FSL2944" s="14"/>
      <c r="FSM2944" s="14"/>
      <c r="FSN2944" s="14"/>
      <c r="FSO2944" s="14"/>
      <c r="FSP2944" s="14"/>
      <c r="FSQ2944" s="14"/>
      <c r="FSR2944" s="14"/>
      <c r="FSS2944" s="14"/>
      <c r="FST2944" s="14"/>
      <c r="FSU2944" s="14"/>
      <c r="FSV2944" s="14"/>
      <c r="FSW2944" s="14"/>
      <c r="FSX2944" s="14"/>
      <c r="FSY2944" s="14"/>
      <c r="FSZ2944" s="14"/>
      <c r="FTA2944" s="14"/>
      <c r="FTB2944" s="14"/>
      <c r="FTC2944" s="14"/>
      <c r="FTD2944" s="14"/>
      <c r="FTE2944" s="14"/>
      <c r="FTF2944" s="14"/>
      <c r="FTG2944" s="14"/>
      <c r="FTH2944" s="14"/>
      <c r="FTI2944" s="14"/>
      <c r="FTJ2944" s="14"/>
      <c r="FTK2944" s="14"/>
      <c r="FTL2944" s="14"/>
      <c r="FTM2944" s="14"/>
      <c r="FTN2944" s="14"/>
      <c r="FTO2944" s="14"/>
      <c r="FTP2944" s="14"/>
      <c r="FTQ2944" s="14"/>
      <c r="FTR2944" s="14"/>
      <c r="FTS2944" s="14"/>
      <c r="FTT2944" s="14"/>
      <c r="FTU2944" s="14"/>
      <c r="FTV2944" s="14"/>
      <c r="FTW2944" s="14"/>
      <c r="FTX2944" s="14"/>
      <c r="FTY2944" s="14"/>
      <c r="FTZ2944" s="14"/>
      <c r="FUA2944" s="14"/>
      <c r="FUB2944" s="14"/>
      <c r="FUC2944" s="14"/>
      <c r="FUD2944" s="14"/>
      <c r="FUE2944" s="14"/>
      <c r="FUF2944" s="14"/>
      <c r="FUG2944" s="14"/>
      <c r="FUH2944" s="14"/>
      <c r="FUI2944" s="14"/>
      <c r="FUJ2944" s="14"/>
      <c r="FUK2944" s="14"/>
      <c r="FUL2944" s="14"/>
      <c r="FUM2944" s="14"/>
      <c r="FUN2944" s="14"/>
      <c r="FUO2944" s="14"/>
      <c r="FUP2944" s="14"/>
      <c r="FUQ2944" s="14"/>
      <c r="FUR2944" s="14"/>
      <c r="FUS2944" s="14"/>
      <c r="FUT2944" s="14"/>
      <c r="FUU2944" s="14"/>
      <c r="FUV2944" s="14"/>
      <c r="FUW2944" s="14"/>
      <c r="FUX2944" s="14"/>
      <c r="FUY2944" s="14"/>
      <c r="FUZ2944" s="14"/>
      <c r="FVA2944" s="14"/>
      <c r="FVB2944" s="14"/>
      <c r="FVC2944" s="14"/>
      <c r="FVD2944" s="14"/>
      <c r="FVE2944" s="14"/>
      <c r="FVF2944" s="14"/>
      <c r="FVG2944" s="14"/>
      <c r="FVH2944" s="14"/>
      <c r="FVI2944" s="14"/>
      <c r="FVJ2944" s="14"/>
      <c r="FVK2944" s="14"/>
      <c r="FVL2944" s="14"/>
      <c r="FVM2944" s="14"/>
      <c r="FVN2944" s="14"/>
      <c r="FVO2944" s="14"/>
      <c r="FVP2944" s="14"/>
      <c r="FVQ2944" s="14"/>
      <c r="FVR2944" s="14"/>
      <c r="FVS2944" s="14"/>
      <c r="FVT2944" s="14"/>
      <c r="FVU2944" s="14"/>
      <c r="FVV2944" s="14"/>
      <c r="FVW2944" s="14"/>
      <c r="FVX2944" s="14"/>
      <c r="FVY2944" s="14"/>
      <c r="FVZ2944" s="14"/>
      <c r="FWA2944" s="14"/>
      <c r="FWB2944" s="14"/>
      <c r="FWC2944" s="14"/>
      <c r="FWD2944" s="14"/>
      <c r="FWE2944" s="14"/>
      <c r="FWF2944" s="14"/>
      <c r="FWG2944" s="14"/>
      <c r="FWH2944" s="14"/>
      <c r="FWI2944" s="14"/>
      <c r="FWJ2944" s="14"/>
      <c r="FWK2944" s="14"/>
      <c r="FWL2944" s="14"/>
      <c r="FWM2944" s="14"/>
      <c r="FWN2944" s="14"/>
      <c r="FWO2944" s="14"/>
      <c r="FWP2944" s="14"/>
      <c r="FWQ2944" s="14"/>
      <c r="FWR2944" s="14"/>
      <c r="FWS2944" s="14"/>
      <c r="FWT2944" s="14"/>
      <c r="FWU2944" s="14"/>
      <c r="FWV2944" s="14"/>
      <c r="FWW2944" s="14"/>
      <c r="FWX2944" s="14"/>
      <c r="FWY2944" s="14"/>
      <c r="FWZ2944" s="14"/>
      <c r="FXA2944" s="14"/>
      <c r="FXB2944" s="14"/>
      <c r="FXC2944" s="14"/>
      <c r="FXD2944" s="14"/>
      <c r="FXE2944" s="14"/>
      <c r="FXF2944" s="14"/>
      <c r="FXG2944" s="14"/>
      <c r="FXH2944" s="14"/>
      <c r="FXI2944" s="14"/>
      <c r="FXJ2944" s="14"/>
      <c r="FXK2944" s="14"/>
      <c r="FXL2944" s="14"/>
      <c r="FXM2944" s="14"/>
      <c r="FXN2944" s="14"/>
      <c r="FXO2944" s="14"/>
      <c r="FXP2944" s="14"/>
      <c r="FXQ2944" s="14"/>
      <c r="FXR2944" s="14"/>
      <c r="FXS2944" s="14"/>
      <c r="FXT2944" s="14"/>
      <c r="FXU2944" s="14"/>
      <c r="FXV2944" s="14"/>
      <c r="FXW2944" s="14"/>
      <c r="FXX2944" s="14"/>
      <c r="FXY2944" s="14"/>
      <c r="FXZ2944" s="14"/>
      <c r="FYA2944" s="14"/>
      <c r="FYB2944" s="14"/>
      <c r="FYC2944" s="14"/>
      <c r="FYD2944" s="14"/>
      <c r="FYE2944" s="14"/>
      <c r="FYF2944" s="14"/>
      <c r="FYG2944" s="14"/>
      <c r="FYH2944" s="14"/>
      <c r="FYI2944" s="14"/>
      <c r="FYJ2944" s="14"/>
      <c r="FYK2944" s="14"/>
      <c r="FYL2944" s="14"/>
      <c r="FYM2944" s="14"/>
      <c r="FYN2944" s="14"/>
      <c r="FYO2944" s="14"/>
      <c r="FYP2944" s="14"/>
      <c r="FYQ2944" s="14"/>
      <c r="FYR2944" s="14"/>
      <c r="FYS2944" s="14"/>
      <c r="FYT2944" s="14"/>
      <c r="FYU2944" s="14"/>
      <c r="FYV2944" s="14"/>
      <c r="FYW2944" s="14"/>
      <c r="FYX2944" s="14"/>
      <c r="FYY2944" s="14"/>
      <c r="FYZ2944" s="14"/>
      <c r="FZA2944" s="14"/>
      <c r="FZB2944" s="14"/>
      <c r="FZC2944" s="14"/>
      <c r="FZD2944" s="14"/>
      <c r="FZE2944" s="14"/>
      <c r="FZF2944" s="14"/>
      <c r="FZG2944" s="14"/>
      <c r="FZH2944" s="14"/>
      <c r="FZI2944" s="14"/>
      <c r="FZJ2944" s="14"/>
      <c r="FZK2944" s="14"/>
      <c r="FZL2944" s="14"/>
      <c r="FZM2944" s="14"/>
      <c r="FZN2944" s="14"/>
      <c r="FZO2944" s="14"/>
      <c r="FZP2944" s="14"/>
      <c r="FZQ2944" s="14"/>
      <c r="FZR2944" s="14"/>
      <c r="FZS2944" s="14"/>
      <c r="FZT2944" s="14"/>
      <c r="FZU2944" s="14"/>
      <c r="FZV2944" s="14"/>
      <c r="FZW2944" s="14"/>
      <c r="FZX2944" s="14"/>
      <c r="FZY2944" s="14"/>
      <c r="FZZ2944" s="14"/>
      <c r="GAA2944" s="14"/>
      <c r="GAB2944" s="14"/>
      <c r="GAC2944" s="14"/>
      <c r="GAD2944" s="14"/>
      <c r="GAE2944" s="14"/>
      <c r="GAF2944" s="14"/>
      <c r="GAG2944" s="14"/>
      <c r="GAH2944" s="14"/>
      <c r="GAI2944" s="14"/>
      <c r="GAJ2944" s="14"/>
      <c r="GAK2944" s="14"/>
      <c r="GAL2944" s="14"/>
      <c r="GAM2944" s="14"/>
      <c r="GAN2944" s="14"/>
      <c r="GAO2944" s="14"/>
      <c r="GAP2944" s="14"/>
      <c r="GAQ2944" s="14"/>
      <c r="GAR2944" s="14"/>
      <c r="GAS2944" s="14"/>
      <c r="GAT2944" s="14"/>
      <c r="GAU2944" s="14"/>
      <c r="GAV2944" s="14"/>
      <c r="GAW2944" s="14"/>
      <c r="GAX2944" s="14"/>
      <c r="GAY2944" s="14"/>
      <c r="GAZ2944" s="14"/>
      <c r="GBA2944" s="14"/>
      <c r="GBB2944" s="14"/>
      <c r="GBC2944" s="14"/>
      <c r="GBD2944" s="14"/>
      <c r="GBE2944" s="14"/>
      <c r="GBF2944" s="14"/>
      <c r="GBG2944" s="14"/>
      <c r="GBH2944" s="14"/>
      <c r="GBI2944" s="14"/>
      <c r="GBJ2944" s="14"/>
      <c r="GBK2944" s="14"/>
      <c r="GBL2944" s="14"/>
      <c r="GBM2944" s="14"/>
      <c r="GBN2944" s="14"/>
      <c r="GBO2944" s="14"/>
      <c r="GBP2944" s="14"/>
      <c r="GBQ2944" s="14"/>
      <c r="GBR2944" s="14"/>
      <c r="GBS2944" s="14"/>
      <c r="GBT2944" s="14"/>
      <c r="GBU2944" s="14"/>
      <c r="GBV2944" s="14"/>
      <c r="GBW2944" s="14"/>
      <c r="GBX2944" s="14"/>
      <c r="GBY2944" s="14"/>
      <c r="GBZ2944" s="14"/>
      <c r="GCA2944" s="14"/>
      <c r="GCB2944" s="14"/>
      <c r="GCC2944" s="14"/>
      <c r="GCD2944" s="14"/>
      <c r="GCE2944" s="14"/>
      <c r="GCF2944" s="14"/>
      <c r="GCG2944" s="14"/>
      <c r="GCH2944" s="14"/>
      <c r="GCI2944" s="14"/>
      <c r="GCJ2944" s="14"/>
      <c r="GCK2944" s="14"/>
      <c r="GCL2944" s="14"/>
      <c r="GCM2944" s="14"/>
      <c r="GCN2944" s="14"/>
      <c r="GCO2944" s="14"/>
      <c r="GCP2944" s="14"/>
      <c r="GCQ2944" s="14"/>
      <c r="GCR2944" s="14"/>
      <c r="GCS2944" s="14"/>
      <c r="GCT2944" s="14"/>
      <c r="GCU2944" s="14"/>
      <c r="GCV2944" s="14"/>
      <c r="GCW2944" s="14"/>
      <c r="GCX2944" s="14"/>
      <c r="GCY2944" s="14"/>
      <c r="GCZ2944" s="14"/>
      <c r="GDA2944" s="14"/>
      <c r="GDB2944" s="14"/>
      <c r="GDC2944" s="14"/>
      <c r="GDD2944" s="14"/>
      <c r="GDE2944" s="14"/>
      <c r="GDF2944" s="14"/>
      <c r="GDG2944" s="14"/>
      <c r="GDH2944" s="14"/>
      <c r="GDI2944" s="14"/>
      <c r="GDJ2944" s="14"/>
      <c r="GDK2944" s="14"/>
      <c r="GDL2944" s="14"/>
      <c r="GDM2944" s="14"/>
      <c r="GDN2944" s="14"/>
      <c r="GDO2944" s="14"/>
      <c r="GDP2944" s="14"/>
      <c r="GDQ2944" s="14"/>
      <c r="GDR2944" s="14"/>
      <c r="GDS2944" s="14"/>
      <c r="GDT2944" s="14"/>
      <c r="GDU2944" s="14"/>
      <c r="GDV2944" s="14"/>
      <c r="GDW2944" s="14"/>
      <c r="GDX2944" s="14"/>
      <c r="GDY2944" s="14"/>
      <c r="GDZ2944" s="14"/>
      <c r="GEA2944" s="14"/>
      <c r="GEB2944" s="14"/>
      <c r="GEC2944" s="14"/>
      <c r="GED2944" s="14"/>
      <c r="GEE2944" s="14"/>
      <c r="GEF2944" s="14"/>
      <c r="GEG2944" s="14"/>
      <c r="GEH2944" s="14"/>
      <c r="GEI2944" s="14"/>
      <c r="GEJ2944" s="14"/>
      <c r="GEK2944" s="14"/>
      <c r="GEL2944" s="14"/>
      <c r="GEM2944" s="14"/>
      <c r="GEN2944" s="14"/>
      <c r="GEO2944" s="14"/>
      <c r="GEP2944" s="14"/>
      <c r="GEQ2944" s="14"/>
      <c r="GER2944" s="14"/>
      <c r="GES2944" s="14"/>
      <c r="GET2944" s="14"/>
      <c r="GEU2944" s="14"/>
      <c r="GEV2944" s="14"/>
      <c r="GEW2944" s="14"/>
      <c r="GEX2944" s="14"/>
      <c r="GEY2944" s="14"/>
      <c r="GEZ2944" s="14"/>
      <c r="GFA2944" s="14"/>
      <c r="GFB2944" s="14"/>
      <c r="GFC2944" s="14"/>
      <c r="GFD2944" s="14"/>
      <c r="GFE2944" s="14"/>
      <c r="GFF2944" s="14"/>
      <c r="GFG2944" s="14"/>
      <c r="GFH2944" s="14"/>
      <c r="GFI2944" s="14"/>
      <c r="GFJ2944" s="14"/>
      <c r="GFK2944" s="14"/>
      <c r="GFL2944" s="14"/>
      <c r="GFM2944" s="14"/>
      <c r="GFN2944" s="14"/>
      <c r="GFO2944" s="14"/>
      <c r="GFP2944" s="14"/>
      <c r="GFQ2944" s="14"/>
      <c r="GFR2944" s="14"/>
      <c r="GFS2944" s="14"/>
      <c r="GFT2944" s="14"/>
      <c r="GFU2944" s="14"/>
      <c r="GFV2944" s="14"/>
      <c r="GFW2944" s="14"/>
      <c r="GFX2944" s="14"/>
      <c r="GFY2944" s="14"/>
      <c r="GFZ2944" s="14"/>
      <c r="GGA2944" s="14"/>
      <c r="GGB2944" s="14"/>
      <c r="GGC2944" s="14"/>
      <c r="GGD2944" s="14"/>
      <c r="GGE2944" s="14"/>
      <c r="GGF2944" s="14"/>
      <c r="GGG2944" s="14"/>
      <c r="GGH2944" s="14"/>
      <c r="GGI2944" s="14"/>
      <c r="GGJ2944" s="14"/>
      <c r="GGK2944" s="14"/>
      <c r="GGL2944" s="14"/>
      <c r="GGM2944" s="14"/>
      <c r="GGN2944" s="14"/>
      <c r="GGO2944" s="14"/>
      <c r="GGP2944" s="14"/>
      <c r="GGQ2944" s="14"/>
      <c r="GGR2944" s="14"/>
      <c r="GGS2944" s="14"/>
      <c r="GGT2944" s="14"/>
      <c r="GGU2944" s="14"/>
      <c r="GGV2944" s="14"/>
      <c r="GGW2944" s="14"/>
      <c r="GGX2944" s="14"/>
      <c r="GGY2944" s="14"/>
      <c r="GGZ2944" s="14"/>
      <c r="GHA2944" s="14"/>
      <c r="GHB2944" s="14"/>
      <c r="GHC2944" s="14"/>
      <c r="GHD2944" s="14"/>
      <c r="GHE2944" s="14"/>
      <c r="GHF2944" s="14"/>
      <c r="GHG2944" s="14"/>
      <c r="GHH2944" s="14"/>
      <c r="GHI2944" s="14"/>
      <c r="GHJ2944" s="14"/>
      <c r="GHK2944" s="14"/>
      <c r="GHL2944" s="14"/>
      <c r="GHM2944" s="14"/>
      <c r="GHN2944" s="14"/>
      <c r="GHO2944" s="14"/>
      <c r="GHP2944" s="14"/>
      <c r="GHQ2944" s="14"/>
      <c r="GHR2944" s="14"/>
      <c r="GHS2944" s="14"/>
      <c r="GHT2944" s="14"/>
      <c r="GHU2944" s="14"/>
      <c r="GHV2944" s="14"/>
      <c r="GHW2944" s="14"/>
      <c r="GHX2944" s="14"/>
      <c r="GHY2944" s="14"/>
      <c r="GHZ2944" s="14"/>
      <c r="GIA2944" s="14"/>
      <c r="GIB2944" s="14"/>
      <c r="GIC2944" s="14"/>
      <c r="GID2944" s="14"/>
      <c r="GIE2944" s="14"/>
      <c r="GIF2944" s="14"/>
      <c r="GIG2944" s="14"/>
      <c r="GIH2944" s="14"/>
      <c r="GII2944" s="14"/>
      <c r="GIJ2944" s="14"/>
      <c r="GIK2944" s="14"/>
      <c r="GIL2944" s="14"/>
      <c r="GIM2944" s="14"/>
      <c r="GIN2944" s="14"/>
      <c r="GIO2944" s="14"/>
      <c r="GIP2944" s="14"/>
      <c r="GIQ2944" s="14"/>
      <c r="GIR2944" s="14"/>
      <c r="GIS2944" s="14"/>
      <c r="GIT2944" s="14"/>
      <c r="GIU2944" s="14"/>
      <c r="GIV2944" s="14"/>
      <c r="GIW2944" s="14"/>
      <c r="GIX2944" s="14"/>
      <c r="GIY2944" s="14"/>
      <c r="GIZ2944" s="14"/>
      <c r="GJA2944" s="14"/>
      <c r="GJB2944" s="14"/>
      <c r="GJC2944" s="14"/>
      <c r="GJD2944" s="14"/>
      <c r="GJE2944" s="14"/>
      <c r="GJF2944" s="14"/>
      <c r="GJG2944" s="14"/>
      <c r="GJH2944" s="14"/>
      <c r="GJI2944" s="14"/>
      <c r="GJJ2944" s="14"/>
      <c r="GJK2944" s="14"/>
      <c r="GJL2944" s="14"/>
      <c r="GJM2944" s="14"/>
      <c r="GJN2944" s="14"/>
      <c r="GJO2944" s="14"/>
      <c r="GJP2944" s="14"/>
      <c r="GJQ2944" s="14"/>
      <c r="GJR2944" s="14"/>
      <c r="GJS2944" s="14"/>
      <c r="GJT2944" s="14"/>
      <c r="GJU2944" s="14"/>
      <c r="GJV2944" s="14"/>
      <c r="GJW2944" s="14"/>
      <c r="GJX2944" s="14"/>
      <c r="GJY2944" s="14"/>
      <c r="GJZ2944" s="14"/>
      <c r="GKA2944" s="14"/>
      <c r="GKB2944" s="14"/>
      <c r="GKC2944" s="14"/>
      <c r="GKD2944" s="14"/>
      <c r="GKE2944" s="14"/>
      <c r="GKF2944" s="14"/>
      <c r="GKG2944" s="14"/>
      <c r="GKH2944" s="14"/>
      <c r="GKI2944" s="14"/>
      <c r="GKJ2944" s="14"/>
      <c r="GKK2944" s="14"/>
      <c r="GKL2944" s="14"/>
      <c r="GKM2944" s="14"/>
      <c r="GKN2944" s="14"/>
      <c r="GKO2944" s="14"/>
      <c r="GKP2944" s="14"/>
      <c r="GKQ2944" s="14"/>
      <c r="GKR2944" s="14"/>
      <c r="GKS2944" s="14"/>
      <c r="GKT2944" s="14"/>
      <c r="GKU2944" s="14"/>
      <c r="GKV2944" s="14"/>
      <c r="GKW2944" s="14"/>
      <c r="GKX2944" s="14"/>
      <c r="GKY2944" s="14"/>
      <c r="GKZ2944" s="14"/>
      <c r="GLA2944" s="14"/>
      <c r="GLB2944" s="14"/>
      <c r="GLC2944" s="14"/>
      <c r="GLD2944" s="14"/>
      <c r="GLE2944" s="14"/>
      <c r="GLF2944" s="14"/>
      <c r="GLG2944" s="14"/>
      <c r="GLH2944" s="14"/>
      <c r="GLI2944" s="14"/>
      <c r="GLJ2944" s="14"/>
      <c r="GLK2944" s="14"/>
      <c r="GLL2944" s="14"/>
      <c r="GLM2944" s="14"/>
      <c r="GLN2944" s="14"/>
      <c r="GLO2944" s="14"/>
      <c r="GLP2944" s="14"/>
      <c r="GLQ2944" s="14"/>
      <c r="GLR2944" s="14"/>
      <c r="GLS2944" s="14"/>
      <c r="GLT2944" s="14"/>
      <c r="GLU2944" s="14"/>
      <c r="GLV2944" s="14"/>
      <c r="GLW2944" s="14"/>
      <c r="GLX2944" s="14"/>
      <c r="GLY2944" s="14"/>
      <c r="GLZ2944" s="14"/>
      <c r="GMA2944" s="14"/>
      <c r="GMB2944" s="14"/>
      <c r="GMC2944" s="14"/>
      <c r="GMD2944" s="14"/>
      <c r="GME2944" s="14"/>
      <c r="GMF2944" s="14"/>
      <c r="GMG2944" s="14"/>
      <c r="GMH2944" s="14"/>
      <c r="GMI2944" s="14"/>
      <c r="GMJ2944" s="14"/>
      <c r="GMK2944" s="14"/>
      <c r="GML2944" s="14"/>
      <c r="GMM2944" s="14"/>
      <c r="GMN2944" s="14"/>
      <c r="GMO2944" s="14"/>
      <c r="GMP2944" s="14"/>
      <c r="GMQ2944" s="14"/>
      <c r="GMR2944" s="14"/>
      <c r="GMS2944" s="14"/>
      <c r="GMT2944" s="14"/>
      <c r="GMU2944" s="14"/>
      <c r="GMV2944" s="14"/>
      <c r="GMW2944" s="14"/>
      <c r="GMX2944" s="14"/>
      <c r="GMY2944" s="14"/>
      <c r="GMZ2944" s="14"/>
      <c r="GNA2944" s="14"/>
      <c r="GNB2944" s="14"/>
      <c r="GNC2944" s="14"/>
      <c r="GND2944" s="14"/>
      <c r="GNE2944" s="14"/>
      <c r="GNF2944" s="14"/>
      <c r="GNG2944" s="14"/>
      <c r="GNH2944" s="14"/>
      <c r="GNI2944" s="14"/>
      <c r="GNJ2944" s="14"/>
      <c r="GNK2944" s="14"/>
      <c r="GNL2944" s="14"/>
      <c r="GNM2944" s="14"/>
      <c r="GNN2944" s="14"/>
      <c r="GNO2944" s="14"/>
      <c r="GNP2944" s="14"/>
      <c r="GNQ2944" s="14"/>
      <c r="GNR2944" s="14"/>
      <c r="GNS2944" s="14"/>
      <c r="GNT2944" s="14"/>
      <c r="GNU2944" s="14"/>
      <c r="GNV2944" s="14"/>
      <c r="GNW2944" s="14"/>
      <c r="GNX2944" s="14"/>
      <c r="GNY2944" s="14"/>
      <c r="GNZ2944" s="14"/>
      <c r="GOA2944" s="14"/>
      <c r="GOB2944" s="14"/>
      <c r="GOC2944" s="14"/>
      <c r="GOD2944" s="14"/>
      <c r="GOE2944" s="14"/>
      <c r="GOF2944" s="14"/>
      <c r="GOG2944" s="14"/>
      <c r="GOH2944" s="14"/>
      <c r="GOI2944" s="14"/>
      <c r="GOJ2944" s="14"/>
      <c r="GOK2944" s="14"/>
      <c r="GOL2944" s="14"/>
      <c r="GOM2944" s="14"/>
      <c r="GON2944" s="14"/>
      <c r="GOO2944" s="14"/>
      <c r="GOP2944" s="14"/>
      <c r="GOQ2944" s="14"/>
      <c r="GOR2944" s="14"/>
      <c r="GOS2944" s="14"/>
      <c r="GOT2944" s="14"/>
      <c r="GOU2944" s="14"/>
      <c r="GOV2944" s="14"/>
      <c r="GOW2944" s="14"/>
      <c r="GOX2944" s="14"/>
      <c r="GOY2944" s="14"/>
      <c r="GOZ2944" s="14"/>
      <c r="GPA2944" s="14"/>
      <c r="GPB2944" s="14"/>
      <c r="GPC2944" s="14"/>
      <c r="GPD2944" s="14"/>
      <c r="GPE2944" s="14"/>
      <c r="GPF2944" s="14"/>
      <c r="GPG2944" s="14"/>
      <c r="GPH2944" s="14"/>
      <c r="GPI2944" s="14"/>
      <c r="GPJ2944" s="14"/>
      <c r="GPK2944" s="14"/>
      <c r="GPL2944" s="14"/>
      <c r="GPM2944" s="14"/>
      <c r="GPN2944" s="14"/>
      <c r="GPO2944" s="14"/>
      <c r="GPP2944" s="14"/>
      <c r="GPQ2944" s="14"/>
      <c r="GPR2944" s="14"/>
      <c r="GPS2944" s="14"/>
      <c r="GPT2944" s="14"/>
      <c r="GPU2944" s="14"/>
      <c r="GPV2944" s="14"/>
      <c r="GPW2944" s="14"/>
      <c r="GPX2944" s="14"/>
      <c r="GPY2944" s="14"/>
      <c r="GPZ2944" s="14"/>
      <c r="GQA2944" s="14"/>
      <c r="GQB2944" s="14"/>
      <c r="GQC2944" s="14"/>
      <c r="GQD2944" s="14"/>
      <c r="GQE2944" s="14"/>
      <c r="GQF2944" s="14"/>
      <c r="GQG2944" s="14"/>
      <c r="GQH2944" s="14"/>
      <c r="GQI2944" s="14"/>
      <c r="GQJ2944" s="14"/>
      <c r="GQK2944" s="14"/>
      <c r="GQL2944" s="14"/>
      <c r="GQM2944" s="14"/>
      <c r="GQN2944" s="14"/>
      <c r="GQO2944" s="14"/>
      <c r="GQP2944" s="14"/>
      <c r="GQQ2944" s="14"/>
      <c r="GQR2944" s="14"/>
      <c r="GQS2944" s="14"/>
      <c r="GQT2944" s="14"/>
      <c r="GQU2944" s="14"/>
      <c r="GQV2944" s="14"/>
      <c r="GQW2944" s="14"/>
      <c r="GQX2944" s="14"/>
      <c r="GQY2944" s="14"/>
      <c r="GQZ2944" s="14"/>
      <c r="GRA2944" s="14"/>
      <c r="GRB2944" s="14"/>
      <c r="GRC2944" s="14"/>
      <c r="GRD2944" s="14"/>
      <c r="GRE2944" s="14"/>
      <c r="GRF2944" s="14"/>
      <c r="GRG2944" s="14"/>
      <c r="GRH2944" s="14"/>
      <c r="GRI2944" s="14"/>
      <c r="GRJ2944" s="14"/>
      <c r="GRK2944" s="14"/>
      <c r="GRL2944" s="14"/>
      <c r="GRM2944" s="14"/>
      <c r="GRN2944" s="14"/>
      <c r="GRO2944" s="14"/>
      <c r="GRP2944" s="14"/>
      <c r="GRQ2944" s="14"/>
      <c r="GRR2944" s="14"/>
      <c r="GRS2944" s="14"/>
      <c r="GRT2944" s="14"/>
      <c r="GRU2944" s="14"/>
      <c r="GRV2944" s="14"/>
      <c r="GRW2944" s="14"/>
      <c r="GRX2944" s="14"/>
      <c r="GRY2944" s="14"/>
      <c r="GRZ2944" s="14"/>
      <c r="GSA2944" s="14"/>
      <c r="GSB2944" s="14"/>
      <c r="GSC2944" s="14"/>
      <c r="GSD2944" s="14"/>
      <c r="GSE2944" s="14"/>
      <c r="GSF2944" s="14"/>
      <c r="GSG2944" s="14"/>
      <c r="GSH2944" s="14"/>
      <c r="GSI2944" s="14"/>
      <c r="GSJ2944" s="14"/>
      <c r="GSK2944" s="14"/>
      <c r="GSL2944" s="14"/>
      <c r="GSM2944" s="14"/>
      <c r="GSN2944" s="14"/>
      <c r="GSO2944" s="14"/>
      <c r="GSP2944" s="14"/>
      <c r="GSQ2944" s="14"/>
      <c r="GSR2944" s="14"/>
      <c r="GSS2944" s="14"/>
      <c r="GST2944" s="14"/>
      <c r="GSU2944" s="14"/>
      <c r="GSV2944" s="14"/>
      <c r="GSW2944" s="14"/>
      <c r="GSX2944" s="14"/>
      <c r="GSY2944" s="14"/>
      <c r="GSZ2944" s="14"/>
      <c r="GTA2944" s="14"/>
      <c r="GTB2944" s="14"/>
      <c r="GTC2944" s="14"/>
      <c r="GTD2944" s="14"/>
      <c r="GTE2944" s="14"/>
      <c r="GTF2944" s="14"/>
      <c r="GTG2944" s="14"/>
      <c r="GTH2944" s="14"/>
      <c r="GTI2944" s="14"/>
      <c r="GTJ2944" s="14"/>
      <c r="GTK2944" s="14"/>
      <c r="GTL2944" s="14"/>
      <c r="GTM2944" s="14"/>
      <c r="GTN2944" s="14"/>
      <c r="GTO2944" s="14"/>
      <c r="GTP2944" s="14"/>
      <c r="GTQ2944" s="14"/>
      <c r="GTR2944" s="14"/>
      <c r="GTS2944" s="14"/>
      <c r="GTT2944" s="14"/>
      <c r="GTU2944" s="14"/>
      <c r="GTV2944" s="14"/>
      <c r="GTW2944" s="14"/>
      <c r="GTX2944" s="14"/>
      <c r="GTY2944" s="14"/>
      <c r="GTZ2944" s="14"/>
      <c r="GUA2944" s="14"/>
      <c r="GUB2944" s="14"/>
      <c r="GUC2944" s="14"/>
      <c r="GUD2944" s="14"/>
      <c r="GUE2944" s="14"/>
      <c r="GUF2944" s="14"/>
      <c r="GUG2944" s="14"/>
      <c r="GUH2944" s="14"/>
      <c r="GUI2944" s="14"/>
      <c r="GUJ2944" s="14"/>
      <c r="GUK2944" s="14"/>
      <c r="GUL2944" s="14"/>
      <c r="GUM2944" s="14"/>
      <c r="GUN2944" s="14"/>
      <c r="GUO2944" s="14"/>
      <c r="GUP2944" s="14"/>
      <c r="GUQ2944" s="14"/>
      <c r="GUR2944" s="14"/>
      <c r="GUS2944" s="14"/>
      <c r="GUT2944" s="14"/>
      <c r="GUU2944" s="14"/>
      <c r="GUV2944" s="14"/>
      <c r="GUW2944" s="14"/>
      <c r="GUX2944" s="14"/>
      <c r="GUY2944" s="14"/>
      <c r="GUZ2944" s="14"/>
      <c r="GVA2944" s="14"/>
      <c r="GVB2944" s="14"/>
      <c r="GVC2944" s="14"/>
      <c r="GVD2944" s="14"/>
      <c r="GVE2944" s="14"/>
      <c r="GVF2944" s="14"/>
      <c r="GVG2944" s="14"/>
      <c r="GVH2944" s="14"/>
      <c r="GVI2944" s="14"/>
      <c r="GVJ2944" s="14"/>
      <c r="GVK2944" s="14"/>
      <c r="GVL2944" s="14"/>
      <c r="GVM2944" s="14"/>
      <c r="GVN2944" s="14"/>
      <c r="GVO2944" s="14"/>
      <c r="GVP2944" s="14"/>
      <c r="GVQ2944" s="14"/>
      <c r="GVR2944" s="14"/>
      <c r="GVS2944" s="14"/>
      <c r="GVT2944" s="14"/>
      <c r="GVU2944" s="14"/>
      <c r="GVV2944" s="14"/>
      <c r="GVW2944" s="14"/>
      <c r="GVX2944" s="14"/>
      <c r="GVY2944" s="14"/>
      <c r="GVZ2944" s="14"/>
      <c r="GWA2944" s="14"/>
      <c r="GWB2944" s="14"/>
      <c r="GWC2944" s="14"/>
      <c r="GWD2944" s="14"/>
      <c r="GWE2944" s="14"/>
      <c r="GWF2944" s="14"/>
      <c r="GWG2944" s="14"/>
      <c r="GWH2944" s="14"/>
      <c r="GWI2944" s="14"/>
      <c r="GWJ2944" s="14"/>
      <c r="GWK2944" s="14"/>
      <c r="GWL2944" s="14"/>
      <c r="GWM2944" s="14"/>
      <c r="GWN2944" s="14"/>
      <c r="GWO2944" s="14"/>
      <c r="GWP2944" s="14"/>
      <c r="GWQ2944" s="14"/>
      <c r="GWR2944" s="14"/>
      <c r="GWS2944" s="14"/>
      <c r="GWT2944" s="14"/>
      <c r="GWU2944" s="14"/>
      <c r="GWV2944" s="14"/>
      <c r="GWW2944" s="14"/>
      <c r="GWX2944" s="14"/>
      <c r="GWY2944" s="14"/>
      <c r="GWZ2944" s="14"/>
      <c r="GXA2944" s="14"/>
      <c r="GXB2944" s="14"/>
      <c r="GXC2944" s="14"/>
      <c r="GXD2944" s="14"/>
      <c r="GXE2944" s="14"/>
      <c r="GXF2944" s="14"/>
      <c r="GXG2944" s="14"/>
      <c r="GXH2944" s="14"/>
      <c r="GXI2944" s="14"/>
      <c r="GXJ2944" s="14"/>
      <c r="GXK2944" s="14"/>
      <c r="GXL2944" s="14"/>
      <c r="GXM2944" s="14"/>
      <c r="GXN2944" s="14"/>
      <c r="GXO2944" s="14"/>
      <c r="GXP2944" s="14"/>
      <c r="GXQ2944" s="14"/>
      <c r="GXR2944" s="14"/>
      <c r="GXS2944" s="14"/>
      <c r="GXT2944" s="14"/>
      <c r="GXU2944" s="14"/>
      <c r="GXV2944" s="14"/>
      <c r="GXW2944" s="14"/>
      <c r="GXX2944" s="14"/>
      <c r="GXY2944" s="14"/>
      <c r="GXZ2944" s="14"/>
      <c r="GYA2944" s="14"/>
      <c r="GYB2944" s="14"/>
      <c r="GYC2944" s="14"/>
      <c r="GYD2944" s="14"/>
      <c r="GYE2944" s="14"/>
      <c r="GYF2944" s="14"/>
      <c r="GYG2944" s="14"/>
      <c r="GYH2944" s="14"/>
      <c r="GYI2944" s="14"/>
      <c r="GYJ2944" s="14"/>
      <c r="GYK2944" s="14"/>
      <c r="GYL2944" s="14"/>
      <c r="GYM2944" s="14"/>
      <c r="GYN2944" s="14"/>
      <c r="GYO2944" s="14"/>
      <c r="GYP2944" s="14"/>
      <c r="GYQ2944" s="14"/>
      <c r="GYR2944" s="14"/>
      <c r="GYS2944" s="14"/>
      <c r="GYT2944" s="14"/>
      <c r="GYU2944" s="14"/>
      <c r="GYV2944" s="14"/>
      <c r="GYW2944" s="14"/>
      <c r="GYX2944" s="14"/>
      <c r="GYY2944" s="14"/>
      <c r="GYZ2944" s="14"/>
      <c r="GZA2944" s="14"/>
      <c r="GZB2944" s="14"/>
      <c r="GZC2944" s="14"/>
      <c r="GZD2944" s="14"/>
      <c r="GZE2944" s="14"/>
      <c r="GZF2944" s="14"/>
      <c r="GZG2944" s="14"/>
      <c r="GZH2944" s="14"/>
      <c r="GZI2944" s="14"/>
      <c r="GZJ2944" s="14"/>
      <c r="GZK2944" s="14"/>
      <c r="GZL2944" s="14"/>
      <c r="GZM2944" s="14"/>
      <c r="GZN2944" s="14"/>
      <c r="GZO2944" s="14"/>
      <c r="GZP2944" s="14"/>
      <c r="GZQ2944" s="14"/>
      <c r="GZR2944" s="14"/>
      <c r="GZS2944" s="14"/>
      <c r="GZT2944" s="14"/>
      <c r="GZU2944" s="14"/>
      <c r="GZV2944" s="14"/>
      <c r="GZW2944" s="14"/>
      <c r="GZX2944" s="14"/>
      <c r="GZY2944" s="14"/>
      <c r="GZZ2944" s="14"/>
      <c r="HAA2944" s="14"/>
      <c r="HAB2944" s="14"/>
      <c r="HAC2944" s="14"/>
      <c r="HAD2944" s="14"/>
      <c r="HAE2944" s="14"/>
      <c r="HAF2944" s="14"/>
      <c r="HAG2944" s="14"/>
      <c r="HAH2944" s="14"/>
      <c r="HAI2944" s="14"/>
      <c r="HAJ2944" s="14"/>
      <c r="HAK2944" s="14"/>
      <c r="HAL2944" s="14"/>
      <c r="HAM2944" s="14"/>
      <c r="HAN2944" s="14"/>
      <c r="HAO2944" s="14"/>
      <c r="HAP2944" s="14"/>
      <c r="HAQ2944" s="14"/>
      <c r="HAR2944" s="14"/>
      <c r="HAS2944" s="14"/>
      <c r="HAT2944" s="14"/>
      <c r="HAU2944" s="14"/>
      <c r="HAV2944" s="14"/>
      <c r="HAW2944" s="14"/>
      <c r="HAX2944" s="14"/>
      <c r="HAY2944" s="14"/>
      <c r="HAZ2944" s="14"/>
      <c r="HBA2944" s="14"/>
      <c r="HBB2944" s="14"/>
      <c r="HBC2944" s="14"/>
      <c r="HBD2944" s="14"/>
      <c r="HBE2944" s="14"/>
      <c r="HBF2944" s="14"/>
      <c r="HBG2944" s="14"/>
      <c r="HBH2944" s="14"/>
      <c r="HBI2944" s="14"/>
      <c r="HBJ2944" s="14"/>
      <c r="HBK2944" s="14"/>
      <c r="HBL2944" s="14"/>
      <c r="HBM2944" s="14"/>
      <c r="HBN2944" s="14"/>
      <c r="HBO2944" s="14"/>
      <c r="HBP2944" s="14"/>
      <c r="HBQ2944" s="14"/>
      <c r="HBR2944" s="14"/>
      <c r="HBS2944" s="14"/>
      <c r="HBT2944" s="14"/>
      <c r="HBU2944" s="14"/>
      <c r="HBV2944" s="14"/>
      <c r="HBW2944" s="14"/>
      <c r="HBX2944" s="14"/>
      <c r="HBY2944" s="14"/>
      <c r="HBZ2944" s="14"/>
      <c r="HCA2944" s="14"/>
      <c r="HCB2944" s="14"/>
      <c r="HCC2944" s="14"/>
      <c r="HCD2944" s="14"/>
      <c r="HCE2944" s="14"/>
      <c r="HCF2944" s="14"/>
      <c r="HCG2944" s="14"/>
      <c r="HCH2944" s="14"/>
      <c r="HCI2944" s="14"/>
      <c r="HCJ2944" s="14"/>
      <c r="HCK2944" s="14"/>
      <c r="HCL2944" s="14"/>
      <c r="HCM2944" s="14"/>
      <c r="HCN2944" s="14"/>
      <c r="HCO2944" s="14"/>
      <c r="HCP2944" s="14"/>
      <c r="HCQ2944" s="14"/>
      <c r="HCR2944" s="14"/>
      <c r="HCS2944" s="14"/>
      <c r="HCT2944" s="14"/>
      <c r="HCU2944" s="14"/>
      <c r="HCV2944" s="14"/>
      <c r="HCW2944" s="14"/>
      <c r="HCX2944" s="14"/>
      <c r="HCY2944" s="14"/>
      <c r="HCZ2944" s="14"/>
      <c r="HDA2944" s="14"/>
      <c r="HDB2944" s="14"/>
      <c r="HDC2944" s="14"/>
      <c r="HDD2944" s="14"/>
      <c r="HDE2944" s="14"/>
      <c r="HDF2944" s="14"/>
      <c r="HDG2944" s="14"/>
      <c r="HDH2944" s="14"/>
      <c r="HDI2944" s="14"/>
      <c r="HDJ2944" s="14"/>
      <c r="HDK2944" s="14"/>
      <c r="HDL2944" s="14"/>
      <c r="HDM2944" s="14"/>
      <c r="HDN2944" s="14"/>
      <c r="HDO2944" s="14"/>
      <c r="HDP2944" s="14"/>
      <c r="HDQ2944" s="14"/>
      <c r="HDR2944" s="14"/>
      <c r="HDS2944" s="14"/>
      <c r="HDT2944" s="14"/>
      <c r="HDU2944" s="14"/>
      <c r="HDV2944" s="14"/>
      <c r="HDW2944" s="14"/>
      <c r="HDX2944" s="14"/>
      <c r="HDY2944" s="14"/>
      <c r="HDZ2944" s="14"/>
      <c r="HEA2944" s="14"/>
      <c r="HEB2944" s="14"/>
      <c r="HEC2944" s="14"/>
      <c r="HED2944" s="14"/>
      <c r="HEE2944" s="14"/>
      <c r="HEF2944" s="14"/>
      <c r="HEG2944" s="14"/>
      <c r="HEH2944" s="14"/>
      <c r="HEI2944" s="14"/>
      <c r="HEJ2944" s="14"/>
      <c r="HEK2944" s="14"/>
      <c r="HEL2944" s="14"/>
      <c r="HEM2944" s="14"/>
      <c r="HEN2944" s="14"/>
      <c r="HEO2944" s="14"/>
      <c r="HEP2944" s="14"/>
      <c r="HEQ2944" s="14"/>
      <c r="HER2944" s="14"/>
      <c r="HES2944" s="14"/>
      <c r="HET2944" s="14"/>
      <c r="HEU2944" s="14"/>
      <c r="HEV2944" s="14"/>
      <c r="HEW2944" s="14"/>
      <c r="HEX2944" s="14"/>
      <c r="HEY2944" s="14"/>
      <c r="HEZ2944" s="14"/>
      <c r="HFA2944" s="14"/>
      <c r="HFB2944" s="14"/>
      <c r="HFC2944" s="14"/>
      <c r="HFD2944" s="14"/>
      <c r="HFE2944" s="14"/>
      <c r="HFF2944" s="14"/>
      <c r="HFG2944" s="14"/>
      <c r="HFH2944" s="14"/>
      <c r="HFI2944" s="14"/>
      <c r="HFJ2944" s="14"/>
      <c r="HFK2944" s="14"/>
      <c r="HFL2944" s="14"/>
      <c r="HFM2944" s="14"/>
      <c r="HFN2944" s="14"/>
      <c r="HFO2944" s="14"/>
      <c r="HFP2944" s="14"/>
      <c r="HFQ2944" s="14"/>
      <c r="HFR2944" s="14"/>
      <c r="HFS2944" s="14"/>
      <c r="HFT2944" s="14"/>
      <c r="HFU2944" s="14"/>
      <c r="HFV2944" s="14"/>
      <c r="HFW2944" s="14"/>
      <c r="HFX2944" s="14"/>
      <c r="HFY2944" s="14"/>
      <c r="HFZ2944" s="14"/>
      <c r="HGA2944" s="14"/>
      <c r="HGB2944" s="14"/>
      <c r="HGC2944" s="14"/>
      <c r="HGD2944" s="14"/>
      <c r="HGE2944" s="14"/>
      <c r="HGF2944" s="14"/>
      <c r="HGG2944" s="14"/>
      <c r="HGH2944" s="14"/>
      <c r="HGI2944" s="14"/>
      <c r="HGJ2944" s="14"/>
      <c r="HGK2944" s="14"/>
      <c r="HGL2944" s="14"/>
      <c r="HGM2944" s="14"/>
      <c r="HGN2944" s="14"/>
      <c r="HGO2944" s="14"/>
      <c r="HGP2944" s="14"/>
      <c r="HGQ2944" s="14"/>
      <c r="HGR2944" s="14"/>
      <c r="HGS2944" s="14"/>
      <c r="HGT2944" s="14"/>
      <c r="HGU2944" s="14"/>
      <c r="HGV2944" s="14"/>
      <c r="HGW2944" s="14"/>
      <c r="HGX2944" s="14"/>
      <c r="HGY2944" s="14"/>
      <c r="HGZ2944" s="14"/>
      <c r="HHA2944" s="14"/>
      <c r="HHB2944" s="14"/>
      <c r="HHC2944" s="14"/>
      <c r="HHD2944" s="14"/>
      <c r="HHE2944" s="14"/>
      <c r="HHF2944" s="14"/>
      <c r="HHG2944" s="14"/>
      <c r="HHH2944" s="14"/>
      <c r="HHI2944" s="14"/>
      <c r="HHJ2944" s="14"/>
      <c r="HHK2944" s="14"/>
      <c r="HHL2944" s="14"/>
      <c r="HHM2944" s="14"/>
      <c r="HHN2944" s="14"/>
      <c r="HHO2944" s="14"/>
      <c r="HHP2944" s="14"/>
      <c r="HHQ2944" s="14"/>
      <c r="HHR2944" s="14"/>
      <c r="HHS2944" s="14"/>
      <c r="HHT2944" s="14"/>
      <c r="HHU2944" s="14"/>
      <c r="HHV2944" s="14"/>
      <c r="HHW2944" s="14"/>
      <c r="HHX2944" s="14"/>
      <c r="HHY2944" s="14"/>
      <c r="HHZ2944" s="14"/>
      <c r="HIA2944" s="14"/>
      <c r="HIB2944" s="14"/>
      <c r="HIC2944" s="14"/>
      <c r="HID2944" s="14"/>
      <c r="HIE2944" s="14"/>
      <c r="HIF2944" s="14"/>
      <c r="HIG2944" s="14"/>
      <c r="HIH2944" s="14"/>
      <c r="HII2944" s="14"/>
      <c r="HIJ2944" s="14"/>
      <c r="HIK2944" s="14"/>
      <c r="HIL2944" s="14"/>
      <c r="HIM2944" s="14"/>
      <c r="HIN2944" s="14"/>
      <c r="HIO2944" s="14"/>
      <c r="HIP2944" s="14"/>
      <c r="HIQ2944" s="14"/>
      <c r="HIR2944" s="14"/>
      <c r="HIS2944" s="14"/>
      <c r="HIT2944" s="14"/>
      <c r="HIU2944" s="14"/>
      <c r="HIV2944" s="14"/>
      <c r="HIW2944" s="14"/>
      <c r="HIX2944" s="14"/>
      <c r="HIY2944" s="14"/>
      <c r="HIZ2944" s="14"/>
      <c r="HJA2944" s="14"/>
      <c r="HJB2944" s="14"/>
      <c r="HJC2944" s="14"/>
      <c r="HJD2944" s="14"/>
      <c r="HJE2944" s="14"/>
      <c r="HJF2944" s="14"/>
      <c r="HJG2944" s="14"/>
      <c r="HJH2944" s="14"/>
      <c r="HJI2944" s="14"/>
      <c r="HJJ2944" s="14"/>
      <c r="HJK2944" s="14"/>
      <c r="HJL2944" s="14"/>
      <c r="HJM2944" s="14"/>
      <c r="HJN2944" s="14"/>
      <c r="HJO2944" s="14"/>
      <c r="HJP2944" s="14"/>
      <c r="HJQ2944" s="14"/>
      <c r="HJR2944" s="14"/>
      <c r="HJS2944" s="14"/>
      <c r="HJT2944" s="14"/>
      <c r="HJU2944" s="14"/>
      <c r="HJV2944" s="14"/>
      <c r="HJW2944" s="14"/>
      <c r="HJX2944" s="14"/>
      <c r="HJY2944" s="14"/>
      <c r="HJZ2944" s="14"/>
      <c r="HKA2944" s="14"/>
      <c r="HKB2944" s="14"/>
      <c r="HKC2944" s="14"/>
      <c r="HKD2944" s="14"/>
      <c r="HKE2944" s="14"/>
      <c r="HKF2944" s="14"/>
      <c r="HKG2944" s="14"/>
      <c r="HKH2944" s="14"/>
      <c r="HKI2944" s="14"/>
      <c r="HKJ2944" s="14"/>
      <c r="HKK2944" s="14"/>
      <c r="HKL2944" s="14"/>
      <c r="HKM2944" s="14"/>
      <c r="HKN2944" s="14"/>
      <c r="HKO2944" s="14"/>
      <c r="HKP2944" s="14"/>
      <c r="HKQ2944" s="14"/>
      <c r="HKR2944" s="14"/>
      <c r="HKS2944" s="14"/>
      <c r="HKT2944" s="14"/>
      <c r="HKU2944" s="14"/>
      <c r="HKV2944" s="14"/>
      <c r="HKW2944" s="14"/>
      <c r="HKX2944" s="14"/>
      <c r="HKY2944" s="14"/>
      <c r="HKZ2944" s="14"/>
      <c r="HLA2944" s="14"/>
      <c r="HLB2944" s="14"/>
      <c r="HLC2944" s="14"/>
      <c r="HLD2944" s="14"/>
      <c r="HLE2944" s="14"/>
      <c r="HLF2944" s="14"/>
      <c r="HLG2944" s="14"/>
      <c r="HLH2944" s="14"/>
      <c r="HLI2944" s="14"/>
      <c r="HLJ2944" s="14"/>
      <c r="HLK2944" s="14"/>
      <c r="HLL2944" s="14"/>
      <c r="HLM2944" s="14"/>
      <c r="HLN2944" s="14"/>
      <c r="HLO2944" s="14"/>
      <c r="HLP2944" s="14"/>
      <c r="HLQ2944" s="14"/>
      <c r="HLR2944" s="14"/>
      <c r="HLS2944" s="14"/>
      <c r="HLT2944" s="14"/>
      <c r="HLU2944" s="14"/>
      <c r="HLV2944" s="14"/>
      <c r="HLW2944" s="14"/>
      <c r="HLX2944" s="14"/>
      <c r="HLY2944" s="14"/>
      <c r="HLZ2944" s="14"/>
      <c r="HMA2944" s="14"/>
      <c r="HMB2944" s="14"/>
      <c r="HMC2944" s="14"/>
      <c r="HMD2944" s="14"/>
      <c r="HME2944" s="14"/>
      <c r="HMF2944" s="14"/>
      <c r="HMG2944" s="14"/>
      <c r="HMH2944" s="14"/>
      <c r="HMI2944" s="14"/>
      <c r="HMJ2944" s="14"/>
      <c r="HMK2944" s="14"/>
      <c r="HML2944" s="14"/>
      <c r="HMM2944" s="14"/>
      <c r="HMN2944" s="14"/>
      <c r="HMO2944" s="14"/>
      <c r="HMP2944" s="14"/>
      <c r="HMQ2944" s="14"/>
      <c r="HMR2944" s="14"/>
      <c r="HMS2944" s="14"/>
      <c r="HMT2944" s="14"/>
      <c r="HMU2944" s="14"/>
      <c r="HMV2944" s="14"/>
      <c r="HMW2944" s="14"/>
      <c r="HMX2944" s="14"/>
      <c r="HMY2944" s="14"/>
      <c r="HMZ2944" s="14"/>
      <c r="HNA2944" s="14"/>
      <c r="HNB2944" s="14"/>
      <c r="HNC2944" s="14"/>
      <c r="HND2944" s="14"/>
      <c r="HNE2944" s="14"/>
      <c r="HNF2944" s="14"/>
      <c r="HNG2944" s="14"/>
      <c r="HNH2944" s="14"/>
      <c r="HNI2944" s="14"/>
      <c r="HNJ2944" s="14"/>
      <c r="HNK2944" s="14"/>
      <c r="HNL2944" s="14"/>
      <c r="HNM2944" s="14"/>
      <c r="HNN2944" s="14"/>
      <c r="HNO2944" s="14"/>
      <c r="HNP2944" s="14"/>
      <c r="HNQ2944" s="14"/>
      <c r="HNR2944" s="14"/>
      <c r="HNS2944" s="14"/>
      <c r="HNT2944" s="14"/>
      <c r="HNU2944" s="14"/>
      <c r="HNV2944" s="14"/>
      <c r="HNW2944" s="14"/>
      <c r="HNX2944" s="14"/>
      <c r="HNY2944" s="14"/>
      <c r="HNZ2944" s="14"/>
      <c r="HOA2944" s="14"/>
      <c r="HOB2944" s="14"/>
      <c r="HOC2944" s="14"/>
      <c r="HOD2944" s="14"/>
      <c r="HOE2944" s="14"/>
      <c r="HOF2944" s="14"/>
      <c r="HOG2944" s="14"/>
      <c r="HOH2944" s="14"/>
      <c r="HOI2944" s="14"/>
      <c r="HOJ2944" s="14"/>
      <c r="HOK2944" s="14"/>
      <c r="HOL2944" s="14"/>
      <c r="HOM2944" s="14"/>
      <c r="HON2944" s="14"/>
      <c r="HOO2944" s="14"/>
      <c r="HOP2944" s="14"/>
      <c r="HOQ2944" s="14"/>
      <c r="HOR2944" s="14"/>
      <c r="HOS2944" s="14"/>
      <c r="HOT2944" s="14"/>
      <c r="HOU2944" s="14"/>
      <c r="HOV2944" s="14"/>
      <c r="HOW2944" s="14"/>
      <c r="HOX2944" s="14"/>
      <c r="HOY2944" s="14"/>
      <c r="HOZ2944" s="14"/>
      <c r="HPA2944" s="14"/>
      <c r="HPB2944" s="14"/>
      <c r="HPC2944" s="14"/>
      <c r="HPD2944" s="14"/>
      <c r="HPE2944" s="14"/>
      <c r="HPF2944" s="14"/>
      <c r="HPG2944" s="14"/>
      <c r="HPH2944" s="14"/>
      <c r="HPI2944" s="14"/>
      <c r="HPJ2944" s="14"/>
      <c r="HPK2944" s="14"/>
      <c r="HPL2944" s="14"/>
      <c r="HPM2944" s="14"/>
      <c r="HPN2944" s="14"/>
      <c r="HPO2944" s="14"/>
      <c r="HPP2944" s="14"/>
      <c r="HPQ2944" s="14"/>
      <c r="HPR2944" s="14"/>
      <c r="HPS2944" s="14"/>
      <c r="HPT2944" s="14"/>
      <c r="HPU2944" s="14"/>
      <c r="HPV2944" s="14"/>
      <c r="HPW2944" s="14"/>
      <c r="HPX2944" s="14"/>
      <c r="HPY2944" s="14"/>
      <c r="HPZ2944" s="14"/>
      <c r="HQA2944" s="14"/>
      <c r="HQB2944" s="14"/>
      <c r="HQC2944" s="14"/>
      <c r="HQD2944" s="14"/>
      <c r="HQE2944" s="14"/>
      <c r="HQF2944" s="14"/>
      <c r="HQG2944" s="14"/>
      <c r="HQH2944" s="14"/>
      <c r="HQI2944" s="14"/>
      <c r="HQJ2944" s="14"/>
      <c r="HQK2944" s="14"/>
      <c r="HQL2944" s="14"/>
      <c r="HQM2944" s="14"/>
      <c r="HQN2944" s="14"/>
      <c r="HQO2944" s="14"/>
      <c r="HQP2944" s="14"/>
      <c r="HQQ2944" s="14"/>
      <c r="HQR2944" s="14"/>
      <c r="HQS2944" s="14"/>
      <c r="HQT2944" s="14"/>
      <c r="HQU2944" s="14"/>
      <c r="HQV2944" s="14"/>
      <c r="HQW2944" s="14"/>
      <c r="HQX2944" s="14"/>
      <c r="HQY2944" s="14"/>
      <c r="HQZ2944" s="14"/>
      <c r="HRA2944" s="14"/>
      <c r="HRB2944" s="14"/>
      <c r="HRC2944" s="14"/>
      <c r="HRD2944" s="14"/>
      <c r="HRE2944" s="14"/>
      <c r="HRF2944" s="14"/>
      <c r="HRG2944" s="14"/>
      <c r="HRH2944" s="14"/>
      <c r="HRI2944" s="14"/>
      <c r="HRJ2944" s="14"/>
      <c r="HRK2944" s="14"/>
      <c r="HRL2944" s="14"/>
      <c r="HRM2944" s="14"/>
      <c r="HRN2944" s="14"/>
      <c r="HRO2944" s="14"/>
      <c r="HRP2944" s="14"/>
      <c r="HRQ2944" s="14"/>
      <c r="HRR2944" s="14"/>
      <c r="HRS2944" s="14"/>
      <c r="HRT2944" s="14"/>
      <c r="HRU2944" s="14"/>
      <c r="HRV2944" s="14"/>
      <c r="HRW2944" s="14"/>
      <c r="HRX2944" s="14"/>
      <c r="HRY2944" s="14"/>
      <c r="HRZ2944" s="14"/>
      <c r="HSA2944" s="14"/>
      <c r="HSB2944" s="14"/>
      <c r="HSC2944" s="14"/>
      <c r="HSD2944" s="14"/>
      <c r="HSE2944" s="14"/>
      <c r="HSF2944" s="14"/>
      <c r="HSG2944" s="14"/>
      <c r="HSH2944" s="14"/>
      <c r="HSI2944" s="14"/>
      <c r="HSJ2944" s="14"/>
      <c r="HSK2944" s="14"/>
      <c r="HSL2944" s="14"/>
      <c r="HSM2944" s="14"/>
      <c r="HSN2944" s="14"/>
      <c r="HSO2944" s="14"/>
      <c r="HSP2944" s="14"/>
      <c r="HSQ2944" s="14"/>
      <c r="HSR2944" s="14"/>
      <c r="HSS2944" s="14"/>
      <c r="HST2944" s="14"/>
      <c r="HSU2944" s="14"/>
      <c r="HSV2944" s="14"/>
      <c r="HSW2944" s="14"/>
      <c r="HSX2944" s="14"/>
      <c r="HSY2944" s="14"/>
      <c r="HSZ2944" s="14"/>
      <c r="HTA2944" s="14"/>
      <c r="HTB2944" s="14"/>
      <c r="HTC2944" s="14"/>
      <c r="HTD2944" s="14"/>
      <c r="HTE2944" s="14"/>
      <c r="HTF2944" s="14"/>
      <c r="HTG2944" s="14"/>
      <c r="HTH2944" s="14"/>
      <c r="HTI2944" s="14"/>
      <c r="HTJ2944" s="14"/>
      <c r="HTK2944" s="14"/>
      <c r="HTL2944" s="14"/>
      <c r="HTM2944" s="14"/>
      <c r="HTN2944" s="14"/>
      <c r="HTO2944" s="14"/>
      <c r="HTP2944" s="14"/>
      <c r="HTQ2944" s="14"/>
      <c r="HTR2944" s="14"/>
      <c r="HTS2944" s="14"/>
      <c r="HTT2944" s="14"/>
      <c r="HTU2944" s="14"/>
      <c r="HTV2944" s="14"/>
      <c r="HTW2944" s="14"/>
      <c r="HTX2944" s="14"/>
      <c r="HTY2944" s="14"/>
      <c r="HTZ2944" s="14"/>
      <c r="HUA2944" s="14"/>
      <c r="HUB2944" s="14"/>
      <c r="HUC2944" s="14"/>
      <c r="HUD2944" s="14"/>
      <c r="HUE2944" s="14"/>
      <c r="HUF2944" s="14"/>
      <c r="HUG2944" s="14"/>
      <c r="HUH2944" s="14"/>
      <c r="HUI2944" s="14"/>
      <c r="HUJ2944" s="14"/>
      <c r="HUK2944" s="14"/>
      <c r="HUL2944" s="14"/>
      <c r="HUM2944" s="14"/>
      <c r="HUN2944" s="14"/>
      <c r="HUO2944" s="14"/>
      <c r="HUP2944" s="14"/>
      <c r="HUQ2944" s="14"/>
      <c r="HUR2944" s="14"/>
      <c r="HUS2944" s="14"/>
      <c r="HUT2944" s="14"/>
      <c r="HUU2944" s="14"/>
      <c r="HUV2944" s="14"/>
      <c r="HUW2944" s="14"/>
      <c r="HUX2944" s="14"/>
      <c r="HUY2944" s="14"/>
      <c r="HUZ2944" s="14"/>
      <c r="HVA2944" s="14"/>
      <c r="HVB2944" s="14"/>
      <c r="HVC2944" s="14"/>
      <c r="HVD2944" s="14"/>
      <c r="HVE2944" s="14"/>
      <c r="HVF2944" s="14"/>
      <c r="HVG2944" s="14"/>
      <c r="HVH2944" s="14"/>
      <c r="HVI2944" s="14"/>
      <c r="HVJ2944" s="14"/>
      <c r="HVK2944" s="14"/>
      <c r="HVL2944" s="14"/>
      <c r="HVM2944" s="14"/>
      <c r="HVN2944" s="14"/>
      <c r="HVO2944" s="14"/>
      <c r="HVP2944" s="14"/>
      <c r="HVQ2944" s="14"/>
      <c r="HVR2944" s="14"/>
      <c r="HVS2944" s="14"/>
      <c r="HVT2944" s="14"/>
      <c r="HVU2944" s="14"/>
      <c r="HVV2944" s="14"/>
      <c r="HVW2944" s="14"/>
      <c r="HVX2944" s="14"/>
      <c r="HVY2944" s="14"/>
      <c r="HVZ2944" s="14"/>
      <c r="HWA2944" s="14"/>
      <c r="HWB2944" s="14"/>
      <c r="HWC2944" s="14"/>
      <c r="HWD2944" s="14"/>
      <c r="HWE2944" s="14"/>
      <c r="HWF2944" s="14"/>
      <c r="HWG2944" s="14"/>
      <c r="HWH2944" s="14"/>
      <c r="HWI2944" s="14"/>
      <c r="HWJ2944" s="14"/>
      <c r="HWK2944" s="14"/>
      <c r="HWL2944" s="14"/>
      <c r="HWM2944" s="14"/>
      <c r="HWN2944" s="14"/>
      <c r="HWO2944" s="14"/>
      <c r="HWP2944" s="14"/>
      <c r="HWQ2944" s="14"/>
      <c r="HWR2944" s="14"/>
      <c r="HWS2944" s="14"/>
      <c r="HWT2944" s="14"/>
      <c r="HWU2944" s="14"/>
      <c r="HWV2944" s="14"/>
      <c r="HWW2944" s="14"/>
      <c r="HWX2944" s="14"/>
      <c r="HWY2944" s="14"/>
      <c r="HWZ2944" s="14"/>
      <c r="HXA2944" s="14"/>
      <c r="HXB2944" s="14"/>
      <c r="HXC2944" s="14"/>
      <c r="HXD2944" s="14"/>
      <c r="HXE2944" s="14"/>
      <c r="HXF2944" s="14"/>
      <c r="HXG2944" s="14"/>
      <c r="HXH2944" s="14"/>
      <c r="HXI2944" s="14"/>
      <c r="HXJ2944" s="14"/>
      <c r="HXK2944" s="14"/>
      <c r="HXL2944" s="14"/>
      <c r="HXM2944" s="14"/>
      <c r="HXN2944" s="14"/>
      <c r="HXO2944" s="14"/>
      <c r="HXP2944" s="14"/>
      <c r="HXQ2944" s="14"/>
      <c r="HXR2944" s="14"/>
      <c r="HXS2944" s="14"/>
      <c r="HXT2944" s="14"/>
      <c r="HXU2944" s="14"/>
      <c r="HXV2944" s="14"/>
      <c r="HXW2944" s="14"/>
      <c r="HXX2944" s="14"/>
      <c r="HXY2944" s="14"/>
      <c r="HXZ2944" s="14"/>
      <c r="HYA2944" s="14"/>
      <c r="HYB2944" s="14"/>
      <c r="HYC2944" s="14"/>
      <c r="HYD2944" s="14"/>
      <c r="HYE2944" s="14"/>
      <c r="HYF2944" s="14"/>
      <c r="HYG2944" s="14"/>
      <c r="HYH2944" s="14"/>
      <c r="HYI2944" s="14"/>
      <c r="HYJ2944" s="14"/>
      <c r="HYK2944" s="14"/>
      <c r="HYL2944" s="14"/>
      <c r="HYM2944" s="14"/>
      <c r="HYN2944" s="14"/>
      <c r="HYO2944" s="14"/>
      <c r="HYP2944" s="14"/>
      <c r="HYQ2944" s="14"/>
      <c r="HYR2944" s="14"/>
      <c r="HYS2944" s="14"/>
      <c r="HYT2944" s="14"/>
      <c r="HYU2944" s="14"/>
      <c r="HYV2944" s="14"/>
      <c r="HYW2944" s="14"/>
      <c r="HYX2944" s="14"/>
      <c r="HYY2944" s="14"/>
      <c r="HYZ2944" s="14"/>
      <c r="HZA2944" s="14"/>
      <c r="HZB2944" s="14"/>
      <c r="HZC2944" s="14"/>
      <c r="HZD2944" s="14"/>
      <c r="HZE2944" s="14"/>
      <c r="HZF2944" s="14"/>
      <c r="HZG2944" s="14"/>
      <c r="HZH2944" s="14"/>
      <c r="HZI2944" s="14"/>
      <c r="HZJ2944" s="14"/>
      <c r="HZK2944" s="14"/>
      <c r="HZL2944" s="14"/>
      <c r="HZM2944" s="14"/>
      <c r="HZN2944" s="14"/>
      <c r="HZO2944" s="14"/>
      <c r="HZP2944" s="14"/>
      <c r="HZQ2944" s="14"/>
      <c r="HZR2944" s="14"/>
      <c r="HZS2944" s="14"/>
      <c r="HZT2944" s="14"/>
      <c r="HZU2944" s="14"/>
      <c r="HZV2944" s="14"/>
      <c r="HZW2944" s="14"/>
      <c r="HZX2944" s="14"/>
      <c r="HZY2944" s="14"/>
      <c r="HZZ2944" s="14"/>
      <c r="IAA2944" s="14"/>
      <c r="IAB2944" s="14"/>
      <c r="IAC2944" s="14"/>
      <c r="IAD2944" s="14"/>
      <c r="IAE2944" s="14"/>
      <c r="IAF2944" s="14"/>
      <c r="IAG2944" s="14"/>
      <c r="IAH2944" s="14"/>
      <c r="IAI2944" s="14"/>
      <c r="IAJ2944" s="14"/>
      <c r="IAK2944" s="14"/>
      <c r="IAL2944" s="14"/>
      <c r="IAM2944" s="14"/>
      <c r="IAN2944" s="14"/>
      <c r="IAO2944" s="14"/>
      <c r="IAP2944" s="14"/>
      <c r="IAQ2944" s="14"/>
      <c r="IAR2944" s="14"/>
      <c r="IAS2944" s="14"/>
      <c r="IAT2944" s="14"/>
      <c r="IAU2944" s="14"/>
      <c r="IAV2944" s="14"/>
      <c r="IAW2944" s="14"/>
      <c r="IAX2944" s="14"/>
      <c r="IAY2944" s="14"/>
      <c r="IAZ2944" s="14"/>
      <c r="IBA2944" s="14"/>
      <c r="IBB2944" s="14"/>
      <c r="IBC2944" s="14"/>
      <c r="IBD2944" s="14"/>
      <c r="IBE2944" s="14"/>
      <c r="IBF2944" s="14"/>
      <c r="IBG2944" s="14"/>
      <c r="IBH2944" s="14"/>
      <c r="IBI2944" s="14"/>
      <c r="IBJ2944" s="14"/>
      <c r="IBK2944" s="14"/>
      <c r="IBL2944" s="14"/>
      <c r="IBM2944" s="14"/>
      <c r="IBN2944" s="14"/>
      <c r="IBO2944" s="14"/>
      <c r="IBP2944" s="14"/>
      <c r="IBQ2944" s="14"/>
      <c r="IBR2944" s="14"/>
      <c r="IBS2944" s="14"/>
      <c r="IBT2944" s="14"/>
      <c r="IBU2944" s="14"/>
      <c r="IBV2944" s="14"/>
      <c r="IBW2944" s="14"/>
      <c r="IBX2944" s="14"/>
      <c r="IBY2944" s="14"/>
      <c r="IBZ2944" s="14"/>
      <c r="ICA2944" s="14"/>
      <c r="ICB2944" s="14"/>
      <c r="ICC2944" s="14"/>
      <c r="ICD2944" s="14"/>
      <c r="ICE2944" s="14"/>
      <c r="ICF2944" s="14"/>
      <c r="ICG2944" s="14"/>
      <c r="ICH2944" s="14"/>
      <c r="ICI2944" s="14"/>
      <c r="ICJ2944" s="14"/>
      <c r="ICK2944" s="14"/>
      <c r="ICL2944" s="14"/>
      <c r="ICM2944" s="14"/>
      <c r="ICN2944" s="14"/>
      <c r="ICO2944" s="14"/>
      <c r="ICP2944" s="14"/>
      <c r="ICQ2944" s="14"/>
      <c r="ICR2944" s="14"/>
      <c r="ICS2944" s="14"/>
      <c r="ICT2944" s="14"/>
      <c r="ICU2944" s="14"/>
      <c r="ICV2944" s="14"/>
      <c r="ICW2944" s="14"/>
      <c r="ICX2944" s="14"/>
      <c r="ICY2944" s="14"/>
      <c r="ICZ2944" s="14"/>
      <c r="IDA2944" s="14"/>
      <c r="IDB2944" s="14"/>
      <c r="IDC2944" s="14"/>
      <c r="IDD2944" s="14"/>
      <c r="IDE2944" s="14"/>
      <c r="IDF2944" s="14"/>
      <c r="IDG2944" s="14"/>
      <c r="IDH2944" s="14"/>
      <c r="IDI2944" s="14"/>
      <c r="IDJ2944" s="14"/>
      <c r="IDK2944" s="14"/>
      <c r="IDL2944" s="14"/>
      <c r="IDM2944" s="14"/>
      <c r="IDN2944" s="14"/>
      <c r="IDO2944" s="14"/>
      <c r="IDP2944" s="14"/>
      <c r="IDQ2944" s="14"/>
      <c r="IDR2944" s="14"/>
      <c r="IDS2944" s="14"/>
      <c r="IDT2944" s="14"/>
      <c r="IDU2944" s="14"/>
      <c r="IDV2944" s="14"/>
      <c r="IDW2944" s="14"/>
      <c r="IDX2944" s="14"/>
      <c r="IDY2944" s="14"/>
      <c r="IDZ2944" s="14"/>
      <c r="IEA2944" s="14"/>
      <c r="IEB2944" s="14"/>
      <c r="IEC2944" s="14"/>
      <c r="IED2944" s="14"/>
      <c r="IEE2944" s="14"/>
      <c r="IEF2944" s="14"/>
      <c r="IEG2944" s="14"/>
      <c r="IEH2944" s="14"/>
      <c r="IEI2944" s="14"/>
      <c r="IEJ2944" s="14"/>
      <c r="IEK2944" s="14"/>
      <c r="IEL2944" s="14"/>
      <c r="IEM2944" s="14"/>
      <c r="IEN2944" s="14"/>
      <c r="IEO2944" s="14"/>
      <c r="IEP2944" s="14"/>
      <c r="IEQ2944" s="14"/>
      <c r="IER2944" s="14"/>
      <c r="IES2944" s="14"/>
      <c r="IET2944" s="14"/>
      <c r="IEU2944" s="14"/>
      <c r="IEV2944" s="14"/>
      <c r="IEW2944" s="14"/>
      <c r="IEX2944" s="14"/>
      <c r="IEY2944" s="14"/>
      <c r="IEZ2944" s="14"/>
      <c r="IFA2944" s="14"/>
      <c r="IFB2944" s="14"/>
      <c r="IFC2944" s="14"/>
      <c r="IFD2944" s="14"/>
      <c r="IFE2944" s="14"/>
      <c r="IFF2944" s="14"/>
      <c r="IFG2944" s="14"/>
      <c r="IFH2944" s="14"/>
      <c r="IFI2944" s="14"/>
      <c r="IFJ2944" s="14"/>
      <c r="IFK2944" s="14"/>
      <c r="IFL2944" s="14"/>
      <c r="IFM2944" s="14"/>
      <c r="IFN2944" s="14"/>
      <c r="IFO2944" s="14"/>
      <c r="IFP2944" s="14"/>
      <c r="IFQ2944" s="14"/>
      <c r="IFR2944" s="14"/>
      <c r="IFS2944" s="14"/>
      <c r="IFT2944" s="14"/>
      <c r="IFU2944" s="14"/>
      <c r="IFV2944" s="14"/>
      <c r="IFW2944" s="14"/>
      <c r="IFX2944" s="14"/>
      <c r="IFY2944" s="14"/>
      <c r="IFZ2944" s="14"/>
      <c r="IGA2944" s="14"/>
      <c r="IGB2944" s="14"/>
      <c r="IGC2944" s="14"/>
      <c r="IGD2944" s="14"/>
      <c r="IGE2944" s="14"/>
      <c r="IGF2944" s="14"/>
      <c r="IGG2944" s="14"/>
      <c r="IGH2944" s="14"/>
      <c r="IGI2944" s="14"/>
      <c r="IGJ2944" s="14"/>
      <c r="IGK2944" s="14"/>
      <c r="IGL2944" s="14"/>
      <c r="IGM2944" s="14"/>
      <c r="IGN2944" s="14"/>
      <c r="IGO2944" s="14"/>
      <c r="IGP2944" s="14"/>
      <c r="IGQ2944" s="14"/>
      <c r="IGR2944" s="14"/>
      <c r="IGS2944" s="14"/>
      <c r="IGT2944" s="14"/>
      <c r="IGU2944" s="14"/>
      <c r="IGV2944" s="14"/>
      <c r="IGW2944" s="14"/>
      <c r="IGX2944" s="14"/>
      <c r="IGY2944" s="14"/>
      <c r="IGZ2944" s="14"/>
      <c r="IHA2944" s="14"/>
      <c r="IHB2944" s="14"/>
      <c r="IHC2944" s="14"/>
      <c r="IHD2944" s="14"/>
      <c r="IHE2944" s="14"/>
      <c r="IHF2944" s="14"/>
      <c r="IHG2944" s="14"/>
      <c r="IHH2944" s="14"/>
      <c r="IHI2944" s="14"/>
      <c r="IHJ2944" s="14"/>
      <c r="IHK2944" s="14"/>
      <c r="IHL2944" s="14"/>
      <c r="IHM2944" s="14"/>
      <c r="IHN2944" s="14"/>
      <c r="IHO2944" s="14"/>
      <c r="IHP2944" s="14"/>
      <c r="IHQ2944" s="14"/>
      <c r="IHR2944" s="14"/>
      <c r="IHS2944" s="14"/>
      <c r="IHT2944" s="14"/>
      <c r="IHU2944" s="14"/>
      <c r="IHV2944" s="14"/>
      <c r="IHW2944" s="14"/>
      <c r="IHX2944" s="14"/>
      <c r="IHY2944" s="14"/>
      <c r="IHZ2944" s="14"/>
      <c r="IIA2944" s="14"/>
      <c r="IIB2944" s="14"/>
      <c r="IIC2944" s="14"/>
      <c r="IID2944" s="14"/>
      <c r="IIE2944" s="14"/>
      <c r="IIF2944" s="14"/>
      <c r="IIG2944" s="14"/>
      <c r="IIH2944" s="14"/>
      <c r="III2944" s="14"/>
      <c r="IIJ2944" s="14"/>
      <c r="IIK2944" s="14"/>
      <c r="IIL2944" s="14"/>
      <c r="IIM2944" s="14"/>
      <c r="IIN2944" s="14"/>
      <c r="IIO2944" s="14"/>
      <c r="IIP2944" s="14"/>
      <c r="IIQ2944" s="14"/>
      <c r="IIR2944" s="14"/>
      <c r="IIS2944" s="14"/>
      <c r="IIT2944" s="14"/>
      <c r="IIU2944" s="14"/>
      <c r="IIV2944" s="14"/>
      <c r="IIW2944" s="14"/>
      <c r="IIX2944" s="14"/>
      <c r="IIY2944" s="14"/>
      <c r="IIZ2944" s="14"/>
      <c r="IJA2944" s="14"/>
      <c r="IJB2944" s="14"/>
      <c r="IJC2944" s="14"/>
      <c r="IJD2944" s="14"/>
      <c r="IJE2944" s="14"/>
      <c r="IJF2944" s="14"/>
      <c r="IJG2944" s="14"/>
      <c r="IJH2944" s="14"/>
      <c r="IJI2944" s="14"/>
      <c r="IJJ2944" s="14"/>
      <c r="IJK2944" s="14"/>
      <c r="IJL2944" s="14"/>
      <c r="IJM2944" s="14"/>
      <c r="IJN2944" s="14"/>
      <c r="IJO2944" s="14"/>
      <c r="IJP2944" s="14"/>
      <c r="IJQ2944" s="14"/>
      <c r="IJR2944" s="14"/>
      <c r="IJS2944" s="14"/>
      <c r="IJT2944" s="14"/>
      <c r="IJU2944" s="14"/>
      <c r="IJV2944" s="14"/>
      <c r="IJW2944" s="14"/>
      <c r="IJX2944" s="14"/>
      <c r="IJY2944" s="14"/>
      <c r="IJZ2944" s="14"/>
      <c r="IKA2944" s="14"/>
      <c r="IKB2944" s="14"/>
      <c r="IKC2944" s="14"/>
      <c r="IKD2944" s="14"/>
      <c r="IKE2944" s="14"/>
      <c r="IKF2944" s="14"/>
      <c r="IKG2944" s="14"/>
      <c r="IKH2944" s="14"/>
      <c r="IKI2944" s="14"/>
      <c r="IKJ2944" s="14"/>
      <c r="IKK2944" s="14"/>
      <c r="IKL2944" s="14"/>
      <c r="IKM2944" s="14"/>
      <c r="IKN2944" s="14"/>
      <c r="IKO2944" s="14"/>
      <c r="IKP2944" s="14"/>
      <c r="IKQ2944" s="14"/>
      <c r="IKR2944" s="14"/>
      <c r="IKS2944" s="14"/>
      <c r="IKT2944" s="14"/>
      <c r="IKU2944" s="14"/>
      <c r="IKV2944" s="14"/>
      <c r="IKW2944" s="14"/>
      <c r="IKX2944" s="14"/>
      <c r="IKY2944" s="14"/>
      <c r="IKZ2944" s="14"/>
      <c r="ILA2944" s="14"/>
      <c r="ILB2944" s="14"/>
      <c r="ILC2944" s="14"/>
      <c r="ILD2944" s="14"/>
      <c r="ILE2944" s="14"/>
      <c r="ILF2944" s="14"/>
      <c r="ILG2944" s="14"/>
      <c r="ILH2944" s="14"/>
      <c r="ILI2944" s="14"/>
      <c r="ILJ2944" s="14"/>
      <c r="ILK2944" s="14"/>
      <c r="ILL2944" s="14"/>
      <c r="ILM2944" s="14"/>
      <c r="ILN2944" s="14"/>
      <c r="ILO2944" s="14"/>
      <c r="ILP2944" s="14"/>
      <c r="ILQ2944" s="14"/>
      <c r="ILR2944" s="14"/>
      <c r="ILS2944" s="14"/>
      <c r="ILT2944" s="14"/>
      <c r="ILU2944" s="14"/>
      <c r="ILV2944" s="14"/>
      <c r="ILW2944" s="14"/>
      <c r="ILX2944" s="14"/>
      <c r="ILY2944" s="14"/>
      <c r="ILZ2944" s="14"/>
      <c r="IMA2944" s="14"/>
      <c r="IMB2944" s="14"/>
      <c r="IMC2944" s="14"/>
      <c r="IMD2944" s="14"/>
      <c r="IME2944" s="14"/>
      <c r="IMF2944" s="14"/>
      <c r="IMG2944" s="14"/>
      <c r="IMH2944" s="14"/>
      <c r="IMI2944" s="14"/>
      <c r="IMJ2944" s="14"/>
      <c r="IMK2944" s="14"/>
      <c r="IML2944" s="14"/>
      <c r="IMM2944" s="14"/>
      <c r="IMN2944" s="14"/>
      <c r="IMO2944" s="14"/>
      <c r="IMP2944" s="14"/>
      <c r="IMQ2944" s="14"/>
      <c r="IMR2944" s="14"/>
      <c r="IMS2944" s="14"/>
      <c r="IMT2944" s="14"/>
      <c r="IMU2944" s="14"/>
      <c r="IMV2944" s="14"/>
      <c r="IMW2944" s="14"/>
      <c r="IMX2944" s="14"/>
      <c r="IMY2944" s="14"/>
      <c r="IMZ2944" s="14"/>
      <c r="INA2944" s="14"/>
      <c r="INB2944" s="14"/>
      <c r="INC2944" s="14"/>
      <c r="IND2944" s="14"/>
      <c r="INE2944" s="14"/>
      <c r="INF2944" s="14"/>
      <c r="ING2944" s="14"/>
      <c r="INH2944" s="14"/>
      <c r="INI2944" s="14"/>
      <c r="INJ2944" s="14"/>
      <c r="INK2944" s="14"/>
      <c r="INL2944" s="14"/>
      <c r="INM2944" s="14"/>
      <c r="INN2944" s="14"/>
      <c r="INO2944" s="14"/>
      <c r="INP2944" s="14"/>
      <c r="INQ2944" s="14"/>
      <c r="INR2944" s="14"/>
      <c r="INS2944" s="14"/>
      <c r="INT2944" s="14"/>
      <c r="INU2944" s="14"/>
      <c r="INV2944" s="14"/>
      <c r="INW2944" s="14"/>
      <c r="INX2944" s="14"/>
      <c r="INY2944" s="14"/>
      <c r="INZ2944" s="14"/>
      <c r="IOA2944" s="14"/>
      <c r="IOB2944" s="14"/>
      <c r="IOC2944" s="14"/>
      <c r="IOD2944" s="14"/>
      <c r="IOE2944" s="14"/>
      <c r="IOF2944" s="14"/>
      <c r="IOG2944" s="14"/>
      <c r="IOH2944" s="14"/>
      <c r="IOI2944" s="14"/>
      <c r="IOJ2944" s="14"/>
      <c r="IOK2944" s="14"/>
      <c r="IOL2944" s="14"/>
      <c r="IOM2944" s="14"/>
      <c r="ION2944" s="14"/>
      <c r="IOO2944" s="14"/>
      <c r="IOP2944" s="14"/>
      <c r="IOQ2944" s="14"/>
      <c r="IOR2944" s="14"/>
      <c r="IOS2944" s="14"/>
      <c r="IOT2944" s="14"/>
      <c r="IOU2944" s="14"/>
      <c r="IOV2944" s="14"/>
      <c r="IOW2944" s="14"/>
      <c r="IOX2944" s="14"/>
      <c r="IOY2944" s="14"/>
      <c r="IOZ2944" s="14"/>
      <c r="IPA2944" s="14"/>
      <c r="IPB2944" s="14"/>
      <c r="IPC2944" s="14"/>
      <c r="IPD2944" s="14"/>
      <c r="IPE2944" s="14"/>
      <c r="IPF2944" s="14"/>
      <c r="IPG2944" s="14"/>
      <c r="IPH2944" s="14"/>
      <c r="IPI2944" s="14"/>
      <c r="IPJ2944" s="14"/>
      <c r="IPK2944" s="14"/>
      <c r="IPL2944" s="14"/>
      <c r="IPM2944" s="14"/>
      <c r="IPN2944" s="14"/>
      <c r="IPO2944" s="14"/>
      <c r="IPP2944" s="14"/>
      <c r="IPQ2944" s="14"/>
      <c r="IPR2944" s="14"/>
      <c r="IPS2944" s="14"/>
      <c r="IPT2944" s="14"/>
      <c r="IPU2944" s="14"/>
      <c r="IPV2944" s="14"/>
      <c r="IPW2944" s="14"/>
      <c r="IPX2944" s="14"/>
      <c r="IPY2944" s="14"/>
      <c r="IPZ2944" s="14"/>
      <c r="IQA2944" s="14"/>
      <c r="IQB2944" s="14"/>
      <c r="IQC2944" s="14"/>
      <c r="IQD2944" s="14"/>
      <c r="IQE2944" s="14"/>
      <c r="IQF2944" s="14"/>
      <c r="IQG2944" s="14"/>
      <c r="IQH2944" s="14"/>
      <c r="IQI2944" s="14"/>
      <c r="IQJ2944" s="14"/>
      <c r="IQK2944" s="14"/>
      <c r="IQL2944" s="14"/>
      <c r="IQM2944" s="14"/>
      <c r="IQN2944" s="14"/>
      <c r="IQO2944" s="14"/>
      <c r="IQP2944" s="14"/>
      <c r="IQQ2944" s="14"/>
      <c r="IQR2944" s="14"/>
      <c r="IQS2944" s="14"/>
      <c r="IQT2944" s="14"/>
      <c r="IQU2944" s="14"/>
      <c r="IQV2944" s="14"/>
      <c r="IQW2944" s="14"/>
      <c r="IQX2944" s="14"/>
      <c r="IQY2944" s="14"/>
      <c r="IQZ2944" s="14"/>
      <c r="IRA2944" s="14"/>
      <c r="IRB2944" s="14"/>
      <c r="IRC2944" s="14"/>
      <c r="IRD2944" s="14"/>
      <c r="IRE2944" s="14"/>
      <c r="IRF2944" s="14"/>
      <c r="IRG2944" s="14"/>
      <c r="IRH2944" s="14"/>
      <c r="IRI2944" s="14"/>
      <c r="IRJ2944" s="14"/>
      <c r="IRK2944" s="14"/>
      <c r="IRL2944" s="14"/>
      <c r="IRM2944" s="14"/>
      <c r="IRN2944" s="14"/>
      <c r="IRO2944" s="14"/>
      <c r="IRP2944" s="14"/>
      <c r="IRQ2944" s="14"/>
      <c r="IRR2944" s="14"/>
      <c r="IRS2944" s="14"/>
      <c r="IRT2944" s="14"/>
      <c r="IRU2944" s="14"/>
      <c r="IRV2944" s="14"/>
      <c r="IRW2944" s="14"/>
      <c r="IRX2944" s="14"/>
      <c r="IRY2944" s="14"/>
      <c r="IRZ2944" s="14"/>
      <c r="ISA2944" s="14"/>
      <c r="ISB2944" s="14"/>
      <c r="ISC2944" s="14"/>
      <c r="ISD2944" s="14"/>
      <c r="ISE2944" s="14"/>
      <c r="ISF2944" s="14"/>
      <c r="ISG2944" s="14"/>
      <c r="ISH2944" s="14"/>
      <c r="ISI2944" s="14"/>
      <c r="ISJ2944" s="14"/>
      <c r="ISK2944" s="14"/>
      <c r="ISL2944" s="14"/>
      <c r="ISM2944" s="14"/>
      <c r="ISN2944" s="14"/>
      <c r="ISO2944" s="14"/>
      <c r="ISP2944" s="14"/>
      <c r="ISQ2944" s="14"/>
      <c r="ISR2944" s="14"/>
      <c r="ISS2944" s="14"/>
      <c r="IST2944" s="14"/>
      <c r="ISU2944" s="14"/>
      <c r="ISV2944" s="14"/>
      <c r="ISW2944" s="14"/>
      <c r="ISX2944" s="14"/>
      <c r="ISY2944" s="14"/>
      <c r="ISZ2944" s="14"/>
      <c r="ITA2944" s="14"/>
      <c r="ITB2944" s="14"/>
      <c r="ITC2944" s="14"/>
      <c r="ITD2944" s="14"/>
      <c r="ITE2944" s="14"/>
      <c r="ITF2944" s="14"/>
      <c r="ITG2944" s="14"/>
      <c r="ITH2944" s="14"/>
      <c r="ITI2944" s="14"/>
      <c r="ITJ2944" s="14"/>
      <c r="ITK2944" s="14"/>
      <c r="ITL2944" s="14"/>
      <c r="ITM2944" s="14"/>
      <c r="ITN2944" s="14"/>
      <c r="ITO2944" s="14"/>
      <c r="ITP2944" s="14"/>
      <c r="ITQ2944" s="14"/>
      <c r="ITR2944" s="14"/>
      <c r="ITS2944" s="14"/>
      <c r="ITT2944" s="14"/>
      <c r="ITU2944" s="14"/>
      <c r="ITV2944" s="14"/>
      <c r="ITW2944" s="14"/>
      <c r="ITX2944" s="14"/>
      <c r="ITY2944" s="14"/>
      <c r="ITZ2944" s="14"/>
      <c r="IUA2944" s="14"/>
      <c r="IUB2944" s="14"/>
      <c r="IUC2944" s="14"/>
      <c r="IUD2944" s="14"/>
      <c r="IUE2944" s="14"/>
      <c r="IUF2944" s="14"/>
      <c r="IUG2944" s="14"/>
      <c r="IUH2944" s="14"/>
      <c r="IUI2944" s="14"/>
      <c r="IUJ2944" s="14"/>
      <c r="IUK2944" s="14"/>
      <c r="IUL2944" s="14"/>
      <c r="IUM2944" s="14"/>
      <c r="IUN2944" s="14"/>
      <c r="IUO2944" s="14"/>
      <c r="IUP2944" s="14"/>
      <c r="IUQ2944" s="14"/>
      <c r="IUR2944" s="14"/>
      <c r="IUS2944" s="14"/>
      <c r="IUT2944" s="14"/>
      <c r="IUU2944" s="14"/>
      <c r="IUV2944" s="14"/>
      <c r="IUW2944" s="14"/>
      <c r="IUX2944" s="14"/>
      <c r="IUY2944" s="14"/>
      <c r="IUZ2944" s="14"/>
      <c r="IVA2944" s="14"/>
      <c r="IVB2944" s="14"/>
      <c r="IVC2944" s="14"/>
      <c r="IVD2944" s="14"/>
      <c r="IVE2944" s="14"/>
      <c r="IVF2944" s="14"/>
      <c r="IVG2944" s="14"/>
      <c r="IVH2944" s="14"/>
      <c r="IVI2944" s="14"/>
      <c r="IVJ2944" s="14"/>
      <c r="IVK2944" s="14"/>
      <c r="IVL2944" s="14"/>
      <c r="IVM2944" s="14"/>
      <c r="IVN2944" s="14"/>
      <c r="IVO2944" s="14"/>
      <c r="IVP2944" s="14"/>
      <c r="IVQ2944" s="14"/>
      <c r="IVR2944" s="14"/>
      <c r="IVS2944" s="14"/>
      <c r="IVT2944" s="14"/>
      <c r="IVU2944" s="14"/>
      <c r="IVV2944" s="14"/>
      <c r="IVW2944" s="14"/>
      <c r="IVX2944" s="14"/>
      <c r="IVY2944" s="14"/>
      <c r="IVZ2944" s="14"/>
      <c r="IWA2944" s="14"/>
      <c r="IWB2944" s="14"/>
      <c r="IWC2944" s="14"/>
      <c r="IWD2944" s="14"/>
      <c r="IWE2944" s="14"/>
      <c r="IWF2944" s="14"/>
      <c r="IWG2944" s="14"/>
      <c r="IWH2944" s="14"/>
      <c r="IWI2944" s="14"/>
      <c r="IWJ2944" s="14"/>
      <c r="IWK2944" s="14"/>
      <c r="IWL2944" s="14"/>
      <c r="IWM2944" s="14"/>
      <c r="IWN2944" s="14"/>
      <c r="IWO2944" s="14"/>
      <c r="IWP2944" s="14"/>
      <c r="IWQ2944" s="14"/>
      <c r="IWR2944" s="14"/>
      <c r="IWS2944" s="14"/>
      <c r="IWT2944" s="14"/>
      <c r="IWU2944" s="14"/>
      <c r="IWV2944" s="14"/>
      <c r="IWW2944" s="14"/>
      <c r="IWX2944" s="14"/>
      <c r="IWY2944" s="14"/>
      <c r="IWZ2944" s="14"/>
      <c r="IXA2944" s="14"/>
      <c r="IXB2944" s="14"/>
      <c r="IXC2944" s="14"/>
      <c r="IXD2944" s="14"/>
      <c r="IXE2944" s="14"/>
      <c r="IXF2944" s="14"/>
      <c r="IXG2944" s="14"/>
      <c r="IXH2944" s="14"/>
      <c r="IXI2944" s="14"/>
      <c r="IXJ2944" s="14"/>
      <c r="IXK2944" s="14"/>
      <c r="IXL2944" s="14"/>
      <c r="IXM2944" s="14"/>
      <c r="IXN2944" s="14"/>
      <c r="IXO2944" s="14"/>
      <c r="IXP2944" s="14"/>
      <c r="IXQ2944" s="14"/>
      <c r="IXR2944" s="14"/>
      <c r="IXS2944" s="14"/>
      <c r="IXT2944" s="14"/>
      <c r="IXU2944" s="14"/>
      <c r="IXV2944" s="14"/>
      <c r="IXW2944" s="14"/>
      <c r="IXX2944" s="14"/>
      <c r="IXY2944" s="14"/>
      <c r="IXZ2944" s="14"/>
      <c r="IYA2944" s="14"/>
      <c r="IYB2944" s="14"/>
      <c r="IYC2944" s="14"/>
      <c r="IYD2944" s="14"/>
      <c r="IYE2944" s="14"/>
      <c r="IYF2944" s="14"/>
      <c r="IYG2944" s="14"/>
      <c r="IYH2944" s="14"/>
      <c r="IYI2944" s="14"/>
      <c r="IYJ2944" s="14"/>
      <c r="IYK2944" s="14"/>
      <c r="IYL2944" s="14"/>
      <c r="IYM2944" s="14"/>
      <c r="IYN2944" s="14"/>
      <c r="IYO2944" s="14"/>
      <c r="IYP2944" s="14"/>
      <c r="IYQ2944" s="14"/>
      <c r="IYR2944" s="14"/>
      <c r="IYS2944" s="14"/>
      <c r="IYT2944" s="14"/>
      <c r="IYU2944" s="14"/>
      <c r="IYV2944" s="14"/>
      <c r="IYW2944" s="14"/>
      <c r="IYX2944" s="14"/>
      <c r="IYY2944" s="14"/>
      <c r="IYZ2944" s="14"/>
      <c r="IZA2944" s="14"/>
      <c r="IZB2944" s="14"/>
      <c r="IZC2944" s="14"/>
      <c r="IZD2944" s="14"/>
      <c r="IZE2944" s="14"/>
      <c r="IZF2944" s="14"/>
      <c r="IZG2944" s="14"/>
      <c r="IZH2944" s="14"/>
      <c r="IZI2944" s="14"/>
      <c r="IZJ2944" s="14"/>
      <c r="IZK2944" s="14"/>
      <c r="IZL2944" s="14"/>
      <c r="IZM2944" s="14"/>
      <c r="IZN2944" s="14"/>
      <c r="IZO2944" s="14"/>
      <c r="IZP2944" s="14"/>
      <c r="IZQ2944" s="14"/>
      <c r="IZR2944" s="14"/>
      <c r="IZS2944" s="14"/>
      <c r="IZT2944" s="14"/>
      <c r="IZU2944" s="14"/>
      <c r="IZV2944" s="14"/>
      <c r="IZW2944" s="14"/>
      <c r="IZX2944" s="14"/>
      <c r="IZY2944" s="14"/>
      <c r="IZZ2944" s="14"/>
      <c r="JAA2944" s="14"/>
      <c r="JAB2944" s="14"/>
      <c r="JAC2944" s="14"/>
      <c r="JAD2944" s="14"/>
      <c r="JAE2944" s="14"/>
      <c r="JAF2944" s="14"/>
      <c r="JAG2944" s="14"/>
      <c r="JAH2944" s="14"/>
      <c r="JAI2944" s="14"/>
      <c r="JAJ2944" s="14"/>
      <c r="JAK2944" s="14"/>
      <c r="JAL2944" s="14"/>
      <c r="JAM2944" s="14"/>
      <c r="JAN2944" s="14"/>
      <c r="JAO2944" s="14"/>
      <c r="JAP2944" s="14"/>
      <c r="JAQ2944" s="14"/>
      <c r="JAR2944" s="14"/>
      <c r="JAS2944" s="14"/>
      <c r="JAT2944" s="14"/>
      <c r="JAU2944" s="14"/>
      <c r="JAV2944" s="14"/>
      <c r="JAW2944" s="14"/>
      <c r="JAX2944" s="14"/>
      <c r="JAY2944" s="14"/>
      <c r="JAZ2944" s="14"/>
      <c r="JBA2944" s="14"/>
      <c r="JBB2944" s="14"/>
      <c r="JBC2944" s="14"/>
      <c r="JBD2944" s="14"/>
      <c r="JBE2944" s="14"/>
      <c r="JBF2944" s="14"/>
      <c r="JBG2944" s="14"/>
      <c r="JBH2944" s="14"/>
      <c r="JBI2944" s="14"/>
      <c r="JBJ2944" s="14"/>
      <c r="JBK2944" s="14"/>
      <c r="JBL2944" s="14"/>
      <c r="JBM2944" s="14"/>
      <c r="JBN2944" s="14"/>
      <c r="JBO2944" s="14"/>
      <c r="JBP2944" s="14"/>
      <c r="JBQ2944" s="14"/>
      <c r="JBR2944" s="14"/>
      <c r="JBS2944" s="14"/>
      <c r="JBT2944" s="14"/>
      <c r="JBU2944" s="14"/>
      <c r="JBV2944" s="14"/>
      <c r="JBW2944" s="14"/>
      <c r="JBX2944" s="14"/>
      <c r="JBY2944" s="14"/>
      <c r="JBZ2944" s="14"/>
      <c r="JCA2944" s="14"/>
      <c r="JCB2944" s="14"/>
      <c r="JCC2944" s="14"/>
      <c r="JCD2944" s="14"/>
      <c r="JCE2944" s="14"/>
      <c r="JCF2944" s="14"/>
      <c r="JCG2944" s="14"/>
      <c r="JCH2944" s="14"/>
      <c r="JCI2944" s="14"/>
      <c r="JCJ2944" s="14"/>
      <c r="JCK2944" s="14"/>
      <c r="JCL2944" s="14"/>
      <c r="JCM2944" s="14"/>
      <c r="JCN2944" s="14"/>
      <c r="JCO2944" s="14"/>
      <c r="JCP2944" s="14"/>
      <c r="JCQ2944" s="14"/>
      <c r="JCR2944" s="14"/>
      <c r="JCS2944" s="14"/>
      <c r="JCT2944" s="14"/>
      <c r="JCU2944" s="14"/>
      <c r="JCV2944" s="14"/>
      <c r="JCW2944" s="14"/>
      <c r="JCX2944" s="14"/>
      <c r="JCY2944" s="14"/>
      <c r="JCZ2944" s="14"/>
      <c r="JDA2944" s="14"/>
      <c r="JDB2944" s="14"/>
      <c r="JDC2944" s="14"/>
      <c r="JDD2944" s="14"/>
      <c r="JDE2944" s="14"/>
      <c r="JDF2944" s="14"/>
      <c r="JDG2944" s="14"/>
      <c r="JDH2944" s="14"/>
      <c r="JDI2944" s="14"/>
      <c r="JDJ2944" s="14"/>
      <c r="JDK2944" s="14"/>
      <c r="JDL2944" s="14"/>
      <c r="JDM2944" s="14"/>
      <c r="JDN2944" s="14"/>
      <c r="JDO2944" s="14"/>
      <c r="JDP2944" s="14"/>
      <c r="JDQ2944" s="14"/>
      <c r="JDR2944" s="14"/>
      <c r="JDS2944" s="14"/>
      <c r="JDT2944" s="14"/>
      <c r="JDU2944" s="14"/>
      <c r="JDV2944" s="14"/>
      <c r="JDW2944" s="14"/>
      <c r="JDX2944" s="14"/>
      <c r="JDY2944" s="14"/>
      <c r="JDZ2944" s="14"/>
      <c r="JEA2944" s="14"/>
      <c r="JEB2944" s="14"/>
      <c r="JEC2944" s="14"/>
      <c r="JED2944" s="14"/>
      <c r="JEE2944" s="14"/>
      <c r="JEF2944" s="14"/>
      <c r="JEG2944" s="14"/>
      <c r="JEH2944" s="14"/>
      <c r="JEI2944" s="14"/>
      <c r="JEJ2944" s="14"/>
      <c r="JEK2944" s="14"/>
      <c r="JEL2944" s="14"/>
      <c r="JEM2944" s="14"/>
      <c r="JEN2944" s="14"/>
      <c r="JEO2944" s="14"/>
      <c r="JEP2944" s="14"/>
      <c r="JEQ2944" s="14"/>
      <c r="JER2944" s="14"/>
      <c r="JES2944" s="14"/>
      <c r="JET2944" s="14"/>
      <c r="JEU2944" s="14"/>
      <c r="JEV2944" s="14"/>
      <c r="JEW2944" s="14"/>
      <c r="JEX2944" s="14"/>
      <c r="JEY2944" s="14"/>
      <c r="JEZ2944" s="14"/>
      <c r="JFA2944" s="14"/>
      <c r="JFB2944" s="14"/>
      <c r="JFC2944" s="14"/>
      <c r="JFD2944" s="14"/>
      <c r="JFE2944" s="14"/>
      <c r="JFF2944" s="14"/>
      <c r="JFG2944" s="14"/>
      <c r="JFH2944" s="14"/>
      <c r="JFI2944" s="14"/>
      <c r="JFJ2944" s="14"/>
      <c r="JFK2944" s="14"/>
      <c r="JFL2944" s="14"/>
      <c r="JFM2944" s="14"/>
      <c r="JFN2944" s="14"/>
      <c r="JFO2944" s="14"/>
      <c r="JFP2944" s="14"/>
      <c r="JFQ2944" s="14"/>
      <c r="JFR2944" s="14"/>
      <c r="JFS2944" s="14"/>
      <c r="JFT2944" s="14"/>
      <c r="JFU2944" s="14"/>
      <c r="JFV2944" s="14"/>
      <c r="JFW2944" s="14"/>
      <c r="JFX2944" s="14"/>
      <c r="JFY2944" s="14"/>
      <c r="JFZ2944" s="14"/>
      <c r="JGA2944" s="14"/>
      <c r="JGB2944" s="14"/>
      <c r="JGC2944" s="14"/>
      <c r="JGD2944" s="14"/>
      <c r="JGE2944" s="14"/>
      <c r="JGF2944" s="14"/>
      <c r="JGG2944" s="14"/>
      <c r="JGH2944" s="14"/>
      <c r="JGI2944" s="14"/>
      <c r="JGJ2944" s="14"/>
      <c r="JGK2944" s="14"/>
      <c r="JGL2944" s="14"/>
      <c r="JGM2944" s="14"/>
      <c r="JGN2944" s="14"/>
      <c r="JGO2944" s="14"/>
      <c r="JGP2944" s="14"/>
      <c r="JGQ2944" s="14"/>
      <c r="JGR2944" s="14"/>
      <c r="JGS2944" s="14"/>
      <c r="JGT2944" s="14"/>
      <c r="JGU2944" s="14"/>
      <c r="JGV2944" s="14"/>
      <c r="JGW2944" s="14"/>
      <c r="JGX2944" s="14"/>
      <c r="JGY2944" s="14"/>
      <c r="JGZ2944" s="14"/>
      <c r="JHA2944" s="14"/>
      <c r="JHB2944" s="14"/>
      <c r="JHC2944" s="14"/>
      <c r="JHD2944" s="14"/>
      <c r="JHE2944" s="14"/>
      <c r="JHF2944" s="14"/>
      <c r="JHG2944" s="14"/>
      <c r="JHH2944" s="14"/>
      <c r="JHI2944" s="14"/>
      <c r="JHJ2944" s="14"/>
      <c r="JHK2944" s="14"/>
      <c r="JHL2944" s="14"/>
      <c r="JHM2944" s="14"/>
      <c r="JHN2944" s="14"/>
      <c r="JHO2944" s="14"/>
      <c r="JHP2944" s="14"/>
      <c r="JHQ2944" s="14"/>
      <c r="JHR2944" s="14"/>
      <c r="JHS2944" s="14"/>
      <c r="JHT2944" s="14"/>
      <c r="JHU2944" s="14"/>
      <c r="JHV2944" s="14"/>
      <c r="JHW2944" s="14"/>
      <c r="JHX2944" s="14"/>
      <c r="JHY2944" s="14"/>
      <c r="JHZ2944" s="14"/>
      <c r="JIA2944" s="14"/>
      <c r="JIB2944" s="14"/>
      <c r="JIC2944" s="14"/>
      <c r="JID2944" s="14"/>
      <c r="JIE2944" s="14"/>
      <c r="JIF2944" s="14"/>
      <c r="JIG2944" s="14"/>
      <c r="JIH2944" s="14"/>
      <c r="JII2944" s="14"/>
      <c r="JIJ2944" s="14"/>
      <c r="JIK2944" s="14"/>
      <c r="JIL2944" s="14"/>
      <c r="JIM2944" s="14"/>
      <c r="JIN2944" s="14"/>
      <c r="JIO2944" s="14"/>
      <c r="JIP2944" s="14"/>
      <c r="JIQ2944" s="14"/>
      <c r="JIR2944" s="14"/>
      <c r="JIS2944" s="14"/>
      <c r="JIT2944" s="14"/>
      <c r="JIU2944" s="14"/>
      <c r="JIV2944" s="14"/>
      <c r="JIW2944" s="14"/>
      <c r="JIX2944" s="14"/>
      <c r="JIY2944" s="14"/>
      <c r="JIZ2944" s="14"/>
      <c r="JJA2944" s="14"/>
      <c r="JJB2944" s="14"/>
      <c r="JJC2944" s="14"/>
      <c r="JJD2944" s="14"/>
      <c r="JJE2944" s="14"/>
      <c r="JJF2944" s="14"/>
      <c r="JJG2944" s="14"/>
      <c r="JJH2944" s="14"/>
      <c r="JJI2944" s="14"/>
      <c r="JJJ2944" s="14"/>
      <c r="JJK2944" s="14"/>
      <c r="JJL2944" s="14"/>
      <c r="JJM2944" s="14"/>
      <c r="JJN2944" s="14"/>
      <c r="JJO2944" s="14"/>
      <c r="JJP2944" s="14"/>
      <c r="JJQ2944" s="14"/>
      <c r="JJR2944" s="14"/>
      <c r="JJS2944" s="14"/>
      <c r="JJT2944" s="14"/>
      <c r="JJU2944" s="14"/>
      <c r="JJV2944" s="14"/>
      <c r="JJW2944" s="14"/>
      <c r="JJX2944" s="14"/>
      <c r="JJY2944" s="14"/>
      <c r="JJZ2944" s="14"/>
      <c r="JKA2944" s="14"/>
      <c r="JKB2944" s="14"/>
      <c r="JKC2944" s="14"/>
      <c r="JKD2944" s="14"/>
      <c r="JKE2944" s="14"/>
      <c r="JKF2944" s="14"/>
      <c r="JKG2944" s="14"/>
      <c r="JKH2944" s="14"/>
      <c r="JKI2944" s="14"/>
      <c r="JKJ2944" s="14"/>
      <c r="JKK2944" s="14"/>
      <c r="JKL2944" s="14"/>
      <c r="JKM2944" s="14"/>
      <c r="JKN2944" s="14"/>
      <c r="JKO2944" s="14"/>
      <c r="JKP2944" s="14"/>
      <c r="JKQ2944" s="14"/>
      <c r="JKR2944" s="14"/>
      <c r="JKS2944" s="14"/>
      <c r="JKT2944" s="14"/>
      <c r="JKU2944" s="14"/>
      <c r="JKV2944" s="14"/>
      <c r="JKW2944" s="14"/>
      <c r="JKX2944" s="14"/>
      <c r="JKY2944" s="14"/>
      <c r="JKZ2944" s="14"/>
      <c r="JLA2944" s="14"/>
      <c r="JLB2944" s="14"/>
      <c r="JLC2944" s="14"/>
      <c r="JLD2944" s="14"/>
      <c r="JLE2944" s="14"/>
      <c r="JLF2944" s="14"/>
      <c r="JLG2944" s="14"/>
      <c r="JLH2944" s="14"/>
      <c r="JLI2944" s="14"/>
      <c r="JLJ2944" s="14"/>
      <c r="JLK2944" s="14"/>
      <c r="JLL2944" s="14"/>
      <c r="JLM2944" s="14"/>
      <c r="JLN2944" s="14"/>
      <c r="JLO2944" s="14"/>
      <c r="JLP2944" s="14"/>
      <c r="JLQ2944" s="14"/>
      <c r="JLR2944" s="14"/>
      <c r="JLS2944" s="14"/>
      <c r="JLT2944" s="14"/>
      <c r="JLU2944" s="14"/>
      <c r="JLV2944" s="14"/>
      <c r="JLW2944" s="14"/>
      <c r="JLX2944" s="14"/>
      <c r="JLY2944" s="14"/>
      <c r="JLZ2944" s="14"/>
      <c r="JMA2944" s="14"/>
      <c r="JMB2944" s="14"/>
      <c r="JMC2944" s="14"/>
      <c r="JMD2944" s="14"/>
      <c r="JME2944" s="14"/>
      <c r="JMF2944" s="14"/>
      <c r="JMG2944" s="14"/>
      <c r="JMH2944" s="14"/>
      <c r="JMI2944" s="14"/>
      <c r="JMJ2944" s="14"/>
      <c r="JMK2944" s="14"/>
      <c r="JML2944" s="14"/>
      <c r="JMM2944" s="14"/>
      <c r="JMN2944" s="14"/>
      <c r="JMO2944" s="14"/>
      <c r="JMP2944" s="14"/>
      <c r="JMQ2944" s="14"/>
      <c r="JMR2944" s="14"/>
      <c r="JMS2944" s="14"/>
      <c r="JMT2944" s="14"/>
      <c r="JMU2944" s="14"/>
      <c r="JMV2944" s="14"/>
      <c r="JMW2944" s="14"/>
      <c r="JMX2944" s="14"/>
      <c r="JMY2944" s="14"/>
      <c r="JMZ2944" s="14"/>
      <c r="JNA2944" s="14"/>
      <c r="JNB2944" s="14"/>
      <c r="JNC2944" s="14"/>
      <c r="JND2944" s="14"/>
      <c r="JNE2944" s="14"/>
      <c r="JNF2944" s="14"/>
      <c r="JNG2944" s="14"/>
      <c r="JNH2944" s="14"/>
      <c r="JNI2944" s="14"/>
      <c r="JNJ2944" s="14"/>
      <c r="JNK2944" s="14"/>
      <c r="JNL2944" s="14"/>
      <c r="JNM2944" s="14"/>
      <c r="JNN2944" s="14"/>
      <c r="JNO2944" s="14"/>
      <c r="JNP2944" s="14"/>
      <c r="JNQ2944" s="14"/>
      <c r="JNR2944" s="14"/>
      <c r="JNS2944" s="14"/>
      <c r="JNT2944" s="14"/>
      <c r="JNU2944" s="14"/>
      <c r="JNV2944" s="14"/>
      <c r="JNW2944" s="14"/>
      <c r="JNX2944" s="14"/>
      <c r="JNY2944" s="14"/>
      <c r="JNZ2944" s="14"/>
      <c r="JOA2944" s="14"/>
      <c r="JOB2944" s="14"/>
      <c r="JOC2944" s="14"/>
      <c r="JOD2944" s="14"/>
      <c r="JOE2944" s="14"/>
      <c r="JOF2944" s="14"/>
      <c r="JOG2944" s="14"/>
      <c r="JOH2944" s="14"/>
      <c r="JOI2944" s="14"/>
      <c r="JOJ2944" s="14"/>
      <c r="JOK2944" s="14"/>
      <c r="JOL2944" s="14"/>
      <c r="JOM2944" s="14"/>
      <c r="JON2944" s="14"/>
      <c r="JOO2944" s="14"/>
      <c r="JOP2944" s="14"/>
      <c r="JOQ2944" s="14"/>
      <c r="JOR2944" s="14"/>
      <c r="JOS2944" s="14"/>
      <c r="JOT2944" s="14"/>
      <c r="JOU2944" s="14"/>
      <c r="JOV2944" s="14"/>
      <c r="JOW2944" s="14"/>
      <c r="JOX2944" s="14"/>
      <c r="JOY2944" s="14"/>
      <c r="JOZ2944" s="14"/>
      <c r="JPA2944" s="14"/>
      <c r="JPB2944" s="14"/>
      <c r="JPC2944" s="14"/>
      <c r="JPD2944" s="14"/>
      <c r="JPE2944" s="14"/>
      <c r="JPF2944" s="14"/>
      <c r="JPG2944" s="14"/>
      <c r="JPH2944" s="14"/>
      <c r="JPI2944" s="14"/>
      <c r="JPJ2944" s="14"/>
      <c r="JPK2944" s="14"/>
      <c r="JPL2944" s="14"/>
      <c r="JPM2944" s="14"/>
      <c r="JPN2944" s="14"/>
      <c r="JPO2944" s="14"/>
      <c r="JPP2944" s="14"/>
      <c r="JPQ2944" s="14"/>
      <c r="JPR2944" s="14"/>
      <c r="JPS2944" s="14"/>
      <c r="JPT2944" s="14"/>
      <c r="JPU2944" s="14"/>
      <c r="JPV2944" s="14"/>
      <c r="JPW2944" s="14"/>
      <c r="JPX2944" s="14"/>
      <c r="JPY2944" s="14"/>
      <c r="JPZ2944" s="14"/>
      <c r="JQA2944" s="14"/>
      <c r="JQB2944" s="14"/>
      <c r="JQC2944" s="14"/>
      <c r="JQD2944" s="14"/>
      <c r="JQE2944" s="14"/>
      <c r="JQF2944" s="14"/>
      <c r="JQG2944" s="14"/>
      <c r="JQH2944" s="14"/>
      <c r="JQI2944" s="14"/>
      <c r="JQJ2944" s="14"/>
      <c r="JQK2944" s="14"/>
      <c r="JQL2944" s="14"/>
      <c r="JQM2944" s="14"/>
      <c r="JQN2944" s="14"/>
      <c r="JQO2944" s="14"/>
      <c r="JQP2944" s="14"/>
      <c r="JQQ2944" s="14"/>
      <c r="JQR2944" s="14"/>
      <c r="JQS2944" s="14"/>
      <c r="JQT2944" s="14"/>
      <c r="JQU2944" s="14"/>
      <c r="JQV2944" s="14"/>
      <c r="JQW2944" s="14"/>
      <c r="JQX2944" s="14"/>
      <c r="JQY2944" s="14"/>
      <c r="JQZ2944" s="14"/>
      <c r="JRA2944" s="14"/>
      <c r="JRB2944" s="14"/>
      <c r="JRC2944" s="14"/>
      <c r="JRD2944" s="14"/>
      <c r="JRE2944" s="14"/>
      <c r="JRF2944" s="14"/>
      <c r="JRG2944" s="14"/>
      <c r="JRH2944" s="14"/>
      <c r="JRI2944" s="14"/>
      <c r="JRJ2944" s="14"/>
      <c r="JRK2944" s="14"/>
      <c r="JRL2944" s="14"/>
      <c r="JRM2944" s="14"/>
      <c r="JRN2944" s="14"/>
      <c r="JRO2944" s="14"/>
      <c r="JRP2944" s="14"/>
      <c r="JRQ2944" s="14"/>
      <c r="JRR2944" s="14"/>
      <c r="JRS2944" s="14"/>
      <c r="JRT2944" s="14"/>
      <c r="JRU2944" s="14"/>
      <c r="JRV2944" s="14"/>
      <c r="JRW2944" s="14"/>
      <c r="JRX2944" s="14"/>
      <c r="JRY2944" s="14"/>
      <c r="JRZ2944" s="14"/>
      <c r="JSA2944" s="14"/>
      <c r="JSB2944" s="14"/>
      <c r="JSC2944" s="14"/>
      <c r="JSD2944" s="14"/>
      <c r="JSE2944" s="14"/>
      <c r="JSF2944" s="14"/>
      <c r="JSG2944" s="14"/>
      <c r="JSH2944" s="14"/>
      <c r="JSI2944" s="14"/>
      <c r="JSJ2944" s="14"/>
      <c r="JSK2944" s="14"/>
      <c r="JSL2944" s="14"/>
      <c r="JSM2944" s="14"/>
      <c r="JSN2944" s="14"/>
      <c r="JSO2944" s="14"/>
      <c r="JSP2944" s="14"/>
      <c r="JSQ2944" s="14"/>
      <c r="JSR2944" s="14"/>
      <c r="JSS2944" s="14"/>
      <c r="JST2944" s="14"/>
      <c r="JSU2944" s="14"/>
      <c r="JSV2944" s="14"/>
      <c r="JSW2944" s="14"/>
      <c r="JSX2944" s="14"/>
      <c r="JSY2944" s="14"/>
      <c r="JSZ2944" s="14"/>
      <c r="JTA2944" s="14"/>
      <c r="JTB2944" s="14"/>
      <c r="JTC2944" s="14"/>
      <c r="JTD2944" s="14"/>
      <c r="JTE2944" s="14"/>
      <c r="JTF2944" s="14"/>
      <c r="JTG2944" s="14"/>
      <c r="JTH2944" s="14"/>
      <c r="JTI2944" s="14"/>
      <c r="JTJ2944" s="14"/>
      <c r="JTK2944" s="14"/>
      <c r="JTL2944" s="14"/>
      <c r="JTM2944" s="14"/>
      <c r="JTN2944" s="14"/>
      <c r="JTO2944" s="14"/>
      <c r="JTP2944" s="14"/>
      <c r="JTQ2944" s="14"/>
      <c r="JTR2944" s="14"/>
      <c r="JTS2944" s="14"/>
      <c r="JTT2944" s="14"/>
      <c r="JTU2944" s="14"/>
      <c r="JTV2944" s="14"/>
      <c r="JTW2944" s="14"/>
      <c r="JTX2944" s="14"/>
      <c r="JTY2944" s="14"/>
      <c r="JTZ2944" s="14"/>
      <c r="JUA2944" s="14"/>
      <c r="JUB2944" s="14"/>
      <c r="JUC2944" s="14"/>
      <c r="JUD2944" s="14"/>
      <c r="JUE2944" s="14"/>
      <c r="JUF2944" s="14"/>
      <c r="JUG2944" s="14"/>
      <c r="JUH2944" s="14"/>
      <c r="JUI2944" s="14"/>
      <c r="JUJ2944" s="14"/>
      <c r="JUK2944" s="14"/>
      <c r="JUL2944" s="14"/>
      <c r="JUM2944" s="14"/>
      <c r="JUN2944" s="14"/>
      <c r="JUO2944" s="14"/>
      <c r="JUP2944" s="14"/>
      <c r="JUQ2944" s="14"/>
      <c r="JUR2944" s="14"/>
      <c r="JUS2944" s="14"/>
      <c r="JUT2944" s="14"/>
      <c r="JUU2944" s="14"/>
      <c r="JUV2944" s="14"/>
      <c r="JUW2944" s="14"/>
      <c r="JUX2944" s="14"/>
      <c r="JUY2944" s="14"/>
      <c r="JUZ2944" s="14"/>
      <c r="JVA2944" s="14"/>
      <c r="JVB2944" s="14"/>
      <c r="JVC2944" s="14"/>
      <c r="JVD2944" s="14"/>
      <c r="JVE2944" s="14"/>
      <c r="JVF2944" s="14"/>
      <c r="JVG2944" s="14"/>
      <c r="JVH2944" s="14"/>
      <c r="JVI2944" s="14"/>
      <c r="JVJ2944" s="14"/>
      <c r="JVK2944" s="14"/>
      <c r="JVL2944" s="14"/>
      <c r="JVM2944" s="14"/>
      <c r="JVN2944" s="14"/>
      <c r="JVO2944" s="14"/>
      <c r="JVP2944" s="14"/>
      <c r="JVQ2944" s="14"/>
      <c r="JVR2944" s="14"/>
      <c r="JVS2944" s="14"/>
      <c r="JVT2944" s="14"/>
      <c r="JVU2944" s="14"/>
      <c r="JVV2944" s="14"/>
      <c r="JVW2944" s="14"/>
      <c r="JVX2944" s="14"/>
      <c r="JVY2944" s="14"/>
      <c r="JVZ2944" s="14"/>
      <c r="JWA2944" s="14"/>
      <c r="JWB2944" s="14"/>
      <c r="JWC2944" s="14"/>
      <c r="JWD2944" s="14"/>
      <c r="JWE2944" s="14"/>
      <c r="JWF2944" s="14"/>
      <c r="JWG2944" s="14"/>
      <c r="JWH2944" s="14"/>
      <c r="JWI2944" s="14"/>
      <c r="JWJ2944" s="14"/>
      <c r="JWK2944" s="14"/>
      <c r="JWL2944" s="14"/>
      <c r="JWM2944" s="14"/>
      <c r="JWN2944" s="14"/>
      <c r="JWO2944" s="14"/>
      <c r="JWP2944" s="14"/>
      <c r="JWQ2944" s="14"/>
      <c r="JWR2944" s="14"/>
      <c r="JWS2944" s="14"/>
      <c r="JWT2944" s="14"/>
      <c r="JWU2944" s="14"/>
      <c r="JWV2944" s="14"/>
      <c r="JWW2944" s="14"/>
      <c r="JWX2944" s="14"/>
      <c r="JWY2944" s="14"/>
      <c r="JWZ2944" s="14"/>
      <c r="JXA2944" s="14"/>
      <c r="JXB2944" s="14"/>
      <c r="JXC2944" s="14"/>
      <c r="JXD2944" s="14"/>
      <c r="JXE2944" s="14"/>
      <c r="JXF2944" s="14"/>
      <c r="JXG2944" s="14"/>
      <c r="JXH2944" s="14"/>
      <c r="JXI2944" s="14"/>
      <c r="JXJ2944" s="14"/>
      <c r="JXK2944" s="14"/>
      <c r="JXL2944" s="14"/>
      <c r="JXM2944" s="14"/>
      <c r="JXN2944" s="14"/>
      <c r="JXO2944" s="14"/>
      <c r="JXP2944" s="14"/>
      <c r="JXQ2944" s="14"/>
      <c r="JXR2944" s="14"/>
      <c r="JXS2944" s="14"/>
      <c r="JXT2944" s="14"/>
      <c r="JXU2944" s="14"/>
      <c r="JXV2944" s="14"/>
      <c r="JXW2944" s="14"/>
      <c r="JXX2944" s="14"/>
      <c r="JXY2944" s="14"/>
      <c r="JXZ2944" s="14"/>
      <c r="JYA2944" s="14"/>
      <c r="JYB2944" s="14"/>
      <c r="JYC2944" s="14"/>
      <c r="JYD2944" s="14"/>
      <c r="JYE2944" s="14"/>
      <c r="JYF2944" s="14"/>
      <c r="JYG2944" s="14"/>
      <c r="JYH2944" s="14"/>
      <c r="JYI2944" s="14"/>
      <c r="JYJ2944" s="14"/>
      <c r="JYK2944" s="14"/>
      <c r="JYL2944" s="14"/>
      <c r="JYM2944" s="14"/>
      <c r="JYN2944" s="14"/>
      <c r="JYO2944" s="14"/>
      <c r="JYP2944" s="14"/>
      <c r="JYQ2944" s="14"/>
      <c r="JYR2944" s="14"/>
      <c r="JYS2944" s="14"/>
      <c r="JYT2944" s="14"/>
      <c r="JYU2944" s="14"/>
      <c r="JYV2944" s="14"/>
      <c r="JYW2944" s="14"/>
      <c r="JYX2944" s="14"/>
      <c r="JYY2944" s="14"/>
      <c r="JYZ2944" s="14"/>
      <c r="JZA2944" s="14"/>
      <c r="JZB2944" s="14"/>
      <c r="JZC2944" s="14"/>
      <c r="JZD2944" s="14"/>
      <c r="JZE2944" s="14"/>
      <c r="JZF2944" s="14"/>
      <c r="JZG2944" s="14"/>
      <c r="JZH2944" s="14"/>
      <c r="JZI2944" s="14"/>
      <c r="JZJ2944" s="14"/>
      <c r="JZK2944" s="14"/>
      <c r="JZL2944" s="14"/>
      <c r="JZM2944" s="14"/>
      <c r="JZN2944" s="14"/>
      <c r="JZO2944" s="14"/>
      <c r="JZP2944" s="14"/>
      <c r="JZQ2944" s="14"/>
      <c r="JZR2944" s="14"/>
      <c r="JZS2944" s="14"/>
      <c r="JZT2944" s="14"/>
      <c r="JZU2944" s="14"/>
      <c r="JZV2944" s="14"/>
      <c r="JZW2944" s="14"/>
      <c r="JZX2944" s="14"/>
      <c r="JZY2944" s="14"/>
      <c r="JZZ2944" s="14"/>
      <c r="KAA2944" s="14"/>
      <c r="KAB2944" s="14"/>
      <c r="KAC2944" s="14"/>
      <c r="KAD2944" s="14"/>
      <c r="KAE2944" s="14"/>
      <c r="KAF2944" s="14"/>
      <c r="KAG2944" s="14"/>
      <c r="KAH2944" s="14"/>
      <c r="KAI2944" s="14"/>
      <c r="KAJ2944" s="14"/>
      <c r="KAK2944" s="14"/>
      <c r="KAL2944" s="14"/>
      <c r="KAM2944" s="14"/>
      <c r="KAN2944" s="14"/>
      <c r="KAO2944" s="14"/>
      <c r="KAP2944" s="14"/>
      <c r="KAQ2944" s="14"/>
      <c r="KAR2944" s="14"/>
      <c r="KAS2944" s="14"/>
      <c r="KAT2944" s="14"/>
      <c r="KAU2944" s="14"/>
      <c r="KAV2944" s="14"/>
      <c r="KAW2944" s="14"/>
      <c r="KAX2944" s="14"/>
      <c r="KAY2944" s="14"/>
      <c r="KAZ2944" s="14"/>
      <c r="KBA2944" s="14"/>
      <c r="KBB2944" s="14"/>
      <c r="KBC2944" s="14"/>
      <c r="KBD2944" s="14"/>
      <c r="KBE2944" s="14"/>
      <c r="KBF2944" s="14"/>
      <c r="KBG2944" s="14"/>
      <c r="KBH2944" s="14"/>
      <c r="KBI2944" s="14"/>
      <c r="KBJ2944" s="14"/>
      <c r="KBK2944" s="14"/>
      <c r="KBL2944" s="14"/>
      <c r="KBM2944" s="14"/>
      <c r="KBN2944" s="14"/>
      <c r="KBO2944" s="14"/>
      <c r="KBP2944" s="14"/>
      <c r="KBQ2944" s="14"/>
      <c r="KBR2944" s="14"/>
      <c r="KBS2944" s="14"/>
      <c r="KBT2944" s="14"/>
      <c r="KBU2944" s="14"/>
      <c r="KBV2944" s="14"/>
      <c r="KBW2944" s="14"/>
      <c r="KBX2944" s="14"/>
      <c r="KBY2944" s="14"/>
      <c r="KBZ2944" s="14"/>
      <c r="KCA2944" s="14"/>
      <c r="KCB2944" s="14"/>
      <c r="KCC2944" s="14"/>
      <c r="KCD2944" s="14"/>
      <c r="KCE2944" s="14"/>
      <c r="KCF2944" s="14"/>
      <c r="KCG2944" s="14"/>
      <c r="KCH2944" s="14"/>
      <c r="KCI2944" s="14"/>
      <c r="KCJ2944" s="14"/>
      <c r="KCK2944" s="14"/>
      <c r="KCL2944" s="14"/>
      <c r="KCM2944" s="14"/>
      <c r="KCN2944" s="14"/>
      <c r="KCO2944" s="14"/>
      <c r="KCP2944" s="14"/>
      <c r="KCQ2944" s="14"/>
      <c r="KCR2944" s="14"/>
      <c r="KCS2944" s="14"/>
      <c r="KCT2944" s="14"/>
      <c r="KCU2944" s="14"/>
      <c r="KCV2944" s="14"/>
      <c r="KCW2944" s="14"/>
      <c r="KCX2944" s="14"/>
      <c r="KCY2944" s="14"/>
      <c r="KCZ2944" s="14"/>
      <c r="KDA2944" s="14"/>
      <c r="KDB2944" s="14"/>
      <c r="KDC2944" s="14"/>
      <c r="KDD2944" s="14"/>
      <c r="KDE2944" s="14"/>
      <c r="KDF2944" s="14"/>
      <c r="KDG2944" s="14"/>
      <c r="KDH2944" s="14"/>
      <c r="KDI2944" s="14"/>
      <c r="KDJ2944" s="14"/>
      <c r="KDK2944" s="14"/>
      <c r="KDL2944" s="14"/>
      <c r="KDM2944" s="14"/>
      <c r="KDN2944" s="14"/>
      <c r="KDO2944" s="14"/>
      <c r="KDP2944" s="14"/>
      <c r="KDQ2944" s="14"/>
      <c r="KDR2944" s="14"/>
      <c r="KDS2944" s="14"/>
      <c r="KDT2944" s="14"/>
      <c r="KDU2944" s="14"/>
      <c r="KDV2944" s="14"/>
      <c r="KDW2944" s="14"/>
      <c r="KDX2944" s="14"/>
      <c r="KDY2944" s="14"/>
      <c r="KDZ2944" s="14"/>
      <c r="KEA2944" s="14"/>
      <c r="KEB2944" s="14"/>
      <c r="KEC2944" s="14"/>
      <c r="KED2944" s="14"/>
      <c r="KEE2944" s="14"/>
      <c r="KEF2944" s="14"/>
      <c r="KEG2944" s="14"/>
      <c r="KEH2944" s="14"/>
      <c r="KEI2944" s="14"/>
      <c r="KEJ2944" s="14"/>
      <c r="KEK2944" s="14"/>
      <c r="KEL2944" s="14"/>
      <c r="KEM2944" s="14"/>
      <c r="KEN2944" s="14"/>
      <c r="KEO2944" s="14"/>
      <c r="KEP2944" s="14"/>
      <c r="KEQ2944" s="14"/>
      <c r="KER2944" s="14"/>
      <c r="KES2944" s="14"/>
      <c r="KET2944" s="14"/>
      <c r="KEU2944" s="14"/>
      <c r="KEV2944" s="14"/>
      <c r="KEW2944" s="14"/>
      <c r="KEX2944" s="14"/>
      <c r="KEY2944" s="14"/>
      <c r="KEZ2944" s="14"/>
      <c r="KFA2944" s="14"/>
      <c r="KFB2944" s="14"/>
      <c r="KFC2944" s="14"/>
      <c r="KFD2944" s="14"/>
      <c r="KFE2944" s="14"/>
      <c r="KFF2944" s="14"/>
      <c r="KFG2944" s="14"/>
      <c r="KFH2944" s="14"/>
      <c r="KFI2944" s="14"/>
      <c r="KFJ2944" s="14"/>
      <c r="KFK2944" s="14"/>
      <c r="KFL2944" s="14"/>
      <c r="KFM2944" s="14"/>
      <c r="KFN2944" s="14"/>
      <c r="KFO2944" s="14"/>
      <c r="KFP2944" s="14"/>
      <c r="KFQ2944" s="14"/>
      <c r="KFR2944" s="14"/>
      <c r="KFS2944" s="14"/>
      <c r="KFT2944" s="14"/>
      <c r="KFU2944" s="14"/>
      <c r="KFV2944" s="14"/>
      <c r="KFW2944" s="14"/>
      <c r="KFX2944" s="14"/>
      <c r="KFY2944" s="14"/>
      <c r="KFZ2944" s="14"/>
      <c r="KGA2944" s="14"/>
      <c r="KGB2944" s="14"/>
      <c r="KGC2944" s="14"/>
      <c r="KGD2944" s="14"/>
      <c r="KGE2944" s="14"/>
      <c r="KGF2944" s="14"/>
      <c r="KGG2944" s="14"/>
      <c r="KGH2944" s="14"/>
      <c r="KGI2944" s="14"/>
      <c r="KGJ2944" s="14"/>
      <c r="KGK2944" s="14"/>
      <c r="KGL2944" s="14"/>
      <c r="KGM2944" s="14"/>
      <c r="KGN2944" s="14"/>
      <c r="KGO2944" s="14"/>
      <c r="KGP2944" s="14"/>
      <c r="KGQ2944" s="14"/>
      <c r="KGR2944" s="14"/>
      <c r="KGS2944" s="14"/>
      <c r="KGT2944" s="14"/>
      <c r="KGU2944" s="14"/>
      <c r="KGV2944" s="14"/>
      <c r="KGW2944" s="14"/>
      <c r="KGX2944" s="14"/>
      <c r="KGY2944" s="14"/>
      <c r="KGZ2944" s="14"/>
      <c r="KHA2944" s="14"/>
      <c r="KHB2944" s="14"/>
      <c r="KHC2944" s="14"/>
      <c r="KHD2944" s="14"/>
      <c r="KHE2944" s="14"/>
      <c r="KHF2944" s="14"/>
      <c r="KHG2944" s="14"/>
      <c r="KHH2944" s="14"/>
      <c r="KHI2944" s="14"/>
      <c r="KHJ2944" s="14"/>
      <c r="KHK2944" s="14"/>
      <c r="KHL2944" s="14"/>
      <c r="KHM2944" s="14"/>
      <c r="KHN2944" s="14"/>
      <c r="KHO2944" s="14"/>
      <c r="KHP2944" s="14"/>
      <c r="KHQ2944" s="14"/>
      <c r="KHR2944" s="14"/>
      <c r="KHS2944" s="14"/>
      <c r="KHT2944" s="14"/>
      <c r="KHU2944" s="14"/>
      <c r="KHV2944" s="14"/>
      <c r="KHW2944" s="14"/>
      <c r="KHX2944" s="14"/>
      <c r="KHY2944" s="14"/>
      <c r="KHZ2944" s="14"/>
      <c r="KIA2944" s="14"/>
      <c r="KIB2944" s="14"/>
      <c r="KIC2944" s="14"/>
      <c r="KID2944" s="14"/>
      <c r="KIE2944" s="14"/>
      <c r="KIF2944" s="14"/>
      <c r="KIG2944" s="14"/>
      <c r="KIH2944" s="14"/>
      <c r="KII2944" s="14"/>
      <c r="KIJ2944" s="14"/>
      <c r="KIK2944" s="14"/>
      <c r="KIL2944" s="14"/>
      <c r="KIM2944" s="14"/>
      <c r="KIN2944" s="14"/>
      <c r="KIO2944" s="14"/>
      <c r="KIP2944" s="14"/>
      <c r="KIQ2944" s="14"/>
      <c r="KIR2944" s="14"/>
      <c r="KIS2944" s="14"/>
      <c r="KIT2944" s="14"/>
      <c r="KIU2944" s="14"/>
      <c r="KIV2944" s="14"/>
      <c r="KIW2944" s="14"/>
      <c r="KIX2944" s="14"/>
      <c r="KIY2944" s="14"/>
      <c r="KIZ2944" s="14"/>
      <c r="KJA2944" s="14"/>
      <c r="KJB2944" s="14"/>
      <c r="KJC2944" s="14"/>
      <c r="KJD2944" s="14"/>
      <c r="KJE2944" s="14"/>
      <c r="KJF2944" s="14"/>
      <c r="KJG2944" s="14"/>
      <c r="KJH2944" s="14"/>
      <c r="KJI2944" s="14"/>
      <c r="KJJ2944" s="14"/>
      <c r="KJK2944" s="14"/>
      <c r="KJL2944" s="14"/>
      <c r="KJM2944" s="14"/>
      <c r="KJN2944" s="14"/>
      <c r="KJO2944" s="14"/>
      <c r="KJP2944" s="14"/>
      <c r="KJQ2944" s="14"/>
      <c r="KJR2944" s="14"/>
      <c r="KJS2944" s="14"/>
      <c r="KJT2944" s="14"/>
      <c r="KJU2944" s="14"/>
      <c r="KJV2944" s="14"/>
      <c r="KJW2944" s="14"/>
      <c r="KJX2944" s="14"/>
      <c r="KJY2944" s="14"/>
      <c r="KJZ2944" s="14"/>
      <c r="KKA2944" s="14"/>
      <c r="KKB2944" s="14"/>
      <c r="KKC2944" s="14"/>
      <c r="KKD2944" s="14"/>
      <c r="KKE2944" s="14"/>
      <c r="KKF2944" s="14"/>
      <c r="KKG2944" s="14"/>
      <c r="KKH2944" s="14"/>
      <c r="KKI2944" s="14"/>
      <c r="KKJ2944" s="14"/>
      <c r="KKK2944" s="14"/>
      <c r="KKL2944" s="14"/>
      <c r="KKM2944" s="14"/>
      <c r="KKN2944" s="14"/>
      <c r="KKO2944" s="14"/>
      <c r="KKP2944" s="14"/>
      <c r="KKQ2944" s="14"/>
      <c r="KKR2944" s="14"/>
      <c r="KKS2944" s="14"/>
      <c r="KKT2944" s="14"/>
      <c r="KKU2944" s="14"/>
      <c r="KKV2944" s="14"/>
      <c r="KKW2944" s="14"/>
      <c r="KKX2944" s="14"/>
      <c r="KKY2944" s="14"/>
      <c r="KKZ2944" s="14"/>
      <c r="KLA2944" s="14"/>
      <c r="KLB2944" s="14"/>
      <c r="KLC2944" s="14"/>
      <c r="KLD2944" s="14"/>
      <c r="KLE2944" s="14"/>
      <c r="KLF2944" s="14"/>
      <c r="KLG2944" s="14"/>
      <c r="KLH2944" s="14"/>
      <c r="KLI2944" s="14"/>
      <c r="KLJ2944" s="14"/>
      <c r="KLK2944" s="14"/>
      <c r="KLL2944" s="14"/>
      <c r="KLM2944" s="14"/>
      <c r="KLN2944" s="14"/>
      <c r="KLO2944" s="14"/>
      <c r="KLP2944" s="14"/>
      <c r="KLQ2944" s="14"/>
      <c r="KLR2944" s="14"/>
      <c r="KLS2944" s="14"/>
      <c r="KLT2944" s="14"/>
      <c r="KLU2944" s="14"/>
      <c r="KLV2944" s="14"/>
      <c r="KLW2944" s="14"/>
      <c r="KLX2944" s="14"/>
      <c r="KLY2944" s="14"/>
      <c r="KLZ2944" s="14"/>
      <c r="KMA2944" s="14"/>
      <c r="KMB2944" s="14"/>
      <c r="KMC2944" s="14"/>
      <c r="KMD2944" s="14"/>
      <c r="KME2944" s="14"/>
      <c r="KMF2944" s="14"/>
      <c r="KMG2944" s="14"/>
      <c r="KMH2944" s="14"/>
      <c r="KMI2944" s="14"/>
      <c r="KMJ2944" s="14"/>
      <c r="KMK2944" s="14"/>
      <c r="KML2944" s="14"/>
      <c r="KMM2944" s="14"/>
      <c r="KMN2944" s="14"/>
      <c r="KMO2944" s="14"/>
      <c r="KMP2944" s="14"/>
      <c r="KMQ2944" s="14"/>
      <c r="KMR2944" s="14"/>
      <c r="KMS2944" s="14"/>
      <c r="KMT2944" s="14"/>
      <c r="KMU2944" s="14"/>
      <c r="KMV2944" s="14"/>
      <c r="KMW2944" s="14"/>
      <c r="KMX2944" s="14"/>
      <c r="KMY2944" s="14"/>
      <c r="KMZ2944" s="14"/>
      <c r="KNA2944" s="14"/>
      <c r="KNB2944" s="14"/>
      <c r="KNC2944" s="14"/>
      <c r="KND2944" s="14"/>
      <c r="KNE2944" s="14"/>
      <c r="KNF2944" s="14"/>
      <c r="KNG2944" s="14"/>
      <c r="KNH2944" s="14"/>
      <c r="KNI2944" s="14"/>
      <c r="KNJ2944" s="14"/>
      <c r="KNK2944" s="14"/>
      <c r="KNL2944" s="14"/>
      <c r="KNM2944" s="14"/>
      <c r="KNN2944" s="14"/>
      <c r="KNO2944" s="14"/>
      <c r="KNP2944" s="14"/>
      <c r="KNQ2944" s="14"/>
      <c r="KNR2944" s="14"/>
      <c r="KNS2944" s="14"/>
      <c r="KNT2944" s="14"/>
      <c r="KNU2944" s="14"/>
      <c r="KNV2944" s="14"/>
      <c r="KNW2944" s="14"/>
      <c r="KNX2944" s="14"/>
      <c r="KNY2944" s="14"/>
      <c r="KNZ2944" s="14"/>
      <c r="KOA2944" s="14"/>
      <c r="KOB2944" s="14"/>
      <c r="KOC2944" s="14"/>
      <c r="KOD2944" s="14"/>
      <c r="KOE2944" s="14"/>
      <c r="KOF2944" s="14"/>
      <c r="KOG2944" s="14"/>
      <c r="KOH2944" s="14"/>
      <c r="KOI2944" s="14"/>
      <c r="KOJ2944" s="14"/>
      <c r="KOK2944" s="14"/>
      <c r="KOL2944" s="14"/>
      <c r="KOM2944" s="14"/>
      <c r="KON2944" s="14"/>
      <c r="KOO2944" s="14"/>
      <c r="KOP2944" s="14"/>
      <c r="KOQ2944" s="14"/>
      <c r="KOR2944" s="14"/>
      <c r="KOS2944" s="14"/>
      <c r="KOT2944" s="14"/>
      <c r="KOU2944" s="14"/>
      <c r="KOV2944" s="14"/>
      <c r="KOW2944" s="14"/>
      <c r="KOX2944" s="14"/>
      <c r="KOY2944" s="14"/>
      <c r="KOZ2944" s="14"/>
      <c r="KPA2944" s="14"/>
      <c r="KPB2944" s="14"/>
      <c r="KPC2944" s="14"/>
      <c r="KPD2944" s="14"/>
      <c r="KPE2944" s="14"/>
      <c r="KPF2944" s="14"/>
      <c r="KPG2944" s="14"/>
      <c r="KPH2944" s="14"/>
      <c r="KPI2944" s="14"/>
      <c r="KPJ2944" s="14"/>
      <c r="KPK2944" s="14"/>
      <c r="KPL2944" s="14"/>
      <c r="KPM2944" s="14"/>
      <c r="KPN2944" s="14"/>
      <c r="KPO2944" s="14"/>
      <c r="KPP2944" s="14"/>
      <c r="KPQ2944" s="14"/>
      <c r="KPR2944" s="14"/>
      <c r="KPS2944" s="14"/>
      <c r="KPT2944" s="14"/>
      <c r="KPU2944" s="14"/>
      <c r="KPV2944" s="14"/>
      <c r="KPW2944" s="14"/>
      <c r="KPX2944" s="14"/>
      <c r="KPY2944" s="14"/>
      <c r="KPZ2944" s="14"/>
      <c r="KQA2944" s="14"/>
      <c r="KQB2944" s="14"/>
      <c r="KQC2944" s="14"/>
      <c r="KQD2944" s="14"/>
      <c r="KQE2944" s="14"/>
      <c r="KQF2944" s="14"/>
      <c r="KQG2944" s="14"/>
      <c r="KQH2944" s="14"/>
      <c r="KQI2944" s="14"/>
      <c r="KQJ2944" s="14"/>
      <c r="KQK2944" s="14"/>
      <c r="KQL2944" s="14"/>
      <c r="KQM2944" s="14"/>
      <c r="KQN2944" s="14"/>
      <c r="KQO2944" s="14"/>
      <c r="KQP2944" s="14"/>
      <c r="KQQ2944" s="14"/>
      <c r="KQR2944" s="14"/>
      <c r="KQS2944" s="14"/>
      <c r="KQT2944" s="14"/>
      <c r="KQU2944" s="14"/>
      <c r="KQV2944" s="14"/>
      <c r="KQW2944" s="14"/>
      <c r="KQX2944" s="14"/>
      <c r="KQY2944" s="14"/>
      <c r="KQZ2944" s="14"/>
      <c r="KRA2944" s="14"/>
      <c r="KRB2944" s="14"/>
      <c r="KRC2944" s="14"/>
      <c r="KRD2944" s="14"/>
      <c r="KRE2944" s="14"/>
      <c r="KRF2944" s="14"/>
      <c r="KRG2944" s="14"/>
      <c r="KRH2944" s="14"/>
      <c r="KRI2944" s="14"/>
      <c r="KRJ2944" s="14"/>
      <c r="KRK2944" s="14"/>
      <c r="KRL2944" s="14"/>
      <c r="KRM2944" s="14"/>
      <c r="KRN2944" s="14"/>
      <c r="KRO2944" s="14"/>
      <c r="KRP2944" s="14"/>
      <c r="KRQ2944" s="14"/>
      <c r="KRR2944" s="14"/>
      <c r="KRS2944" s="14"/>
      <c r="KRT2944" s="14"/>
      <c r="KRU2944" s="14"/>
      <c r="KRV2944" s="14"/>
      <c r="KRW2944" s="14"/>
      <c r="KRX2944" s="14"/>
      <c r="KRY2944" s="14"/>
      <c r="KRZ2944" s="14"/>
      <c r="KSA2944" s="14"/>
      <c r="KSB2944" s="14"/>
      <c r="KSC2944" s="14"/>
      <c r="KSD2944" s="14"/>
      <c r="KSE2944" s="14"/>
      <c r="KSF2944" s="14"/>
      <c r="KSG2944" s="14"/>
      <c r="KSH2944" s="14"/>
      <c r="KSI2944" s="14"/>
      <c r="KSJ2944" s="14"/>
      <c r="KSK2944" s="14"/>
      <c r="KSL2944" s="14"/>
      <c r="KSM2944" s="14"/>
      <c r="KSN2944" s="14"/>
      <c r="KSO2944" s="14"/>
      <c r="KSP2944" s="14"/>
      <c r="KSQ2944" s="14"/>
      <c r="KSR2944" s="14"/>
      <c r="KSS2944" s="14"/>
      <c r="KST2944" s="14"/>
      <c r="KSU2944" s="14"/>
      <c r="KSV2944" s="14"/>
      <c r="KSW2944" s="14"/>
      <c r="KSX2944" s="14"/>
      <c r="KSY2944" s="14"/>
      <c r="KSZ2944" s="14"/>
      <c r="KTA2944" s="14"/>
      <c r="KTB2944" s="14"/>
      <c r="KTC2944" s="14"/>
      <c r="KTD2944" s="14"/>
      <c r="KTE2944" s="14"/>
      <c r="KTF2944" s="14"/>
      <c r="KTG2944" s="14"/>
      <c r="KTH2944" s="14"/>
      <c r="KTI2944" s="14"/>
      <c r="KTJ2944" s="14"/>
      <c r="KTK2944" s="14"/>
      <c r="KTL2944" s="14"/>
      <c r="KTM2944" s="14"/>
      <c r="KTN2944" s="14"/>
      <c r="KTO2944" s="14"/>
      <c r="KTP2944" s="14"/>
      <c r="KTQ2944" s="14"/>
      <c r="KTR2944" s="14"/>
      <c r="KTS2944" s="14"/>
      <c r="KTT2944" s="14"/>
      <c r="KTU2944" s="14"/>
      <c r="KTV2944" s="14"/>
      <c r="KTW2944" s="14"/>
      <c r="KTX2944" s="14"/>
      <c r="KTY2944" s="14"/>
      <c r="KTZ2944" s="14"/>
      <c r="KUA2944" s="14"/>
      <c r="KUB2944" s="14"/>
      <c r="KUC2944" s="14"/>
      <c r="KUD2944" s="14"/>
      <c r="KUE2944" s="14"/>
      <c r="KUF2944" s="14"/>
      <c r="KUG2944" s="14"/>
      <c r="KUH2944" s="14"/>
      <c r="KUI2944" s="14"/>
      <c r="KUJ2944" s="14"/>
      <c r="KUK2944" s="14"/>
      <c r="KUL2944" s="14"/>
      <c r="KUM2944" s="14"/>
      <c r="KUN2944" s="14"/>
      <c r="KUO2944" s="14"/>
      <c r="KUP2944" s="14"/>
      <c r="KUQ2944" s="14"/>
      <c r="KUR2944" s="14"/>
      <c r="KUS2944" s="14"/>
      <c r="KUT2944" s="14"/>
      <c r="KUU2944" s="14"/>
      <c r="KUV2944" s="14"/>
      <c r="KUW2944" s="14"/>
      <c r="KUX2944" s="14"/>
      <c r="KUY2944" s="14"/>
      <c r="KUZ2944" s="14"/>
      <c r="KVA2944" s="14"/>
      <c r="KVB2944" s="14"/>
      <c r="KVC2944" s="14"/>
      <c r="KVD2944" s="14"/>
      <c r="KVE2944" s="14"/>
      <c r="KVF2944" s="14"/>
      <c r="KVG2944" s="14"/>
      <c r="KVH2944" s="14"/>
      <c r="KVI2944" s="14"/>
      <c r="KVJ2944" s="14"/>
      <c r="KVK2944" s="14"/>
      <c r="KVL2944" s="14"/>
      <c r="KVM2944" s="14"/>
      <c r="KVN2944" s="14"/>
      <c r="KVO2944" s="14"/>
      <c r="KVP2944" s="14"/>
      <c r="KVQ2944" s="14"/>
      <c r="KVR2944" s="14"/>
      <c r="KVS2944" s="14"/>
      <c r="KVT2944" s="14"/>
      <c r="KVU2944" s="14"/>
      <c r="KVV2944" s="14"/>
      <c r="KVW2944" s="14"/>
      <c r="KVX2944" s="14"/>
      <c r="KVY2944" s="14"/>
      <c r="KVZ2944" s="14"/>
      <c r="KWA2944" s="14"/>
      <c r="KWB2944" s="14"/>
      <c r="KWC2944" s="14"/>
      <c r="KWD2944" s="14"/>
      <c r="KWE2944" s="14"/>
      <c r="KWF2944" s="14"/>
      <c r="KWG2944" s="14"/>
      <c r="KWH2944" s="14"/>
      <c r="KWI2944" s="14"/>
      <c r="KWJ2944" s="14"/>
      <c r="KWK2944" s="14"/>
      <c r="KWL2944" s="14"/>
      <c r="KWM2944" s="14"/>
      <c r="KWN2944" s="14"/>
      <c r="KWO2944" s="14"/>
      <c r="KWP2944" s="14"/>
      <c r="KWQ2944" s="14"/>
      <c r="KWR2944" s="14"/>
      <c r="KWS2944" s="14"/>
      <c r="KWT2944" s="14"/>
      <c r="KWU2944" s="14"/>
      <c r="KWV2944" s="14"/>
      <c r="KWW2944" s="14"/>
      <c r="KWX2944" s="14"/>
      <c r="KWY2944" s="14"/>
      <c r="KWZ2944" s="14"/>
      <c r="KXA2944" s="14"/>
      <c r="KXB2944" s="14"/>
      <c r="KXC2944" s="14"/>
      <c r="KXD2944" s="14"/>
      <c r="KXE2944" s="14"/>
      <c r="KXF2944" s="14"/>
      <c r="KXG2944" s="14"/>
      <c r="KXH2944" s="14"/>
      <c r="KXI2944" s="14"/>
      <c r="KXJ2944" s="14"/>
      <c r="KXK2944" s="14"/>
      <c r="KXL2944" s="14"/>
      <c r="KXM2944" s="14"/>
      <c r="KXN2944" s="14"/>
      <c r="KXO2944" s="14"/>
      <c r="KXP2944" s="14"/>
      <c r="KXQ2944" s="14"/>
      <c r="KXR2944" s="14"/>
      <c r="KXS2944" s="14"/>
      <c r="KXT2944" s="14"/>
      <c r="KXU2944" s="14"/>
      <c r="KXV2944" s="14"/>
      <c r="KXW2944" s="14"/>
      <c r="KXX2944" s="14"/>
      <c r="KXY2944" s="14"/>
      <c r="KXZ2944" s="14"/>
      <c r="KYA2944" s="14"/>
      <c r="KYB2944" s="14"/>
      <c r="KYC2944" s="14"/>
      <c r="KYD2944" s="14"/>
      <c r="KYE2944" s="14"/>
      <c r="KYF2944" s="14"/>
      <c r="KYG2944" s="14"/>
      <c r="KYH2944" s="14"/>
      <c r="KYI2944" s="14"/>
      <c r="KYJ2944" s="14"/>
      <c r="KYK2944" s="14"/>
      <c r="KYL2944" s="14"/>
      <c r="KYM2944" s="14"/>
      <c r="KYN2944" s="14"/>
      <c r="KYO2944" s="14"/>
      <c r="KYP2944" s="14"/>
      <c r="KYQ2944" s="14"/>
      <c r="KYR2944" s="14"/>
      <c r="KYS2944" s="14"/>
      <c r="KYT2944" s="14"/>
      <c r="KYU2944" s="14"/>
      <c r="KYV2944" s="14"/>
      <c r="KYW2944" s="14"/>
      <c r="KYX2944" s="14"/>
      <c r="KYY2944" s="14"/>
      <c r="KYZ2944" s="14"/>
      <c r="KZA2944" s="14"/>
      <c r="KZB2944" s="14"/>
      <c r="KZC2944" s="14"/>
      <c r="KZD2944" s="14"/>
      <c r="KZE2944" s="14"/>
      <c r="KZF2944" s="14"/>
      <c r="KZG2944" s="14"/>
      <c r="KZH2944" s="14"/>
      <c r="KZI2944" s="14"/>
      <c r="KZJ2944" s="14"/>
      <c r="KZK2944" s="14"/>
      <c r="KZL2944" s="14"/>
      <c r="KZM2944" s="14"/>
      <c r="KZN2944" s="14"/>
      <c r="KZO2944" s="14"/>
      <c r="KZP2944" s="14"/>
      <c r="KZQ2944" s="14"/>
      <c r="KZR2944" s="14"/>
      <c r="KZS2944" s="14"/>
      <c r="KZT2944" s="14"/>
      <c r="KZU2944" s="14"/>
      <c r="KZV2944" s="14"/>
      <c r="KZW2944" s="14"/>
      <c r="KZX2944" s="14"/>
      <c r="KZY2944" s="14"/>
      <c r="KZZ2944" s="14"/>
      <c r="LAA2944" s="14"/>
      <c r="LAB2944" s="14"/>
      <c r="LAC2944" s="14"/>
      <c r="LAD2944" s="14"/>
      <c r="LAE2944" s="14"/>
      <c r="LAF2944" s="14"/>
      <c r="LAG2944" s="14"/>
      <c r="LAH2944" s="14"/>
      <c r="LAI2944" s="14"/>
      <c r="LAJ2944" s="14"/>
      <c r="LAK2944" s="14"/>
      <c r="LAL2944" s="14"/>
      <c r="LAM2944" s="14"/>
      <c r="LAN2944" s="14"/>
      <c r="LAO2944" s="14"/>
      <c r="LAP2944" s="14"/>
      <c r="LAQ2944" s="14"/>
      <c r="LAR2944" s="14"/>
      <c r="LAS2944" s="14"/>
      <c r="LAT2944" s="14"/>
      <c r="LAU2944" s="14"/>
      <c r="LAV2944" s="14"/>
      <c r="LAW2944" s="14"/>
      <c r="LAX2944" s="14"/>
      <c r="LAY2944" s="14"/>
      <c r="LAZ2944" s="14"/>
      <c r="LBA2944" s="14"/>
      <c r="LBB2944" s="14"/>
      <c r="LBC2944" s="14"/>
      <c r="LBD2944" s="14"/>
      <c r="LBE2944" s="14"/>
      <c r="LBF2944" s="14"/>
      <c r="LBG2944" s="14"/>
      <c r="LBH2944" s="14"/>
      <c r="LBI2944" s="14"/>
      <c r="LBJ2944" s="14"/>
      <c r="LBK2944" s="14"/>
      <c r="LBL2944" s="14"/>
      <c r="LBM2944" s="14"/>
      <c r="LBN2944" s="14"/>
      <c r="LBO2944" s="14"/>
      <c r="LBP2944" s="14"/>
      <c r="LBQ2944" s="14"/>
      <c r="LBR2944" s="14"/>
      <c r="LBS2944" s="14"/>
      <c r="LBT2944" s="14"/>
      <c r="LBU2944" s="14"/>
      <c r="LBV2944" s="14"/>
      <c r="LBW2944" s="14"/>
      <c r="LBX2944" s="14"/>
      <c r="LBY2944" s="14"/>
      <c r="LBZ2944" s="14"/>
      <c r="LCA2944" s="14"/>
      <c r="LCB2944" s="14"/>
      <c r="LCC2944" s="14"/>
      <c r="LCD2944" s="14"/>
      <c r="LCE2944" s="14"/>
      <c r="LCF2944" s="14"/>
      <c r="LCG2944" s="14"/>
      <c r="LCH2944" s="14"/>
      <c r="LCI2944" s="14"/>
      <c r="LCJ2944" s="14"/>
      <c r="LCK2944" s="14"/>
      <c r="LCL2944" s="14"/>
      <c r="LCM2944" s="14"/>
      <c r="LCN2944" s="14"/>
      <c r="LCO2944" s="14"/>
      <c r="LCP2944" s="14"/>
      <c r="LCQ2944" s="14"/>
      <c r="LCR2944" s="14"/>
      <c r="LCS2944" s="14"/>
      <c r="LCT2944" s="14"/>
      <c r="LCU2944" s="14"/>
      <c r="LCV2944" s="14"/>
      <c r="LCW2944" s="14"/>
      <c r="LCX2944" s="14"/>
      <c r="LCY2944" s="14"/>
      <c r="LCZ2944" s="14"/>
      <c r="LDA2944" s="14"/>
      <c r="LDB2944" s="14"/>
      <c r="LDC2944" s="14"/>
      <c r="LDD2944" s="14"/>
      <c r="LDE2944" s="14"/>
      <c r="LDF2944" s="14"/>
      <c r="LDG2944" s="14"/>
      <c r="LDH2944" s="14"/>
      <c r="LDI2944" s="14"/>
      <c r="LDJ2944" s="14"/>
      <c r="LDK2944" s="14"/>
      <c r="LDL2944" s="14"/>
      <c r="LDM2944" s="14"/>
      <c r="LDN2944" s="14"/>
      <c r="LDO2944" s="14"/>
      <c r="LDP2944" s="14"/>
      <c r="LDQ2944" s="14"/>
      <c r="LDR2944" s="14"/>
      <c r="LDS2944" s="14"/>
      <c r="LDT2944" s="14"/>
      <c r="LDU2944" s="14"/>
      <c r="LDV2944" s="14"/>
      <c r="LDW2944" s="14"/>
      <c r="LDX2944" s="14"/>
      <c r="LDY2944" s="14"/>
      <c r="LDZ2944" s="14"/>
      <c r="LEA2944" s="14"/>
      <c r="LEB2944" s="14"/>
      <c r="LEC2944" s="14"/>
      <c r="LED2944" s="14"/>
      <c r="LEE2944" s="14"/>
      <c r="LEF2944" s="14"/>
      <c r="LEG2944" s="14"/>
      <c r="LEH2944" s="14"/>
      <c r="LEI2944" s="14"/>
      <c r="LEJ2944" s="14"/>
      <c r="LEK2944" s="14"/>
      <c r="LEL2944" s="14"/>
      <c r="LEM2944" s="14"/>
      <c r="LEN2944" s="14"/>
      <c r="LEO2944" s="14"/>
      <c r="LEP2944" s="14"/>
      <c r="LEQ2944" s="14"/>
      <c r="LER2944" s="14"/>
      <c r="LES2944" s="14"/>
      <c r="LET2944" s="14"/>
      <c r="LEU2944" s="14"/>
      <c r="LEV2944" s="14"/>
      <c r="LEW2944" s="14"/>
      <c r="LEX2944" s="14"/>
      <c r="LEY2944" s="14"/>
      <c r="LEZ2944" s="14"/>
      <c r="LFA2944" s="14"/>
      <c r="LFB2944" s="14"/>
      <c r="LFC2944" s="14"/>
      <c r="LFD2944" s="14"/>
      <c r="LFE2944" s="14"/>
      <c r="LFF2944" s="14"/>
      <c r="LFG2944" s="14"/>
      <c r="LFH2944" s="14"/>
      <c r="LFI2944" s="14"/>
      <c r="LFJ2944" s="14"/>
      <c r="LFK2944" s="14"/>
      <c r="LFL2944" s="14"/>
      <c r="LFM2944" s="14"/>
      <c r="LFN2944" s="14"/>
      <c r="LFO2944" s="14"/>
      <c r="LFP2944" s="14"/>
      <c r="LFQ2944" s="14"/>
      <c r="LFR2944" s="14"/>
      <c r="LFS2944" s="14"/>
      <c r="LFT2944" s="14"/>
      <c r="LFU2944" s="14"/>
      <c r="LFV2944" s="14"/>
      <c r="LFW2944" s="14"/>
      <c r="LFX2944" s="14"/>
      <c r="LFY2944" s="14"/>
      <c r="LFZ2944" s="14"/>
      <c r="LGA2944" s="14"/>
      <c r="LGB2944" s="14"/>
      <c r="LGC2944" s="14"/>
      <c r="LGD2944" s="14"/>
      <c r="LGE2944" s="14"/>
      <c r="LGF2944" s="14"/>
      <c r="LGG2944" s="14"/>
      <c r="LGH2944" s="14"/>
      <c r="LGI2944" s="14"/>
      <c r="LGJ2944" s="14"/>
      <c r="LGK2944" s="14"/>
      <c r="LGL2944" s="14"/>
      <c r="LGM2944" s="14"/>
      <c r="LGN2944" s="14"/>
      <c r="LGO2944" s="14"/>
      <c r="LGP2944" s="14"/>
      <c r="LGQ2944" s="14"/>
      <c r="LGR2944" s="14"/>
      <c r="LGS2944" s="14"/>
      <c r="LGT2944" s="14"/>
      <c r="LGU2944" s="14"/>
      <c r="LGV2944" s="14"/>
      <c r="LGW2944" s="14"/>
      <c r="LGX2944" s="14"/>
      <c r="LGY2944" s="14"/>
      <c r="LGZ2944" s="14"/>
      <c r="LHA2944" s="14"/>
      <c r="LHB2944" s="14"/>
      <c r="LHC2944" s="14"/>
      <c r="LHD2944" s="14"/>
      <c r="LHE2944" s="14"/>
      <c r="LHF2944" s="14"/>
      <c r="LHG2944" s="14"/>
      <c r="LHH2944" s="14"/>
      <c r="LHI2944" s="14"/>
      <c r="LHJ2944" s="14"/>
      <c r="LHK2944" s="14"/>
      <c r="LHL2944" s="14"/>
      <c r="LHM2944" s="14"/>
      <c r="LHN2944" s="14"/>
      <c r="LHO2944" s="14"/>
      <c r="LHP2944" s="14"/>
      <c r="LHQ2944" s="14"/>
      <c r="LHR2944" s="14"/>
      <c r="LHS2944" s="14"/>
      <c r="LHT2944" s="14"/>
      <c r="LHU2944" s="14"/>
      <c r="LHV2944" s="14"/>
      <c r="LHW2944" s="14"/>
      <c r="LHX2944" s="14"/>
      <c r="LHY2944" s="14"/>
      <c r="LHZ2944" s="14"/>
      <c r="LIA2944" s="14"/>
      <c r="LIB2944" s="14"/>
      <c r="LIC2944" s="14"/>
      <c r="LID2944" s="14"/>
      <c r="LIE2944" s="14"/>
      <c r="LIF2944" s="14"/>
      <c r="LIG2944" s="14"/>
      <c r="LIH2944" s="14"/>
      <c r="LII2944" s="14"/>
      <c r="LIJ2944" s="14"/>
      <c r="LIK2944" s="14"/>
      <c r="LIL2944" s="14"/>
      <c r="LIM2944" s="14"/>
      <c r="LIN2944" s="14"/>
      <c r="LIO2944" s="14"/>
      <c r="LIP2944" s="14"/>
      <c r="LIQ2944" s="14"/>
      <c r="LIR2944" s="14"/>
      <c r="LIS2944" s="14"/>
      <c r="LIT2944" s="14"/>
      <c r="LIU2944" s="14"/>
      <c r="LIV2944" s="14"/>
      <c r="LIW2944" s="14"/>
      <c r="LIX2944" s="14"/>
      <c r="LIY2944" s="14"/>
      <c r="LIZ2944" s="14"/>
      <c r="LJA2944" s="14"/>
      <c r="LJB2944" s="14"/>
      <c r="LJC2944" s="14"/>
      <c r="LJD2944" s="14"/>
      <c r="LJE2944" s="14"/>
      <c r="LJF2944" s="14"/>
      <c r="LJG2944" s="14"/>
      <c r="LJH2944" s="14"/>
      <c r="LJI2944" s="14"/>
      <c r="LJJ2944" s="14"/>
      <c r="LJK2944" s="14"/>
      <c r="LJL2944" s="14"/>
      <c r="LJM2944" s="14"/>
      <c r="LJN2944" s="14"/>
      <c r="LJO2944" s="14"/>
      <c r="LJP2944" s="14"/>
      <c r="LJQ2944" s="14"/>
      <c r="LJR2944" s="14"/>
      <c r="LJS2944" s="14"/>
      <c r="LJT2944" s="14"/>
      <c r="LJU2944" s="14"/>
      <c r="LJV2944" s="14"/>
      <c r="LJW2944" s="14"/>
      <c r="LJX2944" s="14"/>
      <c r="LJY2944" s="14"/>
      <c r="LJZ2944" s="14"/>
      <c r="LKA2944" s="14"/>
      <c r="LKB2944" s="14"/>
      <c r="LKC2944" s="14"/>
      <c r="LKD2944" s="14"/>
      <c r="LKE2944" s="14"/>
      <c r="LKF2944" s="14"/>
      <c r="LKG2944" s="14"/>
      <c r="LKH2944" s="14"/>
      <c r="LKI2944" s="14"/>
      <c r="LKJ2944" s="14"/>
      <c r="LKK2944" s="14"/>
      <c r="LKL2944" s="14"/>
      <c r="LKM2944" s="14"/>
      <c r="LKN2944" s="14"/>
      <c r="LKO2944" s="14"/>
      <c r="LKP2944" s="14"/>
      <c r="LKQ2944" s="14"/>
      <c r="LKR2944" s="14"/>
      <c r="LKS2944" s="14"/>
      <c r="LKT2944" s="14"/>
      <c r="LKU2944" s="14"/>
      <c r="LKV2944" s="14"/>
      <c r="LKW2944" s="14"/>
      <c r="LKX2944" s="14"/>
      <c r="LKY2944" s="14"/>
      <c r="LKZ2944" s="14"/>
      <c r="LLA2944" s="14"/>
      <c r="LLB2944" s="14"/>
      <c r="LLC2944" s="14"/>
      <c r="LLD2944" s="14"/>
      <c r="LLE2944" s="14"/>
      <c r="LLF2944" s="14"/>
      <c r="LLG2944" s="14"/>
      <c r="LLH2944" s="14"/>
      <c r="LLI2944" s="14"/>
      <c r="LLJ2944" s="14"/>
      <c r="LLK2944" s="14"/>
      <c r="LLL2944" s="14"/>
      <c r="LLM2944" s="14"/>
      <c r="LLN2944" s="14"/>
      <c r="LLO2944" s="14"/>
      <c r="LLP2944" s="14"/>
      <c r="LLQ2944" s="14"/>
      <c r="LLR2944" s="14"/>
      <c r="LLS2944" s="14"/>
      <c r="LLT2944" s="14"/>
      <c r="LLU2944" s="14"/>
      <c r="LLV2944" s="14"/>
      <c r="LLW2944" s="14"/>
      <c r="LLX2944" s="14"/>
      <c r="LLY2944" s="14"/>
      <c r="LLZ2944" s="14"/>
      <c r="LMA2944" s="14"/>
      <c r="LMB2944" s="14"/>
      <c r="LMC2944" s="14"/>
      <c r="LMD2944" s="14"/>
      <c r="LME2944" s="14"/>
      <c r="LMF2944" s="14"/>
      <c r="LMG2944" s="14"/>
      <c r="LMH2944" s="14"/>
      <c r="LMI2944" s="14"/>
      <c r="LMJ2944" s="14"/>
      <c r="LMK2944" s="14"/>
      <c r="LML2944" s="14"/>
      <c r="LMM2944" s="14"/>
      <c r="LMN2944" s="14"/>
      <c r="LMO2944" s="14"/>
      <c r="LMP2944" s="14"/>
      <c r="LMQ2944" s="14"/>
      <c r="LMR2944" s="14"/>
      <c r="LMS2944" s="14"/>
      <c r="LMT2944" s="14"/>
      <c r="LMU2944" s="14"/>
      <c r="LMV2944" s="14"/>
      <c r="LMW2944" s="14"/>
      <c r="LMX2944" s="14"/>
      <c r="LMY2944" s="14"/>
      <c r="LMZ2944" s="14"/>
      <c r="LNA2944" s="14"/>
      <c r="LNB2944" s="14"/>
      <c r="LNC2944" s="14"/>
      <c r="LND2944" s="14"/>
      <c r="LNE2944" s="14"/>
      <c r="LNF2944" s="14"/>
      <c r="LNG2944" s="14"/>
      <c r="LNH2944" s="14"/>
      <c r="LNI2944" s="14"/>
      <c r="LNJ2944" s="14"/>
      <c r="LNK2944" s="14"/>
      <c r="LNL2944" s="14"/>
      <c r="LNM2944" s="14"/>
      <c r="LNN2944" s="14"/>
      <c r="LNO2944" s="14"/>
      <c r="LNP2944" s="14"/>
      <c r="LNQ2944" s="14"/>
      <c r="LNR2944" s="14"/>
      <c r="LNS2944" s="14"/>
      <c r="LNT2944" s="14"/>
      <c r="LNU2944" s="14"/>
      <c r="LNV2944" s="14"/>
      <c r="LNW2944" s="14"/>
      <c r="LNX2944" s="14"/>
      <c r="LNY2944" s="14"/>
      <c r="LNZ2944" s="14"/>
      <c r="LOA2944" s="14"/>
      <c r="LOB2944" s="14"/>
      <c r="LOC2944" s="14"/>
      <c r="LOD2944" s="14"/>
      <c r="LOE2944" s="14"/>
      <c r="LOF2944" s="14"/>
      <c r="LOG2944" s="14"/>
      <c r="LOH2944" s="14"/>
      <c r="LOI2944" s="14"/>
      <c r="LOJ2944" s="14"/>
      <c r="LOK2944" s="14"/>
      <c r="LOL2944" s="14"/>
      <c r="LOM2944" s="14"/>
      <c r="LON2944" s="14"/>
      <c r="LOO2944" s="14"/>
      <c r="LOP2944" s="14"/>
      <c r="LOQ2944" s="14"/>
      <c r="LOR2944" s="14"/>
      <c r="LOS2944" s="14"/>
      <c r="LOT2944" s="14"/>
      <c r="LOU2944" s="14"/>
      <c r="LOV2944" s="14"/>
      <c r="LOW2944" s="14"/>
      <c r="LOX2944" s="14"/>
      <c r="LOY2944" s="14"/>
      <c r="LOZ2944" s="14"/>
      <c r="LPA2944" s="14"/>
      <c r="LPB2944" s="14"/>
      <c r="LPC2944" s="14"/>
      <c r="LPD2944" s="14"/>
      <c r="LPE2944" s="14"/>
      <c r="LPF2944" s="14"/>
      <c r="LPG2944" s="14"/>
      <c r="LPH2944" s="14"/>
      <c r="LPI2944" s="14"/>
      <c r="LPJ2944" s="14"/>
      <c r="LPK2944" s="14"/>
      <c r="LPL2944" s="14"/>
      <c r="LPM2944" s="14"/>
      <c r="LPN2944" s="14"/>
      <c r="LPO2944" s="14"/>
      <c r="LPP2944" s="14"/>
      <c r="LPQ2944" s="14"/>
      <c r="LPR2944" s="14"/>
      <c r="LPS2944" s="14"/>
      <c r="LPT2944" s="14"/>
      <c r="LPU2944" s="14"/>
      <c r="LPV2944" s="14"/>
      <c r="LPW2944" s="14"/>
      <c r="LPX2944" s="14"/>
      <c r="LPY2944" s="14"/>
      <c r="LPZ2944" s="14"/>
      <c r="LQA2944" s="14"/>
      <c r="LQB2944" s="14"/>
      <c r="LQC2944" s="14"/>
      <c r="LQD2944" s="14"/>
      <c r="LQE2944" s="14"/>
      <c r="LQF2944" s="14"/>
      <c r="LQG2944" s="14"/>
      <c r="LQH2944" s="14"/>
      <c r="LQI2944" s="14"/>
      <c r="LQJ2944" s="14"/>
      <c r="LQK2944" s="14"/>
      <c r="LQL2944" s="14"/>
      <c r="LQM2944" s="14"/>
      <c r="LQN2944" s="14"/>
      <c r="LQO2944" s="14"/>
      <c r="LQP2944" s="14"/>
      <c r="LQQ2944" s="14"/>
      <c r="LQR2944" s="14"/>
      <c r="LQS2944" s="14"/>
      <c r="LQT2944" s="14"/>
      <c r="LQU2944" s="14"/>
      <c r="LQV2944" s="14"/>
      <c r="LQW2944" s="14"/>
      <c r="LQX2944" s="14"/>
      <c r="LQY2944" s="14"/>
      <c r="LQZ2944" s="14"/>
      <c r="LRA2944" s="14"/>
      <c r="LRB2944" s="14"/>
      <c r="LRC2944" s="14"/>
      <c r="LRD2944" s="14"/>
      <c r="LRE2944" s="14"/>
      <c r="LRF2944" s="14"/>
      <c r="LRG2944" s="14"/>
      <c r="LRH2944" s="14"/>
      <c r="LRI2944" s="14"/>
      <c r="LRJ2944" s="14"/>
      <c r="LRK2944" s="14"/>
      <c r="LRL2944" s="14"/>
      <c r="LRM2944" s="14"/>
      <c r="LRN2944" s="14"/>
      <c r="LRO2944" s="14"/>
      <c r="LRP2944" s="14"/>
      <c r="LRQ2944" s="14"/>
      <c r="LRR2944" s="14"/>
      <c r="LRS2944" s="14"/>
      <c r="LRT2944" s="14"/>
      <c r="LRU2944" s="14"/>
      <c r="LRV2944" s="14"/>
      <c r="LRW2944" s="14"/>
      <c r="LRX2944" s="14"/>
      <c r="LRY2944" s="14"/>
      <c r="LRZ2944" s="14"/>
      <c r="LSA2944" s="14"/>
      <c r="LSB2944" s="14"/>
      <c r="LSC2944" s="14"/>
      <c r="LSD2944" s="14"/>
      <c r="LSE2944" s="14"/>
      <c r="LSF2944" s="14"/>
      <c r="LSG2944" s="14"/>
      <c r="LSH2944" s="14"/>
      <c r="LSI2944" s="14"/>
      <c r="LSJ2944" s="14"/>
      <c r="LSK2944" s="14"/>
      <c r="LSL2944" s="14"/>
      <c r="LSM2944" s="14"/>
      <c r="LSN2944" s="14"/>
      <c r="LSO2944" s="14"/>
      <c r="LSP2944" s="14"/>
      <c r="LSQ2944" s="14"/>
      <c r="LSR2944" s="14"/>
      <c r="LSS2944" s="14"/>
      <c r="LST2944" s="14"/>
      <c r="LSU2944" s="14"/>
      <c r="LSV2944" s="14"/>
      <c r="LSW2944" s="14"/>
      <c r="LSX2944" s="14"/>
      <c r="LSY2944" s="14"/>
      <c r="LSZ2944" s="14"/>
      <c r="LTA2944" s="14"/>
      <c r="LTB2944" s="14"/>
      <c r="LTC2944" s="14"/>
      <c r="LTD2944" s="14"/>
      <c r="LTE2944" s="14"/>
      <c r="LTF2944" s="14"/>
      <c r="LTG2944" s="14"/>
      <c r="LTH2944" s="14"/>
      <c r="LTI2944" s="14"/>
      <c r="LTJ2944" s="14"/>
      <c r="LTK2944" s="14"/>
      <c r="LTL2944" s="14"/>
      <c r="LTM2944" s="14"/>
      <c r="LTN2944" s="14"/>
      <c r="LTO2944" s="14"/>
      <c r="LTP2944" s="14"/>
      <c r="LTQ2944" s="14"/>
      <c r="LTR2944" s="14"/>
      <c r="LTS2944" s="14"/>
      <c r="LTT2944" s="14"/>
      <c r="LTU2944" s="14"/>
      <c r="LTV2944" s="14"/>
      <c r="LTW2944" s="14"/>
      <c r="LTX2944" s="14"/>
      <c r="LTY2944" s="14"/>
      <c r="LTZ2944" s="14"/>
      <c r="LUA2944" s="14"/>
      <c r="LUB2944" s="14"/>
      <c r="LUC2944" s="14"/>
      <c r="LUD2944" s="14"/>
      <c r="LUE2944" s="14"/>
      <c r="LUF2944" s="14"/>
      <c r="LUG2944" s="14"/>
      <c r="LUH2944" s="14"/>
      <c r="LUI2944" s="14"/>
      <c r="LUJ2944" s="14"/>
      <c r="LUK2944" s="14"/>
      <c r="LUL2944" s="14"/>
      <c r="LUM2944" s="14"/>
      <c r="LUN2944" s="14"/>
      <c r="LUO2944" s="14"/>
      <c r="LUP2944" s="14"/>
      <c r="LUQ2944" s="14"/>
      <c r="LUR2944" s="14"/>
      <c r="LUS2944" s="14"/>
      <c r="LUT2944" s="14"/>
      <c r="LUU2944" s="14"/>
      <c r="LUV2944" s="14"/>
      <c r="LUW2944" s="14"/>
      <c r="LUX2944" s="14"/>
      <c r="LUY2944" s="14"/>
      <c r="LUZ2944" s="14"/>
      <c r="LVA2944" s="14"/>
      <c r="LVB2944" s="14"/>
      <c r="LVC2944" s="14"/>
      <c r="LVD2944" s="14"/>
      <c r="LVE2944" s="14"/>
      <c r="LVF2944" s="14"/>
      <c r="LVG2944" s="14"/>
      <c r="LVH2944" s="14"/>
      <c r="LVI2944" s="14"/>
      <c r="LVJ2944" s="14"/>
      <c r="LVK2944" s="14"/>
      <c r="LVL2944" s="14"/>
      <c r="LVM2944" s="14"/>
      <c r="LVN2944" s="14"/>
      <c r="LVO2944" s="14"/>
      <c r="LVP2944" s="14"/>
      <c r="LVQ2944" s="14"/>
      <c r="LVR2944" s="14"/>
      <c r="LVS2944" s="14"/>
      <c r="LVT2944" s="14"/>
      <c r="LVU2944" s="14"/>
      <c r="LVV2944" s="14"/>
      <c r="LVW2944" s="14"/>
      <c r="LVX2944" s="14"/>
      <c r="LVY2944" s="14"/>
      <c r="LVZ2944" s="14"/>
      <c r="LWA2944" s="14"/>
      <c r="LWB2944" s="14"/>
      <c r="LWC2944" s="14"/>
      <c r="LWD2944" s="14"/>
      <c r="LWE2944" s="14"/>
      <c r="LWF2944" s="14"/>
      <c r="LWG2944" s="14"/>
      <c r="LWH2944" s="14"/>
      <c r="LWI2944" s="14"/>
      <c r="LWJ2944" s="14"/>
      <c r="LWK2944" s="14"/>
      <c r="LWL2944" s="14"/>
      <c r="LWM2944" s="14"/>
      <c r="LWN2944" s="14"/>
      <c r="LWO2944" s="14"/>
      <c r="LWP2944" s="14"/>
      <c r="LWQ2944" s="14"/>
      <c r="LWR2944" s="14"/>
      <c r="LWS2944" s="14"/>
      <c r="LWT2944" s="14"/>
      <c r="LWU2944" s="14"/>
      <c r="LWV2944" s="14"/>
      <c r="LWW2944" s="14"/>
      <c r="LWX2944" s="14"/>
      <c r="LWY2944" s="14"/>
      <c r="LWZ2944" s="14"/>
      <c r="LXA2944" s="14"/>
      <c r="LXB2944" s="14"/>
      <c r="LXC2944" s="14"/>
      <c r="LXD2944" s="14"/>
      <c r="LXE2944" s="14"/>
      <c r="LXF2944" s="14"/>
      <c r="LXG2944" s="14"/>
      <c r="LXH2944" s="14"/>
      <c r="LXI2944" s="14"/>
      <c r="LXJ2944" s="14"/>
      <c r="LXK2944" s="14"/>
      <c r="LXL2944" s="14"/>
      <c r="LXM2944" s="14"/>
      <c r="LXN2944" s="14"/>
      <c r="LXO2944" s="14"/>
      <c r="LXP2944" s="14"/>
      <c r="LXQ2944" s="14"/>
      <c r="LXR2944" s="14"/>
      <c r="LXS2944" s="14"/>
      <c r="LXT2944" s="14"/>
      <c r="LXU2944" s="14"/>
      <c r="LXV2944" s="14"/>
      <c r="LXW2944" s="14"/>
      <c r="LXX2944" s="14"/>
      <c r="LXY2944" s="14"/>
      <c r="LXZ2944" s="14"/>
      <c r="LYA2944" s="14"/>
      <c r="LYB2944" s="14"/>
      <c r="LYC2944" s="14"/>
      <c r="LYD2944" s="14"/>
      <c r="LYE2944" s="14"/>
      <c r="LYF2944" s="14"/>
      <c r="LYG2944" s="14"/>
      <c r="LYH2944" s="14"/>
      <c r="LYI2944" s="14"/>
      <c r="LYJ2944" s="14"/>
      <c r="LYK2944" s="14"/>
      <c r="LYL2944" s="14"/>
      <c r="LYM2944" s="14"/>
      <c r="LYN2944" s="14"/>
      <c r="LYO2944" s="14"/>
      <c r="LYP2944" s="14"/>
      <c r="LYQ2944" s="14"/>
      <c r="LYR2944" s="14"/>
      <c r="LYS2944" s="14"/>
      <c r="LYT2944" s="14"/>
      <c r="LYU2944" s="14"/>
      <c r="LYV2944" s="14"/>
      <c r="LYW2944" s="14"/>
      <c r="LYX2944" s="14"/>
      <c r="LYY2944" s="14"/>
      <c r="LYZ2944" s="14"/>
      <c r="LZA2944" s="14"/>
      <c r="LZB2944" s="14"/>
      <c r="LZC2944" s="14"/>
      <c r="LZD2944" s="14"/>
      <c r="LZE2944" s="14"/>
      <c r="LZF2944" s="14"/>
      <c r="LZG2944" s="14"/>
      <c r="LZH2944" s="14"/>
      <c r="LZI2944" s="14"/>
      <c r="LZJ2944" s="14"/>
      <c r="LZK2944" s="14"/>
      <c r="LZL2944" s="14"/>
      <c r="LZM2944" s="14"/>
      <c r="LZN2944" s="14"/>
      <c r="LZO2944" s="14"/>
      <c r="LZP2944" s="14"/>
      <c r="LZQ2944" s="14"/>
      <c r="LZR2944" s="14"/>
      <c r="LZS2944" s="14"/>
      <c r="LZT2944" s="14"/>
      <c r="LZU2944" s="14"/>
      <c r="LZV2944" s="14"/>
      <c r="LZW2944" s="14"/>
      <c r="LZX2944" s="14"/>
      <c r="LZY2944" s="14"/>
      <c r="LZZ2944" s="14"/>
      <c r="MAA2944" s="14"/>
      <c r="MAB2944" s="14"/>
      <c r="MAC2944" s="14"/>
      <c r="MAD2944" s="14"/>
      <c r="MAE2944" s="14"/>
      <c r="MAF2944" s="14"/>
      <c r="MAG2944" s="14"/>
      <c r="MAH2944" s="14"/>
      <c r="MAI2944" s="14"/>
      <c r="MAJ2944" s="14"/>
      <c r="MAK2944" s="14"/>
      <c r="MAL2944" s="14"/>
      <c r="MAM2944" s="14"/>
      <c r="MAN2944" s="14"/>
      <c r="MAO2944" s="14"/>
      <c r="MAP2944" s="14"/>
      <c r="MAQ2944" s="14"/>
      <c r="MAR2944" s="14"/>
      <c r="MAS2944" s="14"/>
      <c r="MAT2944" s="14"/>
      <c r="MAU2944" s="14"/>
      <c r="MAV2944" s="14"/>
      <c r="MAW2944" s="14"/>
      <c r="MAX2944" s="14"/>
      <c r="MAY2944" s="14"/>
      <c r="MAZ2944" s="14"/>
      <c r="MBA2944" s="14"/>
      <c r="MBB2944" s="14"/>
      <c r="MBC2944" s="14"/>
      <c r="MBD2944" s="14"/>
      <c r="MBE2944" s="14"/>
      <c r="MBF2944" s="14"/>
      <c r="MBG2944" s="14"/>
      <c r="MBH2944" s="14"/>
      <c r="MBI2944" s="14"/>
      <c r="MBJ2944" s="14"/>
      <c r="MBK2944" s="14"/>
      <c r="MBL2944" s="14"/>
      <c r="MBM2944" s="14"/>
      <c r="MBN2944" s="14"/>
      <c r="MBO2944" s="14"/>
      <c r="MBP2944" s="14"/>
      <c r="MBQ2944" s="14"/>
      <c r="MBR2944" s="14"/>
      <c r="MBS2944" s="14"/>
      <c r="MBT2944" s="14"/>
      <c r="MBU2944" s="14"/>
      <c r="MBV2944" s="14"/>
      <c r="MBW2944" s="14"/>
      <c r="MBX2944" s="14"/>
      <c r="MBY2944" s="14"/>
      <c r="MBZ2944" s="14"/>
      <c r="MCA2944" s="14"/>
      <c r="MCB2944" s="14"/>
      <c r="MCC2944" s="14"/>
      <c r="MCD2944" s="14"/>
      <c r="MCE2944" s="14"/>
      <c r="MCF2944" s="14"/>
      <c r="MCG2944" s="14"/>
      <c r="MCH2944" s="14"/>
      <c r="MCI2944" s="14"/>
      <c r="MCJ2944" s="14"/>
      <c r="MCK2944" s="14"/>
      <c r="MCL2944" s="14"/>
      <c r="MCM2944" s="14"/>
      <c r="MCN2944" s="14"/>
      <c r="MCO2944" s="14"/>
      <c r="MCP2944" s="14"/>
      <c r="MCQ2944" s="14"/>
      <c r="MCR2944" s="14"/>
      <c r="MCS2944" s="14"/>
      <c r="MCT2944" s="14"/>
      <c r="MCU2944" s="14"/>
      <c r="MCV2944" s="14"/>
      <c r="MCW2944" s="14"/>
      <c r="MCX2944" s="14"/>
      <c r="MCY2944" s="14"/>
      <c r="MCZ2944" s="14"/>
      <c r="MDA2944" s="14"/>
      <c r="MDB2944" s="14"/>
      <c r="MDC2944" s="14"/>
      <c r="MDD2944" s="14"/>
      <c r="MDE2944" s="14"/>
      <c r="MDF2944" s="14"/>
      <c r="MDG2944" s="14"/>
      <c r="MDH2944" s="14"/>
      <c r="MDI2944" s="14"/>
      <c r="MDJ2944" s="14"/>
      <c r="MDK2944" s="14"/>
      <c r="MDL2944" s="14"/>
      <c r="MDM2944" s="14"/>
      <c r="MDN2944" s="14"/>
      <c r="MDO2944" s="14"/>
      <c r="MDP2944" s="14"/>
      <c r="MDQ2944" s="14"/>
      <c r="MDR2944" s="14"/>
      <c r="MDS2944" s="14"/>
      <c r="MDT2944" s="14"/>
      <c r="MDU2944" s="14"/>
      <c r="MDV2944" s="14"/>
      <c r="MDW2944" s="14"/>
      <c r="MDX2944" s="14"/>
      <c r="MDY2944" s="14"/>
      <c r="MDZ2944" s="14"/>
      <c r="MEA2944" s="14"/>
      <c r="MEB2944" s="14"/>
      <c r="MEC2944" s="14"/>
      <c r="MED2944" s="14"/>
      <c r="MEE2944" s="14"/>
      <c r="MEF2944" s="14"/>
      <c r="MEG2944" s="14"/>
      <c r="MEH2944" s="14"/>
      <c r="MEI2944" s="14"/>
      <c r="MEJ2944" s="14"/>
      <c r="MEK2944" s="14"/>
      <c r="MEL2944" s="14"/>
      <c r="MEM2944" s="14"/>
      <c r="MEN2944" s="14"/>
      <c r="MEO2944" s="14"/>
      <c r="MEP2944" s="14"/>
      <c r="MEQ2944" s="14"/>
      <c r="MER2944" s="14"/>
      <c r="MES2944" s="14"/>
      <c r="MET2944" s="14"/>
      <c r="MEU2944" s="14"/>
      <c r="MEV2944" s="14"/>
      <c r="MEW2944" s="14"/>
      <c r="MEX2944" s="14"/>
      <c r="MEY2944" s="14"/>
      <c r="MEZ2944" s="14"/>
      <c r="MFA2944" s="14"/>
      <c r="MFB2944" s="14"/>
      <c r="MFC2944" s="14"/>
      <c r="MFD2944" s="14"/>
      <c r="MFE2944" s="14"/>
      <c r="MFF2944" s="14"/>
      <c r="MFG2944" s="14"/>
      <c r="MFH2944" s="14"/>
      <c r="MFI2944" s="14"/>
      <c r="MFJ2944" s="14"/>
      <c r="MFK2944" s="14"/>
      <c r="MFL2944" s="14"/>
      <c r="MFM2944" s="14"/>
      <c r="MFN2944" s="14"/>
      <c r="MFO2944" s="14"/>
      <c r="MFP2944" s="14"/>
      <c r="MFQ2944" s="14"/>
      <c r="MFR2944" s="14"/>
      <c r="MFS2944" s="14"/>
      <c r="MFT2944" s="14"/>
      <c r="MFU2944" s="14"/>
      <c r="MFV2944" s="14"/>
      <c r="MFW2944" s="14"/>
      <c r="MFX2944" s="14"/>
      <c r="MFY2944" s="14"/>
      <c r="MFZ2944" s="14"/>
      <c r="MGA2944" s="14"/>
      <c r="MGB2944" s="14"/>
      <c r="MGC2944" s="14"/>
      <c r="MGD2944" s="14"/>
      <c r="MGE2944" s="14"/>
      <c r="MGF2944" s="14"/>
      <c r="MGG2944" s="14"/>
      <c r="MGH2944" s="14"/>
      <c r="MGI2944" s="14"/>
      <c r="MGJ2944" s="14"/>
      <c r="MGK2944" s="14"/>
      <c r="MGL2944" s="14"/>
      <c r="MGM2944" s="14"/>
      <c r="MGN2944" s="14"/>
      <c r="MGO2944" s="14"/>
      <c r="MGP2944" s="14"/>
      <c r="MGQ2944" s="14"/>
      <c r="MGR2944" s="14"/>
      <c r="MGS2944" s="14"/>
      <c r="MGT2944" s="14"/>
      <c r="MGU2944" s="14"/>
      <c r="MGV2944" s="14"/>
      <c r="MGW2944" s="14"/>
      <c r="MGX2944" s="14"/>
      <c r="MGY2944" s="14"/>
      <c r="MGZ2944" s="14"/>
      <c r="MHA2944" s="14"/>
      <c r="MHB2944" s="14"/>
      <c r="MHC2944" s="14"/>
      <c r="MHD2944" s="14"/>
      <c r="MHE2944" s="14"/>
      <c r="MHF2944" s="14"/>
      <c r="MHG2944" s="14"/>
      <c r="MHH2944" s="14"/>
      <c r="MHI2944" s="14"/>
      <c r="MHJ2944" s="14"/>
      <c r="MHK2944" s="14"/>
      <c r="MHL2944" s="14"/>
      <c r="MHM2944" s="14"/>
      <c r="MHN2944" s="14"/>
      <c r="MHO2944" s="14"/>
      <c r="MHP2944" s="14"/>
      <c r="MHQ2944" s="14"/>
      <c r="MHR2944" s="14"/>
      <c r="MHS2944" s="14"/>
      <c r="MHT2944" s="14"/>
      <c r="MHU2944" s="14"/>
      <c r="MHV2944" s="14"/>
      <c r="MHW2944" s="14"/>
      <c r="MHX2944" s="14"/>
      <c r="MHY2944" s="14"/>
      <c r="MHZ2944" s="14"/>
      <c r="MIA2944" s="14"/>
      <c r="MIB2944" s="14"/>
      <c r="MIC2944" s="14"/>
      <c r="MID2944" s="14"/>
      <c r="MIE2944" s="14"/>
      <c r="MIF2944" s="14"/>
      <c r="MIG2944" s="14"/>
      <c r="MIH2944" s="14"/>
      <c r="MII2944" s="14"/>
      <c r="MIJ2944" s="14"/>
      <c r="MIK2944" s="14"/>
      <c r="MIL2944" s="14"/>
      <c r="MIM2944" s="14"/>
      <c r="MIN2944" s="14"/>
      <c r="MIO2944" s="14"/>
      <c r="MIP2944" s="14"/>
      <c r="MIQ2944" s="14"/>
      <c r="MIR2944" s="14"/>
      <c r="MIS2944" s="14"/>
      <c r="MIT2944" s="14"/>
      <c r="MIU2944" s="14"/>
      <c r="MIV2944" s="14"/>
      <c r="MIW2944" s="14"/>
      <c r="MIX2944" s="14"/>
      <c r="MIY2944" s="14"/>
      <c r="MIZ2944" s="14"/>
      <c r="MJA2944" s="14"/>
      <c r="MJB2944" s="14"/>
      <c r="MJC2944" s="14"/>
      <c r="MJD2944" s="14"/>
      <c r="MJE2944" s="14"/>
      <c r="MJF2944" s="14"/>
      <c r="MJG2944" s="14"/>
      <c r="MJH2944" s="14"/>
      <c r="MJI2944" s="14"/>
      <c r="MJJ2944" s="14"/>
      <c r="MJK2944" s="14"/>
      <c r="MJL2944" s="14"/>
      <c r="MJM2944" s="14"/>
      <c r="MJN2944" s="14"/>
      <c r="MJO2944" s="14"/>
      <c r="MJP2944" s="14"/>
      <c r="MJQ2944" s="14"/>
      <c r="MJR2944" s="14"/>
      <c r="MJS2944" s="14"/>
      <c r="MJT2944" s="14"/>
      <c r="MJU2944" s="14"/>
      <c r="MJV2944" s="14"/>
      <c r="MJW2944" s="14"/>
      <c r="MJX2944" s="14"/>
      <c r="MJY2944" s="14"/>
      <c r="MJZ2944" s="14"/>
      <c r="MKA2944" s="14"/>
      <c r="MKB2944" s="14"/>
      <c r="MKC2944" s="14"/>
      <c r="MKD2944" s="14"/>
      <c r="MKE2944" s="14"/>
      <c r="MKF2944" s="14"/>
      <c r="MKG2944" s="14"/>
      <c r="MKH2944" s="14"/>
      <c r="MKI2944" s="14"/>
      <c r="MKJ2944" s="14"/>
      <c r="MKK2944" s="14"/>
      <c r="MKL2944" s="14"/>
      <c r="MKM2944" s="14"/>
      <c r="MKN2944" s="14"/>
      <c r="MKO2944" s="14"/>
      <c r="MKP2944" s="14"/>
      <c r="MKQ2944" s="14"/>
      <c r="MKR2944" s="14"/>
      <c r="MKS2944" s="14"/>
      <c r="MKT2944" s="14"/>
      <c r="MKU2944" s="14"/>
      <c r="MKV2944" s="14"/>
      <c r="MKW2944" s="14"/>
      <c r="MKX2944" s="14"/>
      <c r="MKY2944" s="14"/>
      <c r="MKZ2944" s="14"/>
      <c r="MLA2944" s="14"/>
      <c r="MLB2944" s="14"/>
      <c r="MLC2944" s="14"/>
      <c r="MLD2944" s="14"/>
      <c r="MLE2944" s="14"/>
      <c r="MLF2944" s="14"/>
      <c r="MLG2944" s="14"/>
      <c r="MLH2944" s="14"/>
      <c r="MLI2944" s="14"/>
      <c r="MLJ2944" s="14"/>
      <c r="MLK2944" s="14"/>
      <c r="MLL2944" s="14"/>
      <c r="MLM2944" s="14"/>
      <c r="MLN2944" s="14"/>
      <c r="MLO2944" s="14"/>
      <c r="MLP2944" s="14"/>
      <c r="MLQ2944" s="14"/>
      <c r="MLR2944" s="14"/>
      <c r="MLS2944" s="14"/>
      <c r="MLT2944" s="14"/>
      <c r="MLU2944" s="14"/>
      <c r="MLV2944" s="14"/>
      <c r="MLW2944" s="14"/>
      <c r="MLX2944" s="14"/>
      <c r="MLY2944" s="14"/>
      <c r="MLZ2944" s="14"/>
      <c r="MMA2944" s="14"/>
      <c r="MMB2944" s="14"/>
      <c r="MMC2944" s="14"/>
      <c r="MMD2944" s="14"/>
      <c r="MME2944" s="14"/>
      <c r="MMF2944" s="14"/>
      <c r="MMG2944" s="14"/>
      <c r="MMH2944" s="14"/>
      <c r="MMI2944" s="14"/>
      <c r="MMJ2944" s="14"/>
      <c r="MMK2944" s="14"/>
      <c r="MML2944" s="14"/>
      <c r="MMM2944" s="14"/>
      <c r="MMN2944" s="14"/>
      <c r="MMO2944" s="14"/>
      <c r="MMP2944" s="14"/>
      <c r="MMQ2944" s="14"/>
      <c r="MMR2944" s="14"/>
      <c r="MMS2944" s="14"/>
      <c r="MMT2944" s="14"/>
      <c r="MMU2944" s="14"/>
      <c r="MMV2944" s="14"/>
      <c r="MMW2944" s="14"/>
      <c r="MMX2944" s="14"/>
      <c r="MMY2944" s="14"/>
      <c r="MMZ2944" s="14"/>
      <c r="MNA2944" s="14"/>
      <c r="MNB2944" s="14"/>
      <c r="MNC2944" s="14"/>
      <c r="MND2944" s="14"/>
      <c r="MNE2944" s="14"/>
      <c r="MNF2944" s="14"/>
      <c r="MNG2944" s="14"/>
      <c r="MNH2944" s="14"/>
      <c r="MNI2944" s="14"/>
      <c r="MNJ2944" s="14"/>
      <c r="MNK2944" s="14"/>
      <c r="MNL2944" s="14"/>
      <c r="MNM2944" s="14"/>
      <c r="MNN2944" s="14"/>
      <c r="MNO2944" s="14"/>
      <c r="MNP2944" s="14"/>
      <c r="MNQ2944" s="14"/>
      <c r="MNR2944" s="14"/>
      <c r="MNS2944" s="14"/>
      <c r="MNT2944" s="14"/>
      <c r="MNU2944" s="14"/>
      <c r="MNV2944" s="14"/>
      <c r="MNW2944" s="14"/>
      <c r="MNX2944" s="14"/>
      <c r="MNY2944" s="14"/>
      <c r="MNZ2944" s="14"/>
      <c r="MOA2944" s="14"/>
      <c r="MOB2944" s="14"/>
      <c r="MOC2944" s="14"/>
      <c r="MOD2944" s="14"/>
      <c r="MOE2944" s="14"/>
      <c r="MOF2944" s="14"/>
      <c r="MOG2944" s="14"/>
      <c r="MOH2944" s="14"/>
      <c r="MOI2944" s="14"/>
      <c r="MOJ2944" s="14"/>
      <c r="MOK2944" s="14"/>
      <c r="MOL2944" s="14"/>
      <c r="MOM2944" s="14"/>
      <c r="MON2944" s="14"/>
      <c r="MOO2944" s="14"/>
      <c r="MOP2944" s="14"/>
      <c r="MOQ2944" s="14"/>
      <c r="MOR2944" s="14"/>
      <c r="MOS2944" s="14"/>
      <c r="MOT2944" s="14"/>
      <c r="MOU2944" s="14"/>
      <c r="MOV2944" s="14"/>
      <c r="MOW2944" s="14"/>
      <c r="MOX2944" s="14"/>
      <c r="MOY2944" s="14"/>
      <c r="MOZ2944" s="14"/>
      <c r="MPA2944" s="14"/>
      <c r="MPB2944" s="14"/>
      <c r="MPC2944" s="14"/>
      <c r="MPD2944" s="14"/>
      <c r="MPE2944" s="14"/>
      <c r="MPF2944" s="14"/>
      <c r="MPG2944" s="14"/>
      <c r="MPH2944" s="14"/>
      <c r="MPI2944" s="14"/>
      <c r="MPJ2944" s="14"/>
      <c r="MPK2944" s="14"/>
      <c r="MPL2944" s="14"/>
      <c r="MPM2944" s="14"/>
      <c r="MPN2944" s="14"/>
      <c r="MPO2944" s="14"/>
      <c r="MPP2944" s="14"/>
      <c r="MPQ2944" s="14"/>
      <c r="MPR2944" s="14"/>
      <c r="MPS2944" s="14"/>
      <c r="MPT2944" s="14"/>
      <c r="MPU2944" s="14"/>
      <c r="MPV2944" s="14"/>
      <c r="MPW2944" s="14"/>
      <c r="MPX2944" s="14"/>
      <c r="MPY2944" s="14"/>
      <c r="MPZ2944" s="14"/>
      <c r="MQA2944" s="14"/>
      <c r="MQB2944" s="14"/>
      <c r="MQC2944" s="14"/>
      <c r="MQD2944" s="14"/>
      <c r="MQE2944" s="14"/>
      <c r="MQF2944" s="14"/>
      <c r="MQG2944" s="14"/>
      <c r="MQH2944" s="14"/>
      <c r="MQI2944" s="14"/>
      <c r="MQJ2944" s="14"/>
      <c r="MQK2944" s="14"/>
      <c r="MQL2944" s="14"/>
      <c r="MQM2944" s="14"/>
      <c r="MQN2944" s="14"/>
      <c r="MQO2944" s="14"/>
      <c r="MQP2944" s="14"/>
      <c r="MQQ2944" s="14"/>
      <c r="MQR2944" s="14"/>
      <c r="MQS2944" s="14"/>
      <c r="MQT2944" s="14"/>
      <c r="MQU2944" s="14"/>
      <c r="MQV2944" s="14"/>
      <c r="MQW2944" s="14"/>
      <c r="MQX2944" s="14"/>
      <c r="MQY2944" s="14"/>
      <c r="MQZ2944" s="14"/>
      <c r="MRA2944" s="14"/>
      <c r="MRB2944" s="14"/>
      <c r="MRC2944" s="14"/>
      <c r="MRD2944" s="14"/>
      <c r="MRE2944" s="14"/>
      <c r="MRF2944" s="14"/>
      <c r="MRG2944" s="14"/>
      <c r="MRH2944" s="14"/>
      <c r="MRI2944" s="14"/>
      <c r="MRJ2944" s="14"/>
      <c r="MRK2944" s="14"/>
      <c r="MRL2944" s="14"/>
      <c r="MRM2944" s="14"/>
      <c r="MRN2944" s="14"/>
      <c r="MRO2944" s="14"/>
      <c r="MRP2944" s="14"/>
      <c r="MRQ2944" s="14"/>
      <c r="MRR2944" s="14"/>
      <c r="MRS2944" s="14"/>
      <c r="MRT2944" s="14"/>
      <c r="MRU2944" s="14"/>
      <c r="MRV2944" s="14"/>
      <c r="MRW2944" s="14"/>
      <c r="MRX2944" s="14"/>
      <c r="MRY2944" s="14"/>
      <c r="MRZ2944" s="14"/>
      <c r="MSA2944" s="14"/>
      <c r="MSB2944" s="14"/>
      <c r="MSC2944" s="14"/>
      <c r="MSD2944" s="14"/>
      <c r="MSE2944" s="14"/>
      <c r="MSF2944" s="14"/>
      <c r="MSG2944" s="14"/>
      <c r="MSH2944" s="14"/>
      <c r="MSI2944" s="14"/>
      <c r="MSJ2944" s="14"/>
      <c r="MSK2944" s="14"/>
      <c r="MSL2944" s="14"/>
      <c r="MSM2944" s="14"/>
      <c r="MSN2944" s="14"/>
      <c r="MSO2944" s="14"/>
      <c r="MSP2944" s="14"/>
      <c r="MSQ2944" s="14"/>
      <c r="MSR2944" s="14"/>
      <c r="MSS2944" s="14"/>
      <c r="MST2944" s="14"/>
      <c r="MSU2944" s="14"/>
      <c r="MSV2944" s="14"/>
      <c r="MSW2944" s="14"/>
      <c r="MSX2944" s="14"/>
      <c r="MSY2944" s="14"/>
      <c r="MSZ2944" s="14"/>
      <c r="MTA2944" s="14"/>
      <c r="MTB2944" s="14"/>
      <c r="MTC2944" s="14"/>
      <c r="MTD2944" s="14"/>
      <c r="MTE2944" s="14"/>
      <c r="MTF2944" s="14"/>
      <c r="MTG2944" s="14"/>
      <c r="MTH2944" s="14"/>
      <c r="MTI2944" s="14"/>
      <c r="MTJ2944" s="14"/>
      <c r="MTK2944" s="14"/>
      <c r="MTL2944" s="14"/>
      <c r="MTM2944" s="14"/>
      <c r="MTN2944" s="14"/>
      <c r="MTO2944" s="14"/>
      <c r="MTP2944" s="14"/>
      <c r="MTQ2944" s="14"/>
      <c r="MTR2944" s="14"/>
      <c r="MTS2944" s="14"/>
      <c r="MTT2944" s="14"/>
      <c r="MTU2944" s="14"/>
      <c r="MTV2944" s="14"/>
      <c r="MTW2944" s="14"/>
      <c r="MTX2944" s="14"/>
      <c r="MTY2944" s="14"/>
      <c r="MTZ2944" s="14"/>
      <c r="MUA2944" s="14"/>
      <c r="MUB2944" s="14"/>
      <c r="MUC2944" s="14"/>
      <c r="MUD2944" s="14"/>
      <c r="MUE2944" s="14"/>
      <c r="MUF2944" s="14"/>
      <c r="MUG2944" s="14"/>
      <c r="MUH2944" s="14"/>
      <c r="MUI2944" s="14"/>
      <c r="MUJ2944" s="14"/>
      <c r="MUK2944" s="14"/>
      <c r="MUL2944" s="14"/>
      <c r="MUM2944" s="14"/>
      <c r="MUN2944" s="14"/>
      <c r="MUO2944" s="14"/>
      <c r="MUP2944" s="14"/>
      <c r="MUQ2944" s="14"/>
      <c r="MUR2944" s="14"/>
      <c r="MUS2944" s="14"/>
      <c r="MUT2944" s="14"/>
      <c r="MUU2944" s="14"/>
      <c r="MUV2944" s="14"/>
      <c r="MUW2944" s="14"/>
      <c r="MUX2944" s="14"/>
      <c r="MUY2944" s="14"/>
      <c r="MUZ2944" s="14"/>
      <c r="MVA2944" s="14"/>
      <c r="MVB2944" s="14"/>
      <c r="MVC2944" s="14"/>
      <c r="MVD2944" s="14"/>
      <c r="MVE2944" s="14"/>
      <c r="MVF2944" s="14"/>
      <c r="MVG2944" s="14"/>
      <c r="MVH2944" s="14"/>
      <c r="MVI2944" s="14"/>
      <c r="MVJ2944" s="14"/>
      <c r="MVK2944" s="14"/>
      <c r="MVL2944" s="14"/>
      <c r="MVM2944" s="14"/>
      <c r="MVN2944" s="14"/>
      <c r="MVO2944" s="14"/>
      <c r="MVP2944" s="14"/>
      <c r="MVQ2944" s="14"/>
      <c r="MVR2944" s="14"/>
      <c r="MVS2944" s="14"/>
      <c r="MVT2944" s="14"/>
      <c r="MVU2944" s="14"/>
      <c r="MVV2944" s="14"/>
      <c r="MVW2944" s="14"/>
      <c r="MVX2944" s="14"/>
      <c r="MVY2944" s="14"/>
      <c r="MVZ2944" s="14"/>
      <c r="MWA2944" s="14"/>
      <c r="MWB2944" s="14"/>
      <c r="MWC2944" s="14"/>
      <c r="MWD2944" s="14"/>
      <c r="MWE2944" s="14"/>
      <c r="MWF2944" s="14"/>
      <c r="MWG2944" s="14"/>
      <c r="MWH2944" s="14"/>
      <c r="MWI2944" s="14"/>
      <c r="MWJ2944" s="14"/>
      <c r="MWK2944" s="14"/>
      <c r="MWL2944" s="14"/>
      <c r="MWM2944" s="14"/>
      <c r="MWN2944" s="14"/>
      <c r="MWO2944" s="14"/>
      <c r="MWP2944" s="14"/>
      <c r="MWQ2944" s="14"/>
      <c r="MWR2944" s="14"/>
      <c r="MWS2944" s="14"/>
      <c r="MWT2944" s="14"/>
      <c r="MWU2944" s="14"/>
      <c r="MWV2944" s="14"/>
      <c r="MWW2944" s="14"/>
      <c r="MWX2944" s="14"/>
      <c r="MWY2944" s="14"/>
      <c r="MWZ2944" s="14"/>
      <c r="MXA2944" s="14"/>
      <c r="MXB2944" s="14"/>
      <c r="MXC2944" s="14"/>
      <c r="MXD2944" s="14"/>
      <c r="MXE2944" s="14"/>
      <c r="MXF2944" s="14"/>
      <c r="MXG2944" s="14"/>
      <c r="MXH2944" s="14"/>
      <c r="MXI2944" s="14"/>
      <c r="MXJ2944" s="14"/>
      <c r="MXK2944" s="14"/>
      <c r="MXL2944" s="14"/>
      <c r="MXM2944" s="14"/>
      <c r="MXN2944" s="14"/>
      <c r="MXO2944" s="14"/>
      <c r="MXP2944" s="14"/>
      <c r="MXQ2944" s="14"/>
      <c r="MXR2944" s="14"/>
      <c r="MXS2944" s="14"/>
      <c r="MXT2944" s="14"/>
      <c r="MXU2944" s="14"/>
      <c r="MXV2944" s="14"/>
      <c r="MXW2944" s="14"/>
      <c r="MXX2944" s="14"/>
      <c r="MXY2944" s="14"/>
      <c r="MXZ2944" s="14"/>
      <c r="MYA2944" s="14"/>
      <c r="MYB2944" s="14"/>
      <c r="MYC2944" s="14"/>
      <c r="MYD2944" s="14"/>
      <c r="MYE2944" s="14"/>
      <c r="MYF2944" s="14"/>
      <c r="MYG2944" s="14"/>
      <c r="MYH2944" s="14"/>
      <c r="MYI2944" s="14"/>
      <c r="MYJ2944" s="14"/>
      <c r="MYK2944" s="14"/>
      <c r="MYL2944" s="14"/>
      <c r="MYM2944" s="14"/>
      <c r="MYN2944" s="14"/>
      <c r="MYO2944" s="14"/>
      <c r="MYP2944" s="14"/>
      <c r="MYQ2944" s="14"/>
      <c r="MYR2944" s="14"/>
      <c r="MYS2944" s="14"/>
      <c r="MYT2944" s="14"/>
      <c r="MYU2944" s="14"/>
      <c r="MYV2944" s="14"/>
      <c r="MYW2944" s="14"/>
      <c r="MYX2944" s="14"/>
      <c r="MYY2944" s="14"/>
      <c r="MYZ2944" s="14"/>
      <c r="MZA2944" s="14"/>
      <c r="MZB2944" s="14"/>
      <c r="MZC2944" s="14"/>
      <c r="MZD2944" s="14"/>
      <c r="MZE2944" s="14"/>
      <c r="MZF2944" s="14"/>
      <c r="MZG2944" s="14"/>
      <c r="MZH2944" s="14"/>
      <c r="MZI2944" s="14"/>
      <c r="MZJ2944" s="14"/>
      <c r="MZK2944" s="14"/>
      <c r="MZL2944" s="14"/>
      <c r="MZM2944" s="14"/>
      <c r="MZN2944" s="14"/>
      <c r="MZO2944" s="14"/>
      <c r="MZP2944" s="14"/>
      <c r="MZQ2944" s="14"/>
      <c r="MZR2944" s="14"/>
      <c r="MZS2944" s="14"/>
      <c r="MZT2944" s="14"/>
      <c r="MZU2944" s="14"/>
      <c r="MZV2944" s="14"/>
      <c r="MZW2944" s="14"/>
      <c r="MZX2944" s="14"/>
      <c r="MZY2944" s="14"/>
      <c r="MZZ2944" s="14"/>
      <c r="NAA2944" s="14"/>
      <c r="NAB2944" s="14"/>
      <c r="NAC2944" s="14"/>
      <c r="NAD2944" s="14"/>
      <c r="NAE2944" s="14"/>
      <c r="NAF2944" s="14"/>
      <c r="NAG2944" s="14"/>
      <c r="NAH2944" s="14"/>
      <c r="NAI2944" s="14"/>
      <c r="NAJ2944" s="14"/>
      <c r="NAK2944" s="14"/>
      <c r="NAL2944" s="14"/>
      <c r="NAM2944" s="14"/>
      <c r="NAN2944" s="14"/>
      <c r="NAO2944" s="14"/>
      <c r="NAP2944" s="14"/>
      <c r="NAQ2944" s="14"/>
      <c r="NAR2944" s="14"/>
      <c r="NAS2944" s="14"/>
      <c r="NAT2944" s="14"/>
      <c r="NAU2944" s="14"/>
      <c r="NAV2944" s="14"/>
      <c r="NAW2944" s="14"/>
      <c r="NAX2944" s="14"/>
      <c r="NAY2944" s="14"/>
      <c r="NAZ2944" s="14"/>
      <c r="NBA2944" s="14"/>
      <c r="NBB2944" s="14"/>
      <c r="NBC2944" s="14"/>
      <c r="NBD2944" s="14"/>
      <c r="NBE2944" s="14"/>
      <c r="NBF2944" s="14"/>
      <c r="NBG2944" s="14"/>
      <c r="NBH2944" s="14"/>
      <c r="NBI2944" s="14"/>
      <c r="NBJ2944" s="14"/>
      <c r="NBK2944" s="14"/>
      <c r="NBL2944" s="14"/>
      <c r="NBM2944" s="14"/>
      <c r="NBN2944" s="14"/>
      <c r="NBO2944" s="14"/>
      <c r="NBP2944" s="14"/>
      <c r="NBQ2944" s="14"/>
      <c r="NBR2944" s="14"/>
      <c r="NBS2944" s="14"/>
      <c r="NBT2944" s="14"/>
      <c r="NBU2944" s="14"/>
      <c r="NBV2944" s="14"/>
      <c r="NBW2944" s="14"/>
      <c r="NBX2944" s="14"/>
      <c r="NBY2944" s="14"/>
      <c r="NBZ2944" s="14"/>
      <c r="NCA2944" s="14"/>
      <c r="NCB2944" s="14"/>
      <c r="NCC2944" s="14"/>
      <c r="NCD2944" s="14"/>
      <c r="NCE2944" s="14"/>
      <c r="NCF2944" s="14"/>
      <c r="NCG2944" s="14"/>
      <c r="NCH2944" s="14"/>
      <c r="NCI2944" s="14"/>
      <c r="NCJ2944" s="14"/>
      <c r="NCK2944" s="14"/>
      <c r="NCL2944" s="14"/>
      <c r="NCM2944" s="14"/>
      <c r="NCN2944" s="14"/>
      <c r="NCO2944" s="14"/>
      <c r="NCP2944" s="14"/>
      <c r="NCQ2944" s="14"/>
      <c r="NCR2944" s="14"/>
      <c r="NCS2944" s="14"/>
      <c r="NCT2944" s="14"/>
      <c r="NCU2944" s="14"/>
      <c r="NCV2944" s="14"/>
      <c r="NCW2944" s="14"/>
      <c r="NCX2944" s="14"/>
      <c r="NCY2944" s="14"/>
      <c r="NCZ2944" s="14"/>
      <c r="NDA2944" s="14"/>
      <c r="NDB2944" s="14"/>
      <c r="NDC2944" s="14"/>
      <c r="NDD2944" s="14"/>
      <c r="NDE2944" s="14"/>
      <c r="NDF2944" s="14"/>
      <c r="NDG2944" s="14"/>
      <c r="NDH2944" s="14"/>
      <c r="NDI2944" s="14"/>
      <c r="NDJ2944" s="14"/>
      <c r="NDK2944" s="14"/>
      <c r="NDL2944" s="14"/>
      <c r="NDM2944" s="14"/>
      <c r="NDN2944" s="14"/>
      <c r="NDO2944" s="14"/>
      <c r="NDP2944" s="14"/>
      <c r="NDQ2944" s="14"/>
      <c r="NDR2944" s="14"/>
      <c r="NDS2944" s="14"/>
      <c r="NDT2944" s="14"/>
      <c r="NDU2944" s="14"/>
      <c r="NDV2944" s="14"/>
      <c r="NDW2944" s="14"/>
      <c r="NDX2944" s="14"/>
      <c r="NDY2944" s="14"/>
      <c r="NDZ2944" s="14"/>
      <c r="NEA2944" s="14"/>
      <c r="NEB2944" s="14"/>
      <c r="NEC2944" s="14"/>
      <c r="NED2944" s="14"/>
      <c r="NEE2944" s="14"/>
      <c r="NEF2944" s="14"/>
      <c r="NEG2944" s="14"/>
      <c r="NEH2944" s="14"/>
      <c r="NEI2944" s="14"/>
      <c r="NEJ2944" s="14"/>
      <c r="NEK2944" s="14"/>
      <c r="NEL2944" s="14"/>
      <c r="NEM2944" s="14"/>
      <c r="NEN2944" s="14"/>
      <c r="NEO2944" s="14"/>
      <c r="NEP2944" s="14"/>
      <c r="NEQ2944" s="14"/>
      <c r="NER2944" s="14"/>
      <c r="NES2944" s="14"/>
      <c r="NET2944" s="14"/>
      <c r="NEU2944" s="14"/>
      <c r="NEV2944" s="14"/>
      <c r="NEW2944" s="14"/>
      <c r="NEX2944" s="14"/>
      <c r="NEY2944" s="14"/>
      <c r="NEZ2944" s="14"/>
      <c r="NFA2944" s="14"/>
      <c r="NFB2944" s="14"/>
      <c r="NFC2944" s="14"/>
      <c r="NFD2944" s="14"/>
      <c r="NFE2944" s="14"/>
      <c r="NFF2944" s="14"/>
      <c r="NFG2944" s="14"/>
      <c r="NFH2944" s="14"/>
      <c r="NFI2944" s="14"/>
      <c r="NFJ2944" s="14"/>
      <c r="NFK2944" s="14"/>
      <c r="NFL2944" s="14"/>
      <c r="NFM2944" s="14"/>
      <c r="NFN2944" s="14"/>
      <c r="NFO2944" s="14"/>
      <c r="NFP2944" s="14"/>
      <c r="NFQ2944" s="14"/>
      <c r="NFR2944" s="14"/>
      <c r="NFS2944" s="14"/>
      <c r="NFT2944" s="14"/>
      <c r="NFU2944" s="14"/>
      <c r="NFV2944" s="14"/>
      <c r="NFW2944" s="14"/>
      <c r="NFX2944" s="14"/>
      <c r="NFY2944" s="14"/>
      <c r="NFZ2944" s="14"/>
      <c r="NGA2944" s="14"/>
      <c r="NGB2944" s="14"/>
      <c r="NGC2944" s="14"/>
      <c r="NGD2944" s="14"/>
      <c r="NGE2944" s="14"/>
      <c r="NGF2944" s="14"/>
      <c r="NGG2944" s="14"/>
      <c r="NGH2944" s="14"/>
      <c r="NGI2944" s="14"/>
      <c r="NGJ2944" s="14"/>
      <c r="NGK2944" s="14"/>
      <c r="NGL2944" s="14"/>
      <c r="NGM2944" s="14"/>
      <c r="NGN2944" s="14"/>
      <c r="NGO2944" s="14"/>
      <c r="NGP2944" s="14"/>
      <c r="NGQ2944" s="14"/>
      <c r="NGR2944" s="14"/>
      <c r="NGS2944" s="14"/>
      <c r="NGT2944" s="14"/>
      <c r="NGU2944" s="14"/>
      <c r="NGV2944" s="14"/>
      <c r="NGW2944" s="14"/>
      <c r="NGX2944" s="14"/>
      <c r="NGY2944" s="14"/>
      <c r="NGZ2944" s="14"/>
      <c r="NHA2944" s="14"/>
      <c r="NHB2944" s="14"/>
      <c r="NHC2944" s="14"/>
      <c r="NHD2944" s="14"/>
      <c r="NHE2944" s="14"/>
      <c r="NHF2944" s="14"/>
      <c r="NHG2944" s="14"/>
      <c r="NHH2944" s="14"/>
      <c r="NHI2944" s="14"/>
      <c r="NHJ2944" s="14"/>
      <c r="NHK2944" s="14"/>
      <c r="NHL2944" s="14"/>
      <c r="NHM2944" s="14"/>
      <c r="NHN2944" s="14"/>
      <c r="NHO2944" s="14"/>
      <c r="NHP2944" s="14"/>
      <c r="NHQ2944" s="14"/>
      <c r="NHR2944" s="14"/>
      <c r="NHS2944" s="14"/>
      <c r="NHT2944" s="14"/>
      <c r="NHU2944" s="14"/>
      <c r="NHV2944" s="14"/>
      <c r="NHW2944" s="14"/>
      <c r="NHX2944" s="14"/>
      <c r="NHY2944" s="14"/>
      <c r="NHZ2944" s="14"/>
      <c r="NIA2944" s="14"/>
      <c r="NIB2944" s="14"/>
      <c r="NIC2944" s="14"/>
      <c r="NID2944" s="14"/>
      <c r="NIE2944" s="14"/>
      <c r="NIF2944" s="14"/>
      <c r="NIG2944" s="14"/>
      <c r="NIH2944" s="14"/>
      <c r="NII2944" s="14"/>
      <c r="NIJ2944" s="14"/>
      <c r="NIK2944" s="14"/>
      <c r="NIL2944" s="14"/>
      <c r="NIM2944" s="14"/>
      <c r="NIN2944" s="14"/>
      <c r="NIO2944" s="14"/>
      <c r="NIP2944" s="14"/>
      <c r="NIQ2944" s="14"/>
      <c r="NIR2944" s="14"/>
      <c r="NIS2944" s="14"/>
      <c r="NIT2944" s="14"/>
      <c r="NIU2944" s="14"/>
      <c r="NIV2944" s="14"/>
      <c r="NIW2944" s="14"/>
      <c r="NIX2944" s="14"/>
      <c r="NIY2944" s="14"/>
      <c r="NIZ2944" s="14"/>
      <c r="NJA2944" s="14"/>
      <c r="NJB2944" s="14"/>
      <c r="NJC2944" s="14"/>
      <c r="NJD2944" s="14"/>
      <c r="NJE2944" s="14"/>
      <c r="NJF2944" s="14"/>
      <c r="NJG2944" s="14"/>
      <c r="NJH2944" s="14"/>
      <c r="NJI2944" s="14"/>
      <c r="NJJ2944" s="14"/>
      <c r="NJK2944" s="14"/>
      <c r="NJL2944" s="14"/>
      <c r="NJM2944" s="14"/>
      <c r="NJN2944" s="14"/>
      <c r="NJO2944" s="14"/>
      <c r="NJP2944" s="14"/>
      <c r="NJQ2944" s="14"/>
      <c r="NJR2944" s="14"/>
      <c r="NJS2944" s="14"/>
      <c r="NJT2944" s="14"/>
      <c r="NJU2944" s="14"/>
      <c r="NJV2944" s="14"/>
      <c r="NJW2944" s="14"/>
      <c r="NJX2944" s="14"/>
      <c r="NJY2944" s="14"/>
      <c r="NJZ2944" s="14"/>
      <c r="NKA2944" s="14"/>
      <c r="NKB2944" s="14"/>
      <c r="NKC2944" s="14"/>
      <c r="NKD2944" s="14"/>
      <c r="NKE2944" s="14"/>
      <c r="NKF2944" s="14"/>
      <c r="NKG2944" s="14"/>
      <c r="NKH2944" s="14"/>
      <c r="NKI2944" s="14"/>
      <c r="NKJ2944" s="14"/>
      <c r="NKK2944" s="14"/>
      <c r="NKL2944" s="14"/>
      <c r="NKM2944" s="14"/>
      <c r="NKN2944" s="14"/>
      <c r="NKO2944" s="14"/>
      <c r="NKP2944" s="14"/>
      <c r="NKQ2944" s="14"/>
      <c r="NKR2944" s="14"/>
      <c r="NKS2944" s="14"/>
      <c r="NKT2944" s="14"/>
      <c r="NKU2944" s="14"/>
      <c r="NKV2944" s="14"/>
      <c r="NKW2944" s="14"/>
      <c r="NKX2944" s="14"/>
      <c r="NKY2944" s="14"/>
      <c r="NKZ2944" s="14"/>
      <c r="NLA2944" s="14"/>
      <c r="NLB2944" s="14"/>
      <c r="NLC2944" s="14"/>
      <c r="NLD2944" s="14"/>
      <c r="NLE2944" s="14"/>
      <c r="NLF2944" s="14"/>
      <c r="NLG2944" s="14"/>
      <c r="NLH2944" s="14"/>
      <c r="NLI2944" s="14"/>
      <c r="NLJ2944" s="14"/>
      <c r="NLK2944" s="14"/>
      <c r="NLL2944" s="14"/>
      <c r="NLM2944" s="14"/>
      <c r="NLN2944" s="14"/>
      <c r="NLO2944" s="14"/>
      <c r="NLP2944" s="14"/>
      <c r="NLQ2944" s="14"/>
      <c r="NLR2944" s="14"/>
      <c r="NLS2944" s="14"/>
      <c r="NLT2944" s="14"/>
      <c r="NLU2944" s="14"/>
      <c r="NLV2944" s="14"/>
      <c r="NLW2944" s="14"/>
      <c r="NLX2944" s="14"/>
      <c r="NLY2944" s="14"/>
      <c r="NLZ2944" s="14"/>
      <c r="NMA2944" s="14"/>
      <c r="NMB2944" s="14"/>
      <c r="NMC2944" s="14"/>
      <c r="NMD2944" s="14"/>
      <c r="NME2944" s="14"/>
      <c r="NMF2944" s="14"/>
      <c r="NMG2944" s="14"/>
      <c r="NMH2944" s="14"/>
      <c r="NMI2944" s="14"/>
      <c r="NMJ2944" s="14"/>
      <c r="NMK2944" s="14"/>
      <c r="NML2944" s="14"/>
      <c r="NMM2944" s="14"/>
      <c r="NMN2944" s="14"/>
      <c r="NMO2944" s="14"/>
      <c r="NMP2944" s="14"/>
      <c r="NMQ2944" s="14"/>
      <c r="NMR2944" s="14"/>
      <c r="NMS2944" s="14"/>
      <c r="NMT2944" s="14"/>
      <c r="NMU2944" s="14"/>
      <c r="NMV2944" s="14"/>
      <c r="NMW2944" s="14"/>
      <c r="NMX2944" s="14"/>
      <c r="NMY2944" s="14"/>
      <c r="NMZ2944" s="14"/>
      <c r="NNA2944" s="14"/>
      <c r="NNB2944" s="14"/>
      <c r="NNC2944" s="14"/>
      <c r="NND2944" s="14"/>
      <c r="NNE2944" s="14"/>
      <c r="NNF2944" s="14"/>
      <c r="NNG2944" s="14"/>
      <c r="NNH2944" s="14"/>
      <c r="NNI2944" s="14"/>
      <c r="NNJ2944" s="14"/>
      <c r="NNK2944" s="14"/>
      <c r="NNL2944" s="14"/>
      <c r="NNM2944" s="14"/>
      <c r="NNN2944" s="14"/>
      <c r="NNO2944" s="14"/>
      <c r="NNP2944" s="14"/>
      <c r="NNQ2944" s="14"/>
      <c r="NNR2944" s="14"/>
      <c r="NNS2944" s="14"/>
      <c r="NNT2944" s="14"/>
      <c r="NNU2944" s="14"/>
      <c r="NNV2944" s="14"/>
      <c r="NNW2944" s="14"/>
      <c r="NNX2944" s="14"/>
      <c r="NNY2944" s="14"/>
      <c r="NNZ2944" s="14"/>
      <c r="NOA2944" s="14"/>
      <c r="NOB2944" s="14"/>
      <c r="NOC2944" s="14"/>
      <c r="NOD2944" s="14"/>
      <c r="NOE2944" s="14"/>
      <c r="NOF2944" s="14"/>
      <c r="NOG2944" s="14"/>
      <c r="NOH2944" s="14"/>
      <c r="NOI2944" s="14"/>
      <c r="NOJ2944" s="14"/>
      <c r="NOK2944" s="14"/>
      <c r="NOL2944" s="14"/>
      <c r="NOM2944" s="14"/>
      <c r="NON2944" s="14"/>
      <c r="NOO2944" s="14"/>
      <c r="NOP2944" s="14"/>
      <c r="NOQ2944" s="14"/>
      <c r="NOR2944" s="14"/>
      <c r="NOS2944" s="14"/>
      <c r="NOT2944" s="14"/>
      <c r="NOU2944" s="14"/>
      <c r="NOV2944" s="14"/>
      <c r="NOW2944" s="14"/>
      <c r="NOX2944" s="14"/>
      <c r="NOY2944" s="14"/>
      <c r="NOZ2944" s="14"/>
      <c r="NPA2944" s="14"/>
      <c r="NPB2944" s="14"/>
      <c r="NPC2944" s="14"/>
      <c r="NPD2944" s="14"/>
      <c r="NPE2944" s="14"/>
      <c r="NPF2944" s="14"/>
      <c r="NPG2944" s="14"/>
      <c r="NPH2944" s="14"/>
      <c r="NPI2944" s="14"/>
      <c r="NPJ2944" s="14"/>
      <c r="NPK2944" s="14"/>
      <c r="NPL2944" s="14"/>
      <c r="NPM2944" s="14"/>
      <c r="NPN2944" s="14"/>
      <c r="NPO2944" s="14"/>
      <c r="NPP2944" s="14"/>
      <c r="NPQ2944" s="14"/>
      <c r="NPR2944" s="14"/>
      <c r="NPS2944" s="14"/>
      <c r="NPT2944" s="14"/>
      <c r="NPU2944" s="14"/>
      <c r="NPV2944" s="14"/>
      <c r="NPW2944" s="14"/>
      <c r="NPX2944" s="14"/>
      <c r="NPY2944" s="14"/>
      <c r="NPZ2944" s="14"/>
      <c r="NQA2944" s="14"/>
      <c r="NQB2944" s="14"/>
      <c r="NQC2944" s="14"/>
      <c r="NQD2944" s="14"/>
      <c r="NQE2944" s="14"/>
      <c r="NQF2944" s="14"/>
      <c r="NQG2944" s="14"/>
      <c r="NQH2944" s="14"/>
      <c r="NQI2944" s="14"/>
      <c r="NQJ2944" s="14"/>
      <c r="NQK2944" s="14"/>
      <c r="NQL2944" s="14"/>
      <c r="NQM2944" s="14"/>
      <c r="NQN2944" s="14"/>
      <c r="NQO2944" s="14"/>
      <c r="NQP2944" s="14"/>
      <c r="NQQ2944" s="14"/>
      <c r="NQR2944" s="14"/>
      <c r="NQS2944" s="14"/>
      <c r="NQT2944" s="14"/>
      <c r="NQU2944" s="14"/>
      <c r="NQV2944" s="14"/>
      <c r="NQW2944" s="14"/>
      <c r="NQX2944" s="14"/>
      <c r="NQY2944" s="14"/>
      <c r="NQZ2944" s="14"/>
      <c r="NRA2944" s="14"/>
      <c r="NRB2944" s="14"/>
      <c r="NRC2944" s="14"/>
      <c r="NRD2944" s="14"/>
      <c r="NRE2944" s="14"/>
      <c r="NRF2944" s="14"/>
      <c r="NRG2944" s="14"/>
      <c r="NRH2944" s="14"/>
      <c r="NRI2944" s="14"/>
      <c r="NRJ2944" s="14"/>
      <c r="NRK2944" s="14"/>
      <c r="NRL2944" s="14"/>
      <c r="NRM2944" s="14"/>
      <c r="NRN2944" s="14"/>
      <c r="NRO2944" s="14"/>
      <c r="NRP2944" s="14"/>
      <c r="NRQ2944" s="14"/>
      <c r="NRR2944" s="14"/>
      <c r="NRS2944" s="14"/>
      <c r="NRT2944" s="14"/>
      <c r="NRU2944" s="14"/>
      <c r="NRV2944" s="14"/>
      <c r="NRW2944" s="14"/>
      <c r="NRX2944" s="14"/>
      <c r="NRY2944" s="14"/>
      <c r="NRZ2944" s="14"/>
      <c r="NSA2944" s="14"/>
      <c r="NSB2944" s="14"/>
      <c r="NSC2944" s="14"/>
      <c r="NSD2944" s="14"/>
      <c r="NSE2944" s="14"/>
      <c r="NSF2944" s="14"/>
      <c r="NSG2944" s="14"/>
      <c r="NSH2944" s="14"/>
      <c r="NSI2944" s="14"/>
      <c r="NSJ2944" s="14"/>
      <c r="NSK2944" s="14"/>
      <c r="NSL2944" s="14"/>
      <c r="NSM2944" s="14"/>
      <c r="NSN2944" s="14"/>
      <c r="NSO2944" s="14"/>
      <c r="NSP2944" s="14"/>
      <c r="NSQ2944" s="14"/>
      <c r="NSR2944" s="14"/>
      <c r="NSS2944" s="14"/>
      <c r="NST2944" s="14"/>
      <c r="NSU2944" s="14"/>
      <c r="NSV2944" s="14"/>
      <c r="NSW2944" s="14"/>
      <c r="NSX2944" s="14"/>
      <c r="NSY2944" s="14"/>
      <c r="NSZ2944" s="14"/>
      <c r="NTA2944" s="14"/>
      <c r="NTB2944" s="14"/>
      <c r="NTC2944" s="14"/>
      <c r="NTD2944" s="14"/>
      <c r="NTE2944" s="14"/>
      <c r="NTF2944" s="14"/>
      <c r="NTG2944" s="14"/>
      <c r="NTH2944" s="14"/>
      <c r="NTI2944" s="14"/>
      <c r="NTJ2944" s="14"/>
      <c r="NTK2944" s="14"/>
      <c r="NTL2944" s="14"/>
      <c r="NTM2944" s="14"/>
      <c r="NTN2944" s="14"/>
      <c r="NTO2944" s="14"/>
      <c r="NTP2944" s="14"/>
      <c r="NTQ2944" s="14"/>
      <c r="NTR2944" s="14"/>
      <c r="NTS2944" s="14"/>
      <c r="NTT2944" s="14"/>
      <c r="NTU2944" s="14"/>
      <c r="NTV2944" s="14"/>
      <c r="NTW2944" s="14"/>
      <c r="NTX2944" s="14"/>
      <c r="NTY2944" s="14"/>
      <c r="NTZ2944" s="14"/>
      <c r="NUA2944" s="14"/>
      <c r="NUB2944" s="14"/>
      <c r="NUC2944" s="14"/>
      <c r="NUD2944" s="14"/>
      <c r="NUE2944" s="14"/>
      <c r="NUF2944" s="14"/>
      <c r="NUG2944" s="14"/>
      <c r="NUH2944" s="14"/>
      <c r="NUI2944" s="14"/>
      <c r="NUJ2944" s="14"/>
      <c r="NUK2944" s="14"/>
      <c r="NUL2944" s="14"/>
      <c r="NUM2944" s="14"/>
      <c r="NUN2944" s="14"/>
      <c r="NUO2944" s="14"/>
      <c r="NUP2944" s="14"/>
      <c r="NUQ2944" s="14"/>
      <c r="NUR2944" s="14"/>
      <c r="NUS2944" s="14"/>
      <c r="NUT2944" s="14"/>
      <c r="NUU2944" s="14"/>
      <c r="NUV2944" s="14"/>
      <c r="NUW2944" s="14"/>
      <c r="NUX2944" s="14"/>
      <c r="NUY2944" s="14"/>
      <c r="NUZ2944" s="14"/>
      <c r="NVA2944" s="14"/>
      <c r="NVB2944" s="14"/>
      <c r="NVC2944" s="14"/>
      <c r="NVD2944" s="14"/>
      <c r="NVE2944" s="14"/>
      <c r="NVF2944" s="14"/>
      <c r="NVG2944" s="14"/>
      <c r="NVH2944" s="14"/>
      <c r="NVI2944" s="14"/>
      <c r="NVJ2944" s="14"/>
      <c r="NVK2944" s="14"/>
      <c r="NVL2944" s="14"/>
      <c r="NVM2944" s="14"/>
      <c r="NVN2944" s="14"/>
      <c r="NVO2944" s="14"/>
      <c r="NVP2944" s="14"/>
      <c r="NVQ2944" s="14"/>
      <c r="NVR2944" s="14"/>
      <c r="NVS2944" s="14"/>
      <c r="NVT2944" s="14"/>
      <c r="NVU2944" s="14"/>
      <c r="NVV2944" s="14"/>
      <c r="NVW2944" s="14"/>
      <c r="NVX2944" s="14"/>
      <c r="NVY2944" s="14"/>
      <c r="NVZ2944" s="14"/>
      <c r="NWA2944" s="14"/>
      <c r="NWB2944" s="14"/>
      <c r="NWC2944" s="14"/>
      <c r="NWD2944" s="14"/>
      <c r="NWE2944" s="14"/>
      <c r="NWF2944" s="14"/>
      <c r="NWG2944" s="14"/>
      <c r="NWH2944" s="14"/>
      <c r="NWI2944" s="14"/>
      <c r="NWJ2944" s="14"/>
      <c r="NWK2944" s="14"/>
      <c r="NWL2944" s="14"/>
      <c r="NWM2944" s="14"/>
      <c r="NWN2944" s="14"/>
      <c r="NWO2944" s="14"/>
      <c r="NWP2944" s="14"/>
      <c r="NWQ2944" s="14"/>
      <c r="NWR2944" s="14"/>
      <c r="NWS2944" s="14"/>
      <c r="NWT2944" s="14"/>
      <c r="NWU2944" s="14"/>
      <c r="NWV2944" s="14"/>
      <c r="NWW2944" s="14"/>
      <c r="NWX2944" s="14"/>
      <c r="NWY2944" s="14"/>
      <c r="NWZ2944" s="14"/>
      <c r="NXA2944" s="14"/>
      <c r="NXB2944" s="14"/>
      <c r="NXC2944" s="14"/>
      <c r="NXD2944" s="14"/>
      <c r="NXE2944" s="14"/>
      <c r="NXF2944" s="14"/>
      <c r="NXG2944" s="14"/>
      <c r="NXH2944" s="14"/>
      <c r="NXI2944" s="14"/>
      <c r="NXJ2944" s="14"/>
      <c r="NXK2944" s="14"/>
      <c r="NXL2944" s="14"/>
      <c r="NXM2944" s="14"/>
      <c r="NXN2944" s="14"/>
      <c r="NXO2944" s="14"/>
      <c r="NXP2944" s="14"/>
      <c r="NXQ2944" s="14"/>
      <c r="NXR2944" s="14"/>
      <c r="NXS2944" s="14"/>
      <c r="NXT2944" s="14"/>
      <c r="NXU2944" s="14"/>
      <c r="NXV2944" s="14"/>
      <c r="NXW2944" s="14"/>
      <c r="NXX2944" s="14"/>
      <c r="NXY2944" s="14"/>
      <c r="NXZ2944" s="14"/>
      <c r="NYA2944" s="14"/>
      <c r="NYB2944" s="14"/>
      <c r="NYC2944" s="14"/>
      <c r="NYD2944" s="14"/>
      <c r="NYE2944" s="14"/>
      <c r="NYF2944" s="14"/>
      <c r="NYG2944" s="14"/>
      <c r="NYH2944" s="14"/>
      <c r="NYI2944" s="14"/>
      <c r="NYJ2944" s="14"/>
      <c r="NYK2944" s="14"/>
      <c r="NYL2944" s="14"/>
      <c r="NYM2944" s="14"/>
      <c r="NYN2944" s="14"/>
      <c r="NYO2944" s="14"/>
      <c r="NYP2944" s="14"/>
      <c r="NYQ2944" s="14"/>
      <c r="NYR2944" s="14"/>
      <c r="NYS2944" s="14"/>
      <c r="NYT2944" s="14"/>
      <c r="NYU2944" s="14"/>
      <c r="NYV2944" s="14"/>
      <c r="NYW2944" s="14"/>
      <c r="NYX2944" s="14"/>
      <c r="NYY2944" s="14"/>
      <c r="NYZ2944" s="14"/>
      <c r="NZA2944" s="14"/>
      <c r="NZB2944" s="14"/>
      <c r="NZC2944" s="14"/>
      <c r="NZD2944" s="14"/>
      <c r="NZE2944" s="14"/>
      <c r="NZF2944" s="14"/>
      <c r="NZG2944" s="14"/>
      <c r="NZH2944" s="14"/>
      <c r="NZI2944" s="14"/>
      <c r="NZJ2944" s="14"/>
      <c r="NZK2944" s="14"/>
      <c r="NZL2944" s="14"/>
      <c r="NZM2944" s="14"/>
      <c r="NZN2944" s="14"/>
      <c r="NZO2944" s="14"/>
      <c r="NZP2944" s="14"/>
      <c r="NZQ2944" s="14"/>
      <c r="NZR2944" s="14"/>
      <c r="NZS2944" s="14"/>
      <c r="NZT2944" s="14"/>
      <c r="NZU2944" s="14"/>
      <c r="NZV2944" s="14"/>
      <c r="NZW2944" s="14"/>
      <c r="NZX2944" s="14"/>
      <c r="NZY2944" s="14"/>
      <c r="NZZ2944" s="14"/>
      <c r="OAA2944" s="14"/>
      <c r="OAB2944" s="14"/>
      <c r="OAC2944" s="14"/>
      <c r="OAD2944" s="14"/>
      <c r="OAE2944" s="14"/>
      <c r="OAF2944" s="14"/>
      <c r="OAG2944" s="14"/>
      <c r="OAH2944" s="14"/>
      <c r="OAI2944" s="14"/>
      <c r="OAJ2944" s="14"/>
      <c r="OAK2944" s="14"/>
      <c r="OAL2944" s="14"/>
      <c r="OAM2944" s="14"/>
      <c r="OAN2944" s="14"/>
      <c r="OAO2944" s="14"/>
      <c r="OAP2944" s="14"/>
      <c r="OAQ2944" s="14"/>
      <c r="OAR2944" s="14"/>
      <c r="OAS2944" s="14"/>
      <c r="OAT2944" s="14"/>
      <c r="OAU2944" s="14"/>
      <c r="OAV2944" s="14"/>
      <c r="OAW2944" s="14"/>
      <c r="OAX2944" s="14"/>
      <c r="OAY2944" s="14"/>
      <c r="OAZ2944" s="14"/>
      <c r="OBA2944" s="14"/>
      <c r="OBB2944" s="14"/>
      <c r="OBC2944" s="14"/>
      <c r="OBD2944" s="14"/>
      <c r="OBE2944" s="14"/>
      <c r="OBF2944" s="14"/>
      <c r="OBG2944" s="14"/>
      <c r="OBH2944" s="14"/>
      <c r="OBI2944" s="14"/>
      <c r="OBJ2944" s="14"/>
      <c r="OBK2944" s="14"/>
      <c r="OBL2944" s="14"/>
      <c r="OBM2944" s="14"/>
      <c r="OBN2944" s="14"/>
      <c r="OBO2944" s="14"/>
      <c r="OBP2944" s="14"/>
      <c r="OBQ2944" s="14"/>
      <c r="OBR2944" s="14"/>
      <c r="OBS2944" s="14"/>
      <c r="OBT2944" s="14"/>
      <c r="OBU2944" s="14"/>
      <c r="OBV2944" s="14"/>
      <c r="OBW2944" s="14"/>
      <c r="OBX2944" s="14"/>
      <c r="OBY2944" s="14"/>
      <c r="OBZ2944" s="14"/>
      <c r="OCA2944" s="14"/>
      <c r="OCB2944" s="14"/>
      <c r="OCC2944" s="14"/>
      <c r="OCD2944" s="14"/>
      <c r="OCE2944" s="14"/>
      <c r="OCF2944" s="14"/>
      <c r="OCG2944" s="14"/>
      <c r="OCH2944" s="14"/>
      <c r="OCI2944" s="14"/>
      <c r="OCJ2944" s="14"/>
      <c r="OCK2944" s="14"/>
      <c r="OCL2944" s="14"/>
      <c r="OCM2944" s="14"/>
      <c r="OCN2944" s="14"/>
      <c r="OCO2944" s="14"/>
      <c r="OCP2944" s="14"/>
      <c r="OCQ2944" s="14"/>
      <c r="OCR2944" s="14"/>
      <c r="OCS2944" s="14"/>
      <c r="OCT2944" s="14"/>
      <c r="OCU2944" s="14"/>
      <c r="OCV2944" s="14"/>
      <c r="OCW2944" s="14"/>
      <c r="OCX2944" s="14"/>
      <c r="OCY2944" s="14"/>
      <c r="OCZ2944" s="14"/>
      <c r="ODA2944" s="14"/>
      <c r="ODB2944" s="14"/>
      <c r="ODC2944" s="14"/>
      <c r="ODD2944" s="14"/>
      <c r="ODE2944" s="14"/>
      <c r="ODF2944" s="14"/>
      <c r="ODG2944" s="14"/>
      <c r="ODH2944" s="14"/>
      <c r="ODI2944" s="14"/>
      <c r="ODJ2944" s="14"/>
      <c r="ODK2944" s="14"/>
      <c r="ODL2944" s="14"/>
      <c r="ODM2944" s="14"/>
      <c r="ODN2944" s="14"/>
      <c r="ODO2944" s="14"/>
      <c r="ODP2944" s="14"/>
      <c r="ODQ2944" s="14"/>
      <c r="ODR2944" s="14"/>
      <c r="ODS2944" s="14"/>
      <c r="ODT2944" s="14"/>
      <c r="ODU2944" s="14"/>
      <c r="ODV2944" s="14"/>
      <c r="ODW2944" s="14"/>
      <c r="ODX2944" s="14"/>
      <c r="ODY2944" s="14"/>
      <c r="ODZ2944" s="14"/>
      <c r="OEA2944" s="14"/>
      <c r="OEB2944" s="14"/>
      <c r="OEC2944" s="14"/>
      <c r="OED2944" s="14"/>
      <c r="OEE2944" s="14"/>
      <c r="OEF2944" s="14"/>
      <c r="OEG2944" s="14"/>
      <c r="OEH2944" s="14"/>
      <c r="OEI2944" s="14"/>
      <c r="OEJ2944" s="14"/>
      <c r="OEK2944" s="14"/>
      <c r="OEL2944" s="14"/>
      <c r="OEM2944" s="14"/>
      <c r="OEN2944" s="14"/>
      <c r="OEO2944" s="14"/>
      <c r="OEP2944" s="14"/>
      <c r="OEQ2944" s="14"/>
      <c r="OER2944" s="14"/>
      <c r="OES2944" s="14"/>
      <c r="OET2944" s="14"/>
      <c r="OEU2944" s="14"/>
      <c r="OEV2944" s="14"/>
      <c r="OEW2944" s="14"/>
      <c r="OEX2944" s="14"/>
      <c r="OEY2944" s="14"/>
      <c r="OEZ2944" s="14"/>
      <c r="OFA2944" s="14"/>
      <c r="OFB2944" s="14"/>
      <c r="OFC2944" s="14"/>
      <c r="OFD2944" s="14"/>
      <c r="OFE2944" s="14"/>
      <c r="OFF2944" s="14"/>
      <c r="OFG2944" s="14"/>
      <c r="OFH2944" s="14"/>
      <c r="OFI2944" s="14"/>
      <c r="OFJ2944" s="14"/>
      <c r="OFK2944" s="14"/>
      <c r="OFL2944" s="14"/>
      <c r="OFM2944" s="14"/>
      <c r="OFN2944" s="14"/>
      <c r="OFO2944" s="14"/>
      <c r="OFP2944" s="14"/>
      <c r="OFQ2944" s="14"/>
      <c r="OFR2944" s="14"/>
      <c r="OFS2944" s="14"/>
      <c r="OFT2944" s="14"/>
      <c r="OFU2944" s="14"/>
      <c r="OFV2944" s="14"/>
      <c r="OFW2944" s="14"/>
      <c r="OFX2944" s="14"/>
      <c r="OFY2944" s="14"/>
      <c r="OFZ2944" s="14"/>
      <c r="OGA2944" s="14"/>
      <c r="OGB2944" s="14"/>
      <c r="OGC2944" s="14"/>
      <c r="OGD2944" s="14"/>
      <c r="OGE2944" s="14"/>
      <c r="OGF2944" s="14"/>
      <c r="OGG2944" s="14"/>
      <c r="OGH2944" s="14"/>
      <c r="OGI2944" s="14"/>
      <c r="OGJ2944" s="14"/>
      <c r="OGK2944" s="14"/>
      <c r="OGL2944" s="14"/>
      <c r="OGM2944" s="14"/>
      <c r="OGN2944" s="14"/>
      <c r="OGO2944" s="14"/>
      <c r="OGP2944" s="14"/>
      <c r="OGQ2944" s="14"/>
      <c r="OGR2944" s="14"/>
      <c r="OGS2944" s="14"/>
      <c r="OGT2944" s="14"/>
      <c r="OGU2944" s="14"/>
      <c r="OGV2944" s="14"/>
      <c r="OGW2944" s="14"/>
      <c r="OGX2944" s="14"/>
      <c r="OGY2944" s="14"/>
      <c r="OGZ2944" s="14"/>
      <c r="OHA2944" s="14"/>
      <c r="OHB2944" s="14"/>
      <c r="OHC2944" s="14"/>
      <c r="OHD2944" s="14"/>
      <c r="OHE2944" s="14"/>
      <c r="OHF2944" s="14"/>
      <c r="OHG2944" s="14"/>
      <c r="OHH2944" s="14"/>
      <c r="OHI2944" s="14"/>
      <c r="OHJ2944" s="14"/>
      <c r="OHK2944" s="14"/>
      <c r="OHL2944" s="14"/>
      <c r="OHM2944" s="14"/>
      <c r="OHN2944" s="14"/>
      <c r="OHO2944" s="14"/>
      <c r="OHP2944" s="14"/>
      <c r="OHQ2944" s="14"/>
      <c r="OHR2944" s="14"/>
      <c r="OHS2944" s="14"/>
      <c r="OHT2944" s="14"/>
      <c r="OHU2944" s="14"/>
      <c r="OHV2944" s="14"/>
      <c r="OHW2944" s="14"/>
      <c r="OHX2944" s="14"/>
      <c r="OHY2944" s="14"/>
      <c r="OHZ2944" s="14"/>
      <c r="OIA2944" s="14"/>
      <c r="OIB2944" s="14"/>
      <c r="OIC2944" s="14"/>
      <c r="OID2944" s="14"/>
      <c r="OIE2944" s="14"/>
      <c r="OIF2944" s="14"/>
      <c r="OIG2944" s="14"/>
      <c r="OIH2944" s="14"/>
      <c r="OII2944" s="14"/>
      <c r="OIJ2944" s="14"/>
      <c r="OIK2944" s="14"/>
      <c r="OIL2944" s="14"/>
      <c r="OIM2944" s="14"/>
      <c r="OIN2944" s="14"/>
      <c r="OIO2944" s="14"/>
      <c r="OIP2944" s="14"/>
      <c r="OIQ2944" s="14"/>
      <c r="OIR2944" s="14"/>
      <c r="OIS2944" s="14"/>
      <c r="OIT2944" s="14"/>
      <c r="OIU2944" s="14"/>
      <c r="OIV2944" s="14"/>
      <c r="OIW2944" s="14"/>
      <c r="OIX2944" s="14"/>
      <c r="OIY2944" s="14"/>
      <c r="OIZ2944" s="14"/>
      <c r="OJA2944" s="14"/>
      <c r="OJB2944" s="14"/>
      <c r="OJC2944" s="14"/>
      <c r="OJD2944" s="14"/>
      <c r="OJE2944" s="14"/>
      <c r="OJF2944" s="14"/>
      <c r="OJG2944" s="14"/>
      <c r="OJH2944" s="14"/>
      <c r="OJI2944" s="14"/>
      <c r="OJJ2944" s="14"/>
      <c r="OJK2944" s="14"/>
      <c r="OJL2944" s="14"/>
      <c r="OJM2944" s="14"/>
      <c r="OJN2944" s="14"/>
      <c r="OJO2944" s="14"/>
      <c r="OJP2944" s="14"/>
      <c r="OJQ2944" s="14"/>
      <c r="OJR2944" s="14"/>
      <c r="OJS2944" s="14"/>
      <c r="OJT2944" s="14"/>
      <c r="OJU2944" s="14"/>
      <c r="OJV2944" s="14"/>
      <c r="OJW2944" s="14"/>
      <c r="OJX2944" s="14"/>
      <c r="OJY2944" s="14"/>
      <c r="OJZ2944" s="14"/>
      <c r="OKA2944" s="14"/>
      <c r="OKB2944" s="14"/>
      <c r="OKC2944" s="14"/>
      <c r="OKD2944" s="14"/>
      <c r="OKE2944" s="14"/>
      <c r="OKF2944" s="14"/>
      <c r="OKG2944" s="14"/>
      <c r="OKH2944" s="14"/>
      <c r="OKI2944" s="14"/>
      <c r="OKJ2944" s="14"/>
      <c r="OKK2944" s="14"/>
      <c r="OKL2944" s="14"/>
      <c r="OKM2944" s="14"/>
      <c r="OKN2944" s="14"/>
      <c r="OKO2944" s="14"/>
      <c r="OKP2944" s="14"/>
      <c r="OKQ2944" s="14"/>
      <c r="OKR2944" s="14"/>
      <c r="OKS2944" s="14"/>
      <c r="OKT2944" s="14"/>
      <c r="OKU2944" s="14"/>
      <c r="OKV2944" s="14"/>
      <c r="OKW2944" s="14"/>
      <c r="OKX2944" s="14"/>
      <c r="OKY2944" s="14"/>
      <c r="OKZ2944" s="14"/>
      <c r="OLA2944" s="14"/>
      <c r="OLB2944" s="14"/>
      <c r="OLC2944" s="14"/>
      <c r="OLD2944" s="14"/>
      <c r="OLE2944" s="14"/>
      <c r="OLF2944" s="14"/>
      <c r="OLG2944" s="14"/>
      <c r="OLH2944" s="14"/>
      <c r="OLI2944" s="14"/>
      <c r="OLJ2944" s="14"/>
      <c r="OLK2944" s="14"/>
      <c r="OLL2944" s="14"/>
      <c r="OLM2944" s="14"/>
      <c r="OLN2944" s="14"/>
      <c r="OLO2944" s="14"/>
      <c r="OLP2944" s="14"/>
      <c r="OLQ2944" s="14"/>
      <c r="OLR2944" s="14"/>
      <c r="OLS2944" s="14"/>
      <c r="OLT2944" s="14"/>
      <c r="OLU2944" s="14"/>
      <c r="OLV2944" s="14"/>
      <c r="OLW2944" s="14"/>
      <c r="OLX2944" s="14"/>
      <c r="OLY2944" s="14"/>
      <c r="OLZ2944" s="14"/>
      <c r="OMA2944" s="14"/>
      <c r="OMB2944" s="14"/>
      <c r="OMC2944" s="14"/>
      <c r="OMD2944" s="14"/>
      <c r="OME2944" s="14"/>
      <c r="OMF2944" s="14"/>
      <c r="OMG2944" s="14"/>
      <c r="OMH2944" s="14"/>
      <c r="OMI2944" s="14"/>
      <c r="OMJ2944" s="14"/>
      <c r="OMK2944" s="14"/>
      <c r="OML2944" s="14"/>
      <c r="OMM2944" s="14"/>
      <c r="OMN2944" s="14"/>
      <c r="OMO2944" s="14"/>
      <c r="OMP2944" s="14"/>
      <c r="OMQ2944" s="14"/>
      <c r="OMR2944" s="14"/>
      <c r="OMS2944" s="14"/>
      <c r="OMT2944" s="14"/>
      <c r="OMU2944" s="14"/>
      <c r="OMV2944" s="14"/>
      <c r="OMW2944" s="14"/>
      <c r="OMX2944" s="14"/>
      <c r="OMY2944" s="14"/>
      <c r="OMZ2944" s="14"/>
      <c r="ONA2944" s="14"/>
      <c r="ONB2944" s="14"/>
      <c r="ONC2944" s="14"/>
      <c r="OND2944" s="14"/>
      <c r="ONE2944" s="14"/>
      <c r="ONF2944" s="14"/>
      <c r="ONG2944" s="14"/>
      <c r="ONH2944" s="14"/>
      <c r="ONI2944" s="14"/>
      <c r="ONJ2944" s="14"/>
      <c r="ONK2944" s="14"/>
      <c r="ONL2944" s="14"/>
      <c r="ONM2944" s="14"/>
      <c r="ONN2944" s="14"/>
      <c r="ONO2944" s="14"/>
      <c r="ONP2944" s="14"/>
      <c r="ONQ2944" s="14"/>
      <c r="ONR2944" s="14"/>
      <c r="ONS2944" s="14"/>
      <c r="ONT2944" s="14"/>
      <c r="ONU2944" s="14"/>
      <c r="ONV2944" s="14"/>
      <c r="ONW2944" s="14"/>
      <c r="ONX2944" s="14"/>
      <c r="ONY2944" s="14"/>
      <c r="ONZ2944" s="14"/>
      <c r="OOA2944" s="14"/>
      <c r="OOB2944" s="14"/>
      <c r="OOC2944" s="14"/>
      <c r="OOD2944" s="14"/>
      <c r="OOE2944" s="14"/>
      <c r="OOF2944" s="14"/>
      <c r="OOG2944" s="14"/>
      <c r="OOH2944" s="14"/>
      <c r="OOI2944" s="14"/>
      <c r="OOJ2944" s="14"/>
      <c r="OOK2944" s="14"/>
      <c r="OOL2944" s="14"/>
      <c r="OOM2944" s="14"/>
      <c r="OON2944" s="14"/>
      <c r="OOO2944" s="14"/>
      <c r="OOP2944" s="14"/>
      <c r="OOQ2944" s="14"/>
      <c r="OOR2944" s="14"/>
      <c r="OOS2944" s="14"/>
      <c r="OOT2944" s="14"/>
      <c r="OOU2944" s="14"/>
      <c r="OOV2944" s="14"/>
      <c r="OOW2944" s="14"/>
      <c r="OOX2944" s="14"/>
      <c r="OOY2944" s="14"/>
      <c r="OOZ2944" s="14"/>
      <c r="OPA2944" s="14"/>
      <c r="OPB2944" s="14"/>
      <c r="OPC2944" s="14"/>
      <c r="OPD2944" s="14"/>
      <c r="OPE2944" s="14"/>
      <c r="OPF2944" s="14"/>
      <c r="OPG2944" s="14"/>
      <c r="OPH2944" s="14"/>
      <c r="OPI2944" s="14"/>
      <c r="OPJ2944" s="14"/>
      <c r="OPK2944" s="14"/>
      <c r="OPL2944" s="14"/>
      <c r="OPM2944" s="14"/>
      <c r="OPN2944" s="14"/>
      <c r="OPO2944" s="14"/>
      <c r="OPP2944" s="14"/>
      <c r="OPQ2944" s="14"/>
      <c r="OPR2944" s="14"/>
      <c r="OPS2944" s="14"/>
      <c r="OPT2944" s="14"/>
      <c r="OPU2944" s="14"/>
      <c r="OPV2944" s="14"/>
      <c r="OPW2944" s="14"/>
      <c r="OPX2944" s="14"/>
      <c r="OPY2944" s="14"/>
      <c r="OPZ2944" s="14"/>
      <c r="OQA2944" s="14"/>
      <c r="OQB2944" s="14"/>
      <c r="OQC2944" s="14"/>
      <c r="OQD2944" s="14"/>
      <c r="OQE2944" s="14"/>
      <c r="OQF2944" s="14"/>
      <c r="OQG2944" s="14"/>
      <c r="OQH2944" s="14"/>
      <c r="OQI2944" s="14"/>
      <c r="OQJ2944" s="14"/>
      <c r="OQK2944" s="14"/>
      <c r="OQL2944" s="14"/>
      <c r="OQM2944" s="14"/>
      <c r="OQN2944" s="14"/>
      <c r="OQO2944" s="14"/>
      <c r="OQP2944" s="14"/>
      <c r="OQQ2944" s="14"/>
      <c r="OQR2944" s="14"/>
      <c r="OQS2944" s="14"/>
      <c r="OQT2944" s="14"/>
      <c r="OQU2944" s="14"/>
      <c r="OQV2944" s="14"/>
      <c r="OQW2944" s="14"/>
      <c r="OQX2944" s="14"/>
      <c r="OQY2944" s="14"/>
      <c r="OQZ2944" s="14"/>
      <c r="ORA2944" s="14"/>
      <c r="ORB2944" s="14"/>
      <c r="ORC2944" s="14"/>
      <c r="ORD2944" s="14"/>
      <c r="ORE2944" s="14"/>
      <c r="ORF2944" s="14"/>
      <c r="ORG2944" s="14"/>
      <c r="ORH2944" s="14"/>
      <c r="ORI2944" s="14"/>
      <c r="ORJ2944" s="14"/>
      <c r="ORK2944" s="14"/>
      <c r="ORL2944" s="14"/>
      <c r="ORM2944" s="14"/>
      <c r="ORN2944" s="14"/>
      <c r="ORO2944" s="14"/>
      <c r="ORP2944" s="14"/>
      <c r="ORQ2944" s="14"/>
      <c r="ORR2944" s="14"/>
      <c r="ORS2944" s="14"/>
      <c r="ORT2944" s="14"/>
      <c r="ORU2944" s="14"/>
      <c r="ORV2944" s="14"/>
      <c r="ORW2944" s="14"/>
      <c r="ORX2944" s="14"/>
      <c r="ORY2944" s="14"/>
      <c r="ORZ2944" s="14"/>
      <c r="OSA2944" s="14"/>
      <c r="OSB2944" s="14"/>
      <c r="OSC2944" s="14"/>
      <c r="OSD2944" s="14"/>
      <c r="OSE2944" s="14"/>
      <c r="OSF2944" s="14"/>
      <c r="OSG2944" s="14"/>
      <c r="OSH2944" s="14"/>
      <c r="OSI2944" s="14"/>
      <c r="OSJ2944" s="14"/>
      <c r="OSK2944" s="14"/>
      <c r="OSL2944" s="14"/>
      <c r="OSM2944" s="14"/>
      <c r="OSN2944" s="14"/>
      <c r="OSO2944" s="14"/>
      <c r="OSP2944" s="14"/>
      <c r="OSQ2944" s="14"/>
      <c r="OSR2944" s="14"/>
      <c r="OSS2944" s="14"/>
      <c r="OST2944" s="14"/>
      <c r="OSU2944" s="14"/>
      <c r="OSV2944" s="14"/>
      <c r="OSW2944" s="14"/>
      <c r="OSX2944" s="14"/>
      <c r="OSY2944" s="14"/>
      <c r="OSZ2944" s="14"/>
      <c r="OTA2944" s="14"/>
      <c r="OTB2944" s="14"/>
      <c r="OTC2944" s="14"/>
      <c r="OTD2944" s="14"/>
      <c r="OTE2944" s="14"/>
      <c r="OTF2944" s="14"/>
      <c r="OTG2944" s="14"/>
      <c r="OTH2944" s="14"/>
      <c r="OTI2944" s="14"/>
      <c r="OTJ2944" s="14"/>
      <c r="OTK2944" s="14"/>
      <c r="OTL2944" s="14"/>
      <c r="OTM2944" s="14"/>
      <c r="OTN2944" s="14"/>
      <c r="OTO2944" s="14"/>
      <c r="OTP2944" s="14"/>
      <c r="OTQ2944" s="14"/>
      <c r="OTR2944" s="14"/>
      <c r="OTS2944" s="14"/>
      <c r="OTT2944" s="14"/>
      <c r="OTU2944" s="14"/>
      <c r="OTV2944" s="14"/>
      <c r="OTW2944" s="14"/>
      <c r="OTX2944" s="14"/>
      <c r="OTY2944" s="14"/>
      <c r="OTZ2944" s="14"/>
      <c r="OUA2944" s="14"/>
      <c r="OUB2944" s="14"/>
      <c r="OUC2944" s="14"/>
      <c r="OUD2944" s="14"/>
      <c r="OUE2944" s="14"/>
      <c r="OUF2944" s="14"/>
      <c r="OUG2944" s="14"/>
      <c r="OUH2944" s="14"/>
      <c r="OUI2944" s="14"/>
      <c r="OUJ2944" s="14"/>
      <c r="OUK2944" s="14"/>
      <c r="OUL2944" s="14"/>
      <c r="OUM2944" s="14"/>
      <c r="OUN2944" s="14"/>
      <c r="OUO2944" s="14"/>
      <c r="OUP2944" s="14"/>
      <c r="OUQ2944" s="14"/>
      <c r="OUR2944" s="14"/>
      <c r="OUS2944" s="14"/>
      <c r="OUT2944" s="14"/>
      <c r="OUU2944" s="14"/>
      <c r="OUV2944" s="14"/>
      <c r="OUW2944" s="14"/>
      <c r="OUX2944" s="14"/>
      <c r="OUY2944" s="14"/>
      <c r="OUZ2944" s="14"/>
      <c r="OVA2944" s="14"/>
      <c r="OVB2944" s="14"/>
      <c r="OVC2944" s="14"/>
      <c r="OVD2944" s="14"/>
      <c r="OVE2944" s="14"/>
      <c r="OVF2944" s="14"/>
      <c r="OVG2944" s="14"/>
      <c r="OVH2944" s="14"/>
      <c r="OVI2944" s="14"/>
      <c r="OVJ2944" s="14"/>
      <c r="OVK2944" s="14"/>
      <c r="OVL2944" s="14"/>
      <c r="OVM2944" s="14"/>
      <c r="OVN2944" s="14"/>
      <c r="OVO2944" s="14"/>
      <c r="OVP2944" s="14"/>
      <c r="OVQ2944" s="14"/>
      <c r="OVR2944" s="14"/>
      <c r="OVS2944" s="14"/>
      <c r="OVT2944" s="14"/>
      <c r="OVU2944" s="14"/>
      <c r="OVV2944" s="14"/>
      <c r="OVW2944" s="14"/>
      <c r="OVX2944" s="14"/>
      <c r="OVY2944" s="14"/>
      <c r="OVZ2944" s="14"/>
      <c r="OWA2944" s="14"/>
      <c r="OWB2944" s="14"/>
      <c r="OWC2944" s="14"/>
      <c r="OWD2944" s="14"/>
      <c r="OWE2944" s="14"/>
      <c r="OWF2944" s="14"/>
      <c r="OWG2944" s="14"/>
      <c r="OWH2944" s="14"/>
      <c r="OWI2944" s="14"/>
      <c r="OWJ2944" s="14"/>
      <c r="OWK2944" s="14"/>
      <c r="OWL2944" s="14"/>
      <c r="OWM2944" s="14"/>
      <c r="OWN2944" s="14"/>
      <c r="OWO2944" s="14"/>
      <c r="OWP2944" s="14"/>
      <c r="OWQ2944" s="14"/>
      <c r="OWR2944" s="14"/>
      <c r="OWS2944" s="14"/>
      <c r="OWT2944" s="14"/>
      <c r="OWU2944" s="14"/>
      <c r="OWV2944" s="14"/>
      <c r="OWW2944" s="14"/>
      <c r="OWX2944" s="14"/>
      <c r="OWY2944" s="14"/>
      <c r="OWZ2944" s="14"/>
      <c r="OXA2944" s="14"/>
      <c r="OXB2944" s="14"/>
      <c r="OXC2944" s="14"/>
      <c r="OXD2944" s="14"/>
      <c r="OXE2944" s="14"/>
      <c r="OXF2944" s="14"/>
      <c r="OXG2944" s="14"/>
      <c r="OXH2944" s="14"/>
      <c r="OXI2944" s="14"/>
      <c r="OXJ2944" s="14"/>
      <c r="OXK2944" s="14"/>
      <c r="OXL2944" s="14"/>
      <c r="OXM2944" s="14"/>
      <c r="OXN2944" s="14"/>
      <c r="OXO2944" s="14"/>
      <c r="OXP2944" s="14"/>
      <c r="OXQ2944" s="14"/>
      <c r="OXR2944" s="14"/>
      <c r="OXS2944" s="14"/>
      <c r="OXT2944" s="14"/>
      <c r="OXU2944" s="14"/>
      <c r="OXV2944" s="14"/>
      <c r="OXW2944" s="14"/>
      <c r="OXX2944" s="14"/>
      <c r="OXY2944" s="14"/>
      <c r="OXZ2944" s="14"/>
      <c r="OYA2944" s="14"/>
      <c r="OYB2944" s="14"/>
      <c r="OYC2944" s="14"/>
      <c r="OYD2944" s="14"/>
      <c r="OYE2944" s="14"/>
      <c r="OYF2944" s="14"/>
      <c r="OYG2944" s="14"/>
      <c r="OYH2944" s="14"/>
      <c r="OYI2944" s="14"/>
      <c r="OYJ2944" s="14"/>
      <c r="OYK2944" s="14"/>
      <c r="OYL2944" s="14"/>
      <c r="OYM2944" s="14"/>
      <c r="OYN2944" s="14"/>
      <c r="OYO2944" s="14"/>
      <c r="OYP2944" s="14"/>
      <c r="OYQ2944" s="14"/>
      <c r="OYR2944" s="14"/>
      <c r="OYS2944" s="14"/>
      <c r="OYT2944" s="14"/>
      <c r="OYU2944" s="14"/>
      <c r="OYV2944" s="14"/>
      <c r="OYW2944" s="14"/>
      <c r="OYX2944" s="14"/>
      <c r="OYY2944" s="14"/>
      <c r="OYZ2944" s="14"/>
      <c r="OZA2944" s="14"/>
      <c r="OZB2944" s="14"/>
      <c r="OZC2944" s="14"/>
      <c r="OZD2944" s="14"/>
      <c r="OZE2944" s="14"/>
      <c r="OZF2944" s="14"/>
      <c r="OZG2944" s="14"/>
      <c r="OZH2944" s="14"/>
      <c r="OZI2944" s="14"/>
      <c r="OZJ2944" s="14"/>
      <c r="OZK2944" s="14"/>
      <c r="OZL2944" s="14"/>
      <c r="OZM2944" s="14"/>
      <c r="OZN2944" s="14"/>
      <c r="OZO2944" s="14"/>
      <c r="OZP2944" s="14"/>
      <c r="OZQ2944" s="14"/>
      <c r="OZR2944" s="14"/>
      <c r="OZS2944" s="14"/>
      <c r="OZT2944" s="14"/>
      <c r="OZU2944" s="14"/>
      <c r="OZV2944" s="14"/>
      <c r="OZW2944" s="14"/>
      <c r="OZX2944" s="14"/>
      <c r="OZY2944" s="14"/>
      <c r="OZZ2944" s="14"/>
      <c r="PAA2944" s="14"/>
      <c r="PAB2944" s="14"/>
      <c r="PAC2944" s="14"/>
      <c r="PAD2944" s="14"/>
      <c r="PAE2944" s="14"/>
      <c r="PAF2944" s="14"/>
      <c r="PAG2944" s="14"/>
      <c r="PAH2944" s="14"/>
      <c r="PAI2944" s="14"/>
      <c r="PAJ2944" s="14"/>
      <c r="PAK2944" s="14"/>
      <c r="PAL2944" s="14"/>
      <c r="PAM2944" s="14"/>
      <c r="PAN2944" s="14"/>
      <c r="PAO2944" s="14"/>
      <c r="PAP2944" s="14"/>
      <c r="PAQ2944" s="14"/>
      <c r="PAR2944" s="14"/>
      <c r="PAS2944" s="14"/>
      <c r="PAT2944" s="14"/>
      <c r="PAU2944" s="14"/>
      <c r="PAV2944" s="14"/>
      <c r="PAW2944" s="14"/>
      <c r="PAX2944" s="14"/>
      <c r="PAY2944" s="14"/>
      <c r="PAZ2944" s="14"/>
      <c r="PBA2944" s="14"/>
      <c r="PBB2944" s="14"/>
      <c r="PBC2944" s="14"/>
      <c r="PBD2944" s="14"/>
      <c r="PBE2944" s="14"/>
      <c r="PBF2944" s="14"/>
      <c r="PBG2944" s="14"/>
      <c r="PBH2944" s="14"/>
      <c r="PBI2944" s="14"/>
      <c r="PBJ2944" s="14"/>
      <c r="PBK2944" s="14"/>
      <c r="PBL2944" s="14"/>
      <c r="PBM2944" s="14"/>
      <c r="PBN2944" s="14"/>
      <c r="PBO2944" s="14"/>
      <c r="PBP2944" s="14"/>
      <c r="PBQ2944" s="14"/>
      <c r="PBR2944" s="14"/>
      <c r="PBS2944" s="14"/>
      <c r="PBT2944" s="14"/>
      <c r="PBU2944" s="14"/>
      <c r="PBV2944" s="14"/>
      <c r="PBW2944" s="14"/>
      <c r="PBX2944" s="14"/>
      <c r="PBY2944" s="14"/>
      <c r="PBZ2944" s="14"/>
      <c r="PCA2944" s="14"/>
      <c r="PCB2944" s="14"/>
      <c r="PCC2944" s="14"/>
      <c r="PCD2944" s="14"/>
      <c r="PCE2944" s="14"/>
      <c r="PCF2944" s="14"/>
      <c r="PCG2944" s="14"/>
      <c r="PCH2944" s="14"/>
      <c r="PCI2944" s="14"/>
      <c r="PCJ2944" s="14"/>
      <c r="PCK2944" s="14"/>
      <c r="PCL2944" s="14"/>
      <c r="PCM2944" s="14"/>
      <c r="PCN2944" s="14"/>
      <c r="PCO2944" s="14"/>
      <c r="PCP2944" s="14"/>
      <c r="PCQ2944" s="14"/>
      <c r="PCR2944" s="14"/>
      <c r="PCS2944" s="14"/>
      <c r="PCT2944" s="14"/>
      <c r="PCU2944" s="14"/>
      <c r="PCV2944" s="14"/>
      <c r="PCW2944" s="14"/>
      <c r="PCX2944" s="14"/>
      <c r="PCY2944" s="14"/>
      <c r="PCZ2944" s="14"/>
      <c r="PDA2944" s="14"/>
      <c r="PDB2944" s="14"/>
      <c r="PDC2944" s="14"/>
      <c r="PDD2944" s="14"/>
      <c r="PDE2944" s="14"/>
      <c r="PDF2944" s="14"/>
      <c r="PDG2944" s="14"/>
      <c r="PDH2944" s="14"/>
      <c r="PDI2944" s="14"/>
      <c r="PDJ2944" s="14"/>
      <c r="PDK2944" s="14"/>
      <c r="PDL2944" s="14"/>
      <c r="PDM2944" s="14"/>
      <c r="PDN2944" s="14"/>
      <c r="PDO2944" s="14"/>
      <c r="PDP2944" s="14"/>
      <c r="PDQ2944" s="14"/>
      <c r="PDR2944" s="14"/>
      <c r="PDS2944" s="14"/>
      <c r="PDT2944" s="14"/>
      <c r="PDU2944" s="14"/>
      <c r="PDV2944" s="14"/>
      <c r="PDW2944" s="14"/>
      <c r="PDX2944" s="14"/>
      <c r="PDY2944" s="14"/>
      <c r="PDZ2944" s="14"/>
      <c r="PEA2944" s="14"/>
      <c r="PEB2944" s="14"/>
      <c r="PEC2944" s="14"/>
      <c r="PED2944" s="14"/>
      <c r="PEE2944" s="14"/>
      <c r="PEF2944" s="14"/>
      <c r="PEG2944" s="14"/>
      <c r="PEH2944" s="14"/>
      <c r="PEI2944" s="14"/>
      <c r="PEJ2944" s="14"/>
      <c r="PEK2944" s="14"/>
      <c r="PEL2944" s="14"/>
      <c r="PEM2944" s="14"/>
      <c r="PEN2944" s="14"/>
      <c r="PEO2944" s="14"/>
      <c r="PEP2944" s="14"/>
      <c r="PEQ2944" s="14"/>
      <c r="PER2944" s="14"/>
      <c r="PES2944" s="14"/>
      <c r="PET2944" s="14"/>
      <c r="PEU2944" s="14"/>
      <c r="PEV2944" s="14"/>
      <c r="PEW2944" s="14"/>
      <c r="PEX2944" s="14"/>
      <c r="PEY2944" s="14"/>
      <c r="PEZ2944" s="14"/>
      <c r="PFA2944" s="14"/>
      <c r="PFB2944" s="14"/>
      <c r="PFC2944" s="14"/>
      <c r="PFD2944" s="14"/>
      <c r="PFE2944" s="14"/>
      <c r="PFF2944" s="14"/>
      <c r="PFG2944" s="14"/>
      <c r="PFH2944" s="14"/>
      <c r="PFI2944" s="14"/>
      <c r="PFJ2944" s="14"/>
      <c r="PFK2944" s="14"/>
      <c r="PFL2944" s="14"/>
      <c r="PFM2944" s="14"/>
      <c r="PFN2944" s="14"/>
      <c r="PFO2944" s="14"/>
      <c r="PFP2944" s="14"/>
      <c r="PFQ2944" s="14"/>
      <c r="PFR2944" s="14"/>
      <c r="PFS2944" s="14"/>
      <c r="PFT2944" s="14"/>
      <c r="PFU2944" s="14"/>
      <c r="PFV2944" s="14"/>
      <c r="PFW2944" s="14"/>
      <c r="PFX2944" s="14"/>
      <c r="PFY2944" s="14"/>
      <c r="PFZ2944" s="14"/>
      <c r="PGA2944" s="14"/>
      <c r="PGB2944" s="14"/>
      <c r="PGC2944" s="14"/>
      <c r="PGD2944" s="14"/>
      <c r="PGE2944" s="14"/>
      <c r="PGF2944" s="14"/>
      <c r="PGG2944" s="14"/>
      <c r="PGH2944" s="14"/>
      <c r="PGI2944" s="14"/>
      <c r="PGJ2944" s="14"/>
      <c r="PGK2944" s="14"/>
      <c r="PGL2944" s="14"/>
      <c r="PGM2944" s="14"/>
      <c r="PGN2944" s="14"/>
      <c r="PGO2944" s="14"/>
      <c r="PGP2944" s="14"/>
      <c r="PGQ2944" s="14"/>
      <c r="PGR2944" s="14"/>
      <c r="PGS2944" s="14"/>
      <c r="PGT2944" s="14"/>
      <c r="PGU2944" s="14"/>
      <c r="PGV2944" s="14"/>
      <c r="PGW2944" s="14"/>
      <c r="PGX2944" s="14"/>
      <c r="PGY2944" s="14"/>
      <c r="PGZ2944" s="14"/>
      <c r="PHA2944" s="14"/>
      <c r="PHB2944" s="14"/>
      <c r="PHC2944" s="14"/>
      <c r="PHD2944" s="14"/>
      <c r="PHE2944" s="14"/>
      <c r="PHF2944" s="14"/>
      <c r="PHG2944" s="14"/>
      <c r="PHH2944" s="14"/>
      <c r="PHI2944" s="14"/>
      <c r="PHJ2944" s="14"/>
      <c r="PHK2944" s="14"/>
      <c r="PHL2944" s="14"/>
      <c r="PHM2944" s="14"/>
      <c r="PHN2944" s="14"/>
      <c r="PHO2944" s="14"/>
      <c r="PHP2944" s="14"/>
      <c r="PHQ2944" s="14"/>
      <c r="PHR2944" s="14"/>
      <c r="PHS2944" s="14"/>
      <c r="PHT2944" s="14"/>
      <c r="PHU2944" s="14"/>
      <c r="PHV2944" s="14"/>
      <c r="PHW2944" s="14"/>
      <c r="PHX2944" s="14"/>
      <c r="PHY2944" s="14"/>
      <c r="PHZ2944" s="14"/>
      <c r="PIA2944" s="14"/>
      <c r="PIB2944" s="14"/>
      <c r="PIC2944" s="14"/>
      <c r="PID2944" s="14"/>
      <c r="PIE2944" s="14"/>
      <c r="PIF2944" s="14"/>
      <c r="PIG2944" s="14"/>
      <c r="PIH2944" s="14"/>
      <c r="PII2944" s="14"/>
      <c r="PIJ2944" s="14"/>
      <c r="PIK2944" s="14"/>
      <c r="PIL2944" s="14"/>
      <c r="PIM2944" s="14"/>
      <c r="PIN2944" s="14"/>
      <c r="PIO2944" s="14"/>
      <c r="PIP2944" s="14"/>
      <c r="PIQ2944" s="14"/>
      <c r="PIR2944" s="14"/>
      <c r="PIS2944" s="14"/>
      <c r="PIT2944" s="14"/>
      <c r="PIU2944" s="14"/>
      <c r="PIV2944" s="14"/>
      <c r="PIW2944" s="14"/>
      <c r="PIX2944" s="14"/>
      <c r="PIY2944" s="14"/>
      <c r="PIZ2944" s="14"/>
      <c r="PJA2944" s="14"/>
      <c r="PJB2944" s="14"/>
      <c r="PJC2944" s="14"/>
      <c r="PJD2944" s="14"/>
      <c r="PJE2944" s="14"/>
      <c r="PJF2944" s="14"/>
      <c r="PJG2944" s="14"/>
      <c r="PJH2944" s="14"/>
      <c r="PJI2944" s="14"/>
      <c r="PJJ2944" s="14"/>
      <c r="PJK2944" s="14"/>
      <c r="PJL2944" s="14"/>
      <c r="PJM2944" s="14"/>
      <c r="PJN2944" s="14"/>
      <c r="PJO2944" s="14"/>
      <c r="PJP2944" s="14"/>
      <c r="PJQ2944" s="14"/>
      <c r="PJR2944" s="14"/>
      <c r="PJS2944" s="14"/>
      <c r="PJT2944" s="14"/>
      <c r="PJU2944" s="14"/>
      <c r="PJV2944" s="14"/>
      <c r="PJW2944" s="14"/>
      <c r="PJX2944" s="14"/>
      <c r="PJY2944" s="14"/>
      <c r="PJZ2944" s="14"/>
      <c r="PKA2944" s="14"/>
      <c r="PKB2944" s="14"/>
      <c r="PKC2944" s="14"/>
      <c r="PKD2944" s="14"/>
      <c r="PKE2944" s="14"/>
      <c r="PKF2944" s="14"/>
      <c r="PKG2944" s="14"/>
      <c r="PKH2944" s="14"/>
      <c r="PKI2944" s="14"/>
      <c r="PKJ2944" s="14"/>
      <c r="PKK2944" s="14"/>
      <c r="PKL2944" s="14"/>
      <c r="PKM2944" s="14"/>
      <c r="PKN2944" s="14"/>
      <c r="PKO2944" s="14"/>
      <c r="PKP2944" s="14"/>
      <c r="PKQ2944" s="14"/>
      <c r="PKR2944" s="14"/>
      <c r="PKS2944" s="14"/>
      <c r="PKT2944" s="14"/>
      <c r="PKU2944" s="14"/>
      <c r="PKV2944" s="14"/>
      <c r="PKW2944" s="14"/>
      <c r="PKX2944" s="14"/>
      <c r="PKY2944" s="14"/>
      <c r="PKZ2944" s="14"/>
      <c r="PLA2944" s="14"/>
      <c r="PLB2944" s="14"/>
      <c r="PLC2944" s="14"/>
      <c r="PLD2944" s="14"/>
      <c r="PLE2944" s="14"/>
      <c r="PLF2944" s="14"/>
      <c r="PLG2944" s="14"/>
      <c r="PLH2944" s="14"/>
      <c r="PLI2944" s="14"/>
      <c r="PLJ2944" s="14"/>
      <c r="PLK2944" s="14"/>
      <c r="PLL2944" s="14"/>
      <c r="PLM2944" s="14"/>
      <c r="PLN2944" s="14"/>
      <c r="PLO2944" s="14"/>
      <c r="PLP2944" s="14"/>
      <c r="PLQ2944" s="14"/>
      <c r="PLR2944" s="14"/>
      <c r="PLS2944" s="14"/>
      <c r="PLT2944" s="14"/>
      <c r="PLU2944" s="14"/>
      <c r="PLV2944" s="14"/>
      <c r="PLW2944" s="14"/>
      <c r="PLX2944" s="14"/>
      <c r="PLY2944" s="14"/>
      <c r="PLZ2944" s="14"/>
      <c r="PMA2944" s="14"/>
      <c r="PMB2944" s="14"/>
      <c r="PMC2944" s="14"/>
      <c r="PMD2944" s="14"/>
      <c r="PME2944" s="14"/>
      <c r="PMF2944" s="14"/>
      <c r="PMG2944" s="14"/>
      <c r="PMH2944" s="14"/>
      <c r="PMI2944" s="14"/>
      <c r="PMJ2944" s="14"/>
      <c r="PMK2944" s="14"/>
      <c r="PML2944" s="14"/>
      <c r="PMM2944" s="14"/>
      <c r="PMN2944" s="14"/>
      <c r="PMO2944" s="14"/>
      <c r="PMP2944" s="14"/>
      <c r="PMQ2944" s="14"/>
      <c r="PMR2944" s="14"/>
      <c r="PMS2944" s="14"/>
      <c r="PMT2944" s="14"/>
      <c r="PMU2944" s="14"/>
      <c r="PMV2944" s="14"/>
      <c r="PMW2944" s="14"/>
      <c r="PMX2944" s="14"/>
      <c r="PMY2944" s="14"/>
      <c r="PMZ2944" s="14"/>
      <c r="PNA2944" s="14"/>
      <c r="PNB2944" s="14"/>
      <c r="PNC2944" s="14"/>
      <c r="PND2944" s="14"/>
      <c r="PNE2944" s="14"/>
      <c r="PNF2944" s="14"/>
      <c r="PNG2944" s="14"/>
      <c r="PNH2944" s="14"/>
      <c r="PNI2944" s="14"/>
      <c r="PNJ2944" s="14"/>
      <c r="PNK2944" s="14"/>
      <c r="PNL2944" s="14"/>
      <c r="PNM2944" s="14"/>
      <c r="PNN2944" s="14"/>
      <c r="PNO2944" s="14"/>
      <c r="PNP2944" s="14"/>
      <c r="PNQ2944" s="14"/>
      <c r="PNR2944" s="14"/>
      <c r="PNS2944" s="14"/>
      <c r="PNT2944" s="14"/>
      <c r="PNU2944" s="14"/>
      <c r="PNV2944" s="14"/>
      <c r="PNW2944" s="14"/>
      <c r="PNX2944" s="14"/>
      <c r="PNY2944" s="14"/>
      <c r="PNZ2944" s="14"/>
      <c r="POA2944" s="14"/>
      <c r="POB2944" s="14"/>
      <c r="POC2944" s="14"/>
      <c r="POD2944" s="14"/>
      <c r="POE2944" s="14"/>
      <c r="POF2944" s="14"/>
      <c r="POG2944" s="14"/>
      <c r="POH2944" s="14"/>
      <c r="POI2944" s="14"/>
      <c r="POJ2944" s="14"/>
      <c r="POK2944" s="14"/>
      <c r="POL2944" s="14"/>
      <c r="POM2944" s="14"/>
      <c r="PON2944" s="14"/>
      <c r="POO2944" s="14"/>
      <c r="POP2944" s="14"/>
      <c r="POQ2944" s="14"/>
      <c r="POR2944" s="14"/>
      <c r="POS2944" s="14"/>
      <c r="POT2944" s="14"/>
      <c r="POU2944" s="14"/>
      <c r="POV2944" s="14"/>
      <c r="POW2944" s="14"/>
      <c r="POX2944" s="14"/>
      <c r="POY2944" s="14"/>
      <c r="POZ2944" s="14"/>
      <c r="PPA2944" s="14"/>
      <c r="PPB2944" s="14"/>
      <c r="PPC2944" s="14"/>
      <c r="PPD2944" s="14"/>
      <c r="PPE2944" s="14"/>
      <c r="PPF2944" s="14"/>
      <c r="PPG2944" s="14"/>
      <c r="PPH2944" s="14"/>
      <c r="PPI2944" s="14"/>
      <c r="PPJ2944" s="14"/>
      <c r="PPK2944" s="14"/>
      <c r="PPL2944" s="14"/>
      <c r="PPM2944" s="14"/>
      <c r="PPN2944" s="14"/>
      <c r="PPO2944" s="14"/>
      <c r="PPP2944" s="14"/>
      <c r="PPQ2944" s="14"/>
      <c r="PPR2944" s="14"/>
      <c r="PPS2944" s="14"/>
      <c r="PPT2944" s="14"/>
      <c r="PPU2944" s="14"/>
      <c r="PPV2944" s="14"/>
      <c r="PPW2944" s="14"/>
      <c r="PPX2944" s="14"/>
      <c r="PPY2944" s="14"/>
      <c r="PPZ2944" s="14"/>
      <c r="PQA2944" s="14"/>
      <c r="PQB2944" s="14"/>
      <c r="PQC2944" s="14"/>
      <c r="PQD2944" s="14"/>
      <c r="PQE2944" s="14"/>
      <c r="PQF2944" s="14"/>
      <c r="PQG2944" s="14"/>
      <c r="PQH2944" s="14"/>
      <c r="PQI2944" s="14"/>
      <c r="PQJ2944" s="14"/>
      <c r="PQK2944" s="14"/>
      <c r="PQL2944" s="14"/>
      <c r="PQM2944" s="14"/>
      <c r="PQN2944" s="14"/>
      <c r="PQO2944" s="14"/>
      <c r="PQP2944" s="14"/>
      <c r="PQQ2944" s="14"/>
      <c r="PQR2944" s="14"/>
      <c r="PQS2944" s="14"/>
      <c r="PQT2944" s="14"/>
      <c r="PQU2944" s="14"/>
      <c r="PQV2944" s="14"/>
      <c r="PQW2944" s="14"/>
      <c r="PQX2944" s="14"/>
      <c r="PQY2944" s="14"/>
      <c r="PQZ2944" s="14"/>
      <c r="PRA2944" s="14"/>
      <c r="PRB2944" s="14"/>
      <c r="PRC2944" s="14"/>
      <c r="PRD2944" s="14"/>
      <c r="PRE2944" s="14"/>
      <c r="PRF2944" s="14"/>
      <c r="PRG2944" s="14"/>
      <c r="PRH2944" s="14"/>
      <c r="PRI2944" s="14"/>
      <c r="PRJ2944" s="14"/>
      <c r="PRK2944" s="14"/>
      <c r="PRL2944" s="14"/>
      <c r="PRM2944" s="14"/>
      <c r="PRN2944" s="14"/>
      <c r="PRO2944" s="14"/>
      <c r="PRP2944" s="14"/>
      <c r="PRQ2944" s="14"/>
      <c r="PRR2944" s="14"/>
      <c r="PRS2944" s="14"/>
      <c r="PRT2944" s="14"/>
      <c r="PRU2944" s="14"/>
      <c r="PRV2944" s="14"/>
      <c r="PRW2944" s="14"/>
      <c r="PRX2944" s="14"/>
      <c r="PRY2944" s="14"/>
      <c r="PRZ2944" s="14"/>
      <c r="PSA2944" s="14"/>
      <c r="PSB2944" s="14"/>
      <c r="PSC2944" s="14"/>
      <c r="PSD2944" s="14"/>
      <c r="PSE2944" s="14"/>
      <c r="PSF2944" s="14"/>
      <c r="PSG2944" s="14"/>
      <c r="PSH2944" s="14"/>
      <c r="PSI2944" s="14"/>
      <c r="PSJ2944" s="14"/>
      <c r="PSK2944" s="14"/>
      <c r="PSL2944" s="14"/>
      <c r="PSM2944" s="14"/>
      <c r="PSN2944" s="14"/>
      <c r="PSO2944" s="14"/>
      <c r="PSP2944" s="14"/>
      <c r="PSQ2944" s="14"/>
      <c r="PSR2944" s="14"/>
      <c r="PSS2944" s="14"/>
      <c r="PST2944" s="14"/>
      <c r="PSU2944" s="14"/>
      <c r="PSV2944" s="14"/>
      <c r="PSW2944" s="14"/>
      <c r="PSX2944" s="14"/>
      <c r="PSY2944" s="14"/>
      <c r="PSZ2944" s="14"/>
      <c r="PTA2944" s="14"/>
      <c r="PTB2944" s="14"/>
      <c r="PTC2944" s="14"/>
      <c r="PTD2944" s="14"/>
      <c r="PTE2944" s="14"/>
      <c r="PTF2944" s="14"/>
      <c r="PTG2944" s="14"/>
      <c r="PTH2944" s="14"/>
      <c r="PTI2944" s="14"/>
      <c r="PTJ2944" s="14"/>
      <c r="PTK2944" s="14"/>
      <c r="PTL2944" s="14"/>
      <c r="PTM2944" s="14"/>
      <c r="PTN2944" s="14"/>
      <c r="PTO2944" s="14"/>
      <c r="PTP2944" s="14"/>
      <c r="PTQ2944" s="14"/>
      <c r="PTR2944" s="14"/>
      <c r="PTS2944" s="14"/>
      <c r="PTT2944" s="14"/>
      <c r="PTU2944" s="14"/>
      <c r="PTV2944" s="14"/>
      <c r="PTW2944" s="14"/>
      <c r="PTX2944" s="14"/>
      <c r="PTY2944" s="14"/>
      <c r="PTZ2944" s="14"/>
      <c r="PUA2944" s="14"/>
      <c r="PUB2944" s="14"/>
      <c r="PUC2944" s="14"/>
      <c r="PUD2944" s="14"/>
      <c r="PUE2944" s="14"/>
      <c r="PUF2944" s="14"/>
      <c r="PUG2944" s="14"/>
      <c r="PUH2944" s="14"/>
      <c r="PUI2944" s="14"/>
      <c r="PUJ2944" s="14"/>
      <c r="PUK2944" s="14"/>
      <c r="PUL2944" s="14"/>
      <c r="PUM2944" s="14"/>
      <c r="PUN2944" s="14"/>
      <c r="PUO2944" s="14"/>
      <c r="PUP2944" s="14"/>
      <c r="PUQ2944" s="14"/>
      <c r="PUR2944" s="14"/>
      <c r="PUS2944" s="14"/>
      <c r="PUT2944" s="14"/>
      <c r="PUU2944" s="14"/>
      <c r="PUV2944" s="14"/>
      <c r="PUW2944" s="14"/>
      <c r="PUX2944" s="14"/>
      <c r="PUY2944" s="14"/>
      <c r="PUZ2944" s="14"/>
      <c r="PVA2944" s="14"/>
      <c r="PVB2944" s="14"/>
      <c r="PVC2944" s="14"/>
      <c r="PVD2944" s="14"/>
      <c r="PVE2944" s="14"/>
      <c r="PVF2944" s="14"/>
      <c r="PVG2944" s="14"/>
      <c r="PVH2944" s="14"/>
      <c r="PVI2944" s="14"/>
      <c r="PVJ2944" s="14"/>
      <c r="PVK2944" s="14"/>
      <c r="PVL2944" s="14"/>
      <c r="PVM2944" s="14"/>
      <c r="PVN2944" s="14"/>
      <c r="PVO2944" s="14"/>
      <c r="PVP2944" s="14"/>
      <c r="PVQ2944" s="14"/>
      <c r="PVR2944" s="14"/>
      <c r="PVS2944" s="14"/>
      <c r="PVT2944" s="14"/>
      <c r="PVU2944" s="14"/>
      <c r="PVV2944" s="14"/>
      <c r="PVW2944" s="14"/>
      <c r="PVX2944" s="14"/>
      <c r="PVY2944" s="14"/>
      <c r="PVZ2944" s="14"/>
      <c r="PWA2944" s="14"/>
      <c r="PWB2944" s="14"/>
      <c r="PWC2944" s="14"/>
      <c r="PWD2944" s="14"/>
      <c r="PWE2944" s="14"/>
      <c r="PWF2944" s="14"/>
      <c r="PWG2944" s="14"/>
      <c r="PWH2944" s="14"/>
      <c r="PWI2944" s="14"/>
      <c r="PWJ2944" s="14"/>
      <c r="PWK2944" s="14"/>
      <c r="PWL2944" s="14"/>
      <c r="PWM2944" s="14"/>
      <c r="PWN2944" s="14"/>
      <c r="PWO2944" s="14"/>
      <c r="PWP2944" s="14"/>
      <c r="PWQ2944" s="14"/>
      <c r="PWR2944" s="14"/>
      <c r="PWS2944" s="14"/>
      <c r="PWT2944" s="14"/>
      <c r="PWU2944" s="14"/>
      <c r="PWV2944" s="14"/>
      <c r="PWW2944" s="14"/>
      <c r="PWX2944" s="14"/>
      <c r="PWY2944" s="14"/>
      <c r="PWZ2944" s="14"/>
      <c r="PXA2944" s="14"/>
      <c r="PXB2944" s="14"/>
      <c r="PXC2944" s="14"/>
      <c r="PXD2944" s="14"/>
      <c r="PXE2944" s="14"/>
      <c r="PXF2944" s="14"/>
      <c r="PXG2944" s="14"/>
      <c r="PXH2944" s="14"/>
      <c r="PXI2944" s="14"/>
      <c r="PXJ2944" s="14"/>
      <c r="PXK2944" s="14"/>
      <c r="PXL2944" s="14"/>
      <c r="PXM2944" s="14"/>
      <c r="PXN2944" s="14"/>
      <c r="PXO2944" s="14"/>
      <c r="PXP2944" s="14"/>
      <c r="PXQ2944" s="14"/>
      <c r="PXR2944" s="14"/>
      <c r="PXS2944" s="14"/>
      <c r="PXT2944" s="14"/>
      <c r="PXU2944" s="14"/>
      <c r="PXV2944" s="14"/>
      <c r="PXW2944" s="14"/>
      <c r="PXX2944" s="14"/>
      <c r="PXY2944" s="14"/>
      <c r="PXZ2944" s="14"/>
      <c r="PYA2944" s="14"/>
      <c r="PYB2944" s="14"/>
      <c r="PYC2944" s="14"/>
      <c r="PYD2944" s="14"/>
      <c r="PYE2944" s="14"/>
      <c r="PYF2944" s="14"/>
      <c r="PYG2944" s="14"/>
      <c r="PYH2944" s="14"/>
      <c r="PYI2944" s="14"/>
      <c r="PYJ2944" s="14"/>
      <c r="PYK2944" s="14"/>
      <c r="PYL2944" s="14"/>
      <c r="PYM2944" s="14"/>
      <c r="PYN2944" s="14"/>
      <c r="PYO2944" s="14"/>
      <c r="PYP2944" s="14"/>
      <c r="PYQ2944" s="14"/>
      <c r="PYR2944" s="14"/>
      <c r="PYS2944" s="14"/>
      <c r="PYT2944" s="14"/>
      <c r="PYU2944" s="14"/>
      <c r="PYV2944" s="14"/>
      <c r="PYW2944" s="14"/>
      <c r="PYX2944" s="14"/>
      <c r="PYY2944" s="14"/>
      <c r="PYZ2944" s="14"/>
      <c r="PZA2944" s="14"/>
      <c r="PZB2944" s="14"/>
      <c r="PZC2944" s="14"/>
      <c r="PZD2944" s="14"/>
      <c r="PZE2944" s="14"/>
      <c r="PZF2944" s="14"/>
      <c r="PZG2944" s="14"/>
      <c r="PZH2944" s="14"/>
      <c r="PZI2944" s="14"/>
      <c r="PZJ2944" s="14"/>
      <c r="PZK2944" s="14"/>
      <c r="PZL2944" s="14"/>
      <c r="PZM2944" s="14"/>
      <c r="PZN2944" s="14"/>
      <c r="PZO2944" s="14"/>
      <c r="PZP2944" s="14"/>
      <c r="PZQ2944" s="14"/>
      <c r="PZR2944" s="14"/>
      <c r="PZS2944" s="14"/>
      <c r="PZT2944" s="14"/>
      <c r="PZU2944" s="14"/>
      <c r="PZV2944" s="14"/>
      <c r="PZW2944" s="14"/>
      <c r="PZX2944" s="14"/>
      <c r="PZY2944" s="14"/>
      <c r="PZZ2944" s="14"/>
      <c r="QAA2944" s="14"/>
      <c r="QAB2944" s="14"/>
      <c r="QAC2944" s="14"/>
      <c r="QAD2944" s="14"/>
      <c r="QAE2944" s="14"/>
      <c r="QAF2944" s="14"/>
      <c r="QAG2944" s="14"/>
      <c r="QAH2944" s="14"/>
      <c r="QAI2944" s="14"/>
      <c r="QAJ2944" s="14"/>
      <c r="QAK2944" s="14"/>
      <c r="QAL2944" s="14"/>
      <c r="QAM2944" s="14"/>
      <c r="QAN2944" s="14"/>
      <c r="QAO2944" s="14"/>
      <c r="QAP2944" s="14"/>
      <c r="QAQ2944" s="14"/>
      <c r="QAR2944" s="14"/>
      <c r="QAS2944" s="14"/>
      <c r="QAT2944" s="14"/>
      <c r="QAU2944" s="14"/>
      <c r="QAV2944" s="14"/>
      <c r="QAW2944" s="14"/>
      <c r="QAX2944" s="14"/>
      <c r="QAY2944" s="14"/>
      <c r="QAZ2944" s="14"/>
      <c r="QBA2944" s="14"/>
      <c r="QBB2944" s="14"/>
      <c r="QBC2944" s="14"/>
      <c r="QBD2944" s="14"/>
      <c r="QBE2944" s="14"/>
      <c r="QBF2944" s="14"/>
      <c r="QBG2944" s="14"/>
      <c r="QBH2944" s="14"/>
      <c r="QBI2944" s="14"/>
      <c r="QBJ2944" s="14"/>
      <c r="QBK2944" s="14"/>
      <c r="QBL2944" s="14"/>
      <c r="QBM2944" s="14"/>
      <c r="QBN2944" s="14"/>
      <c r="QBO2944" s="14"/>
      <c r="QBP2944" s="14"/>
      <c r="QBQ2944" s="14"/>
      <c r="QBR2944" s="14"/>
      <c r="QBS2944" s="14"/>
      <c r="QBT2944" s="14"/>
      <c r="QBU2944" s="14"/>
      <c r="QBV2944" s="14"/>
      <c r="QBW2944" s="14"/>
      <c r="QBX2944" s="14"/>
      <c r="QBY2944" s="14"/>
      <c r="QBZ2944" s="14"/>
      <c r="QCA2944" s="14"/>
      <c r="QCB2944" s="14"/>
      <c r="QCC2944" s="14"/>
      <c r="QCD2944" s="14"/>
      <c r="QCE2944" s="14"/>
      <c r="QCF2944" s="14"/>
      <c r="QCG2944" s="14"/>
      <c r="QCH2944" s="14"/>
      <c r="QCI2944" s="14"/>
      <c r="QCJ2944" s="14"/>
      <c r="QCK2944" s="14"/>
      <c r="QCL2944" s="14"/>
      <c r="QCM2944" s="14"/>
      <c r="QCN2944" s="14"/>
      <c r="QCO2944" s="14"/>
      <c r="QCP2944" s="14"/>
      <c r="QCQ2944" s="14"/>
      <c r="QCR2944" s="14"/>
      <c r="QCS2944" s="14"/>
      <c r="QCT2944" s="14"/>
      <c r="QCU2944" s="14"/>
      <c r="QCV2944" s="14"/>
      <c r="QCW2944" s="14"/>
      <c r="QCX2944" s="14"/>
      <c r="QCY2944" s="14"/>
      <c r="QCZ2944" s="14"/>
      <c r="QDA2944" s="14"/>
      <c r="QDB2944" s="14"/>
      <c r="QDC2944" s="14"/>
      <c r="QDD2944" s="14"/>
      <c r="QDE2944" s="14"/>
      <c r="QDF2944" s="14"/>
      <c r="QDG2944" s="14"/>
      <c r="QDH2944" s="14"/>
      <c r="QDI2944" s="14"/>
      <c r="QDJ2944" s="14"/>
      <c r="QDK2944" s="14"/>
      <c r="QDL2944" s="14"/>
      <c r="QDM2944" s="14"/>
      <c r="QDN2944" s="14"/>
      <c r="QDO2944" s="14"/>
      <c r="QDP2944" s="14"/>
      <c r="QDQ2944" s="14"/>
      <c r="QDR2944" s="14"/>
      <c r="QDS2944" s="14"/>
      <c r="QDT2944" s="14"/>
      <c r="QDU2944" s="14"/>
      <c r="QDV2944" s="14"/>
      <c r="QDW2944" s="14"/>
      <c r="QDX2944" s="14"/>
      <c r="QDY2944" s="14"/>
      <c r="QDZ2944" s="14"/>
      <c r="QEA2944" s="14"/>
      <c r="QEB2944" s="14"/>
      <c r="QEC2944" s="14"/>
      <c r="QED2944" s="14"/>
      <c r="QEE2944" s="14"/>
      <c r="QEF2944" s="14"/>
      <c r="QEG2944" s="14"/>
      <c r="QEH2944" s="14"/>
      <c r="QEI2944" s="14"/>
      <c r="QEJ2944" s="14"/>
      <c r="QEK2944" s="14"/>
      <c r="QEL2944" s="14"/>
      <c r="QEM2944" s="14"/>
      <c r="QEN2944" s="14"/>
      <c r="QEO2944" s="14"/>
      <c r="QEP2944" s="14"/>
      <c r="QEQ2944" s="14"/>
      <c r="QER2944" s="14"/>
      <c r="QES2944" s="14"/>
      <c r="QET2944" s="14"/>
      <c r="QEU2944" s="14"/>
      <c r="QEV2944" s="14"/>
      <c r="QEW2944" s="14"/>
      <c r="QEX2944" s="14"/>
      <c r="QEY2944" s="14"/>
      <c r="QEZ2944" s="14"/>
      <c r="QFA2944" s="14"/>
      <c r="QFB2944" s="14"/>
      <c r="QFC2944" s="14"/>
      <c r="QFD2944" s="14"/>
      <c r="QFE2944" s="14"/>
      <c r="QFF2944" s="14"/>
      <c r="QFG2944" s="14"/>
      <c r="QFH2944" s="14"/>
      <c r="QFI2944" s="14"/>
      <c r="QFJ2944" s="14"/>
      <c r="QFK2944" s="14"/>
      <c r="QFL2944" s="14"/>
      <c r="QFM2944" s="14"/>
      <c r="QFN2944" s="14"/>
      <c r="QFO2944" s="14"/>
      <c r="QFP2944" s="14"/>
      <c r="QFQ2944" s="14"/>
      <c r="QFR2944" s="14"/>
      <c r="QFS2944" s="14"/>
      <c r="QFT2944" s="14"/>
      <c r="QFU2944" s="14"/>
      <c r="QFV2944" s="14"/>
      <c r="QFW2944" s="14"/>
      <c r="QFX2944" s="14"/>
      <c r="QFY2944" s="14"/>
      <c r="QFZ2944" s="14"/>
      <c r="QGA2944" s="14"/>
      <c r="QGB2944" s="14"/>
      <c r="QGC2944" s="14"/>
      <c r="QGD2944" s="14"/>
      <c r="QGE2944" s="14"/>
      <c r="QGF2944" s="14"/>
      <c r="QGG2944" s="14"/>
      <c r="QGH2944" s="14"/>
      <c r="QGI2944" s="14"/>
      <c r="QGJ2944" s="14"/>
      <c r="QGK2944" s="14"/>
      <c r="QGL2944" s="14"/>
      <c r="QGM2944" s="14"/>
      <c r="QGN2944" s="14"/>
      <c r="QGO2944" s="14"/>
      <c r="QGP2944" s="14"/>
      <c r="QGQ2944" s="14"/>
      <c r="QGR2944" s="14"/>
      <c r="QGS2944" s="14"/>
      <c r="QGT2944" s="14"/>
      <c r="QGU2944" s="14"/>
      <c r="QGV2944" s="14"/>
      <c r="QGW2944" s="14"/>
      <c r="QGX2944" s="14"/>
      <c r="QGY2944" s="14"/>
      <c r="QGZ2944" s="14"/>
      <c r="QHA2944" s="14"/>
      <c r="QHB2944" s="14"/>
      <c r="QHC2944" s="14"/>
      <c r="QHD2944" s="14"/>
      <c r="QHE2944" s="14"/>
      <c r="QHF2944" s="14"/>
      <c r="QHG2944" s="14"/>
      <c r="QHH2944" s="14"/>
      <c r="QHI2944" s="14"/>
      <c r="QHJ2944" s="14"/>
      <c r="QHK2944" s="14"/>
      <c r="QHL2944" s="14"/>
      <c r="QHM2944" s="14"/>
      <c r="QHN2944" s="14"/>
      <c r="QHO2944" s="14"/>
      <c r="QHP2944" s="14"/>
      <c r="QHQ2944" s="14"/>
      <c r="QHR2944" s="14"/>
      <c r="QHS2944" s="14"/>
      <c r="QHT2944" s="14"/>
      <c r="QHU2944" s="14"/>
      <c r="QHV2944" s="14"/>
      <c r="QHW2944" s="14"/>
      <c r="QHX2944" s="14"/>
      <c r="QHY2944" s="14"/>
      <c r="QHZ2944" s="14"/>
      <c r="QIA2944" s="14"/>
      <c r="QIB2944" s="14"/>
      <c r="QIC2944" s="14"/>
      <c r="QID2944" s="14"/>
      <c r="QIE2944" s="14"/>
      <c r="QIF2944" s="14"/>
      <c r="QIG2944" s="14"/>
      <c r="QIH2944" s="14"/>
      <c r="QII2944" s="14"/>
      <c r="QIJ2944" s="14"/>
      <c r="QIK2944" s="14"/>
      <c r="QIL2944" s="14"/>
      <c r="QIM2944" s="14"/>
      <c r="QIN2944" s="14"/>
      <c r="QIO2944" s="14"/>
      <c r="QIP2944" s="14"/>
      <c r="QIQ2944" s="14"/>
      <c r="QIR2944" s="14"/>
      <c r="QIS2944" s="14"/>
      <c r="QIT2944" s="14"/>
      <c r="QIU2944" s="14"/>
      <c r="QIV2944" s="14"/>
      <c r="QIW2944" s="14"/>
      <c r="QIX2944" s="14"/>
      <c r="QIY2944" s="14"/>
      <c r="QIZ2944" s="14"/>
      <c r="QJA2944" s="14"/>
      <c r="QJB2944" s="14"/>
      <c r="QJC2944" s="14"/>
      <c r="QJD2944" s="14"/>
      <c r="QJE2944" s="14"/>
      <c r="QJF2944" s="14"/>
      <c r="QJG2944" s="14"/>
      <c r="QJH2944" s="14"/>
      <c r="QJI2944" s="14"/>
      <c r="QJJ2944" s="14"/>
      <c r="QJK2944" s="14"/>
      <c r="QJL2944" s="14"/>
      <c r="QJM2944" s="14"/>
      <c r="QJN2944" s="14"/>
      <c r="QJO2944" s="14"/>
      <c r="QJP2944" s="14"/>
      <c r="QJQ2944" s="14"/>
      <c r="QJR2944" s="14"/>
      <c r="QJS2944" s="14"/>
      <c r="QJT2944" s="14"/>
      <c r="QJU2944" s="14"/>
      <c r="QJV2944" s="14"/>
      <c r="QJW2944" s="14"/>
      <c r="QJX2944" s="14"/>
      <c r="QJY2944" s="14"/>
      <c r="QJZ2944" s="14"/>
      <c r="QKA2944" s="14"/>
      <c r="QKB2944" s="14"/>
      <c r="QKC2944" s="14"/>
      <c r="QKD2944" s="14"/>
      <c r="QKE2944" s="14"/>
      <c r="QKF2944" s="14"/>
      <c r="QKG2944" s="14"/>
      <c r="QKH2944" s="14"/>
      <c r="QKI2944" s="14"/>
      <c r="QKJ2944" s="14"/>
      <c r="QKK2944" s="14"/>
      <c r="QKL2944" s="14"/>
      <c r="QKM2944" s="14"/>
      <c r="QKN2944" s="14"/>
      <c r="QKO2944" s="14"/>
      <c r="QKP2944" s="14"/>
      <c r="QKQ2944" s="14"/>
      <c r="QKR2944" s="14"/>
      <c r="QKS2944" s="14"/>
      <c r="QKT2944" s="14"/>
      <c r="QKU2944" s="14"/>
      <c r="QKV2944" s="14"/>
      <c r="QKW2944" s="14"/>
      <c r="QKX2944" s="14"/>
      <c r="QKY2944" s="14"/>
      <c r="QKZ2944" s="14"/>
      <c r="QLA2944" s="14"/>
      <c r="QLB2944" s="14"/>
      <c r="QLC2944" s="14"/>
      <c r="QLD2944" s="14"/>
      <c r="QLE2944" s="14"/>
      <c r="QLF2944" s="14"/>
      <c r="QLG2944" s="14"/>
      <c r="QLH2944" s="14"/>
      <c r="QLI2944" s="14"/>
      <c r="QLJ2944" s="14"/>
      <c r="QLK2944" s="14"/>
      <c r="QLL2944" s="14"/>
      <c r="QLM2944" s="14"/>
      <c r="QLN2944" s="14"/>
      <c r="QLO2944" s="14"/>
      <c r="QLP2944" s="14"/>
      <c r="QLQ2944" s="14"/>
      <c r="QLR2944" s="14"/>
      <c r="QLS2944" s="14"/>
      <c r="QLT2944" s="14"/>
      <c r="QLU2944" s="14"/>
      <c r="QLV2944" s="14"/>
      <c r="QLW2944" s="14"/>
      <c r="QLX2944" s="14"/>
      <c r="QLY2944" s="14"/>
      <c r="QLZ2944" s="14"/>
      <c r="QMA2944" s="14"/>
      <c r="QMB2944" s="14"/>
      <c r="QMC2944" s="14"/>
      <c r="QMD2944" s="14"/>
      <c r="QME2944" s="14"/>
      <c r="QMF2944" s="14"/>
      <c r="QMG2944" s="14"/>
      <c r="QMH2944" s="14"/>
      <c r="QMI2944" s="14"/>
      <c r="QMJ2944" s="14"/>
      <c r="QMK2944" s="14"/>
      <c r="QML2944" s="14"/>
      <c r="QMM2944" s="14"/>
      <c r="QMN2944" s="14"/>
      <c r="QMO2944" s="14"/>
      <c r="QMP2944" s="14"/>
      <c r="QMQ2944" s="14"/>
      <c r="QMR2944" s="14"/>
      <c r="QMS2944" s="14"/>
      <c r="QMT2944" s="14"/>
      <c r="QMU2944" s="14"/>
      <c r="QMV2944" s="14"/>
      <c r="QMW2944" s="14"/>
      <c r="QMX2944" s="14"/>
      <c r="QMY2944" s="14"/>
      <c r="QMZ2944" s="14"/>
      <c r="QNA2944" s="14"/>
      <c r="QNB2944" s="14"/>
      <c r="QNC2944" s="14"/>
      <c r="QND2944" s="14"/>
      <c r="QNE2944" s="14"/>
      <c r="QNF2944" s="14"/>
      <c r="QNG2944" s="14"/>
      <c r="QNH2944" s="14"/>
      <c r="QNI2944" s="14"/>
      <c r="QNJ2944" s="14"/>
      <c r="QNK2944" s="14"/>
      <c r="QNL2944" s="14"/>
      <c r="QNM2944" s="14"/>
      <c r="QNN2944" s="14"/>
      <c r="QNO2944" s="14"/>
      <c r="QNP2944" s="14"/>
      <c r="QNQ2944" s="14"/>
      <c r="QNR2944" s="14"/>
      <c r="QNS2944" s="14"/>
      <c r="QNT2944" s="14"/>
      <c r="QNU2944" s="14"/>
      <c r="QNV2944" s="14"/>
      <c r="QNW2944" s="14"/>
      <c r="QNX2944" s="14"/>
      <c r="QNY2944" s="14"/>
      <c r="QNZ2944" s="14"/>
      <c r="QOA2944" s="14"/>
      <c r="QOB2944" s="14"/>
      <c r="QOC2944" s="14"/>
      <c r="QOD2944" s="14"/>
      <c r="QOE2944" s="14"/>
      <c r="QOF2944" s="14"/>
      <c r="QOG2944" s="14"/>
      <c r="QOH2944" s="14"/>
      <c r="QOI2944" s="14"/>
      <c r="QOJ2944" s="14"/>
      <c r="QOK2944" s="14"/>
      <c r="QOL2944" s="14"/>
      <c r="QOM2944" s="14"/>
      <c r="QON2944" s="14"/>
      <c r="QOO2944" s="14"/>
      <c r="QOP2944" s="14"/>
      <c r="QOQ2944" s="14"/>
      <c r="QOR2944" s="14"/>
      <c r="QOS2944" s="14"/>
      <c r="QOT2944" s="14"/>
      <c r="QOU2944" s="14"/>
      <c r="QOV2944" s="14"/>
      <c r="QOW2944" s="14"/>
      <c r="QOX2944" s="14"/>
      <c r="QOY2944" s="14"/>
      <c r="QOZ2944" s="14"/>
      <c r="QPA2944" s="14"/>
      <c r="QPB2944" s="14"/>
      <c r="QPC2944" s="14"/>
      <c r="QPD2944" s="14"/>
      <c r="QPE2944" s="14"/>
      <c r="QPF2944" s="14"/>
      <c r="QPG2944" s="14"/>
      <c r="QPH2944" s="14"/>
      <c r="QPI2944" s="14"/>
      <c r="QPJ2944" s="14"/>
      <c r="QPK2944" s="14"/>
      <c r="QPL2944" s="14"/>
      <c r="QPM2944" s="14"/>
      <c r="QPN2944" s="14"/>
      <c r="QPO2944" s="14"/>
      <c r="QPP2944" s="14"/>
      <c r="QPQ2944" s="14"/>
      <c r="QPR2944" s="14"/>
      <c r="QPS2944" s="14"/>
      <c r="QPT2944" s="14"/>
      <c r="QPU2944" s="14"/>
      <c r="QPV2944" s="14"/>
      <c r="QPW2944" s="14"/>
      <c r="QPX2944" s="14"/>
      <c r="QPY2944" s="14"/>
      <c r="QPZ2944" s="14"/>
      <c r="QQA2944" s="14"/>
      <c r="QQB2944" s="14"/>
      <c r="QQC2944" s="14"/>
      <c r="QQD2944" s="14"/>
      <c r="QQE2944" s="14"/>
      <c r="QQF2944" s="14"/>
      <c r="QQG2944" s="14"/>
      <c r="QQH2944" s="14"/>
      <c r="QQI2944" s="14"/>
      <c r="QQJ2944" s="14"/>
      <c r="QQK2944" s="14"/>
      <c r="QQL2944" s="14"/>
      <c r="QQM2944" s="14"/>
      <c r="QQN2944" s="14"/>
      <c r="QQO2944" s="14"/>
      <c r="QQP2944" s="14"/>
      <c r="QQQ2944" s="14"/>
      <c r="QQR2944" s="14"/>
      <c r="QQS2944" s="14"/>
      <c r="QQT2944" s="14"/>
      <c r="QQU2944" s="14"/>
      <c r="QQV2944" s="14"/>
      <c r="QQW2944" s="14"/>
      <c r="QQX2944" s="14"/>
      <c r="QQY2944" s="14"/>
      <c r="QQZ2944" s="14"/>
      <c r="QRA2944" s="14"/>
      <c r="QRB2944" s="14"/>
      <c r="QRC2944" s="14"/>
      <c r="QRD2944" s="14"/>
      <c r="QRE2944" s="14"/>
      <c r="QRF2944" s="14"/>
      <c r="QRG2944" s="14"/>
      <c r="QRH2944" s="14"/>
      <c r="QRI2944" s="14"/>
      <c r="QRJ2944" s="14"/>
      <c r="QRK2944" s="14"/>
      <c r="QRL2944" s="14"/>
      <c r="QRM2944" s="14"/>
      <c r="QRN2944" s="14"/>
      <c r="QRO2944" s="14"/>
      <c r="QRP2944" s="14"/>
      <c r="QRQ2944" s="14"/>
      <c r="QRR2944" s="14"/>
      <c r="QRS2944" s="14"/>
      <c r="QRT2944" s="14"/>
      <c r="QRU2944" s="14"/>
      <c r="QRV2944" s="14"/>
      <c r="QRW2944" s="14"/>
      <c r="QRX2944" s="14"/>
      <c r="QRY2944" s="14"/>
      <c r="QRZ2944" s="14"/>
      <c r="QSA2944" s="14"/>
      <c r="QSB2944" s="14"/>
      <c r="QSC2944" s="14"/>
      <c r="QSD2944" s="14"/>
      <c r="QSE2944" s="14"/>
      <c r="QSF2944" s="14"/>
      <c r="QSG2944" s="14"/>
      <c r="QSH2944" s="14"/>
      <c r="QSI2944" s="14"/>
      <c r="QSJ2944" s="14"/>
      <c r="QSK2944" s="14"/>
      <c r="QSL2944" s="14"/>
      <c r="QSM2944" s="14"/>
      <c r="QSN2944" s="14"/>
      <c r="QSO2944" s="14"/>
      <c r="QSP2944" s="14"/>
      <c r="QSQ2944" s="14"/>
      <c r="QSR2944" s="14"/>
      <c r="QSS2944" s="14"/>
      <c r="QST2944" s="14"/>
      <c r="QSU2944" s="14"/>
      <c r="QSV2944" s="14"/>
      <c r="QSW2944" s="14"/>
      <c r="QSX2944" s="14"/>
      <c r="QSY2944" s="14"/>
      <c r="QSZ2944" s="14"/>
      <c r="QTA2944" s="14"/>
      <c r="QTB2944" s="14"/>
      <c r="QTC2944" s="14"/>
      <c r="QTD2944" s="14"/>
      <c r="QTE2944" s="14"/>
      <c r="QTF2944" s="14"/>
      <c r="QTG2944" s="14"/>
      <c r="QTH2944" s="14"/>
      <c r="QTI2944" s="14"/>
      <c r="QTJ2944" s="14"/>
      <c r="QTK2944" s="14"/>
      <c r="QTL2944" s="14"/>
      <c r="QTM2944" s="14"/>
      <c r="QTN2944" s="14"/>
      <c r="QTO2944" s="14"/>
      <c r="QTP2944" s="14"/>
      <c r="QTQ2944" s="14"/>
      <c r="QTR2944" s="14"/>
      <c r="QTS2944" s="14"/>
      <c r="QTT2944" s="14"/>
      <c r="QTU2944" s="14"/>
      <c r="QTV2944" s="14"/>
      <c r="QTW2944" s="14"/>
      <c r="QTX2944" s="14"/>
      <c r="QTY2944" s="14"/>
      <c r="QTZ2944" s="14"/>
      <c r="QUA2944" s="14"/>
      <c r="QUB2944" s="14"/>
      <c r="QUC2944" s="14"/>
      <c r="QUD2944" s="14"/>
      <c r="QUE2944" s="14"/>
      <c r="QUF2944" s="14"/>
      <c r="QUG2944" s="14"/>
      <c r="QUH2944" s="14"/>
      <c r="QUI2944" s="14"/>
      <c r="QUJ2944" s="14"/>
      <c r="QUK2944" s="14"/>
      <c r="QUL2944" s="14"/>
      <c r="QUM2944" s="14"/>
      <c r="QUN2944" s="14"/>
      <c r="QUO2944" s="14"/>
      <c r="QUP2944" s="14"/>
      <c r="QUQ2944" s="14"/>
      <c r="QUR2944" s="14"/>
      <c r="QUS2944" s="14"/>
      <c r="QUT2944" s="14"/>
      <c r="QUU2944" s="14"/>
      <c r="QUV2944" s="14"/>
      <c r="QUW2944" s="14"/>
      <c r="QUX2944" s="14"/>
      <c r="QUY2944" s="14"/>
      <c r="QUZ2944" s="14"/>
      <c r="QVA2944" s="14"/>
      <c r="QVB2944" s="14"/>
      <c r="QVC2944" s="14"/>
      <c r="QVD2944" s="14"/>
      <c r="QVE2944" s="14"/>
      <c r="QVF2944" s="14"/>
      <c r="QVG2944" s="14"/>
      <c r="QVH2944" s="14"/>
      <c r="QVI2944" s="14"/>
      <c r="QVJ2944" s="14"/>
      <c r="QVK2944" s="14"/>
      <c r="QVL2944" s="14"/>
      <c r="QVM2944" s="14"/>
      <c r="QVN2944" s="14"/>
      <c r="QVO2944" s="14"/>
      <c r="QVP2944" s="14"/>
      <c r="QVQ2944" s="14"/>
      <c r="QVR2944" s="14"/>
      <c r="QVS2944" s="14"/>
      <c r="QVT2944" s="14"/>
      <c r="QVU2944" s="14"/>
      <c r="QVV2944" s="14"/>
      <c r="QVW2944" s="14"/>
      <c r="QVX2944" s="14"/>
      <c r="QVY2944" s="14"/>
      <c r="QVZ2944" s="14"/>
      <c r="QWA2944" s="14"/>
      <c r="QWB2944" s="14"/>
      <c r="QWC2944" s="14"/>
      <c r="QWD2944" s="14"/>
      <c r="QWE2944" s="14"/>
      <c r="QWF2944" s="14"/>
      <c r="QWG2944" s="14"/>
      <c r="QWH2944" s="14"/>
      <c r="QWI2944" s="14"/>
      <c r="QWJ2944" s="14"/>
      <c r="QWK2944" s="14"/>
      <c r="QWL2944" s="14"/>
      <c r="QWM2944" s="14"/>
      <c r="QWN2944" s="14"/>
      <c r="QWO2944" s="14"/>
      <c r="QWP2944" s="14"/>
      <c r="QWQ2944" s="14"/>
      <c r="QWR2944" s="14"/>
      <c r="QWS2944" s="14"/>
      <c r="QWT2944" s="14"/>
      <c r="QWU2944" s="14"/>
      <c r="QWV2944" s="14"/>
      <c r="QWW2944" s="14"/>
      <c r="QWX2944" s="14"/>
      <c r="QWY2944" s="14"/>
      <c r="QWZ2944" s="14"/>
      <c r="QXA2944" s="14"/>
      <c r="QXB2944" s="14"/>
      <c r="QXC2944" s="14"/>
      <c r="QXD2944" s="14"/>
      <c r="QXE2944" s="14"/>
      <c r="QXF2944" s="14"/>
      <c r="QXG2944" s="14"/>
      <c r="QXH2944" s="14"/>
      <c r="QXI2944" s="14"/>
      <c r="QXJ2944" s="14"/>
      <c r="QXK2944" s="14"/>
      <c r="QXL2944" s="14"/>
      <c r="QXM2944" s="14"/>
      <c r="QXN2944" s="14"/>
      <c r="QXO2944" s="14"/>
      <c r="QXP2944" s="14"/>
      <c r="QXQ2944" s="14"/>
      <c r="QXR2944" s="14"/>
      <c r="QXS2944" s="14"/>
      <c r="QXT2944" s="14"/>
      <c r="QXU2944" s="14"/>
      <c r="QXV2944" s="14"/>
      <c r="QXW2944" s="14"/>
      <c r="QXX2944" s="14"/>
      <c r="QXY2944" s="14"/>
      <c r="QXZ2944" s="14"/>
      <c r="QYA2944" s="14"/>
      <c r="QYB2944" s="14"/>
      <c r="QYC2944" s="14"/>
      <c r="QYD2944" s="14"/>
      <c r="QYE2944" s="14"/>
      <c r="QYF2944" s="14"/>
      <c r="QYG2944" s="14"/>
      <c r="QYH2944" s="14"/>
      <c r="QYI2944" s="14"/>
      <c r="QYJ2944" s="14"/>
      <c r="QYK2944" s="14"/>
      <c r="QYL2944" s="14"/>
      <c r="QYM2944" s="14"/>
      <c r="QYN2944" s="14"/>
      <c r="QYO2944" s="14"/>
      <c r="QYP2944" s="14"/>
      <c r="QYQ2944" s="14"/>
      <c r="QYR2944" s="14"/>
      <c r="QYS2944" s="14"/>
      <c r="QYT2944" s="14"/>
      <c r="QYU2944" s="14"/>
      <c r="QYV2944" s="14"/>
      <c r="QYW2944" s="14"/>
      <c r="QYX2944" s="14"/>
      <c r="QYY2944" s="14"/>
      <c r="QYZ2944" s="14"/>
      <c r="QZA2944" s="14"/>
      <c r="QZB2944" s="14"/>
      <c r="QZC2944" s="14"/>
      <c r="QZD2944" s="14"/>
      <c r="QZE2944" s="14"/>
      <c r="QZF2944" s="14"/>
      <c r="QZG2944" s="14"/>
      <c r="QZH2944" s="14"/>
      <c r="QZI2944" s="14"/>
      <c r="QZJ2944" s="14"/>
      <c r="QZK2944" s="14"/>
      <c r="QZL2944" s="14"/>
      <c r="QZM2944" s="14"/>
      <c r="QZN2944" s="14"/>
      <c r="QZO2944" s="14"/>
      <c r="QZP2944" s="14"/>
      <c r="QZQ2944" s="14"/>
      <c r="QZR2944" s="14"/>
      <c r="QZS2944" s="14"/>
      <c r="QZT2944" s="14"/>
      <c r="QZU2944" s="14"/>
      <c r="QZV2944" s="14"/>
      <c r="QZW2944" s="14"/>
      <c r="QZX2944" s="14"/>
      <c r="QZY2944" s="14"/>
      <c r="QZZ2944" s="14"/>
      <c r="RAA2944" s="14"/>
      <c r="RAB2944" s="14"/>
      <c r="RAC2944" s="14"/>
      <c r="RAD2944" s="14"/>
      <c r="RAE2944" s="14"/>
      <c r="RAF2944" s="14"/>
      <c r="RAG2944" s="14"/>
      <c r="RAH2944" s="14"/>
      <c r="RAI2944" s="14"/>
      <c r="RAJ2944" s="14"/>
      <c r="RAK2944" s="14"/>
      <c r="RAL2944" s="14"/>
      <c r="RAM2944" s="14"/>
      <c r="RAN2944" s="14"/>
      <c r="RAO2944" s="14"/>
      <c r="RAP2944" s="14"/>
      <c r="RAQ2944" s="14"/>
      <c r="RAR2944" s="14"/>
      <c r="RAS2944" s="14"/>
      <c r="RAT2944" s="14"/>
      <c r="RAU2944" s="14"/>
      <c r="RAV2944" s="14"/>
      <c r="RAW2944" s="14"/>
      <c r="RAX2944" s="14"/>
      <c r="RAY2944" s="14"/>
      <c r="RAZ2944" s="14"/>
      <c r="RBA2944" s="14"/>
      <c r="RBB2944" s="14"/>
      <c r="RBC2944" s="14"/>
      <c r="RBD2944" s="14"/>
      <c r="RBE2944" s="14"/>
      <c r="RBF2944" s="14"/>
      <c r="RBG2944" s="14"/>
      <c r="RBH2944" s="14"/>
      <c r="RBI2944" s="14"/>
      <c r="RBJ2944" s="14"/>
      <c r="RBK2944" s="14"/>
      <c r="RBL2944" s="14"/>
      <c r="RBM2944" s="14"/>
      <c r="RBN2944" s="14"/>
      <c r="RBO2944" s="14"/>
      <c r="RBP2944" s="14"/>
      <c r="RBQ2944" s="14"/>
      <c r="RBR2944" s="14"/>
      <c r="RBS2944" s="14"/>
      <c r="RBT2944" s="14"/>
      <c r="RBU2944" s="14"/>
      <c r="RBV2944" s="14"/>
      <c r="RBW2944" s="14"/>
      <c r="RBX2944" s="14"/>
      <c r="RBY2944" s="14"/>
      <c r="RBZ2944" s="14"/>
      <c r="RCA2944" s="14"/>
      <c r="RCB2944" s="14"/>
      <c r="RCC2944" s="14"/>
      <c r="RCD2944" s="14"/>
      <c r="RCE2944" s="14"/>
      <c r="RCF2944" s="14"/>
      <c r="RCG2944" s="14"/>
      <c r="RCH2944" s="14"/>
      <c r="RCI2944" s="14"/>
      <c r="RCJ2944" s="14"/>
      <c r="RCK2944" s="14"/>
      <c r="RCL2944" s="14"/>
      <c r="RCM2944" s="14"/>
      <c r="RCN2944" s="14"/>
      <c r="RCO2944" s="14"/>
      <c r="RCP2944" s="14"/>
      <c r="RCQ2944" s="14"/>
      <c r="RCR2944" s="14"/>
      <c r="RCS2944" s="14"/>
      <c r="RCT2944" s="14"/>
      <c r="RCU2944" s="14"/>
      <c r="RCV2944" s="14"/>
      <c r="RCW2944" s="14"/>
      <c r="RCX2944" s="14"/>
      <c r="RCY2944" s="14"/>
      <c r="RCZ2944" s="14"/>
      <c r="RDA2944" s="14"/>
      <c r="RDB2944" s="14"/>
      <c r="RDC2944" s="14"/>
      <c r="RDD2944" s="14"/>
      <c r="RDE2944" s="14"/>
      <c r="RDF2944" s="14"/>
      <c r="RDG2944" s="14"/>
      <c r="RDH2944" s="14"/>
      <c r="RDI2944" s="14"/>
      <c r="RDJ2944" s="14"/>
      <c r="RDK2944" s="14"/>
      <c r="RDL2944" s="14"/>
      <c r="RDM2944" s="14"/>
      <c r="RDN2944" s="14"/>
      <c r="RDO2944" s="14"/>
      <c r="RDP2944" s="14"/>
      <c r="RDQ2944" s="14"/>
      <c r="RDR2944" s="14"/>
      <c r="RDS2944" s="14"/>
      <c r="RDT2944" s="14"/>
      <c r="RDU2944" s="14"/>
      <c r="RDV2944" s="14"/>
      <c r="RDW2944" s="14"/>
      <c r="RDX2944" s="14"/>
      <c r="RDY2944" s="14"/>
      <c r="RDZ2944" s="14"/>
      <c r="REA2944" s="14"/>
      <c r="REB2944" s="14"/>
      <c r="REC2944" s="14"/>
      <c r="RED2944" s="14"/>
      <c r="REE2944" s="14"/>
      <c r="REF2944" s="14"/>
      <c r="REG2944" s="14"/>
      <c r="REH2944" s="14"/>
      <c r="REI2944" s="14"/>
      <c r="REJ2944" s="14"/>
      <c r="REK2944" s="14"/>
      <c r="REL2944" s="14"/>
      <c r="REM2944" s="14"/>
      <c r="REN2944" s="14"/>
      <c r="REO2944" s="14"/>
      <c r="REP2944" s="14"/>
      <c r="REQ2944" s="14"/>
      <c r="RER2944" s="14"/>
      <c r="RES2944" s="14"/>
      <c r="RET2944" s="14"/>
      <c r="REU2944" s="14"/>
      <c r="REV2944" s="14"/>
      <c r="REW2944" s="14"/>
      <c r="REX2944" s="14"/>
      <c r="REY2944" s="14"/>
      <c r="REZ2944" s="14"/>
      <c r="RFA2944" s="14"/>
      <c r="RFB2944" s="14"/>
      <c r="RFC2944" s="14"/>
      <c r="RFD2944" s="14"/>
      <c r="RFE2944" s="14"/>
      <c r="RFF2944" s="14"/>
      <c r="RFG2944" s="14"/>
      <c r="RFH2944" s="14"/>
      <c r="RFI2944" s="14"/>
      <c r="RFJ2944" s="14"/>
      <c r="RFK2944" s="14"/>
      <c r="RFL2944" s="14"/>
      <c r="RFM2944" s="14"/>
      <c r="RFN2944" s="14"/>
      <c r="RFO2944" s="14"/>
      <c r="RFP2944" s="14"/>
      <c r="RFQ2944" s="14"/>
      <c r="RFR2944" s="14"/>
      <c r="RFS2944" s="14"/>
      <c r="RFT2944" s="14"/>
      <c r="RFU2944" s="14"/>
      <c r="RFV2944" s="14"/>
      <c r="RFW2944" s="14"/>
      <c r="RFX2944" s="14"/>
      <c r="RFY2944" s="14"/>
      <c r="RFZ2944" s="14"/>
      <c r="RGA2944" s="14"/>
      <c r="RGB2944" s="14"/>
      <c r="RGC2944" s="14"/>
      <c r="RGD2944" s="14"/>
      <c r="RGE2944" s="14"/>
      <c r="RGF2944" s="14"/>
      <c r="RGG2944" s="14"/>
      <c r="RGH2944" s="14"/>
      <c r="RGI2944" s="14"/>
      <c r="RGJ2944" s="14"/>
      <c r="RGK2944" s="14"/>
      <c r="RGL2944" s="14"/>
      <c r="RGM2944" s="14"/>
      <c r="RGN2944" s="14"/>
      <c r="RGO2944" s="14"/>
      <c r="RGP2944" s="14"/>
      <c r="RGQ2944" s="14"/>
      <c r="RGR2944" s="14"/>
      <c r="RGS2944" s="14"/>
      <c r="RGT2944" s="14"/>
      <c r="RGU2944" s="14"/>
      <c r="RGV2944" s="14"/>
      <c r="RGW2944" s="14"/>
      <c r="RGX2944" s="14"/>
      <c r="RGY2944" s="14"/>
      <c r="RGZ2944" s="14"/>
      <c r="RHA2944" s="14"/>
      <c r="RHB2944" s="14"/>
      <c r="RHC2944" s="14"/>
      <c r="RHD2944" s="14"/>
      <c r="RHE2944" s="14"/>
      <c r="RHF2944" s="14"/>
      <c r="RHG2944" s="14"/>
      <c r="RHH2944" s="14"/>
      <c r="RHI2944" s="14"/>
      <c r="RHJ2944" s="14"/>
      <c r="RHK2944" s="14"/>
      <c r="RHL2944" s="14"/>
      <c r="RHM2944" s="14"/>
      <c r="RHN2944" s="14"/>
      <c r="RHO2944" s="14"/>
      <c r="RHP2944" s="14"/>
      <c r="RHQ2944" s="14"/>
      <c r="RHR2944" s="14"/>
      <c r="RHS2944" s="14"/>
      <c r="RHT2944" s="14"/>
      <c r="RHU2944" s="14"/>
      <c r="RHV2944" s="14"/>
      <c r="RHW2944" s="14"/>
      <c r="RHX2944" s="14"/>
      <c r="RHY2944" s="14"/>
      <c r="RHZ2944" s="14"/>
      <c r="RIA2944" s="14"/>
      <c r="RIB2944" s="14"/>
      <c r="RIC2944" s="14"/>
      <c r="RID2944" s="14"/>
      <c r="RIE2944" s="14"/>
      <c r="RIF2944" s="14"/>
      <c r="RIG2944" s="14"/>
      <c r="RIH2944" s="14"/>
      <c r="RII2944" s="14"/>
      <c r="RIJ2944" s="14"/>
      <c r="RIK2944" s="14"/>
      <c r="RIL2944" s="14"/>
      <c r="RIM2944" s="14"/>
      <c r="RIN2944" s="14"/>
      <c r="RIO2944" s="14"/>
      <c r="RIP2944" s="14"/>
      <c r="RIQ2944" s="14"/>
      <c r="RIR2944" s="14"/>
      <c r="RIS2944" s="14"/>
      <c r="RIT2944" s="14"/>
      <c r="RIU2944" s="14"/>
      <c r="RIV2944" s="14"/>
      <c r="RIW2944" s="14"/>
      <c r="RIX2944" s="14"/>
      <c r="RIY2944" s="14"/>
      <c r="RIZ2944" s="14"/>
      <c r="RJA2944" s="14"/>
      <c r="RJB2944" s="14"/>
      <c r="RJC2944" s="14"/>
      <c r="RJD2944" s="14"/>
      <c r="RJE2944" s="14"/>
      <c r="RJF2944" s="14"/>
      <c r="RJG2944" s="14"/>
      <c r="RJH2944" s="14"/>
      <c r="RJI2944" s="14"/>
      <c r="RJJ2944" s="14"/>
      <c r="RJK2944" s="14"/>
      <c r="RJL2944" s="14"/>
      <c r="RJM2944" s="14"/>
      <c r="RJN2944" s="14"/>
      <c r="RJO2944" s="14"/>
      <c r="RJP2944" s="14"/>
      <c r="RJQ2944" s="14"/>
      <c r="RJR2944" s="14"/>
      <c r="RJS2944" s="14"/>
      <c r="RJT2944" s="14"/>
      <c r="RJU2944" s="14"/>
      <c r="RJV2944" s="14"/>
      <c r="RJW2944" s="14"/>
      <c r="RJX2944" s="14"/>
      <c r="RJY2944" s="14"/>
      <c r="RJZ2944" s="14"/>
      <c r="RKA2944" s="14"/>
      <c r="RKB2944" s="14"/>
      <c r="RKC2944" s="14"/>
      <c r="RKD2944" s="14"/>
      <c r="RKE2944" s="14"/>
      <c r="RKF2944" s="14"/>
      <c r="RKG2944" s="14"/>
      <c r="RKH2944" s="14"/>
      <c r="RKI2944" s="14"/>
      <c r="RKJ2944" s="14"/>
      <c r="RKK2944" s="14"/>
      <c r="RKL2944" s="14"/>
      <c r="RKM2944" s="14"/>
      <c r="RKN2944" s="14"/>
      <c r="RKO2944" s="14"/>
      <c r="RKP2944" s="14"/>
      <c r="RKQ2944" s="14"/>
      <c r="RKR2944" s="14"/>
      <c r="RKS2944" s="14"/>
      <c r="RKT2944" s="14"/>
      <c r="RKU2944" s="14"/>
      <c r="RKV2944" s="14"/>
      <c r="RKW2944" s="14"/>
      <c r="RKX2944" s="14"/>
      <c r="RKY2944" s="14"/>
      <c r="RKZ2944" s="14"/>
      <c r="RLA2944" s="14"/>
      <c r="RLB2944" s="14"/>
      <c r="RLC2944" s="14"/>
      <c r="RLD2944" s="14"/>
      <c r="RLE2944" s="14"/>
      <c r="RLF2944" s="14"/>
      <c r="RLG2944" s="14"/>
      <c r="RLH2944" s="14"/>
      <c r="RLI2944" s="14"/>
      <c r="RLJ2944" s="14"/>
      <c r="RLK2944" s="14"/>
      <c r="RLL2944" s="14"/>
      <c r="RLM2944" s="14"/>
      <c r="RLN2944" s="14"/>
      <c r="RLO2944" s="14"/>
      <c r="RLP2944" s="14"/>
      <c r="RLQ2944" s="14"/>
      <c r="RLR2944" s="14"/>
      <c r="RLS2944" s="14"/>
      <c r="RLT2944" s="14"/>
      <c r="RLU2944" s="14"/>
      <c r="RLV2944" s="14"/>
      <c r="RLW2944" s="14"/>
      <c r="RLX2944" s="14"/>
      <c r="RLY2944" s="14"/>
      <c r="RLZ2944" s="14"/>
      <c r="RMA2944" s="14"/>
      <c r="RMB2944" s="14"/>
      <c r="RMC2944" s="14"/>
      <c r="RMD2944" s="14"/>
      <c r="RME2944" s="14"/>
      <c r="RMF2944" s="14"/>
      <c r="RMG2944" s="14"/>
      <c r="RMH2944" s="14"/>
      <c r="RMI2944" s="14"/>
      <c r="RMJ2944" s="14"/>
      <c r="RMK2944" s="14"/>
      <c r="RML2944" s="14"/>
      <c r="RMM2944" s="14"/>
      <c r="RMN2944" s="14"/>
      <c r="RMO2944" s="14"/>
      <c r="RMP2944" s="14"/>
      <c r="RMQ2944" s="14"/>
      <c r="RMR2944" s="14"/>
      <c r="RMS2944" s="14"/>
      <c r="RMT2944" s="14"/>
      <c r="RMU2944" s="14"/>
      <c r="RMV2944" s="14"/>
      <c r="RMW2944" s="14"/>
      <c r="RMX2944" s="14"/>
      <c r="RMY2944" s="14"/>
      <c r="RMZ2944" s="14"/>
      <c r="RNA2944" s="14"/>
      <c r="RNB2944" s="14"/>
      <c r="RNC2944" s="14"/>
      <c r="RND2944" s="14"/>
      <c r="RNE2944" s="14"/>
      <c r="RNF2944" s="14"/>
      <c r="RNG2944" s="14"/>
      <c r="RNH2944" s="14"/>
      <c r="RNI2944" s="14"/>
      <c r="RNJ2944" s="14"/>
      <c r="RNK2944" s="14"/>
      <c r="RNL2944" s="14"/>
      <c r="RNM2944" s="14"/>
      <c r="RNN2944" s="14"/>
      <c r="RNO2944" s="14"/>
      <c r="RNP2944" s="14"/>
      <c r="RNQ2944" s="14"/>
      <c r="RNR2944" s="14"/>
      <c r="RNS2944" s="14"/>
      <c r="RNT2944" s="14"/>
      <c r="RNU2944" s="14"/>
      <c r="RNV2944" s="14"/>
      <c r="RNW2944" s="14"/>
      <c r="RNX2944" s="14"/>
      <c r="RNY2944" s="14"/>
      <c r="RNZ2944" s="14"/>
      <c r="ROA2944" s="14"/>
      <c r="ROB2944" s="14"/>
      <c r="ROC2944" s="14"/>
      <c r="ROD2944" s="14"/>
      <c r="ROE2944" s="14"/>
      <c r="ROF2944" s="14"/>
      <c r="ROG2944" s="14"/>
      <c r="ROH2944" s="14"/>
      <c r="ROI2944" s="14"/>
      <c r="ROJ2944" s="14"/>
      <c r="ROK2944" s="14"/>
      <c r="ROL2944" s="14"/>
      <c r="ROM2944" s="14"/>
      <c r="RON2944" s="14"/>
      <c r="ROO2944" s="14"/>
      <c r="ROP2944" s="14"/>
      <c r="ROQ2944" s="14"/>
      <c r="ROR2944" s="14"/>
      <c r="ROS2944" s="14"/>
      <c r="ROT2944" s="14"/>
      <c r="ROU2944" s="14"/>
      <c r="ROV2944" s="14"/>
      <c r="ROW2944" s="14"/>
      <c r="ROX2944" s="14"/>
      <c r="ROY2944" s="14"/>
      <c r="ROZ2944" s="14"/>
      <c r="RPA2944" s="14"/>
      <c r="RPB2944" s="14"/>
      <c r="RPC2944" s="14"/>
      <c r="RPD2944" s="14"/>
      <c r="RPE2944" s="14"/>
      <c r="RPF2944" s="14"/>
      <c r="RPG2944" s="14"/>
      <c r="RPH2944" s="14"/>
      <c r="RPI2944" s="14"/>
      <c r="RPJ2944" s="14"/>
      <c r="RPK2944" s="14"/>
      <c r="RPL2944" s="14"/>
      <c r="RPM2944" s="14"/>
      <c r="RPN2944" s="14"/>
      <c r="RPO2944" s="14"/>
      <c r="RPP2944" s="14"/>
      <c r="RPQ2944" s="14"/>
      <c r="RPR2944" s="14"/>
      <c r="RPS2944" s="14"/>
      <c r="RPT2944" s="14"/>
      <c r="RPU2944" s="14"/>
      <c r="RPV2944" s="14"/>
      <c r="RPW2944" s="14"/>
      <c r="RPX2944" s="14"/>
      <c r="RPY2944" s="14"/>
      <c r="RPZ2944" s="14"/>
      <c r="RQA2944" s="14"/>
      <c r="RQB2944" s="14"/>
      <c r="RQC2944" s="14"/>
      <c r="RQD2944" s="14"/>
      <c r="RQE2944" s="14"/>
      <c r="RQF2944" s="14"/>
      <c r="RQG2944" s="14"/>
      <c r="RQH2944" s="14"/>
      <c r="RQI2944" s="14"/>
      <c r="RQJ2944" s="14"/>
      <c r="RQK2944" s="14"/>
      <c r="RQL2944" s="14"/>
      <c r="RQM2944" s="14"/>
      <c r="RQN2944" s="14"/>
      <c r="RQO2944" s="14"/>
      <c r="RQP2944" s="14"/>
      <c r="RQQ2944" s="14"/>
      <c r="RQR2944" s="14"/>
      <c r="RQS2944" s="14"/>
      <c r="RQT2944" s="14"/>
      <c r="RQU2944" s="14"/>
      <c r="RQV2944" s="14"/>
      <c r="RQW2944" s="14"/>
      <c r="RQX2944" s="14"/>
      <c r="RQY2944" s="14"/>
      <c r="RQZ2944" s="14"/>
      <c r="RRA2944" s="14"/>
      <c r="RRB2944" s="14"/>
      <c r="RRC2944" s="14"/>
      <c r="RRD2944" s="14"/>
      <c r="RRE2944" s="14"/>
      <c r="RRF2944" s="14"/>
      <c r="RRG2944" s="14"/>
      <c r="RRH2944" s="14"/>
      <c r="RRI2944" s="14"/>
      <c r="RRJ2944" s="14"/>
      <c r="RRK2944" s="14"/>
      <c r="RRL2944" s="14"/>
      <c r="RRM2944" s="14"/>
      <c r="RRN2944" s="14"/>
      <c r="RRO2944" s="14"/>
      <c r="RRP2944" s="14"/>
      <c r="RRQ2944" s="14"/>
      <c r="RRR2944" s="14"/>
      <c r="RRS2944" s="14"/>
      <c r="RRT2944" s="14"/>
      <c r="RRU2944" s="14"/>
      <c r="RRV2944" s="14"/>
      <c r="RRW2944" s="14"/>
      <c r="RRX2944" s="14"/>
      <c r="RRY2944" s="14"/>
      <c r="RRZ2944" s="14"/>
      <c r="RSA2944" s="14"/>
      <c r="RSB2944" s="14"/>
      <c r="RSC2944" s="14"/>
      <c r="RSD2944" s="14"/>
      <c r="RSE2944" s="14"/>
      <c r="RSF2944" s="14"/>
      <c r="RSG2944" s="14"/>
      <c r="RSH2944" s="14"/>
      <c r="RSI2944" s="14"/>
      <c r="RSJ2944" s="14"/>
      <c r="RSK2944" s="14"/>
      <c r="RSL2944" s="14"/>
      <c r="RSM2944" s="14"/>
      <c r="RSN2944" s="14"/>
      <c r="RSO2944" s="14"/>
      <c r="RSP2944" s="14"/>
      <c r="RSQ2944" s="14"/>
      <c r="RSR2944" s="14"/>
      <c r="RSS2944" s="14"/>
      <c r="RST2944" s="14"/>
      <c r="RSU2944" s="14"/>
      <c r="RSV2944" s="14"/>
      <c r="RSW2944" s="14"/>
      <c r="RSX2944" s="14"/>
      <c r="RSY2944" s="14"/>
      <c r="RSZ2944" s="14"/>
      <c r="RTA2944" s="14"/>
      <c r="RTB2944" s="14"/>
      <c r="RTC2944" s="14"/>
      <c r="RTD2944" s="14"/>
      <c r="RTE2944" s="14"/>
      <c r="RTF2944" s="14"/>
      <c r="RTG2944" s="14"/>
      <c r="RTH2944" s="14"/>
      <c r="RTI2944" s="14"/>
      <c r="RTJ2944" s="14"/>
      <c r="RTK2944" s="14"/>
      <c r="RTL2944" s="14"/>
      <c r="RTM2944" s="14"/>
      <c r="RTN2944" s="14"/>
      <c r="RTO2944" s="14"/>
      <c r="RTP2944" s="14"/>
      <c r="RTQ2944" s="14"/>
      <c r="RTR2944" s="14"/>
      <c r="RTS2944" s="14"/>
      <c r="RTT2944" s="14"/>
      <c r="RTU2944" s="14"/>
      <c r="RTV2944" s="14"/>
      <c r="RTW2944" s="14"/>
      <c r="RTX2944" s="14"/>
      <c r="RTY2944" s="14"/>
      <c r="RTZ2944" s="14"/>
      <c r="RUA2944" s="14"/>
      <c r="RUB2944" s="14"/>
      <c r="RUC2944" s="14"/>
      <c r="RUD2944" s="14"/>
      <c r="RUE2944" s="14"/>
      <c r="RUF2944" s="14"/>
      <c r="RUG2944" s="14"/>
      <c r="RUH2944" s="14"/>
      <c r="RUI2944" s="14"/>
      <c r="RUJ2944" s="14"/>
      <c r="RUK2944" s="14"/>
      <c r="RUL2944" s="14"/>
      <c r="RUM2944" s="14"/>
      <c r="RUN2944" s="14"/>
      <c r="RUO2944" s="14"/>
      <c r="RUP2944" s="14"/>
      <c r="RUQ2944" s="14"/>
      <c r="RUR2944" s="14"/>
      <c r="RUS2944" s="14"/>
      <c r="RUT2944" s="14"/>
      <c r="RUU2944" s="14"/>
      <c r="RUV2944" s="14"/>
      <c r="RUW2944" s="14"/>
      <c r="RUX2944" s="14"/>
      <c r="RUY2944" s="14"/>
      <c r="RUZ2944" s="14"/>
      <c r="RVA2944" s="14"/>
      <c r="RVB2944" s="14"/>
      <c r="RVC2944" s="14"/>
      <c r="RVD2944" s="14"/>
      <c r="RVE2944" s="14"/>
      <c r="RVF2944" s="14"/>
      <c r="RVG2944" s="14"/>
      <c r="RVH2944" s="14"/>
      <c r="RVI2944" s="14"/>
      <c r="RVJ2944" s="14"/>
      <c r="RVK2944" s="14"/>
      <c r="RVL2944" s="14"/>
      <c r="RVM2944" s="14"/>
      <c r="RVN2944" s="14"/>
      <c r="RVO2944" s="14"/>
      <c r="RVP2944" s="14"/>
      <c r="RVQ2944" s="14"/>
      <c r="RVR2944" s="14"/>
      <c r="RVS2944" s="14"/>
      <c r="RVT2944" s="14"/>
      <c r="RVU2944" s="14"/>
      <c r="RVV2944" s="14"/>
      <c r="RVW2944" s="14"/>
      <c r="RVX2944" s="14"/>
      <c r="RVY2944" s="14"/>
      <c r="RVZ2944" s="14"/>
      <c r="RWA2944" s="14"/>
      <c r="RWB2944" s="14"/>
      <c r="RWC2944" s="14"/>
      <c r="RWD2944" s="14"/>
      <c r="RWE2944" s="14"/>
      <c r="RWF2944" s="14"/>
      <c r="RWG2944" s="14"/>
      <c r="RWH2944" s="14"/>
      <c r="RWI2944" s="14"/>
      <c r="RWJ2944" s="14"/>
      <c r="RWK2944" s="14"/>
      <c r="RWL2944" s="14"/>
      <c r="RWM2944" s="14"/>
      <c r="RWN2944" s="14"/>
      <c r="RWO2944" s="14"/>
      <c r="RWP2944" s="14"/>
      <c r="RWQ2944" s="14"/>
      <c r="RWR2944" s="14"/>
      <c r="RWS2944" s="14"/>
      <c r="RWT2944" s="14"/>
      <c r="RWU2944" s="14"/>
      <c r="RWV2944" s="14"/>
      <c r="RWW2944" s="14"/>
      <c r="RWX2944" s="14"/>
      <c r="RWY2944" s="14"/>
      <c r="RWZ2944" s="14"/>
      <c r="RXA2944" s="14"/>
      <c r="RXB2944" s="14"/>
      <c r="RXC2944" s="14"/>
      <c r="RXD2944" s="14"/>
      <c r="RXE2944" s="14"/>
      <c r="RXF2944" s="14"/>
      <c r="RXG2944" s="14"/>
      <c r="RXH2944" s="14"/>
      <c r="RXI2944" s="14"/>
      <c r="RXJ2944" s="14"/>
      <c r="RXK2944" s="14"/>
      <c r="RXL2944" s="14"/>
      <c r="RXM2944" s="14"/>
      <c r="RXN2944" s="14"/>
      <c r="RXO2944" s="14"/>
      <c r="RXP2944" s="14"/>
      <c r="RXQ2944" s="14"/>
      <c r="RXR2944" s="14"/>
      <c r="RXS2944" s="14"/>
      <c r="RXT2944" s="14"/>
      <c r="RXU2944" s="14"/>
      <c r="RXV2944" s="14"/>
      <c r="RXW2944" s="14"/>
      <c r="RXX2944" s="14"/>
      <c r="RXY2944" s="14"/>
      <c r="RXZ2944" s="14"/>
      <c r="RYA2944" s="14"/>
      <c r="RYB2944" s="14"/>
      <c r="RYC2944" s="14"/>
      <c r="RYD2944" s="14"/>
      <c r="RYE2944" s="14"/>
      <c r="RYF2944" s="14"/>
      <c r="RYG2944" s="14"/>
      <c r="RYH2944" s="14"/>
      <c r="RYI2944" s="14"/>
      <c r="RYJ2944" s="14"/>
      <c r="RYK2944" s="14"/>
      <c r="RYL2944" s="14"/>
      <c r="RYM2944" s="14"/>
      <c r="RYN2944" s="14"/>
      <c r="RYO2944" s="14"/>
      <c r="RYP2944" s="14"/>
      <c r="RYQ2944" s="14"/>
      <c r="RYR2944" s="14"/>
      <c r="RYS2944" s="14"/>
      <c r="RYT2944" s="14"/>
      <c r="RYU2944" s="14"/>
      <c r="RYV2944" s="14"/>
      <c r="RYW2944" s="14"/>
      <c r="RYX2944" s="14"/>
      <c r="RYY2944" s="14"/>
      <c r="RYZ2944" s="14"/>
      <c r="RZA2944" s="14"/>
      <c r="RZB2944" s="14"/>
      <c r="RZC2944" s="14"/>
      <c r="RZD2944" s="14"/>
      <c r="RZE2944" s="14"/>
      <c r="RZF2944" s="14"/>
      <c r="RZG2944" s="14"/>
      <c r="RZH2944" s="14"/>
      <c r="RZI2944" s="14"/>
      <c r="RZJ2944" s="14"/>
      <c r="RZK2944" s="14"/>
      <c r="RZL2944" s="14"/>
      <c r="RZM2944" s="14"/>
      <c r="RZN2944" s="14"/>
      <c r="RZO2944" s="14"/>
      <c r="RZP2944" s="14"/>
      <c r="RZQ2944" s="14"/>
      <c r="RZR2944" s="14"/>
      <c r="RZS2944" s="14"/>
      <c r="RZT2944" s="14"/>
      <c r="RZU2944" s="14"/>
      <c r="RZV2944" s="14"/>
      <c r="RZW2944" s="14"/>
      <c r="RZX2944" s="14"/>
      <c r="RZY2944" s="14"/>
      <c r="RZZ2944" s="14"/>
      <c r="SAA2944" s="14"/>
      <c r="SAB2944" s="14"/>
      <c r="SAC2944" s="14"/>
      <c r="SAD2944" s="14"/>
      <c r="SAE2944" s="14"/>
      <c r="SAF2944" s="14"/>
      <c r="SAG2944" s="14"/>
      <c r="SAH2944" s="14"/>
      <c r="SAI2944" s="14"/>
      <c r="SAJ2944" s="14"/>
      <c r="SAK2944" s="14"/>
      <c r="SAL2944" s="14"/>
      <c r="SAM2944" s="14"/>
      <c r="SAN2944" s="14"/>
      <c r="SAO2944" s="14"/>
      <c r="SAP2944" s="14"/>
      <c r="SAQ2944" s="14"/>
      <c r="SAR2944" s="14"/>
      <c r="SAS2944" s="14"/>
      <c r="SAT2944" s="14"/>
      <c r="SAU2944" s="14"/>
      <c r="SAV2944" s="14"/>
      <c r="SAW2944" s="14"/>
      <c r="SAX2944" s="14"/>
      <c r="SAY2944" s="14"/>
      <c r="SAZ2944" s="14"/>
      <c r="SBA2944" s="14"/>
      <c r="SBB2944" s="14"/>
      <c r="SBC2944" s="14"/>
      <c r="SBD2944" s="14"/>
      <c r="SBE2944" s="14"/>
      <c r="SBF2944" s="14"/>
      <c r="SBG2944" s="14"/>
      <c r="SBH2944" s="14"/>
      <c r="SBI2944" s="14"/>
      <c r="SBJ2944" s="14"/>
      <c r="SBK2944" s="14"/>
      <c r="SBL2944" s="14"/>
      <c r="SBM2944" s="14"/>
      <c r="SBN2944" s="14"/>
      <c r="SBO2944" s="14"/>
      <c r="SBP2944" s="14"/>
      <c r="SBQ2944" s="14"/>
      <c r="SBR2944" s="14"/>
      <c r="SBS2944" s="14"/>
      <c r="SBT2944" s="14"/>
      <c r="SBU2944" s="14"/>
      <c r="SBV2944" s="14"/>
      <c r="SBW2944" s="14"/>
      <c r="SBX2944" s="14"/>
      <c r="SBY2944" s="14"/>
      <c r="SBZ2944" s="14"/>
      <c r="SCA2944" s="14"/>
      <c r="SCB2944" s="14"/>
      <c r="SCC2944" s="14"/>
      <c r="SCD2944" s="14"/>
      <c r="SCE2944" s="14"/>
      <c r="SCF2944" s="14"/>
      <c r="SCG2944" s="14"/>
      <c r="SCH2944" s="14"/>
      <c r="SCI2944" s="14"/>
      <c r="SCJ2944" s="14"/>
      <c r="SCK2944" s="14"/>
      <c r="SCL2944" s="14"/>
      <c r="SCM2944" s="14"/>
      <c r="SCN2944" s="14"/>
      <c r="SCO2944" s="14"/>
      <c r="SCP2944" s="14"/>
      <c r="SCQ2944" s="14"/>
      <c r="SCR2944" s="14"/>
      <c r="SCS2944" s="14"/>
      <c r="SCT2944" s="14"/>
      <c r="SCU2944" s="14"/>
      <c r="SCV2944" s="14"/>
      <c r="SCW2944" s="14"/>
      <c r="SCX2944" s="14"/>
      <c r="SCY2944" s="14"/>
      <c r="SCZ2944" s="14"/>
      <c r="SDA2944" s="14"/>
      <c r="SDB2944" s="14"/>
      <c r="SDC2944" s="14"/>
      <c r="SDD2944" s="14"/>
      <c r="SDE2944" s="14"/>
      <c r="SDF2944" s="14"/>
      <c r="SDG2944" s="14"/>
      <c r="SDH2944" s="14"/>
      <c r="SDI2944" s="14"/>
      <c r="SDJ2944" s="14"/>
      <c r="SDK2944" s="14"/>
      <c r="SDL2944" s="14"/>
      <c r="SDM2944" s="14"/>
      <c r="SDN2944" s="14"/>
      <c r="SDO2944" s="14"/>
      <c r="SDP2944" s="14"/>
      <c r="SDQ2944" s="14"/>
      <c r="SDR2944" s="14"/>
      <c r="SDS2944" s="14"/>
      <c r="SDT2944" s="14"/>
      <c r="SDU2944" s="14"/>
      <c r="SDV2944" s="14"/>
      <c r="SDW2944" s="14"/>
      <c r="SDX2944" s="14"/>
      <c r="SDY2944" s="14"/>
      <c r="SDZ2944" s="14"/>
      <c r="SEA2944" s="14"/>
      <c r="SEB2944" s="14"/>
      <c r="SEC2944" s="14"/>
      <c r="SED2944" s="14"/>
      <c r="SEE2944" s="14"/>
      <c r="SEF2944" s="14"/>
      <c r="SEG2944" s="14"/>
      <c r="SEH2944" s="14"/>
      <c r="SEI2944" s="14"/>
      <c r="SEJ2944" s="14"/>
      <c r="SEK2944" s="14"/>
      <c r="SEL2944" s="14"/>
      <c r="SEM2944" s="14"/>
      <c r="SEN2944" s="14"/>
      <c r="SEO2944" s="14"/>
      <c r="SEP2944" s="14"/>
      <c r="SEQ2944" s="14"/>
      <c r="SER2944" s="14"/>
      <c r="SES2944" s="14"/>
      <c r="SET2944" s="14"/>
      <c r="SEU2944" s="14"/>
      <c r="SEV2944" s="14"/>
      <c r="SEW2944" s="14"/>
      <c r="SEX2944" s="14"/>
      <c r="SEY2944" s="14"/>
      <c r="SEZ2944" s="14"/>
      <c r="SFA2944" s="14"/>
      <c r="SFB2944" s="14"/>
      <c r="SFC2944" s="14"/>
      <c r="SFD2944" s="14"/>
      <c r="SFE2944" s="14"/>
      <c r="SFF2944" s="14"/>
      <c r="SFG2944" s="14"/>
      <c r="SFH2944" s="14"/>
      <c r="SFI2944" s="14"/>
      <c r="SFJ2944" s="14"/>
      <c r="SFK2944" s="14"/>
      <c r="SFL2944" s="14"/>
      <c r="SFM2944" s="14"/>
      <c r="SFN2944" s="14"/>
      <c r="SFO2944" s="14"/>
      <c r="SFP2944" s="14"/>
      <c r="SFQ2944" s="14"/>
      <c r="SFR2944" s="14"/>
      <c r="SFS2944" s="14"/>
      <c r="SFT2944" s="14"/>
      <c r="SFU2944" s="14"/>
      <c r="SFV2944" s="14"/>
      <c r="SFW2944" s="14"/>
      <c r="SFX2944" s="14"/>
      <c r="SFY2944" s="14"/>
      <c r="SFZ2944" s="14"/>
      <c r="SGA2944" s="14"/>
      <c r="SGB2944" s="14"/>
      <c r="SGC2944" s="14"/>
      <c r="SGD2944" s="14"/>
      <c r="SGE2944" s="14"/>
      <c r="SGF2944" s="14"/>
      <c r="SGG2944" s="14"/>
      <c r="SGH2944" s="14"/>
      <c r="SGI2944" s="14"/>
      <c r="SGJ2944" s="14"/>
      <c r="SGK2944" s="14"/>
      <c r="SGL2944" s="14"/>
      <c r="SGM2944" s="14"/>
      <c r="SGN2944" s="14"/>
      <c r="SGO2944" s="14"/>
      <c r="SGP2944" s="14"/>
      <c r="SGQ2944" s="14"/>
      <c r="SGR2944" s="14"/>
      <c r="SGS2944" s="14"/>
      <c r="SGT2944" s="14"/>
      <c r="SGU2944" s="14"/>
      <c r="SGV2944" s="14"/>
      <c r="SGW2944" s="14"/>
      <c r="SGX2944" s="14"/>
      <c r="SGY2944" s="14"/>
      <c r="SGZ2944" s="14"/>
      <c r="SHA2944" s="14"/>
      <c r="SHB2944" s="14"/>
      <c r="SHC2944" s="14"/>
      <c r="SHD2944" s="14"/>
      <c r="SHE2944" s="14"/>
      <c r="SHF2944" s="14"/>
      <c r="SHG2944" s="14"/>
      <c r="SHH2944" s="14"/>
      <c r="SHI2944" s="14"/>
      <c r="SHJ2944" s="14"/>
      <c r="SHK2944" s="14"/>
      <c r="SHL2944" s="14"/>
      <c r="SHM2944" s="14"/>
      <c r="SHN2944" s="14"/>
      <c r="SHO2944" s="14"/>
      <c r="SHP2944" s="14"/>
      <c r="SHQ2944" s="14"/>
      <c r="SHR2944" s="14"/>
      <c r="SHS2944" s="14"/>
      <c r="SHT2944" s="14"/>
      <c r="SHU2944" s="14"/>
      <c r="SHV2944" s="14"/>
      <c r="SHW2944" s="14"/>
      <c r="SHX2944" s="14"/>
      <c r="SHY2944" s="14"/>
      <c r="SHZ2944" s="14"/>
      <c r="SIA2944" s="14"/>
      <c r="SIB2944" s="14"/>
      <c r="SIC2944" s="14"/>
      <c r="SID2944" s="14"/>
      <c r="SIE2944" s="14"/>
      <c r="SIF2944" s="14"/>
      <c r="SIG2944" s="14"/>
      <c r="SIH2944" s="14"/>
      <c r="SII2944" s="14"/>
      <c r="SIJ2944" s="14"/>
      <c r="SIK2944" s="14"/>
      <c r="SIL2944" s="14"/>
      <c r="SIM2944" s="14"/>
      <c r="SIN2944" s="14"/>
      <c r="SIO2944" s="14"/>
      <c r="SIP2944" s="14"/>
      <c r="SIQ2944" s="14"/>
      <c r="SIR2944" s="14"/>
      <c r="SIS2944" s="14"/>
      <c r="SIT2944" s="14"/>
      <c r="SIU2944" s="14"/>
      <c r="SIV2944" s="14"/>
      <c r="SIW2944" s="14"/>
      <c r="SIX2944" s="14"/>
      <c r="SIY2944" s="14"/>
      <c r="SIZ2944" s="14"/>
      <c r="SJA2944" s="14"/>
      <c r="SJB2944" s="14"/>
      <c r="SJC2944" s="14"/>
      <c r="SJD2944" s="14"/>
      <c r="SJE2944" s="14"/>
      <c r="SJF2944" s="14"/>
      <c r="SJG2944" s="14"/>
      <c r="SJH2944" s="14"/>
      <c r="SJI2944" s="14"/>
      <c r="SJJ2944" s="14"/>
      <c r="SJK2944" s="14"/>
      <c r="SJL2944" s="14"/>
      <c r="SJM2944" s="14"/>
      <c r="SJN2944" s="14"/>
      <c r="SJO2944" s="14"/>
      <c r="SJP2944" s="14"/>
      <c r="SJQ2944" s="14"/>
      <c r="SJR2944" s="14"/>
      <c r="SJS2944" s="14"/>
      <c r="SJT2944" s="14"/>
      <c r="SJU2944" s="14"/>
      <c r="SJV2944" s="14"/>
      <c r="SJW2944" s="14"/>
      <c r="SJX2944" s="14"/>
      <c r="SJY2944" s="14"/>
      <c r="SJZ2944" s="14"/>
      <c r="SKA2944" s="14"/>
      <c r="SKB2944" s="14"/>
      <c r="SKC2944" s="14"/>
      <c r="SKD2944" s="14"/>
      <c r="SKE2944" s="14"/>
      <c r="SKF2944" s="14"/>
      <c r="SKG2944" s="14"/>
      <c r="SKH2944" s="14"/>
      <c r="SKI2944" s="14"/>
      <c r="SKJ2944" s="14"/>
      <c r="SKK2944" s="14"/>
      <c r="SKL2944" s="14"/>
      <c r="SKM2944" s="14"/>
      <c r="SKN2944" s="14"/>
      <c r="SKO2944" s="14"/>
      <c r="SKP2944" s="14"/>
      <c r="SKQ2944" s="14"/>
      <c r="SKR2944" s="14"/>
      <c r="SKS2944" s="14"/>
      <c r="SKT2944" s="14"/>
      <c r="SKU2944" s="14"/>
      <c r="SKV2944" s="14"/>
      <c r="SKW2944" s="14"/>
      <c r="SKX2944" s="14"/>
      <c r="SKY2944" s="14"/>
      <c r="SKZ2944" s="14"/>
      <c r="SLA2944" s="14"/>
      <c r="SLB2944" s="14"/>
      <c r="SLC2944" s="14"/>
      <c r="SLD2944" s="14"/>
      <c r="SLE2944" s="14"/>
      <c r="SLF2944" s="14"/>
      <c r="SLG2944" s="14"/>
      <c r="SLH2944" s="14"/>
      <c r="SLI2944" s="14"/>
      <c r="SLJ2944" s="14"/>
      <c r="SLK2944" s="14"/>
      <c r="SLL2944" s="14"/>
      <c r="SLM2944" s="14"/>
      <c r="SLN2944" s="14"/>
      <c r="SLO2944" s="14"/>
      <c r="SLP2944" s="14"/>
      <c r="SLQ2944" s="14"/>
      <c r="SLR2944" s="14"/>
      <c r="SLS2944" s="14"/>
      <c r="SLT2944" s="14"/>
      <c r="SLU2944" s="14"/>
      <c r="SLV2944" s="14"/>
      <c r="SLW2944" s="14"/>
      <c r="SLX2944" s="14"/>
      <c r="SLY2944" s="14"/>
      <c r="SLZ2944" s="14"/>
      <c r="SMA2944" s="14"/>
      <c r="SMB2944" s="14"/>
      <c r="SMC2944" s="14"/>
      <c r="SMD2944" s="14"/>
      <c r="SME2944" s="14"/>
      <c r="SMF2944" s="14"/>
      <c r="SMG2944" s="14"/>
      <c r="SMH2944" s="14"/>
      <c r="SMI2944" s="14"/>
      <c r="SMJ2944" s="14"/>
      <c r="SMK2944" s="14"/>
      <c r="SML2944" s="14"/>
      <c r="SMM2944" s="14"/>
      <c r="SMN2944" s="14"/>
      <c r="SMO2944" s="14"/>
      <c r="SMP2944" s="14"/>
      <c r="SMQ2944" s="14"/>
      <c r="SMR2944" s="14"/>
      <c r="SMS2944" s="14"/>
      <c r="SMT2944" s="14"/>
      <c r="SMU2944" s="14"/>
      <c r="SMV2944" s="14"/>
      <c r="SMW2944" s="14"/>
      <c r="SMX2944" s="14"/>
      <c r="SMY2944" s="14"/>
      <c r="SMZ2944" s="14"/>
      <c r="SNA2944" s="14"/>
      <c r="SNB2944" s="14"/>
      <c r="SNC2944" s="14"/>
      <c r="SND2944" s="14"/>
      <c r="SNE2944" s="14"/>
      <c r="SNF2944" s="14"/>
      <c r="SNG2944" s="14"/>
      <c r="SNH2944" s="14"/>
      <c r="SNI2944" s="14"/>
      <c r="SNJ2944" s="14"/>
      <c r="SNK2944" s="14"/>
      <c r="SNL2944" s="14"/>
      <c r="SNM2944" s="14"/>
      <c r="SNN2944" s="14"/>
      <c r="SNO2944" s="14"/>
      <c r="SNP2944" s="14"/>
      <c r="SNQ2944" s="14"/>
      <c r="SNR2944" s="14"/>
      <c r="SNS2944" s="14"/>
      <c r="SNT2944" s="14"/>
      <c r="SNU2944" s="14"/>
      <c r="SNV2944" s="14"/>
      <c r="SNW2944" s="14"/>
      <c r="SNX2944" s="14"/>
      <c r="SNY2944" s="14"/>
      <c r="SNZ2944" s="14"/>
      <c r="SOA2944" s="14"/>
      <c r="SOB2944" s="14"/>
      <c r="SOC2944" s="14"/>
      <c r="SOD2944" s="14"/>
      <c r="SOE2944" s="14"/>
      <c r="SOF2944" s="14"/>
      <c r="SOG2944" s="14"/>
      <c r="SOH2944" s="14"/>
      <c r="SOI2944" s="14"/>
      <c r="SOJ2944" s="14"/>
      <c r="SOK2944" s="14"/>
      <c r="SOL2944" s="14"/>
      <c r="SOM2944" s="14"/>
      <c r="SON2944" s="14"/>
      <c r="SOO2944" s="14"/>
      <c r="SOP2944" s="14"/>
      <c r="SOQ2944" s="14"/>
      <c r="SOR2944" s="14"/>
      <c r="SOS2944" s="14"/>
      <c r="SOT2944" s="14"/>
      <c r="SOU2944" s="14"/>
      <c r="SOV2944" s="14"/>
      <c r="SOW2944" s="14"/>
      <c r="SOX2944" s="14"/>
      <c r="SOY2944" s="14"/>
      <c r="SOZ2944" s="14"/>
      <c r="SPA2944" s="14"/>
      <c r="SPB2944" s="14"/>
      <c r="SPC2944" s="14"/>
      <c r="SPD2944" s="14"/>
      <c r="SPE2944" s="14"/>
      <c r="SPF2944" s="14"/>
      <c r="SPG2944" s="14"/>
      <c r="SPH2944" s="14"/>
      <c r="SPI2944" s="14"/>
      <c r="SPJ2944" s="14"/>
      <c r="SPK2944" s="14"/>
      <c r="SPL2944" s="14"/>
      <c r="SPM2944" s="14"/>
      <c r="SPN2944" s="14"/>
      <c r="SPO2944" s="14"/>
      <c r="SPP2944" s="14"/>
      <c r="SPQ2944" s="14"/>
      <c r="SPR2944" s="14"/>
      <c r="SPS2944" s="14"/>
      <c r="SPT2944" s="14"/>
      <c r="SPU2944" s="14"/>
      <c r="SPV2944" s="14"/>
      <c r="SPW2944" s="14"/>
      <c r="SPX2944" s="14"/>
      <c r="SPY2944" s="14"/>
      <c r="SPZ2944" s="14"/>
      <c r="SQA2944" s="14"/>
      <c r="SQB2944" s="14"/>
      <c r="SQC2944" s="14"/>
      <c r="SQD2944" s="14"/>
      <c r="SQE2944" s="14"/>
      <c r="SQF2944" s="14"/>
      <c r="SQG2944" s="14"/>
      <c r="SQH2944" s="14"/>
      <c r="SQI2944" s="14"/>
      <c r="SQJ2944" s="14"/>
      <c r="SQK2944" s="14"/>
      <c r="SQL2944" s="14"/>
      <c r="SQM2944" s="14"/>
      <c r="SQN2944" s="14"/>
      <c r="SQO2944" s="14"/>
      <c r="SQP2944" s="14"/>
      <c r="SQQ2944" s="14"/>
      <c r="SQR2944" s="14"/>
      <c r="SQS2944" s="14"/>
      <c r="SQT2944" s="14"/>
      <c r="SQU2944" s="14"/>
      <c r="SQV2944" s="14"/>
      <c r="SQW2944" s="14"/>
      <c r="SQX2944" s="14"/>
      <c r="SQY2944" s="14"/>
      <c r="SQZ2944" s="14"/>
      <c r="SRA2944" s="14"/>
      <c r="SRB2944" s="14"/>
      <c r="SRC2944" s="14"/>
      <c r="SRD2944" s="14"/>
      <c r="SRE2944" s="14"/>
      <c r="SRF2944" s="14"/>
      <c r="SRG2944" s="14"/>
      <c r="SRH2944" s="14"/>
      <c r="SRI2944" s="14"/>
      <c r="SRJ2944" s="14"/>
      <c r="SRK2944" s="14"/>
      <c r="SRL2944" s="14"/>
      <c r="SRM2944" s="14"/>
      <c r="SRN2944" s="14"/>
      <c r="SRO2944" s="14"/>
      <c r="SRP2944" s="14"/>
      <c r="SRQ2944" s="14"/>
      <c r="SRR2944" s="14"/>
      <c r="SRS2944" s="14"/>
      <c r="SRT2944" s="14"/>
      <c r="SRU2944" s="14"/>
      <c r="SRV2944" s="14"/>
      <c r="SRW2944" s="14"/>
      <c r="SRX2944" s="14"/>
      <c r="SRY2944" s="14"/>
      <c r="SRZ2944" s="14"/>
      <c r="SSA2944" s="14"/>
      <c r="SSB2944" s="14"/>
      <c r="SSC2944" s="14"/>
      <c r="SSD2944" s="14"/>
      <c r="SSE2944" s="14"/>
      <c r="SSF2944" s="14"/>
      <c r="SSG2944" s="14"/>
      <c r="SSH2944" s="14"/>
      <c r="SSI2944" s="14"/>
      <c r="SSJ2944" s="14"/>
      <c r="SSK2944" s="14"/>
      <c r="SSL2944" s="14"/>
      <c r="SSM2944" s="14"/>
      <c r="SSN2944" s="14"/>
      <c r="SSO2944" s="14"/>
      <c r="SSP2944" s="14"/>
      <c r="SSQ2944" s="14"/>
      <c r="SSR2944" s="14"/>
      <c r="SSS2944" s="14"/>
      <c r="SST2944" s="14"/>
      <c r="SSU2944" s="14"/>
      <c r="SSV2944" s="14"/>
      <c r="SSW2944" s="14"/>
      <c r="SSX2944" s="14"/>
      <c r="SSY2944" s="14"/>
      <c r="SSZ2944" s="14"/>
      <c r="STA2944" s="14"/>
      <c r="STB2944" s="14"/>
      <c r="STC2944" s="14"/>
      <c r="STD2944" s="14"/>
      <c r="STE2944" s="14"/>
      <c r="STF2944" s="14"/>
      <c r="STG2944" s="14"/>
      <c r="STH2944" s="14"/>
      <c r="STI2944" s="14"/>
      <c r="STJ2944" s="14"/>
      <c r="STK2944" s="14"/>
      <c r="STL2944" s="14"/>
      <c r="STM2944" s="14"/>
      <c r="STN2944" s="14"/>
      <c r="STO2944" s="14"/>
      <c r="STP2944" s="14"/>
      <c r="STQ2944" s="14"/>
      <c r="STR2944" s="14"/>
      <c r="STS2944" s="14"/>
      <c r="STT2944" s="14"/>
      <c r="STU2944" s="14"/>
      <c r="STV2944" s="14"/>
      <c r="STW2944" s="14"/>
      <c r="STX2944" s="14"/>
      <c r="STY2944" s="14"/>
      <c r="STZ2944" s="14"/>
      <c r="SUA2944" s="14"/>
      <c r="SUB2944" s="14"/>
      <c r="SUC2944" s="14"/>
      <c r="SUD2944" s="14"/>
      <c r="SUE2944" s="14"/>
      <c r="SUF2944" s="14"/>
      <c r="SUG2944" s="14"/>
      <c r="SUH2944" s="14"/>
      <c r="SUI2944" s="14"/>
      <c r="SUJ2944" s="14"/>
      <c r="SUK2944" s="14"/>
      <c r="SUL2944" s="14"/>
      <c r="SUM2944" s="14"/>
      <c r="SUN2944" s="14"/>
      <c r="SUO2944" s="14"/>
      <c r="SUP2944" s="14"/>
      <c r="SUQ2944" s="14"/>
      <c r="SUR2944" s="14"/>
      <c r="SUS2944" s="14"/>
      <c r="SUT2944" s="14"/>
      <c r="SUU2944" s="14"/>
      <c r="SUV2944" s="14"/>
      <c r="SUW2944" s="14"/>
      <c r="SUX2944" s="14"/>
      <c r="SUY2944" s="14"/>
      <c r="SUZ2944" s="14"/>
      <c r="SVA2944" s="14"/>
      <c r="SVB2944" s="14"/>
      <c r="SVC2944" s="14"/>
      <c r="SVD2944" s="14"/>
      <c r="SVE2944" s="14"/>
      <c r="SVF2944" s="14"/>
      <c r="SVG2944" s="14"/>
      <c r="SVH2944" s="14"/>
      <c r="SVI2944" s="14"/>
      <c r="SVJ2944" s="14"/>
      <c r="SVK2944" s="14"/>
      <c r="SVL2944" s="14"/>
      <c r="SVM2944" s="14"/>
      <c r="SVN2944" s="14"/>
      <c r="SVO2944" s="14"/>
      <c r="SVP2944" s="14"/>
      <c r="SVQ2944" s="14"/>
      <c r="SVR2944" s="14"/>
      <c r="SVS2944" s="14"/>
      <c r="SVT2944" s="14"/>
      <c r="SVU2944" s="14"/>
      <c r="SVV2944" s="14"/>
      <c r="SVW2944" s="14"/>
      <c r="SVX2944" s="14"/>
      <c r="SVY2944" s="14"/>
      <c r="SVZ2944" s="14"/>
      <c r="SWA2944" s="14"/>
      <c r="SWB2944" s="14"/>
      <c r="SWC2944" s="14"/>
      <c r="SWD2944" s="14"/>
      <c r="SWE2944" s="14"/>
      <c r="SWF2944" s="14"/>
      <c r="SWG2944" s="14"/>
      <c r="SWH2944" s="14"/>
      <c r="SWI2944" s="14"/>
      <c r="SWJ2944" s="14"/>
      <c r="SWK2944" s="14"/>
      <c r="SWL2944" s="14"/>
      <c r="SWM2944" s="14"/>
      <c r="SWN2944" s="14"/>
      <c r="SWO2944" s="14"/>
      <c r="SWP2944" s="14"/>
      <c r="SWQ2944" s="14"/>
      <c r="SWR2944" s="14"/>
      <c r="SWS2944" s="14"/>
      <c r="SWT2944" s="14"/>
      <c r="SWU2944" s="14"/>
      <c r="SWV2944" s="14"/>
      <c r="SWW2944" s="14"/>
      <c r="SWX2944" s="14"/>
      <c r="SWY2944" s="14"/>
      <c r="SWZ2944" s="14"/>
      <c r="SXA2944" s="14"/>
      <c r="SXB2944" s="14"/>
      <c r="SXC2944" s="14"/>
      <c r="SXD2944" s="14"/>
      <c r="SXE2944" s="14"/>
      <c r="SXF2944" s="14"/>
      <c r="SXG2944" s="14"/>
      <c r="SXH2944" s="14"/>
      <c r="SXI2944" s="14"/>
      <c r="SXJ2944" s="14"/>
      <c r="SXK2944" s="14"/>
      <c r="SXL2944" s="14"/>
      <c r="SXM2944" s="14"/>
      <c r="SXN2944" s="14"/>
      <c r="SXO2944" s="14"/>
      <c r="SXP2944" s="14"/>
      <c r="SXQ2944" s="14"/>
      <c r="SXR2944" s="14"/>
      <c r="SXS2944" s="14"/>
      <c r="SXT2944" s="14"/>
      <c r="SXU2944" s="14"/>
      <c r="SXV2944" s="14"/>
      <c r="SXW2944" s="14"/>
      <c r="SXX2944" s="14"/>
      <c r="SXY2944" s="14"/>
      <c r="SXZ2944" s="14"/>
      <c r="SYA2944" s="14"/>
      <c r="SYB2944" s="14"/>
      <c r="SYC2944" s="14"/>
      <c r="SYD2944" s="14"/>
      <c r="SYE2944" s="14"/>
      <c r="SYF2944" s="14"/>
      <c r="SYG2944" s="14"/>
      <c r="SYH2944" s="14"/>
      <c r="SYI2944" s="14"/>
      <c r="SYJ2944" s="14"/>
      <c r="SYK2944" s="14"/>
      <c r="SYL2944" s="14"/>
      <c r="SYM2944" s="14"/>
      <c r="SYN2944" s="14"/>
      <c r="SYO2944" s="14"/>
      <c r="SYP2944" s="14"/>
      <c r="SYQ2944" s="14"/>
      <c r="SYR2944" s="14"/>
      <c r="SYS2944" s="14"/>
      <c r="SYT2944" s="14"/>
      <c r="SYU2944" s="14"/>
      <c r="SYV2944" s="14"/>
      <c r="SYW2944" s="14"/>
      <c r="SYX2944" s="14"/>
      <c r="SYY2944" s="14"/>
      <c r="SYZ2944" s="14"/>
      <c r="SZA2944" s="14"/>
      <c r="SZB2944" s="14"/>
      <c r="SZC2944" s="14"/>
      <c r="SZD2944" s="14"/>
      <c r="SZE2944" s="14"/>
      <c r="SZF2944" s="14"/>
      <c r="SZG2944" s="14"/>
      <c r="SZH2944" s="14"/>
      <c r="SZI2944" s="14"/>
      <c r="SZJ2944" s="14"/>
      <c r="SZK2944" s="14"/>
      <c r="SZL2944" s="14"/>
      <c r="SZM2944" s="14"/>
      <c r="SZN2944" s="14"/>
      <c r="SZO2944" s="14"/>
      <c r="SZP2944" s="14"/>
      <c r="SZQ2944" s="14"/>
      <c r="SZR2944" s="14"/>
      <c r="SZS2944" s="14"/>
      <c r="SZT2944" s="14"/>
      <c r="SZU2944" s="14"/>
      <c r="SZV2944" s="14"/>
      <c r="SZW2944" s="14"/>
      <c r="SZX2944" s="14"/>
      <c r="SZY2944" s="14"/>
      <c r="SZZ2944" s="14"/>
      <c r="TAA2944" s="14"/>
      <c r="TAB2944" s="14"/>
      <c r="TAC2944" s="14"/>
      <c r="TAD2944" s="14"/>
      <c r="TAE2944" s="14"/>
      <c r="TAF2944" s="14"/>
      <c r="TAG2944" s="14"/>
      <c r="TAH2944" s="14"/>
      <c r="TAI2944" s="14"/>
      <c r="TAJ2944" s="14"/>
      <c r="TAK2944" s="14"/>
      <c r="TAL2944" s="14"/>
      <c r="TAM2944" s="14"/>
      <c r="TAN2944" s="14"/>
      <c r="TAO2944" s="14"/>
      <c r="TAP2944" s="14"/>
      <c r="TAQ2944" s="14"/>
      <c r="TAR2944" s="14"/>
      <c r="TAS2944" s="14"/>
      <c r="TAT2944" s="14"/>
      <c r="TAU2944" s="14"/>
      <c r="TAV2944" s="14"/>
      <c r="TAW2944" s="14"/>
      <c r="TAX2944" s="14"/>
      <c r="TAY2944" s="14"/>
      <c r="TAZ2944" s="14"/>
      <c r="TBA2944" s="14"/>
      <c r="TBB2944" s="14"/>
      <c r="TBC2944" s="14"/>
      <c r="TBD2944" s="14"/>
      <c r="TBE2944" s="14"/>
      <c r="TBF2944" s="14"/>
      <c r="TBG2944" s="14"/>
      <c r="TBH2944" s="14"/>
      <c r="TBI2944" s="14"/>
      <c r="TBJ2944" s="14"/>
      <c r="TBK2944" s="14"/>
      <c r="TBL2944" s="14"/>
      <c r="TBM2944" s="14"/>
      <c r="TBN2944" s="14"/>
      <c r="TBO2944" s="14"/>
      <c r="TBP2944" s="14"/>
      <c r="TBQ2944" s="14"/>
      <c r="TBR2944" s="14"/>
      <c r="TBS2944" s="14"/>
      <c r="TBT2944" s="14"/>
      <c r="TBU2944" s="14"/>
      <c r="TBV2944" s="14"/>
      <c r="TBW2944" s="14"/>
      <c r="TBX2944" s="14"/>
      <c r="TBY2944" s="14"/>
      <c r="TBZ2944" s="14"/>
      <c r="TCA2944" s="14"/>
      <c r="TCB2944" s="14"/>
      <c r="TCC2944" s="14"/>
      <c r="TCD2944" s="14"/>
      <c r="TCE2944" s="14"/>
      <c r="TCF2944" s="14"/>
      <c r="TCG2944" s="14"/>
      <c r="TCH2944" s="14"/>
      <c r="TCI2944" s="14"/>
      <c r="TCJ2944" s="14"/>
      <c r="TCK2944" s="14"/>
      <c r="TCL2944" s="14"/>
      <c r="TCM2944" s="14"/>
      <c r="TCN2944" s="14"/>
      <c r="TCO2944" s="14"/>
      <c r="TCP2944" s="14"/>
      <c r="TCQ2944" s="14"/>
      <c r="TCR2944" s="14"/>
      <c r="TCS2944" s="14"/>
      <c r="TCT2944" s="14"/>
      <c r="TCU2944" s="14"/>
      <c r="TCV2944" s="14"/>
      <c r="TCW2944" s="14"/>
      <c r="TCX2944" s="14"/>
      <c r="TCY2944" s="14"/>
      <c r="TCZ2944" s="14"/>
      <c r="TDA2944" s="14"/>
      <c r="TDB2944" s="14"/>
      <c r="TDC2944" s="14"/>
      <c r="TDD2944" s="14"/>
      <c r="TDE2944" s="14"/>
      <c r="TDF2944" s="14"/>
      <c r="TDG2944" s="14"/>
      <c r="TDH2944" s="14"/>
      <c r="TDI2944" s="14"/>
      <c r="TDJ2944" s="14"/>
      <c r="TDK2944" s="14"/>
      <c r="TDL2944" s="14"/>
      <c r="TDM2944" s="14"/>
      <c r="TDN2944" s="14"/>
      <c r="TDO2944" s="14"/>
      <c r="TDP2944" s="14"/>
      <c r="TDQ2944" s="14"/>
      <c r="TDR2944" s="14"/>
      <c r="TDS2944" s="14"/>
      <c r="TDT2944" s="14"/>
      <c r="TDU2944" s="14"/>
      <c r="TDV2944" s="14"/>
      <c r="TDW2944" s="14"/>
      <c r="TDX2944" s="14"/>
      <c r="TDY2944" s="14"/>
      <c r="TDZ2944" s="14"/>
      <c r="TEA2944" s="14"/>
      <c r="TEB2944" s="14"/>
      <c r="TEC2944" s="14"/>
      <c r="TED2944" s="14"/>
      <c r="TEE2944" s="14"/>
      <c r="TEF2944" s="14"/>
      <c r="TEG2944" s="14"/>
      <c r="TEH2944" s="14"/>
      <c r="TEI2944" s="14"/>
      <c r="TEJ2944" s="14"/>
      <c r="TEK2944" s="14"/>
      <c r="TEL2944" s="14"/>
      <c r="TEM2944" s="14"/>
      <c r="TEN2944" s="14"/>
      <c r="TEO2944" s="14"/>
      <c r="TEP2944" s="14"/>
      <c r="TEQ2944" s="14"/>
      <c r="TER2944" s="14"/>
      <c r="TES2944" s="14"/>
      <c r="TET2944" s="14"/>
      <c r="TEU2944" s="14"/>
      <c r="TEV2944" s="14"/>
      <c r="TEW2944" s="14"/>
      <c r="TEX2944" s="14"/>
      <c r="TEY2944" s="14"/>
      <c r="TEZ2944" s="14"/>
      <c r="TFA2944" s="14"/>
      <c r="TFB2944" s="14"/>
      <c r="TFC2944" s="14"/>
      <c r="TFD2944" s="14"/>
      <c r="TFE2944" s="14"/>
      <c r="TFF2944" s="14"/>
      <c r="TFG2944" s="14"/>
      <c r="TFH2944" s="14"/>
      <c r="TFI2944" s="14"/>
      <c r="TFJ2944" s="14"/>
      <c r="TFK2944" s="14"/>
      <c r="TFL2944" s="14"/>
      <c r="TFM2944" s="14"/>
      <c r="TFN2944" s="14"/>
      <c r="TFO2944" s="14"/>
      <c r="TFP2944" s="14"/>
      <c r="TFQ2944" s="14"/>
      <c r="TFR2944" s="14"/>
      <c r="TFS2944" s="14"/>
      <c r="TFT2944" s="14"/>
      <c r="TFU2944" s="14"/>
      <c r="TFV2944" s="14"/>
      <c r="TFW2944" s="14"/>
      <c r="TFX2944" s="14"/>
      <c r="TFY2944" s="14"/>
      <c r="TFZ2944" s="14"/>
      <c r="TGA2944" s="14"/>
      <c r="TGB2944" s="14"/>
      <c r="TGC2944" s="14"/>
      <c r="TGD2944" s="14"/>
      <c r="TGE2944" s="14"/>
      <c r="TGF2944" s="14"/>
      <c r="TGG2944" s="14"/>
      <c r="TGH2944" s="14"/>
      <c r="TGI2944" s="14"/>
      <c r="TGJ2944" s="14"/>
      <c r="TGK2944" s="14"/>
      <c r="TGL2944" s="14"/>
      <c r="TGM2944" s="14"/>
      <c r="TGN2944" s="14"/>
      <c r="TGO2944" s="14"/>
      <c r="TGP2944" s="14"/>
      <c r="TGQ2944" s="14"/>
      <c r="TGR2944" s="14"/>
      <c r="TGS2944" s="14"/>
      <c r="TGT2944" s="14"/>
      <c r="TGU2944" s="14"/>
      <c r="TGV2944" s="14"/>
      <c r="TGW2944" s="14"/>
      <c r="TGX2944" s="14"/>
      <c r="TGY2944" s="14"/>
      <c r="TGZ2944" s="14"/>
      <c r="THA2944" s="14"/>
      <c r="THB2944" s="14"/>
      <c r="THC2944" s="14"/>
      <c r="THD2944" s="14"/>
      <c r="THE2944" s="14"/>
      <c r="THF2944" s="14"/>
      <c r="THG2944" s="14"/>
      <c r="THH2944" s="14"/>
      <c r="THI2944" s="14"/>
      <c r="THJ2944" s="14"/>
      <c r="THK2944" s="14"/>
      <c r="THL2944" s="14"/>
      <c r="THM2944" s="14"/>
      <c r="THN2944" s="14"/>
      <c r="THO2944" s="14"/>
      <c r="THP2944" s="14"/>
      <c r="THQ2944" s="14"/>
      <c r="THR2944" s="14"/>
      <c r="THS2944" s="14"/>
      <c r="THT2944" s="14"/>
      <c r="THU2944" s="14"/>
      <c r="THV2944" s="14"/>
      <c r="THW2944" s="14"/>
      <c r="THX2944" s="14"/>
      <c r="THY2944" s="14"/>
      <c r="THZ2944" s="14"/>
      <c r="TIA2944" s="14"/>
      <c r="TIB2944" s="14"/>
      <c r="TIC2944" s="14"/>
      <c r="TID2944" s="14"/>
      <c r="TIE2944" s="14"/>
      <c r="TIF2944" s="14"/>
      <c r="TIG2944" s="14"/>
      <c r="TIH2944" s="14"/>
      <c r="TII2944" s="14"/>
      <c r="TIJ2944" s="14"/>
      <c r="TIK2944" s="14"/>
      <c r="TIL2944" s="14"/>
      <c r="TIM2944" s="14"/>
      <c r="TIN2944" s="14"/>
      <c r="TIO2944" s="14"/>
      <c r="TIP2944" s="14"/>
      <c r="TIQ2944" s="14"/>
      <c r="TIR2944" s="14"/>
      <c r="TIS2944" s="14"/>
      <c r="TIT2944" s="14"/>
      <c r="TIU2944" s="14"/>
      <c r="TIV2944" s="14"/>
      <c r="TIW2944" s="14"/>
      <c r="TIX2944" s="14"/>
      <c r="TIY2944" s="14"/>
      <c r="TIZ2944" s="14"/>
      <c r="TJA2944" s="14"/>
      <c r="TJB2944" s="14"/>
      <c r="TJC2944" s="14"/>
      <c r="TJD2944" s="14"/>
      <c r="TJE2944" s="14"/>
      <c r="TJF2944" s="14"/>
      <c r="TJG2944" s="14"/>
      <c r="TJH2944" s="14"/>
      <c r="TJI2944" s="14"/>
      <c r="TJJ2944" s="14"/>
      <c r="TJK2944" s="14"/>
      <c r="TJL2944" s="14"/>
      <c r="TJM2944" s="14"/>
      <c r="TJN2944" s="14"/>
      <c r="TJO2944" s="14"/>
      <c r="TJP2944" s="14"/>
      <c r="TJQ2944" s="14"/>
      <c r="TJR2944" s="14"/>
      <c r="TJS2944" s="14"/>
      <c r="TJT2944" s="14"/>
      <c r="TJU2944" s="14"/>
      <c r="TJV2944" s="14"/>
      <c r="TJW2944" s="14"/>
      <c r="TJX2944" s="14"/>
      <c r="TJY2944" s="14"/>
      <c r="TJZ2944" s="14"/>
      <c r="TKA2944" s="14"/>
      <c r="TKB2944" s="14"/>
      <c r="TKC2944" s="14"/>
      <c r="TKD2944" s="14"/>
      <c r="TKE2944" s="14"/>
      <c r="TKF2944" s="14"/>
      <c r="TKG2944" s="14"/>
      <c r="TKH2944" s="14"/>
      <c r="TKI2944" s="14"/>
      <c r="TKJ2944" s="14"/>
      <c r="TKK2944" s="14"/>
      <c r="TKL2944" s="14"/>
      <c r="TKM2944" s="14"/>
      <c r="TKN2944" s="14"/>
      <c r="TKO2944" s="14"/>
      <c r="TKP2944" s="14"/>
      <c r="TKQ2944" s="14"/>
      <c r="TKR2944" s="14"/>
      <c r="TKS2944" s="14"/>
      <c r="TKT2944" s="14"/>
      <c r="TKU2944" s="14"/>
      <c r="TKV2944" s="14"/>
      <c r="TKW2944" s="14"/>
      <c r="TKX2944" s="14"/>
      <c r="TKY2944" s="14"/>
      <c r="TKZ2944" s="14"/>
      <c r="TLA2944" s="14"/>
      <c r="TLB2944" s="14"/>
      <c r="TLC2944" s="14"/>
      <c r="TLD2944" s="14"/>
      <c r="TLE2944" s="14"/>
      <c r="TLF2944" s="14"/>
      <c r="TLG2944" s="14"/>
      <c r="TLH2944" s="14"/>
      <c r="TLI2944" s="14"/>
      <c r="TLJ2944" s="14"/>
      <c r="TLK2944" s="14"/>
      <c r="TLL2944" s="14"/>
      <c r="TLM2944" s="14"/>
      <c r="TLN2944" s="14"/>
      <c r="TLO2944" s="14"/>
      <c r="TLP2944" s="14"/>
      <c r="TLQ2944" s="14"/>
      <c r="TLR2944" s="14"/>
      <c r="TLS2944" s="14"/>
      <c r="TLT2944" s="14"/>
      <c r="TLU2944" s="14"/>
      <c r="TLV2944" s="14"/>
      <c r="TLW2944" s="14"/>
      <c r="TLX2944" s="14"/>
      <c r="TLY2944" s="14"/>
      <c r="TLZ2944" s="14"/>
      <c r="TMA2944" s="14"/>
      <c r="TMB2944" s="14"/>
      <c r="TMC2944" s="14"/>
      <c r="TMD2944" s="14"/>
      <c r="TME2944" s="14"/>
      <c r="TMF2944" s="14"/>
      <c r="TMG2944" s="14"/>
      <c r="TMH2944" s="14"/>
      <c r="TMI2944" s="14"/>
      <c r="TMJ2944" s="14"/>
      <c r="TMK2944" s="14"/>
      <c r="TML2944" s="14"/>
      <c r="TMM2944" s="14"/>
      <c r="TMN2944" s="14"/>
      <c r="TMO2944" s="14"/>
      <c r="TMP2944" s="14"/>
      <c r="TMQ2944" s="14"/>
      <c r="TMR2944" s="14"/>
      <c r="TMS2944" s="14"/>
      <c r="TMT2944" s="14"/>
      <c r="TMU2944" s="14"/>
      <c r="TMV2944" s="14"/>
      <c r="TMW2944" s="14"/>
      <c r="TMX2944" s="14"/>
      <c r="TMY2944" s="14"/>
      <c r="TMZ2944" s="14"/>
      <c r="TNA2944" s="14"/>
      <c r="TNB2944" s="14"/>
      <c r="TNC2944" s="14"/>
      <c r="TND2944" s="14"/>
      <c r="TNE2944" s="14"/>
      <c r="TNF2944" s="14"/>
      <c r="TNG2944" s="14"/>
      <c r="TNH2944" s="14"/>
      <c r="TNI2944" s="14"/>
      <c r="TNJ2944" s="14"/>
      <c r="TNK2944" s="14"/>
      <c r="TNL2944" s="14"/>
      <c r="TNM2944" s="14"/>
      <c r="TNN2944" s="14"/>
      <c r="TNO2944" s="14"/>
      <c r="TNP2944" s="14"/>
      <c r="TNQ2944" s="14"/>
      <c r="TNR2944" s="14"/>
      <c r="TNS2944" s="14"/>
      <c r="TNT2944" s="14"/>
      <c r="TNU2944" s="14"/>
      <c r="TNV2944" s="14"/>
      <c r="TNW2944" s="14"/>
      <c r="TNX2944" s="14"/>
      <c r="TNY2944" s="14"/>
      <c r="TNZ2944" s="14"/>
      <c r="TOA2944" s="14"/>
      <c r="TOB2944" s="14"/>
      <c r="TOC2944" s="14"/>
      <c r="TOD2944" s="14"/>
      <c r="TOE2944" s="14"/>
      <c r="TOF2944" s="14"/>
      <c r="TOG2944" s="14"/>
      <c r="TOH2944" s="14"/>
      <c r="TOI2944" s="14"/>
      <c r="TOJ2944" s="14"/>
      <c r="TOK2944" s="14"/>
      <c r="TOL2944" s="14"/>
      <c r="TOM2944" s="14"/>
      <c r="TON2944" s="14"/>
      <c r="TOO2944" s="14"/>
      <c r="TOP2944" s="14"/>
      <c r="TOQ2944" s="14"/>
      <c r="TOR2944" s="14"/>
      <c r="TOS2944" s="14"/>
      <c r="TOT2944" s="14"/>
      <c r="TOU2944" s="14"/>
      <c r="TOV2944" s="14"/>
      <c r="TOW2944" s="14"/>
      <c r="TOX2944" s="14"/>
      <c r="TOY2944" s="14"/>
      <c r="TOZ2944" s="14"/>
      <c r="TPA2944" s="14"/>
      <c r="TPB2944" s="14"/>
      <c r="TPC2944" s="14"/>
      <c r="TPD2944" s="14"/>
      <c r="TPE2944" s="14"/>
      <c r="TPF2944" s="14"/>
      <c r="TPG2944" s="14"/>
      <c r="TPH2944" s="14"/>
      <c r="TPI2944" s="14"/>
      <c r="TPJ2944" s="14"/>
      <c r="TPK2944" s="14"/>
      <c r="TPL2944" s="14"/>
      <c r="TPM2944" s="14"/>
      <c r="TPN2944" s="14"/>
      <c r="TPO2944" s="14"/>
      <c r="TPP2944" s="14"/>
      <c r="TPQ2944" s="14"/>
      <c r="TPR2944" s="14"/>
      <c r="TPS2944" s="14"/>
      <c r="TPT2944" s="14"/>
      <c r="TPU2944" s="14"/>
      <c r="TPV2944" s="14"/>
      <c r="TPW2944" s="14"/>
      <c r="TPX2944" s="14"/>
      <c r="TPY2944" s="14"/>
      <c r="TPZ2944" s="14"/>
      <c r="TQA2944" s="14"/>
      <c r="TQB2944" s="14"/>
      <c r="TQC2944" s="14"/>
      <c r="TQD2944" s="14"/>
      <c r="TQE2944" s="14"/>
      <c r="TQF2944" s="14"/>
      <c r="TQG2944" s="14"/>
      <c r="TQH2944" s="14"/>
      <c r="TQI2944" s="14"/>
      <c r="TQJ2944" s="14"/>
      <c r="TQK2944" s="14"/>
      <c r="TQL2944" s="14"/>
      <c r="TQM2944" s="14"/>
      <c r="TQN2944" s="14"/>
      <c r="TQO2944" s="14"/>
      <c r="TQP2944" s="14"/>
      <c r="TQQ2944" s="14"/>
      <c r="TQR2944" s="14"/>
      <c r="TQS2944" s="14"/>
      <c r="TQT2944" s="14"/>
      <c r="TQU2944" s="14"/>
      <c r="TQV2944" s="14"/>
      <c r="TQW2944" s="14"/>
      <c r="TQX2944" s="14"/>
      <c r="TQY2944" s="14"/>
      <c r="TQZ2944" s="14"/>
      <c r="TRA2944" s="14"/>
      <c r="TRB2944" s="14"/>
      <c r="TRC2944" s="14"/>
      <c r="TRD2944" s="14"/>
      <c r="TRE2944" s="14"/>
      <c r="TRF2944" s="14"/>
      <c r="TRG2944" s="14"/>
      <c r="TRH2944" s="14"/>
      <c r="TRI2944" s="14"/>
      <c r="TRJ2944" s="14"/>
      <c r="TRK2944" s="14"/>
      <c r="TRL2944" s="14"/>
      <c r="TRM2944" s="14"/>
      <c r="TRN2944" s="14"/>
      <c r="TRO2944" s="14"/>
      <c r="TRP2944" s="14"/>
      <c r="TRQ2944" s="14"/>
      <c r="TRR2944" s="14"/>
      <c r="TRS2944" s="14"/>
      <c r="TRT2944" s="14"/>
      <c r="TRU2944" s="14"/>
      <c r="TRV2944" s="14"/>
      <c r="TRW2944" s="14"/>
      <c r="TRX2944" s="14"/>
      <c r="TRY2944" s="14"/>
      <c r="TRZ2944" s="14"/>
      <c r="TSA2944" s="14"/>
      <c r="TSB2944" s="14"/>
      <c r="TSC2944" s="14"/>
      <c r="TSD2944" s="14"/>
      <c r="TSE2944" s="14"/>
      <c r="TSF2944" s="14"/>
      <c r="TSG2944" s="14"/>
      <c r="TSH2944" s="14"/>
      <c r="TSI2944" s="14"/>
      <c r="TSJ2944" s="14"/>
      <c r="TSK2944" s="14"/>
      <c r="TSL2944" s="14"/>
      <c r="TSM2944" s="14"/>
      <c r="TSN2944" s="14"/>
      <c r="TSO2944" s="14"/>
      <c r="TSP2944" s="14"/>
      <c r="TSQ2944" s="14"/>
      <c r="TSR2944" s="14"/>
      <c r="TSS2944" s="14"/>
      <c r="TST2944" s="14"/>
      <c r="TSU2944" s="14"/>
      <c r="TSV2944" s="14"/>
      <c r="TSW2944" s="14"/>
      <c r="TSX2944" s="14"/>
      <c r="TSY2944" s="14"/>
      <c r="TSZ2944" s="14"/>
      <c r="TTA2944" s="14"/>
      <c r="TTB2944" s="14"/>
      <c r="TTC2944" s="14"/>
      <c r="TTD2944" s="14"/>
      <c r="TTE2944" s="14"/>
      <c r="TTF2944" s="14"/>
      <c r="TTG2944" s="14"/>
      <c r="TTH2944" s="14"/>
      <c r="TTI2944" s="14"/>
      <c r="TTJ2944" s="14"/>
      <c r="TTK2944" s="14"/>
      <c r="TTL2944" s="14"/>
      <c r="TTM2944" s="14"/>
      <c r="TTN2944" s="14"/>
      <c r="TTO2944" s="14"/>
      <c r="TTP2944" s="14"/>
      <c r="TTQ2944" s="14"/>
      <c r="TTR2944" s="14"/>
      <c r="TTS2944" s="14"/>
      <c r="TTT2944" s="14"/>
      <c r="TTU2944" s="14"/>
      <c r="TTV2944" s="14"/>
      <c r="TTW2944" s="14"/>
      <c r="TTX2944" s="14"/>
      <c r="TTY2944" s="14"/>
      <c r="TTZ2944" s="14"/>
      <c r="TUA2944" s="14"/>
      <c r="TUB2944" s="14"/>
      <c r="TUC2944" s="14"/>
      <c r="TUD2944" s="14"/>
      <c r="TUE2944" s="14"/>
      <c r="TUF2944" s="14"/>
      <c r="TUG2944" s="14"/>
      <c r="TUH2944" s="14"/>
      <c r="TUI2944" s="14"/>
      <c r="TUJ2944" s="14"/>
      <c r="TUK2944" s="14"/>
      <c r="TUL2944" s="14"/>
      <c r="TUM2944" s="14"/>
      <c r="TUN2944" s="14"/>
      <c r="TUO2944" s="14"/>
      <c r="TUP2944" s="14"/>
      <c r="TUQ2944" s="14"/>
      <c r="TUR2944" s="14"/>
      <c r="TUS2944" s="14"/>
      <c r="TUT2944" s="14"/>
      <c r="TUU2944" s="14"/>
      <c r="TUV2944" s="14"/>
      <c r="TUW2944" s="14"/>
      <c r="TUX2944" s="14"/>
      <c r="TUY2944" s="14"/>
      <c r="TUZ2944" s="14"/>
      <c r="TVA2944" s="14"/>
      <c r="TVB2944" s="14"/>
      <c r="TVC2944" s="14"/>
      <c r="TVD2944" s="14"/>
      <c r="TVE2944" s="14"/>
      <c r="TVF2944" s="14"/>
      <c r="TVG2944" s="14"/>
      <c r="TVH2944" s="14"/>
      <c r="TVI2944" s="14"/>
      <c r="TVJ2944" s="14"/>
      <c r="TVK2944" s="14"/>
      <c r="TVL2944" s="14"/>
      <c r="TVM2944" s="14"/>
      <c r="TVN2944" s="14"/>
      <c r="TVO2944" s="14"/>
      <c r="TVP2944" s="14"/>
      <c r="TVQ2944" s="14"/>
      <c r="TVR2944" s="14"/>
      <c r="TVS2944" s="14"/>
      <c r="TVT2944" s="14"/>
      <c r="TVU2944" s="14"/>
      <c r="TVV2944" s="14"/>
      <c r="TVW2944" s="14"/>
      <c r="TVX2944" s="14"/>
      <c r="TVY2944" s="14"/>
      <c r="TVZ2944" s="14"/>
      <c r="TWA2944" s="14"/>
      <c r="TWB2944" s="14"/>
      <c r="TWC2944" s="14"/>
      <c r="TWD2944" s="14"/>
      <c r="TWE2944" s="14"/>
      <c r="TWF2944" s="14"/>
      <c r="TWG2944" s="14"/>
      <c r="TWH2944" s="14"/>
      <c r="TWI2944" s="14"/>
      <c r="TWJ2944" s="14"/>
      <c r="TWK2944" s="14"/>
      <c r="TWL2944" s="14"/>
      <c r="TWM2944" s="14"/>
      <c r="TWN2944" s="14"/>
      <c r="TWO2944" s="14"/>
      <c r="TWP2944" s="14"/>
      <c r="TWQ2944" s="14"/>
      <c r="TWR2944" s="14"/>
      <c r="TWS2944" s="14"/>
      <c r="TWT2944" s="14"/>
      <c r="TWU2944" s="14"/>
      <c r="TWV2944" s="14"/>
      <c r="TWW2944" s="14"/>
      <c r="TWX2944" s="14"/>
      <c r="TWY2944" s="14"/>
      <c r="TWZ2944" s="14"/>
      <c r="TXA2944" s="14"/>
      <c r="TXB2944" s="14"/>
      <c r="TXC2944" s="14"/>
      <c r="TXD2944" s="14"/>
      <c r="TXE2944" s="14"/>
      <c r="TXF2944" s="14"/>
      <c r="TXG2944" s="14"/>
      <c r="TXH2944" s="14"/>
      <c r="TXI2944" s="14"/>
      <c r="TXJ2944" s="14"/>
      <c r="TXK2944" s="14"/>
      <c r="TXL2944" s="14"/>
      <c r="TXM2944" s="14"/>
      <c r="TXN2944" s="14"/>
      <c r="TXO2944" s="14"/>
      <c r="TXP2944" s="14"/>
      <c r="TXQ2944" s="14"/>
      <c r="TXR2944" s="14"/>
      <c r="TXS2944" s="14"/>
      <c r="TXT2944" s="14"/>
      <c r="TXU2944" s="14"/>
      <c r="TXV2944" s="14"/>
      <c r="TXW2944" s="14"/>
      <c r="TXX2944" s="14"/>
      <c r="TXY2944" s="14"/>
      <c r="TXZ2944" s="14"/>
      <c r="TYA2944" s="14"/>
      <c r="TYB2944" s="14"/>
      <c r="TYC2944" s="14"/>
      <c r="TYD2944" s="14"/>
      <c r="TYE2944" s="14"/>
      <c r="TYF2944" s="14"/>
      <c r="TYG2944" s="14"/>
      <c r="TYH2944" s="14"/>
      <c r="TYI2944" s="14"/>
      <c r="TYJ2944" s="14"/>
      <c r="TYK2944" s="14"/>
      <c r="TYL2944" s="14"/>
      <c r="TYM2944" s="14"/>
      <c r="TYN2944" s="14"/>
      <c r="TYO2944" s="14"/>
      <c r="TYP2944" s="14"/>
      <c r="TYQ2944" s="14"/>
      <c r="TYR2944" s="14"/>
      <c r="TYS2944" s="14"/>
      <c r="TYT2944" s="14"/>
      <c r="TYU2944" s="14"/>
      <c r="TYV2944" s="14"/>
      <c r="TYW2944" s="14"/>
      <c r="TYX2944" s="14"/>
      <c r="TYY2944" s="14"/>
      <c r="TYZ2944" s="14"/>
      <c r="TZA2944" s="14"/>
      <c r="TZB2944" s="14"/>
      <c r="TZC2944" s="14"/>
      <c r="TZD2944" s="14"/>
      <c r="TZE2944" s="14"/>
      <c r="TZF2944" s="14"/>
      <c r="TZG2944" s="14"/>
      <c r="TZH2944" s="14"/>
      <c r="TZI2944" s="14"/>
      <c r="TZJ2944" s="14"/>
      <c r="TZK2944" s="14"/>
      <c r="TZL2944" s="14"/>
      <c r="TZM2944" s="14"/>
      <c r="TZN2944" s="14"/>
      <c r="TZO2944" s="14"/>
      <c r="TZP2944" s="14"/>
      <c r="TZQ2944" s="14"/>
      <c r="TZR2944" s="14"/>
      <c r="TZS2944" s="14"/>
      <c r="TZT2944" s="14"/>
      <c r="TZU2944" s="14"/>
      <c r="TZV2944" s="14"/>
      <c r="TZW2944" s="14"/>
      <c r="TZX2944" s="14"/>
      <c r="TZY2944" s="14"/>
      <c r="TZZ2944" s="14"/>
      <c r="UAA2944" s="14"/>
      <c r="UAB2944" s="14"/>
      <c r="UAC2944" s="14"/>
      <c r="UAD2944" s="14"/>
      <c r="UAE2944" s="14"/>
      <c r="UAF2944" s="14"/>
      <c r="UAG2944" s="14"/>
      <c r="UAH2944" s="14"/>
      <c r="UAI2944" s="14"/>
      <c r="UAJ2944" s="14"/>
      <c r="UAK2944" s="14"/>
      <c r="UAL2944" s="14"/>
      <c r="UAM2944" s="14"/>
      <c r="UAN2944" s="14"/>
      <c r="UAO2944" s="14"/>
      <c r="UAP2944" s="14"/>
      <c r="UAQ2944" s="14"/>
      <c r="UAR2944" s="14"/>
      <c r="UAS2944" s="14"/>
      <c r="UAT2944" s="14"/>
      <c r="UAU2944" s="14"/>
      <c r="UAV2944" s="14"/>
      <c r="UAW2944" s="14"/>
      <c r="UAX2944" s="14"/>
      <c r="UAY2944" s="14"/>
      <c r="UAZ2944" s="14"/>
      <c r="UBA2944" s="14"/>
      <c r="UBB2944" s="14"/>
      <c r="UBC2944" s="14"/>
      <c r="UBD2944" s="14"/>
      <c r="UBE2944" s="14"/>
      <c r="UBF2944" s="14"/>
      <c r="UBG2944" s="14"/>
      <c r="UBH2944" s="14"/>
      <c r="UBI2944" s="14"/>
      <c r="UBJ2944" s="14"/>
      <c r="UBK2944" s="14"/>
      <c r="UBL2944" s="14"/>
      <c r="UBM2944" s="14"/>
      <c r="UBN2944" s="14"/>
      <c r="UBO2944" s="14"/>
      <c r="UBP2944" s="14"/>
      <c r="UBQ2944" s="14"/>
      <c r="UBR2944" s="14"/>
      <c r="UBS2944" s="14"/>
      <c r="UBT2944" s="14"/>
      <c r="UBU2944" s="14"/>
      <c r="UBV2944" s="14"/>
      <c r="UBW2944" s="14"/>
      <c r="UBX2944" s="14"/>
      <c r="UBY2944" s="14"/>
      <c r="UBZ2944" s="14"/>
      <c r="UCA2944" s="14"/>
      <c r="UCB2944" s="14"/>
      <c r="UCC2944" s="14"/>
      <c r="UCD2944" s="14"/>
      <c r="UCE2944" s="14"/>
      <c r="UCF2944" s="14"/>
      <c r="UCG2944" s="14"/>
      <c r="UCH2944" s="14"/>
      <c r="UCI2944" s="14"/>
      <c r="UCJ2944" s="14"/>
      <c r="UCK2944" s="14"/>
      <c r="UCL2944" s="14"/>
      <c r="UCM2944" s="14"/>
      <c r="UCN2944" s="14"/>
      <c r="UCO2944" s="14"/>
      <c r="UCP2944" s="14"/>
      <c r="UCQ2944" s="14"/>
      <c r="UCR2944" s="14"/>
      <c r="UCS2944" s="14"/>
      <c r="UCT2944" s="14"/>
      <c r="UCU2944" s="14"/>
      <c r="UCV2944" s="14"/>
      <c r="UCW2944" s="14"/>
      <c r="UCX2944" s="14"/>
      <c r="UCY2944" s="14"/>
      <c r="UCZ2944" s="14"/>
      <c r="UDA2944" s="14"/>
      <c r="UDB2944" s="14"/>
      <c r="UDC2944" s="14"/>
      <c r="UDD2944" s="14"/>
      <c r="UDE2944" s="14"/>
      <c r="UDF2944" s="14"/>
      <c r="UDG2944" s="14"/>
      <c r="UDH2944" s="14"/>
      <c r="UDI2944" s="14"/>
      <c r="UDJ2944" s="14"/>
      <c r="UDK2944" s="14"/>
      <c r="UDL2944" s="14"/>
      <c r="UDM2944" s="14"/>
      <c r="UDN2944" s="14"/>
      <c r="UDO2944" s="14"/>
      <c r="UDP2944" s="14"/>
      <c r="UDQ2944" s="14"/>
      <c r="UDR2944" s="14"/>
      <c r="UDS2944" s="14"/>
      <c r="UDT2944" s="14"/>
      <c r="UDU2944" s="14"/>
      <c r="UDV2944" s="14"/>
      <c r="UDW2944" s="14"/>
      <c r="UDX2944" s="14"/>
      <c r="UDY2944" s="14"/>
      <c r="UDZ2944" s="14"/>
      <c r="UEA2944" s="14"/>
      <c r="UEB2944" s="14"/>
      <c r="UEC2944" s="14"/>
      <c r="UED2944" s="14"/>
      <c r="UEE2944" s="14"/>
      <c r="UEF2944" s="14"/>
      <c r="UEG2944" s="14"/>
      <c r="UEH2944" s="14"/>
      <c r="UEI2944" s="14"/>
      <c r="UEJ2944" s="14"/>
      <c r="UEK2944" s="14"/>
      <c r="UEL2944" s="14"/>
      <c r="UEM2944" s="14"/>
      <c r="UEN2944" s="14"/>
      <c r="UEO2944" s="14"/>
      <c r="UEP2944" s="14"/>
      <c r="UEQ2944" s="14"/>
      <c r="UER2944" s="14"/>
      <c r="UES2944" s="14"/>
      <c r="UET2944" s="14"/>
      <c r="UEU2944" s="14"/>
      <c r="UEV2944" s="14"/>
      <c r="UEW2944" s="14"/>
      <c r="UEX2944" s="14"/>
      <c r="UEY2944" s="14"/>
      <c r="UEZ2944" s="14"/>
      <c r="UFA2944" s="14"/>
      <c r="UFB2944" s="14"/>
      <c r="UFC2944" s="14"/>
      <c r="UFD2944" s="14"/>
      <c r="UFE2944" s="14"/>
      <c r="UFF2944" s="14"/>
      <c r="UFG2944" s="14"/>
      <c r="UFH2944" s="14"/>
      <c r="UFI2944" s="14"/>
      <c r="UFJ2944" s="14"/>
      <c r="UFK2944" s="14"/>
      <c r="UFL2944" s="14"/>
      <c r="UFM2944" s="14"/>
      <c r="UFN2944" s="14"/>
      <c r="UFO2944" s="14"/>
      <c r="UFP2944" s="14"/>
      <c r="UFQ2944" s="14"/>
      <c r="UFR2944" s="14"/>
      <c r="UFS2944" s="14"/>
      <c r="UFT2944" s="14"/>
      <c r="UFU2944" s="14"/>
      <c r="UFV2944" s="14"/>
      <c r="UFW2944" s="14"/>
      <c r="UFX2944" s="14"/>
      <c r="UFY2944" s="14"/>
      <c r="UFZ2944" s="14"/>
      <c r="UGA2944" s="14"/>
      <c r="UGB2944" s="14"/>
      <c r="UGC2944" s="14"/>
      <c r="UGD2944" s="14"/>
      <c r="UGE2944" s="14"/>
      <c r="UGF2944" s="14"/>
      <c r="UGG2944" s="14"/>
      <c r="UGH2944" s="14"/>
      <c r="UGI2944" s="14"/>
      <c r="UGJ2944" s="14"/>
      <c r="UGK2944" s="14"/>
      <c r="UGL2944" s="14"/>
      <c r="UGM2944" s="14"/>
      <c r="UGN2944" s="14"/>
      <c r="UGO2944" s="14"/>
      <c r="UGP2944" s="14"/>
      <c r="UGQ2944" s="14"/>
      <c r="UGR2944" s="14"/>
      <c r="UGS2944" s="14"/>
      <c r="UGT2944" s="14"/>
      <c r="UGU2944" s="14"/>
      <c r="UGV2944" s="14"/>
      <c r="UGW2944" s="14"/>
      <c r="UGX2944" s="14"/>
      <c r="UGY2944" s="14"/>
      <c r="UGZ2944" s="14"/>
      <c r="UHA2944" s="14"/>
      <c r="UHB2944" s="14"/>
      <c r="UHC2944" s="14"/>
      <c r="UHD2944" s="14"/>
      <c r="UHE2944" s="14"/>
      <c r="UHF2944" s="14"/>
      <c r="UHG2944" s="14"/>
      <c r="UHH2944" s="14"/>
      <c r="UHI2944" s="14"/>
      <c r="UHJ2944" s="14"/>
      <c r="UHK2944" s="14"/>
      <c r="UHL2944" s="14"/>
      <c r="UHM2944" s="14"/>
      <c r="UHN2944" s="14"/>
      <c r="UHO2944" s="14"/>
      <c r="UHP2944" s="14"/>
      <c r="UHQ2944" s="14"/>
      <c r="UHR2944" s="14"/>
      <c r="UHS2944" s="14"/>
      <c r="UHT2944" s="14"/>
      <c r="UHU2944" s="14"/>
      <c r="UHV2944" s="14"/>
      <c r="UHW2944" s="14"/>
      <c r="UHX2944" s="14"/>
      <c r="UHY2944" s="14"/>
      <c r="UHZ2944" s="14"/>
      <c r="UIA2944" s="14"/>
      <c r="UIB2944" s="14"/>
      <c r="UIC2944" s="14"/>
      <c r="UID2944" s="14"/>
      <c r="UIE2944" s="14"/>
      <c r="UIF2944" s="14"/>
      <c r="UIG2944" s="14"/>
      <c r="UIH2944" s="14"/>
      <c r="UII2944" s="14"/>
      <c r="UIJ2944" s="14"/>
      <c r="UIK2944" s="14"/>
      <c r="UIL2944" s="14"/>
      <c r="UIM2944" s="14"/>
      <c r="UIN2944" s="14"/>
      <c r="UIO2944" s="14"/>
      <c r="UIP2944" s="14"/>
      <c r="UIQ2944" s="14"/>
      <c r="UIR2944" s="14"/>
      <c r="UIS2944" s="14"/>
      <c r="UIT2944" s="14"/>
      <c r="UIU2944" s="14"/>
      <c r="UIV2944" s="14"/>
      <c r="UIW2944" s="14"/>
      <c r="UIX2944" s="14"/>
      <c r="UIY2944" s="14"/>
      <c r="UIZ2944" s="14"/>
      <c r="UJA2944" s="14"/>
      <c r="UJB2944" s="14"/>
      <c r="UJC2944" s="14"/>
      <c r="UJD2944" s="14"/>
      <c r="UJE2944" s="14"/>
      <c r="UJF2944" s="14"/>
      <c r="UJG2944" s="14"/>
      <c r="UJH2944" s="14"/>
      <c r="UJI2944" s="14"/>
      <c r="UJJ2944" s="14"/>
      <c r="UJK2944" s="14"/>
      <c r="UJL2944" s="14"/>
      <c r="UJM2944" s="14"/>
      <c r="UJN2944" s="14"/>
      <c r="UJO2944" s="14"/>
      <c r="UJP2944" s="14"/>
      <c r="UJQ2944" s="14"/>
      <c r="UJR2944" s="14"/>
      <c r="UJS2944" s="14"/>
      <c r="UJT2944" s="14"/>
      <c r="UJU2944" s="14"/>
      <c r="UJV2944" s="14"/>
      <c r="UJW2944" s="14"/>
      <c r="UJX2944" s="14"/>
      <c r="UJY2944" s="14"/>
      <c r="UJZ2944" s="14"/>
      <c r="UKA2944" s="14"/>
      <c r="UKB2944" s="14"/>
      <c r="UKC2944" s="14"/>
      <c r="UKD2944" s="14"/>
      <c r="UKE2944" s="14"/>
      <c r="UKF2944" s="14"/>
      <c r="UKG2944" s="14"/>
      <c r="UKH2944" s="14"/>
      <c r="UKI2944" s="14"/>
      <c r="UKJ2944" s="14"/>
      <c r="UKK2944" s="14"/>
      <c r="UKL2944" s="14"/>
      <c r="UKM2944" s="14"/>
      <c r="UKN2944" s="14"/>
      <c r="UKO2944" s="14"/>
      <c r="UKP2944" s="14"/>
      <c r="UKQ2944" s="14"/>
      <c r="UKR2944" s="14"/>
      <c r="UKS2944" s="14"/>
      <c r="UKT2944" s="14"/>
      <c r="UKU2944" s="14"/>
      <c r="UKV2944" s="14"/>
      <c r="UKW2944" s="14"/>
      <c r="UKX2944" s="14"/>
      <c r="UKY2944" s="14"/>
      <c r="UKZ2944" s="14"/>
      <c r="ULA2944" s="14"/>
      <c r="ULB2944" s="14"/>
      <c r="ULC2944" s="14"/>
      <c r="ULD2944" s="14"/>
      <c r="ULE2944" s="14"/>
      <c r="ULF2944" s="14"/>
      <c r="ULG2944" s="14"/>
      <c r="ULH2944" s="14"/>
      <c r="ULI2944" s="14"/>
      <c r="ULJ2944" s="14"/>
      <c r="ULK2944" s="14"/>
      <c r="ULL2944" s="14"/>
      <c r="ULM2944" s="14"/>
      <c r="ULN2944" s="14"/>
      <c r="ULO2944" s="14"/>
      <c r="ULP2944" s="14"/>
      <c r="ULQ2944" s="14"/>
      <c r="ULR2944" s="14"/>
      <c r="ULS2944" s="14"/>
      <c r="ULT2944" s="14"/>
      <c r="ULU2944" s="14"/>
      <c r="ULV2944" s="14"/>
      <c r="ULW2944" s="14"/>
      <c r="ULX2944" s="14"/>
      <c r="ULY2944" s="14"/>
      <c r="ULZ2944" s="14"/>
      <c r="UMA2944" s="14"/>
      <c r="UMB2944" s="14"/>
      <c r="UMC2944" s="14"/>
      <c r="UMD2944" s="14"/>
      <c r="UME2944" s="14"/>
      <c r="UMF2944" s="14"/>
      <c r="UMG2944" s="14"/>
      <c r="UMH2944" s="14"/>
      <c r="UMI2944" s="14"/>
      <c r="UMJ2944" s="14"/>
      <c r="UMK2944" s="14"/>
      <c r="UML2944" s="14"/>
      <c r="UMM2944" s="14"/>
      <c r="UMN2944" s="14"/>
      <c r="UMO2944" s="14"/>
      <c r="UMP2944" s="14"/>
      <c r="UMQ2944" s="14"/>
      <c r="UMR2944" s="14"/>
      <c r="UMS2944" s="14"/>
      <c r="UMT2944" s="14"/>
      <c r="UMU2944" s="14"/>
      <c r="UMV2944" s="14"/>
      <c r="UMW2944" s="14"/>
      <c r="UMX2944" s="14"/>
      <c r="UMY2944" s="14"/>
      <c r="UMZ2944" s="14"/>
      <c r="UNA2944" s="14"/>
      <c r="UNB2944" s="14"/>
      <c r="UNC2944" s="14"/>
      <c r="UND2944" s="14"/>
      <c r="UNE2944" s="14"/>
      <c r="UNF2944" s="14"/>
      <c r="UNG2944" s="14"/>
      <c r="UNH2944" s="14"/>
      <c r="UNI2944" s="14"/>
      <c r="UNJ2944" s="14"/>
      <c r="UNK2944" s="14"/>
      <c r="UNL2944" s="14"/>
      <c r="UNM2944" s="14"/>
      <c r="UNN2944" s="14"/>
      <c r="UNO2944" s="14"/>
      <c r="UNP2944" s="14"/>
      <c r="UNQ2944" s="14"/>
      <c r="UNR2944" s="14"/>
      <c r="UNS2944" s="14"/>
      <c r="UNT2944" s="14"/>
      <c r="UNU2944" s="14"/>
      <c r="UNV2944" s="14"/>
      <c r="UNW2944" s="14"/>
      <c r="UNX2944" s="14"/>
      <c r="UNY2944" s="14"/>
      <c r="UNZ2944" s="14"/>
      <c r="UOA2944" s="14"/>
      <c r="UOB2944" s="14"/>
      <c r="UOC2944" s="14"/>
      <c r="UOD2944" s="14"/>
      <c r="UOE2944" s="14"/>
      <c r="UOF2944" s="14"/>
      <c r="UOG2944" s="14"/>
      <c r="UOH2944" s="14"/>
      <c r="UOI2944" s="14"/>
      <c r="UOJ2944" s="14"/>
      <c r="UOK2944" s="14"/>
      <c r="UOL2944" s="14"/>
      <c r="UOM2944" s="14"/>
      <c r="UON2944" s="14"/>
      <c r="UOO2944" s="14"/>
      <c r="UOP2944" s="14"/>
      <c r="UOQ2944" s="14"/>
      <c r="UOR2944" s="14"/>
      <c r="UOS2944" s="14"/>
      <c r="UOT2944" s="14"/>
      <c r="UOU2944" s="14"/>
      <c r="UOV2944" s="14"/>
      <c r="UOW2944" s="14"/>
      <c r="UOX2944" s="14"/>
      <c r="UOY2944" s="14"/>
      <c r="UOZ2944" s="14"/>
      <c r="UPA2944" s="14"/>
      <c r="UPB2944" s="14"/>
      <c r="UPC2944" s="14"/>
      <c r="UPD2944" s="14"/>
      <c r="UPE2944" s="14"/>
      <c r="UPF2944" s="14"/>
      <c r="UPG2944" s="14"/>
      <c r="UPH2944" s="14"/>
      <c r="UPI2944" s="14"/>
      <c r="UPJ2944" s="14"/>
      <c r="UPK2944" s="14"/>
      <c r="UPL2944" s="14"/>
      <c r="UPM2944" s="14"/>
      <c r="UPN2944" s="14"/>
      <c r="UPO2944" s="14"/>
      <c r="UPP2944" s="14"/>
      <c r="UPQ2944" s="14"/>
      <c r="UPR2944" s="14"/>
      <c r="UPS2944" s="14"/>
      <c r="UPT2944" s="14"/>
      <c r="UPU2944" s="14"/>
      <c r="UPV2944" s="14"/>
      <c r="UPW2944" s="14"/>
      <c r="UPX2944" s="14"/>
      <c r="UPY2944" s="14"/>
      <c r="UPZ2944" s="14"/>
      <c r="UQA2944" s="14"/>
      <c r="UQB2944" s="14"/>
      <c r="UQC2944" s="14"/>
      <c r="UQD2944" s="14"/>
      <c r="UQE2944" s="14"/>
      <c r="UQF2944" s="14"/>
      <c r="UQG2944" s="14"/>
      <c r="UQH2944" s="14"/>
      <c r="UQI2944" s="14"/>
      <c r="UQJ2944" s="14"/>
      <c r="UQK2944" s="14"/>
      <c r="UQL2944" s="14"/>
      <c r="UQM2944" s="14"/>
      <c r="UQN2944" s="14"/>
      <c r="UQO2944" s="14"/>
      <c r="UQP2944" s="14"/>
      <c r="UQQ2944" s="14"/>
      <c r="UQR2944" s="14"/>
      <c r="UQS2944" s="14"/>
      <c r="UQT2944" s="14"/>
      <c r="UQU2944" s="14"/>
      <c r="UQV2944" s="14"/>
      <c r="UQW2944" s="14"/>
      <c r="UQX2944" s="14"/>
      <c r="UQY2944" s="14"/>
      <c r="UQZ2944" s="14"/>
      <c r="URA2944" s="14"/>
      <c r="URB2944" s="14"/>
      <c r="URC2944" s="14"/>
      <c r="URD2944" s="14"/>
      <c r="URE2944" s="14"/>
      <c r="URF2944" s="14"/>
      <c r="URG2944" s="14"/>
      <c r="URH2944" s="14"/>
      <c r="URI2944" s="14"/>
      <c r="URJ2944" s="14"/>
      <c r="URK2944" s="14"/>
      <c r="URL2944" s="14"/>
      <c r="URM2944" s="14"/>
      <c r="URN2944" s="14"/>
      <c r="URO2944" s="14"/>
      <c r="URP2944" s="14"/>
      <c r="URQ2944" s="14"/>
      <c r="URR2944" s="14"/>
      <c r="URS2944" s="14"/>
      <c r="URT2944" s="14"/>
      <c r="URU2944" s="14"/>
      <c r="URV2944" s="14"/>
      <c r="URW2944" s="14"/>
      <c r="URX2944" s="14"/>
      <c r="URY2944" s="14"/>
      <c r="URZ2944" s="14"/>
      <c r="USA2944" s="14"/>
      <c r="USB2944" s="14"/>
      <c r="USC2944" s="14"/>
      <c r="USD2944" s="14"/>
      <c r="USE2944" s="14"/>
      <c r="USF2944" s="14"/>
      <c r="USG2944" s="14"/>
      <c r="USH2944" s="14"/>
      <c r="USI2944" s="14"/>
      <c r="USJ2944" s="14"/>
      <c r="USK2944" s="14"/>
      <c r="USL2944" s="14"/>
      <c r="USM2944" s="14"/>
      <c r="USN2944" s="14"/>
      <c r="USO2944" s="14"/>
      <c r="USP2944" s="14"/>
      <c r="USQ2944" s="14"/>
      <c r="USR2944" s="14"/>
      <c r="USS2944" s="14"/>
      <c r="UST2944" s="14"/>
      <c r="USU2944" s="14"/>
      <c r="USV2944" s="14"/>
      <c r="USW2944" s="14"/>
      <c r="USX2944" s="14"/>
      <c r="USY2944" s="14"/>
      <c r="USZ2944" s="14"/>
      <c r="UTA2944" s="14"/>
      <c r="UTB2944" s="14"/>
      <c r="UTC2944" s="14"/>
      <c r="UTD2944" s="14"/>
      <c r="UTE2944" s="14"/>
      <c r="UTF2944" s="14"/>
      <c r="UTG2944" s="14"/>
      <c r="UTH2944" s="14"/>
      <c r="UTI2944" s="14"/>
      <c r="UTJ2944" s="14"/>
      <c r="UTK2944" s="14"/>
      <c r="UTL2944" s="14"/>
      <c r="UTM2944" s="14"/>
      <c r="UTN2944" s="14"/>
      <c r="UTO2944" s="14"/>
      <c r="UTP2944" s="14"/>
      <c r="UTQ2944" s="14"/>
      <c r="UTR2944" s="14"/>
      <c r="UTS2944" s="14"/>
      <c r="UTT2944" s="14"/>
      <c r="UTU2944" s="14"/>
      <c r="UTV2944" s="14"/>
      <c r="UTW2944" s="14"/>
      <c r="UTX2944" s="14"/>
      <c r="UTY2944" s="14"/>
      <c r="UTZ2944" s="14"/>
      <c r="UUA2944" s="14"/>
      <c r="UUB2944" s="14"/>
      <c r="UUC2944" s="14"/>
      <c r="UUD2944" s="14"/>
      <c r="UUE2944" s="14"/>
      <c r="UUF2944" s="14"/>
      <c r="UUG2944" s="14"/>
      <c r="UUH2944" s="14"/>
      <c r="UUI2944" s="14"/>
      <c r="UUJ2944" s="14"/>
      <c r="UUK2944" s="14"/>
      <c r="UUL2944" s="14"/>
      <c r="UUM2944" s="14"/>
      <c r="UUN2944" s="14"/>
      <c r="UUO2944" s="14"/>
      <c r="UUP2944" s="14"/>
      <c r="UUQ2944" s="14"/>
      <c r="UUR2944" s="14"/>
      <c r="UUS2944" s="14"/>
      <c r="UUT2944" s="14"/>
      <c r="UUU2944" s="14"/>
      <c r="UUV2944" s="14"/>
      <c r="UUW2944" s="14"/>
      <c r="UUX2944" s="14"/>
      <c r="UUY2944" s="14"/>
      <c r="UUZ2944" s="14"/>
      <c r="UVA2944" s="14"/>
      <c r="UVB2944" s="14"/>
      <c r="UVC2944" s="14"/>
      <c r="UVD2944" s="14"/>
      <c r="UVE2944" s="14"/>
      <c r="UVF2944" s="14"/>
      <c r="UVG2944" s="14"/>
      <c r="UVH2944" s="14"/>
      <c r="UVI2944" s="14"/>
      <c r="UVJ2944" s="14"/>
      <c r="UVK2944" s="14"/>
      <c r="UVL2944" s="14"/>
      <c r="UVM2944" s="14"/>
      <c r="UVN2944" s="14"/>
      <c r="UVO2944" s="14"/>
      <c r="UVP2944" s="14"/>
      <c r="UVQ2944" s="14"/>
      <c r="UVR2944" s="14"/>
      <c r="UVS2944" s="14"/>
      <c r="UVT2944" s="14"/>
      <c r="UVU2944" s="14"/>
      <c r="UVV2944" s="14"/>
      <c r="UVW2944" s="14"/>
      <c r="UVX2944" s="14"/>
      <c r="UVY2944" s="14"/>
      <c r="UVZ2944" s="14"/>
      <c r="UWA2944" s="14"/>
      <c r="UWB2944" s="14"/>
      <c r="UWC2944" s="14"/>
      <c r="UWD2944" s="14"/>
      <c r="UWE2944" s="14"/>
      <c r="UWF2944" s="14"/>
      <c r="UWG2944" s="14"/>
      <c r="UWH2944" s="14"/>
      <c r="UWI2944" s="14"/>
      <c r="UWJ2944" s="14"/>
      <c r="UWK2944" s="14"/>
      <c r="UWL2944" s="14"/>
      <c r="UWM2944" s="14"/>
      <c r="UWN2944" s="14"/>
      <c r="UWO2944" s="14"/>
      <c r="UWP2944" s="14"/>
      <c r="UWQ2944" s="14"/>
      <c r="UWR2944" s="14"/>
      <c r="UWS2944" s="14"/>
      <c r="UWT2944" s="14"/>
      <c r="UWU2944" s="14"/>
      <c r="UWV2944" s="14"/>
      <c r="UWW2944" s="14"/>
      <c r="UWX2944" s="14"/>
      <c r="UWY2944" s="14"/>
      <c r="UWZ2944" s="14"/>
      <c r="UXA2944" s="14"/>
      <c r="UXB2944" s="14"/>
      <c r="UXC2944" s="14"/>
      <c r="UXD2944" s="14"/>
      <c r="UXE2944" s="14"/>
      <c r="UXF2944" s="14"/>
      <c r="UXG2944" s="14"/>
      <c r="UXH2944" s="14"/>
      <c r="UXI2944" s="14"/>
      <c r="UXJ2944" s="14"/>
      <c r="UXK2944" s="14"/>
      <c r="UXL2944" s="14"/>
      <c r="UXM2944" s="14"/>
      <c r="UXN2944" s="14"/>
      <c r="UXO2944" s="14"/>
      <c r="UXP2944" s="14"/>
      <c r="UXQ2944" s="14"/>
      <c r="UXR2944" s="14"/>
      <c r="UXS2944" s="14"/>
      <c r="UXT2944" s="14"/>
      <c r="UXU2944" s="14"/>
      <c r="UXV2944" s="14"/>
      <c r="UXW2944" s="14"/>
      <c r="UXX2944" s="14"/>
      <c r="UXY2944" s="14"/>
      <c r="UXZ2944" s="14"/>
      <c r="UYA2944" s="14"/>
      <c r="UYB2944" s="14"/>
      <c r="UYC2944" s="14"/>
      <c r="UYD2944" s="14"/>
      <c r="UYE2944" s="14"/>
      <c r="UYF2944" s="14"/>
      <c r="UYG2944" s="14"/>
      <c r="UYH2944" s="14"/>
      <c r="UYI2944" s="14"/>
      <c r="UYJ2944" s="14"/>
      <c r="UYK2944" s="14"/>
      <c r="UYL2944" s="14"/>
      <c r="UYM2944" s="14"/>
      <c r="UYN2944" s="14"/>
      <c r="UYO2944" s="14"/>
      <c r="UYP2944" s="14"/>
      <c r="UYQ2944" s="14"/>
      <c r="UYR2944" s="14"/>
      <c r="UYS2944" s="14"/>
      <c r="UYT2944" s="14"/>
      <c r="UYU2944" s="14"/>
      <c r="UYV2944" s="14"/>
      <c r="UYW2944" s="14"/>
      <c r="UYX2944" s="14"/>
      <c r="UYY2944" s="14"/>
      <c r="UYZ2944" s="14"/>
      <c r="UZA2944" s="14"/>
      <c r="UZB2944" s="14"/>
      <c r="UZC2944" s="14"/>
      <c r="UZD2944" s="14"/>
      <c r="UZE2944" s="14"/>
      <c r="UZF2944" s="14"/>
      <c r="UZG2944" s="14"/>
      <c r="UZH2944" s="14"/>
      <c r="UZI2944" s="14"/>
      <c r="UZJ2944" s="14"/>
      <c r="UZK2944" s="14"/>
      <c r="UZL2944" s="14"/>
      <c r="UZM2944" s="14"/>
      <c r="UZN2944" s="14"/>
      <c r="UZO2944" s="14"/>
      <c r="UZP2944" s="14"/>
      <c r="UZQ2944" s="14"/>
      <c r="UZR2944" s="14"/>
      <c r="UZS2944" s="14"/>
      <c r="UZT2944" s="14"/>
      <c r="UZU2944" s="14"/>
      <c r="UZV2944" s="14"/>
      <c r="UZW2944" s="14"/>
      <c r="UZX2944" s="14"/>
      <c r="UZY2944" s="14"/>
      <c r="UZZ2944" s="14"/>
      <c r="VAA2944" s="14"/>
      <c r="VAB2944" s="14"/>
      <c r="VAC2944" s="14"/>
      <c r="VAD2944" s="14"/>
      <c r="VAE2944" s="14"/>
      <c r="VAF2944" s="14"/>
      <c r="VAG2944" s="14"/>
      <c r="VAH2944" s="14"/>
      <c r="VAI2944" s="14"/>
      <c r="VAJ2944" s="14"/>
      <c r="VAK2944" s="14"/>
      <c r="VAL2944" s="14"/>
      <c r="VAM2944" s="14"/>
      <c r="VAN2944" s="14"/>
      <c r="VAO2944" s="14"/>
      <c r="VAP2944" s="14"/>
      <c r="VAQ2944" s="14"/>
      <c r="VAR2944" s="14"/>
      <c r="VAS2944" s="14"/>
      <c r="VAT2944" s="14"/>
      <c r="VAU2944" s="14"/>
      <c r="VAV2944" s="14"/>
      <c r="VAW2944" s="14"/>
      <c r="VAX2944" s="14"/>
      <c r="VAY2944" s="14"/>
      <c r="VAZ2944" s="14"/>
      <c r="VBA2944" s="14"/>
      <c r="VBB2944" s="14"/>
      <c r="VBC2944" s="14"/>
      <c r="VBD2944" s="14"/>
      <c r="VBE2944" s="14"/>
      <c r="VBF2944" s="14"/>
      <c r="VBG2944" s="14"/>
      <c r="VBH2944" s="14"/>
      <c r="VBI2944" s="14"/>
      <c r="VBJ2944" s="14"/>
      <c r="VBK2944" s="14"/>
      <c r="VBL2944" s="14"/>
      <c r="VBM2944" s="14"/>
      <c r="VBN2944" s="14"/>
      <c r="VBO2944" s="14"/>
      <c r="VBP2944" s="14"/>
      <c r="VBQ2944" s="14"/>
      <c r="VBR2944" s="14"/>
      <c r="VBS2944" s="14"/>
      <c r="VBT2944" s="14"/>
      <c r="VBU2944" s="14"/>
      <c r="VBV2944" s="14"/>
      <c r="VBW2944" s="14"/>
      <c r="VBX2944" s="14"/>
      <c r="VBY2944" s="14"/>
      <c r="VBZ2944" s="14"/>
      <c r="VCA2944" s="14"/>
      <c r="VCB2944" s="14"/>
      <c r="VCC2944" s="14"/>
      <c r="VCD2944" s="14"/>
      <c r="VCE2944" s="14"/>
      <c r="VCF2944" s="14"/>
      <c r="VCG2944" s="14"/>
      <c r="VCH2944" s="14"/>
      <c r="VCI2944" s="14"/>
      <c r="VCJ2944" s="14"/>
      <c r="VCK2944" s="14"/>
      <c r="VCL2944" s="14"/>
      <c r="VCM2944" s="14"/>
      <c r="VCN2944" s="14"/>
      <c r="VCO2944" s="14"/>
      <c r="VCP2944" s="14"/>
      <c r="VCQ2944" s="14"/>
      <c r="VCR2944" s="14"/>
      <c r="VCS2944" s="14"/>
      <c r="VCT2944" s="14"/>
      <c r="VCU2944" s="14"/>
      <c r="VCV2944" s="14"/>
      <c r="VCW2944" s="14"/>
      <c r="VCX2944" s="14"/>
      <c r="VCY2944" s="14"/>
      <c r="VCZ2944" s="14"/>
      <c r="VDA2944" s="14"/>
      <c r="VDB2944" s="14"/>
      <c r="VDC2944" s="14"/>
      <c r="VDD2944" s="14"/>
      <c r="VDE2944" s="14"/>
      <c r="VDF2944" s="14"/>
      <c r="VDG2944" s="14"/>
      <c r="VDH2944" s="14"/>
      <c r="VDI2944" s="14"/>
      <c r="VDJ2944" s="14"/>
      <c r="VDK2944" s="14"/>
      <c r="VDL2944" s="14"/>
      <c r="VDM2944" s="14"/>
      <c r="VDN2944" s="14"/>
      <c r="VDO2944" s="14"/>
      <c r="VDP2944" s="14"/>
      <c r="VDQ2944" s="14"/>
      <c r="VDR2944" s="14"/>
      <c r="VDS2944" s="14"/>
      <c r="VDT2944" s="14"/>
      <c r="VDU2944" s="14"/>
      <c r="VDV2944" s="14"/>
      <c r="VDW2944" s="14"/>
      <c r="VDX2944" s="14"/>
      <c r="VDY2944" s="14"/>
      <c r="VDZ2944" s="14"/>
      <c r="VEA2944" s="14"/>
      <c r="VEB2944" s="14"/>
      <c r="VEC2944" s="14"/>
      <c r="VED2944" s="14"/>
      <c r="VEE2944" s="14"/>
      <c r="VEF2944" s="14"/>
      <c r="VEG2944" s="14"/>
      <c r="VEH2944" s="14"/>
      <c r="VEI2944" s="14"/>
      <c r="VEJ2944" s="14"/>
      <c r="VEK2944" s="14"/>
      <c r="VEL2944" s="14"/>
      <c r="VEM2944" s="14"/>
      <c r="VEN2944" s="14"/>
      <c r="VEO2944" s="14"/>
      <c r="VEP2944" s="14"/>
      <c r="VEQ2944" s="14"/>
      <c r="VER2944" s="14"/>
      <c r="VES2944" s="14"/>
      <c r="VET2944" s="14"/>
      <c r="VEU2944" s="14"/>
      <c r="VEV2944" s="14"/>
      <c r="VEW2944" s="14"/>
      <c r="VEX2944" s="14"/>
      <c r="VEY2944" s="14"/>
      <c r="VEZ2944" s="14"/>
      <c r="VFA2944" s="14"/>
      <c r="VFB2944" s="14"/>
      <c r="VFC2944" s="14"/>
      <c r="VFD2944" s="14"/>
      <c r="VFE2944" s="14"/>
      <c r="VFF2944" s="14"/>
      <c r="VFG2944" s="14"/>
      <c r="VFH2944" s="14"/>
      <c r="VFI2944" s="14"/>
      <c r="VFJ2944" s="14"/>
      <c r="VFK2944" s="14"/>
      <c r="VFL2944" s="14"/>
      <c r="VFM2944" s="14"/>
      <c r="VFN2944" s="14"/>
      <c r="VFO2944" s="14"/>
      <c r="VFP2944" s="14"/>
      <c r="VFQ2944" s="14"/>
      <c r="VFR2944" s="14"/>
      <c r="VFS2944" s="14"/>
      <c r="VFT2944" s="14"/>
      <c r="VFU2944" s="14"/>
      <c r="VFV2944" s="14"/>
      <c r="VFW2944" s="14"/>
      <c r="VFX2944" s="14"/>
      <c r="VFY2944" s="14"/>
      <c r="VFZ2944" s="14"/>
      <c r="VGA2944" s="14"/>
      <c r="VGB2944" s="14"/>
      <c r="VGC2944" s="14"/>
      <c r="VGD2944" s="14"/>
      <c r="VGE2944" s="14"/>
      <c r="VGF2944" s="14"/>
      <c r="VGG2944" s="14"/>
      <c r="VGH2944" s="14"/>
      <c r="VGI2944" s="14"/>
      <c r="VGJ2944" s="14"/>
      <c r="VGK2944" s="14"/>
      <c r="VGL2944" s="14"/>
      <c r="VGM2944" s="14"/>
      <c r="VGN2944" s="14"/>
      <c r="VGO2944" s="14"/>
      <c r="VGP2944" s="14"/>
      <c r="VGQ2944" s="14"/>
      <c r="VGR2944" s="14"/>
      <c r="VGS2944" s="14"/>
      <c r="VGT2944" s="14"/>
      <c r="VGU2944" s="14"/>
      <c r="VGV2944" s="14"/>
      <c r="VGW2944" s="14"/>
      <c r="VGX2944" s="14"/>
      <c r="VGY2944" s="14"/>
      <c r="VGZ2944" s="14"/>
      <c r="VHA2944" s="14"/>
      <c r="VHB2944" s="14"/>
      <c r="VHC2944" s="14"/>
      <c r="VHD2944" s="14"/>
      <c r="VHE2944" s="14"/>
      <c r="VHF2944" s="14"/>
      <c r="VHG2944" s="14"/>
      <c r="VHH2944" s="14"/>
      <c r="VHI2944" s="14"/>
      <c r="VHJ2944" s="14"/>
      <c r="VHK2944" s="14"/>
      <c r="VHL2944" s="14"/>
      <c r="VHM2944" s="14"/>
      <c r="VHN2944" s="14"/>
      <c r="VHO2944" s="14"/>
      <c r="VHP2944" s="14"/>
      <c r="VHQ2944" s="14"/>
      <c r="VHR2944" s="14"/>
      <c r="VHS2944" s="14"/>
      <c r="VHT2944" s="14"/>
      <c r="VHU2944" s="14"/>
      <c r="VHV2944" s="14"/>
      <c r="VHW2944" s="14"/>
      <c r="VHX2944" s="14"/>
      <c r="VHY2944" s="14"/>
      <c r="VHZ2944" s="14"/>
      <c r="VIA2944" s="14"/>
      <c r="VIB2944" s="14"/>
      <c r="VIC2944" s="14"/>
      <c r="VID2944" s="14"/>
      <c r="VIE2944" s="14"/>
      <c r="VIF2944" s="14"/>
      <c r="VIG2944" s="14"/>
      <c r="VIH2944" s="14"/>
      <c r="VII2944" s="14"/>
      <c r="VIJ2944" s="14"/>
      <c r="VIK2944" s="14"/>
      <c r="VIL2944" s="14"/>
      <c r="VIM2944" s="14"/>
      <c r="VIN2944" s="14"/>
      <c r="VIO2944" s="14"/>
      <c r="VIP2944" s="14"/>
      <c r="VIQ2944" s="14"/>
      <c r="VIR2944" s="14"/>
      <c r="VIS2944" s="14"/>
      <c r="VIT2944" s="14"/>
      <c r="VIU2944" s="14"/>
      <c r="VIV2944" s="14"/>
      <c r="VIW2944" s="14"/>
      <c r="VIX2944" s="14"/>
      <c r="VIY2944" s="14"/>
      <c r="VIZ2944" s="14"/>
      <c r="VJA2944" s="14"/>
      <c r="VJB2944" s="14"/>
      <c r="VJC2944" s="14"/>
      <c r="VJD2944" s="14"/>
      <c r="VJE2944" s="14"/>
      <c r="VJF2944" s="14"/>
      <c r="VJG2944" s="14"/>
      <c r="VJH2944" s="14"/>
      <c r="VJI2944" s="14"/>
      <c r="VJJ2944" s="14"/>
      <c r="VJK2944" s="14"/>
      <c r="VJL2944" s="14"/>
      <c r="VJM2944" s="14"/>
      <c r="VJN2944" s="14"/>
      <c r="VJO2944" s="14"/>
      <c r="VJP2944" s="14"/>
      <c r="VJQ2944" s="14"/>
      <c r="VJR2944" s="14"/>
      <c r="VJS2944" s="14"/>
      <c r="VJT2944" s="14"/>
      <c r="VJU2944" s="14"/>
      <c r="VJV2944" s="14"/>
      <c r="VJW2944" s="14"/>
      <c r="VJX2944" s="14"/>
      <c r="VJY2944" s="14"/>
      <c r="VJZ2944" s="14"/>
      <c r="VKA2944" s="14"/>
      <c r="VKB2944" s="14"/>
      <c r="VKC2944" s="14"/>
      <c r="VKD2944" s="14"/>
      <c r="VKE2944" s="14"/>
      <c r="VKF2944" s="14"/>
      <c r="VKG2944" s="14"/>
      <c r="VKH2944" s="14"/>
      <c r="VKI2944" s="14"/>
      <c r="VKJ2944" s="14"/>
      <c r="VKK2944" s="14"/>
      <c r="VKL2944" s="14"/>
      <c r="VKM2944" s="14"/>
      <c r="VKN2944" s="14"/>
      <c r="VKO2944" s="14"/>
      <c r="VKP2944" s="14"/>
      <c r="VKQ2944" s="14"/>
      <c r="VKR2944" s="14"/>
      <c r="VKS2944" s="14"/>
      <c r="VKT2944" s="14"/>
      <c r="VKU2944" s="14"/>
      <c r="VKV2944" s="14"/>
      <c r="VKW2944" s="14"/>
      <c r="VKX2944" s="14"/>
      <c r="VKY2944" s="14"/>
      <c r="VKZ2944" s="14"/>
      <c r="VLA2944" s="14"/>
      <c r="VLB2944" s="14"/>
      <c r="VLC2944" s="14"/>
      <c r="VLD2944" s="14"/>
      <c r="VLE2944" s="14"/>
      <c r="VLF2944" s="14"/>
      <c r="VLG2944" s="14"/>
      <c r="VLH2944" s="14"/>
      <c r="VLI2944" s="14"/>
      <c r="VLJ2944" s="14"/>
      <c r="VLK2944" s="14"/>
      <c r="VLL2944" s="14"/>
      <c r="VLM2944" s="14"/>
      <c r="VLN2944" s="14"/>
      <c r="VLO2944" s="14"/>
      <c r="VLP2944" s="14"/>
      <c r="VLQ2944" s="14"/>
      <c r="VLR2944" s="14"/>
      <c r="VLS2944" s="14"/>
      <c r="VLT2944" s="14"/>
      <c r="VLU2944" s="14"/>
      <c r="VLV2944" s="14"/>
      <c r="VLW2944" s="14"/>
      <c r="VLX2944" s="14"/>
      <c r="VLY2944" s="14"/>
      <c r="VLZ2944" s="14"/>
      <c r="VMA2944" s="14"/>
      <c r="VMB2944" s="14"/>
      <c r="VMC2944" s="14"/>
      <c r="VMD2944" s="14"/>
      <c r="VME2944" s="14"/>
      <c r="VMF2944" s="14"/>
      <c r="VMG2944" s="14"/>
      <c r="VMH2944" s="14"/>
      <c r="VMI2944" s="14"/>
      <c r="VMJ2944" s="14"/>
      <c r="VMK2944" s="14"/>
      <c r="VML2944" s="14"/>
      <c r="VMM2944" s="14"/>
      <c r="VMN2944" s="14"/>
      <c r="VMO2944" s="14"/>
      <c r="VMP2944" s="14"/>
      <c r="VMQ2944" s="14"/>
      <c r="VMR2944" s="14"/>
      <c r="VMS2944" s="14"/>
      <c r="VMT2944" s="14"/>
      <c r="VMU2944" s="14"/>
      <c r="VMV2944" s="14"/>
      <c r="VMW2944" s="14"/>
      <c r="VMX2944" s="14"/>
      <c r="VMY2944" s="14"/>
      <c r="VMZ2944" s="14"/>
      <c r="VNA2944" s="14"/>
      <c r="VNB2944" s="14"/>
      <c r="VNC2944" s="14"/>
      <c r="VND2944" s="14"/>
      <c r="VNE2944" s="14"/>
      <c r="VNF2944" s="14"/>
      <c r="VNG2944" s="14"/>
      <c r="VNH2944" s="14"/>
      <c r="VNI2944" s="14"/>
      <c r="VNJ2944" s="14"/>
      <c r="VNK2944" s="14"/>
      <c r="VNL2944" s="14"/>
      <c r="VNM2944" s="14"/>
      <c r="VNN2944" s="14"/>
      <c r="VNO2944" s="14"/>
      <c r="VNP2944" s="14"/>
      <c r="VNQ2944" s="14"/>
      <c r="VNR2944" s="14"/>
      <c r="VNS2944" s="14"/>
      <c r="VNT2944" s="14"/>
      <c r="VNU2944" s="14"/>
      <c r="VNV2944" s="14"/>
      <c r="VNW2944" s="14"/>
      <c r="VNX2944" s="14"/>
      <c r="VNY2944" s="14"/>
      <c r="VNZ2944" s="14"/>
      <c r="VOA2944" s="14"/>
      <c r="VOB2944" s="14"/>
      <c r="VOC2944" s="14"/>
      <c r="VOD2944" s="14"/>
      <c r="VOE2944" s="14"/>
      <c r="VOF2944" s="14"/>
      <c r="VOG2944" s="14"/>
      <c r="VOH2944" s="14"/>
      <c r="VOI2944" s="14"/>
      <c r="VOJ2944" s="14"/>
      <c r="VOK2944" s="14"/>
      <c r="VOL2944" s="14"/>
      <c r="VOM2944" s="14"/>
      <c r="VON2944" s="14"/>
      <c r="VOO2944" s="14"/>
      <c r="VOP2944" s="14"/>
      <c r="VOQ2944" s="14"/>
      <c r="VOR2944" s="14"/>
      <c r="VOS2944" s="14"/>
      <c r="VOT2944" s="14"/>
      <c r="VOU2944" s="14"/>
      <c r="VOV2944" s="14"/>
      <c r="VOW2944" s="14"/>
      <c r="VOX2944" s="14"/>
      <c r="VOY2944" s="14"/>
      <c r="VOZ2944" s="14"/>
      <c r="VPA2944" s="14"/>
      <c r="VPB2944" s="14"/>
      <c r="VPC2944" s="14"/>
      <c r="VPD2944" s="14"/>
      <c r="VPE2944" s="14"/>
      <c r="VPF2944" s="14"/>
      <c r="VPG2944" s="14"/>
      <c r="VPH2944" s="14"/>
      <c r="VPI2944" s="14"/>
      <c r="VPJ2944" s="14"/>
      <c r="VPK2944" s="14"/>
      <c r="VPL2944" s="14"/>
      <c r="VPM2944" s="14"/>
      <c r="VPN2944" s="14"/>
      <c r="VPO2944" s="14"/>
      <c r="VPP2944" s="14"/>
      <c r="VPQ2944" s="14"/>
      <c r="VPR2944" s="14"/>
      <c r="VPS2944" s="14"/>
      <c r="VPT2944" s="14"/>
      <c r="VPU2944" s="14"/>
      <c r="VPV2944" s="14"/>
      <c r="VPW2944" s="14"/>
      <c r="VPX2944" s="14"/>
      <c r="VPY2944" s="14"/>
      <c r="VPZ2944" s="14"/>
      <c r="VQA2944" s="14"/>
      <c r="VQB2944" s="14"/>
      <c r="VQC2944" s="14"/>
      <c r="VQD2944" s="14"/>
      <c r="VQE2944" s="14"/>
      <c r="VQF2944" s="14"/>
      <c r="VQG2944" s="14"/>
      <c r="VQH2944" s="14"/>
      <c r="VQI2944" s="14"/>
      <c r="VQJ2944" s="14"/>
      <c r="VQK2944" s="14"/>
      <c r="VQL2944" s="14"/>
      <c r="VQM2944" s="14"/>
      <c r="VQN2944" s="14"/>
      <c r="VQO2944" s="14"/>
      <c r="VQP2944" s="14"/>
      <c r="VQQ2944" s="14"/>
      <c r="VQR2944" s="14"/>
      <c r="VQS2944" s="14"/>
      <c r="VQT2944" s="14"/>
      <c r="VQU2944" s="14"/>
      <c r="VQV2944" s="14"/>
      <c r="VQW2944" s="14"/>
      <c r="VQX2944" s="14"/>
      <c r="VQY2944" s="14"/>
      <c r="VQZ2944" s="14"/>
      <c r="VRA2944" s="14"/>
      <c r="VRB2944" s="14"/>
      <c r="VRC2944" s="14"/>
      <c r="VRD2944" s="14"/>
      <c r="VRE2944" s="14"/>
      <c r="VRF2944" s="14"/>
      <c r="VRG2944" s="14"/>
      <c r="VRH2944" s="14"/>
      <c r="VRI2944" s="14"/>
      <c r="VRJ2944" s="14"/>
      <c r="VRK2944" s="14"/>
      <c r="VRL2944" s="14"/>
      <c r="VRM2944" s="14"/>
      <c r="VRN2944" s="14"/>
      <c r="VRO2944" s="14"/>
      <c r="VRP2944" s="14"/>
      <c r="VRQ2944" s="14"/>
      <c r="VRR2944" s="14"/>
      <c r="VRS2944" s="14"/>
      <c r="VRT2944" s="14"/>
      <c r="VRU2944" s="14"/>
      <c r="VRV2944" s="14"/>
      <c r="VRW2944" s="14"/>
      <c r="VRX2944" s="14"/>
      <c r="VRY2944" s="14"/>
      <c r="VRZ2944" s="14"/>
      <c r="VSA2944" s="14"/>
      <c r="VSB2944" s="14"/>
      <c r="VSC2944" s="14"/>
      <c r="VSD2944" s="14"/>
      <c r="VSE2944" s="14"/>
      <c r="VSF2944" s="14"/>
      <c r="VSG2944" s="14"/>
      <c r="VSH2944" s="14"/>
      <c r="VSI2944" s="14"/>
      <c r="VSJ2944" s="14"/>
      <c r="VSK2944" s="14"/>
      <c r="VSL2944" s="14"/>
      <c r="VSM2944" s="14"/>
      <c r="VSN2944" s="14"/>
      <c r="VSO2944" s="14"/>
      <c r="VSP2944" s="14"/>
      <c r="VSQ2944" s="14"/>
      <c r="VSR2944" s="14"/>
      <c r="VSS2944" s="14"/>
      <c r="VST2944" s="14"/>
      <c r="VSU2944" s="14"/>
      <c r="VSV2944" s="14"/>
      <c r="VSW2944" s="14"/>
      <c r="VSX2944" s="14"/>
      <c r="VSY2944" s="14"/>
      <c r="VSZ2944" s="14"/>
      <c r="VTA2944" s="14"/>
      <c r="VTB2944" s="14"/>
      <c r="VTC2944" s="14"/>
      <c r="VTD2944" s="14"/>
      <c r="VTE2944" s="14"/>
      <c r="VTF2944" s="14"/>
      <c r="VTG2944" s="14"/>
      <c r="VTH2944" s="14"/>
      <c r="VTI2944" s="14"/>
      <c r="VTJ2944" s="14"/>
      <c r="VTK2944" s="14"/>
      <c r="VTL2944" s="14"/>
      <c r="VTM2944" s="14"/>
      <c r="VTN2944" s="14"/>
      <c r="VTO2944" s="14"/>
      <c r="VTP2944" s="14"/>
      <c r="VTQ2944" s="14"/>
      <c r="VTR2944" s="14"/>
      <c r="VTS2944" s="14"/>
      <c r="VTT2944" s="14"/>
      <c r="VTU2944" s="14"/>
      <c r="VTV2944" s="14"/>
      <c r="VTW2944" s="14"/>
      <c r="VTX2944" s="14"/>
      <c r="VTY2944" s="14"/>
      <c r="VTZ2944" s="14"/>
      <c r="VUA2944" s="14"/>
      <c r="VUB2944" s="14"/>
      <c r="VUC2944" s="14"/>
      <c r="VUD2944" s="14"/>
      <c r="VUE2944" s="14"/>
      <c r="VUF2944" s="14"/>
      <c r="VUG2944" s="14"/>
      <c r="VUH2944" s="14"/>
      <c r="VUI2944" s="14"/>
      <c r="VUJ2944" s="14"/>
      <c r="VUK2944" s="14"/>
      <c r="VUL2944" s="14"/>
      <c r="VUM2944" s="14"/>
      <c r="VUN2944" s="14"/>
      <c r="VUO2944" s="14"/>
      <c r="VUP2944" s="14"/>
      <c r="VUQ2944" s="14"/>
      <c r="VUR2944" s="14"/>
      <c r="VUS2944" s="14"/>
      <c r="VUT2944" s="14"/>
      <c r="VUU2944" s="14"/>
      <c r="VUV2944" s="14"/>
      <c r="VUW2944" s="14"/>
      <c r="VUX2944" s="14"/>
      <c r="VUY2944" s="14"/>
      <c r="VUZ2944" s="14"/>
      <c r="VVA2944" s="14"/>
      <c r="VVB2944" s="14"/>
      <c r="VVC2944" s="14"/>
      <c r="VVD2944" s="14"/>
      <c r="VVE2944" s="14"/>
      <c r="VVF2944" s="14"/>
      <c r="VVG2944" s="14"/>
      <c r="VVH2944" s="14"/>
      <c r="VVI2944" s="14"/>
      <c r="VVJ2944" s="14"/>
      <c r="VVK2944" s="14"/>
      <c r="VVL2944" s="14"/>
      <c r="VVM2944" s="14"/>
      <c r="VVN2944" s="14"/>
      <c r="VVO2944" s="14"/>
      <c r="VVP2944" s="14"/>
      <c r="VVQ2944" s="14"/>
      <c r="VVR2944" s="14"/>
      <c r="VVS2944" s="14"/>
      <c r="VVT2944" s="14"/>
      <c r="VVU2944" s="14"/>
      <c r="VVV2944" s="14"/>
      <c r="VVW2944" s="14"/>
      <c r="VVX2944" s="14"/>
      <c r="VVY2944" s="14"/>
      <c r="VVZ2944" s="14"/>
      <c r="VWA2944" s="14"/>
      <c r="VWB2944" s="14"/>
      <c r="VWC2944" s="14"/>
      <c r="VWD2944" s="14"/>
      <c r="VWE2944" s="14"/>
      <c r="VWF2944" s="14"/>
      <c r="VWG2944" s="14"/>
      <c r="VWH2944" s="14"/>
      <c r="VWI2944" s="14"/>
      <c r="VWJ2944" s="14"/>
      <c r="VWK2944" s="14"/>
      <c r="VWL2944" s="14"/>
      <c r="VWM2944" s="14"/>
      <c r="VWN2944" s="14"/>
      <c r="VWO2944" s="14"/>
      <c r="VWP2944" s="14"/>
      <c r="VWQ2944" s="14"/>
      <c r="VWR2944" s="14"/>
      <c r="VWS2944" s="14"/>
      <c r="VWT2944" s="14"/>
      <c r="VWU2944" s="14"/>
      <c r="VWV2944" s="14"/>
      <c r="VWW2944" s="14"/>
      <c r="VWX2944" s="14"/>
      <c r="VWY2944" s="14"/>
      <c r="VWZ2944" s="14"/>
      <c r="VXA2944" s="14"/>
      <c r="VXB2944" s="14"/>
      <c r="VXC2944" s="14"/>
      <c r="VXD2944" s="14"/>
      <c r="VXE2944" s="14"/>
      <c r="VXF2944" s="14"/>
      <c r="VXG2944" s="14"/>
      <c r="VXH2944" s="14"/>
      <c r="VXI2944" s="14"/>
      <c r="VXJ2944" s="14"/>
      <c r="VXK2944" s="14"/>
      <c r="VXL2944" s="14"/>
      <c r="VXM2944" s="14"/>
      <c r="VXN2944" s="14"/>
      <c r="VXO2944" s="14"/>
      <c r="VXP2944" s="14"/>
      <c r="VXQ2944" s="14"/>
      <c r="VXR2944" s="14"/>
      <c r="VXS2944" s="14"/>
      <c r="VXT2944" s="14"/>
      <c r="VXU2944" s="14"/>
      <c r="VXV2944" s="14"/>
      <c r="VXW2944" s="14"/>
      <c r="VXX2944" s="14"/>
      <c r="VXY2944" s="14"/>
      <c r="VXZ2944" s="14"/>
      <c r="VYA2944" s="14"/>
      <c r="VYB2944" s="14"/>
      <c r="VYC2944" s="14"/>
      <c r="VYD2944" s="14"/>
      <c r="VYE2944" s="14"/>
      <c r="VYF2944" s="14"/>
      <c r="VYG2944" s="14"/>
      <c r="VYH2944" s="14"/>
      <c r="VYI2944" s="14"/>
      <c r="VYJ2944" s="14"/>
      <c r="VYK2944" s="14"/>
      <c r="VYL2944" s="14"/>
      <c r="VYM2944" s="14"/>
      <c r="VYN2944" s="14"/>
      <c r="VYO2944" s="14"/>
      <c r="VYP2944" s="14"/>
      <c r="VYQ2944" s="14"/>
      <c r="VYR2944" s="14"/>
      <c r="VYS2944" s="14"/>
      <c r="VYT2944" s="14"/>
      <c r="VYU2944" s="14"/>
      <c r="VYV2944" s="14"/>
      <c r="VYW2944" s="14"/>
      <c r="VYX2944" s="14"/>
      <c r="VYY2944" s="14"/>
      <c r="VYZ2944" s="14"/>
      <c r="VZA2944" s="14"/>
      <c r="VZB2944" s="14"/>
      <c r="VZC2944" s="14"/>
      <c r="VZD2944" s="14"/>
      <c r="VZE2944" s="14"/>
      <c r="VZF2944" s="14"/>
      <c r="VZG2944" s="14"/>
      <c r="VZH2944" s="14"/>
      <c r="VZI2944" s="14"/>
      <c r="VZJ2944" s="14"/>
      <c r="VZK2944" s="14"/>
      <c r="VZL2944" s="14"/>
      <c r="VZM2944" s="14"/>
      <c r="VZN2944" s="14"/>
      <c r="VZO2944" s="14"/>
      <c r="VZP2944" s="14"/>
      <c r="VZQ2944" s="14"/>
      <c r="VZR2944" s="14"/>
      <c r="VZS2944" s="14"/>
      <c r="VZT2944" s="14"/>
      <c r="VZU2944" s="14"/>
      <c r="VZV2944" s="14"/>
      <c r="VZW2944" s="14"/>
      <c r="VZX2944" s="14"/>
      <c r="VZY2944" s="14"/>
      <c r="VZZ2944" s="14"/>
      <c r="WAA2944" s="14"/>
      <c r="WAB2944" s="14"/>
      <c r="WAC2944" s="14"/>
      <c r="WAD2944" s="14"/>
      <c r="WAE2944" s="14"/>
      <c r="WAF2944" s="14"/>
      <c r="WAG2944" s="14"/>
      <c r="WAH2944" s="14"/>
      <c r="WAI2944" s="14"/>
      <c r="WAJ2944" s="14"/>
      <c r="WAK2944" s="14"/>
      <c r="WAL2944" s="14"/>
      <c r="WAM2944" s="14"/>
      <c r="WAN2944" s="14"/>
      <c r="WAO2944" s="14"/>
      <c r="WAP2944" s="14"/>
      <c r="WAQ2944" s="14"/>
      <c r="WAR2944" s="14"/>
      <c r="WAS2944" s="14"/>
      <c r="WAT2944" s="14"/>
      <c r="WAU2944" s="14"/>
      <c r="WAV2944" s="14"/>
      <c r="WAW2944" s="14"/>
      <c r="WAX2944" s="14"/>
      <c r="WAY2944" s="14"/>
      <c r="WAZ2944" s="14"/>
      <c r="WBA2944" s="14"/>
      <c r="WBB2944" s="14"/>
      <c r="WBC2944" s="14"/>
      <c r="WBD2944" s="14"/>
      <c r="WBE2944" s="14"/>
      <c r="WBF2944" s="14"/>
      <c r="WBG2944" s="14"/>
      <c r="WBH2944" s="14"/>
      <c r="WBI2944" s="14"/>
      <c r="WBJ2944" s="14"/>
      <c r="WBK2944" s="14"/>
      <c r="WBL2944" s="14"/>
      <c r="WBM2944" s="14"/>
      <c r="WBN2944" s="14"/>
      <c r="WBO2944" s="14"/>
      <c r="WBP2944" s="14"/>
      <c r="WBQ2944" s="14"/>
      <c r="WBR2944" s="14"/>
      <c r="WBS2944" s="14"/>
      <c r="WBT2944" s="14"/>
      <c r="WBU2944" s="14"/>
      <c r="WBV2944" s="14"/>
      <c r="WBW2944" s="14"/>
      <c r="WBX2944" s="14"/>
      <c r="WBY2944" s="14"/>
      <c r="WBZ2944" s="14"/>
      <c r="WCA2944" s="14"/>
      <c r="WCB2944" s="14"/>
      <c r="WCC2944" s="14"/>
      <c r="WCD2944" s="14"/>
      <c r="WCE2944" s="14"/>
      <c r="WCF2944" s="14"/>
      <c r="WCG2944" s="14"/>
      <c r="WCH2944" s="14"/>
      <c r="WCI2944" s="14"/>
      <c r="WCJ2944" s="14"/>
      <c r="WCK2944" s="14"/>
      <c r="WCL2944" s="14"/>
      <c r="WCM2944" s="14"/>
      <c r="WCN2944" s="14"/>
      <c r="WCO2944" s="14"/>
      <c r="WCP2944" s="14"/>
      <c r="WCQ2944" s="14"/>
      <c r="WCR2944" s="14"/>
      <c r="WCS2944" s="14"/>
      <c r="WCT2944" s="14"/>
      <c r="WCU2944" s="14"/>
      <c r="WCV2944" s="14"/>
      <c r="WCW2944" s="14"/>
      <c r="WCX2944" s="14"/>
      <c r="WCY2944" s="14"/>
      <c r="WCZ2944" s="14"/>
      <c r="WDA2944" s="14"/>
      <c r="WDB2944" s="14"/>
      <c r="WDC2944" s="14"/>
      <c r="WDD2944" s="14"/>
      <c r="WDE2944" s="14"/>
      <c r="WDF2944" s="14"/>
      <c r="WDG2944" s="14"/>
      <c r="WDH2944" s="14"/>
      <c r="WDI2944" s="14"/>
      <c r="WDJ2944" s="14"/>
      <c r="WDK2944" s="14"/>
      <c r="WDL2944" s="14"/>
      <c r="WDM2944" s="14"/>
      <c r="WDN2944" s="14"/>
      <c r="WDO2944" s="14"/>
      <c r="WDP2944" s="14"/>
      <c r="WDQ2944" s="14"/>
      <c r="WDR2944" s="14"/>
      <c r="WDS2944" s="14"/>
      <c r="WDT2944" s="14"/>
      <c r="WDU2944" s="14"/>
      <c r="WDV2944" s="14"/>
      <c r="WDW2944" s="14"/>
      <c r="WDX2944" s="14"/>
      <c r="WDY2944" s="14"/>
      <c r="WDZ2944" s="14"/>
      <c r="WEA2944" s="14"/>
      <c r="WEB2944" s="14"/>
      <c r="WEC2944" s="14"/>
      <c r="WED2944" s="14"/>
      <c r="WEE2944" s="14"/>
      <c r="WEF2944" s="14"/>
      <c r="WEG2944" s="14"/>
      <c r="WEH2944" s="14"/>
      <c r="WEI2944" s="14"/>
      <c r="WEJ2944" s="14"/>
      <c r="WEK2944" s="14"/>
      <c r="WEL2944" s="14"/>
      <c r="WEM2944" s="14"/>
      <c r="WEN2944" s="14"/>
      <c r="WEO2944" s="14"/>
      <c r="WEP2944" s="14"/>
      <c r="WEQ2944" s="14"/>
      <c r="WER2944" s="14"/>
      <c r="WES2944" s="14"/>
      <c r="WET2944" s="14"/>
      <c r="WEU2944" s="14"/>
      <c r="WEV2944" s="14"/>
      <c r="WEW2944" s="14"/>
      <c r="WEX2944" s="14"/>
      <c r="WEY2944" s="14"/>
      <c r="WEZ2944" s="14"/>
      <c r="WFA2944" s="14"/>
      <c r="WFB2944" s="14"/>
      <c r="WFC2944" s="14"/>
      <c r="WFD2944" s="14"/>
      <c r="WFE2944" s="14"/>
      <c r="WFF2944" s="14"/>
      <c r="WFG2944" s="14"/>
      <c r="WFH2944" s="14"/>
      <c r="WFI2944" s="14"/>
      <c r="WFJ2944" s="14"/>
      <c r="WFK2944" s="14"/>
      <c r="WFL2944" s="14"/>
      <c r="WFM2944" s="14"/>
      <c r="WFN2944" s="14"/>
      <c r="WFO2944" s="14"/>
      <c r="WFP2944" s="14"/>
      <c r="WFQ2944" s="14"/>
      <c r="WFR2944" s="14"/>
      <c r="WFS2944" s="14"/>
      <c r="WFT2944" s="14"/>
      <c r="WFU2944" s="14"/>
      <c r="WFV2944" s="14"/>
      <c r="WFW2944" s="14"/>
      <c r="WFX2944" s="14"/>
      <c r="WFY2944" s="14"/>
      <c r="WFZ2944" s="14"/>
      <c r="WGA2944" s="14"/>
      <c r="WGB2944" s="14"/>
      <c r="WGC2944" s="14"/>
      <c r="WGD2944" s="14"/>
      <c r="WGE2944" s="14"/>
      <c r="WGF2944" s="14"/>
      <c r="WGG2944" s="14"/>
      <c r="WGH2944" s="14"/>
      <c r="WGI2944" s="14"/>
      <c r="WGJ2944" s="14"/>
      <c r="WGK2944" s="14"/>
      <c r="WGL2944" s="14"/>
      <c r="WGM2944" s="14"/>
      <c r="WGN2944" s="14"/>
      <c r="WGO2944" s="14"/>
      <c r="WGP2944" s="14"/>
      <c r="WGQ2944" s="14"/>
      <c r="WGR2944" s="14"/>
      <c r="WGS2944" s="14"/>
      <c r="WGT2944" s="14"/>
      <c r="WGU2944" s="14"/>
      <c r="WGV2944" s="14"/>
      <c r="WGW2944" s="14"/>
      <c r="WGX2944" s="14"/>
      <c r="WGY2944" s="14"/>
      <c r="WGZ2944" s="14"/>
      <c r="WHA2944" s="14"/>
      <c r="WHB2944" s="14"/>
      <c r="WHC2944" s="14"/>
      <c r="WHD2944" s="14"/>
      <c r="WHE2944" s="14"/>
      <c r="WHF2944" s="14"/>
      <c r="WHG2944" s="14"/>
      <c r="WHH2944" s="14"/>
      <c r="WHI2944" s="14"/>
      <c r="WHJ2944" s="14"/>
      <c r="WHK2944" s="14"/>
      <c r="WHL2944" s="14"/>
      <c r="WHM2944" s="14"/>
      <c r="WHN2944" s="14"/>
      <c r="WHO2944" s="14"/>
      <c r="WHP2944" s="14"/>
      <c r="WHQ2944" s="14"/>
      <c r="WHR2944" s="14"/>
      <c r="WHS2944" s="14"/>
      <c r="WHT2944" s="14"/>
      <c r="WHU2944" s="14"/>
      <c r="WHV2944" s="14"/>
      <c r="WHW2944" s="14"/>
      <c r="WHX2944" s="14"/>
      <c r="WHY2944" s="14"/>
      <c r="WHZ2944" s="14"/>
      <c r="WIA2944" s="14"/>
      <c r="WIB2944" s="14"/>
      <c r="WIC2944" s="14"/>
      <c r="WID2944" s="14"/>
      <c r="WIE2944" s="14"/>
      <c r="WIF2944" s="14"/>
      <c r="WIG2944" s="14"/>
      <c r="WIH2944" s="14"/>
      <c r="WII2944" s="14"/>
      <c r="WIJ2944" s="14"/>
      <c r="WIK2944" s="14"/>
      <c r="WIL2944" s="14"/>
      <c r="WIM2944" s="14"/>
      <c r="WIN2944" s="14"/>
      <c r="WIO2944" s="14"/>
      <c r="WIP2944" s="14"/>
      <c r="WIQ2944" s="14"/>
      <c r="WIR2944" s="14"/>
      <c r="WIS2944" s="14"/>
      <c r="WIT2944" s="14"/>
      <c r="WIU2944" s="14"/>
      <c r="WIV2944" s="14"/>
      <c r="WIW2944" s="14"/>
      <c r="WIX2944" s="14"/>
      <c r="WIY2944" s="14"/>
      <c r="WIZ2944" s="14"/>
      <c r="WJA2944" s="14"/>
      <c r="WJB2944" s="14"/>
      <c r="WJC2944" s="14"/>
      <c r="WJD2944" s="14"/>
      <c r="WJE2944" s="14"/>
      <c r="WJF2944" s="14"/>
      <c r="WJG2944" s="14"/>
      <c r="WJH2944" s="14"/>
      <c r="WJI2944" s="14"/>
      <c r="WJJ2944" s="14"/>
      <c r="WJK2944" s="14"/>
      <c r="WJL2944" s="14"/>
      <c r="WJM2944" s="14"/>
      <c r="WJN2944" s="14"/>
      <c r="WJO2944" s="14"/>
      <c r="WJP2944" s="14"/>
      <c r="WJQ2944" s="14"/>
      <c r="WJR2944" s="14"/>
      <c r="WJS2944" s="14"/>
      <c r="WJT2944" s="14"/>
      <c r="WJU2944" s="14"/>
      <c r="WJV2944" s="14"/>
      <c r="WJW2944" s="14"/>
      <c r="WJX2944" s="14"/>
      <c r="WJY2944" s="14"/>
      <c r="WJZ2944" s="14"/>
      <c r="WKA2944" s="14"/>
      <c r="WKB2944" s="14"/>
      <c r="WKC2944" s="14"/>
      <c r="WKD2944" s="14"/>
      <c r="WKE2944" s="14"/>
      <c r="WKF2944" s="14"/>
      <c r="WKG2944" s="14"/>
      <c r="WKH2944" s="14"/>
      <c r="WKI2944" s="14"/>
      <c r="WKJ2944" s="14"/>
      <c r="WKK2944" s="14"/>
      <c r="WKL2944" s="14"/>
      <c r="WKM2944" s="14"/>
      <c r="WKN2944" s="14"/>
      <c r="WKO2944" s="14"/>
      <c r="WKP2944" s="14"/>
      <c r="WKQ2944" s="14"/>
      <c r="WKR2944" s="14"/>
      <c r="WKS2944" s="14"/>
      <c r="WKT2944" s="14"/>
      <c r="WKU2944" s="14"/>
      <c r="WKV2944" s="14"/>
      <c r="WKW2944" s="14"/>
      <c r="WKX2944" s="14"/>
      <c r="WKY2944" s="14"/>
      <c r="WKZ2944" s="14"/>
      <c r="WLA2944" s="14"/>
      <c r="WLB2944" s="14"/>
      <c r="WLC2944" s="14"/>
      <c r="WLD2944" s="14"/>
      <c r="WLE2944" s="14"/>
      <c r="WLF2944" s="14"/>
      <c r="WLG2944" s="14"/>
      <c r="WLH2944" s="14"/>
      <c r="WLI2944" s="14"/>
      <c r="WLJ2944" s="14"/>
      <c r="WLK2944" s="14"/>
      <c r="WLL2944" s="14"/>
      <c r="WLM2944" s="14"/>
      <c r="WLN2944" s="14"/>
      <c r="WLO2944" s="14"/>
      <c r="WLP2944" s="14"/>
      <c r="WLQ2944" s="14"/>
      <c r="WLR2944" s="14"/>
      <c r="WLS2944" s="14"/>
      <c r="WLT2944" s="14"/>
      <c r="WLU2944" s="14"/>
      <c r="WLV2944" s="14"/>
      <c r="WLW2944" s="14"/>
      <c r="WLX2944" s="14"/>
      <c r="WLY2944" s="14"/>
      <c r="WLZ2944" s="14"/>
      <c r="WMA2944" s="14"/>
      <c r="WMB2944" s="14"/>
      <c r="WMC2944" s="14"/>
      <c r="WMD2944" s="14"/>
      <c r="WME2944" s="14"/>
      <c r="WMF2944" s="14"/>
      <c r="WMG2944" s="14"/>
      <c r="WMH2944" s="14"/>
      <c r="WMI2944" s="14"/>
      <c r="WMJ2944" s="14"/>
      <c r="WMK2944" s="14"/>
      <c r="WML2944" s="14"/>
      <c r="WMM2944" s="14"/>
      <c r="WMN2944" s="14"/>
      <c r="WMO2944" s="14"/>
      <c r="WMP2944" s="14"/>
      <c r="WMQ2944" s="14"/>
      <c r="WMR2944" s="14"/>
      <c r="WMS2944" s="14"/>
      <c r="WMT2944" s="14"/>
      <c r="WMU2944" s="14"/>
      <c r="WMV2944" s="14"/>
      <c r="WMW2944" s="14"/>
      <c r="WMX2944" s="14"/>
      <c r="WMY2944" s="14"/>
      <c r="WMZ2944" s="14"/>
      <c r="WNA2944" s="14"/>
      <c r="WNB2944" s="14"/>
      <c r="WNC2944" s="14"/>
      <c r="WND2944" s="14"/>
      <c r="WNE2944" s="14"/>
      <c r="WNF2944" s="14"/>
      <c r="WNG2944" s="14"/>
      <c r="WNH2944" s="14"/>
      <c r="WNI2944" s="14"/>
      <c r="WNJ2944" s="14"/>
      <c r="WNK2944" s="14"/>
      <c r="WNL2944" s="14"/>
      <c r="WNM2944" s="14"/>
      <c r="WNN2944" s="14"/>
      <c r="WNO2944" s="14"/>
      <c r="WNP2944" s="14"/>
      <c r="WNQ2944" s="14"/>
      <c r="WNR2944" s="14"/>
      <c r="WNS2944" s="14"/>
      <c r="WNT2944" s="14"/>
      <c r="WNU2944" s="14"/>
      <c r="WNV2944" s="14"/>
      <c r="WNW2944" s="14"/>
      <c r="WNX2944" s="14"/>
      <c r="WNY2944" s="14"/>
      <c r="WNZ2944" s="14"/>
      <c r="WOA2944" s="14"/>
      <c r="WOB2944" s="14"/>
      <c r="WOC2944" s="14"/>
      <c r="WOD2944" s="14"/>
      <c r="WOE2944" s="14"/>
      <c r="WOF2944" s="14"/>
      <c r="WOG2944" s="14"/>
      <c r="WOH2944" s="14"/>
      <c r="WOI2944" s="14"/>
      <c r="WOJ2944" s="14"/>
      <c r="WOK2944" s="14"/>
      <c r="WOL2944" s="14"/>
      <c r="WOM2944" s="14"/>
      <c r="WON2944" s="14"/>
      <c r="WOO2944" s="14"/>
      <c r="WOP2944" s="14"/>
      <c r="WOQ2944" s="14"/>
      <c r="WOR2944" s="14"/>
      <c r="WOS2944" s="14"/>
      <c r="WOT2944" s="14"/>
      <c r="WOU2944" s="14"/>
      <c r="WOV2944" s="14"/>
      <c r="WOW2944" s="14"/>
      <c r="WOX2944" s="14"/>
      <c r="WOY2944" s="14"/>
      <c r="WOZ2944" s="14"/>
      <c r="WPA2944" s="14"/>
      <c r="WPB2944" s="14"/>
      <c r="WPC2944" s="14"/>
      <c r="WPD2944" s="14"/>
      <c r="WPE2944" s="14"/>
      <c r="WPF2944" s="14"/>
      <c r="WPG2944" s="14"/>
      <c r="WPH2944" s="14"/>
      <c r="WPI2944" s="14"/>
      <c r="WPJ2944" s="14"/>
      <c r="WPK2944" s="14"/>
      <c r="WPL2944" s="14"/>
      <c r="WPM2944" s="14"/>
      <c r="WPN2944" s="14"/>
      <c r="WPO2944" s="14"/>
      <c r="WPP2944" s="14"/>
      <c r="WPQ2944" s="14"/>
      <c r="WPR2944" s="14"/>
      <c r="WPS2944" s="14"/>
      <c r="WPT2944" s="14"/>
      <c r="WPU2944" s="14"/>
      <c r="WPV2944" s="14"/>
      <c r="WPW2944" s="14"/>
      <c r="WPX2944" s="14"/>
      <c r="WPY2944" s="14"/>
      <c r="WPZ2944" s="14"/>
      <c r="WQA2944" s="14"/>
      <c r="WQB2944" s="14"/>
      <c r="WQC2944" s="14"/>
      <c r="WQD2944" s="14"/>
      <c r="WQE2944" s="14"/>
      <c r="WQF2944" s="14"/>
      <c r="WQG2944" s="14"/>
      <c r="WQH2944" s="14"/>
      <c r="WQI2944" s="14"/>
      <c r="WQJ2944" s="14"/>
      <c r="WQK2944" s="14"/>
      <c r="WQL2944" s="14"/>
      <c r="WQM2944" s="14"/>
      <c r="WQN2944" s="14"/>
      <c r="WQO2944" s="14"/>
      <c r="WQP2944" s="14"/>
      <c r="WQQ2944" s="14"/>
      <c r="WQR2944" s="14"/>
      <c r="WQS2944" s="14"/>
      <c r="WQT2944" s="14"/>
      <c r="WQU2944" s="14"/>
      <c r="WQV2944" s="14"/>
      <c r="WQW2944" s="14"/>
      <c r="WQX2944" s="14"/>
      <c r="WQY2944" s="14"/>
      <c r="WQZ2944" s="14"/>
      <c r="WRA2944" s="14"/>
      <c r="WRB2944" s="14"/>
      <c r="WRC2944" s="14"/>
      <c r="WRD2944" s="14"/>
      <c r="WRE2944" s="14"/>
      <c r="WRF2944" s="14"/>
      <c r="WRG2944" s="14"/>
      <c r="WRH2944" s="14"/>
      <c r="WRI2944" s="14"/>
      <c r="WRJ2944" s="14"/>
      <c r="WRK2944" s="14"/>
      <c r="WRL2944" s="14"/>
      <c r="WRM2944" s="14"/>
      <c r="WRN2944" s="14"/>
      <c r="WRO2944" s="14"/>
      <c r="WRP2944" s="14"/>
      <c r="WRQ2944" s="14"/>
      <c r="WRR2944" s="14"/>
      <c r="WRS2944" s="14"/>
      <c r="WRT2944" s="14"/>
      <c r="WRU2944" s="14"/>
      <c r="WRV2944" s="14"/>
      <c r="WRW2944" s="14"/>
      <c r="WRX2944" s="14"/>
      <c r="WRY2944" s="14"/>
      <c r="WRZ2944" s="14"/>
      <c r="WSA2944" s="14"/>
      <c r="WSB2944" s="14"/>
      <c r="WSC2944" s="14"/>
      <c r="WSD2944" s="14"/>
      <c r="WSE2944" s="14"/>
      <c r="WSF2944" s="14"/>
      <c r="WSG2944" s="14"/>
      <c r="WSH2944" s="14"/>
      <c r="WSI2944" s="14"/>
      <c r="WSJ2944" s="14"/>
      <c r="WSK2944" s="14"/>
      <c r="WSL2944" s="14"/>
      <c r="WSM2944" s="14"/>
      <c r="WSN2944" s="14"/>
      <c r="WSO2944" s="14"/>
      <c r="WSP2944" s="14"/>
      <c r="WSQ2944" s="14"/>
      <c r="WSR2944" s="14"/>
      <c r="WSS2944" s="14"/>
      <c r="WST2944" s="14"/>
      <c r="WSU2944" s="14"/>
      <c r="WSV2944" s="14"/>
      <c r="WSW2944" s="14"/>
      <c r="WSX2944" s="14"/>
      <c r="WSY2944" s="14"/>
      <c r="WSZ2944" s="14"/>
      <c r="WTA2944" s="14"/>
      <c r="WTB2944" s="14"/>
      <c r="WTC2944" s="14"/>
      <c r="WTD2944" s="14"/>
      <c r="WTE2944" s="14"/>
      <c r="WTF2944" s="14"/>
      <c r="WTG2944" s="14"/>
      <c r="WTH2944" s="14"/>
      <c r="WTI2944" s="14"/>
      <c r="WTJ2944" s="14"/>
      <c r="WTK2944" s="14"/>
      <c r="WTL2944" s="14"/>
      <c r="WTM2944" s="14"/>
      <c r="WTN2944" s="14"/>
      <c r="WTO2944" s="14"/>
      <c r="WTP2944" s="14"/>
      <c r="WTQ2944" s="14"/>
      <c r="WTR2944" s="14"/>
      <c r="WTS2944" s="14"/>
      <c r="WTT2944" s="14"/>
      <c r="WTU2944" s="14"/>
      <c r="WTV2944" s="14"/>
      <c r="WTW2944" s="14"/>
      <c r="WTX2944" s="14"/>
      <c r="WTY2944" s="14"/>
      <c r="WTZ2944" s="14"/>
      <c r="WUA2944" s="14"/>
      <c r="WUB2944" s="14"/>
      <c r="WUC2944" s="14"/>
      <c r="WUD2944" s="14"/>
      <c r="WUE2944" s="14"/>
      <c r="WUF2944" s="14"/>
      <c r="WUG2944" s="14"/>
      <c r="WUH2944" s="14"/>
      <c r="WUI2944" s="14"/>
      <c r="WUJ2944" s="14"/>
      <c r="WUK2944" s="14"/>
      <c r="WUL2944" s="14"/>
      <c r="WUM2944" s="14"/>
      <c r="WUN2944" s="14"/>
      <c r="WUO2944" s="14"/>
      <c r="WUP2944" s="14"/>
      <c r="WUQ2944" s="14"/>
      <c r="WUR2944" s="14"/>
      <c r="WUS2944" s="14"/>
      <c r="WUT2944" s="14"/>
      <c r="WUU2944" s="14"/>
      <c r="WUV2944" s="14"/>
      <c r="WUW2944" s="14"/>
      <c r="WUX2944" s="14"/>
      <c r="WUY2944" s="14"/>
      <c r="WUZ2944" s="14"/>
      <c r="WVA2944" s="14"/>
      <c r="WVB2944" s="14"/>
      <c r="WVC2944" s="14"/>
      <c r="WVD2944" s="14"/>
      <c r="WVE2944" s="14"/>
      <c r="WVF2944" s="14"/>
      <c r="WVG2944" s="14"/>
      <c r="WVH2944" s="14"/>
      <c r="WVI2944" s="14"/>
      <c r="WVJ2944" s="14"/>
      <c r="WVK2944" s="14"/>
      <c r="WVL2944" s="14"/>
      <c r="WVM2944" s="14"/>
      <c r="WVN2944" s="14"/>
      <c r="WVO2944" s="14"/>
      <c r="WVP2944" s="14"/>
      <c r="WVQ2944" s="14"/>
      <c r="WVR2944" s="14"/>
      <c r="WVS2944" s="14"/>
      <c r="WVT2944" s="14"/>
      <c r="WVU2944" s="14"/>
      <c r="WVV2944" s="14"/>
      <c r="WVW2944" s="14"/>
      <c r="WVX2944" s="14"/>
      <c r="WVY2944" s="14"/>
      <c r="WVZ2944" s="14"/>
      <c r="WWA2944" s="14"/>
      <c r="WWB2944" s="14"/>
      <c r="WWC2944" s="14"/>
      <c r="WWD2944" s="14"/>
      <c r="WWE2944" s="14"/>
      <c r="WWF2944" s="14"/>
      <c r="WWG2944" s="14"/>
      <c r="WWH2944" s="14"/>
      <c r="WWI2944" s="14"/>
      <c r="WWJ2944" s="14"/>
      <c r="WWK2944" s="14"/>
      <c r="WWL2944" s="14"/>
      <c r="WWM2944" s="14"/>
      <c r="WWN2944" s="14"/>
      <c r="WWO2944" s="14"/>
      <c r="WWP2944" s="14"/>
      <c r="WWQ2944" s="14"/>
      <c r="WWR2944" s="14"/>
      <c r="WWS2944" s="14"/>
      <c r="WWT2944" s="14"/>
      <c r="WWU2944" s="14"/>
      <c r="WWV2944" s="14"/>
      <c r="WWW2944" s="14"/>
      <c r="WWX2944" s="14"/>
      <c r="WWY2944" s="14"/>
      <c r="WWZ2944" s="14"/>
      <c r="WXA2944" s="14"/>
      <c r="WXB2944" s="14"/>
      <c r="WXC2944" s="14"/>
      <c r="WXD2944" s="14"/>
      <c r="WXE2944" s="14"/>
      <c r="WXF2944" s="14"/>
      <c r="WXG2944" s="14"/>
      <c r="WXH2944" s="14"/>
      <c r="WXI2944" s="14"/>
      <c r="WXJ2944" s="14"/>
      <c r="WXK2944" s="14"/>
      <c r="WXL2944" s="14"/>
      <c r="WXM2944" s="14"/>
      <c r="WXN2944" s="14"/>
      <c r="WXO2944" s="14"/>
      <c r="WXP2944" s="14"/>
      <c r="WXQ2944" s="14"/>
      <c r="WXR2944" s="14"/>
      <c r="WXS2944" s="14"/>
      <c r="WXT2944" s="14"/>
      <c r="WXU2944" s="14"/>
      <c r="WXV2944" s="14"/>
      <c r="WXW2944" s="14"/>
      <c r="WXX2944" s="14"/>
      <c r="WXY2944" s="14"/>
      <c r="WXZ2944" s="14"/>
      <c r="WYA2944" s="14"/>
      <c r="WYB2944" s="14"/>
      <c r="WYC2944" s="14"/>
      <c r="WYD2944" s="14"/>
      <c r="WYE2944" s="14"/>
      <c r="WYF2944" s="14"/>
      <c r="WYG2944" s="14"/>
      <c r="WYH2944" s="14"/>
      <c r="WYI2944" s="14"/>
      <c r="WYJ2944" s="14"/>
      <c r="WYK2944" s="14"/>
      <c r="WYL2944" s="14"/>
      <c r="WYM2944" s="14"/>
      <c r="WYN2944" s="14"/>
      <c r="WYO2944" s="14"/>
      <c r="WYP2944" s="14"/>
      <c r="WYQ2944" s="14"/>
      <c r="WYR2944" s="14"/>
      <c r="WYS2944" s="14"/>
      <c r="WYT2944" s="14"/>
      <c r="WYU2944" s="14"/>
      <c r="WYV2944" s="14"/>
      <c r="WYW2944" s="14"/>
      <c r="WYX2944" s="14"/>
      <c r="WYY2944" s="14"/>
      <c r="WYZ2944" s="14"/>
      <c r="WZA2944" s="14"/>
      <c r="WZB2944" s="14"/>
      <c r="WZC2944" s="14"/>
      <c r="WZD2944" s="14"/>
      <c r="WZE2944" s="14"/>
      <c r="WZF2944" s="14"/>
      <c r="WZG2944" s="14"/>
      <c r="WZH2944" s="14"/>
      <c r="WZI2944" s="14"/>
      <c r="WZJ2944" s="14"/>
      <c r="WZK2944" s="14"/>
      <c r="WZL2944" s="14"/>
      <c r="WZM2944" s="14"/>
      <c r="WZN2944" s="14"/>
      <c r="WZO2944" s="14"/>
      <c r="WZP2944" s="14"/>
      <c r="WZQ2944" s="14"/>
      <c r="WZR2944" s="14"/>
      <c r="WZS2944" s="14"/>
      <c r="WZT2944" s="14"/>
      <c r="WZU2944" s="14"/>
      <c r="WZV2944" s="14"/>
      <c r="WZW2944" s="14"/>
      <c r="WZX2944" s="14"/>
      <c r="WZY2944" s="14"/>
      <c r="WZZ2944" s="14"/>
      <c r="XAA2944" s="14"/>
      <c r="XAB2944" s="14"/>
      <c r="XAC2944" s="14"/>
      <c r="XAD2944" s="14"/>
      <c r="XAE2944" s="14"/>
      <c r="XAF2944" s="14"/>
      <c r="XAG2944" s="14"/>
      <c r="XAH2944" s="14"/>
      <c r="XAI2944" s="14"/>
      <c r="XAJ2944" s="14"/>
      <c r="XAK2944" s="14"/>
      <c r="XAL2944" s="14"/>
      <c r="XAM2944" s="14"/>
      <c r="XAN2944" s="14"/>
      <c r="XAO2944" s="14"/>
      <c r="XAP2944" s="14"/>
      <c r="XAQ2944" s="14"/>
      <c r="XAR2944" s="14"/>
      <c r="XAS2944" s="14"/>
      <c r="XAT2944" s="14"/>
      <c r="XAU2944" s="14"/>
      <c r="XAV2944" s="14"/>
      <c r="XAW2944" s="14"/>
      <c r="XAX2944" s="14"/>
      <c r="XAY2944" s="14"/>
      <c r="XAZ2944" s="14"/>
      <c r="XBA2944" s="14"/>
      <c r="XBB2944" s="14"/>
      <c r="XBC2944" s="14"/>
      <c r="XBD2944" s="14"/>
      <c r="XBE2944" s="14"/>
      <c r="XBF2944" s="14"/>
      <c r="XBG2944" s="14"/>
      <c r="XBH2944" s="14"/>
      <c r="XBI2944" s="14"/>
      <c r="XBJ2944" s="14"/>
      <c r="XBK2944" s="14"/>
      <c r="XBL2944" s="14"/>
      <c r="XBM2944" s="14"/>
      <c r="XBN2944" s="14"/>
      <c r="XBO2944" s="14"/>
      <c r="XBP2944" s="14"/>
      <c r="XBQ2944" s="14"/>
      <c r="XBR2944" s="14"/>
      <c r="XBS2944" s="14"/>
      <c r="XBT2944" s="14"/>
      <c r="XBU2944" s="14"/>
      <c r="XBV2944" s="14"/>
      <c r="XBW2944" s="14"/>
      <c r="XBX2944" s="14"/>
      <c r="XBY2944" s="14"/>
      <c r="XBZ2944" s="14"/>
      <c r="XCA2944" s="14"/>
      <c r="XCB2944" s="14"/>
      <c r="XCC2944" s="14"/>
      <c r="XCD2944" s="14"/>
      <c r="XCE2944" s="14"/>
      <c r="XCF2944" s="14"/>
      <c r="XCG2944" s="14"/>
      <c r="XCH2944" s="14"/>
      <c r="XCI2944" s="14"/>
      <c r="XCJ2944" s="14"/>
      <c r="XCK2944" s="14"/>
      <c r="XCL2944" s="14"/>
      <c r="XCM2944" s="14"/>
      <c r="XCN2944" s="14"/>
      <c r="XCO2944" s="14"/>
      <c r="XCP2944" s="14"/>
      <c r="XCQ2944" s="14"/>
      <c r="XCR2944" s="14"/>
      <c r="XCS2944" s="14"/>
      <c r="XCT2944" s="14"/>
      <c r="XCU2944" s="14"/>
      <c r="XCV2944" s="14"/>
      <c r="XCW2944" s="14"/>
      <c r="XCX2944" s="14"/>
      <c r="XCY2944" s="14"/>
      <c r="XCZ2944" s="14"/>
      <c r="XDA2944" s="14"/>
      <c r="XDB2944" s="14"/>
      <c r="XDC2944" s="14"/>
      <c r="XDD2944" s="14"/>
      <c r="XDE2944" s="14"/>
      <c r="XDF2944" s="14"/>
      <c r="XDG2944" s="14"/>
      <c r="XDH2944" s="14"/>
      <c r="XDI2944" s="14"/>
      <c r="XDJ2944" s="14"/>
      <c r="XDK2944" s="14"/>
      <c r="XDL2944" s="14"/>
      <c r="XDM2944" s="14"/>
      <c r="XDN2944" s="14"/>
      <c r="XDO2944" s="14"/>
      <c r="XDP2944" s="14"/>
      <c r="XDQ2944" s="14"/>
      <c r="XDR2944" s="14"/>
      <c r="XDS2944" s="14"/>
      <c r="XDT2944" s="14"/>
      <c r="XDU2944" s="14"/>
      <c r="XDV2944" s="14"/>
      <c r="XDW2944" s="14"/>
      <c r="XDX2944" s="14"/>
      <c r="XDY2944" s="14"/>
      <c r="XDZ2944" s="14"/>
      <c r="XEA2944" s="14"/>
      <c r="XEB2944" s="14"/>
      <c r="XEC2944" s="14"/>
      <c r="XED2944" s="14"/>
      <c r="XEE2944" s="14"/>
      <c r="XEF2944" s="14"/>
      <c r="XEG2944" s="14"/>
      <c r="XEH2944" s="14"/>
      <c r="XEI2944" s="14"/>
      <c r="XEJ2944" s="14"/>
      <c r="XEK2944" s="14"/>
      <c r="XEL2944" s="14"/>
      <c r="XEM2944" s="14"/>
      <c r="XEN2944" s="14"/>
      <c r="XEO2944" s="14"/>
      <c r="XEP2944" s="14"/>
      <c r="XEQ2944" s="14"/>
      <c r="XER2944" s="14"/>
      <c r="XES2944" s="14"/>
      <c r="XET2944" s="14"/>
      <c r="XEU2944" s="14"/>
      <c r="XEV2944" s="14"/>
      <c r="XEW2944" s="14"/>
      <c r="XEX2944" s="14"/>
      <c r="XEY2944" s="14"/>
    </row>
    <row r="2945" spans="1:42" ht="22.5" hidden="1" customHeight="1" x14ac:dyDescent="0.25">
      <c r="A2945" s="83" t="str">
        <f t="shared" ca="1" si="689"/>
        <v>2837.</v>
      </c>
      <c r="B2945" s="144">
        <v>5015</v>
      </c>
      <c r="C2945" s="47" t="s">
        <v>2261</v>
      </c>
      <c r="D2945" s="26">
        <v>1970</v>
      </c>
      <c r="E2945" s="135" t="s">
        <v>2957</v>
      </c>
      <c r="F2945" s="83" t="s">
        <v>2959</v>
      </c>
      <c r="G2945" s="26">
        <v>5</v>
      </c>
      <c r="H2945" s="26">
        <v>6</v>
      </c>
      <c r="I2945" s="205">
        <v>4507.3999999999996</v>
      </c>
      <c r="J2945" s="205">
        <v>4508.6000000000004</v>
      </c>
      <c r="K2945" s="205">
        <v>4508.6000000000004</v>
      </c>
      <c r="L2945" s="219">
        <v>238</v>
      </c>
      <c r="M2945" s="214">
        <f t="shared" si="690"/>
        <v>7268499.6299999999</v>
      </c>
      <c r="N2945" s="205"/>
      <c r="O2945" s="211"/>
      <c r="P2945" s="205"/>
      <c r="Q2945" s="205">
        <f t="shared" si="691"/>
        <v>7268499.6299999999</v>
      </c>
      <c r="R2945" s="205">
        <v>7268499.6299999999</v>
      </c>
      <c r="S2945" s="219"/>
      <c r="T2945" s="205"/>
      <c r="U2945" s="205"/>
      <c r="V2945" s="205"/>
      <c r="W2945" s="205"/>
      <c r="X2945" s="205"/>
      <c r="Y2945" s="205"/>
      <c r="Z2945" s="205"/>
      <c r="AA2945" s="205"/>
      <c r="AB2945" s="205"/>
      <c r="AC2945" s="209"/>
      <c r="AD2945" s="209"/>
      <c r="AE2945" s="205"/>
      <c r="AF2945" s="205"/>
      <c r="AG2945" s="221">
        <v>2025</v>
      </c>
      <c r="AH2945" s="165"/>
      <c r="AI2945" s="175"/>
      <c r="AJ2945" s="152"/>
      <c r="AK2945" s="15">
        <f t="shared" ca="1" si="684"/>
        <v>2837</v>
      </c>
      <c r="AL2945" s="15" t="s">
        <v>155</v>
      </c>
      <c r="AM2945" s="15" t="str">
        <f t="shared" ca="1" si="682"/>
        <v>2837.</v>
      </c>
      <c r="AN2945" s="222"/>
      <c r="AO2945" s="15"/>
      <c r="AP2945" s="16"/>
    </row>
    <row r="2946" spans="1:42" ht="22.5" hidden="1" customHeight="1" x14ac:dyDescent="0.25">
      <c r="A2946" s="83" t="str">
        <f t="shared" ca="1" si="689"/>
        <v>2838.</v>
      </c>
      <c r="B2946" s="26">
        <v>4164</v>
      </c>
      <c r="C2946" s="252" t="s">
        <v>2262</v>
      </c>
      <c r="D2946" s="26">
        <v>1971</v>
      </c>
      <c r="E2946" s="135" t="s">
        <v>2957</v>
      </c>
      <c r="F2946" s="83" t="s">
        <v>2959</v>
      </c>
      <c r="G2946" s="26">
        <v>5</v>
      </c>
      <c r="H2946" s="26">
        <v>2</v>
      </c>
      <c r="I2946" s="214">
        <v>1721.2</v>
      </c>
      <c r="J2946" s="205">
        <v>1135.9000000000001</v>
      </c>
      <c r="K2946" s="214">
        <v>1135.9000000000001</v>
      </c>
      <c r="L2946" s="263">
        <v>89</v>
      </c>
      <c r="M2946" s="214">
        <f t="shared" si="690"/>
        <v>2775571.67</v>
      </c>
      <c r="N2946" s="205"/>
      <c r="O2946" s="211"/>
      <c r="P2946" s="205"/>
      <c r="Q2946" s="205">
        <f t="shared" si="691"/>
        <v>2775571.67</v>
      </c>
      <c r="R2946" s="205">
        <v>2775571.67</v>
      </c>
      <c r="S2946" s="219"/>
      <c r="T2946" s="205"/>
      <c r="U2946" s="205"/>
      <c r="V2946" s="205"/>
      <c r="W2946" s="205"/>
      <c r="X2946" s="205"/>
      <c r="Y2946" s="205"/>
      <c r="Z2946" s="205"/>
      <c r="AA2946" s="205"/>
      <c r="AB2946" s="205"/>
      <c r="AC2946" s="205"/>
      <c r="AD2946" s="205"/>
      <c r="AE2946" s="205"/>
      <c r="AF2946" s="205"/>
      <c r="AG2946" s="221">
        <v>2025</v>
      </c>
      <c r="AH2946" s="158"/>
      <c r="AI2946" s="175"/>
      <c r="AJ2946" s="152"/>
      <c r="AK2946" s="15">
        <f t="shared" ca="1" si="684"/>
        <v>2838</v>
      </c>
      <c r="AL2946" s="15" t="s">
        <v>155</v>
      </c>
      <c r="AM2946" s="15" t="str">
        <f t="shared" ca="1" si="682"/>
        <v>2838.</v>
      </c>
      <c r="AN2946" s="222"/>
      <c r="AO2946" s="15"/>
      <c r="AP2946" s="16"/>
    </row>
    <row r="2947" spans="1:42" ht="22.5" hidden="1" customHeight="1" x14ac:dyDescent="0.25">
      <c r="A2947" s="83" t="str">
        <f t="shared" ca="1" si="689"/>
        <v>2839.</v>
      </c>
      <c r="B2947" s="26">
        <v>4416</v>
      </c>
      <c r="C2947" s="252" t="s">
        <v>2263</v>
      </c>
      <c r="D2947" s="26">
        <v>1971</v>
      </c>
      <c r="E2947" s="135" t="s">
        <v>2957</v>
      </c>
      <c r="F2947" s="83" t="s">
        <v>2959</v>
      </c>
      <c r="G2947" s="26">
        <v>5</v>
      </c>
      <c r="H2947" s="26">
        <v>8</v>
      </c>
      <c r="I2947" s="214">
        <v>6724.7</v>
      </c>
      <c r="J2947" s="205">
        <v>6174.6</v>
      </c>
      <c r="K2947" s="214">
        <v>4777.3</v>
      </c>
      <c r="L2947" s="263">
        <v>227</v>
      </c>
      <c r="M2947" s="214">
        <f t="shared" si="690"/>
        <v>3012827.04</v>
      </c>
      <c r="N2947" s="205"/>
      <c r="O2947" s="211"/>
      <c r="P2947" s="205"/>
      <c r="Q2947" s="205">
        <f t="shared" si="691"/>
        <v>3012827.04</v>
      </c>
      <c r="R2947" s="205">
        <v>3012827.04</v>
      </c>
      <c r="S2947" s="219"/>
      <c r="T2947" s="205"/>
      <c r="U2947" s="205"/>
      <c r="V2947" s="205"/>
      <c r="W2947" s="205"/>
      <c r="X2947" s="205"/>
      <c r="Y2947" s="205"/>
      <c r="Z2947" s="205"/>
      <c r="AA2947" s="205"/>
      <c r="AB2947" s="205"/>
      <c r="AC2947" s="205"/>
      <c r="AD2947" s="205"/>
      <c r="AE2947" s="205"/>
      <c r="AF2947" s="205"/>
      <c r="AG2947" s="221">
        <v>2025</v>
      </c>
      <c r="AH2947" s="158"/>
      <c r="AI2947" s="175"/>
      <c r="AJ2947" s="152"/>
      <c r="AK2947" s="15">
        <f t="shared" ca="1" si="684"/>
        <v>2839</v>
      </c>
      <c r="AL2947" s="15" t="s">
        <v>155</v>
      </c>
      <c r="AM2947" s="15" t="str">
        <f t="shared" ref="AM2947:AM3010" ca="1" si="692">CONCATENATE(AK2947,AL2947)</f>
        <v>2839.</v>
      </c>
      <c r="AN2947" s="222"/>
      <c r="AO2947" s="15"/>
      <c r="AP2947" s="16"/>
    </row>
    <row r="2948" spans="1:42" ht="22.5" hidden="1" customHeight="1" x14ac:dyDescent="0.25">
      <c r="A2948" s="83" t="str">
        <f t="shared" ca="1" si="689"/>
        <v>2840.</v>
      </c>
      <c r="B2948" s="144">
        <v>4809</v>
      </c>
      <c r="C2948" s="47" t="s">
        <v>2264</v>
      </c>
      <c r="D2948" s="26">
        <v>1971</v>
      </c>
      <c r="E2948" s="135" t="s">
        <v>2957</v>
      </c>
      <c r="F2948" s="83" t="s">
        <v>2959</v>
      </c>
      <c r="G2948" s="26">
        <v>5</v>
      </c>
      <c r="H2948" s="26">
        <v>4</v>
      </c>
      <c r="I2948" s="205">
        <v>3428.2</v>
      </c>
      <c r="J2948" s="205">
        <v>3779.6</v>
      </c>
      <c r="K2948" s="205">
        <v>2669.3</v>
      </c>
      <c r="L2948" s="219">
        <v>135</v>
      </c>
      <c r="M2948" s="214">
        <f t="shared" si="690"/>
        <v>4365575</v>
      </c>
      <c r="N2948" s="205"/>
      <c r="O2948" s="211"/>
      <c r="P2948" s="205"/>
      <c r="Q2948" s="205">
        <f t="shared" si="691"/>
        <v>4365575</v>
      </c>
      <c r="R2948" s="205">
        <v>4365575</v>
      </c>
      <c r="S2948" s="219"/>
      <c r="T2948" s="205"/>
      <c r="U2948" s="205"/>
      <c r="V2948" s="205"/>
      <c r="W2948" s="205"/>
      <c r="X2948" s="205"/>
      <c r="Y2948" s="205"/>
      <c r="Z2948" s="205"/>
      <c r="AA2948" s="205"/>
      <c r="AB2948" s="205"/>
      <c r="AC2948" s="209"/>
      <c r="AD2948" s="209"/>
      <c r="AE2948" s="205"/>
      <c r="AF2948" s="205"/>
      <c r="AG2948" s="221">
        <v>2025</v>
      </c>
      <c r="AH2948" s="165"/>
      <c r="AI2948" s="175"/>
      <c r="AJ2948" s="152"/>
      <c r="AK2948" s="15">
        <f t="shared" ca="1" si="684"/>
        <v>2840</v>
      </c>
      <c r="AL2948" s="15" t="s">
        <v>155</v>
      </c>
      <c r="AM2948" s="15" t="str">
        <f t="shared" ca="1" si="692"/>
        <v>2840.</v>
      </c>
      <c r="AN2948" s="222"/>
      <c r="AO2948" s="15"/>
      <c r="AP2948" s="16"/>
    </row>
    <row r="2949" spans="1:42" ht="22.5" hidden="1" customHeight="1" x14ac:dyDescent="0.25">
      <c r="A2949" s="83" t="str">
        <f t="shared" ca="1" si="689"/>
        <v>2841.</v>
      </c>
      <c r="B2949" s="26">
        <v>4941</v>
      </c>
      <c r="C2949" s="242" t="s">
        <v>2266</v>
      </c>
      <c r="D2949" s="26">
        <v>1972</v>
      </c>
      <c r="E2949" s="135" t="s">
        <v>2957</v>
      </c>
      <c r="F2949" s="83" t="s">
        <v>2959</v>
      </c>
      <c r="G2949" s="26">
        <v>5</v>
      </c>
      <c r="H2949" s="26">
        <v>4</v>
      </c>
      <c r="I2949" s="205">
        <v>3394.4</v>
      </c>
      <c r="J2949" s="205">
        <v>2501.4</v>
      </c>
      <c r="K2949" s="205">
        <v>2501.4</v>
      </c>
      <c r="L2949" s="219">
        <v>145</v>
      </c>
      <c r="M2949" s="214">
        <f t="shared" si="690"/>
        <v>182912</v>
      </c>
      <c r="N2949" s="205"/>
      <c r="O2949" s="211"/>
      <c r="P2949" s="205"/>
      <c r="Q2949" s="205">
        <f t="shared" si="691"/>
        <v>182912</v>
      </c>
      <c r="R2949" s="205">
        <v>182912</v>
      </c>
      <c r="S2949" s="219"/>
      <c r="T2949" s="205"/>
      <c r="U2949" s="205"/>
      <c r="V2949" s="205"/>
      <c r="W2949" s="205"/>
      <c r="X2949" s="205"/>
      <c r="Y2949" s="205"/>
      <c r="Z2949" s="205"/>
      <c r="AA2949" s="205"/>
      <c r="AB2949" s="205"/>
      <c r="AC2949" s="205"/>
      <c r="AD2949" s="205"/>
      <c r="AE2949" s="205"/>
      <c r="AF2949" s="205"/>
      <c r="AG2949" s="221">
        <v>2025</v>
      </c>
      <c r="AH2949" s="158"/>
      <c r="AI2949" s="175"/>
      <c r="AJ2949" s="153"/>
      <c r="AK2949" s="15">
        <f t="shared" ca="1" si="684"/>
        <v>2841</v>
      </c>
      <c r="AL2949" s="15" t="s">
        <v>155</v>
      </c>
      <c r="AM2949" s="15" t="str">
        <f t="shared" ca="1" si="692"/>
        <v>2841.</v>
      </c>
      <c r="AN2949" s="222"/>
      <c r="AO2949" s="15"/>
      <c r="AP2949" s="16"/>
    </row>
    <row r="2950" spans="1:42" ht="22.5" hidden="1" customHeight="1" x14ac:dyDescent="0.25">
      <c r="A2950" s="83" t="str">
        <f t="shared" ref="A2950:A2960" ca="1" si="693">AM2950</f>
        <v>2842.</v>
      </c>
      <c r="B2950" s="26">
        <v>4984</v>
      </c>
      <c r="C2950" s="242" t="s">
        <v>2269</v>
      </c>
      <c r="D2950" s="26">
        <v>1972</v>
      </c>
      <c r="E2950" s="135" t="s">
        <v>2957</v>
      </c>
      <c r="F2950" s="83" t="s">
        <v>2958</v>
      </c>
      <c r="G2950" s="26">
        <v>5</v>
      </c>
      <c r="H2950" s="26">
        <v>6</v>
      </c>
      <c r="I2950" s="205">
        <v>4726.2</v>
      </c>
      <c r="J2950" s="205">
        <v>4726.2</v>
      </c>
      <c r="K2950" s="205">
        <v>4726.2</v>
      </c>
      <c r="L2950" s="219">
        <v>220</v>
      </c>
      <c r="M2950" s="205">
        <f t="shared" si="690"/>
        <v>4185460</v>
      </c>
      <c r="N2950" s="205"/>
      <c r="O2950" s="211"/>
      <c r="P2950" s="205"/>
      <c r="Q2950" s="205">
        <f t="shared" si="691"/>
        <v>4185460</v>
      </c>
      <c r="R2950" s="205"/>
      <c r="S2950" s="219"/>
      <c r="T2950" s="205"/>
      <c r="U2950" s="205">
        <v>1180</v>
      </c>
      <c r="V2950" s="205">
        <f>U2950*3547</f>
        <v>4185460</v>
      </c>
      <c r="W2950" s="205"/>
      <c r="X2950" s="205"/>
      <c r="Y2950" s="205"/>
      <c r="Z2950" s="205"/>
      <c r="AA2950" s="205"/>
      <c r="AB2950" s="205"/>
      <c r="AC2950" s="205"/>
      <c r="AD2950" s="205"/>
      <c r="AE2950" s="205"/>
      <c r="AF2950" s="205"/>
      <c r="AG2950" s="221">
        <v>2025</v>
      </c>
      <c r="AH2950" s="158"/>
      <c r="AI2950" s="175"/>
      <c r="AJ2950" s="218"/>
      <c r="AK2950" s="15">
        <f t="shared" ca="1" si="684"/>
        <v>2842</v>
      </c>
      <c r="AL2950" s="15" t="s">
        <v>155</v>
      </c>
      <c r="AM2950" s="15" t="str">
        <f t="shared" ca="1" si="692"/>
        <v>2842.</v>
      </c>
      <c r="AN2950" s="222"/>
      <c r="AO2950" s="15"/>
      <c r="AP2950" s="16"/>
    </row>
    <row r="2951" spans="1:42" ht="22.5" hidden="1" customHeight="1" x14ac:dyDescent="0.25">
      <c r="A2951" s="83" t="str">
        <f t="shared" ca="1" si="693"/>
        <v>2843.</v>
      </c>
      <c r="B2951" s="26">
        <v>4585</v>
      </c>
      <c r="C2951" s="252" t="s">
        <v>2267</v>
      </c>
      <c r="D2951" s="26">
        <v>1972</v>
      </c>
      <c r="E2951" s="135" t="s">
        <v>2957</v>
      </c>
      <c r="F2951" s="83" t="s">
        <v>2959</v>
      </c>
      <c r="G2951" s="26">
        <v>2</v>
      </c>
      <c r="H2951" s="26">
        <v>8</v>
      </c>
      <c r="I2951" s="214">
        <v>6923.8</v>
      </c>
      <c r="J2951" s="214">
        <v>5343.5</v>
      </c>
      <c r="K2951" s="214">
        <v>3664.2</v>
      </c>
      <c r="L2951" s="263">
        <v>260</v>
      </c>
      <c r="M2951" s="214">
        <f t="shared" si="690"/>
        <v>893125</v>
      </c>
      <c r="N2951" s="205"/>
      <c r="O2951" s="211"/>
      <c r="P2951" s="205"/>
      <c r="Q2951" s="205">
        <f t="shared" si="691"/>
        <v>893125</v>
      </c>
      <c r="R2951" s="205">
        <v>893125</v>
      </c>
      <c r="S2951" s="219"/>
      <c r="T2951" s="205"/>
      <c r="U2951" s="205"/>
      <c r="V2951" s="205"/>
      <c r="W2951" s="205"/>
      <c r="X2951" s="205"/>
      <c r="Y2951" s="205"/>
      <c r="Z2951" s="205"/>
      <c r="AA2951" s="205"/>
      <c r="AB2951" s="205"/>
      <c r="AC2951" s="205"/>
      <c r="AD2951" s="205"/>
      <c r="AE2951" s="205"/>
      <c r="AF2951" s="205"/>
      <c r="AG2951" s="221">
        <v>2025</v>
      </c>
      <c r="AH2951" s="158"/>
      <c r="AI2951" s="175"/>
      <c r="AJ2951" s="152"/>
      <c r="AK2951" s="15">
        <f t="shared" ca="1" si="684"/>
        <v>2843</v>
      </c>
      <c r="AL2951" s="15" t="s">
        <v>155</v>
      </c>
      <c r="AM2951" s="15" t="str">
        <f t="shared" ca="1" si="692"/>
        <v>2843.</v>
      </c>
      <c r="AN2951" s="222"/>
      <c r="AO2951" s="15"/>
      <c r="AP2951" s="16"/>
    </row>
    <row r="2952" spans="1:42" ht="22.5" hidden="1" customHeight="1" x14ac:dyDescent="0.25">
      <c r="A2952" s="83" t="str">
        <f t="shared" ca="1" si="693"/>
        <v>2844.</v>
      </c>
      <c r="B2952" s="26">
        <v>4589</v>
      </c>
      <c r="C2952" s="252" t="s">
        <v>2268</v>
      </c>
      <c r="D2952" s="26">
        <v>1972</v>
      </c>
      <c r="E2952" s="135" t="s">
        <v>2957</v>
      </c>
      <c r="F2952" s="83" t="s">
        <v>2958</v>
      </c>
      <c r="G2952" s="26">
        <v>5</v>
      </c>
      <c r="H2952" s="26">
        <v>4</v>
      </c>
      <c r="I2952" s="214">
        <v>3672.3</v>
      </c>
      <c r="J2952" s="214">
        <v>3341.3</v>
      </c>
      <c r="K2952" s="214">
        <v>3341.3</v>
      </c>
      <c r="L2952" s="263">
        <v>165</v>
      </c>
      <c r="M2952" s="214">
        <f t="shared" si="690"/>
        <v>1407600</v>
      </c>
      <c r="N2952" s="205"/>
      <c r="O2952" s="211"/>
      <c r="P2952" s="205"/>
      <c r="Q2952" s="205">
        <f t="shared" si="691"/>
        <v>1407600</v>
      </c>
      <c r="R2952" s="205">
        <v>1407600</v>
      </c>
      <c r="S2952" s="219"/>
      <c r="T2952" s="205"/>
      <c r="U2952" s="205"/>
      <c r="V2952" s="205"/>
      <c r="W2952" s="205"/>
      <c r="X2952" s="205"/>
      <c r="Y2952" s="205"/>
      <c r="Z2952" s="205"/>
      <c r="AA2952" s="205"/>
      <c r="AB2952" s="205"/>
      <c r="AC2952" s="205"/>
      <c r="AD2952" s="205"/>
      <c r="AE2952" s="205"/>
      <c r="AF2952" s="205"/>
      <c r="AG2952" s="221">
        <v>2025</v>
      </c>
      <c r="AH2952" s="165"/>
      <c r="AI2952" s="175"/>
      <c r="AJ2952" s="152"/>
      <c r="AK2952" s="15">
        <f t="shared" ca="1" si="684"/>
        <v>2844</v>
      </c>
      <c r="AL2952" s="15" t="s">
        <v>155</v>
      </c>
      <c r="AM2952" s="15" t="str">
        <f t="shared" ca="1" si="692"/>
        <v>2844.</v>
      </c>
      <c r="AN2952" s="222"/>
      <c r="AO2952" s="15"/>
      <c r="AP2952" s="16"/>
    </row>
    <row r="2953" spans="1:42" ht="22.5" hidden="1" customHeight="1" x14ac:dyDescent="0.25">
      <c r="A2953" s="83" t="str">
        <f t="shared" ca="1" si="693"/>
        <v>2845.</v>
      </c>
      <c r="B2953" s="26">
        <v>4590</v>
      </c>
      <c r="C2953" s="47" t="s">
        <v>2270</v>
      </c>
      <c r="D2953" s="26">
        <v>1972</v>
      </c>
      <c r="E2953" s="135" t="s">
        <v>2957</v>
      </c>
      <c r="F2953" s="83" t="s">
        <v>2958</v>
      </c>
      <c r="G2953" s="26">
        <v>5</v>
      </c>
      <c r="H2953" s="26">
        <v>6</v>
      </c>
      <c r="I2953" s="214">
        <v>5268.8</v>
      </c>
      <c r="J2953" s="214">
        <v>4790.6000000000004</v>
      </c>
      <c r="K2953" s="214">
        <v>4790.6000000000004</v>
      </c>
      <c r="L2953" s="263">
        <v>231</v>
      </c>
      <c r="M2953" s="214">
        <f t="shared" si="690"/>
        <v>1816038</v>
      </c>
      <c r="N2953" s="205"/>
      <c r="O2953" s="211"/>
      <c r="P2953" s="205"/>
      <c r="Q2953" s="205">
        <f t="shared" si="691"/>
        <v>1816038</v>
      </c>
      <c r="R2953" s="205"/>
      <c r="S2953" s="219"/>
      <c r="T2953" s="205"/>
      <c r="U2953" s="205"/>
      <c r="V2953" s="205"/>
      <c r="W2953" s="205"/>
      <c r="X2953" s="205"/>
      <c r="Y2953" s="205">
        <v>1278</v>
      </c>
      <c r="Z2953" s="205">
        <f>Y2953*1421</f>
        <v>1816038</v>
      </c>
      <c r="AA2953" s="205"/>
      <c r="AB2953" s="205"/>
      <c r="AC2953" s="209"/>
      <c r="AD2953" s="209"/>
      <c r="AE2953" s="205"/>
      <c r="AF2953" s="205"/>
      <c r="AG2953" s="221">
        <v>2025</v>
      </c>
      <c r="AH2953" s="165"/>
      <c r="AI2953" s="175"/>
      <c r="AJ2953" s="153"/>
      <c r="AK2953" s="15">
        <f t="shared" ca="1" si="684"/>
        <v>2845</v>
      </c>
      <c r="AL2953" s="15" t="s">
        <v>155</v>
      </c>
      <c r="AM2953" s="15" t="str">
        <f t="shared" ca="1" si="692"/>
        <v>2845.</v>
      </c>
      <c r="AN2953" s="222"/>
      <c r="AO2953" s="15"/>
      <c r="AP2953" s="16"/>
    </row>
    <row r="2954" spans="1:42" ht="22.5" hidden="1" customHeight="1" x14ac:dyDescent="0.25">
      <c r="A2954" s="83" t="str">
        <f t="shared" ca="1" si="693"/>
        <v>2846.</v>
      </c>
      <c r="B2954" s="26">
        <v>4591</v>
      </c>
      <c r="C2954" s="252" t="s">
        <v>2271</v>
      </c>
      <c r="D2954" s="26">
        <v>1972</v>
      </c>
      <c r="E2954" s="135" t="s">
        <v>2957</v>
      </c>
      <c r="F2954" s="83" t="s">
        <v>2958</v>
      </c>
      <c r="G2954" s="26">
        <v>5</v>
      </c>
      <c r="H2954" s="26">
        <v>4</v>
      </c>
      <c r="I2954" s="214">
        <v>3306</v>
      </c>
      <c r="J2954" s="205">
        <v>2267</v>
      </c>
      <c r="K2954" s="214">
        <v>2267</v>
      </c>
      <c r="L2954" s="263">
        <v>182</v>
      </c>
      <c r="M2954" s="214">
        <f t="shared" si="690"/>
        <v>5436866.7999999998</v>
      </c>
      <c r="N2954" s="205"/>
      <c r="O2954" s="211"/>
      <c r="P2954" s="205"/>
      <c r="Q2954" s="205">
        <f t="shared" si="691"/>
        <v>5436866.7999999998</v>
      </c>
      <c r="R2954" s="205">
        <v>5436866.7999999998</v>
      </c>
      <c r="S2954" s="219"/>
      <c r="T2954" s="205"/>
      <c r="U2954" s="205"/>
      <c r="V2954" s="205"/>
      <c r="W2954" s="205"/>
      <c r="X2954" s="205"/>
      <c r="Y2954" s="205"/>
      <c r="Z2954" s="205"/>
      <c r="AA2954" s="205"/>
      <c r="AB2954" s="205"/>
      <c r="AC2954" s="205"/>
      <c r="AD2954" s="205"/>
      <c r="AE2954" s="205"/>
      <c r="AF2954" s="205"/>
      <c r="AG2954" s="221">
        <v>2025</v>
      </c>
      <c r="AH2954" s="165"/>
      <c r="AI2954" s="175"/>
      <c r="AJ2954" s="152"/>
      <c r="AK2954" s="15">
        <f t="shared" ca="1" si="684"/>
        <v>2846</v>
      </c>
      <c r="AL2954" s="15" t="s">
        <v>155</v>
      </c>
      <c r="AM2954" s="15" t="str">
        <f t="shared" ca="1" si="692"/>
        <v>2846.</v>
      </c>
      <c r="AN2954" s="222"/>
      <c r="AO2954" s="15"/>
      <c r="AP2954" s="16"/>
    </row>
    <row r="2955" spans="1:42" ht="22.5" hidden="1" customHeight="1" x14ac:dyDescent="0.25">
      <c r="A2955" s="83" t="str">
        <f t="shared" ca="1" si="693"/>
        <v>2847.</v>
      </c>
      <c r="B2955" s="26">
        <v>4611</v>
      </c>
      <c r="C2955" s="242" t="s">
        <v>2272</v>
      </c>
      <c r="D2955" s="26">
        <v>1972</v>
      </c>
      <c r="E2955" s="135" t="s">
        <v>2957</v>
      </c>
      <c r="F2955" s="83" t="s">
        <v>2959</v>
      </c>
      <c r="G2955" s="26">
        <v>5</v>
      </c>
      <c r="H2955" s="26">
        <v>3</v>
      </c>
      <c r="I2955" s="205">
        <v>3708.1</v>
      </c>
      <c r="J2955" s="205">
        <v>2872.8</v>
      </c>
      <c r="K2955" s="205">
        <v>2718.8</v>
      </c>
      <c r="L2955" s="219">
        <v>174</v>
      </c>
      <c r="M2955" s="214">
        <f t="shared" si="690"/>
        <v>5979578.8399999999</v>
      </c>
      <c r="N2955" s="205"/>
      <c r="O2955" s="211"/>
      <c r="P2955" s="205"/>
      <c r="Q2955" s="205">
        <f t="shared" si="691"/>
        <v>5979578.8399999999</v>
      </c>
      <c r="R2955" s="205">
        <v>5979578.8399999999</v>
      </c>
      <c r="S2955" s="219"/>
      <c r="T2955" s="205"/>
      <c r="U2955" s="205"/>
      <c r="V2955" s="205"/>
      <c r="W2955" s="205"/>
      <c r="X2955" s="205"/>
      <c r="Y2955" s="205"/>
      <c r="Z2955" s="205"/>
      <c r="AA2955" s="205"/>
      <c r="AB2955" s="205"/>
      <c r="AC2955" s="205"/>
      <c r="AD2955" s="205"/>
      <c r="AE2955" s="205"/>
      <c r="AF2955" s="205"/>
      <c r="AG2955" s="221">
        <v>2025</v>
      </c>
      <c r="AH2955" s="159"/>
      <c r="AI2955" s="175"/>
      <c r="AJ2955" s="153"/>
      <c r="AK2955" s="15">
        <f t="shared" ca="1" si="684"/>
        <v>2847</v>
      </c>
      <c r="AL2955" s="15" t="s">
        <v>155</v>
      </c>
      <c r="AM2955" s="15" t="str">
        <f t="shared" ca="1" si="692"/>
        <v>2847.</v>
      </c>
      <c r="AN2955" s="222"/>
      <c r="AO2955" s="15"/>
      <c r="AP2955" s="16"/>
    </row>
    <row r="2956" spans="1:42" ht="22.5" hidden="1" customHeight="1" x14ac:dyDescent="0.25">
      <c r="A2956" s="83" t="str">
        <f t="shared" ca="1" si="693"/>
        <v>2848.</v>
      </c>
      <c r="B2956" s="26">
        <v>4805</v>
      </c>
      <c r="C2956" s="252" t="s">
        <v>2273</v>
      </c>
      <c r="D2956" s="26">
        <v>1972</v>
      </c>
      <c r="E2956" s="135" t="s">
        <v>2957</v>
      </c>
      <c r="F2956" s="83" t="s">
        <v>2959</v>
      </c>
      <c r="G2956" s="26">
        <v>5</v>
      </c>
      <c r="H2956" s="26">
        <v>2</v>
      </c>
      <c r="I2956" s="214">
        <v>3365.3</v>
      </c>
      <c r="J2956" s="214">
        <v>2895.5</v>
      </c>
      <c r="K2956" s="214">
        <v>2895.5</v>
      </c>
      <c r="L2956" s="263">
        <v>244</v>
      </c>
      <c r="M2956" s="214">
        <f t="shared" si="690"/>
        <v>2655250.1999999997</v>
      </c>
      <c r="N2956" s="205"/>
      <c r="O2956" s="211"/>
      <c r="P2956" s="205"/>
      <c r="Q2956" s="205">
        <f t="shared" si="691"/>
        <v>2655250.1999999997</v>
      </c>
      <c r="R2956" s="205"/>
      <c r="S2956" s="219"/>
      <c r="T2956" s="205"/>
      <c r="U2956" s="205"/>
      <c r="V2956" s="205"/>
      <c r="W2956" s="205">
        <v>1199.3</v>
      </c>
      <c r="X2956" s="205">
        <f>W2956*2214</f>
        <v>2655250.1999999997</v>
      </c>
      <c r="Y2956" s="205"/>
      <c r="Z2956" s="205"/>
      <c r="AA2956" s="205"/>
      <c r="AB2956" s="205"/>
      <c r="AC2956" s="205"/>
      <c r="AD2956" s="205"/>
      <c r="AE2956" s="205"/>
      <c r="AF2956" s="205"/>
      <c r="AG2956" s="221">
        <v>2025</v>
      </c>
      <c r="AH2956" s="158"/>
      <c r="AI2956" s="175"/>
      <c r="AJ2956" s="218"/>
      <c r="AK2956" s="15">
        <f t="shared" ca="1" si="684"/>
        <v>2848</v>
      </c>
      <c r="AL2956" s="15" t="s">
        <v>155</v>
      </c>
      <c r="AM2956" s="15" t="str">
        <f t="shared" ca="1" si="692"/>
        <v>2848.</v>
      </c>
      <c r="AN2956" s="222"/>
      <c r="AO2956" s="15"/>
      <c r="AP2956" s="16"/>
    </row>
    <row r="2957" spans="1:42" ht="22.5" hidden="1" customHeight="1" x14ac:dyDescent="0.25">
      <c r="A2957" s="83" t="str">
        <f t="shared" ca="1" si="693"/>
        <v>2849.</v>
      </c>
      <c r="B2957" s="26">
        <v>5092</v>
      </c>
      <c r="C2957" s="313" t="s">
        <v>2274</v>
      </c>
      <c r="D2957" s="26">
        <v>1972</v>
      </c>
      <c r="E2957" s="135" t="s">
        <v>2957</v>
      </c>
      <c r="F2957" s="83" t="s">
        <v>2959</v>
      </c>
      <c r="G2957" s="26">
        <v>5</v>
      </c>
      <c r="H2957" s="26">
        <v>3</v>
      </c>
      <c r="I2957" s="205">
        <v>3455.4</v>
      </c>
      <c r="J2957" s="205">
        <v>2580.5</v>
      </c>
      <c r="K2957" s="205">
        <v>2436.9</v>
      </c>
      <c r="L2957" s="219">
        <v>160</v>
      </c>
      <c r="M2957" s="214">
        <f t="shared" si="690"/>
        <v>1689120</v>
      </c>
      <c r="N2957" s="205"/>
      <c r="O2957" s="211"/>
      <c r="P2957" s="205"/>
      <c r="Q2957" s="205">
        <f t="shared" si="691"/>
        <v>1689120</v>
      </c>
      <c r="R2957" s="205">
        <v>1689120</v>
      </c>
      <c r="S2957" s="219"/>
      <c r="T2957" s="205"/>
      <c r="U2957" s="205"/>
      <c r="V2957" s="205"/>
      <c r="W2957" s="205"/>
      <c r="X2957" s="205"/>
      <c r="Y2957" s="205"/>
      <c r="Z2957" s="205"/>
      <c r="AA2957" s="205"/>
      <c r="AB2957" s="205"/>
      <c r="AC2957" s="205"/>
      <c r="AD2957" s="205"/>
      <c r="AE2957" s="205"/>
      <c r="AF2957" s="205"/>
      <c r="AG2957" s="221">
        <v>2025</v>
      </c>
      <c r="AH2957" s="165"/>
      <c r="AI2957" s="175"/>
      <c r="AJ2957" s="152"/>
      <c r="AK2957" s="15">
        <f t="shared" ca="1" si="684"/>
        <v>2849</v>
      </c>
      <c r="AL2957" s="15" t="s">
        <v>155</v>
      </c>
      <c r="AM2957" s="15" t="str">
        <f t="shared" ca="1" si="692"/>
        <v>2849.</v>
      </c>
      <c r="AN2957" s="222"/>
      <c r="AO2957" s="15"/>
      <c r="AP2957" s="16"/>
    </row>
    <row r="2958" spans="1:42" ht="23.25" hidden="1" customHeight="1" x14ac:dyDescent="0.25">
      <c r="A2958" s="83" t="str">
        <f t="shared" ca="1" si="693"/>
        <v>2850.</v>
      </c>
      <c r="B2958" s="26">
        <v>4455</v>
      </c>
      <c r="C2958" s="40" t="s">
        <v>2275</v>
      </c>
      <c r="D2958" s="26">
        <v>1973</v>
      </c>
      <c r="E2958" s="135" t="s">
        <v>2957</v>
      </c>
      <c r="F2958" s="83" t="s">
        <v>2959</v>
      </c>
      <c r="G2958" s="26">
        <v>5</v>
      </c>
      <c r="H2958" s="26">
        <v>4</v>
      </c>
      <c r="I2958" s="205">
        <v>3374</v>
      </c>
      <c r="J2958" s="205">
        <v>3385.4</v>
      </c>
      <c r="K2958" s="205">
        <v>2711</v>
      </c>
      <c r="L2958" s="219">
        <v>114</v>
      </c>
      <c r="M2958" s="214">
        <f t="shared" si="690"/>
        <v>5440805.9699999997</v>
      </c>
      <c r="N2958" s="205"/>
      <c r="O2958" s="211"/>
      <c r="P2958" s="205"/>
      <c r="Q2958" s="205">
        <f t="shared" si="691"/>
        <v>5440805.9699999997</v>
      </c>
      <c r="R2958" s="205">
        <v>5440805.9699999997</v>
      </c>
      <c r="S2958" s="219"/>
      <c r="T2958" s="205"/>
      <c r="U2958" s="205"/>
      <c r="V2958" s="205"/>
      <c r="W2958" s="205"/>
      <c r="X2958" s="205"/>
      <c r="Y2958" s="205"/>
      <c r="Z2958" s="205"/>
      <c r="AA2958" s="205"/>
      <c r="AB2958" s="205"/>
      <c r="AC2958" s="209"/>
      <c r="AD2958" s="209"/>
      <c r="AE2958" s="205"/>
      <c r="AF2958" s="205"/>
      <c r="AG2958" s="221">
        <v>2025</v>
      </c>
      <c r="AH2958" s="158"/>
      <c r="AI2958" s="175"/>
      <c r="AJ2958" s="152"/>
      <c r="AK2958" s="15">
        <f t="shared" ca="1" si="684"/>
        <v>2850</v>
      </c>
      <c r="AL2958" s="15" t="s">
        <v>155</v>
      </c>
      <c r="AM2958" s="15" t="str">
        <f t="shared" ca="1" si="692"/>
        <v>2850.</v>
      </c>
      <c r="AN2958" s="222"/>
      <c r="AP2958" s="16"/>
    </row>
    <row r="2959" spans="1:42" ht="22.5" hidden="1" customHeight="1" x14ac:dyDescent="0.25">
      <c r="A2959" s="83" t="str">
        <f t="shared" ca="1" si="693"/>
        <v>2851.</v>
      </c>
      <c r="B2959" s="26">
        <v>5002</v>
      </c>
      <c r="C2959" s="313" t="s">
        <v>2276</v>
      </c>
      <c r="D2959" s="26">
        <v>1973</v>
      </c>
      <c r="E2959" s="135" t="s">
        <v>2957</v>
      </c>
      <c r="F2959" s="83" t="s">
        <v>2958</v>
      </c>
      <c r="G2959" s="26">
        <v>5</v>
      </c>
      <c r="H2959" s="26">
        <v>8</v>
      </c>
      <c r="I2959" s="214">
        <v>5545.3</v>
      </c>
      <c r="J2959" s="205">
        <v>5545.3</v>
      </c>
      <c r="K2959" s="214">
        <v>5545.3</v>
      </c>
      <c r="L2959" s="263">
        <v>282</v>
      </c>
      <c r="M2959" s="214">
        <f t="shared" si="690"/>
        <v>7355112</v>
      </c>
      <c r="N2959" s="205"/>
      <c r="O2959" s="211"/>
      <c r="P2959" s="205"/>
      <c r="Q2959" s="205">
        <f t="shared" si="691"/>
        <v>7355112</v>
      </c>
      <c r="R2959" s="205">
        <f>2588040+4767072</f>
        <v>7355112</v>
      </c>
      <c r="S2959" s="219"/>
      <c r="T2959" s="205"/>
      <c r="U2959" s="205"/>
      <c r="V2959" s="205"/>
      <c r="W2959" s="205"/>
      <c r="X2959" s="205"/>
      <c r="Y2959" s="205"/>
      <c r="Z2959" s="205"/>
      <c r="AA2959" s="205"/>
      <c r="AB2959" s="205"/>
      <c r="AC2959" s="205"/>
      <c r="AD2959" s="205"/>
      <c r="AE2959" s="205"/>
      <c r="AF2959" s="205"/>
      <c r="AG2959" s="221">
        <v>2025</v>
      </c>
      <c r="AH2959" s="158"/>
      <c r="AI2959" s="175"/>
      <c r="AJ2959" s="152"/>
      <c r="AK2959" s="15">
        <f t="shared" ca="1" si="684"/>
        <v>2851</v>
      </c>
      <c r="AL2959" s="15" t="s">
        <v>155</v>
      </c>
      <c r="AM2959" s="15" t="str">
        <f t="shared" ca="1" si="692"/>
        <v>2851.</v>
      </c>
      <c r="AN2959" s="222"/>
      <c r="AP2959" s="16"/>
    </row>
    <row r="2960" spans="1:42" ht="22.5" hidden="1" customHeight="1" x14ac:dyDescent="0.25">
      <c r="A2960" s="83" t="str">
        <f t="shared" ca="1" si="693"/>
        <v>2852.</v>
      </c>
      <c r="B2960" s="26">
        <v>5008</v>
      </c>
      <c r="C2960" s="242" t="s">
        <v>2277</v>
      </c>
      <c r="D2960" s="26">
        <v>1973</v>
      </c>
      <c r="E2960" s="135" t="s">
        <v>2957</v>
      </c>
      <c r="F2960" s="83" t="s">
        <v>2958</v>
      </c>
      <c r="G2960" s="26">
        <v>5</v>
      </c>
      <c r="H2960" s="26">
        <v>8</v>
      </c>
      <c r="I2960" s="205">
        <v>5618.7</v>
      </c>
      <c r="J2960" s="205">
        <v>5618.7</v>
      </c>
      <c r="K2960" s="205">
        <v>5618.7</v>
      </c>
      <c r="L2960" s="219">
        <v>253</v>
      </c>
      <c r="M2960" s="205">
        <f t="shared" si="690"/>
        <v>11039988</v>
      </c>
      <c r="N2960" s="205"/>
      <c r="O2960" s="211"/>
      <c r="P2960" s="205"/>
      <c r="Q2960" s="205">
        <f t="shared" si="691"/>
        <v>11039988</v>
      </c>
      <c r="R2960" s="205">
        <f>6272916+4767072</f>
        <v>11039988</v>
      </c>
      <c r="S2960" s="219"/>
      <c r="T2960" s="205"/>
      <c r="U2960" s="205"/>
      <c r="V2960" s="205"/>
      <c r="W2960" s="205"/>
      <c r="X2960" s="205"/>
      <c r="Y2960" s="205"/>
      <c r="Z2960" s="205"/>
      <c r="AA2960" s="205"/>
      <c r="AB2960" s="205"/>
      <c r="AC2960" s="205"/>
      <c r="AD2960" s="205"/>
      <c r="AE2960" s="205"/>
      <c r="AF2960" s="205"/>
      <c r="AG2960" s="221">
        <v>2025</v>
      </c>
      <c r="AH2960" s="159"/>
      <c r="AI2960" s="175"/>
      <c r="AJ2960" s="153"/>
      <c r="AK2960" s="15">
        <f t="shared" ca="1" si="684"/>
        <v>2852</v>
      </c>
      <c r="AL2960" s="15" t="s">
        <v>155</v>
      </c>
      <c r="AM2960" s="15" t="str">
        <f t="shared" ca="1" si="692"/>
        <v>2852.</v>
      </c>
      <c r="AN2960" s="222"/>
      <c r="AO2960" s="15"/>
      <c r="AP2960" s="16"/>
    </row>
    <row r="2961" spans="1:42" ht="22.5" hidden="1" customHeight="1" x14ac:dyDescent="0.25">
      <c r="A2961" s="83" t="str">
        <f t="shared" ref="A2961:A3013" ca="1" si="694">AM2961</f>
        <v>2853.</v>
      </c>
      <c r="B2961" s="26">
        <v>5010</v>
      </c>
      <c r="C2961" s="40" t="s">
        <v>2278</v>
      </c>
      <c r="D2961" s="26">
        <v>1973</v>
      </c>
      <c r="E2961" s="135" t="s">
        <v>2957</v>
      </c>
      <c r="F2961" s="83" t="s">
        <v>2958</v>
      </c>
      <c r="G2961" s="26">
        <v>5</v>
      </c>
      <c r="H2961" s="26">
        <v>4</v>
      </c>
      <c r="I2961" s="303">
        <v>3329.2</v>
      </c>
      <c r="J2961" s="176">
        <v>3329.2</v>
      </c>
      <c r="K2961" s="303">
        <v>3329.2</v>
      </c>
      <c r="L2961" s="144">
        <v>147</v>
      </c>
      <c r="M2961" s="176">
        <f t="shared" si="690"/>
        <v>5792331</v>
      </c>
      <c r="N2961" s="176"/>
      <c r="O2961" s="174"/>
      <c r="P2961" s="176"/>
      <c r="Q2961" s="176">
        <f t="shared" si="691"/>
        <v>5792331</v>
      </c>
      <c r="R2961" s="176">
        <f>1248072+4544259</f>
        <v>5792331</v>
      </c>
      <c r="S2961" s="32"/>
      <c r="T2961" s="176"/>
      <c r="U2961" s="176"/>
      <c r="V2961" s="176"/>
      <c r="W2961" s="176"/>
      <c r="X2961" s="176"/>
      <c r="Y2961" s="176"/>
      <c r="Z2961" s="176"/>
      <c r="AA2961" s="176"/>
      <c r="AB2961" s="176"/>
      <c r="AC2961" s="176"/>
      <c r="AD2961" s="176"/>
      <c r="AE2961" s="176"/>
      <c r="AF2961" s="176"/>
      <c r="AG2961" s="317">
        <v>2025</v>
      </c>
      <c r="AH2961" s="158"/>
      <c r="AI2961" s="175"/>
      <c r="AJ2961" s="164"/>
      <c r="AK2961" s="15">
        <f t="shared" ca="1" si="684"/>
        <v>2853</v>
      </c>
      <c r="AL2961" s="15" t="s">
        <v>155</v>
      </c>
      <c r="AM2961" s="15" t="str">
        <f t="shared" ca="1" si="692"/>
        <v>2853.</v>
      </c>
      <c r="AN2961" s="179"/>
      <c r="AO2961" s="15"/>
      <c r="AP2961" s="16"/>
    </row>
    <row r="2962" spans="1:42" ht="23.25" hidden="1" customHeight="1" x14ac:dyDescent="0.25">
      <c r="A2962" s="83" t="str">
        <f t="shared" ca="1" si="694"/>
        <v>2854.</v>
      </c>
      <c r="B2962" s="144">
        <v>5135</v>
      </c>
      <c r="C2962" s="47" t="s">
        <v>2279</v>
      </c>
      <c r="D2962" s="26">
        <v>1973</v>
      </c>
      <c r="E2962" s="135" t="s">
        <v>2957</v>
      </c>
      <c r="F2962" s="83" t="s">
        <v>2958</v>
      </c>
      <c r="G2962" s="26">
        <v>5</v>
      </c>
      <c r="H2962" s="26">
        <v>4</v>
      </c>
      <c r="I2962" s="205">
        <v>3431.5</v>
      </c>
      <c r="J2962" s="205">
        <v>3437</v>
      </c>
      <c r="K2962" s="205">
        <v>2741.2</v>
      </c>
      <c r="L2962" s="219">
        <v>132</v>
      </c>
      <c r="M2962" s="214">
        <f t="shared" si="690"/>
        <v>5076250</v>
      </c>
      <c r="N2962" s="205"/>
      <c r="O2962" s="211"/>
      <c r="P2962" s="205"/>
      <c r="Q2962" s="205">
        <f t="shared" si="691"/>
        <v>5076250</v>
      </c>
      <c r="R2962" s="205">
        <v>5076250</v>
      </c>
      <c r="S2962" s="219"/>
      <c r="T2962" s="205"/>
      <c r="U2962" s="205"/>
      <c r="V2962" s="205"/>
      <c r="W2962" s="205"/>
      <c r="X2962" s="205"/>
      <c r="Y2962" s="205"/>
      <c r="Z2962" s="205"/>
      <c r="AA2962" s="205"/>
      <c r="AB2962" s="205"/>
      <c r="AC2962" s="209"/>
      <c r="AD2962" s="209"/>
      <c r="AE2962" s="205"/>
      <c r="AF2962" s="205"/>
      <c r="AG2962" s="221">
        <v>2025</v>
      </c>
      <c r="AH2962" s="158"/>
      <c r="AI2962" s="175"/>
      <c r="AJ2962" s="152"/>
      <c r="AK2962" s="15">
        <f t="shared" ca="1" si="684"/>
        <v>2854</v>
      </c>
      <c r="AL2962" s="15" t="s">
        <v>155</v>
      </c>
      <c r="AM2962" s="15" t="str">
        <f t="shared" ca="1" si="692"/>
        <v>2854.</v>
      </c>
      <c r="AN2962" s="222"/>
      <c r="AP2962" s="16"/>
    </row>
    <row r="2963" spans="1:42" ht="22.5" hidden="1" customHeight="1" x14ac:dyDescent="0.25">
      <c r="A2963" s="83" t="str">
        <f t="shared" ca="1" si="694"/>
        <v>2855.</v>
      </c>
      <c r="B2963" s="144">
        <v>5136</v>
      </c>
      <c r="C2963" s="47" t="s">
        <v>2280</v>
      </c>
      <c r="D2963" s="26">
        <v>1973</v>
      </c>
      <c r="E2963" s="135" t="s">
        <v>2957</v>
      </c>
      <c r="F2963" s="83" t="s">
        <v>2959</v>
      </c>
      <c r="G2963" s="26">
        <v>5</v>
      </c>
      <c r="H2963" s="26">
        <v>2</v>
      </c>
      <c r="I2963" s="214">
        <v>1752.6</v>
      </c>
      <c r="J2963" s="214">
        <v>1753</v>
      </c>
      <c r="K2963" s="214">
        <v>1753</v>
      </c>
      <c r="L2963" s="263">
        <v>86</v>
      </c>
      <c r="M2963" s="214">
        <f t="shared" si="690"/>
        <v>2014974</v>
      </c>
      <c r="N2963" s="205"/>
      <c r="O2963" s="211"/>
      <c r="P2963" s="205"/>
      <c r="Q2963" s="205">
        <f t="shared" si="691"/>
        <v>2014974</v>
      </c>
      <c r="R2963" s="205">
        <v>2014974</v>
      </c>
      <c r="S2963" s="219"/>
      <c r="T2963" s="205"/>
      <c r="U2963" s="205"/>
      <c r="V2963" s="205"/>
      <c r="W2963" s="205"/>
      <c r="X2963" s="205"/>
      <c r="Y2963" s="205"/>
      <c r="Z2963" s="205"/>
      <c r="AA2963" s="205"/>
      <c r="AB2963" s="205"/>
      <c r="AC2963" s="209"/>
      <c r="AD2963" s="209"/>
      <c r="AE2963" s="205"/>
      <c r="AF2963" s="205"/>
      <c r="AG2963" s="221">
        <v>2025</v>
      </c>
      <c r="AH2963" s="165"/>
      <c r="AI2963" s="175"/>
      <c r="AJ2963" s="152"/>
      <c r="AK2963" s="15">
        <f t="shared" ca="1" si="684"/>
        <v>2855</v>
      </c>
      <c r="AL2963" s="15" t="s">
        <v>155</v>
      </c>
      <c r="AM2963" s="15" t="str">
        <f t="shared" ca="1" si="692"/>
        <v>2855.</v>
      </c>
      <c r="AN2963" s="222"/>
      <c r="AO2963" s="15"/>
      <c r="AP2963" s="16"/>
    </row>
    <row r="2964" spans="1:42" ht="22.5" hidden="1" customHeight="1" x14ac:dyDescent="0.25">
      <c r="A2964" s="83" t="str">
        <f t="shared" ca="1" si="694"/>
        <v>2856.</v>
      </c>
      <c r="B2964" s="26">
        <v>4461</v>
      </c>
      <c r="C2964" s="252" t="s">
        <v>2281</v>
      </c>
      <c r="D2964" s="26">
        <v>1973</v>
      </c>
      <c r="E2964" s="135" t="s">
        <v>2957</v>
      </c>
      <c r="F2964" s="83" t="s">
        <v>2959</v>
      </c>
      <c r="G2964" s="26">
        <v>5</v>
      </c>
      <c r="H2964" s="26">
        <v>4</v>
      </c>
      <c r="I2964" s="214">
        <v>3113.3</v>
      </c>
      <c r="J2964" s="205">
        <v>3113.3</v>
      </c>
      <c r="K2964" s="214">
        <v>3113.3</v>
      </c>
      <c r="L2964" s="263">
        <v>151</v>
      </c>
      <c r="M2964" s="214">
        <f t="shared" si="690"/>
        <v>8057024</v>
      </c>
      <c r="N2964" s="205"/>
      <c r="O2964" s="211"/>
      <c r="P2964" s="205"/>
      <c r="Q2964" s="205">
        <f t="shared" si="691"/>
        <v>8057024</v>
      </c>
      <c r="R2964" s="205">
        <v>8057024</v>
      </c>
      <c r="S2964" s="219"/>
      <c r="T2964" s="205"/>
      <c r="U2964" s="205"/>
      <c r="V2964" s="205"/>
      <c r="W2964" s="205"/>
      <c r="X2964" s="205"/>
      <c r="Y2964" s="205"/>
      <c r="Z2964" s="205"/>
      <c r="AA2964" s="205"/>
      <c r="AB2964" s="205"/>
      <c r="AC2964" s="205"/>
      <c r="AD2964" s="205"/>
      <c r="AE2964" s="205"/>
      <c r="AF2964" s="205"/>
      <c r="AG2964" s="221">
        <v>2025</v>
      </c>
      <c r="AH2964" s="165"/>
      <c r="AI2964" s="175"/>
      <c r="AJ2964" s="152"/>
      <c r="AK2964" s="15">
        <f t="shared" ca="1" si="684"/>
        <v>2856</v>
      </c>
      <c r="AL2964" s="15" t="s">
        <v>155</v>
      </c>
      <c r="AM2964" s="15" t="str">
        <f t="shared" ca="1" si="692"/>
        <v>2856.</v>
      </c>
      <c r="AN2964" s="222"/>
      <c r="AO2964" s="15"/>
      <c r="AP2964" s="16"/>
    </row>
    <row r="2965" spans="1:42" ht="23.25" hidden="1" customHeight="1" x14ac:dyDescent="0.25">
      <c r="A2965" s="83" t="str">
        <f t="shared" ca="1" si="694"/>
        <v>2857.</v>
      </c>
      <c r="B2965" s="144">
        <v>5422</v>
      </c>
      <c r="C2965" s="47" t="s">
        <v>2282</v>
      </c>
      <c r="D2965" s="26">
        <v>1973</v>
      </c>
      <c r="E2965" s="135" t="s">
        <v>2957</v>
      </c>
      <c r="F2965" s="83" t="s">
        <v>2959</v>
      </c>
      <c r="G2965" s="26">
        <v>5</v>
      </c>
      <c r="H2965" s="26">
        <v>1</v>
      </c>
      <c r="I2965" s="205">
        <v>9412</v>
      </c>
      <c r="J2965" s="205">
        <v>2844.3</v>
      </c>
      <c r="K2965" s="205">
        <v>2565.1999999999998</v>
      </c>
      <c r="L2965" s="219">
        <v>268</v>
      </c>
      <c r="M2965" s="214">
        <f t="shared" si="690"/>
        <v>2097024.41</v>
      </c>
      <c r="N2965" s="205"/>
      <c r="O2965" s="211"/>
      <c r="P2965" s="205"/>
      <c r="Q2965" s="205">
        <f t="shared" si="691"/>
        <v>2097024.41</v>
      </c>
      <c r="R2965" s="205">
        <f>856764.48+1240259.93</f>
        <v>2097024.41</v>
      </c>
      <c r="S2965" s="219"/>
      <c r="T2965" s="205"/>
      <c r="U2965" s="205"/>
      <c r="V2965" s="205"/>
      <c r="W2965" s="205"/>
      <c r="X2965" s="205"/>
      <c r="Y2965" s="205"/>
      <c r="Z2965" s="205"/>
      <c r="AA2965" s="205"/>
      <c r="AB2965" s="205"/>
      <c r="AC2965" s="209"/>
      <c r="AD2965" s="209"/>
      <c r="AE2965" s="205"/>
      <c r="AF2965" s="205"/>
      <c r="AG2965" s="221">
        <v>2025</v>
      </c>
      <c r="AH2965" s="158"/>
      <c r="AI2965" s="175"/>
      <c r="AJ2965" s="152"/>
      <c r="AK2965" s="15">
        <f t="shared" ca="1" si="684"/>
        <v>2857</v>
      </c>
      <c r="AL2965" s="15" t="s">
        <v>155</v>
      </c>
      <c r="AM2965" s="15" t="str">
        <f t="shared" ca="1" si="692"/>
        <v>2857.</v>
      </c>
      <c r="AN2965" s="222"/>
      <c r="AP2965" s="16"/>
    </row>
    <row r="2966" spans="1:42" ht="22.5" hidden="1" customHeight="1" x14ac:dyDescent="0.25">
      <c r="A2966" s="83" t="str">
        <f t="shared" ca="1" si="694"/>
        <v>2858.</v>
      </c>
      <c r="B2966" s="26">
        <v>4370</v>
      </c>
      <c r="C2966" s="313" t="s">
        <v>2283</v>
      </c>
      <c r="D2966" s="26">
        <v>1974</v>
      </c>
      <c r="E2966" s="135" t="s">
        <v>2957</v>
      </c>
      <c r="F2966" s="83" t="s">
        <v>2959</v>
      </c>
      <c r="G2966" s="26">
        <v>4</v>
      </c>
      <c r="H2966" s="26">
        <v>4</v>
      </c>
      <c r="I2966" s="214">
        <v>2638.2</v>
      </c>
      <c r="J2966" s="214">
        <v>2318.6999999999998</v>
      </c>
      <c r="K2966" s="214">
        <v>2318.6999999999998</v>
      </c>
      <c r="L2966" s="263">
        <v>82</v>
      </c>
      <c r="M2966" s="214">
        <f t="shared" si="690"/>
        <v>2712324.86</v>
      </c>
      <c r="N2966" s="205"/>
      <c r="O2966" s="211"/>
      <c r="P2966" s="205"/>
      <c r="Q2966" s="205">
        <f t="shared" si="691"/>
        <v>2712324.86</v>
      </c>
      <c r="R2966" s="205">
        <f>1294710.48+1417614.38</f>
        <v>2712324.86</v>
      </c>
      <c r="S2966" s="219"/>
      <c r="T2966" s="205"/>
      <c r="U2966" s="205"/>
      <c r="V2966" s="205"/>
      <c r="W2966" s="205"/>
      <c r="X2966" s="205"/>
      <c r="Y2966" s="205"/>
      <c r="Z2966" s="205"/>
      <c r="AA2966" s="205"/>
      <c r="AB2966" s="205"/>
      <c r="AC2966" s="205"/>
      <c r="AD2966" s="205"/>
      <c r="AE2966" s="205"/>
      <c r="AF2966" s="205"/>
      <c r="AG2966" s="221">
        <v>2025</v>
      </c>
      <c r="AH2966" s="158"/>
      <c r="AI2966" s="175"/>
      <c r="AJ2966" s="152"/>
      <c r="AK2966" s="15">
        <f t="shared" ca="1" si="684"/>
        <v>2858</v>
      </c>
      <c r="AL2966" s="15" t="s">
        <v>155</v>
      </c>
      <c r="AM2966" s="15" t="str">
        <f t="shared" ca="1" si="692"/>
        <v>2858.</v>
      </c>
      <c r="AN2966" s="222"/>
      <c r="AO2966" s="15"/>
      <c r="AP2966" s="16"/>
    </row>
    <row r="2967" spans="1:42" ht="22.5" hidden="1" customHeight="1" x14ac:dyDescent="0.25">
      <c r="A2967" s="83" t="str">
        <f t="shared" ca="1" si="694"/>
        <v>2859.</v>
      </c>
      <c r="B2967" s="26">
        <v>4236</v>
      </c>
      <c r="C2967" s="242" t="s">
        <v>2284</v>
      </c>
      <c r="D2967" s="26">
        <v>1974</v>
      </c>
      <c r="E2967" s="135" t="s">
        <v>2957</v>
      </c>
      <c r="F2967" s="83" t="s">
        <v>2959</v>
      </c>
      <c r="G2967" s="26">
        <v>5</v>
      </c>
      <c r="H2967" s="26">
        <v>8</v>
      </c>
      <c r="I2967" s="205">
        <v>6790.7</v>
      </c>
      <c r="J2967" s="205">
        <v>5220.7</v>
      </c>
      <c r="K2967" s="205">
        <v>3522.1</v>
      </c>
      <c r="L2967" s="219">
        <v>250</v>
      </c>
      <c r="M2967" s="214">
        <f t="shared" si="690"/>
        <v>10950486.5</v>
      </c>
      <c r="N2967" s="205"/>
      <c r="O2967" s="211"/>
      <c r="P2967" s="205"/>
      <c r="Q2967" s="205">
        <f t="shared" si="691"/>
        <v>10950486.5</v>
      </c>
      <c r="R2967" s="205">
        <v>10950486.5</v>
      </c>
      <c r="S2967" s="219"/>
      <c r="T2967" s="205"/>
      <c r="U2967" s="205"/>
      <c r="V2967" s="205"/>
      <c r="W2967" s="205"/>
      <c r="X2967" s="205"/>
      <c r="Y2967" s="205"/>
      <c r="Z2967" s="205"/>
      <c r="AA2967" s="205"/>
      <c r="AB2967" s="205"/>
      <c r="AC2967" s="205"/>
      <c r="AD2967" s="205"/>
      <c r="AE2967" s="205"/>
      <c r="AF2967" s="205"/>
      <c r="AG2967" s="221">
        <v>2025</v>
      </c>
      <c r="AH2967" s="159"/>
      <c r="AI2967" s="175"/>
      <c r="AJ2967" s="153"/>
      <c r="AK2967" s="15">
        <f t="shared" ca="1" si="684"/>
        <v>2859</v>
      </c>
      <c r="AL2967" s="15" t="s">
        <v>155</v>
      </c>
      <c r="AM2967" s="15" t="str">
        <f t="shared" ca="1" si="692"/>
        <v>2859.</v>
      </c>
      <c r="AN2967" s="222"/>
      <c r="AO2967" s="15"/>
      <c r="AP2967" s="16"/>
    </row>
    <row r="2968" spans="1:42" ht="22.5" hidden="1" customHeight="1" x14ac:dyDescent="0.25">
      <c r="A2968" s="83" t="str">
        <f t="shared" ca="1" si="694"/>
        <v>2860.</v>
      </c>
      <c r="B2968" s="26">
        <v>5018</v>
      </c>
      <c r="C2968" s="242" t="s">
        <v>2285</v>
      </c>
      <c r="D2968" s="26">
        <v>1974</v>
      </c>
      <c r="E2968" s="135" t="s">
        <v>2957</v>
      </c>
      <c r="F2968" s="83" t="s">
        <v>2959</v>
      </c>
      <c r="G2968" s="26">
        <v>5</v>
      </c>
      <c r="H2968" s="26">
        <v>7</v>
      </c>
      <c r="I2968" s="205">
        <v>6917.6</v>
      </c>
      <c r="J2968" s="205">
        <v>6413.9</v>
      </c>
      <c r="K2968" s="205">
        <v>6413.9</v>
      </c>
      <c r="L2968" s="219">
        <v>318</v>
      </c>
      <c r="M2968" s="214">
        <f t="shared" si="690"/>
        <v>2567828.64</v>
      </c>
      <c r="N2968" s="205"/>
      <c r="O2968" s="211"/>
      <c r="P2968" s="205"/>
      <c r="Q2968" s="205">
        <f t="shared" si="691"/>
        <v>2567828.64</v>
      </c>
      <c r="R2968" s="205">
        <v>2567828.64</v>
      </c>
      <c r="S2968" s="219"/>
      <c r="T2968" s="205"/>
      <c r="U2968" s="205"/>
      <c r="V2968" s="205"/>
      <c r="W2968" s="205"/>
      <c r="X2968" s="205"/>
      <c r="Y2968" s="205"/>
      <c r="Z2968" s="205"/>
      <c r="AA2968" s="205"/>
      <c r="AB2968" s="205"/>
      <c r="AC2968" s="205"/>
      <c r="AD2968" s="205"/>
      <c r="AE2968" s="205"/>
      <c r="AF2968" s="205"/>
      <c r="AG2968" s="221">
        <v>2025</v>
      </c>
      <c r="AH2968" s="159"/>
      <c r="AI2968" s="175"/>
      <c r="AJ2968" s="153"/>
      <c r="AK2968" s="15">
        <f t="shared" ca="1" si="684"/>
        <v>2860</v>
      </c>
      <c r="AL2968" s="15" t="s">
        <v>155</v>
      </c>
      <c r="AM2968" s="15" t="str">
        <f t="shared" ca="1" si="692"/>
        <v>2860.</v>
      </c>
      <c r="AN2968" s="222"/>
      <c r="AO2968" s="15"/>
      <c r="AP2968" s="16"/>
    </row>
    <row r="2969" spans="1:42" ht="22.5" hidden="1" customHeight="1" x14ac:dyDescent="0.25">
      <c r="A2969" s="83" t="str">
        <f t="shared" ca="1" si="694"/>
        <v>2861.</v>
      </c>
      <c r="B2969" s="26">
        <v>5095</v>
      </c>
      <c r="C2969" s="313" t="s">
        <v>2286</v>
      </c>
      <c r="D2969" s="26">
        <v>1974</v>
      </c>
      <c r="E2969" s="135" t="s">
        <v>2957</v>
      </c>
      <c r="F2969" s="83" t="s">
        <v>2959</v>
      </c>
      <c r="G2969" s="26">
        <v>5</v>
      </c>
      <c r="H2969" s="26">
        <v>3</v>
      </c>
      <c r="I2969" s="205">
        <v>3477.2</v>
      </c>
      <c r="J2969" s="205">
        <v>3090</v>
      </c>
      <c r="K2969" s="205">
        <v>2656.4</v>
      </c>
      <c r="L2969" s="219">
        <v>173</v>
      </c>
      <c r="M2969" s="214">
        <f t="shared" si="690"/>
        <v>5457984</v>
      </c>
      <c r="N2969" s="205"/>
      <c r="O2969" s="211"/>
      <c r="P2969" s="205"/>
      <c r="Q2969" s="205">
        <f t="shared" si="691"/>
        <v>5457984</v>
      </c>
      <c r="R2969" s="205">
        <v>5457984</v>
      </c>
      <c r="S2969" s="219"/>
      <c r="T2969" s="205"/>
      <c r="U2969" s="205"/>
      <c r="V2969" s="205"/>
      <c r="W2969" s="205"/>
      <c r="X2969" s="205"/>
      <c r="Y2969" s="205"/>
      <c r="Z2969" s="205"/>
      <c r="AA2969" s="205"/>
      <c r="AB2969" s="205"/>
      <c r="AC2969" s="205"/>
      <c r="AD2969" s="205"/>
      <c r="AE2969" s="205"/>
      <c r="AF2969" s="205"/>
      <c r="AG2969" s="221">
        <v>2025</v>
      </c>
      <c r="AH2969" s="165"/>
      <c r="AI2969" s="175"/>
      <c r="AJ2969" s="152"/>
      <c r="AK2969" s="15">
        <f t="shared" ca="1" si="684"/>
        <v>2861</v>
      </c>
      <c r="AL2969" s="15" t="s">
        <v>155</v>
      </c>
      <c r="AM2969" s="15" t="str">
        <f t="shared" ca="1" si="692"/>
        <v>2861.</v>
      </c>
      <c r="AN2969" s="222"/>
      <c r="AO2969" s="15"/>
      <c r="AP2969" s="16"/>
    </row>
    <row r="2970" spans="1:42" ht="22.5" hidden="1" customHeight="1" x14ac:dyDescent="0.25">
      <c r="A2970" s="83" t="str">
        <f t="shared" ca="1" si="694"/>
        <v>2862.</v>
      </c>
      <c r="B2970" s="26">
        <v>5308</v>
      </c>
      <c r="C2970" s="313" t="s">
        <v>2288</v>
      </c>
      <c r="D2970" s="26">
        <v>1974</v>
      </c>
      <c r="E2970" s="135" t="s">
        <v>2957</v>
      </c>
      <c r="F2970" s="83" t="s">
        <v>2959</v>
      </c>
      <c r="G2970" s="26">
        <v>5</v>
      </c>
      <c r="H2970" s="26">
        <v>5</v>
      </c>
      <c r="I2970" s="205">
        <v>4370.8</v>
      </c>
      <c r="J2970" s="205">
        <v>2605.9</v>
      </c>
      <c r="K2970" s="205">
        <v>2605.9</v>
      </c>
      <c r="L2970" s="219">
        <v>130</v>
      </c>
      <c r="M2970" s="214">
        <f t="shared" si="690"/>
        <v>7048230.9899999993</v>
      </c>
      <c r="N2970" s="205"/>
      <c r="O2970" s="211"/>
      <c r="P2970" s="205"/>
      <c r="Q2970" s="205">
        <f t="shared" si="691"/>
        <v>7048230.9899999993</v>
      </c>
      <c r="R2970" s="205">
        <v>7048230.9899999993</v>
      </c>
      <c r="S2970" s="219"/>
      <c r="T2970" s="205"/>
      <c r="U2970" s="205"/>
      <c r="V2970" s="205"/>
      <c r="W2970" s="205"/>
      <c r="X2970" s="205"/>
      <c r="Y2970" s="205"/>
      <c r="Z2970" s="205"/>
      <c r="AA2970" s="205"/>
      <c r="AB2970" s="205"/>
      <c r="AC2970" s="205"/>
      <c r="AD2970" s="205"/>
      <c r="AE2970" s="205"/>
      <c r="AF2970" s="205"/>
      <c r="AG2970" s="221">
        <v>2025</v>
      </c>
      <c r="AH2970" s="158"/>
      <c r="AI2970" s="175"/>
      <c r="AJ2970" s="152"/>
      <c r="AK2970" s="15">
        <f t="shared" ca="1" si="684"/>
        <v>2862</v>
      </c>
      <c r="AL2970" s="15" t="s">
        <v>155</v>
      </c>
      <c r="AM2970" s="15" t="str">
        <f t="shared" ca="1" si="692"/>
        <v>2862.</v>
      </c>
      <c r="AN2970" s="222"/>
      <c r="AO2970" s="15"/>
      <c r="AP2970" s="16"/>
    </row>
    <row r="2971" spans="1:42" ht="22.5" hidden="1" customHeight="1" x14ac:dyDescent="0.25">
      <c r="A2971" s="83" t="str">
        <f t="shared" ca="1" si="694"/>
        <v>2863.</v>
      </c>
      <c r="B2971" s="26">
        <v>5335</v>
      </c>
      <c r="C2971" s="42" t="s">
        <v>2289</v>
      </c>
      <c r="D2971" s="26">
        <v>1974</v>
      </c>
      <c r="E2971" s="135" t="s">
        <v>2957</v>
      </c>
      <c r="F2971" s="83" t="s">
        <v>2959</v>
      </c>
      <c r="G2971" s="26">
        <v>3</v>
      </c>
      <c r="H2971" s="26">
        <v>3</v>
      </c>
      <c r="I2971" s="205">
        <v>1377.1</v>
      </c>
      <c r="J2971" s="205">
        <v>1055</v>
      </c>
      <c r="K2971" s="205">
        <v>1055</v>
      </c>
      <c r="L2971" s="219">
        <v>49</v>
      </c>
      <c r="M2971" s="214">
        <f t="shared" si="690"/>
        <v>511168.70999999996</v>
      </c>
      <c r="N2971" s="205"/>
      <c r="O2971" s="211"/>
      <c r="P2971" s="205"/>
      <c r="Q2971" s="205">
        <f t="shared" si="691"/>
        <v>511168.70999999996</v>
      </c>
      <c r="R2971" s="205">
        <v>511168.70999999996</v>
      </c>
      <c r="S2971" s="219"/>
      <c r="T2971" s="205"/>
      <c r="U2971" s="205"/>
      <c r="V2971" s="205"/>
      <c r="W2971" s="205"/>
      <c r="X2971" s="205"/>
      <c r="Y2971" s="205"/>
      <c r="Z2971" s="205"/>
      <c r="AA2971" s="205"/>
      <c r="AB2971" s="205"/>
      <c r="AC2971" s="205"/>
      <c r="AD2971" s="205"/>
      <c r="AE2971" s="205"/>
      <c r="AF2971" s="205"/>
      <c r="AG2971" s="221">
        <v>2025</v>
      </c>
      <c r="AH2971" s="159"/>
      <c r="AI2971" s="175"/>
      <c r="AJ2971" s="153"/>
      <c r="AK2971" s="15">
        <f t="shared" ca="1" si="684"/>
        <v>2863</v>
      </c>
      <c r="AL2971" s="15" t="s">
        <v>155</v>
      </c>
      <c r="AM2971" s="15" t="str">
        <f t="shared" ca="1" si="692"/>
        <v>2863.</v>
      </c>
      <c r="AN2971" s="222"/>
      <c r="AO2971" s="15"/>
      <c r="AP2971" s="16"/>
    </row>
    <row r="2972" spans="1:42" ht="22.5" hidden="1" customHeight="1" x14ac:dyDescent="0.25">
      <c r="A2972" s="83" t="str">
        <f t="shared" ca="1" si="694"/>
        <v>2864.</v>
      </c>
      <c r="B2972" s="26">
        <v>5375</v>
      </c>
      <c r="C2972" s="42" t="s">
        <v>2290</v>
      </c>
      <c r="D2972" s="26">
        <v>1974</v>
      </c>
      <c r="E2972" s="135" t="s">
        <v>2957</v>
      </c>
      <c r="F2972" s="83" t="s">
        <v>2959</v>
      </c>
      <c r="G2972" s="26">
        <v>5</v>
      </c>
      <c r="H2972" s="26">
        <v>8</v>
      </c>
      <c r="I2972" s="205">
        <v>6669.1</v>
      </c>
      <c r="J2972" s="205">
        <v>5923.4</v>
      </c>
      <c r="K2972" s="205">
        <v>5803.6</v>
      </c>
      <c r="L2972" s="219">
        <v>291</v>
      </c>
      <c r="M2972" s="214">
        <f t="shared" si="690"/>
        <v>4144100</v>
      </c>
      <c r="N2972" s="205"/>
      <c r="O2972" s="211"/>
      <c r="P2972" s="205"/>
      <c r="Q2972" s="205">
        <f t="shared" si="691"/>
        <v>4144100</v>
      </c>
      <c r="R2972" s="205">
        <v>4144100</v>
      </c>
      <c r="S2972" s="219"/>
      <c r="T2972" s="205"/>
      <c r="U2972" s="205"/>
      <c r="V2972" s="205"/>
      <c r="W2972" s="205"/>
      <c r="X2972" s="205"/>
      <c r="Y2972" s="205"/>
      <c r="Z2972" s="205"/>
      <c r="AA2972" s="205"/>
      <c r="AB2972" s="205"/>
      <c r="AC2972" s="205"/>
      <c r="AD2972" s="205"/>
      <c r="AE2972" s="205"/>
      <c r="AF2972" s="205"/>
      <c r="AG2972" s="221">
        <v>2025</v>
      </c>
      <c r="AH2972" s="159"/>
      <c r="AI2972" s="175"/>
      <c r="AJ2972" s="153"/>
      <c r="AK2972" s="15">
        <f t="shared" ca="1" si="684"/>
        <v>2864</v>
      </c>
      <c r="AL2972" s="15" t="s">
        <v>155</v>
      </c>
      <c r="AM2972" s="15" t="str">
        <f t="shared" ca="1" si="692"/>
        <v>2864.</v>
      </c>
      <c r="AN2972" s="222"/>
      <c r="AO2972" s="15"/>
      <c r="AP2972" s="16"/>
    </row>
    <row r="2973" spans="1:42" ht="23.25" hidden="1" customHeight="1" x14ac:dyDescent="0.25">
      <c r="A2973" s="83" t="str">
        <f t="shared" ca="1" si="694"/>
        <v>2865.</v>
      </c>
      <c r="B2973" s="144">
        <v>4797</v>
      </c>
      <c r="C2973" s="47" t="s">
        <v>2291</v>
      </c>
      <c r="D2973" s="26">
        <v>1975</v>
      </c>
      <c r="E2973" s="135" t="s">
        <v>2957</v>
      </c>
      <c r="F2973" s="83" t="s">
        <v>2959</v>
      </c>
      <c r="G2973" s="26">
        <v>9</v>
      </c>
      <c r="H2973" s="26">
        <v>2</v>
      </c>
      <c r="I2973" s="214">
        <v>5368.9</v>
      </c>
      <c r="J2973" s="214">
        <v>5315.8</v>
      </c>
      <c r="K2973" s="214">
        <v>3994.1</v>
      </c>
      <c r="L2973" s="263">
        <v>182</v>
      </c>
      <c r="M2973" s="214">
        <f t="shared" si="690"/>
        <v>3659968</v>
      </c>
      <c r="N2973" s="205"/>
      <c r="O2973" s="211"/>
      <c r="P2973" s="205"/>
      <c r="Q2973" s="205">
        <f t="shared" si="691"/>
        <v>3659968</v>
      </c>
      <c r="R2973" s="205">
        <f>1306344+2353624</f>
        <v>3659968</v>
      </c>
      <c r="S2973" s="219"/>
      <c r="T2973" s="205"/>
      <c r="U2973" s="205"/>
      <c r="V2973" s="205"/>
      <c r="W2973" s="205"/>
      <c r="X2973" s="205"/>
      <c r="Y2973" s="205"/>
      <c r="Z2973" s="205"/>
      <c r="AA2973" s="205"/>
      <c r="AB2973" s="205"/>
      <c r="AC2973" s="209"/>
      <c r="AD2973" s="209"/>
      <c r="AE2973" s="205"/>
      <c r="AF2973" s="205"/>
      <c r="AG2973" s="221">
        <v>2025</v>
      </c>
      <c r="AH2973" s="264"/>
      <c r="AI2973" s="175"/>
      <c r="AJ2973" s="152"/>
      <c r="AK2973" s="15">
        <f t="shared" ca="1" si="684"/>
        <v>2865</v>
      </c>
      <c r="AL2973" s="15" t="s">
        <v>155</v>
      </c>
      <c r="AM2973" s="15" t="str">
        <f t="shared" ca="1" si="692"/>
        <v>2865.</v>
      </c>
      <c r="AN2973" s="222"/>
      <c r="AP2973" s="16"/>
    </row>
    <row r="2974" spans="1:42" ht="22.5" hidden="1" customHeight="1" x14ac:dyDescent="0.25">
      <c r="A2974" s="83" t="str">
        <f t="shared" ca="1" si="694"/>
        <v>2866.</v>
      </c>
      <c r="B2974" s="26">
        <v>5201</v>
      </c>
      <c r="C2974" s="313" t="s">
        <v>2292</v>
      </c>
      <c r="D2974" s="26">
        <v>1975</v>
      </c>
      <c r="E2974" s="135" t="s">
        <v>2957</v>
      </c>
      <c r="F2974" s="83" t="s">
        <v>2959</v>
      </c>
      <c r="G2974" s="26">
        <v>5</v>
      </c>
      <c r="H2974" s="26">
        <v>6</v>
      </c>
      <c r="I2974" s="205">
        <v>4952.5</v>
      </c>
      <c r="J2974" s="205">
        <v>4487.2</v>
      </c>
      <c r="K2974" s="205">
        <v>4487.2</v>
      </c>
      <c r="L2974" s="219">
        <v>227</v>
      </c>
      <c r="M2974" s="214">
        <f t="shared" si="690"/>
        <v>2214624</v>
      </c>
      <c r="N2974" s="205"/>
      <c r="O2974" s="211"/>
      <c r="P2974" s="205"/>
      <c r="Q2974" s="205">
        <f t="shared" si="691"/>
        <v>2214624</v>
      </c>
      <c r="R2974" s="205">
        <v>2214624</v>
      </c>
      <c r="S2974" s="219"/>
      <c r="T2974" s="205"/>
      <c r="U2974" s="205"/>
      <c r="V2974" s="205"/>
      <c r="W2974" s="205"/>
      <c r="X2974" s="205"/>
      <c r="Y2974" s="205"/>
      <c r="Z2974" s="205"/>
      <c r="AA2974" s="205"/>
      <c r="AB2974" s="205"/>
      <c r="AC2974" s="205"/>
      <c r="AD2974" s="205"/>
      <c r="AE2974" s="205"/>
      <c r="AF2974" s="205"/>
      <c r="AG2974" s="221">
        <v>2025</v>
      </c>
      <c r="AH2974" s="158"/>
      <c r="AI2974" s="175"/>
      <c r="AJ2974" s="152"/>
      <c r="AK2974" s="15">
        <f t="shared" ca="1" si="684"/>
        <v>2866</v>
      </c>
      <c r="AL2974" s="15" t="s">
        <v>155</v>
      </c>
      <c r="AM2974" s="15" t="str">
        <f t="shared" ca="1" si="692"/>
        <v>2866.</v>
      </c>
      <c r="AN2974" s="222"/>
      <c r="AO2974" s="15"/>
      <c r="AP2974" s="16"/>
    </row>
    <row r="2975" spans="1:42" ht="22.5" hidden="1" customHeight="1" x14ac:dyDescent="0.25">
      <c r="A2975" s="83" t="str">
        <f t="shared" ca="1" si="694"/>
        <v>2867.</v>
      </c>
      <c r="B2975" s="26">
        <v>4337</v>
      </c>
      <c r="C2975" s="226" t="s">
        <v>2293</v>
      </c>
      <c r="D2975" s="26">
        <v>1976</v>
      </c>
      <c r="E2975" s="135" t="s">
        <v>2957</v>
      </c>
      <c r="F2975" s="83" t="s">
        <v>2959</v>
      </c>
      <c r="G2975" s="26">
        <v>5</v>
      </c>
      <c r="H2975" s="26">
        <v>6</v>
      </c>
      <c r="I2975" s="214">
        <v>4337.3999999999996</v>
      </c>
      <c r="J2975" s="205">
        <v>3869</v>
      </c>
      <c r="K2975" s="214">
        <v>3869</v>
      </c>
      <c r="L2975" s="263">
        <v>169</v>
      </c>
      <c r="M2975" s="214">
        <f t="shared" si="690"/>
        <v>7512850</v>
      </c>
      <c r="N2975" s="205"/>
      <c r="O2975" s="211"/>
      <c r="P2975" s="205"/>
      <c r="Q2975" s="205">
        <f t="shared" si="691"/>
        <v>7512850</v>
      </c>
      <c r="R2975" s="205">
        <v>7512850</v>
      </c>
      <c r="S2975" s="219"/>
      <c r="T2975" s="205"/>
      <c r="U2975" s="205"/>
      <c r="V2975" s="205"/>
      <c r="W2975" s="205"/>
      <c r="X2975" s="205"/>
      <c r="Y2975" s="205"/>
      <c r="Z2975" s="205"/>
      <c r="AA2975" s="205"/>
      <c r="AB2975" s="205"/>
      <c r="AC2975" s="205"/>
      <c r="AD2975" s="205"/>
      <c r="AE2975" s="205"/>
      <c r="AF2975" s="205"/>
      <c r="AG2975" s="221">
        <v>2025</v>
      </c>
      <c r="AH2975" s="165"/>
      <c r="AI2975" s="175"/>
      <c r="AJ2975" s="152"/>
      <c r="AK2975" s="15">
        <f t="shared" ref="AK2975:AK3038" ca="1" si="695">MAX(AK2970:AK2974)+1</f>
        <v>2867</v>
      </c>
      <c r="AL2975" s="15" t="s">
        <v>155</v>
      </c>
      <c r="AM2975" s="15" t="str">
        <f t="shared" ca="1" si="692"/>
        <v>2867.</v>
      </c>
      <c r="AN2975" s="222"/>
      <c r="AP2975" s="16"/>
    </row>
    <row r="2976" spans="1:42" ht="22.5" hidden="1" customHeight="1" x14ac:dyDescent="0.25">
      <c r="A2976" s="83" t="str">
        <f t="shared" ca="1" si="694"/>
        <v>2868.</v>
      </c>
      <c r="B2976" s="26">
        <v>4245</v>
      </c>
      <c r="C2976" s="252" t="s">
        <v>2294</v>
      </c>
      <c r="D2976" s="26">
        <v>1976</v>
      </c>
      <c r="E2976" s="135" t="s">
        <v>2957</v>
      </c>
      <c r="F2976" s="83" t="s">
        <v>2959</v>
      </c>
      <c r="G2976" s="26">
        <v>9</v>
      </c>
      <c r="H2976" s="26">
        <v>5</v>
      </c>
      <c r="I2976" s="214">
        <v>10038.4</v>
      </c>
      <c r="J2976" s="205">
        <v>9075.1</v>
      </c>
      <c r="K2976" s="214">
        <v>8040.8</v>
      </c>
      <c r="L2976" s="263">
        <v>393</v>
      </c>
      <c r="M2976" s="214">
        <f t="shared" si="690"/>
        <v>3284400</v>
      </c>
      <c r="N2976" s="205"/>
      <c r="O2976" s="211"/>
      <c r="P2976" s="205"/>
      <c r="Q2976" s="205">
        <f t="shared" si="691"/>
        <v>3284400</v>
      </c>
      <c r="R2976" s="205">
        <v>3284400</v>
      </c>
      <c r="S2976" s="219"/>
      <c r="T2976" s="205"/>
      <c r="U2976" s="205"/>
      <c r="V2976" s="205"/>
      <c r="W2976" s="205"/>
      <c r="X2976" s="205"/>
      <c r="Y2976" s="205"/>
      <c r="Z2976" s="205"/>
      <c r="AA2976" s="205"/>
      <c r="AB2976" s="205"/>
      <c r="AC2976" s="205"/>
      <c r="AD2976" s="205"/>
      <c r="AE2976" s="205"/>
      <c r="AF2976" s="205"/>
      <c r="AG2976" s="221">
        <v>2025</v>
      </c>
      <c r="AH2976" s="158"/>
      <c r="AI2976" s="175"/>
      <c r="AJ2976" s="152"/>
      <c r="AK2976" s="15">
        <f t="shared" ca="1" si="695"/>
        <v>2868</v>
      </c>
      <c r="AL2976" s="15" t="s">
        <v>155</v>
      </c>
      <c r="AM2976" s="15" t="str">
        <f t="shared" ca="1" si="692"/>
        <v>2868.</v>
      </c>
      <c r="AN2976" s="222"/>
      <c r="AO2976" s="15"/>
      <c r="AP2976" s="16"/>
    </row>
    <row r="2977" spans="1:42" ht="22.5" hidden="1" customHeight="1" x14ac:dyDescent="0.25">
      <c r="A2977" s="83" t="str">
        <f t="shared" ca="1" si="694"/>
        <v>2869.</v>
      </c>
      <c r="B2977" s="26">
        <v>4737</v>
      </c>
      <c r="C2977" s="252" t="s">
        <v>2295</v>
      </c>
      <c r="D2977" s="26">
        <v>1976</v>
      </c>
      <c r="E2977" s="135" t="s">
        <v>2957</v>
      </c>
      <c r="F2977" s="83" t="s">
        <v>2958</v>
      </c>
      <c r="G2977" s="26">
        <v>5</v>
      </c>
      <c r="H2977" s="26">
        <v>4</v>
      </c>
      <c r="I2977" s="214">
        <v>3458.3</v>
      </c>
      <c r="J2977" s="205">
        <v>3344.8</v>
      </c>
      <c r="K2977" s="214">
        <v>3115</v>
      </c>
      <c r="L2977" s="263">
        <v>169</v>
      </c>
      <c r="M2977" s="214">
        <f t="shared" si="690"/>
        <v>5953426</v>
      </c>
      <c r="N2977" s="205"/>
      <c r="O2977" s="211"/>
      <c r="P2977" s="205"/>
      <c r="Q2977" s="205">
        <f t="shared" si="691"/>
        <v>5953426</v>
      </c>
      <c r="R2977" s="205">
        <v>5953426</v>
      </c>
      <c r="S2977" s="219"/>
      <c r="T2977" s="205"/>
      <c r="U2977" s="205"/>
      <c r="V2977" s="205"/>
      <c r="W2977" s="205"/>
      <c r="X2977" s="205"/>
      <c r="Y2977" s="205"/>
      <c r="Z2977" s="205"/>
      <c r="AA2977" s="205"/>
      <c r="AB2977" s="205"/>
      <c r="AC2977" s="205"/>
      <c r="AD2977" s="205"/>
      <c r="AE2977" s="205"/>
      <c r="AF2977" s="205"/>
      <c r="AG2977" s="221">
        <v>2025</v>
      </c>
      <c r="AH2977" s="158"/>
      <c r="AI2977" s="175"/>
      <c r="AJ2977" s="152"/>
      <c r="AK2977" s="15">
        <f t="shared" ca="1" si="695"/>
        <v>2869</v>
      </c>
      <c r="AL2977" s="15" t="s">
        <v>155</v>
      </c>
      <c r="AM2977" s="15" t="str">
        <f t="shared" ca="1" si="692"/>
        <v>2869.</v>
      </c>
      <c r="AN2977" s="222"/>
      <c r="AO2977" s="15"/>
      <c r="AP2977" s="16"/>
    </row>
    <row r="2978" spans="1:42" ht="23.25" hidden="1" customHeight="1" x14ac:dyDescent="0.25">
      <c r="A2978" s="83" t="str">
        <f t="shared" ca="1" si="694"/>
        <v>2870.</v>
      </c>
      <c r="B2978" s="26">
        <v>4421</v>
      </c>
      <c r="C2978" s="40" t="s">
        <v>2296</v>
      </c>
      <c r="D2978" s="26">
        <v>1977</v>
      </c>
      <c r="E2978" s="135" t="s">
        <v>2957</v>
      </c>
      <c r="F2978" s="83" t="s">
        <v>2959</v>
      </c>
      <c r="G2978" s="26">
        <v>9</v>
      </c>
      <c r="H2978" s="26">
        <v>7</v>
      </c>
      <c r="I2978" s="205">
        <v>13755.3</v>
      </c>
      <c r="J2978" s="205">
        <v>12851</v>
      </c>
      <c r="K2978" s="205">
        <v>12770</v>
      </c>
      <c r="L2978" s="219">
        <v>626</v>
      </c>
      <c r="M2978" s="214">
        <f t="shared" si="690"/>
        <v>4738516.38</v>
      </c>
      <c r="N2978" s="205"/>
      <c r="O2978" s="211"/>
      <c r="P2978" s="205"/>
      <c r="Q2978" s="205">
        <f t="shared" si="691"/>
        <v>4738516.38</v>
      </c>
      <c r="R2978" s="205">
        <v>4738516.38</v>
      </c>
      <c r="S2978" s="219"/>
      <c r="T2978" s="205"/>
      <c r="U2978" s="205"/>
      <c r="V2978" s="205"/>
      <c r="W2978" s="205"/>
      <c r="X2978" s="205"/>
      <c r="Y2978" s="205"/>
      <c r="Z2978" s="205"/>
      <c r="AA2978" s="205"/>
      <c r="AB2978" s="205"/>
      <c r="AC2978" s="209"/>
      <c r="AD2978" s="209"/>
      <c r="AE2978" s="205"/>
      <c r="AF2978" s="205"/>
      <c r="AG2978" s="221">
        <v>2025</v>
      </c>
      <c r="AH2978" s="158"/>
      <c r="AI2978" s="175"/>
      <c r="AJ2978" s="152"/>
      <c r="AK2978" s="15">
        <f t="shared" ca="1" si="695"/>
        <v>2870</v>
      </c>
      <c r="AL2978" s="15" t="s">
        <v>155</v>
      </c>
      <c r="AM2978" s="15" t="str">
        <f t="shared" ca="1" si="692"/>
        <v>2870.</v>
      </c>
      <c r="AN2978" s="222"/>
      <c r="AP2978" s="16"/>
    </row>
    <row r="2979" spans="1:42" ht="22.5" hidden="1" customHeight="1" x14ac:dyDescent="0.25">
      <c r="A2979" s="83" t="str">
        <f t="shared" ca="1" si="694"/>
        <v>2871.</v>
      </c>
      <c r="B2979" s="26">
        <v>5052</v>
      </c>
      <c r="C2979" s="242" t="s">
        <v>2297</v>
      </c>
      <c r="D2979" s="26">
        <v>1977</v>
      </c>
      <c r="E2979" s="135" t="s">
        <v>2957</v>
      </c>
      <c r="F2979" s="83" t="s">
        <v>2959</v>
      </c>
      <c r="G2979" s="26">
        <v>5</v>
      </c>
      <c r="H2979" s="26">
        <v>2</v>
      </c>
      <c r="I2979" s="205">
        <v>1594.6</v>
      </c>
      <c r="J2979" s="205">
        <v>1440.9</v>
      </c>
      <c r="K2979" s="205">
        <v>1440.9</v>
      </c>
      <c r="L2979" s="219">
        <v>51</v>
      </c>
      <c r="M2979" s="214">
        <f t="shared" si="690"/>
        <v>563040</v>
      </c>
      <c r="N2979" s="205"/>
      <c r="O2979" s="211"/>
      <c r="P2979" s="205"/>
      <c r="Q2979" s="205">
        <f t="shared" si="691"/>
        <v>563040</v>
      </c>
      <c r="R2979" s="205">
        <v>563040</v>
      </c>
      <c r="S2979" s="219"/>
      <c r="T2979" s="205"/>
      <c r="U2979" s="205"/>
      <c r="V2979" s="205"/>
      <c r="W2979" s="205"/>
      <c r="X2979" s="205"/>
      <c r="Y2979" s="205"/>
      <c r="Z2979" s="205"/>
      <c r="AA2979" s="205"/>
      <c r="AB2979" s="205"/>
      <c r="AC2979" s="205"/>
      <c r="AD2979" s="205"/>
      <c r="AE2979" s="205"/>
      <c r="AF2979" s="205"/>
      <c r="AG2979" s="221">
        <v>2025</v>
      </c>
      <c r="AH2979" s="159"/>
      <c r="AI2979" s="175"/>
      <c r="AJ2979" s="153"/>
      <c r="AK2979" s="15">
        <f t="shared" ca="1" si="695"/>
        <v>2871</v>
      </c>
      <c r="AL2979" s="15" t="s">
        <v>155</v>
      </c>
      <c r="AM2979" s="15" t="str">
        <f t="shared" ca="1" si="692"/>
        <v>2871.</v>
      </c>
      <c r="AN2979" s="222"/>
      <c r="AO2979" s="15"/>
      <c r="AP2979" s="16"/>
    </row>
    <row r="2980" spans="1:42" ht="22.5" hidden="1" customHeight="1" x14ac:dyDescent="0.25">
      <c r="A2980" s="83" t="str">
        <f t="shared" ca="1" si="694"/>
        <v>2872.</v>
      </c>
      <c r="B2980" s="144">
        <v>4782</v>
      </c>
      <c r="C2980" s="47" t="s">
        <v>2298</v>
      </c>
      <c r="D2980" s="26">
        <v>1977</v>
      </c>
      <c r="E2980" s="135" t="s">
        <v>2957</v>
      </c>
      <c r="F2980" s="83" t="s">
        <v>2959</v>
      </c>
      <c r="G2980" s="26">
        <v>5</v>
      </c>
      <c r="H2980" s="26">
        <v>7</v>
      </c>
      <c r="I2980" s="205">
        <v>5758.3</v>
      </c>
      <c r="J2980" s="205">
        <v>5756.2</v>
      </c>
      <c r="K2980" s="205">
        <v>5497.7</v>
      </c>
      <c r="L2980" s="219">
        <v>259</v>
      </c>
      <c r="M2980" s="214">
        <f t="shared" si="690"/>
        <v>1236085</v>
      </c>
      <c r="N2980" s="205"/>
      <c r="O2980" s="211"/>
      <c r="P2980" s="205"/>
      <c r="Q2980" s="205">
        <f t="shared" si="691"/>
        <v>1236085</v>
      </c>
      <c r="R2980" s="205">
        <v>1236085</v>
      </c>
      <c r="S2980" s="219"/>
      <c r="T2980" s="205"/>
      <c r="U2980" s="205"/>
      <c r="V2980" s="205"/>
      <c r="W2980" s="205"/>
      <c r="X2980" s="205"/>
      <c r="Y2980" s="205"/>
      <c r="Z2980" s="205"/>
      <c r="AA2980" s="205"/>
      <c r="AB2980" s="205"/>
      <c r="AC2980" s="209"/>
      <c r="AD2980" s="209"/>
      <c r="AE2980" s="205"/>
      <c r="AF2980" s="205"/>
      <c r="AG2980" s="221">
        <v>2025</v>
      </c>
      <c r="AH2980" s="165"/>
      <c r="AI2980" s="175"/>
      <c r="AJ2980" s="152"/>
      <c r="AK2980" s="15">
        <f t="shared" ca="1" si="695"/>
        <v>2872</v>
      </c>
      <c r="AL2980" s="15" t="s">
        <v>155</v>
      </c>
      <c r="AM2980" s="15" t="str">
        <f t="shared" ca="1" si="692"/>
        <v>2872.</v>
      </c>
      <c r="AN2980" s="222"/>
      <c r="AO2980" s="15"/>
      <c r="AP2980" s="16"/>
    </row>
    <row r="2981" spans="1:42" ht="22.5" hidden="1" customHeight="1" x14ac:dyDescent="0.25">
      <c r="A2981" s="83" t="str">
        <f t="shared" ca="1" si="694"/>
        <v>2873.</v>
      </c>
      <c r="B2981" s="26">
        <v>5359</v>
      </c>
      <c r="C2981" s="42" t="s">
        <v>2299</v>
      </c>
      <c r="D2981" s="26">
        <v>1977</v>
      </c>
      <c r="E2981" s="135" t="s">
        <v>2957</v>
      </c>
      <c r="F2981" s="83" t="s">
        <v>2959</v>
      </c>
      <c r="G2981" s="26">
        <v>5</v>
      </c>
      <c r="H2981" s="26">
        <v>1</v>
      </c>
      <c r="I2981" s="205">
        <v>3714.72</v>
      </c>
      <c r="J2981" s="205">
        <v>3026.8</v>
      </c>
      <c r="K2981" s="205">
        <v>3026.8</v>
      </c>
      <c r="L2981" s="219">
        <v>155</v>
      </c>
      <c r="M2981" s="214">
        <f t="shared" si="690"/>
        <v>1139970</v>
      </c>
      <c r="N2981" s="205"/>
      <c r="O2981" s="211"/>
      <c r="P2981" s="205"/>
      <c r="Q2981" s="205">
        <f t="shared" si="691"/>
        <v>1139970</v>
      </c>
      <c r="R2981" s="205">
        <v>1139970</v>
      </c>
      <c r="S2981" s="219"/>
      <c r="T2981" s="205"/>
      <c r="U2981" s="205"/>
      <c r="V2981" s="205"/>
      <c r="W2981" s="205"/>
      <c r="X2981" s="205"/>
      <c r="Y2981" s="205"/>
      <c r="Z2981" s="205"/>
      <c r="AA2981" s="205"/>
      <c r="AB2981" s="205"/>
      <c r="AC2981" s="205"/>
      <c r="AD2981" s="205"/>
      <c r="AE2981" s="205"/>
      <c r="AF2981" s="205"/>
      <c r="AG2981" s="221">
        <v>2025</v>
      </c>
      <c r="AH2981" s="159"/>
      <c r="AI2981" s="175"/>
      <c r="AJ2981" s="153"/>
      <c r="AK2981" s="15">
        <f t="shared" ca="1" si="695"/>
        <v>2873</v>
      </c>
      <c r="AL2981" s="15" t="s">
        <v>155</v>
      </c>
      <c r="AM2981" s="15" t="str">
        <f t="shared" ca="1" si="692"/>
        <v>2873.</v>
      </c>
      <c r="AN2981" s="222"/>
      <c r="AO2981" s="15"/>
      <c r="AP2981" s="16"/>
    </row>
    <row r="2982" spans="1:42" ht="22.5" hidden="1" customHeight="1" x14ac:dyDescent="0.25">
      <c r="A2982" s="83" t="str">
        <f t="shared" ca="1" si="694"/>
        <v>2874.</v>
      </c>
      <c r="B2982" s="26">
        <v>4579</v>
      </c>
      <c r="C2982" s="252" t="s">
        <v>2300</v>
      </c>
      <c r="D2982" s="26">
        <v>1978</v>
      </c>
      <c r="E2982" s="135" t="s">
        <v>2957</v>
      </c>
      <c r="F2982" s="83" t="s">
        <v>2958</v>
      </c>
      <c r="G2982" s="26">
        <v>5</v>
      </c>
      <c r="H2982" s="26">
        <v>2</v>
      </c>
      <c r="I2982" s="214">
        <v>2189.1999999999998</v>
      </c>
      <c r="J2982" s="205">
        <v>1435</v>
      </c>
      <c r="K2982" s="214">
        <v>1435</v>
      </c>
      <c r="L2982" s="263">
        <v>83</v>
      </c>
      <c r="M2982" s="214">
        <f t="shared" si="690"/>
        <v>2349801</v>
      </c>
      <c r="N2982" s="205"/>
      <c r="O2982" s="211"/>
      <c r="P2982" s="205"/>
      <c r="Q2982" s="205">
        <f t="shared" si="691"/>
        <v>2349801</v>
      </c>
      <c r="R2982" s="205">
        <v>434421</v>
      </c>
      <c r="S2982" s="219"/>
      <c r="T2982" s="205"/>
      <c r="U2982" s="205">
        <v>540</v>
      </c>
      <c r="V2982" s="205">
        <f>U2982*3547</f>
        <v>1915380</v>
      </c>
      <c r="W2982" s="205"/>
      <c r="X2982" s="205"/>
      <c r="Y2982" s="205"/>
      <c r="Z2982" s="205"/>
      <c r="AA2982" s="205"/>
      <c r="AB2982" s="205"/>
      <c r="AC2982" s="205"/>
      <c r="AD2982" s="205"/>
      <c r="AE2982" s="205"/>
      <c r="AF2982" s="205"/>
      <c r="AG2982" s="221">
        <v>2025</v>
      </c>
      <c r="AH2982" s="165"/>
      <c r="AI2982" s="175"/>
      <c r="AJ2982" s="152"/>
      <c r="AK2982" s="15">
        <f t="shared" ca="1" si="695"/>
        <v>2874</v>
      </c>
      <c r="AL2982" s="15" t="s">
        <v>155</v>
      </c>
      <c r="AM2982" s="15" t="str">
        <f t="shared" ca="1" si="692"/>
        <v>2874.</v>
      </c>
      <c r="AN2982" s="222"/>
      <c r="AO2982" s="15"/>
      <c r="AP2982" s="16"/>
    </row>
    <row r="2983" spans="1:42" ht="23.25" hidden="1" customHeight="1" x14ac:dyDescent="0.25">
      <c r="A2983" s="83" t="str">
        <f t="shared" ca="1" si="694"/>
        <v>2875.</v>
      </c>
      <c r="B2983" s="26">
        <v>4982</v>
      </c>
      <c r="C2983" s="40" t="s">
        <v>2301</v>
      </c>
      <c r="D2983" s="26">
        <v>1978</v>
      </c>
      <c r="E2983" s="135" t="s">
        <v>2957</v>
      </c>
      <c r="F2983" s="83" t="s">
        <v>2958</v>
      </c>
      <c r="G2983" s="26">
        <v>5</v>
      </c>
      <c r="H2983" s="26">
        <v>6</v>
      </c>
      <c r="I2983" s="205">
        <v>4785.2</v>
      </c>
      <c r="J2983" s="205">
        <v>4786.3</v>
      </c>
      <c r="K2983" s="205">
        <v>4786.3</v>
      </c>
      <c r="L2983" s="219">
        <v>230</v>
      </c>
      <c r="M2983" s="214">
        <f t="shared" si="690"/>
        <v>1417260</v>
      </c>
      <c r="N2983" s="205"/>
      <c r="O2983" s="211"/>
      <c r="P2983" s="205"/>
      <c r="Q2983" s="205">
        <f t="shared" si="691"/>
        <v>1417260</v>
      </c>
      <c r="R2983" s="205">
        <v>1417260</v>
      </c>
      <c r="S2983" s="219"/>
      <c r="T2983" s="205"/>
      <c r="U2983" s="205"/>
      <c r="V2983" s="205"/>
      <c r="W2983" s="205"/>
      <c r="X2983" s="205"/>
      <c r="Y2983" s="205"/>
      <c r="Z2983" s="205"/>
      <c r="AA2983" s="205"/>
      <c r="AB2983" s="205"/>
      <c r="AC2983" s="209"/>
      <c r="AD2983" s="209"/>
      <c r="AE2983" s="205"/>
      <c r="AF2983" s="205"/>
      <c r="AG2983" s="221">
        <v>2025</v>
      </c>
      <c r="AH2983" s="158"/>
      <c r="AI2983" s="175"/>
      <c r="AJ2983" s="152"/>
      <c r="AK2983" s="15">
        <f t="shared" ca="1" si="695"/>
        <v>2875</v>
      </c>
      <c r="AL2983" s="15" t="s">
        <v>155</v>
      </c>
      <c r="AM2983" s="15" t="str">
        <f t="shared" ca="1" si="692"/>
        <v>2875.</v>
      </c>
      <c r="AN2983" s="222"/>
      <c r="AP2983" s="16"/>
    </row>
    <row r="2984" spans="1:42" ht="22.5" hidden="1" customHeight="1" x14ac:dyDescent="0.25">
      <c r="A2984" s="83" t="str">
        <f t="shared" ca="1" si="694"/>
        <v>2876.</v>
      </c>
      <c r="B2984" s="26">
        <v>4740</v>
      </c>
      <c r="C2984" s="252" t="s">
        <v>2302</v>
      </c>
      <c r="D2984" s="26">
        <v>1979</v>
      </c>
      <c r="E2984" s="135" t="s">
        <v>2957</v>
      </c>
      <c r="F2984" s="83" t="s">
        <v>2958</v>
      </c>
      <c r="G2984" s="26">
        <v>5</v>
      </c>
      <c r="H2984" s="26">
        <v>4</v>
      </c>
      <c r="I2984" s="214">
        <v>3486.8</v>
      </c>
      <c r="J2984" s="205">
        <v>3152.9</v>
      </c>
      <c r="K2984" s="214">
        <v>3152.9</v>
      </c>
      <c r="L2984" s="263">
        <v>157</v>
      </c>
      <c r="M2984" s="214">
        <f t="shared" si="690"/>
        <v>659334</v>
      </c>
      <c r="N2984" s="205"/>
      <c r="O2984" s="211"/>
      <c r="P2984" s="205"/>
      <c r="Q2984" s="205">
        <f t="shared" si="691"/>
        <v>659334</v>
      </c>
      <c r="R2984" s="205">
        <v>659334</v>
      </c>
      <c r="S2984" s="219"/>
      <c r="T2984" s="205"/>
      <c r="U2984" s="205"/>
      <c r="V2984" s="205"/>
      <c r="W2984" s="205"/>
      <c r="X2984" s="205"/>
      <c r="Y2984" s="205"/>
      <c r="Z2984" s="205"/>
      <c r="AA2984" s="205"/>
      <c r="AB2984" s="205"/>
      <c r="AC2984" s="205"/>
      <c r="AD2984" s="205"/>
      <c r="AE2984" s="205"/>
      <c r="AF2984" s="205"/>
      <c r="AG2984" s="221">
        <v>2025</v>
      </c>
      <c r="AH2984" s="158"/>
      <c r="AI2984" s="175"/>
      <c r="AJ2984" s="152"/>
      <c r="AK2984" s="15">
        <f t="shared" ca="1" si="695"/>
        <v>2876</v>
      </c>
      <c r="AL2984" s="15" t="s">
        <v>155</v>
      </c>
      <c r="AM2984" s="15" t="str">
        <f t="shared" ca="1" si="692"/>
        <v>2876.</v>
      </c>
      <c r="AN2984" s="222"/>
      <c r="AO2984" s="15"/>
      <c r="AP2984" s="16"/>
    </row>
    <row r="2985" spans="1:42" ht="22.5" hidden="1" customHeight="1" x14ac:dyDescent="0.25">
      <c r="A2985" s="83" t="str">
        <f t="shared" ca="1" si="694"/>
        <v>2877.</v>
      </c>
      <c r="B2985" s="26">
        <v>5072</v>
      </c>
      <c r="C2985" s="47" t="s">
        <v>2303</v>
      </c>
      <c r="D2985" s="26">
        <v>1979</v>
      </c>
      <c r="E2985" s="135" t="s">
        <v>2957</v>
      </c>
      <c r="F2985" s="83" t="s">
        <v>2958</v>
      </c>
      <c r="G2985" s="26">
        <v>9</v>
      </c>
      <c r="H2985" s="26">
        <v>8</v>
      </c>
      <c r="I2985" s="205">
        <v>15172.2</v>
      </c>
      <c r="J2985" s="205">
        <v>14420.5</v>
      </c>
      <c r="K2985" s="205">
        <v>14364.6</v>
      </c>
      <c r="L2985" s="219">
        <v>759</v>
      </c>
      <c r="M2985" s="214">
        <f t="shared" si="690"/>
        <v>7377760</v>
      </c>
      <c r="N2985" s="205"/>
      <c r="O2985" s="211"/>
      <c r="P2985" s="205"/>
      <c r="Q2985" s="205">
        <f t="shared" si="691"/>
        <v>7377760</v>
      </c>
      <c r="R2985" s="205"/>
      <c r="S2985" s="219"/>
      <c r="T2985" s="205"/>
      <c r="U2985" s="205">
        <v>2080</v>
      </c>
      <c r="V2985" s="205">
        <f>U2985*3547</f>
        <v>7377760</v>
      </c>
      <c r="W2985" s="205"/>
      <c r="X2985" s="205"/>
      <c r="Y2985" s="205"/>
      <c r="Z2985" s="205"/>
      <c r="AA2985" s="205"/>
      <c r="AB2985" s="205"/>
      <c r="AC2985" s="209"/>
      <c r="AD2985" s="209"/>
      <c r="AE2985" s="205"/>
      <c r="AF2985" s="205"/>
      <c r="AG2985" s="221">
        <v>2025</v>
      </c>
      <c r="AH2985" s="165"/>
      <c r="AI2985" s="175"/>
      <c r="AJ2985" s="218"/>
      <c r="AK2985" s="15">
        <f t="shared" ca="1" si="695"/>
        <v>2877</v>
      </c>
      <c r="AL2985" s="15" t="s">
        <v>155</v>
      </c>
      <c r="AM2985" s="15" t="str">
        <f t="shared" ca="1" si="692"/>
        <v>2877.</v>
      </c>
      <c r="AN2985" s="222"/>
      <c r="AO2985" s="15"/>
      <c r="AP2985" s="16"/>
    </row>
    <row r="2986" spans="1:42" ht="22.5" hidden="1" customHeight="1" x14ac:dyDescent="0.25">
      <c r="A2986" s="83" t="str">
        <f t="shared" ca="1" si="694"/>
        <v>2878.</v>
      </c>
      <c r="B2986" s="26">
        <v>4462</v>
      </c>
      <c r="C2986" s="48" t="s">
        <v>2304</v>
      </c>
      <c r="D2986" s="26">
        <v>1980</v>
      </c>
      <c r="E2986" s="135" t="s">
        <v>2957</v>
      </c>
      <c r="F2986" s="83" t="s">
        <v>2961</v>
      </c>
      <c r="G2986" s="26">
        <v>9</v>
      </c>
      <c r="H2986" s="26">
        <v>1</v>
      </c>
      <c r="I2986" s="205">
        <v>2865.3</v>
      </c>
      <c r="J2986" s="205">
        <v>2861.6</v>
      </c>
      <c r="K2986" s="205">
        <v>2464.8000000000002</v>
      </c>
      <c r="L2986" s="219">
        <v>98</v>
      </c>
      <c r="M2986" s="214">
        <f t="shared" si="690"/>
        <v>3106306</v>
      </c>
      <c r="N2986" s="205"/>
      <c r="O2986" s="211"/>
      <c r="P2986" s="205"/>
      <c r="Q2986" s="205">
        <f t="shared" si="691"/>
        <v>3106306</v>
      </c>
      <c r="R2986" s="205"/>
      <c r="S2986" s="219"/>
      <c r="T2986" s="205"/>
      <c r="U2986" s="205"/>
      <c r="V2986" s="205"/>
      <c r="W2986" s="205"/>
      <c r="X2986" s="205"/>
      <c r="Y2986" s="205">
        <v>2186</v>
      </c>
      <c r="Z2986" s="205">
        <f>Y2986*1421</f>
        <v>3106306</v>
      </c>
      <c r="AA2986" s="205"/>
      <c r="AB2986" s="205"/>
      <c r="AC2986" s="209"/>
      <c r="AD2986" s="209"/>
      <c r="AE2986" s="205"/>
      <c r="AF2986" s="205"/>
      <c r="AG2986" s="221">
        <v>2025</v>
      </c>
      <c r="AH2986" s="165"/>
      <c r="AI2986" s="175"/>
      <c r="AJ2986" s="153"/>
      <c r="AK2986" s="15">
        <f t="shared" ca="1" si="695"/>
        <v>2878</v>
      </c>
      <c r="AL2986" s="15" t="s">
        <v>155</v>
      </c>
      <c r="AM2986" s="15" t="str">
        <f t="shared" ca="1" si="692"/>
        <v>2878.</v>
      </c>
      <c r="AN2986" s="222"/>
      <c r="AO2986" s="15"/>
      <c r="AP2986" s="16"/>
    </row>
    <row r="2987" spans="1:42" ht="22.5" hidden="1" customHeight="1" x14ac:dyDescent="0.25">
      <c r="A2987" s="83" t="str">
        <f t="shared" ca="1" si="694"/>
        <v>2879.</v>
      </c>
      <c r="B2987" s="26">
        <v>5082</v>
      </c>
      <c r="C2987" s="242" t="s">
        <v>2305</v>
      </c>
      <c r="D2987" s="26">
        <v>1980</v>
      </c>
      <c r="E2987" s="135" t="s">
        <v>2957</v>
      </c>
      <c r="F2987" s="83" t="s">
        <v>2958</v>
      </c>
      <c r="G2987" s="26">
        <v>9</v>
      </c>
      <c r="H2987" s="26">
        <v>2</v>
      </c>
      <c r="I2987" s="205">
        <v>4160.8</v>
      </c>
      <c r="J2987" s="205">
        <v>3862.5</v>
      </c>
      <c r="K2987" s="205">
        <v>3862.5</v>
      </c>
      <c r="L2987" s="219">
        <v>195</v>
      </c>
      <c r="M2987" s="205">
        <f>R2987+T2987+V2987+X2987+Z2987+AB2987+AE2987+AF2987</f>
        <v>955110</v>
      </c>
      <c r="N2987" s="205"/>
      <c r="O2987" s="211"/>
      <c r="P2987" s="205"/>
      <c r="Q2987" s="205">
        <f>M2987</f>
        <v>955110</v>
      </c>
      <c r="R2987" s="205">
        <v>955110</v>
      </c>
      <c r="S2987" s="219"/>
      <c r="T2987" s="205"/>
      <c r="U2987" s="205"/>
      <c r="V2987" s="205"/>
      <c r="W2987" s="205"/>
      <c r="X2987" s="205"/>
      <c r="Y2987" s="205"/>
      <c r="Z2987" s="205"/>
      <c r="AA2987" s="205"/>
      <c r="AB2987" s="205"/>
      <c r="AC2987" s="205"/>
      <c r="AD2987" s="205"/>
      <c r="AE2987" s="205"/>
      <c r="AF2987" s="205"/>
      <c r="AG2987" s="221">
        <v>2025</v>
      </c>
      <c r="AH2987" s="158"/>
      <c r="AI2987" s="175"/>
      <c r="AJ2987" s="153"/>
      <c r="AK2987" s="15">
        <f t="shared" ca="1" si="695"/>
        <v>2879</v>
      </c>
      <c r="AL2987" s="15" t="s">
        <v>155</v>
      </c>
      <c r="AM2987" s="15" t="str">
        <f t="shared" ca="1" si="692"/>
        <v>2879.</v>
      </c>
      <c r="AN2987" s="222"/>
      <c r="AO2987" s="15"/>
      <c r="AP2987" s="16"/>
    </row>
    <row r="2988" spans="1:42" ht="22.5" hidden="1" customHeight="1" x14ac:dyDescent="0.25">
      <c r="A2988" s="83" t="str">
        <f t="shared" ca="1" si="694"/>
        <v>2880.</v>
      </c>
      <c r="B2988" s="26">
        <v>4882</v>
      </c>
      <c r="C2988" s="242" t="s">
        <v>2306</v>
      </c>
      <c r="D2988" s="26">
        <v>1982</v>
      </c>
      <c r="E2988" s="135" t="s">
        <v>2957</v>
      </c>
      <c r="F2988" s="83" t="s">
        <v>2959</v>
      </c>
      <c r="G2988" s="26">
        <v>5</v>
      </c>
      <c r="H2988" s="26">
        <v>1</v>
      </c>
      <c r="I2988" s="205">
        <v>3447.5</v>
      </c>
      <c r="J2988" s="205">
        <v>2505.1999999999998</v>
      </c>
      <c r="K2988" s="205">
        <v>2505.1999999999998</v>
      </c>
      <c r="L2988" s="219">
        <v>196</v>
      </c>
      <c r="M2988" s="214">
        <f t="shared" si="690"/>
        <v>1279724.1600000001</v>
      </c>
      <c r="N2988" s="205"/>
      <c r="O2988" s="211"/>
      <c r="P2988" s="205"/>
      <c r="Q2988" s="205">
        <f t="shared" si="691"/>
        <v>1279724.1600000001</v>
      </c>
      <c r="R2988" s="205">
        <v>1279724.1600000001</v>
      </c>
      <c r="S2988" s="219"/>
      <c r="T2988" s="205"/>
      <c r="U2988" s="205"/>
      <c r="V2988" s="205"/>
      <c r="W2988" s="205"/>
      <c r="X2988" s="205"/>
      <c r="Y2988" s="205"/>
      <c r="Z2988" s="205"/>
      <c r="AA2988" s="205"/>
      <c r="AB2988" s="205"/>
      <c r="AC2988" s="205"/>
      <c r="AD2988" s="205"/>
      <c r="AE2988" s="205"/>
      <c r="AF2988" s="205"/>
      <c r="AG2988" s="221">
        <v>2025</v>
      </c>
      <c r="AH2988" s="159"/>
      <c r="AI2988" s="175"/>
      <c r="AJ2988" s="153"/>
      <c r="AK2988" s="15">
        <f t="shared" ca="1" si="695"/>
        <v>2880</v>
      </c>
      <c r="AL2988" s="15" t="s">
        <v>155</v>
      </c>
      <c r="AM2988" s="15" t="str">
        <f t="shared" ca="1" si="692"/>
        <v>2880.</v>
      </c>
      <c r="AN2988" s="222"/>
      <c r="AO2988" s="15"/>
      <c r="AP2988" s="16"/>
    </row>
    <row r="2989" spans="1:42" ht="22.5" hidden="1" customHeight="1" x14ac:dyDescent="0.25">
      <c r="A2989" s="83" t="str">
        <f t="shared" ca="1" si="694"/>
        <v>2881.</v>
      </c>
      <c r="B2989" s="144">
        <v>5407</v>
      </c>
      <c r="C2989" s="47" t="s">
        <v>2307</v>
      </c>
      <c r="D2989" s="26">
        <v>1983</v>
      </c>
      <c r="E2989" s="135" t="s">
        <v>2957</v>
      </c>
      <c r="F2989" s="83" t="s">
        <v>2958</v>
      </c>
      <c r="G2989" s="26">
        <v>10</v>
      </c>
      <c r="H2989" s="26">
        <v>5</v>
      </c>
      <c r="I2989" s="205">
        <v>3781.3</v>
      </c>
      <c r="J2989" s="205">
        <v>10577.1</v>
      </c>
      <c r="K2989" s="205">
        <v>10232.6</v>
      </c>
      <c r="L2989" s="219">
        <v>425</v>
      </c>
      <c r="M2989" s="214">
        <f t="shared" si="690"/>
        <v>3740914.49</v>
      </c>
      <c r="N2989" s="205"/>
      <c r="O2989" s="211"/>
      <c r="P2989" s="205"/>
      <c r="Q2989" s="205">
        <f t="shared" si="691"/>
        <v>3740914.49</v>
      </c>
      <c r="R2989" s="205"/>
      <c r="S2989" s="219"/>
      <c r="T2989" s="205"/>
      <c r="U2989" s="205">
        <v>1054.67</v>
      </c>
      <c r="V2989" s="205">
        <f>U2989*3547</f>
        <v>3740914.49</v>
      </c>
      <c r="W2989" s="205"/>
      <c r="X2989" s="205"/>
      <c r="Y2989" s="205"/>
      <c r="Z2989" s="205"/>
      <c r="AA2989" s="205"/>
      <c r="AB2989" s="205"/>
      <c r="AC2989" s="209"/>
      <c r="AD2989" s="209"/>
      <c r="AE2989" s="205"/>
      <c r="AF2989" s="205"/>
      <c r="AG2989" s="221">
        <v>2025</v>
      </c>
      <c r="AH2989" s="165"/>
      <c r="AI2989" s="175"/>
      <c r="AJ2989" s="218"/>
      <c r="AK2989" s="15">
        <f t="shared" ca="1" si="695"/>
        <v>2881</v>
      </c>
      <c r="AL2989" s="15" t="s">
        <v>155</v>
      </c>
      <c r="AM2989" s="15" t="str">
        <f t="shared" ca="1" si="692"/>
        <v>2881.</v>
      </c>
      <c r="AN2989" s="222"/>
      <c r="AO2989" s="15"/>
      <c r="AP2989" s="16"/>
    </row>
    <row r="2990" spans="1:42" ht="23.25" hidden="1" customHeight="1" x14ac:dyDescent="0.25">
      <c r="A2990" s="83" t="str">
        <f t="shared" ca="1" si="694"/>
        <v>2882.</v>
      </c>
      <c r="B2990" s="26">
        <v>4238</v>
      </c>
      <c r="C2990" s="47" t="s">
        <v>2308</v>
      </c>
      <c r="D2990" s="26">
        <v>1984</v>
      </c>
      <c r="E2990" s="135" t="s">
        <v>2957</v>
      </c>
      <c r="F2990" s="83" t="s">
        <v>2958</v>
      </c>
      <c r="G2990" s="26">
        <v>9</v>
      </c>
      <c r="H2990" s="26">
        <v>5</v>
      </c>
      <c r="I2990" s="205">
        <v>9522.2999999999993</v>
      </c>
      <c r="J2990" s="205">
        <v>9500.2999999999993</v>
      </c>
      <c r="K2990" s="205">
        <v>9190.1</v>
      </c>
      <c r="L2990" s="219">
        <v>446</v>
      </c>
      <c r="M2990" s="214">
        <f t="shared" si="690"/>
        <v>9420583.709999999</v>
      </c>
      <c r="N2990" s="205"/>
      <c r="O2990" s="211"/>
      <c r="P2990" s="205"/>
      <c r="Q2990" s="205">
        <f t="shared" si="691"/>
        <v>9420583.709999999</v>
      </c>
      <c r="R2990" s="205"/>
      <c r="S2990" s="219"/>
      <c r="T2990" s="205"/>
      <c r="U2990" s="205">
        <v>2655.93</v>
      </c>
      <c r="V2990" s="205">
        <f>U2990*3547</f>
        <v>9420583.709999999</v>
      </c>
      <c r="W2990" s="205"/>
      <c r="X2990" s="205"/>
      <c r="Y2990" s="205"/>
      <c r="Z2990" s="205"/>
      <c r="AA2990" s="205"/>
      <c r="AB2990" s="205"/>
      <c r="AC2990" s="209"/>
      <c r="AD2990" s="209"/>
      <c r="AE2990" s="205"/>
      <c r="AF2990" s="205"/>
      <c r="AG2990" s="221">
        <v>2025</v>
      </c>
      <c r="AH2990" s="158"/>
      <c r="AI2990" s="175"/>
      <c r="AJ2990" s="218"/>
      <c r="AK2990" s="15">
        <f t="shared" ca="1" si="695"/>
        <v>2882</v>
      </c>
      <c r="AL2990" s="15" t="s">
        <v>155</v>
      </c>
      <c r="AM2990" s="15" t="str">
        <f t="shared" ca="1" si="692"/>
        <v>2882.</v>
      </c>
      <c r="AN2990" s="222"/>
      <c r="AP2990" s="16"/>
    </row>
    <row r="2991" spans="1:42" ht="22.5" hidden="1" customHeight="1" x14ac:dyDescent="0.25">
      <c r="A2991" s="83" t="str">
        <f t="shared" ca="1" si="694"/>
        <v>2883.</v>
      </c>
      <c r="B2991" s="26">
        <v>5367</v>
      </c>
      <c r="C2991" s="242" t="s">
        <v>2309</v>
      </c>
      <c r="D2991" s="26">
        <v>1984</v>
      </c>
      <c r="E2991" s="135" t="s">
        <v>2957</v>
      </c>
      <c r="F2991" s="83" t="s">
        <v>2959</v>
      </c>
      <c r="G2991" s="26">
        <v>5</v>
      </c>
      <c r="H2991" s="26">
        <v>4</v>
      </c>
      <c r="I2991" s="205">
        <v>2807.3</v>
      </c>
      <c r="J2991" s="205">
        <v>2480.6999999999998</v>
      </c>
      <c r="K2991" s="205">
        <v>1660.1</v>
      </c>
      <c r="L2991" s="219">
        <v>97</v>
      </c>
      <c r="M2991" s="214">
        <f t="shared" si="690"/>
        <v>5899650.6600000001</v>
      </c>
      <c r="N2991" s="205"/>
      <c r="O2991" s="211"/>
      <c r="P2991" s="205"/>
      <c r="Q2991" s="205">
        <f t="shared" si="691"/>
        <v>5899650.6600000001</v>
      </c>
      <c r="R2991" s="205">
        <f>4526959.14+1372691.52</f>
        <v>5899650.6600000001</v>
      </c>
      <c r="S2991" s="219"/>
      <c r="T2991" s="205"/>
      <c r="U2991" s="205"/>
      <c r="V2991" s="205"/>
      <c r="W2991" s="205"/>
      <c r="X2991" s="205"/>
      <c r="Y2991" s="205"/>
      <c r="Z2991" s="205"/>
      <c r="AA2991" s="205"/>
      <c r="AB2991" s="205"/>
      <c r="AC2991" s="205"/>
      <c r="AD2991" s="205"/>
      <c r="AE2991" s="205"/>
      <c r="AF2991" s="205"/>
      <c r="AG2991" s="221">
        <v>2025</v>
      </c>
      <c r="AH2991" s="159"/>
      <c r="AI2991" s="175"/>
      <c r="AJ2991" s="153"/>
      <c r="AK2991" s="15">
        <f t="shared" ca="1" si="695"/>
        <v>2883</v>
      </c>
      <c r="AL2991" s="15" t="s">
        <v>155</v>
      </c>
      <c r="AM2991" s="15" t="str">
        <f t="shared" ca="1" si="692"/>
        <v>2883.</v>
      </c>
      <c r="AN2991" s="222"/>
      <c r="AP2991" s="16"/>
    </row>
    <row r="2992" spans="1:42" ht="22.5" hidden="1" customHeight="1" x14ac:dyDescent="0.25">
      <c r="A2992" s="83" t="str">
        <f t="shared" ca="1" si="694"/>
        <v>2884.</v>
      </c>
      <c r="B2992" s="26">
        <v>4890</v>
      </c>
      <c r="C2992" s="40" t="s">
        <v>2310</v>
      </c>
      <c r="D2992" s="26">
        <v>1985</v>
      </c>
      <c r="E2992" s="135" t="s">
        <v>2957</v>
      </c>
      <c r="F2992" s="83" t="s">
        <v>2959</v>
      </c>
      <c r="G2992" s="26">
        <v>5</v>
      </c>
      <c r="H2992" s="26">
        <v>6</v>
      </c>
      <c r="I2992" s="205">
        <v>4870.5</v>
      </c>
      <c r="J2992" s="205">
        <v>4351.3999999999996</v>
      </c>
      <c r="K2992" s="205">
        <v>4351.3999999999996</v>
      </c>
      <c r="L2992" s="219">
        <v>178</v>
      </c>
      <c r="M2992" s="214">
        <f t="shared" si="690"/>
        <v>5217940</v>
      </c>
      <c r="N2992" s="205"/>
      <c r="O2992" s="211"/>
      <c r="P2992" s="205"/>
      <c r="Q2992" s="205">
        <f t="shared" si="691"/>
        <v>5217940</v>
      </c>
      <c r="R2992" s="205">
        <v>5217940</v>
      </c>
      <c r="S2992" s="219"/>
      <c r="T2992" s="205"/>
      <c r="U2992" s="205"/>
      <c r="V2992" s="205"/>
      <c r="W2992" s="205"/>
      <c r="X2992" s="205"/>
      <c r="Y2992" s="205"/>
      <c r="Z2992" s="205"/>
      <c r="AA2992" s="205"/>
      <c r="AB2992" s="205"/>
      <c r="AC2992" s="205"/>
      <c r="AD2992" s="205"/>
      <c r="AE2992" s="205"/>
      <c r="AF2992" s="205"/>
      <c r="AG2992" s="221">
        <v>2025</v>
      </c>
      <c r="AH2992" s="158"/>
      <c r="AI2992" s="175"/>
      <c r="AJ2992" s="152"/>
      <c r="AK2992" s="15">
        <f t="shared" ca="1" si="695"/>
        <v>2884</v>
      </c>
      <c r="AL2992" s="15" t="s">
        <v>155</v>
      </c>
      <c r="AM2992" s="15" t="str">
        <f t="shared" ca="1" si="692"/>
        <v>2884.</v>
      </c>
      <c r="AN2992" s="222"/>
      <c r="AO2992" s="15"/>
      <c r="AP2992" s="16"/>
    </row>
    <row r="2993" spans="1:42" ht="23.25" hidden="1" customHeight="1" x14ac:dyDescent="0.25">
      <c r="A2993" s="83" t="str">
        <f t="shared" ca="1" si="694"/>
        <v>2885.</v>
      </c>
      <c r="B2993" s="26">
        <v>4895</v>
      </c>
      <c r="C2993" s="40" t="s">
        <v>2311</v>
      </c>
      <c r="D2993" s="26">
        <v>1985</v>
      </c>
      <c r="E2993" s="135" t="s">
        <v>2957</v>
      </c>
      <c r="F2993" s="83" t="s">
        <v>2959</v>
      </c>
      <c r="G2993" s="26">
        <v>5</v>
      </c>
      <c r="H2993" s="26">
        <v>10</v>
      </c>
      <c r="I2993" s="205">
        <v>9757.9</v>
      </c>
      <c r="J2993" s="205">
        <v>8825.2000000000007</v>
      </c>
      <c r="K2993" s="205">
        <v>6991.1</v>
      </c>
      <c r="L2993" s="219">
        <v>325</v>
      </c>
      <c r="M2993" s="214">
        <f t="shared" si="690"/>
        <v>13888620</v>
      </c>
      <c r="N2993" s="205"/>
      <c r="O2993" s="211"/>
      <c r="P2993" s="205"/>
      <c r="Q2993" s="205">
        <f t="shared" si="691"/>
        <v>13888620</v>
      </c>
      <c r="R2993" s="205">
        <v>13888620</v>
      </c>
      <c r="S2993" s="219"/>
      <c r="T2993" s="205"/>
      <c r="U2993" s="205"/>
      <c r="V2993" s="205"/>
      <c r="W2993" s="205"/>
      <c r="X2993" s="205"/>
      <c r="Y2993" s="205"/>
      <c r="Z2993" s="205"/>
      <c r="AA2993" s="205"/>
      <c r="AB2993" s="205"/>
      <c r="AC2993" s="209"/>
      <c r="AD2993" s="209"/>
      <c r="AE2993" s="205"/>
      <c r="AF2993" s="205"/>
      <c r="AG2993" s="221">
        <v>2025</v>
      </c>
      <c r="AH2993" s="158"/>
      <c r="AI2993" s="175"/>
      <c r="AJ2993" s="152"/>
      <c r="AK2993" s="15">
        <f t="shared" ca="1" si="695"/>
        <v>2885</v>
      </c>
      <c r="AL2993" s="15" t="s">
        <v>155</v>
      </c>
      <c r="AM2993" s="15" t="str">
        <f t="shared" ca="1" si="692"/>
        <v>2885.</v>
      </c>
      <c r="AN2993" s="222"/>
      <c r="AP2993" s="16"/>
    </row>
    <row r="2994" spans="1:42" ht="22.5" hidden="1" customHeight="1" x14ac:dyDescent="0.25">
      <c r="A2994" s="83" t="str">
        <f t="shared" ca="1" si="694"/>
        <v>2886.</v>
      </c>
      <c r="B2994" s="26">
        <v>5331</v>
      </c>
      <c r="C2994" s="252" t="s">
        <v>2312</v>
      </c>
      <c r="D2994" s="26">
        <v>1985</v>
      </c>
      <c r="E2994" s="135" t="s">
        <v>2957</v>
      </c>
      <c r="F2994" s="83" t="s">
        <v>2959</v>
      </c>
      <c r="G2994" s="26">
        <v>4</v>
      </c>
      <c r="H2994" s="26">
        <v>1</v>
      </c>
      <c r="I2994" s="205">
        <v>1910.5</v>
      </c>
      <c r="J2994" s="205">
        <v>505.6</v>
      </c>
      <c r="K2994" s="205">
        <v>505.6</v>
      </c>
      <c r="L2994" s="219">
        <v>21</v>
      </c>
      <c r="M2994" s="214">
        <f t="shared" si="690"/>
        <v>1557753.6</v>
      </c>
      <c r="N2994" s="205"/>
      <c r="O2994" s="211"/>
      <c r="P2994" s="205"/>
      <c r="Q2994" s="205">
        <f t="shared" si="691"/>
        <v>1557753.6</v>
      </c>
      <c r="R2994" s="205">
        <v>1557753.6</v>
      </c>
      <c r="S2994" s="219"/>
      <c r="T2994" s="205"/>
      <c r="U2994" s="205"/>
      <c r="V2994" s="205"/>
      <c r="W2994" s="205"/>
      <c r="X2994" s="205"/>
      <c r="Y2994" s="205"/>
      <c r="Z2994" s="205"/>
      <c r="AA2994" s="205"/>
      <c r="AB2994" s="205"/>
      <c r="AC2994" s="205"/>
      <c r="AD2994" s="205"/>
      <c r="AE2994" s="205"/>
      <c r="AF2994" s="205"/>
      <c r="AG2994" s="221">
        <v>2025</v>
      </c>
      <c r="AH2994" s="165"/>
      <c r="AI2994" s="175"/>
      <c r="AJ2994" s="152"/>
      <c r="AK2994" s="15">
        <f t="shared" ca="1" si="695"/>
        <v>2886</v>
      </c>
      <c r="AL2994" s="15" t="s">
        <v>155</v>
      </c>
      <c r="AM2994" s="15" t="str">
        <f t="shared" ca="1" si="692"/>
        <v>2886.</v>
      </c>
      <c r="AN2994" s="222"/>
      <c r="AP2994" s="16"/>
    </row>
    <row r="2995" spans="1:42" ht="22.5" hidden="1" customHeight="1" x14ac:dyDescent="0.25">
      <c r="A2995" s="83" t="str">
        <f t="shared" ca="1" si="694"/>
        <v>2887.</v>
      </c>
      <c r="B2995" s="26">
        <v>5427</v>
      </c>
      <c r="C2995" s="42" t="s">
        <v>2313</v>
      </c>
      <c r="D2995" s="26">
        <v>1985</v>
      </c>
      <c r="E2995" s="135" t="s">
        <v>2957</v>
      </c>
      <c r="F2995" s="83" t="s">
        <v>2959</v>
      </c>
      <c r="G2995" s="26">
        <v>5</v>
      </c>
      <c r="H2995" s="26">
        <v>4</v>
      </c>
      <c r="I2995" s="205">
        <v>3085.6</v>
      </c>
      <c r="J2995" s="205">
        <v>2973.1</v>
      </c>
      <c r="K2995" s="205">
        <v>2332.3000000000002</v>
      </c>
      <c r="L2995" s="219">
        <v>110</v>
      </c>
      <c r="M2995" s="214">
        <f t="shared" si="690"/>
        <v>7717930.5</v>
      </c>
      <c r="N2995" s="205"/>
      <c r="O2995" s="211"/>
      <c r="P2995" s="205"/>
      <c r="Q2995" s="205">
        <f t="shared" si="691"/>
        <v>7717930.5</v>
      </c>
      <c r="R2995" s="205">
        <v>7717930.5</v>
      </c>
      <c r="S2995" s="219"/>
      <c r="T2995" s="205"/>
      <c r="U2995" s="205"/>
      <c r="V2995" s="205"/>
      <c r="W2995" s="205"/>
      <c r="X2995" s="205"/>
      <c r="Y2995" s="205"/>
      <c r="Z2995" s="205"/>
      <c r="AA2995" s="205"/>
      <c r="AB2995" s="205"/>
      <c r="AC2995" s="205"/>
      <c r="AD2995" s="205"/>
      <c r="AE2995" s="205"/>
      <c r="AF2995" s="205"/>
      <c r="AG2995" s="221">
        <v>2025</v>
      </c>
      <c r="AH2995" s="158"/>
      <c r="AI2995" s="175"/>
      <c r="AJ2995" s="153"/>
      <c r="AK2995" s="15">
        <f t="shared" ca="1" si="695"/>
        <v>2887</v>
      </c>
      <c r="AL2995" s="15" t="s">
        <v>155</v>
      </c>
      <c r="AM2995" s="15" t="str">
        <f t="shared" ca="1" si="692"/>
        <v>2887.</v>
      </c>
      <c r="AN2995" s="222"/>
      <c r="AP2995" s="16"/>
    </row>
    <row r="2996" spans="1:42" ht="22.5" hidden="1" customHeight="1" x14ac:dyDescent="0.25">
      <c r="A2996" s="83" t="str">
        <f t="shared" ca="1" si="694"/>
        <v>2888.</v>
      </c>
      <c r="B2996" s="26">
        <v>4471</v>
      </c>
      <c r="C2996" s="313" t="s">
        <v>2314</v>
      </c>
      <c r="D2996" s="26">
        <v>1986</v>
      </c>
      <c r="E2996" s="135" t="s">
        <v>2957</v>
      </c>
      <c r="F2996" s="83" t="s">
        <v>2958</v>
      </c>
      <c r="G2996" s="26">
        <v>5</v>
      </c>
      <c r="H2996" s="26">
        <v>2</v>
      </c>
      <c r="I2996" s="214">
        <v>2661.3</v>
      </c>
      <c r="J2996" s="214">
        <v>2177.5</v>
      </c>
      <c r="K2996" s="214">
        <v>2177.5</v>
      </c>
      <c r="L2996" s="263">
        <v>122</v>
      </c>
      <c r="M2996" s="214">
        <f t="shared" si="690"/>
        <v>2110465</v>
      </c>
      <c r="N2996" s="205"/>
      <c r="O2996" s="211"/>
      <c r="P2996" s="205"/>
      <c r="Q2996" s="205">
        <f t="shared" si="691"/>
        <v>2110465</v>
      </c>
      <c r="R2996" s="205"/>
      <c r="S2996" s="219"/>
      <c r="T2996" s="205"/>
      <c r="U2996" s="205">
        <v>595</v>
      </c>
      <c r="V2996" s="205">
        <f>U2996*3547</f>
        <v>2110465</v>
      </c>
      <c r="W2996" s="205"/>
      <c r="X2996" s="205"/>
      <c r="Y2996" s="205"/>
      <c r="Z2996" s="205"/>
      <c r="AA2996" s="205"/>
      <c r="AB2996" s="205"/>
      <c r="AC2996" s="205"/>
      <c r="AD2996" s="205"/>
      <c r="AE2996" s="205"/>
      <c r="AF2996" s="205"/>
      <c r="AG2996" s="221">
        <v>2025</v>
      </c>
      <c r="AH2996" s="158"/>
      <c r="AI2996" s="175"/>
      <c r="AJ2996" s="218"/>
      <c r="AK2996" s="15">
        <f t="shared" ca="1" si="695"/>
        <v>2888</v>
      </c>
      <c r="AL2996" s="15" t="s">
        <v>155</v>
      </c>
      <c r="AM2996" s="15" t="str">
        <f t="shared" ca="1" si="692"/>
        <v>2888.</v>
      </c>
      <c r="AN2996" s="222"/>
      <c r="AO2996" s="15"/>
      <c r="AP2996" s="16"/>
    </row>
    <row r="2997" spans="1:42" ht="22.5" hidden="1" customHeight="1" x14ac:dyDescent="0.25">
      <c r="A2997" s="83" t="str">
        <f t="shared" ca="1" si="694"/>
        <v>2889.</v>
      </c>
      <c r="B2997" s="26">
        <v>5409</v>
      </c>
      <c r="C2997" s="313" t="s">
        <v>2315</v>
      </c>
      <c r="D2997" s="26">
        <v>1988</v>
      </c>
      <c r="E2997" s="135" t="s">
        <v>2957</v>
      </c>
      <c r="F2997" s="83" t="s">
        <v>2958</v>
      </c>
      <c r="G2997" s="26">
        <v>9</v>
      </c>
      <c r="H2997" s="26">
        <v>6</v>
      </c>
      <c r="I2997" s="205">
        <v>2507.2000000000003</v>
      </c>
      <c r="J2997" s="205">
        <v>2507.1999999999998</v>
      </c>
      <c r="K2997" s="205">
        <v>11533.6</v>
      </c>
      <c r="L2997" s="219">
        <v>482</v>
      </c>
      <c r="M2997" s="214">
        <f t="shared" si="690"/>
        <v>4276233</v>
      </c>
      <c r="N2997" s="205"/>
      <c r="O2997" s="211"/>
      <c r="P2997" s="205"/>
      <c r="Q2997" s="205">
        <f t="shared" si="691"/>
        <v>4276233</v>
      </c>
      <c r="R2997" s="205">
        <v>4276233</v>
      </c>
      <c r="S2997" s="219"/>
      <c r="T2997" s="205"/>
      <c r="U2997" s="205"/>
      <c r="V2997" s="205"/>
      <c r="W2997" s="205"/>
      <c r="X2997" s="205"/>
      <c r="Y2997" s="205"/>
      <c r="Z2997" s="205"/>
      <c r="AA2997" s="205"/>
      <c r="AB2997" s="205"/>
      <c r="AC2997" s="205"/>
      <c r="AD2997" s="205"/>
      <c r="AE2997" s="205"/>
      <c r="AF2997" s="205"/>
      <c r="AG2997" s="221">
        <v>2025</v>
      </c>
      <c r="AH2997" s="165"/>
      <c r="AI2997" s="175"/>
      <c r="AJ2997" s="152"/>
      <c r="AK2997" s="15">
        <f t="shared" ca="1" si="695"/>
        <v>2889</v>
      </c>
      <c r="AL2997" s="15" t="s">
        <v>155</v>
      </c>
      <c r="AM2997" s="15" t="str">
        <f t="shared" ca="1" si="692"/>
        <v>2889.</v>
      </c>
      <c r="AN2997" s="222"/>
      <c r="AO2997" s="15"/>
      <c r="AP2997" s="16"/>
    </row>
    <row r="2998" spans="1:42" ht="22.5" hidden="1" customHeight="1" x14ac:dyDescent="0.25">
      <c r="A2998" s="83" t="str">
        <f t="shared" ca="1" si="694"/>
        <v>2890.</v>
      </c>
      <c r="B2998" s="26">
        <v>4320</v>
      </c>
      <c r="C2998" s="313" t="s">
        <v>2317</v>
      </c>
      <c r="D2998" s="26">
        <v>1987</v>
      </c>
      <c r="E2998" s="135" t="s">
        <v>2957</v>
      </c>
      <c r="F2998" s="83" t="s">
        <v>2959</v>
      </c>
      <c r="G2998" s="26">
        <v>9</v>
      </c>
      <c r="H2998" s="26">
        <v>1</v>
      </c>
      <c r="I2998" s="214">
        <v>5621.7</v>
      </c>
      <c r="J2998" s="214">
        <v>4773.3</v>
      </c>
      <c r="K2998" s="214">
        <v>4773.3</v>
      </c>
      <c r="L2998" s="263">
        <v>243</v>
      </c>
      <c r="M2998" s="214">
        <f t="shared" si="690"/>
        <v>3106160</v>
      </c>
      <c r="N2998" s="205"/>
      <c r="O2998" s="211"/>
      <c r="P2998" s="205"/>
      <c r="Q2998" s="205">
        <f t="shared" si="691"/>
        <v>3106160</v>
      </c>
      <c r="R2998" s="205"/>
      <c r="S2998" s="219">
        <v>1</v>
      </c>
      <c r="T2998" s="205">
        <f t="shared" ref="T2998:T2999" si="696">S2998*3106160</f>
        <v>3106160</v>
      </c>
      <c r="U2998" s="205"/>
      <c r="V2998" s="205"/>
      <c r="W2998" s="205"/>
      <c r="X2998" s="205"/>
      <c r="Y2998" s="205"/>
      <c r="Z2998" s="205"/>
      <c r="AA2998" s="205"/>
      <c r="AB2998" s="205"/>
      <c r="AC2998" s="205"/>
      <c r="AD2998" s="205"/>
      <c r="AE2998" s="205"/>
      <c r="AF2998" s="205"/>
      <c r="AG2998" s="221">
        <v>2025</v>
      </c>
      <c r="AH2998" s="264"/>
      <c r="AI2998" s="175"/>
      <c r="AJ2998" s="152"/>
      <c r="AK2998" s="15">
        <f t="shared" ca="1" si="695"/>
        <v>2890</v>
      </c>
      <c r="AL2998" s="15" t="s">
        <v>155</v>
      </c>
      <c r="AM2998" s="15" t="str">
        <f t="shared" ca="1" si="692"/>
        <v>2890.</v>
      </c>
      <c r="AN2998" s="222"/>
      <c r="AO2998" s="15"/>
      <c r="AP2998" s="16"/>
    </row>
    <row r="2999" spans="1:42" ht="22.5" hidden="1" customHeight="1" x14ac:dyDescent="0.25">
      <c r="A2999" s="83" t="str">
        <f t="shared" ca="1" si="694"/>
        <v>2891.</v>
      </c>
      <c r="B2999" s="26">
        <v>4749</v>
      </c>
      <c r="C2999" s="47" t="s">
        <v>2318</v>
      </c>
      <c r="D2999" s="26">
        <v>1987</v>
      </c>
      <c r="E2999" s="135" t="s">
        <v>2957</v>
      </c>
      <c r="F2999" s="83" t="s">
        <v>2958</v>
      </c>
      <c r="G2999" s="26">
        <v>9</v>
      </c>
      <c r="H2999" s="26">
        <v>4</v>
      </c>
      <c r="I2999" s="205">
        <v>7748.2</v>
      </c>
      <c r="J2999" s="205">
        <v>4651</v>
      </c>
      <c r="K2999" s="205">
        <v>4651</v>
      </c>
      <c r="L2999" s="219">
        <v>344</v>
      </c>
      <c r="M2999" s="214">
        <f t="shared" si="690"/>
        <v>12424640</v>
      </c>
      <c r="N2999" s="205"/>
      <c r="O2999" s="211"/>
      <c r="P2999" s="205"/>
      <c r="Q2999" s="205">
        <f t="shared" si="691"/>
        <v>12424640</v>
      </c>
      <c r="R2999" s="205"/>
      <c r="S2999" s="219">
        <v>4</v>
      </c>
      <c r="T2999" s="205">
        <f t="shared" si="696"/>
        <v>12424640</v>
      </c>
      <c r="U2999" s="205"/>
      <c r="V2999" s="205"/>
      <c r="W2999" s="205"/>
      <c r="X2999" s="205"/>
      <c r="Y2999" s="205"/>
      <c r="Z2999" s="205"/>
      <c r="AA2999" s="205"/>
      <c r="AB2999" s="205"/>
      <c r="AC2999" s="209"/>
      <c r="AD2999" s="209"/>
      <c r="AE2999" s="205"/>
      <c r="AF2999" s="205"/>
      <c r="AG2999" s="221">
        <v>2025</v>
      </c>
      <c r="AH2999" s="287"/>
      <c r="AI2999" s="175"/>
      <c r="AJ2999" s="152"/>
      <c r="AK2999" s="15">
        <f t="shared" ca="1" si="695"/>
        <v>2891</v>
      </c>
      <c r="AL2999" s="15" t="s">
        <v>155</v>
      </c>
      <c r="AM2999" s="15" t="str">
        <f t="shared" ca="1" si="692"/>
        <v>2891.</v>
      </c>
      <c r="AN2999" s="222"/>
      <c r="AO2999" s="15"/>
      <c r="AP2999" s="16"/>
    </row>
    <row r="3000" spans="1:42" ht="22.5" hidden="1" customHeight="1" x14ac:dyDescent="0.25">
      <c r="A3000" s="83" t="str">
        <f t="shared" ca="1" si="694"/>
        <v>2892.</v>
      </c>
      <c r="B3000" s="26">
        <v>5332</v>
      </c>
      <c r="C3000" s="252" t="s">
        <v>2319</v>
      </c>
      <c r="D3000" s="26">
        <v>1987</v>
      </c>
      <c r="E3000" s="135" t="s">
        <v>2957</v>
      </c>
      <c r="F3000" s="83" t="s">
        <v>2959</v>
      </c>
      <c r="G3000" s="26">
        <v>5</v>
      </c>
      <c r="H3000" s="26">
        <v>4</v>
      </c>
      <c r="I3000" s="205">
        <v>5849.3</v>
      </c>
      <c r="J3000" s="205">
        <v>3268.9</v>
      </c>
      <c r="K3000" s="205">
        <v>2547.1</v>
      </c>
      <c r="L3000" s="219">
        <v>122</v>
      </c>
      <c r="M3000" s="214">
        <f t="shared" si="690"/>
        <v>9432403.4799999986</v>
      </c>
      <c r="N3000" s="205"/>
      <c r="O3000" s="211"/>
      <c r="P3000" s="205"/>
      <c r="Q3000" s="205">
        <f t="shared" si="691"/>
        <v>9432403.4799999986</v>
      </c>
      <c r="R3000" s="205">
        <v>9432403.4799999986</v>
      </c>
      <c r="S3000" s="219"/>
      <c r="T3000" s="205"/>
      <c r="U3000" s="205"/>
      <c r="V3000" s="205"/>
      <c r="W3000" s="205"/>
      <c r="X3000" s="205"/>
      <c r="Y3000" s="205"/>
      <c r="Z3000" s="205"/>
      <c r="AA3000" s="205"/>
      <c r="AB3000" s="205"/>
      <c r="AC3000" s="205"/>
      <c r="AD3000" s="205"/>
      <c r="AE3000" s="205"/>
      <c r="AF3000" s="205"/>
      <c r="AG3000" s="221">
        <v>2025</v>
      </c>
      <c r="AH3000" s="165"/>
      <c r="AI3000" s="175"/>
      <c r="AJ3000" s="152"/>
      <c r="AK3000" s="15">
        <f t="shared" ca="1" si="695"/>
        <v>2892</v>
      </c>
      <c r="AL3000" s="15" t="s">
        <v>155</v>
      </c>
      <c r="AM3000" s="15" t="str">
        <f t="shared" ca="1" si="692"/>
        <v>2892.</v>
      </c>
      <c r="AN3000" s="222"/>
      <c r="AO3000" s="15"/>
      <c r="AP3000" s="16"/>
    </row>
    <row r="3001" spans="1:42" ht="22.5" hidden="1" customHeight="1" x14ac:dyDescent="0.25">
      <c r="A3001" s="83" t="str">
        <f t="shared" ca="1" si="694"/>
        <v>2893.</v>
      </c>
      <c r="B3001" s="26">
        <v>5379</v>
      </c>
      <c r="C3001" s="28" t="s">
        <v>2320</v>
      </c>
      <c r="D3001" s="26">
        <v>1987</v>
      </c>
      <c r="E3001" s="135" t="s">
        <v>2957</v>
      </c>
      <c r="F3001" s="83" t="s">
        <v>2959</v>
      </c>
      <c r="G3001" s="26">
        <v>4</v>
      </c>
      <c r="H3001" s="26">
        <v>2</v>
      </c>
      <c r="I3001" s="214">
        <v>2016.8</v>
      </c>
      <c r="J3001" s="205">
        <v>2016.8</v>
      </c>
      <c r="K3001" s="214">
        <v>2016.8</v>
      </c>
      <c r="L3001" s="263">
        <v>56</v>
      </c>
      <c r="M3001" s="214">
        <f t="shared" ref="M3001:M3007" si="697">R3001+T3001+V3001+X3001+Z3001+AB3001+AE3001+AF3001</f>
        <v>3070116</v>
      </c>
      <c r="N3001" s="205"/>
      <c r="O3001" s="211"/>
      <c r="P3001" s="205"/>
      <c r="Q3001" s="205">
        <f t="shared" ref="Q3001:Q3007" si="698">M3001</f>
        <v>3070116</v>
      </c>
      <c r="R3001" s="205">
        <v>3070116</v>
      </c>
      <c r="S3001" s="219"/>
      <c r="T3001" s="205"/>
      <c r="U3001" s="205"/>
      <c r="V3001" s="205"/>
      <c r="W3001" s="205"/>
      <c r="X3001" s="205"/>
      <c r="Y3001" s="205"/>
      <c r="Z3001" s="205"/>
      <c r="AA3001" s="205"/>
      <c r="AB3001" s="205"/>
      <c r="AC3001" s="205"/>
      <c r="AD3001" s="205"/>
      <c r="AE3001" s="205"/>
      <c r="AF3001" s="205"/>
      <c r="AG3001" s="221">
        <v>2025</v>
      </c>
      <c r="AH3001" s="158"/>
      <c r="AI3001" s="175"/>
      <c r="AJ3001" s="152"/>
      <c r="AK3001" s="15">
        <f t="shared" ca="1" si="695"/>
        <v>2893</v>
      </c>
      <c r="AL3001" s="15" t="s">
        <v>155</v>
      </c>
      <c r="AM3001" s="15" t="str">
        <f t="shared" ca="1" si="692"/>
        <v>2893.</v>
      </c>
      <c r="AN3001" s="222"/>
      <c r="AO3001" s="15"/>
      <c r="AP3001" s="16"/>
    </row>
    <row r="3002" spans="1:42" ht="22.5" hidden="1" customHeight="1" x14ac:dyDescent="0.25">
      <c r="A3002" s="83" t="str">
        <f t="shared" ca="1" si="694"/>
        <v>2894.</v>
      </c>
      <c r="B3002" s="26">
        <v>5440</v>
      </c>
      <c r="C3002" s="47" t="s">
        <v>2321</v>
      </c>
      <c r="D3002" s="26">
        <v>1988</v>
      </c>
      <c r="E3002" s="135" t="s">
        <v>2957</v>
      </c>
      <c r="F3002" s="83" t="s">
        <v>2959</v>
      </c>
      <c r="G3002" s="26">
        <v>2</v>
      </c>
      <c r="H3002" s="26">
        <v>1</v>
      </c>
      <c r="I3002" s="205">
        <v>384.9</v>
      </c>
      <c r="J3002" s="205">
        <v>333.9</v>
      </c>
      <c r="K3002" s="205">
        <v>333.9</v>
      </c>
      <c r="L3002" s="219">
        <v>19</v>
      </c>
      <c r="M3002" s="214">
        <f t="shared" si="697"/>
        <v>305362.26</v>
      </c>
      <c r="N3002" s="205"/>
      <c r="O3002" s="211"/>
      <c r="P3002" s="205"/>
      <c r="Q3002" s="205">
        <f t="shared" si="698"/>
        <v>305362.26</v>
      </c>
      <c r="R3002" s="205">
        <f>206830.26+98532</f>
        <v>305362.26</v>
      </c>
      <c r="S3002" s="219"/>
      <c r="T3002" s="205"/>
      <c r="U3002" s="205"/>
      <c r="V3002" s="205"/>
      <c r="W3002" s="205"/>
      <c r="X3002" s="205"/>
      <c r="Y3002" s="205"/>
      <c r="Z3002" s="205"/>
      <c r="AA3002" s="205"/>
      <c r="AB3002" s="205"/>
      <c r="AC3002" s="205"/>
      <c r="AD3002" s="205"/>
      <c r="AE3002" s="205"/>
      <c r="AF3002" s="205"/>
      <c r="AG3002" s="221">
        <v>2025</v>
      </c>
      <c r="AH3002" s="159"/>
      <c r="AI3002" s="175"/>
      <c r="AJ3002" s="153"/>
      <c r="AK3002" s="15">
        <f t="shared" ca="1" si="695"/>
        <v>2894</v>
      </c>
      <c r="AL3002" s="15" t="s">
        <v>155</v>
      </c>
      <c r="AM3002" s="15" t="str">
        <f t="shared" ca="1" si="692"/>
        <v>2894.</v>
      </c>
      <c r="AN3002" s="222"/>
      <c r="AO3002" s="15"/>
      <c r="AP3002" s="16"/>
    </row>
    <row r="3003" spans="1:42" ht="22.5" hidden="1" customHeight="1" x14ac:dyDescent="0.25">
      <c r="A3003" s="83" t="str">
        <f t="shared" ca="1" si="694"/>
        <v>2895.</v>
      </c>
      <c r="B3003" s="26">
        <v>4688</v>
      </c>
      <c r="C3003" s="47" t="s">
        <v>2322</v>
      </c>
      <c r="D3003" s="26">
        <v>1988</v>
      </c>
      <c r="E3003" s="135" t="s">
        <v>2957</v>
      </c>
      <c r="F3003" s="83" t="s">
        <v>2958</v>
      </c>
      <c r="G3003" s="26">
        <v>9</v>
      </c>
      <c r="H3003" s="26">
        <v>3</v>
      </c>
      <c r="I3003" s="214">
        <v>6453.5</v>
      </c>
      <c r="J3003" s="214">
        <v>5932.8</v>
      </c>
      <c r="K3003" s="214">
        <v>5913.1</v>
      </c>
      <c r="L3003" s="263">
        <v>301</v>
      </c>
      <c r="M3003" s="214">
        <f t="shared" si="697"/>
        <v>10406718.6</v>
      </c>
      <c r="N3003" s="205"/>
      <c r="O3003" s="211"/>
      <c r="P3003" s="205"/>
      <c r="Q3003" s="205">
        <f t="shared" si="698"/>
        <v>10406718.6</v>
      </c>
      <c r="R3003" s="205">
        <v>10406718.6</v>
      </c>
      <c r="S3003" s="219"/>
      <c r="T3003" s="205"/>
      <c r="U3003" s="205"/>
      <c r="V3003" s="205"/>
      <c r="W3003" s="205"/>
      <c r="X3003" s="205"/>
      <c r="Y3003" s="205"/>
      <c r="Z3003" s="205"/>
      <c r="AA3003" s="205"/>
      <c r="AB3003" s="205"/>
      <c r="AC3003" s="209"/>
      <c r="AD3003" s="209"/>
      <c r="AE3003" s="205"/>
      <c r="AF3003" s="205"/>
      <c r="AG3003" s="221">
        <v>2025</v>
      </c>
      <c r="AH3003" s="165"/>
      <c r="AI3003" s="175"/>
      <c r="AJ3003" s="152"/>
      <c r="AK3003" s="15">
        <f t="shared" ca="1" si="695"/>
        <v>2895</v>
      </c>
      <c r="AL3003" s="15" t="s">
        <v>155</v>
      </c>
      <c r="AM3003" s="15" t="str">
        <f t="shared" ca="1" si="692"/>
        <v>2895.</v>
      </c>
      <c r="AN3003" s="222"/>
      <c r="AO3003" s="15"/>
      <c r="AP3003" s="16"/>
    </row>
    <row r="3004" spans="1:42" ht="22.5" hidden="1" customHeight="1" x14ac:dyDescent="0.25">
      <c r="A3004" s="83" t="str">
        <f t="shared" ca="1" si="694"/>
        <v>2896.</v>
      </c>
      <c r="B3004" s="26">
        <v>4430</v>
      </c>
      <c r="C3004" s="313" t="s">
        <v>2324</v>
      </c>
      <c r="D3004" s="26">
        <v>1989</v>
      </c>
      <c r="E3004" s="135" t="s">
        <v>2957</v>
      </c>
      <c r="F3004" s="83" t="s">
        <v>2959</v>
      </c>
      <c r="G3004" s="26">
        <v>9</v>
      </c>
      <c r="H3004" s="26">
        <v>1</v>
      </c>
      <c r="I3004" s="214">
        <v>3380.5</v>
      </c>
      <c r="J3004" s="214">
        <v>2980.6</v>
      </c>
      <c r="K3004" s="214">
        <v>2980.6</v>
      </c>
      <c r="L3004" s="263">
        <v>113</v>
      </c>
      <c r="M3004" s="214">
        <f t="shared" si="697"/>
        <v>5451283.3499999996</v>
      </c>
      <c r="N3004" s="205"/>
      <c r="O3004" s="211"/>
      <c r="P3004" s="205"/>
      <c r="Q3004" s="205">
        <f t="shared" si="698"/>
        <v>5451283.3499999996</v>
      </c>
      <c r="R3004" s="205">
        <v>5451283.3499999996</v>
      </c>
      <c r="S3004" s="219"/>
      <c r="T3004" s="205"/>
      <c r="U3004" s="205"/>
      <c r="V3004" s="205"/>
      <c r="W3004" s="205"/>
      <c r="X3004" s="205"/>
      <c r="Y3004" s="205"/>
      <c r="Z3004" s="205"/>
      <c r="AA3004" s="205"/>
      <c r="AB3004" s="205"/>
      <c r="AC3004" s="205"/>
      <c r="AD3004" s="205"/>
      <c r="AE3004" s="205"/>
      <c r="AF3004" s="205"/>
      <c r="AG3004" s="221">
        <v>2025</v>
      </c>
      <c r="AH3004" s="158"/>
      <c r="AI3004" s="175"/>
      <c r="AJ3004" s="152"/>
      <c r="AK3004" s="15">
        <f t="shared" ca="1" si="695"/>
        <v>2896</v>
      </c>
      <c r="AL3004" s="15" t="s">
        <v>155</v>
      </c>
      <c r="AM3004" s="15" t="str">
        <f t="shared" ca="1" si="692"/>
        <v>2896.</v>
      </c>
      <c r="AN3004" s="222"/>
      <c r="AO3004" s="15"/>
      <c r="AP3004" s="16"/>
    </row>
    <row r="3005" spans="1:42" ht="22.5" hidden="1" customHeight="1" x14ac:dyDescent="0.25">
      <c r="A3005" s="83" t="str">
        <f t="shared" ca="1" si="694"/>
        <v>2897.</v>
      </c>
      <c r="B3005" s="26">
        <v>5060</v>
      </c>
      <c r="C3005" s="313" t="s">
        <v>2325</v>
      </c>
      <c r="D3005" s="26">
        <v>1990</v>
      </c>
      <c r="E3005" s="135" t="s">
        <v>2957</v>
      </c>
      <c r="F3005" s="83" t="s">
        <v>2959</v>
      </c>
      <c r="G3005" s="26">
        <v>6</v>
      </c>
      <c r="H3005" s="26">
        <v>2</v>
      </c>
      <c r="I3005" s="214">
        <v>2473</v>
      </c>
      <c r="J3005" s="205">
        <v>2335.1999999999998</v>
      </c>
      <c r="K3005" s="214">
        <v>2335.1999999999998</v>
      </c>
      <c r="L3005" s="263">
        <v>80</v>
      </c>
      <c r="M3005" s="214">
        <f t="shared" si="697"/>
        <v>1000300</v>
      </c>
      <c r="N3005" s="205"/>
      <c r="O3005" s="211"/>
      <c r="P3005" s="205"/>
      <c r="Q3005" s="205">
        <f t="shared" si="698"/>
        <v>1000300</v>
      </c>
      <c r="R3005" s="205">
        <v>1000300</v>
      </c>
      <c r="S3005" s="219"/>
      <c r="T3005" s="205"/>
      <c r="U3005" s="205"/>
      <c r="V3005" s="205"/>
      <c r="W3005" s="205"/>
      <c r="X3005" s="205"/>
      <c r="Y3005" s="205"/>
      <c r="Z3005" s="205"/>
      <c r="AA3005" s="205"/>
      <c r="AB3005" s="205"/>
      <c r="AC3005" s="205"/>
      <c r="AD3005" s="205"/>
      <c r="AE3005" s="205"/>
      <c r="AF3005" s="205"/>
      <c r="AG3005" s="221">
        <v>2025</v>
      </c>
      <c r="AH3005" s="158"/>
      <c r="AI3005" s="175"/>
      <c r="AJ3005" s="152"/>
      <c r="AK3005" s="15">
        <f t="shared" ca="1" si="695"/>
        <v>2897</v>
      </c>
      <c r="AL3005" s="15" t="s">
        <v>155</v>
      </c>
      <c r="AM3005" s="15" t="str">
        <f t="shared" ca="1" si="692"/>
        <v>2897.</v>
      </c>
      <c r="AN3005" s="222"/>
      <c r="AO3005" s="15"/>
      <c r="AP3005" s="16"/>
    </row>
    <row r="3006" spans="1:42" ht="22.5" hidden="1" customHeight="1" x14ac:dyDescent="0.25">
      <c r="A3006" s="83" t="str">
        <f t="shared" ca="1" si="694"/>
        <v>2898.</v>
      </c>
      <c r="B3006" s="26">
        <v>5202</v>
      </c>
      <c r="C3006" s="47" t="s">
        <v>2326</v>
      </c>
      <c r="D3006" s="26">
        <v>1990</v>
      </c>
      <c r="E3006" s="135" t="s">
        <v>2957</v>
      </c>
      <c r="F3006" s="83" t="s">
        <v>2958</v>
      </c>
      <c r="G3006" s="26">
        <v>3</v>
      </c>
      <c r="H3006" s="26">
        <v>3</v>
      </c>
      <c r="I3006" s="205">
        <v>1307.7</v>
      </c>
      <c r="J3006" s="205">
        <v>1307.7</v>
      </c>
      <c r="K3006" s="205">
        <v>1307.7</v>
      </c>
      <c r="L3006" s="219">
        <v>64</v>
      </c>
      <c r="M3006" s="214">
        <f t="shared" si="697"/>
        <v>1778718</v>
      </c>
      <c r="N3006" s="205"/>
      <c r="O3006" s="211"/>
      <c r="P3006" s="205"/>
      <c r="Q3006" s="205">
        <f t="shared" si="698"/>
        <v>1778718</v>
      </c>
      <c r="R3006" s="205">
        <v>1778718</v>
      </c>
      <c r="S3006" s="219"/>
      <c r="T3006" s="205"/>
      <c r="U3006" s="205"/>
      <c r="V3006" s="205"/>
      <c r="W3006" s="205"/>
      <c r="X3006" s="205"/>
      <c r="Y3006" s="205"/>
      <c r="Z3006" s="205"/>
      <c r="AA3006" s="205"/>
      <c r="AB3006" s="205"/>
      <c r="AC3006" s="205"/>
      <c r="AD3006" s="205"/>
      <c r="AE3006" s="205"/>
      <c r="AF3006" s="205"/>
      <c r="AG3006" s="221">
        <v>2025</v>
      </c>
      <c r="AH3006" s="158"/>
      <c r="AI3006" s="175"/>
      <c r="AJ3006" s="152"/>
      <c r="AK3006" s="15">
        <f t="shared" ca="1" si="695"/>
        <v>2898</v>
      </c>
      <c r="AL3006" s="15" t="s">
        <v>155</v>
      </c>
      <c r="AM3006" s="15" t="str">
        <f t="shared" ca="1" si="692"/>
        <v>2898.</v>
      </c>
      <c r="AN3006" s="222"/>
      <c r="AO3006" s="15"/>
      <c r="AP3006" s="16"/>
    </row>
    <row r="3007" spans="1:42" ht="22.5" hidden="1" customHeight="1" x14ac:dyDescent="0.25">
      <c r="A3007" s="83" t="str">
        <f t="shared" ca="1" si="694"/>
        <v>2899.</v>
      </c>
      <c r="B3007" s="26">
        <v>4619</v>
      </c>
      <c r="C3007" s="313" t="s">
        <v>2327</v>
      </c>
      <c r="D3007" s="26">
        <v>1990</v>
      </c>
      <c r="E3007" s="135" t="s">
        <v>2957</v>
      </c>
      <c r="F3007" s="83" t="s">
        <v>2958</v>
      </c>
      <c r="G3007" s="26">
        <v>5</v>
      </c>
      <c r="H3007" s="26">
        <v>2</v>
      </c>
      <c r="I3007" s="214">
        <v>2174.3000000000002</v>
      </c>
      <c r="J3007" s="205">
        <v>2174.3000000000002</v>
      </c>
      <c r="K3007" s="214">
        <v>2174.3000000000002</v>
      </c>
      <c r="L3007" s="263">
        <v>99</v>
      </c>
      <c r="M3007" s="214">
        <f t="shared" si="697"/>
        <v>935018</v>
      </c>
      <c r="N3007" s="205"/>
      <c r="O3007" s="211"/>
      <c r="P3007" s="205"/>
      <c r="Q3007" s="205">
        <f t="shared" si="698"/>
        <v>935018</v>
      </c>
      <c r="R3007" s="205"/>
      <c r="S3007" s="219"/>
      <c r="T3007" s="205"/>
      <c r="U3007" s="205"/>
      <c r="V3007" s="205"/>
      <c r="W3007" s="205"/>
      <c r="X3007" s="205"/>
      <c r="Y3007" s="205">
        <v>658</v>
      </c>
      <c r="Z3007" s="205">
        <f>Y3007*1421</f>
        <v>935018</v>
      </c>
      <c r="AA3007" s="205"/>
      <c r="AB3007" s="205"/>
      <c r="AC3007" s="205"/>
      <c r="AD3007" s="205"/>
      <c r="AE3007" s="205"/>
      <c r="AF3007" s="205"/>
      <c r="AG3007" s="221">
        <v>2025</v>
      </c>
      <c r="AH3007" s="158"/>
      <c r="AI3007" s="175"/>
      <c r="AJ3007" s="153"/>
      <c r="AK3007" s="15">
        <f t="shared" ca="1" si="695"/>
        <v>2899</v>
      </c>
      <c r="AL3007" s="15" t="s">
        <v>155</v>
      </c>
      <c r="AM3007" s="15" t="str">
        <f t="shared" ca="1" si="692"/>
        <v>2899.</v>
      </c>
      <c r="AN3007" s="222"/>
      <c r="AO3007" s="15"/>
      <c r="AP3007" s="16"/>
    </row>
    <row r="3008" spans="1:42" ht="23.25" hidden="1" customHeight="1" x14ac:dyDescent="0.25">
      <c r="A3008" s="83" t="str">
        <f t="shared" ca="1" si="694"/>
        <v>2900.</v>
      </c>
      <c r="B3008" s="26">
        <v>5071</v>
      </c>
      <c r="C3008" s="47" t="s">
        <v>2328</v>
      </c>
      <c r="D3008" s="26">
        <v>1990</v>
      </c>
      <c r="E3008" s="135" t="s">
        <v>2957</v>
      </c>
      <c r="F3008" s="83" t="s">
        <v>2958</v>
      </c>
      <c r="G3008" s="26">
        <v>5</v>
      </c>
      <c r="H3008" s="26">
        <v>12</v>
      </c>
      <c r="I3008" s="205">
        <v>14335.3</v>
      </c>
      <c r="J3008" s="205">
        <v>16886.599999999999</v>
      </c>
      <c r="K3008" s="205">
        <v>12478.7</v>
      </c>
      <c r="L3008" s="219">
        <v>566</v>
      </c>
      <c r="M3008" s="214">
        <f>R3008+T3008+V3008+X3008+Z3008+AB3008+AE3008+AF3008</f>
        <v>18636960</v>
      </c>
      <c r="N3008" s="205"/>
      <c r="O3008" s="211"/>
      <c r="P3008" s="205"/>
      <c r="Q3008" s="205">
        <f>M3008</f>
        <v>18636960</v>
      </c>
      <c r="R3008" s="205"/>
      <c r="S3008" s="219">
        <v>6</v>
      </c>
      <c r="T3008" s="205">
        <f>S3008*3106160</f>
        <v>18636960</v>
      </c>
      <c r="U3008" s="205"/>
      <c r="V3008" s="205"/>
      <c r="W3008" s="205"/>
      <c r="X3008" s="205"/>
      <c r="Y3008" s="205"/>
      <c r="Z3008" s="205"/>
      <c r="AA3008" s="205"/>
      <c r="AB3008" s="205"/>
      <c r="AC3008" s="209"/>
      <c r="AD3008" s="209"/>
      <c r="AE3008" s="205"/>
      <c r="AF3008" s="205"/>
      <c r="AG3008" s="221">
        <v>2025</v>
      </c>
      <c r="AH3008" s="264"/>
      <c r="AI3008" s="175"/>
      <c r="AJ3008" s="152"/>
      <c r="AK3008" s="15">
        <f t="shared" ca="1" si="695"/>
        <v>2900</v>
      </c>
      <c r="AL3008" s="15" t="s">
        <v>155</v>
      </c>
      <c r="AM3008" s="15" t="str">
        <f t="shared" ca="1" si="692"/>
        <v>2900.</v>
      </c>
      <c r="AN3008" s="222"/>
      <c r="AP3008" s="16"/>
    </row>
    <row r="3009" spans="1:42" ht="22.5" hidden="1" customHeight="1" x14ac:dyDescent="0.25">
      <c r="A3009" s="83" t="str">
        <f t="shared" ca="1" si="694"/>
        <v>2901.</v>
      </c>
      <c r="B3009" s="26">
        <v>5245</v>
      </c>
      <c r="C3009" s="40" t="s">
        <v>2329</v>
      </c>
      <c r="D3009" s="26">
        <v>1990</v>
      </c>
      <c r="E3009" s="135" t="s">
        <v>2957</v>
      </c>
      <c r="F3009" s="83" t="s">
        <v>2959</v>
      </c>
      <c r="G3009" s="26">
        <v>6</v>
      </c>
      <c r="H3009" s="26">
        <v>1</v>
      </c>
      <c r="I3009" s="303">
        <v>2372.6999999999998</v>
      </c>
      <c r="J3009" s="176">
        <v>1364.7</v>
      </c>
      <c r="K3009" s="303">
        <v>1364.7</v>
      </c>
      <c r="L3009" s="144">
        <v>89</v>
      </c>
      <c r="M3009" s="303">
        <f t="shared" ref="M3009:M3058" si="699">R3009+T3009+V3009+X3009+Z3009+AB3009+AE3009+AF3009</f>
        <v>290588.34999999998</v>
      </c>
      <c r="N3009" s="176"/>
      <c r="O3009" s="174"/>
      <c r="P3009" s="176"/>
      <c r="Q3009" s="176">
        <f t="shared" ref="Q3009:Q3058" si="700">M3009</f>
        <v>290588.34999999998</v>
      </c>
      <c r="R3009" s="176"/>
      <c r="S3009" s="32"/>
      <c r="T3009" s="176"/>
      <c r="U3009" s="176"/>
      <c r="V3009" s="176"/>
      <c r="W3009" s="176"/>
      <c r="X3009" s="176"/>
      <c r="Y3009" s="176"/>
      <c r="Z3009" s="176"/>
      <c r="AA3009" s="176">
        <v>108.55</v>
      </c>
      <c r="AB3009" s="176">
        <f>AA3009*2677</f>
        <v>290588.34999999998</v>
      </c>
      <c r="AC3009" s="176"/>
      <c r="AD3009" s="176"/>
      <c r="AE3009" s="176"/>
      <c r="AF3009" s="176"/>
      <c r="AG3009" s="317">
        <v>2025</v>
      </c>
      <c r="AH3009" s="165"/>
      <c r="AI3009" s="175"/>
      <c r="AJ3009" s="162"/>
      <c r="AK3009" s="15">
        <f t="shared" ca="1" si="695"/>
        <v>2901</v>
      </c>
      <c r="AL3009" s="15" t="s">
        <v>155</v>
      </c>
      <c r="AM3009" s="15" t="str">
        <f t="shared" ca="1" si="692"/>
        <v>2901.</v>
      </c>
      <c r="AN3009" s="179"/>
      <c r="AO3009" s="15"/>
      <c r="AP3009" s="16"/>
    </row>
    <row r="3010" spans="1:42" ht="22.5" hidden="1" customHeight="1" x14ac:dyDescent="0.25">
      <c r="A3010" s="83" t="str">
        <f t="shared" ca="1" si="694"/>
        <v>2902.</v>
      </c>
      <c r="B3010" s="26">
        <v>5428</v>
      </c>
      <c r="C3010" s="313" t="s">
        <v>2330</v>
      </c>
      <c r="D3010" s="26">
        <v>1991</v>
      </c>
      <c r="E3010" s="135" t="s">
        <v>2957</v>
      </c>
      <c r="F3010" s="83" t="s">
        <v>2959</v>
      </c>
      <c r="G3010" s="26">
        <v>5</v>
      </c>
      <c r="H3010" s="26">
        <v>4</v>
      </c>
      <c r="I3010" s="214">
        <v>2827.7</v>
      </c>
      <c r="J3010" s="205">
        <v>2827.7</v>
      </c>
      <c r="K3010" s="214">
        <v>2827.7</v>
      </c>
      <c r="L3010" s="263">
        <v>117</v>
      </c>
      <c r="M3010" s="214">
        <f t="shared" si="699"/>
        <v>3549314</v>
      </c>
      <c r="N3010" s="205"/>
      <c r="O3010" s="211"/>
      <c r="P3010" s="205"/>
      <c r="Q3010" s="205">
        <f t="shared" si="700"/>
        <v>3549314</v>
      </c>
      <c r="R3010" s="205">
        <v>3549314</v>
      </c>
      <c r="S3010" s="219"/>
      <c r="T3010" s="205"/>
      <c r="U3010" s="205"/>
      <c r="V3010" s="205"/>
      <c r="W3010" s="205"/>
      <c r="X3010" s="205"/>
      <c r="Y3010" s="205"/>
      <c r="Z3010" s="205"/>
      <c r="AA3010" s="205"/>
      <c r="AB3010" s="205"/>
      <c r="AC3010" s="205"/>
      <c r="AD3010" s="205"/>
      <c r="AE3010" s="205"/>
      <c r="AF3010" s="205"/>
      <c r="AG3010" s="221">
        <v>2025</v>
      </c>
      <c r="AH3010" s="165"/>
      <c r="AI3010" s="175"/>
      <c r="AJ3010" s="152"/>
      <c r="AK3010" s="15">
        <f t="shared" ca="1" si="695"/>
        <v>2902</v>
      </c>
      <c r="AL3010" s="15" t="s">
        <v>155</v>
      </c>
      <c r="AM3010" s="15" t="str">
        <f t="shared" ca="1" si="692"/>
        <v>2902.</v>
      </c>
      <c r="AN3010" s="222"/>
      <c r="AP3010" s="16"/>
    </row>
    <row r="3011" spans="1:42" ht="22.5" hidden="1" customHeight="1" x14ac:dyDescent="0.25">
      <c r="A3011" s="83" t="str">
        <f t="shared" ca="1" si="694"/>
        <v>2903.</v>
      </c>
      <c r="B3011" s="26">
        <v>4666</v>
      </c>
      <c r="C3011" s="242" t="s">
        <v>2331</v>
      </c>
      <c r="D3011" s="26">
        <v>1991</v>
      </c>
      <c r="E3011" s="135" t="s">
        <v>2957</v>
      </c>
      <c r="F3011" s="83" t="s">
        <v>2958</v>
      </c>
      <c r="G3011" s="26">
        <v>10</v>
      </c>
      <c r="H3011" s="26">
        <v>6</v>
      </c>
      <c r="I3011" s="205">
        <v>12615.6</v>
      </c>
      <c r="J3011" s="205">
        <v>7593.9</v>
      </c>
      <c r="K3011" s="205">
        <v>7593.9</v>
      </c>
      <c r="L3011" s="219">
        <v>613</v>
      </c>
      <c r="M3011" s="214">
        <f t="shared" si="699"/>
        <v>11461958.17</v>
      </c>
      <c r="N3011" s="205"/>
      <c r="O3011" s="211"/>
      <c r="P3011" s="205"/>
      <c r="Q3011" s="205">
        <f t="shared" si="700"/>
        <v>11461958.17</v>
      </c>
      <c r="R3011" s="205">
        <f>6778992.22+4682965.95</f>
        <v>11461958.17</v>
      </c>
      <c r="S3011" s="219"/>
      <c r="T3011" s="205"/>
      <c r="U3011" s="205"/>
      <c r="V3011" s="205"/>
      <c r="W3011" s="205"/>
      <c r="X3011" s="205"/>
      <c r="Y3011" s="205"/>
      <c r="Z3011" s="205"/>
      <c r="AA3011" s="205"/>
      <c r="AB3011" s="205"/>
      <c r="AC3011" s="205"/>
      <c r="AD3011" s="205"/>
      <c r="AE3011" s="205"/>
      <c r="AF3011" s="205"/>
      <c r="AG3011" s="221">
        <v>2025</v>
      </c>
      <c r="AH3011" s="159"/>
      <c r="AI3011" s="175"/>
      <c r="AJ3011" s="153"/>
      <c r="AK3011" s="15">
        <f t="shared" ca="1" si="695"/>
        <v>2903</v>
      </c>
      <c r="AL3011" s="15" t="s">
        <v>155</v>
      </c>
      <c r="AM3011" s="15" t="str">
        <f t="shared" ref="AM3011:AM3074" ca="1" si="701">CONCATENATE(AK3011,AL3011)</f>
        <v>2903.</v>
      </c>
      <c r="AN3011" s="222"/>
      <c r="AO3011" s="15"/>
      <c r="AP3011" s="16"/>
    </row>
    <row r="3012" spans="1:42" ht="22.5" hidden="1" customHeight="1" x14ac:dyDescent="0.25">
      <c r="A3012" s="83" t="str">
        <f t="shared" ca="1" si="694"/>
        <v>2904.</v>
      </c>
      <c r="B3012" s="26">
        <v>4867</v>
      </c>
      <c r="C3012" s="242" t="s">
        <v>2332</v>
      </c>
      <c r="D3012" s="26">
        <v>1992</v>
      </c>
      <c r="E3012" s="135" t="s">
        <v>2957</v>
      </c>
      <c r="F3012" s="83" t="s">
        <v>2959</v>
      </c>
      <c r="G3012" s="26">
        <v>3</v>
      </c>
      <c r="H3012" s="26">
        <v>2</v>
      </c>
      <c r="I3012" s="205">
        <v>875.7</v>
      </c>
      <c r="J3012" s="205">
        <v>574.5</v>
      </c>
      <c r="K3012" s="205">
        <v>574.5</v>
      </c>
      <c r="L3012" s="219">
        <v>28</v>
      </c>
      <c r="M3012" s="214">
        <f t="shared" si="699"/>
        <v>325076.31</v>
      </c>
      <c r="N3012" s="205"/>
      <c r="O3012" s="211"/>
      <c r="P3012" s="205"/>
      <c r="Q3012" s="205">
        <f t="shared" si="700"/>
        <v>325076.31</v>
      </c>
      <c r="R3012" s="205">
        <v>325076.31</v>
      </c>
      <c r="S3012" s="219"/>
      <c r="T3012" s="205"/>
      <c r="U3012" s="205"/>
      <c r="V3012" s="205"/>
      <c r="W3012" s="205"/>
      <c r="X3012" s="205"/>
      <c r="Y3012" s="205"/>
      <c r="Z3012" s="205"/>
      <c r="AA3012" s="205"/>
      <c r="AB3012" s="205"/>
      <c r="AC3012" s="205"/>
      <c r="AD3012" s="205"/>
      <c r="AE3012" s="205"/>
      <c r="AF3012" s="205"/>
      <c r="AG3012" s="221">
        <v>2025</v>
      </c>
      <c r="AH3012" s="159"/>
      <c r="AI3012" s="175"/>
      <c r="AJ3012" s="153"/>
      <c r="AK3012" s="15">
        <f t="shared" ca="1" si="695"/>
        <v>2904</v>
      </c>
      <c r="AL3012" s="15" t="s">
        <v>155</v>
      </c>
      <c r="AM3012" s="15" t="str">
        <f t="shared" ca="1" si="701"/>
        <v>2904.</v>
      </c>
      <c r="AN3012" s="222"/>
      <c r="AO3012" s="15"/>
      <c r="AP3012" s="16"/>
    </row>
    <row r="3013" spans="1:42" ht="22.5" hidden="1" customHeight="1" x14ac:dyDescent="0.25">
      <c r="A3013" s="83" t="str">
        <f t="shared" ca="1" si="694"/>
        <v>2905.</v>
      </c>
      <c r="B3013" s="26">
        <v>4880</v>
      </c>
      <c r="C3013" s="242" t="s">
        <v>2333</v>
      </c>
      <c r="D3013" s="26">
        <v>1992</v>
      </c>
      <c r="E3013" s="135" t="s">
        <v>2957</v>
      </c>
      <c r="F3013" s="83" t="s">
        <v>2959</v>
      </c>
      <c r="G3013" s="26">
        <v>5</v>
      </c>
      <c r="H3013" s="26">
        <v>5</v>
      </c>
      <c r="I3013" s="205">
        <v>2729.9</v>
      </c>
      <c r="J3013" s="205">
        <v>2621.5</v>
      </c>
      <c r="K3013" s="205">
        <v>2621.5</v>
      </c>
      <c r="L3013" s="219">
        <v>124</v>
      </c>
      <c r="M3013" s="214">
        <f t="shared" si="699"/>
        <v>4348965.5100000007</v>
      </c>
      <c r="N3013" s="205"/>
      <c r="O3013" s="211"/>
      <c r="P3013" s="205"/>
      <c r="Q3013" s="205">
        <f t="shared" si="700"/>
        <v>4348965.5100000007</v>
      </c>
      <c r="R3013" s="205">
        <v>4348965.5100000007</v>
      </c>
      <c r="S3013" s="219"/>
      <c r="T3013" s="205"/>
      <c r="U3013" s="205"/>
      <c r="V3013" s="205"/>
      <c r="W3013" s="205"/>
      <c r="X3013" s="205"/>
      <c r="Y3013" s="205"/>
      <c r="Z3013" s="205"/>
      <c r="AA3013" s="205"/>
      <c r="AB3013" s="205"/>
      <c r="AC3013" s="205"/>
      <c r="AD3013" s="205"/>
      <c r="AE3013" s="205"/>
      <c r="AF3013" s="205"/>
      <c r="AG3013" s="221">
        <v>2025</v>
      </c>
      <c r="AH3013" s="159"/>
      <c r="AI3013" s="175"/>
      <c r="AJ3013" s="153"/>
      <c r="AK3013" s="15">
        <f t="shared" ca="1" si="695"/>
        <v>2905</v>
      </c>
      <c r="AL3013" s="15" t="s">
        <v>155</v>
      </c>
      <c r="AM3013" s="15" t="str">
        <f t="shared" ca="1" si="701"/>
        <v>2905.</v>
      </c>
      <c r="AN3013" s="222"/>
      <c r="AO3013" s="15"/>
      <c r="AP3013" s="16"/>
    </row>
    <row r="3014" spans="1:42" ht="22.5" hidden="1" customHeight="1" x14ac:dyDescent="0.25">
      <c r="A3014" s="83" t="str">
        <f t="shared" ref="A3014:A3077" ca="1" si="702">AM3014</f>
        <v>2906.</v>
      </c>
      <c r="B3014" s="26">
        <v>5214</v>
      </c>
      <c r="C3014" s="313" t="s">
        <v>2336</v>
      </c>
      <c r="D3014" s="26">
        <v>1994</v>
      </c>
      <c r="E3014" s="135" t="s">
        <v>2957</v>
      </c>
      <c r="F3014" s="83" t="s">
        <v>2959</v>
      </c>
      <c r="G3014" s="26">
        <v>3</v>
      </c>
      <c r="H3014" s="26">
        <v>3</v>
      </c>
      <c r="I3014" s="214">
        <v>1580.9</v>
      </c>
      <c r="J3014" s="214">
        <v>862.2</v>
      </c>
      <c r="K3014" s="214">
        <v>862.2</v>
      </c>
      <c r="L3014" s="263">
        <v>25</v>
      </c>
      <c r="M3014" s="214">
        <f t="shared" si="699"/>
        <v>849469.53</v>
      </c>
      <c r="N3014" s="205"/>
      <c r="O3014" s="211"/>
      <c r="P3014" s="205"/>
      <c r="Q3014" s="205">
        <f t="shared" si="700"/>
        <v>849469.53</v>
      </c>
      <c r="R3014" s="205">
        <v>849469.53</v>
      </c>
      <c r="S3014" s="219"/>
      <c r="T3014" s="205"/>
      <c r="U3014" s="205"/>
      <c r="V3014" s="205"/>
      <c r="W3014" s="205"/>
      <c r="X3014" s="205"/>
      <c r="Y3014" s="205"/>
      <c r="Z3014" s="205"/>
      <c r="AA3014" s="205"/>
      <c r="AB3014" s="205"/>
      <c r="AC3014" s="205"/>
      <c r="AD3014" s="205"/>
      <c r="AE3014" s="205"/>
      <c r="AF3014" s="205"/>
      <c r="AG3014" s="221">
        <v>2025</v>
      </c>
      <c r="AH3014" s="158"/>
      <c r="AI3014" s="175"/>
      <c r="AJ3014" s="152"/>
      <c r="AK3014" s="15">
        <f t="shared" ca="1" si="695"/>
        <v>2906</v>
      </c>
      <c r="AL3014" s="15" t="s">
        <v>155</v>
      </c>
      <c r="AM3014" s="15" t="str">
        <f t="shared" ca="1" si="701"/>
        <v>2906.</v>
      </c>
      <c r="AN3014" s="222"/>
      <c r="AO3014" s="15"/>
      <c r="AP3014" s="16"/>
    </row>
    <row r="3015" spans="1:42" ht="22.5" hidden="1" customHeight="1" x14ac:dyDescent="0.25">
      <c r="A3015" s="83" t="str">
        <f t="shared" ca="1" si="702"/>
        <v>2907.</v>
      </c>
      <c r="B3015" s="26">
        <v>4118</v>
      </c>
      <c r="C3015" s="252" t="s">
        <v>2971</v>
      </c>
      <c r="D3015" s="26">
        <v>1995</v>
      </c>
      <c r="E3015" s="135" t="s">
        <v>2957</v>
      </c>
      <c r="F3015" s="83" t="s">
        <v>2959</v>
      </c>
      <c r="G3015" s="26">
        <v>5</v>
      </c>
      <c r="H3015" s="26">
        <v>4</v>
      </c>
      <c r="I3015" s="214">
        <v>2669</v>
      </c>
      <c r="J3015" s="214">
        <v>1568</v>
      </c>
      <c r="K3015" s="214">
        <v>1568</v>
      </c>
      <c r="L3015" s="263">
        <v>146</v>
      </c>
      <c r="M3015" s="214">
        <f t="shared" si="699"/>
        <v>990726.36</v>
      </c>
      <c r="N3015" s="205"/>
      <c r="O3015" s="211"/>
      <c r="P3015" s="205"/>
      <c r="Q3015" s="205">
        <f t="shared" si="700"/>
        <v>990726.36</v>
      </c>
      <c r="R3015" s="205">
        <v>990726.36</v>
      </c>
      <c r="S3015" s="219"/>
      <c r="T3015" s="205"/>
      <c r="U3015" s="205"/>
      <c r="V3015" s="205"/>
      <c r="W3015" s="205"/>
      <c r="X3015" s="205"/>
      <c r="Y3015" s="205"/>
      <c r="Z3015" s="205"/>
      <c r="AA3015" s="205"/>
      <c r="AB3015" s="205"/>
      <c r="AC3015" s="205"/>
      <c r="AD3015" s="205"/>
      <c r="AE3015" s="205"/>
      <c r="AF3015" s="205"/>
      <c r="AG3015" s="221">
        <v>2025</v>
      </c>
      <c r="AH3015" s="165"/>
      <c r="AI3015" s="175"/>
      <c r="AJ3015" s="152"/>
      <c r="AK3015" s="15">
        <f t="shared" ca="1" si="695"/>
        <v>2907</v>
      </c>
      <c r="AL3015" s="15" t="s">
        <v>155</v>
      </c>
      <c r="AM3015" s="15" t="str">
        <f t="shared" ca="1" si="701"/>
        <v>2907.</v>
      </c>
      <c r="AN3015" s="222"/>
      <c r="AO3015" s="15"/>
      <c r="AP3015" s="16"/>
    </row>
    <row r="3016" spans="1:42" ht="22.5" hidden="1" customHeight="1" x14ac:dyDescent="0.25">
      <c r="A3016" s="83" t="str">
        <f t="shared" ca="1" si="702"/>
        <v>2908.</v>
      </c>
      <c r="B3016" s="26">
        <v>4120</v>
      </c>
      <c r="C3016" s="28" t="s">
        <v>2972</v>
      </c>
      <c r="D3016" s="26">
        <v>1995</v>
      </c>
      <c r="E3016" s="135" t="s">
        <v>2957</v>
      </c>
      <c r="F3016" s="83" t="s">
        <v>2959</v>
      </c>
      <c r="G3016" s="26">
        <v>5</v>
      </c>
      <c r="H3016" s="26">
        <v>1</v>
      </c>
      <c r="I3016" s="214">
        <v>2444.1</v>
      </c>
      <c r="J3016" s="214">
        <v>1333.7</v>
      </c>
      <c r="K3016" s="214">
        <v>1333.7</v>
      </c>
      <c r="L3016" s="263">
        <v>110</v>
      </c>
      <c r="M3016" s="214">
        <f t="shared" si="699"/>
        <v>907262.07000000007</v>
      </c>
      <c r="N3016" s="205"/>
      <c r="O3016" s="211"/>
      <c r="P3016" s="205"/>
      <c r="Q3016" s="205">
        <f t="shared" si="700"/>
        <v>907262.07000000007</v>
      </c>
      <c r="R3016" s="205">
        <v>907262.07000000007</v>
      </c>
      <c r="S3016" s="219"/>
      <c r="T3016" s="205"/>
      <c r="U3016" s="205"/>
      <c r="V3016" s="205"/>
      <c r="W3016" s="205"/>
      <c r="X3016" s="205"/>
      <c r="Y3016" s="205"/>
      <c r="Z3016" s="205"/>
      <c r="AA3016" s="205"/>
      <c r="AB3016" s="205"/>
      <c r="AC3016" s="205"/>
      <c r="AD3016" s="205"/>
      <c r="AE3016" s="205"/>
      <c r="AF3016" s="205"/>
      <c r="AG3016" s="221">
        <v>2025</v>
      </c>
      <c r="AH3016" s="165"/>
      <c r="AI3016" s="175"/>
      <c r="AJ3016" s="152"/>
      <c r="AK3016" s="15">
        <f t="shared" ca="1" si="695"/>
        <v>2908</v>
      </c>
      <c r="AL3016" s="15" t="s">
        <v>155</v>
      </c>
      <c r="AM3016" s="15" t="str">
        <f t="shared" ca="1" si="701"/>
        <v>2908.</v>
      </c>
      <c r="AN3016" s="222"/>
      <c r="AO3016" s="15"/>
      <c r="AP3016" s="16"/>
    </row>
    <row r="3017" spans="1:42" ht="22.5" hidden="1" customHeight="1" x14ac:dyDescent="0.25">
      <c r="A3017" s="83" t="str">
        <f t="shared" ca="1" si="702"/>
        <v>2909.</v>
      </c>
      <c r="B3017" s="26">
        <v>4222</v>
      </c>
      <c r="C3017" s="313" t="s">
        <v>2338</v>
      </c>
      <c r="D3017" s="26">
        <v>1995</v>
      </c>
      <c r="E3017" s="135" t="s">
        <v>2957</v>
      </c>
      <c r="F3017" s="83" t="s">
        <v>2959</v>
      </c>
      <c r="G3017" s="26">
        <v>13</v>
      </c>
      <c r="H3017" s="26">
        <v>1</v>
      </c>
      <c r="I3017" s="214">
        <v>4815.7</v>
      </c>
      <c r="J3017" s="214">
        <v>2154.8000000000002</v>
      </c>
      <c r="K3017" s="214">
        <v>2154.8000000000002</v>
      </c>
      <c r="L3017" s="263">
        <v>153</v>
      </c>
      <c r="M3017" s="214">
        <f t="shared" si="699"/>
        <v>1787596.2000000002</v>
      </c>
      <c r="N3017" s="205"/>
      <c r="O3017" s="211"/>
      <c r="P3017" s="205"/>
      <c r="Q3017" s="205">
        <f t="shared" si="700"/>
        <v>1787596.2000000002</v>
      </c>
      <c r="R3017" s="205">
        <v>1787596.2000000002</v>
      </c>
      <c r="S3017" s="219"/>
      <c r="T3017" s="205"/>
      <c r="U3017" s="205"/>
      <c r="V3017" s="205"/>
      <c r="W3017" s="205"/>
      <c r="X3017" s="205"/>
      <c r="Y3017" s="205"/>
      <c r="Z3017" s="205"/>
      <c r="AA3017" s="205"/>
      <c r="AB3017" s="205"/>
      <c r="AC3017" s="205"/>
      <c r="AD3017" s="205"/>
      <c r="AE3017" s="205"/>
      <c r="AF3017" s="205"/>
      <c r="AG3017" s="221">
        <v>2025</v>
      </c>
      <c r="AH3017" s="158"/>
      <c r="AI3017" s="175"/>
      <c r="AJ3017" s="152"/>
      <c r="AK3017" s="15">
        <f t="shared" ca="1" si="695"/>
        <v>2909</v>
      </c>
      <c r="AL3017" s="15" t="s">
        <v>155</v>
      </c>
      <c r="AM3017" s="15" t="str">
        <f t="shared" ca="1" si="701"/>
        <v>2909.</v>
      </c>
      <c r="AN3017" s="222"/>
      <c r="AO3017" s="15"/>
      <c r="AP3017" s="16"/>
    </row>
    <row r="3018" spans="1:42" ht="23.25" hidden="1" customHeight="1" x14ac:dyDescent="0.25">
      <c r="A3018" s="83" t="str">
        <f t="shared" ca="1" si="702"/>
        <v>2910.</v>
      </c>
      <c r="B3018" s="26">
        <v>4234</v>
      </c>
      <c r="C3018" s="47" t="s">
        <v>2339</v>
      </c>
      <c r="D3018" s="26">
        <v>1996</v>
      </c>
      <c r="E3018" s="135" t="s">
        <v>2957</v>
      </c>
      <c r="F3018" s="83" t="s">
        <v>2958</v>
      </c>
      <c r="G3018" s="26">
        <v>10</v>
      </c>
      <c r="H3018" s="26">
        <v>11</v>
      </c>
      <c r="I3018" s="205">
        <v>24881.7</v>
      </c>
      <c r="J3018" s="205">
        <v>21860.2</v>
      </c>
      <c r="K3018" s="205">
        <v>21848.1</v>
      </c>
      <c r="L3018" s="219">
        <v>958</v>
      </c>
      <c r="M3018" s="214">
        <f t="shared" si="699"/>
        <v>34167760</v>
      </c>
      <c r="N3018" s="205"/>
      <c r="O3018" s="211"/>
      <c r="P3018" s="205"/>
      <c r="Q3018" s="205">
        <f t="shared" si="700"/>
        <v>34167760</v>
      </c>
      <c r="R3018" s="205"/>
      <c r="S3018" s="219">
        <v>11</v>
      </c>
      <c r="T3018" s="205">
        <f>S3018*3106160</f>
        <v>34167760</v>
      </c>
      <c r="U3018" s="205"/>
      <c r="V3018" s="205"/>
      <c r="W3018" s="205"/>
      <c r="X3018" s="205"/>
      <c r="Y3018" s="205"/>
      <c r="Z3018" s="205"/>
      <c r="AA3018" s="205"/>
      <c r="AB3018" s="205"/>
      <c r="AC3018" s="209"/>
      <c r="AD3018" s="209"/>
      <c r="AE3018" s="205"/>
      <c r="AF3018" s="205"/>
      <c r="AG3018" s="221">
        <v>2025</v>
      </c>
      <c r="AH3018" s="264"/>
      <c r="AI3018" s="175"/>
      <c r="AJ3018" s="152"/>
      <c r="AK3018" s="15">
        <f t="shared" ca="1" si="695"/>
        <v>2910</v>
      </c>
      <c r="AL3018" s="15" t="s">
        <v>155</v>
      </c>
      <c r="AM3018" s="15" t="str">
        <f t="shared" ca="1" si="701"/>
        <v>2910.</v>
      </c>
      <c r="AN3018" s="222"/>
      <c r="AP3018" s="16"/>
    </row>
    <row r="3019" spans="1:42" ht="22.5" hidden="1" customHeight="1" x14ac:dyDescent="0.25">
      <c r="A3019" s="83" t="str">
        <f t="shared" ca="1" si="702"/>
        <v>2911.</v>
      </c>
      <c r="B3019" s="26">
        <v>4377</v>
      </c>
      <c r="C3019" s="40" t="s">
        <v>2340</v>
      </c>
      <c r="D3019" s="26">
        <v>1999</v>
      </c>
      <c r="E3019" s="135" t="s">
        <v>2957</v>
      </c>
      <c r="F3019" s="83" t="s">
        <v>2959</v>
      </c>
      <c r="G3019" s="26">
        <v>10</v>
      </c>
      <c r="H3019" s="26">
        <v>6</v>
      </c>
      <c r="I3019" s="214">
        <v>12388.2</v>
      </c>
      <c r="J3019" s="214">
        <v>12689.5</v>
      </c>
      <c r="K3019" s="214">
        <v>11496.5</v>
      </c>
      <c r="L3019" s="263">
        <v>417</v>
      </c>
      <c r="M3019" s="214">
        <f t="shared" si="699"/>
        <v>12255878.16</v>
      </c>
      <c r="N3019" s="205"/>
      <c r="O3019" s="211"/>
      <c r="P3019" s="205"/>
      <c r="Q3019" s="205">
        <f t="shared" si="700"/>
        <v>12255878.16</v>
      </c>
      <c r="R3019" s="205"/>
      <c r="S3019" s="219"/>
      <c r="T3019" s="205"/>
      <c r="U3019" s="205">
        <v>3455.28</v>
      </c>
      <c r="V3019" s="205">
        <f>U3019*3547</f>
        <v>12255878.16</v>
      </c>
      <c r="W3019" s="205"/>
      <c r="X3019" s="205"/>
      <c r="Y3019" s="205"/>
      <c r="Z3019" s="205"/>
      <c r="AA3019" s="205"/>
      <c r="AB3019" s="205"/>
      <c r="AC3019" s="209"/>
      <c r="AD3019" s="209"/>
      <c r="AE3019" s="205"/>
      <c r="AF3019" s="205"/>
      <c r="AG3019" s="221">
        <v>2025</v>
      </c>
      <c r="AH3019" s="165"/>
      <c r="AI3019" s="175"/>
      <c r="AJ3019" s="218"/>
      <c r="AK3019" s="15">
        <f t="shared" ca="1" si="695"/>
        <v>2911</v>
      </c>
      <c r="AL3019" s="15" t="s">
        <v>155</v>
      </c>
      <c r="AM3019" s="15" t="str">
        <f t="shared" ca="1" si="701"/>
        <v>2911.</v>
      </c>
      <c r="AN3019" s="222"/>
      <c r="AO3019" s="15"/>
      <c r="AP3019" s="16"/>
    </row>
    <row r="3020" spans="1:42" ht="22.5" hidden="1" customHeight="1" x14ac:dyDescent="0.25">
      <c r="A3020" s="83" t="str">
        <f t="shared" ca="1" si="702"/>
        <v>2912.</v>
      </c>
      <c r="B3020" s="26">
        <v>4147</v>
      </c>
      <c r="C3020" s="252" t="s">
        <v>2341</v>
      </c>
      <c r="D3020" s="26">
        <v>1962</v>
      </c>
      <c r="E3020" s="135" t="s">
        <v>2957</v>
      </c>
      <c r="F3020" s="83" t="s">
        <v>2959</v>
      </c>
      <c r="G3020" s="26">
        <v>3</v>
      </c>
      <c r="H3020" s="26">
        <v>1</v>
      </c>
      <c r="I3020" s="214">
        <v>896.2</v>
      </c>
      <c r="J3020" s="205">
        <v>896.2</v>
      </c>
      <c r="K3020" s="214">
        <v>896.2</v>
      </c>
      <c r="L3020" s="263">
        <v>58</v>
      </c>
      <c r="M3020" s="214">
        <f t="shared" si="699"/>
        <v>5352645</v>
      </c>
      <c r="N3020" s="205"/>
      <c r="O3020" s="211"/>
      <c r="P3020" s="205"/>
      <c r="Q3020" s="205">
        <f t="shared" si="700"/>
        <v>5352645</v>
      </c>
      <c r="R3020" s="205">
        <f>5116860+235785</f>
        <v>5352645</v>
      </c>
      <c r="S3020" s="219"/>
      <c r="T3020" s="205"/>
      <c r="U3020" s="205"/>
      <c r="V3020" s="205"/>
      <c r="W3020" s="205"/>
      <c r="X3020" s="205"/>
      <c r="Y3020" s="205"/>
      <c r="Z3020" s="205"/>
      <c r="AA3020" s="205"/>
      <c r="AB3020" s="205"/>
      <c r="AC3020" s="205"/>
      <c r="AD3020" s="205"/>
      <c r="AE3020" s="205"/>
      <c r="AF3020" s="205"/>
      <c r="AG3020" s="221">
        <v>2025</v>
      </c>
      <c r="AH3020" s="165"/>
      <c r="AI3020" s="175"/>
      <c r="AJ3020" s="152"/>
      <c r="AK3020" s="15">
        <f t="shared" ca="1" si="695"/>
        <v>2912</v>
      </c>
      <c r="AL3020" s="15" t="s">
        <v>155</v>
      </c>
      <c r="AM3020" s="15" t="str">
        <f t="shared" ca="1" si="701"/>
        <v>2912.</v>
      </c>
      <c r="AN3020" s="222"/>
      <c r="AO3020" s="15"/>
      <c r="AP3020" s="16"/>
    </row>
    <row r="3021" spans="1:42" ht="22.5" hidden="1" customHeight="1" x14ac:dyDescent="0.25">
      <c r="A3021" s="83" t="str">
        <f t="shared" ca="1" si="702"/>
        <v>2913.</v>
      </c>
      <c r="B3021" s="26">
        <v>4401</v>
      </c>
      <c r="C3021" s="252" t="s">
        <v>2342</v>
      </c>
      <c r="D3021" s="26">
        <v>1972</v>
      </c>
      <c r="E3021" s="135" t="s">
        <v>2957</v>
      </c>
      <c r="F3021" s="83" t="s">
        <v>2959</v>
      </c>
      <c r="G3021" s="26">
        <v>2</v>
      </c>
      <c r="H3021" s="26">
        <v>1</v>
      </c>
      <c r="I3021" s="214">
        <v>366.5</v>
      </c>
      <c r="J3021" s="214">
        <v>328.2</v>
      </c>
      <c r="K3021" s="214">
        <v>143.69999999999999</v>
      </c>
      <c r="L3021" s="263">
        <v>14</v>
      </c>
      <c r="M3021" s="214">
        <f t="shared" si="699"/>
        <v>1092409</v>
      </c>
      <c r="N3021" s="205"/>
      <c r="O3021" s="211"/>
      <c r="P3021" s="205"/>
      <c r="Q3021" s="205">
        <f t="shared" si="700"/>
        <v>1092409</v>
      </c>
      <c r="R3021" s="205">
        <v>1092409</v>
      </c>
      <c r="S3021" s="219"/>
      <c r="T3021" s="205"/>
      <c r="U3021" s="205"/>
      <c r="V3021" s="205"/>
      <c r="W3021" s="205"/>
      <c r="X3021" s="205"/>
      <c r="Y3021" s="205"/>
      <c r="Z3021" s="205"/>
      <c r="AA3021" s="205"/>
      <c r="AB3021" s="205"/>
      <c r="AC3021" s="205"/>
      <c r="AD3021" s="205"/>
      <c r="AE3021" s="205"/>
      <c r="AF3021" s="205"/>
      <c r="AG3021" s="221">
        <v>2025</v>
      </c>
      <c r="AH3021" s="165"/>
      <c r="AI3021" s="175"/>
      <c r="AJ3021" s="152"/>
      <c r="AK3021" s="15">
        <f t="shared" ca="1" si="695"/>
        <v>2913</v>
      </c>
      <c r="AL3021" s="15" t="s">
        <v>155</v>
      </c>
      <c r="AM3021" s="15" t="str">
        <f t="shared" ca="1" si="701"/>
        <v>2913.</v>
      </c>
      <c r="AN3021" s="222"/>
      <c r="AO3021" s="15"/>
      <c r="AP3021" s="16"/>
    </row>
    <row r="3022" spans="1:42" ht="22.5" hidden="1" customHeight="1" x14ac:dyDescent="0.25">
      <c r="A3022" s="83" t="str">
        <f t="shared" ca="1" si="702"/>
        <v>2914.</v>
      </c>
      <c r="B3022" s="26">
        <v>5030</v>
      </c>
      <c r="C3022" s="313" t="s">
        <v>2344</v>
      </c>
      <c r="D3022" s="26">
        <v>1998</v>
      </c>
      <c r="E3022" s="135" t="s">
        <v>2957</v>
      </c>
      <c r="F3022" s="83" t="s">
        <v>2959</v>
      </c>
      <c r="G3022" s="26">
        <v>5</v>
      </c>
      <c r="H3022" s="26">
        <v>2</v>
      </c>
      <c r="I3022" s="205">
        <v>3425.6</v>
      </c>
      <c r="J3022" s="205">
        <v>1932.9</v>
      </c>
      <c r="K3022" s="205">
        <v>1932.9</v>
      </c>
      <c r="L3022" s="219">
        <v>99</v>
      </c>
      <c r="M3022" s="214">
        <f t="shared" si="699"/>
        <v>7264500</v>
      </c>
      <c r="N3022" s="205"/>
      <c r="O3022" s="211"/>
      <c r="P3022" s="205"/>
      <c r="Q3022" s="205">
        <f t="shared" si="700"/>
        <v>7264500</v>
      </c>
      <c r="R3022" s="205">
        <f>1173000+6091500</f>
        <v>7264500</v>
      </c>
      <c r="S3022" s="219"/>
      <c r="T3022" s="205"/>
      <c r="U3022" s="205"/>
      <c r="V3022" s="205"/>
      <c r="W3022" s="205"/>
      <c r="X3022" s="205"/>
      <c r="Y3022" s="205"/>
      <c r="Z3022" s="205"/>
      <c r="AA3022" s="205"/>
      <c r="AB3022" s="205"/>
      <c r="AC3022" s="205"/>
      <c r="AD3022" s="205"/>
      <c r="AE3022" s="205"/>
      <c r="AF3022" s="205"/>
      <c r="AG3022" s="221">
        <v>2025</v>
      </c>
      <c r="AH3022" s="165"/>
      <c r="AI3022" s="175"/>
      <c r="AJ3022" s="152"/>
      <c r="AK3022" s="15">
        <f t="shared" ca="1" si="695"/>
        <v>2914</v>
      </c>
      <c r="AL3022" s="15" t="s">
        <v>155</v>
      </c>
      <c r="AM3022" s="15" t="str">
        <f t="shared" ca="1" si="701"/>
        <v>2914.</v>
      </c>
      <c r="AN3022" s="222"/>
      <c r="AO3022" s="15"/>
      <c r="AP3022" s="16"/>
    </row>
    <row r="3023" spans="1:42" ht="22.5" hidden="1" customHeight="1" x14ac:dyDescent="0.25">
      <c r="A3023" s="83" t="str">
        <f t="shared" ca="1" si="702"/>
        <v>2915.</v>
      </c>
      <c r="B3023" s="26">
        <v>4899</v>
      </c>
      <c r="C3023" s="40" t="s">
        <v>2345</v>
      </c>
      <c r="D3023" s="26">
        <v>1998</v>
      </c>
      <c r="E3023" s="135" t="s">
        <v>2957</v>
      </c>
      <c r="F3023" s="83" t="s">
        <v>2959</v>
      </c>
      <c r="G3023" s="26">
        <v>5</v>
      </c>
      <c r="H3023" s="26">
        <v>4</v>
      </c>
      <c r="I3023" s="205">
        <v>3684.3</v>
      </c>
      <c r="J3023" s="205">
        <v>4263.8</v>
      </c>
      <c r="K3023" s="205">
        <v>3678.4</v>
      </c>
      <c r="L3023" s="219">
        <v>97</v>
      </c>
      <c r="M3023" s="214">
        <f t="shared" si="699"/>
        <v>1367625.0899999999</v>
      </c>
      <c r="N3023" s="205"/>
      <c r="O3023" s="211"/>
      <c r="P3023" s="205"/>
      <c r="Q3023" s="205">
        <f t="shared" si="700"/>
        <v>1367625.0899999999</v>
      </c>
      <c r="R3023" s="205">
        <v>1367625.0899999999</v>
      </c>
      <c r="S3023" s="219"/>
      <c r="T3023" s="205"/>
      <c r="U3023" s="205"/>
      <c r="V3023" s="205"/>
      <c r="W3023" s="205"/>
      <c r="X3023" s="205"/>
      <c r="Y3023" s="205"/>
      <c r="Z3023" s="205"/>
      <c r="AA3023" s="205"/>
      <c r="AB3023" s="205"/>
      <c r="AC3023" s="209"/>
      <c r="AD3023" s="209"/>
      <c r="AE3023" s="205"/>
      <c r="AF3023" s="205"/>
      <c r="AG3023" s="221">
        <v>2025</v>
      </c>
      <c r="AH3023" s="165"/>
      <c r="AI3023" s="175"/>
      <c r="AJ3023" s="152"/>
      <c r="AK3023" s="15">
        <f t="shared" ca="1" si="695"/>
        <v>2915</v>
      </c>
      <c r="AL3023" s="15" t="s">
        <v>155</v>
      </c>
      <c r="AM3023" s="15" t="str">
        <f t="shared" ca="1" si="701"/>
        <v>2915.</v>
      </c>
      <c r="AN3023" s="222"/>
      <c r="AO3023" s="15"/>
      <c r="AP3023" s="16"/>
    </row>
    <row r="3024" spans="1:42" ht="22.5" hidden="1" customHeight="1" x14ac:dyDescent="0.25">
      <c r="A3024" s="83" t="str">
        <f t="shared" ca="1" si="702"/>
        <v>2916.</v>
      </c>
      <c r="B3024" s="26">
        <v>4274</v>
      </c>
      <c r="C3024" s="313" t="s">
        <v>2346</v>
      </c>
      <c r="D3024" s="26">
        <v>1997</v>
      </c>
      <c r="E3024" s="135" t="s">
        <v>2957</v>
      </c>
      <c r="F3024" s="83" t="s">
        <v>2959</v>
      </c>
      <c r="G3024" s="26">
        <v>4</v>
      </c>
      <c r="H3024" s="26">
        <v>2</v>
      </c>
      <c r="I3024" s="214">
        <v>1988.3</v>
      </c>
      <c r="J3024" s="214">
        <v>1217.4000000000001</v>
      </c>
      <c r="K3024" s="214">
        <v>1217.4000000000001</v>
      </c>
      <c r="L3024" s="263">
        <v>40</v>
      </c>
      <c r="M3024" s="214">
        <f t="shared" si="699"/>
        <v>738053.55</v>
      </c>
      <c r="N3024" s="205"/>
      <c r="O3024" s="211"/>
      <c r="P3024" s="205"/>
      <c r="Q3024" s="205">
        <f t="shared" si="700"/>
        <v>738053.55</v>
      </c>
      <c r="R3024" s="205">
        <v>738053.55</v>
      </c>
      <c r="S3024" s="219"/>
      <c r="T3024" s="205"/>
      <c r="U3024" s="205"/>
      <c r="V3024" s="205"/>
      <c r="W3024" s="205"/>
      <c r="X3024" s="205"/>
      <c r="Y3024" s="205"/>
      <c r="Z3024" s="205"/>
      <c r="AA3024" s="205"/>
      <c r="AB3024" s="205"/>
      <c r="AC3024" s="205"/>
      <c r="AD3024" s="205"/>
      <c r="AE3024" s="205"/>
      <c r="AF3024" s="205"/>
      <c r="AG3024" s="221">
        <v>2025</v>
      </c>
      <c r="AH3024" s="158"/>
      <c r="AI3024" s="175"/>
      <c r="AJ3024" s="152"/>
      <c r="AK3024" s="15">
        <f t="shared" ca="1" si="695"/>
        <v>2916</v>
      </c>
      <c r="AL3024" s="15" t="s">
        <v>155</v>
      </c>
      <c r="AM3024" s="15" t="str">
        <f t="shared" ca="1" si="701"/>
        <v>2916.</v>
      </c>
      <c r="AN3024" s="222"/>
      <c r="AO3024" s="15"/>
      <c r="AP3024" s="16"/>
    </row>
    <row r="3025" spans="1:42" ht="22.5" hidden="1" customHeight="1" x14ac:dyDescent="0.25">
      <c r="A3025" s="83" t="str">
        <f t="shared" ca="1" si="702"/>
        <v>2917.</v>
      </c>
      <c r="B3025" s="26">
        <v>4163</v>
      </c>
      <c r="C3025" s="28" t="s">
        <v>2347</v>
      </c>
      <c r="D3025" s="26">
        <v>1999</v>
      </c>
      <c r="E3025" s="135" t="s">
        <v>2957</v>
      </c>
      <c r="F3025" s="83" t="s">
        <v>2959</v>
      </c>
      <c r="G3025" s="26">
        <v>3</v>
      </c>
      <c r="H3025" s="26">
        <v>2</v>
      </c>
      <c r="I3025" s="214">
        <v>1158.3</v>
      </c>
      <c r="J3025" s="205">
        <v>783.5</v>
      </c>
      <c r="K3025" s="214">
        <v>783.5</v>
      </c>
      <c r="L3025" s="263">
        <v>14</v>
      </c>
      <c r="M3025" s="214">
        <f t="shared" si="699"/>
        <v>429953.55000000005</v>
      </c>
      <c r="N3025" s="205"/>
      <c r="O3025" s="211"/>
      <c r="P3025" s="205"/>
      <c r="Q3025" s="205">
        <f t="shared" si="700"/>
        <v>429953.55000000005</v>
      </c>
      <c r="R3025" s="205">
        <v>429953.55000000005</v>
      </c>
      <c r="S3025" s="219"/>
      <c r="T3025" s="205"/>
      <c r="U3025" s="205"/>
      <c r="V3025" s="205"/>
      <c r="W3025" s="205"/>
      <c r="X3025" s="205"/>
      <c r="Y3025" s="205"/>
      <c r="Z3025" s="205"/>
      <c r="AA3025" s="205"/>
      <c r="AB3025" s="205"/>
      <c r="AC3025" s="205"/>
      <c r="AD3025" s="205"/>
      <c r="AE3025" s="205"/>
      <c r="AF3025" s="205"/>
      <c r="AG3025" s="221">
        <v>2025</v>
      </c>
      <c r="AH3025" s="165"/>
      <c r="AI3025" s="175"/>
      <c r="AJ3025" s="152"/>
      <c r="AK3025" s="15">
        <f t="shared" ca="1" si="695"/>
        <v>2917</v>
      </c>
      <c r="AL3025" s="15" t="s">
        <v>155</v>
      </c>
      <c r="AM3025" s="15" t="str">
        <f t="shared" ca="1" si="701"/>
        <v>2917.</v>
      </c>
      <c r="AN3025" s="222"/>
      <c r="AO3025" s="15"/>
      <c r="AP3025" s="16"/>
    </row>
    <row r="3026" spans="1:42" ht="22.5" hidden="1" customHeight="1" x14ac:dyDescent="0.25">
      <c r="A3026" s="83" t="str">
        <f t="shared" ca="1" si="702"/>
        <v>2918.</v>
      </c>
      <c r="B3026" s="26">
        <v>4620</v>
      </c>
      <c r="C3026" s="47" t="s">
        <v>2348</v>
      </c>
      <c r="D3026" s="26">
        <v>1999</v>
      </c>
      <c r="E3026" s="135" t="s">
        <v>2957</v>
      </c>
      <c r="F3026" s="83" t="s">
        <v>2970</v>
      </c>
      <c r="G3026" s="26">
        <v>10</v>
      </c>
      <c r="H3026" s="26">
        <v>1</v>
      </c>
      <c r="I3026" s="214">
        <v>4130.5</v>
      </c>
      <c r="J3026" s="214">
        <v>5298.6</v>
      </c>
      <c r="K3026" s="214">
        <v>3878</v>
      </c>
      <c r="L3026" s="263">
        <v>143</v>
      </c>
      <c r="M3026" s="214">
        <f t="shared" si="699"/>
        <v>4086392.2899999996</v>
      </c>
      <c r="N3026" s="205"/>
      <c r="O3026" s="211"/>
      <c r="P3026" s="205"/>
      <c r="Q3026" s="205">
        <f t="shared" si="700"/>
        <v>4086392.2899999996</v>
      </c>
      <c r="R3026" s="205"/>
      <c r="S3026" s="219"/>
      <c r="T3026" s="205"/>
      <c r="U3026" s="205">
        <v>1152.07</v>
      </c>
      <c r="V3026" s="205">
        <f>U3026*3547</f>
        <v>4086392.2899999996</v>
      </c>
      <c r="W3026" s="205"/>
      <c r="X3026" s="205"/>
      <c r="Y3026" s="205"/>
      <c r="Z3026" s="205"/>
      <c r="AA3026" s="205"/>
      <c r="AB3026" s="205"/>
      <c r="AC3026" s="209"/>
      <c r="AD3026" s="209"/>
      <c r="AE3026" s="205"/>
      <c r="AF3026" s="205"/>
      <c r="AG3026" s="221">
        <v>2025</v>
      </c>
      <c r="AH3026" s="165"/>
      <c r="AI3026" s="175"/>
      <c r="AJ3026" s="218"/>
      <c r="AK3026" s="15">
        <f t="shared" ca="1" si="695"/>
        <v>2918</v>
      </c>
      <c r="AL3026" s="15" t="s">
        <v>155</v>
      </c>
      <c r="AM3026" s="15" t="str">
        <f t="shared" ca="1" si="701"/>
        <v>2918.</v>
      </c>
      <c r="AN3026" s="222"/>
      <c r="AO3026" s="15"/>
      <c r="AP3026" s="16"/>
    </row>
    <row r="3027" spans="1:42" ht="23.25" hidden="1" customHeight="1" x14ac:dyDescent="0.25">
      <c r="A3027" s="83" t="str">
        <f t="shared" ca="1" si="702"/>
        <v>2919.</v>
      </c>
      <c r="B3027" s="26">
        <v>5068</v>
      </c>
      <c r="C3027" s="47" t="s">
        <v>2349</v>
      </c>
      <c r="D3027" s="26">
        <v>2002</v>
      </c>
      <c r="E3027" s="135" t="s">
        <v>2957</v>
      </c>
      <c r="F3027" s="83" t="s">
        <v>2959</v>
      </c>
      <c r="G3027" s="26">
        <v>6</v>
      </c>
      <c r="H3027" s="26">
        <v>1</v>
      </c>
      <c r="I3027" s="214">
        <v>1384.8</v>
      </c>
      <c r="J3027" s="214">
        <v>1384.8</v>
      </c>
      <c r="K3027" s="214">
        <v>1204.5999999999999</v>
      </c>
      <c r="L3027" s="263">
        <v>31</v>
      </c>
      <c r="M3027" s="214">
        <f t="shared" si="699"/>
        <v>2602958</v>
      </c>
      <c r="N3027" s="205"/>
      <c r="O3027" s="211"/>
      <c r="P3027" s="205"/>
      <c r="Q3027" s="205">
        <f t="shared" si="700"/>
        <v>2602958</v>
      </c>
      <c r="R3027" s="205"/>
      <c r="S3027" s="219"/>
      <c r="T3027" s="205"/>
      <c r="U3027" s="205">
        <v>346</v>
      </c>
      <c r="V3027" s="205">
        <f>U3027*7523</f>
        <v>2602958</v>
      </c>
      <c r="W3027" s="205"/>
      <c r="X3027" s="205"/>
      <c r="Y3027" s="205"/>
      <c r="Z3027" s="205"/>
      <c r="AA3027" s="205"/>
      <c r="AB3027" s="205"/>
      <c r="AC3027" s="209"/>
      <c r="AD3027" s="209"/>
      <c r="AE3027" s="205"/>
      <c r="AF3027" s="205"/>
      <c r="AG3027" s="221">
        <v>2025</v>
      </c>
      <c r="AH3027" s="158"/>
      <c r="AI3027" s="175"/>
      <c r="AJ3027" s="218"/>
      <c r="AK3027" s="15">
        <f t="shared" ca="1" si="695"/>
        <v>2919</v>
      </c>
      <c r="AL3027" s="15" t="s">
        <v>155</v>
      </c>
      <c r="AM3027" s="15" t="str">
        <f t="shared" ca="1" si="701"/>
        <v>2919.</v>
      </c>
      <c r="AN3027" s="222"/>
      <c r="AP3027" s="16"/>
    </row>
    <row r="3028" spans="1:42" ht="22.5" hidden="1" customHeight="1" x14ac:dyDescent="0.25">
      <c r="A3028" s="83" t="str">
        <f t="shared" ca="1" si="702"/>
        <v>2920.</v>
      </c>
      <c r="B3028" s="26">
        <v>5361</v>
      </c>
      <c r="C3028" s="313" t="s">
        <v>2350</v>
      </c>
      <c r="D3028" s="26">
        <v>1963</v>
      </c>
      <c r="E3028" s="135" t="s">
        <v>2957</v>
      </c>
      <c r="F3028" s="83" t="s">
        <v>2959</v>
      </c>
      <c r="G3028" s="26">
        <v>5</v>
      </c>
      <c r="H3028" s="26">
        <v>3</v>
      </c>
      <c r="I3028" s="205">
        <v>3154.8</v>
      </c>
      <c r="J3028" s="205">
        <v>2503.9</v>
      </c>
      <c r="K3028" s="205">
        <v>2503.9</v>
      </c>
      <c r="L3028" s="219">
        <v>109</v>
      </c>
      <c r="M3028" s="214">
        <f t="shared" si="699"/>
        <v>5087742.63</v>
      </c>
      <c r="N3028" s="205"/>
      <c r="O3028" s="211"/>
      <c r="P3028" s="205"/>
      <c r="Q3028" s="205">
        <f t="shared" si="700"/>
        <v>5087742.63</v>
      </c>
      <c r="R3028" s="205">
        <v>5087742.63</v>
      </c>
      <c r="S3028" s="219"/>
      <c r="T3028" s="205"/>
      <c r="U3028" s="205"/>
      <c r="V3028" s="205"/>
      <c r="W3028" s="205"/>
      <c r="X3028" s="205"/>
      <c r="Y3028" s="205"/>
      <c r="Z3028" s="205"/>
      <c r="AA3028" s="205"/>
      <c r="AB3028" s="205"/>
      <c r="AC3028" s="205"/>
      <c r="AD3028" s="205"/>
      <c r="AE3028" s="205"/>
      <c r="AF3028" s="205"/>
      <c r="AG3028" s="221">
        <v>2025</v>
      </c>
      <c r="AH3028" s="158"/>
      <c r="AI3028" s="175"/>
      <c r="AJ3028" s="152"/>
      <c r="AK3028" s="15">
        <f t="shared" ca="1" si="695"/>
        <v>2920</v>
      </c>
      <c r="AL3028" s="15" t="s">
        <v>155</v>
      </c>
      <c r="AM3028" s="15" t="str">
        <f t="shared" ca="1" si="701"/>
        <v>2920.</v>
      </c>
      <c r="AN3028" s="222"/>
      <c r="AO3028" s="15"/>
      <c r="AP3028" s="16"/>
    </row>
    <row r="3029" spans="1:42" ht="22.5" hidden="1" customHeight="1" x14ac:dyDescent="0.25">
      <c r="A3029" s="83" t="str">
        <f t="shared" ca="1" si="702"/>
        <v>2921.</v>
      </c>
      <c r="B3029" s="26">
        <v>5032</v>
      </c>
      <c r="C3029" s="40" t="s">
        <v>2351</v>
      </c>
      <c r="D3029" s="26">
        <v>2003</v>
      </c>
      <c r="E3029" s="135" t="s">
        <v>2957</v>
      </c>
      <c r="F3029" s="83" t="s">
        <v>2959</v>
      </c>
      <c r="G3029" s="26">
        <v>5</v>
      </c>
      <c r="H3029" s="26">
        <v>1</v>
      </c>
      <c r="I3029" s="214">
        <v>1967.4</v>
      </c>
      <c r="J3029" s="214">
        <v>2778.8</v>
      </c>
      <c r="K3029" s="214">
        <v>1394.2</v>
      </c>
      <c r="L3029" s="263">
        <v>34</v>
      </c>
      <c r="M3029" s="214">
        <f t="shared" si="699"/>
        <v>5740049</v>
      </c>
      <c r="N3029" s="205"/>
      <c r="O3029" s="211"/>
      <c r="P3029" s="205"/>
      <c r="Q3029" s="205">
        <f t="shared" si="700"/>
        <v>5740049</v>
      </c>
      <c r="R3029" s="205"/>
      <c r="S3029" s="219"/>
      <c r="T3029" s="205"/>
      <c r="U3029" s="205">
        <v>763</v>
      </c>
      <c r="V3029" s="205">
        <f>U3029*7523</f>
        <v>5740049</v>
      </c>
      <c r="W3029" s="205"/>
      <c r="X3029" s="205"/>
      <c r="Y3029" s="205"/>
      <c r="Z3029" s="205"/>
      <c r="AA3029" s="205"/>
      <c r="AB3029" s="205"/>
      <c r="AC3029" s="209"/>
      <c r="AD3029" s="209"/>
      <c r="AE3029" s="205"/>
      <c r="AF3029" s="205"/>
      <c r="AG3029" s="221">
        <v>2025</v>
      </c>
      <c r="AH3029" s="165"/>
      <c r="AI3029" s="175"/>
      <c r="AJ3029" s="218"/>
      <c r="AK3029" s="15">
        <f t="shared" ca="1" si="695"/>
        <v>2921</v>
      </c>
      <c r="AL3029" s="15" t="s">
        <v>155</v>
      </c>
      <c r="AM3029" s="15" t="str">
        <f t="shared" ca="1" si="701"/>
        <v>2921.</v>
      </c>
      <c r="AN3029" s="222"/>
      <c r="AO3029" s="15"/>
      <c r="AP3029" s="16"/>
    </row>
    <row r="3030" spans="1:42" ht="23.25" hidden="1" customHeight="1" x14ac:dyDescent="0.25">
      <c r="A3030" s="83" t="str">
        <f t="shared" ca="1" si="702"/>
        <v>2922.</v>
      </c>
      <c r="B3030" s="26">
        <v>5067</v>
      </c>
      <c r="C3030" s="47" t="s">
        <v>2352</v>
      </c>
      <c r="D3030" s="26">
        <v>2003</v>
      </c>
      <c r="E3030" s="135" t="s">
        <v>2957</v>
      </c>
      <c r="F3030" s="83" t="s">
        <v>2959</v>
      </c>
      <c r="G3030" s="26">
        <v>5</v>
      </c>
      <c r="H3030" s="26">
        <v>2</v>
      </c>
      <c r="I3030" s="214">
        <v>2230.1999999999998</v>
      </c>
      <c r="J3030" s="214">
        <v>2230.1999999999998</v>
      </c>
      <c r="K3030" s="214">
        <v>2227.8000000000002</v>
      </c>
      <c r="L3030" s="263">
        <v>57</v>
      </c>
      <c r="M3030" s="214">
        <f t="shared" si="699"/>
        <v>5815279</v>
      </c>
      <c r="N3030" s="205"/>
      <c r="O3030" s="211"/>
      <c r="P3030" s="205"/>
      <c r="Q3030" s="205">
        <f t="shared" si="700"/>
        <v>5815279</v>
      </c>
      <c r="R3030" s="205"/>
      <c r="S3030" s="219"/>
      <c r="T3030" s="205"/>
      <c r="U3030" s="205">
        <v>773</v>
      </c>
      <c r="V3030" s="205">
        <f>U3030*7523</f>
        <v>5815279</v>
      </c>
      <c r="W3030" s="205"/>
      <c r="X3030" s="205"/>
      <c r="Y3030" s="205"/>
      <c r="Z3030" s="205"/>
      <c r="AA3030" s="205"/>
      <c r="AB3030" s="205"/>
      <c r="AC3030" s="209"/>
      <c r="AD3030" s="209"/>
      <c r="AE3030" s="205"/>
      <c r="AF3030" s="205"/>
      <c r="AG3030" s="221">
        <v>2025</v>
      </c>
      <c r="AH3030" s="158"/>
      <c r="AI3030" s="175"/>
      <c r="AJ3030" s="218"/>
      <c r="AK3030" s="15">
        <f t="shared" ca="1" si="695"/>
        <v>2922</v>
      </c>
      <c r="AL3030" s="15" t="s">
        <v>155</v>
      </c>
      <c r="AM3030" s="15" t="str">
        <f t="shared" ca="1" si="701"/>
        <v>2922.</v>
      </c>
      <c r="AN3030" s="222"/>
      <c r="AP3030" s="16"/>
    </row>
    <row r="3031" spans="1:42" ht="22.5" hidden="1" customHeight="1" x14ac:dyDescent="0.25">
      <c r="A3031" s="83" t="str">
        <f t="shared" ca="1" si="702"/>
        <v>2923.</v>
      </c>
      <c r="B3031" s="26">
        <v>5159</v>
      </c>
      <c r="C3031" s="47" t="s">
        <v>2353</v>
      </c>
      <c r="D3031" s="26">
        <v>2003</v>
      </c>
      <c r="E3031" s="135" t="s">
        <v>2957</v>
      </c>
      <c r="F3031" s="83" t="s">
        <v>2959</v>
      </c>
      <c r="G3031" s="26">
        <v>5</v>
      </c>
      <c r="H3031" s="26">
        <v>3</v>
      </c>
      <c r="I3031" s="205">
        <v>4140</v>
      </c>
      <c r="J3031" s="205">
        <v>3225.8</v>
      </c>
      <c r="K3031" s="205">
        <v>3093.9</v>
      </c>
      <c r="L3031" s="219">
        <v>115</v>
      </c>
      <c r="M3031" s="214">
        <f t="shared" si="699"/>
        <v>2449203.5</v>
      </c>
      <c r="N3031" s="205"/>
      <c r="O3031" s="211"/>
      <c r="P3031" s="205"/>
      <c r="Q3031" s="205">
        <f t="shared" si="700"/>
        <v>2449203.5</v>
      </c>
      <c r="R3031" s="205"/>
      <c r="S3031" s="219"/>
      <c r="T3031" s="205"/>
      <c r="U3031" s="205">
        <v>690.5</v>
      </c>
      <c r="V3031" s="205">
        <f>U3031*3547</f>
        <v>2449203.5</v>
      </c>
      <c r="W3031" s="205"/>
      <c r="X3031" s="205"/>
      <c r="Y3031" s="205"/>
      <c r="Z3031" s="205"/>
      <c r="AA3031" s="205"/>
      <c r="AB3031" s="205"/>
      <c r="AC3031" s="209"/>
      <c r="AD3031" s="209"/>
      <c r="AE3031" s="205"/>
      <c r="AF3031" s="205"/>
      <c r="AG3031" s="221">
        <v>2025</v>
      </c>
      <c r="AH3031" s="165"/>
      <c r="AI3031" s="175"/>
      <c r="AJ3031" s="218"/>
      <c r="AK3031" s="15">
        <f t="shared" ca="1" si="695"/>
        <v>2923</v>
      </c>
      <c r="AL3031" s="15" t="s">
        <v>155</v>
      </c>
      <c r="AM3031" s="15" t="str">
        <f t="shared" ca="1" si="701"/>
        <v>2923.</v>
      </c>
      <c r="AN3031" s="222"/>
      <c r="AO3031" s="15"/>
      <c r="AP3031" s="16"/>
    </row>
    <row r="3032" spans="1:42" ht="22.5" hidden="1" customHeight="1" x14ac:dyDescent="0.25">
      <c r="A3032" s="83" t="str">
        <f t="shared" ca="1" si="702"/>
        <v>2924.</v>
      </c>
      <c r="B3032" s="26">
        <v>5551</v>
      </c>
      <c r="C3032" s="242" t="s">
        <v>2354</v>
      </c>
      <c r="D3032" s="26">
        <v>2006</v>
      </c>
      <c r="E3032" s="135" t="s">
        <v>2957</v>
      </c>
      <c r="F3032" s="83" t="s">
        <v>2959</v>
      </c>
      <c r="G3032" s="26">
        <v>3</v>
      </c>
      <c r="H3032" s="26">
        <v>3</v>
      </c>
      <c r="I3032" s="205">
        <v>1498.5</v>
      </c>
      <c r="J3032" s="205">
        <v>1498.5</v>
      </c>
      <c r="K3032" s="205">
        <v>1498.5</v>
      </c>
      <c r="L3032" s="219">
        <v>28</v>
      </c>
      <c r="M3032" s="214">
        <f t="shared" si="699"/>
        <v>6356935</v>
      </c>
      <c r="N3032" s="205"/>
      <c r="O3032" s="211"/>
      <c r="P3032" s="205"/>
      <c r="Q3032" s="205">
        <f t="shared" si="700"/>
        <v>6356935</v>
      </c>
      <c r="R3032" s="205"/>
      <c r="S3032" s="219"/>
      <c r="T3032" s="205"/>
      <c r="U3032" s="205">
        <v>845</v>
      </c>
      <c r="V3032" s="205">
        <f>U3032*7523</f>
        <v>6356935</v>
      </c>
      <c r="W3032" s="205"/>
      <c r="X3032" s="205"/>
      <c r="Y3032" s="205"/>
      <c r="Z3032" s="205"/>
      <c r="AA3032" s="205"/>
      <c r="AB3032" s="205"/>
      <c r="AC3032" s="205"/>
      <c r="AD3032" s="205"/>
      <c r="AE3032" s="205"/>
      <c r="AF3032" s="205"/>
      <c r="AG3032" s="221">
        <v>2025</v>
      </c>
      <c r="AH3032" s="158"/>
      <c r="AI3032" s="175"/>
      <c r="AJ3032" s="218"/>
      <c r="AK3032" s="15">
        <f t="shared" ca="1" si="695"/>
        <v>2924</v>
      </c>
      <c r="AL3032" s="15" t="s">
        <v>155</v>
      </c>
      <c r="AM3032" s="15" t="str">
        <f t="shared" ca="1" si="701"/>
        <v>2924.</v>
      </c>
      <c r="AN3032" s="222"/>
      <c r="AO3032" s="15"/>
      <c r="AP3032" s="16"/>
    </row>
    <row r="3033" spans="1:42" ht="22.5" hidden="1" customHeight="1" x14ac:dyDescent="0.25">
      <c r="A3033" s="83" t="str">
        <f t="shared" ca="1" si="702"/>
        <v>2925.</v>
      </c>
      <c r="B3033" s="26">
        <v>4333</v>
      </c>
      <c r="C3033" s="313" t="s">
        <v>2355</v>
      </c>
      <c r="D3033" s="26">
        <v>1917</v>
      </c>
      <c r="E3033" s="135" t="s">
        <v>2957</v>
      </c>
      <c r="F3033" s="83" t="s">
        <v>2959</v>
      </c>
      <c r="G3033" s="26">
        <v>2</v>
      </c>
      <c r="H3033" s="26">
        <v>1</v>
      </c>
      <c r="I3033" s="214">
        <v>333.4</v>
      </c>
      <c r="J3033" s="214">
        <v>333.4</v>
      </c>
      <c r="K3033" s="214">
        <v>333.4</v>
      </c>
      <c r="L3033" s="263">
        <v>6</v>
      </c>
      <c r="M3033" s="214">
        <f t="shared" si="699"/>
        <v>163047</v>
      </c>
      <c r="N3033" s="205"/>
      <c r="O3033" s="211"/>
      <c r="P3033" s="205"/>
      <c r="Q3033" s="205">
        <f t="shared" si="700"/>
        <v>163047</v>
      </c>
      <c r="R3033" s="205">
        <v>163047</v>
      </c>
      <c r="S3033" s="219"/>
      <c r="T3033" s="205"/>
      <c r="U3033" s="205"/>
      <c r="V3033" s="205"/>
      <c r="W3033" s="205"/>
      <c r="X3033" s="205"/>
      <c r="Y3033" s="205"/>
      <c r="Z3033" s="205"/>
      <c r="AA3033" s="205"/>
      <c r="AB3033" s="205"/>
      <c r="AC3033" s="205"/>
      <c r="AD3033" s="205"/>
      <c r="AE3033" s="205"/>
      <c r="AF3033" s="205"/>
      <c r="AG3033" s="221">
        <v>2025</v>
      </c>
      <c r="AH3033" s="165"/>
      <c r="AI3033" s="175"/>
      <c r="AJ3033" s="152"/>
      <c r="AK3033" s="15">
        <f t="shared" ca="1" si="695"/>
        <v>2925</v>
      </c>
      <c r="AL3033" s="15" t="s">
        <v>155</v>
      </c>
      <c r="AM3033" s="15" t="str">
        <f t="shared" ca="1" si="701"/>
        <v>2925.</v>
      </c>
      <c r="AN3033" s="222"/>
      <c r="AO3033" s="15"/>
      <c r="AP3033" s="16"/>
    </row>
    <row r="3034" spans="1:42" ht="22.5" hidden="1" customHeight="1" x14ac:dyDescent="0.25">
      <c r="A3034" s="83" t="str">
        <f t="shared" ca="1" si="702"/>
        <v>2926.</v>
      </c>
      <c r="B3034" s="144">
        <v>5563</v>
      </c>
      <c r="C3034" s="47" t="s">
        <v>2356</v>
      </c>
      <c r="D3034" s="26">
        <v>2012</v>
      </c>
      <c r="E3034" s="135" t="s">
        <v>2957</v>
      </c>
      <c r="F3034" s="83" t="s">
        <v>2959</v>
      </c>
      <c r="G3034" s="26">
        <v>3</v>
      </c>
      <c r="H3034" s="26">
        <v>1</v>
      </c>
      <c r="I3034" s="205">
        <v>453.8</v>
      </c>
      <c r="J3034" s="205">
        <v>453.8</v>
      </c>
      <c r="K3034" s="205">
        <v>453.8</v>
      </c>
      <c r="L3034" s="219">
        <v>12</v>
      </c>
      <c r="M3034" s="214">
        <f t="shared" si="699"/>
        <v>187390</v>
      </c>
      <c r="N3034" s="205"/>
      <c r="O3034" s="211"/>
      <c r="P3034" s="205"/>
      <c r="Q3034" s="205">
        <f t="shared" si="700"/>
        <v>187390</v>
      </c>
      <c r="R3034" s="205"/>
      <c r="S3034" s="219"/>
      <c r="T3034" s="205"/>
      <c r="U3034" s="205"/>
      <c r="V3034" s="205"/>
      <c r="W3034" s="205"/>
      <c r="X3034" s="205"/>
      <c r="Y3034" s="205"/>
      <c r="Z3034" s="205"/>
      <c r="AA3034" s="205">
        <v>70</v>
      </c>
      <c r="AB3034" s="205">
        <f>AA3034*2677</f>
        <v>187390</v>
      </c>
      <c r="AC3034" s="205"/>
      <c r="AD3034" s="205"/>
      <c r="AE3034" s="205"/>
      <c r="AF3034" s="205"/>
      <c r="AG3034" s="221">
        <v>2025</v>
      </c>
      <c r="AH3034" s="158"/>
      <c r="AI3034" s="175"/>
      <c r="AJ3034" s="218"/>
      <c r="AK3034" s="15">
        <f t="shared" ca="1" si="695"/>
        <v>2926</v>
      </c>
      <c r="AL3034" s="15" t="s">
        <v>155</v>
      </c>
      <c r="AM3034" s="15" t="str">
        <f t="shared" ca="1" si="701"/>
        <v>2926.</v>
      </c>
      <c r="AN3034" s="222"/>
      <c r="AO3034" s="15"/>
      <c r="AP3034" s="16"/>
    </row>
    <row r="3035" spans="1:42" ht="23.25" hidden="1" customHeight="1" x14ac:dyDescent="0.25">
      <c r="A3035" s="83" t="str">
        <f t="shared" ca="1" si="702"/>
        <v>2927.</v>
      </c>
      <c r="B3035" s="26">
        <v>5443</v>
      </c>
      <c r="C3035" s="47" t="s">
        <v>3077</v>
      </c>
      <c r="D3035" s="26">
        <v>2013</v>
      </c>
      <c r="E3035" s="135" t="s">
        <v>2957</v>
      </c>
      <c r="F3035" s="83" t="s">
        <v>2959</v>
      </c>
      <c r="G3035" s="26">
        <v>5</v>
      </c>
      <c r="H3035" s="26">
        <v>3</v>
      </c>
      <c r="I3035" s="205">
        <v>4501.3</v>
      </c>
      <c r="J3035" s="205">
        <v>3457.4</v>
      </c>
      <c r="K3035" s="205">
        <v>3054</v>
      </c>
      <c r="L3035" s="219">
        <v>39</v>
      </c>
      <c r="M3035" s="214">
        <f t="shared" si="699"/>
        <v>6075640</v>
      </c>
      <c r="N3035" s="205"/>
      <c r="O3035" s="211"/>
      <c r="P3035" s="205"/>
      <c r="Q3035" s="205">
        <f t="shared" si="700"/>
        <v>6075640</v>
      </c>
      <c r="R3035" s="205"/>
      <c r="S3035" s="219"/>
      <c r="T3035" s="205"/>
      <c r="U3035" s="205"/>
      <c r="V3035" s="205"/>
      <c r="W3035" s="205"/>
      <c r="X3035" s="205"/>
      <c r="Y3035" s="205">
        <v>1930</v>
      </c>
      <c r="Z3035" s="205">
        <f>Y3035*3148</f>
        <v>6075640</v>
      </c>
      <c r="AA3035" s="205"/>
      <c r="AB3035" s="205"/>
      <c r="AC3035" s="209"/>
      <c r="AD3035" s="209"/>
      <c r="AE3035" s="205"/>
      <c r="AF3035" s="205"/>
      <c r="AG3035" s="221">
        <v>2025</v>
      </c>
      <c r="AH3035" s="158"/>
      <c r="AI3035" s="175"/>
      <c r="AJ3035" s="153"/>
      <c r="AK3035" s="15">
        <f t="shared" ca="1" si="695"/>
        <v>2927</v>
      </c>
      <c r="AL3035" s="15" t="s">
        <v>155</v>
      </c>
      <c r="AM3035" s="15" t="str">
        <f t="shared" ca="1" si="701"/>
        <v>2927.</v>
      </c>
      <c r="AN3035" s="222"/>
      <c r="AP3035" s="16"/>
    </row>
    <row r="3036" spans="1:42" ht="23.25" hidden="1" customHeight="1" x14ac:dyDescent="0.25">
      <c r="A3036" s="83" t="str">
        <f t="shared" ca="1" si="702"/>
        <v>2928.</v>
      </c>
      <c r="B3036" s="26">
        <v>5565</v>
      </c>
      <c r="C3036" s="47" t="s">
        <v>2357</v>
      </c>
      <c r="D3036" s="26">
        <v>2013</v>
      </c>
      <c r="E3036" s="135" t="s">
        <v>2957</v>
      </c>
      <c r="F3036" s="83" t="s">
        <v>2959</v>
      </c>
      <c r="G3036" s="26">
        <v>5</v>
      </c>
      <c r="H3036" s="26">
        <v>9</v>
      </c>
      <c r="I3036" s="205">
        <v>12671.9</v>
      </c>
      <c r="J3036" s="205">
        <v>10202.200000000001</v>
      </c>
      <c r="K3036" s="205">
        <v>8769.2000000000007</v>
      </c>
      <c r="L3036" s="219">
        <v>146</v>
      </c>
      <c r="M3036" s="214">
        <f t="shared" si="699"/>
        <v>15990077.119999999</v>
      </c>
      <c r="N3036" s="205"/>
      <c r="O3036" s="211"/>
      <c r="P3036" s="205"/>
      <c r="Q3036" s="205">
        <f t="shared" si="700"/>
        <v>15990077.119999999</v>
      </c>
      <c r="R3036" s="205"/>
      <c r="S3036" s="219"/>
      <c r="T3036" s="205"/>
      <c r="U3036" s="205"/>
      <c r="V3036" s="205"/>
      <c r="W3036" s="205"/>
      <c r="X3036" s="205"/>
      <c r="Y3036" s="205">
        <v>5079.4399999999996</v>
      </c>
      <c r="Z3036" s="205">
        <f>Y3036*3148</f>
        <v>15990077.119999999</v>
      </c>
      <c r="AA3036" s="205"/>
      <c r="AB3036" s="205"/>
      <c r="AC3036" s="209"/>
      <c r="AD3036" s="209"/>
      <c r="AE3036" s="205"/>
      <c r="AF3036" s="205"/>
      <c r="AG3036" s="221">
        <v>2025</v>
      </c>
      <c r="AH3036" s="158"/>
      <c r="AI3036" s="175"/>
      <c r="AJ3036" s="153"/>
      <c r="AK3036" s="15">
        <f t="shared" ca="1" si="695"/>
        <v>2928</v>
      </c>
      <c r="AL3036" s="15" t="s">
        <v>155</v>
      </c>
      <c r="AM3036" s="15" t="str">
        <f t="shared" ca="1" si="701"/>
        <v>2928.</v>
      </c>
      <c r="AN3036" s="222"/>
      <c r="AP3036" s="16"/>
    </row>
    <row r="3037" spans="1:42" ht="22.5" hidden="1" customHeight="1" x14ac:dyDescent="0.25">
      <c r="A3037" s="83" t="str">
        <f t="shared" ca="1" si="702"/>
        <v>2929.</v>
      </c>
      <c r="B3037" s="26">
        <v>4632</v>
      </c>
      <c r="C3037" s="28" t="s">
        <v>2359</v>
      </c>
      <c r="D3037" s="26">
        <v>1917</v>
      </c>
      <c r="E3037" s="135" t="s">
        <v>2957</v>
      </c>
      <c r="F3037" s="83" t="s">
        <v>2959</v>
      </c>
      <c r="G3037" s="26">
        <v>3</v>
      </c>
      <c r="H3037" s="26">
        <v>1</v>
      </c>
      <c r="I3037" s="205">
        <v>385.2</v>
      </c>
      <c r="J3037" s="205">
        <v>326</v>
      </c>
      <c r="K3037" s="205">
        <v>205.9</v>
      </c>
      <c r="L3037" s="219">
        <v>22</v>
      </c>
      <c r="M3037" s="214">
        <f t="shared" si="699"/>
        <v>142989.21</v>
      </c>
      <c r="N3037" s="205"/>
      <c r="O3037" s="211"/>
      <c r="P3037" s="205"/>
      <c r="Q3037" s="205">
        <f t="shared" si="700"/>
        <v>142989.21</v>
      </c>
      <c r="R3037" s="205">
        <v>142989.21</v>
      </c>
      <c r="S3037" s="221"/>
      <c r="T3037" s="209"/>
      <c r="U3037" s="205"/>
      <c r="V3037" s="205"/>
      <c r="W3037" s="205"/>
      <c r="X3037" s="205"/>
      <c r="Y3037" s="205"/>
      <c r="Z3037" s="205"/>
      <c r="AA3037" s="209"/>
      <c r="AB3037" s="209"/>
      <c r="AC3037" s="209"/>
      <c r="AD3037" s="209"/>
      <c r="AE3037" s="205"/>
      <c r="AF3037" s="205"/>
      <c r="AG3037" s="221">
        <v>2025</v>
      </c>
      <c r="AH3037" s="158"/>
      <c r="AI3037" s="175"/>
      <c r="AJ3037" s="150"/>
      <c r="AK3037" s="15">
        <f t="shared" ca="1" si="695"/>
        <v>2929</v>
      </c>
      <c r="AL3037" s="15" t="s">
        <v>155</v>
      </c>
      <c r="AM3037" s="15" t="str">
        <f t="shared" ca="1" si="701"/>
        <v>2929.</v>
      </c>
      <c r="AN3037" s="222"/>
      <c r="AO3037" s="15"/>
      <c r="AP3037" s="16"/>
    </row>
    <row r="3038" spans="1:42" ht="23.25" hidden="1" customHeight="1" x14ac:dyDescent="0.25">
      <c r="A3038" s="83" t="str">
        <f t="shared" ca="1" si="702"/>
        <v>2930.</v>
      </c>
      <c r="B3038" s="26">
        <v>4143</v>
      </c>
      <c r="C3038" s="40" t="s">
        <v>2360</v>
      </c>
      <c r="D3038" s="26">
        <v>1929</v>
      </c>
      <c r="E3038" s="135" t="s">
        <v>2957</v>
      </c>
      <c r="F3038" s="83" t="s">
        <v>2959</v>
      </c>
      <c r="G3038" s="26">
        <v>3</v>
      </c>
      <c r="H3038" s="26">
        <v>3</v>
      </c>
      <c r="I3038" s="205">
        <v>1728</v>
      </c>
      <c r="J3038" s="205">
        <v>1727.6</v>
      </c>
      <c r="K3038" s="205">
        <v>1727.6</v>
      </c>
      <c r="L3038" s="219">
        <v>125</v>
      </c>
      <c r="M3038" s="214">
        <f t="shared" si="699"/>
        <v>2786536.3699999996</v>
      </c>
      <c r="N3038" s="205"/>
      <c r="O3038" s="211"/>
      <c r="P3038" s="205"/>
      <c r="Q3038" s="205">
        <f t="shared" si="700"/>
        <v>2786536.3699999996</v>
      </c>
      <c r="R3038" s="205">
        <v>2786536.3699999996</v>
      </c>
      <c r="S3038" s="219"/>
      <c r="T3038" s="205"/>
      <c r="U3038" s="205"/>
      <c r="V3038" s="205"/>
      <c r="W3038" s="205"/>
      <c r="X3038" s="205"/>
      <c r="Y3038" s="205"/>
      <c r="Z3038" s="205"/>
      <c r="AA3038" s="205"/>
      <c r="AB3038" s="205"/>
      <c r="AC3038" s="209"/>
      <c r="AD3038" s="209"/>
      <c r="AE3038" s="205"/>
      <c r="AF3038" s="205"/>
      <c r="AG3038" s="221">
        <v>2025</v>
      </c>
      <c r="AH3038" s="158"/>
      <c r="AI3038" s="175"/>
      <c r="AJ3038" s="152"/>
      <c r="AK3038" s="15">
        <f t="shared" ca="1" si="695"/>
        <v>2930</v>
      </c>
      <c r="AL3038" s="15" t="s">
        <v>155</v>
      </c>
      <c r="AM3038" s="15" t="str">
        <f t="shared" ca="1" si="701"/>
        <v>2930.</v>
      </c>
      <c r="AN3038" s="222"/>
      <c r="AP3038" s="16"/>
    </row>
    <row r="3039" spans="1:42" ht="22.5" hidden="1" customHeight="1" x14ac:dyDescent="0.25">
      <c r="A3039" s="83" t="str">
        <f t="shared" ca="1" si="702"/>
        <v>2931.</v>
      </c>
      <c r="B3039" s="26">
        <v>4138</v>
      </c>
      <c r="C3039" s="252" t="s">
        <v>2361</v>
      </c>
      <c r="D3039" s="26">
        <v>1932</v>
      </c>
      <c r="E3039" s="135" t="s">
        <v>2957</v>
      </c>
      <c r="F3039" s="83" t="s">
        <v>2959</v>
      </c>
      <c r="G3039" s="26">
        <v>3</v>
      </c>
      <c r="H3039" s="26">
        <v>4</v>
      </c>
      <c r="I3039" s="214">
        <v>1669.7</v>
      </c>
      <c r="J3039" s="214">
        <v>1117</v>
      </c>
      <c r="K3039" s="214">
        <v>1117</v>
      </c>
      <c r="L3039" s="263">
        <v>79</v>
      </c>
      <c r="M3039" s="214">
        <f t="shared" si="699"/>
        <v>2692524.2199999997</v>
      </c>
      <c r="N3039" s="205"/>
      <c r="O3039" s="211"/>
      <c r="P3039" s="205"/>
      <c r="Q3039" s="205">
        <f t="shared" si="700"/>
        <v>2692524.2199999997</v>
      </c>
      <c r="R3039" s="205">
        <v>2692524.2199999997</v>
      </c>
      <c r="S3039" s="219"/>
      <c r="T3039" s="205"/>
      <c r="U3039" s="205"/>
      <c r="V3039" s="205"/>
      <c r="W3039" s="205"/>
      <c r="X3039" s="205"/>
      <c r="Y3039" s="205"/>
      <c r="Z3039" s="205"/>
      <c r="AA3039" s="205"/>
      <c r="AB3039" s="205"/>
      <c r="AC3039" s="205"/>
      <c r="AD3039" s="205"/>
      <c r="AE3039" s="205"/>
      <c r="AF3039" s="205"/>
      <c r="AG3039" s="221">
        <v>2025</v>
      </c>
      <c r="AH3039" s="165"/>
      <c r="AI3039" s="175"/>
      <c r="AJ3039" s="152"/>
      <c r="AK3039" s="15">
        <f t="shared" ref="AK3039:AK3102" ca="1" si="703">MAX(AK3034:AK3038)+1</f>
        <v>2931</v>
      </c>
      <c r="AL3039" s="15" t="s">
        <v>155</v>
      </c>
      <c r="AM3039" s="15" t="str">
        <f t="shared" ca="1" si="701"/>
        <v>2931.</v>
      </c>
      <c r="AN3039" s="222"/>
      <c r="AO3039" s="15"/>
      <c r="AP3039" s="16"/>
    </row>
    <row r="3040" spans="1:42" ht="22.5" hidden="1" customHeight="1" x14ac:dyDescent="0.25">
      <c r="A3040" s="83" t="str">
        <f t="shared" ca="1" si="702"/>
        <v>2932.</v>
      </c>
      <c r="B3040" s="26">
        <v>4145</v>
      </c>
      <c r="C3040" s="242" t="s">
        <v>2367</v>
      </c>
      <c r="D3040" s="26">
        <v>1936</v>
      </c>
      <c r="E3040" s="135" t="s">
        <v>2957</v>
      </c>
      <c r="F3040" s="83" t="s">
        <v>2959</v>
      </c>
      <c r="G3040" s="26">
        <v>4</v>
      </c>
      <c r="H3040" s="26">
        <v>3</v>
      </c>
      <c r="I3040" s="205">
        <v>2155</v>
      </c>
      <c r="J3040" s="205">
        <v>1470.4</v>
      </c>
      <c r="K3040" s="205">
        <v>1470.4</v>
      </c>
      <c r="L3040" s="219">
        <v>100</v>
      </c>
      <c r="M3040" s="214">
        <f t="shared" si="699"/>
        <v>799950.84</v>
      </c>
      <c r="N3040" s="205"/>
      <c r="O3040" s="211"/>
      <c r="P3040" s="205"/>
      <c r="Q3040" s="205">
        <f t="shared" si="700"/>
        <v>799950.84</v>
      </c>
      <c r="R3040" s="205">
        <v>799950.84</v>
      </c>
      <c r="S3040" s="219"/>
      <c r="T3040" s="205"/>
      <c r="U3040" s="205"/>
      <c r="V3040" s="205"/>
      <c r="W3040" s="205"/>
      <c r="X3040" s="205"/>
      <c r="Y3040" s="205"/>
      <c r="Z3040" s="205"/>
      <c r="AA3040" s="205"/>
      <c r="AB3040" s="205"/>
      <c r="AC3040" s="205"/>
      <c r="AD3040" s="205"/>
      <c r="AE3040" s="205"/>
      <c r="AF3040" s="205"/>
      <c r="AG3040" s="221">
        <v>2025</v>
      </c>
      <c r="AH3040" s="159"/>
      <c r="AI3040" s="175"/>
      <c r="AJ3040" s="153"/>
      <c r="AK3040" s="15">
        <f t="shared" ca="1" si="703"/>
        <v>2932</v>
      </c>
      <c r="AL3040" s="15" t="s">
        <v>155</v>
      </c>
      <c r="AM3040" s="15" t="str">
        <f t="shared" ca="1" si="701"/>
        <v>2932.</v>
      </c>
      <c r="AN3040" s="222"/>
      <c r="AO3040" s="15"/>
      <c r="AP3040" s="16"/>
    </row>
    <row r="3041" spans="1:44" ht="22.5" hidden="1" customHeight="1" x14ac:dyDescent="0.25">
      <c r="A3041" s="83" t="str">
        <f t="shared" ca="1" si="702"/>
        <v>2933.</v>
      </c>
      <c r="B3041" s="26">
        <v>4348</v>
      </c>
      <c r="C3041" s="242" t="s">
        <v>2362</v>
      </c>
      <c r="D3041" s="26">
        <v>1946</v>
      </c>
      <c r="E3041" s="135" t="s">
        <v>2957</v>
      </c>
      <c r="F3041" s="83" t="s">
        <v>2959</v>
      </c>
      <c r="G3041" s="26">
        <v>2</v>
      </c>
      <c r="H3041" s="26">
        <v>1</v>
      </c>
      <c r="I3041" s="205">
        <v>427</v>
      </c>
      <c r="J3041" s="205">
        <v>252</v>
      </c>
      <c r="K3041" s="205">
        <v>252</v>
      </c>
      <c r="L3041" s="219">
        <v>19</v>
      </c>
      <c r="M3041" s="214">
        <f t="shared" si="699"/>
        <v>1703196</v>
      </c>
      <c r="N3041" s="205"/>
      <c r="O3041" s="211"/>
      <c r="P3041" s="205"/>
      <c r="Q3041" s="205">
        <f t="shared" si="700"/>
        <v>1703196</v>
      </c>
      <c r="R3041" s="205">
        <v>1703196</v>
      </c>
      <c r="S3041" s="219"/>
      <c r="T3041" s="205"/>
      <c r="U3041" s="205"/>
      <c r="V3041" s="205"/>
      <c r="W3041" s="205"/>
      <c r="X3041" s="205"/>
      <c r="Y3041" s="205"/>
      <c r="Z3041" s="205"/>
      <c r="AA3041" s="205"/>
      <c r="AB3041" s="205"/>
      <c r="AC3041" s="205"/>
      <c r="AD3041" s="205"/>
      <c r="AE3041" s="205"/>
      <c r="AF3041" s="205"/>
      <c r="AG3041" s="221">
        <v>2025</v>
      </c>
      <c r="AH3041" s="159"/>
      <c r="AI3041" s="175"/>
      <c r="AJ3041" s="153"/>
      <c r="AK3041" s="15">
        <f t="shared" ca="1" si="703"/>
        <v>2933</v>
      </c>
      <c r="AL3041" s="15" t="s">
        <v>155</v>
      </c>
      <c r="AM3041" s="15" t="str">
        <f t="shared" ca="1" si="701"/>
        <v>2933.</v>
      </c>
      <c r="AN3041" s="222"/>
      <c r="AO3041" s="15"/>
      <c r="AP3041" s="16"/>
    </row>
    <row r="3042" spans="1:44" ht="22.5" hidden="1" customHeight="1" x14ac:dyDescent="0.25">
      <c r="A3042" s="83" t="str">
        <f t="shared" ca="1" si="702"/>
        <v>2934.</v>
      </c>
      <c r="B3042" s="26">
        <v>4510</v>
      </c>
      <c r="C3042" s="242" t="s">
        <v>2363</v>
      </c>
      <c r="D3042" s="26">
        <v>1946</v>
      </c>
      <c r="E3042" s="135" t="s">
        <v>2957</v>
      </c>
      <c r="F3042" s="83" t="s">
        <v>2959</v>
      </c>
      <c r="G3042" s="26">
        <v>2</v>
      </c>
      <c r="H3042" s="26">
        <v>1</v>
      </c>
      <c r="I3042" s="205">
        <v>622</v>
      </c>
      <c r="J3042" s="205">
        <v>545.6</v>
      </c>
      <c r="K3042" s="205">
        <v>450.7</v>
      </c>
      <c r="L3042" s="219">
        <v>22</v>
      </c>
      <c r="M3042" s="214">
        <f t="shared" si="699"/>
        <v>403512</v>
      </c>
      <c r="N3042" s="205"/>
      <c r="O3042" s="211"/>
      <c r="P3042" s="205"/>
      <c r="Q3042" s="205">
        <f t="shared" si="700"/>
        <v>403512</v>
      </c>
      <c r="R3042" s="205">
        <v>403512</v>
      </c>
      <c r="S3042" s="219"/>
      <c r="T3042" s="205"/>
      <c r="U3042" s="205"/>
      <c r="V3042" s="205"/>
      <c r="W3042" s="205"/>
      <c r="X3042" s="205"/>
      <c r="Y3042" s="205"/>
      <c r="Z3042" s="205"/>
      <c r="AA3042" s="205"/>
      <c r="AB3042" s="205"/>
      <c r="AC3042" s="205"/>
      <c r="AD3042" s="205"/>
      <c r="AE3042" s="205"/>
      <c r="AF3042" s="205"/>
      <c r="AG3042" s="221">
        <v>2025</v>
      </c>
      <c r="AH3042" s="159"/>
      <c r="AI3042" s="175"/>
      <c r="AJ3042" s="153"/>
      <c r="AK3042" s="15">
        <f t="shared" ca="1" si="703"/>
        <v>2934</v>
      </c>
      <c r="AL3042" s="15" t="s">
        <v>155</v>
      </c>
      <c r="AM3042" s="15" t="str">
        <f t="shared" ca="1" si="701"/>
        <v>2934.</v>
      </c>
      <c r="AN3042" s="222"/>
      <c r="AO3042" s="15"/>
      <c r="AP3042" s="16"/>
    </row>
    <row r="3043" spans="1:44" ht="22.5" hidden="1" customHeight="1" x14ac:dyDescent="0.25">
      <c r="A3043" s="83" t="str">
        <f t="shared" ca="1" si="702"/>
        <v>2935.</v>
      </c>
      <c r="B3043" s="26">
        <v>4159</v>
      </c>
      <c r="C3043" s="252" t="s">
        <v>2368</v>
      </c>
      <c r="D3043" s="26">
        <v>1835</v>
      </c>
      <c r="E3043" s="135" t="s">
        <v>2957</v>
      </c>
      <c r="F3043" s="83" t="s">
        <v>2959</v>
      </c>
      <c r="G3043" s="26">
        <v>2</v>
      </c>
      <c r="H3043" s="26">
        <v>4</v>
      </c>
      <c r="I3043" s="214">
        <v>2383.4</v>
      </c>
      <c r="J3043" s="205">
        <v>1639.4</v>
      </c>
      <c r="K3043" s="214">
        <v>1639.4</v>
      </c>
      <c r="L3043" s="263">
        <v>51</v>
      </c>
      <c r="M3043" s="214">
        <f t="shared" si="699"/>
        <v>2270440</v>
      </c>
      <c r="N3043" s="205"/>
      <c r="O3043" s="211"/>
      <c r="P3043" s="205"/>
      <c r="Q3043" s="205">
        <f t="shared" si="700"/>
        <v>2270440</v>
      </c>
      <c r="R3043" s="205">
        <f>442990+1827450</f>
        <v>2270440</v>
      </c>
      <c r="S3043" s="219"/>
      <c r="T3043" s="205"/>
      <c r="U3043" s="205"/>
      <c r="V3043" s="205"/>
      <c r="W3043" s="205"/>
      <c r="X3043" s="205"/>
      <c r="Y3043" s="205"/>
      <c r="Z3043" s="205"/>
      <c r="AA3043" s="205"/>
      <c r="AB3043" s="205"/>
      <c r="AC3043" s="205"/>
      <c r="AD3043" s="205"/>
      <c r="AE3043" s="205"/>
      <c r="AF3043" s="205"/>
      <c r="AG3043" s="221">
        <v>2025</v>
      </c>
      <c r="AH3043" s="165"/>
      <c r="AI3043" s="175"/>
      <c r="AJ3043" s="152"/>
      <c r="AK3043" s="15">
        <f t="shared" ca="1" si="703"/>
        <v>2935</v>
      </c>
      <c r="AL3043" s="15" t="s">
        <v>155</v>
      </c>
      <c r="AM3043" s="15" t="str">
        <f t="shared" ca="1" si="701"/>
        <v>2935.</v>
      </c>
      <c r="AN3043" s="222"/>
      <c r="AO3043" s="15"/>
      <c r="AP3043" s="16"/>
    </row>
    <row r="3044" spans="1:44" ht="22.5" hidden="1" customHeight="1" x14ac:dyDescent="0.25">
      <c r="A3044" s="83" t="str">
        <f t="shared" ca="1" si="702"/>
        <v>2936.</v>
      </c>
      <c r="B3044" s="26">
        <v>4374</v>
      </c>
      <c r="C3044" s="252" t="s">
        <v>2369</v>
      </c>
      <c r="D3044" s="26">
        <v>1948</v>
      </c>
      <c r="E3044" s="135" t="s">
        <v>2957</v>
      </c>
      <c r="F3044" s="83" t="s">
        <v>2959</v>
      </c>
      <c r="G3044" s="26">
        <v>3</v>
      </c>
      <c r="H3044" s="26">
        <v>2</v>
      </c>
      <c r="I3044" s="214">
        <v>564.70000000000005</v>
      </c>
      <c r="J3044" s="205">
        <v>383.4</v>
      </c>
      <c r="K3044" s="214">
        <v>383.4</v>
      </c>
      <c r="L3044" s="263">
        <v>35</v>
      </c>
      <c r="M3044" s="214">
        <f t="shared" si="699"/>
        <v>910638.64</v>
      </c>
      <c r="N3044" s="205"/>
      <c r="O3044" s="211"/>
      <c r="P3044" s="205"/>
      <c r="Q3044" s="205">
        <f t="shared" si="700"/>
        <v>910638.64</v>
      </c>
      <c r="R3044" s="205">
        <v>910638.64</v>
      </c>
      <c r="S3044" s="219"/>
      <c r="T3044" s="205"/>
      <c r="U3044" s="205"/>
      <c r="V3044" s="205"/>
      <c r="W3044" s="205"/>
      <c r="X3044" s="205"/>
      <c r="Y3044" s="205"/>
      <c r="Z3044" s="205"/>
      <c r="AA3044" s="205"/>
      <c r="AB3044" s="205"/>
      <c r="AC3044" s="205"/>
      <c r="AD3044" s="205"/>
      <c r="AE3044" s="205"/>
      <c r="AF3044" s="205"/>
      <c r="AG3044" s="221">
        <v>2025</v>
      </c>
      <c r="AH3044" s="165"/>
      <c r="AI3044" s="175"/>
      <c r="AJ3044" s="152"/>
      <c r="AK3044" s="15">
        <f t="shared" ca="1" si="703"/>
        <v>2936</v>
      </c>
      <c r="AL3044" s="15" t="s">
        <v>155</v>
      </c>
      <c r="AM3044" s="15" t="str">
        <f t="shared" ca="1" si="701"/>
        <v>2936.</v>
      </c>
      <c r="AN3044" s="222"/>
      <c r="AO3044" s="15"/>
      <c r="AP3044" s="16"/>
    </row>
    <row r="3045" spans="1:44" ht="22.5" hidden="1" customHeight="1" x14ac:dyDescent="0.25">
      <c r="A3045" s="83" t="str">
        <f t="shared" ca="1" si="702"/>
        <v>2937.</v>
      </c>
      <c r="B3045" s="26">
        <v>4934</v>
      </c>
      <c r="C3045" s="40" t="s">
        <v>2370</v>
      </c>
      <c r="D3045" s="26">
        <v>1947</v>
      </c>
      <c r="E3045" s="135" t="s">
        <v>2957</v>
      </c>
      <c r="F3045" s="83" t="s">
        <v>2960</v>
      </c>
      <c r="G3045" s="26">
        <v>2</v>
      </c>
      <c r="H3045" s="26">
        <v>1</v>
      </c>
      <c r="I3045" s="214">
        <v>200.8</v>
      </c>
      <c r="J3045" s="214">
        <v>201.3</v>
      </c>
      <c r="K3045" s="214">
        <v>201.3</v>
      </c>
      <c r="L3045" s="263">
        <v>13</v>
      </c>
      <c r="M3045" s="214">
        <f t="shared" si="699"/>
        <v>1543180</v>
      </c>
      <c r="N3045" s="205"/>
      <c r="O3045" s="211"/>
      <c r="P3045" s="205"/>
      <c r="Q3045" s="205">
        <f t="shared" si="700"/>
        <v>1543180</v>
      </c>
      <c r="R3045" s="205">
        <v>1543180</v>
      </c>
      <c r="S3045" s="219"/>
      <c r="T3045" s="205"/>
      <c r="U3045" s="205"/>
      <c r="V3045" s="205"/>
      <c r="W3045" s="205"/>
      <c r="X3045" s="205"/>
      <c r="Y3045" s="205"/>
      <c r="Z3045" s="205"/>
      <c r="AA3045" s="205"/>
      <c r="AB3045" s="205"/>
      <c r="AC3045" s="209"/>
      <c r="AD3045" s="209"/>
      <c r="AE3045" s="205"/>
      <c r="AF3045" s="205"/>
      <c r="AG3045" s="221">
        <v>2025</v>
      </c>
      <c r="AH3045" s="165"/>
      <c r="AI3045" s="175"/>
      <c r="AJ3045" s="152"/>
      <c r="AK3045" s="15">
        <f t="shared" ca="1" si="703"/>
        <v>2937</v>
      </c>
      <c r="AL3045" s="15" t="s">
        <v>155</v>
      </c>
      <c r="AM3045" s="15" t="str">
        <f t="shared" ca="1" si="701"/>
        <v>2937.</v>
      </c>
      <c r="AN3045" s="222"/>
      <c r="AO3045" s="15"/>
      <c r="AP3045" s="16"/>
    </row>
    <row r="3046" spans="1:44" s="27" customFormat="1" ht="22.5" hidden="1" customHeight="1" x14ac:dyDescent="0.25">
      <c r="A3046" s="83" t="str">
        <f t="shared" ca="1" si="702"/>
        <v>2938.</v>
      </c>
      <c r="B3046" s="26">
        <v>4341</v>
      </c>
      <c r="C3046" s="242" t="s">
        <v>2364</v>
      </c>
      <c r="D3046" s="26">
        <v>1949</v>
      </c>
      <c r="E3046" s="135" t="s">
        <v>2957</v>
      </c>
      <c r="F3046" s="83" t="s">
        <v>2959</v>
      </c>
      <c r="G3046" s="26">
        <v>2</v>
      </c>
      <c r="H3046" s="26">
        <v>5</v>
      </c>
      <c r="I3046" s="205">
        <v>1716.1</v>
      </c>
      <c r="J3046" s="205">
        <v>1675.8</v>
      </c>
      <c r="K3046" s="205">
        <v>1061.5999999999999</v>
      </c>
      <c r="L3046" s="219">
        <v>52</v>
      </c>
      <c r="M3046" s="214">
        <f t="shared" si="699"/>
        <v>596321.70000000007</v>
      </c>
      <c r="N3046" s="205"/>
      <c r="O3046" s="211"/>
      <c r="P3046" s="205"/>
      <c r="Q3046" s="205">
        <f t="shared" si="700"/>
        <v>596321.70000000007</v>
      </c>
      <c r="R3046" s="205">
        <v>596321.70000000007</v>
      </c>
      <c r="S3046" s="219"/>
      <c r="T3046" s="205"/>
      <c r="U3046" s="205"/>
      <c r="V3046" s="205"/>
      <c r="W3046" s="205"/>
      <c r="X3046" s="205"/>
      <c r="Y3046" s="205"/>
      <c r="Z3046" s="205"/>
      <c r="AA3046" s="205"/>
      <c r="AB3046" s="205"/>
      <c r="AC3046" s="205"/>
      <c r="AD3046" s="205"/>
      <c r="AE3046" s="205"/>
      <c r="AF3046" s="205"/>
      <c r="AG3046" s="221">
        <v>2025</v>
      </c>
      <c r="AH3046" s="159"/>
      <c r="AI3046" s="175"/>
      <c r="AJ3046" s="153"/>
      <c r="AK3046" s="15">
        <f t="shared" ca="1" si="703"/>
        <v>2938</v>
      </c>
      <c r="AL3046" s="15" t="s">
        <v>155</v>
      </c>
      <c r="AM3046" s="15" t="str">
        <f t="shared" ca="1" si="701"/>
        <v>2938.</v>
      </c>
      <c r="AN3046" s="222"/>
      <c r="AP3046" s="16"/>
      <c r="AR3046" s="15"/>
    </row>
    <row r="3047" spans="1:44" ht="22.5" hidden="1" customHeight="1" x14ac:dyDescent="0.25">
      <c r="A3047" s="83" t="str">
        <f t="shared" ca="1" si="702"/>
        <v>2939.</v>
      </c>
      <c r="B3047" s="26">
        <v>4537</v>
      </c>
      <c r="C3047" s="252" t="s">
        <v>2365</v>
      </c>
      <c r="D3047" s="26">
        <v>1949</v>
      </c>
      <c r="E3047" s="135" t="s">
        <v>2957</v>
      </c>
      <c r="F3047" s="83" t="s">
        <v>2959</v>
      </c>
      <c r="G3047" s="26">
        <v>2</v>
      </c>
      <c r="H3047" s="26">
        <v>2</v>
      </c>
      <c r="I3047" s="214">
        <v>575</v>
      </c>
      <c r="J3047" s="214">
        <v>361.4</v>
      </c>
      <c r="K3047" s="214">
        <v>361.4</v>
      </c>
      <c r="L3047" s="263">
        <v>27</v>
      </c>
      <c r="M3047" s="214">
        <f t="shared" si="699"/>
        <v>213451.68</v>
      </c>
      <c r="N3047" s="205"/>
      <c r="O3047" s="211"/>
      <c r="P3047" s="205"/>
      <c r="Q3047" s="205">
        <f t="shared" si="700"/>
        <v>213451.68</v>
      </c>
      <c r="R3047" s="205">
        <v>213451.68</v>
      </c>
      <c r="S3047" s="219"/>
      <c r="T3047" s="205"/>
      <c r="U3047" s="205"/>
      <c r="V3047" s="205"/>
      <c r="W3047" s="205"/>
      <c r="X3047" s="205"/>
      <c r="Y3047" s="205"/>
      <c r="Z3047" s="205"/>
      <c r="AA3047" s="205"/>
      <c r="AB3047" s="205"/>
      <c r="AC3047" s="205"/>
      <c r="AD3047" s="205"/>
      <c r="AE3047" s="205"/>
      <c r="AF3047" s="205"/>
      <c r="AG3047" s="221">
        <v>2025</v>
      </c>
      <c r="AH3047" s="165"/>
      <c r="AI3047" s="175"/>
      <c r="AJ3047" s="152"/>
      <c r="AK3047" s="15">
        <f t="shared" ca="1" si="703"/>
        <v>2939</v>
      </c>
      <c r="AL3047" s="15" t="s">
        <v>155</v>
      </c>
      <c r="AM3047" s="15" t="str">
        <f t="shared" ca="1" si="701"/>
        <v>2939.</v>
      </c>
      <c r="AN3047" s="222"/>
      <c r="AO3047" s="15"/>
      <c r="AP3047" s="16"/>
    </row>
    <row r="3048" spans="1:44" ht="22.5" hidden="1" customHeight="1" x14ac:dyDescent="0.25">
      <c r="A3048" s="83" t="str">
        <f t="shared" ca="1" si="702"/>
        <v>2940.</v>
      </c>
      <c r="B3048" s="26">
        <v>4853</v>
      </c>
      <c r="C3048" s="313" t="s">
        <v>2366</v>
      </c>
      <c r="D3048" s="26">
        <v>1949</v>
      </c>
      <c r="E3048" s="135" t="s">
        <v>2957</v>
      </c>
      <c r="F3048" s="83" t="s">
        <v>2959</v>
      </c>
      <c r="G3048" s="26">
        <v>2</v>
      </c>
      <c r="H3048" s="26">
        <v>1</v>
      </c>
      <c r="I3048" s="214">
        <v>236</v>
      </c>
      <c r="J3048" s="214">
        <v>134</v>
      </c>
      <c r="K3048" s="214">
        <v>134</v>
      </c>
      <c r="L3048" s="263">
        <v>17</v>
      </c>
      <c r="M3048" s="214">
        <f t="shared" si="699"/>
        <v>495932.58999999997</v>
      </c>
      <c r="N3048" s="205"/>
      <c r="O3048" s="211"/>
      <c r="P3048" s="205"/>
      <c r="Q3048" s="205">
        <f t="shared" si="700"/>
        <v>495932.58999999997</v>
      </c>
      <c r="R3048" s="205">
        <f>380556.31+115376.28</f>
        <v>495932.58999999997</v>
      </c>
      <c r="S3048" s="219"/>
      <c r="T3048" s="205"/>
      <c r="U3048" s="205"/>
      <c r="V3048" s="205"/>
      <c r="W3048" s="205"/>
      <c r="X3048" s="205"/>
      <c r="Y3048" s="205"/>
      <c r="Z3048" s="205"/>
      <c r="AA3048" s="205"/>
      <c r="AB3048" s="205"/>
      <c r="AC3048" s="205"/>
      <c r="AD3048" s="205"/>
      <c r="AE3048" s="205"/>
      <c r="AF3048" s="205"/>
      <c r="AG3048" s="221">
        <v>2025</v>
      </c>
      <c r="AH3048" s="165"/>
      <c r="AI3048" s="175"/>
      <c r="AJ3048" s="152"/>
      <c r="AK3048" s="15">
        <f t="shared" ca="1" si="703"/>
        <v>2940</v>
      </c>
      <c r="AL3048" s="15" t="s">
        <v>155</v>
      </c>
      <c r="AM3048" s="15" t="str">
        <f t="shared" ca="1" si="701"/>
        <v>2940.</v>
      </c>
      <c r="AN3048" s="222"/>
      <c r="AO3048" s="15"/>
      <c r="AP3048" s="16"/>
    </row>
    <row r="3049" spans="1:44" ht="22.5" hidden="1" customHeight="1" x14ac:dyDescent="0.25">
      <c r="A3049" s="83" t="str">
        <f t="shared" ca="1" si="702"/>
        <v>2941.</v>
      </c>
      <c r="B3049" s="26">
        <v>4928</v>
      </c>
      <c r="C3049" s="313" t="s">
        <v>2371</v>
      </c>
      <c r="D3049" s="26">
        <v>1949</v>
      </c>
      <c r="E3049" s="135" t="s">
        <v>2957</v>
      </c>
      <c r="F3049" s="83" t="s">
        <v>2959</v>
      </c>
      <c r="G3049" s="26">
        <v>2</v>
      </c>
      <c r="H3049" s="26">
        <v>3</v>
      </c>
      <c r="I3049" s="214">
        <v>1490.1</v>
      </c>
      <c r="J3049" s="205">
        <v>786.8</v>
      </c>
      <c r="K3049" s="214">
        <v>786.8</v>
      </c>
      <c r="L3049" s="263">
        <v>48</v>
      </c>
      <c r="M3049" s="214">
        <f t="shared" si="699"/>
        <v>728620.67999999993</v>
      </c>
      <c r="N3049" s="205"/>
      <c r="O3049" s="211"/>
      <c r="P3049" s="205"/>
      <c r="Q3049" s="205">
        <f t="shared" si="700"/>
        <v>728620.67999999993</v>
      </c>
      <c r="R3049" s="205">
        <v>728620.67999999993</v>
      </c>
      <c r="S3049" s="219"/>
      <c r="T3049" s="205"/>
      <c r="U3049" s="205"/>
      <c r="V3049" s="205"/>
      <c r="W3049" s="205"/>
      <c r="X3049" s="205"/>
      <c r="Y3049" s="205"/>
      <c r="Z3049" s="205"/>
      <c r="AA3049" s="205"/>
      <c r="AB3049" s="205"/>
      <c r="AC3049" s="205"/>
      <c r="AD3049" s="205"/>
      <c r="AE3049" s="205"/>
      <c r="AF3049" s="205"/>
      <c r="AG3049" s="221">
        <v>2025</v>
      </c>
      <c r="AH3049" s="165"/>
      <c r="AI3049" s="175"/>
      <c r="AJ3049" s="152"/>
      <c r="AK3049" s="15">
        <f t="shared" ca="1" si="703"/>
        <v>2941</v>
      </c>
      <c r="AL3049" s="15" t="s">
        <v>155</v>
      </c>
      <c r="AM3049" s="15" t="str">
        <f t="shared" ca="1" si="701"/>
        <v>2941.</v>
      </c>
      <c r="AN3049" s="222"/>
      <c r="AO3049" s="15"/>
      <c r="AP3049" s="16"/>
    </row>
    <row r="3050" spans="1:44" ht="22.5" hidden="1" customHeight="1" x14ac:dyDescent="0.25">
      <c r="A3050" s="83" t="str">
        <f t="shared" ca="1" si="702"/>
        <v>2942.</v>
      </c>
      <c r="B3050" s="26">
        <v>4640</v>
      </c>
      <c r="C3050" s="242" t="s">
        <v>2373</v>
      </c>
      <c r="D3050" s="26">
        <v>1950</v>
      </c>
      <c r="E3050" s="135" t="s">
        <v>2957</v>
      </c>
      <c r="F3050" s="83" t="s">
        <v>2959</v>
      </c>
      <c r="G3050" s="26">
        <v>2</v>
      </c>
      <c r="H3050" s="26">
        <v>1</v>
      </c>
      <c r="I3050" s="205">
        <v>443.6</v>
      </c>
      <c r="J3050" s="205">
        <v>288.8</v>
      </c>
      <c r="K3050" s="205">
        <v>288.8</v>
      </c>
      <c r="L3050" s="219">
        <v>35</v>
      </c>
      <c r="M3050" s="214">
        <f t="shared" si="699"/>
        <v>633904.4</v>
      </c>
      <c r="N3050" s="205"/>
      <c r="O3050" s="211"/>
      <c r="P3050" s="205"/>
      <c r="Q3050" s="205">
        <f t="shared" si="700"/>
        <v>633904.4</v>
      </c>
      <c r="R3050" s="205">
        <v>633904.4</v>
      </c>
      <c r="S3050" s="219"/>
      <c r="T3050" s="205"/>
      <c r="U3050" s="205"/>
      <c r="V3050" s="205"/>
      <c r="W3050" s="205"/>
      <c r="X3050" s="205"/>
      <c r="Y3050" s="205"/>
      <c r="Z3050" s="205"/>
      <c r="AA3050" s="205"/>
      <c r="AB3050" s="205"/>
      <c r="AC3050" s="205"/>
      <c r="AD3050" s="205"/>
      <c r="AE3050" s="205"/>
      <c r="AF3050" s="205"/>
      <c r="AG3050" s="221">
        <v>2025</v>
      </c>
      <c r="AH3050" s="159"/>
      <c r="AI3050" s="175"/>
      <c r="AJ3050" s="153"/>
      <c r="AK3050" s="15">
        <f t="shared" ca="1" si="703"/>
        <v>2942</v>
      </c>
      <c r="AL3050" s="15" t="s">
        <v>155</v>
      </c>
      <c r="AM3050" s="15" t="str">
        <f t="shared" ca="1" si="701"/>
        <v>2942.</v>
      </c>
      <c r="AN3050" s="222"/>
      <c r="AO3050" s="15"/>
      <c r="AP3050" s="16"/>
    </row>
    <row r="3051" spans="1:44" ht="22.5" hidden="1" customHeight="1" x14ac:dyDescent="0.25">
      <c r="A3051" s="83" t="str">
        <f t="shared" ca="1" si="702"/>
        <v>2943.</v>
      </c>
      <c r="B3051" s="26">
        <v>4364</v>
      </c>
      <c r="C3051" s="313" t="s">
        <v>2372</v>
      </c>
      <c r="D3051" s="26">
        <v>1951</v>
      </c>
      <c r="E3051" s="135" t="s">
        <v>2957</v>
      </c>
      <c r="F3051" s="83" t="s">
        <v>2959</v>
      </c>
      <c r="G3051" s="26">
        <v>3</v>
      </c>
      <c r="H3051" s="26">
        <v>5</v>
      </c>
      <c r="I3051" s="214">
        <v>2332.3000000000002</v>
      </c>
      <c r="J3051" s="205">
        <v>2332.3000000000002</v>
      </c>
      <c r="K3051" s="214">
        <v>1889.2</v>
      </c>
      <c r="L3051" s="263">
        <v>66</v>
      </c>
      <c r="M3051" s="214">
        <f t="shared" si="699"/>
        <v>6698551.7999999998</v>
      </c>
      <c r="N3051" s="205"/>
      <c r="O3051" s="211"/>
      <c r="P3051" s="205"/>
      <c r="Q3051" s="205">
        <f t="shared" si="700"/>
        <v>6698551.7999999998</v>
      </c>
      <c r="R3051" s="205">
        <v>539175</v>
      </c>
      <c r="S3051" s="219"/>
      <c r="T3051" s="205"/>
      <c r="U3051" s="205"/>
      <c r="V3051" s="205"/>
      <c r="W3051" s="205"/>
      <c r="X3051" s="205"/>
      <c r="Y3051" s="205">
        <v>1956.6</v>
      </c>
      <c r="Z3051" s="205">
        <f>Y3051*3148</f>
        <v>6159376.7999999998</v>
      </c>
      <c r="AA3051" s="205"/>
      <c r="AB3051" s="205"/>
      <c r="AC3051" s="205"/>
      <c r="AD3051" s="205"/>
      <c r="AE3051" s="205"/>
      <c r="AF3051" s="205"/>
      <c r="AG3051" s="221">
        <v>2025</v>
      </c>
      <c r="AH3051" s="165"/>
      <c r="AI3051" s="175"/>
      <c r="AJ3051" s="152"/>
      <c r="AK3051" s="15">
        <f t="shared" ca="1" si="703"/>
        <v>2943</v>
      </c>
      <c r="AL3051" s="15" t="s">
        <v>155</v>
      </c>
      <c r="AM3051" s="15" t="str">
        <f t="shared" ca="1" si="701"/>
        <v>2943.</v>
      </c>
      <c r="AN3051" s="222"/>
      <c r="AO3051" s="15"/>
      <c r="AP3051" s="16"/>
    </row>
    <row r="3052" spans="1:44" ht="22.5" hidden="1" customHeight="1" x14ac:dyDescent="0.25">
      <c r="A3052" s="83" t="str">
        <f t="shared" ca="1" si="702"/>
        <v>2944.</v>
      </c>
      <c r="B3052" s="26">
        <v>5433</v>
      </c>
      <c r="C3052" s="313" t="s">
        <v>2374</v>
      </c>
      <c r="D3052" s="26">
        <v>1952</v>
      </c>
      <c r="E3052" s="135" t="s">
        <v>2957</v>
      </c>
      <c r="F3052" s="83" t="s">
        <v>2959</v>
      </c>
      <c r="G3052" s="26">
        <v>2</v>
      </c>
      <c r="H3052" s="26">
        <v>2</v>
      </c>
      <c r="I3052" s="205">
        <v>761.3</v>
      </c>
      <c r="J3052" s="205">
        <v>679.7</v>
      </c>
      <c r="K3052" s="205">
        <v>679.7</v>
      </c>
      <c r="L3052" s="219">
        <v>36</v>
      </c>
      <c r="M3052" s="214">
        <f t="shared" si="699"/>
        <v>871140</v>
      </c>
      <c r="N3052" s="205"/>
      <c r="O3052" s="211"/>
      <c r="P3052" s="205"/>
      <c r="Q3052" s="205">
        <f t="shared" si="700"/>
        <v>871140</v>
      </c>
      <c r="R3052" s="205">
        <f>120*4692+100*3081</f>
        <v>871140</v>
      </c>
      <c r="S3052" s="219"/>
      <c r="T3052" s="205"/>
      <c r="U3052" s="205"/>
      <c r="V3052" s="205"/>
      <c r="W3052" s="205"/>
      <c r="X3052" s="205"/>
      <c r="Y3052" s="205"/>
      <c r="Z3052" s="205"/>
      <c r="AA3052" s="205"/>
      <c r="AB3052" s="205"/>
      <c r="AC3052" s="205"/>
      <c r="AD3052" s="205"/>
      <c r="AE3052" s="205"/>
      <c r="AF3052" s="205"/>
      <c r="AG3052" s="221">
        <v>2025</v>
      </c>
      <c r="AH3052" s="165"/>
      <c r="AI3052" s="175"/>
      <c r="AJ3052" s="152"/>
      <c r="AK3052" s="15">
        <f t="shared" ca="1" si="703"/>
        <v>2944</v>
      </c>
      <c r="AL3052" s="15" t="s">
        <v>155</v>
      </c>
      <c r="AM3052" s="15" t="str">
        <f t="shared" ca="1" si="701"/>
        <v>2944.</v>
      </c>
      <c r="AN3052" s="222"/>
      <c r="AO3052" s="15"/>
      <c r="AP3052" s="16"/>
    </row>
    <row r="3053" spans="1:44" ht="22.5" hidden="1" customHeight="1" x14ac:dyDescent="0.25">
      <c r="A3053" s="83" t="str">
        <f t="shared" ca="1" si="702"/>
        <v>2945.</v>
      </c>
      <c r="B3053" s="26">
        <v>4360</v>
      </c>
      <c r="C3053" s="313" t="s">
        <v>2375</v>
      </c>
      <c r="D3053" s="26">
        <v>1953</v>
      </c>
      <c r="E3053" s="135" t="s">
        <v>2957</v>
      </c>
      <c r="F3053" s="83" t="s">
        <v>2959</v>
      </c>
      <c r="G3053" s="26">
        <v>3</v>
      </c>
      <c r="H3053" s="26">
        <v>2</v>
      </c>
      <c r="I3053" s="214">
        <v>1837</v>
      </c>
      <c r="J3053" s="214">
        <v>1516.6</v>
      </c>
      <c r="K3053" s="214">
        <v>1073.5</v>
      </c>
      <c r="L3053" s="263">
        <v>51</v>
      </c>
      <c r="M3053" s="214">
        <f t="shared" si="699"/>
        <v>898564.91999999993</v>
      </c>
      <c r="N3053" s="205"/>
      <c r="O3053" s="211"/>
      <c r="P3053" s="205"/>
      <c r="Q3053" s="205">
        <f t="shared" si="700"/>
        <v>898564.91999999993</v>
      </c>
      <c r="R3053" s="205">
        <v>898564.91999999993</v>
      </c>
      <c r="S3053" s="219"/>
      <c r="T3053" s="205"/>
      <c r="U3053" s="205"/>
      <c r="V3053" s="205"/>
      <c r="W3053" s="205"/>
      <c r="X3053" s="205"/>
      <c r="Y3053" s="205"/>
      <c r="Z3053" s="205"/>
      <c r="AA3053" s="205"/>
      <c r="AB3053" s="205"/>
      <c r="AC3053" s="205"/>
      <c r="AD3053" s="205"/>
      <c r="AE3053" s="205"/>
      <c r="AF3053" s="205"/>
      <c r="AG3053" s="221">
        <v>2025</v>
      </c>
      <c r="AH3053" s="158"/>
      <c r="AI3053" s="175"/>
      <c r="AJ3053" s="152"/>
      <c r="AK3053" s="15">
        <f t="shared" ca="1" si="703"/>
        <v>2945</v>
      </c>
      <c r="AL3053" s="15" t="s">
        <v>155</v>
      </c>
      <c r="AM3053" s="15" t="str">
        <f t="shared" ca="1" si="701"/>
        <v>2945.</v>
      </c>
      <c r="AN3053" s="222"/>
      <c r="AO3053" s="15"/>
      <c r="AP3053" s="16"/>
    </row>
    <row r="3054" spans="1:44" ht="22.5" hidden="1" customHeight="1" x14ac:dyDescent="0.25">
      <c r="A3054" s="83" t="str">
        <f t="shared" ca="1" si="702"/>
        <v>2946.</v>
      </c>
      <c r="B3054" s="26">
        <v>4838</v>
      </c>
      <c r="C3054" s="242" t="s">
        <v>2376</v>
      </c>
      <c r="D3054" s="26">
        <v>1953</v>
      </c>
      <c r="E3054" s="135" t="s">
        <v>2957</v>
      </c>
      <c r="F3054" s="83" t="s">
        <v>2959</v>
      </c>
      <c r="G3054" s="26">
        <v>2</v>
      </c>
      <c r="H3054" s="26">
        <v>2</v>
      </c>
      <c r="I3054" s="205">
        <v>880.69</v>
      </c>
      <c r="J3054" s="205">
        <v>820.9</v>
      </c>
      <c r="K3054" s="205">
        <v>820.9</v>
      </c>
      <c r="L3054" s="219">
        <v>42</v>
      </c>
      <c r="M3054" s="214">
        <f t="shared" si="699"/>
        <v>1143200</v>
      </c>
      <c r="N3054" s="205"/>
      <c r="O3054" s="211"/>
      <c r="P3054" s="205"/>
      <c r="Q3054" s="205">
        <f t="shared" si="700"/>
        <v>1143200</v>
      </c>
      <c r="R3054" s="205">
        <v>1143200</v>
      </c>
      <c r="S3054" s="219"/>
      <c r="T3054" s="205"/>
      <c r="U3054" s="205"/>
      <c r="V3054" s="205"/>
      <c r="W3054" s="205"/>
      <c r="X3054" s="205"/>
      <c r="Y3054" s="205"/>
      <c r="Z3054" s="205"/>
      <c r="AA3054" s="205"/>
      <c r="AB3054" s="205"/>
      <c r="AC3054" s="205"/>
      <c r="AD3054" s="205"/>
      <c r="AE3054" s="205"/>
      <c r="AF3054" s="205"/>
      <c r="AG3054" s="221">
        <v>2025</v>
      </c>
      <c r="AH3054" s="159"/>
      <c r="AI3054" s="175"/>
      <c r="AJ3054" s="153"/>
      <c r="AK3054" s="15">
        <f t="shared" ca="1" si="703"/>
        <v>2946</v>
      </c>
      <c r="AL3054" s="15" t="s">
        <v>155</v>
      </c>
      <c r="AM3054" s="15" t="str">
        <f t="shared" ca="1" si="701"/>
        <v>2946.</v>
      </c>
      <c r="AN3054" s="222"/>
      <c r="AO3054" s="15"/>
      <c r="AP3054" s="16"/>
    </row>
    <row r="3055" spans="1:44" ht="22.5" hidden="1" customHeight="1" x14ac:dyDescent="0.25">
      <c r="A3055" s="83" t="str">
        <f t="shared" ca="1" si="702"/>
        <v>2947.</v>
      </c>
      <c r="B3055" s="26">
        <v>4956</v>
      </c>
      <c r="C3055" s="242" t="s">
        <v>2378</v>
      </c>
      <c r="D3055" s="26">
        <v>1954</v>
      </c>
      <c r="E3055" s="135" t="s">
        <v>2957</v>
      </c>
      <c r="F3055" s="83" t="s">
        <v>2959</v>
      </c>
      <c r="G3055" s="26">
        <v>2</v>
      </c>
      <c r="H3055" s="26">
        <v>1</v>
      </c>
      <c r="I3055" s="205">
        <v>424</v>
      </c>
      <c r="J3055" s="205">
        <v>386.8</v>
      </c>
      <c r="K3055" s="205">
        <v>386.8</v>
      </c>
      <c r="L3055" s="219">
        <v>20</v>
      </c>
      <c r="M3055" s="214">
        <f t="shared" si="699"/>
        <v>197064</v>
      </c>
      <c r="N3055" s="205"/>
      <c r="O3055" s="211"/>
      <c r="P3055" s="205"/>
      <c r="Q3055" s="205">
        <f t="shared" si="700"/>
        <v>197064</v>
      </c>
      <c r="R3055" s="205">
        <v>197064</v>
      </c>
      <c r="S3055" s="219"/>
      <c r="T3055" s="205"/>
      <c r="U3055" s="205"/>
      <c r="V3055" s="205"/>
      <c r="W3055" s="205"/>
      <c r="X3055" s="205"/>
      <c r="Y3055" s="205"/>
      <c r="Z3055" s="205"/>
      <c r="AA3055" s="205"/>
      <c r="AB3055" s="205"/>
      <c r="AC3055" s="205"/>
      <c r="AD3055" s="205"/>
      <c r="AE3055" s="205"/>
      <c r="AF3055" s="205"/>
      <c r="AG3055" s="221">
        <v>2025</v>
      </c>
      <c r="AH3055" s="159"/>
      <c r="AI3055" s="175"/>
      <c r="AJ3055" s="153"/>
      <c r="AK3055" s="15">
        <f t="shared" ca="1" si="703"/>
        <v>2947</v>
      </c>
      <c r="AL3055" s="15" t="s">
        <v>155</v>
      </c>
      <c r="AM3055" s="15" t="str">
        <f t="shared" ca="1" si="701"/>
        <v>2947.</v>
      </c>
      <c r="AN3055" s="222"/>
      <c r="AO3055" s="15"/>
      <c r="AP3055" s="16"/>
    </row>
    <row r="3056" spans="1:44" ht="22.5" hidden="1" customHeight="1" x14ac:dyDescent="0.25">
      <c r="A3056" s="83" t="str">
        <f t="shared" ca="1" si="702"/>
        <v>2948.</v>
      </c>
      <c r="B3056" s="26">
        <v>5268</v>
      </c>
      <c r="C3056" s="242" t="s">
        <v>2379</v>
      </c>
      <c r="D3056" s="26">
        <v>1954</v>
      </c>
      <c r="E3056" s="135" t="s">
        <v>2957</v>
      </c>
      <c r="F3056" s="83" t="s">
        <v>2959</v>
      </c>
      <c r="G3056" s="26">
        <v>2</v>
      </c>
      <c r="H3056" s="26">
        <v>2</v>
      </c>
      <c r="I3056" s="205">
        <v>393.9</v>
      </c>
      <c r="J3056" s="205">
        <v>269</v>
      </c>
      <c r="K3056" s="205">
        <v>269</v>
      </c>
      <c r="L3056" s="219">
        <v>23</v>
      </c>
      <c r="M3056" s="214">
        <f t="shared" si="699"/>
        <v>338830.86</v>
      </c>
      <c r="N3056" s="205"/>
      <c r="O3056" s="211"/>
      <c r="P3056" s="205"/>
      <c r="Q3056" s="205">
        <f t="shared" si="700"/>
        <v>338830.86</v>
      </c>
      <c r="R3056" s="205">
        <f>146224.26+192606.6</f>
        <v>338830.86</v>
      </c>
      <c r="S3056" s="219"/>
      <c r="T3056" s="205"/>
      <c r="U3056" s="205"/>
      <c r="V3056" s="205"/>
      <c r="W3056" s="205"/>
      <c r="X3056" s="205"/>
      <c r="Y3056" s="205"/>
      <c r="Z3056" s="205"/>
      <c r="AA3056" s="205"/>
      <c r="AB3056" s="205"/>
      <c r="AC3056" s="205"/>
      <c r="AD3056" s="205"/>
      <c r="AE3056" s="205"/>
      <c r="AF3056" s="205"/>
      <c r="AG3056" s="221">
        <v>2025</v>
      </c>
      <c r="AH3056" s="159"/>
      <c r="AI3056" s="175"/>
      <c r="AJ3056" s="153"/>
      <c r="AK3056" s="15">
        <f t="shared" ca="1" si="703"/>
        <v>2948</v>
      </c>
      <c r="AL3056" s="15" t="s">
        <v>155</v>
      </c>
      <c r="AM3056" s="15" t="str">
        <f t="shared" ca="1" si="701"/>
        <v>2948.</v>
      </c>
      <c r="AN3056" s="222"/>
      <c r="AO3056" s="15"/>
      <c r="AP3056" s="16"/>
    </row>
    <row r="3057" spans="1:42" ht="22.5" hidden="1" customHeight="1" x14ac:dyDescent="0.25">
      <c r="A3057" s="83" t="str">
        <f t="shared" ca="1" si="702"/>
        <v>2949.</v>
      </c>
      <c r="B3057" s="26">
        <v>5304</v>
      </c>
      <c r="C3057" s="42" t="s">
        <v>2380</v>
      </c>
      <c r="D3057" s="26">
        <v>1954</v>
      </c>
      <c r="E3057" s="135" t="s">
        <v>2957</v>
      </c>
      <c r="F3057" s="83" t="s">
        <v>2959</v>
      </c>
      <c r="G3057" s="26">
        <v>3</v>
      </c>
      <c r="H3057" s="26">
        <v>3</v>
      </c>
      <c r="I3057" s="205">
        <v>1927.5</v>
      </c>
      <c r="J3057" s="205">
        <v>1723.6</v>
      </c>
      <c r="K3057" s="205">
        <v>1723.6</v>
      </c>
      <c r="L3057" s="219">
        <v>48</v>
      </c>
      <c r="M3057" s="214">
        <f t="shared" si="699"/>
        <v>3573680</v>
      </c>
      <c r="N3057" s="205"/>
      <c r="O3057" s="211"/>
      <c r="P3057" s="205"/>
      <c r="Q3057" s="205">
        <f t="shared" si="700"/>
        <v>3573680</v>
      </c>
      <c r="R3057" s="205">
        <v>3573680</v>
      </c>
      <c r="S3057" s="219"/>
      <c r="T3057" s="205"/>
      <c r="U3057" s="205"/>
      <c r="V3057" s="205"/>
      <c r="W3057" s="205"/>
      <c r="X3057" s="205"/>
      <c r="Y3057" s="205"/>
      <c r="Z3057" s="205"/>
      <c r="AA3057" s="205"/>
      <c r="AB3057" s="205"/>
      <c r="AC3057" s="205"/>
      <c r="AD3057" s="205"/>
      <c r="AE3057" s="205"/>
      <c r="AF3057" s="205"/>
      <c r="AG3057" s="221">
        <v>2025</v>
      </c>
      <c r="AH3057" s="159"/>
      <c r="AI3057" s="175"/>
      <c r="AJ3057" s="153"/>
      <c r="AK3057" s="15">
        <f t="shared" ca="1" si="703"/>
        <v>2949</v>
      </c>
      <c r="AL3057" s="15" t="s">
        <v>155</v>
      </c>
      <c r="AM3057" s="15" t="str">
        <f t="shared" ca="1" si="701"/>
        <v>2949.</v>
      </c>
      <c r="AN3057" s="222"/>
      <c r="AO3057" s="15"/>
      <c r="AP3057" s="16"/>
    </row>
    <row r="3058" spans="1:42" ht="22.5" hidden="1" customHeight="1" x14ac:dyDescent="0.25">
      <c r="A3058" s="83" t="str">
        <f t="shared" ca="1" si="702"/>
        <v>2950.</v>
      </c>
      <c r="B3058" s="26">
        <v>4955</v>
      </c>
      <c r="C3058" s="242" t="s">
        <v>2381</v>
      </c>
      <c r="D3058" s="26">
        <v>1955</v>
      </c>
      <c r="E3058" s="135" t="s">
        <v>2957</v>
      </c>
      <c r="F3058" s="83" t="s">
        <v>2959</v>
      </c>
      <c r="G3058" s="26">
        <v>2</v>
      </c>
      <c r="H3058" s="26">
        <v>1</v>
      </c>
      <c r="I3058" s="205">
        <v>444.9</v>
      </c>
      <c r="J3058" s="205">
        <v>414.5</v>
      </c>
      <c r="K3058" s="205">
        <v>414.5</v>
      </c>
      <c r="L3058" s="219">
        <v>25</v>
      </c>
      <c r="M3058" s="214">
        <f t="shared" si="699"/>
        <v>1149263</v>
      </c>
      <c r="N3058" s="205"/>
      <c r="O3058" s="211"/>
      <c r="P3058" s="205"/>
      <c r="Q3058" s="205">
        <f t="shared" si="700"/>
        <v>1149263</v>
      </c>
      <c r="R3058" s="205">
        <v>1149263</v>
      </c>
      <c r="S3058" s="219"/>
      <c r="T3058" s="205"/>
      <c r="U3058" s="205"/>
      <c r="V3058" s="205"/>
      <c r="W3058" s="205"/>
      <c r="X3058" s="205"/>
      <c r="Y3058" s="205"/>
      <c r="Z3058" s="205"/>
      <c r="AA3058" s="205"/>
      <c r="AB3058" s="205"/>
      <c r="AC3058" s="205"/>
      <c r="AD3058" s="205"/>
      <c r="AE3058" s="205"/>
      <c r="AF3058" s="205"/>
      <c r="AG3058" s="221">
        <v>2025</v>
      </c>
      <c r="AH3058" s="159"/>
      <c r="AI3058" s="175"/>
      <c r="AJ3058" s="153"/>
      <c r="AK3058" s="15">
        <f t="shared" ca="1" si="703"/>
        <v>2950</v>
      </c>
      <c r="AL3058" s="15" t="s">
        <v>155</v>
      </c>
      <c r="AM3058" s="15" t="str">
        <f t="shared" ca="1" si="701"/>
        <v>2950.</v>
      </c>
      <c r="AN3058" s="222"/>
      <c r="AO3058" s="15"/>
      <c r="AP3058" s="16"/>
    </row>
    <row r="3059" spans="1:42" ht="22.5" hidden="1" customHeight="1" x14ac:dyDescent="0.25">
      <c r="A3059" s="83" t="str">
        <f t="shared" ca="1" si="702"/>
        <v>2951.</v>
      </c>
      <c r="B3059" s="26">
        <v>4959</v>
      </c>
      <c r="C3059" s="242" t="s">
        <v>2384</v>
      </c>
      <c r="D3059" s="26">
        <v>1955</v>
      </c>
      <c r="E3059" s="135" t="s">
        <v>2957</v>
      </c>
      <c r="F3059" s="83" t="s">
        <v>2959</v>
      </c>
      <c r="G3059" s="26">
        <v>3</v>
      </c>
      <c r="H3059" s="26">
        <v>3</v>
      </c>
      <c r="I3059" s="205">
        <v>2015.49</v>
      </c>
      <c r="J3059" s="205">
        <v>1477</v>
      </c>
      <c r="K3059" s="205">
        <v>1477</v>
      </c>
      <c r="L3059" s="219">
        <v>50</v>
      </c>
      <c r="M3059" s="214">
        <f t="shared" ref="M3059:M3122" si="704">R3059+T3059+V3059+X3059+Z3059+AB3059+AE3059+AF3059</f>
        <v>1771960</v>
      </c>
      <c r="N3059" s="205"/>
      <c r="O3059" s="211"/>
      <c r="P3059" s="205"/>
      <c r="Q3059" s="205">
        <f t="shared" ref="Q3059:Q3122" si="705">M3059</f>
        <v>1771960</v>
      </c>
      <c r="R3059" s="205">
        <v>1771960</v>
      </c>
      <c r="S3059" s="219"/>
      <c r="T3059" s="205"/>
      <c r="U3059" s="205"/>
      <c r="V3059" s="205"/>
      <c r="W3059" s="205"/>
      <c r="X3059" s="205"/>
      <c r="Y3059" s="205"/>
      <c r="Z3059" s="205"/>
      <c r="AA3059" s="205"/>
      <c r="AB3059" s="205"/>
      <c r="AC3059" s="205"/>
      <c r="AD3059" s="205"/>
      <c r="AE3059" s="205"/>
      <c r="AF3059" s="205"/>
      <c r="AG3059" s="221">
        <v>2025</v>
      </c>
      <c r="AH3059" s="159"/>
      <c r="AI3059" s="175"/>
      <c r="AJ3059" s="153"/>
      <c r="AK3059" s="15">
        <f t="shared" ca="1" si="703"/>
        <v>2951</v>
      </c>
      <c r="AL3059" s="15" t="s">
        <v>155</v>
      </c>
      <c r="AM3059" s="15" t="str">
        <f t="shared" ca="1" si="701"/>
        <v>2951.</v>
      </c>
      <c r="AN3059" s="222"/>
      <c r="AP3059" s="16"/>
    </row>
    <row r="3060" spans="1:42" ht="22.5" hidden="1" customHeight="1" x14ac:dyDescent="0.25">
      <c r="A3060" s="83" t="str">
        <f t="shared" ca="1" si="702"/>
        <v>2952.</v>
      </c>
      <c r="B3060" s="26">
        <v>4405</v>
      </c>
      <c r="C3060" s="252" t="s">
        <v>2382</v>
      </c>
      <c r="D3060" s="26">
        <v>1956</v>
      </c>
      <c r="E3060" s="135" t="s">
        <v>2957</v>
      </c>
      <c r="F3060" s="83" t="s">
        <v>2959</v>
      </c>
      <c r="G3060" s="26">
        <v>4</v>
      </c>
      <c r="H3060" s="26">
        <v>4</v>
      </c>
      <c r="I3060" s="214">
        <v>3340.4</v>
      </c>
      <c r="J3060" s="214">
        <v>2520.6999999999998</v>
      </c>
      <c r="K3060" s="214">
        <v>2520.6999999999998</v>
      </c>
      <c r="L3060" s="263">
        <v>89</v>
      </c>
      <c r="M3060" s="214">
        <f t="shared" si="704"/>
        <v>2078240</v>
      </c>
      <c r="N3060" s="205"/>
      <c r="O3060" s="211"/>
      <c r="P3060" s="205"/>
      <c r="Q3060" s="205">
        <f t="shared" si="705"/>
        <v>2078240</v>
      </c>
      <c r="R3060" s="205">
        <f>1400420+677820</f>
        <v>2078240</v>
      </c>
      <c r="S3060" s="219"/>
      <c r="T3060" s="205"/>
      <c r="U3060" s="205"/>
      <c r="V3060" s="205"/>
      <c r="W3060" s="205"/>
      <c r="X3060" s="205"/>
      <c r="Y3060" s="205"/>
      <c r="Z3060" s="205"/>
      <c r="AA3060" s="205"/>
      <c r="AB3060" s="205"/>
      <c r="AC3060" s="205"/>
      <c r="AD3060" s="205"/>
      <c r="AE3060" s="205"/>
      <c r="AF3060" s="205"/>
      <c r="AG3060" s="221">
        <v>2025</v>
      </c>
      <c r="AH3060" s="158"/>
      <c r="AI3060" s="175"/>
      <c r="AJ3060" s="152"/>
      <c r="AK3060" s="15">
        <f t="shared" ca="1" si="703"/>
        <v>2952</v>
      </c>
      <c r="AL3060" s="15" t="s">
        <v>155</v>
      </c>
      <c r="AM3060" s="15" t="str">
        <f t="shared" ca="1" si="701"/>
        <v>2952.</v>
      </c>
      <c r="AN3060" s="222"/>
      <c r="AO3060" s="15"/>
      <c r="AP3060" s="16"/>
    </row>
    <row r="3061" spans="1:42" ht="22.5" hidden="1" customHeight="1" x14ac:dyDescent="0.25">
      <c r="A3061" s="83" t="str">
        <f t="shared" ca="1" si="702"/>
        <v>2953.</v>
      </c>
      <c r="B3061" s="26">
        <v>4655</v>
      </c>
      <c r="C3061" s="252" t="s">
        <v>2383</v>
      </c>
      <c r="D3061" s="26">
        <v>1956</v>
      </c>
      <c r="E3061" s="135" t="s">
        <v>2957</v>
      </c>
      <c r="F3061" s="83" t="s">
        <v>2959</v>
      </c>
      <c r="G3061" s="26">
        <v>3</v>
      </c>
      <c r="H3061" s="26">
        <v>2</v>
      </c>
      <c r="I3061" s="214">
        <v>947.9</v>
      </c>
      <c r="J3061" s="205">
        <v>947.9</v>
      </c>
      <c r="K3061" s="214">
        <v>947.9</v>
      </c>
      <c r="L3061" s="263">
        <v>37</v>
      </c>
      <c r="M3061" s="214">
        <f t="shared" si="704"/>
        <v>542326.80000000005</v>
      </c>
      <c r="N3061" s="205"/>
      <c r="O3061" s="211"/>
      <c r="P3061" s="205"/>
      <c r="Q3061" s="205">
        <f t="shared" si="705"/>
        <v>542326.80000000005</v>
      </c>
      <c r="R3061" s="205">
        <f>188628+353698.8</f>
        <v>542326.80000000005</v>
      </c>
      <c r="S3061" s="219"/>
      <c r="T3061" s="205"/>
      <c r="U3061" s="205"/>
      <c r="V3061" s="205"/>
      <c r="W3061" s="205"/>
      <c r="X3061" s="205"/>
      <c r="Y3061" s="205"/>
      <c r="Z3061" s="205"/>
      <c r="AA3061" s="205"/>
      <c r="AB3061" s="205"/>
      <c r="AC3061" s="205"/>
      <c r="AD3061" s="205"/>
      <c r="AE3061" s="205"/>
      <c r="AF3061" s="205"/>
      <c r="AG3061" s="221">
        <v>2025</v>
      </c>
      <c r="AH3061" s="165"/>
      <c r="AI3061" s="175"/>
      <c r="AJ3061" s="152"/>
      <c r="AK3061" s="15">
        <f t="shared" ca="1" si="703"/>
        <v>2953</v>
      </c>
      <c r="AL3061" s="15" t="s">
        <v>155</v>
      </c>
      <c r="AM3061" s="15" t="str">
        <f t="shared" ca="1" si="701"/>
        <v>2953.</v>
      </c>
      <c r="AN3061" s="222"/>
      <c r="AO3061" s="15"/>
      <c r="AP3061" s="16"/>
    </row>
    <row r="3062" spans="1:42" ht="22.5" hidden="1" customHeight="1" x14ac:dyDescent="0.25">
      <c r="A3062" s="83" t="str">
        <f t="shared" ca="1" si="702"/>
        <v>2954.</v>
      </c>
      <c r="B3062" s="26">
        <v>4819</v>
      </c>
      <c r="C3062" s="252" t="s">
        <v>2385</v>
      </c>
      <c r="D3062" s="26">
        <v>1956</v>
      </c>
      <c r="E3062" s="135" t="s">
        <v>2957</v>
      </c>
      <c r="F3062" s="83" t="s">
        <v>2959</v>
      </c>
      <c r="G3062" s="26">
        <v>3</v>
      </c>
      <c r="H3062" s="26">
        <v>2</v>
      </c>
      <c r="I3062" s="214">
        <v>1189.3800000000001</v>
      </c>
      <c r="J3062" s="205">
        <v>1056.7</v>
      </c>
      <c r="K3062" s="214">
        <v>1056.7</v>
      </c>
      <c r="L3062" s="263">
        <v>38</v>
      </c>
      <c r="M3062" s="214">
        <f t="shared" si="704"/>
        <v>1771960</v>
      </c>
      <c r="N3062" s="205"/>
      <c r="O3062" s="211"/>
      <c r="P3062" s="205"/>
      <c r="Q3062" s="205">
        <f t="shared" si="705"/>
        <v>1771960</v>
      </c>
      <c r="R3062" s="205">
        <v>1771960</v>
      </c>
      <c r="S3062" s="219"/>
      <c r="T3062" s="205"/>
      <c r="U3062" s="205"/>
      <c r="V3062" s="205"/>
      <c r="W3062" s="205"/>
      <c r="X3062" s="205"/>
      <c r="Y3062" s="205"/>
      <c r="Z3062" s="205"/>
      <c r="AA3062" s="205"/>
      <c r="AB3062" s="205"/>
      <c r="AC3062" s="205"/>
      <c r="AD3062" s="205"/>
      <c r="AE3062" s="205"/>
      <c r="AF3062" s="205"/>
      <c r="AG3062" s="221">
        <v>2025</v>
      </c>
      <c r="AH3062" s="165"/>
      <c r="AI3062" s="175"/>
      <c r="AJ3062" s="152"/>
      <c r="AK3062" s="15">
        <f t="shared" ca="1" si="703"/>
        <v>2954</v>
      </c>
      <c r="AL3062" s="15" t="s">
        <v>155</v>
      </c>
      <c r="AM3062" s="15" t="str">
        <f t="shared" ca="1" si="701"/>
        <v>2954.</v>
      </c>
      <c r="AN3062" s="222"/>
      <c r="AO3062" s="15"/>
      <c r="AP3062" s="16"/>
    </row>
    <row r="3063" spans="1:42" ht="22.5" hidden="1" customHeight="1" x14ac:dyDescent="0.25">
      <c r="A3063" s="83" t="str">
        <f t="shared" ca="1" si="702"/>
        <v>2955.</v>
      </c>
      <c r="B3063" s="26">
        <v>5325</v>
      </c>
      <c r="C3063" s="313" t="s">
        <v>2386</v>
      </c>
      <c r="D3063" s="26">
        <v>1956</v>
      </c>
      <c r="E3063" s="135" t="s">
        <v>2957</v>
      </c>
      <c r="F3063" s="83" t="s">
        <v>2959</v>
      </c>
      <c r="G3063" s="26">
        <v>4</v>
      </c>
      <c r="H3063" s="26">
        <v>1</v>
      </c>
      <c r="I3063" s="205">
        <v>389.04</v>
      </c>
      <c r="J3063" s="205">
        <v>311.7</v>
      </c>
      <c r="K3063" s="205">
        <v>311.7</v>
      </c>
      <c r="L3063" s="219">
        <v>13</v>
      </c>
      <c r="M3063" s="214">
        <f t="shared" si="704"/>
        <v>134326</v>
      </c>
      <c r="N3063" s="205"/>
      <c r="O3063" s="211"/>
      <c r="P3063" s="205"/>
      <c r="Q3063" s="205">
        <f t="shared" si="705"/>
        <v>134326</v>
      </c>
      <c r="R3063" s="205">
        <v>134326</v>
      </c>
      <c r="S3063" s="219"/>
      <c r="T3063" s="205"/>
      <c r="U3063" s="205"/>
      <c r="V3063" s="205"/>
      <c r="W3063" s="205"/>
      <c r="X3063" s="205"/>
      <c r="Y3063" s="205"/>
      <c r="Z3063" s="205"/>
      <c r="AA3063" s="205"/>
      <c r="AB3063" s="205"/>
      <c r="AC3063" s="205"/>
      <c r="AD3063" s="205"/>
      <c r="AE3063" s="205"/>
      <c r="AF3063" s="205"/>
      <c r="AG3063" s="221">
        <v>2025</v>
      </c>
      <c r="AH3063" s="165"/>
      <c r="AI3063" s="175"/>
      <c r="AJ3063" s="152"/>
      <c r="AK3063" s="15">
        <f t="shared" ca="1" si="703"/>
        <v>2955</v>
      </c>
      <c r="AL3063" s="15" t="s">
        <v>155</v>
      </c>
      <c r="AM3063" s="15" t="str">
        <f t="shared" ca="1" si="701"/>
        <v>2955.</v>
      </c>
      <c r="AN3063" s="222"/>
      <c r="AO3063" s="15"/>
      <c r="AP3063" s="16"/>
    </row>
    <row r="3064" spans="1:42" ht="22.5" hidden="1" customHeight="1" x14ac:dyDescent="0.25">
      <c r="A3064" s="83" t="str">
        <f t="shared" ca="1" si="702"/>
        <v>2956.</v>
      </c>
      <c r="B3064" s="26">
        <v>4378</v>
      </c>
      <c r="C3064" s="252" t="s">
        <v>2388</v>
      </c>
      <c r="D3064" s="26">
        <v>1957</v>
      </c>
      <c r="E3064" s="135" t="s">
        <v>2957</v>
      </c>
      <c r="F3064" s="83" t="s">
        <v>2959</v>
      </c>
      <c r="G3064" s="26">
        <v>3</v>
      </c>
      <c r="H3064" s="26">
        <v>4</v>
      </c>
      <c r="I3064" s="214">
        <v>1942.3</v>
      </c>
      <c r="J3064" s="214">
        <v>1766.9</v>
      </c>
      <c r="K3064" s="214">
        <v>1401.6</v>
      </c>
      <c r="L3064" s="263">
        <v>59</v>
      </c>
      <c r="M3064" s="214">
        <f t="shared" si="704"/>
        <v>674916.70000000007</v>
      </c>
      <c r="N3064" s="205"/>
      <c r="O3064" s="211"/>
      <c r="P3064" s="205"/>
      <c r="Q3064" s="205">
        <f t="shared" si="705"/>
        <v>674916.70000000007</v>
      </c>
      <c r="R3064" s="205">
        <v>674916.70000000007</v>
      </c>
      <c r="S3064" s="219"/>
      <c r="T3064" s="205"/>
      <c r="U3064" s="205"/>
      <c r="V3064" s="205"/>
      <c r="W3064" s="205"/>
      <c r="X3064" s="205"/>
      <c r="Y3064" s="205"/>
      <c r="Z3064" s="205"/>
      <c r="AA3064" s="205"/>
      <c r="AB3064" s="205"/>
      <c r="AC3064" s="205"/>
      <c r="AD3064" s="205"/>
      <c r="AE3064" s="205"/>
      <c r="AF3064" s="205"/>
      <c r="AG3064" s="221">
        <v>2025</v>
      </c>
      <c r="AH3064" s="165"/>
      <c r="AI3064" s="175"/>
      <c r="AJ3064" s="152"/>
      <c r="AK3064" s="15">
        <f t="shared" ca="1" si="703"/>
        <v>2956</v>
      </c>
      <c r="AL3064" s="15" t="s">
        <v>155</v>
      </c>
      <c r="AM3064" s="15" t="str">
        <f t="shared" ca="1" si="701"/>
        <v>2956.</v>
      </c>
      <c r="AN3064" s="222"/>
      <c r="AO3064" s="15"/>
      <c r="AP3064" s="16"/>
    </row>
    <row r="3065" spans="1:42" ht="22.5" hidden="1" customHeight="1" x14ac:dyDescent="0.25">
      <c r="A3065" s="83" t="str">
        <f t="shared" ca="1" si="702"/>
        <v>2957.</v>
      </c>
      <c r="B3065" s="26">
        <v>4482</v>
      </c>
      <c r="C3065" s="40" t="s">
        <v>2389</v>
      </c>
      <c r="D3065" s="26">
        <v>1957</v>
      </c>
      <c r="E3065" s="135" t="s">
        <v>2957</v>
      </c>
      <c r="F3065" s="83" t="s">
        <v>2959</v>
      </c>
      <c r="G3065" s="26">
        <v>2</v>
      </c>
      <c r="H3065" s="26">
        <v>1</v>
      </c>
      <c r="I3065" s="205">
        <v>426.3</v>
      </c>
      <c r="J3065" s="205">
        <v>426.3</v>
      </c>
      <c r="K3065" s="205">
        <v>426.3</v>
      </c>
      <c r="L3065" s="219">
        <v>36</v>
      </c>
      <c r="M3065" s="214">
        <f t="shared" si="704"/>
        <v>3935000</v>
      </c>
      <c r="N3065" s="205"/>
      <c r="O3065" s="211"/>
      <c r="P3065" s="205"/>
      <c r="Q3065" s="205">
        <f t="shared" si="705"/>
        <v>3935000</v>
      </c>
      <c r="R3065" s="205"/>
      <c r="S3065" s="219"/>
      <c r="T3065" s="205"/>
      <c r="U3065" s="205"/>
      <c r="V3065" s="205"/>
      <c r="W3065" s="205"/>
      <c r="X3065" s="205"/>
      <c r="Y3065" s="205">
        <v>1250</v>
      </c>
      <c r="Z3065" s="205">
        <f>Y3065*3148</f>
        <v>3935000</v>
      </c>
      <c r="AA3065" s="205"/>
      <c r="AB3065" s="205"/>
      <c r="AC3065" s="209"/>
      <c r="AD3065" s="209"/>
      <c r="AE3065" s="205"/>
      <c r="AF3065" s="205"/>
      <c r="AG3065" s="221">
        <v>2025</v>
      </c>
      <c r="AH3065" s="165"/>
      <c r="AI3065" s="175"/>
      <c r="AJ3065" s="153"/>
      <c r="AK3065" s="15">
        <f t="shared" ca="1" si="703"/>
        <v>2957</v>
      </c>
      <c r="AL3065" s="15" t="s">
        <v>155</v>
      </c>
      <c r="AM3065" s="15" t="str">
        <f t="shared" ca="1" si="701"/>
        <v>2957.</v>
      </c>
      <c r="AN3065" s="222"/>
      <c r="AO3065" s="15"/>
      <c r="AP3065" s="16"/>
    </row>
    <row r="3066" spans="1:42" ht="22.5" hidden="1" customHeight="1" x14ac:dyDescent="0.25">
      <c r="A3066" s="83" t="str">
        <f t="shared" ca="1" si="702"/>
        <v>2958.</v>
      </c>
      <c r="B3066" s="26">
        <v>4486</v>
      </c>
      <c r="C3066" s="252" t="s">
        <v>2390</v>
      </c>
      <c r="D3066" s="26">
        <v>1957</v>
      </c>
      <c r="E3066" s="135" t="s">
        <v>2957</v>
      </c>
      <c r="F3066" s="83" t="s">
        <v>2959</v>
      </c>
      <c r="G3066" s="26">
        <v>2</v>
      </c>
      <c r="H3066" s="26">
        <v>1</v>
      </c>
      <c r="I3066" s="214">
        <v>440.2</v>
      </c>
      <c r="J3066" s="205">
        <v>440.2</v>
      </c>
      <c r="K3066" s="214">
        <v>440.2</v>
      </c>
      <c r="L3066" s="263">
        <v>25</v>
      </c>
      <c r="M3066" s="214">
        <f t="shared" si="704"/>
        <v>215644.32</v>
      </c>
      <c r="N3066" s="205"/>
      <c r="O3066" s="211"/>
      <c r="P3066" s="205"/>
      <c r="Q3066" s="205">
        <f t="shared" si="705"/>
        <v>215644.32</v>
      </c>
      <c r="R3066" s="205">
        <v>215644.32</v>
      </c>
      <c r="S3066" s="219"/>
      <c r="T3066" s="205"/>
      <c r="U3066" s="205"/>
      <c r="V3066" s="205"/>
      <c r="W3066" s="205"/>
      <c r="X3066" s="205"/>
      <c r="Y3066" s="205"/>
      <c r="Z3066" s="205"/>
      <c r="AA3066" s="205"/>
      <c r="AB3066" s="205"/>
      <c r="AC3066" s="205"/>
      <c r="AD3066" s="205"/>
      <c r="AE3066" s="205"/>
      <c r="AF3066" s="205"/>
      <c r="AG3066" s="221">
        <v>2025</v>
      </c>
      <c r="AH3066" s="165"/>
      <c r="AI3066" s="175"/>
      <c r="AJ3066" s="152"/>
      <c r="AK3066" s="15">
        <f t="shared" ca="1" si="703"/>
        <v>2958</v>
      </c>
      <c r="AL3066" s="15" t="s">
        <v>155</v>
      </c>
      <c r="AM3066" s="15" t="str">
        <f t="shared" ca="1" si="701"/>
        <v>2958.</v>
      </c>
      <c r="AN3066" s="222"/>
      <c r="AO3066" s="15"/>
      <c r="AP3066" s="16"/>
    </row>
    <row r="3067" spans="1:42" ht="22.5" hidden="1" customHeight="1" x14ac:dyDescent="0.25">
      <c r="A3067" s="83" t="str">
        <f t="shared" ca="1" si="702"/>
        <v>2959.</v>
      </c>
      <c r="B3067" s="26">
        <v>5039</v>
      </c>
      <c r="C3067" s="313" t="s">
        <v>2391</v>
      </c>
      <c r="D3067" s="26">
        <v>1957</v>
      </c>
      <c r="E3067" s="135" t="s">
        <v>2957</v>
      </c>
      <c r="F3067" s="83" t="s">
        <v>2959</v>
      </c>
      <c r="G3067" s="26">
        <v>2</v>
      </c>
      <c r="H3067" s="26">
        <v>1</v>
      </c>
      <c r="I3067" s="205">
        <v>417.7</v>
      </c>
      <c r="J3067" s="205">
        <v>382.2</v>
      </c>
      <c r="K3067" s="205">
        <v>382.2</v>
      </c>
      <c r="L3067" s="219">
        <v>20</v>
      </c>
      <c r="M3067" s="214">
        <f t="shared" si="704"/>
        <v>112608</v>
      </c>
      <c r="N3067" s="205"/>
      <c r="O3067" s="211"/>
      <c r="P3067" s="205"/>
      <c r="Q3067" s="205">
        <f t="shared" si="705"/>
        <v>112608</v>
      </c>
      <c r="R3067" s="205">
        <v>112608</v>
      </c>
      <c r="S3067" s="219"/>
      <c r="T3067" s="205"/>
      <c r="U3067" s="205"/>
      <c r="V3067" s="205"/>
      <c r="W3067" s="205"/>
      <c r="X3067" s="205"/>
      <c r="Y3067" s="205"/>
      <c r="Z3067" s="205"/>
      <c r="AA3067" s="205"/>
      <c r="AB3067" s="205"/>
      <c r="AC3067" s="205"/>
      <c r="AD3067" s="205"/>
      <c r="AE3067" s="205"/>
      <c r="AF3067" s="205"/>
      <c r="AG3067" s="221">
        <v>2025</v>
      </c>
      <c r="AH3067" s="165"/>
      <c r="AI3067" s="175"/>
      <c r="AJ3067" s="152"/>
      <c r="AK3067" s="15">
        <f t="shared" ca="1" si="703"/>
        <v>2959</v>
      </c>
      <c r="AL3067" s="15" t="s">
        <v>155</v>
      </c>
      <c r="AM3067" s="15" t="str">
        <f t="shared" ca="1" si="701"/>
        <v>2959.</v>
      </c>
      <c r="AN3067" s="222"/>
      <c r="AO3067" s="15"/>
      <c r="AP3067" s="16"/>
    </row>
    <row r="3068" spans="1:42" ht="23.25" hidden="1" customHeight="1" x14ac:dyDescent="0.25">
      <c r="A3068" s="83" t="str">
        <f t="shared" ca="1" si="702"/>
        <v>2960.</v>
      </c>
      <c r="B3068" s="144">
        <v>5390</v>
      </c>
      <c r="C3068" s="47" t="s">
        <v>2393</v>
      </c>
      <c r="D3068" s="26">
        <v>1957</v>
      </c>
      <c r="E3068" s="135" t="s">
        <v>2957</v>
      </c>
      <c r="F3068" s="83" t="s">
        <v>2959</v>
      </c>
      <c r="G3068" s="26">
        <v>4</v>
      </c>
      <c r="H3068" s="26">
        <v>3</v>
      </c>
      <c r="I3068" s="205">
        <v>2908.9</v>
      </c>
      <c r="J3068" s="205">
        <v>2833.3</v>
      </c>
      <c r="K3068" s="205">
        <v>2295.6</v>
      </c>
      <c r="L3068" s="219">
        <v>81</v>
      </c>
      <c r="M3068" s="214">
        <f t="shared" si="704"/>
        <v>5351300</v>
      </c>
      <c r="N3068" s="205"/>
      <c r="O3068" s="211"/>
      <c r="P3068" s="205"/>
      <c r="Q3068" s="205">
        <f t="shared" si="705"/>
        <v>5351300</v>
      </c>
      <c r="R3068" s="205">
        <f>1290300+4061000</f>
        <v>5351300</v>
      </c>
      <c r="S3068" s="219"/>
      <c r="T3068" s="205"/>
      <c r="U3068" s="205"/>
      <c r="V3068" s="205"/>
      <c r="W3068" s="205"/>
      <c r="X3068" s="205"/>
      <c r="Y3068" s="205"/>
      <c r="Z3068" s="205"/>
      <c r="AA3068" s="205"/>
      <c r="AB3068" s="205"/>
      <c r="AC3068" s="209"/>
      <c r="AD3068" s="209"/>
      <c r="AE3068" s="205"/>
      <c r="AF3068" s="205"/>
      <c r="AG3068" s="221">
        <v>2025</v>
      </c>
      <c r="AH3068" s="158"/>
      <c r="AI3068" s="175"/>
      <c r="AJ3068" s="152"/>
      <c r="AK3068" s="15">
        <f t="shared" ca="1" si="703"/>
        <v>2960</v>
      </c>
      <c r="AL3068" s="15" t="s">
        <v>155</v>
      </c>
      <c r="AM3068" s="15" t="str">
        <f t="shared" ca="1" si="701"/>
        <v>2960.</v>
      </c>
      <c r="AN3068" s="222"/>
      <c r="AP3068" s="16"/>
    </row>
    <row r="3069" spans="1:42" ht="23.25" hidden="1" customHeight="1" x14ac:dyDescent="0.25">
      <c r="A3069" s="83" t="str">
        <f t="shared" ca="1" si="702"/>
        <v>2961.</v>
      </c>
      <c r="B3069" s="26">
        <v>4162</v>
      </c>
      <c r="C3069" s="40" t="s">
        <v>2394</v>
      </c>
      <c r="D3069" s="26">
        <v>1958</v>
      </c>
      <c r="E3069" s="135" t="s">
        <v>2957</v>
      </c>
      <c r="F3069" s="83" t="s">
        <v>2959</v>
      </c>
      <c r="G3069" s="26">
        <v>2</v>
      </c>
      <c r="H3069" s="26">
        <v>2</v>
      </c>
      <c r="I3069" s="214">
        <v>719</v>
      </c>
      <c r="J3069" s="214">
        <v>719</v>
      </c>
      <c r="K3069" s="214">
        <v>719</v>
      </c>
      <c r="L3069" s="263">
        <v>37</v>
      </c>
      <c r="M3069" s="214">
        <f t="shared" si="704"/>
        <v>2071110</v>
      </c>
      <c r="N3069" s="205"/>
      <c r="O3069" s="211"/>
      <c r="P3069" s="205"/>
      <c r="Q3069" s="205">
        <f t="shared" si="705"/>
        <v>2071110</v>
      </c>
      <c r="R3069" s="205">
        <v>2071110</v>
      </c>
      <c r="S3069" s="219"/>
      <c r="T3069" s="205"/>
      <c r="U3069" s="205"/>
      <c r="V3069" s="205"/>
      <c r="W3069" s="205"/>
      <c r="X3069" s="205"/>
      <c r="Y3069" s="205"/>
      <c r="Z3069" s="205"/>
      <c r="AA3069" s="205"/>
      <c r="AB3069" s="205"/>
      <c r="AC3069" s="209"/>
      <c r="AD3069" s="209"/>
      <c r="AE3069" s="205"/>
      <c r="AF3069" s="205"/>
      <c r="AG3069" s="221">
        <v>2025</v>
      </c>
      <c r="AH3069" s="158"/>
      <c r="AI3069" s="175"/>
      <c r="AJ3069" s="152"/>
      <c r="AK3069" s="15">
        <f t="shared" ca="1" si="703"/>
        <v>2961</v>
      </c>
      <c r="AL3069" s="15" t="s">
        <v>155</v>
      </c>
      <c r="AM3069" s="15" t="str">
        <f t="shared" ca="1" si="701"/>
        <v>2961.</v>
      </c>
      <c r="AN3069" s="222"/>
      <c r="AP3069" s="16"/>
    </row>
    <row r="3070" spans="1:42" ht="22.5" hidden="1" customHeight="1" x14ac:dyDescent="0.25">
      <c r="A3070" s="83" t="str">
        <f t="shared" ca="1" si="702"/>
        <v>2962.</v>
      </c>
      <c r="B3070" s="26">
        <v>4175</v>
      </c>
      <c r="C3070" s="252" t="s">
        <v>2395</v>
      </c>
      <c r="D3070" s="26">
        <v>1958</v>
      </c>
      <c r="E3070" s="135" t="s">
        <v>2957</v>
      </c>
      <c r="F3070" s="83" t="s">
        <v>2959</v>
      </c>
      <c r="G3070" s="26">
        <v>2</v>
      </c>
      <c r="H3070" s="26">
        <v>2</v>
      </c>
      <c r="I3070" s="214">
        <v>562.70000000000005</v>
      </c>
      <c r="J3070" s="214">
        <v>562.70000000000005</v>
      </c>
      <c r="K3070" s="214">
        <v>562.70000000000005</v>
      </c>
      <c r="L3070" s="263">
        <v>31</v>
      </c>
      <c r="M3070" s="214">
        <f t="shared" si="704"/>
        <v>2413517</v>
      </c>
      <c r="N3070" s="205"/>
      <c r="O3070" s="211"/>
      <c r="P3070" s="205"/>
      <c r="Q3070" s="205">
        <f t="shared" si="705"/>
        <v>2413517</v>
      </c>
      <c r="R3070" s="205">
        <f>2363502+50015</f>
        <v>2413517</v>
      </c>
      <c r="S3070" s="219"/>
      <c r="T3070" s="205"/>
      <c r="U3070" s="205"/>
      <c r="V3070" s="205"/>
      <c r="W3070" s="205"/>
      <c r="X3070" s="205"/>
      <c r="Y3070" s="205"/>
      <c r="Z3070" s="205"/>
      <c r="AA3070" s="205"/>
      <c r="AB3070" s="205"/>
      <c r="AC3070" s="205"/>
      <c r="AD3070" s="205"/>
      <c r="AE3070" s="205"/>
      <c r="AF3070" s="205"/>
      <c r="AG3070" s="221">
        <v>2025</v>
      </c>
      <c r="AH3070" s="165"/>
      <c r="AI3070" s="175"/>
      <c r="AJ3070" s="152"/>
      <c r="AK3070" s="15">
        <f t="shared" ca="1" si="703"/>
        <v>2962</v>
      </c>
      <c r="AL3070" s="15" t="s">
        <v>155</v>
      </c>
      <c r="AM3070" s="15" t="str">
        <f t="shared" ca="1" si="701"/>
        <v>2962.</v>
      </c>
      <c r="AN3070" s="222"/>
      <c r="AO3070" s="15"/>
      <c r="AP3070" s="16"/>
    </row>
    <row r="3071" spans="1:42" ht="22.5" hidden="1" customHeight="1" x14ac:dyDescent="0.25">
      <c r="A3071" s="83" t="str">
        <f t="shared" ca="1" si="702"/>
        <v>2963.</v>
      </c>
      <c r="B3071" s="26">
        <v>4516</v>
      </c>
      <c r="C3071" s="252" t="s">
        <v>2396</v>
      </c>
      <c r="D3071" s="26">
        <v>1958</v>
      </c>
      <c r="E3071" s="135" t="s">
        <v>2957</v>
      </c>
      <c r="F3071" s="83" t="s">
        <v>2959</v>
      </c>
      <c r="G3071" s="26">
        <v>2</v>
      </c>
      <c r="H3071" s="26">
        <v>2</v>
      </c>
      <c r="I3071" s="214">
        <v>572.6</v>
      </c>
      <c r="J3071" s="214">
        <v>516.20000000000005</v>
      </c>
      <c r="K3071" s="214">
        <v>516.20000000000005</v>
      </c>
      <c r="L3071" s="263">
        <v>26</v>
      </c>
      <c r="M3071" s="214">
        <f t="shared" si="704"/>
        <v>4015210</v>
      </c>
      <c r="N3071" s="205"/>
      <c r="O3071" s="211"/>
      <c r="P3071" s="205"/>
      <c r="Q3071" s="205">
        <f t="shared" si="705"/>
        <v>4015210</v>
      </c>
      <c r="R3071" s="205">
        <f>928850+3086360</f>
        <v>4015210</v>
      </c>
      <c r="S3071" s="219"/>
      <c r="T3071" s="205"/>
      <c r="U3071" s="205"/>
      <c r="V3071" s="205"/>
      <c r="W3071" s="205"/>
      <c r="X3071" s="205"/>
      <c r="Y3071" s="205"/>
      <c r="Z3071" s="205"/>
      <c r="AA3071" s="205"/>
      <c r="AB3071" s="205"/>
      <c r="AC3071" s="205"/>
      <c r="AD3071" s="205"/>
      <c r="AE3071" s="205"/>
      <c r="AF3071" s="205"/>
      <c r="AG3071" s="221">
        <v>2025</v>
      </c>
      <c r="AH3071" s="165"/>
      <c r="AI3071" s="175"/>
      <c r="AJ3071" s="152"/>
      <c r="AK3071" s="15">
        <f t="shared" ca="1" si="703"/>
        <v>2963</v>
      </c>
      <c r="AL3071" s="15" t="s">
        <v>155</v>
      </c>
      <c r="AM3071" s="15" t="str">
        <f t="shared" ca="1" si="701"/>
        <v>2963.</v>
      </c>
      <c r="AN3071" s="222"/>
      <c r="AO3071" s="15"/>
      <c r="AP3071" s="16"/>
    </row>
    <row r="3072" spans="1:42" ht="22.5" hidden="1" customHeight="1" x14ac:dyDescent="0.25">
      <c r="A3072" s="83" t="str">
        <f t="shared" ca="1" si="702"/>
        <v>2964.</v>
      </c>
      <c r="B3072" s="26">
        <v>5389</v>
      </c>
      <c r="C3072" s="313" t="s">
        <v>2397</v>
      </c>
      <c r="D3072" s="26">
        <v>1958</v>
      </c>
      <c r="E3072" s="135" t="s">
        <v>2957</v>
      </c>
      <c r="F3072" s="83" t="s">
        <v>2959</v>
      </c>
      <c r="G3072" s="26">
        <v>4</v>
      </c>
      <c r="H3072" s="26">
        <v>2</v>
      </c>
      <c r="I3072" s="205">
        <v>2146</v>
      </c>
      <c r="J3072" s="205">
        <v>1694.2</v>
      </c>
      <c r="K3072" s="205">
        <v>1694.2</v>
      </c>
      <c r="L3072" s="219">
        <v>56</v>
      </c>
      <c r="M3072" s="214">
        <f t="shared" si="704"/>
        <v>284371</v>
      </c>
      <c r="N3072" s="205"/>
      <c r="O3072" s="211"/>
      <c r="P3072" s="205"/>
      <c r="Q3072" s="205">
        <f t="shared" si="705"/>
        <v>284371</v>
      </c>
      <c r="R3072" s="205">
        <v>284371</v>
      </c>
      <c r="S3072" s="219"/>
      <c r="T3072" s="205"/>
      <c r="U3072" s="205"/>
      <c r="V3072" s="205"/>
      <c r="W3072" s="205"/>
      <c r="X3072" s="205"/>
      <c r="Y3072" s="205"/>
      <c r="Z3072" s="205"/>
      <c r="AA3072" s="205"/>
      <c r="AB3072" s="205"/>
      <c r="AC3072" s="205"/>
      <c r="AD3072" s="205"/>
      <c r="AE3072" s="205"/>
      <c r="AF3072" s="205"/>
      <c r="AG3072" s="221">
        <v>2025</v>
      </c>
      <c r="AH3072" s="158"/>
      <c r="AI3072" s="175"/>
      <c r="AJ3072" s="152"/>
      <c r="AK3072" s="15">
        <f t="shared" ca="1" si="703"/>
        <v>2964</v>
      </c>
      <c r="AL3072" s="15" t="s">
        <v>155</v>
      </c>
      <c r="AM3072" s="15" t="str">
        <f t="shared" ca="1" si="701"/>
        <v>2964.</v>
      </c>
      <c r="AN3072" s="222"/>
      <c r="AO3072" s="15"/>
      <c r="AP3072" s="16"/>
    </row>
    <row r="3073" spans="1:42" ht="22.5" hidden="1" customHeight="1" x14ac:dyDescent="0.25">
      <c r="A3073" s="83" t="str">
        <f t="shared" ca="1" si="702"/>
        <v>2965.</v>
      </c>
      <c r="B3073" s="26">
        <v>4424</v>
      </c>
      <c r="C3073" s="313" t="s">
        <v>2398</v>
      </c>
      <c r="D3073" s="26">
        <v>1959</v>
      </c>
      <c r="E3073" s="135" t="s">
        <v>2957</v>
      </c>
      <c r="F3073" s="83" t="s">
        <v>2959</v>
      </c>
      <c r="G3073" s="26">
        <v>4</v>
      </c>
      <c r="H3073" s="26">
        <v>4</v>
      </c>
      <c r="I3073" s="214">
        <v>3584.7</v>
      </c>
      <c r="J3073" s="214">
        <v>3363.7</v>
      </c>
      <c r="K3073" s="214">
        <v>3363.7</v>
      </c>
      <c r="L3073" s="263">
        <v>109</v>
      </c>
      <c r="M3073" s="214">
        <f t="shared" si="704"/>
        <v>1804827</v>
      </c>
      <c r="N3073" s="205"/>
      <c r="O3073" s="211"/>
      <c r="P3073" s="205"/>
      <c r="Q3073" s="205">
        <f t="shared" si="705"/>
        <v>1804827</v>
      </c>
      <c r="R3073" s="205">
        <v>1804827</v>
      </c>
      <c r="S3073" s="219"/>
      <c r="T3073" s="205"/>
      <c r="U3073" s="205"/>
      <c r="V3073" s="205"/>
      <c r="W3073" s="205"/>
      <c r="X3073" s="205"/>
      <c r="Y3073" s="205"/>
      <c r="Z3073" s="205"/>
      <c r="AA3073" s="205"/>
      <c r="AB3073" s="205"/>
      <c r="AC3073" s="205"/>
      <c r="AD3073" s="205"/>
      <c r="AE3073" s="205"/>
      <c r="AF3073" s="205"/>
      <c r="AG3073" s="221">
        <v>2025</v>
      </c>
      <c r="AH3073" s="158"/>
      <c r="AI3073" s="175"/>
      <c r="AJ3073" s="152"/>
      <c r="AK3073" s="15">
        <f t="shared" ca="1" si="703"/>
        <v>2965</v>
      </c>
      <c r="AL3073" s="15" t="s">
        <v>155</v>
      </c>
      <c r="AM3073" s="15" t="str">
        <f t="shared" ca="1" si="701"/>
        <v>2965.</v>
      </c>
      <c r="AN3073" s="222"/>
      <c r="AO3073" s="15"/>
      <c r="AP3073" s="16"/>
    </row>
    <row r="3074" spans="1:42" ht="22.5" hidden="1" customHeight="1" x14ac:dyDescent="0.25">
      <c r="A3074" s="83" t="str">
        <f t="shared" ca="1" si="702"/>
        <v>2966.</v>
      </c>
      <c r="B3074" s="26">
        <v>4873</v>
      </c>
      <c r="C3074" s="313" t="s">
        <v>2399</v>
      </c>
      <c r="D3074" s="26">
        <v>1959</v>
      </c>
      <c r="E3074" s="135" t="s">
        <v>2957</v>
      </c>
      <c r="F3074" s="83" t="s">
        <v>2959</v>
      </c>
      <c r="G3074" s="26">
        <v>3</v>
      </c>
      <c r="H3074" s="26">
        <v>4</v>
      </c>
      <c r="I3074" s="214">
        <v>1849.2</v>
      </c>
      <c r="J3074" s="214">
        <v>1228.7</v>
      </c>
      <c r="K3074" s="214">
        <v>1228.7</v>
      </c>
      <c r="L3074" s="263">
        <v>97</v>
      </c>
      <c r="M3074" s="214">
        <f t="shared" si="704"/>
        <v>2977377.71</v>
      </c>
      <c r="N3074" s="205"/>
      <c r="O3074" s="211"/>
      <c r="P3074" s="205"/>
      <c r="Q3074" s="205">
        <f t="shared" si="705"/>
        <v>2977377.71</v>
      </c>
      <c r="R3074" s="205"/>
      <c r="S3074" s="219"/>
      <c r="T3074" s="205"/>
      <c r="U3074" s="205">
        <v>395.77</v>
      </c>
      <c r="V3074" s="205">
        <f>U3074*7523</f>
        <v>2977377.71</v>
      </c>
      <c r="W3074" s="205"/>
      <c r="X3074" s="205"/>
      <c r="Y3074" s="205"/>
      <c r="Z3074" s="205"/>
      <c r="AA3074" s="205"/>
      <c r="AB3074" s="205"/>
      <c r="AC3074" s="205"/>
      <c r="AD3074" s="205"/>
      <c r="AE3074" s="205"/>
      <c r="AF3074" s="205"/>
      <c r="AG3074" s="221">
        <v>2025</v>
      </c>
      <c r="AH3074" s="158"/>
      <c r="AI3074" s="175"/>
      <c r="AJ3074" s="218"/>
      <c r="AK3074" s="15">
        <f t="shared" ca="1" si="703"/>
        <v>2966</v>
      </c>
      <c r="AL3074" s="15" t="s">
        <v>155</v>
      </c>
      <c r="AM3074" s="15" t="str">
        <f t="shared" ca="1" si="701"/>
        <v>2966.</v>
      </c>
      <c r="AN3074" s="222"/>
      <c r="AO3074" s="15"/>
      <c r="AP3074" s="16"/>
    </row>
    <row r="3075" spans="1:42" ht="22.5" hidden="1" customHeight="1" x14ac:dyDescent="0.25">
      <c r="A3075" s="83" t="str">
        <f t="shared" ca="1" si="702"/>
        <v>2967.</v>
      </c>
      <c r="B3075" s="26">
        <v>5321</v>
      </c>
      <c r="C3075" s="47" t="s">
        <v>2400</v>
      </c>
      <c r="D3075" s="26">
        <v>1959</v>
      </c>
      <c r="E3075" s="135" t="s">
        <v>2957</v>
      </c>
      <c r="F3075" s="83" t="s">
        <v>2959</v>
      </c>
      <c r="G3075" s="26">
        <v>2</v>
      </c>
      <c r="H3075" s="26">
        <v>2</v>
      </c>
      <c r="I3075" s="205">
        <v>777.9</v>
      </c>
      <c r="J3075" s="205">
        <v>696.3</v>
      </c>
      <c r="K3075" s="205">
        <v>696.3</v>
      </c>
      <c r="L3075" s="219">
        <v>28</v>
      </c>
      <c r="M3075" s="214">
        <f t="shared" si="704"/>
        <v>1088220</v>
      </c>
      <c r="N3075" s="205"/>
      <c r="O3075" s="211"/>
      <c r="P3075" s="205"/>
      <c r="Q3075" s="205">
        <f t="shared" si="705"/>
        <v>1088220</v>
      </c>
      <c r="R3075" s="205">
        <f>431340+656880</f>
        <v>1088220</v>
      </c>
      <c r="S3075" s="219"/>
      <c r="T3075" s="205"/>
      <c r="U3075" s="205"/>
      <c r="V3075" s="205"/>
      <c r="W3075" s="205"/>
      <c r="X3075" s="205"/>
      <c r="Y3075" s="205"/>
      <c r="Z3075" s="205"/>
      <c r="AA3075" s="205"/>
      <c r="AB3075" s="205"/>
      <c r="AC3075" s="209"/>
      <c r="AD3075" s="209"/>
      <c r="AE3075" s="205"/>
      <c r="AF3075" s="205"/>
      <c r="AG3075" s="221">
        <v>2025</v>
      </c>
      <c r="AH3075" s="165"/>
      <c r="AI3075" s="175"/>
      <c r="AJ3075" s="152"/>
      <c r="AK3075" s="15">
        <f t="shared" ca="1" si="703"/>
        <v>2967</v>
      </c>
      <c r="AL3075" s="15" t="s">
        <v>155</v>
      </c>
      <c r="AM3075" s="15" t="str">
        <f t="shared" ref="AM3075:AM3138" ca="1" si="706">CONCATENATE(AK3075,AL3075)</f>
        <v>2967.</v>
      </c>
      <c r="AN3075" s="222"/>
      <c r="AO3075" s="15"/>
      <c r="AP3075" s="16"/>
    </row>
    <row r="3076" spans="1:42" ht="22.5" hidden="1" customHeight="1" x14ac:dyDescent="0.25">
      <c r="A3076" s="83" t="str">
        <f t="shared" ca="1" si="702"/>
        <v>2968.</v>
      </c>
      <c r="B3076" s="26">
        <v>5212</v>
      </c>
      <c r="C3076" s="252" t="s">
        <v>2401</v>
      </c>
      <c r="D3076" s="26">
        <v>1959</v>
      </c>
      <c r="E3076" s="135" t="s">
        <v>2957</v>
      </c>
      <c r="F3076" s="83" t="s">
        <v>2959</v>
      </c>
      <c r="G3076" s="26">
        <v>2</v>
      </c>
      <c r="H3076" s="26">
        <v>1</v>
      </c>
      <c r="I3076" s="205">
        <v>275.8</v>
      </c>
      <c r="J3076" s="205">
        <v>275.8</v>
      </c>
      <c r="K3076" s="205">
        <v>275.8</v>
      </c>
      <c r="L3076" s="219">
        <v>15</v>
      </c>
      <c r="M3076" s="214">
        <f t="shared" si="704"/>
        <v>134848.07999999999</v>
      </c>
      <c r="N3076" s="205"/>
      <c r="O3076" s="211"/>
      <c r="P3076" s="205"/>
      <c r="Q3076" s="205">
        <f t="shared" si="705"/>
        <v>134848.07999999999</v>
      </c>
      <c r="R3076" s="205">
        <v>134848.07999999999</v>
      </c>
      <c r="S3076" s="219"/>
      <c r="T3076" s="205"/>
      <c r="U3076" s="205"/>
      <c r="V3076" s="205"/>
      <c r="W3076" s="205"/>
      <c r="X3076" s="205"/>
      <c r="Y3076" s="205"/>
      <c r="Z3076" s="205"/>
      <c r="AA3076" s="205"/>
      <c r="AB3076" s="205"/>
      <c r="AC3076" s="205"/>
      <c r="AD3076" s="205"/>
      <c r="AE3076" s="205"/>
      <c r="AF3076" s="205"/>
      <c r="AG3076" s="221">
        <v>2025</v>
      </c>
      <c r="AH3076" s="165"/>
      <c r="AI3076" s="175"/>
      <c r="AJ3076" s="152"/>
      <c r="AK3076" s="15">
        <f t="shared" ca="1" si="703"/>
        <v>2968</v>
      </c>
      <c r="AL3076" s="15" t="s">
        <v>155</v>
      </c>
      <c r="AM3076" s="15" t="str">
        <f t="shared" ca="1" si="706"/>
        <v>2968.</v>
      </c>
      <c r="AN3076" s="222"/>
      <c r="AO3076" s="15"/>
      <c r="AP3076" s="16"/>
    </row>
    <row r="3077" spans="1:42" ht="22.5" hidden="1" customHeight="1" x14ac:dyDescent="0.25">
      <c r="A3077" s="83" t="str">
        <f t="shared" ca="1" si="702"/>
        <v>2969.</v>
      </c>
      <c r="B3077" s="26">
        <v>4651</v>
      </c>
      <c r="C3077" s="313" t="s">
        <v>2402</v>
      </c>
      <c r="D3077" s="26">
        <v>1960</v>
      </c>
      <c r="E3077" s="135" t="s">
        <v>2957</v>
      </c>
      <c r="F3077" s="83" t="s">
        <v>2959</v>
      </c>
      <c r="G3077" s="26">
        <v>3</v>
      </c>
      <c r="H3077" s="26">
        <v>4</v>
      </c>
      <c r="I3077" s="214">
        <v>1858.9</v>
      </c>
      <c r="J3077" s="205">
        <v>1732.2</v>
      </c>
      <c r="K3077" s="214">
        <v>1732.2</v>
      </c>
      <c r="L3077" s="263">
        <v>61</v>
      </c>
      <c r="M3077" s="214">
        <f t="shared" si="704"/>
        <v>360360</v>
      </c>
      <c r="N3077" s="205"/>
      <c r="O3077" s="211"/>
      <c r="P3077" s="205"/>
      <c r="Q3077" s="205">
        <f t="shared" si="705"/>
        <v>360360</v>
      </c>
      <c r="R3077" s="205">
        <v>360360</v>
      </c>
      <c r="S3077" s="219"/>
      <c r="T3077" s="205"/>
      <c r="U3077" s="205"/>
      <c r="V3077" s="205"/>
      <c r="W3077" s="205"/>
      <c r="X3077" s="205"/>
      <c r="Y3077" s="205"/>
      <c r="Z3077" s="205"/>
      <c r="AA3077" s="205"/>
      <c r="AB3077" s="205"/>
      <c r="AC3077" s="205"/>
      <c r="AD3077" s="205"/>
      <c r="AE3077" s="205"/>
      <c r="AF3077" s="205"/>
      <c r="AG3077" s="221">
        <v>2025</v>
      </c>
      <c r="AH3077" s="158"/>
      <c r="AI3077" s="175"/>
      <c r="AJ3077" s="152"/>
      <c r="AK3077" s="15">
        <f t="shared" ca="1" si="703"/>
        <v>2969</v>
      </c>
      <c r="AL3077" s="15" t="s">
        <v>155</v>
      </c>
      <c r="AM3077" s="15" t="str">
        <f t="shared" ca="1" si="706"/>
        <v>2969.</v>
      </c>
      <c r="AN3077" s="222"/>
      <c r="AO3077" s="15"/>
      <c r="AP3077" s="16"/>
    </row>
    <row r="3078" spans="1:42" ht="22.5" hidden="1" customHeight="1" x14ac:dyDescent="0.25">
      <c r="A3078" s="83" t="str">
        <f t="shared" ref="A3078:A3141" ca="1" si="707">AM3078</f>
        <v>2970.</v>
      </c>
      <c r="B3078" s="26">
        <v>5221</v>
      </c>
      <c r="C3078" s="313" t="s">
        <v>2403</v>
      </c>
      <c r="D3078" s="26">
        <v>1960</v>
      </c>
      <c r="E3078" s="135" t="s">
        <v>2957</v>
      </c>
      <c r="F3078" s="83" t="s">
        <v>2959</v>
      </c>
      <c r="G3078" s="26">
        <v>4</v>
      </c>
      <c r="H3078" s="26">
        <v>2</v>
      </c>
      <c r="I3078" s="214">
        <v>1358.9</v>
      </c>
      <c r="J3078" s="214">
        <v>1060.9000000000001</v>
      </c>
      <c r="K3078" s="214">
        <v>1060.9000000000001</v>
      </c>
      <c r="L3078" s="263">
        <v>41</v>
      </c>
      <c r="M3078" s="214">
        <f t="shared" si="704"/>
        <v>509082</v>
      </c>
      <c r="N3078" s="205"/>
      <c r="O3078" s="211"/>
      <c r="P3078" s="205"/>
      <c r="Q3078" s="205">
        <f t="shared" si="705"/>
        <v>509082</v>
      </c>
      <c r="R3078" s="205">
        <v>509082</v>
      </c>
      <c r="S3078" s="219"/>
      <c r="T3078" s="205"/>
      <c r="U3078" s="205"/>
      <c r="V3078" s="205"/>
      <c r="W3078" s="205"/>
      <c r="X3078" s="205"/>
      <c r="Y3078" s="205"/>
      <c r="Z3078" s="205"/>
      <c r="AA3078" s="205"/>
      <c r="AB3078" s="205"/>
      <c r="AC3078" s="205"/>
      <c r="AD3078" s="205"/>
      <c r="AE3078" s="205"/>
      <c r="AF3078" s="205"/>
      <c r="AG3078" s="221">
        <v>2025</v>
      </c>
      <c r="AH3078" s="158"/>
      <c r="AI3078" s="175"/>
      <c r="AJ3078" s="152"/>
      <c r="AK3078" s="15">
        <f t="shared" ca="1" si="703"/>
        <v>2970</v>
      </c>
      <c r="AL3078" s="15" t="s">
        <v>155</v>
      </c>
      <c r="AM3078" s="15" t="str">
        <f t="shared" ca="1" si="706"/>
        <v>2970.</v>
      </c>
      <c r="AN3078" s="222"/>
      <c r="AO3078" s="15"/>
      <c r="AP3078" s="16"/>
    </row>
    <row r="3079" spans="1:42" ht="22.5" hidden="1" customHeight="1" x14ac:dyDescent="0.25">
      <c r="A3079" s="83" t="str">
        <f t="shared" ca="1" si="707"/>
        <v>2971.</v>
      </c>
      <c r="B3079" s="26">
        <v>4869</v>
      </c>
      <c r="C3079" s="242" t="s">
        <v>2404</v>
      </c>
      <c r="D3079" s="26">
        <v>1961</v>
      </c>
      <c r="E3079" s="135" t="s">
        <v>2957</v>
      </c>
      <c r="F3079" s="83" t="s">
        <v>2959</v>
      </c>
      <c r="G3079" s="26">
        <v>2</v>
      </c>
      <c r="H3079" s="26">
        <v>2</v>
      </c>
      <c r="I3079" s="205">
        <v>557.6</v>
      </c>
      <c r="J3079" s="205">
        <v>392.1</v>
      </c>
      <c r="K3079" s="205">
        <v>392.1</v>
      </c>
      <c r="L3079" s="219">
        <v>27</v>
      </c>
      <c r="M3079" s="214">
        <f t="shared" si="704"/>
        <v>673193</v>
      </c>
      <c r="N3079" s="205"/>
      <c r="O3079" s="211"/>
      <c r="P3079" s="205"/>
      <c r="Q3079" s="205">
        <f t="shared" si="705"/>
        <v>673193</v>
      </c>
      <c r="R3079" s="205">
        <v>421555</v>
      </c>
      <c r="S3079" s="219"/>
      <c r="T3079" s="205"/>
      <c r="U3079" s="205"/>
      <c r="V3079" s="205"/>
      <c r="W3079" s="205"/>
      <c r="X3079" s="205"/>
      <c r="Y3079" s="205"/>
      <c r="Z3079" s="205"/>
      <c r="AA3079" s="205">
        <v>94</v>
      </c>
      <c r="AB3079" s="205">
        <f>AA3079*2677</f>
        <v>251638</v>
      </c>
      <c r="AC3079" s="205"/>
      <c r="AD3079" s="205"/>
      <c r="AE3079" s="205"/>
      <c r="AF3079" s="205"/>
      <c r="AG3079" s="221">
        <v>2025</v>
      </c>
      <c r="AH3079" s="159"/>
      <c r="AI3079" s="175"/>
      <c r="AJ3079" s="153"/>
      <c r="AK3079" s="15">
        <f t="shared" ca="1" si="703"/>
        <v>2971</v>
      </c>
      <c r="AL3079" s="15" t="s">
        <v>155</v>
      </c>
      <c r="AM3079" s="15" t="str">
        <f t="shared" ca="1" si="706"/>
        <v>2971.</v>
      </c>
      <c r="AN3079" s="222"/>
      <c r="AO3079" s="15"/>
      <c r="AP3079" s="16"/>
    </row>
    <row r="3080" spans="1:42" ht="22.5" hidden="1" customHeight="1" x14ac:dyDescent="0.25">
      <c r="A3080" s="83" t="str">
        <f t="shared" ca="1" si="707"/>
        <v>2972.</v>
      </c>
      <c r="B3080" s="26">
        <v>4648</v>
      </c>
      <c r="C3080" s="242" t="s">
        <v>2405</v>
      </c>
      <c r="D3080" s="26">
        <v>1961</v>
      </c>
      <c r="E3080" s="135" t="s">
        <v>2957</v>
      </c>
      <c r="F3080" s="83" t="s">
        <v>2959</v>
      </c>
      <c r="G3080" s="26">
        <v>2</v>
      </c>
      <c r="H3080" s="26">
        <v>2</v>
      </c>
      <c r="I3080" s="205">
        <v>745.09</v>
      </c>
      <c r="J3080" s="205">
        <v>708.7</v>
      </c>
      <c r="K3080" s="205">
        <v>692.39</v>
      </c>
      <c r="L3080" s="219">
        <v>51</v>
      </c>
      <c r="M3080" s="214">
        <f t="shared" si="704"/>
        <v>1989890</v>
      </c>
      <c r="N3080" s="205"/>
      <c r="O3080" s="211"/>
      <c r="P3080" s="205"/>
      <c r="Q3080" s="205">
        <f t="shared" si="705"/>
        <v>1989890</v>
      </c>
      <c r="R3080" s="205">
        <v>1989890</v>
      </c>
      <c r="S3080" s="219"/>
      <c r="T3080" s="205"/>
      <c r="U3080" s="205"/>
      <c r="V3080" s="205"/>
      <c r="W3080" s="205"/>
      <c r="X3080" s="205"/>
      <c r="Y3080" s="205"/>
      <c r="Z3080" s="205"/>
      <c r="AA3080" s="205"/>
      <c r="AB3080" s="205"/>
      <c r="AC3080" s="205"/>
      <c r="AD3080" s="205"/>
      <c r="AE3080" s="205"/>
      <c r="AF3080" s="205"/>
      <c r="AG3080" s="221">
        <v>2025</v>
      </c>
      <c r="AH3080" s="159"/>
      <c r="AI3080" s="175"/>
      <c r="AJ3080" s="153"/>
      <c r="AK3080" s="15">
        <f t="shared" ca="1" si="703"/>
        <v>2972</v>
      </c>
      <c r="AL3080" s="15" t="s">
        <v>155</v>
      </c>
      <c r="AM3080" s="15" t="str">
        <f t="shared" ca="1" si="706"/>
        <v>2972.</v>
      </c>
      <c r="AN3080" s="222"/>
      <c r="AO3080" s="15"/>
      <c r="AP3080" s="16"/>
    </row>
    <row r="3081" spans="1:42" ht="22.5" hidden="1" customHeight="1" x14ac:dyDescent="0.25">
      <c r="A3081" s="83" t="str">
        <f t="shared" ca="1" si="707"/>
        <v>2973.</v>
      </c>
      <c r="B3081" s="81">
        <v>5302</v>
      </c>
      <c r="C3081" s="82" t="s">
        <v>2406</v>
      </c>
      <c r="D3081" s="81">
        <v>1961</v>
      </c>
      <c r="E3081" s="141" t="s">
        <v>2957</v>
      </c>
      <c r="F3081" s="83" t="s">
        <v>2959</v>
      </c>
      <c r="G3081" s="81">
        <v>4</v>
      </c>
      <c r="H3081" s="81">
        <v>2</v>
      </c>
      <c r="I3081" s="244">
        <v>1266</v>
      </c>
      <c r="J3081" s="244">
        <v>844.6</v>
      </c>
      <c r="K3081" s="244">
        <v>844.6</v>
      </c>
      <c r="L3081" s="279">
        <v>44</v>
      </c>
      <c r="M3081" s="244">
        <f t="shared" si="704"/>
        <v>372801</v>
      </c>
      <c r="N3081" s="244"/>
      <c r="O3081" s="300"/>
      <c r="P3081" s="244"/>
      <c r="Q3081" s="244">
        <f t="shared" si="705"/>
        <v>372801</v>
      </c>
      <c r="R3081" s="244">
        <v>372801</v>
      </c>
      <c r="S3081" s="279"/>
      <c r="T3081" s="244"/>
      <c r="U3081" s="244"/>
      <c r="V3081" s="244"/>
      <c r="W3081" s="244"/>
      <c r="X3081" s="244"/>
      <c r="Y3081" s="244"/>
      <c r="Z3081" s="244"/>
      <c r="AA3081" s="244"/>
      <c r="AB3081" s="244"/>
      <c r="AC3081" s="244"/>
      <c r="AD3081" s="244"/>
      <c r="AE3081" s="244"/>
      <c r="AF3081" s="244"/>
      <c r="AG3081" s="221">
        <v>2025</v>
      </c>
      <c r="AH3081" s="159"/>
      <c r="AI3081" s="175"/>
      <c r="AJ3081" s="153"/>
      <c r="AK3081" s="15">
        <f t="shared" ca="1" si="703"/>
        <v>2973</v>
      </c>
      <c r="AL3081" s="15" t="s">
        <v>155</v>
      </c>
      <c r="AM3081" s="15" t="str">
        <f t="shared" ca="1" si="706"/>
        <v>2973.</v>
      </c>
      <c r="AN3081" s="222"/>
      <c r="AO3081" s="15"/>
      <c r="AP3081" s="16"/>
    </row>
    <row r="3082" spans="1:42" ht="22.5" hidden="1" customHeight="1" x14ac:dyDescent="0.25">
      <c r="A3082" s="83" t="str">
        <f t="shared" ca="1" si="707"/>
        <v>2974.</v>
      </c>
      <c r="B3082" s="26">
        <v>5369</v>
      </c>
      <c r="C3082" s="242" t="s">
        <v>2407</v>
      </c>
      <c r="D3082" s="26">
        <v>1961</v>
      </c>
      <c r="E3082" s="135" t="s">
        <v>2957</v>
      </c>
      <c r="F3082" s="83" t="s">
        <v>2959</v>
      </c>
      <c r="G3082" s="26">
        <v>2</v>
      </c>
      <c r="H3082" s="26">
        <v>1</v>
      </c>
      <c r="I3082" s="205">
        <v>346.5</v>
      </c>
      <c r="J3082" s="205">
        <v>324.2</v>
      </c>
      <c r="K3082" s="205">
        <v>324.2</v>
      </c>
      <c r="L3082" s="219">
        <v>15</v>
      </c>
      <c r="M3082" s="214">
        <f t="shared" si="704"/>
        <v>123240</v>
      </c>
      <c r="N3082" s="205"/>
      <c r="O3082" s="211"/>
      <c r="P3082" s="205"/>
      <c r="Q3082" s="205">
        <f t="shared" si="705"/>
        <v>123240</v>
      </c>
      <c r="R3082" s="205">
        <v>123240</v>
      </c>
      <c r="S3082" s="219"/>
      <c r="T3082" s="205"/>
      <c r="U3082" s="205"/>
      <c r="V3082" s="205"/>
      <c r="W3082" s="205"/>
      <c r="X3082" s="205"/>
      <c r="Y3082" s="205"/>
      <c r="Z3082" s="205"/>
      <c r="AA3082" s="205"/>
      <c r="AB3082" s="205"/>
      <c r="AC3082" s="205"/>
      <c r="AD3082" s="205"/>
      <c r="AE3082" s="205"/>
      <c r="AF3082" s="205"/>
      <c r="AG3082" s="221">
        <v>2025</v>
      </c>
      <c r="AH3082" s="159"/>
      <c r="AI3082" s="175"/>
      <c r="AJ3082" s="153"/>
      <c r="AK3082" s="15">
        <f t="shared" ca="1" si="703"/>
        <v>2974</v>
      </c>
      <c r="AL3082" s="15" t="s">
        <v>155</v>
      </c>
      <c r="AM3082" s="15" t="str">
        <f t="shared" ca="1" si="706"/>
        <v>2974.</v>
      </c>
      <c r="AN3082" s="222"/>
      <c r="AO3082" s="15"/>
      <c r="AP3082" s="16"/>
    </row>
    <row r="3083" spans="1:42" ht="22.5" hidden="1" customHeight="1" x14ac:dyDescent="0.25">
      <c r="A3083" s="83" t="str">
        <f t="shared" ca="1" si="707"/>
        <v>2975.</v>
      </c>
      <c r="B3083" s="26">
        <v>4447</v>
      </c>
      <c r="C3083" s="252" t="s">
        <v>2408</v>
      </c>
      <c r="D3083" s="26">
        <v>1962</v>
      </c>
      <c r="E3083" s="135" t="s">
        <v>2957</v>
      </c>
      <c r="F3083" s="83" t="s">
        <v>2959</v>
      </c>
      <c r="G3083" s="26">
        <v>2</v>
      </c>
      <c r="H3083" s="26">
        <v>1</v>
      </c>
      <c r="I3083" s="214">
        <v>271.3</v>
      </c>
      <c r="J3083" s="214">
        <v>271.3</v>
      </c>
      <c r="K3083" s="214">
        <v>271.3</v>
      </c>
      <c r="L3083" s="263">
        <v>14</v>
      </c>
      <c r="M3083" s="214">
        <f t="shared" si="704"/>
        <v>98592</v>
      </c>
      <c r="N3083" s="205"/>
      <c r="O3083" s="211"/>
      <c r="P3083" s="205"/>
      <c r="Q3083" s="205">
        <f t="shared" si="705"/>
        <v>98592</v>
      </c>
      <c r="R3083" s="205">
        <v>98592</v>
      </c>
      <c r="S3083" s="219"/>
      <c r="T3083" s="205"/>
      <c r="U3083" s="205"/>
      <c r="V3083" s="205"/>
      <c r="W3083" s="205"/>
      <c r="X3083" s="205"/>
      <c r="Y3083" s="205"/>
      <c r="Z3083" s="205"/>
      <c r="AA3083" s="205"/>
      <c r="AB3083" s="205"/>
      <c r="AC3083" s="205"/>
      <c r="AD3083" s="205"/>
      <c r="AE3083" s="205"/>
      <c r="AF3083" s="205"/>
      <c r="AG3083" s="221">
        <v>2025</v>
      </c>
      <c r="AH3083" s="165"/>
      <c r="AI3083" s="175"/>
      <c r="AJ3083" s="152"/>
      <c r="AK3083" s="15">
        <f t="shared" ca="1" si="703"/>
        <v>2975</v>
      </c>
      <c r="AL3083" s="15" t="s">
        <v>155</v>
      </c>
      <c r="AM3083" s="15" t="str">
        <f t="shared" ca="1" si="706"/>
        <v>2975.</v>
      </c>
      <c r="AN3083" s="222"/>
      <c r="AO3083" s="15"/>
      <c r="AP3083" s="16"/>
    </row>
    <row r="3084" spans="1:42" ht="22.5" hidden="1" customHeight="1" x14ac:dyDescent="0.25">
      <c r="A3084" s="83" t="str">
        <f t="shared" ca="1" si="707"/>
        <v>2976.</v>
      </c>
      <c r="B3084" s="26">
        <v>4551</v>
      </c>
      <c r="C3084" s="252" t="s">
        <v>2409</v>
      </c>
      <c r="D3084" s="26">
        <v>1962</v>
      </c>
      <c r="E3084" s="135" t="s">
        <v>2957</v>
      </c>
      <c r="F3084" s="83" t="s">
        <v>2959</v>
      </c>
      <c r="G3084" s="26">
        <v>4</v>
      </c>
      <c r="H3084" s="26">
        <v>5</v>
      </c>
      <c r="I3084" s="214">
        <v>3303.8</v>
      </c>
      <c r="J3084" s="205">
        <v>2537</v>
      </c>
      <c r="K3084" s="214">
        <v>2537</v>
      </c>
      <c r="L3084" s="263">
        <v>114</v>
      </c>
      <c r="M3084" s="214">
        <f t="shared" si="704"/>
        <v>6485417</v>
      </c>
      <c r="N3084" s="205"/>
      <c r="O3084" s="211"/>
      <c r="P3084" s="205"/>
      <c r="Q3084" s="205">
        <f t="shared" si="705"/>
        <v>6485417</v>
      </c>
      <c r="R3084" s="205">
        <v>6485417</v>
      </c>
      <c r="S3084" s="219"/>
      <c r="T3084" s="205"/>
      <c r="U3084" s="205"/>
      <c r="V3084" s="205"/>
      <c r="W3084" s="205"/>
      <c r="X3084" s="205"/>
      <c r="Y3084" s="205"/>
      <c r="Z3084" s="205"/>
      <c r="AA3084" s="205"/>
      <c r="AB3084" s="205"/>
      <c r="AC3084" s="205"/>
      <c r="AD3084" s="205"/>
      <c r="AE3084" s="205"/>
      <c r="AF3084" s="205"/>
      <c r="AG3084" s="221">
        <v>2025</v>
      </c>
      <c r="AH3084" s="165"/>
      <c r="AI3084" s="175"/>
      <c r="AJ3084" s="152"/>
      <c r="AK3084" s="15">
        <f t="shared" ca="1" si="703"/>
        <v>2976</v>
      </c>
      <c r="AL3084" s="15" t="s">
        <v>155</v>
      </c>
      <c r="AM3084" s="15" t="str">
        <f t="shared" ca="1" si="706"/>
        <v>2976.</v>
      </c>
      <c r="AN3084" s="222"/>
      <c r="AO3084" s="15"/>
      <c r="AP3084" s="16"/>
    </row>
    <row r="3085" spans="1:42" ht="22.5" hidden="1" customHeight="1" x14ac:dyDescent="0.25">
      <c r="A3085" s="83" t="str">
        <f t="shared" ca="1" si="707"/>
        <v>2977.</v>
      </c>
      <c r="B3085" s="26">
        <v>4176</v>
      </c>
      <c r="C3085" s="252" t="s">
        <v>2410</v>
      </c>
      <c r="D3085" s="26">
        <v>1962</v>
      </c>
      <c r="E3085" s="135" t="s">
        <v>2957</v>
      </c>
      <c r="F3085" s="83" t="s">
        <v>2959</v>
      </c>
      <c r="G3085" s="26">
        <v>2</v>
      </c>
      <c r="H3085" s="26">
        <v>1</v>
      </c>
      <c r="I3085" s="214">
        <v>304.60000000000002</v>
      </c>
      <c r="J3085" s="205">
        <v>304.60000000000002</v>
      </c>
      <c r="K3085" s="214">
        <v>304.60000000000002</v>
      </c>
      <c r="L3085" s="263">
        <v>21</v>
      </c>
      <c r="M3085" s="214">
        <f t="shared" si="704"/>
        <v>25722</v>
      </c>
      <c r="N3085" s="205"/>
      <c r="O3085" s="211"/>
      <c r="P3085" s="205"/>
      <c r="Q3085" s="205">
        <f t="shared" si="705"/>
        <v>25722</v>
      </c>
      <c r="R3085" s="205">
        <v>25722</v>
      </c>
      <c r="S3085" s="219"/>
      <c r="T3085" s="205"/>
      <c r="U3085" s="205"/>
      <c r="V3085" s="205"/>
      <c r="W3085" s="205"/>
      <c r="X3085" s="205"/>
      <c r="Y3085" s="205"/>
      <c r="Z3085" s="205"/>
      <c r="AA3085" s="205"/>
      <c r="AB3085" s="205"/>
      <c r="AC3085" s="205"/>
      <c r="AD3085" s="205"/>
      <c r="AE3085" s="205"/>
      <c r="AF3085" s="205"/>
      <c r="AG3085" s="221">
        <v>2025</v>
      </c>
      <c r="AH3085" s="165"/>
      <c r="AI3085" s="175"/>
      <c r="AJ3085" s="152"/>
      <c r="AK3085" s="15">
        <f t="shared" ca="1" si="703"/>
        <v>2977</v>
      </c>
      <c r="AL3085" s="15" t="s">
        <v>155</v>
      </c>
      <c r="AM3085" s="15" t="str">
        <f t="shared" ca="1" si="706"/>
        <v>2977.</v>
      </c>
      <c r="AN3085" s="222"/>
      <c r="AO3085" s="15"/>
      <c r="AP3085" s="16"/>
    </row>
    <row r="3086" spans="1:42" ht="22.5" hidden="1" customHeight="1" x14ac:dyDescent="0.25">
      <c r="A3086" s="83" t="str">
        <f t="shared" ca="1" si="707"/>
        <v>2978.</v>
      </c>
      <c r="B3086" s="26">
        <v>4519</v>
      </c>
      <c r="C3086" s="252" t="s">
        <v>2411</v>
      </c>
      <c r="D3086" s="26">
        <v>1962</v>
      </c>
      <c r="E3086" s="135" t="s">
        <v>2957</v>
      </c>
      <c r="F3086" s="83" t="s">
        <v>2959</v>
      </c>
      <c r="G3086" s="26">
        <v>4</v>
      </c>
      <c r="H3086" s="26">
        <v>3</v>
      </c>
      <c r="I3086" s="214">
        <v>2567.04</v>
      </c>
      <c r="J3086" s="214">
        <v>2383.4</v>
      </c>
      <c r="K3086" s="214">
        <v>2383.4</v>
      </c>
      <c r="L3086" s="263">
        <v>211</v>
      </c>
      <c r="M3086" s="214">
        <f t="shared" si="704"/>
        <v>1857700</v>
      </c>
      <c r="N3086" s="205"/>
      <c r="O3086" s="211"/>
      <c r="P3086" s="205"/>
      <c r="Q3086" s="205">
        <f t="shared" si="705"/>
        <v>1857700</v>
      </c>
      <c r="R3086" s="205">
        <v>1857700</v>
      </c>
      <c r="S3086" s="219"/>
      <c r="T3086" s="205"/>
      <c r="U3086" s="205"/>
      <c r="V3086" s="205"/>
      <c r="W3086" s="205"/>
      <c r="X3086" s="205"/>
      <c r="Y3086" s="205"/>
      <c r="Z3086" s="205"/>
      <c r="AA3086" s="205"/>
      <c r="AB3086" s="205"/>
      <c r="AC3086" s="205"/>
      <c r="AD3086" s="205"/>
      <c r="AE3086" s="205"/>
      <c r="AF3086" s="205"/>
      <c r="AG3086" s="221">
        <v>2025</v>
      </c>
      <c r="AH3086" s="165"/>
      <c r="AI3086" s="175"/>
      <c r="AJ3086" s="152"/>
      <c r="AK3086" s="15">
        <f t="shared" ca="1" si="703"/>
        <v>2978</v>
      </c>
      <c r="AL3086" s="15" t="s">
        <v>155</v>
      </c>
      <c r="AM3086" s="15" t="str">
        <f t="shared" ca="1" si="706"/>
        <v>2978.</v>
      </c>
      <c r="AN3086" s="222"/>
      <c r="AO3086" s="15"/>
      <c r="AP3086" s="16"/>
    </row>
    <row r="3087" spans="1:42" ht="22.5" hidden="1" customHeight="1" x14ac:dyDescent="0.25">
      <c r="A3087" s="83" t="str">
        <f t="shared" ca="1" si="707"/>
        <v>2979.</v>
      </c>
      <c r="B3087" s="26">
        <v>5145</v>
      </c>
      <c r="C3087" s="242" t="s">
        <v>2412</v>
      </c>
      <c r="D3087" s="26">
        <v>1963</v>
      </c>
      <c r="E3087" s="135" t="s">
        <v>2957</v>
      </c>
      <c r="F3087" s="83" t="s">
        <v>2959</v>
      </c>
      <c r="G3087" s="26">
        <v>4</v>
      </c>
      <c r="H3087" s="26">
        <v>3</v>
      </c>
      <c r="I3087" s="205">
        <v>2591.9</v>
      </c>
      <c r="J3087" s="205">
        <v>1848.7</v>
      </c>
      <c r="K3087" s="205">
        <v>1848.7</v>
      </c>
      <c r="L3087" s="219">
        <v>180</v>
      </c>
      <c r="M3087" s="214">
        <f t="shared" si="704"/>
        <v>3809218</v>
      </c>
      <c r="N3087" s="205"/>
      <c r="O3087" s="211"/>
      <c r="P3087" s="205"/>
      <c r="Q3087" s="205">
        <f t="shared" si="705"/>
        <v>3809218</v>
      </c>
      <c r="R3087" s="205">
        <v>3809218</v>
      </c>
      <c r="S3087" s="219"/>
      <c r="T3087" s="205"/>
      <c r="U3087" s="205"/>
      <c r="V3087" s="205"/>
      <c r="W3087" s="205"/>
      <c r="X3087" s="205"/>
      <c r="Y3087" s="205"/>
      <c r="Z3087" s="205"/>
      <c r="AA3087" s="205"/>
      <c r="AB3087" s="205"/>
      <c r="AC3087" s="205"/>
      <c r="AD3087" s="205"/>
      <c r="AE3087" s="205"/>
      <c r="AF3087" s="205"/>
      <c r="AG3087" s="221">
        <v>2025</v>
      </c>
      <c r="AH3087" s="159"/>
      <c r="AI3087" s="175"/>
      <c r="AJ3087" s="153"/>
      <c r="AK3087" s="15">
        <f t="shared" ca="1" si="703"/>
        <v>2979</v>
      </c>
      <c r="AL3087" s="15" t="s">
        <v>155</v>
      </c>
      <c r="AM3087" s="15" t="str">
        <f t="shared" ca="1" si="706"/>
        <v>2979.</v>
      </c>
      <c r="AN3087" s="222"/>
      <c r="AO3087" s="15"/>
      <c r="AP3087" s="16"/>
    </row>
    <row r="3088" spans="1:42" ht="22.5" hidden="1" customHeight="1" x14ac:dyDescent="0.25">
      <c r="A3088" s="83" t="str">
        <f t="shared" ca="1" si="707"/>
        <v>2980.</v>
      </c>
      <c r="B3088" s="144">
        <v>5326</v>
      </c>
      <c r="C3088" s="47" t="s">
        <v>2414</v>
      </c>
      <c r="D3088" s="26">
        <v>1964</v>
      </c>
      <c r="E3088" s="135" t="s">
        <v>2957</v>
      </c>
      <c r="F3088" s="83" t="s">
        <v>2959</v>
      </c>
      <c r="G3088" s="26">
        <v>4</v>
      </c>
      <c r="H3088" s="26">
        <v>5</v>
      </c>
      <c r="I3088" s="205">
        <v>9354.1</v>
      </c>
      <c r="J3088" s="205">
        <v>6288.5</v>
      </c>
      <c r="K3088" s="205">
        <v>4890.7</v>
      </c>
      <c r="L3088" s="219">
        <v>78</v>
      </c>
      <c r="M3088" s="214">
        <f t="shared" si="704"/>
        <v>2390856</v>
      </c>
      <c r="N3088" s="205"/>
      <c r="O3088" s="211"/>
      <c r="P3088" s="205"/>
      <c r="Q3088" s="205">
        <f t="shared" si="705"/>
        <v>2390856</v>
      </c>
      <c r="R3088" s="205">
        <v>2390856</v>
      </c>
      <c r="S3088" s="219"/>
      <c r="T3088" s="205"/>
      <c r="U3088" s="205"/>
      <c r="V3088" s="205"/>
      <c r="W3088" s="205"/>
      <c r="X3088" s="205"/>
      <c r="Y3088" s="205"/>
      <c r="Z3088" s="205"/>
      <c r="AA3088" s="205"/>
      <c r="AB3088" s="205"/>
      <c r="AC3088" s="209"/>
      <c r="AD3088" s="209"/>
      <c r="AE3088" s="205"/>
      <c r="AF3088" s="205"/>
      <c r="AG3088" s="221">
        <v>2025</v>
      </c>
      <c r="AH3088" s="165"/>
      <c r="AI3088" s="175"/>
      <c r="AJ3088" s="152"/>
      <c r="AK3088" s="15">
        <f t="shared" ca="1" si="703"/>
        <v>2980</v>
      </c>
      <c r="AL3088" s="15" t="s">
        <v>155</v>
      </c>
      <c r="AM3088" s="15" t="str">
        <f t="shared" ca="1" si="706"/>
        <v>2980.</v>
      </c>
      <c r="AN3088" s="222"/>
      <c r="AO3088" s="15"/>
      <c r="AP3088" s="16"/>
    </row>
    <row r="3089" spans="1:42" ht="22.5" hidden="1" customHeight="1" x14ac:dyDescent="0.25">
      <c r="A3089" s="83" t="str">
        <f t="shared" ca="1" si="707"/>
        <v>2981.</v>
      </c>
      <c r="B3089" s="26">
        <v>5292</v>
      </c>
      <c r="C3089" s="313" t="s">
        <v>2415</v>
      </c>
      <c r="D3089" s="26">
        <v>1965</v>
      </c>
      <c r="E3089" s="135" t="s">
        <v>2957</v>
      </c>
      <c r="F3089" s="83" t="s">
        <v>2959</v>
      </c>
      <c r="G3089" s="26">
        <v>4</v>
      </c>
      <c r="H3089" s="26">
        <v>3</v>
      </c>
      <c r="I3089" s="205">
        <v>2106.6</v>
      </c>
      <c r="J3089" s="205">
        <v>2046.1</v>
      </c>
      <c r="K3089" s="205">
        <v>1490.8</v>
      </c>
      <c r="L3089" s="219">
        <v>78</v>
      </c>
      <c r="M3089" s="214">
        <f t="shared" si="704"/>
        <v>3898560</v>
      </c>
      <c r="N3089" s="205"/>
      <c r="O3089" s="211"/>
      <c r="P3089" s="205"/>
      <c r="Q3089" s="205">
        <f t="shared" si="705"/>
        <v>3898560</v>
      </c>
      <c r="R3089" s="205">
        <v>3898560</v>
      </c>
      <c r="S3089" s="219"/>
      <c r="T3089" s="205"/>
      <c r="U3089" s="205"/>
      <c r="V3089" s="205"/>
      <c r="W3089" s="205"/>
      <c r="X3089" s="205"/>
      <c r="Y3089" s="205"/>
      <c r="Z3089" s="205"/>
      <c r="AA3089" s="205"/>
      <c r="AB3089" s="205"/>
      <c r="AC3089" s="205"/>
      <c r="AD3089" s="205"/>
      <c r="AE3089" s="205"/>
      <c r="AF3089" s="205"/>
      <c r="AG3089" s="221">
        <v>2025</v>
      </c>
      <c r="AH3089" s="158"/>
      <c r="AI3089" s="175"/>
      <c r="AJ3089" s="152"/>
      <c r="AK3089" s="15">
        <f t="shared" ca="1" si="703"/>
        <v>2981</v>
      </c>
      <c r="AL3089" s="15" t="s">
        <v>155</v>
      </c>
      <c r="AM3089" s="15" t="str">
        <f t="shared" ca="1" si="706"/>
        <v>2981.</v>
      </c>
      <c r="AN3089" s="222"/>
      <c r="AO3089" s="15"/>
      <c r="AP3089" s="16"/>
    </row>
    <row r="3090" spans="1:42" ht="22.5" hidden="1" customHeight="1" x14ac:dyDescent="0.25">
      <c r="A3090" s="83" t="str">
        <f t="shared" ca="1" si="707"/>
        <v>2982.</v>
      </c>
      <c r="B3090" s="26">
        <v>4311</v>
      </c>
      <c r="C3090" s="226" t="s">
        <v>2416</v>
      </c>
      <c r="D3090" s="26">
        <v>1965</v>
      </c>
      <c r="E3090" s="135" t="s">
        <v>2957</v>
      </c>
      <c r="F3090" s="83" t="s">
        <v>2958</v>
      </c>
      <c r="G3090" s="26">
        <v>5</v>
      </c>
      <c r="H3090" s="26">
        <v>4</v>
      </c>
      <c r="I3090" s="214">
        <v>3960.6</v>
      </c>
      <c r="J3090" s="205">
        <v>2608.5</v>
      </c>
      <c r="K3090" s="214">
        <v>2608.5</v>
      </c>
      <c r="L3090" s="263">
        <v>205</v>
      </c>
      <c r="M3090" s="214">
        <f t="shared" si="704"/>
        <v>1929150</v>
      </c>
      <c r="N3090" s="205"/>
      <c r="O3090" s="211"/>
      <c r="P3090" s="205"/>
      <c r="Q3090" s="205">
        <f t="shared" si="705"/>
        <v>1929150</v>
      </c>
      <c r="R3090" s="205">
        <v>1929150</v>
      </c>
      <c r="S3090" s="219"/>
      <c r="T3090" s="205"/>
      <c r="U3090" s="205"/>
      <c r="V3090" s="205"/>
      <c r="W3090" s="205"/>
      <c r="X3090" s="205"/>
      <c r="Y3090" s="205"/>
      <c r="Z3090" s="205"/>
      <c r="AA3090" s="205"/>
      <c r="AB3090" s="205"/>
      <c r="AC3090" s="205"/>
      <c r="AD3090" s="205"/>
      <c r="AE3090" s="205"/>
      <c r="AF3090" s="205"/>
      <c r="AG3090" s="221">
        <v>2025</v>
      </c>
      <c r="AH3090" s="158"/>
      <c r="AI3090" s="175"/>
      <c r="AJ3090" s="152"/>
      <c r="AK3090" s="15">
        <f t="shared" ca="1" si="703"/>
        <v>2982</v>
      </c>
      <c r="AL3090" s="15" t="s">
        <v>155</v>
      </c>
      <c r="AM3090" s="15" t="str">
        <f t="shared" ca="1" si="706"/>
        <v>2982.</v>
      </c>
      <c r="AN3090" s="222"/>
      <c r="AO3090" s="15"/>
      <c r="AP3090" s="16"/>
    </row>
    <row r="3091" spans="1:42" ht="22.5" hidden="1" customHeight="1" x14ac:dyDescent="0.25">
      <c r="A3091" s="83" t="str">
        <f t="shared" ca="1" si="707"/>
        <v>2983.</v>
      </c>
      <c r="B3091" s="26">
        <v>5222</v>
      </c>
      <c r="C3091" s="313" t="s">
        <v>2417</v>
      </c>
      <c r="D3091" s="26">
        <v>1965</v>
      </c>
      <c r="E3091" s="83" t="s">
        <v>2957</v>
      </c>
      <c r="F3091" s="83" t="s">
        <v>2959</v>
      </c>
      <c r="G3091" s="26">
        <v>4</v>
      </c>
      <c r="H3091" s="26">
        <v>5</v>
      </c>
      <c r="I3091" s="235">
        <v>4604.6400000000003</v>
      </c>
      <c r="J3091" s="235">
        <v>4388.6400000000003</v>
      </c>
      <c r="K3091" s="235">
        <v>2284.7399999999998</v>
      </c>
      <c r="L3091" s="210">
        <v>119</v>
      </c>
      <c r="M3091" s="214">
        <f t="shared" si="704"/>
        <v>7609120</v>
      </c>
      <c r="N3091" s="205"/>
      <c r="O3091" s="211"/>
      <c r="P3091" s="205"/>
      <c r="Q3091" s="205">
        <f t="shared" si="705"/>
        <v>7609120</v>
      </c>
      <c r="R3091" s="205">
        <f>1923720+5685400</f>
        <v>7609120</v>
      </c>
      <c r="S3091" s="221"/>
      <c r="T3091" s="209"/>
      <c r="U3091" s="205"/>
      <c r="V3091" s="205"/>
      <c r="W3091" s="209"/>
      <c r="X3091" s="209"/>
      <c r="Y3091" s="209"/>
      <c r="Z3091" s="209"/>
      <c r="AA3091" s="209"/>
      <c r="AB3091" s="209"/>
      <c r="AC3091" s="209"/>
      <c r="AD3091" s="209"/>
      <c r="AE3091" s="205"/>
      <c r="AF3091" s="209"/>
      <c r="AG3091" s="221">
        <v>2025</v>
      </c>
      <c r="AH3091" s="158"/>
      <c r="AI3091" s="175"/>
      <c r="AJ3091" s="150"/>
      <c r="AK3091" s="15">
        <f t="shared" ca="1" si="703"/>
        <v>2983</v>
      </c>
      <c r="AL3091" s="15" t="s">
        <v>155</v>
      </c>
      <c r="AM3091" s="15" t="str">
        <f t="shared" ca="1" si="706"/>
        <v>2983.</v>
      </c>
      <c r="AN3091" s="222"/>
      <c r="AO3091" s="15"/>
      <c r="AP3091" s="16"/>
    </row>
    <row r="3092" spans="1:42" ht="22.5" hidden="1" customHeight="1" x14ac:dyDescent="0.25">
      <c r="A3092" s="83" t="str">
        <f t="shared" ca="1" si="707"/>
        <v>2984.</v>
      </c>
      <c r="B3092" s="26">
        <v>4441</v>
      </c>
      <c r="C3092" s="242" t="s">
        <v>2418</v>
      </c>
      <c r="D3092" s="26">
        <v>1966</v>
      </c>
      <c r="E3092" s="135" t="s">
        <v>2957</v>
      </c>
      <c r="F3092" s="83" t="s">
        <v>2959</v>
      </c>
      <c r="G3092" s="26">
        <v>4</v>
      </c>
      <c r="H3092" s="26">
        <v>2</v>
      </c>
      <c r="I3092" s="205">
        <v>1394.4</v>
      </c>
      <c r="J3092" s="205">
        <v>1322.5</v>
      </c>
      <c r="K3092" s="205">
        <v>1186.0999999999999</v>
      </c>
      <c r="L3092" s="219">
        <v>46</v>
      </c>
      <c r="M3092" s="214">
        <f t="shared" si="704"/>
        <v>2561226</v>
      </c>
      <c r="N3092" s="205"/>
      <c r="O3092" s="211"/>
      <c r="P3092" s="205"/>
      <c r="Q3092" s="205">
        <f t="shared" si="705"/>
        <v>2561226</v>
      </c>
      <c r="R3092" s="205">
        <f>449826+2111400</f>
        <v>2561226</v>
      </c>
      <c r="S3092" s="219"/>
      <c r="T3092" s="205"/>
      <c r="U3092" s="205"/>
      <c r="V3092" s="205"/>
      <c r="W3092" s="205"/>
      <c r="X3092" s="205"/>
      <c r="Y3092" s="205"/>
      <c r="Z3092" s="205"/>
      <c r="AA3092" s="205"/>
      <c r="AB3092" s="205"/>
      <c r="AC3092" s="205"/>
      <c r="AD3092" s="205"/>
      <c r="AE3092" s="205"/>
      <c r="AF3092" s="205"/>
      <c r="AG3092" s="221">
        <v>2025</v>
      </c>
      <c r="AH3092" s="159"/>
      <c r="AI3092" s="175"/>
      <c r="AJ3092" s="153"/>
      <c r="AK3092" s="15">
        <f t="shared" ca="1" si="703"/>
        <v>2984</v>
      </c>
      <c r="AL3092" s="15" t="s">
        <v>155</v>
      </c>
      <c r="AM3092" s="15" t="str">
        <f t="shared" ca="1" si="706"/>
        <v>2984.</v>
      </c>
      <c r="AN3092" s="222"/>
      <c r="AO3092" s="15"/>
      <c r="AP3092" s="16"/>
    </row>
    <row r="3093" spans="1:42" ht="22.5" hidden="1" customHeight="1" x14ac:dyDescent="0.25">
      <c r="A3093" s="83" t="str">
        <f t="shared" ca="1" si="707"/>
        <v>2985.</v>
      </c>
      <c r="B3093" s="26">
        <v>4645</v>
      </c>
      <c r="C3093" s="313" t="s">
        <v>2419</v>
      </c>
      <c r="D3093" s="26">
        <v>1966</v>
      </c>
      <c r="E3093" s="135" t="s">
        <v>2957</v>
      </c>
      <c r="F3093" s="83" t="s">
        <v>2959</v>
      </c>
      <c r="G3093" s="26">
        <v>5</v>
      </c>
      <c r="H3093" s="26">
        <v>3</v>
      </c>
      <c r="I3093" s="214">
        <v>2538.4</v>
      </c>
      <c r="J3093" s="214">
        <v>2538.4</v>
      </c>
      <c r="K3093" s="214">
        <v>2538.4</v>
      </c>
      <c r="L3093" s="263">
        <v>116</v>
      </c>
      <c r="M3093" s="214">
        <f t="shared" si="704"/>
        <v>970200</v>
      </c>
      <c r="N3093" s="205"/>
      <c r="O3093" s="211"/>
      <c r="P3093" s="205"/>
      <c r="Q3093" s="205">
        <f t="shared" si="705"/>
        <v>970200</v>
      </c>
      <c r="R3093" s="205">
        <v>970200</v>
      </c>
      <c r="S3093" s="219"/>
      <c r="T3093" s="205"/>
      <c r="U3093" s="205"/>
      <c r="V3093" s="205"/>
      <c r="W3093" s="205"/>
      <c r="X3093" s="205"/>
      <c r="Y3093" s="205"/>
      <c r="Z3093" s="205"/>
      <c r="AA3093" s="205"/>
      <c r="AB3093" s="205"/>
      <c r="AC3093" s="205"/>
      <c r="AD3093" s="205"/>
      <c r="AE3093" s="205"/>
      <c r="AF3093" s="205"/>
      <c r="AG3093" s="221">
        <v>2025</v>
      </c>
      <c r="AH3093" s="165"/>
      <c r="AI3093" s="175"/>
      <c r="AJ3093" s="152"/>
      <c r="AK3093" s="15">
        <f t="shared" ca="1" si="703"/>
        <v>2985</v>
      </c>
      <c r="AL3093" s="15" t="s">
        <v>155</v>
      </c>
      <c r="AM3093" s="15" t="str">
        <f t="shared" ca="1" si="706"/>
        <v>2985.</v>
      </c>
      <c r="AN3093" s="222"/>
      <c r="AO3093" s="15"/>
      <c r="AP3093" s="16"/>
    </row>
    <row r="3094" spans="1:42" ht="22.5" hidden="1" customHeight="1" x14ac:dyDescent="0.25">
      <c r="A3094" s="83" t="str">
        <f t="shared" ca="1" si="707"/>
        <v>2986.</v>
      </c>
      <c r="B3094" s="26">
        <v>4340</v>
      </c>
      <c r="C3094" s="242" t="s">
        <v>2420</v>
      </c>
      <c r="D3094" s="26">
        <v>1967</v>
      </c>
      <c r="E3094" s="135" t="s">
        <v>2957</v>
      </c>
      <c r="F3094" s="83" t="s">
        <v>2959</v>
      </c>
      <c r="G3094" s="26">
        <v>2</v>
      </c>
      <c r="H3094" s="26">
        <v>1</v>
      </c>
      <c r="I3094" s="205">
        <v>334.4</v>
      </c>
      <c r="J3094" s="205">
        <v>229.3</v>
      </c>
      <c r="K3094" s="205">
        <v>224.7</v>
      </c>
      <c r="L3094" s="219">
        <v>17</v>
      </c>
      <c r="M3094" s="214">
        <f t="shared" si="704"/>
        <v>539260.18999999994</v>
      </c>
      <c r="N3094" s="205"/>
      <c r="O3094" s="211"/>
      <c r="P3094" s="205"/>
      <c r="Q3094" s="205">
        <f t="shared" si="705"/>
        <v>539260.18999999994</v>
      </c>
      <c r="R3094" s="205">
        <v>539260.18999999994</v>
      </c>
      <c r="S3094" s="219"/>
      <c r="T3094" s="205"/>
      <c r="U3094" s="205"/>
      <c r="V3094" s="205"/>
      <c r="W3094" s="205"/>
      <c r="X3094" s="205"/>
      <c r="Y3094" s="205"/>
      <c r="Z3094" s="205"/>
      <c r="AA3094" s="205"/>
      <c r="AB3094" s="205"/>
      <c r="AC3094" s="205"/>
      <c r="AD3094" s="205"/>
      <c r="AE3094" s="205"/>
      <c r="AF3094" s="205"/>
      <c r="AG3094" s="221">
        <v>2025</v>
      </c>
      <c r="AH3094" s="159"/>
      <c r="AI3094" s="175"/>
      <c r="AJ3094" s="153"/>
      <c r="AK3094" s="15">
        <f t="shared" ca="1" si="703"/>
        <v>2986</v>
      </c>
      <c r="AL3094" s="15" t="s">
        <v>155</v>
      </c>
      <c r="AM3094" s="15" t="str">
        <f t="shared" ca="1" si="706"/>
        <v>2986.</v>
      </c>
      <c r="AN3094" s="222"/>
      <c r="AO3094" s="15"/>
      <c r="AP3094" s="16"/>
    </row>
    <row r="3095" spans="1:42" ht="22.5" hidden="1" customHeight="1" x14ac:dyDescent="0.25">
      <c r="A3095" s="83" t="str">
        <f t="shared" ca="1" si="707"/>
        <v>2987.</v>
      </c>
      <c r="B3095" s="26">
        <v>4102</v>
      </c>
      <c r="C3095" s="242" t="s">
        <v>2421</v>
      </c>
      <c r="D3095" s="26">
        <v>1967</v>
      </c>
      <c r="E3095" s="135" t="s">
        <v>2957</v>
      </c>
      <c r="F3095" s="83" t="s">
        <v>2959</v>
      </c>
      <c r="G3095" s="26">
        <v>5</v>
      </c>
      <c r="H3095" s="26">
        <v>4</v>
      </c>
      <c r="I3095" s="205">
        <v>3508.2</v>
      </c>
      <c r="J3095" s="205">
        <v>3209.4</v>
      </c>
      <c r="K3095" s="205">
        <v>2535.3000000000002</v>
      </c>
      <c r="L3095" s="219">
        <v>119</v>
      </c>
      <c r="M3095" s="214">
        <f t="shared" si="704"/>
        <v>1923720</v>
      </c>
      <c r="N3095" s="205"/>
      <c r="O3095" s="211"/>
      <c r="P3095" s="205"/>
      <c r="Q3095" s="205">
        <f t="shared" si="705"/>
        <v>1923720</v>
      </c>
      <c r="R3095" s="205">
        <v>1923720</v>
      </c>
      <c r="S3095" s="219"/>
      <c r="T3095" s="205"/>
      <c r="U3095" s="205"/>
      <c r="V3095" s="205"/>
      <c r="W3095" s="205"/>
      <c r="X3095" s="205"/>
      <c r="Y3095" s="205"/>
      <c r="Z3095" s="205"/>
      <c r="AA3095" s="205"/>
      <c r="AB3095" s="205"/>
      <c r="AC3095" s="205"/>
      <c r="AD3095" s="205"/>
      <c r="AE3095" s="205"/>
      <c r="AF3095" s="205"/>
      <c r="AG3095" s="221">
        <v>2025</v>
      </c>
      <c r="AH3095" s="158"/>
      <c r="AI3095" s="175"/>
      <c r="AJ3095" s="153"/>
      <c r="AK3095" s="15">
        <f t="shared" ca="1" si="703"/>
        <v>2987</v>
      </c>
      <c r="AL3095" s="15" t="s">
        <v>155</v>
      </c>
      <c r="AM3095" s="15" t="str">
        <f t="shared" ca="1" si="706"/>
        <v>2987.</v>
      </c>
      <c r="AN3095" s="222"/>
      <c r="AO3095" s="15"/>
      <c r="AP3095" s="16"/>
    </row>
    <row r="3096" spans="1:42" ht="22.5" hidden="1" customHeight="1" x14ac:dyDescent="0.25">
      <c r="A3096" s="83" t="str">
        <f t="shared" ca="1" si="707"/>
        <v>2988.</v>
      </c>
      <c r="B3096" s="26">
        <v>4576</v>
      </c>
      <c r="C3096" s="252" t="s">
        <v>2422</v>
      </c>
      <c r="D3096" s="26">
        <v>1967</v>
      </c>
      <c r="E3096" s="135" t="s">
        <v>2957</v>
      </c>
      <c r="F3096" s="83" t="s">
        <v>2958</v>
      </c>
      <c r="G3096" s="26">
        <v>5</v>
      </c>
      <c r="H3096" s="26">
        <v>5</v>
      </c>
      <c r="I3096" s="214">
        <v>4967.7</v>
      </c>
      <c r="J3096" s="205">
        <v>3250</v>
      </c>
      <c r="K3096" s="214">
        <v>3250</v>
      </c>
      <c r="L3096" s="263">
        <v>268</v>
      </c>
      <c r="M3096" s="214">
        <f t="shared" si="704"/>
        <v>11749031.5</v>
      </c>
      <c r="N3096" s="205"/>
      <c r="O3096" s="211"/>
      <c r="P3096" s="205"/>
      <c r="Q3096" s="205">
        <f t="shared" si="705"/>
        <v>11749031.5</v>
      </c>
      <c r="R3096" s="205">
        <v>6834663</v>
      </c>
      <c r="S3096" s="219"/>
      <c r="T3096" s="205"/>
      <c r="U3096" s="205">
        <v>1385.5</v>
      </c>
      <c r="V3096" s="205">
        <f>U3096*3547</f>
        <v>4914368.5</v>
      </c>
      <c r="W3096" s="205"/>
      <c r="X3096" s="205"/>
      <c r="Y3096" s="205"/>
      <c r="Z3096" s="205"/>
      <c r="AA3096" s="205"/>
      <c r="AB3096" s="205"/>
      <c r="AC3096" s="205"/>
      <c r="AD3096" s="205"/>
      <c r="AE3096" s="205"/>
      <c r="AF3096" s="205"/>
      <c r="AG3096" s="221">
        <v>2025</v>
      </c>
      <c r="AH3096" s="158"/>
      <c r="AI3096" s="175"/>
      <c r="AJ3096" s="152"/>
      <c r="AK3096" s="15">
        <f t="shared" ca="1" si="703"/>
        <v>2988</v>
      </c>
      <c r="AL3096" s="15" t="s">
        <v>155</v>
      </c>
      <c r="AM3096" s="15" t="str">
        <f t="shared" ca="1" si="706"/>
        <v>2988.</v>
      </c>
      <c r="AN3096" s="222"/>
      <c r="AO3096" s="15"/>
      <c r="AP3096" s="16"/>
    </row>
    <row r="3097" spans="1:42" ht="23.25" hidden="1" customHeight="1" x14ac:dyDescent="0.25">
      <c r="A3097" s="83" t="str">
        <f t="shared" ca="1" si="707"/>
        <v>2989.</v>
      </c>
      <c r="B3097" s="26">
        <v>4150</v>
      </c>
      <c r="C3097" s="40" t="s">
        <v>2423</v>
      </c>
      <c r="D3097" s="26">
        <v>1967</v>
      </c>
      <c r="E3097" s="135" t="s">
        <v>2957</v>
      </c>
      <c r="F3097" s="83" t="s">
        <v>2959</v>
      </c>
      <c r="G3097" s="26">
        <v>9</v>
      </c>
      <c r="H3097" s="26">
        <v>1</v>
      </c>
      <c r="I3097" s="205">
        <v>2060.6999999999998</v>
      </c>
      <c r="J3097" s="205">
        <v>2026.8</v>
      </c>
      <c r="K3097" s="205">
        <v>1976.1</v>
      </c>
      <c r="L3097" s="219">
        <v>64</v>
      </c>
      <c r="M3097" s="214">
        <f t="shared" si="704"/>
        <v>577500</v>
      </c>
      <c r="N3097" s="205"/>
      <c r="O3097" s="211"/>
      <c r="P3097" s="205"/>
      <c r="Q3097" s="205">
        <f t="shared" si="705"/>
        <v>577500</v>
      </c>
      <c r="R3097" s="205">
        <v>577500</v>
      </c>
      <c r="S3097" s="219"/>
      <c r="T3097" s="205"/>
      <c r="U3097" s="205"/>
      <c r="V3097" s="205"/>
      <c r="W3097" s="205"/>
      <c r="X3097" s="205"/>
      <c r="Y3097" s="205"/>
      <c r="Z3097" s="205"/>
      <c r="AA3097" s="205"/>
      <c r="AB3097" s="205"/>
      <c r="AC3097" s="209"/>
      <c r="AD3097" s="209"/>
      <c r="AE3097" s="205"/>
      <c r="AF3097" s="205"/>
      <c r="AG3097" s="221">
        <v>2025</v>
      </c>
      <c r="AH3097" s="158"/>
      <c r="AI3097" s="175"/>
      <c r="AJ3097" s="152"/>
      <c r="AK3097" s="15">
        <f t="shared" ca="1" si="703"/>
        <v>2989</v>
      </c>
      <c r="AL3097" s="15" t="s">
        <v>155</v>
      </c>
      <c r="AM3097" s="15" t="str">
        <f t="shared" ca="1" si="706"/>
        <v>2989.</v>
      </c>
      <c r="AN3097" s="222"/>
      <c r="AP3097" s="16"/>
    </row>
    <row r="3098" spans="1:42" ht="22.5" hidden="1" customHeight="1" x14ac:dyDescent="0.25">
      <c r="A3098" s="83" t="str">
        <f t="shared" ca="1" si="707"/>
        <v>2990.</v>
      </c>
      <c r="B3098" s="26">
        <v>4161</v>
      </c>
      <c r="C3098" s="252" t="s">
        <v>2424</v>
      </c>
      <c r="D3098" s="26">
        <v>1967</v>
      </c>
      <c r="E3098" s="135" t="s">
        <v>2957</v>
      </c>
      <c r="F3098" s="83" t="s">
        <v>2959</v>
      </c>
      <c r="G3098" s="26">
        <v>5</v>
      </c>
      <c r="H3098" s="26">
        <v>2</v>
      </c>
      <c r="I3098" s="214">
        <v>3416.2</v>
      </c>
      <c r="J3098" s="214">
        <v>2886.8</v>
      </c>
      <c r="K3098" s="214">
        <v>2623.5</v>
      </c>
      <c r="L3098" s="263">
        <v>200</v>
      </c>
      <c r="M3098" s="214">
        <f t="shared" si="704"/>
        <v>5508868.3300000001</v>
      </c>
      <c r="N3098" s="205"/>
      <c r="O3098" s="211"/>
      <c r="P3098" s="205"/>
      <c r="Q3098" s="205">
        <f t="shared" si="705"/>
        <v>5508868.3300000001</v>
      </c>
      <c r="R3098" s="205">
        <v>5508868.3300000001</v>
      </c>
      <c r="S3098" s="219"/>
      <c r="T3098" s="205"/>
      <c r="U3098" s="205"/>
      <c r="V3098" s="205"/>
      <c r="W3098" s="205"/>
      <c r="X3098" s="205"/>
      <c r="Y3098" s="205"/>
      <c r="Z3098" s="205"/>
      <c r="AA3098" s="205"/>
      <c r="AB3098" s="205"/>
      <c r="AC3098" s="205"/>
      <c r="AD3098" s="205"/>
      <c r="AE3098" s="205"/>
      <c r="AF3098" s="205"/>
      <c r="AG3098" s="221">
        <v>2025</v>
      </c>
      <c r="AH3098" s="165"/>
      <c r="AI3098" s="175"/>
      <c r="AJ3098" s="152"/>
      <c r="AK3098" s="15">
        <f t="shared" ca="1" si="703"/>
        <v>2990</v>
      </c>
      <c r="AL3098" s="15" t="s">
        <v>155</v>
      </c>
      <c r="AM3098" s="15" t="str">
        <f t="shared" ca="1" si="706"/>
        <v>2990.</v>
      </c>
      <c r="AN3098" s="222"/>
      <c r="AO3098" s="15"/>
      <c r="AP3098" s="16"/>
    </row>
    <row r="3099" spans="1:42" ht="22.5" hidden="1" customHeight="1" x14ac:dyDescent="0.25">
      <c r="A3099" s="83" t="str">
        <f t="shared" ca="1" si="707"/>
        <v>2991.</v>
      </c>
      <c r="B3099" s="26">
        <v>4704</v>
      </c>
      <c r="C3099" s="313" t="s">
        <v>2425</v>
      </c>
      <c r="D3099" s="26">
        <v>1967</v>
      </c>
      <c r="E3099" s="135" t="s">
        <v>2957</v>
      </c>
      <c r="F3099" s="83" t="s">
        <v>2959</v>
      </c>
      <c r="G3099" s="26">
        <v>5</v>
      </c>
      <c r="H3099" s="26">
        <v>1</v>
      </c>
      <c r="I3099" s="214">
        <v>3421.3</v>
      </c>
      <c r="J3099" s="205">
        <v>3421.3</v>
      </c>
      <c r="K3099" s="214">
        <v>3421.3</v>
      </c>
      <c r="L3099" s="263">
        <v>187</v>
      </c>
      <c r="M3099" s="214">
        <f t="shared" si="704"/>
        <v>1886280</v>
      </c>
      <c r="N3099" s="205"/>
      <c r="O3099" s="211"/>
      <c r="P3099" s="205"/>
      <c r="Q3099" s="205">
        <f t="shared" si="705"/>
        <v>1886280</v>
      </c>
      <c r="R3099" s="205">
        <v>1886280</v>
      </c>
      <c r="S3099" s="219"/>
      <c r="T3099" s="205"/>
      <c r="U3099" s="205"/>
      <c r="V3099" s="205"/>
      <c r="W3099" s="205"/>
      <c r="X3099" s="205"/>
      <c r="Y3099" s="205"/>
      <c r="Z3099" s="205"/>
      <c r="AA3099" s="205"/>
      <c r="AB3099" s="205"/>
      <c r="AC3099" s="205"/>
      <c r="AD3099" s="205"/>
      <c r="AE3099" s="205"/>
      <c r="AF3099" s="205"/>
      <c r="AG3099" s="221">
        <v>2025</v>
      </c>
      <c r="AH3099" s="158"/>
      <c r="AI3099" s="175"/>
      <c r="AJ3099" s="152"/>
      <c r="AK3099" s="15">
        <f t="shared" ca="1" si="703"/>
        <v>2991</v>
      </c>
      <c r="AL3099" s="15" t="s">
        <v>155</v>
      </c>
      <c r="AM3099" s="15" t="str">
        <f t="shared" ca="1" si="706"/>
        <v>2991.</v>
      </c>
      <c r="AN3099" s="222"/>
      <c r="AO3099" s="15"/>
      <c r="AP3099" s="16"/>
    </row>
    <row r="3100" spans="1:42" ht="22.5" hidden="1" customHeight="1" x14ac:dyDescent="0.25">
      <c r="A3100" s="83" t="str">
        <f t="shared" ca="1" si="707"/>
        <v>2992.</v>
      </c>
      <c r="B3100" s="26">
        <v>4578</v>
      </c>
      <c r="C3100" s="252" t="s">
        <v>2426</v>
      </c>
      <c r="D3100" s="26">
        <v>1968</v>
      </c>
      <c r="E3100" s="135" t="s">
        <v>2957</v>
      </c>
      <c r="F3100" s="83" t="s">
        <v>2958</v>
      </c>
      <c r="G3100" s="26">
        <v>5</v>
      </c>
      <c r="H3100" s="26">
        <v>5</v>
      </c>
      <c r="I3100" s="214">
        <v>4825.2</v>
      </c>
      <c r="J3100" s="205">
        <v>3185.7</v>
      </c>
      <c r="K3100" s="214">
        <v>3185.7</v>
      </c>
      <c r="L3100" s="263">
        <v>271</v>
      </c>
      <c r="M3100" s="214">
        <f t="shared" si="704"/>
        <v>4773659.01</v>
      </c>
      <c r="N3100" s="205"/>
      <c r="O3100" s="211"/>
      <c r="P3100" s="205"/>
      <c r="Q3100" s="205">
        <f t="shared" si="705"/>
        <v>4773659.01</v>
      </c>
      <c r="R3100" s="205"/>
      <c r="S3100" s="219"/>
      <c r="T3100" s="205"/>
      <c r="U3100" s="205">
        <v>1345.83</v>
      </c>
      <c r="V3100" s="205">
        <f>U3100*3547</f>
        <v>4773659.01</v>
      </c>
      <c r="W3100" s="205"/>
      <c r="X3100" s="205"/>
      <c r="Y3100" s="205"/>
      <c r="Z3100" s="205"/>
      <c r="AA3100" s="205"/>
      <c r="AB3100" s="205"/>
      <c r="AC3100" s="205"/>
      <c r="AD3100" s="205"/>
      <c r="AE3100" s="205"/>
      <c r="AF3100" s="205"/>
      <c r="AG3100" s="221">
        <v>2025</v>
      </c>
      <c r="AH3100" s="158"/>
      <c r="AI3100" s="175"/>
      <c r="AJ3100" s="218"/>
      <c r="AK3100" s="15">
        <f t="shared" ca="1" si="703"/>
        <v>2992</v>
      </c>
      <c r="AL3100" s="15" t="s">
        <v>155</v>
      </c>
      <c r="AM3100" s="15" t="str">
        <f t="shared" ca="1" si="706"/>
        <v>2992.</v>
      </c>
      <c r="AN3100" s="222"/>
      <c r="AO3100" s="15"/>
      <c r="AP3100" s="16"/>
    </row>
    <row r="3101" spans="1:42" ht="22.5" hidden="1" customHeight="1" x14ac:dyDescent="0.25">
      <c r="A3101" s="83" t="str">
        <f t="shared" ca="1" si="707"/>
        <v>2993.</v>
      </c>
      <c r="B3101" s="26">
        <v>5282</v>
      </c>
      <c r="C3101" s="313" t="s">
        <v>2427</v>
      </c>
      <c r="D3101" s="26">
        <v>1968</v>
      </c>
      <c r="E3101" s="135" t="s">
        <v>2957</v>
      </c>
      <c r="F3101" s="83" t="s">
        <v>2959</v>
      </c>
      <c r="G3101" s="26">
        <v>5</v>
      </c>
      <c r="H3101" s="26">
        <v>4</v>
      </c>
      <c r="I3101" s="205">
        <v>2530</v>
      </c>
      <c r="J3101" s="205">
        <v>1714.1</v>
      </c>
      <c r="K3101" s="205">
        <v>1714.1</v>
      </c>
      <c r="L3101" s="219">
        <v>115</v>
      </c>
      <c r="M3101" s="214">
        <f t="shared" si="704"/>
        <v>6253940</v>
      </c>
      <c r="N3101" s="205"/>
      <c r="O3101" s="211"/>
      <c r="P3101" s="205"/>
      <c r="Q3101" s="205">
        <f t="shared" si="705"/>
        <v>6253940</v>
      </c>
      <c r="R3101" s="205">
        <v>6253940</v>
      </c>
      <c r="S3101" s="219"/>
      <c r="T3101" s="205"/>
      <c r="U3101" s="205"/>
      <c r="V3101" s="205"/>
      <c r="W3101" s="205"/>
      <c r="X3101" s="205"/>
      <c r="Y3101" s="205"/>
      <c r="Z3101" s="205"/>
      <c r="AA3101" s="205"/>
      <c r="AB3101" s="205"/>
      <c r="AC3101" s="205"/>
      <c r="AD3101" s="205"/>
      <c r="AE3101" s="205"/>
      <c r="AF3101" s="205"/>
      <c r="AG3101" s="221">
        <v>2025</v>
      </c>
      <c r="AH3101" s="165"/>
      <c r="AI3101" s="175"/>
      <c r="AJ3101" s="152"/>
      <c r="AK3101" s="15">
        <f t="shared" ca="1" si="703"/>
        <v>2993</v>
      </c>
      <c r="AL3101" s="15" t="s">
        <v>155</v>
      </c>
      <c r="AM3101" s="15" t="str">
        <f t="shared" ca="1" si="706"/>
        <v>2993.</v>
      </c>
      <c r="AN3101" s="222"/>
      <c r="AO3101" s="15"/>
      <c r="AP3101" s="16"/>
    </row>
    <row r="3102" spans="1:42" ht="22.5" hidden="1" customHeight="1" x14ac:dyDescent="0.25">
      <c r="A3102" s="83" t="str">
        <f t="shared" ca="1" si="707"/>
        <v>2994.</v>
      </c>
      <c r="B3102" s="26">
        <v>4613</v>
      </c>
      <c r="C3102" s="313" t="s">
        <v>2428</v>
      </c>
      <c r="D3102" s="26">
        <v>1968</v>
      </c>
      <c r="E3102" s="135" t="s">
        <v>2957</v>
      </c>
      <c r="F3102" s="83" t="s">
        <v>2958</v>
      </c>
      <c r="G3102" s="26">
        <v>5</v>
      </c>
      <c r="H3102" s="26">
        <v>5</v>
      </c>
      <c r="I3102" s="214">
        <v>4837</v>
      </c>
      <c r="J3102" s="214">
        <v>3164.6</v>
      </c>
      <c r="K3102" s="214">
        <v>3164.6</v>
      </c>
      <c r="L3102" s="263">
        <v>269</v>
      </c>
      <c r="M3102" s="214">
        <f t="shared" si="704"/>
        <v>918456</v>
      </c>
      <c r="N3102" s="205"/>
      <c r="O3102" s="211"/>
      <c r="P3102" s="205"/>
      <c r="Q3102" s="205">
        <f t="shared" si="705"/>
        <v>918456</v>
      </c>
      <c r="R3102" s="205">
        <v>918456</v>
      </c>
      <c r="S3102" s="219"/>
      <c r="T3102" s="205"/>
      <c r="U3102" s="205"/>
      <c r="V3102" s="205"/>
      <c r="W3102" s="205"/>
      <c r="X3102" s="205"/>
      <c r="Y3102" s="205"/>
      <c r="Z3102" s="205"/>
      <c r="AA3102" s="205"/>
      <c r="AB3102" s="205"/>
      <c r="AC3102" s="205"/>
      <c r="AD3102" s="205"/>
      <c r="AE3102" s="205"/>
      <c r="AF3102" s="205"/>
      <c r="AG3102" s="221">
        <v>2025</v>
      </c>
      <c r="AH3102" s="158"/>
      <c r="AI3102" s="175"/>
      <c r="AJ3102" s="152"/>
      <c r="AK3102" s="15">
        <f t="shared" ca="1" si="703"/>
        <v>2994</v>
      </c>
      <c r="AL3102" s="15" t="s">
        <v>155</v>
      </c>
      <c r="AM3102" s="15" t="str">
        <f t="shared" ca="1" si="706"/>
        <v>2994.</v>
      </c>
      <c r="AN3102" s="222"/>
      <c r="AO3102" s="15"/>
      <c r="AP3102" s="16"/>
    </row>
    <row r="3103" spans="1:42" ht="22.5" hidden="1" customHeight="1" x14ac:dyDescent="0.25">
      <c r="A3103" s="83" t="str">
        <f t="shared" ca="1" si="707"/>
        <v>2995.</v>
      </c>
      <c r="B3103" s="26">
        <v>5088</v>
      </c>
      <c r="C3103" s="252" t="s">
        <v>2429</v>
      </c>
      <c r="D3103" s="26">
        <v>1968</v>
      </c>
      <c r="E3103" s="135" t="s">
        <v>2957</v>
      </c>
      <c r="F3103" s="83" t="s">
        <v>2958</v>
      </c>
      <c r="G3103" s="26">
        <v>5</v>
      </c>
      <c r="H3103" s="26">
        <v>4</v>
      </c>
      <c r="I3103" s="205">
        <v>4225.1000000000004</v>
      </c>
      <c r="J3103" s="205">
        <v>2882.1</v>
      </c>
      <c r="K3103" s="205">
        <v>3882.1</v>
      </c>
      <c r="L3103" s="219">
        <v>180</v>
      </c>
      <c r="M3103" s="214">
        <f t="shared" si="704"/>
        <v>2500750</v>
      </c>
      <c r="N3103" s="205"/>
      <c r="O3103" s="211"/>
      <c r="P3103" s="205"/>
      <c r="Q3103" s="205">
        <f t="shared" si="705"/>
        <v>2500750</v>
      </c>
      <c r="R3103" s="205">
        <v>2500750</v>
      </c>
      <c r="S3103" s="219"/>
      <c r="T3103" s="205"/>
      <c r="U3103" s="205"/>
      <c r="V3103" s="205"/>
      <c r="W3103" s="205"/>
      <c r="X3103" s="205"/>
      <c r="Y3103" s="205"/>
      <c r="Z3103" s="205"/>
      <c r="AA3103" s="205"/>
      <c r="AB3103" s="205"/>
      <c r="AC3103" s="205"/>
      <c r="AD3103" s="205"/>
      <c r="AE3103" s="205"/>
      <c r="AF3103" s="205"/>
      <c r="AG3103" s="221">
        <v>2025</v>
      </c>
      <c r="AH3103" s="158"/>
      <c r="AI3103" s="175"/>
      <c r="AJ3103" s="152"/>
      <c r="AK3103" s="15">
        <f t="shared" ref="AK3103:AK3166" ca="1" si="708">MAX(AK3098:AK3102)+1</f>
        <v>2995</v>
      </c>
      <c r="AL3103" s="15" t="s">
        <v>155</v>
      </c>
      <c r="AM3103" s="15" t="str">
        <f t="shared" ca="1" si="706"/>
        <v>2995.</v>
      </c>
      <c r="AN3103" s="222"/>
      <c r="AO3103" s="15"/>
      <c r="AP3103" s="16"/>
    </row>
    <row r="3104" spans="1:42" ht="22.5" hidden="1" customHeight="1" x14ac:dyDescent="0.25">
      <c r="A3104" s="83" t="str">
        <f t="shared" ca="1" si="707"/>
        <v>2996.</v>
      </c>
      <c r="B3104" s="26">
        <v>5342</v>
      </c>
      <c r="C3104" s="313" t="s">
        <v>2430</v>
      </c>
      <c r="D3104" s="26">
        <v>1968</v>
      </c>
      <c r="E3104" s="135" t="s">
        <v>2957</v>
      </c>
      <c r="F3104" s="83" t="s">
        <v>2958</v>
      </c>
      <c r="G3104" s="26">
        <v>5</v>
      </c>
      <c r="H3104" s="26">
        <v>10</v>
      </c>
      <c r="I3104" s="205">
        <v>2721</v>
      </c>
      <c r="J3104" s="205">
        <v>1657.3</v>
      </c>
      <c r="K3104" s="205">
        <v>1657.3</v>
      </c>
      <c r="L3104" s="219">
        <v>351</v>
      </c>
      <c r="M3104" s="214">
        <f t="shared" si="704"/>
        <v>7079753.9900000002</v>
      </c>
      <c r="N3104" s="205"/>
      <c r="O3104" s="211"/>
      <c r="P3104" s="205"/>
      <c r="Q3104" s="205">
        <f t="shared" si="705"/>
        <v>7079753.9900000002</v>
      </c>
      <c r="R3104" s="205">
        <v>4387829.28</v>
      </c>
      <c r="S3104" s="219"/>
      <c r="T3104" s="205"/>
      <c r="U3104" s="205">
        <v>758.93</v>
      </c>
      <c r="V3104" s="205">
        <f>U3104*3547</f>
        <v>2691924.71</v>
      </c>
      <c r="W3104" s="205"/>
      <c r="X3104" s="205"/>
      <c r="Y3104" s="205"/>
      <c r="Z3104" s="205"/>
      <c r="AA3104" s="205"/>
      <c r="AB3104" s="205"/>
      <c r="AC3104" s="205"/>
      <c r="AD3104" s="205"/>
      <c r="AE3104" s="205"/>
      <c r="AF3104" s="205"/>
      <c r="AG3104" s="221">
        <v>2025</v>
      </c>
      <c r="AH3104" s="158"/>
      <c r="AI3104" s="175"/>
      <c r="AJ3104" s="152"/>
      <c r="AK3104" s="15">
        <f t="shared" ca="1" si="708"/>
        <v>2996</v>
      </c>
      <c r="AL3104" s="15" t="s">
        <v>155</v>
      </c>
      <c r="AM3104" s="15" t="str">
        <f t="shared" ca="1" si="706"/>
        <v>2996.</v>
      </c>
      <c r="AN3104" s="222"/>
      <c r="AO3104" s="15"/>
      <c r="AP3104" s="16"/>
    </row>
    <row r="3105" spans="1:42" ht="22.5" hidden="1" customHeight="1" x14ac:dyDescent="0.25">
      <c r="A3105" s="83" t="str">
        <f t="shared" ca="1" si="707"/>
        <v>2997.</v>
      </c>
      <c r="B3105" s="26">
        <v>4363</v>
      </c>
      <c r="C3105" s="242" t="s">
        <v>2431</v>
      </c>
      <c r="D3105" s="26">
        <v>1969</v>
      </c>
      <c r="E3105" s="135" t="s">
        <v>2957</v>
      </c>
      <c r="F3105" s="83" t="s">
        <v>2959</v>
      </c>
      <c r="G3105" s="26">
        <v>5</v>
      </c>
      <c r="H3105" s="26">
        <v>1</v>
      </c>
      <c r="I3105" s="205">
        <v>1566.9</v>
      </c>
      <c r="J3105" s="205">
        <v>1360.1</v>
      </c>
      <c r="K3105" s="205">
        <v>1360.1</v>
      </c>
      <c r="L3105" s="219">
        <v>116</v>
      </c>
      <c r="M3105" s="214">
        <f t="shared" si="704"/>
        <v>2274160</v>
      </c>
      <c r="N3105" s="205"/>
      <c r="O3105" s="211"/>
      <c r="P3105" s="205"/>
      <c r="Q3105" s="205">
        <f t="shared" si="705"/>
        <v>2274160</v>
      </c>
      <c r="R3105" s="205">
        <v>2274160</v>
      </c>
      <c r="S3105" s="219"/>
      <c r="T3105" s="205"/>
      <c r="U3105" s="205"/>
      <c r="V3105" s="205"/>
      <c r="W3105" s="205"/>
      <c r="X3105" s="205"/>
      <c r="Y3105" s="205"/>
      <c r="Z3105" s="205"/>
      <c r="AA3105" s="205"/>
      <c r="AB3105" s="205"/>
      <c r="AC3105" s="205"/>
      <c r="AD3105" s="205"/>
      <c r="AE3105" s="205"/>
      <c r="AF3105" s="205"/>
      <c r="AG3105" s="221">
        <v>2025</v>
      </c>
      <c r="AH3105" s="159"/>
      <c r="AI3105" s="175"/>
      <c r="AJ3105" s="153"/>
      <c r="AK3105" s="15">
        <f t="shared" ca="1" si="708"/>
        <v>2997</v>
      </c>
      <c r="AL3105" s="15" t="s">
        <v>155</v>
      </c>
      <c r="AM3105" s="15" t="str">
        <f t="shared" ca="1" si="706"/>
        <v>2997.</v>
      </c>
      <c r="AN3105" s="222"/>
      <c r="AO3105" s="15"/>
      <c r="AP3105" s="16"/>
    </row>
    <row r="3106" spans="1:42" ht="22.5" hidden="1" customHeight="1" x14ac:dyDescent="0.25">
      <c r="A3106" s="83" t="str">
        <f t="shared" ca="1" si="707"/>
        <v>2998.</v>
      </c>
      <c r="B3106" s="26">
        <v>4201</v>
      </c>
      <c r="C3106" s="252" t="s">
        <v>2432</v>
      </c>
      <c r="D3106" s="26">
        <v>1969</v>
      </c>
      <c r="E3106" s="135" t="s">
        <v>2957</v>
      </c>
      <c r="F3106" s="83" t="s">
        <v>2958</v>
      </c>
      <c r="G3106" s="26">
        <v>5</v>
      </c>
      <c r="H3106" s="26">
        <v>5</v>
      </c>
      <c r="I3106" s="214">
        <v>4852.6000000000004</v>
      </c>
      <c r="J3106" s="214">
        <v>4852.6000000000004</v>
      </c>
      <c r="K3106" s="214">
        <v>4852.6000000000004</v>
      </c>
      <c r="L3106" s="263">
        <v>243</v>
      </c>
      <c r="M3106" s="214">
        <f t="shared" si="704"/>
        <v>6595064</v>
      </c>
      <c r="N3106" s="205"/>
      <c r="O3106" s="211"/>
      <c r="P3106" s="205"/>
      <c r="Q3106" s="205">
        <f t="shared" si="705"/>
        <v>6595064</v>
      </c>
      <c r="R3106" s="205">
        <v>6595064</v>
      </c>
      <c r="S3106" s="219"/>
      <c r="T3106" s="205"/>
      <c r="U3106" s="205"/>
      <c r="V3106" s="205"/>
      <c r="W3106" s="205"/>
      <c r="X3106" s="205"/>
      <c r="Y3106" s="205"/>
      <c r="Z3106" s="205"/>
      <c r="AA3106" s="205"/>
      <c r="AB3106" s="205"/>
      <c r="AC3106" s="205"/>
      <c r="AD3106" s="205"/>
      <c r="AE3106" s="205"/>
      <c r="AF3106" s="205"/>
      <c r="AG3106" s="221">
        <v>2025</v>
      </c>
      <c r="AH3106" s="165"/>
      <c r="AI3106" s="175"/>
      <c r="AJ3106" s="152"/>
      <c r="AK3106" s="15">
        <f t="shared" ca="1" si="708"/>
        <v>2998</v>
      </c>
      <c r="AL3106" s="15" t="s">
        <v>155</v>
      </c>
      <c r="AM3106" s="15" t="str">
        <f t="shared" ca="1" si="706"/>
        <v>2998.</v>
      </c>
      <c r="AN3106" s="222"/>
      <c r="AO3106" s="15"/>
      <c r="AP3106" s="16"/>
    </row>
    <row r="3107" spans="1:42" ht="22.5" hidden="1" customHeight="1" x14ac:dyDescent="0.25">
      <c r="A3107" s="83" t="str">
        <f t="shared" ca="1" si="707"/>
        <v>2999.</v>
      </c>
      <c r="B3107" s="26">
        <v>4214</v>
      </c>
      <c r="C3107" s="313" t="s">
        <v>2433</v>
      </c>
      <c r="D3107" s="26">
        <v>1969</v>
      </c>
      <c r="E3107" s="135" t="s">
        <v>2957</v>
      </c>
      <c r="F3107" s="83" t="s">
        <v>2958</v>
      </c>
      <c r="G3107" s="26">
        <v>5</v>
      </c>
      <c r="H3107" s="26">
        <v>5</v>
      </c>
      <c r="I3107" s="214">
        <v>4792.3</v>
      </c>
      <c r="J3107" s="214">
        <v>4792.3</v>
      </c>
      <c r="K3107" s="214">
        <v>4792.3</v>
      </c>
      <c r="L3107" s="263">
        <v>284</v>
      </c>
      <c r="M3107" s="214">
        <f t="shared" si="704"/>
        <v>4242212</v>
      </c>
      <c r="N3107" s="205"/>
      <c r="O3107" s="211"/>
      <c r="P3107" s="205"/>
      <c r="Q3107" s="205">
        <f t="shared" si="705"/>
        <v>4242212</v>
      </c>
      <c r="R3107" s="205"/>
      <c r="S3107" s="219"/>
      <c r="T3107" s="205"/>
      <c r="U3107" s="205">
        <v>1196</v>
      </c>
      <c r="V3107" s="205">
        <f>U3107*3547</f>
        <v>4242212</v>
      </c>
      <c r="W3107" s="205"/>
      <c r="X3107" s="205"/>
      <c r="Y3107" s="205"/>
      <c r="Z3107" s="205"/>
      <c r="AA3107" s="205"/>
      <c r="AB3107" s="205"/>
      <c r="AC3107" s="205"/>
      <c r="AD3107" s="205"/>
      <c r="AE3107" s="205"/>
      <c r="AF3107" s="205"/>
      <c r="AG3107" s="221">
        <v>2025</v>
      </c>
      <c r="AH3107" s="158"/>
      <c r="AI3107" s="175"/>
      <c r="AJ3107" s="218"/>
      <c r="AK3107" s="15">
        <f t="shared" ca="1" si="708"/>
        <v>2999</v>
      </c>
      <c r="AL3107" s="15" t="s">
        <v>155</v>
      </c>
      <c r="AM3107" s="15" t="str">
        <f t="shared" ca="1" si="706"/>
        <v>2999.</v>
      </c>
      <c r="AN3107" s="222"/>
      <c r="AO3107" s="15"/>
      <c r="AP3107" s="16"/>
    </row>
    <row r="3108" spans="1:42" ht="22.5" hidden="1" customHeight="1" x14ac:dyDescent="0.25">
      <c r="A3108" s="83" t="str">
        <f t="shared" ca="1" si="707"/>
        <v>3000.</v>
      </c>
      <c r="B3108" s="26">
        <v>4121</v>
      </c>
      <c r="C3108" s="242" t="s">
        <v>2973</v>
      </c>
      <c r="D3108" s="26">
        <v>1970</v>
      </c>
      <c r="E3108" s="135" t="s">
        <v>2957</v>
      </c>
      <c r="F3108" s="83" t="s">
        <v>2959</v>
      </c>
      <c r="G3108" s="26">
        <v>5</v>
      </c>
      <c r="H3108" s="26">
        <v>2</v>
      </c>
      <c r="I3108" s="205">
        <v>1710.6</v>
      </c>
      <c r="J3108" s="205">
        <v>1501.3</v>
      </c>
      <c r="K3108" s="205">
        <v>1246.3</v>
      </c>
      <c r="L3108" s="219">
        <v>134</v>
      </c>
      <c r="M3108" s="214">
        <f t="shared" si="704"/>
        <v>919190.09</v>
      </c>
      <c r="N3108" s="205"/>
      <c r="O3108" s="211"/>
      <c r="P3108" s="205"/>
      <c r="Q3108" s="205">
        <f t="shared" si="705"/>
        <v>919190.09</v>
      </c>
      <c r="R3108" s="205">
        <v>919190.09</v>
      </c>
      <c r="S3108" s="219"/>
      <c r="T3108" s="205"/>
      <c r="U3108" s="205"/>
      <c r="V3108" s="205"/>
      <c r="W3108" s="205"/>
      <c r="X3108" s="205"/>
      <c r="Y3108" s="205"/>
      <c r="Z3108" s="205"/>
      <c r="AA3108" s="205"/>
      <c r="AB3108" s="205"/>
      <c r="AC3108" s="205"/>
      <c r="AD3108" s="205"/>
      <c r="AE3108" s="205"/>
      <c r="AF3108" s="205"/>
      <c r="AG3108" s="221">
        <v>2025</v>
      </c>
      <c r="AH3108" s="159"/>
      <c r="AI3108" s="175"/>
      <c r="AJ3108" s="153"/>
      <c r="AK3108" s="15">
        <f t="shared" ca="1" si="708"/>
        <v>3000</v>
      </c>
      <c r="AL3108" s="15" t="s">
        <v>155</v>
      </c>
      <c r="AM3108" s="15" t="str">
        <f t="shared" ca="1" si="706"/>
        <v>3000.</v>
      </c>
      <c r="AN3108" s="222"/>
      <c r="AO3108" s="15"/>
      <c r="AP3108" s="16"/>
    </row>
    <row r="3109" spans="1:42" ht="22.5" hidden="1" customHeight="1" x14ac:dyDescent="0.25">
      <c r="A3109" s="83" t="str">
        <f t="shared" ca="1" si="707"/>
        <v>3001.</v>
      </c>
      <c r="B3109" s="26">
        <v>4275</v>
      </c>
      <c r="C3109" s="313" t="s">
        <v>2434</v>
      </c>
      <c r="D3109" s="26">
        <v>1970</v>
      </c>
      <c r="E3109" s="135" t="s">
        <v>2957</v>
      </c>
      <c r="F3109" s="83" t="s">
        <v>2958</v>
      </c>
      <c r="G3109" s="26">
        <v>5</v>
      </c>
      <c r="H3109" s="26">
        <v>10</v>
      </c>
      <c r="I3109" s="214">
        <v>6879</v>
      </c>
      <c r="J3109" s="214">
        <v>4452.2</v>
      </c>
      <c r="K3109" s="214">
        <v>4452.2</v>
      </c>
      <c r="L3109" s="263">
        <v>360</v>
      </c>
      <c r="M3109" s="214">
        <f t="shared" si="704"/>
        <v>13433788</v>
      </c>
      <c r="N3109" s="205"/>
      <c r="O3109" s="211"/>
      <c r="P3109" s="205"/>
      <c r="Q3109" s="205">
        <f t="shared" si="705"/>
        <v>13433788</v>
      </c>
      <c r="R3109" s="205">
        <v>13433788</v>
      </c>
      <c r="S3109" s="219"/>
      <c r="T3109" s="205"/>
      <c r="U3109" s="205"/>
      <c r="V3109" s="205"/>
      <c r="W3109" s="205"/>
      <c r="X3109" s="205"/>
      <c r="Y3109" s="205"/>
      <c r="Z3109" s="205"/>
      <c r="AA3109" s="205"/>
      <c r="AB3109" s="205"/>
      <c r="AC3109" s="205"/>
      <c r="AD3109" s="205"/>
      <c r="AE3109" s="205"/>
      <c r="AF3109" s="205"/>
      <c r="AG3109" s="221">
        <v>2025</v>
      </c>
      <c r="AH3109" s="158"/>
      <c r="AI3109" s="175"/>
      <c r="AJ3109" s="152"/>
      <c r="AK3109" s="15">
        <f t="shared" ca="1" si="708"/>
        <v>3001</v>
      </c>
      <c r="AL3109" s="15" t="s">
        <v>155</v>
      </c>
      <c r="AM3109" s="15" t="str">
        <f t="shared" ca="1" si="706"/>
        <v>3001.</v>
      </c>
      <c r="AN3109" s="222"/>
      <c r="AO3109" s="15"/>
      <c r="AP3109" s="16"/>
    </row>
    <row r="3110" spans="1:42" ht="22.5" hidden="1" customHeight="1" x14ac:dyDescent="0.25">
      <c r="A3110" s="83" t="str">
        <f t="shared" ca="1" si="707"/>
        <v>3002.</v>
      </c>
      <c r="B3110" s="26">
        <v>4792</v>
      </c>
      <c r="C3110" s="252" t="s">
        <v>2435</v>
      </c>
      <c r="D3110" s="26">
        <v>1970</v>
      </c>
      <c r="E3110" s="135" t="s">
        <v>2957</v>
      </c>
      <c r="F3110" s="83" t="s">
        <v>2959</v>
      </c>
      <c r="G3110" s="26">
        <v>5</v>
      </c>
      <c r="H3110" s="26">
        <v>6</v>
      </c>
      <c r="I3110" s="214">
        <v>5155.3</v>
      </c>
      <c r="J3110" s="214">
        <v>3749.4</v>
      </c>
      <c r="K3110" s="214">
        <v>3749.4</v>
      </c>
      <c r="L3110" s="263">
        <v>179</v>
      </c>
      <c r="M3110" s="214">
        <f t="shared" si="704"/>
        <v>1814830</v>
      </c>
      <c r="N3110" s="205"/>
      <c r="O3110" s="211"/>
      <c r="P3110" s="205"/>
      <c r="Q3110" s="205">
        <f t="shared" si="705"/>
        <v>1814830</v>
      </c>
      <c r="R3110" s="205">
        <v>1814830</v>
      </c>
      <c r="S3110" s="219"/>
      <c r="T3110" s="205"/>
      <c r="U3110" s="205"/>
      <c r="V3110" s="205"/>
      <c r="W3110" s="205"/>
      <c r="X3110" s="205"/>
      <c r="Y3110" s="205"/>
      <c r="Z3110" s="205"/>
      <c r="AA3110" s="205"/>
      <c r="AB3110" s="205"/>
      <c r="AC3110" s="205"/>
      <c r="AD3110" s="205"/>
      <c r="AE3110" s="205"/>
      <c r="AF3110" s="205"/>
      <c r="AG3110" s="221">
        <v>2025</v>
      </c>
      <c r="AH3110" s="165"/>
      <c r="AI3110" s="175"/>
      <c r="AJ3110" s="152"/>
      <c r="AK3110" s="15">
        <f t="shared" ca="1" si="708"/>
        <v>3002</v>
      </c>
      <c r="AL3110" s="15" t="s">
        <v>155</v>
      </c>
      <c r="AM3110" s="15" t="str">
        <f t="shared" ca="1" si="706"/>
        <v>3002.</v>
      </c>
      <c r="AN3110" s="222"/>
      <c r="AO3110" s="15"/>
      <c r="AP3110" s="16"/>
    </row>
    <row r="3111" spans="1:42" ht="22.5" hidden="1" customHeight="1" x14ac:dyDescent="0.25">
      <c r="A3111" s="83" t="str">
        <f t="shared" ca="1" si="707"/>
        <v>3003.</v>
      </c>
      <c r="B3111" s="26">
        <v>4799</v>
      </c>
      <c r="C3111" s="313" t="s">
        <v>2436</v>
      </c>
      <c r="D3111" s="26">
        <v>1970</v>
      </c>
      <c r="E3111" s="135" t="s">
        <v>2957</v>
      </c>
      <c r="F3111" s="83" t="s">
        <v>2959</v>
      </c>
      <c r="G3111" s="26">
        <v>5</v>
      </c>
      <c r="H3111" s="26">
        <v>6</v>
      </c>
      <c r="I3111" s="214">
        <v>4802.8</v>
      </c>
      <c r="J3111" s="205">
        <v>4448.8</v>
      </c>
      <c r="K3111" s="214">
        <v>4277.1000000000004</v>
      </c>
      <c r="L3111" s="263">
        <v>201</v>
      </c>
      <c r="M3111" s="214">
        <f t="shared" si="704"/>
        <v>2575664</v>
      </c>
      <c r="N3111" s="205"/>
      <c r="O3111" s="211"/>
      <c r="P3111" s="205"/>
      <c r="Q3111" s="205">
        <f t="shared" si="705"/>
        <v>2575664</v>
      </c>
      <c r="R3111" s="205">
        <v>2575664</v>
      </c>
      <c r="S3111" s="219"/>
      <c r="T3111" s="205"/>
      <c r="U3111" s="205"/>
      <c r="V3111" s="205"/>
      <c r="W3111" s="205"/>
      <c r="X3111" s="205"/>
      <c r="Y3111" s="205"/>
      <c r="Z3111" s="205"/>
      <c r="AA3111" s="205"/>
      <c r="AB3111" s="205"/>
      <c r="AC3111" s="205"/>
      <c r="AD3111" s="205"/>
      <c r="AE3111" s="205"/>
      <c r="AF3111" s="205"/>
      <c r="AG3111" s="221">
        <v>2025</v>
      </c>
      <c r="AH3111" s="158"/>
      <c r="AI3111" s="175"/>
      <c r="AJ3111" s="152"/>
      <c r="AK3111" s="15">
        <f t="shared" ca="1" si="708"/>
        <v>3003</v>
      </c>
      <c r="AL3111" s="15" t="s">
        <v>155</v>
      </c>
      <c r="AM3111" s="15" t="str">
        <f t="shared" ca="1" si="706"/>
        <v>3003.</v>
      </c>
      <c r="AN3111" s="222"/>
      <c r="AO3111" s="15"/>
      <c r="AP3111" s="16"/>
    </row>
    <row r="3112" spans="1:42" ht="22.5" hidden="1" customHeight="1" x14ac:dyDescent="0.25">
      <c r="A3112" s="83" t="str">
        <f t="shared" ca="1" si="707"/>
        <v>3004.</v>
      </c>
      <c r="B3112" s="26">
        <v>4801</v>
      </c>
      <c r="C3112" s="252" t="s">
        <v>2437</v>
      </c>
      <c r="D3112" s="26">
        <v>1970</v>
      </c>
      <c r="E3112" s="135" t="s">
        <v>2957</v>
      </c>
      <c r="F3112" s="83" t="s">
        <v>2959</v>
      </c>
      <c r="G3112" s="26">
        <v>5</v>
      </c>
      <c r="H3112" s="26">
        <v>6</v>
      </c>
      <c r="I3112" s="214">
        <v>4382.1000000000004</v>
      </c>
      <c r="J3112" s="205">
        <v>4006</v>
      </c>
      <c r="K3112" s="214">
        <v>2773.5</v>
      </c>
      <c r="L3112" s="263">
        <v>179</v>
      </c>
      <c r="M3112" s="214">
        <f t="shared" si="704"/>
        <v>1236085</v>
      </c>
      <c r="N3112" s="205"/>
      <c r="O3112" s="211"/>
      <c r="P3112" s="205"/>
      <c r="Q3112" s="205">
        <f t="shared" si="705"/>
        <v>1236085</v>
      </c>
      <c r="R3112" s="205">
        <v>1236085</v>
      </c>
      <c r="S3112" s="219"/>
      <c r="T3112" s="205"/>
      <c r="U3112" s="205"/>
      <c r="V3112" s="205"/>
      <c r="W3112" s="205"/>
      <c r="X3112" s="205"/>
      <c r="Y3112" s="205"/>
      <c r="Z3112" s="205"/>
      <c r="AA3112" s="205"/>
      <c r="AB3112" s="205"/>
      <c r="AC3112" s="205"/>
      <c r="AD3112" s="205"/>
      <c r="AE3112" s="205"/>
      <c r="AF3112" s="205"/>
      <c r="AG3112" s="221">
        <v>2025</v>
      </c>
      <c r="AH3112" s="165"/>
      <c r="AI3112" s="175"/>
      <c r="AJ3112" s="152"/>
      <c r="AK3112" s="15">
        <f t="shared" ca="1" si="708"/>
        <v>3004</v>
      </c>
      <c r="AL3112" s="15" t="s">
        <v>155</v>
      </c>
      <c r="AM3112" s="15" t="str">
        <f t="shared" ca="1" si="706"/>
        <v>3004.</v>
      </c>
      <c r="AN3112" s="222"/>
      <c r="AO3112" s="15"/>
      <c r="AP3112" s="16"/>
    </row>
    <row r="3113" spans="1:42" ht="22.5" hidden="1" customHeight="1" x14ac:dyDescent="0.25">
      <c r="A3113" s="83" t="str">
        <f t="shared" ca="1" si="707"/>
        <v>3005.</v>
      </c>
      <c r="B3113" s="26">
        <v>4346</v>
      </c>
      <c r="C3113" s="298" t="s">
        <v>2438</v>
      </c>
      <c r="D3113" s="26">
        <v>1971</v>
      </c>
      <c r="E3113" s="135" t="s">
        <v>2957</v>
      </c>
      <c r="F3113" s="83" t="s">
        <v>2959</v>
      </c>
      <c r="G3113" s="26">
        <v>5</v>
      </c>
      <c r="H3113" s="26">
        <v>1</v>
      </c>
      <c r="I3113" s="214">
        <v>2891.3</v>
      </c>
      <c r="J3113" s="214">
        <v>2804.1</v>
      </c>
      <c r="K3113" s="214">
        <v>2596.6999999999998</v>
      </c>
      <c r="L3113" s="263">
        <v>195</v>
      </c>
      <c r="M3113" s="205">
        <f t="shared" si="704"/>
        <v>757926</v>
      </c>
      <c r="N3113" s="205"/>
      <c r="O3113" s="211"/>
      <c r="P3113" s="205"/>
      <c r="Q3113" s="205">
        <f t="shared" si="705"/>
        <v>757926</v>
      </c>
      <c r="R3113" s="205">
        <v>757926</v>
      </c>
      <c r="S3113" s="219"/>
      <c r="T3113" s="205"/>
      <c r="U3113" s="205"/>
      <c r="V3113" s="205"/>
      <c r="W3113" s="205"/>
      <c r="X3113" s="205"/>
      <c r="Y3113" s="205"/>
      <c r="Z3113" s="205"/>
      <c r="AA3113" s="205"/>
      <c r="AB3113" s="205"/>
      <c r="AC3113" s="205"/>
      <c r="AD3113" s="205"/>
      <c r="AE3113" s="205"/>
      <c r="AF3113" s="205"/>
      <c r="AG3113" s="221">
        <v>2025</v>
      </c>
      <c r="AH3113" s="287"/>
      <c r="AI3113" s="175"/>
      <c r="AJ3113" s="152"/>
      <c r="AK3113" s="15">
        <f t="shared" ca="1" si="708"/>
        <v>3005</v>
      </c>
      <c r="AL3113" s="15" t="s">
        <v>155</v>
      </c>
      <c r="AM3113" s="15" t="str">
        <f t="shared" ca="1" si="706"/>
        <v>3005.</v>
      </c>
      <c r="AN3113" s="222"/>
      <c r="AO3113" s="15"/>
      <c r="AP3113" s="16"/>
    </row>
    <row r="3114" spans="1:42" ht="22.5" hidden="1" customHeight="1" x14ac:dyDescent="0.25">
      <c r="A3114" s="83" t="str">
        <f t="shared" ca="1" si="707"/>
        <v>3006.</v>
      </c>
      <c r="B3114" s="26">
        <v>4129</v>
      </c>
      <c r="C3114" s="242" t="s">
        <v>2439</v>
      </c>
      <c r="D3114" s="26">
        <v>1971</v>
      </c>
      <c r="E3114" s="135" t="s">
        <v>2957</v>
      </c>
      <c r="F3114" s="83" t="s">
        <v>2958</v>
      </c>
      <c r="G3114" s="26">
        <v>5</v>
      </c>
      <c r="H3114" s="26">
        <v>3</v>
      </c>
      <c r="I3114" s="205">
        <v>2488.1999999999998</v>
      </c>
      <c r="J3114" s="205">
        <v>1669.3</v>
      </c>
      <c r="K3114" s="205">
        <v>1669.3</v>
      </c>
      <c r="L3114" s="219">
        <v>122</v>
      </c>
      <c r="M3114" s="214">
        <f t="shared" si="704"/>
        <v>923622.17999999993</v>
      </c>
      <c r="N3114" s="205"/>
      <c r="O3114" s="211"/>
      <c r="P3114" s="205"/>
      <c r="Q3114" s="205">
        <f t="shared" si="705"/>
        <v>923622.17999999993</v>
      </c>
      <c r="R3114" s="205">
        <v>923622.17999999993</v>
      </c>
      <c r="S3114" s="219"/>
      <c r="T3114" s="205"/>
      <c r="U3114" s="205"/>
      <c r="V3114" s="205"/>
      <c r="W3114" s="205"/>
      <c r="X3114" s="205"/>
      <c r="Y3114" s="205"/>
      <c r="Z3114" s="205"/>
      <c r="AA3114" s="205"/>
      <c r="AB3114" s="205"/>
      <c r="AC3114" s="205"/>
      <c r="AD3114" s="205"/>
      <c r="AE3114" s="205"/>
      <c r="AF3114" s="205"/>
      <c r="AG3114" s="221">
        <v>2025</v>
      </c>
      <c r="AH3114" s="159"/>
      <c r="AI3114" s="175"/>
      <c r="AJ3114" s="153"/>
      <c r="AK3114" s="15">
        <f t="shared" ca="1" si="708"/>
        <v>3006</v>
      </c>
      <c r="AL3114" s="15" t="s">
        <v>155</v>
      </c>
      <c r="AM3114" s="15" t="str">
        <f t="shared" ca="1" si="706"/>
        <v>3006.</v>
      </c>
      <c r="AN3114" s="222"/>
      <c r="AO3114" s="15"/>
      <c r="AP3114" s="16"/>
    </row>
    <row r="3115" spans="1:42" ht="22.5" hidden="1" customHeight="1" x14ac:dyDescent="0.25">
      <c r="A3115" s="83" t="str">
        <f t="shared" ca="1" si="707"/>
        <v>3007.</v>
      </c>
      <c r="B3115" s="26">
        <v>4790</v>
      </c>
      <c r="C3115" s="242" t="s">
        <v>2440</v>
      </c>
      <c r="D3115" s="26">
        <v>1971</v>
      </c>
      <c r="E3115" s="135" t="s">
        <v>2957</v>
      </c>
      <c r="F3115" s="83" t="s">
        <v>2958</v>
      </c>
      <c r="G3115" s="26">
        <v>5</v>
      </c>
      <c r="H3115" s="26">
        <v>6</v>
      </c>
      <c r="I3115" s="205">
        <v>4944.7</v>
      </c>
      <c r="J3115" s="205">
        <v>4703.3999999999996</v>
      </c>
      <c r="K3115" s="205">
        <v>3223.5</v>
      </c>
      <c r="L3115" s="219">
        <v>221</v>
      </c>
      <c r="M3115" s="214">
        <f t="shared" si="704"/>
        <v>5421435</v>
      </c>
      <c r="N3115" s="205"/>
      <c r="O3115" s="211"/>
      <c r="P3115" s="205"/>
      <c r="Q3115" s="205">
        <f t="shared" si="705"/>
        <v>5421435</v>
      </c>
      <c r="R3115" s="205">
        <v>5421435</v>
      </c>
      <c r="S3115" s="219"/>
      <c r="T3115" s="205"/>
      <c r="U3115" s="205"/>
      <c r="V3115" s="205"/>
      <c r="W3115" s="205"/>
      <c r="X3115" s="205"/>
      <c r="Y3115" s="205"/>
      <c r="Z3115" s="205"/>
      <c r="AA3115" s="205"/>
      <c r="AB3115" s="205"/>
      <c r="AC3115" s="205"/>
      <c r="AD3115" s="205"/>
      <c r="AE3115" s="205"/>
      <c r="AF3115" s="205"/>
      <c r="AG3115" s="221">
        <v>2025</v>
      </c>
      <c r="AH3115" s="159"/>
      <c r="AI3115" s="175"/>
      <c r="AJ3115" s="153"/>
      <c r="AK3115" s="15">
        <f t="shared" ca="1" si="708"/>
        <v>3007</v>
      </c>
      <c r="AL3115" s="15" t="s">
        <v>155</v>
      </c>
      <c r="AM3115" s="15" t="str">
        <f t="shared" ca="1" si="706"/>
        <v>3007.</v>
      </c>
      <c r="AN3115" s="222"/>
      <c r="AO3115" s="15"/>
      <c r="AP3115" s="16"/>
    </row>
    <row r="3116" spans="1:42" ht="22.5" hidden="1" customHeight="1" x14ac:dyDescent="0.25">
      <c r="A3116" s="83" t="str">
        <f t="shared" ca="1" si="707"/>
        <v>3008.</v>
      </c>
      <c r="B3116" s="26">
        <v>5093</v>
      </c>
      <c r="C3116" s="313" t="s">
        <v>2441</v>
      </c>
      <c r="D3116" s="26">
        <v>1971</v>
      </c>
      <c r="E3116" s="135" t="s">
        <v>2957</v>
      </c>
      <c r="F3116" s="83" t="s">
        <v>2958</v>
      </c>
      <c r="G3116" s="26">
        <v>5</v>
      </c>
      <c r="H3116" s="26">
        <v>4</v>
      </c>
      <c r="I3116" s="214">
        <v>3576.2</v>
      </c>
      <c r="J3116" s="205">
        <v>3247.1</v>
      </c>
      <c r="K3116" s="214">
        <v>3247.1</v>
      </c>
      <c r="L3116" s="263">
        <v>165</v>
      </c>
      <c r="M3116" s="214">
        <f t="shared" si="704"/>
        <v>4871750</v>
      </c>
      <c r="N3116" s="205"/>
      <c r="O3116" s="211"/>
      <c r="P3116" s="205"/>
      <c r="Q3116" s="205">
        <f t="shared" si="705"/>
        <v>4871750</v>
      </c>
      <c r="R3116" s="205">
        <v>1920646</v>
      </c>
      <c r="S3116" s="219"/>
      <c r="T3116" s="205"/>
      <c r="U3116" s="205">
        <v>832</v>
      </c>
      <c r="V3116" s="205">
        <f>U3116*3547</f>
        <v>2951104</v>
      </c>
      <c r="W3116" s="205"/>
      <c r="X3116" s="205"/>
      <c r="Y3116" s="205"/>
      <c r="Z3116" s="205"/>
      <c r="AA3116" s="205"/>
      <c r="AB3116" s="205"/>
      <c r="AC3116" s="205"/>
      <c r="AD3116" s="205"/>
      <c r="AE3116" s="205"/>
      <c r="AF3116" s="205"/>
      <c r="AG3116" s="221">
        <v>2025</v>
      </c>
      <c r="AH3116" s="158"/>
      <c r="AI3116" s="175"/>
      <c r="AJ3116" s="152"/>
      <c r="AK3116" s="15">
        <f t="shared" ca="1" si="708"/>
        <v>3008</v>
      </c>
      <c r="AL3116" s="15" t="s">
        <v>155</v>
      </c>
      <c r="AM3116" s="15" t="str">
        <f t="shared" ca="1" si="706"/>
        <v>3008.</v>
      </c>
      <c r="AN3116" s="222"/>
      <c r="AO3116" s="15"/>
      <c r="AP3116" s="16"/>
    </row>
    <row r="3117" spans="1:42" ht="22.5" hidden="1" customHeight="1" x14ac:dyDescent="0.25">
      <c r="A3117" s="83" t="str">
        <f t="shared" ca="1" si="707"/>
        <v>3009.</v>
      </c>
      <c r="B3117" s="26">
        <v>4384</v>
      </c>
      <c r="C3117" s="252" t="s">
        <v>2442</v>
      </c>
      <c r="D3117" s="26">
        <v>1972</v>
      </c>
      <c r="E3117" s="135" t="s">
        <v>2957</v>
      </c>
      <c r="F3117" s="83" t="s">
        <v>2958</v>
      </c>
      <c r="G3117" s="26">
        <v>5</v>
      </c>
      <c r="H3117" s="26">
        <v>4</v>
      </c>
      <c r="I3117" s="214">
        <v>3512.8</v>
      </c>
      <c r="J3117" s="205">
        <v>2150.6999999999998</v>
      </c>
      <c r="K3117" s="214">
        <v>2128.4</v>
      </c>
      <c r="L3117" s="263">
        <v>145</v>
      </c>
      <c r="M3117" s="214">
        <f t="shared" si="704"/>
        <v>5664648.29</v>
      </c>
      <c r="N3117" s="205"/>
      <c r="O3117" s="211"/>
      <c r="P3117" s="205"/>
      <c r="Q3117" s="205">
        <f t="shared" si="705"/>
        <v>5664648.29</v>
      </c>
      <c r="R3117" s="205">
        <v>5664648.29</v>
      </c>
      <c r="S3117" s="219"/>
      <c r="T3117" s="205"/>
      <c r="U3117" s="205"/>
      <c r="V3117" s="205"/>
      <c r="W3117" s="205"/>
      <c r="X3117" s="205"/>
      <c r="Y3117" s="205"/>
      <c r="Z3117" s="205"/>
      <c r="AA3117" s="205"/>
      <c r="AB3117" s="205"/>
      <c r="AC3117" s="205"/>
      <c r="AD3117" s="205"/>
      <c r="AE3117" s="205"/>
      <c r="AF3117" s="205"/>
      <c r="AG3117" s="221">
        <v>2025</v>
      </c>
      <c r="AH3117" s="158"/>
      <c r="AI3117" s="175"/>
      <c r="AJ3117" s="152"/>
      <c r="AK3117" s="15">
        <f t="shared" ca="1" si="708"/>
        <v>3009</v>
      </c>
      <c r="AL3117" s="15" t="s">
        <v>155</v>
      </c>
      <c r="AM3117" s="15" t="str">
        <f t="shared" ca="1" si="706"/>
        <v>3009.</v>
      </c>
      <c r="AN3117" s="222"/>
      <c r="AO3117" s="15"/>
      <c r="AP3117" s="16"/>
    </row>
    <row r="3118" spans="1:42" ht="22.5" hidden="1" customHeight="1" x14ac:dyDescent="0.25">
      <c r="A3118" s="83" t="str">
        <f t="shared" ca="1" si="707"/>
        <v>3010.</v>
      </c>
      <c r="B3118" s="26">
        <v>4420</v>
      </c>
      <c r="C3118" s="252" t="s">
        <v>2443</v>
      </c>
      <c r="D3118" s="26">
        <v>1972</v>
      </c>
      <c r="E3118" s="135" t="s">
        <v>2957</v>
      </c>
      <c r="F3118" s="83" t="s">
        <v>2959</v>
      </c>
      <c r="G3118" s="26">
        <v>5</v>
      </c>
      <c r="H3118" s="26">
        <v>4</v>
      </c>
      <c r="I3118" s="214">
        <v>3660.4</v>
      </c>
      <c r="J3118" s="205">
        <v>3336.3</v>
      </c>
      <c r="K3118" s="214">
        <v>3336.3</v>
      </c>
      <c r="L3118" s="263">
        <v>169</v>
      </c>
      <c r="M3118" s="214">
        <f t="shared" si="704"/>
        <v>2111720</v>
      </c>
      <c r="N3118" s="205"/>
      <c r="O3118" s="211"/>
      <c r="P3118" s="205"/>
      <c r="Q3118" s="205">
        <f t="shared" si="705"/>
        <v>2111720</v>
      </c>
      <c r="R3118" s="205">
        <v>2111720</v>
      </c>
      <c r="S3118" s="219"/>
      <c r="T3118" s="205"/>
      <c r="U3118" s="205"/>
      <c r="V3118" s="205"/>
      <c r="W3118" s="205"/>
      <c r="X3118" s="205"/>
      <c r="Y3118" s="205"/>
      <c r="Z3118" s="205"/>
      <c r="AA3118" s="205"/>
      <c r="AB3118" s="205"/>
      <c r="AC3118" s="205"/>
      <c r="AD3118" s="205"/>
      <c r="AE3118" s="205"/>
      <c r="AF3118" s="205"/>
      <c r="AG3118" s="221">
        <v>2025</v>
      </c>
      <c r="AH3118" s="158"/>
      <c r="AI3118" s="175"/>
      <c r="AJ3118" s="152"/>
      <c r="AK3118" s="15">
        <f t="shared" ca="1" si="708"/>
        <v>3010</v>
      </c>
      <c r="AL3118" s="15" t="s">
        <v>155</v>
      </c>
      <c r="AM3118" s="15" t="str">
        <f t="shared" ca="1" si="706"/>
        <v>3010.</v>
      </c>
      <c r="AN3118" s="222"/>
      <c r="AP3118" s="16"/>
    </row>
    <row r="3119" spans="1:42" ht="22.5" hidden="1" customHeight="1" x14ac:dyDescent="0.25">
      <c r="A3119" s="83" t="str">
        <f t="shared" ca="1" si="707"/>
        <v>3011.</v>
      </c>
      <c r="B3119" s="26">
        <v>4696</v>
      </c>
      <c r="C3119" s="313" t="s">
        <v>2444</v>
      </c>
      <c r="D3119" s="26">
        <v>1972</v>
      </c>
      <c r="E3119" s="135" t="s">
        <v>2957</v>
      </c>
      <c r="F3119" s="83" t="s">
        <v>2959</v>
      </c>
      <c r="G3119" s="26">
        <v>9</v>
      </c>
      <c r="H3119" s="26">
        <v>1</v>
      </c>
      <c r="I3119" s="214">
        <v>1939.7</v>
      </c>
      <c r="J3119" s="205">
        <v>1187.5999999999999</v>
      </c>
      <c r="K3119" s="214">
        <v>1187.5999999999999</v>
      </c>
      <c r="L3119" s="263">
        <v>107</v>
      </c>
      <c r="M3119" s="214">
        <f t="shared" si="704"/>
        <v>3577938</v>
      </c>
      <c r="N3119" s="205"/>
      <c r="O3119" s="211"/>
      <c r="P3119" s="205"/>
      <c r="Q3119" s="205">
        <f t="shared" si="705"/>
        <v>3577938</v>
      </c>
      <c r="R3119" s="205">
        <f>337260+3240678</f>
        <v>3577938</v>
      </c>
      <c r="S3119" s="219"/>
      <c r="T3119" s="205"/>
      <c r="U3119" s="205"/>
      <c r="V3119" s="205"/>
      <c r="W3119" s="205"/>
      <c r="X3119" s="205"/>
      <c r="Y3119" s="205"/>
      <c r="Z3119" s="205"/>
      <c r="AA3119" s="205"/>
      <c r="AB3119" s="205"/>
      <c r="AC3119" s="205"/>
      <c r="AD3119" s="205"/>
      <c r="AE3119" s="205"/>
      <c r="AF3119" s="205"/>
      <c r="AG3119" s="221">
        <v>2025</v>
      </c>
      <c r="AH3119" s="158"/>
      <c r="AI3119" s="175"/>
      <c r="AJ3119" s="152"/>
      <c r="AK3119" s="15">
        <f t="shared" ca="1" si="708"/>
        <v>3011</v>
      </c>
      <c r="AL3119" s="15" t="s">
        <v>155</v>
      </c>
      <c r="AM3119" s="15" t="str">
        <f t="shared" ca="1" si="706"/>
        <v>3011.</v>
      </c>
      <c r="AN3119" s="222"/>
      <c r="AO3119" s="15"/>
      <c r="AP3119" s="16"/>
    </row>
    <row r="3120" spans="1:42" ht="22.5" hidden="1" customHeight="1" x14ac:dyDescent="0.25">
      <c r="A3120" s="83" t="str">
        <f t="shared" ca="1" si="707"/>
        <v>3012.</v>
      </c>
      <c r="B3120" s="26">
        <v>4793</v>
      </c>
      <c r="C3120" s="252" t="s">
        <v>2445</v>
      </c>
      <c r="D3120" s="26">
        <v>1972</v>
      </c>
      <c r="E3120" s="135" t="s">
        <v>2957</v>
      </c>
      <c r="F3120" s="83" t="s">
        <v>2958</v>
      </c>
      <c r="G3120" s="26">
        <v>5</v>
      </c>
      <c r="H3120" s="26">
        <v>6</v>
      </c>
      <c r="I3120" s="214">
        <v>5401.1</v>
      </c>
      <c r="J3120" s="205">
        <v>4918.8999999999996</v>
      </c>
      <c r="K3120" s="214">
        <v>3881.8</v>
      </c>
      <c r="L3120" s="263">
        <v>162</v>
      </c>
      <c r="M3120" s="214">
        <f t="shared" si="704"/>
        <v>2057760</v>
      </c>
      <c r="N3120" s="205"/>
      <c r="O3120" s="211"/>
      <c r="P3120" s="205"/>
      <c r="Q3120" s="205">
        <f t="shared" si="705"/>
        <v>2057760</v>
      </c>
      <c r="R3120" s="205">
        <v>2057760</v>
      </c>
      <c r="S3120" s="219"/>
      <c r="T3120" s="205"/>
      <c r="U3120" s="205"/>
      <c r="V3120" s="205"/>
      <c r="W3120" s="205"/>
      <c r="X3120" s="205"/>
      <c r="Y3120" s="205"/>
      <c r="Z3120" s="205"/>
      <c r="AA3120" s="205"/>
      <c r="AB3120" s="205"/>
      <c r="AC3120" s="205"/>
      <c r="AD3120" s="205"/>
      <c r="AE3120" s="205"/>
      <c r="AF3120" s="205"/>
      <c r="AG3120" s="221">
        <v>2025</v>
      </c>
      <c r="AH3120" s="158"/>
      <c r="AI3120" s="175"/>
      <c r="AJ3120" s="152"/>
      <c r="AK3120" s="15">
        <f t="shared" ca="1" si="708"/>
        <v>3012</v>
      </c>
      <c r="AL3120" s="15" t="s">
        <v>155</v>
      </c>
      <c r="AM3120" s="15" t="str">
        <f t="shared" ca="1" si="706"/>
        <v>3012.</v>
      </c>
      <c r="AN3120" s="222"/>
      <c r="AO3120" s="15"/>
      <c r="AP3120" s="16"/>
    </row>
    <row r="3121" spans="1:42" ht="22.5" hidden="1" customHeight="1" x14ac:dyDescent="0.25">
      <c r="A3121" s="83" t="str">
        <f t="shared" ca="1" si="707"/>
        <v>3013.</v>
      </c>
      <c r="B3121" s="26">
        <v>4806</v>
      </c>
      <c r="C3121" s="252" t="s">
        <v>2446</v>
      </c>
      <c r="D3121" s="26">
        <v>1972</v>
      </c>
      <c r="E3121" s="135" t="s">
        <v>2957</v>
      </c>
      <c r="F3121" s="83" t="s">
        <v>2959</v>
      </c>
      <c r="G3121" s="26">
        <v>5</v>
      </c>
      <c r="H3121" s="26">
        <v>1</v>
      </c>
      <c r="I3121" s="214">
        <v>3394.4</v>
      </c>
      <c r="J3121" s="214">
        <v>2918.1</v>
      </c>
      <c r="K3121" s="214">
        <v>2918.1</v>
      </c>
      <c r="L3121" s="263">
        <v>256</v>
      </c>
      <c r="M3121" s="214">
        <f t="shared" si="704"/>
        <v>1196460</v>
      </c>
      <c r="N3121" s="205"/>
      <c r="O3121" s="211"/>
      <c r="P3121" s="205"/>
      <c r="Q3121" s="205">
        <f t="shared" si="705"/>
        <v>1196460</v>
      </c>
      <c r="R3121" s="205">
        <v>1196460</v>
      </c>
      <c r="S3121" s="219"/>
      <c r="T3121" s="205"/>
      <c r="U3121" s="205"/>
      <c r="V3121" s="205"/>
      <c r="W3121" s="205"/>
      <c r="X3121" s="205"/>
      <c r="Y3121" s="205"/>
      <c r="Z3121" s="205"/>
      <c r="AA3121" s="205"/>
      <c r="AB3121" s="205"/>
      <c r="AC3121" s="205"/>
      <c r="AD3121" s="205"/>
      <c r="AE3121" s="205"/>
      <c r="AF3121" s="205"/>
      <c r="AG3121" s="221">
        <v>2025</v>
      </c>
      <c r="AH3121" s="165"/>
      <c r="AI3121" s="175"/>
      <c r="AJ3121" s="152"/>
      <c r="AK3121" s="15">
        <f t="shared" ca="1" si="708"/>
        <v>3013</v>
      </c>
      <c r="AL3121" s="15" t="s">
        <v>155</v>
      </c>
      <c r="AM3121" s="15" t="str">
        <f t="shared" ca="1" si="706"/>
        <v>3013.</v>
      </c>
      <c r="AN3121" s="222"/>
      <c r="AO3121" s="15"/>
      <c r="AP3121" s="16"/>
    </row>
    <row r="3122" spans="1:42" ht="22.5" hidden="1" customHeight="1" x14ac:dyDescent="0.25">
      <c r="A3122" s="83" t="str">
        <f t="shared" ca="1" si="707"/>
        <v>3014.</v>
      </c>
      <c r="B3122" s="26">
        <v>5236</v>
      </c>
      <c r="C3122" s="252" t="s">
        <v>2447</v>
      </c>
      <c r="D3122" s="26">
        <v>1972</v>
      </c>
      <c r="E3122" s="135" t="s">
        <v>2957</v>
      </c>
      <c r="F3122" s="83" t="s">
        <v>2959</v>
      </c>
      <c r="G3122" s="26">
        <v>5</v>
      </c>
      <c r="H3122" s="26">
        <v>4</v>
      </c>
      <c r="I3122" s="205">
        <v>2580</v>
      </c>
      <c r="J3122" s="205">
        <v>2580</v>
      </c>
      <c r="K3122" s="205">
        <v>2580</v>
      </c>
      <c r="L3122" s="219">
        <v>108</v>
      </c>
      <c r="M3122" s="214">
        <f t="shared" si="704"/>
        <v>1369709.25</v>
      </c>
      <c r="N3122" s="205"/>
      <c r="O3122" s="211"/>
      <c r="P3122" s="205"/>
      <c r="Q3122" s="205">
        <f t="shared" si="705"/>
        <v>1369709.25</v>
      </c>
      <c r="R3122" s="205">
        <v>1369709.25</v>
      </c>
      <c r="S3122" s="219"/>
      <c r="T3122" s="205"/>
      <c r="U3122" s="205"/>
      <c r="V3122" s="205"/>
      <c r="W3122" s="205"/>
      <c r="X3122" s="205"/>
      <c r="Y3122" s="205"/>
      <c r="Z3122" s="205"/>
      <c r="AA3122" s="205"/>
      <c r="AB3122" s="205"/>
      <c r="AC3122" s="205"/>
      <c r="AD3122" s="205"/>
      <c r="AE3122" s="205"/>
      <c r="AF3122" s="205"/>
      <c r="AG3122" s="221">
        <v>2025</v>
      </c>
      <c r="AH3122" s="158"/>
      <c r="AI3122" s="175"/>
      <c r="AJ3122" s="152"/>
      <c r="AK3122" s="15">
        <f t="shared" ca="1" si="708"/>
        <v>3014</v>
      </c>
      <c r="AL3122" s="15" t="s">
        <v>155</v>
      </c>
      <c r="AM3122" s="15" t="str">
        <f t="shared" ca="1" si="706"/>
        <v>3014.</v>
      </c>
      <c r="AN3122" s="222"/>
      <c r="AO3122" s="15"/>
      <c r="AP3122" s="16"/>
    </row>
    <row r="3123" spans="1:42" ht="22.5" hidden="1" customHeight="1" x14ac:dyDescent="0.25">
      <c r="A3123" s="83" t="str">
        <f t="shared" ca="1" si="707"/>
        <v>3015.</v>
      </c>
      <c r="B3123" s="26">
        <v>4425</v>
      </c>
      <c r="C3123" s="252" t="s">
        <v>2448</v>
      </c>
      <c r="D3123" s="26">
        <v>1973</v>
      </c>
      <c r="E3123" s="135" t="s">
        <v>2957</v>
      </c>
      <c r="F3123" s="83" t="s">
        <v>2958</v>
      </c>
      <c r="G3123" s="26">
        <v>2</v>
      </c>
      <c r="H3123" s="26">
        <v>2</v>
      </c>
      <c r="I3123" s="214">
        <v>781.6</v>
      </c>
      <c r="J3123" s="205">
        <v>781.6</v>
      </c>
      <c r="K3123" s="214">
        <v>781.6</v>
      </c>
      <c r="L3123" s="263">
        <v>38</v>
      </c>
      <c r="M3123" s="214">
        <f t="shared" ref="M3123:M3153" si="709">R3123+T3123+V3123+X3123+Z3123+AB3123+AE3123+AF3123</f>
        <v>900864</v>
      </c>
      <c r="N3123" s="205"/>
      <c r="O3123" s="211"/>
      <c r="P3123" s="205"/>
      <c r="Q3123" s="205">
        <f t="shared" ref="Q3123:Q3164" si="710">M3123</f>
        <v>900864</v>
      </c>
      <c r="R3123" s="205">
        <v>900864</v>
      </c>
      <c r="S3123" s="219"/>
      <c r="T3123" s="205"/>
      <c r="U3123" s="205"/>
      <c r="V3123" s="205"/>
      <c r="W3123" s="205"/>
      <c r="X3123" s="205"/>
      <c r="Y3123" s="205"/>
      <c r="Z3123" s="205"/>
      <c r="AA3123" s="205"/>
      <c r="AB3123" s="205"/>
      <c r="AC3123" s="205"/>
      <c r="AD3123" s="205"/>
      <c r="AE3123" s="205"/>
      <c r="AF3123" s="205"/>
      <c r="AG3123" s="221">
        <v>2025</v>
      </c>
      <c r="AH3123" s="165"/>
      <c r="AI3123" s="175"/>
      <c r="AJ3123" s="152"/>
      <c r="AK3123" s="15">
        <f t="shared" ca="1" si="708"/>
        <v>3015</v>
      </c>
      <c r="AL3123" s="15" t="s">
        <v>155</v>
      </c>
      <c r="AM3123" s="15" t="str">
        <f t="shared" ca="1" si="706"/>
        <v>3015.</v>
      </c>
      <c r="AN3123" s="222"/>
      <c r="AO3123" s="15"/>
      <c r="AP3123" s="16"/>
    </row>
    <row r="3124" spans="1:42" ht="22.5" hidden="1" customHeight="1" x14ac:dyDescent="0.25">
      <c r="A3124" s="83" t="str">
        <f t="shared" ca="1" si="707"/>
        <v>3016.</v>
      </c>
      <c r="B3124" s="26">
        <v>4597</v>
      </c>
      <c r="C3124" s="252" t="s">
        <v>2449</v>
      </c>
      <c r="D3124" s="26">
        <v>1973</v>
      </c>
      <c r="E3124" s="135" t="s">
        <v>2957</v>
      </c>
      <c r="F3124" s="83" t="s">
        <v>2959</v>
      </c>
      <c r="G3124" s="26">
        <v>5</v>
      </c>
      <c r="H3124" s="26">
        <v>4</v>
      </c>
      <c r="I3124" s="214">
        <v>2817.7</v>
      </c>
      <c r="J3124" s="214">
        <v>1766.6</v>
      </c>
      <c r="K3124" s="214">
        <v>1766.6</v>
      </c>
      <c r="L3124" s="263">
        <v>111</v>
      </c>
      <c r="M3124" s="214">
        <f t="shared" si="709"/>
        <v>2560028.64</v>
      </c>
      <c r="N3124" s="205"/>
      <c r="O3124" s="211"/>
      <c r="P3124" s="205"/>
      <c r="Q3124" s="205">
        <f t="shared" si="710"/>
        <v>2560028.64</v>
      </c>
      <c r="R3124" s="205">
        <f>1045937.88+1514090.76</f>
        <v>2560028.64</v>
      </c>
      <c r="S3124" s="219"/>
      <c r="T3124" s="205"/>
      <c r="U3124" s="205"/>
      <c r="V3124" s="205"/>
      <c r="W3124" s="205"/>
      <c r="X3124" s="205"/>
      <c r="Y3124" s="205"/>
      <c r="Z3124" s="205"/>
      <c r="AA3124" s="205"/>
      <c r="AB3124" s="205"/>
      <c r="AC3124" s="205"/>
      <c r="AD3124" s="205"/>
      <c r="AE3124" s="205"/>
      <c r="AF3124" s="205"/>
      <c r="AG3124" s="221">
        <v>2025</v>
      </c>
      <c r="AH3124" s="158"/>
      <c r="AI3124" s="175"/>
      <c r="AJ3124" s="152"/>
      <c r="AK3124" s="15">
        <f t="shared" ca="1" si="708"/>
        <v>3016</v>
      </c>
      <c r="AL3124" s="15" t="s">
        <v>155</v>
      </c>
      <c r="AM3124" s="15" t="str">
        <f t="shared" ca="1" si="706"/>
        <v>3016.</v>
      </c>
      <c r="AN3124" s="222"/>
      <c r="AO3124" s="15"/>
      <c r="AP3124" s="16"/>
    </row>
    <row r="3125" spans="1:42" ht="23.25" hidden="1" customHeight="1" x14ac:dyDescent="0.25">
      <c r="A3125" s="83" t="str">
        <f t="shared" ca="1" si="707"/>
        <v>3017.</v>
      </c>
      <c r="B3125" s="26">
        <v>4815</v>
      </c>
      <c r="C3125" s="47" t="s">
        <v>2450</v>
      </c>
      <c r="D3125" s="26">
        <v>1973</v>
      </c>
      <c r="E3125" s="135" t="s">
        <v>2957</v>
      </c>
      <c r="F3125" s="83" t="s">
        <v>2959</v>
      </c>
      <c r="G3125" s="26">
        <v>5</v>
      </c>
      <c r="H3125" s="26">
        <v>10</v>
      </c>
      <c r="I3125" s="205">
        <v>8678</v>
      </c>
      <c r="J3125" s="205">
        <v>7715.9</v>
      </c>
      <c r="K3125" s="205">
        <v>6751.1</v>
      </c>
      <c r="L3125" s="219">
        <v>297</v>
      </c>
      <c r="M3125" s="214">
        <f t="shared" si="709"/>
        <v>7884426.29</v>
      </c>
      <c r="N3125" s="205"/>
      <c r="O3125" s="211"/>
      <c r="P3125" s="205"/>
      <c r="Q3125" s="205">
        <f t="shared" si="710"/>
        <v>7884426.29</v>
      </c>
      <c r="R3125" s="205">
        <f>3221308.74+4663117.55</f>
        <v>7884426.29</v>
      </c>
      <c r="S3125" s="219"/>
      <c r="T3125" s="205"/>
      <c r="U3125" s="205"/>
      <c r="V3125" s="205"/>
      <c r="W3125" s="205"/>
      <c r="X3125" s="205"/>
      <c r="Y3125" s="205"/>
      <c r="Z3125" s="205"/>
      <c r="AA3125" s="205"/>
      <c r="AB3125" s="205"/>
      <c r="AC3125" s="209"/>
      <c r="AD3125" s="209"/>
      <c r="AE3125" s="205"/>
      <c r="AF3125" s="205"/>
      <c r="AG3125" s="221">
        <v>2025</v>
      </c>
      <c r="AH3125" s="158"/>
      <c r="AI3125" s="175"/>
      <c r="AJ3125" s="152"/>
      <c r="AK3125" s="15">
        <f t="shared" ca="1" si="708"/>
        <v>3017</v>
      </c>
      <c r="AL3125" s="15" t="s">
        <v>155</v>
      </c>
      <c r="AM3125" s="15" t="str">
        <f t="shared" ca="1" si="706"/>
        <v>3017.</v>
      </c>
      <c r="AN3125" s="222"/>
      <c r="AP3125" s="16"/>
    </row>
    <row r="3126" spans="1:42" ht="22.5" hidden="1" customHeight="1" x14ac:dyDescent="0.25">
      <c r="A3126" s="83" t="str">
        <f t="shared" ca="1" si="707"/>
        <v>3018.</v>
      </c>
      <c r="B3126" s="26">
        <v>5228</v>
      </c>
      <c r="C3126" s="313" t="s">
        <v>2451</v>
      </c>
      <c r="D3126" s="26">
        <v>1973</v>
      </c>
      <c r="E3126" s="135" t="s">
        <v>2957</v>
      </c>
      <c r="F3126" s="83" t="s">
        <v>2959</v>
      </c>
      <c r="G3126" s="26">
        <v>5</v>
      </c>
      <c r="H3126" s="26">
        <v>6</v>
      </c>
      <c r="I3126" s="214">
        <v>5054.3999999999996</v>
      </c>
      <c r="J3126" s="214">
        <v>3776</v>
      </c>
      <c r="K3126" s="214">
        <v>2644.9</v>
      </c>
      <c r="L3126" s="263">
        <v>178</v>
      </c>
      <c r="M3126" s="214">
        <f t="shared" si="709"/>
        <v>2715993.28</v>
      </c>
      <c r="N3126" s="205"/>
      <c r="O3126" s="211"/>
      <c r="P3126" s="205"/>
      <c r="Q3126" s="205">
        <f t="shared" si="710"/>
        <v>2715993.28</v>
      </c>
      <c r="R3126" s="205">
        <v>2715993.28</v>
      </c>
      <c r="S3126" s="219"/>
      <c r="T3126" s="205"/>
      <c r="U3126" s="205"/>
      <c r="V3126" s="205"/>
      <c r="W3126" s="205"/>
      <c r="X3126" s="205"/>
      <c r="Y3126" s="205"/>
      <c r="Z3126" s="205"/>
      <c r="AA3126" s="205"/>
      <c r="AB3126" s="205"/>
      <c r="AC3126" s="205"/>
      <c r="AD3126" s="205"/>
      <c r="AE3126" s="205"/>
      <c r="AF3126" s="205"/>
      <c r="AG3126" s="221">
        <v>2025</v>
      </c>
      <c r="AH3126" s="158"/>
      <c r="AI3126" s="175"/>
      <c r="AJ3126" s="152"/>
      <c r="AK3126" s="15">
        <f t="shared" ca="1" si="708"/>
        <v>3018</v>
      </c>
      <c r="AL3126" s="15" t="s">
        <v>155</v>
      </c>
      <c r="AM3126" s="15" t="str">
        <f t="shared" ca="1" si="706"/>
        <v>3018.</v>
      </c>
      <c r="AN3126" s="222"/>
      <c r="AO3126" s="15"/>
      <c r="AP3126" s="16"/>
    </row>
    <row r="3127" spans="1:42" ht="22.5" hidden="1" customHeight="1" x14ac:dyDescent="0.25">
      <c r="A3127" s="83" t="str">
        <f t="shared" ca="1" si="707"/>
        <v>3019.</v>
      </c>
      <c r="B3127" s="26">
        <v>4367</v>
      </c>
      <c r="C3127" s="252" t="s">
        <v>2452</v>
      </c>
      <c r="D3127" s="26">
        <v>1974</v>
      </c>
      <c r="E3127" s="135" t="s">
        <v>2957</v>
      </c>
      <c r="F3127" s="83" t="s">
        <v>2959</v>
      </c>
      <c r="G3127" s="26">
        <v>5</v>
      </c>
      <c r="H3127" s="26">
        <v>6</v>
      </c>
      <c r="I3127" s="214">
        <v>4434.8999999999996</v>
      </c>
      <c r="J3127" s="205">
        <v>4174.2</v>
      </c>
      <c r="K3127" s="214">
        <v>4174.2</v>
      </c>
      <c r="L3127" s="263">
        <v>206</v>
      </c>
      <c r="M3127" s="214">
        <f t="shared" si="709"/>
        <v>3612795</v>
      </c>
      <c r="N3127" s="205"/>
      <c r="O3127" s="211"/>
      <c r="P3127" s="205"/>
      <c r="Q3127" s="205">
        <f t="shared" si="710"/>
        <v>3612795</v>
      </c>
      <c r="R3127" s="205">
        <f>1130727+2482068</f>
        <v>3612795</v>
      </c>
      <c r="S3127" s="219"/>
      <c r="T3127" s="205"/>
      <c r="U3127" s="205"/>
      <c r="V3127" s="205"/>
      <c r="W3127" s="205"/>
      <c r="X3127" s="205"/>
      <c r="Y3127" s="205"/>
      <c r="Z3127" s="205"/>
      <c r="AA3127" s="205"/>
      <c r="AB3127" s="205"/>
      <c r="AC3127" s="205"/>
      <c r="AD3127" s="205"/>
      <c r="AE3127" s="205"/>
      <c r="AF3127" s="205"/>
      <c r="AG3127" s="221">
        <v>2025</v>
      </c>
      <c r="AH3127" s="158"/>
      <c r="AI3127" s="175"/>
      <c r="AJ3127" s="152"/>
      <c r="AK3127" s="15">
        <f t="shared" ca="1" si="708"/>
        <v>3019</v>
      </c>
      <c r="AL3127" s="15" t="s">
        <v>155</v>
      </c>
      <c r="AM3127" s="15" t="str">
        <f t="shared" ca="1" si="706"/>
        <v>3019.</v>
      </c>
      <c r="AN3127" s="222"/>
      <c r="AO3127" s="15"/>
      <c r="AP3127" s="16"/>
    </row>
    <row r="3128" spans="1:42" ht="22.5" hidden="1" customHeight="1" x14ac:dyDescent="0.25">
      <c r="A3128" s="83" t="str">
        <f t="shared" ca="1" si="707"/>
        <v>3020.</v>
      </c>
      <c r="B3128" s="26">
        <v>4373</v>
      </c>
      <c r="C3128" s="252" t="s">
        <v>2453</v>
      </c>
      <c r="D3128" s="26">
        <v>1998</v>
      </c>
      <c r="E3128" s="135" t="s">
        <v>2957</v>
      </c>
      <c r="F3128" s="83" t="s">
        <v>2959</v>
      </c>
      <c r="G3128" s="26">
        <v>10</v>
      </c>
      <c r="H3128" s="26">
        <v>5</v>
      </c>
      <c r="I3128" s="214">
        <v>10025.799999999999</v>
      </c>
      <c r="J3128" s="214">
        <v>9599.7000000000007</v>
      </c>
      <c r="K3128" s="214">
        <v>9599.7000000000007</v>
      </c>
      <c r="L3128" s="263">
        <v>279</v>
      </c>
      <c r="M3128" s="214">
        <f t="shared" si="709"/>
        <v>15530800</v>
      </c>
      <c r="N3128" s="205"/>
      <c r="O3128" s="211"/>
      <c r="P3128" s="205"/>
      <c r="Q3128" s="205">
        <f t="shared" si="710"/>
        <v>15530800</v>
      </c>
      <c r="R3128" s="205"/>
      <c r="S3128" s="219">
        <v>5</v>
      </c>
      <c r="T3128" s="205">
        <f>S3128*3106160</f>
        <v>15530800</v>
      </c>
      <c r="U3128" s="205"/>
      <c r="V3128" s="205"/>
      <c r="W3128" s="205"/>
      <c r="X3128" s="205"/>
      <c r="Y3128" s="205"/>
      <c r="Z3128" s="205"/>
      <c r="AA3128" s="205"/>
      <c r="AB3128" s="205"/>
      <c r="AC3128" s="205"/>
      <c r="AD3128" s="205"/>
      <c r="AE3128" s="205"/>
      <c r="AF3128" s="205"/>
      <c r="AG3128" s="221">
        <v>2025</v>
      </c>
      <c r="AH3128" s="264"/>
      <c r="AI3128" s="175"/>
      <c r="AJ3128" s="152"/>
      <c r="AK3128" s="15">
        <f t="shared" ca="1" si="708"/>
        <v>3020</v>
      </c>
      <c r="AL3128" s="15" t="s">
        <v>155</v>
      </c>
      <c r="AM3128" s="15" t="str">
        <f t="shared" ca="1" si="706"/>
        <v>3020.</v>
      </c>
      <c r="AN3128" s="222"/>
      <c r="AO3128" s="15"/>
      <c r="AP3128" s="16"/>
    </row>
    <row r="3129" spans="1:42" ht="22.5" hidden="1" customHeight="1" x14ac:dyDescent="0.25">
      <c r="A3129" s="83" t="str">
        <f t="shared" ca="1" si="707"/>
        <v>3021.</v>
      </c>
      <c r="B3129" s="26">
        <v>4110</v>
      </c>
      <c r="C3129" s="252" t="s">
        <v>2454</v>
      </c>
      <c r="D3129" s="26">
        <v>1974</v>
      </c>
      <c r="E3129" s="135" t="s">
        <v>2957</v>
      </c>
      <c r="F3129" s="83" t="s">
        <v>2958</v>
      </c>
      <c r="G3129" s="26">
        <v>5</v>
      </c>
      <c r="H3129" s="26">
        <v>6</v>
      </c>
      <c r="I3129" s="214">
        <v>4735.3999999999996</v>
      </c>
      <c r="J3129" s="205">
        <v>3329.4</v>
      </c>
      <c r="K3129" s="214">
        <v>3229.4</v>
      </c>
      <c r="L3129" s="263">
        <v>203</v>
      </c>
      <c r="M3129" s="214">
        <f t="shared" si="709"/>
        <v>1501440</v>
      </c>
      <c r="N3129" s="205"/>
      <c r="O3129" s="211"/>
      <c r="P3129" s="205"/>
      <c r="Q3129" s="205">
        <f t="shared" si="710"/>
        <v>1501440</v>
      </c>
      <c r="R3129" s="205">
        <v>1501440</v>
      </c>
      <c r="S3129" s="219"/>
      <c r="T3129" s="205"/>
      <c r="U3129" s="205"/>
      <c r="V3129" s="205"/>
      <c r="W3129" s="205"/>
      <c r="X3129" s="205"/>
      <c r="Y3129" s="205"/>
      <c r="Z3129" s="205"/>
      <c r="AA3129" s="205"/>
      <c r="AB3129" s="205"/>
      <c r="AC3129" s="205"/>
      <c r="AD3129" s="205"/>
      <c r="AE3129" s="205"/>
      <c r="AF3129" s="205"/>
      <c r="AG3129" s="221">
        <v>2025</v>
      </c>
      <c r="AH3129" s="165"/>
      <c r="AI3129" s="175"/>
      <c r="AJ3129" s="152"/>
      <c r="AK3129" s="15">
        <f t="shared" ca="1" si="708"/>
        <v>3021</v>
      </c>
      <c r="AL3129" s="15" t="s">
        <v>155</v>
      </c>
      <c r="AM3129" s="15" t="str">
        <f t="shared" ca="1" si="706"/>
        <v>3021.</v>
      </c>
      <c r="AN3129" s="222"/>
      <c r="AO3129" s="15"/>
      <c r="AP3129" s="16"/>
    </row>
    <row r="3130" spans="1:42" ht="22.5" hidden="1" customHeight="1" x14ac:dyDescent="0.25">
      <c r="A3130" s="83" t="str">
        <f t="shared" ca="1" si="707"/>
        <v>3022.</v>
      </c>
      <c r="B3130" s="26">
        <v>4252</v>
      </c>
      <c r="C3130" s="313" t="s">
        <v>2455</v>
      </c>
      <c r="D3130" s="26">
        <v>1974</v>
      </c>
      <c r="E3130" s="83" t="s">
        <v>2957</v>
      </c>
      <c r="F3130" s="83" t="s">
        <v>2959</v>
      </c>
      <c r="G3130" s="26">
        <v>5</v>
      </c>
      <c r="H3130" s="26">
        <v>4</v>
      </c>
      <c r="I3130" s="235">
        <v>2884.3</v>
      </c>
      <c r="J3130" s="235">
        <v>2614.3000000000002</v>
      </c>
      <c r="K3130" s="235">
        <v>2614.3000000000002</v>
      </c>
      <c r="L3130" s="210">
        <v>138</v>
      </c>
      <c r="M3130" s="214">
        <f t="shared" si="709"/>
        <v>1549894.71</v>
      </c>
      <c r="N3130" s="205"/>
      <c r="O3130" s="211"/>
      <c r="P3130" s="205"/>
      <c r="Q3130" s="205">
        <f t="shared" si="710"/>
        <v>1549894.71</v>
      </c>
      <c r="R3130" s="205">
        <v>1549894.71</v>
      </c>
      <c r="S3130" s="221"/>
      <c r="T3130" s="209"/>
      <c r="U3130" s="205"/>
      <c r="V3130" s="205"/>
      <c r="W3130" s="209"/>
      <c r="X3130" s="209"/>
      <c r="Y3130" s="235"/>
      <c r="Z3130" s="235"/>
      <c r="AA3130" s="209"/>
      <c r="AB3130" s="209"/>
      <c r="AC3130" s="209"/>
      <c r="AD3130" s="209"/>
      <c r="AE3130" s="205"/>
      <c r="AF3130" s="209"/>
      <c r="AG3130" s="221">
        <v>2025</v>
      </c>
      <c r="AH3130" s="158"/>
      <c r="AI3130" s="175"/>
      <c r="AJ3130" s="150"/>
      <c r="AK3130" s="15">
        <f t="shared" ca="1" si="708"/>
        <v>3022</v>
      </c>
      <c r="AL3130" s="15" t="s">
        <v>155</v>
      </c>
      <c r="AM3130" s="15" t="str">
        <f t="shared" ca="1" si="706"/>
        <v>3022.</v>
      </c>
      <c r="AN3130" s="222"/>
      <c r="AP3130" s="16"/>
    </row>
    <row r="3131" spans="1:42" ht="22.5" hidden="1" customHeight="1" x14ac:dyDescent="0.25">
      <c r="A3131" s="83" t="str">
        <f t="shared" ca="1" si="707"/>
        <v>3023.</v>
      </c>
      <c r="B3131" s="26">
        <v>4699</v>
      </c>
      <c r="C3131" s="313" t="s">
        <v>2456</v>
      </c>
      <c r="D3131" s="26">
        <v>1974</v>
      </c>
      <c r="E3131" s="135" t="s">
        <v>2957</v>
      </c>
      <c r="F3131" s="83" t="s">
        <v>2961</v>
      </c>
      <c r="G3131" s="26">
        <v>5</v>
      </c>
      <c r="H3131" s="26">
        <v>8</v>
      </c>
      <c r="I3131" s="214">
        <v>6262.5</v>
      </c>
      <c r="J3131" s="205">
        <v>4244.3999999999996</v>
      </c>
      <c r="K3131" s="214">
        <v>4244.3999999999996</v>
      </c>
      <c r="L3131" s="263">
        <v>302</v>
      </c>
      <c r="M3131" s="214">
        <f t="shared" si="709"/>
        <v>9560743.0600000005</v>
      </c>
      <c r="N3131" s="205"/>
      <c r="O3131" s="211"/>
      <c r="P3131" s="205"/>
      <c r="Q3131" s="205">
        <f t="shared" si="710"/>
        <v>9560743.0600000005</v>
      </c>
      <c r="R3131" s="205">
        <v>3365127.22</v>
      </c>
      <c r="S3131" s="219"/>
      <c r="T3131" s="205"/>
      <c r="U3131" s="205">
        <v>1746.72</v>
      </c>
      <c r="V3131" s="205">
        <f>U3131*3547</f>
        <v>6195615.8399999999</v>
      </c>
      <c r="W3131" s="205"/>
      <c r="X3131" s="205"/>
      <c r="Y3131" s="205"/>
      <c r="Z3131" s="205"/>
      <c r="AA3131" s="205"/>
      <c r="AB3131" s="205"/>
      <c r="AC3131" s="205"/>
      <c r="AD3131" s="205"/>
      <c r="AE3131" s="205"/>
      <c r="AF3131" s="205"/>
      <c r="AG3131" s="221">
        <v>2025</v>
      </c>
      <c r="AH3131" s="158"/>
      <c r="AI3131" s="175"/>
      <c r="AJ3131" s="152"/>
      <c r="AK3131" s="15">
        <f t="shared" ca="1" si="708"/>
        <v>3023</v>
      </c>
      <c r="AL3131" s="15" t="s">
        <v>155</v>
      </c>
      <c r="AM3131" s="15" t="str">
        <f t="shared" ca="1" si="706"/>
        <v>3023.</v>
      </c>
      <c r="AN3131" s="222"/>
      <c r="AO3131" s="15"/>
      <c r="AP3131" s="16"/>
    </row>
    <row r="3132" spans="1:42" ht="22.5" hidden="1" customHeight="1" x14ac:dyDescent="0.25">
      <c r="A3132" s="83" t="str">
        <f t="shared" ca="1" si="707"/>
        <v>3024.</v>
      </c>
      <c r="B3132" s="26">
        <v>4108</v>
      </c>
      <c r="C3132" s="252" t="s">
        <v>2457</v>
      </c>
      <c r="D3132" s="26">
        <v>1975</v>
      </c>
      <c r="E3132" s="135" t="s">
        <v>2957</v>
      </c>
      <c r="F3132" s="83" t="s">
        <v>2958</v>
      </c>
      <c r="G3132" s="26">
        <v>5</v>
      </c>
      <c r="H3132" s="26">
        <v>4</v>
      </c>
      <c r="I3132" s="214">
        <v>3327.9</v>
      </c>
      <c r="J3132" s="205">
        <v>2268.1</v>
      </c>
      <c r="K3132" s="214">
        <v>2268.1</v>
      </c>
      <c r="L3132" s="263">
        <v>159</v>
      </c>
      <c r="M3132" s="214">
        <f t="shared" si="709"/>
        <v>1167699</v>
      </c>
      <c r="N3132" s="205"/>
      <c r="O3132" s="211"/>
      <c r="P3132" s="205"/>
      <c r="Q3132" s="205">
        <f t="shared" si="710"/>
        <v>1167699</v>
      </c>
      <c r="R3132" s="205">
        <v>1167699</v>
      </c>
      <c r="S3132" s="219"/>
      <c r="T3132" s="205"/>
      <c r="U3132" s="205"/>
      <c r="V3132" s="205"/>
      <c r="W3132" s="205"/>
      <c r="X3132" s="205"/>
      <c r="Y3132" s="205"/>
      <c r="Z3132" s="205"/>
      <c r="AA3132" s="205"/>
      <c r="AB3132" s="205"/>
      <c r="AC3132" s="205"/>
      <c r="AD3132" s="205"/>
      <c r="AE3132" s="205"/>
      <c r="AF3132" s="205"/>
      <c r="AG3132" s="221">
        <v>2025</v>
      </c>
      <c r="AH3132" s="165"/>
      <c r="AI3132" s="175"/>
      <c r="AJ3132" s="152"/>
      <c r="AK3132" s="15">
        <f t="shared" ca="1" si="708"/>
        <v>3024</v>
      </c>
      <c r="AL3132" s="15" t="s">
        <v>155</v>
      </c>
      <c r="AM3132" s="15" t="str">
        <f t="shared" ca="1" si="706"/>
        <v>3024.</v>
      </c>
      <c r="AN3132" s="222"/>
      <c r="AO3132" s="15"/>
      <c r="AP3132" s="16"/>
    </row>
    <row r="3133" spans="1:42" ht="22.5" hidden="1" customHeight="1" x14ac:dyDescent="0.25">
      <c r="A3133" s="83" t="str">
        <f t="shared" ca="1" si="707"/>
        <v>3025.</v>
      </c>
      <c r="B3133" s="26">
        <v>4254</v>
      </c>
      <c r="C3133" s="242" t="s">
        <v>2458</v>
      </c>
      <c r="D3133" s="26">
        <v>1975</v>
      </c>
      <c r="E3133" s="135" t="s">
        <v>2957</v>
      </c>
      <c r="F3133" s="83" t="s">
        <v>2959</v>
      </c>
      <c r="G3133" s="26">
        <v>5</v>
      </c>
      <c r="H3133" s="26">
        <v>5</v>
      </c>
      <c r="I3133" s="205">
        <v>3559.2</v>
      </c>
      <c r="J3133" s="205">
        <v>3234.8</v>
      </c>
      <c r="K3133" s="205">
        <v>3234.8</v>
      </c>
      <c r="L3133" s="219">
        <v>150</v>
      </c>
      <c r="M3133" s="214">
        <f t="shared" si="709"/>
        <v>5924999</v>
      </c>
      <c r="N3133" s="205"/>
      <c r="O3133" s="211"/>
      <c r="P3133" s="205"/>
      <c r="Q3133" s="205">
        <f t="shared" si="710"/>
        <v>5924999</v>
      </c>
      <c r="R3133" s="205">
        <v>5924999</v>
      </c>
      <c r="S3133" s="219"/>
      <c r="T3133" s="205"/>
      <c r="U3133" s="205"/>
      <c r="V3133" s="205"/>
      <c r="W3133" s="205"/>
      <c r="X3133" s="205"/>
      <c r="Y3133" s="205"/>
      <c r="Z3133" s="205"/>
      <c r="AA3133" s="205"/>
      <c r="AB3133" s="205"/>
      <c r="AC3133" s="205"/>
      <c r="AD3133" s="205"/>
      <c r="AE3133" s="205"/>
      <c r="AF3133" s="205"/>
      <c r="AG3133" s="221">
        <v>2025</v>
      </c>
      <c r="AH3133" s="158"/>
      <c r="AI3133" s="175"/>
      <c r="AJ3133" s="153"/>
      <c r="AK3133" s="15">
        <f t="shared" ca="1" si="708"/>
        <v>3025</v>
      </c>
      <c r="AL3133" s="15" t="s">
        <v>155</v>
      </c>
      <c r="AM3133" s="15" t="str">
        <f t="shared" ca="1" si="706"/>
        <v>3025.</v>
      </c>
      <c r="AN3133" s="222"/>
      <c r="AO3133" s="15"/>
      <c r="AP3133" s="16"/>
    </row>
    <row r="3134" spans="1:42" ht="22.5" hidden="1" customHeight="1" x14ac:dyDescent="0.25">
      <c r="A3134" s="83" t="str">
        <f t="shared" ca="1" si="707"/>
        <v>3026.</v>
      </c>
      <c r="B3134" s="26">
        <v>4291</v>
      </c>
      <c r="C3134" s="313" t="s">
        <v>2459</v>
      </c>
      <c r="D3134" s="26">
        <v>1975</v>
      </c>
      <c r="E3134" s="135" t="s">
        <v>2957</v>
      </c>
      <c r="F3134" s="83" t="s">
        <v>2958</v>
      </c>
      <c r="G3134" s="26">
        <v>5</v>
      </c>
      <c r="H3134" s="26">
        <v>6</v>
      </c>
      <c r="I3134" s="214">
        <v>5188.2</v>
      </c>
      <c r="J3134" s="214">
        <v>4676.7</v>
      </c>
      <c r="K3134" s="214">
        <v>4676.7</v>
      </c>
      <c r="L3134" s="263">
        <v>246</v>
      </c>
      <c r="M3134" s="214">
        <f t="shared" si="709"/>
        <v>1243491.6000000001</v>
      </c>
      <c r="N3134" s="205"/>
      <c r="O3134" s="211"/>
      <c r="P3134" s="205"/>
      <c r="Q3134" s="205">
        <f t="shared" si="710"/>
        <v>1243491.6000000001</v>
      </c>
      <c r="R3134" s="205">
        <v>1243491.6000000001</v>
      </c>
      <c r="S3134" s="219"/>
      <c r="T3134" s="205"/>
      <c r="U3134" s="205"/>
      <c r="V3134" s="205"/>
      <c r="W3134" s="205"/>
      <c r="X3134" s="205"/>
      <c r="Y3134" s="205"/>
      <c r="Z3134" s="205"/>
      <c r="AA3134" s="205"/>
      <c r="AB3134" s="205"/>
      <c r="AC3134" s="205"/>
      <c r="AD3134" s="205"/>
      <c r="AE3134" s="205"/>
      <c r="AF3134" s="205"/>
      <c r="AG3134" s="221">
        <v>2025</v>
      </c>
      <c r="AH3134" s="158"/>
      <c r="AI3134" s="175"/>
      <c r="AJ3134" s="152"/>
      <c r="AK3134" s="15">
        <f t="shared" ca="1" si="708"/>
        <v>3026</v>
      </c>
      <c r="AL3134" s="15" t="s">
        <v>155</v>
      </c>
      <c r="AM3134" s="15" t="str">
        <f t="shared" ca="1" si="706"/>
        <v>3026.</v>
      </c>
      <c r="AN3134" s="222"/>
      <c r="AO3134" s="15"/>
      <c r="AP3134" s="16"/>
    </row>
    <row r="3135" spans="1:42" ht="22.5" hidden="1" customHeight="1" x14ac:dyDescent="0.25">
      <c r="A3135" s="83" t="str">
        <f t="shared" ca="1" si="707"/>
        <v>3027.</v>
      </c>
      <c r="B3135" s="26">
        <v>5562</v>
      </c>
      <c r="C3135" s="242" t="s">
        <v>2460</v>
      </c>
      <c r="D3135" s="26">
        <v>1975</v>
      </c>
      <c r="E3135" s="135" t="s">
        <v>2957</v>
      </c>
      <c r="F3135" s="83" t="s">
        <v>2959</v>
      </c>
      <c r="G3135" s="26">
        <v>5</v>
      </c>
      <c r="H3135" s="26">
        <v>1</v>
      </c>
      <c r="I3135" s="205">
        <v>3463.6</v>
      </c>
      <c r="J3135" s="205">
        <v>2807.8</v>
      </c>
      <c r="K3135" s="205">
        <v>2421.8000000000002</v>
      </c>
      <c r="L3135" s="219">
        <v>198</v>
      </c>
      <c r="M3135" s="214">
        <f t="shared" si="709"/>
        <v>6664101</v>
      </c>
      <c r="N3135" s="205"/>
      <c r="O3135" s="211"/>
      <c r="P3135" s="205"/>
      <c r="Q3135" s="205">
        <f t="shared" si="710"/>
        <v>6664101</v>
      </c>
      <c r="R3135" s="205">
        <v>6664101</v>
      </c>
      <c r="S3135" s="219"/>
      <c r="T3135" s="205"/>
      <c r="U3135" s="205"/>
      <c r="V3135" s="205"/>
      <c r="W3135" s="205"/>
      <c r="X3135" s="205"/>
      <c r="Y3135" s="205"/>
      <c r="Z3135" s="205"/>
      <c r="AA3135" s="205"/>
      <c r="AB3135" s="205"/>
      <c r="AC3135" s="205"/>
      <c r="AD3135" s="205"/>
      <c r="AE3135" s="205"/>
      <c r="AF3135" s="205"/>
      <c r="AG3135" s="221">
        <v>2025</v>
      </c>
      <c r="AH3135" s="158"/>
      <c r="AI3135" s="175"/>
      <c r="AJ3135" s="153"/>
      <c r="AK3135" s="15">
        <f t="shared" ca="1" si="708"/>
        <v>3027</v>
      </c>
      <c r="AL3135" s="15" t="s">
        <v>155</v>
      </c>
      <c r="AM3135" s="15" t="str">
        <f t="shared" ca="1" si="706"/>
        <v>3027.</v>
      </c>
      <c r="AN3135" s="222"/>
      <c r="AO3135" s="15"/>
      <c r="AP3135" s="16"/>
    </row>
    <row r="3136" spans="1:42" ht="22.5" hidden="1" customHeight="1" x14ac:dyDescent="0.25">
      <c r="A3136" s="83" t="str">
        <f t="shared" ca="1" si="707"/>
        <v>3028.</v>
      </c>
      <c r="B3136" s="26">
        <v>5226</v>
      </c>
      <c r="C3136" s="242" t="s">
        <v>2461</v>
      </c>
      <c r="D3136" s="26">
        <v>1975</v>
      </c>
      <c r="E3136" s="135" t="s">
        <v>2957</v>
      </c>
      <c r="F3136" s="83" t="s">
        <v>2959</v>
      </c>
      <c r="G3136" s="26">
        <v>9</v>
      </c>
      <c r="H3136" s="26">
        <v>1</v>
      </c>
      <c r="I3136" s="205">
        <v>4879.1000000000004</v>
      </c>
      <c r="J3136" s="205">
        <v>3508.8</v>
      </c>
      <c r="K3136" s="205">
        <v>3370.5</v>
      </c>
      <c r="L3136" s="219">
        <v>281</v>
      </c>
      <c r="M3136" s="214">
        <f t="shared" si="709"/>
        <v>7867903.2300000004</v>
      </c>
      <c r="N3136" s="205"/>
      <c r="O3136" s="211"/>
      <c r="P3136" s="205"/>
      <c r="Q3136" s="205">
        <f t="shared" si="710"/>
        <v>7867903.2300000004</v>
      </c>
      <c r="R3136" s="205">
        <v>7867903.2300000004</v>
      </c>
      <c r="S3136" s="219"/>
      <c r="T3136" s="205"/>
      <c r="U3136" s="205"/>
      <c r="V3136" s="205"/>
      <c r="W3136" s="205"/>
      <c r="X3136" s="205"/>
      <c r="Y3136" s="205"/>
      <c r="Z3136" s="205"/>
      <c r="AA3136" s="205"/>
      <c r="AB3136" s="205"/>
      <c r="AC3136" s="205"/>
      <c r="AD3136" s="205"/>
      <c r="AE3136" s="205"/>
      <c r="AF3136" s="205"/>
      <c r="AG3136" s="221">
        <v>2025</v>
      </c>
      <c r="AH3136" s="159"/>
      <c r="AI3136" s="175"/>
      <c r="AJ3136" s="153"/>
      <c r="AK3136" s="15">
        <f t="shared" ca="1" si="708"/>
        <v>3028</v>
      </c>
      <c r="AL3136" s="15" t="s">
        <v>155</v>
      </c>
      <c r="AM3136" s="15" t="str">
        <f t="shared" ca="1" si="706"/>
        <v>3028.</v>
      </c>
      <c r="AN3136" s="222"/>
      <c r="AO3136" s="15"/>
      <c r="AP3136" s="16"/>
    </row>
    <row r="3137" spans="1:42" ht="22.5" hidden="1" customHeight="1" x14ac:dyDescent="0.25">
      <c r="A3137" s="83" t="str">
        <f t="shared" ca="1" si="707"/>
        <v>3029.</v>
      </c>
      <c r="B3137" s="26">
        <v>5355</v>
      </c>
      <c r="C3137" s="42" t="s">
        <v>2462</v>
      </c>
      <c r="D3137" s="26">
        <v>1975</v>
      </c>
      <c r="E3137" s="135" t="s">
        <v>2957</v>
      </c>
      <c r="F3137" s="83" t="s">
        <v>2958</v>
      </c>
      <c r="G3137" s="26">
        <v>5</v>
      </c>
      <c r="H3137" s="26">
        <v>5</v>
      </c>
      <c r="I3137" s="205">
        <v>4857.6000000000004</v>
      </c>
      <c r="J3137" s="205">
        <v>4772.1000000000004</v>
      </c>
      <c r="K3137" s="205">
        <v>4470.1000000000004</v>
      </c>
      <c r="L3137" s="219">
        <v>258</v>
      </c>
      <c r="M3137" s="214">
        <f t="shared" si="709"/>
        <v>2000600</v>
      </c>
      <c r="N3137" s="205"/>
      <c r="O3137" s="211"/>
      <c r="P3137" s="205"/>
      <c r="Q3137" s="205">
        <f t="shared" si="710"/>
        <v>2000600</v>
      </c>
      <c r="R3137" s="205">
        <v>2000600</v>
      </c>
      <c r="S3137" s="219"/>
      <c r="T3137" s="205"/>
      <c r="U3137" s="205"/>
      <c r="V3137" s="205"/>
      <c r="W3137" s="205"/>
      <c r="X3137" s="205"/>
      <c r="Y3137" s="205"/>
      <c r="Z3137" s="205"/>
      <c r="AA3137" s="205"/>
      <c r="AB3137" s="205"/>
      <c r="AC3137" s="205"/>
      <c r="AD3137" s="205"/>
      <c r="AE3137" s="205"/>
      <c r="AF3137" s="205"/>
      <c r="AG3137" s="221">
        <v>2025</v>
      </c>
      <c r="AH3137" s="158"/>
      <c r="AI3137" s="175"/>
      <c r="AJ3137" s="153"/>
      <c r="AK3137" s="15">
        <f t="shared" ca="1" si="708"/>
        <v>3029</v>
      </c>
      <c r="AL3137" s="15" t="s">
        <v>155</v>
      </c>
      <c r="AM3137" s="15" t="str">
        <f t="shared" ca="1" si="706"/>
        <v>3029.</v>
      </c>
      <c r="AN3137" s="222"/>
      <c r="AO3137" s="15"/>
      <c r="AP3137" s="16"/>
    </row>
    <row r="3138" spans="1:42" ht="22.5" hidden="1" customHeight="1" x14ac:dyDescent="0.25">
      <c r="A3138" s="83" t="str">
        <f t="shared" ca="1" si="707"/>
        <v>3030.</v>
      </c>
      <c r="B3138" s="26">
        <v>4299</v>
      </c>
      <c r="C3138" s="313" t="s">
        <v>2463</v>
      </c>
      <c r="D3138" s="26">
        <v>1976</v>
      </c>
      <c r="E3138" s="135" t="s">
        <v>2957</v>
      </c>
      <c r="F3138" s="83" t="s">
        <v>2958</v>
      </c>
      <c r="G3138" s="26">
        <v>9</v>
      </c>
      <c r="H3138" s="26">
        <v>6</v>
      </c>
      <c r="I3138" s="214">
        <v>12225.4</v>
      </c>
      <c r="J3138" s="214">
        <v>11995.7</v>
      </c>
      <c r="K3138" s="214">
        <v>11478.4</v>
      </c>
      <c r="L3138" s="263">
        <v>591</v>
      </c>
      <c r="M3138" s="214">
        <f t="shared" si="709"/>
        <v>12094808.889999999</v>
      </c>
      <c r="N3138" s="205"/>
      <c r="O3138" s="211"/>
      <c r="P3138" s="205"/>
      <c r="Q3138" s="205">
        <f t="shared" si="710"/>
        <v>12094808.889999999</v>
      </c>
      <c r="R3138" s="205"/>
      <c r="S3138" s="219"/>
      <c r="T3138" s="205"/>
      <c r="U3138" s="205">
        <v>3409.87</v>
      </c>
      <c r="V3138" s="205">
        <f>U3138*3547</f>
        <v>12094808.889999999</v>
      </c>
      <c r="W3138" s="205"/>
      <c r="X3138" s="205"/>
      <c r="Y3138" s="205"/>
      <c r="Z3138" s="205"/>
      <c r="AA3138" s="205"/>
      <c r="AB3138" s="205"/>
      <c r="AC3138" s="205"/>
      <c r="AD3138" s="205"/>
      <c r="AE3138" s="205"/>
      <c r="AF3138" s="205"/>
      <c r="AG3138" s="221">
        <v>2025</v>
      </c>
      <c r="AH3138" s="158"/>
      <c r="AI3138" s="175"/>
      <c r="AJ3138" s="218"/>
      <c r="AK3138" s="15">
        <f t="shared" ca="1" si="708"/>
        <v>3030</v>
      </c>
      <c r="AL3138" s="15" t="s">
        <v>155</v>
      </c>
      <c r="AM3138" s="15" t="str">
        <f t="shared" ca="1" si="706"/>
        <v>3030.</v>
      </c>
      <c r="AN3138" s="222"/>
      <c r="AO3138" s="15"/>
      <c r="AP3138" s="16"/>
    </row>
    <row r="3139" spans="1:42" ht="22.5" hidden="1" customHeight="1" x14ac:dyDescent="0.25">
      <c r="A3139" s="83" t="str">
        <f t="shared" ca="1" si="707"/>
        <v>3031.</v>
      </c>
      <c r="B3139" s="26">
        <v>5073</v>
      </c>
      <c r="C3139" s="242" t="s">
        <v>2464</v>
      </c>
      <c r="D3139" s="26">
        <v>1976</v>
      </c>
      <c r="E3139" s="135" t="s">
        <v>2957</v>
      </c>
      <c r="F3139" s="83" t="s">
        <v>2958</v>
      </c>
      <c r="G3139" s="26">
        <v>5</v>
      </c>
      <c r="H3139" s="26">
        <v>4</v>
      </c>
      <c r="I3139" s="205">
        <v>3798.3</v>
      </c>
      <c r="J3139" s="205">
        <v>3367.2</v>
      </c>
      <c r="K3139" s="205">
        <v>3367.2</v>
      </c>
      <c r="L3139" s="219">
        <v>192</v>
      </c>
      <c r="M3139" s="205">
        <f t="shared" si="709"/>
        <v>2645902</v>
      </c>
      <c r="N3139" s="205"/>
      <c r="O3139" s="211"/>
      <c r="P3139" s="205"/>
      <c r="Q3139" s="205">
        <f t="shared" si="710"/>
        <v>2645902</v>
      </c>
      <c r="R3139" s="205"/>
      <c r="S3139" s="219"/>
      <c r="T3139" s="205"/>
      <c r="U3139" s="205"/>
      <c r="V3139" s="205"/>
      <c r="W3139" s="205"/>
      <c r="X3139" s="205"/>
      <c r="Y3139" s="205">
        <v>1862</v>
      </c>
      <c r="Z3139" s="205">
        <f>Y3139*1421</f>
        <v>2645902</v>
      </c>
      <c r="AA3139" s="205"/>
      <c r="AB3139" s="205"/>
      <c r="AC3139" s="205"/>
      <c r="AD3139" s="205"/>
      <c r="AE3139" s="205"/>
      <c r="AF3139" s="205"/>
      <c r="AG3139" s="221">
        <v>2025</v>
      </c>
      <c r="AH3139" s="158"/>
      <c r="AI3139" s="175"/>
      <c r="AJ3139" s="153"/>
      <c r="AK3139" s="15">
        <f t="shared" ca="1" si="708"/>
        <v>3031</v>
      </c>
      <c r="AL3139" s="15" t="s">
        <v>155</v>
      </c>
      <c r="AM3139" s="15" t="str">
        <f t="shared" ref="AM3139:AM3202" ca="1" si="711">CONCATENATE(AK3139,AL3139)</f>
        <v>3031.</v>
      </c>
      <c r="AN3139" s="222"/>
      <c r="AO3139" s="15"/>
      <c r="AP3139" s="16"/>
    </row>
    <row r="3140" spans="1:42" ht="22.5" hidden="1" customHeight="1" x14ac:dyDescent="0.25">
      <c r="A3140" s="83" t="str">
        <f t="shared" ca="1" si="707"/>
        <v>3032.</v>
      </c>
      <c r="B3140" s="26">
        <v>4106</v>
      </c>
      <c r="C3140" s="40" t="s">
        <v>2465</v>
      </c>
      <c r="D3140" s="26">
        <v>2011</v>
      </c>
      <c r="E3140" s="135" t="s">
        <v>2957</v>
      </c>
      <c r="F3140" s="83" t="s">
        <v>2959</v>
      </c>
      <c r="G3140" s="26">
        <v>5</v>
      </c>
      <c r="H3140" s="26">
        <v>6</v>
      </c>
      <c r="I3140" s="205">
        <v>5199.8</v>
      </c>
      <c r="J3140" s="205">
        <v>4757.8</v>
      </c>
      <c r="K3140" s="205">
        <v>4757.8</v>
      </c>
      <c r="L3140" s="219">
        <v>218</v>
      </c>
      <c r="M3140" s="214">
        <f t="shared" si="709"/>
        <v>1762301.19</v>
      </c>
      <c r="N3140" s="205"/>
      <c r="O3140" s="211"/>
      <c r="P3140" s="205"/>
      <c r="Q3140" s="205">
        <f t="shared" si="710"/>
        <v>1762301.19</v>
      </c>
      <c r="R3140" s="205">
        <v>1762301.19</v>
      </c>
      <c r="S3140" s="219"/>
      <c r="T3140" s="205"/>
      <c r="U3140" s="205"/>
      <c r="V3140" s="205"/>
      <c r="W3140" s="205"/>
      <c r="X3140" s="205"/>
      <c r="Y3140" s="205"/>
      <c r="Z3140" s="205"/>
      <c r="AA3140" s="205"/>
      <c r="AB3140" s="205"/>
      <c r="AC3140" s="205"/>
      <c r="AD3140" s="205"/>
      <c r="AE3140" s="205"/>
      <c r="AF3140" s="205"/>
      <c r="AG3140" s="221">
        <v>2025</v>
      </c>
      <c r="AH3140" s="158"/>
      <c r="AI3140" s="175"/>
      <c r="AJ3140" s="152"/>
      <c r="AK3140" s="15">
        <f t="shared" ca="1" si="708"/>
        <v>3032</v>
      </c>
      <c r="AL3140" s="15" t="s">
        <v>155</v>
      </c>
      <c r="AM3140" s="15" t="str">
        <f t="shared" ca="1" si="711"/>
        <v>3032.</v>
      </c>
      <c r="AN3140" s="222"/>
      <c r="AO3140" s="15"/>
      <c r="AP3140" s="16"/>
    </row>
    <row r="3141" spans="1:42" ht="22.5" hidden="1" customHeight="1" x14ac:dyDescent="0.25">
      <c r="A3141" s="83" t="str">
        <f t="shared" ca="1" si="707"/>
        <v>3033.</v>
      </c>
      <c r="B3141" s="26">
        <v>5275</v>
      </c>
      <c r="C3141" s="313" t="s">
        <v>2467</v>
      </c>
      <c r="D3141" s="26">
        <v>1978</v>
      </c>
      <c r="E3141" s="83" t="s">
        <v>2957</v>
      </c>
      <c r="F3141" s="83" t="s">
        <v>2958</v>
      </c>
      <c r="G3141" s="26">
        <v>5</v>
      </c>
      <c r="H3141" s="26">
        <v>4</v>
      </c>
      <c r="I3141" s="235">
        <v>3368.9</v>
      </c>
      <c r="J3141" s="235">
        <v>3133.1</v>
      </c>
      <c r="K3141" s="235">
        <v>2299.1999999999998</v>
      </c>
      <c r="L3141" s="210">
        <v>184</v>
      </c>
      <c r="M3141" s="214">
        <f t="shared" si="709"/>
        <v>1831830</v>
      </c>
      <c r="N3141" s="205"/>
      <c r="O3141" s="211"/>
      <c r="P3141" s="205"/>
      <c r="Q3141" s="205">
        <f t="shared" si="710"/>
        <v>1831830</v>
      </c>
      <c r="R3141" s="205">
        <v>1831830</v>
      </c>
      <c r="S3141" s="221"/>
      <c r="T3141" s="209"/>
      <c r="U3141" s="205"/>
      <c r="V3141" s="205"/>
      <c r="W3141" s="205"/>
      <c r="X3141" s="205"/>
      <c r="Y3141" s="235"/>
      <c r="Z3141" s="235"/>
      <c r="AA3141" s="209"/>
      <c r="AB3141" s="209"/>
      <c r="AC3141" s="209"/>
      <c r="AD3141" s="209"/>
      <c r="AE3141" s="205"/>
      <c r="AF3141" s="205"/>
      <c r="AG3141" s="221">
        <v>2025</v>
      </c>
      <c r="AH3141" s="158"/>
      <c r="AI3141" s="175"/>
      <c r="AJ3141" s="150"/>
      <c r="AK3141" s="15">
        <f t="shared" ca="1" si="708"/>
        <v>3033</v>
      </c>
      <c r="AL3141" s="15" t="s">
        <v>155</v>
      </c>
      <c r="AM3141" s="15" t="str">
        <f t="shared" ca="1" si="711"/>
        <v>3033.</v>
      </c>
      <c r="AN3141" s="222"/>
      <c r="AP3141" s="16"/>
    </row>
    <row r="3142" spans="1:42" ht="22.5" hidden="1" customHeight="1" x14ac:dyDescent="0.25">
      <c r="A3142" s="83" t="str">
        <f t="shared" ref="A3142:A3164" ca="1" si="712">AM3142</f>
        <v>3034.</v>
      </c>
      <c r="B3142" s="26">
        <v>4475</v>
      </c>
      <c r="C3142" s="313" t="s">
        <v>2468</v>
      </c>
      <c r="D3142" s="26">
        <v>1979</v>
      </c>
      <c r="E3142" s="83" t="s">
        <v>2957</v>
      </c>
      <c r="F3142" s="83" t="s">
        <v>2958</v>
      </c>
      <c r="G3142" s="26">
        <v>5</v>
      </c>
      <c r="H3142" s="26">
        <v>4</v>
      </c>
      <c r="I3142" s="235">
        <v>3433.9</v>
      </c>
      <c r="J3142" s="235">
        <v>3108</v>
      </c>
      <c r="K3142" s="235">
        <v>3108</v>
      </c>
      <c r="L3142" s="210">
        <v>198</v>
      </c>
      <c r="M3142" s="214">
        <f t="shared" si="709"/>
        <v>3341274</v>
      </c>
      <c r="N3142" s="205"/>
      <c r="O3142" s="211"/>
      <c r="P3142" s="205"/>
      <c r="Q3142" s="205">
        <f t="shared" si="710"/>
        <v>3341274</v>
      </c>
      <c r="R3142" s="205"/>
      <c r="S3142" s="221"/>
      <c r="T3142" s="209"/>
      <c r="U3142" s="205">
        <v>942</v>
      </c>
      <c r="V3142" s="205">
        <f>U3142*3547</f>
        <v>3341274</v>
      </c>
      <c r="W3142" s="209"/>
      <c r="X3142" s="209"/>
      <c r="Y3142" s="235"/>
      <c r="Z3142" s="235"/>
      <c r="AA3142" s="209"/>
      <c r="AB3142" s="209"/>
      <c r="AC3142" s="209"/>
      <c r="AD3142" s="209"/>
      <c r="AE3142" s="205"/>
      <c r="AF3142" s="209"/>
      <c r="AG3142" s="221">
        <v>2025</v>
      </c>
      <c r="AH3142" s="158"/>
      <c r="AI3142" s="175"/>
      <c r="AJ3142" s="218"/>
      <c r="AK3142" s="15">
        <f t="shared" ca="1" si="708"/>
        <v>3034</v>
      </c>
      <c r="AL3142" s="15" t="s">
        <v>155</v>
      </c>
      <c r="AM3142" s="15" t="str">
        <f t="shared" ca="1" si="711"/>
        <v>3034.</v>
      </c>
      <c r="AN3142" s="222"/>
      <c r="AP3142" s="16"/>
    </row>
    <row r="3143" spans="1:42" ht="22.5" hidden="1" customHeight="1" x14ac:dyDescent="0.25">
      <c r="A3143" s="83" t="str">
        <f t="shared" ca="1" si="712"/>
        <v>3035.</v>
      </c>
      <c r="B3143" s="26">
        <v>4554</v>
      </c>
      <c r="C3143" s="242" t="s">
        <v>2469</v>
      </c>
      <c r="D3143" s="26">
        <v>1979</v>
      </c>
      <c r="E3143" s="135" t="s">
        <v>2957</v>
      </c>
      <c r="F3143" s="83" t="s">
        <v>2959</v>
      </c>
      <c r="G3143" s="26">
        <v>5</v>
      </c>
      <c r="H3143" s="26">
        <v>5</v>
      </c>
      <c r="I3143" s="205">
        <v>4226.3999999999996</v>
      </c>
      <c r="J3143" s="205">
        <v>3929.6</v>
      </c>
      <c r="K3143" s="205">
        <v>3929.6</v>
      </c>
      <c r="L3143" s="219">
        <v>130</v>
      </c>
      <c r="M3143" s="214">
        <f t="shared" si="709"/>
        <v>1099917</v>
      </c>
      <c r="N3143" s="205"/>
      <c r="O3143" s="211"/>
      <c r="P3143" s="205"/>
      <c r="Q3143" s="205">
        <f t="shared" si="710"/>
        <v>1099917</v>
      </c>
      <c r="R3143" s="205">
        <v>1099917</v>
      </c>
      <c r="S3143" s="219"/>
      <c r="T3143" s="205"/>
      <c r="U3143" s="205"/>
      <c r="V3143" s="205"/>
      <c r="W3143" s="205"/>
      <c r="X3143" s="205"/>
      <c r="Y3143" s="205"/>
      <c r="Z3143" s="205"/>
      <c r="AA3143" s="205"/>
      <c r="AB3143" s="205"/>
      <c r="AC3143" s="205"/>
      <c r="AD3143" s="205"/>
      <c r="AE3143" s="205"/>
      <c r="AF3143" s="205"/>
      <c r="AG3143" s="221">
        <v>2025</v>
      </c>
      <c r="AH3143" s="158"/>
      <c r="AI3143" s="175"/>
      <c r="AJ3143" s="153"/>
      <c r="AK3143" s="15">
        <f t="shared" ca="1" si="708"/>
        <v>3035</v>
      </c>
      <c r="AL3143" s="15" t="s">
        <v>155</v>
      </c>
      <c r="AM3143" s="15" t="str">
        <f t="shared" ca="1" si="711"/>
        <v>3035.</v>
      </c>
      <c r="AN3143" s="222"/>
      <c r="AO3143" s="15"/>
      <c r="AP3143" s="16"/>
    </row>
    <row r="3144" spans="1:42" ht="22.5" hidden="1" customHeight="1" x14ac:dyDescent="0.25">
      <c r="A3144" s="83" t="str">
        <f t="shared" ca="1" si="712"/>
        <v>3036.</v>
      </c>
      <c r="B3144" s="26">
        <v>5352</v>
      </c>
      <c r="C3144" s="47" t="s">
        <v>2470</v>
      </c>
      <c r="D3144" s="26">
        <v>1979</v>
      </c>
      <c r="E3144" s="135" t="s">
        <v>2957</v>
      </c>
      <c r="F3144" s="83" t="s">
        <v>2959</v>
      </c>
      <c r="G3144" s="26">
        <v>7</v>
      </c>
      <c r="H3144" s="26">
        <v>2</v>
      </c>
      <c r="I3144" s="205">
        <v>3206.1</v>
      </c>
      <c r="J3144" s="205">
        <v>3485.9</v>
      </c>
      <c r="K3144" s="205">
        <v>3154.8</v>
      </c>
      <c r="L3144" s="219">
        <v>102</v>
      </c>
      <c r="M3144" s="214">
        <f t="shared" si="709"/>
        <v>2940463</v>
      </c>
      <c r="N3144" s="205"/>
      <c r="O3144" s="211"/>
      <c r="P3144" s="205"/>
      <c r="Q3144" s="205">
        <f t="shared" si="710"/>
        <v>2940463</v>
      </c>
      <c r="R3144" s="205"/>
      <c r="S3144" s="219"/>
      <c r="T3144" s="205"/>
      <c r="U3144" s="205">
        <v>829</v>
      </c>
      <c r="V3144" s="205">
        <f>U3144*3547</f>
        <v>2940463</v>
      </c>
      <c r="W3144" s="205"/>
      <c r="X3144" s="205"/>
      <c r="Y3144" s="205"/>
      <c r="Z3144" s="205"/>
      <c r="AA3144" s="205"/>
      <c r="AB3144" s="205"/>
      <c r="AC3144" s="209"/>
      <c r="AD3144" s="209"/>
      <c r="AE3144" s="205"/>
      <c r="AF3144" s="205"/>
      <c r="AG3144" s="221">
        <v>2025</v>
      </c>
      <c r="AH3144" s="165"/>
      <c r="AI3144" s="175"/>
      <c r="AJ3144" s="218"/>
      <c r="AK3144" s="15">
        <f t="shared" ca="1" si="708"/>
        <v>3036</v>
      </c>
      <c r="AL3144" s="15" t="s">
        <v>155</v>
      </c>
      <c r="AM3144" s="15" t="str">
        <f t="shared" ca="1" si="711"/>
        <v>3036.</v>
      </c>
      <c r="AN3144" s="222"/>
      <c r="AO3144" s="15"/>
      <c r="AP3144" s="16"/>
    </row>
    <row r="3145" spans="1:42" ht="22.5" hidden="1" customHeight="1" x14ac:dyDescent="0.25">
      <c r="A3145" s="83" t="str">
        <f t="shared" ca="1" si="712"/>
        <v>3037.</v>
      </c>
      <c r="B3145" s="26">
        <v>4881</v>
      </c>
      <c r="C3145" s="242" t="s">
        <v>2471</v>
      </c>
      <c r="D3145" s="26">
        <v>1980</v>
      </c>
      <c r="E3145" s="135" t="s">
        <v>2957</v>
      </c>
      <c r="F3145" s="83" t="s">
        <v>2959</v>
      </c>
      <c r="G3145" s="26">
        <v>5</v>
      </c>
      <c r="H3145" s="26">
        <v>6</v>
      </c>
      <c r="I3145" s="205">
        <v>4495.2</v>
      </c>
      <c r="J3145" s="205">
        <v>4148.3999999999996</v>
      </c>
      <c r="K3145" s="205">
        <v>2443.6</v>
      </c>
      <c r="L3145" s="219">
        <v>175</v>
      </c>
      <c r="M3145" s="214">
        <f t="shared" si="709"/>
        <v>1668638.79</v>
      </c>
      <c r="N3145" s="205"/>
      <c r="O3145" s="211"/>
      <c r="P3145" s="205"/>
      <c r="Q3145" s="205">
        <f t="shared" si="710"/>
        <v>1668638.79</v>
      </c>
      <c r="R3145" s="205">
        <v>1668638.79</v>
      </c>
      <c r="S3145" s="219"/>
      <c r="T3145" s="205"/>
      <c r="U3145" s="205"/>
      <c r="V3145" s="205"/>
      <c r="W3145" s="205"/>
      <c r="X3145" s="205"/>
      <c r="Y3145" s="205"/>
      <c r="Z3145" s="205"/>
      <c r="AA3145" s="205"/>
      <c r="AB3145" s="205"/>
      <c r="AC3145" s="205"/>
      <c r="AD3145" s="205"/>
      <c r="AE3145" s="205"/>
      <c r="AF3145" s="205"/>
      <c r="AG3145" s="221">
        <v>2025</v>
      </c>
      <c r="AH3145" s="159"/>
      <c r="AI3145" s="175"/>
      <c r="AJ3145" s="153"/>
      <c r="AK3145" s="15">
        <f t="shared" ca="1" si="708"/>
        <v>3037</v>
      </c>
      <c r="AL3145" s="15" t="s">
        <v>155</v>
      </c>
      <c r="AM3145" s="15" t="str">
        <f t="shared" ca="1" si="711"/>
        <v>3037.</v>
      </c>
      <c r="AN3145" s="222"/>
      <c r="AO3145" s="15"/>
      <c r="AP3145" s="16"/>
    </row>
    <row r="3146" spans="1:42" ht="22.5" hidden="1" customHeight="1" x14ac:dyDescent="0.25">
      <c r="A3146" s="83" t="str">
        <f t="shared" ca="1" si="712"/>
        <v>3038.</v>
      </c>
      <c r="B3146" s="26">
        <v>5453</v>
      </c>
      <c r="C3146" s="242" t="s">
        <v>2472</v>
      </c>
      <c r="D3146" s="26">
        <v>1980</v>
      </c>
      <c r="E3146" s="135" t="s">
        <v>2957</v>
      </c>
      <c r="F3146" s="83" t="s">
        <v>2959</v>
      </c>
      <c r="G3146" s="26">
        <v>9</v>
      </c>
      <c r="H3146" s="26">
        <v>8</v>
      </c>
      <c r="I3146" s="205">
        <v>14794.5</v>
      </c>
      <c r="J3146" s="205">
        <v>14307.2</v>
      </c>
      <c r="K3146" s="205">
        <v>14234.3</v>
      </c>
      <c r="L3146" s="219">
        <v>710</v>
      </c>
      <c r="M3146" s="214">
        <f t="shared" si="709"/>
        <v>3182673</v>
      </c>
      <c r="N3146" s="205"/>
      <c r="O3146" s="211"/>
      <c r="P3146" s="205"/>
      <c r="Q3146" s="205">
        <f t="shared" si="710"/>
        <v>3182673</v>
      </c>
      <c r="R3146" s="205">
        <v>3182673</v>
      </c>
      <c r="S3146" s="219"/>
      <c r="T3146" s="205"/>
      <c r="U3146" s="205"/>
      <c r="V3146" s="205"/>
      <c r="W3146" s="205"/>
      <c r="X3146" s="205"/>
      <c r="Y3146" s="205"/>
      <c r="Z3146" s="205"/>
      <c r="AA3146" s="205"/>
      <c r="AB3146" s="205"/>
      <c r="AC3146" s="205"/>
      <c r="AD3146" s="205"/>
      <c r="AE3146" s="205"/>
      <c r="AF3146" s="205"/>
      <c r="AG3146" s="221">
        <v>2025</v>
      </c>
      <c r="AH3146" s="158"/>
      <c r="AI3146" s="175"/>
      <c r="AJ3146" s="153"/>
      <c r="AK3146" s="15">
        <f t="shared" ca="1" si="708"/>
        <v>3038</v>
      </c>
      <c r="AL3146" s="15" t="s">
        <v>155</v>
      </c>
      <c r="AM3146" s="15" t="str">
        <f t="shared" ca="1" si="711"/>
        <v>3038.</v>
      </c>
      <c r="AN3146" s="222"/>
      <c r="AO3146" s="15"/>
      <c r="AP3146" s="16"/>
    </row>
    <row r="3147" spans="1:42" ht="22.5" hidden="1" customHeight="1" x14ac:dyDescent="0.25">
      <c r="A3147" s="83" t="str">
        <f t="shared" ca="1" si="712"/>
        <v>3039.</v>
      </c>
      <c r="B3147" s="144">
        <v>5026</v>
      </c>
      <c r="C3147" s="47" t="s">
        <v>2474</v>
      </c>
      <c r="D3147" s="26">
        <v>1981</v>
      </c>
      <c r="E3147" s="135" t="s">
        <v>2957</v>
      </c>
      <c r="F3147" s="83" t="s">
        <v>2959</v>
      </c>
      <c r="G3147" s="26">
        <v>5</v>
      </c>
      <c r="H3147" s="26">
        <v>4</v>
      </c>
      <c r="I3147" s="214">
        <v>1659</v>
      </c>
      <c r="J3147" s="214">
        <v>1659</v>
      </c>
      <c r="K3147" s="214">
        <v>898.3</v>
      </c>
      <c r="L3147" s="263">
        <v>68</v>
      </c>
      <c r="M3147" s="214">
        <f t="shared" si="709"/>
        <v>615830.28</v>
      </c>
      <c r="N3147" s="205"/>
      <c r="O3147" s="211"/>
      <c r="P3147" s="205"/>
      <c r="Q3147" s="205">
        <f t="shared" si="710"/>
        <v>615830.28</v>
      </c>
      <c r="R3147" s="205">
        <v>615830.28</v>
      </c>
      <c r="S3147" s="219"/>
      <c r="T3147" s="205"/>
      <c r="U3147" s="205"/>
      <c r="V3147" s="205"/>
      <c r="W3147" s="205"/>
      <c r="X3147" s="205"/>
      <c r="Y3147" s="205"/>
      <c r="Z3147" s="205"/>
      <c r="AA3147" s="205"/>
      <c r="AB3147" s="205"/>
      <c r="AC3147" s="205"/>
      <c r="AD3147" s="205"/>
      <c r="AE3147" s="205"/>
      <c r="AF3147" s="205"/>
      <c r="AG3147" s="221">
        <v>2025</v>
      </c>
      <c r="AH3147" s="158"/>
      <c r="AI3147" s="175"/>
      <c r="AJ3147" s="152"/>
      <c r="AK3147" s="15">
        <f t="shared" ca="1" si="708"/>
        <v>3039</v>
      </c>
      <c r="AL3147" s="15" t="s">
        <v>155</v>
      </c>
      <c r="AM3147" s="15" t="str">
        <f t="shared" ca="1" si="711"/>
        <v>3039.</v>
      </c>
      <c r="AN3147" s="222"/>
      <c r="AO3147" s="15"/>
      <c r="AP3147" s="16"/>
    </row>
    <row r="3148" spans="1:42" ht="23.25" hidden="1" customHeight="1" x14ac:dyDescent="0.25">
      <c r="A3148" s="83" t="str">
        <f t="shared" ca="1" si="712"/>
        <v>3040.</v>
      </c>
      <c r="B3148" s="26">
        <v>4235</v>
      </c>
      <c r="C3148" s="47" t="s">
        <v>2475</v>
      </c>
      <c r="D3148" s="26">
        <v>1982</v>
      </c>
      <c r="E3148" s="83" t="s">
        <v>2957</v>
      </c>
      <c r="F3148" s="83" t="s">
        <v>2958</v>
      </c>
      <c r="G3148" s="26">
        <v>9</v>
      </c>
      <c r="H3148" s="26">
        <v>8</v>
      </c>
      <c r="I3148" s="204">
        <v>15614</v>
      </c>
      <c r="J3148" s="204">
        <v>9208</v>
      </c>
      <c r="K3148" s="204">
        <v>9208</v>
      </c>
      <c r="L3148" s="223">
        <v>698</v>
      </c>
      <c r="M3148" s="214">
        <f t="shared" si="709"/>
        <v>24849280</v>
      </c>
      <c r="N3148" s="205"/>
      <c r="O3148" s="211"/>
      <c r="P3148" s="205"/>
      <c r="Q3148" s="205">
        <f t="shared" si="710"/>
        <v>24849280</v>
      </c>
      <c r="R3148" s="205"/>
      <c r="S3148" s="219">
        <v>8</v>
      </c>
      <c r="T3148" s="205">
        <f>S3148*3106160</f>
        <v>24849280</v>
      </c>
      <c r="U3148" s="205"/>
      <c r="V3148" s="205"/>
      <c r="W3148" s="205"/>
      <c r="X3148" s="205"/>
      <c r="Y3148" s="205"/>
      <c r="Z3148" s="205"/>
      <c r="AA3148" s="205"/>
      <c r="AB3148" s="205"/>
      <c r="AC3148" s="209"/>
      <c r="AD3148" s="209"/>
      <c r="AE3148" s="205"/>
      <c r="AF3148" s="205"/>
      <c r="AG3148" s="221">
        <v>2025</v>
      </c>
      <c r="AH3148" s="264"/>
      <c r="AI3148" s="175"/>
      <c r="AJ3148" s="152"/>
      <c r="AK3148" s="15">
        <f t="shared" ca="1" si="708"/>
        <v>3040</v>
      </c>
      <c r="AL3148" s="15" t="s">
        <v>155</v>
      </c>
      <c r="AM3148" s="15" t="str">
        <f t="shared" ca="1" si="711"/>
        <v>3040.</v>
      </c>
      <c r="AN3148" s="222"/>
      <c r="AP3148" s="16"/>
    </row>
    <row r="3149" spans="1:42" ht="22.5" hidden="1" customHeight="1" x14ac:dyDescent="0.25">
      <c r="A3149" s="83" t="str">
        <f t="shared" ca="1" si="712"/>
        <v>3041.</v>
      </c>
      <c r="B3149" s="26">
        <v>5378</v>
      </c>
      <c r="C3149" s="42" t="s">
        <v>2476</v>
      </c>
      <c r="D3149" s="26">
        <v>1983</v>
      </c>
      <c r="E3149" s="135" t="s">
        <v>2957</v>
      </c>
      <c r="F3149" s="83" t="s">
        <v>2959</v>
      </c>
      <c r="G3149" s="26">
        <v>4</v>
      </c>
      <c r="H3149" s="26">
        <v>3</v>
      </c>
      <c r="I3149" s="205">
        <v>4534.5</v>
      </c>
      <c r="J3149" s="205">
        <v>4087.6</v>
      </c>
      <c r="K3149" s="205">
        <v>4087.6</v>
      </c>
      <c r="L3149" s="219">
        <v>117</v>
      </c>
      <c r="M3149" s="214">
        <f t="shared" si="709"/>
        <v>6288450</v>
      </c>
      <c r="N3149" s="205"/>
      <c r="O3149" s="211"/>
      <c r="P3149" s="205"/>
      <c r="Q3149" s="205">
        <f t="shared" si="710"/>
        <v>6288450</v>
      </c>
      <c r="R3149" s="205">
        <v>5888450</v>
      </c>
      <c r="S3149" s="219"/>
      <c r="T3149" s="205"/>
      <c r="U3149" s="205"/>
      <c r="V3149" s="205"/>
      <c r="W3149" s="205"/>
      <c r="X3149" s="205"/>
      <c r="Y3149" s="205"/>
      <c r="Z3149" s="205"/>
      <c r="AA3149" s="205"/>
      <c r="AB3149" s="205"/>
      <c r="AC3149" s="205"/>
      <c r="AD3149" s="205"/>
      <c r="AE3149" s="205">
        <v>400000</v>
      </c>
      <c r="AF3149" s="205"/>
      <c r="AG3149" s="221">
        <v>2025</v>
      </c>
      <c r="AH3149" s="158"/>
      <c r="AI3149" s="175"/>
      <c r="AJ3149" s="153"/>
      <c r="AK3149" s="15">
        <f t="shared" ca="1" si="708"/>
        <v>3041</v>
      </c>
      <c r="AL3149" s="15" t="s">
        <v>155</v>
      </c>
      <c r="AM3149" s="15" t="str">
        <f t="shared" ca="1" si="711"/>
        <v>3041.</v>
      </c>
      <c r="AN3149" s="222"/>
      <c r="AO3149" s="15"/>
      <c r="AP3149" s="16"/>
    </row>
    <row r="3150" spans="1:42" ht="22.5" hidden="1" customHeight="1" x14ac:dyDescent="0.25">
      <c r="A3150" s="83" t="str">
        <f t="shared" ca="1" si="712"/>
        <v>3042.</v>
      </c>
      <c r="B3150" s="26">
        <v>4580</v>
      </c>
      <c r="C3150" s="313" t="s">
        <v>2477</v>
      </c>
      <c r="D3150" s="26">
        <v>1984</v>
      </c>
      <c r="E3150" s="135" t="s">
        <v>2957</v>
      </c>
      <c r="F3150" s="83" t="s">
        <v>2958</v>
      </c>
      <c r="G3150" s="26">
        <v>5</v>
      </c>
      <c r="H3150" s="26">
        <v>3</v>
      </c>
      <c r="I3150" s="214">
        <v>2978.4</v>
      </c>
      <c r="J3150" s="205">
        <v>1749.1</v>
      </c>
      <c r="K3150" s="214">
        <v>1749.1</v>
      </c>
      <c r="L3150" s="263">
        <v>131</v>
      </c>
      <c r="M3150" s="214">
        <f t="shared" si="709"/>
        <v>3050420</v>
      </c>
      <c r="N3150" s="205"/>
      <c r="O3150" s="211"/>
      <c r="P3150" s="205"/>
      <c r="Q3150" s="205">
        <f t="shared" si="710"/>
        <v>3050420</v>
      </c>
      <c r="R3150" s="205"/>
      <c r="S3150" s="219"/>
      <c r="T3150" s="205"/>
      <c r="U3150" s="205">
        <v>860</v>
      </c>
      <c r="V3150" s="205">
        <f>U3150*3547</f>
        <v>3050420</v>
      </c>
      <c r="W3150" s="205"/>
      <c r="X3150" s="205"/>
      <c r="Y3150" s="205"/>
      <c r="Z3150" s="205"/>
      <c r="AA3150" s="205"/>
      <c r="AB3150" s="205"/>
      <c r="AC3150" s="205"/>
      <c r="AD3150" s="205"/>
      <c r="AE3150" s="205"/>
      <c r="AF3150" s="205"/>
      <c r="AG3150" s="221">
        <v>2025</v>
      </c>
      <c r="AH3150" s="158"/>
      <c r="AI3150" s="175"/>
      <c r="AJ3150" s="218"/>
      <c r="AK3150" s="15">
        <f t="shared" ca="1" si="708"/>
        <v>3042</v>
      </c>
      <c r="AL3150" s="15" t="s">
        <v>155</v>
      </c>
      <c r="AM3150" s="15" t="str">
        <f t="shared" ca="1" si="711"/>
        <v>3042.</v>
      </c>
      <c r="AN3150" s="222"/>
      <c r="AO3150" s="15"/>
      <c r="AP3150" s="16"/>
    </row>
    <row r="3151" spans="1:42" ht="22.5" hidden="1" customHeight="1" x14ac:dyDescent="0.25">
      <c r="A3151" s="83" t="str">
        <f t="shared" ca="1" si="712"/>
        <v>3043.</v>
      </c>
      <c r="B3151" s="26">
        <v>5001</v>
      </c>
      <c r="C3151" s="313" t="s">
        <v>2478</v>
      </c>
      <c r="D3151" s="26">
        <v>1987</v>
      </c>
      <c r="E3151" s="135" t="s">
        <v>2957</v>
      </c>
      <c r="F3151" s="83" t="s">
        <v>2959</v>
      </c>
      <c r="G3151" s="26">
        <v>9</v>
      </c>
      <c r="H3151" s="26">
        <v>1</v>
      </c>
      <c r="I3151" s="214">
        <v>1873.8</v>
      </c>
      <c r="J3151" s="214">
        <v>1873.8</v>
      </c>
      <c r="K3151" s="214">
        <v>1873.8</v>
      </c>
      <c r="L3151" s="263">
        <v>89</v>
      </c>
      <c r="M3151" s="214">
        <f t="shared" si="709"/>
        <v>2716809</v>
      </c>
      <c r="N3151" s="205"/>
      <c r="O3151" s="211"/>
      <c r="P3151" s="205"/>
      <c r="Q3151" s="205">
        <f t="shared" si="710"/>
        <v>2716809</v>
      </c>
      <c r="R3151" s="205">
        <v>2716809</v>
      </c>
      <c r="S3151" s="219"/>
      <c r="T3151" s="205"/>
      <c r="U3151" s="205"/>
      <c r="V3151" s="205"/>
      <c r="W3151" s="205"/>
      <c r="X3151" s="205"/>
      <c r="Y3151" s="205"/>
      <c r="Z3151" s="205"/>
      <c r="AA3151" s="205"/>
      <c r="AB3151" s="205"/>
      <c r="AC3151" s="205"/>
      <c r="AD3151" s="205"/>
      <c r="AE3151" s="205"/>
      <c r="AF3151" s="205"/>
      <c r="AG3151" s="221">
        <v>2025</v>
      </c>
      <c r="AH3151" s="165"/>
      <c r="AI3151" s="175"/>
      <c r="AJ3151" s="152"/>
      <c r="AK3151" s="15">
        <f t="shared" ca="1" si="708"/>
        <v>3043</v>
      </c>
      <c r="AL3151" s="15" t="s">
        <v>155</v>
      </c>
      <c r="AM3151" s="15" t="str">
        <f t="shared" ca="1" si="711"/>
        <v>3043.</v>
      </c>
      <c r="AN3151" s="222"/>
      <c r="AO3151" s="15"/>
      <c r="AP3151" s="16"/>
    </row>
    <row r="3152" spans="1:42" ht="23.25" hidden="1" customHeight="1" x14ac:dyDescent="0.25">
      <c r="A3152" s="83" t="str">
        <f t="shared" ca="1" si="712"/>
        <v>3044.</v>
      </c>
      <c r="B3152" s="26">
        <v>5147</v>
      </c>
      <c r="C3152" s="47" t="s">
        <v>2479</v>
      </c>
      <c r="D3152" s="26">
        <v>1987</v>
      </c>
      <c r="E3152" s="135" t="s">
        <v>2957</v>
      </c>
      <c r="F3152" s="83" t="s">
        <v>2958</v>
      </c>
      <c r="G3152" s="26">
        <v>9</v>
      </c>
      <c r="H3152" s="26">
        <v>6</v>
      </c>
      <c r="I3152" s="205">
        <v>11650.4</v>
      </c>
      <c r="J3152" s="205">
        <v>11650.4</v>
      </c>
      <c r="K3152" s="205">
        <v>11577.7</v>
      </c>
      <c r="L3152" s="219">
        <v>558</v>
      </c>
      <c r="M3152" s="214">
        <f t="shared" si="709"/>
        <v>11454043.34</v>
      </c>
      <c r="N3152" s="205"/>
      <c r="O3152" s="211"/>
      <c r="P3152" s="205"/>
      <c r="Q3152" s="205">
        <f t="shared" si="710"/>
        <v>11454043.34</v>
      </c>
      <c r="R3152" s="205"/>
      <c r="S3152" s="219"/>
      <c r="T3152" s="205"/>
      <c r="U3152" s="205">
        <v>3229.22</v>
      </c>
      <c r="V3152" s="205">
        <f>U3152*3547</f>
        <v>11454043.34</v>
      </c>
      <c r="W3152" s="205"/>
      <c r="X3152" s="205"/>
      <c r="Y3152" s="205"/>
      <c r="Z3152" s="205"/>
      <c r="AA3152" s="205"/>
      <c r="AB3152" s="205"/>
      <c r="AC3152" s="209"/>
      <c r="AD3152" s="209"/>
      <c r="AE3152" s="205"/>
      <c r="AF3152" s="205"/>
      <c r="AG3152" s="221">
        <v>2025</v>
      </c>
      <c r="AH3152" s="158"/>
      <c r="AI3152" s="175"/>
      <c r="AJ3152" s="218"/>
      <c r="AK3152" s="15">
        <f t="shared" ca="1" si="708"/>
        <v>3044</v>
      </c>
      <c r="AL3152" s="15" t="s">
        <v>155</v>
      </c>
      <c r="AM3152" s="15" t="str">
        <f t="shared" ca="1" si="711"/>
        <v>3044.</v>
      </c>
      <c r="AN3152" s="222"/>
      <c r="AP3152" s="16"/>
    </row>
    <row r="3153" spans="1:42" ht="23.25" hidden="1" customHeight="1" x14ac:dyDescent="0.25">
      <c r="A3153" s="83" t="str">
        <f t="shared" ca="1" si="712"/>
        <v>3045.</v>
      </c>
      <c r="B3153" s="26">
        <v>4680</v>
      </c>
      <c r="C3153" s="47" t="s">
        <v>2480</v>
      </c>
      <c r="D3153" s="26">
        <v>1988</v>
      </c>
      <c r="E3153" s="135" t="s">
        <v>2957</v>
      </c>
      <c r="F3153" s="83" t="s">
        <v>2958</v>
      </c>
      <c r="G3153" s="26">
        <v>9</v>
      </c>
      <c r="H3153" s="26">
        <v>4</v>
      </c>
      <c r="I3153" s="205">
        <v>12110</v>
      </c>
      <c r="J3153" s="205">
        <v>7775.9</v>
      </c>
      <c r="K3153" s="205">
        <v>4668.22</v>
      </c>
      <c r="L3153" s="219">
        <v>347</v>
      </c>
      <c r="M3153" s="214">
        <f t="shared" si="709"/>
        <v>7692946.4200000009</v>
      </c>
      <c r="N3153" s="205"/>
      <c r="O3153" s="211"/>
      <c r="P3153" s="205"/>
      <c r="Q3153" s="205">
        <f t="shared" si="710"/>
        <v>7692946.4200000009</v>
      </c>
      <c r="R3153" s="205"/>
      <c r="S3153" s="219"/>
      <c r="T3153" s="205"/>
      <c r="U3153" s="205">
        <v>2168.86</v>
      </c>
      <c r="V3153" s="205">
        <f>U3153*3547</f>
        <v>7692946.4200000009</v>
      </c>
      <c r="W3153" s="205"/>
      <c r="X3153" s="205"/>
      <c r="Y3153" s="205"/>
      <c r="Z3153" s="205"/>
      <c r="AA3153" s="205"/>
      <c r="AB3153" s="205"/>
      <c r="AC3153" s="209"/>
      <c r="AD3153" s="209"/>
      <c r="AE3153" s="205"/>
      <c r="AF3153" s="205"/>
      <c r="AG3153" s="221">
        <v>2025</v>
      </c>
      <c r="AH3153" s="158"/>
      <c r="AI3153" s="175"/>
      <c r="AJ3153" s="218"/>
      <c r="AK3153" s="15">
        <f t="shared" ca="1" si="708"/>
        <v>3045</v>
      </c>
      <c r="AL3153" s="15" t="s">
        <v>155</v>
      </c>
      <c r="AM3153" s="15" t="str">
        <f t="shared" ca="1" si="711"/>
        <v>3045.</v>
      </c>
      <c r="AN3153" s="222"/>
      <c r="AP3153" s="16"/>
    </row>
    <row r="3154" spans="1:42" ht="22.5" hidden="1" customHeight="1" x14ac:dyDescent="0.25">
      <c r="A3154" s="83" t="str">
        <f t="shared" ca="1" si="712"/>
        <v>3046.</v>
      </c>
      <c r="B3154" s="26">
        <v>4347</v>
      </c>
      <c r="C3154" s="252" t="s">
        <v>2481</v>
      </c>
      <c r="D3154" s="26">
        <v>1989</v>
      </c>
      <c r="E3154" s="135" t="s">
        <v>2957</v>
      </c>
      <c r="F3154" s="83" t="s">
        <v>2959</v>
      </c>
      <c r="G3154" s="26">
        <v>12</v>
      </c>
      <c r="H3154" s="26">
        <v>2</v>
      </c>
      <c r="I3154" s="214">
        <v>11149.96</v>
      </c>
      <c r="J3154" s="205">
        <v>9715.2999999999993</v>
      </c>
      <c r="K3154" s="214">
        <v>7670.5</v>
      </c>
      <c r="L3154" s="263">
        <v>358</v>
      </c>
      <c r="M3154" s="214">
        <f>R3154+T3154+V3154+X3154+Z3154+AB3154+AE3154+AF3154</f>
        <v>19974000</v>
      </c>
      <c r="N3154" s="205"/>
      <c r="O3154" s="211"/>
      <c r="P3154" s="205"/>
      <c r="Q3154" s="205">
        <f t="shared" si="710"/>
        <v>19974000</v>
      </c>
      <c r="R3154" s="205">
        <v>7549360</v>
      </c>
      <c r="S3154" s="219">
        <v>4</v>
      </c>
      <c r="T3154" s="205">
        <f t="shared" ref="T3154:T3155" si="713">S3154*3106160</f>
        <v>12424640</v>
      </c>
      <c r="U3154" s="205"/>
      <c r="V3154" s="205"/>
      <c r="W3154" s="205"/>
      <c r="X3154" s="205"/>
      <c r="Y3154" s="205"/>
      <c r="Z3154" s="205"/>
      <c r="AA3154" s="205"/>
      <c r="AB3154" s="205"/>
      <c r="AC3154" s="205"/>
      <c r="AD3154" s="205"/>
      <c r="AE3154" s="205"/>
      <c r="AF3154" s="205"/>
      <c r="AG3154" s="221">
        <v>2025</v>
      </c>
      <c r="AH3154" s="264"/>
      <c r="AI3154" s="175"/>
      <c r="AJ3154" s="152"/>
      <c r="AK3154" s="15">
        <f t="shared" ca="1" si="708"/>
        <v>3046</v>
      </c>
      <c r="AL3154" s="15" t="s">
        <v>155</v>
      </c>
      <c r="AM3154" s="15" t="str">
        <f t="shared" ca="1" si="711"/>
        <v>3046.</v>
      </c>
      <c r="AN3154" s="222"/>
      <c r="AO3154" s="15"/>
      <c r="AP3154" s="16"/>
    </row>
    <row r="3155" spans="1:42" ht="23.25" hidden="1" customHeight="1" x14ac:dyDescent="0.25">
      <c r="A3155" s="83" t="str">
        <f t="shared" ca="1" si="712"/>
        <v>3047.</v>
      </c>
      <c r="B3155" s="26">
        <v>4418</v>
      </c>
      <c r="C3155" s="40" t="s">
        <v>2482</v>
      </c>
      <c r="D3155" s="26">
        <v>1989</v>
      </c>
      <c r="E3155" s="135" t="s">
        <v>2957</v>
      </c>
      <c r="F3155" s="83" t="s">
        <v>2959</v>
      </c>
      <c r="G3155" s="26">
        <v>12</v>
      </c>
      <c r="H3155" s="26">
        <v>14</v>
      </c>
      <c r="I3155" s="205">
        <v>29637.5</v>
      </c>
      <c r="J3155" s="205">
        <v>29769.3</v>
      </c>
      <c r="K3155" s="205">
        <v>28083.599999999999</v>
      </c>
      <c r="L3155" s="219">
        <v>1363</v>
      </c>
      <c r="M3155" s="214">
        <f t="shared" ref="M3155:M3164" si="714">R3155+T3155+V3155+X3155+Z3155+AB3155+AE3155+AF3155</f>
        <v>46592400</v>
      </c>
      <c r="N3155" s="205"/>
      <c r="O3155" s="211"/>
      <c r="P3155" s="205"/>
      <c r="Q3155" s="205">
        <f t="shared" si="710"/>
        <v>46592400</v>
      </c>
      <c r="R3155" s="205"/>
      <c r="S3155" s="219">
        <v>15</v>
      </c>
      <c r="T3155" s="205">
        <f t="shared" si="713"/>
        <v>46592400</v>
      </c>
      <c r="U3155" s="205"/>
      <c r="V3155" s="205"/>
      <c r="W3155" s="205"/>
      <c r="X3155" s="205"/>
      <c r="Y3155" s="205"/>
      <c r="Z3155" s="205"/>
      <c r="AA3155" s="205"/>
      <c r="AB3155" s="205"/>
      <c r="AC3155" s="209"/>
      <c r="AD3155" s="209"/>
      <c r="AE3155" s="205"/>
      <c r="AF3155" s="205"/>
      <c r="AG3155" s="221">
        <v>2025</v>
      </c>
      <c r="AH3155" s="264"/>
      <c r="AI3155" s="175"/>
      <c r="AJ3155" s="152"/>
      <c r="AK3155" s="15">
        <f t="shared" ca="1" si="708"/>
        <v>3047</v>
      </c>
      <c r="AL3155" s="15" t="s">
        <v>155</v>
      </c>
      <c r="AM3155" s="15" t="str">
        <f t="shared" ca="1" si="711"/>
        <v>3047.</v>
      </c>
      <c r="AN3155" s="222"/>
      <c r="AP3155" s="16"/>
    </row>
    <row r="3156" spans="1:42" ht="22.5" hidden="1" customHeight="1" x14ac:dyDescent="0.25">
      <c r="A3156" s="83" t="str">
        <f t="shared" ca="1" si="712"/>
        <v>3048.</v>
      </c>
      <c r="B3156" s="26">
        <v>4676</v>
      </c>
      <c r="C3156" s="47" t="s">
        <v>2483</v>
      </c>
      <c r="D3156" s="26">
        <v>1989</v>
      </c>
      <c r="E3156" s="135" t="s">
        <v>2957</v>
      </c>
      <c r="F3156" s="83" t="s">
        <v>2958</v>
      </c>
      <c r="G3156" s="26">
        <v>9</v>
      </c>
      <c r="H3156" s="26">
        <v>9</v>
      </c>
      <c r="I3156" s="205">
        <v>20514.099999999999</v>
      </c>
      <c r="J3156" s="205">
        <v>17414.099999999999</v>
      </c>
      <c r="K3156" s="205">
        <v>10446.700000000001</v>
      </c>
      <c r="L3156" s="219">
        <v>849</v>
      </c>
      <c r="M3156" s="214">
        <f t="shared" si="714"/>
        <v>9340300</v>
      </c>
      <c r="N3156" s="205"/>
      <c r="O3156" s="211"/>
      <c r="P3156" s="205"/>
      <c r="Q3156" s="205">
        <f t="shared" si="710"/>
        <v>9340300</v>
      </c>
      <c r="R3156" s="205">
        <v>9340300</v>
      </c>
      <c r="S3156" s="219"/>
      <c r="T3156" s="205"/>
      <c r="U3156" s="205"/>
      <c r="V3156" s="205"/>
      <c r="W3156" s="205"/>
      <c r="X3156" s="205"/>
      <c r="Y3156" s="205"/>
      <c r="Z3156" s="205"/>
      <c r="AA3156" s="205"/>
      <c r="AB3156" s="205"/>
      <c r="AC3156" s="205"/>
      <c r="AD3156" s="205"/>
      <c r="AE3156" s="205"/>
      <c r="AF3156" s="205"/>
      <c r="AG3156" s="221">
        <v>2025</v>
      </c>
      <c r="AH3156" s="158"/>
      <c r="AI3156" s="175"/>
      <c r="AJ3156" s="152"/>
      <c r="AK3156" s="15">
        <f t="shared" ca="1" si="708"/>
        <v>3048</v>
      </c>
      <c r="AL3156" s="15" t="s">
        <v>155</v>
      </c>
      <c r="AM3156" s="15" t="str">
        <f t="shared" ca="1" si="711"/>
        <v>3048.</v>
      </c>
      <c r="AN3156" s="222"/>
      <c r="AO3156" s="15"/>
      <c r="AP3156" s="16"/>
    </row>
    <row r="3157" spans="1:42" ht="22.5" hidden="1" customHeight="1" x14ac:dyDescent="0.25">
      <c r="A3157" s="83" t="str">
        <f t="shared" ca="1" si="712"/>
        <v>3049.</v>
      </c>
      <c r="B3157" s="26">
        <v>4730</v>
      </c>
      <c r="C3157" s="252" t="s">
        <v>2484</v>
      </c>
      <c r="D3157" s="26">
        <v>1989</v>
      </c>
      <c r="E3157" s="135" t="s">
        <v>2957</v>
      </c>
      <c r="F3157" s="83" t="s">
        <v>2959</v>
      </c>
      <c r="G3157" s="26">
        <v>9</v>
      </c>
      <c r="H3157" s="26">
        <v>1</v>
      </c>
      <c r="I3157" s="214">
        <v>5637.1</v>
      </c>
      <c r="J3157" s="214">
        <v>5132.8999999999996</v>
      </c>
      <c r="K3157" s="214">
        <v>4075.8</v>
      </c>
      <c r="L3157" s="263">
        <v>259</v>
      </c>
      <c r="M3157" s="214">
        <f t="shared" si="714"/>
        <v>9090223.620000001</v>
      </c>
      <c r="N3157" s="205"/>
      <c r="O3157" s="211"/>
      <c r="P3157" s="205"/>
      <c r="Q3157" s="205">
        <f t="shared" si="710"/>
        <v>9090223.620000001</v>
      </c>
      <c r="R3157" s="205">
        <v>9090223.620000001</v>
      </c>
      <c r="S3157" s="219"/>
      <c r="T3157" s="205"/>
      <c r="U3157" s="205"/>
      <c r="V3157" s="205"/>
      <c r="W3157" s="205"/>
      <c r="X3157" s="205"/>
      <c r="Y3157" s="205"/>
      <c r="Z3157" s="205"/>
      <c r="AA3157" s="205"/>
      <c r="AB3157" s="205"/>
      <c r="AC3157" s="205"/>
      <c r="AD3157" s="205"/>
      <c r="AE3157" s="205"/>
      <c r="AF3157" s="205"/>
      <c r="AG3157" s="221">
        <v>2025</v>
      </c>
      <c r="AH3157" s="158"/>
      <c r="AI3157" s="175"/>
      <c r="AJ3157" s="152"/>
      <c r="AK3157" s="15">
        <f t="shared" ca="1" si="708"/>
        <v>3049</v>
      </c>
      <c r="AL3157" s="15" t="s">
        <v>155</v>
      </c>
      <c r="AM3157" s="15" t="str">
        <f t="shared" ca="1" si="711"/>
        <v>3049.</v>
      </c>
      <c r="AN3157" s="222"/>
      <c r="AO3157" s="15"/>
      <c r="AP3157" s="16"/>
    </row>
    <row r="3158" spans="1:42" ht="22.5" hidden="1" customHeight="1" x14ac:dyDescent="0.25">
      <c r="A3158" s="83" t="str">
        <f t="shared" ca="1" si="712"/>
        <v>3050.</v>
      </c>
      <c r="B3158" s="144">
        <v>4712</v>
      </c>
      <c r="C3158" s="47" t="s">
        <v>2485</v>
      </c>
      <c r="D3158" s="26">
        <v>1990</v>
      </c>
      <c r="E3158" s="135" t="s">
        <v>2957</v>
      </c>
      <c r="F3158" s="83" t="s">
        <v>2958</v>
      </c>
      <c r="G3158" s="26">
        <v>9</v>
      </c>
      <c r="H3158" s="26">
        <v>5</v>
      </c>
      <c r="I3158" s="205">
        <v>9575.7999999999993</v>
      </c>
      <c r="J3158" s="205">
        <v>9578.1</v>
      </c>
      <c r="K3158" s="205">
        <v>9578.1</v>
      </c>
      <c r="L3158" s="219">
        <v>502</v>
      </c>
      <c r="M3158" s="214">
        <f t="shared" si="714"/>
        <v>9473540.4199999999</v>
      </c>
      <c r="N3158" s="205"/>
      <c r="O3158" s="211"/>
      <c r="P3158" s="205"/>
      <c r="Q3158" s="205">
        <f t="shared" si="710"/>
        <v>9473540.4199999999</v>
      </c>
      <c r="R3158" s="205"/>
      <c r="S3158" s="219"/>
      <c r="T3158" s="205"/>
      <c r="U3158" s="205">
        <v>2670.86</v>
      </c>
      <c r="V3158" s="205">
        <f>U3158*3547</f>
        <v>9473540.4199999999</v>
      </c>
      <c r="W3158" s="205"/>
      <c r="X3158" s="205"/>
      <c r="Y3158" s="205"/>
      <c r="Z3158" s="205"/>
      <c r="AA3158" s="205"/>
      <c r="AB3158" s="205"/>
      <c r="AC3158" s="205"/>
      <c r="AD3158" s="205"/>
      <c r="AE3158" s="205"/>
      <c r="AF3158" s="205"/>
      <c r="AG3158" s="221">
        <v>2025</v>
      </c>
      <c r="AH3158" s="158"/>
      <c r="AI3158" s="175"/>
      <c r="AJ3158" s="218"/>
      <c r="AK3158" s="15">
        <f t="shared" ca="1" si="708"/>
        <v>3050</v>
      </c>
      <c r="AL3158" s="15" t="s">
        <v>155</v>
      </c>
      <c r="AM3158" s="15" t="str">
        <f t="shared" ca="1" si="711"/>
        <v>3050.</v>
      </c>
      <c r="AN3158" s="222"/>
      <c r="AO3158" s="15"/>
      <c r="AP3158" s="16"/>
    </row>
    <row r="3159" spans="1:42" ht="23.25" hidden="1" customHeight="1" x14ac:dyDescent="0.25">
      <c r="A3159" s="83" t="str">
        <f t="shared" ca="1" si="712"/>
        <v>3051.</v>
      </c>
      <c r="B3159" s="26">
        <v>5220</v>
      </c>
      <c r="C3159" s="47" t="s">
        <v>2487</v>
      </c>
      <c r="D3159" s="26">
        <v>1967</v>
      </c>
      <c r="E3159" s="135" t="s">
        <v>2957</v>
      </c>
      <c r="F3159" s="83" t="s">
        <v>2959</v>
      </c>
      <c r="G3159" s="26">
        <v>5</v>
      </c>
      <c r="H3159" s="26">
        <v>4</v>
      </c>
      <c r="I3159" s="205">
        <v>2637.4</v>
      </c>
      <c r="J3159" s="205">
        <v>2637.6</v>
      </c>
      <c r="K3159" s="205">
        <v>2637.6</v>
      </c>
      <c r="L3159" s="219">
        <v>110</v>
      </c>
      <c r="M3159" s="214">
        <f t="shared" si="714"/>
        <v>6048611.79</v>
      </c>
      <c r="N3159" s="205"/>
      <c r="O3159" s="211"/>
      <c r="P3159" s="205"/>
      <c r="Q3159" s="205">
        <f t="shared" si="710"/>
        <v>6048611.79</v>
      </c>
      <c r="R3159" s="205">
        <v>3026622.69</v>
      </c>
      <c r="S3159" s="219"/>
      <c r="T3159" s="205"/>
      <c r="U3159" s="205">
        <v>401.7</v>
      </c>
      <c r="V3159" s="205">
        <f>U3159*7523</f>
        <v>3021989.1</v>
      </c>
      <c r="W3159" s="205"/>
      <c r="X3159" s="205"/>
      <c r="Y3159" s="205"/>
      <c r="Z3159" s="205"/>
      <c r="AA3159" s="205"/>
      <c r="AB3159" s="205"/>
      <c r="AC3159" s="209"/>
      <c r="AD3159" s="209"/>
      <c r="AE3159" s="205"/>
      <c r="AF3159" s="205"/>
      <c r="AG3159" s="221">
        <v>2025</v>
      </c>
      <c r="AH3159" s="158"/>
      <c r="AI3159" s="175"/>
      <c r="AJ3159" s="152"/>
      <c r="AK3159" s="15">
        <f t="shared" ca="1" si="708"/>
        <v>3051</v>
      </c>
      <c r="AL3159" s="15" t="s">
        <v>155</v>
      </c>
      <c r="AM3159" s="15" t="str">
        <f t="shared" ca="1" si="711"/>
        <v>3051.</v>
      </c>
      <c r="AN3159" s="222"/>
      <c r="AP3159" s="16"/>
    </row>
    <row r="3160" spans="1:42" ht="23.25" hidden="1" customHeight="1" x14ac:dyDescent="0.25">
      <c r="A3160" s="83" t="str">
        <f t="shared" ca="1" si="712"/>
        <v>3052.</v>
      </c>
      <c r="B3160" s="26">
        <v>4722</v>
      </c>
      <c r="C3160" s="47" t="s">
        <v>2486</v>
      </c>
      <c r="D3160" s="26">
        <v>1992</v>
      </c>
      <c r="E3160" s="135" t="s">
        <v>2957</v>
      </c>
      <c r="F3160" s="83" t="s">
        <v>2959</v>
      </c>
      <c r="G3160" s="26">
        <v>12</v>
      </c>
      <c r="H3160" s="26">
        <v>1</v>
      </c>
      <c r="I3160" s="205">
        <v>4557.3</v>
      </c>
      <c r="J3160" s="205">
        <v>4109.3</v>
      </c>
      <c r="K3160" s="205">
        <v>4022.4</v>
      </c>
      <c r="L3160" s="219">
        <v>160</v>
      </c>
      <c r="M3160" s="214">
        <f t="shared" si="714"/>
        <v>6212320</v>
      </c>
      <c r="N3160" s="205"/>
      <c r="O3160" s="211"/>
      <c r="P3160" s="205"/>
      <c r="Q3160" s="205">
        <f t="shared" si="710"/>
        <v>6212320</v>
      </c>
      <c r="R3160" s="205"/>
      <c r="S3160" s="219">
        <v>2</v>
      </c>
      <c r="T3160" s="205">
        <f>S3160*3106160</f>
        <v>6212320</v>
      </c>
      <c r="U3160" s="205"/>
      <c r="V3160" s="205"/>
      <c r="W3160" s="205"/>
      <c r="X3160" s="205"/>
      <c r="Y3160" s="205"/>
      <c r="Z3160" s="205"/>
      <c r="AA3160" s="205"/>
      <c r="AB3160" s="205"/>
      <c r="AC3160" s="209"/>
      <c r="AD3160" s="209"/>
      <c r="AE3160" s="205"/>
      <c r="AF3160" s="205"/>
      <c r="AG3160" s="221">
        <v>2025</v>
      </c>
      <c r="AH3160" s="264"/>
      <c r="AI3160" s="175"/>
      <c r="AJ3160" s="152"/>
      <c r="AK3160" s="15">
        <f t="shared" ca="1" si="708"/>
        <v>3052</v>
      </c>
      <c r="AL3160" s="15" t="s">
        <v>155</v>
      </c>
      <c r="AM3160" s="15" t="str">
        <f t="shared" ca="1" si="711"/>
        <v>3052.</v>
      </c>
      <c r="AN3160" s="222"/>
      <c r="AP3160" s="16"/>
    </row>
    <row r="3161" spans="1:42" ht="22.5" hidden="1" customHeight="1" x14ac:dyDescent="0.25">
      <c r="A3161" s="83" t="str">
        <f t="shared" ca="1" si="712"/>
        <v>3053.</v>
      </c>
      <c r="B3161" s="26">
        <v>4221</v>
      </c>
      <c r="C3161" s="47" t="s">
        <v>2488</v>
      </c>
      <c r="D3161" s="26">
        <v>1993</v>
      </c>
      <c r="E3161" s="135" t="s">
        <v>2957</v>
      </c>
      <c r="F3161" s="83" t="s">
        <v>2958</v>
      </c>
      <c r="G3161" s="26">
        <v>9</v>
      </c>
      <c r="H3161" s="26">
        <v>4</v>
      </c>
      <c r="I3161" s="205">
        <v>8721.2000000000007</v>
      </c>
      <c r="J3161" s="205">
        <v>7760.8</v>
      </c>
      <c r="K3161" s="205">
        <v>7654.4</v>
      </c>
      <c r="L3161" s="219">
        <v>329</v>
      </c>
      <c r="M3161" s="214">
        <f t="shared" si="714"/>
        <v>7678687.4800000004</v>
      </c>
      <c r="N3161" s="205"/>
      <c r="O3161" s="211"/>
      <c r="P3161" s="205"/>
      <c r="Q3161" s="205">
        <f t="shared" si="710"/>
        <v>7678687.4800000004</v>
      </c>
      <c r="R3161" s="205"/>
      <c r="S3161" s="219"/>
      <c r="T3161" s="205"/>
      <c r="U3161" s="205">
        <v>2164.84</v>
      </c>
      <c r="V3161" s="205">
        <f>U3161*3547</f>
        <v>7678687.4800000004</v>
      </c>
      <c r="W3161" s="205"/>
      <c r="X3161" s="205"/>
      <c r="Y3161" s="205"/>
      <c r="Z3161" s="205"/>
      <c r="AA3161" s="205"/>
      <c r="AB3161" s="205"/>
      <c r="AC3161" s="209"/>
      <c r="AD3161" s="209"/>
      <c r="AE3161" s="205"/>
      <c r="AF3161" s="205"/>
      <c r="AG3161" s="221">
        <v>2025</v>
      </c>
      <c r="AH3161" s="165"/>
      <c r="AI3161" s="175"/>
      <c r="AJ3161" s="218"/>
      <c r="AK3161" s="15">
        <f t="shared" ca="1" si="708"/>
        <v>3053</v>
      </c>
      <c r="AL3161" s="15" t="s">
        <v>155</v>
      </c>
      <c r="AM3161" s="15" t="str">
        <f t="shared" ca="1" si="711"/>
        <v>3053.</v>
      </c>
      <c r="AN3161" s="222"/>
      <c r="AO3161" s="15"/>
      <c r="AP3161" s="16"/>
    </row>
    <row r="3162" spans="1:42" ht="22.5" hidden="1" customHeight="1" x14ac:dyDescent="0.25">
      <c r="A3162" s="83" t="str">
        <f t="shared" ca="1" si="712"/>
        <v>3054.</v>
      </c>
      <c r="B3162" s="26">
        <v>5047</v>
      </c>
      <c r="C3162" s="252" t="s">
        <v>2489</v>
      </c>
      <c r="D3162" s="26">
        <v>1994</v>
      </c>
      <c r="E3162" s="135" t="s">
        <v>2957</v>
      </c>
      <c r="F3162" s="83" t="s">
        <v>2959</v>
      </c>
      <c r="G3162" s="26">
        <v>5</v>
      </c>
      <c r="H3162" s="26">
        <v>4</v>
      </c>
      <c r="I3162" s="205">
        <v>2402.9</v>
      </c>
      <c r="J3162" s="205">
        <v>1458.7</v>
      </c>
      <c r="K3162" s="205">
        <v>1458.7</v>
      </c>
      <c r="L3162" s="219">
        <v>138</v>
      </c>
      <c r="M3162" s="214">
        <f t="shared" si="714"/>
        <v>7618541</v>
      </c>
      <c r="N3162" s="205"/>
      <c r="O3162" s="211"/>
      <c r="P3162" s="205"/>
      <c r="Q3162" s="205">
        <f t="shared" si="710"/>
        <v>7618541</v>
      </c>
      <c r="R3162" s="205">
        <f>6278306+1340235</f>
        <v>7618541</v>
      </c>
      <c r="S3162" s="219"/>
      <c r="T3162" s="205"/>
      <c r="U3162" s="205"/>
      <c r="V3162" s="205"/>
      <c r="W3162" s="205"/>
      <c r="X3162" s="205"/>
      <c r="Y3162" s="205"/>
      <c r="Z3162" s="205"/>
      <c r="AA3162" s="205"/>
      <c r="AB3162" s="205"/>
      <c r="AC3162" s="205"/>
      <c r="AD3162" s="205"/>
      <c r="AE3162" s="205"/>
      <c r="AF3162" s="205"/>
      <c r="AG3162" s="221">
        <v>2025</v>
      </c>
      <c r="AH3162" s="158"/>
      <c r="AI3162" s="175"/>
      <c r="AJ3162" s="152"/>
      <c r="AK3162" s="15">
        <f t="shared" ca="1" si="708"/>
        <v>3054</v>
      </c>
      <c r="AL3162" s="15" t="s">
        <v>155</v>
      </c>
      <c r="AM3162" s="15" t="str">
        <f t="shared" ca="1" si="711"/>
        <v>3054.</v>
      </c>
      <c r="AN3162" s="222"/>
      <c r="AO3162" s="15"/>
      <c r="AP3162" s="16"/>
    </row>
    <row r="3163" spans="1:42" ht="22.5" hidden="1" customHeight="1" x14ac:dyDescent="0.25">
      <c r="A3163" s="83" t="str">
        <f t="shared" ca="1" si="712"/>
        <v>3055.</v>
      </c>
      <c r="B3163" s="26">
        <v>5251</v>
      </c>
      <c r="C3163" s="313" t="s">
        <v>2490</v>
      </c>
      <c r="D3163" s="26">
        <v>1994</v>
      </c>
      <c r="E3163" s="135" t="s">
        <v>2957</v>
      </c>
      <c r="F3163" s="83" t="s">
        <v>2959</v>
      </c>
      <c r="G3163" s="26">
        <v>5</v>
      </c>
      <c r="H3163" s="26">
        <v>2</v>
      </c>
      <c r="I3163" s="214">
        <v>3085.9</v>
      </c>
      <c r="J3163" s="214">
        <v>3085.9</v>
      </c>
      <c r="K3163" s="214">
        <v>3085.9</v>
      </c>
      <c r="L3163" s="263">
        <v>87</v>
      </c>
      <c r="M3163" s="214">
        <f t="shared" si="714"/>
        <v>741336</v>
      </c>
      <c r="N3163" s="205"/>
      <c r="O3163" s="211"/>
      <c r="P3163" s="205"/>
      <c r="Q3163" s="205">
        <f t="shared" si="710"/>
        <v>741336</v>
      </c>
      <c r="R3163" s="205">
        <v>741336</v>
      </c>
      <c r="S3163" s="219"/>
      <c r="T3163" s="205"/>
      <c r="U3163" s="205"/>
      <c r="V3163" s="205"/>
      <c r="W3163" s="205"/>
      <c r="X3163" s="205"/>
      <c r="Y3163" s="205"/>
      <c r="Z3163" s="205"/>
      <c r="AA3163" s="205"/>
      <c r="AB3163" s="205"/>
      <c r="AC3163" s="205"/>
      <c r="AD3163" s="205"/>
      <c r="AE3163" s="205"/>
      <c r="AF3163" s="205"/>
      <c r="AG3163" s="221">
        <v>2025</v>
      </c>
      <c r="AH3163" s="158"/>
      <c r="AI3163" s="175"/>
      <c r="AJ3163" s="152"/>
      <c r="AK3163" s="15">
        <f t="shared" ca="1" si="708"/>
        <v>3055</v>
      </c>
      <c r="AL3163" s="15" t="s">
        <v>155</v>
      </c>
      <c r="AM3163" s="15" t="str">
        <f t="shared" ca="1" si="711"/>
        <v>3055.</v>
      </c>
      <c r="AN3163" s="222"/>
      <c r="AO3163" s="15"/>
      <c r="AP3163" s="16"/>
    </row>
    <row r="3164" spans="1:42" ht="22.5" hidden="1" customHeight="1" x14ac:dyDescent="0.25">
      <c r="A3164" s="83" t="str">
        <f t="shared" ca="1" si="712"/>
        <v>3056.</v>
      </c>
      <c r="B3164" s="26">
        <v>4323</v>
      </c>
      <c r="C3164" s="40" t="s">
        <v>2491</v>
      </c>
      <c r="D3164" s="26">
        <v>1967</v>
      </c>
      <c r="E3164" s="135" t="s">
        <v>2957</v>
      </c>
      <c r="F3164" s="83" t="s">
        <v>2959</v>
      </c>
      <c r="G3164" s="26">
        <v>5</v>
      </c>
      <c r="H3164" s="26">
        <v>4</v>
      </c>
      <c r="I3164" s="205">
        <v>2637.4</v>
      </c>
      <c r="J3164" s="205">
        <v>2637.6</v>
      </c>
      <c r="K3164" s="205">
        <v>2637.6</v>
      </c>
      <c r="L3164" s="219">
        <v>110</v>
      </c>
      <c r="M3164" s="214">
        <f t="shared" si="714"/>
        <v>10156050</v>
      </c>
      <c r="N3164" s="205"/>
      <c r="O3164" s="211"/>
      <c r="P3164" s="205"/>
      <c r="Q3164" s="205">
        <f t="shared" si="710"/>
        <v>10156050</v>
      </c>
      <c r="R3164" s="205"/>
      <c r="S3164" s="219"/>
      <c r="T3164" s="205"/>
      <c r="U3164" s="205">
        <v>1350</v>
      </c>
      <c r="V3164" s="205">
        <f>U3164*7523</f>
        <v>10156050</v>
      </c>
      <c r="W3164" s="205"/>
      <c r="X3164" s="205"/>
      <c r="Y3164" s="205"/>
      <c r="Z3164" s="205"/>
      <c r="AA3164" s="205"/>
      <c r="AB3164" s="205"/>
      <c r="AC3164" s="209"/>
      <c r="AD3164" s="209"/>
      <c r="AE3164" s="205"/>
      <c r="AF3164" s="205"/>
      <c r="AG3164" s="221">
        <v>2025</v>
      </c>
      <c r="AH3164" s="165"/>
      <c r="AI3164" s="175"/>
      <c r="AJ3164" s="218"/>
      <c r="AK3164" s="15">
        <f t="shared" ca="1" si="708"/>
        <v>3056</v>
      </c>
      <c r="AL3164" s="15" t="s">
        <v>155</v>
      </c>
      <c r="AM3164" s="15" t="str">
        <f t="shared" ca="1" si="711"/>
        <v>3056.</v>
      </c>
      <c r="AN3164" s="222"/>
      <c r="AO3164" s="15"/>
      <c r="AP3164" s="16"/>
    </row>
    <row r="3165" spans="1:42" ht="22.5" hidden="1" customHeight="1" x14ac:dyDescent="0.25">
      <c r="A3165" s="83" t="str">
        <f t="shared" ref="A3165:A3203" ca="1" si="715">AM3165</f>
        <v>3057.</v>
      </c>
      <c r="B3165" s="26">
        <v>4415</v>
      </c>
      <c r="C3165" s="40" t="s">
        <v>2492</v>
      </c>
      <c r="D3165" s="26">
        <v>1995</v>
      </c>
      <c r="E3165" s="135" t="s">
        <v>2957</v>
      </c>
      <c r="F3165" s="83" t="s">
        <v>2959</v>
      </c>
      <c r="G3165" s="26">
        <v>12</v>
      </c>
      <c r="H3165" s="26">
        <v>1</v>
      </c>
      <c r="I3165" s="303">
        <v>3083.1</v>
      </c>
      <c r="J3165" s="303">
        <v>2936.1</v>
      </c>
      <c r="K3165" s="303">
        <v>2936.1</v>
      </c>
      <c r="L3165" s="144">
        <v>132</v>
      </c>
      <c r="M3165" s="303">
        <f t="shared" ref="M3165:M3166" si="716">R3165+T3165+V3165+X3165+Z3165+AB3165+AE3165+AF3165</f>
        <v>4194639.97</v>
      </c>
      <c r="N3165" s="176"/>
      <c r="O3165" s="174"/>
      <c r="P3165" s="176"/>
      <c r="Q3165" s="176">
        <f t="shared" ref="Q3165:Q3202" si="717">M3165</f>
        <v>4194639.97</v>
      </c>
      <c r="R3165" s="176">
        <v>1144468.26</v>
      </c>
      <c r="S3165" s="32"/>
      <c r="T3165" s="176"/>
      <c r="U3165" s="176">
        <v>859.93</v>
      </c>
      <c r="V3165" s="176">
        <f>U3165*3547</f>
        <v>3050171.71</v>
      </c>
      <c r="W3165" s="176"/>
      <c r="X3165" s="176"/>
      <c r="Y3165" s="176"/>
      <c r="Z3165" s="176"/>
      <c r="AA3165" s="176"/>
      <c r="AB3165" s="176"/>
      <c r="AC3165" s="176"/>
      <c r="AD3165" s="176"/>
      <c r="AE3165" s="176"/>
      <c r="AF3165" s="176"/>
      <c r="AG3165" s="317">
        <v>2025</v>
      </c>
      <c r="AH3165" s="158"/>
      <c r="AI3165" s="175"/>
      <c r="AJ3165" s="164"/>
      <c r="AK3165" s="15">
        <f t="shared" ca="1" si="708"/>
        <v>3057</v>
      </c>
      <c r="AL3165" s="15" t="s">
        <v>155</v>
      </c>
      <c r="AM3165" s="15" t="str">
        <f t="shared" ca="1" si="711"/>
        <v>3057.</v>
      </c>
      <c r="AN3165" s="179"/>
      <c r="AO3165" s="15"/>
      <c r="AP3165" s="16"/>
    </row>
    <row r="3166" spans="1:42" ht="22.5" hidden="1" customHeight="1" x14ac:dyDescent="0.25">
      <c r="A3166" s="83" t="str">
        <f t="shared" ca="1" si="715"/>
        <v>3058.</v>
      </c>
      <c r="B3166" s="26">
        <v>5034</v>
      </c>
      <c r="C3166" s="313" t="s">
        <v>2493</v>
      </c>
      <c r="D3166" s="26">
        <v>1995</v>
      </c>
      <c r="E3166" s="135" t="s">
        <v>2957</v>
      </c>
      <c r="F3166" s="83" t="s">
        <v>2961</v>
      </c>
      <c r="G3166" s="26">
        <v>5</v>
      </c>
      <c r="H3166" s="26">
        <v>5</v>
      </c>
      <c r="I3166" s="214">
        <v>3727</v>
      </c>
      <c r="J3166" s="205">
        <v>2156.8000000000002</v>
      </c>
      <c r="K3166" s="214">
        <v>2156.8000000000002</v>
      </c>
      <c r="L3166" s="263">
        <v>185</v>
      </c>
      <c r="M3166" s="214">
        <f t="shared" si="716"/>
        <v>961272</v>
      </c>
      <c r="N3166" s="205"/>
      <c r="O3166" s="211"/>
      <c r="P3166" s="205"/>
      <c r="Q3166" s="205">
        <f t="shared" si="717"/>
        <v>961272</v>
      </c>
      <c r="R3166" s="205">
        <v>961272</v>
      </c>
      <c r="S3166" s="219"/>
      <c r="T3166" s="205"/>
      <c r="U3166" s="205"/>
      <c r="V3166" s="205"/>
      <c r="W3166" s="205"/>
      <c r="X3166" s="205"/>
      <c r="Y3166" s="205"/>
      <c r="Z3166" s="205"/>
      <c r="AA3166" s="205"/>
      <c r="AB3166" s="205"/>
      <c r="AC3166" s="205"/>
      <c r="AD3166" s="205"/>
      <c r="AE3166" s="205"/>
      <c r="AF3166" s="205"/>
      <c r="AG3166" s="221">
        <v>2025</v>
      </c>
      <c r="AH3166" s="158"/>
      <c r="AI3166" s="175"/>
      <c r="AJ3166" s="152"/>
      <c r="AK3166" s="15">
        <f t="shared" ca="1" si="708"/>
        <v>3058</v>
      </c>
      <c r="AL3166" s="15" t="s">
        <v>155</v>
      </c>
      <c r="AM3166" s="15" t="str">
        <f t="shared" ca="1" si="711"/>
        <v>3058.</v>
      </c>
      <c r="AN3166" s="222"/>
      <c r="AO3166" s="15"/>
      <c r="AP3166" s="16"/>
    </row>
    <row r="3167" spans="1:42" ht="22.5" hidden="1" customHeight="1" x14ac:dyDescent="0.25">
      <c r="A3167" s="83" t="str">
        <f t="shared" ca="1" si="715"/>
        <v>3059.</v>
      </c>
      <c r="B3167" s="26">
        <v>4134</v>
      </c>
      <c r="C3167" s="242" t="s">
        <v>2494</v>
      </c>
      <c r="D3167" s="26">
        <v>1824</v>
      </c>
      <c r="E3167" s="135" t="s">
        <v>2957</v>
      </c>
      <c r="F3167" s="83" t="s">
        <v>2959</v>
      </c>
      <c r="G3167" s="26">
        <v>2</v>
      </c>
      <c r="H3167" s="26">
        <v>1</v>
      </c>
      <c r="I3167" s="205">
        <v>694.9</v>
      </c>
      <c r="J3167" s="205">
        <v>694.9</v>
      </c>
      <c r="K3167" s="205">
        <v>694.9</v>
      </c>
      <c r="L3167" s="219">
        <v>30</v>
      </c>
      <c r="M3167" s="205">
        <f>R3167+T3167+V3167+X3167+Z3167+AB3167+AE3167+AF3167</f>
        <v>1027433</v>
      </c>
      <c r="N3167" s="205"/>
      <c r="O3167" s="205"/>
      <c r="P3167" s="205"/>
      <c r="Q3167" s="205">
        <f t="shared" si="717"/>
        <v>1027433</v>
      </c>
      <c r="R3167" s="205">
        <v>1027433</v>
      </c>
      <c r="S3167" s="219"/>
      <c r="T3167" s="205"/>
      <c r="U3167" s="205"/>
      <c r="V3167" s="205"/>
      <c r="W3167" s="205"/>
      <c r="X3167" s="205"/>
      <c r="Y3167" s="205"/>
      <c r="Z3167" s="205"/>
      <c r="AA3167" s="205"/>
      <c r="AB3167" s="205"/>
      <c r="AC3167" s="205"/>
      <c r="AD3167" s="205"/>
      <c r="AE3167" s="205"/>
      <c r="AF3167" s="205"/>
      <c r="AG3167" s="221">
        <v>2025</v>
      </c>
      <c r="AH3167" s="159"/>
      <c r="AI3167" s="175"/>
      <c r="AJ3167" s="153"/>
      <c r="AK3167" s="15">
        <f t="shared" ref="AK3167:AK3216" ca="1" si="718">MAX(AK3162:AK3166)+1</f>
        <v>3059</v>
      </c>
      <c r="AL3167" s="15" t="s">
        <v>155</v>
      </c>
      <c r="AM3167" s="15" t="str">
        <f t="shared" ca="1" si="711"/>
        <v>3059.</v>
      </c>
      <c r="AN3167" s="222"/>
      <c r="AP3167" s="16"/>
    </row>
    <row r="3168" spans="1:42" ht="22.5" hidden="1" customHeight="1" x14ac:dyDescent="0.25">
      <c r="A3168" s="83" t="str">
        <f t="shared" ca="1" si="715"/>
        <v>3060.</v>
      </c>
      <c r="B3168" s="26">
        <v>4407</v>
      </c>
      <c r="C3168" s="28" t="s">
        <v>2495</v>
      </c>
      <c r="D3168" s="26">
        <v>1956</v>
      </c>
      <c r="E3168" s="135" t="s">
        <v>2957</v>
      </c>
      <c r="F3168" s="83" t="s">
        <v>2959</v>
      </c>
      <c r="G3168" s="26">
        <v>15</v>
      </c>
      <c r="H3168" s="26">
        <v>2</v>
      </c>
      <c r="I3168" s="205">
        <v>11033.1</v>
      </c>
      <c r="J3168" s="205">
        <v>11033.3</v>
      </c>
      <c r="K3168" s="205">
        <v>9629.2999999999993</v>
      </c>
      <c r="L3168" s="219">
        <v>374</v>
      </c>
      <c r="M3168" s="214">
        <f t="shared" ref="M3168:M3192" si="719">R3168+T3168+V3168+X3168+Z3168+AB3168+AE3168+AF3168</f>
        <v>10915254.040000001</v>
      </c>
      <c r="N3168" s="205"/>
      <c r="O3168" s="211"/>
      <c r="P3168" s="205"/>
      <c r="Q3168" s="205">
        <f t="shared" si="717"/>
        <v>10915254.040000001</v>
      </c>
      <c r="R3168" s="205"/>
      <c r="S3168" s="219"/>
      <c r="T3168" s="205"/>
      <c r="U3168" s="205">
        <v>3077.32</v>
      </c>
      <c r="V3168" s="205">
        <f>U3168*3547</f>
        <v>10915254.040000001</v>
      </c>
      <c r="W3168" s="205"/>
      <c r="X3168" s="205"/>
      <c r="Y3168" s="205"/>
      <c r="Z3168" s="205"/>
      <c r="AA3168" s="205"/>
      <c r="AB3168" s="205"/>
      <c r="AC3168" s="209"/>
      <c r="AD3168" s="209"/>
      <c r="AE3168" s="205"/>
      <c r="AF3168" s="205"/>
      <c r="AG3168" s="221">
        <v>2025</v>
      </c>
      <c r="AH3168" s="165"/>
      <c r="AI3168" s="175"/>
      <c r="AJ3168" s="218"/>
      <c r="AK3168" s="15">
        <f t="shared" ca="1" si="718"/>
        <v>3060</v>
      </c>
      <c r="AL3168" s="15" t="s">
        <v>155</v>
      </c>
      <c r="AM3168" s="15" t="str">
        <f t="shared" ca="1" si="711"/>
        <v>3060.</v>
      </c>
      <c r="AN3168" s="222"/>
      <c r="AO3168" s="15"/>
      <c r="AP3168" s="16"/>
    </row>
    <row r="3169" spans="1:42" ht="22.5" hidden="1" customHeight="1" x14ac:dyDescent="0.25">
      <c r="A3169" s="83" t="str">
        <f t="shared" ca="1" si="715"/>
        <v>3061.</v>
      </c>
      <c r="B3169" s="26">
        <v>4553</v>
      </c>
      <c r="C3169" s="40" t="s">
        <v>2496</v>
      </c>
      <c r="D3169" s="26">
        <v>1970</v>
      </c>
      <c r="E3169" s="135" t="s">
        <v>2957</v>
      </c>
      <c r="F3169" s="83" t="s">
        <v>2959</v>
      </c>
      <c r="G3169" s="26">
        <v>5</v>
      </c>
      <c r="H3169" s="26">
        <v>9</v>
      </c>
      <c r="I3169" s="214">
        <v>7287.7</v>
      </c>
      <c r="J3169" s="214">
        <v>7228.9</v>
      </c>
      <c r="K3169" s="214">
        <v>5775.9</v>
      </c>
      <c r="L3169" s="263">
        <v>247</v>
      </c>
      <c r="M3169" s="205">
        <f t="shared" si="719"/>
        <v>928850</v>
      </c>
      <c r="N3169" s="205"/>
      <c r="O3169" s="211"/>
      <c r="P3169" s="205"/>
      <c r="Q3169" s="205">
        <f t="shared" si="717"/>
        <v>928850</v>
      </c>
      <c r="R3169" s="209">
        <v>928850</v>
      </c>
      <c r="S3169" s="221"/>
      <c r="T3169" s="209"/>
      <c r="U3169" s="209"/>
      <c r="V3169" s="209"/>
      <c r="W3169" s="209"/>
      <c r="X3169" s="209"/>
      <c r="Y3169" s="209"/>
      <c r="Z3169" s="209"/>
      <c r="AA3169" s="209"/>
      <c r="AB3169" s="209"/>
      <c r="AC3169" s="205"/>
      <c r="AD3169" s="205"/>
      <c r="AE3169" s="209"/>
      <c r="AF3169" s="209"/>
      <c r="AG3169" s="221">
        <v>2025</v>
      </c>
      <c r="AH3169" s="166"/>
      <c r="AI3169" s="175"/>
      <c r="AJ3169" s="301"/>
      <c r="AK3169" s="15">
        <f t="shared" ca="1" si="718"/>
        <v>3061</v>
      </c>
      <c r="AL3169" s="15" t="s">
        <v>155</v>
      </c>
      <c r="AM3169" s="15" t="str">
        <f t="shared" ca="1" si="711"/>
        <v>3061.</v>
      </c>
      <c r="AN3169" s="222"/>
      <c r="AP3169" s="16"/>
    </row>
    <row r="3170" spans="1:42" ht="22.5" hidden="1" customHeight="1" x14ac:dyDescent="0.25">
      <c r="A3170" s="83" t="str">
        <f t="shared" ca="1" si="715"/>
        <v>3062.</v>
      </c>
      <c r="B3170" s="26">
        <v>4332</v>
      </c>
      <c r="C3170" s="313" t="s">
        <v>2497</v>
      </c>
      <c r="D3170" s="26">
        <v>1997</v>
      </c>
      <c r="E3170" s="135" t="s">
        <v>2957</v>
      </c>
      <c r="F3170" s="83" t="s">
        <v>2959</v>
      </c>
      <c r="G3170" s="26">
        <v>3</v>
      </c>
      <c r="H3170" s="26">
        <v>2</v>
      </c>
      <c r="I3170" s="214">
        <v>2035.6</v>
      </c>
      <c r="J3170" s="214">
        <v>1411.9</v>
      </c>
      <c r="K3170" s="214">
        <v>1411.9</v>
      </c>
      <c r="L3170" s="263">
        <v>11</v>
      </c>
      <c r="M3170" s="214">
        <f t="shared" si="719"/>
        <v>755615.25</v>
      </c>
      <c r="N3170" s="205"/>
      <c r="O3170" s="211"/>
      <c r="P3170" s="205"/>
      <c r="Q3170" s="205">
        <f t="shared" si="717"/>
        <v>755615.25</v>
      </c>
      <c r="R3170" s="205">
        <v>755615.25</v>
      </c>
      <c r="S3170" s="219"/>
      <c r="T3170" s="205"/>
      <c r="U3170" s="205"/>
      <c r="V3170" s="205"/>
      <c r="W3170" s="205"/>
      <c r="X3170" s="205"/>
      <c r="Y3170" s="205"/>
      <c r="Z3170" s="205"/>
      <c r="AA3170" s="205"/>
      <c r="AB3170" s="205"/>
      <c r="AC3170" s="205"/>
      <c r="AD3170" s="205"/>
      <c r="AE3170" s="205"/>
      <c r="AF3170" s="205"/>
      <c r="AG3170" s="221">
        <v>2025</v>
      </c>
      <c r="AH3170" s="158"/>
      <c r="AI3170" s="175"/>
      <c r="AJ3170" s="152"/>
      <c r="AK3170" s="15">
        <f t="shared" ca="1" si="718"/>
        <v>3062</v>
      </c>
      <c r="AL3170" s="15" t="s">
        <v>155</v>
      </c>
      <c r="AM3170" s="15" t="str">
        <f t="shared" ca="1" si="711"/>
        <v>3062.</v>
      </c>
      <c r="AN3170" s="222"/>
      <c r="AO3170" s="15"/>
      <c r="AP3170" s="16"/>
    </row>
    <row r="3171" spans="1:42" ht="22.5" hidden="1" customHeight="1" x14ac:dyDescent="0.25">
      <c r="A3171" s="83" t="str">
        <f t="shared" ca="1" si="715"/>
        <v>3063.</v>
      </c>
      <c r="B3171" s="26">
        <v>4220</v>
      </c>
      <c r="C3171" s="47" t="s">
        <v>2498</v>
      </c>
      <c r="D3171" s="26">
        <v>1999</v>
      </c>
      <c r="E3171" s="135" t="s">
        <v>2957</v>
      </c>
      <c r="F3171" s="83" t="s">
        <v>2959</v>
      </c>
      <c r="G3171" s="26">
        <v>6</v>
      </c>
      <c r="H3171" s="26">
        <v>3</v>
      </c>
      <c r="I3171" s="214">
        <v>4705.2</v>
      </c>
      <c r="J3171" s="214">
        <v>4723.6000000000004</v>
      </c>
      <c r="K3171" s="214">
        <v>4595.5</v>
      </c>
      <c r="L3171" s="263">
        <v>170</v>
      </c>
      <c r="M3171" s="214">
        <f t="shared" si="719"/>
        <v>4654940.92</v>
      </c>
      <c r="N3171" s="205"/>
      <c r="O3171" s="211"/>
      <c r="P3171" s="205"/>
      <c r="Q3171" s="205">
        <f t="shared" si="717"/>
        <v>4654940.92</v>
      </c>
      <c r="R3171" s="205"/>
      <c r="S3171" s="219"/>
      <c r="T3171" s="205"/>
      <c r="U3171" s="205">
        <v>1312.36</v>
      </c>
      <c r="V3171" s="205">
        <f>U3171*3547</f>
        <v>4654940.92</v>
      </c>
      <c r="W3171" s="205"/>
      <c r="X3171" s="205"/>
      <c r="Y3171" s="205"/>
      <c r="Z3171" s="205"/>
      <c r="AA3171" s="205"/>
      <c r="AB3171" s="205"/>
      <c r="AC3171" s="209"/>
      <c r="AD3171" s="209"/>
      <c r="AE3171" s="205"/>
      <c r="AF3171" s="205"/>
      <c r="AG3171" s="221">
        <v>2025</v>
      </c>
      <c r="AH3171" s="165"/>
      <c r="AI3171" s="175"/>
      <c r="AJ3171" s="218"/>
      <c r="AK3171" s="15">
        <f t="shared" ca="1" si="718"/>
        <v>3063</v>
      </c>
      <c r="AL3171" s="15" t="s">
        <v>155</v>
      </c>
      <c r="AM3171" s="15" t="str">
        <f t="shared" ca="1" si="711"/>
        <v>3063.</v>
      </c>
      <c r="AN3171" s="222"/>
      <c r="AO3171" s="15"/>
      <c r="AP3171" s="16"/>
    </row>
    <row r="3172" spans="1:42" ht="22.5" hidden="1" customHeight="1" x14ac:dyDescent="0.25">
      <c r="A3172" s="83" t="str">
        <f t="shared" ca="1" si="715"/>
        <v>3064.</v>
      </c>
      <c r="B3172" s="26">
        <v>4660</v>
      </c>
      <c r="C3172" s="40" t="s">
        <v>2499</v>
      </c>
      <c r="D3172" s="26">
        <v>2000</v>
      </c>
      <c r="E3172" s="135" t="s">
        <v>2957</v>
      </c>
      <c r="F3172" s="83" t="s">
        <v>2959</v>
      </c>
      <c r="G3172" s="26">
        <v>6</v>
      </c>
      <c r="H3172" s="26">
        <v>3</v>
      </c>
      <c r="I3172" s="214">
        <v>3970.2</v>
      </c>
      <c r="J3172" s="214">
        <v>4874.3</v>
      </c>
      <c r="K3172" s="214">
        <v>4122.1000000000004</v>
      </c>
      <c r="L3172" s="263">
        <v>102</v>
      </c>
      <c r="M3172" s="214">
        <f t="shared" si="719"/>
        <v>11284500</v>
      </c>
      <c r="N3172" s="205"/>
      <c r="O3172" s="211"/>
      <c r="P3172" s="205"/>
      <c r="Q3172" s="205">
        <f t="shared" si="717"/>
        <v>11284500</v>
      </c>
      <c r="R3172" s="205"/>
      <c r="S3172" s="219"/>
      <c r="T3172" s="205"/>
      <c r="U3172" s="205">
        <v>1500</v>
      </c>
      <c r="V3172" s="205">
        <f>U3172*7523</f>
        <v>11284500</v>
      </c>
      <c r="W3172" s="205"/>
      <c r="X3172" s="205"/>
      <c r="Y3172" s="205"/>
      <c r="Z3172" s="205"/>
      <c r="AA3172" s="205"/>
      <c r="AB3172" s="205"/>
      <c r="AC3172" s="209"/>
      <c r="AD3172" s="209"/>
      <c r="AE3172" s="205"/>
      <c r="AF3172" s="205"/>
      <c r="AG3172" s="221">
        <v>2025</v>
      </c>
      <c r="AH3172" s="165"/>
      <c r="AI3172" s="175"/>
      <c r="AJ3172" s="218"/>
      <c r="AK3172" s="15">
        <f t="shared" ca="1" si="718"/>
        <v>3064</v>
      </c>
      <c r="AL3172" s="15" t="s">
        <v>155</v>
      </c>
      <c r="AM3172" s="15" t="str">
        <f t="shared" ca="1" si="711"/>
        <v>3064.</v>
      </c>
      <c r="AN3172" s="222"/>
      <c r="AO3172" s="15"/>
      <c r="AP3172" s="16"/>
    </row>
    <row r="3173" spans="1:42" ht="23.25" hidden="1" customHeight="1" x14ac:dyDescent="0.25">
      <c r="A3173" s="83" t="str">
        <f t="shared" ca="1" si="715"/>
        <v>3065.</v>
      </c>
      <c r="B3173" s="26">
        <v>5069</v>
      </c>
      <c r="C3173" s="47" t="s">
        <v>2500</v>
      </c>
      <c r="D3173" s="26">
        <v>2000</v>
      </c>
      <c r="E3173" s="135" t="s">
        <v>2957</v>
      </c>
      <c r="F3173" s="83" t="s">
        <v>2959</v>
      </c>
      <c r="G3173" s="26">
        <v>6</v>
      </c>
      <c r="H3173" s="26">
        <v>2</v>
      </c>
      <c r="I3173" s="214">
        <v>3415.8</v>
      </c>
      <c r="J3173" s="214">
        <v>3415.8</v>
      </c>
      <c r="K3173" s="214">
        <v>3113.7</v>
      </c>
      <c r="L3173" s="263">
        <v>70</v>
      </c>
      <c r="M3173" s="214">
        <f t="shared" si="719"/>
        <v>6770700</v>
      </c>
      <c r="N3173" s="205"/>
      <c r="O3173" s="211"/>
      <c r="P3173" s="205"/>
      <c r="Q3173" s="205">
        <f t="shared" si="717"/>
        <v>6770700</v>
      </c>
      <c r="R3173" s="205"/>
      <c r="S3173" s="219"/>
      <c r="T3173" s="205"/>
      <c r="U3173" s="205">
        <v>900</v>
      </c>
      <c r="V3173" s="205">
        <f>U3173*7523</f>
        <v>6770700</v>
      </c>
      <c r="W3173" s="205"/>
      <c r="X3173" s="205"/>
      <c r="Y3173" s="205"/>
      <c r="Z3173" s="205"/>
      <c r="AA3173" s="205"/>
      <c r="AB3173" s="205"/>
      <c r="AC3173" s="209"/>
      <c r="AD3173" s="209"/>
      <c r="AE3173" s="205"/>
      <c r="AF3173" s="205"/>
      <c r="AG3173" s="221">
        <v>2025</v>
      </c>
      <c r="AH3173" s="158"/>
      <c r="AI3173" s="175"/>
      <c r="AJ3173" s="218"/>
      <c r="AK3173" s="15">
        <f t="shared" ca="1" si="718"/>
        <v>3065</v>
      </c>
      <c r="AL3173" s="15" t="s">
        <v>155</v>
      </c>
      <c r="AM3173" s="15" t="str">
        <f t="shared" ca="1" si="711"/>
        <v>3065.</v>
      </c>
      <c r="AN3173" s="222"/>
      <c r="AP3173" s="16"/>
    </row>
    <row r="3174" spans="1:42" ht="22.5" hidden="1" customHeight="1" x14ac:dyDescent="0.25">
      <c r="A3174" s="83" t="str">
        <f t="shared" ca="1" si="715"/>
        <v>3066.</v>
      </c>
      <c r="B3174" s="26">
        <v>4829</v>
      </c>
      <c r="C3174" s="47" t="s">
        <v>2501</v>
      </c>
      <c r="D3174" s="26">
        <v>2000</v>
      </c>
      <c r="E3174" s="135" t="s">
        <v>2957</v>
      </c>
      <c r="F3174" s="83" t="s">
        <v>2959</v>
      </c>
      <c r="G3174" s="26">
        <v>5</v>
      </c>
      <c r="H3174" s="26">
        <v>1</v>
      </c>
      <c r="I3174" s="205">
        <v>679.6</v>
      </c>
      <c r="J3174" s="205">
        <v>679.6</v>
      </c>
      <c r="K3174" s="205">
        <v>548.20000000000005</v>
      </c>
      <c r="L3174" s="219">
        <v>9</v>
      </c>
      <c r="M3174" s="214">
        <f t="shared" si="719"/>
        <v>224913</v>
      </c>
      <c r="N3174" s="205"/>
      <c r="O3174" s="211"/>
      <c r="P3174" s="205"/>
      <c r="Q3174" s="205">
        <f t="shared" si="717"/>
        <v>224913</v>
      </c>
      <c r="R3174" s="205">
        <v>224913</v>
      </c>
      <c r="S3174" s="219"/>
      <c r="T3174" s="205"/>
      <c r="U3174" s="205"/>
      <c r="V3174" s="205"/>
      <c r="W3174" s="205"/>
      <c r="X3174" s="205"/>
      <c r="Y3174" s="205"/>
      <c r="Z3174" s="205"/>
      <c r="AA3174" s="205"/>
      <c r="AB3174" s="205"/>
      <c r="AC3174" s="209"/>
      <c r="AD3174" s="209"/>
      <c r="AE3174" s="205"/>
      <c r="AF3174" s="205"/>
      <c r="AG3174" s="221">
        <v>2025</v>
      </c>
      <c r="AH3174" s="165"/>
      <c r="AI3174" s="175"/>
      <c r="AJ3174" s="152"/>
      <c r="AK3174" s="15">
        <f t="shared" ca="1" si="718"/>
        <v>3066</v>
      </c>
      <c r="AL3174" s="15" t="s">
        <v>155</v>
      </c>
      <c r="AM3174" s="15" t="str">
        <f t="shared" ca="1" si="711"/>
        <v>3066.</v>
      </c>
      <c r="AN3174" s="222"/>
      <c r="AO3174" s="15"/>
      <c r="AP3174" s="16"/>
    </row>
    <row r="3175" spans="1:42" ht="22.5" hidden="1" customHeight="1" x14ac:dyDescent="0.25">
      <c r="A3175" s="83" t="str">
        <f t="shared" ca="1" si="715"/>
        <v>3067.</v>
      </c>
      <c r="B3175" s="26">
        <v>5192</v>
      </c>
      <c r="C3175" s="313" t="s">
        <v>2502</v>
      </c>
      <c r="D3175" s="26">
        <v>2001</v>
      </c>
      <c r="E3175" s="83" t="s">
        <v>2957</v>
      </c>
      <c r="F3175" s="83" t="s">
        <v>2959</v>
      </c>
      <c r="G3175" s="26">
        <v>10</v>
      </c>
      <c r="H3175" s="26">
        <v>3</v>
      </c>
      <c r="I3175" s="235">
        <v>5743.8</v>
      </c>
      <c r="J3175" s="235">
        <v>3204.5</v>
      </c>
      <c r="K3175" s="235">
        <v>3204.5</v>
      </c>
      <c r="L3175" s="210">
        <v>195</v>
      </c>
      <c r="M3175" s="214">
        <f t="shared" si="719"/>
        <v>5682435.8799999999</v>
      </c>
      <c r="N3175" s="205"/>
      <c r="O3175" s="211"/>
      <c r="P3175" s="205"/>
      <c r="Q3175" s="205">
        <f t="shared" si="717"/>
        <v>5682435.8799999999</v>
      </c>
      <c r="R3175" s="205"/>
      <c r="S3175" s="221"/>
      <c r="T3175" s="209"/>
      <c r="U3175" s="205">
        <v>1602.04</v>
      </c>
      <c r="V3175" s="205">
        <f>U3175*3547</f>
        <v>5682435.8799999999</v>
      </c>
      <c r="W3175" s="209"/>
      <c r="X3175" s="209"/>
      <c r="Y3175" s="214"/>
      <c r="Z3175" s="214"/>
      <c r="AA3175" s="209"/>
      <c r="AB3175" s="209"/>
      <c r="AC3175" s="205"/>
      <c r="AD3175" s="205"/>
      <c r="AE3175" s="205"/>
      <c r="AF3175" s="209"/>
      <c r="AG3175" s="221">
        <v>2025</v>
      </c>
      <c r="AH3175" s="158"/>
      <c r="AI3175" s="175"/>
      <c r="AJ3175" s="218"/>
      <c r="AK3175" s="15">
        <f t="shared" ca="1" si="718"/>
        <v>3067</v>
      </c>
      <c r="AL3175" s="15" t="s">
        <v>155</v>
      </c>
      <c r="AM3175" s="15" t="str">
        <f t="shared" ca="1" si="711"/>
        <v>3067.</v>
      </c>
      <c r="AN3175" s="222"/>
      <c r="AP3175" s="16"/>
    </row>
    <row r="3176" spans="1:42" ht="22.5" hidden="1" customHeight="1" x14ac:dyDescent="0.25">
      <c r="A3176" s="83" t="str">
        <f t="shared" ca="1" si="715"/>
        <v>3068.</v>
      </c>
      <c r="B3176" s="26">
        <v>5340</v>
      </c>
      <c r="C3176" s="42" t="s">
        <v>2503</v>
      </c>
      <c r="D3176" s="26">
        <v>2001</v>
      </c>
      <c r="E3176" s="135" t="s">
        <v>2957</v>
      </c>
      <c r="F3176" s="83" t="s">
        <v>2958</v>
      </c>
      <c r="G3176" s="26">
        <v>5</v>
      </c>
      <c r="H3176" s="26">
        <v>5</v>
      </c>
      <c r="I3176" s="205">
        <v>5990.6</v>
      </c>
      <c r="J3176" s="205">
        <v>4429.2</v>
      </c>
      <c r="K3176" s="205">
        <v>4429.2</v>
      </c>
      <c r="L3176" s="219">
        <v>235</v>
      </c>
      <c r="M3176" s="214">
        <f t="shared" si="719"/>
        <v>5926611.3600000003</v>
      </c>
      <c r="N3176" s="205"/>
      <c r="O3176" s="211"/>
      <c r="P3176" s="205"/>
      <c r="Q3176" s="205">
        <f t="shared" si="717"/>
        <v>5926611.3600000003</v>
      </c>
      <c r="R3176" s="205"/>
      <c r="S3176" s="219"/>
      <c r="T3176" s="205"/>
      <c r="U3176" s="205">
        <v>1670.88</v>
      </c>
      <c r="V3176" s="205">
        <f>U3176*3547</f>
        <v>5926611.3600000003</v>
      </c>
      <c r="W3176" s="205"/>
      <c r="X3176" s="205"/>
      <c r="Y3176" s="205"/>
      <c r="Z3176" s="205"/>
      <c r="AA3176" s="205"/>
      <c r="AB3176" s="205"/>
      <c r="AC3176" s="205"/>
      <c r="AD3176" s="205"/>
      <c r="AE3176" s="205"/>
      <c r="AF3176" s="205"/>
      <c r="AG3176" s="221">
        <v>2025</v>
      </c>
      <c r="AH3176" s="158"/>
      <c r="AI3176" s="175"/>
      <c r="AJ3176" s="218"/>
      <c r="AK3176" s="15">
        <f t="shared" ca="1" si="718"/>
        <v>3068</v>
      </c>
      <c r="AL3176" s="15" t="s">
        <v>155</v>
      </c>
      <c r="AM3176" s="15" t="str">
        <f t="shared" ca="1" si="711"/>
        <v>3068.</v>
      </c>
      <c r="AN3176" s="222"/>
      <c r="AP3176" s="16"/>
    </row>
    <row r="3177" spans="1:42" ht="22.5" hidden="1" customHeight="1" x14ac:dyDescent="0.25">
      <c r="A3177" s="83" t="str">
        <f t="shared" ca="1" si="715"/>
        <v>3069.</v>
      </c>
      <c r="B3177" s="144">
        <v>5408</v>
      </c>
      <c r="C3177" s="47" t="s">
        <v>2504</v>
      </c>
      <c r="D3177" s="26">
        <v>2001</v>
      </c>
      <c r="E3177" s="135" t="s">
        <v>2957</v>
      </c>
      <c r="F3177" s="83" t="s">
        <v>2958</v>
      </c>
      <c r="G3177" s="26">
        <v>9</v>
      </c>
      <c r="H3177" s="26">
        <v>3</v>
      </c>
      <c r="I3177" s="205">
        <v>6688.5</v>
      </c>
      <c r="J3177" s="205">
        <v>5971.5</v>
      </c>
      <c r="K3177" s="205">
        <v>5971.5</v>
      </c>
      <c r="L3177" s="219">
        <v>262</v>
      </c>
      <c r="M3177" s="214">
        <f t="shared" si="719"/>
        <v>10368874.16</v>
      </c>
      <c r="N3177" s="205"/>
      <c r="O3177" s="211"/>
      <c r="P3177" s="205"/>
      <c r="Q3177" s="205">
        <f t="shared" si="717"/>
        <v>10368874.16</v>
      </c>
      <c r="R3177" s="205"/>
      <c r="S3177" s="219"/>
      <c r="T3177" s="205"/>
      <c r="U3177" s="205">
        <v>2923.28</v>
      </c>
      <c r="V3177" s="205">
        <f>U3177*3547</f>
        <v>10368874.16</v>
      </c>
      <c r="W3177" s="205"/>
      <c r="X3177" s="205"/>
      <c r="Y3177" s="205"/>
      <c r="Z3177" s="205"/>
      <c r="AA3177" s="205"/>
      <c r="AB3177" s="205"/>
      <c r="AC3177" s="209"/>
      <c r="AD3177" s="209"/>
      <c r="AE3177" s="205"/>
      <c r="AF3177" s="205"/>
      <c r="AG3177" s="221">
        <v>2025</v>
      </c>
      <c r="AH3177" s="165"/>
      <c r="AI3177" s="175"/>
      <c r="AJ3177" s="218"/>
      <c r="AK3177" s="15">
        <f t="shared" ca="1" si="718"/>
        <v>3069</v>
      </c>
      <c r="AL3177" s="15" t="s">
        <v>155</v>
      </c>
      <c r="AM3177" s="15" t="str">
        <f t="shared" ca="1" si="711"/>
        <v>3069.</v>
      </c>
      <c r="AN3177" s="222"/>
      <c r="AO3177" s="15"/>
      <c r="AP3177" s="16"/>
    </row>
    <row r="3178" spans="1:42" ht="22.5" hidden="1" customHeight="1" x14ac:dyDescent="0.25">
      <c r="A3178" s="83" t="str">
        <f t="shared" ca="1" si="715"/>
        <v>3070.</v>
      </c>
      <c r="B3178" s="144">
        <v>4860</v>
      </c>
      <c r="C3178" s="40" t="s">
        <v>2505</v>
      </c>
      <c r="D3178" s="26">
        <v>2002</v>
      </c>
      <c r="E3178" s="135" t="s">
        <v>2957</v>
      </c>
      <c r="F3178" s="83" t="s">
        <v>2959</v>
      </c>
      <c r="G3178" s="26">
        <v>2</v>
      </c>
      <c r="H3178" s="26">
        <v>2</v>
      </c>
      <c r="I3178" s="214">
        <v>1560.8</v>
      </c>
      <c r="J3178" s="214">
        <v>1475.7</v>
      </c>
      <c r="K3178" s="214">
        <v>1475.7</v>
      </c>
      <c r="L3178" s="263">
        <v>30</v>
      </c>
      <c r="M3178" s="214">
        <f t="shared" si="719"/>
        <v>5078025</v>
      </c>
      <c r="N3178" s="205"/>
      <c r="O3178" s="211"/>
      <c r="P3178" s="205"/>
      <c r="Q3178" s="205">
        <f t="shared" si="717"/>
        <v>5078025</v>
      </c>
      <c r="R3178" s="205"/>
      <c r="S3178" s="219"/>
      <c r="T3178" s="205"/>
      <c r="U3178" s="205">
        <v>675</v>
      </c>
      <c r="V3178" s="205">
        <f>U3178*7523</f>
        <v>5078025</v>
      </c>
      <c r="W3178" s="205"/>
      <c r="X3178" s="205"/>
      <c r="Y3178" s="205"/>
      <c r="Z3178" s="205"/>
      <c r="AA3178" s="205"/>
      <c r="AB3178" s="205"/>
      <c r="AC3178" s="209"/>
      <c r="AD3178" s="209"/>
      <c r="AE3178" s="205"/>
      <c r="AF3178" s="205"/>
      <c r="AG3178" s="221">
        <v>2025</v>
      </c>
      <c r="AH3178" s="165"/>
      <c r="AI3178" s="175"/>
      <c r="AJ3178" s="218"/>
      <c r="AK3178" s="15">
        <f t="shared" ca="1" si="718"/>
        <v>3070</v>
      </c>
      <c r="AL3178" s="15" t="s">
        <v>155</v>
      </c>
      <c r="AM3178" s="15" t="str">
        <f t="shared" ca="1" si="711"/>
        <v>3070.</v>
      </c>
      <c r="AN3178" s="222"/>
      <c r="AO3178" s="15"/>
      <c r="AP3178" s="16"/>
    </row>
    <row r="3179" spans="1:42" ht="22.5" hidden="1" customHeight="1" x14ac:dyDescent="0.25">
      <c r="A3179" s="83" t="str">
        <f t="shared" ca="1" si="715"/>
        <v>3071.</v>
      </c>
      <c r="B3179" s="26">
        <v>4915</v>
      </c>
      <c r="C3179" s="40" t="s">
        <v>2506</v>
      </c>
      <c r="D3179" s="26">
        <v>2002</v>
      </c>
      <c r="E3179" s="135" t="s">
        <v>2957</v>
      </c>
      <c r="F3179" s="83" t="s">
        <v>2959</v>
      </c>
      <c r="G3179" s="26">
        <v>6</v>
      </c>
      <c r="H3179" s="26">
        <v>3</v>
      </c>
      <c r="I3179" s="205">
        <v>4986.2</v>
      </c>
      <c r="J3179" s="205">
        <v>5470.1</v>
      </c>
      <c r="K3179" s="205">
        <v>4992.7</v>
      </c>
      <c r="L3179" s="219">
        <v>164</v>
      </c>
      <c r="M3179" s="214">
        <f t="shared" si="719"/>
        <v>9516595</v>
      </c>
      <c r="N3179" s="205"/>
      <c r="O3179" s="211"/>
      <c r="P3179" s="205"/>
      <c r="Q3179" s="205">
        <f t="shared" si="717"/>
        <v>9516595</v>
      </c>
      <c r="R3179" s="205"/>
      <c r="S3179" s="219"/>
      <c r="T3179" s="205"/>
      <c r="U3179" s="205">
        <v>1265</v>
      </c>
      <c r="V3179" s="205">
        <f>U3179*7523</f>
        <v>9516595</v>
      </c>
      <c r="W3179" s="205"/>
      <c r="X3179" s="205"/>
      <c r="Y3179" s="205"/>
      <c r="Z3179" s="205"/>
      <c r="AA3179" s="205"/>
      <c r="AB3179" s="205"/>
      <c r="AC3179" s="209"/>
      <c r="AD3179" s="209"/>
      <c r="AE3179" s="205"/>
      <c r="AF3179" s="205"/>
      <c r="AG3179" s="221">
        <v>2025</v>
      </c>
      <c r="AH3179" s="165"/>
      <c r="AI3179" s="175"/>
      <c r="AJ3179" s="218"/>
      <c r="AK3179" s="15">
        <f t="shared" ca="1" si="718"/>
        <v>3071</v>
      </c>
      <c r="AL3179" s="15" t="s">
        <v>155</v>
      </c>
      <c r="AM3179" s="15" t="str">
        <f t="shared" ca="1" si="711"/>
        <v>3071.</v>
      </c>
      <c r="AN3179" s="222"/>
      <c r="AO3179" s="15"/>
      <c r="AP3179" s="16"/>
    </row>
    <row r="3180" spans="1:42" ht="23.25" hidden="1" customHeight="1" x14ac:dyDescent="0.25">
      <c r="A3180" s="83" t="str">
        <f t="shared" ca="1" si="715"/>
        <v>3072.</v>
      </c>
      <c r="B3180" s="26">
        <v>4499</v>
      </c>
      <c r="C3180" s="47" t="s">
        <v>2507</v>
      </c>
      <c r="D3180" s="26">
        <v>2003</v>
      </c>
      <c r="E3180" s="135" t="s">
        <v>2957</v>
      </c>
      <c r="F3180" s="83" t="s">
        <v>2959</v>
      </c>
      <c r="G3180" s="26">
        <v>6</v>
      </c>
      <c r="H3180" s="26">
        <v>9</v>
      </c>
      <c r="I3180" s="214">
        <v>13881.8</v>
      </c>
      <c r="J3180" s="214">
        <v>13766.8</v>
      </c>
      <c r="K3180" s="214">
        <v>13766.8</v>
      </c>
      <c r="L3180" s="263">
        <v>483</v>
      </c>
      <c r="M3180" s="214">
        <f t="shared" si="719"/>
        <v>5297019.53</v>
      </c>
      <c r="N3180" s="205"/>
      <c r="O3180" s="211"/>
      <c r="P3180" s="205"/>
      <c r="Q3180" s="205">
        <f t="shared" si="717"/>
        <v>5297019.53</v>
      </c>
      <c r="R3180" s="205"/>
      <c r="S3180" s="219"/>
      <c r="T3180" s="205"/>
      <c r="U3180" s="205">
        <v>704.11</v>
      </c>
      <c r="V3180" s="205">
        <f>U3180*7523</f>
        <v>5297019.53</v>
      </c>
      <c r="W3180" s="205"/>
      <c r="X3180" s="205"/>
      <c r="Y3180" s="205"/>
      <c r="Z3180" s="205"/>
      <c r="AA3180" s="205"/>
      <c r="AB3180" s="205"/>
      <c r="AC3180" s="209"/>
      <c r="AD3180" s="209"/>
      <c r="AE3180" s="205"/>
      <c r="AF3180" s="205"/>
      <c r="AG3180" s="221">
        <v>2025</v>
      </c>
      <c r="AH3180" s="158"/>
      <c r="AI3180" s="175"/>
      <c r="AJ3180" s="218"/>
      <c r="AK3180" s="15">
        <f t="shared" ca="1" si="718"/>
        <v>3072</v>
      </c>
      <c r="AL3180" s="15" t="s">
        <v>155</v>
      </c>
      <c r="AM3180" s="15" t="str">
        <f t="shared" ca="1" si="711"/>
        <v>3072.</v>
      </c>
      <c r="AN3180" s="222"/>
      <c r="AP3180" s="16"/>
    </row>
    <row r="3181" spans="1:42" ht="22.5" hidden="1" customHeight="1" x14ac:dyDescent="0.25">
      <c r="A3181" s="83" t="str">
        <f t="shared" ca="1" si="715"/>
        <v>3073.</v>
      </c>
      <c r="B3181" s="26">
        <v>5153</v>
      </c>
      <c r="C3181" s="242" t="s">
        <v>2508</v>
      </c>
      <c r="D3181" s="26">
        <v>1991</v>
      </c>
      <c r="E3181" s="135" t="s">
        <v>2957</v>
      </c>
      <c r="F3181" s="83" t="s">
        <v>2958</v>
      </c>
      <c r="G3181" s="26">
        <v>9</v>
      </c>
      <c r="H3181" s="26">
        <v>2</v>
      </c>
      <c r="I3181" s="205">
        <v>3265</v>
      </c>
      <c r="J3181" s="205">
        <v>3265</v>
      </c>
      <c r="K3181" s="205">
        <v>3265</v>
      </c>
      <c r="L3181" s="219">
        <v>156</v>
      </c>
      <c r="M3181" s="205">
        <f t="shared" si="719"/>
        <v>5170514</v>
      </c>
      <c r="N3181" s="205"/>
      <c r="O3181" s="211"/>
      <c r="P3181" s="205"/>
      <c r="Q3181" s="205">
        <f t="shared" si="717"/>
        <v>5170514</v>
      </c>
      <c r="R3181" s="205"/>
      <c r="S3181" s="219">
        <v>1</v>
      </c>
      <c r="T3181" s="205">
        <f>S3181*3106160</f>
        <v>3106160</v>
      </c>
      <c r="U3181" s="205">
        <v>582</v>
      </c>
      <c r="V3181" s="205">
        <f>U3181*3547</f>
        <v>2064354</v>
      </c>
      <c r="W3181" s="205"/>
      <c r="X3181" s="205"/>
      <c r="Y3181" s="205"/>
      <c r="Z3181" s="205"/>
      <c r="AA3181" s="205"/>
      <c r="AB3181" s="205"/>
      <c r="AC3181" s="205"/>
      <c r="AD3181" s="205"/>
      <c r="AE3181" s="205"/>
      <c r="AF3181" s="205"/>
      <c r="AG3181" s="221">
        <v>2025</v>
      </c>
      <c r="AH3181" s="158"/>
      <c r="AI3181" s="175"/>
      <c r="AJ3181" s="152"/>
      <c r="AK3181" s="15">
        <f t="shared" ca="1" si="718"/>
        <v>3073</v>
      </c>
      <c r="AL3181" s="15" t="s">
        <v>155</v>
      </c>
      <c r="AM3181" s="15" t="str">
        <f t="shared" ca="1" si="711"/>
        <v>3073.</v>
      </c>
      <c r="AN3181" s="222"/>
      <c r="AO3181" s="15"/>
      <c r="AP3181" s="16"/>
    </row>
    <row r="3182" spans="1:42" ht="22.5" hidden="1" customHeight="1" x14ac:dyDescent="0.25">
      <c r="A3182" s="83" t="str">
        <f t="shared" ca="1" si="715"/>
        <v>3074.</v>
      </c>
      <c r="B3182" s="26">
        <v>5441</v>
      </c>
      <c r="C3182" s="47" t="s">
        <v>2509</v>
      </c>
      <c r="D3182" s="26">
        <v>2013</v>
      </c>
      <c r="E3182" s="135" t="s">
        <v>2957</v>
      </c>
      <c r="F3182" s="83" t="s">
        <v>2959</v>
      </c>
      <c r="G3182" s="26">
        <v>4</v>
      </c>
      <c r="H3182" s="26">
        <v>2</v>
      </c>
      <c r="I3182" s="205">
        <v>2794.4</v>
      </c>
      <c r="J3182" s="205">
        <v>2172.9</v>
      </c>
      <c r="K3182" s="205">
        <v>1771.4</v>
      </c>
      <c r="L3182" s="219">
        <v>24</v>
      </c>
      <c r="M3182" s="214">
        <f t="shared" si="719"/>
        <v>2376740</v>
      </c>
      <c r="N3182" s="205"/>
      <c r="O3182" s="211"/>
      <c r="P3182" s="205"/>
      <c r="Q3182" s="205">
        <f t="shared" si="717"/>
        <v>2376740</v>
      </c>
      <c r="R3182" s="205"/>
      <c r="S3182" s="219"/>
      <c r="T3182" s="205"/>
      <c r="U3182" s="205"/>
      <c r="V3182" s="205"/>
      <c r="W3182" s="205"/>
      <c r="X3182" s="205"/>
      <c r="Y3182" s="205">
        <v>755</v>
      </c>
      <c r="Z3182" s="205">
        <f>Y3182*3148</f>
        <v>2376740</v>
      </c>
      <c r="AA3182" s="205"/>
      <c r="AB3182" s="205"/>
      <c r="AC3182" s="209"/>
      <c r="AD3182" s="209"/>
      <c r="AE3182" s="205"/>
      <c r="AF3182" s="205"/>
      <c r="AG3182" s="221">
        <v>2025</v>
      </c>
      <c r="AH3182" s="165"/>
      <c r="AI3182" s="175"/>
      <c r="AJ3182" s="153"/>
      <c r="AK3182" s="15">
        <f t="shared" ca="1" si="718"/>
        <v>3074</v>
      </c>
      <c r="AL3182" s="15" t="s">
        <v>155</v>
      </c>
      <c r="AM3182" s="15" t="str">
        <f t="shared" ca="1" si="711"/>
        <v>3074.</v>
      </c>
      <c r="AN3182" s="222"/>
      <c r="AO3182" s="15"/>
      <c r="AP3182" s="16"/>
    </row>
    <row r="3183" spans="1:42" ht="22.5" hidden="1" customHeight="1" x14ac:dyDescent="0.25">
      <c r="A3183" s="83" t="str">
        <f t="shared" ca="1" si="715"/>
        <v>3075.</v>
      </c>
      <c r="B3183" s="26">
        <v>5612</v>
      </c>
      <c r="C3183" s="40" t="s">
        <v>2510</v>
      </c>
      <c r="D3183" s="26">
        <v>2014</v>
      </c>
      <c r="E3183" s="135" t="s">
        <v>2957</v>
      </c>
      <c r="F3183" s="83" t="s">
        <v>2959</v>
      </c>
      <c r="G3183" s="26">
        <v>5</v>
      </c>
      <c r="H3183" s="26">
        <v>4</v>
      </c>
      <c r="I3183" s="205">
        <v>6420.7</v>
      </c>
      <c r="J3183" s="205">
        <v>6420.7</v>
      </c>
      <c r="K3183" s="205">
        <v>6420.7</v>
      </c>
      <c r="L3183" s="219">
        <v>132</v>
      </c>
      <c r="M3183" s="214">
        <f t="shared" si="719"/>
        <v>549320.4</v>
      </c>
      <c r="N3183" s="205"/>
      <c r="O3183" s="211"/>
      <c r="P3183" s="205"/>
      <c r="Q3183" s="205">
        <f t="shared" si="717"/>
        <v>549320.4</v>
      </c>
      <c r="R3183" s="205"/>
      <c r="S3183" s="219"/>
      <c r="T3183" s="205"/>
      <c r="U3183" s="205"/>
      <c r="V3183" s="205"/>
      <c r="W3183" s="205"/>
      <c r="X3183" s="205"/>
      <c r="Y3183" s="205"/>
      <c r="Z3183" s="205"/>
      <c r="AA3183" s="205">
        <v>205.2</v>
      </c>
      <c r="AB3183" s="205">
        <f>AA3183*2677</f>
        <v>549320.4</v>
      </c>
      <c r="AC3183" s="209"/>
      <c r="AD3183" s="209"/>
      <c r="AE3183" s="205"/>
      <c r="AF3183" s="205"/>
      <c r="AG3183" s="221">
        <v>2025</v>
      </c>
      <c r="AH3183" s="165"/>
      <c r="AI3183" s="175"/>
      <c r="AJ3183" s="218"/>
      <c r="AK3183" s="15">
        <f t="shared" ca="1" si="718"/>
        <v>3075</v>
      </c>
      <c r="AL3183" s="15" t="s">
        <v>155</v>
      </c>
      <c r="AM3183" s="15" t="str">
        <f t="shared" ca="1" si="711"/>
        <v>3075.</v>
      </c>
      <c r="AN3183" s="222"/>
      <c r="AO3183" s="15"/>
      <c r="AP3183" s="16"/>
    </row>
    <row r="3184" spans="1:42" ht="22.5" hidden="1" customHeight="1" x14ac:dyDescent="0.25">
      <c r="A3184" s="83" t="str">
        <f t="shared" ca="1" si="715"/>
        <v>3076.</v>
      </c>
      <c r="B3184" s="26">
        <v>5633</v>
      </c>
      <c r="C3184" s="48" t="s">
        <v>2511</v>
      </c>
      <c r="D3184" s="26">
        <v>2014</v>
      </c>
      <c r="E3184" s="135" t="s">
        <v>2957</v>
      </c>
      <c r="F3184" s="83" t="s">
        <v>2959</v>
      </c>
      <c r="G3184" s="26">
        <v>5</v>
      </c>
      <c r="H3184" s="26">
        <v>4</v>
      </c>
      <c r="I3184" s="205">
        <v>4531.5</v>
      </c>
      <c r="J3184" s="205">
        <v>3454</v>
      </c>
      <c r="K3184" s="205">
        <v>3454</v>
      </c>
      <c r="L3184" s="219">
        <v>92</v>
      </c>
      <c r="M3184" s="214">
        <f t="shared" si="719"/>
        <v>682635</v>
      </c>
      <c r="N3184" s="205"/>
      <c r="O3184" s="211"/>
      <c r="P3184" s="205"/>
      <c r="Q3184" s="205">
        <f t="shared" si="717"/>
        <v>682635</v>
      </c>
      <c r="R3184" s="205"/>
      <c r="S3184" s="219"/>
      <c r="T3184" s="205"/>
      <c r="U3184" s="205"/>
      <c r="V3184" s="205"/>
      <c r="W3184" s="205"/>
      <c r="X3184" s="205"/>
      <c r="Y3184" s="205"/>
      <c r="Z3184" s="205"/>
      <c r="AA3184" s="205">
        <v>255</v>
      </c>
      <c r="AB3184" s="205">
        <f>AA3184*2677</f>
        <v>682635</v>
      </c>
      <c r="AC3184" s="209"/>
      <c r="AD3184" s="209"/>
      <c r="AE3184" s="205"/>
      <c r="AF3184" s="205"/>
      <c r="AG3184" s="221">
        <v>2025</v>
      </c>
      <c r="AH3184" s="165"/>
      <c r="AI3184" s="175"/>
      <c r="AJ3184" s="218"/>
      <c r="AK3184" s="15">
        <f t="shared" ca="1" si="718"/>
        <v>3076</v>
      </c>
      <c r="AL3184" s="15" t="s">
        <v>155</v>
      </c>
      <c r="AM3184" s="15" t="str">
        <f t="shared" ca="1" si="711"/>
        <v>3076.</v>
      </c>
      <c r="AN3184" s="222"/>
      <c r="AO3184" s="15"/>
      <c r="AP3184" s="16"/>
    </row>
    <row r="3185" spans="1:42" ht="22.5" hidden="1" customHeight="1" x14ac:dyDescent="0.25">
      <c r="A3185" s="83" t="str">
        <f t="shared" ca="1" si="715"/>
        <v>3077.</v>
      </c>
      <c r="B3185" s="26">
        <v>5641</v>
      </c>
      <c r="C3185" s="48" t="s">
        <v>2512</v>
      </c>
      <c r="D3185" s="26">
        <v>2014</v>
      </c>
      <c r="E3185" s="135" t="s">
        <v>2957</v>
      </c>
      <c r="F3185" s="83" t="s">
        <v>2959</v>
      </c>
      <c r="G3185" s="26">
        <v>3</v>
      </c>
      <c r="H3185" s="26">
        <v>3</v>
      </c>
      <c r="I3185" s="214">
        <v>2817.8</v>
      </c>
      <c r="J3185" s="214">
        <v>1924.9</v>
      </c>
      <c r="K3185" s="214">
        <v>1924.9</v>
      </c>
      <c r="L3185" s="263">
        <v>33</v>
      </c>
      <c r="M3185" s="214">
        <f t="shared" si="719"/>
        <v>6438183.3999999994</v>
      </c>
      <c r="N3185" s="205"/>
      <c r="O3185" s="211"/>
      <c r="P3185" s="205"/>
      <c r="Q3185" s="205">
        <f t="shared" si="717"/>
        <v>6438183.3999999994</v>
      </c>
      <c r="R3185" s="205"/>
      <c r="S3185" s="219"/>
      <c r="T3185" s="205"/>
      <c r="U3185" s="205">
        <v>855.8</v>
      </c>
      <c r="V3185" s="205">
        <f>U3185*7523</f>
        <v>6438183.3999999994</v>
      </c>
      <c r="W3185" s="205"/>
      <c r="X3185" s="205"/>
      <c r="Y3185" s="205"/>
      <c r="Z3185" s="205"/>
      <c r="AA3185" s="205"/>
      <c r="AB3185" s="205"/>
      <c r="AC3185" s="209"/>
      <c r="AD3185" s="209"/>
      <c r="AE3185" s="205"/>
      <c r="AF3185" s="205"/>
      <c r="AG3185" s="221">
        <v>2025</v>
      </c>
      <c r="AH3185" s="165"/>
      <c r="AI3185" s="175"/>
      <c r="AJ3185" s="218"/>
      <c r="AK3185" s="15">
        <f t="shared" ca="1" si="718"/>
        <v>3077</v>
      </c>
      <c r="AL3185" s="15" t="s">
        <v>155</v>
      </c>
      <c r="AM3185" s="15" t="str">
        <f t="shared" ca="1" si="711"/>
        <v>3077.</v>
      </c>
      <c r="AN3185" s="222"/>
      <c r="AO3185" s="15"/>
      <c r="AP3185" s="16"/>
    </row>
    <row r="3186" spans="1:42" ht="22.5" hidden="1" customHeight="1" x14ac:dyDescent="0.25">
      <c r="A3186" s="83" t="str">
        <f t="shared" ca="1" si="715"/>
        <v>3078.</v>
      </c>
      <c r="B3186" s="53">
        <v>5646</v>
      </c>
      <c r="C3186" s="48" t="s">
        <v>2513</v>
      </c>
      <c r="D3186" s="26">
        <v>2014</v>
      </c>
      <c r="E3186" s="135" t="s">
        <v>2957</v>
      </c>
      <c r="F3186" s="83" t="s">
        <v>2961</v>
      </c>
      <c r="G3186" s="26">
        <v>3</v>
      </c>
      <c r="H3186" s="26">
        <v>1</v>
      </c>
      <c r="I3186" s="205">
        <v>2075.5</v>
      </c>
      <c r="J3186" s="205">
        <v>1365.5</v>
      </c>
      <c r="K3186" s="205">
        <v>1365.5</v>
      </c>
      <c r="L3186" s="219">
        <v>24</v>
      </c>
      <c r="M3186" s="214">
        <f t="shared" si="719"/>
        <v>246819.4</v>
      </c>
      <c r="N3186" s="205"/>
      <c r="O3186" s="211"/>
      <c r="P3186" s="205"/>
      <c r="Q3186" s="205">
        <f t="shared" si="717"/>
        <v>246819.4</v>
      </c>
      <c r="R3186" s="205"/>
      <c r="S3186" s="219"/>
      <c r="T3186" s="205"/>
      <c r="U3186" s="205"/>
      <c r="V3186" s="205"/>
      <c r="W3186" s="205"/>
      <c r="X3186" s="205"/>
      <c r="Y3186" s="205"/>
      <c r="Z3186" s="205"/>
      <c r="AA3186" s="205">
        <v>92.2</v>
      </c>
      <c r="AB3186" s="205">
        <f t="shared" ref="AB3186:AB3187" si="720">AA3186*2677</f>
        <v>246819.4</v>
      </c>
      <c r="AC3186" s="209"/>
      <c r="AD3186" s="209"/>
      <c r="AE3186" s="205"/>
      <c r="AF3186" s="205"/>
      <c r="AG3186" s="221">
        <v>2025</v>
      </c>
      <c r="AH3186" s="165"/>
      <c r="AI3186" s="175"/>
      <c r="AJ3186" s="218"/>
      <c r="AK3186" s="15">
        <f t="shared" ca="1" si="718"/>
        <v>3078</v>
      </c>
      <c r="AL3186" s="15" t="s">
        <v>155</v>
      </c>
      <c r="AM3186" s="15" t="str">
        <f t="shared" ca="1" si="711"/>
        <v>3078.</v>
      </c>
      <c r="AN3186" s="222"/>
      <c r="AO3186" s="15"/>
      <c r="AP3186" s="16"/>
    </row>
    <row r="3187" spans="1:42" ht="22.5" hidden="1" customHeight="1" x14ac:dyDescent="0.25">
      <c r="A3187" s="83" t="str">
        <f t="shared" ca="1" si="715"/>
        <v>3079.</v>
      </c>
      <c r="B3187" s="53">
        <v>5647</v>
      </c>
      <c r="C3187" s="48" t="s">
        <v>2514</v>
      </c>
      <c r="D3187" s="26">
        <v>2014</v>
      </c>
      <c r="E3187" s="135" t="s">
        <v>2957</v>
      </c>
      <c r="F3187" s="83" t="s">
        <v>2961</v>
      </c>
      <c r="G3187" s="26">
        <v>3</v>
      </c>
      <c r="H3187" s="26">
        <v>1</v>
      </c>
      <c r="I3187" s="205">
        <v>1993.1</v>
      </c>
      <c r="J3187" s="205">
        <v>1303.1400000000001</v>
      </c>
      <c r="K3187" s="205">
        <v>1303.1400000000001</v>
      </c>
      <c r="L3187" s="219">
        <v>24</v>
      </c>
      <c r="M3187" s="214">
        <f t="shared" si="719"/>
        <v>212018.4</v>
      </c>
      <c r="N3187" s="205"/>
      <c r="O3187" s="211"/>
      <c r="P3187" s="205"/>
      <c r="Q3187" s="205">
        <f t="shared" si="717"/>
        <v>212018.4</v>
      </c>
      <c r="R3187" s="205"/>
      <c r="S3187" s="219"/>
      <c r="T3187" s="205"/>
      <c r="U3187" s="205"/>
      <c r="V3187" s="205"/>
      <c r="W3187" s="205"/>
      <c r="X3187" s="205"/>
      <c r="Y3187" s="205"/>
      <c r="Z3187" s="205"/>
      <c r="AA3187" s="205">
        <v>79.2</v>
      </c>
      <c r="AB3187" s="205">
        <f t="shared" si="720"/>
        <v>212018.4</v>
      </c>
      <c r="AC3187" s="209"/>
      <c r="AD3187" s="209"/>
      <c r="AE3187" s="205"/>
      <c r="AF3187" s="205"/>
      <c r="AG3187" s="221">
        <v>2025</v>
      </c>
      <c r="AH3187" s="165"/>
      <c r="AI3187" s="175"/>
      <c r="AJ3187" s="218"/>
      <c r="AK3187" s="15">
        <f t="shared" ca="1" si="718"/>
        <v>3079</v>
      </c>
      <c r="AL3187" s="15" t="s">
        <v>155</v>
      </c>
      <c r="AM3187" s="15" t="str">
        <f t="shared" ca="1" si="711"/>
        <v>3079.</v>
      </c>
      <c r="AN3187" s="222"/>
      <c r="AO3187" s="15"/>
      <c r="AP3187" s="16"/>
    </row>
    <row r="3188" spans="1:42" ht="23.25" hidden="1" customHeight="1" x14ac:dyDescent="0.25">
      <c r="A3188" s="83" t="str">
        <f t="shared" ca="1" si="715"/>
        <v>3080.</v>
      </c>
      <c r="B3188" s="53">
        <v>5657</v>
      </c>
      <c r="C3188" s="48" t="s">
        <v>2515</v>
      </c>
      <c r="D3188" s="26">
        <v>2014</v>
      </c>
      <c r="E3188" s="135" t="s">
        <v>2957</v>
      </c>
      <c r="F3188" s="83" t="s">
        <v>2959</v>
      </c>
      <c r="G3188" s="26">
        <v>5</v>
      </c>
      <c r="H3188" s="26">
        <v>6</v>
      </c>
      <c r="I3188" s="214">
        <v>9978.9</v>
      </c>
      <c r="J3188" s="214">
        <v>7361.3</v>
      </c>
      <c r="K3188" s="214">
        <v>7361.3</v>
      </c>
      <c r="L3188" s="263">
        <v>104</v>
      </c>
      <c r="M3188" s="214">
        <f t="shared" si="719"/>
        <v>4647186</v>
      </c>
      <c r="N3188" s="205"/>
      <c r="O3188" s="211"/>
      <c r="P3188" s="205"/>
      <c r="Q3188" s="205">
        <f t="shared" si="717"/>
        <v>4647186</v>
      </c>
      <c r="R3188" s="205"/>
      <c r="S3188" s="219"/>
      <c r="T3188" s="205"/>
      <c r="U3188" s="205"/>
      <c r="V3188" s="205"/>
      <c r="W3188" s="205">
        <v>2099</v>
      </c>
      <c r="X3188" s="205">
        <f>W3188*2214</f>
        <v>4647186</v>
      </c>
      <c r="Y3188" s="205"/>
      <c r="Z3188" s="205"/>
      <c r="AA3188" s="205"/>
      <c r="AB3188" s="205"/>
      <c r="AC3188" s="209"/>
      <c r="AD3188" s="209"/>
      <c r="AE3188" s="205"/>
      <c r="AF3188" s="205"/>
      <c r="AG3188" s="221">
        <v>2025</v>
      </c>
      <c r="AH3188" s="158"/>
      <c r="AI3188" s="175"/>
      <c r="AJ3188" s="218"/>
      <c r="AK3188" s="15">
        <f t="shared" ca="1" si="718"/>
        <v>3080</v>
      </c>
      <c r="AL3188" s="15" t="s">
        <v>155</v>
      </c>
      <c r="AM3188" s="15" t="str">
        <f t="shared" ca="1" si="711"/>
        <v>3080.</v>
      </c>
      <c r="AN3188" s="222"/>
      <c r="AP3188" s="16"/>
    </row>
    <row r="3189" spans="1:42" ht="22.5" hidden="1" customHeight="1" x14ac:dyDescent="0.25">
      <c r="A3189" s="83" t="str">
        <f t="shared" ca="1" si="715"/>
        <v>3081.</v>
      </c>
      <c r="B3189" s="26">
        <v>5642</v>
      </c>
      <c r="C3189" s="48" t="s">
        <v>2516</v>
      </c>
      <c r="D3189" s="26">
        <v>2015</v>
      </c>
      <c r="E3189" s="135" t="s">
        <v>2957</v>
      </c>
      <c r="F3189" s="83" t="s">
        <v>2961</v>
      </c>
      <c r="G3189" s="26">
        <v>4</v>
      </c>
      <c r="H3189" s="26">
        <v>2</v>
      </c>
      <c r="I3189" s="205">
        <v>2445.4</v>
      </c>
      <c r="J3189" s="205">
        <v>1477.8</v>
      </c>
      <c r="K3189" s="205">
        <v>1477.8</v>
      </c>
      <c r="L3189" s="219">
        <v>40</v>
      </c>
      <c r="M3189" s="214">
        <f t="shared" si="719"/>
        <v>4340771</v>
      </c>
      <c r="N3189" s="205"/>
      <c r="O3189" s="211"/>
      <c r="P3189" s="205"/>
      <c r="Q3189" s="205">
        <f t="shared" si="717"/>
        <v>4340771</v>
      </c>
      <c r="R3189" s="205"/>
      <c r="S3189" s="219"/>
      <c r="T3189" s="205"/>
      <c r="U3189" s="205">
        <v>577</v>
      </c>
      <c r="V3189" s="205">
        <f>U3189*7523</f>
        <v>4340771</v>
      </c>
      <c r="W3189" s="205"/>
      <c r="X3189" s="205"/>
      <c r="Y3189" s="205"/>
      <c r="Z3189" s="205"/>
      <c r="AA3189" s="205"/>
      <c r="AB3189" s="205"/>
      <c r="AC3189" s="209"/>
      <c r="AD3189" s="209"/>
      <c r="AE3189" s="205"/>
      <c r="AF3189" s="205"/>
      <c r="AG3189" s="221">
        <v>2025</v>
      </c>
      <c r="AH3189" s="165"/>
      <c r="AI3189" s="175"/>
      <c r="AJ3189" s="218"/>
      <c r="AK3189" s="15">
        <f t="shared" ca="1" si="718"/>
        <v>3081</v>
      </c>
      <c r="AL3189" s="15" t="s">
        <v>155</v>
      </c>
      <c r="AM3189" s="15" t="str">
        <f t="shared" ca="1" si="711"/>
        <v>3081.</v>
      </c>
      <c r="AN3189" s="222"/>
      <c r="AO3189" s="15"/>
      <c r="AP3189" s="16"/>
    </row>
    <row r="3190" spans="1:42" ht="22.5" hidden="1" customHeight="1" x14ac:dyDescent="0.25">
      <c r="A3190" s="83" t="str">
        <f t="shared" ca="1" si="715"/>
        <v>3082.</v>
      </c>
      <c r="B3190" s="26">
        <v>5645</v>
      </c>
      <c r="C3190" s="48" t="s">
        <v>2517</v>
      </c>
      <c r="D3190" s="26">
        <v>2015</v>
      </c>
      <c r="E3190" s="135" t="s">
        <v>2957</v>
      </c>
      <c r="F3190" s="83" t="s">
        <v>2959</v>
      </c>
      <c r="G3190" s="26">
        <v>9</v>
      </c>
      <c r="H3190" s="26">
        <v>5</v>
      </c>
      <c r="I3190" s="205">
        <v>11081.5</v>
      </c>
      <c r="J3190" s="219">
        <v>9369.5</v>
      </c>
      <c r="K3190" s="205">
        <v>9369.5</v>
      </c>
      <c r="L3190" s="219">
        <v>360</v>
      </c>
      <c r="M3190" s="214">
        <f t="shared" si="719"/>
        <v>685312</v>
      </c>
      <c r="N3190" s="205"/>
      <c r="O3190" s="211"/>
      <c r="P3190" s="205"/>
      <c r="Q3190" s="205">
        <f t="shared" si="717"/>
        <v>685312</v>
      </c>
      <c r="R3190" s="205"/>
      <c r="S3190" s="219"/>
      <c r="T3190" s="205"/>
      <c r="U3190" s="205"/>
      <c r="V3190" s="205"/>
      <c r="W3190" s="205"/>
      <c r="X3190" s="205"/>
      <c r="Y3190" s="205"/>
      <c r="Z3190" s="205"/>
      <c r="AA3190" s="205">
        <v>256</v>
      </c>
      <c r="AB3190" s="205">
        <f>AA3190*2677</f>
        <v>685312</v>
      </c>
      <c r="AC3190" s="209"/>
      <c r="AD3190" s="209"/>
      <c r="AE3190" s="205"/>
      <c r="AF3190" s="205"/>
      <c r="AG3190" s="221">
        <v>2025</v>
      </c>
      <c r="AH3190" s="165"/>
      <c r="AI3190" s="175"/>
      <c r="AJ3190" s="218"/>
      <c r="AK3190" s="15">
        <f t="shared" ca="1" si="718"/>
        <v>3082</v>
      </c>
      <c r="AL3190" s="15" t="s">
        <v>155</v>
      </c>
      <c r="AM3190" s="15" t="str">
        <f t="shared" ca="1" si="711"/>
        <v>3082.</v>
      </c>
      <c r="AN3190" s="222"/>
      <c r="AO3190" s="15"/>
      <c r="AP3190" s="16"/>
    </row>
    <row r="3191" spans="1:42" ht="22.5" hidden="1" customHeight="1" x14ac:dyDescent="0.25">
      <c r="A3191" s="83" t="str">
        <f t="shared" ca="1" si="715"/>
        <v>3083.</v>
      </c>
      <c r="B3191" s="26">
        <v>5648</v>
      </c>
      <c r="C3191" s="48" t="s">
        <v>2518</v>
      </c>
      <c r="D3191" s="26">
        <v>2015</v>
      </c>
      <c r="E3191" s="135" t="s">
        <v>2957</v>
      </c>
      <c r="F3191" s="83" t="s">
        <v>2959</v>
      </c>
      <c r="G3191" s="26">
        <v>9</v>
      </c>
      <c r="H3191" s="26">
        <v>4</v>
      </c>
      <c r="I3191" s="205">
        <v>13272.3</v>
      </c>
      <c r="J3191" s="205">
        <v>9359</v>
      </c>
      <c r="K3191" s="205">
        <v>9359</v>
      </c>
      <c r="L3191" s="219">
        <v>362</v>
      </c>
      <c r="M3191" s="214">
        <f t="shared" si="719"/>
        <v>661219</v>
      </c>
      <c r="N3191" s="205"/>
      <c r="O3191" s="211"/>
      <c r="P3191" s="205"/>
      <c r="Q3191" s="205">
        <f t="shared" si="717"/>
        <v>661219</v>
      </c>
      <c r="R3191" s="205"/>
      <c r="S3191" s="219"/>
      <c r="T3191" s="205"/>
      <c r="U3191" s="205"/>
      <c r="V3191" s="205"/>
      <c r="W3191" s="205"/>
      <c r="X3191" s="205"/>
      <c r="Y3191" s="205"/>
      <c r="Z3191" s="205"/>
      <c r="AA3191" s="205">
        <v>247</v>
      </c>
      <c r="AB3191" s="205">
        <f t="shared" ref="AB3191:AB3192" si="721">AA3191*2677</f>
        <v>661219</v>
      </c>
      <c r="AC3191" s="209"/>
      <c r="AD3191" s="209"/>
      <c r="AE3191" s="205"/>
      <c r="AF3191" s="205"/>
      <c r="AG3191" s="221">
        <v>2025</v>
      </c>
      <c r="AH3191" s="165"/>
      <c r="AI3191" s="175"/>
      <c r="AJ3191" s="218"/>
      <c r="AK3191" s="15">
        <f t="shared" ca="1" si="718"/>
        <v>3083</v>
      </c>
      <c r="AL3191" s="15" t="s">
        <v>155</v>
      </c>
      <c r="AM3191" s="15" t="str">
        <f t="shared" ca="1" si="711"/>
        <v>3083.</v>
      </c>
      <c r="AN3191" s="222"/>
      <c r="AO3191" s="15"/>
      <c r="AP3191" s="16"/>
    </row>
    <row r="3192" spans="1:42" ht="22.5" hidden="1" customHeight="1" x14ac:dyDescent="0.25">
      <c r="A3192" s="83" t="str">
        <f t="shared" ca="1" si="715"/>
        <v>3084.</v>
      </c>
      <c r="B3192" s="26">
        <v>5655</v>
      </c>
      <c r="C3192" s="48" t="s">
        <v>2519</v>
      </c>
      <c r="D3192" s="26">
        <v>2015</v>
      </c>
      <c r="E3192" s="135" t="s">
        <v>2957</v>
      </c>
      <c r="F3192" s="83" t="s">
        <v>2958</v>
      </c>
      <c r="G3192" s="26">
        <v>9</v>
      </c>
      <c r="H3192" s="26">
        <v>3</v>
      </c>
      <c r="I3192" s="205">
        <v>7795.2</v>
      </c>
      <c r="J3192" s="219">
        <v>6070.9</v>
      </c>
      <c r="K3192" s="205">
        <v>6070.9</v>
      </c>
      <c r="L3192" s="219">
        <v>202</v>
      </c>
      <c r="M3192" s="214">
        <f t="shared" si="719"/>
        <v>4143302.3899999997</v>
      </c>
      <c r="N3192" s="205"/>
      <c r="O3192" s="211"/>
      <c r="P3192" s="205"/>
      <c r="Q3192" s="205">
        <f t="shared" si="717"/>
        <v>4143302.3899999997</v>
      </c>
      <c r="R3192" s="205"/>
      <c r="S3192" s="219"/>
      <c r="T3192" s="205"/>
      <c r="U3192" s="205">
        <v>1001.17</v>
      </c>
      <c r="V3192" s="205">
        <f>U3192*3547</f>
        <v>3551149.9899999998</v>
      </c>
      <c r="W3192" s="205"/>
      <c r="X3192" s="205"/>
      <c r="Y3192" s="205"/>
      <c r="Z3192" s="205"/>
      <c r="AA3192" s="205">
        <v>221.2</v>
      </c>
      <c r="AB3192" s="205">
        <f t="shared" si="721"/>
        <v>592152.4</v>
      </c>
      <c r="AC3192" s="209"/>
      <c r="AD3192" s="209"/>
      <c r="AE3192" s="205"/>
      <c r="AF3192" s="205"/>
      <c r="AG3192" s="221">
        <v>2025</v>
      </c>
      <c r="AH3192" s="165"/>
      <c r="AI3192" s="175"/>
      <c r="AJ3192" s="218"/>
      <c r="AK3192" s="15">
        <f t="shared" ca="1" si="718"/>
        <v>3084</v>
      </c>
      <c r="AL3192" s="15" t="s">
        <v>155</v>
      </c>
      <c r="AM3192" s="15" t="str">
        <f t="shared" ca="1" si="711"/>
        <v>3084.</v>
      </c>
      <c r="AN3192" s="222"/>
      <c r="AO3192" s="15"/>
      <c r="AP3192" s="16"/>
    </row>
    <row r="3193" spans="1:42" ht="23.25" hidden="1" customHeight="1" x14ac:dyDescent="0.25">
      <c r="A3193" s="83" t="str">
        <f t="shared" ca="1" si="715"/>
        <v>3085.</v>
      </c>
      <c r="B3193" s="53">
        <v>5656</v>
      </c>
      <c r="C3193" s="48" t="s">
        <v>2522</v>
      </c>
      <c r="D3193" s="26">
        <v>2015</v>
      </c>
      <c r="E3193" s="135" t="s">
        <v>2957</v>
      </c>
      <c r="F3193" s="83" t="s">
        <v>2959</v>
      </c>
      <c r="G3193" s="26">
        <v>5</v>
      </c>
      <c r="H3193" s="26">
        <v>4</v>
      </c>
      <c r="I3193" s="303">
        <v>6483</v>
      </c>
      <c r="J3193" s="303">
        <v>4743.7</v>
      </c>
      <c r="K3193" s="303">
        <v>4743.7</v>
      </c>
      <c r="L3193" s="144">
        <v>70</v>
      </c>
      <c r="M3193" s="303">
        <f t="shared" ref="M3193:M3202" si="722">R3193+T3193+V3193+X3193+Z3193+AB3193+AE3193+AF3193</f>
        <v>3635895.6</v>
      </c>
      <c r="N3193" s="176"/>
      <c r="O3193" s="174"/>
      <c r="P3193" s="176"/>
      <c r="Q3193" s="176">
        <f t="shared" si="717"/>
        <v>3635895.6</v>
      </c>
      <c r="R3193" s="176"/>
      <c r="S3193" s="32"/>
      <c r="T3193" s="176"/>
      <c r="U3193" s="176"/>
      <c r="V3193" s="176"/>
      <c r="W3193" s="176">
        <v>1368</v>
      </c>
      <c r="X3193" s="176">
        <f>W3193*2214</f>
        <v>3028752</v>
      </c>
      <c r="Y3193" s="176"/>
      <c r="Z3193" s="176"/>
      <c r="AA3193" s="176">
        <v>226.8</v>
      </c>
      <c r="AB3193" s="176">
        <f>AA3193*2677</f>
        <v>607143.6</v>
      </c>
      <c r="AC3193" s="316"/>
      <c r="AD3193" s="316"/>
      <c r="AE3193" s="176"/>
      <c r="AF3193" s="176"/>
      <c r="AG3193" s="317">
        <v>2025</v>
      </c>
      <c r="AH3193" s="158"/>
      <c r="AI3193" s="175"/>
      <c r="AJ3193" s="162"/>
      <c r="AK3193" s="15">
        <f t="shared" ca="1" si="718"/>
        <v>3085</v>
      </c>
      <c r="AL3193" s="15" t="s">
        <v>155</v>
      </c>
      <c r="AM3193" s="15" t="str">
        <f t="shared" ca="1" si="711"/>
        <v>3085.</v>
      </c>
      <c r="AN3193" s="179"/>
      <c r="AP3193" s="16"/>
    </row>
    <row r="3194" spans="1:42" ht="22.5" hidden="1" customHeight="1" x14ac:dyDescent="0.25">
      <c r="A3194" s="83" t="str">
        <f t="shared" ca="1" si="715"/>
        <v>3086.</v>
      </c>
      <c r="B3194" s="26">
        <v>5650</v>
      </c>
      <c r="C3194" s="48" t="s">
        <v>2520</v>
      </c>
      <c r="D3194" s="26">
        <v>2016</v>
      </c>
      <c r="E3194" s="135" t="s">
        <v>2957</v>
      </c>
      <c r="F3194" s="83" t="s">
        <v>2959</v>
      </c>
      <c r="G3194" s="26">
        <v>9</v>
      </c>
      <c r="H3194" s="26">
        <v>5</v>
      </c>
      <c r="I3194" s="219">
        <v>11713.2</v>
      </c>
      <c r="J3194" s="205">
        <v>9411.9</v>
      </c>
      <c r="K3194" s="205">
        <v>9411.9</v>
      </c>
      <c r="L3194" s="219">
        <v>393</v>
      </c>
      <c r="M3194" s="214">
        <f t="shared" si="722"/>
        <v>709405</v>
      </c>
      <c r="N3194" s="205"/>
      <c r="O3194" s="211"/>
      <c r="P3194" s="205"/>
      <c r="Q3194" s="205">
        <f t="shared" si="717"/>
        <v>709405</v>
      </c>
      <c r="R3194" s="205"/>
      <c r="S3194" s="219"/>
      <c r="T3194" s="205"/>
      <c r="U3194" s="205"/>
      <c r="V3194" s="205"/>
      <c r="W3194" s="205"/>
      <c r="X3194" s="205"/>
      <c r="Y3194" s="205"/>
      <c r="Z3194" s="205"/>
      <c r="AA3194" s="205">
        <v>265</v>
      </c>
      <c r="AB3194" s="205">
        <f t="shared" ref="AB3194:AB3195" si="723">AA3194*2677</f>
        <v>709405</v>
      </c>
      <c r="AC3194" s="209"/>
      <c r="AD3194" s="209"/>
      <c r="AE3194" s="205"/>
      <c r="AF3194" s="205"/>
      <c r="AG3194" s="221">
        <v>2025</v>
      </c>
      <c r="AH3194" s="165"/>
      <c r="AI3194" s="175"/>
      <c r="AJ3194" s="218"/>
      <c r="AK3194" s="15">
        <f t="shared" ca="1" si="718"/>
        <v>3086</v>
      </c>
      <c r="AL3194" s="15" t="s">
        <v>155</v>
      </c>
      <c r="AM3194" s="15" t="str">
        <f t="shared" ca="1" si="711"/>
        <v>3086.</v>
      </c>
      <c r="AN3194" s="222"/>
      <c r="AO3194" s="15"/>
      <c r="AP3194" s="16"/>
    </row>
    <row r="3195" spans="1:42" ht="22.5" hidden="1" customHeight="1" x14ac:dyDescent="0.25">
      <c r="A3195" s="83" t="str">
        <f t="shared" ca="1" si="715"/>
        <v>3087.</v>
      </c>
      <c r="B3195" s="26">
        <v>5654</v>
      </c>
      <c r="C3195" s="48" t="s">
        <v>2521</v>
      </c>
      <c r="D3195" s="26">
        <v>2016</v>
      </c>
      <c r="E3195" s="135" t="s">
        <v>2957</v>
      </c>
      <c r="F3195" s="83" t="s">
        <v>2959</v>
      </c>
      <c r="G3195" s="26">
        <v>9</v>
      </c>
      <c r="H3195" s="26">
        <v>3</v>
      </c>
      <c r="I3195" s="205">
        <v>9412</v>
      </c>
      <c r="J3195" s="205">
        <v>7387.45</v>
      </c>
      <c r="K3195" s="205">
        <v>7387.45</v>
      </c>
      <c r="L3195" s="219">
        <v>176</v>
      </c>
      <c r="M3195" s="214">
        <f t="shared" si="722"/>
        <v>4900212.0999999996</v>
      </c>
      <c r="N3195" s="205"/>
      <c r="O3195" s="211"/>
      <c r="P3195" s="205"/>
      <c r="Q3195" s="205">
        <f t="shared" si="717"/>
        <v>4900212.0999999996</v>
      </c>
      <c r="R3195" s="205"/>
      <c r="S3195" s="219"/>
      <c r="T3195" s="205"/>
      <c r="U3195" s="205">
        <v>1188.3</v>
      </c>
      <c r="V3195" s="205">
        <f>U3195*3547</f>
        <v>4214900.0999999996</v>
      </c>
      <c r="W3195" s="205"/>
      <c r="X3195" s="205"/>
      <c r="Y3195" s="205"/>
      <c r="Z3195" s="205"/>
      <c r="AA3195" s="205">
        <v>256</v>
      </c>
      <c r="AB3195" s="205">
        <f t="shared" si="723"/>
        <v>685312</v>
      </c>
      <c r="AC3195" s="209"/>
      <c r="AD3195" s="209"/>
      <c r="AE3195" s="205"/>
      <c r="AF3195" s="205"/>
      <c r="AG3195" s="221">
        <v>2025</v>
      </c>
      <c r="AH3195" s="165"/>
      <c r="AI3195" s="175"/>
      <c r="AJ3195" s="218"/>
      <c r="AK3195" s="15">
        <f t="shared" ca="1" si="718"/>
        <v>3087</v>
      </c>
      <c r="AL3195" s="15" t="s">
        <v>155</v>
      </c>
      <c r="AM3195" s="15" t="str">
        <f t="shared" ca="1" si="711"/>
        <v>3087.</v>
      </c>
      <c r="AN3195" s="222"/>
      <c r="AO3195" s="15"/>
      <c r="AP3195" s="16"/>
    </row>
    <row r="3196" spans="1:42" ht="23.25" hidden="1" customHeight="1" x14ac:dyDescent="0.25">
      <c r="A3196" s="83" t="str">
        <f t="shared" ca="1" si="715"/>
        <v>3088.</v>
      </c>
      <c r="B3196" s="317">
        <v>5726</v>
      </c>
      <c r="C3196" s="286" t="s">
        <v>2525</v>
      </c>
      <c r="D3196" s="26">
        <v>2016</v>
      </c>
      <c r="E3196" s="135" t="s">
        <v>2957</v>
      </c>
      <c r="F3196" s="83" t="s">
        <v>2959</v>
      </c>
      <c r="G3196" s="26">
        <v>3</v>
      </c>
      <c r="H3196" s="26">
        <v>2</v>
      </c>
      <c r="I3196" s="214">
        <v>1782.7</v>
      </c>
      <c r="J3196" s="214">
        <v>1392</v>
      </c>
      <c r="K3196" s="214">
        <v>1392</v>
      </c>
      <c r="L3196" s="263">
        <v>60</v>
      </c>
      <c r="M3196" s="214">
        <f t="shared" si="722"/>
        <v>1353954.8</v>
      </c>
      <c r="N3196" s="205"/>
      <c r="O3196" s="211"/>
      <c r="P3196" s="205"/>
      <c r="Q3196" s="205">
        <f t="shared" si="717"/>
        <v>1353954.8</v>
      </c>
      <c r="R3196" s="205"/>
      <c r="S3196" s="219"/>
      <c r="T3196" s="205"/>
      <c r="U3196" s="205"/>
      <c r="V3196" s="205"/>
      <c r="W3196" s="205"/>
      <c r="X3196" s="205"/>
      <c r="Y3196" s="205">
        <v>430.1</v>
      </c>
      <c r="Z3196" s="205">
        <f>Y3196*3148</f>
        <v>1353954.8</v>
      </c>
      <c r="AA3196" s="205"/>
      <c r="AB3196" s="205"/>
      <c r="AC3196" s="209"/>
      <c r="AD3196" s="209"/>
      <c r="AE3196" s="205"/>
      <c r="AF3196" s="205"/>
      <c r="AG3196" s="221">
        <v>2025</v>
      </c>
      <c r="AH3196" s="158"/>
      <c r="AI3196" s="175"/>
      <c r="AJ3196" s="153"/>
      <c r="AK3196" s="15">
        <f t="shared" ca="1" si="718"/>
        <v>3088</v>
      </c>
      <c r="AL3196" s="15" t="s">
        <v>155</v>
      </c>
      <c r="AM3196" s="15" t="str">
        <f t="shared" ca="1" si="711"/>
        <v>3088.</v>
      </c>
      <c r="AN3196" s="222"/>
      <c r="AP3196" s="16"/>
    </row>
    <row r="3197" spans="1:42" ht="23.25" hidden="1" customHeight="1" x14ac:dyDescent="0.25">
      <c r="A3197" s="83" t="str">
        <f t="shared" ca="1" si="715"/>
        <v>3089.</v>
      </c>
      <c r="B3197" s="317">
        <v>5730</v>
      </c>
      <c r="C3197" s="286" t="s">
        <v>2526</v>
      </c>
      <c r="D3197" s="26">
        <v>2018</v>
      </c>
      <c r="E3197" s="135" t="s">
        <v>2957</v>
      </c>
      <c r="F3197" s="83" t="s">
        <v>2959</v>
      </c>
      <c r="G3197" s="26">
        <v>9</v>
      </c>
      <c r="H3197" s="26">
        <v>5</v>
      </c>
      <c r="I3197" s="214">
        <v>15828.5</v>
      </c>
      <c r="J3197" s="214">
        <v>9396.6</v>
      </c>
      <c r="K3197" s="214">
        <v>9396.6</v>
      </c>
      <c r="L3197" s="263">
        <v>413</v>
      </c>
      <c r="M3197" s="214">
        <f t="shared" si="722"/>
        <v>535132.30000000005</v>
      </c>
      <c r="N3197" s="205"/>
      <c r="O3197" s="211"/>
      <c r="P3197" s="205"/>
      <c r="Q3197" s="205">
        <f t="shared" si="717"/>
        <v>535132.30000000005</v>
      </c>
      <c r="R3197" s="205"/>
      <c r="S3197" s="219"/>
      <c r="T3197" s="205"/>
      <c r="U3197" s="205"/>
      <c r="V3197" s="205"/>
      <c r="W3197" s="205"/>
      <c r="X3197" s="205"/>
      <c r="Y3197" s="205"/>
      <c r="Z3197" s="205"/>
      <c r="AA3197" s="205">
        <v>199.9</v>
      </c>
      <c r="AB3197" s="205">
        <f>AA3197*2677</f>
        <v>535132.30000000005</v>
      </c>
      <c r="AC3197" s="209"/>
      <c r="AD3197" s="209"/>
      <c r="AE3197" s="205"/>
      <c r="AF3197" s="205"/>
      <c r="AG3197" s="221">
        <v>2025</v>
      </c>
      <c r="AH3197" s="158"/>
      <c r="AI3197" s="175"/>
      <c r="AJ3197" s="218"/>
      <c r="AK3197" s="15">
        <f t="shared" ca="1" si="718"/>
        <v>3089</v>
      </c>
      <c r="AL3197" s="15" t="s">
        <v>155</v>
      </c>
      <c r="AM3197" s="15" t="str">
        <f t="shared" ca="1" si="711"/>
        <v>3089.</v>
      </c>
      <c r="AN3197" s="222"/>
      <c r="AP3197" s="16"/>
    </row>
    <row r="3198" spans="1:42" ht="22.5" hidden="1" customHeight="1" x14ac:dyDescent="0.25">
      <c r="A3198" s="83" t="str">
        <f t="shared" ca="1" si="715"/>
        <v>3090.</v>
      </c>
      <c r="B3198" s="26">
        <v>4095</v>
      </c>
      <c r="C3198" s="252" t="s">
        <v>2523</v>
      </c>
      <c r="D3198" s="26">
        <v>1969</v>
      </c>
      <c r="E3198" s="135" t="s">
        <v>2957</v>
      </c>
      <c r="F3198" s="83" t="s">
        <v>2959</v>
      </c>
      <c r="G3198" s="26">
        <v>5</v>
      </c>
      <c r="H3198" s="26">
        <v>1</v>
      </c>
      <c r="I3198" s="214">
        <v>1313.4</v>
      </c>
      <c r="J3198" s="214">
        <v>1313.4</v>
      </c>
      <c r="K3198" s="214">
        <v>1313.4</v>
      </c>
      <c r="L3198" s="263">
        <v>127</v>
      </c>
      <c r="M3198" s="214">
        <f t="shared" si="722"/>
        <v>1900548</v>
      </c>
      <c r="N3198" s="205"/>
      <c r="O3198" s="211"/>
      <c r="P3198" s="205"/>
      <c r="Q3198" s="205">
        <f t="shared" si="717"/>
        <v>1900548</v>
      </c>
      <c r="R3198" s="214">
        <v>1900548</v>
      </c>
      <c r="S3198" s="263"/>
      <c r="T3198" s="214"/>
      <c r="U3198" s="214"/>
      <c r="V3198" s="214"/>
      <c r="W3198" s="214"/>
      <c r="X3198" s="214"/>
      <c r="Y3198" s="214"/>
      <c r="Z3198" s="214"/>
      <c r="AA3198" s="214"/>
      <c r="AB3198" s="214"/>
      <c r="AC3198" s="214"/>
      <c r="AD3198" s="214"/>
      <c r="AE3198" s="205"/>
      <c r="AF3198" s="214"/>
      <c r="AG3198" s="221">
        <v>2025</v>
      </c>
      <c r="AH3198" s="165"/>
      <c r="AI3198" s="175"/>
      <c r="AJ3198" s="152"/>
      <c r="AK3198" s="15">
        <f t="shared" ca="1" si="718"/>
        <v>3090</v>
      </c>
      <c r="AL3198" s="15" t="s">
        <v>155</v>
      </c>
      <c r="AM3198" s="15" t="str">
        <f t="shared" ca="1" si="711"/>
        <v>3090.</v>
      </c>
      <c r="AN3198" s="222"/>
      <c r="AO3198" s="15"/>
      <c r="AP3198" s="16"/>
    </row>
    <row r="3199" spans="1:42" ht="23.25" hidden="1" customHeight="1" x14ac:dyDescent="0.25">
      <c r="A3199" s="83" t="str">
        <f t="shared" ca="1" si="715"/>
        <v>3091.</v>
      </c>
      <c r="B3199" s="26">
        <v>4414</v>
      </c>
      <c r="C3199" s="40" t="s">
        <v>2524</v>
      </c>
      <c r="D3199" s="26">
        <v>1996</v>
      </c>
      <c r="E3199" s="135" t="s">
        <v>2957</v>
      </c>
      <c r="F3199" s="83" t="s">
        <v>2958</v>
      </c>
      <c r="G3199" s="26">
        <v>10</v>
      </c>
      <c r="H3199" s="26">
        <v>5</v>
      </c>
      <c r="I3199" s="214">
        <v>11929.45</v>
      </c>
      <c r="J3199" s="214">
        <v>10716.55</v>
      </c>
      <c r="K3199" s="214">
        <v>10716.55</v>
      </c>
      <c r="L3199" s="263">
        <v>438</v>
      </c>
      <c r="M3199" s="214">
        <f t="shared" si="722"/>
        <v>15530800</v>
      </c>
      <c r="N3199" s="205"/>
      <c r="O3199" s="211"/>
      <c r="P3199" s="205"/>
      <c r="Q3199" s="205">
        <f t="shared" si="717"/>
        <v>15530800</v>
      </c>
      <c r="R3199" s="205"/>
      <c r="S3199" s="219">
        <v>5</v>
      </c>
      <c r="T3199" s="205">
        <f>S3199*3106160</f>
        <v>15530800</v>
      </c>
      <c r="U3199" s="205"/>
      <c r="V3199" s="205"/>
      <c r="W3199" s="205"/>
      <c r="X3199" s="205"/>
      <c r="Y3199" s="205"/>
      <c r="Z3199" s="205"/>
      <c r="AA3199" s="205"/>
      <c r="AB3199" s="205"/>
      <c r="AC3199" s="209"/>
      <c r="AD3199" s="209"/>
      <c r="AE3199" s="205"/>
      <c r="AF3199" s="205"/>
      <c r="AG3199" s="221">
        <v>2025</v>
      </c>
      <c r="AH3199" s="264"/>
      <c r="AI3199" s="175"/>
      <c r="AJ3199" s="152"/>
      <c r="AK3199" s="15">
        <f t="shared" ca="1" si="718"/>
        <v>3091</v>
      </c>
      <c r="AL3199" s="15" t="s">
        <v>155</v>
      </c>
      <c r="AM3199" s="15" t="str">
        <f t="shared" ca="1" si="711"/>
        <v>3091.</v>
      </c>
      <c r="AN3199" s="222"/>
      <c r="AP3199" s="16"/>
    </row>
    <row r="3200" spans="1:42" ht="23.25" hidden="1" customHeight="1" x14ac:dyDescent="0.25">
      <c r="A3200" s="83" t="str">
        <f t="shared" ca="1" si="715"/>
        <v>3092.</v>
      </c>
      <c r="B3200" s="147">
        <v>5448</v>
      </c>
      <c r="C3200" s="286" t="s">
        <v>2967</v>
      </c>
      <c r="D3200" s="83">
        <v>2013</v>
      </c>
      <c r="E3200" s="135" t="s">
        <v>2957</v>
      </c>
      <c r="F3200" s="83" t="s">
        <v>2970</v>
      </c>
      <c r="G3200" s="26">
        <v>16</v>
      </c>
      <c r="H3200" s="26">
        <v>1</v>
      </c>
      <c r="I3200" s="214">
        <v>8097.1</v>
      </c>
      <c r="J3200" s="205">
        <v>5765</v>
      </c>
      <c r="K3200" s="214">
        <v>5765</v>
      </c>
      <c r="L3200" s="263">
        <v>216</v>
      </c>
      <c r="M3200" s="214">
        <f t="shared" si="722"/>
        <v>868842</v>
      </c>
      <c r="N3200" s="205"/>
      <c r="O3200" s="211"/>
      <c r="P3200" s="205"/>
      <c r="Q3200" s="205">
        <f t="shared" si="717"/>
        <v>868842</v>
      </c>
      <c r="R3200" s="205">
        <v>868842</v>
      </c>
      <c r="S3200" s="219"/>
      <c r="T3200" s="205"/>
      <c r="U3200" s="205"/>
      <c r="V3200" s="205"/>
      <c r="W3200" s="205"/>
      <c r="X3200" s="205"/>
      <c r="Y3200" s="205"/>
      <c r="Z3200" s="205"/>
      <c r="AA3200" s="205"/>
      <c r="AB3200" s="205"/>
      <c r="AC3200" s="209"/>
      <c r="AD3200" s="209"/>
      <c r="AE3200" s="205"/>
      <c r="AF3200" s="205"/>
      <c r="AG3200" s="221">
        <v>2025</v>
      </c>
      <c r="AH3200" s="264"/>
      <c r="AI3200" s="175"/>
      <c r="AJ3200" s="152"/>
      <c r="AK3200" s="15">
        <f t="shared" ca="1" si="718"/>
        <v>3092</v>
      </c>
      <c r="AL3200" s="15" t="s">
        <v>155</v>
      </c>
      <c r="AM3200" s="15" t="str">
        <f t="shared" ca="1" si="711"/>
        <v>3092.</v>
      </c>
      <c r="AN3200" s="222"/>
      <c r="AP3200" s="16"/>
    </row>
    <row r="3201" spans="1:16382" ht="23.25" hidden="1" customHeight="1" x14ac:dyDescent="0.25">
      <c r="A3201" s="83" t="str">
        <f t="shared" ca="1" si="715"/>
        <v>3093.</v>
      </c>
      <c r="B3201" s="83">
        <v>4315</v>
      </c>
      <c r="C3201" s="299" t="s">
        <v>2968</v>
      </c>
      <c r="D3201" s="83">
        <v>1982</v>
      </c>
      <c r="E3201" s="135" t="s">
        <v>2957</v>
      </c>
      <c r="F3201" s="83" t="s">
        <v>2958</v>
      </c>
      <c r="G3201" s="26">
        <v>5</v>
      </c>
      <c r="H3201" s="26">
        <v>2</v>
      </c>
      <c r="I3201" s="214">
        <v>1324.7</v>
      </c>
      <c r="J3201" s="214">
        <v>1288</v>
      </c>
      <c r="K3201" s="214">
        <v>1288</v>
      </c>
      <c r="L3201" s="263">
        <v>86</v>
      </c>
      <c r="M3201" s="214">
        <f t="shared" si="722"/>
        <v>1304485</v>
      </c>
      <c r="N3201" s="205"/>
      <c r="O3201" s="211"/>
      <c r="P3201" s="205"/>
      <c r="Q3201" s="205">
        <f t="shared" si="717"/>
        <v>1304485</v>
      </c>
      <c r="R3201" s="205">
        <v>1304485</v>
      </c>
      <c r="S3201" s="219"/>
      <c r="T3201" s="205"/>
      <c r="U3201" s="205"/>
      <c r="V3201" s="205"/>
      <c r="W3201" s="205"/>
      <c r="X3201" s="205"/>
      <c r="Y3201" s="205"/>
      <c r="Z3201" s="205"/>
      <c r="AA3201" s="205"/>
      <c r="AB3201" s="205"/>
      <c r="AC3201" s="209"/>
      <c r="AD3201" s="209"/>
      <c r="AE3201" s="205"/>
      <c r="AF3201" s="205"/>
      <c r="AG3201" s="221">
        <v>2025</v>
      </c>
      <c r="AH3201" s="264"/>
      <c r="AI3201" s="175"/>
      <c r="AJ3201" s="152"/>
      <c r="AK3201" s="15">
        <f t="shared" ca="1" si="718"/>
        <v>3093</v>
      </c>
      <c r="AL3201" s="15" t="s">
        <v>155</v>
      </c>
      <c r="AM3201" s="15" t="str">
        <f t="shared" ca="1" si="711"/>
        <v>3093.</v>
      </c>
      <c r="AN3201" s="222"/>
      <c r="AP3201" s="16"/>
    </row>
    <row r="3202" spans="1:16382" ht="23.25" hidden="1" customHeight="1" x14ac:dyDescent="0.25">
      <c r="A3202" s="83" t="str">
        <f t="shared" ca="1" si="715"/>
        <v>3094.</v>
      </c>
      <c r="B3202" s="83">
        <v>4350</v>
      </c>
      <c r="C3202" s="268" t="s">
        <v>3055</v>
      </c>
      <c r="D3202" s="84">
        <v>1951</v>
      </c>
      <c r="E3202" s="302" t="s">
        <v>2957</v>
      </c>
      <c r="F3202" s="84" t="s">
        <v>2959</v>
      </c>
      <c r="G3202" s="210">
        <v>3</v>
      </c>
      <c r="H3202" s="210">
        <v>3</v>
      </c>
      <c r="I3202" s="205">
        <v>1793</v>
      </c>
      <c r="J3202" s="205">
        <v>1299.0999999999999</v>
      </c>
      <c r="K3202" s="205">
        <v>1299.0999999999999</v>
      </c>
      <c r="L3202" s="219">
        <v>49</v>
      </c>
      <c r="M3202" s="214">
        <f t="shared" si="722"/>
        <v>3358447</v>
      </c>
      <c r="N3202" s="205"/>
      <c r="O3202" s="211"/>
      <c r="P3202" s="205"/>
      <c r="Q3202" s="205">
        <f t="shared" si="717"/>
        <v>3358447</v>
      </c>
      <c r="R3202" s="205">
        <v>3358447</v>
      </c>
      <c r="S3202" s="219"/>
      <c r="T3202" s="205"/>
      <c r="U3202" s="205"/>
      <c r="V3202" s="205"/>
      <c r="W3202" s="205"/>
      <c r="X3202" s="205"/>
      <c r="Y3202" s="205"/>
      <c r="Z3202" s="205"/>
      <c r="AA3202" s="205"/>
      <c r="AB3202" s="205"/>
      <c r="AC3202" s="209"/>
      <c r="AD3202" s="209"/>
      <c r="AE3202" s="205"/>
      <c r="AF3202" s="205"/>
      <c r="AG3202" s="221">
        <v>2025</v>
      </c>
      <c r="AH3202" s="264"/>
      <c r="AI3202" s="175"/>
      <c r="AJ3202" s="152"/>
      <c r="AK3202" s="15">
        <f t="shared" ca="1" si="718"/>
        <v>3094</v>
      </c>
      <c r="AL3202" s="15" t="s">
        <v>155</v>
      </c>
      <c r="AM3202" s="15" t="str">
        <f t="shared" ca="1" si="711"/>
        <v>3094.</v>
      </c>
      <c r="AN3202" s="222"/>
      <c r="AP3202" s="16"/>
    </row>
    <row r="3203" spans="1:16382" ht="23.25" hidden="1" customHeight="1" x14ac:dyDescent="0.25">
      <c r="A3203" s="83" t="str">
        <f t="shared" ca="1" si="715"/>
        <v>3095.</v>
      </c>
      <c r="B3203" s="83">
        <v>4603</v>
      </c>
      <c r="C3203" s="168" t="s">
        <v>3080</v>
      </c>
      <c r="D3203" s="83">
        <v>1978</v>
      </c>
      <c r="E3203" s="135" t="s">
        <v>2957</v>
      </c>
      <c r="F3203" s="83" t="s">
        <v>2958</v>
      </c>
      <c r="G3203" s="26">
        <v>5</v>
      </c>
      <c r="H3203" s="26">
        <v>2</v>
      </c>
      <c r="I3203" s="176">
        <v>2347.3000000000002</v>
      </c>
      <c r="J3203" s="176">
        <v>2200.3000000000002</v>
      </c>
      <c r="K3203" s="176">
        <v>2200.3000000000002</v>
      </c>
      <c r="L3203" s="32">
        <v>111</v>
      </c>
      <c r="M3203" s="303">
        <f t="shared" ref="M3203" si="724">R3203+T3203+V3203+X3203+Z3203+AB3203+AE3203+AF3203</f>
        <v>1342845</v>
      </c>
      <c r="N3203" s="176"/>
      <c r="O3203" s="174"/>
      <c r="P3203" s="176"/>
      <c r="Q3203" s="176">
        <f t="shared" ref="Q3203" si="725">M3203</f>
        <v>1342845</v>
      </c>
      <c r="R3203" s="176"/>
      <c r="S3203" s="32"/>
      <c r="T3203" s="176"/>
      <c r="U3203" s="176"/>
      <c r="V3203" s="176"/>
      <c r="W3203" s="176"/>
      <c r="X3203" s="176"/>
      <c r="Y3203" s="176">
        <v>945</v>
      </c>
      <c r="Z3203" s="176">
        <f>Y3203*1421</f>
        <v>1342845</v>
      </c>
      <c r="AA3203" s="176"/>
      <c r="AB3203" s="176"/>
      <c r="AC3203" s="316"/>
      <c r="AD3203" s="316"/>
      <c r="AE3203" s="176"/>
      <c r="AF3203" s="176"/>
      <c r="AG3203" s="317">
        <v>2025</v>
      </c>
      <c r="AH3203" s="158"/>
      <c r="AI3203" s="175"/>
      <c r="AJ3203" s="164"/>
      <c r="AK3203" s="15">
        <f t="shared" ca="1" si="718"/>
        <v>3095</v>
      </c>
      <c r="AL3203" s="15" t="s">
        <v>155</v>
      </c>
      <c r="AM3203" s="15" t="str">
        <f t="shared" ref="AM3203:AM3216" ca="1" si="726">CONCATENATE(AK3203,AL3203)</f>
        <v>3095.</v>
      </c>
      <c r="AN3203" s="179"/>
      <c r="AP3203" s="16"/>
    </row>
    <row r="3204" spans="1:16382" ht="23.25" hidden="1" customHeight="1" x14ac:dyDescent="0.25">
      <c r="A3204" s="83" t="str">
        <f t="shared" ref="A3204:A3206" ca="1" si="727">AM3204</f>
        <v>3096.</v>
      </c>
      <c r="B3204" s="83">
        <v>4786</v>
      </c>
      <c r="C3204" s="47" t="s">
        <v>3081</v>
      </c>
      <c r="D3204" s="83">
        <v>1983</v>
      </c>
      <c r="E3204" s="135" t="s">
        <v>2957</v>
      </c>
      <c r="F3204" s="83" t="s">
        <v>2959</v>
      </c>
      <c r="G3204" s="26">
        <v>12</v>
      </c>
      <c r="H3204" s="26">
        <v>1</v>
      </c>
      <c r="I3204" s="303">
        <v>6008.2</v>
      </c>
      <c r="J3204" s="303">
        <v>3645.5</v>
      </c>
      <c r="K3204" s="303">
        <v>2169.6</v>
      </c>
      <c r="L3204" s="144">
        <v>164</v>
      </c>
      <c r="M3204" s="303">
        <f t="shared" ref="M3204" si="728">R3204+T3204+V3204+X3204+Z3204+AB3204+AE3204+AF3204</f>
        <v>4997287.54</v>
      </c>
      <c r="N3204" s="176"/>
      <c r="O3204" s="174"/>
      <c r="P3204" s="176"/>
      <c r="Q3204" s="176">
        <f t="shared" ref="Q3204" si="729">M3204</f>
        <v>4997287.54</v>
      </c>
      <c r="R3204" s="176"/>
      <c r="S3204" s="32"/>
      <c r="T3204" s="176"/>
      <c r="U3204" s="176"/>
      <c r="V3204" s="176"/>
      <c r="W3204" s="176"/>
      <c r="X3204" s="176"/>
      <c r="Y3204" s="176">
        <v>3516.74</v>
      </c>
      <c r="Z3204" s="176">
        <f>Y3204*1421</f>
        <v>4997287.54</v>
      </c>
      <c r="AA3204" s="176"/>
      <c r="AB3204" s="176"/>
      <c r="AC3204" s="176"/>
      <c r="AD3204" s="176"/>
      <c r="AE3204" s="176"/>
      <c r="AF3204" s="331"/>
      <c r="AG3204" s="317">
        <v>2025</v>
      </c>
      <c r="AH3204" s="158"/>
      <c r="AI3204" s="175"/>
      <c r="AJ3204" s="164"/>
      <c r="AK3204" s="15">
        <f t="shared" ca="1" si="718"/>
        <v>3096</v>
      </c>
      <c r="AL3204" s="15" t="s">
        <v>155</v>
      </c>
      <c r="AM3204" s="15" t="str">
        <f t="shared" ca="1" si="726"/>
        <v>3096.</v>
      </c>
      <c r="AN3204" s="179"/>
      <c r="AO3204" s="14"/>
      <c r="AP3204" s="16"/>
      <c r="AQ3204" s="14"/>
      <c r="AR3204" s="14"/>
      <c r="AS3204" s="14"/>
      <c r="AT3204" s="14"/>
      <c r="AU3204" s="14"/>
      <c r="AV3204" s="14"/>
      <c r="AW3204" s="14"/>
      <c r="AX3204" s="14"/>
      <c r="AY3204" s="14"/>
      <c r="AZ3204" s="14"/>
      <c r="BA3204" s="14"/>
      <c r="BB3204" s="14"/>
      <c r="BC3204" s="14"/>
      <c r="BD3204" s="14"/>
      <c r="BE3204" s="14"/>
      <c r="BF3204" s="14"/>
      <c r="BG3204" s="14"/>
      <c r="BH3204" s="14"/>
      <c r="BI3204" s="14"/>
      <c r="BJ3204" s="14"/>
      <c r="BK3204" s="14"/>
      <c r="BL3204" s="14"/>
      <c r="BM3204" s="14"/>
      <c r="BN3204" s="14"/>
      <c r="BO3204" s="14"/>
      <c r="BP3204" s="14"/>
      <c r="BQ3204" s="14"/>
      <c r="BR3204" s="14"/>
      <c r="BS3204" s="14"/>
      <c r="BT3204" s="14"/>
      <c r="BU3204" s="14"/>
      <c r="BV3204" s="14"/>
      <c r="BW3204" s="14"/>
      <c r="BX3204" s="14"/>
      <c r="BY3204" s="14"/>
      <c r="BZ3204" s="14"/>
      <c r="CA3204" s="14"/>
      <c r="CB3204" s="14"/>
      <c r="CC3204" s="14"/>
      <c r="CD3204" s="14"/>
      <c r="CE3204" s="14"/>
      <c r="CF3204" s="14"/>
      <c r="CG3204" s="14"/>
      <c r="CH3204" s="14"/>
      <c r="CI3204" s="14"/>
      <c r="CJ3204" s="14"/>
      <c r="CK3204" s="14"/>
      <c r="CL3204" s="14"/>
      <c r="CM3204" s="14"/>
      <c r="CN3204" s="14"/>
      <c r="CO3204" s="14"/>
      <c r="CP3204" s="14"/>
      <c r="CQ3204" s="14"/>
      <c r="CR3204" s="14"/>
      <c r="CS3204" s="14"/>
      <c r="CT3204" s="14"/>
      <c r="CU3204" s="14"/>
      <c r="CV3204" s="14"/>
      <c r="CW3204" s="14"/>
      <c r="CX3204" s="14"/>
      <c r="CY3204" s="14"/>
      <c r="CZ3204" s="14"/>
      <c r="DA3204" s="14"/>
      <c r="DB3204" s="14"/>
      <c r="DC3204" s="14"/>
      <c r="DD3204" s="14"/>
      <c r="DE3204" s="14"/>
      <c r="DF3204" s="14"/>
      <c r="DG3204" s="14"/>
      <c r="DH3204" s="14"/>
      <c r="DI3204" s="14"/>
      <c r="DJ3204" s="14"/>
      <c r="DK3204" s="14"/>
      <c r="DL3204" s="14"/>
      <c r="DM3204" s="14"/>
      <c r="DN3204" s="14"/>
      <c r="DO3204" s="14"/>
      <c r="DP3204" s="14"/>
      <c r="DQ3204" s="14"/>
      <c r="DR3204" s="14"/>
      <c r="DS3204" s="14"/>
      <c r="DT3204" s="14"/>
      <c r="DU3204" s="14"/>
      <c r="DV3204" s="14"/>
      <c r="DW3204" s="14"/>
      <c r="DX3204" s="14"/>
      <c r="DY3204" s="14"/>
      <c r="DZ3204" s="14"/>
      <c r="EA3204" s="14"/>
      <c r="EB3204" s="14"/>
      <c r="EC3204" s="14"/>
      <c r="ED3204" s="14"/>
      <c r="EE3204" s="14"/>
      <c r="EF3204" s="14"/>
      <c r="EG3204" s="14"/>
      <c r="EH3204" s="14"/>
      <c r="EI3204" s="14"/>
      <c r="EJ3204" s="14"/>
      <c r="EK3204" s="14"/>
      <c r="EL3204" s="14"/>
      <c r="EM3204" s="14"/>
      <c r="EN3204" s="14"/>
      <c r="EO3204" s="14"/>
      <c r="EP3204" s="14"/>
      <c r="EQ3204" s="14"/>
      <c r="ER3204" s="14"/>
      <c r="ES3204" s="14"/>
      <c r="ET3204" s="14"/>
      <c r="EU3204" s="14"/>
      <c r="EV3204" s="14"/>
      <c r="EW3204" s="14"/>
      <c r="EX3204" s="14"/>
      <c r="EY3204" s="14"/>
      <c r="EZ3204" s="14"/>
      <c r="FA3204" s="14"/>
      <c r="FB3204" s="14"/>
      <c r="FC3204" s="14"/>
      <c r="FD3204" s="14"/>
      <c r="FE3204" s="14"/>
      <c r="FF3204" s="14"/>
      <c r="FG3204" s="14"/>
      <c r="FH3204" s="14"/>
      <c r="FI3204" s="14"/>
      <c r="FJ3204" s="14"/>
      <c r="FK3204" s="14"/>
      <c r="FL3204" s="14"/>
      <c r="FM3204" s="14"/>
      <c r="FN3204" s="14"/>
      <c r="FO3204" s="14"/>
      <c r="FP3204" s="14"/>
      <c r="FQ3204" s="14"/>
      <c r="FR3204" s="14"/>
      <c r="FS3204" s="14"/>
      <c r="FT3204" s="14"/>
      <c r="FU3204" s="14"/>
      <c r="FV3204" s="14"/>
      <c r="FW3204" s="14"/>
      <c r="FX3204" s="14"/>
      <c r="FY3204" s="14"/>
      <c r="FZ3204" s="14"/>
      <c r="GA3204" s="14"/>
      <c r="GB3204" s="14"/>
      <c r="GC3204" s="14"/>
      <c r="GD3204" s="14"/>
      <c r="GE3204" s="14"/>
      <c r="GF3204" s="14"/>
      <c r="GG3204" s="14"/>
      <c r="GH3204" s="14"/>
      <c r="GI3204" s="14"/>
      <c r="GJ3204" s="14"/>
      <c r="GK3204" s="14"/>
      <c r="GL3204" s="14"/>
      <c r="GM3204" s="14"/>
      <c r="GN3204" s="14"/>
      <c r="GO3204" s="14"/>
      <c r="GP3204" s="14"/>
      <c r="GQ3204" s="14"/>
      <c r="GR3204" s="14"/>
      <c r="GS3204" s="14"/>
      <c r="GT3204" s="14"/>
      <c r="GU3204" s="14"/>
      <c r="GV3204" s="14"/>
      <c r="GW3204" s="14"/>
      <c r="GX3204" s="14"/>
      <c r="GY3204" s="14"/>
      <c r="GZ3204" s="14"/>
      <c r="HA3204" s="14"/>
      <c r="HB3204" s="14"/>
      <c r="HC3204" s="14"/>
      <c r="HD3204" s="14"/>
      <c r="HE3204" s="14"/>
      <c r="HF3204" s="14"/>
      <c r="HG3204" s="14"/>
      <c r="HH3204" s="14"/>
      <c r="HI3204" s="14"/>
      <c r="HJ3204" s="14"/>
      <c r="HK3204" s="14"/>
      <c r="HL3204" s="14"/>
      <c r="HM3204" s="14"/>
      <c r="HN3204" s="14"/>
      <c r="HO3204" s="14"/>
      <c r="HP3204" s="14"/>
      <c r="HQ3204" s="14"/>
      <c r="HR3204" s="14"/>
      <c r="HS3204" s="14"/>
      <c r="HT3204" s="14"/>
      <c r="HU3204" s="14"/>
      <c r="HV3204" s="14"/>
      <c r="HW3204" s="14"/>
      <c r="HX3204" s="14"/>
      <c r="HY3204" s="14"/>
      <c r="HZ3204" s="14"/>
      <c r="IA3204" s="14"/>
      <c r="IB3204" s="14"/>
      <c r="IC3204" s="14"/>
      <c r="ID3204" s="14"/>
      <c r="IE3204" s="14"/>
      <c r="IF3204" s="14"/>
      <c r="IG3204" s="14"/>
      <c r="IH3204" s="14"/>
      <c r="II3204" s="14"/>
      <c r="IJ3204" s="14"/>
      <c r="IK3204" s="14"/>
      <c r="IL3204" s="14"/>
      <c r="IM3204" s="14"/>
      <c r="IN3204" s="14"/>
      <c r="IO3204" s="14"/>
      <c r="IP3204" s="14"/>
      <c r="IQ3204" s="14"/>
      <c r="IR3204" s="14"/>
      <c r="IS3204" s="14"/>
      <c r="IT3204" s="14"/>
      <c r="IU3204" s="14"/>
      <c r="IV3204" s="14"/>
      <c r="IW3204" s="14"/>
      <c r="IX3204" s="14"/>
      <c r="IY3204" s="14"/>
      <c r="IZ3204" s="14"/>
      <c r="JA3204" s="14"/>
      <c r="JB3204" s="14"/>
      <c r="JC3204" s="14"/>
      <c r="JD3204" s="14"/>
      <c r="JE3204" s="14"/>
      <c r="JF3204" s="14"/>
      <c r="JG3204" s="14"/>
      <c r="JH3204" s="14"/>
      <c r="JI3204" s="14"/>
      <c r="JJ3204" s="14"/>
      <c r="JK3204" s="14"/>
      <c r="JL3204" s="14"/>
      <c r="JM3204" s="14"/>
      <c r="JN3204" s="14"/>
      <c r="JO3204" s="14"/>
      <c r="JP3204" s="14"/>
      <c r="JQ3204" s="14"/>
      <c r="JR3204" s="14"/>
      <c r="JS3204" s="14"/>
      <c r="JT3204" s="14"/>
      <c r="JU3204" s="14"/>
      <c r="JV3204" s="14"/>
      <c r="JW3204" s="14"/>
      <c r="JX3204" s="14"/>
      <c r="JY3204" s="14"/>
      <c r="JZ3204" s="14"/>
      <c r="KA3204" s="14"/>
      <c r="KB3204" s="14"/>
      <c r="KC3204" s="14"/>
      <c r="KD3204" s="14"/>
      <c r="KE3204" s="14"/>
      <c r="KF3204" s="14"/>
      <c r="KG3204" s="14"/>
      <c r="KH3204" s="14"/>
      <c r="KI3204" s="14"/>
      <c r="KJ3204" s="14"/>
      <c r="KK3204" s="14"/>
      <c r="KL3204" s="14"/>
      <c r="KM3204" s="14"/>
      <c r="KN3204" s="14"/>
      <c r="KO3204" s="14"/>
      <c r="KP3204" s="14"/>
      <c r="KQ3204" s="14"/>
      <c r="KR3204" s="14"/>
      <c r="KS3204" s="14"/>
      <c r="KT3204" s="14"/>
      <c r="KU3204" s="14"/>
      <c r="KV3204" s="14"/>
      <c r="KW3204" s="14"/>
      <c r="KX3204" s="14"/>
      <c r="KY3204" s="14"/>
      <c r="KZ3204" s="14"/>
      <c r="LA3204" s="14"/>
      <c r="LB3204" s="14"/>
      <c r="LC3204" s="14"/>
      <c r="LD3204" s="14"/>
      <c r="LE3204" s="14"/>
      <c r="LF3204" s="14"/>
      <c r="LG3204" s="14"/>
      <c r="LH3204" s="14"/>
      <c r="LI3204" s="14"/>
      <c r="LJ3204" s="14"/>
      <c r="LK3204" s="14"/>
      <c r="LL3204" s="14"/>
      <c r="LM3204" s="14"/>
      <c r="LN3204" s="14"/>
      <c r="LO3204" s="14"/>
      <c r="LP3204" s="14"/>
      <c r="LQ3204" s="14"/>
      <c r="LR3204" s="14"/>
      <c r="LS3204" s="14"/>
      <c r="LT3204" s="14"/>
      <c r="LU3204" s="14"/>
      <c r="LV3204" s="14"/>
      <c r="LW3204" s="14"/>
      <c r="LX3204" s="14"/>
      <c r="LY3204" s="14"/>
      <c r="LZ3204" s="14"/>
      <c r="MA3204" s="14"/>
      <c r="MB3204" s="14"/>
      <c r="MC3204" s="14"/>
      <c r="MD3204" s="14"/>
      <c r="ME3204" s="14"/>
      <c r="MF3204" s="14"/>
      <c r="MG3204" s="14"/>
      <c r="MH3204" s="14"/>
      <c r="MI3204" s="14"/>
      <c r="MJ3204" s="14"/>
      <c r="MK3204" s="14"/>
      <c r="ML3204" s="14"/>
      <c r="MM3204" s="14"/>
      <c r="MN3204" s="14"/>
      <c r="MO3204" s="14"/>
      <c r="MP3204" s="14"/>
      <c r="MQ3204" s="14"/>
      <c r="MR3204" s="14"/>
      <c r="MS3204" s="14"/>
      <c r="MT3204" s="14"/>
      <c r="MU3204" s="14"/>
      <c r="MV3204" s="14"/>
      <c r="MW3204" s="14"/>
      <c r="MX3204" s="14"/>
      <c r="MY3204" s="14"/>
      <c r="MZ3204" s="14"/>
      <c r="NA3204" s="14"/>
      <c r="NB3204" s="14"/>
      <c r="NC3204" s="14"/>
      <c r="ND3204" s="14"/>
      <c r="NE3204" s="14"/>
      <c r="NF3204" s="14"/>
      <c r="NG3204" s="14"/>
      <c r="NH3204" s="14"/>
      <c r="NI3204" s="14"/>
      <c r="NJ3204" s="14"/>
      <c r="NK3204" s="14"/>
      <c r="NL3204" s="14"/>
      <c r="NM3204" s="14"/>
      <c r="NN3204" s="14"/>
      <c r="NO3204" s="14"/>
      <c r="NP3204" s="14"/>
      <c r="NQ3204" s="14"/>
      <c r="NR3204" s="14"/>
      <c r="NS3204" s="14"/>
      <c r="NT3204" s="14"/>
      <c r="NU3204" s="14"/>
      <c r="NV3204" s="14"/>
      <c r="NW3204" s="14"/>
      <c r="NX3204" s="14"/>
      <c r="NY3204" s="14"/>
      <c r="NZ3204" s="14"/>
      <c r="OA3204" s="14"/>
      <c r="OB3204" s="14"/>
      <c r="OC3204" s="14"/>
      <c r="OD3204" s="14"/>
      <c r="OE3204" s="14"/>
      <c r="OF3204" s="14"/>
      <c r="OG3204" s="14"/>
      <c r="OH3204" s="14"/>
      <c r="OI3204" s="14"/>
      <c r="OJ3204" s="14"/>
      <c r="OK3204" s="14"/>
      <c r="OL3204" s="14"/>
      <c r="OM3204" s="14"/>
      <c r="ON3204" s="14"/>
      <c r="OO3204" s="14"/>
      <c r="OP3204" s="14"/>
      <c r="OQ3204" s="14"/>
      <c r="OR3204" s="14"/>
      <c r="OS3204" s="14"/>
      <c r="OT3204" s="14"/>
      <c r="OU3204" s="14"/>
      <c r="OV3204" s="14"/>
      <c r="OW3204" s="14"/>
      <c r="OX3204" s="14"/>
      <c r="OY3204" s="14"/>
      <c r="OZ3204" s="14"/>
      <c r="PA3204" s="14"/>
      <c r="PB3204" s="14"/>
      <c r="PC3204" s="14"/>
      <c r="PD3204" s="14"/>
      <c r="PE3204" s="14"/>
      <c r="PF3204" s="14"/>
      <c r="PG3204" s="14"/>
      <c r="PH3204" s="14"/>
      <c r="PI3204" s="14"/>
      <c r="PJ3204" s="14"/>
      <c r="PK3204" s="14"/>
      <c r="PL3204" s="14"/>
      <c r="PM3204" s="14"/>
      <c r="PN3204" s="14"/>
      <c r="PO3204" s="14"/>
      <c r="PP3204" s="14"/>
      <c r="PQ3204" s="14"/>
      <c r="PR3204" s="14"/>
      <c r="PS3204" s="14"/>
      <c r="PT3204" s="14"/>
      <c r="PU3204" s="14"/>
      <c r="PV3204" s="14"/>
      <c r="PW3204" s="14"/>
      <c r="PX3204" s="14"/>
      <c r="PY3204" s="14"/>
      <c r="PZ3204" s="14"/>
      <c r="QA3204" s="14"/>
      <c r="QB3204" s="14"/>
      <c r="QC3204" s="14"/>
      <c r="QD3204" s="14"/>
      <c r="QE3204" s="14"/>
      <c r="QF3204" s="14"/>
      <c r="QG3204" s="14"/>
      <c r="QH3204" s="14"/>
      <c r="QI3204" s="14"/>
      <c r="QJ3204" s="14"/>
      <c r="QK3204" s="14"/>
      <c r="QL3204" s="14"/>
      <c r="QM3204" s="14"/>
      <c r="QN3204" s="14"/>
      <c r="QO3204" s="14"/>
      <c r="QP3204" s="14"/>
      <c r="QQ3204" s="14"/>
      <c r="QR3204" s="14"/>
      <c r="QS3204" s="14"/>
      <c r="QT3204" s="14"/>
      <c r="QU3204" s="14"/>
      <c r="QV3204" s="14"/>
      <c r="QW3204" s="14"/>
      <c r="QX3204" s="14"/>
      <c r="QY3204" s="14"/>
      <c r="QZ3204" s="14"/>
      <c r="RA3204" s="14"/>
      <c r="RB3204" s="14"/>
      <c r="RC3204" s="14"/>
      <c r="RD3204" s="14"/>
      <c r="RE3204" s="14"/>
      <c r="RF3204" s="14"/>
      <c r="RG3204" s="14"/>
      <c r="RH3204" s="14"/>
      <c r="RI3204" s="14"/>
      <c r="RJ3204" s="14"/>
      <c r="RK3204" s="14"/>
      <c r="RL3204" s="14"/>
      <c r="RM3204" s="14"/>
      <c r="RN3204" s="14"/>
      <c r="RO3204" s="14"/>
      <c r="RP3204" s="14"/>
      <c r="RQ3204" s="14"/>
      <c r="RR3204" s="14"/>
      <c r="RS3204" s="14"/>
      <c r="RT3204" s="14"/>
      <c r="RU3204" s="14"/>
      <c r="RV3204" s="14"/>
      <c r="RW3204" s="14"/>
      <c r="RX3204" s="14"/>
      <c r="RY3204" s="14"/>
      <c r="RZ3204" s="14"/>
      <c r="SA3204" s="14"/>
      <c r="SB3204" s="14"/>
      <c r="SC3204" s="14"/>
      <c r="SD3204" s="14"/>
      <c r="SE3204" s="14"/>
      <c r="SF3204" s="14"/>
      <c r="SG3204" s="14"/>
      <c r="SH3204" s="14"/>
      <c r="SI3204" s="14"/>
      <c r="SJ3204" s="14"/>
      <c r="SK3204" s="14"/>
      <c r="SL3204" s="14"/>
      <c r="SM3204" s="14"/>
      <c r="SN3204" s="14"/>
      <c r="SO3204" s="14"/>
      <c r="SP3204" s="14"/>
      <c r="SQ3204" s="14"/>
      <c r="SR3204" s="14"/>
      <c r="SS3204" s="14"/>
      <c r="ST3204" s="14"/>
      <c r="SU3204" s="14"/>
      <c r="SV3204" s="14"/>
      <c r="SW3204" s="14"/>
      <c r="SX3204" s="14"/>
      <c r="SY3204" s="14"/>
      <c r="SZ3204" s="14"/>
      <c r="TA3204" s="14"/>
      <c r="TB3204" s="14"/>
      <c r="TC3204" s="14"/>
      <c r="TD3204" s="14"/>
      <c r="TE3204" s="14"/>
      <c r="TF3204" s="14"/>
      <c r="TG3204" s="14"/>
      <c r="TH3204" s="14"/>
      <c r="TI3204" s="14"/>
      <c r="TJ3204" s="14"/>
      <c r="TK3204" s="14"/>
      <c r="TL3204" s="14"/>
      <c r="TM3204" s="14"/>
      <c r="TN3204" s="14"/>
      <c r="TO3204" s="14"/>
      <c r="TP3204" s="14"/>
      <c r="TQ3204" s="14"/>
      <c r="TR3204" s="14"/>
      <c r="TS3204" s="14"/>
      <c r="TT3204" s="14"/>
      <c r="TU3204" s="14"/>
      <c r="TV3204" s="14"/>
      <c r="TW3204" s="14"/>
      <c r="TX3204" s="14"/>
      <c r="TY3204" s="14"/>
      <c r="TZ3204" s="14"/>
      <c r="UA3204" s="14"/>
      <c r="UB3204" s="14"/>
      <c r="UC3204" s="14"/>
      <c r="UD3204" s="14"/>
      <c r="UE3204" s="14"/>
      <c r="UF3204" s="14"/>
      <c r="UG3204" s="14"/>
      <c r="UH3204" s="14"/>
      <c r="UI3204" s="14"/>
      <c r="UJ3204" s="14"/>
      <c r="UK3204" s="14"/>
      <c r="UL3204" s="14"/>
      <c r="UM3204" s="14"/>
      <c r="UN3204" s="14"/>
      <c r="UO3204" s="14"/>
      <c r="UP3204" s="14"/>
      <c r="UQ3204" s="14"/>
      <c r="UR3204" s="14"/>
      <c r="US3204" s="14"/>
      <c r="UT3204" s="14"/>
      <c r="UU3204" s="14"/>
      <c r="UV3204" s="14"/>
      <c r="UW3204" s="14"/>
      <c r="UX3204" s="14"/>
      <c r="UY3204" s="14"/>
      <c r="UZ3204" s="14"/>
      <c r="VA3204" s="14"/>
      <c r="VB3204" s="14"/>
      <c r="VC3204" s="14"/>
      <c r="VD3204" s="14"/>
      <c r="VE3204" s="14"/>
      <c r="VF3204" s="14"/>
      <c r="VG3204" s="14"/>
      <c r="VH3204" s="14"/>
      <c r="VI3204" s="14"/>
      <c r="VJ3204" s="14"/>
      <c r="VK3204" s="14"/>
      <c r="VL3204" s="14"/>
      <c r="VM3204" s="14"/>
      <c r="VN3204" s="14"/>
      <c r="VO3204" s="14"/>
      <c r="VP3204" s="14"/>
      <c r="VQ3204" s="14"/>
      <c r="VR3204" s="14"/>
      <c r="VS3204" s="14"/>
      <c r="VT3204" s="14"/>
      <c r="VU3204" s="14"/>
      <c r="VV3204" s="14"/>
      <c r="VW3204" s="14"/>
      <c r="VX3204" s="14"/>
      <c r="VY3204" s="14"/>
      <c r="VZ3204" s="14"/>
      <c r="WA3204" s="14"/>
      <c r="WB3204" s="14"/>
      <c r="WC3204" s="14"/>
      <c r="WD3204" s="14"/>
      <c r="WE3204" s="14"/>
      <c r="WF3204" s="14"/>
      <c r="WG3204" s="14"/>
      <c r="WH3204" s="14"/>
      <c r="WI3204" s="14"/>
      <c r="WJ3204" s="14"/>
      <c r="WK3204" s="14"/>
      <c r="WL3204" s="14"/>
      <c r="WM3204" s="14"/>
      <c r="WN3204" s="14"/>
      <c r="WO3204" s="14"/>
      <c r="WP3204" s="14"/>
      <c r="WQ3204" s="14"/>
      <c r="WR3204" s="14"/>
      <c r="WS3204" s="14"/>
      <c r="WT3204" s="14"/>
      <c r="WU3204" s="14"/>
      <c r="WV3204" s="14"/>
      <c r="WW3204" s="14"/>
      <c r="WX3204" s="14"/>
      <c r="WY3204" s="14"/>
      <c r="WZ3204" s="14"/>
      <c r="XA3204" s="14"/>
      <c r="XB3204" s="14"/>
      <c r="XC3204" s="14"/>
      <c r="XD3204" s="14"/>
      <c r="XE3204" s="14"/>
      <c r="XF3204" s="14"/>
      <c r="XG3204" s="14"/>
      <c r="XH3204" s="14"/>
      <c r="XI3204" s="14"/>
      <c r="XJ3204" s="14"/>
      <c r="XK3204" s="14"/>
      <c r="XL3204" s="14"/>
      <c r="XM3204" s="14"/>
      <c r="XN3204" s="14"/>
      <c r="XO3204" s="14"/>
      <c r="XP3204" s="14"/>
      <c r="XQ3204" s="14"/>
      <c r="XR3204" s="14"/>
      <c r="XS3204" s="14"/>
      <c r="XT3204" s="14"/>
      <c r="XU3204" s="14"/>
      <c r="XV3204" s="14"/>
      <c r="XW3204" s="14"/>
      <c r="XX3204" s="14"/>
      <c r="XY3204" s="14"/>
      <c r="XZ3204" s="14"/>
      <c r="YA3204" s="14"/>
      <c r="YB3204" s="14"/>
      <c r="YC3204" s="14"/>
      <c r="YD3204" s="14"/>
      <c r="YE3204" s="14"/>
      <c r="YF3204" s="14"/>
      <c r="YG3204" s="14"/>
      <c r="YH3204" s="14"/>
      <c r="YI3204" s="14"/>
      <c r="YJ3204" s="14"/>
      <c r="YK3204" s="14"/>
      <c r="YL3204" s="14"/>
      <c r="YM3204" s="14"/>
      <c r="YN3204" s="14"/>
      <c r="YO3204" s="14"/>
      <c r="YP3204" s="14"/>
      <c r="YQ3204" s="14"/>
      <c r="YR3204" s="14"/>
      <c r="YS3204" s="14"/>
      <c r="YT3204" s="14"/>
      <c r="YU3204" s="14"/>
      <c r="YV3204" s="14"/>
      <c r="YW3204" s="14"/>
      <c r="YX3204" s="14"/>
      <c r="YY3204" s="14"/>
      <c r="YZ3204" s="14"/>
      <c r="ZA3204" s="14"/>
      <c r="ZB3204" s="14"/>
      <c r="ZC3204" s="14"/>
      <c r="ZD3204" s="14"/>
      <c r="ZE3204" s="14"/>
      <c r="ZF3204" s="14"/>
      <c r="ZG3204" s="14"/>
      <c r="ZH3204" s="14"/>
      <c r="ZI3204" s="14"/>
      <c r="ZJ3204" s="14"/>
      <c r="ZK3204" s="14"/>
      <c r="ZL3204" s="14"/>
      <c r="ZM3204" s="14"/>
      <c r="ZN3204" s="14"/>
      <c r="ZO3204" s="14"/>
      <c r="ZP3204" s="14"/>
      <c r="ZQ3204" s="14"/>
      <c r="ZR3204" s="14"/>
      <c r="ZS3204" s="14"/>
      <c r="ZT3204" s="14"/>
      <c r="ZU3204" s="14"/>
      <c r="ZV3204" s="14"/>
      <c r="ZW3204" s="14"/>
      <c r="ZX3204" s="14"/>
      <c r="ZY3204" s="14"/>
      <c r="ZZ3204" s="14"/>
      <c r="AAA3204" s="14"/>
      <c r="AAB3204" s="14"/>
      <c r="AAC3204" s="14"/>
      <c r="AAD3204" s="14"/>
      <c r="AAE3204" s="14"/>
      <c r="AAF3204" s="14"/>
      <c r="AAG3204" s="14"/>
      <c r="AAH3204" s="14"/>
      <c r="AAI3204" s="14"/>
      <c r="AAJ3204" s="14"/>
      <c r="AAK3204" s="14"/>
      <c r="AAL3204" s="14"/>
      <c r="AAM3204" s="14"/>
      <c r="AAN3204" s="14"/>
      <c r="AAO3204" s="14"/>
      <c r="AAP3204" s="14"/>
      <c r="AAQ3204" s="14"/>
      <c r="AAR3204" s="14"/>
      <c r="AAS3204" s="14"/>
      <c r="AAT3204" s="14"/>
      <c r="AAU3204" s="14"/>
      <c r="AAV3204" s="14"/>
      <c r="AAW3204" s="14"/>
      <c r="AAX3204" s="14"/>
      <c r="AAY3204" s="14"/>
      <c r="AAZ3204" s="14"/>
      <c r="ABA3204" s="14"/>
      <c r="ABB3204" s="14"/>
      <c r="ABC3204" s="14"/>
      <c r="ABD3204" s="14"/>
      <c r="ABE3204" s="14"/>
      <c r="ABF3204" s="14"/>
      <c r="ABG3204" s="14"/>
      <c r="ABH3204" s="14"/>
      <c r="ABI3204" s="14"/>
      <c r="ABJ3204" s="14"/>
      <c r="ABK3204" s="14"/>
      <c r="ABL3204" s="14"/>
      <c r="ABM3204" s="14"/>
      <c r="ABN3204" s="14"/>
      <c r="ABO3204" s="14"/>
      <c r="ABP3204" s="14"/>
      <c r="ABQ3204" s="14"/>
      <c r="ABR3204" s="14"/>
      <c r="ABS3204" s="14"/>
      <c r="ABT3204" s="14"/>
      <c r="ABU3204" s="14"/>
      <c r="ABV3204" s="14"/>
      <c r="ABW3204" s="14"/>
      <c r="ABX3204" s="14"/>
      <c r="ABY3204" s="14"/>
      <c r="ABZ3204" s="14"/>
      <c r="ACA3204" s="14"/>
      <c r="ACB3204" s="14"/>
      <c r="ACC3204" s="14"/>
      <c r="ACD3204" s="14"/>
      <c r="ACE3204" s="14"/>
      <c r="ACF3204" s="14"/>
      <c r="ACG3204" s="14"/>
      <c r="ACH3204" s="14"/>
      <c r="ACI3204" s="14"/>
      <c r="ACJ3204" s="14"/>
      <c r="ACK3204" s="14"/>
      <c r="ACL3204" s="14"/>
      <c r="ACM3204" s="14"/>
      <c r="ACN3204" s="14"/>
      <c r="ACO3204" s="14"/>
      <c r="ACP3204" s="14"/>
      <c r="ACQ3204" s="14"/>
      <c r="ACR3204" s="14"/>
      <c r="ACS3204" s="14"/>
      <c r="ACT3204" s="14"/>
      <c r="ACU3204" s="14"/>
      <c r="ACV3204" s="14"/>
      <c r="ACW3204" s="14"/>
      <c r="ACX3204" s="14"/>
      <c r="ACY3204" s="14"/>
      <c r="ACZ3204" s="14"/>
      <c r="ADA3204" s="14"/>
      <c r="ADB3204" s="14"/>
      <c r="ADC3204" s="14"/>
      <c r="ADD3204" s="14"/>
      <c r="ADE3204" s="14"/>
      <c r="ADF3204" s="14"/>
      <c r="ADG3204" s="14"/>
      <c r="ADH3204" s="14"/>
      <c r="ADI3204" s="14"/>
      <c r="ADJ3204" s="14"/>
      <c r="ADK3204" s="14"/>
      <c r="ADL3204" s="14"/>
      <c r="ADM3204" s="14"/>
      <c r="ADN3204" s="14"/>
      <c r="ADO3204" s="14"/>
      <c r="ADP3204" s="14"/>
      <c r="ADQ3204" s="14"/>
      <c r="ADR3204" s="14"/>
      <c r="ADS3204" s="14"/>
      <c r="ADT3204" s="14"/>
      <c r="ADU3204" s="14"/>
      <c r="ADV3204" s="14"/>
      <c r="ADW3204" s="14"/>
      <c r="ADX3204" s="14"/>
      <c r="ADY3204" s="14"/>
      <c r="ADZ3204" s="14"/>
      <c r="AEA3204" s="14"/>
      <c r="AEB3204" s="14"/>
      <c r="AEC3204" s="14"/>
      <c r="AED3204" s="14"/>
      <c r="AEE3204" s="14"/>
      <c r="AEF3204" s="14"/>
      <c r="AEG3204" s="14"/>
      <c r="AEH3204" s="14"/>
      <c r="AEI3204" s="14"/>
      <c r="AEJ3204" s="14"/>
      <c r="AEK3204" s="14"/>
      <c r="AEL3204" s="14"/>
      <c r="AEM3204" s="14"/>
      <c r="AEN3204" s="14"/>
      <c r="AEO3204" s="14"/>
      <c r="AEP3204" s="14"/>
      <c r="AEQ3204" s="14"/>
      <c r="AER3204" s="14"/>
      <c r="AES3204" s="14"/>
      <c r="AET3204" s="14"/>
      <c r="AEU3204" s="14"/>
      <c r="AEV3204" s="14"/>
      <c r="AEW3204" s="14"/>
      <c r="AEX3204" s="14"/>
      <c r="AEY3204" s="14"/>
      <c r="AEZ3204" s="14"/>
      <c r="AFA3204" s="14"/>
      <c r="AFB3204" s="14"/>
      <c r="AFC3204" s="14"/>
      <c r="AFD3204" s="14"/>
      <c r="AFE3204" s="14"/>
      <c r="AFF3204" s="14"/>
      <c r="AFG3204" s="14"/>
      <c r="AFH3204" s="14"/>
      <c r="AFI3204" s="14"/>
      <c r="AFJ3204" s="14"/>
      <c r="AFK3204" s="14"/>
      <c r="AFL3204" s="14"/>
      <c r="AFM3204" s="14"/>
      <c r="AFN3204" s="14"/>
      <c r="AFO3204" s="14"/>
      <c r="AFP3204" s="14"/>
      <c r="AFQ3204" s="14"/>
      <c r="AFR3204" s="14"/>
      <c r="AFS3204" s="14"/>
      <c r="AFT3204" s="14"/>
      <c r="AFU3204" s="14"/>
      <c r="AFV3204" s="14"/>
      <c r="AFW3204" s="14"/>
      <c r="AFX3204" s="14"/>
      <c r="AFY3204" s="14"/>
      <c r="AFZ3204" s="14"/>
      <c r="AGA3204" s="14"/>
      <c r="AGB3204" s="14"/>
      <c r="AGC3204" s="14"/>
      <c r="AGD3204" s="14"/>
      <c r="AGE3204" s="14"/>
      <c r="AGF3204" s="14"/>
      <c r="AGG3204" s="14"/>
      <c r="AGH3204" s="14"/>
      <c r="AGI3204" s="14"/>
      <c r="AGJ3204" s="14"/>
      <c r="AGK3204" s="14"/>
      <c r="AGL3204" s="14"/>
      <c r="AGM3204" s="14"/>
      <c r="AGN3204" s="14"/>
      <c r="AGO3204" s="14"/>
      <c r="AGP3204" s="14"/>
      <c r="AGQ3204" s="14"/>
      <c r="AGR3204" s="14"/>
      <c r="AGS3204" s="14"/>
      <c r="AGT3204" s="14"/>
      <c r="AGU3204" s="14"/>
      <c r="AGV3204" s="14"/>
      <c r="AGW3204" s="14"/>
      <c r="AGX3204" s="14"/>
      <c r="AGY3204" s="14"/>
      <c r="AGZ3204" s="14"/>
      <c r="AHA3204" s="14"/>
      <c r="AHB3204" s="14"/>
      <c r="AHC3204" s="14"/>
      <c r="AHD3204" s="14"/>
      <c r="AHE3204" s="14"/>
      <c r="AHF3204" s="14"/>
      <c r="AHG3204" s="14"/>
      <c r="AHH3204" s="14"/>
      <c r="AHI3204" s="14"/>
      <c r="AHJ3204" s="14"/>
      <c r="AHK3204" s="14"/>
      <c r="AHL3204" s="14"/>
      <c r="AHM3204" s="14"/>
      <c r="AHN3204" s="14"/>
      <c r="AHO3204" s="14"/>
      <c r="AHP3204" s="14"/>
      <c r="AHQ3204" s="14"/>
      <c r="AHR3204" s="14"/>
      <c r="AHS3204" s="14"/>
      <c r="AHT3204" s="14"/>
      <c r="AHU3204" s="14"/>
      <c r="AHV3204" s="14"/>
      <c r="AHW3204" s="14"/>
      <c r="AHX3204" s="14"/>
      <c r="AHY3204" s="14"/>
      <c r="AHZ3204" s="14"/>
      <c r="AIA3204" s="14"/>
      <c r="AIB3204" s="14"/>
      <c r="AIC3204" s="14"/>
      <c r="AID3204" s="14"/>
      <c r="AIE3204" s="14"/>
      <c r="AIF3204" s="14"/>
      <c r="AIG3204" s="14"/>
      <c r="AIH3204" s="14"/>
      <c r="AII3204" s="14"/>
      <c r="AIJ3204" s="14"/>
      <c r="AIK3204" s="14"/>
      <c r="AIL3204" s="14"/>
      <c r="AIM3204" s="14"/>
      <c r="AIN3204" s="14"/>
      <c r="AIO3204" s="14"/>
      <c r="AIP3204" s="14"/>
      <c r="AIQ3204" s="14"/>
      <c r="AIR3204" s="14"/>
      <c r="AIS3204" s="14"/>
      <c r="AIT3204" s="14"/>
      <c r="AIU3204" s="14"/>
      <c r="AIV3204" s="14"/>
      <c r="AIW3204" s="14"/>
      <c r="AIX3204" s="14"/>
      <c r="AIY3204" s="14"/>
      <c r="AIZ3204" s="14"/>
      <c r="AJA3204" s="14"/>
      <c r="AJB3204" s="14"/>
      <c r="AJC3204" s="14"/>
      <c r="AJD3204" s="14"/>
      <c r="AJE3204" s="14"/>
      <c r="AJF3204" s="14"/>
      <c r="AJG3204" s="14"/>
      <c r="AJH3204" s="14"/>
      <c r="AJI3204" s="14"/>
      <c r="AJJ3204" s="14"/>
      <c r="AJK3204" s="14"/>
      <c r="AJL3204" s="14"/>
      <c r="AJM3204" s="14"/>
      <c r="AJN3204" s="14"/>
      <c r="AJO3204" s="14"/>
      <c r="AJP3204" s="14"/>
      <c r="AJQ3204" s="14"/>
      <c r="AJR3204" s="14"/>
      <c r="AJS3204" s="14"/>
      <c r="AJT3204" s="14"/>
      <c r="AJU3204" s="14"/>
      <c r="AJV3204" s="14"/>
      <c r="AJW3204" s="14"/>
      <c r="AJX3204" s="14"/>
      <c r="AJY3204" s="14"/>
      <c r="AJZ3204" s="14"/>
      <c r="AKA3204" s="14"/>
      <c r="AKB3204" s="14"/>
      <c r="AKC3204" s="14"/>
      <c r="AKD3204" s="14"/>
      <c r="AKE3204" s="14"/>
      <c r="AKF3204" s="14"/>
      <c r="AKG3204" s="14"/>
      <c r="AKH3204" s="14"/>
      <c r="AKI3204" s="14"/>
      <c r="AKJ3204" s="14"/>
      <c r="AKK3204" s="14"/>
      <c r="AKL3204" s="14"/>
      <c r="AKM3204" s="14"/>
      <c r="AKN3204" s="14"/>
      <c r="AKO3204" s="14"/>
      <c r="AKP3204" s="14"/>
      <c r="AKQ3204" s="14"/>
      <c r="AKR3204" s="14"/>
      <c r="AKS3204" s="14"/>
      <c r="AKT3204" s="14"/>
      <c r="AKU3204" s="14"/>
      <c r="AKV3204" s="14"/>
      <c r="AKW3204" s="14"/>
      <c r="AKX3204" s="14"/>
      <c r="AKY3204" s="14"/>
      <c r="AKZ3204" s="14"/>
      <c r="ALA3204" s="14"/>
      <c r="ALB3204" s="14"/>
      <c r="ALC3204" s="14"/>
      <c r="ALD3204" s="14"/>
      <c r="ALE3204" s="14"/>
      <c r="ALF3204" s="14"/>
      <c r="ALG3204" s="14"/>
      <c r="ALH3204" s="14"/>
      <c r="ALI3204" s="14"/>
      <c r="ALJ3204" s="14"/>
      <c r="ALK3204" s="14"/>
      <c r="ALL3204" s="14"/>
      <c r="ALM3204" s="14"/>
      <c r="ALN3204" s="14"/>
      <c r="ALO3204" s="14"/>
      <c r="ALP3204" s="14"/>
      <c r="ALQ3204" s="14"/>
      <c r="ALR3204" s="14"/>
      <c r="ALS3204" s="14"/>
      <c r="ALT3204" s="14"/>
      <c r="ALU3204" s="14"/>
      <c r="ALV3204" s="14"/>
      <c r="ALW3204" s="14"/>
      <c r="ALX3204" s="14"/>
      <c r="ALY3204" s="14"/>
      <c r="ALZ3204" s="14"/>
      <c r="AMA3204" s="14"/>
      <c r="AMB3204" s="14"/>
      <c r="AMC3204" s="14"/>
      <c r="AMD3204" s="14"/>
      <c r="AME3204" s="14"/>
      <c r="AMF3204" s="14"/>
      <c r="AMG3204" s="14"/>
      <c r="AMH3204" s="14"/>
      <c r="AMI3204" s="14"/>
      <c r="AMJ3204" s="14"/>
      <c r="AMK3204" s="14"/>
      <c r="AML3204" s="14"/>
      <c r="AMM3204" s="14"/>
      <c r="AMN3204" s="14"/>
      <c r="AMO3204" s="14"/>
      <c r="AMP3204" s="14"/>
      <c r="AMQ3204" s="14"/>
      <c r="AMR3204" s="14"/>
      <c r="AMS3204" s="14"/>
      <c r="AMT3204" s="14"/>
      <c r="AMU3204" s="14"/>
      <c r="AMV3204" s="14"/>
      <c r="AMW3204" s="14"/>
      <c r="AMX3204" s="14"/>
      <c r="AMY3204" s="14"/>
      <c r="AMZ3204" s="14"/>
      <c r="ANA3204" s="14"/>
      <c r="ANB3204" s="14"/>
      <c r="ANC3204" s="14"/>
      <c r="AND3204" s="14"/>
      <c r="ANE3204" s="14"/>
      <c r="ANF3204" s="14"/>
      <c r="ANG3204" s="14"/>
      <c r="ANH3204" s="14"/>
      <c r="ANI3204" s="14"/>
      <c r="ANJ3204" s="14"/>
      <c r="ANK3204" s="14"/>
      <c r="ANL3204" s="14"/>
      <c r="ANM3204" s="14"/>
      <c r="ANN3204" s="14"/>
      <c r="ANO3204" s="14"/>
      <c r="ANP3204" s="14"/>
      <c r="ANQ3204" s="14"/>
      <c r="ANR3204" s="14"/>
      <c r="ANS3204" s="14"/>
      <c r="ANT3204" s="14"/>
      <c r="ANU3204" s="14"/>
      <c r="ANV3204" s="14"/>
      <c r="ANW3204" s="14"/>
      <c r="ANX3204" s="14"/>
      <c r="ANY3204" s="14"/>
      <c r="ANZ3204" s="14"/>
      <c r="AOA3204" s="14"/>
      <c r="AOB3204" s="14"/>
      <c r="AOC3204" s="14"/>
      <c r="AOD3204" s="14"/>
      <c r="AOE3204" s="14"/>
      <c r="AOF3204" s="14"/>
      <c r="AOG3204" s="14"/>
      <c r="AOH3204" s="14"/>
      <c r="AOI3204" s="14"/>
      <c r="AOJ3204" s="14"/>
      <c r="AOK3204" s="14"/>
      <c r="AOL3204" s="14"/>
      <c r="AOM3204" s="14"/>
      <c r="AON3204" s="14"/>
      <c r="AOO3204" s="14"/>
      <c r="AOP3204" s="14"/>
      <c r="AOQ3204" s="14"/>
      <c r="AOR3204" s="14"/>
      <c r="AOS3204" s="14"/>
      <c r="AOT3204" s="14"/>
      <c r="AOU3204" s="14"/>
      <c r="AOV3204" s="14"/>
      <c r="AOW3204" s="14"/>
      <c r="AOX3204" s="14"/>
      <c r="AOY3204" s="14"/>
      <c r="AOZ3204" s="14"/>
      <c r="APA3204" s="14"/>
      <c r="APB3204" s="14"/>
      <c r="APC3204" s="14"/>
      <c r="APD3204" s="14"/>
      <c r="APE3204" s="14"/>
      <c r="APF3204" s="14"/>
      <c r="APG3204" s="14"/>
      <c r="APH3204" s="14"/>
      <c r="API3204" s="14"/>
      <c r="APJ3204" s="14"/>
      <c r="APK3204" s="14"/>
      <c r="APL3204" s="14"/>
      <c r="APM3204" s="14"/>
      <c r="APN3204" s="14"/>
      <c r="APO3204" s="14"/>
      <c r="APP3204" s="14"/>
      <c r="APQ3204" s="14"/>
      <c r="APR3204" s="14"/>
      <c r="APS3204" s="14"/>
      <c r="APT3204" s="14"/>
      <c r="APU3204" s="14"/>
      <c r="APV3204" s="14"/>
      <c r="APW3204" s="14"/>
      <c r="APX3204" s="14"/>
      <c r="APY3204" s="14"/>
      <c r="APZ3204" s="14"/>
      <c r="AQA3204" s="14"/>
      <c r="AQB3204" s="14"/>
      <c r="AQC3204" s="14"/>
      <c r="AQD3204" s="14"/>
      <c r="AQE3204" s="14"/>
      <c r="AQF3204" s="14"/>
      <c r="AQG3204" s="14"/>
      <c r="AQH3204" s="14"/>
      <c r="AQI3204" s="14"/>
      <c r="AQJ3204" s="14"/>
      <c r="AQK3204" s="14"/>
      <c r="AQL3204" s="14"/>
      <c r="AQM3204" s="14"/>
      <c r="AQN3204" s="14"/>
      <c r="AQO3204" s="14"/>
      <c r="AQP3204" s="14"/>
      <c r="AQQ3204" s="14"/>
      <c r="AQR3204" s="14"/>
      <c r="AQS3204" s="14"/>
      <c r="AQT3204" s="14"/>
      <c r="AQU3204" s="14"/>
      <c r="AQV3204" s="14"/>
      <c r="AQW3204" s="14"/>
      <c r="AQX3204" s="14"/>
      <c r="AQY3204" s="14"/>
      <c r="AQZ3204" s="14"/>
      <c r="ARA3204" s="14"/>
      <c r="ARB3204" s="14"/>
      <c r="ARC3204" s="14"/>
      <c r="ARD3204" s="14"/>
      <c r="ARE3204" s="14"/>
      <c r="ARF3204" s="14"/>
      <c r="ARG3204" s="14"/>
      <c r="ARH3204" s="14"/>
      <c r="ARI3204" s="14"/>
      <c r="ARJ3204" s="14"/>
      <c r="ARK3204" s="14"/>
      <c r="ARL3204" s="14"/>
      <c r="ARM3204" s="14"/>
      <c r="ARN3204" s="14"/>
      <c r="ARO3204" s="14"/>
      <c r="ARP3204" s="14"/>
      <c r="ARQ3204" s="14"/>
      <c r="ARR3204" s="14"/>
      <c r="ARS3204" s="14"/>
      <c r="ART3204" s="14"/>
      <c r="ARU3204" s="14"/>
      <c r="ARV3204" s="14"/>
      <c r="ARW3204" s="14"/>
      <c r="ARX3204" s="14"/>
      <c r="ARY3204" s="14"/>
      <c r="ARZ3204" s="14"/>
      <c r="ASA3204" s="14"/>
      <c r="ASB3204" s="14"/>
      <c r="ASC3204" s="14"/>
      <c r="ASD3204" s="14"/>
      <c r="ASE3204" s="14"/>
      <c r="ASF3204" s="14"/>
      <c r="ASG3204" s="14"/>
      <c r="ASH3204" s="14"/>
      <c r="ASI3204" s="14"/>
      <c r="ASJ3204" s="14"/>
      <c r="ASK3204" s="14"/>
      <c r="ASL3204" s="14"/>
      <c r="ASM3204" s="14"/>
      <c r="ASN3204" s="14"/>
      <c r="ASO3204" s="14"/>
      <c r="ASP3204" s="14"/>
      <c r="ASQ3204" s="14"/>
      <c r="ASR3204" s="14"/>
      <c r="ASS3204" s="14"/>
      <c r="AST3204" s="14"/>
      <c r="ASU3204" s="14"/>
      <c r="ASV3204" s="14"/>
      <c r="ASW3204" s="14"/>
      <c r="ASX3204" s="14"/>
      <c r="ASY3204" s="14"/>
      <c r="ASZ3204" s="14"/>
      <c r="ATA3204" s="14"/>
      <c r="ATB3204" s="14"/>
      <c r="ATC3204" s="14"/>
      <c r="ATD3204" s="14"/>
      <c r="ATE3204" s="14"/>
      <c r="ATF3204" s="14"/>
      <c r="ATG3204" s="14"/>
      <c r="ATH3204" s="14"/>
      <c r="ATI3204" s="14"/>
      <c r="ATJ3204" s="14"/>
      <c r="ATK3204" s="14"/>
      <c r="ATL3204" s="14"/>
      <c r="ATM3204" s="14"/>
      <c r="ATN3204" s="14"/>
      <c r="ATO3204" s="14"/>
      <c r="ATP3204" s="14"/>
      <c r="ATQ3204" s="14"/>
      <c r="ATR3204" s="14"/>
      <c r="ATS3204" s="14"/>
      <c r="ATT3204" s="14"/>
      <c r="ATU3204" s="14"/>
      <c r="ATV3204" s="14"/>
      <c r="ATW3204" s="14"/>
      <c r="ATX3204" s="14"/>
      <c r="ATY3204" s="14"/>
      <c r="ATZ3204" s="14"/>
      <c r="AUA3204" s="14"/>
      <c r="AUB3204" s="14"/>
      <c r="AUC3204" s="14"/>
      <c r="AUD3204" s="14"/>
      <c r="AUE3204" s="14"/>
      <c r="AUF3204" s="14"/>
      <c r="AUG3204" s="14"/>
      <c r="AUH3204" s="14"/>
      <c r="AUI3204" s="14"/>
      <c r="AUJ3204" s="14"/>
      <c r="AUK3204" s="14"/>
      <c r="AUL3204" s="14"/>
      <c r="AUM3204" s="14"/>
      <c r="AUN3204" s="14"/>
      <c r="AUO3204" s="14"/>
      <c r="AUP3204" s="14"/>
      <c r="AUQ3204" s="14"/>
      <c r="AUR3204" s="14"/>
      <c r="AUS3204" s="14"/>
      <c r="AUT3204" s="14"/>
      <c r="AUU3204" s="14"/>
      <c r="AUV3204" s="14"/>
      <c r="AUW3204" s="14"/>
      <c r="AUX3204" s="14"/>
      <c r="AUY3204" s="14"/>
      <c r="AUZ3204" s="14"/>
      <c r="AVA3204" s="14"/>
      <c r="AVB3204" s="14"/>
      <c r="AVC3204" s="14"/>
      <c r="AVD3204" s="14"/>
      <c r="AVE3204" s="14"/>
      <c r="AVF3204" s="14"/>
      <c r="AVG3204" s="14"/>
      <c r="AVH3204" s="14"/>
      <c r="AVI3204" s="14"/>
      <c r="AVJ3204" s="14"/>
      <c r="AVK3204" s="14"/>
      <c r="AVL3204" s="14"/>
      <c r="AVM3204" s="14"/>
      <c r="AVN3204" s="14"/>
      <c r="AVO3204" s="14"/>
      <c r="AVP3204" s="14"/>
      <c r="AVQ3204" s="14"/>
      <c r="AVR3204" s="14"/>
      <c r="AVS3204" s="14"/>
      <c r="AVT3204" s="14"/>
      <c r="AVU3204" s="14"/>
      <c r="AVV3204" s="14"/>
      <c r="AVW3204" s="14"/>
      <c r="AVX3204" s="14"/>
      <c r="AVY3204" s="14"/>
      <c r="AVZ3204" s="14"/>
      <c r="AWA3204" s="14"/>
      <c r="AWB3204" s="14"/>
      <c r="AWC3204" s="14"/>
      <c r="AWD3204" s="14"/>
      <c r="AWE3204" s="14"/>
      <c r="AWF3204" s="14"/>
      <c r="AWG3204" s="14"/>
      <c r="AWH3204" s="14"/>
      <c r="AWI3204" s="14"/>
      <c r="AWJ3204" s="14"/>
      <c r="AWK3204" s="14"/>
      <c r="AWL3204" s="14"/>
      <c r="AWM3204" s="14"/>
      <c r="AWN3204" s="14"/>
      <c r="AWO3204" s="14"/>
      <c r="AWP3204" s="14"/>
      <c r="AWQ3204" s="14"/>
      <c r="AWR3204" s="14"/>
      <c r="AWS3204" s="14"/>
      <c r="AWT3204" s="14"/>
      <c r="AWU3204" s="14"/>
      <c r="AWV3204" s="14"/>
      <c r="AWW3204" s="14"/>
      <c r="AWX3204" s="14"/>
      <c r="AWY3204" s="14"/>
      <c r="AWZ3204" s="14"/>
      <c r="AXA3204" s="14"/>
      <c r="AXB3204" s="14"/>
      <c r="AXC3204" s="14"/>
      <c r="AXD3204" s="14"/>
      <c r="AXE3204" s="14"/>
      <c r="AXF3204" s="14"/>
      <c r="AXG3204" s="14"/>
      <c r="AXH3204" s="14"/>
      <c r="AXI3204" s="14"/>
      <c r="AXJ3204" s="14"/>
      <c r="AXK3204" s="14"/>
      <c r="AXL3204" s="14"/>
      <c r="AXM3204" s="14"/>
      <c r="AXN3204" s="14"/>
      <c r="AXO3204" s="14"/>
      <c r="AXP3204" s="14"/>
      <c r="AXQ3204" s="14"/>
      <c r="AXR3204" s="14"/>
      <c r="AXS3204" s="14"/>
      <c r="AXT3204" s="14"/>
      <c r="AXU3204" s="14"/>
      <c r="AXV3204" s="14"/>
      <c r="AXW3204" s="14"/>
      <c r="AXX3204" s="14"/>
      <c r="AXY3204" s="14"/>
      <c r="AXZ3204" s="14"/>
      <c r="AYA3204" s="14"/>
      <c r="AYB3204" s="14"/>
      <c r="AYC3204" s="14"/>
      <c r="AYD3204" s="14"/>
      <c r="AYE3204" s="14"/>
      <c r="AYF3204" s="14"/>
      <c r="AYG3204" s="14"/>
      <c r="AYH3204" s="14"/>
      <c r="AYI3204" s="14"/>
      <c r="AYJ3204" s="14"/>
      <c r="AYK3204" s="14"/>
      <c r="AYL3204" s="14"/>
      <c r="AYM3204" s="14"/>
      <c r="AYN3204" s="14"/>
      <c r="AYO3204" s="14"/>
      <c r="AYP3204" s="14"/>
      <c r="AYQ3204" s="14"/>
      <c r="AYR3204" s="14"/>
      <c r="AYS3204" s="14"/>
      <c r="AYT3204" s="14"/>
      <c r="AYU3204" s="14"/>
      <c r="AYV3204" s="14"/>
      <c r="AYW3204" s="14"/>
      <c r="AYX3204" s="14"/>
      <c r="AYY3204" s="14"/>
      <c r="AYZ3204" s="14"/>
      <c r="AZA3204" s="14"/>
      <c r="AZB3204" s="14"/>
      <c r="AZC3204" s="14"/>
      <c r="AZD3204" s="14"/>
      <c r="AZE3204" s="14"/>
      <c r="AZF3204" s="14"/>
      <c r="AZG3204" s="14"/>
      <c r="AZH3204" s="14"/>
      <c r="AZI3204" s="14"/>
      <c r="AZJ3204" s="14"/>
      <c r="AZK3204" s="14"/>
      <c r="AZL3204" s="14"/>
      <c r="AZM3204" s="14"/>
      <c r="AZN3204" s="14"/>
      <c r="AZO3204" s="14"/>
      <c r="AZP3204" s="14"/>
      <c r="AZQ3204" s="14"/>
      <c r="AZR3204" s="14"/>
      <c r="AZS3204" s="14"/>
      <c r="AZT3204" s="14"/>
      <c r="AZU3204" s="14"/>
      <c r="AZV3204" s="14"/>
      <c r="AZW3204" s="14"/>
      <c r="AZX3204" s="14"/>
      <c r="AZY3204" s="14"/>
      <c r="AZZ3204" s="14"/>
      <c r="BAA3204" s="14"/>
      <c r="BAB3204" s="14"/>
      <c r="BAC3204" s="14"/>
      <c r="BAD3204" s="14"/>
      <c r="BAE3204" s="14"/>
      <c r="BAF3204" s="14"/>
      <c r="BAG3204" s="14"/>
      <c r="BAH3204" s="14"/>
      <c r="BAI3204" s="14"/>
      <c r="BAJ3204" s="14"/>
      <c r="BAK3204" s="14"/>
      <c r="BAL3204" s="14"/>
      <c r="BAM3204" s="14"/>
      <c r="BAN3204" s="14"/>
      <c r="BAO3204" s="14"/>
      <c r="BAP3204" s="14"/>
      <c r="BAQ3204" s="14"/>
      <c r="BAR3204" s="14"/>
      <c r="BAS3204" s="14"/>
      <c r="BAT3204" s="14"/>
      <c r="BAU3204" s="14"/>
      <c r="BAV3204" s="14"/>
      <c r="BAW3204" s="14"/>
      <c r="BAX3204" s="14"/>
      <c r="BAY3204" s="14"/>
      <c r="BAZ3204" s="14"/>
      <c r="BBA3204" s="14"/>
      <c r="BBB3204" s="14"/>
      <c r="BBC3204" s="14"/>
      <c r="BBD3204" s="14"/>
      <c r="BBE3204" s="14"/>
      <c r="BBF3204" s="14"/>
      <c r="BBG3204" s="14"/>
      <c r="BBH3204" s="14"/>
      <c r="BBI3204" s="14"/>
      <c r="BBJ3204" s="14"/>
      <c r="BBK3204" s="14"/>
      <c r="BBL3204" s="14"/>
      <c r="BBM3204" s="14"/>
      <c r="BBN3204" s="14"/>
      <c r="BBO3204" s="14"/>
      <c r="BBP3204" s="14"/>
      <c r="BBQ3204" s="14"/>
      <c r="BBR3204" s="14"/>
      <c r="BBS3204" s="14"/>
      <c r="BBT3204" s="14"/>
      <c r="BBU3204" s="14"/>
      <c r="BBV3204" s="14"/>
      <c r="BBW3204" s="14"/>
      <c r="BBX3204" s="14"/>
      <c r="BBY3204" s="14"/>
      <c r="BBZ3204" s="14"/>
      <c r="BCA3204" s="14"/>
      <c r="BCB3204" s="14"/>
      <c r="BCC3204" s="14"/>
      <c r="BCD3204" s="14"/>
      <c r="BCE3204" s="14"/>
      <c r="BCF3204" s="14"/>
      <c r="BCG3204" s="14"/>
      <c r="BCH3204" s="14"/>
      <c r="BCI3204" s="14"/>
      <c r="BCJ3204" s="14"/>
      <c r="BCK3204" s="14"/>
      <c r="BCL3204" s="14"/>
      <c r="BCM3204" s="14"/>
      <c r="BCN3204" s="14"/>
      <c r="BCO3204" s="14"/>
      <c r="BCP3204" s="14"/>
      <c r="BCQ3204" s="14"/>
      <c r="BCR3204" s="14"/>
      <c r="BCS3204" s="14"/>
      <c r="BCT3204" s="14"/>
      <c r="BCU3204" s="14"/>
      <c r="BCV3204" s="14"/>
      <c r="BCW3204" s="14"/>
      <c r="BCX3204" s="14"/>
      <c r="BCY3204" s="14"/>
      <c r="BCZ3204" s="14"/>
      <c r="BDA3204" s="14"/>
      <c r="BDB3204" s="14"/>
      <c r="BDC3204" s="14"/>
      <c r="BDD3204" s="14"/>
      <c r="BDE3204" s="14"/>
      <c r="BDF3204" s="14"/>
      <c r="BDG3204" s="14"/>
      <c r="BDH3204" s="14"/>
      <c r="BDI3204" s="14"/>
      <c r="BDJ3204" s="14"/>
      <c r="BDK3204" s="14"/>
      <c r="BDL3204" s="14"/>
      <c r="BDM3204" s="14"/>
      <c r="BDN3204" s="14"/>
      <c r="BDO3204" s="14"/>
      <c r="BDP3204" s="14"/>
      <c r="BDQ3204" s="14"/>
      <c r="BDR3204" s="14"/>
      <c r="BDS3204" s="14"/>
      <c r="BDT3204" s="14"/>
      <c r="BDU3204" s="14"/>
      <c r="BDV3204" s="14"/>
      <c r="BDW3204" s="14"/>
      <c r="BDX3204" s="14"/>
      <c r="BDY3204" s="14"/>
      <c r="BDZ3204" s="14"/>
      <c r="BEA3204" s="14"/>
      <c r="BEB3204" s="14"/>
      <c r="BEC3204" s="14"/>
      <c r="BED3204" s="14"/>
      <c r="BEE3204" s="14"/>
      <c r="BEF3204" s="14"/>
      <c r="BEG3204" s="14"/>
      <c r="BEH3204" s="14"/>
      <c r="BEI3204" s="14"/>
      <c r="BEJ3204" s="14"/>
      <c r="BEK3204" s="14"/>
      <c r="BEL3204" s="14"/>
      <c r="BEM3204" s="14"/>
      <c r="BEN3204" s="14"/>
      <c r="BEO3204" s="14"/>
      <c r="BEP3204" s="14"/>
      <c r="BEQ3204" s="14"/>
      <c r="BER3204" s="14"/>
      <c r="BES3204" s="14"/>
      <c r="BET3204" s="14"/>
      <c r="BEU3204" s="14"/>
      <c r="BEV3204" s="14"/>
      <c r="BEW3204" s="14"/>
      <c r="BEX3204" s="14"/>
      <c r="BEY3204" s="14"/>
      <c r="BEZ3204" s="14"/>
      <c r="BFA3204" s="14"/>
      <c r="BFB3204" s="14"/>
      <c r="BFC3204" s="14"/>
      <c r="BFD3204" s="14"/>
      <c r="BFE3204" s="14"/>
      <c r="BFF3204" s="14"/>
      <c r="BFG3204" s="14"/>
      <c r="BFH3204" s="14"/>
      <c r="BFI3204" s="14"/>
      <c r="BFJ3204" s="14"/>
      <c r="BFK3204" s="14"/>
      <c r="BFL3204" s="14"/>
      <c r="BFM3204" s="14"/>
      <c r="BFN3204" s="14"/>
      <c r="BFO3204" s="14"/>
      <c r="BFP3204" s="14"/>
      <c r="BFQ3204" s="14"/>
      <c r="BFR3204" s="14"/>
      <c r="BFS3204" s="14"/>
      <c r="BFT3204" s="14"/>
      <c r="BFU3204" s="14"/>
      <c r="BFV3204" s="14"/>
      <c r="BFW3204" s="14"/>
      <c r="BFX3204" s="14"/>
      <c r="BFY3204" s="14"/>
      <c r="BFZ3204" s="14"/>
      <c r="BGA3204" s="14"/>
      <c r="BGB3204" s="14"/>
      <c r="BGC3204" s="14"/>
      <c r="BGD3204" s="14"/>
      <c r="BGE3204" s="14"/>
      <c r="BGF3204" s="14"/>
      <c r="BGG3204" s="14"/>
      <c r="BGH3204" s="14"/>
      <c r="BGI3204" s="14"/>
      <c r="BGJ3204" s="14"/>
      <c r="BGK3204" s="14"/>
      <c r="BGL3204" s="14"/>
      <c r="BGM3204" s="14"/>
      <c r="BGN3204" s="14"/>
      <c r="BGO3204" s="14"/>
      <c r="BGP3204" s="14"/>
      <c r="BGQ3204" s="14"/>
      <c r="BGR3204" s="14"/>
      <c r="BGS3204" s="14"/>
      <c r="BGT3204" s="14"/>
      <c r="BGU3204" s="14"/>
      <c r="BGV3204" s="14"/>
      <c r="BGW3204" s="14"/>
      <c r="BGX3204" s="14"/>
      <c r="BGY3204" s="14"/>
      <c r="BGZ3204" s="14"/>
      <c r="BHA3204" s="14"/>
      <c r="BHB3204" s="14"/>
      <c r="BHC3204" s="14"/>
      <c r="BHD3204" s="14"/>
      <c r="BHE3204" s="14"/>
      <c r="BHF3204" s="14"/>
      <c r="BHG3204" s="14"/>
      <c r="BHH3204" s="14"/>
      <c r="BHI3204" s="14"/>
      <c r="BHJ3204" s="14"/>
      <c r="BHK3204" s="14"/>
      <c r="BHL3204" s="14"/>
      <c r="BHM3204" s="14"/>
      <c r="BHN3204" s="14"/>
      <c r="BHO3204" s="14"/>
      <c r="BHP3204" s="14"/>
      <c r="BHQ3204" s="14"/>
      <c r="BHR3204" s="14"/>
      <c r="BHS3204" s="14"/>
      <c r="BHT3204" s="14"/>
      <c r="BHU3204" s="14"/>
      <c r="BHV3204" s="14"/>
      <c r="BHW3204" s="14"/>
      <c r="BHX3204" s="14"/>
      <c r="BHY3204" s="14"/>
      <c r="BHZ3204" s="14"/>
      <c r="BIA3204" s="14"/>
      <c r="BIB3204" s="14"/>
      <c r="BIC3204" s="14"/>
      <c r="BID3204" s="14"/>
      <c r="BIE3204" s="14"/>
      <c r="BIF3204" s="14"/>
      <c r="BIG3204" s="14"/>
      <c r="BIH3204" s="14"/>
      <c r="BII3204" s="14"/>
      <c r="BIJ3204" s="14"/>
      <c r="BIK3204" s="14"/>
      <c r="BIL3204" s="14"/>
      <c r="BIM3204" s="14"/>
      <c r="BIN3204" s="14"/>
      <c r="BIO3204" s="14"/>
      <c r="BIP3204" s="14"/>
      <c r="BIQ3204" s="14"/>
      <c r="BIR3204" s="14"/>
      <c r="BIS3204" s="14"/>
      <c r="BIT3204" s="14"/>
      <c r="BIU3204" s="14"/>
      <c r="BIV3204" s="14"/>
      <c r="BIW3204" s="14"/>
      <c r="BIX3204" s="14"/>
      <c r="BIY3204" s="14"/>
      <c r="BIZ3204" s="14"/>
      <c r="BJA3204" s="14"/>
      <c r="BJB3204" s="14"/>
      <c r="BJC3204" s="14"/>
      <c r="BJD3204" s="14"/>
      <c r="BJE3204" s="14"/>
      <c r="BJF3204" s="14"/>
      <c r="BJG3204" s="14"/>
      <c r="BJH3204" s="14"/>
      <c r="BJI3204" s="14"/>
      <c r="BJJ3204" s="14"/>
      <c r="BJK3204" s="14"/>
      <c r="BJL3204" s="14"/>
      <c r="BJM3204" s="14"/>
      <c r="BJN3204" s="14"/>
      <c r="BJO3204" s="14"/>
      <c r="BJP3204" s="14"/>
      <c r="BJQ3204" s="14"/>
      <c r="BJR3204" s="14"/>
      <c r="BJS3204" s="14"/>
      <c r="BJT3204" s="14"/>
      <c r="BJU3204" s="14"/>
      <c r="BJV3204" s="14"/>
      <c r="BJW3204" s="14"/>
      <c r="BJX3204" s="14"/>
      <c r="BJY3204" s="14"/>
      <c r="BJZ3204" s="14"/>
      <c r="BKA3204" s="14"/>
      <c r="BKB3204" s="14"/>
      <c r="BKC3204" s="14"/>
      <c r="BKD3204" s="14"/>
      <c r="BKE3204" s="14"/>
      <c r="BKF3204" s="14"/>
      <c r="BKG3204" s="14"/>
      <c r="BKH3204" s="14"/>
      <c r="BKI3204" s="14"/>
      <c r="BKJ3204" s="14"/>
      <c r="BKK3204" s="14"/>
      <c r="BKL3204" s="14"/>
      <c r="BKM3204" s="14"/>
      <c r="BKN3204" s="14"/>
      <c r="BKO3204" s="14"/>
      <c r="BKP3204" s="14"/>
      <c r="BKQ3204" s="14"/>
      <c r="BKR3204" s="14"/>
      <c r="BKS3204" s="14"/>
      <c r="BKT3204" s="14"/>
      <c r="BKU3204" s="14"/>
      <c r="BKV3204" s="14"/>
      <c r="BKW3204" s="14"/>
      <c r="BKX3204" s="14"/>
      <c r="BKY3204" s="14"/>
      <c r="BKZ3204" s="14"/>
      <c r="BLA3204" s="14"/>
      <c r="BLB3204" s="14"/>
      <c r="BLC3204" s="14"/>
      <c r="BLD3204" s="14"/>
      <c r="BLE3204" s="14"/>
      <c r="BLF3204" s="14"/>
      <c r="BLG3204" s="14"/>
      <c r="BLH3204" s="14"/>
      <c r="BLI3204" s="14"/>
      <c r="BLJ3204" s="14"/>
      <c r="BLK3204" s="14"/>
      <c r="BLL3204" s="14"/>
      <c r="BLM3204" s="14"/>
      <c r="BLN3204" s="14"/>
      <c r="BLO3204" s="14"/>
      <c r="BLP3204" s="14"/>
      <c r="BLQ3204" s="14"/>
      <c r="BLR3204" s="14"/>
      <c r="BLS3204" s="14"/>
      <c r="BLT3204" s="14"/>
      <c r="BLU3204" s="14"/>
      <c r="BLV3204" s="14"/>
      <c r="BLW3204" s="14"/>
      <c r="BLX3204" s="14"/>
      <c r="BLY3204" s="14"/>
      <c r="BLZ3204" s="14"/>
      <c r="BMA3204" s="14"/>
      <c r="BMB3204" s="14"/>
      <c r="BMC3204" s="14"/>
      <c r="BMD3204" s="14"/>
      <c r="BME3204" s="14"/>
      <c r="BMF3204" s="14"/>
      <c r="BMG3204" s="14"/>
      <c r="BMH3204" s="14"/>
      <c r="BMI3204" s="14"/>
      <c r="BMJ3204" s="14"/>
      <c r="BMK3204" s="14"/>
      <c r="BML3204" s="14"/>
      <c r="BMM3204" s="14"/>
      <c r="BMN3204" s="14"/>
      <c r="BMO3204" s="14"/>
      <c r="BMP3204" s="14"/>
      <c r="BMQ3204" s="14"/>
      <c r="BMR3204" s="14"/>
      <c r="BMS3204" s="14"/>
      <c r="BMT3204" s="14"/>
      <c r="BMU3204" s="14"/>
      <c r="BMV3204" s="14"/>
      <c r="BMW3204" s="14"/>
      <c r="BMX3204" s="14"/>
      <c r="BMY3204" s="14"/>
      <c r="BMZ3204" s="14"/>
      <c r="BNA3204" s="14"/>
      <c r="BNB3204" s="14"/>
      <c r="BNC3204" s="14"/>
      <c r="BND3204" s="14"/>
      <c r="BNE3204" s="14"/>
      <c r="BNF3204" s="14"/>
      <c r="BNG3204" s="14"/>
      <c r="BNH3204" s="14"/>
      <c r="BNI3204" s="14"/>
      <c r="BNJ3204" s="14"/>
      <c r="BNK3204" s="14"/>
      <c r="BNL3204" s="14"/>
      <c r="BNM3204" s="14"/>
      <c r="BNN3204" s="14"/>
      <c r="BNO3204" s="14"/>
      <c r="BNP3204" s="14"/>
      <c r="BNQ3204" s="14"/>
      <c r="BNR3204" s="14"/>
      <c r="BNS3204" s="14"/>
      <c r="BNT3204" s="14"/>
      <c r="BNU3204" s="14"/>
      <c r="BNV3204" s="14"/>
      <c r="BNW3204" s="14"/>
      <c r="BNX3204" s="14"/>
      <c r="BNY3204" s="14"/>
      <c r="BNZ3204" s="14"/>
      <c r="BOA3204" s="14"/>
      <c r="BOB3204" s="14"/>
      <c r="BOC3204" s="14"/>
      <c r="BOD3204" s="14"/>
      <c r="BOE3204" s="14"/>
      <c r="BOF3204" s="14"/>
      <c r="BOG3204" s="14"/>
      <c r="BOH3204" s="14"/>
      <c r="BOI3204" s="14"/>
      <c r="BOJ3204" s="14"/>
      <c r="BOK3204" s="14"/>
      <c r="BOL3204" s="14"/>
      <c r="BOM3204" s="14"/>
      <c r="BON3204" s="14"/>
      <c r="BOO3204" s="14"/>
      <c r="BOP3204" s="14"/>
      <c r="BOQ3204" s="14"/>
      <c r="BOR3204" s="14"/>
      <c r="BOS3204" s="14"/>
      <c r="BOT3204" s="14"/>
      <c r="BOU3204" s="14"/>
      <c r="BOV3204" s="14"/>
      <c r="BOW3204" s="14"/>
      <c r="BOX3204" s="14"/>
      <c r="BOY3204" s="14"/>
      <c r="BOZ3204" s="14"/>
      <c r="BPA3204" s="14"/>
      <c r="BPB3204" s="14"/>
      <c r="BPC3204" s="14"/>
      <c r="BPD3204" s="14"/>
      <c r="BPE3204" s="14"/>
      <c r="BPF3204" s="14"/>
      <c r="BPG3204" s="14"/>
      <c r="BPH3204" s="14"/>
      <c r="BPI3204" s="14"/>
      <c r="BPJ3204" s="14"/>
      <c r="BPK3204" s="14"/>
      <c r="BPL3204" s="14"/>
      <c r="BPM3204" s="14"/>
      <c r="BPN3204" s="14"/>
      <c r="BPO3204" s="14"/>
      <c r="BPP3204" s="14"/>
      <c r="BPQ3204" s="14"/>
      <c r="BPR3204" s="14"/>
      <c r="BPS3204" s="14"/>
      <c r="BPT3204" s="14"/>
      <c r="BPU3204" s="14"/>
      <c r="BPV3204" s="14"/>
      <c r="BPW3204" s="14"/>
      <c r="BPX3204" s="14"/>
      <c r="BPY3204" s="14"/>
      <c r="BPZ3204" s="14"/>
      <c r="BQA3204" s="14"/>
      <c r="BQB3204" s="14"/>
      <c r="BQC3204" s="14"/>
      <c r="BQD3204" s="14"/>
      <c r="BQE3204" s="14"/>
      <c r="BQF3204" s="14"/>
      <c r="BQG3204" s="14"/>
      <c r="BQH3204" s="14"/>
      <c r="BQI3204" s="14"/>
      <c r="BQJ3204" s="14"/>
      <c r="BQK3204" s="14"/>
      <c r="BQL3204" s="14"/>
      <c r="BQM3204" s="14"/>
      <c r="BQN3204" s="14"/>
      <c r="BQO3204" s="14"/>
      <c r="BQP3204" s="14"/>
      <c r="BQQ3204" s="14"/>
      <c r="BQR3204" s="14"/>
      <c r="BQS3204" s="14"/>
      <c r="BQT3204" s="14"/>
      <c r="BQU3204" s="14"/>
      <c r="BQV3204" s="14"/>
      <c r="BQW3204" s="14"/>
      <c r="BQX3204" s="14"/>
      <c r="BQY3204" s="14"/>
      <c r="BQZ3204" s="14"/>
      <c r="BRA3204" s="14"/>
      <c r="BRB3204" s="14"/>
      <c r="BRC3204" s="14"/>
      <c r="BRD3204" s="14"/>
      <c r="BRE3204" s="14"/>
      <c r="BRF3204" s="14"/>
      <c r="BRG3204" s="14"/>
      <c r="BRH3204" s="14"/>
      <c r="BRI3204" s="14"/>
      <c r="BRJ3204" s="14"/>
      <c r="BRK3204" s="14"/>
      <c r="BRL3204" s="14"/>
      <c r="BRM3204" s="14"/>
      <c r="BRN3204" s="14"/>
      <c r="BRO3204" s="14"/>
      <c r="BRP3204" s="14"/>
      <c r="BRQ3204" s="14"/>
      <c r="BRR3204" s="14"/>
      <c r="BRS3204" s="14"/>
      <c r="BRT3204" s="14"/>
      <c r="BRU3204" s="14"/>
      <c r="BRV3204" s="14"/>
      <c r="BRW3204" s="14"/>
      <c r="BRX3204" s="14"/>
      <c r="BRY3204" s="14"/>
      <c r="BRZ3204" s="14"/>
      <c r="BSA3204" s="14"/>
      <c r="BSB3204" s="14"/>
      <c r="BSC3204" s="14"/>
      <c r="BSD3204" s="14"/>
      <c r="BSE3204" s="14"/>
      <c r="BSF3204" s="14"/>
      <c r="BSG3204" s="14"/>
      <c r="BSH3204" s="14"/>
      <c r="BSI3204" s="14"/>
      <c r="BSJ3204" s="14"/>
      <c r="BSK3204" s="14"/>
      <c r="BSL3204" s="14"/>
      <c r="BSM3204" s="14"/>
      <c r="BSN3204" s="14"/>
      <c r="BSO3204" s="14"/>
      <c r="BSP3204" s="14"/>
      <c r="BSQ3204" s="14"/>
      <c r="BSR3204" s="14"/>
      <c r="BSS3204" s="14"/>
      <c r="BST3204" s="14"/>
      <c r="BSU3204" s="14"/>
      <c r="BSV3204" s="14"/>
      <c r="BSW3204" s="14"/>
      <c r="BSX3204" s="14"/>
      <c r="BSY3204" s="14"/>
      <c r="BSZ3204" s="14"/>
      <c r="BTA3204" s="14"/>
      <c r="BTB3204" s="14"/>
      <c r="BTC3204" s="14"/>
      <c r="BTD3204" s="14"/>
      <c r="BTE3204" s="14"/>
      <c r="BTF3204" s="14"/>
      <c r="BTG3204" s="14"/>
      <c r="BTH3204" s="14"/>
      <c r="BTI3204" s="14"/>
      <c r="BTJ3204" s="14"/>
      <c r="BTK3204" s="14"/>
      <c r="BTL3204" s="14"/>
      <c r="BTM3204" s="14"/>
      <c r="BTN3204" s="14"/>
      <c r="BTO3204" s="14"/>
      <c r="BTP3204" s="14"/>
      <c r="BTQ3204" s="14"/>
      <c r="BTR3204" s="14"/>
      <c r="BTS3204" s="14"/>
      <c r="BTT3204" s="14"/>
      <c r="BTU3204" s="14"/>
      <c r="BTV3204" s="14"/>
      <c r="BTW3204" s="14"/>
      <c r="BTX3204" s="14"/>
      <c r="BTY3204" s="14"/>
      <c r="BTZ3204" s="14"/>
      <c r="BUA3204" s="14"/>
      <c r="BUB3204" s="14"/>
      <c r="BUC3204" s="14"/>
      <c r="BUD3204" s="14"/>
      <c r="BUE3204" s="14"/>
      <c r="BUF3204" s="14"/>
      <c r="BUG3204" s="14"/>
      <c r="BUH3204" s="14"/>
      <c r="BUI3204" s="14"/>
      <c r="BUJ3204" s="14"/>
      <c r="BUK3204" s="14"/>
      <c r="BUL3204" s="14"/>
      <c r="BUM3204" s="14"/>
      <c r="BUN3204" s="14"/>
      <c r="BUO3204" s="14"/>
      <c r="BUP3204" s="14"/>
      <c r="BUQ3204" s="14"/>
      <c r="BUR3204" s="14"/>
      <c r="BUS3204" s="14"/>
      <c r="BUT3204" s="14"/>
      <c r="BUU3204" s="14"/>
      <c r="BUV3204" s="14"/>
      <c r="BUW3204" s="14"/>
      <c r="BUX3204" s="14"/>
      <c r="BUY3204" s="14"/>
      <c r="BUZ3204" s="14"/>
      <c r="BVA3204" s="14"/>
      <c r="BVB3204" s="14"/>
      <c r="BVC3204" s="14"/>
      <c r="BVD3204" s="14"/>
      <c r="BVE3204" s="14"/>
      <c r="BVF3204" s="14"/>
      <c r="BVG3204" s="14"/>
      <c r="BVH3204" s="14"/>
      <c r="BVI3204" s="14"/>
      <c r="BVJ3204" s="14"/>
      <c r="BVK3204" s="14"/>
      <c r="BVL3204" s="14"/>
      <c r="BVM3204" s="14"/>
      <c r="BVN3204" s="14"/>
      <c r="BVO3204" s="14"/>
      <c r="BVP3204" s="14"/>
      <c r="BVQ3204" s="14"/>
      <c r="BVR3204" s="14"/>
      <c r="BVS3204" s="14"/>
      <c r="BVT3204" s="14"/>
      <c r="BVU3204" s="14"/>
      <c r="BVV3204" s="14"/>
      <c r="BVW3204" s="14"/>
      <c r="BVX3204" s="14"/>
      <c r="BVY3204" s="14"/>
      <c r="BVZ3204" s="14"/>
      <c r="BWA3204" s="14"/>
      <c r="BWB3204" s="14"/>
      <c r="BWC3204" s="14"/>
      <c r="BWD3204" s="14"/>
      <c r="BWE3204" s="14"/>
      <c r="BWF3204" s="14"/>
      <c r="BWG3204" s="14"/>
      <c r="BWH3204" s="14"/>
      <c r="BWI3204" s="14"/>
      <c r="BWJ3204" s="14"/>
      <c r="BWK3204" s="14"/>
      <c r="BWL3204" s="14"/>
      <c r="BWM3204" s="14"/>
      <c r="BWN3204" s="14"/>
      <c r="BWO3204" s="14"/>
      <c r="BWP3204" s="14"/>
      <c r="BWQ3204" s="14"/>
      <c r="BWR3204" s="14"/>
      <c r="BWS3204" s="14"/>
      <c r="BWT3204" s="14"/>
      <c r="BWU3204" s="14"/>
      <c r="BWV3204" s="14"/>
      <c r="BWW3204" s="14"/>
      <c r="BWX3204" s="14"/>
      <c r="BWY3204" s="14"/>
      <c r="BWZ3204" s="14"/>
      <c r="BXA3204" s="14"/>
      <c r="BXB3204" s="14"/>
      <c r="BXC3204" s="14"/>
      <c r="BXD3204" s="14"/>
      <c r="BXE3204" s="14"/>
      <c r="BXF3204" s="14"/>
      <c r="BXG3204" s="14"/>
      <c r="BXH3204" s="14"/>
      <c r="BXI3204" s="14"/>
      <c r="BXJ3204" s="14"/>
      <c r="BXK3204" s="14"/>
      <c r="BXL3204" s="14"/>
      <c r="BXM3204" s="14"/>
      <c r="BXN3204" s="14"/>
      <c r="BXO3204" s="14"/>
      <c r="BXP3204" s="14"/>
      <c r="BXQ3204" s="14"/>
      <c r="BXR3204" s="14"/>
      <c r="BXS3204" s="14"/>
      <c r="BXT3204" s="14"/>
      <c r="BXU3204" s="14"/>
      <c r="BXV3204" s="14"/>
      <c r="BXW3204" s="14"/>
      <c r="BXX3204" s="14"/>
      <c r="BXY3204" s="14"/>
      <c r="BXZ3204" s="14"/>
      <c r="BYA3204" s="14"/>
      <c r="BYB3204" s="14"/>
      <c r="BYC3204" s="14"/>
      <c r="BYD3204" s="14"/>
      <c r="BYE3204" s="14"/>
      <c r="BYF3204" s="14"/>
      <c r="BYG3204" s="14"/>
      <c r="BYH3204" s="14"/>
      <c r="BYI3204" s="14"/>
      <c r="BYJ3204" s="14"/>
      <c r="BYK3204" s="14"/>
      <c r="BYL3204" s="14"/>
      <c r="BYM3204" s="14"/>
      <c r="BYN3204" s="14"/>
      <c r="BYO3204" s="14"/>
      <c r="BYP3204" s="14"/>
      <c r="BYQ3204" s="14"/>
      <c r="BYR3204" s="14"/>
      <c r="BYS3204" s="14"/>
      <c r="BYT3204" s="14"/>
      <c r="BYU3204" s="14"/>
      <c r="BYV3204" s="14"/>
      <c r="BYW3204" s="14"/>
      <c r="BYX3204" s="14"/>
      <c r="BYY3204" s="14"/>
      <c r="BYZ3204" s="14"/>
      <c r="BZA3204" s="14"/>
      <c r="BZB3204" s="14"/>
      <c r="BZC3204" s="14"/>
      <c r="BZD3204" s="14"/>
      <c r="BZE3204" s="14"/>
      <c r="BZF3204" s="14"/>
      <c r="BZG3204" s="14"/>
      <c r="BZH3204" s="14"/>
      <c r="BZI3204" s="14"/>
      <c r="BZJ3204" s="14"/>
      <c r="BZK3204" s="14"/>
      <c r="BZL3204" s="14"/>
      <c r="BZM3204" s="14"/>
      <c r="BZN3204" s="14"/>
      <c r="BZO3204" s="14"/>
      <c r="BZP3204" s="14"/>
      <c r="BZQ3204" s="14"/>
      <c r="BZR3204" s="14"/>
      <c r="BZS3204" s="14"/>
      <c r="BZT3204" s="14"/>
      <c r="BZU3204" s="14"/>
      <c r="BZV3204" s="14"/>
      <c r="BZW3204" s="14"/>
      <c r="BZX3204" s="14"/>
      <c r="BZY3204" s="14"/>
      <c r="BZZ3204" s="14"/>
      <c r="CAA3204" s="14"/>
      <c r="CAB3204" s="14"/>
      <c r="CAC3204" s="14"/>
      <c r="CAD3204" s="14"/>
      <c r="CAE3204" s="14"/>
      <c r="CAF3204" s="14"/>
      <c r="CAG3204" s="14"/>
      <c r="CAH3204" s="14"/>
      <c r="CAI3204" s="14"/>
      <c r="CAJ3204" s="14"/>
      <c r="CAK3204" s="14"/>
      <c r="CAL3204" s="14"/>
      <c r="CAM3204" s="14"/>
      <c r="CAN3204" s="14"/>
      <c r="CAO3204" s="14"/>
      <c r="CAP3204" s="14"/>
      <c r="CAQ3204" s="14"/>
      <c r="CAR3204" s="14"/>
      <c r="CAS3204" s="14"/>
      <c r="CAT3204" s="14"/>
      <c r="CAU3204" s="14"/>
      <c r="CAV3204" s="14"/>
      <c r="CAW3204" s="14"/>
      <c r="CAX3204" s="14"/>
      <c r="CAY3204" s="14"/>
      <c r="CAZ3204" s="14"/>
      <c r="CBA3204" s="14"/>
      <c r="CBB3204" s="14"/>
      <c r="CBC3204" s="14"/>
      <c r="CBD3204" s="14"/>
      <c r="CBE3204" s="14"/>
      <c r="CBF3204" s="14"/>
      <c r="CBG3204" s="14"/>
      <c r="CBH3204" s="14"/>
      <c r="CBI3204" s="14"/>
      <c r="CBJ3204" s="14"/>
      <c r="CBK3204" s="14"/>
      <c r="CBL3204" s="14"/>
      <c r="CBM3204" s="14"/>
      <c r="CBN3204" s="14"/>
      <c r="CBO3204" s="14"/>
      <c r="CBP3204" s="14"/>
      <c r="CBQ3204" s="14"/>
      <c r="CBR3204" s="14"/>
      <c r="CBS3204" s="14"/>
      <c r="CBT3204" s="14"/>
      <c r="CBU3204" s="14"/>
      <c r="CBV3204" s="14"/>
      <c r="CBW3204" s="14"/>
      <c r="CBX3204" s="14"/>
      <c r="CBY3204" s="14"/>
      <c r="CBZ3204" s="14"/>
      <c r="CCA3204" s="14"/>
      <c r="CCB3204" s="14"/>
      <c r="CCC3204" s="14"/>
      <c r="CCD3204" s="14"/>
      <c r="CCE3204" s="14"/>
      <c r="CCF3204" s="14"/>
      <c r="CCG3204" s="14"/>
      <c r="CCH3204" s="14"/>
      <c r="CCI3204" s="14"/>
      <c r="CCJ3204" s="14"/>
      <c r="CCK3204" s="14"/>
      <c r="CCL3204" s="14"/>
      <c r="CCM3204" s="14"/>
      <c r="CCN3204" s="14"/>
      <c r="CCO3204" s="14"/>
      <c r="CCP3204" s="14"/>
      <c r="CCQ3204" s="14"/>
      <c r="CCR3204" s="14"/>
      <c r="CCS3204" s="14"/>
      <c r="CCT3204" s="14"/>
      <c r="CCU3204" s="14"/>
      <c r="CCV3204" s="14"/>
      <c r="CCW3204" s="14"/>
      <c r="CCX3204" s="14"/>
      <c r="CCY3204" s="14"/>
      <c r="CCZ3204" s="14"/>
      <c r="CDA3204" s="14"/>
      <c r="CDB3204" s="14"/>
      <c r="CDC3204" s="14"/>
      <c r="CDD3204" s="14"/>
      <c r="CDE3204" s="14"/>
      <c r="CDF3204" s="14"/>
      <c r="CDG3204" s="14"/>
      <c r="CDH3204" s="14"/>
      <c r="CDI3204" s="14"/>
      <c r="CDJ3204" s="14"/>
      <c r="CDK3204" s="14"/>
      <c r="CDL3204" s="14"/>
      <c r="CDM3204" s="14"/>
      <c r="CDN3204" s="14"/>
      <c r="CDO3204" s="14"/>
      <c r="CDP3204" s="14"/>
      <c r="CDQ3204" s="14"/>
      <c r="CDR3204" s="14"/>
      <c r="CDS3204" s="14"/>
      <c r="CDT3204" s="14"/>
      <c r="CDU3204" s="14"/>
      <c r="CDV3204" s="14"/>
      <c r="CDW3204" s="14"/>
      <c r="CDX3204" s="14"/>
      <c r="CDY3204" s="14"/>
      <c r="CDZ3204" s="14"/>
      <c r="CEA3204" s="14"/>
      <c r="CEB3204" s="14"/>
      <c r="CEC3204" s="14"/>
      <c r="CED3204" s="14"/>
      <c r="CEE3204" s="14"/>
      <c r="CEF3204" s="14"/>
      <c r="CEG3204" s="14"/>
      <c r="CEH3204" s="14"/>
      <c r="CEI3204" s="14"/>
      <c r="CEJ3204" s="14"/>
      <c r="CEK3204" s="14"/>
      <c r="CEL3204" s="14"/>
      <c r="CEM3204" s="14"/>
      <c r="CEN3204" s="14"/>
      <c r="CEO3204" s="14"/>
      <c r="CEP3204" s="14"/>
      <c r="CEQ3204" s="14"/>
      <c r="CER3204" s="14"/>
      <c r="CES3204" s="14"/>
      <c r="CET3204" s="14"/>
      <c r="CEU3204" s="14"/>
      <c r="CEV3204" s="14"/>
      <c r="CEW3204" s="14"/>
      <c r="CEX3204" s="14"/>
      <c r="CEY3204" s="14"/>
      <c r="CEZ3204" s="14"/>
      <c r="CFA3204" s="14"/>
      <c r="CFB3204" s="14"/>
      <c r="CFC3204" s="14"/>
      <c r="CFD3204" s="14"/>
      <c r="CFE3204" s="14"/>
      <c r="CFF3204" s="14"/>
      <c r="CFG3204" s="14"/>
      <c r="CFH3204" s="14"/>
      <c r="CFI3204" s="14"/>
      <c r="CFJ3204" s="14"/>
      <c r="CFK3204" s="14"/>
      <c r="CFL3204" s="14"/>
      <c r="CFM3204" s="14"/>
      <c r="CFN3204" s="14"/>
      <c r="CFO3204" s="14"/>
      <c r="CFP3204" s="14"/>
      <c r="CFQ3204" s="14"/>
      <c r="CFR3204" s="14"/>
      <c r="CFS3204" s="14"/>
      <c r="CFT3204" s="14"/>
      <c r="CFU3204" s="14"/>
      <c r="CFV3204" s="14"/>
      <c r="CFW3204" s="14"/>
      <c r="CFX3204" s="14"/>
      <c r="CFY3204" s="14"/>
      <c r="CFZ3204" s="14"/>
      <c r="CGA3204" s="14"/>
      <c r="CGB3204" s="14"/>
      <c r="CGC3204" s="14"/>
      <c r="CGD3204" s="14"/>
      <c r="CGE3204" s="14"/>
      <c r="CGF3204" s="14"/>
      <c r="CGG3204" s="14"/>
      <c r="CGH3204" s="14"/>
      <c r="CGI3204" s="14"/>
      <c r="CGJ3204" s="14"/>
      <c r="CGK3204" s="14"/>
      <c r="CGL3204" s="14"/>
      <c r="CGM3204" s="14"/>
      <c r="CGN3204" s="14"/>
      <c r="CGO3204" s="14"/>
      <c r="CGP3204" s="14"/>
      <c r="CGQ3204" s="14"/>
      <c r="CGR3204" s="14"/>
      <c r="CGS3204" s="14"/>
      <c r="CGT3204" s="14"/>
      <c r="CGU3204" s="14"/>
      <c r="CGV3204" s="14"/>
      <c r="CGW3204" s="14"/>
      <c r="CGX3204" s="14"/>
      <c r="CGY3204" s="14"/>
      <c r="CGZ3204" s="14"/>
      <c r="CHA3204" s="14"/>
      <c r="CHB3204" s="14"/>
      <c r="CHC3204" s="14"/>
      <c r="CHD3204" s="14"/>
      <c r="CHE3204" s="14"/>
      <c r="CHF3204" s="14"/>
      <c r="CHG3204" s="14"/>
      <c r="CHH3204" s="14"/>
      <c r="CHI3204" s="14"/>
      <c r="CHJ3204" s="14"/>
      <c r="CHK3204" s="14"/>
      <c r="CHL3204" s="14"/>
      <c r="CHM3204" s="14"/>
      <c r="CHN3204" s="14"/>
      <c r="CHO3204" s="14"/>
      <c r="CHP3204" s="14"/>
      <c r="CHQ3204" s="14"/>
      <c r="CHR3204" s="14"/>
      <c r="CHS3204" s="14"/>
      <c r="CHT3204" s="14"/>
      <c r="CHU3204" s="14"/>
      <c r="CHV3204" s="14"/>
      <c r="CHW3204" s="14"/>
      <c r="CHX3204" s="14"/>
      <c r="CHY3204" s="14"/>
      <c r="CHZ3204" s="14"/>
      <c r="CIA3204" s="14"/>
      <c r="CIB3204" s="14"/>
      <c r="CIC3204" s="14"/>
      <c r="CID3204" s="14"/>
      <c r="CIE3204" s="14"/>
      <c r="CIF3204" s="14"/>
      <c r="CIG3204" s="14"/>
      <c r="CIH3204" s="14"/>
      <c r="CII3204" s="14"/>
      <c r="CIJ3204" s="14"/>
      <c r="CIK3204" s="14"/>
      <c r="CIL3204" s="14"/>
      <c r="CIM3204" s="14"/>
      <c r="CIN3204" s="14"/>
      <c r="CIO3204" s="14"/>
      <c r="CIP3204" s="14"/>
      <c r="CIQ3204" s="14"/>
      <c r="CIR3204" s="14"/>
      <c r="CIS3204" s="14"/>
      <c r="CIT3204" s="14"/>
      <c r="CIU3204" s="14"/>
      <c r="CIV3204" s="14"/>
      <c r="CIW3204" s="14"/>
      <c r="CIX3204" s="14"/>
      <c r="CIY3204" s="14"/>
      <c r="CIZ3204" s="14"/>
      <c r="CJA3204" s="14"/>
      <c r="CJB3204" s="14"/>
      <c r="CJC3204" s="14"/>
      <c r="CJD3204" s="14"/>
      <c r="CJE3204" s="14"/>
      <c r="CJF3204" s="14"/>
      <c r="CJG3204" s="14"/>
      <c r="CJH3204" s="14"/>
      <c r="CJI3204" s="14"/>
      <c r="CJJ3204" s="14"/>
      <c r="CJK3204" s="14"/>
      <c r="CJL3204" s="14"/>
      <c r="CJM3204" s="14"/>
      <c r="CJN3204" s="14"/>
      <c r="CJO3204" s="14"/>
      <c r="CJP3204" s="14"/>
      <c r="CJQ3204" s="14"/>
      <c r="CJR3204" s="14"/>
      <c r="CJS3204" s="14"/>
      <c r="CJT3204" s="14"/>
      <c r="CJU3204" s="14"/>
      <c r="CJV3204" s="14"/>
      <c r="CJW3204" s="14"/>
      <c r="CJX3204" s="14"/>
      <c r="CJY3204" s="14"/>
      <c r="CJZ3204" s="14"/>
      <c r="CKA3204" s="14"/>
      <c r="CKB3204" s="14"/>
      <c r="CKC3204" s="14"/>
      <c r="CKD3204" s="14"/>
      <c r="CKE3204" s="14"/>
      <c r="CKF3204" s="14"/>
      <c r="CKG3204" s="14"/>
      <c r="CKH3204" s="14"/>
      <c r="CKI3204" s="14"/>
      <c r="CKJ3204" s="14"/>
      <c r="CKK3204" s="14"/>
      <c r="CKL3204" s="14"/>
      <c r="CKM3204" s="14"/>
      <c r="CKN3204" s="14"/>
      <c r="CKO3204" s="14"/>
      <c r="CKP3204" s="14"/>
      <c r="CKQ3204" s="14"/>
      <c r="CKR3204" s="14"/>
      <c r="CKS3204" s="14"/>
      <c r="CKT3204" s="14"/>
      <c r="CKU3204" s="14"/>
      <c r="CKV3204" s="14"/>
      <c r="CKW3204" s="14"/>
      <c r="CKX3204" s="14"/>
      <c r="CKY3204" s="14"/>
      <c r="CKZ3204" s="14"/>
      <c r="CLA3204" s="14"/>
      <c r="CLB3204" s="14"/>
      <c r="CLC3204" s="14"/>
      <c r="CLD3204" s="14"/>
      <c r="CLE3204" s="14"/>
      <c r="CLF3204" s="14"/>
      <c r="CLG3204" s="14"/>
      <c r="CLH3204" s="14"/>
      <c r="CLI3204" s="14"/>
      <c r="CLJ3204" s="14"/>
      <c r="CLK3204" s="14"/>
      <c r="CLL3204" s="14"/>
      <c r="CLM3204" s="14"/>
      <c r="CLN3204" s="14"/>
      <c r="CLO3204" s="14"/>
      <c r="CLP3204" s="14"/>
      <c r="CLQ3204" s="14"/>
      <c r="CLR3204" s="14"/>
      <c r="CLS3204" s="14"/>
      <c r="CLT3204" s="14"/>
      <c r="CLU3204" s="14"/>
      <c r="CLV3204" s="14"/>
      <c r="CLW3204" s="14"/>
      <c r="CLX3204" s="14"/>
      <c r="CLY3204" s="14"/>
      <c r="CLZ3204" s="14"/>
      <c r="CMA3204" s="14"/>
      <c r="CMB3204" s="14"/>
      <c r="CMC3204" s="14"/>
      <c r="CMD3204" s="14"/>
      <c r="CME3204" s="14"/>
      <c r="CMF3204" s="14"/>
      <c r="CMG3204" s="14"/>
      <c r="CMH3204" s="14"/>
      <c r="CMI3204" s="14"/>
      <c r="CMJ3204" s="14"/>
      <c r="CMK3204" s="14"/>
      <c r="CML3204" s="14"/>
      <c r="CMM3204" s="14"/>
      <c r="CMN3204" s="14"/>
      <c r="CMO3204" s="14"/>
      <c r="CMP3204" s="14"/>
      <c r="CMQ3204" s="14"/>
      <c r="CMR3204" s="14"/>
      <c r="CMS3204" s="14"/>
      <c r="CMT3204" s="14"/>
      <c r="CMU3204" s="14"/>
      <c r="CMV3204" s="14"/>
      <c r="CMW3204" s="14"/>
      <c r="CMX3204" s="14"/>
      <c r="CMY3204" s="14"/>
      <c r="CMZ3204" s="14"/>
      <c r="CNA3204" s="14"/>
      <c r="CNB3204" s="14"/>
      <c r="CNC3204" s="14"/>
      <c r="CND3204" s="14"/>
      <c r="CNE3204" s="14"/>
      <c r="CNF3204" s="14"/>
      <c r="CNG3204" s="14"/>
      <c r="CNH3204" s="14"/>
      <c r="CNI3204" s="14"/>
      <c r="CNJ3204" s="14"/>
      <c r="CNK3204" s="14"/>
      <c r="CNL3204" s="14"/>
      <c r="CNM3204" s="14"/>
      <c r="CNN3204" s="14"/>
      <c r="CNO3204" s="14"/>
      <c r="CNP3204" s="14"/>
      <c r="CNQ3204" s="14"/>
      <c r="CNR3204" s="14"/>
      <c r="CNS3204" s="14"/>
      <c r="CNT3204" s="14"/>
      <c r="CNU3204" s="14"/>
      <c r="CNV3204" s="14"/>
      <c r="CNW3204" s="14"/>
      <c r="CNX3204" s="14"/>
      <c r="CNY3204" s="14"/>
      <c r="CNZ3204" s="14"/>
      <c r="COA3204" s="14"/>
      <c r="COB3204" s="14"/>
      <c r="COC3204" s="14"/>
      <c r="COD3204" s="14"/>
      <c r="COE3204" s="14"/>
      <c r="COF3204" s="14"/>
      <c r="COG3204" s="14"/>
      <c r="COH3204" s="14"/>
      <c r="COI3204" s="14"/>
      <c r="COJ3204" s="14"/>
      <c r="COK3204" s="14"/>
      <c r="COL3204" s="14"/>
      <c r="COM3204" s="14"/>
      <c r="CON3204" s="14"/>
      <c r="COO3204" s="14"/>
      <c r="COP3204" s="14"/>
      <c r="COQ3204" s="14"/>
      <c r="COR3204" s="14"/>
      <c r="COS3204" s="14"/>
      <c r="COT3204" s="14"/>
      <c r="COU3204" s="14"/>
      <c r="COV3204" s="14"/>
      <c r="COW3204" s="14"/>
      <c r="COX3204" s="14"/>
      <c r="COY3204" s="14"/>
      <c r="COZ3204" s="14"/>
      <c r="CPA3204" s="14"/>
      <c r="CPB3204" s="14"/>
      <c r="CPC3204" s="14"/>
      <c r="CPD3204" s="14"/>
      <c r="CPE3204" s="14"/>
      <c r="CPF3204" s="14"/>
      <c r="CPG3204" s="14"/>
      <c r="CPH3204" s="14"/>
      <c r="CPI3204" s="14"/>
      <c r="CPJ3204" s="14"/>
      <c r="CPK3204" s="14"/>
      <c r="CPL3204" s="14"/>
      <c r="CPM3204" s="14"/>
      <c r="CPN3204" s="14"/>
      <c r="CPO3204" s="14"/>
      <c r="CPP3204" s="14"/>
      <c r="CPQ3204" s="14"/>
      <c r="CPR3204" s="14"/>
      <c r="CPS3204" s="14"/>
      <c r="CPT3204" s="14"/>
      <c r="CPU3204" s="14"/>
      <c r="CPV3204" s="14"/>
      <c r="CPW3204" s="14"/>
      <c r="CPX3204" s="14"/>
      <c r="CPY3204" s="14"/>
      <c r="CPZ3204" s="14"/>
      <c r="CQA3204" s="14"/>
      <c r="CQB3204" s="14"/>
      <c r="CQC3204" s="14"/>
      <c r="CQD3204" s="14"/>
      <c r="CQE3204" s="14"/>
      <c r="CQF3204" s="14"/>
      <c r="CQG3204" s="14"/>
      <c r="CQH3204" s="14"/>
      <c r="CQI3204" s="14"/>
      <c r="CQJ3204" s="14"/>
      <c r="CQK3204" s="14"/>
      <c r="CQL3204" s="14"/>
      <c r="CQM3204" s="14"/>
      <c r="CQN3204" s="14"/>
      <c r="CQO3204" s="14"/>
      <c r="CQP3204" s="14"/>
      <c r="CQQ3204" s="14"/>
      <c r="CQR3204" s="14"/>
      <c r="CQS3204" s="14"/>
      <c r="CQT3204" s="14"/>
      <c r="CQU3204" s="14"/>
      <c r="CQV3204" s="14"/>
      <c r="CQW3204" s="14"/>
      <c r="CQX3204" s="14"/>
      <c r="CQY3204" s="14"/>
      <c r="CQZ3204" s="14"/>
      <c r="CRA3204" s="14"/>
      <c r="CRB3204" s="14"/>
      <c r="CRC3204" s="14"/>
      <c r="CRD3204" s="14"/>
      <c r="CRE3204" s="14"/>
      <c r="CRF3204" s="14"/>
      <c r="CRG3204" s="14"/>
      <c r="CRH3204" s="14"/>
      <c r="CRI3204" s="14"/>
      <c r="CRJ3204" s="14"/>
      <c r="CRK3204" s="14"/>
      <c r="CRL3204" s="14"/>
      <c r="CRM3204" s="14"/>
      <c r="CRN3204" s="14"/>
      <c r="CRO3204" s="14"/>
      <c r="CRP3204" s="14"/>
      <c r="CRQ3204" s="14"/>
      <c r="CRR3204" s="14"/>
      <c r="CRS3204" s="14"/>
      <c r="CRT3204" s="14"/>
      <c r="CRU3204" s="14"/>
      <c r="CRV3204" s="14"/>
      <c r="CRW3204" s="14"/>
      <c r="CRX3204" s="14"/>
      <c r="CRY3204" s="14"/>
      <c r="CRZ3204" s="14"/>
      <c r="CSA3204" s="14"/>
      <c r="CSB3204" s="14"/>
      <c r="CSC3204" s="14"/>
      <c r="CSD3204" s="14"/>
      <c r="CSE3204" s="14"/>
      <c r="CSF3204" s="14"/>
      <c r="CSG3204" s="14"/>
      <c r="CSH3204" s="14"/>
      <c r="CSI3204" s="14"/>
      <c r="CSJ3204" s="14"/>
      <c r="CSK3204" s="14"/>
      <c r="CSL3204" s="14"/>
      <c r="CSM3204" s="14"/>
      <c r="CSN3204" s="14"/>
      <c r="CSO3204" s="14"/>
      <c r="CSP3204" s="14"/>
      <c r="CSQ3204" s="14"/>
      <c r="CSR3204" s="14"/>
      <c r="CSS3204" s="14"/>
      <c r="CST3204" s="14"/>
      <c r="CSU3204" s="14"/>
      <c r="CSV3204" s="14"/>
      <c r="CSW3204" s="14"/>
      <c r="CSX3204" s="14"/>
      <c r="CSY3204" s="14"/>
      <c r="CSZ3204" s="14"/>
      <c r="CTA3204" s="14"/>
      <c r="CTB3204" s="14"/>
      <c r="CTC3204" s="14"/>
      <c r="CTD3204" s="14"/>
      <c r="CTE3204" s="14"/>
      <c r="CTF3204" s="14"/>
      <c r="CTG3204" s="14"/>
      <c r="CTH3204" s="14"/>
      <c r="CTI3204" s="14"/>
      <c r="CTJ3204" s="14"/>
      <c r="CTK3204" s="14"/>
      <c r="CTL3204" s="14"/>
      <c r="CTM3204" s="14"/>
      <c r="CTN3204" s="14"/>
      <c r="CTO3204" s="14"/>
      <c r="CTP3204" s="14"/>
      <c r="CTQ3204" s="14"/>
      <c r="CTR3204" s="14"/>
      <c r="CTS3204" s="14"/>
      <c r="CTT3204" s="14"/>
      <c r="CTU3204" s="14"/>
      <c r="CTV3204" s="14"/>
      <c r="CTW3204" s="14"/>
      <c r="CTX3204" s="14"/>
      <c r="CTY3204" s="14"/>
      <c r="CTZ3204" s="14"/>
      <c r="CUA3204" s="14"/>
      <c r="CUB3204" s="14"/>
      <c r="CUC3204" s="14"/>
      <c r="CUD3204" s="14"/>
      <c r="CUE3204" s="14"/>
      <c r="CUF3204" s="14"/>
      <c r="CUG3204" s="14"/>
      <c r="CUH3204" s="14"/>
      <c r="CUI3204" s="14"/>
      <c r="CUJ3204" s="14"/>
      <c r="CUK3204" s="14"/>
      <c r="CUL3204" s="14"/>
      <c r="CUM3204" s="14"/>
      <c r="CUN3204" s="14"/>
      <c r="CUO3204" s="14"/>
      <c r="CUP3204" s="14"/>
      <c r="CUQ3204" s="14"/>
      <c r="CUR3204" s="14"/>
      <c r="CUS3204" s="14"/>
      <c r="CUT3204" s="14"/>
      <c r="CUU3204" s="14"/>
      <c r="CUV3204" s="14"/>
      <c r="CUW3204" s="14"/>
      <c r="CUX3204" s="14"/>
      <c r="CUY3204" s="14"/>
      <c r="CUZ3204" s="14"/>
      <c r="CVA3204" s="14"/>
      <c r="CVB3204" s="14"/>
      <c r="CVC3204" s="14"/>
      <c r="CVD3204" s="14"/>
      <c r="CVE3204" s="14"/>
      <c r="CVF3204" s="14"/>
      <c r="CVG3204" s="14"/>
      <c r="CVH3204" s="14"/>
      <c r="CVI3204" s="14"/>
      <c r="CVJ3204" s="14"/>
      <c r="CVK3204" s="14"/>
      <c r="CVL3204" s="14"/>
      <c r="CVM3204" s="14"/>
      <c r="CVN3204" s="14"/>
      <c r="CVO3204" s="14"/>
      <c r="CVP3204" s="14"/>
      <c r="CVQ3204" s="14"/>
      <c r="CVR3204" s="14"/>
      <c r="CVS3204" s="14"/>
      <c r="CVT3204" s="14"/>
      <c r="CVU3204" s="14"/>
      <c r="CVV3204" s="14"/>
      <c r="CVW3204" s="14"/>
      <c r="CVX3204" s="14"/>
      <c r="CVY3204" s="14"/>
      <c r="CVZ3204" s="14"/>
      <c r="CWA3204" s="14"/>
      <c r="CWB3204" s="14"/>
      <c r="CWC3204" s="14"/>
      <c r="CWD3204" s="14"/>
      <c r="CWE3204" s="14"/>
      <c r="CWF3204" s="14"/>
      <c r="CWG3204" s="14"/>
      <c r="CWH3204" s="14"/>
      <c r="CWI3204" s="14"/>
      <c r="CWJ3204" s="14"/>
      <c r="CWK3204" s="14"/>
      <c r="CWL3204" s="14"/>
      <c r="CWM3204" s="14"/>
      <c r="CWN3204" s="14"/>
      <c r="CWO3204" s="14"/>
      <c r="CWP3204" s="14"/>
      <c r="CWQ3204" s="14"/>
      <c r="CWR3204" s="14"/>
      <c r="CWS3204" s="14"/>
      <c r="CWT3204" s="14"/>
      <c r="CWU3204" s="14"/>
      <c r="CWV3204" s="14"/>
      <c r="CWW3204" s="14"/>
      <c r="CWX3204" s="14"/>
      <c r="CWY3204" s="14"/>
      <c r="CWZ3204" s="14"/>
      <c r="CXA3204" s="14"/>
      <c r="CXB3204" s="14"/>
      <c r="CXC3204" s="14"/>
      <c r="CXD3204" s="14"/>
      <c r="CXE3204" s="14"/>
      <c r="CXF3204" s="14"/>
      <c r="CXG3204" s="14"/>
      <c r="CXH3204" s="14"/>
      <c r="CXI3204" s="14"/>
      <c r="CXJ3204" s="14"/>
      <c r="CXK3204" s="14"/>
      <c r="CXL3204" s="14"/>
      <c r="CXM3204" s="14"/>
      <c r="CXN3204" s="14"/>
      <c r="CXO3204" s="14"/>
      <c r="CXP3204" s="14"/>
      <c r="CXQ3204" s="14"/>
      <c r="CXR3204" s="14"/>
      <c r="CXS3204" s="14"/>
      <c r="CXT3204" s="14"/>
      <c r="CXU3204" s="14"/>
      <c r="CXV3204" s="14"/>
      <c r="CXW3204" s="14"/>
      <c r="CXX3204" s="14"/>
      <c r="CXY3204" s="14"/>
      <c r="CXZ3204" s="14"/>
      <c r="CYA3204" s="14"/>
      <c r="CYB3204" s="14"/>
      <c r="CYC3204" s="14"/>
      <c r="CYD3204" s="14"/>
      <c r="CYE3204" s="14"/>
      <c r="CYF3204" s="14"/>
      <c r="CYG3204" s="14"/>
      <c r="CYH3204" s="14"/>
      <c r="CYI3204" s="14"/>
      <c r="CYJ3204" s="14"/>
      <c r="CYK3204" s="14"/>
      <c r="CYL3204" s="14"/>
      <c r="CYM3204" s="14"/>
      <c r="CYN3204" s="14"/>
      <c r="CYO3204" s="14"/>
      <c r="CYP3204" s="14"/>
      <c r="CYQ3204" s="14"/>
      <c r="CYR3204" s="14"/>
      <c r="CYS3204" s="14"/>
      <c r="CYT3204" s="14"/>
      <c r="CYU3204" s="14"/>
      <c r="CYV3204" s="14"/>
      <c r="CYW3204" s="14"/>
      <c r="CYX3204" s="14"/>
      <c r="CYY3204" s="14"/>
      <c r="CYZ3204" s="14"/>
      <c r="CZA3204" s="14"/>
      <c r="CZB3204" s="14"/>
      <c r="CZC3204" s="14"/>
      <c r="CZD3204" s="14"/>
      <c r="CZE3204" s="14"/>
      <c r="CZF3204" s="14"/>
      <c r="CZG3204" s="14"/>
      <c r="CZH3204" s="14"/>
      <c r="CZI3204" s="14"/>
      <c r="CZJ3204" s="14"/>
      <c r="CZK3204" s="14"/>
      <c r="CZL3204" s="14"/>
      <c r="CZM3204" s="14"/>
      <c r="CZN3204" s="14"/>
      <c r="CZO3204" s="14"/>
      <c r="CZP3204" s="14"/>
      <c r="CZQ3204" s="14"/>
      <c r="CZR3204" s="14"/>
      <c r="CZS3204" s="14"/>
      <c r="CZT3204" s="14"/>
      <c r="CZU3204" s="14"/>
      <c r="CZV3204" s="14"/>
      <c r="CZW3204" s="14"/>
      <c r="CZX3204" s="14"/>
      <c r="CZY3204" s="14"/>
      <c r="CZZ3204" s="14"/>
      <c r="DAA3204" s="14"/>
      <c r="DAB3204" s="14"/>
      <c r="DAC3204" s="14"/>
      <c r="DAD3204" s="14"/>
      <c r="DAE3204" s="14"/>
      <c r="DAF3204" s="14"/>
      <c r="DAG3204" s="14"/>
      <c r="DAH3204" s="14"/>
      <c r="DAI3204" s="14"/>
      <c r="DAJ3204" s="14"/>
      <c r="DAK3204" s="14"/>
      <c r="DAL3204" s="14"/>
      <c r="DAM3204" s="14"/>
      <c r="DAN3204" s="14"/>
      <c r="DAO3204" s="14"/>
      <c r="DAP3204" s="14"/>
      <c r="DAQ3204" s="14"/>
      <c r="DAR3204" s="14"/>
      <c r="DAS3204" s="14"/>
      <c r="DAT3204" s="14"/>
      <c r="DAU3204" s="14"/>
      <c r="DAV3204" s="14"/>
      <c r="DAW3204" s="14"/>
      <c r="DAX3204" s="14"/>
      <c r="DAY3204" s="14"/>
      <c r="DAZ3204" s="14"/>
      <c r="DBA3204" s="14"/>
      <c r="DBB3204" s="14"/>
      <c r="DBC3204" s="14"/>
      <c r="DBD3204" s="14"/>
      <c r="DBE3204" s="14"/>
      <c r="DBF3204" s="14"/>
      <c r="DBG3204" s="14"/>
      <c r="DBH3204" s="14"/>
      <c r="DBI3204" s="14"/>
      <c r="DBJ3204" s="14"/>
      <c r="DBK3204" s="14"/>
      <c r="DBL3204" s="14"/>
      <c r="DBM3204" s="14"/>
      <c r="DBN3204" s="14"/>
      <c r="DBO3204" s="14"/>
      <c r="DBP3204" s="14"/>
      <c r="DBQ3204" s="14"/>
      <c r="DBR3204" s="14"/>
      <c r="DBS3204" s="14"/>
      <c r="DBT3204" s="14"/>
      <c r="DBU3204" s="14"/>
      <c r="DBV3204" s="14"/>
      <c r="DBW3204" s="14"/>
      <c r="DBX3204" s="14"/>
      <c r="DBY3204" s="14"/>
      <c r="DBZ3204" s="14"/>
      <c r="DCA3204" s="14"/>
      <c r="DCB3204" s="14"/>
      <c r="DCC3204" s="14"/>
      <c r="DCD3204" s="14"/>
      <c r="DCE3204" s="14"/>
      <c r="DCF3204" s="14"/>
      <c r="DCG3204" s="14"/>
      <c r="DCH3204" s="14"/>
      <c r="DCI3204" s="14"/>
      <c r="DCJ3204" s="14"/>
      <c r="DCK3204" s="14"/>
      <c r="DCL3204" s="14"/>
      <c r="DCM3204" s="14"/>
      <c r="DCN3204" s="14"/>
      <c r="DCO3204" s="14"/>
      <c r="DCP3204" s="14"/>
      <c r="DCQ3204" s="14"/>
      <c r="DCR3204" s="14"/>
      <c r="DCS3204" s="14"/>
      <c r="DCT3204" s="14"/>
      <c r="DCU3204" s="14"/>
      <c r="DCV3204" s="14"/>
      <c r="DCW3204" s="14"/>
      <c r="DCX3204" s="14"/>
      <c r="DCY3204" s="14"/>
      <c r="DCZ3204" s="14"/>
      <c r="DDA3204" s="14"/>
      <c r="DDB3204" s="14"/>
      <c r="DDC3204" s="14"/>
      <c r="DDD3204" s="14"/>
      <c r="DDE3204" s="14"/>
      <c r="DDF3204" s="14"/>
      <c r="DDG3204" s="14"/>
      <c r="DDH3204" s="14"/>
      <c r="DDI3204" s="14"/>
      <c r="DDJ3204" s="14"/>
      <c r="DDK3204" s="14"/>
      <c r="DDL3204" s="14"/>
      <c r="DDM3204" s="14"/>
      <c r="DDN3204" s="14"/>
      <c r="DDO3204" s="14"/>
      <c r="DDP3204" s="14"/>
      <c r="DDQ3204" s="14"/>
      <c r="DDR3204" s="14"/>
      <c r="DDS3204" s="14"/>
      <c r="DDT3204" s="14"/>
      <c r="DDU3204" s="14"/>
      <c r="DDV3204" s="14"/>
      <c r="DDW3204" s="14"/>
      <c r="DDX3204" s="14"/>
      <c r="DDY3204" s="14"/>
      <c r="DDZ3204" s="14"/>
      <c r="DEA3204" s="14"/>
      <c r="DEB3204" s="14"/>
      <c r="DEC3204" s="14"/>
      <c r="DED3204" s="14"/>
      <c r="DEE3204" s="14"/>
      <c r="DEF3204" s="14"/>
      <c r="DEG3204" s="14"/>
      <c r="DEH3204" s="14"/>
      <c r="DEI3204" s="14"/>
      <c r="DEJ3204" s="14"/>
      <c r="DEK3204" s="14"/>
      <c r="DEL3204" s="14"/>
      <c r="DEM3204" s="14"/>
      <c r="DEN3204" s="14"/>
      <c r="DEO3204" s="14"/>
      <c r="DEP3204" s="14"/>
      <c r="DEQ3204" s="14"/>
      <c r="DER3204" s="14"/>
      <c r="DES3204" s="14"/>
      <c r="DET3204" s="14"/>
      <c r="DEU3204" s="14"/>
      <c r="DEV3204" s="14"/>
      <c r="DEW3204" s="14"/>
      <c r="DEX3204" s="14"/>
      <c r="DEY3204" s="14"/>
      <c r="DEZ3204" s="14"/>
      <c r="DFA3204" s="14"/>
      <c r="DFB3204" s="14"/>
      <c r="DFC3204" s="14"/>
      <c r="DFD3204" s="14"/>
      <c r="DFE3204" s="14"/>
      <c r="DFF3204" s="14"/>
      <c r="DFG3204" s="14"/>
      <c r="DFH3204" s="14"/>
      <c r="DFI3204" s="14"/>
      <c r="DFJ3204" s="14"/>
      <c r="DFK3204" s="14"/>
      <c r="DFL3204" s="14"/>
      <c r="DFM3204" s="14"/>
      <c r="DFN3204" s="14"/>
      <c r="DFO3204" s="14"/>
      <c r="DFP3204" s="14"/>
      <c r="DFQ3204" s="14"/>
      <c r="DFR3204" s="14"/>
      <c r="DFS3204" s="14"/>
      <c r="DFT3204" s="14"/>
      <c r="DFU3204" s="14"/>
      <c r="DFV3204" s="14"/>
      <c r="DFW3204" s="14"/>
      <c r="DFX3204" s="14"/>
      <c r="DFY3204" s="14"/>
      <c r="DFZ3204" s="14"/>
      <c r="DGA3204" s="14"/>
      <c r="DGB3204" s="14"/>
      <c r="DGC3204" s="14"/>
      <c r="DGD3204" s="14"/>
      <c r="DGE3204" s="14"/>
      <c r="DGF3204" s="14"/>
      <c r="DGG3204" s="14"/>
      <c r="DGH3204" s="14"/>
      <c r="DGI3204" s="14"/>
      <c r="DGJ3204" s="14"/>
      <c r="DGK3204" s="14"/>
      <c r="DGL3204" s="14"/>
      <c r="DGM3204" s="14"/>
      <c r="DGN3204" s="14"/>
      <c r="DGO3204" s="14"/>
      <c r="DGP3204" s="14"/>
      <c r="DGQ3204" s="14"/>
      <c r="DGR3204" s="14"/>
      <c r="DGS3204" s="14"/>
      <c r="DGT3204" s="14"/>
      <c r="DGU3204" s="14"/>
      <c r="DGV3204" s="14"/>
      <c r="DGW3204" s="14"/>
      <c r="DGX3204" s="14"/>
      <c r="DGY3204" s="14"/>
      <c r="DGZ3204" s="14"/>
      <c r="DHA3204" s="14"/>
      <c r="DHB3204" s="14"/>
      <c r="DHC3204" s="14"/>
      <c r="DHD3204" s="14"/>
      <c r="DHE3204" s="14"/>
      <c r="DHF3204" s="14"/>
      <c r="DHG3204" s="14"/>
      <c r="DHH3204" s="14"/>
      <c r="DHI3204" s="14"/>
      <c r="DHJ3204" s="14"/>
      <c r="DHK3204" s="14"/>
      <c r="DHL3204" s="14"/>
      <c r="DHM3204" s="14"/>
      <c r="DHN3204" s="14"/>
      <c r="DHO3204" s="14"/>
      <c r="DHP3204" s="14"/>
      <c r="DHQ3204" s="14"/>
      <c r="DHR3204" s="14"/>
      <c r="DHS3204" s="14"/>
      <c r="DHT3204" s="14"/>
      <c r="DHU3204" s="14"/>
      <c r="DHV3204" s="14"/>
      <c r="DHW3204" s="14"/>
      <c r="DHX3204" s="14"/>
      <c r="DHY3204" s="14"/>
      <c r="DHZ3204" s="14"/>
      <c r="DIA3204" s="14"/>
      <c r="DIB3204" s="14"/>
      <c r="DIC3204" s="14"/>
      <c r="DID3204" s="14"/>
      <c r="DIE3204" s="14"/>
      <c r="DIF3204" s="14"/>
      <c r="DIG3204" s="14"/>
      <c r="DIH3204" s="14"/>
      <c r="DII3204" s="14"/>
      <c r="DIJ3204" s="14"/>
      <c r="DIK3204" s="14"/>
      <c r="DIL3204" s="14"/>
      <c r="DIM3204" s="14"/>
      <c r="DIN3204" s="14"/>
      <c r="DIO3204" s="14"/>
      <c r="DIP3204" s="14"/>
      <c r="DIQ3204" s="14"/>
      <c r="DIR3204" s="14"/>
      <c r="DIS3204" s="14"/>
      <c r="DIT3204" s="14"/>
      <c r="DIU3204" s="14"/>
      <c r="DIV3204" s="14"/>
      <c r="DIW3204" s="14"/>
      <c r="DIX3204" s="14"/>
      <c r="DIY3204" s="14"/>
      <c r="DIZ3204" s="14"/>
      <c r="DJA3204" s="14"/>
      <c r="DJB3204" s="14"/>
      <c r="DJC3204" s="14"/>
      <c r="DJD3204" s="14"/>
      <c r="DJE3204" s="14"/>
      <c r="DJF3204" s="14"/>
      <c r="DJG3204" s="14"/>
      <c r="DJH3204" s="14"/>
      <c r="DJI3204" s="14"/>
      <c r="DJJ3204" s="14"/>
      <c r="DJK3204" s="14"/>
      <c r="DJL3204" s="14"/>
      <c r="DJM3204" s="14"/>
      <c r="DJN3204" s="14"/>
      <c r="DJO3204" s="14"/>
      <c r="DJP3204" s="14"/>
      <c r="DJQ3204" s="14"/>
      <c r="DJR3204" s="14"/>
      <c r="DJS3204" s="14"/>
      <c r="DJT3204" s="14"/>
      <c r="DJU3204" s="14"/>
      <c r="DJV3204" s="14"/>
      <c r="DJW3204" s="14"/>
      <c r="DJX3204" s="14"/>
      <c r="DJY3204" s="14"/>
      <c r="DJZ3204" s="14"/>
      <c r="DKA3204" s="14"/>
      <c r="DKB3204" s="14"/>
      <c r="DKC3204" s="14"/>
      <c r="DKD3204" s="14"/>
      <c r="DKE3204" s="14"/>
      <c r="DKF3204" s="14"/>
      <c r="DKG3204" s="14"/>
      <c r="DKH3204" s="14"/>
      <c r="DKI3204" s="14"/>
      <c r="DKJ3204" s="14"/>
      <c r="DKK3204" s="14"/>
      <c r="DKL3204" s="14"/>
      <c r="DKM3204" s="14"/>
      <c r="DKN3204" s="14"/>
      <c r="DKO3204" s="14"/>
      <c r="DKP3204" s="14"/>
      <c r="DKQ3204" s="14"/>
      <c r="DKR3204" s="14"/>
      <c r="DKS3204" s="14"/>
      <c r="DKT3204" s="14"/>
      <c r="DKU3204" s="14"/>
      <c r="DKV3204" s="14"/>
      <c r="DKW3204" s="14"/>
      <c r="DKX3204" s="14"/>
      <c r="DKY3204" s="14"/>
      <c r="DKZ3204" s="14"/>
      <c r="DLA3204" s="14"/>
      <c r="DLB3204" s="14"/>
      <c r="DLC3204" s="14"/>
      <c r="DLD3204" s="14"/>
      <c r="DLE3204" s="14"/>
      <c r="DLF3204" s="14"/>
      <c r="DLG3204" s="14"/>
      <c r="DLH3204" s="14"/>
      <c r="DLI3204" s="14"/>
      <c r="DLJ3204" s="14"/>
      <c r="DLK3204" s="14"/>
      <c r="DLL3204" s="14"/>
      <c r="DLM3204" s="14"/>
      <c r="DLN3204" s="14"/>
      <c r="DLO3204" s="14"/>
      <c r="DLP3204" s="14"/>
      <c r="DLQ3204" s="14"/>
      <c r="DLR3204" s="14"/>
      <c r="DLS3204" s="14"/>
      <c r="DLT3204" s="14"/>
      <c r="DLU3204" s="14"/>
      <c r="DLV3204" s="14"/>
      <c r="DLW3204" s="14"/>
      <c r="DLX3204" s="14"/>
      <c r="DLY3204" s="14"/>
      <c r="DLZ3204" s="14"/>
      <c r="DMA3204" s="14"/>
      <c r="DMB3204" s="14"/>
      <c r="DMC3204" s="14"/>
      <c r="DMD3204" s="14"/>
      <c r="DME3204" s="14"/>
      <c r="DMF3204" s="14"/>
      <c r="DMG3204" s="14"/>
      <c r="DMH3204" s="14"/>
      <c r="DMI3204" s="14"/>
      <c r="DMJ3204" s="14"/>
      <c r="DMK3204" s="14"/>
      <c r="DML3204" s="14"/>
      <c r="DMM3204" s="14"/>
      <c r="DMN3204" s="14"/>
      <c r="DMO3204" s="14"/>
      <c r="DMP3204" s="14"/>
      <c r="DMQ3204" s="14"/>
      <c r="DMR3204" s="14"/>
      <c r="DMS3204" s="14"/>
      <c r="DMT3204" s="14"/>
      <c r="DMU3204" s="14"/>
      <c r="DMV3204" s="14"/>
      <c r="DMW3204" s="14"/>
      <c r="DMX3204" s="14"/>
      <c r="DMY3204" s="14"/>
      <c r="DMZ3204" s="14"/>
      <c r="DNA3204" s="14"/>
      <c r="DNB3204" s="14"/>
      <c r="DNC3204" s="14"/>
      <c r="DND3204" s="14"/>
      <c r="DNE3204" s="14"/>
      <c r="DNF3204" s="14"/>
      <c r="DNG3204" s="14"/>
      <c r="DNH3204" s="14"/>
      <c r="DNI3204" s="14"/>
      <c r="DNJ3204" s="14"/>
      <c r="DNK3204" s="14"/>
      <c r="DNL3204" s="14"/>
      <c r="DNM3204" s="14"/>
      <c r="DNN3204" s="14"/>
      <c r="DNO3204" s="14"/>
      <c r="DNP3204" s="14"/>
      <c r="DNQ3204" s="14"/>
      <c r="DNR3204" s="14"/>
      <c r="DNS3204" s="14"/>
      <c r="DNT3204" s="14"/>
      <c r="DNU3204" s="14"/>
      <c r="DNV3204" s="14"/>
      <c r="DNW3204" s="14"/>
      <c r="DNX3204" s="14"/>
      <c r="DNY3204" s="14"/>
      <c r="DNZ3204" s="14"/>
      <c r="DOA3204" s="14"/>
      <c r="DOB3204" s="14"/>
      <c r="DOC3204" s="14"/>
      <c r="DOD3204" s="14"/>
      <c r="DOE3204" s="14"/>
      <c r="DOF3204" s="14"/>
      <c r="DOG3204" s="14"/>
      <c r="DOH3204" s="14"/>
      <c r="DOI3204" s="14"/>
      <c r="DOJ3204" s="14"/>
      <c r="DOK3204" s="14"/>
      <c r="DOL3204" s="14"/>
      <c r="DOM3204" s="14"/>
      <c r="DON3204" s="14"/>
      <c r="DOO3204" s="14"/>
      <c r="DOP3204" s="14"/>
      <c r="DOQ3204" s="14"/>
      <c r="DOR3204" s="14"/>
      <c r="DOS3204" s="14"/>
      <c r="DOT3204" s="14"/>
      <c r="DOU3204" s="14"/>
      <c r="DOV3204" s="14"/>
      <c r="DOW3204" s="14"/>
      <c r="DOX3204" s="14"/>
      <c r="DOY3204" s="14"/>
      <c r="DOZ3204" s="14"/>
      <c r="DPA3204" s="14"/>
      <c r="DPB3204" s="14"/>
      <c r="DPC3204" s="14"/>
      <c r="DPD3204" s="14"/>
      <c r="DPE3204" s="14"/>
      <c r="DPF3204" s="14"/>
      <c r="DPG3204" s="14"/>
      <c r="DPH3204" s="14"/>
      <c r="DPI3204" s="14"/>
      <c r="DPJ3204" s="14"/>
      <c r="DPK3204" s="14"/>
      <c r="DPL3204" s="14"/>
      <c r="DPM3204" s="14"/>
      <c r="DPN3204" s="14"/>
      <c r="DPO3204" s="14"/>
      <c r="DPP3204" s="14"/>
      <c r="DPQ3204" s="14"/>
      <c r="DPR3204" s="14"/>
      <c r="DPS3204" s="14"/>
      <c r="DPT3204" s="14"/>
      <c r="DPU3204" s="14"/>
      <c r="DPV3204" s="14"/>
      <c r="DPW3204" s="14"/>
      <c r="DPX3204" s="14"/>
      <c r="DPY3204" s="14"/>
      <c r="DPZ3204" s="14"/>
      <c r="DQA3204" s="14"/>
      <c r="DQB3204" s="14"/>
      <c r="DQC3204" s="14"/>
      <c r="DQD3204" s="14"/>
      <c r="DQE3204" s="14"/>
      <c r="DQF3204" s="14"/>
      <c r="DQG3204" s="14"/>
      <c r="DQH3204" s="14"/>
      <c r="DQI3204" s="14"/>
      <c r="DQJ3204" s="14"/>
      <c r="DQK3204" s="14"/>
      <c r="DQL3204" s="14"/>
      <c r="DQM3204" s="14"/>
      <c r="DQN3204" s="14"/>
      <c r="DQO3204" s="14"/>
      <c r="DQP3204" s="14"/>
      <c r="DQQ3204" s="14"/>
      <c r="DQR3204" s="14"/>
      <c r="DQS3204" s="14"/>
      <c r="DQT3204" s="14"/>
      <c r="DQU3204" s="14"/>
      <c r="DQV3204" s="14"/>
      <c r="DQW3204" s="14"/>
      <c r="DQX3204" s="14"/>
      <c r="DQY3204" s="14"/>
      <c r="DQZ3204" s="14"/>
      <c r="DRA3204" s="14"/>
      <c r="DRB3204" s="14"/>
      <c r="DRC3204" s="14"/>
      <c r="DRD3204" s="14"/>
      <c r="DRE3204" s="14"/>
      <c r="DRF3204" s="14"/>
      <c r="DRG3204" s="14"/>
      <c r="DRH3204" s="14"/>
      <c r="DRI3204" s="14"/>
      <c r="DRJ3204" s="14"/>
      <c r="DRK3204" s="14"/>
      <c r="DRL3204" s="14"/>
      <c r="DRM3204" s="14"/>
      <c r="DRN3204" s="14"/>
      <c r="DRO3204" s="14"/>
      <c r="DRP3204" s="14"/>
      <c r="DRQ3204" s="14"/>
      <c r="DRR3204" s="14"/>
      <c r="DRS3204" s="14"/>
      <c r="DRT3204" s="14"/>
      <c r="DRU3204" s="14"/>
      <c r="DRV3204" s="14"/>
      <c r="DRW3204" s="14"/>
      <c r="DRX3204" s="14"/>
      <c r="DRY3204" s="14"/>
      <c r="DRZ3204" s="14"/>
      <c r="DSA3204" s="14"/>
      <c r="DSB3204" s="14"/>
      <c r="DSC3204" s="14"/>
      <c r="DSD3204" s="14"/>
      <c r="DSE3204" s="14"/>
      <c r="DSF3204" s="14"/>
      <c r="DSG3204" s="14"/>
      <c r="DSH3204" s="14"/>
      <c r="DSI3204" s="14"/>
      <c r="DSJ3204" s="14"/>
      <c r="DSK3204" s="14"/>
      <c r="DSL3204" s="14"/>
      <c r="DSM3204" s="14"/>
      <c r="DSN3204" s="14"/>
      <c r="DSO3204" s="14"/>
      <c r="DSP3204" s="14"/>
      <c r="DSQ3204" s="14"/>
      <c r="DSR3204" s="14"/>
      <c r="DSS3204" s="14"/>
      <c r="DST3204" s="14"/>
      <c r="DSU3204" s="14"/>
      <c r="DSV3204" s="14"/>
      <c r="DSW3204" s="14"/>
      <c r="DSX3204" s="14"/>
      <c r="DSY3204" s="14"/>
      <c r="DSZ3204" s="14"/>
      <c r="DTA3204" s="14"/>
      <c r="DTB3204" s="14"/>
      <c r="DTC3204" s="14"/>
      <c r="DTD3204" s="14"/>
      <c r="DTE3204" s="14"/>
      <c r="DTF3204" s="14"/>
      <c r="DTG3204" s="14"/>
      <c r="DTH3204" s="14"/>
      <c r="DTI3204" s="14"/>
      <c r="DTJ3204" s="14"/>
      <c r="DTK3204" s="14"/>
      <c r="DTL3204" s="14"/>
      <c r="DTM3204" s="14"/>
      <c r="DTN3204" s="14"/>
      <c r="DTO3204" s="14"/>
      <c r="DTP3204" s="14"/>
      <c r="DTQ3204" s="14"/>
      <c r="DTR3204" s="14"/>
      <c r="DTS3204" s="14"/>
      <c r="DTT3204" s="14"/>
      <c r="DTU3204" s="14"/>
      <c r="DTV3204" s="14"/>
      <c r="DTW3204" s="14"/>
      <c r="DTX3204" s="14"/>
      <c r="DTY3204" s="14"/>
      <c r="DTZ3204" s="14"/>
      <c r="DUA3204" s="14"/>
      <c r="DUB3204" s="14"/>
      <c r="DUC3204" s="14"/>
      <c r="DUD3204" s="14"/>
      <c r="DUE3204" s="14"/>
      <c r="DUF3204" s="14"/>
      <c r="DUG3204" s="14"/>
      <c r="DUH3204" s="14"/>
      <c r="DUI3204" s="14"/>
      <c r="DUJ3204" s="14"/>
      <c r="DUK3204" s="14"/>
      <c r="DUL3204" s="14"/>
      <c r="DUM3204" s="14"/>
      <c r="DUN3204" s="14"/>
      <c r="DUO3204" s="14"/>
      <c r="DUP3204" s="14"/>
      <c r="DUQ3204" s="14"/>
      <c r="DUR3204" s="14"/>
      <c r="DUS3204" s="14"/>
      <c r="DUT3204" s="14"/>
      <c r="DUU3204" s="14"/>
      <c r="DUV3204" s="14"/>
      <c r="DUW3204" s="14"/>
      <c r="DUX3204" s="14"/>
      <c r="DUY3204" s="14"/>
      <c r="DUZ3204" s="14"/>
      <c r="DVA3204" s="14"/>
      <c r="DVB3204" s="14"/>
      <c r="DVC3204" s="14"/>
      <c r="DVD3204" s="14"/>
      <c r="DVE3204" s="14"/>
      <c r="DVF3204" s="14"/>
      <c r="DVG3204" s="14"/>
      <c r="DVH3204" s="14"/>
      <c r="DVI3204" s="14"/>
      <c r="DVJ3204" s="14"/>
      <c r="DVK3204" s="14"/>
      <c r="DVL3204" s="14"/>
      <c r="DVM3204" s="14"/>
      <c r="DVN3204" s="14"/>
      <c r="DVO3204" s="14"/>
      <c r="DVP3204" s="14"/>
      <c r="DVQ3204" s="14"/>
      <c r="DVR3204" s="14"/>
      <c r="DVS3204" s="14"/>
      <c r="DVT3204" s="14"/>
      <c r="DVU3204" s="14"/>
      <c r="DVV3204" s="14"/>
      <c r="DVW3204" s="14"/>
      <c r="DVX3204" s="14"/>
      <c r="DVY3204" s="14"/>
      <c r="DVZ3204" s="14"/>
      <c r="DWA3204" s="14"/>
      <c r="DWB3204" s="14"/>
      <c r="DWC3204" s="14"/>
      <c r="DWD3204" s="14"/>
      <c r="DWE3204" s="14"/>
      <c r="DWF3204" s="14"/>
      <c r="DWG3204" s="14"/>
      <c r="DWH3204" s="14"/>
      <c r="DWI3204" s="14"/>
      <c r="DWJ3204" s="14"/>
      <c r="DWK3204" s="14"/>
      <c r="DWL3204" s="14"/>
      <c r="DWM3204" s="14"/>
      <c r="DWN3204" s="14"/>
      <c r="DWO3204" s="14"/>
      <c r="DWP3204" s="14"/>
      <c r="DWQ3204" s="14"/>
      <c r="DWR3204" s="14"/>
      <c r="DWS3204" s="14"/>
      <c r="DWT3204" s="14"/>
      <c r="DWU3204" s="14"/>
      <c r="DWV3204" s="14"/>
      <c r="DWW3204" s="14"/>
      <c r="DWX3204" s="14"/>
      <c r="DWY3204" s="14"/>
      <c r="DWZ3204" s="14"/>
      <c r="DXA3204" s="14"/>
      <c r="DXB3204" s="14"/>
      <c r="DXC3204" s="14"/>
      <c r="DXD3204" s="14"/>
      <c r="DXE3204" s="14"/>
      <c r="DXF3204" s="14"/>
      <c r="DXG3204" s="14"/>
      <c r="DXH3204" s="14"/>
      <c r="DXI3204" s="14"/>
      <c r="DXJ3204" s="14"/>
      <c r="DXK3204" s="14"/>
      <c r="DXL3204" s="14"/>
      <c r="DXM3204" s="14"/>
      <c r="DXN3204" s="14"/>
      <c r="DXO3204" s="14"/>
      <c r="DXP3204" s="14"/>
      <c r="DXQ3204" s="14"/>
      <c r="DXR3204" s="14"/>
      <c r="DXS3204" s="14"/>
      <c r="DXT3204" s="14"/>
      <c r="DXU3204" s="14"/>
      <c r="DXV3204" s="14"/>
      <c r="DXW3204" s="14"/>
      <c r="DXX3204" s="14"/>
      <c r="DXY3204" s="14"/>
      <c r="DXZ3204" s="14"/>
      <c r="DYA3204" s="14"/>
      <c r="DYB3204" s="14"/>
      <c r="DYC3204" s="14"/>
      <c r="DYD3204" s="14"/>
      <c r="DYE3204" s="14"/>
      <c r="DYF3204" s="14"/>
      <c r="DYG3204" s="14"/>
      <c r="DYH3204" s="14"/>
      <c r="DYI3204" s="14"/>
      <c r="DYJ3204" s="14"/>
      <c r="DYK3204" s="14"/>
      <c r="DYL3204" s="14"/>
      <c r="DYM3204" s="14"/>
      <c r="DYN3204" s="14"/>
      <c r="DYO3204" s="14"/>
      <c r="DYP3204" s="14"/>
      <c r="DYQ3204" s="14"/>
      <c r="DYR3204" s="14"/>
      <c r="DYS3204" s="14"/>
      <c r="DYT3204" s="14"/>
      <c r="DYU3204" s="14"/>
      <c r="DYV3204" s="14"/>
      <c r="DYW3204" s="14"/>
      <c r="DYX3204" s="14"/>
      <c r="DYY3204" s="14"/>
      <c r="DYZ3204" s="14"/>
      <c r="DZA3204" s="14"/>
      <c r="DZB3204" s="14"/>
      <c r="DZC3204" s="14"/>
      <c r="DZD3204" s="14"/>
      <c r="DZE3204" s="14"/>
      <c r="DZF3204" s="14"/>
      <c r="DZG3204" s="14"/>
      <c r="DZH3204" s="14"/>
      <c r="DZI3204" s="14"/>
      <c r="DZJ3204" s="14"/>
      <c r="DZK3204" s="14"/>
      <c r="DZL3204" s="14"/>
      <c r="DZM3204" s="14"/>
      <c r="DZN3204" s="14"/>
      <c r="DZO3204" s="14"/>
      <c r="DZP3204" s="14"/>
      <c r="DZQ3204" s="14"/>
      <c r="DZR3204" s="14"/>
      <c r="DZS3204" s="14"/>
      <c r="DZT3204" s="14"/>
      <c r="DZU3204" s="14"/>
      <c r="DZV3204" s="14"/>
      <c r="DZW3204" s="14"/>
      <c r="DZX3204" s="14"/>
      <c r="DZY3204" s="14"/>
      <c r="DZZ3204" s="14"/>
      <c r="EAA3204" s="14"/>
      <c r="EAB3204" s="14"/>
      <c r="EAC3204" s="14"/>
      <c r="EAD3204" s="14"/>
      <c r="EAE3204" s="14"/>
      <c r="EAF3204" s="14"/>
      <c r="EAG3204" s="14"/>
      <c r="EAH3204" s="14"/>
      <c r="EAI3204" s="14"/>
      <c r="EAJ3204" s="14"/>
      <c r="EAK3204" s="14"/>
      <c r="EAL3204" s="14"/>
      <c r="EAM3204" s="14"/>
      <c r="EAN3204" s="14"/>
      <c r="EAO3204" s="14"/>
      <c r="EAP3204" s="14"/>
      <c r="EAQ3204" s="14"/>
      <c r="EAR3204" s="14"/>
      <c r="EAS3204" s="14"/>
      <c r="EAT3204" s="14"/>
      <c r="EAU3204" s="14"/>
      <c r="EAV3204" s="14"/>
      <c r="EAW3204" s="14"/>
      <c r="EAX3204" s="14"/>
      <c r="EAY3204" s="14"/>
      <c r="EAZ3204" s="14"/>
      <c r="EBA3204" s="14"/>
      <c r="EBB3204" s="14"/>
      <c r="EBC3204" s="14"/>
      <c r="EBD3204" s="14"/>
      <c r="EBE3204" s="14"/>
      <c r="EBF3204" s="14"/>
      <c r="EBG3204" s="14"/>
      <c r="EBH3204" s="14"/>
      <c r="EBI3204" s="14"/>
      <c r="EBJ3204" s="14"/>
      <c r="EBK3204" s="14"/>
      <c r="EBL3204" s="14"/>
      <c r="EBM3204" s="14"/>
      <c r="EBN3204" s="14"/>
      <c r="EBO3204" s="14"/>
      <c r="EBP3204" s="14"/>
      <c r="EBQ3204" s="14"/>
      <c r="EBR3204" s="14"/>
      <c r="EBS3204" s="14"/>
      <c r="EBT3204" s="14"/>
      <c r="EBU3204" s="14"/>
      <c r="EBV3204" s="14"/>
      <c r="EBW3204" s="14"/>
      <c r="EBX3204" s="14"/>
      <c r="EBY3204" s="14"/>
      <c r="EBZ3204" s="14"/>
      <c r="ECA3204" s="14"/>
      <c r="ECB3204" s="14"/>
      <c r="ECC3204" s="14"/>
      <c r="ECD3204" s="14"/>
      <c r="ECE3204" s="14"/>
      <c r="ECF3204" s="14"/>
      <c r="ECG3204" s="14"/>
      <c r="ECH3204" s="14"/>
      <c r="ECI3204" s="14"/>
      <c r="ECJ3204" s="14"/>
      <c r="ECK3204" s="14"/>
      <c r="ECL3204" s="14"/>
      <c r="ECM3204" s="14"/>
      <c r="ECN3204" s="14"/>
      <c r="ECO3204" s="14"/>
      <c r="ECP3204" s="14"/>
      <c r="ECQ3204" s="14"/>
      <c r="ECR3204" s="14"/>
      <c r="ECS3204" s="14"/>
      <c r="ECT3204" s="14"/>
      <c r="ECU3204" s="14"/>
      <c r="ECV3204" s="14"/>
      <c r="ECW3204" s="14"/>
      <c r="ECX3204" s="14"/>
      <c r="ECY3204" s="14"/>
      <c r="ECZ3204" s="14"/>
      <c r="EDA3204" s="14"/>
      <c r="EDB3204" s="14"/>
      <c r="EDC3204" s="14"/>
      <c r="EDD3204" s="14"/>
      <c r="EDE3204" s="14"/>
      <c r="EDF3204" s="14"/>
      <c r="EDG3204" s="14"/>
      <c r="EDH3204" s="14"/>
      <c r="EDI3204" s="14"/>
      <c r="EDJ3204" s="14"/>
      <c r="EDK3204" s="14"/>
      <c r="EDL3204" s="14"/>
      <c r="EDM3204" s="14"/>
      <c r="EDN3204" s="14"/>
      <c r="EDO3204" s="14"/>
      <c r="EDP3204" s="14"/>
      <c r="EDQ3204" s="14"/>
      <c r="EDR3204" s="14"/>
      <c r="EDS3204" s="14"/>
      <c r="EDT3204" s="14"/>
      <c r="EDU3204" s="14"/>
      <c r="EDV3204" s="14"/>
      <c r="EDW3204" s="14"/>
      <c r="EDX3204" s="14"/>
      <c r="EDY3204" s="14"/>
      <c r="EDZ3204" s="14"/>
      <c r="EEA3204" s="14"/>
      <c r="EEB3204" s="14"/>
      <c r="EEC3204" s="14"/>
      <c r="EED3204" s="14"/>
      <c r="EEE3204" s="14"/>
      <c r="EEF3204" s="14"/>
      <c r="EEG3204" s="14"/>
      <c r="EEH3204" s="14"/>
      <c r="EEI3204" s="14"/>
      <c r="EEJ3204" s="14"/>
      <c r="EEK3204" s="14"/>
      <c r="EEL3204" s="14"/>
      <c r="EEM3204" s="14"/>
      <c r="EEN3204" s="14"/>
      <c r="EEO3204" s="14"/>
      <c r="EEP3204" s="14"/>
      <c r="EEQ3204" s="14"/>
      <c r="EER3204" s="14"/>
      <c r="EES3204" s="14"/>
      <c r="EET3204" s="14"/>
      <c r="EEU3204" s="14"/>
      <c r="EEV3204" s="14"/>
      <c r="EEW3204" s="14"/>
      <c r="EEX3204" s="14"/>
      <c r="EEY3204" s="14"/>
      <c r="EEZ3204" s="14"/>
      <c r="EFA3204" s="14"/>
      <c r="EFB3204" s="14"/>
      <c r="EFC3204" s="14"/>
      <c r="EFD3204" s="14"/>
      <c r="EFE3204" s="14"/>
      <c r="EFF3204" s="14"/>
      <c r="EFG3204" s="14"/>
      <c r="EFH3204" s="14"/>
      <c r="EFI3204" s="14"/>
      <c r="EFJ3204" s="14"/>
      <c r="EFK3204" s="14"/>
      <c r="EFL3204" s="14"/>
      <c r="EFM3204" s="14"/>
      <c r="EFN3204" s="14"/>
      <c r="EFO3204" s="14"/>
      <c r="EFP3204" s="14"/>
      <c r="EFQ3204" s="14"/>
      <c r="EFR3204" s="14"/>
      <c r="EFS3204" s="14"/>
      <c r="EFT3204" s="14"/>
      <c r="EFU3204" s="14"/>
      <c r="EFV3204" s="14"/>
      <c r="EFW3204" s="14"/>
      <c r="EFX3204" s="14"/>
      <c r="EFY3204" s="14"/>
      <c r="EFZ3204" s="14"/>
      <c r="EGA3204" s="14"/>
      <c r="EGB3204" s="14"/>
      <c r="EGC3204" s="14"/>
      <c r="EGD3204" s="14"/>
      <c r="EGE3204" s="14"/>
      <c r="EGF3204" s="14"/>
      <c r="EGG3204" s="14"/>
      <c r="EGH3204" s="14"/>
      <c r="EGI3204" s="14"/>
      <c r="EGJ3204" s="14"/>
      <c r="EGK3204" s="14"/>
      <c r="EGL3204" s="14"/>
      <c r="EGM3204" s="14"/>
      <c r="EGN3204" s="14"/>
      <c r="EGO3204" s="14"/>
      <c r="EGP3204" s="14"/>
      <c r="EGQ3204" s="14"/>
      <c r="EGR3204" s="14"/>
      <c r="EGS3204" s="14"/>
      <c r="EGT3204" s="14"/>
      <c r="EGU3204" s="14"/>
      <c r="EGV3204" s="14"/>
      <c r="EGW3204" s="14"/>
      <c r="EGX3204" s="14"/>
      <c r="EGY3204" s="14"/>
      <c r="EGZ3204" s="14"/>
      <c r="EHA3204" s="14"/>
      <c r="EHB3204" s="14"/>
      <c r="EHC3204" s="14"/>
      <c r="EHD3204" s="14"/>
      <c r="EHE3204" s="14"/>
      <c r="EHF3204" s="14"/>
      <c r="EHG3204" s="14"/>
      <c r="EHH3204" s="14"/>
      <c r="EHI3204" s="14"/>
      <c r="EHJ3204" s="14"/>
      <c r="EHK3204" s="14"/>
      <c r="EHL3204" s="14"/>
      <c r="EHM3204" s="14"/>
      <c r="EHN3204" s="14"/>
      <c r="EHO3204" s="14"/>
      <c r="EHP3204" s="14"/>
      <c r="EHQ3204" s="14"/>
      <c r="EHR3204" s="14"/>
      <c r="EHS3204" s="14"/>
      <c r="EHT3204" s="14"/>
      <c r="EHU3204" s="14"/>
      <c r="EHV3204" s="14"/>
      <c r="EHW3204" s="14"/>
      <c r="EHX3204" s="14"/>
      <c r="EHY3204" s="14"/>
      <c r="EHZ3204" s="14"/>
      <c r="EIA3204" s="14"/>
      <c r="EIB3204" s="14"/>
      <c r="EIC3204" s="14"/>
      <c r="EID3204" s="14"/>
      <c r="EIE3204" s="14"/>
      <c r="EIF3204" s="14"/>
      <c r="EIG3204" s="14"/>
      <c r="EIH3204" s="14"/>
      <c r="EII3204" s="14"/>
      <c r="EIJ3204" s="14"/>
      <c r="EIK3204" s="14"/>
      <c r="EIL3204" s="14"/>
      <c r="EIM3204" s="14"/>
      <c r="EIN3204" s="14"/>
      <c r="EIO3204" s="14"/>
      <c r="EIP3204" s="14"/>
      <c r="EIQ3204" s="14"/>
      <c r="EIR3204" s="14"/>
      <c r="EIS3204" s="14"/>
      <c r="EIT3204" s="14"/>
      <c r="EIU3204" s="14"/>
      <c r="EIV3204" s="14"/>
      <c r="EIW3204" s="14"/>
      <c r="EIX3204" s="14"/>
      <c r="EIY3204" s="14"/>
      <c r="EIZ3204" s="14"/>
      <c r="EJA3204" s="14"/>
      <c r="EJB3204" s="14"/>
      <c r="EJC3204" s="14"/>
      <c r="EJD3204" s="14"/>
      <c r="EJE3204" s="14"/>
      <c r="EJF3204" s="14"/>
      <c r="EJG3204" s="14"/>
      <c r="EJH3204" s="14"/>
      <c r="EJI3204" s="14"/>
      <c r="EJJ3204" s="14"/>
      <c r="EJK3204" s="14"/>
      <c r="EJL3204" s="14"/>
      <c r="EJM3204" s="14"/>
      <c r="EJN3204" s="14"/>
      <c r="EJO3204" s="14"/>
      <c r="EJP3204" s="14"/>
      <c r="EJQ3204" s="14"/>
      <c r="EJR3204" s="14"/>
      <c r="EJS3204" s="14"/>
      <c r="EJT3204" s="14"/>
      <c r="EJU3204" s="14"/>
      <c r="EJV3204" s="14"/>
      <c r="EJW3204" s="14"/>
      <c r="EJX3204" s="14"/>
      <c r="EJY3204" s="14"/>
      <c r="EJZ3204" s="14"/>
      <c r="EKA3204" s="14"/>
      <c r="EKB3204" s="14"/>
      <c r="EKC3204" s="14"/>
      <c r="EKD3204" s="14"/>
      <c r="EKE3204" s="14"/>
      <c r="EKF3204" s="14"/>
      <c r="EKG3204" s="14"/>
      <c r="EKH3204" s="14"/>
      <c r="EKI3204" s="14"/>
      <c r="EKJ3204" s="14"/>
      <c r="EKK3204" s="14"/>
      <c r="EKL3204" s="14"/>
      <c r="EKM3204" s="14"/>
      <c r="EKN3204" s="14"/>
      <c r="EKO3204" s="14"/>
      <c r="EKP3204" s="14"/>
      <c r="EKQ3204" s="14"/>
      <c r="EKR3204" s="14"/>
      <c r="EKS3204" s="14"/>
      <c r="EKT3204" s="14"/>
      <c r="EKU3204" s="14"/>
      <c r="EKV3204" s="14"/>
      <c r="EKW3204" s="14"/>
      <c r="EKX3204" s="14"/>
      <c r="EKY3204" s="14"/>
      <c r="EKZ3204" s="14"/>
      <c r="ELA3204" s="14"/>
      <c r="ELB3204" s="14"/>
      <c r="ELC3204" s="14"/>
      <c r="ELD3204" s="14"/>
      <c r="ELE3204" s="14"/>
      <c r="ELF3204" s="14"/>
      <c r="ELG3204" s="14"/>
      <c r="ELH3204" s="14"/>
      <c r="ELI3204" s="14"/>
      <c r="ELJ3204" s="14"/>
      <c r="ELK3204" s="14"/>
      <c r="ELL3204" s="14"/>
      <c r="ELM3204" s="14"/>
      <c r="ELN3204" s="14"/>
      <c r="ELO3204" s="14"/>
      <c r="ELP3204" s="14"/>
      <c r="ELQ3204" s="14"/>
      <c r="ELR3204" s="14"/>
      <c r="ELS3204" s="14"/>
      <c r="ELT3204" s="14"/>
      <c r="ELU3204" s="14"/>
      <c r="ELV3204" s="14"/>
      <c r="ELW3204" s="14"/>
      <c r="ELX3204" s="14"/>
      <c r="ELY3204" s="14"/>
      <c r="ELZ3204" s="14"/>
      <c r="EMA3204" s="14"/>
      <c r="EMB3204" s="14"/>
      <c r="EMC3204" s="14"/>
      <c r="EMD3204" s="14"/>
      <c r="EME3204" s="14"/>
      <c r="EMF3204" s="14"/>
      <c r="EMG3204" s="14"/>
      <c r="EMH3204" s="14"/>
      <c r="EMI3204" s="14"/>
      <c r="EMJ3204" s="14"/>
      <c r="EMK3204" s="14"/>
      <c r="EML3204" s="14"/>
      <c r="EMM3204" s="14"/>
      <c r="EMN3204" s="14"/>
      <c r="EMO3204" s="14"/>
      <c r="EMP3204" s="14"/>
      <c r="EMQ3204" s="14"/>
      <c r="EMR3204" s="14"/>
      <c r="EMS3204" s="14"/>
      <c r="EMT3204" s="14"/>
      <c r="EMU3204" s="14"/>
      <c r="EMV3204" s="14"/>
      <c r="EMW3204" s="14"/>
      <c r="EMX3204" s="14"/>
      <c r="EMY3204" s="14"/>
      <c r="EMZ3204" s="14"/>
      <c r="ENA3204" s="14"/>
      <c r="ENB3204" s="14"/>
      <c r="ENC3204" s="14"/>
      <c r="END3204" s="14"/>
      <c r="ENE3204" s="14"/>
      <c r="ENF3204" s="14"/>
      <c r="ENG3204" s="14"/>
      <c r="ENH3204" s="14"/>
      <c r="ENI3204" s="14"/>
      <c r="ENJ3204" s="14"/>
      <c r="ENK3204" s="14"/>
      <c r="ENL3204" s="14"/>
      <c r="ENM3204" s="14"/>
      <c r="ENN3204" s="14"/>
      <c r="ENO3204" s="14"/>
      <c r="ENP3204" s="14"/>
      <c r="ENQ3204" s="14"/>
      <c r="ENR3204" s="14"/>
      <c r="ENS3204" s="14"/>
      <c r="ENT3204" s="14"/>
      <c r="ENU3204" s="14"/>
      <c r="ENV3204" s="14"/>
      <c r="ENW3204" s="14"/>
      <c r="ENX3204" s="14"/>
      <c r="ENY3204" s="14"/>
      <c r="ENZ3204" s="14"/>
      <c r="EOA3204" s="14"/>
      <c r="EOB3204" s="14"/>
      <c r="EOC3204" s="14"/>
      <c r="EOD3204" s="14"/>
      <c r="EOE3204" s="14"/>
      <c r="EOF3204" s="14"/>
      <c r="EOG3204" s="14"/>
      <c r="EOH3204" s="14"/>
      <c r="EOI3204" s="14"/>
      <c r="EOJ3204" s="14"/>
      <c r="EOK3204" s="14"/>
      <c r="EOL3204" s="14"/>
      <c r="EOM3204" s="14"/>
      <c r="EON3204" s="14"/>
      <c r="EOO3204" s="14"/>
      <c r="EOP3204" s="14"/>
      <c r="EOQ3204" s="14"/>
      <c r="EOR3204" s="14"/>
      <c r="EOS3204" s="14"/>
      <c r="EOT3204" s="14"/>
      <c r="EOU3204" s="14"/>
      <c r="EOV3204" s="14"/>
      <c r="EOW3204" s="14"/>
      <c r="EOX3204" s="14"/>
      <c r="EOY3204" s="14"/>
      <c r="EOZ3204" s="14"/>
      <c r="EPA3204" s="14"/>
      <c r="EPB3204" s="14"/>
      <c r="EPC3204" s="14"/>
      <c r="EPD3204" s="14"/>
      <c r="EPE3204" s="14"/>
      <c r="EPF3204" s="14"/>
      <c r="EPG3204" s="14"/>
      <c r="EPH3204" s="14"/>
      <c r="EPI3204" s="14"/>
      <c r="EPJ3204" s="14"/>
      <c r="EPK3204" s="14"/>
      <c r="EPL3204" s="14"/>
      <c r="EPM3204" s="14"/>
      <c r="EPN3204" s="14"/>
      <c r="EPO3204" s="14"/>
      <c r="EPP3204" s="14"/>
      <c r="EPQ3204" s="14"/>
      <c r="EPR3204" s="14"/>
      <c r="EPS3204" s="14"/>
      <c r="EPT3204" s="14"/>
      <c r="EPU3204" s="14"/>
      <c r="EPV3204" s="14"/>
      <c r="EPW3204" s="14"/>
      <c r="EPX3204" s="14"/>
      <c r="EPY3204" s="14"/>
      <c r="EPZ3204" s="14"/>
      <c r="EQA3204" s="14"/>
      <c r="EQB3204" s="14"/>
      <c r="EQC3204" s="14"/>
      <c r="EQD3204" s="14"/>
      <c r="EQE3204" s="14"/>
      <c r="EQF3204" s="14"/>
      <c r="EQG3204" s="14"/>
      <c r="EQH3204" s="14"/>
      <c r="EQI3204" s="14"/>
      <c r="EQJ3204" s="14"/>
      <c r="EQK3204" s="14"/>
      <c r="EQL3204" s="14"/>
      <c r="EQM3204" s="14"/>
      <c r="EQN3204" s="14"/>
      <c r="EQO3204" s="14"/>
      <c r="EQP3204" s="14"/>
      <c r="EQQ3204" s="14"/>
      <c r="EQR3204" s="14"/>
      <c r="EQS3204" s="14"/>
      <c r="EQT3204" s="14"/>
      <c r="EQU3204" s="14"/>
      <c r="EQV3204" s="14"/>
      <c r="EQW3204" s="14"/>
      <c r="EQX3204" s="14"/>
      <c r="EQY3204" s="14"/>
      <c r="EQZ3204" s="14"/>
      <c r="ERA3204" s="14"/>
      <c r="ERB3204" s="14"/>
      <c r="ERC3204" s="14"/>
      <c r="ERD3204" s="14"/>
      <c r="ERE3204" s="14"/>
      <c r="ERF3204" s="14"/>
      <c r="ERG3204" s="14"/>
      <c r="ERH3204" s="14"/>
      <c r="ERI3204" s="14"/>
      <c r="ERJ3204" s="14"/>
      <c r="ERK3204" s="14"/>
      <c r="ERL3204" s="14"/>
      <c r="ERM3204" s="14"/>
      <c r="ERN3204" s="14"/>
      <c r="ERO3204" s="14"/>
      <c r="ERP3204" s="14"/>
      <c r="ERQ3204" s="14"/>
      <c r="ERR3204" s="14"/>
      <c r="ERS3204" s="14"/>
      <c r="ERT3204" s="14"/>
      <c r="ERU3204" s="14"/>
      <c r="ERV3204" s="14"/>
      <c r="ERW3204" s="14"/>
      <c r="ERX3204" s="14"/>
      <c r="ERY3204" s="14"/>
      <c r="ERZ3204" s="14"/>
      <c r="ESA3204" s="14"/>
      <c r="ESB3204" s="14"/>
      <c r="ESC3204" s="14"/>
      <c r="ESD3204" s="14"/>
      <c r="ESE3204" s="14"/>
      <c r="ESF3204" s="14"/>
      <c r="ESG3204" s="14"/>
      <c r="ESH3204" s="14"/>
      <c r="ESI3204" s="14"/>
      <c r="ESJ3204" s="14"/>
      <c r="ESK3204" s="14"/>
      <c r="ESL3204" s="14"/>
      <c r="ESM3204" s="14"/>
      <c r="ESN3204" s="14"/>
      <c r="ESO3204" s="14"/>
      <c r="ESP3204" s="14"/>
      <c r="ESQ3204" s="14"/>
      <c r="ESR3204" s="14"/>
      <c r="ESS3204" s="14"/>
      <c r="EST3204" s="14"/>
      <c r="ESU3204" s="14"/>
      <c r="ESV3204" s="14"/>
      <c r="ESW3204" s="14"/>
      <c r="ESX3204" s="14"/>
      <c r="ESY3204" s="14"/>
      <c r="ESZ3204" s="14"/>
      <c r="ETA3204" s="14"/>
      <c r="ETB3204" s="14"/>
      <c r="ETC3204" s="14"/>
      <c r="ETD3204" s="14"/>
      <c r="ETE3204" s="14"/>
      <c r="ETF3204" s="14"/>
      <c r="ETG3204" s="14"/>
      <c r="ETH3204" s="14"/>
      <c r="ETI3204" s="14"/>
      <c r="ETJ3204" s="14"/>
      <c r="ETK3204" s="14"/>
      <c r="ETL3204" s="14"/>
      <c r="ETM3204" s="14"/>
      <c r="ETN3204" s="14"/>
      <c r="ETO3204" s="14"/>
      <c r="ETP3204" s="14"/>
      <c r="ETQ3204" s="14"/>
      <c r="ETR3204" s="14"/>
      <c r="ETS3204" s="14"/>
      <c r="ETT3204" s="14"/>
      <c r="ETU3204" s="14"/>
      <c r="ETV3204" s="14"/>
      <c r="ETW3204" s="14"/>
      <c r="ETX3204" s="14"/>
      <c r="ETY3204" s="14"/>
      <c r="ETZ3204" s="14"/>
      <c r="EUA3204" s="14"/>
      <c r="EUB3204" s="14"/>
      <c r="EUC3204" s="14"/>
      <c r="EUD3204" s="14"/>
      <c r="EUE3204" s="14"/>
      <c r="EUF3204" s="14"/>
      <c r="EUG3204" s="14"/>
      <c r="EUH3204" s="14"/>
      <c r="EUI3204" s="14"/>
      <c r="EUJ3204" s="14"/>
      <c r="EUK3204" s="14"/>
      <c r="EUL3204" s="14"/>
      <c r="EUM3204" s="14"/>
      <c r="EUN3204" s="14"/>
      <c r="EUO3204" s="14"/>
      <c r="EUP3204" s="14"/>
      <c r="EUQ3204" s="14"/>
      <c r="EUR3204" s="14"/>
      <c r="EUS3204" s="14"/>
      <c r="EUT3204" s="14"/>
      <c r="EUU3204" s="14"/>
      <c r="EUV3204" s="14"/>
      <c r="EUW3204" s="14"/>
      <c r="EUX3204" s="14"/>
      <c r="EUY3204" s="14"/>
      <c r="EUZ3204" s="14"/>
      <c r="EVA3204" s="14"/>
      <c r="EVB3204" s="14"/>
      <c r="EVC3204" s="14"/>
      <c r="EVD3204" s="14"/>
      <c r="EVE3204" s="14"/>
      <c r="EVF3204" s="14"/>
      <c r="EVG3204" s="14"/>
      <c r="EVH3204" s="14"/>
      <c r="EVI3204" s="14"/>
      <c r="EVJ3204" s="14"/>
      <c r="EVK3204" s="14"/>
      <c r="EVL3204" s="14"/>
      <c r="EVM3204" s="14"/>
      <c r="EVN3204" s="14"/>
      <c r="EVO3204" s="14"/>
      <c r="EVP3204" s="14"/>
      <c r="EVQ3204" s="14"/>
      <c r="EVR3204" s="14"/>
      <c r="EVS3204" s="14"/>
      <c r="EVT3204" s="14"/>
      <c r="EVU3204" s="14"/>
      <c r="EVV3204" s="14"/>
      <c r="EVW3204" s="14"/>
      <c r="EVX3204" s="14"/>
      <c r="EVY3204" s="14"/>
      <c r="EVZ3204" s="14"/>
      <c r="EWA3204" s="14"/>
      <c r="EWB3204" s="14"/>
      <c r="EWC3204" s="14"/>
      <c r="EWD3204" s="14"/>
      <c r="EWE3204" s="14"/>
      <c r="EWF3204" s="14"/>
      <c r="EWG3204" s="14"/>
      <c r="EWH3204" s="14"/>
      <c r="EWI3204" s="14"/>
      <c r="EWJ3204" s="14"/>
      <c r="EWK3204" s="14"/>
      <c r="EWL3204" s="14"/>
      <c r="EWM3204" s="14"/>
      <c r="EWN3204" s="14"/>
      <c r="EWO3204" s="14"/>
      <c r="EWP3204" s="14"/>
      <c r="EWQ3204" s="14"/>
      <c r="EWR3204" s="14"/>
      <c r="EWS3204" s="14"/>
      <c r="EWT3204" s="14"/>
      <c r="EWU3204" s="14"/>
      <c r="EWV3204" s="14"/>
      <c r="EWW3204" s="14"/>
      <c r="EWX3204" s="14"/>
      <c r="EWY3204" s="14"/>
      <c r="EWZ3204" s="14"/>
      <c r="EXA3204" s="14"/>
      <c r="EXB3204" s="14"/>
      <c r="EXC3204" s="14"/>
      <c r="EXD3204" s="14"/>
      <c r="EXE3204" s="14"/>
      <c r="EXF3204" s="14"/>
      <c r="EXG3204" s="14"/>
      <c r="EXH3204" s="14"/>
      <c r="EXI3204" s="14"/>
      <c r="EXJ3204" s="14"/>
      <c r="EXK3204" s="14"/>
      <c r="EXL3204" s="14"/>
      <c r="EXM3204" s="14"/>
      <c r="EXN3204" s="14"/>
      <c r="EXO3204" s="14"/>
      <c r="EXP3204" s="14"/>
      <c r="EXQ3204" s="14"/>
      <c r="EXR3204" s="14"/>
      <c r="EXS3204" s="14"/>
      <c r="EXT3204" s="14"/>
      <c r="EXU3204" s="14"/>
      <c r="EXV3204" s="14"/>
      <c r="EXW3204" s="14"/>
      <c r="EXX3204" s="14"/>
      <c r="EXY3204" s="14"/>
      <c r="EXZ3204" s="14"/>
      <c r="EYA3204" s="14"/>
      <c r="EYB3204" s="14"/>
      <c r="EYC3204" s="14"/>
      <c r="EYD3204" s="14"/>
      <c r="EYE3204" s="14"/>
      <c r="EYF3204" s="14"/>
      <c r="EYG3204" s="14"/>
      <c r="EYH3204" s="14"/>
      <c r="EYI3204" s="14"/>
      <c r="EYJ3204" s="14"/>
      <c r="EYK3204" s="14"/>
      <c r="EYL3204" s="14"/>
      <c r="EYM3204" s="14"/>
      <c r="EYN3204" s="14"/>
      <c r="EYO3204" s="14"/>
      <c r="EYP3204" s="14"/>
      <c r="EYQ3204" s="14"/>
      <c r="EYR3204" s="14"/>
      <c r="EYS3204" s="14"/>
      <c r="EYT3204" s="14"/>
      <c r="EYU3204" s="14"/>
      <c r="EYV3204" s="14"/>
      <c r="EYW3204" s="14"/>
      <c r="EYX3204" s="14"/>
      <c r="EYY3204" s="14"/>
      <c r="EYZ3204" s="14"/>
      <c r="EZA3204" s="14"/>
      <c r="EZB3204" s="14"/>
      <c r="EZC3204" s="14"/>
      <c r="EZD3204" s="14"/>
      <c r="EZE3204" s="14"/>
      <c r="EZF3204" s="14"/>
      <c r="EZG3204" s="14"/>
      <c r="EZH3204" s="14"/>
      <c r="EZI3204" s="14"/>
      <c r="EZJ3204" s="14"/>
      <c r="EZK3204" s="14"/>
      <c r="EZL3204" s="14"/>
      <c r="EZM3204" s="14"/>
      <c r="EZN3204" s="14"/>
      <c r="EZO3204" s="14"/>
      <c r="EZP3204" s="14"/>
      <c r="EZQ3204" s="14"/>
      <c r="EZR3204" s="14"/>
      <c r="EZS3204" s="14"/>
      <c r="EZT3204" s="14"/>
      <c r="EZU3204" s="14"/>
      <c r="EZV3204" s="14"/>
      <c r="EZW3204" s="14"/>
      <c r="EZX3204" s="14"/>
      <c r="EZY3204" s="14"/>
      <c r="EZZ3204" s="14"/>
      <c r="FAA3204" s="14"/>
      <c r="FAB3204" s="14"/>
      <c r="FAC3204" s="14"/>
      <c r="FAD3204" s="14"/>
      <c r="FAE3204" s="14"/>
      <c r="FAF3204" s="14"/>
      <c r="FAG3204" s="14"/>
      <c r="FAH3204" s="14"/>
      <c r="FAI3204" s="14"/>
      <c r="FAJ3204" s="14"/>
      <c r="FAK3204" s="14"/>
      <c r="FAL3204" s="14"/>
      <c r="FAM3204" s="14"/>
      <c r="FAN3204" s="14"/>
      <c r="FAO3204" s="14"/>
      <c r="FAP3204" s="14"/>
      <c r="FAQ3204" s="14"/>
      <c r="FAR3204" s="14"/>
      <c r="FAS3204" s="14"/>
      <c r="FAT3204" s="14"/>
      <c r="FAU3204" s="14"/>
      <c r="FAV3204" s="14"/>
      <c r="FAW3204" s="14"/>
      <c r="FAX3204" s="14"/>
      <c r="FAY3204" s="14"/>
      <c r="FAZ3204" s="14"/>
      <c r="FBA3204" s="14"/>
      <c r="FBB3204" s="14"/>
      <c r="FBC3204" s="14"/>
      <c r="FBD3204" s="14"/>
      <c r="FBE3204" s="14"/>
      <c r="FBF3204" s="14"/>
      <c r="FBG3204" s="14"/>
      <c r="FBH3204" s="14"/>
      <c r="FBI3204" s="14"/>
      <c r="FBJ3204" s="14"/>
      <c r="FBK3204" s="14"/>
      <c r="FBL3204" s="14"/>
      <c r="FBM3204" s="14"/>
      <c r="FBN3204" s="14"/>
      <c r="FBO3204" s="14"/>
      <c r="FBP3204" s="14"/>
      <c r="FBQ3204" s="14"/>
      <c r="FBR3204" s="14"/>
      <c r="FBS3204" s="14"/>
      <c r="FBT3204" s="14"/>
      <c r="FBU3204" s="14"/>
      <c r="FBV3204" s="14"/>
      <c r="FBW3204" s="14"/>
      <c r="FBX3204" s="14"/>
      <c r="FBY3204" s="14"/>
      <c r="FBZ3204" s="14"/>
      <c r="FCA3204" s="14"/>
      <c r="FCB3204" s="14"/>
      <c r="FCC3204" s="14"/>
      <c r="FCD3204" s="14"/>
      <c r="FCE3204" s="14"/>
      <c r="FCF3204" s="14"/>
      <c r="FCG3204" s="14"/>
      <c r="FCH3204" s="14"/>
      <c r="FCI3204" s="14"/>
      <c r="FCJ3204" s="14"/>
      <c r="FCK3204" s="14"/>
      <c r="FCL3204" s="14"/>
      <c r="FCM3204" s="14"/>
      <c r="FCN3204" s="14"/>
      <c r="FCO3204" s="14"/>
      <c r="FCP3204" s="14"/>
      <c r="FCQ3204" s="14"/>
      <c r="FCR3204" s="14"/>
      <c r="FCS3204" s="14"/>
      <c r="FCT3204" s="14"/>
      <c r="FCU3204" s="14"/>
      <c r="FCV3204" s="14"/>
      <c r="FCW3204" s="14"/>
      <c r="FCX3204" s="14"/>
      <c r="FCY3204" s="14"/>
      <c r="FCZ3204" s="14"/>
      <c r="FDA3204" s="14"/>
      <c r="FDB3204" s="14"/>
      <c r="FDC3204" s="14"/>
      <c r="FDD3204" s="14"/>
      <c r="FDE3204" s="14"/>
      <c r="FDF3204" s="14"/>
      <c r="FDG3204" s="14"/>
      <c r="FDH3204" s="14"/>
      <c r="FDI3204" s="14"/>
      <c r="FDJ3204" s="14"/>
      <c r="FDK3204" s="14"/>
      <c r="FDL3204" s="14"/>
      <c r="FDM3204" s="14"/>
      <c r="FDN3204" s="14"/>
      <c r="FDO3204" s="14"/>
      <c r="FDP3204" s="14"/>
      <c r="FDQ3204" s="14"/>
      <c r="FDR3204" s="14"/>
      <c r="FDS3204" s="14"/>
      <c r="FDT3204" s="14"/>
      <c r="FDU3204" s="14"/>
      <c r="FDV3204" s="14"/>
      <c r="FDW3204" s="14"/>
      <c r="FDX3204" s="14"/>
      <c r="FDY3204" s="14"/>
      <c r="FDZ3204" s="14"/>
      <c r="FEA3204" s="14"/>
      <c r="FEB3204" s="14"/>
      <c r="FEC3204" s="14"/>
      <c r="FED3204" s="14"/>
      <c r="FEE3204" s="14"/>
      <c r="FEF3204" s="14"/>
      <c r="FEG3204" s="14"/>
      <c r="FEH3204" s="14"/>
      <c r="FEI3204" s="14"/>
      <c r="FEJ3204" s="14"/>
      <c r="FEK3204" s="14"/>
      <c r="FEL3204" s="14"/>
      <c r="FEM3204" s="14"/>
      <c r="FEN3204" s="14"/>
      <c r="FEO3204" s="14"/>
      <c r="FEP3204" s="14"/>
      <c r="FEQ3204" s="14"/>
      <c r="FER3204" s="14"/>
      <c r="FES3204" s="14"/>
      <c r="FET3204" s="14"/>
      <c r="FEU3204" s="14"/>
      <c r="FEV3204" s="14"/>
      <c r="FEW3204" s="14"/>
      <c r="FEX3204" s="14"/>
      <c r="FEY3204" s="14"/>
      <c r="FEZ3204" s="14"/>
      <c r="FFA3204" s="14"/>
      <c r="FFB3204" s="14"/>
      <c r="FFC3204" s="14"/>
      <c r="FFD3204" s="14"/>
      <c r="FFE3204" s="14"/>
      <c r="FFF3204" s="14"/>
      <c r="FFG3204" s="14"/>
      <c r="FFH3204" s="14"/>
      <c r="FFI3204" s="14"/>
      <c r="FFJ3204" s="14"/>
      <c r="FFK3204" s="14"/>
      <c r="FFL3204" s="14"/>
      <c r="FFM3204" s="14"/>
      <c r="FFN3204" s="14"/>
      <c r="FFO3204" s="14"/>
      <c r="FFP3204" s="14"/>
      <c r="FFQ3204" s="14"/>
      <c r="FFR3204" s="14"/>
      <c r="FFS3204" s="14"/>
      <c r="FFT3204" s="14"/>
      <c r="FFU3204" s="14"/>
      <c r="FFV3204" s="14"/>
      <c r="FFW3204" s="14"/>
      <c r="FFX3204" s="14"/>
      <c r="FFY3204" s="14"/>
      <c r="FFZ3204" s="14"/>
      <c r="FGA3204" s="14"/>
      <c r="FGB3204" s="14"/>
      <c r="FGC3204" s="14"/>
      <c r="FGD3204" s="14"/>
      <c r="FGE3204" s="14"/>
      <c r="FGF3204" s="14"/>
      <c r="FGG3204" s="14"/>
      <c r="FGH3204" s="14"/>
      <c r="FGI3204" s="14"/>
      <c r="FGJ3204" s="14"/>
      <c r="FGK3204" s="14"/>
      <c r="FGL3204" s="14"/>
      <c r="FGM3204" s="14"/>
      <c r="FGN3204" s="14"/>
      <c r="FGO3204" s="14"/>
      <c r="FGP3204" s="14"/>
      <c r="FGQ3204" s="14"/>
      <c r="FGR3204" s="14"/>
      <c r="FGS3204" s="14"/>
      <c r="FGT3204" s="14"/>
      <c r="FGU3204" s="14"/>
      <c r="FGV3204" s="14"/>
      <c r="FGW3204" s="14"/>
      <c r="FGX3204" s="14"/>
      <c r="FGY3204" s="14"/>
      <c r="FGZ3204" s="14"/>
      <c r="FHA3204" s="14"/>
      <c r="FHB3204" s="14"/>
      <c r="FHC3204" s="14"/>
      <c r="FHD3204" s="14"/>
      <c r="FHE3204" s="14"/>
      <c r="FHF3204" s="14"/>
      <c r="FHG3204" s="14"/>
      <c r="FHH3204" s="14"/>
      <c r="FHI3204" s="14"/>
      <c r="FHJ3204" s="14"/>
      <c r="FHK3204" s="14"/>
      <c r="FHL3204" s="14"/>
      <c r="FHM3204" s="14"/>
      <c r="FHN3204" s="14"/>
      <c r="FHO3204" s="14"/>
      <c r="FHP3204" s="14"/>
      <c r="FHQ3204" s="14"/>
      <c r="FHR3204" s="14"/>
      <c r="FHS3204" s="14"/>
      <c r="FHT3204" s="14"/>
      <c r="FHU3204" s="14"/>
      <c r="FHV3204" s="14"/>
      <c r="FHW3204" s="14"/>
      <c r="FHX3204" s="14"/>
      <c r="FHY3204" s="14"/>
      <c r="FHZ3204" s="14"/>
      <c r="FIA3204" s="14"/>
      <c r="FIB3204" s="14"/>
      <c r="FIC3204" s="14"/>
      <c r="FID3204" s="14"/>
      <c r="FIE3204" s="14"/>
      <c r="FIF3204" s="14"/>
      <c r="FIG3204" s="14"/>
      <c r="FIH3204" s="14"/>
      <c r="FII3204" s="14"/>
      <c r="FIJ3204" s="14"/>
      <c r="FIK3204" s="14"/>
      <c r="FIL3204" s="14"/>
      <c r="FIM3204" s="14"/>
      <c r="FIN3204" s="14"/>
      <c r="FIO3204" s="14"/>
      <c r="FIP3204" s="14"/>
      <c r="FIQ3204" s="14"/>
      <c r="FIR3204" s="14"/>
      <c r="FIS3204" s="14"/>
      <c r="FIT3204" s="14"/>
      <c r="FIU3204" s="14"/>
      <c r="FIV3204" s="14"/>
      <c r="FIW3204" s="14"/>
      <c r="FIX3204" s="14"/>
      <c r="FIY3204" s="14"/>
      <c r="FIZ3204" s="14"/>
      <c r="FJA3204" s="14"/>
      <c r="FJB3204" s="14"/>
      <c r="FJC3204" s="14"/>
      <c r="FJD3204" s="14"/>
      <c r="FJE3204" s="14"/>
      <c r="FJF3204" s="14"/>
      <c r="FJG3204" s="14"/>
      <c r="FJH3204" s="14"/>
      <c r="FJI3204" s="14"/>
      <c r="FJJ3204" s="14"/>
      <c r="FJK3204" s="14"/>
      <c r="FJL3204" s="14"/>
      <c r="FJM3204" s="14"/>
      <c r="FJN3204" s="14"/>
      <c r="FJO3204" s="14"/>
      <c r="FJP3204" s="14"/>
      <c r="FJQ3204" s="14"/>
      <c r="FJR3204" s="14"/>
      <c r="FJS3204" s="14"/>
      <c r="FJT3204" s="14"/>
      <c r="FJU3204" s="14"/>
      <c r="FJV3204" s="14"/>
      <c r="FJW3204" s="14"/>
      <c r="FJX3204" s="14"/>
      <c r="FJY3204" s="14"/>
      <c r="FJZ3204" s="14"/>
      <c r="FKA3204" s="14"/>
      <c r="FKB3204" s="14"/>
      <c r="FKC3204" s="14"/>
      <c r="FKD3204" s="14"/>
      <c r="FKE3204" s="14"/>
      <c r="FKF3204" s="14"/>
      <c r="FKG3204" s="14"/>
      <c r="FKH3204" s="14"/>
      <c r="FKI3204" s="14"/>
      <c r="FKJ3204" s="14"/>
      <c r="FKK3204" s="14"/>
      <c r="FKL3204" s="14"/>
      <c r="FKM3204" s="14"/>
      <c r="FKN3204" s="14"/>
      <c r="FKO3204" s="14"/>
      <c r="FKP3204" s="14"/>
      <c r="FKQ3204" s="14"/>
      <c r="FKR3204" s="14"/>
      <c r="FKS3204" s="14"/>
      <c r="FKT3204" s="14"/>
      <c r="FKU3204" s="14"/>
      <c r="FKV3204" s="14"/>
      <c r="FKW3204" s="14"/>
      <c r="FKX3204" s="14"/>
      <c r="FKY3204" s="14"/>
      <c r="FKZ3204" s="14"/>
      <c r="FLA3204" s="14"/>
      <c r="FLB3204" s="14"/>
      <c r="FLC3204" s="14"/>
      <c r="FLD3204" s="14"/>
      <c r="FLE3204" s="14"/>
      <c r="FLF3204" s="14"/>
      <c r="FLG3204" s="14"/>
      <c r="FLH3204" s="14"/>
      <c r="FLI3204" s="14"/>
      <c r="FLJ3204" s="14"/>
      <c r="FLK3204" s="14"/>
      <c r="FLL3204" s="14"/>
      <c r="FLM3204" s="14"/>
      <c r="FLN3204" s="14"/>
      <c r="FLO3204" s="14"/>
      <c r="FLP3204" s="14"/>
      <c r="FLQ3204" s="14"/>
      <c r="FLR3204" s="14"/>
      <c r="FLS3204" s="14"/>
      <c r="FLT3204" s="14"/>
      <c r="FLU3204" s="14"/>
      <c r="FLV3204" s="14"/>
      <c r="FLW3204" s="14"/>
      <c r="FLX3204" s="14"/>
      <c r="FLY3204" s="14"/>
      <c r="FLZ3204" s="14"/>
      <c r="FMA3204" s="14"/>
      <c r="FMB3204" s="14"/>
      <c r="FMC3204" s="14"/>
      <c r="FMD3204" s="14"/>
      <c r="FME3204" s="14"/>
      <c r="FMF3204" s="14"/>
      <c r="FMG3204" s="14"/>
      <c r="FMH3204" s="14"/>
      <c r="FMI3204" s="14"/>
      <c r="FMJ3204" s="14"/>
      <c r="FMK3204" s="14"/>
      <c r="FML3204" s="14"/>
      <c r="FMM3204" s="14"/>
      <c r="FMN3204" s="14"/>
      <c r="FMO3204" s="14"/>
      <c r="FMP3204" s="14"/>
      <c r="FMQ3204" s="14"/>
      <c r="FMR3204" s="14"/>
      <c r="FMS3204" s="14"/>
      <c r="FMT3204" s="14"/>
      <c r="FMU3204" s="14"/>
      <c r="FMV3204" s="14"/>
      <c r="FMW3204" s="14"/>
      <c r="FMX3204" s="14"/>
      <c r="FMY3204" s="14"/>
      <c r="FMZ3204" s="14"/>
      <c r="FNA3204" s="14"/>
      <c r="FNB3204" s="14"/>
      <c r="FNC3204" s="14"/>
      <c r="FND3204" s="14"/>
      <c r="FNE3204" s="14"/>
      <c r="FNF3204" s="14"/>
      <c r="FNG3204" s="14"/>
      <c r="FNH3204" s="14"/>
      <c r="FNI3204" s="14"/>
      <c r="FNJ3204" s="14"/>
      <c r="FNK3204" s="14"/>
      <c r="FNL3204" s="14"/>
      <c r="FNM3204" s="14"/>
      <c r="FNN3204" s="14"/>
      <c r="FNO3204" s="14"/>
      <c r="FNP3204" s="14"/>
      <c r="FNQ3204" s="14"/>
      <c r="FNR3204" s="14"/>
      <c r="FNS3204" s="14"/>
      <c r="FNT3204" s="14"/>
      <c r="FNU3204" s="14"/>
      <c r="FNV3204" s="14"/>
      <c r="FNW3204" s="14"/>
      <c r="FNX3204" s="14"/>
      <c r="FNY3204" s="14"/>
      <c r="FNZ3204" s="14"/>
      <c r="FOA3204" s="14"/>
      <c r="FOB3204" s="14"/>
      <c r="FOC3204" s="14"/>
      <c r="FOD3204" s="14"/>
      <c r="FOE3204" s="14"/>
      <c r="FOF3204" s="14"/>
      <c r="FOG3204" s="14"/>
      <c r="FOH3204" s="14"/>
      <c r="FOI3204" s="14"/>
      <c r="FOJ3204" s="14"/>
      <c r="FOK3204" s="14"/>
      <c r="FOL3204" s="14"/>
      <c r="FOM3204" s="14"/>
      <c r="FON3204" s="14"/>
      <c r="FOO3204" s="14"/>
      <c r="FOP3204" s="14"/>
      <c r="FOQ3204" s="14"/>
      <c r="FOR3204" s="14"/>
      <c r="FOS3204" s="14"/>
      <c r="FOT3204" s="14"/>
      <c r="FOU3204" s="14"/>
      <c r="FOV3204" s="14"/>
      <c r="FOW3204" s="14"/>
      <c r="FOX3204" s="14"/>
      <c r="FOY3204" s="14"/>
      <c r="FOZ3204" s="14"/>
      <c r="FPA3204" s="14"/>
      <c r="FPB3204" s="14"/>
      <c r="FPC3204" s="14"/>
      <c r="FPD3204" s="14"/>
      <c r="FPE3204" s="14"/>
      <c r="FPF3204" s="14"/>
      <c r="FPG3204" s="14"/>
      <c r="FPH3204" s="14"/>
      <c r="FPI3204" s="14"/>
      <c r="FPJ3204" s="14"/>
      <c r="FPK3204" s="14"/>
      <c r="FPL3204" s="14"/>
      <c r="FPM3204" s="14"/>
      <c r="FPN3204" s="14"/>
      <c r="FPO3204" s="14"/>
      <c r="FPP3204" s="14"/>
      <c r="FPQ3204" s="14"/>
      <c r="FPR3204" s="14"/>
      <c r="FPS3204" s="14"/>
      <c r="FPT3204" s="14"/>
      <c r="FPU3204" s="14"/>
      <c r="FPV3204" s="14"/>
      <c r="FPW3204" s="14"/>
      <c r="FPX3204" s="14"/>
      <c r="FPY3204" s="14"/>
      <c r="FPZ3204" s="14"/>
      <c r="FQA3204" s="14"/>
      <c r="FQB3204" s="14"/>
      <c r="FQC3204" s="14"/>
      <c r="FQD3204" s="14"/>
      <c r="FQE3204" s="14"/>
      <c r="FQF3204" s="14"/>
      <c r="FQG3204" s="14"/>
      <c r="FQH3204" s="14"/>
      <c r="FQI3204" s="14"/>
      <c r="FQJ3204" s="14"/>
      <c r="FQK3204" s="14"/>
      <c r="FQL3204" s="14"/>
      <c r="FQM3204" s="14"/>
      <c r="FQN3204" s="14"/>
      <c r="FQO3204" s="14"/>
      <c r="FQP3204" s="14"/>
      <c r="FQQ3204" s="14"/>
      <c r="FQR3204" s="14"/>
      <c r="FQS3204" s="14"/>
      <c r="FQT3204" s="14"/>
      <c r="FQU3204" s="14"/>
      <c r="FQV3204" s="14"/>
      <c r="FQW3204" s="14"/>
      <c r="FQX3204" s="14"/>
      <c r="FQY3204" s="14"/>
      <c r="FQZ3204" s="14"/>
      <c r="FRA3204" s="14"/>
      <c r="FRB3204" s="14"/>
      <c r="FRC3204" s="14"/>
      <c r="FRD3204" s="14"/>
      <c r="FRE3204" s="14"/>
      <c r="FRF3204" s="14"/>
      <c r="FRG3204" s="14"/>
      <c r="FRH3204" s="14"/>
      <c r="FRI3204" s="14"/>
      <c r="FRJ3204" s="14"/>
      <c r="FRK3204" s="14"/>
      <c r="FRL3204" s="14"/>
      <c r="FRM3204" s="14"/>
      <c r="FRN3204" s="14"/>
      <c r="FRO3204" s="14"/>
      <c r="FRP3204" s="14"/>
      <c r="FRQ3204" s="14"/>
      <c r="FRR3204" s="14"/>
      <c r="FRS3204" s="14"/>
      <c r="FRT3204" s="14"/>
      <c r="FRU3204" s="14"/>
      <c r="FRV3204" s="14"/>
      <c r="FRW3204" s="14"/>
      <c r="FRX3204" s="14"/>
      <c r="FRY3204" s="14"/>
      <c r="FRZ3204" s="14"/>
      <c r="FSA3204" s="14"/>
      <c r="FSB3204" s="14"/>
      <c r="FSC3204" s="14"/>
      <c r="FSD3204" s="14"/>
      <c r="FSE3204" s="14"/>
      <c r="FSF3204" s="14"/>
      <c r="FSG3204" s="14"/>
      <c r="FSH3204" s="14"/>
      <c r="FSI3204" s="14"/>
      <c r="FSJ3204" s="14"/>
      <c r="FSK3204" s="14"/>
      <c r="FSL3204" s="14"/>
      <c r="FSM3204" s="14"/>
      <c r="FSN3204" s="14"/>
      <c r="FSO3204" s="14"/>
      <c r="FSP3204" s="14"/>
      <c r="FSQ3204" s="14"/>
      <c r="FSR3204" s="14"/>
      <c r="FSS3204" s="14"/>
      <c r="FST3204" s="14"/>
      <c r="FSU3204" s="14"/>
      <c r="FSV3204" s="14"/>
      <c r="FSW3204" s="14"/>
      <c r="FSX3204" s="14"/>
      <c r="FSY3204" s="14"/>
      <c r="FSZ3204" s="14"/>
      <c r="FTA3204" s="14"/>
      <c r="FTB3204" s="14"/>
      <c r="FTC3204" s="14"/>
      <c r="FTD3204" s="14"/>
      <c r="FTE3204" s="14"/>
      <c r="FTF3204" s="14"/>
      <c r="FTG3204" s="14"/>
      <c r="FTH3204" s="14"/>
      <c r="FTI3204" s="14"/>
      <c r="FTJ3204" s="14"/>
      <c r="FTK3204" s="14"/>
      <c r="FTL3204" s="14"/>
      <c r="FTM3204" s="14"/>
      <c r="FTN3204" s="14"/>
      <c r="FTO3204" s="14"/>
      <c r="FTP3204" s="14"/>
      <c r="FTQ3204" s="14"/>
      <c r="FTR3204" s="14"/>
      <c r="FTS3204" s="14"/>
      <c r="FTT3204" s="14"/>
      <c r="FTU3204" s="14"/>
      <c r="FTV3204" s="14"/>
      <c r="FTW3204" s="14"/>
      <c r="FTX3204" s="14"/>
      <c r="FTY3204" s="14"/>
      <c r="FTZ3204" s="14"/>
      <c r="FUA3204" s="14"/>
      <c r="FUB3204" s="14"/>
      <c r="FUC3204" s="14"/>
      <c r="FUD3204" s="14"/>
      <c r="FUE3204" s="14"/>
      <c r="FUF3204" s="14"/>
      <c r="FUG3204" s="14"/>
      <c r="FUH3204" s="14"/>
      <c r="FUI3204" s="14"/>
      <c r="FUJ3204" s="14"/>
      <c r="FUK3204" s="14"/>
      <c r="FUL3204" s="14"/>
      <c r="FUM3204" s="14"/>
      <c r="FUN3204" s="14"/>
      <c r="FUO3204" s="14"/>
      <c r="FUP3204" s="14"/>
      <c r="FUQ3204" s="14"/>
      <c r="FUR3204" s="14"/>
      <c r="FUS3204" s="14"/>
      <c r="FUT3204" s="14"/>
      <c r="FUU3204" s="14"/>
      <c r="FUV3204" s="14"/>
      <c r="FUW3204" s="14"/>
      <c r="FUX3204" s="14"/>
      <c r="FUY3204" s="14"/>
      <c r="FUZ3204" s="14"/>
      <c r="FVA3204" s="14"/>
      <c r="FVB3204" s="14"/>
      <c r="FVC3204" s="14"/>
      <c r="FVD3204" s="14"/>
      <c r="FVE3204" s="14"/>
      <c r="FVF3204" s="14"/>
      <c r="FVG3204" s="14"/>
      <c r="FVH3204" s="14"/>
      <c r="FVI3204" s="14"/>
      <c r="FVJ3204" s="14"/>
      <c r="FVK3204" s="14"/>
      <c r="FVL3204" s="14"/>
      <c r="FVM3204" s="14"/>
      <c r="FVN3204" s="14"/>
      <c r="FVO3204" s="14"/>
      <c r="FVP3204" s="14"/>
      <c r="FVQ3204" s="14"/>
      <c r="FVR3204" s="14"/>
      <c r="FVS3204" s="14"/>
      <c r="FVT3204" s="14"/>
      <c r="FVU3204" s="14"/>
      <c r="FVV3204" s="14"/>
      <c r="FVW3204" s="14"/>
      <c r="FVX3204" s="14"/>
      <c r="FVY3204" s="14"/>
      <c r="FVZ3204" s="14"/>
      <c r="FWA3204" s="14"/>
      <c r="FWB3204" s="14"/>
      <c r="FWC3204" s="14"/>
      <c r="FWD3204" s="14"/>
      <c r="FWE3204" s="14"/>
      <c r="FWF3204" s="14"/>
      <c r="FWG3204" s="14"/>
      <c r="FWH3204" s="14"/>
      <c r="FWI3204" s="14"/>
      <c r="FWJ3204" s="14"/>
      <c r="FWK3204" s="14"/>
      <c r="FWL3204" s="14"/>
      <c r="FWM3204" s="14"/>
      <c r="FWN3204" s="14"/>
      <c r="FWO3204" s="14"/>
      <c r="FWP3204" s="14"/>
      <c r="FWQ3204" s="14"/>
      <c r="FWR3204" s="14"/>
      <c r="FWS3204" s="14"/>
      <c r="FWT3204" s="14"/>
      <c r="FWU3204" s="14"/>
      <c r="FWV3204" s="14"/>
      <c r="FWW3204" s="14"/>
      <c r="FWX3204" s="14"/>
      <c r="FWY3204" s="14"/>
      <c r="FWZ3204" s="14"/>
      <c r="FXA3204" s="14"/>
      <c r="FXB3204" s="14"/>
      <c r="FXC3204" s="14"/>
      <c r="FXD3204" s="14"/>
      <c r="FXE3204" s="14"/>
      <c r="FXF3204" s="14"/>
      <c r="FXG3204" s="14"/>
      <c r="FXH3204" s="14"/>
      <c r="FXI3204" s="14"/>
      <c r="FXJ3204" s="14"/>
      <c r="FXK3204" s="14"/>
      <c r="FXL3204" s="14"/>
      <c r="FXM3204" s="14"/>
      <c r="FXN3204" s="14"/>
      <c r="FXO3204" s="14"/>
      <c r="FXP3204" s="14"/>
      <c r="FXQ3204" s="14"/>
      <c r="FXR3204" s="14"/>
      <c r="FXS3204" s="14"/>
      <c r="FXT3204" s="14"/>
      <c r="FXU3204" s="14"/>
      <c r="FXV3204" s="14"/>
      <c r="FXW3204" s="14"/>
      <c r="FXX3204" s="14"/>
      <c r="FXY3204" s="14"/>
      <c r="FXZ3204" s="14"/>
      <c r="FYA3204" s="14"/>
      <c r="FYB3204" s="14"/>
      <c r="FYC3204" s="14"/>
      <c r="FYD3204" s="14"/>
      <c r="FYE3204" s="14"/>
      <c r="FYF3204" s="14"/>
      <c r="FYG3204" s="14"/>
      <c r="FYH3204" s="14"/>
      <c r="FYI3204" s="14"/>
      <c r="FYJ3204" s="14"/>
      <c r="FYK3204" s="14"/>
      <c r="FYL3204" s="14"/>
      <c r="FYM3204" s="14"/>
      <c r="FYN3204" s="14"/>
      <c r="FYO3204" s="14"/>
      <c r="FYP3204" s="14"/>
      <c r="FYQ3204" s="14"/>
      <c r="FYR3204" s="14"/>
      <c r="FYS3204" s="14"/>
      <c r="FYT3204" s="14"/>
      <c r="FYU3204" s="14"/>
      <c r="FYV3204" s="14"/>
      <c r="FYW3204" s="14"/>
      <c r="FYX3204" s="14"/>
      <c r="FYY3204" s="14"/>
      <c r="FYZ3204" s="14"/>
      <c r="FZA3204" s="14"/>
      <c r="FZB3204" s="14"/>
      <c r="FZC3204" s="14"/>
      <c r="FZD3204" s="14"/>
      <c r="FZE3204" s="14"/>
      <c r="FZF3204" s="14"/>
      <c r="FZG3204" s="14"/>
      <c r="FZH3204" s="14"/>
      <c r="FZI3204" s="14"/>
      <c r="FZJ3204" s="14"/>
      <c r="FZK3204" s="14"/>
      <c r="FZL3204" s="14"/>
      <c r="FZM3204" s="14"/>
      <c r="FZN3204" s="14"/>
      <c r="FZO3204" s="14"/>
      <c r="FZP3204" s="14"/>
      <c r="FZQ3204" s="14"/>
      <c r="FZR3204" s="14"/>
      <c r="FZS3204" s="14"/>
      <c r="FZT3204" s="14"/>
      <c r="FZU3204" s="14"/>
      <c r="FZV3204" s="14"/>
      <c r="FZW3204" s="14"/>
      <c r="FZX3204" s="14"/>
      <c r="FZY3204" s="14"/>
      <c r="FZZ3204" s="14"/>
      <c r="GAA3204" s="14"/>
      <c r="GAB3204" s="14"/>
      <c r="GAC3204" s="14"/>
      <c r="GAD3204" s="14"/>
      <c r="GAE3204" s="14"/>
      <c r="GAF3204" s="14"/>
      <c r="GAG3204" s="14"/>
      <c r="GAH3204" s="14"/>
      <c r="GAI3204" s="14"/>
      <c r="GAJ3204" s="14"/>
      <c r="GAK3204" s="14"/>
      <c r="GAL3204" s="14"/>
      <c r="GAM3204" s="14"/>
      <c r="GAN3204" s="14"/>
      <c r="GAO3204" s="14"/>
      <c r="GAP3204" s="14"/>
      <c r="GAQ3204" s="14"/>
      <c r="GAR3204" s="14"/>
      <c r="GAS3204" s="14"/>
      <c r="GAT3204" s="14"/>
      <c r="GAU3204" s="14"/>
      <c r="GAV3204" s="14"/>
      <c r="GAW3204" s="14"/>
      <c r="GAX3204" s="14"/>
      <c r="GAY3204" s="14"/>
      <c r="GAZ3204" s="14"/>
      <c r="GBA3204" s="14"/>
      <c r="GBB3204" s="14"/>
      <c r="GBC3204" s="14"/>
      <c r="GBD3204" s="14"/>
      <c r="GBE3204" s="14"/>
      <c r="GBF3204" s="14"/>
      <c r="GBG3204" s="14"/>
      <c r="GBH3204" s="14"/>
      <c r="GBI3204" s="14"/>
      <c r="GBJ3204" s="14"/>
      <c r="GBK3204" s="14"/>
      <c r="GBL3204" s="14"/>
      <c r="GBM3204" s="14"/>
      <c r="GBN3204" s="14"/>
      <c r="GBO3204" s="14"/>
      <c r="GBP3204" s="14"/>
      <c r="GBQ3204" s="14"/>
      <c r="GBR3204" s="14"/>
      <c r="GBS3204" s="14"/>
      <c r="GBT3204" s="14"/>
      <c r="GBU3204" s="14"/>
      <c r="GBV3204" s="14"/>
      <c r="GBW3204" s="14"/>
      <c r="GBX3204" s="14"/>
      <c r="GBY3204" s="14"/>
      <c r="GBZ3204" s="14"/>
      <c r="GCA3204" s="14"/>
      <c r="GCB3204" s="14"/>
      <c r="GCC3204" s="14"/>
      <c r="GCD3204" s="14"/>
      <c r="GCE3204" s="14"/>
      <c r="GCF3204" s="14"/>
      <c r="GCG3204" s="14"/>
      <c r="GCH3204" s="14"/>
      <c r="GCI3204" s="14"/>
      <c r="GCJ3204" s="14"/>
      <c r="GCK3204" s="14"/>
      <c r="GCL3204" s="14"/>
      <c r="GCM3204" s="14"/>
      <c r="GCN3204" s="14"/>
      <c r="GCO3204" s="14"/>
      <c r="GCP3204" s="14"/>
      <c r="GCQ3204" s="14"/>
      <c r="GCR3204" s="14"/>
      <c r="GCS3204" s="14"/>
      <c r="GCT3204" s="14"/>
      <c r="GCU3204" s="14"/>
      <c r="GCV3204" s="14"/>
      <c r="GCW3204" s="14"/>
      <c r="GCX3204" s="14"/>
      <c r="GCY3204" s="14"/>
      <c r="GCZ3204" s="14"/>
      <c r="GDA3204" s="14"/>
      <c r="GDB3204" s="14"/>
      <c r="GDC3204" s="14"/>
      <c r="GDD3204" s="14"/>
      <c r="GDE3204" s="14"/>
      <c r="GDF3204" s="14"/>
      <c r="GDG3204" s="14"/>
      <c r="GDH3204" s="14"/>
      <c r="GDI3204" s="14"/>
      <c r="GDJ3204" s="14"/>
      <c r="GDK3204" s="14"/>
      <c r="GDL3204" s="14"/>
      <c r="GDM3204" s="14"/>
      <c r="GDN3204" s="14"/>
      <c r="GDO3204" s="14"/>
      <c r="GDP3204" s="14"/>
      <c r="GDQ3204" s="14"/>
      <c r="GDR3204" s="14"/>
      <c r="GDS3204" s="14"/>
      <c r="GDT3204" s="14"/>
      <c r="GDU3204" s="14"/>
      <c r="GDV3204" s="14"/>
      <c r="GDW3204" s="14"/>
      <c r="GDX3204" s="14"/>
      <c r="GDY3204" s="14"/>
      <c r="GDZ3204" s="14"/>
      <c r="GEA3204" s="14"/>
      <c r="GEB3204" s="14"/>
      <c r="GEC3204" s="14"/>
      <c r="GED3204" s="14"/>
      <c r="GEE3204" s="14"/>
      <c r="GEF3204" s="14"/>
      <c r="GEG3204" s="14"/>
      <c r="GEH3204" s="14"/>
      <c r="GEI3204" s="14"/>
      <c r="GEJ3204" s="14"/>
      <c r="GEK3204" s="14"/>
      <c r="GEL3204" s="14"/>
      <c r="GEM3204" s="14"/>
      <c r="GEN3204" s="14"/>
      <c r="GEO3204" s="14"/>
      <c r="GEP3204" s="14"/>
      <c r="GEQ3204" s="14"/>
      <c r="GER3204" s="14"/>
      <c r="GES3204" s="14"/>
      <c r="GET3204" s="14"/>
      <c r="GEU3204" s="14"/>
      <c r="GEV3204" s="14"/>
      <c r="GEW3204" s="14"/>
      <c r="GEX3204" s="14"/>
      <c r="GEY3204" s="14"/>
      <c r="GEZ3204" s="14"/>
      <c r="GFA3204" s="14"/>
      <c r="GFB3204" s="14"/>
      <c r="GFC3204" s="14"/>
      <c r="GFD3204" s="14"/>
      <c r="GFE3204" s="14"/>
      <c r="GFF3204" s="14"/>
      <c r="GFG3204" s="14"/>
      <c r="GFH3204" s="14"/>
      <c r="GFI3204" s="14"/>
      <c r="GFJ3204" s="14"/>
      <c r="GFK3204" s="14"/>
      <c r="GFL3204" s="14"/>
      <c r="GFM3204" s="14"/>
      <c r="GFN3204" s="14"/>
      <c r="GFO3204" s="14"/>
      <c r="GFP3204" s="14"/>
      <c r="GFQ3204" s="14"/>
      <c r="GFR3204" s="14"/>
      <c r="GFS3204" s="14"/>
      <c r="GFT3204" s="14"/>
      <c r="GFU3204" s="14"/>
      <c r="GFV3204" s="14"/>
      <c r="GFW3204" s="14"/>
      <c r="GFX3204" s="14"/>
      <c r="GFY3204" s="14"/>
      <c r="GFZ3204" s="14"/>
      <c r="GGA3204" s="14"/>
      <c r="GGB3204" s="14"/>
      <c r="GGC3204" s="14"/>
      <c r="GGD3204" s="14"/>
      <c r="GGE3204" s="14"/>
      <c r="GGF3204" s="14"/>
      <c r="GGG3204" s="14"/>
      <c r="GGH3204" s="14"/>
      <c r="GGI3204" s="14"/>
      <c r="GGJ3204" s="14"/>
      <c r="GGK3204" s="14"/>
      <c r="GGL3204" s="14"/>
      <c r="GGM3204" s="14"/>
      <c r="GGN3204" s="14"/>
      <c r="GGO3204" s="14"/>
      <c r="GGP3204" s="14"/>
      <c r="GGQ3204" s="14"/>
      <c r="GGR3204" s="14"/>
      <c r="GGS3204" s="14"/>
      <c r="GGT3204" s="14"/>
      <c r="GGU3204" s="14"/>
      <c r="GGV3204" s="14"/>
      <c r="GGW3204" s="14"/>
      <c r="GGX3204" s="14"/>
      <c r="GGY3204" s="14"/>
      <c r="GGZ3204" s="14"/>
      <c r="GHA3204" s="14"/>
      <c r="GHB3204" s="14"/>
      <c r="GHC3204" s="14"/>
      <c r="GHD3204" s="14"/>
      <c r="GHE3204" s="14"/>
      <c r="GHF3204" s="14"/>
      <c r="GHG3204" s="14"/>
      <c r="GHH3204" s="14"/>
      <c r="GHI3204" s="14"/>
      <c r="GHJ3204" s="14"/>
      <c r="GHK3204" s="14"/>
      <c r="GHL3204" s="14"/>
      <c r="GHM3204" s="14"/>
      <c r="GHN3204" s="14"/>
      <c r="GHO3204" s="14"/>
      <c r="GHP3204" s="14"/>
      <c r="GHQ3204" s="14"/>
      <c r="GHR3204" s="14"/>
      <c r="GHS3204" s="14"/>
      <c r="GHT3204" s="14"/>
      <c r="GHU3204" s="14"/>
      <c r="GHV3204" s="14"/>
      <c r="GHW3204" s="14"/>
      <c r="GHX3204" s="14"/>
      <c r="GHY3204" s="14"/>
      <c r="GHZ3204" s="14"/>
      <c r="GIA3204" s="14"/>
      <c r="GIB3204" s="14"/>
      <c r="GIC3204" s="14"/>
      <c r="GID3204" s="14"/>
      <c r="GIE3204" s="14"/>
      <c r="GIF3204" s="14"/>
      <c r="GIG3204" s="14"/>
      <c r="GIH3204" s="14"/>
      <c r="GII3204" s="14"/>
      <c r="GIJ3204" s="14"/>
      <c r="GIK3204" s="14"/>
      <c r="GIL3204" s="14"/>
      <c r="GIM3204" s="14"/>
      <c r="GIN3204" s="14"/>
      <c r="GIO3204" s="14"/>
      <c r="GIP3204" s="14"/>
      <c r="GIQ3204" s="14"/>
      <c r="GIR3204" s="14"/>
      <c r="GIS3204" s="14"/>
      <c r="GIT3204" s="14"/>
      <c r="GIU3204" s="14"/>
      <c r="GIV3204" s="14"/>
      <c r="GIW3204" s="14"/>
      <c r="GIX3204" s="14"/>
      <c r="GIY3204" s="14"/>
      <c r="GIZ3204" s="14"/>
      <c r="GJA3204" s="14"/>
      <c r="GJB3204" s="14"/>
      <c r="GJC3204" s="14"/>
      <c r="GJD3204" s="14"/>
      <c r="GJE3204" s="14"/>
      <c r="GJF3204" s="14"/>
      <c r="GJG3204" s="14"/>
      <c r="GJH3204" s="14"/>
      <c r="GJI3204" s="14"/>
      <c r="GJJ3204" s="14"/>
      <c r="GJK3204" s="14"/>
      <c r="GJL3204" s="14"/>
      <c r="GJM3204" s="14"/>
      <c r="GJN3204" s="14"/>
      <c r="GJO3204" s="14"/>
      <c r="GJP3204" s="14"/>
      <c r="GJQ3204" s="14"/>
      <c r="GJR3204" s="14"/>
      <c r="GJS3204" s="14"/>
      <c r="GJT3204" s="14"/>
      <c r="GJU3204" s="14"/>
      <c r="GJV3204" s="14"/>
      <c r="GJW3204" s="14"/>
      <c r="GJX3204" s="14"/>
      <c r="GJY3204" s="14"/>
      <c r="GJZ3204" s="14"/>
      <c r="GKA3204" s="14"/>
      <c r="GKB3204" s="14"/>
      <c r="GKC3204" s="14"/>
      <c r="GKD3204" s="14"/>
      <c r="GKE3204" s="14"/>
      <c r="GKF3204" s="14"/>
      <c r="GKG3204" s="14"/>
      <c r="GKH3204" s="14"/>
      <c r="GKI3204" s="14"/>
      <c r="GKJ3204" s="14"/>
      <c r="GKK3204" s="14"/>
      <c r="GKL3204" s="14"/>
      <c r="GKM3204" s="14"/>
      <c r="GKN3204" s="14"/>
      <c r="GKO3204" s="14"/>
      <c r="GKP3204" s="14"/>
      <c r="GKQ3204" s="14"/>
      <c r="GKR3204" s="14"/>
      <c r="GKS3204" s="14"/>
      <c r="GKT3204" s="14"/>
      <c r="GKU3204" s="14"/>
      <c r="GKV3204" s="14"/>
      <c r="GKW3204" s="14"/>
      <c r="GKX3204" s="14"/>
      <c r="GKY3204" s="14"/>
      <c r="GKZ3204" s="14"/>
      <c r="GLA3204" s="14"/>
      <c r="GLB3204" s="14"/>
      <c r="GLC3204" s="14"/>
      <c r="GLD3204" s="14"/>
      <c r="GLE3204" s="14"/>
      <c r="GLF3204" s="14"/>
      <c r="GLG3204" s="14"/>
      <c r="GLH3204" s="14"/>
      <c r="GLI3204" s="14"/>
      <c r="GLJ3204" s="14"/>
      <c r="GLK3204" s="14"/>
      <c r="GLL3204" s="14"/>
      <c r="GLM3204" s="14"/>
      <c r="GLN3204" s="14"/>
      <c r="GLO3204" s="14"/>
      <c r="GLP3204" s="14"/>
      <c r="GLQ3204" s="14"/>
      <c r="GLR3204" s="14"/>
      <c r="GLS3204" s="14"/>
      <c r="GLT3204" s="14"/>
      <c r="GLU3204" s="14"/>
      <c r="GLV3204" s="14"/>
      <c r="GLW3204" s="14"/>
      <c r="GLX3204" s="14"/>
      <c r="GLY3204" s="14"/>
      <c r="GLZ3204" s="14"/>
      <c r="GMA3204" s="14"/>
      <c r="GMB3204" s="14"/>
      <c r="GMC3204" s="14"/>
      <c r="GMD3204" s="14"/>
      <c r="GME3204" s="14"/>
      <c r="GMF3204" s="14"/>
      <c r="GMG3204" s="14"/>
      <c r="GMH3204" s="14"/>
      <c r="GMI3204" s="14"/>
      <c r="GMJ3204" s="14"/>
      <c r="GMK3204" s="14"/>
      <c r="GML3204" s="14"/>
      <c r="GMM3204" s="14"/>
      <c r="GMN3204" s="14"/>
      <c r="GMO3204" s="14"/>
      <c r="GMP3204" s="14"/>
      <c r="GMQ3204" s="14"/>
      <c r="GMR3204" s="14"/>
      <c r="GMS3204" s="14"/>
      <c r="GMT3204" s="14"/>
      <c r="GMU3204" s="14"/>
      <c r="GMV3204" s="14"/>
      <c r="GMW3204" s="14"/>
      <c r="GMX3204" s="14"/>
      <c r="GMY3204" s="14"/>
      <c r="GMZ3204" s="14"/>
      <c r="GNA3204" s="14"/>
      <c r="GNB3204" s="14"/>
      <c r="GNC3204" s="14"/>
      <c r="GND3204" s="14"/>
      <c r="GNE3204" s="14"/>
      <c r="GNF3204" s="14"/>
      <c r="GNG3204" s="14"/>
      <c r="GNH3204" s="14"/>
      <c r="GNI3204" s="14"/>
      <c r="GNJ3204" s="14"/>
      <c r="GNK3204" s="14"/>
      <c r="GNL3204" s="14"/>
      <c r="GNM3204" s="14"/>
      <c r="GNN3204" s="14"/>
      <c r="GNO3204" s="14"/>
      <c r="GNP3204" s="14"/>
      <c r="GNQ3204" s="14"/>
      <c r="GNR3204" s="14"/>
      <c r="GNS3204" s="14"/>
      <c r="GNT3204" s="14"/>
      <c r="GNU3204" s="14"/>
      <c r="GNV3204" s="14"/>
      <c r="GNW3204" s="14"/>
      <c r="GNX3204" s="14"/>
      <c r="GNY3204" s="14"/>
      <c r="GNZ3204" s="14"/>
      <c r="GOA3204" s="14"/>
      <c r="GOB3204" s="14"/>
      <c r="GOC3204" s="14"/>
      <c r="GOD3204" s="14"/>
      <c r="GOE3204" s="14"/>
      <c r="GOF3204" s="14"/>
      <c r="GOG3204" s="14"/>
      <c r="GOH3204" s="14"/>
      <c r="GOI3204" s="14"/>
      <c r="GOJ3204" s="14"/>
      <c r="GOK3204" s="14"/>
      <c r="GOL3204" s="14"/>
      <c r="GOM3204" s="14"/>
      <c r="GON3204" s="14"/>
      <c r="GOO3204" s="14"/>
      <c r="GOP3204" s="14"/>
      <c r="GOQ3204" s="14"/>
      <c r="GOR3204" s="14"/>
      <c r="GOS3204" s="14"/>
      <c r="GOT3204" s="14"/>
      <c r="GOU3204" s="14"/>
      <c r="GOV3204" s="14"/>
      <c r="GOW3204" s="14"/>
      <c r="GOX3204" s="14"/>
      <c r="GOY3204" s="14"/>
      <c r="GOZ3204" s="14"/>
      <c r="GPA3204" s="14"/>
      <c r="GPB3204" s="14"/>
      <c r="GPC3204" s="14"/>
      <c r="GPD3204" s="14"/>
      <c r="GPE3204" s="14"/>
      <c r="GPF3204" s="14"/>
      <c r="GPG3204" s="14"/>
      <c r="GPH3204" s="14"/>
      <c r="GPI3204" s="14"/>
      <c r="GPJ3204" s="14"/>
      <c r="GPK3204" s="14"/>
      <c r="GPL3204" s="14"/>
      <c r="GPM3204" s="14"/>
      <c r="GPN3204" s="14"/>
      <c r="GPO3204" s="14"/>
      <c r="GPP3204" s="14"/>
      <c r="GPQ3204" s="14"/>
      <c r="GPR3204" s="14"/>
      <c r="GPS3204" s="14"/>
      <c r="GPT3204" s="14"/>
      <c r="GPU3204" s="14"/>
      <c r="GPV3204" s="14"/>
      <c r="GPW3204" s="14"/>
      <c r="GPX3204" s="14"/>
      <c r="GPY3204" s="14"/>
      <c r="GPZ3204" s="14"/>
      <c r="GQA3204" s="14"/>
      <c r="GQB3204" s="14"/>
      <c r="GQC3204" s="14"/>
      <c r="GQD3204" s="14"/>
      <c r="GQE3204" s="14"/>
      <c r="GQF3204" s="14"/>
      <c r="GQG3204" s="14"/>
      <c r="GQH3204" s="14"/>
      <c r="GQI3204" s="14"/>
      <c r="GQJ3204" s="14"/>
      <c r="GQK3204" s="14"/>
      <c r="GQL3204" s="14"/>
      <c r="GQM3204" s="14"/>
      <c r="GQN3204" s="14"/>
      <c r="GQO3204" s="14"/>
      <c r="GQP3204" s="14"/>
      <c r="GQQ3204" s="14"/>
      <c r="GQR3204" s="14"/>
      <c r="GQS3204" s="14"/>
      <c r="GQT3204" s="14"/>
      <c r="GQU3204" s="14"/>
      <c r="GQV3204" s="14"/>
      <c r="GQW3204" s="14"/>
      <c r="GQX3204" s="14"/>
      <c r="GQY3204" s="14"/>
      <c r="GQZ3204" s="14"/>
      <c r="GRA3204" s="14"/>
      <c r="GRB3204" s="14"/>
      <c r="GRC3204" s="14"/>
      <c r="GRD3204" s="14"/>
      <c r="GRE3204" s="14"/>
      <c r="GRF3204" s="14"/>
      <c r="GRG3204" s="14"/>
      <c r="GRH3204" s="14"/>
      <c r="GRI3204" s="14"/>
      <c r="GRJ3204" s="14"/>
      <c r="GRK3204" s="14"/>
      <c r="GRL3204" s="14"/>
      <c r="GRM3204" s="14"/>
      <c r="GRN3204" s="14"/>
      <c r="GRO3204" s="14"/>
      <c r="GRP3204" s="14"/>
      <c r="GRQ3204" s="14"/>
      <c r="GRR3204" s="14"/>
      <c r="GRS3204" s="14"/>
      <c r="GRT3204" s="14"/>
      <c r="GRU3204" s="14"/>
      <c r="GRV3204" s="14"/>
      <c r="GRW3204" s="14"/>
      <c r="GRX3204" s="14"/>
      <c r="GRY3204" s="14"/>
      <c r="GRZ3204" s="14"/>
      <c r="GSA3204" s="14"/>
      <c r="GSB3204" s="14"/>
      <c r="GSC3204" s="14"/>
      <c r="GSD3204" s="14"/>
      <c r="GSE3204" s="14"/>
      <c r="GSF3204" s="14"/>
      <c r="GSG3204" s="14"/>
      <c r="GSH3204" s="14"/>
      <c r="GSI3204" s="14"/>
      <c r="GSJ3204" s="14"/>
      <c r="GSK3204" s="14"/>
      <c r="GSL3204" s="14"/>
      <c r="GSM3204" s="14"/>
      <c r="GSN3204" s="14"/>
      <c r="GSO3204" s="14"/>
      <c r="GSP3204" s="14"/>
      <c r="GSQ3204" s="14"/>
      <c r="GSR3204" s="14"/>
      <c r="GSS3204" s="14"/>
      <c r="GST3204" s="14"/>
      <c r="GSU3204" s="14"/>
      <c r="GSV3204" s="14"/>
      <c r="GSW3204" s="14"/>
      <c r="GSX3204" s="14"/>
      <c r="GSY3204" s="14"/>
      <c r="GSZ3204" s="14"/>
      <c r="GTA3204" s="14"/>
      <c r="GTB3204" s="14"/>
      <c r="GTC3204" s="14"/>
      <c r="GTD3204" s="14"/>
      <c r="GTE3204" s="14"/>
      <c r="GTF3204" s="14"/>
      <c r="GTG3204" s="14"/>
      <c r="GTH3204" s="14"/>
      <c r="GTI3204" s="14"/>
      <c r="GTJ3204" s="14"/>
      <c r="GTK3204" s="14"/>
      <c r="GTL3204" s="14"/>
      <c r="GTM3204" s="14"/>
      <c r="GTN3204" s="14"/>
      <c r="GTO3204" s="14"/>
      <c r="GTP3204" s="14"/>
      <c r="GTQ3204" s="14"/>
      <c r="GTR3204" s="14"/>
      <c r="GTS3204" s="14"/>
      <c r="GTT3204" s="14"/>
      <c r="GTU3204" s="14"/>
      <c r="GTV3204" s="14"/>
      <c r="GTW3204" s="14"/>
      <c r="GTX3204" s="14"/>
      <c r="GTY3204" s="14"/>
      <c r="GTZ3204" s="14"/>
      <c r="GUA3204" s="14"/>
      <c r="GUB3204" s="14"/>
      <c r="GUC3204" s="14"/>
      <c r="GUD3204" s="14"/>
      <c r="GUE3204" s="14"/>
      <c r="GUF3204" s="14"/>
      <c r="GUG3204" s="14"/>
      <c r="GUH3204" s="14"/>
      <c r="GUI3204" s="14"/>
      <c r="GUJ3204" s="14"/>
      <c r="GUK3204" s="14"/>
      <c r="GUL3204" s="14"/>
      <c r="GUM3204" s="14"/>
      <c r="GUN3204" s="14"/>
      <c r="GUO3204" s="14"/>
      <c r="GUP3204" s="14"/>
      <c r="GUQ3204" s="14"/>
      <c r="GUR3204" s="14"/>
      <c r="GUS3204" s="14"/>
      <c r="GUT3204" s="14"/>
      <c r="GUU3204" s="14"/>
      <c r="GUV3204" s="14"/>
      <c r="GUW3204" s="14"/>
      <c r="GUX3204" s="14"/>
      <c r="GUY3204" s="14"/>
      <c r="GUZ3204" s="14"/>
      <c r="GVA3204" s="14"/>
      <c r="GVB3204" s="14"/>
      <c r="GVC3204" s="14"/>
      <c r="GVD3204" s="14"/>
      <c r="GVE3204" s="14"/>
      <c r="GVF3204" s="14"/>
      <c r="GVG3204" s="14"/>
      <c r="GVH3204" s="14"/>
      <c r="GVI3204" s="14"/>
      <c r="GVJ3204" s="14"/>
      <c r="GVK3204" s="14"/>
      <c r="GVL3204" s="14"/>
      <c r="GVM3204" s="14"/>
      <c r="GVN3204" s="14"/>
      <c r="GVO3204" s="14"/>
      <c r="GVP3204" s="14"/>
      <c r="GVQ3204" s="14"/>
      <c r="GVR3204" s="14"/>
      <c r="GVS3204" s="14"/>
      <c r="GVT3204" s="14"/>
      <c r="GVU3204" s="14"/>
      <c r="GVV3204" s="14"/>
      <c r="GVW3204" s="14"/>
      <c r="GVX3204" s="14"/>
      <c r="GVY3204" s="14"/>
      <c r="GVZ3204" s="14"/>
      <c r="GWA3204" s="14"/>
      <c r="GWB3204" s="14"/>
      <c r="GWC3204" s="14"/>
      <c r="GWD3204" s="14"/>
      <c r="GWE3204" s="14"/>
      <c r="GWF3204" s="14"/>
      <c r="GWG3204" s="14"/>
      <c r="GWH3204" s="14"/>
      <c r="GWI3204" s="14"/>
      <c r="GWJ3204" s="14"/>
      <c r="GWK3204" s="14"/>
      <c r="GWL3204" s="14"/>
      <c r="GWM3204" s="14"/>
      <c r="GWN3204" s="14"/>
      <c r="GWO3204" s="14"/>
      <c r="GWP3204" s="14"/>
      <c r="GWQ3204" s="14"/>
      <c r="GWR3204" s="14"/>
      <c r="GWS3204" s="14"/>
      <c r="GWT3204" s="14"/>
      <c r="GWU3204" s="14"/>
      <c r="GWV3204" s="14"/>
      <c r="GWW3204" s="14"/>
      <c r="GWX3204" s="14"/>
      <c r="GWY3204" s="14"/>
      <c r="GWZ3204" s="14"/>
      <c r="GXA3204" s="14"/>
      <c r="GXB3204" s="14"/>
      <c r="GXC3204" s="14"/>
      <c r="GXD3204" s="14"/>
      <c r="GXE3204" s="14"/>
      <c r="GXF3204" s="14"/>
      <c r="GXG3204" s="14"/>
      <c r="GXH3204" s="14"/>
      <c r="GXI3204" s="14"/>
      <c r="GXJ3204" s="14"/>
      <c r="GXK3204" s="14"/>
      <c r="GXL3204" s="14"/>
      <c r="GXM3204" s="14"/>
      <c r="GXN3204" s="14"/>
      <c r="GXO3204" s="14"/>
      <c r="GXP3204" s="14"/>
      <c r="GXQ3204" s="14"/>
      <c r="GXR3204" s="14"/>
      <c r="GXS3204" s="14"/>
      <c r="GXT3204" s="14"/>
      <c r="GXU3204" s="14"/>
      <c r="GXV3204" s="14"/>
      <c r="GXW3204" s="14"/>
      <c r="GXX3204" s="14"/>
      <c r="GXY3204" s="14"/>
      <c r="GXZ3204" s="14"/>
      <c r="GYA3204" s="14"/>
      <c r="GYB3204" s="14"/>
      <c r="GYC3204" s="14"/>
      <c r="GYD3204" s="14"/>
      <c r="GYE3204" s="14"/>
      <c r="GYF3204" s="14"/>
      <c r="GYG3204" s="14"/>
      <c r="GYH3204" s="14"/>
      <c r="GYI3204" s="14"/>
      <c r="GYJ3204" s="14"/>
      <c r="GYK3204" s="14"/>
      <c r="GYL3204" s="14"/>
      <c r="GYM3204" s="14"/>
      <c r="GYN3204" s="14"/>
      <c r="GYO3204" s="14"/>
      <c r="GYP3204" s="14"/>
      <c r="GYQ3204" s="14"/>
      <c r="GYR3204" s="14"/>
      <c r="GYS3204" s="14"/>
      <c r="GYT3204" s="14"/>
      <c r="GYU3204" s="14"/>
      <c r="GYV3204" s="14"/>
      <c r="GYW3204" s="14"/>
      <c r="GYX3204" s="14"/>
      <c r="GYY3204" s="14"/>
      <c r="GYZ3204" s="14"/>
      <c r="GZA3204" s="14"/>
      <c r="GZB3204" s="14"/>
      <c r="GZC3204" s="14"/>
      <c r="GZD3204" s="14"/>
      <c r="GZE3204" s="14"/>
      <c r="GZF3204" s="14"/>
      <c r="GZG3204" s="14"/>
      <c r="GZH3204" s="14"/>
      <c r="GZI3204" s="14"/>
      <c r="GZJ3204" s="14"/>
      <c r="GZK3204" s="14"/>
      <c r="GZL3204" s="14"/>
      <c r="GZM3204" s="14"/>
      <c r="GZN3204" s="14"/>
      <c r="GZO3204" s="14"/>
      <c r="GZP3204" s="14"/>
      <c r="GZQ3204" s="14"/>
      <c r="GZR3204" s="14"/>
      <c r="GZS3204" s="14"/>
      <c r="GZT3204" s="14"/>
      <c r="GZU3204" s="14"/>
      <c r="GZV3204" s="14"/>
      <c r="GZW3204" s="14"/>
      <c r="GZX3204" s="14"/>
      <c r="GZY3204" s="14"/>
      <c r="GZZ3204" s="14"/>
      <c r="HAA3204" s="14"/>
      <c r="HAB3204" s="14"/>
      <c r="HAC3204" s="14"/>
      <c r="HAD3204" s="14"/>
      <c r="HAE3204" s="14"/>
      <c r="HAF3204" s="14"/>
      <c r="HAG3204" s="14"/>
      <c r="HAH3204" s="14"/>
      <c r="HAI3204" s="14"/>
      <c r="HAJ3204" s="14"/>
      <c r="HAK3204" s="14"/>
      <c r="HAL3204" s="14"/>
      <c r="HAM3204" s="14"/>
      <c r="HAN3204" s="14"/>
      <c r="HAO3204" s="14"/>
      <c r="HAP3204" s="14"/>
      <c r="HAQ3204" s="14"/>
      <c r="HAR3204" s="14"/>
      <c r="HAS3204" s="14"/>
      <c r="HAT3204" s="14"/>
      <c r="HAU3204" s="14"/>
      <c r="HAV3204" s="14"/>
      <c r="HAW3204" s="14"/>
      <c r="HAX3204" s="14"/>
      <c r="HAY3204" s="14"/>
      <c r="HAZ3204" s="14"/>
      <c r="HBA3204" s="14"/>
      <c r="HBB3204" s="14"/>
      <c r="HBC3204" s="14"/>
      <c r="HBD3204" s="14"/>
      <c r="HBE3204" s="14"/>
      <c r="HBF3204" s="14"/>
      <c r="HBG3204" s="14"/>
      <c r="HBH3204" s="14"/>
      <c r="HBI3204" s="14"/>
      <c r="HBJ3204" s="14"/>
      <c r="HBK3204" s="14"/>
      <c r="HBL3204" s="14"/>
      <c r="HBM3204" s="14"/>
      <c r="HBN3204" s="14"/>
      <c r="HBO3204" s="14"/>
      <c r="HBP3204" s="14"/>
      <c r="HBQ3204" s="14"/>
      <c r="HBR3204" s="14"/>
      <c r="HBS3204" s="14"/>
      <c r="HBT3204" s="14"/>
      <c r="HBU3204" s="14"/>
      <c r="HBV3204" s="14"/>
      <c r="HBW3204" s="14"/>
      <c r="HBX3204" s="14"/>
      <c r="HBY3204" s="14"/>
      <c r="HBZ3204" s="14"/>
      <c r="HCA3204" s="14"/>
      <c r="HCB3204" s="14"/>
      <c r="HCC3204" s="14"/>
      <c r="HCD3204" s="14"/>
      <c r="HCE3204" s="14"/>
      <c r="HCF3204" s="14"/>
      <c r="HCG3204" s="14"/>
      <c r="HCH3204" s="14"/>
      <c r="HCI3204" s="14"/>
      <c r="HCJ3204" s="14"/>
      <c r="HCK3204" s="14"/>
      <c r="HCL3204" s="14"/>
      <c r="HCM3204" s="14"/>
      <c r="HCN3204" s="14"/>
      <c r="HCO3204" s="14"/>
      <c r="HCP3204" s="14"/>
      <c r="HCQ3204" s="14"/>
      <c r="HCR3204" s="14"/>
      <c r="HCS3204" s="14"/>
      <c r="HCT3204" s="14"/>
      <c r="HCU3204" s="14"/>
      <c r="HCV3204" s="14"/>
      <c r="HCW3204" s="14"/>
      <c r="HCX3204" s="14"/>
      <c r="HCY3204" s="14"/>
      <c r="HCZ3204" s="14"/>
      <c r="HDA3204" s="14"/>
      <c r="HDB3204" s="14"/>
      <c r="HDC3204" s="14"/>
      <c r="HDD3204" s="14"/>
      <c r="HDE3204" s="14"/>
      <c r="HDF3204" s="14"/>
      <c r="HDG3204" s="14"/>
      <c r="HDH3204" s="14"/>
      <c r="HDI3204" s="14"/>
      <c r="HDJ3204" s="14"/>
      <c r="HDK3204" s="14"/>
      <c r="HDL3204" s="14"/>
      <c r="HDM3204" s="14"/>
      <c r="HDN3204" s="14"/>
      <c r="HDO3204" s="14"/>
      <c r="HDP3204" s="14"/>
      <c r="HDQ3204" s="14"/>
      <c r="HDR3204" s="14"/>
      <c r="HDS3204" s="14"/>
      <c r="HDT3204" s="14"/>
      <c r="HDU3204" s="14"/>
      <c r="HDV3204" s="14"/>
      <c r="HDW3204" s="14"/>
      <c r="HDX3204" s="14"/>
      <c r="HDY3204" s="14"/>
      <c r="HDZ3204" s="14"/>
      <c r="HEA3204" s="14"/>
      <c r="HEB3204" s="14"/>
      <c r="HEC3204" s="14"/>
      <c r="HED3204" s="14"/>
      <c r="HEE3204" s="14"/>
      <c r="HEF3204" s="14"/>
      <c r="HEG3204" s="14"/>
      <c r="HEH3204" s="14"/>
      <c r="HEI3204" s="14"/>
      <c r="HEJ3204" s="14"/>
      <c r="HEK3204" s="14"/>
      <c r="HEL3204" s="14"/>
      <c r="HEM3204" s="14"/>
      <c r="HEN3204" s="14"/>
      <c r="HEO3204" s="14"/>
      <c r="HEP3204" s="14"/>
      <c r="HEQ3204" s="14"/>
      <c r="HER3204" s="14"/>
      <c r="HES3204" s="14"/>
      <c r="HET3204" s="14"/>
      <c r="HEU3204" s="14"/>
      <c r="HEV3204" s="14"/>
      <c r="HEW3204" s="14"/>
      <c r="HEX3204" s="14"/>
      <c r="HEY3204" s="14"/>
      <c r="HEZ3204" s="14"/>
      <c r="HFA3204" s="14"/>
      <c r="HFB3204" s="14"/>
      <c r="HFC3204" s="14"/>
      <c r="HFD3204" s="14"/>
      <c r="HFE3204" s="14"/>
      <c r="HFF3204" s="14"/>
      <c r="HFG3204" s="14"/>
      <c r="HFH3204" s="14"/>
      <c r="HFI3204" s="14"/>
      <c r="HFJ3204" s="14"/>
      <c r="HFK3204" s="14"/>
      <c r="HFL3204" s="14"/>
      <c r="HFM3204" s="14"/>
      <c r="HFN3204" s="14"/>
      <c r="HFO3204" s="14"/>
      <c r="HFP3204" s="14"/>
      <c r="HFQ3204" s="14"/>
      <c r="HFR3204" s="14"/>
      <c r="HFS3204" s="14"/>
      <c r="HFT3204" s="14"/>
      <c r="HFU3204" s="14"/>
      <c r="HFV3204" s="14"/>
      <c r="HFW3204" s="14"/>
      <c r="HFX3204" s="14"/>
      <c r="HFY3204" s="14"/>
      <c r="HFZ3204" s="14"/>
      <c r="HGA3204" s="14"/>
      <c r="HGB3204" s="14"/>
      <c r="HGC3204" s="14"/>
      <c r="HGD3204" s="14"/>
      <c r="HGE3204" s="14"/>
      <c r="HGF3204" s="14"/>
      <c r="HGG3204" s="14"/>
      <c r="HGH3204" s="14"/>
      <c r="HGI3204" s="14"/>
      <c r="HGJ3204" s="14"/>
      <c r="HGK3204" s="14"/>
      <c r="HGL3204" s="14"/>
      <c r="HGM3204" s="14"/>
      <c r="HGN3204" s="14"/>
      <c r="HGO3204" s="14"/>
      <c r="HGP3204" s="14"/>
      <c r="HGQ3204" s="14"/>
      <c r="HGR3204" s="14"/>
      <c r="HGS3204" s="14"/>
      <c r="HGT3204" s="14"/>
      <c r="HGU3204" s="14"/>
      <c r="HGV3204" s="14"/>
      <c r="HGW3204" s="14"/>
      <c r="HGX3204" s="14"/>
      <c r="HGY3204" s="14"/>
      <c r="HGZ3204" s="14"/>
      <c r="HHA3204" s="14"/>
      <c r="HHB3204" s="14"/>
      <c r="HHC3204" s="14"/>
      <c r="HHD3204" s="14"/>
      <c r="HHE3204" s="14"/>
      <c r="HHF3204" s="14"/>
      <c r="HHG3204" s="14"/>
      <c r="HHH3204" s="14"/>
      <c r="HHI3204" s="14"/>
      <c r="HHJ3204" s="14"/>
      <c r="HHK3204" s="14"/>
      <c r="HHL3204" s="14"/>
      <c r="HHM3204" s="14"/>
      <c r="HHN3204" s="14"/>
      <c r="HHO3204" s="14"/>
      <c r="HHP3204" s="14"/>
      <c r="HHQ3204" s="14"/>
      <c r="HHR3204" s="14"/>
      <c r="HHS3204" s="14"/>
      <c r="HHT3204" s="14"/>
      <c r="HHU3204" s="14"/>
      <c r="HHV3204" s="14"/>
      <c r="HHW3204" s="14"/>
      <c r="HHX3204" s="14"/>
      <c r="HHY3204" s="14"/>
      <c r="HHZ3204" s="14"/>
      <c r="HIA3204" s="14"/>
      <c r="HIB3204" s="14"/>
      <c r="HIC3204" s="14"/>
      <c r="HID3204" s="14"/>
      <c r="HIE3204" s="14"/>
      <c r="HIF3204" s="14"/>
      <c r="HIG3204" s="14"/>
      <c r="HIH3204" s="14"/>
      <c r="HII3204" s="14"/>
      <c r="HIJ3204" s="14"/>
      <c r="HIK3204" s="14"/>
      <c r="HIL3204" s="14"/>
      <c r="HIM3204" s="14"/>
      <c r="HIN3204" s="14"/>
      <c r="HIO3204" s="14"/>
      <c r="HIP3204" s="14"/>
      <c r="HIQ3204" s="14"/>
      <c r="HIR3204" s="14"/>
      <c r="HIS3204" s="14"/>
      <c r="HIT3204" s="14"/>
      <c r="HIU3204" s="14"/>
      <c r="HIV3204" s="14"/>
      <c r="HIW3204" s="14"/>
      <c r="HIX3204" s="14"/>
      <c r="HIY3204" s="14"/>
      <c r="HIZ3204" s="14"/>
      <c r="HJA3204" s="14"/>
      <c r="HJB3204" s="14"/>
      <c r="HJC3204" s="14"/>
      <c r="HJD3204" s="14"/>
      <c r="HJE3204" s="14"/>
      <c r="HJF3204" s="14"/>
      <c r="HJG3204" s="14"/>
      <c r="HJH3204" s="14"/>
      <c r="HJI3204" s="14"/>
      <c r="HJJ3204" s="14"/>
      <c r="HJK3204" s="14"/>
      <c r="HJL3204" s="14"/>
      <c r="HJM3204" s="14"/>
      <c r="HJN3204" s="14"/>
      <c r="HJO3204" s="14"/>
      <c r="HJP3204" s="14"/>
      <c r="HJQ3204" s="14"/>
      <c r="HJR3204" s="14"/>
      <c r="HJS3204" s="14"/>
      <c r="HJT3204" s="14"/>
      <c r="HJU3204" s="14"/>
      <c r="HJV3204" s="14"/>
      <c r="HJW3204" s="14"/>
      <c r="HJX3204" s="14"/>
      <c r="HJY3204" s="14"/>
      <c r="HJZ3204" s="14"/>
      <c r="HKA3204" s="14"/>
      <c r="HKB3204" s="14"/>
      <c r="HKC3204" s="14"/>
      <c r="HKD3204" s="14"/>
      <c r="HKE3204" s="14"/>
      <c r="HKF3204" s="14"/>
      <c r="HKG3204" s="14"/>
      <c r="HKH3204" s="14"/>
      <c r="HKI3204" s="14"/>
      <c r="HKJ3204" s="14"/>
      <c r="HKK3204" s="14"/>
      <c r="HKL3204" s="14"/>
      <c r="HKM3204" s="14"/>
      <c r="HKN3204" s="14"/>
      <c r="HKO3204" s="14"/>
      <c r="HKP3204" s="14"/>
      <c r="HKQ3204" s="14"/>
      <c r="HKR3204" s="14"/>
      <c r="HKS3204" s="14"/>
      <c r="HKT3204" s="14"/>
      <c r="HKU3204" s="14"/>
      <c r="HKV3204" s="14"/>
      <c r="HKW3204" s="14"/>
      <c r="HKX3204" s="14"/>
      <c r="HKY3204" s="14"/>
      <c r="HKZ3204" s="14"/>
      <c r="HLA3204" s="14"/>
      <c r="HLB3204" s="14"/>
      <c r="HLC3204" s="14"/>
      <c r="HLD3204" s="14"/>
      <c r="HLE3204" s="14"/>
      <c r="HLF3204" s="14"/>
      <c r="HLG3204" s="14"/>
      <c r="HLH3204" s="14"/>
      <c r="HLI3204" s="14"/>
      <c r="HLJ3204" s="14"/>
      <c r="HLK3204" s="14"/>
      <c r="HLL3204" s="14"/>
      <c r="HLM3204" s="14"/>
      <c r="HLN3204" s="14"/>
      <c r="HLO3204" s="14"/>
      <c r="HLP3204" s="14"/>
      <c r="HLQ3204" s="14"/>
      <c r="HLR3204" s="14"/>
      <c r="HLS3204" s="14"/>
      <c r="HLT3204" s="14"/>
      <c r="HLU3204" s="14"/>
      <c r="HLV3204" s="14"/>
      <c r="HLW3204" s="14"/>
      <c r="HLX3204" s="14"/>
      <c r="HLY3204" s="14"/>
      <c r="HLZ3204" s="14"/>
      <c r="HMA3204" s="14"/>
      <c r="HMB3204" s="14"/>
      <c r="HMC3204" s="14"/>
      <c r="HMD3204" s="14"/>
      <c r="HME3204" s="14"/>
      <c r="HMF3204" s="14"/>
      <c r="HMG3204" s="14"/>
      <c r="HMH3204" s="14"/>
      <c r="HMI3204" s="14"/>
      <c r="HMJ3204" s="14"/>
      <c r="HMK3204" s="14"/>
      <c r="HML3204" s="14"/>
      <c r="HMM3204" s="14"/>
      <c r="HMN3204" s="14"/>
      <c r="HMO3204" s="14"/>
      <c r="HMP3204" s="14"/>
      <c r="HMQ3204" s="14"/>
      <c r="HMR3204" s="14"/>
      <c r="HMS3204" s="14"/>
      <c r="HMT3204" s="14"/>
      <c r="HMU3204" s="14"/>
      <c r="HMV3204" s="14"/>
      <c r="HMW3204" s="14"/>
      <c r="HMX3204" s="14"/>
      <c r="HMY3204" s="14"/>
      <c r="HMZ3204" s="14"/>
      <c r="HNA3204" s="14"/>
      <c r="HNB3204" s="14"/>
      <c r="HNC3204" s="14"/>
      <c r="HND3204" s="14"/>
      <c r="HNE3204" s="14"/>
      <c r="HNF3204" s="14"/>
      <c r="HNG3204" s="14"/>
      <c r="HNH3204" s="14"/>
      <c r="HNI3204" s="14"/>
      <c r="HNJ3204" s="14"/>
      <c r="HNK3204" s="14"/>
      <c r="HNL3204" s="14"/>
      <c r="HNM3204" s="14"/>
      <c r="HNN3204" s="14"/>
      <c r="HNO3204" s="14"/>
      <c r="HNP3204" s="14"/>
      <c r="HNQ3204" s="14"/>
      <c r="HNR3204" s="14"/>
      <c r="HNS3204" s="14"/>
      <c r="HNT3204" s="14"/>
      <c r="HNU3204" s="14"/>
      <c r="HNV3204" s="14"/>
      <c r="HNW3204" s="14"/>
      <c r="HNX3204" s="14"/>
      <c r="HNY3204" s="14"/>
      <c r="HNZ3204" s="14"/>
      <c r="HOA3204" s="14"/>
      <c r="HOB3204" s="14"/>
      <c r="HOC3204" s="14"/>
      <c r="HOD3204" s="14"/>
      <c r="HOE3204" s="14"/>
      <c r="HOF3204" s="14"/>
      <c r="HOG3204" s="14"/>
      <c r="HOH3204" s="14"/>
      <c r="HOI3204" s="14"/>
      <c r="HOJ3204" s="14"/>
      <c r="HOK3204" s="14"/>
      <c r="HOL3204" s="14"/>
      <c r="HOM3204" s="14"/>
      <c r="HON3204" s="14"/>
      <c r="HOO3204" s="14"/>
      <c r="HOP3204" s="14"/>
      <c r="HOQ3204" s="14"/>
      <c r="HOR3204" s="14"/>
      <c r="HOS3204" s="14"/>
      <c r="HOT3204" s="14"/>
      <c r="HOU3204" s="14"/>
      <c r="HOV3204" s="14"/>
      <c r="HOW3204" s="14"/>
      <c r="HOX3204" s="14"/>
      <c r="HOY3204" s="14"/>
      <c r="HOZ3204" s="14"/>
      <c r="HPA3204" s="14"/>
      <c r="HPB3204" s="14"/>
      <c r="HPC3204" s="14"/>
      <c r="HPD3204" s="14"/>
      <c r="HPE3204" s="14"/>
      <c r="HPF3204" s="14"/>
      <c r="HPG3204" s="14"/>
      <c r="HPH3204" s="14"/>
      <c r="HPI3204" s="14"/>
      <c r="HPJ3204" s="14"/>
      <c r="HPK3204" s="14"/>
      <c r="HPL3204" s="14"/>
      <c r="HPM3204" s="14"/>
      <c r="HPN3204" s="14"/>
      <c r="HPO3204" s="14"/>
      <c r="HPP3204" s="14"/>
      <c r="HPQ3204" s="14"/>
      <c r="HPR3204" s="14"/>
      <c r="HPS3204" s="14"/>
      <c r="HPT3204" s="14"/>
      <c r="HPU3204" s="14"/>
      <c r="HPV3204" s="14"/>
      <c r="HPW3204" s="14"/>
      <c r="HPX3204" s="14"/>
      <c r="HPY3204" s="14"/>
      <c r="HPZ3204" s="14"/>
      <c r="HQA3204" s="14"/>
      <c r="HQB3204" s="14"/>
      <c r="HQC3204" s="14"/>
      <c r="HQD3204" s="14"/>
      <c r="HQE3204" s="14"/>
      <c r="HQF3204" s="14"/>
      <c r="HQG3204" s="14"/>
      <c r="HQH3204" s="14"/>
      <c r="HQI3204" s="14"/>
      <c r="HQJ3204" s="14"/>
      <c r="HQK3204" s="14"/>
      <c r="HQL3204" s="14"/>
      <c r="HQM3204" s="14"/>
      <c r="HQN3204" s="14"/>
      <c r="HQO3204" s="14"/>
      <c r="HQP3204" s="14"/>
      <c r="HQQ3204" s="14"/>
      <c r="HQR3204" s="14"/>
      <c r="HQS3204" s="14"/>
      <c r="HQT3204" s="14"/>
      <c r="HQU3204" s="14"/>
      <c r="HQV3204" s="14"/>
      <c r="HQW3204" s="14"/>
      <c r="HQX3204" s="14"/>
      <c r="HQY3204" s="14"/>
      <c r="HQZ3204" s="14"/>
      <c r="HRA3204" s="14"/>
      <c r="HRB3204" s="14"/>
      <c r="HRC3204" s="14"/>
      <c r="HRD3204" s="14"/>
      <c r="HRE3204" s="14"/>
      <c r="HRF3204" s="14"/>
      <c r="HRG3204" s="14"/>
      <c r="HRH3204" s="14"/>
      <c r="HRI3204" s="14"/>
      <c r="HRJ3204" s="14"/>
      <c r="HRK3204" s="14"/>
      <c r="HRL3204" s="14"/>
      <c r="HRM3204" s="14"/>
      <c r="HRN3204" s="14"/>
      <c r="HRO3204" s="14"/>
      <c r="HRP3204" s="14"/>
      <c r="HRQ3204" s="14"/>
      <c r="HRR3204" s="14"/>
      <c r="HRS3204" s="14"/>
      <c r="HRT3204" s="14"/>
      <c r="HRU3204" s="14"/>
      <c r="HRV3204" s="14"/>
      <c r="HRW3204" s="14"/>
      <c r="HRX3204" s="14"/>
      <c r="HRY3204" s="14"/>
      <c r="HRZ3204" s="14"/>
      <c r="HSA3204" s="14"/>
      <c r="HSB3204" s="14"/>
      <c r="HSC3204" s="14"/>
      <c r="HSD3204" s="14"/>
      <c r="HSE3204" s="14"/>
      <c r="HSF3204" s="14"/>
      <c r="HSG3204" s="14"/>
      <c r="HSH3204" s="14"/>
      <c r="HSI3204" s="14"/>
      <c r="HSJ3204" s="14"/>
      <c r="HSK3204" s="14"/>
      <c r="HSL3204" s="14"/>
      <c r="HSM3204" s="14"/>
      <c r="HSN3204" s="14"/>
      <c r="HSO3204" s="14"/>
      <c r="HSP3204" s="14"/>
      <c r="HSQ3204" s="14"/>
      <c r="HSR3204" s="14"/>
      <c r="HSS3204" s="14"/>
      <c r="HST3204" s="14"/>
      <c r="HSU3204" s="14"/>
      <c r="HSV3204" s="14"/>
      <c r="HSW3204" s="14"/>
      <c r="HSX3204" s="14"/>
      <c r="HSY3204" s="14"/>
      <c r="HSZ3204" s="14"/>
      <c r="HTA3204" s="14"/>
      <c r="HTB3204" s="14"/>
      <c r="HTC3204" s="14"/>
      <c r="HTD3204" s="14"/>
      <c r="HTE3204" s="14"/>
      <c r="HTF3204" s="14"/>
      <c r="HTG3204" s="14"/>
      <c r="HTH3204" s="14"/>
      <c r="HTI3204" s="14"/>
      <c r="HTJ3204" s="14"/>
      <c r="HTK3204" s="14"/>
      <c r="HTL3204" s="14"/>
      <c r="HTM3204" s="14"/>
      <c r="HTN3204" s="14"/>
      <c r="HTO3204" s="14"/>
      <c r="HTP3204" s="14"/>
      <c r="HTQ3204" s="14"/>
      <c r="HTR3204" s="14"/>
      <c r="HTS3204" s="14"/>
      <c r="HTT3204" s="14"/>
      <c r="HTU3204" s="14"/>
      <c r="HTV3204" s="14"/>
      <c r="HTW3204" s="14"/>
      <c r="HTX3204" s="14"/>
      <c r="HTY3204" s="14"/>
      <c r="HTZ3204" s="14"/>
      <c r="HUA3204" s="14"/>
      <c r="HUB3204" s="14"/>
      <c r="HUC3204" s="14"/>
      <c r="HUD3204" s="14"/>
      <c r="HUE3204" s="14"/>
      <c r="HUF3204" s="14"/>
      <c r="HUG3204" s="14"/>
      <c r="HUH3204" s="14"/>
      <c r="HUI3204" s="14"/>
      <c r="HUJ3204" s="14"/>
      <c r="HUK3204" s="14"/>
      <c r="HUL3204" s="14"/>
      <c r="HUM3204" s="14"/>
      <c r="HUN3204" s="14"/>
      <c r="HUO3204" s="14"/>
      <c r="HUP3204" s="14"/>
      <c r="HUQ3204" s="14"/>
      <c r="HUR3204" s="14"/>
      <c r="HUS3204" s="14"/>
      <c r="HUT3204" s="14"/>
      <c r="HUU3204" s="14"/>
      <c r="HUV3204" s="14"/>
      <c r="HUW3204" s="14"/>
      <c r="HUX3204" s="14"/>
      <c r="HUY3204" s="14"/>
      <c r="HUZ3204" s="14"/>
      <c r="HVA3204" s="14"/>
      <c r="HVB3204" s="14"/>
      <c r="HVC3204" s="14"/>
      <c r="HVD3204" s="14"/>
      <c r="HVE3204" s="14"/>
      <c r="HVF3204" s="14"/>
      <c r="HVG3204" s="14"/>
      <c r="HVH3204" s="14"/>
      <c r="HVI3204" s="14"/>
      <c r="HVJ3204" s="14"/>
      <c r="HVK3204" s="14"/>
      <c r="HVL3204" s="14"/>
      <c r="HVM3204" s="14"/>
      <c r="HVN3204" s="14"/>
      <c r="HVO3204" s="14"/>
      <c r="HVP3204" s="14"/>
      <c r="HVQ3204" s="14"/>
      <c r="HVR3204" s="14"/>
      <c r="HVS3204" s="14"/>
      <c r="HVT3204" s="14"/>
      <c r="HVU3204" s="14"/>
      <c r="HVV3204" s="14"/>
      <c r="HVW3204" s="14"/>
      <c r="HVX3204" s="14"/>
      <c r="HVY3204" s="14"/>
      <c r="HVZ3204" s="14"/>
      <c r="HWA3204" s="14"/>
      <c r="HWB3204" s="14"/>
      <c r="HWC3204" s="14"/>
      <c r="HWD3204" s="14"/>
      <c r="HWE3204" s="14"/>
      <c r="HWF3204" s="14"/>
      <c r="HWG3204" s="14"/>
      <c r="HWH3204" s="14"/>
      <c r="HWI3204" s="14"/>
      <c r="HWJ3204" s="14"/>
      <c r="HWK3204" s="14"/>
      <c r="HWL3204" s="14"/>
      <c r="HWM3204" s="14"/>
      <c r="HWN3204" s="14"/>
      <c r="HWO3204" s="14"/>
      <c r="HWP3204" s="14"/>
      <c r="HWQ3204" s="14"/>
      <c r="HWR3204" s="14"/>
      <c r="HWS3204" s="14"/>
      <c r="HWT3204" s="14"/>
      <c r="HWU3204" s="14"/>
      <c r="HWV3204" s="14"/>
      <c r="HWW3204" s="14"/>
      <c r="HWX3204" s="14"/>
      <c r="HWY3204" s="14"/>
      <c r="HWZ3204" s="14"/>
      <c r="HXA3204" s="14"/>
      <c r="HXB3204" s="14"/>
      <c r="HXC3204" s="14"/>
      <c r="HXD3204" s="14"/>
      <c r="HXE3204" s="14"/>
      <c r="HXF3204" s="14"/>
      <c r="HXG3204" s="14"/>
      <c r="HXH3204" s="14"/>
      <c r="HXI3204" s="14"/>
      <c r="HXJ3204" s="14"/>
      <c r="HXK3204" s="14"/>
      <c r="HXL3204" s="14"/>
      <c r="HXM3204" s="14"/>
      <c r="HXN3204" s="14"/>
      <c r="HXO3204" s="14"/>
      <c r="HXP3204" s="14"/>
      <c r="HXQ3204" s="14"/>
      <c r="HXR3204" s="14"/>
      <c r="HXS3204" s="14"/>
      <c r="HXT3204" s="14"/>
      <c r="HXU3204" s="14"/>
      <c r="HXV3204" s="14"/>
      <c r="HXW3204" s="14"/>
      <c r="HXX3204" s="14"/>
      <c r="HXY3204" s="14"/>
      <c r="HXZ3204" s="14"/>
      <c r="HYA3204" s="14"/>
      <c r="HYB3204" s="14"/>
      <c r="HYC3204" s="14"/>
      <c r="HYD3204" s="14"/>
      <c r="HYE3204" s="14"/>
      <c r="HYF3204" s="14"/>
      <c r="HYG3204" s="14"/>
      <c r="HYH3204" s="14"/>
      <c r="HYI3204" s="14"/>
      <c r="HYJ3204" s="14"/>
      <c r="HYK3204" s="14"/>
      <c r="HYL3204" s="14"/>
      <c r="HYM3204" s="14"/>
      <c r="HYN3204" s="14"/>
      <c r="HYO3204" s="14"/>
      <c r="HYP3204" s="14"/>
      <c r="HYQ3204" s="14"/>
      <c r="HYR3204" s="14"/>
      <c r="HYS3204" s="14"/>
      <c r="HYT3204" s="14"/>
      <c r="HYU3204" s="14"/>
      <c r="HYV3204" s="14"/>
      <c r="HYW3204" s="14"/>
      <c r="HYX3204" s="14"/>
      <c r="HYY3204" s="14"/>
      <c r="HYZ3204" s="14"/>
      <c r="HZA3204" s="14"/>
      <c r="HZB3204" s="14"/>
      <c r="HZC3204" s="14"/>
      <c r="HZD3204" s="14"/>
      <c r="HZE3204" s="14"/>
      <c r="HZF3204" s="14"/>
      <c r="HZG3204" s="14"/>
      <c r="HZH3204" s="14"/>
      <c r="HZI3204" s="14"/>
      <c r="HZJ3204" s="14"/>
      <c r="HZK3204" s="14"/>
      <c r="HZL3204" s="14"/>
      <c r="HZM3204" s="14"/>
      <c r="HZN3204" s="14"/>
      <c r="HZO3204" s="14"/>
      <c r="HZP3204" s="14"/>
      <c r="HZQ3204" s="14"/>
      <c r="HZR3204" s="14"/>
      <c r="HZS3204" s="14"/>
      <c r="HZT3204" s="14"/>
      <c r="HZU3204" s="14"/>
      <c r="HZV3204" s="14"/>
      <c r="HZW3204" s="14"/>
      <c r="HZX3204" s="14"/>
      <c r="HZY3204" s="14"/>
      <c r="HZZ3204" s="14"/>
      <c r="IAA3204" s="14"/>
      <c r="IAB3204" s="14"/>
      <c r="IAC3204" s="14"/>
      <c r="IAD3204" s="14"/>
      <c r="IAE3204" s="14"/>
      <c r="IAF3204" s="14"/>
      <c r="IAG3204" s="14"/>
      <c r="IAH3204" s="14"/>
      <c r="IAI3204" s="14"/>
      <c r="IAJ3204" s="14"/>
      <c r="IAK3204" s="14"/>
      <c r="IAL3204" s="14"/>
      <c r="IAM3204" s="14"/>
      <c r="IAN3204" s="14"/>
      <c r="IAO3204" s="14"/>
      <c r="IAP3204" s="14"/>
      <c r="IAQ3204" s="14"/>
      <c r="IAR3204" s="14"/>
      <c r="IAS3204" s="14"/>
      <c r="IAT3204" s="14"/>
      <c r="IAU3204" s="14"/>
      <c r="IAV3204" s="14"/>
      <c r="IAW3204" s="14"/>
      <c r="IAX3204" s="14"/>
      <c r="IAY3204" s="14"/>
      <c r="IAZ3204" s="14"/>
      <c r="IBA3204" s="14"/>
      <c r="IBB3204" s="14"/>
      <c r="IBC3204" s="14"/>
      <c r="IBD3204" s="14"/>
      <c r="IBE3204" s="14"/>
      <c r="IBF3204" s="14"/>
      <c r="IBG3204" s="14"/>
      <c r="IBH3204" s="14"/>
      <c r="IBI3204" s="14"/>
      <c r="IBJ3204" s="14"/>
      <c r="IBK3204" s="14"/>
      <c r="IBL3204" s="14"/>
      <c r="IBM3204" s="14"/>
      <c r="IBN3204" s="14"/>
      <c r="IBO3204" s="14"/>
      <c r="IBP3204" s="14"/>
      <c r="IBQ3204" s="14"/>
      <c r="IBR3204" s="14"/>
      <c r="IBS3204" s="14"/>
      <c r="IBT3204" s="14"/>
      <c r="IBU3204" s="14"/>
      <c r="IBV3204" s="14"/>
      <c r="IBW3204" s="14"/>
      <c r="IBX3204" s="14"/>
      <c r="IBY3204" s="14"/>
      <c r="IBZ3204" s="14"/>
      <c r="ICA3204" s="14"/>
      <c r="ICB3204" s="14"/>
      <c r="ICC3204" s="14"/>
      <c r="ICD3204" s="14"/>
      <c r="ICE3204" s="14"/>
      <c r="ICF3204" s="14"/>
      <c r="ICG3204" s="14"/>
      <c r="ICH3204" s="14"/>
      <c r="ICI3204" s="14"/>
      <c r="ICJ3204" s="14"/>
      <c r="ICK3204" s="14"/>
      <c r="ICL3204" s="14"/>
      <c r="ICM3204" s="14"/>
      <c r="ICN3204" s="14"/>
      <c r="ICO3204" s="14"/>
      <c r="ICP3204" s="14"/>
      <c r="ICQ3204" s="14"/>
      <c r="ICR3204" s="14"/>
      <c r="ICS3204" s="14"/>
      <c r="ICT3204" s="14"/>
      <c r="ICU3204" s="14"/>
      <c r="ICV3204" s="14"/>
      <c r="ICW3204" s="14"/>
      <c r="ICX3204" s="14"/>
      <c r="ICY3204" s="14"/>
      <c r="ICZ3204" s="14"/>
      <c r="IDA3204" s="14"/>
      <c r="IDB3204" s="14"/>
      <c r="IDC3204" s="14"/>
      <c r="IDD3204" s="14"/>
      <c r="IDE3204" s="14"/>
      <c r="IDF3204" s="14"/>
      <c r="IDG3204" s="14"/>
      <c r="IDH3204" s="14"/>
      <c r="IDI3204" s="14"/>
      <c r="IDJ3204" s="14"/>
      <c r="IDK3204" s="14"/>
      <c r="IDL3204" s="14"/>
      <c r="IDM3204" s="14"/>
      <c r="IDN3204" s="14"/>
      <c r="IDO3204" s="14"/>
      <c r="IDP3204" s="14"/>
      <c r="IDQ3204" s="14"/>
      <c r="IDR3204" s="14"/>
      <c r="IDS3204" s="14"/>
      <c r="IDT3204" s="14"/>
      <c r="IDU3204" s="14"/>
      <c r="IDV3204" s="14"/>
      <c r="IDW3204" s="14"/>
      <c r="IDX3204" s="14"/>
      <c r="IDY3204" s="14"/>
      <c r="IDZ3204" s="14"/>
      <c r="IEA3204" s="14"/>
      <c r="IEB3204" s="14"/>
      <c r="IEC3204" s="14"/>
      <c r="IED3204" s="14"/>
      <c r="IEE3204" s="14"/>
      <c r="IEF3204" s="14"/>
      <c r="IEG3204" s="14"/>
      <c r="IEH3204" s="14"/>
      <c r="IEI3204" s="14"/>
      <c r="IEJ3204" s="14"/>
      <c r="IEK3204" s="14"/>
      <c r="IEL3204" s="14"/>
      <c r="IEM3204" s="14"/>
      <c r="IEN3204" s="14"/>
      <c r="IEO3204" s="14"/>
      <c r="IEP3204" s="14"/>
      <c r="IEQ3204" s="14"/>
      <c r="IER3204" s="14"/>
      <c r="IES3204" s="14"/>
      <c r="IET3204" s="14"/>
      <c r="IEU3204" s="14"/>
      <c r="IEV3204" s="14"/>
      <c r="IEW3204" s="14"/>
      <c r="IEX3204" s="14"/>
      <c r="IEY3204" s="14"/>
      <c r="IEZ3204" s="14"/>
      <c r="IFA3204" s="14"/>
      <c r="IFB3204" s="14"/>
      <c r="IFC3204" s="14"/>
      <c r="IFD3204" s="14"/>
      <c r="IFE3204" s="14"/>
      <c r="IFF3204" s="14"/>
      <c r="IFG3204" s="14"/>
      <c r="IFH3204" s="14"/>
      <c r="IFI3204" s="14"/>
      <c r="IFJ3204" s="14"/>
      <c r="IFK3204" s="14"/>
      <c r="IFL3204" s="14"/>
      <c r="IFM3204" s="14"/>
      <c r="IFN3204" s="14"/>
      <c r="IFO3204" s="14"/>
      <c r="IFP3204" s="14"/>
      <c r="IFQ3204" s="14"/>
      <c r="IFR3204" s="14"/>
      <c r="IFS3204" s="14"/>
      <c r="IFT3204" s="14"/>
      <c r="IFU3204" s="14"/>
      <c r="IFV3204" s="14"/>
      <c r="IFW3204" s="14"/>
      <c r="IFX3204" s="14"/>
      <c r="IFY3204" s="14"/>
      <c r="IFZ3204" s="14"/>
      <c r="IGA3204" s="14"/>
      <c r="IGB3204" s="14"/>
      <c r="IGC3204" s="14"/>
      <c r="IGD3204" s="14"/>
      <c r="IGE3204" s="14"/>
      <c r="IGF3204" s="14"/>
      <c r="IGG3204" s="14"/>
      <c r="IGH3204" s="14"/>
      <c r="IGI3204" s="14"/>
      <c r="IGJ3204" s="14"/>
      <c r="IGK3204" s="14"/>
      <c r="IGL3204" s="14"/>
      <c r="IGM3204" s="14"/>
      <c r="IGN3204" s="14"/>
      <c r="IGO3204" s="14"/>
      <c r="IGP3204" s="14"/>
      <c r="IGQ3204" s="14"/>
      <c r="IGR3204" s="14"/>
      <c r="IGS3204" s="14"/>
      <c r="IGT3204" s="14"/>
      <c r="IGU3204" s="14"/>
      <c r="IGV3204" s="14"/>
      <c r="IGW3204" s="14"/>
      <c r="IGX3204" s="14"/>
      <c r="IGY3204" s="14"/>
      <c r="IGZ3204" s="14"/>
      <c r="IHA3204" s="14"/>
      <c r="IHB3204" s="14"/>
      <c r="IHC3204" s="14"/>
      <c r="IHD3204" s="14"/>
      <c r="IHE3204" s="14"/>
      <c r="IHF3204" s="14"/>
      <c r="IHG3204" s="14"/>
      <c r="IHH3204" s="14"/>
      <c r="IHI3204" s="14"/>
      <c r="IHJ3204" s="14"/>
      <c r="IHK3204" s="14"/>
      <c r="IHL3204" s="14"/>
      <c r="IHM3204" s="14"/>
      <c r="IHN3204" s="14"/>
      <c r="IHO3204" s="14"/>
      <c r="IHP3204" s="14"/>
      <c r="IHQ3204" s="14"/>
      <c r="IHR3204" s="14"/>
      <c r="IHS3204" s="14"/>
      <c r="IHT3204" s="14"/>
      <c r="IHU3204" s="14"/>
      <c r="IHV3204" s="14"/>
      <c r="IHW3204" s="14"/>
      <c r="IHX3204" s="14"/>
      <c r="IHY3204" s="14"/>
      <c r="IHZ3204" s="14"/>
      <c r="IIA3204" s="14"/>
      <c r="IIB3204" s="14"/>
      <c r="IIC3204" s="14"/>
      <c r="IID3204" s="14"/>
      <c r="IIE3204" s="14"/>
      <c r="IIF3204" s="14"/>
      <c r="IIG3204" s="14"/>
      <c r="IIH3204" s="14"/>
      <c r="III3204" s="14"/>
      <c r="IIJ3204" s="14"/>
      <c r="IIK3204" s="14"/>
      <c r="IIL3204" s="14"/>
      <c r="IIM3204" s="14"/>
      <c r="IIN3204" s="14"/>
      <c r="IIO3204" s="14"/>
      <c r="IIP3204" s="14"/>
      <c r="IIQ3204" s="14"/>
      <c r="IIR3204" s="14"/>
      <c r="IIS3204" s="14"/>
      <c r="IIT3204" s="14"/>
      <c r="IIU3204" s="14"/>
      <c r="IIV3204" s="14"/>
      <c r="IIW3204" s="14"/>
      <c r="IIX3204" s="14"/>
      <c r="IIY3204" s="14"/>
      <c r="IIZ3204" s="14"/>
      <c r="IJA3204" s="14"/>
      <c r="IJB3204" s="14"/>
      <c r="IJC3204" s="14"/>
      <c r="IJD3204" s="14"/>
      <c r="IJE3204" s="14"/>
      <c r="IJF3204" s="14"/>
      <c r="IJG3204" s="14"/>
      <c r="IJH3204" s="14"/>
      <c r="IJI3204" s="14"/>
      <c r="IJJ3204" s="14"/>
      <c r="IJK3204" s="14"/>
      <c r="IJL3204" s="14"/>
      <c r="IJM3204" s="14"/>
      <c r="IJN3204" s="14"/>
      <c r="IJO3204" s="14"/>
      <c r="IJP3204" s="14"/>
      <c r="IJQ3204" s="14"/>
      <c r="IJR3204" s="14"/>
      <c r="IJS3204" s="14"/>
      <c r="IJT3204" s="14"/>
      <c r="IJU3204" s="14"/>
      <c r="IJV3204" s="14"/>
      <c r="IJW3204" s="14"/>
      <c r="IJX3204" s="14"/>
      <c r="IJY3204" s="14"/>
      <c r="IJZ3204" s="14"/>
      <c r="IKA3204" s="14"/>
      <c r="IKB3204" s="14"/>
      <c r="IKC3204" s="14"/>
      <c r="IKD3204" s="14"/>
      <c r="IKE3204" s="14"/>
      <c r="IKF3204" s="14"/>
      <c r="IKG3204" s="14"/>
      <c r="IKH3204" s="14"/>
      <c r="IKI3204" s="14"/>
      <c r="IKJ3204" s="14"/>
      <c r="IKK3204" s="14"/>
      <c r="IKL3204" s="14"/>
      <c r="IKM3204" s="14"/>
      <c r="IKN3204" s="14"/>
      <c r="IKO3204" s="14"/>
      <c r="IKP3204" s="14"/>
      <c r="IKQ3204" s="14"/>
      <c r="IKR3204" s="14"/>
      <c r="IKS3204" s="14"/>
      <c r="IKT3204" s="14"/>
      <c r="IKU3204" s="14"/>
      <c r="IKV3204" s="14"/>
      <c r="IKW3204" s="14"/>
      <c r="IKX3204" s="14"/>
      <c r="IKY3204" s="14"/>
      <c r="IKZ3204" s="14"/>
      <c r="ILA3204" s="14"/>
      <c r="ILB3204" s="14"/>
      <c r="ILC3204" s="14"/>
      <c r="ILD3204" s="14"/>
      <c r="ILE3204" s="14"/>
      <c r="ILF3204" s="14"/>
      <c r="ILG3204" s="14"/>
      <c r="ILH3204" s="14"/>
      <c r="ILI3204" s="14"/>
      <c r="ILJ3204" s="14"/>
      <c r="ILK3204" s="14"/>
      <c r="ILL3204" s="14"/>
      <c r="ILM3204" s="14"/>
      <c r="ILN3204" s="14"/>
      <c r="ILO3204" s="14"/>
      <c r="ILP3204" s="14"/>
      <c r="ILQ3204" s="14"/>
      <c r="ILR3204" s="14"/>
      <c r="ILS3204" s="14"/>
      <c r="ILT3204" s="14"/>
      <c r="ILU3204" s="14"/>
      <c r="ILV3204" s="14"/>
      <c r="ILW3204" s="14"/>
      <c r="ILX3204" s="14"/>
      <c r="ILY3204" s="14"/>
      <c r="ILZ3204" s="14"/>
      <c r="IMA3204" s="14"/>
      <c r="IMB3204" s="14"/>
      <c r="IMC3204" s="14"/>
      <c r="IMD3204" s="14"/>
      <c r="IME3204" s="14"/>
      <c r="IMF3204" s="14"/>
      <c r="IMG3204" s="14"/>
      <c r="IMH3204" s="14"/>
      <c r="IMI3204" s="14"/>
      <c r="IMJ3204" s="14"/>
      <c r="IMK3204" s="14"/>
      <c r="IML3204" s="14"/>
      <c r="IMM3204" s="14"/>
      <c r="IMN3204" s="14"/>
      <c r="IMO3204" s="14"/>
      <c r="IMP3204" s="14"/>
      <c r="IMQ3204" s="14"/>
      <c r="IMR3204" s="14"/>
      <c r="IMS3204" s="14"/>
      <c r="IMT3204" s="14"/>
      <c r="IMU3204" s="14"/>
      <c r="IMV3204" s="14"/>
      <c r="IMW3204" s="14"/>
      <c r="IMX3204" s="14"/>
      <c r="IMY3204" s="14"/>
      <c r="IMZ3204" s="14"/>
      <c r="INA3204" s="14"/>
      <c r="INB3204" s="14"/>
      <c r="INC3204" s="14"/>
      <c r="IND3204" s="14"/>
      <c r="INE3204" s="14"/>
      <c r="INF3204" s="14"/>
      <c r="ING3204" s="14"/>
      <c r="INH3204" s="14"/>
      <c r="INI3204" s="14"/>
      <c r="INJ3204" s="14"/>
      <c r="INK3204" s="14"/>
      <c r="INL3204" s="14"/>
      <c r="INM3204" s="14"/>
      <c r="INN3204" s="14"/>
      <c r="INO3204" s="14"/>
      <c r="INP3204" s="14"/>
      <c r="INQ3204" s="14"/>
      <c r="INR3204" s="14"/>
      <c r="INS3204" s="14"/>
      <c r="INT3204" s="14"/>
      <c r="INU3204" s="14"/>
      <c r="INV3204" s="14"/>
      <c r="INW3204" s="14"/>
      <c r="INX3204" s="14"/>
      <c r="INY3204" s="14"/>
      <c r="INZ3204" s="14"/>
      <c r="IOA3204" s="14"/>
      <c r="IOB3204" s="14"/>
      <c r="IOC3204" s="14"/>
      <c r="IOD3204" s="14"/>
      <c r="IOE3204" s="14"/>
      <c r="IOF3204" s="14"/>
      <c r="IOG3204" s="14"/>
      <c r="IOH3204" s="14"/>
      <c r="IOI3204" s="14"/>
      <c r="IOJ3204" s="14"/>
      <c r="IOK3204" s="14"/>
      <c r="IOL3204" s="14"/>
      <c r="IOM3204" s="14"/>
      <c r="ION3204" s="14"/>
      <c r="IOO3204" s="14"/>
      <c r="IOP3204" s="14"/>
      <c r="IOQ3204" s="14"/>
      <c r="IOR3204" s="14"/>
      <c r="IOS3204" s="14"/>
      <c r="IOT3204" s="14"/>
      <c r="IOU3204" s="14"/>
      <c r="IOV3204" s="14"/>
      <c r="IOW3204" s="14"/>
      <c r="IOX3204" s="14"/>
      <c r="IOY3204" s="14"/>
      <c r="IOZ3204" s="14"/>
      <c r="IPA3204" s="14"/>
      <c r="IPB3204" s="14"/>
      <c r="IPC3204" s="14"/>
      <c r="IPD3204" s="14"/>
      <c r="IPE3204" s="14"/>
      <c r="IPF3204" s="14"/>
      <c r="IPG3204" s="14"/>
      <c r="IPH3204" s="14"/>
      <c r="IPI3204" s="14"/>
      <c r="IPJ3204" s="14"/>
      <c r="IPK3204" s="14"/>
      <c r="IPL3204" s="14"/>
      <c r="IPM3204" s="14"/>
      <c r="IPN3204" s="14"/>
      <c r="IPO3204" s="14"/>
      <c r="IPP3204" s="14"/>
      <c r="IPQ3204" s="14"/>
      <c r="IPR3204" s="14"/>
      <c r="IPS3204" s="14"/>
      <c r="IPT3204" s="14"/>
      <c r="IPU3204" s="14"/>
      <c r="IPV3204" s="14"/>
      <c r="IPW3204" s="14"/>
      <c r="IPX3204" s="14"/>
      <c r="IPY3204" s="14"/>
      <c r="IPZ3204" s="14"/>
      <c r="IQA3204" s="14"/>
      <c r="IQB3204" s="14"/>
      <c r="IQC3204" s="14"/>
      <c r="IQD3204" s="14"/>
      <c r="IQE3204" s="14"/>
      <c r="IQF3204" s="14"/>
      <c r="IQG3204" s="14"/>
      <c r="IQH3204" s="14"/>
      <c r="IQI3204" s="14"/>
      <c r="IQJ3204" s="14"/>
      <c r="IQK3204" s="14"/>
      <c r="IQL3204" s="14"/>
      <c r="IQM3204" s="14"/>
      <c r="IQN3204" s="14"/>
      <c r="IQO3204" s="14"/>
      <c r="IQP3204" s="14"/>
      <c r="IQQ3204" s="14"/>
      <c r="IQR3204" s="14"/>
      <c r="IQS3204" s="14"/>
      <c r="IQT3204" s="14"/>
      <c r="IQU3204" s="14"/>
      <c r="IQV3204" s="14"/>
      <c r="IQW3204" s="14"/>
      <c r="IQX3204" s="14"/>
      <c r="IQY3204" s="14"/>
      <c r="IQZ3204" s="14"/>
      <c r="IRA3204" s="14"/>
      <c r="IRB3204" s="14"/>
      <c r="IRC3204" s="14"/>
      <c r="IRD3204" s="14"/>
      <c r="IRE3204" s="14"/>
      <c r="IRF3204" s="14"/>
      <c r="IRG3204" s="14"/>
      <c r="IRH3204" s="14"/>
      <c r="IRI3204" s="14"/>
      <c r="IRJ3204" s="14"/>
      <c r="IRK3204" s="14"/>
      <c r="IRL3204" s="14"/>
      <c r="IRM3204" s="14"/>
      <c r="IRN3204" s="14"/>
      <c r="IRO3204" s="14"/>
      <c r="IRP3204" s="14"/>
      <c r="IRQ3204" s="14"/>
      <c r="IRR3204" s="14"/>
      <c r="IRS3204" s="14"/>
      <c r="IRT3204" s="14"/>
      <c r="IRU3204" s="14"/>
      <c r="IRV3204" s="14"/>
      <c r="IRW3204" s="14"/>
      <c r="IRX3204" s="14"/>
      <c r="IRY3204" s="14"/>
      <c r="IRZ3204" s="14"/>
      <c r="ISA3204" s="14"/>
      <c r="ISB3204" s="14"/>
      <c r="ISC3204" s="14"/>
      <c r="ISD3204" s="14"/>
      <c r="ISE3204" s="14"/>
      <c r="ISF3204" s="14"/>
      <c r="ISG3204" s="14"/>
      <c r="ISH3204" s="14"/>
      <c r="ISI3204" s="14"/>
      <c r="ISJ3204" s="14"/>
      <c r="ISK3204" s="14"/>
      <c r="ISL3204" s="14"/>
      <c r="ISM3204" s="14"/>
      <c r="ISN3204" s="14"/>
      <c r="ISO3204" s="14"/>
      <c r="ISP3204" s="14"/>
      <c r="ISQ3204" s="14"/>
      <c r="ISR3204" s="14"/>
      <c r="ISS3204" s="14"/>
      <c r="IST3204" s="14"/>
      <c r="ISU3204" s="14"/>
      <c r="ISV3204" s="14"/>
      <c r="ISW3204" s="14"/>
      <c r="ISX3204" s="14"/>
      <c r="ISY3204" s="14"/>
      <c r="ISZ3204" s="14"/>
      <c r="ITA3204" s="14"/>
      <c r="ITB3204" s="14"/>
      <c r="ITC3204" s="14"/>
      <c r="ITD3204" s="14"/>
      <c r="ITE3204" s="14"/>
      <c r="ITF3204" s="14"/>
      <c r="ITG3204" s="14"/>
      <c r="ITH3204" s="14"/>
      <c r="ITI3204" s="14"/>
      <c r="ITJ3204" s="14"/>
      <c r="ITK3204" s="14"/>
      <c r="ITL3204" s="14"/>
      <c r="ITM3204" s="14"/>
      <c r="ITN3204" s="14"/>
      <c r="ITO3204" s="14"/>
      <c r="ITP3204" s="14"/>
      <c r="ITQ3204" s="14"/>
      <c r="ITR3204" s="14"/>
      <c r="ITS3204" s="14"/>
      <c r="ITT3204" s="14"/>
      <c r="ITU3204" s="14"/>
      <c r="ITV3204" s="14"/>
      <c r="ITW3204" s="14"/>
      <c r="ITX3204" s="14"/>
      <c r="ITY3204" s="14"/>
      <c r="ITZ3204" s="14"/>
      <c r="IUA3204" s="14"/>
      <c r="IUB3204" s="14"/>
      <c r="IUC3204" s="14"/>
      <c r="IUD3204" s="14"/>
      <c r="IUE3204" s="14"/>
      <c r="IUF3204" s="14"/>
      <c r="IUG3204" s="14"/>
      <c r="IUH3204" s="14"/>
      <c r="IUI3204" s="14"/>
      <c r="IUJ3204" s="14"/>
      <c r="IUK3204" s="14"/>
      <c r="IUL3204" s="14"/>
      <c r="IUM3204" s="14"/>
      <c r="IUN3204" s="14"/>
      <c r="IUO3204" s="14"/>
      <c r="IUP3204" s="14"/>
      <c r="IUQ3204" s="14"/>
      <c r="IUR3204" s="14"/>
      <c r="IUS3204" s="14"/>
      <c r="IUT3204" s="14"/>
      <c r="IUU3204" s="14"/>
      <c r="IUV3204" s="14"/>
      <c r="IUW3204" s="14"/>
      <c r="IUX3204" s="14"/>
      <c r="IUY3204" s="14"/>
      <c r="IUZ3204" s="14"/>
      <c r="IVA3204" s="14"/>
      <c r="IVB3204" s="14"/>
      <c r="IVC3204" s="14"/>
      <c r="IVD3204" s="14"/>
      <c r="IVE3204" s="14"/>
      <c r="IVF3204" s="14"/>
      <c r="IVG3204" s="14"/>
      <c r="IVH3204" s="14"/>
      <c r="IVI3204" s="14"/>
      <c r="IVJ3204" s="14"/>
      <c r="IVK3204" s="14"/>
      <c r="IVL3204" s="14"/>
      <c r="IVM3204" s="14"/>
      <c r="IVN3204" s="14"/>
      <c r="IVO3204" s="14"/>
      <c r="IVP3204" s="14"/>
      <c r="IVQ3204" s="14"/>
      <c r="IVR3204" s="14"/>
      <c r="IVS3204" s="14"/>
      <c r="IVT3204" s="14"/>
      <c r="IVU3204" s="14"/>
      <c r="IVV3204" s="14"/>
      <c r="IVW3204" s="14"/>
      <c r="IVX3204" s="14"/>
      <c r="IVY3204" s="14"/>
      <c r="IVZ3204" s="14"/>
      <c r="IWA3204" s="14"/>
      <c r="IWB3204" s="14"/>
      <c r="IWC3204" s="14"/>
      <c r="IWD3204" s="14"/>
      <c r="IWE3204" s="14"/>
      <c r="IWF3204" s="14"/>
      <c r="IWG3204" s="14"/>
      <c r="IWH3204" s="14"/>
      <c r="IWI3204" s="14"/>
      <c r="IWJ3204" s="14"/>
      <c r="IWK3204" s="14"/>
      <c r="IWL3204" s="14"/>
      <c r="IWM3204" s="14"/>
      <c r="IWN3204" s="14"/>
      <c r="IWO3204" s="14"/>
      <c r="IWP3204" s="14"/>
      <c r="IWQ3204" s="14"/>
      <c r="IWR3204" s="14"/>
      <c r="IWS3204" s="14"/>
      <c r="IWT3204" s="14"/>
      <c r="IWU3204" s="14"/>
      <c r="IWV3204" s="14"/>
      <c r="IWW3204" s="14"/>
      <c r="IWX3204" s="14"/>
      <c r="IWY3204" s="14"/>
      <c r="IWZ3204" s="14"/>
      <c r="IXA3204" s="14"/>
      <c r="IXB3204" s="14"/>
      <c r="IXC3204" s="14"/>
      <c r="IXD3204" s="14"/>
      <c r="IXE3204" s="14"/>
      <c r="IXF3204" s="14"/>
      <c r="IXG3204" s="14"/>
      <c r="IXH3204" s="14"/>
      <c r="IXI3204" s="14"/>
      <c r="IXJ3204" s="14"/>
      <c r="IXK3204" s="14"/>
      <c r="IXL3204" s="14"/>
      <c r="IXM3204" s="14"/>
      <c r="IXN3204" s="14"/>
      <c r="IXO3204" s="14"/>
      <c r="IXP3204" s="14"/>
      <c r="IXQ3204" s="14"/>
      <c r="IXR3204" s="14"/>
      <c r="IXS3204" s="14"/>
      <c r="IXT3204" s="14"/>
      <c r="IXU3204" s="14"/>
      <c r="IXV3204" s="14"/>
      <c r="IXW3204" s="14"/>
      <c r="IXX3204" s="14"/>
      <c r="IXY3204" s="14"/>
      <c r="IXZ3204" s="14"/>
      <c r="IYA3204" s="14"/>
      <c r="IYB3204" s="14"/>
      <c r="IYC3204" s="14"/>
      <c r="IYD3204" s="14"/>
      <c r="IYE3204" s="14"/>
      <c r="IYF3204" s="14"/>
      <c r="IYG3204" s="14"/>
      <c r="IYH3204" s="14"/>
      <c r="IYI3204" s="14"/>
      <c r="IYJ3204" s="14"/>
      <c r="IYK3204" s="14"/>
      <c r="IYL3204" s="14"/>
      <c r="IYM3204" s="14"/>
      <c r="IYN3204" s="14"/>
      <c r="IYO3204" s="14"/>
      <c r="IYP3204" s="14"/>
      <c r="IYQ3204" s="14"/>
      <c r="IYR3204" s="14"/>
      <c r="IYS3204" s="14"/>
      <c r="IYT3204" s="14"/>
      <c r="IYU3204" s="14"/>
      <c r="IYV3204" s="14"/>
      <c r="IYW3204" s="14"/>
      <c r="IYX3204" s="14"/>
      <c r="IYY3204" s="14"/>
      <c r="IYZ3204" s="14"/>
      <c r="IZA3204" s="14"/>
      <c r="IZB3204" s="14"/>
      <c r="IZC3204" s="14"/>
      <c r="IZD3204" s="14"/>
      <c r="IZE3204" s="14"/>
      <c r="IZF3204" s="14"/>
      <c r="IZG3204" s="14"/>
      <c r="IZH3204" s="14"/>
      <c r="IZI3204" s="14"/>
      <c r="IZJ3204" s="14"/>
      <c r="IZK3204" s="14"/>
      <c r="IZL3204" s="14"/>
      <c r="IZM3204" s="14"/>
      <c r="IZN3204" s="14"/>
      <c r="IZO3204" s="14"/>
      <c r="IZP3204" s="14"/>
      <c r="IZQ3204" s="14"/>
      <c r="IZR3204" s="14"/>
      <c r="IZS3204" s="14"/>
      <c r="IZT3204" s="14"/>
      <c r="IZU3204" s="14"/>
      <c r="IZV3204" s="14"/>
      <c r="IZW3204" s="14"/>
      <c r="IZX3204" s="14"/>
      <c r="IZY3204" s="14"/>
      <c r="IZZ3204" s="14"/>
      <c r="JAA3204" s="14"/>
      <c r="JAB3204" s="14"/>
      <c r="JAC3204" s="14"/>
      <c r="JAD3204" s="14"/>
      <c r="JAE3204" s="14"/>
      <c r="JAF3204" s="14"/>
      <c r="JAG3204" s="14"/>
      <c r="JAH3204" s="14"/>
      <c r="JAI3204" s="14"/>
      <c r="JAJ3204" s="14"/>
      <c r="JAK3204" s="14"/>
      <c r="JAL3204" s="14"/>
      <c r="JAM3204" s="14"/>
      <c r="JAN3204" s="14"/>
      <c r="JAO3204" s="14"/>
      <c r="JAP3204" s="14"/>
      <c r="JAQ3204" s="14"/>
      <c r="JAR3204" s="14"/>
      <c r="JAS3204" s="14"/>
      <c r="JAT3204" s="14"/>
      <c r="JAU3204" s="14"/>
      <c r="JAV3204" s="14"/>
      <c r="JAW3204" s="14"/>
      <c r="JAX3204" s="14"/>
      <c r="JAY3204" s="14"/>
      <c r="JAZ3204" s="14"/>
      <c r="JBA3204" s="14"/>
      <c r="JBB3204" s="14"/>
      <c r="JBC3204" s="14"/>
      <c r="JBD3204" s="14"/>
      <c r="JBE3204" s="14"/>
      <c r="JBF3204" s="14"/>
      <c r="JBG3204" s="14"/>
      <c r="JBH3204" s="14"/>
      <c r="JBI3204" s="14"/>
      <c r="JBJ3204" s="14"/>
      <c r="JBK3204" s="14"/>
      <c r="JBL3204" s="14"/>
      <c r="JBM3204" s="14"/>
      <c r="JBN3204" s="14"/>
      <c r="JBO3204" s="14"/>
      <c r="JBP3204" s="14"/>
      <c r="JBQ3204" s="14"/>
      <c r="JBR3204" s="14"/>
      <c r="JBS3204" s="14"/>
      <c r="JBT3204" s="14"/>
      <c r="JBU3204" s="14"/>
      <c r="JBV3204" s="14"/>
      <c r="JBW3204" s="14"/>
      <c r="JBX3204" s="14"/>
      <c r="JBY3204" s="14"/>
      <c r="JBZ3204" s="14"/>
      <c r="JCA3204" s="14"/>
      <c r="JCB3204" s="14"/>
      <c r="JCC3204" s="14"/>
      <c r="JCD3204" s="14"/>
      <c r="JCE3204" s="14"/>
      <c r="JCF3204" s="14"/>
      <c r="JCG3204" s="14"/>
      <c r="JCH3204" s="14"/>
      <c r="JCI3204" s="14"/>
      <c r="JCJ3204" s="14"/>
      <c r="JCK3204" s="14"/>
      <c r="JCL3204" s="14"/>
      <c r="JCM3204" s="14"/>
      <c r="JCN3204" s="14"/>
      <c r="JCO3204" s="14"/>
      <c r="JCP3204" s="14"/>
      <c r="JCQ3204" s="14"/>
      <c r="JCR3204" s="14"/>
      <c r="JCS3204" s="14"/>
      <c r="JCT3204" s="14"/>
      <c r="JCU3204" s="14"/>
      <c r="JCV3204" s="14"/>
      <c r="JCW3204" s="14"/>
      <c r="JCX3204" s="14"/>
      <c r="JCY3204" s="14"/>
      <c r="JCZ3204" s="14"/>
      <c r="JDA3204" s="14"/>
      <c r="JDB3204" s="14"/>
      <c r="JDC3204" s="14"/>
      <c r="JDD3204" s="14"/>
      <c r="JDE3204" s="14"/>
      <c r="JDF3204" s="14"/>
      <c r="JDG3204" s="14"/>
      <c r="JDH3204" s="14"/>
      <c r="JDI3204" s="14"/>
      <c r="JDJ3204" s="14"/>
      <c r="JDK3204" s="14"/>
      <c r="JDL3204" s="14"/>
      <c r="JDM3204" s="14"/>
      <c r="JDN3204" s="14"/>
      <c r="JDO3204" s="14"/>
      <c r="JDP3204" s="14"/>
      <c r="JDQ3204" s="14"/>
      <c r="JDR3204" s="14"/>
      <c r="JDS3204" s="14"/>
      <c r="JDT3204" s="14"/>
      <c r="JDU3204" s="14"/>
      <c r="JDV3204" s="14"/>
      <c r="JDW3204" s="14"/>
      <c r="JDX3204" s="14"/>
      <c r="JDY3204" s="14"/>
      <c r="JDZ3204" s="14"/>
      <c r="JEA3204" s="14"/>
      <c r="JEB3204" s="14"/>
      <c r="JEC3204" s="14"/>
      <c r="JED3204" s="14"/>
      <c r="JEE3204" s="14"/>
      <c r="JEF3204" s="14"/>
      <c r="JEG3204" s="14"/>
      <c r="JEH3204" s="14"/>
      <c r="JEI3204" s="14"/>
      <c r="JEJ3204" s="14"/>
      <c r="JEK3204" s="14"/>
      <c r="JEL3204" s="14"/>
      <c r="JEM3204" s="14"/>
      <c r="JEN3204" s="14"/>
      <c r="JEO3204" s="14"/>
      <c r="JEP3204" s="14"/>
      <c r="JEQ3204" s="14"/>
      <c r="JER3204" s="14"/>
      <c r="JES3204" s="14"/>
      <c r="JET3204" s="14"/>
      <c r="JEU3204" s="14"/>
      <c r="JEV3204" s="14"/>
      <c r="JEW3204" s="14"/>
      <c r="JEX3204" s="14"/>
      <c r="JEY3204" s="14"/>
      <c r="JEZ3204" s="14"/>
      <c r="JFA3204" s="14"/>
      <c r="JFB3204" s="14"/>
      <c r="JFC3204" s="14"/>
      <c r="JFD3204" s="14"/>
      <c r="JFE3204" s="14"/>
      <c r="JFF3204" s="14"/>
      <c r="JFG3204" s="14"/>
      <c r="JFH3204" s="14"/>
      <c r="JFI3204" s="14"/>
      <c r="JFJ3204" s="14"/>
      <c r="JFK3204" s="14"/>
      <c r="JFL3204" s="14"/>
      <c r="JFM3204" s="14"/>
      <c r="JFN3204" s="14"/>
      <c r="JFO3204" s="14"/>
      <c r="JFP3204" s="14"/>
      <c r="JFQ3204" s="14"/>
      <c r="JFR3204" s="14"/>
      <c r="JFS3204" s="14"/>
      <c r="JFT3204" s="14"/>
      <c r="JFU3204" s="14"/>
      <c r="JFV3204" s="14"/>
      <c r="JFW3204" s="14"/>
      <c r="JFX3204" s="14"/>
      <c r="JFY3204" s="14"/>
      <c r="JFZ3204" s="14"/>
      <c r="JGA3204" s="14"/>
      <c r="JGB3204" s="14"/>
      <c r="JGC3204" s="14"/>
      <c r="JGD3204" s="14"/>
      <c r="JGE3204" s="14"/>
      <c r="JGF3204" s="14"/>
      <c r="JGG3204" s="14"/>
      <c r="JGH3204" s="14"/>
      <c r="JGI3204" s="14"/>
      <c r="JGJ3204" s="14"/>
      <c r="JGK3204" s="14"/>
      <c r="JGL3204" s="14"/>
      <c r="JGM3204" s="14"/>
      <c r="JGN3204" s="14"/>
      <c r="JGO3204" s="14"/>
      <c r="JGP3204" s="14"/>
      <c r="JGQ3204" s="14"/>
      <c r="JGR3204" s="14"/>
      <c r="JGS3204" s="14"/>
      <c r="JGT3204" s="14"/>
      <c r="JGU3204" s="14"/>
      <c r="JGV3204" s="14"/>
      <c r="JGW3204" s="14"/>
      <c r="JGX3204" s="14"/>
      <c r="JGY3204" s="14"/>
      <c r="JGZ3204" s="14"/>
      <c r="JHA3204" s="14"/>
      <c r="JHB3204" s="14"/>
      <c r="JHC3204" s="14"/>
      <c r="JHD3204" s="14"/>
      <c r="JHE3204" s="14"/>
      <c r="JHF3204" s="14"/>
      <c r="JHG3204" s="14"/>
      <c r="JHH3204" s="14"/>
      <c r="JHI3204" s="14"/>
      <c r="JHJ3204" s="14"/>
      <c r="JHK3204" s="14"/>
      <c r="JHL3204" s="14"/>
      <c r="JHM3204" s="14"/>
      <c r="JHN3204" s="14"/>
      <c r="JHO3204" s="14"/>
      <c r="JHP3204" s="14"/>
      <c r="JHQ3204" s="14"/>
      <c r="JHR3204" s="14"/>
      <c r="JHS3204" s="14"/>
      <c r="JHT3204" s="14"/>
      <c r="JHU3204" s="14"/>
      <c r="JHV3204" s="14"/>
      <c r="JHW3204" s="14"/>
      <c r="JHX3204" s="14"/>
      <c r="JHY3204" s="14"/>
      <c r="JHZ3204" s="14"/>
      <c r="JIA3204" s="14"/>
      <c r="JIB3204" s="14"/>
      <c r="JIC3204" s="14"/>
      <c r="JID3204" s="14"/>
      <c r="JIE3204" s="14"/>
      <c r="JIF3204" s="14"/>
      <c r="JIG3204" s="14"/>
      <c r="JIH3204" s="14"/>
      <c r="JII3204" s="14"/>
      <c r="JIJ3204" s="14"/>
      <c r="JIK3204" s="14"/>
      <c r="JIL3204" s="14"/>
      <c r="JIM3204" s="14"/>
      <c r="JIN3204" s="14"/>
      <c r="JIO3204" s="14"/>
      <c r="JIP3204" s="14"/>
      <c r="JIQ3204" s="14"/>
      <c r="JIR3204" s="14"/>
      <c r="JIS3204" s="14"/>
      <c r="JIT3204" s="14"/>
      <c r="JIU3204" s="14"/>
      <c r="JIV3204" s="14"/>
      <c r="JIW3204" s="14"/>
      <c r="JIX3204" s="14"/>
      <c r="JIY3204" s="14"/>
      <c r="JIZ3204" s="14"/>
      <c r="JJA3204" s="14"/>
      <c r="JJB3204" s="14"/>
      <c r="JJC3204" s="14"/>
      <c r="JJD3204" s="14"/>
      <c r="JJE3204" s="14"/>
      <c r="JJF3204" s="14"/>
      <c r="JJG3204" s="14"/>
      <c r="JJH3204" s="14"/>
      <c r="JJI3204" s="14"/>
      <c r="JJJ3204" s="14"/>
      <c r="JJK3204" s="14"/>
      <c r="JJL3204" s="14"/>
      <c r="JJM3204" s="14"/>
      <c r="JJN3204" s="14"/>
      <c r="JJO3204" s="14"/>
      <c r="JJP3204" s="14"/>
      <c r="JJQ3204" s="14"/>
      <c r="JJR3204" s="14"/>
      <c r="JJS3204" s="14"/>
      <c r="JJT3204" s="14"/>
      <c r="JJU3204" s="14"/>
      <c r="JJV3204" s="14"/>
      <c r="JJW3204" s="14"/>
      <c r="JJX3204" s="14"/>
      <c r="JJY3204" s="14"/>
      <c r="JJZ3204" s="14"/>
      <c r="JKA3204" s="14"/>
      <c r="JKB3204" s="14"/>
      <c r="JKC3204" s="14"/>
      <c r="JKD3204" s="14"/>
      <c r="JKE3204" s="14"/>
      <c r="JKF3204" s="14"/>
      <c r="JKG3204" s="14"/>
      <c r="JKH3204" s="14"/>
      <c r="JKI3204" s="14"/>
      <c r="JKJ3204" s="14"/>
      <c r="JKK3204" s="14"/>
      <c r="JKL3204" s="14"/>
      <c r="JKM3204" s="14"/>
      <c r="JKN3204" s="14"/>
      <c r="JKO3204" s="14"/>
      <c r="JKP3204" s="14"/>
      <c r="JKQ3204" s="14"/>
      <c r="JKR3204" s="14"/>
      <c r="JKS3204" s="14"/>
      <c r="JKT3204" s="14"/>
      <c r="JKU3204" s="14"/>
      <c r="JKV3204" s="14"/>
      <c r="JKW3204" s="14"/>
      <c r="JKX3204" s="14"/>
      <c r="JKY3204" s="14"/>
      <c r="JKZ3204" s="14"/>
      <c r="JLA3204" s="14"/>
      <c r="JLB3204" s="14"/>
      <c r="JLC3204" s="14"/>
      <c r="JLD3204" s="14"/>
      <c r="JLE3204" s="14"/>
      <c r="JLF3204" s="14"/>
      <c r="JLG3204" s="14"/>
      <c r="JLH3204" s="14"/>
      <c r="JLI3204" s="14"/>
      <c r="JLJ3204" s="14"/>
      <c r="JLK3204" s="14"/>
      <c r="JLL3204" s="14"/>
      <c r="JLM3204" s="14"/>
      <c r="JLN3204" s="14"/>
      <c r="JLO3204" s="14"/>
      <c r="JLP3204" s="14"/>
      <c r="JLQ3204" s="14"/>
      <c r="JLR3204" s="14"/>
      <c r="JLS3204" s="14"/>
      <c r="JLT3204" s="14"/>
      <c r="JLU3204" s="14"/>
      <c r="JLV3204" s="14"/>
      <c r="JLW3204" s="14"/>
      <c r="JLX3204" s="14"/>
      <c r="JLY3204" s="14"/>
      <c r="JLZ3204" s="14"/>
      <c r="JMA3204" s="14"/>
      <c r="JMB3204" s="14"/>
      <c r="JMC3204" s="14"/>
      <c r="JMD3204" s="14"/>
      <c r="JME3204" s="14"/>
      <c r="JMF3204" s="14"/>
      <c r="JMG3204" s="14"/>
      <c r="JMH3204" s="14"/>
      <c r="JMI3204" s="14"/>
      <c r="JMJ3204" s="14"/>
      <c r="JMK3204" s="14"/>
      <c r="JML3204" s="14"/>
      <c r="JMM3204" s="14"/>
      <c r="JMN3204" s="14"/>
      <c r="JMO3204" s="14"/>
      <c r="JMP3204" s="14"/>
      <c r="JMQ3204" s="14"/>
      <c r="JMR3204" s="14"/>
      <c r="JMS3204" s="14"/>
      <c r="JMT3204" s="14"/>
      <c r="JMU3204" s="14"/>
      <c r="JMV3204" s="14"/>
      <c r="JMW3204" s="14"/>
      <c r="JMX3204" s="14"/>
      <c r="JMY3204" s="14"/>
      <c r="JMZ3204" s="14"/>
      <c r="JNA3204" s="14"/>
      <c r="JNB3204" s="14"/>
      <c r="JNC3204" s="14"/>
      <c r="JND3204" s="14"/>
      <c r="JNE3204" s="14"/>
      <c r="JNF3204" s="14"/>
      <c r="JNG3204" s="14"/>
      <c r="JNH3204" s="14"/>
      <c r="JNI3204" s="14"/>
      <c r="JNJ3204" s="14"/>
      <c r="JNK3204" s="14"/>
      <c r="JNL3204" s="14"/>
      <c r="JNM3204" s="14"/>
      <c r="JNN3204" s="14"/>
      <c r="JNO3204" s="14"/>
      <c r="JNP3204" s="14"/>
      <c r="JNQ3204" s="14"/>
      <c r="JNR3204" s="14"/>
      <c r="JNS3204" s="14"/>
      <c r="JNT3204" s="14"/>
      <c r="JNU3204" s="14"/>
      <c r="JNV3204" s="14"/>
      <c r="JNW3204" s="14"/>
      <c r="JNX3204" s="14"/>
      <c r="JNY3204" s="14"/>
      <c r="JNZ3204" s="14"/>
      <c r="JOA3204" s="14"/>
      <c r="JOB3204" s="14"/>
      <c r="JOC3204" s="14"/>
      <c r="JOD3204" s="14"/>
      <c r="JOE3204" s="14"/>
      <c r="JOF3204" s="14"/>
      <c r="JOG3204" s="14"/>
      <c r="JOH3204" s="14"/>
      <c r="JOI3204" s="14"/>
      <c r="JOJ3204" s="14"/>
      <c r="JOK3204" s="14"/>
      <c r="JOL3204" s="14"/>
      <c r="JOM3204" s="14"/>
      <c r="JON3204" s="14"/>
      <c r="JOO3204" s="14"/>
      <c r="JOP3204" s="14"/>
      <c r="JOQ3204" s="14"/>
      <c r="JOR3204" s="14"/>
      <c r="JOS3204" s="14"/>
      <c r="JOT3204" s="14"/>
      <c r="JOU3204" s="14"/>
      <c r="JOV3204" s="14"/>
      <c r="JOW3204" s="14"/>
      <c r="JOX3204" s="14"/>
      <c r="JOY3204" s="14"/>
      <c r="JOZ3204" s="14"/>
      <c r="JPA3204" s="14"/>
      <c r="JPB3204" s="14"/>
      <c r="JPC3204" s="14"/>
      <c r="JPD3204" s="14"/>
      <c r="JPE3204" s="14"/>
      <c r="JPF3204" s="14"/>
      <c r="JPG3204" s="14"/>
      <c r="JPH3204" s="14"/>
      <c r="JPI3204" s="14"/>
      <c r="JPJ3204" s="14"/>
      <c r="JPK3204" s="14"/>
      <c r="JPL3204" s="14"/>
      <c r="JPM3204" s="14"/>
      <c r="JPN3204" s="14"/>
      <c r="JPO3204" s="14"/>
      <c r="JPP3204" s="14"/>
      <c r="JPQ3204" s="14"/>
      <c r="JPR3204" s="14"/>
      <c r="JPS3204" s="14"/>
      <c r="JPT3204" s="14"/>
      <c r="JPU3204" s="14"/>
      <c r="JPV3204" s="14"/>
      <c r="JPW3204" s="14"/>
      <c r="JPX3204" s="14"/>
      <c r="JPY3204" s="14"/>
      <c r="JPZ3204" s="14"/>
      <c r="JQA3204" s="14"/>
      <c r="JQB3204" s="14"/>
      <c r="JQC3204" s="14"/>
      <c r="JQD3204" s="14"/>
      <c r="JQE3204" s="14"/>
      <c r="JQF3204" s="14"/>
      <c r="JQG3204" s="14"/>
      <c r="JQH3204" s="14"/>
      <c r="JQI3204" s="14"/>
      <c r="JQJ3204" s="14"/>
      <c r="JQK3204" s="14"/>
      <c r="JQL3204" s="14"/>
      <c r="JQM3204" s="14"/>
      <c r="JQN3204" s="14"/>
      <c r="JQO3204" s="14"/>
      <c r="JQP3204" s="14"/>
      <c r="JQQ3204" s="14"/>
      <c r="JQR3204" s="14"/>
      <c r="JQS3204" s="14"/>
      <c r="JQT3204" s="14"/>
      <c r="JQU3204" s="14"/>
      <c r="JQV3204" s="14"/>
      <c r="JQW3204" s="14"/>
      <c r="JQX3204" s="14"/>
      <c r="JQY3204" s="14"/>
      <c r="JQZ3204" s="14"/>
      <c r="JRA3204" s="14"/>
      <c r="JRB3204" s="14"/>
      <c r="JRC3204" s="14"/>
      <c r="JRD3204" s="14"/>
      <c r="JRE3204" s="14"/>
      <c r="JRF3204" s="14"/>
      <c r="JRG3204" s="14"/>
      <c r="JRH3204" s="14"/>
      <c r="JRI3204" s="14"/>
      <c r="JRJ3204" s="14"/>
      <c r="JRK3204" s="14"/>
      <c r="JRL3204" s="14"/>
      <c r="JRM3204" s="14"/>
      <c r="JRN3204" s="14"/>
      <c r="JRO3204" s="14"/>
      <c r="JRP3204" s="14"/>
      <c r="JRQ3204" s="14"/>
      <c r="JRR3204" s="14"/>
      <c r="JRS3204" s="14"/>
      <c r="JRT3204" s="14"/>
      <c r="JRU3204" s="14"/>
      <c r="JRV3204" s="14"/>
      <c r="JRW3204" s="14"/>
      <c r="JRX3204" s="14"/>
      <c r="JRY3204" s="14"/>
      <c r="JRZ3204" s="14"/>
      <c r="JSA3204" s="14"/>
      <c r="JSB3204" s="14"/>
      <c r="JSC3204" s="14"/>
      <c r="JSD3204" s="14"/>
      <c r="JSE3204" s="14"/>
      <c r="JSF3204" s="14"/>
      <c r="JSG3204" s="14"/>
      <c r="JSH3204" s="14"/>
      <c r="JSI3204" s="14"/>
      <c r="JSJ3204" s="14"/>
      <c r="JSK3204" s="14"/>
      <c r="JSL3204" s="14"/>
      <c r="JSM3204" s="14"/>
      <c r="JSN3204" s="14"/>
      <c r="JSO3204" s="14"/>
      <c r="JSP3204" s="14"/>
      <c r="JSQ3204" s="14"/>
      <c r="JSR3204" s="14"/>
      <c r="JSS3204" s="14"/>
      <c r="JST3204" s="14"/>
      <c r="JSU3204" s="14"/>
      <c r="JSV3204" s="14"/>
      <c r="JSW3204" s="14"/>
      <c r="JSX3204" s="14"/>
      <c r="JSY3204" s="14"/>
      <c r="JSZ3204" s="14"/>
      <c r="JTA3204" s="14"/>
      <c r="JTB3204" s="14"/>
      <c r="JTC3204" s="14"/>
      <c r="JTD3204" s="14"/>
      <c r="JTE3204" s="14"/>
      <c r="JTF3204" s="14"/>
      <c r="JTG3204" s="14"/>
      <c r="JTH3204" s="14"/>
      <c r="JTI3204" s="14"/>
      <c r="JTJ3204" s="14"/>
      <c r="JTK3204" s="14"/>
      <c r="JTL3204" s="14"/>
      <c r="JTM3204" s="14"/>
      <c r="JTN3204" s="14"/>
      <c r="JTO3204" s="14"/>
      <c r="JTP3204" s="14"/>
      <c r="JTQ3204" s="14"/>
      <c r="JTR3204" s="14"/>
      <c r="JTS3204" s="14"/>
      <c r="JTT3204" s="14"/>
      <c r="JTU3204" s="14"/>
      <c r="JTV3204" s="14"/>
      <c r="JTW3204" s="14"/>
      <c r="JTX3204" s="14"/>
      <c r="JTY3204" s="14"/>
      <c r="JTZ3204" s="14"/>
      <c r="JUA3204" s="14"/>
      <c r="JUB3204" s="14"/>
      <c r="JUC3204" s="14"/>
      <c r="JUD3204" s="14"/>
      <c r="JUE3204" s="14"/>
      <c r="JUF3204" s="14"/>
      <c r="JUG3204" s="14"/>
      <c r="JUH3204" s="14"/>
      <c r="JUI3204" s="14"/>
      <c r="JUJ3204" s="14"/>
      <c r="JUK3204" s="14"/>
      <c r="JUL3204" s="14"/>
      <c r="JUM3204" s="14"/>
      <c r="JUN3204" s="14"/>
      <c r="JUO3204" s="14"/>
      <c r="JUP3204" s="14"/>
      <c r="JUQ3204" s="14"/>
      <c r="JUR3204" s="14"/>
      <c r="JUS3204" s="14"/>
      <c r="JUT3204" s="14"/>
      <c r="JUU3204" s="14"/>
      <c r="JUV3204" s="14"/>
      <c r="JUW3204" s="14"/>
      <c r="JUX3204" s="14"/>
      <c r="JUY3204" s="14"/>
      <c r="JUZ3204" s="14"/>
      <c r="JVA3204" s="14"/>
      <c r="JVB3204" s="14"/>
      <c r="JVC3204" s="14"/>
      <c r="JVD3204" s="14"/>
      <c r="JVE3204" s="14"/>
      <c r="JVF3204" s="14"/>
      <c r="JVG3204" s="14"/>
      <c r="JVH3204" s="14"/>
      <c r="JVI3204" s="14"/>
      <c r="JVJ3204" s="14"/>
      <c r="JVK3204" s="14"/>
      <c r="JVL3204" s="14"/>
      <c r="JVM3204" s="14"/>
      <c r="JVN3204" s="14"/>
      <c r="JVO3204" s="14"/>
      <c r="JVP3204" s="14"/>
      <c r="JVQ3204" s="14"/>
      <c r="JVR3204" s="14"/>
      <c r="JVS3204" s="14"/>
      <c r="JVT3204" s="14"/>
      <c r="JVU3204" s="14"/>
      <c r="JVV3204" s="14"/>
      <c r="JVW3204" s="14"/>
      <c r="JVX3204" s="14"/>
      <c r="JVY3204" s="14"/>
      <c r="JVZ3204" s="14"/>
      <c r="JWA3204" s="14"/>
      <c r="JWB3204" s="14"/>
      <c r="JWC3204" s="14"/>
      <c r="JWD3204" s="14"/>
      <c r="JWE3204" s="14"/>
      <c r="JWF3204" s="14"/>
      <c r="JWG3204" s="14"/>
      <c r="JWH3204" s="14"/>
      <c r="JWI3204" s="14"/>
      <c r="JWJ3204" s="14"/>
      <c r="JWK3204" s="14"/>
      <c r="JWL3204" s="14"/>
      <c r="JWM3204" s="14"/>
      <c r="JWN3204" s="14"/>
      <c r="JWO3204" s="14"/>
      <c r="JWP3204" s="14"/>
      <c r="JWQ3204" s="14"/>
      <c r="JWR3204" s="14"/>
      <c r="JWS3204" s="14"/>
      <c r="JWT3204" s="14"/>
      <c r="JWU3204" s="14"/>
      <c r="JWV3204" s="14"/>
      <c r="JWW3204" s="14"/>
      <c r="JWX3204" s="14"/>
      <c r="JWY3204" s="14"/>
      <c r="JWZ3204" s="14"/>
      <c r="JXA3204" s="14"/>
      <c r="JXB3204" s="14"/>
      <c r="JXC3204" s="14"/>
      <c r="JXD3204" s="14"/>
      <c r="JXE3204" s="14"/>
      <c r="JXF3204" s="14"/>
      <c r="JXG3204" s="14"/>
      <c r="JXH3204" s="14"/>
      <c r="JXI3204" s="14"/>
      <c r="JXJ3204" s="14"/>
      <c r="JXK3204" s="14"/>
      <c r="JXL3204" s="14"/>
      <c r="JXM3204" s="14"/>
      <c r="JXN3204" s="14"/>
      <c r="JXO3204" s="14"/>
      <c r="JXP3204" s="14"/>
      <c r="JXQ3204" s="14"/>
      <c r="JXR3204" s="14"/>
      <c r="JXS3204" s="14"/>
      <c r="JXT3204" s="14"/>
      <c r="JXU3204" s="14"/>
      <c r="JXV3204" s="14"/>
      <c r="JXW3204" s="14"/>
      <c r="JXX3204" s="14"/>
      <c r="JXY3204" s="14"/>
      <c r="JXZ3204" s="14"/>
      <c r="JYA3204" s="14"/>
      <c r="JYB3204" s="14"/>
      <c r="JYC3204" s="14"/>
      <c r="JYD3204" s="14"/>
      <c r="JYE3204" s="14"/>
      <c r="JYF3204" s="14"/>
      <c r="JYG3204" s="14"/>
      <c r="JYH3204" s="14"/>
      <c r="JYI3204" s="14"/>
      <c r="JYJ3204" s="14"/>
      <c r="JYK3204" s="14"/>
      <c r="JYL3204" s="14"/>
      <c r="JYM3204" s="14"/>
      <c r="JYN3204" s="14"/>
      <c r="JYO3204" s="14"/>
      <c r="JYP3204" s="14"/>
      <c r="JYQ3204" s="14"/>
      <c r="JYR3204" s="14"/>
      <c r="JYS3204" s="14"/>
      <c r="JYT3204" s="14"/>
      <c r="JYU3204" s="14"/>
      <c r="JYV3204" s="14"/>
      <c r="JYW3204" s="14"/>
      <c r="JYX3204" s="14"/>
      <c r="JYY3204" s="14"/>
      <c r="JYZ3204" s="14"/>
      <c r="JZA3204" s="14"/>
      <c r="JZB3204" s="14"/>
      <c r="JZC3204" s="14"/>
      <c r="JZD3204" s="14"/>
      <c r="JZE3204" s="14"/>
      <c r="JZF3204" s="14"/>
      <c r="JZG3204" s="14"/>
      <c r="JZH3204" s="14"/>
      <c r="JZI3204" s="14"/>
      <c r="JZJ3204" s="14"/>
      <c r="JZK3204" s="14"/>
      <c r="JZL3204" s="14"/>
      <c r="JZM3204" s="14"/>
      <c r="JZN3204" s="14"/>
      <c r="JZO3204" s="14"/>
      <c r="JZP3204" s="14"/>
      <c r="JZQ3204" s="14"/>
      <c r="JZR3204" s="14"/>
      <c r="JZS3204" s="14"/>
      <c r="JZT3204" s="14"/>
      <c r="JZU3204" s="14"/>
      <c r="JZV3204" s="14"/>
      <c r="JZW3204" s="14"/>
      <c r="JZX3204" s="14"/>
      <c r="JZY3204" s="14"/>
      <c r="JZZ3204" s="14"/>
      <c r="KAA3204" s="14"/>
      <c r="KAB3204" s="14"/>
      <c r="KAC3204" s="14"/>
      <c r="KAD3204" s="14"/>
      <c r="KAE3204" s="14"/>
      <c r="KAF3204" s="14"/>
      <c r="KAG3204" s="14"/>
      <c r="KAH3204" s="14"/>
      <c r="KAI3204" s="14"/>
      <c r="KAJ3204" s="14"/>
      <c r="KAK3204" s="14"/>
      <c r="KAL3204" s="14"/>
      <c r="KAM3204" s="14"/>
      <c r="KAN3204" s="14"/>
      <c r="KAO3204" s="14"/>
      <c r="KAP3204" s="14"/>
      <c r="KAQ3204" s="14"/>
      <c r="KAR3204" s="14"/>
      <c r="KAS3204" s="14"/>
      <c r="KAT3204" s="14"/>
      <c r="KAU3204" s="14"/>
      <c r="KAV3204" s="14"/>
      <c r="KAW3204" s="14"/>
      <c r="KAX3204" s="14"/>
      <c r="KAY3204" s="14"/>
      <c r="KAZ3204" s="14"/>
      <c r="KBA3204" s="14"/>
      <c r="KBB3204" s="14"/>
      <c r="KBC3204" s="14"/>
      <c r="KBD3204" s="14"/>
      <c r="KBE3204" s="14"/>
      <c r="KBF3204" s="14"/>
      <c r="KBG3204" s="14"/>
      <c r="KBH3204" s="14"/>
      <c r="KBI3204" s="14"/>
      <c r="KBJ3204" s="14"/>
      <c r="KBK3204" s="14"/>
      <c r="KBL3204" s="14"/>
      <c r="KBM3204" s="14"/>
      <c r="KBN3204" s="14"/>
      <c r="KBO3204" s="14"/>
      <c r="KBP3204" s="14"/>
      <c r="KBQ3204" s="14"/>
      <c r="KBR3204" s="14"/>
      <c r="KBS3204" s="14"/>
      <c r="KBT3204" s="14"/>
      <c r="KBU3204" s="14"/>
      <c r="KBV3204" s="14"/>
      <c r="KBW3204" s="14"/>
      <c r="KBX3204" s="14"/>
      <c r="KBY3204" s="14"/>
      <c r="KBZ3204" s="14"/>
      <c r="KCA3204" s="14"/>
      <c r="KCB3204" s="14"/>
      <c r="KCC3204" s="14"/>
      <c r="KCD3204" s="14"/>
      <c r="KCE3204" s="14"/>
      <c r="KCF3204" s="14"/>
      <c r="KCG3204" s="14"/>
      <c r="KCH3204" s="14"/>
      <c r="KCI3204" s="14"/>
      <c r="KCJ3204" s="14"/>
      <c r="KCK3204" s="14"/>
      <c r="KCL3204" s="14"/>
      <c r="KCM3204" s="14"/>
      <c r="KCN3204" s="14"/>
      <c r="KCO3204" s="14"/>
      <c r="KCP3204" s="14"/>
      <c r="KCQ3204" s="14"/>
      <c r="KCR3204" s="14"/>
      <c r="KCS3204" s="14"/>
      <c r="KCT3204" s="14"/>
      <c r="KCU3204" s="14"/>
      <c r="KCV3204" s="14"/>
      <c r="KCW3204" s="14"/>
      <c r="KCX3204" s="14"/>
      <c r="KCY3204" s="14"/>
      <c r="KCZ3204" s="14"/>
      <c r="KDA3204" s="14"/>
      <c r="KDB3204" s="14"/>
      <c r="KDC3204" s="14"/>
      <c r="KDD3204" s="14"/>
      <c r="KDE3204" s="14"/>
      <c r="KDF3204" s="14"/>
      <c r="KDG3204" s="14"/>
      <c r="KDH3204" s="14"/>
      <c r="KDI3204" s="14"/>
      <c r="KDJ3204" s="14"/>
      <c r="KDK3204" s="14"/>
      <c r="KDL3204" s="14"/>
      <c r="KDM3204" s="14"/>
      <c r="KDN3204" s="14"/>
      <c r="KDO3204" s="14"/>
      <c r="KDP3204" s="14"/>
      <c r="KDQ3204" s="14"/>
      <c r="KDR3204" s="14"/>
      <c r="KDS3204" s="14"/>
      <c r="KDT3204" s="14"/>
      <c r="KDU3204" s="14"/>
      <c r="KDV3204" s="14"/>
      <c r="KDW3204" s="14"/>
      <c r="KDX3204" s="14"/>
      <c r="KDY3204" s="14"/>
      <c r="KDZ3204" s="14"/>
      <c r="KEA3204" s="14"/>
      <c r="KEB3204" s="14"/>
      <c r="KEC3204" s="14"/>
      <c r="KED3204" s="14"/>
      <c r="KEE3204" s="14"/>
      <c r="KEF3204" s="14"/>
      <c r="KEG3204" s="14"/>
      <c r="KEH3204" s="14"/>
      <c r="KEI3204" s="14"/>
      <c r="KEJ3204" s="14"/>
      <c r="KEK3204" s="14"/>
      <c r="KEL3204" s="14"/>
      <c r="KEM3204" s="14"/>
      <c r="KEN3204" s="14"/>
      <c r="KEO3204" s="14"/>
      <c r="KEP3204" s="14"/>
      <c r="KEQ3204" s="14"/>
      <c r="KER3204" s="14"/>
      <c r="KES3204" s="14"/>
      <c r="KET3204" s="14"/>
      <c r="KEU3204" s="14"/>
      <c r="KEV3204" s="14"/>
      <c r="KEW3204" s="14"/>
      <c r="KEX3204" s="14"/>
      <c r="KEY3204" s="14"/>
      <c r="KEZ3204" s="14"/>
      <c r="KFA3204" s="14"/>
      <c r="KFB3204" s="14"/>
      <c r="KFC3204" s="14"/>
      <c r="KFD3204" s="14"/>
      <c r="KFE3204" s="14"/>
      <c r="KFF3204" s="14"/>
      <c r="KFG3204" s="14"/>
      <c r="KFH3204" s="14"/>
      <c r="KFI3204" s="14"/>
      <c r="KFJ3204" s="14"/>
      <c r="KFK3204" s="14"/>
      <c r="KFL3204" s="14"/>
      <c r="KFM3204" s="14"/>
      <c r="KFN3204" s="14"/>
      <c r="KFO3204" s="14"/>
      <c r="KFP3204" s="14"/>
      <c r="KFQ3204" s="14"/>
      <c r="KFR3204" s="14"/>
      <c r="KFS3204" s="14"/>
      <c r="KFT3204" s="14"/>
      <c r="KFU3204" s="14"/>
      <c r="KFV3204" s="14"/>
      <c r="KFW3204" s="14"/>
      <c r="KFX3204" s="14"/>
      <c r="KFY3204" s="14"/>
      <c r="KFZ3204" s="14"/>
      <c r="KGA3204" s="14"/>
      <c r="KGB3204" s="14"/>
      <c r="KGC3204" s="14"/>
      <c r="KGD3204" s="14"/>
      <c r="KGE3204" s="14"/>
      <c r="KGF3204" s="14"/>
      <c r="KGG3204" s="14"/>
      <c r="KGH3204" s="14"/>
      <c r="KGI3204" s="14"/>
      <c r="KGJ3204" s="14"/>
      <c r="KGK3204" s="14"/>
      <c r="KGL3204" s="14"/>
      <c r="KGM3204" s="14"/>
      <c r="KGN3204" s="14"/>
      <c r="KGO3204" s="14"/>
      <c r="KGP3204" s="14"/>
      <c r="KGQ3204" s="14"/>
      <c r="KGR3204" s="14"/>
      <c r="KGS3204" s="14"/>
      <c r="KGT3204" s="14"/>
      <c r="KGU3204" s="14"/>
      <c r="KGV3204" s="14"/>
      <c r="KGW3204" s="14"/>
      <c r="KGX3204" s="14"/>
      <c r="KGY3204" s="14"/>
      <c r="KGZ3204" s="14"/>
      <c r="KHA3204" s="14"/>
      <c r="KHB3204" s="14"/>
      <c r="KHC3204" s="14"/>
      <c r="KHD3204" s="14"/>
      <c r="KHE3204" s="14"/>
      <c r="KHF3204" s="14"/>
      <c r="KHG3204" s="14"/>
      <c r="KHH3204" s="14"/>
      <c r="KHI3204" s="14"/>
      <c r="KHJ3204" s="14"/>
      <c r="KHK3204" s="14"/>
      <c r="KHL3204" s="14"/>
      <c r="KHM3204" s="14"/>
      <c r="KHN3204" s="14"/>
      <c r="KHO3204" s="14"/>
      <c r="KHP3204" s="14"/>
      <c r="KHQ3204" s="14"/>
      <c r="KHR3204" s="14"/>
      <c r="KHS3204" s="14"/>
      <c r="KHT3204" s="14"/>
      <c r="KHU3204" s="14"/>
      <c r="KHV3204" s="14"/>
      <c r="KHW3204" s="14"/>
      <c r="KHX3204" s="14"/>
      <c r="KHY3204" s="14"/>
      <c r="KHZ3204" s="14"/>
      <c r="KIA3204" s="14"/>
      <c r="KIB3204" s="14"/>
      <c r="KIC3204" s="14"/>
      <c r="KID3204" s="14"/>
      <c r="KIE3204" s="14"/>
      <c r="KIF3204" s="14"/>
      <c r="KIG3204" s="14"/>
      <c r="KIH3204" s="14"/>
      <c r="KII3204" s="14"/>
      <c r="KIJ3204" s="14"/>
      <c r="KIK3204" s="14"/>
      <c r="KIL3204" s="14"/>
      <c r="KIM3204" s="14"/>
      <c r="KIN3204" s="14"/>
      <c r="KIO3204" s="14"/>
      <c r="KIP3204" s="14"/>
      <c r="KIQ3204" s="14"/>
      <c r="KIR3204" s="14"/>
      <c r="KIS3204" s="14"/>
      <c r="KIT3204" s="14"/>
      <c r="KIU3204" s="14"/>
      <c r="KIV3204" s="14"/>
      <c r="KIW3204" s="14"/>
      <c r="KIX3204" s="14"/>
      <c r="KIY3204" s="14"/>
      <c r="KIZ3204" s="14"/>
      <c r="KJA3204" s="14"/>
      <c r="KJB3204" s="14"/>
      <c r="KJC3204" s="14"/>
      <c r="KJD3204" s="14"/>
      <c r="KJE3204" s="14"/>
      <c r="KJF3204" s="14"/>
      <c r="KJG3204" s="14"/>
      <c r="KJH3204" s="14"/>
      <c r="KJI3204" s="14"/>
      <c r="KJJ3204" s="14"/>
      <c r="KJK3204" s="14"/>
      <c r="KJL3204" s="14"/>
      <c r="KJM3204" s="14"/>
      <c r="KJN3204" s="14"/>
      <c r="KJO3204" s="14"/>
      <c r="KJP3204" s="14"/>
      <c r="KJQ3204" s="14"/>
      <c r="KJR3204" s="14"/>
      <c r="KJS3204" s="14"/>
      <c r="KJT3204" s="14"/>
      <c r="KJU3204" s="14"/>
      <c r="KJV3204" s="14"/>
      <c r="KJW3204" s="14"/>
      <c r="KJX3204" s="14"/>
      <c r="KJY3204" s="14"/>
      <c r="KJZ3204" s="14"/>
      <c r="KKA3204" s="14"/>
      <c r="KKB3204" s="14"/>
      <c r="KKC3204" s="14"/>
      <c r="KKD3204" s="14"/>
      <c r="KKE3204" s="14"/>
      <c r="KKF3204" s="14"/>
      <c r="KKG3204" s="14"/>
      <c r="KKH3204" s="14"/>
      <c r="KKI3204" s="14"/>
      <c r="KKJ3204" s="14"/>
      <c r="KKK3204" s="14"/>
      <c r="KKL3204" s="14"/>
      <c r="KKM3204" s="14"/>
      <c r="KKN3204" s="14"/>
      <c r="KKO3204" s="14"/>
      <c r="KKP3204" s="14"/>
      <c r="KKQ3204" s="14"/>
      <c r="KKR3204" s="14"/>
      <c r="KKS3204" s="14"/>
      <c r="KKT3204" s="14"/>
      <c r="KKU3204" s="14"/>
      <c r="KKV3204" s="14"/>
      <c r="KKW3204" s="14"/>
      <c r="KKX3204" s="14"/>
      <c r="KKY3204" s="14"/>
      <c r="KKZ3204" s="14"/>
      <c r="KLA3204" s="14"/>
      <c r="KLB3204" s="14"/>
      <c r="KLC3204" s="14"/>
      <c r="KLD3204" s="14"/>
      <c r="KLE3204" s="14"/>
      <c r="KLF3204" s="14"/>
      <c r="KLG3204" s="14"/>
      <c r="KLH3204" s="14"/>
      <c r="KLI3204" s="14"/>
      <c r="KLJ3204" s="14"/>
      <c r="KLK3204" s="14"/>
      <c r="KLL3204" s="14"/>
      <c r="KLM3204" s="14"/>
      <c r="KLN3204" s="14"/>
      <c r="KLO3204" s="14"/>
      <c r="KLP3204" s="14"/>
      <c r="KLQ3204" s="14"/>
      <c r="KLR3204" s="14"/>
      <c r="KLS3204" s="14"/>
      <c r="KLT3204" s="14"/>
      <c r="KLU3204" s="14"/>
      <c r="KLV3204" s="14"/>
      <c r="KLW3204" s="14"/>
      <c r="KLX3204" s="14"/>
      <c r="KLY3204" s="14"/>
      <c r="KLZ3204" s="14"/>
      <c r="KMA3204" s="14"/>
      <c r="KMB3204" s="14"/>
      <c r="KMC3204" s="14"/>
      <c r="KMD3204" s="14"/>
      <c r="KME3204" s="14"/>
      <c r="KMF3204" s="14"/>
      <c r="KMG3204" s="14"/>
      <c r="KMH3204" s="14"/>
      <c r="KMI3204" s="14"/>
      <c r="KMJ3204" s="14"/>
      <c r="KMK3204" s="14"/>
      <c r="KML3204" s="14"/>
      <c r="KMM3204" s="14"/>
      <c r="KMN3204" s="14"/>
      <c r="KMO3204" s="14"/>
      <c r="KMP3204" s="14"/>
      <c r="KMQ3204" s="14"/>
      <c r="KMR3204" s="14"/>
      <c r="KMS3204" s="14"/>
      <c r="KMT3204" s="14"/>
      <c r="KMU3204" s="14"/>
      <c r="KMV3204" s="14"/>
      <c r="KMW3204" s="14"/>
      <c r="KMX3204" s="14"/>
      <c r="KMY3204" s="14"/>
      <c r="KMZ3204" s="14"/>
      <c r="KNA3204" s="14"/>
      <c r="KNB3204" s="14"/>
      <c r="KNC3204" s="14"/>
      <c r="KND3204" s="14"/>
      <c r="KNE3204" s="14"/>
      <c r="KNF3204" s="14"/>
      <c r="KNG3204" s="14"/>
      <c r="KNH3204" s="14"/>
      <c r="KNI3204" s="14"/>
      <c r="KNJ3204" s="14"/>
      <c r="KNK3204" s="14"/>
      <c r="KNL3204" s="14"/>
      <c r="KNM3204" s="14"/>
      <c r="KNN3204" s="14"/>
      <c r="KNO3204" s="14"/>
      <c r="KNP3204" s="14"/>
      <c r="KNQ3204" s="14"/>
      <c r="KNR3204" s="14"/>
      <c r="KNS3204" s="14"/>
      <c r="KNT3204" s="14"/>
      <c r="KNU3204" s="14"/>
      <c r="KNV3204" s="14"/>
      <c r="KNW3204" s="14"/>
      <c r="KNX3204" s="14"/>
      <c r="KNY3204" s="14"/>
      <c r="KNZ3204" s="14"/>
      <c r="KOA3204" s="14"/>
      <c r="KOB3204" s="14"/>
      <c r="KOC3204" s="14"/>
      <c r="KOD3204" s="14"/>
      <c r="KOE3204" s="14"/>
      <c r="KOF3204" s="14"/>
      <c r="KOG3204" s="14"/>
      <c r="KOH3204" s="14"/>
      <c r="KOI3204" s="14"/>
      <c r="KOJ3204" s="14"/>
      <c r="KOK3204" s="14"/>
      <c r="KOL3204" s="14"/>
      <c r="KOM3204" s="14"/>
      <c r="KON3204" s="14"/>
      <c r="KOO3204" s="14"/>
      <c r="KOP3204" s="14"/>
      <c r="KOQ3204" s="14"/>
      <c r="KOR3204" s="14"/>
      <c r="KOS3204" s="14"/>
      <c r="KOT3204" s="14"/>
      <c r="KOU3204" s="14"/>
      <c r="KOV3204" s="14"/>
      <c r="KOW3204" s="14"/>
      <c r="KOX3204" s="14"/>
      <c r="KOY3204" s="14"/>
      <c r="KOZ3204" s="14"/>
      <c r="KPA3204" s="14"/>
      <c r="KPB3204" s="14"/>
      <c r="KPC3204" s="14"/>
      <c r="KPD3204" s="14"/>
      <c r="KPE3204" s="14"/>
      <c r="KPF3204" s="14"/>
      <c r="KPG3204" s="14"/>
      <c r="KPH3204" s="14"/>
      <c r="KPI3204" s="14"/>
      <c r="KPJ3204" s="14"/>
      <c r="KPK3204" s="14"/>
      <c r="KPL3204" s="14"/>
      <c r="KPM3204" s="14"/>
      <c r="KPN3204" s="14"/>
      <c r="KPO3204" s="14"/>
      <c r="KPP3204" s="14"/>
      <c r="KPQ3204" s="14"/>
      <c r="KPR3204" s="14"/>
      <c r="KPS3204" s="14"/>
      <c r="KPT3204" s="14"/>
      <c r="KPU3204" s="14"/>
      <c r="KPV3204" s="14"/>
      <c r="KPW3204" s="14"/>
      <c r="KPX3204" s="14"/>
      <c r="KPY3204" s="14"/>
      <c r="KPZ3204" s="14"/>
      <c r="KQA3204" s="14"/>
      <c r="KQB3204" s="14"/>
      <c r="KQC3204" s="14"/>
      <c r="KQD3204" s="14"/>
      <c r="KQE3204" s="14"/>
      <c r="KQF3204" s="14"/>
      <c r="KQG3204" s="14"/>
      <c r="KQH3204" s="14"/>
      <c r="KQI3204" s="14"/>
      <c r="KQJ3204" s="14"/>
      <c r="KQK3204" s="14"/>
      <c r="KQL3204" s="14"/>
      <c r="KQM3204" s="14"/>
      <c r="KQN3204" s="14"/>
      <c r="KQO3204" s="14"/>
      <c r="KQP3204" s="14"/>
      <c r="KQQ3204" s="14"/>
      <c r="KQR3204" s="14"/>
      <c r="KQS3204" s="14"/>
      <c r="KQT3204" s="14"/>
      <c r="KQU3204" s="14"/>
      <c r="KQV3204" s="14"/>
      <c r="KQW3204" s="14"/>
      <c r="KQX3204" s="14"/>
      <c r="KQY3204" s="14"/>
      <c r="KQZ3204" s="14"/>
      <c r="KRA3204" s="14"/>
      <c r="KRB3204" s="14"/>
      <c r="KRC3204" s="14"/>
      <c r="KRD3204" s="14"/>
      <c r="KRE3204" s="14"/>
      <c r="KRF3204" s="14"/>
      <c r="KRG3204" s="14"/>
      <c r="KRH3204" s="14"/>
      <c r="KRI3204" s="14"/>
      <c r="KRJ3204" s="14"/>
      <c r="KRK3204" s="14"/>
      <c r="KRL3204" s="14"/>
      <c r="KRM3204" s="14"/>
      <c r="KRN3204" s="14"/>
      <c r="KRO3204" s="14"/>
      <c r="KRP3204" s="14"/>
      <c r="KRQ3204" s="14"/>
      <c r="KRR3204" s="14"/>
      <c r="KRS3204" s="14"/>
      <c r="KRT3204" s="14"/>
      <c r="KRU3204" s="14"/>
      <c r="KRV3204" s="14"/>
      <c r="KRW3204" s="14"/>
      <c r="KRX3204" s="14"/>
      <c r="KRY3204" s="14"/>
      <c r="KRZ3204" s="14"/>
      <c r="KSA3204" s="14"/>
      <c r="KSB3204" s="14"/>
      <c r="KSC3204" s="14"/>
      <c r="KSD3204" s="14"/>
      <c r="KSE3204" s="14"/>
      <c r="KSF3204" s="14"/>
      <c r="KSG3204" s="14"/>
      <c r="KSH3204" s="14"/>
      <c r="KSI3204" s="14"/>
      <c r="KSJ3204" s="14"/>
      <c r="KSK3204" s="14"/>
      <c r="KSL3204" s="14"/>
      <c r="KSM3204" s="14"/>
      <c r="KSN3204" s="14"/>
      <c r="KSO3204" s="14"/>
      <c r="KSP3204" s="14"/>
      <c r="KSQ3204" s="14"/>
      <c r="KSR3204" s="14"/>
      <c r="KSS3204" s="14"/>
      <c r="KST3204" s="14"/>
      <c r="KSU3204" s="14"/>
      <c r="KSV3204" s="14"/>
      <c r="KSW3204" s="14"/>
      <c r="KSX3204" s="14"/>
      <c r="KSY3204" s="14"/>
      <c r="KSZ3204" s="14"/>
      <c r="KTA3204" s="14"/>
      <c r="KTB3204" s="14"/>
      <c r="KTC3204" s="14"/>
      <c r="KTD3204" s="14"/>
      <c r="KTE3204" s="14"/>
      <c r="KTF3204" s="14"/>
      <c r="KTG3204" s="14"/>
      <c r="KTH3204" s="14"/>
      <c r="KTI3204" s="14"/>
      <c r="KTJ3204" s="14"/>
      <c r="KTK3204" s="14"/>
      <c r="KTL3204" s="14"/>
      <c r="KTM3204" s="14"/>
      <c r="KTN3204" s="14"/>
      <c r="KTO3204" s="14"/>
      <c r="KTP3204" s="14"/>
      <c r="KTQ3204" s="14"/>
      <c r="KTR3204" s="14"/>
      <c r="KTS3204" s="14"/>
      <c r="KTT3204" s="14"/>
      <c r="KTU3204" s="14"/>
      <c r="KTV3204" s="14"/>
      <c r="KTW3204" s="14"/>
      <c r="KTX3204" s="14"/>
      <c r="KTY3204" s="14"/>
      <c r="KTZ3204" s="14"/>
      <c r="KUA3204" s="14"/>
      <c r="KUB3204" s="14"/>
      <c r="KUC3204" s="14"/>
      <c r="KUD3204" s="14"/>
      <c r="KUE3204" s="14"/>
      <c r="KUF3204" s="14"/>
      <c r="KUG3204" s="14"/>
      <c r="KUH3204" s="14"/>
      <c r="KUI3204" s="14"/>
      <c r="KUJ3204" s="14"/>
      <c r="KUK3204" s="14"/>
      <c r="KUL3204" s="14"/>
      <c r="KUM3204" s="14"/>
      <c r="KUN3204" s="14"/>
      <c r="KUO3204" s="14"/>
      <c r="KUP3204" s="14"/>
      <c r="KUQ3204" s="14"/>
      <c r="KUR3204" s="14"/>
      <c r="KUS3204" s="14"/>
      <c r="KUT3204" s="14"/>
      <c r="KUU3204" s="14"/>
      <c r="KUV3204" s="14"/>
      <c r="KUW3204" s="14"/>
      <c r="KUX3204" s="14"/>
      <c r="KUY3204" s="14"/>
      <c r="KUZ3204" s="14"/>
      <c r="KVA3204" s="14"/>
      <c r="KVB3204" s="14"/>
      <c r="KVC3204" s="14"/>
      <c r="KVD3204" s="14"/>
      <c r="KVE3204" s="14"/>
      <c r="KVF3204" s="14"/>
      <c r="KVG3204" s="14"/>
      <c r="KVH3204" s="14"/>
      <c r="KVI3204" s="14"/>
      <c r="KVJ3204" s="14"/>
      <c r="KVK3204" s="14"/>
      <c r="KVL3204" s="14"/>
      <c r="KVM3204" s="14"/>
      <c r="KVN3204" s="14"/>
      <c r="KVO3204" s="14"/>
      <c r="KVP3204" s="14"/>
      <c r="KVQ3204" s="14"/>
      <c r="KVR3204" s="14"/>
      <c r="KVS3204" s="14"/>
      <c r="KVT3204" s="14"/>
      <c r="KVU3204" s="14"/>
      <c r="KVV3204" s="14"/>
      <c r="KVW3204" s="14"/>
      <c r="KVX3204" s="14"/>
      <c r="KVY3204" s="14"/>
      <c r="KVZ3204" s="14"/>
      <c r="KWA3204" s="14"/>
      <c r="KWB3204" s="14"/>
      <c r="KWC3204" s="14"/>
      <c r="KWD3204" s="14"/>
      <c r="KWE3204" s="14"/>
      <c r="KWF3204" s="14"/>
      <c r="KWG3204" s="14"/>
      <c r="KWH3204" s="14"/>
      <c r="KWI3204" s="14"/>
      <c r="KWJ3204" s="14"/>
      <c r="KWK3204" s="14"/>
      <c r="KWL3204" s="14"/>
      <c r="KWM3204" s="14"/>
      <c r="KWN3204" s="14"/>
      <c r="KWO3204" s="14"/>
      <c r="KWP3204" s="14"/>
      <c r="KWQ3204" s="14"/>
      <c r="KWR3204" s="14"/>
      <c r="KWS3204" s="14"/>
      <c r="KWT3204" s="14"/>
      <c r="KWU3204" s="14"/>
      <c r="KWV3204" s="14"/>
      <c r="KWW3204" s="14"/>
      <c r="KWX3204" s="14"/>
      <c r="KWY3204" s="14"/>
      <c r="KWZ3204" s="14"/>
      <c r="KXA3204" s="14"/>
      <c r="KXB3204" s="14"/>
      <c r="KXC3204" s="14"/>
      <c r="KXD3204" s="14"/>
      <c r="KXE3204" s="14"/>
      <c r="KXF3204" s="14"/>
      <c r="KXG3204" s="14"/>
      <c r="KXH3204" s="14"/>
      <c r="KXI3204" s="14"/>
      <c r="KXJ3204" s="14"/>
      <c r="KXK3204" s="14"/>
      <c r="KXL3204" s="14"/>
      <c r="KXM3204" s="14"/>
      <c r="KXN3204" s="14"/>
      <c r="KXO3204" s="14"/>
      <c r="KXP3204" s="14"/>
      <c r="KXQ3204" s="14"/>
      <c r="KXR3204" s="14"/>
      <c r="KXS3204" s="14"/>
      <c r="KXT3204" s="14"/>
      <c r="KXU3204" s="14"/>
      <c r="KXV3204" s="14"/>
      <c r="KXW3204" s="14"/>
      <c r="KXX3204" s="14"/>
      <c r="KXY3204" s="14"/>
      <c r="KXZ3204" s="14"/>
      <c r="KYA3204" s="14"/>
      <c r="KYB3204" s="14"/>
      <c r="KYC3204" s="14"/>
      <c r="KYD3204" s="14"/>
      <c r="KYE3204" s="14"/>
      <c r="KYF3204" s="14"/>
      <c r="KYG3204" s="14"/>
      <c r="KYH3204" s="14"/>
      <c r="KYI3204" s="14"/>
      <c r="KYJ3204" s="14"/>
      <c r="KYK3204" s="14"/>
      <c r="KYL3204" s="14"/>
      <c r="KYM3204" s="14"/>
      <c r="KYN3204" s="14"/>
      <c r="KYO3204" s="14"/>
      <c r="KYP3204" s="14"/>
      <c r="KYQ3204" s="14"/>
      <c r="KYR3204" s="14"/>
      <c r="KYS3204" s="14"/>
      <c r="KYT3204" s="14"/>
      <c r="KYU3204" s="14"/>
      <c r="KYV3204" s="14"/>
      <c r="KYW3204" s="14"/>
      <c r="KYX3204" s="14"/>
      <c r="KYY3204" s="14"/>
      <c r="KYZ3204" s="14"/>
      <c r="KZA3204" s="14"/>
      <c r="KZB3204" s="14"/>
      <c r="KZC3204" s="14"/>
      <c r="KZD3204" s="14"/>
      <c r="KZE3204" s="14"/>
      <c r="KZF3204" s="14"/>
      <c r="KZG3204" s="14"/>
      <c r="KZH3204" s="14"/>
      <c r="KZI3204" s="14"/>
      <c r="KZJ3204" s="14"/>
      <c r="KZK3204" s="14"/>
      <c r="KZL3204" s="14"/>
      <c r="KZM3204" s="14"/>
      <c r="KZN3204" s="14"/>
      <c r="KZO3204" s="14"/>
      <c r="KZP3204" s="14"/>
      <c r="KZQ3204" s="14"/>
      <c r="KZR3204" s="14"/>
      <c r="KZS3204" s="14"/>
      <c r="KZT3204" s="14"/>
      <c r="KZU3204" s="14"/>
      <c r="KZV3204" s="14"/>
      <c r="KZW3204" s="14"/>
      <c r="KZX3204" s="14"/>
      <c r="KZY3204" s="14"/>
      <c r="KZZ3204" s="14"/>
      <c r="LAA3204" s="14"/>
      <c r="LAB3204" s="14"/>
      <c r="LAC3204" s="14"/>
      <c r="LAD3204" s="14"/>
      <c r="LAE3204" s="14"/>
      <c r="LAF3204" s="14"/>
      <c r="LAG3204" s="14"/>
      <c r="LAH3204" s="14"/>
      <c r="LAI3204" s="14"/>
      <c r="LAJ3204" s="14"/>
      <c r="LAK3204" s="14"/>
      <c r="LAL3204" s="14"/>
      <c r="LAM3204" s="14"/>
      <c r="LAN3204" s="14"/>
      <c r="LAO3204" s="14"/>
      <c r="LAP3204" s="14"/>
      <c r="LAQ3204" s="14"/>
      <c r="LAR3204" s="14"/>
      <c r="LAS3204" s="14"/>
      <c r="LAT3204" s="14"/>
      <c r="LAU3204" s="14"/>
      <c r="LAV3204" s="14"/>
      <c r="LAW3204" s="14"/>
      <c r="LAX3204" s="14"/>
      <c r="LAY3204" s="14"/>
      <c r="LAZ3204" s="14"/>
      <c r="LBA3204" s="14"/>
      <c r="LBB3204" s="14"/>
      <c r="LBC3204" s="14"/>
      <c r="LBD3204" s="14"/>
      <c r="LBE3204" s="14"/>
      <c r="LBF3204" s="14"/>
      <c r="LBG3204" s="14"/>
      <c r="LBH3204" s="14"/>
      <c r="LBI3204" s="14"/>
      <c r="LBJ3204" s="14"/>
      <c r="LBK3204" s="14"/>
      <c r="LBL3204" s="14"/>
      <c r="LBM3204" s="14"/>
      <c r="LBN3204" s="14"/>
      <c r="LBO3204" s="14"/>
      <c r="LBP3204" s="14"/>
      <c r="LBQ3204" s="14"/>
      <c r="LBR3204" s="14"/>
      <c r="LBS3204" s="14"/>
      <c r="LBT3204" s="14"/>
      <c r="LBU3204" s="14"/>
      <c r="LBV3204" s="14"/>
      <c r="LBW3204" s="14"/>
      <c r="LBX3204" s="14"/>
      <c r="LBY3204" s="14"/>
      <c r="LBZ3204" s="14"/>
      <c r="LCA3204" s="14"/>
      <c r="LCB3204" s="14"/>
      <c r="LCC3204" s="14"/>
      <c r="LCD3204" s="14"/>
      <c r="LCE3204" s="14"/>
      <c r="LCF3204" s="14"/>
      <c r="LCG3204" s="14"/>
      <c r="LCH3204" s="14"/>
      <c r="LCI3204" s="14"/>
      <c r="LCJ3204" s="14"/>
      <c r="LCK3204" s="14"/>
      <c r="LCL3204" s="14"/>
      <c r="LCM3204" s="14"/>
      <c r="LCN3204" s="14"/>
      <c r="LCO3204" s="14"/>
      <c r="LCP3204" s="14"/>
      <c r="LCQ3204" s="14"/>
      <c r="LCR3204" s="14"/>
      <c r="LCS3204" s="14"/>
      <c r="LCT3204" s="14"/>
      <c r="LCU3204" s="14"/>
      <c r="LCV3204" s="14"/>
      <c r="LCW3204" s="14"/>
      <c r="LCX3204" s="14"/>
      <c r="LCY3204" s="14"/>
      <c r="LCZ3204" s="14"/>
      <c r="LDA3204" s="14"/>
      <c r="LDB3204" s="14"/>
      <c r="LDC3204" s="14"/>
      <c r="LDD3204" s="14"/>
      <c r="LDE3204" s="14"/>
      <c r="LDF3204" s="14"/>
      <c r="LDG3204" s="14"/>
      <c r="LDH3204" s="14"/>
      <c r="LDI3204" s="14"/>
      <c r="LDJ3204" s="14"/>
      <c r="LDK3204" s="14"/>
      <c r="LDL3204" s="14"/>
      <c r="LDM3204" s="14"/>
      <c r="LDN3204" s="14"/>
      <c r="LDO3204" s="14"/>
      <c r="LDP3204" s="14"/>
      <c r="LDQ3204" s="14"/>
      <c r="LDR3204" s="14"/>
      <c r="LDS3204" s="14"/>
      <c r="LDT3204" s="14"/>
      <c r="LDU3204" s="14"/>
      <c r="LDV3204" s="14"/>
      <c r="LDW3204" s="14"/>
      <c r="LDX3204" s="14"/>
      <c r="LDY3204" s="14"/>
      <c r="LDZ3204" s="14"/>
      <c r="LEA3204" s="14"/>
      <c r="LEB3204" s="14"/>
      <c r="LEC3204" s="14"/>
      <c r="LED3204" s="14"/>
      <c r="LEE3204" s="14"/>
      <c r="LEF3204" s="14"/>
      <c r="LEG3204" s="14"/>
      <c r="LEH3204" s="14"/>
      <c r="LEI3204" s="14"/>
      <c r="LEJ3204" s="14"/>
      <c r="LEK3204" s="14"/>
      <c r="LEL3204" s="14"/>
      <c r="LEM3204" s="14"/>
      <c r="LEN3204" s="14"/>
      <c r="LEO3204" s="14"/>
      <c r="LEP3204" s="14"/>
      <c r="LEQ3204" s="14"/>
      <c r="LER3204" s="14"/>
      <c r="LES3204" s="14"/>
      <c r="LET3204" s="14"/>
      <c r="LEU3204" s="14"/>
      <c r="LEV3204" s="14"/>
      <c r="LEW3204" s="14"/>
      <c r="LEX3204" s="14"/>
      <c r="LEY3204" s="14"/>
      <c r="LEZ3204" s="14"/>
      <c r="LFA3204" s="14"/>
      <c r="LFB3204" s="14"/>
      <c r="LFC3204" s="14"/>
      <c r="LFD3204" s="14"/>
      <c r="LFE3204" s="14"/>
      <c r="LFF3204" s="14"/>
      <c r="LFG3204" s="14"/>
      <c r="LFH3204" s="14"/>
      <c r="LFI3204" s="14"/>
      <c r="LFJ3204" s="14"/>
      <c r="LFK3204" s="14"/>
      <c r="LFL3204" s="14"/>
      <c r="LFM3204" s="14"/>
      <c r="LFN3204" s="14"/>
      <c r="LFO3204" s="14"/>
      <c r="LFP3204" s="14"/>
      <c r="LFQ3204" s="14"/>
      <c r="LFR3204" s="14"/>
      <c r="LFS3204" s="14"/>
      <c r="LFT3204" s="14"/>
      <c r="LFU3204" s="14"/>
      <c r="LFV3204" s="14"/>
      <c r="LFW3204" s="14"/>
      <c r="LFX3204" s="14"/>
      <c r="LFY3204" s="14"/>
      <c r="LFZ3204" s="14"/>
      <c r="LGA3204" s="14"/>
      <c r="LGB3204" s="14"/>
      <c r="LGC3204" s="14"/>
      <c r="LGD3204" s="14"/>
      <c r="LGE3204" s="14"/>
      <c r="LGF3204" s="14"/>
      <c r="LGG3204" s="14"/>
      <c r="LGH3204" s="14"/>
      <c r="LGI3204" s="14"/>
      <c r="LGJ3204" s="14"/>
      <c r="LGK3204" s="14"/>
      <c r="LGL3204" s="14"/>
      <c r="LGM3204" s="14"/>
      <c r="LGN3204" s="14"/>
      <c r="LGO3204" s="14"/>
      <c r="LGP3204" s="14"/>
      <c r="LGQ3204" s="14"/>
      <c r="LGR3204" s="14"/>
      <c r="LGS3204" s="14"/>
      <c r="LGT3204" s="14"/>
      <c r="LGU3204" s="14"/>
      <c r="LGV3204" s="14"/>
      <c r="LGW3204" s="14"/>
      <c r="LGX3204" s="14"/>
      <c r="LGY3204" s="14"/>
      <c r="LGZ3204" s="14"/>
      <c r="LHA3204" s="14"/>
      <c r="LHB3204" s="14"/>
      <c r="LHC3204" s="14"/>
      <c r="LHD3204" s="14"/>
      <c r="LHE3204" s="14"/>
      <c r="LHF3204" s="14"/>
      <c r="LHG3204" s="14"/>
      <c r="LHH3204" s="14"/>
      <c r="LHI3204" s="14"/>
      <c r="LHJ3204" s="14"/>
      <c r="LHK3204" s="14"/>
      <c r="LHL3204" s="14"/>
      <c r="LHM3204" s="14"/>
      <c r="LHN3204" s="14"/>
      <c r="LHO3204" s="14"/>
      <c r="LHP3204" s="14"/>
      <c r="LHQ3204" s="14"/>
      <c r="LHR3204" s="14"/>
      <c r="LHS3204" s="14"/>
      <c r="LHT3204" s="14"/>
      <c r="LHU3204" s="14"/>
      <c r="LHV3204" s="14"/>
      <c r="LHW3204" s="14"/>
      <c r="LHX3204" s="14"/>
      <c r="LHY3204" s="14"/>
      <c r="LHZ3204" s="14"/>
      <c r="LIA3204" s="14"/>
      <c r="LIB3204" s="14"/>
      <c r="LIC3204" s="14"/>
      <c r="LID3204" s="14"/>
      <c r="LIE3204" s="14"/>
      <c r="LIF3204" s="14"/>
      <c r="LIG3204" s="14"/>
      <c r="LIH3204" s="14"/>
      <c r="LII3204" s="14"/>
      <c r="LIJ3204" s="14"/>
      <c r="LIK3204" s="14"/>
      <c r="LIL3204" s="14"/>
      <c r="LIM3204" s="14"/>
      <c r="LIN3204" s="14"/>
      <c r="LIO3204" s="14"/>
      <c r="LIP3204" s="14"/>
      <c r="LIQ3204" s="14"/>
      <c r="LIR3204" s="14"/>
      <c r="LIS3204" s="14"/>
      <c r="LIT3204" s="14"/>
      <c r="LIU3204" s="14"/>
      <c r="LIV3204" s="14"/>
      <c r="LIW3204" s="14"/>
      <c r="LIX3204" s="14"/>
      <c r="LIY3204" s="14"/>
      <c r="LIZ3204" s="14"/>
      <c r="LJA3204" s="14"/>
      <c r="LJB3204" s="14"/>
      <c r="LJC3204" s="14"/>
      <c r="LJD3204" s="14"/>
      <c r="LJE3204" s="14"/>
      <c r="LJF3204" s="14"/>
      <c r="LJG3204" s="14"/>
      <c r="LJH3204" s="14"/>
      <c r="LJI3204" s="14"/>
      <c r="LJJ3204" s="14"/>
      <c r="LJK3204" s="14"/>
      <c r="LJL3204" s="14"/>
      <c r="LJM3204" s="14"/>
      <c r="LJN3204" s="14"/>
      <c r="LJO3204" s="14"/>
      <c r="LJP3204" s="14"/>
      <c r="LJQ3204" s="14"/>
      <c r="LJR3204" s="14"/>
      <c r="LJS3204" s="14"/>
      <c r="LJT3204" s="14"/>
      <c r="LJU3204" s="14"/>
      <c r="LJV3204" s="14"/>
      <c r="LJW3204" s="14"/>
      <c r="LJX3204" s="14"/>
      <c r="LJY3204" s="14"/>
      <c r="LJZ3204" s="14"/>
      <c r="LKA3204" s="14"/>
      <c r="LKB3204" s="14"/>
      <c r="LKC3204" s="14"/>
      <c r="LKD3204" s="14"/>
      <c r="LKE3204" s="14"/>
      <c r="LKF3204" s="14"/>
      <c r="LKG3204" s="14"/>
      <c r="LKH3204" s="14"/>
      <c r="LKI3204" s="14"/>
      <c r="LKJ3204" s="14"/>
      <c r="LKK3204" s="14"/>
      <c r="LKL3204" s="14"/>
      <c r="LKM3204" s="14"/>
      <c r="LKN3204" s="14"/>
      <c r="LKO3204" s="14"/>
      <c r="LKP3204" s="14"/>
      <c r="LKQ3204" s="14"/>
      <c r="LKR3204" s="14"/>
      <c r="LKS3204" s="14"/>
      <c r="LKT3204" s="14"/>
      <c r="LKU3204" s="14"/>
      <c r="LKV3204" s="14"/>
      <c r="LKW3204" s="14"/>
      <c r="LKX3204" s="14"/>
      <c r="LKY3204" s="14"/>
      <c r="LKZ3204" s="14"/>
      <c r="LLA3204" s="14"/>
      <c r="LLB3204" s="14"/>
      <c r="LLC3204" s="14"/>
      <c r="LLD3204" s="14"/>
      <c r="LLE3204" s="14"/>
      <c r="LLF3204" s="14"/>
      <c r="LLG3204" s="14"/>
      <c r="LLH3204" s="14"/>
      <c r="LLI3204" s="14"/>
      <c r="LLJ3204" s="14"/>
      <c r="LLK3204" s="14"/>
      <c r="LLL3204" s="14"/>
      <c r="LLM3204" s="14"/>
      <c r="LLN3204" s="14"/>
      <c r="LLO3204" s="14"/>
      <c r="LLP3204" s="14"/>
      <c r="LLQ3204" s="14"/>
      <c r="LLR3204" s="14"/>
      <c r="LLS3204" s="14"/>
      <c r="LLT3204" s="14"/>
      <c r="LLU3204" s="14"/>
      <c r="LLV3204" s="14"/>
      <c r="LLW3204" s="14"/>
      <c r="LLX3204" s="14"/>
      <c r="LLY3204" s="14"/>
      <c r="LLZ3204" s="14"/>
      <c r="LMA3204" s="14"/>
      <c r="LMB3204" s="14"/>
      <c r="LMC3204" s="14"/>
      <c r="LMD3204" s="14"/>
      <c r="LME3204" s="14"/>
      <c r="LMF3204" s="14"/>
      <c r="LMG3204" s="14"/>
      <c r="LMH3204" s="14"/>
      <c r="LMI3204" s="14"/>
      <c r="LMJ3204" s="14"/>
      <c r="LMK3204" s="14"/>
      <c r="LML3204" s="14"/>
      <c r="LMM3204" s="14"/>
      <c r="LMN3204" s="14"/>
      <c r="LMO3204" s="14"/>
      <c r="LMP3204" s="14"/>
      <c r="LMQ3204" s="14"/>
      <c r="LMR3204" s="14"/>
      <c r="LMS3204" s="14"/>
      <c r="LMT3204" s="14"/>
      <c r="LMU3204" s="14"/>
      <c r="LMV3204" s="14"/>
      <c r="LMW3204" s="14"/>
      <c r="LMX3204" s="14"/>
      <c r="LMY3204" s="14"/>
      <c r="LMZ3204" s="14"/>
      <c r="LNA3204" s="14"/>
      <c r="LNB3204" s="14"/>
      <c r="LNC3204" s="14"/>
      <c r="LND3204" s="14"/>
      <c r="LNE3204" s="14"/>
      <c r="LNF3204" s="14"/>
      <c r="LNG3204" s="14"/>
      <c r="LNH3204" s="14"/>
      <c r="LNI3204" s="14"/>
      <c r="LNJ3204" s="14"/>
      <c r="LNK3204" s="14"/>
      <c r="LNL3204" s="14"/>
      <c r="LNM3204" s="14"/>
      <c r="LNN3204" s="14"/>
      <c r="LNO3204" s="14"/>
      <c r="LNP3204" s="14"/>
      <c r="LNQ3204" s="14"/>
      <c r="LNR3204" s="14"/>
      <c r="LNS3204" s="14"/>
      <c r="LNT3204" s="14"/>
      <c r="LNU3204" s="14"/>
      <c r="LNV3204" s="14"/>
      <c r="LNW3204" s="14"/>
      <c r="LNX3204" s="14"/>
      <c r="LNY3204" s="14"/>
      <c r="LNZ3204" s="14"/>
      <c r="LOA3204" s="14"/>
      <c r="LOB3204" s="14"/>
      <c r="LOC3204" s="14"/>
      <c r="LOD3204" s="14"/>
      <c r="LOE3204" s="14"/>
      <c r="LOF3204" s="14"/>
      <c r="LOG3204" s="14"/>
      <c r="LOH3204" s="14"/>
      <c r="LOI3204" s="14"/>
      <c r="LOJ3204" s="14"/>
      <c r="LOK3204" s="14"/>
      <c r="LOL3204" s="14"/>
      <c r="LOM3204" s="14"/>
      <c r="LON3204" s="14"/>
      <c r="LOO3204" s="14"/>
      <c r="LOP3204" s="14"/>
      <c r="LOQ3204" s="14"/>
      <c r="LOR3204" s="14"/>
      <c r="LOS3204" s="14"/>
      <c r="LOT3204" s="14"/>
      <c r="LOU3204" s="14"/>
      <c r="LOV3204" s="14"/>
      <c r="LOW3204" s="14"/>
      <c r="LOX3204" s="14"/>
      <c r="LOY3204" s="14"/>
      <c r="LOZ3204" s="14"/>
      <c r="LPA3204" s="14"/>
      <c r="LPB3204" s="14"/>
      <c r="LPC3204" s="14"/>
      <c r="LPD3204" s="14"/>
      <c r="LPE3204" s="14"/>
      <c r="LPF3204" s="14"/>
      <c r="LPG3204" s="14"/>
      <c r="LPH3204" s="14"/>
      <c r="LPI3204" s="14"/>
      <c r="LPJ3204" s="14"/>
      <c r="LPK3204" s="14"/>
      <c r="LPL3204" s="14"/>
      <c r="LPM3204" s="14"/>
      <c r="LPN3204" s="14"/>
      <c r="LPO3204" s="14"/>
      <c r="LPP3204" s="14"/>
      <c r="LPQ3204" s="14"/>
      <c r="LPR3204" s="14"/>
      <c r="LPS3204" s="14"/>
      <c r="LPT3204" s="14"/>
      <c r="LPU3204" s="14"/>
      <c r="LPV3204" s="14"/>
      <c r="LPW3204" s="14"/>
      <c r="LPX3204" s="14"/>
      <c r="LPY3204" s="14"/>
      <c r="LPZ3204" s="14"/>
      <c r="LQA3204" s="14"/>
      <c r="LQB3204" s="14"/>
      <c r="LQC3204" s="14"/>
      <c r="LQD3204" s="14"/>
      <c r="LQE3204" s="14"/>
      <c r="LQF3204" s="14"/>
      <c r="LQG3204" s="14"/>
      <c r="LQH3204" s="14"/>
      <c r="LQI3204" s="14"/>
      <c r="LQJ3204" s="14"/>
      <c r="LQK3204" s="14"/>
      <c r="LQL3204" s="14"/>
      <c r="LQM3204" s="14"/>
      <c r="LQN3204" s="14"/>
      <c r="LQO3204" s="14"/>
      <c r="LQP3204" s="14"/>
      <c r="LQQ3204" s="14"/>
      <c r="LQR3204" s="14"/>
      <c r="LQS3204" s="14"/>
      <c r="LQT3204" s="14"/>
      <c r="LQU3204" s="14"/>
      <c r="LQV3204" s="14"/>
      <c r="LQW3204" s="14"/>
      <c r="LQX3204" s="14"/>
      <c r="LQY3204" s="14"/>
      <c r="LQZ3204" s="14"/>
      <c r="LRA3204" s="14"/>
      <c r="LRB3204" s="14"/>
      <c r="LRC3204" s="14"/>
      <c r="LRD3204" s="14"/>
      <c r="LRE3204" s="14"/>
      <c r="LRF3204" s="14"/>
      <c r="LRG3204" s="14"/>
      <c r="LRH3204" s="14"/>
      <c r="LRI3204" s="14"/>
      <c r="LRJ3204" s="14"/>
      <c r="LRK3204" s="14"/>
      <c r="LRL3204" s="14"/>
      <c r="LRM3204" s="14"/>
      <c r="LRN3204" s="14"/>
      <c r="LRO3204" s="14"/>
      <c r="LRP3204" s="14"/>
      <c r="LRQ3204" s="14"/>
      <c r="LRR3204" s="14"/>
      <c r="LRS3204" s="14"/>
      <c r="LRT3204" s="14"/>
      <c r="LRU3204" s="14"/>
      <c r="LRV3204" s="14"/>
      <c r="LRW3204" s="14"/>
      <c r="LRX3204" s="14"/>
      <c r="LRY3204" s="14"/>
      <c r="LRZ3204" s="14"/>
      <c r="LSA3204" s="14"/>
      <c r="LSB3204" s="14"/>
      <c r="LSC3204" s="14"/>
      <c r="LSD3204" s="14"/>
      <c r="LSE3204" s="14"/>
      <c r="LSF3204" s="14"/>
      <c r="LSG3204" s="14"/>
      <c r="LSH3204" s="14"/>
      <c r="LSI3204" s="14"/>
      <c r="LSJ3204" s="14"/>
      <c r="LSK3204" s="14"/>
      <c r="LSL3204" s="14"/>
      <c r="LSM3204" s="14"/>
      <c r="LSN3204" s="14"/>
      <c r="LSO3204" s="14"/>
      <c r="LSP3204" s="14"/>
      <c r="LSQ3204" s="14"/>
      <c r="LSR3204" s="14"/>
      <c r="LSS3204" s="14"/>
      <c r="LST3204" s="14"/>
      <c r="LSU3204" s="14"/>
      <c r="LSV3204" s="14"/>
      <c r="LSW3204" s="14"/>
      <c r="LSX3204" s="14"/>
      <c r="LSY3204" s="14"/>
      <c r="LSZ3204" s="14"/>
      <c r="LTA3204" s="14"/>
      <c r="LTB3204" s="14"/>
      <c r="LTC3204" s="14"/>
      <c r="LTD3204" s="14"/>
      <c r="LTE3204" s="14"/>
      <c r="LTF3204" s="14"/>
      <c r="LTG3204" s="14"/>
      <c r="LTH3204" s="14"/>
      <c r="LTI3204" s="14"/>
      <c r="LTJ3204" s="14"/>
      <c r="LTK3204" s="14"/>
      <c r="LTL3204" s="14"/>
      <c r="LTM3204" s="14"/>
      <c r="LTN3204" s="14"/>
      <c r="LTO3204" s="14"/>
      <c r="LTP3204" s="14"/>
      <c r="LTQ3204" s="14"/>
      <c r="LTR3204" s="14"/>
      <c r="LTS3204" s="14"/>
      <c r="LTT3204" s="14"/>
      <c r="LTU3204" s="14"/>
      <c r="LTV3204" s="14"/>
      <c r="LTW3204" s="14"/>
      <c r="LTX3204" s="14"/>
      <c r="LTY3204" s="14"/>
      <c r="LTZ3204" s="14"/>
      <c r="LUA3204" s="14"/>
      <c r="LUB3204" s="14"/>
      <c r="LUC3204" s="14"/>
      <c r="LUD3204" s="14"/>
      <c r="LUE3204" s="14"/>
      <c r="LUF3204" s="14"/>
      <c r="LUG3204" s="14"/>
      <c r="LUH3204" s="14"/>
      <c r="LUI3204" s="14"/>
      <c r="LUJ3204" s="14"/>
      <c r="LUK3204" s="14"/>
      <c r="LUL3204" s="14"/>
      <c r="LUM3204" s="14"/>
      <c r="LUN3204" s="14"/>
      <c r="LUO3204" s="14"/>
      <c r="LUP3204" s="14"/>
      <c r="LUQ3204" s="14"/>
      <c r="LUR3204" s="14"/>
      <c r="LUS3204" s="14"/>
      <c r="LUT3204" s="14"/>
      <c r="LUU3204" s="14"/>
      <c r="LUV3204" s="14"/>
      <c r="LUW3204" s="14"/>
      <c r="LUX3204" s="14"/>
      <c r="LUY3204" s="14"/>
      <c r="LUZ3204" s="14"/>
      <c r="LVA3204" s="14"/>
      <c r="LVB3204" s="14"/>
      <c r="LVC3204" s="14"/>
      <c r="LVD3204" s="14"/>
      <c r="LVE3204" s="14"/>
      <c r="LVF3204" s="14"/>
      <c r="LVG3204" s="14"/>
      <c r="LVH3204" s="14"/>
      <c r="LVI3204" s="14"/>
      <c r="LVJ3204" s="14"/>
      <c r="LVK3204" s="14"/>
      <c r="LVL3204" s="14"/>
      <c r="LVM3204" s="14"/>
      <c r="LVN3204" s="14"/>
      <c r="LVO3204" s="14"/>
      <c r="LVP3204" s="14"/>
      <c r="LVQ3204" s="14"/>
      <c r="LVR3204" s="14"/>
      <c r="LVS3204" s="14"/>
      <c r="LVT3204" s="14"/>
      <c r="LVU3204" s="14"/>
      <c r="LVV3204" s="14"/>
      <c r="LVW3204" s="14"/>
      <c r="LVX3204" s="14"/>
      <c r="LVY3204" s="14"/>
      <c r="LVZ3204" s="14"/>
      <c r="LWA3204" s="14"/>
      <c r="LWB3204" s="14"/>
      <c r="LWC3204" s="14"/>
      <c r="LWD3204" s="14"/>
      <c r="LWE3204" s="14"/>
      <c r="LWF3204" s="14"/>
      <c r="LWG3204" s="14"/>
      <c r="LWH3204" s="14"/>
      <c r="LWI3204" s="14"/>
      <c r="LWJ3204" s="14"/>
      <c r="LWK3204" s="14"/>
      <c r="LWL3204" s="14"/>
      <c r="LWM3204" s="14"/>
      <c r="LWN3204" s="14"/>
      <c r="LWO3204" s="14"/>
      <c r="LWP3204" s="14"/>
      <c r="LWQ3204" s="14"/>
      <c r="LWR3204" s="14"/>
      <c r="LWS3204" s="14"/>
      <c r="LWT3204" s="14"/>
      <c r="LWU3204" s="14"/>
      <c r="LWV3204" s="14"/>
      <c r="LWW3204" s="14"/>
      <c r="LWX3204" s="14"/>
      <c r="LWY3204" s="14"/>
      <c r="LWZ3204" s="14"/>
      <c r="LXA3204" s="14"/>
      <c r="LXB3204" s="14"/>
      <c r="LXC3204" s="14"/>
      <c r="LXD3204" s="14"/>
      <c r="LXE3204" s="14"/>
      <c r="LXF3204" s="14"/>
      <c r="LXG3204" s="14"/>
      <c r="LXH3204" s="14"/>
      <c r="LXI3204" s="14"/>
      <c r="LXJ3204" s="14"/>
      <c r="LXK3204" s="14"/>
      <c r="LXL3204" s="14"/>
      <c r="LXM3204" s="14"/>
      <c r="LXN3204" s="14"/>
      <c r="LXO3204" s="14"/>
      <c r="LXP3204" s="14"/>
      <c r="LXQ3204" s="14"/>
      <c r="LXR3204" s="14"/>
      <c r="LXS3204" s="14"/>
      <c r="LXT3204" s="14"/>
      <c r="LXU3204" s="14"/>
      <c r="LXV3204" s="14"/>
      <c r="LXW3204" s="14"/>
      <c r="LXX3204" s="14"/>
      <c r="LXY3204" s="14"/>
      <c r="LXZ3204" s="14"/>
      <c r="LYA3204" s="14"/>
      <c r="LYB3204" s="14"/>
      <c r="LYC3204" s="14"/>
      <c r="LYD3204" s="14"/>
      <c r="LYE3204" s="14"/>
      <c r="LYF3204" s="14"/>
      <c r="LYG3204" s="14"/>
      <c r="LYH3204" s="14"/>
      <c r="LYI3204" s="14"/>
      <c r="LYJ3204" s="14"/>
      <c r="LYK3204" s="14"/>
      <c r="LYL3204" s="14"/>
      <c r="LYM3204" s="14"/>
      <c r="LYN3204" s="14"/>
      <c r="LYO3204" s="14"/>
      <c r="LYP3204" s="14"/>
      <c r="LYQ3204" s="14"/>
      <c r="LYR3204" s="14"/>
      <c r="LYS3204" s="14"/>
      <c r="LYT3204" s="14"/>
      <c r="LYU3204" s="14"/>
      <c r="LYV3204" s="14"/>
      <c r="LYW3204" s="14"/>
      <c r="LYX3204" s="14"/>
      <c r="LYY3204" s="14"/>
      <c r="LYZ3204" s="14"/>
      <c r="LZA3204" s="14"/>
      <c r="LZB3204" s="14"/>
      <c r="LZC3204" s="14"/>
      <c r="LZD3204" s="14"/>
      <c r="LZE3204" s="14"/>
      <c r="LZF3204" s="14"/>
      <c r="LZG3204" s="14"/>
      <c r="LZH3204" s="14"/>
      <c r="LZI3204" s="14"/>
      <c r="LZJ3204" s="14"/>
      <c r="LZK3204" s="14"/>
      <c r="LZL3204" s="14"/>
      <c r="LZM3204" s="14"/>
      <c r="LZN3204" s="14"/>
      <c r="LZO3204" s="14"/>
      <c r="LZP3204" s="14"/>
      <c r="LZQ3204" s="14"/>
      <c r="LZR3204" s="14"/>
      <c r="LZS3204" s="14"/>
      <c r="LZT3204" s="14"/>
      <c r="LZU3204" s="14"/>
      <c r="LZV3204" s="14"/>
      <c r="LZW3204" s="14"/>
      <c r="LZX3204" s="14"/>
      <c r="LZY3204" s="14"/>
      <c r="LZZ3204" s="14"/>
      <c r="MAA3204" s="14"/>
      <c r="MAB3204" s="14"/>
      <c r="MAC3204" s="14"/>
      <c r="MAD3204" s="14"/>
      <c r="MAE3204" s="14"/>
      <c r="MAF3204" s="14"/>
      <c r="MAG3204" s="14"/>
      <c r="MAH3204" s="14"/>
      <c r="MAI3204" s="14"/>
      <c r="MAJ3204" s="14"/>
      <c r="MAK3204" s="14"/>
      <c r="MAL3204" s="14"/>
      <c r="MAM3204" s="14"/>
      <c r="MAN3204" s="14"/>
      <c r="MAO3204" s="14"/>
      <c r="MAP3204" s="14"/>
      <c r="MAQ3204" s="14"/>
      <c r="MAR3204" s="14"/>
      <c r="MAS3204" s="14"/>
      <c r="MAT3204" s="14"/>
      <c r="MAU3204" s="14"/>
      <c r="MAV3204" s="14"/>
      <c r="MAW3204" s="14"/>
      <c r="MAX3204" s="14"/>
      <c r="MAY3204" s="14"/>
      <c r="MAZ3204" s="14"/>
      <c r="MBA3204" s="14"/>
      <c r="MBB3204" s="14"/>
      <c r="MBC3204" s="14"/>
      <c r="MBD3204" s="14"/>
      <c r="MBE3204" s="14"/>
      <c r="MBF3204" s="14"/>
      <c r="MBG3204" s="14"/>
      <c r="MBH3204" s="14"/>
      <c r="MBI3204" s="14"/>
      <c r="MBJ3204" s="14"/>
      <c r="MBK3204" s="14"/>
      <c r="MBL3204" s="14"/>
      <c r="MBM3204" s="14"/>
      <c r="MBN3204" s="14"/>
      <c r="MBO3204" s="14"/>
      <c r="MBP3204" s="14"/>
      <c r="MBQ3204" s="14"/>
      <c r="MBR3204" s="14"/>
      <c r="MBS3204" s="14"/>
      <c r="MBT3204" s="14"/>
      <c r="MBU3204" s="14"/>
      <c r="MBV3204" s="14"/>
      <c r="MBW3204" s="14"/>
      <c r="MBX3204" s="14"/>
      <c r="MBY3204" s="14"/>
      <c r="MBZ3204" s="14"/>
      <c r="MCA3204" s="14"/>
      <c r="MCB3204" s="14"/>
      <c r="MCC3204" s="14"/>
      <c r="MCD3204" s="14"/>
      <c r="MCE3204" s="14"/>
      <c r="MCF3204" s="14"/>
      <c r="MCG3204" s="14"/>
      <c r="MCH3204" s="14"/>
      <c r="MCI3204" s="14"/>
      <c r="MCJ3204" s="14"/>
      <c r="MCK3204" s="14"/>
      <c r="MCL3204" s="14"/>
      <c r="MCM3204" s="14"/>
      <c r="MCN3204" s="14"/>
      <c r="MCO3204" s="14"/>
      <c r="MCP3204" s="14"/>
      <c r="MCQ3204" s="14"/>
      <c r="MCR3204" s="14"/>
      <c r="MCS3204" s="14"/>
      <c r="MCT3204" s="14"/>
      <c r="MCU3204" s="14"/>
      <c r="MCV3204" s="14"/>
      <c r="MCW3204" s="14"/>
      <c r="MCX3204" s="14"/>
      <c r="MCY3204" s="14"/>
      <c r="MCZ3204" s="14"/>
      <c r="MDA3204" s="14"/>
      <c r="MDB3204" s="14"/>
      <c r="MDC3204" s="14"/>
      <c r="MDD3204" s="14"/>
      <c r="MDE3204" s="14"/>
      <c r="MDF3204" s="14"/>
      <c r="MDG3204" s="14"/>
      <c r="MDH3204" s="14"/>
      <c r="MDI3204" s="14"/>
      <c r="MDJ3204" s="14"/>
      <c r="MDK3204" s="14"/>
      <c r="MDL3204" s="14"/>
      <c r="MDM3204" s="14"/>
      <c r="MDN3204" s="14"/>
      <c r="MDO3204" s="14"/>
      <c r="MDP3204" s="14"/>
      <c r="MDQ3204" s="14"/>
      <c r="MDR3204" s="14"/>
      <c r="MDS3204" s="14"/>
      <c r="MDT3204" s="14"/>
      <c r="MDU3204" s="14"/>
      <c r="MDV3204" s="14"/>
      <c r="MDW3204" s="14"/>
      <c r="MDX3204" s="14"/>
      <c r="MDY3204" s="14"/>
      <c r="MDZ3204" s="14"/>
      <c r="MEA3204" s="14"/>
      <c r="MEB3204" s="14"/>
      <c r="MEC3204" s="14"/>
      <c r="MED3204" s="14"/>
      <c r="MEE3204" s="14"/>
      <c r="MEF3204" s="14"/>
      <c r="MEG3204" s="14"/>
      <c r="MEH3204" s="14"/>
      <c r="MEI3204" s="14"/>
      <c r="MEJ3204" s="14"/>
      <c r="MEK3204" s="14"/>
      <c r="MEL3204" s="14"/>
      <c r="MEM3204" s="14"/>
      <c r="MEN3204" s="14"/>
      <c r="MEO3204" s="14"/>
      <c r="MEP3204" s="14"/>
      <c r="MEQ3204" s="14"/>
      <c r="MER3204" s="14"/>
      <c r="MES3204" s="14"/>
      <c r="MET3204" s="14"/>
      <c r="MEU3204" s="14"/>
      <c r="MEV3204" s="14"/>
      <c r="MEW3204" s="14"/>
      <c r="MEX3204" s="14"/>
      <c r="MEY3204" s="14"/>
      <c r="MEZ3204" s="14"/>
      <c r="MFA3204" s="14"/>
      <c r="MFB3204" s="14"/>
      <c r="MFC3204" s="14"/>
      <c r="MFD3204" s="14"/>
      <c r="MFE3204" s="14"/>
      <c r="MFF3204" s="14"/>
      <c r="MFG3204" s="14"/>
      <c r="MFH3204" s="14"/>
      <c r="MFI3204" s="14"/>
      <c r="MFJ3204" s="14"/>
      <c r="MFK3204" s="14"/>
      <c r="MFL3204" s="14"/>
      <c r="MFM3204" s="14"/>
      <c r="MFN3204" s="14"/>
      <c r="MFO3204" s="14"/>
      <c r="MFP3204" s="14"/>
      <c r="MFQ3204" s="14"/>
      <c r="MFR3204" s="14"/>
      <c r="MFS3204" s="14"/>
      <c r="MFT3204" s="14"/>
      <c r="MFU3204" s="14"/>
      <c r="MFV3204" s="14"/>
      <c r="MFW3204" s="14"/>
      <c r="MFX3204" s="14"/>
      <c r="MFY3204" s="14"/>
      <c r="MFZ3204" s="14"/>
      <c r="MGA3204" s="14"/>
      <c r="MGB3204" s="14"/>
      <c r="MGC3204" s="14"/>
      <c r="MGD3204" s="14"/>
      <c r="MGE3204" s="14"/>
      <c r="MGF3204" s="14"/>
      <c r="MGG3204" s="14"/>
      <c r="MGH3204" s="14"/>
      <c r="MGI3204" s="14"/>
      <c r="MGJ3204" s="14"/>
      <c r="MGK3204" s="14"/>
      <c r="MGL3204" s="14"/>
      <c r="MGM3204" s="14"/>
      <c r="MGN3204" s="14"/>
      <c r="MGO3204" s="14"/>
      <c r="MGP3204" s="14"/>
      <c r="MGQ3204" s="14"/>
      <c r="MGR3204" s="14"/>
      <c r="MGS3204" s="14"/>
      <c r="MGT3204" s="14"/>
      <c r="MGU3204" s="14"/>
      <c r="MGV3204" s="14"/>
      <c r="MGW3204" s="14"/>
      <c r="MGX3204" s="14"/>
      <c r="MGY3204" s="14"/>
      <c r="MGZ3204" s="14"/>
      <c r="MHA3204" s="14"/>
      <c r="MHB3204" s="14"/>
      <c r="MHC3204" s="14"/>
      <c r="MHD3204" s="14"/>
      <c r="MHE3204" s="14"/>
      <c r="MHF3204" s="14"/>
      <c r="MHG3204" s="14"/>
      <c r="MHH3204" s="14"/>
      <c r="MHI3204" s="14"/>
      <c r="MHJ3204" s="14"/>
      <c r="MHK3204" s="14"/>
      <c r="MHL3204" s="14"/>
      <c r="MHM3204" s="14"/>
      <c r="MHN3204" s="14"/>
      <c r="MHO3204" s="14"/>
      <c r="MHP3204" s="14"/>
      <c r="MHQ3204" s="14"/>
      <c r="MHR3204" s="14"/>
      <c r="MHS3204" s="14"/>
      <c r="MHT3204" s="14"/>
      <c r="MHU3204" s="14"/>
      <c r="MHV3204" s="14"/>
      <c r="MHW3204" s="14"/>
      <c r="MHX3204" s="14"/>
      <c r="MHY3204" s="14"/>
      <c r="MHZ3204" s="14"/>
      <c r="MIA3204" s="14"/>
      <c r="MIB3204" s="14"/>
      <c r="MIC3204" s="14"/>
      <c r="MID3204" s="14"/>
      <c r="MIE3204" s="14"/>
      <c r="MIF3204" s="14"/>
      <c r="MIG3204" s="14"/>
      <c r="MIH3204" s="14"/>
      <c r="MII3204" s="14"/>
      <c r="MIJ3204" s="14"/>
      <c r="MIK3204" s="14"/>
      <c r="MIL3204" s="14"/>
      <c r="MIM3204" s="14"/>
      <c r="MIN3204" s="14"/>
      <c r="MIO3204" s="14"/>
      <c r="MIP3204" s="14"/>
      <c r="MIQ3204" s="14"/>
      <c r="MIR3204" s="14"/>
      <c r="MIS3204" s="14"/>
      <c r="MIT3204" s="14"/>
      <c r="MIU3204" s="14"/>
      <c r="MIV3204" s="14"/>
      <c r="MIW3204" s="14"/>
      <c r="MIX3204" s="14"/>
      <c r="MIY3204" s="14"/>
      <c r="MIZ3204" s="14"/>
      <c r="MJA3204" s="14"/>
      <c r="MJB3204" s="14"/>
      <c r="MJC3204" s="14"/>
      <c r="MJD3204" s="14"/>
      <c r="MJE3204" s="14"/>
      <c r="MJF3204" s="14"/>
      <c r="MJG3204" s="14"/>
      <c r="MJH3204" s="14"/>
      <c r="MJI3204" s="14"/>
      <c r="MJJ3204" s="14"/>
      <c r="MJK3204" s="14"/>
      <c r="MJL3204" s="14"/>
      <c r="MJM3204" s="14"/>
      <c r="MJN3204" s="14"/>
      <c r="MJO3204" s="14"/>
      <c r="MJP3204" s="14"/>
      <c r="MJQ3204" s="14"/>
      <c r="MJR3204" s="14"/>
      <c r="MJS3204" s="14"/>
      <c r="MJT3204" s="14"/>
      <c r="MJU3204" s="14"/>
      <c r="MJV3204" s="14"/>
      <c r="MJW3204" s="14"/>
      <c r="MJX3204" s="14"/>
      <c r="MJY3204" s="14"/>
      <c r="MJZ3204" s="14"/>
      <c r="MKA3204" s="14"/>
      <c r="MKB3204" s="14"/>
      <c r="MKC3204" s="14"/>
      <c r="MKD3204" s="14"/>
      <c r="MKE3204" s="14"/>
      <c r="MKF3204" s="14"/>
      <c r="MKG3204" s="14"/>
      <c r="MKH3204" s="14"/>
      <c r="MKI3204" s="14"/>
      <c r="MKJ3204" s="14"/>
      <c r="MKK3204" s="14"/>
      <c r="MKL3204" s="14"/>
      <c r="MKM3204" s="14"/>
      <c r="MKN3204" s="14"/>
      <c r="MKO3204" s="14"/>
      <c r="MKP3204" s="14"/>
      <c r="MKQ3204" s="14"/>
      <c r="MKR3204" s="14"/>
      <c r="MKS3204" s="14"/>
      <c r="MKT3204" s="14"/>
      <c r="MKU3204" s="14"/>
      <c r="MKV3204" s="14"/>
      <c r="MKW3204" s="14"/>
      <c r="MKX3204" s="14"/>
      <c r="MKY3204" s="14"/>
      <c r="MKZ3204" s="14"/>
      <c r="MLA3204" s="14"/>
      <c r="MLB3204" s="14"/>
      <c r="MLC3204" s="14"/>
      <c r="MLD3204" s="14"/>
      <c r="MLE3204" s="14"/>
      <c r="MLF3204" s="14"/>
      <c r="MLG3204" s="14"/>
      <c r="MLH3204" s="14"/>
      <c r="MLI3204" s="14"/>
      <c r="MLJ3204" s="14"/>
      <c r="MLK3204" s="14"/>
      <c r="MLL3204" s="14"/>
      <c r="MLM3204" s="14"/>
      <c r="MLN3204" s="14"/>
      <c r="MLO3204" s="14"/>
      <c r="MLP3204" s="14"/>
      <c r="MLQ3204" s="14"/>
      <c r="MLR3204" s="14"/>
      <c r="MLS3204" s="14"/>
      <c r="MLT3204" s="14"/>
      <c r="MLU3204" s="14"/>
      <c r="MLV3204" s="14"/>
      <c r="MLW3204" s="14"/>
      <c r="MLX3204" s="14"/>
      <c r="MLY3204" s="14"/>
      <c r="MLZ3204" s="14"/>
      <c r="MMA3204" s="14"/>
      <c r="MMB3204" s="14"/>
      <c r="MMC3204" s="14"/>
      <c r="MMD3204" s="14"/>
      <c r="MME3204" s="14"/>
      <c r="MMF3204" s="14"/>
      <c r="MMG3204" s="14"/>
      <c r="MMH3204" s="14"/>
      <c r="MMI3204" s="14"/>
      <c r="MMJ3204" s="14"/>
      <c r="MMK3204" s="14"/>
      <c r="MML3204" s="14"/>
      <c r="MMM3204" s="14"/>
      <c r="MMN3204" s="14"/>
      <c r="MMO3204" s="14"/>
      <c r="MMP3204" s="14"/>
      <c r="MMQ3204" s="14"/>
      <c r="MMR3204" s="14"/>
      <c r="MMS3204" s="14"/>
      <c r="MMT3204" s="14"/>
      <c r="MMU3204" s="14"/>
      <c r="MMV3204" s="14"/>
      <c r="MMW3204" s="14"/>
      <c r="MMX3204" s="14"/>
      <c r="MMY3204" s="14"/>
      <c r="MMZ3204" s="14"/>
      <c r="MNA3204" s="14"/>
      <c r="MNB3204" s="14"/>
      <c r="MNC3204" s="14"/>
      <c r="MND3204" s="14"/>
      <c r="MNE3204" s="14"/>
      <c r="MNF3204" s="14"/>
      <c r="MNG3204" s="14"/>
      <c r="MNH3204" s="14"/>
      <c r="MNI3204" s="14"/>
      <c r="MNJ3204" s="14"/>
      <c r="MNK3204" s="14"/>
      <c r="MNL3204" s="14"/>
      <c r="MNM3204" s="14"/>
      <c r="MNN3204" s="14"/>
      <c r="MNO3204" s="14"/>
      <c r="MNP3204" s="14"/>
      <c r="MNQ3204" s="14"/>
      <c r="MNR3204" s="14"/>
      <c r="MNS3204" s="14"/>
      <c r="MNT3204" s="14"/>
      <c r="MNU3204" s="14"/>
      <c r="MNV3204" s="14"/>
      <c r="MNW3204" s="14"/>
      <c r="MNX3204" s="14"/>
      <c r="MNY3204" s="14"/>
      <c r="MNZ3204" s="14"/>
      <c r="MOA3204" s="14"/>
      <c r="MOB3204" s="14"/>
      <c r="MOC3204" s="14"/>
      <c r="MOD3204" s="14"/>
      <c r="MOE3204" s="14"/>
      <c r="MOF3204" s="14"/>
      <c r="MOG3204" s="14"/>
      <c r="MOH3204" s="14"/>
      <c r="MOI3204" s="14"/>
      <c r="MOJ3204" s="14"/>
      <c r="MOK3204" s="14"/>
      <c r="MOL3204" s="14"/>
      <c r="MOM3204" s="14"/>
      <c r="MON3204" s="14"/>
      <c r="MOO3204" s="14"/>
      <c r="MOP3204" s="14"/>
      <c r="MOQ3204" s="14"/>
      <c r="MOR3204" s="14"/>
      <c r="MOS3204" s="14"/>
      <c r="MOT3204" s="14"/>
      <c r="MOU3204" s="14"/>
      <c r="MOV3204" s="14"/>
      <c r="MOW3204" s="14"/>
      <c r="MOX3204" s="14"/>
      <c r="MOY3204" s="14"/>
      <c r="MOZ3204" s="14"/>
      <c r="MPA3204" s="14"/>
      <c r="MPB3204" s="14"/>
      <c r="MPC3204" s="14"/>
      <c r="MPD3204" s="14"/>
      <c r="MPE3204" s="14"/>
      <c r="MPF3204" s="14"/>
      <c r="MPG3204" s="14"/>
      <c r="MPH3204" s="14"/>
      <c r="MPI3204" s="14"/>
      <c r="MPJ3204" s="14"/>
      <c r="MPK3204" s="14"/>
      <c r="MPL3204" s="14"/>
      <c r="MPM3204" s="14"/>
      <c r="MPN3204" s="14"/>
      <c r="MPO3204" s="14"/>
      <c r="MPP3204" s="14"/>
      <c r="MPQ3204" s="14"/>
      <c r="MPR3204" s="14"/>
      <c r="MPS3204" s="14"/>
      <c r="MPT3204" s="14"/>
      <c r="MPU3204" s="14"/>
      <c r="MPV3204" s="14"/>
      <c r="MPW3204" s="14"/>
      <c r="MPX3204" s="14"/>
      <c r="MPY3204" s="14"/>
      <c r="MPZ3204" s="14"/>
      <c r="MQA3204" s="14"/>
      <c r="MQB3204" s="14"/>
      <c r="MQC3204" s="14"/>
      <c r="MQD3204" s="14"/>
      <c r="MQE3204" s="14"/>
      <c r="MQF3204" s="14"/>
      <c r="MQG3204" s="14"/>
      <c r="MQH3204" s="14"/>
      <c r="MQI3204" s="14"/>
      <c r="MQJ3204" s="14"/>
      <c r="MQK3204" s="14"/>
      <c r="MQL3204" s="14"/>
      <c r="MQM3204" s="14"/>
      <c r="MQN3204" s="14"/>
      <c r="MQO3204" s="14"/>
      <c r="MQP3204" s="14"/>
      <c r="MQQ3204" s="14"/>
      <c r="MQR3204" s="14"/>
      <c r="MQS3204" s="14"/>
      <c r="MQT3204" s="14"/>
      <c r="MQU3204" s="14"/>
      <c r="MQV3204" s="14"/>
      <c r="MQW3204" s="14"/>
      <c r="MQX3204" s="14"/>
      <c r="MQY3204" s="14"/>
      <c r="MQZ3204" s="14"/>
      <c r="MRA3204" s="14"/>
      <c r="MRB3204" s="14"/>
      <c r="MRC3204" s="14"/>
      <c r="MRD3204" s="14"/>
      <c r="MRE3204" s="14"/>
      <c r="MRF3204" s="14"/>
      <c r="MRG3204" s="14"/>
      <c r="MRH3204" s="14"/>
      <c r="MRI3204" s="14"/>
      <c r="MRJ3204" s="14"/>
      <c r="MRK3204" s="14"/>
      <c r="MRL3204" s="14"/>
      <c r="MRM3204" s="14"/>
      <c r="MRN3204" s="14"/>
      <c r="MRO3204" s="14"/>
      <c r="MRP3204" s="14"/>
      <c r="MRQ3204" s="14"/>
      <c r="MRR3204" s="14"/>
      <c r="MRS3204" s="14"/>
      <c r="MRT3204" s="14"/>
      <c r="MRU3204" s="14"/>
      <c r="MRV3204" s="14"/>
      <c r="MRW3204" s="14"/>
      <c r="MRX3204" s="14"/>
      <c r="MRY3204" s="14"/>
      <c r="MRZ3204" s="14"/>
      <c r="MSA3204" s="14"/>
      <c r="MSB3204" s="14"/>
      <c r="MSC3204" s="14"/>
      <c r="MSD3204" s="14"/>
      <c r="MSE3204" s="14"/>
      <c r="MSF3204" s="14"/>
      <c r="MSG3204" s="14"/>
      <c r="MSH3204" s="14"/>
      <c r="MSI3204" s="14"/>
      <c r="MSJ3204" s="14"/>
      <c r="MSK3204" s="14"/>
      <c r="MSL3204" s="14"/>
      <c r="MSM3204" s="14"/>
      <c r="MSN3204" s="14"/>
      <c r="MSO3204" s="14"/>
      <c r="MSP3204" s="14"/>
      <c r="MSQ3204" s="14"/>
      <c r="MSR3204" s="14"/>
      <c r="MSS3204" s="14"/>
      <c r="MST3204" s="14"/>
      <c r="MSU3204" s="14"/>
      <c r="MSV3204" s="14"/>
      <c r="MSW3204" s="14"/>
      <c r="MSX3204" s="14"/>
      <c r="MSY3204" s="14"/>
      <c r="MSZ3204" s="14"/>
      <c r="MTA3204" s="14"/>
      <c r="MTB3204" s="14"/>
      <c r="MTC3204" s="14"/>
      <c r="MTD3204" s="14"/>
      <c r="MTE3204" s="14"/>
      <c r="MTF3204" s="14"/>
      <c r="MTG3204" s="14"/>
      <c r="MTH3204" s="14"/>
      <c r="MTI3204" s="14"/>
      <c r="MTJ3204" s="14"/>
      <c r="MTK3204" s="14"/>
      <c r="MTL3204" s="14"/>
      <c r="MTM3204" s="14"/>
      <c r="MTN3204" s="14"/>
      <c r="MTO3204" s="14"/>
      <c r="MTP3204" s="14"/>
      <c r="MTQ3204" s="14"/>
      <c r="MTR3204" s="14"/>
      <c r="MTS3204" s="14"/>
      <c r="MTT3204" s="14"/>
      <c r="MTU3204" s="14"/>
      <c r="MTV3204" s="14"/>
      <c r="MTW3204" s="14"/>
      <c r="MTX3204" s="14"/>
      <c r="MTY3204" s="14"/>
      <c r="MTZ3204" s="14"/>
      <c r="MUA3204" s="14"/>
      <c r="MUB3204" s="14"/>
      <c r="MUC3204" s="14"/>
      <c r="MUD3204" s="14"/>
      <c r="MUE3204" s="14"/>
      <c r="MUF3204" s="14"/>
      <c r="MUG3204" s="14"/>
      <c r="MUH3204" s="14"/>
      <c r="MUI3204" s="14"/>
      <c r="MUJ3204" s="14"/>
      <c r="MUK3204" s="14"/>
      <c r="MUL3204" s="14"/>
      <c r="MUM3204" s="14"/>
      <c r="MUN3204" s="14"/>
      <c r="MUO3204" s="14"/>
      <c r="MUP3204" s="14"/>
      <c r="MUQ3204" s="14"/>
      <c r="MUR3204" s="14"/>
      <c r="MUS3204" s="14"/>
      <c r="MUT3204" s="14"/>
      <c r="MUU3204" s="14"/>
      <c r="MUV3204" s="14"/>
      <c r="MUW3204" s="14"/>
      <c r="MUX3204" s="14"/>
      <c r="MUY3204" s="14"/>
      <c r="MUZ3204" s="14"/>
      <c r="MVA3204" s="14"/>
      <c r="MVB3204" s="14"/>
      <c r="MVC3204" s="14"/>
      <c r="MVD3204" s="14"/>
      <c r="MVE3204" s="14"/>
      <c r="MVF3204" s="14"/>
      <c r="MVG3204" s="14"/>
      <c r="MVH3204" s="14"/>
      <c r="MVI3204" s="14"/>
      <c r="MVJ3204" s="14"/>
      <c r="MVK3204" s="14"/>
      <c r="MVL3204" s="14"/>
      <c r="MVM3204" s="14"/>
      <c r="MVN3204" s="14"/>
      <c r="MVO3204" s="14"/>
      <c r="MVP3204" s="14"/>
      <c r="MVQ3204" s="14"/>
      <c r="MVR3204" s="14"/>
      <c r="MVS3204" s="14"/>
      <c r="MVT3204" s="14"/>
      <c r="MVU3204" s="14"/>
      <c r="MVV3204" s="14"/>
      <c r="MVW3204" s="14"/>
      <c r="MVX3204" s="14"/>
      <c r="MVY3204" s="14"/>
      <c r="MVZ3204" s="14"/>
      <c r="MWA3204" s="14"/>
      <c r="MWB3204" s="14"/>
      <c r="MWC3204" s="14"/>
      <c r="MWD3204" s="14"/>
      <c r="MWE3204" s="14"/>
      <c r="MWF3204" s="14"/>
      <c r="MWG3204" s="14"/>
      <c r="MWH3204" s="14"/>
      <c r="MWI3204" s="14"/>
      <c r="MWJ3204" s="14"/>
      <c r="MWK3204" s="14"/>
      <c r="MWL3204" s="14"/>
      <c r="MWM3204" s="14"/>
      <c r="MWN3204" s="14"/>
      <c r="MWO3204" s="14"/>
      <c r="MWP3204" s="14"/>
      <c r="MWQ3204" s="14"/>
      <c r="MWR3204" s="14"/>
      <c r="MWS3204" s="14"/>
      <c r="MWT3204" s="14"/>
      <c r="MWU3204" s="14"/>
      <c r="MWV3204" s="14"/>
      <c r="MWW3204" s="14"/>
      <c r="MWX3204" s="14"/>
      <c r="MWY3204" s="14"/>
      <c r="MWZ3204" s="14"/>
      <c r="MXA3204" s="14"/>
      <c r="MXB3204" s="14"/>
      <c r="MXC3204" s="14"/>
      <c r="MXD3204" s="14"/>
      <c r="MXE3204" s="14"/>
      <c r="MXF3204" s="14"/>
      <c r="MXG3204" s="14"/>
      <c r="MXH3204" s="14"/>
      <c r="MXI3204" s="14"/>
      <c r="MXJ3204" s="14"/>
      <c r="MXK3204" s="14"/>
      <c r="MXL3204" s="14"/>
      <c r="MXM3204" s="14"/>
      <c r="MXN3204" s="14"/>
      <c r="MXO3204" s="14"/>
      <c r="MXP3204" s="14"/>
      <c r="MXQ3204" s="14"/>
      <c r="MXR3204" s="14"/>
      <c r="MXS3204" s="14"/>
      <c r="MXT3204" s="14"/>
      <c r="MXU3204" s="14"/>
      <c r="MXV3204" s="14"/>
      <c r="MXW3204" s="14"/>
      <c r="MXX3204" s="14"/>
      <c r="MXY3204" s="14"/>
      <c r="MXZ3204" s="14"/>
      <c r="MYA3204" s="14"/>
      <c r="MYB3204" s="14"/>
      <c r="MYC3204" s="14"/>
      <c r="MYD3204" s="14"/>
      <c r="MYE3204" s="14"/>
      <c r="MYF3204" s="14"/>
      <c r="MYG3204" s="14"/>
      <c r="MYH3204" s="14"/>
      <c r="MYI3204" s="14"/>
      <c r="MYJ3204" s="14"/>
      <c r="MYK3204" s="14"/>
      <c r="MYL3204" s="14"/>
      <c r="MYM3204" s="14"/>
      <c r="MYN3204" s="14"/>
      <c r="MYO3204" s="14"/>
      <c r="MYP3204" s="14"/>
      <c r="MYQ3204" s="14"/>
      <c r="MYR3204" s="14"/>
      <c r="MYS3204" s="14"/>
      <c r="MYT3204" s="14"/>
      <c r="MYU3204" s="14"/>
      <c r="MYV3204" s="14"/>
      <c r="MYW3204" s="14"/>
      <c r="MYX3204" s="14"/>
      <c r="MYY3204" s="14"/>
      <c r="MYZ3204" s="14"/>
      <c r="MZA3204" s="14"/>
      <c r="MZB3204" s="14"/>
      <c r="MZC3204" s="14"/>
      <c r="MZD3204" s="14"/>
      <c r="MZE3204" s="14"/>
      <c r="MZF3204" s="14"/>
      <c r="MZG3204" s="14"/>
      <c r="MZH3204" s="14"/>
      <c r="MZI3204" s="14"/>
      <c r="MZJ3204" s="14"/>
      <c r="MZK3204" s="14"/>
      <c r="MZL3204" s="14"/>
      <c r="MZM3204" s="14"/>
      <c r="MZN3204" s="14"/>
      <c r="MZO3204" s="14"/>
      <c r="MZP3204" s="14"/>
      <c r="MZQ3204" s="14"/>
      <c r="MZR3204" s="14"/>
      <c r="MZS3204" s="14"/>
      <c r="MZT3204" s="14"/>
      <c r="MZU3204" s="14"/>
      <c r="MZV3204" s="14"/>
      <c r="MZW3204" s="14"/>
      <c r="MZX3204" s="14"/>
      <c r="MZY3204" s="14"/>
      <c r="MZZ3204" s="14"/>
      <c r="NAA3204" s="14"/>
      <c r="NAB3204" s="14"/>
      <c r="NAC3204" s="14"/>
      <c r="NAD3204" s="14"/>
      <c r="NAE3204" s="14"/>
      <c r="NAF3204" s="14"/>
      <c r="NAG3204" s="14"/>
      <c r="NAH3204" s="14"/>
      <c r="NAI3204" s="14"/>
      <c r="NAJ3204" s="14"/>
      <c r="NAK3204" s="14"/>
      <c r="NAL3204" s="14"/>
      <c r="NAM3204" s="14"/>
      <c r="NAN3204" s="14"/>
      <c r="NAO3204" s="14"/>
      <c r="NAP3204" s="14"/>
      <c r="NAQ3204" s="14"/>
      <c r="NAR3204" s="14"/>
      <c r="NAS3204" s="14"/>
      <c r="NAT3204" s="14"/>
      <c r="NAU3204" s="14"/>
      <c r="NAV3204" s="14"/>
      <c r="NAW3204" s="14"/>
      <c r="NAX3204" s="14"/>
      <c r="NAY3204" s="14"/>
      <c r="NAZ3204" s="14"/>
      <c r="NBA3204" s="14"/>
      <c r="NBB3204" s="14"/>
      <c r="NBC3204" s="14"/>
      <c r="NBD3204" s="14"/>
      <c r="NBE3204" s="14"/>
      <c r="NBF3204" s="14"/>
      <c r="NBG3204" s="14"/>
      <c r="NBH3204" s="14"/>
      <c r="NBI3204" s="14"/>
      <c r="NBJ3204" s="14"/>
      <c r="NBK3204" s="14"/>
      <c r="NBL3204" s="14"/>
      <c r="NBM3204" s="14"/>
      <c r="NBN3204" s="14"/>
      <c r="NBO3204" s="14"/>
      <c r="NBP3204" s="14"/>
      <c r="NBQ3204" s="14"/>
      <c r="NBR3204" s="14"/>
      <c r="NBS3204" s="14"/>
      <c r="NBT3204" s="14"/>
      <c r="NBU3204" s="14"/>
      <c r="NBV3204" s="14"/>
      <c r="NBW3204" s="14"/>
      <c r="NBX3204" s="14"/>
      <c r="NBY3204" s="14"/>
      <c r="NBZ3204" s="14"/>
      <c r="NCA3204" s="14"/>
      <c r="NCB3204" s="14"/>
      <c r="NCC3204" s="14"/>
      <c r="NCD3204" s="14"/>
      <c r="NCE3204" s="14"/>
      <c r="NCF3204" s="14"/>
      <c r="NCG3204" s="14"/>
      <c r="NCH3204" s="14"/>
      <c r="NCI3204" s="14"/>
      <c r="NCJ3204" s="14"/>
      <c r="NCK3204" s="14"/>
      <c r="NCL3204" s="14"/>
      <c r="NCM3204" s="14"/>
      <c r="NCN3204" s="14"/>
      <c r="NCO3204" s="14"/>
      <c r="NCP3204" s="14"/>
      <c r="NCQ3204" s="14"/>
      <c r="NCR3204" s="14"/>
      <c r="NCS3204" s="14"/>
      <c r="NCT3204" s="14"/>
      <c r="NCU3204" s="14"/>
      <c r="NCV3204" s="14"/>
      <c r="NCW3204" s="14"/>
      <c r="NCX3204" s="14"/>
      <c r="NCY3204" s="14"/>
      <c r="NCZ3204" s="14"/>
      <c r="NDA3204" s="14"/>
      <c r="NDB3204" s="14"/>
      <c r="NDC3204" s="14"/>
      <c r="NDD3204" s="14"/>
      <c r="NDE3204" s="14"/>
      <c r="NDF3204" s="14"/>
      <c r="NDG3204" s="14"/>
      <c r="NDH3204" s="14"/>
      <c r="NDI3204" s="14"/>
      <c r="NDJ3204" s="14"/>
      <c r="NDK3204" s="14"/>
      <c r="NDL3204" s="14"/>
      <c r="NDM3204" s="14"/>
      <c r="NDN3204" s="14"/>
      <c r="NDO3204" s="14"/>
      <c r="NDP3204" s="14"/>
      <c r="NDQ3204" s="14"/>
      <c r="NDR3204" s="14"/>
      <c r="NDS3204" s="14"/>
      <c r="NDT3204" s="14"/>
      <c r="NDU3204" s="14"/>
      <c r="NDV3204" s="14"/>
      <c r="NDW3204" s="14"/>
      <c r="NDX3204" s="14"/>
      <c r="NDY3204" s="14"/>
      <c r="NDZ3204" s="14"/>
      <c r="NEA3204" s="14"/>
      <c r="NEB3204" s="14"/>
      <c r="NEC3204" s="14"/>
      <c r="NED3204" s="14"/>
      <c r="NEE3204" s="14"/>
      <c r="NEF3204" s="14"/>
      <c r="NEG3204" s="14"/>
      <c r="NEH3204" s="14"/>
      <c r="NEI3204" s="14"/>
      <c r="NEJ3204" s="14"/>
      <c r="NEK3204" s="14"/>
      <c r="NEL3204" s="14"/>
      <c r="NEM3204" s="14"/>
      <c r="NEN3204" s="14"/>
      <c r="NEO3204" s="14"/>
      <c r="NEP3204" s="14"/>
      <c r="NEQ3204" s="14"/>
      <c r="NER3204" s="14"/>
      <c r="NES3204" s="14"/>
      <c r="NET3204" s="14"/>
      <c r="NEU3204" s="14"/>
      <c r="NEV3204" s="14"/>
      <c r="NEW3204" s="14"/>
      <c r="NEX3204" s="14"/>
      <c r="NEY3204" s="14"/>
      <c r="NEZ3204" s="14"/>
      <c r="NFA3204" s="14"/>
      <c r="NFB3204" s="14"/>
      <c r="NFC3204" s="14"/>
      <c r="NFD3204" s="14"/>
      <c r="NFE3204" s="14"/>
      <c r="NFF3204" s="14"/>
      <c r="NFG3204" s="14"/>
      <c r="NFH3204" s="14"/>
      <c r="NFI3204" s="14"/>
      <c r="NFJ3204" s="14"/>
      <c r="NFK3204" s="14"/>
      <c r="NFL3204" s="14"/>
      <c r="NFM3204" s="14"/>
      <c r="NFN3204" s="14"/>
      <c r="NFO3204" s="14"/>
      <c r="NFP3204" s="14"/>
      <c r="NFQ3204" s="14"/>
      <c r="NFR3204" s="14"/>
      <c r="NFS3204" s="14"/>
      <c r="NFT3204" s="14"/>
      <c r="NFU3204" s="14"/>
      <c r="NFV3204" s="14"/>
      <c r="NFW3204" s="14"/>
      <c r="NFX3204" s="14"/>
      <c r="NFY3204" s="14"/>
      <c r="NFZ3204" s="14"/>
      <c r="NGA3204" s="14"/>
      <c r="NGB3204" s="14"/>
      <c r="NGC3204" s="14"/>
      <c r="NGD3204" s="14"/>
      <c r="NGE3204" s="14"/>
      <c r="NGF3204" s="14"/>
      <c r="NGG3204" s="14"/>
      <c r="NGH3204" s="14"/>
      <c r="NGI3204" s="14"/>
      <c r="NGJ3204" s="14"/>
      <c r="NGK3204" s="14"/>
      <c r="NGL3204" s="14"/>
      <c r="NGM3204" s="14"/>
      <c r="NGN3204" s="14"/>
      <c r="NGO3204" s="14"/>
      <c r="NGP3204" s="14"/>
      <c r="NGQ3204" s="14"/>
      <c r="NGR3204" s="14"/>
      <c r="NGS3204" s="14"/>
      <c r="NGT3204" s="14"/>
      <c r="NGU3204" s="14"/>
      <c r="NGV3204" s="14"/>
      <c r="NGW3204" s="14"/>
      <c r="NGX3204" s="14"/>
      <c r="NGY3204" s="14"/>
      <c r="NGZ3204" s="14"/>
      <c r="NHA3204" s="14"/>
      <c r="NHB3204" s="14"/>
      <c r="NHC3204" s="14"/>
      <c r="NHD3204" s="14"/>
      <c r="NHE3204" s="14"/>
      <c r="NHF3204" s="14"/>
      <c r="NHG3204" s="14"/>
      <c r="NHH3204" s="14"/>
      <c r="NHI3204" s="14"/>
      <c r="NHJ3204" s="14"/>
      <c r="NHK3204" s="14"/>
      <c r="NHL3204" s="14"/>
      <c r="NHM3204" s="14"/>
      <c r="NHN3204" s="14"/>
      <c r="NHO3204" s="14"/>
      <c r="NHP3204" s="14"/>
      <c r="NHQ3204" s="14"/>
      <c r="NHR3204" s="14"/>
      <c r="NHS3204" s="14"/>
      <c r="NHT3204" s="14"/>
      <c r="NHU3204" s="14"/>
      <c r="NHV3204" s="14"/>
      <c r="NHW3204" s="14"/>
      <c r="NHX3204" s="14"/>
      <c r="NHY3204" s="14"/>
      <c r="NHZ3204" s="14"/>
      <c r="NIA3204" s="14"/>
      <c r="NIB3204" s="14"/>
      <c r="NIC3204" s="14"/>
      <c r="NID3204" s="14"/>
      <c r="NIE3204" s="14"/>
      <c r="NIF3204" s="14"/>
      <c r="NIG3204" s="14"/>
      <c r="NIH3204" s="14"/>
      <c r="NII3204" s="14"/>
      <c r="NIJ3204" s="14"/>
      <c r="NIK3204" s="14"/>
      <c r="NIL3204" s="14"/>
      <c r="NIM3204" s="14"/>
      <c r="NIN3204" s="14"/>
      <c r="NIO3204" s="14"/>
      <c r="NIP3204" s="14"/>
      <c r="NIQ3204" s="14"/>
      <c r="NIR3204" s="14"/>
      <c r="NIS3204" s="14"/>
      <c r="NIT3204" s="14"/>
      <c r="NIU3204" s="14"/>
      <c r="NIV3204" s="14"/>
      <c r="NIW3204" s="14"/>
      <c r="NIX3204" s="14"/>
      <c r="NIY3204" s="14"/>
      <c r="NIZ3204" s="14"/>
      <c r="NJA3204" s="14"/>
      <c r="NJB3204" s="14"/>
      <c r="NJC3204" s="14"/>
      <c r="NJD3204" s="14"/>
      <c r="NJE3204" s="14"/>
      <c r="NJF3204" s="14"/>
      <c r="NJG3204" s="14"/>
      <c r="NJH3204" s="14"/>
      <c r="NJI3204" s="14"/>
      <c r="NJJ3204" s="14"/>
      <c r="NJK3204" s="14"/>
      <c r="NJL3204" s="14"/>
      <c r="NJM3204" s="14"/>
      <c r="NJN3204" s="14"/>
      <c r="NJO3204" s="14"/>
      <c r="NJP3204" s="14"/>
      <c r="NJQ3204" s="14"/>
      <c r="NJR3204" s="14"/>
      <c r="NJS3204" s="14"/>
      <c r="NJT3204" s="14"/>
      <c r="NJU3204" s="14"/>
      <c r="NJV3204" s="14"/>
      <c r="NJW3204" s="14"/>
      <c r="NJX3204" s="14"/>
      <c r="NJY3204" s="14"/>
      <c r="NJZ3204" s="14"/>
      <c r="NKA3204" s="14"/>
      <c r="NKB3204" s="14"/>
      <c r="NKC3204" s="14"/>
      <c r="NKD3204" s="14"/>
      <c r="NKE3204" s="14"/>
      <c r="NKF3204" s="14"/>
      <c r="NKG3204" s="14"/>
      <c r="NKH3204" s="14"/>
      <c r="NKI3204" s="14"/>
      <c r="NKJ3204" s="14"/>
      <c r="NKK3204" s="14"/>
      <c r="NKL3204" s="14"/>
      <c r="NKM3204" s="14"/>
      <c r="NKN3204" s="14"/>
      <c r="NKO3204" s="14"/>
      <c r="NKP3204" s="14"/>
      <c r="NKQ3204" s="14"/>
      <c r="NKR3204" s="14"/>
      <c r="NKS3204" s="14"/>
      <c r="NKT3204" s="14"/>
      <c r="NKU3204" s="14"/>
      <c r="NKV3204" s="14"/>
      <c r="NKW3204" s="14"/>
      <c r="NKX3204" s="14"/>
      <c r="NKY3204" s="14"/>
      <c r="NKZ3204" s="14"/>
      <c r="NLA3204" s="14"/>
      <c r="NLB3204" s="14"/>
      <c r="NLC3204" s="14"/>
      <c r="NLD3204" s="14"/>
      <c r="NLE3204" s="14"/>
      <c r="NLF3204" s="14"/>
      <c r="NLG3204" s="14"/>
      <c r="NLH3204" s="14"/>
      <c r="NLI3204" s="14"/>
      <c r="NLJ3204" s="14"/>
      <c r="NLK3204" s="14"/>
      <c r="NLL3204" s="14"/>
      <c r="NLM3204" s="14"/>
      <c r="NLN3204" s="14"/>
      <c r="NLO3204" s="14"/>
      <c r="NLP3204" s="14"/>
      <c r="NLQ3204" s="14"/>
      <c r="NLR3204" s="14"/>
      <c r="NLS3204" s="14"/>
      <c r="NLT3204" s="14"/>
      <c r="NLU3204" s="14"/>
      <c r="NLV3204" s="14"/>
      <c r="NLW3204" s="14"/>
      <c r="NLX3204" s="14"/>
      <c r="NLY3204" s="14"/>
      <c r="NLZ3204" s="14"/>
      <c r="NMA3204" s="14"/>
      <c r="NMB3204" s="14"/>
      <c r="NMC3204" s="14"/>
      <c r="NMD3204" s="14"/>
      <c r="NME3204" s="14"/>
      <c r="NMF3204" s="14"/>
      <c r="NMG3204" s="14"/>
      <c r="NMH3204" s="14"/>
      <c r="NMI3204" s="14"/>
      <c r="NMJ3204" s="14"/>
      <c r="NMK3204" s="14"/>
      <c r="NML3204" s="14"/>
      <c r="NMM3204" s="14"/>
      <c r="NMN3204" s="14"/>
      <c r="NMO3204" s="14"/>
      <c r="NMP3204" s="14"/>
      <c r="NMQ3204" s="14"/>
      <c r="NMR3204" s="14"/>
      <c r="NMS3204" s="14"/>
      <c r="NMT3204" s="14"/>
      <c r="NMU3204" s="14"/>
      <c r="NMV3204" s="14"/>
      <c r="NMW3204" s="14"/>
      <c r="NMX3204" s="14"/>
      <c r="NMY3204" s="14"/>
      <c r="NMZ3204" s="14"/>
      <c r="NNA3204" s="14"/>
      <c r="NNB3204" s="14"/>
      <c r="NNC3204" s="14"/>
      <c r="NND3204" s="14"/>
      <c r="NNE3204" s="14"/>
      <c r="NNF3204" s="14"/>
      <c r="NNG3204" s="14"/>
      <c r="NNH3204" s="14"/>
      <c r="NNI3204" s="14"/>
      <c r="NNJ3204" s="14"/>
      <c r="NNK3204" s="14"/>
      <c r="NNL3204" s="14"/>
      <c r="NNM3204" s="14"/>
      <c r="NNN3204" s="14"/>
      <c r="NNO3204" s="14"/>
      <c r="NNP3204" s="14"/>
      <c r="NNQ3204" s="14"/>
      <c r="NNR3204" s="14"/>
      <c r="NNS3204" s="14"/>
      <c r="NNT3204" s="14"/>
      <c r="NNU3204" s="14"/>
      <c r="NNV3204" s="14"/>
      <c r="NNW3204" s="14"/>
      <c r="NNX3204" s="14"/>
      <c r="NNY3204" s="14"/>
      <c r="NNZ3204" s="14"/>
      <c r="NOA3204" s="14"/>
      <c r="NOB3204" s="14"/>
      <c r="NOC3204" s="14"/>
      <c r="NOD3204" s="14"/>
      <c r="NOE3204" s="14"/>
      <c r="NOF3204" s="14"/>
      <c r="NOG3204" s="14"/>
      <c r="NOH3204" s="14"/>
      <c r="NOI3204" s="14"/>
      <c r="NOJ3204" s="14"/>
      <c r="NOK3204" s="14"/>
      <c r="NOL3204" s="14"/>
      <c r="NOM3204" s="14"/>
      <c r="NON3204" s="14"/>
      <c r="NOO3204" s="14"/>
      <c r="NOP3204" s="14"/>
      <c r="NOQ3204" s="14"/>
      <c r="NOR3204" s="14"/>
      <c r="NOS3204" s="14"/>
      <c r="NOT3204" s="14"/>
      <c r="NOU3204" s="14"/>
      <c r="NOV3204" s="14"/>
      <c r="NOW3204" s="14"/>
      <c r="NOX3204" s="14"/>
      <c r="NOY3204" s="14"/>
      <c r="NOZ3204" s="14"/>
      <c r="NPA3204" s="14"/>
      <c r="NPB3204" s="14"/>
      <c r="NPC3204" s="14"/>
      <c r="NPD3204" s="14"/>
      <c r="NPE3204" s="14"/>
      <c r="NPF3204" s="14"/>
      <c r="NPG3204" s="14"/>
      <c r="NPH3204" s="14"/>
      <c r="NPI3204" s="14"/>
      <c r="NPJ3204" s="14"/>
      <c r="NPK3204" s="14"/>
      <c r="NPL3204" s="14"/>
      <c r="NPM3204" s="14"/>
      <c r="NPN3204" s="14"/>
      <c r="NPO3204" s="14"/>
      <c r="NPP3204" s="14"/>
      <c r="NPQ3204" s="14"/>
      <c r="NPR3204" s="14"/>
      <c r="NPS3204" s="14"/>
      <c r="NPT3204" s="14"/>
      <c r="NPU3204" s="14"/>
      <c r="NPV3204" s="14"/>
      <c r="NPW3204" s="14"/>
      <c r="NPX3204" s="14"/>
      <c r="NPY3204" s="14"/>
      <c r="NPZ3204" s="14"/>
      <c r="NQA3204" s="14"/>
      <c r="NQB3204" s="14"/>
      <c r="NQC3204" s="14"/>
      <c r="NQD3204" s="14"/>
      <c r="NQE3204" s="14"/>
      <c r="NQF3204" s="14"/>
      <c r="NQG3204" s="14"/>
      <c r="NQH3204" s="14"/>
      <c r="NQI3204" s="14"/>
      <c r="NQJ3204" s="14"/>
      <c r="NQK3204" s="14"/>
      <c r="NQL3204" s="14"/>
      <c r="NQM3204" s="14"/>
      <c r="NQN3204" s="14"/>
      <c r="NQO3204" s="14"/>
      <c r="NQP3204" s="14"/>
      <c r="NQQ3204" s="14"/>
      <c r="NQR3204" s="14"/>
      <c r="NQS3204" s="14"/>
      <c r="NQT3204" s="14"/>
      <c r="NQU3204" s="14"/>
      <c r="NQV3204" s="14"/>
      <c r="NQW3204" s="14"/>
      <c r="NQX3204" s="14"/>
      <c r="NQY3204" s="14"/>
      <c r="NQZ3204" s="14"/>
      <c r="NRA3204" s="14"/>
      <c r="NRB3204" s="14"/>
      <c r="NRC3204" s="14"/>
      <c r="NRD3204" s="14"/>
      <c r="NRE3204" s="14"/>
      <c r="NRF3204" s="14"/>
      <c r="NRG3204" s="14"/>
      <c r="NRH3204" s="14"/>
      <c r="NRI3204" s="14"/>
      <c r="NRJ3204" s="14"/>
      <c r="NRK3204" s="14"/>
      <c r="NRL3204" s="14"/>
      <c r="NRM3204" s="14"/>
      <c r="NRN3204" s="14"/>
      <c r="NRO3204" s="14"/>
      <c r="NRP3204" s="14"/>
      <c r="NRQ3204" s="14"/>
      <c r="NRR3204" s="14"/>
      <c r="NRS3204" s="14"/>
      <c r="NRT3204" s="14"/>
      <c r="NRU3204" s="14"/>
      <c r="NRV3204" s="14"/>
      <c r="NRW3204" s="14"/>
      <c r="NRX3204" s="14"/>
      <c r="NRY3204" s="14"/>
      <c r="NRZ3204" s="14"/>
      <c r="NSA3204" s="14"/>
      <c r="NSB3204" s="14"/>
      <c r="NSC3204" s="14"/>
      <c r="NSD3204" s="14"/>
      <c r="NSE3204" s="14"/>
      <c r="NSF3204" s="14"/>
      <c r="NSG3204" s="14"/>
      <c r="NSH3204" s="14"/>
      <c r="NSI3204" s="14"/>
      <c r="NSJ3204" s="14"/>
      <c r="NSK3204" s="14"/>
      <c r="NSL3204" s="14"/>
      <c r="NSM3204" s="14"/>
      <c r="NSN3204" s="14"/>
      <c r="NSO3204" s="14"/>
      <c r="NSP3204" s="14"/>
      <c r="NSQ3204" s="14"/>
      <c r="NSR3204" s="14"/>
      <c r="NSS3204" s="14"/>
      <c r="NST3204" s="14"/>
      <c r="NSU3204" s="14"/>
      <c r="NSV3204" s="14"/>
      <c r="NSW3204" s="14"/>
      <c r="NSX3204" s="14"/>
      <c r="NSY3204" s="14"/>
      <c r="NSZ3204" s="14"/>
      <c r="NTA3204" s="14"/>
      <c r="NTB3204" s="14"/>
      <c r="NTC3204" s="14"/>
      <c r="NTD3204" s="14"/>
      <c r="NTE3204" s="14"/>
      <c r="NTF3204" s="14"/>
      <c r="NTG3204" s="14"/>
      <c r="NTH3204" s="14"/>
      <c r="NTI3204" s="14"/>
      <c r="NTJ3204" s="14"/>
      <c r="NTK3204" s="14"/>
      <c r="NTL3204" s="14"/>
      <c r="NTM3204" s="14"/>
      <c r="NTN3204" s="14"/>
      <c r="NTO3204" s="14"/>
      <c r="NTP3204" s="14"/>
      <c r="NTQ3204" s="14"/>
      <c r="NTR3204" s="14"/>
      <c r="NTS3204" s="14"/>
      <c r="NTT3204" s="14"/>
      <c r="NTU3204" s="14"/>
      <c r="NTV3204" s="14"/>
      <c r="NTW3204" s="14"/>
      <c r="NTX3204" s="14"/>
      <c r="NTY3204" s="14"/>
      <c r="NTZ3204" s="14"/>
      <c r="NUA3204" s="14"/>
      <c r="NUB3204" s="14"/>
      <c r="NUC3204" s="14"/>
      <c r="NUD3204" s="14"/>
      <c r="NUE3204" s="14"/>
      <c r="NUF3204" s="14"/>
      <c r="NUG3204" s="14"/>
      <c r="NUH3204" s="14"/>
      <c r="NUI3204" s="14"/>
      <c r="NUJ3204" s="14"/>
      <c r="NUK3204" s="14"/>
      <c r="NUL3204" s="14"/>
      <c r="NUM3204" s="14"/>
      <c r="NUN3204" s="14"/>
      <c r="NUO3204" s="14"/>
      <c r="NUP3204" s="14"/>
      <c r="NUQ3204" s="14"/>
      <c r="NUR3204" s="14"/>
      <c r="NUS3204" s="14"/>
      <c r="NUT3204" s="14"/>
      <c r="NUU3204" s="14"/>
      <c r="NUV3204" s="14"/>
      <c r="NUW3204" s="14"/>
      <c r="NUX3204" s="14"/>
      <c r="NUY3204" s="14"/>
      <c r="NUZ3204" s="14"/>
      <c r="NVA3204" s="14"/>
      <c r="NVB3204" s="14"/>
      <c r="NVC3204" s="14"/>
      <c r="NVD3204" s="14"/>
      <c r="NVE3204" s="14"/>
      <c r="NVF3204" s="14"/>
      <c r="NVG3204" s="14"/>
      <c r="NVH3204" s="14"/>
      <c r="NVI3204" s="14"/>
      <c r="NVJ3204" s="14"/>
      <c r="NVK3204" s="14"/>
      <c r="NVL3204" s="14"/>
      <c r="NVM3204" s="14"/>
      <c r="NVN3204" s="14"/>
      <c r="NVO3204" s="14"/>
      <c r="NVP3204" s="14"/>
      <c r="NVQ3204" s="14"/>
      <c r="NVR3204" s="14"/>
      <c r="NVS3204" s="14"/>
      <c r="NVT3204" s="14"/>
      <c r="NVU3204" s="14"/>
      <c r="NVV3204" s="14"/>
      <c r="NVW3204" s="14"/>
      <c r="NVX3204" s="14"/>
      <c r="NVY3204" s="14"/>
      <c r="NVZ3204" s="14"/>
      <c r="NWA3204" s="14"/>
      <c r="NWB3204" s="14"/>
      <c r="NWC3204" s="14"/>
      <c r="NWD3204" s="14"/>
      <c r="NWE3204" s="14"/>
      <c r="NWF3204" s="14"/>
      <c r="NWG3204" s="14"/>
      <c r="NWH3204" s="14"/>
      <c r="NWI3204" s="14"/>
      <c r="NWJ3204" s="14"/>
      <c r="NWK3204" s="14"/>
      <c r="NWL3204" s="14"/>
      <c r="NWM3204" s="14"/>
      <c r="NWN3204" s="14"/>
      <c r="NWO3204" s="14"/>
      <c r="NWP3204" s="14"/>
      <c r="NWQ3204" s="14"/>
      <c r="NWR3204" s="14"/>
      <c r="NWS3204" s="14"/>
      <c r="NWT3204" s="14"/>
      <c r="NWU3204" s="14"/>
      <c r="NWV3204" s="14"/>
      <c r="NWW3204" s="14"/>
      <c r="NWX3204" s="14"/>
      <c r="NWY3204" s="14"/>
      <c r="NWZ3204" s="14"/>
      <c r="NXA3204" s="14"/>
      <c r="NXB3204" s="14"/>
      <c r="NXC3204" s="14"/>
      <c r="NXD3204" s="14"/>
      <c r="NXE3204" s="14"/>
      <c r="NXF3204" s="14"/>
      <c r="NXG3204" s="14"/>
      <c r="NXH3204" s="14"/>
      <c r="NXI3204" s="14"/>
      <c r="NXJ3204" s="14"/>
      <c r="NXK3204" s="14"/>
      <c r="NXL3204" s="14"/>
      <c r="NXM3204" s="14"/>
      <c r="NXN3204" s="14"/>
      <c r="NXO3204" s="14"/>
      <c r="NXP3204" s="14"/>
      <c r="NXQ3204" s="14"/>
      <c r="NXR3204" s="14"/>
      <c r="NXS3204" s="14"/>
      <c r="NXT3204" s="14"/>
      <c r="NXU3204" s="14"/>
      <c r="NXV3204" s="14"/>
      <c r="NXW3204" s="14"/>
      <c r="NXX3204" s="14"/>
      <c r="NXY3204" s="14"/>
      <c r="NXZ3204" s="14"/>
      <c r="NYA3204" s="14"/>
      <c r="NYB3204" s="14"/>
      <c r="NYC3204" s="14"/>
      <c r="NYD3204" s="14"/>
      <c r="NYE3204" s="14"/>
      <c r="NYF3204" s="14"/>
      <c r="NYG3204" s="14"/>
      <c r="NYH3204" s="14"/>
      <c r="NYI3204" s="14"/>
      <c r="NYJ3204" s="14"/>
      <c r="NYK3204" s="14"/>
      <c r="NYL3204" s="14"/>
      <c r="NYM3204" s="14"/>
      <c r="NYN3204" s="14"/>
      <c r="NYO3204" s="14"/>
      <c r="NYP3204" s="14"/>
      <c r="NYQ3204" s="14"/>
      <c r="NYR3204" s="14"/>
      <c r="NYS3204" s="14"/>
      <c r="NYT3204" s="14"/>
      <c r="NYU3204" s="14"/>
      <c r="NYV3204" s="14"/>
      <c r="NYW3204" s="14"/>
      <c r="NYX3204" s="14"/>
      <c r="NYY3204" s="14"/>
      <c r="NYZ3204" s="14"/>
      <c r="NZA3204" s="14"/>
      <c r="NZB3204" s="14"/>
      <c r="NZC3204" s="14"/>
      <c r="NZD3204" s="14"/>
      <c r="NZE3204" s="14"/>
      <c r="NZF3204" s="14"/>
      <c r="NZG3204" s="14"/>
      <c r="NZH3204" s="14"/>
      <c r="NZI3204" s="14"/>
      <c r="NZJ3204" s="14"/>
      <c r="NZK3204" s="14"/>
      <c r="NZL3204" s="14"/>
      <c r="NZM3204" s="14"/>
      <c r="NZN3204" s="14"/>
      <c r="NZO3204" s="14"/>
      <c r="NZP3204" s="14"/>
      <c r="NZQ3204" s="14"/>
      <c r="NZR3204" s="14"/>
      <c r="NZS3204" s="14"/>
      <c r="NZT3204" s="14"/>
      <c r="NZU3204" s="14"/>
      <c r="NZV3204" s="14"/>
      <c r="NZW3204" s="14"/>
      <c r="NZX3204" s="14"/>
      <c r="NZY3204" s="14"/>
      <c r="NZZ3204" s="14"/>
      <c r="OAA3204" s="14"/>
      <c r="OAB3204" s="14"/>
      <c r="OAC3204" s="14"/>
      <c r="OAD3204" s="14"/>
      <c r="OAE3204" s="14"/>
      <c r="OAF3204" s="14"/>
      <c r="OAG3204" s="14"/>
      <c r="OAH3204" s="14"/>
      <c r="OAI3204" s="14"/>
      <c r="OAJ3204" s="14"/>
      <c r="OAK3204" s="14"/>
      <c r="OAL3204" s="14"/>
      <c r="OAM3204" s="14"/>
      <c r="OAN3204" s="14"/>
      <c r="OAO3204" s="14"/>
      <c r="OAP3204" s="14"/>
      <c r="OAQ3204" s="14"/>
      <c r="OAR3204" s="14"/>
      <c r="OAS3204" s="14"/>
      <c r="OAT3204" s="14"/>
      <c r="OAU3204" s="14"/>
      <c r="OAV3204" s="14"/>
      <c r="OAW3204" s="14"/>
      <c r="OAX3204" s="14"/>
      <c r="OAY3204" s="14"/>
      <c r="OAZ3204" s="14"/>
      <c r="OBA3204" s="14"/>
      <c r="OBB3204" s="14"/>
      <c r="OBC3204" s="14"/>
      <c r="OBD3204" s="14"/>
      <c r="OBE3204" s="14"/>
      <c r="OBF3204" s="14"/>
      <c r="OBG3204" s="14"/>
      <c r="OBH3204" s="14"/>
      <c r="OBI3204" s="14"/>
      <c r="OBJ3204" s="14"/>
      <c r="OBK3204" s="14"/>
      <c r="OBL3204" s="14"/>
      <c r="OBM3204" s="14"/>
      <c r="OBN3204" s="14"/>
      <c r="OBO3204" s="14"/>
      <c r="OBP3204" s="14"/>
      <c r="OBQ3204" s="14"/>
      <c r="OBR3204" s="14"/>
      <c r="OBS3204" s="14"/>
      <c r="OBT3204" s="14"/>
      <c r="OBU3204" s="14"/>
      <c r="OBV3204" s="14"/>
      <c r="OBW3204" s="14"/>
      <c r="OBX3204" s="14"/>
      <c r="OBY3204" s="14"/>
      <c r="OBZ3204" s="14"/>
      <c r="OCA3204" s="14"/>
      <c r="OCB3204" s="14"/>
      <c r="OCC3204" s="14"/>
      <c r="OCD3204" s="14"/>
      <c r="OCE3204" s="14"/>
      <c r="OCF3204" s="14"/>
      <c r="OCG3204" s="14"/>
      <c r="OCH3204" s="14"/>
      <c r="OCI3204" s="14"/>
      <c r="OCJ3204" s="14"/>
      <c r="OCK3204" s="14"/>
      <c r="OCL3204" s="14"/>
      <c r="OCM3204" s="14"/>
      <c r="OCN3204" s="14"/>
      <c r="OCO3204" s="14"/>
      <c r="OCP3204" s="14"/>
      <c r="OCQ3204" s="14"/>
      <c r="OCR3204" s="14"/>
      <c r="OCS3204" s="14"/>
      <c r="OCT3204" s="14"/>
      <c r="OCU3204" s="14"/>
      <c r="OCV3204" s="14"/>
      <c r="OCW3204" s="14"/>
      <c r="OCX3204" s="14"/>
      <c r="OCY3204" s="14"/>
      <c r="OCZ3204" s="14"/>
      <c r="ODA3204" s="14"/>
      <c r="ODB3204" s="14"/>
      <c r="ODC3204" s="14"/>
      <c r="ODD3204" s="14"/>
      <c r="ODE3204" s="14"/>
      <c r="ODF3204" s="14"/>
      <c r="ODG3204" s="14"/>
      <c r="ODH3204" s="14"/>
      <c r="ODI3204" s="14"/>
      <c r="ODJ3204" s="14"/>
      <c r="ODK3204" s="14"/>
      <c r="ODL3204" s="14"/>
      <c r="ODM3204" s="14"/>
      <c r="ODN3204" s="14"/>
      <c r="ODO3204" s="14"/>
      <c r="ODP3204" s="14"/>
      <c r="ODQ3204" s="14"/>
      <c r="ODR3204" s="14"/>
      <c r="ODS3204" s="14"/>
      <c r="ODT3204" s="14"/>
      <c r="ODU3204" s="14"/>
      <c r="ODV3204" s="14"/>
      <c r="ODW3204" s="14"/>
      <c r="ODX3204" s="14"/>
      <c r="ODY3204" s="14"/>
      <c r="ODZ3204" s="14"/>
      <c r="OEA3204" s="14"/>
      <c r="OEB3204" s="14"/>
      <c r="OEC3204" s="14"/>
      <c r="OED3204" s="14"/>
      <c r="OEE3204" s="14"/>
      <c r="OEF3204" s="14"/>
      <c r="OEG3204" s="14"/>
      <c r="OEH3204" s="14"/>
      <c r="OEI3204" s="14"/>
      <c r="OEJ3204" s="14"/>
      <c r="OEK3204" s="14"/>
      <c r="OEL3204" s="14"/>
      <c r="OEM3204" s="14"/>
      <c r="OEN3204" s="14"/>
      <c r="OEO3204" s="14"/>
      <c r="OEP3204" s="14"/>
      <c r="OEQ3204" s="14"/>
      <c r="OER3204" s="14"/>
      <c r="OES3204" s="14"/>
      <c r="OET3204" s="14"/>
      <c r="OEU3204" s="14"/>
      <c r="OEV3204" s="14"/>
      <c r="OEW3204" s="14"/>
      <c r="OEX3204" s="14"/>
      <c r="OEY3204" s="14"/>
      <c r="OEZ3204" s="14"/>
      <c r="OFA3204" s="14"/>
      <c r="OFB3204" s="14"/>
      <c r="OFC3204" s="14"/>
      <c r="OFD3204" s="14"/>
      <c r="OFE3204" s="14"/>
      <c r="OFF3204" s="14"/>
      <c r="OFG3204" s="14"/>
      <c r="OFH3204" s="14"/>
      <c r="OFI3204" s="14"/>
      <c r="OFJ3204" s="14"/>
      <c r="OFK3204" s="14"/>
      <c r="OFL3204" s="14"/>
      <c r="OFM3204" s="14"/>
      <c r="OFN3204" s="14"/>
      <c r="OFO3204" s="14"/>
      <c r="OFP3204" s="14"/>
      <c r="OFQ3204" s="14"/>
      <c r="OFR3204" s="14"/>
      <c r="OFS3204" s="14"/>
      <c r="OFT3204" s="14"/>
      <c r="OFU3204" s="14"/>
      <c r="OFV3204" s="14"/>
      <c r="OFW3204" s="14"/>
      <c r="OFX3204" s="14"/>
      <c r="OFY3204" s="14"/>
      <c r="OFZ3204" s="14"/>
      <c r="OGA3204" s="14"/>
      <c r="OGB3204" s="14"/>
      <c r="OGC3204" s="14"/>
      <c r="OGD3204" s="14"/>
      <c r="OGE3204" s="14"/>
      <c r="OGF3204" s="14"/>
      <c r="OGG3204" s="14"/>
      <c r="OGH3204" s="14"/>
      <c r="OGI3204" s="14"/>
      <c r="OGJ3204" s="14"/>
      <c r="OGK3204" s="14"/>
      <c r="OGL3204" s="14"/>
      <c r="OGM3204" s="14"/>
      <c r="OGN3204" s="14"/>
      <c r="OGO3204" s="14"/>
      <c r="OGP3204" s="14"/>
      <c r="OGQ3204" s="14"/>
      <c r="OGR3204" s="14"/>
      <c r="OGS3204" s="14"/>
      <c r="OGT3204" s="14"/>
      <c r="OGU3204" s="14"/>
      <c r="OGV3204" s="14"/>
      <c r="OGW3204" s="14"/>
      <c r="OGX3204" s="14"/>
      <c r="OGY3204" s="14"/>
      <c r="OGZ3204" s="14"/>
      <c r="OHA3204" s="14"/>
      <c r="OHB3204" s="14"/>
      <c r="OHC3204" s="14"/>
      <c r="OHD3204" s="14"/>
      <c r="OHE3204" s="14"/>
      <c r="OHF3204" s="14"/>
      <c r="OHG3204" s="14"/>
      <c r="OHH3204" s="14"/>
      <c r="OHI3204" s="14"/>
      <c r="OHJ3204" s="14"/>
      <c r="OHK3204" s="14"/>
      <c r="OHL3204" s="14"/>
      <c r="OHM3204" s="14"/>
      <c r="OHN3204" s="14"/>
      <c r="OHO3204" s="14"/>
      <c r="OHP3204" s="14"/>
      <c r="OHQ3204" s="14"/>
      <c r="OHR3204" s="14"/>
      <c r="OHS3204" s="14"/>
      <c r="OHT3204" s="14"/>
      <c r="OHU3204" s="14"/>
      <c r="OHV3204" s="14"/>
      <c r="OHW3204" s="14"/>
      <c r="OHX3204" s="14"/>
      <c r="OHY3204" s="14"/>
      <c r="OHZ3204" s="14"/>
      <c r="OIA3204" s="14"/>
      <c r="OIB3204" s="14"/>
      <c r="OIC3204" s="14"/>
      <c r="OID3204" s="14"/>
      <c r="OIE3204" s="14"/>
      <c r="OIF3204" s="14"/>
      <c r="OIG3204" s="14"/>
      <c r="OIH3204" s="14"/>
      <c r="OII3204" s="14"/>
      <c r="OIJ3204" s="14"/>
      <c r="OIK3204" s="14"/>
      <c r="OIL3204" s="14"/>
      <c r="OIM3204" s="14"/>
      <c r="OIN3204" s="14"/>
      <c r="OIO3204" s="14"/>
      <c r="OIP3204" s="14"/>
      <c r="OIQ3204" s="14"/>
      <c r="OIR3204" s="14"/>
      <c r="OIS3204" s="14"/>
      <c r="OIT3204" s="14"/>
      <c r="OIU3204" s="14"/>
      <c r="OIV3204" s="14"/>
      <c r="OIW3204" s="14"/>
      <c r="OIX3204" s="14"/>
      <c r="OIY3204" s="14"/>
      <c r="OIZ3204" s="14"/>
      <c r="OJA3204" s="14"/>
      <c r="OJB3204" s="14"/>
      <c r="OJC3204" s="14"/>
      <c r="OJD3204" s="14"/>
      <c r="OJE3204" s="14"/>
      <c r="OJF3204" s="14"/>
      <c r="OJG3204" s="14"/>
      <c r="OJH3204" s="14"/>
      <c r="OJI3204" s="14"/>
      <c r="OJJ3204" s="14"/>
      <c r="OJK3204" s="14"/>
      <c r="OJL3204" s="14"/>
      <c r="OJM3204" s="14"/>
      <c r="OJN3204" s="14"/>
      <c r="OJO3204" s="14"/>
      <c r="OJP3204" s="14"/>
      <c r="OJQ3204" s="14"/>
      <c r="OJR3204" s="14"/>
      <c r="OJS3204" s="14"/>
      <c r="OJT3204" s="14"/>
      <c r="OJU3204" s="14"/>
      <c r="OJV3204" s="14"/>
      <c r="OJW3204" s="14"/>
      <c r="OJX3204" s="14"/>
      <c r="OJY3204" s="14"/>
      <c r="OJZ3204" s="14"/>
      <c r="OKA3204" s="14"/>
      <c r="OKB3204" s="14"/>
      <c r="OKC3204" s="14"/>
      <c r="OKD3204" s="14"/>
      <c r="OKE3204" s="14"/>
      <c r="OKF3204" s="14"/>
      <c r="OKG3204" s="14"/>
      <c r="OKH3204" s="14"/>
      <c r="OKI3204" s="14"/>
      <c r="OKJ3204" s="14"/>
      <c r="OKK3204" s="14"/>
      <c r="OKL3204" s="14"/>
      <c r="OKM3204" s="14"/>
      <c r="OKN3204" s="14"/>
      <c r="OKO3204" s="14"/>
      <c r="OKP3204" s="14"/>
      <c r="OKQ3204" s="14"/>
      <c r="OKR3204" s="14"/>
      <c r="OKS3204" s="14"/>
      <c r="OKT3204" s="14"/>
      <c r="OKU3204" s="14"/>
      <c r="OKV3204" s="14"/>
      <c r="OKW3204" s="14"/>
      <c r="OKX3204" s="14"/>
      <c r="OKY3204" s="14"/>
      <c r="OKZ3204" s="14"/>
      <c r="OLA3204" s="14"/>
      <c r="OLB3204" s="14"/>
      <c r="OLC3204" s="14"/>
      <c r="OLD3204" s="14"/>
      <c r="OLE3204" s="14"/>
      <c r="OLF3204" s="14"/>
      <c r="OLG3204" s="14"/>
      <c r="OLH3204" s="14"/>
      <c r="OLI3204" s="14"/>
      <c r="OLJ3204" s="14"/>
      <c r="OLK3204" s="14"/>
      <c r="OLL3204" s="14"/>
      <c r="OLM3204" s="14"/>
      <c r="OLN3204" s="14"/>
      <c r="OLO3204" s="14"/>
      <c r="OLP3204" s="14"/>
      <c r="OLQ3204" s="14"/>
      <c r="OLR3204" s="14"/>
      <c r="OLS3204" s="14"/>
      <c r="OLT3204" s="14"/>
      <c r="OLU3204" s="14"/>
      <c r="OLV3204" s="14"/>
      <c r="OLW3204" s="14"/>
      <c r="OLX3204" s="14"/>
      <c r="OLY3204" s="14"/>
      <c r="OLZ3204" s="14"/>
      <c r="OMA3204" s="14"/>
      <c r="OMB3204" s="14"/>
      <c r="OMC3204" s="14"/>
      <c r="OMD3204" s="14"/>
      <c r="OME3204" s="14"/>
      <c r="OMF3204" s="14"/>
      <c r="OMG3204" s="14"/>
      <c r="OMH3204" s="14"/>
      <c r="OMI3204" s="14"/>
      <c r="OMJ3204" s="14"/>
      <c r="OMK3204" s="14"/>
      <c r="OML3204" s="14"/>
      <c r="OMM3204" s="14"/>
      <c r="OMN3204" s="14"/>
      <c r="OMO3204" s="14"/>
      <c r="OMP3204" s="14"/>
      <c r="OMQ3204" s="14"/>
      <c r="OMR3204" s="14"/>
      <c r="OMS3204" s="14"/>
      <c r="OMT3204" s="14"/>
      <c r="OMU3204" s="14"/>
      <c r="OMV3204" s="14"/>
      <c r="OMW3204" s="14"/>
      <c r="OMX3204" s="14"/>
      <c r="OMY3204" s="14"/>
      <c r="OMZ3204" s="14"/>
      <c r="ONA3204" s="14"/>
      <c r="ONB3204" s="14"/>
      <c r="ONC3204" s="14"/>
      <c r="OND3204" s="14"/>
      <c r="ONE3204" s="14"/>
      <c r="ONF3204" s="14"/>
      <c r="ONG3204" s="14"/>
      <c r="ONH3204" s="14"/>
      <c r="ONI3204" s="14"/>
      <c r="ONJ3204" s="14"/>
      <c r="ONK3204" s="14"/>
      <c r="ONL3204" s="14"/>
      <c r="ONM3204" s="14"/>
      <c r="ONN3204" s="14"/>
      <c r="ONO3204" s="14"/>
      <c r="ONP3204" s="14"/>
      <c r="ONQ3204" s="14"/>
      <c r="ONR3204" s="14"/>
      <c r="ONS3204" s="14"/>
      <c r="ONT3204" s="14"/>
      <c r="ONU3204" s="14"/>
      <c r="ONV3204" s="14"/>
      <c r="ONW3204" s="14"/>
      <c r="ONX3204" s="14"/>
      <c r="ONY3204" s="14"/>
      <c r="ONZ3204" s="14"/>
      <c r="OOA3204" s="14"/>
      <c r="OOB3204" s="14"/>
      <c r="OOC3204" s="14"/>
      <c r="OOD3204" s="14"/>
      <c r="OOE3204" s="14"/>
      <c r="OOF3204" s="14"/>
      <c r="OOG3204" s="14"/>
      <c r="OOH3204" s="14"/>
      <c r="OOI3204" s="14"/>
      <c r="OOJ3204" s="14"/>
      <c r="OOK3204" s="14"/>
      <c r="OOL3204" s="14"/>
      <c r="OOM3204" s="14"/>
      <c r="OON3204" s="14"/>
      <c r="OOO3204" s="14"/>
      <c r="OOP3204" s="14"/>
      <c r="OOQ3204" s="14"/>
      <c r="OOR3204" s="14"/>
      <c r="OOS3204" s="14"/>
      <c r="OOT3204" s="14"/>
      <c r="OOU3204" s="14"/>
      <c r="OOV3204" s="14"/>
      <c r="OOW3204" s="14"/>
      <c r="OOX3204" s="14"/>
      <c r="OOY3204" s="14"/>
      <c r="OOZ3204" s="14"/>
      <c r="OPA3204" s="14"/>
      <c r="OPB3204" s="14"/>
      <c r="OPC3204" s="14"/>
      <c r="OPD3204" s="14"/>
      <c r="OPE3204" s="14"/>
      <c r="OPF3204" s="14"/>
      <c r="OPG3204" s="14"/>
      <c r="OPH3204" s="14"/>
      <c r="OPI3204" s="14"/>
      <c r="OPJ3204" s="14"/>
      <c r="OPK3204" s="14"/>
      <c r="OPL3204" s="14"/>
      <c r="OPM3204" s="14"/>
      <c r="OPN3204" s="14"/>
      <c r="OPO3204" s="14"/>
      <c r="OPP3204" s="14"/>
      <c r="OPQ3204" s="14"/>
      <c r="OPR3204" s="14"/>
      <c r="OPS3204" s="14"/>
      <c r="OPT3204" s="14"/>
      <c r="OPU3204" s="14"/>
      <c r="OPV3204" s="14"/>
      <c r="OPW3204" s="14"/>
      <c r="OPX3204" s="14"/>
      <c r="OPY3204" s="14"/>
      <c r="OPZ3204" s="14"/>
      <c r="OQA3204" s="14"/>
      <c r="OQB3204" s="14"/>
      <c r="OQC3204" s="14"/>
      <c r="OQD3204" s="14"/>
      <c r="OQE3204" s="14"/>
      <c r="OQF3204" s="14"/>
      <c r="OQG3204" s="14"/>
      <c r="OQH3204" s="14"/>
      <c r="OQI3204" s="14"/>
      <c r="OQJ3204" s="14"/>
      <c r="OQK3204" s="14"/>
      <c r="OQL3204" s="14"/>
      <c r="OQM3204" s="14"/>
      <c r="OQN3204" s="14"/>
      <c r="OQO3204" s="14"/>
      <c r="OQP3204" s="14"/>
      <c r="OQQ3204" s="14"/>
      <c r="OQR3204" s="14"/>
      <c r="OQS3204" s="14"/>
      <c r="OQT3204" s="14"/>
      <c r="OQU3204" s="14"/>
      <c r="OQV3204" s="14"/>
      <c r="OQW3204" s="14"/>
      <c r="OQX3204" s="14"/>
      <c r="OQY3204" s="14"/>
      <c r="OQZ3204" s="14"/>
      <c r="ORA3204" s="14"/>
      <c r="ORB3204" s="14"/>
      <c r="ORC3204" s="14"/>
      <c r="ORD3204" s="14"/>
      <c r="ORE3204" s="14"/>
      <c r="ORF3204" s="14"/>
      <c r="ORG3204" s="14"/>
      <c r="ORH3204" s="14"/>
      <c r="ORI3204" s="14"/>
      <c r="ORJ3204" s="14"/>
      <c r="ORK3204" s="14"/>
      <c r="ORL3204" s="14"/>
      <c r="ORM3204" s="14"/>
      <c r="ORN3204" s="14"/>
      <c r="ORO3204" s="14"/>
      <c r="ORP3204" s="14"/>
      <c r="ORQ3204" s="14"/>
      <c r="ORR3204" s="14"/>
      <c r="ORS3204" s="14"/>
      <c r="ORT3204" s="14"/>
      <c r="ORU3204" s="14"/>
      <c r="ORV3204" s="14"/>
      <c r="ORW3204" s="14"/>
      <c r="ORX3204" s="14"/>
      <c r="ORY3204" s="14"/>
      <c r="ORZ3204" s="14"/>
      <c r="OSA3204" s="14"/>
      <c r="OSB3204" s="14"/>
      <c r="OSC3204" s="14"/>
      <c r="OSD3204" s="14"/>
      <c r="OSE3204" s="14"/>
      <c r="OSF3204" s="14"/>
      <c r="OSG3204" s="14"/>
      <c r="OSH3204" s="14"/>
      <c r="OSI3204" s="14"/>
      <c r="OSJ3204" s="14"/>
      <c r="OSK3204" s="14"/>
      <c r="OSL3204" s="14"/>
      <c r="OSM3204" s="14"/>
      <c r="OSN3204" s="14"/>
      <c r="OSO3204" s="14"/>
      <c r="OSP3204" s="14"/>
      <c r="OSQ3204" s="14"/>
      <c r="OSR3204" s="14"/>
      <c r="OSS3204" s="14"/>
      <c r="OST3204" s="14"/>
      <c r="OSU3204" s="14"/>
      <c r="OSV3204" s="14"/>
      <c r="OSW3204" s="14"/>
      <c r="OSX3204" s="14"/>
      <c r="OSY3204" s="14"/>
      <c r="OSZ3204" s="14"/>
      <c r="OTA3204" s="14"/>
      <c r="OTB3204" s="14"/>
      <c r="OTC3204" s="14"/>
      <c r="OTD3204" s="14"/>
      <c r="OTE3204" s="14"/>
      <c r="OTF3204" s="14"/>
      <c r="OTG3204" s="14"/>
      <c r="OTH3204" s="14"/>
      <c r="OTI3204" s="14"/>
      <c r="OTJ3204" s="14"/>
      <c r="OTK3204" s="14"/>
      <c r="OTL3204" s="14"/>
      <c r="OTM3204" s="14"/>
      <c r="OTN3204" s="14"/>
      <c r="OTO3204" s="14"/>
      <c r="OTP3204" s="14"/>
      <c r="OTQ3204" s="14"/>
      <c r="OTR3204" s="14"/>
      <c r="OTS3204" s="14"/>
      <c r="OTT3204" s="14"/>
      <c r="OTU3204" s="14"/>
      <c r="OTV3204" s="14"/>
      <c r="OTW3204" s="14"/>
      <c r="OTX3204" s="14"/>
      <c r="OTY3204" s="14"/>
      <c r="OTZ3204" s="14"/>
      <c r="OUA3204" s="14"/>
      <c r="OUB3204" s="14"/>
      <c r="OUC3204" s="14"/>
      <c r="OUD3204" s="14"/>
      <c r="OUE3204" s="14"/>
      <c r="OUF3204" s="14"/>
      <c r="OUG3204" s="14"/>
      <c r="OUH3204" s="14"/>
      <c r="OUI3204" s="14"/>
      <c r="OUJ3204" s="14"/>
      <c r="OUK3204" s="14"/>
      <c r="OUL3204" s="14"/>
      <c r="OUM3204" s="14"/>
      <c r="OUN3204" s="14"/>
      <c r="OUO3204" s="14"/>
      <c r="OUP3204" s="14"/>
      <c r="OUQ3204" s="14"/>
      <c r="OUR3204" s="14"/>
      <c r="OUS3204" s="14"/>
      <c r="OUT3204" s="14"/>
      <c r="OUU3204" s="14"/>
      <c r="OUV3204" s="14"/>
      <c r="OUW3204" s="14"/>
      <c r="OUX3204" s="14"/>
      <c r="OUY3204" s="14"/>
      <c r="OUZ3204" s="14"/>
      <c r="OVA3204" s="14"/>
      <c r="OVB3204" s="14"/>
      <c r="OVC3204" s="14"/>
      <c r="OVD3204" s="14"/>
      <c r="OVE3204" s="14"/>
      <c r="OVF3204" s="14"/>
      <c r="OVG3204" s="14"/>
      <c r="OVH3204" s="14"/>
      <c r="OVI3204" s="14"/>
      <c r="OVJ3204" s="14"/>
      <c r="OVK3204" s="14"/>
      <c r="OVL3204" s="14"/>
      <c r="OVM3204" s="14"/>
      <c r="OVN3204" s="14"/>
      <c r="OVO3204" s="14"/>
      <c r="OVP3204" s="14"/>
      <c r="OVQ3204" s="14"/>
      <c r="OVR3204" s="14"/>
      <c r="OVS3204" s="14"/>
      <c r="OVT3204" s="14"/>
      <c r="OVU3204" s="14"/>
      <c r="OVV3204" s="14"/>
      <c r="OVW3204" s="14"/>
      <c r="OVX3204" s="14"/>
      <c r="OVY3204" s="14"/>
      <c r="OVZ3204" s="14"/>
      <c r="OWA3204" s="14"/>
      <c r="OWB3204" s="14"/>
      <c r="OWC3204" s="14"/>
      <c r="OWD3204" s="14"/>
      <c r="OWE3204" s="14"/>
      <c r="OWF3204" s="14"/>
      <c r="OWG3204" s="14"/>
      <c r="OWH3204" s="14"/>
      <c r="OWI3204" s="14"/>
      <c r="OWJ3204" s="14"/>
      <c r="OWK3204" s="14"/>
      <c r="OWL3204" s="14"/>
      <c r="OWM3204" s="14"/>
      <c r="OWN3204" s="14"/>
      <c r="OWO3204" s="14"/>
      <c r="OWP3204" s="14"/>
      <c r="OWQ3204" s="14"/>
      <c r="OWR3204" s="14"/>
      <c r="OWS3204" s="14"/>
      <c r="OWT3204" s="14"/>
      <c r="OWU3204" s="14"/>
      <c r="OWV3204" s="14"/>
      <c r="OWW3204" s="14"/>
      <c r="OWX3204" s="14"/>
      <c r="OWY3204" s="14"/>
      <c r="OWZ3204" s="14"/>
      <c r="OXA3204" s="14"/>
      <c r="OXB3204" s="14"/>
      <c r="OXC3204" s="14"/>
      <c r="OXD3204" s="14"/>
      <c r="OXE3204" s="14"/>
      <c r="OXF3204" s="14"/>
      <c r="OXG3204" s="14"/>
      <c r="OXH3204" s="14"/>
      <c r="OXI3204" s="14"/>
      <c r="OXJ3204" s="14"/>
      <c r="OXK3204" s="14"/>
      <c r="OXL3204" s="14"/>
      <c r="OXM3204" s="14"/>
      <c r="OXN3204" s="14"/>
      <c r="OXO3204" s="14"/>
      <c r="OXP3204" s="14"/>
      <c r="OXQ3204" s="14"/>
      <c r="OXR3204" s="14"/>
      <c r="OXS3204" s="14"/>
      <c r="OXT3204" s="14"/>
      <c r="OXU3204" s="14"/>
      <c r="OXV3204" s="14"/>
      <c r="OXW3204" s="14"/>
      <c r="OXX3204" s="14"/>
      <c r="OXY3204" s="14"/>
      <c r="OXZ3204" s="14"/>
      <c r="OYA3204" s="14"/>
      <c r="OYB3204" s="14"/>
      <c r="OYC3204" s="14"/>
      <c r="OYD3204" s="14"/>
      <c r="OYE3204" s="14"/>
      <c r="OYF3204" s="14"/>
      <c r="OYG3204" s="14"/>
      <c r="OYH3204" s="14"/>
      <c r="OYI3204" s="14"/>
      <c r="OYJ3204" s="14"/>
      <c r="OYK3204" s="14"/>
      <c r="OYL3204" s="14"/>
      <c r="OYM3204" s="14"/>
      <c r="OYN3204" s="14"/>
      <c r="OYO3204" s="14"/>
      <c r="OYP3204" s="14"/>
      <c r="OYQ3204" s="14"/>
      <c r="OYR3204" s="14"/>
      <c r="OYS3204" s="14"/>
      <c r="OYT3204" s="14"/>
      <c r="OYU3204" s="14"/>
      <c r="OYV3204" s="14"/>
      <c r="OYW3204" s="14"/>
      <c r="OYX3204" s="14"/>
      <c r="OYY3204" s="14"/>
      <c r="OYZ3204" s="14"/>
      <c r="OZA3204" s="14"/>
      <c r="OZB3204" s="14"/>
      <c r="OZC3204" s="14"/>
      <c r="OZD3204" s="14"/>
      <c r="OZE3204" s="14"/>
      <c r="OZF3204" s="14"/>
      <c r="OZG3204" s="14"/>
      <c r="OZH3204" s="14"/>
      <c r="OZI3204" s="14"/>
      <c r="OZJ3204" s="14"/>
      <c r="OZK3204" s="14"/>
      <c r="OZL3204" s="14"/>
      <c r="OZM3204" s="14"/>
      <c r="OZN3204" s="14"/>
      <c r="OZO3204" s="14"/>
      <c r="OZP3204" s="14"/>
      <c r="OZQ3204" s="14"/>
      <c r="OZR3204" s="14"/>
      <c r="OZS3204" s="14"/>
      <c r="OZT3204" s="14"/>
      <c r="OZU3204" s="14"/>
      <c r="OZV3204" s="14"/>
      <c r="OZW3204" s="14"/>
      <c r="OZX3204" s="14"/>
      <c r="OZY3204" s="14"/>
      <c r="OZZ3204" s="14"/>
      <c r="PAA3204" s="14"/>
      <c r="PAB3204" s="14"/>
      <c r="PAC3204" s="14"/>
      <c r="PAD3204" s="14"/>
      <c r="PAE3204" s="14"/>
      <c r="PAF3204" s="14"/>
      <c r="PAG3204" s="14"/>
      <c r="PAH3204" s="14"/>
      <c r="PAI3204" s="14"/>
      <c r="PAJ3204" s="14"/>
      <c r="PAK3204" s="14"/>
      <c r="PAL3204" s="14"/>
      <c r="PAM3204" s="14"/>
      <c r="PAN3204" s="14"/>
      <c r="PAO3204" s="14"/>
      <c r="PAP3204" s="14"/>
      <c r="PAQ3204" s="14"/>
      <c r="PAR3204" s="14"/>
      <c r="PAS3204" s="14"/>
      <c r="PAT3204" s="14"/>
      <c r="PAU3204" s="14"/>
      <c r="PAV3204" s="14"/>
      <c r="PAW3204" s="14"/>
      <c r="PAX3204" s="14"/>
      <c r="PAY3204" s="14"/>
      <c r="PAZ3204" s="14"/>
      <c r="PBA3204" s="14"/>
      <c r="PBB3204" s="14"/>
      <c r="PBC3204" s="14"/>
      <c r="PBD3204" s="14"/>
      <c r="PBE3204" s="14"/>
      <c r="PBF3204" s="14"/>
      <c r="PBG3204" s="14"/>
      <c r="PBH3204" s="14"/>
      <c r="PBI3204" s="14"/>
      <c r="PBJ3204" s="14"/>
      <c r="PBK3204" s="14"/>
      <c r="PBL3204" s="14"/>
      <c r="PBM3204" s="14"/>
      <c r="PBN3204" s="14"/>
      <c r="PBO3204" s="14"/>
      <c r="PBP3204" s="14"/>
      <c r="PBQ3204" s="14"/>
      <c r="PBR3204" s="14"/>
      <c r="PBS3204" s="14"/>
      <c r="PBT3204" s="14"/>
      <c r="PBU3204" s="14"/>
      <c r="PBV3204" s="14"/>
      <c r="PBW3204" s="14"/>
      <c r="PBX3204" s="14"/>
      <c r="PBY3204" s="14"/>
      <c r="PBZ3204" s="14"/>
      <c r="PCA3204" s="14"/>
      <c r="PCB3204" s="14"/>
      <c r="PCC3204" s="14"/>
      <c r="PCD3204" s="14"/>
      <c r="PCE3204" s="14"/>
      <c r="PCF3204" s="14"/>
      <c r="PCG3204" s="14"/>
      <c r="PCH3204" s="14"/>
      <c r="PCI3204" s="14"/>
      <c r="PCJ3204" s="14"/>
      <c r="PCK3204" s="14"/>
      <c r="PCL3204" s="14"/>
      <c r="PCM3204" s="14"/>
      <c r="PCN3204" s="14"/>
      <c r="PCO3204" s="14"/>
      <c r="PCP3204" s="14"/>
      <c r="PCQ3204" s="14"/>
      <c r="PCR3204" s="14"/>
      <c r="PCS3204" s="14"/>
      <c r="PCT3204" s="14"/>
      <c r="PCU3204" s="14"/>
      <c r="PCV3204" s="14"/>
      <c r="PCW3204" s="14"/>
      <c r="PCX3204" s="14"/>
      <c r="PCY3204" s="14"/>
      <c r="PCZ3204" s="14"/>
      <c r="PDA3204" s="14"/>
      <c r="PDB3204" s="14"/>
      <c r="PDC3204" s="14"/>
      <c r="PDD3204" s="14"/>
      <c r="PDE3204" s="14"/>
      <c r="PDF3204" s="14"/>
      <c r="PDG3204" s="14"/>
      <c r="PDH3204" s="14"/>
      <c r="PDI3204" s="14"/>
      <c r="PDJ3204" s="14"/>
      <c r="PDK3204" s="14"/>
      <c r="PDL3204" s="14"/>
      <c r="PDM3204" s="14"/>
      <c r="PDN3204" s="14"/>
      <c r="PDO3204" s="14"/>
      <c r="PDP3204" s="14"/>
      <c r="PDQ3204" s="14"/>
      <c r="PDR3204" s="14"/>
      <c r="PDS3204" s="14"/>
      <c r="PDT3204" s="14"/>
      <c r="PDU3204" s="14"/>
      <c r="PDV3204" s="14"/>
      <c r="PDW3204" s="14"/>
      <c r="PDX3204" s="14"/>
      <c r="PDY3204" s="14"/>
      <c r="PDZ3204" s="14"/>
      <c r="PEA3204" s="14"/>
      <c r="PEB3204" s="14"/>
      <c r="PEC3204" s="14"/>
      <c r="PED3204" s="14"/>
      <c r="PEE3204" s="14"/>
      <c r="PEF3204" s="14"/>
      <c r="PEG3204" s="14"/>
      <c r="PEH3204" s="14"/>
      <c r="PEI3204" s="14"/>
      <c r="PEJ3204" s="14"/>
      <c r="PEK3204" s="14"/>
      <c r="PEL3204" s="14"/>
      <c r="PEM3204" s="14"/>
      <c r="PEN3204" s="14"/>
      <c r="PEO3204" s="14"/>
      <c r="PEP3204" s="14"/>
      <c r="PEQ3204" s="14"/>
      <c r="PER3204" s="14"/>
      <c r="PES3204" s="14"/>
      <c r="PET3204" s="14"/>
      <c r="PEU3204" s="14"/>
      <c r="PEV3204" s="14"/>
      <c r="PEW3204" s="14"/>
      <c r="PEX3204" s="14"/>
      <c r="PEY3204" s="14"/>
      <c r="PEZ3204" s="14"/>
      <c r="PFA3204" s="14"/>
      <c r="PFB3204" s="14"/>
      <c r="PFC3204" s="14"/>
      <c r="PFD3204" s="14"/>
      <c r="PFE3204" s="14"/>
      <c r="PFF3204" s="14"/>
      <c r="PFG3204" s="14"/>
      <c r="PFH3204" s="14"/>
      <c r="PFI3204" s="14"/>
      <c r="PFJ3204" s="14"/>
      <c r="PFK3204" s="14"/>
      <c r="PFL3204" s="14"/>
      <c r="PFM3204" s="14"/>
      <c r="PFN3204" s="14"/>
      <c r="PFO3204" s="14"/>
      <c r="PFP3204" s="14"/>
      <c r="PFQ3204" s="14"/>
      <c r="PFR3204" s="14"/>
      <c r="PFS3204" s="14"/>
      <c r="PFT3204" s="14"/>
      <c r="PFU3204" s="14"/>
      <c r="PFV3204" s="14"/>
      <c r="PFW3204" s="14"/>
      <c r="PFX3204" s="14"/>
      <c r="PFY3204" s="14"/>
      <c r="PFZ3204" s="14"/>
      <c r="PGA3204" s="14"/>
      <c r="PGB3204" s="14"/>
      <c r="PGC3204" s="14"/>
      <c r="PGD3204" s="14"/>
      <c r="PGE3204" s="14"/>
      <c r="PGF3204" s="14"/>
      <c r="PGG3204" s="14"/>
      <c r="PGH3204" s="14"/>
      <c r="PGI3204" s="14"/>
      <c r="PGJ3204" s="14"/>
      <c r="PGK3204" s="14"/>
      <c r="PGL3204" s="14"/>
      <c r="PGM3204" s="14"/>
      <c r="PGN3204" s="14"/>
      <c r="PGO3204" s="14"/>
      <c r="PGP3204" s="14"/>
      <c r="PGQ3204" s="14"/>
      <c r="PGR3204" s="14"/>
      <c r="PGS3204" s="14"/>
      <c r="PGT3204" s="14"/>
      <c r="PGU3204" s="14"/>
      <c r="PGV3204" s="14"/>
      <c r="PGW3204" s="14"/>
      <c r="PGX3204" s="14"/>
      <c r="PGY3204" s="14"/>
      <c r="PGZ3204" s="14"/>
      <c r="PHA3204" s="14"/>
      <c r="PHB3204" s="14"/>
      <c r="PHC3204" s="14"/>
      <c r="PHD3204" s="14"/>
      <c r="PHE3204" s="14"/>
      <c r="PHF3204" s="14"/>
      <c r="PHG3204" s="14"/>
      <c r="PHH3204" s="14"/>
      <c r="PHI3204" s="14"/>
      <c r="PHJ3204" s="14"/>
      <c r="PHK3204" s="14"/>
      <c r="PHL3204" s="14"/>
      <c r="PHM3204" s="14"/>
      <c r="PHN3204" s="14"/>
      <c r="PHO3204" s="14"/>
      <c r="PHP3204" s="14"/>
      <c r="PHQ3204" s="14"/>
      <c r="PHR3204" s="14"/>
      <c r="PHS3204" s="14"/>
      <c r="PHT3204" s="14"/>
      <c r="PHU3204" s="14"/>
      <c r="PHV3204" s="14"/>
      <c r="PHW3204" s="14"/>
      <c r="PHX3204" s="14"/>
      <c r="PHY3204" s="14"/>
      <c r="PHZ3204" s="14"/>
      <c r="PIA3204" s="14"/>
      <c r="PIB3204" s="14"/>
      <c r="PIC3204" s="14"/>
      <c r="PID3204" s="14"/>
      <c r="PIE3204" s="14"/>
      <c r="PIF3204" s="14"/>
      <c r="PIG3204" s="14"/>
      <c r="PIH3204" s="14"/>
      <c r="PII3204" s="14"/>
      <c r="PIJ3204" s="14"/>
      <c r="PIK3204" s="14"/>
      <c r="PIL3204" s="14"/>
      <c r="PIM3204" s="14"/>
      <c r="PIN3204" s="14"/>
      <c r="PIO3204" s="14"/>
      <c r="PIP3204" s="14"/>
      <c r="PIQ3204" s="14"/>
      <c r="PIR3204" s="14"/>
      <c r="PIS3204" s="14"/>
      <c r="PIT3204" s="14"/>
      <c r="PIU3204" s="14"/>
      <c r="PIV3204" s="14"/>
      <c r="PIW3204" s="14"/>
      <c r="PIX3204" s="14"/>
      <c r="PIY3204" s="14"/>
      <c r="PIZ3204" s="14"/>
      <c r="PJA3204" s="14"/>
      <c r="PJB3204" s="14"/>
      <c r="PJC3204" s="14"/>
      <c r="PJD3204" s="14"/>
      <c r="PJE3204" s="14"/>
      <c r="PJF3204" s="14"/>
      <c r="PJG3204" s="14"/>
      <c r="PJH3204" s="14"/>
      <c r="PJI3204" s="14"/>
      <c r="PJJ3204" s="14"/>
      <c r="PJK3204" s="14"/>
      <c r="PJL3204" s="14"/>
      <c r="PJM3204" s="14"/>
      <c r="PJN3204" s="14"/>
      <c r="PJO3204" s="14"/>
      <c r="PJP3204" s="14"/>
      <c r="PJQ3204" s="14"/>
      <c r="PJR3204" s="14"/>
      <c r="PJS3204" s="14"/>
      <c r="PJT3204" s="14"/>
      <c r="PJU3204" s="14"/>
      <c r="PJV3204" s="14"/>
      <c r="PJW3204" s="14"/>
      <c r="PJX3204" s="14"/>
      <c r="PJY3204" s="14"/>
      <c r="PJZ3204" s="14"/>
      <c r="PKA3204" s="14"/>
      <c r="PKB3204" s="14"/>
      <c r="PKC3204" s="14"/>
      <c r="PKD3204" s="14"/>
      <c r="PKE3204" s="14"/>
      <c r="PKF3204" s="14"/>
      <c r="PKG3204" s="14"/>
      <c r="PKH3204" s="14"/>
      <c r="PKI3204" s="14"/>
      <c r="PKJ3204" s="14"/>
      <c r="PKK3204" s="14"/>
      <c r="PKL3204" s="14"/>
      <c r="PKM3204" s="14"/>
      <c r="PKN3204" s="14"/>
      <c r="PKO3204" s="14"/>
      <c r="PKP3204" s="14"/>
      <c r="PKQ3204" s="14"/>
      <c r="PKR3204" s="14"/>
      <c r="PKS3204" s="14"/>
      <c r="PKT3204" s="14"/>
      <c r="PKU3204" s="14"/>
      <c r="PKV3204" s="14"/>
      <c r="PKW3204" s="14"/>
      <c r="PKX3204" s="14"/>
      <c r="PKY3204" s="14"/>
      <c r="PKZ3204" s="14"/>
      <c r="PLA3204" s="14"/>
      <c r="PLB3204" s="14"/>
      <c r="PLC3204" s="14"/>
      <c r="PLD3204" s="14"/>
      <c r="PLE3204" s="14"/>
      <c r="PLF3204" s="14"/>
      <c r="PLG3204" s="14"/>
      <c r="PLH3204" s="14"/>
      <c r="PLI3204" s="14"/>
      <c r="PLJ3204" s="14"/>
      <c r="PLK3204" s="14"/>
      <c r="PLL3204" s="14"/>
      <c r="PLM3204" s="14"/>
      <c r="PLN3204" s="14"/>
      <c r="PLO3204" s="14"/>
      <c r="PLP3204" s="14"/>
      <c r="PLQ3204" s="14"/>
      <c r="PLR3204" s="14"/>
      <c r="PLS3204" s="14"/>
      <c r="PLT3204" s="14"/>
      <c r="PLU3204" s="14"/>
      <c r="PLV3204" s="14"/>
      <c r="PLW3204" s="14"/>
      <c r="PLX3204" s="14"/>
      <c r="PLY3204" s="14"/>
      <c r="PLZ3204" s="14"/>
      <c r="PMA3204" s="14"/>
      <c r="PMB3204" s="14"/>
      <c r="PMC3204" s="14"/>
      <c r="PMD3204" s="14"/>
      <c r="PME3204" s="14"/>
      <c r="PMF3204" s="14"/>
      <c r="PMG3204" s="14"/>
      <c r="PMH3204" s="14"/>
      <c r="PMI3204" s="14"/>
      <c r="PMJ3204" s="14"/>
      <c r="PMK3204" s="14"/>
      <c r="PML3204" s="14"/>
      <c r="PMM3204" s="14"/>
      <c r="PMN3204" s="14"/>
      <c r="PMO3204" s="14"/>
      <c r="PMP3204" s="14"/>
      <c r="PMQ3204" s="14"/>
      <c r="PMR3204" s="14"/>
      <c r="PMS3204" s="14"/>
      <c r="PMT3204" s="14"/>
      <c r="PMU3204" s="14"/>
      <c r="PMV3204" s="14"/>
      <c r="PMW3204" s="14"/>
      <c r="PMX3204" s="14"/>
      <c r="PMY3204" s="14"/>
      <c r="PMZ3204" s="14"/>
      <c r="PNA3204" s="14"/>
      <c r="PNB3204" s="14"/>
      <c r="PNC3204" s="14"/>
      <c r="PND3204" s="14"/>
      <c r="PNE3204" s="14"/>
      <c r="PNF3204" s="14"/>
      <c r="PNG3204" s="14"/>
      <c r="PNH3204" s="14"/>
      <c r="PNI3204" s="14"/>
      <c r="PNJ3204" s="14"/>
      <c r="PNK3204" s="14"/>
      <c r="PNL3204" s="14"/>
      <c r="PNM3204" s="14"/>
      <c r="PNN3204" s="14"/>
      <c r="PNO3204" s="14"/>
      <c r="PNP3204" s="14"/>
      <c r="PNQ3204" s="14"/>
      <c r="PNR3204" s="14"/>
      <c r="PNS3204" s="14"/>
      <c r="PNT3204" s="14"/>
      <c r="PNU3204" s="14"/>
      <c r="PNV3204" s="14"/>
      <c r="PNW3204" s="14"/>
      <c r="PNX3204" s="14"/>
      <c r="PNY3204" s="14"/>
      <c r="PNZ3204" s="14"/>
      <c r="POA3204" s="14"/>
      <c r="POB3204" s="14"/>
      <c r="POC3204" s="14"/>
      <c r="POD3204" s="14"/>
      <c r="POE3204" s="14"/>
      <c r="POF3204" s="14"/>
      <c r="POG3204" s="14"/>
      <c r="POH3204" s="14"/>
      <c r="POI3204" s="14"/>
      <c r="POJ3204" s="14"/>
      <c r="POK3204" s="14"/>
      <c r="POL3204" s="14"/>
      <c r="POM3204" s="14"/>
      <c r="PON3204" s="14"/>
      <c r="POO3204" s="14"/>
      <c r="POP3204" s="14"/>
      <c r="POQ3204" s="14"/>
      <c r="POR3204" s="14"/>
      <c r="POS3204" s="14"/>
      <c r="POT3204" s="14"/>
      <c r="POU3204" s="14"/>
      <c r="POV3204" s="14"/>
      <c r="POW3204" s="14"/>
      <c r="POX3204" s="14"/>
      <c r="POY3204" s="14"/>
      <c r="POZ3204" s="14"/>
      <c r="PPA3204" s="14"/>
      <c r="PPB3204" s="14"/>
      <c r="PPC3204" s="14"/>
      <c r="PPD3204" s="14"/>
      <c r="PPE3204" s="14"/>
      <c r="PPF3204" s="14"/>
      <c r="PPG3204" s="14"/>
      <c r="PPH3204" s="14"/>
      <c r="PPI3204" s="14"/>
      <c r="PPJ3204" s="14"/>
      <c r="PPK3204" s="14"/>
      <c r="PPL3204" s="14"/>
      <c r="PPM3204" s="14"/>
      <c r="PPN3204" s="14"/>
      <c r="PPO3204" s="14"/>
      <c r="PPP3204" s="14"/>
      <c r="PPQ3204" s="14"/>
      <c r="PPR3204" s="14"/>
      <c r="PPS3204" s="14"/>
      <c r="PPT3204" s="14"/>
      <c r="PPU3204" s="14"/>
      <c r="PPV3204" s="14"/>
      <c r="PPW3204" s="14"/>
      <c r="PPX3204" s="14"/>
      <c r="PPY3204" s="14"/>
      <c r="PPZ3204" s="14"/>
      <c r="PQA3204" s="14"/>
      <c r="PQB3204" s="14"/>
      <c r="PQC3204" s="14"/>
      <c r="PQD3204" s="14"/>
      <c r="PQE3204" s="14"/>
      <c r="PQF3204" s="14"/>
      <c r="PQG3204" s="14"/>
      <c r="PQH3204" s="14"/>
      <c r="PQI3204" s="14"/>
      <c r="PQJ3204" s="14"/>
      <c r="PQK3204" s="14"/>
      <c r="PQL3204" s="14"/>
      <c r="PQM3204" s="14"/>
      <c r="PQN3204" s="14"/>
      <c r="PQO3204" s="14"/>
      <c r="PQP3204" s="14"/>
      <c r="PQQ3204" s="14"/>
      <c r="PQR3204" s="14"/>
      <c r="PQS3204" s="14"/>
      <c r="PQT3204" s="14"/>
      <c r="PQU3204" s="14"/>
      <c r="PQV3204" s="14"/>
      <c r="PQW3204" s="14"/>
      <c r="PQX3204" s="14"/>
      <c r="PQY3204" s="14"/>
      <c r="PQZ3204" s="14"/>
      <c r="PRA3204" s="14"/>
      <c r="PRB3204" s="14"/>
      <c r="PRC3204" s="14"/>
      <c r="PRD3204" s="14"/>
      <c r="PRE3204" s="14"/>
      <c r="PRF3204" s="14"/>
      <c r="PRG3204" s="14"/>
      <c r="PRH3204" s="14"/>
      <c r="PRI3204" s="14"/>
      <c r="PRJ3204" s="14"/>
      <c r="PRK3204" s="14"/>
      <c r="PRL3204" s="14"/>
      <c r="PRM3204" s="14"/>
      <c r="PRN3204" s="14"/>
      <c r="PRO3204" s="14"/>
      <c r="PRP3204" s="14"/>
      <c r="PRQ3204" s="14"/>
      <c r="PRR3204" s="14"/>
      <c r="PRS3204" s="14"/>
      <c r="PRT3204" s="14"/>
      <c r="PRU3204" s="14"/>
      <c r="PRV3204" s="14"/>
      <c r="PRW3204" s="14"/>
      <c r="PRX3204" s="14"/>
      <c r="PRY3204" s="14"/>
      <c r="PRZ3204" s="14"/>
      <c r="PSA3204" s="14"/>
      <c r="PSB3204" s="14"/>
      <c r="PSC3204" s="14"/>
      <c r="PSD3204" s="14"/>
      <c r="PSE3204" s="14"/>
      <c r="PSF3204" s="14"/>
      <c r="PSG3204" s="14"/>
      <c r="PSH3204" s="14"/>
      <c r="PSI3204" s="14"/>
      <c r="PSJ3204" s="14"/>
      <c r="PSK3204" s="14"/>
      <c r="PSL3204" s="14"/>
      <c r="PSM3204" s="14"/>
      <c r="PSN3204" s="14"/>
      <c r="PSO3204" s="14"/>
      <c r="PSP3204" s="14"/>
      <c r="PSQ3204" s="14"/>
      <c r="PSR3204" s="14"/>
      <c r="PSS3204" s="14"/>
      <c r="PST3204" s="14"/>
      <c r="PSU3204" s="14"/>
      <c r="PSV3204" s="14"/>
      <c r="PSW3204" s="14"/>
      <c r="PSX3204" s="14"/>
      <c r="PSY3204" s="14"/>
      <c r="PSZ3204" s="14"/>
      <c r="PTA3204" s="14"/>
      <c r="PTB3204" s="14"/>
      <c r="PTC3204" s="14"/>
      <c r="PTD3204" s="14"/>
      <c r="PTE3204" s="14"/>
      <c r="PTF3204" s="14"/>
      <c r="PTG3204" s="14"/>
      <c r="PTH3204" s="14"/>
      <c r="PTI3204" s="14"/>
      <c r="PTJ3204" s="14"/>
      <c r="PTK3204" s="14"/>
      <c r="PTL3204" s="14"/>
      <c r="PTM3204" s="14"/>
      <c r="PTN3204" s="14"/>
      <c r="PTO3204" s="14"/>
      <c r="PTP3204" s="14"/>
      <c r="PTQ3204" s="14"/>
      <c r="PTR3204" s="14"/>
      <c r="PTS3204" s="14"/>
      <c r="PTT3204" s="14"/>
      <c r="PTU3204" s="14"/>
      <c r="PTV3204" s="14"/>
      <c r="PTW3204" s="14"/>
      <c r="PTX3204" s="14"/>
      <c r="PTY3204" s="14"/>
      <c r="PTZ3204" s="14"/>
      <c r="PUA3204" s="14"/>
      <c r="PUB3204" s="14"/>
      <c r="PUC3204" s="14"/>
      <c r="PUD3204" s="14"/>
      <c r="PUE3204" s="14"/>
      <c r="PUF3204" s="14"/>
      <c r="PUG3204" s="14"/>
      <c r="PUH3204" s="14"/>
      <c r="PUI3204" s="14"/>
      <c r="PUJ3204" s="14"/>
      <c r="PUK3204" s="14"/>
      <c r="PUL3204" s="14"/>
      <c r="PUM3204" s="14"/>
      <c r="PUN3204" s="14"/>
      <c r="PUO3204" s="14"/>
      <c r="PUP3204" s="14"/>
      <c r="PUQ3204" s="14"/>
      <c r="PUR3204" s="14"/>
      <c r="PUS3204" s="14"/>
      <c r="PUT3204" s="14"/>
      <c r="PUU3204" s="14"/>
      <c r="PUV3204" s="14"/>
      <c r="PUW3204" s="14"/>
      <c r="PUX3204" s="14"/>
      <c r="PUY3204" s="14"/>
      <c r="PUZ3204" s="14"/>
      <c r="PVA3204" s="14"/>
      <c r="PVB3204" s="14"/>
      <c r="PVC3204" s="14"/>
      <c r="PVD3204" s="14"/>
      <c r="PVE3204" s="14"/>
      <c r="PVF3204" s="14"/>
      <c r="PVG3204" s="14"/>
      <c r="PVH3204" s="14"/>
      <c r="PVI3204" s="14"/>
      <c r="PVJ3204" s="14"/>
      <c r="PVK3204" s="14"/>
      <c r="PVL3204" s="14"/>
      <c r="PVM3204" s="14"/>
      <c r="PVN3204" s="14"/>
      <c r="PVO3204" s="14"/>
      <c r="PVP3204" s="14"/>
      <c r="PVQ3204" s="14"/>
      <c r="PVR3204" s="14"/>
      <c r="PVS3204" s="14"/>
      <c r="PVT3204" s="14"/>
      <c r="PVU3204" s="14"/>
      <c r="PVV3204" s="14"/>
      <c r="PVW3204" s="14"/>
      <c r="PVX3204" s="14"/>
      <c r="PVY3204" s="14"/>
      <c r="PVZ3204" s="14"/>
      <c r="PWA3204" s="14"/>
      <c r="PWB3204" s="14"/>
      <c r="PWC3204" s="14"/>
      <c r="PWD3204" s="14"/>
      <c r="PWE3204" s="14"/>
      <c r="PWF3204" s="14"/>
      <c r="PWG3204" s="14"/>
      <c r="PWH3204" s="14"/>
      <c r="PWI3204" s="14"/>
      <c r="PWJ3204" s="14"/>
      <c r="PWK3204" s="14"/>
      <c r="PWL3204" s="14"/>
      <c r="PWM3204" s="14"/>
      <c r="PWN3204" s="14"/>
      <c r="PWO3204" s="14"/>
      <c r="PWP3204" s="14"/>
      <c r="PWQ3204" s="14"/>
      <c r="PWR3204" s="14"/>
      <c r="PWS3204" s="14"/>
      <c r="PWT3204" s="14"/>
      <c r="PWU3204" s="14"/>
      <c r="PWV3204" s="14"/>
      <c r="PWW3204" s="14"/>
      <c r="PWX3204" s="14"/>
      <c r="PWY3204" s="14"/>
      <c r="PWZ3204" s="14"/>
      <c r="PXA3204" s="14"/>
      <c r="PXB3204" s="14"/>
      <c r="PXC3204" s="14"/>
      <c r="PXD3204" s="14"/>
      <c r="PXE3204" s="14"/>
      <c r="PXF3204" s="14"/>
      <c r="PXG3204" s="14"/>
      <c r="PXH3204" s="14"/>
      <c r="PXI3204" s="14"/>
      <c r="PXJ3204" s="14"/>
      <c r="PXK3204" s="14"/>
      <c r="PXL3204" s="14"/>
      <c r="PXM3204" s="14"/>
      <c r="PXN3204" s="14"/>
      <c r="PXO3204" s="14"/>
      <c r="PXP3204" s="14"/>
      <c r="PXQ3204" s="14"/>
      <c r="PXR3204" s="14"/>
      <c r="PXS3204" s="14"/>
      <c r="PXT3204" s="14"/>
      <c r="PXU3204" s="14"/>
      <c r="PXV3204" s="14"/>
      <c r="PXW3204" s="14"/>
      <c r="PXX3204" s="14"/>
      <c r="PXY3204" s="14"/>
      <c r="PXZ3204" s="14"/>
      <c r="PYA3204" s="14"/>
      <c r="PYB3204" s="14"/>
      <c r="PYC3204" s="14"/>
      <c r="PYD3204" s="14"/>
      <c r="PYE3204" s="14"/>
      <c r="PYF3204" s="14"/>
      <c r="PYG3204" s="14"/>
      <c r="PYH3204" s="14"/>
      <c r="PYI3204" s="14"/>
      <c r="PYJ3204" s="14"/>
      <c r="PYK3204" s="14"/>
      <c r="PYL3204" s="14"/>
      <c r="PYM3204" s="14"/>
      <c r="PYN3204" s="14"/>
      <c r="PYO3204" s="14"/>
      <c r="PYP3204" s="14"/>
      <c r="PYQ3204" s="14"/>
      <c r="PYR3204" s="14"/>
      <c r="PYS3204" s="14"/>
      <c r="PYT3204" s="14"/>
      <c r="PYU3204" s="14"/>
      <c r="PYV3204" s="14"/>
      <c r="PYW3204" s="14"/>
      <c r="PYX3204" s="14"/>
      <c r="PYY3204" s="14"/>
      <c r="PYZ3204" s="14"/>
      <c r="PZA3204" s="14"/>
      <c r="PZB3204" s="14"/>
      <c r="PZC3204" s="14"/>
      <c r="PZD3204" s="14"/>
      <c r="PZE3204" s="14"/>
      <c r="PZF3204" s="14"/>
      <c r="PZG3204" s="14"/>
      <c r="PZH3204" s="14"/>
      <c r="PZI3204" s="14"/>
      <c r="PZJ3204" s="14"/>
      <c r="PZK3204" s="14"/>
      <c r="PZL3204" s="14"/>
      <c r="PZM3204" s="14"/>
      <c r="PZN3204" s="14"/>
      <c r="PZO3204" s="14"/>
      <c r="PZP3204" s="14"/>
      <c r="PZQ3204" s="14"/>
      <c r="PZR3204" s="14"/>
      <c r="PZS3204" s="14"/>
      <c r="PZT3204" s="14"/>
      <c r="PZU3204" s="14"/>
      <c r="PZV3204" s="14"/>
      <c r="PZW3204" s="14"/>
      <c r="PZX3204" s="14"/>
      <c r="PZY3204" s="14"/>
      <c r="PZZ3204" s="14"/>
      <c r="QAA3204" s="14"/>
      <c r="QAB3204" s="14"/>
      <c r="QAC3204" s="14"/>
      <c r="QAD3204" s="14"/>
      <c r="QAE3204" s="14"/>
      <c r="QAF3204" s="14"/>
      <c r="QAG3204" s="14"/>
      <c r="QAH3204" s="14"/>
      <c r="QAI3204" s="14"/>
      <c r="QAJ3204" s="14"/>
      <c r="QAK3204" s="14"/>
      <c r="QAL3204" s="14"/>
      <c r="QAM3204" s="14"/>
      <c r="QAN3204" s="14"/>
      <c r="QAO3204" s="14"/>
      <c r="QAP3204" s="14"/>
      <c r="QAQ3204" s="14"/>
      <c r="QAR3204" s="14"/>
      <c r="QAS3204" s="14"/>
      <c r="QAT3204" s="14"/>
      <c r="QAU3204" s="14"/>
      <c r="QAV3204" s="14"/>
      <c r="QAW3204" s="14"/>
      <c r="QAX3204" s="14"/>
      <c r="QAY3204" s="14"/>
      <c r="QAZ3204" s="14"/>
      <c r="QBA3204" s="14"/>
      <c r="QBB3204" s="14"/>
      <c r="QBC3204" s="14"/>
      <c r="QBD3204" s="14"/>
      <c r="QBE3204" s="14"/>
      <c r="QBF3204" s="14"/>
      <c r="QBG3204" s="14"/>
      <c r="QBH3204" s="14"/>
      <c r="QBI3204" s="14"/>
      <c r="QBJ3204" s="14"/>
      <c r="QBK3204" s="14"/>
      <c r="QBL3204" s="14"/>
      <c r="QBM3204" s="14"/>
      <c r="QBN3204" s="14"/>
      <c r="QBO3204" s="14"/>
      <c r="QBP3204" s="14"/>
      <c r="QBQ3204" s="14"/>
      <c r="QBR3204" s="14"/>
      <c r="QBS3204" s="14"/>
      <c r="QBT3204" s="14"/>
      <c r="QBU3204" s="14"/>
      <c r="QBV3204" s="14"/>
      <c r="QBW3204" s="14"/>
      <c r="QBX3204" s="14"/>
      <c r="QBY3204" s="14"/>
      <c r="QBZ3204" s="14"/>
      <c r="QCA3204" s="14"/>
      <c r="QCB3204" s="14"/>
      <c r="QCC3204" s="14"/>
      <c r="QCD3204" s="14"/>
      <c r="QCE3204" s="14"/>
      <c r="QCF3204" s="14"/>
      <c r="QCG3204" s="14"/>
      <c r="QCH3204" s="14"/>
      <c r="QCI3204" s="14"/>
      <c r="QCJ3204" s="14"/>
      <c r="QCK3204" s="14"/>
      <c r="QCL3204" s="14"/>
      <c r="QCM3204" s="14"/>
      <c r="QCN3204" s="14"/>
      <c r="QCO3204" s="14"/>
      <c r="QCP3204" s="14"/>
      <c r="QCQ3204" s="14"/>
      <c r="QCR3204" s="14"/>
      <c r="QCS3204" s="14"/>
      <c r="QCT3204" s="14"/>
      <c r="QCU3204" s="14"/>
      <c r="QCV3204" s="14"/>
      <c r="QCW3204" s="14"/>
      <c r="QCX3204" s="14"/>
      <c r="QCY3204" s="14"/>
      <c r="QCZ3204" s="14"/>
      <c r="QDA3204" s="14"/>
      <c r="QDB3204" s="14"/>
      <c r="QDC3204" s="14"/>
      <c r="QDD3204" s="14"/>
      <c r="QDE3204" s="14"/>
      <c r="QDF3204" s="14"/>
      <c r="QDG3204" s="14"/>
      <c r="QDH3204" s="14"/>
      <c r="QDI3204" s="14"/>
      <c r="QDJ3204" s="14"/>
      <c r="QDK3204" s="14"/>
      <c r="QDL3204" s="14"/>
      <c r="QDM3204" s="14"/>
      <c r="QDN3204" s="14"/>
      <c r="QDO3204" s="14"/>
      <c r="QDP3204" s="14"/>
      <c r="QDQ3204" s="14"/>
      <c r="QDR3204" s="14"/>
      <c r="QDS3204" s="14"/>
      <c r="QDT3204" s="14"/>
      <c r="QDU3204" s="14"/>
      <c r="QDV3204" s="14"/>
      <c r="QDW3204" s="14"/>
      <c r="QDX3204" s="14"/>
      <c r="QDY3204" s="14"/>
      <c r="QDZ3204" s="14"/>
      <c r="QEA3204" s="14"/>
      <c r="QEB3204" s="14"/>
      <c r="QEC3204" s="14"/>
      <c r="QED3204" s="14"/>
      <c r="QEE3204" s="14"/>
      <c r="QEF3204" s="14"/>
      <c r="QEG3204" s="14"/>
      <c r="QEH3204" s="14"/>
      <c r="QEI3204" s="14"/>
      <c r="QEJ3204" s="14"/>
      <c r="QEK3204" s="14"/>
      <c r="QEL3204" s="14"/>
      <c r="QEM3204" s="14"/>
      <c r="QEN3204" s="14"/>
      <c r="QEO3204" s="14"/>
      <c r="QEP3204" s="14"/>
      <c r="QEQ3204" s="14"/>
      <c r="QER3204" s="14"/>
      <c r="QES3204" s="14"/>
      <c r="QET3204" s="14"/>
      <c r="QEU3204" s="14"/>
      <c r="QEV3204" s="14"/>
      <c r="QEW3204" s="14"/>
      <c r="QEX3204" s="14"/>
      <c r="QEY3204" s="14"/>
      <c r="QEZ3204" s="14"/>
      <c r="QFA3204" s="14"/>
      <c r="QFB3204" s="14"/>
      <c r="QFC3204" s="14"/>
      <c r="QFD3204" s="14"/>
      <c r="QFE3204" s="14"/>
      <c r="QFF3204" s="14"/>
      <c r="QFG3204" s="14"/>
      <c r="QFH3204" s="14"/>
      <c r="QFI3204" s="14"/>
      <c r="QFJ3204" s="14"/>
      <c r="QFK3204" s="14"/>
      <c r="QFL3204" s="14"/>
      <c r="QFM3204" s="14"/>
      <c r="QFN3204" s="14"/>
      <c r="QFO3204" s="14"/>
      <c r="QFP3204" s="14"/>
      <c r="QFQ3204" s="14"/>
      <c r="QFR3204" s="14"/>
      <c r="QFS3204" s="14"/>
      <c r="QFT3204" s="14"/>
      <c r="QFU3204" s="14"/>
      <c r="QFV3204" s="14"/>
      <c r="QFW3204" s="14"/>
      <c r="QFX3204" s="14"/>
      <c r="QFY3204" s="14"/>
      <c r="QFZ3204" s="14"/>
      <c r="QGA3204" s="14"/>
      <c r="QGB3204" s="14"/>
      <c r="QGC3204" s="14"/>
      <c r="QGD3204" s="14"/>
      <c r="QGE3204" s="14"/>
      <c r="QGF3204" s="14"/>
      <c r="QGG3204" s="14"/>
      <c r="QGH3204" s="14"/>
      <c r="QGI3204" s="14"/>
      <c r="QGJ3204" s="14"/>
      <c r="QGK3204" s="14"/>
      <c r="QGL3204" s="14"/>
      <c r="QGM3204" s="14"/>
      <c r="QGN3204" s="14"/>
      <c r="QGO3204" s="14"/>
      <c r="QGP3204" s="14"/>
      <c r="QGQ3204" s="14"/>
      <c r="QGR3204" s="14"/>
      <c r="QGS3204" s="14"/>
      <c r="QGT3204" s="14"/>
      <c r="QGU3204" s="14"/>
      <c r="QGV3204" s="14"/>
      <c r="QGW3204" s="14"/>
      <c r="QGX3204" s="14"/>
      <c r="QGY3204" s="14"/>
      <c r="QGZ3204" s="14"/>
      <c r="QHA3204" s="14"/>
      <c r="QHB3204" s="14"/>
      <c r="QHC3204" s="14"/>
      <c r="QHD3204" s="14"/>
      <c r="QHE3204" s="14"/>
      <c r="QHF3204" s="14"/>
      <c r="QHG3204" s="14"/>
      <c r="QHH3204" s="14"/>
      <c r="QHI3204" s="14"/>
      <c r="QHJ3204" s="14"/>
      <c r="QHK3204" s="14"/>
      <c r="QHL3204" s="14"/>
      <c r="QHM3204" s="14"/>
      <c r="QHN3204" s="14"/>
      <c r="QHO3204" s="14"/>
      <c r="QHP3204" s="14"/>
      <c r="QHQ3204" s="14"/>
      <c r="QHR3204" s="14"/>
      <c r="QHS3204" s="14"/>
      <c r="QHT3204" s="14"/>
      <c r="QHU3204" s="14"/>
      <c r="QHV3204" s="14"/>
      <c r="QHW3204" s="14"/>
      <c r="QHX3204" s="14"/>
      <c r="QHY3204" s="14"/>
      <c r="QHZ3204" s="14"/>
      <c r="QIA3204" s="14"/>
      <c r="QIB3204" s="14"/>
      <c r="QIC3204" s="14"/>
      <c r="QID3204" s="14"/>
      <c r="QIE3204" s="14"/>
      <c r="QIF3204" s="14"/>
      <c r="QIG3204" s="14"/>
      <c r="QIH3204" s="14"/>
      <c r="QII3204" s="14"/>
      <c r="QIJ3204" s="14"/>
      <c r="QIK3204" s="14"/>
      <c r="QIL3204" s="14"/>
      <c r="QIM3204" s="14"/>
      <c r="QIN3204" s="14"/>
      <c r="QIO3204" s="14"/>
      <c r="QIP3204" s="14"/>
      <c r="QIQ3204" s="14"/>
      <c r="QIR3204" s="14"/>
      <c r="QIS3204" s="14"/>
      <c r="QIT3204" s="14"/>
      <c r="QIU3204" s="14"/>
      <c r="QIV3204" s="14"/>
      <c r="QIW3204" s="14"/>
      <c r="QIX3204" s="14"/>
      <c r="QIY3204" s="14"/>
      <c r="QIZ3204" s="14"/>
      <c r="QJA3204" s="14"/>
      <c r="QJB3204" s="14"/>
      <c r="QJC3204" s="14"/>
      <c r="QJD3204" s="14"/>
      <c r="QJE3204" s="14"/>
      <c r="QJF3204" s="14"/>
      <c r="QJG3204" s="14"/>
      <c r="QJH3204" s="14"/>
      <c r="QJI3204" s="14"/>
      <c r="QJJ3204" s="14"/>
      <c r="QJK3204" s="14"/>
      <c r="QJL3204" s="14"/>
      <c r="QJM3204" s="14"/>
      <c r="QJN3204" s="14"/>
      <c r="QJO3204" s="14"/>
      <c r="QJP3204" s="14"/>
      <c r="QJQ3204" s="14"/>
      <c r="QJR3204" s="14"/>
      <c r="QJS3204" s="14"/>
      <c r="QJT3204" s="14"/>
      <c r="QJU3204" s="14"/>
      <c r="QJV3204" s="14"/>
      <c r="QJW3204" s="14"/>
      <c r="QJX3204" s="14"/>
      <c r="QJY3204" s="14"/>
      <c r="QJZ3204" s="14"/>
      <c r="QKA3204" s="14"/>
      <c r="QKB3204" s="14"/>
      <c r="QKC3204" s="14"/>
      <c r="QKD3204" s="14"/>
      <c r="QKE3204" s="14"/>
      <c r="QKF3204" s="14"/>
      <c r="QKG3204" s="14"/>
      <c r="QKH3204" s="14"/>
      <c r="QKI3204" s="14"/>
      <c r="QKJ3204" s="14"/>
      <c r="QKK3204" s="14"/>
      <c r="QKL3204" s="14"/>
      <c r="QKM3204" s="14"/>
      <c r="QKN3204" s="14"/>
      <c r="QKO3204" s="14"/>
      <c r="QKP3204" s="14"/>
      <c r="QKQ3204" s="14"/>
      <c r="QKR3204" s="14"/>
      <c r="QKS3204" s="14"/>
      <c r="QKT3204" s="14"/>
      <c r="QKU3204" s="14"/>
      <c r="QKV3204" s="14"/>
      <c r="QKW3204" s="14"/>
      <c r="QKX3204" s="14"/>
      <c r="QKY3204" s="14"/>
      <c r="QKZ3204" s="14"/>
      <c r="QLA3204" s="14"/>
      <c r="QLB3204" s="14"/>
      <c r="QLC3204" s="14"/>
      <c r="QLD3204" s="14"/>
      <c r="QLE3204" s="14"/>
      <c r="QLF3204" s="14"/>
      <c r="QLG3204" s="14"/>
      <c r="QLH3204" s="14"/>
      <c r="QLI3204" s="14"/>
      <c r="QLJ3204" s="14"/>
      <c r="QLK3204" s="14"/>
      <c r="QLL3204" s="14"/>
      <c r="QLM3204" s="14"/>
      <c r="QLN3204" s="14"/>
      <c r="QLO3204" s="14"/>
      <c r="QLP3204" s="14"/>
      <c r="QLQ3204" s="14"/>
      <c r="QLR3204" s="14"/>
      <c r="QLS3204" s="14"/>
      <c r="QLT3204" s="14"/>
      <c r="QLU3204" s="14"/>
      <c r="QLV3204" s="14"/>
      <c r="QLW3204" s="14"/>
      <c r="QLX3204" s="14"/>
      <c r="QLY3204" s="14"/>
      <c r="QLZ3204" s="14"/>
      <c r="QMA3204" s="14"/>
      <c r="QMB3204" s="14"/>
      <c r="QMC3204" s="14"/>
      <c r="QMD3204" s="14"/>
      <c r="QME3204" s="14"/>
      <c r="QMF3204" s="14"/>
      <c r="QMG3204" s="14"/>
      <c r="QMH3204" s="14"/>
      <c r="QMI3204" s="14"/>
      <c r="QMJ3204" s="14"/>
      <c r="QMK3204" s="14"/>
      <c r="QML3204" s="14"/>
      <c r="QMM3204" s="14"/>
      <c r="QMN3204" s="14"/>
      <c r="QMO3204" s="14"/>
      <c r="QMP3204" s="14"/>
      <c r="QMQ3204" s="14"/>
      <c r="QMR3204" s="14"/>
      <c r="QMS3204" s="14"/>
      <c r="QMT3204" s="14"/>
      <c r="QMU3204" s="14"/>
      <c r="QMV3204" s="14"/>
      <c r="QMW3204" s="14"/>
      <c r="QMX3204" s="14"/>
      <c r="QMY3204" s="14"/>
      <c r="QMZ3204" s="14"/>
      <c r="QNA3204" s="14"/>
      <c r="QNB3204" s="14"/>
      <c r="QNC3204" s="14"/>
      <c r="QND3204" s="14"/>
      <c r="QNE3204" s="14"/>
      <c r="QNF3204" s="14"/>
      <c r="QNG3204" s="14"/>
      <c r="QNH3204" s="14"/>
      <c r="QNI3204" s="14"/>
      <c r="QNJ3204" s="14"/>
      <c r="QNK3204" s="14"/>
      <c r="QNL3204" s="14"/>
      <c r="QNM3204" s="14"/>
      <c r="QNN3204" s="14"/>
      <c r="QNO3204" s="14"/>
      <c r="QNP3204" s="14"/>
      <c r="QNQ3204" s="14"/>
      <c r="QNR3204" s="14"/>
      <c r="QNS3204" s="14"/>
      <c r="QNT3204" s="14"/>
      <c r="QNU3204" s="14"/>
      <c r="QNV3204" s="14"/>
      <c r="QNW3204" s="14"/>
      <c r="QNX3204" s="14"/>
      <c r="QNY3204" s="14"/>
      <c r="QNZ3204" s="14"/>
      <c r="QOA3204" s="14"/>
      <c r="QOB3204" s="14"/>
      <c r="QOC3204" s="14"/>
      <c r="QOD3204" s="14"/>
      <c r="QOE3204" s="14"/>
      <c r="QOF3204" s="14"/>
      <c r="QOG3204" s="14"/>
      <c r="QOH3204" s="14"/>
      <c r="QOI3204" s="14"/>
      <c r="QOJ3204" s="14"/>
      <c r="QOK3204" s="14"/>
      <c r="QOL3204" s="14"/>
      <c r="QOM3204" s="14"/>
      <c r="QON3204" s="14"/>
      <c r="QOO3204" s="14"/>
      <c r="QOP3204" s="14"/>
      <c r="QOQ3204" s="14"/>
      <c r="QOR3204" s="14"/>
      <c r="QOS3204" s="14"/>
      <c r="QOT3204" s="14"/>
      <c r="QOU3204" s="14"/>
      <c r="QOV3204" s="14"/>
      <c r="QOW3204" s="14"/>
      <c r="QOX3204" s="14"/>
      <c r="QOY3204" s="14"/>
      <c r="QOZ3204" s="14"/>
      <c r="QPA3204" s="14"/>
      <c r="QPB3204" s="14"/>
      <c r="QPC3204" s="14"/>
      <c r="QPD3204" s="14"/>
      <c r="QPE3204" s="14"/>
      <c r="QPF3204" s="14"/>
      <c r="QPG3204" s="14"/>
      <c r="QPH3204" s="14"/>
      <c r="QPI3204" s="14"/>
      <c r="QPJ3204" s="14"/>
      <c r="QPK3204" s="14"/>
      <c r="QPL3204" s="14"/>
      <c r="QPM3204" s="14"/>
      <c r="QPN3204" s="14"/>
      <c r="QPO3204" s="14"/>
      <c r="QPP3204" s="14"/>
      <c r="QPQ3204" s="14"/>
      <c r="QPR3204" s="14"/>
      <c r="QPS3204" s="14"/>
      <c r="QPT3204" s="14"/>
      <c r="QPU3204" s="14"/>
      <c r="QPV3204" s="14"/>
      <c r="QPW3204" s="14"/>
      <c r="QPX3204" s="14"/>
      <c r="QPY3204" s="14"/>
      <c r="QPZ3204" s="14"/>
      <c r="QQA3204" s="14"/>
      <c r="QQB3204" s="14"/>
      <c r="QQC3204" s="14"/>
      <c r="QQD3204" s="14"/>
      <c r="QQE3204" s="14"/>
      <c r="QQF3204" s="14"/>
      <c r="QQG3204" s="14"/>
      <c r="QQH3204" s="14"/>
      <c r="QQI3204" s="14"/>
      <c r="QQJ3204" s="14"/>
      <c r="QQK3204" s="14"/>
      <c r="QQL3204" s="14"/>
      <c r="QQM3204" s="14"/>
      <c r="QQN3204" s="14"/>
      <c r="QQO3204" s="14"/>
      <c r="QQP3204" s="14"/>
      <c r="QQQ3204" s="14"/>
      <c r="QQR3204" s="14"/>
      <c r="QQS3204" s="14"/>
      <c r="QQT3204" s="14"/>
      <c r="QQU3204" s="14"/>
      <c r="QQV3204" s="14"/>
      <c r="QQW3204" s="14"/>
      <c r="QQX3204" s="14"/>
      <c r="QQY3204" s="14"/>
      <c r="QQZ3204" s="14"/>
      <c r="QRA3204" s="14"/>
      <c r="QRB3204" s="14"/>
      <c r="QRC3204" s="14"/>
      <c r="QRD3204" s="14"/>
      <c r="QRE3204" s="14"/>
      <c r="QRF3204" s="14"/>
      <c r="QRG3204" s="14"/>
      <c r="QRH3204" s="14"/>
      <c r="QRI3204" s="14"/>
      <c r="QRJ3204" s="14"/>
      <c r="QRK3204" s="14"/>
      <c r="QRL3204" s="14"/>
      <c r="QRM3204" s="14"/>
      <c r="QRN3204" s="14"/>
      <c r="QRO3204" s="14"/>
      <c r="QRP3204" s="14"/>
      <c r="QRQ3204" s="14"/>
      <c r="QRR3204" s="14"/>
      <c r="QRS3204" s="14"/>
      <c r="QRT3204" s="14"/>
      <c r="QRU3204" s="14"/>
      <c r="QRV3204" s="14"/>
      <c r="QRW3204" s="14"/>
      <c r="QRX3204" s="14"/>
      <c r="QRY3204" s="14"/>
      <c r="QRZ3204" s="14"/>
      <c r="QSA3204" s="14"/>
      <c r="QSB3204" s="14"/>
      <c r="QSC3204" s="14"/>
      <c r="QSD3204" s="14"/>
      <c r="QSE3204" s="14"/>
      <c r="QSF3204" s="14"/>
      <c r="QSG3204" s="14"/>
      <c r="QSH3204" s="14"/>
      <c r="QSI3204" s="14"/>
      <c r="QSJ3204" s="14"/>
      <c r="QSK3204" s="14"/>
      <c r="QSL3204" s="14"/>
      <c r="QSM3204" s="14"/>
      <c r="QSN3204" s="14"/>
      <c r="QSO3204" s="14"/>
      <c r="QSP3204" s="14"/>
      <c r="QSQ3204" s="14"/>
      <c r="QSR3204" s="14"/>
      <c r="QSS3204" s="14"/>
      <c r="QST3204" s="14"/>
      <c r="QSU3204" s="14"/>
      <c r="QSV3204" s="14"/>
      <c r="QSW3204" s="14"/>
      <c r="QSX3204" s="14"/>
      <c r="QSY3204" s="14"/>
      <c r="QSZ3204" s="14"/>
      <c r="QTA3204" s="14"/>
      <c r="QTB3204" s="14"/>
      <c r="QTC3204" s="14"/>
      <c r="QTD3204" s="14"/>
      <c r="QTE3204" s="14"/>
      <c r="QTF3204" s="14"/>
      <c r="QTG3204" s="14"/>
      <c r="QTH3204" s="14"/>
      <c r="QTI3204" s="14"/>
      <c r="QTJ3204" s="14"/>
      <c r="QTK3204" s="14"/>
      <c r="QTL3204" s="14"/>
      <c r="QTM3204" s="14"/>
      <c r="QTN3204" s="14"/>
      <c r="QTO3204" s="14"/>
      <c r="QTP3204" s="14"/>
      <c r="QTQ3204" s="14"/>
      <c r="QTR3204" s="14"/>
      <c r="QTS3204" s="14"/>
      <c r="QTT3204" s="14"/>
      <c r="QTU3204" s="14"/>
      <c r="QTV3204" s="14"/>
      <c r="QTW3204" s="14"/>
      <c r="QTX3204" s="14"/>
      <c r="QTY3204" s="14"/>
      <c r="QTZ3204" s="14"/>
      <c r="QUA3204" s="14"/>
      <c r="QUB3204" s="14"/>
      <c r="QUC3204" s="14"/>
      <c r="QUD3204" s="14"/>
      <c r="QUE3204" s="14"/>
      <c r="QUF3204" s="14"/>
      <c r="QUG3204" s="14"/>
      <c r="QUH3204" s="14"/>
      <c r="QUI3204" s="14"/>
      <c r="QUJ3204" s="14"/>
      <c r="QUK3204" s="14"/>
      <c r="QUL3204" s="14"/>
      <c r="QUM3204" s="14"/>
      <c r="QUN3204" s="14"/>
      <c r="QUO3204" s="14"/>
      <c r="QUP3204" s="14"/>
      <c r="QUQ3204" s="14"/>
      <c r="QUR3204" s="14"/>
      <c r="QUS3204" s="14"/>
      <c r="QUT3204" s="14"/>
      <c r="QUU3204" s="14"/>
      <c r="QUV3204" s="14"/>
      <c r="QUW3204" s="14"/>
      <c r="QUX3204" s="14"/>
      <c r="QUY3204" s="14"/>
      <c r="QUZ3204" s="14"/>
      <c r="QVA3204" s="14"/>
      <c r="QVB3204" s="14"/>
      <c r="QVC3204" s="14"/>
      <c r="QVD3204" s="14"/>
      <c r="QVE3204" s="14"/>
      <c r="QVF3204" s="14"/>
      <c r="QVG3204" s="14"/>
      <c r="QVH3204" s="14"/>
      <c r="QVI3204" s="14"/>
      <c r="QVJ3204" s="14"/>
      <c r="QVK3204" s="14"/>
      <c r="QVL3204" s="14"/>
      <c r="QVM3204" s="14"/>
      <c r="QVN3204" s="14"/>
      <c r="QVO3204" s="14"/>
      <c r="QVP3204" s="14"/>
      <c r="QVQ3204" s="14"/>
      <c r="QVR3204" s="14"/>
      <c r="QVS3204" s="14"/>
      <c r="QVT3204" s="14"/>
      <c r="QVU3204" s="14"/>
      <c r="QVV3204" s="14"/>
      <c r="QVW3204" s="14"/>
      <c r="QVX3204" s="14"/>
      <c r="QVY3204" s="14"/>
      <c r="QVZ3204" s="14"/>
      <c r="QWA3204" s="14"/>
      <c r="QWB3204" s="14"/>
      <c r="QWC3204" s="14"/>
      <c r="QWD3204" s="14"/>
      <c r="QWE3204" s="14"/>
      <c r="QWF3204" s="14"/>
      <c r="QWG3204" s="14"/>
      <c r="QWH3204" s="14"/>
      <c r="QWI3204" s="14"/>
      <c r="QWJ3204" s="14"/>
      <c r="QWK3204" s="14"/>
      <c r="QWL3204" s="14"/>
      <c r="QWM3204" s="14"/>
      <c r="QWN3204" s="14"/>
      <c r="QWO3204" s="14"/>
      <c r="QWP3204" s="14"/>
      <c r="QWQ3204" s="14"/>
      <c r="QWR3204" s="14"/>
      <c r="QWS3204" s="14"/>
      <c r="QWT3204" s="14"/>
      <c r="QWU3204" s="14"/>
      <c r="QWV3204" s="14"/>
      <c r="QWW3204" s="14"/>
      <c r="QWX3204" s="14"/>
      <c r="QWY3204" s="14"/>
      <c r="QWZ3204" s="14"/>
      <c r="QXA3204" s="14"/>
      <c r="QXB3204" s="14"/>
      <c r="QXC3204" s="14"/>
      <c r="QXD3204" s="14"/>
      <c r="QXE3204" s="14"/>
      <c r="QXF3204" s="14"/>
      <c r="QXG3204" s="14"/>
      <c r="QXH3204" s="14"/>
      <c r="QXI3204" s="14"/>
      <c r="QXJ3204" s="14"/>
      <c r="QXK3204" s="14"/>
      <c r="QXL3204" s="14"/>
      <c r="QXM3204" s="14"/>
      <c r="QXN3204" s="14"/>
      <c r="QXO3204" s="14"/>
      <c r="QXP3204" s="14"/>
      <c r="QXQ3204" s="14"/>
      <c r="QXR3204" s="14"/>
      <c r="QXS3204" s="14"/>
      <c r="QXT3204" s="14"/>
      <c r="QXU3204" s="14"/>
      <c r="QXV3204" s="14"/>
      <c r="QXW3204" s="14"/>
      <c r="QXX3204" s="14"/>
      <c r="QXY3204" s="14"/>
      <c r="QXZ3204" s="14"/>
      <c r="QYA3204" s="14"/>
      <c r="QYB3204" s="14"/>
      <c r="QYC3204" s="14"/>
      <c r="QYD3204" s="14"/>
      <c r="QYE3204" s="14"/>
      <c r="QYF3204" s="14"/>
      <c r="QYG3204" s="14"/>
      <c r="QYH3204" s="14"/>
      <c r="QYI3204" s="14"/>
      <c r="QYJ3204" s="14"/>
      <c r="QYK3204" s="14"/>
      <c r="QYL3204" s="14"/>
      <c r="QYM3204" s="14"/>
      <c r="QYN3204" s="14"/>
      <c r="QYO3204" s="14"/>
      <c r="QYP3204" s="14"/>
      <c r="QYQ3204" s="14"/>
      <c r="QYR3204" s="14"/>
      <c r="QYS3204" s="14"/>
      <c r="QYT3204" s="14"/>
      <c r="QYU3204" s="14"/>
      <c r="QYV3204" s="14"/>
      <c r="QYW3204" s="14"/>
      <c r="QYX3204" s="14"/>
      <c r="QYY3204" s="14"/>
      <c r="QYZ3204" s="14"/>
      <c r="QZA3204" s="14"/>
      <c r="QZB3204" s="14"/>
      <c r="QZC3204" s="14"/>
      <c r="QZD3204" s="14"/>
      <c r="QZE3204" s="14"/>
      <c r="QZF3204" s="14"/>
      <c r="QZG3204" s="14"/>
      <c r="QZH3204" s="14"/>
      <c r="QZI3204" s="14"/>
      <c r="QZJ3204" s="14"/>
      <c r="QZK3204" s="14"/>
      <c r="QZL3204" s="14"/>
      <c r="QZM3204" s="14"/>
      <c r="QZN3204" s="14"/>
      <c r="QZO3204" s="14"/>
      <c r="QZP3204" s="14"/>
      <c r="QZQ3204" s="14"/>
      <c r="QZR3204" s="14"/>
      <c r="QZS3204" s="14"/>
      <c r="QZT3204" s="14"/>
      <c r="QZU3204" s="14"/>
      <c r="QZV3204" s="14"/>
      <c r="QZW3204" s="14"/>
      <c r="QZX3204" s="14"/>
      <c r="QZY3204" s="14"/>
      <c r="QZZ3204" s="14"/>
      <c r="RAA3204" s="14"/>
      <c r="RAB3204" s="14"/>
      <c r="RAC3204" s="14"/>
      <c r="RAD3204" s="14"/>
      <c r="RAE3204" s="14"/>
      <c r="RAF3204" s="14"/>
      <c r="RAG3204" s="14"/>
      <c r="RAH3204" s="14"/>
      <c r="RAI3204" s="14"/>
      <c r="RAJ3204" s="14"/>
      <c r="RAK3204" s="14"/>
      <c r="RAL3204" s="14"/>
      <c r="RAM3204" s="14"/>
      <c r="RAN3204" s="14"/>
      <c r="RAO3204" s="14"/>
      <c r="RAP3204" s="14"/>
      <c r="RAQ3204" s="14"/>
      <c r="RAR3204" s="14"/>
      <c r="RAS3204" s="14"/>
      <c r="RAT3204" s="14"/>
      <c r="RAU3204" s="14"/>
      <c r="RAV3204" s="14"/>
      <c r="RAW3204" s="14"/>
      <c r="RAX3204" s="14"/>
      <c r="RAY3204" s="14"/>
      <c r="RAZ3204" s="14"/>
      <c r="RBA3204" s="14"/>
      <c r="RBB3204" s="14"/>
      <c r="RBC3204" s="14"/>
      <c r="RBD3204" s="14"/>
      <c r="RBE3204" s="14"/>
      <c r="RBF3204" s="14"/>
      <c r="RBG3204" s="14"/>
      <c r="RBH3204" s="14"/>
      <c r="RBI3204" s="14"/>
      <c r="RBJ3204" s="14"/>
      <c r="RBK3204" s="14"/>
      <c r="RBL3204" s="14"/>
      <c r="RBM3204" s="14"/>
      <c r="RBN3204" s="14"/>
      <c r="RBO3204" s="14"/>
      <c r="RBP3204" s="14"/>
      <c r="RBQ3204" s="14"/>
      <c r="RBR3204" s="14"/>
      <c r="RBS3204" s="14"/>
      <c r="RBT3204" s="14"/>
      <c r="RBU3204" s="14"/>
      <c r="RBV3204" s="14"/>
      <c r="RBW3204" s="14"/>
      <c r="RBX3204" s="14"/>
      <c r="RBY3204" s="14"/>
      <c r="RBZ3204" s="14"/>
      <c r="RCA3204" s="14"/>
      <c r="RCB3204" s="14"/>
      <c r="RCC3204" s="14"/>
      <c r="RCD3204" s="14"/>
      <c r="RCE3204" s="14"/>
      <c r="RCF3204" s="14"/>
      <c r="RCG3204" s="14"/>
      <c r="RCH3204" s="14"/>
      <c r="RCI3204" s="14"/>
      <c r="RCJ3204" s="14"/>
      <c r="RCK3204" s="14"/>
      <c r="RCL3204" s="14"/>
      <c r="RCM3204" s="14"/>
      <c r="RCN3204" s="14"/>
      <c r="RCO3204" s="14"/>
      <c r="RCP3204" s="14"/>
      <c r="RCQ3204" s="14"/>
      <c r="RCR3204" s="14"/>
      <c r="RCS3204" s="14"/>
      <c r="RCT3204" s="14"/>
      <c r="RCU3204" s="14"/>
      <c r="RCV3204" s="14"/>
      <c r="RCW3204" s="14"/>
      <c r="RCX3204" s="14"/>
      <c r="RCY3204" s="14"/>
      <c r="RCZ3204" s="14"/>
      <c r="RDA3204" s="14"/>
      <c r="RDB3204" s="14"/>
      <c r="RDC3204" s="14"/>
      <c r="RDD3204" s="14"/>
      <c r="RDE3204" s="14"/>
      <c r="RDF3204" s="14"/>
      <c r="RDG3204" s="14"/>
      <c r="RDH3204" s="14"/>
      <c r="RDI3204" s="14"/>
      <c r="RDJ3204" s="14"/>
      <c r="RDK3204" s="14"/>
      <c r="RDL3204" s="14"/>
      <c r="RDM3204" s="14"/>
      <c r="RDN3204" s="14"/>
      <c r="RDO3204" s="14"/>
      <c r="RDP3204" s="14"/>
      <c r="RDQ3204" s="14"/>
      <c r="RDR3204" s="14"/>
      <c r="RDS3204" s="14"/>
      <c r="RDT3204" s="14"/>
      <c r="RDU3204" s="14"/>
      <c r="RDV3204" s="14"/>
      <c r="RDW3204" s="14"/>
      <c r="RDX3204" s="14"/>
      <c r="RDY3204" s="14"/>
      <c r="RDZ3204" s="14"/>
      <c r="REA3204" s="14"/>
      <c r="REB3204" s="14"/>
      <c r="REC3204" s="14"/>
      <c r="RED3204" s="14"/>
      <c r="REE3204" s="14"/>
      <c r="REF3204" s="14"/>
      <c r="REG3204" s="14"/>
      <c r="REH3204" s="14"/>
      <c r="REI3204" s="14"/>
      <c r="REJ3204" s="14"/>
      <c r="REK3204" s="14"/>
      <c r="REL3204" s="14"/>
      <c r="REM3204" s="14"/>
      <c r="REN3204" s="14"/>
      <c r="REO3204" s="14"/>
      <c r="REP3204" s="14"/>
      <c r="REQ3204" s="14"/>
      <c r="RER3204" s="14"/>
      <c r="RES3204" s="14"/>
      <c r="RET3204" s="14"/>
      <c r="REU3204" s="14"/>
      <c r="REV3204" s="14"/>
      <c r="REW3204" s="14"/>
      <c r="REX3204" s="14"/>
      <c r="REY3204" s="14"/>
      <c r="REZ3204" s="14"/>
      <c r="RFA3204" s="14"/>
      <c r="RFB3204" s="14"/>
      <c r="RFC3204" s="14"/>
      <c r="RFD3204" s="14"/>
      <c r="RFE3204" s="14"/>
      <c r="RFF3204" s="14"/>
      <c r="RFG3204" s="14"/>
      <c r="RFH3204" s="14"/>
      <c r="RFI3204" s="14"/>
      <c r="RFJ3204" s="14"/>
      <c r="RFK3204" s="14"/>
      <c r="RFL3204" s="14"/>
      <c r="RFM3204" s="14"/>
      <c r="RFN3204" s="14"/>
      <c r="RFO3204" s="14"/>
      <c r="RFP3204" s="14"/>
      <c r="RFQ3204" s="14"/>
      <c r="RFR3204" s="14"/>
      <c r="RFS3204" s="14"/>
      <c r="RFT3204" s="14"/>
      <c r="RFU3204" s="14"/>
      <c r="RFV3204" s="14"/>
      <c r="RFW3204" s="14"/>
      <c r="RFX3204" s="14"/>
      <c r="RFY3204" s="14"/>
      <c r="RFZ3204" s="14"/>
      <c r="RGA3204" s="14"/>
      <c r="RGB3204" s="14"/>
      <c r="RGC3204" s="14"/>
      <c r="RGD3204" s="14"/>
      <c r="RGE3204" s="14"/>
      <c r="RGF3204" s="14"/>
      <c r="RGG3204" s="14"/>
      <c r="RGH3204" s="14"/>
      <c r="RGI3204" s="14"/>
      <c r="RGJ3204" s="14"/>
      <c r="RGK3204" s="14"/>
      <c r="RGL3204" s="14"/>
      <c r="RGM3204" s="14"/>
      <c r="RGN3204" s="14"/>
      <c r="RGO3204" s="14"/>
      <c r="RGP3204" s="14"/>
      <c r="RGQ3204" s="14"/>
      <c r="RGR3204" s="14"/>
      <c r="RGS3204" s="14"/>
      <c r="RGT3204" s="14"/>
      <c r="RGU3204" s="14"/>
      <c r="RGV3204" s="14"/>
      <c r="RGW3204" s="14"/>
      <c r="RGX3204" s="14"/>
      <c r="RGY3204" s="14"/>
      <c r="RGZ3204" s="14"/>
      <c r="RHA3204" s="14"/>
      <c r="RHB3204" s="14"/>
      <c r="RHC3204" s="14"/>
      <c r="RHD3204" s="14"/>
      <c r="RHE3204" s="14"/>
      <c r="RHF3204" s="14"/>
      <c r="RHG3204" s="14"/>
      <c r="RHH3204" s="14"/>
      <c r="RHI3204" s="14"/>
      <c r="RHJ3204" s="14"/>
      <c r="RHK3204" s="14"/>
      <c r="RHL3204" s="14"/>
      <c r="RHM3204" s="14"/>
      <c r="RHN3204" s="14"/>
      <c r="RHO3204" s="14"/>
      <c r="RHP3204" s="14"/>
      <c r="RHQ3204" s="14"/>
      <c r="RHR3204" s="14"/>
      <c r="RHS3204" s="14"/>
      <c r="RHT3204" s="14"/>
      <c r="RHU3204" s="14"/>
      <c r="RHV3204" s="14"/>
      <c r="RHW3204" s="14"/>
      <c r="RHX3204" s="14"/>
      <c r="RHY3204" s="14"/>
      <c r="RHZ3204" s="14"/>
      <c r="RIA3204" s="14"/>
      <c r="RIB3204" s="14"/>
      <c r="RIC3204" s="14"/>
      <c r="RID3204" s="14"/>
      <c r="RIE3204" s="14"/>
      <c r="RIF3204" s="14"/>
      <c r="RIG3204" s="14"/>
      <c r="RIH3204" s="14"/>
      <c r="RII3204" s="14"/>
      <c r="RIJ3204" s="14"/>
      <c r="RIK3204" s="14"/>
      <c r="RIL3204" s="14"/>
      <c r="RIM3204" s="14"/>
      <c r="RIN3204" s="14"/>
      <c r="RIO3204" s="14"/>
      <c r="RIP3204" s="14"/>
      <c r="RIQ3204" s="14"/>
      <c r="RIR3204" s="14"/>
      <c r="RIS3204" s="14"/>
      <c r="RIT3204" s="14"/>
      <c r="RIU3204" s="14"/>
      <c r="RIV3204" s="14"/>
      <c r="RIW3204" s="14"/>
      <c r="RIX3204" s="14"/>
      <c r="RIY3204" s="14"/>
      <c r="RIZ3204" s="14"/>
      <c r="RJA3204" s="14"/>
      <c r="RJB3204" s="14"/>
      <c r="RJC3204" s="14"/>
      <c r="RJD3204" s="14"/>
      <c r="RJE3204" s="14"/>
      <c r="RJF3204" s="14"/>
      <c r="RJG3204" s="14"/>
      <c r="RJH3204" s="14"/>
      <c r="RJI3204" s="14"/>
      <c r="RJJ3204" s="14"/>
      <c r="RJK3204" s="14"/>
      <c r="RJL3204" s="14"/>
      <c r="RJM3204" s="14"/>
      <c r="RJN3204" s="14"/>
      <c r="RJO3204" s="14"/>
      <c r="RJP3204" s="14"/>
      <c r="RJQ3204" s="14"/>
      <c r="RJR3204" s="14"/>
      <c r="RJS3204" s="14"/>
      <c r="RJT3204" s="14"/>
      <c r="RJU3204" s="14"/>
      <c r="RJV3204" s="14"/>
      <c r="RJW3204" s="14"/>
      <c r="RJX3204" s="14"/>
      <c r="RJY3204" s="14"/>
      <c r="RJZ3204" s="14"/>
      <c r="RKA3204" s="14"/>
      <c r="RKB3204" s="14"/>
      <c r="RKC3204" s="14"/>
      <c r="RKD3204" s="14"/>
      <c r="RKE3204" s="14"/>
      <c r="RKF3204" s="14"/>
      <c r="RKG3204" s="14"/>
      <c r="RKH3204" s="14"/>
      <c r="RKI3204" s="14"/>
      <c r="RKJ3204" s="14"/>
      <c r="RKK3204" s="14"/>
      <c r="RKL3204" s="14"/>
      <c r="RKM3204" s="14"/>
      <c r="RKN3204" s="14"/>
      <c r="RKO3204" s="14"/>
      <c r="RKP3204" s="14"/>
      <c r="RKQ3204" s="14"/>
      <c r="RKR3204" s="14"/>
      <c r="RKS3204" s="14"/>
      <c r="RKT3204" s="14"/>
      <c r="RKU3204" s="14"/>
      <c r="RKV3204" s="14"/>
      <c r="RKW3204" s="14"/>
      <c r="RKX3204" s="14"/>
      <c r="RKY3204" s="14"/>
      <c r="RKZ3204" s="14"/>
      <c r="RLA3204" s="14"/>
      <c r="RLB3204" s="14"/>
      <c r="RLC3204" s="14"/>
      <c r="RLD3204" s="14"/>
      <c r="RLE3204" s="14"/>
      <c r="RLF3204" s="14"/>
      <c r="RLG3204" s="14"/>
      <c r="RLH3204" s="14"/>
      <c r="RLI3204" s="14"/>
      <c r="RLJ3204" s="14"/>
      <c r="RLK3204" s="14"/>
      <c r="RLL3204" s="14"/>
      <c r="RLM3204" s="14"/>
      <c r="RLN3204" s="14"/>
      <c r="RLO3204" s="14"/>
      <c r="RLP3204" s="14"/>
      <c r="RLQ3204" s="14"/>
      <c r="RLR3204" s="14"/>
      <c r="RLS3204" s="14"/>
      <c r="RLT3204" s="14"/>
      <c r="RLU3204" s="14"/>
      <c r="RLV3204" s="14"/>
      <c r="RLW3204" s="14"/>
      <c r="RLX3204" s="14"/>
      <c r="RLY3204" s="14"/>
      <c r="RLZ3204" s="14"/>
      <c r="RMA3204" s="14"/>
      <c r="RMB3204" s="14"/>
      <c r="RMC3204" s="14"/>
      <c r="RMD3204" s="14"/>
      <c r="RME3204" s="14"/>
      <c r="RMF3204" s="14"/>
      <c r="RMG3204" s="14"/>
      <c r="RMH3204" s="14"/>
      <c r="RMI3204" s="14"/>
      <c r="RMJ3204" s="14"/>
      <c r="RMK3204" s="14"/>
      <c r="RML3204" s="14"/>
      <c r="RMM3204" s="14"/>
      <c r="RMN3204" s="14"/>
      <c r="RMO3204" s="14"/>
      <c r="RMP3204" s="14"/>
      <c r="RMQ3204" s="14"/>
      <c r="RMR3204" s="14"/>
      <c r="RMS3204" s="14"/>
      <c r="RMT3204" s="14"/>
      <c r="RMU3204" s="14"/>
      <c r="RMV3204" s="14"/>
      <c r="RMW3204" s="14"/>
      <c r="RMX3204" s="14"/>
      <c r="RMY3204" s="14"/>
      <c r="RMZ3204" s="14"/>
      <c r="RNA3204" s="14"/>
      <c r="RNB3204" s="14"/>
      <c r="RNC3204" s="14"/>
      <c r="RND3204" s="14"/>
      <c r="RNE3204" s="14"/>
      <c r="RNF3204" s="14"/>
      <c r="RNG3204" s="14"/>
      <c r="RNH3204" s="14"/>
      <c r="RNI3204" s="14"/>
      <c r="RNJ3204" s="14"/>
      <c r="RNK3204" s="14"/>
      <c r="RNL3204" s="14"/>
      <c r="RNM3204" s="14"/>
      <c r="RNN3204" s="14"/>
      <c r="RNO3204" s="14"/>
      <c r="RNP3204" s="14"/>
      <c r="RNQ3204" s="14"/>
      <c r="RNR3204" s="14"/>
      <c r="RNS3204" s="14"/>
      <c r="RNT3204" s="14"/>
      <c r="RNU3204" s="14"/>
      <c r="RNV3204" s="14"/>
      <c r="RNW3204" s="14"/>
      <c r="RNX3204" s="14"/>
      <c r="RNY3204" s="14"/>
      <c r="RNZ3204" s="14"/>
      <c r="ROA3204" s="14"/>
      <c r="ROB3204" s="14"/>
      <c r="ROC3204" s="14"/>
      <c r="ROD3204" s="14"/>
      <c r="ROE3204" s="14"/>
      <c r="ROF3204" s="14"/>
      <c r="ROG3204" s="14"/>
      <c r="ROH3204" s="14"/>
      <c r="ROI3204" s="14"/>
      <c r="ROJ3204" s="14"/>
      <c r="ROK3204" s="14"/>
      <c r="ROL3204" s="14"/>
      <c r="ROM3204" s="14"/>
      <c r="RON3204" s="14"/>
      <c r="ROO3204" s="14"/>
      <c r="ROP3204" s="14"/>
      <c r="ROQ3204" s="14"/>
      <c r="ROR3204" s="14"/>
      <c r="ROS3204" s="14"/>
      <c r="ROT3204" s="14"/>
      <c r="ROU3204" s="14"/>
      <c r="ROV3204" s="14"/>
      <c r="ROW3204" s="14"/>
      <c r="ROX3204" s="14"/>
      <c r="ROY3204" s="14"/>
      <c r="ROZ3204" s="14"/>
      <c r="RPA3204" s="14"/>
      <c r="RPB3204" s="14"/>
      <c r="RPC3204" s="14"/>
      <c r="RPD3204" s="14"/>
      <c r="RPE3204" s="14"/>
      <c r="RPF3204" s="14"/>
      <c r="RPG3204" s="14"/>
      <c r="RPH3204" s="14"/>
      <c r="RPI3204" s="14"/>
      <c r="RPJ3204" s="14"/>
      <c r="RPK3204" s="14"/>
      <c r="RPL3204" s="14"/>
      <c r="RPM3204" s="14"/>
      <c r="RPN3204" s="14"/>
      <c r="RPO3204" s="14"/>
      <c r="RPP3204" s="14"/>
      <c r="RPQ3204" s="14"/>
      <c r="RPR3204" s="14"/>
      <c r="RPS3204" s="14"/>
      <c r="RPT3204" s="14"/>
      <c r="RPU3204" s="14"/>
      <c r="RPV3204" s="14"/>
      <c r="RPW3204" s="14"/>
      <c r="RPX3204" s="14"/>
      <c r="RPY3204" s="14"/>
      <c r="RPZ3204" s="14"/>
      <c r="RQA3204" s="14"/>
      <c r="RQB3204" s="14"/>
      <c r="RQC3204" s="14"/>
      <c r="RQD3204" s="14"/>
      <c r="RQE3204" s="14"/>
      <c r="RQF3204" s="14"/>
      <c r="RQG3204" s="14"/>
      <c r="RQH3204" s="14"/>
      <c r="RQI3204" s="14"/>
      <c r="RQJ3204" s="14"/>
      <c r="RQK3204" s="14"/>
      <c r="RQL3204" s="14"/>
      <c r="RQM3204" s="14"/>
      <c r="RQN3204" s="14"/>
      <c r="RQO3204" s="14"/>
      <c r="RQP3204" s="14"/>
      <c r="RQQ3204" s="14"/>
      <c r="RQR3204" s="14"/>
      <c r="RQS3204" s="14"/>
      <c r="RQT3204" s="14"/>
      <c r="RQU3204" s="14"/>
      <c r="RQV3204" s="14"/>
      <c r="RQW3204" s="14"/>
      <c r="RQX3204" s="14"/>
      <c r="RQY3204" s="14"/>
      <c r="RQZ3204" s="14"/>
      <c r="RRA3204" s="14"/>
      <c r="RRB3204" s="14"/>
      <c r="RRC3204" s="14"/>
      <c r="RRD3204" s="14"/>
      <c r="RRE3204" s="14"/>
      <c r="RRF3204" s="14"/>
      <c r="RRG3204" s="14"/>
      <c r="RRH3204" s="14"/>
      <c r="RRI3204" s="14"/>
      <c r="RRJ3204" s="14"/>
      <c r="RRK3204" s="14"/>
      <c r="RRL3204" s="14"/>
      <c r="RRM3204" s="14"/>
      <c r="RRN3204" s="14"/>
      <c r="RRO3204" s="14"/>
      <c r="RRP3204" s="14"/>
      <c r="RRQ3204" s="14"/>
      <c r="RRR3204" s="14"/>
      <c r="RRS3204" s="14"/>
      <c r="RRT3204" s="14"/>
      <c r="RRU3204" s="14"/>
      <c r="RRV3204" s="14"/>
      <c r="RRW3204" s="14"/>
      <c r="RRX3204" s="14"/>
      <c r="RRY3204" s="14"/>
      <c r="RRZ3204" s="14"/>
      <c r="RSA3204" s="14"/>
      <c r="RSB3204" s="14"/>
      <c r="RSC3204" s="14"/>
      <c r="RSD3204" s="14"/>
      <c r="RSE3204" s="14"/>
      <c r="RSF3204" s="14"/>
      <c r="RSG3204" s="14"/>
      <c r="RSH3204" s="14"/>
      <c r="RSI3204" s="14"/>
      <c r="RSJ3204" s="14"/>
      <c r="RSK3204" s="14"/>
      <c r="RSL3204" s="14"/>
      <c r="RSM3204" s="14"/>
      <c r="RSN3204" s="14"/>
      <c r="RSO3204" s="14"/>
      <c r="RSP3204" s="14"/>
      <c r="RSQ3204" s="14"/>
      <c r="RSR3204" s="14"/>
      <c r="RSS3204" s="14"/>
      <c r="RST3204" s="14"/>
      <c r="RSU3204" s="14"/>
      <c r="RSV3204" s="14"/>
      <c r="RSW3204" s="14"/>
      <c r="RSX3204" s="14"/>
      <c r="RSY3204" s="14"/>
      <c r="RSZ3204" s="14"/>
      <c r="RTA3204" s="14"/>
      <c r="RTB3204" s="14"/>
      <c r="RTC3204" s="14"/>
      <c r="RTD3204" s="14"/>
      <c r="RTE3204" s="14"/>
      <c r="RTF3204" s="14"/>
      <c r="RTG3204" s="14"/>
      <c r="RTH3204" s="14"/>
      <c r="RTI3204" s="14"/>
      <c r="RTJ3204" s="14"/>
      <c r="RTK3204" s="14"/>
      <c r="RTL3204" s="14"/>
      <c r="RTM3204" s="14"/>
      <c r="RTN3204" s="14"/>
      <c r="RTO3204" s="14"/>
      <c r="RTP3204" s="14"/>
      <c r="RTQ3204" s="14"/>
      <c r="RTR3204" s="14"/>
      <c r="RTS3204" s="14"/>
      <c r="RTT3204" s="14"/>
      <c r="RTU3204" s="14"/>
      <c r="RTV3204" s="14"/>
      <c r="RTW3204" s="14"/>
      <c r="RTX3204" s="14"/>
      <c r="RTY3204" s="14"/>
      <c r="RTZ3204" s="14"/>
      <c r="RUA3204" s="14"/>
      <c r="RUB3204" s="14"/>
      <c r="RUC3204" s="14"/>
      <c r="RUD3204" s="14"/>
      <c r="RUE3204" s="14"/>
      <c r="RUF3204" s="14"/>
      <c r="RUG3204" s="14"/>
      <c r="RUH3204" s="14"/>
      <c r="RUI3204" s="14"/>
      <c r="RUJ3204" s="14"/>
      <c r="RUK3204" s="14"/>
      <c r="RUL3204" s="14"/>
      <c r="RUM3204" s="14"/>
      <c r="RUN3204" s="14"/>
      <c r="RUO3204" s="14"/>
      <c r="RUP3204" s="14"/>
      <c r="RUQ3204" s="14"/>
      <c r="RUR3204" s="14"/>
      <c r="RUS3204" s="14"/>
      <c r="RUT3204" s="14"/>
      <c r="RUU3204" s="14"/>
      <c r="RUV3204" s="14"/>
      <c r="RUW3204" s="14"/>
      <c r="RUX3204" s="14"/>
      <c r="RUY3204" s="14"/>
      <c r="RUZ3204" s="14"/>
      <c r="RVA3204" s="14"/>
      <c r="RVB3204" s="14"/>
      <c r="RVC3204" s="14"/>
      <c r="RVD3204" s="14"/>
      <c r="RVE3204" s="14"/>
      <c r="RVF3204" s="14"/>
      <c r="RVG3204" s="14"/>
      <c r="RVH3204" s="14"/>
      <c r="RVI3204" s="14"/>
      <c r="RVJ3204" s="14"/>
      <c r="RVK3204" s="14"/>
      <c r="RVL3204" s="14"/>
      <c r="RVM3204" s="14"/>
      <c r="RVN3204" s="14"/>
      <c r="RVO3204" s="14"/>
      <c r="RVP3204" s="14"/>
      <c r="RVQ3204" s="14"/>
      <c r="RVR3204" s="14"/>
      <c r="RVS3204" s="14"/>
      <c r="RVT3204" s="14"/>
      <c r="RVU3204" s="14"/>
      <c r="RVV3204" s="14"/>
      <c r="RVW3204" s="14"/>
      <c r="RVX3204" s="14"/>
      <c r="RVY3204" s="14"/>
      <c r="RVZ3204" s="14"/>
      <c r="RWA3204" s="14"/>
      <c r="RWB3204" s="14"/>
      <c r="RWC3204" s="14"/>
      <c r="RWD3204" s="14"/>
      <c r="RWE3204" s="14"/>
      <c r="RWF3204" s="14"/>
      <c r="RWG3204" s="14"/>
      <c r="RWH3204" s="14"/>
      <c r="RWI3204" s="14"/>
      <c r="RWJ3204" s="14"/>
      <c r="RWK3204" s="14"/>
      <c r="RWL3204" s="14"/>
      <c r="RWM3204" s="14"/>
      <c r="RWN3204" s="14"/>
      <c r="RWO3204" s="14"/>
      <c r="RWP3204" s="14"/>
      <c r="RWQ3204" s="14"/>
      <c r="RWR3204" s="14"/>
      <c r="RWS3204" s="14"/>
      <c r="RWT3204" s="14"/>
      <c r="RWU3204" s="14"/>
      <c r="RWV3204" s="14"/>
      <c r="RWW3204" s="14"/>
      <c r="RWX3204" s="14"/>
      <c r="RWY3204" s="14"/>
      <c r="RWZ3204" s="14"/>
      <c r="RXA3204" s="14"/>
      <c r="RXB3204" s="14"/>
      <c r="RXC3204" s="14"/>
      <c r="RXD3204" s="14"/>
      <c r="RXE3204" s="14"/>
      <c r="RXF3204" s="14"/>
      <c r="RXG3204" s="14"/>
      <c r="RXH3204" s="14"/>
      <c r="RXI3204" s="14"/>
      <c r="RXJ3204" s="14"/>
      <c r="RXK3204" s="14"/>
      <c r="RXL3204" s="14"/>
      <c r="RXM3204" s="14"/>
      <c r="RXN3204" s="14"/>
      <c r="RXO3204" s="14"/>
      <c r="RXP3204" s="14"/>
      <c r="RXQ3204" s="14"/>
      <c r="RXR3204" s="14"/>
      <c r="RXS3204" s="14"/>
      <c r="RXT3204" s="14"/>
      <c r="RXU3204" s="14"/>
      <c r="RXV3204" s="14"/>
      <c r="RXW3204" s="14"/>
      <c r="RXX3204" s="14"/>
      <c r="RXY3204" s="14"/>
      <c r="RXZ3204" s="14"/>
      <c r="RYA3204" s="14"/>
      <c r="RYB3204" s="14"/>
      <c r="RYC3204" s="14"/>
      <c r="RYD3204" s="14"/>
      <c r="RYE3204" s="14"/>
      <c r="RYF3204" s="14"/>
      <c r="RYG3204" s="14"/>
      <c r="RYH3204" s="14"/>
      <c r="RYI3204" s="14"/>
      <c r="RYJ3204" s="14"/>
      <c r="RYK3204" s="14"/>
      <c r="RYL3204" s="14"/>
      <c r="RYM3204" s="14"/>
      <c r="RYN3204" s="14"/>
      <c r="RYO3204" s="14"/>
      <c r="RYP3204" s="14"/>
      <c r="RYQ3204" s="14"/>
      <c r="RYR3204" s="14"/>
      <c r="RYS3204" s="14"/>
      <c r="RYT3204" s="14"/>
      <c r="RYU3204" s="14"/>
      <c r="RYV3204" s="14"/>
      <c r="RYW3204" s="14"/>
      <c r="RYX3204" s="14"/>
      <c r="RYY3204" s="14"/>
      <c r="RYZ3204" s="14"/>
      <c r="RZA3204" s="14"/>
      <c r="RZB3204" s="14"/>
      <c r="RZC3204" s="14"/>
      <c r="RZD3204" s="14"/>
      <c r="RZE3204" s="14"/>
      <c r="RZF3204" s="14"/>
      <c r="RZG3204" s="14"/>
      <c r="RZH3204" s="14"/>
      <c r="RZI3204" s="14"/>
      <c r="RZJ3204" s="14"/>
      <c r="RZK3204" s="14"/>
      <c r="RZL3204" s="14"/>
      <c r="RZM3204" s="14"/>
      <c r="RZN3204" s="14"/>
      <c r="RZO3204" s="14"/>
      <c r="RZP3204" s="14"/>
      <c r="RZQ3204" s="14"/>
      <c r="RZR3204" s="14"/>
      <c r="RZS3204" s="14"/>
      <c r="RZT3204" s="14"/>
      <c r="RZU3204" s="14"/>
      <c r="RZV3204" s="14"/>
      <c r="RZW3204" s="14"/>
      <c r="RZX3204" s="14"/>
      <c r="RZY3204" s="14"/>
      <c r="RZZ3204" s="14"/>
      <c r="SAA3204" s="14"/>
      <c r="SAB3204" s="14"/>
      <c r="SAC3204" s="14"/>
      <c r="SAD3204" s="14"/>
      <c r="SAE3204" s="14"/>
      <c r="SAF3204" s="14"/>
      <c r="SAG3204" s="14"/>
      <c r="SAH3204" s="14"/>
      <c r="SAI3204" s="14"/>
      <c r="SAJ3204" s="14"/>
      <c r="SAK3204" s="14"/>
      <c r="SAL3204" s="14"/>
      <c r="SAM3204" s="14"/>
      <c r="SAN3204" s="14"/>
      <c r="SAO3204" s="14"/>
      <c r="SAP3204" s="14"/>
      <c r="SAQ3204" s="14"/>
      <c r="SAR3204" s="14"/>
      <c r="SAS3204" s="14"/>
      <c r="SAT3204" s="14"/>
      <c r="SAU3204" s="14"/>
      <c r="SAV3204" s="14"/>
      <c r="SAW3204" s="14"/>
      <c r="SAX3204" s="14"/>
      <c r="SAY3204" s="14"/>
      <c r="SAZ3204" s="14"/>
      <c r="SBA3204" s="14"/>
      <c r="SBB3204" s="14"/>
      <c r="SBC3204" s="14"/>
      <c r="SBD3204" s="14"/>
      <c r="SBE3204" s="14"/>
      <c r="SBF3204" s="14"/>
      <c r="SBG3204" s="14"/>
      <c r="SBH3204" s="14"/>
      <c r="SBI3204" s="14"/>
      <c r="SBJ3204" s="14"/>
      <c r="SBK3204" s="14"/>
      <c r="SBL3204" s="14"/>
      <c r="SBM3204" s="14"/>
      <c r="SBN3204" s="14"/>
      <c r="SBO3204" s="14"/>
      <c r="SBP3204" s="14"/>
      <c r="SBQ3204" s="14"/>
      <c r="SBR3204" s="14"/>
      <c r="SBS3204" s="14"/>
      <c r="SBT3204" s="14"/>
      <c r="SBU3204" s="14"/>
      <c r="SBV3204" s="14"/>
      <c r="SBW3204" s="14"/>
      <c r="SBX3204" s="14"/>
      <c r="SBY3204" s="14"/>
      <c r="SBZ3204" s="14"/>
      <c r="SCA3204" s="14"/>
      <c r="SCB3204" s="14"/>
      <c r="SCC3204" s="14"/>
      <c r="SCD3204" s="14"/>
      <c r="SCE3204" s="14"/>
      <c r="SCF3204" s="14"/>
      <c r="SCG3204" s="14"/>
      <c r="SCH3204" s="14"/>
      <c r="SCI3204" s="14"/>
      <c r="SCJ3204" s="14"/>
      <c r="SCK3204" s="14"/>
      <c r="SCL3204" s="14"/>
      <c r="SCM3204" s="14"/>
      <c r="SCN3204" s="14"/>
      <c r="SCO3204" s="14"/>
      <c r="SCP3204" s="14"/>
      <c r="SCQ3204" s="14"/>
      <c r="SCR3204" s="14"/>
      <c r="SCS3204" s="14"/>
      <c r="SCT3204" s="14"/>
      <c r="SCU3204" s="14"/>
      <c r="SCV3204" s="14"/>
      <c r="SCW3204" s="14"/>
      <c r="SCX3204" s="14"/>
      <c r="SCY3204" s="14"/>
      <c r="SCZ3204" s="14"/>
      <c r="SDA3204" s="14"/>
      <c r="SDB3204" s="14"/>
      <c r="SDC3204" s="14"/>
      <c r="SDD3204" s="14"/>
      <c r="SDE3204" s="14"/>
      <c r="SDF3204" s="14"/>
      <c r="SDG3204" s="14"/>
      <c r="SDH3204" s="14"/>
      <c r="SDI3204" s="14"/>
      <c r="SDJ3204" s="14"/>
      <c r="SDK3204" s="14"/>
      <c r="SDL3204" s="14"/>
      <c r="SDM3204" s="14"/>
      <c r="SDN3204" s="14"/>
      <c r="SDO3204" s="14"/>
      <c r="SDP3204" s="14"/>
      <c r="SDQ3204" s="14"/>
      <c r="SDR3204" s="14"/>
      <c r="SDS3204" s="14"/>
      <c r="SDT3204" s="14"/>
      <c r="SDU3204" s="14"/>
      <c r="SDV3204" s="14"/>
      <c r="SDW3204" s="14"/>
      <c r="SDX3204" s="14"/>
      <c r="SDY3204" s="14"/>
      <c r="SDZ3204" s="14"/>
      <c r="SEA3204" s="14"/>
      <c r="SEB3204" s="14"/>
      <c r="SEC3204" s="14"/>
      <c r="SED3204" s="14"/>
      <c r="SEE3204" s="14"/>
      <c r="SEF3204" s="14"/>
      <c r="SEG3204" s="14"/>
      <c r="SEH3204" s="14"/>
      <c r="SEI3204" s="14"/>
      <c r="SEJ3204" s="14"/>
      <c r="SEK3204" s="14"/>
      <c r="SEL3204" s="14"/>
      <c r="SEM3204" s="14"/>
      <c r="SEN3204" s="14"/>
      <c r="SEO3204" s="14"/>
      <c r="SEP3204" s="14"/>
      <c r="SEQ3204" s="14"/>
      <c r="SER3204" s="14"/>
      <c r="SES3204" s="14"/>
      <c r="SET3204" s="14"/>
      <c r="SEU3204" s="14"/>
      <c r="SEV3204" s="14"/>
      <c r="SEW3204" s="14"/>
      <c r="SEX3204" s="14"/>
      <c r="SEY3204" s="14"/>
      <c r="SEZ3204" s="14"/>
      <c r="SFA3204" s="14"/>
      <c r="SFB3204" s="14"/>
      <c r="SFC3204" s="14"/>
      <c r="SFD3204" s="14"/>
      <c r="SFE3204" s="14"/>
      <c r="SFF3204" s="14"/>
      <c r="SFG3204" s="14"/>
      <c r="SFH3204" s="14"/>
      <c r="SFI3204" s="14"/>
      <c r="SFJ3204" s="14"/>
      <c r="SFK3204" s="14"/>
      <c r="SFL3204" s="14"/>
      <c r="SFM3204" s="14"/>
      <c r="SFN3204" s="14"/>
      <c r="SFO3204" s="14"/>
      <c r="SFP3204" s="14"/>
      <c r="SFQ3204" s="14"/>
      <c r="SFR3204" s="14"/>
      <c r="SFS3204" s="14"/>
      <c r="SFT3204" s="14"/>
      <c r="SFU3204" s="14"/>
      <c r="SFV3204" s="14"/>
      <c r="SFW3204" s="14"/>
      <c r="SFX3204" s="14"/>
      <c r="SFY3204" s="14"/>
      <c r="SFZ3204" s="14"/>
      <c r="SGA3204" s="14"/>
      <c r="SGB3204" s="14"/>
      <c r="SGC3204" s="14"/>
      <c r="SGD3204" s="14"/>
      <c r="SGE3204" s="14"/>
      <c r="SGF3204" s="14"/>
      <c r="SGG3204" s="14"/>
      <c r="SGH3204" s="14"/>
      <c r="SGI3204" s="14"/>
      <c r="SGJ3204" s="14"/>
      <c r="SGK3204" s="14"/>
      <c r="SGL3204" s="14"/>
      <c r="SGM3204" s="14"/>
      <c r="SGN3204" s="14"/>
      <c r="SGO3204" s="14"/>
      <c r="SGP3204" s="14"/>
      <c r="SGQ3204" s="14"/>
      <c r="SGR3204" s="14"/>
      <c r="SGS3204" s="14"/>
      <c r="SGT3204" s="14"/>
      <c r="SGU3204" s="14"/>
      <c r="SGV3204" s="14"/>
      <c r="SGW3204" s="14"/>
      <c r="SGX3204" s="14"/>
      <c r="SGY3204" s="14"/>
      <c r="SGZ3204" s="14"/>
      <c r="SHA3204" s="14"/>
      <c r="SHB3204" s="14"/>
      <c r="SHC3204" s="14"/>
      <c r="SHD3204" s="14"/>
      <c r="SHE3204" s="14"/>
      <c r="SHF3204" s="14"/>
      <c r="SHG3204" s="14"/>
      <c r="SHH3204" s="14"/>
      <c r="SHI3204" s="14"/>
      <c r="SHJ3204" s="14"/>
      <c r="SHK3204" s="14"/>
      <c r="SHL3204" s="14"/>
      <c r="SHM3204" s="14"/>
      <c r="SHN3204" s="14"/>
      <c r="SHO3204" s="14"/>
      <c r="SHP3204" s="14"/>
      <c r="SHQ3204" s="14"/>
      <c r="SHR3204" s="14"/>
      <c r="SHS3204" s="14"/>
      <c r="SHT3204" s="14"/>
      <c r="SHU3204" s="14"/>
      <c r="SHV3204" s="14"/>
      <c r="SHW3204" s="14"/>
      <c r="SHX3204" s="14"/>
      <c r="SHY3204" s="14"/>
      <c r="SHZ3204" s="14"/>
      <c r="SIA3204" s="14"/>
      <c r="SIB3204" s="14"/>
      <c r="SIC3204" s="14"/>
      <c r="SID3204" s="14"/>
      <c r="SIE3204" s="14"/>
      <c r="SIF3204" s="14"/>
      <c r="SIG3204" s="14"/>
      <c r="SIH3204" s="14"/>
      <c r="SII3204" s="14"/>
      <c r="SIJ3204" s="14"/>
      <c r="SIK3204" s="14"/>
      <c r="SIL3204" s="14"/>
      <c r="SIM3204" s="14"/>
      <c r="SIN3204" s="14"/>
      <c r="SIO3204" s="14"/>
      <c r="SIP3204" s="14"/>
      <c r="SIQ3204" s="14"/>
      <c r="SIR3204" s="14"/>
      <c r="SIS3204" s="14"/>
      <c r="SIT3204" s="14"/>
      <c r="SIU3204" s="14"/>
      <c r="SIV3204" s="14"/>
      <c r="SIW3204" s="14"/>
      <c r="SIX3204" s="14"/>
      <c r="SIY3204" s="14"/>
      <c r="SIZ3204" s="14"/>
      <c r="SJA3204" s="14"/>
      <c r="SJB3204" s="14"/>
      <c r="SJC3204" s="14"/>
      <c r="SJD3204" s="14"/>
      <c r="SJE3204" s="14"/>
      <c r="SJF3204" s="14"/>
      <c r="SJG3204" s="14"/>
      <c r="SJH3204" s="14"/>
      <c r="SJI3204" s="14"/>
      <c r="SJJ3204" s="14"/>
      <c r="SJK3204" s="14"/>
      <c r="SJL3204" s="14"/>
      <c r="SJM3204" s="14"/>
      <c r="SJN3204" s="14"/>
      <c r="SJO3204" s="14"/>
      <c r="SJP3204" s="14"/>
      <c r="SJQ3204" s="14"/>
      <c r="SJR3204" s="14"/>
      <c r="SJS3204" s="14"/>
      <c r="SJT3204" s="14"/>
      <c r="SJU3204" s="14"/>
      <c r="SJV3204" s="14"/>
      <c r="SJW3204" s="14"/>
      <c r="SJX3204" s="14"/>
      <c r="SJY3204" s="14"/>
      <c r="SJZ3204" s="14"/>
      <c r="SKA3204" s="14"/>
      <c r="SKB3204" s="14"/>
      <c r="SKC3204" s="14"/>
      <c r="SKD3204" s="14"/>
      <c r="SKE3204" s="14"/>
      <c r="SKF3204" s="14"/>
      <c r="SKG3204" s="14"/>
      <c r="SKH3204" s="14"/>
      <c r="SKI3204" s="14"/>
      <c r="SKJ3204" s="14"/>
      <c r="SKK3204" s="14"/>
      <c r="SKL3204" s="14"/>
      <c r="SKM3204" s="14"/>
      <c r="SKN3204" s="14"/>
      <c r="SKO3204" s="14"/>
      <c r="SKP3204" s="14"/>
      <c r="SKQ3204" s="14"/>
      <c r="SKR3204" s="14"/>
      <c r="SKS3204" s="14"/>
      <c r="SKT3204" s="14"/>
      <c r="SKU3204" s="14"/>
      <c r="SKV3204" s="14"/>
      <c r="SKW3204" s="14"/>
      <c r="SKX3204" s="14"/>
      <c r="SKY3204" s="14"/>
      <c r="SKZ3204" s="14"/>
      <c r="SLA3204" s="14"/>
      <c r="SLB3204" s="14"/>
      <c r="SLC3204" s="14"/>
      <c r="SLD3204" s="14"/>
      <c r="SLE3204" s="14"/>
      <c r="SLF3204" s="14"/>
      <c r="SLG3204" s="14"/>
      <c r="SLH3204" s="14"/>
      <c r="SLI3204" s="14"/>
      <c r="SLJ3204" s="14"/>
      <c r="SLK3204" s="14"/>
      <c r="SLL3204" s="14"/>
      <c r="SLM3204" s="14"/>
      <c r="SLN3204" s="14"/>
      <c r="SLO3204" s="14"/>
      <c r="SLP3204" s="14"/>
      <c r="SLQ3204" s="14"/>
      <c r="SLR3204" s="14"/>
      <c r="SLS3204" s="14"/>
      <c r="SLT3204" s="14"/>
      <c r="SLU3204" s="14"/>
      <c r="SLV3204" s="14"/>
      <c r="SLW3204" s="14"/>
      <c r="SLX3204" s="14"/>
      <c r="SLY3204" s="14"/>
      <c r="SLZ3204" s="14"/>
      <c r="SMA3204" s="14"/>
      <c r="SMB3204" s="14"/>
      <c r="SMC3204" s="14"/>
      <c r="SMD3204" s="14"/>
      <c r="SME3204" s="14"/>
      <c r="SMF3204" s="14"/>
      <c r="SMG3204" s="14"/>
      <c r="SMH3204" s="14"/>
      <c r="SMI3204" s="14"/>
      <c r="SMJ3204" s="14"/>
      <c r="SMK3204" s="14"/>
      <c r="SML3204" s="14"/>
      <c r="SMM3204" s="14"/>
      <c r="SMN3204" s="14"/>
      <c r="SMO3204" s="14"/>
      <c r="SMP3204" s="14"/>
      <c r="SMQ3204" s="14"/>
      <c r="SMR3204" s="14"/>
      <c r="SMS3204" s="14"/>
      <c r="SMT3204" s="14"/>
      <c r="SMU3204" s="14"/>
      <c r="SMV3204" s="14"/>
      <c r="SMW3204" s="14"/>
      <c r="SMX3204" s="14"/>
      <c r="SMY3204" s="14"/>
      <c r="SMZ3204" s="14"/>
      <c r="SNA3204" s="14"/>
      <c r="SNB3204" s="14"/>
      <c r="SNC3204" s="14"/>
      <c r="SND3204" s="14"/>
      <c r="SNE3204" s="14"/>
      <c r="SNF3204" s="14"/>
      <c r="SNG3204" s="14"/>
      <c r="SNH3204" s="14"/>
      <c r="SNI3204" s="14"/>
      <c r="SNJ3204" s="14"/>
      <c r="SNK3204" s="14"/>
      <c r="SNL3204" s="14"/>
      <c r="SNM3204" s="14"/>
      <c r="SNN3204" s="14"/>
      <c r="SNO3204" s="14"/>
      <c r="SNP3204" s="14"/>
      <c r="SNQ3204" s="14"/>
      <c r="SNR3204" s="14"/>
      <c r="SNS3204" s="14"/>
      <c r="SNT3204" s="14"/>
      <c r="SNU3204" s="14"/>
      <c r="SNV3204" s="14"/>
      <c r="SNW3204" s="14"/>
      <c r="SNX3204" s="14"/>
      <c r="SNY3204" s="14"/>
      <c r="SNZ3204" s="14"/>
      <c r="SOA3204" s="14"/>
      <c r="SOB3204" s="14"/>
      <c r="SOC3204" s="14"/>
      <c r="SOD3204" s="14"/>
      <c r="SOE3204" s="14"/>
      <c r="SOF3204" s="14"/>
      <c r="SOG3204" s="14"/>
      <c r="SOH3204" s="14"/>
      <c r="SOI3204" s="14"/>
      <c r="SOJ3204" s="14"/>
      <c r="SOK3204" s="14"/>
      <c r="SOL3204" s="14"/>
      <c r="SOM3204" s="14"/>
      <c r="SON3204" s="14"/>
      <c r="SOO3204" s="14"/>
      <c r="SOP3204" s="14"/>
      <c r="SOQ3204" s="14"/>
      <c r="SOR3204" s="14"/>
      <c r="SOS3204" s="14"/>
      <c r="SOT3204" s="14"/>
      <c r="SOU3204" s="14"/>
      <c r="SOV3204" s="14"/>
      <c r="SOW3204" s="14"/>
      <c r="SOX3204" s="14"/>
      <c r="SOY3204" s="14"/>
      <c r="SOZ3204" s="14"/>
      <c r="SPA3204" s="14"/>
      <c r="SPB3204" s="14"/>
      <c r="SPC3204" s="14"/>
      <c r="SPD3204" s="14"/>
      <c r="SPE3204" s="14"/>
      <c r="SPF3204" s="14"/>
      <c r="SPG3204" s="14"/>
      <c r="SPH3204" s="14"/>
      <c r="SPI3204" s="14"/>
      <c r="SPJ3204" s="14"/>
      <c r="SPK3204" s="14"/>
      <c r="SPL3204" s="14"/>
      <c r="SPM3204" s="14"/>
      <c r="SPN3204" s="14"/>
      <c r="SPO3204" s="14"/>
      <c r="SPP3204" s="14"/>
      <c r="SPQ3204" s="14"/>
      <c r="SPR3204" s="14"/>
      <c r="SPS3204" s="14"/>
      <c r="SPT3204" s="14"/>
      <c r="SPU3204" s="14"/>
      <c r="SPV3204" s="14"/>
      <c r="SPW3204" s="14"/>
      <c r="SPX3204" s="14"/>
      <c r="SPY3204" s="14"/>
      <c r="SPZ3204" s="14"/>
      <c r="SQA3204" s="14"/>
      <c r="SQB3204" s="14"/>
      <c r="SQC3204" s="14"/>
      <c r="SQD3204" s="14"/>
      <c r="SQE3204" s="14"/>
      <c r="SQF3204" s="14"/>
      <c r="SQG3204" s="14"/>
      <c r="SQH3204" s="14"/>
      <c r="SQI3204" s="14"/>
      <c r="SQJ3204" s="14"/>
      <c r="SQK3204" s="14"/>
      <c r="SQL3204" s="14"/>
      <c r="SQM3204" s="14"/>
      <c r="SQN3204" s="14"/>
      <c r="SQO3204" s="14"/>
      <c r="SQP3204" s="14"/>
      <c r="SQQ3204" s="14"/>
      <c r="SQR3204" s="14"/>
      <c r="SQS3204" s="14"/>
      <c r="SQT3204" s="14"/>
      <c r="SQU3204" s="14"/>
      <c r="SQV3204" s="14"/>
      <c r="SQW3204" s="14"/>
      <c r="SQX3204" s="14"/>
      <c r="SQY3204" s="14"/>
      <c r="SQZ3204" s="14"/>
      <c r="SRA3204" s="14"/>
      <c r="SRB3204" s="14"/>
      <c r="SRC3204" s="14"/>
      <c r="SRD3204" s="14"/>
      <c r="SRE3204" s="14"/>
      <c r="SRF3204" s="14"/>
      <c r="SRG3204" s="14"/>
      <c r="SRH3204" s="14"/>
      <c r="SRI3204" s="14"/>
      <c r="SRJ3204" s="14"/>
      <c r="SRK3204" s="14"/>
      <c r="SRL3204" s="14"/>
      <c r="SRM3204" s="14"/>
      <c r="SRN3204" s="14"/>
      <c r="SRO3204" s="14"/>
      <c r="SRP3204" s="14"/>
      <c r="SRQ3204" s="14"/>
      <c r="SRR3204" s="14"/>
      <c r="SRS3204" s="14"/>
      <c r="SRT3204" s="14"/>
      <c r="SRU3204" s="14"/>
      <c r="SRV3204" s="14"/>
      <c r="SRW3204" s="14"/>
      <c r="SRX3204" s="14"/>
      <c r="SRY3204" s="14"/>
      <c r="SRZ3204" s="14"/>
      <c r="SSA3204" s="14"/>
      <c r="SSB3204" s="14"/>
      <c r="SSC3204" s="14"/>
      <c r="SSD3204" s="14"/>
      <c r="SSE3204" s="14"/>
      <c r="SSF3204" s="14"/>
      <c r="SSG3204" s="14"/>
      <c r="SSH3204" s="14"/>
      <c r="SSI3204" s="14"/>
      <c r="SSJ3204" s="14"/>
      <c r="SSK3204" s="14"/>
      <c r="SSL3204" s="14"/>
      <c r="SSM3204" s="14"/>
      <c r="SSN3204" s="14"/>
      <c r="SSO3204" s="14"/>
      <c r="SSP3204" s="14"/>
      <c r="SSQ3204" s="14"/>
      <c r="SSR3204" s="14"/>
      <c r="SSS3204" s="14"/>
      <c r="SST3204" s="14"/>
      <c r="SSU3204" s="14"/>
      <c r="SSV3204" s="14"/>
      <c r="SSW3204" s="14"/>
      <c r="SSX3204" s="14"/>
      <c r="SSY3204" s="14"/>
      <c r="SSZ3204" s="14"/>
      <c r="STA3204" s="14"/>
      <c r="STB3204" s="14"/>
      <c r="STC3204" s="14"/>
      <c r="STD3204" s="14"/>
      <c r="STE3204" s="14"/>
      <c r="STF3204" s="14"/>
      <c r="STG3204" s="14"/>
      <c r="STH3204" s="14"/>
      <c r="STI3204" s="14"/>
      <c r="STJ3204" s="14"/>
      <c r="STK3204" s="14"/>
      <c r="STL3204" s="14"/>
      <c r="STM3204" s="14"/>
      <c r="STN3204" s="14"/>
      <c r="STO3204" s="14"/>
      <c r="STP3204" s="14"/>
      <c r="STQ3204" s="14"/>
      <c r="STR3204" s="14"/>
      <c r="STS3204" s="14"/>
      <c r="STT3204" s="14"/>
      <c r="STU3204" s="14"/>
      <c r="STV3204" s="14"/>
      <c r="STW3204" s="14"/>
      <c r="STX3204" s="14"/>
      <c r="STY3204" s="14"/>
      <c r="STZ3204" s="14"/>
      <c r="SUA3204" s="14"/>
      <c r="SUB3204" s="14"/>
      <c r="SUC3204" s="14"/>
      <c r="SUD3204" s="14"/>
      <c r="SUE3204" s="14"/>
      <c r="SUF3204" s="14"/>
      <c r="SUG3204" s="14"/>
      <c r="SUH3204" s="14"/>
      <c r="SUI3204" s="14"/>
      <c r="SUJ3204" s="14"/>
      <c r="SUK3204" s="14"/>
      <c r="SUL3204" s="14"/>
      <c r="SUM3204" s="14"/>
      <c r="SUN3204" s="14"/>
      <c r="SUO3204" s="14"/>
      <c r="SUP3204" s="14"/>
      <c r="SUQ3204" s="14"/>
      <c r="SUR3204" s="14"/>
      <c r="SUS3204" s="14"/>
      <c r="SUT3204" s="14"/>
      <c r="SUU3204" s="14"/>
      <c r="SUV3204" s="14"/>
      <c r="SUW3204" s="14"/>
      <c r="SUX3204" s="14"/>
      <c r="SUY3204" s="14"/>
      <c r="SUZ3204" s="14"/>
      <c r="SVA3204" s="14"/>
      <c r="SVB3204" s="14"/>
      <c r="SVC3204" s="14"/>
      <c r="SVD3204" s="14"/>
      <c r="SVE3204" s="14"/>
      <c r="SVF3204" s="14"/>
      <c r="SVG3204" s="14"/>
      <c r="SVH3204" s="14"/>
      <c r="SVI3204" s="14"/>
      <c r="SVJ3204" s="14"/>
      <c r="SVK3204" s="14"/>
      <c r="SVL3204" s="14"/>
      <c r="SVM3204" s="14"/>
      <c r="SVN3204" s="14"/>
      <c r="SVO3204" s="14"/>
      <c r="SVP3204" s="14"/>
      <c r="SVQ3204" s="14"/>
      <c r="SVR3204" s="14"/>
      <c r="SVS3204" s="14"/>
      <c r="SVT3204" s="14"/>
      <c r="SVU3204" s="14"/>
      <c r="SVV3204" s="14"/>
      <c r="SVW3204" s="14"/>
      <c r="SVX3204" s="14"/>
      <c r="SVY3204" s="14"/>
      <c r="SVZ3204" s="14"/>
      <c r="SWA3204" s="14"/>
      <c r="SWB3204" s="14"/>
      <c r="SWC3204" s="14"/>
      <c r="SWD3204" s="14"/>
      <c r="SWE3204" s="14"/>
      <c r="SWF3204" s="14"/>
      <c r="SWG3204" s="14"/>
      <c r="SWH3204" s="14"/>
      <c r="SWI3204" s="14"/>
      <c r="SWJ3204" s="14"/>
      <c r="SWK3204" s="14"/>
      <c r="SWL3204" s="14"/>
      <c r="SWM3204" s="14"/>
      <c r="SWN3204" s="14"/>
      <c r="SWO3204" s="14"/>
      <c r="SWP3204" s="14"/>
      <c r="SWQ3204" s="14"/>
      <c r="SWR3204" s="14"/>
      <c r="SWS3204" s="14"/>
      <c r="SWT3204" s="14"/>
      <c r="SWU3204" s="14"/>
      <c r="SWV3204" s="14"/>
      <c r="SWW3204" s="14"/>
      <c r="SWX3204" s="14"/>
      <c r="SWY3204" s="14"/>
      <c r="SWZ3204" s="14"/>
      <c r="SXA3204" s="14"/>
      <c r="SXB3204" s="14"/>
      <c r="SXC3204" s="14"/>
      <c r="SXD3204" s="14"/>
      <c r="SXE3204" s="14"/>
      <c r="SXF3204" s="14"/>
      <c r="SXG3204" s="14"/>
      <c r="SXH3204" s="14"/>
      <c r="SXI3204" s="14"/>
      <c r="SXJ3204" s="14"/>
      <c r="SXK3204" s="14"/>
      <c r="SXL3204" s="14"/>
      <c r="SXM3204" s="14"/>
      <c r="SXN3204" s="14"/>
      <c r="SXO3204" s="14"/>
      <c r="SXP3204" s="14"/>
      <c r="SXQ3204" s="14"/>
      <c r="SXR3204" s="14"/>
      <c r="SXS3204" s="14"/>
      <c r="SXT3204" s="14"/>
      <c r="SXU3204" s="14"/>
      <c r="SXV3204" s="14"/>
      <c r="SXW3204" s="14"/>
      <c r="SXX3204" s="14"/>
      <c r="SXY3204" s="14"/>
      <c r="SXZ3204" s="14"/>
      <c r="SYA3204" s="14"/>
      <c r="SYB3204" s="14"/>
      <c r="SYC3204" s="14"/>
      <c r="SYD3204" s="14"/>
      <c r="SYE3204" s="14"/>
      <c r="SYF3204" s="14"/>
      <c r="SYG3204" s="14"/>
      <c r="SYH3204" s="14"/>
      <c r="SYI3204" s="14"/>
      <c r="SYJ3204" s="14"/>
      <c r="SYK3204" s="14"/>
      <c r="SYL3204" s="14"/>
      <c r="SYM3204" s="14"/>
      <c r="SYN3204" s="14"/>
      <c r="SYO3204" s="14"/>
      <c r="SYP3204" s="14"/>
      <c r="SYQ3204" s="14"/>
      <c r="SYR3204" s="14"/>
      <c r="SYS3204" s="14"/>
      <c r="SYT3204" s="14"/>
      <c r="SYU3204" s="14"/>
      <c r="SYV3204" s="14"/>
      <c r="SYW3204" s="14"/>
      <c r="SYX3204" s="14"/>
      <c r="SYY3204" s="14"/>
      <c r="SYZ3204" s="14"/>
      <c r="SZA3204" s="14"/>
      <c r="SZB3204" s="14"/>
      <c r="SZC3204" s="14"/>
      <c r="SZD3204" s="14"/>
      <c r="SZE3204" s="14"/>
      <c r="SZF3204" s="14"/>
      <c r="SZG3204" s="14"/>
      <c r="SZH3204" s="14"/>
      <c r="SZI3204" s="14"/>
      <c r="SZJ3204" s="14"/>
      <c r="SZK3204" s="14"/>
      <c r="SZL3204" s="14"/>
      <c r="SZM3204" s="14"/>
      <c r="SZN3204" s="14"/>
      <c r="SZO3204" s="14"/>
      <c r="SZP3204" s="14"/>
      <c r="SZQ3204" s="14"/>
      <c r="SZR3204" s="14"/>
      <c r="SZS3204" s="14"/>
      <c r="SZT3204" s="14"/>
      <c r="SZU3204" s="14"/>
      <c r="SZV3204" s="14"/>
      <c r="SZW3204" s="14"/>
      <c r="SZX3204" s="14"/>
      <c r="SZY3204" s="14"/>
      <c r="SZZ3204" s="14"/>
      <c r="TAA3204" s="14"/>
      <c r="TAB3204" s="14"/>
      <c r="TAC3204" s="14"/>
      <c r="TAD3204" s="14"/>
      <c r="TAE3204" s="14"/>
      <c r="TAF3204" s="14"/>
      <c r="TAG3204" s="14"/>
      <c r="TAH3204" s="14"/>
      <c r="TAI3204" s="14"/>
      <c r="TAJ3204" s="14"/>
      <c r="TAK3204" s="14"/>
      <c r="TAL3204" s="14"/>
      <c r="TAM3204" s="14"/>
      <c r="TAN3204" s="14"/>
      <c r="TAO3204" s="14"/>
      <c r="TAP3204" s="14"/>
      <c r="TAQ3204" s="14"/>
      <c r="TAR3204" s="14"/>
      <c r="TAS3204" s="14"/>
      <c r="TAT3204" s="14"/>
      <c r="TAU3204" s="14"/>
      <c r="TAV3204" s="14"/>
      <c r="TAW3204" s="14"/>
      <c r="TAX3204" s="14"/>
      <c r="TAY3204" s="14"/>
      <c r="TAZ3204" s="14"/>
      <c r="TBA3204" s="14"/>
      <c r="TBB3204" s="14"/>
      <c r="TBC3204" s="14"/>
      <c r="TBD3204" s="14"/>
      <c r="TBE3204" s="14"/>
      <c r="TBF3204" s="14"/>
      <c r="TBG3204" s="14"/>
      <c r="TBH3204" s="14"/>
      <c r="TBI3204" s="14"/>
      <c r="TBJ3204" s="14"/>
      <c r="TBK3204" s="14"/>
      <c r="TBL3204" s="14"/>
      <c r="TBM3204" s="14"/>
      <c r="TBN3204" s="14"/>
      <c r="TBO3204" s="14"/>
      <c r="TBP3204" s="14"/>
      <c r="TBQ3204" s="14"/>
      <c r="TBR3204" s="14"/>
      <c r="TBS3204" s="14"/>
      <c r="TBT3204" s="14"/>
      <c r="TBU3204" s="14"/>
      <c r="TBV3204" s="14"/>
      <c r="TBW3204" s="14"/>
      <c r="TBX3204" s="14"/>
      <c r="TBY3204" s="14"/>
      <c r="TBZ3204" s="14"/>
      <c r="TCA3204" s="14"/>
      <c r="TCB3204" s="14"/>
      <c r="TCC3204" s="14"/>
      <c r="TCD3204" s="14"/>
      <c r="TCE3204" s="14"/>
      <c r="TCF3204" s="14"/>
      <c r="TCG3204" s="14"/>
      <c r="TCH3204" s="14"/>
      <c r="TCI3204" s="14"/>
      <c r="TCJ3204" s="14"/>
      <c r="TCK3204" s="14"/>
      <c r="TCL3204" s="14"/>
      <c r="TCM3204" s="14"/>
      <c r="TCN3204" s="14"/>
      <c r="TCO3204" s="14"/>
      <c r="TCP3204" s="14"/>
      <c r="TCQ3204" s="14"/>
      <c r="TCR3204" s="14"/>
      <c r="TCS3204" s="14"/>
      <c r="TCT3204" s="14"/>
      <c r="TCU3204" s="14"/>
      <c r="TCV3204" s="14"/>
      <c r="TCW3204" s="14"/>
      <c r="TCX3204" s="14"/>
      <c r="TCY3204" s="14"/>
      <c r="TCZ3204" s="14"/>
      <c r="TDA3204" s="14"/>
      <c r="TDB3204" s="14"/>
      <c r="TDC3204" s="14"/>
      <c r="TDD3204" s="14"/>
      <c r="TDE3204" s="14"/>
      <c r="TDF3204" s="14"/>
      <c r="TDG3204" s="14"/>
      <c r="TDH3204" s="14"/>
      <c r="TDI3204" s="14"/>
      <c r="TDJ3204" s="14"/>
      <c r="TDK3204" s="14"/>
      <c r="TDL3204" s="14"/>
      <c r="TDM3204" s="14"/>
      <c r="TDN3204" s="14"/>
      <c r="TDO3204" s="14"/>
      <c r="TDP3204" s="14"/>
      <c r="TDQ3204" s="14"/>
      <c r="TDR3204" s="14"/>
      <c r="TDS3204" s="14"/>
      <c r="TDT3204" s="14"/>
      <c r="TDU3204" s="14"/>
      <c r="TDV3204" s="14"/>
      <c r="TDW3204" s="14"/>
      <c r="TDX3204" s="14"/>
      <c r="TDY3204" s="14"/>
      <c r="TDZ3204" s="14"/>
      <c r="TEA3204" s="14"/>
      <c r="TEB3204" s="14"/>
      <c r="TEC3204" s="14"/>
      <c r="TED3204" s="14"/>
      <c r="TEE3204" s="14"/>
      <c r="TEF3204" s="14"/>
      <c r="TEG3204" s="14"/>
      <c r="TEH3204" s="14"/>
      <c r="TEI3204" s="14"/>
      <c r="TEJ3204" s="14"/>
      <c r="TEK3204" s="14"/>
      <c r="TEL3204" s="14"/>
      <c r="TEM3204" s="14"/>
      <c r="TEN3204" s="14"/>
      <c r="TEO3204" s="14"/>
      <c r="TEP3204" s="14"/>
      <c r="TEQ3204" s="14"/>
      <c r="TER3204" s="14"/>
      <c r="TES3204" s="14"/>
      <c r="TET3204" s="14"/>
      <c r="TEU3204" s="14"/>
      <c r="TEV3204" s="14"/>
      <c r="TEW3204" s="14"/>
      <c r="TEX3204" s="14"/>
      <c r="TEY3204" s="14"/>
      <c r="TEZ3204" s="14"/>
      <c r="TFA3204" s="14"/>
      <c r="TFB3204" s="14"/>
      <c r="TFC3204" s="14"/>
      <c r="TFD3204" s="14"/>
      <c r="TFE3204" s="14"/>
      <c r="TFF3204" s="14"/>
      <c r="TFG3204" s="14"/>
      <c r="TFH3204" s="14"/>
      <c r="TFI3204" s="14"/>
      <c r="TFJ3204" s="14"/>
      <c r="TFK3204" s="14"/>
      <c r="TFL3204" s="14"/>
      <c r="TFM3204" s="14"/>
      <c r="TFN3204" s="14"/>
      <c r="TFO3204" s="14"/>
      <c r="TFP3204" s="14"/>
      <c r="TFQ3204" s="14"/>
      <c r="TFR3204" s="14"/>
      <c r="TFS3204" s="14"/>
      <c r="TFT3204" s="14"/>
      <c r="TFU3204" s="14"/>
      <c r="TFV3204" s="14"/>
      <c r="TFW3204" s="14"/>
      <c r="TFX3204" s="14"/>
      <c r="TFY3204" s="14"/>
      <c r="TFZ3204" s="14"/>
      <c r="TGA3204" s="14"/>
      <c r="TGB3204" s="14"/>
      <c r="TGC3204" s="14"/>
      <c r="TGD3204" s="14"/>
      <c r="TGE3204" s="14"/>
      <c r="TGF3204" s="14"/>
      <c r="TGG3204" s="14"/>
      <c r="TGH3204" s="14"/>
      <c r="TGI3204" s="14"/>
      <c r="TGJ3204" s="14"/>
      <c r="TGK3204" s="14"/>
      <c r="TGL3204" s="14"/>
      <c r="TGM3204" s="14"/>
      <c r="TGN3204" s="14"/>
      <c r="TGO3204" s="14"/>
      <c r="TGP3204" s="14"/>
      <c r="TGQ3204" s="14"/>
      <c r="TGR3204" s="14"/>
      <c r="TGS3204" s="14"/>
      <c r="TGT3204" s="14"/>
      <c r="TGU3204" s="14"/>
      <c r="TGV3204" s="14"/>
      <c r="TGW3204" s="14"/>
      <c r="TGX3204" s="14"/>
      <c r="TGY3204" s="14"/>
      <c r="TGZ3204" s="14"/>
      <c r="THA3204" s="14"/>
      <c r="THB3204" s="14"/>
      <c r="THC3204" s="14"/>
      <c r="THD3204" s="14"/>
      <c r="THE3204" s="14"/>
      <c r="THF3204" s="14"/>
      <c r="THG3204" s="14"/>
      <c r="THH3204" s="14"/>
      <c r="THI3204" s="14"/>
      <c r="THJ3204" s="14"/>
      <c r="THK3204" s="14"/>
      <c r="THL3204" s="14"/>
      <c r="THM3204" s="14"/>
      <c r="THN3204" s="14"/>
      <c r="THO3204" s="14"/>
      <c r="THP3204" s="14"/>
      <c r="THQ3204" s="14"/>
      <c r="THR3204" s="14"/>
      <c r="THS3204" s="14"/>
      <c r="THT3204" s="14"/>
      <c r="THU3204" s="14"/>
      <c r="THV3204" s="14"/>
      <c r="THW3204" s="14"/>
      <c r="THX3204" s="14"/>
      <c r="THY3204" s="14"/>
      <c r="THZ3204" s="14"/>
      <c r="TIA3204" s="14"/>
      <c r="TIB3204" s="14"/>
      <c r="TIC3204" s="14"/>
      <c r="TID3204" s="14"/>
      <c r="TIE3204" s="14"/>
      <c r="TIF3204" s="14"/>
      <c r="TIG3204" s="14"/>
      <c r="TIH3204" s="14"/>
      <c r="TII3204" s="14"/>
      <c r="TIJ3204" s="14"/>
      <c r="TIK3204" s="14"/>
      <c r="TIL3204" s="14"/>
      <c r="TIM3204" s="14"/>
      <c r="TIN3204" s="14"/>
      <c r="TIO3204" s="14"/>
      <c r="TIP3204" s="14"/>
      <c r="TIQ3204" s="14"/>
      <c r="TIR3204" s="14"/>
      <c r="TIS3204" s="14"/>
      <c r="TIT3204" s="14"/>
      <c r="TIU3204" s="14"/>
      <c r="TIV3204" s="14"/>
      <c r="TIW3204" s="14"/>
      <c r="TIX3204" s="14"/>
      <c r="TIY3204" s="14"/>
      <c r="TIZ3204" s="14"/>
      <c r="TJA3204" s="14"/>
      <c r="TJB3204" s="14"/>
      <c r="TJC3204" s="14"/>
      <c r="TJD3204" s="14"/>
      <c r="TJE3204" s="14"/>
      <c r="TJF3204" s="14"/>
      <c r="TJG3204" s="14"/>
      <c r="TJH3204" s="14"/>
      <c r="TJI3204" s="14"/>
      <c r="TJJ3204" s="14"/>
      <c r="TJK3204" s="14"/>
      <c r="TJL3204" s="14"/>
      <c r="TJM3204" s="14"/>
      <c r="TJN3204" s="14"/>
      <c r="TJO3204" s="14"/>
      <c r="TJP3204" s="14"/>
      <c r="TJQ3204" s="14"/>
      <c r="TJR3204" s="14"/>
      <c r="TJS3204" s="14"/>
      <c r="TJT3204" s="14"/>
      <c r="TJU3204" s="14"/>
      <c r="TJV3204" s="14"/>
      <c r="TJW3204" s="14"/>
      <c r="TJX3204" s="14"/>
      <c r="TJY3204" s="14"/>
      <c r="TJZ3204" s="14"/>
      <c r="TKA3204" s="14"/>
      <c r="TKB3204" s="14"/>
      <c r="TKC3204" s="14"/>
      <c r="TKD3204" s="14"/>
      <c r="TKE3204" s="14"/>
      <c r="TKF3204" s="14"/>
      <c r="TKG3204" s="14"/>
      <c r="TKH3204" s="14"/>
      <c r="TKI3204" s="14"/>
      <c r="TKJ3204" s="14"/>
      <c r="TKK3204" s="14"/>
      <c r="TKL3204" s="14"/>
      <c r="TKM3204" s="14"/>
      <c r="TKN3204" s="14"/>
      <c r="TKO3204" s="14"/>
      <c r="TKP3204" s="14"/>
      <c r="TKQ3204" s="14"/>
      <c r="TKR3204" s="14"/>
      <c r="TKS3204" s="14"/>
      <c r="TKT3204" s="14"/>
      <c r="TKU3204" s="14"/>
      <c r="TKV3204" s="14"/>
      <c r="TKW3204" s="14"/>
      <c r="TKX3204" s="14"/>
      <c r="TKY3204" s="14"/>
      <c r="TKZ3204" s="14"/>
      <c r="TLA3204" s="14"/>
      <c r="TLB3204" s="14"/>
      <c r="TLC3204" s="14"/>
      <c r="TLD3204" s="14"/>
      <c r="TLE3204" s="14"/>
      <c r="TLF3204" s="14"/>
      <c r="TLG3204" s="14"/>
      <c r="TLH3204" s="14"/>
      <c r="TLI3204" s="14"/>
      <c r="TLJ3204" s="14"/>
      <c r="TLK3204" s="14"/>
      <c r="TLL3204" s="14"/>
      <c r="TLM3204" s="14"/>
      <c r="TLN3204" s="14"/>
      <c r="TLO3204" s="14"/>
      <c r="TLP3204" s="14"/>
      <c r="TLQ3204" s="14"/>
      <c r="TLR3204" s="14"/>
      <c r="TLS3204" s="14"/>
      <c r="TLT3204" s="14"/>
      <c r="TLU3204" s="14"/>
      <c r="TLV3204" s="14"/>
      <c r="TLW3204" s="14"/>
      <c r="TLX3204" s="14"/>
      <c r="TLY3204" s="14"/>
      <c r="TLZ3204" s="14"/>
      <c r="TMA3204" s="14"/>
      <c r="TMB3204" s="14"/>
      <c r="TMC3204" s="14"/>
      <c r="TMD3204" s="14"/>
      <c r="TME3204" s="14"/>
      <c r="TMF3204" s="14"/>
      <c r="TMG3204" s="14"/>
      <c r="TMH3204" s="14"/>
      <c r="TMI3204" s="14"/>
      <c r="TMJ3204" s="14"/>
      <c r="TMK3204" s="14"/>
      <c r="TML3204" s="14"/>
      <c r="TMM3204" s="14"/>
      <c r="TMN3204" s="14"/>
      <c r="TMO3204" s="14"/>
      <c r="TMP3204" s="14"/>
      <c r="TMQ3204" s="14"/>
      <c r="TMR3204" s="14"/>
      <c r="TMS3204" s="14"/>
      <c r="TMT3204" s="14"/>
      <c r="TMU3204" s="14"/>
      <c r="TMV3204" s="14"/>
      <c r="TMW3204" s="14"/>
      <c r="TMX3204" s="14"/>
      <c r="TMY3204" s="14"/>
      <c r="TMZ3204" s="14"/>
      <c r="TNA3204" s="14"/>
      <c r="TNB3204" s="14"/>
      <c r="TNC3204" s="14"/>
      <c r="TND3204" s="14"/>
      <c r="TNE3204" s="14"/>
      <c r="TNF3204" s="14"/>
      <c r="TNG3204" s="14"/>
      <c r="TNH3204" s="14"/>
      <c r="TNI3204" s="14"/>
      <c r="TNJ3204" s="14"/>
      <c r="TNK3204" s="14"/>
      <c r="TNL3204" s="14"/>
      <c r="TNM3204" s="14"/>
      <c r="TNN3204" s="14"/>
      <c r="TNO3204" s="14"/>
      <c r="TNP3204" s="14"/>
      <c r="TNQ3204" s="14"/>
      <c r="TNR3204" s="14"/>
      <c r="TNS3204" s="14"/>
      <c r="TNT3204" s="14"/>
      <c r="TNU3204" s="14"/>
      <c r="TNV3204" s="14"/>
      <c r="TNW3204" s="14"/>
      <c r="TNX3204" s="14"/>
      <c r="TNY3204" s="14"/>
      <c r="TNZ3204" s="14"/>
      <c r="TOA3204" s="14"/>
      <c r="TOB3204" s="14"/>
      <c r="TOC3204" s="14"/>
      <c r="TOD3204" s="14"/>
      <c r="TOE3204" s="14"/>
      <c r="TOF3204" s="14"/>
      <c r="TOG3204" s="14"/>
      <c r="TOH3204" s="14"/>
      <c r="TOI3204" s="14"/>
      <c r="TOJ3204" s="14"/>
      <c r="TOK3204" s="14"/>
      <c r="TOL3204" s="14"/>
      <c r="TOM3204" s="14"/>
      <c r="TON3204" s="14"/>
      <c r="TOO3204" s="14"/>
      <c r="TOP3204" s="14"/>
      <c r="TOQ3204" s="14"/>
      <c r="TOR3204" s="14"/>
      <c r="TOS3204" s="14"/>
      <c r="TOT3204" s="14"/>
      <c r="TOU3204" s="14"/>
      <c r="TOV3204" s="14"/>
      <c r="TOW3204" s="14"/>
      <c r="TOX3204" s="14"/>
      <c r="TOY3204" s="14"/>
      <c r="TOZ3204" s="14"/>
      <c r="TPA3204" s="14"/>
      <c r="TPB3204" s="14"/>
      <c r="TPC3204" s="14"/>
      <c r="TPD3204" s="14"/>
      <c r="TPE3204" s="14"/>
      <c r="TPF3204" s="14"/>
      <c r="TPG3204" s="14"/>
      <c r="TPH3204" s="14"/>
      <c r="TPI3204" s="14"/>
      <c r="TPJ3204" s="14"/>
      <c r="TPK3204" s="14"/>
      <c r="TPL3204" s="14"/>
      <c r="TPM3204" s="14"/>
      <c r="TPN3204" s="14"/>
      <c r="TPO3204" s="14"/>
      <c r="TPP3204" s="14"/>
      <c r="TPQ3204" s="14"/>
      <c r="TPR3204" s="14"/>
      <c r="TPS3204" s="14"/>
      <c r="TPT3204" s="14"/>
      <c r="TPU3204" s="14"/>
      <c r="TPV3204" s="14"/>
      <c r="TPW3204" s="14"/>
      <c r="TPX3204" s="14"/>
      <c r="TPY3204" s="14"/>
      <c r="TPZ3204" s="14"/>
      <c r="TQA3204" s="14"/>
      <c r="TQB3204" s="14"/>
      <c r="TQC3204" s="14"/>
      <c r="TQD3204" s="14"/>
      <c r="TQE3204" s="14"/>
      <c r="TQF3204" s="14"/>
      <c r="TQG3204" s="14"/>
      <c r="TQH3204" s="14"/>
      <c r="TQI3204" s="14"/>
      <c r="TQJ3204" s="14"/>
      <c r="TQK3204" s="14"/>
      <c r="TQL3204" s="14"/>
      <c r="TQM3204" s="14"/>
      <c r="TQN3204" s="14"/>
      <c r="TQO3204" s="14"/>
      <c r="TQP3204" s="14"/>
      <c r="TQQ3204" s="14"/>
      <c r="TQR3204" s="14"/>
      <c r="TQS3204" s="14"/>
      <c r="TQT3204" s="14"/>
      <c r="TQU3204" s="14"/>
      <c r="TQV3204" s="14"/>
      <c r="TQW3204" s="14"/>
      <c r="TQX3204" s="14"/>
      <c r="TQY3204" s="14"/>
      <c r="TQZ3204" s="14"/>
      <c r="TRA3204" s="14"/>
      <c r="TRB3204" s="14"/>
      <c r="TRC3204" s="14"/>
      <c r="TRD3204" s="14"/>
      <c r="TRE3204" s="14"/>
      <c r="TRF3204" s="14"/>
      <c r="TRG3204" s="14"/>
      <c r="TRH3204" s="14"/>
      <c r="TRI3204" s="14"/>
      <c r="TRJ3204" s="14"/>
      <c r="TRK3204" s="14"/>
      <c r="TRL3204" s="14"/>
      <c r="TRM3204" s="14"/>
      <c r="TRN3204" s="14"/>
      <c r="TRO3204" s="14"/>
      <c r="TRP3204" s="14"/>
      <c r="TRQ3204" s="14"/>
      <c r="TRR3204" s="14"/>
      <c r="TRS3204" s="14"/>
      <c r="TRT3204" s="14"/>
      <c r="TRU3204" s="14"/>
      <c r="TRV3204" s="14"/>
      <c r="TRW3204" s="14"/>
      <c r="TRX3204" s="14"/>
      <c r="TRY3204" s="14"/>
      <c r="TRZ3204" s="14"/>
      <c r="TSA3204" s="14"/>
      <c r="TSB3204" s="14"/>
      <c r="TSC3204" s="14"/>
      <c r="TSD3204" s="14"/>
      <c r="TSE3204" s="14"/>
      <c r="TSF3204" s="14"/>
      <c r="TSG3204" s="14"/>
      <c r="TSH3204" s="14"/>
      <c r="TSI3204" s="14"/>
      <c r="TSJ3204" s="14"/>
      <c r="TSK3204" s="14"/>
      <c r="TSL3204" s="14"/>
      <c r="TSM3204" s="14"/>
      <c r="TSN3204" s="14"/>
      <c r="TSO3204" s="14"/>
      <c r="TSP3204" s="14"/>
      <c r="TSQ3204" s="14"/>
      <c r="TSR3204" s="14"/>
      <c r="TSS3204" s="14"/>
      <c r="TST3204" s="14"/>
      <c r="TSU3204" s="14"/>
      <c r="TSV3204" s="14"/>
      <c r="TSW3204" s="14"/>
      <c r="TSX3204" s="14"/>
      <c r="TSY3204" s="14"/>
      <c r="TSZ3204" s="14"/>
      <c r="TTA3204" s="14"/>
      <c r="TTB3204" s="14"/>
      <c r="TTC3204" s="14"/>
      <c r="TTD3204" s="14"/>
      <c r="TTE3204" s="14"/>
      <c r="TTF3204" s="14"/>
      <c r="TTG3204" s="14"/>
      <c r="TTH3204" s="14"/>
      <c r="TTI3204" s="14"/>
      <c r="TTJ3204" s="14"/>
      <c r="TTK3204" s="14"/>
      <c r="TTL3204" s="14"/>
      <c r="TTM3204" s="14"/>
      <c r="TTN3204" s="14"/>
      <c r="TTO3204" s="14"/>
      <c r="TTP3204" s="14"/>
      <c r="TTQ3204" s="14"/>
      <c r="TTR3204" s="14"/>
      <c r="TTS3204" s="14"/>
      <c r="TTT3204" s="14"/>
      <c r="TTU3204" s="14"/>
      <c r="TTV3204" s="14"/>
      <c r="TTW3204" s="14"/>
      <c r="TTX3204" s="14"/>
      <c r="TTY3204" s="14"/>
      <c r="TTZ3204" s="14"/>
      <c r="TUA3204" s="14"/>
      <c r="TUB3204" s="14"/>
      <c r="TUC3204" s="14"/>
      <c r="TUD3204" s="14"/>
      <c r="TUE3204" s="14"/>
      <c r="TUF3204" s="14"/>
      <c r="TUG3204" s="14"/>
      <c r="TUH3204" s="14"/>
      <c r="TUI3204" s="14"/>
      <c r="TUJ3204" s="14"/>
      <c r="TUK3204" s="14"/>
      <c r="TUL3204" s="14"/>
      <c r="TUM3204" s="14"/>
      <c r="TUN3204" s="14"/>
      <c r="TUO3204" s="14"/>
      <c r="TUP3204" s="14"/>
      <c r="TUQ3204" s="14"/>
      <c r="TUR3204" s="14"/>
      <c r="TUS3204" s="14"/>
      <c r="TUT3204" s="14"/>
      <c r="TUU3204" s="14"/>
      <c r="TUV3204" s="14"/>
      <c r="TUW3204" s="14"/>
      <c r="TUX3204" s="14"/>
      <c r="TUY3204" s="14"/>
      <c r="TUZ3204" s="14"/>
      <c r="TVA3204" s="14"/>
      <c r="TVB3204" s="14"/>
      <c r="TVC3204" s="14"/>
      <c r="TVD3204" s="14"/>
      <c r="TVE3204" s="14"/>
      <c r="TVF3204" s="14"/>
      <c r="TVG3204" s="14"/>
      <c r="TVH3204" s="14"/>
      <c r="TVI3204" s="14"/>
      <c r="TVJ3204" s="14"/>
      <c r="TVK3204" s="14"/>
      <c r="TVL3204" s="14"/>
      <c r="TVM3204" s="14"/>
      <c r="TVN3204" s="14"/>
      <c r="TVO3204" s="14"/>
      <c r="TVP3204" s="14"/>
      <c r="TVQ3204" s="14"/>
      <c r="TVR3204" s="14"/>
      <c r="TVS3204" s="14"/>
      <c r="TVT3204" s="14"/>
      <c r="TVU3204" s="14"/>
      <c r="TVV3204" s="14"/>
      <c r="TVW3204" s="14"/>
      <c r="TVX3204" s="14"/>
      <c r="TVY3204" s="14"/>
      <c r="TVZ3204" s="14"/>
      <c r="TWA3204" s="14"/>
      <c r="TWB3204" s="14"/>
      <c r="TWC3204" s="14"/>
      <c r="TWD3204" s="14"/>
      <c r="TWE3204" s="14"/>
      <c r="TWF3204" s="14"/>
      <c r="TWG3204" s="14"/>
      <c r="TWH3204" s="14"/>
      <c r="TWI3204" s="14"/>
      <c r="TWJ3204" s="14"/>
      <c r="TWK3204" s="14"/>
      <c r="TWL3204" s="14"/>
      <c r="TWM3204" s="14"/>
      <c r="TWN3204" s="14"/>
      <c r="TWO3204" s="14"/>
      <c r="TWP3204" s="14"/>
      <c r="TWQ3204" s="14"/>
      <c r="TWR3204" s="14"/>
      <c r="TWS3204" s="14"/>
      <c r="TWT3204" s="14"/>
      <c r="TWU3204" s="14"/>
      <c r="TWV3204" s="14"/>
      <c r="TWW3204" s="14"/>
      <c r="TWX3204" s="14"/>
      <c r="TWY3204" s="14"/>
      <c r="TWZ3204" s="14"/>
      <c r="TXA3204" s="14"/>
      <c r="TXB3204" s="14"/>
      <c r="TXC3204" s="14"/>
      <c r="TXD3204" s="14"/>
      <c r="TXE3204" s="14"/>
      <c r="TXF3204" s="14"/>
      <c r="TXG3204" s="14"/>
      <c r="TXH3204" s="14"/>
      <c r="TXI3204" s="14"/>
      <c r="TXJ3204" s="14"/>
      <c r="TXK3204" s="14"/>
      <c r="TXL3204" s="14"/>
      <c r="TXM3204" s="14"/>
      <c r="TXN3204" s="14"/>
      <c r="TXO3204" s="14"/>
      <c r="TXP3204" s="14"/>
      <c r="TXQ3204" s="14"/>
      <c r="TXR3204" s="14"/>
      <c r="TXS3204" s="14"/>
      <c r="TXT3204" s="14"/>
      <c r="TXU3204" s="14"/>
      <c r="TXV3204" s="14"/>
      <c r="TXW3204" s="14"/>
      <c r="TXX3204" s="14"/>
      <c r="TXY3204" s="14"/>
      <c r="TXZ3204" s="14"/>
      <c r="TYA3204" s="14"/>
      <c r="TYB3204" s="14"/>
      <c r="TYC3204" s="14"/>
      <c r="TYD3204" s="14"/>
      <c r="TYE3204" s="14"/>
      <c r="TYF3204" s="14"/>
      <c r="TYG3204" s="14"/>
      <c r="TYH3204" s="14"/>
      <c r="TYI3204" s="14"/>
      <c r="TYJ3204" s="14"/>
      <c r="TYK3204" s="14"/>
      <c r="TYL3204" s="14"/>
      <c r="TYM3204" s="14"/>
      <c r="TYN3204" s="14"/>
      <c r="TYO3204" s="14"/>
      <c r="TYP3204" s="14"/>
      <c r="TYQ3204" s="14"/>
      <c r="TYR3204" s="14"/>
      <c r="TYS3204" s="14"/>
      <c r="TYT3204" s="14"/>
      <c r="TYU3204" s="14"/>
      <c r="TYV3204" s="14"/>
      <c r="TYW3204" s="14"/>
      <c r="TYX3204" s="14"/>
      <c r="TYY3204" s="14"/>
      <c r="TYZ3204" s="14"/>
      <c r="TZA3204" s="14"/>
      <c r="TZB3204" s="14"/>
      <c r="TZC3204" s="14"/>
      <c r="TZD3204" s="14"/>
      <c r="TZE3204" s="14"/>
      <c r="TZF3204" s="14"/>
      <c r="TZG3204" s="14"/>
      <c r="TZH3204" s="14"/>
      <c r="TZI3204" s="14"/>
      <c r="TZJ3204" s="14"/>
      <c r="TZK3204" s="14"/>
      <c r="TZL3204" s="14"/>
      <c r="TZM3204" s="14"/>
      <c r="TZN3204" s="14"/>
      <c r="TZO3204" s="14"/>
      <c r="TZP3204" s="14"/>
      <c r="TZQ3204" s="14"/>
      <c r="TZR3204" s="14"/>
      <c r="TZS3204" s="14"/>
      <c r="TZT3204" s="14"/>
      <c r="TZU3204" s="14"/>
      <c r="TZV3204" s="14"/>
      <c r="TZW3204" s="14"/>
      <c r="TZX3204" s="14"/>
      <c r="TZY3204" s="14"/>
      <c r="TZZ3204" s="14"/>
      <c r="UAA3204" s="14"/>
      <c r="UAB3204" s="14"/>
      <c r="UAC3204" s="14"/>
      <c r="UAD3204" s="14"/>
      <c r="UAE3204" s="14"/>
      <c r="UAF3204" s="14"/>
      <c r="UAG3204" s="14"/>
      <c r="UAH3204" s="14"/>
      <c r="UAI3204" s="14"/>
      <c r="UAJ3204" s="14"/>
      <c r="UAK3204" s="14"/>
      <c r="UAL3204" s="14"/>
      <c r="UAM3204" s="14"/>
      <c r="UAN3204" s="14"/>
      <c r="UAO3204" s="14"/>
      <c r="UAP3204" s="14"/>
      <c r="UAQ3204" s="14"/>
      <c r="UAR3204" s="14"/>
      <c r="UAS3204" s="14"/>
      <c r="UAT3204" s="14"/>
      <c r="UAU3204" s="14"/>
      <c r="UAV3204" s="14"/>
      <c r="UAW3204" s="14"/>
      <c r="UAX3204" s="14"/>
      <c r="UAY3204" s="14"/>
      <c r="UAZ3204" s="14"/>
      <c r="UBA3204" s="14"/>
      <c r="UBB3204" s="14"/>
      <c r="UBC3204" s="14"/>
      <c r="UBD3204" s="14"/>
      <c r="UBE3204" s="14"/>
      <c r="UBF3204" s="14"/>
      <c r="UBG3204" s="14"/>
      <c r="UBH3204" s="14"/>
      <c r="UBI3204" s="14"/>
      <c r="UBJ3204" s="14"/>
      <c r="UBK3204" s="14"/>
      <c r="UBL3204" s="14"/>
      <c r="UBM3204" s="14"/>
      <c r="UBN3204" s="14"/>
      <c r="UBO3204" s="14"/>
      <c r="UBP3204" s="14"/>
      <c r="UBQ3204" s="14"/>
      <c r="UBR3204" s="14"/>
      <c r="UBS3204" s="14"/>
      <c r="UBT3204" s="14"/>
      <c r="UBU3204" s="14"/>
      <c r="UBV3204" s="14"/>
      <c r="UBW3204" s="14"/>
      <c r="UBX3204" s="14"/>
      <c r="UBY3204" s="14"/>
      <c r="UBZ3204" s="14"/>
      <c r="UCA3204" s="14"/>
      <c r="UCB3204" s="14"/>
      <c r="UCC3204" s="14"/>
      <c r="UCD3204" s="14"/>
      <c r="UCE3204" s="14"/>
      <c r="UCF3204" s="14"/>
      <c r="UCG3204" s="14"/>
      <c r="UCH3204" s="14"/>
      <c r="UCI3204" s="14"/>
      <c r="UCJ3204" s="14"/>
      <c r="UCK3204" s="14"/>
      <c r="UCL3204" s="14"/>
      <c r="UCM3204" s="14"/>
      <c r="UCN3204" s="14"/>
      <c r="UCO3204" s="14"/>
      <c r="UCP3204" s="14"/>
      <c r="UCQ3204" s="14"/>
      <c r="UCR3204" s="14"/>
      <c r="UCS3204" s="14"/>
      <c r="UCT3204" s="14"/>
      <c r="UCU3204" s="14"/>
      <c r="UCV3204" s="14"/>
      <c r="UCW3204" s="14"/>
      <c r="UCX3204" s="14"/>
      <c r="UCY3204" s="14"/>
      <c r="UCZ3204" s="14"/>
      <c r="UDA3204" s="14"/>
      <c r="UDB3204" s="14"/>
      <c r="UDC3204" s="14"/>
      <c r="UDD3204" s="14"/>
      <c r="UDE3204" s="14"/>
      <c r="UDF3204" s="14"/>
      <c r="UDG3204" s="14"/>
      <c r="UDH3204" s="14"/>
      <c r="UDI3204" s="14"/>
      <c r="UDJ3204" s="14"/>
      <c r="UDK3204" s="14"/>
      <c r="UDL3204" s="14"/>
      <c r="UDM3204" s="14"/>
      <c r="UDN3204" s="14"/>
      <c r="UDO3204" s="14"/>
      <c r="UDP3204" s="14"/>
      <c r="UDQ3204" s="14"/>
      <c r="UDR3204" s="14"/>
      <c r="UDS3204" s="14"/>
      <c r="UDT3204" s="14"/>
      <c r="UDU3204" s="14"/>
      <c r="UDV3204" s="14"/>
      <c r="UDW3204" s="14"/>
      <c r="UDX3204" s="14"/>
      <c r="UDY3204" s="14"/>
      <c r="UDZ3204" s="14"/>
      <c r="UEA3204" s="14"/>
      <c r="UEB3204" s="14"/>
      <c r="UEC3204" s="14"/>
      <c r="UED3204" s="14"/>
      <c r="UEE3204" s="14"/>
      <c r="UEF3204" s="14"/>
      <c r="UEG3204" s="14"/>
      <c r="UEH3204" s="14"/>
      <c r="UEI3204" s="14"/>
      <c r="UEJ3204" s="14"/>
      <c r="UEK3204" s="14"/>
      <c r="UEL3204" s="14"/>
      <c r="UEM3204" s="14"/>
      <c r="UEN3204" s="14"/>
      <c r="UEO3204" s="14"/>
      <c r="UEP3204" s="14"/>
      <c r="UEQ3204" s="14"/>
      <c r="UER3204" s="14"/>
      <c r="UES3204" s="14"/>
      <c r="UET3204" s="14"/>
      <c r="UEU3204" s="14"/>
      <c r="UEV3204" s="14"/>
      <c r="UEW3204" s="14"/>
      <c r="UEX3204" s="14"/>
      <c r="UEY3204" s="14"/>
      <c r="UEZ3204" s="14"/>
      <c r="UFA3204" s="14"/>
      <c r="UFB3204" s="14"/>
      <c r="UFC3204" s="14"/>
      <c r="UFD3204" s="14"/>
      <c r="UFE3204" s="14"/>
      <c r="UFF3204" s="14"/>
      <c r="UFG3204" s="14"/>
      <c r="UFH3204" s="14"/>
      <c r="UFI3204" s="14"/>
      <c r="UFJ3204" s="14"/>
      <c r="UFK3204" s="14"/>
      <c r="UFL3204" s="14"/>
      <c r="UFM3204" s="14"/>
      <c r="UFN3204" s="14"/>
      <c r="UFO3204" s="14"/>
      <c r="UFP3204" s="14"/>
      <c r="UFQ3204" s="14"/>
      <c r="UFR3204" s="14"/>
      <c r="UFS3204" s="14"/>
      <c r="UFT3204" s="14"/>
      <c r="UFU3204" s="14"/>
      <c r="UFV3204" s="14"/>
      <c r="UFW3204" s="14"/>
      <c r="UFX3204" s="14"/>
      <c r="UFY3204" s="14"/>
      <c r="UFZ3204" s="14"/>
      <c r="UGA3204" s="14"/>
      <c r="UGB3204" s="14"/>
      <c r="UGC3204" s="14"/>
      <c r="UGD3204" s="14"/>
      <c r="UGE3204" s="14"/>
      <c r="UGF3204" s="14"/>
      <c r="UGG3204" s="14"/>
      <c r="UGH3204" s="14"/>
      <c r="UGI3204" s="14"/>
      <c r="UGJ3204" s="14"/>
      <c r="UGK3204" s="14"/>
      <c r="UGL3204" s="14"/>
      <c r="UGM3204" s="14"/>
      <c r="UGN3204" s="14"/>
      <c r="UGO3204" s="14"/>
      <c r="UGP3204" s="14"/>
      <c r="UGQ3204" s="14"/>
      <c r="UGR3204" s="14"/>
      <c r="UGS3204" s="14"/>
      <c r="UGT3204" s="14"/>
      <c r="UGU3204" s="14"/>
      <c r="UGV3204" s="14"/>
      <c r="UGW3204" s="14"/>
      <c r="UGX3204" s="14"/>
      <c r="UGY3204" s="14"/>
      <c r="UGZ3204" s="14"/>
      <c r="UHA3204" s="14"/>
      <c r="UHB3204" s="14"/>
      <c r="UHC3204" s="14"/>
      <c r="UHD3204" s="14"/>
      <c r="UHE3204" s="14"/>
      <c r="UHF3204" s="14"/>
      <c r="UHG3204" s="14"/>
      <c r="UHH3204" s="14"/>
      <c r="UHI3204" s="14"/>
      <c r="UHJ3204" s="14"/>
      <c r="UHK3204" s="14"/>
      <c r="UHL3204" s="14"/>
      <c r="UHM3204" s="14"/>
      <c r="UHN3204" s="14"/>
      <c r="UHO3204" s="14"/>
      <c r="UHP3204" s="14"/>
      <c r="UHQ3204" s="14"/>
      <c r="UHR3204" s="14"/>
      <c r="UHS3204" s="14"/>
      <c r="UHT3204" s="14"/>
      <c r="UHU3204" s="14"/>
      <c r="UHV3204" s="14"/>
      <c r="UHW3204" s="14"/>
      <c r="UHX3204" s="14"/>
      <c r="UHY3204" s="14"/>
      <c r="UHZ3204" s="14"/>
      <c r="UIA3204" s="14"/>
      <c r="UIB3204" s="14"/>
      <c r="UIC3204" s="14"/>
      <c r="UID3204" s="14"/>
      <c r="UIE3204" s="14"/>
      <c r="UIF3204" s="14"/>
      <c r="UIG3204" s="14"/>
      <c r="UIH3204" s="14"/>
      <c r="UII3204" s="14"/>
      <c r="UIJ3204" s="14"/>
      <c r="UIK3204" s="14"/>
      <c r="UIL3204" s="14"/>
      <c r="UIM3204" s="14"/>
      <c r="UIN3204" s="14"/>
      <c r="UIO3204" s="14"/>
      <c r="UIP3204" s="14"/>
      <c r="UIQ3204" s="14"/>
      <c r="UIR3204" s="14"/>
      <c r="UIS3204" s="14"/>
      <c r="UIT3204" s="14"/>
      <c r="UIU3204" s="14"/>
      <c r="UIV3204" s="14"/>
      <c r="UIW3204" s="14"/>
      <c r="UIX3204" s="14"/>
      <c r="UIY3204" s="14"/>
      <c r="UIZ3204" s="14"/>
      <c r="UJA3204" s="14"/>
      <c r="UJB3204" s="14"/>
      <c r="UJC3204" s="14"/>
      <c r="UJD3204" s="14"/>
      <c r="UJE3204" s="14"/>
      <c r="UJF3204" s="14"/>
      <c r="UJG3204" s="14"/>
      <c r="UJH3204" s="14"/>
      <c r="UJI3204" s="14"/>
      <c r="UJJ3204" s="14"/>
      <c r="UJK3204" s="14"/>
      <c r="UJL3204" s="14"/>
      <c r="UJM3204" s="14"/>
      <c r="UJN3204" s="14"/>
      <c r="UJO3204" s="14"/>
      <c r="UJP3204" s="14"/>
      <c r="UJQ3204" s="14"/>
      <c r="UJR3204" s="14"/>
      <c r="UJS3204" s="14"/>
      <c r="UJT3204" s="14"/>
      <c r="UJU3204" s="14"/>
      <c r="UJV3204" s="14"/>
      <c r="UJW3204" s="14"/>
      <c r="UJX3204" s="14"/>
      <c r="UJY3204" s="14"/>
      <c r="UJZ3204" s="14"/>
      <c r="UKA3204" s="14"/>
      <c r="UKB3204" s="14"/>
      <c r="UKC3204" s="14"/>
      <c r="UKD3204" s="14"/>
      <c r="UKE3204" s="14"/>
      <c r="UKF3204" s="14"/>
      <c r="UKG3204" s="14"/>
      <c r="UKH3204" s="14"/>
      <c r="UKI3204" s="14"/>
      <c r="UKJ3204" s="14"/>
      <c r="UKK3204" s="14"/>
      <c r="UKL3204" s="14"/>
      <c r="UKM3204" s="14"/>
      <c r="UKN3204" s="14"/>
      <c r="UKO3204" s="14"/>
      <c r="UKP3204" s="14"/>
      <c r="UKQ3204" s="14"/>
      <c r="UKR3204" s="14"/>
      <c r="UKS3204" s="14"/>
      <c r="UKT3204" s="14"/>
      <c r="UKU3204" s="14"/>
      <c r="UKV3204" s="14"/>
      <c r="UKW3204" s="14"/>
      <c r="UKX3204" s="14"/>
      <c r="UKY3204" s="14"/>
      <c r="UKZ3204" s="14"/>
      <c r="ULA3204" s="14"/>
      <c r="ULB3204" s="14"/>
      <c r="ULC3204" s="14"/>
      <c r="ULD3204" s="14"/>
      <c r="ULE3204" s="14"/>
      <c r="ULF3204" s="14"/>
      <c r="ULG3204" s="14"/>
      <c r="ULH3204" s="14"/>
      <c r="ULI3204" s="14"/>
      <c r="ULJ3204" s="14"/>
      <c r="ULK3204" s="14"/>
      <c r="ULL3204" s="14"/>
      <c r="ULM3204" s="14"/>
      <c r="ULN3204" s="14"/>
      <c r="ULO3204" s="14"/>
      <c r="ULP3204" s="14"/>
      <c r="ULQ3204" s="14"/>
      <c r="ULR3204" s="14"/>
      <c r="ULS3204" s="14"/>
      <c r="ULT3204" s="14"/>
      <c r="ULU3204" s="14"/>
      <c r="ULV3204" s="14"/>
      <c r="ULW3204" s="14"/>
      <c r="ULX3204" s="14"/>
      <c r="ULY3204" s="14"/>
      <c r="ULZ3204" s="14"/>
      <c r="UMA3204" s="14"/>
      <c r="UMB3204" s="14"/>
      <c r="UMC3204" s="14"/>
      <c r="UMD3204" s="14"/>
      <c r="UME3204" s="14"/>
      <c r="UMF3204" s="14"/>
      <c r="UMG3204" s="14"/>
      <c r="UMH3204" s="14"/>
      <c r="UMI3204" s="14"/>
      <c r="UMJ3204" s="14"/>
      <c r="UMK3204" s="14"/>
      <c r="UML3204" s="14"/>
      <c r="UMM3204" s="14"/>
      <c r="UMN3204" s="14"/>
      <c r="UMO3204" s="14"/>
      <c r="UMP3204" s="14"/>
      <c r="UMQ3204" s="14"/>
      <c r="UMR3204" s="14"/>
      <c r="UMS3204" s="14"/>
      <c r="UMT3204" s="14"/>
      <c r="UMU3204" s="14"/>
      <c r="UMV3204" s="14"/>
      <c r="UMW3204" s="14"/>
      <c r="UMX3204" s="14"/>
      <c r="UMY3204" s="14"/>
      <c r="UMZ3204" s="14"/>
      <c r="UNA3204" s="14"/>
      <c r="UNB3204" s="14"/>
      <c r="UNC3204" s="14"/>
      <c r="UND3204" s="14"/>
      <c r="UNE3204" s="14"/>
      <c r="UNF3204" s="14"/>
      <c r="UNG3204" s="14"/>
      <c r="UNH3204" s="14"/>
      <c r="UNI3204" s="14"/>
      <c r="UNJ3204" s="14"/>
      <c r="UNK3204" s="14"/>
      <c r="UNL3204" s="14"/>
      <c r="UNM3204" s="14"/>
      <c r="UNN3204" s="14"/>
      <c r="UNO3204" s="14"/>
      <c r="UNP3204" s="14"/>
      <c r="UNQ3204" s="14"/>
      <c r="UNR3204" s="14"/>
      <c r="UNS3204" s="14"/>
      <c r="UNT3204" s="14"/>
      <c r="UNU3204" s="14"/>
      <c r="UNV3204" s="14"/>
      <c r="UNW3204" s="14"/>
      <c r="UNX3204" s="14"/>
      <c r="UNY3204" s="14"/>
      <c r="UNZ3204" s="14"/>
      <c r="UOA3204" s="14"/>
      <c r="UOB3204" s="14"/>
      <c r="UOC3204" s="14"/>
      <c r="UOD3204" s="14"/>
      <c r="UOE3204" s="14"/>
      <c r="UOF3204" s="14"/>
      <c r="UOG3204" s="14"/>
      <c r="UOH3204" s="14"/>
      <c r="UOI3204" s="14"/>
      <c r="UOJ3204" s="14"/>
      <c r="UOK3204" s="14"/>
      <c r="UOL3204" s="14"/>
      <c r="UOM3204" s="14"/>
      <c r="UON3204" s="14"/>
      <c r="UOO3204" s="14"/>
      <c r="UOP3204" s="14"/>
      <c r="UOQ3204" s="14"/>
      <c r="UOR3204" s="14"/>
      <c r="UOS3204" s="14"/>
      <c r="UOT3204" s="14"/>
      <c r="UOU3204" s="14"/>
      <c r="UOV3204" s="14"/>
      <c r="UOW3204" s="14"/>
      <c r="UOX3204" s="14"/>
      <c r="UOY3204" s="14"/>
      <c r="UOZ3204" s="14"/>
      <c r="UPA3204" s="14"/>
      <c r="UPB3204" s="14"/>
      <c r="UPC3204" s="14"/>
      <c r="UPD3204" s="14"/>
      <c r="UPE3204" s="14"/>
      <c r="UPF3204" s="14"/>
      <c r="UPG3204" s="14"/>
      <c r="UPH3204" s="14"/>
      <c r="UPI3204" s="14"/>
      <c r="UPJ3204" s="14"/>
      <c r="UPK3204" s="14"/>
      <c r="UPL3204" s="14"/>
      <c r="UPM3204" s="14"/>
      <c r="UPN3204" s="14"/>
      <c r="UPO3204" s="14"/>
      <c r="UPP3204" s="14"/>
      <c r="UPQ3204" s="14"/>
      <c r="UPR3204" s="14"/>
      <c r="UPS3204" s="14"/>
      <c r="UPT3204" s="14"/>
      <c r="UPU3204" s="14"/>
      <c r="UPV3204" s="14"/>
      <c r="UPW3204" s="14"/>
      <c r="UPX3204" s="14"/>
      <c r="UPY3204" s="14"/>
      <c r="UPZ3204" s="14"/>
      <c r="UQA3204" s="14"/>
      <c r="UQB3204" s="14"/>
      <c r="UQC3204" s="14"/>
      <c r="UQD3204" s="14"/>
      <c r="UQE3204" s="14"/>
      <c r="UQF3204" s="14"/>
      <c r="UQG3204" s="14"/>
      <c r="UQH3204" s="14"/>
      <c r="UQI3204" s="14"/>
      <c r="UQJ3204" s="14"/>
      <c r="UQK3204" s="14"/>
      <c r="UQL3204" s="14"/>
      <c r="UQM3204" s="14"/>
      <c r="UQN3204" s="14"/>
      <c r="UQO3204" s="14"/>
      <c r="UQP3204" s="14"/>
      <c r="UQQ3204" s="14"/>
      <c r="UQR3204" s="14"/>
      <c r="UQS3204" s="14"/>
      <c r="UQT3204" s="14"/>
      <c r="UQU3204" s="14"/>
      <c r="UQV3204" s="14"/>
      <c r="UQW3204" s="14"/>
      <c r="UQX3204" s="14"/>
      <c r="UQY3204" s="14"/>
      <c r="UQZ3204" s="14"/>
      <c r="URA3204" s="14"/>
      <c r="URB3204" s="14"/>
      <c r="URC3204" s="14"/>
      <c r="URD3204" s="14"/>
      <c r="URE3204" s="14"/>
      <c r="URF3204" s="14"/>
      <c r="URG3204" s="14"/>
      <c r="URH3204" s="14"/>
      <c r="URI3204" s="14"/>
      <c r="URJ3204" s="14"/>
      <c r="URK3204" s="14"/>
      <c r="URL3204" s="14"/>
      <c r="URM3204" s="14"/>
      <c r="URN3204" s="14"/>
      <c r="URO3204" s="14"/>
      <c r="URP3204" s="14"/>
      <c r="URQ3204" s="14"/>
      <c r="URR3204" s="14"/>
      <c r="URS3204" s="14"/>
      <c r="URT3204" s="14"/>
      <c r="URU3204" s="14"/>
      <c r="URV3204" s="14"/>
      <c r="URW3204" s="14"/>
      <c r="URX3204" s="14"/>
      <c r="URY3204" s="14"/>
      <c r="URZ3204" s="14"/>
      <c r="USA3204" s="14"/>
      <c r="USB3204" s="14"/>
      <c r="USC3204" s="14"/>
      <c r="USD3204" s="14"/>
      <c r="USE3204" s="14"/>
      <c r="USF3204" s="14"/>
      <c r="USG3204" s="14"/>
      <c r="USH3204" s="14"/>
      <c r="USI3204" s="14"/>
      <c r="USJ3204" s="14"/>
      <c r="USK3204" s="14"/>
      <c r="USL3204" s="14"/>
      <c r="USM3204" s="14"/>
      <c r="USN3204" s="14"/>
      <c r="USO3204" s="14"/>
      <c r="USP3204" s="14"/>
      <c r="USQ3204" s="14"/>
      <c r="USR3204" s="14"/>
      <c r="USS3204" s="14"/>
      <c r="UST3204" s="14"/>
      <c r="USU3204" s="14"/>
      <c r="USV3204" s="14"/>
      <c r="USW3204" s="14"/>
      <c r="USX3204" s="14"/>
      <c r="USY3204" s="14"/>
      <c r="USZ3204" s="14"/>
      <c r="UTA3204" s="14"/>
      <c r="UTB3204" s="14"/>
      <c r="UTC3204" s="14"/>
      <c r="UTD3204" s="14"/>
      <c r="UTE3204" s="14"/>
      <c r="UTF3204" s="14"/>
      <c r="UTG3204" s="14"/>
      <c r="UTH3204" s="14"/>
      <c r="UTI3204" s="14"/>
      <c r="UTJ3204" s="14"/>
      <c r="UTK3204" s="14"/>
      <c r="UTL3204" s="14"/>
      <c r="UTM3204" s="14"/>
      <c r="UTN3204" s="14"/>
      <c r="UTO3204" s="14"/>
      <c r="UTP3204" s="14"/>
      <c r="UTQ3204" s="14"/>
      <c r="UTR3204" s="14"/>
      <c r="UTS3204" s="14"/>
      <c r="UTT3204" s="14"/>
      <c r="UTU3204" s="14"/>
      <c r="UTV3204" s="14"/>
      <c r="UTW3204" s="14"/>
      <c r="UTX3204" s="14"/>
      <c r="UTY3204" s="14"/>
      <c r="UTZ3204" s="14"/>
      <c r="UUA3204" s="14"/>
      <c r="UUB3204" s="14"/>
      <c r="UUC3204" s="14"/>
      <c r="UUD3204" s="14"/>
      <c r="UUE3204" s="14"/>
      <c r="UUF3204" s="14"/>
      <c r="UUG3204" s="14"/>
      <c r="UUH3204" s="14"/>
      <c r="UUI3204" s="14"/>
      <c r="UUJ3204" s="14"/>
      <c r="UUK3204" s="14"/>
      <c r="UUL3204" s="14"/>
      <c r="UUM3204" s="14"/>
      <c r="UUN3204" s="14"/>
      <c r="UUO3204" s="14"/>
      <c r="UUP3204" s="14"/>
      <c r="UUQ3204" s="14"/>
      <c r="UUR3204" s="14"/>
      <c r="UUS3204" s="14"/>
      <c r="UUT3204" s="14"/>
      <c r="UUU3204" s="14"/>
      <c r="UUV3204" s="14"/>
      <c r="UUW3204" s="14"/>
      <c r="UUX3204" s="14"/>
      <c r="UUY3204" s="14"/>
      <c r="UUZ3204" s="14"/>
      <c r="UVA3204" s="14"/>
      <c r="UVB3204" s="14"/>
      <c r="UVC3204" s="14"/>
      <c r="UVD3204" s="14"/>
      <c r="UVE3204" s="14"/>
      <c r="UVF3204" s="14"/>
      <c r="UVG3204" s="14"/>
      <c r="UVH3204" s="14"/>
      <c r="UVI3204" s="14"/>
      <c r="UVJ3204" s="14"/>
      <c r="UVK3204" s="14"/>
      <c r="UVL3204" s="14"/>
      <c r="UVM3204" s="14"/>
      <c r="UVN3204" s="14"/>
      <c r="UVO3204" s="14"/>
      <c r="UVP3204" s="14"/>
      <c r="UVQ3204" s="14"/>
      <c r="UVR3204" s="14"/>
      <c r="UVS3204" s="14"/>
      <c r="UVT3204" s="14"/>
      <c r="UVU3204" s="14"/>
      <c r="UVV3204" s="14"/>
      <c r="UVW3204" s="14"/>
      <c r="UVX3204" s="14"/>
      <c r="UVY3204" s="14"/>
      <c r="UVZ3204" s="14"/>
      <c r="UWA3204" s="14"/>
      <c r="UWB3204" s="14"/>
      <c r="UWC3204" s="14"/>
      <c r="UWD3204" s="14"/>
      <c r="UWE3204" s="14"/>
      <c r="UWF3204" s="14"/>
      <c r="UWG3204" s="14"/>
      <c r="UWH3204" s="14"/>
      <c r="UWI3204" s="14"/>
      <c r="UWJ3204" s="14"/>
      <c r="UWK3204" s="14"/>
      <c r="UWL3204" s="14"/>
      <c r="UWM3204" s="14"/>
      <c r="UWN3204" s="14"/>
      <c r="UWO3204" s="14"/>
      <c r="UWP3204" s="14"/>
      <c r="UWQ3204" s="14"/>
      <c r="UWR3204" s="14"/>
      <c r="UWS3204" s="14"/>
      <c r="UWT3204" s="14"/>
      <c r="UWU3204" s="14"/>
      <c r="UWV3204" s="14"/>
      <c r="UWW3204" s="14"/>
      <c r="UWX3204" s="14"/>
      <c r="UWY3204" s="14"/>
      <c r="UWZ3204" s="14"/>
      <c r="UXA3204" s="14"/>
      <c r="UXB3204" s="14"/>
      <c r="UXC3204" s="14"/>
      <c r="UXD3204" s="14"/>
      <c r="UXE3204" s="14"/>
      <c r="UXF3204" s="14"/>
      <c r="UXG3204" s="14"/>
      <c r="UXH3204" s="14"/>
      <c r="UXI3204" s="14"/>
      <c r="UXJ3204" s="14"/>
      <c r="UXK3204" s="14"/>
      <c r="UXL3204" s="14"/>
      <c r="UXM3204" s="14"/>
      <c r="UXN3204" s="14"/>
      <c r="UXO3204" s="14"/>
      <c r="UXP3204" s="14"/>
      <c r="UXQ3204" s="14"/>
      <c r="UXR3204" s="14"/>
      <c r="UXS3204" s="14"/>
      <c r="UXT3204" s="14"/>
      <c r="UXU3204" s="14"/>
      <c r="UXV3204" s="14"/>
      <c r="UXW3204" s="14"/>
      <c r="UXX3204" s="14"/>
      <c r="UXY3204" s="14"/>
      <c r="UXZ3204" s="14"/>
      <c r="UYA3204" s="14"/>
      <c r="UYB3204" s="14"/>
      <c r="UYC3204" s="14"/>
      <c r="UYD3204" s="14"/>
      <c r="UYE3204" s="14"/>
      <c r="UYF3204" s="14"/>
      <c r="UYG3204" s="14"/>
      <c r="UYH3204" s="14"/>
      <c r="UYI3204" s="14"/>
      <c r="UYJ3204" s="14"/>
      <c r="UYK3204" s="14"/>
      <c r="UYL3204" s="14"/>
      <c r="UYM3204" s="14"/>
      <c r="UYN3204" s="14"/>
      <c r="UYO3204" s="14"/>
      <c r="UYP3204" s="14"/>
      <c r="UYQ3204" s="14"/>
      <c r="UYR3204" s="14"/>
      <c r="UYS3204" s="14"/>
      <c r="UYT3204" s="14"/>
      <c r="UYU3204" s="14"/>
      <c r="UYV3204" s="14"/>
      <c r="UYW3204" s="14"/>
      <c r="UYX3204" s="14"/>
      <c r="UYY3204" s="14"/>
      <c r="UYZ3204" s="14"/>
      <c r="UZA3204" s="14"/>
      <c r="UZB3204" s="14"/>
      <c r="UZC3204" s="14"/>
      <c r="UZD3204" s="14"/>
      <c r="UZE3204" s="14"/>
      <c r="UZF3204" s="14"/>
      <c r="UZG3204" s="14"/>
      <c r="UZH3204" s="14"/>
      <c r="UZI3204" s="14"/>
      <c r="UZJ3204" s="14"/>
      <c r="UZK3204" s="14"/>
      <c r="UZL3204" s="14"/>
      <c r="UZM3204" s="14"/>
      <c r="UZN3204" s="14"/>
      <c r="UZO3204" s="14"/>
      <c r="UZP3204" s="14"/>
      <c r="UZQ3204" s="14"/>
      <c r="UZR3204" s="14"/>
      <c r="UZS3204" s="14"/>
      <c r="UZT3204" s="14"/>
      <c r="UZU3204" s="14"/>
      <c r="UZV3204" s="14"/>
      <c r="UZW3204" s="14"/>
      <c r="UZX3204" s="14"/>
      <c r="UZY3204" s="14"/>
      <c r="UZZ3204" s="14"/>
      <c r="VAA3204" s="14"/>
      <c r="VAB3204" s="14"/>
      <c r="VAC3204" s="14"/>
      <c r="VAD3204" s="14"/>
      <c r="VAE3204" s="14"/>
      <c r="VAF3204" s="14"/>
      <c r="VAG3204" s="14"/>
      <c r="VAH3204" s="14"/>
      <c r="VAI3204" s="14"/>
      <c r="VAJ3204" s="14"/>
      <c r="VAK3204" s="14"/>
      <c r="VAL3204" s="14"/>
      <c r="VAM3204" s="14"/>
      <c r="VAN3204" s="14"/>
      <c r="VAO3204" s="14"/>
      <c r="VAP3204" s="14"/>
      <c r="VAQ3204" s="14"/>
      <c r="VAR3204" s="14"/>
      <c r="VAS3204" s="14"/>
      <c r="VAT3204" s="14"/>
      <c r="VAU3204" s="14"/>
      <c r="VAV3204" s="14"/>
      <c r="VAW3204" s="14"/>
      <c r="VAX3204" s="14"/>
      <c r="VAY3204" s="14"/>
      <c r="VAZ3204" s="14"/>
      <c r="VBA3204" s="14"/>
      <c r="VBB3204" s="14"/>
      <c r="VBC3204" s="14"/>
      <c r="VBD3204" s="14"/>
      <c r="VBE3204" s="14"/>
      <c r="VBF3204" s="14"/>
      <c r="VBG3204" s="14"/>
      <c r="VBH3204" s="14"/>
      <c r="VBI3204" s="14"/>
      <c r="VBJ3204" s="14"/>
      <c r="VBK3204" s="14"/>
      <c r="VBL3204" s="14"/>
      <c r="VBM3204" s="14"/>
      <c r="VBN3204" s="14"/>
      <c r="VBO3204" s="14"/>
      <c r="VBP3204" s="14"/>
      <c r="VBQ3204" s="14"/>
      <c r="VBR3204" s="14"/>
      <c r="VBS3204" s="14"/>
      <c r="VBT3204" s="14"/>
      <c r="VBU3204" s="14"/>
      <c r="VBV3204" s="14"/>
      <c r="VBW3204" s="14"/>
      <c r="VBX3204" s="14"/>
      <c r="VBY3204" s="14"/>
      <c r="VBZ3204" s="14"/>
      <c r="VCA3204" s="14"/>
      <c r="VCB3204" s="14"/>
      <c r="VCC3204" s="14"/>
      <c r="VCD3204" s="14"/>
      <c r="VCE3204" s="14"/>
      <c r="VCF3204" s="14"/>
      <c r="VCG3204" s="14"/>
      <c r="VCH3204" s="14"/>
      <c r="VCI3204" s="14"/>
      <c r="VCJ3204" s="14"/>
      <c r="VCK3204" s="14"/>
      <c r="VCL3204" s="14"/>
      <c r="VCM3204" s="14"/>
      <c r="VCN3204" s="14"/>
      <c r="VCO3204" s="14"/>
      <c r="VCP3204" s="14"/>
      <c r="VCQ3204" s="14"/>
      <c r="VCR3204" s="14"/>
      <c r="VCS3204" s="14"/>
      <c r="VCT3204" s="14"/>
      <c r="VCU3204" s="14"/>
      <c r="VCV3204" s="14"/>
      <c r="VCW3204" s="14"/>
      <c r="VCX3204" s="14"/>
      <c r="VCY3204" s="14"/>
      <c r="VCZ3204" s="14"/>
      <c r="VDA3204" s="14"/>
      <c r="VDB3204" s="14"/>
      <c r="VDC3204" s="14"/>
      <c r="VDD3204" s="14"/>
      <c r="VDE3204" s="14"/>
      <c r="VDF3204" s="14"/>
      <c r="VDG3204" s="14"/>
      <c r="VDH3204" s="14"/>
      <c r="VDI3204" s="14"/>
      <c r="VDJ3204" s="14"/>
      <c r="VDK3204" s="14"/>
      <c r="VDL3204" s="14"/>
      <c r="VDM3204" s="14"/>
      <c r="VDN3204" s="14"/>
      <c r="VDO3204" s="14"/>
      <c r="VDP3204" s="14"/>
      <c r="VDQ3204" s="14"/>
      <c r="VDR3204" s="14"/>
      <c r="VDS3204" s="14"/>
      <c r="VDT3204" s="14"/>
      <c r="VDU3204" s="14"/>
      <c r="VDV3204" s="14"/>
      <c r="VDW3204" s="14"/>
      <c r="VDX3204" s="14"/>
      <c r="VDY3204" s="14"/>
      <c r="VDZ3204" s="14"/>
      <c r="VEA3204" s="14"/>
      <c r="VEB3204" s="14"/>
      <c r="VEC3204" s="14"/>
      <c r="VED3204" s="14"/>
      <c r="VEE3204" s="14"/>
      <c r="VEF3204" s="14"/>
      <c r="VEG3204" s="14"/>
      <c r="VEH3204" s="14"/>
      <c r="VEI3204" s="14"/>
      <c r="VEJ3204" s="14"/>
      <c r="VEK3204" s="14"/>
      <c r="VEL3204" s="14"/>
      <c r="VEM3204" s="14"/>
      <c r="VEN3204" s="14"/>
      <c r="VEO3204" s="14"/>
      <c r="VEP3204" s="14"/>
      <c r="VEQ3204" s="14"/>
      <c r="VER3204" s="14"/>
      <c r="VES3204" s="14"/>
      <c r="VET3204" s="14"/>
      <c r="VEU3204" s="14"/>
      <c r="VEV3204" s="14"/>
      <c r="VEW3204" s="14"/>
      <c r="VEX3204" s="14"/>
      <c r="VEY3204" s="14"/>
      <c r="VEZ3204" s="14"/>
      <c r="VFA3204" s="14"/>
      <c r="VFB3204" s="14"/>
      <c r="VFC3204" s="14"/>
      <c r="VFD3204" s="14"/>
      <c r="VFE3204" s="14"/>
      <c r="VFF3204" s="14"/>
      <c r="VFG3204" s="14"/>
      <c r="VFH3204" s="14"/>
      <c r="VFI3204" s="14"/>
      <c r="VFJ3204" s="14"/>
      <c r="VFK3204" s="14"/>
      <c r="VFL3204" s="14"/>
      <c r="VFM3204" s="14"/>
      <c r="VFN3204" s="14"/>
      <c r="VFO3204" s="14"/>
      <c r="VFP3204" s="14"/>
      <c r="VFQ3204" s="14"/>
      <c r="VFR3204" s="14"/>
      <c r="VFS3204" s="14"/>
      <c r="VFT3204" s="14"/>
      <c r="VFU3204" s="14"/>
      <c r="VFV3204" s="14"/>
      <c r="VFW3204" s="14"/>
      <c r="VFX3204" s="14"/>
      <c r="VFY3204" s="14"/>
      <c r="VFZ3204" s="14"/>
      <c r="VGA3204" s="14"/>
      <c r="VGB3204" s="14"/>
      <c r="VGC3204" s="14"/>
      <c r="VGD3204" s="14"/>
      <c r="VGE3204" s="14"/>
      <c r="VGF3204" s="14"/>
      <c r="VGG3204" s="14"/>
      <c r="VGH3204" s="14"/>
      <c r="VGI3204" s="14"/>
      <c r="VGJ3204" s="14"/>
      <c r="VGK3204" s="14"/>
      <c r="VGL3204" s="14"/>
      <c r="VGM3204" s="14"/>
      <c r="VGN3204" s="14"/>
      <c r="VGO3204" s="14"/>
      <c r="VGP3204" s="14"/>
      <c r="VGQ3204" s="14"/>
      <c r="VGR3204" s="14"/>
      <c r="VGS3204" s="14"/>
      <c r="VGT3204" s="14"/>
      <c r="VGU3204" s="14"/>
      <c r="VGV3204" s="14"/>
      <c r="VGW3204" s="14"/>
      <c r="VGX3204" s="14"/>
      <c r="VGY3204" s="14"/>
      <c r="VGZ3204" s="14"/>
      <c r="VHA3204" s="14"/>
      <c r="VHB3204" s="14"/>
      <c r="VHC3204" s="14"/>
      <c r="VHD3204" s="14"/>
      <c r="VHE3204" s="14"/>
      <c r="VHF3204" s="14"/>
      <c r="VHG3204" s="14"/>
      <c r="VHH3204" s="14"/>
      <c r="VHI3204" s="14"/>
      <c r="VHJ3204" s="14"/>
      <c r="VHK3204" s="14"/>
      <c r="VHL3204" s="14"/>
      <c r="VHM3204" s="14"/>
      <c r="VHN3204" s="14"/>
      <c r="VHO3204" s="14"/>
      <c r="VHP3204" s="14"/>
      <c r="VHQ3204" s="14"/>
      <c r="VHR3204" s="14"/>
      <c r="VHS3204" s="14"/>
      <c r="VHT3204" s="14"/>
      <c r="VHU3204" s="14"/>
      <c r="VHV3204" s="14"/>
      <c r="VHW3204" s="14"/>
      <c r="VHX3204" s="14"/>
      <c r="VHY3204" s="14"/>
      <c r="VHZ3204" s="14"/>
      <c r="VIA3204" s="14"/>
      <c r="VIB3204" s="14"/>
      <c r="VIC3204" s="14"/>
      <c r="VID3204" s="14"/>
      <c r="VIE3204" s="14"/>
      <c r="VIF3204" s="14"/>
      <c r="VIG3204" s="14"/>
      <c r="VIH3204" s="14"/>
      <c r="VII3204" s="14"/>
      <c r="VIJ3204" s="14"/>
      <c r="VIK3204" s="14"/>
      <c r="VIL3204" s="14"/>
      <c r="VIM3204" s="14"/>
      <c r="VIN3204" s="14"/>
      <c r="VIO3204" s="14"/>
      <c r="VIP3204" s="14"/>
      <c r="VIQ3204" s="14"/>
      <c r="VIR3204" s="14"/>
      <c r="VIS3204" s="14"/>
      <c r="VIT3204" s="14"/>
      <c r="VIU3204" s="14"/>
      <c r="VIV3204" s="14"/>
      <c r="VIW3204" s="14"/>
      <c r="VIX3204" s="14"/>
      <c r="VIY3204" s="14"/>
      <c r="VIZ3204" s="14"/>
      <c r="VJA3204" s="14"/>
      <c r="VJB3204" s="14"/>
      <c r="VJC3204" s="14"/>
      <c r="VJD3204" s="14"/>
      <c r="VJE3204" s="14"/>
      <c r="VJF3204" s="14"/>
      <c r="VJG3204" s="14"/>
      <c r="VJH3204" s="14"/>
      <c r="VJI3204" s="14"/>
      <c r="VJJ3204" s="14"/>
      <c r="VJK3204" s="14"/>
      <c r="VJL3204" s="14"/>
      <c r="VJM3204" s="14"/>
      <c r="VJN3204" s="14"/>
      <c r="VJO3204" s="14"/>
      <c r="VJP3204" s="14"/>
      <c r="VJQ3204" s="14"/>
      <c r="VJR3204" s="14"/>
      <c r="VJS3204" s="14"/>
      <c r="VJT3204" s="14"/>
      <c r="VJU3204" s="14"/>
      <c r="VJV3204" s="14"/>
      <c r="VJW3204" s="14"/>
      <c r="VJX3204" s="14"/>
      <c r="VJY3204" s="14"/>
      <c r="VJZ3204" s="14"/>
      <c r="VKA3204" s="14"/>
      <c r="VKB3204" s="14"/>
      <c r="VKC3204" s="14"/>
      <c r="VKD3204" s="14"/>
      <c r="VKE3204" s="14"/>
      <c r="VKF3204" s="14"/>
      <c r="VKG3204" s="14"/>
      <c r="VKH3204" s="14"/>
      <c r="VKI3204" s="14"/>
      <c r="VKJ3204" s="14"/>
      <c r="VKK3204" s="14"/>
      <c r="VKL3204" s="14"/>
      <c r="VKM3204" s="14"/>
      <c r="VKN3204" s="14"/>
      <c r="VKO3204" s="14"/>
      <c r="VKP3204" s="14"/>
      <c r="VKQ3204" s="14"/>
      <c r="VKR3204" s="14"/>
      <c r="VKS3204" s="14"/>
      <c r="VKT3204" s="14"/>
      <c r="VKU3204" s="14"/>
      <c r="VKV3204" s="14"/>
      <c r="VKW3204" s="14"/>
      <c r="VKX3204" s="14"/>
      <c r="VKY3204" s="14"/>
      <c r="VKZ3204" s="14"/>
      <c r="VLA3204" s="14"/>
      <c r="VLB3204" s="14"/>
      <c r="VLC3204" s="14"/>
      <c r="VLD3204" s="14"/>
      <c r="VLE3204" s="14"/>
      <c r="VLF3204" s="14"/>
      <c r="VLG3204" s="14"/>
      <c r="VLH3204" s="14"/>
      <c r="VLI3204" s="14"/>
      <c r="VLJ3204" s="14"/>
      <c r="VLK3204" s="14"/>
      <c r="VLL3204" s="14"/>
      <c r="VLM3204" s="14"/>
      <c r="VLN3204" s="14"/>
      <c r="VLO3204" s="14"/>
      <c r="VLP3204" s="14"/>
      <c r="VLQ3204" s="14"/>
      <c r="VLR3204" s="14"/>
      <c r="VLS3204" s="14"/>
      <c r="VLT3204" s="14"/>
      <c r="VLU3204" s="14"/>
      <c r="VLV3204" s="14"/>
      <c r="VLW3204" s="14"/>
      <c r="VLX3204" s="14"/>
      <c r="VLY3204" s="14"/>
      <c r="VLZ3204" s="14"/>
      <c r="VMA3204" s="14"/>
      <c r="VMB3204" s="14"/>
      <c r="VMC3204" s="14"/>
      <c r="VMD3204" s="14"/>
      <c r="VME3204" s="14"/>
      <c r="VMF3204" s="14"/>
      <c r="VMG3204" s="14"/>
      <c r="VMH3204" s="14"/>
      <c r="VMI3204" s="14"/>
      <c r="VMJ3204" s="14"/>
      <c r="VMK3204" s="14"/>
      <c r="VML3204" s="14"/>
      <c r="VMM3204" s="14"/>
      <c r="VMN3204" s="14"/>
      <c r="VMO3204" s="14"/>
      <c r="VMP3204" s="14"/>
      <c r="VMQ3204" s="14"/>
      <c r="VMR3204" s="14"/>
      <c r="VMS3204" s="14"/>
      <c r="VMT3204" s="14"/>
      <c r="VMU3204" s="14"/>
      <c r="VMV3204" s="14"/>
      <c r="VMW3204" s="14"/>
      <c r="VMX3204" s="14"/>
      <c r="VMY3204" s="14"/>
      <c r="VMZ3204" s="14"/>
      <c r="VNA3204" s="14"/>
      <c r="VNB3204" s="14"/>
      <c r="VNC3204" s="14"/>
      <c r="VND3204" s="14"/>
      <c r="VNE3204" s="14"/>
      <c r="VNF3204" s="14"/>
      <c r="VNG3204" s="14"/>
      <c r="VNH3204" s="14"/>
      <c r="VNI3204" s="14"/>
      <c r="VNJ3204" s="14"/>
      <c r="VNK3204" s="14"/>
      <c r="VNL3204" s="14"/>
      <c r="VNM3204" s="14"/>
      <c r="VNN3204" s="14"/>
      <c r="VNO3204" s="14"/>
      <c r="VNP3204" s="14"/>
      <c r="VNQ3204" s="14"/>
      <c r="VNR3204" s="14"/>
      <c r="VNS3204" s="14"/>
      <c r="VNT3204" s="14"/>
      <c r="VNU3204" s="14"/>
      <c r="VNV3204" s="14"/>
      <c r="VNW3204" s="14"/>
      <c r="VNX3204" s="14"/>
      <c r="VNY3204" s="14"/>
      <c r="VNZ3204" s="14"/>
      <c r="VOA3204" s="14"/>
      <c r="VOB3204" s="14"/>
      <c r="VOC3204" s="14"/>
      <c r="VOD3204" s="14"/>
      <c r="VOE3204" s="14"/>
      <c r="VOF3204" s="14"/>
      <c r="VOG3204" s="14"/>
      <c r="VOH3204" s="14"/>
      <c r="VOI3204" s="14"/>
      <c r="VOJ3204" s="14"/>
      <c r="VOK3204" s="14"/>
      <c r="VOL3204" s="14"/>
      <c r="VOM3204" s="14"/>
      <c r="VON3204" s="14"/>
      <c r="VOO3204" s="14"/>
      <c r="VOP3204" s="14"/>
      <c r="VOQ3204" s="14"/>
      <c r="VOR3204" s="14"/>
      <c r="VOS3204" s="14"/>
      <c r="VOT3204" s="14"/>
      <c r="VOU3204" s="14"/>
      <c r="VOV3204" s="14"/>
      <c r="VOW3204" s="14"/>
      <c r="VOX3204" s="14"/>
      <c r="VOY3204" s="14"/>
      <c r="VOZ3204" s="14"/>
      <c r="VPA3204" s="14"/>
      <c r="VPB3204" s="14"/>
      <c r="VPC3204" s="14"/>
      <c r="VPD3204" s="14"/>
      <c r="VPE3204" s="14"/>
      <c r="VPF3204" s="14"/>
      <c r="VPG3204" s="14"/>
      <c r="VPH3204" s="14"/>
      <c r="VPI3204" s="14"/>
      <c r="VPJ3204" s="14"/>
      <c r="VPK3204" s="14"/>
      <c r="VPL3204" s="14"/>
      <c r="VPM3204" s="14"/>
      <c r="VPN3204" s="14"/>
      <c r="VPO3204" s="14"/>
      <c r="VPP3204" s="14"/>
      <c r="VPQ3204" s="14"/>
      <c r="VPR3204" s="14"/>
      <c r="VPS3204" s="14"/>
      <c r="VPT3204" s="14"/>
      <c r="VPU3204" s="14"/>
      <c r="VPV3204" s="14"/>
      <c r="VPW3204" s="14"/>
      <c r="VPX3204" s="14"/>
      <c r="VPY3204" s="14"/>
      <c r="VPZ3204" s="14"/>
      <c r="VQA3204" s="14"/>
      <c r="VQB3204" s="14"/>
      <c r="VQC3204" s="14"/>
      <c r="VQD3204" s="14"/>
      <c r="VQE3204" s="14"/>
      <c r="VQF3204" s="14"/>
      <c r="VQG3204" s="14"/>
      <c r="VQH3204" s="14"/>
      <c r="VQI3204" s="14"/>
      <c r="VQJ3204" s="14"/>
      <c r="VQK3204" s="14"/>
      <c r="VQL3204" s="14"/>
      <c r="VQM3204" s="14"/>
      <c r="VQN3204" s="14"/>
      <c r="VQO3204" s="14"/>
      <c r="VQP3204" s="14"/>
      <c r="VQQ3204" s="14"/>
      <c r="VQR3204" s="14"/>
      <c r="VQS3204" s="14"/>
      <c r="VQT3204" s="14"/>
      <c r="VQU3204" s="14"/>
      <c r="VQV3204" s="14"/>
      <c r="VQW3204" s="14"/>
      <c r="VQX3204" s="14"/>
      <c r="VQY3204" s="14"/>
      <c r="VQZ3204" s="14"/>
      <c r="VRA3204" s="14"/>
      <c r="VRB3204" s="14"/>
      <c r="VRC3204" s="14"/>
      <c r="VRD3204" s="14"/>
      <c r="VRE3204" s="14"/>
      <c r="VRF3204" s="14"/>
      <c r="VRG3204" s="14"/>
      <c r="VRH3204" s="14"/>
      <c r="VRI3204" s="14"/>
      <c r="VRJ3204" s="14"/>
      <c r="VRK3204" s="14"/>
      <c r="VRL3204" s="14"/>
      <c r="VRM3204" s="14"/>
      <c r="VRN3204" s="14"/>
      <c r="VRO3204" s="14"/>
      <c r="VRP3204" s="14"/>
      <c r="VRQ3204" s="14"/>
      <c r="VRR3204" s="14"/>
      <c r="VRS3204" s="14"/>
      <c r="VRT3204" s="14"/>
      <c r="VRU3204" s="14"/>
      <c r="VRV3204" s="14"/>
      <c r="VRW3204" s="14"/>
      <c r="VRX3204" s="14"/>
      <c r="VRY3204" s="14"/>
      <c r="VRZ3204" s="14"/>
      <c r="VSA3204" s="14"/>
      <c r="VSB3204" s="14"/>
      <c r="VSC3204" s="14"/>
      <c r="VSD3204" s="14"/>
      <c r="VSE3204" s="14"/>
      <c r="VSF3204" s="14"/>
      <c r="VSG3204" s="14"/>
      <c r="VSH3204" s="14"/>
      <c r="VSI3204" s="14"/>
      <c r="VSJ3204" s="14"/>
      <c r="VSK3204" s="14"/>
      <c r="VSL3204" s="14"/>
      <c r="VSM3204" s="14"/>
      <c r="VSN3204" s="14"/>
      <c r="VSO3204" s="14"/>
      <c r="VSP3204" s="14"/>
      <c r="VSQ3204" s="14"/>
      <c r="VSR3204" s="14"/>
      <c r="VSS3204" s="14"/>
      <c r="VST3204" s="14"/>
      <c r="VSU3204" s="14"/>
      <c r="VSV3204" s="14"/>
      <c r="VSW3204" s="14"/>
      <c r="VSX3204" s="14"/>
      <c r="VSY3204" s="14"/>
      <c r="VSZ3204" s="14"/>
      <c r="VTA3204" s="14"/>
      <c r="VTB3204" s="14"/>
      <c r="VTC3204" s="14"/>
      <c r="VTD3204" s="14"/>
      <c r="VTE3204" s="14"/>
      <c r="VTF3204" s="14"/>
      <c r="VTG3204" s="14"/>
      <c r="VTH3204" s="14"/>
      <c r="VTI3204" s="14"/>
      <c r="VTJ3204" s="14"/>
      <c r="VTK3204" s="14"/>
      <c r="VTL3204" s="14"/>
      <c r="VTM3204" s="14"/>
      <c r="VTN3204" s="14"/>
      <c r="VTO3204" s="14"/>
      <c r="VTP3204" s="14"/>
      <c r="VTQ3204" s="14"/>
      <c r="VTR3204" s="14"/>
      <c r="VTS3204" s="14"/>
      <c r="VTT3204" s="14"/>
      <c r="VTU3204" s="14"/>
      <c r="VTV3204" s="14"/>
      <c r="VTW3204" s="14"/>
      <c r="VTX3204" s="14"/>
      <c r="VTY3204" s="14"/>
      <c r="VTZ3204" s="14"/>
      <c r="VUA3204" s="14"/>
      <c r="VUB3204" s="14"/>
      <c r="VUC3204" s="14"/>
      <c r="VUD3204" s="14"/>
      <c r="VUE3204" s="14"/>
      <c r="VUF3204" s="14"/>
      <c r="VUG3204" s="14"/>
      <c r="VUH3204" s="14"/>
      <c r="VUI3204" s="14"/>
      <c r="VUJ3204" s="14"/>
      <c r="VUK3204" s="14"/>
      <c r="VUL3204" s="14"/>
      <c r="VUM3204" s="14"/>
      <c r="VUN3204" s="14"/>
      <c r="VUO3204" s="14"/>
      <c r="VUP3204" s="14"/>
      <c r="VUQ3204" s="14"/>
      <c r="VUR3204" s="14"/>
      <c r="VUS3204" s="14"/>
      <c r="VUT3204" s="14"/>
      <c r="VUU3204" s="14"/>
      <c r="VUV3204" s="14"/>
      <c r="VUW3204" s="14"/>
      <c r="VUX3204" s="14"/>
      <c r="VUY3204" s="14"/>
      <c r="VUZ3204" s="14"/>
      <c r="VVA3204" s="14"/>
      <c r="VVB3204" s="14"/>
      <c r="VVC3204" s="14"/>
      <c r="VVD3204" s="14"/>
      <c r="VVE3204" s="14"/>
      <c r="VVF3204" s="14"/>
      <c r="VVG3204" s="14"/>
      <c r="VVH3204" s="14"/>
      <c r="VVI3204" s="14"/>
      <c r="VVJ3204" s="14"/>
      <c r="VVK3204" s="14"/>
      <c r="VVL3204" s="14"/>
      <c r="VVM3204" s="14"/>
      <c r="VVN3204" s="14"/>
      <c r="VVO3204" s="14"/>
      <c r="VVP3204" s="14"/>
      <c r="VVQ3204" s="14"/>
      <c r="VVR3204" s="14"/>
      <c r="VVS3204" s="14"/>
      <c r="VVT3204" s="14"/>
      <c r="VVU3204" s="14"/>
      <c r="VVV3204" s="14"/>
      <c r="VVW3204" s="14"/>
      <c r="VVX3204" s="14"/>
      <c r="VVY3204" s="14"/>
      <c r="VVZ3204" s="14"/>
      <c r="VWA3204" s="14"/>
      <c r="VWB3204" s="14"/>
      <c r="VWC3204" s="14"/>
      <c r="VWD3204" s="14"/>
      <c r="VWE3204" s="14"/>
      <c r="VWF3204" s="14"/>
      <c r="VWG3204" s="14"/>
      <c r="VWH3204" s="14"/>
      <c r="VWI3204" s="14"/>
      <c r="VWJ3204" s="14"/>
      <c r="VWK3204" s="14"/>
      <c r="VWL3204" s="14"/>
      <c r="VWM3204" s="14"/>
      <c r="VWN3204" s="14"/>
      <c r="VWO3204" s="14"/>
      <c r="VWP3204" s="14"/>
      <c r="VWQ3204" s="14"/>
      <c r="VWR3204" s="14"/>
      <c r="VWS3204" s="14"/>
      <c r="VWT3204" s="14"/>
      <c r="VWU3204" s="14"/>
      <c r="VWV3204" s="14"/>
      <c r="VWW3204" s="14"/>
      <c r="VWX3204" s="14"/>
      <c r="VWY3204" s="14"/>
      <c r="VWZ3204" s="14"/>
      <c r="VXA3204" s="14"/>
      <c r="VXB3204" s="14"/>
      <c r="VXC3204" s="14"/>
      <c r="VXD3204" s="14"/>
      <c r="VXE3204" s="14"/>
      <c r="VXF3204" s="14"/>
      <c r="VXG3204" s="14"/>
      <c r="VXH3204" s="14"/>
      <c r="VXI3204" s="14"/>
      <c r="VXJ3204" s="14"/>
      <c r="VXK3204" s="14"/>
      <c r="VXL3204" s="14"/>
      <c r="VXM3204" s="14"/>
      <c r="VXN3204" s="14"/>
      <c r="VXO3204" s="14"/>
      <c r="VXP3204" s="14"/>
      <c r="VXQ3204" s="14"/>
      <c r="VXR3204" s="14"/>
      <c r="VXS3204" s="14"/>
      <c r="VXT3204" s="14"/>
      <c r="VXU3204" s="14"/>
      <c r="VXV3204" s="14"/>
      <c r="VXW3204" s="14"/>
      <c r="VXX3204" s="14"/>
      <c r="VXY3204" s="14"/>
      <c r="VXZ3204" s="14"/>
      <c r="VYA3204" s="14"/>
      <c r="VYB3204" s="14"/>
      <c r="VYC3204" s="14"/>
      <c r="VYD3204" s="14"/>
      <c r="VYE3204" s="14"/>
      <c r="VYF3204" s="14"/>
      <c r="VYG3204" s="14"/>
      <c r="VYH3204" s="14"/>
      <c r="VYI3204" s="14"/>
      <c r="VYJ3204" s="14"/>
      <c r="VYK3204" s="14"/>
      <c r="VYL3204" s="14"/>
      <c r="VYM3204" s="14"/>
      <c r="VYN3204" s="14"/>
      <c r="VYO3204" s="14"/>
      <c r="VYP3204" s="14"/>
      <c r="VYQ3204" s="14"/>
      <c r="VYR3204" s="14"/>
      <c r="VYS3204" s="14"/>
      <c r="VYT3204" s="14"/>
      <c r="VYU3204" s="14"/>
      <c r="VYV3204" s="14"/>
      <c r="VYW3204" s="14"/>
      <c r="VYX3204" s="14"/>
      <c r="VYY3204" s="14"/>
      <c r="VYZ3204" s="14"/>
      <c r="VZA3204" s="14"/>
      <c r="VZB3204" s="14"/>
      <c r="VZC3204" s="14"/>
      <c r="VZD3204" s="14"/>
      <c r="VZE3204" s="14"/>
      <c r="VZF3204" s="14"/>
      <c r="VZG3204" s="14"/>
      <c r="VZH3204" s="14"/>
      <c r="VZI3204" s="14"/>
      <c r="VZJ3204" s="14"/>
      <c r="VZK3204" s="14"/>
      <c r="VZL3204" s="14"/>
      <c r="VZM3204" s="14"/>
      <c r="VZN3204" s="14"/>
      <c r="VZO3204" s="14"/>
      <c r="VZP3204" s="14"/>
      <c r="VZQ3204" s="14"/>
      <c r="VZR3204" s="14"/>
      <c r="VZS3204" s="14"/>
      <c r="VZT3204" s="14"/>
      <c r="VZU3204" s="14"/>
      <c r="VZV3204" s="14"/>
      <c r="VZW3204" s="14"/>
      <c r="VZX3204" s="14"/>
      <c r="VZY3204" s="14"/>
      <c r="VZZ3204" s="14"/>
      <c r="WAA3204" s="14"/>
      <c r="WAB3204" s="14"/>
      <c r="WAC3204" s="14"/>
      <c r="WAD3204" s="14"/>
      <c r="WAE3204" s="14"/>
      <c r="WAF3204" s="14"/>
      <c r="WAG3204" s="14"/>
      <c r="WAH3204" s="14"/>
      <c r="WAI3204" s="14"/>
      <c r="WAJ3204" s="14"/>
      <c r="WAK3204" s="14"/>
      <c r="WAL3204" s="14"/>
      <c r="WAM3204" s="14"/>
      <c r="WAN3204" s="14"/>
      <c r="WAO3204" s="14"/>
      <c r="WAP3204" s="14"/>
      <c r="WAQ3204" s="14"/>
      <c r="WAR3204" s="14"/>
      <c r="WAS3204" s="14"/>
      <c r="WAT3204" s="14"/>
      <c r="WAU3204" s="14"/>
      <c r="WAV3204" s="14"/>
      <c r="WAW3204" s="14"/>
      <c r="WAX3204" s="14"/>
      <c r="WAY3204" s="14"/>
      <c r="WAZ3204" s="14"/>
      <c r="WBA3204" s="14"/>
      <c r="WBB3204" s="14"/>
      <c r="WBC3204" s="14"/>
      <c r="WBD3204" s="14"/>
      <c r="WBE3204" s="14"/>
      <c r="WBF3204" s="14"/>
      <c r="WBG3204" s="14"/>
      <c r="WBH3204" s="14"/>
      <c r="WBI3204" s="14"/>
      <c r="WBJ3204" s="14"/>
      <c r="WBK3204" s="14"/>
      <c r="WBL3204" s="14"/>
      <c r="WBM3204" s="14"/>
      <c r="WBN3204" s="14"/>
      <c r="WBO3204" s="14"/>
      <c r="WBP3204" s="14"/>
      <c r="WBQ3204" s="14"/>
      <c r="WBR3204" s="14"/>
      <c r="WBS3204" s="14"/>
      <c r="WBT3204" s="14"/>
      <c r="WBU3204" s="14"/>
      <c r="WBV3204" s="14"/>
      <c r="WBW3204" s="14"/>
      <c r="WBX3204" s="14"/>
      <c r="WBY3204" s="14"/>
      <c r="WBZ3204" s="14"/>
      <c r="WCA3204" s="14"/>
      <c r="WCB3204" s="14"/>
      <c r="WCC3204" s="14"/>
      <c r="WCD3204" s="14"/>
      <c r="WCE3204" s="14"/>
      <c r="WCF3204" s="14"/>
      <c r="WCG3204" s="14"/>
      <c r="WCH3204" s="14"/>
      <c r="WCI3204" s="14"/>
      <c r="WCJ3204" s="14"/>
      <c r="WCK3204" s="14"/>
      <c r="WCL3204" s="14"/>
      <c r="WCM3204" s="14"/>
      <c r="WCN3204" s="14"/>
      <c r="WCO3204" s="14"/>
      <c r="WCP3204" s="14"/>
      <c r="WCQ3204" s="14"/>
      <c r="WCR3204" s="14"/>
      <c r="WCS3204" s="14"/>
      <c r="WCT3204" s="14"/>
      <c r="WCU3204" s="14"/>
      <c r="WCV3204" s="14"/>
      <c r="WCW3204" s="14"/>
      <c r="WCX3204" s="14"/>
      <c r="WCY3204" s="14"/>
      <c r="WCZ3204" s="14"/>
      <c r="WDA3204" s="14"/>
      <c r="WDB3204" s="14"/>
      <c r="WDC3204" s="14"/>
      <c r="WDD3204" s="14"/>
      <c r="WDE3204" s="14"/>
      <c r="WDF3204" s="14"/>
      <c r="WDG3204" s="14"/>
      <c r="WDH3204" s="14"/>
      <c r="WDI3204" s="14"/>
      <c r="WDJ3204" s="14"/>
      <c r="WDK3204" s="14"/>
      <c r="WDL3204" s="14"/>
      <c r="WDM3204" s="14"/>
      <c r="WDN3204" s="14"/>
      <c r="WDO3204" s="14"/>
      <c r="WDP3204" s="14"/>
      <c r="WDQ3204" s="14"/>
      <c r="WDR3204" s="14"/>
      <c r="WDS3204" s="14"/>
      <c r="WDT3204" s="14"/>
      <c r="WDU3204" s="14"/>
      <c r="WDV3204" s="14"/>
      <c r="WDW3204" s="14"/>
      <c r="WDX3204" s="14"/>
      <c r="WDY3204" s="14"/>
      <c r="WDZ3204" s="14"/>
      <c r="WEA3204" s="14"/>
      <c r="WEB3204" s="14"/>
      <c r="WEC3204" s="14"/>
      <c r="WED3204" s="14"/>
      <c r="WEE3204" s="14"/>
      <c r="WEF3204" s="14"/>
      <c r="WEG3204" s="14"/>
      <c r="WEH3204" s="14"/>
      <c r="WEI3204" s="14"/>
      <c r="WEJ3204" s="14"/>
      <c r="WEK3204" s="14"/>
      <c r="WEL3204" s="14"/>
      <c r="WEM3204" s="14"/>
      <c r="WEN3204" s="14"/>
      <c r="WEO3204" s="14"/>
      <c r="WEP3204" s="14"/>
      <c r="WEQ3204" s="14"/>
      <c r="WER3204" s="14"/>
      <c r="WES3204" s="14"/>
      <c r="WET3204" s="14"/>
      <c r="WEU3204" s="14"/>
      <c r="WEV3204" s="14"/>
      <c r="WEW3204" s="14"/>
      <c r="WEX3204" s="14"/>
      <c r="WEY3204" s="14"/>
      <c r="WEZ3204" s="14"/>
      <c r="WFA3204" s="14"/>
      <c r="WFB3204" s="14"/>
      <c r="WFC3204" s="14"/>
      <c r="WFD3204" s="14"/>
      <c r="WFE3204" s="14"/>
      <c r="WFF3204" s="14"/>
      <c r="WFG3204" s="14"/>
      <c r="WFH3204" s="14"/>
      <c r="WFI3204" s="14"/>
      <c r="WFJ3204" s="14"/>
      <c r="WFK3204" s="14"/>
      <c r="WFL3204" s="14"/>
      <c r="WFM3204" s="14"/>
      <c r="WFN3204" s="14"/>
      <c r="WFO3204" s="14"/>
      <c r="WFP3204" s="14"/>
      <c r="WFQ3204" s="14"/>
      <c r="WFR3204" s="14"/>
      <c r="WFS3204" s="14"/>
      <c r="WFT3204" s="14"/>
      <c r="WFU3204" s="14"/>
      <c r="WFV3204" s="14"/>
      <c r="WFW3204" s="14"/>
      <c r="WFX3204" s="14"/>
      <c r="WFY3204" s="14"/>
      <c r="WFZ3204" s="14"/>
      <c r="WGA3204" s="14"/>
      <c r="WGB3204" s="14"/>
      <c r="WGC3204" s="14"/>
      <c r="WGD3204" s="14"/>
      <c r="WGE3204" s="14"/>
      <c r="WGF3204" s="14"/>
      <c r="WGG3204" s="14"/>
      <c r="WGH3204" s="14"/>
      <c r="WGI3204" s="14"/>
      <c r="WGJ3204" s="14"/>
      <c r="WGK3204" s="14"/>
      <c r="WGL3204" s="14"/>
      <c r="WGM3204" s="14"/>
      <c r="WGN3204" s="14"/>
      <c r="WGO3204" s="14"/>
      <c r="WGP3204" s="14"/>
      <c r="WGQ3204" s="14"/>
      <c r="WGR3204" s="14"/>
      <c r="WGS3204" s="14"/>
      <c r="WGT3204" s="14"/>
      <c r="WGU3204" s="14"/>
      <c r="WGV3204" s="14"/>
      <c r="WGW3204" s="14"/>
      <c r="WGX3204" s="14"/>
      <c r="WGY3204" s="14"/>
      <c r="WGZ3204" s="14"/>
      <c r="WHA3204" s="14"/>
      <c r="WHB3204" s="14"/>
      <c r="WHC3204" s="14"/>
      <c r="WHD3204" s="14"/>
      <c r="WHE3204" s="14"/>
      <c r="WHF3204" s="14"/>
      <c r="WHG3204" s="14"/>
      <c r="WHH3204" s="14"/>
      <c r="WHI3204" s="14"/>
      <c r="WHJ3204" s="14"/>
      <c r="WHK3204" s="14"/>
      <c r="WHL3204" s="14"/>
      <c r="WHM3204" s="14"/>
      <c r="WHN3204" s="14"/>
      <c r="WHO3204" s="14"/>
      <c r="WHP3204" s="14"/>
      <c r="WHQ3204" s="14"/>
      <c r="WHR3204" s="14"/>
      <c r="WHS3204" s="14"/>
      <c r="WHT3204" s="14"/>
      <c r="WHU3204" s="14"/>
      <c r="WHV3204" s="14"/>
      <c r="WHW3204" s="14"/>
      <c r="WHX3204" s="14"/>
      <c r="WHY3204" s="14"/>
      <c r="WHZ3204" s="14"/>
      <c r="WIA3204" s="14"/>
      <c r="WIB3204" s="14"/>
      <c r="WIC3204" s="14"/>
      <c r="WID3204" s="14"/>
      <c r="WIE3204" s="14"/>
      <c r="WIF3204" s="14"/>
      <c r="WIG3204" s="14"/>
      <c r="WIH3204" s="14"/>
      <c r="WII3204" s="14"/>
      <c r="WIJ3204" s="14"/>
      <c r="WIK3204" s="14"/>
      <c r="WIL3204" s="14"/>
      <c r="WIM3204" s="14"/>
      <c r="WIN3204" s="14"/>
      <c r="WIO3204" s="14"/>
      <c r="WIP3204" s="14"/>
      <c r="WIQ3204" s="14"/>
      <c r="WIR3204" s="14"/>
      <c r="WIS3204" s="14"/>
      <c r="WIT3204" s="14"/>
      <c r="WIU3204" s="14"/>
      <c r="WIV3204" s="14"/>
      <c r="WIW3204" s="14"/>
      <c r="WIX3204" s="14"/>
      <c r="WIY3204" s="14"/>
      <c r="WIZ3204" s="14"/>
      <c r="WJA3204" s="14"/>
      <c r="WJB3204" s="14"/>
      <c r="WJC3204" s="14"/>
      <c r="WJD3204" s="14"/>
      <c r="WJE3204" s="14"/>
      <c r="WJF3204" s="14"/>
      <c r="WJG3204" s="14"/>
      <c r="WJH3204" s="14"/>
      <c r="WJI3204" s="14"/>
      <c r="WJJ3204" s="14"/>
      <c r="WJK3204" s="14"/>
      <c r="WJL3204" s="14"/>
      <c r="WJM3204" s="14"/>
      <c r="WJN3204" s="14"/>
      <c r="WJO3204" s="14"/>
      <c r="WJP3204" s="14"/>
      <c r="WJQ3204" s="14"/>
      <c r="WJR3204" s="14"/>
      <c r="WJS3204" s="14"/>
      <c r="WJT3204" s="14"/>
      <c r="WJU3204" s="14"/>
      <c r="WJV3204" s="14"/>
      <c r="WJW3204" s="14"/>
      <c r="WJX3204" s="14"/>
      <c r="WJY3204" s="14"/>
      <c r="WJZ3204" s="14"/>
      <c r="WKA3204" s="14"/>
      <c r="WKB3204" s="14"/>
      <c r="WKC3204" s="14"/>
      <c r="WKD3204" s="14"/>
      <c r="WKE3204" s="14"/>
      <c r="WKF3204" s="14"/>
      <c r="WKG3204" s="14"/>
      <c r="WKH3204" s="14"/>
      <c r="WKI3204" s="14"/>
      <c r="WKJ3204" s="14"/>
      <c r="WKK3204" s="14"/>
      <c r="WKL3204" s="14"/>
      <c r="WKM3204" s="14"/>
      <c r="WKN3204" s="14"/>
      <c r="WKO3204" s="14"/>
      <c r="WKP3204" s="14"/>
      <c r="WKQ3204" s="14"/>
      <c r="WKR3204" s="14"/>
      <c r="WKS3204" s="14"/>
      <c r="WKT3204" s="14"/>
      <c r="WKU3204" s="14"/>
      <c r="WKV3204" s="14"/>
      <c r="WKW3204" s="14"/>
      <c r="WKX3204" s="14"/>
      <c r="WKY3204" s="14"/>
      <c r="WKZ3204" s="14"/>
      <c r="WLA3204" s="14"/>
      <c r="WLB3204" s="14"/>
      <c r="WLC3204" s="14"/>
      <c r="WLD3204" s="14"/>
      <c r="WLE3204" s="14"/>
      <c r="WLF3204" s="14"/>
      <c r="WLG3204" s="14"/>
      <c r="WLH3204" s="14"/>
      <c r="WLI3204" s="14"/>
      <c r="WLJ3204" s="14"/>
      <c r="WLK3204" s="14"/>
      <c r="WLL3204" s="14"/>
      <c r="WLM3204" s="14"/>
      <c r="WLN3204" s="14"/>
      <c r="WLO3204" s="14"/>
      <c r="WLP3204" s="14"/>
      <c r="WLQ3204" s="14"/>
      <c r="WLR3204" s="14"/>
      <c r="WLS3204" s="14"/>
      <c r="WLT3204" s="14"/>
      <c r="WLU3204" s="14"/>
      <c r="WLV3204" s="14"/>
      <c r="WLW3204" s="14"/>
      <c r="WLX3204" s="14"/>
      <c r="WLY3204" s="14"/>
      <c r="WLZ3204" s="14"/>
      <c r="WMA3204" s="14"/>
      <c r="WMB3204" s="14"/>
      <c r="WMC3204" s="14"/>
      <c r="WMD3204" s="14"/>
      <c r="WME3204" s="14"/>
      <c r="WMF3204" s="14"/>
      <c r="WMG3204" s="14"/>
      <c r="WMH3204" s="14"/>
      <c r="WMI3204" s="14"/>
      <c r="WMJ3204" s="14"/>
      <c r="WMK3204" s="14"/>
      <c r="WML3204" s="14"/>
      <c r="WMM3204" s="14"/>
      <c r="WMN3204" s="14"/>
      <c r="WMO3204" s="14"/>
      <c r="WMP3204" s="14"/>
      <c r="WMQ3204" s="14"/>
      <c r="WMR3204" s="14"/>
      <c r="WMS3204" s="14"/>
      <c r="WMT3204" s="14"/>
      <c r="WMU3204" s="14"/>
      <c r="WMV3204" s="14"/>
      <c r="WMW3204" s="14"/>
      <c r="WMX3204" s="14"/>
      <c r="WMY3204" s="14"/>
      <c r="WMZ3204" s="14"/>
      <c r="WNA3204" s="14"/>
      <c r="WNB3204" s="14"/>
      <c r="WNC3204" s="14"/>
      <c r="WND3204" s="14"/>
      <c r="WNE3204" s="14"/>
      <c r="WNF3204" s="14"/>
      <c r="WNG3204" s="14"/>
      <c r="WNH3204" s="14"/>
      <c r="WNI3204" s="14"/>
      <c r="WNJ3204" s="14"/>
      <c r="WNK3204" s="14"/>
      <c r="WNL3204" s="14"/>
      <c r="WNM3204" s="14"/>
      <c r="WNN3204" s="14"/>
      <c r="WNO3204" s="14"/>
      <c r="WNP3204" s="14"/>
      <c r="WNQ3204" s="14"/>
      <c r="WNR3204" s="14"/>
      <c r="WNS3204" s="14"/>
      <c r="WNT3204" s="14"/>
      <c r="WNU3204" s="14"/>
      <c r="WNV3204" s="14"/>
      <c r="WNW3204" s="14"/>
      <c r="WNX3204" s="14"/>
      <c r="WNY3204" s="14"/>
      <c r="WNZ3204" s="14"/>
      <c r="WOA3204" s="14"/>
      <c r="WOB3204" s="14"/>
      <c r="WOC3204" s="14"/>
      <c r="WOD3204" s="14"/>
      <c r="WOE3204" s="14"/>
      <c r="WOF3204" s="14"/>
      <c r="WOG3204" s="14"/>
      <c r="WOH3204" s="14"/>
      <c r="WOI3204" s="14"/>
      <c r="WOJ3204" s="14"/>
      <c r="WOK3204" s="14"/>
      <c r="WOL3204" s="14"/>
      <c r="WOM3204" s="14"/>
      <c r="WON3204" s="14"/>
      <c r="WOO3204" s="14"/>
      <c r="WOP3204" s="14"/>
      <c r="WOQ3204" s="14"/>
      <c r="WOR3204" s="14"/>
      <c r="WOS3204" s="14"/>
      <c r="WOT3204" s="14"/>
      <c r="WOU3204" s="14"/>
      <c r="WOV3204" s="14"/>
      <c r="WOW3204" s="14"/>
      <c r="WOX3204" s="14"/>
      <c r="WOY3204" s="14"/>
      <c r="WOZ3204" s="14"/>
      <c r="WPA3204" s="14"/>
      <c r="WPB3204" s="14"/>
      <c r="WPC3204" s="14"/>
      <c r="WPD3204" s="14"/>
      <c r="WPE3204" s="14"/>
      <c r="WPF3204" s="14"/>
      <c r="WPG3204" s="14"/>
      <c r="WPH3204" s="14"/>
      <c r="WPI3204" s="14"/>
      <c r="WPJ3204" s="14"/>
      <c r="WPK3204" s="14"/>
      <c r="WPL3204" s="14"/>
      <c r="WPM3204" s="14"/>
      <c r="WPN3204" s="14"/>
      <c r="WPO3204" s="14"/>
      <c r="WPP3204" s="14"/>
      <c r="WPQ3204" s="14"/>
      <c r="WPR3204" s="14"/>
      <c r="WPS3204" s="14"/>
      <c r="WPT3204" s="14"/>
      <c r="WPU3204" s="14"/>
      <c r="WPV3204" s="14"/>
      <c r="WPW3204" s="14"/>
      <c r="WPX3204" s="14"/>
      <c r="WPY3204" s="14"/>
      <c r="WPZ3204" s="14"/>
      <c r="WQA3204" s="14"/>
      <c r="WQB3204" s="14"/>
      <c r="WQC3204" s="14"/>
      <c r="WQD3204" s="14"/>
      <c r="WQE3204" s="14"/>
      <c r="WQF3204" s="14"/>
      <c r="WQG3204" s="14"/>
      <c r="WQH3204" s="14"/>
      <c r="WQI3204" s="14"/>
      <c r="WQJ3204" s="14"/>
      <c r="WQK3204" s="14"/>
      <c r="WQL3204" s="14"/>
      <c r="WQM3204" s="14"/>
      <c r="WQN3204" s="14"/>
      <c r="WQO3204" s="14"/>
      <c r="WQP3204" s="14"/>
      <c r="WQQ3204" s="14"/>
      <c r="WQR3204" s="14"/>
      <c r="WQS3204" s="14"/>
      <c r="WQT3204" s="14"/>
      <c r="WQU3204" s="14"/>
      <c r="WQV3204" s="14"/>
      <c r="WQW3204" s="14"/>
      <c r="WQX3204" s="14"/>
      <c r="WQY3204" s="14"/>
      <c r="WQZ3204" s="14"/>
      <c r="WRA3204" s="14"/>
      <c r="WRB3204" s="14"/>
      <c r="WRC3204" s="14"/>
      <c r="WRD3204" s="14"/>
      <c r="WRE3204" s="14"/>
      <c r="WRF3204" s="14"/>
      <c r="WRG3204" s="14"/>
      <c r="WRH3204" s="14"/>
      <c r="WRI3204" s="14"/>
      <c r="WRJ3204" s="14"/>
      <c r="WRK3204" s="14"/>
      <c r="WRL3204" s="14"/>
      <c r="WRM3204" s="14"/>
      <c r="WRN3204" s="14"/>
      <c r="WRO3204" s="14"/>
      <c r="WRP3204" s="14"/>
      <c r="WRQ3204" s="14"/>
      <c r="WRR3204" s="14"/>
      <c r="WRS3204" s="14"/>
      <c r="WRT3204" s="14"/>
      <c r="WRU3204" s="14"/>
      <c r="WRV3204" s="14"/>
      <c r="WRW3204" s="14"/>
      <c r="WRX3204" s="14"/>
      <c r="WRY3204" s="14"/>
      <c r="WRZ3204" s="14"/>
      <c r="WSA3204" s="14"/>
      <c r="WSB3204" s="14"/>
      <c r="WSC3204" s="14"/>
      <c r="WSD3204" s="14"/>
      <c r="WSE3204" s="14"/>
      <c r="WSF3204" s="14"/>
      <c r="WSG3204" s="14"/>
      <c r="WSH3204" s="14"/>
      <c r="WSI3204" s="14"/>
      <c r="WSJ3204" s="14"/>
      <c r="WSK3204" s="14"/>
      <c r="WSL3204" s="14"/>
      <c r="WSM3204" s="14"/>
      <c r="WSN3204" s="14"/>
      <c r="WSO3204" s="14"/>
      <c r="WSP3204" s="14"/>
      <c r="WSQ3204" s="14"/>
      <c r="WSR3204" s="14"/>
      <c r="WSS3204" s="14"/>
      <c r="WST3204" s="14"/>
      <c r="WSU3204" s="14"/>
      <c r="WSV3204" s="14"/>
      <c r="WSW3204" s="14"/>
      <c r="WSX3204" s="14"/>
      <c r="WSY3204" s="14"/>
      <c r="WSZ3204" s="14"/>
      <c r="WTA3204" s="14"/>
      <c r="WTB3204" s="14"/>
      <c r="WTC3204" s="14"/>
      <c r="WTD3204" s="14"/>
      <c r="WTE3204" s="14"/>
      <c r="WTF3204" s="14"/>
      <c r="WTG3204" s="14"/>
      <c r="WTH3204" s="14"/>
      <c r="WTI3204" s="14"/>
      <c r="WTJ3204" s="14"/>
      <c r="WTK3204" s="14"/>
      <c r="WTL3204" s="14"/>
      <c r="WTM3204" s="14"/>
      <c r="WTN3204" s="14"/>
      <c r="WTO3204" s="14"/>
      <c r="WTP3204" s="14"/>
      <c r="WTQ3204" s="14"/>
      <c r="WTR3204" s="14"/>
      <c r="WTS3204" s="14"/>
      <c r="WTT3204" s="14"/>
      <c r="WTU3204" s="14"/>
      <c r="WTV3204" s="14"/>
      <c r="WTW3204" s="14"/>
      <c r="WTX3204" s="14"/>
      <c r="WTY3204" s="14"/>
      <c r="WTZ3204" s="14"/>
      <c r="WUA3204" s="14"/>
      <c r="WUB3204" s="14"/>
      <c r="WUC3204" s="14"/>
      <c r="WUD3204" s="14"/>
      <c r="WUE3204" s="14"/>
      <c r="WUF3204" s="14"/>
      <c r="WUG3204" s="14"/>
      <c r="WUH3204" s="14"/>
      <c r="WUI3204" s="14"/>
      <c r="WUJ3204" s="14"/>
      <c r="WUK3204" s="14"/>
      <c r="WUL3204" s="14"/>
      <c r="WUM3204" s="14"/>
      <c r="WUN3204" s="14"/>
      <c r="WUO3204" s="14"/>
      <c r="WUP3204" s="14"/>
      <c r="WUQ3204" s="14"/>
      <c r="WUR3204" s="14"/>
      <c r="WUS3204" s="14"/>
      <c r="WUT3204" s="14"/>
      <c r="WUU3204" s="14"/>
      <c r="WUV3204" s="14"/>
      <c r="WUW3204" s="14"/>
      <c r="WUX3204" s="14"/>
      <c r="WUY3204" s="14"/>
      <c r="WUZ3204" s="14"/>
      <c r="WVA3204" s="14"/>
      <c r="WVB3204" s="14"/>
      <c r="WVC3204" s="14"/>
      <c r="WVD3204" s="14"/>
      <c r="WVE3204" s="14"/>
      <c r="WVF3204" s="14"/>
      <c r="WVG3204" s="14"/>
      <c r="WVH3204" s="14"/>
      <c r="WVI3204" s="14"/>
      <c r="WVJ3204" s="14"/>
      <c r="WVK3204" s="14"/>
      <c r="WVL3204" s="14"/>
      <c r="WVM3204" s="14"/>
      <c r="WVN3204" s="14"/>
      <c r="WVO3204" s="14"/>
      <c r="WVP3204" s="14"/>
      <c r="WVQ3204" s="14"/>
      <c r="WVR3204" s="14"/>
      <c r="WVS3204" s="14"/>
      <c r="WVT3204" s="14"/>
      <c r="WVU3204" s="14"/>
      <c r="WVV3204" s="14"/>
      <c r="WVW3204" s="14"/>
      <c r="WVX3204" s="14"/>
      <c r="WVY3204" s="14"/>
      <c r="WVZ3204" s="14"/>
      <c r="WWA3204" s="14"/>
      <c r="WWB3204" s="14"/>
      <c r="WWC3204" s="14"/>
      <c r="WWD3204" s="14"/>
      <c r="WWE3204" s="14"/>
      <c r="WWF3204" s="14"/>
      <c r="WWG3204" s="14"/>
      <c r="WWH3204" s="14"/>
      <c r="WWI3204" s="14"/>
      <c r="WWJ3204" s="14"/>
      <c r="WWK3204" s="14"/>
      <c r="WWL3204" s="14"/>
      <c r="WWM3204" s="14"/>
      <c r="WWN3204" s="14"/>
      <c r="WWO3204" s="14"/>
      <c r="WWP3204" s="14"/>
      <c r="WWQ3204" s="14"/>
      <c r="WWR3204" s="14"/>
      <c r="WWS3204" s="14"/>
      <c r="WWT3204" s="14"/>
      <c r="WWU3204" s="14"/>
      <c r="WWV3204" s="14"/>
      <c r="WWW3204" s="14"/>
      <c r="WWX3204" s="14"/>
      <c r="WWY3204" s="14"/>
      <c r="WWZ3204" s="14"/>
      <c r="WXA3204" s="14"/>
      <c r="WXB3204" s="14"/>
      <c r="WXC3204" s="14"/>
      <c r="WXD3204" s="14"/>
      <c r="WXE3204" s="14"/>
      <c r="WXF3204" s="14"/>
      <c r="WXG3204" s="14"/>
      <c r="WXH3204" s="14"/>
      <c r="WXI3204" s="14"/>
      <c r="WXJ3204" s="14"/>
      <c r="WXK3204" s="14"/>
      <c r="WXL3204" s="14"/>
      <c r="WXM3204" s="14"/>
      <c r="WXN3204" s="14"/>
      <c r="WXO3204" s="14"/>
      <c r="WXP3204" s="14"/>
      <c r="WXQ3204" s="14"/>
      <c r="WXR3204" s="14"/>
      <c r="WXS3204" s="14"/>
      <c r="WXT3204" s="14"/>
      <c r="WXU3204" s="14"/>
      <c r="WXV3204" s="14"/>
      <c r="WXW3204" s="14"/>
      <c r="WXX3204" s="14"/>
      <c r="WXY3204" s="14"/>
      <c r="WXZ3204" s="14"/>
      <c r="WYA3204" s="14"/>
      <c r="WYB3204" s="14"/>
      <c r="WYC3204" s="14"/>
      <c r="WYD3204" s="14"/>
      <c r="WYE3204" s="14"/>
      <c r="WYF3204" s="14"/>
      <c r="WYG3204" s="14"/>
      <c r="WYH3204" s="14"/>
      <c r="WYI3204" s="14"/>
      <c r="WYJ3204" s="14"/>
      <c r="WYK3204" s="14"/>
      <c r="WYL3204" s="14"/>
      <c r="WYM3204" s="14"/>
      <c r="WYN3204" s="14"/>
      <c r="WYO3204" s="14"/>
      <c r="WYP3204" s="14"/>
      <c r="WYQ3204" s="14"/>
      <c r="WYR3204" s="14"/>
      <c r="WYS3204" s="14"/>
      <c r="WYT3204" s="14"/>
      <c r="WYU3204" s="14"/>
      <c r="WYV3204" s="14"/>
      <c r="WYW3204" s="14"/>
      <c r="WYX3204" s="14"/>
      <c r="WYY3204" s="14"/>
      <c r="WYZ3204" s="14"/>
      <c r="WZA3204" s="14"/>
      <c r="WZB3204" s="14"/>
      <c r="WZC3204" s="14"/>
      <c r="WZD3204" s="14"/>
      <c r="WZE3204" s="14"/>
      <c r="WZF3204" s="14"/>
      <c r="WZG3204" s="14"/>
      <c r="WZH3204" s="14"/>
      <c r="WZI3204" s="14"/>
      <c r="WZJ3204" s="14"/>
      <c r="WZK3204" s="14"/>
      <c r="WZL3204" s="14"/>
      <c r="WZM3204" s="14"/>
      <c r="WZN3204" s="14"/>
      <c r="WZO3204" s="14"/>
      <c r="WZP3204" s="14"/>
      <c r="WZQ3204" s="14"/>
      <c r="WZR3204" s="14"/>
      <c r="WZS3204" s="14"/>
      <c r="WZT3204" s="14"/>
      <c r="WZU3204" s="14"/>
      <c r="WZV3204" s="14"/>
      <c r="WZW3204" s="14"/>
      <c r="WZX3204" s="14"/>
      <c r="WZY3204" s="14"/>
      <c r="WZZ3204" s="14"/>
      <c r="XAA3204" s="14"/>
      <c r="XAB3204" s="14"/>
      <c r="XAC3204" s="14"/>
      <c r="XAD3204" s="14"/>
      <c r="XAE3204" s="14"/>
      <c r="XAF3204" s="14"/>
      <c r="XAG3204" s="14"/>
      <c r="XAH3204" s="14"/>
      <c r="XAI3204" s="14"/>
      <c r="XAJ3204" s="14"/>
      <c r="XAK3204" s="14"/>
      <c r="XAL3204" s="14"/>
      <c r="XAM3204" s="14"/>
      <c r="XAN3204" s="14"/>
      <c r="XAO3204" s="14"/>
      <c r="XAP3204" s="14"/>
      <c r="XAQ3204" s="14"/>
      <c r="XAR3204" s="14"/>
      <c r="XAS3204" s="14"/>
      <c r="XAT3204" s="14"/>
      <c r="XAU3204" s="14"/>
      <c r="XAV3204" s="14"/>
      <c r="XAW3204" s="14"/>
      <c r="XAX3204" s="14"/>
      <c r="XAY3204" s="14"/>
      <c r="XAZ3204" s="14"/>
      <c r="XBA3204" s="14"/>
      <c r="XBB3204" s="14"/>
      <c r="XBC3204" s="14"/>
      <c r="XBD3204" s="14"/>
      <c r="XBE3204" s="14"/>
      <c r="XBF3204" s="14"/>
      <c r="XBG3204" s="14"/>
      <c r="XBH3204" s="14"/>
      <c r="XBI3204" s="14"/>
      <c r="XBJ3204" s="14"/>
      <c r="XBK3204" s="14"/>
      <c r="XBL3204" s="14"/>
      <c r="XBM3204" s="14"/>
      <c r="XBN3204" s="14"/>
      <c r="XBO3204" s="14"/>
      <c r="XBP3204" s="14"/>
      <c r="XBQ3204" s="14"/>
      <c r="XBR3204" s="14"/>
      <c r="XBS3204" s="14"/>
      <c r="XBT3204" s="14"/>
      <c r="XBU3204" s="14"/>
      <c r="XBV3204" s="14"/>
      <c r="XBW3204" s="14"/>
      <c r="XBX3204" s="14"/>
      <c r="XBY3204" s="14"/>
      <c r="XBZ3204" s="14"/>
      <c r="XCA3204" s="14"/>
      <c r="XCB3204" s="14"/>
      <c r="XCC3204" s="14"/>
      <c r="XCD3204" s="14"/>
      <c r="XCE3204" s="14"/>
      <c r="XCF3204" s="14"/>
      <c r="XCG3204" s="14"/>
      <c r="XCH3204" s="14"/>
      <c r="XCI3204" s="14"/>
      <c r="XCJ3204" s="14"/>
      <c r="XCK3204" s="14"/>
      <c r="XCL3204" s="14"/>
      <c r="XCM3204" s="14"/>
      <c r="XCN3204" s="14"/>
      <c r="XCO3204" s="14"/>
      <c r="XCP3204" s="14"/>
      <c r="XCQ3204" s="14"/>
      <c r="XCR3204" s="14"/>
      <c r="XCS3204" s="14"/>
      <c r="XCT3204" s="14"/>
      <c r="XCU3204" s="14"/>
      <c r="XCV3204" s="14"/>
      <c r="XCW3204" s="14"/>
      <c r="XCX3204" s="14"/>
      <c r="XCY3204" s="14"/>
      <c r="XCZ3204" s="14"/>
      <c r="XDA3204" s="14"/>
      <c r="XDB3204" s="14"/>
      <c r="XDC3204" s="14"/>
      <c r="XDD3204" s="14"/>
      <c r="XDE3204" s="14"/>
      <c r="XDF3204" s="14"/>
      <c r="XDG3204" s="14"/>
      <c r="XDH3204" s="14"/>
      <c r="XDI3204" s="14"/>
      <c r="XDJ3204" s="14"/>
      <c r="XDK3204" s="14"/>
      <c r="XDL3204" s="14"/>
      <c r="XDM3204" s="14"/>
      <c r="XDN3204" s="14"/>
      <c r="XDO3204" s="14"/>
      <c r="XDP3204" s="14"/>
      <c r="XDQ3204" s="14"/>
      <c r="XDR3204" s="14"/>
      <c r="XDS3204" s="14"/>
      <c r="XDT3204" s="14"/>
      <c r="XDU3204" s="14"/>
      <c r="XDV3204" s="14"/>
      <c r="XDW3204" s="14"/>
      <c r="XDX3204" s="14"/>
      <c r="XDY3204" s="14"/>
      <c r="XDZ3204" s="14"/>
      <c r="XEA3204" s="14"/>
      <c r="XEB3204" s="14"/>
      <c r="XEC3204" s="14"/>
      <c r="XED3204" s="14"/>
      <c r="XEE3204" s="14"/>
      <c r="XEF3204" s="14"/>
      <c r="XEG3204" s="14"/>
      <c r="XEH3204" s="14"/>
      <c r="XEI3204" s="14"/>
      <c r="XEJ3204" s="14"/>
      <c r="XEK3204" s="14"/>
      <c r="XEL3204" s="14"/>
      <c r="XEM3204" s="14"/>
      <c r="XEN3204" s="14"/>
      <c r="XEO3204" s="14"/>
      <c r="XEP3204" s="14"/>
      <c r="XEQ3204" s="14"/>
      <c r="XER3204" s="14"/>
      <c r="XES3204" s="14"/>
      <c r="XET3204" s="14"/>
      <c r="XEU3204" s="14"/>
      <c r="XEV3204" s="14"/>
      <c r="XEW3204" s="14"/>
      <c r="XEX3204" s="14"/>
      <c r="XEY3204" s="14"/>
      <c r="XEZ3204" s="14"/>
      <c r="XFA3204" s="14"/>
      <c r="XFB3204" s="14"/>
    </row>
    <row r="3205" spans="1:16382" ht="23.25" hidden="1" customHeight="1" x14ac:dyDescent="0.25">
      <c r="A3205" s="83" t="str">
        <f t="shared" ca="1" si="727"/>
        <v>3097.</v>
      </c>
      <c r="B3205" s="83">
        <v>5009</v>
      </c>
      <c r="C3205" s="299" t="s">
        <v>3130</v>
      </c>
      <c r="D3205" s="84">
        <v>1973</v>
      </c>
      <c r="E3205" s="302" t="s">
        <v>2957</v>
      </c>
      <c r="F3205" s="84" t="s">
        <v>2958</v>
      </c>
      <c r="G3205" s="210">
        <v>5</v>
      </c>
      <c r="H3205" s="210">
        <v>4</v>
      </c>
      <c r="I3205" s="214">
        <v>3337.4</v>
      </c>
      <c r="J3205" s="205">
        <v>3271.2</v>
      </c>
      <c r="K3205" s="214">
        <v>3271.2</v>
      </c>
      <c r="L3205" s="263">
        <v>147</v>
      </c>
      <c r="M3205" s="303">
        <f t="shared" ref="M3205" si="730">R3205+T3205+V3205+X3205+Z3205+AB3205+AE3205+AF3205</f>
        <v>4710760</v>
      </c>
      <c r="N3205" s="176"/>
      <c r="O3205" s="174"/>
      <c r="P3205" s="176"/>
      <c r="Q3205" s="176">
        <f t="shared" ref="Q3205" si="731">M3205</f>
        <v>4710760</v>
      </c>
      <c r="R3205" s="176">
        <v>4710760</v>
      </c>
      <c r="S3205" s="32"/>
      <c r="T3205" s="176"/>
      <c r="U3205" s="176"/>
      <c r="V3205" s="176"/>
      <c r="W3205" s="176"/>
      <c r="X3205" s="176"/>
      <c r="Y3205" s="176"/>
      <c r="Z3205" s="176"/>
      <c r="AA3205" s="176"/>
      <c r="AB3205" s="176"/>
      <c r="AC3205" s="176"/>
      <c r="AD3205" s="176"/>
      <c r="AE3205" s="176"/>
      <c r="AF3205" s="176"/>
      <c r="AG3205" s="317">
        <v>2025</v>
      </c>
      <c r="AH3205" s="158"/>
      <c r="AI3205" s="175"/>
      <c r="AJ3205" s="164"/>
      <c r="AK3205" s="15">
        <f t="shared" ca="1" si="718"/>
        <v>3097</v>
      </c>
      <c r="AL3205" s="15" t="s">
        <v>155</v>
      </c>
      <c r="AM3205" s="15" t="str">
        <f t="shared" ca="1" si="726"/>
        <v>3097.</v>
      </c>
      <c r="AN3205" s="179"/>
      <c r="AO3205" s="14"/>
      <c r="AP3205" s="16"/>
      <c r="AQ3205" s="14"/>
      <c r="AR3205" s="14"/>
      <c r="AS3205" s="14"/>
      <c r="AT3205" s="14"/>
      <c r="AU3205" s="14"/>
      <c r="AV3205" s="14"/>
      <c r="AW3205" s="14"/>
      <c r="AX3205" s="14"/>
      <c r="AY3205" s="14"/>
      <c r="AZ3205" s="14"/>
      <c r="BA3205" s="14"/>
      <c r="BB3205" s="14"/>
      <c r="BC3205" s="14"/>
      <c r="BD3205" s="14"/>
      <c r="BE3205" s="14"/>
      <c r="BF3205" s="14"/>
      <c r="BG3205" s="14"/>
      <c r="BH3205" s="14"/>
      <c r="BI3205" s="14"/>
      <c r="BJ3205" s="14"/>
      <c r="BK3205" s="14"/>
      <c r="BL3205" s="14"/>
      <c r="BM3205" s="14"/>
      <c r="BN3205" s="14"/>
      <c r="BO3205" s="14"/>
      <c r="BP3205" s="14"/>
      <c r="BQ3205" s="14"/>
      <c r="BR3205" s="14"/>
      <c r="BS3205" s="14"/>
      <c r="BT3205" s="14"/>
      <c r="BU3205" s="14"/>
      <c r="BV3205" s="14"/>
      <c r="BW3205" s="14"/>
      <c r="BX3205" s="14"/>
      <c r="BY3205" s="14"/>
      <c r="BZ3205" s="14"/>
      <c r="CA3205" s="14"/>
      <c r="CB3205" s="14"/>
      <c r="CC3205" s="14"/>
      <c r="CD3205" s="14"/>
      <c r="CE3205" s="14"/>
      <c r="CF3205" s="14"/>
      <c r="CG3205" s="14"/>
      <c r="CH3205" s="14"/>
      <c r="CI3205" s="14"/>
      <c r="CJ3205" s="14"/>
      <c r="CK3205" s="14"/>
      <c r="CL3205" s="14"/>
      <c r="CM3205" s="14"/>
      <c r="CN3205" s="14"/>
      <c r="CO3205" s="14"/>
      <c r="CP3205" s="14"/>
      <c r="CQ3205" s="14"/>
      <c r="CR3205" s="14"/>
      <c r="CS3205" s="14"/>
      <c r="CT3205" s="14"/>
      <c r="CU3205" s="14"/>
      <c r="CV3205" s="14"/>
      <c r="CW3205" s="14"/>
      <c r="CX3205" s="14"/>
      <c r="CY3205" s="14"/>
      <c r="CZ3205" s="14"/>
      <c r="DA3205" s="14"/>
      <c r="DB3205" s="14"/>
      <c r="DC3205" s="14"/>
      <c r="DD3205" s="14"/>
      <c r="DE3205" s="14"/>
      <c r="DF3205" s="14"/>
      <c r="DG3205" s="14"/>
      <c r="DH3205" s="14"/>
      <c r="DI3205" s="14"/>
      <c r="DJ3205" s="14"/>
      <c r="DK3205" s="14"/>
      <c r="DL3205" s="14"/>
      <c r="DM3205" s="14"/>
      <c r="DN3205" s="14"/>
      <c r="DO3205" s="14"/>
      <c r="DP3205" s="14"/>
      <c r="DQ3205" s="14"/>
      <c r="DR3205" s="14"/>
      <c r="DS3205" s="14"/>
      <c r="DT3205" s="14"/>
      <c r="DU3205" s="14"/>
      <c r="DV3205" s="14"/>
      <c r="DW3205" s="14"/>
      <c r="DX3205" s="14"/>
      <c r="DY3205" s="14"/>
      <c r="DZ3205" s="14"/>
      <c r="EA3205" s="14"/>
      <c r="EB3205" s="14"/>
      <c r="EC3205" s="14"/>
      <c r="ED3205" s="14"/>
      <c r="EE3205" s="14"/>
      <c r="EF3205" s="14"/>
      <c r="EG3205" s="14"/>
      <c r="EH3205" s="14"/>
      <c r="EI3205" s="14"/>
      <c r="EJ3205" s="14"/>
      <c r="EK3205" s="14"/>
      <c r="EL3205" s="14"/>
      <c r="EM3205" s="14"/>
      <c r="EN3205" s="14"/>
      <c r="EO3205" s="14"/>
      <c r="EP3205" s="14"/>
      <c r="EQ3205" s="14"/>
      <c r="ER3205" s="14"/>
      <c r="ES3205" s="14"/>
      <c r="ET3205" s="14"/>
      <c r="EU3205" s="14"/>
      <c r="EV3205" s="14"/>
      <c r="EW3205" s="14"/>
      <c r="EX3205" s="14"/>
      <c r="EY3205" s="14"/>
      <c r="EZ3205" s="14"/>
      <c r="FA3205" s="14"/>
      <c r="FB3205" s="14"/>
      <c r="FC3205" s="14"/>
      <c r="FD3205" s="14"/>
      <c r="FE3205" s="14"/>
      <c r="FF3205" s="14"/>
      <c r="FG3205" s="14"/>
      <c r="FH3205" s="14"/>
      <c r="FI3205" s="14"/>
      <c r="FJ3205" s="14"/>
      <c r="FK3205" s="14"/>
      <c r="FL3205" s="14"/>
      <c r="FM3205" s="14"/>
      <c r="FN3205" s="14"/>
      <c r="FO3205" s="14"/>
      <c r="FP3205" s="14"/>
      <c r="FQ3205" s="14"/>
      <c r="FR3205" s="14"/>
      <c r="FS3205" s="14"/>
      <c r="FT3205" s="14"/>
      <c r="FU3205" s="14"/>
      <c r="FV3205" s="14"/>
      <c r="FW3205" s="14"/>
      <c r="FX3205" s="14"/>
      <c r="FY3205" s="14"/>
      <c r="FZ3205" s="14"/>
      <c r="GA3205" s="14"/>
      <c r="GB3205" s="14"/>
      <c r="GC3205" s="14"/>
      <c r="GD3205" s="14"/>
      <c r="GE3205" s="14"/>
      <c r="GF3205" s="14"/>
      <c r="GG3205" s="14"/>
      <c r="GH3205" s="14"/>
      <c r="GI3205" s="14"/>
      <c r="GJ3205" s="14"/>
      <c r="GK3205" s="14"/>
      <c r="GL3205" s="14"/>
      <c r="GM3205" s="14"/>
      <c r="GN3205" s="14"/>
      <c r="GO3205" s="14"/>
      <c r="GP3205" s="14"/>
      <c r="GQ3205" s="14"/>
      <c r="GR3205" s="14"/>
      <c r="GS3205" s="14"/>
      <c r="GT3205" s="14"/>
      <c r="GU3205" s="14"/>
      <c r="GV3205" s="14"/>
      <c r="GW3205" s="14"/>
      <c r="GX3205" s="14"/>
      <c r="GY3205" s="14"/>
      <c r="GZ3205" s="14"/>
      <c r="HA3205" s="14"/>
      <c r="HB3205" s="14"/>
      <c r="HC3205" s="14"/>
      <c r="HD3205" s="14"/>
      <c r="HE3205" s="14"/>
      <c r="HF3205" s="14"/>
      <c r="HG3205" s="14"/>
      <c r="HH3205" s="14"/>
      <c r="HI3205" s="14"/>
      <c r="HJ3205" s="14"/>
      <c r="HK3205" s="14"/>
      <c r="HL3205" s="14"/>
      <c r="HM3205" s="14"/>
      <c r="HN3205" s="14"/>
      <c r="HO3205" s="14"/>
      <c r="HP3205" s="14"/>
      <c r="HQ3205" s="14"/>
      <c r="HR3205" s="14"/>
      <c r="HS3205" s="14"/>
      <c r="HT3205" s="14"/>
      <c r="HU3205" s="14"/>
      <c r="HV3205" s="14"/>
      <c r="HW3205" s="14"/>
      <c r="HX3205" s="14"/>
      <c r="HY3205" s="14"/>
      <c r="HZ3205" s="14"/>
      <c r="IA3205" s="14"/>
      <c r="IB3205" s="14"/>
      <c r="IC3205" s="14"/>
      <c r="ID3205" s="14"/>
      <c r="IE3205" s="14"/>
      <c r="IF3205" s="14"/>
      <c r="IG3205" s="14"/>
      <c r="IH3205" s="14"/>
      <c r="II3205" s="14"/>
      <c r="IJ3205" s="14"/>
      <c r="IK3205" s="14"/>
      <c r="IL3205" s="14"/>
      <c r="IM3205" s="14"/>
      <c r="IN3205" s="14"/>
      <c r="IO3205" s="14"/>
      <c r="IP3205" s="14"/>
      <c r="IQ3205" s="14"/>
      <c r="IR3205" s="14"/>
      <c r="IS3205" s="14"/>
      <c r="IT3205" s="14"/>
      <c r="IU3205" s="14"/>
      <c r="IV3205" s="14"/>
      <c r="IW3205" s="14"/>
      <c r="IX3205" s="14"/>
      <c r="IY3205" s="14"/>
      <c r="IZ3205" s="14"/>
      <c r="JA3205" s="14"/>
      <c r="JB3205" s="14"/>
      <c r="JC3205" s="14"/>
      <c r="JD3205" s="14"/>
      <c r="JE3205" s="14"/>
      <c r="JF3205" s="14"/>
      <c r="JG3205" s="14"/>
      <c r="JH3205" s="14"/>
      <c r="JI3205" s="14"/>
      <c r="JJ3205" s="14"/>
      <c r="JK3205" s="14"/>
      <c r="JL3205" s="14"/>
      <c r="JM3205" s="14"/>
      <c r="JN3205" s="14"/>
      <c r="JO3205" s="14"/>
      <c r="JP3205" s="14"/>
      <c r="JQ3205" s="14"/>
      <c r="JR3205" s="14"/>
      <c r="JS3205" s="14"/>
      <c r="JT3205" s="14"/>
      <c r="JU3205" s="14"/>
      <c r="JV3205" s="14"/>
      <c r="JW3205" s="14"/>
      <c r="JX3205" s="14"/>
      <c r="JY3205" s="14"/>
      <c r="JZ3205" s="14"/>
      <c r="KA3205" s="14"/>
      <c r="KB3205" s="14"/>
      <c r="KC3205" s="14"/>
      <c r="KD3205" s="14"/>
      <c r="KE3205" s="14"/>
      <c r="KF3205" s="14"/>
      <c r="KG3205" s="14"/>
      <c r="KH3205" s="14"/>
      <c r="KI3205" s="14"/>
      <c r="KJ3205" s="14"/>
      <c r="KK3205" s="14"/>
      <c r="KL3205" s="14"/>
      <c r="KM3205" s="14"/>
      <c r="KN3205" s="14"/>
      <c r="KO3205" s="14"/>
      <c r="KP3205" s="14"/>
      <c r="KQ3205" s="14"/>
      <c r="KR3205" s="14"/>
      <c r="KS3205" s="14"/>
      <c r="KT3205" s="14"/>
      <c r="KU3205" s="14"/>
      <c r="KV3205" s="14"/>
      <c r="KW3205" s="14"/>
      <c r="KX3205" s="14"/>
      <c r="KY3205" s="14"/>
      <c r="KZ3205" s="14"/>
      <c r="LA3205" s="14"/>
      <c r="LB3205" s="14"/>
      <c r="LC3205" s="14"/>
      <c r="LD3205" s="14"/>
      <c r="LE3205" s="14"/>
      <c r="LF3205" s="14"/>
      <c r="LG3205" s="14"/>
      <c r="LH3205" s="14"/>
      <c r="LI3205" s="14"/>
      <c r="LJ3205" s="14"/>
      <c r="LK3205" s="14"/>
      <c r="LL3205" s="14"/>
      <c r="LM3205" s="14"/>
      <c r="LN3205" s="14"/>
      <c r="LO3205" s="14"/>
      <c r="LP3205" s="14"/>
      <c r="LQ3205" s="14"/>
      <c r="LR3205" s="14"/>
      <c r="LS3205" s="14"/>
      <c r="LT3205" s="14"/>
      <c r="LU3205" s="14"/>
      <c r="LV3205" s="14"/>
      <c r="LW3205" s="14"/>
      <c r="LX3205" s="14"/>
      <c r="LY3205" s="14"/>
      <c r="LZ3205" s="14"/>
      <c r="MA3205" s="14"/>
      <c r="MB3205" s="14"/>
      <c r="MC3205" s="14"/>
      <c r="MD3205" s="14"/>
      <c r="ME3205" s="14"/>
      <c r="MF3205" s="14"/>
      <c r="MG3205" s="14"/>
      <c r="MH3205" s="14"/>
      <c r="MI3205" s="14"/>
      <c r="MJ3205" s="14"/>
      <c r="MK3205" s="14"/>
      <c r="ML3205" s="14"/>
      <c r="MM3205" s="14"/>
      <c r="MN3205" s="14"/>
      <c r="MO3205" s="14"/>
      <c r="MP3205" s="14"/>
      <c r="MQ3205" s="14"/>
      <c r="MR3205" s="14"/>
      <c r="MS3205" s="14"/>
      <c r="MT3205" s="14"/>
      <c r="MU3205" s="14"/>
      <c r="MV3205" s="14"/>
      <c r="MW3205" s="14"/>
      <c r="MX3205" s="14"/>
      <c r="MY3205" s="14"/>
      <c r="MZ3205" s="14"/>
      <c r="NA3205" s="14"/>
      <c r="NB3205" s="14"/>
      <c r="NC3205" s="14"/>
      <c r="ND3205" s="14"/>
      <c r="NE3205" s="14"/>
      <c r="NF3205" s="14"/>
      <c r="NG3205" s="14"/>
      <c r="NH3205" s="14"/>
      <c r="NI3205" s="14"/>
      <c r="NJ3205" s="14"/>
      <c r="NK3205" s="14"/>
      <c r="NL3205" s="14"/>
      <c r="NM3205" s="14"/>
      <c r="NN3205" s="14"/>
      <c r="NO3205" s="14"/>
      <c r="NP3205" s="14"/>
      <c r="NQ3205" s="14"/>
      <c r="NR3205" s="14"/>
      <c r="NS3205" s="14"/>
      <c r="NT3205" s="14"/>
      <c r="NU3205" s="14"/>
      <c r="NV3205" s="14"/>
      <c r="NW3205" s="14"/>
      <c r="NX3205" s="14"/>
      <c r="NY3205" s="14"/>
      <c r="NZ3205" s="14"/>
      <c r="OA3205" s="14"/>
      <c r="OB3205" s="14"/>
      <c r="OC3205" s="14"/>
      <c r="OD3205" s="14"/>
      <c r="OE3205" s="14"/>
      <c r="OF3205" s="14"/>
      <c r="OG3205" s="14"/>
      <c r="OH3205" s="14"/>
      <c r="OI3205" s="14"/>
      <c r="OJ3205" s="14"/>
      <c r="OK3205" s="14"/>
      <c r="OL3205" s="14"/>
      <c r="OM3205" s="14"/>
      <c r="ON3205" s="14"/>
      <c r="OO3205" s="14"/>
      <c r="OP3205" s="14"/>
      <c r="OQ3205" s="14"/>
      <c r="OR3205" s="14"/>
      <c r="OS3205" s="14"/>
      <c r="OT3205" s="14"/>
      <c r="OU3205" s="14"/>
      <c r="OV3205" s="14"/>
      <c r="OW3205" s="14"/>
      <c r="OX3205" s="14"/>
      <c r="OY3205" s="14"/>
      <c r="OZ3205" s="14"/>
      <c r="PA3205" s="14"/>
      <c r="PB3205" s="14"/>
      <c r="PC3205" s="14"/>
      <c r="PD3205" s="14"/>
      <c r="PE3205" s="14"/>
      <c r="PF3205" s="14"/>
      <c r="PG3205" s="14"/>
      <c r="PH3205" s="14"/>
      <c r="PI3205" s="14"/>
      <c r="PJ3205" s="14"/>
      <c r="PK3205" s="14"/>
      <c r="PL3205" s="14"/>
      <c r="PM3205" s="14"/>
      <c r="PN3205" s="14"/>
      <c r="PO3205" s="14"/>
      <c r="PP3205" s="14"/>
      <c r="PQ3205" s="14"/>
      <c r="PR3205" s="14"/>
      <c r="PS3205" s="14"/>
      <c r="PT3205" s="14"/>
      <c r="PU3205" s="14"/>
      <c r="PV3205" s="14"/>
      <c r="PW3205" s="14"/>
      <c r="PX3205" s="14"/>
      <c r="PY3205" s="14"/>
      <c r="PZ3205" s="14"/>
      <c r="QA3205" s="14"/>
      <c r="QB3205" s="14"/>
      <c r="QC3205" s="14"/>
      <c r="QD3205" s="14"/>
      <c r="QE3205" s="14"/>
      <c r="QF3205" s="14"/>
      <c r="QG3205" s="14"/>
      <c r="QH3205" s="14"/>
      <c r="QI3205" s="14"/>
      <c r="QJ3205" s="14"/>
      <c r="QK3205" s="14"/>
      <c r="QL3205" s="14"/>
      <c r="QM3205" s="14"/>
      <c r="QN3205" s="14"/>
      <c r="QO3205" s="14"/>
      <c r="QP3205" s="14"/>
      <c r="QQ3205" s="14"/>
      <c r="QR3205" s="14"/>
      <c r="QS3205" s="14"/>
      <c r="QT3205" s="14"/>
      <c r="QU3205" s="14"/>
      <c r="QV3205" s="14"/>
      <c r="QW3205" s="14"/>
      <c r="QX3205" s="14"/>
      <c r="QY3205" s="14"/>
      <c r="QZ3205" s="14"/>
      <c r="RA3205" s="14"/>
      <c r="RB3205" s="14"/>
      <c r="RC3205" s="14"/>
      <c r="RD3205" s="14"/>
      <c r="RE3205" s="14"/>
      <c r="RF3205" s="14"/>
      <c r="RG3205" s="14"/>
      <c r="RH3205" s="14"/>
      <c r="RI3205" s="14"/>
      <c r="RJ3205" s="14"/>
      <c r="RK3205" s="14"/>
      <c r="RL3205" s="14"/>
      <c r="RM3205" s="14"/>
      <c r="RN3205" s="14"/>
      <c r="RO3205" s="14"/>
      <c r="RP3205" s="14"/>
      <c r="RQ3205" s="14"/>
      <c r="RR3205" s="14"/>
      <c r="RS3205" s="14"/>
      <c r="RT3205" s="14"/>
      <c r="RU3205" s="14"/>
      <c r="RV3205" s="14"/>
      <c r="RW3205" s="14"/>
      <c r="RX3205" s="14"/>
      <c r="RY3205" s="14"/>
      <c r="RZ3205" s="14"/>
      <c r="SA3205" s="14"/>
      <c r="SB3205" s="14"/>
      <c r="SC3205" s="14"/>
      <c r="SD3205" s="14"/>
      <c r="SE3205" s="14"/>
      <c r="SF3205" s="14"/>
      <c r="SG3205" s="14"/>
      <c r="SH3205" s="14"/>
      <c r="SI3205" s="14"/>
      <c r="SJ3205" s="14"/>
      <c r="SK3205" s="14"/>
      <c r="SL3205" s="14"/>
      <c r="SM3205" s="14"/>
      <c r="SN3205" s="14"/>
      <c r="SO3205" s="14"/>
      <c r="SP3205" s="14"/>
      <c r="SQ3205" s="14"/>
      <c r="SR3205" s="14"/>
      <c r="SS3205" s="14"/>
      <c r="ST3205" s="14"/>
      <c r="SU3205" s="14"/>
      <c r="SV3205" s="14"/>
      <c r="SW3205" s="14"/>
      <c r="SX3205" s="14"/>
      <c r="SY3205" s="14"/>
      <c r="SZ3205" s="14"/>
      <c r="TA3205" s="14"/>
      <c r="TB3205" s="14"/>
      <c r="TC3205" s="14"/>
      <c r="TD3205" s="14"/>
      <c r="TE3205" s="14"/>
      <c r="TF3205" s="14"/>
      <c r="TG3205" s="14"/>
      <c r="TH3205" s="14"/>
      <c r="TI3205" s="14"/>
      <c r="TJ3205" s="14"/>
      <c r="TK3205" s="14"/>
      <c r="TL3205" s="14"/>
      <c r="TM3205" s="14"/>
      <c r="TN3205" s="14"/>
      <c r="TO3205" s="14"/>
      <c r="TP3205" s="14"/>
      <c r="TQ3205" s="14"/>
      <c r="TR3205" s="14"/>
      <c r="TS3205" s="14"/>
      <c r="TT3205" s="14"/>
      <c r="TU3205" s="14"/>
      <c r="TV3205" s="14"/>
      <c r="TW3205" s="14"/>
      <c r="TX3205" s="14"/>
      <c r="TY3205" s="14"/>
      <c r="TZ3205" s="14"/>
      <c r="UA3205" s="14"/>
      <c r="UB3205" s="14"/>
      <c r="UC3205" s="14"/>
      <c r="UD3205" s="14"/>
      <c r="UE3205" s="14"/>
      <c r="UF3205" s="14"/>
      <c r="UG3205" s="14"/>
      <c r="UH3205" s="14"/>
      <c r="UI3205" s="14"/>
      <c r="UJ3205" s="14"/>
      <c r="UK3205" s="14"/>
      <c r="UL3205" s="14"/>
      <c r="UM3205" s="14"/>
      <c r="UN3205" s="14"/>
      <c r="UO3205" s="14"/>
      <c r="UP3205" s="14"/>
      <c r="UQ3205" s="14"/>
      <c r="UR3205" s="14"/>
      <c r="US3205" s="14"/>
      <c r="UT3205" s="14"/>
      <c r="UU3205" s="14"/>
      <c r="UV3205" s="14"/>
      <c r="UW3205" s="14"/>
      <c r="UX3205" s="14"/>
      <c r="UY3205" s="14"/>
      <c r="UZ3205" s="14"/>
      <c r="VA3205" s="14"/>
      <c r="VB3205" s="14"/>
      <c r="VC3205" s="14"/>
      <c r="VD3205" s="14"/>
      <c r="VE3205" s="14"/>
      <c r="VF3205" s="14"/>
      <c r="VG3205" s="14"/>
      <c r="VH3205" s="14"/>
      <c r="VI3205" s="14"/>
      <c r="VJ3205" s="14"/>
      <c r="VK3205" s="14"/>
      <c r="VL3205" s="14"/>
      <c r="VM3205" s="14"/>
      <c r="VN3205" s="14"/>
      <c r="VO3205" s="14"/>
      <c r="VP3205" s="14"/>
      <c r="VQ3205" s="14"/>
      <c r="VR3205" s="14"/>
      <c r="VS3205" s="14"/>
      <c r="VT3205" s="14"/>
      <c r="VU3205" s="14"/>
      <c r="VV3205" s="14"/>
      <c r="VW3205" s="14"/>
      <c r="VX3205" s="14"/>
      <c r="VY3205" s="14"/>
      <c r="VZ3205" s="14"/>
      <c r="WA3205" s="14"/>
      <c r="WB3205" s="14"/>
      <c r="WC3205" s="14"/>
      <c r="WD3205" s="14"/>
      <c r="WE3205" s="14"/>
      <c r="WF3205" s="14"/>
      <c r="WG3205" s="14"/>
      <c r="WH3205" s="14"/>
      <c r="WI3205" s="14"/>
      <c r="WJ3205" s="14"/>
      <c r="WK3205" s="14"/>
      <c r="WL3205" s="14"/>
      <c r="WM3205" s="14"/>
      <c r="WN3205" s="14"/>
      <c r="WO3205" s="14"/>
      <c r="WP3205" s="14"/>
      <c r="WQ3205" s="14"/>
      <c r="WR3205" s="14"/>
      <c r="WS3205" s="14"/>
      <c r="WT3205" s="14"/>
      <c r="WU3205" s="14"/>
      <c r="WV3205" s="14"/>
      <c r="WW3205" s="14"/>
      <c r="WX3205" s="14"/>
      <c r="WY3205" s="14"/>
      <c r="WZ3205" s="14"/>
      <c r="XA3205" s="14"/>
      <c r="XB3205" s="14"/>
      <c r="XC3205" s="14"/>
      <c r="XD3205" s="14"/>
      <c r="XE3205" s="14"/>
      <c r="XF3205" s="14"/>
      <c r="XG3205" s="14"/>
      <c r="XH3205" s="14"/>
      <c r="XI3205" s="14"/>
      <c r="XJ3205" s="14"/>
      <c r="XK3205" s="14"/>
      <c r="XL3205" s="14"/>
      <c r="XM3205" s="14"/>
      <c r="XN3205" s="14"/>
      <c r="XO3205" s="14"/>
      <c r="XP3205" s="14"/>
      <c r="XQ3205" s="14"/>
      <c r="XR3205" s="14"/>
      <c r="XS3205" s="14"/>
      <c r="XT3205" s="14"/>
      <c r="XU3205" s="14"/>
      <c r="XV3205" s="14"/>
      <c r="XW3205" s="14"/>
      <c r="XX3205" s="14"/>
      <c r="XY3205" s="14"/>
      <c r="XZ3205" s="14"/>
      <c r="YA3205" s="14"/>
      <c r="YB3205" s="14"/>
      <c r="YC3205" s="14"/>
      <c r="YD3205" s="14"/>
      <c r="YE3205" s="14"/>
      <c r="YF3205" s="14"/>
      <c r="YG3205" s="14"/>
      <c r="YH3205" s="14"/>
      <c r="YI3205" s="14"/>
      <c r="YJ3205" s="14"/>
      <c r="YK3205" s="14"/>
      <c r="YL3205" s="14"/>
      <c r="YM3205" s="14"/>
      <c r="YN3205" s="14"/>
      <c r="YO3205" s="14"/>
      <c r="YP3205" s="14"/>
      <c r="YQ3205" s="14"/>
      <c r="YR3205" s="14"/>
      <c r="YS3205" s="14"/>
      <c r="YT3205" s="14"/>
      <c r="YU3205" s="14"/>
      <c r="YV3205" s="14"/>
      <c r="YW3205" s="14"/>
      <c r="YX3205" s="14"/>
      <c r="YY3205" s="14"/>
      <c r="YZ3205" s="14"/>
      <c r="ZA3205" s="14"/>
      <c r="ZB3205" s="14"/>
      <c r="ZC3205" s="14"/>
      <c r="ZD3205" s="14"/>
      <c r="ZE3205" s="14"/>
      <c r="ZF3205" s="14"/>
      <c r="ZG3205" s="14"/>
      <c r="ZH3205" s="14"/>
      <c r="ZI3205" s="14"/>
      <c r="ZJ3205" s="14"/>
      <c r="ZK3205" s="14"/>
      <c r="ZL3205" s="14"/>
      <c r="ZM3205" s="14"/>
      <c r="ZN3205" s="14"/>
      <c r="ZO3205" s="14"/>
      <c r="ZP3205" s="14"/>
      <c r="ZQ3205" s="14"/>
      <c r="ZR3205" s="14"/>
      <c r="ZS3205" s="14"/>
      <c r="ZT3205" s="14"/>
      <c r="ZU3205" s="14"/>
      <c r="ZV3205" s="14"/>
      <c r="ZW3205" s="14"/>
      <c r="ZX3205" s="14"/>
      <c r="ZY3205" s="14"/>
      <c r="ZZ3205" s="14"/>
      <c r="AAA3205" s="14"/>
      <c r="AAB3205" s="14"/>
      <c r="AAC3205" s="14"/>
      <c r="AAD3205" s="14"/>
      <c r="AAE3205" s="14"/>
      <c r="AAF3205" s="14"/>
      <c r="AAG3205" s="14"/>
      <c r="AAH3205" s="14"/>
      <c r="AAI3205" s="14"/>
      <c r="AAJ3205" s="14"/>
      <c r="AAK3205" s="14"/>
      <c r="AAL3205" s="14"/>
      <c r="AAM3205" s="14"/>
      <c r="AAN3205" s="14"/>
      <c r="AAO3205" s="14"/>
      <c r="AAP3205" s="14"/>
      <c r="AAQ3205" s="14"/>
      <c r="AAR3205" s="14"/>
      <c r="AAS3205" s="14"/>
      <c r="AAT3205" s="14"/>
      <c r="AAU3205" s="14"/>
      <c r="AAV3205" s="14"/>
      <c r="AAW3205" s="14"/>
      <c r="AAX3205" s="14"/>
      <c r="AAY3205" s="14"/>
      <c r="AAZ3205" s="14"/>
      <c r="ABA3205" s="14"/>
      <c r="ABB3205" s="14"/>
      <c r="ABC3205" s="14"/>
      <c r="ABD3205" s="14"/>
      <c r="ABE3205" s="14"/>
      <c r="ABF3205" s="14"/>
      <c r="ABG3205" s="14"/>
      <c r="ABH3205" s="14"/>
      <c r="ABI3205" s="14"/>
      <c r="ABJ3205" s="14"/>
      <c r="ABK3205" s="14"/>
      <c r="ABL3205" s="14"/>
      <c r="ABM3205" s="14"/>
      <c r="ABN3205" s="14"/>
      <c r="ABO3205" s="14"/>
      <c r="ABP3205" s="14"/>
      <c r="ABQ3205" s="14"/>
      <c r="ABR3205" s="14"/>
      <c r="ABS3205" s="14"/>
      <c r="ABT3205" s="14"/>
      <c r="ABU3205" s="14"/>
      <c r="ABV3205" s="14"/>
      <c r="ABW3205" s="14"/>
      <c r="ABX3205" s="14"/>
      <c r="ABY3205" s="14"/>
      <c r="ABZ3205" s="14"/>
      <c r="ACA3205" s="14"/>
      <c r="ACB3205" s="14"/>
      <c r="ACC3205" s="14"/>
      <c r="ACD3205" s="14"/>
      <c r="ACE3205" s="14"/>
      <c r="ACF3205" s="14"/>
      <c r="ACG3205" s="14"/>
      <c r="ACH3205" s="14"/>
      <c r="ACI3205" s="14"/>
      <c r="ACJ3205" s="14"/>
      <c r="ACK3205" s="14"/>
      <c r="ACL3205" s="14"/>
      <c r="ACM3205" s="14"/>
      <c r="ACN3205" s="14"/>
      <c r="ACO3205" s="14"/>
      <c r="ACP3205" s="14"/>
      <c r="ACQ3205" s="14"/>
      <c r="ACR3205" s="14"/>
      <c r="ACS3205" s="14"/>
      <c r="ACT3205" s="14"/>
      <c r="ACU3205" s="14"/>
      <c r="ACV3205" s="14"/>
      <c r="ACW3205" s="14"/>
      <c r="ACX3205" s="14"/>
      <c r="ACY3205" s="14"/>
      <c r="ACZ3205" s="14"/>
      <c r="ADA3205" s="14"/>
      <c r="ADB3205" s="14"/>
      <c r="ADC3205" s="14"/>
      <c r="ADD3205" s="14"/>
      <c r="ADE3205" s="14"/>
      <c r="ADF3205" s="14"/>
      <c r="ADG3205" s="14"/>
      <c r="ADH3205" s="14"/>
      <c r="ADI3205" s="14"/>
      <c r="ADJ3205" s="14"/>
      <c r="ADK3205" s="14"/>
      <c r="ADL3205" s="14"/>
      <c r="ADM3205" s="14"/>
      <c r="ADN3205" s="14"/>
      <c r="ADO3205" s="14"/>
      <c r="ADP3205" s="14"/>
      <c r="ADQ3205" s="14"/>
      <c r="ADR3205" s="14"/>
      <c r="ADS3205" s="14"/>
      <c r="ADT3205" s="14"/>
      <c r="ADU3205" s="14"/>
      <c r="ADV3205" s="14"/>
      <c r="ADW3205" s="14"/>
      <c r="ADX3205" s="14"/>
      <c r="ADY3205" s="14"/>
      <c r="ADZ3205" s="14"/>
      <c r="AEA3205" s="14"/>
      <c r="AEB3205" s="14"/>
      <c r="AEC3205" s="14"/>
      <c r="AED3205" s="14"/>
      <c r="AEE3205" s="14"/>
      <c r="AEF3205" s="14"/>
      <c r="AEG3205" s="14"/>
      <c r="AEH3205" s="14"/>
      <c r="AEI3205" s="14"/>
      <c r="AEJ3205" s="14"/>
      <c r="AEK3205" s="14"/>
      <c r="AEL3205" s="14"/>
      <c r="AEM3205" s="14"/>
      <c r="AEN3205" s="14"/>
      <c r="AEO3205" s="14"/>
      <c r="AEP3205" s="14"/>
      <c r="AEQ3205" s="14"/>
      <c r="AER3205" s="14"/>
      <c r="AES3205" s="14"/>
      <c r="AET3205" s="14"/>
      <c r="AEU3205" s="14"/>
      <c r="AEV3205" s="14"/>
      <c r="AEW3205" s="14"/>
      <c r="AEX3205" s="14"/>
      <c r="AEY3205" s="14"/>
      <c r="AEZ3205" s="14"/>
      <c r="AFA3205" s="14"/>
      <c r="AFB3205" s="14"/>
      <c r="AFC3205" s="14"/>
      <c r="AFD3205" s="14"/>
      <c r="AFE3205" s="14"/>
      <c r="AFF3205" s="14"/>
      <c r="AFG3205" s="14"/>
      <c r="AFH3205" s="14"/>
      <c r="AFI3205" s="14"/>
      <c r="AFJ3205" s="14"/>
      <c r="AFK3205" s="14"/>
      <c r="AFL3205" s="14"/>
      <c r="AFM3205" s="14"/>
      <c r="AFN3205" s="14"/>
      <c r="AFO3205" s="14"/>
      <c r="AFP3205" s="14"/>
      <c r="AFQ3205" s="14"/>
      <c r="AFR3205" s="14"/>
      <c r="AFS3205" s="14"/>
      <c r="AFT3205" s="14"/>
      <c r="AFU3205" s="14"/>
      <c r="AFV3205" s="14"/>
      <c r="AFW3205" s="14"/>
      <c r="AFX3205" s="14"/>
      <c r="AFY3205" s="14"/>
      <c r="AFZ3205" s="14"/>
      <c r="AGA3205" s="14"/>
      <c r="AGB3205" s="14"/>
      <c r="AGC3205" s="14"/>
      <c r="AGD3205" s="14"/>
      <c r="AGE3205" s="14"/>
      <c r="AGF3205" s="14"/>
      <c r="AGG3205" s="14"/>
      <c r="AGH3205" s="14"/>
      <c r="AGI3205" s="14"/>
      <c r="AGJ3205" s="14"/>
      <c r="AGK3205" s="14"/>
      <c r="AGL3205" s="14"/>
      <c r="AGM3205" s="14"/>
      <c r="AGN3205" s="14"/>
      <c r="AGO3205" s="14"/>
      <c r="AGP3205" s="14"/>
      <c r="AGQ3205" s="14"/>
      <c r="AGR3205" s="14"/>
      <c r="AGS3205" s="14"/>
      <c r="AGT3205" s="14"/>
      <c r="AGU3205" s="14"/>
      <c r="AGV3205" s="14"/>
      <c r="AGW3205" s="14"/>
      <c r="AGX3205" s="14"/>
      <c r="AGY3205" s="14"/>
      <c r="AGZ3205" s="14"/>
      <c r="AHA3205" s="14"/>
      <c r="AHB3205" s="14"/>
      <c r="AHC3205" s="14"/>
      <c r="AHD3205" s="14"/>
      <c r="AHE3205" s="14"/>
      <c r="AHF3205" s="14"/>
      <c r="AHG3205" s="14"/>
      <c r="AHH3205" s="14"/>
      <c r="AHI3205" s="14"/>
      <c r="AHJ3205" s="14"/>
      <c r="AHK3205" s="14"/>
      <c r="AHL3205" s="14"/>
      <c r="AHM3205" s="14"/>
      <c r="AHN3205" s="14"/>
      <c r="AHO3205" s="14"/>
      <c r="AHP3205" s="14"/>
      <c r="AHQ3205" s="14"/>
      <c r="AHR3205" s="14"/>
      <c r="AHS3205" s="14"/>
      <c r="AHT3205" s="14"/>
      <c r="AHU3205" s="14"/>
      <c r="AHV3205" s="14"/>
      <c r="AHW3205" s="14"/>
      <c r="AHX3205" s="14"/>
      <c r="AHY3205" s="14"/>
      <c r="AHZ3205" s="14"/>
      <c r="AIA3205" s="14"/>
      <c r="AIB3205" s="14"/>
      <c r="AIC3205" s="14"/>
      <c r="AID3205" s="14"/>
      <c r="AIE3205" s="14"/>
      <c r="AIF3205" s="14"/>
      <c r="AIG3205" s="14"/>
      <c r="AIH3205" s="14"/>
      <c r="AII3205" s="14"/>
      <c r="AIJ3205" s="14"/>
      <c r="AIK3205" s="14"/>
      <c r="AIL3205" s="14"/>
      <c r="AIM3205" s="14"/>
      <c r="AIN3205" s="14"/>
      <c r="AIO3205" s="14"/>
      <c r="AIP3205" s="14"/>
      <c r="AIQ3205" s="14"/>
      <c r="AIR3205" s="14"/>
      <c r="AIS3205" s="14"/>
      <c r="AIT3205" s="14"/>
      <c r="AIU3205" s="14"/>
      <c r="AIV3205" s="14"/>
      <c r="AIW3205" s="14"/>
      <c r="AIX3205" s="14"/>
      <c r="AIY3205" s="14"/>
      <c r="AIZ3205" s="14"/>
      <c r="AJA3205" s="14"/>
      <c r="AJB3205" s="14"/>
      <c r="AJC3205" s="14"/>
      <c r="AJD3205" s="14"/>
      <c r="AJE3205" s="14"/>
      <c r="AJF3205" s="14"/>
      <c r="AJG3205" s="14"/>
      <c r="AJH3205" s="14"/>
      <c r="AJI3205" s="14"/>
      <c r="AJJ3205" s="14"/>
      <c r="AJK3205" s="14"/>
      <c r="AJL3205" s="14"/>
      <c r="AJM3205" s="14"/>
      <c r="AJN3205" s="14"/>
      <c r="AJO3205" s="14"/>
      <c r="AJP3205" s="14"/>
      <c r="AJQ3205" s="14"/>
      <c r="AJR3205" s="14"/>
      <c r="AJS3205" s="14"/>
      <c r="AJT3205" s="14"/>
      <c r="AJU3205" s="14"/>
      <c r="AJV3205" s="14"/>
      <c r="AJW3205" s="14"/>
      <c r="AJX3205" s="14"/>
      <c r="AJY3205" s="14"/>
      <c r="AJZ3205" s="14"/>
      <c r="AKA3205" s="14"/>
      <c r="AKB3205" s="14"/>
      <c r="AKC3205" s="14"/>
      <c r="AKD3205" s="14"/>
      <c r="AKE3205" s="14"/>
      <c r="AKF3205" s="14"/>
      <c r="AKG3205" s="14"/>
      <c r="AKH3205" s="14"/>
      <c r="AKI3205" s="14"/>
      <c r="AKJ3205" s="14"/>
      <c r="AKK3205" s="14"/>
      <c r="AKL3205" s="14"/>
      <c r="AKM3205" s="14"/>
      <c r="AKN3205" s="14"/>
      <c r="AKO3205" s="14"/>
      <c r="AKP3205" s="14"/>
      <c r="AKQ3205" s="14"/>
      <c r="AKR3205" s="14"/>
      <c r="AKS3205" s="14"/>
      <c r="AKT3205" s="14"/>
      <c r="AKU3205" s="14"/>
      <c r="AKV3205" s="14"/>
      <c r="AKW3205" s="14"/>
      <c r="AKX3205" s="14"/>
      <c r="AKY3205" s="14"/>
      <c r="AKZ3205" s="14"/>
      <c r="ALA3205" s="14"/>
      <c r="ALB3205" s="14"/>
      <c r="ALC3205" s="14"/>
      <c r="ALD3205" s="14"/>
      <c r="ALE3205" s="14"/>
      <c r="ALF3205" s="14"/>
      <c r="ALG3205" s="14"/>
      <c r="ALH3205" s="14"/>
      <c r="ALI3205" s="14"/>
      <c r="ALJ3205" s="14"/>
      <c r="ALK3205" s="14"/>
      <c r="ALL3205" s="14"/>
      <c r="ALM3205" s="14"/>
      <c r="ALN3205" s="14"/>
      <c r="ALO3205" s="14"/>
      <c r="ALP3205" s="14"/>
      <c r="ALQ3205" s="14"/>
      <c r="ALR3205" s="14"/>
      <c r="ALS3205" s="14"/>
      <c r="ALT3205" s="14"/>
      <c r="ALU3205" s="14"/>
      <c r="ALV3205" s="14"/>
      <c r="ALW3205" s="14"/>
      <c r="ALX3205" s="14"/>
      <c r="ALY3205" s="14"/>
      <c r="ALZ3205" s="14"/>
      <c r="AMA3205" s="14"/>
      <c r="AMB3205" s="14"/>
      <c r="AMC3205" s="14"/>
      <c r="AMD3205" s="14"/>
      <c r="AME3205" s="14"/>
      <c r="AMF3205" s="14"/>
      <c r="AMG3205" s="14"/>
      <c r="AMH3205" s="14"/>
      <c r="AMI3205" s="14"/>
      <c r="AMJ3205" s="14"/>
      <c r="AMK3205" s="14"/>
      <c r="AML3205" s="14"/>
      <c r="AMM3205" s="14"/>
      <c r="AMN3205" s="14"/>
      <c r="AMO3205" s="14"/>
      <c r="AMP3205" s="14"/>
      <c r="AMQ3205" s="14"/>
      <c r="AMR3205" s="14"/>
      <c r="AMS3205" s="14"/>
      <c r="AMT3205" s="14"/>
      <c r="AMU3205" s="14"/>
      <c r="AMV3205" s="14"/>
      <c r="AMW3205" s="14"/>
      <c r="AMX3205" s="14"/>
      <c r="AMY3205" s="14"/>
      <c r="AMZ3205" s="14"/>
      <c r="ANA3205" s="14"/>
      <c r="ANB3205" s="14"/>
      <c r="ANC3205" s="14"/>
      <c r="AND3205" s="14"/>
      <c r="ANE3205" s="14"/>
      <c r="ANF3205" s="14"/>
      <c r="ANG3205" s="14"/>
      <c r="ANH3205" s="14"/>
      <c r="ANI3205" s="14"/>
      <c r="ANJ3205" s="14"/>
      <c r="ANK3205" s="14"/>
      <c r="ANL3205" s="14"/>
      <c r="ANM3205" s="14"/>
      <c r="ANN3205" s="14"/>
      <c r="ANO3205" s="14"/>
      <c r="ANP3205" s="14"/>
      <c r="ANQ3205" s="14"/>
      <c r="ANR3205" s="14"/>
      <c r="ANS3205" s="14"/>
      <c r="ANT3205" s="14"/>
      <c r="ANU3205" s="14"/>
      <c r="ANV3205" s="14"/>
      <c r="ANW3205" s="14"/>
      <c r="ANX3205" s="14"/>
      <c r="ANY3205" s="14"/>
      <c r="ANZ3205" s="14"/>
      <c r="AOA3205" s="14"/>
      <c r="AOB3205" s="14"/>
      <c r="AOC3205" s="14"/>
      <c r="AOD3205" s="14"/>
      <c r="AOE3205" s="14"/>
      <c r="AOF3205" s="14"/>
      <c r="AOG3205" s="14"/>
      <c r="AOH3205" s="14"/>
      <c r="AOI3205" s="14"/>
      <c r="AOJ3205" s="14"/>
      <c r="AOK3205" s="14"/>
      <c r="AOL3205" s="14"/>
      <c r="AOM3205" s="14"/>
      <c r="AON3205" s="14"/>
      <c r="AOO3205" s="14"/>
      <c r="AOP3205" s="14"/>
      <c r="AOQ3205" s="14"/>
      <c r="AOR3205" s="14"/>
      <c r="AOS3205" s="14"/>
      <c r="AOT3205" s="14"/>
      <c r="AOU3205" s="14"/>
      <c r="AOV3205" s="14"/>
      <c r="AOW3205" s="14"/>
      <c r="AOX3205" s="14"/>
      <c r="AOY3205" s="14"/>
      <c r="AOZ3205" s="14"/>
      <c r="APA3205" s="14"/>
      <c r="APB3205" s="14"/>
      <c r="APC3205" s="14"/>
      <c r="APD3205" s="14"/>
      <c r="APE3205" s="14"/>
      <c r="APF3205" s="14"/>
      <c r="APG3205" s="14"/>
      <c r="APH3205" s="14"/>
      <c r="API3205" s="14"/>
      <c r="APJ3205" s="14"/>
      <c r="APK3205" s="14"/>
      <c r="APL3205" s="14"/>
      <c r="APM3205" s="14"/>
      <c r="APN3205" s="14"/>
      <c r="APO3205" s="14"/>
      <c r="APP3205" s="14"/>
      <c r="APQ3205" s="14"/>
      <c r="APR3205" s="14"/>
      <c r="APS3205" s="14"/>
      <c r="APT3205" s="14"/>
      <c r="APU3205" s="14"/>
      <c r="APV3205" s="14"/>
      <c r="APW3205" s="14"/>
      <c r="APX3205" s="14"/>
      <c r="APY3205" s="14"/>
      <c r="APZ3205" s="14"/>
      <c r="AQA3205" s="14"/>
      <c r="AQB3205" s="14"/>
      <c r="AQC3205" s="14"/>
      <c r="AQD3205" s="14"/>
      <c r="AQE3205" s="14"/>
      <c r="AQF3205" s="14"/>
      <c r="AQG3205" s="14"/>
      <c r="AQH3205" s="14"/>
      <c r="AQI3205" s="14"/>
      <c r="AQJ3205" s="14"/>
      <c r="AQK3205" s="14"/>
      <c r="AQL3205" s="14"/>
      <c r="AQM3205" s="14"/>
      <c r="AQN3205" s="14"/>
      <c r="AQO3205" s="14"/>
      <c r="AQP3205" s="14"/>
      <c r="AQQ3205" s="14"/>
      <c r="AQR3205" s="14"/>
      <c r="AQS3205" s="14"/>
      <c r="AQT3205" s="14"/>
      <c r="AQU3205" s="14"/>
      <c r="AQV3205" s="14"/>
      <c r="AQW3205" s="14"/>
      <c r="AQX3205" s="14"/>
      <c r="AQY3205" s="14"/>
      <c r="AQZ3205" s="14"/>
      <c r="ARA3205" s="14"/>
      <c r="ARB3205" s="14"/>
      <c r="ARC3205" s="14"/>
      <c r="ARD3205" s="14"/>
      <c r="ARE3205" s="14"/>
      <c r="ARF3205" s="14"/>
      <c r="ARG3205" s="14"/>
      <c r="ARH3205" s="14"/>
      <c r="ARI3205" s="14"/>
      <c r="ARJ3205" s="14"/>
      <c r="ARK3205" s="14"/>
      <c r="ARL3205" s="14"/>
      <c r="ARM3205" s="14"/>
      <c r="ARN3205" s="14"/>
      <c r="ARO3205" s="14"/>
      <c r="ARP3205" s="14"/>
      <c r="ARQ3205" s="14"/>
      <c r="ARR3205" s="14"/>
      <c r="ARS3205" s="14"/>
      <c r="ART3205" s="14"/>
      <c r="ARU3205" s="14"/>
      <c r="ARV3205" s="14"/>
      <c r="ARW3205" s="14"/>
      <c r="ARX3205" s="14"/>
      <c r="ARY3205" s="14"/>
      <c r="ARZ3205" s="14"/>
      <c r="ASA3205" s="14"/>
      <c r="ASB3205" s="14"/>
      <c r="ASC3205" s="14"/>
      <c r="ASD3205" s="14"/>
      <c r="ASE3205" s="14"/>
      <c r="ASF3205" s="14"/>
      <c r="ASG3205" s="14"/>
      <c r="ASH3205" s="14"/>
      <c r="ASI3205" s="14"/>
      <c r="ASJ3205" s="14"/>
      <c r="ASK3205" s="14"/>
      <c r="ASL3205" s="14"/>
      <c r="ASM3205" s="14"/>
      <c r="ASN3205" s="14"/>
      <c r="ASO3205" s="14"/>
      <c r="ASP3205" s="14"/>
      <c r="ASQ3205" s="14"/>
      <c r="ASR3205" s="14"/>
      <c r="ASS3205" s="14"/>
      <c r="AST3205" s="14"/>
      <c r="ASU3205" s="14"/>
      <c r="ASV3205" s="14"/>
      <c r="ASW3205" s="14"/>
      <c r="ASX3205" s="14"/>
      <c r="ASY3205" s="14"/>
      <c r="ASZ3205" s="14"/>
      <c r="ATA3205" s="14"/>
      <c r="ATB3205" s="14"/>
      <c r="ATC3205" s="14"/>
      <c r="ATD3205" s="14"/>
      <c r="ATE3205" s="14"/>
      <c r="ATF3205" s="14"/>
      <c r="ATG3205" s="14"/>
      <c r="ATH3205" s="14"/>
      <c r="ATI3205" s="14"/>
      <c r="ATJ3205" s="14"/>
      <c r="ATK3205" s="14"/>
      <c r="ATL3205" s="14"/>
      <c r="ATM3205" s="14"/>
      <c r="ATN3205" s="14"/>
      <c r="ATO3205" s="14"/>
      <c r="ATP3205" s="14"/>
      <c r="ATQ3205" s="14"/>
      <c r="ATR3205" s="14"/>
      <c r="ATS3205" s="14"/>
      <c r="ATT3205" s="14"/>
      <c r="ATU3205" s="14"/>
      <c r="ATV3205" s="14"/>
      <c r="ATW3205" s="14"/>
      <c r="ATX3205" s="14"/>
      <c r="ATY3205" s="14"/>
      <c r="ATZ3205" s="14"/>
      <c r="AUA3205" s="14"/>
      <c r="AUB3205" s="14"/>
      <c r="AUC3205" s="14"/>
      <c r="AUD3205" s="14"/>
      <c r="AUE3205" s="14"/>
      <c r="AUF3205" s="14"/>
      <c r="AUG3205" s="14"/>
      <c r="AUH3205" s="14"/>
      <c r="AUI3205" s="14"/>
      <c r="AUJ3205" s="14"/>
      <c r="AUK3205" s="14"/>
      <c r="AUL3205" s="14"/>
      <c r="AUM3205" s="14"/>
      <c r="AUN3205" s="14"/>
      <c r="AUO3205" s="14"/>
      <c r="AUP3205" s="14"/>
      <c r="AUQ3205" s="14"/>
      <c r="AUR3205" s="14"/>
      <c r="AUS3205" s="14"/>
      <c r="AUT3205" s="14"/>
      <c r="AUU3205" s="14"/>
      <c r="AUV3205" s="14"/>
      <c r="AUW3205" s="14"/>
      <c r="AUX3205" s="14"/>
      <c r="AUY3205" s="14"/>
      <c r="AUZ3205" s="14"/>
      <c r="AVA3205" s="14"/>
      <c r="AVB3205" s="14"/>
      <c r="AVC3205" s="14"/>
      <c r="AVD3205" s="14"/>
      <c r="AVE3205" s="14"/>
      <c r="AVF3205" s="14"/>
      <c r="AVG3205" s="14"/>
      <c r="AVH3205" s="14"/>
      <c r="AVI3205" s="14"/>
      <c r="AVJ3205" s="14"/>
      <c r="AVK3205" s="14"/>
      <c r="AVL3205" s="14"/>
      <c r="AVM3205" s="14"/>
      <c r="AVN3205" s="14"/>
      <c r="AVO3205" s="14"/>
      <c r="AVP3205" s="14"/>
      <c r="AVQ3205" s="14"/>
      <c r="AVR3205" s="14"/>
      <c r="AVS3205" s="14"/>
      <c r="AVT3205" s="14"/>
      <c r="AVU3205" s="14"/>
      <c r="AVV3205" s="14"/>
      <c r="AVW3205" s="14"/>
      <c r="AVX3205" s="14"/>
      <c r="AVY3205" s="14"/>
      <c r="AVZ3205" s="14"/>
      <c r="AWA3205" s="14"/>
      <c r="AWB3205" s="14"/>
      <c r="AWC3205" s="14"/>
      <c r="AWD3205" s="14"/>
      <c r="AWE3205" s="14"/>
      <c r="AWF3205" s="14"/>
      <c r="AWG3205" s="14"/>
      <c r="AWH3205" s="14"/>
      <c r="AWI3205" s="14"/>
      <c r="AWJ3205" s="14"/>
      <c r="AWK3205" s="14"/>
      <c r="AWL3205" s="14"/>
      <c r="AWM3205" s="14"/>
      <c r="AWN3205" s="14"/>
      <c r="AWO3205" s="14"/>
      <c r="AWP3205" s="14"/>
      <c r="AWQ3205" s="14"/>
      <c r="AWR3205" s="14"/>
      <c r="AWS3205" s="14"/>
      <c r="AWT3205" s="14"/>
      <c r="AWU3205" s="14"/>
      <c r="AWV3205" s="14"/>
      <c r="AWW3205" s="14"/>
      <c r="AWX3205" s="14"/>
      <c r="AWY3205" s="14"/>
      <c r="AWZ3205" s="14"/>
      <c r="AXA3205" s="14"/>
      <c r="AXB3205" s="14"/>
      <c r="AXC3205" s="14"/>
      <c r="AXD3205" s="14"/>
      <c r="AXE3205" s="14"/>
      <c r="AXF3205" s="14"/>
      <c r="AXG3205" s="14"/>
      <c r="AXH3205" s="14"/>
      <c r="AXI3205" s="14"/>
      <c r="AXJ3205" s="14"/>
      <c r="AXK3205" s="14"/>
      <c r="AXL3205" s="14"/>
      <c r="AXM3205" s="14"/>
      <c r="AXN3205" s="14"/>
      <c r="AXO3205" s="14"/>
      <c r="AXP3205" s="14"/>
      <c r="AXQ3205" s="14"/>
      <c r="AXR3205" s="14"/>
      <c r="AXS3205" s="14"/>
      <c r="AXT3205" s="14"/>
      <c r="AXU3205" s="14"/>
      <c r="AXV3205" s="14"/>
      <c r="AXW3205" s="14"/>
      <c r="AXX3205" s="14"/>
      <c r="AXY3205" s="14"/>
      <c r="AXZ3205" s="14"/>
      <c r="AYA3205" s="14"/>
      <c r="AYB3205" s="14"/>
      <c r="AYC3205" s="14"/>
      <c r="AYD3205" s="14"/>
      <c r="AYE3205" s="14"/>
      <c r="AYF3205" s="14"/>
      <c r="AYG3205" s="14"/>
      <c r="AYH3205" s="14"/>
      <c r="AYI3205" s="14"/>
      <c r="AYJ3205" s="14"/>
      <c r="AYK3205" s="14"/>
      <c r="AYL3205" s="14"/>
      <c r="AYM3205" s="14"/>
      <c r="AYN3205" s="14"/>
      <c r="AYO3205" s="14"/>
      <c r="AYP3205" s="14"/>
      <c r="AYQ3205" s="14"/>
      <c r="AYR3205" s="14"/>
      <c r="AYS3205" s="14"/>
      <c r="AYT3205" s="14"/>
      <c r="AYU3205" s="14"/>
      <c r="AYV3205" s="14"/>
      <c r="AYW3205" s="14"/>
      <c r="AYX3205" s="14"/>
      <c r="AYY3205" s="14"/>
      <c r="AYZ3205" s="14"/>
      <c r="AZA3205" s="14"/>
      <c r="AZB3205" s="14"/>
      <c r="AZC3205" s="14"/>
      <c r="AZD3205" s="14"/>
      <c r="AZE3205" s="14"/>
      <c r="AZF3205" s="14"/>
      <c r="AZG3205" s="14"/>
      <c r="AZH3205" s="14"/>
      <c r="AZI3205" s="14"/>
      <c r="AZJ3205" s="14"/>
      <c r="AZK3205" s="14"/>
      <c r="AZL3205" s="14"/>
      <c r="AZM3205" s="14"/>
      <c r="AZN3205" s="14"/>
      <c r="AZO3205" s="14"/>
      <c r="AZP3205" s="14"/>
      <c r="AZQ3205" s="14"/>
      <c r="AZR3205" s="14"/>
      <c r="AZS3205" s="14"/>
      <c r="AZT3205" s="14"/>
      <c r="AZU3205" s="14"/>
      <c r="AZV3205" s="14"/>
      <c r="AZW3205" s="14"/>
      <c r="AZX3205" s="14"/>
      <c r="AZY3205" s="14"/>
      <c r="AZZ3205" s="14"/>
      <c r="BAA3205" s="14"/>
      <c r="BAB3205" s="14"/>
      <c r="BAC3205" s="14"/>
      <c r="BAD3205" s="14"/>
      <c r="BAE3205" s="14"/>
      <c r="BAF3205" s="14"/>
      <c r="BAG3205" s="14"/>
      <c r="BAH3205" s="14"/>
      <c r="BAI3205" s="14"/>
      <c r="BAJ3205" s="14"/>
      <c r="BAK3205" s="14"/>
      <c r="BAL3205" s="14"/>
      <c r="BAM3205" s="14"/>
      <c r="BAN3205" s="14"/>
      <c r="BAO3205" s="14"/>
      <c r="BAP3205" s="14"/>
      <c r="BAQ3205" s="14"/>
      <c r="BAR3205" s="14"/>
      <c r="BAS3205" s="14"/>
      <c r="BAT3205" s="14"/>
      <c r="BAU3205" s="14"/>
      <c r="BAV3205" s="14"/>
      <c r="BAW3205" s="14"/>
      <c r="BAX3205" s="14"/>
      <c r="BAY3205" s="14"/>
      <c r="BAZ3205" s="14"/>
      <c r="BBA3205" s="14"/>
      <c r="BBB3205" s="14"/>
      <c r="BBC3205" s="14"/>
      <c r="BBD3205" s="14"/>
      <c r="BBE3205" s="14"/>
      <c r="BBF3205" s="14"/>
      <c r="BBG3205" s="14"/>
      <c r="BBH3205" s="14"/>
      <c r="BBI3205" s="14"/>
      <c r="BBJ3205" s="14"/>
      <c r="BBK3205" s="14"/>
      <c r="BBL3205" s="14"/>
      <c r="BBM3205" s="14"/>
      <c r="BBN3205" s="14"/>
      <c r="BBO3205" s="14"/>
      <c r="BBP3205" s="14"/>
      <c r="BBQ3205" s="14"/>
      <c r="BBR3205" s="14"/>
      <c r="BBS3205" s="14"/>
      <c r="BBT3205" s="14"/>
      <c r="BBU3205" s="14"/>
      <c r="BBV3205" s="14"/>
      <c r="BBW3205" s="14"/>
      <c r="BBX3205" s="14"/>
      <c r="BBY3205" s="14"/>
      <c r="BBZ3205" s="14"/>
      <c r="BCA3205" s="14"/>
      <c r="BCB3205" s="14"/>
      <c r="BCC3205" s="14"/>
      <c r="BCD3205" s="14"/>
      <c r="BCE3205" s="14"/>
      <c r="BCF3205" s="14"/>
      <c r="BCG3205" s="14"/>
      <c r="BCH3205" s="14"/>
      <c r="BCI3205" s="14"/>
      <c r="BCJ3205" s="14"/>
      <c r="BCK3205" s="14"/>
      <c r="BCL3205" s="14"/>
      <c r="BCM3205" s="14"/>
      <c r="BCN3205" s="14"/>
      <c r="BCO3205" s="14"/>
      <c r="BCP3205" s="14"/>
      <c r="BCQ3205" s="14"/>
      <c r="BCR3205" s="14"/>
      <c r="BCS3205" s="14"/>
      <c r="BCT3205" s="14"/>
      <c r="BCU3205" s="14"/>
      <c r="BCV3205" s="14"/>
      <c r="BCW3205" s="14"/>
      <c r="BCX3205" s="14"/>
      <c r="BCY3205" s="14"/>
      <c r="BCZ3205" s="14"/>
      <c r="BDA3205" s="14"/>
      <c r="BDB3205" s="14"/>
      <c r="BDC3205" s="14"/>
      <c r="BDD3205" s="14"/>
      <c r="BDE3205" s="14"/>
      <c r="BDF3205" s="14"/>
      <c r="BDG3205" s="14"/>
      <c r="BDH3205" s="14"/>
      <c r="BDI3205" s="14"/>
      <c r="BDJ3205" s="14"/>
      <c r="BDK3205" s="14"/>
      <c r="BDL3205" s="14"/>
      <c r="BDM3205" s="14"/>
      <c r="BDN3205" s="14"/>
      <c r="BDO3205" s="14"/>
      <c r="BDP3205" s="14"/>
      <c r="BDQ3205" s="14"/>
      <c r="BDR3205" s="14"/>
      <c r="BDS3205" s="14"/>
      <c r="BDT3205" s="14"/>
      <c r="BDU3205" s="14"/>
      <c r="BDV3205" s="14"/>
      <c r="BDW3205" s="14"/>
      <c r="BDX3205" s="14"/>
      <c r="BDY3205" s="14"/>
      <c r="BDZ3205" s="14"/>
      <c r="BEA3205" s="14"/>
      <c r="BEB3205" s="14"/>
      <c r="BEC3205" s="14"/>
      <c r="BED3205" s="14"/>
      <c r="BEE3205" s="14"/>
      <c r="BEF3205" s="14"/>
      <c r="BEG3205" s="14"/>
      <c r="BEH3205" s="14"/>
      <c r="BEI3205" s="14"/>
      <c r="BEJ3205" s="14"/>
      <c r="BEK3205" s="14"/>
      <c r="BEL3205" s="14"/>
      <c r="BEM3205" s="14"/>
      <c r="BEN3205" s="14"/>
      <c r="BEO3205" s="14"/>
      <c r="BEP3205" s="14"/>
      <c r="BEQ3205" s="14"/>
      <c r="BER3205" s="14"/>
      <c r="BES3205" s="14"/>
      <c r="BET3205" s="14"/>
      <c r="BEU3205" s="14"/>
      <c r="BEV3205" s="14"/>
      <c r="BEW3205" s="14"/>
      <c r="BEX3205" s="14"/>
      <c r="BEY3205" s="14"/>
      <c r="BEZ3205" s="14"/>
      <c r="BFA3205" s="14"/>
      <c r="BFB3205" s="14"/>
      <c r="BFC3205" s="14"/>
      <c r="BFD3205" s="14"/>
      <c r="BFE3205" s="14"/>
      <c r="BFF3205" s="14"/>
      <c r="BFG3205" s="14"/>
      <c r="BFH3205" s="14"/>
      <c r="BFI3205" s="14"/>
      <c r="BFJ3205" s="14"/>
      <c r="BFK3205" s="14"/>
      <c r="BFL3205" s="14"/>
      <c r="BFM3205" s="14"/>
      <c r="BFN3205" s="14"/>
      <c r="BFO3205" s="14"/>
      <c r="BFP3205" s="14"/>
      <c r="BFQ3205" s="14"/>
      <c r="BFR3205" s="14"/>
      <c r="BFS3205" s="14"/>
      <c r="BFT3205" s="14"/>
      <c r="BFU3205" s="14"/>
      <c r="BFV3205" s="14"/>
      <c r="BFW3205" s="14"/>
      <c r="BFX3205" s="14"/>
      <c r="BFY3205" s="14"/>
      <c r="BFZ3205" s="14"/>
      <c r="BGA3205" s="14"/>
      <c r="BGB3205" s="14"/>
      <c r="BGC3205" s="14"/>
      <c r="BGD3205" s="14"/>
      <c r="BGE3205" s="14"/>
      <c r="BGF3205" s="14"/>
      <c r="BGG3205" s="14"/>
      <c r="BGH3205" s="14"/>
      <c r="BGI3205" s="14"/>
      <c r="BGJ3205" s="14"/>
      <c r="BGK3205" s="14"/>
      <c r="BGL3205" s="14"/>
      <c r="BGM3205" s="14"/>
      <c r="BGN3205" s="14"/>
      <c r="BGO3205" s="14"/>
      <c r="BGP3205" s="14"/>
      <c r="BGQ3205" s="14"/>
      <c r="BGR3205" s="14"/>
      <c r="BGS3205" s="14"/>
      <c r="BGT3205" s="14"/>
      <c r="BGU3205" s="14"/>
      <c r="BGV3205" s="14"/>
      <c r="BGW3205" s="14"/>
      <c r="BGX3205" s="14"/>
      <c r="BGY3205" s="14"/>
      <c r="BGZ3205" s="14"/>
      <c r="BHA3205" s="14"/>
      <c r="BHB3205" s="14"/>
      <c r="BHC3205" s="14"/>
      <c r="BHD3205" s="14"/>
      <c r="BHE3205" s="14"/>
      <c r="BHF3205" s="14"/>
      <c r="BHG3205" s="14"/>
      <c r="BHH3205" s="14"/>
      <c r="BHI3205" s="14"/>
      <c r="BHJ3205" s="14"/>
      <c r="BHK3205" s="14"/>
      <c r="BHL3205" s="14"/>
      <c r="BHM3205" s="14"/>
      <c r="BHN3205" s="14"/>
      <c r="BHO3205" s="14"/>
      <c r="BHP3205" s="14"/>
      <c r="BHQ3205" s="14"/>
      <c r="BHR3205" s="14"/>
      <c r="BHS3205" s="14"/>
      <c r="BHT3205" s="14"/>
      <c r="BHU3205" s="14"/>
      <c r="BHV3205" s="14"/>
      <c r="BHW3205" s="14"/>
      <c r="BHX3205" s="14"/>
      <c r="BHY3205" s="14"/>
      <c r="BHZ3205" s="14"/>
      <c r="BIA3205" s="14"/>
      <c r="BIB3205" s="14"/>
      <c r="BIC3205" s="14"/>
      <c r="BID3205" s="14"/>
      <c r="BIE3205" s="14"/>
      <c r="BIF3205" s="14"/>
      <c r="BIG3205" s="14"/>
      <c r="BIH3205" s="14"/>
      <c r="BII3205" s="14"/>
      <c r="BIJ3205" s="14"/>
      <c r="BIK3205" s="14"/>
      <c r="BIL3205" s="14"/>
      <c r="BIM3205" s="14"/>
      <c r="BIN3205" s="14"/>
      <c r="BIO3205" s="14"/>
      <c r="BIP3205" s="14"/>
      <c r="BIQ3205" s="14"/>
      <c r="BIR3205" s="14"/>
      <c r="BIS3205" s="14"/>
      <c r="BIT3205" s="14"/>
      <c r="BIU3205" s="14"/>
      <c r="BIV3205" s="14"/>
      <c r="BIW3205" s="14"/>
      <c r="BIX3205" s="14"/>
      <c r="BIY3205" s="14"/>
      <c r="BIZ3205" s="14"/>
      <c r="BJA3205" s="14"/>
      <c r="BJB3205" s="14"/>
      <c r="BJC3205" s="14"/>
      <c r="BJD3205" s="14"/>
      <c r="BJE3205" s="14"/>
      <c r="BJF3205" s="14"/>
      <c r="BJG3205" s="14"/>
      <c r="BJH3205" s="14"/>
      <c r="BJI3205" s="14"/>
      <c r="BJJ3205" s="14"/>
      <c r="BJK3205" s="14"/>
      <c r="BJL3205" s="14"/>
      <c r="BJM3205" s="14"/>
      <c r="BJN3205" s="14"/>
      <c r="BJO3205" s="14"/>
      <c r="BJP3205" s="14"/>
      <c r="BJQ3205" s="14"/>
      <c r="BJR3205" s="14"/>
      <c r="BJS3205" s="14"/>
      <c r="BJT3205" s="14"/>
      <c r="BJU3205" s="14"/>
      <c r="BJV3205" s="14"/>
      <c r="BJW3205" s="14"/>
      <c r="BJX3205" s="14"/>
      <c r="BJY3205" s="14"/>
      <c r="BJZ3205" s="14"/>
      <c r="BKA3205" s="14"/>
      <c r="BKB3205" s="14"/>
      <c r="BKC3205" s="14"/>
      <c r="BKD3205" s="14"/>
      <c r="BKE3205" s="14"/>
      <c r="BKF3205" s="14"/>
      <c r="BKG3205" s="14"/>
      <c r="BKH3205" s="14"/>
      <c r="BKI3205" s="14"/>
      <c r="BKJ3205" s="14"/>
      <c r="BKK3205" s="14"/>
      <c r="BKL3205" s="14"/>
      <c r="BKM3205" s="14"/>
      <c r="BKN3205" s="14"/>
      <c r="BKO3205" s="14"/>
      <c r="BKP3205" s="14"/>
      <c r="BKQ3205" s="14"/>
      <c r="BKR3205" s="14"/>
      <c r="BKS3205" s="14"/>
      <c r="BKT3205" s="14"/>
      <c r="BKU3205" s="14"/>
      <c r="BKV3205" s="14"/>
      <c r="BKW3205" s="14"/>
      <c r="BKX3205" s="14"/>
      <c r="BKY3205" s="14"/>
      <c r="BKZ3205" s="14"/>
      <c r="BLA3205" s="14"/>
      <c r="BLB3205" s="14"/>
      <c r="BLC3205" s="14"/>
      <c r="BLD3205" s="14"/>
      <c r="BLE3205" s="14"/>
      <c r="BLF3205" s="14"/>
      <c r="BLG3205" s="14"/>
      <c r="BLH3205" s="14"/>
      <c r="BLI3205" s="14"/>
      <c r="BLJ3205" s="14"/>
      <c r="BLK3205" s="14"/>
      <c r="BLL3205" s="14"/>
      <c r="BLM3205" s="14"/>
      <c r="BLN3205" s="14"/>
      <c r="BLO3205" s="14"/>
      <c r="BLP3205" s="14"/>
      <c r="BLQ3205" s="14"/>
      <c r="BLR3205" s="14"/>
      <c r="BLS3205" s="14"/>
      <c r="BLT3205" s="14"/>
      <c r="BLU3205" s="14"/>
      <c r="BLV3205" s="14"/>
      <c r="BLW3205" s="14"/>
      <c r="BLX3205" s="14"/>
      <c r="BLY3205" s="14"/>
      <c r="BLZ3205" s="14"/>
      <c r="BMA3205" s="14"/>
      <c r="BMB3205" s="14"/>
      <c r="BMC3205" s="14"/>
      <c r="BMD3205" s="14"/>
      <c r="BME3205" s="14"/>
      <c r="BMF3205" s="14"/>
      <c r="BMG3205" s="14"/>
      <c r="BMH3205" s="14"/>
      <c r="BMI3205" s="14"/>
      <c r="BMJ3205" s="14"/>
      <c r="BMK3205" s="14"/>
      <c r="BML3205" s="14"/>
      <c r="BMM3205" s="14"/>
      <c r="BMN3205" s="14"/>
      <c r="BMO3205" s="14"/>
      <c r="BMP3205" s="14"/>
      <c r="BMQ3205" s="14"/>
      <c r="BMR3205" s="14"/>
      <c r="BMS3205" s="14"/>
      <c r="BMT3205" s="14"/>
      <c r="BMU3205" s="14"/>
      <c r="BMV3205" s="14"/>
      <c r="BMW3205" s="14"/>
      <c r="BMX3205" s="14"/>
      <c r="BMY3205" s="14"/>
      <c r="BMZ3205" s="14"/>
      <c r="BNA3205" s="14"/>
      <c r="BNB3205" s="14"/>
      <c r="BNC3205" s="14"/>
      <c r="BND3205" s="14"/>
      <c r="BNE3205" s="14"/>
      <c r="BNF3205" s="14"/>
      <c r="BNG3205" s="14"/>
      <c r="BNH3205" s="14"/>
      <c r="BNI3205" s="14"/>
      <c r="BNJ3205" s="14"/>
      <c r="BNK3205" s="14"/>
      <c r="BNL3205" s="14"/>
      <c r="BNM3205" s="14"/>
      <c r="BNN3205" s="14"/>
      <c r="BNO3205" s="14"/>
      <c r="BNP3205" s="14"/>
      <c r="BNQ3205" s="14"/>
      <c r="BNR3205" s="14"/>
      <c r="BNS3205" s="14"/>
      <c r="BNT3205" s="14"/>
      <c r="BNU3205" s="14"/>
      <c r="BNV3205" s="14"/>
      <c r="BNW3205" s="14"/>
      <c r="BNX3205" s="14"/>
      <c r="BNY3205" s="14"/>
      <c r="BNZ3205" s="14"/>
      <c r="BOA3205" s="14"/>
      <c r="BOB3205" s="14"/>
      <c r="BOC3205" s="14"/>
      <c r="BOD3205" s="14"/>
      <c r="BOE3205" s="14"/>
      <c r="BOF3205" s="14"/>
      <c r="BOG3205" s="14"/>
      <c r="BOH3205" s="14"/>
      <c r="BOI3205" s="14"/>
      <c r="BOJ3205" s="14"/>
      <c r="BOK3205" s="14"/>
      <c r="BOL3205" s="14"/>
      <c r="BOM3205" s="14"/>
      <c r="BON3205" s="14"/>
      <c r="BOO3205" s="14"/>
      <c r="BOP3205" s="14"/>
      <c r="BOQ3205" s="14"/>
      <c r="BOR3205" s="14"/>
      <c r="BOS3205" s="14"/>
      <c r="BOT3205" s="14"/>
      <c r="BOU3205" s="14"/>
      <c r="BOV3205" s="14"/>
      <c r="BOW3205" s="14"/>
      <c r="BOX3205" s="14"/>
      <c r="BOY3205" s="14"/>
      <c r="BOZ3205" s="14"/>
      <c r="BPA3205" s="14"/>
      <c r="BPB3205" s="14"/>
      <c r="BPC3205" s="14"/>
      <c r="BPD3205" s="14"/>
      <c r="BPE3205" s="14"/>
      <c r="BPF3205" s="14"/>
      <c r="BPG3205" s="14"/>
      <c r="BPH3205" s="14"/>
      <c r="BPI3205" s="14"/>
      <c r="BPJ3205" s="14"/>
      <c r="BPK3205" s="14"/>
      <c r="BPL3205" s="14"/>
      <c r="BPM3205" s="14"/>
      <c r="BPN3205" s="14"/>
      <c r="BPO3205" s="14"/>
      <c r="BPP3205" s="14"/>
      <c r="BPQ3205" s="14"/>
      <c r="BPR3205" s="14"/>
      <c r="BPS3205" s="14"/>
      <c r="BPT3205" s="14"/>
      <c r="BPU3205" s="14"/>
      <c r="BPV3205" s="14"/>
      <c r="BPW3205" s="14"/>
      <c r="BPX3205" s="14"/>
      <c r="BPY3205" s="14"/>
      <c r="BPZ3205" s="14"/>
      <c r="BQA3205" s="14"/>
      <c r="BQB3205" s="14"/>
      <c r="BQC3205" s="14"/>
      <c r="BQD3205" s="14"/>
      <c r="BQE3205" s="14"/>
      <c r="BQF3205" s="14"/>
      <c r="BQG3205" s="14"/>
      <c r="BQH3205" s="14"/>
      <c r="BQI3205" s="14"/>
      <c r="BQJ3205" s="14"/>
      <c r="BQK3205" s="14"/>
      <c r="BQL3205" s="14"/>
      <c r="BQM3205" s="14"/>
      <c r="BQN3205" s="14"/>
      <c r="BQO3205" s="14"/>
      <c r="BQP3205" s="14"/>
      <c r="BQQ3205" s="14"/>
      <c r="BQR3205" s="14"/>
      <c r="BQS3205" s="14"/>
      <c r="BQT3205" s="14"/>
      <c r="BQU3205" s="14"/>
      <c r="BQV3205" s="14"/>
      <c r="BQW3205" s="14"/>
      <c r="BQX3205" s="14"/>
      <c r="BQY3205" s="14"/>
      <c r="BQZ3205" s="14"/>
      <c r="BRA3205" s="14"/>
      <c r="BRB3205" s="14"/>
      <c r="BRC3205" s="14"/>
      <c r="BRD3205" s="14"/>
      <c r="BRE3205" s="14"/>
      <c r="BRF3205" s="14"/>
      <c r="BRG3205" s="14"/>
      <c r="BRH3205" s="14"/>
      <c r="BRI3205" s="14"/>
      <c r="BRJ3205" s="14"/>
      <c r="BRK3205" s="14"/>
      <c r="BRL3205" s="14"/>
      <c r="BRM3205" s="14"/>
      <c r="BRN3205" s="14"/>
      <c r="BRO3205" s="14"/>
      <c r="BRP3205" s="14"/>
      <c r="BRQ3205" s="14"/>
      <c r="BRR3205" s="14"/>
      <c r="BRS3205" s="14"/>
      <c r="BRT3205" s="14"/>
      <c r="BRU3205" s="14"/>
      <c r="BRV3205" s="14"/>
      <c r="BRW3205" s="14"/>
      <c r="BRX3205" s="14"/>
      <c r="BRY3205" s="14"/>
      <c r="BRZ3205" s="14"/>
      <c r="BSA3205" s="14"/>
      <c r="BSB3205" s="14"/>
      <c r="BSC3205" s="14"/>
      <c r="BSD3205" s="14"/>
      <c r="BSE3205" s="14"/>
      <c r="BSF3205" s="14"/>
      <c r="BSG3205" s="14"/>
      <c r="BSH3205" s="14"/>
      <c r="BSI3205" s="14"/>
      <c r="BSJ3205" s="14"/>
      <c r="BSK3205" s="14"/>
      <c r="BSL3205" s="14"/>
      <c r="BSM3205" s="14"/>
      <c r="BSN3205" s="14"/>
      <c r="BSO3205" s="14"/>
      <c r="BSP3205" s="14"/>
      <c r="BSQ3205" s="14"/>
      <c r="BSR3205" s="14"/>
      <c r="BSS3205" s="14"/>
      <c r="BST3205" s="14"/>
      <c r="BSU3205" s="14"/>
      <c r="BSV3205" s="14"/>
      <c r="BSW3205" s="14"/>
      <c r="BSX3205" s="14"/>
      <c r="BSY3205" s="14"/>
      <c r="BSZ3205" s="14"/>
      <c r="BTA3205" s="14"/>
      <c r="BTB3205" s="14"/>
      <c r="BTC3205" s="14"/>
      <c r="BTD3205" s="14"/>
      <c r="BTE3205" s="14"/>
      <c r="BTF3205" s="14"/>
      <c r="BTG3205" s="14"/>
      <c r="BTH3205" s="14"/>
      <c r="BTI3205" s="14"/>
      <c r="BTJ3205" s="14"/>
      <c r="BTK3205" s="14"/>
      <c r="BTL3205" s="14"/>
      <c r="BTM3205" s="14"/>
      <c r="BTN3205" s="14"/>
      <c r="BTO3205" s="14"/>
      <c r="BTP3205" s="14"/>
      <c r="BTQ3205" s="14"/>
      <c r="BTR3205" s="14"/>
      <c r="BTS3205" s="14"/>
      <c r="BTT3205" s="14"/>
      <c r="BTU3205" s="14"/>
      <c r="BTV3205" s="14"/>
      <c r="BTW3205" s="14"/>
      <c r="BTX3205" s="14"/>
      <c r="BTY3205" s="14"/>
      <c r="BTZ3205" s="14"/>
      <c r="BUA3205" s="14"/>
      <c r="BUB3205" s="14"/>
      <c r="BUC3205" s="14"/>
      <c r="BUD3205" s="14"/>
      <c r="BUE3205" s="14"/>
      <c r="BUF3205" s="14"/>
      <c r="BUG3205" s="14"/>
      <c r="BUH3205" s="14"/>
      <c r="BUI3205" s="14"/>
      <c r="BUJ3205" s="14"/>
      <c r="BUK3205" s="14"/>
      <c r="BUL3205" s="14"/>
      <c r="BUM3205" s="14"/>
      <c r="BUN3205" s="14"/>
      <c r="BUO3205" s="14"/>
      <c r="BUP3205" s="14"/>
      <c r="BUQ3205" s="14"/>
      <c r="BUR3205" s="14"/>
      <c r="BUS3205" s="14"/>
      <c r="BUT3205" s="14"/>
      <c r="BUU3205" s="14"/>
      <c r="BUV3205" s="14"/>
      <c r="BUW3205" s="14"/>
      <c r="BUX3205" s="14"/>
      <c r="BUY3205" s="14"/>
      <c r="BUZ3205" s="14"/>
      <c r="BVA3205" s="14"/>
      <c r="BVB3205" s="14"/>
      <c r="BVC3205" s="14"/>
      <c r="BVD3205" s="14"/>
      <c r="BVE3205" s="14"/>
      <c r="BVF3205" s="14"/>
      <c r="BVG3205" s="14"/>
      <c r="BVH3205" s="14"/>
      <c r="BVI3205" s="14"/>
      <c r="BVJ3205" s="14"/>
      <c r="BVK3205" s="14"/>
      <c r="BVL3205" s="14"/>
      <c r="BVM3205" s="14"/>
      <c r="BVN3205" s="14"/>
      <c r="BVO3205" s="14"/>
      <c r="BVP3205" s="14"/>
      <c r="BVQ3205" s="14"/>
      <c r="BVR3205" s="14"/>
      <c r="BVS3205" s="14"/>
      <c r="BVT3205" s="14"/>
      <c r="BVU3205" s="14"/>
      <c r="BVV3205" s="14"/>
      <c r="BVW3205" s="14"/>
      <c r="BVX3205" s="14"/>
      <c r="BVY3205" s="14"/>
      <c r="BVZ3205" s="14"/>
      <c r="BWA3205" s="14"/>
      <c r="BWB3205" s="14"/>
      <c r="BWC3205" s="14"/>
      <c r="BWD3205" s="14"/>
      <c r="BWE3205" s="14"/>
      <c r="BWF3205" s="14"/>
      <c r="BWG3205" s="14"/>
      <c r="BWH3205" s="14"/>
      <c r="BWI3205" s="14"/>
      <c r="BWJ3205" s="14"/>
      <c r="BWK3205" s="14"/>
      <c r="BWL3205" s="14"/>
      <c r="BWM3205" s="14"/>
      <c r="BWN3205" s="14"/>
      <c r="BWO3205" s="14"/>
      <c r="BWP3205" s="14"/>
      <c r="BWQ3205" s="14"/>
      <c r="BWR3205" s="14"/>
      <c r="BWS3205" s="14"/>
      <c r="BWT3205" s="14"/>
      <c r="BWU3205" s="14"/>
      <c r="BWV3205" s="14"/>
      <c r="BWW3205" s="14"/>
      <c r="BWX3205" s="14"/>
      <c r="BWY3205" s="14"/>
      <c r="BWZ3205" s="14"/>
      <c r="BXA3205" s="14"/>
      <c r="BXB3205" s="14"/>
      <c r="BXC3205" s="14"/>
      <c r="BXD3205" s="14"/>
      <c r="BXE3205" s="14"/>
      <c r="BXF3205" s="14"/>
      <c r="BXG3205" s="14"/>
      <c r="BXH3205" s="14"/>
      <c r="BXI3205" s="14"/>
      <c r="BXJ3205" s="14"/>
      <c r="BXK3205" s="14"/>
      <c r="BXL3205" s="14"/>
      <c r="BXM3205" s="14"/>
      <c r="BXN3205" s="14"/>
      <c r="BXO3205" s="14"/>
      <c r="BXP3205" s="14"/>
      <c r="BXQ3205" s="14"/>
      <c r="BXR3205" s="14"/>
      <c r="BXS3205" s="14"/>
      <c r="BXT3205" s="14"/>
      <c r="BXU3205" s="14"/>
      <c r="BXV3205" s="14"/>
      <c r="BXW3205" s="14"/>
      <c r="BXX3205" s="14"/>
      <c r="BXY3205" s="14"/>
      <c r="BXZ3205" s="14"/>
      <c r="BYA3205" s="14"/>
      <c r="BYB3205" s="14"/>
      <c r="BYC3205" s="14"/>
      <c r="BYD3205" s="14"/>
      <c r="BYE3205" s="14"/>
      <c r="BYF3205" s="14"/>
      <c r="BYG3205" s="14"/>
      <c r="BYH3205" s="14"/>
      <c r="BYI3205" s="14"/>
      <c r="BYJ3205" s="14"/>
      <c r="BYK3205" s="14"/>
      <c r="BYL3205" s="14"/>
      <c r="BYM3205" s="14"/>
      <c r="BYN3205" s="14"/>
      <c r="BYO3205" s="14"/>
      <c r="BYP3205" s="14"/>
      <c r="BYQ3205" s="14"/>
      <c r="BYR3205" s="14"/>
      <c r="BYS3205" s="14"/>
      <c r="BYT3205" s="14"/>
      <c r="BYU3205" s="14"/>
      <c r="BYV3205" s="14"/>
      <c r="BYW3205" s="14"/>
      <c r="BYX3205" s="14"/>
      <c r="BYY3205" s="14"/>
      <c r="BYZ3205" s="14"/>
      <c r="BZA3205" s="14"/>
      <c r="BZB3205" s="14"/>
      <c r="BZC3205" s="14"/>
      <c r="BZD3205" s="14"/>
      <c r="BZE3205" s="14"/>
      <c r="BZF3205" s="14"/>
      <c r="BZG3205" s="14"/>
      <c r="BZH3205" s="14"/>
      <c r="BZI3205" s="14"/>
      <c r="BZJ3205" s="14"/>
      <c r="BZK3205" s="14"/>
      <c r="BZL3205" s="14"/>
      <c r="BZM3205" s="14"/>
      <c r="BZN3205" s="14"/>
      <c r="BZO3205" s="14"/>
      <c r="BZP3205" s="14"/>
      <c r="BZQ3205" s="14"/>
      <c r="BZR3205" s="14"/>
      <c r="BZS3205" s="14"/>
      <c r="BZT3205" s="14"/>
      <c r="BZU3205" s="14"/>
      <c r="BZV3205" s="14"/>
      <c r="BZW3205" s="14"/>
      <c r="BZX3205" s="14"/>
      <c r="BZY3205" s="14"/>
      <c r="BZZ3205" s="14"/>
      <c r="CAA3205" s="14"/>
      <c r="CAB3205" s="14"/>
      <c r="CAC3205" s="14"/>
      <c r="CAD3205" s="14"/>
      <c r="CAE3205" s="14"/>
      <c r="CAF3205" s="14"/>
      <c r="CAG3205" s="14"/>
      <c r="CAH3205" s="14"/>
      <c r="CAI3205" s="14"/>
      <c r="CAJ3205" s="14"/>
      <c r="CAK3205" s="14"/>
      <c r="CAL3205" s="14"/>
      <c r="CAM3205" s="14"/>
      <c r="CAN3205" s="14"/>
      <c r="CAO3205" s="14"/>
      <c r="CAP3205" s="14"/>
      <c r="CAQ3205" s="14"/>
      <c r="CAR3205" s="14"/>
      <c r="CAS3205" s="14"/>
      <c r="CAT3205" s="14"/>
      <c r="CAU3205" s="14"/>
      <c r="CAV3205" s="14"/>
      <c r="CAW3205" s="14"/>
      <c r="CAX3205" s="14"/>
      <c r="CAY3205" s="14"/>
      <c r="CAZ3205" s="14"/>
      <c r="CBA3205" s="14"/>
      <c r="CBB3205" s="14"/>
      <c r="CBC3205" s="14"/>
      <c r="CBD3205" s="14"/>
      <c r="CBE3205" s="14"/>
      <c r="CBF3205" s="14"/>
      <c r="CBG3205" s="14"/>
      <c r="CBH3205" s="14"/>
      <c r="CBI3205" s="14"/>
      <c r="CBJ3205" s="14"/>
      <c r="CBK3205" s="14"/>
      <c r="CBL3205" s="14"/>
      <c r="CBM3205" s="14"/>
      <c r="CBN3205" s="14"/>
      <c r="CBO3205" s="14"/>
      <c r="CBP3205" s="14"/>
      <c r="CBQ3205" s="14"/>
      <c r="CBR3205" s="14"/>
      <c r="CBS3205" s="14"/>
      <c r="CBT3205" s="14"/>
      <c r="CBU3205" s="14"/>
      <c r="CBV3205" s="14"/>
      <c r="CBW3205" s="14"/>
      <c r="CBX3205" s="14"/>
      <c r="CBY3205" s="14"/>
      <c r="CBZ3205" s="14"/>
      <c r="CCA3205" s="14"/>
      <c r="CCB3205" s="14"/>
      <c r="CCC3205" s="14"/>
      <c r="CCD3205" s="14"/>
      <c r="CCE3205" s="14"/>
      <c r="CCF3205" s="14"/>
      <c r="CCG3205" s="14"/>
      <c r="CCH3205" s="14"/>
      <c r="CCI3205" s="14"/>
      <c r="CCJ3205" s="14"/>
      <c r="CCK3205" s="14"/>
      <c r="CCL3205" s="14"/>
      <c r="CCM3205" s="14"/>
      <c r="CCN3205" s="14"/>
      <c r="CCO3205" s="14"/>
      <c r="CCP3205" s="14"/>
      <c r="CCQ3205" s="14"/>
      <c r="CCR3205" s="14"/>
      <c r="CCS3205" s="14"/>
      <c r="CCT3205" s="14"/>
      <c r="CCU3205" s="14"/>
      <c r="CCV3205" s="14"/>
      <c r="CCW3205" s="14"/>
      <c r="CCX3205" s="14"/>
      <c r="CCY3205" s="14"/>
      <c r="CCZ3205" s="14"/>
      <c r="CDA3205" s="14"/>
      <c r="CDB3205" s="14"/>
      <c r="CDC3205" s="14"/>
      <c r="CDD3205" s="14"/>
      <c r="CDE3205" s="14"/>
      <c r="CDF3205" s="14"/>
      <c r="CDG3205" s="14"/>
      <c r="CDH3205" s="14"/>
      <c r="CDI3205" s="14"/>
      <c r="CDJ3205" s="14"/>
      <c r="CDK3205" s="14"/>
      <c r="CDL3205" s="14"/>
      <c r="CDM3205" s="14"/>
      <c r="CDN3205" s="14"/>
      <c r="CDO3205" s="14"/>
      <c r="CDP3205" s="14"/>
      <c r="CDQ3205" s="14"/>
      <c r="CDR3205" s="14"/>
      <c r="CDS3205" s="14"/>
      <c r="CDT3205" s="14"/>
      <c r="CDU3205" s="14"/>
      <c r="CDV3205" s="14"/>
      <c r="CDW3205" s="14"/>
      <c r="CDX3205" s="14"/>
      <c r="CDY3205" s="14"/>
      <c r="CDZ3205" s="14"/>
      <c r="CEA3205" s="14"/>
      <c r="CEB3205" s="14"/>
      <c r="CEC3205" s="14"/>
      <c r="CED3205" s="14"/>
      <c r="CEE3205" s="14"/>
      <c r="CEF3205" s="14"/>
      <c r="CEG3205" s="14"/>
      <c r="CEH3205" s="14"/>
      <c r="CEI3205" s="14"/>
      <c r="CEJ3205" s="14"/>
      <c r="CEK3205" s="14"/>
      <c r="CEL3205" s="14"/>
      <c r="CEM3205" s="14"/>
      <c r="CEN3205" s="14"/>
      <c r="CEO3205" s="14"/>
      <c r="CEP3205" s="14"/>
      <c r="CEQ3205" s="14"/>
      <c r="CER3205" s="14"/>
      <c r="CES3205" s="14"/>
      <c r="CET3205" s="14"/>
      <c r="CEU3205" s="14"/>
      <c r="CEV3205" s="14"/>
      <c r="CEW3205" s="14"/>
      <c r="CEX3205" s="14"/>
      <c r="CEY3205" s="14"/>
      <c r="CEZ3205" s="14"/>
      <c r="CFA3205" s="14"/>
      <c r="CFB3205" s="14"/>
      <c r="CFC3205" s="14"/>
      <c r="CFD3205" s="14"/>
      <c r="CFE3205" s="14"/>
      <c r="CFF3205" s="14"/>
      <c r="CFG3205" s="14"/>
      <c r="CFH3205" s="14"/>
      <c r="CFI3205" s="14"/>
      <c r="CFJ3205" s="14"/>
      <c r="CFK3205" s="14"/>
      <c r="CFL3205" s="14"/>
      <c r="CFM3205" s="14"/>
      <c r="CFN3205" s="14"/>
      <c r="CFO3205" s="14"/>
      <c r="CFP3205" s="14"/>
      <c r="CFQ3205" s="14"/>
      <c r="CFR3205" s="14"/>
      <c r="CFS3205" s="14"/>
      <c r="CFT3205" s="14"/>
      <c r="CFU3205" s="14"/>
      <c r="CFV3205" s="14"/>
      <c r="CFW3205" s="14"/>
      <c r="CFX3205" s="14"/>
      <c r="CFY3205" s="14"/>
      <c r="CFZ3205" s="14"/>
      <c r="CGA3205" s="14"/>
      <c r="CGB3205" s="14"/>
      <c r="CGC3205" s="14"/>
      <c r="CGD3205" s="14"/>
      <c r="CGE3205" s="14"/>
      <c r="CGF3205" s="14"/>
      <c r="CGG3205" s="14"/>
      <c r="CGH3205" s="14"/>
      <c r="CGI3205" s="14"/>
      <c r="CGJ3205" s="14"/>
      <c r="CGK3205" s="14"/>
      <c r="CGL3205" s="14"/>
      <c r="CGM3205" s="14"/>
      <c r="CGN3205" s="14"/>
      <c r="CGO3205" s="14"/>
      <c r="CGP3205" s="14"/>
      <c r="CGQ3205" s="14"/>
      <c r="CGR3205" s="14"/>
      <c r="CGS3205" s="14"/>
      <c r="CGT3205" s="14"/>
      <c r="CGU3205" s="14"/>
      <c r="CGV3205" s="14"/>
      <c r="CGW3205" s="14"/>
      <c r="CGX3205" s="14"/>
      <c r="CGY3205" s="14"/>
      <c r="CGZ3205" s="14"/>
      <c r="CHA3205" s="14"/>
      <c r="CHB3205" s="14"/>
      <c r="CHC3205" s="14"/>
      <c r="CHD3205" s="14"/>
      <c r="CHE3205" s="14"/>
      <c r="CHF3205" s="14"/>
      <c r="CHG3205" s="14"/>
      <c r="CHH3205" s="14"/>
      <c r="CHI3205" s="14"/>
      <c r="CHJ3205" s="14"/>
      <c r="CHK3205" s="14"/>
      <c r="CHL3205" s="14"/>
      <c r="CHM3205" s="14"/>
      <c r="CHN3205" s="14"/>
      <c r="CHO3205" s="14"/>
      <c r="CHP3205" s="14"/>
      <c r="CHQ3205" s="14"/>
      <c r="CHR3205" s="14"/>
      <c r="CHS3205" s="14"/>
      <c r="CHT3205" s="14"/>
      <c r="CHU3205" s="14"/>
      <c r="CHV3205" s="14"/>
      <c r="CHW3205" s="14"/>
      <c r="CHX3205" s="14"/>
      <c r="CHY3205" s="14"/>
      <c r="CHZ3205" s="14"/>
      <c r="CIA3205" s="14"/>
      <c r="CIB3205" s="14"/>
      <c r="CIC3205" s="14"/>
      <c r="CID3205" s="14"/>
      <c r="CIE3205" s="14"/>
      <c r="CIF3205" s="14"/>
      <c r="CIG3205" s="14"/>
      <c r="CIH3205" s="14"/>
      <c r="CII3205" s="14"/>
      <c r="CIJ3205" s="14"/>
      <c r="CIK3205" s="14"/>
      <c r="CIL3205" s="14"/>
      <c r="CIM3205" s="14"/>
      <c r="CIN3205" s="14"/>
      <c r="CIO3205" s="14"/>
      <c r="CIP3205" s="14"/>
      <c r="CIQ3205" s="14"/>
      <c r="CIR3205" s="14"/>
      <c r="CIS3205" s="14"/>
      <c r="CIT3205" s="14"/>
      <c r="CIU3205" s="14"/>
      <c r="CIV3205" s="14"/>
      <c r="CIW3205" s="14"/>
      <c r="CIX3205" s="14"/>
      <c r="CIY3205" s="14"/>
      <c r="CIZ3205" s="14"/>
      <c r="CJA3205" s="14"/>
      <c r="CJB3205" s="14"/>
      <c r="CJC3205" s="14"/>
      <c r="CJD3205" s="14"/>
      <c r="CJE3205" s="14"/>
      <c r="CJF3205" s="14"/>
      <c r="CJG3205" s="14"/>
      <c r="CJH3205" s="14"/>
      <c r="CJI3205" s="14"/>
      <c r="CJJ3205" s="14"/>
      <c r="CJK3205" s="14"/>
      <c r="CJL3205" s="14"/>
      <c r="CJM3205" s="14"/>
      <c r="CJN3205" s="14"/>
      <c r="CJO3205" s="14"/>
      <c r="CJP3205" s="14"/>
      <c r="CJQ3205" s="14"/>
      <c r="CJR3205" s="14"/>
      <c r="CJS3205" s="14"/>
      <c r="CJT3205" s="14"/>
      <c r="CJU3205" s="14"/>
      <c r="CJV3205" s="14"/>
      <c r="CJW3205" s="14"/>
      <c r="CJX3205" s="14"/>
      <c r="CJY3205" s="14"/>
      <c r="CJZ3205" s="14"/>
      <c r="CKA3205" s="14"/>
      <c r="CKB3205" s="14"/>
      <c r="CKC3205" s="14"/>
      <c r="CKD3205" s="14"/>
      <c r="CKE3205" s="14"/>
      <c r="CKF3205" s="14"/>
      <c r="CKG3205" s="14"/>
      <c r="CKH3205" s="14"/>
      <c r="CKI3205" s="14"/>
      <c r="CKJ3205" s="14"/>
      <c r="CKK3205" s="14"/>
      <c r="CKL3205" s="14"/>
      <c r="CKM3205" s="14"/>
      <c r="CKN3205" s="14"/>
      <c r="CKO3205" s="14"/>
      <c r="CKP3205" s="14"/>
      <c r="CKQ3205" s="14"/>
      <c r="CKR3205" s="14"/>
      <c r="CKS3205" s="14"/>
      <c r="CKT3205" s="14"/>
      <c r="CKU3205" s="14"/>
      <c r="CKV3205" s="14"/>
      <c r="CKW3205" s="14"/>
      <c r="CKX3205" s="14"/>
      <c r="CKY3205" s="14"/>
      <c r="CKZ3205" s="14"/>
      <c r="CLA3205" s="14"/>
      <c r="CLB3205" s="14"/>
      <c r="CLC3205" s="14"/>
      <c r="CLD3205" s="14"/>
      <c r="CLE3205" s="14"/>
      <c r="CLF3205" s="14"/>
      <c r="CLG3205" s="14"/>
      <c r="CLH3205" s="14"/>
      <c r="CLI3205" s="14"/>
      <c r="CLJ3205" s="14"/>
      <c r="CLK3205" s="14"/>
      <c r="CLL3205" s="14"/>
      <c r="CLM3205" s="14"/>
      <c r="CLN3205" s="14"/>
      <c r="CLO3205" s="14"/>
      <c r="CLP3205" s="14"/>
      <c r="CLQ3205" s="14"/>
      <c r="CLR3205" s="14"/>
      <c r="CLS3205" s="14"/>
      <c r="CLT3205" s="14"/>
      <c r="CLU3205" s="14"/>
      <c r="CLV3205" s="14"/>
      <c r="CLW3205" s="14"/>
      <c r="CLX3205" s="14"/>
      <c r="CLY3205" s="14"/>
      <c r="CLZ3205" s="14"/>
      <c r="CMA3205" s="14"/>
      <c r="CMB3205" s="14"/>
      <c r="CMC3205" s="14"/>
      <c r="CMD3205" s="14"/>
      <c r="CME3205" s="14"/>
      <c r="CMF3205" s="14"/>
      <c r="CMG3205" s="14"/>
      <c r="CMH3205" s="14"/>
      <c r="CMI3205" s="14"/>
      <c r="CMJ3205" s="14"/>
      <c r="CMK3205" s="14"/>
      <c r="CML3205" s="14"/>
      <c r="CMM3205" s="14"/>
      <c r="CMN3205" s="14"/>
      <c r="CMO3205" s="14"/>
      <c r="CMP3205" s="14"/>
      <c r="CMQ3205" s="14"/>
      <c r="CMR3205" s="14"/>
      <c r="CMS3205" s="14"/>
      <c r="CMT3205" s="14"/>
      <c r="CMU3205" s="14"/>
      <c r="CMV3205" s="14"/>
      <c r="CMW3205" s="14"/>
      <c r="CMX3205" s="14"/>
      <c r="CMY3205" s="14"/>
      <c r="CMZ3205" s="14"/>
      <c r="CNA3205" s="14"/>
      <c r="CNB3205" s="14"/>
      <c r="CNC3205" s="14"/>
      <c r="CND3205" s="14"/>
      <c r="CNE3205" s="14"/>
      <c r="CNF3205" s="14"/>
      <c r="CNG3205" s="14"/>
      <c r="CNH3205" s="14"/>
      <c r="CNI3205" s="14"/>
      <c r="CNJ3205" s="14"/>
      <c r="CNK3205" s="14"/>
      <c r="CNL3205" s="14"/>
      <c r="CNM3205" s="14"/>
      <c r="CNN3205" s="14"/>
      <c r="CNO3205" s="14"/>
      <c r="CNP3205" s="14"/>
      <c r="CNQ3205" s="14"/>
      <c r="CNR3205" s="14"/>
      <c r="CNS3205" s="14"/>
      <c r="CNT3205" s="14"/>
      <c r="CNU3205" s="14"/>
      <c r="CNV3205" s="14"/>
      <c r="CNW3205" s="14"/>
      <c r="CNX3205" s="14"/>
      <c r="CNY3205" s="14"/>
      <c r="CNZ3205" s="14"/>
      <c r="COA3205" s="14"/>
      <c r="COB3205" s="14"/>
      <c r="COC3205" s="14"/>
      <c r="COD3205" s="14"/>
      <c r="COE3205" s="14"/>
      <c r="COF3205" s="14"/>
      <c r="COG3205" s="14"/>
      <c r="COH3205" s="14"/>
      <c r="COI3205" s="14"/>
      <c r="COJ3205" s="14"/>
      <c r="COK3205" s="14"/>
      <c r="COL3205" s="14"/>
      <c r="COM3205" s="14"/>
      <c r="CON3205" s="14"/>
      <c r="COO3205" s="14"/>
      <c r="COP3205" s="14"/>
      <c r="COQ3205" s="14"/>
      <c r="COR3205" s="14"/>
      <c r="COS3205" s="14"/>
      <c r="COT3205" s="14"/>
      <c r="COU3205" s="14"/>
      <c r="COV3205" s="14"/>
      <c r="COW3205" s="14"/>
      <c r="COX3205" s="14"/>
      <c r="COY3205" s="14"/>
      <c r="COZ3205" s="14"/>
      <c r="CPA3205" s="14"/>
      <c r="CPB3205" s="14"/>
      <c r="CPC3205" s="14"/>
      <c r="CPD3205" s="14"/>
      <c r="CPE3205" s="14"/>
      <c r="CPF3205" s="14"/>
      <c r="CPG3205" s="14"/>
      <c r="CPH3205" s="14"/>
      <c r="CPI3205" s="14"/>
      <c r="CPJ3205" s="14"/>
      <c r="CPK3205" s="14"/>
      <c r="CPL3205" s="14"/>
      <c r="CPM3205" s="14"/>
      <c r="CPN3205" s="14"/>
      <c r="CPO3205" s="14"/>
      <c r="CPP3205" s="14"/>
      <c r="CPQ3205" s="14"/>
      <c r="CPR3205" s="14"/>
      <c r="CPS3205" s="14"/>
      <c r="CPT3205" s="14"/>
      <c r="CPU3205" s="14"/>
      <c r="CPV3205" s="14"/>
      <c r="CPW3205" s="14"/>
      <c r="CPX3205" s="14"/>
      <c r="CPY3205" s="14"/>
      <c r="CPZ3205" s="14"/>
      <c r="CQA3205" s="14"/>
      <c r="CQB3205" s="14"/>
      <c r="CQC3205" s="14"/>
      <c r="CQD3205" s="14"/>
      <c r="CQE3205" s="14"/>
      <c r="CQF3205" s="14"/>
      <c r="CQG3205" s="14"/>
      <c r="CQH3205" s="14"/>
      <c r="CQI3205" s="14"/>
      <c r="CQJ3205" s="14"/>
      <c r="CQK3205" s="14"/>
      <c r="CQL3205" s="14"/>
      <c r="CQM3205" s="14"/>
      <c r="CQN3205" s="14"/>
      <c r="CQO3205" s="14"/>
      <c r="CQP3205" s="14"/>
      <c r="CQQ3205" s="14"/>
      <c r="CQR3205" s="14"/>
      <c r="CQS3205" s="14"/>
      <c r="CQT3205" s="14"/>
      <c r="CQU3205" s="14"/>
      <c r="CQV3205" s="14"/>
      <c r="CQW3205" s="14"/>
      <c r="CQX3205" s="14"/>
      <c r="CQY3205" s="14"/>
      <c r="CQZ3205" s="14"/>
      <c r="CRA3205" s="14"/>
      <c r="CRB3205" s="14"/>
      <c r="CRC3205" s="14"/>
      <c r="CRD3205" s="14"/>
      <c r="CRE3205" s="14"/>
      <c r="CRF3205" s="14"/>
      <c r="CRG3205" s="14"/>
      <c r="CRH3205" s="14"/>
      <c r="CRI3205" s="14"/>
      <c r="CRJ3205" s="14"/>
      <c r="CRK3205" s="14"/>
      <c r="CRL3205" s="14"/>
      <c r="CRM3205" s="14"/>
      <c r="CRN3205" s="14"/>
      <c r="CRO3205" s="14"/>
      <c r="CRP3205" s="14"/>
      <c r="CRQ3205" s="14"/>
      <c r="CRR3205" s="14"/>
      <c r="CRS3205" s="14"/>
      <c r="CRT3205" s="14"/>
      <c r="CRU3205" s="14"/>
      <c r="CRV3205" s="14"/>
      <c r="CRW3205" s="14"/>
      <c r="CRX3205" s="14"/>
      <c r="CRY3205" s="14"/>
      <c r="CRZ3205" s="14"/>
      <c r="CSA3205" s="14"/>
      <c r="CSB3205" s="14"/>
      <c r="CSC3205" s="14"/>
      <c r="CSD3205" s="14"/>
      <c r="CSE3205" s="14"/>
      <c r="CSF3205" s="14"/>
      <c r="CSG3205" s="14"/>
      <c r="CSH3205" s="14"/>
      <c r="CSI3205" s="14"/>
      <c r="CSJ3205" s="14"/>
      <c r="CSK3205" s="14"/>
      <c r="CSL3205" s="14"/>
      <c r="CSM3205" s="14"/>
      <c r="CSN3205" s="14"/>
      <c r="CSO3205" s="14"/>
      <c r="CSP3205" s="14"/>
      <c r="CSQ3205" s="14"/>
      <c r="CSR3205" s="14"/>
      <c r="CSS3205" s="14"/>
      <c r="CST3205" s="14"/>
      <c r="CSU3205" s="14"/>
      <c r="CSV3205" s="14"/>
      <c r="CSW3205" s="14"/>
      <c r="CSX3205" s="14"/>
      <c r="CSY3205" s="14"/>
      <c r="CSZ3205" s="14"/>
      <c r="CTA3205" s="14"/>
      <c r="CTB3205" s="14"/>
      <c r="CTC3205" s="14"/>
      <c r="CTD3205" s="14"/>
      <c r="CTE3205" s="14"/>
      <c r="CTF3205" s="14"/>
      <c r="CTG3205" s="14"/>
      <c r="CTH3205" s="14"/>
      <c r="CTI3205" s="14"/>
      <c r="CTJ3205" s="14"/>
      <c r="CTK3205" s="14"/>
      <c r="CTL3205" s="14"/>
      <c r="CTM3205" s="14"/>
      <c r="CTN3205" s="14"/>
      <c r="CTO3205" s="14"/>
      <c r="CTP3205" s="14"/>
      <c r="CTQ3205" s="14"/>
      <c r="CTR3205" s="14"/>
      <c r="CTS3205" s="14"/>
      <c r="CTT3205" s="14"/>
      <c r="CTU3205" s="14"/>
      <c r="CTV3205" s="14"/>
      <c r="CTW3205" s="14"/>
      <c r="CTX3205" s="14"/>
      <c r="CTY3205" s="14"/>
      <c r="CTZ3205" s="14"/>
      <c r="CUA3205" s="14"/>
      <c r="CUB3205" s="14"/>
      <c r="CUC3205" s="14"/>
      <c r="CUD3205" s="14"/>
      <c r="CUE3205" s="14"/>
      <c r="CUF3205" s="14"/>
      <c r="CUG3205" s="14"/>
      <c r="CUH3205" s="14"/>
      <c r="CUI3205" s="14"/>
      <c r="CUJ3205" s="14"/>
      <c r="CUK3205" s="14"/>
      <c r="CUL3205" s="14"/>
      <c r="CUM3205" s="14"/>
      <c r="CUN3205" s="14"/>
      <c r="CUO3205" s="14"/>
      <c r="CUP3205" s="14"/>
      <c r="CUQ3205" s="14"/>
      <c r="CUR3205" s="14"/>
      <c r="CUS3205" s="14"/>
      <c r="CUT3205" s="14"/>
      <c r="CUU3205" s="14"/>
      <c r="CUV3205" s="14"/>
      <c r="CUW3205" s="14"/>
      <c r="CUX3205" s="14"/>
      <c r="CUY3205" s="14"/>
      <c r="CUZ3205" s="14"/>
      <c r="CVA3205" s="14"/>
      <c r="CVB3205" s="14"/>
      <c r="CVC3205" s="14"/>
      <c r="CVD3205" s="14"/>
      <c r="CVE3205" s="14"/>
      <c r="CVF3205" s="14"/>
      <c r="CVG3205" s="14"/>
      <c r="CVH3205" s="14"/>
      <c r="CVI3205" s="14"/>
      <c r="CVJ3205" s="14"/>
      <c r="CVK3205" s="14"/>
      <c r="CVL3205" s="14"/>
      <c r="CVM3205" s="14"/>
      <c r="CVN3205" s="14"/>
      <c r="CVO3205" s="14"/>
      <c r="CVP3205" s="14"/>
      <c r="CVQ3205" s="14"/>
      <c r="CVR3205" s="14"/>
      <c r="CVS3205" s="14"/>
      <c r="CVT3205" s="14"/>
      <c r="CVU3205" s="14"/>
      <c r="CVV3205" s="14"/>
      <c r="CVW3205" s="14"/>
      <c r="CVX3205" s="14"/>
      <c r="CVY3205" s="14"/>
      <c r="CVZ3205" s="14"/>
      <c r="CWA3205" s="14"/>
      <c r="CWB3205" s="14"/>
      <c r="CWC3205" s="14"/>
      <c r="CWD3205" s="14"/>
      <c r="CWE3205" s="14"/>
      <c r="CWF3205" s="14"/>
      <c r="CWG3205" s="14"/>
      <c r="CWH3205" s="14"/>
      <c r="CWI3205" s="14"/>
      <c r="CWJ3205" s="14"/>
      <c r="CWK3205" s="14"/>
      <c r="CWL3205" s="14"/>
      <c r="CWM3205" s="14"/>
      <c r="CWN3205" s="14"/>
      <c r="CWO3205" s="14"/>
      <c r="CWP3205" s="14"/>
      <c r="CWQ3205" s="14"/>
      <c r="CWR3205" s="14"/>
      <c r="CWS3205" s="14"/>
      <c r="CWT3205" s="14"/>
      <c r="CWU3205" s="14"/>
      <c r="CWV3205" s="14"/>
      <c r="CWW3205" s="14"/>
      <c r="CWX3205" s="14"/>
      <c r="CWY3205" s="14"/>
      <c r="CWZ3205" s="14"/>
      <c r="CXA3205" s="14"/>
      <c r="CXB3205" s="14"/>
      <c r="CXC3205" s="14"/>
      <c r="CXD3205" s="14"/>
      <c r="CXE3205" s="14"/>
      <c r="CXF3205" s="14"/>
      <c r="CXG3205" s="14"/>
      <c r="CXH3205" s="14"/>
      <c r="CXI3205" s="14"/>
      <c r="CXJ3205" s="14"/>
      <c r="CXK3205" s="14"/>
      <c r="CXL3205" s="14"/>
      <c r="CXM3205" s="14"/>
      <c r="CXN3205" s="14"/>
      <c r="CXO3205" s="14"/>
      <c r="CXP3205" s="14"/>
      <c r="CXQ3205" s="14"/>
      <c r="CXR3205" s="14"/>
      <c r="CXS3205" s="14"/>
      <c r="CXT3205" s="14"/>
      <c r="CXU3205" s="14"/>
      <c r="CXV3205" s="14"/>
      <c r="CXW3205" s="14"/>
      <c r="CXX3205" s="14"/>
      <c r="CXY3205" s="14"/>
      <c r="CXZ3205" s="14"/>
      <c r="CYA3205" s="14"/>
      <c r="CYB3205" s="14"/>
      <c r="CYC3205" s="14"/>
      <c r="CYD3205" s="14"/>
      <c r="CYE3205" s="14"/>
      <c r="CYF3205" s="14"/>
      <c r="CYG3205" s="14"/>
      <c r="CYH3205" s="14"/>
      <c r="CYI3205" s="14"/>
      <c r="CYJ3205" s="14"/>
      <c r="CYK3205" s="14"/>
      <c r="CYL3205" s="14"/>
      <c r="CYM3205" s="14"/>
      <c r="CYN3205" s="14"/>
      <c r="CYO3205" s="14"/>
      <c r="CYP3205" s="14"/>
      <c r="CYQ3205" s="14"/>
      <c r="CYR3205" s="14"/>
      <c r="CYS3205" s="14"/>
      <c r="CYT3205" s="14"/>
      <c r="CYU3205" s="14"/>
      <c r="CYV3205" s="14"/>
      <c r="CYW3205" s="14"/>
      <c r="CYX3205" s="14"/>
      <c r="CYY3205" s="14"/>
      <c r="CYZ3205" s="14"/>
      <c r="CZA3205" s="14"/>
      <c r="CZB3205" s="14"/>
      <c r="CZC3205" s="14"/>
      <c r="CZD3205" s="14"/>
      <c r="CZE3205" s="14"/>
      <c r="CZF3205" s="14"/>
      <c r="CZG3205" s="14"/>
      <c r="CZH3205" s="14"/>
      <c r="CZI3205" s="14"/>
      <c r="CZJ3205" s="14"/>
      <c r="CZK3205" s="14"/>
      <c r="CZL3205" s="14"/>
      <c r="CZM3205" s="14"/>
      <c r="CZN3205" s="14"/>
      <c r="CZO3205" s="14"/>
      <c r="CZP3205" s="14"/>
      <c r="CZQ3205" s="14"/>
      <c r="CZR3205" s="14"/>
      <c r="CZS3205" s="14"/>
      <c r="CZT3205" s="14"/>
      <c r="CZU3205" s="14"/>
      <c r="CZV3205" s="14"/>
      <c r="CZW3205" s="14"/>
      <c r="CZX3205" s="14"/>
      <c r="CZY3205" s="14"/>
      <c r="CZZ3205" s="14"/>
      <c r="DAA3205" s="14"/>
      <c r="DAB3205" s="14"/>
      <c r="DAC3205" s="14"/>
      <c r="DAD3205" s="14"/>
      <c r="DAE3205" s="14"/>
      <c r="DAF3205" s="14"/>
      <c r="DAG3205" s="14"/>
      <c r="DAH3205" s="14"/>
      <c r="DAI3205" s="14"/>
      <c r="DAJ3205" s="14"/>
      <c r="DAK3205" s="14"/>
      <c r="DAL3205" s="14"/>
      <c r="DAM3205" s="14"/>
      <c r="DAN3205" s="14"/>
      <c r="DAO3205" s="14"/>
      <c r="DAP3205" s="14"/>
      <c r="DAQ3205" s="14"/>
      <c r="DAR3205" s="14"/>
      <c r="DAS3205" s="14"/>
      <c r="DAT3205" s="14"/>
      <c r="DAU3205" s="14"/>
      <c r="DAV3205" s="14"/>
      <c r="DAW3205" s="14"/>
      <c r="DAX3205" s="14"/>
      <c r="DAY3205" s="14"/>
      <c r="DAZ3205" s="14"/>
      <c r="DBA3205" s="14"/>
      <c r="DBB3205" s="14"/>
      <c r="DBC3205" s="14"/>
      <c r="DBD3205" s="14"/>
      <c r="DBE3205" s="14"/>
      <c r="DBF3205" s="14"/>
      <c r="DBG3205" s="14"/>
      <c r="DBH3205" s="14"/>
      <c r="DBI3205" s="14"/>
      <c r="DBJ3205" s="14"/>
      <c r="DBK3205" s="14"/>
      <c r="DBL3205" s="14"/>
      <c r="DBM3205" s="14"/>
      <c r="DBN3205" s="14"/>
      <c r="DBO3205" s="14"/>
      <c r="DBP3205" s="14"/>
      <c r="DBQ3205" s="14"/>
      <c r="DBR3205" s="14"/>
      <c r="DBS3205" s="14"/>
      <c r="DBT3205" s="14"/>
      <c r="DBU3205" s="14"/>
      <c r="DBV3205" s="14"/>
      <c r="DBW3205" s="14"/>
      <c r="DBX3205" s="14"/>
      <c r="DBY3205" s="14"/>
      <c r="DBZ3205" s="14"/>
      <c r="DCA3205" s="14"/>
      <c r="DCB3205" s="14"/>
      <c r="DCC3205" s="14"/>
      <c r="DCD3205" s="14"/>
      <c r="DCE3205" s="14"/>
      <c r="DCF3205" s="14"/>
      <c r="DCG3205" s="14"/>
      <c r="DCH3205" s="14"/>
      <c r="DCI3205" s="14"/>
      <c r="DCJ3205" s="14"/>
      <c r="DCK3205" s="14"/>
      <c r="DCL3205" s="14"/>
      <c r="DCM3205" s="14"/>
      <c r="DCN3205" s="14"/>
      <c r="DCO3205" s="14"/>
      <c r="DCP3205" s="14"/>
      <c r="DCQ3205" s="14"/>
      <c r="DCR3205" s="14"/>
      <c r="DCS3205" s="14"/>
      <c r="DCT3205" s="14"/>
      <c r="DCU3205" s="14"/>
      <c r="DCV3205" s="14"/>
      <c r="DCW3205" s="14"/>
      <c r="DCX3205" s="14"/>
      <c r="DCY3205" s="14"/>
      <c r="DCZ3205" s="14"/>
      <c r="DDA3205" s="14"/>
      <c r="DDB3205" s="14"/>
      <c r="DDC3205" s="14"/>
      <c r="DDD3205" s="14"/>
      <c r="DDE3205" s="14"/>
      <c r="DDF3205" s="14"/>
      <c r="DDG3205" s="14"/>
      <c r="DDH3205" s="14"/>
      <c r="DDI3205" s="14"/>
      <c r="DDJ3205" s="14"/>
      <c r="DDK3205" s="14"/>
      <c r="DDL3205" s="14"/>
      <c r="DDM3205" s="14"/>
      <c r="DDN3205" s="14"/>
      <c r="DDO3205" s="14"/>
      <c r="DDP3205" s="14"/>
      <c r="DDQ3205" s="14"/>
      <c r="DDR3205" s="14"/>
      <c r="DDS3205" s="14"/>
      <c r="DDT3205" s="14"/>
      <c r="DDU3205" s="14"/>
      <c r="DDV3205" s="14"/>
      <c r="DDW3205" s="14"/>
      <c r="DDX3205" s="14"/>
      <c r="DDY3205" s="14"/>
      <c r="DDZ3205" s="14"/>
      <c r="DEA3205" s="14"/>
      <c r="DEB3205" s="14"/>
      <c r="DEC3205" s="14"/>
      <c r="DED3205" s="14"/>
      <c r="DEE3205" s="14"/>
      <c r="DEF3205" s="14"/>
      <c r="DEG3205" s="14"/>
      <c r="DEH3205" s="14"/>
      <c r="DEI3205" s="14"/>
      <c r="DEJ3205" s="14"/>
      <c r="DEK3205" s="14"/>
      <c r="DEL3205" s="14"/>
      <c r="DEM3205" s="14"/>
      <c r="DEN3205" s="14"/>
      <c r="DEO3205" s="14"/>
      <c r="DEP3205" s="14"/>
      <c r="DEQ3205" s="14"/>
      <c r="DER3205" s="14"/>
      <c r="DES3205" s="14"/>
      <c r="DET3205" s="14"/>
      <c r="DEU3205" s="14"/>
      <c r="DEV3205" s="14"/>
      <c r="DEW3205" s="14"/>
      <c r="DEX3205" s="14"/>
      <c r="DEY3205" s="14"/>
      <c r="DEZ3205" s="14"/>
      <c r="DFA3205" s="14"/>
      <c r="DFB3205" s="14"/>
      <c r="DFC3205" s="14"/>
      <c r="DFD3205" s="14"/>
      <c r="DFE3205" s="14"/>
      <c r="DFF3205" s="14"/>
      <c r="DFG3205" s="14"/>
      <c r="DFH3205" s="14"/>
      <c r="DFI3205" s="14"/>
      <c r="DFJ3205" s="14"/>
      <c r="DFK3205" s="14"/>
      <c r="DFL3205" s="14"/>
      <c r="DFM3205" s="14"/>
      <c r="DFN3205" s="14"/>
      <c r="DFO3205" s="14"/>
      <c r="DFP3205" s="14"/>
      <c r="DFQ3205" s="14"/>
      <c r="DFR3205" s="14"/>
      <c r="DFS3205" s="14"/>
      <c r="DFT3205" s="14"/>
      <c r="DFU3205" s="14"/>
      <c r="DFV3205" s="14"/>
      <c r="DFW3205" s="14"/>
      <c r="DFX3205" s="14"/>
      <c r="DFY3205" s="14"/>
      <c r="DFZ3205" s="14"/>
      <c r="DGA3205" s="14"/>
      <c r="DGB3205" s="14"/>
      <c r="DGC3205" s="14"/>
      <c r="DGD3205" s="14"/>
      <c r="DGE3205" s="14"/>
      <c r="DGF3205" s="14"/>
      <c r="DGG3205" s="14"/>
      <c r="DGH3205" s="14"/>
      <c r="DGI3205" s="14"/>
      <c r="DGJ3205" s="14"/>
      <c r="DGK3205" s="14"/>
      <c r="DGL3205" s="14"/>
      <c r="DGM3205" s="14"/>
      <c r="DGN3205" s="14"/>
      <c r="DGO3205" s="14"/>
      <c r="DGP3205" s="14"/>
      <c r="DGQ3205" s="14"/>
      <c r="DGR3205" s="14"/>
      <c r="DGS3205" s="14"/>
      <c r="DGT3205" s="14"/>
      <c r="DGU3205" s="14"/>
      <c r="DGV3205" s="14"/>
      <c r="DGW3205" s="14"/>
      <c r="DGX3205" s="14"/>
      <c r="DGY3205" s="14"/>
      <c r="DGZ3205" s="14"/>
      <c r="DHA3205" s="14"/>
      <c r="DHB3205" s="14"/>
      <c r="DHC3205" s="14"/>
      <c r="DHD3205" s="14"/>
      <c r="DHE3205" s="14"/>
      <c r="DHF3205" s="14"/>
      <c r="DHG3205" s="14"/>
      <c r="DHH3205" s="14"/>
      <c r="DHI3205" s="14"/>
      <c r="DHJ3205" s="14"/>
      <c r="DHK3205" s="14"/>
      <c r="DHL3205" s="14"/>
      <c r="DHM3205" s="14"/>
      <c r="DHN3205" s="14"/>
      <c r="DHO3205" s="14"/>
      <c r="DHP3205" s="14"/>
      <c r="DHQ3205" s="14"/>
      <c r="DHR3205" s="14"/>
      <c r="DHS3205" s="14"/>
      <c r="DHT3205" s="14"/>
      <c r="DHU3205" s="14"/>
      <c r="DHV3205" s="14"/>
      <c r="DHW3205" s="14"/>
      <c r="DHX3205" s="14"/>
      <c r="DHY3205" s="14"/>
      <c r="DHZ3205" s="14"/>
      <c r="DIA3205" s="14"/>
      <c r="DIB3205" s="14"/>
      <c r="DIC3205" s="14"/>
      <c r="DID3205" s="14"/>
      <c r="DIE3205" s="14"/>
      <c r="DIF3205" s="14"/>
      <c r="DIG3205" s="14"/>
      <c r="DIH3205" s="14"/>
      <c r="DII3205" s="14"/>
      <c r="DIJ3205" s="14"/>
      <c r="DIK3205" s="14"/>
      <c r="DIL3205" s="14"/>
      <c r="DIM3205" s="14"/>
      <c r="DIN3205" s="14"/>
      <c r="DIO3205" s="14"/>
      <c r="DIP3205" s="14"/>
      <c r="DIQ3205" s="14"/>
      <c r="DIR3205" s="14"/>
      <c r="DIS3205" s="14"/>
      <c r="DIT3205" s="14"/>
      <c r="DIU3205" s="14"/>
      <c r="DIV3205" s="14"/>
      <c r="DIW3205" s="14"/>
      <c r="DIX3205" s="14"/>
      <c r="DIY3205" s="14"/>
      <c r="DIZ3205" s="14"/>
      <c r="DJA3205" s="14"/>
      <c r="DJB3205" s="14"/>
      <c r="DJC3205" s="14"/>
      <c r="DJD3205" s="14"/>
      <c r="DJE3205" s="14"/>
      <c r="DJF3205" s="14"/>
      <c r="DJG3205" s="14"/>
      <c r="DJH3205" s="14"/>
      <c r="DJI3205" s="14"/>
      <c r="DJJ3205" s="14"/>
      <c r="DJK3205" s="14"/>
      <c r="DJL3205" s="14"/>
      <c r="DJM3205" s="14"/>
      <c r="DJN3205" s="14"/>
      <c r="DJO3205" s="14"/>
      <c r="DJP3205" s="14"/>
      <c r="DJQ3205" s="14"/>
      <c r="DJR3205" s="14"/>
      <c r="DJS3205" s="14"/>
      <c r="DJT3205" s="14"/>
      <c r="DJU3205" s="14"/>
      <c r="DJV3205" s="14"/>
      <c r="DJW3205" s="14"/>
      <c r="DJX3205" s="14"/>
      <c r="DJY3205" s="14"/>
      <c r="DJZ3205" s="14"/>
      <c r="DKA3205" s="14"/>
      <c r="DKB3205" s="14"/>
      <c r="DKC3205" s="14"/>
      <c r="DKD3205" s="14"/>
      <c r="DKE3205" s="14"/>
      <c r="DKF3205" s="14"/>
      <c r="DKG3205" s="14"/>
      <c r="DKH3205" s="14"/>
      <c r="DKI3205" s="14"/>
      <c r="DKJ3205" s="14"/>
      <c r="DKK3205" s="14"/>
      <c r="DKL3205" s="14"/>
      <c r="DKM3205" s="14"/>
      <c r="DKN3205" s="14"/>
      <c r="DKO3205" s="14"/>
      <c r="DKP3205" s="14"/>
      <c r="DKQ3205" s="14"/>
      <c r="DKR3205" s="14"/>
      <c r="DKS3205" s="14"/>
      <c r="DKT3205" s="14"/>
      <c r="DKU3205" s="14"/>
      <c r="DKV3205" s="14"/>
      <c r="DKW3205" s="14"/>
      <c r="DKX3205" s="14"/>
      <c r="DKY3205" s="14"/>
      <c r="DKZ3205" s="14"/>
      <c r="DLA3205" s="14"/>
      <c r="DLB3205" s="14"/>
      <c r="DLC3205" s="14"/>
      <c r="DLD3205" s="14"/>
      <c r="DLE3205" s="14"/>
      <c r="DLF3205" s="14"/>
      <c r="DLG3205" s="14"/>
      <c r="DLH3205" s="14"/>
      <c r="DLI3205" s="14"/>
      <c r="DLJ3205" s="14"/>
      <c r="DLK3205" s="14"/>
      <c r="DLL3205" s="14"/>
      <c r="DLM3205" s="14"/>
      <c r="DLN3205" s="14"/>
      <c r="DLO3205" s="14"/>
      <c r="DLP3205" s="14"/>
      <c r="DLQ3205" s="14"/>
      <c r="DLR3205" s="14"/>
      <c r="DLS3205" s="14"/>
      <c r="DLT3205" s="14"/>
      <c r="DLU3205" s="14"/>
      <c r="DLV3205" s="14"/>
      <c r="DLW3205" s="14"/>
      <c r="DLX3205" s="14"/>
      <c r="DLY3205" s="14"/>
      <c r="DLZ3205" s="14"/>
      <c r="DMA3205" s="14"/>
      <c r="DMB3205" s="14"/>
      <c r="DMC3205" s="14"/>
      <c r="DMD3205" s="14"/>
      <c r="DME3205" s="14"/>
      <c r="DMF3205" s="14"/>
      <c r="DMG3205" s="14"/>
      <c r="DMH3205" s="14"/>
      <c r="DMI3205" s="14"/>
      <c r="DMJ3205" s="14"/>
      <c r="DMK3205" s="14"/>
      <c r="DML3205" s="14"/>
      <c r="DMM3205" s="14"/>
      <c r="DMN3205" s="14"/>
      <c r="DMO3205" s="14"/>
      <c r="DMP3205" s="14"/>
      <c r="DMQ3205" s="14"/>
      <c r="DMR3205" s="14"/>
      <c r="DMS3205" s="14"/>
      <c r="DMT3205" s="14"/>
      <c r="DMU3205" s="14"/>
      <c r="DMV3205" s="14"/>
      <c r="DMW3205" s="14"/>
      <c r="DMX3205" s="14"/>
      <c r="DMY3205" s="14"/>
      <c r="DMZ3205" s="14"/>
      <c r="DNA3205" s="14"/>
      <c r="DNB3205" s="14"/>
      <c r="DNC3205" s="14"/>
      <c r="DND3205" s="14"/>
      <c r="DNE3205" s="14"/>
      <c r="DNF3205" s="14"/>
      <c r="DNG3205" s="14"/>
      <c r="DNH3205" s="14"/>
      <c r="DNI3205" s="14"/>
      <c r="DNJ3205" s="14"/>
      <c r="DNK3205" s="14"/>
      <c r="DNL3205" s="14"/>
      <c r="DNM3205" s="14"/>
      <c r="DNN3205" s="14"/>
      <c r="DNO3205" s="14"/>
      <c r="DNP3205" s="14"/>
      <c r="DNQ3205" s="14"/>
      <c r="DNR3205" s="14"/>
      <c r="DNS3205" s="14"/>
      <c r="DNT3205" s="14"/>
      <c r="DNU3205" s="14"/>
      <c r="DNV3205" s="14"/>
      <c r="DNW3205" s="14"/>
      <c r="DNX3205" s="14"/>
      <c r="DNY3205" s="14"/>
      <c r="DNZ3205" s="14"/>
      <c r="DOA3205" s="14"/>
      <c r="DOB3205" s="14"/>
      <c r="DOC3205" s="14"/>
      <c r="DOD3205" s="14"/>
      <c r="DOE3205" s="14"/>
      <c r="DOF3205" s="14"/>
      <c r="DOG3205" s="14"/>
      <c r="DOH3205" s="14"/>
      <c r="DOI3205" s="14"/>
      <c r="DOJ3205" s="14"/>
      <c r="DOK3205" s="14"/>
      <c r="DOL3205" s="14"/>
      <c r="DOM3205" s="14"/>
      <c r="DON3205" s="14"/>
      <c r="DOO3205" s="14"/>
      <c r="DOP3205" s="14"/>
      <c r="DOQ3205" s="14"/>
      <c r="DOR3205" s="14"/>
      <c r="DOS3205" s="14"/>
      <c r="DOT3205" s="14"/>
      <c r="DOU3205" s="14"/>
      <c r="DOV3205" s="14"/>
      <c r="DOW3205" s="14"/>
      <c r="DOX3205" s="14"/>
      <c r="DOY3205" s="14"/>
      <c r="DOZ3205" s="14"/>
      <c r="DPA3205" s="14"/>
      <c r="DPB3205" s="14"/>
      <c r="DPC3205" s="14"/>
      <c r="DPD3205" s="14"/>
      <c r="DPE3205" s="14"/>
      <c r="DPF3205" s="14"/>
      <c r="DPG3205" s="14"/>
      <c r="DPH3205" s="14"/>
      <c r="DPI3205" s="14"/>
      <c r="DPJ3205" s="14"/>
      <c r="DPK3205" s="14"/>
      <c r="DPL3205" s="14"/>
      <c r="DPM3205" s="14"/>
      <c r="DPN3205" s="14"/>
      <c r="DPO3205" s="14"/>
      <c r="DPP3205" s="14"/>
      <c r="DPQ3205" s="14"/>
      <c r="DPR3205" s="14"/>
      <c r="DPS3205" s="14"/>
      <c r="DPT3205" s="14"/>
      <c r="DPU3205" s="14"/>
      <c r="DPV3205" s="14"/>
      <c r="DPW3205" s="14"/>
      <c r="DPX3205" s="14"/>
      <c r="DPY3205" s="14"/>
      <c r="DPZ3205" s="14"/>
      <c r="DQA3205" s="14"/>
      <c r="DQB3205" s="14"/>
      <c r="DQC3205" s="14"/>
      <c r="DQD3205" s="14"/>
      <c r="DQE3205" s="14"/>
      <c r="DQF3205" s="14"/>
      <c r="DQG3205" s="14"/>
      <c r="DQH3205" s="14"/>
      <c r="DQI3205" s="14"/>
      <c r="DQJ3205" s="14"/>
      <c r="DQK3205" s="14"/>
      <c r="DQL3205" s="14"/>
      <c r="DQM3205" s="14"/>
      <c r="DQN3205" s="14"/>
      <c r="DQO3205" s="14"/>
      <c r="DQP3205" s="14"/>
      <c r="DQQ3205" s="14"/>
      <c r="DQR3205" s="14"/>
      <c r="DQS3205" s="14"/>
      <c r="DQT3205" s="14"/>
      <c r="DQU3205" s="14"/>
      <c r="DQV3205" s="14"/>
      <c r="DQW3205" s="14"/>
      <c r="DQX3205" s="14"/>
      <c r="DQY3205" s="14"/>
      <c r="DQZ3205" s="14"/>
      <c r="DRA3205" s="14"/>
      <c r="DRB3205" s="14"/>
      <c r="DRC3205" s="14"/>
      <c r="DRD3205" s="14"/>
      <c r="DRE3205" s="14"/>
      <c r="DRF3205" s="14"/>
      <c r="DRG3205" s="14"/>
      <c r="DRH3205" s="14"/>
      <c r="DRI3205" s="14"/>
      <c r="DRJ3205" s="14"/>
      <c r="DRK3205" s="14"/>
      <c r="DRL3205" s="14"/>
      <c r="DRM3205" s="14"/>
      <c r="DRN3205" s="14"/>
      <c r="DRO3205" s="14"/>
      <c r="DRP3205" s="14"/>
      <c r="DRQ3205" s="14"/>
      <c r="DRR3205" s="14"/>
      <c r="DRS3205" s="14"/>
      <c r="DRT3205" s="14"/>
      <c r="DRU3205" s="14"/>
      <c r="DRV3205" s="14"/>
      <c r="DRW3205" s="14"/>
      <c r="DRX3205" s="14"/>
      <c r="DRY3205" s="14"/>
      <c r="DRZ3205" s="14"/>
      <c r="DSA3205" s="14"/>
      <c r="DSB3205" s="14"/>
      <c r="DSC3205" s="14"/>
      <c r="DSD3205" s="14"/>
      <c r="DSE3205" s="14"/>
      <c r="DSF3205" s="14"/>
      <c r="DSG3205" s="14"/>
      <c r="DSH3205" s="14"/>
      <c r="DSI3205" s="14"/>
      <c r="DSJ3205" s="14"/>
      <c r="DSK3205" s="14"/>
      <c r="DSL3205" s="14"/>
      <c r="DSM3205" s="14"/>
      <c r="DSN3205" s="14"/>
      <c r="DSO3205" s="14"/>
      <c r="DSP3205" s="14"/>
      <c r="DSQ3205" s="14"/>
      <c r="DSR3205" s="14"/>
      <c r="DSS3205" s="14"/>
      <c r="DST3205" s="14"/>
      <c r="DSU3205" s="14"/>
      <c r="DSV3205" s="14"/>
      <c r="DSW3205" s="14"/>
      <c r="DSX3205" s="14"/>
      <c r="DSY3205" s="14"/>
      <c r="DSZ3205" s="14"/>
      <c r="DTA3205" s="14"/>
      <c r="DTB3205" s="14"/>
      <c r="DTC3205" s="14"/>
      <c r="DTD3205" s="14"/>
      <c r="DTE3205" s="14"/>
      <c r="DTF3205" s="14"/>
      <c r="DTG3205" s="14"/>
      <c r="DTH3205" s="14"/>
      <c r="DTI3205" s="14"/>
      <c r="DTJ3205" s="14"/>
      <c r="DTK3205" s="14"/>
      <c r="DTL3205" s="14"/>
      <c r="DTM3205" s="14"/>
      <c r="DTN3205" s="14"/>
      <c r="DTO3205" s="14"/>
      <c r="DTP3205" s="14"/>
      <c r="DTQ3205" s="14"/>
      <c r="DTR3205" s="14"/>
      <c r="DTS3205" s="14"/>
      <c r="DTT3205" s="14"/>
      <c r="DTU3205" s="14"/>
      <c r="DTV3205" s="14"/>
      <c r="DTW3205" s="14"/>
      <c r="DTX3205" s="14"/>
      <c r="DTY3205" s="14"/>
      <c r="DTZ3205" s="14"/>
      <c r="DUA3205" s="14"/>
      <c r="DUB3205" s="14"/>
      <c r="DUC3205" s="14"/>
      <c r="DUD3205" s="14"/>
      <c r="DUE3205" s="14"/>
      <c r="DUF3205" s="14"/>
      <c r="DUG3205" s="14"/>
      <c r="DUH3205" s="14"/>
      <c r="DUI3205" s="14"/>
      <c r="DUJ3205" s="14"/>
      <c r="DUK3205" s="14"/>
      <c r="DUL3205" s="14"/>
      <c r="DUM3205" s="14"/>
      <c r="DUN3205" s="14"/>
      <c r="DUO3205" s="14"/>
      <c r="DUP3205" s="14"/>
      <c r="DUQ3205" s="14"/>
      <c r="DUR3205" s="14"/>
      <c r="DUS3205" s="14"/>
      <c r="DUT3205" s="14"/>
      <c r="DUU3205" s="14"/>
      <c r="DUV3205" s="14"/>
      <c r="DUW3205" s="14"/>
      <c r="DUX3205" s="14"/>
      <c r="DUY3205" s="14"/>
      <c r="DUZ3205" s="14"/>
      <c r="DVA3205" s="14"/>
      <c r="DVB3205" s="14"/>
      <c r="DVC3205" s="14"/>
      <c r="DVD3205" s="14"/>
      <c r="DVE3205" s="14"/>
      <c r="DVF3205" s="14"/>
      <c r="DVG3205" s="14"/>
      <c r="DVH3205" s="14"/>
      <c r="DVI3205" s="14"/>
      <c r="DVJ3205" s="14"/>
      <c r="DVK3205" s="14"/>
      <c r="DVL3205" s="14"/>
      <c r="DVM3205" s="14"/>
      <c r="DVN3205" s="14"/>
      <c r="DVO3205" s="14"/>
      <c r="DVP3205" s="14"/>
      <c r="DVQ3205" s="14"/>
      <c r="DVR3205" s="14"/>
      <c r="DVS3205" s="14"/>
      <c r="DVT3205" s="14"/>
      <c r="DVU3205" s="14"/>
      <c r="DVV3205" s="14"/>
      <c r="DVW3205" s="14"/>
      <c r="DVX3205" s="14"/>
      <c r="DVY3205" s="14"/>
      <c r="DVZ3205" s="14"/>
      <c r="DWA3205" s="14"/>
      <c r="DWB3205" s="14"/>
      <c r="DWC3205" s="14"/>
      <c r="DWD3205" s="14"/>
      <c r="DWE3205" s="14"/>
      <c r="DWF3205" s="14"/>
      <c r="DWG3205" s="14"/>
      <c r="DWH3205" s="14"/>
      <c r="DWI3205" s="14"/>
      <c r="DWJ3205" s="14"/>
      <c r="DWK3205" s="14"/>
      <c r="DWL3205" s="14"/>
      <c r="DWM3205" s="14"/>
      <c r="DWN3205" s="14"/>
      <c r="DWO3205" s="14"/>
      <c r="DWP3205" s="14"/>
      <c r="DWQ3205" s="14"/>
      <c r="DWR3205" s="14"/>
      <c r="DWS3205" s="14"/>
      <c r="DWT3205" s="14"/>
      <c r="DWU3205" s="14"/>
      <c r="DWV3205" s="14"/>
      <c r="DWW3205" s="14"/>
      <c r="DWX3205" s="14"/>
      <c r="DWY3205" s="14"/>
      <c r="DWZ3205" s="14"/>
      <c r="DXA3205" s="14"/>
      <c r="DXB3205" s="14"/>
      <c r="DXC3205" s="14"/>
      <c r="DXD3205" s="14"/>
      <c r="DXE3205" s="14"/>
      <c r="DXF3205" s="14"/>
      <c r="DXG3205" s="14"/>
      <c r="DXH3205" s="14"/>
      <c r="DXI3205" s="14"/>
      <c r="DXJ3205" s="14"/>
      <c r="DXK3205" s="14"/>
      <c r="DXL3205" s="14"/>
      <c r="DXM3205" s="14"/>
      <c r="DXN3205" s="14"/>
      <c r="DXO3205" s="14"/>
      <c r="DXP3205" s="14"/>
      <c r="DXQ3205" s="14"/>
      <c r="DXR3205" s="14"/>
      <c r="DXS3205" s="14"/>
      <c r="DXT3205" s="14"/>
      <c r="DXU3205" s="14"/>
      <c r="DXV3205" s="14"/>
      <c r="DXW3205" s="14"/>
      <c r="DXX3205" s="14"/>
      <c r="DXY3205" s="14"/>
      <c r="DXZ3205" s="14"/>
      <c r="DYA3205" s="14"/>
      <c r="DYB3205" s="14"/>
      <c r="DYC3205" s="14"/>
      <c r="DYD3205" s="14"/>
      <c r="DYE3205" s="14"/>
      <c r="DYF3205" s="14"/>
      <c r="DYG3205" s="14"/>
      <c r="DYH3205" s="14"/>
      <c r="DYI3205" s="14"/>
      <c r="DYJ3205" s="14"/>
      <c r="DYK3205" s="14"/>
      <c r="DYL3205" s="14"/>
      <c r="DYM3205" s="14"/>
      <c r="DYN3205" s="14"/>
      <c r="DYO3205" s="14"/>
      <c r="DYP3205" s="14"/>
      <c r="DYQ3205" s="14"/>
      <c r="DYR3205" s="14"/>
      <c r="DYS3205" s="14"/>
      <c r="DYT3205" s="14"/>
      <c r="DYU3205" s="14"/>
      <c r="DYV3205" s="14"/>
      <c r="DYW3205" s="14"/>
      <c r="DYX3205" s="14"/>
      <c r="DYY3205" s="14"/>
      <c r="DYZ3205" s="14"/>
      <c r="DZA3205" s="14"/>
      <c r="DZB3205" s="14"/>
      <c r="DZC3205" s="14"/>
      <c r="DZD3205" s="14"/>
      <c r="DZE3205" s="14"/>
      <c r="DZF3205" s="14"/>
      <c r="DZG3205" s="14"/>
      <c r="DZH3205" s="14"/>
      <c r="DZI3205" s="14"/>
      <c r="DZJ3205" s="14"/>
      <c r="DZK3205" s="14"/>
      <c r="DZL3205" s="14"/>
      <c r="DZM3205" s="14"/>
      <c r="DZN3205" s="14"/>
      <c r="DZO3205" s="14"/>
      <c r="DZP3205" s="14"/>
      <c r="DZQ3205" s="14"/>
      <c r="DZR3205" s="14"/>
      <c r="DZS3205" s="14"/>
      <c r="DZT3205" s="14"/>
      <c r="DZU3205" s="14"/>
      <c r="DZV3205" s="14"/>
      <c r="DZW3205" s="14"/>
      <c r="DZX3205" s="14"/>
      <c r="DZY3205" s="14"/>
      <c r="DZZ3205" s="14"/>
      <c r="EAA3205" s="14"/>
      <c r="EAB3205" s="14"/>
      <c r="EAC3205" s="14"/>
      <c r="EAD3205" s="14"/>
      <c r="EAE3205" s="14"/>
      <c r="EAF3205" s="14"/>
      <c r="EAG3205" s="14"/>
      <c r="EAH3205" s="14"/>
      <c r="EAI3205" s="14"/>
      <c r="EAJ3205" s="14"/>
      <c r="EAK3205" s="14"/>
      <c r="EAL3205" s="14"/>
      <c r="EAM3205" s="14"/>
      <c r="EAN3205" s="14"/>
      <c r="EAO3205" s="14"/>
      <c r="EAP3205" s="14"/>
      <c r="EAQ3205" s="14"/>
      <c r="EAR3205" s="14"/>
      <c r="EAS3205" s="14"/>
      <c r="EAT3205" s="14"/>
      <c r="EAU3205" s="14"/>
      <c r="EAV3205" s="14"/>
      <c r="EAW3205" s="14"/>
      <c r="EAX3205" s="14"/>
      <c r="EAY3205" s="14"/>
      <c r="EAZ3205" s="14"/>
      <c r="EBA3205" s="14"/>
      <c r="EBB3205" s="14"/>
      <c r="EBC3205" s="14"/>
      <c r="EBD3205" s="14"/>
      <c r="EBE3205" s="14"/>
      <c r="EBF3205" s="14"/>
      <c r="EBG3205" s="14"/>
      <c r="EBH3205" s="14"/>
      <c r="EBI3205" s="14"/>
      <c r="EBJ3205" s="14"/>
      <c r="EBK3205" s="14"/>
      <c r="EBL3205" s="14"/>
      <c r="EBM3205" s="14"/>
      <c r="EBN3205" s="14"/>
      <c r="EBO3205" s="14"/>
      <c r="EBP3205" s="14"/>
      <c r="EBQ3205" s="14"/>
      <c r="EBR3205" s="14"/>
      <c r="EBS3205" s="14"/>
      <c r="EBT3205" s="14"/>
      <c r="EBU3205" s="14"/>
      <c r="EBV3205" s="14"/>
      <c r="EBW3205" s="14"/>
      <c r="EBX3205" s="14"/>
      <c r="EBY3205" s="14"/>
      <c r="EBZ3205" s="14"/>
      <c r="ECA3205" s="14"/>
      <c r="ECB3205" s="14"/>
      <c r="ECC3205" s="14"/>
      <c r="ECD3205" s="14"/>
      <c r="ECE3205" s="14"/>
      <c r="ECF3205" s="14"/>
      <c r="ECG3205" s="14"/>
      <c r="ECH3205" s="14"/>
      <c r="ECI3205" s="14"/>
      <c r="ECJ3205" s="14"/>
      <c r="ECK3205" s="14"/>
      <c r="ECL3205" s="14"/>
      <c r="ECM3205" s="14"/>
      <c r="ECN3205" s="14"/>
      <c r="ECO3205" s="14"/>
      <c r="ECP3205" s="14"/>
      <c r="ECQ3205" s="14"/>
      <c r="ECR3205" s="14"/>
      <c r="ECS3205" s="14"/>
      <c r="ECT3205" s="14"/>
      <c r="ECU3205" s="14"/>
      <c r="ECV3205" s="14"/>
      <c r="ECW3205" s="14"/>
      <c r="ECX3205" s="14"/>
      <c r="ECY3205" s="14"/>
      <c r="ECZ3205" s="14"/>
      <c r="EDA3205" s="14"/>
      <c r="EDB3205" s="14"/>
      <c r="EDC3205" s="14"/>
      <c r="EDD3205" s="14"/>
      <c r="EDE3205" s="14"/>
      <c r="EDF3205" s="14"/>
      <c r="EDG3205" s="14"/>
      <c r="EDH3205" s="14"/>
      <c r="EDI3205" s="14"/>
      <c r="EDJ3205" s="14"/>
      <c r="EDK3205" s="14"/>
      <c r="EDL3205" s="14"/>
      <c r="EDM3205" s="14"/>
      <c r="EDN3205" s="14"/>
      <c r="EDO3205" s="14"/>
      <c r="EDP3205" s="14"/>
      <c r="EDQ3205" s="14"/>
      <c r="EDR3205" s="14"/>
      <c r="EDS3205" s="14"/>
      <c r="EDT3205" s="14"/>
      <c r="EDU3205" s="14"/>
      <c r="EDV3205" s="14"/>
      <c r="EDW3205" s="14"/>
      <c r="EDX3205" s="14"/>
      <c r="EDY3205" s="14"/>
      <c r="EDZ3205" s="14"/>
      <c r="EEA3205" s="14"/>
      <c r="EEB3205" s="14"/>
      <c r="EEC3205" s="14"/>
      <c r="EED3205" s="14"/>
      <c r="EEE3205" s="14"/>
      <c r="EEF3205" s="14"/>
      <c r="EEG3205" s="14"/>
      <c r="EEH3205" s="14"/>
      <c r="EEI3205" s="14"/>
      <c r="EEJ3205" s="14"/>
      <c r="EEK3205" s="14"/>
      <c r="EEL3205" s="14"/>
      <c r="EEM3205" s="14"/>
      <c r="EEN3205" s="14"/>
      <c r="EEO3205" s="14"/>
      <c r="EEP3205" s="14"/>
      <c r="EEQ3205" s="14"/>
      <c r="EER3205" s="14"/>
      <c r="EES3205" s="14"/>
      <c r="EET3205" s="14"/>
      <c r="EEU3205" s="14"/>
      <c r="EEV3205" s="14"/>
      <c r="EEW3205" s="14"/>
      <c r="EEX3205" s="14"/>
      <c r="EEY3205" s="14"/>
      <c r="EEZ3205" s="14"/>
      <c r="EFA3205" s="14"/>
      <c r="EFB3205" s="14"/>
      <c r="EFC3205" s="14"/>
      <c r="EFD3205" s="14"/>
      <c r="EFE3205" s="14"/>
      <c r="EFF3205" s="14"/>
      <c r="EFG3205" s="14"/>
      <c r="EFH3205" s="14"/>
      <c r="EFI3205" s="14"/>
      <c r="EFJ3205" s="14"/>
      <c r="EFK3205" s="14"/>
      <c r="EFL3205" s="14"/>
      <c r="EFM3205" s="14"/>
      <c r="EFN3205" s="14"/>
      <c r="EFO3205" s="14"/>
      <c r="EFP3205" s="14"/>
      <c r="EFQ3205" s="14"/>
      <c r="EFR3205" s="14"/>
      <c r="EFS3205" s="14"/>
      <c r="EFT3205" s="14"/>
      <c r="EFU3205" s="14"/>
      <c r="EFV3205" s="14"/>
      <c r="EFW3205" s="14"/>
      <c r="EFX3205" s="14"/>
      <c r="EFY3205" s="14"/>
      <c r="EFZ3205" s="14"/>
      <c r="EGA3205" s="14"/>
      <c r="EGB3205" s="14"/>
      <c r="EGC3205" s="14"/>
      <c r="EGD3205" s="14"/>
      <c r="EGE3205" s="14"/>
      <c r="EGF3205" s="14"/>
      <c r="EGG3205" s="14"/>
      <c r="EGH3205" s="14"/>
      <c r="EGI3205" s="14"/>
      <c r="EGJ3205" s="14"/>
      <c r="EGK3205" s="14"/>
      <c r="EGL3205" s="14"/>
      <c r="EGM3205" s="14"/>
      <c r="EGN3205" s="14"/>
      <c r="EGO3205" s="14"/>
      <c r="EGP3205" s="14"/>
      <c r="EGQ3205" s="14"/>
      <c r="EGR3205" s="14"/>
      <c r="EGS3205" s="14"/>
      <c r="EGT3205" s="14"/>
      <c r="EGU3205" s="14"/>
      <c r="EGV3205" s="14"/>
      <c r="EGW3205" s="14"/>
      <c r="EGX3205" s="14"/>
      <c r="EGY3205" s="14"/>
      <c r="EGZ3205" s="14"/>
      <c r="EHA3205" s="14"/>
      <c r="EHB3205" s="14"/>
      <c r="EHC3205" s="14"/>
      <c r="EHD3205" s="14"/>
      <c r="EHE3205" s="14"/>
      <c r="EHF3205" s="14"/>
      <c r="EHG3205" s="14"/>
      <c r="EHH3205" s="14"/>
      <c r="EHI3205" s="14"/>
      <c r="EHJ3205" s="14"/>
      <c r="EHK3205" s="14"/>
      <c r="EHL3205" s="14"/>
      <c r="EHM3205" s="14"/>
      <c r="EHN3205" s="14"/>
      <c r="EHO3205" s="14"/>
      <c r="EHP3205" s="14"/>
      <c r="EHQ3205" s="14"/>
      <c r="EHR3205" s="14"/>
      <c r="EHS3205" s="14"/>
      <c r="EHT3205" s="14"/>
      <c r="EHU3205" s="14"/>
      <c r="EHV3205" s="14"/>
      <c r="EHW3205" s="14"/>
      <c r="EHX3205" s="14"/>
      <c r="EHY3205" s="14"/>
      <c r="EHZ3205" s="14"/>
      <c r="EIA3205" s="14"/>
      <c r="EIB3205" s="14"/>
      <c r="EIC3205" s="14"/>
      <c r="EID3205" s="14"/>
      <c r="EIE3205" s="14"/>
      <c r="EIF3205" s="14"/>
      <c r="EIG3205" s="14"/>
      <c r="EIH3205" s="14"/>
      <c r="EII3205" s="14"/>
      <c r="EIJ3205" s="14"/>
      <c r="EIK3205" s="14"/>
      <c r="EIL3205" s="14"/>
      <c r="EIM3205" s="14"/>
      <c r="EIN3205" s="14"/>
      <c r="EIO3205" s="14"/>
      <c r="EIP3205" s="14"/>
      <c r="EIQ3205" s="14"/>
      <c r="EIR3205" s="14"/>
      <c r="EIS3205" s="14"/>
      <c r="EIT3205" s="14"/>
      <c r="EIU3205" s="14"/>
      <c r="EIV3205" s="14"/>
      <c r="EIW3205" s="14"/>
      <c r="EIX3205" s="14"/>
      <c r="EIY3205" s="14"/>
      <c r="EIZ3205" s="14"/>
      <c r="EJA3205" s="14"/>
      <c r="EJB3205" s="14"/>
      <c r="EJC3205" s="14"/>
      <c r="EJD3205" s="14"/>
      <c r="EJE3205" s="14"/>
      <c r="EJF3205" s="14"/>
      <c r="EJG3205" s="14"/>
      <c r="EJH3205" s="14"/>
      <c r="EJI3205" s="14"/>
      <c r="EJJ3205" s="14"/>
      <c r="EJK3205" s="14"/>
      <c r="EJL3205" s="14"/>
      <c r="EJM3205" s="14"/>
      <c r="EJN3205" s="14"/>
      <c r="EJO3205" s="14"/>
      <c r="EJP3205" s="14"/>
      <c r="EJQ3205" s="14"/>
      <c r="EJR3205" s="14"/>
      <c r="EJS3205" s="14"/>
      <c r="EJT3205" s="14"/>
      <c r="EJU3205" s="14"/>
      <c r="EJV3205" s="14"/>
      <c r="EJW3205" s="14"/>
      <c r="EJX3205" s="14"/>
      <c r="EJY3205" s="14"/>
      <c r="EJZ3205" s="14"/>
      <c r="EKA3205" s="14"/>
      <c r="EKB3205" s="14"/>
      <c r="EKC3205" s="14"/>
      <c r="EKD3205" s="14"/>
      <c r="EKE3205" s="14"/>
      <c r="EKF3205" s="14"/>
      <c r="EKG3205" s="14"/>
      <c r="EKH3205" s="14"/>
      <c r="EKI3205" s="14"/>
      <c r="EKJ3205" s="14"/>
      <c r="EKK3205" s="14"/>
      <c r="EKL3205" s="14"/>
      <c r="EKM3205" s="14"/>
      <c r="EKN3205" s="14"/>
      <c r="EKO3205" s="14"/>
      <c r="EKP3205" s="14"/>
      <c r="EKQ3205" s="14"/>
      <c r="EKR3205" s="14"/>
      <c r="EKS3205" s="14"/>
      <c r="EKT3205" s="14"/>
      <c r="EKU3205" s="14"/>
      <c r="EKV3205" s="14"/>
      <c r="EKW3205" s="14"/>
      <c r="EKX3205" s="14"/>
      <c r="EKY3205" s="14"/>
      <c r="EKZ3205" s="14"/>
      <c r="ELA3205" s="14"/>
      <c r="ELB3205" s="14"/>
      <c r="ELC3205" s="14"/>
      <c r="ELD3205" s="14"/>
      <c r="ELE3205" s="14"/>
      <c r="ELF3205" s="14"/>
      <c r="ELG3205" s="14"/>
      <c r="ELH3205" s="14"/>
      <c r="ELI3205" s="14"/>
      <c r="ELJ3205" s="14"/>
      <c r="ELK3205" s="14"/>
      <c r="ELL3205" s="14"/>
      <c r="ELM3205" s="14"/>
      <c r="ELN3205" s="14"/>
      <c r="ELO3205" s="14"/>
      <c r="ELP3205" s="14"/>
      <c r="ELQ3205" s="14"/>
      <c r="ELR3205" s="14"/>
      <c r="ELS3205" s="14"/>
      <c r="ELT3205" s="14"/>
      <c r="ELU3205" s="14"/>
      <c r="ELV3205" s="14"/>
      <c r="ELW3205" s="14"/>
      <c r="ELX3205" s="14"/>
      <c r="ELY3205" s="14"/>
      <c r="ELZ3205" s="14"/>
      <c r="EMA3205" s="14"/>
      <c r="EMB3205" s="14"/>
      <c r="EMC3205" s="14"/>
      <c r="EMD3205" s="14"/>
      <c r="EME3205" s="14"/>
      <c r="EMF3205" s="14"/>
      <c r="EMG3205" s="14"/>
      <c r="EMH3205" s="14"/>
      <c r="EMI3205" s="14"/>
      <c r="EMJ3205" s="14"/>
      <c r="EMK3205" s="14"/>
      <c r="EML3205" s="14"/>
      <c r="EMM3205" s="14"/>
      <c r="EMN3205" s="14"/>
      <c r="EMO3205" s="14"/>
      <c r="EMP3205" s="14"/>
      <c r="EMQ3205" s="14"/>
      <c r="EMR3205" s="14"/>
      <c r="EMS3205" s="14"/>
      <c r="EMT3205" s="14"/>
      <c r="EMU3205" s="14"/>
      <c r="EMV3205" s="14"/>
      <c r="EMW3205" s="14"/>
      <c r="EMX3205" s="14"/>
      <c r="EMY3205" s="14"/>
      <c r="EMZ3205" s="14"/>
      <c r="ENA3205" s="14"/>
      <c r="ENB3205" s="14"/>
      <c r="ENC3205" s="14"/>
      <c r="END3205" s="14"/>
      <c r="ENE3205" s="14"/>
      <c r="ENF3205" s="14"/>
      <c r="ENG3205" s="14"/>
      <c r="ENH3205" s="14"/>
      <c r="ENI3205" s="14"/>
      <c r="ENJ3205" s="14"/>
      <c r="ENK3205" s="14"/>
      <c r="ENL3205" s="14"/>
      <c r="ENM3205" s="14"/>
      <c r="ENN3205" s="14"/>
      <c r="ENO3205" s="14"/>
      <c r="ENP3205" s="14"/>
      <c r="ENQ3205" s="14"/>
      <c r="ENR3205" s="14"/>
      <c r="ENS3205" s="14"/>
      <c r="ENT3205" s="14"/>
      <c r="ENU3205" s="14"/>
      <c r="ENV3205" s="14"/>
      <c r="ENW3205" s="14"/>
      <c r="ENX3205" s="14"/>
      <c r="ENY3205" s="14"/>
      <c r="ENZ3205" s="14"/>
      <c r="EOA3205" s="14"/>
      <c r="EOB3205" s="14"/>
      <c r="EOC3205" s="14"/>
      <c r="EOD3205" s="14"/>
      <c r="EOE3205" s="14"/>
      <c r="EOF3205" s="14"/>
      <c r="EOG3205" s="14"/>
      <c r="EOH3205" s="14"/>
      <c r="EOI3205" s="14"/>
      <c r="EOJ3205" s="14"/>
      <c r="EOK3205" s="14"/>
      <c r="EOL3205" s="14"/>
      <c r="EOM3205" s="14"/>
      <c r="EON3205" s="14"/>
      <c r="EOO3205" s="14"/>
      <c r="EOP3205" s="14"/>
      <c r="EOQ3205" s="14"/>
      <c r="EOR3205" s="14"/>
      <c r="EOS3205" s="14"/>
      <c r="EOT3205" s="14"/>
      <c r="EOU3205" s="14"/>
      <c r="EOV3205" s="14"/>
      <c r="EOW3205" s="14"/>
      <c r="EOX3205" s="14"/>
      <c r="EOY3205" s="14"/>
      <c r="EOZ3205" s="14"/>
      <c r="EPA3205" s="14"/>
      <c r="EPB3205" s="14"/>
      <c r="EPC3205" s="14"/>
      <c r="EPD3205" s="14"/>
      <c r="EPE3205" s="14"/>
      <c r="EPF3205" s="14"/>
      <c r="EPG3205" s="14"/>
      <c r="EPH3205" s="14"/>
      <c r="EPI3205" s="14"/>
      <c r="EPJ3205" s="14"/>
      <c r="EPK3205" s="14"/>
      <c r="EPL3205" s="14"/>
      <c r="EPM3205" s="14"/>
      <c r="EPN3205" s="14"/>
      <c r="EPO3205" s="14"/>
      <c r="EPP3205" s="14"/>
      <c r="EPQ3205" s="14"/>
      <c r="EPR3205" s="14"/>
      <c r="EPS3205" s="14"/>
      <c r="EPT3205" s="14"/>
      <c r="EPU3205" s="14"/>
      <c r="EPV3205" s="14"/>
      <c r="EPW3205" s="14"/>
      <c r="EPX3205" s="14"/>
      <c r="EPY3205" s="14"/>
      <c r="EPZ3205" s="14"/>
      <c r="EQA3205" s="14"/>
      <c r="EQB3205" s="14"/>
      <c r="EQC3205" s="14"/>
      <c r="EQD3205" s="14"/>
      <c r="EQE3205" s="14"/>
      <c r="EQF3205" s="14"/>
      <c r="EQG3205" s="14"/>
      <c r="EQH3205" s="14"/>
      <c r="EQI3205" s="14"/>
      <c r="EQJ3205" s="14"/>
      <c r="EQK3205" s="14"/>
      <c r="EQL3205" s="14"/>
      <c r="EQM3205" s="14"/>
      <c r="EQN3205" s="14"/>
      <c r="EQO3205" s="14"/>
      <c r="EQP3205" s="14"/>
      <c r="EQQ3205" s="14"/>
      <c r="EQR3205" s="14"/>
      <c r="EQS3205" s="14"/>
      <c r="EQT3205" s="14"/>
      <c r="EQU3205" s="14"/>
      <c r="EQV3205" s="14"/>
      <c r="EQW3205" s="14"/>
      <c r="EQX3205" s="14"/>
      <c r="EQY3205" s="14"/>
      <c r="EQZ3205" s="14"/>
      <c r="ERA3205" s="14"/>
      <c r="ERB3205" s="14"/>
      <c r="ERC3205" s="14"/>
      <c r="ERD3205" s="14"/>
      <c r="ERE3205" s="14"/>
      <c r="ERF3205" s="14"/>
      <c r="ERG3205" s="14"/>
      <c r="ERH3205" s="14"/>
      <c r="ERI3205" s="14"/>
      <c r="ERJ3205" s="14"/>
      <c r="ERK3205" s="14"/>
      <c r="ERL3205" s="14"/>
      <c r="ERM3205" s="14"/>
      <c r="ERN3205" s="14"/>
      <c r="ERO3205" s="14"/>
      <c r="ERP3205" s="14"/>
      <c r="ERQ3205" s="14"/>
      <c r="ERR3205" s="14"/>
      <c r="ERS3205" s="14"/>
      <c r="ERT3205" s="14"/>
      <c r="ERU3205" s="14"/>
      <c r="ERV3205" s="14"/>
      <c r="ERW3205" s="14"/>
      <c r="ERX3205" s="14"/>
      <c r="ERY3205" s="14"/>
      <c r="ERZ3205" s="14"/>
      <c r="ESA3205" s="14"/>
      <c r="ESB3205" s="14"/>
      <c r="ESC3205" s="14"/>
      <c r="ESD3205" s="14"/>
      <c r="ESE3205" s="14"/>
      <c r="ESF3205" s="14"/>
      <c r="ESG3205" s="14"/>
      <c r="ESH3205" s="14"/>
      <c r="ESI3205" s="14"/>
      <c r="ESJ3205" s="14"/>
      <c r="ESK3205" s="14"/>
      <c r="ESL3205" s="14"/>
      <c r="ESM3205" s="14"/>
      <c r="ESN3205" s="14"/>
      <c r="ESO3205" s="14"/>
      <c r="ESP3205" s="14"/>
      <c r="ESQ3205" s="14"/>
      <c r="ESR3205" s="14"/>
      <c r="ESS3205" s="14"/>
      <c r="EST3205" s="14"/>
      <c r="ESU3205" s="14"/>
      <c r="ESV3205" s="14"/>
      <c r="ESW3205" s="14"/>
      <c r="ESX3205" s="14"/>
      <c r="ESY3205" s="14"/>
      <c r="ESZ3205" s="14"/>
      <c r="ETA3205" s="14"/>
      <c r="ETB3205" s="14"/>
      <c r="ETC3205" s="14"/>
      <c r="ETD3205" s="14"/>
      <c r="ETE3205" s="14"/>
      <c r="ETF3205" s="14"/>
      <c r="ETG3205" s="14"/>
      <c r="ETH3205" s="14"/>
      <c r="ETI3205" s="14"/>
      <c r="ETJ3205" s="14"/>
      <c r="ETK3205" s="14"/>
      <c r="ETL3205" s="14"/>
      <c r="ETM3205" s="14"/>
      <c r="ETN3205" s="14"/>
      <c r="ETO3205" s="14"/>
      <c r="ETP3205" s="14"/>
      <c r="ETQ3205" s="14"/>
      <c r="ETR3205" s="14"/>
      <c r="ETS3205" s="14"/>
      <c r="ETT3205" s="14"/>
      <c r="ETU3205" s="14"/>
      <c r="ETV3205" s="14"/>
      <c r="ETW3205" s="14"/>
      <c r="ETX3205" s="14"/>
      <c r="ETY3205" s="14"/>
      <c r="ETZ3205" s="14"/>
      <c r="EUA3205" s="14"/>
      <c r="EUB3205" s="14"/>
      <c r="EUC3205" s="14"/>
      <c r="EUD3205" s="14"/>
      <c r="EUE3205" s="14"/>
      <c r="EUF3205" s="14"/>
      <c r="EUG3205" s="14"/>
      <c r="EUH3205" s="14"/>
      <c r="EUI3205" s="14"/>
      <c r="EUJ3205" s="14"/>
      <c r="EUK3205" s="14"/>
      <c r="EUL3205" s="14"/>
      <c r="EUM3205" s="14"/>
      <c r="EUN3205" s="14"/>
      <c r="EUO3205" s="14"/>
      <c r="EUP3205" s="14"/>
      <c r="EUQ3205" s="14"/>
      <c r="EUR3205" s="14"/>
      <c r="EUS3205" s="14"/>
      <c r="EUT3205" s="14"/>
      <c r="EUU3205" s="14"/>
      <c r="EUV3205" s="14"/>
      <c r="EUW3205" s="14"/>
      <c r="EUX3205" s="14"/>
      <c r="EUY3205" s="14"/>
      <c r="EUZ3205" s="14"/>
      <c r="EVA3205" s="14"/>
      <c r="EVB3205" s="14"/>
      <c r="EVC3205" s="14"/>
      <c r="EVD3205" s="14"/>
      <c r="EVE3205" s="14"/>
      <c r="EVF3205" s="14"/>
      <c r="EVG3205" s="14"/>
      <c r="EVH3205" s="14"/>
      <c r="EVI3205" s="14"/>
      <c r="EVJ3205" s="14"/>
      <c r="EVK3205" s="14"/>
      <c r="EVL3205" s="14"/>
      <c r="EVM3205" s="14"/>
      <c r="EVN3205" s="14"/>
      <c r="EVO3205" s="14"/>
      <c r="EVP3205" s="14"/>
      <c r="EVQ3205" s="14"/>
      <c r="EVR3205" s="14"/>
      <c r="EVS3205" s="14"/>
      <c r="EVT3205" s="14"/>
      <c r="EVU3205" s="14"/>
      <c r="EVV3205" s="14"/>
      <c r="EVW3205" s="14"/>
      <c r="EVX3205" s="14"/>
      <c r="EVY3205" s="14"/>
      <c r="EVZ3205" s="14"/>
      <c r="EWA3205" s="14"/>
      <c r="EWB3205" s="14"/>
      <c r="EWC3205" s="14"/>
      <c r="EWD3205" s="14"/>
      <c r="EWE3205" s="14"/>
      <c r="EWF3205" s="14"/>
      <c r="EWG3205" s="14"/>
      <c r="EWH3205" s="14"/>
      <c r="EWI3205" s="14"/>
      <c r="EWJ3205" s="14"/>
      <c r="EWK3205" s="14"/>
      <c r="EWL3205" s="14"/>
      <c r="EWM3205" s="14"/>
      <c r="EWN3205" s="14"/>
      <c r="EWO3205" s="14"/>
      <c r="EWP3205" s="14"/>
      <c r="EWQ3205" s="14"/>
      <c r="EWR3205" s="14"/>
      <c r="EWS3205" s="14"/>
      <c r="EWT3205" s="14"/>
      <c r="EWU3205" s="14"/>
      <c r="EWV3205" s="14"/>
      <c r="EWW3205" s="14"/>
      <c r="EWX3205" s="14"/>
      <c r="EWY3205" s="14"/>
      <c r="EWZ3205" s="14"/>
      <c r="EXA3205" s="14"/>
      <c r="EXB3205" s="14"/>
      <c r="EXC3205" s="14"/>
      <c r="EXD3205" s="14"/>
      <c r="EXE3205" s="14"/>
      <c r="EXF3205" s="14"/>
      <c r="EXG3205" s="14"/>
      <c r="EXH3205" s="14"/>
      <c r="EXI3205" s="14"/>
      <c r="EXJ3205" s="14"/>
      <c r="EXK3205" s="14"/>
      <c r="EXL3205" s="14"/>
      <c r="EXM3205" s="14"/>
      <c r="EXN3205" s="14"/>
      <c r="EXO3205" s="14"/>
      <c r="EXP3205" s="14"/>
      <c r="EXQ3205" s="14"/>
      <c r="EXR3205" s="14"/>
      <c r="EXS3205" s="14"/>
      <c r="EXT3205" s="14"/>
      <c r="EXU3205" s="14"/>
      <c r="EXV3205" s="14"/>
      <c r="EXW3205" s="14"/>
      <c r="EXX3205" s="14"/>
      <c r="EXY3205" s="14"/>
      <c r="EXZ3205" s="14"/>
      <c r="EYA3205" s="14"/>
      <c r="EYB3205" s="14"/>
      <c r="EYC3205" s="14"/>
      <c r="EYD3205" s="14"/>
      <c r="EYE3205" s="14"/>
      <c r="EYF3205" s="14"/>
      <c r="EYG3205" s="14"/>
      <c r="EYH3205" s="14"/>
      <c r="EYI3205" s="14"/>
      <c r="EYJ3205" s="14"/>
      <c r="EYK3205" s="14"/>
      <c r="EYL3205" s="14"/>
      <c r="EYM3205" s="14"/>
      <c r="EYN3205" s="14"/>
      <c r="EYO3205" s="14"/>
      <c r="EYP3205" s="14"/>
      <c r="EYQ3205" s="14"/>
      <c r="EYR3205" s="14"/>
      <c r="EYS3205" s="14"/>
      <c r="EYT3205" s="14"/>
      <c r="EYU3205" s="14"/>
      <c r="EYV3205" s="14"/>
      <c r="EYW3205" s="14"/>
      <c r="EYX3205" s="14"/>
      <c r="EYY3205" s="14"/>
      <c r="EYZ3205" s="14"/>
      <c r="EZA3205" s="14"/>
      <c r="EZB3205" s="14"/>
      <c r="EZC3205" s="14"/>
      <c r="EZD3205" s="14"/>
      <c r="EZE3205" s="14"/>
      <c r="EZF3205" s="14"/>
      <c r="EZG3205" s="14"/>
      <c r="EZH3205" s="14"/>
      <c r="EZI3205" s="14"/>
      <c r="EZJ3205" s="14"/>
      <c r="EZK3205" s="14"/>
      <c r="EZL3205" s="14"/>
      <c r="EZM3205" s="14"/>
      <c r="EZN3205" s="14"/>
      <c r="EZO3205" s="14"/>
      <c r="EZP3205" s="14"/>
      <c r="EZQ3205" s="14"/>
      <c r="EZR3205" s="14"/>
      <c r="EZS3205" s="14"/>
      <c r="EZT3205" s="14"/>
      <c r="EZU3205" s="14"/>
      <c r="EZV3205" s="14"/>
      <c r="EZW3205" s="14"/>
      <c r="EZX3205" s="14"/>
      <c r="EZY3205" s="14"/>
      <c r="EZZ3205" s="14"/>
      <c r="FAA3205" s="14"/>
      <c r="FAB3205" s="14"/>
      <c r="FAC3205" s="14"/>
      <c r="FAD3205" s="14"/>
      <c r="FAE3205" s="14"/>
      <c r="FAF3205" s="14"/>
      <c r="FAG3205" s="14"/>
      <c r="FAH3205" s="14"/>
      <c r="FAI3205" s="14"/>
      <c r="FAJ3205" s="14"/>
      <c r="FAK3205" s="14"/>
      <c r="FAL3205" s="14"/>
      <c r="FAM3205" s="14"/>
      <c r="FAN3205" s="14"/>
      <c r="FAO3205" s="14"/>
      <c r="FAP3205" s="14"/>
      <c r="FAQ3205" s="14"/>
      <c r="FAR3205" s="14"/>
      <c r="FAS3205" s="14"/>
      <c r="FAT3205" s="14"/>
      <c r="FAU3205" s="14"/>
      <c r="FAV3205" s="14"/>
      <c r="FAW3205" s="14"/>
      <c r="FAX3205" s="14"/>
      <c r="FAY3205" s="14"/>
      <c r="FAZ3205" s="14"/>
      <c r="FBA3205" s="14"/>
      <c r="FBB3205" s="14"/>
      <c r="FBC3205" s="14"/>
      <c r="FBD3205" s="14"/>
      <c r="FBE3205" s="14"/>
      <c r="FBF3205" s="14"/>
      <c r="FBG3205" s="14"/>
      <c r="FBH3205" s="14"/>
      <c r="FBI3205" s="14"/>
      <c r="FBJ3205" s="14"/>
      <c r="FBK3205" s="14"/>
      <c r="FBL3205" s="14"/>
      <c r="FBM3205" s="14"/>
      <c r="FBN3205" s="14"/>
      <c r="FBO3205" s="14"/>
      <c r="FBP3205" s="14"/>
      <c r="FBQ3205" s="14"/>
      <c r="FBR3205" s="14"/>
      <c r="FBS3205" s="14"/>
      <c r="FBT3205" s="14"/>
      <c r="FBU3205" s="14"/>
      <c r="FBV3205" s="14"/>
      <c r="FBW3205" s="14"/>
      <c r="FBX3205" s="14"/>
      <c r="FBY3205" s="14"/>
      <c r="FBZ3205" s="14"/>
      <c r="FCA3205" s="14"/>
      <c r="FCB3205" s="14"/>
      <c r="FCC3205" s="14"/>
      <c r="FCD3205" s="14"/>
      <c r="FCE3205" s="14"/>
      <c r="FCF3205" s="14"/>
      <c r="FCG3205" s="14"/>
      <c r="FCH3205" s="14"/>
      <c r="FCI3205" s="14"/>
      <c r="FCJ3205" s="14"/>
      <c r="FCK3205" s="14"/>
      <c r="FCL3205" s="14"/>
      <c r="FCM3205" s="14"/>
      <c r="FCN3205" s="14"/>
      <c r="FCO3205" s="14"/>
      <c r="FCP3205" s="14"/>
      <c r="FCQ3205" s="14"/>
      <c r="FCR3205" s="14"/>
      <c r="FCS3205" s="14"/>
      <c r="FCT3205" s="14"/>
      <c r="FCU3205" s="14"/>
      <c r="FCV3205" s="14"/>
      <c r="FCW3205" s="14"/>
      <c r="FCX3205" s="14"/>
      <c r="FCY3205" s="14"/>
      <c r="FCZ3205" s="14"/>
      <c r="FDA3205" s="14"/>
      <c r="FDB3205" s="14"/>
      <c r="FDC3205" s="14"/>
      <c r="FDD3205" s="14"/>
      <c r="FDE3205" s="14"/>
      <c r="FDF3205" s="14"/>
      <c r="FDG3205" s="14"/>
      <c r="FDH3205" s="14"/>
      <c r="FDI3205" s="14"/>
      <c r="FDJ3205" s="14"/>
      <c r="FDK3205" s="14"/>
      <c r="FDL3205" s="14"/>
      <c r="FDM3205" s="14"/>
      <c r="FDN3205" s="14"/>
      <c r="FDO3205" s="14"/>
      <c r="FDP3205" s="14"/>
      <c r="FDQ3205" s="14"/>
      <c r="FDR3205" s="14"/>
      <c r="FDS3205" s="14"/>
      <c r="FDT3205" s="14"/>
      <c r="FDU3205" s="14"/>
      <c r="FDV3205" s="14"/>
      <c r="FDW3205" s="14"/>
      <c r="FDX3205" s="14"/>
      <c r="FDY3205" s="14"/>
      <c r="FDZ3205" s="14"/>
      <c r="FEA3205" s="14"/>
      <c r="FEB3205" s="14"/>
      <c r="FEC3205" s="14"/>
      <c r="FED3205" s="14"/>
      <c r="FEE3205" s="14"/>
      <c r="FEF3205" s="14"/>
      <c r="FEG3205" s="14"/>
      <c r="FEH3205" s="14"/>
      <c r="FEI3205" s="14"/>
      <c r="FEJ3205" s="14"/>
      <c r="FEK3205" s="14"/>
      <c r="FEL3205" s="14"/>
      <c r="FEM3205" s="14"/>
      <c r="FEN3205" s="14"/>
      <c r="FEO3205" s="14"/>
      <c r="FEP3205" s="14"/>
      <c r="FEQ3205" s="14"/>
      <c r="FER3205" s="14"/>
      <c r="FES3205" s="14"/>
      <c r="FET3205" s="14"/>
      <c r="FEU3205" s="14"/>
      <c r="FEV3205" s="14"/>
      <c r="FEW3205" s="14"/>
      <c r="FEX3205" s="14"/>
      <c r="FEY3205" s="14"/>
      <c r="FEZ3205" s="14"/>
      <c r="FFA3205" s="14"/>
      <c r="FFB3205" s="14"/>
      <c r="FFC3205" s="14"/>
      <c r="FFD3205" s="14"/>
      <c r="FFE3205" s="14"/>
      <c r="FFF3205" s="14"/>
      <c r="FFG3205" s="14"/>
      <c r="FFH3205" s="14"/>
      <c r="FFI3205" s="14"/>
      <c r="FFJ3205" s="14"/>
      <c r="FFK3205" s="14"/>
      <c r="FFL3205" s="14"/>
      <c r="FFM3205" s="14"/>
      <c r="FFN3205" s="14"/>
      <c r="FFO3205" s="14"/>
      <c r="FFP3205" s="14"/>
      <c r="FFQ3205" s="14"/>
      <c r="FFR3205" s="14"/>
      <c r="FFS3205" s="14"/>
      <c r="FFT3205" s="14"/>
      <c r="FFU3205" s="14"/>
      <c r="FFV3205" s="14"/>
      <c r="FFW3205" s="14"/>
      <c r="FFX3205" s="14"/>
      <c r="FFY3205" s="14"/>
      <c r="FFZ3205" s="14"/>
      <c r="FGA3205" s="14"/>
      <c r="FGB3205" s="14"/>
      <c r="FGC3205" s="14"/>
      <c r="FGD3205" s="14"/>
      <c r="FGE3205" s="14"/>
      <c r="FGF3205" s="14"/>
      <c r="FGG3205" s="14"/>
      <c r="FGH3205" s="14"/>
      <c r="FGI3205" s="14"/>
      <c r="FGJ3205" s="14"/>
      <c r="FGK3205" s="14"/>
      <c r="FGL3205" s="14"/>
      <c r="FGM3205" s="14"/>
      <c r="FGN3205" s="14"/>
      <c r="FGO3205" s="14"/>
      <c r="FGP3205" s="14"/>
      <c r="FGQ3205" s="14"/>
      <c r="FGR3205" s="14"/>
      <c r="FGS3205" s="14"/>
      <c r="FGT3205" s="14"/>
      <c r="FGU3205" s="14"/>
      <c r="FGV3205" s="14"/>
      <c r="FGW3205" s="14"/>
      <c r="FGX3205" s="14"/>
      <c r="FGY3205" s="14"/>
      <c r="FGZ3205" s="14"/>
      <c r="FHA3205" s="14"/>
      <c r="FHB3205" s="14"/>
      <c r="FHC3205" s="14"/>
      <c r="FHD3205" s="14"/>
      <c r="FHE3205" s="14"/>
      <c r="FHF3205" s="14"/>
      <c r="FHG3205" s="14"/>
      <c r="FHH3205" s="14"/>
      <c r="FHI3205" s="14"/>
      <c r="FHJ3205" s="14"/>
      <c r="FHK3205" s="14"/>
      <c r="FHL3205" s="14"/>
      <c r="FHM3205" s="14"/>
      <c r="FHN3205" s="14"/>
      <c r="FHO3205" s="14"/>
      <c r="FHP3205" s="14"/>
      <c r="FHQ3205" s="14"/>
      <c r="FHR3205" s="14"/>
      <c r="FHS3205" s="14"/>
      <c r="FHT3205" s="14"/>
      <c r="FHU3205" s="14"/>
      <c r="FHV3205" s="14"/>
      <c r="FHW3205" s="14"/>
      <c r="FHX3205" s="14"/>
      <c r="FHY3205" s="14"/>
      <c r="FHZ3205" s="14"/>
      <c r="FIA3205" s="14"/>
      <c r="FIB3205" s="14"/>
      <c r="FIC3205" s="14"/>
      <c r="FID3205" s="14"/>
      <c r="FIE3205" s="14"/>
      <c r="FIF3205" s="14"/>
      <c r="FIG3205" s="14"/>
      <c r="FIH3205" s="14"/>
      <c r="FII3205" s="14"/>
      <c r="FIJ3205" s="14"/>
      <c r="FIK3205" s="14"/>
      <c r="FIL3205" s="14"/>
      <c r="FIM3205" s="14"/>
      <c r="FIN3205" s="14"/>
      <c r="FIO3205" s="14"/>
      <c r="FIP3205" s="14"/>
      <c r="FIQ3205" s="14"/>
      <c r="FIR3205" s="14"/>
      <c r="FIS3205" s="14"/>
      <c r="FIT3205" s="14"/>
      <c r="FIU3205" s="14"/>
      <c r="FIV3205" s="14"/>
      <c r="FIW3205" s="14"/>
      <c r="FIX3205" s="14"/>
      <c r="FIY3205" s="14"/>
      <c r="FIZ3205" s="14"/>
      <c r="FJA3205" s="14"/>
      <c r="FJB3205" s="14"/>
      <c r="FJC3205" s="14"/>
      <c r="FJD3205" s="14"/>
      <c r="FJE3205" s="14"/>
      <c r="FJF3205" s="14"/>
      <c r="FJG3205" s="14"/>
      <c r="FJH3205" s="14"/>
      <c r="FJI3205" s="14"/>
      <c r="FJJ3205" s="14"/>
      <c r="FJK3205" s="14"/>
      <c r="FJL3205" s="14"/>
      <c r="FJM3205" s="14"/>
      <c r="FJN3205" s="14"/>
      <c r="FJO3205" s="14"/>
      <c r="FJP3205" s="14"/>
      <c r="FJQ3205" s="14"/>
      <c r="FJR3205" s="14"/>
      <c r="FJS3205" s="14"/>
      <c r="FJT3205" s="14"/>
      <c r="FJU3205" s="14"/>
      <c r="FJV3205" s="14"/>
      <c r="FJW3205" s="14"/>
      <c r="FJX3205" s="14"/>
      <c r="FJY3205" s="14"/>
      <c r="FJZ3205" s="14"/>
      <c r="FKA3205" s="14"/>
      <c r="FKB3205" s="14"/>
      <c r="FKC3205" s="14"/>
      <c r="FKD3205" s="14"/>
      <c r="FKE3205" s="14"/>
      <c r="FKF3205" s="14"/>
      <c r="FKG3205" s="14"/>
      <c r="FKH3205" s="14"/>
      <c r="FKI3205" s="14"/>
      <c r="FKJ3205" s="14"/>
      <c r="FKK3205" s="14"/>
      <c r="FKL3205" s="14"/>
      <c r="FKM3205" s="14"/>
      <c r="FKN3205" s="14"/>
      <c r="FKO3205" s="14"/>
      <c r="FKP3205" s="14"/>
      <c r="FKQ3205" s="14"/>
      <c r="FKR3205" s="14"/>
      <c r="FKS3205" s="14"/>
      <c r="FKT3205" s="14"/>
      <c r="FKU3205" s="14"/>
      <c r="FKV3205" s="14"/>
      <c r="FKW3205" s="14"/>
      <c r="FKX3205" s="14"/>
      <c r="FKY3205" s="14"/>
      <c r="FKZ3205" s="14"/>
      <c r="FLA3205" s="14"/>
      <c r="FLB3205" s="14"/>
      <c r="FLC3205" s="14"/>
      <c r="FLD3205" s="14"/>
      <c r="FLE3205" s="14"/>
      <c r="FLF3205" s="14"/>
      <c r="FLG3205" s="14"/>
      <c r="FLH3205" s="14"/>
      <c r="FLI3205" s="14"/>
      <c r="FLJ3205" s="14"/>
      <c r="FLK3205" s="14"/>
      <c r="FLL3205" s="14"/>
      <c r="FLM3205" s="14"/>
      <c r="FLN3205" s="14"/>
      <c r="FLO3205" s="14"/>
      <c r="FLP3205" s="14"/>
      <c r="FLQ3205" s="14"/>
      <c r="FLR3205" s="14"/>
      <c r="FLS3205" s="14"/>
      <c r="FLT3205" s="14"/>
      <c r="FLU3205" s="14"/>
      <c r="FLV3205" s="14"/>
      <c r="FLW3205" s="14"/>
      <c r="FLX3205" s="14"/>
      <c r="FLY3205" s="14"/>
      <c r="FLZ3205" s="14"/>
      <c r="FMA3205" s="14"/>
      <c r="FMB3205" s="14"/>
      <c r="FMC3205" s="14"/>
      <c r="FMD3205" s="14"/>
      <c r="FME3205" s="14"/>
      <c r="FMF3205" s="14"/>
      <c r="FMG3205" s="14"/>
      <c r="FMH3205" s="14"/>
      <c r="FMI3205" s="14"/>
      <c r="FMJ3205" s="14"/>
      <c r="FMK3205" s="14"/>
      <c r="FML3205" s="14"/>
      <c r="FMM3205" s="14"/>
      <c r="FMN3205" s="14"/>
      <c r="FMO3205" s="14"/>
      <c r="FMP3205" s="14"/>
      <c r="FMQ3205" s="14"/>
      <c r="FMR3205" s="14"/>
      <c r="FMS3205" s="14"/>
      <c r="FMT3205" s="14"/>
      <c r="FMU3205" s="14"/>
      <c r="FMV3205" s="14"/>
      <c r="FMW3205" s="14"/>
      <c r="FMX3205" s="14"/>
      <c r="FMY3205" s="14"/>
      <c r="FMZ3205" s="14"/>
      <c r="FNA3205" s="14"/>
      <c r="FNB3205" s="14"/>
      <c r="FNC3205" s="14"/>
      <c r="FND3205" s="14"/>
      <c r="FNE3205" s="14"/>
      <c r="FNF3205" s="14"/>
      <c r="FNG3205" s="14"/>
      <c r="FNH3205" s="14"/>
      <c r="FNI3205" s="14"/>
      <c r="FNJ3205" s="14"/>
      <c r="FNK3205" s="14"/>
      <c r="FNL3205" s="14"/>
      <c r="FNM3205" s="14"/>
      <c r="FNN3205" s="14"/>
      <c r="FNO3205" s="14"/>
      <c r="FNP3205" s="14"/>
      <c r="FNQ3205" s="14"/>
      <c r="FNR3205" s="14"/>
      <c r="FNS3205" s="14"/>
      <c r="FNT3205" s="14"/>
      <c r="FNU3205" s="14"/>
      <c r="FNV3205" s="14"/>
      <c r="FNW3205" s="14"/>
      <c r="FNX3205" s="14"/>
      <c r="FNY3205" s="14"/>
      <c r="FNZ3205" s="14"/>
      <c r="FOA3205" s="14"/>
      <c r="FOB3205" s="14"/>
      <c r="FOC3205" s="14"/>
      <c r="FOD3205" s="14"/>
      <c r="FOE3205" s="14"/>
      <c r="FOF3205" s="14"/>
      <c r="FOG3205" s="14"/>
      <c r="FOH3205" s="14"/>
      <c r="FOI3205" s="14"/>
      <c r="FOJ3205" s="14"/>
      <c r="FOK3205" s="14"/>
      <c r="FOL3205" s="14"/>
      <c r="FOM3205" s="14"/>
      <c r="FON3205" s="14"/>
      <c r="FOO3205" s="14"/>
      <c r="FOP3205" s="14"/>
      <c r="FOQ3205" s="14"/>
      <c r="FOR3205" s="14"/>
      <c r="FOS3205" s="14"/>
      <c r="FOT3205" s="14"/>
      <c r="FOU3205" s="14"/>
      <c r="FOV3205" s="14"/>
      <c r="FOW3205" s="14"/>
      <c r="FOX3205" s="14"/>
      <c r="FOY3205" s="14"/>
      <c r="FOZ3205" s="14"/>
      <c r="FPA3205" s="14"/>
      <c r="FPB3205" s="14"/>
      <c r="FPC3205" s="14"/>
      <c r="FPD3205" s="14"/>
      <c r="FPE3205" s="14"/>
      <c r="FPF3205" s="14"/>
      <c r="FPG3205" s="14"/>
      <c r="FPH3205" s="14"/>
      <c r="FPI3205" s="14"/>
      <c r="FPJ3205" s="14"/>
      <c r="FPK3205" s="14"/>
      <c r="FPL3205" s="14"/>
      <c r="FPM3205" s="14"/>
      <c r="FPN3205" s="14"/>
      <c r="FPO3205" s="14"/>
      <c r="FPP3205" s="14"/>
      <c r="FPQ3205" s="14"/>
      <c r="FPR3205" s="14"/>
      <c r="FPS3205" s="14"/>
      <c r="FPT3205" s="14"/>
      <c r="FPU3205" s="14"/>
      <c r="FPV3205" s="14"/>
      <c r="FPW3205" s="14"/>
      <c r="FPX3205" s="14"/>
      <c r="FPY3205" s="14"/>
      <c r="FPZ3205" s="14"/>
      <c r="FQA3205" s="14"/>
      <c r="FQB3205" s="14"/>
      <c r="FQC3205" s="14"/>
      <c r="FQD3205" s="14"/>
      <c r="FQE3205" s="14"/>
      <c r="FQF3205" s="14"/>
      <c r="FQG3205" s="14"/>
      <c r="FQH3205" s="14"/>
      <c r="FQI3205" s="14"/>
      <c r="FQJ3205" s="14"/>
      <c r="FQK3205" s="14"/>
      <c r="FQL3205" s="14"/>
      <c r="FQM3205" s="14"/>
      <c r="FQN3205" s="14"/>
      <c r="FQO3205" s="14"/>
      <c r="FQP3205" s="14"/>
      <c r="FQQ3205" s="14"/>
      <c r="FQR3205" s="14"/>
      <c r="FQS3205" s="14"/>
      <c r="FQT3205" s="14"/>
      <c r="FQU3205" s="14"/>
      <c r="FQV3205" s="14"/>
      <c r="FQW3205" s="14"/>
      <c r="FQX3205" s="14"/>
      <c r="FQY3205" s="14"/>
      <c r="FQZ3205" s="14"/>
      <c r="FRA3205" s="14"/>
      <c r="FRB3205" s="14"/>
      <c r="FRC3205" s="14"/>
      <c r="FRD3205" s="14"/>
      <c r="FRE3205" s="14"/>
      <c r="FRF3205" s="14"/>
      <c r="FRG3205" s="14"/>
      <c r="FRH3205" s="14"/>
      <c r="FRI3205" s="14"/>
      <c r="FRJ3205" s="14"/>
      <c r="FRK3205" s="14"/>
      <c r="FRL3205" s="14"/>
      <c r="FRM3205" s="14"/>
      <c r="FRN3205" s="14"/>
      <c r="FRO3205" s="14"/>
      <c r="FRP3205" s="14"/>
      <c r="FRQ3205" s="14"/>
      <c r="FRR3205" s="14"/>
      <c r="FRS3205" s="14"/>
      <c r="FRT3205" s="14"/>
      <c r="FRU3205" s="14"/>
      <c r="FRV3205" s="14"/>
      <c r="FRW3205" s="14"/>
      <c r="FRX3205" s="14"/>
      <c r="FRY3205" s="14"/>
      <c r="FRZ3205" s="14"/>
      <c r="FSA3205" s="14"/>
      <c r="FSB3205" s="14"/>
      <c r="FSC3205" s="14"/>
      <c r="FSD3205" s="14"/>
      <c r="FSE3205" s="14"/>
      <c r="FSF3205" s="14"/>
      <c r="FSG3205" s="14"/>
      <c r="FSH3205" s="14"/>
      <c r="FSI3205" s="14"/>
      <c r="FSJ3205" s="14"/>
      <c r="FSK3205" s="14"/>
      <c r="FSL3205" s="14"/>
      <c r="FSM3205" s="14"/>
      <c r="FSN3205" s="14"/>
      <c r="FSO3205" s="14"/>
      <c r="FSP3205" s="14"/>
      <c r="FSQ3205" s="14"/>
      <c r="FSR3205" s="14"/>
      <c r="FSS3205" s="14"/>
      <c r="FST3205" s="14"/>
      <c r="FSU3205" s="14"/>
      <c r="FSV3205" s="14"/>
      <c r="FSW3205" s="14"/>
      <c r="FSX3205" s="14"/>
      <c r="FSY3205" s="14"/>
      <c r="FSZ3205" s="14"/>
      <c r="FTA3205" s="14"/>
      <c r="FTB3205" s="14"/>
      <c r="FTC3205" s="14"/>
      <c r="FTD3205" s="14"/>
      <c r="FTE3205" s="14"/>
      <c r="FTF3205" s="14"/>
      <c r="FTG3205" s="14"/>
      <c r="FTH3205" s="14"/>
      <c r="FTI3205" s="14"/>
      <c r="FTJ3205" s="14"/>
      <c r="FTK3205" s="14"/>
      <c r="FTL3205" s="14"/>
      <c r="FTM3205" s="14"/>
      <c r="FTN3205" s="14"/>
      <c r="FTO3205" s="14"/>
      <c r="FTP3205" s="14"/>
      <c r="FTQ3205" s="14"/>
      <c r="FTR3205" s="14"/>
      <c r="FTS3205" s="14"/>
      <c r="FTT3205" s="14"/>
      <c r="FTU3205" s="14"/>
      <c r="FTV3205" s="14"/>
      <c r="FTW3205" s="14"/>
      <c r="FTX3205" s="14"/>
      <c r="FTY3205" s="14"/>
      <c r="FTZ3205" s="14"/>
      <c r="FUA3205" s="14"/>
      <c r="FUB3205" s="14"/>
      <c r="FUC3205" s="14"/>
      <c r="FUD3205" s="14"/>
      <c r="FUE3205" s="14"/>
      <c r="FUF3205" s="14"/>
      <c r="FUG3205" s="14"/>
      <c r="FUH3205" s="14"/>
      <c r="FUI3205" s="14"/>
      <c r="FUJ3205" s="14"/>
      <c r="FUK3205" s="14"/>
      <c r="FUL3205" s="14"/>
      <c r="FUM3205" s="14"/>
      <c r="FUN3205" s="14"/>
      <c r="FUO3205" s="14"/>
      <c r="FUP3205" s="14"/>
      <c r="FUQ3205" s="14"/>
      <c r="FUR3205" s="14"/>
      <c r="FUS3205" s="14"/>
      <c r="FUT3205" s="14"/>
      <c r="FUU3205" s="14"/>
      <c r="FUV3205" s="14"/>
      <c r="FUW3205" s="14"/>
      <c r="FUX3205" s="14"/>
      <c r="FUY3205" s="14"/>
      <c r="FUZ3205" s="14"/>
      <c r="FVA3205" s="14"/>
      <c r="FVB3205" s="14"/>
      <c r="FVC3205" s="14"/>
      <c r="FVD3205" s="14"/>
      <c r="FVE3205" s="14"/>
      <c r="FVF3205" s="14"/>
      <c r="FVG3205" s="14"/>
      <c r="FVH3205" s="14"/>
      <c r="FVI3205" s="14"/>
      <c r="FVJ3205" s="14"/>
      <c r="FVK3205" s="14"/>
      <c r="FVL3205" s="14"/>
      <c r="FVM3205" s="14"/>
      <c r="FVN3205" s="14"/>
      <c r="FVO3205" s="14"/>
      <c r="FVP3205" s="14"/>
      <c r="FVQ3205" s="14"/>
      <c r="FVR3205" s="14"/>
      <c r="FVS3205" s="14"/>
      <c r="FVT3205" s="14"/>
      <c r="FVU3205" s="14"/>
      <c r="FVV3205" s="14"/>
      <c r="FVW3205" s="14"/>
      <c r="FVX3205" s="14"/>
      <c r="FVY3205" s="14"/>
      <c r="FVZ3205" s="14"/>
      <c r="FWA3205" s="14"/>
      <c r="FWB3205" s="14"/>
      <c r="FWC3205" s="14"/>
      <c r="FWD3205" s="14"/>
      <c r="FWE3205" s="14"/>
      <c r="FWF3205" s="14"/>
      <c r="FWG3205" s="14"/>
      <c r="FWH3205" s="14"/>
      <c r="FWI3205" s="14"/>
      <c r="FWJ3205" s="14"/>
      <c r="FWK3205" s="14"/>
      <c r="FWL3205" s="14"/>
      <c r="FWM3205" s="14"/>
      <c r="FWN3205" s="14"/>
      <c r="FWO3205" s="14"/>
      <c r="FWP3205" s="14"/>
      <c r="FWQ3205" s="14"/>
      <c r="FWR3205" s="14"/>
      <c r="FWS3205" s="14"/>
      <c r="FWT3205" s="14"/>
      <c r="FWU3205" s="14"/>
      <c r="FWV3205" s="14"/>
      <c r="FWW3205" s="14"/>
      <c r="FWX3205" s="14"/>
      <c r="FWY3205" s="14"/>
      <c r="FWZ3205" s="14"/>
      <c r="FXA3205" s="14"/>
      <c r="FXB3205" s="14"/>
      <c r="FXC3205" s="14"/>
      <c r="FXD3205" s="14"/>
      <c r="FXE3205" s="14"/>
      <c r="FXF3205" s="14"/>
      <c r="FXG3205" s="14"/>
      <c r="FXH3205" s="14"/>
      <c r="FXI3205" s="14"/>
      <c r="FXJ3205" s="14"/>
      <c r="FXK3205" s="14"/>
      <c r="FXL3205" s="14"/>
      <c r="FXM3205" s="14"/>
      <c r="FXN3205" s="14"/>
      <c r="FXO3205" s="14"/>
      <c r="FXP3205" s="14"/>
      <c r="FXQ3205" s="14"/>
      <c r="FXR3205" s="14"/>
      <c r="FXS3205" s="14"/>
      <c r="FXT3205" s="14"/>
      <c r="FXU3205" s="14"/>
      <c r="FXV3205" s="14"/>
      <c r="FXW3205" s="14"/>
      <c r="FXX3205" s="14"/>
      <c r="FXY3205" s="14"/>
      <c r="FXZ3205" s="14"/>
      <c r="FYA3205" s="14"/>
      <c r="FYB3205" s="14"/>
      <c r="FYC3205" s="14"/>
      <c r="FYD3205" s="14"/>
      <c r="FYE3205" s="14"/>
      <c r="FYF3205" s="14"/>
      <c r="FYG3205" s="14"/>
      <c r="FYH3205" s="14"/>
      <c r="FYI3205" s="14"/>
      <c r="FYJ3205" s="14"/>
      <c r="FYK3205" s="14"/>
      <c r="FYL3205" s="14"/>
      <c r="FYM3205" s="14"/>
      <c r="FYN3205" s="14"/>
      <c r="FYO3205" s="14"/>
      <c r="FYP3205" s="14"/>
      <c r="FYQ3205" s="14"/>
      <c r="FYR3205" s="14"/>
      <c r="FYS3205" s="14"/>
      <c r="FYT3205" s="14"/>
      <c r="FYU3205" s="14"/>
      <c r="FYV3205" s="14"/>
      <c r="FYW3205" s="14"/>
      <c r="FYX3205" s="14"/>
      <c r="FYY3205" s="14"/>
      <c r="FYZ3205" s="14"/>
      <c r="FZA3205" s="14"/>
      <c r="FZB3205" s="14"/>
      <c r="FZC3205" s="14"/>
      <c r="FZD3205" s="14"/>
      <c r="FZE3205" s="14"/>
      <c r="FZF3205" s="14"/>
      <c r="FZG3205" s="14"/>
      <c r="FZH3205" s="14"/>
      <c r="FZI3205" s="14"/>
      <c r="FZJ3205" s="14"/>
      <c r="FZK3205" s="14"/>
      <c r="FZL3205" s="14"/>
      <c r="FZM3205" s="14"/>
      <c r="FZN3205" s="14"/>
      <c r="FZO3205" s="14"/>
      <c r="FZP3205" s="14"/>
      <c r="FZQ3205" s="14"/>
      <c r="FZR3205" s="14"/>
      <c r="FZS3205" s="14"/>
      <c r="FZT3205" s="14"/>
      <c r="FZU3205" s="14"/>
      <c r="FZV3205" s="14"/>
      <c r="FZW3205" s="14"/>
      <c r="FZX3205" s="14"/>
      <c r="FZY3205" s="14"/>
      <c r="FZZ3205" s="14"/>
      <c r="GAA3205" s="14"/>
      <c r="GAB3205" s="14"/>
      <c r="GAC3205" s="14"/>
      <c r="GAD3205" s="14"/>
      <c r="GAE3205" s="14"/>
      <c r="GAF3205" s="14"/>
      <c r="GAG3205" s="14"/>
      <c r="GAH3205" s="14"/>
      <c r="GAI3205" s="14"/>
      <c r="GAJ3205" s="14"/>
      <c r="GAK3205" s="14"/>
      <c r="GAL3205" s="14"/>
      <c r="GAM3205" s="14"/>
      <c r="GAN3205" s="14"/>
      <c r="GAO3205" s="14"/>
      <c r="GAP3205" s="14"/>
      <c r="GAQ3205" s="14"/>
      <c r="GAR3205" s="14"/>
      <c r="GAS3205" s="14"/>
      <c r="GAT3205" s="14"/>
      <c r="GAU3205" s="14"/>
      <c r="GAV3205" s="14"/>
      <c r="GAW3205" s="14"/>
      <c r="GAX3205" s="14"/>
      <c r="GAY3205" s="14"/>
      <c r="GAZ3205" s="14"/>
      <c r="GBA3205" s="14"/>
      <c r="GBB3205" s="14"/>
      <c r="GBC3205" s="14"/>
      <c r="GBD3205" s="14"/>
      <c r="GBE3205" s="14"/>
      <c r="GBF3205" s="14"/>
      <c r="GBG3205" s="14"/>
      <c r="GBH3205" s="14"/>
      <c r="GBI3205" s="14"/>
      <c r="GBJ3205" s="14"/>
      <c r="GBK3205" s="14"/>
      <c r="GBL3205" s="14"/>
      <c r="GBM3205" s="14"/>
      <c r="GBN3205" s="14"/>
      <c r="GBO3205" s="14"/>
      <c r="GBP3205" s="14"/>
      <c r="GBQ3205" s="14"/>
      <c r="GBR3205" s="14"/>
      <c r="GBS3205" s="14"/>
      <c r="GBT3205" s="14"/>
      <c r="GBU3205" s="14"/>
      <c r="GBV3205" s="14"/>
      <c r="GBW3205" s="14"/>
      <c r="GBX3205" s="14"/>
      <c r="GBY3205" s="14"/>
      <c r="GBZ3205" s="14"/>
      <c r="GCA3205" s="14"/>
      <c r="GCB3205" s="14"/>
      <c r="GCC3205" s="14"/>
      <c r="GCD3205" s="14"/>
      <c r="GCE3205" s="14"/>
      <c r="GCF3205" s="14"/>
      <c r="GCG3205" s="14"/>
      <c r="GCH3205" s="14"/>
      <c r="GCI3205" s="14"/>
      <c r="GCJ3205" s="14"/>
      <c r="GCK3205" s="14"/>
      <c r="GCL3205" s="14"/>
      <c r="GCM3205" s="14"/>
      <c r="GCN3205" s="14"/>
      <c r="GCO3205" s="14"/>
      <c r="GCP3205" s="14"/>
      <c r="GCQ3205" s="14"/>
      <c r="GCR3205" s="14"/>
      <c r="GCS3205" s="14"/>
      <c r="GCT3205" s="14"/>
      <c r="GCU3205" s="14"/>
      <c r="GCV3205" s="14"/>
      <c r="GCW3205" s="14"/>
      <c r="GCX3205" s="14"/>
      <c r="GCY3205" s="14"/>
      <c r="GCZ3205" s="14"/>
      <c r="GDA3205" s="14"/>
      <c r="GDB3205" s="14"/>
      <c r="GDC3205" s="14"/>
      <c r="GDD3205" s="14"/>
      <c r="GDE3205" s="14"/>
      <c r="GDF3205" s="14"/>
      <c r="GDG3205" s="14"/>
      <c r="GDH3205" s="14"/>
      <c r="GDI3205" s="14"/>
      <c r="GDJ3205" s="14"/>
      <c r="GDK3205" s="14"/>
      <c r="GDL3205" s="14"/>
      <c r="GDM3205" s="14"/>
      <c r="GDN3205" s="14"/>
      <c r="GDO3205" s="14"/>
      <c r="GDP3205" s="14"/>
      <c r="GDQ3205" s="14"/>
      <c r="GDR3205" s="14"/>
      <c r="GDS3205" s="14"/>
      <c r="GDT3205" s="14"/>
      <c r="GDU3205" s="14"/>
      <c r="GDV3205" s="14"/>
      <c r="GDW3205" s="14"/>
      <c r="GDX3205" s="14"/>
      <c r="GDY3205" s="14"/>
      <c r="GDZ3205" s="14"/>
      <c r="GEA3205" s="14"/>
      <c r="GEB3205" s="14"/>
      <c r="GEC3205" s="14"/>
      <c r="GED3205" s="14"/>
      <c r="GEE3205" s="14"/>
      <c r="GEF3205" s="14"/>
      <c r="GEG3205" s="14"/>
      <c r="GEH3205" s="14"/>
      <c r="GEI3205" s="14"/>
      <c r="GEJ3205" s="14"/>
      <c r="GEK3205" s="14"/>
      <c r="GEL3205" s="14"/>
      <c r="GEM3205" s="14"/>
      <c r="GEN3205" s="14"/>
      <c r="GEO3205" s="14"/>
      <c r="GEP3205" s="14"/>
      <c r="GEQ3205" s="14"/>
      <c r="GER3205" s="14"/>
      <c r="GES3205" s="14"/>
      <c r="GET3205" s="14"/>
      <c r="GEU3205" s="14"/>
      <c r="GEV3205" s="14"/>
      <c r="GEW3205" s="14"/>
      <c r="GEX3205" s="14"/>
      <c r="GEY3205" s="14"/>
      <c r="GEZ3205" s="14"/>
      <c r="GFA3205" s="14"/>
      <c r="GFB3205" s="14"/>
      <c r="GFC3205" s="14"/>
      <c r="GFD3205" s="14"/>
      <c r="GFE3205" s="14"/>
      <c r="GFF3205" s="14"/>
      <c r="GFG3205" s="14"/>
      <c r="GFH3205" s="14"/>
      <c r="GFI3205" s="14"/>
      <c r="GFJ3205" s="14"/>
      <c r="GFK3205" s="14"/>
      <c r="GFL3205" s="14"/>
      <c r="GFM3205" s="14"/>
      <c r="GFN3205" s="14"/>
      <c r="GFO3205" s="14"/>
      <c r="GFP3205" s="14"/>
      <c r="GFQ3205" s="14"/>
      <c r="GFR3205" s="14"/>
      <c r="GFS3205" s="14"/>
      <c r="GFT3205" s="14"/>
      <c r="GFU3205" s="14"/>
      <c r="GFV3205" s="14"/>
      <c r="GFW3205" s="14"/>
      <c r="GFX3205" s="14"/>
      <c r="GFY3205" s="14"/>
      <c r="GFZ3205" s="14"/>
      <c r="GGA3205" s="14"/>
      <c r="GGB3205" s="14"/>
      <c r="GGC3205" s="14"/>
      <c r="GGD3205" s="14"/>
      <c r="GGE3205" s="14"/>
      <c r="GGF3205" s="14"/>
      <c r="GGG3205" s="14"/>
      <c r="GGH3205" s="14"/>
      <c r="GGI3205" s="14"/>
      <c r="GGJ3205" s="14"/>
      <c r="GGK3205" s="14"/>
      <c r="GGL3205" s="14"/>
      <c r="GGM3205" s="14"/>
      <c r="GGN3205" s="14"/>
      <c r="GGO3205" s="14"/>
      <c r="GGP3205" s="14"/>
      <c r="GGQ3205" s="14"/>
      <c r="GGR3205" s="14"/>
      <c r="GGS3205" s="14"/>
      <c r="GGT3205" s="14"/>
      <c r="GGU3205" s="14"/>
      <c r="GGV3205" s="14"/>
      <c r="GGW3205" s="14"/>
      <c r="GGX3205" s="14"/>
      <c r="GGY3205" s="14"/>
      <c r="GGZ3205" s="14"/>
      <c r="GHA3205" s="14"/>
      <c r="GHB3205" s="14"/>
      <c r="GHC3205" s="14"/>
      <c r="GHD3205" s="14"/>
      <c r="GHE3205" s="14"/>
      <c r="GHF3205" s="14"/>
      <c r="GHG3205" s="14"/>
      <c r="GHH3205" s="14"/>
      <c r="GHI3205" s="14"/>
      <c r="GHJ3205" s="14"/>
      <c r="GHK3205" s="14"/>
      <c r="GHL3205" s="14"/>
      <c r="GHM3205" s="14"/>
      <c r="GHN3205" s="14"/>
      <c r="GHO3205" s="14"/>
      <c r="GHP3205" s="14"/>
      <c r="GHQ3205" s="14"/>
      <c r="GHR3205" s="14"/>
      <c r="GHS3205" s="14"/>
      <c r="GHT3205" s="14"/>
      <c r="GHU3205" s="14"/>
      <c r="GHV3205" s="14"/>
      <c r="GHW3205" s="14"/>
      <c r="GHX3205" s="14"/>
      <c r="GHY3205" s="14"/>
      <c r="GHZ3205" s="14"/>
      <c r="GIA3205" s="14"/>
      <c r="GIB3205" s="14"/>
      <c r="GIC3205" s="14"/>
      <c r="GID3205" s="14"/>
      <c r="GIE3205" s="14"/>
      <c r="GIF3205" s="14"/>
      <c r="GIG3205" s="14"/>
      <c r="GIH3205" s="14"/>
      <c r="GII3205" s="14"/>
      <c r="GIJ3205" s="14"/>
      <c r="GIK3205" s="14"/>
      <c r="GIL3205" s="14"/>
      <c r="GIM3205" s="14"/>
      <c r="GIN3205" s="14"/>
      <c r="GIO3205" s="14"/>
      <c r="GIP3205" s="14"/>
      <c r="GIQ3205" s="14"/>
      <c r="GIR3205" s="14"/>
      <c r="GIS3205" s="14"/>
      <c r="GIT3205" s="14"/>
      <c r="GIU3205" s="14"/>
      <c r="GIV3205" s="14"/>
      <c r="GIW3205" s="14"/>
      <c r="GIX3205" s="14"/>
      <c r="GIY3205" s="14"/>
      <c r="GIZ3205" s="14"/>
      <c r="GJA3205" s="14"/>
      <c r="GJB3205" s="14"/>
      <c r="GJC3205" s="14"/>
      <c r="GJD3205" s="14"/>
      <c r="GJE3205" s="14"/>
      <c r="GJF3205" s="14"/>
      <c r="GJG3205" s="14"/>
      <c r="GJH3205" s="14"/>
      <c r="GJI3205" s="14"/>
      <c r="GJJ3205" s="14"/>
      <c r="GJK3205" s="14"/>
      <c r="GJL3205" s="14"/>
      <c r="GJM3205" s="14"/>
      <c r="GJN3205" s="14"/>
      <c r="GJO3205" s="14"/>
      <c r="GJP3205" s="14"/>
      <c r="GJQ3205" s="14"/>
      <c r="GJR3205" s="14"/>
      <c r="GJS3205" s="14"/>
      <c r="GJT3205" s="14"/>
      <c r="GJU3205" s="14"/>
      <c r="GJV3205" s="14"/>
      <c r="GJW3205" s="14"/>
      <c r="GJX3205" s="14"/>
      <c r="GJY3205" s="14"/>
      <c r="GJZ3205" s="14"/>
      <c r="GKA3205" s="14"/>
      <c r="GKB3205" s="14"/>
      <c r="GKC3205" s="14"/>
      <c r="GKD3205" s="14"/>
      <c r="GKE3205" s="14"/>
      <c r="GKF3205" s="14"/>
      <c r="GKG3205" s="14"/>
      <c r="GKH3205" s="14"/>
      <c r="GKI3205" s="14"/>
      <c r="GKJ3205" s="14"/>
      <c r="GKK3205" s="14"/>
      <c r="GKL3205" s="14"/>
      <c r="GKM3205" s="14"/>
      <c r="GKN3205" s="14"/>
      <c r="GKO3205" s="14"/>
      <c r="GKP3205" s="14"/>
      <c r="GKQ3205" s="14"/>
      <c r="GKR3205" s="14"/>
      <c r="GKS3205" s="14"/>
      <c r="GKT3205" s="14"/>
      <c r="GKU3205" s="14"/>
      <c r="GKV3205" s="14"/>
      <c r="GKW3205" s="14"/>
      <c r="GKX3205" s="14"/>
      <c r="GKY3205" s="14"/>
      <c r="GKZ3205" s="14"/>
      <c r="GLA3205" s="14"/>
      <c r="GLB3205" s="14"/>
      <c r="GLC3205" s="14"/>
      <c r="GLD3205" s="14"/>
      <c r="GLE3205" s="14"/>
      <c r="GLF3205" s="14"/>
      <c r="GLG3205" s="14"/>
      <c r="GLH3205" s="14"/>
      <c r="GLI3205" s="14"/>
      <c r="GLJ3205" s="14"/>
      <c r="GLK3205" s="14"/>
      <c r="GLL3205" s="14"/>
      <c r="GLM3205" s="14"/>
      <c r="GLN3205" s="14"/>
      <c r="GLO3205" s="14"/>
      <c r="GLP3205" s="14"/>
      <c r="GLQ3205" s="14"/>
      <c r="GLR3205" s="14"/>
      <c r="GLS3205" s="14"/>
      <c r="GLT3205" s="14"/>
      <c r="GLU3205" s="14"/>
      <c r="GLV3205" s="14"/>
      <c r="GLW3205" s="14"/>
      <c r="GLX3205" s="14"/>
      <c r="GLY3205" s="14"/>
      <c r="GLZ3205" s="14"/>
      <c r="GMA3205" s="14"/>
      <c r="GMB3205" s="14"/>
      <c r="GMC3205" s="14"/>
      <c r="GMD3205" s="14"/>
      <c r="GME3205" s="14"/>
      <c r="GMF3205" s="14"/>
      <c r="GMG3205" s="14"/>
      <c r="GMH3205" s="14"/>
      <c r="GMI3205" s="14"/>
      <c r="GMJ3205" s="14"/>
      <c r="GMK3205" s="14"/>
      <c r="GML3205" s="14"/>
      <c r="GMM3205" s="14"/>
      <c r="GMN3205" s="14"/>
      <c r="GMO3205" s="14"/>
      <c r="GMP3205" s="14"/>
      <c r="GMQ3205" s="14"/>
      <c r="GMR3205" s="14"/>
      <c r="GMS3205" s="14"/>
      <c r="GMT3205" s="14"/>
      <c r="GMU3205" s="14"/>
      <c r="GMV3205" s="14"/>
      <c r="GMW3205" s="14"/>
      <c r="GMX3205" s="14"/>
      <c r="GMY3205" s="14"/>
      <c r="GMZ3205" s="14"/>
      <c r="GNA3205" s="14"/>
      <c r="GNB3205" s="14"/>
      <c r="GNC3205" s="14"/>
      <c r="GND3205" s="14"/>
      <c r="GNE3205" s="14"/>
      <c r="GNF3205" s="14"/>
      <c r="GNG3205" s="14"/>
      <c r="GNH3205" s="14"/>
      <c r="GNI3205" s="14"/>
      <c r="GNJ3205" s="14"/>
      <c r="GNK3205" s="14"/>
      <c r="GNL3205" s="14"/>
      <c r="GNM3205" s="14"/>
      <c r="GNN3205" s="14"/>
      <c r="GNO3205" s="14"/>
      <c r="GNP3205" s="14"/>
      <c r="GNQ3205" s="14"/>
      <c r="GNR3205" s="14"/>
      <c r="GNS3205" s="14"/>
      <c r="GNT3205" s="14"/>
      <c r="GNU3205" s="14"/>
      <c r="GNV3205" s="14"/>
      <c r="GNW3205" s="14"/>
      <c r="GNX3205" s="14"/>
      <c r="GNY3205" s="14"/>
      <c r="GNZ3205" s="14"/>
      <c r="GOA3205" s="14"/>
      <c r="GOB3205" s="14"/>
      <c r="GOC3205" s="14"/>
      <c r="GOD3205" s="14"/>
      <c r="GOE3205" s="14"/>
      <c r="GOF3205" s="14"/>
      <c r="GOG3205" s="14"/>
      <c r="GOH3205" s="14"/>
      <c r="GOI3205" s="14"/>
      <c r="GOJ3205" s="14"/>
      <c r="GOK3205" s="14"/>
      <c r="GOL3205" s="14"/>
      <c r="GOM3205" s="14"/>
      <c r="GON3205" s="14"/>
      <c r="GOO3205" s="14"/>
      <c r="GOP3205" s="14"/>
      <c r="GOQ3205" s="14"/>
      <c r="GOR3205" s="14"/>
      <c r="GOS3205" s="14"/>
      <c r="GOT3205" s="14"/>
      <c r="GOU3205" s="14"/>
      <c r="GOV3205" s="14"/>
      <c r="GOW3205" s="14"/>
      <c r="GOX3205" s="14"/>
      <c r="GOY3205" s="14"/>
      <c r="GOZ3205" s="14"/>
      <c r="GPA3205" s="14"/>
      <c r="GPB3205" s="14"/>
      <c r="GPC3205" s="14"/>
      <c r="GPD3205" s="14"/>
      <c r="GPE3205" s="14"/>
      <c r="GPF3205" s="14"/>
      <c r="GPG3205" s="14"/>
      <c r="GPH3205" s="14"/>
      <c r="GPI3205" s="14"/>
      <c r="GPJ3205" s="14"/>
      <c r="GPK3205" s="14"/>
      <c r="GPL3205" s="14"/>
      <c r="GPM3205" s="14"/>
      <c r="GPN3205" s="14"/>
      <c r="GPO3205" s="14"/>
      <c r="GPP3205" s="14"/>
      <c r="GPQ3205" s="14"/>
      <c r="GPR3205" s="14"/>
      <c r="GPS3205" s="14"/>
      <c r="GPT3205" s="14"/>
      <c r="GPU3205" s="14"/>
      <c r="GPV3205" s="14"/>
      <c r="GPW3205" s="14"/>
      <c r="GPX3205" s="14"/>
      <c r="GPY3205" s="14"/>
      <c r="GPZ3205" s="14"/>
      <c r="GQA3205" s="14"/>
      <c r="GQB3205" s="14"/>
      <c r="GQC3205" s="14"/>
      <c r="GQD3205" s="14"/>
      <c r="GQE3205" s="14"/>
      <c r="GQF3205" s="14"/>
      <c r="GQG3205" s="14"/>
      <c r="GQH3205" s="14"/>
      <c r="GQI3205" s="14"/>
      <c r="GQJ3205" s="14"/>
      <c r="GQK3205" s="14"/>
      <c r="GQL3205" s="14"/>
      <c r="GQM3205" s="14"/>
      <c r="GQN3205" s="14"/>
      <c r="GQO3205" s="14"/>
      <c r="GQP3205" s="14"/>
      <c r="GQQ3205" s="14"/>
      <c r="GQR3205" s="14"/>
      <c r="GQS3205" s="14"/>
      <c r="GQT3205" s="14"/>
      <c r="GQU3205" s="14"/>
      <c r="GQV3205" s="14"/>
      <c r="GQW3205" s="14"/>
      <c r="GQX3205" s="14"/>
      <c r="GQY3205" s="14"/>
      <c r="GQZ3205" s="14"/>
      <c r="GRA3205" s="14"/>
      <c r="GRB3205" s="14"/>
      <c r="GRC3205" s="14"/>
      <c r="GRD3205" s="14"/>
      <c r="GRE3205" s="14"/>
      <c r="GRF3205" s="14"/>
      <c r="GRG3205" s="14"/>
      <c r="GRH3205" s="14"/>
      <c r="GRI3205" s="14"/>
      <c r="GRJ3205" s="14"/>
      <c r="GRK3205" s="14"/>
      <c r="GRL3205" s="14"/>
      <c r="GRM3205" s="14"/>
      <c r="GRN3205" s="14"/>
      <c r="GRO3205" s="14"/>
      <c r="GRP3205" s="14"/>
      <c r="GRQ3205" s="14"/>
      <c r="GRR3205" s="14"/>
      <c r="GRS3205" s="14"/>
      <c r="GRT3205" s="14"/>
      <c r="GRU3205" s="14"/>
      <c r="GRV3205" s="14"/>
      <c r="GRW3205" s="14"/>
      <c r="GRX3205" s="14"/>
      <c r="GRY3205" s="14"/>
      <c r="GRZ3205" s="14"/>
      <c r="GSA3205" s="14"/>
      <c r="GSB3205" s="14"/>
      <c r="GSC3205" s="14"/>
      <c r="GSD3205" s="14"/>
      <c r="GSE3205" s="14"/>
      <c r="GSF3205" s="14"/>
      <c r="GSG3205" s="14"/>
      <c r="GSH3205" s="14"/>
      <c r="GSI3205" s="14"/>
      <c r="GSJ3205" s="14"/>
      <c r="GSK3205" s="14"/>
      <c r="GSL3205" s="14"/>
      <c r="GSM3205" s="14"/>
      <c r="GSN3205" s="14"/>
      <c r="GSO3205" s="14"/>
      <c r="GSP3205" s="14"/>
      <c r="GSQ3205" s="14"/>
      <c r="GSR3205" s="14"/>
      <c r="GSS3205" s="14"/>
      <c r="GST3205" s="14"/>
      <c r="GSU3205" s="14"/>
      <c r="GSV3205" s="14"/>
      <c r="GSW3205" s="14"/>
      <c r="GSX3205" s="14"/>
      <c r="GSY3205" s="14"/>
      <c r="GSZ3205" s="14"/>
      <c r="GTA3205" s="14"/>
      <c r="GTB3205" s="14"/>
      <c r="GTC3205" s="14"/>
      <c r="GTD3205" s="14"/>
      <c r="GTE3205" s="14"/>
      <c r="GTF3205" s="14"/>
      <c r="GTG3205" s="14"/>
      <c r="GTH3205" s="14"/>
      <c r="GTI3205" s="14"/>
      <c r="GTJ3205" s="14"/>
      <c r="GTK3205" s="14"/>
      <c r="GTL3205" s="14"/>
      <c r="GTM3205" s="14"/>
      <c r="GTN3205" s="14"/>
      <c r="GTO3205" s="14"/>
      <c r="GTP3205" s="14"/>
      <c r="GTQ3205" s="14"/>
      <c r="GTR3205" s="14"/>
      <c r="GTS3205" s="14"/>
      <c r="GTT3205" s="14"/>
      <c r="GTU3205" s="14"/>
      <c r="GTV3205" s="14"/>
      <c r="GTW3205" s="14"/>
      <c r="GTX3205" s="14"/>
      <c r="GTY3205" s="14"/>
      <c r="GTZ3205" s="14"/>
      <c r="GUA3205" s="14"/>
      <c r="GUB3205" s="14"/>
      <c r="GUC3205" s="14"/>
      <c r="GUD3205" s="14"/>
      <c r="GUE3205" s="14"/>
      <c r="GUF3205" s="14"/>
      <c r="GUG3205" s="14"/>
      <c r="GUH3205" s="14"/>
      <c r="GUI3205" s="14"/>
      <c r="GUJ3205" s="14"/>
      <c r="GUK3205" s="14"/>
      <c r="GUL3205" s="14"/>
      <c r="GUM3205" s="14"/>
      <c r="GUN3205" s="14"/>
      <c r="GUO3205" s="14"/>
      <c r="GUP3205" s="14"/>
      <c r="GUQ3205" s="14"/>
      <c r="GUR3205" s="14"/>
      <c r="GUS3205" s="14"/>
      <c r="GUT3205" s="14"/>
      <c r="GUU3205" s="14"/>
      <c r="GUV3205" s="14"/>
      <c r="GUW3205" s="14"/>
      <c r="GUX3205" s="14"/>
      <c r="GUY3205" s="14"/>
      <c r="GUZ3205" s="14"/>
      <c r="GVA3205" s="14"/>
      <c r="GVB3205" s="14"/>
      <c r="GVC3205" s="14"/>
      <c r="GVD3205" s="14"/>
      <c r="GVE3205" s="14"/>
      <c r="GVF3205" s="14"/>
      <c r="GVG3205" s="14"/>
      <c r="GVH3205" s="14"/>
      <c r="GVI3205" s="14"/>
      <c r="GVJ3205" s="14"/>
      <c r="GVK3205" s="14"/>
      <c r="GVL3205" s="14"/>
      <c r="GVM3205" s="14"/>
      <c r="GVN3205" s="14"/>
      <c r="GVO3205" s="14"/>
      <c r="GVP3205" s="14"/>
      <c r="GVQ3205" s="14"/>
      <c r="GVR3205" s="14"/>
      <c r="GVS3205" s="14"/>
      <c r="GVT3205" s="14"/>
      <c r="GVU3205" s="14"/>
      <c r="GVV3205" s="14"/>
      <c r="GVW3205" s="14"/>
      <c r="GVX3205" s="14"/>
      <c r="GVY3205" s="14"/>
      <c r="GVZ3205" s="14"/>
      <c r="GWA3205" s="14"/>
      <c r="GWB3205" s="14"/>
      <c r="GWC3205" s="14"/>
      <c r="GWD3205" s="14"/>
      <c r="GWE3205" s="14"/>
      <c r="GWF3205" s="14"/>
      <c r="GWG3205" s="14"/>
      <c r="GWH3205" s="14"/>
      <c r="GWI3205" s="14"/>
      <c r="GWJ3205" s="14"/>
      <c r="GWK3205" s="14"/>
      <c r="GWL3205" s="14"/>
      <c r="GWM3205" s="14"/>
      <c r="GWN3205" s="14"/>
      <c r="GWO3205" s="14"/>
      <c r="GWP3205" s="14"/>
      <c r="GWQ3205" s="14"/>
      <c r="GWR3205" s="14"/>
      <c r="GWS3205" s="14"/>
      <c r="GWT3205" s="14"/>
      <c r="GWU3205" s="14"/>
      <c r="GWV3205" s="14"/>
      <c r="GWW3205" s="14"/>
      <c r="GWX3205" s="14"/>
      <c r="GWY3205" s="14"/>
      <c r="GWZ3205" s="14"/>
      <c r="GXA3205" s="14"/>
      <c r="GXB3205" s="14"/>
      <c r="GXC3205" s="14"/>
      <c r="GXD3205" s="14"/>
      <c r="GXE3205" s="14"/>
      <c r="GXF3205" s="14"/>
      <c r="GXG3205" s="14"/>
      <c r="GXH3205" s="14"/>
      <c r="GXI3205" s="14"/>
      <c r="GXJ3205" s="14"/>
      <c r="GXK3205" s="14"/>
      <c r="GXL3205" s="14"/>
      <c r="GXM3205" s="14"/>
      <c r="GXN3205" s="14"/>
      <c r="GXO3205" s="14"/>
      <c r="GXP3205" s="14"/>
      <c r="GXQ3205" s="14"/>
      <c r="GXR3205" s="14"/>
      <c r="GXS3205" s="14"/>
      <c r="GXT3205" s="14"/>
      <c r="GXU3205" s="14"/>
      <c r="GXV3205" s="14"/>
      <c r="GXW3205" s="14"/>
      <c r="GXX3205" s="14"/>
      <c r="GXY3205" s="14"/>
      <c r="GXZ3205" s="14"/>
      <c r="GYA3205" s="14"/>
      <c r="GYB3205" s="14"/>
      <c r="GYC3205" s="14"/>
      <c r="GYD3205" s="14"/>
      <c r="GYE3205" s="14"/>
      <c r="GYF3205" s="14"/>
      <c r="GYG3205" s="14"/>
      <c r="GYH3205" s="14"/>
      <c r="GYI3205" s="14"/>
      <c r="GYJ3205" s="14"/>
      <c r="GYK3205" s="14"/>
      <c r="GYL3205" s="14"/>
      <c r="GYM3205" s="14"/>
      <c r="GYN3205" s="14"/>
      <c r="GYO3205" s="14"/>
      <c r="GYP3205" s="14"/>
      <c r="GYQ3205" s="14"/>
      <c r="GYR3205" s="14"/>
      <c r="GYS3205" s="14"/>
      <c r="GYT3205" s="14"/>
      <c r="GYU3205" s="14"/>
      <c r="GYV3205" s="14"/>
      <c r="GYW3205" s="14"/>
      <c r="GYX3205" s="14"/>
      <c r="GYY3205" s="14"/>
      <c r="GYZ3205" s="14"/>
      <c r="GZA3205" s="14"/>
      <c r="GZB3205" s="14"/>
      <c r="GZC3205" s="14"/>
      <c r="GZD3205" s="14"/>
      <c r="GZE3205" s="14"/>
      <c r="GZF3205" s="14"/>
      <c r="GZG3205" s="14"/>
      <c r="GZH3205" s="14"/>
      <c r="GZI3205" s="14"/>
      <c r="GZJ3205" s="14"/>
      <c r="GZK3205" s="14"/>
      <c r="GZL3205" s="14"/>
      <c r="GZM3205" s="14"/>
      <c r="GZN3205" s="14"/>
      <c r="GZO3205" s="14"/>
      <c r="GZP3205" s="14"/>
      <c r="GZQ3205" s="14"/>
      <c r="GZR3205" s="14"/>
      <c r="GZS3205" s="14"/>
      <c r="GZT3205" s="14"/>
      <c r="GZU3205" s="14"/>
      <c r="GZV3205" s="14"/>
      <c r="GZW3205" s="14"/>
      <c r="GZX3205" s="14"/>
      <c r="GZY3205" s="14"/>
      <c r="GZZ3205" s="14"/>
      <c r="HAA3205" s="14"/>
      <c r="HAB3205" s="14"/>
      <c r="HAC3205" s="14"/>
      <c r="HAD3205" s="14"/>
      <c r="HAE3205" s="14"/>
      <c r="HAF3205" s="14"/>
      <c r="HAG3205" s="14"/>
      <c r="HAH3205" s="14"/>
      <c r="HAI3205" s="14"/>
      <c r="HAJ3205" s="14"/>
      <c r="HAK3205" s="14"/>
      <c r="HAL3205" s="14"/>
      <c r="HAM3205" s="14"/>
      <c r="HAN3205" s="14"/>
      <c r="HAO3205" s="14"/>
      <c r="HAP3205" s="14"/>
      <c r="HAQ3205" s="14"/>
      <c r="HAR3205" s="14"/>
      <c r="HAS3205" s="14"/>
      <c r="HAT3205" s="14"/>
      <c r="HAU3205" s="14"/>
      <c r="HAV3205" s="14"/>
      <c r="HAW3205" s="14"/>
      <c r="HAX3205" s="14"/>
      <c r="HAY3205" s="14"/>
      <c r="HAZ3205" s="14"/>
      <c r="HBA3205" s="14"/>
      <c r="HBB3205" s="14"/>
      <c r="HBC3205" s="14"/>
      <c r="HBD3205" s="14"/>
      <c r="HBE3205" s="14"/>
      <c r="HBF3205" s="14"/>
      <c r="HBG3205" s="14"/>
      <c r="HBH3205" s="14"/>
      <c r="HBI3205" s="14"/>
      <c r="HBJ3205" s="14"/>
      <c r="HBK3205" s="14"/>
      <c r="HBL3205" s="14"/>
      <c r="HBM3205" s="14"/>
      <c r="HBN3205" s="14"/>
      <c r="HBO3205" s="14"/>
      <c r="HBP3205" s="14"/>
      <c r="HBQ3205" s="14"/>
      <c r="HBR3205" s="14"/>
      <c r="HBS3205" s="14"/>
      <c r="HBT3205" s="14"/>
      <c r="HBU3205" s="14"/>
      <c r="HBV3205" s="14"/>
      <c r="HBW3205" s="14"/>
      <c r="HBX3205" s="14"/>
      <c r="HBY3205" s="14"/>
      <c r="HBZ3205" s="14"/>
      <c r="HCA3205" s="14"/>
      <c r="HCB3205" s="14"/>
      <c r="HCC3205" s="14"/>
      <c r="HCD3205" s="14"/>
      <c r="HCE3205" s="14"/>
      <c r="HCF3205" s="14"/>
      <c r="HCG3205" s="14"/>
      <c r="HCH3205" s="14"/>
      <c r="HCI3205" s="14"/>
      <c r="HCJ3205" s="14"/>
      <c r="HCK3205" s="14"/>
      <c r="HCL3205" s="14"/>
      <c r="HCM3205" s="14"/>
      <c r="HCN3205" s="14"/>
      <c r="HCO3205" s="14"/>
      <c r="HCP3205" s="14"/>
      <c r="HCQ3205" s="14"/>
      <c r="HCR3205" s="14"/>
      <c r="HCS3205" s="14"/>
      <c r="HCT3205" s="14"/>
      <c r="HCU3205" s="14"/>
      <c r="HCV3205" s="14"/>
      <c r="HCW3205" s="14"/>
      <c r="HCX3205" s="14"/>
      <c r="HCY3205" s="14"/>
      <c r="HCZ3205" s="14"/>
      <c r="HDA3205" s="14"/>
      <c r="HDB3205" s="14"/>
      <c r="HDC3205" s="14"/>
      <c r="HDD3205" s="14"/>
      <c r="HDE3205" s="14"/>
      <c r="HDF3205" s="14"/>
      <c r="HDG3205" s="14"/>
      <c r="HDH3205" s="14"/>
      <c r="HDI3205" s="14"/>
      <c r="HDJ3205" s="14"/>
      <c r="HDK3205" s="14"/>
      <c r="HDL3205" s="14"/>
      <c r="HDM3205" s="14"/>
      <c r="HDN3205" s="14"/>
      <c r="HDO3205" s="14"/>
      <c r="HDP3205" s="14"/>
      <c r="HDQ3205" s="14"/>
      <c r="HDR3205" s="14"/>
      <c r="HDS3205" s="14"/>
      <c r="HDT3205" s="14"/>
      <c r="HDU3205" s="14"/>
      <c r="HDV3205" s="14"/>
      <c r="HDW3205" s="14"/>
      <c r="HDX3205" s="14"/>
      <c r="HDY3205" s="14"/>
      <c r="HDZ3205" s="14"/>
      <c r="HEA3205" s="14"/>
      <c r="HEB3205" s="14"/>
      <c r="HEC3205" s="14"/>
      <c r="HED3205" s="14"/>
      <c r="HEE3205" s="14"/>
      <c r="HEF3205" s="14"/>
      <c r="HEG3205" s="14"/>
      <c r="HEH3205" s="14"/>
      <c r="HEI3205" s="14"/>
      <c r="HEJ3205" s="14"/>
      <c r="HEK3205" s="14"/>
      <c r="HEL3205" s="14"/>
      <c r="HEM3205" s="14"/>
      <c r="HEN3205" s="14"/>
      <c r="HEO3205" s="14"/>
      <c r="HEP3205" s="14"/>
      <c r="HEQ3205" s="14"/>
      <c r="HER3205" s="14"/>
      <c r="HES3205" s="14"/>
      <c r="HET3205" s="14"/>
      <c r="HEU3205" s="14"/>
      <c r="HEV3205" s="14"/>
      <c r="HEW3205" s="14"/>
      <c r="HEX3205" s="14"/>
      <c r="HEY3205" s="14"/>
      <c r="HEZ3205" s="14"/>
      <c r="HFA3205" s="14"/>
      <c r="HFB3205" s="14"/>
      <c r="HFC3205" s="14"/>
      <c r="HFD3205" s="14"/>
      <c r="HFE3205" s="14"/>
      <c r="HFF3205" s="14"/>
      <c r="HFG3205" s="14"/>
      <c r="HFH3205" s="14"/>
      <c r="HFI3205" s="14"/>
      <c r="HFJ3205" s="14"/>
      <c r="HFK3205" s="14"/>
      <c r="HFL3205" s="14"/>
      <c r="HFM3205" s="14"/>
      <c r="HFN3205" s="14"/>
      <c r="HFO3205" s="14"/>
      <c r="HFP3205" s="14"/>
      <c r="HFQ3205" s="14"/>
      <c r="HFR3205" s="14"/>
      <c r="HFS3205" s="14"/>
      <c r="HFT3205" s="14"/>
      <c r="HFU3205" s="14"/>
      <c r="HFV3205" s="14"/>
      <c r="HFW3205" s="14"/>
      <c r="HFX3205" s="14"/>
      <c r="HFY3205" s="14"/>
      <c r="HFZ3205" s="14"/>
      <c r="HGA3205" s="14"/>
      <c r="HGB3205" s="14"/>
      <c r="HGC3205" s="14"/>
      <c r="HGD3205" s="14"/>
      <c r="HGE3205" s="14"/>
      <c r="HGF3205" s="14"/>
      <c r="HGG3205" s="14"/>
      <c r="HGH3205" s="14"/>
      <c r="HGI3205" s="14"/>
      <c r="HGJ3205" s="14"/>
      <c r="HGK3205" s="14"/>
      <c r="HGL3205" s="14"/>
      <c r="HGM3205" s="14"/>
      <c r="HGN3205" s="14"/>
      <c r="HGO3205" s="14"/>
      <c r="HGP3205" s="14"/>
      <c r="HGQ3205" s="14"/>
      <c r="HGR3205" s="14"/>
      <c r="HGS3205" s="14"/>
      <c r="HGT3205" s="14"/>
      <c r="HGU3205" s="14"/>
      <c r="HGV3205" s="14"/>
      <c r="HGW3205" s="14"/>
      <c r="HGX3205" s="14"/>
      <c r="HGY3205" s="14"/>
      <c r="HGZ3205" s="14"/>
      <c r="HHA3205" s="14"/>
      <c r="HHB3205" s="14"/>
      <c r="HHC3205" s="14"/>
      <c r="HHD3205" s="14"/>
      <c r="HHE3205" s="14"/>
      <c r="HHF3205" s="14"/>
      <c r="HHG3205" s="14"/>
      <c r="HHH3205" s="14"/>
      <c r="HHI3205" s="14"/>
      <c r="HHJ3205" s="14"/>
      <c r="HHK3205" s="14"/>
      <c r="HHL3205" s="14"/>
      <c r="HHM3205" s="14"/>
      <c r="HHN3205" s="14"/>
      <c r="HHO3205" s="14"/>
      <c r="HHP3205" s="14"/>
      <c r="HHQ3205" s="14"/>
      <c r="HHR3205" s="14"/>
      <c r="HHS3205" s="14"/>
      <c r="HHT3205" s="14"/>
      <c r="HHU3205" s="14"/>
      <c r="HHV3205" s="14"/>
      <c r="HHW3205" s="14"/>
      <c r="HHX3205" s="14"/>
      <c r="HHY3205" s="14"/>
      <c r="HHZ3205" s="14"/>
      <c r="HIA3205" s="14"/>
      <c r="HIB3205" s="14"/>
      <c r="HIC3205" s="14"/>
      <c r="HID3205" s="14"/>
      <c r="HIE3205" s="14"/>
      <c r="HIF3205" s="14"/>
      <c r="HIG3205" s="14"/>
      <c r="HIH3205" s="14"/>
      <c r="HII3205" s="14"/>
      <c r="HIJ3205" s="14"/>
      <c r="HIK3205" s="14"/>
      <c r="HIL3205" s="14"/>
      <c r="HIM3205" s="14"/>
      <c r="HIN3205" s="14"/>
      <c r="HIO3205" s="14"/>
      <c r="HIP3205" s="14"/>
      <c r="HIQ3205" s="14"/>
      <c r="HIR3205" s="14"/>
      <c r="HIS3205" s="14"/>
      <c r="HIT3205" s="14"/>
      <c r="HIU3205" s="14"/>
      <c r="HIV3205" s="14"/>
      <c r="HIW3205" s="14"/>
      <c r="HIX3205" s="14"/>
      <c r="HIY3205" s="14"/>
      <c r="HIZ3205" s="14"/>
      <c r="HJA3205" s="14"/>
      <c r="HJB3205" s="14"/>
      <c r="HJC3205" s="14"/>
      <c r="HJD3205" s="14"/>
      <c r="HJE3205" s="14"/>
      <c r="HJF3205" s="14"/>
      <c r="HJG3205" s="14"/>
      <c r="HJH3205" s="14"/>
      <c r="HJI3205" s="14"/>
      <c r="HJJ3205" s="14"/>
      <c r="HJK3205" s="14"/>
      <c r="HJL3205" s="14"/>
      <c r="HJM3205" s="14"/>
      <c r="HJN3205" s="14"/>
      <c r="HJO3205" s="14"/>
      <c r="HJP3205" s="14"/>
      <c r="HJQ3205" s="14"/>
      <c r="HJR3205" s="14"/>
      <c r="HJS3205" s="14"/>
      <c r="HJT3205" s="14"/>
      <c r="HJU3205" s="14"/>
      <c r="HJV3205" s="14"/>
      <c r="HJW3205" s="14"/>
      <c r="HJX3205" s="14"/>
      <c r="HJY3205" s="14"/>
      <c r="HJZ3205" s="14"/>
      <c r="HKA3205" s="14"/>
      <c r="HKB3205" s="14"/>
      <c r="HKC3205" s="14"/>
      <c r="HKD3205" s="14"/>
      <c r="HKE3205" s="14"/>
      <c r="HKF3205" s="14"/>
      <c r="HKG3205" s="14"/>
      <c r="HKH3205" s="14"/>
      <c r="HKI3205" s="14"/>
      <c r="HKJ3205" s="14"/>
      <c r="HKK3205" s="14"/>
      <c r="HKL3205" s="14"/>
      <c r="HKM3205" s="14"/>
      <c r="HKN3205" s="14"/>
      <c r="HKO3205" s="14"/>
      <c r="HKP3205" s="14"/>
      <c r="HKQ3205" s="14"/>
      <c r="HKR3205" s="14"/>
      <c r="HKS3205" s="14"/>
      <c r="HKT3205" s="14"/>
      <c r="HKU3205" s="14"/>
      <c r="HKV3205" s="14"/>
      <c r="HKW3205" s="14"/>
      <c r="HKX3205" s="14"/>
      <c r="HKY3205" s="14"/>
      <c r="HKZ3205" s="14"/>
      <c r="HLA3205" s="14"/>
      <c r="HLB3205" s="14"/>
      <c r="HLC3205" s="14"/>
      <c r="HLD3205" s="14"/>
      <c r="HLE3205" s="14"/>
      <c r="HLF3205" s="14"/>
      <c r="HLG3205" s="14"/>
      <c r="HLH3205" s="14"/>
      <c r="HLI3205" s="14"/>
      <c r="HLJ3205" s="14"/>
      <c r="HLK3205" s="14"/>
      <c r="HLL3205" s="14"/>
      <c r="HLM3205" s="14"/>
      <c r="HLN3205" s="14"/>
      <c r="HLO3205" s="14"/>
      <c r="HLP3205" s="14"/>
      <c r="HLQ3205" s="14"/>
      <c r="HLR3205" s="14"/>
      <c r="HLS3205" s="14"/>
      <c r="HLT3205" s="14"/>
      <c r="HLU3205" s="14"/>
      <c r="HLV3205" s="14"/>
      <c r="HLW3205" s="14"/>
      <c r="HLX3205" s="14"/>
      <c r="HLY3205" s="14"/>
      <c r="HLZ3205" s="14"/>
      <c r="HMA3205" s="14"/>
      <c r="HMB3205" s="14"/>
      <c r="HMC3205" s="14"/>
      <c r="HMD3205" s="14"/>
      <c r="HME3205" s="14"/>
      <c r="HMF3205" s="14"/>
      <c r="HMG3205" s="14"/>
      <c r="HMH3205" s="14"/>
      <c r="HMI3205" s="14"/>
      <c r="HMJ3205" s="14"/>
      <c r="HMK3205" s="14"/>
      <c r="HML3205" s="14"/>
      <c r="HMM3205" s="14"/>
      <c r="HMN3205" s="14"/>
      <c r="HMO3205" s="14"/>
      <c r="HMP3205" s="14"/>
      <c r="HMQ3205" s="14"/>
      <c r="HMR3205" s="14"/>
      <c r="HMS3205" s="14"/>
      <c r="HMT3205" s="14"/>
      <c r="HMU3205" s="14"/>
      <c r="HMV3205" s="14"/>
      <c r="HMW3205" s="14"/>
      <c r="HMX3205" s="14"/>
      <c r="HMY3205" s="14"/>
      <c r="HMZ3205" s="14"/>
      <c r="HNA3205" s="14"/>
      <c r="HNB3205" s="14"/>
      <c r="HNC3205" s="14"/>
      <c r="HND3205" s="14"/>
      <c r="HNE3205" s="14"/>
      <c r="HNF3205" s="14"/>
      <c r="HNG3205" s="14"/>
      <c r="HNH3205" s="14"/>
      <c r="HNI3205" s="14"/>
      <c r="HNJ3205" s="14"/>
      <c r="HNK3205" s="14"/>
      <c r="HNL3205" s="14"/>
      <c r="HNM3205" s="14"/>
      <c r="HNN3205" s="14"/>
      <c r="HNO3205" s="14"/>
      <c r="HNP3205" s="14"/>
      <c r="HNQ3205" s="14"/>
      <c r="HNR3205" s="14"/>
      <c r="HNS3205" s="14"/>
      <c r="HNT3205" s="14"/>
      <c r="HNU3205" s="14"/>
      <c r="HNV3205" s="14"/>
      <c r="HNW3205" s="14"/>
      <c r="HNX3205" s="14"/>
      <c r="HNY3205" s="14"/>
      <c r="HNZ3205" s="14"/>
      <c r="HOA3205" s="14"/>
      <c r="HOB3205" s="14"/>
      <c r="HOC3205" s="14"/>
      <c r="HOD3205" s="14"/>
      <c r="HOE3205" s="14"/>
      <c r="HOF3205" s="14"/>
      <c r="HOG3205" s="14"/>
      <c r="HOH3205" s="14"/>
      <c r="HOI3205" s="14"/>
      <c r="HOJ3205" s="14"/>
      <c r="HOK3205" s="14"/>
      <c r="HOL3205" s="14"/>
      <c r="HOM3205" s="14"/>
      <c r="HON3205" s="14"/>
      <c r="HOO3205" s="14"/>
      <c r="HOP3205" s="14"/>
      <c r="HOQ3205" s="14"/>
      <c r="HOR3205" s="14"/>
      <c r="HOS3205" s="14"/>
      <c r="HOT3205" s="14"/>
      <c r="HOU3205" s="14"/>
      <c r="HOV3205" s="14"/>
      <c r="HOW3205" s="14"/>
      <c r="HOX3205" s="14"/>
      <c r="HOY3205" s="14"/>
      <c r="HOZ3205" s="14"/>
      <c r="HPA3205" s="14"/>
      <c r="HPB3205" s="14"/>
      <c r="HPC3205" s="14"/>
      <c r="HPD3205" s="14"/>
      <c r="HPE3205" s="14"/>
      <c r="HPF3205" s="14"/>
      <c r="HPG3205" s="14"/>
      <c r="HPH3205" s="14"/>
      <c r="HPI3205" s="14"/>
      <c r="HPJ3205" s="14"/>
      <c r="HPK3205" s="14"/>
      <c r="HPL3205" s="14"/>
      <c r="HPM3205" s="14"/>
      <c r="HPN3205" s="14"/>
      <c r="HPO3205" s="14"/>
      <c r="HPP3205" s="14"/>
      <c r="HPQ3205" s="14"/>
      <c r="HPR3205" s="14"/>
      <c r="HPS3205" s="14"/>
      <c r="HPT3205" s="14"/>
      <c r="HPU3205" s="14"/>
      <c r="HPV3205" s="14"/>
      <c r="HPW3205" s="14"/>
      <c r="HPX3205" s="14"/>
      <c r="HPY3205" s="14"/>
      <c r="HPZ3205" s="14"/>
      <c r="HQA3205" s="14"/>
      <c r="HQB3205" s="14"/>
      <c r="HQC3205" s="14"/>
      <c r="HQD3205" s="14"/>
      <c r="HQE3205" s="14"/>
      <c r="HQF3205" s="14"/>
      <c r="HQG3205" s="14"/>
      <c r="HQH3205" s="14"/>
      <c r="HQI3205" s="14"/>
      <c r="HQJ3205" s="14"/>
      <c r="HQK3205" s="14"/>
      <c r="HQL3205" s="14"/>
      <c r="HQM3205" s="14"/>
      <c r="HQN3205" s="14"/>
      <c r="HQO3205" s="14"/>
      <c r="HQP3205" s="14"/>
      <c r="HQQ3205" s="14"/>
      <c r="HQR3205" s="14"/>
      <c r="HQS3205" s="14"/>
      <c r="HQT3205" s="14"/>
      <c r="HQU3205" s="14"/>
      <c r="HQV3205" s="14"/>
      <c r="HQW3205" s="14"/>
      <c r="HQX3205" s="14"/>
      <c r="HQY3205" s="14"/>
      <c r="HQZ3205" s="14"/>
      <c r="HRA3205" s="14"/>
      <c r="HRB3205" s="14"/>
      <c r="HRC3205" s="14"/>
      <c r="HRD3205" s="14"/>
      <c r="HRE3205" s="14"/>
      <c r="HRF3205" s="14"/>
      <c r="HRG3205" s="14"/>
      <c r="HRH3205" s="14"/>
      <c r="HRI3205" s="14"/>
      <c r="HRJ3205" s="14"/>
      <c r="HRK3205" s="14"/>
      <c r="HRL3205" s="14"/>
      <c r="HRM3205" s="14"/>
      <c r="HRN3205" s="14"/>
      <c r="HRO3205" s="14"/>
      <c r="HRP3205" s="14"/>
      <c r="HRQ3205" s="14"/>
      <c r="HRR3205" s="14"/>
      <c r="HRS3205" s="14"/>
      <c r="HRT3205" s="14"/>
      <c r="HRU3205" s="14"/>
      <c r="HRV3205" s="14"/>
      <c r="HRW3205" s="14"/>
      <c r="HRX3205" s="14"/>
      <c r="HRY3205" s="14"/>
      <c r="HRZ3205" s="14"/>
      <c r="HSA3205" s="14"/>
      <c r="HSB3205" s="14"/>
      <c r="HSC3205" s="14"/>
      <c r="HSD3205" s="14"/>
      <c r="HSE3205" s="14"/>
      <c r="HSF3205" s="14"/>
      <c r="HSG3205" s="14"/>
      <c r="HSH3205" s="14"/>
      <c r="HSI3205" s="14"/>
      <c r="HSJ3205" s="14"/>
      <c r="HSK3205" s="14"/>
      <c r="HSL3205" s="14"/>
      <c r="HSM3205" s="14"/>
      <c r="HSN3205" s="14"/>
      <c r="HSO3205" s="14"/>
      <c r="HSP3205" s="14"/>
      <c r="HSQ3205" s="14"/>
      <c r="HSR3205" s="14"/>
      <c r="HSS3205" s="14"/>
      <c r="HST3205" s="14"/>
      <c r="HSU3205" s="14"/>
      <c r="HSV3205" s="14"/>
      <c r="HSW3205" s="14"/>
      <c r="HSX3205" s="14"/>
      <c r="HSY3205" s="14"/>
      <c r="HSZ3205" s="14"/>
      <c r="HTA3205" s="14"/>
      <c r="HTB3205" s="14"/>
      <c r="HTC3205" s="14"/>
      <c r="HTD3205" s="14"/>
      <c r="HTE3205" s="14"/>
      <c r="HTF3205" s="14"/>
      <c r="HTG3205" s="14"/>
      <c r="HTH3205" s="14"/>
      <c r="HTI3205" s="14"/>
      <c r="HTJ3205" s="14"/>
      <c r="HTK3205" s="14"/>
      <c r="HTL3205" s="14"/>
      <c r="HTM3205" s="14"/>
      <c r="HTN3205" s="14"/>
      <c r="HTO3205" s="14"/>
      <c r="HTP3205" s="14"/>
      <c r="HTQ3205" s="14"/>
      <c r="HTR3205" s="14"/>
      <c r="HTS3205" s="14"/>
      <c r="HTT3205" s="14"/>
      <c r="HTU3205" s="14"/>
      <c r="HTV3205" s="14"/>
      <c r="HTW3205" s="14"/>
      <c r="HTX3205" s="14"/>
      <c r="HTY3205" s="14"/>
      <c r="HTZ3205" s="14"/>
      <c r="HUA3205" s="14"/>
      <c r="HUB3205" s="14"/>
      <c r="HUC3205" s="14"/>
      <c r="HUD3205" s="14"/>
      <c r="HUE3205" s="14"/>
      <c r="HUF3205" s="14"/>
      <c r="HUG3205" s="14"/>
      <c r="HUH3205" s="14"/>
      <c r="HUI3205" s="14"/>
      <c r="HUJ3205" s="14"/>
      <c r="HUK3205" s="14"/>
      <c r="HUL3205" s="14"/>
      <c r="HUM3205" s="14"/>
      <c r="HUN3205" s="14"/>
      <c r="HUO3205" s="14"/>
      <c r="HUP3205" s="14"/>
      <c r="HUQ3205" s="14"/>
      <c r="HUR3205" s="14"/>
      <c r="HUS3205" s="14"/>
      <c r="HUT3205" s="14"/>
      <c r="HUU3205" s="14"/>
      <c r="HUV3205" s="14"/>
      <c r="HUW3205" s="14"/>
      <c r="HUX3205" s="14"/>
      <c r="HUY3205" s="14"/>
      <c r="HUZ3205" s="14"/>
      <c r="HVA3205" s="14"/>
      <c r="HVB3205" s="14"/>
      <c r="HVC3205" s="14"/>
      <c r="HVD3205" s="14"/>
      <c r="HVE3205" s="14"/>
      <c r="HVF3205" s="14"/>
      <c r="HVG3205" s="14"/>
      <c r="HVH3205" s="14"/>
      <c r="HVI3205" s="14"/>
      <c r="HVJ3205" s="14"/>
      <c r="HVK3205" s="14"/>
      <c r="HVL3205" s="14"/>
      <c r="HVM3205" s="14"/>
      <c r="HVN3205" s="14"/>
      <c r="HVO3205" s="14"/>
      <c r="HVP3205" s="14"/>
      <c r="HVQ3205" s="14"/>
      <c r="HVR3205" s="14"/>
      <c r="HVS3205" s="14"/>
      <c r="HVT3205" s="14"/>
      <c r="HVU3205" s="14"/>
      <c r="HVV3205" s="14"/>
      <c r="HVW3205" s="14"/>
      <c r="HVX3205" s="14"/>
      <c r="HVY3205" s="14"/>
      <c r="HVZ3205" s="14"/>
      <c r="HWA3205" s="14"/>
      <c r="HWB3205" s="14"/>
      <c r="HWC3205" s="14"/>
      <c r="HWD3205" s="14"/>
      <c r="HWE3205" s="14"/>
      <c r="HWF3205" s="14"/>
      <c r="HWG3205" s="14"/>
      <c r="HWH3205" s="14"/>
      <c r="HWI3205" s="14"/>
      <c r="HWJ3205" s="14"/>
      <c r="HWK3205" s="14"/>
      <c r="HWL3205" s="14"/>
      <c r="HWM3205" s="14"/>
      <c r="HWN3205" s="14"/>
      <c r="HWO3205" s="14"/>
      <c r="HWP3205" s="14"/>
      <c r="HWQ3205" s="14"/>
      <c r="HWR3205" s="14"/>
      <c r="HWS3205" s="14"/>
      <c r="HWT3205" s="14"/>
      <c r="HWU3205" s="14"/>
      <c r="HWV3205" s="14"/>
      <c r="HWW3205" s="14"/>
      <c r="HWX3205" s="14"/>
      <c r="HWY3205" s="14"/>
      <c r="HWZ3205" s="14"/>
      <c r="HXA3205" s="14"/>
      <c r="HXB3205" s="14"/>
      <c r="HXC3205" s="14"/>
      <c r="HXD3205" s="14"/>
      <c r="HXE3205" s="14"/>
      <c r="HXF3205" s="14"/>
      <c r="HXG3205" s="14"/>
      <c r="HXH3205" s="14"/>
      <c r="HXI3205" s="14"/>
      <c r="HXJ3205" s="14"/>
      <c r="HXK3205" s="14"/>
      <c r="HXL3205" s="14"/>
      <c r="HXM3205" s="14"/>
      <c r="HXN3205" s="14"/>
      <c r="HXO3205" s="14"/>
      <c r="HXP3205" s="14"/>
      <c r="HXQ3205" s="14"/>
      <c r="HXR3205" s="14"/>
      <c r="HXS3205" s="14"/>
      <c r="HXT3205" s="14"/>
      <c r="HXU3205" s="14"/>
      <c r="HXV3205" s="14"/>
      <c r="HXW3205" s="14"/>
      <c r="HXX3205" s="14"/>
      <c r="HXY3205" s="14"/>
      <c r="HXZ3205" s="14"/>
      <c r="HYA3205" s="14"/>
      <c r="HYB3205" s="14"/>
      <c r="HYC3205" s="14"/>
      <c r="HYD3205" s="14"/>
      <c r="HYE3205" s="14"/>
      <c r="HYF3205" s="14"/>
      <c r="HYG3205" s="14"/>
      <c r="HYH3205" s="14"/>
      <c r="HYI3205" s="14"/>
      <c r="HYJ3205" s="14"/>
      <c r="HYK3205" s="14"/>
      <c r="HYL3205" s="14"/>
      <c r="HYM3205" s="14"/>
      <c r="HYN3205" s="14"/>
      <c r="HYO3205" s="14"/>
      <c r="HYP3205" s="14"/>
      <c r="HYQ3205" s="14"/>
      <c r="HYR3205" s="14"/>
      <c r="HYS3205" s="14"/>
      <c r="HYT3205" s="14"/>
      <c r="HYU3205" s="14"/>
      <c r="HYV3205" s="14"/>
      <c r="HYW3205" s="14"/>
      <c r="HYX3205" s="14"/>
      <c r="HYY3205" s="14"/>
      <c r="HYZ3205" s="14"/>
      <c r="HZA3205" s="14"/>
      <c r="HZB3205" s="14"/>
      <c r="HZC3205" s="14"/>
      <c r="HZD3205" s="14"/>
      <c r="HZE3205" s="14"/>
      <c r="HZF3205" s="14"/>
      <c r="HZG3205" s="14"/>
      <c r="HZH3205" s="14"/>
      <c r="HZI3205" s="14"/>
      <c r="HZJ3205" s="14"/>
      <c r="HZK3205" s="14"/>
      <c r="HZL3205" s="14"/>
      <c r="HZM3205" s="14"/>
      <c r="HZN3205" s="14"/>
      <c r="HZO3205" s="14"/>
      <c r="HZP3205" s="14"/>
      <c r="HZQ3205" s="14"/>
      <c r="HZR3205" s="14"/>
      <c r="HZS3205" s="14"/>
      <c r="HZT3205" s="14"/>
      <c r="HZU3205" s="14"/>
      <c r="HZV3205" s="14"/>
      <c r="HZW3205" s="14"/>
      <c r="HZX3205" s="14"/>
      <c r="HZY3205" s="14"/>
      <c r="HZZ3205" s="14"/>
      <c r="IAA3205" s="14"/>
      <c r="IAB3205" s="14"/>
      <c r="IAC3205" s="14"/>
      <c r="IAD3205" s="14"/>
      <c r="IAE3205" s="14"/>
      <c r="IAF3205" s="14"/>
      <c r="IAG3205" s="14"/>
      <c r="IAH3205" s="14"/>
      <c r="IAI3205" s="14"/>
      <c r="IAJ3205" s="14"/>
      <c r="IAK3205" s="14"/>
      <c r="IAL3205" s="14"/>
      <c r="IAM3205" s="14"/>
      <c r="IAN3205" s="14"/>
      <c r="IAO3205" s="14"/>
      <c r="IAP3205" s="14"/>
      <c r="IAQ3205" s="14"/>
      <c r="IAR3205" s="14"/>
      <c r="IAS3205" s="14"/>
      <c r="IAT3205" s="14"/>
      <c r="IAU3205" s="14"/>
      <c r="IAV3205" s="14"/>
      <c r="IAW3205" s="14"/>
      <c r="IAX3205" s="14"/>
      <c r="IAY3205" s="14"/>
      <c r="IAZ3205" s="14"/>
      <c r="IBA3205" s="14"/>
      <c r="IBB3205" s="14"/>
      <c r="IBC3205" s="14"/>
      <c r="IBD3205" s="14"/>
      <c r="IBE3205" s="14"/>
      <c r="IBF3205" s="14"/>
      <c r="IBG3205" s="14"/>
      <c r="IBH3205" s="14"/>
      <c r="IBI3205" s="14"/>
      <c r="IBJ3205" s="14"/>
      <c r="IBK3205" s="14"/>
      <c r="IBL3205" s="14"/>
      <c r="IBM3205" s="14"/>
      <c r="IBN3205" s="14"/>
      <c r="IBO3205" s="14"/>
      <c r="IBP3205" s="14"/>
      <c r="IBQ3205" s="14"/>
      <c r="IBR3205" s="14"/>
      <c r="IBS3205" s="14"/>
      <c r="IBT3205" s="14"/>
      <c r="IBU3205" s="14"/>
      <c r="IBV3205" s="14"/>
      <c r="IBW3205" s="14"/>
      <c r="IBX3205" s="14"/>
      <c r="IBY3205" s="14"/>
      <c r="IBZ3205" s="14"/>
      <c r="ICA3205" s="14"/>
      <c r="ICB3205" s="14"/>
      <c r="ICC3205" s="14"/>
      <c r="ICD3205" s="14"/>
      <c r="ICE3205" s="14"/>
      <c r="ICF3205" s="14"/>
      <c r="ICG3205" s="14"/>
      <c r="ICH3205" s="14"/>
      <c r="ICI3205" s="14"/>
      <c r="ICJ3205" s="14"/>
      <c r="ICK3205" s="14"/>
      <c r="ICL3205" s="14"/>
      <c r="ICM3205" s="14"/>
      <c r="ICN3205" s="14"/>
      <c r="ICO3205" s="14"/>
      <c r="ICP3205" s="14"/>
      <c r="ICQ3205" s="14"/>
      <c r="ICR3205" s="14"/>
      <c r="ICS3205" s="14"/>
      <c r="ICT3205" s="14"/>
      <c r="ICU3205" s="14"/>
      <c r="ICV3205" s="14"/>
      <c r="ICW3205" s="14"/>
      <c r="ICX3205" s="14"/>
      <c r="ICY3205" s="14"/>
      <c r="ICZ3205" s="14"/>
      <c r="IDA3205" s="14"/>
      <c r="IDB3205" s="14"/>
      <c r="IDC3205" s="14"/>
      <c r="IDD3205" s="14"/>
      <c r="IDE3205" s="14"/>
      <c r="IDF3205" s="14"/>
      <c r="IDG3205" s="14"/>
      <c r="IDH3205" s="14"/>
      <c r="IDI3205" s="14"/>
      <c r="IDJ3205" s="14"/>
      <c r="IDK3205" s="14"/>
      <c r="IDL3205" s="14"/>
      <c r="IDM3205" s="14"/>
      <c r="IDN3205" s="14"/>
      <c r="IDO3205" s="14"/>
      <c r="IDP3205" s="14"/>
      <c r="IDQ3205" s="14"/>
      <c r="IDR3205" s="14"/>
      <c r="IDS3205" s="14"/>
      <c r="IDT3205" s="14"/>
      <c r="IDU3205" s="14"/>
      <c r="IDV3205" s="14"/>
      <c r="IDW3205" s="14"/>
      <c r="IDX3205" s="14"/>
      <c r="IDY3205" s="14"/>
      <c r="IDZ3205" s="14"/>
      <c r="IEA3205" s="14"/>
      <c r="IEB3205" s="14"/>
      <c r="IEC3205" s="14"/>
      <c r="IED3205" s="14"/>
      <c r="IEE3205" s="14"/>
      <c r="IEF3205" s="14"/>
      <c r="IEG3205" s="14"/>
      <c r="IEH3205" s="14"/>
      <c r="IEI3205" s="14"/>
      <c r="IEJ3205" s="14"/>
      <c r="IEK3205" s="14"/>
      <c r="IEL3205" s="14"/>
      <c r="IEM3205" s="14"/>
      <c r="IEN3205" s="14"/>
      <c r="IEO3205" s="14"/>
      <c r="IEP3205" s="14"/>
      <c r="IEQ3205" s="14"/>
      <c r="IER3205" s="14"/>
      <c r="IES3205" s="14"/>
      <c r="IET3205" s="14"/>
      <c r="IEU3205" s="14"/>
      <c r="IEV3205" s="14"/>
      <c r="IEW3205" s="14"/>
      <c r="IEX3205" s="14"/>
      <c r="IEY3205" s="14"/>
      <c r="IEZ3205" s="14"/>
      <c r="IFA3205" s="14"/>
      <c r="IFB3205" s="14"/>
      <c r="IFC3205" s="14"/>
      <c r="IFD3205" s="14"/>
      <c r="IFE3205" s="14"/>
      <c r="IFF3205" s="14"/>
      <c r="IFG3205" s="14"/>
      <c r="IFH3205" s="14"/>
      <c r="IFI3205" s="14"/>
      <c r="IFJ3205" s="14"/>
      <c r="IFK3205" s="14"/>
      <c r="IFL3205" s="14"/>
      <c r="IFM3205" s="14"/>
      <c r="IFN3205" s="14"/>
      <c r="IFO3205" s="14"/>
      <c r="IFP3205" s="14"/>
      <c r="IFQ3205" s="14"/>
      <c r="IFR3205" s="14"/>
      <c r="IFS3205" s="14"/>
      <c r="IFT3205" s="14"/>
      <c r="IFU3205" s="14"/>
      <c r="IFV3205" s="14"/>
      <c r="IFW3205" s="14"/>
      <c r="IFX3205" s="14"/>
      <c r="IFY3205" s="14"/>
      <c r="IFZ3205" s="14"/>
      <c r="IGA3205" s="14"/>
      <c r="IGB3205" s="14"/>
      <c r="IGC3205" s="14"/>
      <c r="IGD3205" s="14"/>
      <c r="IGE3205" s="14"/>
      <c r="IGF3205" s="14"/>
      <c r="IGG3205" s="14"/>
      <c r="IGH3205" s="14"/>
      <c r="IGI3205" s="14"/>
      <c r="IGJ3205" s="14"/>
      <c r="IGK3205" s="14"/>
      <c r="IGL3205" s="14"/>
      <c r="IGM3205" s="14"/>
      <c r="IGN3205" s="14"/>
      <c r="IGO3205" s="14"/>
      <c r="IGP3205" s="14"/>
      <c r="IGQ3205" s="14"/>
      <c r="IGR3205" s="14"/>
      <c r="IGS3205" s="14"/>
      <c r="IGT3205" s="14"/>
      <c r="IGU3205" s="14"/>
      <c r="IGV3205" s="14"/>
      <c r="IGW3205" s="14"/>
      <c r="IGX3205" s="14"/>
      <c r="IGY3205" s="14"/>
      <c r="IGZ3205" s="14"/>
      <c r="IHA3205" s="14"/>
      <c r="IHB3205" s="14"/>
      <c r="IHC3205" s="14"/>
      <c r="IHD3205" s="14"/>
      <c r="IHE3205" s="14"/>
      <c r="IHF3205" s="14"/>
      <c r="IHG3205" s="14"/>
      <c r="IHH3205" s="14"/>
      <c r="IHI3205" s="14"/>
      <c r="IHJ3205" s="14"/>
      <c r="IHK3205" s="14"/>
      <c r="IHL3205" s="14"/>
      <c r="IHM3205" s="14"/>
      <c r="IHN3205" s="14"/>
      <c r="IHO3205" s="14"/>
      <c r="IHP3205" s="14"/>
      <c r="IHQ3205" s="14"/>
      <c r="IHR3205" s="14"/>
      <c r="IHS3205" s="14"/>
      <c r="IHT3205" s="14"/>
      <c r="IHU3205" s="14"/>
      <c r="IHV3205" s="14"/>
      <c r="IHW3205" s="14"/>
      <c r="IHX3205" s="14"/>
      <c r="IHY3205" s="14"/>
      <c r="IHZ3205" s="14"/>
      <c r="IIA3205" s="14"/>
      <c r="IIB3205" s="14"/>
      <c r="IIC3205" s="14"/>
      <c r="IID3205" s="14"/>
      <c r="IIE3205" s="14"/>
      <c r="IIF3205" s="14"/>
      <c r="IIG3205" s="14"/>
      <c r="IIH3205" s="14"/>
      <c r="III3205" s="14"/>
      <c r="IIJ3205" s="14"/>
      <c r="IIK3205" s="14"/>
      <c r="IIL3205" s="14"/>
      <c r="IIM3205" s="14"/>
      <c r="IIN3205" s="14"/>
      <c r="IIO3205" s="14"/>
      <c r="IIP3205" s="14"/>
      <c r="IIQ3205" s="14"/>
      <c r="IIR3205" s="14"/>
      <c r="IIS3205" s="14"/>
      <c r="IIT3205" s="14"/>
      <c r="IIU3205" s="14"/>
      <c r="IIV3205" s="14"/>
      <c r="IIW3205" s="14"/>
      <c r="IIX3205" s="14"/>
      <c r="IIY3205" s="14"/>
      <c r="IIZ3205" s="14"/>
      <c r="IJA3205" s="14"/>
      <c r="IJB3205" s="14"/>
      <c r="IJC3205" s="14"/>
      <c r="IJD3205" s="14"/>
      <c r="IJE3205" s="14"/>
      <c r="IJF3205" s="14"/>
      <c r="IJG3205" s="14"/>
      <c r="IJH3205" s="14"/>
      <c r="IJI3205" s="14"/>
      <c r="IJJ3205" s="14"/>
      <c r="IJK3205" s="14"/>
      <c r="IJL3205" s="14"/>
      <c r="IJM3205" s="14"/>
      <c r="IJN3205" s="14"/>
      <c r="IJO3205" s="14"/>
      <c r="IJP3205" s="14"/>
      <c r="IJQ3205" s="14"/>
      <c r="IJR3205" s="14"/>
      <c r="IJS3205" s="14"/>
      <c r="IJT3205" s="14"/>
      <c r="IJU3205" s="14"/>
      <c r="IJV3205" s="14"/>
      <c r="IJW3205" s="14"/>
      <c r="IJX3205" s="14"/>
      <c r="IJY3205" s="14"/>
      <c r="IJZ3205" s="14"/>
      <c r="IKA3205" s="14"/>
      <c r="IKB3205" s="14"/>
      <c r="IKC3205" s="14"/>
      <c r="IKD3205" s="14"/>
      <c r="IKE3205" s="14"/>
      <c r="IKF3205" s="14"/>
      <c r="IKG3205" s="14"/>
      <c r="IKH3205" s="14"/>
      <c r="IKI3205" s="14"/>
      <c r="IKJ3205" s="14"/>
      <c r="IKK3205" s="14"/>
      <c r="IKL3205" s="14"/>
      <c r="IKM3205" s="14"/>
      <c r="IKN3205" s="14"/>
      <c r="IKO3205" s="14"/>
      <c r="IKP3205" s="14"/>
      <c r="IKQ3205" s="14"/>
      <c r="IKR3205" s="14"/>
      <c r="IKS3205" s="14"/>
      <c r="IKT3205" s="14"/>
      <c r="IKU3205" s="14"/>
      <c r="IKV3205" s="14"/>
      <c r="IKW3205" s="14"/>
      <c r="IKX3205" s="14"/>
      <c r="IKY3205" s="14"/>
      <c r="IKZ3205" s="14"/>
      <c r="ILA3205" s="14"/>
      <c r="ILB3205" s="14"/>
      <c r="ILC3205" s="14"/>
      <c r="ILD3205" s="14"/>
      <c r="ILE3205" s="14"/>
      <c r="ILF3205" s="14"/>
      <c r="ILG3205" s="14"/>
      <c r="ILH3205" s="14"/>
      <c r="ILI3205" s="14"/>
      <c r="ILJ3205" s="14"/>
      <c r="ILK3205" s="14"/>
      <c r="ILL3205" s="14"/>
      <c r="ILM3205" s="14"/>
      <c r="ILN3205" s="14"/>
      <c r="ILO3205" s="14"/>
      <c r="ILP3205" s="14"/>
      <c r="ILQ3205" s="14"/>
      <c r="ILR3205" s="14"/>
      <c r="ILS3205" s="14"/>
      <c r="ILT3205" s="14"/>
      <c r="ILU3205" s="14"/>
      <c r="ILV3205" s="14"/>
      <c r="ILW3205" s="14"/>
      <c r="ILX3205" s="14"/>
      <c r="ILY3205" s="14"/>
      <c r="ILZ3205" s="14"/>
      <c r="IMA3205" s="14"/>
      <c r="IMB3205" s="14"/>
      <c r="IMC3205" s="14"/>
      <c r="IMD3205" s="14"/>
      <c r="IME3205" s="14"/>
      <c r="IMF3205" s="14"/>
      <c r="IMG3205" s="14"/>
      <c r="IMH3205" s="14"/>
      <c r="IMI3205" s="14"/>
      <c r="IMJ3205" s="14"/>
      <c r="IMK3205" s="14"/>
      <c r="IML3205" s="14"/>
      <c r="IMM3205" s="14"/>
      <c r="IMN3205" s="14"/>
      <c r="IMO3205" s="14"/>
      <c r="IMP3205" s="14"/>
      <c r="IMQ3205" s="14"/>
      <c r="IMR3205" s="14"/>
      <c r="IMS3205" s="14"/>
      <c r="IMT3205" s="14"/>
      <c r="IMU3205" s="14"/>
      <c r="IMV3205" s="14"/>
      <c r="IMW3205" s="14"/>
      <c r="IMX3205" s="14"/>
      <c r="IMY3205" s="14"/>
      <c r="IMZ3205" s="14"/>
      <c r="INA3205" s="14"/>
      <c r="INB3205" s="14"/>
      <c r="INC3205" s="14"/>
      <c r="IND3205" s="14"/>
      <c r="INE3205" s="14"/>
      <c r="INF3205" s="14"/>
      <c r="ING3205" s="14"/>
      <c r="INH3205" s="14"/>
      <c r="INI3205" s="14"/>
      <c r="INJ3205" s="14"/>
      <c r="INK3205" s="14"/>
      <c r="INL3205" s="14"/>
      <c r="INM3205" s="14"/>
      <c r="INN3205" s="14"/>
      <c r="INO3205" s="14"/>
      <c r="INP3205" s="14"/>
      <c r="INQ3205" s="14"/>
      <c r="INR3205" s="14"/>
      <c r="INS3205" s="14"/>
      <c r="INT3205" s="14"/>
      <c r="INU3205" s="14"/>
      <c r="INV3205" s="14"/>
      <c r="INW3205" s="14"/>
      <c r="INX3205" s="14"/>
      <c r="INY3205" s="14"/>
      <c r="INZ3205" s="14"/>
      <c r="IOA3205" s="14"/>
      <c r="IOB3205" s="14"/>
      <c r="IOC3205" s="14"/>
      <c r="IOD3205" s="14"/>
      <c r="IOE3205" s="14"/>
      <c r="IOF3205" s="14"/>
      <c r="IOG3205" s="14"/>
      <c r="IOH3205" s="14"/>
      <c r="IOI3205" s="14"/>
      <c r="IOJ3205" s="14"/>
      <c r="IOK3205" s="14"/>
      <c r="IOL3205" s="14"/>
      <c r="IOM3205" s="14"/>
      <c r="ION3205" s="14"/>
      <c r="IOO3205" s="14"/>
      <c r="IOP3205" s="14"/>
      <c r="IOQ3205" s="14"/>
      <c r="IOR3205" s="14"/>
      <c r="IOS3205" s="14"/>
      <c r="IOT3205" s="14"/>
      <c r="IOU3205" s="14"/>
      <c r="IOV3205" s="14"/>
      <c r="IOW3205" s="14"/>
      <c r="IOX3205" s="14"/>
      <c r="IOY3205" s="14"/>
      <c r="IOZ3205" s="14"/>
      <c r="IPA3205" s="14"/>
      <c r="IPB3205" s="14"/>
      <c r="IPC3205" s="14"/>
      <c r="IPD3205" s="14"/>
      <c r="IPE3205" s="14"/>
      <c r="IPF3205" s="14"/>
      <c r="IPG3205" s="14"/>
      <c r="IPH3205" s="14"/>
      <c r="IPI3205" s="14"/>
      <c r="IPJ3205" s="14"/>
      <c r="IPK3205" s="14"/>
      <c r="IPL3205" s="14"/>
      <c r="IPM3205" s="14"/>
      <c r="IPN3205" s="14"/>
      <c r="IPO3205" s="14"/>
      <c r="IPP3205" s="14"/>
      <c r="IPQ3205" s="14"/>
      <c r="IPR3205" s="14"/>
      <c r="IPS3205" s="14"/>
      <c r="IPT3205" s="14"/>
      <c r="IPU3205" s="14"/>
      <c r="IPV3205" s="14"/>
      <c r="IPW3205" s="14"/>
      <c r="IPX3205" s="14"/>
      <c r="IPY3205" s="14"/>
      <c r="IPZ3205" s="14"/>
      <c r="IQA3205" s="14"/>
      <c r="IQB3205" s="14"/>
      <c r="IQC3205" s="14"/>
      <c r="IQD3205" s="14"/>
      <c r="IQE3205" s="14"/>
      <c r="IQF3205" s="14"/>
      <c r="IQG3205" s="14"/>
      <c r="IQH3205" s="14"/>
      <c r="IQI3205" s="14"/>
      <c r="IQJ3205" s="14"/>
      <c r="IQK3205" s="14"/>
      <c r="IQL3205" s="14"/>
      <c r="IQM3205" s="14"/>
      <c r="IQN3205" s="14"/>
      <c r="IQO3205" s="14"/>
      <c r="IQP3205" s="14"/>
      <c r="IQQ3205" s="14"/>
      <c r="IQR3205" s="14"/>
      <c r="IQS3205" s="14"/>
      <c r="IQT3205" s="14"/>
      <c r="IQU3205" s="14"/>
      <c r="IQV3205" s="14"/>
      <c r="IQW3205" s="14"/>
      <c r="IQX3205" s="14"/>
      <c r="IQY3205" s="14"/>
      <c r="IQZ3205" s="14"/>
      <c r="IRA3205" s="14"/>
      <c r="IRB3205" s="14"/>
      <c r="IRC3205" s="14"/>
      <c r="IRD3205" s="14"/>
      <c r="IRE3205" s="14"/>
      <c r="IRF3205" s="14"/>
      <c r="IRG3205" s="14"/>
      <c r="IRH3205" s="14"/>
      <c r="IRI3205" s="14"/>
      <c r="IRJ3205" s="14"/>
      <c r="IRK3205" s="14"/>
      <c r="IRL3205" s="14"/>
      <c r="IRM3205" s="14"/>
      <c r="IRN3205" s="14"/>
      <c r="IRO3205" s="14"/>
      <c r="IRP3205" s="14"/>
      <c r="IRQ3205" s="14"/>
      <c r="IRR3205" s="14"/>
      <c r="IRS3205" s="14"/>
      <c r="IRT3205" s="14"/>
      <c r="IRU3205" s="14"/>
      <c r="IRV3205" s="14"/>
      <c r="IRW3205" s="14"/>
      <c r="IRX3205" s="14"/>
      <c r="IRY3205" s="14"/>
      <c r="IRZ3205" s="14"/>
      <c r="ISA3205" s="14"/>
      <c r="ISB3205" s="14"/>
      <c r="ISC3205" s="14"/>
      <c r="ISD3205" s="14"/>
      <c r="ISE3205" s="14"/>
      <c r="ISF3205" s="14"/>
      <c r="ISG3205" s="14"/>
      <c r="ISH3205" s="14"/>
      <c r="ISI3205" s="14"/>
      <c r="ISJ3205" s="14"/>
      <c r="ISK3205" s="14"/>
      <c r="ISL3205" s="14"/>
      <c r="ISM3205" s="14"/>
      <c r="ISN3205" s="14"/>
      <c r="ISO3205" s="14"/>
      <c r="ISP3205" s="14"/>
      <c r="ISQ3205" s="14"/>
      <c r="ISR3205" s="14"/>
      <c r="ISS3205" s="14"/>
      <c r="IST3205" s="14"/>
      <c r="ISU3205" s="14"/>
      <c r="ISV3205" s="14"/>
      <c r="ISW3205" s="14"/>
      <c r="ISX3205" s="14"/>
      <c r="ISY3205" s="14"/>
      <c r="ISZ3205" s="14"/>
      <c r="ITA3205" s="14"/>
      <c r="ITB3205" s="14"/>
      <c r="ITC3205" s="14"/>
      <c r="ITD3205" s="14"/>
      <c r="ITE3205" s="14"/>
      <c r="ITF3205" s="14"/>
      <c r="ITG3205" s="14"/>
      <c r="ITH3205" s="14"/>
      <c r="ITI3205" s="14"/>
      <c r="ITJ3205" s="14"/>
      <c r="ITK3205" s="14"/>
      <c r="ITL3205" s="14"/>
      <c r="ITM3205" s="14"/>
      <c r="ITN3205" s="14"/>
      <c r="ITO3205" s="14"/>
      <c r="ITP3205" s="14"/>
      <c r="ITQ3205" s="14"/>
      <c r="ITR3205" s="14"/>
      <c r="ITS3205" s="14"/>
      <c r="ITT3205" s="14"/>
      <c r="ITU3205" s="14"/>
      <c r="ITV3205" s="14"/>
      <c r="ITW3205" s="14"/>
      <c r="ITX3205" s="14"/>
      <c r="ITY3205" s="14"/>
      <c r="ITZ3205" s="14"/>
      <c r="IUA3205" s="14"/>
      <c r="IUB3205" s="14"/>
      <c r="IUC3205" s="14"/>
      <c r="IUD3205" s="14"/>
      <c r="IUE3205" s="14"/>
      <c r="IUF3205" s="14"/>
      <c r="IUG3205" s="14"/>
      <c r="IUH3205" s="14"/>
      <c r="IUI3205" s="14"/>
      <c r="IUJ3205" s="14"/>
      <c r="IUK3205" s="14"/>
      <c r="IUL3205" s="14"/>
      <c r="IUM3205" s="14"/>
      <c r="IUN3205" s="14"/>
      <c r="IUO3205" s="14"/>
      <c r="IUP3205" s="14"/>
      <c r="IUQ3205" s="14"/>
      <c r="IUR3205" s="14"/>
      <c r="IUS3205" s="14"/>
      <c r="IUT3205" s="14"/>
      <c r="IUU3205" s="14"/>
      <c r="IUV3205" s="14"/>
      <c r="IUW3205" s="14"/>
      <c r="IUX3205" s="14"/>
      <c r="IUY3205" s="14"/>
      <c r="IUZ3205" s="14"/>
      <c r="IVA3205" s="14"/>
      <c r="IVB3205" s="14"/>
      <c r="IVC3205" s="14"/>
      <c r="IVD3205" s="14"/>
      <c r="IVE3205" s="14"/>
      <c r="IVF3205" s="14"/>
      <c r="IVG3205" s="14"/>
      <c r="IVH3205" s="14"/>
      <c r="IVI3205" s="14"/>
      <c r="IVJ3205" s="14"/>
      <c r="IVK3205" s="14"/>
      <c r="IVL3205" s="14"/>
      <c r="IVM3205" s="14"/>
      <c r="IVN3205" s="14"/>
      <c r="IVO3205" s="14"/>
      <c r="IVP3205" s="14"/>
      <c r="IVQ3205" s="14"/>
      <c r="IVR3205" s="14"/>
      <c r="IVS3205" s="14"/>
      <c r="IVT3205" s="14"/>
      <c r="IVU3205" s="14"/>
      <c r="IVV3205" s="14"/>
      <c r="IVW3205" s="14"/>
      <c r="IVX3205" s="14"/>
      <c r="IVY3205" s="14"/>
      <c r="IVZ3205" s="14"/>
      <c r="IWA3205" s="14"/>
      <c r="IWB3205" s="14"/>
      <c r="IWC3205" s="14"/>
      <c r="IWD3205" s="14"/>
      <c r="IWE3205" s="14"/>
      <c r="IWF3205" s="14"/>
      <c r="IWG3205" s="14"/>
      <c r="IWH3205" s="14"/>
      <c r="IWI3205" s="14"/>
      <c r="IWJ3205" s="14"/>
      <c r="IWK3205" s="14"/>
      <c r="IWL3205" s="14"/>
      <c r="IWM3205" s="14"/>
      <c r="IWN3205" s="14"/>
      <c r="IWO3205" s="14"/>
      <c r="IWP3205" s="14"/>
      <c r="IWQ3205" s="14"/>
      <c r="IWR3205" s="14"/>
      <c r="IWS3205" s="14"/>
      <c r="IWT3205" s="14"/>
      <c r="IWU3205" s="14"/>
      <c r="IWV3205" s="14"/>
      <c r="IWW3205" s="14"/>
      <c r="IWX3205" s="14"/>
      <c r="IWY3205" s="14"/>
      <c r="IWZ3205" s="14"/>
      <c r="IXA3205" s="14"/>
      <c r="IXB3205" s="14"/>
      <c r="IXC3205" s="14"/>
      <c r="IXD3205" s="14"/>
      <c r="IXE3205" s="14"/>
      <c r="IXF3205" s="14"/>
      <c r="IXG3205" s="14"/>
      <c r="IXH3205" s="14"/>
      <c r="IXI3205" s="14"/>
      <c r="IXJ3205" s="14"/>
      <c r="IXK3205" s="14"/>
      <c r="IXL3205" s="14"/>
      <c r="IXM3205" s="14"/>
      <c r="IXN3205" s="14"/>
      <c r="IXO3205" s="14"/>
      <c r="IXP3205" s="14"/>
      <c r="IXQ3205" s="14"/>
      <c r="IXR3205" s="14"/>
      <c r="IXS3205" s="14"/>
      <c r="IXT3205" s="14"/>
      <c r="IXU3205" s="14"/>
      <c r="IXV3205" s="14"/>
      <c r="IXW3205" s="14"/>
      <c r="IXX3205" s="14"/>
      <c r="IXY3205" s="14"/>
      <c r="IXZ3205" s="14"/>
      <c r="IYA3205" s="14"/>
      <c r="IYB3205" s="14"/>
      <c r="IYC3205" s="14"/>
      <c r="IYD3205" s="14"/>
      <c r="IYE3205" s="14"/>
      <c r="IYF3205" s="14"/>
      <c r="IYG3205" s="14"/>
      <c r="IYH3205" s="14"/>
      <c r="IYI3205" s="14"/>
      <c r="IYJ3205" s="14"/>
      <c r="IYK3205" s="14"/>
      <c r="IYL3205" s="14"/>
      <c r="IYM3205" s="14"/>
      <c r="IYN3205" s="14"/>
      <c r="IYO3205" s="14"/>
      <c r="IYP3205" s="14"/>
      <c r="IYQ3205" s="14"/>
      <c r="IYR3205" s="14"/>
      <c r="IYS3205" s="14"/>
      <c r="IYT3205" s="14"/>
      <c r="IYU3205" s="14"/>
      <c r="IYV3205" s="14"/>
      <c r="IYW3205" s="14"/>
      <c r="IYX3205" s="14"/>
      <c r="IYY3205" s="14"/>
      <c r="IYZ3205" s="14"/>
      <c r="IZA3205" s="14"/>
      <c r="IZB3205" s="14"/>
      <c r="IZC3205" s="14"/>
      <c r="IZD3205" s="14"/>
      <c r="IZE3205" s="14"/>
      <c r="IZF3205" s="14"/>
      <c r="IZG3205" s="14"/>
      <c r="IZH3205" s="14"/>
      <c r="IZI3205" s="14"/>
      <c r="IZJ3205" s="14"/>
      <c r="IZK3205" s="14"/>
      <c r="IZL3205" s="14"/>
      <c r="IZM3205" s="14"/>
      <c r="IZN3205" s="14"/>
      <c r="IZO3205" s="14"/>
      <c r="IZP3205" s="14"/>
      <c r="IZQ3205" s="14"/>
      <c r="IZR3205" s="14"/>
      <c r="IZS3205" s="14"/>
      <c r="IZT3205" s="14"/>
      <c r="IZU3205" s="14"/>
      <c r="IZV3205" s="14"/>
      <c r="IZW3205" s="14"/>
      <c r="IZX3205" s="14"/>
      <c r="IZY3205" s="14"/>
      <c r="IZZ3205" s="14"/>
      <c r="JAA3205" s="14"/>
      <c r="JAB3205" s="14"/>
      <c r="JAC3205" s="14"/>
      <c r="JAD3205" s="14"/>
      <c r="JAE3205" s="14"/>
      <c r="JAF3205" s="14"/>
      <c r="JAG3205" s="14"/>
      <c r="JAH3205" s="14"/>
      <c r="JAI3205" s="14"/>
      <c r="JAJ3205" s="14"/>
      <c r="JAK3205" s="14"/>
      <c r="JAL3205" s="14"/>
      <c r="JAM3205" s="14"/>
      <c r="JAN3205" s="14"/>
      <c r="JAO3205" s="14"/>
      <c r="JAP3205" s="14"/>
      <c r="JAQ3205" s="14"/>
      <c r="JAR3205" s="14"/>
      <c r="JAS3205" s="14"/>
      <c r="JAT3205" s="14"/>
      <c r="JAU3205" s="14"/>
      <c r="JAV3205" s="14"/>
      <c r="JAW3205" s="14"/>
      <c r="JAX3205" s="14"/>
      <c r="JAY3205" s="14"/>
      <c r="JAZ3205" s="14"/>
      <c r="JBA3205" s="14"/>
      <c r="JBB3205" s="14"/>
      <c r="JBC3205" s="14"/>
      <c r="JBD3205" s="14"/>
      <c r="JBE3205" s="14"/>
      <c r="JBF3205" s="14"/>
      <c r="JBG3205" s="14"/>
      <c r="JBH3205" s="14"/>
      <c r="JBI3205" s="14"/>
      <c r="JBJ3205" s="14"/>
      <c r="JBK3205" s="14"/>
      <c r="JBL3205" s="14"/>
      <c r="JBM3205" s="14"/>
      <c r="JBN3205" s="14"/>
      <c r="JBO3205" s="14"/>
      <c r="JBP3205" s="14"/>
      <c r="JBQ3205" s="14"/>
      <c r="JBR3205" s="14"/>
      <c r="JBS3205" s="14"/>
      <c r="JBT3205" s="14"/>
      <c r="JBU3205" s="14"/>
      <c r="JBV3205" s="14"/>
      <c r="JBW3205" s="14"/>
      <c r="JBX3205" s="14"/>
      <c r="JBY3205" s="14"/>
      <c r="JBZ3205" s="14"/>
      <c r="JCA3205" s="14"/>
      <c r="JCB3205" s="14"/>
      <c r="JCC3205" s="14"/>
      <c r="JCD3205" s="14"/>
      <c r="JCE3205" s="14"/>
      <c r="JCF3205" s="14"/>
      <c r="JCG3205" s="14"/>
      <c r="JCH3205" s="14"/>
      <c r="JCI3205" s="14"/>
      <c r="JCJ3205" s="14"/>
      <c r="JCK3205" s="14"/>
      <c r="JCL3205" s="14"/>
      <c r="JCM3205" s="14"/>
      <c r="JCN3205" s="14"/>
      <c r="JCO3205" s="14"/>
      <c r="JCP3205" s="14"/>
      <c r="JCQ3205" s="14"/>
      <c r="JCR3205" s="14"/>
      <c r="JCS3205" s="14"/>
      <c r="JCT3205" s="14"/>
      <c r="JCU3205" s="14"/>
      <c r="JCV3205" s="14"/>
      <c r="JCW3205" s="14"/>
      <c r="JCX3205" s="14"/>
      <c r="JCY3205" s="14"/>
      <c r="JCZ3205" s="14"/>
      <c r="JDA3205" s="14"/>
      <c r="JDB3205" s="14"/>
      <c r="JDC3205" s="14"/>
      <c r="JDD3205" s="14"/>
      <c r="JDE3205" s="14"/>
      <c r="JDF3205" s="14"/>
      <c r="JDG3205" s="14"/>
      <c r="JDH3205" s="14"/>
      <c r="JDI3205" s="14"/>
      <c r="JDJ3205" s="14"/>
      <c r="JDK3205" s="14"/>
      <c r="JDL3205" s="14"/>
      <c r="JDM3205" s="14"/>
      <c r="JDN3205" s="14"/>
      <c r="JDO3205" s="14"/>
      <c r="JDP3205" s="14"/>
      <c r="JDQ3205" s="14"/>
      <c r="JDR3205" s="14"/>
      <c r="JDS3205" s="14"/>
      <c r="JDT3205" s="14"/>
      <c r="JDU3205" s="14"/>
      <c r="JDV3205" s="14"/>
      <c r="JDW3205" s="14"/>
      <c r="JDX3205" s="14"/>
      <c r="JDY3205" s="14"/>
      <c r="JDZ3205" s="14"/>
      <c r="JEA3205" s="14"/>
      <c r="JEB3205" s="14"/>
      <c r="JEC3205" s="14"/>
      <c r="JED3205" s="14"/>
      <c r="JEE3205" s="14"/>
      <c r="JEF3205" s="14"/>
      <c r="JEG3205" s="14"/>
      <c r="JEH3205" s="14"/>
      <c r="JEI3205" s="14"/>
      <c r="JEJ3205" s="14"/>
      <c r="JEK3205" s="14"/>
      <c r="JEL3205" s="14"/>
      <c r="JEM3205" s="14"/>
      <c r="JEN3205" s="14"/>
      <c r="JEO3205" s="14"/>
      <c r="JEP3205" s="14"/>
      <c r="JEQ3205" s="14"/>
      <c r="JER3205" s="14"/>
      <c r="JES3205" s="14"/>
      <c r="JET3205" s="14"/>
      <c r="JEU3205" s="14"/>
      <c r="JEV3205" s="14"/>
      <c r="JEW3205" s="14"/>
      <c r="JEX3205" s="14"/>
      <c r="JEY3205" s="14"/>
      <c r="JEZ3205" s="14"/>
      <c r="JFA3205" s="14"/>
      <c r="JFB3205" s="14"/>
      <c r="JFC3205" s="14"/>
      <c r="JFD3205" s="14"/>
      <c r="JFE3205" s="14"/>
      <c r="JFF3205" s="14"/>
      <c r="JFG3205" s="14"/>
      <c r="JFH3205" s="14"/>
      <c r="JFI3205" s="14"/>
      <c r="JFJ3205" s="14"/>
      <c r="JFK3205" s="14"/>
      <c r="JFL3205" s="14"/>
      <c r="JFM3205" s="14"/>
      <c r="JFN3205" s="14"/>
      <c r="JFO3205" s="14"/>
      <c r="JFP3205" s="14"/>
      <c r="JFQ3205" s="14"/>
      <c r="JFR3205" s="14"/>
      <c r="JFS3205" s="14"/>
      <c r="JFT3205" s="14"/>
      <c r="JFU3205" s="14"/>
      <c r="JFV3205" s="14"/>
      <c r="JFW3205" s="14"/>
      <c r="JFX3205" s="14"/>
      <c r="JFY3205" s="14"/>
      <c r="JFZ3205" s="14"/>
      <c r="JGA3205" s="14"/>
      <c r="JGB3205" s="14"/>
      <c r="JGC3205" s="14"/>
      <c r="JGD3205" s="14"/>
      <c r="JGE3205" s="14"/>
      <c r="JGF3205" s="14"/>
      <c r="JGG3205" s="14"/>
      <c r="JGH3205" s="14"/>
      <c r="JGI3205" s="14"/>
      <c r="JGJ3205" s="14"/>
      <c r="JGK3205" s="14"/>
      <c r="JGL3205" s="14"/>
      <c r="JGM3205" s="14"/>
      <c r="JGN3205" s="14"/>
      <c r="JGO3205" s="14"/>
      <c r="JGP3205" s="14"/>
      <c r="JGQ3205" s="14"/>
      <c r="JGR3205" s="14"/>
      <c r="JGS3205" s="14"/>
      <c r="JGT3205" s="14"/>
      <c r="JGU3205" s="14"/>
      <c r="JGV3205" s="14"/>
      <c r="JGW3205" s="14"/>
      <c r="JGX3205" s="14"/>
      <c r="JGY3205" s="14"/>
      <c r="JGZ3205" s="14"/>
      <c r="JHA3205" s="14"/>
      <c r="JHB3205" s="14"/>
      <c r="JHC3205" s="14"/>
      <c r="JHD3205" s="14"/>
      <c r="JHE3205" s="14"/>
      <c r="JHF3205" s="14"/>
      <c r="JHG3205" s="14"/>
      <c r="JHH3205" s="14"/>
      <c r="JHI3205" s="14"/>
      <c r="JHJ3205" s="14"/>
      <c r="JHK3205" s="14"/>
      <c r="JHL3205" s="14"/>
      <c r="JHM3205" s="14"/>
      <c r="JHN3205" s="14"/>
      <c r="JHO3205" s="14"/>
      <c r="JHP3205" s="14"/>
      <c r="JHQ3205" s="14"/>
      <c r="JHR3205" s="14"/>
      <c r="JHS3205" s="14"/>
      <c r="JHT3205" s="14"/>
      <c r="JHU3205" s="14"/>
      <c r="JHV3205" s="14"/>
      <c r="JHW3205" s="14"/>
      <c r="JHX3205" s="14"/>
      <c r="JHY3205" s="14"/>
      <c r="JHZ3205" s="14"/>
      <c r="JIA3205" s="14"/>
      <c r="JIB3205" s="14"/>
      <c r="JIC3205" s="14"/>
      <c r="JID3205" s="14"/>
      <c r="JIE3205" s="14"/>
      <c r="JIF3205" s="14"/>
      <c r="JIG3205" s="14"/>
      <c r="JIH3205" s="14"/>
      <c r="JII3205" s="14"/>
      <c r="JIJ3205" s="14"/>
      <c r="JIK3205" s="14"/>
      <c r="JIL3205" s="14"/>
      <c r="JIM3205" s="14"/>
      <c r="JIN3205" s="14"/>
      <c r="JIO3205" s="14"/>
      <c r="JIP3205" s="14"/>
      <c r="JIQ3205" s="14"/>
      <c r="JIR3205" s="14"/>
      <c r="JIS3205" s="14"/>
      <c r="JIT3205" s="14"/>
      <c r="JIU3205" s="14"/>
      <c r="JIV3205" s="14"/>
      <c r="JIW3205" s="14"/>
      <c r="JIX3205" s="14"/>
      <c r="JIY3205" s="14"/>
      <c r="JIZ3205" s="14"/>
      <c r="JJA3205" s="14"/>
      <c r="JJB3205" s="14"/>
      <c r="JJC3205" s="14"/>
      <c r="JJD3205" s="14"/>
      <c r="JJE3205" s="14"/>
      <c r="JJF3205" s="14"/>
      <c r="JJG3205" s="14"/>
      <c r="JJH3205" s="14"/>
      <c r="JJI3205" s="14"/>
      <c r="JJJ3205" s="14"/>
      <c r="JJK3205" s="14"/>
      <c r="JJL3205" s="14"/>
      <c r="JJM3205" s="14"/>
      <c r="JJN3205" s="14"/>
      <c r="JJO3205" s="14"/>
      <c r="JJP3205" s="14"/>
      <c r="JJQ3205" s="14"/>
      <c r="JJR3205" s="14"/>
      <c r="JJS3205" s="14"/>
      <c r="JJT3205" s="14"/>
      <c r="JJU3205" s="14"/>
      <c r="JJV3205" s="14"/>
      <c r="JJW3205" s="14"/>
      <c r="JJX3205" s="14"/>
      <c r="JJY3205" s="14"/>
      <c r="JJZ3205" s="14"/>
      <c r="JKA3205" s="14"/>
      <c r="JKB3205" s="14"/>
      <c r="JKC3205" s="14"/>
      <c r="JKD3205" s="14"/>
      <c r="JKE3205" s="14"/>
      <c r="JKF3205" s="14"/>
      <c r="JKG3205" s="14"/>
      <c r="JKH3205" s="14"/>
      <c r="JKI3205" s="14"/>
      <c r="JKJ3205" s="14"/>
      <c r="JKK3205" s="14"/>
      <c r="JKL3205" s="14"/>
      <c r="JKM3205" s="14"/>
      <c r="JKN3205" s="14"/>
      <c r="JKO3205" s="14"/>
      <c r="JKP3205" s="14"/>
      <c r="JKQ3205" s="14"/>
      <c r="JKR3205" s="14"/>
      <c r="JKS3205" s="14"/>
      <c r="JKT3205" s="14"/>
      <c r="JKU3205" s="14"/>
      <c r="JKV3205" s="14"/>
      <c r="JKW3205" s="14"/>
      <c r="JKX3205" s="14"/>
      <c r="JKY3205" s="14"/>
      <c r="JKZ3205" s="14"/>
      <c r="JLA3205" s="14"/>
      <c r="JLB3205" s="14"/>
      <c r="JLC3205" s="14"/>
      <c r="JLD3205" s="14"/>
      <c r="JLE3205" s="14"/>
      <c r="JLF3205" s="14"/>
      <c r="JLG3205" s="14"/>
      <c r="JLH3205" s="14"/>
      <c r="JLI3205" s="14"/>
      <c r="JLJ3205" s="14"/>
      <c r="JLK3205" s="14"/>
      <c r="JLL3205" s="14"/>
      <c r="JLM3205" s="14"/>
      <c r="JLN3205" s="14"/>
      <c r="JLO3205" s="14"/>
      <c r="JLP3205" s="14"/>
      <c r="JLQ3205" s="14"/>
      <c r="JLR3205" s="14"/>
      <c r="JLS3205" s="14"/>
      <c r="JLT3205" s="14"/>
      <c r="JLU3205" s="14"/>
      <c r="JLV3205" s="14"/>
      <c r="JLW3205" s="14"/>
      <c r="JLX3205" s="14"/>
      <c r="JLY3205" s="14"/>
      <c r="JLZ3205" s="14"/>
      <c r="JMA3205" s="14"/>
      <c r="JMB3205" s="14"/>
      <c r="JMC3205" s="14"/>
      <c r="JMD3205" s="14"/>
      <c r="JME3205" s="14"/>
      <c r="JMF3205" s="14"/>
      <c r="JMG3205" s="14"/>
      <c r="JMH3205" s="14"/>
      <c r="JMI3205" s="14"/>
      <c r="JMJ3205" s="14"/>
      <c r="JMK3205" s="14"/>
      <c r="JML3205" s="14"/>
      <c r="JMM3205" s="14"/>
      <c r="JMN3205" s="14"/>
      <c r="JMO3205" s="14"/>
      <c r="JMP3205" s="14"/>
      <c r="JMQ3205" s="14"/>
      <c r="JMR3205" s="14"/>
      <c r="JMS3205" s="14"/>
      <c r="JMT3205" s="14"/>
      <c r="JMU3205" s="14"/>
      <c r="JMV3205" s="14"/>
      <c r="JMW3205" s="14"/>
      <c r="JMX3205" s="14"/>
      <c r="JMY3205" s="14"/>
      <c r="JMZ3205" s="14"/>
      <c r="JNA3205" s="14"/>
      <c r="JNB3205" s="14"/>
      <c r="JNC3205" s="14"/>
      <c r="JND3205" s="14"/>
      <c r="JNE3205" s="14"/>
      <c r="JNF3205" s="14"/>
      <c r="JNG3205" s="14"/>
      <c r="JNH3205" s="14"/>
      <c r="JNI3205" s="14"/>
      <c r="JNJ3205" s="14"/>
      <c r="JNK3205" s="14"/>
      <c r="JNL3205" s="14"/>
      <c r="JNM3205" s="14"/>
      <c r="JNN3205" s="14"/>
      <c r="JNO3205" s="14"/>
      <c r="JNP3205" s="14"/>
      <c r="JNQ3205" s="14"/>
      <c r="JNR3205" s="14"/>
      <c r="JNS3205" s="14"/>
      <c r="JNT3205" s="14"/>
      <c r="JNU3205" s="14"/>
      <c r="JNV3205" s="14"/>
      <c r="JNW3205" s="14"/>
      <c r="JNX3205" s="14"/>
      <c r="JNY3205" s="14"/>
      <c r="JNZ3205" s="14"/>
      <c r="JOA3205" s="14"/>
      <c r="JOB3205" s="14"/>
      <c r="JOC3205" s="14"/>
      <c r="JOD3205" s="14"/>
      <c r="JOE3205" s="14"/>
      <c r="JOF3205" s="14"/>
      <c r="JOG3205" s="14"/>
      <c r="JOH3205" s="14"/>
      <c r="JOI3205" s="14"/>
      <c r="JOJ3205" s="14"/>
      <c r="JOK3205" s="14"/>
      <c r="JOL3205" s="14"/>
      <c r="JOM3205" s="14"/>
      <c r="JON3205" s="14"/>
      <c r="JOO3205" s="14"/>
      <c r="JOP3205" s="14"/>
      <c r="JOQ3205" s="14"/>
      <c r="JOR3205" s="14"/>
      <c r="JOS3205" s="14"/>
      <c r="JOT3205" s="14"/>
      <c r="JOU3205" s="14"/>
      <c r="JOV3205" s="14"/>
      <c r="JOW3205" s="14"/>
      <c r="JOX3205" s="14"/>
      <c r="JOY3205" s="14"/>
      <c r="JOZ3205" s="14"/>
      <c r="JPA3205" s="14"/>
      <c r="JPB3205" s="14"/>
      <c r="JPC3205" s="14"/>
      <c r="JPD3205" s="14"/>
      <c r="JPE3205" s="14"/>
      <c r="JPF3205" s="14"/>
      <c r="JPG3205" s="14"/>
      <c r="JPH3205" s="14"/>
      <c r="JPI3205" s="14"/>
      <c r="JPJ3205" s="14"/>
      <c r="JPK3205" s="14"/>
      <c r="JPL3205" s="14"/>
      <c r="JPM3205" s="14"/>
      <c r="JPN3205" s="14"/>
      <c r="JPO3205" s="14"/>
      <c r="JPP3205" s="14"/>
      <c r="JPQ3205" s="14"/>
      <c r="JPR3205" s="14"/>
      <c r="JPS3205" s="14"/>
      <c r="JPT3205" s="14"/>
      <c r="JPU3205" s="14"/>
      <c r="JPV3205" s="14"/>
      <c r="JPW3205" s="14"/>
      <c r="JPX3205" s="14"/>
      <c r="JPY3205" s="14"/>
      <c r="JPZ3205" s="14"/>
      <c r="JQA3205" s="14"/>
      <c r="JQB3205" s="14"/>
      <c r="JQC3205" s="14"/>
      <c r="JQD3205" s="14"/>
      <c r="JQE3205" s="14"/>
      <c r="JQF3205" s="14"/>
      <c r="JQG3205" s="14"/>
      <c r="JQH3205" s="14"/>
      <c r="JQI3205" s="14"/>
      <c r="JQJ3205" s="14"/>
      <c r="JQK3205" s="14"/>
      <c r="JQL3205" s="14"/>
      <c r="JQM3205" s="14"/>
      <c r="JQN3205" s="14"/>
      <c r="JQO3205" s="14"/>
      <c r="JQP3205" s="14"/>
      <c r="JQQ3205" s="14"/>
      <c r="JQR3205" s="14"/>
      <c r="JQS3205" s="14"/>
      <c r="JQT3205" s="14"/>
      <c r="JQU3205" s="14"/>
      <c r="JQV3205" s="14"/>
      <c r="JQW3205" s="14"/>
      <c r="JQX3205" s="14"/>
      <c r="JQY3205" s="14"/>
      <c r="JQZ3205" s="14"/>
      <c r="JRA3205" s="14"/>
      <c r="JRB3205" s="14"/>
      <c r="JRC3205" s="14"/>
      <c r="JRD3205" s="14"/>
      <c r="JRE3205" s="14"/>
      <c r="JRF3205" s="14"/>
      <c r="JRG3205" s="14"/>
      <c r="JRH3205" s="14"/>
      <c r="JRI3205" s="14"/>
      <c r="JRJ3205" s="14"/>
      <c r="JRK3205" s="14"/>
      <c r="JRL3205" s="14"/>
      <c r="JRM3205" s="14"/>
      <c r="JRN3205" s="14"/>
      <c r="JRO3205" s="14"/>
      <c r="JRP3205" s="14"/>
      <c r="JRQ3205" s="14"/>
      <c r="JRR3205" s="14"/>
      <c r="JRS3205" s="14"/>
      <c r="JRT3205" s="14"/>
      <c r="JRU3205" s="14"/>
      <c r="JRV3205" s="14"/>
      <c r="JRW3205" s="14"/>
      <c r="JRX3205" s="14"/>
      <c r="JRY3205" s="14"/>
      <c r="JRZ3205" s="14"/>
      <c r="JSA3205" s="14"/>
      <c r="JSB3205" s="14"/>
      <c r="JSC3205" s="14"/>
      <c r="JSD3205" s="14"/>
      <c r="JSE3205" s="14"/>
      <c r="JSF3205" s="14"/>
      <c r="JSG3205" s="14"/>
      <c r="JSH3205" s="14"/>
      <c r="JSI3205" s="14"/>
      <c r="JSJ3205" s="14"/>
      <c r="JSK3205" s="14"/>
      <c r="JSL3205" s="14"/>
      <c r="JSM3205" s="14"/>
      <c r="JSN3205" s="14"/>
      <c r="JSO3205" s="14"/>
      <c r="JSP3205" s="14"/>
      <c r="JSQ3205" s="14"/>
      <c r="JSR3205" s="14"/>
      <c r="JSS3205" s="14"/>
      <c r="JST3205" s="14"/>
      <c r="JSU3205" s="14"/>
      <c r="JSV3205" s="14"/>
      <c r="JSW3205" s="14"/>
      <c r="JSX3205" s="14"/>
      <c r="JSY3205" s="14"/>
      <c r="JSZ3205" s="14"/>
      <c r="JTA3205" s="14"/>
      <c r="JTB3205" s="14"/>
      <c r="JTC3205" s="14"/>
      <c r="JTD3205" s="14"/>
      <c r="JTE3205" s="14"/>
      <c r="JTF3205" s="14"/>
      <c r="JTG3205" s="14"/>
      <c r="JTH3205" s="14"/>
      <c r="JTI3205" s="14"/>
      <c r="JTJ3205" s="14"/>
      <c r="JTK3205" s="14"/>
      <c r="JTL3205" s="14"/>
      <c r="JTM3205" s="14"/>
      <c r="JTN3205" s="14"/>
      <c r="JTO3205" s="14"/>
      <c r="JTP3205" s="14"/>
      <c r="JTQ3205" s="14"/>
      <c r="JTR3205" s="14"/>
      <c r="JTS3205" s="14"/>
      <c r="JTT3205" s="14"/>
      <c r="JTU3205" s="14"/>
      <c r="JTV3205" s="14"/>
      <c r="JTW3205" s="14"/>
      <c r="JTX3205" s="14"/>
      <c r="JTY3205" s="14"/>
      <c r="JTZ3205" s="14"/>
      <c r="JUA3205" s="14"/>
      <c r="JUB3205" s="14"/>
      <c r="JUC3205" s="14"/>
      <c r="JUD3205" s="14"/>
      <c r="JUE3205" s="14"/>
      <c r="JUF3205" s="14"/>
      <c r="JUG3205" s="14"/>
      <c r="JUH3205" s="14"/>
      <c r="JUI3205" s="14"/>
      <c r="JUJ3205" s="14"/>
      <c r="JUK3205" s="14"/>
      <c r="JUL3205" s="14"/>
      <c r="JUM3205" s="14"/>
      <c r="JUN3205" s="14"/>
      <c r="JUO3205" s="14"/>
      <c r="JUP3205" s="14"/>
      <c r="JUQ3205" s="14"/>
      <c r="JUR3205" s="14"/>
      <c r="JUS3205" s="14"/>
      <c r="JUT3205" s="14"/>
      <c r="JUU3205" s="14"/>
      <c r="JUV3205" s="14"/>
      <c r="JUW3205" s="14"/>
      <c r="JUX3205" s="14"/>
      <c r="JUY3205" s="14"/>
      <c r="JUZ3205" s="14"/>
      <c r="JVA3205" s="14"/>
      <c r="JVB3205" s="14"/>
      <c r="JVC3205" s="14"/>
      <c r="JVD3205" s="14"/>
      <c r="JVE3205" s="14"/>
      <c r="JVF3205" s="14"/>
      <c r="JVG3205" s="14"/>
      <c r="JVH3205" s="14"/>
      <c r="JVI3205" s="14"/>
      <c r="JVJ3205" s="14"/>
      <c r="JVK3205" s="14"/>
      <c r="JVL3205" s="14"/>
      <c r="JVM3205" s="14"/>
      <c r="JVN3205" s="14"/>
      <c r="JVO3205" s="14"/>
      <c r="JVP3205" s="14"/>
      <c r="JVQ3205" s="14"/>
      <c r="JVR3205" s="14"/>
      <c r="JVS3205" s="14"/>
      <c r="JVT3205" s="14"/>
      <c r="JVU3205" s="14"/>
      <c r="JVV3205" s="14"/>
      <c r="JVW3205" s="14"/>
      <c r="JVX3205" s="14"/>
      <c r="JVY3205" s="14"/>
      <c r="JVZ3205" s="14"/>
      <c r="JWA3205" s="14"/>
      <c r="JWB3205" s="14"/>
      <c r="JWC3205" s="14"/>
      <c r="JWD3205" s="14"/>
      <c r="JWE3205" s="14"/>
      <c r="JWF3205" s="14"/>
      <c r="JWG3205" s="14"/>
      <c r="JWH3205" s="14"/>
      <c r="JWI3205" s="14"/>
      <c r="JWJ3205" s="14"/>
      <c r="JWK3205" s="14"/>
      <c r="JWL3205" s="14"/>
      <c r="JWM3205" s="14"/>
      <c r="JWN3205" s="14"/>
      <c r="JWO3205" s="14"/>
      <c r="JWP3205" s="14"/>
      <c r="JWQ3205" s="14"/>
      <c r="JWR3205" s="14"/>
      <c r="JWS3205" s="14"/>
      <c r="JWT3205" s="14"/>
      <c r="JWU3205" s="14"/>
      <c r="JWV3205" s="14"/>
      <c r="JWW3205" s="14"/>
      <c r="JWX3205" s="14"/>
      <c r="JWY3205" s="14"/>
      <c r="JWZ3205" s="14"/>
      <c r="JXA3205" s="14"/>
      <c r="JXB3205" s="14"/>
      <c r="JXC3205" s="14"/>
      <c r="JXD3205" s="14"/>
      <c r="JXE3205" s="14"/>
      <c r="JXF3205" s="14"/>
      <c r="JXG3205" s="14"/>
      <c r="JXH3205" s="14"/>
      <c r="JXI3205" s="14"/>
      <c r="JXJ3205" s="14"/>
      <c r="JXK3205" s="14"/>
      <c r="JXL3205" s="14"/>
      <c r="JXM3205" s="14"/>
      <c r="JXN3205" s="14"/>
      <c r="JXO3205" s="14"/>
      <c r="JXP3205" s="14"/>
      <c r="JXQ3205" s="14"/>
      <c r="JXR3205" s="14"/>
      <c r="JXS3205" s="14"/>
      <c r="JXT3205" s="14"/>
      <c r="JXU3205" s="14"/>
      <c r="JXV3205" s="14"/>
      <c r="JXW3205" s="14"/>
      <c r="JXX3205" s="14"/>
      <c r="JXY3205" s="14"/>
      <c r="JXZ3205" s="14"/>
      <c r="JYA3205" s="14"/>
      <c r="JYB3205" s="14"/>
      <c r="JYC3205" s="14"/>
      <c r="JYD3205" s="14"/>
      <c r="JYE3205" s="14"/>
      <c r="JYF3205" s="14"/>
      <c r="JYG3205" s="14"/>
      <c r="JYH3205" s="14"/>
      <c r="JYI3205" s="14"/>
      <c r="JYJ3205" s="14"/>
      <c r="JYK3205" s="14"/>
      <c r="JYL3205" s="14"/>
      <c r="JYM3205" s="14"/>
      <c r="JYN3205" s="14"/>
      <c r="JYO3205" s="14"/>
      <c r="JYP3205" s="14"/>
      <c r="JYQ3205" s="14"/>
      <c r="JYR3205" s="14"/>
      <c r="JYS3205" s="14"/>
      <c r="JYT3205" s="14"/>
      <c r="JYU3205" s="14"/>
      <c r="JYV3205" s="14"/>
      <c r="JYW3205" s="14"/>
      <c r="JYX3205" s="14"/>
      <c r="JYY3205" s="14"/>
      <c r="JYZ3205" s="14"/>
      <c r="JZA3205" s="14"/>
      <c r="JZB3205" s="14"/>
      <c r="JZC3205" s="14"/>
      <c r="JZD3205" s="14"/>
      <c r="JZE3205" s="14"/>
      <c r="JZF3205" s="14"/>
      <c r="JZG3205" s="14"/>
      <c r="JZH3205" s="14"/>
      <c r="JZI3205" s="14"/>
      <c r="JZJ3205" s="14"/>
      <c r="JZK3205" s="14"/>
      <c r="JZL3205" s="14"/>
      <c r="JZM3205" s="14"/>
      <c r="JZN3205" s="14"/>
      <c r="JZO3205" s="14"/>
      <c r="JZP3205" s="14"/>
      <c r="JZQ3205" s="14"/>
      <c r="JZR3205" s="14"/>
      <c r="JZS3205" s="14"/>
      <c r="JZT3205" s="14"/>
      <c r="JZU3205" s="14"/>
      <c r="JZV3205" s="14"/>
      <c r="JZW3205" s="14"/>
      <c r="JZX3205" s="14"/>
      <c r="JZY3205" s="14"/>
      <c r="JZZ3205" s="14"/>
      <c r="KAA3205" s="14"/>
      <c r="KAB3205" s="14"/>
      <c r="KAC3205" s="14"/>
      <c r="KAD3205" s="14"/>
      <c r="KAE3205" s="14"/>
      <c r="KAF3205" s="14"/>
      <c r="KAG3205" s="14"/>
      <c r="KAH3205" s="14"/>
      <c r="KAI3205" s="14"/>
      <c r="KAJ3205" s="14"/>
      <c r="KAK3205" s="14"/>
      <c r="KAL3205" s="14"/>
      <c r="KAM3205" s="14"/>
      <c r="KAN3205" s="14"/>
      <c r="KAO3205" s="14"/>
      <c r="KAP3205" s="14"/>
      <c r="KAQ3205" s="14"/>
      <c r="KAR3205" s="14"/>
      <c r="KAS3205" s="14"/>
      <c r="KAT3205" s="14"/>
      <c r="KAU3205" s="14"/>
      <c r="KAV3205" s="14"/>
      <c r="KAW3205" s="14"/>
      <c r="KAX3205" s="14"/>
      <c r="KAY3205" s="14"/>
      <c r="KAZ3205" s="14"/>
      <c r="KBA3205" s="14"/>
      <c r="KBB3205" s="14"/>
      <c r="KBC3205" s="14"/>
      <c r="KBD3205" s="14"/>
      <c r="KBE3205" s="14"/>
      <c r="KBF3205" s="14"/>
      <c r="KBG3205" s="14"/>
      <c r="KBH3205" s="14"/>
      <c r="KBI3205" s="14"/>
      <c r="KBJ3205" s="14"/>
      <c r="KBK3205" s="14"/>
      <c r="KBL3205" s="14"/>
      <c r="KBM3205" s="14"/>
      <c r="KBN3205" s="14"/>
      <c r="KBO3205" s="14"/>
      <c r="KBP3205" s="14"/>
      <c r="KBQ3205" s="14"/>
      <c r="KBR3205" s="14"/>
      <c r="KBS3205" s="14"/>
      <c r="KBT3205" s="14"/>
      <c r="KBU3205" s="14"/>
      <c r="KBV3205" s="14"/>
      <c r="KBW3205" s="14"/>
      <c r="KBX3205" s="14"/>
      <c r="KBY3205" s="14"/>
      <c r="KBZ3205" s="14"/>
      <c r="KCA3205" s="14"/>
      <c r="KCB3205" s="14"/>
      <c r="KCC3205" s="14"/>
      <c r="KCD3205" s="14"/>
      <c r="KCE3205" s="14"/>
      <c r="KCF3205" s="14"/>
      <c r="KCG3205" s="14"/>
      <c r="KCH3205" s="14"/>
      <c r="KCI3205" s="14"/>
      <c r="KCJ3205" s="14"/>
      <c r="KCK3205" s="14"/>
      <c r="KCL3205" s="14"/>
      <c r="KCM3205" s="14"/>
      <c r="KCN3205" s="14"/>
      <c r="KCO3205" s="14"/>
      <c r="KCP3205" s="14"/>
      <c r="KCQ3205" s="14"/>
      <c r="KCR3205" s="14"/>
      <c r="KCS3205" s="14"/>
      <c r="KCT3205" s="14"/>
      <c r="KCU3205" s="14"/>
      <c r="KCV3205" s="14"/>
      <c r="KCW3205" s="14"/>
      <c r="KCX3205" s="14"/>
      <c r="KCY3205" s="14"/>
      <c r="KCZ3205" s="14"/>
      <c r="KDA3205" s="14"/>
      <c r="KDB3205" s="14"/>
      <c r="KDC3205" s="14"/>
      <c r="KDD3205" s="14"/>
      <c r="KDE3205" s="14"/>
      <c r="KDF3205" s="14"/>
      <c r="KDG3205" s="14"/>
      <c r="KDH3205" s="14"/>
      <c r="KDI3205" s="14"/>
      <c r="KDJ3205" s="14"/>
      <c r="KDK3205" s="14"/>
      <c r="KDL3205" s="14"/>
      <c r="KDM3205" s="14"/>
      <c r="KDN3205" s="14"/>
      <c r="KDO3205" s="14"/>
      <c r="KDP3205" s="14"/>
      <c r="KDQ3205" s="14"/>
      <c r="KDR3205" s="14"/>
      <c r="KDS3205" s="14"/>
      <c r="KDT3205" s="14"/>
      <c r="KDU3205" s="14"/>
      <c r="KDV3205" s="14"/>
      <c r="KDW3205" s="14"/>
      <c r="KDX3205" s="14"/>
      <c r="KDY3205" s="14"/>
      <c r="KDZ3205" s="14"/>
      <c r="KEA3205" s="14"/>
      <c r="KEB3205" s="14"/>
      <c r="KEC3205" s="14"/>
      <c r="KED3205" s="14"/>
      <c r="KEE3205" s="14"/>
      <c r="KEF3205" s="14"/>
      <c r="KEG3205" s="14"/>
      <c r="KEH3205" s="14"/>
      <c r="KEI3205" s="14"/>
      <c r="KEJ3205" s="14"/>
      <c r="KEK3205" s="14"/>
      <c r="KEL3205" s="14"/>
      <c r="KEM3205" s="14"/>
      <c r="KEN3205" s="14"/>
      <c r="KEO3205" s="14"/>
      <c r="KEP3205" s="14"/>
      <c r="KEQ3205" s="14"/>
      <c r="KER3205" s="14"/>
      <c r="KES3205" s="14"/>
      <c r="KET3205" s="14"/>
      <c r="KEU3205" s="14"/>
      <c r="KEV3205" s="14"/>
      <c r="KEW3205" s="14"/>
      <c r="KEX3205" s="14"/>
      <c r="KEY3205" s="14"/>
      <c r="KEZ3205" s="14"/>
      <c r="KFA3205" s="14"/>
      <c r="KFB3205" s="14"/>
      <c r="KFC3205" s="14"/>
      <c r="KFD3205" s="14"/>
      <c r="KFE3205" s="14"/>
      <c r="KFF3205" s="14"/>
      <c r="KFG3205" s="14"/>
      <c r="KFH3205" s="14"/>
      <c r="KFI3205" s="14"/>
      <c r="KFJ3205" s="14"/>
      <c r="KFK3205" s="14"/>
      <c r="KFL3205" s="14"/>
      <c r="KFM3205" s="14"/>
      <c r="KFN3205" s="14"/>
      <c r="KFO3205" s="14"/>
      <c r="KFP3205" s="14"/>
      <c r="KFQ3205" s="14"/>
      <c r="KFR3205" s="14"/>
      <c r="KFS3205" s="14"/>
      <c r="KFT3205" s="14"/>
      <c r="KFU3205" s="14"/>
      <c r="KFV3205" s="14"/>
      <c r="KFW3205" s="14"/>
      <c r="KFX3205" s="14"/>
      <c r="KFY3205" s="14"/>
      <c r="KFZ3205" s="14"/>
      <c r="KGA3205" s="14"/>
      <c r="KGB3205" s="14"/>
      <c r="KGC3205" s="14"/>
      <c r="KGD3205" s="14"/>
      <c r="KGE3205" s="14"/>
      <c r="KGF3205" s="14"/>
      <c r="KGG3205" s="14"/>
      <c r="KGH3205" s="14"/>
      <c r="KGI3205" s="14"/>
      <c r="KGJ3205" s="14"/>
      <c r="KGK3205" s="14"/>
      <c r="KGL3205" s="14"/>
      <c r="KGM3205" s="14"/>
      <c r="KGN3205" s="14"/>
      <c r="KGO3205" s="14"/>
      <c r="KGP3205" s="14"/>
      <c r="KGQ3205" s="14"/>
      <c r="KGR3205" s="14"/>
      <c r="KGS3205" s="14"/>
      <c r="KGT3205" s="14"/>
      <c r="KGU3205" s="14"/>
      <c r="KGV3205" s="14"/>
      <c r="KGW3205" s="14"/>
      <c r="KGX3205" s="14"/>
      <c r="KGY3205" s="14"/>
      <c r="KGZ3205" s="14"/>
      <c r="KHA3205" s="14"/>
      <c r="KHB3205" s="14"/>
      <c r="KHC3205" s="14"/>
      <c r="KHD3205" s="14"/>
      <c r="KHE3205" s="14"/>
      <c r="KHF3205" s="14"/>
      <c r="KHG3205" s="14"/>
      <c r="KHH3205" s="14"/>
      <c r="KHI3205" s="14"/>
      <c r="KHJ3205" s="14"/>
      <c r="KHK3205" s="14"/>
      <c r="KHL3205" s="14"/>
      <c r="KHM3205" s="14"/>
      <c r="KHN3205" s="14"/>
      <c r="KHO3205" s="14"/>
      <c r="KHP3205" s="14"/>
      <c r="KHQ3205" s="14"/>
      <c r="KHR3205" s="14"/>
      <c r="KHS3205" s="14"/>
      <c r="KHT3205" s="14"/>
      <c r="KHU3205" s="14"/>
      <c r="KHV3205" s="14"/>
      <c r="KHW3205" s="14"/>
      <c r="KHX3205" s="14"/>
      <c r="KHY3205" s="14"/>
      <c r="KHZ3205" s="14"/>
      <c r="KIA3205" s="14"/>
      <c r="KIB3205" s="14"/>
      <c r="KIC3205" s="14"/>
      <c r="KID3205" s="14"/>
      <c r="KIE3205" s="14"/>
      <c r="KIF3205" s="14"/>
      <c r="KIG3205" s="14"/>
      <c r="KIH3205" s="14"/>
      <c r="KII3205" s="14"/>
      <c r="KIJ3205" s="14"/>
      <c r="KIK3205" s="14"/>
      <c r="KIL3205" s="14"/>
      <c r="KIM3205" s="14"/>
      <c r="KIN3205" s="14"/>
      <c r="KIO3205" s="14"/>
      <c r="KIP3205" s="14"/>
      <c r="KIQ3205" s="14"/>
      <c r="KIR3205" s="14"/>
      <c r="KIS3205" s="14"/>
      <c r="KIT3205" s="14"/>
      <c r="KIU3205" s="14"/>
      <c r="KIV3205" s="14"/>
      <c r="KIW3205" s="14"/>
      <c r="KIX3205" s="14"/>
      <c r="KIY3205" s="14"/>
      <c r="KIZ3205" s="14"/>
      <c r="KJA3205" s="14"/>
      <c r="KJB3205" s="14"/>
      <c r="KJC3205" s="14"/>
      <c r="KJD3205" s="14"/>
      <c r="KJE3205" s="14"/>
      <c r="KJF3205" s="14"/>
      <c r="KJG3205" s="14"/>
      <c r="KJH3205" s="14"/>
      <c r="KJI3205" s="14"/>
      <c r="KJJ3205" s="14"/>
      <c r="KJK3205" s="14"/>
      <c r="KJL3205" s="14"/>
      <c r="KJM3205" s="14"/>
      <c r="KJN3205" s="14"/>
      <c r="KJO3205" s="14"/>
      <c r="KJP3205" s="14"/>
      <c r="KJQ3205" s="14"/>
      <c r="KJR3205" s="14"/>
      <c r="KJS3205" s="14"/>
      <c r="KJT3205" s="14"/>
      <c r="KJU3205" s="14"/>
      <c r="KJV3205" s="14"/>
      <c r="KJW3205" s="14"/>
      <c r="KJX3205" s="14"/>
      <c r="KJY3205" s="14"/>
      <c r="KJZ3205" s="14"/>
      <c r="KKA3205" s="14"/>
      <c r="KKB3205" s="14"/>
      <c r="KKC3205" s="14"/>
      <c r="KKD3205" s="14"/>
      <c r="KKE3205" s="14"/>
      <c r="KKF3205" s="14"/>
      <c r="KKG3205" s="14"/>
      <c r="KKH3205" s="14"/>
      <c r="KKI3205" s="14"/>
      <c r="KKJ3205" s="14"/>
      <c r="KKK3205" s="14"/>
      <c r="KKL3205" s="14"/>
      <c r="KKM3205" s="14"/>
      <c r="KKN3205" s="14"/>
      <c r="KKO3205" s="14"/>
      <c r="KKP3205" s="14"/>
      <c r="KKQ3205" s="14"/>
      <c r="KKR3205" s="14"/>
      <c r="KKS3205" s="14"/>
      <c r="KKT3205" s="14"/>
      <c r="KKU3205" s="14"/>
      <c r="KKV3205" s="14"/>
      <c r="KKW3205" s="14"/>
      <c r="KKX3205" s="14"/>
      <c r="KKY3205" s="14"/>
      <c r="KKZ3205" s="14"/>
      <c r="KLA3205" s="14"/>
      <c r="KLB3205" s="14"/>
      <c r="KLC3205" s="14"/>
      <c r="KLD3205" s="14"/>
      <c r="KLE3205" s="14"/>
      <c r="KLF3205" s="14"/>
      <c r="KLG3205" s="14"/>
      <c r="KLH3205" s="14"/>
      <c r="KLI3205" s="14"/>
      <c r="KLJ3205" s="14"/>
      <c r="KLK3205" s="14"/>
      <c r="KLL3205" s="14"/>
      <c r="KLM3205" s="14"/>
      <c r="KLN3205" s="14"/>
      <c r="KLO3205" s="14"/>
      <c r="KLP3205" s="14"/>
      <c r="KLQ3205" s="14"/>
      <c r="KLR3205" s="14"/>
      <c r="KLS3205" s="14"/>
      <c r="KLT3205" s="14"/>
      <c r="KLU3205" s="14"/>
      <c r="KLV3205" s="14"/>
      <c r="KLW3205" s="14"/>
      <c r="KLX3205" s="14"/>
      <c r="KLY3205" s="14"/>
      <c r="KLZ3205" s="14"/>
      <c r="KMA3205" s="14"/>
      <c r="KMB3205" s="14"/>
      <c r="KMC3205" s="14"/>
      <c r="KMD3205" s="14"/>
      <c r="KME3205" s="14"/>
      <c r="KMF3205" s="14"/>
      <c r="KMG3205" s="14"/>
      <c r="KMH3205" s="14"/>
      <c r="KMI3205" s="14"/>
      <c r="KMJ3205" s="14"/>
      <c r="KMK3205" s="14"/>
      <c r="KML3205" s="14"/>
      <c r="KMM3205" s="14"/>
      <c r="KMN3205" s="14"/>
      <c r="KMO3205" s="14"/>
      <c r="KMP3205" s="14"/>
      <c r="KMQ3205" s="14"/>
      <c r="KMR3205" s="14"/>
      <c r="KMS3205" s="14"/>
      <c r="KMT3205" s="14"/>
      <c r="KMU3205" s="14"/>
      <c r="KMV3205" s="14"/>
      <c r="KMW3205" s="14"/>
      <c r="KMX3205" s="14"/>
      <c r="KMY3205" s="14"/>
      <c r="KMZ3205" s="14"/>
      <c r="KNA3205" s="14"/>
      <c r="KNB3205" s="14"/>
      <c r="KNC3205" s="14"/>
      <c r="KND3205" s="14"/>
      <c r="KNE3205" s="14"/>
      <c r="KNF3205" s="14"/>
      <c r="KNG3205" s="14"/>
      <c r="KNH3205" s="14"/>
      <c r="KNI3205" s="14"/>
      <c r="KNJ3205" s="14"/>
      <c r="KNK3205" s="14"/>
      <c r="KNL3205" s="14"/>
      <c r="KNM3205" s="14"/>
      <c r="KNN3205" s="14"/>
      <c r="KNO3205" s="14"/>
      <c r="KNP3205" s="14"/>
      <c r="KNQ3205" s="14"/>
      <c r="KNR3205" s="14"/>
      <c r="KNS3205" s="14"/>
      <c r="KNT3205" s="14"/>
      <c r="KNU3205" s="14"/>
      <c r="KNV3205" s="14"/>
      <c r="KNW3205" s="14"/>
      <c r="KNX3205" s="14"/>
      <c r="KNY3205" s="14"/>
      <c r="KNZ3205" s="14"/>
      <c r="KOA3205" s="14"/>
      <c r="KOB3205" s="14"/>
      <c r="KOC3205" s="14"/>
      <c r="KOD3205" s="14"/>
      <c r="KOE3205" s="14"/>
      <c r="KOF3205" s="14"/>
      <c r="KOG3205" s="14"/>
      <c r="KOH3205" s="14"/>
      <c r="KOI3205" s="14"/>
      <c r="KOJ3205" s="14"/>
      <c r="KOK3205" s="14"/>
      <c r="KOL3205" s="14"/>
      <c r="KOM3205" s="14"/>
      <c r="KON3205" s="14"/>
      <c r="KOO3205" s="14"/>
      <c r="KOP3205" s="14"/>
      <c r="KOQ3205" s="14"/>
      <c r="KOR3205" s="14"/>
      <c r="KOS3205" s="14"/>
      <c r="KOT3205" s="14"/>
      <c r="KOU3205" s="14"/>
      <c r="KOV3205" s="14"/>
      <c r="KOW3205" s="14"/>
      <c r="KOX3205" s="14"/>
      <c r="KOY3205" s="14"/>
      <c r="KOZ3205" s="14"/>
      <c r="KPA3205" s="14"/>
      <c r="KPB3205" s="14"/>
      <c r="KPC3205" s="14"/>
      <c r="KPD3205" s="14"/>
      <c r="KPE3205" s="14"/>
      <c r="KPF3205" s="14"/>
      <c r="KPG3205" s="14"/>
      <c r="KPH3205" s="14"/>
      <c r="KPI3205" s="14"/>
      <c r="KPJ3205" s="14"/>
      <c r="KPK3205" s="14"/>
      <c r="KPL3205" s="14"/>
      <c r="KPM3205" s="14"/>
      <c r="KPN3205" s="14"/>
      <c r="KPO3205" s="14"/>
      <c r="KPP3205" s="14"/>
      <c r="KPQ3205" s="14"/>
      <c r="KPR3205" s="14"/>
      <c r="KPS3205" s="14"/>
      <c r="KPT3205" s="14"/>
      <c r="KPU3205" s="14"/>
      <c r="KPV3205" s="14"/>
      <c r="KPW3205" s="14"/>
      <c r="KPX3205" s="14"/>
      <c r="KPY3205" s="14"/>
      <c r="KPZ3205" s="14"/>
      <c r="KQA3205" s="14"/>
      <c r="KQB3205" s="14"/>
      <c r="KQC3205" s="14"/>
      <c r="KQD3205" s="14"/>
      <c r="KQE3205" s="14"/>
      <c r="KQF3205" s="14"/>
      <c r="KQG3205" s="14"/>
      <c r="KQH3205" s="14"/>
      <c r="KQI3205" s="14"/>
      <c r="KQJ3205" s="14"/>
      <c r="KQK3205" s="14"/>
      <c r="KQL3205" s="14"/>
      <c r="KQM3205" s="14"/>
      <c r="KQN3205" s="14"/>
      <c r="KQO3205" s="14"/>
      <c r="KQP3205" s="14"/>
      <c r="KQQ3205" s="14"/>
      <c r="KQR3205" s="14"/>
      <c r="KQS3205" s="14"/>
      <c r="KQT3205" s="14"/>
      <c r="KQU3205" s="14"/>
      <c r="KQV3205" s="14"/>
      <c r="KQW3205" s="14"/>
      <c r="KQX3205" s="14"/>
      <c r="KQY3205" s="14"/>
      <c r="KQZ3205" s="14"/>
      <c r="KRA3205" s="14"/>
      <c r="KRB3205" s="14"/>
      <c r="KRC3205" s="14"/>
      <c r="KRD3205" s="14"/>
      <c r="KRE3205" s="14"/>
      <c r="KRF3205" s="14"/>
      <c r="KRG3205" s="14"/>
      <c r="KRH3205" s="14"/>
      <c r="KRI3205" s="14"/>
      <c r="KRJ3205" s="14"/>
      <c r="KRK3205" s="14"/>
      <c r="KRL3205" s="14"/>
      <c r="KRM3205" s="14"/>
      <c r="KRN3205" s="14"/>
      <c r="KRO3205" s="14"/>
      <c r="KRP3205" s="14"/>
      <c r="KRQ3205" s="14"/>
      <c r="KRR3205" s="14"/>
      <c r="KRS3205" s="14"/>
      <c r="KRT3205" s="14"/>
      <c r="KRU3205" s="14"/>
      <c r="KRV3205" s="14"/>
      <c r="KRW3205" s="14"/>
      <c r="KRX3205" s="14"/>
      <c r="KRY3205" s="14"/>
      <c r="KRZ3205" s="14"/>
      <c r="KSA3205" s="14"/>
      <c r="KSB3205" s="14"/>
      <c r="KSC3205" s="14"/>
      <c r="KSD3205" s="14"/>
      <c r="KSE3205" s="14"/>
      <c r="KSF3205" s="14"/>
      <c r="KSG3205" s="14"/>
      <c r="KSH3205" s="14"/>
      <c r="KSI3205" s="14"/>
      <c r="KSJ3205" s="14"/>
      <c r="KSK3205" s="14"/>
      <c r="KSL3205" s="14"/>
      <c r="KSM3205" s="14"/>
      <c r="KSN3205" s="14"/>
      <c r="KSO3205" s="14"/>
      <c r="KSP3205" s="14"/>
      <c r="KSQ3205" s="14"/>
      <c r="KSR3205" s="14"/>
      <c r="KSS3205" s="14"/>
      <c r="KST3205" s="14"/>
      <c r="KSU3205" s="14"/>
      <c r="KSV3205" s="14"/>
      <c r="KSW3205" s="14"/>
      <c r="KSX3205" s="14"/>
      <c r="KSY3205" s="14"/>
      <c r="KSZ3205" s="14"/>
      <c r="KTA3205" s="14"/>
      <c r="KTB3205" s="14"/>
      <c r="KTC3205" s="14"/>
      <c r="KTD3205" s="14"/>
      <c r="KTE3205" s="14"/>
      <c r="KTF3205" s="14"/>
      <c r="KTG3205" s="14"/>
      <c r="KTH3205" s="14"/>
      <c r="KTI3205" s="14"/>
      <c r="KTJ3205" s="14"/>
      <c r="KTK3205" s="14"/>
      <c r="KTL3205" s="14"/>
      <c r="KTM3205" s="14"/>
      <c r="KTN3205" s="14"/>
      <c r="KTO3205" s="14"/>
      <c r="KTP3205" s="14"/>
      <c r="KTQ3205" s="14"/>
      <c r="KTR3205" s="14"/>
      <c r="KTS3205" s="14"/>
      <c r="KTT3205" s="14"/>
      <c r="KTU3205" s="14"/>
      <c r="KTV3205" s="14"/>
      <c r="KTW3205" s="14"/>
      <c r="KTX3205" s="14"/>
      <c r="KTY3205" s="14"/>
      <c r="KTZ3205" s="14"/>
      <c r="KUA3205" s="14"/>
      <c r="KUB3205" s="14"/>
      <c r="KUC3205" s="14"/>
      <c r="KUD3205" s="14"/>
      <c r="KUE3205" s="14"/>
      <c r="KUF3205" s="14"/>
      <c r="KUG3205" s="14"/>
      <c r="KUH3205" s="14"/>
      <c r="KUI3205" s="14"/>
      <c r="KUJ3205" s="14"/>
      <c r="KUK3205" s="14"/>
      <c r="KUL3205" s="14"/>
      <c r="KUM3205" s="14"/>
      <c r="KUN3205" s="14"/>
      <c r="KUO3205" s="14"/>
      <c r="KUP3205" s="14"/>
      <c r="KUQ3205" s="14"/>
      <c r="KUR3205" s="14"/>
      <c r="KUS3205" s="14"/>
      <c r="KUT3205" s="14"/>
      <c r="KUU3205" s="14"/>
      <c r="KUV3205" s="14"/>
      <c r="KUW3205" s="14"/>
      <c r="KUX3205" s="14"/>
      <c r="KUY3205" s="14"/>
      <c r="KUZ3205" s="14"/>
      <c r="KVA3205" s="14"/>
      <c r="KVB3205" s="14"/>
      <c r="KVC3205" s="14"/>
      <c r="KVD3205" s="14"/>
      <c r="KVE3205" s="14"/>
      <c r="KVF3205" s="14"/>
      <c r="KVG3205" s="14"/>
      <c r="KVH3205" s="14"/>
      <c r="KVI3205" s="14"/>
      <c r="KVJ3205" s="14"/>
      <c r="KVK3205" s="14"/>
      <c r="KVL3205" s="14"/>
      <c r="KVM3205" s="14"/>
      <c r="KVN3205" s="14"/>
      <c r="KVO3205" s="14"/>
      <c r="KVP3205" s="14"/>
      <c r="KVQ3205" s="14"/>
      <c r="KVR3205" s="14"/>
      <c r="KVS3205" s="14"/>
      <c r="KVT3205" s="14"/>
      <c r="KVU3205" s="14"/>
      <c r="KVV3205" s="14"/>
      <c r="KVW3205" s="14"/>
      <c r="KVX3205" s="14"/>
      <c r="KVY3205" s="14"/>
      <c r="KVZ3205" s="14"/>
      <c r="KWA3205" s="14"/>
      <c r="KWB3205" s="14"/>
      <c r="KWC3205" s="14"/>
      <c r="KWD3205" s="14"/>
      <c r="KWE3205" s="14"/>
      <c r="KWF3205" s="14"/>
      <c r="KWG3205" s="14"/>
      <c r="KWH3205" s="14"/>
      <c r="KWI3205" s="14"/>
      <c r="KWJ3205" s="14"/>
      <c r="KWK3205" s="14"/>
      <c r="KWL3205" s="14"/>
      <c r="KWM3205" s="14"/>
      <c r="KWN3205" s="14"/>
      <c r="KWO3205" s="14"/>
      <c r="KWP3205" s="14"/>
      <c r="KWQ3205" s="14"/>
      <c r="KWR3205" s="14"/>
      <c r="KWS3205" s="14"/>
      <c r="KWT3205" s="14"/>
      <c r="KWU3205" s="14"/>
      <c r="KWV3205" s="14"/>
      <c r="KWW3205" s="14"/>
      <c r="KWX3205" s="14"/>
      <c r="KWY3205" s="14"/>
      <c r="KWZ3205" s="14"/>
      <c r="KXA3205" s="14"/>
      <c r="KXB3205" s="14"/>
      <c r="KXC3205" s="14"/>
      <c r="KXD3205" s="14"/>
      <c r="KXE3205" s="14"/>
      <c r="KXF3205" s="14"/>
      <c r="KXG3205" s="14"/>
      <c r="KXH3205" s="14"/>
      <c r="KXI3205" s="14"/>
      <c r="KXJ3205" s="14"/>
      <c r="KXK3205" s="14"/>
      <c r="KXL3205" s="14"/>
      <c r="KXM3205" s="14"/>
      <c r="KXN3205" s="14"/>
      <c r="KXO3205" s="14"/>
      <c r="KXP3205" s="14"/>
      <c r="KXQ3205" s="14"/>
      <c r="KXR3205" s="14"/>
      <c r="KXS3205" s="14"/>
      <c r="KXT3205" s="14"/>
      <c r="KXU3205" s="14"/>
      <c r="KXV3205" s="14"/>
      <c r="KXW3205" s="14"/>
      <c r="KXX3205" s="14"/>
      <c r="KXY3205" s="14"/>
      <c r="KXZ3205" s="14"/>
      <c r="KYA3205" s="14"/>
      <c r="KYB3205" s="14"/>
      <c r="KYC3205" s="14"/>
      <c r="KYD3205" s="14"/>
      <c r="KYE3205" s="14"/>
      <c r="KYF3205" s="14"/>
      <c r="KYG3205" s="14"/>
      <c r="KYH3205" s="14"/>
      <c r="KYI3205" s="14"/>
      <c r="KYJ3205" s="14"/>
      <c r="KYK3205" s="14"/>
      <c r="KYL3205" s="14"/>
      <c r="KYM3205" s="14"/>
      <c r="KYN3205" s="14"/>
      <c r="KYO3205" s="14"/>
      <c r="KYP3205" s="14"/>
      <c r="KYQ3205" s="14"/>
      <c r="KYR3205" s="14"/>
      <c r="KYS3205" s="14"/>
      <c r="KYT3205" s="14"/>
      <c r="KYU3205" s="14"/>
      <c r="KYV3205" s="14"/>
      <c r="KYW3205" s="14"/>
      <c r="KYX3205" s="14"/>
      <c r="KYY3205" s="14"/>
      <c r="KYZ3205" s="14"/>
      <c r="KZA3205" s="14"/>
      <c r="KZB3205" s="14"/>
      <c r="KZC3205" s="14"/>
      <c r="KZD3205" s="14"/>
      <c r="KZE3205" s="14"/>
      <c r="KZF3205" s="14"/>
      <c r="KZG3205" s="14"/>
      <c r="KZH3205" s="14"/>
      <c r="KZI3205" s="14"/>
      <c r="KZJ3205" s="14"/>
      <c r="KZK3205" s="14"/>
      <c r="KZL3205" s="14"/>
      <c r="KZM3205" s="14"/>
      <c r="KZN3205" s="14"/>
      <c r="KZO3205" s="14"/>
      <c r="KZP3205" s="14"/>
      <c r="KZQ3205" s="14"/>
      <c r="KZR3205" s="14"/>
      <c r="KZS3205" s="14"/>
      <c r="KZT3205" s="14"/>
      <c r="KZU3205" s="14"/>
      <c r="KZV3205" s="14"/>
      <c r="KZW3205" s="14"/>
      <c r="KZX3205" s="14"/>
      <c r="KZY3205" s="14"/>
      <c r="KZZ3205" s="14"/>
      <c r="LAA3205" s="14"/>
      <c r="LAB3205" s="14"/>
      <c r="LAC3205" s="14"/>
      <c r="LAD3205" s="14"/>
      <c r="LAE3205" s="14"/>
      <c r="LAF3205" s="14"/>
      <c r="LAG3205" s="14"/>
      <c r="LAH3205" s="14"/>
      <c r="LAI3205" s="14"/>
      <c r="LAJ3205" s="14"/>
      <c r="LAK3205" s="14"/>
      <c r="LAL3205" s="14"/>
      <c r="LAM3205" s="14"/>
      <c r="LAN3205" s="14"/>
      <c r="LAO3205" s="14"/>
      <c r="LAP3205" s="14"/>
      <c r="LAQ3205" s="14"/>
      <c r="LAR3205" s="14"/>
      <c r="LAS3205" s="14"/>
      <c r="LAT3205" s="14"/>
      <c r="LAU3205" s="14"/>
      <c r="LAV3205" s="14"/>
      <c r="LAW3205" s="14"/>
      <c r="LAX3205" s="14"/>
      <c r="LAY3205" s="14"/>
      <c r="LAZ3205" s="14"/>
      <c r="LBA3205" s="14"/>
      <c r="LBB3205" s="14"/>
      <c r="LBC3205" s="14"/>
      <c r="LBD3205" s="14"/>
      <c r="LBE3205" s="14"/>
      <c r="LBF3205" s="14"/>
      <c r="LBG3205" s="14"/>
      <c r="LBH3205" s="14"/>
      <c r="LBI3205" s="14"/>
      <c r="LBJ3205" s="14"/>
      <c r="LBK3205" s="14"/>
      <c r="LBL3205" s="14"/>
      <c r="LBM3205" s="14"/>
      <c r="LBN3205" s="14"/>
      <c r="LBO3205" s="14"/>
      <c r="LBP3205" s="14"/>
      <c r="LBQ3205" s="14"/>
      <c r="LBR3205" s="14"/>
      <c r="LBS3205" s="14"/>
      <c r="LBT3205" s="14"/>
      <c r="LBU3205" s="14"/>
      <c r="LBV3205" s="14"/>
      <c r="LBW3205" s="14"/>
      <c r="LBX3205" s="14"/>
      <c r="LBY3205" s="14"/>
      <c r="LBZ3205" s="14"/>
      <c r="LCA3205" s="14"/>
      <c r="LCB3205" s="14"/>
      <c r="LCC3205" s="14"/>
      <c r="LCD3205" s="14"/>
      <c r="LCE3205" s="14"/>
      <c r="LCF3205" s="14"/>
      <c r="LCG3205" s="14"/>
      <c r="LCH3205" s="14"/>
      <c r="LCI3205" s="14"/>
      <c r="LCJ3205" s="14"/>
      <c r="LCK3205" s="14"/>
      <c r="LCL3205" s="14"/>
      <c r="LCM3205" s="14"/>
      <c r="LCN3205" s="14"/>
      <c r="LCO3205" s="14"/>
      <c r="LCP3205" s="14"/>
      <c r="LCQ3205" s="14"/>
      <c r="LCR3205" s="14"/>
      <c r="LCS3205" s="14"/>
      <c r="LCT3205" s="14"/>
      <c r="LCU3205" s="14"/>
      <c r="LCV3205" s="14"/>
      <c r="LCW3205" s="14"/>
      <c r="LCX3205" s="14"/>
      <c r="LCY3205" s="14"/>
      <c r="LCZ3205" s="14"/>
      <c r="LDA3205" s="14"/>
      <c r="LDB3205" s="14"/>
      <c r="LDC3205" s="14"/>
      <c r="LDD3205" s="14"/>
      <c r="LDE3205" s="14"/>
      <c r="LDF3205" s="14"/>
      <c r="LDG3205" s="14"/>
      <c r="LDH3205" s="14"/>
      <c r="LDI3205" s="14"/>
      <c r="LDJ3205" s="14"/>
      <c r="LDK3205" s="14"/>
      <c r="LDL3205" s="14"/>
      <c r="LDM3205" s="14"/>
      <c r="LDN3205" s="14"/>
      <c r="LDO3205" s="14"/>
      <c r="LDP3205" s="14"/>
      <c r="LDQ3205" s="14"/>
      <c r="LDR3205" s="14"/>
      <c r="LDS3205" s="14"/>
      <c r="LDT3205" s="14"/>
      <c r="LDU3205" s="14"/>
      <c r="LDV3205" s="14"/>
      <c r="LDW3205" s="14"/>
      <c r="LDX3205" s="14"/>
      <c r="LDY3205" s="14"/>
      <c r="LDZ3205" s="14"/>
      <c r="LEA3205" s="14"/>
      <c r="LEB3205" s="14"/>
      <c r="LEC3205" s="14"/>
      <c r="LED3205" s="14"/>
      <c r="LEE3205" s="14"/>
      <c r="LEF3205" s="14"/>
      <c r="LEG3205" s="14"/>
      <c r="LEH3205" s="14"/>
      <c r="LEI3205" s="14"/>
      <c r="LEJ3205" s="14"/>
      <c r="LEK3205" s="14"/>
      <c r="LEL3205" s="14"/>
      <c r="LEM3205" s="14"/>
      <c r="LEN3205" s="14"/>
      <c r="LEO3205" s="14"/>
      <c r="LEP3205" s="14"/>
      <c r="LEQ3205" s="14"/>
      <c r="LER3205" s="14"/>
      <c r="LES3205" s="14"/>
      <c r="LET3205" s="14"/>
      <c r="LEU3205" s="14"/>
      <c r="LEV3205" s="14"/>
      <c r="LEW3205" s="14"/>
      <c r="LEX3205" s="14"/>
      <c r="LEY3205" s="14"/>
      <c r="LEZ3205" s="14"/>
      <c r="LFA3205" s="14"/>
      <c r="LFB3205" s="14"/>
      <c r="LFC3205" s="14"/>
      <c r="LFD3205" s="14"/>
      <c r="LFE3205" s="14"/>
      <c r="LFF3205" s="14"/>
      <c r="LFG3205" s="14"/>
      <c r="LFH3205" s="14"/>
      <c r="LFI3205" s="14"/>
      <c r="LFJ3205" s="14"/>
      <c r="LFK3205" s="14"/>
      <c r="LFL3205" s="14"/>
      <c r="LFM3205" s="14"/>
      <c r="LFN3205" s="14"/>
      <c r="LFO3205" s="14"/>
      <c r="LFP3205" s="14"/>
      <c r="LFQ3205" s="14"/>
      <c r="LFR3205" s="14"/>
      <c r="LFS3205" s="14"/>
      <c r="LFT3205" s="14"/>
      <c r="LFU3205" s="14"/>
      <c r="LFV3205" s="14"/>
      <c r="LFW3205" s="14"/>
      <c r="LFX3205" s="14"/>
      <c r="LFY3205" s="14"/>
      <c r="LFZ3205" s="14"/>
      <c r="LGA3205" s="14"/>
      <c r="LGB3205" s="14"/>
      <c r="LGC3205" s="14"/>
      <c r="LGD3205" s="14"/>
      <c r="LGE3205" s="14"/>
      <c r="LGF3205" s="14"/>
      <c r="LGG3205" s="14"/>
      <c r="LGH3205" s="14"/>
      <c r="LGI3205" s="14"/>
      <c r="LGJ3205" s="14"/>
      <c r="LGK3205" s="14"/>
      <c r="LGL3205" s="14"/>
      <c r="LGM3205" s="14"/>
      <c r="LGN3205" s="14"/>
      <c r="LGO3205" s="14"/>
      <c r="LGP3205" s="14"/>
      <c r="LGQ3205" s="14"/>
      <c r="LGR3205" s="14"/>
      <c r="LGS3205" s="14"/>
      <c r="LGT3205" s="14"/>
      <c r="LGU3205" s="14"/>
      <c r="LGV3205" s="14"/>
      <c r="LGW3205" s="14"/>
      <c r="LGX3205" s="14"/>
      <c r="LGY3205" s="14"/>
      <c r="LGZ3205" s="14"/>
      <c r="LHA3205" s="14"/>
      <c r="LHB3205" s="14"/>
      <c r="LHC3205" s="14"/>
      <c r="LHD3205" s="14"/>
      <c r="LHE3205" s="14"/>
      <c r="LHF3205" s="14"/>
      <c r="LHG3205" s="14"/>
      <c r="LHH3205" s="14"/>
      <c r="LHI3205" s="14"/>
      <c r="LHJ3205" s="14"/>
      <c r="LHK3205" s="14"/>
      <c r="LHL3205" s="14"/>
      <c r="LHM3205" s="14"/>
      <c r="LHN3205" s="14"/>
      <c r="LHO3205" s="14"/>
      <c r="LHP3205" s="14"/>
      <c r="LHQ3205" s="14"/>
      <c r="LHR3205" s="14"/>
      <c r="LHS3205" s="14"/>
      <c r="LHT3205" s="14"/>
      <c r="LHU3205" s="14"/>
      <c r="LHV3205" s="14"/>
      <c r="LHW3205" s="14"/>
      <c r="LHX3205" s="14"/>
      <c r="LHY3205" s="14"/>
      <c r="LHZ3205" s="14"/>
      <c r="LIA3205" s="14"/>
      <c r="LIB3205" s="14"/>
      <c r="LIC3205" s="14"/>
      <c r="LID3205" s="14"/>
      <c r="LIE3205" s="14"/>
      <c r="LIF3205" s="14"/>
      <c r="LIG3205" s="14"/>
      <c r="LIH3205" s="14"/>
      <c r="LII3205" s="14"/>
      <c r="LIJ3205" s="14"/>
      <c r="LIK3205" s="14"/>
      <c r="LIL3205" s="14"/>
      <c r="LIM3205" s="14"/>
      <c r="LIN3205" s="14"/>
      <c r="LIO3205" s="14"/>
      <c r="LIP3205" s="14"/>
      <c r="LIQ3205" s="14"/>
      <c r="LIR3205" s="14"/>
      <c r="LIS3205" s="14"/>
      <c r="LIT3205" s="14"/>
      <c r="LIU3205" s="14"/>
      <c r="LIV3205" s="14"/>
      <c r="LIW3205" s="14"/>
      <c r="LIX3205" s="14"/>
      <c r="LIY3205" s="14"/>
      <c r="LIZ3205" s="14"/>
      <c r="LJA3205" s="14"/>
      <c r="LJB3205" s="14"/>
      <c r="LJC3205" s="14"/>
      <c r="LJD3205" s="14"/>
      <c r="LJE3205" s="14"/>
      <c r="LJF3205" s="14"/>
      <c r="LJG3205" s="14"/>
      <c r="LJH3205" s="14"/>
      <c r="LJI3205" s="14"/>
      <c r="LJJ3205" s="14"/>
      <c r="LJK3205" s="14"/>
      <c r="LJL3205" s="14"/>
      <c r="LJM3205" s="14"/>
      <c r="LJN3205" s="14"/>
      <c r="LJO3205" s="14"/>
      <c r="LJP3205" s="14"/>
      <c r="LJQ3205" s="14"/>
      <c r="LJR3205" s="14"/>
      <c r="LJS3205" s="14"/>
      <c r="LJT3205" s="14"/>
      <c r="LJU3205" s="14"/>
      <c r="LJV3205" s="14"/>
      <c r="LJW3205" s="14"/>
      <c r="LJX3205" s="14"/>
      <c r="LJY3205" s="14"/>
      <c r="LJZ3205" s="14"/>
      <c r="LKA3205" s="14"/>
      <c r="LKB3205" s="14"/>
      <c r="LKC3205" s="14"/>
      <c r="LKD3205" s="14"/>
      <c r="LKE3205" s="14"/>
      <c r="LKF3205" s="14"/>
      <c r="LKG3205" s="14"/>
      <c r="LKH3205" s="14"/>
      <c r="LKI3205" s="14"/>
      <c r="LKJ3205" s="14"/>
      <c r="LKK3205" s="14"/>
      <c r="LKL3205" s="14"/>
      <c r="LKM3205" s="14"/>
      <c r="LKN3205" s="14"/>
      <c r="LKO3205" s="14"/>
      <c r="LKP3205" s="14"/>
      <c r="LKQ3205" s="14"/>
      <c r="LKR3205" s="14"/>
      <c r="LKS3205" s="14"/>
      <c r="LKT3205" s="14"/>
      <c r="LKU3205" s="14"/>
      <c r="LKV3205" s="14"/>
      <c r="LKW3205" s="14"/>
      <c r="LKX3205" s="14"/>
      <c r="LKY3205" s="14"/>
      <c r="LKZ3205" s="14"/>
      <c r="LLA3205" s="14"/>
      <c r="LLB3205" s="14"/>
      <c r="LLC3205" s="14"/>
      <c r="LLD3205" s="14"/>
      <c r="LLE3205" s="14"/>
      <c r="LLF3205" s="14"/>
      <c r="LLG3205" s="14"/>
      <c r="LLH3205" s="14"/>
      <c r="LLI3205" s="14"/>
      <c r="LLJ3205" s="14"/>
      <c r="LLK3205" s="14"/>
      <c r="LLL3205" s="14"/>
      <c r="LLM3205" s="14"/>
      <c r="LLN3205" s="14"/>
      <c r="LLO3205" s="14"/>
      <c r="LLP3205" s="14"/>
      <c r="LLQ3205" s="14"/>
      <c r="LLR3205" s="14"/>
      <c r="LLS3205" s="14"/>
      <c r="LLT3205" s="14"/>
      <c r="LLU3205" s="14"/>
      <c r="LLV3205" s="14"/>
      <c r="LLW3205" s="14"/>
      <c r="LLX3205" s="14"/>
      <c r="LLY3205" s="14"/>
      <c r="LLZ3205" s="14"/>
      <c r="LMA3205" s="14"/>
      <c r="LMB3205" s="14"/>
      <c r="LMC3205" s="14"/>
      <c r="LMD3205" s="14"/>
      <c r="LME3205" s="14"/>
      <c r="LMF3205" s="14"/>
      <c r="LMG3205" s="14"/>
      <c r="LMH3205" s="14"/>
      <c r="LMI3205" s="14"/>
      <c r="LMJ3205" s="14"/>
      <c r="LMK3205" s="14"/>
      <c r="LML3205" s="14"/>
      <c r="LMM3205" s="14"/>
      <c r="LMN3205" s="14"/>
      <c r="LMO3205" s="14"/>
      <c r="LMP3205" s="14"/>
      <c r="LMQ3205" s="14"/>
      <c r="LMR3205" s="14"/>
      <c r="LMS3205" s="14"/>
      <c r="LMT3205" s="14"/>
      <c r="LMU3205" s="14"/>
      <c r="LMV3205" s="14"/>
      <c r="LMW3205" s="14"/>
      <c r="LMX3205" s="14"/>
      <c r="LMY3205" s="14"/>
      <c r="LMZ3205" s="14"/>
      <c r="LNA3205" s="14"/>
      <c r="LNB3205" s="14"/>
      <c r="LNC3205" s="14"/>
      <c r="LND3205" s="14"/>
      <c r="LNE3205" s="14"/>
      <c r="LNF3205" s="14"/>
      <c r="LNG3205" s="14"/>
      <c r="LNH3205" s="14"/>
      <c r="LNI3205" s="14"/>
      <c r="LNJ3205" s="14"/>
      <c r="LNK3205" s="14"/>
      <c r="LNL3205" s="14"/>
      <c r="LNM3205" s="14"/>
      <c r="LNN3205" s="14"/>
      <c r="LNO3205" s="14"/>
      <c r="LNP3205" s="14"/>
      <c r="LNQ3205" s="14"/>
      <c r="LNR3205" s="14"/>
      <c r="LNS3205" s="14"/>
      <c r="LNT3205" s="14"/>
      <c r="LNU3205" s="14"/>
      <c r="LNV3205" s="14"/>
      <c r="LNW3205" s="14"/>
      <c r="LNX3205" s="14"/>
      <c r="LNY3205" s="14"/>
      <c r="LNZ3205" s="14"/>
      <c r="LOA3205" s="14"/>
      <c r="LOB3205" s="14"/>
      <c r="LOC3205" s="14"/>
      <c r="LOD3205" s="14"/>
      <c r="LOE3205" s="14"/>
      <c r="LOF3205" s="14"/>
      <c r="LOG3205" s="14"/>
      <c r="LOH3205" s="14"/>
      <c r="LOI3205" s="14"/>
      <c r="LOJ3205" s="14"/>
      <c r="LOK3205" s="14"/>
      <c r="LOL3205" s="14"/>
      <c r="LOM3205" s="14"/>
      <c r="LON3205" s="14"/>
      <c r="LOO3205" s="14"/>
      <c r="LOP3205" s="14"/>
      <c r="LOQ3205" s="14"/>
      <c r="LOR3205" s="14"/>
      <c r="LOS3205" s="14"/>
      <c r="LOT3205" s="14"/>
      <c r="LOU3205" s="14"/>
      <c r="LOV3205" s="14"/>
      <c r="LOW3205" s="14"/>
      <c r="LOX3205" s="14"/>
      <c r="LOY3205" s="14"/>
      <c r="LOZ3205" s="14"/>
      <c r="LPA3205" s="14"/>
      <c r="LPB3205" s="14"/>
      <c r="LPC3205" s="14"/>
      <c r="LPD3205" s="14"/>
      <c r="LPE3205" s="14"/>
      <c r="LPF3205" s="14"/>
      <c r="LPG3205" s="14"/>
      <c r="LPH3205" s="14"/>
      <c r="LPI3205" s="14"/>
      <c r="LPJ3205" s="14"/>
      <c r="LPK3205" s="14"/>
      <c r="LPL3205" s="14"/>
      <c r="LPM3205" s="14"/>
      <c r="LPN3205" s="14"/>
      <c r="LPO3205" s="14"/>
      <c r="LPP3205" s="14"/>
      <c r="LPQ3205" s="14"/>
      <c r="LPR3205" s="14"/>
      <c r="LPS3205" s="14"/>
      <c r="LPT3205" s="14"/>
      <c r="LPU3205" s="14"/>
      <c r="LPV3205" s="14"/>
      <c r="LPW3205" s="14"/>
      <c r="LPX3205" s="14"/>
      <c r="LPY3205" s="14"/>
      <c r="LPZ3205" s="14"/>
      <c r="LQA3205" s="14"/>
      <c r="LQB3205" s="14"/>
      <c r="LQC3205" s="14"/>
      <c r="LQD3205" s="14"/>
      <c r="LQE3205" s="14"/>
      <c r="LQF3205" s="14"/>
      <c r="LQG3205" s="14"/>
      <c r="LQH3205" s="14"/>
      <c r="LQI3205" s="14"/>
      <c r="LQJ3205" s="14"/>
      <c r="LQK3205" s="14"/>
      <c r="LQL3205" s="14"/>
      <c r="LQM3205" s="14"/>
      <c r="LQN3205" s="14"/>
      <c r="LQO3205" s="14"/>
      <c r="LQP3205" s="14"/>
      <c r="LQQ3205" s="14"/>
      <c r="LQR3205" s="14"/>
      <c r="LQS3205" s="14"/>
      <c r="LQT3205" s="14"/>
      <c r="LQU3205" s="14"/>
      <c r="LQV3205" s="14"/>
      <c r="LQW3205" s="14"/>
      <c r="LQX3205" s="14"/>
      <c r="LQY3205" s="14"/>
      <c r="LQZ3205" s="14"/>
      <c r="LRA3205" s="14"/>
      <c r="LRB3205" s="14"/>
      <c r="LRC3205" s="14"/>
      <c r="LRD3205" s="14"/>
      <c r="LRE3205" s="14"/>
      <c r="LRF3205" s="14"/>
      <c r="LRG3205" s="14"/>
      <c r="LRH3205" s="14"/>
      <c r="LRI3205" s="14"/>
      <c r="LRJ3205" s="14"/>
      <c r="LRK3205" s="14"/>
      <c r="LRL3205" s="14"/>
      <c r="LRM3205" s="14"/>
      <c r="LRN3205" s="14"/>
      <c r="LRO3205" s="14"/>
      <c r="LRP3205" s="14"/>
      <c r="LRQ3205" s="14"/>
      <c r="LRR3205" s="14"/>
      <c r="LRS3205" s="14"/>
      <c r="LRT3205" s="14"/>
      <c r="LRU3205" s="14"/>
      <c r="LRV3205" s="14"/>
      <c r="LRW3205" s="14"/>
      <c r="LRX3205" s="14"/>
      <c r="LRY3205" s="14"/>
      <c r="LRZ3205" s="14"/>
      <c r="LSA3205" s="14"/>
      <c r="LSB3205" s="14"/>
      <c r="LSC3205" s="14"/>
      <c r="LSD3205" s="14"/>
      <c r="LSE3205" s="14"/>
      <c r="LSF3205" s="14"/>
      <c r="LSG3205" s="14"/>
      <c r="LSH3205" s="14"/>
      <c r="LSI3205" s="14"/>
      <c r="LSJ3205" s="14"/>
      <c r="LSK3205" s="14"/>
      <c r="LSL3205" s="14"/>
      <c r="LSM3205" s="14"/>
      <c r="LSN3205" s="14"/>
      <c r="LSO3205" s="14"/>
      <c r="LSP3205" s="14"/>
      <c r="LSQ3205" s="14"/>
      <c r="LSR3205" s="14"/>
      <c r="LSS3205" s="14"/>
      <c r="LST3205" s="14"/>
      <c r="LSU3205" s="14"/>
      <c r="LSV3205" s="14"/>
      <c r="LSW3205" s="14"/>
      <c r="LSX3205" s="14"/>
      <c r="LSY3205" s="14"/>
      <c r="LSZ3205" s="14"/>
      <c r="LTA3205" s="14"/>
      <c r="LTB3205" s="14"/>
      <c r="LTC3205" s="14"/>
      <c r="LTD3205" s="14"/>
      <c r="LTE3205" s="14"/>
      <c r="LTF3205" s="14"/>
      <c r="LTG3205" s="14"/>
      <c r="LTH3205" s="14"/>
      <c r="LTI3205" s="14"/>
      <c r="LTJ3205" s="14"/>
      <c r="LTK3205" s="14"/>
      <c r="LTL3205" s="14"/>
      <c r="LTM3205" s="14"/>
      <c r="LTN3205" s="14"/>
      <c r="LTO3205" s="14"/>
      <c r="LTP3205" s="14"/>
      <c r="LTQ3205" s="14"/>
      <c r="LTR3205" s="14"/>
      <c r="LTS3205" s="14"/>
      <c r="LTT3205" s="14"/>
      <c r="LTU3205" s="14"/>
      <c r="LTV3205" s="14"/>
      <c r="LTW3205" s="14"/>
      <c r="LTX3205" s="14"/>
      <c r="LTY3205" s="14"/>
      <c r="LTZ3205" s="14"/>
      <c r="LUA3205" s="14"/>
      <c r="LUB3205" s="14"/>
      <c r="LUC3205" s="14"/>
      <c r="LUD3205" s="14"/>
      <c r="LUE3205" s="14"/>
      <c r="LUF3205" s="14"/>
      <c r="LUG3205" s="14"/>
      <c r="LUH3205" s="14"/>
      <c r="LUI3205" s="14"/>
      <c r="LUJ3205" s="14"/>
      <c r="LUK3205" s="14"/>
      <c r="LUL3205" s="14"/>
      <c r="LUM3205" s="14"/>
      <c r="LUN3205" s="14"/>
      <c r="LUO3205" s="14"/>
      <c r="LUP3205" s="14"/>
      <c r="LUQ3205" s="14"/>
      <c r="LUR3205" s="14"/>
      <c r="LUS3205" s="14"/>
      <c r="LUT3205" s="14"/>
      <c r="LUU3205" s="14"/>
      <c r="LUV3205" s="14"/>
      <c r="LUW3205" s="14"/>
      <c r="LUX3205" s="14"/>
      <c r="LUY3205" s="14"/>
      <c r="LUZ3205" s="14"/>
      <c r="LVA3205" s="14"/>
      <c r="LVB3205" s="14"/>
      <c r="LVC3205" s="14"/>
      <c r="LVD3205" s="14"/>
      <c r="LVE3205" s="14"/>
      <c r="LVF3205" s="14"/>
      <c r="LVG3205" s="14"/>
      <c r="LVH3205" s="14"/>
      <c r="LVI3205" s="14"/>
      <c r="LVJ3205" s="14"/>
      <c r="LVK3205" s="14"/>
      <c r="LVL3205" s="14"/>
      <c r="LVM3205" s="14"/>
      <c r="LVN3205" s="14"/>
      <c r="LVO3205" s="14"/>
      <c r="LVP3205" s="14"/>
      <c r="LVQ3205" s="14"/>
      <c r="LVR3205" s="14"/>
      <c r="LVS3205" s="14"/>
      <c r="LVT3205" s="14"/>
      <c r="LVU3205" s="14"/>
      <c r="LVV3205" s="14"/>
      <c r="LVW3205" s="14"/>
      <c r="LVX3205" s="14"/>
      <c r="LVY3205" s="14"/>
      <c r="LVZ3205" s="14"/>
      <c r="LWA3205" s="14"/>
      <c r="LWB3205" s="14"/>
      <c r="LWC3205" s="14"/>
      <c r="LWD3205" s="14"/>
      <c r="LWE3205" s="14"/>
      <c r="LWF3205" s="14"/>
      <c r="LWG3205" s="14"/>
      <c r="LWH3205" s="14"/>
      <c r="LWI3205" s="14"/>
      <c r="LWJ3205" s="14"/>
      <c r="LWK3205" s="14"/>
      <c r="LWL3205" s="14"/>
      <c r="LWM3205" s="14"/>
      <c r="LWN3205" s="14"/>
      <c r="LWO3205" s="14"/>
      <c r="LWP3205" s="14"/>
      <c r="LWQ3205" s="14"/>
      <c r="LWR3205" s="14"/>
      <c r="LWS3205" s="14"/>
      <c r="LWT3205" s="14"/>
      <c r="LWU3205" s="14"/>
      <c r="LWV3205" s="14"/>
      <c r="LWW3205" s="14"/>
      <c r="LWX3205" s="14"/>
      <c r="LWY3205" s="14"/>
      <c r="LWZ3205" s="14"/>
      <c r="LXA3205" s="14"/>
      <c r="LXB3205" s="14"/>
      <c r="LXC3205" s="14"/>
      <c r="LXD3205" s="14"/>
      <c r="LXE3205" s="14"/>
      <c r="LXF3205" s="14"/>
      <c r="LXG3205" s="14"/>
      <c r="LXH3205" s="14"/>
      <c r="LXI3205" s="14"/>
      <c r="LXJ3205" s="14"/>
      <c r="LXK3205" s="14"/>
      <c r="LXL3205" s="14"/>
      <c r="LXM3205" s="14"/>
      <c r="LXN3205" s="14"/>
      <c r="LXO3205" s="14"/>
      <c r="LXP3205" s="14"/>
      <c r="LXQ3205" s="14"/>
      <c r="LXR3205" s="14"/>
      <c r="LXS3205" s="14"/>
      <c r="LXT3205" s="14"/>
      <c r="LXU3205" s="14"/>
      <c r="LXV3205" s="14"/>
      <c r="LXW3205" s="14"/>
      <c r="LXX3205" s="14"/>
      <c r="LXY3205" s="14"/>
      <c r="LXZ3205" s="14"/>
      <c r="LYA3205" s="14"/>
      <c r="LYB3205" s="14"/>
      <c r="LYC3205" s="14"/>
      <c r="LYD3205" s="14"/>
      <c r="LYE3205" s="14"/>
      <c r="LYF3205" s="14"/>
      <c r="LYG3205" s="14"/>
      <c r="LYH3205" s="14"/>
      <c r="LYI3205" s="14"/>
      <c r="LYJ3205" s="14"/>
      <c r="LYK3205" s="14"/>
      <c r="LYL3205" s="14"/>
      <c r="LYM3205" s="14"/>
      <c r="LYN3205" s="14"/>
      <c r="LYO3205" s="14"/>
      <c r="LYP3205" s="14"/>
      <c r="LYQ3205" s="14"/>
      <c r="LYR3205" s="14"/>
      <c r="LYS3205" s="14"/>
      <c r="LYT3205" s="14"/>
      <c r="LYU3205" s="14"/>
      <c r="LYV3205" s="14"/>
      <c r="LYW3205" s="14"/>
      <c r="LYX3205" s="14"/>
      <c r="LYY3205" s="14"/>
      <c r="LYZ3205" s="14"/>
      <c r="LZA3205" s="14"/>
      <c r="LZB3205" s="14"/>
      <c r="LZC3205" s="14"/>
      <c r="LZD3205" s="14"/>
      <c r="LZE3205" s="14"/>
      <c r="LZF3205" s="14"/>
      <c r="LZG3205" s="14"/>
      <c r="LZH3205" s="14"/>
      <c r="LZI3205" s="14"/>
      <c r="LZJ3205" s="14"/>
      <c r="LZK3205" s="14"/>
      <c r="LZL3205" s="14"/>
      <c r="LZM3205" s="14"/>
      <c r="LZN3205" s="14"/>
      <c r="LZO3205" s="14"/>
      <c r="LZP3205" s="14"/>
      <c r="LZQ3205" s="14"/>
      <c r="LZR3205" s="14"/>
      <c r="LZS3205" s="14"/>
      <c r="LZT3205" s="14"/>
      <c r="LZU3205" s="14"/>
      <c r="LZV3205" s="14"/>
      <c r="LZW3205" s="14"/>
      <c r="LZX3205" s="14"/>
      <c r="LZY3205" s="14"/>
      <c r="LZZ3205" s="14"/>
      <c r="MAA3205" s="14"/>
      <c r="MAB3205" s="14"/>
      <c r="MAC3205" s="14"/>
      <c r="MAD3205" s="14"/>
      <c r="MAE3205" s="14"/>
      <c r="MAF3205" s="14"/>
      <c r="MAG3205" s="14"/>
      <c r="MAH3205" s="14"/>
      <c r="MAI3205" s="14"/>
      <c r="MAJ3205" s="14"/>
      <c r="MAK3205" s="14"/>
      <c r="MAL3205" s="14"/>
      <c r="MAM3205" s="14"/>
      <c r="MAN3205" s="14"/>
      <c r="MAO3205" s="14"/>
      <c r="MAP3205" s="14"/>
      <c r="MAQ3205" s="14"/>
      <c r="MAR3205" s="14"/>
      <c r="MAS3205" s="14"/>
      <c r="MAT3205" s="14"/>
      <c r="MAU3205" s="14"/>
      <c r="MAV3205" s="14"/>
      <c r="MAW3205" s="14"/>
      <c r="MAX3205" s="14"/>
      <c r="MAY3205" s="14"/>
      <c r="MAZ3205" s="14"/>
      <c r="MBA3205" s="14"/>
      <c r="MBB3205" s="14"/>
      <c r="MBC3205" s="14"/>
      <c r="MBD3205" s="14"/>
      <c r="MBE3205" s="14"/>
      <c r="MBF3205" s="14"/>
      <c r="MBG3205" s="14"/>
      <c r="MBH3205" s="14"/>
      <c r="MBI3205" s="14"/>
      <c r="MBJ3205" s="14"/>
      <c r="MBK3205" s="14"/>
      <c r="MBL3205" s="14"/>
      <c r="MBM3205" s="14"/>
      <c r="MBN3205" s="14"/>
      <c r="MBO3205" s="14"/>
      <c r="MBP3205" s="14"/>
      <c r="MBQ3205" s="14"/>
      <c r="MBR3205" s="14"/>
      <c r="MBS3205" s="14"/>
      <c r="MBT3205" s="14"/>
      <c r="MBU3205" s="14"/>
      <c r="MBV3205" s="14"/>
      <c r="MBW3205" s="14"/>
      <c r="MBX3205" s="14"/>
      <c r="MBY3205" s="14"/>
      <c r="MBZ3205" s="14"/>
      <c r="MCA3205" s="14"/>
      <c r="MCB3205" s="14"/>
      <c r="MCC3205" s="14"/>
      <c r="MCD3205" s="14"/>
      <c r="MCE3205" s="14"/>
      <c r="MCF3205" s="14"/>
      <c r="MCG3205" s="14"/>
      <c r="MCH3205" s="14"/>
      <c r="MCI3205" s="14"/>
      <c r="MCJ3205" s="14"/>
      <c r="MCK3205" s="14"/>
      <c r="MCL3205" s="14"/>
      <c r="MCM3205" s="14"/>
      <c r="MCN3205" s="14"/>
      <c r="MCO3205" s="14"/>
      <c r="MCP3205" s="14"/>
      <c r="MCQ3205" s="14"/>
      <c r="MCR3205" s="14"/>
      <c r="MCS3205" s="14"/>
      <c r="MCT3205" s="14"/>
      <c r="MCU3205" s="14"/>
      <c r="MCV3205" s="14"/>
      <c r="MCW3205" s="14"/>
      <c r="MCX3205" s="14"/>
      <c r="MCY3205" s="14"/>
      <c r="MCZ3205" s="14"/>
      <c r="MDA3205" s="14"/>
      <c r="MDB3205" s="14"/>
      <c r="MDC3205" s="14"/>
      <c r="MDD3205" s="14"/>
      <c r="MDE3205" s="14"/>
      <c r="MDF3205" s="14"/>
      <c r="MDG3205" s="14"/>
      <c r="MDH3205" s="14"/>
      <c r="MDI3205" s="14"/>
      <c r="MDJ3205" s="14"/>
      <c r="MDK3205" s="14"/>
      <c r="MDL3205" s="14"/>
      <c r="MDM3205" s="14"/>
      <c r="MDN3205" s="14"/>
      <c r="MDO3205" s="14"/>
      <c r="MDP3205" s="14"/>
      <c r="MDQ3205" s="14"/>
      <c r="MDR3205" s="14"/>
      <c r="MDS3205" s="14"/>
      <c r="MDT3205" s="14"/>
      <c r="MDU3205" s="14"/>
      <c r="MDV3205" s="14"/>
      <c r="MDW3205" s="14"/>
      <c r="MDX3205" s="14"/>
      <c r="MDY3205" s="14"/>
      <c r="MDZ3205" s="14"/>
      <c r="MEA3205" s="14"/>
      <c r="MEB3205" s="14"/>
      <c r="MEC3205" s="14"/>
      <c r="MED3205" s="14"/>
      <c r="MEE3205" s="14"/>
      <c r="MEF3205" s="14"/>
      <c r="MEG3205" s="14"/>
      <c r="MEH3205" s="14"/>
      <c r="MEI3205" s="14"/>
      <c r="MEJ3205" s="14"/>
      <c r="MEK3205" s="14"/>
      <c r="MEL3205" s="14"/>
      <c r="MEM3205" s="14"/>
      <c r="MEN3205" s="14"/>
      <c r="MEO3205" s="14"/>
      <c r="MEP3205" s="14"/>
      <c r="MEQ3205" s="14"/>
      <c r="MER3205" s="14"/>
      <c r="MES3205" s="14"/>
      <c r="MET3205" s="14"/>
      <c r="MEU3205" s="14"/>
      <c r="MEV3205" s="14"/>
      <c r="MEW3205" s="14"/>
      <c r="MEX3205" s="14"/>
      <c r="MEY3205" s="14"/>
      <c r="MEZ3205" s="14"/>
      <c r="MFA3205" s="14"/>
      <c r="MFB3205" s="14"/>
      <c r="MFC3205" s="14"/>
      <c r="MFD3205" s="14"/>
      <c r="MFE3205" s="14"/>
      <c r="MFF3205" s="14"/>
      <c r="MFG3205" s="14"/>
      <c r="MFH3205" s="14"/>
      <c r="MFI3205" s="14"/>
      <c r="MFJ3205" s="14"/>
      <c r="MFK3205" s="14"/>
      <c r="MFL3205" s="14"/>
      <c r="MFM3205" s="14"/>
      <c r="MFN3205" s="14"/>
      <c r="MFO3205" s="14"/>
      <c r="MFP3205" s="14"/>
      <c r="MFQ3205" s="14"/>
      <c r="MFR3205" s="14"/>
      <c r="MFS3205" s="14"/>
      <c r="MFT3205" s="14"/>
      <c r="MFU3205" s="14"/>
      <c r="MFV3205" s="14"/>
      <c r="MFW3205" s="14"/>
      <c r="MFX3205" s="14"/>
      <c r="MFY3205" s="14"/>
      <c r="MFZ3205" s="14"/>
      <c r="MGA3205" s="14"/>
      <c r="MGB3205" s="14"/>
      <c r="MGC3205" s="14"/>
      <c r="MGD3205" s="14"/>
      <c r="MGE3205" s="14"/>
      <c r="MGF3205" s="14"/>
      <c r="MGG3205" s="14"/>
      <c r="MGH3205" s="14"/>
      <c r="MGI3205" s="14"/>
      <c r="MGJ3205" s="14"/>
      <c r="MGK3205" s="14"/>
      <c r="MGL3205" s="14"/>
      <c r="MGM3205" s="14"/>
      <c r="MGN3205" s="14"/>
      <c r="MGO3205" s="14"/>
      <c r="MGP3205" s="14"/>
      <c r="MGQ3205" s="14"/>
      <c r="MGR3205" s="14"/>
      <c r="MGS3205" s="14"/>
      <c r="MGT3205" s="14"/>
      <c r="MGU3205" s="14"/>
      <c r="MGV3205" s="14"/>
      <c r="MGW3205" s="14"/>
      <c r="MGX3205" s="14"/>
      <c r="MGY3205" s="14"/>
      <c r="MGZ3205" s="14"/>
      <c r="MHA3205" s="14"/>
      <c r="MHB3205" s="14"/>
      <c r="MHC3205" s="14"/>
      <c r="MHD3205" s="14"/>
      <c r="MHE3205" s="14"/>
      <c r="MHF3205" s="14"/>
      <c r="MHG3205" s="14"/>
      <c r="MHH3205" s="14"/>
      <c r="MHI3205" s="14"/>
      <c r="MHJ3205" s="14"/>
      <c r="MHK3205" s="14"/>
      <c r="MHL3205" s="14"/>
      <c r="MHM3205" s="14"/>
      <c r="MHN3205" s="14"/>
      <c r="MHO3205" s="14"/>
      <c r="MHP3205" s="14"/>
      <c r="MHQ3205" s="14"/>
      <c r="MHR3205" s="14"/>
      <c r="MHS3205" s="14"/>
      <c r="MHT3205" s="14"/>
      <c r="MHU3205" s="14"/>
      <c r="MHV3205" s="14"/>
      <c r="MHW3205" s="14"/>
      <c r="MHX3205" s="14"/>
      <c r="MHY3205" s="14"/>
      <c r="MHZ3205" s="14"/>
      <c r="MIA3205" s="14"/>
      <c r="MIB3205" s="14"/>
      <c r="MIC3205" s="14"/>
      <c r="MID3205" s="14"/>
      <c r="MIE3205" s="14"/>
      <c r="MIF3205" s="14"/>
      <c r="MIG3205" s="14"/>
      <c r="MIH3205" s="14"/>
      <c r="MII3205" s="14"/>
      <c r="MIJ3205" s="14"/>
      <c r="MIK3205" s="14"/>
      <c r="MIL3205" s="14"/>
      <c r="MIM3205" s="14"/>
      <c r="MIN3205" s="14"/>
      <c r="MIO3205" s="14"/>
      <c r="MIP3205" s="14"/>
      <c r="MIQ3205" s="14"/>
      <c r="MIR3205" s="14"/>
      <c r="MIS3205" s="14"/>
      <c r="MIT3205" s="14"/>
      <c r="MIU3205" s="14"/>
      <c r="MIV3205" s="14"/>
      <c r="MIW3205" s="14"/>
      <c r="MIX3205" s="14"/>
      <c r="MIY3205" s="14"/>
      <c r="MIZ3205" s="14"/>
      <c r="MJA3205" s="14"/>
      <c r="MJB3205" s="14"/>
      <c r="MJC3205" s="14"/>
      <c r="MJD3205" s="14"/>
      <c r="MJE3205" s="14"/>
      <c r="MJF3205" s="14"/>
      <c r="MJG3205" s="14"/>
      <c r="MJH3205" s="14"/>
      <c r="MJI3205" s="14"/>
      <c r="MJJ3205" s="14"/>
      <c r="MJK3205" s="14"/>
      <c r="MJL3205" s="14"/>
      <c r="MJM3205" s="14"/>
      <c r="MJN3205" s="14"/>
      <c r="MJO3205" s="14"/>
      <c r="MJP3205" s="14"/>
      <c r="MJQ3205" s="14"/>
      <c r="MJR3205" s="14"/>
      <c r="MJS3205" s="14"/>
      <c r="MJT3205" s="14"/>
      <c r="MJU3205" s="14"/>
      <c r="MJV3205" s="14"/>
      <c r="MJW3205" s="14"/>
      <c r="MJX3205" s="14"/>
      <c r="MJY3205" s="14"/>
      <c r="MJZ3205" s="14"/>
      <c r="MKA3205" s="14"/>
      <c r="MKB3205" s="14"/>
      <c r="MKC3205" s="14"/>
      <c r="MKD3205" s="14"/>
      <c r="MKE3205" s="14"/>
      <c r="MKF3205" s="14"/>
      <c r="MKG3205" s="14"/>
      <c r="MKH3205" s="14"/>
      <c r="MKI3205" s="14"/>
      <c r="MKJ3205" s="14"/>
      <c r="MKK3205" s="14"/>
      <c r="MKL3205" s="14"/>
      <c r="MKM3205" s="14"/>
      <c r="MKN3205" s="14"/>
      <c r="MKO3205" s="14"/>
      <c r="MKP3205" s="14"/>
      <c r="MKQ3205" s="14"/>
      <c r="MKR3205" s="14"/>
      <c r="MKS3205" s="14"/>
      <c r="MKT3205" s="14"/>
      <c r="MKU3205" s="14"/>
      <c r="MKV3205" s="14"/>
      <c r="MKW3205" s="14"/>
      <c r="MKX3205" s="14"/>
      <c r="MKY3205" s="14"/>
      <c r="MKZ3205" s="14"/>
      <c r="MLA3205" s="14"/>
      <c r="MLB3205" s="14"/>
      <c r="MLC3205" s="14"/>
      <c r="MLD3205" s="14"/>
      <c r="MLE3205" s="14"/>
      <c r="MLF3205" s="14"/>
      <c r="MLG3205" s="14"/>
      <c r="MLH3205" s="14"/>
      <c r="MLI3205" s="14"/>
      <c r="MLJ3205" s="14"/>
      <c r="MLK3205" s="14"/>
      <c r="MLL3205" s="14"/>
      <c r="MLM3205" s="14"/>
      <c r="MLN3205" s="14"/>
      <c r="MLO3205" s="14"/>
      <c r="MLP3205" s="14"/>
      <c r="MLQ3205" s="14"/>
      <c r="MLR3205" s="14"/>
      <c r="MLS3205" s="14"/>
      <c r="MLT3205" s="14"/>
      <c r="MLU3205" s="14"/>
      <c r="MLV3205" s="14"/>
      <c r="MLW3205" s="14"/>
      <c r="MLX3205" s="14"/>
      <c r="MLY3205" s="14"/>
      <c r="MLZ3205" s="14"/>
      <c r="MMA3205" s="14"/>
      <c r="MMB3205" s="14"/>
      <c r="MMC3205" s="14"/>
      <c r="MMD3205" s="14"/>
      <c r="MME3205" s="14"/>
      <c r="MMF3205" s="14"/>
      <c r="MMG3205" s="14"/>
      <c r="MMH3205" s="14"/>
      <c r="MMI3205" s="14"/>
      <c r="MMJ3205" s="14"/>
      <c r="MMK3205" s="14"/>
      <c r="MML3205" s="14"/>
      <c r="MMM3205" s="14"/>
      <c r="MMN3205" s="14"/>
      <c r="MMO3205" s="14"/>
      <c r="MMP3205" s="14"/>
      <c r="MMQ3205" s="14"/>
      <c r="MMR3205" s="14"/>
      <c r="MMS3205" s="14"/>
      <c r="MMT3205" s="14"/>
      <c r="MMU3205" s="14"/>
      <c r="MMV3205" s="14"/>
      <c r="MMW3205" s="14"/>
      <c r="MMX3205" s="14"/>
      <c r="MMY3205" s="14"/>
      <c r="MMZ3205" s="14"/>
      <c r="MNA3205" s="14"/>
      <c r="MNB3205" s="14"/>
      <c r="MNC3205" s="14"/>
      <c r="MND3205" s="14"/>
      <c r="MNE3205" s="14"/>
      <c r="MNF3205" s="14"/>
      <c r="MNG3205" s="14"/>
      <c r="MNH3205" s="14"/>
      <c r="MNI3205" s="14"/>
      <c r="MNJ3205" s="14"/>
      <c r="MNK3205" s="14"/>
      <c r="MNL3205" s="14"/>
      <c r="MNM3205" s="14"/>
      <c r="MNN3205" s="14"/>
      <c r="MNO3205" s="14"/>
      <c r="MNP3205" s="14"/>
      <c r="MNQ3205" s="14"/>
      <c r="MNR3205" s="14"/>
      <c r="MNS3205" s="14"/>
      <c r="MNT3205" s="14"/>
      <c r="MNU3205" s="14"/>
      <c r="MNV3205" s="14"/>
      <c r="MNW3205" s="14"/>
      <c r="MNX3205" s="14"/>
      <c r="MNY3205" s="14"/>
      <c r="MNZ3205" s="14"/>
      <c r="MOA3205" s="14"/>
      <c r="MOB3205" s="14"/>
      <c r="MOC3205" s="14"/>
      <c r="MOD3205" s="14"/>
      <c r="MOE3205" s="14"/>
      <c r="MOF3205" s="14"/>
      <c r="MOG3205" s="14"/>
      <c r="MOH3205" s="14"/>
      <c r="MOI3205" s="14"/>
      <c r="MOJ3205" s="14"/>
      <c r="MOK3205" s="14"/>
      <c r="MOL3205" s="14"/>
      <c r="MOM3205" s="14"/>
      <c r="MON3205" s="14"/>
      <c r="MOO3205" s="14"/>
      <c r="MOP3205" s="14"/>
      <c r="MOQ3205" s="14"/>
      <c r="MOR3205" s="14"/>
      <c r="MOS3205" s="14"/>
      <c r="MOT3205" s="14"/>
      <c r="MOU3205" s="14"/>
      <c r="MOV3205" s="14"/>
      <c r="MOW3205" s="14"/>
      <c r="MOX3205" s="14"/>
      <c r="MOY3205" s="14"/>
      <c r="MOZ3205" s="14"/>
      <c r="MPA3205" s="14"/>
      <c r="MPB3205" s="14"/>
      <c r="MPC3205" s="14"/>
      <c r="MPD3205" s="14"/>
      <c r="MPE3205" s="14"/>
      <c r="MPF3205" s="14"/>
      <c r="MPG3205" s="14"/>
      <c r="MPH3205" s="14"/>
      <c r="MPI3205" s="14"/>
      <c r="MPJ3205" s="14"/>
      <c r="MPK3205" s="14"/>
      <c r="MPL3205" s="14"/>
      <c r="MPM3205" s="14"/>
      <c r="MPN3205" s="14"/>
      <c r="MPO3205" s="14"/>
      <c r="MPP3205" s="14"/>
      <c r="MPQ3205" s="14"/>
      <c r="MPR3205" s="14"/>
      <c r="MPS3205" s="14"/>
      <c r="MPT3205" s="14"/>
      <c r="MPU3205" s="14"/>
      <c r="MPV3205" s="14"/>
      <c r="MPW3205" s="14"/>
      <c r="MPX3205" s="14"/>
      <c r="MPY3205" s="14"/>
      <c r="MPZ3205" s="14"/>
      <c r="MQA3205" s="14"/>
      <c r="MQB3205" s="14"/>
      <c r="MQC3205" s="14"/>
      <c r="MQD3205" s="14"/>
      <c r="MQE3205" s="14"/>
      <c r="MQF3205" s="14"/>
      <c r="MQG3205" s="14"/>
      <c r="MQH3205" s="14"/>
      <c r="MQI3205" s="14"/>
      <c r="MQJ3205" s="14"/>
      <c r="MQK3205" s="14"/>
      <c r="MQL3205" s="14"/>
      <c r="MQM3205" s="14"/>
      <c r="MQN3205" s="14"/>
      <c r="MQO3205" s="14"/>
      <c r="MQP3205" s="14"/>
      <c r="MQQ3205" s="14"/>
      <c r="MQR3205" s="14"/>
      <c r="MQS3205" s="14"/>
      <c r="MQT3205" s="14"/>
      <c r="MQU3205" s="14"/>
      <c r="MQV3205" s="14"/>
      <c r="MQW3205" s="14"/>
      <c r="MQX3205" s="14"/>
      <c r="MQY3205" s="14"/>
      <c r="MQZ3205" s="14"/>
      <c r="MRA3205" s="14"/>
      <c r="MRB3205" s="14"/>
      <c r="MRC3205" s="14"/>
      <c r="MRD3205" s="14"/>
      <c r="MRE3205" s="14"/>
      <c r="MRF3205" s="14"/>
      <c r="MRG3205" s="14"/>
      <c r="MRH3205" s="14"/>
      <c r="MRI3205" s="14"/>
      <c r="MRJ3205" s="14"/>
      <c r="MRK3205" s="14"/>
      <c r="MRL3205" s="14"/>
      <c r="MRM3205" s="14"/>
      <c r="MRN3205" s="14"/>
      <c r="MRO3205" s="14"/>
      <c r="MRP3205" s="14"/>
      <c r="MRQ3205" s="14"/>
      <c r="MRR3205" s="14"/>
      <c r="MRS3205" s="14"/>
      <c r="MRT3205" s="14"/>
      <c r="MRU3205" s="14"/>
      <c r="MRV3205" s="14"/>
      <c r="MRW3205" s="14"/>
      <c r="MRX3205" s="14"/>
      <c r="MRY3205" s="14"/>
      <c r="MRZ3205" s="14"/>
      <c r="MSA3205" s="14"/>
      <c r="MSB3205" s="14"/>
      <c r="MSC3205" s="14"/>
      <c r="MSD3205" s="14"/>
      <c r="MSE3205" s="14"/>
      <c r="MSF3205" s="14"/>
      <c r="MSG3205" s="14"/>
      <c r="MSH3205" s="14"/>
      <c r="MSI3205" s="14"/>
      <c r="MSJ3205" s="14"/>
      <c r="MSK3205" s="14"/>
      <c r="MSL3205" s="14"/>
      <c r="MSM3205" s="14"/>
      <c r="MSN3205" s="14"/>
      <c r="MSO3205" s="14"/>
      <c r="MSP3205" s="14"/>
      <c r="MSQ3205" s="14"/>
      <c r="MSR3205" s="14"/>
      <c r="MSS3205" s="14"/>
      <c r="MST3205" s="14"/>
      <c r="MSU3205" s="14"/>
      <c r="MSV3205" s="14"/>
      <c r="MSW3205" s="14"/>
      <c r="MSX3205" s="14"/>
      <c r="MSY3205" s="14"/>
      <c r="MSZ3205" s="14"/>
      <c r="MTA3205" s="14"/>
      <c r="MTB3205" s="14"/>
      <c r="MTC3205" s="14"/>
      <c r="MTD3205" s="14"/>
      <c r="MTE3205" s="14"/>
      <c r="MTF3205" s="14"/>
      <c r="MTG3205" s="14"/>
      <c r="MTH3205" s="14"/>
      <c r="MTI3205" s="14"/>
      <c r="MTJ3205" s="14"/>
      <c r="MTK3205" s="14"/>
      <c r="MTL3205" s="14"/>
      <c r="MTM3205" s="14"/>
      <c r="MTN3205" s="14"/>
      <c r="MTO3205" s="14"/>
      <c r="MTP3205" s="14"/>
      <c r="MTQ3205" s="14"/>
      <c r="MTR3205" s="14"/>
      <c r="MTS3205" s="14"/>
      <c r="MTT3205" s="14"/>
      <c r="MTU3205" s="14"/>
      <c r="MTV3205" s="14"/>
      <c r="MTW3205" s="14"/>
      <c r="MTX3205" s="14"/>
      <c r="MTY3205" s="14"/>
      <c r="MTZ3205" s="14"/>
      <c r="MUA3205" s="14"/>
      <c r="MUB3205" s="14"/>
      <c r="MUC3205" s="14"/>
      <c r="MUD3205" s="14"/>
      <c r="MUE3205" s="14"/>
      <c r="MUF3205" s="14"/>
      <c r="MUG3205" s="14"/>
      <c r="MUH3205" s="14"/>
      <c r="MUI3205" s="14"/>
      <c r="MUJ3205" s="14"/>
      <c r="MUK3205" s="14"/>
      <c r="MUL3205" s="14"/>
      <c r="MUM3205" s="14"/>
      <c r="MUN3205" s="14"/>
      <c r="MUO3205" s="14"/>
      <c r="MUP3205" s="14"/>
      <c r="MUQ3205" s="14"/>
      <c r="MUR3205" s="14"/>
      <c r="MUS3205" s="14"/>
      <c r="MUT3205" s="14"/>
      <c r="MUU3205" s="14"/>
      <c r="MUV3205" s="14"/>
      <c r="MUW3205" s="14"/>
      <c r="MUX3205" s="14"/>
      <c r="MUY3205" s="14"/>
      <c r="MUZ3205" s="14"/>
      <c r="MVA3205" s="14"/>
      <c r="MVB3205" s="14"/>
      <c r="MVC3205" s="14"/>
      <c r="MVD3205" s="14"/>
      <c r="MVE3205" s="14"/>
      <c r="MVF3205" s="14"/>
      <c r="MVG3205" s="14"/>
      <c r="MVH3205" s="14"/>
      <c r="MVI3205" s="14"/>
      <c r="MVJ3205" s="14"/>
      <c r="MVK3205" s="14"/>
      <c r="MVL3205" s="14"/>
      <c r="MVM3205" s="14"/>
      <c r="MVN3205" s="14"/>
      <c r="MVO3205" s="14"/>
      <c r="MVP3205" s="14"/>
      <c r="MVQ3205" s="14"/>
      <c r="MVR3205" s="14"/>
      <c r="MVS3205" s="14"/>
      <c r="MVT3205" s="14"/>
      <c r="MVU3205" s="14"/>
      <c r="MVV3205" s="14"/>
      <c r="MVW3205" s="14"/>
      <c r="MVX3205" s="14"/>
      <c r="MVY3205" s="14"/>
      <c r="MVZ3205" s="14"/>
      <c r="MWA3205" s="14"/>
      <c r="MWB3205" s="14"/>
      <c r="MWC3205" s="14"/>
      <c r="MWD3205" s="14"/>
      <c r="MWE3205" s="14"/>
      <c r="MWF3205" s="14"/>
      <c r="MWG3205" s="14"/>
      <c r="MWH3205" s="14"/>
      <c r="MWI3205" s="14"/>
      <c r="MWJ3205" s="14"/>
      <c r="MWK3205" s="14"/>
      <c r="MWL3205" s="14"/>
      <c r="MWM3205" s="14"/>
      <c r="MWN3205" s="14"/>
      <c r="MWO3205" s="14"/>
      <c r="MWP3205" s="14"/>
      <c r="MWQ3205" s="14"/>
      <c r="MWR3205" s="14"/>
      <c r="MWS3205" s="14"/>
      <c r="MWT3205" s="14"/>
      <c r="MWU3205" s="14"/>
      <c r="MWV3205" s="14"/>
      <c r="MWW3205" s="14"/>
      <c r="MWX3205" s="14"/>
      <c r="MWY3205" s="14"/>
      <c r="MWZ3205" s="14"/>
      <c r="MXA3205" s="14"/>
      <c r="MXB3205" s="14"/>
      <c r="MXC3205" s="14"/>
      <c r="MXD3205" s="14"/>
      <c r="MXE3205" s="14"/>
      <c r="MXF3205" s="14"/>
      <c r="MXG3205" s="14"/>
      <c r="MXH3205" s="14"/>
      <c r="MXI3205" s="14"/>
      <c r="MXJ3205" s="14"/>
      <c r="MXK3205" s="14"/>
      <c r="MXL3205" s="14"/>
      <c r="MXM3205" s="14"/>
      <c r="MXN3205" s="14"/>
      <c r="MXO3205" s="14"/>
      <c r="MXP3205" s="14"/>
      <c r="MXQ3205" s="14"/>
      <c r="MXR3205" s="14"/>
      <c r="MXS3205" s="14"/>
      <c r="MXT3205" s="14"/>
      <c r="MXU3205" s="14"/>
      <c r="MXV3205" s="14"/>
      <c r="MXW3205" s="14"/>
      <c r="MXX3205" s="14"/>
      <c r="MXY3205" s="14"/>
      <c r="MXZ3205" s="14"/>
      <c r="MYA3205" s="14"/>
      <c r="MYB3205" s="14"/>
      <c r="MYC3205" s="14"/>
      <c r="MYD3205" s="14"/>
      <c r="MYE3205" s="14"/>
      <c r="MYF3205" s="14"/>
      <c r="MYG3205" s="14"/>
      <c r="MYH3205" s="14"/>
      <c r="MYI3205" s="14"/>
      <c r="MYJ3205" s="14"/>
      <c r="MYK3205" s="14"/>
      <c r="MYL3205" s="14"/>
      <c r="MYM3205" s="14"/>
      <c r="MYN3205" s="14"/>
      <c r="MYO3205" s="14"/>
      <c r="MYP3205" s="14"/>
      <c r="MYQ3205" s="14"/>
      <c r="MYR3205" s="14"/>
      <c r="MYS3205" s="14"/>
      <c r="MYT3205" s="14"/>
      <c r="MYU3205" s="14"/>
      <c r="MYV3205" s="14"/>
      <c r="MYW3205" s="14"/>
      <c r="MYX3205" s="14"/>
      <c r="MYY3205" s="14"/>
      <c r="MYZ3205" s="14"/>
      <c r="MZA3205" s="14"/>
      <c r="MZB3205" s="14"/>
      <c r="MZC3205" s="14"/>
      <c r="MZD3205" s="14"/>
      <c r="MZE3205" s="14"/>
      <c r="MZF3205" s="14"/>
      <c r="MZG3205" s="14"/>
      <c r="MZH3205" s="14"/>
      <c r="MZI3205" s="14"/>
      <c r="MZJ3205" s="14"/>
      <c r="MZK3205" s="14"/>
      <c r="MZL3205" s="14"/>
      <c r="MZM3205" s="14"/>
      <c r="MZN3205" s="14"/>
      <c r="MZO3205" s="14"/>
      <c r="MZP3205" s="14"/>
      <c r="MZQ3205" s="14"/>
      <c r="MZR3205" s="14"/>
      <c r="MZS3205" s="14"/>
      <c r="MZT3205" s="14"/>
      <c r="MZU3205" s="14"/>
      <c r="MZV3205" s="14"/>
      <c r="MZW3205" s="14"/>
      <c r="MZX3205" s="14"/>
      <c r="MZY3205" s="14"/>
      <c r="MZZ3205" s="14"/>
      <c r="NAA3205" s="14"/>
      <c r="NAB3205" s="14"/>
      <c r="NAC3205" s="14"/>
      <c r="NAD3205" s="14"/>
      <c r="NAE3205" s="14"/>
      <c r="NAF3205" s="14"/>
      <c r="NAG3205" s="14"/>
      <c r="NAH3205" s="14"/>
      <c r="NAI3205" s="14"/>
      <c r="NAJ3205" s="14"/>
      <c r="NAK3205" s="14"/>
      <c r="NAL3205" s="14"/>
      <c r="NAM3205" s="14"/>
      <c r="NAN3205" s="14"/>
      <c r="NAO3205" s="14"/>
      <c r="NAP3205" s="14"/>
      <c r="NAQ3205" s="14"/>
      <c r="NAR3205" s="14"/>
      <c r="NAS3205" s="14"/>
      <c r="NAT3205" s="14"/>
      <c r="NAU3205" s="14"/>
      <c r="NAV3205" s="14"/>
      <c r="NAW3205" s="14"/>
      <c r="NAX3205" s="14"/>
      <c r="NAY3205" s="14"/>
      <c r="NAZ3205" s="14"/>
      <c r="NBA3205" s="14"/>
      <c r="NBB3205" s="14"/>
      <c r="NBC3205" s="14"/>
      <c r="NBD3205" s="14"/>
      <c r="NBE3205" s="14"/>
      <c r="NBF3205" s="14"/>
      <c r="NBG3205" s="14"/>
      <c r="NBH3205" s="14"/>
      <c r="NBI3205" s="14"/>
      <c r="NBJ3205" s="14"/>
      <c r="NBK3205" s="14"/>
      <c r="NBL3205" s="14"/>
      <c r="NBM3205" s="14"/>
      <c r="NBN3205" s="14"/>
      <c r="NBO3205" s="14"/>
      <c r="NBP3205" s="14"/>
      <c r="NBQ3205" s="14"/>
      <c r="NBR3205" s="14"/>
      <c r="NBS3205" s="14"/>
      <c r="NBT3205" s="14"/>
      <c r="NBU3205" s="14"/>
      <c r="NBV3205" s="14"/>
      <c r="NBW3205" s="14"/>
      <c r="NBX3205" s="14"/>
      <c r="NBY3205" s="14"/>
      <c r="NBZ3205" s="14"/>
      <c r="NCA3205" s="14"/>
      <c r="NCB3205" s="14"/>
      <c r="NCC3205" s="14"/>
      <c r="NCD3205" s="14"/>
      <c r="NCE3205" s="14"/>
      <c r="NCF3205" s="14"/>
      <c r="NCG3205" s="14"/>
      <c r="NCH3205" s="14"/>
      <c r="NCI3205" s="14"/>
      <c r="NCJ3205" s="14"/>
      <c r="NCK3205" s="14"/>
      <c r="NCL3205" s="14"/>
      <c r="NCM3205" s="14"/>
      <c r="NCN3205" s="14"/>
      <c r="NCO3205" s="14"/>
      <c r="NCP3205" s="14"/>
      <c r="NCQ3205" s="14"/>
      <c r="NCR3205" s="14"/>
      <c r="NCS3205" s="14"/>
      <c r="NCT3205" s="14"/>
      <c r="NCU3205" s="14"/>
      <c r="NCV3205" s="14"/>
      <c r="NCW3205" s="14"/>
      <c r="NCX3205" s="14"/>
      <c r="NCY3205" s="14"/>
      <c r="NCZ3205" s="14"/>
      <c r="NDA3205" s="14"/>
      <c r="NDB3205" s="14"/>
      <c r="NDC3205" s="14"/>
      <c r="NDD3205" s="14"/>
      <c r="NDE3205" s="14"/>
      <c r="NDF3205" s="14"/>
      <c r="NDG3205" s="14"/>
      <c r="NDH3205" s="14"/>
      <c r="NDI3205" s="14"/>
      <c r="NDJ3205" s="14"/>
      <c r="NDK3205" s="14"/>
      <c r="NDL3205" s="14"/>
      <c r="NDM3205" s="14"/>
      <c r="NDN3205" s="14"/>
      <c r="NDO3205" s="14"/>
      <c r="NDP3205" s="14"/>
      <c r="NDQ3205" s="14"/>
      <c r="NDR3205" s="14"/>
      <c r="NDS3205" s="14"/>
      <c r="NDT3205" s="14"/>
      <c r="NDU3205" s="14"/>
      <c r="NDV3205" s="14"/>
      <c r="NDW3205" s="14"/>
      <c r="NDX3205" s="14"/>
      <c r="NDY3205" s="14"/>
      <c r="NDZ3205" s="14"/>
      <c r="NEA3205" s="14"/>
      <c r="NEB3205" s="14"/>
      <c r="NEC3205" s="14"/>
      <c r="NED3205" s="14"/>
      <c r="NEE3205" s="14"/>
      <c r="NEF3205" s="14"/>
      <c r="NEG3205" s="14"/>
      <c r="NEH3205" s="14"/>
      <c r="NEI3205" s="14"/>
      <c r="NEJ3205" s="14"/>
      <c r="NEK3205" s="14"/>
      <c r="NEL3205" s="14"/>
      <c r="NEM3205" s="14"/>
      <c r="NEN3205" s="14"/>
      <c r="NEO3205" s="14"/>
      <c r="NEP3205" s="14"/>
      <c r="NEQ3205" s="14"/>
      <c r="NER3205" s="14"/>
      <c r="NES3205" s="14"/>
      <c r="NET3205" s="14"/>
      <c r="NEU3205" s="14"/>
      <c r="NEV3205" s="14"/>
      <c r="NEW3205" s="14"/>
      <c r="NEX3205" s="14"/>
      <c r="NEY3205" s="14"/>
      <c r="NEZ3205" s="14"/>
      <c r="NFA3205" s="14"/>
      <c r="NFB3205" s="14"/>
      <c r="NFC3205" s="14"/>
      <c r="NFD3205" s="14"/>
      <c r="NFE3205" s="14"/>
      <c r="NFF3205" s="14"/>
      <c r="NFG3205" s="14"/>
      <c r="NFH3205" s="14"/>
      <c r="NFI3205" s="14"/>
      <c r="NFJ3205" s="14"/>
      <c r="NFK3205" s="14"/>
      <c r="NFL3205" s="14"/>
      <c r="NFM3205" s="14"/>
      <c r="NFN3205" s="14"/>
      <c r="NFO3205" s="14"/>
      <c r="NFP3205" s="14"/>
      <c r="NFQ3205" s="14"/>
      <c r="NFR3205" s="14"/>
      <c r="NFS3205" s="14"/>
      <c r="NFT3205" s="14"/>
      <c r="NFU3205" s="14"/>
      <c r="NFV3205" s="14"/>
      <c r="NFW3205" s="14"/>
      <c r="NFX3205" s="14"/>
      <c r="NFY3205" s="14"/>
      <c r="NFZ3205" s="14"/>
      <c r="NGA3205" s="14"/>
      <c r="NGB3205" s="14"/>
      <c r="NGC3205" s="14"/>
      <c r="NGD3205" s="14"/>
      <c r="NGE3205" s="14"/>
      <c r="NGF3205" s="14"/>
      <c r="NGG3205" s="14"/>
      <c r="NGH3205" s="14"/>
      <c r="NGI3205" s="14"/>
      <c r="NGJ3205" s="14"/>
      <c r="NGK3205" s="14"/>
      <c r="NGL3205" s="14"/>
      <c r="NGM3205" s="14"/>
      <c r="NGN3205" s="14"/>
      <c r="NGO3205" s="14"/>
      <c r="NGP3205" s="14"/>
      <c r="NGQ3205" s="14"/>
      <c r="NGR3205" s="14"/>
      <c r="NGS3205" s="14"/>
      <c r="NGT3205" s="14"/>
      <c r="NGU3205" s="14"/>
      <c r="NGV3205" s="14"/>
      <c r="NGW3205" s="14"/>
      <c r="NGX3205" s="14"/>
      <c r="NGY3205" s="14"/>
      <c r="NGZ3205" s="14"/>
      <c r="NHA3205" s="14"/>
      <c r="NHB3205" s="14"/>
      <c r="NHC3205" s="14"/>
      <c r="NHD3205" s="14"/>
      <c r="NHE3205" s="14"/>
      <c r="NHF3205" s="14"/>
      <c r="NHG3205" s="14"/>
      <c r="NHH3205" s="14"/>
      <c r="NHI3205" s="14"/>
      <c r="NHJ3205" s="14"/>
      <c r="NHK3205" s="14"/>
      <c r="NHL3205" s="14"/>
      <c r="NHM3205" s="14"/>
      <c r="NHN3205" s="14"/>
      <c r="NHO3205" s="14"/>
      <c r="NHP3205" s="14"/>
      <c r="NHQ3205" s="14"/>
      <c r="NHR3205" s="14"/>
      <c r="NHS3205" s="14"/>
      <c r="NHT3205" s="14"/>
      <c r="NHU3205" s="14"/>
      <c r="NHV3205" s="14"/>
      <c r="NHW3205" s="14"/>
      <c r="NHX3205" s="14"/>
      <c r="NHY3205" s="14"/>
      <c r="NHZ3205" s="14"/>
      <c r="NIA3205" s="14"/>
      <c r="NIB3205" s="14"/>
      <c r="NIC3205" s="14"/>
      <c r="NID3205" s="14"/>
      <c r="NIE3205" s="14"/>
      <c r="NIF3205" s="14"/>
      <c r="NIG3205" s="14"/>
      <c r="NIH3205" s="14"/>
      <c r="NII3205" s="14"/>
      <c r="NIJ3205" s="14"/>
      <c r="NIK3205" s="14"/>
      <c r="NIL3205" s="14"/>
      <c r="NIM3205" s="14"/>
      <c r="NIN3205" s="14"/>
      <c r="NIO3205" s="14"/>
      <c r="NIP3205" s="14"/>
      <c r="NIQ3205" s="14"/>
      <c r="NIR3205" s="14"/>
      <c r="NIS3205" s="14"/>
      <c r="NIT3205" s="14"/>
      <c r="NIU3205" s="14"/>
      <c r="NIV3205" s="14"/>
      <c r="NIW3205" s="14"/>
      <c r="NIX3205" s="14"/>
      <c r="NIY3205" s="14"/>
      <c r="NIZ3205" s="14"/>
      <c r="NJA3205" s="14"/>
      <c r="NJB3205" s="14"/>
      <c r="NJC3205" s="14"/>
      <c r="NJD3205" s="14"/>
      <c r="NJE3205" s="14"/>
      <c r="NJF3205" s="14"/>
      <c r="NJG3205" s="14"/>
      <c r="NJH3205" s="14"/>
      <c r="NJI3205" s="14"/>
      <c r="NJJ3205" s="14"/>
      <c r="NJK3205" s="14"/>
      <c r="NJL3205" s="14"/>
      <c r="NJM3205" s="14"/>
      <c r="NJN3205" s="14"/>
      <c r="NJO3205" s="14"/>
      <c r="NJP3205" s="14"/>
      <c r="NJQ3205" s="14"/>
      <c r="NJR3205" s="14"/>
      <c r="NJS3205" s="14"/>
      <c r="NJT3205" s="14"/>
      <c r="NJU3205" s="14"/>
      <c r="NJV3205" s="14"/>
      <c r="NJW3205" s="14"/>
      <c r="NJX3205" s="14"/>
      <c r="NJY3205" s="14"/>
      <c r="NJZ3205" s="14"/>
      <c r="NKA3205" s="14"/>
      <c r="NKB3205" s="14"/>
      <c r="NKC3205" s="14"/>
      <c r="NKD3205" s="14"/>
      <c r="NKE3205" s="14"/>
      <c r="NKF3205" s="14"/>
      <c r="NKG3205" s="14"/>
      <c r="NKH3205" s="14"/>
      <c r="NKI3205" s="14"/>
      <c r="NKJ3205" s="14"/>
      <c r="NKK3205" s="14"/>
      <c r="NKL3205" s="14"/>
      <c r="NKM3205" s="14"/>
      <c r="NKN3205" s="14"/>
      <c r="NKO3205" s="14"/>
      <c r="NKP3205" s="14"/>
      <c r="NKQ3205" s="14"/>
      <c r="NKR3205" s="14"/>
      <c r="NKS3205" s="14"/>
      <c r="NKT3205" s="14"/>
      <c r="NKU3205" s="14"/>
      <c r="NKV3205" s="14"/>
      <c r="NKW3205" s="14"/>
      <c r="NKX3205" s="14"/>
      <c r="NKY3205" s="14"/>
      <c r="NKZ3205" s="14"/>
      <c r="NLA3205" s="14"/>
      <c r="NLB3205" s="14"/>
      <c r="NLC3205" s="14"/>
      <c r="NLD3205" s="14"/>
      <c r="NLE3205" s="14"/>
      <c r="NLF3205" s="14"/>
      <c r="NLG3205" s="14"/>
      <c r="NLH3205" s="14"/>
      <c r="NLI3205" s="14"/>
      <c r="NLJ3205" s="14"/>
      <c r="NLK3205" s="14"/>
      <c r="NLL3205" s="14"/>
      <c r="NLM3205" s="14"/>
      <c r="NLN3205" s="14"/>
      <c r="NLO3205" s="14"/>
      <c r="NLP3205" s="14"/>
      <c r="NLQ3205" s="14"/>
      <c r="NLR3205" s="14"/>
      <c r="NLS3205" s="14"/>
      <c r="NLT3205" s="14"/>
      <c r="NLU3205" s="14"/>
      <c r="NLV3205" s="14"/>
      <c r="NLW3205" s="14"/>
      <c r="NLX3205" s="14"/>
      <c r="NLY3205" s="14"/>
      <c r="NLZ3205" s="14"/>
      <c r="NMA3205" s="14"/>
      <c r="NMB3205" s="14"/>
      <c r="NMC3205" s="14"/>
      <c r="NMD3205" s="14"/>
      <c r="NME3205" s="14"/>
      <c r="NMF3205" s="14"/>
      <c r="NMG3205" s="14"/>
      <c r="NMH3205" s="14"/>
      <c r="NMI3205" s="14"/>
      <c r="NMJ3205" s="14"/>
      <c r="NMK3205" s="14"/>
      <c r="NML3205" s="14"/>
      <c r="NMM3205" s="14"/>
      <c r="NMN3205" s="14"/>
      <c r="NMO3205" s="14"/>
      <c r="NMP3205" s="14"/>
      <c r="NMQ3205" s="14"/>
      <c r="NMR3205" s="14"/>
      <c r="NMS3205" s="14"/>
      <c r="NMT3205" s="14"/>
      <c r="NMU3205" s="14"/>
      <c r="NMV3205" s="14"/>
      <c r="NMW3205" s="14"/>
      <c r="NMX3205" s="14"/>
      <c r="NMY3205" s="14"/>
      <c r="NMZ3205" s="14"/>
      <c r="NNA3205" s="14"/>
      <c r="NNB3205" s="14"/>
      <c r="NNC3205" s="14"/>
      <c r="NND3205" s="14"/>
      <c r="NNE3205" s="14"/>
      <c r="NNF3205" s="14"/>
      <c r="NNG3205" s="14"/>
      <c r="NNH3205" s="14"/>
      <c r="NNI3205" s="14"/>
      <c r="NNJ3205" s="14"/>
      <c r="NNK3205" s="14"/>
      <c r="NNL3205" s="14"/>
      <c r="NNM3205" s="14"/>
      <c r="NNN3205" s="14"/>
      <c r="NNO3205" s="14"/>
      <c r="NNP3205" s="14"/>
      <c r="NNQ3205" s="14"/>
      <c r="NNR3205" s="14"/>
      <c r="NNS3205" s="14"/>
      <c r="NNT3205" s="14"/>
      <c r="NNU3205" s="14"/>
      <c r="NNV3205" s="14"/>
      <c r="NNW3205" s="14"/>
      <c r="NNX3205" s="14"/>
      <c r="NNY3205" s="14"/>
      <c r="NNZ3205" s="14"/>
      <c r="NOA3205" s="14"/>
      <c r="NOB3205" s="14"/>
      <c r="NOC3205" s="14"/>
      <c r="NOD3205" s="14"/>
      <c r="NOE3205" s="14"/>
      <c r="NOF3205" s="14"/>
      <c r="NOG3205" s="14"/>
      <c r="NOH3205" s="14"/>
      <c r="NOI3205" s="14"/>
      <c r="NOJ3205" s="14"/>
      <c r="NOK3205" s="14"/>
      <c r="NOL3205" s="14"/>
      <c r="NOM3205" s="14"/>
      <c r="NON3205" s="14"/>
      <c r="NOO3205" s="14"/>
      <c r="NOP3205" s="14"/>
      <c r="NOQ3205" s="14"/>
      <c r="NOR3205" s="14"/>
      <c r="NOS3205" s="14"/>
      <c r="NOT3205" s="14"/>
      <c r="NOU3205" s="14"/>
      <c r="NOV3205" s="14"/>
      <c r="NOW3205" s="14"/>
      <c r="NOX3205" s="14"/>
      <c r="NOY3205" s="14"/>
      <c r="NOZ3205" s="14"/>
      <c r="NPA3205" s="14"/>
      <c r="NPB3205" s="14"/>
      <c r="NPC3205" s="14"/>
      <c r="NPD3205" s="14"/>
      <c r="NPE3205" s="14"/>
      <c r="NPF3205" s="14"/>
      <c r="NPG3205" s="14"/>
      <c r="NPH3205" s="14"/>
      <c r="NPI3205" s="14"/>
      <c r="NPJ3205" s="14"/>
      <c r="NPK3205" s="14"/>
      <c r="NPL3205" s="14"/>
      <c r="NPM3205" s="14"/>
      <c r="NPN3205" s="14"/>
      <c r="NPO3205" s="14"/>
      <c r="NPP3205" s="14"/>
      <c r="NPQ3205" s="14"/>
      <c r="NPR3205" s="14"/>
      <c r="NPS3205" s="14"/>
      <c r="NPT3205" s="14"/>
      <c r="NPU3205" s="14"/>
      <c r="NPV3205" s="14"/>
      <c r="NPW3205" s="14"/>
      <c r="NPX3205" s="14"/>
      <c r="NPY3205" s="14"/>
      <c r="NPZ3205" s="14"/>
      <c r="NQA3205" s="14"/>
      <c r="NQB3205" s="14"/>
      <c r="NQC3205" s="14"/>
      <c r="NQD3205" s="14"/>
      <c r="NQE3205" s="14"/>
      <c r="NQF3205" s="14"/>
      <c r="NQG3205" s="14"/>
      <c r="NQH3205" s="14"/>
      <c r="NQI3205" s="14"/>
      <c r="NQJ3205" s="14"/>
      <c r="NQK3205" s="14"/>
      <c r="NQL3205" s="14"/>
      <c r="NQM3205" s="14"/>
      <c r="NQN3205" s="14"/>
      <c r="NQO3205" s="14"/>
      <c r="NQP3205" s="14"/>
      <c r="NQQ3205" s="14"/>
      <c r="NQR3205" s="14"/>
      <c r="NQS3205" s="14"/>
      <c r="NQT3205" s="14"/>
      <c r="NQU3205" s="14"/>
      <c r="NQV3205" s="14"/>
      <c r="NQW3205" s="14"/>
      <c r="NQX3205" s="14"/>
      <c r="NQY3205" s="14"/>
      <c r="NQZ3205" s="14"/>
      <c r="NRA3205" s="14"/>
      <c r="NRB3205" s="14"/>
      <c r="NRC3205" s="14"/>
      <c r="NRD3205" s="14"/>
      <c r="NRE3205" s="14"/>
      <c r="NRF3205" s="14"/>
      <c r="NRG3205" s="14"/>
      <c r="NRH3205" s="14"/>
      <c r="NRI3205" s="14"/>
      <c r="NRJ3205" s="14"/>
      <c r="NRK3205" s="14"/>
      <c r="NRL3205" s="14"/>
      <c r="NRM3205" s="14"/>
      <c r="NRN3205" s="14"/>
      <c r="NRO3205" s="14"/>
      <c r="NRP3205" s="14"/>
      <c r="NRQ3205" s="14"/>
      <c r="NRR3205" s="14"/>
      <c r="NRS3205" s="14"/>
      <c r="NRT3205" s="14"/>
      <c r="NRU3205" s="14"/>
      <c r="NRV3205" s="14"/>
      <c r="NRW3205" s="14"/>
      <c r="NRX3205" s="14"/>
      <c r="NRY3205" s="14"/>
      <c r="NRZ3205" s="14"/>
      <c r="NSA3205" s="14"/>
      <c r="NSB3205" s="14"/>
      <c r="NSC3205" s="14"/>
      <c r="NSD3205" s="14"/>
      <c r="NSE3205" s="14"/>
      <c r="NSF3205" s="14"/>
      <c r="NSG3205" s="14"/>
      <c r="NSH3205" s="14"/>
      <c r="NSI3205" s="14"/>
      <c r="NSJ3205" s="14"/>
      <c r="NSK3205" s="14"/>
      <c r="NSL3205" s="14"/>
      <c r="NSM3205" s="14"/>
      <c r="NSN3205" s="14"/>
      <c r="NSO3205" s="14"/>
      <c r="NSP3205" s="14"/>
      <c r="NSQ3205" s="14"/>
      <c r="NSR3205" s="14"/>
      <c r="NSS3205" s="14"/>
      <c r="NST3205" s="14"/>
      <c r="NSU3205" s="14"/>
      <c r="NSV3205" s="14"/>
      <c r="NSW3205" s="14"/>
      <c r="NSX3205" s="14"/>
      <c r="NSY3205" s="14"/>
      <c r="NSZ3205" s="14"/>
      <c r="NTA3205" s="14"/>
      <c r="NTB3205" s="14"/>
      <c r="NTC3205" s="14"/>
      <c r="NTD3205" s="14"/>
      <c r="NTE3205" s="14"/>
      <c r="NTF3205" s="14"/>
      <c r="NTG3205" s="14"/>
      <c r="NTH3205" s="14"/>
      <c r="NTI3205" s="14"/>
      <c r="NTJ3205" s="14"/>
      <c r="NTK3205" s="14"/>
      <c r="NTL3205" s="14"/>
      <c r="NTM3205" s="14"/>
      <c r="NTN3205" s="14"/>
      <c r="NTO3205" s="14"/>
      <c r="NTP3205" s="14"/>
      <c r="NTQ3205" s="14"/>
      <c r="NTR3205" s="14"/>
      <c r="NTS3205" s="14"/>
      <c r="NTT3205" s="14"/>
      <c r="NTU3205" s="14"/>
      <c r="NTV3205" s="14"/>
      <c r="NTW3205" s="14"/>
      <c r="NTX3205" s="14"/>
      <c r="NTY3205" s="14"/>
      <c r="NTZ3205" s="14"/>
      <c r="NUA3205" s="14"/>
      <c r="NUB3205" s="14"/>
      <c r="NUC3205" s="14"/>
      <c r="NUD3205" s="14"/>
      <c r="NUE3205" s="14"/>
      <c r="NUF3205" s="14"/>
      <c r="NUG3205" s="14"/>
      <c r="NUH3205" s="14"/>
      <c r="NUI3205" s="14"/>
      <c r="NUJ3205" s="14"/>
      <c r="NUK3205" s="14"/>
      <c r="NUL3205" s="14"/>
      <c r="NUM3205" s="14"/>
      <c r="NUN3205" s="14"/>
      <c r="NUO3205" s="14"/>
      <c r="NUP3205" s="14"/>
      <c r="NUQ3205" s="14"/>
      <c r="NUR3205" s="14"/>
      <c r="NUS3205" s="14"/>
      <c r="NUT3205" s="14"/>
      <c r="NUU3205" s="14"/>
      <c r="NUV3205" s="14"/>
      <c r="NUW3205" s="14"/>
      <c r="NUX3205" s="14"/>
      <c r="NUY3205" s="14"/>
      <c r="NUZ3205" s="14"/>
      <c r="NVA3205" s="14"/>
      <c r="NVB3205" s="14"/>
      <c r="NVC3205" s="14"/>
      <c r="NVD3205" s="14"/>
      <c r="NVE3205" s="14"/>
      <c r="NVF3205" s="14"/>
      <c r="NVG3205" s="14"/>
      <c r="NVH3205" s="14"/>
      <c r="NVI3205" s="14"/>
      <c r="NVJ3205" s="14"/>
      <c r="NVK3205" s="14"/>
      <c r="NVL3205" s="14"/>
      <c r="NVM3205" s="14"/>
      <c r="NVN3205" s="14"/>
      <c r="NVO3205" s="14"/>
      <c r="NVP3205" s="14"/>
      <c r="NVQ3205" s="14"/>
      <c r="NVR3205" s="14"/>
      <c r="NVS3205" s="14"/>
      <c r="NVT3205" s="14"/>
      <c r="NVU3205" s="14"/>
      <c r="NVV3205" s="14"/>
      <c r="NVW3205" s="14"/>
      <c r="NVX3205" s="14"/>
      <c r="NVY3205" s="14"/>
      <c r="NVZ3205" s="14"/>
      <c r="NWA3205" s="14"/>
      <c r="NWB3205" s="14"/>
      <c r="NWC3205" s="14"/>
      <c r="NWD3205" s="14"/>
      <c r="NWE3205" s="14"/>
      <c r="NWF3205" s="14"/>
      <c r="NWG3205" s="14"/>
      <c r="NWH3205" s="14"/>
      <c r="NWI3205" s="14"/>
      <c r="NWJ3205" s="14"/>
      <c r="NWK3205" s="14"/>
      <c r="NWL3205" s="14"/>
      <c r="NWM3205" s="14"/>
      <c r="NWN3205" s="14"/>
      <c r="NWO3205" s="14"/>
      <c r="NWP3205" s="14"/>
      <c r="NWQ3205" s="14"/>
      <c r="NWR3205" s="14"/>
      <c r="NWS3205" s="14"/>
      <c r="NWT3205" s="14"/>
      <c r="NWU3205" s="14"/>
      <c r="NWV3205" s="14"/>
      <c r="NWW3205" s="14"/>
      <c r="NWX3205" s="14"/>
      <c r="NWY3205" s="14"/>
      <c r="NWZ3205" s="14"/>
      <c r="NXA3205" s="14"/>
      <c r="NXB3205" s="14"/>
      <c r="NXC3205" s="14"/>
      <c r="NXD3205" s="14"/>
      <c r="NXE3205" s="14"/>
      <c r="NXF3205" s="14"/>
      <c r="NXG3205" s="14"/>
      <c r="NXH3205" s="14"/>
      <c r="NXI3205" s="14"/>
      <c r="NXJ3205" s="14"/>
      <c r="NXK3205" s="14"/>
      <c r="NXL3205" s="14"/>
      <c r="NXM3205" s="14"/>
      <c r="NXN3205" s="14"/>
      <c r="NXO3205" s="14"/>
      <c r="NXP3205" s="14"/>
      <c r="NXQ3205" s="14"/>
      <c r="NXR3205" s="14"/>
      <c r="NXS3205" s="14"/>
      <c r="NXT3205" s="14"/>
      <c r="NXU3205" s="14"/>
      <c r="NXV3205" s="14"/>
      <c r="NXW3205" s="14"/>
      <c r="NXX3205" s="14"/>
      <c r="NXY3205" s="14"/>
      <c r="NXZ3205" s="14"/>
      <c r="NYA3205" s="14"/>
      <c r="NYB3205" s="14"/>
      <c r="NYC3205" s="14"/>
      <c r="NYD3205" s="14"/>
      <c r="NYE3205" s="14"/>
      <c r="NYF3205" s="14"/>
      <c r="NYG3205" s="14"/>
      <c r="NYH3205" s="14"/>
      <c r="NYI3205" s="14"/>
      <c r="NYJ3205" s="14"/>
      <c r="NYK3205" s="14"/>
      <c r="NYL3205" s="14"/>
      <c r="NYM3205" s="14"/>
      <c r="NYN3205" s="14"/>
      <c r="NYO3205" s="14"/>
      <c r="NYP3205" s="14"/>
      <c r="NYQ3205" s="14"/>
      <c r="NYR3205" s="14"/>
      <c r="NYS3205" s="14"/>
      <c r="NYT3205" s="14"/>
      <c r="NYU3205" s="14"/>
      <c r="NYV3205" s="14"/>
      <c r="NYW3205" s="14"/>
      <c r="NYX3205" s="14"/>
      <c r="NYY3205" s="14"/>
      <c r="NYZ3205" s="14"/>
      <c r="NZA3205" s="14"/>
      <c r="NZB3205" s="14"/>
      <c r="NZC3205" s="14"/>
      <c r="NZD3205" s="14"/>
      <c r="NZE3205" s="14"/>
      <c r="NZF3205" s="14"/>
      <c r="NZG3205" s="14"/>
      <c r="NZH3205" s="14"/>
      <c r="NZI3205" s="14"/>
      <c r="NZJ3205" s="14"/>
      <c r="NZK3205" s="14"/>
      <c r="NZL3205" s="14"/>
      <c r="NZM3205" s="14"/>
      <c r="NZN3205" s="14"/>
      <c r="NZO3205" s="14"/>
      <c r="NZP3205" s="14"/>
      <c r="NZQ3205" s="14"/>
      <c r="NZR3205" s="14"/>
      <c r="NZS3205" s="14"/>
      <c r="NZT3205" s="14"/>
      <c r="NZU3205" s="14"/>
      <c r="NZV3205" s="14"/>
      <c r="NZW3205" s="14"/>
      <c r="NZX3205" s="14"/>
      <c r="NZY3205" s="14"/>
      <c r="NZZ3205" s="14"/>
      <c r="OAA3205" s="14"/>
      <c r="OAB3205" s="14"/>
      <c r="OAC3205" s="14"/>
      <c r="OAD3205" s="14"/>
      <c r="OAE3205" s="14"/>
      <c r="OAF3205" s="14"/>
      <c r="OAG3205" s="14"/>
      <c r="OAH3205" s="14"/>
      <c r="OAI3205" s="14"/>
      <c r="OAJ3205" s="14"/>
      <c r="OAK3205" s="14"/>
      <c r="OAL3205" s="14"/>
      <c r="OAM3205" s="14"/>
      <c r="OAN3205" s="14"/>
      <c r="OAO3205" s="14"/>
      <c r="OAP3205" s="14"/>
      <c r="OAQ3205" s="14"/>
      <c r="OAR3205" s="14"/>
      <c r="OAS3205" s="14"/>
      <c r="OAT3205" s="14"/>
      <c r="OAU3205" s="14"/>
      <c r="OAV3205" s="14"/>
      <c r="OAW3205" s="14"/>
      <c r="OAX3205" s="14"/>
      <c r="OAY3205" s="14"/>
      <c r="OAZ3205" s="14"/>
      <c r="OBA3205" s="14"/>
      <c r="OBB3205" s="14"/>
      <c r="OBC3205" s="14"/>
      <c r="OBD3205" s="14"/>
      <c r="OBE3205" s="14"/>
      <c r="OBF3205" s="14"/>
      <c r="OBG3205" s="14"/>
      <c r="OBH3205" s="14"/>
      <c r="OBI3205" s="14"/>
      <c r="OBJ3205" s="14"/>
      <c r="OBK3205" s="14"/>
      <c r="OBL3205" s="14"/>
      <c r="OBM3205" s="14"/>
      <c r="OBN3205" s="14"/>
      <c r="OBO3205" s="14"/>
      <c r="OBP3205" s="14"/>
      <c r="OBQ3205" s="14"/>
      <c r="OBR3205" s="14"/>
      <c r="OBS3205" s="14"/>
      <c r="OBT3205" s="14"/>
      <c r="OBU3205" s="14"/>
      <c r="OBV3205" s="14"/>
      <c r="OBW3205" s="14"/>
      <c r="OBX3205" s="14"/>
      <c r="OBY3205" s="14"/>
      <c r="OBZ3205" s="14"/>
      <c r="OCA3205" s="14"/>
      <c r="OCB3205" s="14"/>
      <c r="OCC3205" s="14"/>
      <c r="OCD3205" s="14"/>
      <c r="OCE3205" s="14"/>
      <c r="OCF3205" s="14"/>
      <c r="OCG3205" s="14"/>
      <c r="OCH3205" s="14"/>
      <c r="OCI3205" s="14"/>
      <c r="OCJ3205" s="14"/>
      <c r="OCK3205" s="14"/>
      <c r="OCL3205" s="14"/>
      <c r="OCM3205" s="14"/>
      <c r="OCN3205" s="14"/>
      <c r="OCO3205" s="14"/>
      <c r="OCP3205" s="14"/>
      <c r="OCQ3205" s="14"/>
      <c r="OCR3205" s="14"/>
      <c r="OCS3205" s="14"/>
      <c r="OCT3205" s="14"/>
      <c r="OCU3205" s="14"/>
      <c r="OCV3205" s="14"/>
      <c r="OCW3205" s="14"/>
      <c r="OCX3205" s="14"/>
      <c r="OCY3205" s="14"/>
      <c r="OCZ3205" s="14"/>
      <c r="ODA3205" s="14"/>
      <c r="ODB3205" s="14"/>
      <c r="ODC3205" s="14"/>
      <c r="ODD3205" s="14"/>
      <c r="ODE3205" s="14"/>
      <c r="ODF3205" s="14"/>
      <c r="ODG3205" s="14"/>
      <c r="ODH3205" s="14"/>
      <c r="ODI3205" s="14"/>
      <c r="ODJ3205" s="14"/>
      <c r="ODK3205" s="14"/>
      <c r="ODL3205" s="14"/>
      <c r="ODM3205" s="14"/>
      <c r="ODN3205" s="14"/>
      <c r="ODO3205" s="14"/>
      <c r="ODP3205" s="14"/>
      <c r="ODQ3205" s="14"/>
      <c r="ODR3205" s="14"/>
      <c r="ODS3205" s="14"/>
      <c r="ODT3205" s="14"/>
      <c r="ODU3205" s="14"/>
      <c r="ODV3205" s="14"/>
      <c r="ODW3205" s="14"/>
      <c r="ODX3205" s="14"/>
      <c r="ODY3205" s="14"/>
      <c r="ODZ3205" s="14"/>
      <c r="OEA3205" s="14"/>
      <c r="OEB3205" s="14"/>
      <c r="OEC3205" s="14"/>
      <c r="OED3205" s="14"/>
      <c r="OEE3205" s="14"/>
      <c r="OEF3205" s="14"/>
      <c r="OEG3205" s="14"/>
      <c r="OEH3205" s="14"/>
      <c r="OEI3205" s="14"/>
      <c r="OEJ3205" s="14"/>
      <c r="OEK3205" s="14"/>
      <c r="OEL3205" s="14"/>
      <c r="OEM3205" s="14"/>
      <c r="OEN3205" s="14"/>
      <c r="OEO3205" s="14"/>
      <c r="OEP3205" s="14"/>
      <c r="OEQ3205" s="14"/>
      <c r="OER3205" s="14"/>
      <c r="OES3205" s="14"/>
      <c r="OET3205" s="14"/>
      <c r="OEU3205" s="14"/>
      <c r="OEV3205" s="14"/>
      <c r="OEW3205" s="14"/>
      <c r="OEX3205" s="14"/>
      <c r="OEY3205" s="14"/>
      <c r="OEZ3205" s="14"/>
      <c r="OFA3205" s="14"/>
      <c r="OFB3205" s="14"/>
      <c r="OFC3205" s="14"/>
      <c r="OFD3205" s="14"/>
      <c r="OFE3205" s="14"/>
      <c r="OFF3205" s="14"/>
      <c r="OFG3205" s="14"/>
      <c r="OFH3205" s="14"/>
      <c r="OFI3205" s="14"/>
      <c r="OFJ3205" s="14"/>
      <c r="OFK3205" s="14"/>
      <c r="OFL3205" s="14"/>
      <c r="OFM3205" s="14"/>
      <c r="OFN3205" s="14"/>
      <c r="OFO3205" s="14"/>
      <c r="OFP3205" s="14"/>
      <c r="OFQ3205" s="14"/>
      <c r="OFR3205" s="14"/>
      <c r="OFS3205" s="14"/>
      <c r="OFT3205" s="14"/>
      <c r="OFU3205" s="14"/>
      <c r="OFV3205" s="14"/>
      <c r="OFW3205" s="14"/>
      <c r="OFX3205" s="14"/>
      <c r="OFY3205" s="14"/>
      <c r="OFZ3205" s="14"/>
      <c r="OGA3205" s="14"/>
      <c r="OGB3205" s="14"/>
      <c r="OGC3205" s="14"/>
      <c r="OGD3205" s="14"/>
      <c r="OGE3205" s="14"/>
      <c r="OGF3205" s="14"/>
      <c r="OGG3205" s="14"/>
      <c r="OGH3205" s="14"/>
      <c r="OGI3205" s="14"/>
      <c r="OGJ3205" s="14"/>
      <c r="OGK3205" s="14"/>
      <c r="OGL3205" s="14"/>
      <c r="OGM3205" s="14"/>
      <c r="OGN3205" s="14"/>
      <c r="OGO3205" s="14"/>
      <c r="OGP3205" s="14"/>
      <c r="OGQ3205" s="14"/>
      <c r="OGR3205" s="14"/>
      <c r="OGS3205" s="14"/>
      <c r="OGT3205" s="14"/>
      <c r="OGU3205" s="14"/>
      <c r="OGV3205" s="14"/>
      <c r="OGW3205" s="14"/>
      <c r="OGX3205" s="14"/>
      <c r="OGY3205" s="14"/>
      <c r="OGZ3205" s="14"/>
      <c r="OHA3205" s="14"/>
      <c r="OHB3205" s="14"/>
      <c r="OHC3205" s="14"/>
      <c r="OHD3205" s="14"/>
      <c r="OHE3205" s="14"/>
      <c r="OHF3205" s="14"/>
      <c r="OHG3205" s="14"/>
      <c r="OHH3205" s="14"/>
      <c r="OHI3205" s="14"/>
      <c r="OHJ3205" s="14"/>
      <c r="OHK3205" s="14"/>
      <c r="OHL3205" s="14"/>
      <c r="OHM3205" s="14"/>
      <c r="OHN3205" s="14"/>
      <c r="OHO3205" s="14"/>
      <c r="OHP3205" s="14"/>
      <c r="OHQ3205" s="14"/>
      <c r="OHR3205" s="14"/>
      <c r="OHS3205" s="14"/>
      <c r="OHT3205" s="14"/>
      <c r="OHU3205" s="14"/>
      <c r="OHV3205" s="14"/>
      <c r="OHW3205" s="14"/>
      <c r="OHX3205" s="14"/>
      <c r="OHY3205" s="14"/>
      <c r="OHZ3205" s="14"/>
      <c r="OIA3205" s="14"/>
      <c r="OIB3205" s="14"/>
      <c r="OIC3205" s="14"/>
      <c r="OID3205" s="14"/>
      <c r="OIE3205" s="14"/>
      <c r="OIF3205" s="14"/>
      <c r="OIG3205" s="14"/>
      <c r="OIH3205" s="14"/>
      <c r="OII3205" s="14"/>
      <c r="OIJ3205" s="14"/>
      <c r="OIK3205" s="14"/>
      <c r="OIL3205" s="14"/>
      <c r="OIM3205" s="14"/>
      <c r="OIN3205" s="14"/>
      <c r="OIO3205" s="14"/>
      <c r="OIP3205" s="14"/>
      <c r="OIQ3205" s="14"/>
      <c r="OIR3205" s="14"/>
      <c r="OIS3205" s="14"/>
      <c r="OIT3205" s="14"/>
      <c r="OIU3205" s="14"/>
      <c r="OIV3205" s="14"/>
      <c r="OIW3205" s="14"/>
      <c r="OIX3205" s="14"/>
      <c r="OIY3205" s="14"/>
      <c r="OIZ3205" s="14"/>
      <c r="OJA3205" s="14"/>
      <c r="OJB3205" s="14"/>
      <c r="OJC3205" s="14"/>
      <c r="OJD3205" s="14"/>
      <c r="OJE3205" s="14"/>
      <c r="OJF3205" s="14"/>
      <c r="OJG3205" s="14"/>
      <c r="OJH3205" s="14"/>
      <c r="OJI3205" s="14"/>
      <c r="OJJ3205" s="14"/>
      <c r="OJK3205" s="14"/>
      <c r="OJL3205" s="14"/>
      <c r="OJM3205" s="14"/>
      <c r="OJN3205" s="14"/>
      <c r="OJO3205" s="14"/>
      <c r="OJP3205" s="14"/>
      <c r="OJQ3205" s="14"/>
      <c r="OJR3205" s="14"/>
      <c r="OJS3205" s="14"/>
      <c r="OJT3205" s="14"/>
      <c r="OJU3205" s="14"/>
      <c r="OJV3205" s="14"/>
      <c r="OJW3205" s="14"/>
      <c r="OJX3205" s="14"/>
      <c r="OJY3205" s="14"/>
      <c r="OJZ3205" s="14"/>
      <c r="OKA3205" s="14"/>
      <c r="OKB3205" s="14"/>
      <c r="OKC3205" s="14"/>
      <c r="OKD3205" s="14"/>
      <c r="OKE3205" s="14"/>
      <c r="OKF3205" s="14"/>
      <c r="OKG3205" s="14"/>
      <c r="OKH3205" s="14"/>
      <c r="OKI3205" s="14"/>
      <c r="OKJ3205" s="14"/>
      <c r="OKK3205" s="14"/>
      <c r="OKL3205" s="14"/>
      <c r="OKM3205" s="14"/>
      <c r="OKN3205" s="14"/>
      <c r="OKO3205" s="14"/>
      <c r="OKP3205" s="14"/>
      <c r="OKQ3205" s="14"/>
      <c r="OKR3205" s="14"/>
      <c r="OKS3205" s="14"/>
      <c r="OKT3205" s="14"/>
      <c r="OKU3205" s="14"/>
      <c r="OKV3205" s="14"/>
      <c r="OKW3205" s="14"/>
      <c r="OKX3205" s="14"/>
      <c r="OKY3205" s="14"/>
      <c r="OKZ3205" s="14"/>
      <c r="OLA3205" s="14"/>
      <c r="OLB3205" s="14"/>
      <c r="OLC3205" s="14"/>
      <c r="OLD3205" s="14"/>
      <c r="OLE3205" s="14"/>
      <c r="OLF3205" s="14"/>
      <c r="OLG3205" s="14"/>
      <c r="OLH3205" s="14"/>
      <c r="OLI3205" s="14"/>
      <c r="OLJ3205" s="14"/>
      <c r="OLK3205" s="14"/>
      <c r="OLL3205" s="14"/>
      <c r="OLM3205" s="14"/>
      <c r="OLN3205" s="14"/>
      <c r="OLO3205" s="14"/>
      <c r="OLP3205" s="14"/>
      <c r="OLQ3205" s="14"/>
      <c r="OLR3205" s="14"/>
      <c r="OLS3205" s="14"/>
      <c r="OLT3205" s="14"/>
      <c r="OLU3205" s="14"/>
      <c r="OLV3205" s="14"/>
      <c r="OLW3205" s="14"/>
      <c r="OLX3205" s="14"/>
      <c r="OLY3205" s="14"/>
      <c r="OLZ3205" s="14"/>
      <c r="OMA3205" s="14"/>
      <c r="OMB3205" s="14"/>
      <c r="OMC3205" s="14"/>
      <c r="OMD3205" s="14"/>
      <c r="OME3205" s="14"/>
      <c r="OMF3205" s="14"/>
      <c r="OMG3205" s="14"/>
      <c r="OMH3205" s="14"/>
      <c r="OMI3205" s="14"/>
      <c r="OMJ3205" s="14"/>
      <c r="OMK3205" s="14"/>
      <c r="OML3205" s="14"/>
      <c r="OMM3205" s="14"/>
      <c r="OMN3205" s="14"/>
      <c r="OMO3205" s="14"/>
      <c r="OMP3205" s="14"/>
      <c r="OMQ3205" s="14"/>
      <c r="OMR3205" s="14"/>
      <c r="OMS3205" s="14"/>
      <c r="OMT3205" s="14"/>
      <c r="OMU3205" s="14"/>
      <c r="OMV3205" s="14"/>
      <c r="OMW3205" s="14"/>
      <c r="OMX3205" s="14"/>
      <c r="OMY3205" s="14"/>
      <c r="OMZ3205" s="14"/>
      <c r="ONA3205" s="14"/>
      <c r="ONB3205" s="14"/>
      <c r="ONC3205" s="14"/>
      <c r="OND3205" s="14"/>
      <c r="ONE3205" s="14"/>
      <c r="ONF3205" s="14"/>
      <c r="ONG3205" s="14"/>
      <c r="ONH3205" s="14"/>
      <c r="ONI3205" s="14"/>
      <c r="ONJ3205" s="14"/>
      <c r="ONK3205" s="14"/>
      <c r="ONL3205" s="14"/>
      <c r="ONM3205" s="14"/>
      <c r="ONN3205" s="14"/>
      <c r="ONO3205" s="14"/>
      <c r="ONP3205" s="14"/>
      <c r="ONQ3205" s="14"/>
      <c r="ONR3205" s="14"/>
      <c r="ONS3205" s="14"/>
      <c r="ONT3205" s="14"/>
      <c r="ONU3205" s="14"/>
      <c r="ONV3205" s="14"/>
      <c r="ONW3205" s="14"/>
      <c r="ONX3205" s="14"/>
      <c r="ONY3205" s="14"/>
      <c r="ONZ3205" s="14"/>
      <c r="OOA3205" s="14"/>
      <c r="OOB3205" s="14"/>
      <c r="OOC3205" s="14"/>
      <c r="OOD3205" s="14"/>
      <c r="OOE3205" s="14"/>
      <c r="OOF3205" s="14"/>
      <c r="OOG3205" s="14"/>
      <c r="OOH3205" s="14"/>
      <c r="OOI3205" s="14"/>
      <c r="OOJ3205" s="14"/>
      <c r="OOK3205" s="14"/>
      <c r="OOL3205" s="14"/>
      <c r="OOM3205" s="14"/>
      <c r="OON3205" s="14"/>
      <c r="OOO3205" s="14"/>
      <c r="OOP3205" s="14"/>
      <c r="OOQ3205" s="14"/>
      <c r="OOR3205" s="14"/>
      <c r="OOS3205" s="14"/>
      <c r="OOT3205" s="14"/>
      <c r="OOU3205" s="14"/>
      <c r="OOV3205" s="14"/>
      <c r="OOW3205" s="14"/>
      <c r="OOX3205" s="14"/>
      <c r="OOY3205" s="14"/>
      <c r="OOZ3205" s="14"/>
      <c r="OPA3205" s="14"/>
      <c r="OPB3205" s="14"/>
      <c r="OPC3205" s="14"/>
      <c r="OPD3205" s="14"/>
      <c r="OPE3205" s="14"/>
      <c r="OPF3205" s="14"/>
      <c r="OPG3205" s="14"/>
      <c r="OPH3205" s="14"/>
      <c r="OPI3205" s="14"/>
      <c r="OPJ3205" s="14"/>
      <c r="OPK3205" s="14"/>
      <c r="OPL3205" s="14"/>
      <c r="OPM3205" s="14"/>
      <c r="OPN3205" s="14"/>
      <c r="OPO3205" s="14"/>
      <c r="OPP3205" s="14"/>
      <c r="OPQ3205" s="14"/>
      <c r="OPR3205" s="14"/>
      <c r="OPS3205" s="14"/>
      <c r="OPT3205" s="14"/>
      <c r="OPU3205" s="14"/>
      <c r="OPV3205" s="14"/>
      <c r="OPW3205" s="14"/>
      <c r="OPX3205" s="14"/>
      <c r="OPY3205" s="14"/>
      <c r="OPZ3205" s="14"/>
      <c r="OQA3205" s="14"/>
      <c r="OQB3205" s="14"/>
      <c r="OQC3205" s="14"/>
      <c r="OQD3205" s="14"/>
      <c r="OQE3205" s="14"/>
      <c r="OQF3205" s="14"/>
      <c r="OQG3205" s="14"/>
      <c r="OQH3205" s="14"/>
      <c r="OQI3205" s="14"/>
      <c r="OQJ3205" s="14"/>
      <c r="OQK3205" s="14"/>
      <c r="OQL3205" s="14"/>
      <c r="OQM3205" s="14"/>
      <c r="OQN3205" s="14"/>
      <c r="OQO3205" s="14"/>
      <c r="OQP3205" s="14"/>
      <c r="OQQ3205" s="14"/>
      <c r="OQR3205" s="14"/>
      <c r="OQS3205" s="14"/>
      <c r="OQT3205" s="14"/>
      <c r="OQU3205" s="14"/>
      <c r="OQV3205" s="14"/>
      <c r="OQW3205" s="14"/>
      <c r="OQX3205" s="14"/>
      <c r="OQY3205" s="14"/>
      <c r="OQZ3205" s="14"/>
      <c r="ORA3205" s="14"/>
      <c r="ORB3205" s="14"/>
      <c r="ORC3205" s="14"/>
      <c r="ORD3205" s="14"/>
      <c r="ORE3205" s="14"/>
      <c r="ORF3205" s="14"/>
      <c r="ORG3205" s="14"/>
      <c r="ORH3205" s="14"/>
      <c r="ORI3205" s="14"/>
      <c r="ORJ3205" s="14"/>
      <c r="ORK3205" s="14"/>
      <c r="ORL3205" s="14"/>
      <c r="ORM3205" s="14"/>
      <c r="ORN3205" s="14"/>
      <c r="ORO3205" s="14"/>
      <c r="ORP3205" s="14"/>
      <c r="ORQ3205" s="14"/>
      <c r="ORR3205" s="14"/>
      <c r="ORS3205" s="14"/>
      <c r="ORT3205" s="14"/>
      <c r="ORU3205" s="14"/>
      <c r="ORV3205" s="14"/>
      <c r="ORW3205" s="14"/>
      <c r="ORX3205" s="14"/>
      <c r="ORY3205" s="14"/>
      <c r="ORZ3205" s="14"/>
      <c r="OSA3205" s="14"/>
      <c r="OSB3205" s="14"/>
      <c r="OSC3205" s="14"/>
      <c r="OSD3205" s="14"/>
      <c r="OSE3205" s="14"/>
      <c r="OSF3205" s="14"/>
      <c r="OSG3205" s="14"/>
      <c r="OSH3205" s="14"/>
      <c r="OSI3205" s="14"/>
      <c r="OSJ3205" s="14"/>
      <c r="OSK3205" s="14"/>
      <c r="OSL3205" s="14"/>
      <c r="OSM3205" s="14"/>
      <c r="OSN3205" s="14"/>
      <c r="OSO3205" s="14"/>
      <c r="OSP3205" s="14"/>
      <c r="OSQ3205" s="14"/>
      <c r="OSR3205" s="14"/>
      <c r="OSS3205" s="14"/>
      <c r="OST3205" s="14"/>
      <c r="OSU3205" s="14"/>
      <c r="OSV3205" s="14"/>
      <c r="OSW3205" s="14"/>
      <c r="OSX3205" s="14"/>
      <c r="OSY3205" s="14"/>
      <c r="OSZ3205" s="14"/>
      <c r="OTA3205" s="14"/>
      <c r="OTB3205" s="14"/>
      <c r="OTC3205" s="14"/>
      <c r="OTD3205" s="14"/>
      <c r="OTE3205" s="14"/>
      <c r="OTF3205" s="14"/>
      <c r="OTG3205" s="14"/>
      <c r="OTH3205" s="14"/>
      <c r="OTI3205" s="14"/>
      <c r="OTJ3205" s="14"/>
      <c r="OTK3205" s="14"/>
      <c r="OTL3205" s="14"/>
      <c r="OTM3205" s="14"/>
      <c r="OTN3205" s="14"/>
      <c r="OTO3205" s="14"/>
      <c r="OTP3205" s="14"/>
      <c r="OTQ3205" s="14"/>
      <c r="OTR3205" s="14"/>
      <c r="OTS3205" s="14"/>
      <c r="OTT3205" s="14"/>
      <c r="OTU3205" s="14"/>
      <c r="OTV3205" s="14"/>
      <c r="OTW3205" s="14"/>
      <c r="OTX3205" s="14"/>
      <c r="OTY3205" s="14"/>
      <c r="OTZ3205" s="14"/>
      <c r="OUA3205" s="14"/>
      <c r="OUB3205" s="14"/>
      <c r="OUC3205" s="14"/>
      <c r="OUD3205" s="14"/>
      <c r="OUE3205" s="14"/>
      <c r="OUF3205" s="14"/>
      <c r="OUG3205" s="14"/>
      <c r="OUH3205" s="14"/>
      <c r="OUI3205" s="14"/>
      <c r="OUJ3205" s="14"/>
      <c r="OUK3205" s="14"/>
      <c r="OUL3205" s="14"/>
      <c r="OUM3205" s="14"/>
      <c r="OUN3205" s="14"/>
      <c r="OUO3205" s="14"/>
      <c r="OUP3205" s="14"/>
      <c r="OUQ3205" s="14"/>
      <c r="OUR3205" s="14"/>
      <c r="OUS3205" s="14"/>
      <c r="OUT3205" s="14"/>
      <c r="OUU3205" s="14"/>
      <c r="OUV3205" s="14"/>
      <c r="OUW3205" s="14"/>
      <c r="OUX3205" s="14"/>
      <c r="OUY3205" s="14"/>
      <c r="OUZ3205" s="14"/>
      <c r="OVA3205" s="14"/>
      <c r="OVB3205" s="14"/>
      <c r="OVC3205" s="14"/>
      <c r="OVD3205" s="14"/>
      <c r="OVE3205" s="14"/>
      <c r="OVF3205" s="14"/>
      <c r="OVG3205" s="14"/>
      <c r="OVH3205" s="14"/>
      <c r="OVI3205" s="14"/>
      <c r="OVJ3205" s="14"/>
      <c r="OVK3205" s="14"/>
      <c r="OVL3205" s="14"/>
      <c r="OVM3205" s="14"/>
      <c r="OVN3205" s="14"/>
      <c r="OVO3205" s="14"/>
      <c r="OVP3205" s="14"/>
      <c r="OVQ3205" s="14"/>
      <c r="OVR3205" s="14"/>
      <c r="OVS3205" s="14"/>
      <c r="OVT3205" s="14"/>
      <c r="OVU3205" s="14"/>
      <c r="OVV3205" s="14"/>
      <c r="OVW3205" s="14"/>
      <c r="OVX3205" s="14"/>
      <c r="OVY3205" s="14"/>
      <c r="OVZ3205" s="14"/>
      <c r="OWA3205" s="14"/>
      <c r="OWB3205" s="14"/>
      <c r="OWC3205" s="14"/>
      <c r="OWD3205" s="14"/>
      <c r="OWE3205" s="14"/>
      <c r="OWF3205" s="14"/>
      <c r="OWG3205" s="14"/>
      <c r="OWH3205" s="14"/>
      <c r="OWI3205" s="14"/>
      <c r="OWJ3205" s="14"/>
      <c r="OWK3205" s="14"/>
      <c r="OWL3205" s="14"/>
      <c r="OWM3205" s="14"/>
      <c r="OWN3205" s="14"/>
      <c r="OWO3205" s="14"/>
      <c r="OWP3205" s="14"/>
      <c r="OWQ3205" s="14"/>
      <c r="OWR3205" s="14"/>
      <c r="OWS3205" s="14"/>
      <c r="OWT3205" s="14"/>
      <c r="OWU3205" s="14"/>
      <c r="OWV3205" s="14"/>
      <c r="OWW3205" s="14"/>
      <c r="OWX3205" s="14"/>
      <c r="OWY3205" s="14"/>
      <c r="OWZ3205" s="14"/>
      <c r="OXA3205" s="14"/>
      <c r="OXB3205" s="14"/>
      <c r="OXC3205" s="14"/>
      <c r="OXD3205" s="14"/>
      <c r="OXE3205" s="14"/>
      <c r="OXF3205" s="14"/>
      <c r="OXG3205" s="14"/>
      <c r="OXH3205" s="14"/>
      <c r="OXI3205" s="14"/>
      <c r="OXJ3205" s="14"/>
      <c r="OXK3205" s="14"/>
      <c r="OXL3205" s="14"/>
      <c r="OXM3205" s="14"/>
      <c r="OXN3205" s="14"/>
      <c r="OXO3205" s="14"/>
      <c r="OXP3205" s="14"/>
      <c r="OXQ3205" s="14"/>
      <c r="OXR3205" s="14"/>
      <c r="OXS3205" s="14"/>
      <c r="OXT3205" s="14"/>
      <c r="OXU3205" s="14"/>
      <c r="OXV3205" s="14"/>
      <c r="OXW3205" s="14"/>
      <c r="OXX3205" s="14"/>
      <c r="OXY3205" s="14"/>
      <c r="OXZ3205" s="14"/>
      <c r="OYA3205" s="14"/>
      <c r="OYB3205" s="14"/>
      <c r="OYC3205" s="14"/>
      <c r="OYD3205" s="14"/>
      <c r="OYE3205" s="14"/>
      <c r="OYF3205" s="14"/>
      <c r="OYG3205" s="14"/>
      <c r="OYH3205" s="14"/>
      <c r="OYI3205" s="14"/>
      <c r="OYJ3205" s="14"/>
      <c r="OYK3205" s="14"/>
      <c r="OYL3205" s="14"/>
      <c r="OYM3205" s="14"/>
      <c r="OYN3205" s="14"/>
      <c r="OYO3205" s="14"/>
      <c r="OYP3205" s="14"/>
      <c r="OYQ3205" s="14"/>
      <c r="OYR3205" s="14"/>
      <c r="OYS3205" s="14"/>
      <c r="OYT3205" s="14"/>
      <c r="OYU3205" s="14"/>
      <c r="OYV3205" s="14"/>
      <c r="OYW3205" s="14"/>
      <c r="OYX3205" s="14"/>
      <c r="OYY3205" s="14"/>
      <c r="OYZ3205" s="14"/>
      <c r="OZA3205" s="14"/>
      <c r="OZB3205" s="14"/>
      <c r="OZC3205" s="14"/>
      <c r="OZD3205" s="14"/>
      <c r="OZE3205" s="14"/>
      <c r="OZF3205" s="14"/>
      <c r="OZG3205" s="14"/>
      <c r="OZH3205" s="14"/>
      <c r="OZI3205" s="14"/>
      <c r="OZJ3205" s="14"/>
      <c r="OZK3205" s="14"/>
      <c r="OZL3205" s="14"/>
      <c r="OZM3205" s="14"/>
      <c r="OZN3205" s="14"/>
      <c r="OZO3205" s="14"/>
      <c r="OZP3205" s="14"/>
      <c r="OZQ3205" s="14"/>
      <c r="OZR3205" s="14"/>
      <c r="OZS3205" s="14"/>
      <c r="OZT3205" s="14"/>
      <c r="OZU3205" s="14"/>
      <c r="OZV3205" s="14"/>
      <c r="OZW3205" s="14"/>
      <c r="OZX3205" s="14"/>
      <c r="OZY3205" s="14"/>
      <c r="OZZ3205" s="14"/>
      <c r="PAA3205" s="14"/>
      <c r="PAB3205" s="14"/>
      <c r="PAC3205" s="14"/>
      <c r="PAD3205" s="14"/>
      <c r="PAE3205" s="14"/>
      <c r="PAF3205" s="14"/>
      <c r="PAG3205" s="14"/>
      <c r="PAH3205" s="14"/>
      <c r="PAI3205" s="14"/>
      <c r="PAJ3205" s="14"/>
      <c r="PAK3205" s="14"/>
      <c r="PAL3205" s="14"/>
      <c r="PAM3205" s="14"/>
      <c r="PAN3205" s="14"/>
      <c r="PAO3205" s="14"/>
      <c r="PAP3205" s="14"/>
      <c r="PAQ3205" s="14"/>
      <c r="PAR3205" s="14"/>
      <c r="PAS3205" s="14"/>
      <c r="PAT3205" s="14"/>
      <c r="PAU3205" s="14"/>
      <c r="PAV3205" s="14"/>
      <c r="PAW3205" s="14"/>
      <c r="PAX3205" s="14"/>
      <c r="PAY3205" s="14"/>
      <c r="PAZ3205" s="14"/>
      <c r="PBA3205" s="14"/>
      <c r="PBB3205" s="14"/>
      <c r="PBC3205" s="14"/>
      <c r="PBD3205" s="14"/>
      <c r="PBE3205" s="14"/>
      <c r="PBF3205" s="14"/>
      <c r="PBG3205" s="14"/>
      <c r="PBH3205" s="14"/>
      <c r="PBI3205" s="14"/>
      <c r="PBJ3205" s="14"/>
      <c r="PBK3205" s="14"/>
      <c r="PBL3205" s="14"/>
      <c r="PBM3205" s="14"/>
      <c r="PBN3205" s="14"/>
      <c r="PBO3205" s="14"/>
      <c r="PBP3205" s="14"/>
      <c r="PBQ3205" s="14"/>
      <c r="PBR3205" s="14"/>
      <c r="PBS3205" s="14"/>
      <c r="PBT3205" s="14"/>
      <c r="PBU3205" s="14"/>
      <c r="PBV3205" s="14"/>
      <c r="PBW3205" s="14"/>
      <c r="PBX3205" s="14"/>
      <c r="PBY3205" s="14"/>
      <c r="PBZ3205" s="14"/>
      <c r="PCA3205" s="14"/>
      <c r="PCB3205" s="14"/>
      <c r="PCC3205" s="14"/>
      <c r="PCD3205" s="14"/>
      <c r="PCE3205" s="14"/>
      <c r="PCF3205" s="14"/>
      <c r="PCG3205" s="14"/>
      <c r="PCH3205" s="14"/>
      <c r="PCI3205" s="14"/>
      <c r="PCJ3205" s="14"/>
      <c r="PCK3205" s="14"/>
      <c r="PCL3205" s="14"/>
      <c r="PCM3205" s="14"/>
      <c r="PCN3205" s="14"/>
      <c r="PCO3205" s="14"/>
      <c r="PCP3205" s="14"/>
      <c r="PCQ3205" s="14"/>
      <c r="PCR3205" s="14"/>
      <c r="PCS3205" s="14"/>
      <c r="PCT3205" s="14"/>
      <c r="PCU3205" s="14"/>
      <c r="PCV3205" s="14"/>
      <c r="PCW3205" s="14"/>
      <c r="PCX3205" s="14"/>
      <c r="PCY3205" s="14"/>
      <c r="PCZ3205" s="14"/>
      <c r="PDA3205" s="14"/>
      <c r="PDB3205" s="14"/>
      <c r="PDC3205" s="14"/>
      <c r="PDD3205" s="14"/>
      <c r="PDE3205" s="14"/>
      <c r="PDF3205" s="14"/>
      <c r="PDG3205" s="14"/>
      <c r="PDH3205" s="14"/>
      <c r="PDI3205" s="14"/>
      <c r="PDJ3205" s="14"/>
      <c r="PDK3205" s="14"/>
      <c r="PDL3205" s="14"/>
      <c r="PDM3205" s="14"/>
      <c r="PDN3205" s="14"/>
      <c r="PDO3205" s="14"/>
      <c r="PDP3205" s="14"/>
      <c r="PDQ3205" s="14"/>
      <c r="PDR3205" s="14"/>
      <c r="PDS3205" s="14"/>
      <c r="PDT3205" s="14"/>
      <c r="PDU3205" s="14"/>
      <c r="PDV3205" s="14"/>
      <c r="PDW3205" s="14"/>
      <c r="PDX3205" s="14"/>
      <c r="PDY3205" s="14"/>
      <c r="PDZ3205" s="14"/>
      <c r="PEA3205" s="14"/>
      <c r="PEB3205" s="14"/>
      <c r="PEC3205" s="14"/>
      <c r="PED3205" s="14"/>
      <c r="PEE3205" s="14"/>
      <c r="PEF3205" s="14"/>
      <c r="PEG3205" s="14"/>
      <c r="PEH3205" s="14"/>
      <c r="PEI3205" s="14"/>
      <c r="PEJ3205" s="14"/>
      <c r="PEK3205" s="14"/>
      <c r="PEL3205" s="14"/>
      <c r="PEM3205" s="14"/>
      <c r="PEN3205" s="14"/>
      <c r="PEO3205" s="14"/>
      <c r="PEP3205" s="14"/>
      <c r="PEQ3205" s="14"/>
      <c r="PER3205" s="14"/>
      <c r="PES3205" s="14"/>
      <c r="PET3205" s="14"/>
      <c r="PEU3205" s="14"/>
      <c r="PEV3205" s="14"/>
      <c r="PEW3205" s="14"/>
      <c r="PEX3205" s="14"/>
      <c r="PEY3205" s="14"/>
      <c r="PEZ3205" s="14"/>
      <c r="PFA3205" s="14"/>
      <c r="PFB3205" s="14"/>
      <c r="PFC3205" s="14"/>
      <c r="PFD3205" s="14"/>
      <c r="PFE3205" s="14"/>
      <c r="PFF3205" s="14"/>
      <c r="PFG3205" s="14"/>
      <c r="PFH3205" s="14"/>
      <c r="PFI3205" s="14"/>
      <c r="PFJ3205" s="14"/>
      <c r="PFK3205" s="14"/>
      <c r="PFL3205" s="14"/>
      <c r="PFM3205" s="14"/>
      <c r="PFN3205" s="14"/>
      <c r="PFO3205" s="14"/>
      <c r="PFP3205" s="14"/>
      <c r="PFQ3205" s="14"/>
      <c r="PFR3205" s="14"/>
      <c r="PFS3205" s="14"/>
      <c r="PFT3205" s="14"/>
      <c r="PFU3205" s="14"/>
      <c r="PFV3205" s="14"/>
      <c r="PFW3205" s="14"/>
      <c r="PFX3205" s="14"/>
      <c r="PFY3205" s="14"/>
      <c r="PFZ3205" s="14"/>
      <c r="PGA3205" s="14"/>
      <c r="PGB3205" s="14"/>
      <c r="PGC3205" s="14"/>
      <c r="PGD3205" s="14"/>
      <c r="PGE3205" s="14"/>
      <c r="PGF3205" s="14"/>
      <c r="PGG3205" s="14"/>
      <c r="PGH3205" s="14"/>
      <c r="PGI3205" s="14"/>
      <c r="PGJ3205" s="14"/>
      <c r="PGK3205" s="14"/>
      <c r="PGL3205" s="14"/>
      <c r="PGM3205" s="14"/>
      <c r="PGN3205" s="14"/>
      <c r="PGO3205" s="14"/>
      <c r="PGP3205" s="14"/>
      <c r="PGQ3205" s="14"/>
      <c r="PGR3205" s="14"/>
      <c r="PGS3205" s="14"/>
      <c r="PGT3205" s="14"/>
      <c r="PGU3205" s="14"/>
      <c r="PGV3205" s="14"/>
      <c r="PGW3205" s="14"/>
      <c r="PGX3205" s="14"/>
      <c r="PGY3205" s="14"/>
      <c r="PGZ3205" s="14"/>
      <c r="PHA3205" s="14"/>
      <c r="PHB3205" s="14"/>
      <c r="PHC3205" s="14"/>
      <c r="PHD3205" s="14"/>
      <c r="PHE3205" s="14"/>
      <c r="PHF3205" s="14"/>
      <c r="PHG3205" s="14"/>
      <c r="PHH3205" s="14"/>
      <c r="PHI3205" s="14"/>
      <c r="PHJ3205" s="14"/>
      <c r="PHK3205" s="14"/>
      <c r="PHL3205" s="14"/>
      <c r="PHM3205" s="14"/>
      <c r="PHN3205" s="14"/>
      <c r="PHO3205" s="14"/>
      <c r="PHP3205" s="14"/>
      <c r="PHQ3205" s="14"/>
      <c r="PHR3205" s="14"/>
      <c r="PHS3205" s="14"/>
      <c r="PHT3205" s="14"/>
      <c r="PHU3205" s="14"/>
      <c r="PHV3205" s="14"/>
      <c r="PHW3205" s="14"/>
      <c r="PHX3205" s="14"/>
      <c r="PHY3205" s="14"/>
      <c r="PHZ3205" s="14"/>
      <c r="PIA3205" s="14"/>
      <c r="PIB3205" s="14"/>
      <c r="PIC3205" s="14"/>
      <c r="PID3205" s="14"/>
      <c r="PIE3205" s="14"/>
      <c r="PIF3205" s="14"/>
      <c r="PIG3205" s="14"/>
      <c r="PIH3205" s="14"/>
      <c r="PII3205" s="14"/>
      <c r="PIJ3205" s="14"/>
      <c r="PIK3205" s="14"/>
      <c r="PIL3205" s="14"/>
      <c r="PIM3205" s="14"/>
      <c r="PIN3205" s="14"/>
      <c r="PIO3205" s="14"/>
      <c r="PIP3205" s="14"/>
      <c r="PIQ3205" s="14"/>
      <c r="PIR3205" s="14"/>
      <c r="PIS3205" s="14"/>
      <c r="PIT3205" s="14"/>
      <c r="PIU3205" s="14"/>
      <c r="PIV3205" s="14"/>
      <c r="PIW3205" s="14"/>
      <c r="PIX3205" s="14"/>
      <c r="PIY3205" s="14"/>
      <c r="PIZ3205" s="14"/>
      <c r="PJA3205" s="14"/>
      <c r="PJB3205" s="14"/>
      <c r="PJC3205" s="14"/>
      <c r="PJD3205" s="14"/>
      <c r="PJE3205" s="14"/>
      <c r="PJF3205" s="14"/>
      <c r="PJG3205" s="14"/>
      <c r="PJH3205" s="14"/>
      <c r="PJI3205" s="14"/>
      <c r="PJJ3205" s="14"/>
      <c r="PJK3205" s="14"/>
      <c r="PJL3205" s="14"/>
      <c r="PJM3205" s="14"/>
      <c r="PJN3205" s="14"/>
      <c r="PJO3205" s="14"/>
      <c r="PJP3205" s="14"/>
      <c r="PJQ3205" s="14"/>
      <c r="PJR3205" s="14"/>
      <c r="PJS3205" s="14"/>
      <c r="PJT3205" s="14"/>
      <c r="PJU3205" s="14"/>
      <c r="PJV3205" s="14"/>
      <c r="PJW3205" s="14"/>
      <c r="PJX3205" s="14"/>
      <c r="PJY3205" s="14"/>
      <c r="PJZ3205" s="14"/>
      <c r="PKA3205" s="14"/>
      <c r="PKB3205" s="14"/>
      <c r="PKC3205" s="14"/>
      <c r="PKD3205" s="14"/>
      <c r="PKE3205" s="14"/>
      <c r="PKF3205" s="14"/>
      <c r="PKG3205" s="14"/>
      <c r="PKH3205" s="14"/>
      <c r="PKI3205" s="14"/>
      <c r="PKJ3205" s="14"/>
      <c r="PKK3205" s="14"/>
      <c r="PKL3205" s="14"/>
      <c r="PKM3205" s="14"/>
      <c r="PKN3205" s="14"/>
      <c r="PKO3205" s="14"/>
      <c r="PKP3205" s="14"/>
      <c r="PKQ3205" s="14"/>
      <c r="PKR3205" s="14"/>
      <c r="PKS3205" s="14"/>
      <c r="PKT3205" s="14"/>
      <c r="PKU3205" s="14"/>
      <c r="PKV3205" s="14"/>
      <c r="PKW3205" s="14"/>
      <c r="PKX3205" s="14"/>
      <c r="PKY3205" s="14"/>
      <c r="PKZ3205" s="14"/>
      <c r="PLA3205" s="14"/>
      <c r="PLB3205" s="14"/>
      <c r="PLC3205" s="14"/>
      <c r="PLD3205" s="14"/>
      <c r="PLE3205" s="14"/>
      <c r="PLF3205" s="14"/>
      <c r="PLG3205" s="14"/>
      <c r="PLH3205" s="14"/>
      <c r="PLI3205" s="14"/>
      <c r="PLJ3205" s="14"/>
      <c r="PLK3205" s="14"/>
      <c r="PLL3205" s="14"/>
      <c r="PLM3205" s="14"/>
      <c r="PLN3205" s="14"/>
      <c r="PLO3205" s="14"/>
      <c r="PLP3205" s="14"/>
      <c r="PLQ3205" s="14"/>
      <c r="PLR3205" s="14"/>
      <c r="PLS3205" s="14"/>
      <c r="PLT3205" s="14"/>
      <c r="PLU3205" s="14"/>
      <c r="PLV3205" s="14"/>
      <c r="PLW3205" s="14"/>
      <c r="PLX3205" s="14"/>
      <c r="PLY3205" s="14"/>
      <c r="PLZ3205" s="14"/>
      <c r="PMA3205" s="14"/>
      <c r="PMB3205" s="14"/>
      <c r="PMC3205" s="14"/>
      <c r="PMD3205" s="14"/>
      <c r="PME3205" s="14"/>
      <c r="PMF3205" s="14"/>
      <c r="PMG3205" s="14"/>
      <c r="PMH3205" s="14"/>
      <c r="PMI3205" s="14"/>
      <c r="PMJ3205" s="14"/>
      <c r="PMK3205" s="14"/>
      <c r="PML3205" s="14"/>
      <c r="PMM3205" s="14"/>
      <c r="PMN3205" s="14"/>
      <c r="PMO3205" s="14"/>
      <c r="PMP3205" s="14"/>
      <c r="PMQ3205" s="14"/>
      <c r="PMR3205" s="14"/>
      <c r="PMS3205" s="14"/>
      <c r="PMT3205" s="14"/>
      <c r="PMU3205" s="14"/>
      <c r="PMV3205" s="14"/>
      <c r="PMW3205" s="14"/>
      <c r="PMX3205" s="14"/>
      <c r="PMY3205" s="14"/>
      <c r="PMZ3205" s="14"/>
      <c r="PNA3205" s="14"/>
      <c r="PNB3205" s="14"/>
      <c r="PNC3205" s="14"/>
      <c r="PND3205" s="14"/>
      <c r="PNE3205" s="14"/>
      <c r="PNF3205" s="14"/>
      <c r="PNG3205" s="14"/>
      <c r="PNH3205" s="14"/>
      <c r="PNI3205" s="14"/>
      <c r="PNJ3205" s="14"/>
      <c r="PNK3205" s="14"/>
      <c r="PNL3205" s="14"/>
      <c r="PNM3205" s="14"/>
      <c r="PNN3205" s="14"/>
      <c r="PNO3205" s="14"/>
      <c r="PNP3205" s="14"/>
      <c r="PNQ3205" s="14"/>
      <c r="PNR3205" s="14"/>
      <c r="PNS3205" s="14"/>
      <c r="PNT3205" s="14"/>
      <c r="PNU3205" s="14"/>
      <c r="PNV3205" s="14"/>
      <c r="PNW3205" s="14"/>
      <c r="PNX3205" s="14"/>
      <c r="PNY3205" s="14"/>
      <c r="PNZ3205" s="14"/>
      <c r="POA3205" s="14"/>
      <c r="POB3205" s="14"/>
      <c r="POC3205" s="14"/>
      <c r="POD3205" s="14"/>
      <c r="POE3205" s="14"/>
      <c r="POF3205" s="14"/>
      <c r="POG3205" s="14"/>
      <c r="POH3205" s="14"/>
      <c r="POI3205" s="14"/>
      <c r="POJ3205" s="14"/>
      <c r="POK3205" s="14"/>
      <c r="POL3205" s="14"/>
      <c r="POM3205" s="14"/>
      <c r="PON3205" s="14"/>
      <c r="POO3205" s="14"/>
      <c r="POP3205" s="14"/>
      <c r="POQ3205" s="14"/>
      <c r="POR3205" s="14"/>
      <c r="POS3205" s="14"/>
      <c r="POT3205" s="14"/>
      <c r="POU3205" s="14"/>
      <c r="POV3205" s="14"/>
      <c r="POW3205" s="14"/>
      <c r="POX3205" s="14"/>
      <c r="POY3205" s="14"/>
      <c r="POZ3205" s="14"/>
      <c r="PPA3205" s="14"/>
      <c r="PPB3205" s="14"/>
      <c r="PPC3205" s="14"/>
      <c r="PPD3205" s="14"/>
      <c r="PPE3205" s="14"/>
      <c r="PPF3205" s="14"/>
      <c r="PPG3205" s="14"/>
      <c r="PPH3205" s="14"/>
      <c r="PPI3205" s="14"/>
      <c r="PPJ3205" s="14"/>
      <c r="PPK3205" s="14"/>
      <c r="PPL3205" s="14"/>
      <c r="PPM3205" s="14"/>
      <c r="PPN3205" s="14"/>
      <c r="PPO3205" s="14"/>
      <c r="PPP3205" s="14"/>
      <c r="PPQ3205" s="14"/>
      <c r="PPR3205" s="14"/>
      <c r="PPS3205" s="14"/>
      <c r="PPT3205" s="14"/>
      <c r="PPU3205" s="14"/>
      <c r="PPV3205" s="14"/>
      <c r="PPW3205" s="14"/>
      <c r="PPX3205" s="14"/>
      <c r="PPY3205" s="14"/>
      <c r="PPZ3205" s="14"/>
      <c r="PQA3205" s="14"/>
      <c r="PQB3205" s="14"/>
      <c r="PQC3205" s="14"/>
      <c r="PQD3205" s="14"/>
      <c r="PQE3205" s="14"/>
      <c r="PQF3205" s="14"/>
      <c r="PQG3205" s="14"/>
      <c r="PQH3205" s="14"/>
      <c r="PQI3205" s="14"/>
      <c r="PQJ3205" s="14"/>
      <c r="PQK3205" s="14"/>
      <c r="PQL3205" s="14"/>
      <c r="PQM3205" s="14"/>
      <c r="PQN3205" s="14"/>
      <c r="PQO3205" s="14"/>
      <c r="PQP3205" s="14"/>
      <c r="PQQ3205" s="14"/>
      <c r="PQR3205" s="14"/>
      <c r="PQS3205" s="14"/>
      <c r="PQT3205" s="14"/>
      <c r="PQU3205" s="14"/>
      <c r="PQV3205" s="14"/>
      <c r="PQW3205" s="14"/>
      <c r="PQX3205" s="14"/>
      <c r="PQY3205" s="14"/>
      <c r="PQZ3205" s="14"/>
      <c r="PRA3205" s="14"/>
      <c r="PRB3205" s="14"/>
      <c r="PRC3205" s="14"/>
      <c r="PRD3205" s="14"/>
      <c r="PRE3205" s="14"/>
      <c r="PRF3205" s="14"/>
      <c r="PRG3205" s="14"/>
      <c r="PRH3205" s="14"/>
      <c r="PRI3205" s="14"/>
      <c r="PRJ3205" s="14"/>
      <c r="PRK3205" s="14"/>
      <c r="PRL3205" s="14"/>
      <c r="PRM3205" s="14"/>
      <c r="PRN3205" s="14"/>
      <c r="PRO3205" s="14"/>
      <c r="PRP3205" s="14"/>
      <c r="PRQ3205" s="14"/>
      <c r="PRR3205" s="14"/>
      <c r="PRS3205" s="14"/>
      <c r="PRT3205" s="14"/>
      <c r="PRU3205" s="14"/>
      <c r="PRV3205" s="14"/>
      <c r="PRW3205" s="14"/>
      <c r="PRX3205" s="14"/>
      <c r="PRY3205" s="14"/>
      <c r="PRZ3205" s="14"/>
      <c r="PSA3205" s="14"/>
      <c r="PSB3205" s="14"/>
      <c r="PSC3205" s="14"/>
      <c r="PSD3205" s="14"/>
      <c r="PSE3205" s="14"/>
      <c r="PSF3205" s="14"/>
      <c r="PSG3205" s="14"/>
      <c r="PSH3205" s="14"/>
      <c r="PSI3205" s="14"/>
      <c r="PSJ3205" s="14"/>
      <c r="PSK3205" s="14"/>
      <c r="PSL3205" s="14"/>
      <c r="PSM3205" s="14"/>
      <c r="PSN3205" s="14"/>
      <c r="PSO3205" s="14"/>
      <c r="PSP3205" s="14"/>
      <c r="PSQ3205" s="14"/>
      <c r="PSR3205" s="14"/>
      <c r="PSS3205" s="14"/>
      <c r="PST3205" s="14"/>
      <c r="PSU3205" s="14"/>
      <c r="PSV3205" s="14"/>
      <c r="PSW3205" s="14"/>
      <c r="PSX3205" s="14"/>
      <c r="PSY3205" s="14"/>
      <c r="PSZ3205" s="14"/>
      <c r="PTA3205" s="14"/>
      <c r="PTB3205" s="14"/>
      <c r="PTC3205" s="14"/>
      <c r="PTD3205" s="14"/>
      <c r="PTE3205" s="14"/>
      <c r="PTF3205" s="14"/>
      <c r="PTG3205" s="14"/>
      <c r="PTH3205" s="14"/>
      <c r="PTI3205" s="14"/>
      <c r="PTJ3205" s="14"/>
      <c r="PTK3205" s="14"/>
      <c r="PTL3205" s="14"/>
      <c r="PTM3205" s="14"/>
      <c r="PTN3205" s="14"/>
      <c r="PTO3205" s="14"/>
      <c r="PTP3205" s="14"/>
      <c r="PTQ3205" s="14"/>
      <c r="PTR3205" s="14"/>
      <c r="PTS3205" s="14"/>
      <c r="PTT3205" s="14"/>
      <c r="PTU3205" s="14"/>
      <c r="PTV3205" s="14"/>
      <c r="PTW3205" s="14"/>
      <c r="PTX3205" s="14"/>
      <c r="PTY3205" s="14"/>
      <c r="PTZ3205" s="14"/>
      <c r="PUA3205" s="14"/>
      <c r="PUB3205" s="14"/>
      <c r="PUC3205" s="14"/>
      <c r="PUD3205" s="14"/>
      <c r="PUE3205" s="14"/>
      <c r="PUF3205" s="14"/>
      <c r="PUG3205" s="14"/>
      <c r="PUH3205" s="14"/>
      <c r="PUI3205" s="14"/>
      <c r="PUJ3205" s="14"/>
      <c r="PUK3205" s="14"/>
      <c r="PUL3205" s="14"/>
      <c r="PUM3205" s="14"/>
      <c r="PUN3205" s="14"/>
      <c r="PUO3205" s="14"/>
      <c r="PUP3205" s="14"/>
      <c r="PUQ3205" s="14"/>
      <c r="PUR3205" s="14"/>
      <c r="PUS3205" s="14"/>
      <c r="PUT3205" s="14"/>
      <c r="PUU3205" s="14"/>
      <c r="PUV3205" s="14"/>
      <c r="PUW3205" s="14"/>
      <c r="PUX3205" s="14"/>
      <c r="PUY3205" s="14"/>
      <c r="PUZ3205" s="14"/>
      <c r="PVA3205" s="14"/>
      <c r="PVB3205" s="14"/>
      <c r="PVC3205" s="14"/>
      <c r="PVD3205" s="14"/>
      <c r="PVE3205" s="14"/>
      <c r="PVF3205" s="14"/>
      <c r="PVG3205" s="14"/>
      <c r="PVH3205" s="14"/>
      <c r="PVI3205" s="14"/>
      <c r="PVJ3205" s="14"/>
      <c r="PVK3205" s="14"/>
      <c r="PVL3205" s="14"/>
      <c r="PVM3205" s="14"/>
      <c r="PVN3205" s="14"/>
      <c r="PVO3205" s="14"/>
      <c r="PVP3205" s="14"/>
      <c r="PVQ3205" s="14"/>
      <c r="PVR3205" s="14"/>
      <c r="PVS3205" s="14"/>
      <c r="PVT3205" s="14"/>
      <c r="PVU3205" s="14"/>
      <c r="PVV3205" s="14"/>
      <c r="PVW3205" s="14"/>
      <c r="PVX3205" s="14"/>
      <c r="PVY3205" s="14"/>
      <c r="PVZ3205" s="14"/>
      <c r="PWA3205" s="14"/>
      <c r="PWB3205" s="14"/>
      <c r="PWC3205" s="14"/>
      <c r="PWD3205" s="14"/>
      <c r="PWE3205" s="14"/>
      <c r="PWF3205" s="14"/>
      <c r="PWG3205" s="14"/>
      <c r="PWH3205" s="14"/>
      <c r="PWI3205" s="14"/>
      <c r="PWJ3205" s="14"/>
      <c r="PWK3205" s="14"/>
      <c r="PWL3205" s="14"/>
      <c r="PWM3205" s="14"/>
      <c r="PWN3205" s="14"/>
      <c r="PWO3205" s="14"/>
      <c r="PWP3205" s="14"/>
      <c r="PWQ3205" s="14"/>
      <c r="PWR3205" s="14"/>
      <c r="PWS3205" s="14"/>
      <c r="PWT3205" s="14"/>
      <c r="PWU3205" s="14"/>
      <c r="PWV3205" s="14"/>
      <c r="PWW3205" s="14"/>
      <c r="PWX3205" s="14"/>
      <c r="PWY3205" s="14"/>
      <c r="PWZ3205" s="14"/>
      <c r="PXA3205" s="14"/>
      <c r="PXB3205" s="14"/>
      <c r="PXC3205" s="14"/>
      <c r="PXD3205" s="14"/>
      <c r="PXE3205" s="14"/>
      <c r="PXF3205" s="14"/>
      <c r="PXG3205" s="14"/>
      <c r="PXH3205" s="14"/>
      <c r="PXI3205" s="14"/>
      <c r="PXJ3205" s="14"/>
      <c r="PXK3205" s="14"/>
      <c r="PXL3205" s="14"/>
      <c r="PXM3205" s="14"/>
      <c r="PXN3205" s="14"/>
      <c r="PXO3205" s="14"/>
      <c r="PXP3205" s="14"/>
      <c r="PXQ3205" s="14"/>
      <c r="PXR3205" s="14"/>
      <c r="PXS3205" s="14"/>
      <c r="PXT3205" s="14"/>
      <c r="PXU3205" s="14"/>
      <c r="PXV3205" s="14"/>
      <c r="PXW3205" s="14"/>
      <c r="PXX3205" s="14"/>
      <c r="PXY3205" s="14"/>
      <c r="PXZ3205" s="14"/>
      <c r="PYA3205" s="14"/>
      <c r="PYB3205" s="14"/>
      <c r="PYC3205" s="14"/>
      <c r="PYD3205" s="14"/>
      <c r="PYE3205" s="14"/>
      <c r="PYF3205" s="14"/>
      <c r="PYG3205" s="14"/>
      <c r="PYH3205" s="14"/>
      <c r="PYI3205" s="14"/>
      <c r="PYJ3205" s="14"/>
      <c r="PYK3205" s="14"/>
      <c r="PYL3205" s="14"/>
      <c r="PYM3205" s="14"/>
      <c r="PYN3205" s="14"/>
      <c r="PYO3205" s="14"/>
      <c r="PYP3205" s="14"/>
      <c r="PYQ3205" s="14"/>
      <c r="PYR3205" s="14"/>
      <c r="PYS3205" s="14"/>
      <c r="PYT3205" s="14"/>
      <c r="PYU3205" s="14"/>
      <c r="PYV3205" s="14"/>
      <c r="PYW3205" s="14"/>
      <c r="PYX3205" s="14"/>
      <c r="PYY3205" s="14"/>
      <c r="PYZ3205" s="14"/>
      <c r="PZA3205" s="14"/>
      <c r="PZB3205" s="14"/>
      <c r="PZC3205" s="14"/>
      <c r="PZD3205" s="14"/>
      <c r="PZE3205" s="14"/>
      <c r="PZF3205" s="14"/>
      <c r="PZG3205" s="14"/>
      <c r="PZH3205" s="14"/>
      <c r="PZI3205" s="14"/>
      <c r="PZJ3205" s="14"/>
      <c r="PZK3205" s="14"/>
      <c r="PZL3205" s="14"/>
      <c r="PZM3205" s="14"/>
      <c r="PZN3205" s="14"/>
      <c r="PZO3205" s="14"/>
      <c r="PZP3205" s="14"/>
      <c r="PZQ3205" s="14"/>
      <c r="PZR3205" s="14"/>
      <c r="PZS3205" s="14"/>
      <c r="PZT3205" s="14"/>
      <c r="PZU3205" s="14"/>
      <c r="PZV3205" s="14"/>
      <c r="PZW3205" s="14"/>
      <c r="PZX3205" s="14"/>
      <c r="PZY3205" s="14"/>
      <c r="PZZ3205" s="14"/>
      <c r="QAA3205" s="14"/>
      <c r="QAB3205" s="14"/>
      <c r="QAC3205" s="14"/>
      <c r="QAD3205" s="14"/>
      <c r="QAE3205" s="14"/>
      <c r="QAF3205" s="14"/>
      <c r="QAG3205" s="14"/>
      <c r="QAH3205" s="14"/>
      <c r="QAI3205" s="14"/>
      <c r="QAJ3205" s="14"/>
      <c r="QAK3205" s="14"/>
      <c r="QAL3205" s="14"/>
      <c r="QAM3205" s="14"/>
      <c r="QAN3205" s="14"/>
      <c r="QAO3205" s="14"/>
      <c r="QAP3205" s="14"/>
      <c r="QAQ3205" s="14"/>
      <c r="QAR3205" s="14"/>
      <c r="QAS3205" s="14"/>
      <c r="QAT3205" s="14"/>
      <c r="QAU3205" s="14"/>
      <c r="QAV3205" s="14"/>
      <c r="QAW3205" s="14"/>
      <c r="QAX3205" s="14"/>
      <c r="QAY3205" s="14"/>
      <c r="QAZ3205" s="14"/>
      <c r="QBA3205" s="14"/>
      <c r="QBB3205" s="14"/>
      <c r="QBC3205" s="14"/>
      <c r="QBD3205" s="14"/>
      <c r="QBE3205" s="14"/>
      <c r="QBF3205" s="14"/>
      <c r="QBG3205" s="14"/>
      <c r="QBH3205" s="14"/>
      <c r="QBI3205" s="14"/>
      <c r="QBJ3205" s="14"/>
      <c r="QBK3205" s="14"/>
      <c r="QBL3205" s="14"/>
      <c r="QBM3205" s="14"/>
      <c r="QBN3205" s="14"/>
      <c r="QBO3205" s="14"/>
      <c r="QBP3205" s="14"/>
      <c r="QBQ3205" s="14"/>
      <c r="QBR3205" s="14"/>
      <c r="QBS3205" s="14"/>
      <c r="QBT3205" s="14"/>
      <c r="QBU3205" s="14"/>
      <c r="QBV3205" s="14"/>
      <c r="QBW3205" s="14"/>
      <c r="QBX3205" s="14"/>
      <c r="QBY3205" s="14"/>
      <c r="QBZ3205" s="14"/>
      <c r="QCA3205" s="14"/>
      <c r="QCB3205" s="14"/>
      <c r="QCC3205" s="14"/>
      <c r="QCD3205" s="14"/>
      <c r="QCE3205" s="14"/>
      <c r="QCF3205" s="14"/>
      <c r="QCG3205" s="14"/>
      <c r="QCH3205" s="14"/>
      <c r="QCI3205" s="14"/>
      <c r="QCJ3205" s="14"/>
      <c r="QCK3205" s="14"/>
      <c r="QCL3205" s="14"/>
      <c r="QCM3205" s="14"/>
      <c r="QCN3205" s="14"/>
      <c r="QCO3205" s="14"/>
      <c r="QCP3205" s="14"/>
      <c r="QCQ3205" s="14"/>
      <c r="QCR3205" s="14"/>
      <c r="QCS3205" s="14"/>
      <c r="QCT3205" s="14"/>
      <c r="QCU3205" s="14"/>
      <c r="QCV3205" s="14"/>
      <c r="QCW3205" s="14"/>
      <c r="QCX3205" s="14"/>
      <c r="QCY3205" s="14"/>
      <c r="QCZ3205" s="14"/>
      <c r="QDA3205" s="14"/>
      <c r="QDB3205" s="14"/>
      <c r="QDC3205" s="14"/>
      <c r="QDD3205" s="14"/>
      <c r="QDE3205" s="14"/>
      <c r="QDF3205" s="14"/>
      <c r="QDG3205" s="14"/>
      <c r="QDH3205" s="14"/>
      <c r="QDI3205" s="14"/>
      <c r="QDJ3205" s="14"/>
      <c r="QDK3205" s="14"/>
      <c r="QDL3205" s="14"/>
      <c r="QDM3205" s="14"/>
      <c r="QDN3205" s="14"/>
      <c r="QDO3205" s="14"/>
      <c r="QDP3205" s="14"/>
      <c r="QDQ3205" s="14"/>
      <c r="QDR3205" s="14"/>
      <c r="QDS3205" s="14"/>
      <c r="QDT3205" s="14"/>
      <c r="QDU3205" s="14"/>
      <c r="QDV3205" s="14"/>
      <c r="QDW3205" s="14"/>
      <c r="QDX3205" s="14"/>
      <c r="QDY3205" s="14"/>
      <c r="QDZ3205" s="14"/>
      <c r="QEA3205" s="14"/>
      <c r="QEB3205" s="14"/>
      <c r="QEC3205" s="14"/>
      <c r="QED3205" s="14"/>
      <c r="QEE3205" s="14"/>
      <c r="QEF3205" s="14"/>
      <c r="QEG3205" s="14"/>
      <c r="QEH3205" s="14"/>
      <c r="QEI3205" s="14"/>
      <c r="QEJ3205" s="14"/>
      <c r="QEK3205" s="14"/>
      <c r="QEL3205" s="14"/>
      <c r="QEM3205" s="14"/>
      <c r="QEN3205" s="14"/>
      <c r="QEO3205" s="14"/>
      <c r="QEP3205" s="14"/>
      <c r="QEQ3205" s="14"/>
      <c r="QER3205" s="14"/>
      <c r="QES3205" s="14"/>
      <c r="QET3205" s="14"/>
      <c r="QEU3205" s="14"/>
      <c r="QEV3205" s="14"/>
      <c r="QEW3205" s="14"/>
      <c r="QEX3205" s="14"/>
      <c r="QEY3205" s="14"/>
      <c r="QEZ3205" s="14"/>
      <c r="QFA3205" s="14"/>
      <c r="QFB3205" s="14"/>
      <c r="QFC3205" s="14"/>
      <c r="QFD3205" s="14"/>
      <c r="QFE3205" s="14"/>
      <c r="QFF3205" s="14"/>
      <c r="QFG3205" s="14"/>
      <c r="QFH3205" s="14"/>
      <c r="QFI3205" s="14"/>
      <c r="QFJ3205" s="14"/>
      <c r="QFK3205" s="14"/>
      <c r="QFL3205" s="14"/>
      <c r="QFM3205" s="14"/>
      <c r="QFN3205" s="14"/>
      <c r="QFO3205" s="14"/>
      <c r="QFP3205" s="14"/>
      <c r="QFQ3205" s="14"/>
      <c r="QFR3205" s="14"/>
      <c r="QFS3205" s="14"/>
      <c r="QFT3205" s="14"/>
      <c r="QFU3205" s="14"/>
      <c r="QFV3205" s="14"/>
      <c r="QFW3205" s="14"/>
      <c r="QFX3205" s="14"/>
      <c r="QFY3205" s="14"/>
      <c r="QFZ3205" s="14"/>
      <c r="QGA3205" s="14"/>
      <c r="QGB3205" s="14"/>
      <c r="QGC3205" s="14"/>
      <c r="QGD3205" s="14"/>
      <c r="QGE3205" s="14"/>
      <c r="QGF3205" s="14"/>
      <c r="QGG3205" s="14"/>
      <c r="QGH3205" s="14"/>
      <c r="QGI3205" s="14"/>
      <c r="QGJ3205" s="14"/>
      <c r="QGK3205" s="14"/>
      <c r="QGL3205" s="14"/>
      <c r="QGM3205" s="14"/>
      <c r="QGN3205" s="14"/>
      <c r="QGO3205" s="14"/>
      <c r="QGP3205" s="14"/>
      <c r="QGQ3205" s="14"/>
      <c r="QGR3205" s="14"/>
      <c r="QGS3205" s="14"/>
      <c r="QGT3205" s="14"/>
      <c r="QGU3205" s="14"/>
      <c r="QGV3205" s="14"/>
      <c r="QGW3205" s="14"/>
      <c r="QGX3205" s="14"/>
      <c r="QGY3205" s="14"/>
      <c r="QGZ3205" s="14"/>
      <c r="QHA3205" s="14"/>
      <c r="QHB3205" s="14"/>
      <c r="QHC3205" s="14"/>
      <c r="QHD3205" s="14"/>
      <c r="QHE3205" s="14"/>
      <c r="QHF3205" s="14"/>
      <c r="QHG3205" s="14"/>
      <c r="QHH3205" s="14"/>
      <c r="QHI3205" s="14"/>
      <c r="QHJ3205" s="14"/>
      <c r="QHK3205" s="14"/>
      <c r="QHL3205" s="14"/>
      <c r="QHM3205" s="14"/>
      <c r="QHN3205" s="14"/>
      <c r="QHO3205" s="14"/>
      <c r="QHP3205" s="14"/>
      <c r="QHQ3205" s="14"/>
      <c r="QHR3205" s="14"/>
      <c r="QHS3205" s="14"/>
      <c r="QHT3205" s="14"/>
      <c r="QHU3205" s="14"/>
      <c r="QHV3205" s="14"/>
      <c r="QHW3205" s="14"/>
      <c r="QHX3205" s="14"/>
      <c r="QHY3205" s="14"/>
      <c r="QHZ3205" s="14"/>
      <c r="QIA3205" s="14"/>
      <c r="QIB3205" s="14"/>
      <c r="QIC3205" s="14"/>
      <c r="QID3205" s="14"/>
      <c r="QIE3205" s="14"/>
      <c r="QIF3205" s="14"/>
      <c r="QIG3205" s="14"/>
      <c r="QIH3205" s="14"/>
      <c r="QII3205" s="14"/>
      <c r="QIJ3205" s="14"/>
      <c r="QIK3205" s="14"/>
      <c r="QIL3205" s="14"/>
      <c r="QIM3205" s="14"/>
      <c r="QIN3205" s="14"/>
      <c r="QIO3205" s="14"/>
      <c r="QIP3205" s="14"/>
      <c r="QIQ3205" s="14"/>
      <c r="QIR3205" s="14"/>
      <c r="QIS3205" s="14"/>
      <c r="QIT3205" s="14"/>
      <c r="QIU3205" s="14"/>
      <c r="QIV3205" s="14"/>
      <c r="QIW3205" s="14"/>
      <c r="QIX3205" s="14"/>
      <c r="QIY3205" s="14"/>
      <c r="QIZ3205" s="14"/>
      <c r="QJA3205" s="14"/>
      <c r="QJB3205" s="14"/>
      <c r="QJC3205" s="14"/>
      <c r="QJD3205" s="14"/>
      <c r="QJE3205" s="14"/>
      <c r="QJF3205" s="14"/>
      <c r="QJG3205" s="14"/>
      <c r="QJH3205" s="14"/>
      <c r="QJI3205" s="14"/>
      <c r="QJJ3205" s="14"/>
      <c r="QJK3205" s="14"/>
      <c r="QJL3205" s="14"/>
      <c r="QJM3205" s="14"/>
      <c r="QJN3205" s="14"/>
      <c r="QJO3205" s="14"/>
      <c r="QJP3205" s="14"/>
      <c r="QJQ3205" s="14"/>
      <c r="QJR3205" s="14"/>
      <c r="QJS3205" s="14"/>
      <c r="QJT3205" s="14"/>
      <c r="QJU3205" s="14"/>
      <c r="QJV3205" s="14"/>
      <c r="QJW3205" s="14"/>
      <c r="QJX3205" s="14"/>
      <c r="QJY3205" s="14"/>
      <c r="QJZ3205" s="14"/>
      <c r="QKA3205" s="14"/>
      <c r="QKB3205" s="14"/>
      <c r="QKC3205" s="14"/>
      <c r="QKD3205" s="14"/>
      <c r="QKE3205" s="14"/>
      <c r="QKF3205" s="14"/>
      <c r="QKG3205" s="14"/>
      <c r="QKH3205" s="14"/>
      <c r="QKI3205" s="14"/>
      <c r="QKJ3205" s="14"/>
      <c r="QKK3205" s="14"/>
      <c r="QKL3205" s="14"/>
      <c r="QKM3205" s="14"/>
      <c r="QKN3205" s="14"/>
      <c r="QKO3205" s="14"/>
      <c r="QKP3205" s="14"/>
      <c r="QKQ3205" s="14"/>
      <c r="QKR3205" s="14"/>
      <c r="QKS3205" s="14"/>
      <c r="QKT3205" s="14"/>
      <c r="QKU3205" s="14"/>
      <c r="QKV3205" s="14"/>
      <c r="QKW3205" s="14"/>
      <c r="QKX3205" s="14"/>
      <c r="QKY3205" s="14"/>
      <c r="QKZ3205" s="14"/>
      <c r="QLA3205" s="14"/>
      <c r="QLB3205" s="14"/>
      <c r="QLC3205" s="14"/>
      <c r="QLD3205" s="14"/>
      <c r="QLE3205" s="14"/>
      <c r="QLF3205" s="14"/>
      <c r="QLG3205" s="14"/>
      <c r="QLH3205" s="14"/>
      <c r="QLI3205" s="14"/>
      <c r="QLJ3205" s="14"/>
      <c r="QLK3205" s="14"/>
      <c r="QLL3205" s="14"/>
      <c r="QLM3205" s="14"/>
      <c r="QLN3205" s="14"/>
      <c r="QLO3205" s="14"/>
      <c r="QLP3205" s="14"/>
      <c r="QLQ3205" s="14"/>
      <c r="QLR3205" s="14"/>
      <c r="QLS3205" s="14"/>
      <c r="QLT3205" s="14"/>
      <c r="QLU3205" s="14"/>
      <c r="QLV3205" s="14"/>
      <c r="QLW3205" s="14"/>
      <c r="QLX3205" s="14"/>
      <c r="QLY3205" s="14"/>
      <c r="QLZ3205" s="14"/>
      <c r="QMA3205" s="14"/>
      <c r="QMB3205" s="14"/>
      <c r="QMC3205" s="14"/>
      <c r="QMD3205" s="14"/>
      <c r="QME3205" s="14"/>
      <c r="QMF3205" s="14"/>
      <c r="QMG3205" s="14"/>
      <c r="QMH3205" s="14"/>
      <c r="QMI3205" s="14"/>
      <c r="QMJ3205" s="14"/>
      <c r="QMK3205" s="14"/>
      <c r="QML3205" s="14"/>
      <c r="QMM3205" s="14"/>
      <c r="QMN3205" s="14"/>
      <c r="QMO3205" s="14"/>
      <c r="QMP3205" s="14"/>
      <c r="QMQ3205" s="14"/>
      <c r="QMR3205" s="14"/>
      <c r="QMS3205" s="14"/>
      <c r="QMT3205" s="14"/>
      <c r="QMU3205" s="14"/>
      <c r="QMV3205" s="14"/>
      <c r="QMW3205" s="14"/>
      <c r="QMX3205" s="14"/>
      <c r="QMY3205" s="14"/>
      <c r="QMZ3205" s="14"/>
      <c r="QNA3205" s="14"/>
      <c r="QNB3205" s="14"/>
      <c r="QNC3205" s="14"/>
      <c r="QND3205" s="14"/>
      <c r="QNE3205" s="14"/>
      <c r="QNF3205" s="14"/>
      <c r="QNG3205" s="14"/>
      <c r="QNH3205" s="14"/>
      <c r="QNI3205" s="14"/>
      <c r="QNJ3205" s="14"/>
      <c r="QNK3205" s="14"/>
      <c r="QNL3205" s="14"/>
      <c r="QNM3205" s="14"/>
      <c r="QNN3205" s="14"/>
      <c r="QNO3205" s="14"/>
      <c r="QNP3205" s="14"/>
      <c r="QNQ3205" s="14"/>
      <c r="QNR3205" s="14"/>
      <c r="QNS3205" s="14"/>
      <c r="QNT3205" s="14"/>
      <c r="QNU3205" s="14"/>
      <c r="QNV3205" s="14"/>
      <c r="QNW3205" s="14"/>
      <c r="QNX3205" s="14"/>
      <c r="QNY3205" s="14"/>
      <c r="QNZ3205" s="14"/>
      <c r="QOA3205" s="14"/>
      <c r="QOB3205" s="14"/>
      <c r="QOC3205" s="14"/>
      <c r="QOD3205" s="14"/>
      <c r="QOE3205" s="14"/>
      <c r="QOF3205" s="14"/>
      <c r="QOG3205" s="14"/>
      <c r="QOH3205" s="14"/>
      <c r="QOI3205" s="14"/>
      <c r="QOJ3205" s="14"/>
      <c r="QOK3205" s="14"/>
      <c r="QOL3205" s="14"/>
      <c r="QOM3205" s="14"/>
      <c r="QON3205" s="14"/>
      <c r="QOO3205" s="14"/>
      <c r="QOP3205" s="14"/>
      <c r="QOQ3205" s="14"/>
      <c r="QOR3205" s="14"/>
      <c r="QOS3205" s="14"/>
      <c r="QOT3205" s="14"/>
      <c r="QOU3205" s="14"/>
      <c r="QOV3205" s="14"/>
      <c r="QOW3205" s="14"/>
      <c r="QOX3205" s="14"/>
      <c r="QOY3205" s="14"/>
      <c r="QOZ3205" s="14"/>
      <c r="QPA3205" s="14"/>
      <c r="QPB3205" s="14"/>
      <c r="QPC3205" s="14"/>
      <c r="QPD3205" s="14"/>
      <c r="QPE3205" s="14"/>
      <c r="QPF3205" s="14"/>
      <c r="QPG3205" s="14"/>
      <c r="QPH3205" s="14"/>
      <c r="QPI3205" s="14"/>
      <c r="QPJ3205" s="14"/>
      <c r="QPK3205" s="14"/>
      <c r="QPL3205" s="14"/>
      <c r="QPM3205" s="14"/>
      <c r="QPN3205" s="14"/>
      <c r="QPO3205" s="14"/>
      <c r="QPP3205" s="14"/>
      <c r="QPQ3205" s="14"/>
      <c r="QPR3205" s="14"/>
      <c r="QPS3205" s="14"/>
      <c r="QPT3205" s="14"/>
      <c r="QPU3205" s="14"/>
      <c r="QPV3205" s="14"/>
      <c r="QPW3205" s="14"/>
      <c r="QPX3205" s="14"/>
      <c r="QPY3205" s="14"/>
      <c r="QPZ3205" s="14"/>
      <c r="QQA3205" s="14"/>
      <c r="QQB3205" s="14"/>
      <c r="QQC3205" s="14"/>
      <c r="QQD3205" s="14"/>
      <c r="QQE3205" s="14"/>
      <c r="QQF3205" s="14"/>
      <c r="QQG3205" s="14"/>
      <c r="QQH3205" s="14"/>
      <c r="QQI3205" s="14"/>
      <c r="QQJ3205" s="14"/>
      <c r="QQK3205" s="14"/>
      <c r="QQL3205" s="14"/>
      <c r="QQM3205" s="14"/>
      <c r="QQN3205" s="14"/>
      <c r="QQO3205" s="14"/>
      <c r="QQP3205" s="14"/>
      <c r="QQQ3205" s="14"/>
      <c r="QQR3205" s="14"/>
      <c r="QQS3205" s="14"/>
      <c r="QQT3205" s="14"/>
      <c r="QQU3205" s="14"/>
      <c r="QQV3205" s="14"/>
      <c r="QQW3205" s="14"/>
      <c r="QQX3205" s="14"/>
      <c r="QQY3205" s="14"/>
      <c r="QQZ3205" s="14"/>
      <c r="QRA3205" s="14"/>
      <c r="QRB3205" s="14"/>
      <c r="QRC3205" s="14"/>
      <c r="QRD3205" s="14"/>
      <c r="QRE3205" s="14"/>
      <c r="QRF3205" s="14"/>
      <c r="QRG3205" s="14"/>
      <c r="QRH3205" s="14"/>
      <c r="QRI3205" s="14"/>
      <c r="QRJ3205" s="14"/>
      <c r="QRK3205" s="14"/>
      <c r="QRL3205" s="14"/>
      <c r="QRM3205" s="14"/>
      <c r="QRN3205" s="14"/>
      <c r="QRO3205" s="14"/>
      <c r="QRP3205" s="14"/>
      <c r="QRQ3205" s="14"/>
      <c r="QRR3205" s="14"/>
      <c r="QRS3205" s="14"/>
      <c r="QRT3205" s="14"/>
      <c r="QRU3205" s="14"/>
      <c r="QRV3205" s="14"/>
      <c r="QRW3205" s="14"/>
      <c r="QRX3205" s="14"/>
      <c r="QRY3205" s="14"/>
      <c r="QRZ3205" s="14"/>
      <c r="QSA3205" s="14"/>
      <c r="QSB3205" s="14"/>
      <c r="QSC3205" s="14"/>
      <c r="QSD3205" s="14"/>
      <c r="QSE3205" s="14"/>
      <c r="QSF3205" s="14"/>
      <c r="QSG3205" s="14"/>
      <c r="QSH3205" s="14"/>
      <c r="QSI3205" s="14"/>
      <c r="QSJ3205" s="14"/>
      <c r="QSK3205" s="14"/>
      <c r="QSL3205" s="14"/>
      <c r="QSM3205" s="14"/>
      <c r="QSN3205" s="14"/>
      <c r="QSO3205" s="14"/>
      <c r="QSP3205" s="14"/>
      <c r="QSQ3205" s="14"/>
      <c r="QSR3205" s="14"/>
      <c r="QSS3205" s="14"/>
      <c r="QST3205" s="14"/>
      <c r="QSU3205" s="14"/>
      <c r="QSV3205" s="14"/>
      <c r="QSW3205" s="14"/>
      <c r="QSX3205" s="14"/>
      <c r="QSY3205" s="14"/>
      <c r="QSZ3205" s="14"/>
      <c r="QTA3205" s="14"/>
      <c r="QTB3205" s="14"/>
      <c r="QTC3205" s="14"/>
      <c r="QTD3205" s="14"/>
      <c r="QTE3205" s="14"/>
      <c r="QTF3205" s="14"/>
      <c r="QTG3205" s="14"/>
      <c r="QTH3205" s="14"/>
      <c r="QTI3205" s="14"/>
      <c r="QTJ3205" s="14"/>
      <c r="QTK3205" s="14"/>
      <c r="QTL3205" s="14"/>
      <c r="QTM3205" s="14"/>
      <c r="QTN3205" s="14"/>
      <c r="QTO3205" s="14"/>
      <c r="QTP3205" s="14"/>
      <c r="QTQ3205" s="14"/>
      <c r="QTR3205" s="14"/>
      <c r="QTS3205" s="14"/>
      <c r="QTT3205" s="14"/>
      <c r="QTU3205" s="14"/>
      <c r="QTV3205" s="14"/>
      <c r="QTW3205" s="14"/>
      <c r="QTX3205" s="14"/>
      <c r="QTY3205" s="14"/>
      <c r="QTZ3205" s="14"/>
      <c r="QUA3205" s="14"/>
      <c r="QUB3205" s="14"/>
      <c r="QUC3205" s="14"/>
      <c r="QUD3205" s="14"/>
      <c r="QUE3205" s="14"/>
      <c r="QUF3205" s="14"/>
      <c r="QUG3205" s="14"/>
      <c r="QUH3205" s="14"/>
      <c r="QUI3205" s="14"/>
      <c r="QUJ3205" s="14"/>
      <c r="QUK3205" s="14"/>
      <c r="QUL3205" s="14"/>
      <c r="QUM3205" s="14"/>
      <c r="QUN3205" s="14"/>
      <c r="QUO3205" s="14"/>
      <c r="QUP3205" s="14"/>
      <c r="QUQ3205" s="14"/>
      <c r="QUR3205" s="14"/>
      <c r="QUS3205" s="14"/>
      <c r="QUT3205" s="14"/>
      <c r="QUU3205" s="14"/>
      <c r="QUV3205" s="14"/>
      <c r="QUW3205" s="14"/>
      <c r="QUX3205" s="14"/>
      <c r="QUY3205" s="14"/>
      <c r="QUZ3205" s="14"/>
      <c r="QVA3205" s="14"/>
      <c r="QVB3205" s="14"/>
      <c r="QVC3205" s="14"/>
      <c r="QVD3205" s="14"/>
      <c r="QVE3205" s="14"/>
      <c r="QVF3205" s="14"/>
      <c r="QVG3205" s="14"/>
      <c r="QVH3205" s="14"/>
      <c r="QVI3205" s="14"/>
      <c r="QVJ3205" s="14"/>
      <c r="QVK3205" s="14"/>
      <c r="QVL3205" s="14"/>
      <c r="QVM3205" s="14"/>
      <c r="QVN3205" s="14"/>
      <c r="QVO3205" s="14"/>
      <c r="QVP3205" s="14"/>
      <c r="QVQ3205" s="14"/>
      <c r="QVR3205" s="14"/>
      <c r="QVS3205" s="14"/>
      <c r="QVT3205" s="14"/>
      <c r="QVU3205" s="14"/>
      <c r="QVV3205" s="14"/>
      <c r="QVW3205" s="14"/>
      <c r="QVX3205" s="14"/>
      <c r="QVY3205" s="14"/>
      <c r="QVZ3205" s="14"/>
      <c r="QWA3205" s="14"/>
      <c r="QWB3205" s="14"/>
      <c r="QWC3205" s="14"/>
      <c r="QWD3205" s="14"/>
      <c r="QWE3205" s="14"/>
      <c r="QWF3205" s="14"/>
      <c r="QWG3205" s="14"/>
      <c r="QWH3205" s="14"/>
      <c r="QWI3205" s="14"/>
      <c r="QWJ3205" s="14"/>
      <c r="QWK3205" s="14"/>
      <c r="QWL3205" s="14"/>
      <c r="QWM3205" s="14"/>
      <c r="QWN3205" s="14"/>
      <c r="QWO3205" s="14"/>
      <c r="QWP3205" s="14"/>
      <c r="QWQ3205" s="14"/>
      <c r="QWR3205" s="14"/>
      <c r="QWS3205" s="14"/>
      <c r="QWT3205" s="14"/>
      <c r="QWU3205" s="14"/>
      <c r="QWV3205" s="14"/>
      <c r="QWW3205" s="14"/>
      <c r="QWX3205" s="14"/>
      <c r="QWY3205" s="14"/>
      <c r="QWZ3205" s="14"/>
      <c r="QXA3205" s="14"/>
      <c r="QXB3205" s="14"/>
      <c r="QXC3205" s="14"/>
      <c r="QXD3205" s="14"/>
      <c r="QXE3205" s="14"/>
      <c r="QXF3205" s="14"/>
      <c r="QXG3205" s="14"/>
      <c r="QXH3205" s="14"/>
      <c r="QXI3205" s="14"/>
      <c r="QXJ3205" s="14"/>
      <c r="QXK3205" s="14"/>
      <c r="QXL3205" s="14"/>
      <c r="QXM3205" s="14"/>
      <c r="QXN3205" s="14"/>
      <c r="QXO3205" s="14"/>
      <c r="QXP3205" s="14"/>
      <c r="QXQ3205" s="14"/>
      <c r="QXR3205" s="14"/>
      <c r="QXS3205" s="14"/>
      <c r="QXT3205" s="14"/>
      <c r="QXU3205" s="14"/>
      <c r="QXV3205" s="14"/>
      <c r="QXW3205" s="14"/>
      <c r="QXX3205" s="14"/>
      <c r="QXY3205" s="14"/>
      <c r="QXZ3205" s="14"/>
      <c r="QYA3205" s="14"/>
      <c r="QYB3205" s="14"/>
      <c r="QYC3205" s="14"/>
      <c r="QYD3205" s="14"/>
      <c r="QYE3205" s="14"/>
      <c r="QYF3205" s="14"/>
      <c r="QYG3205" s="14"/>
      <c r="QYH3205" s="14"/>
      <c r="QYI3205" s="14"/>
      <c r="QYJ3205" s="14"/>
      <c r="QYK3205" s="14"/>
      <c r="QYL3205" s="14"/>
      <c r="QYM3205" s="14"/>
      <c r="QYN3205" s="14"/>
      <c r="QYO3205" s="14"/>
      <c r="QYP3205" s="14"/>
      <c r="QYQ3205" s="14"/>
      <c r="QYR3205" s="14"/>
      <c r="QYS3205" s="14"/>
      <c r="QYT3205" s="14"/>
      <c r="QYU3205" s="14"/>
      <c r="QYV3205" s="14"/>
      <c r="QYW3205" s="14"/>
      <c r="QYX3205" s="14"/>
      <c r="QYY3205" s="14"/>
      <c r="QYZ3205" s="14"/>
      <c r="QZA3205" s="14"/>
      <c r="QZB3205" s="14"/>
      <c r="QZC3205" s="14"/>
      <c r="QZD3205" s="14"/>
      <c r="QZE3205" s="14"/>
      <c r="QZF3205" s="14"/>
      <c r="QZG3205" s="14"/>
      <c r="QZH3205" s="14"/>
      <c r="QZI3205" s="14"/>
      <c r="QZJ3205" s="14"/>
      <c r="QZK3205" s="14"/>
      <c r="QZL3205" s="14"/>
      <c r="QZM3205" s="14"/>
      <c r="QZN3205" s="14"/>
      <c r="QZO3205" s="14"/>
      <c r="QZP3205" s="14"/>
      <c r="QZQ3205" s="14"/>
      <c r="QZR3205" s="14"/>
      <c r="QZS3205" s="14"/>
      <c r="QZT3205" s="14"/>
      <c r="QZU3205" s="14"/>
      <c r="QZV3205" s="14"/>
      <c r="QZW3205" s="14"/>
      <c r="QZX3205" s="14"/>
      <c r="QZY3205" s="14"/>
      <c r="QZZ3205" s="14"/>
      <c r="RAA3205" s="14"/>
      <c r="RAB3205" s="14"/>
      <c r="RAC3205" s="14"/>
      <c r="RAD3205" s="14"/>
      <c r="RAE3205" s="14"/>
      <c r="RAF3205" s="14"/>
      <c r="RAG3205" s="14"/>
      <c r="RAH3205" s="14"/>
      <c r="RAI3205" s="14"/>
      <c r="RAJ3205" s="14"/>
      <c r="RAK3205" s="14"/>
      <c r="RAL3205" s="14"/>
      <c r="RAM3205" s="14"/>
      <c r="RAN3205" s="14"/>
      <c r="RAO3205" s="14"/>
      <c r="RAP3205" s="14"/>
      <c r="RAQ3205" s="14"/>
      <c r="RAR3205" s="14"/>
      <c r="RAS3205" s="14"/>
      <c r="RAT3205" s="14"/>
      <c r="RAU3205" s="14"/>
      <c r="RAV3205" s="14"/>
      <c r="RAW3205" s="14"/>
      <c r="RAX3205" s="14"/>
      <c r="RAY3205" s="14"/>
      <c r="RAZ3205" s="14"/>
      <c r="RBA3205" s="14"/>
      <c r="RBB3205" s="14"/>
      <c r="RBC3205" s="14"/>
      <c r="RBD3205" s="14"/>
      <c r="RBE3205" s="14"/>
      <c r="RBF3205" s="14"/>
      <c r="RBG3205" s="14"/>
      <c r="RBH3205" s="14"/>
      <c r="RBI3205" s="14"/>
      <c r="RBJ3205" s="14"/>
      <c r="RBK3205" s="14"/>
      <c r="RBL3205" s="14"/>
      <c r="RBM3205" s="14"/>
      <c r="RBN3205" s="14"/>
      <c r="RBO3205" s="14"/>
      <c r="RBP3205" s="14"/>
      <c r="RBQ3205" s="14"/>
      <c r="RBR3205" s="14"/>
      <c r="RBS3205" s="14"/>
      <c r="RBT3205" s="14"/>
      <c r="RBU3205" s="14"/>
      <c r="RBV3205" s="14"/>
      <c r="RBW3205" s="14"/>
      <c r="RBX3205" s="14"/>
      <c r="RBY3205" s="14"/>
      <c r="RBZ3205" s="14"/>
      <c r="RCA3205" s="14"/>
      <c r="RCB3205" s="14"/>
      <c r="RCC3205" s="14"/>
      <c r="RCD3205" s="14"/>
      <c r="RCE3205" s="14"/>
      <c r="RCF3205" s="14"/>
      <c r="RCG3205" s="14"/>
      <c r="RCH3205" s="14"/>
      <c r="RCI3205" s="14"/>
      <c r="RCJ3205" s="14"/>
      <c r="RCK3205" s="14"/>
      <c r="RCL3205" s="14"/>
      <c r="RCM3205" s="14"/>
      <c r="RCN3205" s="14"/>
      <c r="RCO3205" s="14"/>
      <c r="RCP3205" s="14"/>
      <c r="RCQ3205" s="14"/>
      <c r="RCR3205" s="14"/>
      <c r="RCS3205" s="14"/>
      <c r="RCT3205" s="14"/>
      <c r="RCU3205" s="14"/>
      <c r="RCV3205" s="14"/>
      <c r="RCW3205" s="14"/>
      <c r="RCX3205" s="14"/>
      <c r="RCY3205" s="14"/>
      <c r="RCZ3205" s="14"/>
      <c r="RDA3205" s="14"/>
      <c r="RDB3205" s="14"/>
      <c r="RDC3205" s="14"/>
      <c r="RDD3205" s="14"/>
      <c r="RDE3205" s="14"/>
      <c r="RDF3205" s="14"/>
      <c r="RDG3205" s="14"/>
      <c r="RDH3205" s="14"/>
      <c r="RDI3205" s="14"/>
      <c r="RDJ3205" s="14"/>
      <c r="RDK3205" s="14"/>
      <c r="RDL3205" s="14"/>
      <c r="RDM3205" s="14"/>
      <c r="RDN3205" s="14"/>
      <c r="RDO3205" s="14"/>
      <c r="RDP3205" s="14"/>
      <c r="RDQ3205" s="14"/>
      <c r="RDR3205" s="14"/>
      <c r="RDS3205" s="14"/>
      <c r="RDT3205" s="14"/>
      <c r="RDU3205" s="14"/>
      <c r="RDV3205" s="14"/>
      <c r="RDW3205" s="14"/>
      <c r="RDX3205" s="14"/>
      <c r="RDY3205" s="14"/>
      <c r="RDZ3205" s="14"/>
      <c r="REA3205" s="14"/>
      <c r="REB3205" s="14"/>
      <c r="REC3205" s="14"/>
      <c r="RED3205" s="14"/>
      <c r="REE3205" s="14"/>
      <c r="REF3205" s="14"/>
      <c r="REG3205" s="14"/>
      <c r="REH3205" s="14"/>
      <c r="REI3205" s="14"/>
      <c r="REJ3205" s="14"/>
      <c r="REK3205" s="14"/>
      <c r="REL3205" s="14"/>
      <c r="REM3205" s="14"/>
      <c r="REN3205" s="14"/>
      <c r="REO3205" s="14"/>
      <c r="REP3205" s="14"/>
      <c r="REQ3205" s="14"/>
      <c r="RER3205" s="14"/>
      <c r="RES3205" s="14"/>
      <c r="RET3205" s="14"/>
      <c r="REU3205" s="14"/>
      <c r="REV3205" s="14"/>
      <c r="REW3205" s="14"/>
      <c r="REX3205" s="14"/>
      <c r="REY3205" s="14"/>
      <c r="REZ3205" s="14"/>
      <c r="RFA3205" s="14"/>
      <c r="RFB3205" s="14"/>
      <c r="RFC3205" s="14"/>
      <c r="RFD3205" s="14"/>
      <c r="RFE3205" s="14"/>
      <c r="RFF3205" s="14"/>
      <c r="RFG3205" s="14"/>
      <c r="RFH3205" s="14"/>
      <c r="RFI3205" s="14"/>
      <c r="RFJ3205" s="14"/>
      <c r="RFK3205" s="14"/>
      <c r="RFL3205" s="14"/>
      <c r="RFM3205" s="14"/>
      <c r="RFN3205" s="14"/>
      <c r="RFO3205" s="14"/>
      <c r="RFP3205" s="14"/>
      <c r="RFQ3205" s="14"/>
      <c r="RFR3205" s="14"/>
      <c r="RFS3205" s="14"/>
      <c r="RFT3205" s="14"/>
      <c r="RFU3205" s="14"/>
      <c r="RFV3205" s="14"/>
      <c r="RFW3205" s="14"/>
      <c r="RFX3205" s="14"/>
      <c r="RFY3205" s="14"/>
      <c r="RFZ3205" s="14"/>
      <c r="RGA3205" s="14"/>
      <c r="RGB3205" s="14"/>
      <c r="RGC3205" s="14"/>
      <c r="RGD3205" s="14"/>
      <c r="RGE3205" s="14"/>
      <c r="RGF3205" s="14"/>
      <c r="RGG3205" s="14"/>
      <c r="RGH3205" s="14"/>
      <c r="RGI3205" s="14"/>
      <c r="RGJ3205" s="14"/>
      <c r="RGK3205" s="14"/>
      <c r="RGL3205" s="14"/>
      <c r="RGM3205" s="14"/>
      <c r="RGN3205" s="14"/>
      <c r="RGO3205" s="14"/>
      <c r="RGP3205" s="14"/>
      <c r="RGQ3205" s="14"/>
      <c r="RGR3205" s="14"/>
      <c r="RGS3205" s="14"/>
      <c r="RGT3205" s="14"/>
      <c r="RGU3205" s="14"/>
      <c r="RGV3205" s="14"/>
      <c r="RGW3205" s="14"/>
      <c r="RGX3205" s="14"/>
      <c r="RGY3205" s="14"/>
      <c r="RGZ3205" s="14"/>
      <c r="RHA3205" s="14"/>
      <c r="RHB3205" s="14"/>
      <c r="RHC3205" s="14"/>
      <c r="RHD3205" s="14"/>
      <c r="RHE3205" s="14"/>
      <c r="RHF3205" s="14"/>
      <c r="RHG3205" s="14"/>
      <c r="RHH3205" s="14"/>
      <c r="RHI3205" s="14"/>
      <c r="RHJ3205" s="14"/>
      <c r="RHK3205" s="14"/>
      <c r="RHL3205" s="14"/>
      <c r="RHM3205" s="14"/>
      <c r="RHN3205" s="14"/>
      <c r="RHO3205" s="14"/>
      <c r="RHP3205" s="14"/>
      <c r="RHQ3205" s="14"/>
      <c r="RHR3205" s="14"/>
      <c r="RHS3205" s="14"/>
      <c r="RHT3205" s="14"/>
      <c r="RHU3205" s="14"/>
      <c r="RHV3205" s="14"/>
      <c r="RHW3205" s="14"/>
      <c r="RHX3205" s="14"/>
      <c r="RHY3205" s="14"/>
      <c r="RHZ3205" s="14"/>
      <c r="RIA3205" s="14"/>
      <c r="RIB3205" s="14"/>
      <c r="RIC3205" s="14"/>
      <c r="RID3205" s="14"/>
      <c r="RIE3205" s="14"/>
      <c r="RIF3205" s="14"/>
      <c r="RIG3205" s="14"/>
      <c r="RIH3205" s="14"/>
      <c r="RII3205" s="14"/>
      <c r="RIJ3205" s="14"/>
      <c r="RIK3205" s="14"/>
      <c r="RIL3205" s="14"/>
      <c r="RIM3205" s="14"/>
      <c r="RIN3205" s="14"/>
      <c r="RIO3205" s="14"/>
      <c r="RIP3205" s="14"/>
      <c r="RIQ3205" s="14"/>
      <c r="RIR3205" s="14"/>
      <c r="RIS3205" s="14"/>
      <c r="RIT3205" s="14"/>
      <c r="RIU3205" s="14"/>
      <c r="RIV3205" s="14"/>
      <c r="RIW3205" s="14"/>
      <c r="RIX3205" s="14"/>
      <c r="RIY3205" s="14"/>
      <c r="RIZ3205" s="14"/>
      <c r="RJA3205" s="14"/>
      <c r="RJB3205" s="14"/>
      <c r="RJC3205" s="14"/>
      <c r="RJD3205" s="14"/>
      <c r="RJE3205" s="14"/>
      <c r="RJF3205" s="14"/>
      <c r="RJG3205" s="14"/>
      <c r="RJH3205" s="14"/>
      <c r="RJI3205" s="14"/>
      <c r="RJJ3205" s="14"/>
      <c r="RJK3205" s="14"/>
      <c r="RJL3205" s="14"/>
      <c r="RJM3205" s="14"/>
      <c r="RJN3205" s="14"/>
      <c r="RJO3205" s="14"/>
      <c r="RJP3205" s="14"/>
      <c r="RJQ3205" s="14"/>
      <c r="RJR3205" s="14"/>
      <c r="RJS3205" s="14"/>
      <c r="RJT3205" s="14"/>
      <c r="RJU3205" s="14"/>
      <c r="RJV3205" s="14"/>
      <c r="RJW3205" s="14"/>
      <c r="RJX3205" s="14"/>
      <c r="RJY3205" s="14"/>
      <c r="RJZ3205" s="14"/>
      <c r="RKA3205" s="14"/>
      <c r="RKB3205" s="14"/>
      <c r="RKC3205" s="14"/>
      <c r="RKD3205" s="14"/>
      <c r="RKE3205" s="14"/>
      <c r="RKF3205" s="14"/>
      <c r="RKG3205" s="14"/>
      <c r="RKH3205" s="14"/>
      <c r="RKI3205" s="14"/>
      <c r="RKJ3205" s="14"/>
      <c r="RKK3205" s="14"/>
      <c r="RKL3205" s="14"/>
      <c r="RKM3205" s="14"/>
      <c r="RKN3205" s="14"/>
      <c r="RKO3205" s="14"/>
      <c r="RKP3205" s="14"/>
      <c r="RKQ3205" s="14"/>
      <c r="RKR3205" s="14"/>
      <c r="RKS3205" s="14"/>
      <c r="RKT3205" s="14"/>
      <c r="RKU3205" s="14"/>
      <c r="RKV3205" s="14"/>
      <c r="RKW3205" s="14"/>
      <c r="RKX3205" s="14"/>
      <c r="RKY3205" s="14"/>
      <c r="RKZ3205" s="14"/>
      <c r="RLA3205" s="14"/>
      <c r="RLB3205" s="14"/>
      <c r="RLC3205" s="14"/>
      <c r="RLD3205" s="14"/>
      <c r="RLE3205" s="14"/>
      <c r="RLF3205" s="14"/>
      <c r="RLG3205" s="14"/>
      <c r="RLH3205" s="14"/>
      <c r="RLI3205" s="14"/>
      <c r="RLJ3205" s="14"/>
      <c r="RLK3205" s="14"/>
      <c r="RLL3205" s="14"/>
      <c r="RLM3205" s="14"/>
      <c r="RLN3205" s="14"/>
      <c r="RLO3205" s="14"/>
      <c r="RLP3205" s="14"/>
      <c r="RLQ3205" s="14"/>
      <c r="RLR3205" s="14"/>
      <c r="RLS3205" s="14"/>
      <c r="RLT3205" s="14"/>
      <c r="RLU3205" s="14"/>
      <c r="RLV3205" s="14"/>
      <c r="RLW3205" s="14"/>
      <c r="RLX3205" s="14"/>
      <c r="RLY3205" s="14"/>
      <c r="RLZ3205" s="14"/>
      <c r="RMA3205" s="14"/>
      <c r="RMB3205" s="14"/>
      <c r="RMC3205" s="14"/>
      <c r="RMD3205" s="14"/>
      <c r="RME3205" s="14"/>
      <c r="RMF3205" s="14"/>
      <c r="RMG3205" s="14"/>
      <c r="RMH3205" s="14"/>
      <c r="RMI3205" s="14"/>
      <c r="RMJ3205" s="14"/>
      <c r="RMK3205" s="14"/>
      <c r="RML3205" s="14"/>
      <c r="RMM3205" s="14"/>
      <c r="RMN3205" s="14"/>
      <c r="RMO3205" s="14"/>
      <c r="RMP3205" s="14"/>
      <c r="RMQ3205" s="14"/>
      <c r="RMR3205" s="14"/>
      <c r="RMS3205" s="14"/>
      <c r="RMT3205" s="14"/>
      <c r="RMU3205" s="14"/>
      <c r="RMV3205" s="14"/>
      <c r="RMW3205" s="14"/>
      <c r="RMX3205" s="14"/>
      <c r="RMY3205" s="14"/>
      <c r="RMZ3205" s="14"/>
      <c r="RNA3205" s="14"/>
      <c r="RNB3205" s="14"/>
      <c r="RNC3205" s="14"/>
      <c r="RND3205" s="14"/>
      <c r="RNE3205" s="14"/>
      <c r="RNF3205" s="14"/>
      <c r="RNG3205" s="14"/>
      <c r="RNH3205" s="14"/>
      <c r="RNI3205" s="14"/>
      <c r="RNJ3205" s="14"/>
      <c r="RNK3205" s="14"/>
      <c r="RNL3205" s="14"/>
      <c r="RNM3205" s="14"/>
      <c r="RNN3205" s="14"/>
      <c r="RNO3205" s="14"/>
      <c r="RNP3205" s="14"/>
      <c r="RNQ3205" s="14"/>
      <c r="RNR3205" s="14"/>
      <c r="RNS3205" s="14"/>
      <c r="RNT3205" s="14"/>
      <c r="RNU3205" s="14"/>
      <c r="RNV3205" s="14"/>
      <c r="RNW3205" s="14"/>
      <c r="RNX3205" s="14"/>
      <c r="RNY3205" s="14"/>
      <c r="RNZ3205" s="14"/>
      <c r="ROA3205" s="14"/>
      <c r="ROB3205" s="14"/>
      <c r="ROC3205" s="14"/>
      <c r="ROD3205" s="14"/>
      <c r="ROE3205" s="14"/>
      <c r="ROF3205" s="14"/>
      <c r="ROG3205" s="14"/>
      <c r="ROH3205" s="14"/>
      <c r="ROI3205" s="14"/>
      <c r="ROJ3205" s="14"/>
      <c r="ROK3205" s="14"/>
      <c r="ROL3205" s="14"/>
      <c r="ROM3205" s="14"/>
      <c r="RON3205" s="14"/>
      <c r="ROO3205" s="14"/>
      <c r="ROP3205" s="14"/>
      <c r="ROQ3205" s="14"/>
      <c r="ROR3205" s="14"/>
      <c r="ROS3205" s="14"/>
      <c r="ROT3205" s="14"/>
      <c r="ROU3205" s="14"/>
      <c r="ROV3205" s="14"/>
      <c r="ROW3205" s="14"/>
      <c r="ROX3205" s="14"/>
      <c r="ROY3205" s="14"/>
      <c r="ROZ3205" s="14"/>
      <c r="RPA3205" s="14"/>
      <c r="RPB3205" s="14"/>
      <c r="RPC3205" s="14"/>
      <c r="RPD3205" s="14"/>
      <c r="RPE3205" s="14"/>
      <c r="RPF3205" s="14"/>
      <c r="RPG3205" s="14"/>
      <c r="RPH3205" s="14"/>
      <c r="RPI3205" s="14"/>
      <c r="RPJ3205" s="14"/>
      <c r="RPK3205" s="14"/>
      <c r="RPL3205" s="14"/>
      <c r="RPM3205" s="14"/>
      <c r="RPN3205" s="14"/>
      <c r="RPO3205" s="14"/>
      <c r="RPP3205" s="14"/>
      <c r="RPQ3205" s="14"/>
      <c r="RPR3205" s="14"/>
      <c r="RPS3205" s="14"/>
      <c r="RPT3205" s="14"/>
      <c r="RPU3205" s="14"/>
      <c r="RPV3205" s="14"/>
      <c r="RPW3205" s="14"/>
      <c r="RPX3205" s="14"/>
      <c r="RPY3205" s="14"/>
      <c r="RPZ3205" s="14"/>
      <c r="RQA3205" s="14"/>
      <c r="RQB3205" s="14"/>
      <c r="RQC3205" s="14"/>
      <c r="RQD3205" s="14"/>
      <c r="RQE3205" s="14"/>
      <c r="RQF3205" s="14"/>
      <c r="RQG3205" s="14"/>
      <c r="RQH3205" s="14"/>
      <c r="RQI3205" s="14"/>
      <c r="RQJ3205" s="14"/>
      <c r="RQK3205" s="14"/>
      <c r="RQL3205" s="14"/>
      <c r="RQM3205" s="14"/>
      <c r="RQN3205" s="14"/>
      <c r="RQO3205" s="14"/>
      <c r="RQP3205" s="14"/>
      <c r="RQQ3205" s="14"/>
      <c r="RQR3205" s="14"/>
      <c r="RQS3205" s="14"/>
      <c r="RQT3205" s="14"/>
      <c r="RQU3205" s="14"/>
      <c r="RQV3205" s="14"/>
      <c r="RQW3205" s="14"/>
      <c r="RQX3205" s="14"/>
      <c r="RQY3205" s="14"/>
      <c r="RQZ3205" s="14"/>
      <c r="RRA3205" s="14"/>
      <c r="RRB3205" s="14"/>
      <c r="RRC3205" s="14"/>
      <c r="RRD3205" s="14"/>
      <c r="RRE3205" s="14"/>
      <c r="RRF3205" s="14"/>
      <c r="RRG3205" s="14"/>
      <c r="RRH3205" s="14"/>
      <c r="RRI3205" s="14"/>
      <c r="RRJ3205" s="14"/>
      <c r="RRK3205" s="14"/>
      <c r="RRL3205" s="14"/>
      <c r="RRM3205" s="14"/>
      <c r="RRN3205" s="14"/>
      <c r="RRO3205" s="14"/>
      <c r="RRP3205" s="14"/>
      <c r="RRQ3205" s="14"/>
      <c r="RRR3205" s="14"/>
      <c r="RRS3205" s="14"/>
      <c r="RRT3205" s="14"/>
      <c r="RRU3205" s="14"/>
      <c r="RRV3205" s="14"/>
      <c r="RRW3205" s="14"/>
      <c r="RRX3205" s="14"/>
      <c r="RRY3205" s="14"/>
      <c r="RRZ3205" s="14"/>
      <c r="RSA3205" s="14"/>
      <c r="RSB3205" s="14"/>
      <c r="RSC3205" s="14"/>
      <c r="RSD3205" s="14"/>
      <c r="RSE3205" s="14"/>
      <c r="RSF3205" s="14"/>
      <c r="RSG3205" s="14"/>
      <c r="RSH3205" s="14"/>
      <c r="RSI3205" s="14"/>
      <c r="RSJ3205" s="14"/>
      <c r="RSK3205" s="14"/>
      <c r="RSL3205" s="14"/>
      <c r="RSM3205" s="14"/>
      <c r="RSN3205" s="14"/>
      <c r="RSO3205" s="14"/>
      <c r="RSP3205" s="14"/>
      <c r="RSQ3205" s="14"/>
      <c r="RSR3205" s="14"/>
      <c r="RSS3205" s="14"/>
      <c r="RST3205" s="14"/>
      <c r="RSU3205" s="14"/>
      <c r="RSV3205" s="14"/>
      <c r="RSW3205" s="14"/>
      <c r="RSX3205" s="14"/>
      <c r="RSY3205" s="14"/>
      <c r="RSZ3205" s="14"/>
      <c r="RTA3205" s="14"/>
      <c r="RTB3205" s="14"/>
      <c r="RTC3205" s="14"/>
      <c r="RTD3205" s="14"/>
      <c r="RTE3205" s="14"/>
      <c r="RTF3205" s="14"/>
      <c r="RTG3205" s="14"/>
      <c r="RTH3205" s="14"/>
      <c r="RTI3205" s="14"/>
      <c r="RTJ3205" s="14"/>
      <c r="RTK3205" s="14"/>
      <c r="RTL3205" s="14"/>
      <c r="RTM3205" s="14"/>
      <c r="RTN3205" s="14"/>
      <c r="RTO3205" s="14"/>
      <c r="RTP3205" s="14"/>
      <c r="RTQ3205" s="14"/>
      <c r="RTR3205" s="14"/>
      <c r="RTS3205" s="14"/>
      <c r="RTT3205" s="14"/>
      <c r="RTU3205" s="14"/>
      <c r="RTV3205" s="14"/>
      <c r="RTW3205" s="14"/>
      <c r="RTX3205" s="14"/>
      <c r="RTY3205" s="14"/>
      <c r="RTZ3205" s="14"/>
      <c r="RUA3205" s="14"/>
      <c r="RUB3205" s="14"/>
      <c r="RUC3205" s="14"/>
      <c r="RUD3205" s="14"/>
      <c r="RUE3205" s="14"/>
      <c r="RUF3205" s="14"/>
      <c r="RUG3205" s="14"/>
      <c r="RUH3205" s="14"/>
      <c r="RUI3205" s="14"/>
      <c r="RUJ3205" s="14"/>
      <c r="RUK3205" s="14"/>
      <c r="RUL3205" s="14"/>
      <c r="RUM3205" s="14"/>
      <c r="RUN3205" s="14"/>
      <c r="RUO3205" s="14"/>
      <c r="RUP3205" s="14"/>
      <c r="RUQ3205" s="14"/>
      <c r="RUR3205" s="14"/>
      <c r="RUS3205" s="14"/>
      <c r="RUT3205" s="14"/>
      <c r="RUU3205" s="14"/>
      <c r="RUV3205" s="14"/>
      <c r="RUW3205" s="14"/>
      <c r="RUX3205" s="14"/>
      <c r="RUY3205" s="14"/>
      <c r="RUZ3205" s="14"/>
      <c r="RVA3205" s="14"/>
      <c r="RVB3205" s="14"/>
      <c r="RVC3205" s="14"/>
      <c r="RVD3205" s="14"/>
      <c r="RVE3205" s="14"/>
      <c r="RVF3205" s="14"/>
      <c r="RVG3205" s="14"/>
      <c r="RVH3205" s="14"/>
      <c r="RVI3205" s="14"/>
      <c r="RVJ3205" s="14"/>
      <c r="RVK3205" s="14"/>
      <c r="RVL3205" s="14"/>
      <c r="RVM3205" s="14"/>
      <c r="RVN3205" s="14"/>
      <c r="RVO3205" s="14"/>
      <c r="RVP3205" s="14"/>
      <c r="RVQ3205" s="14"/>
      <c r="RVR3205" s="14"/>
      <c r="RVS3205" s="14"/>
      <c r="RVT3205" s="14"/>
      <c r="RVU3205" s="14"/>
      <c r="RVV3205" s="14"/>
      <c r="RVW3205" s="14"/>
      <c r="RVX3205" s="14"/>
      <c r="RVY3205" s="14"/>
      <c r="RVZ3205" s="14"/>
      <c r="RWA3205" s="14"/>
      <c r="RWB3205" s="14"/>
      <c r="RWC3205" s="14"/>
      <c r="RWD3205" s="14"/>
      <c r="RWE3205" s="14"/>
      <c r="RWF3205" s="14"/>
      <c r="RWG3205" s="14"/>
      <c r="RWH3205" s="14"/>
      <c r="RWI3205" s="14"/>
      <c r="RWJ3205" s="14"/>
      <c r="RWK3205" s="14"/>
      <c r="RWL3205" s="14"/>
      <c r="RWM3205" s="14"/>
      <c r="RWN3205" s="14"/>
      <c r="RWO3205" s="14"/>
      <c r="RWP3205" s="14"/>
      <c r="RWQ3205" s="14"/>
      <c r="RWR3205" s="14"/>
      <c r="RWS3205" s="14"/>
      <c r="RWT3205" s="14"/>
      <c r="RWU3205" s="14"/>
      <c r="RWV3205" s="14"/>
      <c r="RWW3205" s="14"/>
      <c r="RWX3205" s="14"/>
      <c r="RWY3205" s="14"/>
      <c r="RWZ3205" s="14"/>
      <c r="RXA3205" s="14"/>
      <c r="RXB3205" s="14"/>
      <c r="RXC3205" s="14"/>
      <c r="RXD3205" s="14"/>
      <c r="RXE3205" s="14"/>
      <c r="RXF3205" s="14"/>
      <c r="RXG3205" s="14"/>
      <c r="RXH3205" s="14"/>
      <c r="RXI3205" s="14"/>
      <c r="RXJ3205" s="14"/>
      <c r="RXK3205" s="14"/>
      <c r="RXL3205" s="14"/>
      <c r="RXM3205" s="14"/>
      <c r="RXN3205" s="14"/>
      <c r="RXO3205" s="14"/>
      <c r="RXP3205" s="14"/>
      <c r="RXQ3205" s="14"/>
      <c r="RXR3205" s="14"/>
      <c r="RXS3205" s="14"/>
      <c r="RXT3205" s="14"/>
      <c r="RXU3205" s="14"/>
      <c r="RXV3205" s="14"/>
      <c r="RXW3205" s="14"/>
      <c r="RXX3205" s="14"/>
      <c r="RXY3205" s="14"/>
      <c r="RXZ3205" s="14"/>
      <c r="RYA3205" s="14"/>
      <c r="RYB3205" s="14"/>
      <c r="RYC3205" s="14"/>
      <c r="RYD3205" s="14"/>
      <c r="RYE3205" s="14"/>
      <c r="RYF3205" s="14"/>
      <c r="RYG3205" s="14"/>
      <c r="RYH3205" s="14"/>
      <c r="RYI3205" s="14"/>
      <c r="RYJ3205" s="14"/>
      <c r="RYK3205" s="14"/>
      <c r="RYL3205" s="14"/>
      <c r="RYM3205" s="14"/>
      <c r="RYN3205" s="14"/>
      <c r="RYO3205" s="14"/>
      <c r="RYP3205" s="14"/>
      <c r="RYQ3205" s="14"/>
      <c r="RYR3205" s="14"/>
      <c r="RYS3205" s="14"/>
      <c r="RYT3205" s="14"/>
      <c r="RYU3205" s="14"/>
      <c r="RYV3205" s="14"/>
      <c r="RYW3205" s="14"/>
      <c r="RYX3205" s="14"/>
      <c r="RYY3205" s="14"/>
      <c r="RYZ3205" s="14"/>
      <c r="RZA3205" s="14"/>
      <c r="RZB3205" s="14"/>
      <c r="RZC3205" s="14"/>
      <c r="RZD3205" s="14"/>
      <c r="RZE3205" s="14"/>
      <c r="RZF3205" s="14"/>
      <c r="RZG3205" s="14"/>
      <c r="RZH3205" s="14"/>
      <c r="RZI3205" s="14"/>
      <c r="RZJ3205" s="14"/>
      <c r="RZK3205" s="14"/>
      <c r="RZL3205" s="14"/>
      <c r="RZM3205" s="14"/>
      <c r="RZN3205" s="14"/>
      <c r="RZO3205" s="14"/>
      <c r="RZP3205" s="14"/>
      <c r="RZQ3205" s="14"/>
      <c r="RZR3205" s="14"/>
      <c r="RZS3205" s="14"/>
      <c r="RZT3205" s="14"/>
      <c r="RZU3205" s="14"/>
      <c r="RZV3205" s="14"/>
      <c r="RZW3205" s="14"/>
      <c r="RZX3205" s="14"/>
      <c r="RZY3205" s="14"/>
      <c r="RZZ3205" s="14"/>
      <c r="SAA3205" s="14"/>
      <c r="SAB3205" s="14"/>
      <c r="SAC3205" s="14"/>
      <c r="SAD3205" s="14"/>
      <c r="SAE3205" s="14"/>
      <c r="SAF3205" s="14"/>
      <c r="SAG3205" s="14"/>
      <c r="SAH3205" s="14"/>
      <c r="SAI3205" s="14"/>
      <c r="SAJ3205" s="14"/>
      <c r="SAK3205" s="14"/>
      <c r="SAL3205" s="14"/>
      <c r="SAM3205" s="14"/>
      <c r="SAN3205" s="14"/>
      <c r="SAO3205" s="14"/>
      <c r="SAP3205" s="14"/>
      <c r="SAQ3205" s="14"/>
      <c r="SAR3205" s="14"/>
      <c r="SAS3205" s="14"/>
      <c r="SAT3205" s="14"/>
      <c r="SAU3205" s="14"/>
      <c r="SAV3205" s="14"/>
      <c r="SAW3205" s="14"/>
      <c r="SAX3205" s="14"/>
      <c r="SAY3205" s="14"/>
      <c r="SAZ3205" s="14"/>
      <c r="SBA3205" s="14"/>
      <c r="SBB3205" s="14"/>
      <c r="SBC3205" s="14"/>
      <c r="SBD3205" s="14"/>
      <c r="SBE3205" s="14"/>
      <c r="SBF3205" s="14"/>
      <c r="SBG3205" s="14"/>
      <c r="SBH3205" s="14"/>
      <c r="SBI3205" s="14"/>
      <c r="SBJ3205" s="14"/>
      <c r="SBK3205" s="14"/>
      <c r="SBL3205" s="14"/>
      <c r="SBM3205" s="14"/>
      <c r="SBN3205" s="14"/>
      <c r="SBO3205" s="14"/>
      <c r="SBP3205" s="14"/>
      <c r="SBQ3205" s="14"/>
      <c r="SBR3205" s="14"/>
      <c r="SBS3205" s="14"/>
      <c r="SBT3205" s="14"/>
      <c r="SBU3205" s="14"/>
      <c r="SBV3205" s="14"/>
      <c r="SBW3205" s="14"/>
      <c r="SBX3205" s="14"/>
      <c r="SBY3205" s="14"/>
      <c r="SBZ3205" s="14"/>
      <c r="SCA3205" s="14"/>
      <c r="SCB3205" s="14"/>
      <c r="SCC3205" s="14"/>
      <c r="SCD3205" s="14"/>
      <c r="SCE3205" s="14"/>
      <c r="SCF3205" s="14"/>
      <c r="SCG3205" s="14"/>
      <c r="SCH3205" s="14"/>
      <c r="SCI3205" s="14"/>
      <c r="SCJ3205" s="14"/>
      <c r="SCK3205" s="14"/>
      <c r="SCL3205" s="14"/>
      <c r="SCM3205" s="14"/>
      <c r="SCN3205" s="14"/>
      <c r="SCO3205" s="14"/>
      <c r="SCP3205" s="14"/>
      <c r="SCQ3205" s="14"/>
      <c r="SCR3205" s="14"/>
      <c r="SCS3205" s="14"/>
      <c r="SCT3205" s="14"/>
      <c r="SCU3205" s="14"/>
      <c r="SCV3205" s="14"/>
      <c r="SCW3205" s="14"/>
      <c r="SCX3205" s="14"/>
      <c r="SCY3205" s="14"/>
      <c r="SCZ3205" s="14"/>
      <c r="SDA3205" s="14"/>
      <c r="SDB3205" s="14"/>
      <c r="SDC3205" s="14"/>
      <c r="SDD3205" s="14"/>
      <c r="SDE3205" s="14"/>
      <c r="SDF3205" s="14"/>
      <c r="SDG3205" s="14"/>
      <c r="SDH3205" s="14"/>
      <c r="SDI3205" s="14"/>
      <c r="SDJ3205" s="14"/>
      <c r="SDK3205" s="14"/>
      <c r="SDL3205" s="14"/>
      <c r="SDM3205" s="14"/>
      <c r="SDN3205" s="14"/>
      <c r="SDO3205" s="14"/>
      <c r="SDP3205" s="14"/>
      <c r="SDQ3205" s="14"/>
      <c r="SDR3205" s="14"/>
      <c r="SDS3205" s="14"/>
      <c r="SDT3205" s="14"/>
      <c r="SDU3205" s="14"/>
      <c r="SDV3205" s="14"/>
      <c r="SDW3205" s="14"/>
      <c r="SDX3205" s="14"/>
      <c r="SDY3205" s="14"/>
      <c r="SDZ3205" s="14"/>
      <c r="SEA3205" s="14"/>
      <c r="SEB3205" s="14"/>
      <c r="SEC3205" s="14"/>
      <c r="SED3205" s="14"/>
      <c r="SEE3205" s="14"/>
      <c r="SEF3205" s="14"/>
      <c r="SEG3205" s="14"/>
      <c r="SEH3205" s="14"/>
      <c r="SEI3205" s="14"/>
      <c r="SEJ3205" s="14"/>
      <c r="SEK3205" s="14"/>
      <c r="SEL3205" s="14"/>
      <c r="SEM3205" s="14"/>
      <c r="SEN3205" s="14"/>
      <c r="SEO3205" s="14"/>
      <c r="SEP3205" s="14"/>
      <c r="SEQ3205" s="14"/>
      <c r="SER3205" s="14"/>
      <c r="SES3205" s="14"/>
      <c r="SET3205" s="14"/>
      <c r="SEU3205" s="14"/>
      <c r="SEV3205" s="14"/>
      <c r="SEW3205" s="14"/>
      <c r="SEX3205" s="14"/>
      <c r="SEY3205" s="14"/>
      <c r="SEZ3205" s="14"/>
      <c r="SFA3205" s="14"/>
      <c r="SFB3205" s="14"/>
      <c r="SFC3205" s="14"/>
      <c r="SFD3205" s="14"/>
      <c r="SFE3205" s="14"/>
      <c r="SFF3205" s="14"/>
      <c r="SFG3205" s="14"/>
      <c r="SFH3205" s="14"/>
      <c r="SFI3205" s="14"/>
      <c r="SFJ3205" s="14"/>
      <c r="SFK3205" s="14"/>
      <c r="SFL3205" s="14"/>
      <c r="SFM3205" s="14"/>
      <c r="SFN3205" s="14"/>
      <c r="SFO3205" s="14"/>
      <c r="SFP3205" s="14"/>
      <c r="SFQ3205" s="14"/>
      <c r="SFR3205" s="14"/>
      <c r="SFS3205" s="14"/>
      <c r="SFT3205" s="14"/>
      <c r="SFU3205" s="14"/>
      <c r="SFV3205" s="14"/>
      <c r="SFW3205" s="14"/>
      <c r="SFX3205" s="14"/>
      <c r="SFY3205" s="14"/>
      <c r="SFZ3205" s="14"/>
      <c r="SGA3205" s="14"/>
      <c r="SGB3205" s="14"/>
      <c r="SGC3205" s="14"/>
      <c r="SGD3205" s="14"/>
      <c r="SGE3205" s="14"/>
      <c r="SGF3205" s="14"/>
      <c r="SGG3205" s="14"/>
      <c r="SGH3205" s="14"/>
      <c r="SGI3205" s="14"/>
      <c r="SGJ3205" s="14"/>
      <c r="SGK3205" s="14"/>
      <c r="SGL3205" s="14"/>
      <c r="SGM3205" s="14"/>
      <c r="SGN3205" s="14"/>
      <c r="SGO3205" s="14"/>
      <c r="SGP3205" s="14"/>
      <c r="SGQ3205" s="14"/>
      <c r="SGR3205" s="14"/>
      <c r="SGS3205" s="14"/>
      <c r="SGT3205" s="14"/>
      <c r="SGU3205" s="14"/>
      <c r="SGV3205" s="14"/>
      <c r="SGW3205" s="14"/>
      <c r="SGX3205" s="14"/>
      <c r="SGY3205" s="14"/>
      <c r="SGZ3205" s="14"/>
      <c r="SHA3205" s="14"/>
      <c r="SHB3205" s="14"/>
      <c r="SHC3205" s="14"/>
      <c r="SHD3205" s="14"/>
      <c r="SHE3205" s="14"/>
      <c r="SHF3205" s="14"/>
      <c r="SHG3205" s="14"/>
      <c r="SHH3205" s="14"/>
      <c r="SHI3205" s="14"/>
      <c r="SHJ3205" s="14"/>
      <c r="SHK3205" s="14"/>
      <c r="SHL3205" s="14"/>
      <c r="SHM3205" s="14"/>
      <c r="SHN3205" s="14"/>
      <c r="SHO3205" s="14"/>
      <c r="SHP3205" s="14"/>
      <c r="SHQ3205" s="14"/>
      <c r="SHR3205" s="14"/>
      <c r="SHS3205" s="14"/>
      <c r="SHT3205" s="14"/>
      <c r="SHU3205" s="14"/>
      <c r="SHV3205" s="14"/>
      <c r="SHW3205" s="14"/>
      <c r="SHX3205" s="14"/>
      <c r="SHY3205" s="14"/>
      <c r="SHZ3205" s="14"/>
      <c r="SIA3205" s="14"/>
      <c r="SIB3205" s="14"/>
      <c r="SIC3205" s="14"/>
      <c r="SID3205" s="14"/>
      <c r="SIE3205" s="14"/>
      <c r="SIF3205" s="14"/>
      <c r="SIG3205" s="14"/>
      <c r="SIH3205" s="14"/>
      <c r="SII3205" s="14"/>
      <c r="SIJ3205" s="14"/>
      <c r="SIK3205" s="14"/>
      <c r="SIL3205" s="14"/>
      <c r="SIM3205" s="14"/>
      <c r="SIN3205" s="14"/>
      <c r="SIO3205" s="14"/>
      <c r="SIP3205" s="14"/>
      <c r="SIQ3205" s="14"/>
      <c r="SIR3205" s="14"/>
      <c r="SIS3205" s="14"/>
      <c r="SIT3205" s="14"/>
      <c r="SIU3205" s="14"/>
      <c r="SIV3205" s="14"/>
      <c r="SIW3205" s="14"/>
      <c r="SIX3205" s="14"/>
      <c r="SIY3205" s="14"/>
      <c r="SIZ3205" s="14"/>
      <c r="SJA3205" s="14"/>
      <c r="SJB3205" s="14"/>
      <c r="SJC3205" s="14"/>
      <c r="SJD3205" s="14"/>
      <c r="SJE3205" s="14"/>
      <c r="SJF3205" s="14"/>
      <c r="SJG3205" s="14"/>
      <c r="SJH3205" s="14"/>
      <c r="SJI3205" s="14"/>
      <c r="SJJ3205" s="14"/>
      <c r="SJK3205" s="14"/>
      <c r="SJL3205" s="14"/>
      <c r="SJM3205" s="14"/>
      <c r="SJN3205" s="14"/>
      <c r="SJO3205" s="14"/>
      <c r="SJP3205" s="14"/>
      <c r="SJQ3205" s="14"/>
      <c r="SJR3205" s="14"/>
      <c r="SJS3205" s="14"/>
      <c r="SJT3205" s="14"/>
      <c r="SJU3205" s="14"/>
      <c r="SJV3205" s="14"/>
      <c r="SJW3205" s="14"/>
      <c r="SJX3205" s="14"/>
      <c r="SJY3205" s="14"/>
      <c r="SJZ3205" s="14"/>
      <c r="SKA3205" s="14"/>
      <c r="SKB3205" s="14"/>
      <c r="SKC3205" s="14"/>
      <c r="SKD3205" s="14"/>
      <c r="SKE3205" s="14"/>
      <c r="SKF3205" s="14"/>
      <c r="SKG3205" s="14"/>
      <c r="SKH3205" s="14"/>
      <c r="SKI3205" s="14"/>
      <c r="SKJ3205" s="14"/>
      <c r="SKK3205" s="14"/>
      <c r="SKL3205" s="14"/>
      <c r="SKM3205" s="14"/>
      <c r="SKN3205" s="14"/>
      <c r="SKO3205" s="14"/>
      <c r="SKP3205" s="14"/>
      <c r="SKQ3205" s="14"/>
      <c r="SKR3205" s="14"/>
      <c r="SKS3205" s="14"/>
      <c r="SKT3205" s="14"/>
      <c r="SKU3205" s="14"/>
      <c r="SKV3205" s="14"/>
      <c r="SKW3205" s="14"/>
      <c r="SKX3205" s="14"/>
      <c r="SKY3205" s="14"/>
      <c r="SKZ3205" s="14"/>
      <c r="SLA3205" s="14"/>
      <c r="SLB3205" s="14"/>
      <c r="SLC3205" s="14"/>
      <c r="SLD3205" s="14"/>
      <c r="SLE3205" s="14"/>
      <c r="SLF3205" s="14"/>
      <c r="SLG3205" s="14"/>
      <c r="SLH3205" s="14"/>
      <c r="SLI3205" s="14"/>
      <c r="SLJ3205" s="14"/>
      <c r="SLK3205" s="14"/>
      <c r="SLL3205" s="14"/>
      <c r="SLM3205" s="14"/>
      <c r="SLN3205" s="14"/>
      <c r="SLO3205" s="14"/>
      <c r="SLP3205" s="14"/>
      <c r="SLQ3205" s="14"/>
      <c r="SLR3205" s="14"/>
      <c r="SLS3205" s="14"/>
      <c r="SLT3205" s="14"/>
      <c r="SLU3205" s="14"/>
      <c r="SLV3205" s="14"/>
      <c r="SLW3205" s="14"/>
      <c r="SLX3205" s="14"/>
      <c r="SLY3205" s="14"/>
      <c r="SLZ3205" s="14"/>
      <c r="SMA3205" s="14"/>
      <c r="SMB3205" s="14"/>
      <c r="SMC3205" s="14"/>
      <c r="SMD3205" s="14"/>
      <c r="SME3205" s="14"/>
      <c r="SMF3205" s="14"/>
      <c r="SMG3205" s="14"/>
      <c r="SMH3205" s="14"/>
      <c r="SMI3205" s="14"/>
      <c r="SMJ3205" s="14"/>
      <c r="SMK3205" s="14"/>
      <c r="SML3205" s="14"/>
      <c r="SMM3205" s="14"/>
      <c r="SMN3205" s="14"/>
      <c r="SMO3205" s="14"/>
      <c r="SMP3205" s="14"/>
      <c r="SMQ3205" s="14"/>
      <c r="SMR3205" s="14"/>
      <c r="SMS3205" s="14"/>
      <c r="SMT3205" s="14"/>
      <c r="SMU3205" s="14"/>
      <c r="SMV3205" s="14"/>
      <c r="SMW3205" s="14"/>
      <c r="SMX3205" s="14"/>
      <c r="SMY3205" s="14"/>
      <c r="SMZ3205" s="14"/>
      <c r="SNA3205" s="14"/>
      <c r="SNB3205" s="14"/>
      <c r="SNC3205" s="14"/>
      <c r="SND3205" s="14"/>
      <c r="SNE3205" s="14"/>
      <c r="SNF3205" s="14"/>
      <c r="SNG3205" s="14"/>
      <c r="SNH3205" s="14"/>
      <c r="SNI3205" s="14"/>
      <c r="SNJ3205" s="14"/>
      <c r="SNK3205" s="14"/>
      <c r="SNL3205" s="14"/>
      <c r="SNM3205" s="14"/>
      <c r="SNN3205" s="14"/>
      <c r="SNO3205" s="14"/>
      <c r="SNP3205" s="14"/>
      <c r="SNQ3205" s="14"/>
      <c r="SNR3205" s="14"/>
      <c r="SNS3205" s="14"/>
      <c r="SNT3205" s="14"/>
      <c r="SNU3205" s="14"/>
      <c r="SNV3205" s="14"/>
      <c r="SNW3205" s="14"/>
      <c r="SNX3205" s="14"/>
      <c r="SNY3205" s="14"/>
      <c r="SNZ3205" s="14"/>
      <c r="SOA3205" s="14"/>
      <c r="SOB3205" s="14"/>
      <c r="SOC3205" s="14"/>
      <c r="SOD3205" s="14"/>
      <c r="SOE3205" s="14"/>
      <c r="SOF3205" s="14"/>
      <c r="SOG3205" s="14"/>
      <c r="SOH3205" s="14"/>
      <c r="SOI3205" s="14"/>
      <c r="SOJ3205" s="14"/>
      <c r="SOK3205" s="14"/>
      <c r="SOL3205" s="14"/>
      <c r="SOM3205" s="14"/>
      <c r="SON3205" s="14"/>
      <c r="SOO3205" s="14"/>
      <c r="SOP3205" s="14"/>
      <c r="SOQ3205" s="14"/>
      <c r="SOR3205" s="14"/>
      <c r="SOS3205" s="14"/>
      <c r="SOT3205" s="14"/>
      <c r="SOU3205" s="14"/>
      <c r="SOV3205" s="14"/>
      <c r="SOW3205" s="14"/>
      <c r="SOX3205" s="14"/>
      <c r="SOY3205" s="14"/>
      <c r="SOZ3205" s="14"/>
      <c r="SPA3205" s="14"/>
      <c r="SPB3205" s="14"/>
      <c r="SPC3205" s="14"/>
      <c r="SPD3205" s="14"/>
      <c r="SPE3205" s="14"/>
      <c r="SPF3205" s="14"/>
      <c r="SPG3205" s="14"/>
      <c r="SPH3205" s="14"/>
      <c r="SPI3205" s="14"/>
      <c r="SPJ3205" s="14"/>
      <c r="SPK3205" s="14"/>
      <c r="SPL3205" s="14"/>
      <c r="SPM3205" s="14"/>
      <c r="SPN3205" s="14"/>
      <c r="SPO3205" s="14"/>
      <c r="SPP3205" s="14"/>
      <c r="SPQ3205" s="14"/>
      <c r="SPR3205" s="14"/>
      <c r="SPS3205" s="14"/>
      <c r="SPT3205" s="14"/>
      <c r="SPU3205" s="14"/>
      <c r="SPV3205" s="14"/>
      <c r="SPW3205" s="14"/>
      <c r="SPX3205" s="14"/>
      <c r="SPY3205" s="14"/>
      <c r="SPZ3205" s="14"/>
      <c r="SQA3205" s="14"/>
      <c r="SQB3205" s="14"/>
      <c r="SQC3205" s="14"/>
      <c r="SQD3205" s="14"/>
      <c r="SQE3205" s="14"/>
      <c r="SQF3205" s="14"/>
      <c r="SQG3205" s="14"/>
      <c r="SQH3205" s="14"/>
      <c r="SQI3205" s="14"/>
      <c r="SQJ3205" s="14"/>
      <c r="SQK3205" s="14"/>
      <c r="SQL3205" s="14"/>
      <c r="SQM3205" s="14"/>
      <c r="SQN3205" s="14"/>
      <c r="SQO3205" s="14"/>
      <c r="SQP3205" s="14"/>
      <c r="SQQ3205" s="14"/>
      <c r="SQR3205" s="14"/>
      <c r="SQS3205" s="14"/>
      <c r="SQT3205" s="14"/>
      <c r="SQU3205" s="14"/>
      <c r="SQV3205" s="14"/>
      <c r="SQW3205" s="14"/>
      <c r="SQX3205" s="14"/>
      <c r="SQY3205" s="14"/>
      <c r="SQZ3205" s="14"/>
      <c r="SRA3205" s="14"/>
      <c r="SRB3205" s="14"/>
      <c r="SRC3205" s="14"/>
      <c r="SRD3205" s="14"/>
      <c r="SRE3205" s="14"/>
      <c r="SRF3205" s="14"/>
      <c r="SRG3205" s="14"/>
      <c r="SRH3205" s="14"/>
      <c r="SRI3205" s="14"/>
      <c r="SRJ3205" s="14"/>
      <c r="SRK3205" s="14"/>
      <c r="SRL3205" s="14"/>
      <c r="SRM3205" s="14"/>
      <c r="SRN3205" s="14"/>
      <c r="SRO3205" s="14"/>
      <c r="SRP3205" s="14"/>
      <c r="SRQ3205" s="14"/>
      <c r="SRR3205" s="14"/>
      <c r="SRS3205" s="14"/>
      <c r="SRT3205" s="14"/>
      <c r="SRU3205" s="14"/>
      <c r="SRV3205" s="14"/>
      <c r="SRW3205" s="14"/>
      <c r="SRX3205" s="14"/>
      <c r="SRY3205" s="14"/>
      <c r="SRZ3205" s="14"/>
      <c r="SSA3205" s="14"/>
      <c r="SSB3205" s="14"/>
      <c r="SSC3205" s="14"/>
      <c r="SSD3205" s="14"/>
      <c r="SSE3205" s="14"/>
      <c r="SSF3205" s="14"/>
      <c r="SSG3205" s="14"/>
      <c r="SSH3205" s="14"/>
      <c r="SSI3205" s="14"/>
      <c r="SSJ3205" s="14"/>
      <c r="SSK3205" s="14"/>
      <c r="SSL3205" s="14"/>
      <c r="SSM3205" s="14"/>
      <c r="SSN3205" s="14"/>
      <c r="SSO3205" s="14"/>
      <c r="SSP3205" s="14"/>
      <c r="SSQ3205" s="14"/>
      <c r="SSR3205" s="14"/>
      <c r="SSS3205" s="14"/>
      <c r="SST3205" s="14"/>
      <c r="SSU3205" s="14"/>
      <c r="SSV3205" s="14"/>
      <c r="SSW3205" s="14"/>
      <c r="SSX3205" s="14"/>
      <c r="SSY3205" s="14"/>
      <c r="SSZ3205" s="14"/>
      <c r="STA3205" s="14"/>
      <c r="STB3205" s="14"/>
      <c r="STC3205" s="14"/>
      <c r="STD3205" s="14"/>
      <c r="STE3205" s="14"/>
      <c r="STF3205" s="14"/>
      <c r="STG3205" s="14"/>
      <c r="STH3205" s="14"/>
      <c r="STI3205" s="14"/>
      <c r="STJ3205" s="14"/>
      <c r="STK3205" s="14"/>
      <c r="STL3205" s="14"/>
      <c r="STM3205" s="14"/>
      <c r="STN3205" s="14"/>
      <c r="STO3205" s="14"/>
      <c r="STP3205" s="14"/>
      <c r="STQ3205" s="14"/>
      <c r="STR3205" s="14"/>
      <c r="STS3205" s="14"/>
      <c r="STT3205" s="14"/>
      <c r="STU3205" s="14"/>
      <c r="STV3205" s="14"/>
      <c r="STW3205" s="14"/>
      <c r="STX3205" s="14"/>
      <c r="STY3205" s="14"/>
      <c r="STZ3205" s="14"/>
      <c r="SUA3205" s="14"/>
      <c r="SUB3205" s="14"/>
      <c r="SUC3205" s="14"/>
      <c r="SUD3205" s="14"/>
      <c r="SUE3205" s="14"/>
      <c r="SUF3205" s="14"/>
      <c r="SUG3205" s="14"/>
      <c r="SUH3205" s="14"/>
      <c r="SUI3205" s="14"/>
      <c r="SUJ3205" s="14"/>
      <c r="SUK3205" s="14"/>
      <c r="SUL3205" s="14"/>
      <c r="SUM3205" s="14"/>
      <c r="SUN3205" s="14"/>
      <c r="SUO3205" s="14"/>
      <c r="SUP3205" s="14"/>
      <c r="SUQ3205" s="14"/>
      <c r="SUR3205" s="14"/>
      <c r="SUS3205" s="14"/>
      <c r="SUT3205" s="14"/>
      <c r="SUU3205" s="14"/>
      <c r="SUV3205" s="14"/>
      <c r="SUW3205" s="14"/>
      <c r="SUX3205" s="14"/>
      <c r="SUY3205" s="14"/>
      <c r="SUZ3205" s="14"/>
      <c r="SVA3205" s="14"/>
      <c r="SVB3205" s="14"/>
      <c r="SVC3205" s="14"/>
      <c r="SVD3205" s="14"/>
      <c r="SVE3205" s="14"/>
      <c r="SVF3205" s="14"/>
      <c r="SVG3205" s="14"/>
      <c r="SVH3205" s="14"/>
      <c r="SVI3205" s="14"/>
      <c r="SVJ3205" s="14"/>
      <c r="SVK3205" s="14"/>
      <c r="SVL3205" s="14"/>
      <c r="SVM3205" s="14"/>
      <c r="SVN3205" s="14"/>
      <c r="SVO3205" s="14"/>
      <c r="SVP3205" s="14"/>
      <c r="SVQ3205" s="14"/>
      <c r="SVR3205" s="14"/>
      <c r="SVS3205" s="14"/>
      <c r="SVT3205" s="14"/>
      <c r="SVU3205" s="14"/>
      <c r="SVV3205" s="14"/>
      <c r="SVW3205" s="14"/>
      <c r="SVX3205" s="14"/>
      <c r="SVY3205" s="14"/>
      <c r="SVZ3205" s="14"/>
      <c r="SWA3205" s="14"/>
      <c r="SWB3205" s="14"/>
      <c r="SWC3205" s="14"/>
      <c r="SWD3205" s="14"/>
      <c r="SWE3205" s="14"/>
      <c r="SWF3205" s="14"/>
      <c r="SWG3205" s="14"/>
      <c r="SWH3205" s="14"/>
      <c r="SWI3205" s="14"/>
      <c r="SWJ3205" s="14"/>
      <c r="SWK3205" s="14"/>
      <c r="SWL3205" s="14"/>
      <c r="SWM3205" s="14"/>
      <c r="SWN3205" s="14"/>
      <c r="SWO3205" s="14"/>
      <c r="SWP3205" s="14"/>
      <c r="SWQ3205" s="14"/>
      <c r="SWR3205" s="14"/>
      <c r="SWS3205" s="14"/>
      <c r="SWT3205" s="14"/>
      <c r="SWU3205" s="14"/>
      <c r="SWV3205" s="14"/>
      <c r="SWW3205" s="14"/>
      <c r="SWX3205" s="14"/>
      <c r="SWY3205" s="14"/>
      <c r="SWZ3205" s="14"/>
      <c r="SXA3205" s="14"/>
      <c r="SXB3205" s="14"/>
      <c r="SXC3205" s="14"/>
      <c r="SXD3205" s="14"/>
      <c r="SXE3205" s="14"/>
      <c r="SXF3205" s="14"/>
      <c r="SXG3205" s="14"/>
      <c r="SXH3205" s="14"/>
      <c r="SXI3205" s="14"/>
      <c r="SXJ3205" s="14"/>
      <c r="SXK3205" s="14"/>
      <c r="SXL3205" s="14"/>
      <c r="SXM3205" s="14"/>
      <c r="SXN3205" s="14"/>
      <c r="SXO3205" s="14"/>
      <c r="SXP3205" s="14"/>
      <c r="SXQ3205" s="14"/>
      <c r="SXR3205" s="14"/>
      <c r="SXS3205" s="14"/>
      <c r="SXT3205" s="14"/>
      <c r="SXU3205" s="14"/>
      <c r="SXV3205" s="14"/>
      <c r="SXW3205" s="14"/>
      <c r="SXX3205" s="14"/>
      <c r="SXY3205" s="14"/>
      <c r="SXZ3205" s="14"/>
      <c r="SYA3205" s="14"/>
      <c r="SYB3205" s="14"/>
      <c r="SYC3205" s="14"/>
      <c r="SYD3205" s="14"/>
      <c r="SYE3205" s="14"/>
      <c r="SYF3205" s="14"/>
      <c r="SYG3205" s="14"/>
      <c r="SYH3205" s="14"/>
      <c r="SYI3205" s="14"/>
      <c r="SYJ3205" s="14"/>
      <c r="SYK3205" s="14"/>
      <c r="SYL3205" s="14"/>
      <c r="SYM3205" s="14"/>
      <c r="SYN3205" s="14"/>
      <c r="SYO3205" s="14"/>
      <c r="SYP3205" s="14"/>
      <c r="SYQ3205" s="14"/>
      <c r="SYR3205" s="14"/>
      <c r="SYS3205" s="14"/>
      <c r="SYT3205" s="14"/>
      <c r="SYU3205" s="14"/>
      <c r="SYV3205" s="14"/>
      <c r="SYW3205" s="14"/>
      <c r="SYX3205" s="14"/>
      <c r="SYY3205" s="14"/>
      <c r="SYZ3205" s="14"/>
      <c r="SZA3205" s="14"/>
      <c r="SZB3205" s="14"/>
      <c r="SZC3205" s="14"/>
      <c r="SZD3205" s="14"/>
      <c r="SZE3205" s="14"/>
      <c r="SZF3205" s="14"/>
      <c r="SZG3205" s="14"/>
      <c r="SZH3205" s="14"/>
      <c r="SZI3205" s="14"/>
      <c r="SZJ3205" s="14"/>
      <c r="SZK3205" s="14"/>
      <c r="SZL3205" s="14"/>
      <c r="SZM3205" s="14"/>
      <c r="SZN3205" s="14"/>
      <c r="SZO3205" s="14"/>
      <c r="SZP3205" s="14"/>
      <c r="SZQ3205" s="14"/>
      <c r="SZR3205" s="14"/>
      <c r="SZS3205" s="14"/>
      <c r="SZT3205" s="14"/>
      <c r="SZU3205" s="14"/>
      <c r="SZV3205" s="14"/>
      <c r="SZW3205" s="14"/>
      <c r="SZX3205" s="14"/>
      <c r="SZY3205" s="14"/>
      <c r="SZZ3205" s="14"/>
      <c r="TAA3205" s="14"/>
      <c r="TAB3205" s="14"/>
      <c r="TAC3205" s="14"/>
      <c r="TAD3205" s="14"/>
      <c r="TAE3205" s="14"/>
      <c r="TAF3205" s="14"/>
      <c r="TAG3205" s="14"/>
      <c r="TAH3205" s="14"/>
      <c r="TAI3205" s="14"/>
      <c r="TAJ3205" s="14"/>
      <c r="TAK3205" s="14"/>
      <c r="TAL3205" s="14"/>
      <c r="TAM3205" s="14"/>
      <c r="TAN3205" s="14"/>
      <c r="TAO3205" s="14"/>
      <c r="TAP3205" s="14"/>
      <c r="TAQ3205" s="14"/>
      <c r="TAR3205" s="14"/>
      <c r="TAS3205" s="14"/>
      <c r="TAT3205" s="14"/>
      <c r="TAU3205" s="14"/>
      <c r="TAV3205" s="14"/>
      <c r="TAW3205" s="14"/>
      <c r="TAX3205" s="14"/>
      <c r="TAY3205" s="14"/>
      <c r="TAZ3205" s="14"/>
      <c r="TBA3205" s="14"/>
      <c r="TBB3205" s="14"/>
      <c r="TBC3205" s="14"/>
      <c r="TBD3205" s="14"/>
      <c r="TBE3205" s="14"/>
      <c r="TBF3205" s="14"/>
      <c r="TBG3205" s="14"/>
      <c r="TBH3205" s="14"/>
      <c r="TBI3205" s="14"/>
      <c r="TBJ3205" s="14"/>
      <c r="TBK3205" s="14"/>
      <c r="TBL3205" s="14"/>
      <c r="TBM3205" s="14"/>
      <c r="TBN3205" s="14"/>
      <c r="TBO3205" s="14"/>
      <c r="TBP3205" s="14"/>
      <c r="TBQ3205" s="14"/>
      <c r="TBR3205" s="14"/>
      <c r="TBS3205" s="14"/>
      <c r="TBT3205" s="14"/>
      <c r="TBU3205" s="14"/>
      <c r="TBV3205" s="14"/>
      <c r="TBW3205" s="14"/>
      <c r="TBX3205" s="14"/>
      <c r="TBY3205" s="14"/>
      <c r="TBZ3205" s="14"/>
      <c r="TCA3205" s="14"/>
      <c r="TCB3205" s="14"/>
      <c r="TCC3205" s="14"/>
      <c r="TCD3205" s="14"/>
      <c r="TCE3205" s="14"/>
      <c r="TCF3205" s="14"/>
      <c r="TCG3205" s="14"/>
      <c r="TCH3205" s="14"/>
      <c r="TCI3205" s="14"/>
      <c r="TCJ3205" s="14"/>
      <c r="TCK3205" s="14"/>
      <c r="TCL3205" s="14"/>
      <c r="TCM3205" s="14"/>
      <c r="TCN3205" s="14"/>
      <c r="TCO3205" s="14"/>
      <c r="TCP3205" s="14"/>
      <c r="TCQ3205" s="14"/>
      <c r="TCR3205" s="14"/>
      <c r="TCS3205" s="14"/>
      <c r="TCT3205" s="14"/>
      <c r="TCU3205" s="14"/>
      <c r="TCV3205" s="14"/>
      <c r="TCW3205" s="14"/>
      <c r="TCX3205" s="14"/>
      <c r="TCY3205" s="14"/>
      <c r="TCZ3205" s="14"/>
      <c r="TDA3205" s="14"/>
      <c r="TDB3205" s="14"/>
      <c r="TDC3205" s="14"/>
      <c r="TDD3205" s="14"/>
      <c r="TDE3205" s="14"/>
      <c r="TDF3205" s="14"/>
      <c r="TDG3205" s="14"/>
      <c r="TDH3205" s="14"/>
      <c r="TDI3205" s="14"/>
      <c r="TDJ3205" s="14"/>
      <c r="TDK3205" s="14"/>
      <c r="TDL3205" s="14"/>
      <c r="TDM3205" s="14"/>
      <c r="TDN3205" s="14"/>
      <c r="TDO3205" s="14"/>
      <c r="TDP3205" s="14"/>
      <c r="TDQ3205" s="14"/>
      <c r="TDR3205" s="14"/>
      <c r="TDS3205" s="14"/>
      <c r="TDT3205" s="14"/>
      <c r="TDU3205" s="14"/>
      <c r="TDV3205" s="14"/>
      <c r="TDW3205" s="14"/>
      <c r="TDX3205" s="14"/>
      <c r="TDY3205" s="14"/>
      <c r="TDZ3205" s="14"/>
      <c r="TEA3205" s="14"/>
      <c r="TEB3205" s="14"/>
      <c r="TEC3205" s="14"/>
      <c r="TED3205" s="14"/>
      <c r="TEE3205" s="14"/>
      <c r="TEF3205" s="14"/>
      <c r="TEG3205" s="14"/>
      <c r="TEH3205" s="14"/>
      <c r="TEI3205" s="14"/>
      <c r="TEJ3205" s="14"/>
      <c r="TEK3205" s="14"/>
      <c r="TEL3205" s="14"/>
      <c r="TEM3205" s="14"/>
      <c r="TEN3205" s="14"/>
      <c r="TEO3205" s="14"/>
      <c r="TEP3205" s="14"/>
      <c r="TEQ3205" s="14"/>
      <c r="TER3205" s="14"/>
      <c r="TES3205" s="14"/>
      <c r="TET3205" s="14"/>
      <c r="TEU3205" s="14"/>
      <c r="TEV3205" s="14"/>
      <c r="TEW3205" s="14"/>
      <c r="TEX3205" s="14"/>
      <c r="TEY3205" s="14"/>
      <c r="TEZ3205" s="14"/>
      <c r="TFA3205" s="14"/>
      <c r="TFB3205" s="14"/>
      <c r="TFC3205" s="14"/>
      <c r="TFD3205" s="14"/>
      <c r="TFE3205" s="14"/>
      <c r="TFF3205" s="14"/>
      <c r="TFG3205" s="14"/>
      <c r="TFH3205" s="14"/>
      <c r="TFI3205" s="14"/>
      <c r="TFJ3205" s="14"/>
      <c r="TFK3205" s="14"/>
      <c r="TFL3205" s="14"/>
      <c r="TFM3205" s="14"/>
      <c r="TFN3205" s="14"/>
      <c r="TFO3205" s="14"/>
      <c r="TFP3205" s="14"/>
      <c r="TFQ3205" s="14"/>
      <c r="TFR3205" s="14"/>
      <c r="TFS3205" s="14"/>
      <c r="TFT3205" s="14"/>
      <c r="TFU3205" s="14"/>
      <c r="TFV3205" s="14"/>
      <c r="TFW3205" s="14"/>
      <c r="TFX3205" s="14"/>
      <c r="TFY3205" s="14"/>
      <c r="TFZ3205" s="14"/>
      <c r="TGA3205" s="14"/>
      <c r="TGB3205" s="14"/>
      <c r="TGC3205" s="14"/>
      <c r="TGD3205" s="14"/>
      <c r="TGE3205" s="14"/>
      <c r="TGF3205" s="14"/>
      <c r="TGG3205" s="14"/>
      <c r="TGH3205" s="14"/>
      <c r="TGI3205" s="14"/>
      <c r="TGJ3205" s="14"/>
      <c r="TGK3205" s="14"/>
      <c r="TGL3205" s="14"/>
      <c r="TGM3205" s="14"/>
      <c r="TGN3205" s="14"/>
      <c r="TGO3205" s="14"/>
      <c r="TGP3205" s="14"/>
      <c r="TGQ3205" s="14"/>
      <c r="TGR3205" s="14"/>
      <c r="TGS3205" s="14"/>
      <c r="TGT3205" s="14"/>
      <c r="TGU3205" s="14"/>
      <c r="TGV3205" s="14"/>
      <c r="TGW3205" s="14"/>
      <c r="TGX3205" s="14"/>
      <c r="TGY3205" s="14"/>
      <c r="TGZ3205" s="14"/>
      <c r="THA3205" s="14"/>
      <c r="THB3205" s="14"/>
      <c r="THC3205" s="14"/>
      <c r="THD3205" s="14"/>
      <c r="THE3205" s="14"/>
      <c r="THF3205" s="14"/>
      <c r="THG3205" s="14"/>
      <c r="THH3205" s="14"/>
      <c r="THI3205" s="14"/>
      <c r="THJ3205" s="14"/>
      <c r="THK3205" s="14"/>
      <c r="THL3205" s="14"/>
      <c r="THM3205" s="14"/>
      <c r="THN3205" s="14"/>
      <c r="THO3205" s="14"/>
      <c r="THP3205" s="14"/>
      <c r="THQ3205" s="14"/>
      <c r="THR3205" s="14"/>
      <c r="THS3205" s="14"/>
      <c r="THT3205" s="14"/>
      <c r="THU3205" s="14"/>
      <c r="THV3205" s="14"/>
      <c r="THW3205" s="14"/>
      <c r="THX3205" s="14"/>
      <c r="THY3205" s="14"/>
      <c r="THZ3205" s="14"/>
      <c r="TIA3205" s="14"/>
      <c r="TIB3205" s="14"/>
      <c r="TIC3205" s="14"/>
      <c r="TID3205" s="14"/>
      <c r="TIE3205" s="14"/>
      <c r="TIF3205" s="14"/>
      <c r="TIG3205" s="14"/>
      <c r="TIH3205" s="14"/>
      <c r="TII3205" s="14"/>
      <c r="TIJ3205" s="14"/>
      <c r="TIK3205" s="14"/>
      <c r="TIL3205" s="14"/>
      <c r="TIM3205" s="14"/>
      <c r="TIN3205" s="14"/>
      <c r="TIO3205" s="14"/>
      <c r="TIP3205" s="14"/>
      <c r="TIQ3205" s="14"/>
      <c r="TIR3205" s="14"/>
      <c r="TIS3205" s="14"/>
      <c r="TIT3205" s="14"/>
      <c r="TIU3205" s="14"/>
      <c r="TIV3205" s="14"/>
      <c r="TIW3205" s="14"/>
      <c r="TIX3205" s="14"/>
      <c r="TIY3205" s="14"/>
      <c r="TIZ3205" s="14"/>
      <c r="TJA3205" s="14"/>
      <c r="TJB3205" s="14"/>
      <c r="TJC3205" s="14"/>
      <c r="TJD3205" s="14"/>
      <c r="TJE3205" s="14"/>
      <c r="TJF3205" s="14"/>
      <c r="TJG3205" s="14"/>
      <c r="TJH3205" s="14"/>
      <c r="TJI3205" s="14"/>
      <c r="TJJ3205" s="14"/>
      <c r="TJK3205" s="14"/>
      <c r="TJL3205" s="14"/>
      <c r="TJM3205" s="14"/>
      <c r="TJN3205" s="14"/>
      <c r="TJO3205" s="14"/>
      <c r="TJP3205" s="14"/>
      <c r="TJQ3205" s="14"/>
      <c r="TJR3205" s="14"/>
      <c r="TJS3205" s="14"/>
      <c r="TJT3205" s="14"/>
      <c r="TJU3205" s="14"/>
      <c r="TJV3205" s="14"/>
      <c r="TJW3205" s="14"/>
      <c r="TJX3205" s="14"/>
      <c r="TJY3205" s="14"/>
      <c r="TJZ3205" s="14"/>
      <c r="TKA3205" s="14"/>
      <c r="TKB3205" s="14"/>
      <c r="TKC3205" s="14"/>
      <c r="TKD3205" s="14"/>
      <c r="TKE3205" s="14"/>
      <c r="TKF3205" s="14"/>
      <c r="TKG3205" s="14"/>
      <c r="TKH3205" s="14"/>
      <c r="TKI3205" s="14"/>
      <c r="TKJ3205" s="14"/>
      <c r="TKK3205" s="14"/>
      <c r="TKL3205" s="14"/>
      <c r="TKM3205" s="14"/>
      <c r="TKN3205" s="14"/>
      <c r="TKO3205" s="14"/>
      <c r="TKP3205" s="14"/>
      <c r="TKQ3205" s="14"/>
      <c r="TKR3205" s="14"/>
      <c r="TKS3205" s="14"/>
      <c r="TKT3205" s="14"/>
      <c r="TKU3205" s="14"/>
      <c r="TKV3205" s="14"/>
      <c r="TKW3205" s="14"/>
      <c r="TKX3205" s="14"/>
      <c r="TKY3205" s="14"/>
      <c r="TKZ3205" s="14"/>
      <c r="TLA3205" s="14"/>
      <c r="TLB3205" s="14"/>
      <c r="TLC3205" s="14"/>
      <c r="TLD3205" s="14"/>
      <c r="TLE3205" s="14"/>
      <c r="TLF3205" s="14"/>
      <c r="TLG3205" s="14"/>
      <c r="TLH3205" s="14"/>
      <c r="TLI3205" s="14"/>
      <c r="TLJ3205" s="14"/>
      <c r="TLK3205" s="14"/>
      <c r="TLL3205" s="14"/>
      <c r="TLM3205" s="14"/>
      <c r="TLN3205" s="14"/>
      <c r="TLO3205" s="14"/>
      <c r="TLP3205" s="14"/>
      <c r="TLQ3205" s="14"/>
      <c r="TLR3205" s="14"/>
      <c r="TLS3205" s="14"/>
      <c r="TLT3205" s="14"/>
      <c r="TLU3205" s="14"/>
      <c r="TLV3205" s="14"/>
      <c r="TLW3205" s="14"/>
      <c r="TLX3205" s="14"/>
      <c r="TLY3205" s="14"/>
      <c r="TLZ3205" s="14"/>
      <c r="TMA3205" s="14"/>
      <c r="TMB3205" s="14"/>
      <c r="TMC3205" s="14"/>
      <c r="TMD3205" s="14"/>
      <c r="TME3205" s="14"/>
      <c r="TMF3205" s="14"/>
      <c r="TMG3205" s="14"/>
      <c r="TMH3205" s="14"/>
      <c r="TMI3205" s="14"/>
      <c r="TMJ3205" s="14"/>
      <c r="TMK3205" s="14"/>
      <c r="TML3205" s="14"/>
      <c r="TMM3205" s="14"/>
      <c r="TMN3205" s="14"/>
      <c r="TMO3205" s="14"/>
      <c r="TMP3205" s="14"/>
      <c r="TMQ3205" s="14"/>
      <c r="TMR3205" s="14"/>
      <c r="TMS3205" s="14"/>
      <c r="TMT3205" s="14"/>
      <c r="TMU3205" s="14"/>
      <c r="TMV3205" s="14"/>
      <c r="TMW3205" s="14"/>
      <c r="TMX3205" s="14"/>
      <c r="TMY3205" s="14"/>
      <c r="TMZ3205" s="14"/>
      <c r="TNA3205" s="14"/>
      <c r="TNB3205" s="14"/>
      <c r="TNC3205" s="14"/>
      <c r="TND3205" s="14"/>
      <c r="TNE3205" s="14"/>
      <c r="TNF3205" s="14"/>
      <c r="TNG3205" s="14"/>
      <c r="TNH3205" s="14"/>
      <c r="TNI3205" s="14"/>
      <c r="TNJ3205" s="14"/>
      <c r="TNK3205" s="14"/>
      <c r="TNL3205" s="14"/>
      <c r="TNM3205" s="14"/>
      <c r="TNN3205" s="14"/>
      <c r="TNO3205" s="14"/>
      <c r="TNP3205" s="14"/>
      <c r="TNQ3205" s="14"/>
      <c r="TNR3205" s="14"/>
      <c r="TNS3205" s="14"/>
      <c r="TNT3205" s="14"/>
      <c r="TNU3205" s="14"/>
      <c r="TNV3205" s="14"/>
      <c r="TNW3205" s="14"/>
      <c r="TNX3205" s="14"/>
      <c r="TNY3205" s="14"/>
      <c r="TNZ3205" s="14"/>
      <c r="TOA3205" s="14"/>
      <c r="TOB3205" s="14"/>
      <c r="TOC3205" s="14"/>
      <c r="TOD3205" s="14"/>
      <c r="TOE3205" s="14"/>
      <c r="TOF3205" s="14"/>
      <c r="TOG3205" s="14"/>
      <c r="TOH3205" s="14"/>
      <c r="TOI3205" s="14"/>
      <c r="TOJ3205" s="14"/>
      <c r="TOK3205" s="14"/>
      <c r="TOL3205" s="14"/>
      <c r="TOM3205" s="14"/>
      <c r="TON3205" s="14"/>
      <c r="TOO3205" s="14"/>
      <c r="TOP3205" s="14"/>
      <c r="TOQ3205" s="14"/>
      <c r="TOR3205" s="14"/>
      <c r="TOS3205" s="14"/>
      <c r="TOT3205" s="14"/>
      <c r="TOU3205" s="14"/>
      <c r="TOV3205" s="14"/>
      <c r="TOW3205" s="14"/>
      <c r="TOX3205" s="14"/>
      <c r="TOY3205" s="14"/>
      <c r="TOZ3205" s="14"/>
      <c r="TPA3205" s="14"/>
      <c r="TPB3205" s="14"/>
      <c r="TPC3205" s="14"/>
      <c r="TPD3205" s="14"/>
      <c r="TPE3205" s="14"/>
      <c r="TPF3205" s="14"/>
      <c r="TPG3205" s="14"/>
      <c r="TPH3205" s="14"/>
      <c r="TPI3205" s="14"/>
      <c r="TPJ3205" s="14"/>
      <c r="TPK3205" s="14"/>
      <c r="TPL3205" s="14"/>
      <c r="TPM3205" s="14"/>
      <c r="TPN3205" s="14"/>
      <c r="TPO3205" s="14"/>
      <c r="TPP3205" s="14"/>
      <c r="TPQ3205" s="14"/>
      <c r="TPR3205" s="14"/>
      <c r="TPS3205" s="14"/>
      <c r="TPT3205" s="14"/>
      <c r="TPU3205" s="14"/>
      <c r="TPV3205" s="14"/>
      <c r="TPW3205" s="14"/>
      <c r="TPX3205" s="14"/>
      <c r="TPY3205" s="14"/>
      <c r="TPZ3205" s="14"/>
      <c r="TQA3205" s="14"/>
      <c r="TQB3205" s="14"/>
      <c r="TQC3205" s="14"/>
      <c r="TQD3205" s="14"/>
      <c r="TQE3205" s="14"/>
      <c r="TQF3205" s="14"/>
      <c r="TQG3205" s="14"/>
      <c r="TQH3205" s="14"/>
      <c r="TQI3205" s="14"/>
      <c r="TQJ3205" s="14"/>
      <c r="TQK3205" s="14"/>
      <c r="TQL3205" s="14"/>
      <c r="TQM3205" s="14"/>
      <c r="TQN3205" s="14"/>
      <c r="TQO3205" s="14"/>
      <c r="TQP3205" s="14"/>
      <c r="TQQ3205" s="14"/>
      <c r="TQR3205" s="14"/>
      <c r="TQS3205" s="14"/>
      <c r="TQT3205" s="14"/>
      <c r="TQU3205" s="14"/>
      <c r="TQV3205" s="14"/>
      <c r="TQW3205" s="14"/>
      <c r="TQX3205" s="14"/>
      <c r="TQY3205" s="14"/>
      <c r="TQZ3205" s="14"/>
      <c r="TRA3205" s="14"/>
      <c r="TRB3205" s="14"/>
      <c r="TRC3205" s="14"/>
      <c r="TRD3205" s="14"/>
      <c r="TRE3205" s="14"/>
      <c r="TRF3205" s="14"/>
      <c r="TRG3205" s="14"/>
      <c r="TRH3205" s="14"/>
      <c r="TRI3205" s="14"/>
      <c r="TRJ3205" s="14"/>
      <c r="TRK3205" s="14"/>
      <c r="TRL3205" s="14"/>
      <c r="TRM3205" s="14"/>
      <c r="TRN3205" s="14"/>
      <c r="TRO3205" s="14"/>
      <c r="TRP3205" s="14"/>
      <c r="TRQ3205" s="14"/>
      <c r="TRR3205" s="14"/>
      <c r="TRS3205" s="14"/>
      <c r="TRT3205" s="14"/>
      <c r="TRU3205" s="14"/>
      <c r="TRV3205" s="14"/>
      <c r="TRW3205" s="14"/>
      <c r="TRX3205" s="14"/>
      <c r="TRY3205" s="14"/>
      <c r="TRZ3205" s="14"/>
      <c r="TSA3205" s="14"/>
      <c r="TSB3205" s="14"/>
      <c r="TSC3205" s="14"/>
      <c r="TSD3205" s="14"/>
      <c r="TSE3205" s="14"/>
      <c r="TSF3205" s="14"/>
      <c r="TSG3205" s="14"/>
      <c r="TSH3205" s="14"/>
      <c r="TSI3205" s="14"/>
      <c r="TSJ3205" s="14"/>
      <c r="TSK3205" s="14"/>
      <c r="TSL3205" s="14"/>
      <c r="TSM3205" s="14"/>
      <c r="TSN3205" s="14"/>
      <c r="TSO3205" s="14"/>
      <c r="TSP3205" s="14"/>
      <c r="TSQ3205" s="14"/>
      <c r="TSR3205" s="14"/>
      <c r="TSS3205" s="14"/>
      <c r="TST3205" s="14"/>
      <c r="TSU3205" s="14"/>
      <c r="TSV3205" s="14"/>
      <c r="TSW3205" s="14"/>
      <c r="TSX3205" s="14"/>
      <c r="TSY3205" s="14"/>
      <c r="TSZ3205" s="14"/>
      <c r="TTA3205" s="14"/>
      <c r="TTB3205" s="14"/>
      <c r="TTC3205" s="14"/>
      <c r="TTD3205" s="14"/>
      <c r="TTE3205" s="14"/>
      <c r="TTF3205" s="14"/>
      <c r="TTG3205" s="14"/>
      <c r="TTH3205" s="14"/>
      <c r="TTI3205" s="14"/>
      <c r="TTJ3205" s="14"/>
      <c r="TTK3205" s="14"/>
      <c r="TTL3205" s="14"/>
      <c r="TTM3205" s="14"/>
      <c r="TTN3205" s="14"/>
      <c r="TTO3205" s="14"/>
      <c r="TTP3205" s="14"/>
      <c r="TTQ3205" s="14"/>
      <c r="TTR3205" s="14"/>
      <c r="TTS3205" s="14"/>
      <c r="TTT3205" s="14"/>
      <c r="TTU3205" s="14"/>
      <c r="TTV3205" s="14"/>
      <c r="TTW3205" s="14"/>
      <c r="TTX3205" s="14"/>
      <c r="TTY3205" s="14"/>
      <c r="TTZ3205" s="14"/>
      <c r="TUA3205" s="14"/>
      <c r="TUB3205" s="14"/>
      <c r="TUC3205" s="14"/>
      <c r="TUD3205" s="14"/>
      <c r="TUE3205" s="14"/>
      <c r="TUF3205" s="14"/>
      <c r="TUG3205" s="14"/>
      <c r="TUH3205" s="14"/>
      <c r="TUI3205" s="14"/>
      <c r="TUJ3205" s="14"/>
      <c r="TUK3205" s="14"/>
      <c r="TUL3205" s="14"/>
      <c r="TUM3205" s="14"/>
      <c r="TUN3205" s="14"/>
      <c r="TUO3205" s="14"/>
      <c r="TUP3205" s="14"/>
      <c r="TUQ3205" s="14"/>
      <c r="TUR3205" s="14"/>
      <c r="TUS3205" s="14"/>
      <c r="TUT3205" s="14"/>
      <c r="TUU3205" s="14"/>
      <c r="TUV3205" s="14"/>
      <c r="TUW3205" s="14"/>
      <c r="TUX3205" s="14"/>
      <c r="TUY3205" s="14"/>
      <c r="TUZ3205" s="14"/>
      <c r="TVA3205" s="14"/>
      <c r="TVB3205" s="14"/>
      <c r="TVC3205" s="14"/>
      <c r="TVD3205" s="14"/>
      <c r="TVE3205" s="14"/>
      <c r="TVF3205" s="14"/>
      <c r="TVG3205" s="14"/>
      <c r="TVH3205" s="14"/>
      <c r="TVI3205" s="14"/>
      <c r="TVJ3205" s="14"/>
      <c r="TVK3205" s="14"/>
      <c r="TVL3205" s="14"/>
      <c r="TVM3205" s="14"/>
      <c r="TVN3205" s="14"/>
      <c r="TVO3205" s="14"/>
      <c r="TVP3205" s="14"/>
      <c r="TVQ3205" s="14"/>
      <c r="TVR3205" s="14"/>
      <c r="TVS3205" s="14"/>
      <c r="TVT3205" s="14"/>
      <c r="TVU3205" s="14"/>
      <c r="TVV3205" s="14"/>
      <c r="TVW3205" s="14"/>
      <c r="TVX3205" s="14"/>
      <c r="TVY3205" s="14"/>
      <c r="TVZ3205" s="14"/>
      <c r="TWA3205" s="14"/>
      <c r="TWB3205" s="14"/>
      <c r="TWC3205" s="14"/>
      <c r="TWD3205" s="14"/>
      <c r="TWE3205" s="14"/>
      <c r="TWF3205" s="14"/>
      <c r="TWG3205" s="14"/>
      <c r="TWH3205" s="14"/>
      <c r="TWI3205" s="14"/>
      <c r="TWJ3205" s="14"/>
      <c r="TWK3205" s="14"/>
      <c r="TWL3205" s="14"/>
      <c r="TWM3205" s="14"/>
      <c r="TWN3205" s="14"/>
      <c r="TWO3205" s="14"/>
      <c r="TWP3205" s="14"/>
      <c r="TWQ3205" s="14"/>
      <c r="TWR3205" s="14"/>
      <c r="TWS3205" s="14"/>
      <c r="TWT3205" s="14"/>
      <c r="TWU3205" s="14"/>
      <c r="TWV3205" s="14"/>
      <c r="TWW3205" s="14"/>
      <c r="TWX3205" s="14"/>
      <c r="TWY3205" s="14"/>
      <c r="TWZ3205" s="14"/>
      <c r="TXA3205" s="14"/>
      <c r="TXB3205" s="14"/>
      <c r="TXC3205" s="14"/>
      <c r="TXD3205" s="14"/>
      <c r="TXE3205" s="14"/>
      <c r="TXF3205" s="14"/>
      <c r="TXG3205" s="14"/>
      <c r="TXH3205" s="14"/>
      <c r="TXI3205" s="14"/>
      <c r="TXJ3205" s="14"/>
      <c r="TXK3205" s="14"/>
      <c r="TXL3205" s="14"/>
      <c r="TXM3205" s="14"/>
      <c r="TXN3205" s="14"/>
      <c r="TXO3205" s="14"/>
      <c r="TXP3205" s="14"/>
      <c r="TXQ3205" s="14"/>
      <c r="TXR3205" s="14"/>
      <c r="TXS3205" s="14"/>
      <c r="TXT3205" s="14"/>
      <c r="TXU3205" s="14"/>
      <c r="TXV3205" s="14"/>
      <c r="TXW3205" s="14"/>
      <c r="TXX3205" s="14"/>
      <c r="TXY3205" s="14"/>
      <c r="TXZ3205" s="14"/>
      <c r="TYA3205" s="14"/>
      <c r="TYB3205" s="14"/>
      <c r="TYC3205" s="14"/>
      <c r="TYD3205" s="14"/>
      <c r="TYE3205" s="14"/>
      <c r="TYF3205" s="14"/>
      <c r="TYG3205" s="14"/>
      <c r="TYH3205" s="14"/>
      <c r="TYI3205" s="14"/>
      <c r="TYJ3205" s="14"/>
      <c r="TYK3205" s="14"/>
      <c r="TYL3205" s="14"/>
      <c r="TYM3205" s="14"/>
      <c r="TYN3205" s="14"/>
      <c r="TYO3205" s="14"/>
      <c r="TYP3205" s="14"/>
      <c r="TYQ3205" s="14"/>
      <c r="TYR3205" s="14"/>
      <c r="TYS3205" s="14"/>
      <c r="TYT3205" s="14"/>
      <c r="TYU3205" s="14"/>
      <c r="TYV3205" s="14"/>
      <c r="TYW3205" s="14"/>
      <c r="TYX3205" s="14"/>
      <c r="TYY3205" s="14"/>
      <c r="TYZ3205" s="14"/>
      <c r="TZA3205" s="14"/>
      <c r="TZB3205" s="14"/>
      <c r="TZC3205" s="14"/>
      <c r="TZD3205" s="14"/>
      <c r="TZE3205" s="14"/>
      <c r="TZF3205" s="14"/>
      <c r="TZG3205" s="14"/>
      <c r="TZH3205" s="14"/>
      <c r="TZI3205" s="14"/>
      <c r="TZJ3205" s="14"/>
      <c r="TZK3205" s="14"/>
      <c r="TZL3205" s="14"/>
      <c r="TZM3205" s="14"/>
      <c r="TZN3205" s="14"/>
      <c r="TZO3205" s="14"/>
      <c r="TZP3205" s="14"/>
      <c r="TZQ3205" s="14"/>
      <c r="TZR3205" s="14"/>
      <c r="TZS3205" s="14"/>
      <c r="TZT3205" s="14"/>
      <c r="TZU3205" s="14"/>
      <c r="TZV3205" s="14"/>
      <c r="TZW3205" s="14"/>
      <c r="TZX3205" s="14"/>
      <c r="TZY3205" s="14"/>
      <c r="TZZ3205" s="14"/>
      <c r="UAA3205" s="14"/>
      <c r="UAB3205" s="14"/>
      <c r="UAC3205" s="14"/>
      <c r="UAD3205" s="14"/>
      <c r="UAE3205" s="14"/>
      <c r="UAF3205" s="14"/>
      <c r="UAG3205" s="14"/>
      <c r="UAH3205" s="14"/>
      <c r="UAI3205" s="14"/>
      <c r="UAJ3205" s="14"/>
      <c r="UAK3205" s="14"/>
      <c r="UAL3205" s="14"/>
      <c r="UAM3205" s="14"/>
      <c r="UAN3205" s="14"/>
      <c r="UAO3205" s="14"/>
      <c r="UAP3205" s="14"/>
      <c r="UAQ3205" s="14"/>
      <c r="UAR3205" s="14"/>
      <c r="UAS3205" s="14"/>
      <c r="UAT3205" s="14"/>
      <c r="UAU3205" s="14"/>
      <c r="UAV3205" s="14"/>
      <c r="UAW3205" s="14"/>
      <c r="UAX3205" s="14"/>
      <c r="UAY3205" s="14"/>
      <c r="UAZ3205" s="14"/>
      <c r="UBA3205" s="14"/>
      <c r="UBB3205" s="14"/>
      <c r="UBC3205" s="14"/>
      <c r="UBD3205" s="14"/>
      <c r="UBE3205" s="14"/>
      <c r="UBF3205" s="14"/>
      <c r="UBG3205" s="14"/>
      <c r="UBH3205" s="14"/>
      <c r="UBI3205" s="14"/>
      <c r="UBJ3205" s="14"/>
      <c r="UBK3205" s="14"/>
      <c r="UBL3205" s="14"/>
      <c r="UBM3205" s="14"/>
      <c r="UBN3205" s="14"/>
      <c r="UBO3205" s="14"/>
      <c r="UBP3205" s="14"/>
      <c r="UBQ3205" s="14"/>
      <c r="UBR3205" s="14"/>
      <c r="UBS3205" s="14"/>
      <c r="UBT3205" s="14"/>
      <c r="UBU3205" s="14"/>
      <c r="UBV3205" s="14"/>
      <c r="UBW3205" s="14"/>
      <c r="UBX3205" s="14"/>
      <c r="UBY3205" s="14"/>
      <c r="UBZ3205" s="14"/>
      <c r="UCA3205" s="14"/>
      <c r="UCB3205" s="14"/>
      <c r="UCC3205" s="14"/>
      <c r="UCD3205" s="14"/>
      <c r="UCE3205" s="14"/>
      <c r="UCF3205" s="14"/>
      <c r="UCG3205" s="14"/>
      <c r="UCH3205" s="14"/>
      <c r="UCI3205" s="14"/>
      <c r="UCJ3205" s="14"/>
      <c r="UCK3205" s="14"/>
      <c r="UCL3205" s="14"/>
      <c r="UCM3205" s="14"/>
      <c r="UCN3205" s="14"/>
      <c r="UCO3205" s="14"/>
      <c r="UCP3205" s="14"/>
      <c r="UCQ3205" s="14"/>
      <c r="UCR3205" s="14"/>
      <c r="UCS3205" s="14"/>
      <c r="UCT3205" s="14"/>
      <c r="UCU3205" s="14"/>
      <c r="UCV3205" s="14"/>
      <c r="UCW3205" s="14"/>
      <c r="UCX3205" s="14"/>
      <c r="UCY3205" s="14"/>
      <c r="UCZ3205" s="14"/>
      <c r="UDA3205" s="14"/>
      <c r="UDB3205" s="14"/>
      <c r="UDC3205" s="14"/>
      <c r="UDD3205" s="14"/>
      <c r="UDE3205" s="14"/>
      <c r="UDF3205" s="14"/>
      <c r="UDG3205" s="14"/>
      <c r="UDH3205" s="14"/>
      <c r="UDI3205" s="14"/>
      <c r="UDJ3205" s="14"/>
      <c r="UDK3205" s="14"/>
      <c r="UDL3205" s="14"/>
      <c r="UDM3205" s="14"/>
      <c r="UDN3205" s="14"/>
      <c r="UDO3205" s="14"/>
      <c r="UDP3205" s="14"/>
      <c r="UDQ3205" s="14"/>
      <c r="UDR3205" s="14"/>
      <c r="UDS3205" s="14"/>
      <c r="UDT3205" s="14"/>
      <c r="UDU3205" s="14"/>
      <c r="UDV3205" s="14"/>
      <c r="UDW3205" s="14"/>
      <c r="UDX3205" s="14"/>
      <c r="UDY3205" s="14"/>
      <c r="UDZ3205" s="14"/>
      <c r="UEA3205" s="14"/>
      <c r="UEB3205" s="14"/>
      <c r="UEC3205" s="14"/>
      <c r="UED3205" s="14"/>
      <c r="UEE3205" s="14"/>
      <c r="UEF3205" s="14"/>
      <c r="UEG3205" s="14"/>
      <c r="UEH3205" s="14"/>
      <c r="UEI3205" s="14"/>
      <c r="UEJ3205" s="14"/>
      <c r="UEK3205" s="14"/>
      <c r="UEL3205" s="14"/>
      <c r="UEM3205" s="14"/>
      <c r="UEN3205" s="14"/>
      <c r="UEO3205" s="14"/>
      <c r="UEP3205" s="14"/>
      <c r="UEQ3205" s="14"/>
      <c r="UER3205" s="14"/>
      <c r="UES3205" s="14"/>
      <c r="UET3205" s="14"/>
      <c r="UEU3205" s="14"/>
      <c r="UEV3205" s="14"/>
      <c r="UEW3205" s="14"/>
      <c r="UEX3205" s="14"/>
      <c r="UEY3205" s="14"/>
      <c r="UEZ3205" s="14"/>
      <c r="UFA3205" s="14"/>
      <c r="UFB3205" s="14"/>
      <c r="UFC3205" s="14"/>
      <c r="UFD3205" s="14"/>
      <c r="UFE3205" s="14"/>
      <c r="UFF3205" s="14"/>
      <c r="UFG3205" s="14"/>
      <c r="UFH3205" s="14"/>
      <c r="UFI3205" s="14"/>
      <c r="UFJ3205" s="14"/>
      <c r="UFK3205" s="14"/>
      <c r="UFL3205" s="14"/>
      <c r="UFM3205" s="14"/>
      <c r="UFN3205" s="14"/>
      <c r="UFO3205" s="14"/>
      <c r="UFP3205" s="14"/>
      <c r="UFQ3205" s="14"/>
      <c r="UFR3205" s="14"/>
      <c r="UFS3205" s="14"/>
      <c r="UFT3205" s="14"/>
      <c r="UFU3205" s="14"/>
      <c r="UFV3205" s="14"/>
      <c r="UFW3205" s="14"/>
      <c r="UFX3205" s="14"/>
      <c r="UFY3205" s="14"/>
      <c r="UFZ3205" s="14"/>
      <c r="UGA3205" s="14"/>
      <c r="UGB3205" s="14"/>
      <c r="UGC3205" s="14"/>
      <c r="UGD3205" s="14"/>
      <c r="UGE3205" s="14"/>
      <c r="UGF3205" s="14"/>
      <c r="UGG3205" s="14"/>
      <c r="UGH3205" s="14"/>
      <c r="UGI3205" s="14"/>
      <c r="UGJ3205" s="14"/>
      <c r="UGK3205" s="14"/>
      <c r="UGL3205" s="14"/>
      <c r="UGM3205" s="14"/>
      <c r="UGN3205" s="14"/>
      <c r="UGO3205" s="14"/>
      <c r="UGP3205" s="14"/>
      <c r="UGQ3205" s="14"/>
      <c r="UGR3205" s="14"/>
      <c r="UGS3205" s="14"/>
      <c r="UGT3205" s="14"/>
      <c r="UGU3205" s="14"/>
      <c r="UGV3205" s="14"/>
      <c r="UGW3205" s="14"/>
      <c r="UGX3205" s="14"/>
      <c r="UGY3205" s="14"/>
      <c r="UGZ3205" s="14"/>
      <c r="UHA3205" s="14"/>
      <c r="UHB3205" s="14"/>
      <c r="UHC3205" s="14"/>
      <c r="UHD3205" s="14"/>
      <c r="UHE3205" s="14"/>
      <c r="UHF3205" s="14"/>
      <c r="UHG3205" s="14"/>
      <c r="UHH3205" s="14"/>
      <c r="UHI3205" s="14"/>
      <c r="UHJ3205" s="14"/>
      <c r="UHK3205" s="14"/>
      <c r="UHL3205" s="14"/>
      <c r="UHM3205" s="14"/>
      <c r="UHN3205" s="14"/>
      <c r="UHO3205" s="14"/>
      <c r="UHP3205" s="14"/>
      <c r="UHQ3205" s="14"/>
      <c r="UHR3205" s="14"/>
      <c r="UHS3205" s="14"/>
      <c r="UHT3205" s="14"/>
      <c r="UHU3205" s="14"/>
      <c r="UHV3205" s="14"/>
      <c r="UHW3205" s="14"/>
      <c r="UHX3205" s="14"/>
      <c r="UHY3205" s="14"/>
      <c r="UHZ3205" s="14"/>
      <c r="UIA3205" s="14"/>
      <c r="UIB3205" s="14"/>
      <c r="UIC3205" s="14"/>
      <c r="UID3205" s="14"/>
      <c r="UIE3205" s="14"/>
      <c r="UIF3205" s="14"/>
      <c r="UIG3205" s="14"/>
      <c r="UIH3205" s="14"/>
      <c r="UII3205" s="14"/>
      <c r="UIJ3205" s="14"/>
      <c r="UIK3205" s="14"/>
      <c r="UIL3205" s="14"/>
      <c r="UIM3205" s="14"/>
      <c r="UIN3205" s="14"/>
      <c r="UIO3205" s="14"/>
      <c r="UIP3205" s="14"/>
      <c r="UIQ3205" s="14"/>
      <c r="UIR3205" s="14"/>
      <c r="UIS3205" s="14"/>
      <c r="UIT3205" s="14"/>
      <c r="UIU3205" s="14"/>
      <c r="UIV3205" s="14"/>
      <c r="UIW3205" s="14"/>
      <c r="UIX3205" s="14"/>
      <c r="UIY3205" s="14"/>
      <c r="UIZ3205" s="14"/>
      <c r="UJA3205" s="14"/>
      <c r="UJB3205" s="14"/>
      <c r="UJC3205" s="14"/>
      <c r="UJD3205" s="14"/>
      <c r="UJE3205" s="14"/>
      <c r="UJF3205" s="14"/>
      <c r="UJG3205" s="14"/>
      <c r="UJH3205" s="14"/>
      <c r="UJI3205" s="14"/>
      <c r="UJJ3205" s="14"/>
      <c r="UJK3205" s="14"/>
      <c r="UJL3205" s="14"/>
      <c r="UJM3205" s="14"/>
      <c r="UJN3205" s="14"/>
      <c r="UJO3205" s="14"/>
      <c r="UJP3205" s="14"/>
      <c r="UJQ3205" s="14"/>
      <c r="UJR3205" s="14"/>
      <c r="UJS3205" s="14"/>
      <c r="UJT3205" s="14"/>
      <c r="UJU3205" s="14"/>
      <c r="UJV3205" s="14"/>
      <c r="UJW3205" s="14"/>
      <c r="UJX3205" s="14"/>
      <c r="UJY3205" s="14"/>
      <c r="UJZ3205" s="14"/>
      <c r="UKA3205" s="14"/>
      <c r="UKB3205" s="14"/>
      <c r="UKC3205" s="14"/>
      <c r="UKD3205" s="14"/>
      <c r="UKE3205" s="14"/>
      <c r="UKF3205" s="14"/>
      <c r="UKG3205" s="14"/>
      <c r="UKH3205" s="14"/>
      <c r="UKI3205" s="14"/>
      <c r="UKJ3205" s="14"/>
      <c r="UKK3205" s="14"/>
      <c r="UKL3205" s="14"/>
      <c r="UKM3205" s="14"/>
      <c r="UKN3205" s="14"/>
      <c r="UKO3205" s="14"/>
      <c r="UKP3205" s="14"/>
      <c r="UKQ3205" s="14"/>
      <c r="UKR3205" s="14"/>
      <c r="UKS3205" s="14"/>
      <c r="UKT3205" s="14"/>
      <c r="UKU3205" s="14"/>
      <c r="UKV3205" s="14"/>
      <c r="UKW3205" s="14"/>
      <c r="UKX3205" s="14"/>
      <c r="UKY3205" s="14"/>
      <c r="UKZ3205" s="14"/>
      <c r="ULA3205" s="14"/>
      <c r="ULB3205" s="14"/>
      <c r="ULC3205" s="14"/>
      <c r="ULD3205" s="14"/>
      <c r="ULE3205" s="14"/>
      <c r="ULF3205" s="14"/>
      <c r="ULG3205" s="14"/>
      <c r="ULH3205" s="14"/>
      <c r="ULI3205" s="14"/>
      <c r="ULJ3205" s="14"/>
      <c r="ULK3205" s="14"/>
      <c r="ULL3205" s="14"/>
      <c r="ULM3205" s="14"/>
      <c r="ULN3205" s="14"/>
      <c r="ULO3205" s="14"/>
      <c r="ULP3205" s="14"/>
      <c r="ULQ3205" s="14"/>
      <c r="ULR3205" s="14"/>
      <c r="ULS3205" s="14"/>
      <c r="ULT3205" s="14"/>
      <c r="ULU3205" s="14"/>
      <c r="ULV3205" s="14"/>
      <c r="ULW3205" s="14"/>
      <c r="ULX3205" s="14"/>
      <c r="ULY3205" s="14"/>
      <c r="ULZ3205" s="14"/>
      <c r="UMA3205" s="14"/>
      <c r="UMB3205" s="14"/>
      <c r="UMC3205" s="14"/>
      <c r="UMD3205" s="14"/>
      <c r="UME3205" s="14"/>
      <c r="UMF3205" s="14"/>
      <c r="UMG3205" s="14"/>
      <c r="UMH3205" s="14"/>
      <c r="UMI3205" s="14"/>
      <c r="UMJ3205" s="14"/>
      <c r="UMK3205" s="14"/>
      <c r="UML3205" s="14"/>
      <c r="UMM3205" s="14"/>
      <c r="UMN3205" s="14"/>
      <c r="UMO3205" s="14"/>
      <c r="UMP3205" s="14"/>
      <c r="UMQ3205" s="14"/>
      <c r="UMR3205" s="14"/>
      <c r="UMS3205" s="14"/>
      <c r="UMT3205" s="14"/>
      <c r="UMU3205" s="14"/>
      <c r="UMV3205" s="14"/>
      <c r="UMW3205" s="14"/>
      <c r="UMX3205" s="14"/>
      <c r="UMY3205" s="14"/>
      <c r="UMZ3205" s="14"/>
      <c r="UNA3205" s="14"/>
      <c r="UNB3205" s="14"/>
      <c r="UNC3205" s="14"/>
      <c r="UND3205" s="14"/>
      <c r="UNE3205" s="14"/>
      <c r="UNF3205" s="14"/>
      <c r="UNG3205" s="14"/>
      <c r="UNH3205" s="14"/>
      <c r="UNI3205" s="14"/>
      <c r="UNJ3205" s="14"/>
      <c r="UNK3205" s="14"/>
      <c r="UNL3205" s="14"/>
      <c r="UNM3205" s="14"/>
      <c r="UNN3205" s="14"/>
      <c r="UNO3205" s="14"/>
      <c r="UNP3205" s="14"/>
      <c r="UNQ3205" s="14"/>
      <c r="UNR3205" s="14"/>
      <c r="UNS3205" s="14"/>
      <c r="UNT3205" s="14"/>
      <c r="UNU3205" s="14"/>
      <c r="UNV3205" s="14"/>
      <c r="UNW3205" s="14"/>
      <c r="UNX3205" s="14"/>
      <c r="UNY3205" s="14"/>
      <c r="UNZ3205" s="14"/>
      <c r="UOA3205" s="14"/>
      <c r="UOB3205" s="14"/>
      <c r="UOC3205" s="14"/>
      <c r="UOD3205" s="14"/>
      <c r="UOE3205" s="14"/>
      <c r="UOF3205" s="14"/>
      <c r="UOG3205" s="14"/>
      <c r="UOH3205" s="14"/>
      <c r="UOI3205" s="14"/>
      <c r="UOJ3205" s="14"/>
      <c r="UOK3205" s="14"/>
      <c r="UOL3205" s="14"/>
      <c r="UOM3205" s="14"/>
      <c r="UON3205" s="14"/>
      <c r="UOO3205" s="14"/>
      <c r="UOP3205" s="14"/>
      <c r="UOQ3205" s="14"/>
      <c r="UOR3205" s="14"/>
      <c r="UOS3205" s="14"/>
      <c r="UOT3205" s="14"/>
      <c r="UOU3205" s="14"/>
      <c r="UOV3205" s="14"/>
      <c r="UOW3205" s="14"/>
      <c r="UOX3205" s="14"/>
      <c r="UOY3205" s="14"/>
      <c r="UOZ3205" s="14"/>
      <c r="UPA3205" s="14"/>
      <c r="UPB3205" s="14"/>
      <c r="UPC3205" s="14"/>
      <c r="UPD3205" s="14"/>
      <c r="UPE3205" s="14"/>
      <c r="UPF3205" s="14"/>
      <c r="UPG3205" s="14"/>
      <c r="UPH3205" s="14"/>
      <c r="UPI3205" s="14"/>
      <c r="UPJ3205" s="14"/>
      <c r="UPK3205" s="14"/>
      <c r="UPL3205" s="14"/>
      <c r="UPM3205" s="14"/>
      <c r="UPN3205" s="14"/>
      <c r="UPO3205" s="14"/>
      <c r="UPP3205" s="14"/>
      <c r="UPQ3205" s="14"/>
      <c r="UPR3205" s="14"/>
      <c r="UPS3205" s="14"/>
      <c r="UPT3205" s="14"/>
      <c r="UPU3205" s="14"/>
      <c r="UPV3205" s="14"/>
      <c r="UPW3205" s="14"/>
      <c r="UPX3205" s="14"/>
      <c r="UPY3205" s="14"/>
      <c r="UPZ3205" s="14"/>
      <c r="UQA3205" s="14"/>
      <c r="UQB3205" s="14"/>
      <c r="UQC3205" s="14"/>
      <c r="UQD3205" s="14"/>
      <c r="UQE3205" s="14"/>
      <c r="UQF3205" s="14"/>
      <c r="UQG3205" s="14"/>
      <c r="UQH3205" s="14"/>
      <c r="UQI3205" s="14"/>
      <c r="UQJ3205" s="14"/>
      <c r="UQK3205" s="14"/>
      <c r="UQL3205" s="14"/>
      <c r="UQM3205" s="14"/>
      <c r="UQN3205" s="14"/>
      <c r="UQO3205" s="14"/>
      <c r="UQP3205" s="14"/>
      <c r="UQQ3205" s="14"/>
      <c r="UQR3205" s="14"/>
      <c r="UQS3205" s="14"/>
      <c r="UQT3205" s="14"/>
      <c r="UQU3205" s="14"/>
      <c r="UQV3205" s="14"/>
      <c r="UQW3205" s="14"/>
      <c r="UQX3205" s="14"/>
      <c r="UQY3205" s="14"/>
      <c r="UQZ3205" s="14"/>
      <c r="URA3205" s="14"/>
      <c r="URB3205" s="14"/>
      <c r="URC3205" s="14"/>
      <c r="URD3205" s="14"/>
      <c r="URE3205" s="14"/>
      <c r="URF3205" s="14"/>
      <c r="URG3205" s="14"/>
      <c r="URH3205" s="14"/>
      <c r="URI3205" s="14"/>
      <c r="URJ3205" s="14"/>
      <c r="URK3205" s="14"/>
      <c r="URL3205" s="14"/>
      <c r="URM3205" s="14"/>
      <c r="URN3205" s="14"/>
      <c r="URO3205" s="14"/>
      <c r="URP3205" s="14"/>
      <c r="URQ3205" s="14"/>
      <c r="URR3205" s="14"/>
      <c r="URS3205" s="14"/>
      <c r="URT3205" s="14"/>
      <c r="URU3205" s="14"/>
      <c r="URV3205" s="14"/>
      <c r="URW3205" s="14"/>
      <c r="URX3205" s="14"/>
      <c r="URY3205" s="14"/>
      <c r="URZ3205" s="14"/>
      <c r="USA3205" s="14"/>
      <c r="USB3205" s="14"/>
      <c r="USC3205" s="14"/>
      <c r="USD3205" s="14"/>
      <c r="USE3205" s="14"/>
      <c r="USF3205" s="14"/>
      <c r="USG3205" s="14"/>
      <c r="USH3205" s="14"/>
      <c r="USI3205" s="14"/>
      <c r="USJ3205" s="14"/>
      <c r="USK3205" s="14"/>
      <c r="USL3205" s="14"/>
      <c r="USM3205" s="14"/>
      <c r="USN3205" s="14"/>
      <c r="USO3205" s="14"/>
      <c r="USP3205" s="14"/>
      <c r="USQ3205" s="14"/>
      <c r="USR3205" s="14"/>
      <c r="USS3205" s="14"/>
      <c r="UST3205" s="14"/>
      <c r="USU3205" s="14"/>
      <c r="USV3205" s="14"/>
      <c r="USW3205" s="14"/>
      <c r="USX3205" s="14"/>
      <c r="USY3205" s="14"/>
      <c r="USZ3205" s="14"/>
      <c r="UTA3205" s="14"/>
      <c r="UTB3205" s="14"/>
      <c r="UTC3205" s="14"/>
      <c r="UTD3205" s="14"/>
      <c r="UTE3205" s="14"/>
      <c r="UTF3205" s="14"/>
      <c r="UTG3205" s="14"/>
      <c r="UTH3205" s="14"/>
      <c r="UTI3205" s="14"/>
      <c r="UTJ3205" s="14"/>
      <c r="UTK3205" s="14"/>
      <c r="UTL3205" s="14"/>
      <c r="UTM3205" s="14"/>
      <c r="UTN3205" s="14"/>
      <c r="UTO3205" s="14"/>
      <c r="UTP3205" s="14"/>
      <c r="UTQ3205" s="14"/>
      <c r="UTR3205" s="14"/>
      <c r="UTS3205" s="14"/>
      <c r="UTT3205" s="14"/>
      <c r="UTU3205" s="14"/>
      <c r="UTV3205" s="14"/>
      <c r="UTW3205" s="14"/>
      <c r="UTX3205" s="14"/>
      <c r="UTY3205" s="14"/>
      <c r="UTZ3205" s="14"/>
      <c r="UUA3205" s="14"/>
      <c r="UUB3205" s="14"/>
      <c r="UUC3205" s="14"/>
      <c r="UUD3205" s="14"/>
      <c r="UUE3205" s="14"/>
      <c r="UUF3205" s="14"/>
      <c r="UUG3205" s="14"/>
      <c r="UUH3205" s="14"/>
      <c r="UUI3205" s="14"/>
      <c r="UUJ3205" s="14"/>
      <c r="UUK3205" s="14"/>
      <c r="UUL3205" s="14"/>
      <c r="UUM3205" s="14"/>
      <c r="UUN3205" s="14"/>
      <c r="UUO3205" s="14"/>
      <c r="UUP3205" s="14"/>
      <c r="UUQ3205" s="14"/>
      <c r="UUR3205" s="14"/>
      <c r="UUS3205" s="14"/>
      <c r="UUT3205" s="14"/>
      <c r="UUU3205" s="14"/>
      <c r="UUV3205" s="14"/>
      <c r="UUW3205" s="14"/>
      <c r="UUX3205" s="14"/>
      <c r="UUY3205" s="14"/>
      <c r="UUZ3205" s="14"/>
      <c r="UVA3205" s="14"/>
      <c r="UVB3205" s="14"/>
      <c r="UVC3205" s="14"/>
      <c r="UVD3205" s="14"/>
      <c r="UVE3205" s="14"/>
      <c r="UVF3205" s="14"/>
      <c r="UVG3205" s="14"/>
      <c r="UVH3205" s="14"/>
      <c r="UVI3205" s="14"/>
      <c r="UVJ3205" s="14"/>
      <c r="UVK3205" s="14"/>
      <c r="UVL3205" s="14"/>
      <c r="UVM3205" s="14"/>
      <c r="UVN3205" s="14"/>
      <c r="UVO3205" s="14"/>
      <c r="UVP3205" s="14"/>
      <c r="UVQ3205" s="14"/>
      <c r="UVR3205" s="14"/>
      <c r="UVS3205" s="14"/>
      <c r="UVT3205" s="14"/>
      <c r="UVU3205" s="14"/>
      <c r="UVV3205" s="14"/>
      <c r="UVW3205" s="14"/>
      <c r="UVX3205" s="14"/>
      <c r="UVY3205" s="14"/>
      <c r="UVZ3205" s="14"/>
      <c r="UWA3205" s="14"/>
      <c r="UWB3205" s="14"/>
      <c r="UWC3205" s="14"/>
      <c r="UWD3205" s="14"/>
      <c r="UWE3205" s="14"/>
      <c r="UWF3205" s="14"/>
      <c r="UWG3205" s="14"/>
      <c r="UWH3205" s="14"/>
      <c r="UWI3205" s="14"/>
      <c r="UWJ3205" s="14"/>
      <c r="UWK3205" s="14"/>
      <c r="UWL3205" s="14"/>
      <c r="UWM3205" s="14"/>
      <c r="UWN3205" s="14"/>
      <c r="UWO3205" s="14"/>
      <c r="UWP3205" s="14"/>
      <c r="UWQ3205" s="14"/>
      <c r="UWR3205" s="14"/>
      <c r="UWS3205" s="14"/>
      <c r="UWT3205" s="14"/>
      <c r="UWU3205" s="14"/>
      <c r="UWV3205" s="14"/>
      <c r="UWW3205" s="14"/>
      <c r="UWX3205" s="14"/>
      <c r="UWY3205" s="14"/>
      <c r="UWZ3205" s="14"/>
      <c r="UXA3205" s="14"/>
      <c r="UXB3205" s="14"/>
      <c r="UXC3205" s="14"/>
      <c r="UXD3205" s="14"/>
      <c r="UXE3205" s="14"/>
      <c r="UXF3205" s="14"/>
      <c r="UXG3205" s="14"/>
      <c r="UXH3205" s="14"/>
      <c r="UXI3205" s="14"/>
      <c r="UXJ3205" s="14"/>
      <c r="UXK3205" s="14"/>
      <c r="UXL3205" s="14"/>
      <c r="UXM3205" s="14"/>
      <c r="UXN3205" s="14"/>
      <c r="UXO3205" s="14"/>
      <c r="UXP3205" s="14"/>
      <c r="UXQ3205" s="14"/>
      <c r="UXR3205" s="14"/>
      <c r="UXS3205" s="14"/>
      <c r="UXT3205" s="14"/>
      <c r="UXU3205" s="14"/>
      <c r="UXV3205" s="14"/>
      <c r="UXW3205" s="14"/>
      <c r="UXX3205" s="14"/>
      <c r="UXY3205" s="14"/>
      <c r="UXZ3205" s="14"/>
      <c r="UYA3205" s="14"/>
      <c r="UYB3205" s="14"/>
      <c r="UYC3205" s="14"/>
      <c r="UYD3205" s="14"/>
      <c r="UYE3205" s="14"/>
      <c r="UYF3205" s="14"/>
      <c r="UYG3205" s="14"/>
      <c r="UYH3205" s="14"/>
      <c r="UYI3205" s="14"/>
      <c r="UYJ3205" s="14"/>
      <c r="UYK3205" s="14"/>
      <c r="UYL3205" s="14"/>
      <c r="UYM3205" s="14"/>
      <c r="UYN3205" s="14"/>
      <c r="UYO3205" s="14"/>
      <c r="UYP3205" s="14"/>
      <c r="UYQ3205" s="14"/>
      <c r="UYR3205" s="14"/>
      <c r="UYS3205" s="14"/>
      <c r="UYT3205" s="14"/>
      <c r="UYU3205" s="14"/>
      <c r="UYV3205" s="14"/>
      <c r="UYW3205" s="14"/>
      <c r="UYX3205" s="14"/>
      <c r="UYY3205" s="14"/>
      <c r="UYZ3205" s="14"/>
      <c r="UZA3205" s="14"/>
      <c r="UZB3205" s="14"/>
      <c r="UZC3205" s="14"/>
      <c r="UZD3205" s="14"/>
      <c r="UZE3205" s="14"/>
      <c r="UZF3205" s="14"/>
      <c r="UZG3205" s="14"/>
      <c r="UZH3205" s="14"/>
      <c r="UZI3205" s="14"/>
      <c r="UZJ3205" s="14"/>
      <c r="UZK3205" s="14"/>
      <c r="UZL3205" s="14"/>
      <c r="UZM3205" s="14"/>
      <c r="UZN3205" s="14"/>
      <c r="UZO3205" s="14"/>
      <c r="UZP3205" s="14"/>
      <c r="UZQ3205" s="14"/>
      <c r="UZR3205" s="14"/>
      <c r="UZS3205" s="14"/>
      <c r="UZT3205" s="14"/>
      <c r="UZU3205" s="14"/>
      <c r="UZV3205" s="14"/>
      <c r="UZW3205" s="14"/>
      <c r="UZX3205" s="14"/>
      <c r="UZY3205" s="14"/>
      <c r="UZZ3205" s="14"/>
      <c r="VAA3205" s="14"/>
      <c r="VAB3205" s="14"/>
      <c r="VAC3205" s="14"/>
      <c r="VAD3205" s="14"/>
      <c r="VAE3205" s="14"/>
      <c r="VAF3205" s="14"/>
      <c r="VAG3205" s="14"/>
      <c r="VAH3205" s="14"/>
      <c r="VAI3205" s="14"/>
      <c r="VAJ3205" s="14"/>
      <c r="VAK3205" s="14"/>
      <c r="VAL3205" s="14"/>
      <c r="VAM3205" s="14"/>
      <c r="VAN3205" s="14"/>
      <c r="VAO3205" s="14"/>
      <c r="VAP3205" s="14"/>
      <c r="VAQ3205" s="14"/>
      <c r="VAR3205" s="14"/>
      <c r="VAS3205" s="14"/>
      <c r="VAT3205" s="14"/>
      <c r="VAU3205" s="14"/>
      <c r="VAV3205" s="14"/>
      <c r="VAW3205" s="14"/>
      <c r="VAX3205" s="14"/>
      <c r="VAY3205" s="14"/>
      <c r="VAZ3205" s="14"/>
      <c r="VBA3205" s="14"/>
      <c r="VBB3205" s="14"/>
      <c r="VBC3205" s="14"/>
      <c r="VBD3205" s="14"/>
      <c r="VBE3205" s="14"/>
      <c r="VBF3205" s="14"/>
      <c r="VBG3205" s="14"/>
      <c r="VBH3205" s="14"/>
      <c r="VBI3205" s="14"/>
      <c r="VBJ3205" s="14"/>
      <c r="VBK3205" s="14"/>
      <c r="VBL3205" s="14"/>
      <c r="VBM3205" s="14"/>
      <c r="VBN3205" s="14"/>
      <c r="VBO3205" s="14"/>
      <c r="VBP3205" s="14"/>
      <c r="VBQ3205" s="14"/>
      <c r="VBR3205" s="14"/>
      <c r="VBS3205" s="14"/>
      <c r="VBT3205" s="14"/>
      <c r="VBU3205" s="14"/>
      <c r="VBV3205" s="14"/>
      <c r="VBW3205" s="14"/>
      <c r="VBX3205" s="14"/>
      <c r="VBY3205" s="14"/>
      <c r="VBZ3205" s="14"/>
      <c r="VCA3205" s="14"/>
      <c r="VCB3205" s="14"/>
      <c r="VCC3205" s="14"/>
      <c r="VCD3205" s="14"/>
      <c r="VCE3205" s="14"/>
      <c r="VCF3205" s="14"/>
      <c r="VCG3205" s="14"/>
      <c r="VCH3205" s="14"/>
      <c r="VCI3205" s="14"/>
      <c r="VCJ3205" s="14"/>
      <c r="VCK3205" s="14"/>
      <c r="VCL3205" s="14"/>
      <c r="VCM3205" s="14"/>
      <c r="VCN3205" s="14"/>
      <c r="VCO3205" s="14"/>
      <c r="VCP3205" s="14"/>
      <c r="VCQ3205" s="14"/>
      <c r="VCR3205" s="14"/>
      <c r="VCS3205" s="14"/>
      <c r="VCT3205" s="14"/>
      <c r="VCU3205" s="14"/>
      <c r="VCV3205" s="14"/>
      <c r="VCW3205" s="14"/>
      <c r="VCX3205" s="14"/>
      <c r="VCY3205" s="14"/>
      <c r="VCZ3205" s="14"/>
      <c r="VDA3205" s="14"/>
      <c r="VDB3205" s="14"/>
      <c r="VDC3205" s="14"/>
      <c r="VDD3205" s="14"/>
      <c r="VDE3205" s="14"/>
      <c r="VDF3205" s="14"/>
      <c r="VDG3205" s="14"/>
      <c r="VDH3205" s="14"/>
      <c r="VDI3205" s="14"/>
      <c r="VDJ3205" s="14"/>
      <c r="VDK3205" s="14"/>
      <c r="VDL3205" s="14"/>
      <c r="VDM3205" s="14"/>
      <c r="VDN3205" s="14"/>
      <c r="VDO3205" s="14"/>
      <c r="VDP3205" s="14"/>
      <c r="VDQ3205" s="14"/>
      <c r="VDR3205" s="14"/>
      <c r="VDS3205" s="14"/>
      <c r="VDT3205" s="14"/>
      <c r="VDU3205" s="14"/>
      <c r="VDV3205" s="14"/>
      <c r="VDW3205" s="14"/>
      <c r="VDX3205" s="14"/>
      <c r="VDY3205" s="14"/>
      <c r="VDZ3205" s="14"/>
      <c r="VEA3205" s="14"/>
      <c r="VEB3205" s="14"/>
      <c r="VEC3205" s="14"/>
      <c r="VED3205" s="14"/>
      <c r="VEE3205" s="14"/>
      <c r="VEF3205" s="14"/>
      <c r="VEG3205" s="14"/>
      <c r="VEH3205" s="14"/>
      <c r="VEI3205" s="14"/>
      <c r="VEJ3205" s="14"/>
      <c r="VEK3205" s="14"/>
      <c r="VEL3205" s="14"/>
      <c r="VEM3205" s="14"/>
      <c r="VEN3205" s="14"/>
      <c r="VEO3205" s="14"/>
      <c r="VEP3205" s="14"/>
      <c r="VEQ3205" s="14"/>
      <c r="VER3205" s="14"/>
      <c r="VES3205" s="14"/>
      <c r="VET3205" s="14"/>
      <c r="VEU3205" s="14"/>
      <c r="VEV3205" s="14"/>
      <c r="VEW3205" s="14"/>
      <c r="VEX3205" s="14"/>
      <c r="VEY3205" s="14"/>
      <c r="VEZ3205" s="14"/>
      <c r="VFA3205" s="14"/>
      <c r="VFB3205" s="14"/>
      <c r="VFC3205" s="14"/>
      <c r="VFD3205" s="14"/>
      <c r="VFE3205" s="14"/>
      <c r="VFF3205" s="14"/>
      <c r="VFG3205" s="14"/>
      <c r="VFH3205" s="14"/>
      <c r="VFI3205" s="14"/>
      <c r="VFJ3205" s="14"/>
      <c r="VFK3205" s="14"/>
      <c r="VFL3205" s="14"/>
      <c r="VFM3205" s="14"/>
      <c r="VFN3205" s="14"/>
      <c r="VFO3205" s="14"/>
      <c r="VFP3205" s="14"/>
      <c r="VFQ3205" s="14"/>
      <c r="VFR3205" s="14"/>
      <c r="VFS3205" s="14"/>
      <c r="VFT3205" s="14"/>
      <c r="VFU3205" s="14"/>
      <c r="VFV3205" s="14"/>
      <c r="VFW3205" s="14"/>
      <c r="VFX3205" s="14"/>
      <c r="VFY3205" s="14"/>
      <c r="VFZ3205" s="14"/>
      <c r="VGA3205" s="14"/>
      <c r="VGB3205" s="14"/>
      <c r="VGC3205" s="14"/>
      <c r="VGD3205" s="14"/>
      <c r="VGE3205" s="14"/>
      <c r="VGF3205" s="14"/>
      <c r="VGG3205" s="14"/>
      <c r="VGH3205" s="14"/>
      <c r="VGI3205" s="14"/>
      <c r="VGJ3205" s="14"/>
      <c r="VGK3205" s="14"/>
      <c r="VGL3205" s="14"/>
      <c r="VGM3205" s="14"/>
      <c r="VGN3205" s="14"/>
      <c r="VGO3205" s="14"/>
      <c r="VGP3205" s="14"/>
      <c r="VGQ3205" s="14"/>
      <c r="VGR3205" s="14"/>
      <c r="VGS3205" s="14"/>
      <c r="VGT3205" s="14"/>
      <c r="VGU3205" s="14"/>
      <c r="VGV3205" s="14"/>
      <c r="VGW3205" s="14"/>
      <c r="VGX3205" s="14"/>
      <c r="VGY3205" s="14"/>
      <c r="VGZ3205" s="14"/>
      <c r="VHA3205" s="14"/>
      <c r="VHB3205" s="14"/>
      <c r="VHC3205" s="14"/>
      <c r="VHD3205" s="14"/>
      <c r="VHE3205" s="14"/>
      <c r="VHF3205" s="14"/>
      <c r="VHG3205" s="14"/>
      <c r="VHH3205" s="14"/>
      <c r="VHI3205" s="14"/>
      <c r="VHJ3205" s="14"/>
      <c r="VHK3205" s="14"/>
      <c r="VHL3205" s="14"/>
      <c r="VHM3205" s="14"/>
      <c r="VHN3205" s="14"/>
      <c r="VHO3205" s="14"/>
      <c r="VHP3205" s="14"/>
      <c r="VHQ3205" s="14"/>
      <c r="VHR3205" s="14"/>
      <c r="VHS3205" s="14"/>
      <c r="VHT3205" s="14"/>
      <c r="VHU3205" s="14"/>
      <c r="VHV3205" s="14"/>
      <c r="VHW3205" s="14"/>
      <c r="VHX3205" s="14"/>
      <c r="VHY3205" s="14"/>
      <c r="VHZ3205" s="14"/>
      <c r="VIA3205" s="14"/>
      <c r="VIB3205" s="14"/>
      <c r="VIC3205" s="14"/>
      <c r="VID3205" s="14"/>
      <c r="VIE3205" s="14"/>
      <c r="VIF3205" s="14"/>
      <c r="VIG3205" s="14"/>
      <c r="VIH3205" s="14"/>
      <c r="VII3205" s="14"/>
      <c r="VIJ3205" s="14"/>
      <c r="VIK3205" s="14"/>
      <c r="VIL3205" s="14"/>
      <c r="VIM3205" s="14"/>
      <c r="VIN3205" s="14"/>
      <c r="VIO3205" s="14"/>
      <c r="VIP3205" s="14"/>
      <c r="VIQ3205" s="14"/>
      <c r="VIR3205" s="14"/>
      <c r="VIS3205" s="14"/>
      <c r="VIT3205" s="14"/>
      <c r="VIU3205" s="14"/>
      <c r="VIV3205" s="14"/>
      <c r="VIW3205" s="14"/>
      <c r="VIX3205" s="14"/>
      <c r="VIY3205" s="14"/>
      <c r="VIZ3205" s="14"/>
      <c r="VJA3205" s="14"/>
      <c r="VJB3205" s="14"/>
      <c r="VJC3205" s="14"/>
      <c r="VJD3205" s="14"/>
      <c r="VJE3205" s="14"/>
      <c r="VJF3205" s="14"/>
      <c r="VJG3205" s="14"/>
      <c r="VJH3205" s="14"/>
      <c r="VJI3205" s="14"/>
      <c r="VJJ3205" s="14"/>
      <c r="VJK3205" s="14"/>
      <c r="VJL3205" s="14"/>
      <c r="VJM3205" s="14"/>
      <c r="VJN3205" s="14"/>
      <c r="VJO3205" s="14"/>
      <c r="VJP3205" s="14"/>
      <c r="VJQ3205" s="14"/>
      <c r="VJR3205" s="14"/>
      <c r="VJS3205" s="14"/>
      <c r="VJT3205" s="14"/>
      <c r="VJU3205" s="14"/>
      <c r="VJV3205" s="14"/>
      <c r="VJW3205" s="14"/>
      <c r="VJX3205" s="14"/>
      <c r="VJY3205" s="14"/>
      <c r="VJZ3205" s="14"/>
      <c r="VKA3205" s="14"/>
      <c r="VKB3205" s="14"/>
      <c r="VKC3205" s="14"/>
      <c r="VKD3205" s="14"/>
      <c r="VKE3205" s="14"/>
      <c r="VKF3205" s="14"/>
      <c r="VKG3205" s="14"/>
      <c r="VKH3205" s="14"/>
      <c r="VKI3205" s="14"/>
      <c r="VKJ3205" s="14"/>
      <c r="VKK3205" s="14"/>
      <c r="VKL3205" s="14"/>
      <c r="VKM3205" s="14"/>
      <c r="VKN3205" s="14"/>
      <c r="VKO3205" s="14"/>
      <c r="VKP3205" s="14"/>
      <c r="VKQ3205" s="14"/>
      <c r="VKR3205" s="14"/>
      <c r="VKS3205" s="14"/>
      <c r="VKT3205" s="14"/>
      <c r="VKU3205" s="14"/>
      <c r="VKV3205" s="14"/>
      <c r="VKW3205" s="14"/>
      <c r="VKX3205" s="14"/>
      <c r="VKY3205" s="14"/>
      <c r="VKZ3205" s="14"/>
      <c r="VLA3205" s="14"/>
      <c r="VLB3205" s="14"/>
      <c r="VLC3205" s="14"/>
      <c r="VLD3205" s="14"/>
      <c r="VLE3205" s="14"/>
      <c r="VLF3205" s="14"/>
      <c r="VLG3205" s="14"/>
      <c r="VLH3205" s="14"/>
      <c r="VLI3205" s="14"/>
      <c r="VLJ3205" s="14"/>
      <c r="VLK3205" s="14"/>
      <c r="VLL3205" s="14"/>
      <c r="VLM3205" s="14"/>
      <c r="VLN3205" s="14"/>
      <c r="VLO3205" s="14"/>
      <c r="VLP3205" s="14"/>
      <c r="VLQ3205" s="14"/>
      <c r="VLR3205" s="14"/>
      <c r="VLS3205" s="14"/>
      <c r="VLT3205" s="14"/>
      <c r="VLU3205" s="14"/>
      <c r="VLV3205" s="14"/>
      <c r="VLW3205" s="14"/>
      <c r="VLX3205" s="14"/>
      <c r="VLY3205" s="14"/>
      <c r="VLZ3205" s="14"/>
      <c r="VMA3205" s="14"/>
      <c r="VMB3205" s="14"/>
      <c r="VMC3205" s="14"/>
      <c r="VMD3205" s="14"/>
      <c r="VME3205" s="14"/>
      <c r="VMF3205" s="14"/>
      <c r="VMG3205" s="14"/>
      <c r="VMH3205" s="14"/>
      <c r="VMI3205" s="14"/>
      <c r="VMJ3205" s="14"/>
      <c r="VMK3205" s="14"/>
      <c r="VML3205" s="14"/>
      <c r="VMM3205" s="14"/>
      <c r="VMN3205" s="14"/>
      <c r="VMO3205" s="14"/>
      <c r="VMP3205" s="14"/>
      <c r="VMQ3205" s="14"/>
      <c r="VMR3205" s="14"/>
      <c r="VMS3205" s="14"/>
      <c r="VMT3205" s="14"/>
      <c r="VMU3205" s="14"/>
      <c r="VMV3205" s="14"/>
      <c r="VMW3205" s="14"/>
      <c r="VMX3205" s="14"/>
      <c r="VMY3205" s="14"/>
      <c r="VMZ3205" s="14"/>
      <c r="VNA3205" s="14"/>
      <c r="VNB3205" s="14"/>
      <c r="VNC3205" s="14"/>
      <c r="VND3205" s="14"/>
      <c r="VNE3205" s="14"/>
      <c r="VNF3205" s="14"/>
      <c r="VNG3205" s="14"/>
      <c r="VNH3205" s="14"/>
      <c r="VNI3205" s="14"/>
      <c r="VNJ3205" s="14"/>
      <c r="VNK3205" s="14"/>
      <c r="VNL3205" s="14"/>
      <c r="VNM3205" s="14"/>
      <c r="VNN3205" s="14"/>
      <c r="VNO3205" s="14"/>
      <c r="VNP3205" s="14"/>
      <c r="VNQ3205" s="14"/>
      <c r="VNR3205" s="14"/>
      <c r="VNS3205" s="14"/>
      <c r="VNT3205" s="14"/>
      <c r="VNU3205" s="14"/>
      <c r="VNV3205" s="14"/>
      <c r="VNW3205" s="14"/>
      <c r="VNX3205" s="14"/>
      <c r="VNY3205" s="14"/>
      <c r="VNZ3205" s="14"/>
      <c r="VOA3205" s="14"/>
      <c r="VOB3205" s="14"/>
      <c r="VOC3205" s="14"/>
      <c r="VOD3205" s="14"/>
      <c r="VOE3205" s="14"/>
      <c r="VOF3205" s="14"/>
      <c r="VOG3205" s="14"/>
      <c r="VOH3205" s="14"/>
      <c r="VOI3205" s="14"/>
      <c r="VOJ3205" s="14"/>
      <c r="VOK3205" s="14"/>
      <c r="VOL3205" s="14"/>
      <c r="VOM3205" s="14"/>
      <c r="VON3205" s="14"/>
      <c r="VOO3205" s="14"/>
      <c r="VOP3205" s="14"/>
      <c r="VOQ3205" s="14"/>
      <c r="VOR3205" s="14"/>
      <c r="VOS3205" s="14"/>
      <c r="VOT3205" s="14"/>
      <c r="VOU3205" s="14"/>
      <c r="VOV3205" s="14"/>
      <c r="VOW3205" s="14"/>
      <c r="VOX3205" s="14"/>
      <c r="VOY3205" s="14"/>
      <c r="VOZ3205" s="14"/>
      <c r="VPA3205" s="14"/>
      <c r="VPB3205" s="14"/>
      <c r="VPC3205" s="14"/>
      <c r="VPD3205" s="14"/>
      <c r="VPE3205" s="14"/>
      <c r="VPF3205" s="14"/>
      <c r="VPG3205" s="14"/>
      <c r="VPH3205" s="14"/>
      <c r="VPI3205" s="14"/>
      <c r="VPJ3205" s="14"/>
      <c r="VPK3205" s="14"/>
      <c r="VPL3205" s="14"/>
      <c r="VPM3205" s="14"/>
      <c r="VPN3205" s="14"/>
      <c r="VPO3205" s="14"/>
      <c r="VPP3205" s="14"/>
      <c r="VPQ3205" s="14"/>
      <c r="VPR3205" s="14"/>
      <c r="VPS3205" s="14"/>
      <c r="VPT3205" s="14"/>
      <c r="VPU3205" s="14"/>
      <c r="VPV3205" s="14"/>
      <c r="VPW3205" s="14"/>
      <c r="VPX3205" s="14"/>
      <c r="VPY3205" s="14"/>
      <c r="VPZ3205" s="14"/>
      <c r="VQA3205" s="14"/>
      <c r="VQB3205" s="14"/>
      <c r="VQC3205" s="14"/>
      <c r="VQD3205" s="14"/>
      <c r="VQE3205" s="14"/>
      <c r="VQF3205" s="14"/>
      <c r="VQG3205" s="14"/>
      <c r="VQH3205" s="14"/>
      <c r="VQI3205" s="14"/>
      <c r="VQJ3205" s="14"/>
      <c r="VQK3205" s="14"/>
      <c r="VQL3205" s="14"/>
      <c r="VQM3205" s="14"/>
      <c r="VQN3205" s="14"/>
      <c r="VQO3205" s="14"/>
      <c r="VQP3205" s="14"/>
      <c r="VQQ3205" s="14"/>
      <c r="VQR3205" s="14"/>
      <c r="VQS3205" s="14"/>
      <c r="VQT3205" s="14"/>
      <c r="VQU3205" s="14"/>
      <c r="VQV3205" s="14"/>
      <c r="VQW3205" s="14"/>
      <c r="VQX3205" s="14"/>
      <c r="VQY3205" s="14"/>
      <c r="VQZ3205" s="14"/>
      <c r="VRA3205" s="14"/>
      <c r="VRB3205" s="14"/>
      <c r="VRC3205" s="14"/>
      <c r="VRD3205" s="14"/>
      <c r="VRE3205" s="14"/>
      <c r="VRF3205" s="14"/>
      <c r="VRG3205" s="14"/>
      <c r="VRH3205" s="14"/>
      <c r="VRI3205" s="14"/>
      <c r="VRJ3205" s="14"/>
      <c r="VRK3205" s="14"/>
      <c r="VRL3205" s="14"/>
      <c r="VRM3205" s="14"/>
      <c r="VRN3205" s="14"/>
      <c r="VRO3205" s="14"/>
      <c r="VRP3205" s="14"/>
      <c r="VRQ3205" s="14"/>
      <c r="VRR3205" s="14"/>
      <c r="VRS3205" s="14"/>
      <c r="VRT3205" s="14"/>
      <c r="VRU3205" s="14"/>
      <c r="VRV3205" s="14"/>
      <c r="VRW3205" s="14"/>
      <c r="VRX3205" s="14"/>
      <c r="VRY3205" s="14"/>
      <c r="VRZ3205" s="14"/>
      <c r="VSA3205" s="14"/>
      <c r="VSB3205" s="14"/>
      <c r="VSC3205" s="14"/>
      <c r="VSD3205" s="14"/>
      <c r="VSE3205" s="14"/>
      <c r="VSF3205" s="14"/>
      <c r="VSG3205" s="14"/>
      <c r="VSH3205" s="14"/>
      <c r="VSI3205" s="14"/>
      <c r="VSJ3205" s="14"/>
      <c r="VSK3205" s="14"/>
      <c r="VSL3205" s="14"/>
      <c r="VSM3205" s="14"/>
      <c r="VSN3205" s="14"/>
      <c r="VSO3205" s="14"/>
      <c r="VSP3205" s="14"/>
      <c r="VSQ3205" s="14"/>
      <c r="VSR3205" s="14"/>
      <c r="VSS3205" s="14"/>
      <c r="VST3205" s="14"/>
      <c r="VSU3205" s="14"/>
      <c r="VSV3205" s="14"/>
      <c r="VSW3205" s="14"/>
      <c r="VSX3205" s="14"/>
      <c r="VSY3205" s="14"/>
      <c r="VSZ3205" s="14"/>
      <c r="VTA3205" s="14"/>
      <c r="VTB3205" s="14"/>
      <c r="VTC3205" s="14"/>
      <c r="VTD3205" s="14"/>
      <c r="VTE3205" s="14"/>
      <c r="VTF3205" s="14"/>
      <c r="VTG3205" s="14"/>
      <c r="VTH3205" s="14"/>
      <c r="VTI3205" s="14"/>
      <c r="VTJ3205" s="14"/>
      <c r="VTK3205" s="14"/>
      <c r="VTL3205" s="14"/>
      <c r="VTM3205" s="14"/>
      <c r="VTN3205" s="14"/>
      <c r="VTO3205" s="14"/>
      <c r="VTP3205" s="14"/>
      <c r="VTQ3205" s="14"/>
      <c r="VTR3205" s="14"/>
      <c r="VTS3205" s="14"/>
      <c r="VTT3205" s="14"/>
      <c r="VTU3205" s="14"/>
      <c r="VTV3205" s="14"/>
      <c r="VTW3205" s="14"/>
      <c r="VTX3205" s="14"/>
      <c r="VTY3205" s="14"/>
      <c r="VTZ3205" s="14"/>
      <c r="VUA3205" s="14"/>
      <c r="VUB3205" s="14"/>
      <c r="VUC3205" s="14"/>
      <c r="VUD3205" s="14"/>
      <c r="VUE3205" s="14"/>
      <c r="VUF3205" s="14"/>
      <c r="VUG3205" s="14"/>
      <c r="VUH3205" s="14"/>
      <c r="VUI3205" s="14"/>
      <c r="VUJ3205" s="14"/>
      <c r="VUK3205" s="14"/>
      <c r="VUL3205" s="14"/>
      <c r="VUM3205" s="14"/>
      <c r="VUN3205" s="14"/>
      <c r="VUO3205" s="14"/>
      <c r="VUP3205" s="14"/>
      <c r="VUQ3205" s="14"/>
      <c r="VUR3205" s="14"/>
      <c r="VUS3205" s="14"/>
      <c r="VUT3205" s="14"/>
      <c r="VUU3205" s="14"/>
      <c r="VUV3205" s="14"/>
      <c r="VUW3205" s="14"/>
      <c r="VUX3205" s="14"/>
      <c r="VUY3205" s="14"/>
      <c r="VUZ3205" s="14"/>
      <c r="VVA3205" s="14"/>
      <c r="VVB3205" s="14"/>
      <c r="VVC3205" s="14"/>
      <c r="VVD3205" s="14"/>
      <c r="VVE3205" s="14"/>
      <c r="VVF3205" s="14"/>
      <c r="VVG3205" s="14"/>
      <c r="VVH3205" s="14"/>
      <c r="VVI3205" s="14"/>
      <c r="VVJ3205" s="14"/>
      <c r="VVK3205" s="14"/>
      <c r="VVL3205" s="14"/>
      <c r="VVM3205" s="14"/>
      <c r="VVN3205" s="14"/>
      <c r="VVO3205" s="14"/>
      <c r="VVP3205" s="14"/>
      <c r="VVQ3205" s="14"/>
      <c r="VVR3205" s="14"/>
      <c r="VVS3205" s="14"/>
      <c r="VVT3205" s="14"/>
      <c r="VVU3205" s="14"/>
      <c r="VVV3205" s="14"/>
      <c r="VVW3205" s="14"/>
      <c r="VVX3205" s="14"/>
      <c r="VVY3205" s="14"/>
      <c r="VVZ3205" s="14"/>
      <c r="VWA3205" s="14"/>
      <c r="VWB3205" s="14"/>
      <c r="VWC3205" s="14"/>
      <c r="VWD3205" s="14"/>
      <c r="VWE3205" s="14"/>
      <c r="VWF3205" s="14"/>
      <c r="VWG3205" s="14"/>
      <c r="VWH3205" s="14"/>
      <c r="VWI3205" s="14"/>
      <c r="VWJ3205" s="14"/>
      <c r="VWK3205" s="14"/>
      <c r="VWL3205" s="14"/>
      <c r="VWM3205" s="14"/>
      <c r="VWN3205" s="14"/>
      <c r="VWO3205" s="14"/>
      <c r="VWP3205" s="14"/>
      <c r="VWQ3205" s="14"/>
      <c r="VWR3205" s="14"/>
      <c r="VWS3205" s="14"/>
      <c r="VWT3205" s="14"/>
      <c r="VWU3205" s="14"/>
      <c r="VWV3205" s="14"/>
      <c r="VWW3205" s="14"/>
      <c r="VWX3205" s="14"/>
      <c r="VWY3205" s="14"/>
      <c r="VWZ3205" s="14"/>
      <c r="VXA3205" s="14"/>
      <c r="VXB3205" s="14"/>
      <c r="VXC3205" s="14"/>
      <c r="VXD3205" s="14"/>
      <c r="VXE3205" s="14"/>
      <c r="VXF3205" s="14"/>
      <c r="VXG3205" s="14"/>
      <c r="VXH3205" s="14"/>
      <c r="VXI3205" s="14"/>
      <c r="VXJ3205" s="14"/>
      <c r="VXK3205" s="14"/>
      <c r="VXL3205" s="14"/>
      <c r="VXM3205" s="14"/>
      <c r="VXN3205" s="14"/>
      <c r="VXO3205" s="14"/>
      <c r="VXP3205" s="14"/>
      <c r="VXQ3205" s="14"/>
      <c r="VXR3205" s="14"/>
      <c r="VXS3205" s="14"/>
      <c r="VXT3205" s="14"/>
      <c r="VXU3205" s="14"/>
      <c r="VXV3205" s="14"/>
      <c r="VXW3205" s="14"/>
      <c r="VXX3205" s="14"/>
      <c r="VXY3205" s="14"/>
      <c r="VXZ3205" s="14"/>
      <c r="VYA3205" s="14"/>
      <c r="VYB3205" s="14"/>
      <c r="VYC3205" s="14"/>
      <c r="VYD3205" s="14"/>
      <c r="VYE3205" s="14"/>
      <c r="VYF3205" s="14"/>
      <c r="VYG3205" s="14"/>
      <c r="VYH3205" s="14"/>
      <c r="VYI3205" s="14"/>
      <c r="VYJ3205" s="14"/>
      <c r="VYK3205" s="14"/>
      <c r="VYL3205" s="14"/>
      <c r="VYM3205" s="14"/>
      <c r="VYN3205" s="14"/>
      <c r="VYO3205" s="14"/>
      <c r="VYP3205" s="14"/>
      <c r="VYQ3205" s="14"/>
      <c r="VYR3205" s="14"/>
      <c r="VYS3205" s="14"/>
      <c r="VYT3205" s="14"/>
      <c r="VYU3205" s="14"/>
      <c r="VYV3205" s="14"/>
      <c r="VYW3205" s="14"/>
      <c r="VYX3205" s="14"/>
      <c r="VYY3205" s="14"/>
      <c r="VYZ3205" s="14"/>
      <c r="VZA3205" s="14"/>
      <c r="VZB3205" s="14"/>
      <c r="VZC3205" s="14"/>
      <c r="VZD3205" s="14"/>
      <c r="VZE3205" s="14"/>
      <c r="VZF3205" s="14"/>
      <c r="VZG3205" s="14"/>
      <c r="VZH3205" s="14"/>
      <c r="VZI3205" s="14"/>
      <c r="VZJ3205" s="14"/>
      <c r="VZK3205" s="14"/>
      <c r="VZL3205" s="14"/>
      <c r="VZM3205" s="14"/>
      <c r="VZN3205" s="14"/>
      <c r="VZO3205" s="14"/>
      <c r="VZP3205" s="14"/>
      <c r="VZQ3205" s="14"/>
      <c r="VZR3205" s="14"/>
      <c r="VZS3205" s="14"/>
      <c r="VZT3205" s="14"/>
      <c r="VZU3205" s="14"/>
      <c r="VZV3205" s="14"/>
      <c r="VZW3205" s="14"/>
      <c r="VZX3205" s="14"/>
      <c r="VZY3205" s="14"/>
      <c r="VZZ3205" s="14"/>
      <c r="WAA3205" s="14"/>
      <c r="WAB3205" s="14"/>
      <c r="WAC3205" s="14"/>
      <c r="WAD3205" s="14"/>
      <c r="WAE3205" s="14"/>
      <c r="WAF3205" s="14"/>
      <c r="WAG3205" s="14"/>
      <c r="WAH3205" s="14"/>
      <c r="WAI3205" s="14"/>
      <c r="WAJ3205" s="14"/>
      <c r="WAK3205" s="14"/>
      <c r="WAL3205" s="14"/>
      <c r="WAM3205" s="14"/>
      <c r="WAN3205" s="14"/>
      <c r="WAO3205" s="14"/>
      <c r="WAP3205" s="14"/>
      <c r="WAQ3205" s="14"/>
      <c r="WAR3205" s="14"/>
      <c r="WAS3205" s="14"/>
      <c r="WAT3205" s="14"/>
      <c r="WAU3205" s="14"/>
      <c r="WAV3205" s="14"/>
      <c r="WAW3205" s="14"/>
      <c r="WAX3205" s="14"/>
      <c r="WAY3205" s="14"/>
      <c r="WAZ3205" s="14"/>
      <c r="WBA3205" s="14"/>
      <c r="WBB3205" s="14"/>
      <c r="WBC3205" s="14"/>
      <c r="WBD3205" s="14"/>
      <c r="WBE3205" s="14"/>
      <c r="WBF3205" s="14"/>
      <c r="WBG3205" s="14"/>
      <c r="WBH3205" s="14"/>
      <c r="WBI3205" s="14"/>
      <c r="WBJ3205" s="14"/>
      <c r="WBK3205" s="14"/>
      <c r="WBL3205" s="14"/>
      <c r="WBM3205" s="14"/>
      <c r="WBN3205" s="14"/>
      <c r="WBO3205" s="14"/>
      <c r="WBP3205" s="14"/>
      <c r="WBQ3205" s="14"/>
      <c r="WBR3205" s="14"/>
      <c r="WBS3205" s="14"/>
      <c r="WBT3205" s="14"/>
      <c r="WBU3205" s="14"/>
      <c r="WBV3205" s="14"/>
      <c r="WBW3205" s="14"/>
      <c r="WBX3205" s="14"/>
      <c r="WBY3205" s="14"/>
      <c r="WBZ3205" s="14"/>
      <c r="WCA3205" s="14"/>
      <c r="WCB3205" s="14"/>
      <c r="WCC3205" s="14"/>
      <c r="WCD3205" s="14"/>
      <c r="WCE3205" s="14"/>
      <c r="WCF3205" s="14"/>
      <c r="WCG3205" s="14"/>
      <c r="WCH3205" s="14"/>
      <c r="WCI3205" s="14"/>
      <c r="WCJ3205" s="14"/>
      <c r="WCK3205" s="14"/>
      <c r="WCL3205" s="14"/>
      <c r="WCM3205" s="14"/>
      <c r="WCN3205" s="14"/>
      <c r="WCO3205" s="14"/>
      <c r="WCP3205" s="14"/>
      <c r="WCQ3205" s="14"/>
      <c r="WCR3205" s="14"/>
      <c r="WCS3205" s="14"/>
      <c r="WCT3205" s="14"/>
      <c r="WCU3205" s="14"/>
      <c r="WCV3205" s="14"/>
      <c r="WCW3205" s="14"/>
      <c r="WCX3205" s="14"/>
      <c r="WCY3205" s="14"/>
      <c r="WCZ3205" s="14"/>
      <c r="WDA3205" s="14"/>
      <c r="WDB3205" s="14"/>
      <c r="WDC3205" s="14"/>
      <c r="WDD3205" s="14"/>
      <c r="WDE3205" s="14"/>
      <c r="WDF3205" s="14"/>
      <c r="WDG3205" s="14"/>
      <c r="WDH3205" s="14"/>
      <c r="WDI3205" s="14"/>
      <c r="WDJ3205" s="14"/>
      <c r="WDK3205" s="14"/>
      <c r="WDL3205" s="14"/>
      <c r="WDM3205" s="14"/>
      <c r="WDN3205" s="14"/>
      <c r="WDO3205" s="14"/>
      <c r="WDP3205" s="14"/>
      <c r="WDQ3205" s="14"/>
      <c r="WDR3205" s="14"/>
      <c r="WDS3205" s="14"/>
      <c r="WDT3205" s="14"/>
      <c r="WDU3205" s="14"/>
      <c r="WDV3205" s="14"/>
      <c r="WDW3205" s="14"/>
      <c r="WDX3205" s="14"/>
      <c r="WDY3205" s="14"/>
      <c r="WDZ3205" s="14"/>
      <c r="WEA3205" s="14"/>
      <c r="WEB3205" s="14"/>
      <c r="WEC3205" s="14"/>
      <c r="WED3205" s="14"/>
      <c r="WEE3205" s="14"/>
      <c r="WEF3205" s="14"/>
      <c r="WEG3205" s="14"/>
      <c r="WEH3205" s="14"/>
      <c r="WEI3205" s="14"/>
      <c r="WEJ3205" s="14"/>
      <c r="WEK3205" s="14"/>
      <c r="WEL3205" s="14"/>
      <c r="WEM3205" s="14"/>
      <c r="WEN3205" s="14"/>
      <c r="WEO3205" s="14"/>
      <c r="WEP3205" s="14"/>
      <c r="WEQ3205" s="14"/>
      <c r="WER3205" s="14"/>
      <c r="WES3205" s="14"/>
      <c r="WET3205" s="14"/>
      <c r="WEU3205" s="14"/>
      <c r="WEV3205" s="14"/>
      <c r="WEW3205" s="14"/>
      <c r="WEX3205" s="14"/>
      <c r="WEY3205" s="14"/>
      <c r="WEZ3205" s="14"/>
      <c r="WFA3205" s="14"/>
      <c r="WFB3205" s="14"/>
      <c r="WFC3205" s="14"/>
      <c r="WFD3205" s="14"/>
      <c r="WFE3205" s="14"/>
      <c r="WFF3205" s="14"/>
      <c r="WFG3205" s="14"/>
      <c r="WFH3205" s="14"/>
      <c r="WFI3205" s="14"/>
      <c r="WFJ3205" s="14"/>
      <c r="WFK3205" s="14"/>
      <c r="WFL3205" s="14"/>
      <c r="WFM3205" s="14"/>
      <c r="WFN3205" s="14"/>
      <c r="WFO3205" s="14"/>
      <c r="WFP3205" s="14"/>
      <c r="WFQ3205" s="14"/>
      <c r="WFR3205" s="14"/>
      <c r="WFS3205" s="14"/>
      <c r="WFT3205" s="14"/>
      <c r="WFU3205" s="14"/>
      <c r="WFV3205" s="14"/>
      <c r="WFW3205" s="14"/>
      <c r="WFX3205" s="14"/>
      <c r="WFY3205" s="14"/>
      <c r="WFZ3205" s="14"/>
      <c r="WGA3205" s="14"/>
      <c r="WGB3205" s="14"/>
      <c r="WGC3205" s="14"/>
      <c r="WGD3205" s="14"/>
      <c r="WGE3205" s="14"/>
      <c r="WGF3205" s="14"/>
      <c r="WGG3205" s="14"/>
      <c r="WGH3205" s="14"/>
      <c r="WGI3205" s="14"/>
      <c r="WGJ3205" s="14"/>
      <c r="WGK3205" s="14"/>
      <c r="WGL3205" s="14"/>
      <c r="WGM3205" s="14"/>
      <c r="WGN3205" s="14"/>
      <c r="WGO3205" s="14"/>
      <c r="WGP3205" s="14"/>
      <c r="WGQ3205" s="14"/>
      <c r="WGR3205" s="14"/>
      <c r="WGS3205" s="14"/>
      <c r="WGT3205" s="14"/>
      <c r="WGU3205" s="14"/>
      <c r="WGV3205" s="14"/>
      <c r="WGW3205" s="14"/>
      <c r="WGX3205" s="14"/>
      <c r="WGY3205" s="14"/>
      <c r="WGZ3205" s="14"/>
      <c r="WHA3205" s="14"/>
      <c r="WHB3205" s="14"/>
      <c r="WHC3205" s="14"/>
      <c r="WHD3205" s="14"/>
      <c r="WHE3205" s="14"/>
      <c r="WHF3205" s="14"/>
      <c r="WHG3205" s="14"/>
      <c r="WHH3205" s="14"/>
      <c r="WHI3205" s="14"/>
      <c r="WHJ3205" s="14"/>
      <c r="WHK3205" s="14"/>
      <c r="WHL3205" s="14"/>
      <c r="WHM3205" s="14"/>
      <c r="WHN3205" s="14"/>
      <c r="WHO3205" s="14"/>
      <c r="WHP3205" s="14"/>
      <c r="WHQ3205" s="14"/>
      <c r="WHR3205" s="14"/>
      <c r="WHS3205" s="14"/>
      <c r="WHT3205" s="14"/>
      <c r="WHU3205" s="14"/>
      <c r="WHV3205" s="14"/>
      <c r="WHW3205" s="14"/>
      <c r="WHX3205" s="14"/>
      <c r="WHY3205" s="14"/>
      <c r="WHZ3205" s="14"/>
      <c r="WIA3205" s="14"/>
      <c r="WIB3205" s="14"/>
      <c r="WIC3205" s="14"/>
      <c r="WID3205" s="14"/>
      <c r="WIE3205" s="14"/>
      <c r="WIF3205" s="14"/>
      <c r="WIG3205" s="14"/>
      <c r="WIH3205" s="14"/>
      <c r="WII3205" s="14"/>
      <c r="WIJ3205" s="14"/>
      <c r="WIK3205" s="14"/>
      <c r="WIL3205" s="14"/>
      <c r="WIM3205" s="14"/>
      <c r="WIN3205" s="14"/>
      <c r="WIO3205" s="14"/>
      <c r="WIP3205" s="14"/>
      <c r="WIQ3205" s="14"/>
      <c r="WIR3205" s="14"/>
      <c r="WIS3205" s="14"/>
      <c r="WIT3205" s="14"/>
      <c r="WIU3205" s="14"/>
      <c r="WIV3205" s="14"/>
      <c r="WIW3205" s="14"/>
      <c r="WIX3205" s="14"/>
      <c r="WIY3205" s="14"/>
      <c r="WIZ3205" s="14"/>
      <c r="WJA3205" s="14"/>
      <c r="WJB3205" s="14"/>
      <c r="WJC3205" s="14"/>
      <c r="WJD3205" s="14"/>
      <c r="WJE3205" s="14"/>
      <c r="WJF3205" s="14"/>
      <c r="WJG3205" s="14"/>
      <c r="WJH3205" s="14"/>
      <c r="WJI3205" s="14"/>
      <c r="WJJ3205" s="14"/>
      <c r="WJK3205" s="14"/>
      <c r="WJL3205" s="14"/>
      <c r="WJM3205" s="14"/>
      <c r="WJN3205" s="14"/>
      <c r="WJO3205" s="14"/>
      <c r="WJP3205" s="14"/>
      <c r="WJQ3205" s="14"/>
      <c r="WJR3205" s="14"/>
      <c r="WJS3205" s="14"/>
      <c r="WJT3205" s="14"/>
      <c r="WJU3205" s="14"/>
      <c r="WJV3205" s="14"/>
      <c r="WJW3205" s="14"/>
      <c r="WJX3205" s="14"/>
      <c r="WJY3205" s="14"/>
      <c r="WJZ3205" s="14"/>
      <c r="WKA3205" s="14"/>
      <c r="WKB3205" s="14"/>
      <c r="WKC3205" s="14"/>
      <c r="WKD3205" s="14"/>
      <c r="WKE3205" s="14"/>
      <c r="WKF3205" s="14"/>
      <c r="WKG3205" s="14"/>
      <c r="WKH3205" s="14"/>
      <c r="WKI3205" s="14"/>
      <c r="WKJ3205" s="14"/>
      <c r="WKK3205" s="14"/>
      <c r="WKL3205" s="14"/>
      <c r="WKM3205" s="14"/>
      <c r="WKN3205" s="14"/>
      <c r="WKO3205" s="14"/>
      <c r="WKP3205" s="14"/>
      <c r="WKQ3205" s="14"/>
      <c r="WKR3205" s="14"/>
      <c r="WKS3205" s="14"/>
      <c r="WKT3205" s="14"/>
      <c r="WKU3205" s="14"/>
      <c r="WKV3205" s="14"/>
      <c r="WKW3205" s="14"/>
      <c r="WKX3205" s="14"/>
      <c r="WKY3205" s="14"/>
      <c r="WKZ3205" s="14"/>
      <c r="WLA3205" s="14"/>
      <c r="WLB3205" s="14"/>
      <c r="WLC3205" s="14"/>
      <c r="WLD3205" s="14"/>
      <c r="WLE3205" s="14"/>
      <c r="WLF3205" s="14"/>
      <c r="WLG3205" s="14"/>
      <c r="WLH3205" s="14"/>
      <c r="WLI3205" s="14"/>
      <c r="WLJ3205" s="14"/>
      <c r="WLK3205" s="14"/>
      <c r="WLL3205" s="14"/>
      <c r="WLM3205" s="14"/>
      <c r="WLN3205" s="14"/>
      <c r="WLO3205" s="14"/>
      <c r="WLP3205" s="14"/>
      <c r="WLQ3205" s="14"/>
      <c r="WLR3205" s="14"/>
      <c r="WLS3205" s="14"/>
      <c r="WLT3205" s="14"/>
      <c r="WLU3205" s="14"/>
      <c r="WLV3205" s="14"/>
      <c r="WLW3205" s="14"/>
      <c r="WLX3205" s="14"/>
      <c r="WLY3205" s="14"/>
      <c r="WLZ3205" s="14"/>
      <c r="WMA3205" s="14"/>
      <c r="WMB3205" s="14"/>
      <c r="WMC3205" s="14"/>
      <c r="WMD3205" s="14"/>
      <c r="WME3205" s="14"/>
      <c r="WMF3205" s="14"/>
      <c r="WMG3205" s="14"/>
      <c r="WMH3205" s="14"/>
      <c r="WMI3205" s="14"/>
      <c r="WMJ3205" s="14"/>
      <c r="WMK3205" s="14"/>
      <c r="WML3205" s="14"/>
      <c r="WMM3205" s="14"/>
      <c r="WMN3205" s="14"/>
      <c r="WMO3205" s="14"/>
      <c r="WMP3205" s="14"/>
      <c r="WMQ3205" s="14"/>
      <c r="WMR3205" s="14"/>
      <c r="WMS3205" s="14"/>
      <c r="WMT3205" s="14"/>
      <c r="WMU3205" s="14"/>
      <c r="WMV3205" s="14"/>
      <c r="WMW3205" s="14"/>
      <c r="WMX3205" s="14"/>
      <c r="WMY3205" s="14"/>
      <c r="WMZ3205" s="14"/>
      <c r="WNA3205" s="14"/>
      <c r="WNB3205" s="14"/>
      <c r="WNC3205" s="14"/>
      <c r="WND3205" s="14"/>
      <c r="WNE3205" s="14"/>
      <c r="WNF3205" s="14"/>
      <c r="WNG3205" s="14"/>
      <c r="WNH3205" s="14"/>
      <c r="WNI3205" s="14"/>
      <c r="WNJ3205" s="14"/>
      <c r="WNK3205" s="14"/>
      <c r="WNL3205" s="14"/>
      <c r="WNM3205" s="14"/>
      <c r="WNN3205" s="14"/>
      <c r="WNO3205" s="14"/>
      <c r="WNP3205" s="14"/>
      <c r="WNQ3205" s="14"/>
      <c r="WNR3205" s="14"/>
      <c r="WNS3205" s="14"/>
      <c r="WNT3205" s="14"/>
      <c r="WNU3205" s="14"/>
      <c r="WNV3205" s="14"/>
      <c r="WNW3205" s="14"/>
      <c r="WNX3205" s="14"/>
      <c r="WNY3205" s="14"/>
      <c r="WNZ3205" s="14"/>
      <c r="WOA3205" s="14"/>
      <c r="WOB3205" s="14"/>
      <c r="WOC3205" s="14"/>
      <c r="WOD3205" s="14"/>
      <c r="WOE3205" s="14"/>
      <c r="WOF3205" s="14"/>
      <c r="WOG3205" s="14"/>
      <c r="WOH3205" s="14"/>
      <c r="WOI3205" s="14"/>
      <c r="WOJ3205" s="14"/>
      <c r="WOK3205" s="14"/>
      <c r="WOL3205" s="14"/>
      <c r="WOM3205" s="14"/>
      <c r="WON3205" s="14"/>
      <c r="WOO3205" s="14"/>
      <c r="WOP3205" s="14"/>
      <c r="WOQ3205" s="14"/>
      <c r="WOR3205" s="14"/>
      <c r="WOS3205" s="14"/>
      <c r="WOT3205" s="14"/>
      <c r="WOU3205" s="14"/>
      <c r="WOV3205" s="14"/>
      <c r="WOW3205" s="14"/>
      <c r="WOX3205" s="14"/>
      <c r="WOY3205" s="14"/>
      <c r="WOZ3205" s="14"/>
      <c r="WPA3205" s="14"/>
      <c r="WPB3205" s="14"/>
      <c r="WPC3205" s="14"/>
      <c r="WPD3205" s="14"/>
      <c r="WPE3205" s="14"/>
      <c r="WPF3205" s="14"/>
      <c r="WPG3205" s="14"/>
      <c r="WPH3205" s="14"/>
      <c r="WPI3205" s="14"/>
      <c r="WPJ3205" s="14"/>
      <c r="WPK3205" s="14"/>
      <c r="WPL3205" s="14"/>
      <c r="WPM3205" s="14"/>
      <c r="WPN3205" s="14"/>
      <c r="WPO3205" s="14"/>
      <c r="WPP3205" s="14"/>
      <c r="WPQ3205" s="14"/>
      <c r="WPR3205" s="14"/>
      <c r="WPS3205" s="14"/>
      <c r="WPT3205" s="14"/>
      <c r="WPU3205" s="14"/>
      <c r="WPV3205" s="14"/>
      <c r="WPW3205" s="14"/>
      <c r="WPX3205" s="14"/>
      <c r="WPY3205" s="14"/>
      <c r="WPZ3205" s="14"/>
      <c r="WQA3205" s="14"/>
      <c r="WQB3205" s="14"/>
      <c r="WQC3205" s="14"/>
      <c r="WQD3205" s="14"/>
      <c r="WQE3205" s="14"/>
      <c r="WQF3205" s="14"/>
      <c r="WQG3205" s="14"/>
      <c r="WQH3205" s="14"/>
      <c r="WQI3205" s="14"/>
      <c r="WQJ3205" s="14"/>
      <c r="WQK3205" s="14"/>
      <c r="WQL3205" s="14"/>
      <c r="WQM3205" s="14"/>
      <c r="WQN3205" s="14"/>
      <c r="WQO3205" s="14"/>
      <c r="WQP3205" s="14"/>
      <c r="WQQ3205" s="14"/>
      <c r="WQR3205" s="14"/>
      <c r="WQS3205" s="14"/>
      <c r="WQT3205" s="14"/>
      <c r="WQU3205" s="14"/>
      <c r="WQV3205" s="14"/>
      <c r="WQW3205" s="14"/>
      <c r="WQX3205" s="14"/>
      <c r="WQY3205" s="14"/>
      <c r="WQZ3205" s="14"/>
      <c r="WRA3205" s="14"/>
      <c r="WRB3205" s="14"/>
      <c r="WRC3205" s="14"/>
      <c r="WRD3205" s="14"/>
      <c r="WRE3205" s="14"/>
      <c r="WRF3205" s="14"/>
      <c r="WRG3205" s="14"/>
      <c r="WRH3205" s="14"/>
      <c r="WRI3205" s="14"/>
      <c r="WRJ3205" s="14"/>
      <c r="WRK3205" s="14"/>
      <c r="WRL3205" s="14"/>
      <c r="WRM3205" s="14"/>
      <c r="WRN3205" s="14"/>
      <c r="WRO3205" s="14"/>
      <c r="WRP3205" s="14"/>
      <c r="WRQ3205" s="14"/>
      <c r="WRR3205" s="14"/>
      <c r="WRS3205" s="14"/>
      <c r="WRT3205" s="14"/>
      <c r="WRU3205" s="14"/>
      <c r="WRV3205" s="14"/>
      <c r="WRW3205" s="14"/>
      <c r="WRX3205" s="14"/>
      <c r="WRY3205" s="14"/>
      <c r="WRZ3205" s="14"/>
      <c r="WSA3205" s="14"/>
      <c r="WSB3205" s="14"/>
      <c r="WSC3205" s="14"/>
      <c r="WSD3205" s="14"/>
      <c r="WSE3205" s="14"/>
      <c r="WSF3205" s="14"/>
      <c r="WSG3205" s="14"/>
      <c r="WSH3205" s="14"/>
      <c r="WSI3205" s="14"/>
      <c r="WSJ3205" s="14"/>
      <c r="WSK3205" s="14"/>
      <c r="WSL3205" s="14"/>
      <c r="WSM3205" s="14"/>
      <c r="WSN3205" s="14"/>
      <c r="WSO3205" s="14"/>
      <c r="WSP3205" s="14"/>
      <c r="WSQ3205" s="14"/>
      <c r="WSR3205" s="14"/>
      <c r="WSS3205" s="14"/>
      <c r="WST3205" s="14"/>
      <c r="WSU3205" s="14"/>
      <c r="WSV3205" s="14"/>
      <c r="WSW3205" s="14"/>
      <c r="WSX3205" s="14"/>
      <c r="WSY3205" s="14"/>
      <c r="WSZ3205" s="14"/>
      <c r="WTA3205" s="14"/>
      <c r="WTB3205" s="14"/>
      <c r="WTC3205" s="14"/>
      <c r="WTD3205" s="14"/>
      <c r="WTE3205" s="14"/>
      <c r="WTF3205" s="14"/>
      <c r="WTG3205" s="14"/>
      <c r="WTH3205" s="14"/>
      <c r="WTI3205" s="14"/>
      <c r="WTJ3205" s="14"/>
      <c r="WTK3205" s="14"/>
      <c r="WTL3205" s="14"/>
      <c r="WTM3205" s="14"/>
      <c r="WTN3205" s="14"/>
      <c r="WTO3205" s="14"/>
      <c r="WTP3205" s="14"/>
      <c r="WTQ3205" s="14"/>
      <c r="WTR3205" s="14"/>
      <c r="WTS3205" s="14"/>
      <c r="WTT3205" s="14"/>
      <c r="WTU3205" s="14"/>
      <c r="WTV3205" s="14"/>
      <c r="WTW3205" s="14"/>
      <c r="WTX3205" s="14"/>
      <c r="WTY3205" s="14"/>
      <c r="WTZ3205" s="14"/>
      <c r="WUA3205" s="14"/>
      <c r="WUB3205" s="14"/>
      <c r="WUC3205" s="14"/>
      <c r="WUD3205" s="14"/>
      <c r="WUE3205" s="14"/>
      <c r="WUF3205" s="14"/>
      <c r="WUG3205" s="14"/>
      <c r="WUH3205" s="14"/>
      <c r="WUI3205" s="14"/>
      <c r="WUJ3205" s="14"/>
      <c r="WUK3205" s="14"/>
      <c r="WUL3205" s="14"/>
      <c r="WUM3205" s="14"/>
      <c r="WUN3205" s="14"/>
      <c r="WUO3205" s="14"/>
      <c r="WUP3205" s="14"/>
      <c r="WUQ3205" s="14"/>
      <c r="WUR3205" s="14"/>
      <c r="WUS3205" s="14"/>
      <c r="WUT3205" s="14"/>
      <c r="WUU3205" s="14"/>
      <c r="WUV3205" s="14"/>
      <c r="WUW3205" s="14"/>
      <c r="WUX3205" s="14"/>
      <c r="WUY3205" s="14"/>
      <c r="WUZ3205" s="14"/>
      <c r="WVA3205" s="14"/>
      <c r="WVB3205" s="14"/>
      <c r="WVC3205" s="14"/>
      <c r="WVD3205" s="14"/>
      <c r="WVE3205" s="14"/>
      <c r="WVF3205" s="14"/>
      <c r="WVG3205" s="14"/>
      <c r="WVH3205" s="14"/>
      <c r="WVI3205" s="14"/>
      <c r="WVJ3205" s="14"/>
      <c r="WVK3205" s="14"/>
      <c r="WVL3205" s="14"/>
      <c r="WVM3205" s="14"/>
      <c r="WVN3205" s="14"/>
      <c r="WVO3205" s="14"/>
      <c r="WVP3205" s="14"/>
      <c r="WVQ3205" s="14"/>
      <c r="WVR3205" s="14"/>
      <c r="WVS3205" s="14"/>
      <c r="WVT3205" s="14"/>
      <c r="WVU3205" s="14"/>
      <c r="WVV3205" s="14"/>
      <c r="WVW3205" s="14"/>
      <c r="WVX3205" s="14"/>
      <c r="WVY3205" s="14"/>
      <c r="WVZ3205" s="14"/>
      <c r="WWA3205" s="14"/>
      <c r="WWB3205" s="14"/>
      <c r="WWC3205" s="14"/>
      <c r="WWD3205" s="14"/>
      <c r="WWE3205" s="14"/>
      <c r="WWF3205" s="14"/>
      <c r="WWG3205" s="14"/>
      <c r="WWH3205" s="14"/>
      <c r="WWI3205" s="14"/>
      <c r="WWJ3205" s="14"/>
      <c r="WWK3205" s="14"/>
      <c r="WWL3205" s="14"/>
      <c r="WWM3205" s="14"/>
      <c r="WWN3205" s="14"/>
      <c r="WWO3205" s="14"/>
      <c r="WWP3205" s="14"/>
      <c r="WWQ3205" s="14"/>
      <c r="WWR3205" s="14"/>
      <c r="WWS3205" s="14"/>
      <c r="WWT3205" s="14"/>
      <c r="WWU3205" s="14"/>
      <c r="WWV3205" s="14"/>
      <c r="WWW3205" s="14"/>
      <c r="WWX3205" s="14"/>
      <c r="WWY3205" s="14"/>
      <c r="WWZ3205" s="14"/>
      <c r="WXA3205" s="14"/>
      <c r="WXB3205" s="14"/>
      <c r="WXC3205" s="14"/>
      <c r="WXD3205" s="14"/>
      <c r="WXE3205" s="14"/>
      <c r="WXF3205" s="14"/>
      <c r="WXG3205" s="14"/>
      <c r="WXH3205" s="14"/>
      <c r="WXI3205" s="14"/>
      <c r="WXJ3205" s="14"/>
      <c r="WXK3205" s="14"/>
      <c r="WXL3205" s="14"/>
      <c r="WXM3205" s="14"/>
      <c r="WXN3205" s="14"/>
      <c r="WXO3205" s="14"/>
      <c r="WXP3205" s="14"/>
      <c r="WXQ3205" s="14"/>
      <c r="WXR3205" s="14"/>
      <c r="WXS3205" s="14"/>
      <c r="WXT3205" s="14"/>
      <c r="WXU3205" s="14"/>
      <c r="WXV3205" s="14"/>
      <c r="WXW3205" s="14"/>
      <c r="WXX3205" s="14"/>
      <c r="WXY3205" s="14"/>
      <c r="WXZ3205" s="14"/>
      <c r="WYA3205" s="14"/>
      <c r="WYB3205" s="14"/>
      <c r="WYC3205" s="14"/>
      <c r="WYD3205" s="14"/>
      <c r="WYE3205" s="14"/>
      <c r="WYF3205" s="14"/>
      <c r="WYG3205" s="14"/>
      <c r="WYH3205" s="14"/>
      <c r="WYI3205" s="14"/>
      <c r="WYJ3205" s="14"/>
      <c r="WYK3205" s="14"/>
      <c r="WYL3205" s="14"/>
      <c r="WYM3205" s="14"/>
      <c r="WYN3205" s="14"/>
      <c r="WYO3205" s="14"/>
      <c r="WYP3205" s="14"/>
      <c r="WYQ3205" s="14"/>
      <c r="WYR3205" s="14"/>
      <c r="WYS3205" s="14"/>
      <c r="WYT3205" s="14"/>
      <c r="WYU3205" s="14"/>
      <c r="WYV3205" s="14"/>
      <c r="WYW3205" s="14"/>
      <c r="WYX3205" s="14"/>
      <c r="WYY3205" s="14"/>
      <c r="WYZ3205" s="14"/>
      <c r="WZA3205" s="14"/>
      <c r="WZB3205" s="14"/>
      <c r="WZC3205" s="14"/>
      <c r="WZD3205" s="14"/>
      <c r="WZE3205" s="14"/>
      <c r="WZF3205" s="14"/>
      <c r="WZG3205" s="14"/>
      <c r="WZH3205" s="14"/>
      <c r="WZI3205" s="14"/>
      <c r="WZJ3205" s="14"/>
      <c r="WZK3205" s="14"/>
      <c r="WZL3205" s="14"/>
      <c r="WZM3205" s="14"/>
      <c r="WZN3205" s="14"/>
      <c r="WZO3205" s="14"/>
      <c r="WZP3205" s="14"/>
      <c r="WZQ3205" s="14"/>
      <c r="WZR3205" s="14"/>
      <c r="WZS3205" s="14"/>
      <c r="WZT3205" s="14"/>
      <c r="WZU3205" s="14"/>
      <c r="WZV3205" s="14"/>
      <c r="WZW3205" s="14"/>
      <c r="WZX3205" s="14"/>
      <c r="WZY3205" s="14"/>
      <c r="WZZ3205" s="14"/>
      <c r="XAA3205" s="14"/>
      <c r="XAB3205" s="14"/>
      <c r="XAC3205" s="14"/>
      <c r="XAD3205" s="14"/>
      <c r="XAE3205" s="14"/>
      <c r="XAF3205" s="14"/>
      <c r="XAG3205" s="14"/>
      <c r="XAH3205" s="14"/>
      <c r="XAI3205" s="14"/>
      <c r="XAJ3205" s="14"/>
      <c r="XAK3205" s="14"/>
      <c r="XAL3205" s="14"/>
      <c r="XAM3205" s="14"/>
      <c r="XAN3205" s="14"/>
      <c r="XAO3205" s="14"/>
      <c r="XAP3205" s="14"/>
      <c r="XAQ3205" s="14"/>
      <c r="XAR3205" s="14"/>
      <c r="XAS3205" s="14"/>
      <c r="XAT3205" s="14"/>
      <c r="XAU3205" s="14"/>
      <c r="XAV3205" s="14"/>
      <c r="XAW3205" s="14"/>
      <c r="XAX3205" s="14"/>
      <c r="XAY3205" s="14"/>
      <c r="XAZ3205" s="14"/>
      <c r="XBA3205" s="14"/>
      <c r="XBB3205" s="14"/>
      <c r="XBC3205" s="14"/>
      <c r="XBD3205" s="14"/>
      <c r="XBE3205" s="14"/>
      <c r="XBF3205" s="14"/>
      <c r="XBG3205" s="14"/>
      <c r="XBH3205" s="14"/>
      <c r="XBI3205" s="14"/>
      <c r="XBJ3205" s="14"/>
      <c r="XBK3205" s="14"/>
      <c r="XBL3205" s="14"/>
      <c r="XBM3205" s="14"/>
      <c r="XBN3205" s="14"/>
      <c r="XBO3205" s="14"/>
      <c r="XBP3205" s="14"/>
      <c r="XBQ3205" s="14"/>
      <c r="XBR3205" s="14"/>
      <c r="XBS3205" s="14"/>
      <c r="XBT3205" s="14"/>
      <c r="XBU3205" s="14"/>
      <c r="XBV3205" s="14"/>
      <c r="XBW3205" s="14"/>
      <c r="XBX3205" s="14"/>
      <c r="XBY3205" s="14"/>
      <c r="XBZ3205" s="14"/>
      <c r="XCA3205" s="14"/>
      <c r="XCB3205" s="14"/>
      <c r="XCC3205" s="14"/>
      <c r="XCD3205" s="14"/>
      <c r="XCE3205" s="14"/>
      <c r="XCF3205" s="14"/>
      <c r="XCG3205" s="14"/>
      <c r="XCH3205" s="14"/>
      <c r="XCI3205" s="14"/>
      <c r="XCJ3205" s="14"/>
      <c r="XCK3205" s="14"/>
      <c r="XCL3205" s="14"/>
      <c r="XCM3205" s="14"/>
      <c r="XCN3205" s="14"/>
      <c r="XCO3205" s="14"/>
      <c r="XCP3205" s="14"/>
      <c r="XCQ3205" s="14"/>
      <c r="XCR3205" s="14"/>
      <c r="XCS3205" s="14"/>
      <c r="XCT3205" s="14"/>
      <c r="XCU3205" s="14"/>
      <c r="XCV3205" s="14"/>
      <c r="XCW3205" s="14"/>
      <c r="XCX3205" s="14"/>
      <c r="XCY3205" s="14"/>
      <c r="XCZ3205" s="14"/>
      <c r="XDA3205" s="14"/>
      <c r="XDB3205" s="14"/>
      <c r="XDC3205" s="14"/>
      <c r="XDD3205" s="14"/>
      <c r="XDE3205" s="14"/>
      <c r="XDF3205" s="14"/>
      <c r="XDG3205" s="14"/>
      <c r="XDH3205" s="14"/>
      <c r="XDI3205" s="14"/>
      <c r="XDJ3205" s="14"/>
      <c r="XDK3205" s="14"/>
      <c r="XDL3205" s="14"/>
      <c r="XDM3205" s="14"/>
      <c r="XDN3205" s="14"/>
      <c r="XDO3205" s="14"/>
      <c r="XDP3205" s="14"/>
      <c r="XDQ3205" s="14"/>
      <c r="XDR3205" s="14"/>
      <c r="XDS3205" s="14"/>
      <c r="XDT3205" s="14"/>
      <c r="XDU3205" s="14"/>
      <c r="XDV3205" s="14"/>
      <c r="XDW3205" s="14"/>
      <c r="XDX3205" s="14"/>
      <c r="XDY3205" s="14"/>
      <c r="XDZ3205" s="14"/>
      <c r="XEA3205" s="14"/>
      <c r="XEB3205" s="14"/>
      <c r="XEC3205" s="14"/>
      <c r="XED3205" s="14"/>
      <c r="XEE3205" s="14"/>
      <c r="XEF3205" s="14"/>
      <c r="XEG3205" s="14"/>
      <c r="XEH3205" s="14"/>
      <c r="XEI3205" s="14"/>
      <c r="XEJ3205" s="14"/>
      <c r="XEK3205" s="14"/>
      <c r="XEL3205" s="14"/>
      <c r="XEM3205" s="14"/>
      <c r="XEN3205" s="14"/>
      <c r="XEO3205" s="14"/>
      <c r="XEP3205" s="14"/>
      <c r="XEQ3205" s="14"/>
      <c r="XER3205" s="14"/>
      <c r="XES3205" s="14"/>
      <c r="XET3205" s="14"/>
      <c r="XEU3205" s="14"/>
      <c r="XEV3205" s="14"/>
      <c r="XEW3205" s="14"/>
      <c r="XEX3205" s="14"/>
      <c r="XEY3205" s="14"/>
      <c r="XEZ3205" s="14"/>
      <c r="XFA3205" s="14"/>
      <c r="XFB3205" s="14"/>
    </row>
    <row r="3206" spans="1:16382" ht="23.25" hidden="1" customHeight="1" x14ac:dyDescent="0.25">
      <c r="A3206" s="83" t="str">
        <f t="shared" ca="1" si="727"/>
        <v>3098.</v>
      </c>
      <c r="B3206" s="83">
        <v>4543</v>
      </c>
      <c r="C3206" s="299" t="s">
        <v>3132</v>
      </c>
      <c r="D3206" s="84">
        <v>1982</v>
      </c>
      <c r="E3206" s="302" t="s">
        <v>2957</v>
      </c>
      <c r="F3206" s="84" t="s">
        <v>2959</v>
      </c>
      <c r="G3206" s="210">
        <v>9</v>
      </c>
      <c r="H3206" s="210">
        <v>8</v>
      </c>
      <c r="I3206" s="214">
        <v>16207.5</v>
      </c>
      <c r="J3206" s="205">
        <v>14649.6</v>
      </c>
      <c r="K3206" s="214">
        <v>14245.9</v>
      </c>
      <c r="L3206" s="263">
        <v>723</v>
      </c>
      <c r="M3206" s="303">
        <f t="shared" ref="M3206" si="732">R3206+T3206+V3206+X3206+Z3206+AB3206+AE3206+AF3206</f>
        <v>24849280</v>
      </c>
      <c r="N3206" s="176"/>
      <c r="O3206" s="174"/>
      <c r="P3206" s="176"/>
      <c r="Q3206" s="176">
        <f t="shared" ref="Q3206" si="733">M3206</f>
        <v>24849280</v>
      </c>
      <c r="R3206" s="176"/>
      <c r="S3206" s="32">
        <v>8</v>
      </c>
      <c r="T3206" s="176">
        <f>S3206*3106160</f>
        <v>24849280</v>
      </c>
      <c r="U3206" s="176"/>
      <c r="V3206" s="176"/>
      <c r="W3206" s="176"/>
      <c r="X3206" s="176"/>
      <c r="Y3206" s="176"/>
      <c r="Z3206" s="176"/>
      <c r="AA3206" s="176"/>
      <c r="AB3206" s="176"/>
      <c r="AC3206" s="176"/>
      <c r="AD3206" s="176"/>
      <c r="AE3206" s="176"/>
      <c r="AF3206" s="176"/>
      <c r="AG3206" s="317">
        <v>2025</v>
      </c>
      <c r="AH3206" s="158"/>
      <c r="AI3206" s="175"/>
      <c r="AJ3206" s="164"/>
      <c r="AK3206" s="15">
        <f t="shared" ca="1" si="718"/>
        <v>3098</v>
      </c>
      <c r="AL3206" s="15" t="s">
        <v>155</v>
      </c>
      <c r="AM3206" s="15" t="str">
        <f t="shared" ca="1" si="726"/>
        <v>3098.</v>
      </c>
      <c r="AN3206" s="179"/>
      <c r="AO3206" s="14"/>
      <c r="AP3206" s="16"/>
      <c r="AQ3206" s="14"/>
      <c r="AR3206" s="14"/>
      <c r="AS3206" s="14"/>
      <c r="AT3206" s="14"/>
      <c r="AU3206" s="14"/>
      <c r="AV3206" s="14"/>
      <c r="AW3206" s="14"/>
      <c r="AX3206" s="14"/>
      <c r="AY3206" s="14"/>
      <c r="AZ3206" s="14"/>
      <c r="BA3206" s="14"/>
      <c r="BB3206" s="14"/>
      <c r="BC3206" s="14"/>
      <c r="BD3206" s="14"/>
      <c r="BE3206" s="14"/>
      <c r="BF3206" s="14"/>
      <c r="BG3206" s="14"/>
      <c r="BH3206" s="14"/>
      <c r="BI3206" s="14"/>
      <c r="BJ3206" s="14"/>
      <c r="BK3206" s="14"/>
      <c r="BL3206" s="14"/>
      <c r="BM3206" s="14"/>
      <c r="BN3206" s="14"/>
      <c r="BO3206" s="14"/>
      <c r="BP3206" s="14"/>
      <c r="BQ3206" s="14"/>
      <c r="BR3206" s="14"/>
      <c r="BS3206" s="14"/>
      <c r="BT3206" s="14"/>
      <c r="BU3206" s="14"/>
      <c r="BV3206" s="14"/>
      <c r="BW3206" s="14"/>
      <c r="BX3206" s="14"/>
      <c r="BY3206" s="14"/>
      <c r="BZ3206" s="14"/>
      <c r="CA3206" s="14"/>
      <c r="CB3206" s="14"/>
      <c r="CC3206" s="14"/>
      <c r="CD3206" s="14"/>
      <c r="CE3206" s="14"/>
      <c r="CF3206" s="14"/>
      <c r="CG3206" s="14"/>
      <c r="CH3206" s="14"/>
      <c r="CI3206" s="14"/>
      <c r="CJ3206" s="14"/>
      <c r="CK3206" s="14"/>
      <c r="CL3206" s="14"/>
      <c r="CM3206" s="14"/>
      <c r="CN3206" s="14"/>
      <c r="CO3206" s="14"/>
      <c r="CP3206" s="14"/>
      <c r="CQ3206" s="14"/>
      <c r="CR3206" s="14"/>
      <c r="CS3206" s="14"/>
      <c r="CT3206" s="14"/>
      <c r="CU3206" s="14"/>
      <c r="CV3206" s="14"/>
      <c r="CW3206" s="14"/>
      <c r="CX3206" s="14"/>
      <c r="CY3206" s="14"/>
      <c r="CZ3206" s="14"/>
      <c r="DA3206" s="14"/>
      <c r="DB3206" s="14"/>
      <c r="DC3206" s="14"/>
      <c r="DD3206" s="14"/>
      <c r="DE3206" s="14"/>
      <c r="DF3206" s="14"/>
      <c r="DG3206" s="14"/>
      <c r="DH3206" s="14"/>
      <c r="DI3206" s="14"/>
      <c r="DJ3206" s="14"/>
      <c r="DK3206" s="14"/>
      <c r="DL3206" s="14"/>
      <c r="DM3206" s="14"/>
      <c r="DN3206" s="14"/>
      <c r="DO3206" s="14"/>
      <c r="DP3206" s="14"/>
      <c r="DQ3206" s="14"/>
      <c r="DR3206" s="14"/>
      <c r="DS3206" s="14"/>
      <c r="DT3206" s="14"/>
      <c r="DU3206" s="14"/>
      <c r="DV3206" s="14"/>
      <c r="DW3206" s="14"/>
      <c r="DX3206" s="14"/>
      <c r="DY3206" s="14"/>
      <c r="DZ3206" s="14"/>
      <c r="EA3206" s="14"/>
      <c r="EB3206" s="14"/>
      <c r="EC3206" s="14"/>
      <c r="ED3206" s="14"/>
      <c r="EE3206" s="14"/>
      <c r="EF3206" s="14"/>
      <c r="EG3206" s="14"/>
      <c r="EH3206" s="14"/>
      <c r="EI3206" s="14"/>
      <c r="EJ3206" s="14"/>
      <c r="EK3206" s="14"/>
      <c r="EL3206" s="14"/>
      <c r="EM3206" s="14"/>
      <c r="EN3206" s="14"/>
      <c r="EO3206" s="14"/>
      <c r="EP3206" s="14"/>
      <c r="EQ3206" s="14"/>
      <c r="ER3206" s="14"/>
      <c r="ES3206" s="14"/>
      <c r="ET3206" s="14"/>
      <c r="EU3206" s="14"/>
      <c r="EV3206" s="14"/>
      <c r="EW3206" s="14"/>
      <c r="EX3206" s="14"/>
      <c r="EY3206" s="14"/>
      <c r="EZ3206" s="14"/>
      <c r="FA3206" s="14"/>
      <c r="FB3206" s="14"/>
      <c r="FC3206" s="14"/>
      <c r="FD3206" s="14"/>
      <c r="FE3206" s="14"/>
      <c r="FF3206" s="14"/>
      <c r="FG3206" s="14"/>
      <c r="FH3206" s="14"/>
      <c r="FI3206" s="14"/>
      <c r="FJ3206" s="14"/>
      <c r="FK3206" s="14"/>
      <c r="FL3206" s="14"/>
      <c r="FM3206" s="14"/>
      <c r="FN3206" s="14"/>
      <c r="FO3206" s="14"/>
      <c r="FP3206" s="14"/>
      <c r="FQ3206" s="14"/>
      <c r="FR3206" s="14"/>
      <c r="FS3206" s="14"/>
      <c r="FT3206" s="14"/>
      <c r="FU3206" s="14"/>
      <c r="FV3206" s="14"/>
      <c r="FW3206" s="14"/>
      <c r="FX3206" s="14"/>
      <c r="FY3206" s="14"/>
      <c r="FZ3206" s="14"/>
      <c r="GA3206" s="14"/>
      <c r="GB3206" s="14"/>
      <c r="GC3206" s="14"/>
      <c r="GD3206" s="14"/>
      <c r="GE3206" s="14"/>
      <c r="GF3206" s="14"/>
      <c r="GG3206" s="14"/>
      <c r="GH3206" s="14"/>
      <c r="GI3206" s="14"/>
      <c r="GJ3206" s="14"/>
      <c r="GK3206" s="14"/>
      <c r="GL3206" s="14"/>
      <c r="GM3206" s="14"/>
      <c r="GN3206" s="14"/>
      <c r="GO3206" s="14"/>
      <c r="GP3206" s="14"/>
      <c r="GQ3206" s="14"/>
      <c r="GR3206" s="14"/>
      <c r="GS3206" s="14"/>
      <c r="GT3206" s="14"/>
      <c r="GU3206" s="14"/>
      <c r="GV3206" s="14"/>
      <c r="GW3206" s="14"/>
      <c r="GX3206" s="14"/>
      <c r="GY3206" s="14"/>
      <c r="GZ3206" s="14"/>
      <c r="HA3206" s="14"/>
      <c r="HB3206" s="14"/>
      <c r="HC3206" s="14"/>
      <c r="HD3206" s="14"/>
      <c r="HE3206" s="14"/>
      <c r="HF3206" s="14"/>
      <c r="HG3206" s="14"/>
      <c r="HH3206" s="14"/>
      <c r="HI3206" s="14"/>
      <c r="HJ3206" s="14"/>
      <c r="HK3206" s="14"/>
      <c r="HL3206" s="14"/>
      <c r="HM3206" s="14"/>
      <c r="HN3206" s="14"/>
      <c r="HO3206" s="14"/>
      <c r="HP3206" s="14"/>
      <c r="HQ3206" s="14"/>
      <c r="HR3206" s="14"/>
      <c r="HS3206" s="14"/>
      <c r="HT3206" s="14"/>
      <c r="HU3206" s="14"/>
      <c r="HV3206" s="14"/>
      <c r="HW3206" s="14"/>
      <c r="HX3206" s="14"/>
      <c r="HY3206" s="14"/>
      <c r="HZ3206" s="14"/>
      <c r="IA3206" s="14"/>
      <c r="IB3206" s="14"/>
      <c r="IC3206" s="14"/>
      <c r="ID3206" s="14"/>
      <c r="IE3206" s="14"/>
      <c r="IF3206" s="14"/>
      <c r="IG3206" s="14"/>
      <c r="IH3206" s="14"/>
      <c r="II3206" s="14"/>
      <c r="IJ3206" s="14"/>
      <c r="IK3206" s="14"/>
      <c r="IL3206" s="14"/>
      <c r="IM3206" s="14"/>
      <c r="IN3206" s="14"/>
      <c r="IO3206" s="14"/>
      <c r="IP3206" s="14"/>
      <c r="IQ3206" s="14"/>
      <c r="IR3206" s="14"/>
      <c r="IS3206" s="14"/>
      <c r="IT3206" s="14"/>
      <c r="IU3206" s="14"/>
      <c r="IV3206" s="14"/>
      <c r="IW3206" s="14"/>
      <c r="IX3206" s="14"/>
      <c r="IY3206" s="14"/>
      <c r="IZ3206" s="14"/>
      <c r="JA3206" s="14"/>
      <c r="JB3206" s="14"/>
      <c r="JC3206" s="14"/>
      <c r="JD3206" s="14"/>
      <c r="JE3206" s="14"/>
      <c r="JF3206" s="14"/>
      <c r="JG3206" s="14"/>
      <c r="JH3206" s="14"/>
      <c r="JI3206" s="14"/>
      <c r="JJ3206" s="14"/>
      <c r="JK3206" s="14"/>
      <c r="JL3206" s="14"/>
      <c r="JM3206" s="14"/>
      <c r="JN3206" s="14"/>
      <c r="JO3206" s="14"/>
      <c r="JP3206" s="14"/>
      <c r="JQ3206" s="14"/>
      <c r="JR3206" s="14"/>
      <c r="JS3206" s="14"/>
      <c r="JT3206" s="14"/>
      <c r="JU3206" s="14"/>
      <c r="JV3206" s="14"/>
      <c r="JW3206" s="14"/>
      <c r="JX3206" s="14"/>
      <c r="JY3206" s="14"/>
      <c r="JZ3206" s="14"/>
      <c r="KA3206" s="14"/>
      <c r="KB3206" s="14"/>
      <c r="KC3206" s="14"/>
      <c r="KD3206" s="14"/>
      <c r="KE3206" s="14"/>
      <c r="KF3206" s="14"/>
      <c r="KG3206" s="14"/>
      <c r="KH3206" s="14"/>
      <c r="KI3206" s="14"/>
      <c r="KJ3206" s="14"/>
      <c r="KK3206" s="14"/>
      <c r="KL3206" s="14"/>
      <c r="KM3206" s="14"/>
      <c r="KN3206" s="14"/>
      <c r="KO3206" s="14"/>
      <c r="KP3206" s="14"/>
      <c r="KQ3206" s="14"/>
      <c r="KR3206" s="14"/>
      <c r="KS3206" s="14"/>
      <c r="KT3206" s="14"/>
      <c r="KU3206" s="14"/>
      <c r="KV3206" s="14"/>
      <c r="KW3206" s="14"/>
      <c r="KX3206" s="14"/>
      <c r="KY3206" s="14"/>
      <c r="KZ3206" s="14"/>
      <c r="LA3206" s="14"/>
      <c r="LB3206" s="14"/>
      <c r="LC3206" s="14"/>
      <c r="LD3206" s="14"/>
      <c r="LE3206" s="14"/>
      <c r="LF3206" s="14"/>
      <c r="LG3206" s="14"/>
      <c r="LH3206" s="14"/>
      <c r="LI3206" s="14"/>
      <c r="LJ3206" s="14"/>
      <c r="LK3206" s="14"/>
      <c r="LL3206" s="14"/>
      <c r="LM3206" s="14"/>
      <c r="LN3206" s="14"/>
      <c r="LO3206" s="14"/>
      <c r="LP3206" s="14"/>
      <c r="LQ3206" s="14"/>
      <c r="LR3206" s="14"/>
      <c r="LS3206" s="14"/>
      <c r="LT3206" s="14"/>
      <c r="LU3206" s="14"/>
      <c r="LV3206" s="14"/>
      <c r="LW3206" s="14"/>
      <c r="LX3206" s="14"/>
      <c r="LY3206" s="14"/>
      <c r="LZ3206" s="14"/>
      <c r="MA3206" s="14"/>
      <c r="MB3206" s="14"/>
      <c r="MC3206" s="14"/>
      <c r="MD3206" s="14"/>
      <c r="ME3206" s="14"/>
      <c r="MF3206" s="14"/>
      <c r="MG3206" s="14"/>
      <c r="MH3206" s="14"/>
      <c r="MI3206" s="14"/>
      <c r="MJ3206" s="14"/>
      <c r="MK3206" s="14"/>
      <c r="ML3206" s="14"/>
      <c r="MM3206" s="14"/>
      <c r="MN3206" s="14"/>
      <c r="MO3206" s="14"/>
      <c r="MP3206" s="14"/>
      <c r="MQ3206" s="14"/>
      <c r="MR3206" s="14"/>
      <c r="MS3206" s="14"/>
      <c r="MT3206" s="14"/>
      <c r="MU3206" s="14"/>
      <c r="MV3206" s="14"/>
      <c r="MW3206" s="14"/>
      <c r="MX3206" s="14"/>
      <c r="MY3206" s="14"/>
      <c r="MZ3206" s="14"/>
      <c r="NA3206" s="14"/>
      <c r="NB3206" s="14"/>
      <c r="NC3206" s="14"/>
      <c r="ND3206" s="14"/>
      <c r="NE3206" s="14"/>
      <c r="NF3206" s="14"/>
      <c r="NG3206" s="14"/>
      <c r="NH3206" s="14"/>
      <c r="NI3206" s="14"/>
      <c r="NJ3206" s="14"/>
      <c r="NK3206" s="14"/>
      <c r="NL3206" s="14"/>
      <c r="NM3206" s="14"/>
      <c r="NN3206" s="14"/>
      <c r="NO3206" s="14"/>
      <c r="NP3206" s="14"/>
      <c r="NQ3206" s="14"/>
      <c r="NR3206" s="14"/>
      <c r="NS3206" s="14"/>
      <c r="NT3206" s="14"/>
      <c r="NU3206" s="14"/>
      <c r="NV3206" s="14"/>
      <c r="NW3206" s="14"/>
      <c r="NX3206" s="14"/>
      <c r="NY3206" s="14"/>
      <c r="NZ3206" s="14"/>
      <c r="OA3206" s="14"/>
      <c r="OB3206" s="14"/>
      <c r="OC3206" s="14"/>
      <c r="OD3206" s="14"/>
      <c r="OE3206" s="14"/>
      <c r="OF3206" s="14"/>
      <c r="OG3206" s="14"/>
      <c r="OH3206" s="14"/>
      <c r="OI3206" s="14"/>
      <c r="OJ3206" s="14"/>
      <c r="OK3206" s="14"/>
      <c r="OL3206" s="14"/>
      <c r="OM3206" s="14"/>
      <c r="ON3206" s="14"/>
      <c r="OO3206" s="14"/>
      <c r="OP3206" s="14"/>
      <c r="OQ3206" s="14"/>
      <c r="OR3206" s="14"/>
      <c r="OS3206" s="14"/>
      <c r="OT3206" s="14"/>
      <c r="OU3206" s="14"/>
      <c r="OV3206" s="14"/>
      <c r="OW3206" s="14"/>
      <c r="OX3206" s="14"/>
      <c r="OY3206" s="14"/>
      <c r="OZ3206" s="14"/>
      <c r="PA3206" s="14"/>
      <c r="PB3206" s="14"/>
      <c r="PC3206" s="14"/>
      <c r="PD3206" s="14"/>
      <c r="PE3206" s="14"/>
      <c r="PF3206" s="14"/>
      <c r="PG3206" s="14"/>
      <c r="PH3206" s="14"/>
      <c r="PI3206" s="14"/>
      <c r="PJ3206" s="14"/>
      <c r="PK3206" s="14"/>
      <c r="PL3206" s="14"/>
      <c r="PM3206" s="14"/>
      <c r="PN3206" s="14"/>
      <c r="PO3206" s="14"/>
      <c r="PP3206" s="14"/>
      <c r="PQ3206" s="14"/>
      <c r="PR3206" s="14"/>
      <c r="PS3206" s="14"/>
      <c r="PT3206" s="14"/>
      <c r="PU3206" s="14"/>
      <c r="PV3206" s="14"/>
      <c r="PW3206" s="14"/>
      <c r="PX3206" s="14"/>
      <c r="PY3206" s="14"/>
      <c r="PZ3206" s="14"/>
      <c r="QA3206" s="14"/>
      <c r="QB3206" s="14"/>
      <c r="QC3206" s="14"/>
      <c r="QD3206" s="14"/>
      <c r="QE3206" s="14"/>
      <c r="QF3206" s="14"/>
      <c r="QG3206" s="14"/>
      <c r="QH3206" s="14"/>
      <c r="QI3206" s="14"/>
      <c r="QJ3206" s="14"/>
      <c r="QK3206" s="14"/>
      <c r="QL3206" s="14"/>
      <c r="QM3206" s="14"/>
      <c r="QN3206" s="14"/>
      <c r="QO3206" s="14"/>
      <c r="QP3206" s="14"/>
      <c r="QQ3206" s="14"/>
      <c r="QR3206" s="14"/>
      <c r="QS3206" s="14"/>
      <c r="QT3206" s="14"/>
      <c r="QU3206" s="14"/>
      <c r="QV3206" s="14"/>
      <c r="QW3206" s="14"/>
      <c r="QX3206" s="14"/>
      <c r="QY3206" s="14"/>
      <c r="QZ3206" s="14"/>
      <c r="RA3206" s="14"/>
      <c r="RB3206" s="14"/>
      <c r="RC3206" s="14"/>
      <c r="RD3206" s="14"/>
      <c r="RE3206" s="14"/>
      <c r="RF3206" s="14"/>
      <c r="RG3206" s="14"/>
      <c r="RH3206" s="14"/>
      <c r="RI3206" s="14"/>
      <c r="RJ3206" s="14"/>
      <c r="RK3206" s="14"/>
      <c r="RL3206" s="14"/>
      <c r="RM3206" s="14"/>
      <c r="RN3206" s="14"/>
      <c r="RO3206" s="14"/>
      <c r="RP3206" s="14"/>
      <c r="RQ3206" s="14"/>
      <c r="RR3206" s="14"/>
      <c r="RS3206" s="14"/>
      <c r="RT3206" s="14"/>
      <c r="RU3206" s="14"/>
      <c r="RV3206" s="14"/>
      <c r="RW3206" s="14"/>
      <c r="RX3206" s="14"/>
      <c r="RY3206" s="14"/>
      <c r="RZ3206" s="14"/>
      <c r="SA3206" s="14"/>
      <c r="SB3206" s="14"/>
      <c r="SC3206" s="14"/>
      <c r="SD3206" s="14"/>
      <c r="SE3206" s="14"/>
      <c r="SF3206" s="14"/>
      <c r="SG3206" s="14"/>
      <c r="SH3206" s="14"/>
      <c r="SI3206" s="14"/>
      <c r="SJ3206" s="14"/>
      <c r="SK3206" s="14"/>
      <c r="SL3206" s="14"/>
      <c r="SM3206" s="14"/>
      <c r="SN3206" s="14"/>
      <c r="SO3206" s="14"/>
      <c r="SP3206" s="14"/>
      <c r="SQ3206" s="14"/>
      <c r="SR3206" s="14"/>
      <c r="SS3206" s="14"/>
      <c r="ST3206" s="14"/>
      <c r="SU3206" s="14"/>
      <c r="SV3206" s="14"/>
      <c r="SW3206" s="14"/>
      <c r="SX3206" s="14"/>
      <c r="SY3206" s="14"/>
      <c r="SZ3206" s="14"/>
      <c r="TA3206" s="14"/>
      <c r="TB3206" s="14"/>
      <c r="TC3206" s="14"/>
      <c r="TD3206" s="14"/>
      <c r="TE3206" s="14"/>
      <c r="TF3206" s="14"/>
      <c r="TG3206" s="14"/>
      <c r="TH3206" s="14"/>
      <c r="TI3206" s="14"/>
      <c r="TJ3206" s="14"/>
      <c r="TK3206" s="14"/>
      <c r="TL3206" s="14"/>
      <c r="TM3206" s="14"/>
      <c r="TN3206" s="14"/>
      <c r="TO3206" s="14"/>
      <c r="TP3206" s="14"/>
      <c r="TQ3206" s="14"/>
      <c r="TR3206" s="14"/>
      <c r="TS3206" s="14"/>
      <c r="TT3206" s="14"/>
      <c r="TU3206" s="14"/>
      <c r="TV3206" s="14"/>
      <c r="TW3206" s="14"/>
      <c r="TX3206" s="14"/>
      <c r="TY3206" s="14"/>
      <c r="TZ3206" s="14"/>
      <c r="UA3206" s="14"/>
      <c r="UB3206" s="14"/>
      <c r="UC3206" s="14"/>
      <c r="UD3206" s="14"/>
      <c r="UE3206" s="14"/>
      <c r="UF3206" s="14"/>
      <c r="UG3206" s="14"/>
      <c r="UH3206" s="14"/>
      <c r="UI3206" s="14"/>
      <c r="UJ3206" s="14"/>
      <c r="UK3206" s="14"/>
      <c r="UL3206" s="14"/>
      <c r="UM3206" s="14"/>
      <c r="UN3206" s="14"/>
      <c r="UO3206" s="14"/>
      <c r="UP3206" s="14"/>
      <c r="UQ3206" s="14"/>
      <c r="UR3206" s="14"/>
      <c r="US3206" s="14"/>
      <c r="UT3206" s="14"/>
      <c r="UU3206" s="14"/>
      <c r="UV3206" s="14"/>
      <c r="UW3206" s="14"/>
      <c r="UX3206" s="14"/>
      <c r="UY3206" s="14"/>
      <c r="UZ3206" s="14"/>
      <c r="VA3206" s="14"/>
      <c r="VB3206" s="14"/>
      <c r="VC3206" s="14"/>
      <c r="VD3206" s="14"/>
      <c r="VE3206" s="14"/>
      <c r="VF3206" s="14"/>
      <c r="VG3206" s="14"/>
      <c r="VH3206" s="14"/>
      <c r="VI3206" s="14"/>
      <c r="VJ3206" s="14"/>
      <c r="VK3206" s="14"/>
      <c r="VL3206" s="14"/>
      <c r="VM3206" s="14"/>
      <c r="VN3206" s="14"/>
      <c r="VO3206" s="14"/>
      <c r="VP3206" s="14"/>
      <c r="VQ3206" s="14"/>
      <c r="VR3206" s="14"/>
      <c r="VS3206" s="14"/>
      <c r="VT3206" s="14"/>
      <c r="VU3206" s="14"/>
      <c r="VV3206" s="14"/>
      <c r="VW3206" s="14"/>
      <c r="VX3206" s="14"/>
      <c r="VY3206" s="14"/>
      <c r="VZ3206" s="14"/>
      <c r="WA3206" s="14"/>
      <c r="WB3206" s="14"/>
      <c r="WC3206" s="14"/>
      <c r="WD3206" s="14"/>
      <c r="WE3206" s="14"/>
      <c r="WF3206" s="14"/>
      <c r="WG3206" s="14"/>
      <c r="WH3206" s="14"/>
      <c r="WI3206" s="14"/>
      <c r="WJ3206" s="14"/>
      <c r="WK3206" s="14"/>
      <c r="WL3206" s="14"/>
      <c r="WM3206" s="14"/>
      <c r="WN3206" s="14"/>
      <c r="WO3206" s="14"/>
      <c r="WP3206" s="14"/>
      <c r="WQ3206" s="14"/>
      <c r="WR3206" s="14"/>
      <c r="WS3206" s="14"/>
      <c r="WT3206" s="14"/>
      <c r="WU3206" s="14"/>
      <c r="WV3206" s="14"/>
      <c r="WW3206" s="14"/>
      <c r="WX3206" s="14"/>
      <c r="WY3206" s="14"/>
      <c r="WZ3206" s="14"/>
      <c r="XA3206" s="14"/>
      <c r="XB3206" s="14"/>
      <c r="XC3206" s="14"/>
      <c r="XD3206" s="14"/>
      <c r="XE3206" s="14"/>
      <c r="XF3206" s="14"/>
      <c r="XG3206" s="14"/>
      <c r="XH3206" s="14"/>
      <c r="XI3206" s="14"/>
      <c r="XJ3206" s="14"/>
      <c r="XK3206" s="14"/>
      <c r="XL3206" s="14"/>
      <c r="XM3206" s="14"/>
      <c r="XN3206" s="14"/>
      <c r="XO3206" s="14"/>
      <c r="XP3206" s="14"/>
      <c r="XQ3206" s="14"/>
      <c r="XR3206" s="14"/>
      <c r="XS3206" s="14"/>
      <c r="XT3206" s="14"/>
      <c r="XU3206" s="14"/>
      <c r="XV3206" s="14"/>
      <c r="XW3206" s="14"/>
      <c r="XX3206" s="14"/>
      <c r="XY3206" s="14"/>
      <c r="XZ3206" s="14"/>
      <c r="YA3206" s="14"/>
      <c r="YB3206" s="14"/>
      <c r="YC3206" s="14"/>
      <c r="YD3206" s="14"/>
      <c r="YE3206" s="14"/>
      <c r="YF3206" s="14"/>
      <c r="YG3206" s="14"/>
      <c r="YH3206" s="14"/>
      <c r="YI3206" s="14"/>
      <c r="YJ3206" s="14"/>
      <c r="YK3206" s="14"/>
      <c r="YL3206" s="14"/>
      <c r="YM3206" s="14"/>
      <c r="YN3206" s="14"/>
      <c r="YO3206" s="14"/>
      <c r="YP3206" s="14"/>
      <c r="YQ3206" s="14"/>
      <c r="YR3206" s="14"/>
      <c r="YS3206" s="14"/>
      <c r="YT3206" s="14"/>
      <c r="YU3206" s="14"/>
      <c r="YV3206" s="14"/>
      <c r="YW3206" s="14"/>
      <c r="YX3206" s="14"/>
      <c r="YY3206" s="14"/>
      <c r="YZ3206" s="14"/>
      <c r="ZA3206" s="14"/>
      <c r="ZB3206" s="14"/>
      <c r="ZC3206" s="14"/>
      <c r="ZD3206" s="14"/>
      <c r="ZE3206" s="14"/>
      <c r="ZF3206" s="14"/>
      <c r="ZG3206" s="14"/>
      <c r="ZH3206" s="14"/>
      <c r="ZI3206" s="14"/>
      <c r="ZJ3206" s="14"/>
      <c r="ZK3206" s="14"/>
      <c r="ZL3206" s="14"/>
      <c r="ZM3206" s="14"/>
      <c r="ZN3206" s="14"/>
      <c r="ZO3206" s="14"/>
      <c r="ZP3206" s="14"/>
      <c r="ZQ3206" s="14"/>
      <c r="ZR3206" s="14"/>
      <c r="ZS3206" s="14"/>
      <c r="ZT3206" s="14"/>
      <c r="ZU3206" s="14"/>
      <c r="ZV3206" s="14"/>
      <c r="ZW3206" s="14"/>
      <c r="ZX3206" s="14"/>
      <c r="ZY3206" s="14"/>
      <c r="ZZ3206" s="14"/>
      <c r="AAA3206" s="14"/>
      <c r="AAB3206" s="14"/>
      <c r="AAC3206" s="14"/>
      <c r="AAD3206" s="14"/>
      <c r="AAE3206" s="14"/>
      <c r="AAF3206" s="14"/>
      <c r="AAG3206" s="14"/>
      <c r="AAH3206" s="14"/>
      <c r="AAI3206" s="14"/>
      <c r="AAJ3206" s="14"/>
      <c r="AAK3206" s="14"/>
      <c r="AAL3206" s="14"/>
      <c r="AAM3206" s="14"/>
      <c r="AAN3206" s="14"/>
      <c r="AAO3206" s="14"/>
      <c r="AAP3206" s="14"/>
      <c r="AAQ3206" s="14"/>
      <c r="AAR3206" s="14"/>
      <c r="AAS3206" s="14"/>
      <c r="AAT3206" s="14"/>
      <c r="AAU3206" s="14"/>
      <c r="AAV3206" s="14"/>
      <c r="AAW3206" s="14"/>
      <c r="AAX3206" s="14"/>
      <c r="AAY3206" s="14"/>
      <c r="AAZ3206" s="14"/>
      <c r="ABA3206" s="14"/>
      <c r="ABB3206" s="14"/>
      <c r="ABC3206" s="14"/>
      <c r="ABD3206" s="14"/>
      <c r="ABE3206" s="14"/>
      <c r="ABF3206" s="14"/>
      <c r="ABG3206" s="14"/>
      <c r="ABH3206" s="14"/>
      <c r="ABI3206" s="14"/>
      <c r="ABJ3206" s="14"/>
      <c r="ABK3206" s="14"/>
      <c r="ABL3206" s="14"/>
      <c r="ABM3206" s="14"/>
      <c r="ABN3206" s="14"/>
      <c r="ABO3206" s="14"/>
      <c r="ABP3206" s="14"/>
      <c r="ABQ3206" s="14"/>
      <c r="ABR3206" s="14"/>
      <c r="ABS3206" s="14"/>
      <c r="ABT3206" s="14"/>
      <c r="ABU3206" s="14"/>
      <c r="ABV3206" s="14"/>
      <c r="ABW3206" s="14"/>
      <c r="ABX3206" s="14"/>
      <c r="ABY3206" s="14"/>
      <c r="ABZ3206" s="14"/>
      <c r="ACA3206" s="14"/>
      <c r="ACB3206" s="14"/>
      <c r="ACC3206" s="14"/>
      <c r="ACD3206" s="14"/>
      <c r="ACE3206" s="14"/>
      <c r="ACF3206" s="14"/>
      <c r="ACG3206" s="14"/>
      <c r="ACH3206" s="14"/>
      <c r="ACI3206" s="14"/>
      <c r="ACJ3206" s="14"/>
      <c r="ACK3206" s="14"/>
      <c r="ACL3206" s="14"/>
      <c r="ACM3206" s="14"/>
      <c r="ACN3206" s="14"/>
      <c r="ACO3206" s="14"/>
      <c r="ACP3206" s="14"/>
      <c r="ACQ3206" s="14"/>
      <c r="ACR3206" s="14"/>
      <c r="ACS3206" s="14"/>
      <c r="ACT3206" s="14"/>
      <c r="ACU3206" s="14"/>
      <c r="ACV3206" s="14"/>
      <c r="ACW3206" s="14"/>
      <c r="ACX3206" s="14"/>
      <c r="ACY3206" s="14"/>
      <c r="ACZ3206" s="14"/>
      <c r="ADA3206" s="14"/>
      <c r="ADB3206" s="14"/>
      <c r="ADC3206" s="14"/>
      <c r="ADD3206" s="14"/>
      <c r="ADE3206" s="14"/>
      <c r="ADF3206" s="14"/>
      <c r="ADG3206" s="14"/>
      <c r="ADH3206" s="14"/>
      <c r="ADI3206" s="14"/>
      <c r="ADJ3206" s="14"/>
      <c r="ADK3206" s="14"/>
      <c r="ADL3206" s="14"/>
      <c r="ADM3206" s="14"/>
      <c r="ADN3206" s="14"/>
      <c r="ADO3206" s="14"/>
      <c r="ADP3206" s="14"/>
      <c r="ADQ3206" s="14"/>
      <c r="ADR3206" s="14"/>
      <c r="ADS3206" s="14"/>
      <c r="ADT3206" s="14"/>
      <c r="ADU3206" s="14"/>
      <c r="ADV3206" s="14"/>
      <c r="ADW3206" s="14"/>
      <c r="ADX3206" s="14"/>
      <c r="ADY3206" s="14"/>
      <c r="ADZ3206" s="14"/>
      <c r="AEA3206" s="14"/>
      <c r="AEB3206" s="14"/>
      <c r="AEC3206" s="14"/>
      <c r="AED3206" s="14"/>
      <c r="AEE3206" s="14"/>
      <c r="AEF3206" s="14"/>
      <c r="AEG3206" s="14"/>
      <c r="AEH3206" s="14"/>
      <c r="AEI3206" s="14"/>
      <c r="AEJ3206" s="14"/>
      <c r="AEK3206" s="14"/>
      <c r="AEL3206" s="14"/>
      <c r="AEM3206" s="14"/>
      <c r="AEN3206" s="14"/>
      <c r="AEO3206" s="14"/>
      <c r="AEP3206" s="14"/>
      <c r="AEQ3206" s="14"/>
      <c r="AER3206" s="14"/>
      <c r="AES3206" s="14"/>
      <c r="AET3206" s="14"/>
      <c r="AEU3206" s="14"/>
      <c r="AEV3206" s="14"/>
      <c r="AEW3206" s="14"/>
      <c r="AEX3206" s="14"/>
      <c r="AEY3206" s="14"/>
      <c r="AEZ3206" s="14"/>
      <c r="AFA3206" s="14"/>
      <c r="AFB3206" s="14"/>
      <c r="AFC3206" s="14"/>
      <c r="AFD3206" s="14"/>
      <c r="AFE3206" s="14"/>
      <c r="AFF3206" s="14"/>
      <c r="AFG3206" s="14"/>
      <c r="AFH3206" s="14"/>
      <c r="AFI3206" s="14"/>
      <c r="AFJ3206" s="14"/>
      <c r="AFK3206" s="14"/>
      <c r="AFL3206" s="14"/>
      <c r="AFM3206" s="14"/>
      <c r="AFN3206" s="14"/>
      <c r="AFO3206" s="14"/>
      <c r="AFP3206" s="14"/>
      <c r="AFQ3206" s="14"/>
      <c r="AFR3206" s="14"/>
      <c r="AFS3206" s="14"/>
      <c r="AFT3206" s="14"/>
      <c r="AFU3206" s="14"/>
      <c r="AFV3206" s="14"/>
      <c r="AFW3206" s="14"/>
      <c r="AFX3206" s="14"/>
      <c r="AFY3206" s="14"/>
      <c r="AFZ3206" s="14"/>
      <c r="AGA3206" s="14"/>
      <c r="AGB3206" s="14"/>
      <c r="AGC3206" s="14"/>
      <c r="AGD3206" s="14"/>
      <c r="AGE3206" s="14"/>
      <c r="AGF3206" s="14"/>
      <c r="AGG3206" s="14"/>
      <c r="AGH3206" s="14"/>
      <c r="AGI3206" s="14"/>
      <c r="AGJ3206" s="14"/>
      <c r="AGK3206" s="14"/>
      <c r="AGL3206" s="14"/>
      <c r="AGM3206" s="14"/>
      <c r="AGN3206" s="14"/>
      <c r="AGO3206" s="14"/>
      <c r="AGP3206" s="14"/>
      <c r="AGQ3206" s="14"/>
      <c r="AGR3206" s="14"/>
      <c r="AGS3206" s="14"/>
      <c r="AGT3206" s="14"/>
      <c r="AGU3206" s="14"/>
      <c r="AGV3206" s="14"/>
      <c r="AGW3206" s="14"/>
      <c r="AGX3206" s="14"/>
      <c r="AGY3206" s="14"/>
      <c r="AGZ3206" s="14"/>
      <c r="AHA3206" s="14"/>
      <c r="AHB3206" s="14"/>
      <c r="AHC3206" s="14"/>
      <c r="AHD3206" s="14"/>
      <c r="AHE3206" s="14"/>
      <c r="AHF3206" s="14"/>
      <c r="AHG3206" s="14"/>
      <c r="AHH3206" s="14"/>
      <c r="AHI3206" s="14"/>
      <c r="AHJ3206" s="14"/>
      <c r="AHK3206" s="14"/>
      <c r="AHL3206" s="14"/>
      <c r="AHM3206" s="14"/>
      <c r="AHN3206" s="14"/>
      <c r="AHO3206" s="14"/>
      <c r="AHP3206" s="14"/>
      <c r="AHQ3206" s="14"/>
      <c r="AHR3206" s="14"/>
      <c r="AHS3206" s="14"/>
      <c r="AHT3206" s="14"/>
      <c r="AHU3206" s="14"/>
      <c r="AHV3206" s="14"/>
      <c r="AHW3206" s="14"/>
      <c r="AHX3206" s="14"/>
      <c r="AHY3206" s="14"/>
      <c r="AHZ3206" s="14"/>
      <c r="AIA3206" s="14"/>
      <c r="AIB3206" s="14"/>
      <c r="AIC3206" s="14"/>
      <c r="AID3206" s="14"/>
      <c r="AIE3206" s="14"/>
      <c r="AIF3206" s="14"/>
      <c r="AIG3206" s="14"/>
      <c r="AIH3206" s="14"/>
      <c r="AII3206" s="14"/>
      <c r="AIJ3206" s="14"/>
      <c r="AIK3206" s="14"/>
      <c r="AIL3206" s="14"/>
      <c r="AIM3206" s="14"/>
      <c r="AIN3206" s="14"/>
      <c r="AIO3206" s="14"/>
      <c r="AIP3206" s="14"/>
      <c r="AIQ3206" s="14"/>
      <c r="AIR3206" s="14"/>
      <c r="AIS3206" s="14"/>
      <c r="AIT3206" s="14"/>
      <c r="AIU3206" s="14"/>
      <c r="AIV3206" s="14"/>
      <c r="AIW3206" s="14"/>
      <c r="AIX3206" s="14"/>
      <c r="AIY3206" s="14"/>
      <c r="AIZ3206" s="14"/>
      <c r="AJA3206" s="14"/>
      <c r="AJB3206" s="14"/>
      <c r="AJC3206" s="14"/>
      <c r="AJD3206" s="14"/>
      <c r="AJE3206" s="14"/>
      <c r="AJF3206" s="14"/>
      <c r="AJG3206" s="14"/>
      <c r="AJH3206" s="14"/>
      <c r="AJI3206" s="14"/>
      <c r="AJJ3206" s="14"/>
      <c r="AJK3206" s="14"/>
      <c r="AJL3206" s="14"/>
      <c r="AJM3206" s="14"/>
      <c r="AJN3206" s="14"/>
      <c r="AJO3206" s="14"/>
      <c r="AJP3206" s="14"/>
      <c r="AJQ3206" s="14"/>
      <c r="AJR3206" s="14"/>
      <c r="AJS3206" s="14"/>
      <c r="AJT3206" s="14"/>
      <c r="AJU3206" s="14"/>
      <c r="AJV3206" s="14"/>
      <c r="AJW3206" s="14"/>
      <c r="AJX3206" s="14"/>
      <c r="AJY3206" s="14"/>
      <c r="AJZ3206" s="14"/>
      <c r="AKA3206" s="14"/>
      <c r="AKB3206" s="14"/>
      <c r="AKC3206" s="14"/>
      <c r="AKD3206" s="14"/>
      <c r="AKE3206" s="14"/>
      <c r="AKF3206" s="14"/>
      <c r="AKG3206" s="14"/>
      <c r="AKH3206" s="14"/>
      <c r="AKI3206" s="14"/>
      <c r="AKJ3206" s="14"/>
      <c r="AKK3206" s="14"/>
      <c r="AKL3206" s="14"/>
      <c r="AKM3206" s="14"/>
      <c r="AKN3206" s="14"/>
      <c r="AKO3206" s="14"/>
      <c r="AKP3206" s="14"/>
      <c r="AKQ3206" s="14"/>
      <c r="AKR3206" s="14"/>
      <c r="AKS3206" s="14"/>
      <c r="AKT3206" s="14"/>
      <c r="AKU3206" s="14"/>
      <c r="AKV3206" s="14"/>
      <c r="AKW3206" s="14"/>
      <c r="AKX3206" s="14"/>
      <c r="AKY3206" s="14"/>
      <c r="AKZ3206" s="14"/>
      <c r="ALA3206" s="14"/>
      <c r="ALB3206" s="14"/>
      <c r="ALC3206" s="14"/>
      <c r="ALD3206" s="14"/>
      <c r="ALE3206" s="14"/>
      <c r="ALF3206" s="14"/>
      <c r="ALG3206" s="14"/>
      <c r="ALH3206" s="14"/>
      <c r="ALI3206" s="14"/>
      <c r="ALJ3206" s="14"/>
      <c r="ALK3206" s="14"/>
      <c r="ALL3206" s="14"/>
      <c r="ALM3206" s="14"/>
      <c r="ALN3206" s="14"/>
      <c r="ALO3206" s="14"/>
      <c r="ALP3206" s="14"/>
      <c r="ALQ3206" s="14"/>
      <c r="ALR3206" s="14"/>
      <c r="ALS3206" s="14"/>
      <c r="ALT3206" s="14"/>
      <c r="ALU3206" s="14"/>
      <c r="ALV3206" s="14"/>
      <c r="ALW3206" s="14"/>
      <c r="ALX3206" s="14"/>
      <c r="ALY3206" s="14"/>
      <c r="ALZ3206" s="14"/>
      <c r="AMA3206" s="14"/>
      <c r="AMB3206" s="14"/>
      <c r="AMC3206" s="14"/>
      <c r="AMD3206" s="14"/>
      <c r="AME3206" s="14"/>
      <c r="AMF3206" s="14"/>
      <c r="AMG3206" s="14"/>
      <c r="AMH3206" s="14"/>
      <c r="AMI3206" s="14"/>
      <c r="AMJ3206" s="14"/>
      <c r="AMK3206" s="14"/>
      <c r="AML3206" s="14"/>
      <c r="AMM3206" s="14"/>
      <c r="AMN3206" s="14"/>
      <c r="AMO3206" s="14"/>
      <c r="AMP3206" s="14"/>
      <c r="AMQ3206" s="14"/>
      <c r="AMR3206" s="14"/>
      <c r="AMS3206" s="14"/>
      <c r="AMT3206" s="14"/>
      <c r="AMU3206" s="14"/>
      <c r="AMV3206" s="14"/>
      <c r="AMW3206" s="14"/>
      <c r="AMX3206" s="14"/>
      <c r="AMY3206" s="14"/>
      <c r="AMZ3206" s="14"/>
      <c r="ANA3206" s="14"/>
      <c r="ANB3206" s="14"/>
      <c r="ANC3206" s="14"/>
      <c r="AND3206" s="14"/>
      <c r="ANE3206" s="14"/>
      <c r="ANF3206" s="14"/>
      <c r="ANG3206" s="14"/>
      <c r="ANH3206" s="14"/>
      <c r="ANI3206" s="14"/>
      <c r="ANJ3206" s="14"/>
      <c r="ANK3206" s="14"/>
      <c r="ANL3206" s="14"/>
      <c r="ANM3206" s="14"/>
      <c r="ANN3206" s="14"/>
      <c r="ANO3206" s="14"/>
      <c r="ANP3206" s="14"/>
      <c r="ANQ3206" s="14"/>
      <c r="ANR3206" s="14"/>
      <c r="ANS3206" s="14"/>
      <c r="ANT3206" s="14"/>
      <c r="ANU3206" s="14"/>
      <c r="ANV3206" s="14"/>
      <c r="ANW3206" s="14"/>
      <c r="ANX3206" s="14"/>
      <c r="ANY3206" s="14"/>
      <c r="ANZ3206" s="14"/>
      <c r="AOA3206" s="14"/>
      <c r="AOB3206" s="14"/>
      <c r="AOC3206" s="14"/>
      <c r="AOD3206" s="14"/>
      <c r="AOE3206" s="14"/>
      <c r="AOF3206" s="14"/>
      <c r="AOG3206" s="14"/>
      <c r="AOH3206" s="14"/>
      <c r="AOI3206" s="14"/>
      <c r="AOJ3206" s="14"/>
      <c r="AOK3206" s="14"/>
      <c r="AOL3206" s="14"/>
      <c r="AOM3206" s="14"/>
      <c r="AON3206" s="14"/>
      <c r="AOO3206" s="14"/>
      <c r="AOP3206" s="14"/>
      <c r="AOQ3206" s="14"/>
      <c r="AOR3206" s="14"/>
      <c r="AOS3206" s="14"/>
      <c r="AOT3206" s="14"/>
      <c r="AOU3206" s="14"/>
      <c r="AOV3206" s="14"/>
      <c r="AOW3206" s="14"/>
      <c r="AOX3206" s="14"/>
      <c r="AOY3206" s="14"/>
      <c r="AOZ3206" s="14"/>
      <c r="APA3206" s="14"/>
      <c r="APB3206" s="14"/>
      <c r="APC3206" s="14"/>
      <c r="APD3206" s="14"/>
      <c r="APE3206" s="14"/>
      <c r="APF3206" s="14"/>
      <c r="APG3206" s="14"/>
      <c r="APH3206" s="14"/>
      <c r="API3206" s="14"/>
      <c r="APJ3206" s="14"/>
      <c r="APK3206" s="14"/>
      <c r="APL3206" s="14"/>
      <c r="APM3206" s="14"/>
      <c r="APN3206" s="14"/>
      <c r="APO3206" s="14"/>
      <c r="APP3206" s="14"/>
      <c r="APQ3206" s="14"/>
      <c r="APR3206" s="14"/>
      <c r="APS3206" s="14"/>
      <c r="APT3206" s="14"/>
      <c r="APU3206" s="14"/>
      <c r="APV3206" s="14"/>
      <c r="APW3206" s="14"/>
      <c r="APX3206" s="14"/>
      <c r="APY3206" s="14"/>
      <c r="APZ3206" s="14"/>
      <c r="AQA3206" s="14"/>
      <c r="AQB3206" s="14"/>
      <c r="AQC3206" s="14"/>
      <c r="AQD3206" s="14"/>
      <c r="AQE3206" s="14"/>
      <c r="AQF3206" s="14"/>
      <c r="AQG3206" s="14"/>
      <c r="AQH3206" s="14"/>
      <c r="AQI3206" s="14"/>
      <c r="AQJ3206" s="14"/>
      <c r="AQK3206" s="14"/>
      <c r="AQL3206" s="14"/>
      <c r="AQM3206" s="14"/>
      <c r="AQN3206" s="14"/>
      <c r="AQO3206" s="14"/>
      <c r="AQP3206" s="14"/>
      <c r="AQQ3206" s="14"/>
      <c r="AQR3206" s="14"/>
      <c r="AQS3206" s="14"/>
      <c r="AQT3206" s="14"/>
      <c r="AQU3206" s="14"/>
      <c r="AQV3206" s="14"/>
      <c r="AQW3206" s="14"/>
      <c r="AQX3206" s="14"/>
      <c r="AQY3206" s="14"/>
      <c r="AQZ3206" s="14"/>
      <c r="ARA3206" s="14"/>
      <c r="ARB3206" s="14"/>
      <c r="ARC3206" s="14"/>
      <c r="ARD3206" s="14"/>
      <c r="ARE3206" s="14"/>
      <c r="ARF3206" s="14"/>
      <c r="ARG3206" s="14"/>
      <c r="ARH3206" s="14"/>
      <c r="ARI3206" s="14"/>
      <c r="ARJ3206" s="14"/>
      <c r="ARK3206" s="14"/>
      <c r="ARL3206" s="14"/>
      <c r="ARM3206" s="14"/>
      <c r="ARN3206" s="14"/>
      <c r="ARO3206" s="14"/>
      <c r="ARP3206" s="14"/>
      <c r="ARQ3206" s="14"/>
      <c r="ARR3206" s="14"/>
      <c r="ARS3206" s="14"/>
      <c r="ART3206" s="14"/>
      <c r="ARU3206" s="14"/>
      <c r="ARV3206" s="14"/>
      <c r="ARW3206" s="14"/>
      <c r="ARX3206" s="14"/>
      <c r="ARY3206" s="14"/>
      <c r="ARZ3206" s="14"/>
      <c r="ASA3206" s="14"/>
      <c r="ASB3206" s="14"/>
      <c r="ASC3206" s="14"/>
      <c r="ASD3206" s="14"/>
      <c r="ASE3206" s="14"/>
      <c r="ASF3206" s="14"/>
      <c r="ASG3206" s="14"/>
      <c r="ASH3206" s="14"/>
      <c r="ASI3206" s="14"/>
      <c r="ASJ3206" s="14"/>
      <c r="ASK3206" s="14"/>
      <c r="ASL3206" s="14"/>
      <c r="ASM3206" s="14"/>
      <c r="ASN3206" s="14"/>
      <c r="ASO3206" s="14"/>
      <c r="ASP3206" s="14"/>
      <c r="ASQ3206" s="14"/>
      <c r="ASR3206" s="14"/>
      <c r="ASS3206" s="14"/>
      <c r="AST3206" s="14"/>
      <c r="ASU3206" s="14"/>
      <c r="ASV3206" s="14"/>
      <c r="ASW3206" s="14"/>
      <c r="ASX3206" s="14"/>
      <c r="ASY3206" s="14"/>
      <c r="ASZ3206" s="14"/>
      <c r="ATA3206" s="14"/>
      <c r="ATB3206" s="14"/>
      <c r="ATC3206" s="14"/>
      <c r="ATD3206" s="14"/>
      <c r="ATE3206" s="14"/>
      <c r="ATF3206" s="14"/>
      <c r="ATG3206" s="14"/>
      <c r="ATH3206" s="14"/>
      <c r="ATI3206" s="14"/>
      <c r="ATJ3206" s="14"/>
      <c r="ATK3206" s="14"/>
      <c r="ATL3206" s="14"/>
      <c r="ATM3206" s="14"/>
      <c r="ATN3206" s="14"/>
      <c r="ATO3206" s="14"/>
      <c r="ATP3206" s="14"/>
      <c r="ATQ3206" s="14"/>
      <c r="ATR3206" s="14"/>
      <c r="ATS3206" s="14"/>
      <c r="ATT3206" s="14"/>
      <c r="ATU3206" s="14"/>
      <c r="ATV3206" s="14"/>
      <c r="ATW3206" s="14"/>
      <c r="ATX3206" s="14"/>
      <c r="ATY3206" s="14"/>
      <c r="ATZ3206" s="14"/>
      <c r="AUA3206" s="14"/>
      <c r="AUB3206" s="14"/>
      <c r="AUC3206" s="14"/>
      <c r="AUD3206" s="14"/>
      <c r="AUE3206" s="14"/>
      <c r="AUF3206" s="14"/>
      <c r="AUG3206" s="14"/>
      <c r="AUH3206" s="14"/>
      <c r="AUI3206" s="14"/>
      <c r="AUJ3206" s="14"/>
      <c r="AUK3206" s="14"/>
      <c r="AUL3206" s="14"/>
      <c r="AUM3206" s="14"/>
      <c r="AUN3206" s="14"/>
      <c r="AUO3206" s="14"/>
      <c r="AUP3206" s="14"/>
      <c r="AUQ3206" s="14"/>
      <c r="AUR3206" s="14"/>
      <c r="AUS3206" s="14"/>
      <c r="AUT3206" s="14"/>
      <c r="AUU3206" s="14"/>
      <c r="AUV3206" s="14"/>
      <c r="AUW3206" s="14"/>
      <c r="AUX3206" s="14"/>
      <c r="AUY3206" s="14"/>
      <c r="AUZ3206" s="14"/>
      <c r="AVA3206" s="14"/>
      <c r="AVB3206" s="14"/>
      <c r="AVC3206" s="14"/>
      <c r="AVD3206" s="14"/>
      <c r="AVE3206" s="14"/>
      <c r="AVF3206" s="14"/>
      <c r="AVG3206" s="14"/>
      <c r="AVH3206" s="14"/>
      <c r="AVI3206" s="14"/>
      <c r="AVJ3206" s="14"/>
      <c r="AVK3206" s="14"/>
      <c r="AVL3206" s="14"/>
      <c r="AVM3206" s="14"/>
      <c r="AVN3206" s="14"/>
      <c r="AVO3206" s="14"/>
      <c r="AVP3206" s="14"/>
      <c r="AVQ3206" s="14"/>
      <c r="AVR3206" s="14"/>
      <c r="AVS3206" s="14"/>
      <c r="AVT3206" s="14"/>
      <c r="AVU3206" s="14"/>
      <c r="AVV3206" s="14"/>
      <c r="AVW3206" s="14"/>
      <c r="AVX3206" s="14"/>
      <c r="AVY3206" s="14"/>
      <c r="AVZ3206" s="14"/>
      <c r="AWA3206" s="14"/>
      <c r="AWB3206" s="14"/>
      <c r="AWC3206" s="14"/>
      <c r="AWD3206" s="14"/>
      <c r="AWE3206" s="14"/>
      <c r="AWF3206" s="14"/>
      <c r="AWG3206" s="14"/>
      <c r="AWH3206" s="14"/>
      <c r="AWI3206" s="14"/>
      <c r="AWJ3206" s="14"/>
      <c r="AWK3206" s="14"/>
      <c r="AWL3206" s="14"/>
      <c r="AWM3206" s="14"/>
      <c r="AWN3206" s="14"/>
      <c r="AWO3206" s="14"/>
      <c r="AWP3206" s="14"/>
      <c r="AWQ3206" s="14"/>
      <c r="AWR3206" s="14"/>
      <c r="AWS3206" s="14"/>
      <c r="AWT3206" s="14"/>
      <c r="AWU3206" s="14"/>
      <c r="AWV3206" s="14"/>
      <c r="AWW3206" s="14"/>
      <c r="AWX3206" s="14"/>
      <c r="AWY3206" s="14"/>
      <c r="AWZ3206" s="14"/>
      <c r="AXA3206" s="14"/>
      <c r="AXB3206" s="14"/>
      <c r="AXC3206" s="14"/>
      <c r="AXD3206" s="14"/>
      <c r="AXE3206" s="14"/>
      <c r="AXF3206" s="14"/>
      <c r="AXG3206" s="14"/>
      <c r="AXH3206" s="14"/>
      <c r="AXI3206" s="14"/>
      <c r="AXJ3206" s="14"/>
      <c r="AXK3206" s="14"/>
      <c r="AXL3206" s="14"/>
      <c r="AXM3206" s="14"/>
      <c r="AXN3206" s="14"/>
      <c r="AXO3206" s="14"/>
      <c r="AXP3206" s="14"/>
      <c r="AXQ3206" s="14"/>
      <c r="AXR3206" s="14"/>
      <c r="AXS3206" s="14"/>
      <c r="AXT3206" s="14"/>
      <c r="AXU3206" s="14"/>
      <c r="AXV3206" s="14"/>
      <c r="AXW3206" s="14"/>
      <c r="AXX3206" s="14"/>
      <c r="AXY3206" s="14"/>
      <c r="AXZ3206" s="14"/>
      <c r="AYA3206" s="14"/>
      <c r="AYB3206" s="14"/>
      <c r="AYC3206" s="14"/>
      <c r="AYD3206" s="14"/>
      <c r="AYE3206" s="14"/>
      <c r="AYF3206" s="14"/>
      <c r="AYG3206" s="14"/>
      <c r="AYH3206" s="14"/>
      <c r="AYI3206" s="14"/>
      <c r="AYJ3206" s="14"/>
      <c r="AYK3206" s="14"/>
      <c r="AYL3206" s="14"/>
      <c r="AYM3206" s="14"/>
      <c r="AYN3206" s="14"/>
      <c r="AYO3206" s="14"/>
      <c r="AYP3206" s="14"/>
      <c r="AYQ3206" s="14"/>
      <c r="AYR3206" s="14"/>
      <c r="AYS3206" s="14"/>
      <c r="AYT3206" s="14"/>
      <c r="AYU3206" s="14"/>
      <c r="AYV3206" s="14"/>
      <c r="AYW3206" s="14"/>
      <c r="AYX3206" s="14"/>
      <c r="AYY3206" s="14"/>
      <c r="AYZ3206" s="14"/>
      <c r="AZA3206" s="14"/>
      <c r="AZB3206" s="14"/>
      <c r="AZC3206" s="14"/>
      <c r="AZD3206" s="14"/>
      <c r="AZE3206" s="14"/>
      <c r="AZF3206" s="14"/>
      <c r="AZG3206" s="14"/>
      <c r="AZH3206" s="14"/>
      <c r="AZI3206" s="14"/>
      <c r="AZJ3206" s="14"/>
      <c r="AZK3206" s="14"/>
      <c r="AZL3206" s="14"/>
      <c r="AZM3206" s="14"/>
      <c r="AZN3206" s="14"/>
      <c r="AZO3206" s="14"/>
      <c r="AZP3206" s="14"/>
      <c r="AZQ3206" s="14"/>
      <c r="AZR3206" s="14"/>
      <c r="AZS3206" s="14"/>
      <c r="AZT3206" s="14"/>
      <c r="AZU3206" s="14"/>
      <c r="AZV3206" s="14"/>
      <c r="AZW3206" s="14"/>
      <c r="AZX3206" s="14"/>
      <c r="AZY3206" s="14"/>
      <c r="AZZ3206" s="14"/>
      <c r="BAA3206" s="14"/>
      <c r="BAB3206" s="14"/>
      <c r="BAC3206" s="14"/>
      <c r="BAD3206" s="14"/>
      <c r="BAE3206" s="14"/>
      <c r="BAF3206" s="14"/>
      <c r="BAG3206" s="14"/>
      <c r="BAH3206" s="14"/>
      <c r="BAI3206" s="14"/>
      <c r="BAJ3206" s="14"/>
      <c r="BAK3206" s="14"/>
      <c r="BAL3206" s="14"/>
      <c r="BAM3206" s="14"/>
      <c r="BAN3206" s="14"/>
      <c r="BAO3206" s="14"/>
      <c r="BAP3206" s="14"/>
      <c r="BAQ3206" s="14"/>
      <c r="BAR3206" s="14"/>
      <c r="BAS3206" s="14"/>
      <c r="BAT3206" s="14"/>
      <c r="BAU3206" s="14"/>
      <c r="BAV3206" s="14"/>
      <c r="BAW3206" s="14"/>
      <c r="BAX3206" s="14"/>
      <c r="BAY3206" s="14"/>
      <c r="BAZ3206" s="14"/>
      <c r="BBA3206" s="14"/>
      <c r="BBB3206" s="14"/>
      <c r="BBC3206" s="14"/>
      <c r="BBD3206" s="14"/>
      <c r="BBE3206" s="14"/>
      <c r="BBF3206" s="14"/>
      <c r="BBG3206" s="14"/>
      <c r="BBH3206" s="14"/>
      <c r="BBI3206" s="14"/>
      <c r="BBJ3206" s="14"/>
      <c r="BBK3206" s="14"/>
      <c r="BBL3206" s="14"/>
      <c r="BBM3206" s="14"/>
      <c r="BBN3206" s="14"/>
      <c r="BBO3206" s="14"/>
      <c r="BBP3206" s="14"/>
      <c r="BBQ3206" s="14"/>
      <c r="BBR3206" s="14"/>
      <c r="BBS3206" s="14"/>
      <c r="BBT3206" s="14"/>
      <c r="BBU3206" s="14"/>
      <c r="BBV3206" s="14"/>
      <c r="BBW3206" s="14"/>
      <c r="BBX3206" s="14"/>
      <c r="BBY3206" s="14"/>
      <c r="BBZ3206" s="14"/>
      <c r="BCA3206" s="14"/>
      <c r="BCB3206" s="14"/>
      <c r="BCC3206" s="14"/>
      <c r="BCD3206" s="14"/>
      <c r="BCE3206" s="14"/>
      <c r="BCF3206" s="14"/>
      <c r="BCG3206" s="14"/>
      <c r="BCH3206" s="14"/>
      <c r="BCI3206" s="14"/>
      <c r="BCJ3206" s="14"/>
      <c r="BCK3206" s="14"/>
      <c r="BCL3206" s="14"/>
      <c r="BCM3206" s="14"/>
      <c r="BCN3206" s="14"/>
      <c r="BCO3206" s="14"/>
      <c r="BCP3206" s="14"/>
      <c r="BCQ3206" s="14"/>
      <c r="BCR3206" s="14"/>
      <c r="BCS3206" s="14"/>
      <c r="BCT3206" s="14"/>
      <c r="BCU3206" s="14"/>
      <c r="BCV3206" s="14"/>
      <c r="BCW3206" s="14"/>
      <c r="BCX3206" s="14"/>
      <c r="BCY3206" s="14"/>
      <c r="BCZ3206" s="14"/>
      <c r="BDA3206" s="14"/>
      <c r="BDB3206" s="14"/>
      <c r="BDC3206" s="14"/>
      <c r="BDD3206" s="14"/>
      <c r="BDE3206" s="14"/>
      <c r="BDF3206" s="14"/>
      <c r="BDG3206" s="14"/>
      <c r="BDH3206" s="14"/>
      <c r="BDI3206" s="14"/>
      <c r="BDJ3206" s="14"/>
      <c r="BDK3206" s="14"/>
      <c r="BDL3206" s="14"/>
      <c r="BDM3206" s="14"/>
      <c r="BDN3206" s="14"/>
      <c r="BDO3206" s="14"/>
      <c r="BDP3206" s="14"/>
      <c r="BDQ3206" s="14"/>
      <c r="BDR3206" s="14"/>
      <c r="BDS3206" s="14"/>
      <c r="BDT3206" s="14"/>
      <c r="BDU3206" s="14"/>
      <c r="BDV3206" s="14"/>
      <c r="BDW3206" s="14"/>
      <c r="BDX3206" s="14"/>
      <c r="BDY3206" s="14"/>
      <c r="BDZ3206" s="14"/>
      <c r="BEA3206" s="14"/>
      <c r="BEB3206" s="14"/>
      <c r="BEC3206" s="14"/>
      <c r="BED3206" s="14"/>
      <c r="BEE3206" s="14"/>
      <c r="BEF3206" s="14"/>
      <c r="BEG3206" s="14"/>
      <c r="BEH3206" s="14"/>
      <c r="BEI3206" s="14"/>
      <c r="BEJ3206" s="14"/>
      <c r="BEK3206" s="14"/>
      <c r="BEL3206" s="14"/>
      <c r="BEM3206" s="14"/>
      <c r="BEN3206" s="14"/>
      <c r="BEO3206" s="14"/>
      <c r="BEP3206" s="14"/>
      <c r="BEQ3206" s="14"/>
      <c r="BER3206" s="14"/>
      <c r="BES3206" s="14"/>
      <c r="BET3206" s="14"/>
      <c r="BEU3206" s="14"/>
      <c r="BEV3206" s="14"/>
      <c r="BEW3206" s="14"/>
      <c r="BEX3206" s="14"/>
      <c r="BEY3206" s="14"/>
      <c r="BEZ3206" s="14"/>
      <c r="BFA3206" s="14"/>
      <c r="BFB3206" s="14"/>
      <c r="BFC3206" s="14"/>
      <c r="BFD3206" s="14"/>
      <c r="BFE3206" s="14"/>
      <c r="BFF3206" s="14"/>
      <c r="BFG3206" s="14"/>
      <c r="BFH3206" s="14"/>
      <c r="BFI3206" s="14"/>
      <c r="BFJ3206" s="14"/>
      <c r="BFK3206" s="14"/>
      <c r="BFL3206" s="14"/>
      <c r="BFM3206" s="14"/>
      <c r="BFN3206" s="14"/>
      <c r="BFO3206" s="14"/>
      <c r="BFP3206" s="14"/>
      <c r="BFQ3206" s="14"/>
      <c r="BFR3206" s="14"/>
      <c r="BFS3206" s="14"/>
      <c r="BFT3206" s="14"/>
      <c r="BFU3206" s="14"/>
      <c r="BFV3206" s="14"/>
      <c r="BFW3206" s="14"/>
      <c r="BFX3206" s="14"/>
      <c r="BFY3206" s="14"/>
      <c r="BFZ3206" s="14"/>
      <c r="BGA3206" s="14"/>
      <c r="BGB3206" s="14"/>
      <c r="BGC3206" s="14"/>
      <c r="BGD3206" s="14"/>
      <c r="BGE3206" s="14"/>
      <c r="BGF3206" s="14"/>
      <c r="BGG3206" s="14"/>
      <c r="BGH3206" s="14"/>
      <c r="BGI3206" s="14"/>
      <c r="BGJ3206" s="14"/>
      <c r="BGK3206" s="14"/>
      <c r="BGL3206" s="14"/>
      <c r="BGM3206" s="14"/>
      <c r="BGN3206" s="14"/>
      <c r="BGO3206" s="14"/>
      <c r="BGP3206" s="14"/>
      <c r="BGQ3206" s="14"/>
      <c r="BGR3206" s="14"/>
      <c r="BGS3206" s="14"/>
      <c r="BGT3206" s="14"/>
      <c r="BGU3206" s="14"/>
      <c r="BGV3206" s="14"/>
      <c r="BGW3206" s="14"/>
      <c r="BGX3206" s="14"/>
      <c r="BGY3206" s="14"/>
      <c r="BGZ3206" s="14"/>
      <c r="BHA3206" s="14"/>
      <c r="BHB3206" s="14"/>
      <c r="BHC3206" s="14"/>
      <c r="BHD3206" s="14"/>
      <c r="BHE3206" s="14"/>
      <c r="BHF3206" s="14"/>
      <c r="BHG3206" s="14"/>
      <c r="BHH3206" s="14"/>
      <c r="BHI3206" s="14"/>
      <c r="BHJ3206" s="14"/>
      <c r="BHK3206" s="14"/>
      <c r="BHL3206" s="14"/>
      <c r="BHM3206" s="14"/>
      <c r="BHN3206" s="14"/>
      <c r="BHO3206" s="14"/>
      <c r="BHP3206" s="14"/>
      <c r="BHQ3206" s="14"/>
      <c r="BHR3206" s="14"/>
      <c r="BHS3206" s="14"/>
      <c r="BHT3206" s="14"/>
      <c r="BHU3206" s="14"/>
      <c r="BHV3206" s="14"/>
      <c r="BHW3206" s="14"/>
      <c r="BHX3206" s="14"/>
      <c r="BHY3206" s="14"/>
      <c r="BHZ3206" s="14"/>
      <c r="BIA3206" s="14"/>
      <c r="BIB3206" s="14"/>
      <c r="BIC3206" s="14"/>
      <c r="BID3206" s="14"/>
      <c r="BIE3206" s="14"/>
      <c r="BIF3206" s="14"/>
      <c r="BIG3206" s="14"/>
      <c r="BIH3206" s="14"/>
      <c r="BII3206" s="14"/>
      <c r="BIJ3206" s="14"/>
      <c r="BIK3206" s="14"/>
      <c r="BIL3206" s="14"/>
      <c r="BIM3206" s="14"/>
      <c r="BIN3206" s="14"/>
      <c r="BIO3206" s="14"/>
      <c r="BIP3206" s="14"/>
      <c r="BIQ3206" s="14"/>
      <c r="BIR3206" s="14"/>
      <c r="BIS3206" s="14"/>
      <c r="BIT3206" s="14"/>
      <c r="BIU3206" s="14"/>
      <c r="BIV3206" s="14"/>
      <c r="BIW3206" s="14"/>
      <c r="BIX3206" s="14"/>
      <c r="BIY3206" s="14"/>
      <c r="BIZ3206" s="14"/>
      <c r="BJA3206" s="14"/>
      <c r="BJB3206" s="14"/>
      <c r="BJC3206" s="14"/>
      <c r="BJD3206" s="14"/>
      <c r="BJE3206" s="14"/>
      <c r="BJF3206" s="14"/>
      <c r="BJG3206" s="14"/>
      <c r="BJH3206" s="14"/>
      <c r="BJI3206" s="14"/>
      <c r="BJJ3206" s="14"/>
      <c r="BJK3206" s="14"/>
      <c r="BJL3206" s="14"/>
      <c r="BJM3206" s="14"/>
      <c r="BJN3206" s="14"/>
      <c r="BJO3206" s="14"/>
      <c r="BJP3206" s="14"/>
      <c r="BJQ3206" s="14"/>
      <c r="BJR3206" s="14"/>
      <c r="BJS3206" s="14"/>
      <c r="BJT3206" s="14"/>
      <c r="BJU3206" s="14"/>
      <c r="BJV3206" s="14"/>
      <c r="BJW3206" s="14"/>
      <c r="BJX3206" s="14"/>
      <c r="BJY3206" s="14"/>
      <c r="BJZ3206" s="14"/>
      <c r="BKA3206" s="14"/>
      <c r="BKB3206" s="14"/>
      <c r="BKC3206" s="14"/>
      <c r="BKD3206" s="14"/>
      <c r="BKE3206" s="14"/>
      <c r="BKF3206" s="14"/>
      <c r="BKG3206" s="14"/>
      <c r="BKH3206" s="14"/>
      <c r="BKI3206" s="14"/>
      <c r="BKJ3206" s="14"/>
      <c r="BKK3206" s="14"/>
      <c r="BKL3206" s="14"/>
      <c r="BKM3206" s="14"/>
      <c r="BKN3206" s="14"/>
      <c r="BKO3206" s="14"/>
      <c r="BKP3206" s="14"/>
      <c r="BKQ3206" s="14"/>
      <c r="BKR3206" s="14"/>
      <c r="BKS3206" s="14"/>
      <c r="BKT3206" s="14"/>
      <c r="BKU3206" s="14"/>
      <c r="BKV3206" s="14"/>
      <c r="BKW3206" s="14"/>
      <c r="BKX3206" s="14"/>
      <c r="BKY3206" s="14"/>
      <c r="BKZ3206" s="14"/>
      <c r="BLA3206" s="14"/>
      <c r="BLB3206" s="14"/>
      <c r="BLC3206" s="14"/>
      <c r="BLD3206" s="14"/>
      <c r="BLE3206" s="14"/>
      <c r="BLF3206" s="14"/>
      <c r="BLG3206" s="14"/>
      <c r="BLH3206" s="14"/>
      <c r="BLI3206" s="14"/>
      <c r="BLJ3206" s="14"/>
      <c r="BLK3206" s="14"/>
      <c r="BLL3206" s="14"/>
      <c r="BLM3206" s="14"/>
      <c r="BLN3206" s="14"/>
      <c r="BLO3206" s="14"/>
      <c r="BLP3206" s="14"/>
      <c r="BLQ3206" s="14"/>
      <c r="BLR3206" s="14"/>
      <c r="BLS3206" s="14"/>
      <c r="BLT3206" s="14"/>
      <c r="BLU3206" s="14"/>
      <c r="BLV3206" s="14"/>
      <c r="BLW3206" s="14"/>
      <c r="BLX3206" s="14"/>
      <c r="BLY3206" s="14"/>
      <c r="BLZ3206" s="14"/>
      <c r="BMA3206" s="14"/>
      <c r="BMB3206" s="14"/>
      <c r="BMC3206" s="14"/>
      <c r="BMD3206" s="14"/>
      <c r="BME3206" s="14"/>
      <c r="BMF3206" s="14"/>
      <c r="BMG3206" s="14"/>
      <c r="BMH3206" s="14"/>
      <c r="BMI3206" s="14"/>
      <c r="BMJ3206" s="14"/>
      <c r="BMK3206" s="14"/>
      <c r="BML3206" s="14"/>
      <c r="BMM3206" s="14"/>
      <c r="BMN3206" s="14"/>
      <c r="BMO3206" s="14"/>
      <c r="BMP3206" s="14"/>
      <c r="BMQ3206" s="14"/>
      <c r="BMR3206" s="14"/>
      <c r="BMS3206" s="14"/>
      <c r="BMT3206" s="14"/>
      <c r="BMU3206" s="14"/>
      <c r="BMV3206" s="14"/>
      <c r="BMW3206" s="14"/>
      <c r="BMX3206" s="14"/>
      <c r="BMY3206" s="14"/>
      <c r="BMZ3206" s="14"/>
      <c r="BNA3206" s="14"/>
      <c r="BNB3206" s="14"/>
      <c r="BNC3206" s="14"/>
      <c r="BND3206" s="14"/>
      <c r="BNE3206" s="14"/>
      <c r="BNF3206" s="14"/>
      <c r="BNG3206" s="14"/>
      <c r="BNH3206" s="14"/>
      <c r="BNI3206" s="14"/>
      <c r="BNJ3206" s="14"/>
      <c r="BNK3206" s="14"/>
      <c r="BNL3206" s="14"/>
      <c r="BNM3206" s="14"/>
      <c r="BNN3206" s="14"/>
      <c r="BNO3206" s="14"/>
      <c r="BNP3206" s="14"/>
      <c r="BNQ3206" s="14"/>
      <c r="BNR3206" s="14"/>
      <c r="BNS3206" s="14"/>
      <c r="BNT3206" s="14"/>
      <c r="BNU3206" s="14"/>
      <c r="BNV3206" s="14"/>
      <c r="BNW3206" s="14"/>
      <c r="BNX3206" s="14"/>
      <c r="BNY3206" s="14"/>
      <c r="BNZ3206" s="14"/>
      <c r="BOA3206" s="14"/>
      <c r="BOB3206" s="14"/>
      <c r="BOC3206" s="14"/>
      <c r="BOD3206" s="14"/>
      <c r="BOE3206" s="14"/>
      <c r="BOF3206" s="14"/>
      <c r="BOG3206" s="14"/>
      <c r="BOH3206" s="14"/>
      <c r="BOI3206" s="14"/>
      <c r="BOJ3206" s="14"/>
      <c r="BOK3206" s="14"/>
      <c r="BOL3206" s="14"/>
      <c r="BOM3206" s="14"/>
      <c r="BON3206" s="14"/>
      <c r="BOO3206" s="14"/>
      <c r="BOP3206" s="14"/>
      <c r="BOQ3206" s="14"/>
      <c r="BOR3206" s="14"/>
      <c r="BOS3206" s="14"/>
      <c r="BOT3206" s="14"/>
      <c r="BOU3206" s="14"/>
      <c r="BOV3206" s="14"/>
      <c r="BOW3206" s="14"/>
      <c r="BOX3206" s="14"/>
      <c r="BOY3206" s="14"/>
      <c r="BOZ3206" s="14"/>
      <c r="BPA3206" s="14"/>
      <c r="BPB3206" s="14"/>
      <c r="BPC3206" s="14"/>
      <c r="BPD3206" s="14"/>
      <c r="BPE3206" s="14"/>
      <c r="BPF3206" s="14"/>
      <c r="BPG3206" s="14"/>
      <c r="BPH3206" s="14"/>
      <c r="BPI3206" s="14"/>
      <c r="BPJ3206" s="14"/>
      <c r="BPK3206" s="14"/>
      <c r="BPL3206" s="14"/>
      <c r="BPM3206" s="14"/>
      <c r="BPN3206" s="14"/>
      <c r="BPO3206" s="14"/>
      <c r="BPP3206" s="14"/>
      <c r="BPQ3206" s="14"/>
      <c r="BPR3206" s="14"/>
      <c r="BPS3206" s="14"/>
      <c r="BPT3206" s="14"/>
      <c r="BPU3206" s="14"/>
      <c r="BPV3206" s="14"/>
      <c r="BPW3206" s="14"/>
      <c r="BPX3206" s="14"/>
      <c r="BPY3206" s="14"/>
      <c r="BPZ3206" s="14"/>
      <c r="BQA3206" s="14"/>
      <c r="BQB3206" s="14"/>
      <c r="BQC3206" s="14"/>
      <c r="BQD3206" s="14"/>
      <c r="BQE3206" s="14"/>
      <c r="BQF3206" s="14"/>
      <c r="BQG3206" s="14"/>
      <c r="BQH3206" s="14"/>
      <c r="BQI3206" s="14"/>
      <c r="BQJ3206" s="14"/>
      <c r="BQK3206" s="14"/>
      <c r="BQL3206" s="14"/>
      <c r="BQM3206" s="14"/>
      <c r="BQN3206" s="14"/>
      <c r="BQO3206" s="14"/>
      <c r="BQP3206" s="14"/>
      <c r="BQQ3206" s="14"/>
      <c r="BQR3206" s="14"/>
      <c r="BQS3206" s="14"/>
      <c r="BQT3206" s="14"/>
      <c r="BQU3206" s="14"/>
      <c r="BQV3206" s="14"/>
      <c r="BQW3206" s="14"/>
      <c r="BQX3206" s="14"/>
      <c r="BQY3206" s="14"/>
      <c r="BQZ3206" s="14"/>
      <c r="BRA3206" s="14"/>
      <c r="BRB3206" s="14"/>
      <c r="BRC3206" s="14"/>
      <c r="BRD3206" s="14"/>
      <c r="BRE3206" s="14"/>
      <c r="BRF3206" s="14"/>
      <c r="BRG3206" s="14"/>
      <c r="BRH3206" s="14"/>
      <c r="BRI3206" s="14"/>
      <c r="BRJ3206" s="14"/>
      <c r="BRK3206" s="14"/>
      <c r="BRL3206" s="14"/>
      <c r="BRM3206" s="14"/>
      <c r="BRN3206" s="14"/>
      <c r="BRO3206" s="14"/>
      <c r="BRP3206" s="14"/>
      <c r="BRQ3206" s="14"/>
      <c r="BRR3206" s="14"/>
      <c r="BRS3206" s="14"/>
      <c r="BRT3206" s="14"/>
      <c r="BRU3206" s="14"/>
      <c r="BRV3206" s="14"/>
      <c r="BRW3206" s="14"/>
      <c r="BRX3206" s="14"/>
      <c r="BRY3206" s="14"/>
      <c r="BRZ3206" s="14"/>
      <c r="BSA3206" s="14"/>
      <c r="BSB3206" s="14"/>
      <c r="BSC3206" s="14"/>
      <c r="BSD3206" s="14"/>
      <c r="BSE3206" s="14"/>
      <c r="BSF3206" s="14"/>
      <c r="BSG3206" s="14"/>
      <c r="BSH3206" s="14"/>
      <c r="BSI3206" s="14"/>
      <c r="BSJ3206" s="14"/>
      <c r="BSK3206" s="14"/>
      <c r="BSL3206" s="14"/>
      <c r="BSM3206" s="14"/>
      <c r="BSN3206" s="14"/>
      <c r="BSO3206" s="14"/>
      <c r="BSP3206" s="14"/>
      <c r="BSQ3206" s="14"/>
      <c r="BSR3206" s="14"/>
      <c r="BSS3206" s="14"/>
      <c r="BST3206" s="14"/>
      <c r="BSU3206" s="14"/>
      <c r="BSV3206" s="14"/>
      <c r="BSW3206" s="14"/>
      <c r="BSX3206" s="14"/>
      <c r="BSY3206" s="14"/>
      <c r="BSZ3206" s="14"/>
      <c r="BTA3206" s="14"/>
      <c r="BTB3206" s="14"/>
      <c r="BTC3206" s="14"/>
      <c r="BTD3206" s="14"/>
      <c r="BTE3206" s="14"/>
      <c r="BTF3206" s="14"/>
      <c r="BTG3206" s="14"/>
      <c r="BTH3206" s="14"/>
      <c r="BTI3206" s="14"/>
      <c r="BTJ3206" s="14"/>
      <c r="BTK3206" s="14"/>
      <c r="BTL3206" s="14"/>
      <c r="BTM3206" s="14"/>
      <c r="BTN3206" s="14"/>
      <c r="BTO3206" s="14"/>
      <c r="BTP3206" s="14"/>
      <c r="BTQ3206" s="14"/>
      <c r="BTR3206" s="14"/>
      <c r="BTS3206" s="14"/>
      <c r="BTT3206" s="14"/>
      <c r="BTU3206" s="14"/>
      <c r="BTV3206" s="14"/>
      <c r="BTW3206" s="14"/>
      <c r="BTX3206" s="14"/>
      <c r="BTY3206" s="14"/>
      <c r="BTZ3206" s="14"/>
      <c r="BUA3206" s="14"/>
      <c r="BUB3206" s="14"/>
      <c r="BUC3206" s="14"/>
      <c r="BUD3206" s="14"/>
      <c r="BUE3206" s="14"/>
      <c r="BUF3206" s="14"/>
      <c r="BUG3206" s="14"/>
      <c r="BUH3206" s="14"/>
      <c r="BUI3206" s="14"/>
      <c r="BUJ3206" s="14"/>
      <c r="BUK3206" s="14"/>
      <c r="BUL3206" s="14"/>
      <c r="BUM3206" s="14"/>
      <c r="BUN3206" s="14"/>
      <c r="BUO3206" s="14"/>
      <c r="BUP3206" s="14"/>
      <c r="BUQ3206" s="14"/>
      <c r="BUR3206" s="14"/>
      <c r="BUS3206" s="14"/>
      <c r="BUT3206" s="14"/>
      <c r="BUU3206" s="14"/>
      <c r="BUV3206" s="14"/>
      <c r="BUW3206" s="14"/>
      <c r="BUX3206" s="14"/>
      <c r="BUY3206" s="14"/>
      <c r="BUZ3206" s="14"/>
      <c r="BVA3206" s="14"/>
      <c r="BVB3206" s="14"/>
      <c r="BVC3206" s="14"/>
      <c r="BVD3206" s="14"/>
      <c r="BVE3206" s="14"/>
      <c r="BVF3206" s="14"/>
      <c r="BVG3206" s="14"/>
      <c r="BVH3206" s="14"/>
      <c r="BVI3206" s="14"/>
      <c r="BVJ3206" s="14"/>
      <c r="BVK3206" s="14"/>
      <c r="BVL3206" s="14"/>
      <c r="BVM3206" s="14"/>
      <c r="BVN3206" s="14"/>
      <c r="BVO3206" s="14"/>
      <c r="BVP3206" s="14"/>
      <c r="BVQ3206" s="14"/>
      <c r="BVR3206" s="14"/>
      <c r="BVS3206" s="14"/>
      <c r="BVT3206" s="14"/>
      <c r="BVU3206" s="14"/>
      <c r="BVV3206" s="14"/>
      <c r="BVW3206" s="14"/>
      <c r="BVX3206" s="14"/>
      <c r="BVY3206" s="14"/>
      <c r="BVZ3206" s="14"/>
      <c r="BWA3206" s="14"/>
      <c r="BWB3206" s="14"/>
      <c r="BWC3206" s="14"/>
      <c r="BWD3206" s="14"/>
      <c r="BWE3206" s="14"/>
      <c r="BWF3206" s="14"/>
      <c r="BWG3206" s="14"/>
      <c r="BWH3206" s="14"/>
      <c r="BWI3206" s="14"/>
      <c r="BWJ3206" s="14"/>
      <c r="BWK3206" s="14"/>
      <c r="BWL3206" s="14"/>
      <c r="BWM3206" s="14"/>
      <c r="BWN3206" s="14"/>
      <c r="BWO3206" s="14"/>
      <c r="BWP3206" s="14"/>
      <c r="BWQ3206" s="14"/>
      <c r="BWR3206" s="14"/>
      <c r="BWS3206" s="14"/>
      <c r="BWT3206" s="14"/>
      <c r="BWU3206" s="14"/>
      <c r="BWV3206" s="14"/>
      <c r="BWW3206" s="14"/>
      <c r="BWX3206" s="14"/>
      <c r="BWY3206" s="14"/>
      <c r="BWZ3206" s="14"/>
      <c r="BXA3206" s="14"/>
      <c r="BXB3206" s="14"/>
      <c r="BXC3206" s="14"/>
      <c r="BXD3206" s="14"/>
      <c r="BXE3206" s="14"/>
      <c r="BXF3206" s="14"/>
      <c r="BXG3206" s="14"/>
      <c r="BXH3206" s="14"/>
      <c r="BXI3206" s="14"/>
      <c r="BXJ3206" s="14"/>
      <c r="BXK3206" s="14"/>
      <c r="BXL3206" s="14"/>
      <c r="BXM3206" s="14"/>
      <c r="BXN3206" s="14"/>
      <c r="BXO3206" s="14"/>
      <c r="BXP3206" s="14"/>
      <c r="BXQ3206" s="14"/>
      <c r="BXR3206" s="14"/>
      <c r="BXS3206" s="14"/>
      <c r="BXT3206" s="14"/>
      <c r="BXU3206" s="14"/>
      <c r="BXV3206" s="14"/>
      <c r="BXW3206" s="14"/>
      <c r="BXX3206" s="14"/>
      <c r="BXY3206" s="14"/>
      <c r="BXZ3206" s="14"/>
      <c r="BYA3206" s="14"/>
      <c r="BYB3206" s="14"/>
      <c r="BYC3206" s="14"/>
      <c r="BYD3206" s="14"/>
      <c r="BYE3206" s="14"/>
      <c r="BYF3206" s="14"/>
      <c r="BYG3206" s="14"/>
      <c r="BYH3206" s="14"/>
      <c r="BYI3206" s="14"/>
      <c r="BYJ3206" s="14"/>
      <c r="BYK3206" s="14"/>
      <c r="BYL3206" s="14"/>
      <c r="BYM3206" s="14"/>
      <c r="BYN3206" s="14"/>
      <c r="BYO3206" s="14"/>
      <c r="BYP3206" s="14"/>
      <c r="BYQ3206" s="14"/>
      <c r="BYR3206" s="14"/>
      <c r="BYS3206" s="14"/>
      <c r="BYT3206" s="14"/>
      <c r="BYU3206" s="14"/>
      <c r="BYV3206" s="14"/>
      <c r="BYW3206" s="14"/>
      <c r="BYX3206" s="14"/>
      <c r="BYY3206" s="14"/>
      <c r="BYZ3206" s="14"/>
      <c r="BZA3206" s="14"/>
      <c r="BZB3206" s="14"/>
      <c r="BZC3206" s="14"/>
      <c r="BZD3206" s="14"/>
      <c r="BZE3206" s="14"/>
      <c r="BZF3206" s="14"/>
      <c r="BZG3206" s="14"/>
      <c r="BZH3206" s="14"/>
      <c r="BZI3206" s="14"/>
      <c r="BZJ3206" s="14"/>
      <c r="BZK3206" s="14"/>
      <c r="BZL3206" s="14"/>
      <c r="BZM3206" s="14"/>
      <c r="BZN3206" s="14"/>
      <c r="BZO3206" s="14"/>
      <c r="BZP3206" s="14"/>
      <c r="BZQ3206" s="14"/>
      <c r="BZR3206" s="14"/>
      <c r="BZS3206" s="14"/>
      <c r="BZT3206" s="14"/>
      <c r="BZU3206" s="14"/>
      <c r="BZV3206" s="14"/>
      <c r="BZW3206" s="14"/>
      <c r="BZX3206" s="14"/>
      <c r="BZY3206" s="14"/>
      <c r="BZZ3206" s="14"/>
      <c r="CAA3206" s="14"/>
      <c r="CAB3206" s="14"/>
      <c r="CAC3206" s="14"/>
      <c r="CAD3206" s="14"/>
      <c r="CAE3206" s="14"/>
      <c r="CAF3206" s="14"/>
      <c r="CAG3206" s="14"/>
      <c r="CAH3206" s="14"/>
      <c r="CAI3206" s="14"/>
      <c r="CAJ3206" s="14"/>
      <c r="CAK3206" s="14"/>
      <c r="CAL3206" s="14"/>
      <c r="CAM3206" s="14"/>
      <c r="CAN3206" s="14"/>
      <c r="CAO3206" s="14"/>
      <c r="CAP3206" s="14"/>
      <c r="CAQ3206" s="14"/>
      <c r="CAR3206" s="14"/>
      <c r="CAS3206" s="14"/>
      <c r="CAT3206" s="14"/>
      <c r="CAU3206" s="14"/>
      <c r="CAV3206" s="14"/>
      <c r="CAW3206" s="14"/>
      <c r="CAX3206" s="14"/>
      <c r="CAY3206" s="14"/>
      <c r="CAZ3206" s="14"/>
      <c r="CBA3206" s="14"/>
      <c r="CBB3206" s="14"/>
      <c r="CBC3206" s="14"/>
      <c r="CBD3206" s="14"/>
      <c r="CBE3206" s="14"/>
      <c r="CBF3206" s="14"/>
      <c r="CBG3206" s="14"/>
      <c r="CBH3206" s="14"/>
      <c r="CBI3206" s="14"/>
      <c r="CBJ3206" s="14"/>
      <c r="CBK3206" s="14"/>
      <c r="CBL3206" s="14"/>
      <c r="CBM3206" s="14"/>
      <c r="CBN3206" s="14"/>
      <c r="CBO3206" s="14"/>
      <c r="CBP3206" s="14"/>
      <c r="CBQ3206" s="14"/>
      <c r="CBR3206" s="14"/>
      <c r="CBS3206" s="14"/>
      <c r="CBT3206" s="14"/>
      <c r="CBU3206" s="14"/>
      <c r="CBV3206" s="14"/>
      <c r="CBW3206" s="14"/>
      <c r="CBX3206" s="14"/>
      <c r="CBY3206" s="14"/>
      <c r="CBZ3206" s="14"/>
      <c r="CCA3206" s="14"/>
      <c r="CCB3206" s="14"/>
      <c r="CCC3206" s="14"/>
      <c r="CCD3206" s="14"/>
      <c r="CCE3206" s="14"/>
      <c r="CCF3206" s="14"/>
      <c r="CCG3206" s="14"/>
      <c r="CCH3206" s="14"/>
      <c r="CCI3206" s="14"/>
      <c r="CCJ3206" s="14"/>
      <c r="CCK3206" s="14"/>
      <c r="CCL3206" s="14"/>
      <c r="CCM3206" s="14"/>
      <c r="CCN3206" s="14"/>
      <c r="CCO3206" s="14"/>
      <c r="CCP3206" s="14"/>
      <c r="CCQ3206" s="14"/>
      <c r="CCR3206" s="14"/>
      <c r="CCS3206" s="14"/>
      <c r="CCT3206" s="14"/>
      <c r="CCU3206" s="14"/>
      <c r="CCV3206" s="14"/>
      <c r="CCW3206" s="14"/>
      <c r="CCX3206" s="14"/>
      <c r="CCY3206" s="14"/>
      <c r="CCZ3206" s="14"/>
      <c r="CDA3206" s="14"/>
      <c r="CDB3206" s="14"/>
      <c r="CDC3206" s="14"/>
      <c r="CDD3206" s="14"/>
      <c r="CDE3206" s="14"/>
      <c r="CDF3206" s="14"/>
      <c r="CDG3206" s="14"/>
      <c r="CDH3206" s="14"/>
      <c r="CDI3206" s="14"/>
      <c r="CDJ3206" s="14"/>
      <c r="CDK3206" s="14"/>
      <c r="CDL3206" s="14"/>
      <c r="CDM3206" s="14"/>
      <c r="CDN3206" s="14"/>
      <c r="CDO3206" s="14"/>
      <c r="CDP3206" s="14"/>
      <c r="CDQ3206" s="14"/>
      <c r="CDR3206" s="14"/>
      <c r="CDS3206" s="14"/>
      <c r="CDT3206" s="14"/>
      <c r="CDU3206" s="14"/>
      <c r="CDV3206" s="14"/>
      <c r="CDW3206" s="14"/>
      <c r="CDX3206" s="14"/>
      <c r="CDY3206" s="14"/>
      <c r="CDZ3206" s="14"/>
      <c r="CEA3206" s="14"/>
      <c r="CEB3206" s="14"/>
      <c r="CEC3206" s="14"/>
      <c r="CED3206" s="14"/>
      <c r="CEE3206" s="14"/>
      <c r="CEF3206" s="14"/>
      <c r="CEG3206" s="14"/>
      <c r="CEH3206" s="14"/>
      <c r="CEI3206" s="14"/>
      <c r="CEJ3206" s="14"/>
      <c r="CEK3206" s="14"/>
      <c r="CEL3206" s="14"/>
      <c r="CEM3206" s="14"/>
      <c r="CEN3206" s="14"/>
      <c r="CEO3206" s="14"/>
      <c r="CEP3206" s="14"/>
      <c r="CEQ3206" s="14"/>
      <c r="CER3206" s="14"/>
      <c r="CES3206" s="14"/>
      <c r="CET3206" s="14"/>
      <c r="CEU3206" s="14"/>
      <c r="CEV3206" s="14"/>
      <c r="CEW3206" s="14"/>
      <c r="CEX3206" s="14"/>
      <c r="CEY3206" s="14"/>
      <c r="CEZ3206" s="14"/>
      <c r="CFA3206" s="14"/>
      <c r="CFB3206" s="14"/>
      <c r="CFC3206" s="14"/>
      <c r="CFD3206" s="14"/>
      <c r="CFE3206" s="14"/>
      <c r="CFF3206" s="14"/>
      <c r="CFG3206" s="14"/>
      <c r="CFH3206" s="14"/>
      <c r="CFI3206" s="14"/>
      <c r="CFJ3206" s="14"/>
      <c r="CFK3206" s="14"/>
      <c r="CFL3206" s="14"/>
      <c r="CFM3206" s="14"/>
      <c r="CFN3206" s="14"/>
      <c r="CFO3206" s="14"/>
      <c r="CFP3206" s="14"/>
      <c r="CFQ3206" s="14"/>
      <c r="CFR3206" s="14"/>
      <c r="CFS3206" s="14"/>
      <c r="CFT3206" s="14"/>
      <c r="CFU3206" s="14"/>
      <c r="CFV3206" s="14"/>
      <c r="CFW3206" s="14"/>
      <c r="CFX3206" s="14"/>
      <c r="CFY3206" s="14"/>
      <c r="CFZ3206" s="14"/>
      <c r="CGA3206" s="14"/>
      <c r="CGB3206" s="14"/>
      <c r="CGC3206" s="14"/>
      <c r="CGD3206" s="14"/>
      <c r="CGE3206" s="14"/>
      <c r="CGF3206" s="14"/>
      <c r="CGG3206" s="14"/>
      <c r="CGH3206" s="14"/>
      <c r="CGI3206" s="14"/>
      <c r="CGJ3206" s="14"/>
      <c r="CGK3206" s="14"/>
      <c r="CGL3206" s="14"/>
      <c r="CGM3206" s="14"/>
      <c r="CGN3206" s="14"/>
      <c r="CGO3206" s="14"/>
      <c r="CGP3206" s="14"/>
      <c r="CGQ3206" s="14"/>
      <c r="CGR3206" s="14"/>
      <c r="CGS3206" s="14"/>
      <c r="CGT3206" s="14"/>
      <c r="CGU3206" s="14"/>
      <c r="CGV3206" s="14"/>
      <c r="CGW3206" s="14"/>
      <c r="CGX3206" s="14"/>
      <c r="CGY3206" s="14"/>
      <c r="CGZ3206" s="14"/>
      <c r="CHA3206" s="14"/>
      <c r="CHB3206" s="14"/>
      <c r="CHC3206" s="14"/>
      <c r="CHD3206" s="14"/>
      <c r="CHE3206" s="14"/>
      <c r="CHF3206" s="14"/>
      <c r="CHG3206" s="14"/>
      <c r="CHH3206" s="14"/>
      <c r="CHI3206" s="14"/>
      <c r="CHJ3206" s="14"/>
      <c r="CHK3206" s="14"/>
      <c r="CHL3206" s="14"/>
      <c r="CHM3206" s="14"/>
      <c r="CHN3206" s="14"/>
      <c r="CHO3206" s="14"/>
      <c r="CHP3206" s="14"/>
      <c r="CHQ3206" s="14"/>
      <c r="CHR3206" s="14"/>
      <c r="CHS3206" s="14"/>
      <c r="CHT3206" s="14"/>
      <c r="CHU3206" s="14"/>
      <c r="CHV3206" s="14"/>
      <c r="CHW3206" s="14"/>
      <c r="CHX3206" s="14"/>
      <c r="CHY3206" s="14"/>
      <c r="CHZ3206" s="14"/>
      <c r="CIA3206" s="14"/>
      <c r="CIB3206" s="14"/>
      <c r="CIC3206" s="14"/>
      <c r="CID3206" s="14"/>
      <c r="CIE3206" s="14"/>
      <c r="CIF3206" s="14"/>
      <c r="CIG3206" s="14"/>
      <c r="CIH3206" s="14"/>
      <c r="CII3206" s="14"/>
      <c r="CIJ3206" s="14"/>
      <c r="CIK3206" s="14"/>
      <c r="CIL3206" s="14"/>
      <c r="CIM3206" s="14"/>
      <c r="CIN3206" s="14"/>
      <c r="CIO3206" s="14"/>
      <c r="CIP3206" s="14"/>
      <c r="CIQ3206" s="14"/>
      <c r="CIR3206" s="14"/>
      <c r="CIS3206" s="14"/>
      <c r="CIT3206" s="14"/>
      <c r="CIU3206" s="14"/>
      <c r="CIV3206" s="14"/>
      <c r="CIW3206" s="14"/>
      <c r="CIX3206" s="14"/>
      <c r="CIY3206" s="14"/>
      <c r="CIZ3206" s="14"/>
      <c r="CJA3206" s="14"/>
      <c r="CJB3206" s="14"/>
      <c r="CJC3206" s="14"/>
      <c r="CJD3206" s="14"/>
      <c r="CJE3206" s="14"/>
      <c r="CJF3206" s="14"/>
      <c r="CJG3206" s="14"/>
      <c r="CJH3206" s="14"/>
      <c r="CJI3206" s="14"/>
      <c r="CJJ3206" s="14"/>
      <c r="CJK3206" s="14"/>
      <c r="CJL3206" s="14"/>
      <c r="CJM3206" s="14"/>
      <c r="CJN3206" s="14"/>
      <c r="CJO3206" s="14"/>
      <c r="CJP3206" s="14"/>
      <c r="CJQ3206" s="14"/>
      <c r="CJR3206" s="14"/>
      <c r="CJS3206" s="14"/>
      <c r="CJT3206" s="14"/>
      <c r="CJU3206" s="14"/>
      <c r="CJV3206" s="14"/>
      <c r="CJW3206" s="14"/>
      <c r="CJX3206" s="14"/>
      <c r="CJY3206" s="14"/>
      <c r="CJZ3206" s="14"/>
      <c r="CKA3206" s="14"/>
      <c r="CKB3206" s="14"/>
      <c r="CKC3206" s="14"/>
      <c r="CKD3206" s="14"/>
      <c r="CKE3206" s="14"/>
      <c r="CKF3206" s="14"/>
      <c r="CKG3206" s="14"/>
      <c r="CKH3206" s="14"/>
      <c r="CKI3206" s="14"/>
      <c r="CKJ3206" s="14"/>
      <c r="CKK3206" s="14"/>
      <c r="CKL3206" s="14"/>
      <c r="CKM3206" s="14"/>
      <c r="CKN3206" s="14"/>
      <c r="CKO3206" s="14"/>
      <c r="CKP3206" s="14"/>
      <c r="CKQ3206" s="14"/>
      <c r="CKR3206" s="14"/>
      <c r="CKS3206" s="14"/>
      <c r="CKT3206" s="14"/>
      <c r="CKU3206" s="14"/>
      <c r="CKV3206" s="14"/>
      <c r="CKW3206" s="14"/>
      <c r="CKX3206" s="14"/>
      <c r="CKY3206" s="14"/>
      <c r="CKZ3206" s="14"/>
      <c r="CLA3206" s="14"/>
      <c r="CLB3206" s="14"/>
      <c r="CLC3206" s="14"/>
      <c r="CLD3206" s="14"/>
      <c r="CLE3206" s="14"/>
      <c r="CLF3206" s="14"/>
      <c r="CLG3206" s="14"/>
      <c r="CLH3206" s="14"/>
      <c r="CLI3206" s="14"/>
      <c r="CLJ3206" s="14"/>
      <c r="CLK3206" s="14"/>
      <c r="CLL3206" s="14"/>
      <c r="CLM3206" s="14"/>
      <c r="CLN3206" s="14"/>
      <c r="CLO3206" s="14"/>
      <c r="CLP3206" s="14"/>
      <c r="CLQ3206" s="14"/>
      <c r="CLR3206" s="14"/>
      <c r="CLS3206" s="14"/>
      <c r="CLT3206" s="14"/>
      <c r="CLU3206" s="14"/>
      <c r="CLV3206" s="14"/>
      <c r="CLW3206" s="14"/>
      <c r="CLX3206" s="14"/>
      <c r="CLY3206" s="14"/>
      <c r="CLZ3206" s="14"/>
      <c r="CMA3206" s="14"/>
      <c r="CMB3206" s="14"/>
      <c r="CMC3206" s="14"/>
      <c r="CMD3206" s="14"/>
      <c r="CME3206" s="14"/>
      <c r="CMF3206" s="14"/>
      <c r="CMG3206" s="14"/>
      <c r="CMH3206" s="14"/>
      <c r="CMI3206" s="14"/>
      <c r="CMJ3206" s="14"/>
      <c r="CMK3206" s="14"/>
      <c r="CML3206" s="14"/>
      <c r="CMM3206" s="14"/>
      <c r="CMN3206" s="14"/>
      <c r="CMO3206" s="14"/>
      <c r="CMP3206" s="14"/>
      <c r="CMQ3206" s="14"/>
      <c r="CMR3206" s="14"/>
      <c r="CMS3206" s="14"/>
      <c r="CMT3206" s="14"/>
      <c r="CMU3206" s="14"/>
      <c r="CMV3206" s="14"/>
      <c r="CMW3206" s="14"/>
      <c r="CMX3206" s="14"/>
      <c r="CMY3206" s="14"/>
      <c r="CMZ3206" s="14"/>
      <c r="CNA3206" s="14"/>
      <c r="CNB3206" s="14"/>
      <c r="CNC3206" s="14"/>
      <c r="CND3206" s="14"/>
      <c r="CNE3206" s="14"/>
      <c r="CNF3206" s="14"/>
      <c r="CNG3206" s="14"/>
      <c r="CNH3206" s="14"/>
      <c r="CNI3206" s="14"/>
      <c r="CNJ3206" s="14"/>
      <c r="CNK3206" s="14"/>
      <c r="CNL3206" s="14"/>
      <c r="CNM3206" s="14"/>
      <c r="CNN3206" s="14"/>
      <c r="CNO3206" s="14"/>
      <c r="CNP3206" s="14"/>
      <c r="CNQ3206" s="14"/>
      <c r="CNR3206" s="14"/>
      <c r="CNS3206" s="14"/>
      <c r="CNT3206" s="14"/>
      <c r="CNU3206" s="14"/>
      <c r="CNV3206" s="14"/>
      <c r="CNW3206" s="14"/>
      <c r="CNX3206" s="14"/>
      <c r="CNY3206" s="14"/>
      <c r="CNZ3206" s="14"/>
      <c r="COA3206" s="14"/>
      <c r="COB3206" s="14"/>
      <c r="COC3206" s="14"/>
      <c r="COD3206" s="14"/>
      <c r="COE3206" s="14"/>
      <c r="COF3206" s="14"/>
      <c r="COG3206" s="14"/>
      <c r="COH3206" s="14"/>
      <c r="COI3206" s="14"/>
      <c r="COJ3206" s="14"/>
      <c r="COK3206" s="14"/>
      <c r="COL3206" s="14"/>
      <c r="COM3206" s="14"/>
      <c r="CON3206" s="14"/>
      <c r="COO3206" s="14"/>
      <c r="COP3206" s="14"/>
      <c r="COQ3206" s="14"/>
      <c r="COR3206" s="14"/>
      <c r="COS3206" s="14"/>
      <c r="COT3206" s="14"/>
      <c r="COU3206" s="14"/>
      <c r="COV3206" s="14"/>
      <c r="COW3206" s="14"/>
      <c r="COX3206" s="14"/>
      <c r="COY3206" s="14"/>
      <c r="COZ3206" s="14"/>
      <c r="CPA3206" s="14"/>
      <c r="CPB3206" s="14"/>
      <c r="CPC3206" s="14"/>
      <c r="CPD3206" s="14"/>
      <c r="CPE3206" s="14"/>
      <c r="CPF3206" s="14"/>
      <c r="CPG3206" s="14"/>
      <c r="CPH3206" s="14"/>
      <c r="CPI3206" s="14"/>
      <c r="CPJ3206" s="14"/>
      <c r="CPK3206" s="14"/>
      <c r="CPL3206" s="14"/>
      <c r="CPM3206" s="14"/>
      <c r="CPN3206" s="14"/>
      <c r="CPO3206" s="14"/>
      <c r="CPP3206" s="14"/>
      <c r="CPQ3206" s="14"/>
      <c r="CPR3206" s="14"/>
      <c r="CPS3206" s="14"/>
      <c r="CPT3206" s="14"/>
      <c r="CPU3206" s="14"/>
      <c r="CPV3206" s="14"/>
      <c r="CPW3206" s="14"/>
      <c r="CPX3206" s="14"/>
      <c r="CPY3206" s="14"/>
      <c r="CPZ3206" s="14"/>
      <c r="CQA3206" s="14"/>
      <c r="CQB3206" s="14"/>
      <c r="CQC3206" s="14"/>
      <c r="CQD3206" s="14"/>
      <c r="CQE3206" s="14"/>
      <c r="CQF3206" s="14"/>
      <c r="CQG3206" s="14"/>
      <c r="CQH3206" s="14"/>
      <c r="CQI3206" s="14"/>
      <c r="CQJ3206" s="14"/>
      <c r="CQK3206" s="14"/>
      <c r="CQL3206" s="14"/>
      <c r="CQM3206" s="14"/>
      <c r="CQN3206" s="14"/>
      <c r="CQO3206" s="14"/>
      <c r="CQP3206" s="14"/>
      <c r="CQQ3206" s="14"/>
      <c r="CQR3206" s="14"/>
      <c r="CQS3206" s="14"/>
      <c r="CQT3206" s="14"/>
      <c r="CQU3206" s="14"/>
      <c r="CQV3206" s="14"/>
      <c r="CQW3206" s="14"/>
      <c r="CQX3206" s="14"/>
      <c r="CQY3206" s="14"/>
      <c r="CQZ3206" s="14"/>
      <c r="CRA3206" s="14"/>
      <c r="CRB3206" s="14"/>
      <c r="CRC3206" s="14"/>
      <c r="CRD3206" s="14"/>
      <c r="CRE3206" s="14"/>
      <c r="CRF3206" s="14"/>
      <c r="CRG3206" s="14"/>
      <c r="CRH3206" s="14"/>
      <c r="CRI3206" s="14"/>
      <c r="CRJ3206" s="14"/>
      <c r="CRK3206" s="14"/>
      <c r="CRL3206" s="14"/>
      <c r="CRM3206" s="14"/>
      <c r="CRN3206" s="14"/>
      <c r="CRO3206" s="14"/>
      <c r="CRP3206" s="14"/>
      <c r="CRQ3206" s="14"/>
      <c r="CRR3206" s="14"/>
      <c r="CRS3206" s="14"/>
      <c r="CRT3206" s="14"/>
      <c r="CRU3206" s="14"/>
      <c r="CRV3206" s="14"/>
      <c r="CRW3206" s="14"/>
      <c r="CRX3206" s="14"/>
      <c r="CRY3206" s="14"/>
      <c r="CRZ3206" s="14"/>
      <c r="CSA3206" s="14"/>
      <c r="CSB3206" s="14"/>
      <c r="CSC3206" s="14"/>
      <c r="CSD3206" s="14"/>
      <c r="CSE3206" s="14"/>
      <c r="CSF3206" s="14"/>
      <c r="CSG3206" s="14"/>
      <c r="CSH3206" s="14"/>
      <c r="CSI3206" s="14"/>
      <c r="CSJ3206" s="14"/>
      <c r="CSK3206" s="14"/>
      <c r="CSL3206" s="14"/>
      <c r="CSM3206" s="14"/>
      <c r="CSN3206" s="14"/>
      <c r="CSO3206" s="14"/>
      <c r="CSP3206" s="14"/>
      <c r="CSQ3206" s="14"/>
      <c r="CSR3206" s="14"/>
      <c r="CSS3206" s="14"/>
      <c r="CST3206" s="14"/>
      <c r="CSU3206" s="14"/>
      <c r="CSV3206" s="14"/>
      <c r="CSW3206" s="14"/>
      <c r="CSX3206" s="14"/>
      <c r="CSY3206" s="14"/>
      <c r="CSZ3206" s="14"/>
      <c r="CTA3206" s="14"/>
      <c r="CTB3206" s="14"/>
      <c r="CTC3206" s="14"/>
      <c r="CTD3206" s="14"/>
      <c r="CTE3206" s="14"/>
      <c r="CTF3206" s="14"/>
      <c r="CTG3206" s="14"/>
      <c r="CTH3206" s="14"/>
      <c r="CTI3206" s="14"/>
      <c r="CTJ3206" s="14"/>
      <c r="CTK3206" s="14"/>
      <c r="CTL3206" s="14"/>
      <c r="CTM3206" s="14"/>
      <c r="CTN3206" s="14"/>
      <c r="CTO3206" s="14"/>
      <c r="CTP3206" s="14"/>
      <c r="CTQ3206" s="14"/>
      <c r="CTR3206" s="14"/>
      <c r="CTS3206" s="14"/>
      <c r="CTT3206" s="14"/>
      <c r="CTU3206" s="14"/>
      <c r="CTV3206" s="14"/>
      <c r="CTW3206" s="14"/>
      <c r="CTX3206" s="14"/>
      <c r="CTY3206" s="14"/>
      <c r="CTZ3206" s="14"/>
      <c r="CUA3206" s="14"/>
      <c r="CUB3206" s="14"/>
      <c r="CUC3206" s="14"/>
      <c r="CUD3206" s="14"/>
      <c r="CUE3206" s="14"/>
      <c r="CUF3206" s="14"/>
      <c r="CUG3206" s="14"/>
      <c r="CUH3206" s="14"/>
      <c r="CUI3206" s="14"/>
      <c r="CUJ3206" s="14"/>
      <c r="CUK3206" s="14"/>
      <c r="CUL3206" s="14"/>
      <c r="CUM3206" s="14"/>
      <c r="CUN3206" s="14"/>
      <c r="CUO3206" s="14"/>
      <c r="CUP3206" s="14"/>
      <c r="CUQ3206" s="14"/>
      <c r="CUR3206" s="14"/>
      <c r="CUS3206" s="14"/>
      <c r="CUT3206" s="14"/>
      <c r="CUU3206" s="14"/>
      <c r="CUV3206" s="14"/>
      <c r="CUW3206" s="14"/>
      <c r="CUX3206" s="14"/>
      <c r="CUY3206" s="14"/>
      <c r="CUZ3206" s="14"/>
      <c r="CVA3206" s="14"/>
      <c r="CVB3206" s="14"/>
      <c r="CVC3206" s="14"/>
      <c r="CVD3206" s="14"/>
      <c r="CVE3206" s="14"/>
      <c r="CVF3206" s="14"/>
      <c r="CVG3206" s="14"/>
      <c r="CVH3206" s="14"/>
      <c r="CVI3206" s="14"/>
      <c r="CVJ3206" s="14"/>
      <c r="CVK3206" s="14"/>
      <c r="CVL3206" s="14"/>
      <c r="CVM3206" s="14"/>
      <c r="CVN3206" s="14"/>
      <c r="CVO3206" s="14"/>
      <c r="CVP3206" s="14"/>
      <c r="CVQ3206" s="14"/>
      <c r="CVR3206" s="14"/>
      <c r="CVS3206" s="14"/>
      <c r="CVT3206" s="14"/>
      <c r="CVU3206" s="14"/>
      <c r="CVV3206" s="14"/>
      <c r="CVW3206" s="14"/>
      <c r="CVX3206" s="14"/>
      <c r="CVY3206" s="14"/>
      <c r="CVZ3206" s="14"/>
      <c r="CWA3206" s="14"/>
      <c r="CWB3206" s="14"/>
      <c r="CWC3206" s="14"/>
      <c r="CWD3206" s="14"/>
      <c r="CWE3206" s="14"/>
      <c r="CWF3206" s="14"/>
      <c r="CWG3206" s="14"/>
      <c r="CWH3206" s="14"/>
      <c r="CWI3206" s="14"/>
      <c r="CWJ3206" s="14"/>
      <c r="CWK3206" s="14"/>
      <c r="CWL3206" s="14"/>
      <c r="CWM3206" s="14"/>
      <c r="CWN3206" s="14"/>
      <c r="CWO3206" s="14"/>
      <c r="CWP3206" s="14"/>
      <c r="CWQ3206" s="14"/>
      <c r="CWR3206" s="14"/>
      <c r="CWS3206" s="14"/>
      <c r="CWT3206" s="14"/>
      <c r="CWU3206" s="14"/>
      <c r="CWV3206" s="14"/>
      <c r="CWW3206" s="14"/>
      <c r="CWX3206" s="14"/>
      <c r="CWY3206" s="14"/>
      <c r="CWZ3206" s="14"/>
      <c r="CXA3206" s="14"/>
      <c r="CXB3206" s="14"/>
      <c r="CXC3206" s="14"/>
      <c r="CXD3206" s="14"/>
      <c r="CXE3206" s="14"/>
      <c r="CXF3206" s="14"/>
      <c r="CXG3206" s="14"/>
      <c r="CXH3206" s="14"/>
      <c r="CXI3206" s="14"/>
      <c r="CXJ3206" s="14"/>
      <c r="CXK3206" s="14"/>
      <c r="CXL3206" s="14"/>
      <c r="CXM3206" s="14"/>
      <c r="CXN3206" s="14"/>
      <c r="CXO3206" s="14"/>
      <c r="CXP3206" s="14"/>
      <c r="CXQ3206" s="14"/>
      <c r="CXR3206" s="14"/>
      <c r="CXS3206" s="14"/>
      <c r="CXT3206" s="14"/>
      <c r="CXU3206" s="14"/>
      <c r="CXV3206" s="14"/>
      <c r="CXW3206" s="14"/>
      <c r="CXX3206" s="14"/>
      <c r="CXY3206" s="14"/>
      <c r="CXZ3206" s="14"/>
      <c r="CYA3206" s="14"/>
      <c r="CYB3206" s="14"/>
      <c r="CYC3206" s="14"/>
      <c r="CYD3206" s="14"/>
      <c r="CYE3206" s="14"/>
      <c r="CYF3206" s="14"/>
      <c r="CYG3206" s="14"/>
      <c r="CYH3206" s="14"/>
      <c r="CYI3206" s="14"/>
      <c r="CYJ3206" s="14"/>
      <c r="CYK3206" s="14"/>
      <c r="CYL3206" s="14"/>
      <c r="CYM3206" s="14"/>
      <c r="CYN3206" s="14"/>
      <c r="CYO3206" s="14"/>
      <c r="CYP3206" s="14"/>
      <c r="CYQ3206" s="14"/>
      <c r="CYR3206" s="14"/>
      <c r="CYS3206" s="14"/>
      <c r="CYT3206" s="14"/>
      <c r="CYU3206" s="14"/>
      <c r="CYV3206" s="14"/>
      <c r="CYW3206" s="14"/>
      <c r="CYX3206" s="14"/>
      <c r="CYY3206" s="14"/>
      <c r="CYZ3206" s="14"/>
      <c r="CZA3206" s="14"/>
      <c r="CZB3206" s="14"/>
      <c r="CZC3206" s="14"/>
      <c r="CZD3206" s="14"/>
      <c r="CZE3206" s="14"/>
      <c r="CZF3206" s="14"/>
      <c r="CZG3206" s="14"/>
      <c r="CZH3206" s="14"/>
      <c r="CZI3206" s="14"/>
      <c r="CZJ3206" s="14"/>
      <c r="CZK3206" s="14"/>
      <c r="CZL3206" s="14"/>
      <c r="CZM3206" s="14"/>
      <c r="CZN3206" s="14"/>
      <c r="CZO3206" s="14"/>
      <c r="CZP3206" s="14"/>
      <c r="CZQ3206" s="14"/>
      <c r="CZR3206" s="14"/>
      <c r="CZS3206" s="14"/>
      <c r="CZT3206" s="14"/>
      <c r="CZU3206" s="14"/>
      <c r="CZV3206" s="14"/>
      <c r="CZW3206" s="14"/>
      <c r="CZX3206" s="14"/>
      <c r="CZY3206" s="14"/>
      <c r="CZZ3206" s="14"/>
      <c r="DAA3206" s="14"/>
      <c r="DAB3206" s="14"/>
      <c r="DAC3206" s="14"/>
      <c r="DAD3206" s="14"/>
      <c r="DAE3206" s="14"/>
      <c r="DAF3206" s="14"/>
      <c r="DAG3206" s="14"/>
      <c r="DAH3206" s="14"/>
      <c r="DAI3206" s="14"/>
      <c r="DAJ3206" s="14"/>
      <c r="DAK3206" s="14"/>
      <c r="DAL3206" s="14"/>
      <c r="DAM3206" s="14"/>
      <c r="DAN3206" s="14"/>
      <c r="DAO3206" s="14"/>
      <c r="DAP3206" s="14"/>
      <c r="DAQ3206" s="14"/>
      <c r="DAR3206" s="14"/>
      <c r="DAS3206" s="14"/>
      <c r="DAT3206" s="14"/>
      <c r="DAU3206" s="14"/>
      <c r="DAV3206" s="14"/>
      <c r="DAW3206" s="14"/>
      <c r="DAX3206" s="14"/>
      <c r="DAY3206" s="14"/>
      <c r="DAZ3206" s="14"/>
      <c r="DBA3206" s="14"/>
      <c r="DBB3206" s="14"/>
      <c r="DBC3206" s="14"/>
      <c r="DBD3206" s="14"/>
      <c r="DBE3206" s="14"/>
      <c r="DBF3206" s="14"/>
      <c r="DBG3206" s="14"/>
      <c r="DBH3206" s="14"/>
      <c r="DBI3206" s="14"/>
      <c r="DBJ3206" s="14"/>
      <c r="DBK3206" s="14"/>
      <c r="DBL3206" s="14"/>
      <c r="DBM3206" s="14"/>
      <c r="DBN3206" s="14"/>
      <c r="DBO3206" s="14"/>
      <c r="DBP3206" s="14"/>
      <c r="DBQ3206" s="14"/>
      <c r="DBR3206" s="14"/>
      <c r="DBS3206" s="14"/>
      <c r="DBT3206" s="14"/>
      <c r="DBU3206" s="14"/>
      <c r="DBV3206" s="14"/>
      <c r="DBW3206" s="14"/>
      <c r="DBX3206" s="14"/>
      <c r="DBY3206" s="14"/>
      <c r="DBZ3206" s="14"/>
      <c r="DCA3206" s="14"/>
      <c r="DCB3206" s="14"/>
      <c r="DCC3206" s="14"/>
      <c r="DCD3206" s="14"/>
      <c r="DCE3206" s="14"/>
      <c r="DCF3206" s="14"/>
      <c r="DCG3206" s="14"/>
      <c r="DCH3206" s="14"/>
      <c r="DCI3206" s="14"/>
      <c r="DCJ3206" s="14"/>
      <c r="DCK3206" s="14"/>
      <c r="DCL3206" s="14"/>
      <c r="DCM3206" s="14"/>
      <c r="DCN3206" s="14"/>
      <c r="DCO3206" s="14"/>
      <c r="DCP3206" s="14"/>
      <c r="DCQ3206" s="14"/>
      <c r="DCR3206" s="14"/>
      <c r="DCS3206" s="14"/>
      <c r="DCT3206" s="14"/>
      <c r="DCU3206" s="14"/>
      <c r="DCV3206" s="14"/>
      <c r="DCW3206" s="14"/>
      <c r="DCX3206" s="14"/>
      <c r="DCY3206" s="14"/>
      <c r="DCZ3206" s="14"/>
      <c r="DDA3206" s="14"/>
      <c r="DDB3206" s="14"/>
      <c r="DDC3206" s="14"/>
      <c r="DDD3206" s="14"/>
      <c r="DDE3206" s="14"/>
      <c r="DDF3206" s="14"/>
      <c r="DDG3206" s="14"/>
      <c r="DDH3206" s="14"/>
      <c r="DDI3206" s="14"/>
      <c r="DDJ3206" s="14"/>
      <c r="DDK3206" s="14"/>
      <c r="DDL3206" s="14"/>
      <c r="DDM3206" s="14"/>
      <c r="DDN3206" s="14"/>
      <c r="DDO3206" s="14"/>
      <c r="DDP3206" s="14"/>
      <c r="DDQ3206" s="14"/>
      <c r="DDR3206" s="14"/>
      <c r="DDS3206" s="14"/>
      <c r="DDT3206" s="14"/>
      <c r="DDU3206" s="14"/>
      <c r="DDV3206" s="14"/>
      <c r="DDW3206" s="14"/>
      <c r="DDX3206" s="14"/>
      <c r="DDY3206" s="14"/>
      <c r="DDZ3206" s="14"/>
      <c r="DEA3206" s="14"/>
      <c r="DEB3206" s="14"/>
      <c r="DEC3206" s="14"/>
      <c r="DED3206" s="14"/>
      <c r="DEE3206" s="14"/>
      <c r="DEF3206" s="14"/>
      <c r="DEG3206" s="14"/>
      <c r="DEH3206" s="14"/>
      <c r="DEI3206" s="14"/>
      <c r="DEJ3206" s="14"/>
      <c r="DEK3206" s="14"/>
      <c r="DEL3206" s="14"/>
      <c r="DEM3206" s="14"/>
      <c r="DEN3206" s="14"/>
      <c r="DEO3206" s="14"/>
      <c r="DEP3206" s="14"/>
      <c r="DEQ3206" s="14"/>
      <c r="DER3206" s="14"/>
      <c r="DES3206" s="14"/>
      <c r="DET3206" s="14"/>
      <c r="DEU3206" s="14"/>
      <c r="DEV3206" s="14"/>
      <c r="DEW3206" s="14"/>
      <c r="DEX3206" s="14"/>
      <c r="DEY3206" s="14"/>
      <c r="DEZ3206" s="14"/>
      <c r="DFA3206" s="14"/>
      <c r="DFB3206" s="14"/>
      <c r="DFC3206" s="14"/>
      <c r="DFD3206" s="14"/>
      <c r="DFE3206" s="14"/>
      <c r="DFF3206" s="14"/>
      <c r="DFG3206" s="14"/>
      <c r="DFH3206" s="14"/>
      <c r="DFI3206" s="14"/>
      <c r="DFJ3206" s="14"/>
      <c r="DFK3206" s="14"/>
      <c r="DFL3206" s="14"/>
      <c r="DFM3206" s="14"/>
      <c r="DFN3206" s="14"/>
      <c r="DFO3206" s="14"/>
      <c r="DFP3206" s="14"/>
      <c r="DFQ3206" s="14"/>
      <c r="DFR3206" s="14"/>
      <c r="DFS3206" s="14"/>
      <c r="DFT3206" s="14"/>
      <c r="DFU3206" s="14"/>
      <c r="DFV3206" s="14"/>
      <c r="DFW3206" s="14"/>
      <c r="DFX3206" s="14"/>
      <c r="DFY3206" s="14"/>
      <c r="DFZ3206" s="14"/>
      <c r="DGA3206" s="14"/>
      <c r="DGB3206" s="14"/>
      <c r="DGC3206" s="14"/>
      <c r="DGD3206" s="14"/>
      <c r="DGE3206" s="14"/>
      <c r="DGF3206" s="14"/>
      <c r="DGG3206" s="14"/>
      <c r="DGH3206" s="14"/>
      <c r="DGI3206" s="14"/>
      <c r="DGJ3206" s="14"/>
      <c r="DGK3206" s="14"/>
      <c r="DGL3206" s="14"/>
      <c r="DGM3206" s="14"/>
      <c r="DGN3206" s="14"/>
      <c r="DGO3206" s="14"/>
      <c r="DGP3206" s="14"/>
      <c r="DGQ3206" s="14"/>
      <c r="DGR3206" s="14"/>
      <c r="DGS3206" s="14"/>
      <c r="DGT3206" s="14"/>
      <c r="DGU3206" s="14"/>
      <c r="DGV3206" s="14"/>
      <c r="DGW3206" s="14"/>
      <c r="DGX3206" s="14"/>
      <c r="DGY3206" s="14"/>
      <c r="DGZ3206" s="14"/>
      <c r="DHA3206" s="14"/>
      <c r="DHB3206" s="14"/>
      <c r="DHC3206" s="14"/>
      <c r="DHD3206" s="14"/>
      <c r="DHE3206" s="14"/>
      <c r="DHF3206" s="14"/>
      <c r="DHG3206" s="14"/>
      <c r="DHH3206" s="14"/>
      <c r="DHI3206" s="14"/>
      <c r="DHJ3206" s="14"/>
      <c r="DHK3206" s="14"/>
      <c r="DHL3206" s="14"/>
      <c r="DHM3206" s="14"/>
      <c r="DHN3206" s="14"/>
      <c r="DHO3206" s="14"/>
      <c r="DHP3206" s="14"/>
      <c r="DHQ3206" s="14"/>
      <c r="DHR3206" s="14"/>
      <c r="DHS3206" s="14"/>
      <c r="DHT3206" s="14"/>
      <c r="DHU3206" s="14"/>
      <c r="DHV3206" s="14"/>
      <c r="DHW3206" s="14"/>
      <c r="DHX3206" s="14"/>
      <c r="DHY3206" s="14"/>
      <c r="DHZ3206" s="14"/>
      <c r="DIA3206" s="14"/>
      <c r="DIB3206" s="14"/>
      <c r="DIC3206" s="14"/>
      <c r="DID3206" s="14"/>
      <c r="DIE3206" s="14"/>
      <c r="DIF3206" s="14"/>
      <c r="DIG3206" s="14"/>
      <c r="DIH3206" s="14"/>
      <c r="DII3206" s="14"/>
      <c r="DIJ3206" s="14"/>
      <c r="DIK3206" s="14"/>
      <c r="DIL3206" s="14"/>
      <c r="DIM3206" s="14"/>
      <c r="DIN3206" s="14"/>
      <c r="DIO3206" s="14"/>
      <c r="DIP3206" s="14"/>
      <c r="DIQ3206" s="14"/>
      <c r="DIR3206" s="14"/>
      <c r="DIS3206" s="14"/>
      <c r="DIT3206" s="14"/>
      <c r="DIU3206" s="14"/>
      <c r="DIV3206" s="14"/>
      <c r="DIW3206" s="14"/>
      <c r="DIX3206" s="14"/>
      <c r="DIY3206" s="14"/>
      <c r="DIZ3206" s="14"/>
      <c r="DJA3206" s="14"/>
      <c r="DJB3206" s="14"/>
      <c r="DJC3206" s="14"/>
      <c r="DJD3206" s="14"/>
      <c r="DJE3206" s="14"/>
      <c r="DJF3206" s="14"/>
      <c r="DJG3206" s="14"/>
      <c r="DJH3206" s="14"/>
      <c r="DJI3206" s="14"/>
      <c r="DJJ3206" s="14"/>
      <c r="DJK3206" s="14"/>
      <c r="DJL3206" s="14"/>
      <c r="DJM3206" s="14"/>
      <c r="DJN3206" s="14"/>
      <c r="DJO3206" s="14"/>
      <c r="DJP3206" s="14"/>
      <c r="DJQ3206" s="14"/>
      <c r="DJR3206" s="14"/>
      <c r="DJS3206" s="14"/>
      <c r="DJT3206" s="14"/>
      <c r="DJU3206" s="14"/>
      <c r="DJV3206" s="14"/>
      <c r="DJW3206" s="14"/>
      <c r="DJX3206" s="14"/>
      <c r="DJY3206" s="14"/>
      <c r="DJZ3206" s="14"/>
      <c r="DKA3206" s="14"/>
      <c r="DKB3206" s="14"/>
      <c r="DKC3206" s="14"/>
      <c r="DKD3206" s="14"/>
      <c r="DKE3206" s="14"/>
      <c r="DKF3206" s="14"/>
      <c r="DKG3206" s="14"/>
      <c r="DKH3206" s="14"/>
      <c r="DKI3206" s="14"/>
      <c r="DKJ3206" s="14"/>
      <c r="DKK3206" s="14"/>
      <c r="DKL3206" s="14"/>
      <c r="DKM3206" s="14"/>
      <c r="DKN3206" s="14"/>
      <c r="DKO3206" s="14"/>
      <c r="DKP3206" s="14"/>
      <c r="DKQ3206" s="14"/>
      <c r="DKR3206" s="14"/>
      <c r="DKS3206" s="14"/>
      <c r="DKT3206" s="14"/>
      <c r="DKU3206" s="14"/>
      <c r="DKV3206" s="14"/>
      <c r="DKW3206" s="14"/>
      <c r="DKX3206" s="14"/>
      <c r="DKY3206" s="14"/>
      <c r="DKZ3206" s="14"/>
      <c r="DLA3206" s="14"/>
      <c r="DLB3206" s="14"/>
      <c r="DLC3206" s="14"/>
      <c r="DLD3206" s="14"/>
      <c r="DLE3206" s="14"/>
      <c r="DLF3206" s="14"/>
      <c r="DLG3206" s="14"/>
      <c r="DLH3206" s="14"/>
      <c r="DLI3206" s="14"/>
      <c r="DLJ3206" s="14"/>
      <c r="DLK3206" s="14"/>
      <c r="DLL3206" s="14"/>
      <c r="DLM3206" s="14"/>
      <c r="DLN3206" s="14"/>
      <c r="DLO3206" s="14"/>
      <c r="DLP3206" s="14"/>
      <c r="DLQ3206" s="14"/>
      <c r="DLR3206" s="14"/>
      <c r="DLS3206" s="14"/>
      <c r="DLT3206" s="14"/>
      <c r="DLU3206" s="14"/>
      <c r="DLV3206" s="14"/>
      <c r="DLW3206" s="14"/>
      <c r="DLX3206" s="14"/>
      <c r="DLY3206" s="14"/>
      <c r="DLZ3206" s="14"/>
      <c r="DMA3206" s="14"/>
      <c r="DMB3206" s="14"/>
      <c r="DMC3206" s="14"/>
      <c r="DMD3206" s="14"/>
      <c r="DME3206" s="14"/>
      <c r="DMF3206" s="14"/>
      <c r="DMG3206" s="14"/>
      <c r="DMH3206" s="14"/>
      <c r="DMI3206" s="14"/>
      <c r="DMJ3206" s="14"/>
      <c r="DMK3206" s="14"/>
      <c r="DML3206" s="14"/>
      <c r="DMM3206" s="14"/>
      <c r="DMN3206" s="14"/>
      <c r="DMO3206" s="14"/>
      <c r="DMP3206" s="14"/>
      <c r="DMQ3206" s="14"/>
      <c r="DMR3206" s="14"/>
      <c r="DMS3206" s="14"/>
      <c r="DMT3206" s="14"/>
      <c r="DMU3206" s="14"/>
      <c r="DMV3206" s="14"/>
      <c r="DMW3206" s="14"/>
      <c r="DMX3206" s="14"/>
      <c r="DMY3206" s="14"/>
      <c r="DMZ3206" s="14"/>
      <c r="DNA3206" s="14"/>
      <c r="DNB3206" s="14"/>
      <c r="DNC3206" s="14"/>
      <c r="DND3206" s="14"/>
      <c r="DNE3206" s="14"/>
      <c r="DNF3206" s="14"/>
      <c r="DNG3206" s="14"/>
      <c r="DNH3206" s="14"/>
      <c r="DNI3206" s="14"/>
      <c r="DNJ3206" s="14"/>
      <c r="DNK3206" s="14"/>
      <c r="DNL3206" s="14"/>
      <c r="DNM3206" s="14"/>
      <c r="DNN3206" s="14"/>
      <c r="DNO3206" s="14"/>
      <c r="DNP3206" s="14"/>
      <c r="DNQ3206" s="14"/>
      <c r="DNR3206" s="14"/>
      <c r="DNS3206" s="14"/>
      <c r="DNT3206" s="14"/>
      <c r="DNU3206" s="14"/>
      <c r="DNV3206" s="14"/>
      <c r="DNW3206" s="14"/>
      <c r="DNX3206" s="14"/>
      <c r="DNY3206" s="14"/>
      <c r="DNZ3206" s="14"/>
      <c r="DOA3206" s="14"/>
      <c r="DOB3206" s="14"/>
      <c r="DOC3206" s="14"/>
      <c r="DOD3206" s="14"/>
      <c r="DOE3206" s="14"/>
      <c r="DOF3206" s="14"/>
      <c r="DOG3206" s="14"/>
      <c r="DOH3206" s="14"/>
      <c r="DOI3206" s="14"/>
      <c r="DOJ3206" s="14"/>
      <c r="DOK3206" s="14"/>
      <c r="DOL3206" s="14"/>
      <c r="DOM3206" s="14"/>
      <c r="DON3206" s="14"/>
      <c r="DOO3206" s="14"/>
      <c r="DOP3206" s="14"/>
      <c r="DOQ3206" s="14"/>
      <c r="DOR3206" s="14"/>
      <c r="DOS3206" s="14"/>
      <c r="DOT3206" s="14"/>
      <c r="DOU3206" s="14"/>
      <c r="DOV3206" s="14"/>
      <c r="DOW3206" s="14"/>
      <c r="DOX3206" s="14"/>
      <c r="DOY3206" s="14"/>
      <c r="DOZ3206" s="14"/>
      <c r="DPA3206" s="14"/>
      <c r="DPB3206" s="14"/>
      <c r="DPC3206" s="14"/>
      <c r="DPD3206" s="14"/>
      <c r="DPE3206" s="14"/>
      <c r="DPF3206" s="14"/>
      <c r="DPG3206" s="14"/>
      <c r="DPH3206" s="14"/>
      <c r="DPI3206" s="14"/>
      <c r="DPJ3206" s="14"/>
      <c r="DPK3206" s="14"/>
      <c r="DPL3206" s="14"/>
      <c r="DPM3206" s="14"/>
      <c r="DPN3206" s="14"/>
      <c r="DPO3206" s="14"/>
      <c r="DPP3206" s="14"/>
      <c r="DPQ3206" s="14"/>
      <c r="DPR3206" s="14"/>
      <c r="DPS3206" s="14"/>
      <c r="DPT3206" s="14"/>
      <c r="DPU3206" s="14"/>
      <c r="DPV3206" s="14"/>
      <c r="DPW3206" s="14"/>
      <c r="DPX3206" s="14"/>
      <c r="DPY3206" s="14"/>
      <c r="DPZ3206" s="14"/>
      <c r="DQA3206" s="14"/>
      <c r="DQB3206" s="14"/>
      <c r="DQC3206" s="14"/>
      <c r="DQD3206" s="14"/>
      <c r="DQE3206" s="14"/>
      <c r="DQF3206" s="14"/>
      <c r="DQG3206" s="14"/>
      <c r="DQH3206" s="14"/>
      <c r="DQI3206" s="14"/>
      <c r="DQJ3206" s="14"/>
      <c r="DQK3206" s="14"/>
      <c r="DQL3206" s="14"/>
      <c r="DQM3206" s="14"/>
      <c r="DQN3206" s="14"/>
      <c r="DQO3206" s="14"/>
      <c r="DQP3206" s="14"/>
      <c r="DQQ3206" s="14"/>
      <c r="DQR3206" s="14"/>
      <c r="DQS3206" s="14"/>
      <c r="DQT3206" s="14"/>
      <c r="DQU3206" s="14"/>
      <c r="DQV3206" s="14"/>
      <c r="DQW3206" s="14"/>
      <c r="DQX3206" s="14"/>
      <c r="DQY3206" s="14"/>
      <c r="DQZ3206" s="14"/>
      <c r="DRA3206" s="14"/>
      <c r="DRB3206" s="14"/>
      <c r="DRC3206" s="14"/>
      <c r="DRD3206" s="14"/>
      <c r="DRE3206" s="14"/>
      <c r="DRF3206" s="14"/>
      <c r="DRG3206" s="14"/>
      <c r="DRH3206" s="14"/>
      <c r="DRI3206" s="14"/>
      <c r="DRJ3206" s="14"/>
      <c r="DRK3206" s="14"/>
      <c r="DRL3206" s="14"/>
      <c r="DRM3206" s="14"/>
      <c r="DRN3206" s="14"/>
      <c r="DRO3206" s="14"/>
      <c r="DRP3206" s="14"/>
      <c r="DRQ3206" s="14"/>
      <c r="DRR3206" s="14"/>
      <c r="DRS3206" s="14"/>
      <c r="DRT3206" s="14"/>
      <c r="DRU3206" s="14"/>
      <c r="DRV3206" s="14"/>
      <c r="DRW3206" s="14"/>
      <c r="DRX3206" s="14"/>
      <c r="DRY3206" s="14"/>
      <c r="DRZ3206" s="14"/>
      <c r="DSA3206" s="14"/>
      <c r="DSB3206" s="14"/>
      <c r="DSC3206" s="14"/>
      <c r="DSD3206" s="14"/>
      <c r="DSE3206" s="14"/>
      <c r="DSF3206" s="14"/>
      <c r="DSG3206" s="14"/>
      <c r="DSH3206" s="14"/>
      <c r="DSI3206" s="14"/>
      <c r="DSJ3206" s="14"/>
      <c r="DSK3206" s="14"/>
      <c r="DSL3206" s="14"/>
      <c r="DSM3206" s="14"/>
      <c r="DSN3206" s="14"/>
      <c r="DSO3206" s="14"/>
      <c r="DSP3206" s="14"/>
      <c r="DSQ3206" s="14"/>
      <c r="DSR3206" s="14"/>
      <c r="DSS3206" s="14"/>
      <c r="DST3206" s="14"/>
      <c r="DSU3206" s="14"/>
      <c r="DSV3206" s="14"/>
      <c r="DSW3206" s="14"/>
      <c r="DSX3206" s="14"/>
      <c r="DSY3206" s="14"/>
      <c r="DSZ3206" s="14"/>
      <c r="DTA3206" s="14"/>
      <c r="DTB3206" s="14"/>
      <c r="DTC3206" s="14"/>
      <c r="DTD3206" s="14"/>
      <c r="DTE3206" s="14"/>
      <c r="DTF3206" s="14"/>
      <c r="DTG3206" s="14"/>
      <c r="DTH3206" s="14"/>
      <c r="DTI3206" s="14"/>
      <c r="DTJ3206" s="14"/>
      <c r="DTK3206" s="14"/>
      <c r="DTL3206" s="14"/>
      <c r="DTM3206" s="14"/>
      <c r="DTN3206" s="14"/>
      <c r="DTO3206" s="14"/>
      <c r="DTP3206" s="14"/>
      <c r="DTQ3206" s="14"/>
      <c r="DTR3206" s="14"/>
      <c r="DTS3206" s="14"/>
      <c r="DTT3206" s="14"/>
      <c r="DTU3206" s="14"/>
      <c r="DTV3206" s="14"/>
      <c r="DTW3206" s="14"/>
      <c r="DTX3206" s="14"/>
      <c r="DTY3206" s="14"/>
      <c r="DTZ3206" s="14"/>
      <c r="DUA3206" s="14"/>
      <c r="DUB3206" s="14"/>
      <c r="DUC3206" s="14"/>
      <c r="DUD3206" s="14"/>
      <c r="DUE3206" s="14"/>
      <c r="DUF3206" s="14"/>
      <c r="DUG3206" s="14"/>
      <c r="DUH3206" s="14"/>
      <c r="DUI3206" s="14"/>
      <c r="DUJ3206" s="14"/>
      <c r="DUK3206" s="14"/>
      <c r="DUL3206" s="14"/>
      <c r="DUM3206" s="14"/>
      <c r="DUN3206" s="14"/>
      <c r="DUO3206" s="14"/>
      <c r="DUP3206" s="14"/>
      <c r="DUQ3206" s="14"/>
      <c r="DUR3206" s="14"/>
      <c r="DUS3206" s="14"/>
      <c r="DUT3206" s="14"/>
      <c r="DUU3206" s="14"/>
      <c r="DUV3206" s="14"/>
      <c r="DUW3206" s="14"/>
      <c r="DUX3206" s="14"/>
      <c r="DUY3206" s="14"/>
      <c r="DUZ3206" s="14"/>
      <c r="DVA3206" s="14"/>
      <c r="DVB3206" s="14"/>
      <c r="DVC3206" s="14"/>
      <c r="DVD3206" s="14"/>
      <c r="DVE3206" s="14"/>
      <c r="DVF3206" s="14"/>
      <c r="DVG3206" s="14"/>
      <c r="DVH3206" s="14"/>
      <c r="DVI3206" s="14"/>
      <c r="DVJ3206" s="14"/>
      <c r="DVK3206" s="14"/>
      <c r="DVL3206" s="14"/>
      <c r="DVM3206" s="14"/>
      <c r="DVN3206" s="14"/>
      <c r="DVO3206" s="14"/>
      <c r="DVP3206" s="14"/>
      <c r="DVQ3206" s="14"/>
      <c r="DVR3206" s="14"/>
      <c r="DVS3206" s="14"/>
      <c r="DVT3206" s="14"/>
      <c r="DVU3206" s="14"/>
      <c r="DVV3206" s="14"/>
      <c r="DVW3206" s="14"/>
      <c r="DVX3206" s="14"/>
      <c r="DVY3206" s="14"/>
      <c r="DVZ3206" s="14"/>
      <c r="DWA3206" s="14"/>
      <c r="DWB3206" s="14"/>
      <c r="DWC3206" s="14"/>
      <c r="DWD3206" s="14"/>
      <c r="DWE3206" s="14"/>
      <c r="DWF3206" s="14"/>
      <c r="DWG3206" s="14"/>
      <c r="DWH3206" s="14"/>
      <c r="DWI3206" s="14"/>
      <c r="DWJ3206" s="14"/>
      <c r="DWK3206" s="14"/>
      <c r="DWL3206" s="14"/>
      <c r="DWM3206" s="14"/>
      <c r="DWN3206" s="14"/>
      <c r="DWO3206" s="14"/>
      <c r="DWP3206" s="14"/>
      <c r="DWQ3206" s="14"/>
      <c r="DWR3206" s="14"/>
      <c r="DWS3206" s="14"/>
      <c r="DWT3206" s="14"/>
      <c r="DWU3206" s="14"/>
      <c r="DWV3206" s="14"/>
      <c r="DWW3206" s="14"/>
      <c r="DWX3206" s="14"/>
      <c r="DWY3206" s="14"/>
      <c r="DWZ3206" s="14"/>
      <c r="DXA3206" s="14"/>
      <c r="DXB3206" s="14"/>
      <c r="DXC3206" s="14"/>
      <c r="DXD3206" s="14"/>
      <c r="DXE3206" s="14"/>
      <c r="DXF3206" s="14"/>
      <c r="DXG3206" s="14"/>
      <c r="DXH3206" s="14"/>
      <c r="DXI3206" s="14"/>
      <c r="DXJ3206" s="14"/>
      <c r="DXK3206" s="14"/>
      <c r="DXL3206" s="14"/>
      <c r="DXM3206" s="14"/>
      <c r="DXN3206" s="14"/>
      <c r="DXO3206" s="14"/>
      <c r="DXP3206" s="14"/>
      <c r="DXQ3206" s="14"/>
      <c r="DXR3206" s="14"/>
      <c r="DXS3206" s="14"/>
      <c r="DXT3206" s="14"/>
      <c r="DXU3206" s="14"/>
      <c r="DXV3206" s="14"/>
      <c r="DXW3206" s="14"/>
      <c r="DXX3206" s="14"/>
      <c r="DXY3206" s="14"/>
      <c r="DXZ3206" s="14"/>
      <c r="DYA3206" s="14"/>
      <c r="DYB3206" s="14"/>
      <c r="DYC3206" s="14"/>
      <c r="DYD3206" s="14"/>
      <c r="DYE3206" s="14"/>
      <c r="DYF3206" s="14"/>
      <c r="DYG3206" s="14"/>
      <c r="DYH3206" s="14"/>
      <c r="DYI3206" s="14"/>
      <c r="DYJ3206" s="14"/>
      <c r="DYK3206" s="14"/>
      <c r="DYL3206" s="14"/>
      <c r="DYM3206" s="14"/>
      <c r="DYN3206" s="14"/>
      <c r="DYO3206" s="14"/>
      <c r="DYP3206" s="14"/>
      <c r="DYQ3206" s="14"/>
      <c r="DYR3206" s="14"/>
      <c r="DYS3206" s="14"/>
      <c r="DYT3206" s="14"/>
      <c r="DYU3206" s="14"/>
      <c r="DYV3206" s="14"/>
      <c r="DYW3206" s="14"/>
      <c r="DYX3206" s="14"/>
      <c r="DYY3206" s="14"/>
      <c r="DYZ3206" s="14"/>
      <c r="DZA3206" s="14"/>
      <c r="DZB3206" s="14"/>
      <c r="DZC3206" s="14"/>
      <c r="DZD3206" s="14"/>
      <c r="DZE3206" s="14"/>
      <c r="DZF3206" s="14"/>
      <c r="DZG3206" s="14"/>
      <c r="DZH3206" s="14"/>
      <c r="DZI3206" s="14"/>
      <c r="DZJ3206" s="14"/>
      <c r="DZK3206" s="14"/>
      <c r="DZL3206" s="14"/>
      <c r="DZM3206" s="14"/>
      <c r="DZN3206" s="14"/>
      <c r="DZO3206" s="14"/>
      <c r="DZP3206" s="14"/>
      <c r="DZQ3206" s="14"/>
      <c r="DZR3206" s="14"/>
      <c r="DZS3206" s="14"/>
      <c r="DZT3206" s="14"/>
      <c r="DZU3206" s="14"/>
      <c r="DZV3206" s="14"/>
      <c r="DZW3206" s="14"/>
      <c r="DZX3206" s="14"/>
      <c r="DZY3206" s="14"/>
      <c r="DZZ3206" s="14"/>
      <c r="EAA3206" s="14"/>
      <c r="EAB3206" s="14"/>
      <c r="EAC3206" s="14"/>
      <c r="EAD3206" s="14"/>
      <c r="EAE3206" s="14"/>
      <c r="EAF3206" s="14"/>
      <c r="EAG3206" s="14"/>
      <c r="EAH3206" s="14"/>
      <c r="EAI3206" s="14"/>
      <c r="EAJ3206" s="14"/>
      <c r="EAK3206" s="14"/>
      <c r="EAL3206" s="14"/>
      <c r="EAM3206" s="14"/>
      <c r="EAN3206" s="14"/>
      <c r="EAO3206" s="14"/>
      <c r="EAP3206" s="14"/>
      <c r="EAQ3206" s="14"/>
      <c r="EAR3206" s="14"/>
      <c r="EAS3206" s="14"/>
      <c r="EAT3206" s="14"/>
      <c r="EAU3206" s="14"/>
      <c r="EAV3206" s="14"/>
      <c r="EAW3206" s="14"/>
      <c r="EAX3206" s="14"/>
      <c r="EAY3206" s="14"/>
      <c r="EAZ3206" s="14"/>
      <c r="EBA3206" s="14"/>
      <c r="EBB3206" s="14"/>
      <c r="EBC3206" s="14"/>
      <c r="EBD3206" s="14"/>
      <c r="EBE3206" s="14"/>
      <c r="EBF3206" s="14"/>
      <c r="EBG3206" s="14"/>
      <c r="EBH3206" s="14"/>
      <c r="EBI3206" s="14"/>
      <c r="EBJ3206" s="14"/>
      <c r="EBK3206" s="14"/>
      <c r="EBL3206" s="14"/>
      <c r="EBM3206" s="14"/>
      <c r="EBN3206" s="14"/>
      <c r="EBO3206" s="14"/>
      <c r="EBP3206" s="14"/>
      <c r="EBQ3206" s="14"/>
      <c r="EBR3206" s="14"/>
      <c r="EBS3206" s="14"/>
      <c r="EBT3206" s="14"/>
      <c r="EBU3206" s="14"/>
      <c r="EBV3206" s="14"/>
      <c r="EBW3206" s="14"/>
      <c r="EBX3206" s="14"/>
      <c r="EBY3206" s="14"/>
      <c r="EBZ3206" s="14"/>
      <c r="ECA3206" s="14"/>
      <c r="ECB3206" s="14"/>
      <c r="ECC3206" s="14"/>
      <c r="ECD3206" s="14"/>
      <c r="ECE3206" s="14"/>
      <c r="ECF3206" s="14"/>
      <c r="ECG3206" s="14"/>
      <c r="ECH3206" s="14"/>
      <c r="ECI3206" s="14"/>
      <c r="ECJ3206" s="14"/>
      <c r="ECK3206" s="14"/>
      <c r="ECL3206" s="14"/>
      <c r="ECM3206" s="14"/>
      <c r="ECN3206" s="14"/>
      <c r="ECO3206" s="14"/>
      <c r="ECP3206" s="14"/>
      <c r="ECQ3206" s="14"/>
      <c r="ECR3206" s="14"/>
      <c r="ECS3206" s="14"/>
      <c r="ECT3206" s="14"/>
      <c r="ECU3206" s="14"/>
      <c r="ECV3206" s="14"/>
      <c r="ECW3206" s="14"/>
      <c r="ECX3206" s="14"/>
      <c r="ECY3206" s="14"/>
      <c r="ECZ3206" s="14"/>
      <c r="EDA3206" s="14"/>
      <c r="EDB3206" s="14"/>
      <c r="EDC3206" s="14"/>
      <c r="EDD3206" s="14"/>
      <c r="EDE3206" s="14"/>
      <c r="EDF3206" s="14"/>
      <c r="EDG3206" s="14"/>
      <c r="EDH3206" s="14"/>
      <c r="EDI3206" s="14"/>
      <c r="EDJ3206" s="14"/>
      <c r="EDK3206" s="14"/>
      <c r="EDL3206" s="14"/>
      <c r="EDM3206" s="14"/>
      <c r="EDN3206" s="14"/>
      <c r="EDO3206" s="14"/>
      <c r="EDP3206" s="14"/>
      <c r="EDQ3206" s="14"/>
      <c r="EDR3206" s="14"/>
      <c r="EDS3206" s="14"/>
      <c r="EDT3206" s="14"/>
      <c r="EDU3206" s="14"/>
      <c r="EDV3206" s="14"/>
      <c r="EDW3206" s="14"/>
      <c r="EDX3206" s="14"/>
      <c r="EDY3206" s="14"/>
      <c r="EDZ3206" s="14"/>
      <c r="EEA3206" s="14"/>
      <c r="EEB3206" s="14"/>
      <c r="EEC3206" s="14"/>
      <c r="EED3206" s="14"/>
      <c r="EEE3206" s="14"/>
      <c r="EEF3206" s="14"/>
      <c r="EEG3206" s="14"/>
      <c r="EEH3206" s="14"/>
      <c r="EEI3206" s="14"/>
      <c r="EEJ3206" s="14"/>
      <c r="EEK3206" s="14"/>
      <c r="EEL3206" s="14"/>
      <c r="EEM3206" s="14"/>
      <c r="EEN3206" s="14"/>
      <c r="EEO3206" s="14"/>
      <c r="EEP3206" s="14"/>
      <c r="EEQ3206" s="14"/>
      <c r="EER3206" s="14"/>
      <c r="EES3206" s="14"/>
      <c r="EET3206" s="14"/>
      <c r="EEU3206" s="14"/>
      <c r="EEV3206" s="14"/>
      <c r="EEW3206" s="14"/>
      <c r="EEX3206" s="14"/>
      <c r="EEY3206" s="14"/>
      <c r="EEZ3206" s="14"/>
      <c r="EFA3206" s="14"/>
      <c r="EFB3206" s="14"/>
      <c r="EFC3206" s="14"/>
      <c r="EFD3206" s="14"/>
      <c r="EFE3206" s="14"/>
      <c r="EFF3206" s="14"/>
      <c r="EFG3206" s="14"/>
      <c r="EFH3206" s="14"/>
      <c r="EFI3206" s="14"/>
      <c r="EFJ3206" s="14"/>
      <c r="EFK3206" s="14"/>
      <c r="EFL3206" s="14"/>
      <c r="EFM3206" s="14"/>
      <c r="EFN3206" s="14"/>
      <c r="EFO3206" s="14"/>
      <c r="EFP3206" s="14"/>
      <c r="EFQ3206" s="14"/>
      <c r="EFR3206" s="14"/>
      <c r="EFS3206" s="14"/>
      <c r="EFT3206" s="14"/>
      <c r="EFU3206" s="14"/>
      <c r="EFV3206" s="14"/>
      <c r="EFW3206" s="14"/>
      <c r="EFX3206" s="14"/>
      <c r="EFY3206" s="14"/>
      <c r="EFZ3206" s="14"/>
      <c r="EGA3206" s="14"/>
      <c r="EGB3206" s="14"/>
      <c r="EGC3206" s="14"/>
      <c r="EGD3206" s="14"/>
      <c r="EGE3206" s="14"/>
      <c r="EGF3206" s="14"/>
      <c r="EGG3206" s="14"/>
      <c r="EGH3206" s="14"/>
      <c r="EGI3206" s="14"/>
      <c r="EGJ3206" s="14"/>
      <c r="EGK3206" s="14"/>
      <c r="EGL3206" s="14"/>
      <c r="EGM3206" s="14"/>
      <c r="EGN3206" s="14"/>
      <c r="EGO3206" s="14"/>
      <c r="EGP3206" s="14"/>
      <c r="EGQ3206" s="14"/>
      <c r="EGR3206" s="14"/>
      <c r="EGS3206" s="14"/>
      <c r="EGT3206" s="14"/>
      <c r="EGU3206" s="14"/>
      <c r="EGV3206" s="14"/>
      <c r="EGW3206" s="14"/>
      <c r="EGX3206" s="14"/>
      <c r="EGY3206" s="14"/>
      <c r="EGZ3206" s="14"/>
      <c r="EHA3206" s="14"/>
      <c r="EHB3206" s="14"/>
      <c r="EHC3206" s="14"/>
      <c r="EHD3206" s="14"/>
      <c r="EHE3206" s="14"/>
      <c r="EHF3206" s="14"/>
      <c r="EHG3206" s="14"/>
      <c r="EHH3206" s="14"/>
      <c r="EHI3206" s="14"/>
      <c r="EHJ3206" s="14"/>
      <c r="EHK3206" s="14"/>
      <c r="EHL3206" s="14"/>
      <c r="EHM3206" s="14"/>
      <c r="EHN3206" s="14"/>
      <c r="EHO3206" s="14"/>
      <c r="EHP3206" s="14"/>
      <c r="EHQ3206" s="14"/>
      <c r="EHR3206" s="14"/>
      <c r="EHS3206" s="14"/>
      <c r="EHT3206" s="14"/>
      <c r="EHU3206" s="14"/>
      <c r="EHV3206" s="14"/>
      <c r="EHW3206" s="14"/>
      <c r="EHX3206" s="14"/>
      <c r="EHY3206" s="14"/>
      <c r="EHZ3206" s="14"/>
      <c r="EIA3206" s="14"/>
      <c r="EIB3206" s="14"/>
      <c r="EIC3206" s="14"/>
      <c r="EID3206" s="14"/>
      <c r="EIE3206" s="14"/>
      <c r="EIF3206" s="14"/>
      <c r="EIG3206" s="14"/>
      <c r="EIH3206" s="14"/>
      <c r="EII3206" s="14"/>
      <c r="EIJ3206" s="14"/>
      <c r="EIK3206" s="14"/>
      <c r="EIL3206" s="14"/>
      <c r="EIM3206" s="14"/>
      <c r="EIN3206" s="14"/>
      <c r="EIO3206" s="14"/>
      <c r="EIP3206" s="14"/>
      <c r="EIQ3206" s="14"/>
      <c r="EIR3206" s="14"/>
      <c r="EIS3206" s="14"/>
      <c r="EIT3206" s="14"/>
      <c r="EIU3206" s="14"/>
      <c r="EIV3206" s="14"/>
      <c r="EIW3206" s="14"/>
      <c r="EIX3206" s="14"/>
      <c r="EIY3206" s="14"/>
      <c r="EIZ3206" s="14"/>
      <c r="EJA3206" s="14"/>
      <c r="EJB3206" s="14"/>
      <c r="EJC3206" s="14"/>
      <c r="EJD3206" s="14"/>
      <c r="EJE3206" s="14"/>
      <c r="EJF3206" s="14"/>
      <c r="EJG3206" s="14"/>
      <c r="EJH3206" s="14"/>
      <c r="EJI3206" s="14"/>
      <c r="EJJ3206" s="14"/>
      <c r="EJK3206" s="14"/>
      <c r="EJL3206" s="14"/>
      <c r="EJM3206" s="14"/>
      <c r="EJN3206" s="14"/>
      <c r="EJO3206" s="14"/>
      <c r="EJP3206" s="14"/>
      <c r="EJQ3206" s="14"/>
      <c r="EJR3206" s="14"/>
      <c r="EJS3206" s="14"/>
      <c r="EJT3206" s="14"/>
      <c r="EJU3206" s="14"/>
      <c r="EJV3206" s="14"/>
      <c r="EJW3206" s="14"/>
      <c r="EJX3206" s="14"/>
      <c r="EJY3206" s="14"/>
      <c r="EJZ3206" s="14"/>
      <c r="EKA3206" s="14"/>
      <c r="EKB3206" s="14"/>
      <c r="EKC3206" s="14"/>
      <c r="EKD3206" s="14"/>
      <c r="EKE3206" s="14"/>
      <c r="EKF3206" s="14"/>
      <c r="EKG3206" s="14"/>
      <c r="EKH3206" s="14"/>
      <c r="EKI3206" s="14"/>
      <c r="EKJ3206" s="14"/>
      <c r="EKK3206" s="14"/>
      <c r="EKL3206" s="14"/>
      <c r="EKM3206" s="14"/>
      <c r="EKN3206" s="14"/>
      <c r="EKO3206" s="14"/>
      <c r="EKP3206" s="14"/>
      <c r="EKQ3206" s="14"/>
      <c r="EKR3206" s="14"/>
      <c r="EKS3206" s="14"/>
      <c r="EKT3206" s="14"/>
      <c r="EKU3206" s="14"/>
      <c r="EKV3206" s="14"/>
      <c r="EKW3206" s="14"/>
      <c r="EKX3206" s="14"/>
      <c r="EKY3206" s="14"/>
      <c r="EKZ3206" s="14"/>
      <c r="ELA3206" s="14"/>
      <c r="ELB3206" s="14"/>
      <c r="ELC3206" s="14"/>
      <c r="ELD3206" s="14"/>
      <c r="ELE3206" s="14"/>
      <c r="ELF3206" s="14"/>
      <c r="ELG3206" s="14"/>
      <c r="ELH3206" s="14"/>
      <c r="ELI3206" s="14"/>
      <c r="ELJ3206" s="14"/>
      <c r="ELK3206" s="14"/>
      <c r="ELL3206" s="14"/>
      <c r="ELM3206" s="14"/>
      <c r="ELN3206" s="14"/>
      <c r="ELO3206" s="14"/>
      <c r="ELP3206" s="14"/>
      <c r="ELQ3206" s="14"/>
      <c r="ELR3206" s="14"/>
      <c r="ELS3206" s="14"/>
      <c r="ELT3206" s="14"/>
      <c r="ELU3206" s="14"/>
      <c r="ELV3206" s="14"/>
      <c r="ELW3206" s="14"/>
      <c r="ELX3206" s="14"/>
      <c r="ELY3206" s="14"/>
      <c r="ELZ3206" s="14"/>
      <c r="EMA3206" s="14"/>
      <c r="EMB3206" s="14"/>
      <c r="EMC3206" s="14"/>
      <c r="EMD3206" s="14"/>
      <c r="EME3206" s="14"/>
      <c r="EMF3206" s="14"/>
      <c r="EMG3206" s="14"/>
      <c r="EMH3206" s="14"/>
      <c r="EMI3206" s="14"/>
      <c r="EMJ3206" s="14"/>
      <c r="EMK3206" s="14"/>
      <c r="EML3206" s="14"/>
      <c r="EMM3206" s="14"/>
      <c r="EMN3206" s="14"/>
      <c r="EMO3206" s="14"/>
      <c r="EMP3206" s="14"/>
      <c r="EMQ3206" s="14"/>
      <c r="EMR3206" s="14"/>
      <c r="EMS3206" s="14"/>
      <c r="EMT3206" s="14"/>
      <c r="EMU3206" s="14"/>
      <c r="EMV3206" s="14"/>
      <c r="EMW3206" s="14"/>
      <c r="EMX3206" s="14"/>
      <c r="EMY3206" s="14"/>
      <c r="EMZ3206" s="14"/>
      <c r="ENA3206" s="14"/>
      <c r="ENB3206" s="14"/>
      <c r="ENC3206" s="14"/>
      <c r="END3206" s="14"/>
      <c r="ENE3206" s="14"/>
      <c r="ENF3206" s="14"/>
      <c r="ENG3206" s="14"/>
      <c r="ENH3206" s="14"/>
      <c r="ENI3206" s="14"/>
      <c r="ENJ3206" s="14"/>
      <c r="ENK3206" s="14"/>
      <c r="ENL3206" s="14"/>
      <c r="ENM3206" s="14"/>
      <c r="ENN3206" s="14"/>
      <c r="ENO3206" s="14"/>
      <c r="ENP3206" s="14"/>
      <c r="ENQ3206" s="14"/>
      <c r="ENR3206" s="14"/>
      <c r="ENS3206" s="14"/>
      <c r="ENT3206" s="14"/>
      <c r="ENU3206" s="14"/>
      <c r="ENV3206" s="14"/>
      <c r="ENW3206" s="14"/>
      <c r="ENX3206" s="14"/>
      <c r="ENY3206" s="14"/>
      <c r="ENZ3206" s="14"/>
      <c r="EOA3206" s="14"/>
      <c r="EOB3206" s="14"/>
      <c r="EOC3206" s="14"/>
      <c r="EOD3206" s="14"/>
      <c r="EOE3206" s="14"/>
      <c r="EOF3206" s="14"/>
      <c r="EOG3206" s="14"/>
      <c r="EOH3206" s="14"/>
      <c r="EOI3206" s="14"/>
      <c r="EOJ3206" s="14"/>
      <c r="EOK3206" s="14"/>
      <c r="EOL3206" s="14"/>
      <c r="EOM3206" s="14"/>
      <c r="EON3206" s="14"/>
      <c r="EOO3206" s="14"/>
      <c r="EOP3206" s="14"/>
      <c r="EOQ3206" s="14"/>
      <c r="EOR3206" s="14"/>
      <c r="EOS3206" s="14"/>
      <c r="EOT3206" s="14"/>
      <c r="EOU3206" s="14"/>
      <c r="EOV3206" s="14"/>
      <c r="EOW3206" s="14"/>
      <c r="EOX3206" s="14"/>
      <c r="EOY3206" s="14"/>
      <c r="EOZ3206" s="14"/>
      <c r="EPA3206" s="14"/>
      <c r="EPB3206" s="14"/>
      <c r="EPC3206" s="14"/>
      <c r="EPD3206" s="14"/>
      <c r="EPE3206" s="14"/>
      <c r="EPF3206" s="14"/>
      <c r="EPG3206" s="14"/>
      <c r="EPH3206" s="14"/>
      <c r="EPI3206" s="14"/>
      <c r="EPJ3206" s="14"/>
      <c r="EPK3206" s="14"/>
      <c r="EPL3206" s="14"/>
      <c r="EPM3206" s="14"/>
      <c r="EPN3206" s="14"/>
      <c r="EPO3206" s="14"/>
      <c r="EPP3206" s="14"/>
      <c r="EPQ3206" s="14"/>
      <c r="EPR3206" s="14"/>
      <c r="EPS3206" s="14"/>
      <c r="EPT3206" s="14"/>
      <c r="EPU3206" s="14"/>
      <c r="EPV3206" s="14"/>
      <c r="EPW3206" s="14"/>
      <c r="EPX3206" s="14"/>
      <c r="EPY3206" s="14"/>
      <c r="EPZ3206" s="14"/>
      <c r="EQA3206" s="14"/>
      <c r="EQB3206" s="14"/>
      <c r="EQC3206" s="14"/>
      <c r="EQD3206" s="14"/>
      <c r="EQE3206" s="14"/>
      <c r="EQF3206" s="14"/>
      <c r="EQG3206" s="14"/>
      <c r="EQH3206" s="14"/>
      <c r="EQI3206" s="14"/>
      <c r="EQJ3206" s="14"/>
      <c r="EQK3206" s="14"/>
      <c r="EQL3206" s="14"/>
      <c r="EQM3206" s="14"/>
      <c r="EQN3206" s="14"/>
      <c r="EQO3206" s="14"/>
      <c r="EQP3206" s="14"/>
      <c r="EQQ3206" s="14"/>
      <c r="EQR3206" s="14"/>
      <c r="EQS3206" s="14"/>
      <c r="EQT3206" s="14"/>
      <c r="EQU3206" s="14"/>
      <c r="EQV3206" s="14"/>
      <c r="EQW3206" s="14"/>
      <c r="EQX3206" s="14"/>
      <c r="EQY3206" s="14"/>
      <c r="EQZ3206" s="14"/>
      <c r="ERA3206" s="14"/>
      <c r="ERB3206" s="14"/>
      <c r="ERC3206" s="14"/>
      <c r="ERD3206" s="14"/>
      <c r="ERE3206" s="14"/>
      <c r="ERF3206" s="14"/>
      <c r="ERG3206" s="14"/>
      <c r="ERH3206" s="14"/>
      <c r="ERI3206" s="14"/>
      <c r="ERJ3206" s="14"/>
      <c r="ERK3206" s="14"/>
      <c r="ERL3206" s="14"/>
      <c r="ERM3206" s="14"/>
      <c r="ERN3206" s="14"/>
      <c r="ERO3206" s="14"/>
      <c r="ERP3206" s="14"/>
      <c r="ERQ3206" s="14"/>
      <c r="ERR3206" s="14"/>
      <c r="ERS3206" s="14"/>
      <c r="ERT3206" s="14"/>
      <c r="ERU3206" s="14"/>
      <c r="ERV3206" s="14"/>
      <c r="ERW3206" s="14"/>
      <c r="ERX3206" s="14"/>
      <c r="ERY3206" s="14"/>
      <c r="ERZ3206" s="14"/>
      <c r="ESA3206" s="14"/>
      <c r="ESB3206" s="14"/>
      <c r="ESC3206" s="14"/>
      <c r="ESD3206" s="14"/>
      <c r="ESE3206" s="14"/>
      <c r="ESF3206" s="14"/>
      <c r="ESG3206" s="14"/>
      <c r="ESH3206" s="14"/>
      <c r="ESI3206" s="14"/>
      <c r="ESJ3206" s="14"/>
      <c r="ESK3206" s="14"/>
      <c r="ESL3206" s="14"/>
      <c r="ESM3206" s="14"/>
      <c r="ESN3206" s="14"/>
      <c r="ESO3206" s="14"/>
      <c r="ESP3206" s="14"/>
      <c r="ESQ3206" s="14"/>
      <c r="ESR3206" s="14"/>
      <c r="ESS3206" s="14"/>
      <c r="EST3206" s="14"/>
      <c r="ESU3206" s="14"/>
      <c r="ESV3206" s="14"/>
      <c r="ESW3206" s="14"/>
      <c r="ESX3206" s="14"/>
      <c r="ESY3206" s="14"/>
      <c r="ESZ3206" s="14"/>
      <c r="ETA3206" s="14"/>
      <c r="ETB3206" s="14"/>
      <c r="ETC3206" s="14"/>
      <c r="ETD3206" s="14"/>
      <c r="ETE3206" s="14"/>
      <c r="ETF3206" s="14"/>
      <c r="ETG3206" s="14"/>
      <c r="ETH3206" s="14"/>
      <c r="ETI3206" s="14"/>
      <c r="ETJ3206" s="14"/>
      <c r="ETK3206" s="14"/>
      <c r="ETL3206" s="14"/>
      <c r="ETM3206" s="14"/>
      <c r="ETN3206" s="14"/>
      <c r="ETO3206" s="14"/>
      <c r="ETP3206" s="14"/>
      <c r="ETQ3206" s="14"/>
      <c r="ETR3206" s="14"/>
      <c r="ETS3206" s="14"/>
      <c r="ETT3206" s="14"/>
      <c r="ETU3206" s="14"/>
      <c r="ETV3206" s="14"/>
      <c r="ETW3206" s="14"/>
      <c r="ETX3206" s="14"/>
      <c r="ETY3206" s="14"/>
      <c r="ETZ3206" s="14"/>
      <c r="EUA3206" s="14"/>
      <c r="EUB3206" s="14"/>
      <c r="EUC3206" s="14"/>
      <c r="EUD3206" s="14"/>
      <c r="EUE3206" s="14"/>
      <c r="EUF3206" s="14"/>
      <c r="EUG3206" s="14"/>
      <c r="EUH3206" s="14"/>
      <c r="EUI3206" s="14"/>
      <c r="EUJ3206" s="14"/>
      <c r="EUK3206" s="14"/>
      <c r="EUL3206" s="14"/>
      <c r="EUM3206" s="14"/>
      <c r="EUN3206" s="14"/>
      <c r="EUO3206" s="14"/>
      <c r="EUP3206" s="14"/>
      <c r="EUQ3206" s="14"/>
      <c r="EUR3206" s="14"/>
      <c r="EUS3206" s="14"/>
      <c r="EUT3206" s="14"/>
      <c r="EUU3206" s="14"/>
      <c r="EUV3206" s="14"/>
      <c r="EUW3206" s="14"/>
      <c r="EUX3206" s="14"/>
      <c r="EUY3206" s="14"/>
      <c r="EUZ3206" s="14"/>
      <c r="EVA3206" s="14"/>
      <c r="EVB3206" s="14"/>
      <c r="EVC3206" s="14"/>
      <c r="EVD3206" s="14"/>
      <c r="EVE3206" s="14"/>
      <c r="EVF3206" s="14"/>
      <c r="EVG3206" s="14"/>
      <c r="EVH3206" s="14"/>
      <c r="EVI3206" s="14"/>
      <c r="EVJ3206" s="14"/>
      <c r="EVK3206" s="14"/>
      <c r="EVL3206" s="14"/>
      <c r="EVM3206" s="14"/>
      <c r="EVN3206" s="14"/>
      <c r="EVO3206" s="14"/>
      <c r="EVP3206" s="14"/>
      <c r="EVQ3206" s="14"/>
      <c r="EVR3206" s="14"/>
      <c r="EVS3206" s="14"/>
      <c r="EVT3206" s="14"/>
      <c r="EVU3206" s="14"/>
      <c r="EVV3206" s="14"/>
      <c r="EVW3206" s="14"/>
      <c r="EVX3206" s="14"/>
      <c r="EVY3206" s="14"/>
      <c r="EVZ3206" s="14"/>
      <c r="EWA3206" s="14"/>
      <c r="EWB3206" s="14"/>
      <c r="EWC3206" s="14"/>
      <c r="EWD3206" s="14"/>
      <c r="EWE3206" s="14"/>
      <c r="EWF3206" s="14"/>
      <c r="EWG3206" s="14"/>
      <c r="EWH3206" s="14"/>
      <c r="EWI3206" s="14"/>
      <c r="EWJ3206" s="14"/>
      <c r="EWK3206" s="14"/>
      <c r="EWL3206" s="14"/>
      <c r="EWM3206" s="14"/>
      <c r="EWN3206" s="14"/>
      <c r="EWO3206" s="14"/>
      <c r="EWP3206" s="14"/>
      <c r="EWQ3206" s="14"/>
      <c r="EWR3206" s="14"/>
      <c r="EWS3206" s="14"/>
      <c r="EWT3206" s="14"/>
      <c r="EWU3206" s="14"/>
      <c r="EWV3206" s="14"/>
      <c r="EWW3206" s="14"/>
      <c r="EWX3206" s="14"/>
      <c r="EWY3206" s="14"/>
      <c r="EWZ3206" s="14"/>
      <c r="EXA3206" s="14"/>
      <c r="EXB3206" s="14"/>
      <c r="EXC3206" s="14"/>
      <c r="EXD3206" s="14"/>
      <c r="EXE3206" s="14"/>
      <c r="EXF3206" s="14"/>
      <c r="EXG3206" s="14"/>
      <c r="EXH3206" s="14"/>
      <c r="EXI3206" s="14"/>
      <c r="EXJ3206" s="14"/>
      <c r="EXK3206" s="14"/>
      <c r="EXL3206" s="14"/>
      <c r="EXM3206" s="14"/>
      <c r="EXN3206" s="14"/>
      <c r="EXO3206" s="14"/>
      <c r="EXP3206" s="14"/>
      <c r="EXQ3206" s="14"/>
      <c r="EXR3206" s="14"/>
      <c r="EXS3206" s="14"/>
      <c r="EXT3206" s="14"/>
      <c r="EXU3206" s="14"/>
      <c r="EXV3206" s="14"/>
      <c r="EXW3206" s="14"/>
      <c r="EXX3206" s="14"/>
      <c r="EXY3206" s="14"/>
      <c r="EXZ3206" s="14"/>
      <c r="EYA3206" s="14"/>
      <c r="EYB3206" s="14"/>
      <c r="EYC3206" s="14"/>
      <c r="EYD3206" s="14"/>
      <c r="EYE3206" s="14"/>
      <c r="EYF3206" s="14"/>
      <c r="EYG3206" s="14"/>
      <c r="EYH3206" s="14"/>
      <c r="EYI3206" s="14"/>
      <c r="EYJ3206" s="14"/>
      <c r="EYK3206" s="14"/>
      <c r="EYL3206" s="14"/>
      <c r="EYM3206" s="14"/>
      <c r="EYN3206" s="14"/>
      <c r="EYO3206" s="14"/>
      <c r="EYP3206" s="14"/>
      <c r="EYQ3206" s="14"/>
      <c r="EYR3206" s="14"/>
      <c r="EYS3206" s="14"/>
      <c r="EYT3206" s="14"/>
      <c r="EYU3206" s="14"/>
      <c r="EYV3206" s="14"/>
      <c r="EYW3206" s="14"/>
      <c r="EYX3206" s="14"/>
      <c r="EYY3206" s="14"/>
      <c r="EYZ3206" s="14"/>
      <c r="EZA3206" s="14"/>
      <c r="EZB3206" s="14"/>
      <c r="EZC3206" s="14"/>
      <c r="EZD3206" s="14"/>
      <c r="EZE3206" s="14"/>
      <c r="EZF3206" s="14"/>
      <c r="EZG3206" s="14"/>
      <c r="EZH3206" s="14"/>
      <c r="EZI3206" s="14"/>
      <c r="EZJ3206" s="14"/>
      <c r="EZK3206" s="14"/>
      <c r="EZL3206" s="14"/>
      <c r="EZM3206" s="14"/>
      <c r="EZN3206" s="14"/>
      <c r="EZO3206" s="14"/>
      <c r="EZP3206" s="14"/>
      <c r="EZQ3206" s="14"/>
      <c r="EZR3206" s="14"/>
      <c r="EZS3206" s="14"/>
      <c r="EZT3206" s="14"/>
      <c r="EZU3206" s="14"/>
      <c r="EZV3206" s="14"/>
      <c r="EZW3206" s="14"/>
      <c r="EZX3206" s="14"/>
      <c r="EZY3206" s="14"/>
      <c r="EZZ3206" s="14"/>
      <c r="FAA3206" s="14"/>
      <c r="FAB3206" s="14"/>
      <c r="FAC3206" s="14"/>
      <c r="FAD3206" s="14"/>
      <c r="FAE3206" s="14"/>
      <c r="FAF3206" s="14"/>
      <c r="FAG3206" s="14"/>
      <c r="FAH3206" s="14"/>
      <c r="FAI3206" s="14"/>
      <c r="FAJ3206" s="14"/>
      <c r="FAK3206" s="14"/>
      <c r="FAL3206" s="14"/>
      <c r="FAM3206" s="14"/>
      <c r="FAN3206" s="14"/>
      <c r="FAO3206" s="14"/>
      <c r="FAP3206" s="14"/>
      <c r="FAQ3206" s="14"/>
      <c r="FAR3206" s="14"/>
      <c r="FAS3206" s="14"/>
      <c r="FAT3206" s="14"/>
      <c r="FAU3206" s="14"/>
      <c r="FAV3206" s="14"/>
      <c r="FAW3206" s="14"/>
      <c r="FAX3206" s="14"/>
      <c r="FAY3206" s="14"/>
      <c r="FAZ3206" s="14"/>
      <c r="FBA3206" s="14"/>
      <c r="FBB3206" s="14"/>
      <c r="FBC3206" s="14"/>
      <c r="FBD3206" s="14"/>
      <c r="FBE3206" s="14"/>
      <c r="FBF3206" s="14"/>
      <c r="FBG3206" s="14"/>
      <c r="FBH3206" s="14"/>
      <c r="FBI3206" s="14"/>
      <c r="FBJ3206" s="14"/>
      <c r="FBK3206" s="14"/>
      <c r="FBL3206" s="14"/>
      <c r="FBM3206" s="14"/>
      <c r="FBN3206" s="14"/>
      <c r="FBO3206" s="14"/>
      <c r="FBP3206" s="14"/>
      <c r="FBQ3206" s="14"/>
      <c r="FBR3206" s="14"/>
      <c r="FBS3206" s="14"/>
      <c r="FBT3206" s="14"/>
      <c r="FBU3206" s="14"/>
      <c r="FBV3206" s="14"/>
      <c r="FBW3206" s="14"/>
      <c r="FBX3206" s="14"/>
      <c r="FBY3206" s="14"/>
      <c r="FBZ3206" s="14"/>
      <c r="FCA3206" s="14"/>
      <c r="FCB3206" s="14"/>
      <c r="FCC3206" s="14"/>
      <c r="FCD3206" s="14"/>
      <c r="FCE3206" s="14"/>
      <c r="FCF3206" s="14"/>
      <c r="FCG3206" s="14"/>
      <c r="FCH3206" s="14"/>
      <c r="FCI3206" s="14"/>
      <c r="FCJ3206" s="14"/>
      <c r="FCK3206" s="14"/>
      <c r="FCL3206" s="14"/>
      <c r="FCM3206" s="14"/>
      <c r="FCN3206" s="14"/>
      <c r="FCO3206" s="14"/>
      <c r="FCP3206" s="14"/>
      <c r="FCQ3206" s="14"/>
      <c r="FCR3206" s="14"/>
      <c r="FCS3206" s="14"/>
      <c r="FCT3206" s="14"/>
      <c r="FCU3206" s="14"/>
      <c r="FCV3206" s="14"/>
      <c r="FCW3206" s="14"/>
      <c r="FCX3206" s="14"/>
      <c r="FCY3206" s="14"/>
      <c r="FCZ3206" s="14"/>
      <c r="FDA3206" s="14"/>
      <c r="FDB3206" s="14"/>
      <c r="FDC3206" s="14"/>
      <c r="FDD3206" s="14"/>
      <c r="FDE3206" s="14"/>
      <c r="FDF3206" s="14"/>
      <c r="FDG3206" s="14"/>
      <c r="FDH3206" s="14"/>
      <c r="FDI3206" s="14"/>
      <c r="FDJ3206" s="14"/>
      <c r="FDK3206" s="14"/>
      <c r="FDL3206" s="14"/>
      <c r="FDM3206" s="14"/>
      <c r="FDN3206" s="14"/>
      <c r="FDO3206" s="14"/>
      <c r="FDP3206" s="14"/>
      <c r="FDQ3206" s="14"/>
      <c r="FDR3206" s="14"/>
      <c r="FDS3206" s="14"/>
      <c r="FDT3206" s="14"/>
      <c r="FDU3206" s="14"/>
      <c r="FDV3206" s="14"/>
      <c r="FDW3206" s="14"/>
      <c r="FDX3206" s="14"/>
      <c r="FDY3206" s="14"/>
      <c r="FDZ3206" s="14"/>
      <c r="FEA3206" s="14"/>
      <c r="FEB3206" s="14"/>
      <c r="FEC3206" s="14"/>
      <c r="FED3206" s="14"/>
      <c r="FEE3206" s="14"/>
      <c r="FEF3206" s="14"/>
      <c r="FEG3206" s="14"/>
      <c r="FEH3206" s="14"/>
      <c r="FEI3206" s="14"/>
      <c r="FEJ3206" s="14"/>
      <c r="FEK3206" s="14"/>
      <c r="FEL3206" s="14"/>
      <c r="FEM3206" s="14"/>
      <c r="FEN3206" s="14"/>
      <c r="FEO3206" s="14"/>
      <c r="FEP3206" s="14"/>
      <c r="FEQ3206" s="14"/>
      <c r="FER3206" s="14"/>
      <c r="FES3206" s="14"/>
      <c r="FET3206" s="14"/>
      <c r="FEU3206" s="14"/>
      <c r="FEV3206" s="14"/>
      <c r="FEW3206" s="14"/>
      <c r="FEX3206" s="14"/>
      <c r="FEY3206" s="14"/>
      <c r="FEZ3206" s="14"/>
      <c r="FFA3206" s="14"/>
      <c r="FFB3206" s="14"/>
      <c r="FFC3206" s="14"/>
      <c r="FFD3206" s="14"/>
      <c r="FFE3206" s="14"/>
      <c r="FFF3206" s="14"/>
      <c r="FFG3206" s="14"/>
      <c r="FFH3206" s="14"/>
      <c r="FFI3206" s="14"/>
      <c r="FFJ3206" s="14"/>
      <c r="FFK3206" s="14"/>
      <c r="FFL3206" s="14"/>
      <c r="FFM3206" s="14"/>
      <c r="FFN3206" s="14"/>
      <c r="FFO3206" s="14"/>
      <c r="FFP3206" s="14"/>
      <c r="FFQ3206" s="14"/>
      <c r="FFR3206" s="14"/>
      <c r="FFS3206" s="14"/>
      <c r="FFT3206" s="14"/>
      <c r="FFU3206" s="14"/>
      <c r="FFV3206" s="14"/>
      <c r="FFW3206" s="14"/>
      <c r="FFX3206" s="14"/>
      <c r="FFY3206" s="14"/>
      <c r="FFZ3206" s="14"/>
      <c r="FGA3206" s="14"/>
      <c r="FGB3206" s="14"/>
      <c r="FGC3206" s="14"/>
      <c r="FGD3206" s="14"/>
      <c r="FGE3206" s="14"/>
      <c r="FGF3206" s="14"/>
      <c r="FGG3206" s="14"/>
      <c r="FGH3206" s="14"/>
      <c r="FGI3206" s="14"/>
      <c r="FGJ3206" s="14"/>
      <c r="FGK3206" s="14"/>
      <c r="FGL3206" s="14"/>
      <c r="FGM3206" s="14"/>
      <c r="FGN3206" s="14"/>
      <c r="FGO3206" s="14"/>
      <c r="FGP3206" s="14"/>
      <c r="FGQ3206" s="14"/>
      <c r="FGR3206" s="14"/>
      <c r="FGS3206" s="14"/>
      <c r="FGT3206" s="14"/>
      <c r="FGU3206" s="14"/>
      <c r="FGV3206" s="14"/>
      <c r="FGW3206" s="14"/>
      <c r="FGX3206" s="14"/>
      <c r="FGY3206" s="14"/>
      <c r="FGZ3206" s="14"/>
      <c r="FHA3206" s="14"/>
      <c r="FHB3206" s="14"/>
      <c r="FHC3206" s="14"/>
      <c r="FHD3206" s="14"/>
      <c r="FHE3206" s="14"/>
      <c r="FHF3206" s="14"/>
      <c r="FHG3206" s="14"/>
      <c r="FHH3206" s="14"/>
      <c r="FHI3206" s="14"/>
      <c r="FHJ3206" s="14"/>
      <c r="FHK3206" s="14"/>
      <c r="FHL3206" s="14"/>
      <c r="FHM3206" s="14"/>
      <c r="FHN3206" s="14"/>
      <c r="FHO3206" s="14"/>
      <c r="FHP3206" s="14"/>
      <c r="FHQ3206" s="14"/>
      <c r="FHR3206" s="14"/>
      <c r="FHS3206" s="14"/>
      <c r="FHT3206" s="14"/>
      <c r="FHU3206" s="14"/>
      <c r="FHV3206" s="14"/>
      <c r="FHW3206" s="14"/>
      <c r="FHX3206" s="14"/>
      <c r="FHY3206" s="14"/>
      <c r="FHZ3206" s="14"/>
      <c r="FIA3206" s="14"/>
      <c r="FIB3206" s="14"/>
      <c r="FIC3206" s="14"/>
      <c r="FID3206" s="14"/>
      <c r="FIE3206" s="14"/>
      <c r="FIF3206" s="14"/>
      <c r="FIG3206" s="14"/>
      <c r="FIH3206" s="14"/>
      <c r="FII3206" s="14"/>
      <c r="FIJ3206" s="14"/>
      <c r="FIK3206" s="14"/>
      <c r="FIL3206" s="14"/>
      <c r="FIM3206" s="14"/>
      <c r="FIN3206" s="14"/>
      <c r="FIO3206" s="14"/>
      <c r="FIP3206" s="14"/>
      <c r="FIQ3206" s="14"/>
      <c r="FIR3206" s="14"/>
      <c r="FIS3206" s="14"/>
      <c r="FIT3206" s="14"/>
      <c r="FIU3206" s="14"/>
      <c r="FIV3206" s="14"/>
      <c r="FIW3206" s="14"/>
      <c r="FIX3206" s="14"/>
      <c r="FIY3206" s="14"/>
      <c r="FIZ3206" s="14"/>
      <c r="FJA3206" s="14"/>
      <c r="FJB3206" s="14"/>
      <c r="FJC3206" s="14"/>
      <c r="FJD3206" s="14"/>
      <c r="FJE3206" s="14"/>
      <c r="FJF3206" s="14"/>
      <c r="FJG3206" s="14"/>
      <c r="FJH3206" s="14"/>
      <c r="FJI3206" s="14"/>
      <c r="FJJ3206" s="14"/>
      <c r="FJK3206" s="14"/>
      <c r="FJL3206" s="14"/>
      <c r="FJM3206" s="14"/>
      <c r="FJN3206" s="14"/>
      <c r="FJO3206" s="14"/>
      <c r="FJP3206" s="14"/>
      <c r="FJQ3206" s="14"/>
      <c r="FJR3206" s="14"/>
      <c r="FJS3206" s="14"/>
      <c r="FJT3206" s="14"/>
      <c r="FJU3206" s="14"/>
      <c r="FJV3206" s="14"/>
      <c r="FJW3206" s="14"/>
      <c r="FJX3206" s="14"/>
      <c r="FJY3206" s="14"/>
      <c r="FJZ3206" s="14"/>
      <c r="FKA3206" s="14"/>
      <c r="FKB3206" s="14"/>
      <c r="FKC3206" s="14"/>
      <c r="FKD3206" s="14"/>
      <c r="FKE3206" s="14"/>
      <c r="FKF3206" s="14"/>
      <c r="FKG3206" s="14"/>
      <c r="FKH3206" s="14"/>
      <c r="FKI3206" s="14"/>
      <c r="FKJ3206" s="14"/>
      <c r="FKK3206" s="14"/>
      <c r="FKL3206" s="14"/>
      <c r="FKM3206" s="14"/>
      <c r="FKN3206" s="14"/>
      <c r="FKO3206" s="14"/>
      <c r="FKP3206" s="14"/>
      <c r="FKQ3206" s="14"/>
      <c r="FKR3206" s="14"/>
      <c r="FKS3206" s="14"/>
      <c r="FKT3206" s="14"/>
      <c r="FKU3206" s="14"/>
      <c r="FKV3206" s="14"/>
      <c r="FKW3206" s="14"/>
      <c r="FKX3206" s="14"/>
      <c r="FKY3206" s="14"/>
      <c r="FKZ3206" s="14"/>
      <c r="FLA3206" s="14"/>
      <c r="FLB3206" s="14"/>
      <c r="FLC3206" s="14"/>
      <c r="FLD3206" s="14"/>
      <c r="FLE3206" s="14"/>
      <c r="FLF3206" s="14"/>
      <c r="FLG3206" s="14"/>
      <c r="FLH3206" s="14"/>
      <c r="FLI3206" s="14"/>
      <c r="FLJ3206" s="14"/>
      <c r="FLK3206" s="14"/>
      <c r="FLL3206" s="14"/>
      <c r="FLM3206" s="14"/>
      <c r="FLN3206" s="14"/>
      <c r="FLO3206" s="14"/>
      <c r="FLP3206" s="14"/>
      <c r="FLQ3206" s="14"/>
      <c r="FLR3206" s="14"/>
      <c r="FLS3206" s="14"/>
      <c r="FLT3206" s="14"/>
      <c r="FLU3206" s="14"/>
      <c r="FLV3206" s="14"/>
      <c r="FLW3206" s="14"/>
      <c r="FLX3206" s="14"/>
      <c r="FLY3206" s="14"/>
      <c r="FLZ3206" s="14"/>
      <c r="FMA3206" s="14"/>
      <c r="FMB3206" s="14"/>
      <c r="FMC3206" s="14"/>
      <c r="FMD3206" s="14"/>
      <c r="FME3206" s="14"/>
      <c r="FMF3206" s="14"/>
      <c r="FMG3206" s="14"/>
      <c r="FMH3206" s="14"/>
      <c r="FMI3206" s="14"/>
      <c r="FMJ3206" s="14"/>
      <c r="FMK3206" s="14"/>
      <c r="FML3206" s="14"/>
      <c r="FMM3206" s="14"/>
      <c r="FMN3206" s="14"/>
      <c r="FMO3206" s="14"/>
      <c r="FMP3206" s="14"/>
      <c r="FMQ3206" s="14"/>
      <c r="FMR3206" s="14"/>
      <c r="FMS3206" s="14"/>
      <c r="FMT3206" s="14"/>
      <c r="FMU3206" s="14"/>
      <c r="FMV3206" s="14"/>
      <c r="FMW3206" s="14"/>
      <c r="FMX3206" s="14"/>
      <c r="FMY3206" s="14"/>
      <c r="FMZ3206" s="14"/>
      <c r="FNA3206" s="14"/>
      <c r="FNB3206" s="14"/>
      <c r="FNC3206" s="14"/>
      <c r="FND3206" s="14"/>
      <c r="FNE3206" s="14"/>
      <c r="FNF3206" s="14"/>
      <c r="FNG3206" s="14"/>
      <c r="FNH3206" s="14"/>
      <c r="FNI3206" s="14"/>
      <c r="FNJ3206" s="14"/>
      <c r="FNK3206" s="14"/>
      <c r="FNL3206" s="14"/>
      <c r="FNM3206" s="14"/>
      <c r="FNN3206" s="14"/>
      <c r="FNO3206" s="14"/>
      <c r="FNP3206" s="14"/>
      <c r="FNQ3206" s="14"/>
      <c r="FNR3206" s="14"/>
      <c r="FNS3206" s="14"/>
      <c r="FNT3206" s="14"/>
      <c r="FNU3206" s="14"/>
      <c r="FNV3206" s="14"/>
      <c r="FNW3206" s="14"/>
      <c r="FNX3206" s="14"/>
      <c r="FNY3206" s="14"/>
      <c r="FNZ3206" s="14"/>
      <c r="FOA3206" s="14"/>
      <c r="FOB3206" s="14"/>
      <c r="FOC3206" s="14"/>
      <c r="FOD3206" s="14"/>
      <c r="FOE3206" s="14"/>
      <c r="FOF3206" s="14"/>
      <c r="FOG3206" s="14"/>
      <c r="FOH3206" s="14"/>
      <c r="FOI3206" s="14"/>
      <c r="FOJ3206" s="14"/>
      <c r="FOK3206" s="14"/>
      <c r="FOL3206" s="14"/>
      <c r="FOM3206" s="14"/>
      <c r="FON3206" s="14"/>
      <c r="FOO3206" s="14"/>
      <c r="FOP3206" s="14"/>
      <c r="FOQ3206" s="14"/>
      <c r="FOR3206" s="14"/>
      <c r="FOS3206" s="14"/>
      <c r="FOT3206" s="14"/>
      <c r="FOU3206" s="14"/>
      <c r="FOV3206" s="14"/>
      <c r="FOW3206" s="14"/>
      <c r="FOX3206" s="14"/>
      <c r="FOY3206" s="14"/>
      <c r="FOZ3206" s="14"/>
      <c r="FPA3206" s="14"/>
      <c r="FPB3206" s="14"/>
      <c r="FPC3206" s="14"/>
      <c r="FPD3206" s="14"/>
      <c r="FPE3206" s="14"/>
      <c r="FPF3206" s="14"/>
      <c r="FPG3206" s="14"/>
      <c r="FPH3206" s="14"/>
      <c r="FPI3206" s="14"/>
      <c r="FPJ3206" s="14"/>
      <c r="FPK3206" s="14"/>
      <c r="FPL3206" s="14"/>
      <c r="FPM3206" s="14"/>
      <c r="FPN3206" s="14"/>
      <c r="FPO3206" s="14"/>
      <c r="FPP3206" s="14"/>
      <c r="FPQ3206" s="14"/>
      <c r="FPR3206" s="14"/>
      <c r="FPS3206" s="14"/>
      <c r="FPT3206" s="14"/>
      <c r="FPU3206" s="14"/>
      <c r="FPV3206" s="14"/>
      <c r="FPW3206" s="14"/>
      <c r="FPX3206" s="14"/>
      <c r="FPY3206" s="14"/>
      <c r="FPZ3206" s="14"/>
      <c r="FQA3206" s="14"/>
      <c r="FQB3206" s="14"/>
      <c r="FQC3206" s="14"/>
      <c r="FQD3206" s="14"/>
      <c r="FQE3206" s="14"/>
      <c r="FQF3206" s="14"/>
      <c r="FQG3206" s="14"/>
      <c r="FQH3206" s="14"/>
      <c r="FQI3206" s="14"/>
      <c r="FQJ3206" s="14"/>
      <c r="FQK3206" s="14"/>
      <c r="FQL3206" s="14"/>
      <c r="FQM3206" s="14"/>
      <c r="FQN3206" s="14"/>
      <c r="FQO3206" s="14"/>
      <c r="FQP3206" s="14"/>
      <c r="FQQ3206" s="14"/>
      <c r="FQR3206" s="14"/>
      <c r="FQS3206" s="14"/>
      <c r="FQT3206" s="14"/>
      <c r="FQU3206" s="14"/>
      <c r="FQV3206" s="14"/>
      <c r="FQW3206" s="14"/>
      <c r="FQX3206" s="14"/>
      <c r="FQY3206" s="14"/>
      <c r="FQZ3206" s="14"/>
      <c r="FRA3206" s="14"/>
      <c r="FRB3206" s="14"/>
      <c r="FRC3206" s="14"/>
      <c r="FRD3206" s="14"/>
      <c r="FRE3206" s="14"/>
      <c r="FRF3206" s="14"/>
      <c r="FRG3206" s="14"/>
      <c r="FRH3206" s="14"/>
      <c r="FRI3206" s="14"/>
      <c r="FRJ3206" s="14"/>
      <c r="FRK3206" s="14"/>
      <c r="FRL3206" s="14"/>
      <c r="FRM3206" s="14"/>
      <c r="FRN3206" s="14"/>
      <c r="FRO3206" s="14"/>
      <c r="FRP3206" s="14"/>
      <c r="FRQ3206" s="14"/>
      <c r="FRR3206" s="14"/>
      <c r="FRS3206" s="14"/>
      <c r="FRT3206" s="14"/>
      <c r="FRU3206" s="14"/>
      <c r="FRV3206" s="14"/>
      <c r="FRW3206" s="14"/>
      <c r="FRX3206" s="14"/>
      <c r="FRY3206" s="14"/>
      <c r="FRZ3206" s="14"/>
      <c r="FSA3206" s="14"/>
      <c r="FSB3206" s="14"/>
      <c r="FSC3206" s="14"/>
      <c r="FSD3206" s="14"/>
      <c r="FSE3206" s="14"/>
      <c r="FSF3206" s="14"/>
      <c r="FSG3206" s="14"/>
      <c r="FSH3206" s="14"/>
      <c r="FSI3206" s="14"/>
      <c r="FSJ3206" s="14"/>
      <c r="FSK3206" s="14"/>
      <c r="FSL3206" s="14"/>
      <c r="FSM3206" s="14"/>
      <c r="FSN3206" s="14"/>
      <c r="FSO3206" s="14"/>
      <c r="FSP3206" s="14"/>
      <c r="FSQ3206" s="14"/>
      <c r="FSR3206" s="14"/>
      <c r="FSS3206" s="14"/>
      <c r="FST3206" s="14"/>
      <c r="FSU3206" s="14"/>
      <c r="FSV3206" s="14"/>
      <c r="FSW3206" s="14"/>
      <c r="FSX3206" s="14"/>
      <c r="FSY3206" s="14"/>
      <c r="FSZ3206" s="14"/>
      <c r="FTA3206" s="14"/>
      <c r="FTB3206" s="14"/>
      <c r="FTC3206" s="14"/>
      <c r="FTD3206" s="14"/>
      <c r="FTE3206" s="14"/>
      <c r="FTF3206" s="14"/>
      <c r="FTG3206" s="14"/>
      <c r="FTH3206" s="14"/>
      <c r="FTI3206" s="14"/>
      <c r="FTJ3206" s="14"/>
      <c r="FTK3206" s="14"/>
      <c r="FTL3206" s="14"/>
      <c r="FTM3206" s="14"/>
      <c r="FTN3206" s="14"/>
      <c r="FTO3206" s="14"/>
      <c r="FTP3206" s="14"/>
      <c r="FTQ3206" s="14"/>
      <c r="FTR3206" s="14"/>
      <c r="FTS3206" s="14"/>
      <c r="FTT3206" s="14"/>
      <c r="FTU3206" s="14"/>
      <c r="FTV3206" s="14"/>
      <c r="FTW3206" s="14"/>
      <c r="FTX3206" s="14"/>
      <c r="FTY3206" s="14"/>
      <c r="FTZ3206" s="14"/>
      <c r="FUA3206" s="14"/>
      <c r="FUB3206" s="14"/>
      <c r="FUC3206" s="14"/>
      <c r="FUD3206" s="14"/>
      <c r="FUE3206" s="14"/>
      <c r="FUF3206" s="14"/>
      <c r="FUG3206" s="14"/>
      <c r="FUH3206" s="14"/>
      <c r="FUI3206" s="14"/>
      <c r="FUJ3206" s="14"/>
      <c r="FUK3206" s="14"/>
      <c r="FUL3206" s="14"/>
      <c r="FUM3206" s="14"/>
      <c r="FUN3206" s="14"/>
      <c r="FUO3206" s="14"/>
      <c r="FUP3206" s="14"/>
      <c r="FUQ3206" s="14"/>
      <c r="FUR3206" s="14"/>
      <c r="FUS3206" s="14"/>
      <c r="FUT3206" s="14"/>
      <c r="FUU3206" s="14"/>
      <c r="FUV3206" s="14"/>
      <c r="FUW3206" s="14"/>
      <c r="FUX3206" s="14"/>
      <c r="FUY3206" s="14"/>
      <c r="FUZ3206" s="14"/>
      <c r="FVA3206" s="14"/>
      <c r="FVB3206" s="14"/>
      <c r="FVC3206" s="14"/>
      <c r="FVD3206" s="14"/>
      <c r="FVE3206" s="14"/>
      <c r="FVF3206" s="14"/>
      <c r="FVG3206" s="14"/>
      <c r="FVH3206" s="14"/>
      <c r="FVI3206" s="14"/>
      <c r="FVJ3206" s="14"/>
      <c r="FVK3206" s="14"/>
      <c r="FVL3206" s="14"/>
      <c r="FVM3206" s="14"/>
      <c r="FVN3206" s="14"/>
      <c r="FVO3206" s="14"/>
      <c r="FVP3206" s="14"/>
      <c r="FVQ3206" s="14"/>
      <c r="FVR3206" s="14"/>
      <c r="FVS3206" s="14"/>
      <c r="FVT3206" s="14"/>
      <c r="FVU3206" s="14"/>
      <c r="FVV3206" s="14"/>
      <c r="FVW3206" s="14"/>
      <c r="FVX3206" s="14"/>
      <c r="FVY3206" s="14"/>
      <c r="FVZ3206" s="14"/>
      <c r="FWA3206" s="14"/>
      <c r="FWB3206" s="14"/>
      <c r="FWC3206" s="14"/>
      <c r="FWD3206" s="14"/>
      <c r="FWE3206" s="14"/>
      <c r="FWF3206" s="14"/>
      <c r="FWG3206" s="14"/>
      <c r="FWH3206" s="14"/>
      <c r="FWI3206" s="14"/>
      <c r="FWJ3206" s="14"/>
      <c r="FWK3206" s="14"/>
      <c r="FWL3206" s="14"/>
      <c r="FWM3206" s="14"/>
      <c r="FWN3206" s="14"/>
      <c r="FWO3206" s="14"/>
      <c r="FWP3206" s="14"/>
      <c r="FWQ3206" s="14"/>
      <c r="FWR3206" s="14"/>
      <c r="FWS3206" s="14"/>
      <c r="FWT3206" s="14"/>
      <c r="FWU3206" s="14"/>
      <c r="FWV3206" s="14"/>
      <c r="FWW3206" s="14"/>
      <c r="FWX3206" s="14"/>
      <c r="FWY3206" s="14"/>
      <c r="FWZ3206" s="14"/>
      <c r="FXA3206" s="14"/>
      <c r="FXB3206" s="14"/>
      <c r="FXC3206" s="14"/>
      <c r="FXD3206" s="14"/>
      <c r="FXE3206" s="14"/>
      <c r="FXF3206" s="14"/>
      <c r="FXG3206" s="14"/>
      <c r="FXH3206" s="14"/>
      <c r="FXI3206" s="14"/>
      <c r="FXJ3206" s="14"/>
      <c r="FXK3206" s="14"/>
      <c r="FXL3206" s="14"/>
      <c r="FXM3206" s="14"/>
      <c r="FXN3206" s="14"/>
      <c r="FXO3206" s="14"/>
      <c r="FXP3206" s="14"/>
      <c r="FXQ3206" s="14"/>
      <c r="FXR3206" s="14"/>
      <c r="FXS3206" s="14"/>
      <c r="FXT3206" s="14"/>
      <c r="FXU3206" s="14"/>
      <c r="FXV3206" s="14"/>
      <c r="FXW3206" s="14"/>
      <c r="FXX3206" s="14"/>
      <c r="FXY3206" s="14"/>
      <c r="FXZ3206" s="14"/>
      <c r="FYA3206" s="14"/>
      <c r="FYB3206" s="14"/>
      <c r="FYC3206" s="14"/>
      <c r="FYD3206" s="14"/>
      <c r="FYE3206" s="14"/>
      <c r="FYF3206" s="14"/>
      <c r="FYG3206" s="14"/>
      <c r="FYH3206" s="14"/>
      <c r="FYI3206" s="14"/>
      <c r="FYJ3206" s="14"/>
      <c r="FYK3206" s="14"/>
      <c r="FYL3206" s="14"/>
      <c r="FYM3206" s="14"/>
      <c r="FYN3206" s="14"/>
      <c r="FYO3206" s="14"/>
      <c r="FYP3206" s="14"/>
      <c r="FYQ3206" s="14"/>
      <c r="FYR3206" s="14"/>
      <c r="FYS3206" s="14"/>
      <c r="FYT3206" s="14"/>
      <c r="FYU3206" s="14"/>
      <c r="FYV3206" s="14"/>
      <c r="FYW3206" s="14"/>
      <c r="FYX3206" s="14"/>
      <c r="FYY3206" s="14"/>
      <c r="FYZ3206" s="14"/>
      <c r="FZA3206" s="14"/>
      <c r="FZB3206" s="14"/>
      <c r="FZC3206" s="14"/>
      <c r="FZD3206" s="14"/>
      <c r="FZE3206" s="14"/>
      <c r="FZF3206" s="14"/>
      <c r="FZG3206" s="14"/>
      <c r="FZH3206" s="14"/>
      <c r="FZI3206" s="14"/>
      <c r="FZJ3206" s="14"/>
      <c r="FZK3206" s="14"/>
      <c r="FZL3206" s="14"/>
      <c r="FZM3206" s="14"/>
      <c r="FZN3206" s="14"/>
      <c r="FZO3206" s="14"/>
      <c r="FZP3206" s="14"/>
      <c r="FZQ3206" s="14"/>
      <c r="FZR3206" s="14"/>
      <c r="FZS3206" s="14"/>
      <c r="FZT3206" s="14"/>
      <c r="FZU3206" s="14"/>
      <c r="FZV3206" s="14"/>
      <c r="FZW3206" s="14"/>
      <c r="FZX3206" s="14"/>
      <c r="FZY3206" s="14"/>
      <c r="FZZ3206" s="14"/>
      <c r="GAA3206" s="14"/>
      <c r="GAB3206" s="14"/>
      <c r="GAC3206" s="14"/>
      <c r="GAD3206" s="14"/>
      <c r="GAE3206" s="14"/>
      <c r="GAF3206" s="14"/>
      <c r="GAG3206" s="14"/>
      <c r="GAH3206" s="14"/>
      <c r="GAI3206" s="14"/>
      <c r="GAJ3206" s="14"/>
      <c r="GAK3206" s="14"/>
      <c r="GAL3206" s="14"/>
      <c r="GAM3206" s="14"/>
      <c r="GAN3206" s="14"/>
      <c r="GAO3206" s="14"/>
      <c r="GAP3206" s="14"/>
      <c r="GAQ3206" s="14"/>
      <c r="GAR3206" s="14"/>
      <c r="GAS3206" s="14"/>
      <c r="GAT3206" s="14"/>
      <c r="GAU3206" s="14"/>
      <c r="GAV3206" s="14"/>
      <c r="GAW3206" s="14"/>
      <c r="GAX3206" s="14"/>
      <c r="GAY3206" s="14"/>
      <c r="GAZ3206" s="14"/>
      <c r="GBA3206" s="14"/>
      <c r="GBB3206" s="14"/>
      <c r="GBC3206" s="14"/>
      <c r="GBD3206" s="14"/>
      <c r="GBE3206" s="14"/>
      <c r="GBF3206" s="14"/>
      <c r="GBG3206" s="14"/>
      <c r="GBH3206" s="14"/>
      <c r="GBI3206" s="14"/>
      <c r="GBJ3206" s="14"/>
      <c r="GBK3206" s="14"/>
      <c r="GBL3206" s="14"/>
      <c r="GBM3206" s="14"/>
      <c r="GBN3206" s="14"/>
      <c r="GBO3206" s="14"/>
      <c r="GBP3206" s="14"/>
      <c r="GBQ3206" s="14"/>
      <c r="GBR3206" s="14"/>
      <c r="GBS3206" s="14"/>
      <c r="GBT3206" s="14"/>
      <c r="GBU3206" s="14"/>
      <c r="GBV3206" s="14"/>
      <c r="GBW3206" s="14"/>
      <c r="GBX3206" s="14"/>
      <c r="GBY3206" s="14"/>
      <c r="GBZ3206" s="14"/>
      <c r="GCA3206" s="14"/>
      <c r="GCB3206" s="14"/>
      <c r="GCC3206" s="14"/>
      <c r="GCD3206" s="14"/>
      <c r="GCE3206" s="14"/>
      <c r="GCF3206" s="14"/>
      <c r="GCG3206" s="14"/>
      <c r="GCH3206" s="14"/>
      <c r="GCI3206" s="14"/>
      <c r="GCJ3206" s="14"/>
      <c r="GCK3206" s="14"/>
      <c r="GCL3206" s="14"/>
      <c r="GCM3206" s="14"/>
      <c r="GCN3206" s="14"/>
      <c r="GCO3206" s="14"/>
      <c r="GCP3206" s="14"/>
      <c r="GCQ3206" s="14"/>
      <c r="GCR3206" s="14"/>
      <c r="GCS3206" s="14"/>
      <c r="GCT3206" s="14"/>
      <c r="GCU3206" s="14"/>
      <c r="GCV3206" s="14"/>
      <c r="GCW3206" s="14"/>
      <c r="GCX3206" s="14"/>
      <c r="GCY3206" s="14"/>
      <c r="GCZ3206" s="14"/>
      <c r="GDA3206" s="14"/>
      <c r="GDB3206" s="14"/>
      <c r="GDC3206" s="14"/>
      <c r="GDD3206" s="14"/>
      <c r="GDE3206" s="14"/>
      <c r="GDF3206" s="14"/>
      <c r="GDG3206" s="14"/>
      <c r="GDH3206" s="14"/>
      <c r="GDI3206" s="14"/>
      <c r="GDJ3206" s="14"/>
      <c r="GDK3206" s="14"/>
      <c r="GDL3206" s="14"/>
      <c r="GDM3206" s="14"/>
      <c r="GDN3206" s="14"/>
      <c r="GDO3206" s="14"/>
      <c r="GDP3206" s="14"/>
      <c r="GDQ3206" s="14"/>
      <c r="GDR3206" s="14"/>
      <c r="GDS3206" s="14"/>
      <c r="GDT3206" s="14"/>
      <c r="GDU3206" s="14"/>
      <c r="GDV3206" s="14"/>
      <c r="GDW3206" s="14"/>
      <c r="GDX3206" s="14"/>
      <c r="GDY3206" s="14"/>
      <c r="GDZ3206" s="14"/>
      <c r="GEA3206" s="14"/>
      <c r="GEB3206" s="14"/>
      <c r="GEC3206" s="14"/>
      <c r="GED3206" s="14"/>
      <c r="GEE3206" s="14"/>
      <c r="GEF3206" s="14"/>
      <c r="GEG3206" s="14"/>
      <c r="GEH3206" s="14"/>
      <c r="GEI3206" s="14"/>
      <c r="GEJ3206" s="14"/>
      <c r="GEK3206" s="14"/>
      <c r="GEL3206" s="14"/>
      <c r="GEM3206" s="14"/>
      <c r="GEN3206" s="14"/>
      <c r="GEO3206" s="14"/>
      <c r="GEP3206" s="14"/>
      <c r="GEQ3206" s="14"/>
      <c r="GER3206" s="14"/>
      <c r="GES3206" s="14"/>
      <c r="GET3206" s="14"/>
      <c r="GEU3206" s="14"/>
      <c r="GEV3206" s="14"/>
      <c r="GEW3206" s="14"/>
      <c r="GEX3206" s="14"/>
      <c r="GEY3206" s="14"/>
      <c r="GEZ3206" s="14"/>
      <c r="GFA3206" s="14"/>
      <c r="GFB3206" s="14"/>
      <c r="GFC3206" s="14"/>
      <c r="GFD3206" s="14"/>
      <c r="GFE3206" s="14"/>
      <c r="GFF3206" s="14"/>
      <c r="GFG3206" s="14"/>
      <c r="GFH3206" s="14"/>
      <c r="GFI3206" s="14"/>
      <c r="GFJ3206" s="14"/>
      <c r="GFK3206" s="14"/>
      <c r="GFL3206" s="14"/>
      <c r="GFM3206" s="14"/>
      <c r="GFN3206" s="14"/>
      <c r="GFO3206" s="14"/>
      <c r="GFP3206" s="14"/>
      <c r="GFQ3206" s="14"/>
      <c r="GFR3206" s="14"/>
      <c r="GFS3206" s="14"/>
      <c r="GFT3206" s="14"/>
      <c r="GFU3206" s="14"/>
      <c r="GFV3206" s="14"/>
      <c r="GFW3206" s="14"/>
      <c r="GFX3206" s="14"/>
      <c r="GFY3206" s="14"/>
      <c r="GFZ3206" s="14"/>
      <c r="GGA3206" s="14"/>
      <c r="GGB3206" s="14"/>
      <c r="GGC3206" s="14"/>
      <c r="GGD3206" s="14"/>
      <c r="GGE3206" s="14"/>
      <c r="GGF3206" s="14"/>
      <c r="GGG3206" s="14"/>
      <c r="GGH3206" s="14"/>
      <c r="GGI3206" s="14"/>
      <c r="GGJ3206" s="14"/>
      <c r="GGK3206" s="14"/>
      <c r="GGL3206" s="14"/>
      <c r="GGM3206" s="14"/>
      <c r="GGN3206" s="14"/>
      <c r="GGO3206" s="14"/>
      <c r="GGP3206" s="14"/>
      <c r="GGQ3206" s="14"/>
      <c r="GGR3206" s="14"/>
      <c r="GGS3206" s="14"/>
      <c r="GGT3206" s="14"/>
      <c r="GGU3206" s="14"/>
      <c r="GGV3206" s="14"/>
      <c r="GGW3206" s="14"/>
      <c r="GGX3206" s="14"/>
      <c r="GGY3206" s="14"/>
      <c r="GGZ3206" s="14"/>
      <c r="GHA3206" s="14"/>
      <c r="GHB3206" s="14"/>
      <c r="GHC3206" s="14"/>
      <c r="GHD3206" s="14"/>
      <c r="GHE3206" s="14"/>
      <c r="GHF3206" s="14"/>
      <c r="GHG3206" s="14"/>
      <c r="GHH3206" s="14"/>
      <c r="GHI3206" s="14"/>
      <c r="GHJ3206" s="14"/>
      <c r="GHK3206" s="14"/>
      <c r="GHL3206" s="14"/>
      <c r="GHM3206" s="14"/>
      <c r="GHN3206" s="14"/>
      <c r="GHO3206" s="14"/>
      <c r="GHP3206" s="14"/>
      <c r="GHQ3206" s="14"/>
      <c r="GHR3206" s="14"/>
      <c r="GHS3206" s="14"/>
      <c r="GHT3206" s="14"/>
      <c r="GHU3206" s="14"/>
      <c r="GHV3206" s="14"/>
      <c r="GHW3206" s="14"/>
      <c r="GHX3206" s="14"/>
      <c r="GHY3206" s="14"/>
      <c r="GHZ3206" s="14"/>
      <c r="GIA3206" s="14"/>
      <c r="GIB3206" s="14"/>
      <c r="GIC3206" s="14"/>
      <c r="GID3206" s="14"/>
      <c r="GIE3206" s="14"/>
      <c r="GIF3206" s="14"/>
      <c r="GIG3206" s="14"/>
      <c r="GIH3206" s="14"/>
      <c r="GII3206" s="14"/>
      <c r="GIJ3206" s="14"/>
      <c r="GIK3206" s="14"/>
      <c r="GIL3206" s="14"/>
      <c r="GIM3206" s="14"/>
      <c r="GIN3206" s="14"/>
      <c r="GIO3206" s="14"/>
      <c r="GIP3206" s="14"/>
      <c r="GIQ3206" s="14"/>
      <c r="GIR3206" s="14"/>
      <c r="GIS3206" s="14"/>
      <c r="GIT3206" s="14"/>
      <c r="GIU3206" s="14"/>
      <c r="GIV3206" s="14"/>
      <c r="GIW3206" s="14"/>
      <c r="GIX3206" s="14"/>
      <c r="GIY3206" s="14"/>
      <c r="GIZ3206" s="14"/>
      <c r="GJA3206" s="14"/>
      <c r="GJB3206" s="14"/>
      <c r="GJC3206" s="14"/>
      <c r="GJD3206" s="14"/>
      <c r="GJE3206" s="14"/>
      <c r="GJF3206" s="14"/>
      <c r="GJG3206" s="14"/>
      <c r="GJH3206" s="14"/>
      <c r="GJI3206" s="14"/>
      <c r="GJJ3206" s="14"/>
      <c r="GJK3206" s="14"/>
      <c r="GJL3206" s="14"/>
      <c r="GJM3206" s="14"/>
      <c r="GJN3206" s="14"/>
      <c r="GJO3206" s="14"/>
      <c r="GJP3206" s="14"/>
      <c r="GJQ3206" s="14"/>
      <c r="GJR3206" s="14"/>
      <c r="GJS3206" s="14"/>
      <c r="GJT3206" s="14"/>
      <c r="GJU3206" s="14"/>
      <c r="GJV3206" s="14"/>
      <c r="GJW3206" s="14"/>
      <c r="GJX3206" s="14"/>
      <c r="GJY3206" s="14"/>
      <c r="GJZ3206" s="14"/>
      <c r="GKA3206" s="14"/>
      <c r="GKB3206" s="14"/>
      <c r="GKC3206" s="14"/>
      <c r="GKD3206" s="14"/>
      <c r="GKE3206" s="14"/>
      <c r="GKF3206" s="14"/>
      <c r="GKG3206" s="14"/>
      <c r="GKH3206" s="14"/>
      <c r="GKI3206" s="14"/>
      <c r="GKJ3206" s="14"/>
      <c r="GKK3206" s="14"/>
      <c r="GKL3206" s="14"/>
      <c r="GKM3206" s="14"/>
      <c r="GKN3206" s="14"/>
      <c r="GKO3206" s="14"/>
      <c r="GKP3206" s="14"/>
      <c r="GKQ3206" s="14"/>
      <c r="GKR3206" s="14"/>
      <c r="GKS3206" s="14"/>
      <c r="GKT3206" s="14"/>
      <c r="GKU3206" s="14"/>
      <c r="GKV3206" s="14"/>
      <c r="GKW3206" s="14"/>
      <c r="GKX3206" s="14"/>
      <c r="GKY3206" s="14"/>
      <c r="GKZ3206" s="14"/>
      <c r="GLA3206" s="14"/>
      <c r="GLB3206" s="14"/>
      <c r="GLC3206" s="14"/>
      <c r="GLD3206" s="14"/>
      <c r="GLE3206" s="14"/>
      <c r="GLF3206" s="14"/>
      <c r="GLG3206" s="14"/>
      <c r="GLH3206" s="14"/>
      <c r="GLI3206" s="14"/>
      <c r="GLJ3206" s="14"/>
      <c r="GLK3206" s="14"/>
      <c r="GLL3206" s="14"/>
      <c r="GLM3206" s="14"/>
      <c r="GLN3206" s="14"/>
      <c r="GLO3206" s="14"/>
      <c r="GLP3206" s="14"/>
      <c r="GLQ3206" s="14"/>
      <c r="GLR3206" s="14"/>
      <c r="GLS3206" s="14"/>
      <c r="GLT3206" s="14"/>
      <c r="GLU3206" s="14"/>
      <c r="GLV3206" s="14"/>
      <c r="GLW3206" s="14"/>
      <c r="GLX3206" s="14"/>
      <c r="GLY3206" s="14"/>
      <c r="GLZ3206" s="14"/>
      <c r="GMA3206" s="14"/>
      <c r="GMB3206" s="14"/>
      <c r="GMC3206" s="14"/>
      <c r="GMD3206" s="14"/>
      <c r="GME3206" s="14"/>
      <c r="GMF3206" s="14"/>
      <c r="GMG3206" s="14"/>
      <c r="GMH3206" s="14"/>
      <c r="GMI3206" s="14"/>
      <c r="GMJ3206" s="14"/>
      <c r="GMK3206" s="14"/>
      <c r="GML3206" s="14"/>
      <c r="GMM3206" s="14"/>
      <c r="GMN3206" s="14"/>
      <c r="GMO3206" s="14"/>
      <c r="GMP3206" s="14"/>
      <c r="GMQ3206" s="14"/>
      <c r="GMR3206" s="14"/>
      <c r="GMS3206" s="14"/>
      <c r="GMT3206" s="14"/>
      <c r="GMU3206" s="14"/>
      <c r="GMV3206" s="14"/>
      <c r="GMW3206" s="14"/>
      <c r="GMX3206" s="14"/>
      <c r="GMY3206" s="14"/>
      <c r="GMZ3206" s="14"/>
      <c r="GNA3206" s="14"/>
      <c r="GNB3206" s="14"/>
      <c r="GNC3206" s="14"/>
      <c r="GND3206" s="14"/>
      <c r="GNE3206" s="14"/>
      <c r="GNF3206" s="14"/>
      <c r="GNG3206" s="14"/>
      <c r="GNH3206" s="14"/>
      <c r="GNI3206" s="14"/>
      <c r="GNJ3206" s="14"/>
      <c r="GNK3206" s="14"/>
      <c r="GNL3206" s="14"/>
      <c r="GNM3206" s="14"/>
      <c r="GNN3206" s="14"/>
      <c r="GNO3206" s="14"/>
      <c r="GNP3206" s="14"/>
      <c r="GNQ3206" s="14"/>
      <c r="GNR3206" s="14"/>
      <c r="GNS3206" s="14"/>
      <c r="GNT3206" s="14"/>
      <c r="GNU3206" s="14"/>
      <c r="GNV3206" s="14"/>
      <c r="GNW3206" s="14"/>
      <c r="GNX3206" s="14"/>
      <c r="GNY3206" s="14"/>
      <c r="GNZ3206" s="14"/>
      <c r="GOA3206" s="14"/>
      <c r="GOB3206" s="14"/>
      <c r="GOC3206" s="14"/>
      <c r="GOD3206" s="14"/>
      <c r="GOE3206" s="14"/>
      <c r="GOF3206" s="14"/>
      <c r="GOG3206" s="14"/>
      <c r="GOH3206" s="14"/>
      <c r="GOI3206" s="14"/>
      <c r="GOJ3206" s="14"/>
      <c r="GOK3206" s="14"/>
      <c r="GOL3206" s="14"/>
      <c r="GOM3206" s="14"/>
      <c r="GON3206" s="14"/>
      <c r="GOO3206" s="14"/>
      <c r="GOP3206" s="14"/>
      <c r="GOQ3206" s="14"/>
      <c r="GOR3206" s="14"/>
      <c r="GOS3206" s="14"/>
      <c r="GOT3206" s="14"/>
      <c r="GOU3206" s="14"/>
      <c r="GOV3206" s="14"/>
      <c r="GOW3206" s="14"/>
      <c r="GOX3206" s="14"/>
      <c r="GOY3206" s="14"/>
      <c r="GOZ3206" s="14"/>
      <c r="GPA3206" s="14"/>
      <c r="GPB3206" s="14"/>
      <c r="GPC3206" s="14"/>
      <c r="GPD3206" s="14"/>
      <c r="GPE3206" s="14"/>
      <c r="GPF3206" s="14"/>
      <c r="GPG3206" s="14"/>
      <c r="GPH3206" s="14"/>
      <c r="GPI3206" s="14"/>
      <c r="GPJ3206" s="14"/>
      <c r="GPK3206" s="14"/>
      <c r="GPL3206" s="14"/>
      <c r="GPM3206" s="14"/>
      <c r="GPN3206" s="14"/>
      <c r="GPO3206" s="14"/>
      <c r="GPP3206" s="14"/>
      <c r="GPQ3206" s="14"/>
      <c r="GPR3206" s="14"/>
      <c r="GPS3206" s="14"/>
      <c r="GPT3206" s="14"/>
      <c r="GPU3206" s="14"/>
      <c r="GPV3206" s="14"/>
      <c r="GPW3206" s="14"/>
      <c r="GPX3206" s="14"/>
      <c r="GPY3206" s="14"/>
      <c r="GPZ3206" s="14"/>
      <c r="GQA3206" s="14"/>
      <c r="GQB3206" s="14"/>
      <c r="GQC3206" s="14"/>
      <c r="GQD3206" s="14"/>
      <c r="GQE3206" s="14"/>
      <c r="GQF3206" s="14"/>
      <c r="GQG3206" s="14"/>
      <c r="GQH3206" s="14"/>
      <c r="GQI3206" s="14"/>
      <c r="GQJ3206" s="14"/>
      <c r="GQK3206" s="14"/>
      <c r="GQL3206" s="14"/>
      <c r="GQM3206" s="14"/>
      <c r="GQN3206" s="14"/>
      <c r="GQO3206" s="14"/>
      <c r="GQP3206" s="14"/>
      <c r="GQQ3206" s="14"/>
      <c r="GQR3206" s="14"/>
      <c r="GQS3206" s="14"/>
      <c r="GQT3206" s="14"/>
      <c r="GQU3206" s="14"/>
      <c r="GQV3206" s="14"/>
      <c r="GQW3206" s="14"/>
      <c r="GQX3206" s="14"/>
      <c r="GQY3206" s="14"/>
      <c r="GQZ3206" s="14"/>
      <c r="GRA3206" s="14"/>
      <c r="GRB3206" s="14"/>
      <c r="GRC3206" s="14"/>
      <c r="GRD3206" s="14"/>
      <c r="GRE3206" s="14"/>
      <c r="GRF3206" s="14"/>
      <c r="GRG3206" s="14"/>
      <c r="GRH3206" s="14"/>
      <c r="GRI3206" s="14"/>
      <c r="GRJ3206" s="14"/>
      <c r="GRK3206" s="14"/>
      <c r="GRL3206" s="14"/>
      <c r="GRM3206" s="14"/>
      <c r="GRN3206" s="14"/>
      <c r="GRO3206" s="14"/>
      <c r="GRP3206" s="14"/>
      <c r="GRQ3206" s="14"/>
      <c r="GRR3206" s="14"/>
      <c r="GRS3206" s="14"/>
      <c r="GRT3206" s="14"/>
      <c r="GRU3206" s="14"/>
      <c r="GRV3206" s="14"/>
      <c r="GRW3206" s="14"/>
      <c r="GRX3206" s="14"/>
      <c r="GRY3206" s="14"/>
      <c r="GRZ3206" s="14"/>
      <c r="GSA3206" s="14"/>
      <c r="GSB3206" s="14"/>
      <c r="GSC3206" s="14"/>
      <c r="GSD3206" s="14"/>
      <c r="GSE3206" s="14"/>
      <c r="GSF3206" s="14"/>
      <c r="GSG3206" s="14"/>
      <c r="GSH3206" s="14"/>
      <c r="GSI3206" s="14"/>
      <c r="GSJ3206" s="14"/>
      <c r="GSK3206" s="14"/>
      <c r="GSL3206" s="14"/>
      <c r="GSM3206" s="14"/>
      <c r="GSN3206" s="14"/>
      <c r="GSO3206" s="14"/>
      <c r="GSP3206" s="14"/>
      <c r="GSQ3206" s="14"/>
      <c r="GSR3206" s="14"/>
      <c r="GSS3206" s="14"/>
      <c r="GST3206" s="14"/>
      <c r="GSU3206" s="14"/>
      <c r="GSV3206" s="14"/>
      <c r="GSW3206" s="14"/>
      <c r="GSX3206" s="14"/>
      <c r="GSY3206" s="14"/>
      <c r="GSZ3206" s="14"/>
      <c r="GTA3206" s="14"/>
      <c r="GTB3206" s="14"/>
      <c r="GTC3206" s="14"/>
      <c r="GTD3206" s="14"/>
      <c r="GTE3206" s="14"/>
      <c r="GTF3206" s="14"/>
      <c r="GTG3206" s="14"/>
      <c r="GTH3206" s="14"/>
      <c r="GTI3206" s="14"/>
      <c r="GTJ3206" s="14"/>
      <c r="GTK3206" s="14"/>
      <c r="GTL3206" s="14"/>
      <c r="GTM3206" s="14"/>
      <c r="GTN3206" s="14"/>
      <c r="GTO3206" s="14"/>
      <c r="GTP3206" s="14"/>
      <c r="GTQ3206" s="14"/>
      <c r="GTR3206" s="14"/>
      <c r="GTS3206" s="14"/>
      <c r="GTT3206" s="14"/>
      <c r="GTU3206" s="14"/>
      <c r="GTV3206" s="14"/>
      <c r="GTW3206" s="14"/>
      <c r="GTX3206" s="14"/>
      <c r="GTY3206" s="14"/>
      <c r="GTZ3206" s="14"/>
      <c r="GUA3206" s="14"/>
      <c r="GUB3206" s="14"/>
      <c r="GUC3206" s="14"/>
      <c r="GUD3206" s="14"/>
      <c r="GUE3206" s="14"/>
      <c r="GUF3206" s="14"/>
      <c r="GUG3206" s="14"/>
      <c r="GUH3206" s="14"/>
      <c r="GUI3206" s="14"/>
      <c r="GUJ3206" s="14"/>
      <c r="GUK3206" s="14"/>
      <c r="GUL3206" s="14"/>
      <c r="GUM3206" s="14"/>
      <c r="GUN3206" s="14"/>
      <c r="GUO3206" s="14"/>
      <c r="GUP3206" s="14"/>
      <c r="GUQ3206" s="14"/>
      <c r="GUR3206" s="14"/>
      <c r="GUS3206" s="14"/>
      <c r="GUT3206" s="14"/>
      <c r="GUU3206" s="14"/>
      <c r="GUV3206" s="14"/>
      <c r="GUW3206" s="14"/>
      <c r="GUX3206" s="14"/>
      <c r="GUY3206" s="14"/>
      <c r="GUZ3206" s="14"/>
      <c r="GVA3206" s="14"/>
      <c r="GVB3206" s="14"/>
      <c r="GVC3206" s="14"/>
      <c r="GVD3206" s="14"/>
      <c r="GVE3206" s="14"/>
      <c r="GVF3206" s="14"/>
      <c r="GVG3206" s="14"/>
      <c r="GVH3206" s="14"/>
      <c r="GVI3206" s="14"/>
      <c r="GVJ3206" s="14"/>
      <c r="GVK3206" s="14"/>
      <c r="GVL3206" s="14"/>
      <c r="GVM3206" s="14"/>
      <c r="GVN3206" s="14"/>
      <c r="GVO3206" s="14"/>
      <c r="GVP3206" s="14"/>
      <c r="GVQ3206" s="14"/>
      <c r="GVR3206" s="14"/>
      <c r="GVS3206" s="14"/>
      <c r="GVT3206" s="14"/>
      <c r="GVU3206" s="14"/>
      <c r="GVV3206" s="14"/>
      <c r="GVW3206" s="14"/>
      <c r="GVX3206" s="14"/>
      <c r="GVY3206" s="14"/>
      <c r="GVZ3206" s="14"/>
      <c r="GWA3206" s="14"/>
      <c r="GWB3206" s="14"/>
      <c r="GWC3206" s="14"/>
      <c r="GWD3206" s="14"/>
      <c r="GWE3206" s="14"/>
      <c r="GWF3206" s="14"/>
      <c r="GWG3206" s="14"/>
      <c r="GWH3206" s="14"/>
      <c r="GWI3206" s="14"/>
      <c r="GWJ3206" s="14"/>
      <c r="GWK3206" s="14"/>
      <c r="GWL3206" s="14"/>
      <c r="GWM3206" s="14"/>
      <c r="GWN3206" s="14"/>
      <c r="GWO3206" s="14"/>
      <c r="GWP3206" s="14"/>
      <c r="GWQ3206" s="14"/>
      <c r="GWR3206" s="14"/>
      <c r="GWS3206" s="14"/>
      <c r="GWT3206" s="14"/>
      <c r="GWU3206" s="14"/>
      <c r="GWV3206" s="14"/>
      <c r="GWW3206" s="14"/>
      <c r="GWX3206" s="14"/>
      <c r="GWY3206" s="14"/>
      <c r="GWZ3206" s="14"/>
      <c r="GXA3206" s="14"/>
      <c r="GXB3206" s="14"/>
      <c r="GXC3206" s="14"/>
      <c r="GXD3206" s="14"/>
      <c r="GXE3206" s="14"/>
      <c r="GXF3206" s="14"/>
      <c r="GXG3206" s="14"/>
      <c r="GXH3206" s="14"/>
      <c r="GXI3206" s="14"/>
      <c r="GXJ3206" s="14"/>
      <c r="GXK3206" s="14"/>
      <c r="GXL3206" s="14"/>
      <c r="GXM3206" s="14"/>
      <c r="GXN3206" s="14"/>
      <c r="GXO3206" s="14"/>
      <c r="GXP3206" s="14"/>
      <c r="GXQ3206" s="14"/>
      <c r="GXR3206" s="14"/>
      <c r="GXS3206" s="14"/>
      <c r="GXT3206" s="14"/>
      <c r="GXU3206" s="14"/>
      <c r="GXV3206" s="14"/>
      <c r="GXW3206" s="14"/>
      <c r="GXX3206" s="14"/>
      <c r="GXY3206" s="14"/>
      <c r="GXZ3206" s="14"/>
      <c r="GYA3206" s="14"/>
      <c r="GYB3206" s="14"/>
      <c r="GYC3206" s="14"/>
      <c r="GYD3206" s="14"/>
      <c r="GYE3206" s="14"/>
      <c r="GYF3206" s="14"/>
      <c r="GYG3206" s="14"/>
      <c r="GYH3206" s="14"/>
      <c r="GYI3206" s="14"/>
      <c r="GYJ3206" s="14"/>
      <c r="GYK3206" s="14"/>
      <c r="GYL3206" s="14"/>
      <c r="GYM3206" s="14"/>
      <c r="GYN3206" s="14"/>
      <c r="GYO3206" s="14"/>
      <c r="GYP3206" s="14"/>
      <c r="GYQ3206" s="14"/>
      <c r="GYR3206" s="14"/>
      <c r="GYS3206" s="14"/>
      <c r="GYT3206" s="14"/>
      <c r="GYU3206" s="14"/>
      <c r="GYV3206" s="14"/>
      <c r="GYW3206" s="14"/>
      <c r="GYX3206" s="14"/>
      <c r="GYY3206" s="14"/>
      <c r="GYZ3206" s="14"/>
      <c r="GZA3206" s="14"/>
      <c r="GZB3206" s="14"/>
      <c r="GZC3206" s="14"/>
      <c r="GZD3206" s="14"/>
      <c r="GZE3206" s="14"/>
      <c r="GZF3206" s="14"/>
      <c r="GZG3206" s="14"/>
      <c r="GZH3206" s="14"/>
      <c r="GZI3206" s="14"/>
      <c r="GZJ3206" s="14"/>
      <c r="GZK3206" s="14"/>
      <c r="GZL3206" s="14"/>
      <c r="GZM3206" s="14"/>
      <c r="GZN3206" s="14"/>
      <c r="GZO3206" s="14"/>
      <c r="GZP3206" s="14"/>
      <c r="GZQ3206" s="14"/>
      <c r="GZR3206" s="14"/>
      <c r="GZS3206" s="14"/>
      <c r="GZT3206" s="14"/>
      <c r="GZU3206" s="14"/>
      <c r="GZV3206" s="14"/>
      <c r="GZW3206" s="14"/>
      <c r="GZX3206" s="14"/>
      <c r="GZY3206" s="14"/>
      <c r="GZZ3206" s="14"/>
      <c r="HAA3206" s="14"/>
      <c r="HAB3206" s="14"/>
      <c r="HAC3206" s="14"/>
      <c r="HAD3206" s="14"/>
      <c r="HAE3206" s="14"/>
      <c r="HAF3206" s="14"/>
      <c r="HAG3206" s="14"/>
      <c r="HAH3206" s="14"/>
      <c r="HAI3206" s="14"/>
      <c r="HAJ3206" s="14"/>
      <c r="HAK3206" s="14"/>
      <c r="HAL3206" s="14"/>
      <c r="HAM3206" s="14"/>
      <c r="HAN3206" s="14"/>
      <c r="HAO3206" s="14"/>
      <c r="HAP3206" s="14"/>
      <c r="HAQ3206" s="14"/>
      <c r="HAR3206" s="14"/>
      <c r="HAS3206" s="14"/>
      <c r="HAT3206" s="14"/>
      <c r="HAU3206" s="14"/>
      <c r="HAV3206" s="14"/>
      <c r="HAW3206" s="14"/>
      <c r="HAX3206" s="14"/>
      <c r="HAY3206" s="14"/>
      <c r="HAZ3206" s="14"/>
      <c r="HBA3206" s="14"/>
      <c r="HBB3206" s="14"/>
      <c r="HBC3206" s="14"/>
      <c r="HBD3206" s="14"/>
      <c r="HBE3206" s="14"/>
      <c r="HBF3206" s="14"/>
      <c r="HBG3206" s="14"/>
      <c r="HBH3206" s="14"/>
      <c r="HBI3206" s="14"/>
      <c r="HBJ3206" s="14"/>
      <c r="HBK3206" s="14"/>
      <c r="HBL3206" s="14"/>
      <c r="HBM3206" s="14"/>
      <c r="HBN3206" s="14"/>
      <c r="HBO3206" s="14"/>
      <c r="HBP3206" s="14"/>
      <c r="HBQ3206" s="14"/>
      <c r="HBR3206" s="14"/>
      <c r="HBS3206" s="14"/>
      <c r="HBT3206" s="14"/>
      <c r="HBU3206" s="14"/>
      <c r="HBV3206" s="14"/>
      <c r="HBW3206" s="14"/>
      <c r="HBX3206" s="14"/>
      <c r="HBY3206" s="14"/>
      <c r="HBZ3206" s="14"/>
      <c r="HCA3206" s="14"/>
      <c r="HCB3206" s="14"/>
      <c r="HCC3206" s="14"/>
      <c r="HCD3206" s="14"/>
      <c r="HCE3206" s="14"/>
      <c r="HCF3206" s="14"/>
      <c r="HCG3206" s="14"/>
      <c r="HCH3206" s="14"/>
      <c r="HCI3206" s="14"/>
      <c r="HCJ3206" s="14"/>
      <c r="HCK3206" s="14"/>
      <c r="HCL3206" s="14"/>
      <c r="HCM3206" s="14"/>
      <c r="HCN3206" s="14"/>
      <c r="HCO3206" s="14"/>
      <c r="HCP3206" s="14"/>
      <c r="HCQ3206" s="14"/>
      <c r="HCR3206" s="14"/>
      <c r="HCS3206" s="14"/>
      <c r="HCT3206" s="14"/>
      <c r="HCU3206" s="14"/>
      <c r="HCV3206" s="14"/>
      <c r="HCW3206" s="14"/>
      <c r="HCX3206" s="14"/>
      <c r="HCY3206" s="14"/>
      <c r="HCZ3206" s="14"/>
      <c r="HDA3206" s="14"/>
      <c r="HDB3206" s="14"/>
      <c r="HDC3206" s="14"/>
      <c r="HDD3206" s="14"/>
      <c r="HDE3206" s="14"/>
      <c r="HDF3206" s="14"/>
      <c r="HDG3206" s="14"/>
      <c r="HDH3206" s="14"/>
      <c r="HDI3206" s="14"/>
      <c r="HDJ3206" s="14"/>
      <c r="HDK3206" s="14"/>
      <c r="HDL3206" s="14"/>
      <c r="HDM3206" s="14"/>
      <c r="HDN3206" s="14"/>
      <c r="HDO3206" s="14"/>
      <c r="HDP3206" s="14"/>
      <c r="HDQ3206" s="14"/>
      <c r="HDR3206" s="14"/>
      <c r="HDS3206" s="14"/>
      <c r="HDT3206" s="14"/>
      <c r="HDU3206" s="14"/>
      <c r="HDV3206" s="14"/>
      <c r="HDW3206" s="14"/>
      <c r="HDX3206" s="14"/>
      <c r="HDY3206" s="14"/>
      <c r="HDZ3206" s="14"/>
      <c r="HEA3206" s="14"/>
      <c r="HEB3206" s="14"/>
      <c r="HEC3206" s="14"/>
      <c r="HED3206" s="14"/>
      <c r="HEE3206" s="14"/>
      <c r="HEF3206" s="14"/>
      <c r="HEG3206" s="14"/>
      <c r="HEH3206" s="14"/>
      <c r="HEI3206" s="14"/>
      <c r="HEJ3206" s="14"/>
      <c r="HEK3206" s="14"/>
      <c r="HEL3206" s="14"/>
      <c r="HEM3206" s="14"/>
      <c r="HEN3206" s="14"/>
      <c r="HEO3206" s="14"/>
      <c r="HEP3206" s="14"/>
      <c r="HEQ3206" s="14"/>
      <c r="HER3206" s="14"/>
      <c r="HES3206" s="14"/>
      <c r="HET3206" s="14"/>
      <c r="HEU3206" s="14"/>
      <c r="HEV3206" s="14"/>
      <c r="HEW3206" s="14"/>
      <c r="HEX3206" s="14"/>
      <c r="HEY3206" s="14"/>
      <c r="HEZ3206" s="14"/>
      <c r="HFA3206" s="14"/>
      <c r="HFB3206" s="14"/>
      <c r="HFC3206" s="14"/>
      <c r="HFD3206" s="14"/>
      <c r="HFE3206" s="14"/>
      <c r="HFF3206" s="14"/>
      <c r="HFG3206" s="14"/>
      <c r="HFH3206" s="14"/>
      <c r="HFI3206" s="14"/>
      <c r="HFJ3206" s="14"/>
      <c r="HFK3206" s="14"/>
      <c r="HFL3206" s="14"/>
      <c r="HFM3206" s="14"/>
      <c r="HFN3206" s="14"/>
      <c r="HFO3206" s="14"/>
      <c r="HFP3206" s="14"/>
      <c r="HFQ3206" s="14"/>
      <c r="HFR3206" s="14"/>
      <c r="HFS3206" s="14"/>
      <c r="HFT3206" s="14"/>
      <c r="HFU3206" s="14"/>
      <c r="HFV3206" s="14"/>
      <c r="HFW3206" s="14"/>
      <c r="HFX3206" s="14"/>
      <c r="HFY3206" s="14"/>
      <c r="HFZ3206" s="14"/>
      <c r="HGA3206" s="14"/>
      <c r="HGB3206" s="14"/>
      <c r="HGC3206" s="14"/>
      <c r="HGD3206" s="14"/>
      <c r="HGE3206" s="14"/>
      <c r="HGF3206" s="14"/>
      <c r="HGG3206" s="14"/>
      <c r="HGH3206" s="14"/>
      <c r="HGI3206" s="14"/>
      <c r="HGJ3206" s="14"/>
      <c r="HGK3206" s="14"/>
      <c r="HGL3206" s="14"/>
      <c r="HGM3206" s="14"/>
      <c r="HGN3206" s="14"/>
      <c r="HGO3206" s="14"/>
      <c r="HGP3206" s="14"/>
      <c r="HGQ3206" s="14"/>
      <c r="HGR3206" s="14"/>
      <c r="HGS3206" s="14"/>
      <c r="HGT3206" s="14"/>
      <c r="HGU3206" s="14"/>
      <c r="HGV3206" s="14"/>
      <c r="HGW3206" s="14"/>
      <c r="HGX3206" s="14"/>
      <c r="HGY3206" s="14"/>
      <c r="HGZ3206" s="14"/>
      <c r="HHA3206" s="14"/>
      <c r="HHB3206" s="14"/>
      <c r="HHC3206" s="14"/>
      <c r="HHD3206" s="14"/>
      <c r="HHE3206" s="14"/>
      <c r="HHF3206" s="14"/>
      <c r="HHG3206" s="14"/>
      <c r="HHH3206" s="14"/>
      <c r="HHI3206" s="14"/>
      <c r="HHJ3206" s="14"/>
      <c r="HHK3206" s="14"/>
      <c r="HHL3206" s="14"/>
      <c r="HHM3206" s="14"/>
      <c r="HHN3206" s="14"/>
      <c r="HHO3206" s="14"/>
      <c r="HHP3206" s="14"/>
      <c r="HHQ3206" s="14"/>
      <c r="HHR3206" s="14"/>
      <c r="HHS3206" s="14"/>
      <c r="HHT3206" s="14"/>
      <c r="HHU3206" s="14"/>
      <c r="HHV3206" s="14"/>
      <c r="HHW3206" s="14"/>
      <c r="HHX3206" s="14"/>
      <c r="HHY3206" s="14"/>
      <c r="HHZ3206" s="14"/>
      <c r="HIA3206" s="14"/>
      <c r="HIB3206" s="14"/>
      <c r="HIC3206" s="14"/>
      <c r="HID3206" s="14"/>
      <c r="HIE3206" s="14"/>
      <c r="HIF3206" s="14"/>
      <c r="HIG3206" s="14"/>
      <c r="HIH3206" s="14"/>
      <c r="HII3206" s="14"/>
      <c r="HIJ3206" s="14"/>
      <c r="HIK3206" s="14"/>
      <c r="HIL3206" s="14"/>
      <c r="HIM3206" s="14"/>
      <c r="HIN3206" s="14"/>
      <c r="HIO3206" s="14"/>
      <c r="HIP3206" s="14"/>
      <c r="HIQ3206" s="14"/>
      <c r="HIR3206" s="14"/>
      <c r="HIS3206" s="14"/>
      <c r="HIT3206" s="14"/>
      <c r="HIU3206" s="14"/>
      <c r="HIV3206" s="14"/>
      <c r="HIW3206" s="14"/>
      <c r="HIX3206" s="14"/>
      <c r="HIY3206" s="14"/>
      <c r="HIZ3206" s="14"/>
      <c r="HJA3206" s="14"/>
      <c r="HJB3206" s="14"/>
      <c r="HJC3206" s="14"/>
      <c r="HJD3206" s="14"/>
      <c r="HJE3206" s="14"/>
      <c r="HJF3206" s="14"/>
      <c r="HJG3206" s="14"/>
      <c r="HJH3206" s="14"/>
      <c r="HJI3206" s="14"/>
      <c r="HJJ3206" s="14"/>
      <c r="HJK3206" s="14"/>
      <c r="HJL3206" s="14"/>
      <c r="HJM3206" s="14"/>
      <c r="HJN3206" s="14"/>
      <c r="HJO3206" s="14"/>
      <c r="HJP3206" s="14"/>
      <c r="HJQ3206" s="14"/>
      <c r="HJR3206" s="14"/>
      <c r="HJS3206" s="14"/>
      <c r="HJT3206" s="14"/>
      <c r="HJU3206" s="14"/>
      <c r="HJV3206" s="14"/>
      <c r="HJW3206" s="14"/>
      <c r="HJX3206" s="14"/>
      <c r="HJY3206" s="14"/>
      <c r="HJZ3206" s="14"/>
      <c r="HKA3206" s="14"/>
      <c r="HKB3206" s="14"/>
      <c r="HKC3206" s="14"/>
      <c r="HKD3206" s="14"/>
      <c r="HKE3206" s="14"/>
      <c r="HKF3206" s="14"/>
      <c r="HKG3206" s="14"/>
      <c r="HKH3206" s="14"/>
      <c r="HKI3206" s="14"/>
      <c r="HKJ3206" s="14"/>
      <c r="HKK3206" s="14"/>
      <c r="HKL3206" s="14"/>
      <c r="HKM3206" s="14"/>
      <c r="HKN3206" s="14"/>
      <c r="HKO3206" s="14"/>
      <c r="HKP3206" s="14"/>
      <c r="HKQ3206" s="14"/>
      <c r="HKR3206" s="14"/>
      <c r="HKS3206" s="14"/>
      <c r="HKT3206" s="14"/>
      <c r="HKU3206" s="14"/>
      <c r="HKV3206" s="14"/>
      <c r="HKW3206" s="14"/>
      <c r="HKX3206" s="14"/>
      <c r="HKY3206" s="14"/>
      <c r="HKZ3206" s="14"/>
      <c r="HLA3206" s="14"/>
      <c r="HLB3206" s="14"/>
      <c r="HLC3206" s="14"/>
      <c r="HLD3206" s="14"/>
      <c r="HLE3206" s="14"/>
      <c r="HLF3206" s="14"/>
      <c r="HLG3206" s="14"/>
      <c r="HLH3206" s="14"/>
      <c r="HLI3206" s="14"/>
      <c r="HLJ3206" s="14"/>
      <c r="HLK3206" s="14"/>
      <c r="HLL3206" s="14"/>
      <c r="HLM3206" s="14"/>
      <c r="HLN3206" s="14"/>
      <c r="HLO3206" s="14"/>
      <c r="HLP3206" s="14"/>
      <c r="HLQ3206" s="14"/>
      <c r="HLR3206" s="14"/>
      <c r="HLS3206" s="14"/>
      <c r="HLT3206" s="14"/>
      <c r="HLU3206" s="14"/>
      <c r="HLV3206" s="14"/>
      <c r="HLW3206" s="14"/>
      <c r="HLX3206" s="14"/>
      <c r="HLY3206" s="14"/>
      <c r="HLZ3206" s="14"/>
      <c r="HMA3206" s="14"/>
      <c r="HMB3206" s="14"/>
      <c r="HMC3206" s="14"/>
      <c r="HMD3206" s="14"/>
      <c r="HME3206" s="14"/>
      <c r="HMF3206" s="14"/>
      <c r="HMG3206" s="14"/>
      <c r="HMH3206" s="14"/>
      <c r="HMI3206" s="14"/>
      <c r="HMJ3206" s="14"/>
      <c r="HMK3206" s="14"/>
      <c r="HML3206" s="14"/>
      <c r="HMM3206" s="14"/>
      <c r="HMN3206" s="14"/>
      <c r="HMO3206" s="14"/>
      <c r="HMP3206" s="14"/>
      <c r="HMQ3206" s="14"/>
      <c r="HMR3206" s="14"/>
      <c r="HMS3206" s="14"/>
      <c r="HMT3206" s="14"/>
      <c r="HMU3206" s="14"/>
      <c r="HMV3206" s="14"/>
      <c r="HMW3206" s="14"/>
      <c r="HMX3206" s="14"/>
      <c r="HMY3206" s="14"/>
      <c r="HMZ3206" s="14"/>
      <c r="HNA3206" s="14"/>
      <c r="HNB3206" s="14"/>
      <c r="HNC3206" s="14"/>
      <c r="HND3206" s="14"/>
      <c r="HNE3206" s="14"/>
      <c r="HNF3206" s="14"/>
      <c r="HNG3206" s="14"/>
      <c r="HNH3206" s="14"/>
      <c r="HNI3206" s="14"/>
      <c r="HNJ3206" s="14"/>
      <c r="HNK3206" s="14"/>
      <c r="HNL3206" s="14"/>
      <c r="HNM3206" s="14"/>
      <c r="HNN3206" s="14"/>
      <c r="HNO3206" s="14"/>
      <c r="HNP3206" s="14"/>
      <c r="HNQ3206" s="14"/>
      <c r="HNR3206" s="14"/>
      <c r="HNS3206" s="14"/>
      <c r="HNT3206" s="14"/>
      <c r="HNU3206" s="14"/>
      <c r="HNV3206" s="14"/>
      <c r="HNW3206" s="14"/>
      <c r="HNX3206" s="14"/>
      <c r="HNY3206" s="14"/>
      <c r="HNZ3206" s="14"/>
      <c r="HOA3206" s="14"/>
      <c r="HOB3206" s="14"/>
      <c r="HOC3206" s="14"/>
      <c r="HOD3206" s="14"/>
      <c r="HOE3206" s="14"/>
      <c r="HOF3206" s="14"/>
      <c r="HOG3206" s="14"/>
      <c r="HOH3206" s="14"/>
      <c r="HOI3206" s="14"/>
      <c r="HOJ3206" s="14"/>
      <c r="HOK3206" s="14"/>
      <c r="HOL3206" s="14"/>
      <c r="HOM3206" s="14"/>
      <c r="HON3206" s="14"/>
      <c r="HOO3206" s="14"/>
      <c r="HOP3206" s="14"/>
      <c r="HOQ3206" s="14"/>
      <c r="HOR3206" s="14"/>
      <c r="HOS3206" s="14"/>
      <c r="HOT3206" s="14"/>
      <c r="HOU3206" s="14"/>
      <c r="HOV3206" s="14"/>
      <c r="HOW3206" s="14"/>
      <c r="HOX3206" s="14"/>
      <c r="HOY3206" s="14"/>
      <c r="HOZ3206" s="14"/>
      <c r="HPA3206" s="14"/>
      <c r="HPB3206" s="14"/>
      <c r="HPC3206" s="14"/>
      <c r="HPD3206" s="14"/>
      <c r="HPE3206" s="14"/>
      <c r="HPF3206" s="14"/>
      <c r="HPG3206" s="14"/>
      <c r="HPH3206" s="14"/>
      <c r="HPI3206" s="14"/>
      <c r="HPJ3206" s="14"/>
      <c r="HPK3206" s="14"/>
      <c r="HPL3206" s="14"/>
      <c r="HPM3206" s="14"/>
      <c r="HPN3206" s="14"/>
      <c r="HPO3206" s="14"/>
      <c r="HPP3206" s="14"/>
      <c r="HPQ3206" s="14"/>
      <c r="HPR3206" s="14"/>
      <c r="HPS3206" s="14"/>
      <c r="HPT3206" s="14"/>
      <c r="HPU3206" s="14"/>
      <c r="HPV3206" s="14"/>
      <c r="HPW3206" s="14"/>
      <c r="HPX3206" s="14"/>
      <c r="HPY3206" s="14"/>
      <c r="HPZ3206" s="14"/>
      <c r="HQA3206" s="14"/>
      <c r="HQB3206" s="14"/>
      <c r="HQC3206" s="14"/>
      <c r="HQD3206" s="14"/>
      <c r="HQE3206" s="14"/>
      <c r="HQF3206" s="14"/>
      <c r="HQG3206" s="14"/>
      <c r="HQH3206" s="14"/>
      <c r="HQI3206" s="14"/>
      <c r="HQJ3206" s="14"/>
      <c r="HQK3206" s="14"/>
      <c r="HQL3206" s="14"/>
      <c r="HQM3206" s="14"/>
      <c r="HQN3206" s="14"/>
      <c r="HQO3206" s="14"/>
      <c r="HQP3206" s="14"/>
      <c r="HQQ3206" s="14"/>
      <c r="HQR3206" s="14"/>
      <c r="HQS3206" s="14"/>
      <c r="HQT3206" s="14"/>
      <c r="HQU3206" s="14"/>
      <c r="HQV3206" s="14"/>
      <c r="HQW3206" s="14"/>
      <c r="HQX3206" s="14"/>
      <c r="HQY3206" s="14"/>
      <c r="HQZ3206" s="14"/>
      <c r="HRA3206" s="14"/>
      <c r="HRB3206" s="14"/>
      <c r="HRC3206" s="14"/>
      <c r="HRD3206" s="14"/>
      <c r="HRE3206" s="14"/>
      <c r="HRF3206" s="14"/>
      <c r="HRG3206" s="14"/>
      <c r="HRH3206" s="14"/>
      <c r="HRI3206" s="14"/>
      <c r="HRJ3206" s="14"/>
      <c r="HRK3206" s="14"/>
      <c r="HRL3206" s="14"/>
      <c r="HRM3206" s="14"/>
      <c r="HRN3206" s="14"/>
      <c r="HRO3206" s="14"/>
      <c r="HRP3206" s="14"/>
      <c r="HRQ3206" s="14"/>
      <c r="HRR3206" s="14"/>
      <c r="HRS3206" s="14"/>
      <c r="HRT3206" s="14"/>
      <c r="HRU3206" s="14"/>
      <c r="HRV3206" s="14"/>
      <c r="HRW3206" s="14"/>
      <c r="HRX3206" s="14"/>
      <c r="HRY3206" s="14"/>
      <c r="HRZ3206" s="14"/>
      <c r="HSA3206" s="14"/>
      <c r="HSB3206" s="14"/>
      <c r="HSC3206" s="14"/>
      <c r="HSD3206" s="14"/>
      <c r="HSE3206" s="14"/>
      <c r="HSF3206" s="14"/>
      <c r="HSG3206" s="14"/>
      <c r="HSH3206" s="14"/>
      <c r="HSI3206" s="14"/>
      <c r="HSJ3206" s="14"/>
      <c r="HSK3206" s="14"/>
      <c r="HSL3206" s="14"/>
      <c r="HSM3206" s="14"/>
      <c r="HSN3206" s="14"/>
      <c r="HSO3206" s="14"/>
      <c r="HSP3206" s="14"/>
      <c r="HSQ3206" s="14"/>
      <c r="HSR3206" s="14"/>
      <c r="HSS3206" s="14"/>
      <c r="HST3206" s="14"/>
      <c r="HSU3206" s="14"/>
      <c r="HSV3206" s="14"/>
      <c r="HSW3206" s="14"/>
      <c r="HSX3206" s="14"/>
      <c r="HSY3206" s="14"/>
      <c r="HSZ3206" s="14"/>
      <c r="HTA3206" s="14"/>
      <c r="HTB3206" s="14"/>
      <c r="HTC3206" s="14"/>
      <c r="HTD3206" s="14"/>
      <c r="HTE3206" s="14"/>
      <c r="HTF3206" s="14"/>
      <c r="HTG3206" s="14"/>
      <c r="HTH3206" s="14"/>
      <c r="HTI3206" s="14"/>
      <c r="HTJ3206" s="14"/>
      <c r="HTK3206" s="14"/>
      <c r="HTL3206" s="14"/>
      <c r="HTM3206" s="14"/>
      <c r="HTN3206" s="14"/>
      <c r="HTO3206" s="14"/>
      <c r="HTP3206" s="14"/>
      <c r="HTQ3206" s="14"/>
      <c r="HTR3206" s="14"/>
      <c r="HTS3206" s="14"/>
      <c r="HTT3206" s="14"/>
      <c r="HTU3206" s="14"/>
      <c r="HTV3206" s="14"/>
      <c r="HTW3206" s="14"/>
      <c r="HTX3206" s="14"/>
      <c r="HTY3206" s="14"/>
      <c r="HTZ3206" s="14"/>
      <c r="HUA3206" s="14"/>
      <c r="HUB3206" s="14"/>
      <c r="HUC3206" s="14"/>
      <c r="HUD3206" s="14"/>
      <c r="HUE3206" s="14"/>
      <c r="HUF3206" s="14"/>
      <c r="HUG3206" s="14"/>
      <c r="HUH3206" s="14"/>
      <c r="HUI3206" s="14"/>
      <c r="HUJ3206" s="14"/>
      <c r="HUK3206" s="14"/>
      <c r="HUL3206" s="14"/>
      <c r="HUM3206" s="14"/>
      <c r="HUN3206" s="14"/>
      <c r="HUO3206" s="14"/>
      <c r="HUP3206" s="14"/>
      <c r="HUQ3206" s="14"/>
      <c r="HUR3206" s="14"/>
      <c r="HUS3206" s="14"/>
      <c r="HUT3206" s="14"/>
      <c r="HUU3206" s="14"/>
      <c r="HUV3206" s="14"/>
      <c r="HUW3206" s="14"/>
      <c r="HUX3206" s="14"/>
      <c r="HUY3206" s="14"/>
      <c r="HUZ3206" s="14"/>
      <c r="HVA3206" s="14"/>
      <c r="HVB3206" s="14"/>
      <c r="HVC3206" s="14"/>
      <c r="HVD3206" s="14"/>
      <c r="HVE3206" s="14"/>
      <c r="HVF3206" s="14"/>
      <c r="HVG3206" s="14"/>
      <c r="HVH3206" s="14"/>
      <c r="HVI3206" s="14"/>
      <c r="HVJ3206" s="14"/>
      <c r="HVK3206" s="14"/>
      <c r="HVL3206" s="14"/>
      <c r="HVM3206" s="14"/>
      <c r="HVN3206" s="14"/>
      <c r="HVO3206" s="14"/>
      <c r="HVP3206" s="14"/>
      <c r="HVQ3206" s="14"/>
      <c r="HVR3206" s="14"/>
      <c r="HVS3206" s="14"/>
      <c r="HVT3206" s="14"/>
      <c r="HVU3206" s="14"/>
      <c r="HVV3206" s="14"/>
      <c r="HVW3206" s="14"/>
      <c r="HVX3206" s="14"/>
      <c r="HVY3206" s="14"/>
      <c r="HVZ3206" s="14"/>
      <c r="HWA3206" s="14"/>
      <c r="HWB3206" s="14"/>
      <c r="HWC3206" s="14"/>
      <c r="HWD3206" s="14"/>
      <c r="HWE3206" s="14"/>
      <c r="HWF3206" s="14"/>
      <c r="HWG3206" s="14"/>
      <c r="HWH3206" s="14"/>
      <c r="HWI3206" s="14"/>
      <c r="HWJ3206" s="14"/>
      <c r="HWK3206" s="14"/>
      <c r="HWL3206" s="14"/>
      <c r="HWM3206" s="14"/>
      <c r="HWN3206" s="14"/>
      <c r="HWO3206" s="14"/>
      <c r="HWP3206" s="14"/>
      <c r="HWQ3206" s="14"/>
      <c r="HWR3206" s="14"/>
      <c r="HWS3206" s="14"/>
      <c r="HWT3206" s="14"/>
      <c r="HWU3206" s="14"/>
      <c r="HWV3206" s="14"/>
      <c r="HWW3206" s="14"/>
      <c r="HWX3206" s="14"/>
      <c r="HWY3206" s="14"/>
      <c r="HWZ3206" s="14"/>
      <c r="HXA3206" s="14"/>
      <c r="HXB3206" s="14"/>
      <c r="HXC3206" s="14"/>
      <c r="HXD3206" s="14"/>
      <c r="HXE3206" s="14"/>
      <c r="HXF3206" s="14"/>
      <c r="HXG3206" s="14"/>
      <c r="HXH3206" s="14"/>
      <c r="HXI3206" s="14"/>
      <c r="HXJ3206" s="14"/>
      <c r="HXK3206" s="14"/>
      <c r="HXL3206" s="14"/>
      <c r="HXM3206" s="14"/>
      <c r="HXN3206" s="14"/>
      <c r="HXO3206" s="14"/>
      <c r="HXP3206" s="14"/>
      <c r="HXQ3206" s="14"/>
      <c r="HXR3206" s="14"/>
      <c r="HXS3206" s="14"/>
      <c r="HXT3206" s="14"/>
      <c r="HXU3206" s="14"/>
      <c r="HXV3206" s="14"/>
      <c r="HXW3206" s="14"/>
      <c r="HXX3206" s="14"/>
      <c r="HXY3206" s="14"/>
      <c r="HXZ3206" s="14"/>
      <c r="HYA3206" s="14"/>
      <c r="HYB3206" s="14"/>
      <c r="HYC3206" s="14"/>
      <c r="HYD3206" s="14"/>
      <c r="HYE3206" s="14"/>
      <c r="HYF3206" s="14"/>
      <c r="HYG3206" s="14"/>
      <c r="HYH3206" s="14"/>
      <c r="HYI3206" s="14"/>
      <c r="HYJ3206" s="14"/>
      <c r="HYK3206" s="14"/>
      <c r="HYL3206" s="14"/>
      <c r="HYM3206" s="14"/>
      <c r="HYN3206" s="14"/>
      <c r="HYO3206" s="14"/>
      <c r="HYP3206" s="14"/>
      <c r="HYQ3206" s="14"/>
      <c r="HYR3206" s="14"/>
      <c r="HYS3206" s="14"/>
      <c r="HYT3206" s="14"/>
      <c r="HYU3206" s="14"/>
      <c r="HYV3206" s="14"/>
      <c r="HYW3206" s="14"/>
      <c r="HYX3206" s="14"/>
      <c r="HYY3206" s="14"/>
      <c r="HYZ3206" s="14"/>
      <c r="HZA3206" s="14"/>
      <c r="HZB3206" s="14"/>
      <c r="HZC3206" s="14"/>
      <c r="HZD3206" s="14"/>
      <c r="HZE3206" s="14"/>
      <c r="HZF3206" s="14"/>
      <c r="HZG3206" s="14"/>
      <c r="HZH3206" s="14"/>
      <c r="HZI3206" s="14"/>
      <c r="HZJ3206" s="14"/>
      <c r="HZK3206" s="14"/>
      <c r="HZL3206" s="14"/>
      <c r="HZM3206" s="14"/>
      <c r="HZN3206" s="14"/>
      <c r="HZO3206" s="14"/>
      <c r="HZP3206" s="14"/>
      <c r="HZQ3206" s="14"/>
      <c r="HZR3206" s="14"/>
      <c r="HZS3206" s="14"/>
      <c r="HZT3206" s="14"/>
      <c r="HZU3206" s="14"/>
      <c r="HZV3206" s="14"/>
      <c r="HZW3206" s="14"/>
      <c r="HZX3206" s="14"/>
      <c r="HZY3206" s="14"/>
      <c r="HZZ3206" s="14"/>
      <c r="IAA3206" s="14"/>
      <c r="IAB3206" s="14"/>
      <c r="IAC3206" s="14"/>
      <c r="IAD3206" s="14"/>
      <c r="IAE3206" s="14"/>
      <c r="IAF3206" s="14"/>
      <c r="IAG3206" s="14"/>
      <c r="IAH3206" s="14"/>
      <c r="IAI3206" s="14"/>
      <c r="IAJ3206" s="14"/>
      <c r="IAK3206" s="14"/>
      <c r="IAL3206" s="14"/>
      <c r="IAM3206" s="14"/>
      <c r="IAN3206" s="14"/>
      <c r="IAO3206" s="14"/>
      <c r="IAP3206" s="14"/>
      <c r="IAQ3206" s="14"/>
      <c r="IAR3206" s="14"/>
      <c r="IAS3206" s="14"/>
      <c r="IAT3206" s="14"/>
      <c r="IAU3206" s="14"/>
      <c r="IAV3206" s="14"/>
      <c r="IAW3206" s="14"/>
      <c r="IAX3206" s="14"/>
      <c r="IAY3206" s="14"/>
      <c r="IAZ3206" s="14"/>
      <c r="IBA3206" s="14"/>
      <c r="IBB3206" s="14"/>
      <c r="IBC3206" s="14"/>
      <c r="IBD3206" s="14"/>
      <c r="IBE3206" s="14"/>
      <c r="IBF3206" s="14"/>
      <c r="IBG3206" s="14"/>
      <c r="IBH3206" s="14"/>
      <c r="IBI3206" s="14"/>
      <c r="IBJ3206" s="14"/>
      <c r="IBK3206" s="14"/>
      <c r="IBL3206" s="14"/>
      <c r="IBM3206" s="14"/>
      <c r="IBN3206" s="14"/>
      <c r="IBO3206" s="14"/>
      <c r="IBP3206" s="14"/>
      <c r="IBQ3206" s="14"/>
      <c r="IBR3206" s="14"/>
      <c r="IBS3206" s="14"/>
      <c r="IBT3206" s="14"/>
      <c r="IBU3206" s="14"/>
      <c r="IBV3206" s="14"/>
      <c r="IBW3206" s="14"/>
      <c r="IBX3206" s="14"/>
      <c r="IBY3206" s="14"/>
      <c r="IBZ3206" s="14"/>
      <c r="ICA3206" s="14"/>
      <c r="ICB3206" s="14"/>
      <c r="ICC3206" s="14"/>
      <c r="ICD3206" s="14"/>
      <c r="ICE3206" s="14"/>
      <c r="ICF3206" s="14"/>
      <c r="ICG3206" s="14"/>
      <c r="ICH3206" s="14"/>
      <c r="ICI3206" s="14"/>
      <c r="ICJ3206" s="14"/>
      <c r="ICK3206" s="14"/>
      <c r="ICL3206" s="14"/>
      <c r="ICM3206" s="14"/>
      <c r="ICN3206" s="14"/>
      <c r="ICO3206" s="14"/>
      <c r="ICP3206" s="14"/>
      <c r="ICQ3206" s="14"/>
      <c r="ICR3206" s="14"/>
      <c r="ICS3206" s="14"/>
      <c r="ICT3206" s="14"/>
      <c r="ICU3206" s="14"/>
      <c r="ICV3206" s="14"/>
      <c r="ICW3206" s="14"/>
      <c r="ICX3206" s="14"/>
      <c r="ICY3206" s="14"/>
      <c r="ICZ3206" s="14"/>
      <c r="IDA3206" s="14"/>
      <c r="IDB3206" s="14"/>
      <c r="IDC3206" s="14"/>
      <c r="IDD3206" s="14"/>
      <c r="IDE3206" s="14"/>
      <c r="IDF3206" s="14"/>
      <c r="IDG3206" s="14"/>
      <c r="IDH3206" s="14"/>
      <c r="IDI3206" s="14"/>
      <c r="IDJ3206" s="14"/>
      <c r="IDK3206" s="14"/>
      <c r="IDL3206" s="14"/>
      <c r="IDM3206" s="14"/>
      <c r="IDN3206" s="14"/>
      <c r="IDO3206" s="14"/>
      <c r="IDP3206" s="14"/>
      <c r="IDQ3206" s="14"/>
      <c r="IDR3206" s="14"/>
      <c r="IDS3206" s="14"/>
      <c r="IDT3206" s="14"/>
      <c r="IDU3206" s="14"/>
      <c r="IDV3206" s="14"/>
      <c r="IDW3206" s="14"/>
      <c r="IDX3206" s="14"/>
      <c r="IDY3206" s="14"/>
      <c r="IDZ3206" s="14"/>
      <c r="IEA3206" s="14"/>
      <c r="IEB3206" s="14"/>
      <c r="IEC3206" s="14"/>
      <c r="IED3206" s="14"/>
      <c r="IEE3206" s="14"/>
      <c r="IEF3206" s="14"/>
      <c r="IEG3206" s="14"/>
      <c r="IEH3206" s="14"/>
      <c r="IEI3206" s="14"/>
      <c r="IEJ3206" s="14"/>
      <c r="IEK3206" s="14"/>
      <c r="IEL3206" s="14"/>
      <c r="IEM3206" s="14"/>
      <c r="IEN3206" s="14"/>
      <c r="IEO3206" s="14"/>
      <c r="IEP3206" s="14"/>
      <c r="IEQ3206" s="14"/>
      <c r="IER3206" s="14"/>
      <c r="IES3206" s="14"/>
      <c r="IET3206" s="14"/>
      <c r="IEU3206" s="14"/>
      <c r="IEV3206" s="14"/>
      <c r="IEW3206" s="14"/>
      <c r="IEX3206" s="14"/>
      <c r="IEY3206" s="14"/>
      <c r="IEZ3206" s="14"/>
      <c r="IFA3206" s="14"/>
      <c r="IFB3206" s="14"/>
      <c r="IFC3206" s="14"/>
      <c r="IFD3206" s="14"/>
      <c r="IFE3206" s="14"/>
      <c r="IFF3206" s="14"/>
      <c r="IFG3206" s="14"/>
      <c r="IFH3206" s="14"/>
      <c r="IFI3206" s="14"/>
      <c r="IFJ3206" s="14"/>
      <c r="IFK3206" s="14"/>
      <c r="IFL3206" s="14"/>
      <c r="IFM3206" s="14"/>
      <c r="IFN3206" s="14"/>
      <c r="IFO3206" s="14"/>
      <c r="IFP3206" s="14"/>
      <c r="IFQ3206" s="14"/>
      <c r="IFR3206" s="14"/>
      <c r="IFS3206" s="14"/>
      <c r="IFT3206" s="14"/>
      <c r="IFU3206" s="14"/>
      <c r="IFV3206" s="14"/>
      <c r="IFW3206" s="14"/>
      <c r="IFX3206" s="14"/>
      <c r="IFY3206" s="14"/>
      <c r="IFZ3206" s="14"/>
      <c r="IGA3206" s="14"/>
      <c r="IGB3206" s="14"/>
      <c r="IGC3206" s="14"/>
      <c r="IGD3206" s="14"/>
      <c r="IGE3206" s="14"/>
      <c r="IGF3206" s="14"/>
      <c r="IGG3206" s="14"/>
      <c r="IGH3206" s="14"/>
      <c r="IGI3206" s="14"/>
      <c r="IGJ3206" s="14"/>
      <c r="IGK3206" s="14"/>
      <c r="IGL3206" s="14"/>
      <c r="IGM3206" s="14"/>
      <c r="IGN3206" s="14"/>
      <c r="IGO3206" s="14"/>
      <c r="IGP3206" s="14"/>
      <c r="IGQ3206" s="14"/>
      <c r="IGR3206" s="14"/>
      <c r="IGS3206" s="14"/>
      <c r="IGT3206" s="14"/>
      <c r="IGU3206" s="14"/>
      <c r="IGV3206" s="14"/>
      <c r="IGW3206" s="14"/>
      <c r="IGX3206" s="14"/>
      <c r="IGY3206" s="14"/>
      <c r="IGZ3206" s="14"/>
      <c r="IHA3206" s="14"/>
      <c r="IHB3206" s="14"/>
      <c r="IHC3206" s="14"/>
      <c r="IHD3206" s="14"/>
      <c r="IHE3206" s="14"/>
      <c r="IHF3206" s="14"/>
      <c r="IHG3206" s="14"/>
      <c r="IHH3206" s="14"/>
      <c r="IHI3206" s="14"/>
      <c r="IHJ3206" s="14"/>
      <c r="IHK3206" s="14"/>
      <c r="IHL3206" s="14"/>
      <c r="IHM3206" s="14"/>
      <c r="IHN3206" s="14"/>
      <c r="IHO3206" s="14"/>
      <c r="IHP3206" s="14"/>
      <c r="IHQ3206" s="14"/>
      <c r="IHR3206" s="14"/>
      <c r="IHS3206" s="14"/>
      <c r="IHT3206" s="14"/>
      <c r="IHU3206" s="14"/>
      <c r="IHV3206" s="14"/>
      <c r="IHW3206" s="14"/>
      <c r="IHX3206" s="14"/>
      <c r="IHY3206" s="14"/>
      <c r="IHZ3206" s="14"/>
      <c r="IIA3206" s="14"/>
      <c r="IIB3206" s="14"/>
      <c r="IIC3206" s="14"/>
      <c r="IID3206" s="14"/>
      <c r="IIE3206" s="14"/>
      <c r="IIF3206" s="14"/>
      <c r="IIG3206" s="14"/>
      <c r="IIH3206" s="14"/>
      <c r="III3206" s="14"/>
      <c r="IIJ3206" s="14"/>
      <c r="IIK3206" s="14"/>
      <c r="IIL3206" s="14"/>
      <c r="IIM3206" s="14"/>
      <c r="IIN3206" s="14"/>
      <c r="IIO3206" s="14"/>
      <c r="IIP3206" s="14"/>
      <c r="IIQ3206" s="14"/>
      <c r="IIR3206" s="14"/>
      <c r="IIS3206" s="14"/>
      <c r="IIT3206" s="14"/>
      <c r="IIU3206" s="14"/>
      <c r="IIV3206" s="14"/>
      <c r="IIW3206" s="14"/>
      <c r="IIX3206" s="14"/>
      <c r="IIY3206" s="14"/>
      <c r="IIZ3206" s="14"/>
      <c r="IJA3206" s="14"/>
      <c r="IJB3206" s="14"/>
      <c r="IJC3206" s="14"/>
      <c r="IJD3206" s="14"/>
      <c r="IJE3206" s="14"/>
      <c r="IJF3206" s="14"/>
      <c r="IJG3206" s="14"/>
      <c r="IJH3206" s="14"/>
      <c r="IJI3206" s="14"/>
      <c r="IJJ3206" s="14"/>
      <c r="IJK3206" s="14"/>
      <c r="IJL3206" s="14"/>
      <c r="IJM3206" s="14"/>
      <c r="IJN3206" s="14"/>
      <c r="IJO3206" s="14"/>
      <c r="IJP3206" s="14"/>
      <c r="IJQ3206" s="14"/>
      <c r="IJR3206" s="14"/>
      <c r="IJS3206" s="14"/>
      <c r="IJT3206" s="14"/>
      <c r="IJU3206" s="14"/>
      <c r="IJV3206" s="14"/>
      <c r="IJW3206" s="14"/>
      <c r="IJX3206" s="14"/>
      <c r="IJY3206" s="14"/>
      <c r="IJZ3206" s="14"/>
      <c r="IKA3206" s="14"/>
      <c r="IKB3206" s="14"/>
      <c r="IKC3206" s="14"/>
      <c r="IKD3206" s="14"/>
      <c r="IKE3206" s="14"/>
      <c r="IKF3206" s="14"/>
      <c r="IKG3206" s="14"/>
      <c r="IKH3206" s="14"/>
      <c r="IKI3206" s="14"/>
      <c r="IKJ3206" s="14"/>
      <c r="IKK3206" s="14"/>
      <c r="IKL3206" s="14"/>
      <c r="IKM3206" s="14"/>
      <c r="IKN3206" s="14"/>
      <c r="IKO3206" s="14"/>
      <c r="IKP3206" s="14"/>
      <c r="IKQ3206" s="14"/>
      <c r="IKR3206" s="14"/>
      <c r="IKS3206" s="14"/>
      <c r="IKT3206" s="14"/>
      <c r="IKU3206" s="14"/>
      <c r="IKV3206" s="14"/>
      <c r="IKW3206" s="14"/>
      <c r="IKX3206" s="14"/>
      <c r="IKY3206" s="14"/>
      <c r="IKZ3206" s="14"/>
      <c r="ILA3206" s="14"/>
      <c r="ILB3206" s="14"/>
      <c r="ILC3206" s="14"/>
      <c r="ILD3206" s="14"/>
      <c r="ILE3206" s="14"/>
      <c r="ILF3206" s="14"/>
      <c r="ILG3206" s="14"/>
      <c r="ILH3206" s="14"/>
      <c r="ILI3206" s="14"/>
      <c r="ILJ3206" s="14"/>
      <c r="ILK3206" s="14"/>
      <c r="ILL3206" s="14"/>
      <c r="ILM3206" s="14"/>
      <c r="ILN3206" s="14"/>
      <c r="ILO3206" s="14"/>
      <c r="ILP3206" s="14"/>
      <c r="ILQ3206" s="14"/>
      <c r="ILR3206" s="14"/>
      <c r="ILS3206" s="14"/>
      <c r="ILT3206" s="14"/>
      <c r="ILU3206" s="14"/>
      <c r="ILV3206" s="14"/>
      <c r="ILW3206" s="14"/>
      <c r="ILX3206" s="14"/>
      <c r="ILY3206" s="14"/>
      <c r="ILZ3206" s="14"/>
      <c r="IMA3206" s="14"/>
      <c r="IMB3206" s="14"/>
      <c r="IMC3206" s="14"/>
      <c r="IMD3206" s="14"/>
      <c r="IME3206" s="14"/>
      <c r="IMF3206" s="14"/>
      <c r="IMG3206" s="14"/>
      <c r="IMH3206" s="14"/>
      <c r="IMI3206" s="14"/>
      <c r="IMJ3206" s="14"/>
      <c r="IMK3206" s="14"/>
      <c r="IML3206" s="14"/>
      <c r="IMM3206" s="14"/>
      <c r="IMN3206" s="14"/>
      <c r="IMO3206" s="14"/>
      <c r="IMP3206" s="14"/>
      <c r="IMQ3206" s="14"/>
      <c r="IMR3206" s="14"/>
      <c r="IMS3206" s="14"/>
      <c r="IMT3206" s="14"/>
      <c r="IMU3206" s="14"/>
      <c r="IMV3206" s="14"/>
      <c r="IMW3206" s="14"/>
      <c r="IMX3206" s="14"/>
      <c r="IMY3206" s="14"/>
      <c r="IMZ3206" s="14"/>
      <c r="INA3206" s="14"/>
      <c r="INB3206" s="14"/>
      <c r="INC3206" s="14"/>
      <c r="IND3206" s="14"/>
      <c r="INE3206" s="14"/>
      <c r="INF3206" s="14"/>
      <c r="ING3206" s="14"/>
      <c r="INH3206" s="14"/>
      <c r="INI3206" s="14"/>
      <c r="INJ3206" s="14"/>
      <c r="INK3206" s="14"/>
      <c r="INL3206" s="14"/>
      <c r="INM3206" s="14"/>
      <c r="INN3206" s="14"/>
      <c r="INO3206" s="14"/>
      <c r="INP3206" s="14"/>
      <c r="INQ3206" s="14"/>
      <c r="INR3206" s="14"/>
      <c r="INS3206" s="14"/>
      <c r="INT3206" s="14"/>
      <c r="INU3206" s="14"/>
      <c r="INV3206" s="14"/>
      <c r="INW3206" s="14"/>
      <c r="INX3206" s="14"/>
      <c r="INY3206" s="14"/>
      <c r="INZ3206" s="14"/>
      <c r="IOA3206" s="14"/>
      <c r="IOB3206" s="14"/>
      <c r="IOC3206" s="14"/>
      <c r="IOD3206" s="14"/>
      <c r="IOE3206" s="14"/>
      <c r="IOF3206" s="14"/>
      <c r="IOG3206" s="14"/>
      <c r="IOH3206" s="14"/>
      <c r="IOI3206" s="14"/>
      <c r="IOJ3206" s="14"/>
      <c r="IOK3206" s="14"/>
      <c r="IOL3206" s="14"/>
      <c r="IOM3206" s="14"/>
      <c r="ION3206" s="14"/>
      <c r="IOO3206" s="14"/>
      <c r="IOP3206" s="14"/>
      <c r="IOQ3206" s="14"/>
      <c r="IOR3206" s="14"/>
      <c r="IOS3206" s="14"/>
      <c r="IOT3206" s="14"/>
      <c r="IOU3206" s="14"/>
      <c r="IOV3206" s="14"/>
      <c r="IOW3206" s="14"/>
      <c r="IOX3206" s="14"/>
      <c r="IOY3206" s="14"/>
      <c r="IOZ3206" s="14"/>
      <c r="IPA3206" s="14"/>
      <c r="IPB3206" s="14"/>
      <c r="IPC3206" s="14"/>
      <c r="IPD3206" s="14"/>
      <c r="IPE3206" s="14"/>
      <c r="IPF3206" s="14"/>
      <c r="IPG3206" s="14"/>
      <c r="IPH3206" s="14"/>
      <c r="IPI3206" s="14"/>
      <c r="IPJ3206" s="14"/>
      <c r="IPK3206" s="14"/>
      <c r="IPL3206" s="14"/>
      <c r="IPM3206" s="14"/>
      <c r="IPN3206" s="14"/>
      <c r="IPO3206" s="14"/>
      <c r="IPP3206" s="14"/>
      <c r="IPQ3206" s="14"/>
      <c r="IPR3206" s="14"/>
      <c r="IPS3206" s="14"/>
      <c r="IPT3206" s="14"/>
      <c r="IPU3206" s="14"/>
      <c r="IPV3206" s="14"/>
      <c r="IPW3206" s="14"/>
      <c r="IPX3206" s="14"/>
      <c r="IPY3206" s="14"/>
      <c r="IPZ3206" s="14"/>
      <c r="IQA3206" s="14"/>
      <c r="IQB3206" s="14"/>
      <c r="IQC3206" s="14"/>
      <c r="IQD3206" s="14"/>
      <c r="IQE3206" s="14"/>
      <c r="IQF3206" s="14"/>
      <c r="IQG3206" s="14"/>
      <c r="IQH3206" s="14"/>
      <c r="IQI3206" s="14"/>
      <c r="IQJ3206" s="14"/>
      <c r="IQK3206" s="14"/>
      <c r="IQL3206" s="14"/>
      <c r="IQM3206" s="14"/>
      <c r="IQN3206" s="14"/>
      <c r="IQO3206" s="14"/>
      <c r="IQP3206" s="14"/>
      <c r="IQQ3206" s="14"/>
      <c r="IQR3206" s="14"/>
      <c r="IQS3206" s="14"/>
      <c r="IQT3206" s="14"/>
      <c r="IQU3206" s="14"/>
      <c r="IQV3206" s="14"/>
      <c r="IQW3206" s="14"/>
      <c r="IQX3206" s="14"/>
      <c r="IQY3206" s="14"/>
      <c r="IQZ3206" s="14"/>
      <c r="IRA3206" s="14"/>
      <c r="IRB3206" s="14"/>
      <c r="IRC3206" s="14"/>
      <c r="IRD3206" s="14"/>
      <c r="IRE3206" s="14"/>
      <c r="IRF3206" s="14"/>
      <c r="IRG3206" s="14"/>
      <c r="IRH3206" s="14"/>
      <c r="IRI3206" s="14"/>
      <c r="IRJ3206" s="14"/>
      <c r="IRK3206" s="14"/>
      <c r="IRL3206" s="14"/>
      <c r="IRM3206" s="14"/>
      <c r="IRN3206" s="14"/>
      <c r="IRO3206" s="14"/>
      <c r="IRP3206" s="14"/>
      <c r="IRQ3206" s="14"/>
      <c r="IRR3206" s="14"/>
      <c r="IRS3206" s="14"/>
      <c r="IRT3206" s="14"/>
      <c r="IRU3206" s="14"/>
      <c r="IRV3206" s="14"/>
      <c r="IRW3206" s="14"/>
      <c r="IRX3206" s="14"/>
      <c r="IRY3206" s="14"/>
      <c r="IRZ3206" s="14"/>
      <c r="ISA3206" s="14"/>
      <c r="ISB3206" s="14"/>
      <c r="ISC3206" s="14"/>
      <c r="ISD3206" s="14"/>
      <c r="ISE3206" s="14"/>
      <c r="ISF3206" s="14"/>
      <c r="ISG3206" s="14"/>
      <c r="ISH3206" s="14"/>
      <c r="ISI3206" s="14"/>
      <c r="ISJ3206" s="14"/>
      <c r="ISK3206" s="14"/>
      <c r="ISL3206" s="14"/>
      <c r="ISM3206" s="14"/>
      <c r="ISN3206" s="14"/>
      <c r="ISO3206" s="14"/>
      <c r="ISP3206" s="14"/>
      <c r="ISQ3206" s="14"/>
      <c r="ISR3206" s="14"/>
      <c r="ISS3206" s="14"/>
      <c r="IST3206" s="14"/>
      <c r="ISU3206" s="14"/>
      <c r="ISV3206" s="14"/>
      <c r="ISW3206" s="14"/>
      <c r="ISX3206" s="14"/>
      <c r="ISY3206" s="14"/>
      <c r="ISZ3206" s="14"/>
      <c r="ITA3206" s="14"/>
      <c r="ITB3206" s="14"/>
      <c r="ITC3206" s="14"/>
      <c r="ITD3206" s="14"/>
      <c r="ITE3206" s="14"/>
      <c r="ITF3206" s="14"/>
      <c r="ITG3206" s="14"/>
      <c r="ITH3206" s="14"/>
      <c r="ITI3206" s="14"/>
      <c r="ITJ3206" s="14"/>
      <c r="ITK3206" s="14"/>
      <c r="ITL3206" s="14"/>
      <c r="ITM3206" s="14"/>
      <c r="ITN3206" s="14"/>
      <c r="ITO3206" s="14"/>
      <c r="ITP3206" s="14"/>
      <c r="ITQ3206" s="14"/>
      <c r="ITR3206" s="14"/>
      <c r="ITS3206" s="14"/>
      <c r="ITT3206" s="14"/>
      <c r="ITU3206" s="14"/>
      <c r="ITV3206" s="14"/>
      <c r="ITW3206" s="14"/>
      <c r="ITX3206" s="14"/>
      <c r="ITY3206" s="14"/>
      <c r="ITZ3206" s="14"/>
      <c r="IUA3206" s="14"/>
      <c r="IUB3206" s="14"/>
      <c r="IUC3206" s="14"/>
      <c r="IUD3206" s="14"/>
      <c r="IUE3206" s="14"/>
      <c r="IUF3206" s="14"/>
      <c r="IUG3206" s="14"/>
      <c r="IUH3206" s="14"/>
      <c r="IUI3206" s="14"/>
      <c r="IUJ3206" s="14"/>
      <c r="IUK3206" s="14"/>
      <c r="IUL3206" s="14"/>
      <c r="IUM3206" s="14"/>
      <c r="IUN3206" s="14"/>
      <c r="IUO3206" s="14"/>
      <c r="IUP3206" s="14"/>
      <c r="IUQ3206" s="14"/>
      <c r="IUR3206" s="14"/>
      <c r="IUS3206" s="14"/>
      <c r="IUT3206" s="14"/>
      <c r="IUU3206" s="14"/>
      <c r="IUV3206" s="14"/>
      <c r="IUW3206" s="14"/>
      <c r="IUX3206" s="14"/>
      <c r="IUY3206" s="14"/>
      <c r="IUZ3206" s="14"/>
      <c r="IVA3206" s="14"/>
      <c r="IVB3206" s="14"/>
      <c r="IVC3206" s="14"/>
      <c r="IVD3206" s="14"/>
      <c r="IVE3206" s="14"/>
      <c r="IVF3206" s="14"/>
      <c r="IVG3206" s="14"/>
      <c r="IVH3206" s="14"/>
      <c r="IVI3206" s="14"/>
      <c r="IVJ3206" s="14"/>
      <c r="IVK3206" s="14"/>
      <c r="IVL3206" s="14"/>
      <c r="IVM3206" s="14"/>
      <c r="IVN3206" s="14"/>
      <c r="IVO3206" s="14"/>
      <c r="IVP3206" s="14"/>
      <c r="IVQ3206" s="14"/>
      <c r="IVR3206" s="14"/>
      <c r="IVS3206" s="14"/>
      <c r="IVT3206" s="14"/>
      <c r="IVU3206" s="14"/>
      <c r="IVV3206" s="14"/>
      <c r="IVW3206" s="14"/>
      <c r="IVX3206" s="14"/>
      <c r="IVY3206" s="14"/>
      <c r="IVZ3206" s="14"/>
      <c r="IWA3206" s="14"/>
      <c r="IWB3206" s="14"/>
      <c r="IWC3206" s="14"/>
      <c r="IWD3206" s="14"/>
      <c r="IWE3206" s="14"/>
      <c r="IWF3206" s="14"/>
      <c r="IWG3206" s="14"/>
      <c r="IWH3206" s="14"/>
      <c r="IWI3206" s="14"/>
      <c r="IWJ3206" s="14"/>
      <c r="IWK3206" s="14"/>
      <c r="IWL3206" s="14"/>
      <c r="IWM3206" s="14"/>
      <c r="IWN3206" s="14"/>
      <c r="IWO3206" s="14"/>
      <c r="IWP3206" s="14"/>
      <c r="IWQ3206" s="14"/>
      <c r="IWR3206" s="14"/>
      <c r="IWS3206" s="14"/>
      <c r="IWT3206" s="14"/>
      <c r="IWU3206" s="14"/>
      <c r="IWV3206" s="14"/>
      <c r="IWW3206" s="14"/>
      <c r="IWX3206" s="14"/>
      <c r="IWY3206" s="14"/>
      <c r="IWZ3206" s="14"/>
      <c r="IXA3206" s="14"/>
      <c r="IXB3206" s="14"/>
      <c r="IXC3206" s="14"/>
      <c r="IXD3206" s="14"/>
      <c r="IXE3206" s="14"/>
      <c r="IXF3206" s="14"/>
      <c r="IXG3206" s="14"/>
      <c r="IXH3206" s="14"/>
      <c r="IXI3206" s="14"/>
      <c r="IXJ3206" s="14"/>
      <c r="IXK3206" s="14"/>
      <c r="IXL3206" s="14"/>
      <c r="IXM3206" s="14"/>
      <c r="IXN3206" s="14"/>
      <c r="IXO3206" s="14"/>
      <c r="IXP3206" s="14"/>
      <c r="IXQ3206" s="14"/>
      <c r="IXR3206" s="14"/>
      <c r="IXS3206" s="14"/>
      <c r="IXT3206" s="14"/>
      <c r="IXU3206" s="14"/>
      <c r="IXV3206" s="14"/>
      <c r="IXW3206" s="14"/>
      <c r="IXX3206" s="14"/>
      <c r="IXY3206" s="14"/>
      <c r="IXZ3206" s="14"/>
      <c r="IYA3206" s="14"/>
      <c r="IYB3206" s="14"/>
      <c r="IYC3206" s="14"/>
      <c r="IYD3206" s="14"/>
      <c r="IYE3206" s="14"/>
      <c r="IYF3206" s="14"/>
      <c r="IYG3206" s="14"/>
      <c r="IYH3206" s="14"/>
      <c r="IYI3206" s="14"/>
      <c r="IYJ3206" s="14"/>
      <c r="IYK3206" s="14"/>
      <c r="IYL3206" s="14"/>
      <c r="IYM3206" s="14"/>
      <c r="IYN3206" s="14"/>
      <c r="IYO3206" s="14"/>
      <c r="IYP3206" s="14"/>
      <c r="IYQ3206" s="14"/>
      <c r="IYR3206" s="14"/>
      <c r="IYS3206" s="14"/>
      <c r="IYT3206" s="14"/>
      <c r="IYU3206" s="14"/>
      <c r="IYV3206" s="14"/>
      <c r="IYW3206" s="14"/>
      <c r="IYX3206" s="14"/>
      <c r="IYY3206" s="14"/>
      <c r="IYZ3206" s="14"/>
      <c r="IZA3206" s="14"/>
      <c r="IZB3206" s="14"/>
      <c r="IZC3206" s="14"/>
      <c r="IZD3206" s="14"/>
      <c r="IZE3206" s="14"/>
      <c r="IZF3206" s="14"/>
      <c r="IZG3206" s="14"/>
      <c r="IZH3206" s="14"/>
      <c r="IZI3206" s="14"/>
      <c r="IZJ3206" s="14"/>
      <c r="IZK3206" s="14"/>
      <c r="IZL3206" s="14"/>
      <c r="IZM3206" s="14"/>
      <c r="IZN3206" s="14"/>
      <c r="IZO3206" s="14"/>
      <c r="IZP3206" s="14"/>
      <c r="IZQ3206" s="14"/>
      <c r="IZR3206" s="14"/>
      <c r="IZS3206" s="14"/>
      <c r="IZT3206" s="14"/>
      <c r="IZU3206" s="14"/>
      <c r="IZV3206" s="14"/>
      <c r="IZW3206" s="14"/>
      <c r="IZX3206" s="14"/>
      <c r="IZY3206" s="14"/>
      <c r="IZZ3206" s="14"/>
      <c r="JAA3206" s="14"/>
      <c r="JAB3206" s="14"/>
      <c r="JAC3206" s="14"/>
      <c r="JAD3206" s="14"/>
      <c r="JAE3206" s="14"/>
      <c r="JAF3206" s="14"/>
      <c r="JAG3206" s="14"/>
      <c r="JAH3206" s="14"/>
      <c r="JAI3206" s="14"/>
      <c r="JAJ3206" s="14"/>
      <c r="JAK3206" s="14"/>
      <c r="JAL3206" s="14"/>
      <c r="JAM3206" s="14"/>
      <c r="JAN3206" s="14"/>
      <c r="JAO3206" s="14"/>
      <c r="JAP3206" s="14"/>
      <c r="JAQ3206" s="14"/>
      <c r="JAR3206" s="14"/>
      <c r="JAS3206" s="14"/>
      <c r="JAT3206" s="14"/>
      <c r="JAU3206" s="14"/>
      <c r="JAV3206" s="14"/>
      <c r="JAW3206" s="14"/>
      <c r="JAX3206" s="14"/>
      <c r="JAY3206" s="14"/>
      <c r="JAZ3206" s="14"/>
      <c r="JBA3206" s="14"/>
      <c r="JBB3206" s="14"/>
      <c r="JBC3206" s="14"/>
      <c r="JBD3206" s="14"/>
      <c r="JBE3206" s="14"/>
      <c r="JBF3206" s="14"/>
      <c r="JBG3206" s="14"/>
      <c r="JBH3206" s="14"/>
      <c r="JBI3206" s="14"/>
      <c r="JBJ3206" s="14"/>
      <c r="JBK3206" s="14"/>
      <c r="JBL3206" s="14"/>
      <c r="JBM3206" s="14"/>
      <c r="JBN3206" s="14"/>
      <c r="JBO3206" s="14"/>
      <c r="JBP3206" s="14"/>
      <c r="JBQ3206" s="14"/>
      <c r="JBR3206" s="14"/>
      <c r="JBS3206" s="14"/>
      <c r="JBT3206" s="14"/>
      <c r="JBU3206" s="14"/>
      <c r="JBV3206" s="14"/>
      <c r="JBW3206" s="14"/>
      <c r="JBX3206" s="14"/>
      <c r="JBY3206" s="14"/>
      <c r="JBZ3206" s="14"/>
      <c r="JCA3206" s="14"/>
      <c r="JCB3206" s="14"/>
      <c r="JCC3206" s="14"/>
      <c r="JCD3206" s="14"/>
      <c r="JCE3206" s="14"/>
      <c r="JCF3206" s="14"/>
      <c r="JCG3206" s="14"/>
      <c r="JCH3206" s="14"/>
      <c r="JCI3206" s="14"/>
      <c r="JCJ3206" s="14"/>
      <c r="JCK3206" s="14"/>
      <c r="JCL3206" s="14"/>
      <c r="JCM3206" s="14"/>
      <c r="JCN3206" s="14"/>
      <c r="JCO3206" s="14"/>
      <c r="JCP3206" s="14"/>
      <c r="JCQ3206" s="14"/>
      <c r="JCR3206" s="14"/>
      <c r="JCS3206" s="14"/>
      <c r="JCT3206" s="14"/>
      <c r="JCU3206" s="14"/>
      <c r="JCV3206" s="14"/>
      <c r="JCW3206" s="14"/>
      <c r="JCX3206" s="14"/>
      <c r="JCY3206" s="14"/>
      <c r="JCZ3206" s="14"/>
      <c r="JDA3206" s="14"/>
      <c r="JDB3206" s="14"/>
      <c r="JDC3206" s="14"/>
      <c r="JDD3206" s="14"/>
      <c r="JDE3206" s="14"/>
      <c r="JDF3206" s="14"/>
      <c r="JDG3206" s="14"/>
      <c r="JDH3206" s="14"/>
      <c r="JDI3206" s="14"/>
      <c r="JDJ3206" s="14"/>
      <c r="JDK3206" s="14"/>
      <c r="JDL3206" s="14"/>
      <c r="JDM3206" s="14"/>
      <c r="JDN3206" s="14"/>
      <c r="JDO3206" s="14"/>
      <c r="JDP3206" s="14"/>
      <c r="JDQ3206" s="14"/>
      <c r="JDR3206" s="14"/>
      <c r="JDS3206" s="14"/>
      <c r="JDT3206" s="14"/>
      <c r="JDU3206" s="14"/>
      <c r="JDV3206" s="14"/>
      <c r="JDW3206" s="14"/>
      <c r="JDX3206" s="14"/>
      <c r="JDY3206" s="14"/>
      <c r="JDZ3206" s="14"/>
      <c r="JEA3206" s="14"/>
      <c r="JEB3206" s="14"/>
      <c r="JEC3206" s="14"/>
      <c r="JED3206" s="14"/>
      <c r="JEE3206" s="14"/>
      <c r="JEF3206" s="14"/>
      <c r="JEG3206" s="14"/>
      <c r="JEH3206" s="14"/>
      <c r="JEI3206" s="14"/>
      <c r="JEJ3206" s="14"/>
      <c r="JEK3206" s="14"/>
      <c r="JEL3206" s="14"/>
      <c r="JEM3206" s="14"/>
      <c r="JEN3206" s="14"/>
      <c r="JEO3206" s="14"/>
      <c r="JEP3206" s="14"/>
      <c r="JEQ3206" s="14"/>
      <c r="JER3206" s="14"/>
      <c r="JES3206" s="14"/>
      <c r="JET3206" s="14"/>
      <c r="JEU3206" s="14"/>
      <c r="JEV3206" s="14"/>
      <c r="JEW3206" s="14"/>
      <c r="JEX3206" s="14"/>
      <c r="JEY3206" s="14"/>
      <c r="JEZ3206" s="14"/>
      <c r="JFA3206" s="14"/>
      <c r="JFB3206" s="14"/>
      <c r="JFC3206" s="14"/>
      <c r="JFD3206" s="14"/>
      <c r="JFE3206" s="14"/>
      <c r="JFF3206" s="14"/>
      <c r="JFG3206" s="14"/>
      <c r="JFH3206" s="14"/>
      <c r="JFI3206" s="14"/>
      <c r="JFJ3206" s="14"/>
      <c r="JFK3206" s="14"/>
      <c r="JFL3206" s="14"/>
      <c r="JFM3206" s="14"/>
      <c r="JFN3206" s="14"/>
      <c r="JFO3206" s="14"/>
      <c r="JFP3206" s="14"/>
      <c r="JFQ3206" s="14"/>
      <c r="JFR3206" s="14"/>
      <c r="JFS3206" s="14"/>
      <c r="JFT3206" s="14"/>
      <c r="JFU3206" s="14"/>
      <c r="JFV3206" s="14"/>
      <c r="JFW3206" s="14"/>
      <c r="JFX3206" s="14"/>
      <c r="JFY3206" s="14"/>
      <c r="JFZ3206" s="14"/>
      <c r="JGA3206" s="14"/>
      <c r="JGB3206" s="14"/>
      <c r="JGC3206" s="14"/>
      <c r="JGD3206" s="14"/>
      <c r="JGE3206" s="14"/>
      <c r="JGF3206" s="14"/>
      <c r="JGG3206" s="14"/>
      <c r="JGH3206" s="14"/>
      <c r="JGI3206" s="14"/>
      <c r="JGJ3206" s="14"/>
      <c r="JGK3206" s="14"/>
      <c r="JGL3206" s="14"/>
      <c r="JGM3206" s="14"/>
      <c r="JGN3206" s="14"/>
      <c r="JGO3206" s="14"/>
      <c r="JGP3206" s="14"/>
      <c r="JGQ3206" s="14"/>
      <c r="JGR3206" s="14"/>
      <c r="JGS3206" s="14"/>
      <c r="JGT3206" s="14"/>
      <c r="JGU3206" s="14"/>
      <c r="JGV3206" s="14"/>
      <c r="JGW3206" s="14"/>
      <c r="JGX3206" s="14"/>
      <c r="JGY3206" s="14"/>
      <c r="JGZ3206" s="14"/>
      <c r="JHA3206" s="14"/>
      <c r="JHB3206" s="14"/>
      <c r="JHC3206" s="14"/>
      <c r="JHD3206" s="14"/>
      <c r="JHE3206" s="14"/>
      <c r="JHF3206" s="14"/>
      <c r="JHG3206" s="14"/>
      <c r="JHH3206" s="14"/>
      <c r="JHI3206" s="14"/>
      <c r="JHJ3206" s="14"/>
      <c r="JHK3206" s="14"/>
      <c r="JHL3206" s="14"/>
      <c r="JHM3206" s="14"/>
      <c r="JHN3206" s="14"/>
      <c r="JHO3206" s="14"/>
      <c r="JHP3206" s="14"/>
      <c r="JHQ3206" s="14"/>
      <c r="JHR3206" s="14"/>
      <c r="JHS3206" s="14"/>
      <c r="JHT3206" s="14"/>
      <c r="JHU3206" s="14"/>
      <c r="JHV3206" s="14"/>
      <c r="JHW3206" s="14"/>
      <c r="JHX3206" s="14"/>
      <c r="JHY3206" s="14"/>
      <c r="JHZ3206" s="14"/>
      <c r="JIA3206" s="14"/>
      <c r="JIB3206" s="14"/>
      <c r="JIC3206" s="14"/>
      <c r="JID3206" s="14"/>
      <c r="JIE3206" s="14"/>
      <c r="JIF3206" s="14"/>
      <c r="JIG3206" s="14"/>
      <c r="JIH3206" s="14"/>
      <c r="JII3206" s="14"/>
      <c r="JIJ3206" s="14"/>
      <c r="JIK3206" s="14"/>
      <c r="JIL3206" s="14"/>
      <c r="JIM3206" s="14"/>
      <c r="JIN3206" s="14"/>
      <c r="JIO3206" s="14"/>
      <c r="JIP3206" s="14"/>
      <c r="JIQ3206" s="14"/>
      <c r="JIR3206" s="14"/>
      <c r="JIS3206" s="14"/>
      <c r="JIT3206" s="14"/>
      <c r="JIU3206" s="14"/>
      <c r="JIV3206" s="14"/>
      <c r="JIW3206" s="14"/>
      <c r="JIX3206" s="14"/>
      <c r="JIY3206" s="14"/>
      <c r="JIZ3206" s="14"/>
      <c r="JJA3206" s="14"/>
      <c r="JJB3206" s="14"/>
      <c r="JJC3206" s="14"/>
      <c r="JJD3206" s="14"/>
      <c r="JJE3206" s="14"/>
      <c r="JJF3206" s="14"/>
      <c r="JJG3206" s="14"/>
      <c r="JJH3206" s="14"/>
      <c r="JJI3206" s="14"/>
      <c r="JJJ3206" s="14"/>
      <c r="JJK3206" s="14"/>
      <c r="JJL3206" s="14"/>
      <c r="JJM3206" s="14"/>
      <c r="JJN3206" s="14"/>
      <c r="JJO3206" s="14"/>
      <c r="JJP3206" s="14"/>
      <c r="JJQ3206" s="14"/>
      <c r="JJR3206" s="14"/>
      <c r="JJS3206" s="14"/>
      <c r="JJT3206" s="14"/>
      <c r="JJU3206" s="14"/>
      <c r="JJV3206" s="14"/>
      <c r="JJW3206" s="14"/>
      <c r="JJX3206" s="14"/>
      <c r="JJY3206" s="14"/>
      <c r="JJZ3206" s="14"/>
      <c r="JKA3206" s="14"/>
      <c r="JKB3206" s="14"/>
      <c r="JKC3206" s="14"/>
      <c r="JKD3206" s="14"/>
      <c r="JKE3206" s="14"/>
      <c r="JKF3206" s="14"/>
      <c r="JKG3206" s="14"/>
      <c r="JKH3206" s="14"/>
      <c r="JKI3206" s="14"/>
      <c r="JKJ3206" s="14"/>
      <c r="JKK3206" s="14"/>
      <c r="JKL3206" s="14"/>
      <c r="JKM3206" s="14"/>
      <c r="JKN3206" s="14"/>
      <c r="JKO3206" s="14"/>
      <c r="JKP3206" s="14"/>
      <c r="JKQ3206" s="14"/>
      <c r="JKR3206" s="14"/>
      <c r="JKS3206" s="14"/>
      <c r="JKT3206" s="14"/>
      <c r="JKU3206" s="14"/>
      <c r="JKV3206" s="14"/>
      <c r="JKW3206" s="14"/>
      <c r="JKX3206" s="14"/>
      <c r="JKY3206" s="14"/>
      <c r="JKZ3206" s="14"/>
      <c r="JLA3206" s="14"/>
      <c r="JLB3206" s="14"/>
      <c r="JLC3206" s="14"/>
      <c r="JLD3206" s="14"/>
      <c r="JLE3206" s="14"/>
      <c r="JLF3206" s="14"/>
      <c r="JLG3206" s="14"/>
      <c r="JLH3206" s="14"/>
      <c r="JLI3206" s="14"/>
      <c r="JLJ3206" s="14"/>
      <c r="JLK3206" s="14"/>
      <c r="JLL3206" s="14"/>
      <c r="JLM3206" s="14"/>
      <c r="JLN3206" s="14"/>
      <c r="JLO3206" s="14"/>
      <c r="JLP3206" s="14"/>
      <c r="JLQ3206" s="14"/>
      <c r="JLR3206" s="14"/>
      <c r="JLS3206" s="14"/>
      <c r="JLT3206" s="14"/>
      <c r="JLU3206" s="14"/>
      <c r="JLV3206" s="14"/>
      <c r="JLW3206" s="14"/>
      <c r="JLX3206" s="14"/>
      <c r="JLY3206" s="14"/>
      <c r="JLZ3206" s="14"/>
      <c r="JMA3206" s="14"/>
      <c r="JMB3206" s="14"/>
      <c r="JMC3206" s="14"/>
      <c r="JMD3206" s="14"/>
      <c r="JME3206" s="14"/>
      <c r="JMF3206" s="14"/>
      <c r="JMG3206" s="14"/>
      <c r="JMH3206" s="14"/>
      <c r="JMI3206" s="14"/>
      <c r="JMJ3206" s="14"/>
      <c r="JMK3206" s="14"/>
      <c r="JML3206" s="14"/>
      <c r="JMM3206" s="14"/>
      <c r="JMN3206" s="14"/>
      <c r="JMO3206" s="14"/>
      <c r="JMP3206" s="14"/>
      <c r="JMQ3206" s="14"/>
      <c r="JMR3206" s="14"/>
      <c r="JMS3206" s="14"/>
      <c r="JMT3206" s="14"/>
      <c r="JMU3206" s="14"/>
      <c r="JMV3206" s="14"/>
      <c r="JMW3206" s="14"/>
      <c r="JMX3206" s="14"/>
      <c r="JMY3206" s="14"/>
      <c r="JMZ3206" s="14"/>
      <c r="JNA3206" s="14"/>
      <c r="JNB3206" s="14"/>
      <c r="JNC3206" s="14"/>
      <c r="JND3206" s="14"/>
      <c r="JNE3206" s="14"/>
      <c r="JNF3206" s="14"/>
      <c r="JNG3206" s="14"/>
      <c r="JNH3206" s="14"/>
      <c r="JNI3206" s="14"/>
      <c r="JNJ3206" s="14"/>
      <c r="JNK3206" s="14"/>
      <c r="JNL3206" s="14"/>
      <c r="JNM3206" s="14"/>
      <c r="JNN3206" s="14"/>
      <c r="JNO3206" s="14"/>
      <c r="JNP3206" s="14"/>
      <c r="JNQ3206" s="14"/>
      <c r="JNR3206" s="14"/>
      <c r="JNS3206" s="14"/>
      <c r="JNT3206" s="14"/>
      <c r="JNU3206" s="14"/>
      <c r="JNV3206" s="14"/>
      <c r="JNW3206" s="14"/>
      <c r="JNX3206" s="14"/>
      <c r="JNY3206" s="14"/>
      <c r="JNZ3206" s="14"/>
      <c r="JOA3206" s="14"/>
      <c r="JOB3206" s="14"/>
      <c r="JOC3206" s="14"/>
      <c r="JOD3206" s="14"/>
      <c r="JOE3206" s="14"/>
      <c r="JOF3206" s="14"/>
      <c r="JOG3206" s="14"/>
      <c r="JOH3206" s="14"/>
      <c r="JOI3206" s="14"/>
      <c r="JOJ3206" s="14"/>
      <c r="JOK3206" s="14"/>
      <c r="JOL3206" s="14"/>
      <c r="JOM3206" s="14"/>
      <c r="JON3206" s="14"/>
      <c r="JOO3206" s="14"/>
      <c r="JOP3206" s="14"/>
      <c r="JOQ3206" s="14"/>
      <c r="JOR3206" s="14"/>
      <c r="JOS3206" s="14"/>
      <c r="JOT3206" s="14"/>
      <c r="JOU3206" s="14"/>
      <c r="JOV3206" s="14"/>
      <c r="JOW3206" s="14"/>
      <c r="JOX3206" s="14"/>
      <c r="JOY3206" s="14"/>
      <c r="JOZ3206" s="14"/>
      <c r="JPA3206" s="14"/>
      <c r="JPB3206" s="14"/>
      <c r="JPC3206" s="14"/>
      <c r="JPD3206" s="14"/>
      <c r="JPE3206" s="14"/>
      <c r="JPF3206" s="14"/>
      <c r="JPG3206" s="14"/>
      <c r="JPH3206" s="14"/>
      <c r="JPI3206" s="14"/>
      <c r="JPJ3206" s="14"/>
      <c r="JPK3206" s="14"/>
      <c r="JPL3206" s="14"/>
      <c r="JPM3206" s="14"/>
      <c r="JPN3206" s="14"/>
      <c r="JPO3206" s="14"/>
      <c r="JPP3206" s="14"/>
      <c r="JPQ3206" s="14"/>
      <c r="JPR3206" s="14"/>
      <c r="JPS3206" s="14"/>
      <c r="JPT3206" s="14"/>
      <c r="JPU3206" s="14"/>
      <c r="JPV3206" s="14"/>
      <c r="JPW3206" s="14"/>
      <c r="JPX3206" s="14"/>
      <c r="JPY3206" s="14"/>
      <c r="JPZ3206" s="14"/>
      <c r="JQA3206" s="14"/>
      <c r="JQB3206" s="14"/>
      <c r="JQC3206" s="14"/>
      <c r="JQD3206" s="14"/>
      <c r="JQE3206" s="14"/>
      <c r="JQF3206" s="14"/>
      <c r="JQG3206" s="14"/>
      <c r="JQH3206" s="14"/>
      <c r="JQI3206" s="14"/>
      <c r="JQJ3206" s="14"/>
      <c r="JQK3206" s="14"/>
      <c r="JQL3206" s="14"/>
      <c r="JQM3206" s="14"/>
      <c r="JQN3206" s="14"/>
      <c r="JQO3206" s="14"/>
      <c r="JQP3206" s="14"/>
      <c r="JQQ3206" s="14"/>
      <c r="JQR3206" s="14"/>
      <c r="JQS3206" s="14"/>
      <c r="JQT3206" s="14"/>
      <c r="JQU3206" s="14"/>
      <c r="JQV3206" s="14"/>
      <c r="JQW3206" s="14"/>
      <c r="JQX3206" s="14"/>
      <c r="JQY3206" s="14"/>
      <c r="JQZ3206" s="14"/>
      <c r="JRA3206" s="14"/>
      <c r="JRB3206" s="14"/>
      <c r="JRC3206" s="14"/>
      <c r="JRD3206" s="14"/>
      <c r="JRE3206" s="14"/>
      <c r="JRF3206" s="14"/>
      <c r="JRG3206" s="14"/>
      <c r="JRH3206" s="14"/>
      <c r="JRI3206" s="14"/>
      <c r="JRJ3206" s="14"/>
      <c r="JRK3206" s="14"/>
      <c r="JRL3206" s="14"/>
      <c r="JRM3206" s="14"/>
      <c r="JRN3206" s="14"/>
      <c r="JRO3206" s="14"/>
      <c r="JRP3206" s="14"/>
      <c r="JRQ3206" s="14"/>
      <c r="JRR3206" s="14"/>
      <c r="JRS3206" s="14"/>
      <c r="JRT3206" s="14"/>
      <c r="JRU3206" s="14"/>
      <c r="JRV3206" s="14"/>
      <c r="JRW3206" s="14"/>
      <c r="JRX3206" s="14"/>
      <c r="JRY3206" s="14"/>
      <c r="JRZ3206" s="14"/>
      <c r="JSA3206" s="14"/>
      <c r="JSB3206" s="14"/>
      <c r="JSC3206" s="14"/>
      <c r="JSD3206" s="14"/>
      <c r="JSE3206" s="14"/>
      <c r="JSF3206" s="14"/>
      <c r="JSG3206" s="14"/>
      <c r="JSH3206" s="14"/>
      <c r="JSI3206" s="14"/>
      <c r="JSJ3206" s="14"/>
      <c r="JSK3206" s="14"/>
      <c r="JSL3206" s="14"/>
      <c r="JSM3206" s="14"/>
      <c r="JSN3206" s="14"/>
      <c r="JSO3206" s="14"/>
      <c r="JSP3206" s="14"/>
      <c r="JSQ3206" s="14"/>
      <c r="JSR3206" s="14"/>
      <c r="JSS3206" s="14"/>
      <c r="JST3206" s="14"/>
      <c r="JSU3206" s="14"/>
      <c r="JSV3206" s="14"/>
      <c r="JSW3206" s="14"/>
      <c r="JSX3206" s="14"/>
      <c r="JSY3206" s="14"/>
      <c r="JSZ3206" s="14"/>
      <c r="JTA3206" s="14"/>
      <c r="JTB3206" s="14"/>
      <c r="JTC3206" s="14"/>
      <c r="JTD3206" s="14"/>
      <c r="JTE3206" s="14"/>
      <c r="JTF3206" s="14"/>
      <c r="JTG3206" s="14"/>
      <c r="JTH3206" s="14"/>
      <c r="JTI3206" s="14"/>
      <c r="JTJ3206" s="14"/>
      <c r="JTK3206" s="14"/>
      <c r="JTL3206" s="14"/>
      <c r="JTM3206" s="14"/>
      <c r="JTN3206" s="14"/>
      <c r="JTO3206" s="14"/>
      <c r="JTP3206" s="14"/>
      <c r="JTQ3206" s="14"/>
      <c r="JTR3206" s="14"/>
      <c r="JTS3206" s="14"/>
      <c r="JTT3206" s="14"/>
      <c r="JTU3206" s="14"/>
      <c r="JTV3206" s="14"/>
      <c r="JTW3206" s="14"/>
      <c r="JTX3206" s="14"/>
      <c r="JTY3206" s="14"/>
      <c r="JTZ3206" s="14"/>
      <c r="JUA3206" s="14"/>
      <c r="JUB3206" s="14"/>
      <c r="JUC3206" s="14"/>
      <c r="JUD3206" s="14"/>
      <c r="JUE3206" s="14"/>
      <c r="JUF3206" s="14"/>
      <c r="JUG3206" s="14"/>
      <c r="JUH3206" s="14"/>
      <c r="JUI3206" s="14"/>
      <c r="JUJ3206" s="14"/>
      <c r="JUK3206" s="14"/>
      <c r="JUL3206" s="14"/>
      <c r="JUM3206" s="14"/>
      <c r="JUN3206" s="14"/>
      <c r="JUO3206" s="14"/>
      <c r="JUP3206" s="14"/>
      <c r="JUQ3206" s="14"/>
      <c r="JUR3206" s="14"/>
      <c r="JUS3206" s="14"/>
      <c r="JUT3206" s="14"/>
      <c r="JUU3206" s="14"/>
      <c r="JUV3206" s="14"/>
      <c r="JUW3206" s="14"/>
      <c r="JUX3206" s="14"/>
      <c r="JUY3206" s="14"/>
      <c r="JUZ3206" s="14"/>
      <c r="JVA3206" s="14"/>
      <c r="JVB3206" s="14"/>
      <c r="JVC3206" s="14"/>
      <c r="JVD3206" s="14"/>
      <c r="JVE3206" s="14"/>
      <c r="JVF3206" s="14"/>
      <c r="JVG3206" s="14"/>
      <c r="JVH3206" s="14"/>
      <c r="JVI3206" s="14"/>
      <c r="JVJ3206" s="14"/>
      <c r="JVK3206" s="14"/>
      <c r="JVL3206" s="14"/>
      <c r="JVM3206" s="14"/>
      <c r="JVN3206" s="14"/>
      <c r="JVO3206" s="14"/>
      <c r="JVP3206" s="14"/>
      <c r="JVQ3206" s="14"/>
      <c r="JVR3206" s="14"/>
      <c r="JVS3206" s="14"/>
      <c r="JVT3206" s="14"/>
      <c r="JVU3206" s="14"/>
      <c r="JVV3206" s="14"/>
      <c r="JVW3206" s="14"/>
      <c r="JVX3206" s="14"/>
      <c r="JVY3206" s="14"/>
      <c r="JVZ3206" s="14"/>
      <c r="JWA3206" s="14"/>
      <c r="JWB3206" s="14"/>
      <c r="JWC3206" s="14"/>
      <c r="JWD3206" s="14"/>
      <c r="JWE3206" s="14"/>
      <c r="JWF3206" s="14"/>
      <c r="JWG3206" s="14"/>
      <c r="JWH3206" s="14"/>
      <c r="JWI3206" s="14"/>
      <c r="JWJ3206" s="14"/>
      <c r="JWK3206" s="14"/>
      <c r="JWL3206" s="14"/>
      <c r="JWM3206" s="14"/>
      <c r="JWN3206" s="14"/>
      <c r="JWO3206" s="14"/>
      <c r="JWP3206" s="14"/>
      <c r="JWQ3206" s="14"/>
      <c r="JWR3206" s="14"/>
      <c r="JWS3206" s="14"/>
      <c r="JWT3206" s="14"/>
      <c r="JWU3206" s="14"/>
      <c r="JWV3206" s="14"/>
      <c r="JWW3206" s="14"/>
      <c r="JWX3206" s="14"/>
      <c r="JWY3206" s="14"/>
      <c r="JWZ3206" s="14"/>
      <c r="JXA3206" s="14"/>
      <c r="JXB3206" s="14"/>
      <c r="JXC3206" s="14"/>
      <c r="JXD3206" s="14"/>
      <c r="JXE3206" s="14"/>
      <c r="JXF3206" s="14"/>
      <c r="JXG3206" s="14"/>
      <c r="JXH3206" s="14"/>
      <c r="JXI3206" s="14"/>
      <c r="JXJ3206" s="14"/>
      <c r="JXK3206" s="14"/>
      <c r="JXL3206" s="14"/>
      <c r="JXM3206" s="14"/>
      <c r="JXN3206" s="14"/>
      <c r="JXO3206" s="14"/>
      <c r="JXP3206" s="14"/>
      <c r="JXQ3206" s="14"/>
      <c r="JXR3206" s="14"/>
      <c r="JXS3206" s="14"/>
      <c r="JXT3206" s="14"/>
      <c r="JXU3206" s="14"/>
      <c r="JXV3206" s="14"/>
      <c r="JXW3206" s="14"/>
      <c r="JXX3206" s="14"/>
      <c r="JXY3206" s="14"/>
      <c r="JXZ3206" s="14"/>
      <c r="JYA3206" s="14"/>
      <c r="JYB3206" s="14"/>
      <c r="JYC3206" s="14"/>
      <c r="JYD3206" s="14"/>
      <c r="JYE3206" s="14"/>
      <c r="JYF3206" s="14"/>
      <c r="JYG3206" s="14"/>
      <c r="JYH3206" s="14"/>
      <c r="JYI3206" s="14"/>
      <c r="JYJ3206" s="14"/>
      <c r="JYK3206" s="14"/>
      <c r="JYL3206" s="14"/>
      <c r="JYM3206" s="14"/>
      <c r="JYN3206" s="14"/>
      <c r="JYO3206" s="14"/>
      <c r="JYP3206" s="14"/>
      <c r="JYQ3206" s="14"/>
      <c r="JYR3206" s="14"/>
      <c r="JYS3206" s="14"/>
      <c r="JYT3206" s="14"/>
      <c r="JYU3206" s="14"/>
      <c r="JYV3206" s="14"/>
      <c r="JYW3206" s="14"/>
      <c r="JYX3206" s="14"/>
      <c r="JYY3206" s="14"/>
      <c r="JYZ3206" s="14"/>
      <c r="JZA3206" s="14"/>
      <c r="JZB3206" s="14"/>
      <c r="JZC3206" s="14"/>
      <c r="JZD3206" s="14"/>
      <c r="JZE3206" s="14"/>
      <c r="JZF3206" s="14"/>
      <c r="JZG3206" s="14"/>
      <c r="JZH3206" s="14"/>
      <c r="JZI3206" s="14"/>
      <c r="JZJ3206" s="14"/>
      <c r="JZK3206" s="14"/>
      <c r="JZL3206" s="14"/>
      <c r="JZM3206" s="14"/>
      <c r="JZN3206" s="14"/>
      <c r="JZO3206" s="14"/>
      <c r="JZP3206" s="14"/>
      <c r="JZQ3206" s="14"/>
      <c r="JZR3206" s="14"/>
      <c r="JZS3206" s="14"/>
      <c r="JZT3206" s="14"/>
      <c r="JZU3206" s="14"/>
      <c r="JZV3206" s="14"/>
      <c r="JZW3206" s="14"/>
      <c r="JZX3206" s="14"/>
      <c r="JZY3206" s="14"/>
      <c r="JZZ3206" s="14"/>
      <c r="KAA3206" s="14"/>
      <c r="KAB3206" s="14"/>
      <c r="KAC3206" s="14"/>
      <c r="KAD3206" s="14"/>
      <c r="KAE3206" s="14"/>
      <c r="KAF3206" s="14"/>
      <c r="KAG3206" s="14"/>
      <c r="KAH3206" s="14"/>
      <c r="KAI3206" s="14"/>
      <c r="KAJ3206" s="14"/>
      <c r="KAK3206" s="14"/>
      <c r="KAL3206" s="14"/>
      <c r="KAM3206" s="14"/>
      <c r="KAN3206" s="14"/>
      <c r="KAO3206" s="14"/>
      <c r="KAP3206" s="14"/>
      <c r="KAQ3206" s="14"/>
      <c r="KAR3206" s="14"/>
      <c r="KAS3206" s="14"/>
      <c r="KAT3206" s="14"/>
      <c r="KAU3206" s="14"/>
      <c r="KAV3206" s="14"/>
      <c r="KAW3206" s="14"/>
      <c r="KAX3206" s="14"/>
      <c r="KAY3206" s="14"/>
      <c r="KAZ3206" s="14"/>
      <c r="KBA3206" s="14"/>
      <c r="KBB3206" s="14"/>
      <c r="KBC3206" s="14"/>
      <c r="KBD3206" s="14"/>
      <c r="KBE3206" s="14"/>
      <c r="KBF3206" s="14"/>
      <c r="KBG3206" s="14"/>
      <c r="KBH3206" s="14"/>
      <c r="KBI3206" s="14"/>
      <c r="KBJ3206" s="14"/>
      <c r="KBK3206" s="14"/>
      <c r="KBL3206" s="14"/>
      <c r="KBM3206" s="14"/>
      <c r="KBN3206" s="14"/>
      <c r="KBO3206" s="14"/>
      <c r="KBP3206" s="14"/>
      <c r="KBQ3206" s="14"/>
      <c r="KBR3206" s="14"/>
      <c r="KBS3206" s="14"/>
      <c r="KBT3206" s="14"/>
      <c r="KBU3206" s="14"/>
      <c r="KBV3206" s="14"/>
      <c r="KBW3206" s="14"/>
      <c r="KBX3206" s="14"/>
      <c r="KBY3206" s="14"/>
      <c r="KBZ3206" s="14"/>
      <c r="KCA3206" s="14"/>
      <c r="KCB3206" s="14"/>
      <c r="KCC3206" s="14"/>
      <c r="KCD3206" s="14"/>
      <c r="KCE3206" s="14"/>
      <c r="KCF3206" s="14"/>
      <c r="KCG3206" s="14"/>
      <c r="KCH3206" s="14"/>
      <c r="KCI3206" s="14"/>
      <c r="KCJ3206" s="14"/>
      <c r="KCK3206" s="14"/>
      <c r="KCL3206" s="14"/>
      <c r="KCM3206" s="14"/>
      <c r="KCN3206" s="14"/>
      <c r="KCO3206" s="14"/>
      <c r="KCP3206" s="14"/>
      <c r="KCQ3206" s="14"/>
      <c r="KCR3206" s="14"/>
      <c r="KCS3206" s="14"/>
      <c r="KCT3206" s="14"/>
      <c r="KCU3206" s="14"/>
      <c r="KCV3206" s="14"/>
      <c r="KCW3206" s="14"/>
      <c r="KCX3206" s="14"/>
      <c r="KCY3206" s="14"/>
      <c r="KCZ3206" s="14"/>
      <c r="KDA3206" s="14"/>
      <c r="KDB3206" s="14"/>
      <c r="KDC3206" s="14"/>
      <c r="KDD3206" s="14"/>
      <c r="KDE3206" s="14"/>
      <c r="KDF3206" s="14"/>
      <c r="KDG3206" s="14"/>
      <c r="KDH3206" s="14"/>
      <c r="KDI3206" s="14"/>
      <c r="KDJ3206" s="14"/>
      <c r="KDK3206" s="14"/>
      <c r="KDL3206" s="14"/>
      <c r="KDM3206" s="14"/>
      <c r="KDN3206" s="14"/>
      <c r="KDO3206" s="14"/>
      <c r="KDP3206" s="14"/>
      <c r="KDQ3206" s="14"/>
      <c r="KDR3206" s="14"/>
      <c r="KDS3206" s="14"/>
      <c r="KDT3206" s="14"/>
      <c r="KDU3206" s="14"/>
      <c r="KDV3206" s="14"/>
      <c r="KDW3206" s="14"/>
      <c r="KDX3206" s="14"/>
      <c r="KDY3206" s="14"/>
      <c r="KDZ3206" s="14"/>
      <c r="KEA3206" s="14"/>
      <c r="KEB3206" s="14"/>
      <c r="KEC3206" s="14"/>
      <c r="KED3206" s="14"/>
      <c r="KEE3206" s="14"/>
      <c r="KEF3206" s="14"/>
      <c r="KEG3206" s="14"/>
      <c r="KEH3206" s="14"/>
      <c r="KEI3206" s="14"/>
      <c r="KEJ3206" s="14"/>
      <c r="KEK3206" s="14"/>
      <c r="KEL3206" s="14"/>
      <c r="KEM3206" s="14"/>
      <c r="KEN3206" s="14"/>
      <c r="KEO3206" s="14"/>
      <c r="KEP3206" s="14"/>
      <c r="KEQ3206" s="14"/>
      <c r="KER3206" s="14"/>
      <c r="KES3206" s="14"/>
      <c r="KET3206" s="14"/>
      <c r="KEU3206" s="14"/>
      <c r="KEV3206" s="14"/>
      <c r="KEW3206" s="14"/>
      <c r="KEX3206" s="14"/>
      <c r="KEY3206" s="14"/>
      <c r="KEZ3206" s="14"/>
      <c r="KFA3206" s="14"/>
      <c r="KFB3206" s="14"/>
      <c r="KFC3206" s="14"/>
      <c r="KFD3206" s="14"/>
      <c r="KFE3206" s="14"/>
      <c r="KFF3206" s="14"/>
      <c r="KFG3206" s="14"/>
      <c r="KFH3206" s="14"/>
      <c r="KFI3206" s="14"/>
      <c r="KFJ3206" s="14"/>
      <c r="KFK3206" s="14"/>
      <c r="KFL3206" s="14"/>
      <c r="KFM3206" s="14"/>
      <c r="KFN3206" s="14"/>
      <c r="KFO3206" s="14"/>
      <c r="KFP3206" s="14"/>
      <c r="KFQ3206" s="14"/>
      <c r="KFR3206" s="14"/>
      <c r="KFS3206" s="14"/>
      <c r="KFT3206" s="14"/>
      <c r="KFU3206" s="14"/>
      <c r="KFV3206" s="14"/>
      <c r="KFW3206" s="14"/>
      <c r="KFX3206" s="14"/>
      <c r="KFY3206" s="14"/>
      <c r="KFZ3206" s="14"/>
      <c r="KGA3206" s="14"/>
      <c r="KGB3206" s="14"/>
      <c r="KGC3206" s="14"/>
      <c r="KGD3206" s="14"/>
      <c r="KGE3206" s="14"/>
      <c r="KGF3206" s="14"/>
      <c r="KGG3206" s="14"/>
      <c r="KGH3206" s="14"/>
      <c r="KGI3206" s="14"/>
      <c r="KGJ3206" s="14"/>
      <c r="KGK3206" s="14"/>
      <c r="KGL3206" s="14"/>
      <c r="KGM3206" s="14"/>
      <c r="KGN3206" s="14"/>
      <c r="KGO3206" s="14"/>
      <c r="KGP3206" s="14"/>
      <c r="KGQ3206" s="14"/>
      <c r="KGR3206" s="14"/>
      <c r="KGS3206" s="14"/>
      <c r="KGT3206" s="14"/>
      <c r="KGU3206" s="14"/>
      <c r="KGV3206" s="14"/>
      <c r="KGW3206" s="14"/>
      <c r="KGX3206" s="14"/>
      <c r="KGY3206" s="14"/>
      <c r="KGZ3206" s="14"/>
      <c r="KHA3206" s="14"/>
      <c r="KHB3206" s="14"/>
      <c r="KHC3206" s="14"/>
      <c r="KHD3206" s="14"/>
      <c r="KHE3206" s="14"/>
      <c r="KHF3206" s="14"/>
      <c r="KHG3206" s="14"/>
      <c r="KHH3206" s="14"/>
      <c r="KHI3206" s="14"/>
      <c r="KHJ3206" s="14"/>
      <c r="KHK3206" s="14"/>
      <c r="KHL3206" s="14"/>
      <c r="KHM3206" s="14"/>
      <c r="KHN3206" s="14"/>
      <c r="KHO3206" s="14"/>
      <c r="KHP3206" s="14"/>
      <c r="KHQ3206" s="14"/>
      <c r="KHR3206" s="14"/>
      <c r="KHS3206" s="14"/>
      <c r="KHT3206" s="14"/>
      <c r="KHU3206" s="14"/>
      <c r="KHV3206" s="14"/>
      <c r="KHW3206" s="14"/>
      <c r="KHX3206" s="14"/>
      <c r="KHY3206" s="14"/>
      <c r="KHZ3206" s="14"/>
      <c r="KIA3206" s="14"/>
      <c r="KIB3206" s="14"/>
      <c r="KIC3206" s="14"/>
      <c r="KID3206" s="14"/>
      <c r="KIE3206" s="14"/>
      <c r="KIF3206" s="14"/>
      <c r="KIG3206" s="14"/>
      <c r="KIH3206" s="14"/>
      <c r="KII3206" s="14"/>
      <c r="KIJ3206" s="14"/>
      <c r="KIK3206" s="14"/>
      <c r="KIL3206" s="14"/>
      <c r="KIM3206" s="14"/>
      <c r="KIN3206" s="14"/>
      <c r="KIO3206" s="14"/>
      <c r="KIP3206" s="14"/>
      <c r="KIQ3206" s="14"/>
      <c r="KIR3206" s="14"/>
      <c r="KIS3206" s="14"/>
      <c r="KIT3206" s="14"/>
      <c r="KIU3206" s="14"/>
      <c r="KIV3206" s="14"/>
      <c r="KIW3206" s="14"/>
      <c r="KIX3206" s="14"/>
      <c r="KIY3206" s="14"/>
      <c r="KIZ3206" s="14"/>
      <c r="KJA3206" s="14"/>
      <c r="KJB3206" s="14"/>
      <c r="KJC3206" s="14"/>
      <c r="KJD3206" s="14"/>
      <c r="KJE3206" s="14"/>
      <c r="KJF3206" s="14"/>
      <c r="KJG3206" s="14"/>
      <c r="KJH3206" s="14"/>
      <c r="KJI3206" s="14"/>
      <c r="KJJ3206" s="14"/>
      <c r="KJK3206" s="14"/>
      <c r="KJL3206" s="14"/>
      <c r="KJM3206" s="14"/>
      <c r="KJN3206" s="14"/>
      <c r="KJO3206" s="14"/>
      <c r="KJP3206" s="14"/>
      <c r="KJQ3206" s="14"/>
      <c r="KJR3206" s="14"/>
      <c r="KJS3206" s="14"/>
      <c r="KJT3206" s="14"/>
      <c r="KJU3206" s="14"/>
      <c r="KJV3206" s="14"/>
      <c r="KJW3206" s="14"/>
      <c r="KJX3206" s="14"/>
      <c r="KJY3206" s="14"/>
      <c r="KJZ3206" s="14"/>
      <c r="KKA3206" s="14"/>
      <c r="KKB3206" s="14"/>
      <c r="KKC3206" s="14"/>
      <c r="KKD3206" s="14"/>
      <c r="KKE3206" s="14"/>
      <c r="KKF3206" s="14"/>
      <c r="KKG3206" s="14"/>
      <c r="KKH3206" s="14"/>
      <c r="KKI3206" s="14"/>
      <c r="KKJ3206" s="14"/>
      <c r="KKK3206" s="14"/>
      <c r="KKL3206" s="14"/>
      <c r="KKM3206" s="14"/>
      <c r="KKN3206" s="14"/>
      <c r="KKO3206" s="14"/>
      <c r="KKP3206" s="14"/>
      <c r="KKQ3206" s="14"/>
      <c r="KKR3206" s="14"/>
      <c r="KKS3206" s="14"/>
      <c r="KKT3206" s="14"/>
      <c r="KKU3206" s="14"/>
      <c r="KKV3206" s="14"/>
      <c r="KKW3206" s="14"/>
      <c r="KKX3206" s="14"/>
      <c r="KKY3206" s="14"/>
      <c r="KKZ3206" s="14"/>
      <c r="KLA3206" s="14"/>
      <c r="KLB3206" s="14"/>
      <c r="KLC3206" s="14"/>
      <c r="KLD3206" s="14"/>
      <c r="KLE3206" s="14"/>
      <c r="KLF3206" s="14"/>
      <c r="KLG3206" s="14"/>
      <c r="KLH3206" s="14"/>
      <c r="KLI3206" s="14"/>
      <c r="KLJ3206" s="14"/>
      <c r="KLK3206" s="14"/>
      <c r="KLL3206" s="14"/>
      <c r="KLM3206" s="14"/>
      <c r="KLN3206" s="14"/>
      <c r="KLO3206" s="14"/>
      <c r="KLP3206" s="14"/>
      <c r="KLQ3206" s="14"/>
      <c r="KLR3206" s="14"/>
      <c r="KLS3206" s="14"/>
      <c r="KLT3206" s="14"/>
      <c r="KLU3206" s="14"/>
      <c r="KLV3206" s="14"/>
      <c r="KLW3206" s="14"/>
      <c r="KLX3206" s="14"/>
      <c r="KLY3206" s="14"/>
      <c r="KLZ3206" s="14"/>
      <c r="KMA3206" s="14"/>
      <c r="KMB3206" s="14"/>
      <c r="KMC3206" s="14"/>
      <c r="KMD3206" s="14"/>
      <c r="KME3206" s="14"/>
      <c r="KMF3206" s="14"/>
      <c r="KMG3206" s="14"/>
      <c r="KMH3206" s="14"/>
      <c r="KMI3206" s="14"/>
      <c r="KMJ3206" s="14"/>
      <c r="KMK3206" s="14"/>
      <c r="KML3206" s="14"/>
      <c r="KMM3206" s="14"/>
      <c r="KMN3206" s="14"/>
      <c r="KMO3206" s="14"/>
      <c r="KMP3206" s="14"/>
      <c r="KMQ3206" s="14"/>
      <c r="KMR3206" s="14"/>
      <c r="KMS3206" s="14"/>
      <c r="KMT3206" s="14"/>
      <c r="KMU3206" s="14"/>
      <c r="KMV3206" s="14"/>
      <c r="KMW3206" s="14"/>
      <c r="KMX3206" s="14"/>
      <c r="KMY3206" s="14"/>
      <c r="KMZ3206" s="14"/>
      <c r="KNA3206" s="14"/>
      <c r="KNB3206" s="14"/>
      <c r="KNC3206" s="14"/>
      <c r="KND3206" s="14"/>
      <c r="KNE3206" s="14"/>
      <c r="KNF3206" s="14"/>
      <c r="KNG3206" s="14"/>
      <c r="KNH3206" s="14"/>
      <c r="KNI3206" s="14"/>
      <c r="KNJ3206" s="14"/>
      <c r="KNK3206" s="14"/>
      <c r="KNL3206" s="14"/>
      <c r="KNM3206" s="14"/>
      <c r="KNN3206" s="14"/>
      <c r="KNO3206" s="14"/>
      <c r="KNP3206" s="14"/>
      <c r="KNQ3206" s="14"/>
      <c r="KNR3206" s="14"/>
      <c r="KNS3206" s="14"/>
      <c r="KNT3206" s="14"/>
      <c r="KNU3206" s="14"/>
      <c r="KNV3206" s="14"/>
      <c r="KNW3206" s="14"/>
      <c r="KNX3206" s="14"/>
      <c r="KNY3206" s="14"/>
      <c r="KNZ3206" s="14"/>
      <c r="KOA3206" s="14"/>
      <c r="KOB3206" s="14"/>
      <c r="KOC3206" s="14"/>
      <c r="KOD3206" s="14"/>
      <c r="KOE3206" s="14"/>
      <c r="KOF3206" s="14"/>
      <c r="KOG3206" s="14"/>
      <c r="KOH3206" s="14"/>
      <c r="KOI3206" s="14"/>
      <c r="KOJ3206" s="14"/>
      <c r="KOK3206" s="14"/>
      <c r="KOL3206" s="14"/>
      <c r="KOM3206" s="14"/>
      <c r="KON3206" s="14"/>
      <c r="KOO3206" s="14"/>
      <c r="KOP3206" s="14"/>
      <c r="KOQ3206" s="14"/>
      <c r="KOR3206" s="14"/>
      <c r="KOS3206" s="14"/>
      <c r="KOT3206" s="14"/>
      <c r="KOU3206" s="14"/>
      <c r="KOV3206" s="14"/>
      <c r="KOW3206" s="14"/>
      <c r="KOX3206" s="14"/>
      <c r="KOY3206" s="14"/>
      <c r="KOZ3206" s="14"/>
      <c r="KPA3206" s="14"/>
      <c r="KPB3206" s="14"/>
      <c r="KPC3206" s="14"/>
      <c r="KPD3206" s="14"/>
      <c r="KPE3206" s="14"/>
      <c r="KPF3206" s="14"/>
      <c r="KPG3206" s="14"/>
      <c r="KPH3206" s="14"/>
      <c r="KPI3206" s="14"/>
      <c r="KPJ3206" s="14"/>
      <c r="KPK3206" s="14"/>
      <c r="KPL3206" s="14"/>
      <c r="KPM3206" s="14"/>
      <c r="KPN3206" s="14"/>
      <c r="KPO3206" s="14"/>
      <c r="KPP3206" s="14"/>
      <c r="KPQ3206" s="14"/>
      <c r="KPR3206" s="14"/>
      <c r="KPS3206" s="14"/>
      <c r="KPT3206" s="14"/>
      <c r="KPU3206" s="14"/>
      <c r="KPV3206" s="14"/>
      <c r="KPW3206" s="14"/>
      <c r="KPX3206" s="14"/>
      <c r="KPY3206" s="14"/>
      <c r="KPZ3206" s="14"/>
      <c r="KQA3206" s="14"/>
      <c r="KQB3206" s="14"/>
      <c r="KQC3206" s="14"/>
      <c r="KQD3206" s="14"/>
      <c r="KQE3206" s="14"/>
      <c r="KQF3206" s="14"/>
      <c r="KQG3206" s="14"/>
      <c r="KQH3206" s="14"/>
      <c r="KQI3206" s="14"/>
      <c r="KQJ3206" s="14"/>
      <c r="KQK3206" s="14"/>
      <c r="KQL3206" s="14"/>
      <c r="KQM3206" s="14"/>
      <c r="KQN3206" s="14"/>
      <c r="KQO3206" s="14"/>
      <c r="KQP3206" s="14"/>
      <c r="KQQ3206" s="14"/>
      <c r="KQR3206" s="14"/>
      <c r="KQS3206" s="14"/>
      <c r="KQT3206" s="14"/>
      <c r="KQU3206" s="14"/>
      <c r="KQV3206" s="14"/>
      <c r="KQW3206" s="14"/>
      <c r="KQX3206" s="14"/>
      <c r="KQY3206" s="14"/>
      <c r="KQZ3206" s="14"/>
      <c r="KRA3206" s="14"/>
      <c r="KRB3206" s="14"/>
      <c r="KRC3206" s="14"/>
      <c r="KRD3206" s="14"/>
      <c r="KRE3206" s="14"/>
      <c r="KRF3206" s="14"/>
      <c r="KRG3206" s="14"/>
      <c r="KRH3206" s="14"/>
      <c r="KRI3206" s="14"/>
      <c r="KRJ3206" s="14"/>
      <c r="KRK3206" s="14"/>
      <c r="KRL3206" s="14"/>
      <c r="KRM3206" s="14"/>
      <c r="KRN3206" s="14"/>
      <c r="KRO3206" s="14"/>
      <c r="KRP3206" s="14"/>
      <c r="KRQ3206" s="14"/>
      <c r="KRR3206" s="14"/>
      <c r="KRS3206" s="14"/>
      <c r="KRT3206" s="14"/>
      <c r="KRU3206" s="14"/>
      <c r="KRV3206" s="14"/>
      <c r="KRW3206" s="14"/>
      <c r="KRX3206" s="14"/>
      <c r="KRY3206" s="14"/>
      <c r="KRZ3206" s="14"/>
      <c r="KSA3206" s="14"/>
      <c r="KSB3206" s="14"/>
      <c r="KSC3206" s="14"/>
      <c r="KSD3206" s="14"/>
      <c r="KSE3206" s="14"/>
      <c r="KSF3206" s="14"/>
      <c r="KSG3206" s="14"/>
      <c r="KSH3206" s="14"/>
      <c r="KSI3206" s="14"/>
      <c r="KSJ3206" s="14"/>
      <c r="KSK3206" s="14"/>
      <c r="KSL3206" s="14"/>
      <c r="KSM3206" s="14"/>
      <c r="KSN3206" s="14"/>
      <c r="KSO3206" s="14"/>
      <c r="KSP3206" s="14"/>
      <c r="KSQ3206" s="14"/>
      <c r="KSR3206" s="14"/>
      <c r="KSS3206" s="14"/>
      <c r="KST3206" s="14"/>
      <c r="KSU3206" s="14"/>
      <c r="KSV3206" s="14"/>
      <c r="KSW3206" s="14"/>
      <c r="KSX3206" s="14"/>
      <c r="KSY3206" s="14"/>
      <c r="KSZ3206" s="14"/>
      <c r="KTA3206" s="14"/>
      <c r="KTB3206" s="14"/>
      <c r="KTC3206" s="14"/>
      <c r="KTD3206" s="14"/>
      <c r="KTE3206" s="14"/>
      <c r="KTF3206" s="14"/>
      <c r="KTG3206" s="14"/>
      <c r="KTH3206" s="14"/>
      <c r="KTI3206" s="14"/>
      <c r="KTJ3206" s="14"/>
      <c r="KTK3206" s="14"/>
      <c r="KTL3206" s="14"/>
      <c r="KTM3206" s="14"/>
      <c r="KTN3206" s="14"/>
      <c r="KTO3206" s="14"/>
      <c r="KTP3206" s="14"/>
      <c r="KTQ3206" s="14"/>
      <c r="KTR3206" s="14"/>
      <c r="KTS3206" s="14"/>
      <c r="KTT3206" s="14"/>
      <c r="KTU3206" s="14"/>
      <c r="KTV3206" s="14"/>
      <c r="KTW3206" s="14"/>
      <c r="KTX3206" s="14"/>
      <c r="KTY3206" s="14"/>
      <c r="KTZ3206" s="14"/>
      <c r="KUA3206" s="14"/>
      <c r="KUB3206" s="14"/>
      <c r="KUC3206" s="14"/>
      <c r="KUD3206" s="14"/>
      <c r="KUE3206" s="14"/>
      <c r="KUF3206" s="14"/>
      <c r="KUG3206" s="14"/>
      <c r="KUH3206" s="14"/>
      <c r="KUI3206" s="14"/>
      <c r="KUJ3206" s="14"/>
      <c r="KUK3206" s="14"/>
      <c r="KUL3206" s="14"/>
      <c r="KUM3206" s="14"/>
      <c r="KUN3206" s="14"/>
      <c r="KUO3206" s="14"/>
      <c r="KUP3206" s="14"/>
      <c r="KUQ3206" s="14"/>
      <c r="KUR3206" s="14"/>
      <c r="KUS3206" s="14"/>
      <c r="KUT3206" s="14"/>
      <c r="KUU3206" s="14"/>
      <c r="KUV3206" s="14"/>
      <c r="KUW3206" s="14"/>
      <c r="KUX3206" s="14"/>
      <c r="KUY3206" s="14"/>
      <c r="KUZ3206" s="14"/>
      <c r="KVA3206" s="14"/>
      <c r="KVB3206" s="14"/>
      <c r="KVC3206" s="14"/>
      <c r="KVD3206" s="14"/>
      <c r="KVE3206" s="14"/>
      <c r="KVF3206" s="14"/>
      <c r="KVG3206" s="14"/>
      <c r="KVH3206" s="14"/>
      <c r="KVI3206" s="14"/>
      <c r="KVJ3206" s="14"/>
      <c r="KVK3206" s="14"/>
      <c r="KVL3206" s="14"/>
      <c r="KVM3206" s="14"/>
      <c r="KVN3206" s="14"/>
      <c r="KVO3206" s="14"/>
      <c r="KVP3206" s="14"/>
      <c r="KVQ3206" s="14"/>
      <c r="KVR3206" s="14"/>
      <c r="KVS3206" s="14"/>
      <c r="KVT3206" s="14"/>
      <c r="KVU3206" s="14"/>
      <c r="KVV3206" s="14"/>
      <c r="KVW3206" s="14"/>
      <c r="KVX3206" s="14"/>
      <c r="KVY3206" s="14"/>
      <c r="KVZ3206" s="14"/>
      <c r="KWA3206" s="14"/>
      <c r="KWB3206" s="14"/>
      <c r="KWC3206" s="14"/>
      <c r="KWD3206" s="14"/>
      <c r="KWE3206" s="14"/>
      <c r="KWF3206" s="14"/>
      <c r="KWG3206" s="14"/>
      <c r="KWH3206" s="14"/>
      <c r="KWI3206" s="14"/>
      <c r="KWJ3206" s="14"/>
      <c r="KWK3206" s="14"/>
      <c r="KWL3206" s="14"/>
      <c r="KWM3206" s="14"/>
      <c r="KWN3206" s="14"/>
      <c r="KWO3206" s="14"/>
      <c r="KWP3206" s="14"/>
      <c r="KWQ3206" s="14"/>
      <c r="KWR3206" s="14"/>
      <c r="KWS3206" s="14"/>
      <c r="KWT3206" s="14"/>
      <c r="KWU3206" s="14"/>
      <c r="KWV3206" s="14"/>
      <c r="KWW3206" s="14"/>
      <c r="KWX3206" s="14"/>
      <c r="KWY3206" s="14"/>
      <c r="KWZ3206" s="14"/>
      <c r="KXA3206" s="14"/>
      <c r="KXB3206" s="14"/>
      <c r="KXC3206" s="14"/>
      <c r="KXD3206" s="14"/>
      <c r="KXE3206" s="14"/>
      <c r="KXF3206" s="14"/>
      <c r="KXG3206" s="14"/>
      <c r="KXH3206" s="14"/>
      <c r="KXI3206" s="14"/>
      <c r="KXJ3206" s="14"/>
      <c r="KXK3206" s="14"/>
      <c r="KXL3206" s="14"/>
      <c r="KXM3206" s="14"/>
      <c r="KXN3206" s="14"/>
      <c r="KXO3206" s="14"/>
      <c r="KXP3206" s="14"/>
      <c r="KXQ3206" s="14"/>
      <c r="KXR3206" s="14"/>
      <c r="KXS3206" s="14"/>
      <c r="KXT3206" s="14"/>
      <c r="KXU3206" s="14"/>
      <c r="KXV3206" s="14"/>
      <c r="KXW3206" s="14"/>
      <c r="KXX3206" s="14"/>
      <c r="KXY3206" s="14"/>
      <c r="KXZ3206" s="14"/>
      <c r="KYA3206" s="14"/>
      <c r="KYB3206" s="14"/>
      <c r="KYC3206" s="14"/>
      <c r="KYD3206" s="14"/>
      <c r="KYE3206" s="14"/>
      <c r="KYF3206" s="14"/>
      <c r="KYG3206" s="14"/>
      <c r="KYH3206" s="14"/>
      <c r="KYI3206" s="14"/>
      <c r="KYJ3206" s="14"/>
      <c r="KYK3206" s="14"/>
      <c r="KYL3206" s="14"/>
      <c r="KYM3206" s="14"/>
      <c r="KYN3206" s="14"/>
      <c r="KYO3206" s="14"/>
      <c r="KYP3206" s="14"/>
      <c r="KYQ3206" s="14"/>
      <c r="KYR3206" s="14"/>
      <c r="KYS3206" s="14"/>
      <c r="KYT3206" s="14"/>
      <c r="KYU3206" s="14"/>
      <c r="KYV3206" s="14"/>
      <c r="KYW3206" s="14"/>
      <c r="KYX3206" s="14"/>
      <c r="KYY3206" s="14"/>
      <c r="KYZ3206" s="14"/>
      <c r="KZA3206" s="14"/>
      <c r="KZB3206" s="14"/>
      <c r="KZC3206" s="14"/>
      <c r="KZD3206" s="14"/>
      <c r="KZE3206" s="14"/>
      <c r="KZF3206" s="14"/>
      <c r="KZG3206" s="14"/>
      <c r="KZH3206" s="14"/>
      <c r="KZI3206" s="14"/>
      <c r="KZJ3206" s="14"/>
      <c r="KZK3206" s="14"/>
      <c r="KZL3206" s="14"/>
      <c r="KZM3206" s="14"/>
      <c r="KZN3206" s="14"/>
      <c r="KZO3206" s="14"/>
      <c r="KZP3206" s="14"/>
      <c r="KZQ3206" s="14"/>
      <c r="KZR3206" s="14"/>
      <c r="KZS3206" s="14"/>
      <c r="KZT3206" s="14"/>
      <c r="KZU3206" s="14"/>
      <c r="KZV3206" s="14"/>
      <c r="KZW3206" s="14"/>
      <c r="KZX3206" s="14"/>
      <c r="KZY3206" s="14"/>
      <c r="KZZ3206" s="14"/>
      <c r="LAA3206" s="14"/>
      <c r="LAB3206" s="14"/>
      <c r="LAC3206" s="14"/>
      <c r="LAD3206" s="14"/>
      <c r="LAE3206" s="14"/>
      <c r="LAF3206" s="14"/>
      <c r="LAG3206" s="14"/>
      <c r="LAH3206" s="14"/>
      <c r="LAI3206" s="14"/>
      <c r="LAJ3206" s="14"/>
      <c r="LAK3206" s="14"/>
      <c r="LAL3206" s="14"/>
      <c r="LAM3206" s="14"/>
      <c r="LAN3206" s="14"/>
      <c r="LAO3206" s="14"/>
      <c r="LAP3206" s="14"/>
      <c r="LAQ3206" s="14"/>
      <c r="LAR3206" s="14"/>
      <c r="LAS3206" s="14"/>
      <c r="LAT3206" s="14"/>
      <c r="LAU3206" s="14"/>
      <c r="LAV3206" s="14"/>
      <c r="LAW3206" s="14"/>
      <c r="LAX3206" s="14"/>
      <c r="LAY3206" s="14"/>
      <c r="LAZ3206" s="14"/>
      <c r="LBA3206" s="14"/>
      <c r="LBB3206" s="14"/>
      <c r="LBC3206" s="14"/>
      <c r="LBD3206" s="14"/>
      <c r="LBE3206" s="14"/>
      <c r="LBF3206" s="14"/>
      <c r="LBG3206" s="14"/>
      <c r="LBH3206" s="14"/>
      <c r="LBI3206" s="14"/>
      <c r="LBJ3206" s="14"/>
      <c r="LBK3206" s="14"/>
      <c r="LBL3206" s="14"/>
      <c r="LBM3206" s="14"/>
      <c r="LBN3206" s="14"/>
      <c r="LBO3206" s="14"/>
      <c r="LBP3206" s="14"/>
      <c r="LBQ3206" s="14"/>
      <c r="LBR3206" s="14"/>
      <c r="LBS3206" s="14"/>
      <c r="LBT3206" s="14"/>
      <c r="LBU3206" s="14"/>
      <c r="LBV3206" s="14"/>
      <c r="LBW3206" s="14"/>
      <c r="LBX3206" s="14"/>
      <c r="LBY3206" s="14"/>
      <c r="LBZ3206" s="14"/>
      <c r="LCA3206" s="14"/>
      <c r="LCB3206" s="14"/>
      <c r="LCC3206" s="14"/>
      <c r="LCD3206" s="14"/>
      <c r="LCE3206" s="14"/>
      <c r="LCF3206" s="14"/>
      <c r="LCG3206" s="14"/>
      <c r="LCH3206" s="14"/>
      <c r="LCI3206" s="14"/>
      <c r="LCJ3206" s="14"/>
      <c r="LCK3206" s="14"/>
      <c r="LCL3206" s="14"/>
      <c r="LCM3206" s="14"/>
      <c r="LCN3206" s="14"/>
      <c r="LCO3206" s="14"/>
      <c r="LCP3206" s="14"/>
      <c r="LCQ3206" s="14"/>
      <c r="LCR3206" s="14"/>
      <c r="LCS3206" s="14"/>
      <c r="LCT3206" s="14"/>
      <c r="LCU3206" s="14"/>
      <c r="LCV3206" s="14"/>
      <c r="LCW3206" s="14"/>
      <c r="LCX3206" s="14"/>
      <c r="LCY3206" s="14"/>
      <c r="LCZ3206" s="14"/>
      <c r="LDA3206" s="14"/>
      <c r="LDB3206" s="14"/>
      <c r="LDC3206" s="14"/>
      <c r="LDD3206" s="14"/>
      <c r="LDE3206" s="14"/>
      <c r="LDF3206" s="14"/>
      <c r="LDG3206" s="14"/>
      <c r="LDH3206" s="14"/>
      <c r="LDI3206" s="14"/>
      <c r="LDJ3206" s="14"/>
      <c r="LDK3206" s="14"/>
      <c r="LDL3206" s="14"/>
      <c r="LDM3206" s="14"/>
      <c r="LDN3206" s="14"/>
      <c r="LDO3206" s="14"/>
      <c r="LDP3206" s="14"/>
      <c r="LDQ3206" s="14"/>
      <c r="LDR3206" s="14"/>
      <c r="LDS3206" s="14"/>
      <c r="LDT3206" s="14"/>
      <c r="LDU3206" s="14"/>
      <c r="LDV3206" s="14"/>
      <c r="LDW3206" s="14"/>
      <c r="LDX3206" s="14"/>
      <c r="LDY3206" s="14"/>
      <c r="LDZ3206" s="14"/>
      <c r="LEA3206" s="14"/>
      <c r="LEB3206" s="14"/>
      <c r="LEC3206" s="14"/>
      <c r="LED3206" s="14"/>
      <c r="LEE3206" s="14"/>
      <c r="LEF3206" s="14"/>
      <c r="LEG3206" s="14"/>
      <c r="LEH3206" s="14"/>
      <c r="LEI3206" s="14"/>
      <c r="LEJ3206" s="14"/>
      <c r="LEK3206" s="14"/>
      <c r="LEL3206" s="14"/>
      <c r="LEM3206" s="14"/>
      <c r="LEN3206" s="14"/>
      <c r="LEO3206" s="14"/>
      <c r="LEP3206" s="14"/>
      <c r="LEQ3206" s="14"/>
      <c r="LER3206" s="14"/>
      <c r="LES3206" s="14"/>
      <c r="LET3206" s="14"/>
      <c r="LEU3206" s="14"/>
      <c r="LEV3206" s="14"/>
      <c r="LEW3206" s="14"/>
      <c r="LEX3206" s="14"/>
      <c r="LEY3206" s="14"/>
      <c r="LEZ3206" s="14"/>
      <c r="LFA3206" s="14"/>
      <c r="LFB3206" s="14"/>
      <c r="LFC3206" s="14"/>
      <c r="LFD3206" s="14"/>
      <c r="LFE3206" s="14"/>
      <c r="LFF3206" s="14"/>
      <c r="LFG3206" s="14"/>
      <c r="LFH3206" s="14"/>
      <c r="LFI3206" s="14"/>
      <c r="LFJ3206" s="14"/>
      <c r="LFK3206" s="14"/>
      <c r="LFL3206" s="14"/>
      <c r="LFM3206" s="14"/>
      <c r="LFN3206" s="14"/>
      <c r="LFO3206" s="14"/>
      <c r="LFP3206" s="14"/>
      <c r="LFQ3206" s="14"/>
      <c r="LFR3206" s="14"/>
      <c r="LFS3206" s="14"/>
      <c r="LFT3206" s="14"/>
      <c r="LFU3206" s="14"/>
      <c r="LFV3206" s="14"/>
      <c r="LFW3206" s="14"/>
      <c r="LFX3206" s="14"/>
      <c r="LFY3206" s="14"/>
      <c r="LFZ3206" s="14"/>
      <c r="LGA3206" s="14"/>
      <c r="LGB3206" s="14"/>
      <c r="LGC3206" s="14"/>
      <c r="LGD3206" s="14"/>
      <c r="LGE3206" s="14"/>
      <c r="LGF3206" s="14"/>
      <c r="LGG3206" s="14"/>
      <c r="LGH3206" s="14"/>
      <c r="LGI3206" s="14"/>
      <c r="LGJ3206" s="14"/>
      <c r="LGK3206" s="14"/>
      <c r="LGL3206" s="14"/>
      <c r="LGM3206" s="14"/>
      <c r="LGN3206" s="14"/>
      <c r="LGO3206" s="14"/>
      <c r="LGP3206" s="14"/>
      <c r="LGQ3206" s="14"/>
      <c r="LGR3206" s="14"/>
      <c r="LGS3206" s="14"/>
      <c r="LGT3206" s="14"/>
      <c r="LGU3206" s="14"/>
      <c r="LGV3206" s="14"/>
      <c r="LGW3206" s="14"/>
      <c r="LGX3206" s="14"/>
      <c r="LGY3206" s="14"/>
      <c r="LGZ3206" s="14"/>
      <c r="LHA3206" s="14"/>
      <c r="LHB3206" s="14"/>
      <c r="LHC3206" s="14"/>
      <c r="LHD3206" s="14"/>
      <c r="LHE3206" s="14"/>
      <c r="LHF3206" s="14"/>
      <c r="LHG3206" s="14"/>
      <c r="LHH3206" s="14"/>
      <c r="LHI3206" s="14"/>
      <c r="LHJ3206" s="14"/>
      <c r="LHK3206" s="14"/>
      <c r="LHL3206" s="14"/>
      <c r="LHM3206" s="14"/>
      <c r="LHN3206" s="14"/>
      <c r="LHO3206" s="14"/>
      <c r="LHP3206" s="14"/>
      <c r="LHQ3206" s="14"/>
      <c r="LHR3206" s="14"/>
      <c r="LHS3206" s="14"/>
      <c r="LHT3206" s="14"/>
      <c r="LHU3206" s="14"/>
      <c r="LHV3206" s="14"/>
      <c r="LHW3206" s="14"/>
      <c r="LHX3206" s="14"/>
      <c r="LHY3206" s="14"/>
      <c r="LHZ3206" s="14"/>
      <c r="LIA3206" s="14"/>
      <c r="LIB3206" s="14"/>
      <c r="LIC3206" s="14"/>
      <c r="LID3206" s="14"/>
      <c r="LIE3206" s="14"/>
      <c r="LIF3206" s="14"/>
      <c r="LIG3206" s="14"/>
      <c r="LIH3206" s="14"/>
      <c r="LII3206" s="14"/>
      <c r="LIJ3206" s="14"/>
      <c r="LIK3206" s="14"/>
      <c r="LIL3206" s="14"/>
      <c r="LIM3206" s="14"/>
      <c r="LIN3206" s="14"/>
      <c r="LIO3206" s="14"/>
      <c r="LIP3206" s="14"/>
      <c r="LIQ3206" s="14"/>
      <c r="LIR3206" s="14"/>
      <c r="LIS3206" s="14"/>
      <c r="LIT3206" s="14"/>
      <c r="LIU3206" s="14"/>
      <c r="LIV3206" s="14"/>
      <c r="LIW3206" s="14"/>
      <c r="LIX3206" s="14"/>
      <c r="LIY3206" s="14"/>
      <c r="LIZ3206" s="14"/>
      <c r="LJA3206" s="14"/>
      <c r="LJB3206" s="14"/>
      <c r="LJC3206" s="14"/>
      <c r="LJD3206" s="14"/>
      <c r="LJE3206" s="14"/>
      <c r="LJF3206" s="14"/>
      <c r="LJG3206" s="14"/>
      <c r="LJH3206" s="14"/>
      <c r="LJI3206" s="14"/>
      <c r="LJJ3206" s="14"/>
      <c r="LJK3206" s="14"/>
      <c r="LJL3206" s="14"/>
      <c r="LJM3206" s="14"/>
      <c r="LJN3206" s="14"/>
      <c r="LJO3206" s="14"/>
      <c r="LJP3206" s="14"/>
      <c r="LJQ3206" s="14"/>
      <c r="LJR3206" s="14"/>
      <c r="LJS3206" s="14"/>
      <c r="LJT3206" s="14"/>
      <c r="LJU3206" s="14"/>
      <c r="LJV3206" s="14"/>
      <c r="LJW3206" s="14"/>
      <c r="LJX3206" s="14"/>
      <c r="LJY3206" s="14"/>
      <c r="LJZ3206" s="14"/>
      <c r="LKA3206" s="14"/>
      <c r="LKB3206" s="14"/>
      <c r="LKC3206" s="14"/>
      <c r="LKD3206" s="14"/>
      <c r="LKE3206" s="14"/>
      <c r="LKF3206" s="14"/>
      <c r="LKG3206" s="14"/>
      <c r="LKH3206" s="14"/>
      <c r="LKI3206" s="14"/>
      <c r="LKJ3206" s="14"/>
      <c r="LKK3206" s="14"/>
      <c r="LKL3206" s="14"/>
      <c r="LKM3206" s="14"/>
      <c r="LKN3206" s="14"/>
      <c r="LKO3206" s="14"/>
      <c r="LKP3206" s="14"/>
      <c r="LKQ3206" s="14"/>
      <c r="LKR3206" s="14"/>
      <c r="LKS3206" s="14"/>
      <c r="LKT3206" s="14"/>
      <c r="LKU3206" s="14"/>
      <c r="LKV3206" s="14"/>
      <c r="LKW3206" s="14"/>
      <c r="LKX3206" s="14"/>
      <c r="LKY3206" s="14"/>
      <c r="LKZ3206" s="14"/>
      <c r="LLA3206" s="14"/>
      <c r="LLB3206" s="14"/>
      <c r="LLC3206" s="14"/>
      <c r="LLD3206" s="14"/>
      <c r="LLE3206" s="14"/>
      <c r="LLF3206" s="14"/>
      <c r="LLG3206" s="14"/>
      <c r="LLH3206" s="14"/>
      <c r="LLI3206" s="14"/>
      <c r="LLJ3206" s="14"/>
      <c r="LLK3206" s="14"/>
      <c r="LLL3206" s="14"/>
      <c r="LLM3206" s="14"/>
      <c r="LLN3206" s="14"/>
      <c r="LLO3206" s="14"/>
      <c r="LLP3206" s="14"/>
      <c r="LLQ3206" s="14"/>
      <c r="LLR3206" s="14"/>
      <c r="LLS3206" s="14"/>
      <c r="LLT3206" s="14"/>
      <c r="LLU3206" s="14"/>
      <c r="LLV3206" s="14"/>
      <c r="LLW3206" s="14"/>
      <c r="LLX3206" s="14"/>
      <c r="LLY3206" s="14"/>
      <c r="LLZ3206" s="14"/>
      <c r="LMA3206" s="14"/>
      <c r="LMB3206" s="14"/>
      <c r="LMC3206" s="14"/>
      <c r="LMD3206" s="14"/>
      <c r="LME3206" s="14"/>
      <c r="LMF3206" s="14"/>
      <c r="LMG3206" s="14"/>
      <c r="LMH3206" s="14"/>
      <c r="LMI3206" s="14"/>
      <c r="LMJ3206" s="14"/>
      <c r="LMK3206" s="14"/>
      <c r="LML3206" s="14"/>
      <c r="LMM3206" s="14"/>
      <c r="LMN3206" s="14"/>
      <c r="LMO3206" s="14"/>
      <c r="LMP3206" s="14"/>
      <c r="LMQ3206" s="14"/>
      <c r="LMR3206" s="14"/>
      <c r="LMS3206" s="14"/>
      <c r="LMT3206" s="14"/>
      <c r="LMU3206" s="14"/>
      <c r="LMV3206" s="14"/>
      <c r="LMW3206" s="14"/>
      <c r="LMX3206" s="14"/>
      <c r="LMY3206" s="14"/>
      <c r="LMZ3206" s="14"/>
      <c r="LNA3206" s="14"/>
      <c r="LNB3206" s="14"/>
      <c r="LNC3206" s="14"/>
      <c r="LND3206" s="14"/>
      <c r="LNE3206" s="14"/>
      <c r="LNF3206" s="14"/>
      <c r="LNG3206" s="14"/>
      <c r="LNH3206" s="14"/>
      <c r="LNI3206" s="14"/>
      <c r="LNJ3206" s="14"/>
      <c r="LNK3206" s="14"/>
      <c r="LNL3206" s="14"/>
      <c r="LNM3206" s="14"/>
      <c r="LNN3206" s="14"/>
      <c r="LNO3206" s="14"/>
      <c r="LNP3206" s="14"/>
      <c r="LNQ3206" s="14"/>
      <c r="LNR3206" s="14"/>
      <c r="LNS3206" s="14"/>
      <c r="LNT3206" s="14"/>
      <c r="LNU3206" s="14"/>
      <c r="LNV3206" s="14"/>
      <c r="LNW3206" s="14"/>
      <c r="LNX3206" s="14"/>
      <c r="LNY3206" s="14"/>
      <c r="LNZ3206" s="14"/>
      <c r="LOA3206" s="14"/>
      <c r="LOB3206" s="14"/>
      <c r="LOC3206" s="14"/>
      <c r="LOD3206" s="14"/>
      <c r="LOE3206" s="14"/>
      <c r="LOF3206" s="14"/>
      <c r="LOG3206" s="14"/>
      <c r="LOH3206" s="14"/>
      <c r="LOI3206" s="14"/>
      <c r="LOJ3206" s="14"/>
      <c r="LOK3206" s="14"/>
      <c r="LOL3206" s="14"/>
      <c r="LOM3206" s="14"/>
      <c r="LON3206" s="14"/>
      <c r="LOO3206" s="14"/>
      <c r="LOP3206" s="14"/>
      <c r="LOQ3206" s="14"/>
      <c r="LOR3206" s="14"/>
      <c r="LOS3206" s="14"/>
      <c r="LOT3206" s="14"/>
      <c r="LOU3206" s="14"/>
      <c r="LOV3206" s="14"/>
      <c r="LOW3206" s="14"/>
      <c r="LOX3206" s="14"/>
      <c r="LOY3206" s="14"/>
      <c r="LOZ3206" s="14"/>
      <c r="LPA3206" s="14"/>
      <c r="LPB3206" s="14"/>
      <c r="LPC3206" s="14"/>
      <c r="LPD3206" s="14"/>
      <c r="LPE3206" s="14"/>
      <c r="LPF3206" s="14"/>
      <c r="LPG3206" s="14"/>
      <c r="LPH3206" s="14"/>
      <c r="LPI3206" s="14"/>
      <c r="LPJ3206" s="14"/>
      <c r="LPK3206" s="14"/>
      <c r="LPL3206" s="14"/>
      <c r="LPM3206" s="14"/>
      <c r="LPN3206" s="14"/>
      <c r="LPO3206" s="14"/>
      <c r="LPP3206" s="14"/>
      <c r="LPQ3206" s="14"/>
      <c r="LPR3206" s="14"/>
      <c r="LPS3206" s="14"/>
      <c r="LPT3206" s="14"/>
      <c r="LPU3206" s="14"/>
      <c r="LPV3206" s="14"/>
      <c r="LPW3206" s="14"/>
      <c r="LPX3206" s="14"/>
      <c r="LPY3206" s="14"/>
      <c r="LPZ3206" s="14"/>
      <c r="LQA3206" s="14"/>
      <c r="LQB3206" s="14"/>
      <c r="LQC3206" s="14"/>
      <c r="LQD3206" s="14"/>
      <c r="LQE3206" s="14"/>
      <c r="LQF3206" s="14"/>
      <c r="LQG3206" s="14"/>
      <c r="LQH3206" s="14"/>
      <c r="LQI3206" s="14"/>
      <c r="LQJ3206" s="14"/>
      <c r="LQK3206" s="14"/>
      <c r="LQL3206" s="14"/>
      <c r="LQM3206" s="14"/>
      <c r="LQN3206" s="14"/>
      <c r="LQO3206" s="14"/>
      <c r="LQP3206" s="14"/>
      <c r="LQQ3206" s="14"/>
      <c r="LQR3206" s="14"/>
      <c r="LQS3206" s="14"/>
      <c r="LQT3206" s="14"/>
      <c r="LQU3206" s="14"/>
      <c r="LQV3206" s="14"/>
      <c r="LQW3206" s="14"/>
      <c r="LQX3206" s="14"/>
      <c r="LQY3206" s="14"/>
      <c r="LQZ3206" s="14"/>
      <c r="LRA3206" s="14"/>
      <c r="LRB3206" s="14"/>
      <c r="LRC3206" s="14"/>
      <c r="LRD3206" s="14"/>
      <c r="LRE3206" s="14"/>
      <c r="LRF3206" s="14"/>
      <c r="LRG3206" s="14"/>
      <c r="LRH3206" s="14"/>
      <c r="LRI3206" s="14"/>
      <c r="LRJ3206" s="14"/>
      <c r="LRK3206" s="14"/>
      <c r="LRL3206" s="14"/>
      <c r="LRM3206" s="14"/>
      <c r="LRN3206" s="14"/>
      <c r="LRO3206" s="14"/>
      <c r="LRP3206" s="14"/>
      <c r="LRQ3206" s="14"/>
      <c r="LRR3206" s="14"/>
      <c r="LRS3206" s="14"/>
      <c r="LRT3206" s="14"/>
      <c r="LRU3206" s="14"/>
      <c r="LRV3206" s="14"/>
      <c r="LRW3206" s="14"/>
      <c r="LRX3206" s="14"/>
      <c r="LRY3206" s="14"/>
      <c r="LRZ3206" s="14"/>
      <c r="LSA3206" s="14"/>
      <c r="LSB3206" s="14"/>
      <c r="LSC3206" s="14"/>
      <c r="LSD3206" s="14"/>
      <c r="LSE3206" s="14"/>
      <c r="LSF3206" s="14"/>
      <c r="LSG3206" s="14"/>
      <c r="LSH3206" s="14"/>
      <c r="LSI3206" s="14"/>
      <c r="LSJ3206" s="14"/>
      <c r="LSK3206" s="14"/>
      <c r="LSL3206" s="14"/>
      <c r="LSM3206" s="14"/>
      <c r="LSN3206" s="14"/>
      <c r="LSO3206" s="14"/>
      <c r="LSP3206" s="14"/>
      <c r="LSQ3206" s="14"/>
      <c r="LSR3206" s="14"/>
      <c r="LSS3206" s="14"/>
      <c r="LST3206" s="14"/>
      <c r="LSU3206" s="14"/>
      <c r="LSV3206" s="14"/>
      <c r="LSW3206" s="14"/>
      <c r="LSX3206" s="14"/>
      <c r="LSY3206" s="14"/>
      <c r="LSZ3206" s="14"/>
      <c r="LTA3206" s="14"/>
      <c r="LTB3206" s="14"/>
      <c r="LTC3206" s="14"/>
      <c r="LTD3206" s="14"/>
      <c r="LTE3206" s="14"/>
      <c r="LTF3206" s="14"/>
      <c r="LTG3206" s="14"/>
      <c r="LTH3206" s="14"/>
      <c r="LTI3206" s="14"/>
      <c r="LTJ3206" s="14"/>
      <c r="LTK3206" s="14"/>
      <c r="LTL3206" s="14"/>
      <c r="LTM3206" s="14"/>
      <c r="LTN3206" s="14"/>
      <c r="LTO3206" s="14"/>
      <c r="LTP3206" s="14"/>
      <c r="LTQ3206" s="14"/>
      <c r="LTR3206" s="14"/>
      <c r="LTS3206" s="14"/>
      <c r="LTT3206" s="14"/>
      <c r="LTU3206" s="14"/>
      <c r="LTV3206" s="14"/>
      <c r="LTW3206" s="14"/>
      <c r="LTX3206" s="14"/>
      <c r="LTY3206" s="14"/>
      <c r="LTZ3206" s="14"/>
      <c r="LUA3206" s="14"/>
      <c r="LUB3206" s="14"/>
      <c r="LUC3206" s="14"/>
      <c r="LUD3206" s="14"/>
      <c r="LUE3206" s="14"/>
      <c r="LUF3206" s="14"/>
      <c r="LUG3206" s="14"/>
      <c r="LUH3206" s="14"/>
      <c r="LUI3206" s="14"/>
      <c r="LUJ3206" s="14"/>
      <c r="LUK3206" s="14"/>
      <c r="LUL3206" s="14"/>
      <c r="LUM3206" s="14"/>
      <c r="LUN3206" s="14"/>
      <c r="LUO3206" s="14"/>
      <c r="LUP3206" s="14"/>
      <c r="LUQ3206" s="14"/>
      <c r="LUR3206" s="14"/>
      <c r="LUS3206" s="14"/>
      <c r="LUT3206" s="14"/>
      <c r="LUU3206" s="14"/>
      <c r="LUV3206" s="14"/>
      <c r="LUW3206" s="14"/>
      <c r="LUX3206" s="14"/>
      <c r="LUY3206" s="14"/>
      <c r="LUZ3206" s="14"/>
      <c r="LVA3206" s="14"/>
      <c r="LVB3206" s="14"/>
      <c r="LVC3206" s="14"/>
      <c r="LVD3206" s="14"/>
      <c r="LVE3206" s="14"/>
      <c r="LVF3206" s="14"/>
      <c r="LVG3206" s="14"/>
      <c r="LVH3206" s="14"/>
      <c r="LVI3206" s="14"/>
      <c r="LVJ3206" s="14"/>
      <c r="LVK3206" s="14"/>
      <c r="LVL3206" s="14"/>
      <c r="LVM3206" s="14"/>
      <c r="LVN3206" s="14"/>
      <c r="LVO3206" s="14"/>
      <c r="LVP3206" s="14"/>
      <c r="LVQ3206" s="14"/>
      <c r="LVR3206" s="14"/>
      <c r="LVS3206" s="14"/>
      <c r="LVT3206" s="14"/>
      <c r="LVU3206" s="14"/>
      <c r="LVV3206" s="14"/>
      <c r="LVW3206" s="14"/>
      <c r="LVX3206" s="14"/>
      <c r="LVY3206" s="14"/>
      <c r="LVZ3206" s="14"/>
      <c r="LWA3206" s="14"/>
      <c r="LWB3206" s="14"/>
      <c r="LWC3206" s="14"/>
      <c r="LWD3206" s="14"/>
      <c r="LWE3206" s="14"/>
      <c r="LWF3206" s="14"/>
      <c r="LWG3206" s="14"/>
      <c r="LWH3206" s="14"/>
      <c r="LWI3206" s="14"/>
      <c r="LWJ3206" s="14"/>
      <c r="LWK3206" s="14"/>
      <c r="LWL3206" s="14"/>
      <c r="LWM3206" s="14"/>
      <c r="LWN3206" s="14"/>
      <c r="LWO3206" s="14"/>
      <c r="LWP3206" s="14"/>
      <c r="LWQ3206" s="14"/>
      <c r="LWR3206" s="14"/>
      <c r="LWS3206" s="14"/>
      <c r="LWT3206" s="14"/>
      <c r="LWU3206" s="14"/>
      <c r="LWV3206" s="14"/>
      <c r="LWW3206" s="14"/>
      <c r="LWX3206" s="14"/>
      <c r="LWY3206" s="14"/>
      <c r="LWZ3206" s="14"/>
      <c r="LXA3206" s="14"/>
      <c r="LXB3206" s="14"/>
      <c r="LXC3206" s="14"/>
      <c r="LXD3206" s="14"/>
      <c r="LXE3206" s="14"/>
      <c r="LXF3206" s="14"/>
      <c r="LXG3206" s="14"/>
      <c r="LXH3206" s="14"/>
      <c r="LXI3206" s="14"/>
      <c r="LXJ3206" s="14"/>
      <c r="LXK3206" s="14"/>
      <c r="LXL3206" s="14"/>
      <c r="LXM3206" s="14"/>
      <c r="LXN3206" s="14"/>
      <c r="LXO3206" s="14"/>
      <c r="LXP3206" s="14"/>
      <c r="LXQ3206" s="14"/>
      <c r="LXR3206" s="14"/>
      <c r="LXS3206" s="14"/>
      <c r="LXT3206" s="14"/>
      <c r="LXU3206" s="14"/>
      <c r="LXV3206" s="14"/>
      <c r="LXW3206" s="14"/>
      <c r="LXX3206" s="14"/>
      <c r="LXY3206" s="14"/>
      <c r="LXZ3206" s="14"/>
      <c r="LYA3206" s="14"/>
      <c r="LYB3206" s="14"/>
      <c r="LYC3206" s="14"/>
      <c r="LYD3206" s="14"/>
      <c r="LYE3206" s="14"/>
      <c r="LYF3206" s="14"/>
      <c r="LYG3206" s="14"/>
      <c r="LYH3206" s="14"/>
      <c r="LYI3206" s="14"/>
      <c r="LYJ3206" s="14"/>
      <c r="LYK3206" s="14"/>
      <c r="LYL3206" s="14"/>
      <c r="LYM3206" s="14"/>
      <c r="LYN3206" s="14"/>
      <c r="LYO3206" s="14"/>
      <c r="LYP3206" s="14"/>
      <c r="LYQ3206" s="14"/>
      <c r="LYR3206" s="14"/>
      <c r="LYS3206" s="14"/>
      <c r="LYT3206" s="14"/>
      <c r="LYU3206" s="14"/>
      <c r="LYV3206" s="14"/>
      <c r="LYW3206" s="14"/>
      <c r="LYX3206" s="14"/>
      <c r="LYY3206" s="14"/>
      <c r="LYZ3206" s="14"/>
      <c r="LZA3206" s="14"/>
      <c r="LZB3206" s="14"/>
      <c r="LZC3206" s="14"/>
      <c r="LZD3206" s="14"/>
      <c r="LZE3206" s="14"/>
      <c r="LZF3206" s="14"/>
      <c r="LZG3206" s="14"/>
      <c r="LZH3206" s="14"/>
      <c r="LZI3206" s="14"/>
      <c r="LZJ3206" s="14"/>
      <c r="LZK3206" s="14"/>
      <c r="LZL3206" s="14"/>
      <c r="LZM3206" s="14"/>
      <c r="LZN3206" s="14"/>
      <c r="LZO3206" s="14"/>
      <c r="LZP3206" s="14"/>
      <c r="LZQ3206" s="14"/>
      <c r="LZR3206" s="14"/>
      <c r="LZS3206" s="14"/>
      <c r="LZT3206" s="14"/>
      <c r="LZU3206" s="14"/>
      <c r="LZV3206" s="14"/>
      <c r="LZW3206" s="14"/>
      <c r="LZX3206" s="14"/>
      <c r="LZY3206" s="14"/>
      <c r="LZZ3206" s="14"/>
      <c r="MAA3206" s="14"/>
      <c r="MAB3206" s="14"/>
      <c r="MAC3206" s="14"/>
      <c r="MAD3206" s="14"/>
      <c r="MAE3206" s="14"/>
      <c r="MAF3206" s="14"/>
      <c r="MAG3206" s="14"/>
      <c r="MAH3206" s="14"/>
      <c r="MAI3206" s="14"/>
      <c r="MAJ3206" s="14"/>
      <c r="MAK3206" s="14"/>
      <c r="MAL3206" s="14"/>
      <c r="MAM3206" s="14"/>
      <c r="MAN3206" s="14"/>
      <c r="MAO3206" s="14"/>
      <c r="MAP3206" s="14"/>
      <c r="MAQ3206" s="14"/>
      <c r="MAR3206" s="14"/>
      <c r="MAS3206" s="14"/>
      <c r="MAT3206" s="14"/>
      <c r="MAU3206" s="14"/>
      <c r="MAV3206" s="14"/>
      <c r="MAW3206" s="14"/>
      <c r="MAX3206" s="14"/>
      <c r="MAY3206" s="14"/>
      <c r="MAZ3206" s="14"/>
      <c r="MBA3206" s="14"/>
      <c r="MBB3206" s="14"/>
      <c r="MBC3206" s="14"/>
      <c r="MBD3206" s="14"/>
      <c r="MBE3206" s="14"/>
      <c r="MBF3206" s="14"/>
      <c r="MBG3206" s="14"/>
      <c r="MBH3206" s="14"/>
      <c r="MBI3206" s="14"/>
      <c r="MBJ3206" s="14"/>
      <c r="MBK3206" s="14"/>
      <c r="MBL3206" s="14"/>
      <c r="MBM3206" s="14"/>
      <c r="MBN3206" s="14"/>
      <c r="MBO3206" s="14"/>
      <c r="MBP3206" s="14"/>
      <c r="MBQ3206" s="14"/>
      <c r="MBR3206" s="14"/>
      <c r="MBS3206" s="14"/>
      <c r="MBT3206" s="14"/>
      <c r="MBU3206" s="14"/>
      <c r="MBV3206" s="14"/>
      <c r="MBW3206" s="14"/>
      <c r="MBX3206" s="14"/>
      <c r="MBY3206" s="14"/>
      <c r="MBZ3206" s="14"/>
      <c r="MCA3206" s="14"/>
      <c r="MCB3206" s="14"/>
      <c r="MCC3206" s="14"/>
      <c r="MCD3206" s="14"/>
      <c r="MCE3206" s="14"/>
      <c r="MCF3206" s="14"/>
      <c r="MCG3206" s="14"/>
      <c r="MCH3206" s="14"/>
      <c r="MCI3206" s="14"/>
      <c r="MCJ3206" s="14"/>
      <c r="MCK3206" s="14"/>
      <c r="MCL3206" s="14"/>
      <c r="MCM3206" s="14"/>
      <c r="MCN3206" s="14"/>
      <c r="MCO3206" s="14"/>
      <c r="MCP3206" s="14"/>
      <c r="MCQ3206" s="14"/>
      <c r="MCR3206" s="14"/>
      <c r="MCS3206" s="14"/>
      <c r="MCT3206" s="14"/>
      <c r="MCU3206" s="14"/>
      <c r="MCV3206" s="14"/>
      <c r="MCW3206" s="14"/>
      <c r="MCX3206" s="14"/>
      <c r="MCY3206" s="14"/>
      <c r="MCZ3206" s="14"/>
      <c r="MDA3206" s="14"/>
      <c r="MDB3206" s="14"/>
      <c r="MDC3206" s="14"/>
      <c r="MDD3206" s="14"/>
      <c r="MDE3206" s="14"/>
      <c r="MDF3206" s="14"/>
      <c r="MDG3206" s="14"/>
      <c r="MDH3206" s="14"/>
      <c r="MDI3206" s="14"/>
      <c r="MDJ3206" s="14"/>
      <c r="MDK3206" s="14"/>
      <c r="MDL3206" s="14"/>
      <c r="MDM3206" s="14"/>
      <c r="MDN3206" s="14"/>
      <c r="MDO3206" s="14"/>
      <c r="MDP3206" s="14"/>
      <c r="MDQ3206" s="14"/>
      <c r="MDR3206" s="14"/>
      <c r="MDS3206" s="14"/>
      <c r="MDT3206" s="14"/>
      <c r="MDU3206" s="14"/>
      <c r="MDV3206" s="14"/>
      <c r="MDW3206" s="14"/>
      <c r="MDX3206" s="14"/>
      <c r="MDY3206" s="14"/>
      <c r="MDZ3206" s="14"/>
      <c r="MEA3206" s="14"/>
      <c r="MEB3206" s="14"/>
      <c r="MEC3206" s="14"/>
      <c r="MED3206" s="14"/>
      <c r="MEE3206" s="14"/>
      <c r="MEF3206" s="14"/>
      <c r="MEG3206" s="14"/>
      <c r="MEH3206" s="14"/>
      <c r="MEI3206" s="14"/>
      <c r="MEJ3206" s="14"/>
      <c r="MEK3206" s="14"/>
      <c r="MEL3206" s="14"/>
      <c r="MEM3206" s="14"/>
      <c r="MEN3206" s="14"/>
      <c r="MEO3206" s="14"/>
      <c r="MEP3206" s="14"/>
      <c r="MEQ3206" s="14"/>
      <c r="MER3206" s="14"/>
      <c r="MES3206" s="14"/>
      <c r="MET3206" s="14"/>
      <c r="MEU3206" s="14"/>
      <c r="MEV3206" s="14"/>
      <c r="MEW3206" s="14"/>
      <c r="MEX3206" s="14"/>
      <c r="MEY3206" s="14"/>
      <c r="MEZ3206" s="14"/>
      <c r="MFA3206" s="14"/>
      <c r="MFB3206" s="14"/>
      <c r="MFC3206" s="14"/>
      <c r="MFD3206" s="14"/>
      <c r="MFE3206" s="14"/>
      <c r="MFF3206" s="14"/>
      <c r="MFG3206" s="14"/>
      <c r="MFH3206" s="14"/>
      <c r="MFI3206" s="14"/>
      <c r="MFJ3206" s="14"/>
      <c r="MFK3206" s="14"/>
      <c r="MFL3206" s="14"/>
      <c r="MFM3206" s="14"/>
      <c r="MFN3206" s="14"/>
      <c r="MFO3206" s="14"/>
      <c r="MFP3206" s="14"/>
      <c r="MFQ3206" s="14"/>
      <c r="MFR3206" s="14"/>
      <c r="MFS3206" s="14"/>
      <c r="MFT3206" s="14"/>
      <c r="MFU3206" s="14"/>
      <c r="MFV3206" s="14"/>
      <c r="MFW3206" s="14"/>
      <c r="MFX3206" s="14"/>
      <c r="MFY3206" s="14"/>
      <c r="MFZ3206" s="14"/>
      <c r="MGA3206" s="14"/>
      <c r="MGB3206" s="14"/>
      <c r="MGC3206" s="14"/>
      <c r="MGD3206" s="14"/>
      <c r="MGE3206" s="14"/>
      <c r="MGF3206" s="14"/>
      <c r="MGG3206" s="14"/>
      <c r="MGH3206" s="14"/>
      <c r="MGI3206" s="14"/>
      <c r="MGJ3206" s="14"/>
      <c r="MGK3206" s="14"/>
      <c r="MGL3206" s="14"/>
      <c r="MGM3206" s="14"/>
      <c r="MGN3206" s="14"/>
      <c r="MGO3206" s="14"/>
      <c r="MGP3206" s="14"/>
      <c r="MGQ3206" s="14"/>
      <c r="MGR3206" s="14"/>
      <c r="MGS3206" s="14"/>
      <c r="MGT3206" s="14"/>
      <c r="MGU3206" s="14"/>
      <c r="MGV3206" s="14"/>
      <c r="MGW3206" s="14"/>
      <c r="MGX3206" s="14"/>
      <c r="MGY3206" s="14"/>
      <c r="MGZ3206" s="14"/>
      <c r="MHA3206" s="14"/>
      <c r="MHB3206" s="14"/>
      <c r="MHC3206" s="14"/>
      <c r="MHD3206" s="14"/>
      <c r="MHE3206" s="14"/>
      <c r="MHF3206" s="14"/>
      <c r="MHG3206" s="14"/>
      <c r="MHH3206" s="14"/>
      <c r="MHI3206" s="14"/>
      <c r="MHJ3206" s="14"/>
      <c r="MHK3206" s="14"/>
      <c r="MHL3206" s="14"/>
      <c r="MHM3206" s="14"/>
      <c r="MHN3206" s="14"/>
      <c r="MHO3206" s="14"/>
      <c r="MHP3206" s="14"/>
      <c r="MHQ3206" s="14"/>
      <c r="MHR3206" s="14"/>
      <c r="MHS3206" s="14"/>
      <c r="MHT3206" s="14"/>
      <c r="MHU3206" s="14"/>
      <c r="MHV3206" s="14"/>
      <c r="MHW3206" s="14"/>
      <c r="MHX3206" s="14"/>
      <c r="MHY3206" s="14"/>
      <c r="MHZ3206" s="14"/>
      <c r="MIA3206" s="14"/>
      <c r="MIB3206" s="14"/>
      <c r="MIC3206" s="14"/>
      <c r="MID3206" s="14"/>
      <c r="MIE3206" s="14"/>
      <c r="MIF3206" s="14"/>
      <c r="MIG3206" s="14"/>
      <c r="MIH3206" s="14"/>
      <c r="MII3206" s="14"/>
      <c r="MIJ3206" s="14"/>
      <c r="MIK3206" s="14"/>
      <c r="MIL3206" s="14"/>
      <c r="MIM3206" s="14"/>
      <c r="MIN3206" s="14"/>
      <c r="MIO3206" s="14"/>
      <c r="MIP3206" s="14"/>
      <c r="MIQ3206" s="14"/>
      <c r="MIR3206" s="14"/>
      <c r="MIS3206" s="14"/>
      <c r="MIT3206" s="14"/>
      <c r="MIU3206" s="14"/>
      <c r="MIV3206" s="14"/>
      <c r="MIW3206" s="14"/>
      <c r="MIX3206" s="14"/>
      <c r="MIY3206" s="14"/>
      <c r="MIZ3206" s="14"/>
      <c r="MJA3206" s="14"/>
      <c r="MJB3206" s="14"/>
      <c r="MJC3206" s="14"/>
      <c r="MJD3206" s="14"/>
      <c r="MJE3206" s="14"/>
      <c r="MJF3206" s="14"/>
      <c r="MJG3206" s="14"/>
      <c r="MJH3206" s="14"/>
      <c r="MJI3206" s="14"/>
      <c r="MJJ3206" s="14"/>
      <c r="MJK3206" s="14"/>
      <c r="MJL3206" s="14"/>
      <c r="MJM3206" s="14"/>
      <c r="MJN3206" s="14"/>
      <c r="MJO3206" s="14"/>
      <c r="MJP3206" s="14"/>
      <c r="MJQ3206" s="14"/>
      <c r="MJR3206" s="14"/>
      <c r="MJS3206" s="14"/>
      <c r="MJT3206" s="14"/>
      <c r="MJU3206" s="14"/>
      <c r="MJV3206" s="14"/>
      <c r="MJW3206" s="14"/>
      <c r="MJX3206" s="14"/>
      <c r="MJY3206" s="14"/>
      <c r="MJZ3206" s="14"/>
      <c r="MKA3206" s="14"/>
      <c r="MKB3206" s="14"/>
      <c r="MKC3206" s="14"/>
      <c r="MKD3206" s="14"/>
      <c r="MKE3206" s="14"/>
      <c r="MKF3206" s="14"/>
      <c r="MKG3206" s="14"/>
      <c r="MKH3206" s="14"/>
      <c r="MKI3206" s="14"/>
      <c r="MKJ3206" s="14"/>
      <c r="MKK3206" s="14"/>
      <c r="MKL3206" s="14"/>
      <c r="MKM3206" s="14"/>
      <c r="MKN3206" s="14"/>
      <c r="MKO3206" s="14"/>
      <c r="MKP3206" s="14"/>
      <c r="MKQ3206" s="14"/>
      <c r="MKR3206" s="14"/>
      <c r="MKS3206" s="14"/>
      <c r="MKT3206" s="14"/>
      <c r="MKU3206" s="14"/>
      <c r="MKV3206" s="14"/>
      <c r="MKW3206" s="14"/>
      <c r="MKX3206" s="14"/>
      <c r="MKY3206" s="14"/>
      <c r="MKZ3206" s="14"/>
      <c r="MLA3206" s="14"/>
      <c r="MLB3206" s="14"/>
      <c r="MLC3206" s="14"/>
      <c r="MLD3206" s="14"/>
      <c r="MLE3206" s="14"/>
      <c r="MLF3206" s="14"/>
      <c r="MLG3206" s="14"/>
      <c r="MLH3206" s="14"/>
      <c r="MLI3206" s="14"/>
      <c r="MLJ3206" s="14"/>
      <c r="MLK3206" s="14"/>
      <c r="MLL3206" s="14"/>
      <c r="MLM3206" s="14"/>
      <c r="MLN3206" s="14"/>
      <c r="MLO3206" s="14"/>
      <c r="MLP3206" s="14"/>
      <c r="MLQ3206" s="14"/>
      <c r="MLR3206" s="14"/>
      <c r="MLS3206" s="14"/>
      <c r="MLT3206" s="14"/>
      <c r="MLU3206" s="14"/>
      <c r="MLV3206" s="14"/>
      <c r="MLW3206" s="14"/>
      <c r="MLX3206" s="14"/>
      <c r="MLY3206" s="14"/>
      <c r="MLZ3206" s="14"/>
      <c r="MMA3206" s="14"/>
      <c r="MMB3206" s="14"/>
      <c r="MMC3206" s="14"/>
      <c r="MMD3206" s="14"/>
      <c r="MME3206" s="14"/>
      <c r="MMF3206" s="14"/>
      <c r="MMG3206" s="14"/>
      <c r="MMH3206" s="14"/>
      <c r="MMI3206" s="14"/>
      <c r="MMJ3206" s="14"/>
      <c r="MMK3206" s="14"/>
      <c r="MML3206" s="14"/>
      <c r="MMM3206" s="14"/>
      <c r="MMN3206" s="14"/>
      <c r="MMO3206" s="14"/>
      <c r="MMP3206" s="14"/>
      <c r="MMQ3206" s="14"/>
      <c r="MMR3206" s="14"/>
      <c r="MMS3206" s="14"/>
      <c r="MMT3206" s="14"/>
      <c r="MMU3206" s="14"/>
      <c r="MMV3206" s="14"/>
      <c r="MMW3206" s="14"/>
      <c r="MMX3206" s="14"/>
      <c r="MMY3206" s="14"/>
      <c r="MMZ3206" s="14"/>
      <c r="MNA3206" s="14"/>
      <c r="MNB3206" s="14"/>
      <c r="MNC3206" s="14"/>
      <c r="MND3206" s="14"/>
      <c r="MNE3206" s="14"/>
      <c r="MNF3206" s="14"/>
      <c r="MNG3206" s="14"/>
      <c r="MNH3206" s="14"/>
      <c r="MNI3206" s="14"/>
      <c r="MNJ3206" s="14"/>
      <c r="MNK3206" s="14"/>
      <c r="MNL3206" s="14"/>
      <c r="MNM3206" s="14"/>
      <c r="MNN3206" s="14"/>
      <c r="MNO3206" s="14"/>
      <c r="MNP3206" s="14"/>
      <c r="MNQ3206" s="14"/>
      <c r="MNR3206" s="14"/>
      <c r="MNS3206" s="14"/>
      <c r="MNT3206" s="14"/>
      <c r="MNU3206" s="14"/>
      <c r="MNV3206" s="14"/>
      <c r="MNW3206" s="14"/>
      <c r="MNX3206" s="14"/>
      <c r="MNY3206" s="14"/>
      <c r="MNZ3206" s="14"/>
      <c r="MOA3206" s="14"/>
      <c r="MOB3206" s="14"/>
      <c r="MOC3206" s="14"/>
      <c r="MOD3206" s="14"/>
      <c r="MOE3206" s="14"/>
      <c r="MOF3206" s="14"/>
      <c r="MOG3206" s="14"/>
      <c r="MOH3206" s="14"/>
      <c r="MOI3206" s="14"/>
      <c r="MOJ3206" s="14"/>
      <c r="MOK3206" s="14"/>
      <c r="MOL3206" s="14"/>
      <c r="MOM3206" s="14"/>
      <c r="MON3206" s="14"/>
      <c r="MOO3206" s="14"/>
      <c r="MOP3206" s="14"/>
      <c r="MOQ3206" s="14"/>
      <c r="MOR3206" s="14"/>
      <c r="MOS3206" s="14"/>
      <c r="MOT3206" s="14"/>
      <c r="MOU3206" s="14"/>
      <c r="MOV3206" s="14"/>
      <c r="MOW3206" s="14"/>
      <c r="MOX3206" s="14"/>
      <c r="MOY3206" s="14"/>
      <c r="MOZ3206" s="14"/>
      <c r="MPA3206" s="14"/>
      <c r="MPB3206" s="14"/>
      <c r="MPC3206" s="14"/>
      <c r="MPD3206" s="14"/>
      <c r="MPE3206" s="14"/>
      <c r="MPF3206" s="14"/>
      <c r="MPG3206" s="14"/>
      <c r="MPH3206" s="14"/>
      <c r="MPI3206" s="14"/>
      <c r="MPJ3206" s="14"/>
      <c r="MPK3206" s="14"/>
      <c r="MPL3206" s="14"/>
      <c r="MPM3206" s="14"/>
      <c r="MPN3206" s="14"/>
      <c r="MPO3206" s="14"/>
      <c r="MPP3206" s="14"/>
      <c r="MPQ3206" s="14"/>
      <c r="MPR3206" s="14"/>
      <c r="MPS3206" s="14"/>
      <c r="MPT3206" s="14"/>
      <c r="MPU3206" s="14"/>
      <c r="MPV3206" s="14"/>
      <c r="MPW3206" s="14"/>
      <c r="MPX3206" s="14"/>
      <c r="MPY3206" s="14"/>
      <c r="MPZ3206" s="14"/>
      <c r="MQA3206" s="14"/>
      <c r="MQB3206" s="14"/>
      <c r="MQC3206" s="14"/>
      <c r="MQD3206" s="14"/>
      <c r="MQE3206" s="14"/>
      <c r="MQF3206" s="14"/>
      <c r="MQG3206" s="14"/>
      <c r="MQH3206" s="14"/>
      <c r="MQI3206" s="14"/>
      <c r="MQJ3206" s="14"/>
      <c r="MQK3206" s="14"/>
      <c r="MQL3206" s="14"/>
      <c r="MQM3206" s="14"/>
      <c r="MQN3206" s="14"/>
      <c r="MQO3206" s="14"/>
      <c r="MQP3206" s="14"/>
      <c r="MQQ3206" s="14"/>
      <c r="MQR3206" s="14"/>
      <c r="MQS3206" s="14"/>
      <c r="MQT3206" s="14"/>
      <c r="MQU3206" s="14"/>
      <c r="MQV3206" s="14"/>
      <c r="MQW3206" s="14"/>
      <c r="MQX3206" s="14"/>
      <c r="MQY3206" s="14"/>
      <c r="MQZ3206" s="14"/>
      <c r="MRA3206" s="14"/>
      <c r="MRB3206" s="14"/>
      <c r="MRC3206" s="14"/>
      <c r="MRD3206" s="14"/>
      <c r="MRE3206" s="14"/>
      <c r="MRF3206" s="14"/>
      <c r="MRG3206" s="14"/>
      <c r="MRH3206" s="14"/>
      <c r="MRI3206" s="14"/>
      <c r="MRJ3206" s="14"/>
      <c r="MRK3206" s="14"/>
      <c r="MRL3206" s="14"/>
      <c r="MRM3206" s="14"/>
      <c r="MRN3206" s="14"/>
      <c r="MRO3206" s="14"/>
      <c r="MRP3206" s="14"/>
      <c r="MRQ3206" s="14"/>
      <c r="MRR3206" s="14"/>
      <c r="MRS3206" s="14"/>
      <c r="MRT3206" s="14"/>
      <c r="MRU3206" s="14"/>
      <c r="MRV3206" s="14"/>
      <c r="MRW3206" s="14"/>
      <c r="MRX3206" s="14"/>
      <c r="MRY3206" s="14"/>
      <c r="MRZ3206" s="14"/>
      <c r="MSA3206" s="14"/>
      <c r="MSB3206" s="14"/>
      <c r="MSC3206" s="14"/>
      <c r="MSD3206" s="14"/>
      <c r="MSE3206" s="14"/>
      <c r="MSF3206" s="14"/>
      <c r="MSG3206" s="14"/>
      <c r="MSH3206" s="14"/>
      <c r="MSI3206" s="14"/>
      <c r="MSJ3206" s="14"/>
      <c r="MSK3206" s="14"/>
      <c r="MSL3206" s="14"/>
      <c r="MSM3206" s="14"/>
      <c r="MSN3206" s="14"/>
      <c r="MSO3206" s="14"/>
      <c r="MSP3206" s="14"/>
      <c r="MSQ3206" s="14"/>
      <c r="MSR3206" s="14"/>
      <c r="MSS3206" s="14"/>
      <c r="MST3206" s="14"/>
      <c r="MSU3206" s="14"/>
      <c r="MSV3206" s="14"/>
      <c r="MSW3206" s="14"/>
      <c r="MSX3206" s="14"/>
      <c r="MSY3206" s="14"/>
      <c r="MSZ3206" s="14"/>
      <c r="MTA3206" s="14"/>
      <c r="MTB3206" s="14"/>
      <c r="MTC3206" s="14"/>
      <c r="MTD3206" s="14"/>
      <c r="MTE3206" s="14"/>
      <c r="MTF3206" s="14"/>
      <c r="MTG3206" s="14"/>
      <c r="MTH3206" s="14"/>
      <c r="MTI3206" s="14"/>
      <c r="MTJ3206" s="14"/>
      <c r="MTK3206" s="14"/>
      <c r="MTL3206" s="14"/>
      <c r="MTM3206" s="14"/>
      <c r="MTN3206" s="14"/>
      <c r="MTO3206" s="14"/>
      <c r="MTP3206" s="14"/>
      <c r="MTQ3206" s="14"/>
      <c r="MTR3206" s="14"/>
      <c r="MTS3206" s="14"/>
      <c r="MTT3206" s="14"/>
      <c r="MTU3206" s="14"/>
      <c r="MTV3206" s="14"/>
      <c r="MTW3206" s="14"/>
      <c r="MTX3206" s="14"/>
      <c r="MTY3206" s="14"/>
      <c r="MTZ3206" s="14"/>
      <c r="MUA3206" s="14"/>
      <c r="MUB3206" s="14"/>
      <c r="MUC3206" s="14"/>
      <c r="MUD3206" s="14"/>
      <c r="MUE3206" s="14"/>
      <c r="MUF3206" s="14"/>
      <c r="MUG3206" s="14"/>
      <c r="MUH3206" s="14"/>
      <c r="MUI3206" s="14"/>
      <c r="MUJ3206" s="14"/>
      <c r="MUK3206" s="14"/>
      <c r="MUL3206" s="14"/>
      <c r="MUM3206" s="14"/>
      <c r="MUN3206" s="14"/>
      <c r="MUO3206" s="14"/>
      <c r="MUP3206" s="14"/>
      <c r="MUQ3206" s="14"/>
      <c r="MUR3206" s="14"/>
      <c r="MUS3206" s="14"/>
      <c r="MUT3206" s="14"/>
      <c r="MUU3206" s="14"/>
      <c r="MUV3206" s="14"/>
      <c r="MUW3206" s="14"/>
      <c r="MUX3206" s="14"/>
      <c r="MUY3206" s="14"/>
      <c r="MUZ3206" s="14"/>
      <c r="MVA3206" s="14"/>
      <c r="MVB3206" s="14"/>
      <c r="MVC3206" s="14"/>
      <c r="MVD3206" s="14"/>
      <c r="MVE3206" s="14"/>
      <c r="MVF3206" s="14"/>
      <c r="MVG3206" s="14"/>
      <c r="MVH3206" s="14"/>
      <c r="MVI3206" s="14"/>
      <c r="MVJ3206" s="14"/>
      <c r="MVK3206" s="14"/>
      <c r="MVL3206" s="14"/>
      <c r="MVM3206" s="14"/>
      <c r="MVN3206" s="14"/>
      <c r="MVO3206" s="14"/>
      <c r="MVP3206" s="14"/>
      <c r="MVQ3206" s="14"/>
      <c r="MVR3206" s="14"/>
      <c r="MVS3206" s="14"/>
      <c r="MVT3206" s="14"/>
      <c r="MVU3206" s="14"/>
      <c r="MVV3206" s="14"/>
      <c r="MVW3206" s="14"/>
      <c r="MVX3206" s="14"/>
      <c r="MVY3206" s="14"/>
      <c r="MVZ3206" s="14"/>
      <c r="MWA3206" s="14"/>
      <c r="MWB3206" s="14"/>
      <c r="MWC3206" s="14"/>
      <c r="MWD3206" s="14"/>
      <c r="MWE3206" s="14"/>
      <c r="MWF3206" s="14"/>
      <c r="MWG3206" s="14"/>
      <c r="MWH3206" s="14"/>
      <c r="MWI3206" s="14"/>
      <c r="MWJ3206" s="14"/>
      <c r="MWK3206" s="14"/>
      <c r="MWL3206" s="14"/>
      <c r="MWM3206" s="14"/>
      <c r="MWN3206" s="14"/>
      <c r="MWO3206" s="14"/>
      <c r="MWP3206" s="14"/>
      <c r="MWQ3206" s="14"/>
      <c r="MWR3206" s="14"/>
      <c r="MWS3206" s="14"/>
      <c r="MWT3206" s="14"/>
      <c r="MWU3206" s="14"/>
      <c r="MWV3206" s="14"/>
      <c r="MWW3206" s="14"/>
      <c r="MWX3206" s="14"/>
      <c r="MWY3206" s="14"/>
      <c r="MWZ3206" s="14"/>
      <c r="MXA3206" s="14"/>
      <c r="MXB3206" s="14"/>
      <c r="MXC3206" s="14"/>
      <c r="MXD3206" s="14"/>
      <c r="MXE3206" s="14"/>
      <c r="MXF3206" s="14"/>
      <c r="MXG3206" s="14"/>
      <c r="MXH3206" s="14"/>
      <c r="MXI3206" s="14"/>
      <c r="MXJ3206" s="14"/>
      <c r="MXK3206" s="14"/>
      <c r="MXL3206" s="14"/>
      <c r="MXM3206" s="14"/>
      <c r="MXN3206" s="14"/>
      <c r="MXO3206" s="14"/>
      <c r="MXP3206" s="14"/>
      <c r="MXQ3206" s="14"/>
      <c r="MXR3206" s="14"/>
      <c r="MXS3206" s="14"/>
      <c r="MXT3206" s="14"/>
      <c r="MXU3206" s="14"/>
      <c r="MXV3206" s="14"/>
      <c r="MXW3206" s="14"/>
      <c r="MXX3206" s="14"/>
      <c r="MXY3206" s="14"/>
      <c r="MXZ3206" s="14"/>
      <c r="MYA3206" s="14"/>
      <c r="MYB3206" s="14"/>
      <c r="MYC3206" s="14"/>
      <c r="MYD3206" s="14"/>
      <c r="MYE3206" s="14"/>
      <c r="MYF3206" s="14"/>
      <c r="MYG3206" s="14"/>
      <c r="MYH3206" s="14"/>
      <c r="MYI3206" s="14"/>
      <c r="MYJ3206" s="14"/>
      <c r="MYK3206" s="14"/>
      <c r="MYL3206" s="14"/>
      <c r="MYM3206" s="14"/>
      <c r="MYN3206" s="14"/>
      <c r="MYO3206" s="14"/>
      <c r="MYP3206" s="14"/>
      <c r="MYQ3206" s="14"/>
      <c r="MYR3206" s="14"/>
      <c r="MYS3206" s="14"/>
      <c r="MYT3206" s="14"/>
      <c r="MYU3206" s="14"/>
      <c r="MYV3206" s="14"/>
      <c r="MYW3206" s="14"/>
      <c r="MYX3206" s="14"/>
      <c r="MYY3206" s="14"/>
      <c r="MYZ3206" s="14"/>
      <c r="MZA3206" s="14"/>
      <c r="MZB3206" s="14"/>
      <c r="MZC3206" s="14"/>
      <c r="MZD3206" s="14"/>
      <c r="MZE3206" s="14"/>
      <c r="MZF3206" s="14"/>
      <c r="MZG3206" s="14"/>
      <c r="MZH3206" s="14"/>
      <c r="MZI3206" s="14"/>
      <c r="MZJ3206" s="14"/>
      <c r="MZK3206" s="14"/>
      <c r="MZL3206" s="14"/>
      <c r="MZM3206" s="14"/>
      <c r="MZN3206" s="14"/>
      <c r="MZO3206" s="14"/>
      <c r="MZP3206" s="14"/>
      <c r="MZQ3206" s="14"/>
      <c r="MZR3206" s="14"/>
      <c r="MZS3206" s="14"/>
      <c r="MZT3206" s="14"/>
      <c r="MZU3206" s="14"/>
      <c r="MZV3206" s="14"/>
      <c r="MZW3206" s="14"/>
      <c r="MZX3206" s="14"/>
      <c r="MZY3206" s="14"/>
      <c r="MZZ3206" s="14"/>
      <c r="NAA3206" s="14"/>
      <c r="NAB3206" s="14"/>
      <c r="NAC3206" s="14"/>
      <c r="NAD3206" s="14"/>
      <c r="NAE3206" s="14"/>
      <c r="NAF3206" s="14"/>
      <c r="NAG3206" s="14"/>
      <c r="NAH3206" s="14"/>
      <c r="NAI3206" s="14"/>
      <c r="NAJ3206" s="14"/>
      <c r="NAK3206" s="14"/>
      <c r="NAL3206" s="14"/>
      <c r="NAM3206" s="14"/>
      <c r="NAN3206" s="14"/>
      <c r="NAO3206" s="14"/>
      <c r="NAP3206" s="14"/>
      <c r="NAQ3206" s="14"/>
      <c r="NAR3206" s="14"/>
      <c r="NAS3206" s="14"/>
      <c r="NAT3206" s="14"/>
      <c r="NAU3206" s="14"/>
      <c r="NAV3206" s="14"/>
      <c r="NAW3206" s="14"/>
      <c r="NAX3206" s="14"/>
      <c r="NAY3206" s="14"/>
      <c r="NAZ3206" s="14"/>
      <c r="NBA3206" s="14"/>
      <c r="NBB3206" s="14"/>
      <c r="NBC3206" s="14"/>
      <c r="NBD3206" s="14"/>
      <c r="NBE3206" s="14"/>
      <c r="NBF3206" s="14"/>
      <c r="NBG3206" s="14"/>
      <c r="NBH3206" s="14"/>
      <c r="NBI3206" s="14"/>
      <c r="NBJ3206" s="14"/>
      <c r="NBK3206" s="14"/>
      <c r="NBL3206" s="14"/>
      <c r="NBM3206" s="14"/>
      <c r="NBN3206" s="14"/>
      <c r="NBO3206" s="14"/>
      <c r="NBP3206" s="14"/>
      <c r="NBQ3206" s="14"/>
      <c r="NBR3206" s="14"/>
      <c r="NBS3206" s="14"/>
      <c r="NBT3206" s="14"/>
      <c r="NBU3206" s="14"/>
      <c r="NBV3206" s="14"/>
      <c r="NBW3206" s="14"/>
      <c r="NBX3206" s="14"/>
      <c r="NBY3206" s="14"/>
      <c r="NBZ3206" s="14"/>
      <c r="NCA3206" s="14"/>
      <c r="NCB3206" s="14"/>
      <c r="NCC3206" s="14"/>
      <c r="NCD3206" s="14"/>
      <c r="NCE3206" s="14"/>
      <c r="NCF3206" s="14"/>
      <c r="NCG3206" s="14"/>
      <c r="NCH3206" s="14"/>
      <c r="NCI3206" s="14"/>
      <c r="NCJ3206" s="14"/>
      <c r="NCK3206" s="14"/>
      <c r="NCL3206" s="14"/>
      <c r="NCM3206" s="14"/>
      <c r="NCN3206" s="14"/>
      <c r="NCO3206" s="14"/>
      <c r="NCP3206" s="14"/>
      <c r="NCQ3206" s="14"/>
      <c r="NCR3206" s="14"/>
      <c r="NCS3206" s="14"/>
      <c r="NCT3206" s="14"/>
      <c r="NCU3206" s="14"/>
      <c r="NCV3206" s="14"/>
      <c r="NCW3206" s="14"/>
      <c r="NCX3206" s="14"/>
      <c r="NCY3206" s="14"/>
      <c r="NCZ3206" s="14"/>
      <c r="NDA3206" s="14"/>
      <c r="NDB3206" s="14"/>
      <c r="NDC3206" s="14"/>
      <c r="NDD3206" s="14"/>
      <c r="NDE3206" s="14"/>
      <c r="NDF3206" s="14"/>
      <c r="NDG3206" s="14"/>
      <c r="NDH3206" s="14"/>
      <c r="NDI3206" s="14"/>
      <c r="NDJ3206" s="14"/>
      <c r="NDK3206" s="14"/>
      <c r="NDL3206" s="14"/>
      <c r="NDM3206" s="14"/>
      <c r="NDN3206" s="14"/>
      <c r="NDO3206" s="14"/>
      <c r="NDP3206" s="14"/>
      <c r="NDQ3206" s="14"/>
      <c r="NDR3206" s="14"/>
      <c r="NDS3206" s="14"/>
      <c r="NDT3206" s="14"/>
      <c r="NDU3206" s="14"/>
      <c r="NDV3206" s="14"/>
      <c r="NDW3206" s="14"/>
      <c r="NDX3206" s="14"/>
      <c r="NDY3206" s="14"/>
      <c r="NDZ3206" s="14"/>
      <c r="NEA3206" s="14"/>
      <c r="NEB3206" s="14"/>
      <c r="NEC3206" s="14"/>
      <c r="NED3206" s="14"/>
      <c r="NEE3206" s="14"/>
      <c r="NEF3206" s="14"/>
      <c r="NEG3206" s="14"/>
      <c r="NEH3206" s="14"/>
      <c r="NEI3206" s="14"/>
      <c r="NEJ3206" s="14"/>
      <c r="NEK3206" s="14"/>
      <c r="NEL3206" s="14"/>
      <c r="NEM3206" s="14"/>
      <c r="NEN3206" s="14"/>
      <c r="NEO3206" s="14"/>
      <c r="NEP3206" s="14"/>
      <c r="NEQ3206" s="14"/>
      <c r="NER3206" s="14"/>
      <c r="NES3206" s="14"/>
      <c r="NET3206" s="14"/>
      <c r="NEU3206" s="14"/>
      <c r="NEV3206" s="14"/>
      <c r="NEW3206" s="14"/>
      <c r="NEX3206" s="14"/>
      <c r="NEY3206" s="14"/>
      <c r="NEZ3206" s="14"/>
      <c r="NFA3206" s="14"/>
      <c r="NFB3206" s="14"/>
      <c r="NFC3206" s="14"/>
      <c r="NFD3206" s="14"/>
      <c r="NFE3206" s="14"/>
      <c r="NFF3206" s="14"/>
      <c r="NFG3206" s="14"/>
      <c r="NFH3206" s="14"/>
      <c r="NFI3206" s="14"/>
      <c r="NFJ3206" s="14"/>
      <c r="NFK3206" s="14"/>
      <c r="NFL3206" s="14"/>
      <c r="NFM3206" s="14"/>
      <c r="NFN3206" s="14"/>
      <c r="NFO3206" s="14"/>
      <c r="NFP3206" s="14"/>
      <c r="NFQ3206" s="14"/>
      <c r="NFR3206" s="14"/>
      <c r="NFS3206" s="14"/>
      <c r="NFT3206" s="14"/>
      <c r="NFU3206" s="14"/>
      <c r="NFV3206" s="14"/>
      <c r="NFW3206" s="14"/>
      <c r="NFX3206" s="14"/>
      <c r="NFY3206" s="14"/>
      <c r="NFZ3206" s="14"/>
      <c r="NGA3206" s="14"/>
      <c r="NGB3206" s="14"/>
      <c r="NGC3206" s="14"/>
      <c r="NGD3206" s="14"/>
      <c r="NGE3206" s="14"/>
      <c r="NGF3206" s="14"/>
      <c r="NGG3206" s="14"/>
      <c r="NGH3206" s="14"/>
      <c r="NGI3206" s="14"/>
      <c r="NGJ3206" s="14"/>
      <c r="NGK3206" s="14"/>
      <c r="NGL3206" s="14"/>
      <c r="NGM3206" s="14"/>
      <c r="NGN3206" s="14"/>
      <c r="NGO3206" s="14"/>
      <c r="NGP3206" s="14"/>
      <c r="NGQ3206" s="14"/>
      <c r="NGR3206" s="14"/>
      <c r="NGS3206" s="14"/>
      <c r="NGT3206" s="14"/>
      <c r="NGU3206" s="14"/>
      <c r="NGV3206" s="14"/>
      <c r="NGW3206" s="14"/>
      <c r="NGX3206" s="14"/>
      <c r="NGY3206" s="14"/>
      <c r="NGZ3206" s="14"/>
      <c r="NHA3206" s="14"/>
      <c r="NHB3206" s="14"/>
      <c r="NHC3206" s="14"/>
      <c r="NHD3206" s="14"/>
      <c r="NHE3206" s="14"/>
      <c r="NHF3206" s="14"/>
      <c r="NHG3206" s="14"/>
      <c r="NHH3206" s="14"/>
      <c r="NHI3206" s="14"/>
      <c r="NHJ3206" s="14"/>
      <c r="NHK3206" s="14"/>
      <c r="NHL3206" s="14"/>
      <c r="NHM3206" s="14"/>
      <c r="NHN3206" s="14"/>
      <c r="NHO3206" s="14"/>
      <c r="NHP3206" s="14"/>
      <c r="NHQ3206" s="14"/>
      <c r="NHR3206" s="14"/>
      <c r="NHS3206" s="14"/>
      <c r="NHT3206" s="14"/>
      <c r="NHU3206" s="14"/>
      <c r="NHV3206" s="14"/>
      <c r="NHW3206" s="14"/>
      <c r="NHX3206" s="14"/>
      <c r="NHY3206" s="14"/>
      <c r="NHZ3206" s="14"/>
      <c r="NIA3206" s="14"/>
      <c r="NIB3206" s="14"/>
      <c r="NIC3206" s="14"/>
      <c r="NID3206" s="14"/>
      <c r="NIE3206" s="14"/>
      <c r="NIF3206" s="14"/>
      <c r="NIG3206" s="14"/>
      <c r="NIH3206" s="14"/>
      <c r="NII3206" s="14"/>
      <c r="NIJ3206" s="14"/>
      <c r="NIK3206" s="14"/>
      <c r="NIL3206" s="14"/>
      <c r="NIM3206" s="14"/>
      <c r="NIN3206" s="14"/>
      <c r="NIO3206" s="14"/>
      <c r="NIP3206" s="14"/>
      <c r="NIQ3206" s="14"/>
      <c r="NIR3206" s="14"/>
      <c r="NIS3206" s="14"/>
      <c r="NIT3206" s="14"/>
      <c r="NIU3206" s="14"/>
      <c r="NIV3206" s="14"/>
      <c r="NIW3206" s="14"/>
      <c r="NIX3206" s="14"/>
      <c r="NIY3206" s="14"/>
      <c r="NIZ3206" s="14"/>
      <c r="NJA3206" s="14"/>
      <c r="NJB3206" s="14"/>
      <c r="NJC3206" s="14"/>
      <c r="NJD3206" s="14"/>
      <c r="NJE3206" s="14"/>
      <c r="NJF3206" s="14"/>
      <c r="NJG3206" s="14"/>
      <c r="NJH3206" s="14"/>
      <c r="NJI3206" s="14"/>
      <c r="NJJ3206" s="14"/>
      <c r="NJK3206" s="14"/>
      <c r="NJL3206" s="14"/>
      <c r="NJM3206" s="14"/>
      <c r="NJN3206" s="14"/>
      <c r="NJO3206" s="14"/>
      <c r="NJP3206" s="14"/>
      <c r="NJQ3206" s="14"/>
      <c r="NJR3206" s="14"/>
      <c r="NJS3206" s="14"/>
      <c r="NJT3206" s="14"/>
      <c r="NJU3206" s="14"/>
      <c r="NJV3206" s="14"/>
      <c r="NJW3206" s="14"/>
      <c r="NJX3206" s="14"/>
      <c r="NJY3206" s="14"/>
      <c r="NJZ3206" s="14"/>
      <c r="NKA3206" s="14"/>
      <c r="NKB3206" s="14"/>
      <c r="NKC3206" s="14"/>
      <c r="NKD3206" s="14"/>
      <c r="NKE3206" s="14"/>
      <c r="NKF3206" s="14"/>
      <c r="NKG3206" s="14"/>
      <c r="NKH3206" s="14"/>
      <c r="NKI3206" s="14"/>
      <c r="NKJ3206" s="14"/>
      <c r="NKK3206" s="14"/>
      <c r="NKL3206" s="14"/>
      <c r="NKM3206" s="14"/>
      <c r="NKN3206" s="14"/>
      <c r="NKO3206" s="14"/>
      <c r="NKP3206" s="14"/>
      <c r="NKQ3206" s="14"/>
      <c r="NKR3206" s="14"/>
      <c r="NKS3206" s="14"/>
      <c r="NKT3206" s="14"/>
      <c r="NKU3206" s="14"/>
      <c r="NKV3206" s="14"/>
      <c r="NKW3206" s="14"/>
      <c r="NKX3206" s="14"/>
      <c r="NKY3206" s="14"/>
      <c r="NKZ3206" s="14"/>
      <c r="NLA3206" s="14"/>
      <c r="NLB3206" s="14"/>
      <c r="NLC3206" s="14"/>
      <c r="NLD3206" s="14"/>
      <c r="NLE3206" s="14"/>
      <c r="NLF3206" s="14"/>
      <c r="NLG3206" s="14"/>
      <c r="NLH3206" s="14"/>
      <c r="NLI3206" s="14"/>
      <c r="NLJ3206" s="14"/>
      <c r="NLK3206" s="14"/>
      <c r="NLL3206" s="14"/>
      <c r="NLM3206" s="14"/>
      <c r="NLN3206" s="14"/>
      <c r="NLO3206" s="14"/>
      <c r="NLP3206" s="14"/>
      <c r="NLQ3206" s="14"/>
      <c r="NLR3206" s="14"/>
      <c r="NLS3206" s="14"/>
      <c r="NLT3206" s="14"/>
      <c r="NLU3206" s="14"/>
      <c r="NLV3206" s="14"/>
      <c r="NLW3206" s="14"/>
      <c r="NLX3206" s="14"/>
      <c r="NLY3206" s="14"/>
      <c r="NLZ3206" s="14"/>
      <c r="NMA3206" s="14"/>
      <c r="NMB3206" s="14"/>
      <c r="NMC3206" s="14"/>
      <c r="NMD3206" s="14"/>
      <c r="NME3206" s="14"/>
      <c r="NMF3206" s="14"/>
      <c r="NMG3206" s="14"/>
      <c r="NMH3206" s="14"/>
      <c r="NMI3206" s="14"/>
      <c r="NMJ3206" s="14"/>
      <c r="NMK3206" s="14"/>
      <c r="NML3206" s="14"/>
      <c r="NMM3206" s="14"/>
      <c r="NMN3206" s="14"/>
      <c r="NMO3206" s="14"/>
      <c r="NMP3206" s="14"/>
      <c r="NMQ3206" s="14"/>
      <c r="NMR3206" s="14"/>
      <c r="NMS3206" s="14"/>
      <c r="NMT3206" s="14"/>
      <c r="NMU3206" s="14"/>
      <c r="NMV3206" s="14"/>
      <c r="NMW3206" s="14"/>
      <c r="NMX3206" s="14"/>
      <c r="NMY3206" s="14"/>
      <c r="NMZ3206" s="14"/>
      <c r="NNA3206" s="14"/>
      <c r="NNB3206" s="14"/>
      <c r="NNC3206" s="14"/>
      <c r="NND3206" s="14"/>
      <c r="NNE3206" s="14"/>
      <c r="NNF3206" s="14"/>
      <c r="NNG3206" s="14"/>
      <c r="NNH3206" s="14"/>
      <c r="NNI3206" s="14"/>
      <c r="NNJ3206" s="14"/>
      <c r="NNK3206" s="14"/>
      <c r="NNL3206" s="14"/>
      <c r="NNM3206" s="14"/>
      <c r="NNN3206" s="14"/>
      <c r="NNO3206" s="14"/>
      <c r="NNP3206" s="14"/>
      <c r="NNQ3206" s="14"/>
      <c r="NNR3206" s="14"/>
      <c r="NNS3206" s="14"/>
      <c r="NNT3206" s="14"/>
      <c r="NNU3206" s="14"/>
      <c r="NNV3206" s="14"/>
      <c r="NNW3206" s="14"/>
      <c r="NNX3206" s="14"/>
      <c r="NNY3206" s="14"/>
      <c r="NNZ3206" s="14"/>
      <c r="NOA3206" s="14"/>
      <c r="NOB3206" s="14"/>
      <c r="NOC3206" s="14"/>
      <c r="NOD3206" s="14"/>
      <c r="NOE3206" s="14"/>
      <c r="NOF3206" s="14"/>
      <c r="NOG3206" s="14"/>
      <c r="NOH3206" s="14"/>
      <c r="NOI3206" s="14"/>
      <c r="NOJ3206" s="14"/>
      <c r="NOK3206" s="14"/>
      <c r="NOL3206" s="14"/>
      <c r="NOM3206" s="14"/>
      <c r="NON3206" s="14"/>
      <c r="NOO3206" s="14"/>
      <c r="NOP3206" s="14"/>
      <c r="NOQ3206" s="14"/>
      <c r="NOR3206" s="14"/>
      <c r="NOS3206" s="14"/>
      <c r="NOT3206" s="14"/>
      <c r="NOU3206" s="14"/>
      <c r="NOV3206" s="14"/>
      <c r="NOW3206" s="14"/>
      <c r="NOX3206" s="14"/>
      <c r="NOY3206" s="14"/>
      <c r="NOZ3206" s="14"/>
      <c r="NPA3206" s="14"/>
      <c r="NPB3206" s="14"/>
      <c r="NPC3206" s="14"/>
      <c r="NPD3206" s="14"/>
      <c r="NPE3206" s="14"/>
      <c r="NPF3206" s="14"/>
      <c r="NPG3206" s="14"/>
      <c r="NPH3206" s="14"/>
      <c r="NPI3206" s="14"/>
      <c r="NPJ3206" s="14"/>
      <c r="NPK3206" s="14"/>
      <c r="NPL3206" s="14"/>
      <c r="NPM3206" s="14"/>
      <c r="NPN3206" s="14"/>
      <c r="NPO3206" s="14"/>
      <c r="NPP3206" s="14"/>
      <c r="NPQ3206" s="14"/>
      <c r="NPR3206" s="14"/>
      <c r="NPS3206" s="14"/>
      <c r="NPT3206" s="14"/>
      <c r="NPU3206" s="14"/>
      <c r="NPV3206" s="14"/>
      <c r="NPW3206" s="14"/>
      <c r="NPX3206" s="14"/>
      <c r="NPY3206" s="14"/>
      <c r="NPZ3206" s="14"/>
      <c r="NQA3206" s="14"/>
      <c r="NQB3206" s="14"/>
      <c r="NQC3206" s="14"/>
      <c r="NQD3206" s="14"/>
      <c r="NQE3206" s="14"/>
      <c r="NQF3206" s="14"/>
      <c r="NQG3206" s="14"/>
      <c r="NQH3206" s="14"/>
      <c r="NQI3206" s="14"/>
      <c r="NQJ3206" s="14"/>
      <c r="NQK3206" s="14"/>
      <c r="NQL3206" s="14"/>
      <c r="NQM3206" s="14"/>
      <c r="NQN3206" s="14"/>
      <c r="NQO3206" s="14"/>
      <c r="NQP3206" s="14"/>
      <c r="NQQ3206" s="14"/>
      <c r="NQR3206" s="14"/>
      <c r="NQS3206" s="14"/>
      <c r="NQT3206" s="14"/>
      <c r="NQU3206" s="14"/>
      <c r="NQV3206" s="14"/>
      <c r="NQW3206" s="14"/>
      <c r="NQX3206" s="14"/>
      <c r="NQY3206" s="14"/>
      <c r="NQZ3206" s="14"/>
      <c r="NRA3206" s="14"/>
      <c r="NRB3206" s="14"/>
      <c r="NRC3206" s="14"/>
      <c r="NRD3206" s="14"/>
      <c r="NRE3206" s="14"/>
      <c r="NRF3206" s="14"/>
      <c r="NRG3206" s="14"/>
      <c r="NRH3206" s="14"/>
      <c r="NRI3206" s="14"/>
      <c r="NRJ3206" s="14"/>
      <c r="NRK3206" s="14"/>
      <c r="NRL3206" s="14"/>
      <c r="NRM3206" s="14"/>
      <c r="NRN3206" s="14"/>
      <c r="NRO3206" s="14"/>
      <c r="NRP3206" s="14"/>
      <c r="NRQ3206" s="14"/>
      <c r="NRR3206" s="14"/>
      <c r="NRS3206" s="14"/>
      <c r="NRT3206" s="14"/>
      <c r="NRU3206" s="14"/>
      <c r="NRV3206" s="14"/>
      <c r="NRW3206" s="14"/>
      <c r="NRX3206" s="14"/>
      <c r="NRY3206" s="14"/>
      <c r="NRZ3206" s="14"/>
      <c r="NSA3206" s="14"/>
      <c r="NSB3206" s="14"/>
      <c r="NSC3206" s="14"/>
      <c r="NSD3206" s="14"/>
      <c r="NSE3206" s="14"/>
      <c r="NSF3206" s="14"/>
      <c r="NSG3206" s="14"/>
      <c r="NSH3206" s="14"/>
      <c r="NSI3206" s="14"/>
      <c r="NSJ3206" s="14"/>
      <c r="NSK3206" s="14"/>
      <c r="NSL3206" s="14"/>
      <c r="NSM3206" s="14"/>
      <c r="NSN3206" s="14"/>
      <c r="NSO3206" s="14"/>
      <c r="NSP3206" s="14"/>
      <c r="NSQ3206" s="14"/>
      <c r="NSR3206" s="14"/>
      <c r="NSS3206" s="14"/>
      <c r="NST3206" s="14"/>
      <c r="NSU3206" s="14"/>
      <c r="NSV3206" s="14"/>
      <c r="NSW3206" s="14"/>
      <c r="NSX3206" s="14"/>
      <c r="NSY3206" s="14"/>
      <c r="NSZ3206" s="14"/>
      <c r="NTA3206" s="14"/>
      <c r="NTB3206" s="14"/>
      <c r="NTC3206" s="14"/>
      <c r="NTD3206" s="14"/>
      <c r="NTE3206" s="14"/>
      <c r="NTF3206" s="14"/>
      <c r="NTG3206" s="14"/>
      <c r="NTH3206" s="14"/>
      <c r="NTI3206" s="14"/>
      <c r="NTJ3206" s="14"/>
      <c r="NTK3206" s="14"/>
      <c r="NTL3206" s="14"/>
      <c r="NTM3206" s="14"/>
      <c r="NTN3206" s="14"/>
      <c r="NTO3206" s="14"/>
      <c r="NTP3206" s="14"/>
      <c r="NTQ3206" s="14"/>
      <c r="NTR3206" s="14"/>
      <c r="NTS3206" s="14"/>
      <c r="NTT3206" s="14"/>
      <c r="NTU3206" s="14"/>
      <c r="NTV3206" s="14"/>
      <c r="NTW3206" s="14"/>
      <c r="NTX3206" s="14"/>
      <c r="NTY3206" s="14"/>
      <c r="NTZ3206" s="14"/>
      <c r="NUA3206" s="14"/>
      <c r="NUB3206" s="14"/>
      <c r="NUC3206" s="14"/>
      <c r="NUD3206" s="14"/>
      <c r="NUE3206" s="14"/>
      <c r="NUF3206" s="14"/>
      <c r="NUG3206" s="14"/>
      <c r="NUH3206" s="14"/>
      <c r="NUI3206" s="14"/>
      <c r="NUJ3206" s="14"/>
      <c r="NUK3206" s="14"/>
      <c r="NUL3206" s="14"/>
      <c r="NUM3206" s="14"/>
      <c r="NUN3206" s="14"/>
      <c r="NUO3206" s="14"/>
      <c r="NUP3206" s="14"/>
      <c r="NUQ3206" s="14"/>
      <c r="NUR3206" s="14"/>
      <c r="NUS3206" s="14"/>
      <c r="NUT3206" s="14"/>
      <c r="NUU3206" s="14"/>
      <c r="NUV3206" s="14"/>
      <c r="NUW3206" s="14"/>
      <c r="NUX3206" s="14"/>
      <c r="NUY3206" s="14"/>
      <c r="NUZ3206" s="14"/>
      <c r="NVA3206" s="14"/>
      <c r="NVB3206" s="14"/>
      <c r="NVC3206" s="14"/>
      <c r="NVD3206" s="14"/>
      <c r="NVE3206" s="14"/>
      <c r="NVF3206" s="14"/>
      <c r="NVG3206" s="14"/>
      <c r="NVH3206" s="14"/>
      <c r="NVI3206" s="14"/>
      <c r="NVJ3206" s="14"/>
      <c r="NVK3206" s="14"/>
      <c r="NVL3206" s="14"/>
      <c r="NVM3206" s="14"/>
      <c r="NVN3206" s="14"/>
      <c r="NVO3206" s="14"/>
      <c r="NVP3206" s="14"/>
      <c r="NVQ3206" s="14"/>
      <c r="NVR3206" s="14"/>
      <c r="NVS3206" s="14"/>
      <c r="NVT3206" s="14"/>
      <c r="NVU3206" s="14"/>
      <c r="NVV3206" s="14"/>
      <c r="NVW3206" s="14"/>
      <c r="NVX3206" s="14"/>
      <c r="NVY3206" s="14"/>
      <c r="NVZ3206" s="14"/>
      <c r="NWA3206" s="14"/>
      <c r="NWB3206" s="14"/>
      <c r="NWC3206" s="14"/>
      <c r="NWD3206" s="14"/>
      <c r="NWE3206" s="14"/>
      <c r="NWF3206" s="14"/>
      <c r="NWG3206" s="14"/>
      <c r="NWH3206" s="14"/>
      <c r="NWI3206" s="14"/>
      <c r="NWJ3206" s="14"/>
      <c r="NWK3206" s="14"/>
      <c r="NWL3206" s="14"/>
      <c r="NWM3206" s="14"/>
      <c r="NWN3206" s="14"/>
      <c r="NWO3206" s="14"/>
      <c r="NWP3206" s="14"/>
      <c r="NWQ3206" s="14"/>
      <c r="NWR3206" s="14"/>
      <c r="NWS3206" s="14"/>
      <c r="NWT3206" s="14"/>
      <c r="NWU3206" s="14"/>
      <c r="NWV3206" s="14"/>
      <c r="NWW3206" s="14"/>
      <c r="NWX3206" s="14"/>
      <c r="NWY3206" s="14"/>
      <c r="NWZ3206" s="14"/>
      <c r="NXA3206" s="14"/>
      <c r="NXB3206" s="14"/>
      <c r="NXC3206" s="14"/>
      <c r="NXD3206" s="14"/>
      <c r="NXE3206" s="14"/>
      <c r="NXF3206" s="14"/>
      <c r="NXG3206" s="14"/>
      <c r="NXH3206" s="14"/>
      <c r="NXI3206" s="14"/>
      <c r="NXJ3206" s="14"/>
      <c r="NXK3206" s="14"/>
      <c r="NXL3206" s="14"/>
      <c r="NXM3206" s="14"/>
      <c r="NXN3206" s="14"/>
      <c r="NXO3206" s="14"/>
      <c r="NXP3206" s="14"/>
      <c r="NXQ3206" s="14"/>
      <c r="NXR3206" s="14"/>
      <c r="NXS3206" s="14"/>
      <c r="NXT3206" s="14"/>
      <c r="NXU3206" s="14"/>
      <c r="NXV3206" s="14"/>
      <c r="NXW3206" s="14"/>
      <c r="NXX3206" s="14"/>
      <c r="NXY3206" s="14"/>
      <c r="NXZ3206" s="14"/>
      <c r="NYA3206" s="14"/>
      <c r="NYB3206" s="14"/>
      <c r="NYC3206" s="14"/>
      <c r="NYD3206" s="14"/>
      <c r="NYE3206" s="14"/>
      <c r="NYF3206" s="14"/>
      <c r="NYG3206" s="14"/>
      <c r="NYH3206" s="14"/>
      <c r="NYI3206" s="14"/>
      <c r="NYJ3206" s="14"/>
      <c r="NYK3206" s="14"/>
      <c r="NYL3206" s="14"/>
      <c r="NYM3206" s="14"/>
      <c r="NYN3206" s="14"/>
      <c r="NYO3206" s="14"/>
      <c r="NYP3206" s="14"/>
      <c r="NYQ3206" s="14"/>
      <c r="NYR3206" s="14"/>
      <c r="NYS3206" s="14"/>
      <c r="NYT3206" s="14"/>
      <c r="NYU3206" s="14"/>
      <c r="NYV3206" s="14"/>
      <c r="NYW3206" s="14"/>
      <c r="NYX3206" s="14"/>
      <c r="NYY3206" s="14"/>
      <c r="NYZ3206" s="14"/>
      <c r="NZA3206" s="14"/>
      <c r="NZB3206" s="14"/>
      <c r="NZC3206" s="14"/>
      <c r="NZD3206" s="14"/>
      <c r="NZE3206" s="14"/>
      <c r="NZF3206" s="14"/>
      <c r="NZG3206" s="14"/>
      <c r="NZH3206" s="14"/>
      <c r="NZI3206" s="14"/>
      <c r="NZJ3206" s="14"/>
      <c r="NZK3206" s="14"/>
      <c r="NZL3206" s="14"/>
      <c r="NZM3206" s="14"/>
      <c r="NZN3206" s="14"/>
      <c r="NZO3206" s="14"/>
      <c r="NZP3206" s="14"/>
      <c r="NZQ3206" s="14"/>
      <c r="NZR3206" s="14"/>
      <c r="NZS3206" s="14"/>
      <c r="NZT3206" s="14"/>
      <c r="NZU3206" s="14"/>
      <c r="NZV3206" s="14"/>
      <c r="NZW3206" s="14"/>
      <c r="NZX3206" s="14"/>
      <c r="NZY3206" s="14"/>
      <c r="NZZ3206" s="14"/>
      <c r="OAA3206" s="14"/>
      <c r="OAB3206" s="14"/>
      <c r="OAC3206" s="14"/>
      <c r="OAD3206" s="14"/>
      <c r="OAE3206" s="14"/>
      <c r="OAF3206" s="14"/>
      <c r="OAG3206" s="14"/>
      <c r="OAH3206" s="14"/>
      <c r="OAI3206" s="14"/>
      <c r="OAJ3206" s="14"/>
      <c r="OAK3206" s="14"/>
      <c r="OAL3206" s="14"/>
      <c r="OAM3206" s="14"/>
      <c r="OAN3206" s="14"/>
      <c r="OAO3206" s="14"/>
      <c r="OAP3206" s="14"/>
      <c r="OAQ3206" s="14"/>
      <c r="OAR3206" s="14"/>
      <c r="OAS3206" s="14"/>
      <c r="OAT3206" s="14"/>
      <c r="OAU3206" s="14"/>
      <c r="OAV3206" s="14"/>
      <c r="OAW3206" s="14"/>
      <c r="OAX3206" s="14"/>
      <c r="OAY3206" s="14"/>
      <c r="OAZ3206" s="14"/>
      <c r="OBA3206" s="14"/>
      <c r="OBB3206" s="14"/>
      <c r="OBC3206" s="14"/>
      <c r="OBD3206" s="14"/>
      <c r="OBE3206" s="14"/>
      <c r="OBF3206" s="14"/>
      <c r="OBG3206" s="14"/>
      <c r="OBH3206" s="14"/>
      <c r="OBI3206" s="14"/>
      <c r="OBJ3206" s="14"/>
      <c r="OBK3206" s="14"/>
      <c r="OBL3206" s="14"/>
      <c r="OBM3206" s="14"/>
      <c r="OBN3206" s="14"/>
      <c r="OBO3206" s="14"/>
      <c r="OBP3206" s="14"/>
      <c r="OBQ3206" s="14"/>
      <c r="OBR3206" s="14"/>
      <c r="OBS3206" s="14"/>
      <c r="OBT3206" s="14"/>
      <c r="OBU3206" s="14"/>
      <c r="OBV3206" s="14"/>
      <c r="OBW3206" s="14"/>
      <c r="OBX3206" s="14"/>
      <c r="OBY3206" s="14"/>
      <c r="OBZ3206" s="14"/>
      <c r="OCA3206" s="14"/>
      <c r="OCB3206" s="14"/>
      <c r="OCC3206" s="14"/>
      <c r="OCD3206" s="14"/>
      <c r="OCE3206" s="14"/>
      <c r="OCF3206" s="14"/>
      <c r="OCG3206" s="14"/>
      <c r="OCH3206" s="14"/>
      <c r="OCI3206" s="14"/>
      <c r="OCJ3206" s="14"/>
      <c r="OCK3206" s="14"/>
      <c r="OCL3206" s="14"/>
      <c r="OCM3206" s="14"/>
      <c r="OCN3206" s="14"/>
      <c r="OCO3206" s="14"/>
      <c r="OCP3206" s="14"/>
      <c r="OCQ3206" s="14"/>
      <c r="OCR3206" s="14"/>
      <c r="OCS3206" s="14"/>
      <c r="OCT3206" s="14"/>
      <c r="OCU3206" s="14"/>
      <c r="OCV3206" s="14"/>
      <c r="OCW3206" s="14"/>
      <c r="OCX3206" s="14"/>
      <c r="OCY3206" s="14"/>
      <c r="OCZ3206" s="14"/>
      <c r="ODA3206" s="14"/>
      <c r="ODB3206" s="14"/>
      <c r="ODC3206" s="14"/>
      <c r="ODD3206" s="14"/>
      <c r="ODE3206" s="14"/>
      <c r="ODF3206" s="14"/>
      <c r="ODG3206" s="14"/>
      <c r="ODH3206" s="14"/>
      <c r="ODI3206" s="14"/>
      <c r="ODJ3206" s="14"/>
      <c r="ODK3206" s="14"/>
      <c r="ODL3206" s="14"/>
      <c r="ODM3206" s="14"/>
      <c r="ODN3206" s="14"/>
      <c r="ODO3206" s="14"/>
      <c r="ODP3206" s="14"/>
      <c r="ODQ3206" s="14"/>
      <c r="ODR3206" s="14"/>
      <c r="ODS3206" s="14"/>
      <c r="ODT3206" s="14"/>
      <c r="ODU3206" s="14"/>
      <c r="ODV3206" s="14"/>
      <c r="ODW3206" s="14"/>
      <c r="ODX3206" s="14"/>
      <c r="ODY3206" s="14"/>
      <c r="ODZ3206" s="14"/>
      <c r="OEA3206" s="14"/>
      <c r="OEB3206" s="14"/>
      <c r="OEC3206" s="14"/>
      <c r="OED3206" s="14"/>
      <c r="OEE3206" s="14"/>
      <c r="OEF3206" s="14"/>
      <c r="OEG3206" s="14"/>
      <c r="OEH3206" s="14"/>
      <c r="OEI3206" s="14"/>
      <c r="OEJ3206" s="14"/>
      <c r="OEK3206" s="14"/>
      <c r="OEL3206" s="14"/>
      <c r="OEM3206" s="14"/>
      <c r="OEN3206" s="14"/>
      <c r="OEO3206" s="14"/>
      <c r="OEP3206" s="14"/>
      <c r="OEQ3206" s="14"/>
      <c r="OER3206" s="14"/>
      <c r="OES3206" s="14"/>
      <c r="OET3206" s="14"/>
      <c r="OEU3206" s="14"/>
      <c r="OEV3206" s="14"/>
      <c r="OEW3206" s="14"/>
      <c r="OEX3206" s="14"/>
      <c r="OEY3206" s="14"/>
      <c r="OEZ3206" s="14"/>
      <c r="OFA3206" s="14"/>
      <c r="OFB3206" s="14"/>
      <c r="OFC3206" s="14"/>
      <c r="OFD3206" s="14"/>
      <c r="OFE3206" s="14"/>
      <c r="OFF3206" s="14"/>
      <c r="OFG3206" s="14"/>
      <c r="OFH3206" s="14"/>
      <c r="OFI3206" s="14"/>
      <c r="OFJ3206" s="14"/>
      <c r="OFK3206" s="14"/>
      <c r="OFL3206" s="14"/>
      <c r="OFM3206" s="14"/>
      <c r="OFN3206" s="14"/>
      <c r="OFO3206" s="14"/>
      <c r="OFP3206" s="14"/>
      <c r="OFQ3206" s="14"/>
      <c r="OFR3206" s="14"/>
      <c r="OFS3206" s="14"/>
      <c r="OFT3206" s="14"/>
      <c r="OFU3206" s="14"/>
      <c r="OFV3206" s="14"/>
      <c r="OFW3206" s="14"/>
      <c r="OFX3206" s="14"/>
      <c r="OFY3206" s="14"/>
      <c r="OFZ3206" s="14"/>
      <c r="OGA3206" s="14"/>
      <c r="OGB3206" s="14"/>
      <c r="OGC3206" s="14"/>
      <c r="OGD3206" s="14"/>
      <c r="OGE3206" s="14"/>
      <c r="OGF3206" s="14"/>
      <c r="OGG3206" s="14"/>
      <c r="OGH3206" s="14"/>
      <c r="OGI3206" s="14"/>
      <c r="OGJ3206" s="14"/>
      <c r="OGK3206" s="14"/>
      <c r="OGL3206" s="14"/>
      <c r="OGM3206" s="14"/>
      <c r="OGN3206" s="14"/>
      <c r="OGO3206" s="14"/>
      <c r="OGP3206" s="14"/>
      <c r="OGQ3206" s="14"/>
      <c r="OGR3206" s="14"/>
      <c r="OGS3206" s="14"/>
      <c r="OGT3206" s="14"/>
      <c r="OGU3206" s="14"/>
      <c r="OGV3206" s="14"/>
      <c r="OGW3206" s="14"/>
      <c r="OGX3206" s="14"/>
      <c r="OGY3206" s="14"/>
      <c r="OGZ3206" s="14"/>
      <c r="OHA3206" s="14"/>
      <c r="OHB3206" s="14"/>
      <c r="OHC3206" s="14"/>
      <c r="OHD3206" s="14"/>
      <c r="OHE3206" s="14"/>
      <c r="OHF3206" s="14"/>
      <c r="OHG3206" s="14"/>
      <c r="OHH3206" s="14"/>
      <c r="OHI3206" s="14"/>
      <c r="OHJ3206" s="14"/>
      <c r="OHK3206" s="14"/>
      <c r="OHL3206" s="14"/>
      <c r="OHM3206" s="14"/>
      <c r="OHN3206" s="14"/>
      <c r="OHO3206" s="14"/>
      <c r="OHP3206" s="14"/>
      <c r="OHQ3206" s="14"/>
      <c r="OHR3206" s="14"/>
      <c r="OHS3206" s="14"/>
      <c r="OHT3206" s="14"/>
      <c r="OHU3206" s="14"/>
      <c r="OHV3206" s="14"/>
      <c r="OHW3206" s="14"/>
      <c r="OHX3206" s="14"/>
      <c r="OHY3206" s="14"/>
      <c r="OHZ3206" s="14"/>
      <c r="OIA3206" s="14"/>
      <c r="OIB3206" s="14"/>
      <c r="OIC3206" s="14"/>
      <c r="OID3206" s="14"/>
      <c r="OIE3206" s="14"/>
      <c r="OIF3206" s="14"/>
      <c r="OIG3206" s="14"/>
      <c r="OIH3206" s="14"/>
      <c r="OII3206" s="14"/>
      <c r="OIJ3206" s="14"/>
      <c r="OIK3206" s="14"/>
      <c r="OIL3206" s="14"/>
      <c r="OIM3206" s="14"/>
      <c r="OIN3206" s="14"/>
      <c r="OIO3206" s="14"/>
      <c r="OIP3206" s="14"/>
      <c r="OIQ3206" s="14"/>
      <c r="OIR3206" s="14"/>
      <c r="OIS3206" s="14"/>
      <c r="OIT3206" s="14"/>
      <c r="OIU3206" s="14"/>
      <c r="OIV3206" s="14"/>
      <c r="OIW3206" s="14"/>
      <c r="OIX3206" s="14"/>
      <c r="OIY3206" s="14"/>
      <c r="OIZ3206" s="14"/>
      <c r="OJA3206" s="14"/>
      <c r="OJB3206" s="14"/>
      <c r="OJC3206" s="14"/>
      <c r="OJD3206" s="14"/>
      <c r="OJE3206" s="14"/>
      <c r="OJF3206" s="14"/>
      <c r="OJG3206" s="14"/>
      <c r="OJH3206" s="14"/>
      <c r="OJI3206" s="14"/>
      <c r="OJJ3206" s="14"/>
      <c r="OJK3206" s="14"/>
      <c r="OJL3206" s="14"/>
      <c r="OJM3206" s="14"/>
      <c r="OJN3206" s="14"/>
      <c r="OJO3206" s="14"/>
      <c r="OJP3206" s="14"/>
      <c r="OJQ3206" s="14"/>
      <c r="OJR3206" s="14"/>
      <c r="OJS3206" s="14"/>
      <c r="OJT3206" s="14"/>
      <c r="OJU3206" s="14"/>
      <c r="OJV3206" s="14"/>
      <c r="OJW3206" s="14"/>
      <c r="OJX3206" s="14"/>
      <c r="OJY3206" s="14"/>
      <c r="OJZ3206" s="14"/>
      <c r="OKA3206" s="14"/>
      <c r="OKB3206" s="14"/>
      <c r="OKC3206" s="14"/>
      <c r="OKD3206" s="14"/>
      <c r="OKE3206" s="14"/>
      <c r="OKF3206" s="14"/>
      <c r="OKG3206" s="14"/>
      <c r="OKH3206" s="14"/>
      <c r="OKI3206" s="14"/>
      <c r="OKJ3206" s="14"/>
      <c r="OKK3206" s="14"/>
      <c r="OKL3206" s="14"/>
      <c r="OKM3206" s="14"/>
      <c r="OKN3206" s="14"/>
      <c r="OKO3206" s="14"/>
      <c r="OKP3206" s="14"/>
      <c r="OKQ3206" s="14"/>
      <c r="OKR3206" s="14"/>
      <c r="OKS3206" s="14"/>
      <c r="OKT3206" s="14"/>
      <c r="OKU3206" s="14"/>
      <c r="OKV3206" s="14"/>
      <c r="OKW3206" s="14"/>
      <c r="OKX3206" s="14"/>
      <c r="OKY3206" s="14"/>
      <c r="OKZ3206" s="14"/>
      <c r="OLA3206" s="14"/>
      <c r="OLB3206" s="14"/>
      <c r="OLC3206" s="14"/>
      <c r="OLD3206" s="14"/>
      <c r="OLE3206" s="14"/>
      <c r="OLF3206" s="14"/>
      <c r="OLG3206" s="14"/>
      <c r="OLH3206" s="14"/>
      <c r="OLI3206" s="14"/>
      <c r="OLJ3206" s="14"/>
      <c r="OLK3206" s="14"/>
      <c r="OLL3206" s="14"/>
      <c r="OLM3206" s="14"/>
      <c r="OLN3206" s="14"/>
      <c r="OLO3206" s="14"/>
      <c r="OLP3206" s="14"/>
      <c r="OLQ3206" s="14"/>
      <c r="OLR3206" s="14"/>
      <c r="OLS3206" s="14"/>
      <c r="OLT3206" s="14"/>
      <c r="OLU3206" s="14"/>
      <c r="OLV3206" s="14"/>
      <c r="OLW3206" s="14"/>
      <c r="OLX3206" s="14"/>
      <c r="OLY3206" s="14"/>
      <c r="OLZ3206" s="14"/>
      <c r="OMA3206" s="14"/>
      <c r="OMB3206" s="14"/>
      <c r="OMC3206" s="14"/>
      <c r="OMD3206" s="14"/>
      <c r="OME3206" s="14"/>
      <c r="OMF3206" s="14"/>
      <c r="OMG3206" s="14"/>
      <c r="OMH3206" s="14"/>
      <c r="OMI3206" s="14"/>
      <c r="OMJ3206" s="14"/>
      <c r="OMK3206" s="14"/>
      <c r="OML3206" s="14"/>
      <c r="OMM3206" s="14"/>
      <c r="OMN3206" s="14"/>
      <c r="OMO3206" s="14"/>
      <c r="OMP3206" s="14"/>
      <c r="OMQ3206" s="14"/>
      <c r="OMR3206" s="14"/>
      <c r="OMS3206" s="14"/>
      <c r="OMT3206" s="14"/>
      <c r="OMU3206" s="14"/>
      <c r="OMV3206" s="14"/>
      <c r="OMW3206" s="14"/>
      <c r="OMX3206" s="14"/>
      <c r="OMY3206" s="14"/>
      <c r="OMZ3206" s="14"/>
      <c r="ONA3206" s="14"/>
      <c r="ONB3206" s="14"/>
      <c r="ONC3206" s="14"/>
      <c r="OND3206" s="14"/>
      <c r="ONE3206" s="14"/>
      <c r="ONF3206" s="14"/>
      <c r="ONG3206" s="14"/>
      <c r="ONH3206" s="14"/>
      <c r="ONI3206" s="14"/>
      <c r="ONJ3206" s="14"/>
      <c r="ONK3206" s="14"/>
      <c r="ONL3206" s="14"/>
      <c r="ONM3206" s="14"/>
      <c r="ONN3206" s="14"/>
      <c r="ONO3206" s="14"/>
      <c r="ONP3206" s="14"/>
      <c r="ONQ3206" s="14"/>
      <c r="ONR3206" s="14"/>
      <c r="ONS3206" s="14"/>
      <c r="ONT3206" s="14"/>
      <c r="ONU3206" s="14"/>
      <c r="ONV3206" s="14"/>
      <c r="ONW3206" s="14"/>
      <c r="ONX3206" s="14"/>
      <c r="ONY3206" s="14"/>
      <c r="ONZ3206" s="14"/>
      <c r="OOA3206" s="14"/>
      <c r="OOB3206" s="14"/>
      <c r="OOC3206" s="14"/>
      <c r="OOD3206" s="14"/>
      <c r="OOE3206" s="14"/>
      <c r="OOF3206" s="14"/>
      <c r="OOG3206" s="14"/>
      <c r="OOH3206" s="14"/>
      <c r="OOI3206" s="14"/>
      <c r="OOJ3206" s="14"/>
      <c r="OOK3206" s="14"/>
      <c r="OOL3206" s="14"/>
      <c r="OOM3206" s="14"/>
      <c r="OON3206" s="14"/>
      <c r="OOO3206" s="14"/>
      <c r="OOP3206" s="14"/>
      <c r="OOQ3206" s="14"/>
      <c r="OOR3206" s="14"/>
      <c r="OOS3206" s="14"/>
      <c r="OOT3206" s="14"/>
      <c r="OOU3206" s="14"/>
      <c r="OOV3206" s="14"/>
      <c r="OOW3206" s="14"/>
      <c r="OOX3206" s="14"/>
      <c r="OOY3206" s="14"/>
      <c r="OOZ3206" s="14"/>
      <c r="OPA3206" s="14"/>
      <c r="OPB3206" s="14"/>
      <c r="OPC3206" s="14"/>
      <c r="OPD3206" s="14"/>
      <c r="OPE3206" s="14"/>
      <c r="OPF3206" s="14"/>
      <c r="OPG3206" s="14"/>
      <c r="OPH3206" s="14"/>
      <c r="OPI3206" s="14"/>
      <c r="OPJ3206" s="14"/>
      <c r="OPK3206" s="14"/>
      <c r="OPL3206" s="14"/>
      <c r="OPM3206" s="14"/>
      <c r="OPN3206" s="14"/>
      <c r="OPO3206" s="14"/>
      <c r="OPP3206" s="14"/>
      <c r="OPQ3206" s="14"/>
      <c r="OPR3206" s="14"/>
      <c r="OPS3206" s="14"/>
      <c r="OPT3206" s="14"/>
      <c r="OPU3206" s="14"/>
      <c r="OPV3206" s="14"/>
      <c r="OPW3206" s="14"/>
      <c r="OPX3206" s="14"/>
      <c r="OPY3206" s="14"/>
      <c r="OPZ3206" s="14"/>
      <c r="OQA3206" s="14"/>
      <c r="OQB3206" s="14"/>
      <c r="OQC3206" s="14"/>
      <c r="OQD3206" s="14"/>
      <c r="OQE3206" s="14"/>
      <c r="OQF3206" s="14"/>
      <c r="OQG3206" s="14"/>
      <c r="OQH3206" s="14"/>
      <c r="OQI3206" s="14"/>
      <c r="OQJ3206" s="14"/>
      <c r="OQK3206" s="14"/>
      <c r="OQL3206" s="14"/>
      <c r="OQM3206" s="14"/>
      <c r="OQN3206" s="14"/>
      <c r="OQO3206" s="14"/>
      <c r="OQP3206" s="14"/>
      <c r="OQQ3206" s="14"/>
      <c r="OQR3206" s="14"/>
      <c r="OQS3206" s="14"/>
      <c r="OQT3206" s="14"/>
      <c r="OQU3206" s="14"/>
      <c r="OQV3206" s="14"/>
      <c r="OQW3206" s="14"/>
      <c r="OQX3206" s="14"/>
      <c r="OQY3206" s="14"/>
      <c r="OQZ3206" s="14"/>
      <c r="ORA3206" s="14"/>
      <c r="ORB3206" s="14"/>
      <c r="ORC3206" s="14"/>
      <c r="ORD3206" s="14"/>
      <c r="ORE3206" s="14"/>
      <c r="ORF3206" s="14"/>
      <c r="ORG3206" s="14"/>
      <c r="ORH3206" s="14"/>
      <c r="ORI3206" s="14"/>
      <c r="ORJ3206" s="14"/>
      <c r="ORK3206" s="14"/>
      <c r="ORL3206" s="14"/>
      <c r="ORM3206" s="14"/>
      <c r="ORN3206" s="14"/>
      <c r="ORO3206" s="14"/>
      <c r="ORP3206" s="14"/>
      <c r="ORQ3206" s="14"/>
      <c r="ORR3206" s="14"/>
      <c r="ORS3206" s="14"/>
      <c r="ORT3206" s="14"/>
      <c r="ORU3206" s="14"/>
      <c r="ORV3206" s="14"/>
      <c r="ORW3206" s="14"/>
      <c r="ORX3206" s="14"/>
      <c r="ORY3206" s="14"/>
      <c r="ORZ3206" s="14"/>
      <c r="OSA3206" s="14"/>
      <c r="OSB3206" s="14"/>
      <c r="OSC3206" s="14"/>
      <c r="OSD3206" s="14"/>
      <c r="OSE3206" s="14"/>
      <c r="OSF3206" s="14"/>
      <c r="OSG3206" s="14"/>
      <c r="OSH3206" s="14"/>
      <c r="OSI3206" s="14"/>
      <c r="OSJ3206" s="14"/>
      <c r="OSK3206" s="14"/>
      <c r="OSL3206" s="14"/>
      <c r="OSM3206" s="14"/>
      <c r="OSN3206" s="14"/>
      <c r="OSO3206" s="14"/>
      <c r="OSP3206" s="14"/>
      <c r="OSQ3206" s="14"/>
      <c r="OSR3206" s="14"/>
      <c r="OSS3206" s="14"/>
      <c r="OST3206" s="14"/>
      <c r="OSU3206" s="14"/>
      <c r="OSV3206" s="14"/>
      <c r="OSW3206" s="14"/>
      <c r="OSX3206" s="14"/>
      <c r="OSY3206" s="14"/>
      <c r="OSZ3206" s="14"/>
      <c r="OTA3206" s="14"/>
      <c r="OTB3206" s="14"/>
      <c r="OTC3206" s="14"/>
      <c r="OTD3206" s="14"/>
      <c r="OTE3206" s="14"/>
      <c r="OTF3206" s="14"/>
      <c r="OTG3206" s="14"/>
      <c r="OTH3206" s="14"/>
      <c r="OTI3206" s="14"/>
      <c r="OTJ3206" s="14"/>
      <c r="OTK3206" s="14"/>
      <c r="OTL3206" s="14"/>
      <c r="OTM3206" s="14"/>
      <c r="OTN3206" s="14"/>
      <c r="OTO3206" s="14"/>
      <c r="OTP3206" s="14"/>
      <c r="OTQ3206" s="14"/>
      <c r="OTR3206" s="14"/>
      <c r="OTS3206" s="14"/>
      <c r="OTT3206" s="14"/>
      <c r="OTU3206" s="14"/>
      <c r="OTV3206" s="14"/>
      <c r="OTW3206" s="14"/>
      <c r="OTX3206" s="14"/>
      <c r="OTY3206" s="14"/>
      <c r="OTZ3206" s="14"/>
      <c r="OUA3206" s="14"/>
      <c r="OUB3206" s="14"/>
      <c r="OUC3206" s="14"/>
      <c r="OUD3206" s="14"/>
      <c r="OUE3206" s="14"/>
      <c r="OUF3206" s="14"/>
      <c r="OUG3206" s="14"/>
      <c r="OUH3206" s="14"/>
      <c r="OUI3206" s="14"/>
      <c r="OUJ3206" s="14"/>
      <c r="OUK3206" s="14"/>
      <c r="OUL3206" s="14"/>
      <c r="OUM3206" s="14"/>
      <c r="OUN3206" s="14"/>
      <c r="OUO3206" s="14"/>
      <c r="OUP3206" s="14"/>
      <c r="OUQ3206" s="14"/>
      <c r="OUR3206" s="14"/>
      <c r="OUS3206" s="14"/>
      <c r="OUT3206" s="14"/>
      <c r="OUU3206" s="14"/>
      <c r="OUV3206" s="14"/>
      <c r="OUW3206" s="14"/>
      <c r="OUX3206" s="14"/>
      <c r="OUY3206" s="14"/>
      <c r="OUZ3206" s="14"/>
      <c r="OVA3206" s="14"/>
      <c r="OVB3206" s="14"/>
      <c r="OVC3206" s="14"/>
      <c r="OVD3206" s="14"/>
      <c r="OVE3206" s="14"/>
      <c r="OVF3206" s="14"/>
      <c r="OVG3206" s="14"/>
      <c r="OVH3206" s="14"/>
      <c r="OVI3206" s="14"/>
      <c r="OVJ3206" s="14"/>
      <c r="OVK3206" s="14"/>
      <c r="OVL3206" s="14"/>
      <c r="OVM3206" s="14"/>
      <c r="OVN3206" s="14"/>
      <c r="OVO3206" s="14"/>
      <c r="OVP3206" s="14"/>
      <c r="OVQ3206" s="14"/>
      <c r="OVR3206" s="14"/>
      <c r="OVS3206" s="14"/>
      <c r="OVT3206" s="14"/>
      <c r="OVU3206" s="14"/>
      <c r="OVV3206" s="14"/>
      <c r="OVW3206" s="14"/>
      <c r="OVX3206" s="14"/>
      <c r="OVY3206" s="14"/>
      <c r="OVZ3206" s="14"/>
      <c r="OWA3206" s="14"/>
      <c r="OWB3206" s="14"/>
      <c r="OWC3206" s="14"/>
      <c r="OWD3206" s="14"/>
      <c r="OWE3206" s="14"/>
      <c r="OWF3206" s="14"/>
      <c r="OWG3206" s="14"/>
      <c r="OWH3206" s="14"/>
      <c r="OWI3206" s="14"/>
      <c r="OWJ3206" s="14"/>
      <c r="OWK3206" s="14"/>
      <c r="OWL3206" s="14"/>
      <c r="OWM3206" s="14"/>
      <c r="OWN3206" s="14"/>
      <c r="OWO3206" s="14"/>
      <c r="OWP3206" s="14"/>
      <c r="OWQ3206" s="14"/>
      <c r="OWR3206" s="14"/>
      <c r="OWS3206" s="14"/>
      <c r="OWT3206" s="14"/>
      <c r="OWU3206" s="14"/>
      <c r="OWV3206" s="14"/>
      <c r="OWW3206" s="14"/>
      <c r="OWX3206" s="14"/>
      <c r="OWY3206" s="14"/>
      <c r="OWZ3206" s="14"/>
      <c r="OXA3206" s="14"/>
      <c r="OXB3206" s="14"/>
      <c r="OXC3206" s="14"/>
      <c r="OXD3206" s="14"/>
      <c r="OXE3206" s="14"/>
      <c r="OXF3206" s="14"/>
      <c r="OXG3206" s="14"/>
      <c r="OXH3206" s="14"/>
      <c r="OXI3206" s="14"/>
      <c r="OXJ3206" s="14"/>
      <c r="OXK3206" s="14"/>
      <c r="OXL3206" s="14"/>
      <c r="OXM3206" s="14"/>
      <c r="OXN3206" s="14"/>
      <c r="OXO3206" s="14"/>
      <c r="OXP3206" s="14"/>
      <c r="OXQ3206" s="14"/>
      <c r="OXR3206" s="14"/>
      <c r="OXS3206" s="14"/>
      <c r="OXT3206" s="14"/>
      <c r="OXU3206" s="14"/>
      <c r="OXV3206" s="14"/>
      <c r="OXW3206" s="14"/>
      <c r="OXX3206" s="14"/>
      <c r="OXY3206" s="14"/>
      <c r="OXZ3206" s="14"/>
      <c r="OYA3206" s="14"/>
      <c r="OYB3206" s="14"/>
      <c r="OYC3206" s="14"/>
      <c r="OYD3206" s="14"/>
      <c r="OYE3206" s="14"/>
      <c r="OYF3206" s="14"/>
      <c r="OYG3206" s="14"/>
      <c r="OYH3206" s="14"/>
      <c r="OYI3206" s="14"/>
      <c r="OYJ3206" s="14"/>
      <c r="OYK3206" s="14"/>
      <c r="OYL3206" s="14"/>
      <c r="OYM3206" s="14"/>
      <c r="OYN3206" s="14"/>
      <c r="OYO3206" s="14"/>
      <c r="OYP3206" s="14"/>
      <c r="OYQ3206" s="14"/>
      <c r="OYR3206" s="14"/>
      <c r="OYS3206" s="14"/>
      <c r="OYT3206" s="14"/>
      <c r="OYU3206" s="14"/>
      <c r="OYV3206" s="14"/>
      <c r="OYW3206" s="14"/>
      <c r="OYX3206" s="14"/>
      <c r="OYY3206" s="14"/>
      <c r="OYZ3206" s="14"/>
      <c r="OZA3206" s="14"/>
      <c r="OZB3206" s="14"/>
      <c r="OZC3206" s="14"/>
      <c r="OZD3206" s="14"/>
      <c r="OZE3206" s="14"/>
      <c r="OZF3206" s="14"/>
      <c r="OZG3206" s="14"/>
      <c r="OZH3206" s="14"/>
      <c r="OZI3206" s="14"/>
      <c r="OZJ3206" s="14"/>
      <c r="OZK3206" s="14"/>
      <c r="OZL3206" s="14"/>
      <c r="OZM3206" s="14"/>
      <c r="OZN3206" s="14"/>
      <c r="OZO3206" s="14"/>
      <c r="OZP3206" s="14"/>
      <c r="OZQ3206" s="14"/>
      <c r="OZR3206" s="14"/>
      <c r="OZS3206" s="14"/>
      <c r="OZT3206" s="14"/>
      <c r="OZU3206" s="14"/>
      <c r="OZV3206" s="14"/>
      <c r="OZW3206" s="14"/>
      <c r="OZX3206" s="14"/>
      <c r="OZY3206" s="14"/>
      <c r="OZZ3206" s="14"/>
      <c r="PAA3206" s="14"/>
      <c r="PAB3206" s="14"/>
      <c r="PAC3206" s="14"/>
      <c r="PAD3206" s="14"/>
      <c r="PAE3206" s="14"/>
      <c r="PAF3206" s="14"/>
      <c r="PAG3206" s="14"/>
      <c r="PAH3206" s="14"/>
      <c r="PAI3206" s="14"/>
      <c r="PAJ3206" s="14"/>
      <c r="PAK3206" s="14"/>
      <c r="PAL3206" s="14"/>
      <c r="PAM3206" s="14"/>
      <c r="PAN3206" s="14"/>
      <c r="PAO3206" s="14"/>
      <c r="PAP3206" s="14"/>
      <c r="PAQ3206" s="14"/>
      <c r="PAR3206" s="14"/>
      <c r="PAS3206" s="14"/>
      <c r="PAT3206" s="14"/>
      <c r="PAU3206" s="14"/>
      <c r="PAV3206" s="14"/>
      <c r="PAW3206" s="14"/>
      <c r="PAX3206" s="14"/>
      <c r="PAY3206" s="14"/>
      <c r="PAZ3206" s="14"/>
      <c r="PBA3206" s="14"/>
      <c r="PBB3206" s="14"/>
      <c r="PBC3206" s="14"/>
      <c r="PBD3206" s="14"/>
      <c r="PBE3206" s="14"/>
      <c r="PBF3206" s="14"/>
      <c r="PBG3206" s="14"/>
      <c r="PBH3206" s="14"/>
      <c r="PBI3206" s="14"/>
      <c r="PBJ3206" s="14"/>
      <c r="PBK3206" s="14"/>
      <c r="PBL3206" s="14"/>
      <c r="PBM3206" s="14"/>
      <c r="PBN3206" s="14"/>
      <c r="PBO3206" s="14"/>
      <c r="PBP3206" s="14"/>
      <c r="PBQ3206" s="14"/>
      <c r="PBR3206" s="14"/>
      <c r="PBS3206" s="14"/>
      <c r="PBT3206" s="14"/>
      <c r="PBU3206" s="14"/>
      <c r="PBV3206" s="14"/>
      <c r="PBW3206" s="14"/>
      <c r="PBX3206" s="14"/>
      <c r="PBY3206" s="14"/>
      <c r="PBZ3206" s="14"/>
      <c r="PCA3206" s="14"/>
      <c r="PCB3206" s="14"/>
      <c r="PCC3206" s="14"/>
      <c r="PCD3206" s="14"/>
      <c r="PCE3206" s="14"/>
      <c r="PCF3206" s="14"/>
      <c r="PCG3206" s="14"/>
      <c r="PCH3206" s="14"/>
      <c r="PCI3206" s="14"/>
      <c r="PCJ3206" s="14"/>
      <c r="PCK3206" s="14"/>
      <c r="PCL3206" s="14"/>
      <c r="PCM3206" s="14"/>
      <c r="PCN3206" s="14"/>
      <c r="PCO3206" s="14"/>
      <c r="PCP3206" s="14"/>
      <c r="PCQ3206" s="14"/>
      <c r="PCR3206" s="14"/>
      <c r="PCS3206" s="14"/>
      <c r="PCT3206" s="14"/>
      <c r="PCU3206" s="14"/>
      <c r="PCV3206" s="14"/>
      <c r="PCW3206" s="14"/>
      <c r="PCX3206" s="14"/>
      <c r="PCY3206" s="14"/>
      <c r="PCZ3206" s="14"/>
      <c r="PDA3206" s="14"/>
      <c r="PDB3206" s="14"/>
      <c r="PDC3206" s="14"/>
      <c r="PDD3206" s="14"/>
      <c r="PDE3206" s="14"/>
      <c r="PDF3206" s="14"/>
      <c r="PDG3206" s="14"/>
      <c r="PDH3206" s="14"/>
      <c r="PDI3206" s="14"/>
      <c r="PDJ3206" s="14"/>
      <c r="PDK3206" s="14"/>
      <c r="PDL3206" s="14"/>
      <c r="PDM3206" s="14"/>
      <c r="PDN3206" s="14"/>
      <c r="PDO3206" s="14"/>
      <c r="PDP3206" s="14"/>
      <c r="PDQ3206" s="14"/>
      <c r="PDR3206" s="14"/>
      <c r="PDS3206" s="14"/>
      <c r="PDT3206" s="14"/>
      <c r="PDU3206" s="14"/>
      <c r="PDV3206" s="14"/>
      <c r="PDW3206" s="14"/>
      <c r="PDX3206" s="14"/>
      <c r="PDY3206" s="14"/>
      <c r="PDZ3206" s="14"/>
      <c r="PEA3206" s="14"/>
      <c r="PEB3206" s="14"/>
      <c r="PEC3206" s="14"/>
      <c r="PED3206" s="14"/>
      <c r="PEE3206" s="14"/>
      <c r="PEF3206" s="14"/>
      <c r="PEG3206" s="14"/>
      <c r="PEH3206" s="14"/>
      <c r="PEI3206" s="14"/>
      <c r="PEJ3206" s="14"/>
      <c r="PEK3206" s="14"/>
      <c r="PEL3206" s="14"/>
      <c r="PEM3206" s="14"/>
      <c r="PEN3206" s="14"/>
      <c r="PEO3206" s="14"/>
      <c r="PEP3206" s="14"/>
      <c r="PEQ3206" s="14"/>
      <c r="PER3206" s="14"/>
      <c r="PES3206" s="14"/>
      <c r="PET3206" s="14"/>
      <c r="PEU3206" s="14"/>
      <c r="PEV3206" s="14"/>
      <c r="PEW3206" s="14"/>
      <c r="PEX3206" s="14"/>
      <c r="PEY3206" s="14"/>
      <c r="PEZ3206" s="14"/>
      <c r="PFA3206" s="14"/>
      <c r="PFB3206" s="14"/>
      <c r="PFC3206" s="14"/>
      <c r="PFD3206" s="14"/>
      <c r="PFE3206" s="14"/>
      <c r="PFF3206" s="14"/>
      <c r="PFG3206" s="14"/>
      <c r="PFH3206" s="14"/>
      <c r="PFI3206" s="14"/>
      <c r="PFJ3206" s="14"/>
      <c r="PFK3206" s="14"/>
      <c r="PFL3206" s="14"/>
      <c r="PFM3206" s="14"/>
      <c r="PFN3206" s="14"/>
      <c r="PFO3206" s="14"/>
      <c r="PFP3206" s="14"/>
      <c r="PFQ3206" s="14"/>
      <c r="PFR3206" s="14"/>
      <c r="PFS3206" s="14"/>
      <c r="PFT3206" s="14"/>
      <c r="PFU3206" s="14"/>
      <c r="PFV3206" s="14"/>
      <c r="PFW3206" s="14"/>
      <c r="PFX3206" s="14"/>
      <c r="PFY3206" s="14"/>
      <c r="PFZ3206" s="14"/>
      <c r="PGA3206" s="14"/>
      <c r="PGB3206" s="14"/>
      <c r="PGC3206" s="14"/>
      <c r="PGD3206" s="14"/>
      <c r="PGE3206" s="14"/>
      <c r="PGF3206" s="14"/>
      <c r="PGG3206" s="14"/>
      <c r="PGH3206" s="14"/>
      <c r="PGI3206" s="14"/>
      <c r="PGJ3206" s="14"/>
      <c r="PGK3206" s="14"/>
      <c r="PGL3206" s="14"/>
      <c r="PGM3206" s="14"/>
      <c r="PGN3206" s="14"/>
      <c r="PGO3206" s="14"/>
      <c r="PGP3206" s="14"/>
      <c r="PGQ3206" s="14"/>
      <c r="PGR3206" s="14"/>
      <c r="PGS3206" s="14"/>
      <c r="PGT3206" s="14"/>
      <c r="PGU3206" s="14"/>
      <c r="PGV3206" s="14"/>
      <c r="PGW3206" s="14"/>
      <c r="PGX3206" s="14"/>
      <c r="PGY3206" s="14"/>
      <c r="PGZ3206" s="14"/>
      <c r="PHA3206" s="14"/>
      <c r="PHB3206" s="14"/>
      <c r="PHC3206" s="14"/>
      <c r="PHD3206" s="14"/>
      <c r="PHE3206" s="14"/>
      <c r="PHF3206" s="14"/>
      <c r="PHG3206" s="14"/>
      <c r="PHH3206" s="14"/>
      <c r="PHI3206" s="14"/>
      <c r="PHJ3206" s="14"/>
      <c r="PHK3206" s="14"/>
      <c r="PHL3206" s="14"/>
      <c r="PHM3206" s="14"/>
      <c r="PHN3206" s="14"/>
      <c r="PHO3206" s="14"/>
      <c r="PHP3206" s="14"/>
      <c r="PHQ3206" s="14"/>
      <c r="PHR3206" s="14"/>
      <c r="PHS3206" s="14"/>
      <c r="PHT3206" s="14"/>
      <c r="PHU3206" s="14"/>
      <c r="PHV3206" s="14"/>
      <c r="PHW3206" s="14"/>
      <c r="PHX3206" s="14"/>
      <c r="PHY3206" s="14"/>
      <c r="PHZ3206" s="14"/>
      <c r="PIA3206" s="14"/>
      <c r="PIB3206" s="14"/>
      <c r="PIC3206" s="14"/>
      <c r="PID3206" s="14"/>
      <c r="PIE3206" s="14"/>
      <c r="PIF3206" s="14"/>
      <c r="PIG3206" s="14"/>
      <c r="PIH3206" s="14"/>
      <c r="PII3206" s="14"/>
      <c r="PIJ3206" s="14"/>
      <c r="PIK3206" s="14"/>
      <c r="PIL3206" s="14"/>
      <c r="PIM3206" s="14"/>
      <c r="PIN3206" s="14"/>
      <c r="PIO3206" s="14"/>
      <c r="PIP3206" s="14"/>
      <c r="PIQ3206" s="14"/>
      <c r="PIR3206" s="14"/>
      <c r="PIS3206" s="14"/>
      <c r="PIT3206" s="14"/>
      <c r="PIU3206" s="14"/>
      <c r="PIV3206" s="14"/>
      <c r="PIW3206" s="14"/>
      <c r="PIX3206" s="14"/>
      <c r="PIY3206" s="14"/>
      <c r="PIZ3206" s="14"/>
      <c r="PJA3206" s="14"/>
      <c r="PJB3206" s="14"/>
      <c r="PJC3206" s="14"/>
      <c r="PJD3206" s="14"/>
      <c r="PJE3206" s="14"/>
      <c r="PJF3206" s="14"/>
      <c r="PJG3206" s="14"/>
      <c r="PJH3206" s="14"/>
      <c r="PJI3206" s="14"/>
      <c r="PJJ3206" s="14"/>
      <c r="PJK3206" s="14"/>
      <c r="PJL3206" s="14"/>
      <c r="PJM3206" s="14"/>
      <c r="PJN3206" s="14"/>
      <c r="PJO3206" s="14"/>
      <c r="PJP3206" s="14"/>
      <c r="PJQ3206" s="14"/>
      <c r="PJR3206" s="14"/>
      <c r="PJS3206" s="14"/>
      <c r="PJT3206" s="14"/>
      <c r="PJU3206" s="14"/>
      <c r="PJV3206" s="14"/>
      <c r="PJW3206" s="14"/>
      <c r="PJX3206" s="14"/>
      <c r="PJY3206" s="14"/>
      <c r="PJZ3206" s="14"/>
      <c r="PKA3206" s="14"/>
      <c r="PKB3206" s="14"/>
      <c r="PKC3206" s="14"/>
      <c r="PKD3206" s="14"/>
      <c r="PKE3206" s="14"/>
      <c r="PKF3206" s="14"/>
      <c r="PKG3206" s="14"/>
      <c r="PKH3206" s="14"/>
      <c r="PKI3206" s="14"/>
      <c r="PKJ3206" s="14"/>
      <c r="PKK3206" s="14"/>
      <c r="PKL3206" s="14"/>
      <c r="PKM3206" s="14"/>
      <c r="PKN3206" s="14"/>
      <c r="PKO3206" s="14"/>
      <c r="PKP3206" s="14"/>
      <c r="PKQ3206" s="14"/>
      <c r="PKR3206" s="14"/>
      <c r="PKS3206" s="14"/>
      <c r="PKT3206" s="14"/>
      <c r="PKU3206" s="14"/>
      <c r="PKV3206" s="14"/>
      <c r="PKW3206" s="14"/>
      <c r="PKX3206" s="14"/>
      <c r="PKY3206" s="14"/>
      <c r="PKZ3206" s="14"/>
      <c r="PLA3206" s="14"/>
      <c r="PLB3206" s="14"/>
      <c r="PLC3206" s="14"/>
      <c r="PLD3206" s="14"/>
      <c r="PLE3206" s="14"/>
      <c r="PLF3206" s="14"/>
      <c r="PLG3206" s="14"/>
      <c r="PLH3206" s="14"/>
      <c r="PLI3206" s="14"/>
      <c r="PLJ3206" s="14"/>
      <c r="PLK3206" s="14"/>
      <c r="PLL3206" s="14"/>
      <c r="PLM3206" s="14"/>
      <c r="PLN3206" s="14"/>
      <c r="PLO3206" s="14"/>
      <c r="PLP3206" s="14"/>
      <c r="PLQ3206" s="14"/>
      <c r="PLR3206" s="14"/>
      <c r="PLS3206" s="14"/>
      <c r="PLT3206" s="14"/>
      <c r="PLU3206" s="14"/>
      <c r="PLV3206" s="14"/>
      <c r="PLW3206" s="14"/>
      <c r="PLX3206" s="14"/>
      <c r="PLY3206" s="14"/>
      <c r="PLZ3206" s="14"/>
      <c r="PMA3206" s="14"/>
      <c r="PMB3206" s="14"/>
      <c r="PMC3206" s="14"/>
      <c r="PMD3206" s="14"/>
      <c r="PME3206" s="14"/>
      <c r="PMF3206" s="14"/>
      <c r="PMG3206" s="14"/>
      <c r="PMH3206" s="14"/>
      <c r="PMI3206" s="14"/>
      <c r="PMJ3206" s="14"/>
      <c r="PMK3206" s="14"/>
      <c r="PML3206" s="14"/>
      <c r="PMM3206" s="14"/>
      <c r="PMN3206" s="14"/>
      <c r="PMO3206" s="14"/>
      <c r="PMP3206" s="14"/>
      <c r="PMQ3206" s="14"/>
      <c r="PMR3206" s="14"/>
      <c r="PMS3206" s="14"/>
      <c r="PMT3206" s="14"/>
      <c r="PMU3206" s="14"/>
      <c r="PMV3206" s="14"/>
      <c r="PMW3206" s="14"/>
      <c r="PMX3206" s="14"/>
      <c r="PMY3206" s="14"/>
      <c r="PMZ3206" s="14"/>
      <c r="PNA3206" s="14"/>
      <c r="PNB3206" s="14"/>
      <c r="PNC3206" s="14"/>
      <c r="PND3206" s="14"/>
      <c r="PNE3206" s="14"/>
      <c r="PNF3206" s="14"/>
      <c r="PNG3206" s="14"/>
      <c r="PNH3206" s="14"/>
      <c r="PNI3206" s="14"/>
      <c r="PNJ3206" s="14"/>
      <c r="PNK3206" s="14"/>
      <c r="PNL3206" s="14"/>
      <c r="PNM3206" s="14"/>
      <c r="PNN3206" s="14"/>
      <c r="PNO3206" s="14"/>
      <c r="PNP3206" s="14"/>
      <c r="PNQ3206" s="14"/>
      <c r="PNR3206" s="14"/>
      <c r="PNS3206" s="14"/>
      <c r="PNT3206" s="14"/>
      <c r="PNU3206" s="14"/>
      <c r="PNV3206" s="14"/>
      <c r="PNW3206" s="14"/>
      <c r="PNX3206" s="14"/>
      <c r="PNY3206" s="14"/>
      <c r="PNZ3206" s="14"/>
      <c r="POA3206" s="14"/>
      <c r="POB3206" s="14"/>
      <c r="POC3206" s="14"/>
      <c r="POD3206" s="14"/>
      <c r="POE3206" s="14"/>
      <c r="POF3206" s="14"/>
      <c r="POG3206" s="14"/>
      <c r="POH3206" s="14"/>
      <c r="POI3206" s="14"/>
      <c r="POJ3206" s="14"/>
      <c r="POK3206" s="14"/>
      <c r="POL3206" s="14"/>
      <c r="POM3206" s="14"/>
      <c r="PON3206" s="14"/>
      <c r="POO3206" s="14"/>
      <c r="POP3206" s="14"/>
      <c r="POQ3206" s="14"/>
      <c r="POR3206" s="14"/>
      <c r="POS3206" s="14"/>
      <c r="POT3206" s="14"/>
      <c r="POU3206" s="14"/>
      <c r="POV3206" s="14"/>
      <c r="POW3206" s="14"/>
      <c r="POX3206" s="14"/>
      <c r="POY3206" s="14"/>
      <c r="POZ3206" s="14"/>
      <c r="PPA3206" s="14"/>
      <c r="PPB3206" s="14"/>
      <c r="PPC3206" s="14"/>
      <c r="PPD3206" s="14"/>
      <c r="PPE3206" s="14"/>
      <c r="PPF3206" s="14"/>
      <c r="PPG3206" s="14"/>
      <c r="PPH3206" s="14"/>
      <c r="PPI3206" s="14"/>
      <c r="PPJ3206" s="14"/>
      <c r="PPK3206" s="14"/>
      <c r="PPL3206" s="14"/>
      <c r="PPM3206" s="14"/>
      <c r="PPN3206" s="14"/>
      <c r="PPO3206" s="14"/>
      <c r="PPP3206" s="14"/>
      <c r="PPQ3206" s="14"/>
      <c r="PPR3206" s="14"/>
      <c r="PPS3206" s="14"/>
      <c r="PPT3206" s="14"/>
      <c r="PPU3206" s="14"/>
      <c r="PPV3206" s="14"/>
      <c r="PPW3206" s="14"/>
      <c r="PPX3206" s="14"/>
      <c r="PPY3206" s="14"/>
      <c r="PPZ3206" s="14"/>
      <c r="PQA3206" s="14"/>
      <c r="PQB3206" s="14"/>
      <c r="PQC3206" s="14"/>
      <c r="PQD3206" s="14"/>
      <c r="PQE3206" s="14"/>
      <c r="PQF3206" s="14"/>
      <c r="PQG3206" s="14"/>
      <c r="PQH3206" s="14"/>
      <c r="PQI3206" s="14"/>
      <c r="PQJ3206" s="14"/>
      <c r="PQK3206" s="14"/>
      <c r="PQL3206" s="14"/>
      <c r="PQM3206" s="14"/>
      <c r="PQN3206" s="14"/>
      <c r="PQO3206" s="14"/>
      <c r="PQP3206" s="14"/>
      <c r="PQQ3206" s="14"/>
      <c r="PQR3206" s="14"/>
      <c r="PQS3206" s="14"/>
      <c r="PQT3206" s="14"/>
      <c r="PQU3206" s="14"/>
      <c r="PQV3206" s="14"/>
      <c r="PQW3206" s="14"/>
      <c r="PQX3206" s="14"/>
      <c r="PQY3206" s="14"/>
      <c r="PQZ3206" s="14"/>
      <c r="PRA3206" s="14"/>
      <c r="PRB3206" s="14"/>
      <c r="PRC3206" s="14"/>
      <c r="PRD3206" s="14"/>
      <c r="PRE3206" s="14"/>
      <c r="PRF3206" s="14"/>
      <c r="PRG3206" s="14"/>
      <c r="PRH3206" s="14"/>
      <c r="PRI3206" s="14"/>
      <c r="PRJ3206" s="14"/>
      <c r="PRK3206" s="14"/>
      <c r="PRL3206" s="14"/>
      <c r="PRM3206" s="14"/>
      <c r="PRN3206" s="14"/>
      <c r="PRO3206" s="14"/>
      <c r="PRP3206" s="14"/>
      <c r="PRQ3206" s="14"/>
      <c r="PRR3206" s="14"/>
      <c r="PRS3206" s="14"/>
      <c r="PRT3206" s="14"/>
      <c r="PRU3206" s="14"/>
      <c r="PRV3206" s="14"/>
      <c r="PRW3206" s="14"/>
      <c r="PRX3206" s="14"/>
      <c r="PRY3206" s="14"/>
      <c r="PRZ3206" s="14"/>
      <c r="PSA3206" s="14"/>
      <c r="PSB3206" s="14"/>
      <c r="PSC3206" s="14"/>
      <c r="PSD3206" s="14"/>
      <c r="PSE3206" s="14"/>
      <c r="PSF3206" s="14"/>
      <c r="PSG3206" s="14"/>
      <c r="PSH3206" s="14"/>
      <c r="PSI3206" s="14"/>
      <c r="PSJ3206" s="14"/>
      <c r="PSK3206" s="14"/>
      <c r="PSL3206" s="14"/>
      <c r="PSM3206" s="14"/>
      <c r="PSN3206" s="14"/>
      <c r="PSO3206" s="14"/>
      <c r="PSP3206" s="14"/>
      <c r="PSQ3206" s="14"/>
      <c r="PSR3206" s="14"/>
      <c r="PSS3206" s="14"/>
      <c r="PST3206" s="14"/>
      <c r="PSU3206" s="14"/>
      <c r="PSV3206" s="14"/>
      <c r="PSW3206" s="14"/>
      <c r="PSX3206" s="14"/>
      <c r="PSY3206" s="14"/>
      <c r="PSZ3206" s="14"/>
      <c r="PTA3206" s="14"/>
      <c r="PTB3206" s="14"/>
      <c r="PTC3206" s="14"/>
      <c r="PTD3206" s="14"/>
      <c r="PTE3206" s="14"/>
      <c r="PTF3206" s="14"/>
      <c r="PTG3206" s="14"/>
      <c r="PTH3206" s="14"/>
      <c r="PTI3206" s="14"/>
      <c r="PTJ3206" s="14"/>
      <c r="PTK3206" s="14"/>
      <c r="PTL3206" s="14"/>
      <c r="PTM3206" s="14"/>
      <c r="PTN3206" s="14"/>
      <c r="PTO3206" s="14"/>
      <c r="PTP3206" s="14"/>
      <c r="PTQ3206" s="14"/>
      <c r="PTR3206" s="14"/>
      <c r="PTS3206" s="14"/>
      <c r="PTT3206" s="14"/>
      <c r="PTU3206" s="14"/>
      <c r="PTV3206" s="14"/>
      <c r="PTW3206" s="14"/>
      <c r="PTX3206" s="14"/>
      <c r="PTY3206" s="14"/>
      <c r="PTZ3206" s="14"/>
      <c r="PUA3206" s="14"/>
      <c r="PUB3206" s="14"/>
      <c r="PUC3206" s="14"/>
      <c r="PUD3206" s="14"/>
      <c r="PUE3206" s="14"/>
      <c r="PUF3206" s="14"/>
      <c r="PUG3206" s="14"/>
      <c r="PUH3206" s="14"/>
      <c r="PUI3206" s="14"/>
      <c r="PUJ3206" s="14"/>
      <c r="PUK3206" s="14"/>
      <c r="PUL3206" s="14"/>
      <c r="PUM3206" s="14"/>
      <c r="PUN3206" s="14"/>
      <c r="PUO3206" s="14"/>
      <c r="PUP3206" s="14"/>
      <c r="PUQ3206" s="14"/>
      <c r="PUR3206" s="14"/>
      <c r="PUS3206" s="14"/>
      <c r="PUT3206" s="14"/>
      <c r="PUU3206" s="14"/>
      <c r="PUV3206" s="14"/>
      <c r="PUW3206" s="14"/>
      <c r="PUX3206" s="14"/>
      <c r="PUY3206" s="14"/>
      <c r="PUZ3206" s="14"/>
      <c r="PVA3206" s="14"/>
      <c r="PVB3206" s="14"/>
      <c r="PVC3206" s="14"/>
      <c r="PVD3206" s="14"/>
      <c r="PVE3206" s="14"/>
      <c r="PVF3206" s="14"/>
      <c r="PVG3206" s="14"/>
      <c r="PVH3206" s="14"/>
      <c r="PVI3206" s="14"/>
      <c r="PVJ3206" s="14"/>
      <c r="PVK3206" s="14"/>
      <c r="PVL3206" s="14"/>
      <c r="PVM3206" s="14"/>
      <c r="PVN3206" s="14"/>
      <c r="PVO3206" s="14"/>
      <c r="PVP3206" s="14"/>
      <c r="PVQ3206" s="14"/>
      <c r="PVR3206" s="14"/>
      <c r="PVS3206" s="14"/>
      <c r="PVT3206" s="14"/>
      <c r="PVU3206" s="14"/>
      <c r="PVV3206" s="14"/>
      <c r="PVW3206" s="14"/>
      <c r="PVX3206" s="14"/>
      <c r="PVY3206" s="14"/>
      <c r="PVZ3206" s="14"/>
      <c r="PWA3206" s="14"/>
      <c r="PWB3206" s="14"/>
      <c r="PWC3206" s="14"/>
      <c r="PWD3206" s="14"/>
      <c r="PWE3206" s="14"/>
      <c r="PWF3206" s="14"/>
      <c r="PWG3206" s="14"/>
      <c r="PWH3206" s="14"/>
      <c r="PWI3206" s="14"/>
      <c r="PWJ3206" s="14"/>
      <c r="PWK3206" s="14"/>
      <c r="PWL3206" s="14"/>
      <c r="PWM3206" s="14"/>
      <c r="PWN3206" s="14"/>
      <c r="PWO3206" s="14"/>
      <c r="PWP3206" s="14"/>
      <c r="PWQ3206" s="14"/>
      <c r="PWR3206" s="14"/>
      <c r="PWS3206" s="14"/>
      <c r="PWT3206" s="14"/>
      <c r="PWU3206" s="14"/>
      <c r="PWV3206" s="14"/>
      <c r="PWW3206" s="14"/>
      <c r="PWX3206" s="14"/>
      <c r="PWY3206" s="14"/>
      <c r="PWZ3206" s="14"/>
      <c r="PXA3206" s="14"/>
      <c r="PXB3206" s="14"/>
      <c r="PXC3206" s="14"/>
      <c r="PXD3206" s="14"/>
      <c r="PXE3206" s="14"/>
      <c r="PXF3206" s="14"/>
      <c r="PXG3206" s="14"/>
      <c r="PXH3206" s="14"/>
      <c r="PXI3206" s="14"/>
      <c r="PXJ3206" s="14"/>
      <c r="PXK3206" s="14"/>
      <c r="PXL3206" s="14"/>
      <c r="PXM3206" s="14"/>
      <c r="PXN3206" s="14"/>
      <c r="PXO3206" s="14"/>
      <c r="PXP3206" s="14"/>
      <c r="PXQ3206" s="14"/>
      <c r="PXR3206" s="14"/>
      <c r="PXS3206" s="14"/>
      <c r="PXT3206" s="14"/>
      <c r="PXU3206" s="14"/>
      <c r="PXV3206" s="14"/>
      <c r="PXW3206" s="14"/>
      <c r="PXX3206" s="14"/>
      <c r="PXY3206" s="14"/>
      <c r="PXZ3206" s="14"/>
      <c r="PYA3206" s="14"/>
      <c r="PYB3206" s="14"/>
      <c r="PYC3206" s="14"/>
      <c r="PYD3206" s="14"/>
      <c r="PYE3206" s="14"/>
      <c r="PYF3206" s="14"/>
      <c r="PYG3206" s="14"/>
      <c r="PYH3206" s="14"/>
      <c r="PYI3206" s="14"/>
      <c r="PYJ3206" s="14"/>
      <c r="PYK3206" s="14"/>
      <c r="PYL3206" s="14"/>
      <c r="PYM3206" s="14"/>
      <c r="PYN3206" s="14"/>
      <c r="PYO3206" s="14"/>
      <c r="PYP3206" s="14"/>
      <c r="PYQ3206" s="14"/>
      <c r="PYR3206" s="14"/>
      <c r="PYS3206" s="14"/>
      <c r="PYT3206" s="14"/>
      <c r="PYU3206" s="14"/>
      <c r="PYV3206" s="14"/>
      <c r="PYW3206" s="14"/>
      <c r="PYX3206" s="14"/>
      <c r="PYY3206" s="14"/>
      <c r="PYZ3206" s="14"/>
      <c r="PZA3206" s="14"/>
      <c r="PZB3206" s="14"/>
      <c r="PZC3206" s="14"/>
      <c r="PZD3206" s="14"/>
      <c r="PZE3206" s="14"/>
      <c r="PZF3206" s="14"/>
      <c r="PZG3206" s="14"/>
      <c r="PZH3206" s="14"/>
      <c r="PZI3206" s="14"/>
      <c r="PZJ3206" s="14"/>
      <c r="PZK3206" s="14"/>
      <c r="PZL3206" s="14"/>
      <c r="PZM3206" s="14"/>
      <c r="PZN3206" s="14"/>
      <c r="PZO3206" s="14"/>
      <c r="PZP3206" s="14"/>
      <c r="PZQ3206" s="14"/>
      <c r="PZR3206" s="14"/>
      <c r="PZS3206" s="14"/>
      <c r="PZT3206" s="14"/>
      <c r="PZU3206" s="14"/>
      <c r="PZV3206" s="14"/>
      <c r="PZW3206" s="14"/>
      <c r="PZX3206" s="14"/>
      <c r="PZY3206" s="14"/>
      <c r="PZZ3206" s="14"/>
      <c r="QAA3206" s="14"/>
      <c r="QAB3206" s="14"/>
      <c r="QAC3206" s="14"/>
      <c r="QAD3206" s="14"/>
      <c r="QAE3206" s="14"/>
      <c r="QAF3206" s="14"/>
      <c r="QAG3206" s="14"/>
      <c r="QAH3206" s="14"/>
      <c r="QAI3206" s="14"/>
      <c r="QAJ3206" s="14"/>
      <c r="QAK3206" s="14"/>
      <c r="QAL3206" s="14"/>
      <c r="QAM3206" s="14"/>
      <c r="QAN3206" s="14"/>
      <c r="QAO3206" s="14"/>
      <c r="QAP3206" s="14"/>
      <c r="QAQ3206" s="14"/>
      <c r="QAR3206" s="14"/>
      <c r="QAS3206" s="14"/>
      <c r="QAT3206" s="14"/>
      <c r="QAU3206" s="14"/>
      <c r="QAV3206" s="14"/>
      <c r="QAW3206" s="14"/>
      <c r="QAX3206" s="14"/>
      <c r="QAY3206" s="14"/>
      <c r="QAZ3206" s="14"/>
      <c r="QBA3206" s="14"/>
      <c r="QBB3206" s="14"/>
      <c r="QBC3206" s="14"/>
      <c r="QBD3206" s="14"/>
      <c r="QBE3206" s="14"/>
      <c r="QBF3206" s="14"/>
      <c r="QBG3206" s="14"/>
      <c r="QBH3206" s="14"/>
      <c r="QBI3206" s="14"/>
      <c r="QBJ3206" s="14"/>
      <c r="QBK3206" s="14"/>
      <c r="QBL3206" s="14"/>
      <c r="QBM3206" s="14"/>
      <c r="QBN3206" s="14"/>
      <c r="QBO3206" s="14"/>
      <c r="QBP3206" s="14"/>
      <c r="QBQ3206" s="14"/>
      <c r="QBR3206" s="14"/>
      <c r="QBS3206" s="14"/>
      <c r="QBT3206" s="14"/>
      <c r="QBU3206" s="14"/>
      <c r="QBV3206" s="14"/>
      <c r="QBW3206" s="14"/>
      <c r="QBX3206" s="14"/>
      <c r="QBY3206" s="14"/>
      <c r="QBZ3206" s="14"/>
      <c r="QCA3206" s="14"/>
      <c r="QCB3206" s="14"/>
      <c r="QCC3206" s="14"/>
      <c r="QCD3206" s="14"/>
      <c r="QCE3206" s="14"/>
      <c r="QCF3206" s="14"/>
      <c r="QCG3206" s="14"/>
      <c r="QCH3206" s="14"/>
      <c r="QCI3206" s="14"/>
      <c r="QCJ3206" s="14"/>
      <c r="QCK3206" s="14"/>
      <c r="QCL3206" s="14"/>
      <c r="QCM3206" s="14"/>
      <c r="QCN3206" s="14"/>
      <c r="QCO3206" s="14"/>
      <c r="QCP3206" s="14"/>
      <c r="QCQ3206" s="14"/>
      <c r="QCR3206" s="14"/>
      <c r="QCS3206" s="14"/>
      <c r="QCT3206" s="14"/>
      <c r="QCU3206" s="14"/>
      <c r="QCV3206" s="14"/>
      <c r="QCW3206" s="14"/>
      <c r="QCX3206" s="14"/>
      <c r="QCY3206" s="14"/>
      <c r="QCZ3206" s="14"/>
      <c r="QDA3206" s="14"/>
      <c r="QDB3206" s="14"/>
      <c r="QDC3206" s="14"/>
      <c r="QDD3206" s="14"/>
      <c r="QDE3206" s="14"/>
      <c r="QDF3206" s="14"/>
      <c r="QDG3206" s="14"/>
      <c r="QDH3206" s="14"/>
      <c r="QDI3206" s="14"/>
      <c r="QDJ3206" s="14"/>
      <c r="QDK3206" s="14"/>
      <c r="QDL3206" s="14"/>
      <c r="QDM3206" s="14"/>
      <c r="QDN3206" s="14"/>
      <c r="QDO3206" s="14"/>
      <c r="QDP3206" s="14"/>
      <c r="QDQ3206" s="14"/>
      <c r="QDR3206" s="14"/>
      <c r="QDS3206" s="14"/>
      <c r="QDT3206" s="14"/>
      <c r="QDU3206" s="14"/>
      <c r="QDV3206" s="14"/>
      <c r="QDW3206" s="14"/>
      <c r="QDX3206" s="14"/>
      <c r="QDY3206" s="14"/>
      <c r="QDZ3206" s="14"/>
      <c r="QEA3206" s="14"/>
      <c r="QEB3206" s="14"/>
      <c r="QEC3206" s="14"/>
      <c r="QED3206" s="14"/>
      <c r="QEE3206" s="14"/>
      <c r="QEF3206" s="14"/>
      <c r="QEG3206" s="14"/>
      <c r="QEH3206" s="14"/>
      <c r="QEI3206" s="14"/>
      <c r="QEJ3206" s="14"/>
      <c r="QEK3206" s="14"/>
      <c r="QEL3206" s="14"/>
      <c r="QEM3206" s="14"/>
      <c r="QEN3206" s="14"/>
      <c r="QEO3206" s="14"/>
      <c r="QEP3206" s="14"/>
      <c r="QEQ3206" s="14"/>
      <c r="QER3206" s="14"/>
      <c r="QES3206" s="14"/>
      <c r="QET3206" s="14"/>
      <c r="QEU3206" s="14"/>
      <c r="QEV3206" s="14"/>
      <c r="QEW3206" s="14"/>
      <c r="QEX3206" s="14"/>
      <c r="QEY3206" s="14"/>
      <c r="QEZ3206" s="14"/>
      <c r="QFA3206" s="14"/>
      <c r="QFB3206" s="14"/>
      <c r="QFC3206" s="14"/>
      <c r="QFD3206" s="14"/>
      <c r="QFE3206" s="14"/>
      <c r="QFF3206" s="14"/>
      <c r="QFG3206" s="14"/>
      <c r="QFH3206" s="14"/>
      <c r="QFI3206" s="14"/>
      <c r="QFJ3206" s="14"/>
      <c r="QFK3206" s="14"/>
      <c r="QFL3206" s="14"/>
      <c r="QFM3206" s="14"/>
      <c r="QFN3206" s="14"/>
      <c r="QFO3206" s="14"/>
      <c r="QFP3206" s="14"/>
      <c r="QFQ3206" s="14"/>
      <c r="QFR3206" s="14"/>
      <c r="QFS3206" s="14"/>
      <c r="QFT3206" s="14"/>
      <c r="QFU3206" s="14"/>
      <c r="QFV3206" s="14"/>
      <c r="QFW3206" s="14"/>
      <c r="QFX3206" s="14"/>
      <c r="QFY3206" s="14"/>
      <c r="QFZ3206" s="14"/>
      <c r="QGA3206" s="14"/>
      <c r="QGB3206" s="14"/>
      <c r="QGC3206" s="14"/>
      <c r="QGD3206" s="14"/>
      <c r="QGE3206" s="14"/>
      <c r="QGF3206" s="14"/>
      <c r="QGG3206" s="14"/>
      <c r="QGH3206" s="14"/>
      <c r="QGI3206" s="14"/>
      <c r="QGJ3206" s="14"/>
      <c r="QGK3206" s="14"/>
      <c r="QGL3206" s="14"/>
      <c r="QGM3206" s="14"/>
      <c r="QGN3206" s="14"/>
      <c r="QGO3206" s="14"/>
      <c r="QGP3206" s="14"/>
      <c r="QGQ3206" s="14"/>
      <c r="QGR3206" s="14"/>
      <c r="QGS3206" s="14"/>
      <c r="QGT3206" s="14"/>
      <c r="QGU3206" s="14"/>
      <c r="QGV3206" s="14"/>
      <c r="QGW3206" s="14"/>
      <c r="QGX3206" s="14"/>
      <c r="QGY3206" s="14"/>
      <c r="QGZ3206" s="14"/>
      <c r="QHA3206" s="14"/>
      <c r="QHB3206" s="14"/>
      <c r="QHC3206" s="14"/>
      <c r="QHD3206" s="14"/>
      <c r="QHE3206" s="14"/>
      <c r="QHF3206" s="14"/>
      <c r="QHG3206" s="14"/>
      <c r="QHH3206" s="14"/>
      <c r="QHI3206" s="14"/>
      <c r="QHJ3206" s="14"/>
      <c r="QHK3206" s="14"/>
      <c r="QHL3206" s="14"/>
      <c r="QHM3206" s="14"/>
      <c r="QHN3206" s="14"/>
      <c r="QHO3206" s="14"/>
      <c r="QHP3206" s="14"/>
      <c r="QHQ3206" s="14"/>
      <c r="QHR3206" s="14"/>
      <c r="QHS3206" s="14"/>
      <c r="QHT3206" s="14"/>
      <c r="QHU3206" s="14"/>
      <c r="QHV3206" s="14"/>
      <c r="QHW3206" s="14"/>
      <c r="QHX3206" s="14"/>
      <c r="QHY3206" s="14"/>
      <c r="QHZ3206" s="14"/>
      <c r="QIA3206" s="14"/>
      <c r="QIB3206" s="14"/>
      <c r="QIC3206" s="14"/>
      <c r="QID3206" s="14"/>
      <c r="QIE3206" s="14"/>
      <c r="QIF3206" s="14"/>
      <c r="QIG3206" s="14"/>
      <c r="QIH3206" s="14"/>
      <c r="QII3206" s="14"/>
      <c r="QIJ3206" s="14"/>
      <c r="QIK3206" s="14"/>
      <c r="QIL3206" s="14"/>
      <c r="QIM3206" s="14"/>
      <c r="QIN3206" s="14"/>
      <c r="QIO3206" s="14"/>
      <c r="QIP3206" s="14"/>
      <c r="QIQ3206" s="14"/>
      <c r="QIR3206" s="14"/>
      <c r="QIS3206" s="14"/>
      <c r="QIT3206" s="14"/>
      <c r="QIU3206" s="14"/>
      <c r="QIV3206" s="14"/>
      <c r="QIW3206" s="14"/>
      <c r="QIX3206" s="14"/>
      <c r="QIY3206" s="14"/>
      <c r="QIZ3206" s="14"/>
      <c r="QJA3206" s="14"/>
      <c r="QJB3206" s="14"/>
      <c r="QJC3206" s="14"/>
      <c r="QJD3206" s="14"/>
      <c r="QJE3206" s="14"/>
      <c r="QJF3206" s="14"/>
      <c r="QJG3206" s="14"/>
      <c r="QJH3206" s="14"/>
      <c r="QJI3206" s="14"/>
      <c r="QJJ3206" s="14"/>
      <c r="QJK3206" s="14"/>
      <c r="QJL3206" s="14"/>
      <c r="QJM3206" s="14"/>
      <c r="QJN3206" s="14"/>
      <c r="QJO3206" s="14"/>
      <c r="QJP3206" s="14"/>
      <c r="QJQ3206" s="14"/>
      <c r="QJR3206" s="14"/>
      <c r="QJS3206" s="14"/>
      <c r="QJT3206" s="14"/>
      <c r="QJU3206" s="14"/>
      <c r="QJV3206" s="14"/>
      <c r="QJW3206" s="14"/>
      <c r="QJX3206" s="14"/>
      <c r="QJY3206" s="14"/>
      <c r="QJZ3206" s="14"/>
      <c r="QKA3206" s="14"/>
      <c r="QKB3206" s="14"/>
      <c r="QKC3206" s="14"/>
      <c r="QKD3206" s="14"/>
      <c r="QKE3206" s="14"/>
      <c r="QKF3206" s="14"/>
      <c r="QKG3206" s="14"/>
      <c r="QKH3206" s="14"/>
      <c r="QKI3206" s="14"/>
      <c r="QKJ3206" s="14"/>
      <c r="QKK3206" s="14"/>
      <c r="QKL3206" s="14"/>
      <c r="QKM3206" s="14"/>
      <c r="QKN3206" s="14"/>
      <c r="QKO3206" s="14"/>
      <c r="QKP3206" s="14"/>
      <c r="QKQ3206" s="14"/>
      <c r="QKR3206" s="14"/>
      <c r="QKS3206" s="14"/>
      <c r="QKT3206" s="14"/>
      <c r="QKU3206" s="14"/>
      <c r="QKV3206" s="14"/>
      <c r="QKW3206" s="14"/>
      <c r="QKX3206" s="14"/>
      <c r="QKY3206" s="14"/>
      <c r="QKZ3206" s="14"/>
      <c r="QLA3206" s="14"/>
      <c r="QLB3206" s="14"/>
      <c r="QLC3206" s="14"/>
      <c r="QLD3206" s="14"/>
      <c r="QLE3206" s="14"/>
      <c r="QLF3206" s="14"/>
      <c r="QLG3206" s="14"/>
      <c r="QLH3206" s="14"/>
      <c r="QLI3206" s="14"/>
      <c r="QLJ3206" s="14"/>
      <c r="QLK3206" s="14"/>
      <c r="QLL3206" s="14"/>
      <c r="QLM3206" s="14"/>
      <c r="QLN3206" s="14"/>
      <c r="QLO3206" s="14"/>
      <c r="QLP3206" s="14"/>
      <c r="QLQ3206" s="14"/>
      <c r="QLR3206" s="14"/>
      <c r="QLS3206" s="14"/>
      <c r="QLT3206" s="14"/>
      <c r="QLU3206" s="14"/>
      <c r="QLV3206" s="14"/>
      <c r="QLW3206" s="14"/>
      <c r="QLX3206" s="14"/>
      <c r="QLY3206" s="14"/>
      <c r="QLZ3206" s="14"/>
      <c r="QMA3206" s="14"/>
      <c r="QMB3206" s="14"/>
      <c r="QMC3206" s="14"/>
      <c r="QMD3206" s="14"/>
      <c r="QME3206" s="14"/>
      <c r="QMF3206" s="14"/>
      <c r="QMG3206" s="14"/>
      <c r="QMH3206" s="14"/>
      <c r="QMI3206" s="14"/>
      <c r="QMJ3206" s="14"/>
      <c r="QMK3206" s="14"/>
      <c r="QML3206" s="14"/>
      <c r="QMM3206" s="14"/>
      <c r="QMN3206" s="14"/>
      <c r="QMO3206" s="14"/>
      <c r="QMP3206" s="14"/>
      <c r="QMQ3206" s="14"/>
      <c r="QMR3206" s="14"/>
      <c r="QMS3206" s="14"/>
      <c r="QMT3206" s="14"/>
      <c r="QMU3206" s="14"/>
      <c r="QMV3206" s="14"/>
      <c r="QMW3206" s="14"/>
      <c r="QMX3206" s="14"/>
      <c r="QMY3206" s="14"/>
      <c r="QMZ3206" s="14"/>
      <c r="QNA3206" s="14"/>
      <c r="QNB3206" s="14"/>
      <c r="QNC3206" s="14"/>
      <c r="QND3206" s="14"/>
      <c r="QNE3206" s="14"/>
      <c r="QNF3206" s="14"/>
      <c r="QNG3206" s="14"/>
      <c r="QNH3206" s="14"/>
      <c r="QNI3206" s="14"/>
      <c r="QNJ3206" s="14"/>
      <c r="QNK3206" s="14"/>
      <c r="QNL3206" s="14"/>
      <c r="QNM3206" s="14"/>
      <c r="QNN3206" s="14"/>
      <c r="QNO3206" s="14"/>
      <c r="QNP3206" s="14"/>
      <c r="QNQ3206" s="14"/>
      <c r="QNR3206" s="14"/>
      <c r="QNS3206" s="14"/>
      <c r="QNT3206" s="14"/>
      <c r="QNU3206" s="14"/>
      <c r="QNV3206" s="14"/>
      <c r="QNW3206" s="14"/>
      <c r="QNX3206" s="14"/>
      <c r="QNY3206" s="14"/>
      <c r="QNZ3206" s="14"/>
      <c r="QOA3206" s="14"/>
      <c r="QOB3206" s="14"/>
      <c r="QOC3206" s="14"/>
      <c r="QOD3206" s="14"/>
      <c r="QOE3206" s="14"/>
      <c r="QOF3206" s="14"/>
      <c r="QOG3206" s="14"/>
      <c r="QOH3206" s="14"/>
      <c r="QOI3206" s="14"/>
      <c r="QOJ3206" s="14"/>
      <c r="QOK3206" s="14"/>
      <c r="QOL3206" s="14"/>
      <c r="QOM3206" s="14"/>
      <c r="QON3206" s="14"/>
      <c r="QOO3206" s="14"/>
      <c r="QOP3206" s="14"/>
      <c r="QOQ3206" s="14"/>
      <c r="QOR3206" s="14"/>
      <c r="QOS3206" s="14"/>
      <c r="QOT3206" s="14"/>
      <c r="QOU3206" s="14"/>
      <c r="QOV3206" s="14"/>
      <c r="QOW3206" s="14"/>
      <c r="QOX3206" s="14"/>
      <c r="QOY3206" s="14"/>
      <c r="QOZ3206" s="14"/>
      <c r="QPA3206" s="14"/>
      <c r="QPB3206" s="14"/>
      <c r="QPC3206" s="14"/>
      <c r="QPD3206" s="14"/>
      <c r="QPE3206" s="14"/>
      <c r="QPF3206" s="14"/>
      <c r="QPG3206" s="14"/>
      <c r="QPH3206" s="14"/>
      <c r="QPI3206" s="14"/>
      <c r="QPJ3206" s="14"/>
      <c r="QPK3206" s="14"/>
      <c r="QPL3206" s="14"/>
      <c r="QPM3206" s="14"/>
      <c r="QPN3206" s="14"/>
      <c r="QPO3206" s="14"/>
      <c r="QPP3206" s="14"/>
      <c r="QPQ3206" s="14"/>
      <c r="QPR3206" s="14"/>
      <c r="QPS3206" s="14"/>
      <c r="QPT3206" s="14"/>
      <c r="QPU3206" s="14"/>
      <c r="QPV3206" s="14"/>
      <c r="QPW3206" s="14"/>
      <c r="QPX3206" s="14"/>
      <c r="QPY3206" s="14"/>
      <c r="QPZ3206" s="14"/>
      <c r="QQA3206" s="14"/>
      <c r="QQB3206" s="14"/>
      <c r="QQC3206" s="14"/>
      <c r="QQD3206" s="14"/>
      <c r="QQE3206" s="14"/>
      <c r="QQF3206" s="14"/>
      <c r="QQG3206" s="14"/>
      <c r="QQH3206" s="14"/>
      <c r="QQI3206" s="14"/>
      <c r="QQJ3206" s="14"/>
      <c r="QQK3206" s="14"/>
      <c r="QQL3206" s="14"/>
      <c r="QQM3206" s="14"/>
      <c r="QQN3206" s="14"/>
      <c r="QQO3206" s="14"/>
      <c r="QQP3206" s="14"/>
      <c r="QQQ3206" s="14"/>
      <c r="QQR3206" s="14"/>
      <c r="QQS3206" s="14"/>
      <c r="QQT3206" s="14"/>
      <c r="QQU3206" s="14"/>
      <c r="QQV3206" s="14"/>
      <c r="QQW3206" s="14"/>
      <c r="QQX3206" s="14"/>
      <c r="QQY3206" s="14"/>
      <c r="QQZ3206" s="14"/>
      <c r="QRA3206" s="14"/>
      <c r="QRB3206" s="14"/>
      <c r="QRC3206" s="14"/>
      <c r="QRD3206" s="14"/>
      <c r="QRE3206" s="14"/>
      <c r="QRF3206" s="14"/>
      <c r="QRG3206" s="14"/>
      <c r="QRH3206" s="14"/>
      <c r="QRI3206" s="14"/>
      <c r="QRJ3206" s="14"/>
      <c r="QRK3206" s="14"/>
      <c r="QRL3206" s="14"/>
      <c r="QRM3206" s="14"/>
      <c r="QRN3206" s="14"/>
      <c r="QRO3206" s="14"/>
      <c r="QRP3206" s="14"/>
      <c r="QRQ3206" s="14"/>
      <c r="QRR3206" s="14"/>
      <c r="QRS3206" s="14"/>
      <c r="QRT3206" s="14"/>
      <c r="QRU3206" s="14"/>
      <c r="QRV3206" s="14"/>
      <c r="QRW3206" s="14"/>
      <c r="QRX3206" s="14"/>
      <c r="QRY3206" s="14"/>
      <c r="QRZ3206" s="14"/>
      <c r="QSA3206" s="14"/>
      <c r="QSB3206" s="14"/>
      <c r="QSC3206" s="14"/>
      <c r="QSD3206" s="14"/>
      <c r="QSE3206" s="14"/>
      <c r="QSF3206" s="14"/>
      <c r="QSG3206" s="14"/>
      <c r="QSH3206" s="14"/>
      <c r="QSI3206" s="14"/>
      <c r="QSJ3206" s="14"/>
      <c r="QSK3206" s="14"/>
      <c r="QSL3206" s="14"/>
      <c r="QSM3206" s="14"/>
      <c r="QSN3206" s="14"/>
      <c r="QSO3206" s="14"/>
      <c r="QSP3206" s="14"/>
      <c r="QSQ3206" s="14"/>
      <c r="QSR3206" s="14"/>
      <c r="QSS3206" s="14"/>
      <c r="QST3206" s="14"/>
      <c r="QSU3206" s="14"/>
      <c r="QSV3206" s="14"/>
      <c r="QSW3206" s="14"/>
      <c r="QSX3206" s="14"/>
      <c r="QSY3206" s="14"/>
      <c r="QSZ3206" s="14"/>
      <c r="QTA3206" s="14"/>
      <c r="QTB3206" s="14"/>
      <c r="QTC3206" s="14"/>
      <c r="QTD3206" s="14"/>
      <c r="QTE3206" s="14"/>
      <c r="QTF3206" s="14"/>
      <c r="QTG3206" s="14"/>
      <c r="QTH3206" s="14"/>
      <c r="QTI3206" s="14"/>
      <c r="QTJ3206" s="14"/>
      <c r="QTK3206" s="14"/>
      <c r="QTL3206" s="14"/>
      <c r="QTM3206" s="14"/>
      <c r="QTN3206" s="14"/>
      <c r="QTO3206" s="14"/>
      <c r="QTP3206" s="14"/>
      <c r="QTQ3206" s="14"/>
      <c r="QTR3206" s="14"/>
      <c r="QTS3206" s="14"/>
      <c r="QTT3206" s="14"/>
      <c r="QTU3206" s="14"/>
      <c r="QTV3206" s="14"/>
      <c r="QTW3206" s="14"/>
      <c r="QTX3206" s="14"/>
      <c r="QTY3206" s="14"/>
      <c r="QTZ3206" s="14"/>
      <c r="QUA3206" s="14"/>
      <c r="QUB3206" s="14"/>
      <c r="QUC3206" s="14"/>
      <c r="QUD3206" s="14"/>
      <c r="QUE3206" s="14"/>
      <c r="QUF3206" s="14"/>
      <c r="QUG3206" s="14"/>
      <c r="QUH3206" s="14"/>
      <c r="QUI3206" s="14"/>
      <c r="QUJ3206" s="14"/>
      <c r="QUK3206" s="14"/>
      <c r="QUL3206" s="14"/>
      <c r="QUM3206" s="14"/>
      <c r="QUN3206" s="14"/>
      <c r="QUO3206" s="14"/>
      <c r="QUP3206" s="14"/>
      <c r="QUQ3206" s="14"/>
      <c r="QUR3206" s="14"/>
      <c r="QUS3206" s="14"/>
      <c r="QUT3206" s="14"/>
      <c r="QUU3206" s="14"/>
      <c r="QUV3206" s="14"/>
      <c r="QUW3206" s="14"/>
      <c r="QUX3206" s="14"/>
      <c r="QUY3206" s="14"/>
      <c r="QUZ3206" s="14"/>
      <c r="QVA3206" s="14"/>
      <c r="QVB3206" s="14"/>
      <c r="QVC3206" s="14"/>
      <c r="QVD3206" s="14"/>
      <c r="QVE3206" s="14"/>
      <c r="QVF3206" s="14"/>
      <c r="QVG3206" s="14"/>
      <c r="QVH3206" s="14"/>
      <c r="QVI3206" s="14"/>
      <c r="QVJ3206" s="14"/>
      <c r="QVK3206" s="14"/>
      <c r="QVL3206" s="14"/>
      <c r="QVM3206" s="14"/>
      <c r="QVN3206" s="14"/>
      <c r="QVO3206" s="14"/>
      <c r="QVP3206" s="14"/>
      <c r="QVQ3206" s="14"/>
      <c r="QVR3206" s="14"/>
      <c r="QVS3206" s="14"/>
      <c r="QVT3206" s="14"/>
      <c r="QVU3206" s="14"/>
      <c r="QVV3206" s="14"/>
      <c r="QVW3206" s="14"/>
      <c r="QVX3206" s="14"/>
      <c r="QVY3206" s="14"/>
      <c r="QVZ3206" s="14"/>
      <c r="QWA3206" s="14"/>
      <c r="QWB3206" s="14"/>
      <c r="QWC3206" s="14"/>
      <c r="QWD3206" s="14"/>
      <c r="QWE3206" s="14"/>
      <c r="QWF3206" s="14"/>
      <c r="QWG3206" s="14"/>
      <c r="QWH3206" s="14"/>
      <c r="QWI3206" s="14"/>
      <c r="QWJ3206" s="14"/>
      <c r="QWK3206" s="14"/>
      <c r="QWL3206" s="14"/>
      <c r="QWM3206" s="14"/>
      <c r="QWN3206" s="14"/>
      <c r="QWO3206" s="14"/>
      <c r="QWP3206" s="14"/>
      <c r="QWQ3206" s="14"/>
      <c r="QWR3206" s="14"/>
      <c r="QWS3206" s="14"/>
      <c r="QWT3206" s="14"/>
      <c r="QWU3206" s="14"/>
      <c r="QWV3206" s="14"/>
      <c r="QWW3206" s="14"/>
      <c r="QWX3206" s="14"/>
      <c r="QWY3206" s="14"/>
      <c r="QWZ3206" s="14"/>
      <c r="QXA3206" s="14"/>
      <c r="QXB3206" s="14"/>
      <c r="QXC3206" s="14"/>
      <c r="QXD3206" s="14"/>
      <c r="QXE3206" s="14"/>
      <c r="QXF3206" s="14"/>
      <c r="QXG3206" s="14"/>
      <c r="QXH3206" s="14"/>
      <c r="QXI3206" s="14"/>
      <c r="QXJ3206" s="14"/>
      <c r="QXK3206" s="14"/>
      <c r="QXL3206" s="14"/>
      <c r="QXM3206" s="14"/>
      <c r="QXN3206" s="14"/>
      <c r="QXO3206" s="14"/>
      <c r="QXP3206" s="14"/>
      <c r="QXQ3206" s="14"/>
      <c r="QXR3206" s="14"/>
      <c r="QXS3206" s="14"/>
      <c r="QXT3206" s="14"/>
      <c r="QXU3206" s="14"/>
      <c r="QXV3206" s="14"/>
      <c r="QXW3206" s="14"/>
      <c r="QXX3206" s="14"/>
      <c r="QXY3206" s="14"/>
      <c r="QXZ3206" s="14"/>
      <c r="QYA3206" s="14"/>
      <c r="QYB3206" s="14"/>
      <c r="QYC3206" s="14"/>
      <c r="QYD3206" s="14"/>
      <c r="QYE3206" s="14"/>
      <c r="QYF3206" s="14"/>
      <c r="QYG3206" s="14"/>
      <c r="QYH3206" s="14"/>
      <c r="QYI3206" s="14"/>
      <c r="QYJ3206" s="14"/>
      <c r="QYK3206" s="14"/>
      <c r="QYL3206" s="14"/>
      <c r="QYM3206" s="14"/>
      <c r="QYN3206" s="14"/>
      <c r="QYO3206" s="14"/>
      <c r="QYP3206" s="14"/>
      <c r="QYQ3206" s="14"/>
      <c r="QYR3206" s="14"/>
      <c r="QYS3206" s="14"/>
      <c r="QYT3206" s="14"/>
      <c r="QYU3206" s="14"/>
      <c r="QYV3206" s="14"/>
      <c r="QYW3206" s="14"/>
      <c r="QYX3206" s="14"/>
      <c r="QYY3206" s="14"/>
      <c r="QYZ3206" s="14"/>
      <c r="QZA3206" s="14"/>
      <c r="QZB3206" s="14"/>
      <c r="QZC3206" s="14"/>
      <c r="QZD3206" s="14"/>
      <c r="QZE3206" s="14"/>
      <c r="QZF3206" s="14"/>
      <c r="QZG3206" s="14"/>
      <c r="QZH3206" s="14"/>
      <c r="QZI3206" s="14"/>
      <c r="QZJ3206" s="14"/>
      <c r="QZK3206" s="14"/>
      <c r="QZL3206" s="14"/>
      <c r="QZM3206" s="14"/>
      <c r="QZN3206" s="14"/>
      <c r="QZO3206" s="14"/>
      <c r="QZP3206" s="14"/>
      <c r="QZQ3206" s="14"/>
      <c r="QZR3206" s="14"/>
      <c r="QZS3206" s="14"/>
      <c r="QZT3206" s="14"/>
      <c r="QZU3206" s="14"/>
      <c r="QZV3206" s="14"/>
      <c r="QZW3206" s="14"/>
      <c r="QZX3206" s="14"/>
      <c r="QZY3206" s="14"/>
      <c r="QZZ3206" s="14"/>
      <c r="RAA3206" s="14"/>
      <c r="RAB3206" s="14"/>
      <c r="RAC3206" s="14"/>
      <c r="RAD3206" s="14"/>
      <c r="RAE3206" s="14"/>
      <c r="RAF3206" s="14"/>
      <c r="RAG3206" s="14"/>
      <c r="RAH3206" s="14"/>
      <c r="RAI3206" s="14"/>
      <c r="RAJ3206" s="14"/>
      <c r="RAK3206" s="14"/>
      <c r="RAL3206" s="14"/>
      <c r="RAM3206" s="14"/>
      <c r="RAN3206" s="14"/>
      <c r="RAO3206" s="14"/>
      <c r="RAP3206" s="14"/>
      <c r="RAQ3206" s="14"/>
      <c r="RAR3206" s="14"/>
      <c r="RAS3206" s="14"/>
      <c r="RAT3206" s="14"/>
      <c r="RAU3206" s="14"/>
      <c r="RAV3206" s="14"/>
      <c r="RAW3206" s="14"/>
      <c r="RAX3206" s="14"/>
      <c r="RAY3206" s="14"/>
      <c r="RAZ3206" s="14"/>
      <c r="RBA3206" s="14"/>
      <c r="RBB3206" s="14"/>
      <c r="RBC3206" s="14"/>
      <c r="RBD3206" s="14"/>
      <c r="RBE3206" s="14"/>
      <c r="RBF3206" s="14"/>
      <c r="RBG3206" s="14"/>
      <c r="RBH3206" s="14"/>
      <c r="RBI3206" s="14"/>
      <c r="RBJ3206" s="14"/>
      <c r="RBK3206" s="14"/>
      <c r="RBL3206" s="14"/>
      <c r="RBM3206" s="14"/>
      <c r="RBN3206" s="14"/>
      <c r="RBO3206" s="14"/>
      <c r="RBP3206" s="14"/>
      <c r="RBQ3206" s="14"/>
      <c r="RBR3206" s="14"/>
      <c r="RBS3206" s="14"/>
      <c r="RBT3206" s="14"/>
      <c r="RBU3206" s="14"/>
      <c r="RBV3206" s="14"/>
      <c r="RBW3206" s="14"/>
      <c r="RBX3206" s="14"/>
      <c r="RBY3206" s="14"/>
      <c r="RBZ3206" s="14"/>
      <c r="RCA3206" s="14"/>
      <c r="RCB3206" s="14"/>
      <c r="RCC3206" s="14"/>
      <c r="RCD3206" s="14"/>
      <c r="RCE3206" s="14"/>
      <c r="RCF3206" s="14"/>
      <c r="RCG3206" s="14"/>
      <c r="RCH3206" s="14"/>
      <c r="RCI3206" s="14"/>
      <c r="RCJ3206" s="14"/>
      <c r="RCK3206" s="14"/>
      <c r="RCL3206" s="14"/>
      <c r="RCM3206" s="14"/>
      <c r="RCN3206" s="14"/>
      <c r="RCO3206" s="14"/>
      <c r="RCP3206" s="14"/>
      <c r="RCQ3206" s="14"/>
      <c r="RCR3206" s="14"/>
      <c r="RCS3206" s="14"/>
      <c r="RCT3206" s="14"/>
      <c r="RCU3206" s="14"/>
      <c r="RCV3206" s="14"/>
      <c r="RCW3206" s="14"/>
      <c r="RCX3206" s="14"/>
      <c r="RCY3206" s="14"/>
      <c r="RCZ3206" s="14"/>
      <c r="RDA3206" s="14"/>
      <c r="RDB3206" s="14"/>
      <c r="RDC3206" s="14"/>
      <c r="RDD3206" s="14"/>
      <c r="RDE3206" s="14"/>
      <c r="RDF3206" s="14"/>
      <c r="RDG3206" s="14"/>
      <c r="RDH3206" s="14"/>
      <c r="RDI3206" s="14"/>
      <c r="RDJ3206" s="14"/>
      <c r="RDK3206" s="14"/>
      <c r="RDL3206" s="14"/>
      <c r="RDM3206" s="14"/>
      <c r="RDN3206" s="14"/>
      <c r="RDO3206" s="14"/>
      <c r="RDP3206" s="14"/>
      <c r="RDQ3206" s="14"/>
      <c r="RDR3206" s="14"/>
      <c r="RDS3206" s="14"/>
      <c r="RDT3206" s="14"/>
      <c r="RDU3206" s="14"/>
      <c r="RDV3206" s="14"/>
      <c r="RDW3206" s="14"/>
      <c r="RDX3206" s="14"/>
      <c r="RDY3206" s="14"/>
      <c r="RDZ3206" s="14"/>
      <c r="REA3206" s="14"/>
      <c r="REB3206" s="14"/>
      <c r="REC3206" s="14"/>
      <c r="RED3206" s="14"/>
      <c r="REE3206" s="14"/>
      <c r="REF3206" s="14"/>
      <c r="REG3206" s="14"/>
      <c r="REH3206" s="14"/>
      <c r="REI3206" s="14"/>
      <c r="REJ3206" s="14"/>
      <c r="REK3206" s="14"/>
      <c r="REL3206" s="14"/>
      <c r="REM3206" s="14"/>
      <c r="REN3206" s="14"/>
      <c r="REO3206" s="14"/>
      <c r="REP3206" s="14"/>
      <c r="REQ3206" s="14"/>
      <c r="RER3206" s="14"/>
      <c r="RES3206" s="14"/>
      <c r="RET3206" s="14"/>
      <c r="REU3206" s="14"/>
      <c r="REV3206" s="14"/>
      <c r="REW3206" s="14"/>
      <c r="REX3206" s="14"/>
      <c r="REY3206" s="14"/>
      <c r="REZ3206" s="14"/>
      <c r="RFA3206" s="14"/>
      <c r="RFB3206" s="14"/>
      <c r="RFC3206" s="14"/>
      <c r="RFD3206" s="14"/>
      <c r="RFE3206" s="14"/>
      <c r="RFF3206" s="14"/>
      <c r="RFG3206" s="14"/>
      <c r="RFH3206" s="14"/>
      <c r="RFI3206" s="14"/>
      <c r="RFJ3206" s="14"/>
      <c r="RFK3206" s="14"/>
      <c r="RFL3206" s="14"/>
      <c r="RFM3206" s="14"/>
      <c r="RFN3206" s="14"/>
      <c r="RFO3206" s="14"/>
      <c r="RFP3206" s="14"/>
      <c r="RFQ3206" s="14"/>
      <c r="RFR3206" s="14"/>
      <c r="RFS3206" s="14"/>
      <c r="RFT3206" s="14"/>
      <c r="RFU3206" s="14"/>
      <c r="RFV3206" s="14"/>
      <c r="RFW3206" s="14"/>
      <c r="RFX3206" s="14"/>
      <c r="RFY3206" s="14"/>
      <c r="RFZ3206" s="14"/>
      <c r="RGA3206" s="14"/>
      <c r="RGB3206" s="14"/>
      <c r="RGC3206" s="14"/>
      <c r="RGD3206" s="14"/>
      <c r="RGE3206" s="14"/>
      <c r="RGF3206" s="14"/>
      <c r="RGG3206" s="14"/>
      <c r="RGH3206" s="14"/>
      <c r="RGI3206" s="14"/>
      <c r="RGJ3206" s="14"/>
      <c r="RGK3206" s="14"/>
      <c r="RGL3206" s="14"/>
      <c r="RGM3206" s="14"/>
      <c r="RGN3206" s="14"/>
      <c r="RGO3206" s="14"/>
      <c r="RGP3206" s="14"/>
      <c r="RGQ3206" s="14"/>
      <c r="RGR3206" s="14"/>
      <c r="RGS3206" s="14"/>
      <c r="RGT3206" s="14"/>
      <c r="RGU3206" s="14"/>
      <c r="RGV3206" s="14"/>
      <c r="RGW3206" s="14"/>
      <c r="RGX3206" s="14"/>
      <c r="RGY3206" s="14"/>
      <c r="RGZ3206" s="14"/>
      <c r="RHA3206" s="14"/>
      <c r="RHB3206" s="14"/>
      <c r="RHC3206" s="14"/>
      <c r="RHD3206" s="14"/>
      <c r="RHE3206" s="14"/>
      <c r="RHF3206" s="14"/>
      <c r="RHG3206" s="14"/>
      <c r="RHH3206" s="14"/>
      <c r="RHI3206" s="14"/>
      <c r="RHJ3206" s="14"/>
      <c r="RHK3206" s="14"/>
      <c r="RHL3206" s="14"/>
      <c r="RHM3206" s="14"/>
      <c r="RHN3206" s="14"/>
      <c r="RHO3206" s="14"/>
      <c r="RHP3206" s="14"/>
      <c r="RHQ3206" s="14"/>
      <c r="RHR3206" s="14"/>
      <c r="RHS3206" s="14"/>
      <c r="RHT3206" s="14"/>
      <c r="RHU3206" s="14"/>
      <c r="RHV3206" s="14"/>
      <c r="RHW3206" s="14"/>
      <c r="RHX3206" s="14"/>
      <c r="RHY3206" s="14"/>
      <c r="RHZ3206" s="14"/>
      <c r="RIA3206" s="14"/>
      <c r="RIB3206" s="14"/>
      <c r="RIC3206" s="14"/>
      <c r="RID3206" s="14"/>
      <c r="RIE3206" s="14"/>
      <c r="RIF3206" s="14"/>
      <c r="RIG3206" s="14"/>
      <c r="RIH3206" s="14"/>
      <c r="RII3206" s="14"/>
      <c r="RIJ3206" s="14"/>
      <c r="RIK3206" s="14"/>
      <c r="RIL3206" s="14"/>
      <c r="RIM3206" s="14"/>
      <c r="RIN3206" s="14"/>
      <c r="RIO3206" s="14"/>
      <c r="RIP3206" s="14"/>
      <c r="RIQ3206" s="14"/>
      <c r="RIR3206" s="14"/>
      <c r="RIS3206" s="14"/>
      <c r="RIT3206" s="14"/>
      <c r="RIU3206" s="14"/>
      <c r="RIV3206" s="14"/>
      <c r="RIW3206" s="14"/>
      <c r="RIX3206" s="14"/>
      <c r="RIY3206" s="14"/>
      <c r="RIZ3206" s="14"/>
      <c r="RJA3206" s="14"/>
      <c r="RJB3206" s="14"/>
      <c r="RJC3206" s="14"/>
      <c r="RJD3206" s="14"/>
      <c r="RJE3206" s="14"/>
      <c r="RJF3206" s="14"/>
      <c r="RJG3206" s="14"/>
      <c r="RJH3206" s="14"/>
      <c r="RJI3206" s="14"/>
      <c r="RJJ3206" s="14"/>
      <c r="RJK3206" s="14"/>
      <c r="RJL3206" s="14"/>
      <c r="RJM3206" s="14"/>
      <c r="RJN3206" s="14"/>
      <c r="RJO3206" s="14"/>
      <c r="RJP3206" s="14"/>
      <c r="RJQ3206" s="14"/>
      <c r="RJR3206" s="14"/>
      <c r="RJS3206" s="14"/>
      <c r="RJT3206" s="14"/>
      <c r="RJU3206" s="14"/>
      <c r="RJV3206" s="14"/>
      <c r="RJW3206" s="14"/>
      <c r="RJX3206" s="14"/>
      <c r="RJY3206" s="14"/>
      <c r="RJZ3206" s="14"/>
      <c r="RKA3206" s="14"/>
      <c r="RKB3206" s="14"/>
      <c r="RKC3206" s="14"/>
      <c r="RKD3206" s="14"/>
      <c r="RKE3206" s="14"/>
      <c r="RKF3206" s="14"/>
      <c r="RKG3206" s="14"/>
      <c r="RKH3206" s="14"/>
      <c r="RKI3206" s="14"/>
      <c r="RKJ3206" s="14"/>
      <c r="RKK3206" s="14"/>
      <c r="RKL3206" s="14"/>
      <c r="RKM3206" s="14"/>
      <c r="RKN3206" s="14"/>
      <c r="RKO3206" s="14"/>
      <c r="RKP3206" s="14"/>
      <c r="RKQ3206" s="14"/>
      <c r="RKR3206" s="14"/>
      <c r="RKS3206" s="14"/>
      <c r="RKT3206" s="14"/>
      <c r="RKU3206" s="14"/>
      <c r="RKV3206" s="14"/>
      <c r="RKW3206" s="14"/>
      <c r="RKX3206" s="14"/>
      <c r="RKY3206" s="14"/>
      <c r="RKZ3206" s="14"/>
      <c r="RLA3206" s="14"/>
      <c r="RLB3206" s="14"/>
      <c r="RLC3206" s="14"/>
      <c r="RLD3206" s="14"/>
      <c r="RLE3206" s="14"/>
      <c r="RLF3206" s="14"/>
      <c r="RLG3206" s="14"/>
      <c r="RLH3206" s="14"/>
      <c r="RLI3206" s="14"/>
      <c r="RLJ3206" s="14"/>
      <c r="RLK3206" s="14"/>
      <c r="RLL3206" s="14"/>
      <c r="RLM3206" s="14"/>
      <c r="RLN3206" s="14"/>
      <c r="RLO3206" s="14"/>
      <c r="RLP3206" s="14"/>
      <c r="RLQ3206" s="14"/>
      <c r="RLR3206" s="14"/>
      <c r="RLS3206" s="14"/>
      <c r="RLT3206" s="14"/>
      <c r="RLU3206" s="14"/>
      <c r="RLV3206" s="14"/>
      <c r="RLW3206" s="14"/>
      <c r="RLX3206" s="14"/>
      <c r="RLY3206" s="14"/>
      <c r="RLZ3206" s="14"/>
      <c r="RMA3206" s="14"/>
      <c r="RMB3206" s="14"/>
      <c r="RMC3206" s="14"/>
      <c r="RMD3206" s="14"/>
      <c r="RME3206" s="14"/>
      <c r="RMF3206" s="14"/>
      <c r="RMG3206" s="14"/>
      <c r="RMH3206" s="14"/>
      <c r="RMI3206" s="14"/>
      <c r="RMJ3206" s="14"/>
      <c r="RMK3206" s="14"/>
      <c r="RML3206" s="14"/>
      <c r="RMM3206" s="14"/>
      <c r="RMN3206" s="14"/>
      <c r="RMO3206" s="14"/>
      <c r="RMP3206" s="14"/>
      <c r="RMQ3206" s="14"/>
      <c r="RMR3206" s="14"/>
      <c r="RMS3206" s="14"/>
      <c r="RMT3206" s="14"/>
      <c r="RMU3206" s="14"/>
      <c r="RMV3206" s="14"/>
      <c r="RMW3206" s="14"/>
      <c r="RMX3206" s="14"/>
      <c r="RMY3206" s="14"/>
      <c r="RMZ3206" s="14"/>
      <c r="RNA3206" s="14"/>
      <c r="RNB3206" s="14"/>
      <c r="RNC3206" s="14"/>
      <c r="RND3206" s="14"/>
      <c r="RNE3206" s="14"/>
      <c r="RNF3206" s="14"/>
      <c r="RNG3206" s="14"/>
      <c r="RNH3206" s="14"/>
      <c r="RNI3206" s="14"/>
      <c r="RNJ3206" s="14"/>
      <c r="RNK3206" s="14"/>
      <c r="RNL3206" s="14"/>
      <c r="RNM3206" s="14"/>
      <c r="RNN3206" s="14"/>
      <c r="RNO3206" s="14"/>
      <c r="RNP3206" s="14"/>
      <c r="RNQ3206" s="14"/>
      <c r="RNR3206" s="14"/>
      <c r="RNS3206" s="14"/>
      <c r="RNT3206" s="14"/>
      <c r="RNU3206" s="14"/>
      <c r="RNV3206" s="14"/>
      <c r="RNW3206" s="14"/>
      <c r="RNX3206" s="14"/>
      <c r="RNY3206" s="14"/>
      <c r="RNZ3206" s="14"/>
      <c r="ROA3206" s="14"/>
      <c r="ROB3206" s="14"/>
      <c r="ROC3206" s="14"/>
      <c r="ROD3206" s="14"/>
      <c r="ROE3206" s="14"/>
      <c r="ROF3206" s="14"/>
      <c r="ROG3206" s="14"/>
      <c r="ROH3206" s="14"/>
      <c r="ROI3206" s="14"/>
      <c r="ROJ3206" s="14"/>
      <c r="ROK3206" s="14"/>
      <c r="ROL3206" s="14"/>
      <c r="ROM3206" s="14"/>
      <c r="RON3206" s="14"/>
      <c r="ROO3206" s="14"/>
      <c r="ROP3206" s="14"/>
      <c r="ROQ3206" s="14"/>
      <c r="ROR3206" s="14"/>
      <c r="ROS3206" s="14"/>
      <c r="ROT3206" s="14"/>
      <c r="ROU3206" s="14"/>
      <c r="ROV3206" s="14"/>
      <c r="ROW3206" s="14"/>
      <c r="ROX3206" s="14"/>
      <c r="ROY3206" s="14"/>
      <c r="ROZ3206" s="14"/>
      <c r="RPA3206" s="14"/>
      <c r="RPB3206" s="14"/>
      <c r="RPC3206" s="14"/>
      <c r="RPD3206" s="14"/>
      <c r="RPE3206" s="14"/>
      <c r="RPF3206" s="14"/>
      <c r="RPG3206" s="14"/>
      <c r="RPH3206" s="14"/>
      <c r="RPI3206" s="14"/>
      <c r="RPJ3206" s="14"/>
      <c r="RPK3206" s="14"/>
      <c r="RPL3206" s="14"/>
      <c r="RPM3206" s="14"/>
      <c r="RPN3206" s="14"/>
      <c r="RPO3206" s="14"/>
      <c r="RPP3206" s="14"/>
      <c r="RPQ3206" s="14"/>
      <c r="RPR3206" s="14"/>
      <c r="RPS3206" s="14"/>
      <c r="RPT3206" s="14"/>
      <c r="RPU3206" s="14"/>
      <c r="RPV3206" s="14"/>
      <c r="RPW3206" s="14"/>
      <c r="RPX3206" s="14"/>
      <c r="RPY3206" s="14"/>
      <c r="RPZ3206" s="14"/>
      <c r="RQA3206" s="14"/>
      <c r="RQB3206" s="14"/>
      <c r="RQC3206" s="14"/>
      <c r="RQD3206" s="14"/>
      <c r="RQE3206" s="14"/>
      <c r="RQF3206" s="14"/>
      <c r="RQG3206" s="14"/>
      <c r="RQH3206" s="14"/>
      <c r="RQI3206" s="14"/>
      <c r="RQJ3206" s="14"/>
      <c r="RQK3206" s="14"/>
      <c r="RQL3206" s="14"/>
      <c r="RQM3206" s="14"/>
      <c r="RQN3206" s="14"/>
      <c r="RQO3206" s="14"/>
      <c r="RQP3206" s="14"/>
      <c r="RQQ3206" s="14"/>
      <c r="RQR3206" s="14"/>
      <c r="RQS3206" s="14"/>
      <c r="RQT3206" s="14"/>
      <c r="RQU3206" s="14"/>
      <c r="RQV3206" s="14"/>
      <c r="RQW3206" s="14"/>
      <c r="RQX3206" s="14"/>
      <c r="RQY3206" s="14"/>
      <c r="RQZ3206" s="14"/>
      <c r="RRA3206" s="14"/>
      <c r="RRB3206" s="14"/>
      <c r="RRC3206" s="14"/>
      <c r="RRD3206" s="14"/>
      <c r="RRE3206" s="14"/>
      <c r="RRF3206" s="14"/>
      <c r="RRG3206" s="14"/>
      <c r="RRH3206" s="14"/>
      <c r="RRI3206" s="14"/>
      <c r="RRJ3206" s="14"/>
      <c r="RRK3206" s="14"/>
      <c r="RRL3206" s="14"/>
      <c r="RRM3206" s="14"/>
      <c r="RRN3206" s="14"/>
      <c r="RRO3206" s="14"/>
      <c r="RRP3206" s="14"/>
      <c r="RRQ3206" s="14"/>
      <c r="RRR3206" s="14"/>
      <c r="RRS3206" s="14"/>
      <c r="RRT3206" s="14"/>
      <c r="RRU3206" s="14"/>
      <c r="RRV3206" s="14"/>
      <c r="RRW3206" s="14"/>
      <c r="RRX3206" s="14"/>
      <c r="RRY3206" s="14"/>
      <c r="RRZ3206" s="14"/>
      <c r="RSA3206" s="14"/>
      <c r="RSB3206" s="14"/>
      <c r="RSC3206" s="14"/>
      <c r="RSD3206" s="14"/>
      <c r="RSE3206" s="14"/>
      <c r="RSF3206" s="14"/>
      <c r="RSG3206" s="14"/>
      <c r="RSH3206" s="14"/>
      <c r="RSI3206" s="14"/>
      <c r="RSJ3206" s="14"/>
      <c r="RSK3206" s="14"/>
      <c r="RSL3206" s="14"/>
      <c r="RSM3206" s="14"/>
      <c r="RSN3206" s="14"/>
      <c r="RSO3206" s="14"/>
      <c r="RSP3206" s="14"/>
      <c r="RSQ3206" s="14"/>
      <c r="RSR3206" s="14"/>
      <c r="RSS3206" s="14"/>
      <c r="RST3206" s="14"/>
      <c r="RSU3206" s="14"/>
      <c r="RSV3206" s="14"/>
      <c r="RSW3206" s="14"/>
      <c r="RSX3206" s="14"/>
      <c r="RSY3206" s="14"/>
      <c r="RSZ3206" s="14"/>
      <c r="RTA3206" s="14"/>
      <c r="RTB3206" s="14"/>
      <c r="RTC3206" s="14"/>
      <c r="RTD3206" s="14"/>
      <c r="RTE3206" s="14"/>
      <c r="RTF3206" s="14"/>
      <c r="RTG3206" s="14"/>
      <c r="RTH3206" s="14"/>
      <c r="RTI3206" s="14"/>
      <c r="RTJ3206" s="14"/>
      <c r="RTK3206" s="14"/>
      <c r="RTL3206" s="14"/>
      <c r="RTM3206" s="14"/>
      <c r="RTN3206" s="14"/>
      <c r="RTO3206" s="14"/>
      <c r="RTP3206" s="14"/>
      <c r="RTQ3206" s="14"/>
      <c r="RTR3206" s="14"/>
      <c r="RTS3206" s="14"/>
      <c r="RTT3206" s="14"/>
      <c r="RTU3206" s="14"/>
      <c r="RTV3206" s="14"/>
      <c r="RTW3206" s="14"/>
      <c r="RTX3206" s="14"/>
      <c r="RTY3206" s="14"/>
      <c r="RTZ3206" s="14"/>
      <c r="RUA3206" s="14"/>
      <c r="RUB3206" s="14"/>
      <c r="RUC3206" s="14"/>
      <c r="RUD3206" s="14"/>
      <c r="RUE3206" s="14"/>
      <c r="RUF3206" s="14"/>
      <c r="RUG3206" s="14"/>
      <c r="RUH3206" s="14"/>
      <c r="RUI3206" s="14"/>
      <c r="RUJ3206" s="14"/>
      <c r="RUK3206" s="14"/>
      <c r="RUL3206" s="14"/>
      <c r="RUM3206" s="14"/>
      <c r="RUN3206" s="14"/>
      <c r="RUO3206" s="14"/>
      <c r="RUP3206" s="14"/>
      <c r="RUQ3206" s="14"/>
      <c r="RUR3206" s="14"/>
      <c r="RUS3206" s="14"/>
      <c r="RUT3206" s="14"/>
      <c r="RUU3206" s="14"/>
      <c r="RUV3206" s="14"/>
      <c r="RUW3206" s="14"/>
      <c r="RUX3206" s="14"/>
      <c r="RUY3206" s="14"/>
      <c r="RUZ3206" s="14"/>
      <c r="RVA3206" s="14"/>
      <c r="RVB3206" s="14"/>
      <c r="RVC3206" s="14"/>
      <c r="RVD3206" s="14"/>
      <c r="RVE3206" s="14"/>
      <c r="RVF3206" s="14"/>
      <c r="RVG3206" s="14"/>
      <c r="RVH3206" s="14"/>
      <c r="RVI3206" s="14"/>
      <c r="RVJ3206" s="14"/>
      <c r="RVK3206" s="14"/>
      <c r="RVL3206" s="14"/>
      <c r="RVM3206" s="14"/>
      <c r="RVN3206" s="14"/>
      <c r="RVO3206" s="14"/>
      <c r="RVP3206" s="14"/>
      <c r="RVQ3206" s="14"/>
      <c r="RVR3206" s="14"/>
      <c r="RVS3206" s="14"/>
      <c r="RVT3206" s="14"/>
      <c r="RVU3206" s="14"/>
      <c r="RVV3206" s="14"/>
      <c r="RVW3206" s="14"/>
      <c r="RVX3206" s="14"/>
      <c r="RVY3206" s="14"/>
      <c r="RVZ3206" s="14"/>
      <c r="RWA3206" s="14"/>
      <c r="RWB3206" s="14"/>
      <c r="RWC3206" s="14"/>
      <c r="RWD3206" s="14"/>
      <c r="RWE3206" s="14"/>
      <c r="RWF3206" s="14"/>
      <c r="RWG3206" s="14"/>
      <c r="RWH3206" s="14"/>
      <c r="RWI3206" s="14"/>
      <c r="RWJ3206" s="14"/>
      <c r="RWK3206" s="14"/>
      <c r="RWL3206" s="14"/>
      <c r="RWM3206" s="14"/>
      <c r="RWN3206" s="14"/>
      <c r="RWO3206" s="14"/>
      <c r="RWP3206" s="14"/>
      <c r="RWQ3206" s="14"/>
      <c r="RWR3206" s="14"/>
      <c r="RWS3206" s="14"/>
      <c r="RWT3206" s="14"/>
      <c r="RWU3206" s="14"/>
      <c r="RWV3206" s="14"/>
      <c r="RWW3206" s="14"/>
      <c r="RWX3206" s="14"/>
      <c r="RWY3206" s="14"/>
      <c r="RWZ3206" s="14"/>
      <c r="RXA3206" s="14"/>
      <c r="RXB3206" s="14"/>
      <c r="RXC3206" s="14"/>
      <c r="RXD3206" s="14"/>
      <c r="RXE3206" s="14"/>
      <c r="RXF3206" s="14"/>
      <c r="RXG3206" s="14"/>
      <c r="RXH3206" s="14"/>
      <c r="RXI3206" s="14"/>
      <c r="RXJ3206" s="14"/>
      <c r="RXK3206" s="14"/>
      <c r="RXL3206" s="14"/>
      <c r="RXM3206" s="14"/>
      <c r="RXN3206" s="14"/>
      <c r="RXO3206" s="14"/>
      <c r="RXP3206" s="14"/>
      <c r="RXQ3206" s="14"/>
      <c r="RXR3206" s="14"/>
      <c r="RXS3206" s="14"/>
      <c r="RXT3206" s="14"/>
      <c r="RXU3206" s="14"/>
      <c r="RXV3206" s="14"/>
      <c r="RXW3206" s="14"/>
      <c r="RXX3206" s="14"/>
      <c r="RXY3206" s="14"/>
      <c r="RXZ3206" s="14"/>
      <c r="RYA3206" s="14"/>
      <c r="RYB3206" s="14"/>
      <c r="RYC3206" s="14"/>
      <c r="RYD3206" s="14"/>
      <c r="RYE3206" s="14"/>
      <c r="RYF3206" s="14"/>
      <c r="RYG3206" s="14"/>
      <c r="RYH3206" s="14"/>
      <c r="RYI3206" s="14"/>
      <c r="RYJ3206" s="14"/>
      <c r="RYK3206" s="14"/>
      <c r="RYL3206" s="14"/>
      <c r="RYM3206" s="14"/>
      <c r="RYN3206" s="14"/>
      <c r="RYO3206" s="14"/>
      <c r="RYP3206" s="14"/>
      <c r="RYQ3206" s="14"/>
      <c r="RYR3206" s="14"/>
      <c r="RYS3206" s="14"/>
      <c r="RYT3206" s="14"/>
      <c r="RYU3206" s="14"/>
      <c r="RYV3206" s="14"/>
      <c r="RYW3206" s="14"/>
      <c r="RYX3206" s="14"/>
      <c r="RYY3206" s="14"/>
      <c r="RYZ3206" s="14"/>
      <c r="RZA3206" s="14"/>
      <c r="RZB3206" s="14"/>
      <c r="RZC3206" s="14"/>
      <c r="RZD3206" s="14"/>
      <c r="RZE3206" s="14"/>
      <c r="RZF3206" s="14"/>
      <c r="RZG3206" s="14"/>
      <c r="RZH3206" s="14"/>
      <c r="RZI3206" s="14"/>
      <c r="RZJ3206" s="14"/>
      <c r="RZK3206" s="14"/>
      <c r="RZL3206" s="14"/>
      <c r="RZM3206" s="14"/>
      <c r="RZN3206" s="14"/>
      <c r="RZO3206" s="14"/>
      <c r="RZP3206" s="14"/>
      <c r="RZQ3206" s="14"/>
      <c r="RZR3206" s="14"/>
      <c r="RZS3206" s="14"/>
      <c r="RZT3206" s="14"/>
      <c r="RZU3206" s="14"/>
      <c r="RZV3206" s="14"/>
      <c r="RZW3206" s="14"/>
      <c r="RZX3206" s="14"/>
      <c r="RZY3206" s="14"/>
      <c r="RZZ3206" s="14"/>
      <c r="SAA3206" s="14"/>
      <c r="SAB3206" s="14"/>
      <c r="SAC3206" s="14"/>
      <c r="SAD3206" s="14"/>
      <c r="SAE3206" s="14"/>
      <c r="SAF3206" s="14"/>
      <c r="SAG3206" s="14"/>
      <c r="SAH3206" s="14"/>
      <c r="SAI3206" s="14"/>
      <c r="SAJ3206" s="14"/>
      <c r="SAK3206" s="14"/>
      <c r="SAL3206" s="14"/>
      <c r="SAM3206" s="14"/>
      <c r="SAN3206" s="14"/>
      <c r="SAO3206" s="14"/>
      <c r="SAP3206" s="14"/>
      <c r="SAQ3206" s="14"/>
      <c r="SAR3206" s="14"/>
      <c r="SAS3206" s="14"/>
      <c r="SAT3206" s="14"/>
      <c r="SAU3206" s="14"/>
      <c r="SAV3206" s="14"/>
      <c r="SAW3206" s="14"/>
      <c r="SAX3206" s="14"/>
      <c r="SAY3206" s="14"/>
      <c r="SAZ3206" s="14"/>
      <c r="SBA3206" s="14"/>
      <c r="SBB3206" s="14"/>
      <c r="SBC3206" s="14"/>
      <c r="SBD3206" s="14"/>
      <c r="SBE3206" s="14"/>
      <c r="SBF3206" s="14"/>
      <c r="SBG3206" s="14"/>
      <c r="SBH3206" s="14"/>
      <c r="SBI3206" s="14"/>
      <c r="SBJ3206" s="14"/>
      <c r="SBK3206" s="14"/>
      <c r="SBL3206" s="14"/>
      <c r="SBM3206" s="14"/>
      <c r="SBN3206" s="14"/>
      <c r="SBO3206" s="14"/>
      <c r="SBP3206" s="14"/>
      <c r="SBQ3206" s="14"/>
      <c r="SBR3206" s="14"/>
      <c r="SBS3206" s="14"/>
      <c r="SBT3206" s="14"/>
      <c r="SBU3206" s="14"/>
      <c r="SBV3206" s="14"/>
      <c r="SBW3206" s="14"/>
      <c r="SBX3206" s="14"/>
      <c r="SBY3206" s="14"/>
      <c r="SBZ3206" s="14"/>
      <c r="SCA3206" s="14"/>
      <c r="SCB3206" s="14"/>
      <c r="SCC3206" s="14"/>
      <c r="SCD3206" s="14"/>
      <c r="SCE3206" s="14"/>
      <c r="SCF3206" s="14"/>
      <c r="SCG3206" s="14"/>
      <c r="SCH3206" s="14"/>
      <c r="SCI3206" s="14"/>
      <c r="SCJ3206" s="14"/>
      <c r="SCK3206" s="14"/>
      <c r="SCL3206" s="14"/>
      <c r="SCM3206" s="14"/>
      <c r="SCN3206" s="14"/>
      <c r="SCO3206" s="14"/>
      <c r="SCP3206" s="14"/>
      <c r="SCQ3206" s="14"/>
      <c r="SCR3206" s="14"/>
      <c r="SCS3206" s="14"/>
      <c r="SCT3206" s="14"/>
      <c r="SCU3206" s="14"/>
      <c r="SCV3206" s="14"/>
      <c r="SCW3206" s="14"/>
      <c r="SCX3206" s="14"/>
      <c r="SCY3206" s="14"/>
      <c r="SCZ3206" s="14"/>
      <c r="SDA3206" s="14"/>
      <c r="SDB3206" s="14"/>
      <c r="SDC3206" s="14"/>
      <c r="SDD3206" s="14"/>
      <c r="SDE3206" s="14"/>
      <c r="SDF3206" s="14"/>
      <c r="SDG3206" s="14"/>
      <c r="SDH3206" s="14"/>
      <c r="SDI3206" s="14"/>
      <c r="SDJ3206" s="14"/>
      <c r="SDK3206" s="14"/>
      <c r="SDL3206" s="14"/>
      <c r="SDM3206" s="14"/>
      <c r="SDN3206" s="14"/>
      <c r="SDO3206" s="14"/>
      <c r="SDP3206" s="14"/>
      <c r="SDQ3206" s="14"/>
      <c r="SDR3206" s="14"/>
      <c r="SDS3206" s="14"/>
      <c r="SDT3206" s="14"/>
      <c r="SDU3206" s="14"/>
      <c r="SDV3206" s="14"/>
      <c r="SDW3206" s="14"/>
      <c r="SDX3206" s="14"/>
      <c r="SDY3206" s="14"/>
      <c r="SDZ3206" s="14"/>
      <c r="SEA3206" s="14"/>
      <c r="SEB3206" s="14"/>
      <c r="SEC3206" s="14"/>
      <c r="SED3206" s="14"/>
      <c r="SEE3206" s="14"/>
      <c r="SEF3206" s="14"/>
      <c r="SEG3206" s="14"/>
      <c r="SEH3206" s="14"/>
      <c r="SEI3206" s="14"/>
      <c r="SEJ3206" s="14"/>
      <c r="SEK3206" s="14"/>
      <c r="SEL3206" s="14"/>
      <c r="SEM3206" s="14"/>
      <c r="SEN3206" s="14"/>
      <c r="SEO3206" s="14"/>
      <c r="SEP3206" s="14"/>
      <c r="SEQ3206" s="14"/>
      <c r="SER3206" s="14"/>
      <c r="SES3206" s="14"/>
      <c r="SET3206" s="14"/>
      <c r="SEU3206" s="14"/>
      <c r="SEV3206" s="14"/>
      <c r="SEW3206" s="14"/>
      <c r="SEX3206" s="14"/>
      <c r="SEY3206" s="14"/>
      <c r="SEZ3206" s="14"/>
      <c r="SFA3206" s="14"/>
      <c r="SFB3206" s="14"/>
      <c r="SFC3206" s="14"/>
      <c r="SFD3206" s="14"/>
      <c r="SFE3206" s="14"/>
      <c r="SFF3206" s="14"/>
      <c r="SFG3206" s="14"/>
      <c r="SFH3206" s="14"/>
      <c r="SFI3206" s="14"/>
      <c r="SFJ3206" s="14"/>
      <c r="SFK3206" s="14"/>
      <c r="SFL3206" s="14"/>
      <c r="SFM3206" s="14"/>
      <c r="SFN3206" s="14"/>
      <c r="SFO3206" s="14"/>
      <c r="SFP3206" s="14"/>
      <c r="SFQ3206" s="14"/>
      <c r="SFR3206" s="14"/>
      <c r="SFS3206" s="14"/>
      <c r="SFT3206" s="14"/>
      <c r="SFU3206" s="14"/>
      <c r="SFV3206" s="14"/>
      <c r="SFW3206" s="14"/>
      <c r="SFX3206" s="14"/>
      <c r="SFY3206" s="14"/>
      <c r="SFZ3206" s="14"/>
      <c r="SGA3206" s="14"/>
      <c r="SGB3206" s="14"/>
      <c r="SGC3206" s="14"/>
      <c r="SGD3206" s="14"/>
      <c r="SGE3206" s="14"/>
      <c r="SGF3206" s="14"/>
      <c r="SGG3206" s="14"/>
      <c r="SGH3206" s="14"/>
      <c r="SGI3206" s="14"/>
      <c r="SGJ3206" s="14"/>
      <c r="SGK3206" s="14"/>
      <c r="SGL3206" s="14"/>
      <c r="SGM3206" s="14"/>
      <c r="SGN3206" s="14"/>
      <c r="SGO3206" s="14"/>
      <c r="SGP3206" s="14"/>
      <c r="SGQ3206" s="14"/>
      <c r="SGR3206" s="14"/>
      <c r="SGS3206" s="14"/>
      <c r="SGT3206" s="14"/>
      <c r="SGU3206" s="14"/>
      <c r="SGV3206" s="14"/>
      <c r="SGW3206" s="14"/>
      <c r="SGX3206" s="14"/>
      <c r="SGY3206" s="14"/>
      <c r="SGZ3206" s="14"/>
      <c r="SHA3206" s="14"/>
      <c r="SHB3206" s="14"/>
      <c r="SHC3206" s="14"/>
      <c r="SHD3206" s="14"/>
      <c r="SHE3206" s="14"/>
      <c r="SHF3206" s="14"/>
      <c r="SHG3206" s="14"/>
      <c r="SHH3206" s="14"/>
      <c r="SHI3206" s="14"/>
      <c r="SHJ3206" s="14"/>
      <c r="SHK3206" s="14"/>
      <c r="SHL3206" s="14"/>
      <c r="SHM3206" s="14"/>
      <c r="SHN3206" s="14"/>
      <c r="SHO3206" s="14"/>
      <c r="SHP3206" s="14"/>
      <c r="SHQ3206" s="14"/>
      <c r="SHR3206" s="14"/>
      <c r="SHS3206" s="14"/>
      <c r="SHT3206" s="14"/>
      <c r="SHU3206" s="14"/>
      <c r="SHV3206" s="14"/>
      <c r="SHW3206" s="14"/>
      <c r="SHX3206" s="14"/>
      <c r="SHY3206" s="14"/>
      <c r="SHZ3206" s="14"/>
      <c r="SIA3206" s="14"/>
      <c r="SIB3206" s="14"/>
      <c r="SIC3206" s="14"/>
      <c r="SID3206" s="14"/>
      <c r="SIE3206" s="14"/>
      <c r="SIF3206" s="14"/>
      <c r="SIG3206" s="14"/>
      <c r="SIH3206" s="14"/>
      <c r="SII3206" s="14"/>
      <c r="SIJ3206" s="14"/>
      <c r="SIK3206" s="14"/>
      <c r="SIL3206" s="14"/>
      <c r="SIM3206" s="14"/>
      <c r="SIN3206" s="14"/>
      <c r="SIO3206" s="14"/>
      <c r="SIP3206" s="14"/>
      <c r="SIQ3206" s="14"/>
      <c r="SIR3206" s="14"/>
      <c r="SIS3206" s="14"/>
      <c r="SIT3206" s="14"/>
      <c r="SIU3206" s="14"/>
      <c r="SIV3206" s="14"/>
      <c r="SIW3206" s="14"/>
      <c r="SIX3206" s="14"/>
      <c r="SIY3206" s="14"/>
      <c r="SIZ3206" s="14"/>
      <c r="SJA3206" s="14"/>
      <c r="SJB3206" s="14"/>
      <c r="SJC3206" s="14"/>
      <c r="SJD3206" s="14"/>
      <c r="SJE3206" s="14"/>
      <c r="SJF3206" s="14"/>
      <c r="SJG3206" s="14"/>
      <c r="SJH3206" s="14"/>
      <c r="SJI3206" s="14"/>
      <c r="SJJ3206" s="14"/>
      <c r="SJK3206" s="14"/>
      <c r="SJL3206" s="14"/>
      <c r="SJM3206" s="14"/>
      <c r="SJN3206" s="14"/>
      <c r="SJO3206" s="14"/>
      <c r="SJP3206" s="14"/>
      <c r="SJQ3206" s="14"/>
      <c r="SJR3206" s="14"/>
      <c r="SJS3206" s="14"/>
      <c r="SJT3206" s="14"/>
      <c r="SJU3206" s="14"/>
      <c r="SJV3206" s="14"/>
      <c r="SJW3206" s="14"/>
      <c r="SJX3206" s="14"/>
      <c r="SJY3206" s="14"/>
      <c r="SJZ3206" s="14"/>
      <c r="SKA3206" s="14"/>
      <c r="SKB3206" s="14"/>
      <c r="SKC3206" s="14"/>
      <c r="SKD3206" s="14"/>
      <c r="SKE3206" s="14"/>
      <c r="SKF3206" s="14"/>
      <c r="SKG3206" s="14"/>
      <c r="SKH3206" s="14"/>
      <c r="SKI3206" s="14"/>
      <c r="SKJ3206" s="14"/>
      <c r="SKK3206" s="14"/>
      <c r="SKL3206" s="14"/>
      <c r="SKM3206" s="14"/>
      <c r="SKN3206" s="14"/>
      <c r="SKO3206" s="14"/>
      <c r="SKP3206" s="14"/>
      <c r="SKQ3206" s="14"/>
      <c r="SKR3206" s="14"/>
      <c r="SKS3206" s="14"/>
      <c r="SKT3206" s="14"/>
      <c r="SKU3206" s="14"/>
      <c r="SKV3206" s="14"/>
      <c r="SKW3206" s="14"/>
      <c r="SKX3206" s="14"/>
      <c r="SKY3206" s="14"/>
      <c r="SKZ3206" s="14"/>
      <c r="SLA3206" s="14"/>
      <c r="SLB3206" s="14"/>
      <c r="SLC3206" s="14"/>
      <c r="SLD3206" s="14"/>
      <c r="SLE3206" s="14"/>
      <c r="SLF3206" s="14"/>
      <c r="SLG3206" s="14"/>
      <c r="SLH3206" s="14"/>
      <c r="SLI3206" s="14"/>
      <c r="SLJ3206" s="14"/>
      <c r="SLK3206" s="14"/>
      <c r="SLL3206" s="14"/>
      <c r="SLM3206" s="14"/>
      <c r="SLN3206" s="14"/>
      <c r="SLO3206" s="14"/>
      <c r="SLP3206" s="14"/>
      <c r="SLQ3206" s="14"/>
      <c r="SLR3206" s="14"/>
      <c r="SLS3206" s="14"/>
      <c r="SLT3206" s="14"/>
      <c r="SLU3206" s="14"/>
      <c r="SLV3206" s="14"/>
      <c r="SLW3206" s="14"/>
      <c r="SLX3206" s="14"/>
      <c r="SLY3206" s="14"/>
      <c r="SLZ3206" s="14"/>
      <c r="SMA3206" s="14"/>
      <c r="SMB3206" s="14"/>
      <c r="SMC3206" s="14"/>
      <c r="SMD3206" s="14"/>
      <c r="SME3206" s="14"/>
      <c r="SMF3206" s="14"/>
      <c r="SMG3206" s="14"/>
      <c r="SMH3206" s="14"/>
      <c r="SMI3206" s="14"/>
      <c r="SMJ3206" s="14"/>
      <c r="SMK3206" s="14"/>
      <c r="SML3206" s="14"/>
      <c r="SMM3206" s="14"/>
      <c r="SMN3206" s="14"/>
      <c r="SMO3206" s="14"/>
      <c r="SMP3206" s="14"/>
      <c r="SMQ3206" s="14"/>
      <c r="SMR3206" s="14"/>
      <c r="SMS3206" s="14"/>
      <c r="SMT3206" s="14"/>
      <c r="SMU3206" s="14"/>
      <c r="SMV3206" s="14"/>
      <c r="SMW3206" s="14"/>
      <c r="SMX3206" s="14"/>
      <c r="SMY3206" s="14"/>
      <c r="SMZ3206" s="14"/>
      <c r="SNA3206" s="14"/>
      <c r="SNB3206" s="14"/>
      <c r="SNC3206" s="14"/>
      <c r="SND3206" s="14"/>
      <c r="SNE3206" s="14"/>
      <c r="SNF3206" s="14"/>
      <c r="SNG3206" s="14"/>
      <c r="SNH3206" s="14"/>
      <c r="SNI3206" s="14"/>
      <c r="SNJ3206" s="14"/>
      <c r="SNK3206" s="14"/>
      <c r="SNL3206" s="14"/>
      <c r="SNM3206" s="14"/>
      <c r="SNN3206" s="14"/>
      <c r="SNO3206" s="14"/>
      <c r="SNP3206" s="14"/>
      <c r="SNQ3206" s="14"/>
      <c r="SNR3206" s="14"/>
      <c r="SNS3206" s="14"/>
      <c r="SNT3206" s="14"/>
      <c r="SNU3206" s="14"/>
      <c r="SNV3206" s="14"/>
      <c r="SNW3206" s="14"/>
      <c r="SNX3206" s="14"/>
      <c r="SNY3206" s="14"/>
      <c r="SNZ3206" s="14"/>
      <c r="SOA3206" s="14"/>
      <c r="SOB3206" s="14"/>
      <c r="SOC3206" s="14"/>
      <c r="SOD3206" s="14"/>
      <c r="SOE3206" s="14"/>
      <c r="SOF3206" s="14"/>
      <c r="SOG3206" s="14"/>
      <c r="SOH3206" s="14"/>
      <c r="SOI3206" s="14"/>
      <c r="SOJ3206" s="14"/>
      <c r="SOK3206" s="14"/>
      <c r="SOL3206" s="14"/>
      <c r="SOM3206" s="14"/>
      <c r="SON3206" s="14"/>
      <c r="SOO3206" s="14"/>
      <c r="SOP3206" s="14"/>
      <c r="SOQ3206" s="14"/>
      <c r="SOR3206" s="14"/>
      <c r="SOS3206" s="14"/>
      <c r="SOT3206" s="14"/>
      <c r="SOU3206" s="14"/>
      <c r="SOV3206" s="14"/>
      <c r="SOW3206" s="14"/>
      <c r="SOX3206" s="14"/>
      <c r="SOY3206" s="14"/>
      <c r="SOZ3206" s="14"/>
      <c r="SPA3206" s="14"/>
      <c r="SPB3206" s="14"/>
      <c r="SPC3206" s="14"/>
      <c r="SPD3206" s="14"/>
      <c r="SPE3206" s="14"/>
      <c r="SPF3206" s="14"/>
      <c r="SPG3206" s="14"/>
      <c r="SPH3206" s="14"/>
      <c r="SPI3206" s="14"/>
      <c r="SPJ3206" s="14"/>
      <c r="SPK3206" s="14"/>
      <c r="SPL3206" s="14"/>
      <c r="SPM3206" s="14"/>
      <c r="SPN3206" s="14"/>
      <c r="SPO3206" s="14"/>
      <c r="SPP3206" s="14"/>
      <c r="SPQ3206" s="14"/>
      <c r="SPR3206" s="14"/>
      <c r="SPS3206" s="14"/>
      <c r="SPT3206" s="14"/>
      <c r="SPU3206" s="14"/>
      <c r="SPV3206" s="14"/>
      <c r="SPW3206" s="14"/>
      <c r="SPX3206" s="14"/>
      <c r="SPY3206" s="14"/>
      <c r="SPZ3206" s="14"/>
      <c r="SQA3206" s="14"/>
      <c r="SQB3206" s="14"/>
      <c r="SQC3206" s="14"/>
      <c r="SQD3206" s="14"/>
      <c r="SQE3206" s="14"/>
      <c r="SQF3206" s="14"/>
      <c r="SQG3206" s="14"/>
      <c r="SQH3206" s="14"/>
      <c r="SQI3206" s="14"/>
      <c r="SQJ3206" s="14"/>
      <c r="SQK3206" s="14"/>
      <c r="SQL3206" s="14"/>
      <c r="SQM3206" s="14"/>
      <c r="SQN3206" s="14"/>
      <c r="SQO3206" s="14"/>
      <c r="SQP3206" s="14"/>
      <c r="SQQ3206" s="14"/>
      <c r="SQR3206" s="14"/>
      <c r="SQS3206" s="14"/>
      <c r="SQT3206" s="14"/>
      <c r="SQU3206" s="14"/>
      <c r="SQV3206" s="14"/>
      <c r="SQW3206" s="14"/>
      <c r="SQX3206" s="14"/>
      <c r="SQY3206" s="14"/>
      <c r="SQZ3206" s="14"/>
      <c r="SRA3206" s="14"/>
      <c r="SRB3206" s="14"/>
      <c r="SRC3206" s="14"/>
      <c r="SRD3206" s="14"/>
      <c r="SRE3206" s="14"/>
      <c r="SRF3206" s="14"/>
      <c r="SRG3206" s="14"/>
      <c r="SRH3206" s="14"/>
      <c r="SRI3206" s="14"/>
      <c r="SRJ3206" s="14"/>
      <c r="SRK3206" s="14"/>
      <c r="SRL3206" s="14"/>
      <c r="SRM3206" s="14"/>
      <c r="SRN3206" s="14"/>
      <c r="SRO3206" s="14"/>
      <c r="SRP3206" s="14"/>
      <c r="SRQ3206" s="14"/>
      <c r="SRR3206" s="14"/>
      <c r="SRS3206" s="14"/>
      <c r="SRT3206" s="14"/>
      <c r="SRU3206" s="14"/>
      <c r="SRV3206" s="14"/>
      <c r="SRW3206" s="14"/>
      <c r="SRX3206" s="14"/>
      <c r="SRY3206" s="14"/>
      <c r="SRZ3206" s="14"/>
      <c r="SSA3206" s="14"/>
      <c r="SSB3206" s="14"/>
      <c r="SSC3206" s="14"/>
      <c r="SSD3206" s="14"/>
      <c r="SSE3206" s="14"/>
      <c r="SSF3206" s="14"/>
      <c r="SSG3206" s="14"/>
      <c r="SSH3206" s="14"/>
      <c r="SSI3206" s="14"/>
      <c r="SSJ3206" s="14"/>
      <c r="SSK3206" s="14"/>
      <c r="SSL3206" s="14"/>
      <c r="SSM3206" s="14"/>
      <c r="SSN3206" s="14"/>
      <c r="SSO3206" s="14"/>
      <c r="SSP3206" s="14"/>
      <c r="SSQ3206" s="14"/>
      <c r="SSR3206" s="14"/>
      <c r="SSS3206" s="14"/>
      <c r="SST3206" s="14"/>
      <c r="SSU3206" s="14"/>
      <c r="SSV3206" s="14"/>
      <c r="SSW3206" s="14"/>
      <c r="SSX3206" s="14"/>
      <c r="SSY3206" s="14"/>
      <c r="SSZ3206" s="14"/>
      <c r="STA3206" s="14"/>
      <c r="STB3206" s="14"/>
      <c r="STC3206" s="14"/>
      <c r="STD3206" s="14"/>
      <c r="STE3206" s="14"/>
      <c r="STF3206" s="14"/>
      <c r="STG3206" s="14"/>
      <c r="STH3206" s="14"/>
      <c r="STI3206" s="14"/>
      <c r="STJ3206" s="14"/>
      <c r="STK3206" s="14"/>
      <c r="STL3206" s="14"/>
      <c r="STM3206" s="14"/>
      <c r="STN3206" s="14"/>
      <c r="STO3206" s="14"/>
      <c r="STP3206" s="14"/>
      <c r="STQ3206" s="14"/>
      <c r="STR3206" s="14"/>
      <c r="STS3206" s="14"/>
      <c r="STT3206" s="14"/>
      <c r="STU3206" s="14"/>
      <c r="STV3206" s="14"/>
      <c r="STW3206" s="14"/>
      <c r="STX3206" s="14"/>
      <c r="STY3206" s="14"/>
      <c r="STZ3206" s="14"/>
      <c r="SUA3206" s="14"/>
      <c r="SUB3206" s="14"/>
      <c r="SUC3206" s="14"/>
      <c r="SUD3206" s="14"/>
      <c r="SUE3206" s="14"/>
      <c r="SUF3206" s="14"/>
      <c r="SUG3206" s="14"/>
      <c r="SUH3206" s="14"/>
      <c r="SUI3206" s="14"/>
      <c r="SUJ3206" s="14"/>
      <c r="SUK3206" s="14"/>
      <c r="SUL3206" s="14"/>
      <c r="SUM3206" s="14"/>
      <c r="SUN3206" s="14"/>
      <c r="SUO3206" s="14"/>
      <c r="SUP3206" s="14"/>
      <c r="SUQ3206" s="14"/>
      <c r="SUR3206" s="14"/>
      <c r="SUS3206" s="14"/>
      <c r="SUT3206" s="14"/>
      <c r="SUU3206" s="14"/>
      <c r="SUV3206" s="14"/>
      <c r="SUW3206" s="14"/>
      <c r="SUX3206" s="14"/>
      <c r="SUY3206" s="14"/>
      <c r="SUZ3206" s="14"/>
      <c r="SVA3206" s="14"/>
      <c r="SVB3206" s="14"/>
      <c r="SVC3206" s="14"/>
      <c r="SVD3206" s="14"/>
      <c r="SVE3206" s="14"/>
      <c r="SVF3206" s="14"/>
      <c r="SVG3206" s="14"/>
      <c r="SVH3206" s="14"/>
      <c r="SVI3206" s="14"/>
      <c r="SVJ3206" s="14"/>
      <c r="SVK3206" s="14"/>
      <c r="SVL3206" s="14"/>
      <c r="SVM3206" s="14"/>
      <c r="SVN3206" s="14"/>
      <c r="SVO3206" s="14"/>
      <c r="SVP3206" s="14"/>
      <c r="SVQ3206" s="14"/>
      <c r="SVR3206" s="14"/>
      <c r="SVS3206" s="14"/>
      <c r="SVT3206" s="14"/>
      <c r="SVU3206" s="14"/>
      <c r="SVV3206" s="14"/>
      <c r="SVW3206" s="14"/>
      <c r="SVX3206" s="14"/>
      <c r="SVY3206" s="14"/>
      <c r="SVZ3206" s="14"/>
      <c r="SWA3206" s="14"/>
      <c r="SWB3206" s="14"/>
      <c r="SWC3206" s="14"/>
      <c r="SWD3206" s="14"/>
      <c r="SWE3206" s="14"/>
      <c r="SWF3206" s="14"/>
      <c r="SWG3206" s="14"/>
      <c r="SWH3206" s="14"/>
      <c r="SWI3206" s="14"/>
      <c r="SWJ3206" s="14"/>
      <c r="SWK3206" s="14"/>
      <c r="SWL3206" s="14"/>
      <c r="SWM3206" s="14"/>
      <c r="SWN3206" s="14"/>
      <c r="SWO3206" s="14"/>
      <c r="SWP3206" s="14"/>
      <c r="SWQ3206" s="14"/>
      <c r="SWR3206" s="14"/>
      <c r="SWS3206" s="14"/>
      <c r="SWT3206" s="14"/>
      <c r="SWU3206" s="14"/>
      <c r="SWV3206" s="14"/>
      <c r="SWW3206" s="14"/>
      <c r="SWX3206" s="14"/>
      <c r="SWY3206" s="14"/>
      <c r="SWZ3206" s="14"/>
      <c r="SXA3206" s="14"/>
      <c r="SXB3206" s="14"/>
      <c r="SXC3206" s="14"/>
      <c r="SXD3206" s="14"/>
      <c r="SXE3206" s="14"/>
      <c r="SXF3206" s="14"/>
      <c r="SXG3206" s="14"/>
      <c r="SXH3206" s="14"/>
      <c r="SXI3206" s="14"/>
      <c r="SXJ3206" s="14"/>
      <c r="SXK3206" s="14"/>
      <c r="SXL3206" s="14"/>
      <c r="SXM3206" s="14"/>
      <c r="SXN3206" s="14"/>
      <c r="SXO3206" s="14"/>
      <c r="SXP3206" s="14"/>
      <c r="SXQ3206" s="14"/>
      <c r="SXR3206" s="14"/>
      <c r="SXS3206" s="14"/>
      <c r="SXT3206" s="14"/>
      <c r="SXU3206" s="14"/>
      <c r="SXV3206" s="14"/>
      <c r="SXW3206" s="14"/>
      <c r="SXX3206" s="14"/>
      <c r="SXY3206" s="14"/>
      <c r="SXZ3206" s="14"/>
      <c r="SYA3206" s="14"/>
      <c r="SYB3206" s="14"/>
      <c r="SYC3206" s="14"/>
      <c r="SYD3206" s="14"/>
      <c r="SYE3206" s="14"/>
      <c r="SYF3206" s="14"/>
      <c r="SYG3206" s="14"/>
      <c r="SYH3206" s="14"/>
      <c r="SYI3206" s="14"/>
      <c r="SYJ3206" s="14"/>
      <c r="SYK3206" s="14"/>
      <c r="SYL3206" s="14"/>
      <c r="SYM3206" s="14"/>
      <c r="SYN3206" s="14"/>
      <c r="SYO3206" s="14"/>
      <c r="SYP3206" s="14"/>
      <c r="SYQ3206" s="14"/>
      <c r="SYR3206" s="14"/>
      <c r="SYS3206" s="14"/>
      <c r="SYT3206" s="14"/>
      <c r="SYU3206" s="14"/>
      <c r="SYV3206" s="14"/>
      <c r="SYW3206" s="14"/>
      <c r="SYX3206" s="14"/>
      <c r="SYY3206" s="14"/>
      <c r="SYZ3206" s="14"/>
      <c r="SZA3206" s="14"/>
      <c r="SZB3206" s="14"/>
      <c r="SZC3206" s="14"/>
      <c r="SZD3206" s="14"/>
      <c r="SZE3206" s="14"/>
      <c r="SZF3206" s="14"/>
      <c r="SZG3206" s="14"/>
      <c r="SZH3206" s="14"/>
      <c r="SZI3206" s="14"/>
      <c r="SZJ3206" s="14"/>
      <c r="SZK3206" s="14"/>
      <c r="SZL3206" s="14"/>
      <c r="SZM3206" s="14"/>
      <c r="SZN3206" s="14"/>
      <c r="SZO3206" s="14"/>
      <c r="SZP3206" s="14"/>
      <c r="SZQ3206" s="14"/>
      <c r="SZR3206" s="14"/>
      <c r="SZS3206" s="14"/>
      <c r="SZT3206" s="14"/>
      <c r="SZU3206" s="14"/>
      <c r="SZV3206" s="14"/>
      <c r="SZW3206" s="14"/>
      <c r="SZX3206" s="14"/>
      <c r="SZY3206" s="14"/>
      <c r="SZZ3206" s="14"/>
      <c r="TAA3206" s="14"/>
      <c r="TAB3206" s="14"/>
      <c r="TAC3206" s="14"/>
      <c r="TAD3206" s="14"/>
      <c r="TAE3206" s="14"/>
      <c r="TAF3206" s="14"/>
      <c r="TAG3206" s="14"/>
      <c r="TAH3206" s="14"/>
      <c r="TAI3206" s="14"/>
      <c r="TAJ3206" s="14"/>
      <c r="TAK3206" s="14"/>
      <c r="TAL3206" s="14"/>
      <c r="TAM3206" s="14"/>
      <c r="TAN3206" s="14"/>
      <c r="TAO3206" s="14"/>
      <c r="TAP3206" s="14"/>
      <c r="TAQ3206" s="14"/>
      <c r="TAR3206" s="14"/>
      <c r="TAS3206" s="14"/>
      <c r="TAT3206" s="14"/>
      <c r="TAU3206" s="14"/>
      <c r="TAV3206" s="14"/>
      <c r="TAW3206" s="14"/>
      <c r="TAX3206" s="14"/>
      <c r="TAY3206" s="14"/>
      <c r="TAZ3206" s="14"/>
      <c r="TBA3206" s="14"/>
      <c r="TBB3206" s="14"/>
      <c r="TBC3206" s="14"/>
      <c r="TBD3206" s="14"/>
      <c r="TBE3206" s="14"/>
      <c r="TBF3206" s="14"/>
      <c r="TBG3206" s="14"/>
      <c r="TBH3206" s="14"/>
      <c r="TBI3206" s="14"/>
      <c r="TBJ3206" s="14"/>
      <c r="TBK3206" s="14"/>
      <c r="TBL3206" s="14"/>
      <c r="TBM3206" s="14"/>
      <c r="TBN3206" s="14"/>
      <c r="TBO3206" s="14"/>
      <c r="TBP3206" s="14"/>
      <c r="TBQ3206" s="14"/>
      <c r="TBR3206" s="14"/>
      <c r="TBS3206" s="14"/>
      <c r="TBT3206" s="14"/>
      <c r="TBU3206" s="14"/>
      <c r="TBV3206" s="14"/>
      <c r="TBW3206" s="14"/>
      <c r="TBX3206" s="14"/>
      <c r="TBY3206" s="14"/>
      <c r="TBZ3206" s="14"/>
      <c r="TCA3206" s="14"/>
      <c r="TCB3206" s="14"/>
      <c r="TCC3206" s="14"/>
      <c r="TCD3206" s="14"/>
      <c r="TCE3206" s="14"/>
      <c r="TCF3206" s="14"/>
      <c r="TCG3206" s="14"/>
      <c r="TCH3206" s="14"/>
      <c r="TCI3206" s="14"/>
      <c r="TCJ3206" s="14"/>
      <c r="TCK3206" s="14"/>
      <c r="TCL3206" s="14"/>
      <c r="TCM3206" s="14"/>
      <c r="TCN3206" s="14"/>
      <c r="TCO3206" s="14"/>
      <c r="TCP3206" s="14"/>
      <c r="TCQ3206" s="14"/>
      <c r="TCR3206" s="14"/>
      <c r="TCS3206" s="14"/>
      <c r="TCT3206" s="14"/>
      <c r="TCU3206" s="14"/>
      <c r="TCV3206" s="14"/>
      <c r="TCW3206" s="14"/>
      <c r="TCX3206" s="14"/>
      <c r="TCY3206" s="14"/>
      <c r="TCZ3206" s="14"/>
      <c r="TDA3206" s="14"/>
      <c r="TDB3206" s="14"/>
      <c r="TDC3206" s="14"/>
      <c r="TDD3206" s="14"/>
      <c r="TDE3206" s="14"/>
      <c r="TDF3206" s="14"/>
      <c r="TDG3206" s="14"/>
      <c r="TDH3206" s="14"/>
      <c r="TDI3206" s="14"/>
      <c r="TDJ3206" s="14"/>
      <c r="TDK3206" s="14"/>
      <c r="TDL3206" s="14"/>
      <c r="TDM3206" s="14"/>
      <c r="TDN3206" s="14"/>
      <c r="TDO3206" s="14"/>
      <c r="TDP3206" s="14"/>
      <c r="TDQ3206" s="14"/>
      <c r="TDR3206" s="14"/>
      <c r="TDS3206" s="14"/>
      <c r="TDT3206" s="14"/>
      <c r="TDU3206" s="14"/>
      <c r="TDV3206" s="14"/>
      <c r="TDW3206" s="14"/>
      <c r="TDX3206" s="14"/>
      <c r="TDY3206" s="14"/>
      <c r="TDZ3206" s="14"/>
      <c r="TEA3206" s="14"/>
      <c r="TEB3206" s="14"/>
      <c r="TEC3206" s="14"/>
      <c r="TED3206" s="14"/>
      <c r="TEE3206" s="14"/>
      <c r="TEF3206" s="14"/>
      <c r="TEG3206" s="14"/>
      <c r="TEH3206" s="14"/>
      <c r="TEI3206" s="14"/>
      <c r="TEJ3206" s="14"/>
      <c r="TEK3206" s="14"/>
      <c r="TEL3206" s="14"/>
      <c r="TEM3206" s="14"/>
      <c r="TEN3206" s="14"/>
      <c r="TEO3206" s="14"/>
      <c r="TEP3206" s="14"/>
      <c r="TEQ3206" s="14"/>
      <c r="TER3206" s="14"/>
      <c r="TES3206" s="14"/>
      <c r="TET3206" s="14"/>
      <c r="TEU3206" s="14"/>
      <c r="TEV3206" s="14"/>
      <c r="TEW3206" s="14"/>
      <c r="TEX3206" s="14"/>
      <c r="TEY3206" s="14"/>
      <c r="TEZ3206" s="14"/>
      <c r="TFA3206" s="14"/>
      <c r="TFB3206" s="14"/>
      <c r="TFC3206" s="14"/>
      <c r="TFD3206" s="14"/>
      <c r="TFE3206" s="14"/>
      <c r="TFF3206" s="14"/>
      <c r="TFG3206" s="14"/>
      <c r="TFH3206" s="14"/>
      <c r="TFI3206" s="14"/>
      <c r="TFJ3206" s="14"/>
      <c r="TFK3206" s="14"/>
      <c r="TFL3206" s="14"/>
      <c r="TFM3206" s="14"/>
      <c r="TFN3206" s="14"/>
      <c r="TFO3206" s="14"/>
      <c r="TFP3206" s="14"/>
      <c r="TFQ3206" s="14"/>
      <c r="TFR3206" s="14"/>
      <c r="TFS3206" s="14"/>
      <c r="TFT3206" s="14"/>
      <c r="TFU3206" s="14"/>
      <c r="TFV3206" s="14"/>
      <c r="TFW3206" s="14"/>
      <c r="TFX3206" s="14"/>
      <c r="TFY3206" s="14"/>
      <c r="TFZ3206" s="14"/>
      <c r="TGA3206" s="14"/>
      <c r="TGB3206" s="14"/>
      <c r="TGC3206" s="14"/>
      <c r="TGD3206" s="14"/>
      <c r="TGE3206" s="14"/>
      <c r="TGF3206" s="14"/>
      <c r="TGG3206" s="14"/>
      <c r="TGH3206" s="14"/>
      <c r="TGI3206" s="14"/>
      <c r="TGJ3206" s="14"/>
      <c r="TGK3206" s="14"/>
      <c r="TGL3206" s="14"/>
      <c r="TGM3206" s="14"/>
      <c r="TGN3206" s="14"/>
      <c r="TGO3206" s="14"/>
      <c r="TGP3206" s="14"/>
      <c r="TGQ3206" s="14"/>
      <c r="TGR3206" s="14"/>
      <c r="TGS3206" s="14"/>
      <c r="TGT3206" s="14"/>
      <c r="TGU3206" s="14"/>
      <c r="TGV3206" s="14"/>
      <c r="TGW3206" s="14"/>
      <c r="TGX3206" s="14"/>
      <c r="TGY3206" s="14"/>
      <c r="TGZ3206" s="14"/>
      <c r="THA3206" s="14"/>
      <c r="THB3206" s="14"/>
      <c r="THC3206" s="14"/>
      <c r="THD3206" s="14"/>
      <c r="THE3206" s="14"/>
      <c r="THF3206" s="14"/>
      <c r="THG3206" s="14"/>
      <c r="THH3206" s="14"/>
      <c r="THI3206" s="14"/>
      <c r="THJ3206" s="14"/>
      <c r="THK3206" s="14"/>
      <c r="THL3206" s="14"/>
      <c r="THM3206" s="14"/>
      <c r="THN3206" s="14"/>
      <c r="THO3206" s="14"/>
      <c r="THP3206" s="14"/>
      <c r="THQ3206" s="14"/>
      <c r="THR3206" s="14"/>
      <c r="THS3206" s="14"/>
      <c r="THT3206" s="14"/>
      <c r="THU3206" s="14"/>
      <c r="THV3206" s="14"/>
      <c r="THW3206" s="14"/>
      <c r="THX3206" s="14"/>
      <c r="THY3206" s="14"/>
      <c r="THZ3206" s="14"/>
      <c r="TIA3206" s="14"/>
      <c r="TIB3206" s="14"/>
      <c r="TIC3206" s="14"/>
      <c r="TID3206" s="14"/>
      <c r="TIE3206" s="14"/>
      <c r="TIF3206" s="14"/>
      <c r="TIG3206" s="14"/>
      <c r="TIH3206" s="14"/>
      <c r="TII3206" s="14"/>
      <c r="TIJ3206" s="14"/>
      <c r="TIK3206" s="14"/>
      <c r="TIL3206" s="14"/>
      <c r="TIM3206" s="14"/>
      <c r="TIN3206" s="14"/>
      <c r="TIO3206" s="14"/>
      <c r="TIP3206" s="14"/>
      <c r="TIQ3206" s="14"/>
      <c r="TIR3206" s="14"/>
      <c r="TIS3206" s="14"/>
      <c r="TIT3206" s="14"/>
      <c r="TIU3206" s="14"/>
      <c r="TIV3206" s="14"/>
      <c r="TIW3206" s="14"/>
      <c r="TIX3206" s="14"/>
      <c r="TIY3206" s="14"/>
      <c r="TIZ3206" s="14"/>
      <c r="TJA3206" s="14"/>
      <c r="TJB3206" s="14"/>
      <c r="TJC3206" s="14"/>
      <c r="TJD3206" s="14"/>
      <c r="TJE3206" s="14"/>
      <c r="TJF3206" s="14"/>
      <c r="TJG3206" s="14"/>
      <c r="TJH3206" s="14"/>
      <c r="TJI3206" s="14"/>
      <c r="TJJ3206" s="14"/>
      <c r="TJK3206" s="14"/>
      <c r="TJL3206" s="14"/>
      <c r="TJM3206" s="14"/>
      <c r="TJN3206" s="14"/>
      <c r="TJO3206" s="14"/>
      <c r="TJP3206" s="14"/>
      <c r="TJQ3206" s="14"/>
      <c r="TJR3206" s="14"/>
      <c r="TJS3206" s="14"/>
      <c r="TJT3206" s="14"/>
      <c r="TJU3206" s="14"/>
      <c r="TJV3206" s="14"/>
      <c r="TJW3206" s="14"/>
      <c r="TJX3206" s="14"/>
      <c r="TJY3206" s="14"/>
      <c r="TJZ3206" s="14"/>
      <c r="TKA3206" s="14"/>
      <c r="TKB3206" s="14"/>
      <c r="TKC3206" s="14"/>
      <c r="TKD3206" s="14"/>
      <c r="TKE3206" s="14"/>
      <c r="TKF3206" s="14"/>
      <c r="TKG3206" s="14"/>
      <c r="TKH3206" s="14"/>
      <c r="TKI3206" s="14"/>
      <c r="TKJ3206" s="14"/>
      <c r="TKK3206" s="14"/>
      <c r="TKL3206" s="14"/>
      <c r="TKM3206" s="14"/>
      <c r="TKN3206" s="14"/>
      <c r="TKO3206" s="14"/>
      <c r="TKP3206" s="14"/>
      <c r="TKQ3206" s="14"/>
      <c r="TKR3206" s="14"/>
      <c r="TKS3206" s="14"/>
      <c r="TKT3206" s="14"/>
      <c r="TKU3206" s="14"/>
      <c r="TKV3206" s="14"/>
      <c r="TKW3206" s="14"/>
      <c r="TKX3206" s="14"/>
      <c r="TKY3206" s="14"/>
      <c r="TKZ3206" s="14"/>
      <c r="TLA3206" s="14"/>
      <c r="TLB3206" s="14"/>
      <c r="TLC3206" s="14"/>
      <c r="TLD3206" s="14"/>
      <c r="TLE3206" s="14"/>
      <c r="TLF3206" s="14"/>
      <c r="TLG3206" s="14"/>
      <c r="TLH3206" s="14"/>
      <c r="TLI3206" s="14"/>
      <c r="TLJ3206" s="14"/>
      <c r="TLK3206" s="14"/>
      <c r="TLL3206" s="14"/>
      <c r="TLM3206" s="14"/>
      <c r="TLN3206" s="14"/>
      <c r="TLO3206" s="14"/>
      <c r="TLP3206" s="14"/>
      <c r="TLQ3206" s="14"/>
      <c r="TLR3206" s="14"/>
      <c r="TLS3206" s="14"/>
      <c r="TLT3206" s="14"/>
      <c r="TLU3206" s="14"/>
      <c r="TLV3206" s="14"/>
      <c r="TLW3206" s="14"/>
      <c r="TLX3206" s="14"/>
      <c r="TLY3206" s="14"/>
      <c r="TLZ3206" s="14"/>
      <c r="TMA3206" s="14"/>
      <c r="TMB3206" s="14"/>
      <c r="TMC3206" s="14"/>
      <c r="TMD3206" s="14"/>
      <c r="TME3206" s="14"/>
      <c r="TMF3206" s="14"/>
      <c r="TMG3206" s="14"/>
      <c r="TMH3206" s="14"/>
      <c r="TMI3206" s="14"/>
      <c r="TMJ3206" s="14"/>
      <c r="TMK3206" s="14"/>
      <c r="TML3206" s="14"/>
      <c r="TMM3206" s="14"/>
      <c r="TMN3206" s="14"/>
      <c r="TMO3206" s="14"/>
      <c r="TMP3206" s="14"/>
      <c r="TMQ3206" s="14"/>
      <c r="TMR3206" s="14"/>
      <c r="TMS3206" s="14"/>
      <c r="TMT3206" s="14"/>
      <c r="TMU3206" s="14"/>
      <c r="TMV3206" s="14"/>
      <c r="TMW3206" s="14"/>
      <c r="TMX3206" s="14"/>
      <c r="TMY3206" s="14"/>
      <c r="TMZ3206" s="14"/>
      <c r="TNA3206" s="14"/>
      <c r="TNB3206" s="14"/>
      <c r="TNC3206" s="14"/>
      <c r="TND3206" s="14"/>
      <c r="TNE3206" s="14"/>
      <c r="TNF3206" s="14"/>
      <c r="TNG3206" s="14"/>
      <c r="TNH3206" s="14"/>
      <c r="TNI3206" s="14"/>
      <c r="TNJ3206" s="14"/>
      <c r="TNK3206" s="14"/>
      <c r="TNL3206" s="14"/>
      <c r="TNM3206" s="14"/>
      <c r="TNN3206" s="14"/>
      <c r="TNO3206" s="14"/>
      <c r="TNP3206" s="14"/>
      <c r="TNQ3206" s="14"/>
      <c r="TNR3206" s="14"/>
      <c r="TNS3206" s="14"/>
      <c r="TNT3206" s="14"/>
      <c r="TNU3206" s="14"/>
      <c r="TNV3206" s="14"/>
      <c r="TNW3206" s="14"/>
      <c r="TNX3206" s="14"/>
      <c r="TNY3206" s="14"/>
      <c r="TNZ3206" s="14"/>
      <c r="TOA3206" s="14"/>
      <c r="TOB3206" s="14"/>
      <c r="TOC3206" s="14"/>
      <c r="TOD3206" s="14"/>
      <c r="TOE3206" s="14"/>
      <c r="TOF3206" s="14"/>
      <c r="TOG3206" s="14"/>
      <c r="TOH3206" s="14"/>
      <c r="TOI3206" s="14"/>
      <c r="TOJ3206" s="14"/>
      <c r="TOK3206" s="14"/>
      <c r="TOL3206" s="14"/>
      <c r="TOM3206" s="14"/>
      <c r="TON3206" s="14"/>
      <c r="TOO3206" s="14"/>
      <c r="TOP3206" s="14"/>
      <c r="TOQ3206" s="14"/>
      <c r="TOR3206" s="14"/>
      <c r="TOS3206" s="14"/>
      <c r="TOT3206" s="14"/>
      <c r="TOU3206" s="14"/>
      <c r="TOV3206" s="14"/>
      <c r="TOW3206" s="14"/>
      <c r="TOX3206" s="14"/>
      <c r="TOY3206" s="14"/>
      <c r="TOZ3206" s="14"/>
      <c r="TPA3206" s="14"/>
      <c r="TPB3206" s="14"/>
      <c r="TPC3206" s="14"/>
      <c r="TPD3206" s="14"/>
      <c r="TPE3206" s="14"/>
      <c r="TPF3206" s="14"/>
      <c r="TPG3206" s="14"/>
      <c r="TPH3206" s="14"/>
      <c r="TPI3206" s="14"/>
      <c r="TPJ3206" s="14"/>
      <c r="TPK3206" s="14"/>
      <c r="TPL3206" s="14"/>
      <c r="TPM3206" s="14"/>
      <c r="TPN3206" s="14"/>
      <c r="TPO3206" s="14"/>
      <c r="TPP3206" s="14"/>
      <c r="TPQ3206" s="14"/>
      <c r="TPR3206" s="14"/>
      <c r="TPS3206" s="14"/>
      <c r="TPT3206" s="14"/>
      <c r="TPU3206" s="14"/>
      <c r="TPV3206" s="14"/>
      <c r="TPW3206" s="14"/>
      <c r="TPX3206" s="14"/>
      <c r="TPY3206" s="14"/>
      <c r="TPZ3206" s="14"/>
      <c r="TQA3206" s="14"/>
      <c r="TQB3206" s="14"/>
      <c r="TQC3206" s="14"/>
      <c r="TQD3206" s="14"/>
      <c r="TQE3206" s="14"/>
      <c r="TQF3206" s="14"/>
      <c r="TQG3206" s="14"/>
      <c r="TQH3206" s="14"/>
      <c r="TQI3206" s="14"/>
      <c r="TQJ3206" s="14"/>
      <c r="TQK3206" s="14"/>
      <c r="TQL3206" s="14"/>
      <c r="TQM3206" s="14"/>
      <c r="TQN3206" s="14"/>
      <c r="TQO3206" s="14"/>
      <c r="TQP3206" s="14"/>
      <c r="TQQ3206" s="14"/>
      <c r="TQR3206" s="14"/>
      <c r="TQS3206" s="14"/>
      <c r="TQT3206" s="14"/>
      <c r="TQU3206" s="14"/>
      <c r="TQV3206" s="14"/>
      <c r="TQW3206" s="14"/>
      <c r="TQX3206" s="14"/>
      <c r="TQY3206" s="14"/>
      <c r="TQZ3206" s="14"/>
      <c r="TRA3206" s="14"/>
      <c r="TRB3206" s="14"/>
      <c r="TRC3206" s="14"/>
      <c r="TRD3206" s="14"/>
      <c r="TRE3206" s="14"/>
      <c r="TRF3206" s="14"/>
      <c r="TRG3206" s="14"/>
      <c r="TRH3206" s="14"/>
      <c r="TRI3206" s="14"/>
      <c r="TRJ3206" s="14"/>
      <c r="TRK3206" s="14"/>
      <c r="TRL3206" s="14"/>
      <c r="TRM3206" s="14"/>
      <c r="TRN3206" s="14"/>
      <c r="TRO3206" s="14"/>
      <c r="TRP3206" s="14"/>
      <c r="TRQ3206" s="14"/>
      <c r="TRR3206" s="14"/>
      <c r="TRS3206" s="14"/>
      <c r="TRT3206" s="14"/>
      <c r="TRU3206" s="14"/>
      <c r="TRV3206" s="14"/>
      <c r="TRW3206" s="14"/>
      <c r="TRX3206" s="14"/>
      <c r="TRY3206" s="14"/>
      <c r="TRZ3206" s="14"/>
      <c r="TSA3206" s="14"/>
      <c r="TSB3206" s="14"/>
      <c r="TSC3206" s="14"/>
      <c r="TSD3206" s="14"/>
      <c r="TSE3206" s="14"/>
      <c r="TSF3206" s="14"/>
      <c r="TSG3206" s="14"/>
      <c r="TSH3206" s="14"/>
      <c r="TSI3206" s="14"/>
      <c r="TSJ3206" s="14"/>
      <c r="TSK3206" s="14"/>
      <c r="TSL3206" s="14"/>
      <c r="TSM3206" s="14"/>
      <c r="TSN3206" s="14"/>
      <c r="TSO3206" s="14"/>
      <c r="TSP3206" s="14"/>
      <c r="TSQ3206" s="14"/>
      <c r="TSR3206" s="14"/>
      <c r="TSS3206" s="14"/>
      <c r="TST3206" s="14"/>
      <c r="TSU3206" s="14"/>
      <c r="TSV3206" s="14"/>
      <c r="TSW3206" s="14"/>
      <c r="TSX3206" s="14"/>
      <c r="TSY3206" s="14"/>
      <c r="TSZ3206" s="14"/>
      <c r="TTA3206" s="14"/>
      <c r="TTB3206" s="14"/>
      <c r="TTC3206" s="14"/>
      <c r="TTD3206" s="14"/>
      <c r="TTE3206" s="14"/>
      <c r="TTF3206" s="14"/>
      <c r="TTG3206" s="14"/>
      <c r="TTH3206" s="14"/>
      <c r="TTI3206" s="14"/>
      <c r="TTJ3206" s="14"/>
      <c r="TTK3206" s="14"/>
      <c r="TTL3206" s="14"/>
      <c r="TTM3206" s="14"/>
      <c r="TTN3206" s="14"/>
      <c r="TTO3206" s="14"/>
      <c r="TTP3206" s="14"/>
      <c r="TTQ3206" s="14"/>
      <c r="TTR3206" s="14"/>
      <c r="TTS3206" s="14"/>
      <c r="TTT3206" s="14"/>
      <c r="TTU3206" s="14"/>
      <c r="TTV3206" s="14"/>
      <c r="TTW3206" s="14"/>
      <c r="TTX3206" s="14"/>
      <c r="TTY3206" s="14"/>
      <c r="TTZ3206" s="14"/>
      <c r="TUA3206" s="14"/>
      <c r="TUB3206" s="14"/>
      <c r="TUC3206" s="14"/>
      <c r="TUD3206" s="14"/>
      <c r="TUE3206" s="14"/>
      <c r="TUF3206" s="14"/>
      <c r="TUG3206" s="14"/>
      <c r="TUH3206" s="14"/>
      <c r="TUI3206" s="14"/>
      <c r="TUJ3206" s="14"/>
      <c r="TUK3206" s="14"/>
      <c r="TUL3206" s="14"/>
      <c r="TUM3206" s="14"/>
      <c r="TUN3206" s="14"/>
      <c r="TUO3206" s="14"/>
      <c r="TUP3206" s="14"/>
      <c r="TUQ3206" s="14"/>
      <c r="TUR3206" s="14"/>
      <c r="TUS3206" s="14"/>
      <c r="TUT3206" s="14"/>
      <c r="TUU3206" s="14"/>
      <c r="TUV3206" s="14"/>
      <c r="TUW3206" s="14"/>
      <c r="TUX3206" s="14"/>
      <c r="TUY3206" s="14"/>
      <c r="TUZ3206" s="14"/>
      <c r="TVA3206" s="14"/>
      <c r="TVB3206" s="14"/>
      <c r="TVC3206" s="14"/>
      <c r="TVD3206" s="14"/>
      <c r="TVE3206" s="14"/>
      <c r="TVF3206" s="14"/>
      <c r="TVG3206" s="14"/>
      <c r="TVH3206" s="14"/>
      <c r="TVI3206" s="14"/>
      <c r="TVJ3206" s="14"/>
      <c r="TVK3206" s="14"/>
      <c r="TVL3206" s="14"/>
      <c r="TVM3206" s="14"/>
      <c r="TVN3206" s="14"/>
      <c r="TVO3206" s="14"/>
      <c r="TVP3206" s="14"/>
      <c r="TVQ3206" s="14"/>
      <c r="TVR3206" s="14"/>
      <c r="TVS3206" s="14"/>
      <c r="TVT3206" s="14"/>
      <c r="TVU3206" s="14"/>
      <c r="TVV3206" s="14"/>
      <c r="TVW3206" s="14"/>
      <c r="TVX3206" s="14"/>
      <c r="TVY3206" s="14"/>
      <c r="TVZ3206" s="14"/>
      <c r="TWA3206" s="14"/>
      <c r="TWB3206" s="14"/>
      <c r="TWC3206" s="14"/>
      <c r="TWD3206" s="14"/>
      <c r="TWE3206" s="14"/>
      <c r="TWF3206" s="14"/>
      <c r="TWG3206" s="14"/>
      <c r="TWH3206" s="14"/>
      <c r="TWI3206" s="14"/>
      <c r="TWJ3206" s="14"/>
      <c r="TWK3206" s="14"/>
      <c r="TWL3206" s="14"/>
      <c r="TWM3206" s="14"/>
      <c r="TWN3206" s="14"/>
      <c r="TWO3206" s="14"/>
      <c r="TWP3206" s="14"/>
      <c r="TWQ3206" s="14"/>
      <c r="TWR3206" s="14"/>
      <c r="TWS3206" s="14"/>
      <c r="TWT3206" s="14"/>
      <c r="TWU3206" s="14"/>
      <c r="TWV3206" s="14"/>
      <c r="TWW3206" s="14"/>
      <c r="TWX3206" s="14"/>
      <c r="TWY3206" s="14"/>
      <c r="TWZ3206" s="14"/>
      <c r="TXA3206" s="14"/>
      <c r="TXB3206" s="14"/>
      <c r="TXC3206" s="14"/>
      <c r="TXD3206" s="14"/>
      <c r="TXE3206" s="14"/>
      <c r="TXF3206" s="14"/>
      <c r="TXG3206" s="14"/>
      <c r="TXH3206" s="14"/>
      <c r="TXI3206" s="14"/>
      <c r="TXJ3206" s="14"/>
      <c r="TXK3206" s="14"/>
      <c r="TXL3206" s="14"/>
      <c r="TXM3206" s="14"/>
      <c r="TXN3206" s="14"/>
      <c r="TXO3206" s="14"/>
      <c r="TXP3206" s="14"/>
      <c r="TXQ3206" s="14"/>
      <c r="TXR3206" s="14"/>
      <c r="TXS3206" s="14"/>
      <c r="TXT3206" s="14"/>
      <c r="TXU3206" s="14"/>
      <c r="TXV3206" s="14"/>
      <c r="TXW3206" s="14"/>
      <c r="TXX3206" s="14"/>
      <c r="TXY3206" s="14"/>
      <c r="TXZ3206" s="14"/>
      <c r="TYA3206" s="14"/>
      <c r="TYB3206" s="14"/>
      <c r="TYC3206" s="14"/>
      <c r="TYD3206" s="14"/>
      <c r="TYE3206" s="14"/>
      <c r="TYF3206" s="14"/>
      <c r="TYG3206" s="14"/>
      <c r="TYH3206" s="14"/>
      <c r="TYI3206" s="14"/>
      <c r="TYJ3206" s="14"/>
      <c r="TYK3206" s="14"/>
      <c r="TYL3206" s="14"/>
      <c r="TYM3206" s="14"/>
      <c r="TYN3206" s="14"/>
      <c r="TYO3206" s="14"/>
      <c r="TYP3206" s="14"/>
      <c r="TYQ3206" s="14"/>
      <c r="TYR3206" s="14"/>
      <c r="TYS3206" s="14"/>
      <c r="TYT3206" s="14"/>
      <c r="TYU3206" s="14"/>
      <c r="TYV3206" s="14"/>
      <c r="TYW3206" s="14"/>
      <c r="TYX3206" s="14"/>
      <c r="TYY3206" s="14"/>
      <c r="TYZ3206" s="14"/>
      <c r="TZA3206" s="14"/>
      <c r="TZB3206" s="14"/>
      <c r="TZC3206" s="14"/>
      <c r="TZD3206" s="14"/>
      <c r="TZE3206" s="14"/>
      <c r="TZF3206" s="14"/>
      <c r="TZG3206" s="14"/>
      <c r="TZH3206" s="14"/>
      <c r="TZI3206" s="14"/>
      <c r="TZJ3206" s="14"/>
      <c r="TZK3206" s="14"/>
      <c r="TZL3206" s="14"/>
      <c r="TZM3206" s="14"/>
      <c r="TZN3206" s="14"/>
      <c r="TZO3206" s="14"/>
      <c r="TZP3206" s="14"/>
      <c r="TZQ3206" s="14"/>
      <c r="TZR3206" s="14"/>
      <c r="TZS3206" s="14"/>
      <c r="TZT3206" s="14"/>
      <c r="TZU3206" s="14"/>
      <c r="TZV3206" s="14"/>
      <c r="TZW3206" s="14"/>
      <c r="TZX3206" s="14"/>
      <c r="TZY3206" s="14"/>
      <c r="TZZ3206" s="14"/>
      <c r="UAA3206" s="14"/>
      <c r="UAB3206" s="14"/>
      <c r="UAC3206" s="14"/>
      <c r="UAD3206" s="14"/>
      <c r="UAE3206" s="14"/>
      <c r="UAF3206" s="14"/>
      <c r="UAG3206" s="14"/>
      <c r="UAH3206" s="14"/>
      <c r="UAI3206" s="14"/>
      <c r="UAJ3206" s="14"/>
      <c r="UAK3206" s="14"/>
      <c r="UAL3206" s="14"/>
      <c r="UAM3206" s="14"/>
      <c r="UAN3206" s="14"/>
      <c r="UAO3206" s="14"/>
      <c r="UAP3206" s="14"/>
      <c r="UAQ3206" s="14"/>
      <c r="UAR3206" s="14"/>
      <c r="UAS3206" s="14"/>
      <c r="UAT3206" s="14"/>
      <c r="UAU3206" s="14"/>
      <c r="UAV3206" s="14"/>
      <c r="UAW3206" s="14"/>
      <c r="UAX3206" s="14"/>
      <c r="UAY3206" s="14"/>
      <c r="UAZ3206" s="14"/>
      <c r="UBA3206" s="14"/>
      <c r="UBB3206" s="14"/>
      <c r="UBC3206" s="14"/>
      <c r="UBD3206" s="14"/>
      <c r="UBE3206" s="14"/>
      <c r="UBF3206" s="14"/>
      <c r="UBG3206" s="14"/>
      <c r="UBH3206" s="14"/>
      <c r="UBI3206" s="14"/>
      <c r="UBJ3206" s="14"/>
      <c r="UBK3206" s="14"/>
      <c r="UBL3206" s="14"/>
      <c r="UBM3206" s="14"/>
      <c r="UBN3206" s="14"/>
      <c r="UBO3206" s="14"/>
      <c r="UBP3206" s="14"/>
      <c r="UBQ3206" s="14"/>
      <c r="UBR3206" s="14"/>
      <c r="UBS3206" s="14"/>
      <c r="UBT3206" s="14"/>
      <c r="UBU3206" s="14"/>
      <c r="UBV3206" s="14"/>
      <c r="UBW3206" s="14"/>
      <c r="UBX3206" s="14"/>
      <c r="UBY3206" s="14"/>
      <c r="UBZ3206" s="14"/>
      <c r="UCA3206" s="14"/>
      <c r="UCB3206" s="14"/>
      <c r="UCC3206" s="14"/>
      <c r="UCD3206" s="14"/>
      <c r="UCE3206" s="14"/>
      <c r="UCF3206" s="14"/>
      <c r="UCG3206" s="14"/>
      <c r="UCH3206" s="14"/>
      <c r="UCI3206" s="14"/>
      <c r="UCJ3206" s="14"/>
      <c r="UCK3206" s="14"/>
      <c r="UCL3206" s="14"/>
      <c r="UCM3206" s="14"/>
      <c r="UCN3206" s="14"/>
      <c r="UCO3206" s="14"/>
      <c r="UCP3206" s="14"/>
      <c r="UCQ3206" s="14"/>
      <c r="UCR3206" s="14"/>
      <c r="UCS3206" s="14"/>
      <c r="UCT3206" s="14"/>
      <c r="UCU3206" s="14"/>
      <c r="UCV3206" s="14"/>
      <c r="UCW3206" s="14"/>
      <c r="UCX3206" s="14"/>
      <c r="UCY3206" s="14"/>
      <c r="UCZ3206" s="14"/>
      <c r="UDA3206" s="14"/>
      <c r="UDB3206" s="14"/>
      <c r="UDC3206" s="14"/>
      <c r="UDD3206" s="14"/>
      <c r="UDE3206" s="14"/>
      <c r="UDF3206" s="14"/>
      <c r="UDG3206" s="14"/>
      <c r="UDH3206" s="14"/>
      <c r="UDI3206" s="14"/>
      <c r="UDJ3206" s="14"/>
      <c r="UDK3206" s="14"/>
      <c r="UDL3206" s="14"/>
      <c r="UDM3206" s="14"/>
      <c r="UDN3206" s="14"/>
      <c r="UDO3206" s="14"/>
      <c r="UDP3206" s="14"/>
      <c r="UDQ3206" s="14"/>
      <c r="UDR3206" s="14"/>
      <c r="UDS3206" s="14"/>
      <c r="UDT3206" s="14"/>
      <c r="UDU3206" s="14"/>
      <c r="UDV3206" s="14"/>
      <c r="UDW3206" s="14"/>
      <c r="UDX3206" s="14"/>
      <c r="UDY3206" s="14"/>
      <c r="UDZ3206" s="14"/>
      <c r="UEA3206" s="14"/>
      <c r="UEB3206" s="14"/>
      <c r="UEC3206" s="14"/>
      <c r="UED3206" s="14"/>
      <c r="UEE3206" s="14"/>
      <c r="UEF3206" s="14"/>
      <c r="UEG3206" s="14"/>
      <c r="UEH3206" s="14"/>
      <c r="UEI3206" s="14"/>
      <c r="UEJ3206" s="14"/>
      <c r="UEK3206" s="14"/>
      <c r="UEL3206" s="14"/>
      <c r="UEM3206" s="14"/>
      <c r="UEN3206" s="14"/>
      <c r="UEO3206" s="14"/>
      <c r="UEP3206" s="14"/>
      <c r="UEQ3206" s="14"/>
      <c r="UER3206" s="14"/>
      <c r="UES3206" s="14"/>
      <c r="UET3206" s="14"/>
      <c r="UEU3206" s="14"/>
      <c r="UEV3206" s="14"/>
      <c r="UEW3206" s="14"/>
      <c r="UEX3206" s="14"/>
      <c r="UEY3206" s="14"/>
      <c r="UEZ3206" s="14"/>
      <c r="UFA3206" s="14"/>
      <c r="UFB3206" s="14"/>
      <c r="UFC3206" s="14"/>
      <c r="UFD3206" s="14"/>
      <c r="UFE3206" s="14"/>
      <c r="UFF3206" s="14"/>
      <c r="UFG3206" s="14"/>
      <c r="UFH3206" s="14"/>
      <c r="UFI3206" s="14"/>
      <c r="UFJ3206" s="14"/>
      <c r="UFK3206" s="14"/>
      <c r="UFL3206" s="14"/>
      <c r="UFM3206" s="14"/>
      <c r="UFN3206" s="14"/>
      <c r="UFO3206" s="14"/>
      <c r="UFP3206" s="14"/>
      <c r="UFQ3206" s="14"/>
      <c r="UFR3206" s="14"/>
      <c r="UFS3206" s="14"/>
      <c r="UFT3206" s="14"/>
      <c r="UFU3206" s="14"/>
      <c r="UFV3206" s="14"/>
      <c r="UFW3206" s="14"/>
      <c r="UFX3206" s="14"/>
      <c r="UFY3206" s="14"/>
      <c r="UFZ3206" s="14"/>
      <c r="UGA3206" s="14"/>
      <c r="UGB3206" s="14"/>
      <c r="UGC3206" s="14"/>
      <c r="UGD3206" s="14"/>
      <c r="UGE3206" s="14"/>
      <c r="UGF3206" s="14"/>
      <c r="UGG3206" s="14"/>
      <c r="UGH3206" s="14"/>
      <c r="UGI3206" s="14"/>
      <c r="UGJ3206" s="14"/>
      <c r="UGK3206" s="14"/>
      <c r="UGL3206" s="14"/>
      <c r="UGM3206" s="14"/>
      <c r="UGN3206" s="14"/>
      <c r="UGO3206" s="14"/>
      <c r="UGP3206" s="14"/>
      <c r="UGQ3206" s="14"/>
      <c r="UGR3206" s="14"/>
      <c r="UGS3206" s="14"/>
      <c r="UGT3206" s="14"/>
      <c r="UGU3206" s="14"/>
      <c r="UGV3206" s="14"/>
      <c r="UGW3206" s="14"/>
      <c r="UGX3206" s="14"/>
      <c r="UGY3206" s="14"/>
      <c r="UGZ3206" s="14"/>
      <c r="UHA3206" s="14"/>
      <c r="UHB3206" s="14"/>
      <c r="UHC3206" s="14"/>
      <c r="UHD3206" s="14"/>
      <c r="UHE3206" s="14"/>
      <c r="UHF3206" s="14"/>
      <c r="UHG3206" s="14"/>
      <c r="UHH3206" s="14"/>
      <c r="UHI3206" s="14"/>
      <c r="UHJ3206" s="14"/>
      <c r="UHK3206" s="14"/>
      <c r="UHL3206" s="14"/>
      <c r="UHM3206" s="14"/>
      <c r="UHN3206" s="14"/>
      <c r="UHO3206" s="14"/>
      <c r="UHP3206" s="14"/>
      <c r="UHQ3206" s="14"/>
      <c r="UHR3206" s="14"/>
      <c r="UHS3206" s="14"/>
      <c r="UHT3206" s="14"/>
      <c r="UHU3206" s="14"/>
      <c r="UHV3206" s="14"/>
      <c r="UHW3206" s="14"/>
      <c r="UHX3206" s="14"/>
      <c r="UHY3206" s="14"/>
      <c r="UHZ3206" s="14"/>
      <c r="UIA3206" s="14"/>
      <c r="UIB3206" s="14"/>
      <c r="UIC3206" s="14"/>
      <c r="UID3206" s="14"/>
      <c r="UIE3206" s="14"/>
      <c r="UIF3206" s="14"/>
      <c r="UIG3206" s="14"/>
      <c r="UIH3206" s="14"/>
      <c r="UII3206" s="14"/>
      <c r="UIJ3206" s="14"/>
      <c r="UIK3206" s="14"/>
      <c r="UIL3206" s="14"/>
      <c r="UIM3206" s="14"/>
      <c r="UIN3206" s="14"/>
      <c r="UIO3206" s="14"/>
      <c r="UIP3206" s="14"/>
      <c r="UIQ3206" s="14"/>
      <c r="UIR3206" s="14"/>
      <c r="UIS3206" s="14"/>
      <c r="UIT3206" s="14"/>
      <c r="UIU3206" s="14"/>
      <c r="UIV3206" s="14"/>
      <c r="UIW3206" s="14"/>
      <c r="UIX3206" s="14"/>
      <c r="UIY3206" s="14"/>
      <c r="UIZ3206" s="14"/>
      <c r="UJA3206" s="14"/>
      <c r="UJB3206" s="14"/>
      <c r="UJC3206" s="14"/>
      <c r="UJD3206" s="14"/>
      <c r="UJE3206" s="14"/>
      <c r="UJF3206" s="14"/>
      <c r="UJG3206" s="14"/>
      <c r="UJH3206" s="14"/>
      <c r="UJI3206" s="14"/>
      <c r="UJJ3206" s="14"/>
      <c r="UJK3206" s="14"/>
      <c r="UJL3206" s="14"/>
      <c r="UJM3206" s="14"/>
      <c r="UJN3206" s="14"/>
      <c r="UJO3206" s="14"/>
      <c r="UJP3206" s="14"/>
      <c r="UJQ3206" s="14"/>
      <c r="UJR3206" s="14"/>
      <c r="UJS3206" s="14"/>
      <c r="UJT3206" s="14"/>
      <c r="UJU3206" s="14"/>
      <c r="UJV3206" s="14"/>
      <c r="UJW3206" s="14"/>
      <c r="UJX3206" s="14"/>
      <c r="UJY3206" s="14"/>
      <c r="UJZ3206" s="14"/>
      <c r="UKA3206" s="14"/>
      <c r="UKB3206" s="14"/>
      <c r="UKC3206" s="14"/>
      <c r="UKD3206" s="14"/>
      <c r="UKE3206" s="14"/>
      <c r="UKF3206" s="14"/>
      <c r="UKG3206" s="14"/>
      <c r="UKH3206" s="14"/>
      <c r="UKI3206" s="14"/>
      <c r="UKJ3206" s="14"/>
      <c r="UKK3206" s="14"/>
      <c r="UKL3206" s="14"/>
      <c r="UKM3206" s="14"/>
      <c r="UKN3206" s="14"/>
      <c r="UKO3206" s="14"/>
      <c r="UKP3206" s="14"/>
      <c r="UKQ3206" s="14"/>
      <c r="UKR3206" s="14"/>
      <c r="UKS3206" s="14"/>
      <c r="UKT3206" s="14"/>
      <c r="UKU3206" s="14"/>
      <c r="UKV3206" s="14"/>
      <c r="UKW3206" s="14"/>
      <c r="UKX3206" s="14"/>
      <c r="UKY3206" s="14"/>
      <c r="UKZ3206" s="14"/>
      <c r="ULA3206" s="14"/>
      <c r="ULB3206" s="14"/>
      <c r="ULC3206" s="14"/>
      <c r="ULD3206" s="14"/>
      <c r="ULE3206" s="14"/>
      <c r="ULF3206" s="14"/>
      <c r="ULG3206" s="14"/>
      <c r="ULH3206" s="14"/>
      <c r="ULI3206" s="14"/>
      <c r="ULJ3206" s="14"/>
      <c r="ULK3206" s="14"/>
      <c r="ULL3206" s="14"/>
      <c r="ULM3206" s="14"/>
      <c r="ULN3206" s="14"/>
      <c r="ULO3206" s="14"/>
      <c r="ULP3206" s="14"/>
      <c r="ULQ3206" s="14"/>
      <c r="ULR3206" s="14"/>
      <c r="ULS3206" s="14"/>
      <c r="ULT3206" s="14"/>
      <c r="ULU3206" s="14"/>
      <c r="ULV3206" s="14"/>
      <c r="ULW3206" s="14"/>
      <c r="ULX3206" s="14"/>
      <c r="ULY3206" s="14"/>
      <c r="ULZ3206" s="14"/>
      <c r="UMA3206" s="14"/>
      <c r="UMB3206" s="14"/>
      <c r="UMC3206" s="14"/>
      <c r="UMD3206" s="14"/>
      <c r="UME3206" s="14"/>
      <c r="UMF3206" s="14"/>
      <c r="UMG3206" s="14"/>
      <c r="UMH3206" s="14"/>
      <c r="UMI3206" s="14"/>
      <c r="UMJ3206" s="14"/>
      <c r="UMK3206" s="14"/>
      <c r="UML3206" s="14"/>
      <c r="UMM3206" s="14"/>
      <c r="UMN3206" s="14"/>
      <c r="UMO3206" s="14"/>
      <c r="UMP3206" s="14"/>
      <c r="UMQ3206" s="14"/>
      <c r="UMR3206" s="14"/>
      <c r="UMS3206" s="14"/>
      <c r="UMT3206" s="14"/>
      <c r="UMU3206" s="14"/>
      <c r="UMV3206" s="14"/>
      <c r="UMW3206" s="14"/>
      <c r="UMX3206" s="14"/>
      <c r="UMY3206" s="14"/>
      <c r="UMZ3206" s="14"/>
      <c r="UNA3206" s="14"/>
      <c r="UNB3206" s="14"/>
      <c r="UNC3206" s="14"/>
      <c r="UND3206" s="14"/>
      <c r="UNE3206" s="14"/>
      <c r="UNF3206" s="14"/>
      <c r="UNG3206" s="14"/>
      <c r="UNH3206" s="14"/>
      <c r="UNI3206" s="14"/>
      <c r="UNJ3206" s="14"/>
      <c r="UNK3206" s="14"/>
      <c r="UNL3206" s="14"/>
      <c r="UNM3206" s="14"/>
      <c r="UNN3206" s="14"/>
      <c r="UNO3206" s="14"/>
      <c r="UNP3206" s="14"/>
      <c r="UNQ3206" s="14"/>
      <c r="UNR3206" s="14"/>
      <c r="UNS3206" s="14"/>
      <c r="UNT3206" s="14"/>
      <c r="UNU3206" s="14"/>
      <c r="UNV3206" s="14"/>
      <c r="UNW3206" s="14"/>
      <c r="UNX3206" s="14"/>
      <c r="UNY3206" s="14"/>
      <c r="UNZ3206" s="14"/>
      <c r="UOA3206" s="14"/>
      <c r="UOB3206" s="14"/>
      <c r="UOC3206" s="14"/>
      <c r="UOD3206" s="14"/>
      <c r="UOE3206" s="14"/>
      <c r="UOF3206" s="14"/>
      <c r="UOG3206" s="14"/>
      <c r="UOH3206" s="14"/>
      <c r="UOI3206" s="14"/>
      <c r="UOJ3206" s="14"/>
      <c r="UOK3206" s="14"/>
      <c r="UOL3206" s="14"/>
      <c r="UOM3206" s="14"/>
      <c r="UON3206" s="14"/>
      <c r="UOO3206" s="14"/>
      <c r="UOP3206" s="14"/>
      <c r="UOQ3206" s="14"/>
      <c r="UOR3206" s="14"/>
      <c r="UOS3206" s="14"/>
      <c r="UOT3206" s="14"/>
      <c r="UOU3206" s="14"/>
      <c r="UOV3206" s="14"/>
      <c r="UOW3206" s="14"/>
      <c r="UOX3206" s="14"/>
      <c r="UOY3206" s="14"/>
      <c r="UOZ3206" s="14"/>
      <c r="UPA3206" s="14"/>
      <c r="UPB3206" s="14"/>
      <c r="UPC3206" s="14"/>
      <c r="UPD3206" s="14"/>
      <c r="UPE3206" s="14"/>
      <c r="UPF3206" s="14"/>
      <c r="UPG3206" s="14"/>
      <c r="UPH3206" s="14"/>
      <c r="UPI3206" s="14"/>
      <c r="UPJ3206" s="14"/>
      <c r="UPK3206" s="14"/>
      <c r="UPL3206" s="14"/>
      <c r="UPM3206" s="14"/>
      <c r="UPN3206" s="14"/>
      <c r="UPO3206" s="14"/>
      <c r="UPP3206" s="14"/>
      <c r="UPQ3206" s="14"/>
      <c r="UPR3206" s="14"/>
      <c r="UPS3206" s="14"/>
      <c r="UPT3206" s="14"/>
      <c r="UPU3206" s="14"/>
      <c r="UPV3206" s="14"/>
      <c r="UPW3206" s="14"/>
      <c r="UPX3206" s="14"/>
      <c r="UPY3206" s="14"/>
      <c r="UPZ3206" s="14"/>
      <c r="UQA3206" s="14"/>
      <c r="UQB3206" s="14"/>
      <c r="UQC3206" s="14"/>
      <c r="UQD3206" s="14"/>
      <c r="UQE3206" s="14"/>
      <c r="UQF3206" s="14"/>
      <c r="UQG3206" s="14"/>
      <c r="UQH3206" s="14"/>
      <c r="UQI3206" s="14"/>
      <c r="UQJ3206" s="14"/>
      <c r="UQK3206" s="14"/>
      <c r="UQL3206" s="14"/>
      <c r="UQM3206" s="14"/>
      <c r="UQN3206" s="14"/>
      <c r="UQO3206" s="14"/>
      <c r="UQP3206" s="14"/>
      <c r="UQQ3206" s="14"/>
      <c r="UQR3206" s="14"/>
      <c r="UQS3206" s="14"/>
      <c r="UQT3206" s="14"/>
      <c r="UQU3206" s="14"/>
      <c r="UQV3206" s="14"/>
      <c r="UQW3206" s="14"/>
      <c r="UQX3206" s="14"/>
      <c r="UQY3206" s="14"/>
      <c r="UQZ3206" s="14"/>
      <c r="URA3206" s="14"/>
      <c r="URB3206" s="14"/>
      <c r="URC3206" s="14"/>
      <c r="URD3206" s="14"/>
      <c r="URE3206" s="14"/>
      <c r="URF3206" s="14"/>
      <c r="URG3206" s="14"/>
      <c r="URH3206" s="14"/>
      <c r="URI3206" s="14"/>
      <c r="URJ3206" s="14"/>
      <c r="URK3206" s="14"/>
      <c r="URL3206" s="14"/>
      <c r="URM3206" s="14"/>
      <c r="URN3206" s="14"/>
      <c r="URO3206" s="14"/>
      <c r="URP3206" s="14"/>
      <c r="URQ3206" s="14"/>
      <c r="URR3206" s="14"/>
      <c r="URS3206" s="14"/>
      <c r="URT3206" s="14"/>
      <c r="URU3206" s="14"/>
      <c r="URV3206" s="14"/>
      <c r="URW3206" s="14"/>
      <c r="URX3206" s="14"/>
      <c r="URY3206" s="14"/>
      <c r="URZ3206" s="14"/>
      <c r="USA3206" s="14"/>
      <c r="USB3206" s="14"/>
      <c r="USC3206" s="14"/>
      <c r="USD3206" s="14"/>
      <c r="USE3206" s="14"/>
      <c r="USF3206" s="14"/>
      <c r="USG3206" s="14"/>
      <c r="USH3206" s="14"/>
      <c r="USI3206" s="14"/>
      <c r="USJ3206" s="14"/>
      <c r="USK3206" s="14"/>
      <c r="USL3206" s="14"/>
      <c r="USM3206" s="14"/>
      <c r="USN3206" s="14"/>
      <c r="USO3206" s="14"/>
      <c r="USP3206" s="14"/>
      <c r="USQ3206" s="14"/>
      <c r="USR3206" s="14"/>
      <c r="USS3206" s="14"/>
      <c r="UST3206" s="14"/>
      <c r="USU3206" s="14"/>
      <c r="USV3206" s="14"/>
      <c r="USW3206" s="14"/>
      <c r="USX3206" s="14"/>
      <c r="USY3206" s="14"/>
      <c r="USZ3206" s="14"/>
      <c r="UTA3206" s="14"/>
      <c r="UTB3206" s="14"/>
      <c r="UTC3206" s="14"/>
      <c r="UTD3206" s="14"/>
      <c r="UTE3206" s="14"/>
      <c r="UTF3206" s="14"/>
      <c r="UTG3206" s="14"/>
      <c r="UTH3206" s="14"/>
      <c r="UTI3206" s="14"/>
      <c r="UTJ3206" s="14"/>
      <c r="UTK3206" s="14"/>
      <c r="UTL3206" s="14"/>
      <c r="UTM3206" s="14"/>
      <c r="UTN3206" s="14"/>
      <c r="UTO3206" s="14"/>
      <c r="UTP3206" s="14"/>
      <c r="UTQ3206" s="14"/>
      <c r="UTR3206" s="14"/>
      <c r="UTS3206" s="14"/>
      <c r="UTT3206" s="14"/>
      <c r="UTU3206" s="14"/>
      <c r="UTV3206" s="14"/>
      <c r="UTW3206" s="14"/>
      <c r="UTX3206" s="14"/>
      <c r="UTY3206" s="14"/>
      <c r="UTZ3206" s="14"/>
      <c r="UUA3206" s="14"/>
      <c r="UUB3206" s="14"/>
      <c r="UUC3206" s="14"/>
      <c r="UUD3206" s="14"/>
      <c r="UUE3206" s="14"/>
      <c r="UUF3206" s="14"/>
      <c r="UUG3206" s="14"/>
      <c r="UUH3206" s="14"/>
      <c r="UUI3206" s="14"/>
      <c r="UUJ3206" s="14"/>
      <c r="UUK3206" s="14"/>
      <c r="UUL3206" s="14"/>
      <c r="UUM3206" s="14"/>
      <c r="UUN3206" s="14"/>
      <c r="UUO3206" s="14"/>
      <c r="UUP3206" s="14"/>
      <c r="UUQ3206" s="14"/>
      <c r="UUR3206" s="14"/>
      <c r="UUS3206" s="14"/>
      <c r="UUT3206" s="14"/>
      <c r="UUU3206" s="14"/>
      <c r="UUV3206" s="14"/>
      <c r="UUW3206" s="14"/>
      <c r="UUX3206" s="14"/>
      <c r="UUY3206" s="14"/>
      <c r="UUZ3206" s="14"/>
      <c r="UVA3206" s="14"/>
      <c r="UVB3206" s="14"/>
      <c r="UVC3206" s="14"/>
      <c r="UVD3206" s="14"/>
      <c r="UVE3206" s="14"/>
      <c r="UVF3206" s="14"/>
      <c r="UVG3206" s="14"/>
      <c r="UVH3206" s="14"/>
      <c r="UVI3206" s="14"/>
      <c r="UVJ3206" s="14"/>
      <c r="UVK3206" s="14"/>
      <c r="UVL3206" s="14"/>
      <c r="UVM3206" s="14"/>
      <c r="UVN3206" s="14"/>
      <c r="UVO3206" s="14"/>
      <c r="UVP3206" s="14"/>
      <c r="UVQ3206" s="14"/>
      <c r="UVR3206" s="14"/>
      <c r="UVS3206" s="14"/>
      <c r="UVT3206" s="14"/>
      <c r="UVU3206" s="14"/>
      <c r="UVV3206" s="14"/>
      <c r="UVW3206" s="14"/>
      <c r="UVX3206" s="14"/>
      <c r="UVY3206" s="14"/>
      <c r="UVZ3206" s="14"/>
      <c r="UWA3206" s="14"/>
      <c r="UWB3206" s="14"/>
      <c r="UWC3206" s="14"/>
      <c r="UWD3206" s="14"/>
      <c r="UWE3206" s="14"/>
      <c r="UWF3206" s="14"/>
      <c r="UWG3206" s="14"/>
      <c r="UWH3206" s="14"/>
      <c r="UWI3206" s="14"/>
      <c r="UWJ3206" s="14"/>
      <c r="UWK3206" s="14"/>
      <c r="UWL3206" s="14"/>
      <c r="UWM3206" s="14"/>
      <c r="UWN3206" s="14"/>
      <c r="UWO3206" s="14"/>
      <c r="UWP3206" s="14"/>
      <c r="UWQ3206" s="14"/>
      <c r="UWR3206" s="14"/>
      <c r="UWS3206" s="14"/>
      <c r="UWT3206" s="14"/>
      <c r="UWU3206" s="14"/>
      <c r="UWV3206" s="14"/>
      <c r="UWW3206" s="14"/>
      <c r="UWX3206" s="14"/>
      <c r="UWY3206" s="14"/>
      <c r="UWZ3206" s="14"/>
      <c r="UXA3206" s="14"/>
      <c r="UXB3206" s="14"/>
      <c r="UXC3206" s="14"/>
      <c r="UXD3206" s="14"/>
      <c r="UXE3206" s="14"/>
      <c r="UXF3206" s="14"/>
      <c r="UXG3206" s="14"/>
      <c r="UXH3206" s="14"/>
      <c r="UXI3206" s="14"/>
      <c r="UXJ3206" s="14"/>
      <c r="UXK3206" s="14"/>
      <c r="UXL3206" s="14"/>
      <c r="UXM3206" s="14"/>
      <c r="UXN3206" s="14"/>
      <c r="UXO3206" s="14"/>
      <c r="UXP3206" s="14"/>
      <c r="UXQ3206" s="14"/>
      <c r="UXR3206" s="14"/>
      <c r="UXS3206" s="14"/>
      <c r="UXT3206" s="14"/>
      <c r="UXU3206" s="14"/>
      <c r="UXV3206" s="14"/>
      <c r="UXW3206" s="14"/>
      <c r="UXX3206" s="14"/>
      <c r="UXY3206" s="14"/>
      <c r="UXZ3206" s="14"/>
      <c r="UYA3206" s="14"/>
      <c r="UYB3206" s="14"/>
      <c r="UYC3206" s="14"/>
      <c r="UYD3206" s="14"/>
      <c r="UYE3206" s="14"/>
      <c r="UYF3206" s="14"/>
      <c r="UYG3206" s="14"/>
      <c r="UYH3206" s="14"/>
      <c r="UYI3206" s="14"/>
      <c r="UYJ3206" s="14"/>
      <c r="UYK3206" s="14"/>
      <c r="UYL3206" s="14"/>
      <c r="UYM3206" s="14"/>
      <c r="UYN3206" s="14"/>
      <c r="UYO3206" s="14"/>
      <c r="UYP3206" s="14"/>
      <c r="UYQ3206" s="14"/>
      <c r="UYR3206" s="14"/>
      <c r="UYS3206" s="14"/>
      <c r="UYT3206" s="14"/>
      <c r="UYU3206" s="14"/>
      <c r="UYV3206" s="14"/>
      <c r="UYW3206" s="14"/>
      <c r="UYX3206" s="14"/>
      <c r="UYY3206" s="14"/>
      <c r="UYZ3206" s="14"/>
      <c r="UZA3206" s="14"/>
      <c r="UZB3206" s="14"/>
      <c r="UZC3206" s="14"/>
      <c r="UZD3206" s="14"/>
      <c r="UZE3206" s="14"/>
      <c r="UZF3206" s="14"/>
      <c r="UZG3206" s="14"/>
      <c r="UZH3206" s="14"/>
      <c r="UZI3206" s="14"/>
      <c r="UZJ3206" s="14"/>
      <c r="UZK3206" s="14"/>
      <c r="UZL3206" s="14"/>
      <c r="UZM3206" s="14"/>
      <c r="UZN3206" s="14"/>
      <c r="UZO3206" s="14"/>
      <c r="UZP3206" s="14"/>
      <c r="UZQ3206" s="14"/>
      <c r="UZR3206" s="14"/>
      <c r="UZS3206" s="14"/>
      <c r="UZT3206" s="14"/>
      <c r="UZU3206" s="14"/>
      <c r="UZV3206" s="14"/>
      <c r="UZW3206" s="14"/>
      <c r="UZX3206" s="14"/>
      <c r="UZY3206" s="14"/>
      <c r="UZZ3206" s="14"/>
      <c r="VAA3206" s="14"/>
      <c r="VAB3206" s="14"/>
      <c r="VAC3206" s="14"/>
      <c r="VAD3206" s="14"/>
      <c r="VAE3206" s="14"/>
      <c r="VAF3206" s="14"/>
      <c r="VAG3206" s="14"/>
      <c r="VAH3206" s="14"/>
      <c r="VAI3206" s="14"/>
      <c r="VAJ3206" s="14"/>
      <c r="VAK3206" s="14"/>
      <c r="VAL3206" s="14"/>
      <c r="VAM3206" s="14"/>
      <c r="VAN3206" s="14"/>
      <c r="VAO3206" s="14"/>
      <c r="VAP3206" s="14"/>
      <c r="VAQ3206" s="14"/>
      <c r="VAR3206" s="14"/>
      <c r="VAS3206" s="14"/>
      <c r="VAT3206" s="14"/>
      <c r="VAU3206" s="14"/>
      <c r="VAV3206" s="14"/>
      <c r="VAW3206" s="14"/>
      <c r="VAX3206" s="14"/>
      <c r="VAY3206" s="14"/>
      <c r="VAZ3206" s="14"/>
      <c r="VBA3206" s="14"/>
      <c r="VBB3206" s="14"/>
      <c r="VBC3206" s="14"/>
      <c r="VBD3206" s="14"/>
      <c r="VBE3206" s="14"/>
      <c r="VBF3206" s="14"/>
      <c r="VBG3206" s="14"/>
      <c r="VBH3206" s="14"/>
      <c r="VBI3206" s="14"/>
      <c r="VBJ3206" s="14"/>
      <c r="VBK3206" s="14"/>
      <c r="VBL3206" s="14"/>
      <c r="VBM3206" s="14"/>
      <c r="VBN3206" s="14"/>
      <c r="VBO3206" s="14"/>
      <c r="VBP3206" s="14"/>
      <c r="VBQ3206" s="14"/>
      <c r="VBR3206" s="14"/>
      <c r="VBS3206" s="14"/>
      <c r="VBT3206" s="14"/>
      <c r="VBU3206" s="14"/>
      <c r="VBV3206" s="14"/>
      <c r="VBW3206" s="14"/>
      <c r="VBX3206" s="14"/>
      <c r="VBY3206" s="14"/>
      <c r="VBZ3206" s="14"/>
      <c r="VCA3206" s="14"/>
      <c r="VCB3206" s="14"/>
      <c r="VCC3206" s="14"/>
      <c r="VCD3206" s="14"/>
      <c r="VCE3206" s="14"/>
      <c r="VCF3206" s="14"/>
      <c r="VCG3206" s="14"/>
      <c r="VCH3206" s="14"/>
      <c r="VCI3206" s="14"/>
      <c r="VCJ3206" s="14"/>
      <c r="VCK3206" s="14"/>
      <c r="VCL3206" s="14"/>
      <c r="VCM3206" s="14"/>
      <c r="VCN3206" s="14"/>
      <c r="VCO3206" s="14"/>
      <c r="VCP3206" s="14"/>
      <c r="VCQ3206" s="14"/>
      <c r="VCR3206" s="14"/>
      <c r="VCS3206" s="14"/>
      <c r="VCT3206" s="14"/>
      <c r="VCU3206" s="14"/>
      <c r="VCV3206" s="14"/>
      <c r="VCW3206" s="14"/>
      <c r="VCX3206" s="14"/>
      <c r="VCY3206" s="14"/>
      <c r="VCZ3206" s="14"/>
      <c r="VDA3206" s="14"/>
      <c r="VDB3206" s="14"/>
      <c r="VDC3206" s="14"/>
      <c r="VDD3206" s="14"/>
      <c r="VDE3206" s="14"/>
      <c r="VDF3206" s="14"/>
      <c r="VDG3206" s="14"/>
      <c r="VDH3206" s="14"/>
      <c r="VDI3206" s="14"/>
      <c r="VDJ3206" s="14"/>
      <c r="VDK3206" s="14"/>
      <c r="VDL3206" s="14"/>
      <c r="VDM3206" s="14"/>
      <c r="VDN3206" s="14"/>
      <c r="VDO3206" s="14"/>
      <c r="VDP3206" s="14"/>
      <c r="VDQ3206" s="14"/>
      <c r="VDR3206" s="14"/>
      <c r="VDS3206" s="14"/>
      <c r="VDT3206" s="14"/>
      <c r="VDU3206" s="14"/>
      <c r="VDV3206" s="14"/>
      <c r="VDW3206" s="14"/>
      <c r="VDX3206" s="14"/>
      <c r="VDY3206" s="14"/>
      <c r="VDZ3206" s="14"/>
      <c r="VEA3206" s="14"/>
      <c r="VEB3206" s="14"/>
      <c r="VEC3206" s="14"/>
      <c r="VED3206" s="14"/>
      <c r="VEE3206" s="14"/>
      <c r="VEF3206" s="14"/>
      <c r="VEG3206" s="14"/>
      <c r="VEH3206" s="14"/>
      <c r="VEI3206" s="14"/>
      <c r="VEJ3206" s="14"/>
      <c r="VEK3206" s="14"/>
      <c r="VEL3206" s="14"/>
      <c r="VEM3206" s="14"/>
      <c r="VEN3206" s="14"/>
      <c r="VEO3206" s="14"/>
      <c r="VEP3206" s="14"/>
      <c r="VEQ3206" s="14"/>
      <c r="VER3206" s="14"/>
      <c r="VES3206" s="14"/>
      <c r="VET3206" s="14"/>
      <c r="VEU3206" s="14"/>
      <c r="VEV3206" s="14"/>
      <c r="VEW3206" s="14"/>
      <c r="VEX3206" s="14"/>
      <c r="VEY3206" s="14"/>
      <c r="VEZ3206" s="14"/>
      <c r="VFA3206" s="14"/>
      <c r="VFB3206" s="14"/>
      <c r="VFC3206" s="14"/>
      <c r="VFD3206" s="14"/>
      <c r="VFE3206" s="14"/>
      <c r="VFF3206" s="14"/>
      <c r="VFG3206" s="14"/>
      <c r="VFH3206" s="14"/>
      <c r="VFI3206" s="14"/>
      <c r="VFJ3206" s="14"/>
      <c r="VFK3206" s="14"/>
      <c r="VFL3206" s="14"/>
      <c r="VFM3206" s="14"/>
      <c r="VFN3206" s="14"/>
      <c r="VFO3206" s="14"/>
      <c r="VFP3206" s="14"/>
      <c r="VFQ3206" s="14"/>
      <c r="VFR3206" s="14"/>
      <c r="VFS3206" s="14"/>
      <c r="VFT3206" s="14"/>
      <c r="VFU3206" s="14"/>
      <c r="VFV3206" s="14"/>
      <c r="VFW3206" s="14"/>
      <c r="VFX3206" s="14"/>
      <c r="VFY3206" s="14"/>
      <c r="VFZ3206" s="14"/>
      <c r="VGA3206" s="14"/>
      <c r="VGB3206" s="14"/>
      <c r="VGC3206" s="14"/>
      <c r="VGD3206" s="14"/>
      <c r="VGE3206" s="14"/>
      <c r="VGF3206" s="14"/>
      <c r="VGG3206" s="14"/>
      <c r="VGH3206" s="14"/>
      <c r="VGI3206" s="14"/>
      <c r="VGJ3206" s="14"/>
      <c r="VGK3206" s="14"/>
      <c r="VGL3206" s="14"/>
      <c r="VGM3206" s="14"/>
      <c r="VGN3206" s="14"/>
      <c r="VGO3206" s="14"/>
      <c r="VGP3206" s="14"/>
      <c r="VGQ3206" s="14"/>
      <c r="VGR3206" s="14"/>
      <c r="VGS3206" s="14"/>
      <c r="VGT3206" s="14"/>
      <c r="VGU3206" s="14"/>
      <c r="VGV3206" s="14"/>
      <c r="VGW3206" s="14"/>
      <c r="VGX3206" s="14"/>
      <c r="VGY3206" s="14"/>
      <c r="VGZ3206" s="14"/>
      <c r="VHA3206" s="14"/>
      <c r="VHB3206" s="14"/>
      <c r="VHC3206" s="14"/>
      <c r="VHD3206" s="14"/>
      <c r="VHE3206" s="14"/>
      <c r="VHF3206" s="14"/>
      <c r="VHG3206" s="14"/>
      <c r="VHH3206" s="14"/>
      <c r="VHI3206" s="14"/>
      <c r="VHJ3206" s="14"/>
      <c r="VHK3206" s="14"/>
      <c r="VHL3206" s="14"/>
      <c r="VHM3206" s="14"/>
      <c r="VHN3206" s="14"/>
      <c r="VHO3206" s="14"/>
      <c r="VHP3206" s="14"/>
      <c r="VHQ3206" s="14"/>
      <c r="VHR3206" s="14"/>
      <c r="VHS3206" s="14"/>
      <c r="VHT3206" s="14"/>
      <c r="VHU3206" s="14"/>
      <c r="VHV3206" s="14"/>
      <c r="VHW3206" s="14"/>
      <c r="VHX3206" s="14"/>
      <c r="VHY3206" s="14"/>
      <c r="VHZ3206" s="14"/>
      <c r="VIA3206" s="14"/>
      <c r="VIB3206" s="14"/>
      <c r="VIC3206" s="14"/>
      <c r="VID3206" s="14"/>
      <c r="VIE3206" s="14"/>
      <c r="VIF3206" s="14"/>
      <c r="VIG3206" s="14"/>
      <c r="VIH3206" s="14"/>
      <c r="VII3206" s="14"/>
      <c r="VIJ3206" s="14"/>
      <c r="VIK3206" s="14"/>
      <c r="VIL3206" s="14"/>
      <c r="VIM3206" s="14"/>
      <c r="VIN3206" s="14"/>
      <c r="VIO3206" s="14"/>
      <c r="VIP3206" s="14"/>
      <c r="VIQ3206" s="14"/>
      <c r="VIR3206" s="14"/>
      <c r="VIS3206" s="14"/>
      <c r="VIT3206" s="14"/>
      <c r="VIU3206" s="14"/>
      <c r="VIV3206" s="14"/>
      <c r="VIW3206" s="14"/>
      <c r="VIX3206" s="14"/>
      <c r="VIY3206" s="14"/>
      <c r="VIZ3206" s="14"/>
      <c r="VJA3206" s="14"/>
      <c r="VJB3206" s="14"/>
      <c r="VJC3206" s="14"/>
      <c r="VJD3206" s="14"/>
      <c r="VJE3206" s="14"/>
      <c r="VJF3206" s="14"/>
      <c r="VJG3206" s="14"/>
      <c r="VJH3206" s="14"/>
      <c r="VJI3206" s="14"/>
      <c r="VJJ3206" s="14"/>
      <c r="VJK3206" s="14"/>
      <c r="VJL3206" s="14"/>
      <c r="VJM3206" s="14"/>
      <c r="VJN3206" s="14"/>
      <c r="VJO3206" s="14"/>
      <c r="VJP3206" s="14"/>
      <c r="VJQ3206" s="14"/>
      <c r="VJR3206" s="14"/>
      <c r="VJS3206" s="14"/>
      <c r="VJT3206" s="14"/>
      <c r="VJU3206" s="14"/>
      <c r="VJV3206" s="14"/>
      <c r="VJW3206" s="14"/>
      <c r="VJX3206" s="14"/>
      <c r="VJY3206" s="14"/>
      <c r="VJZ3206" s="14"/>
      <c r="VKA3206" s="14"/>
      <c r="VKB3206" s="14"/>
      <c r="VKC3206" s="14"/>
      <c r="VKD3206" s="14"/>
      <c r="VKE3206" s="14"/>
      <c r="VKF3206" s="14"/>
      <c r="VKG3206" s="14"/>
      <c r="VKH3206" s="14"/>
      <c r="VKI3206" s="14"/>
      <c r="VKJ3206" s="14"/>
      <c r="VKK3206" s="14"/>
      <c r="VKL3206" s="14"/>
      <c r="VKM3206" s="14"/>
      <c r="VKN3206" s="14"/>
      <c r="VKO3206" s="14"/>
      <c r="VKP3206" s="14"/>
      <c r="VKQ3206" s="14"/>
      <c r="VKR3206" s="14"/>
      <c r="VKS3206" s="14"/>
      <c r="VKT3206" s="14"/>
      <c r="VKU3206" s="14"/>
      <c r="VKV3206" s="14"/>
      <c r="VKW3206" s="14"/>
      <c r="VKX3206" s="14"/>
      <c r="VKY3206" s="14"/>
      <c r="VKZ3206" s="14"/>
      <c r="VLA3206" s="14"/>
      <c r="VLB3206" s="14"/>
      <c r="VLC3206" s="14"/>
      <c r="VLD3206" s="14"/>
      <c r="VLE3206" s="14"/>
      <c r="VLF3206" s="14"/>
      <c r="VLG3206" s="14"/>
      <c r="VLH3206" s="14"/>
      <c r="VLI3206" s="14"/>
      <c r="VLJ3206" s="14"/>
      <c r="VLK3206" s="14"/>
      <c r="VLL3206" s="14"/>
      <c r="VLM3206" s="14"/>
      <c r="VLN3206" s="14"/>
      <c r="VLO3206" s="14"/>
      <c r="VLP3206" s="14"/>
      <c r="VLQ3206" s="14"/>
      <c r="VLR3206" s="14"/>
      <c r="VLS3206" s="14"/>
      <c r="VLT3206" s="14"/>
      <c r="VLU3206" s="14"/>
      <c r="VLV3206" s="14"/>
      <c r="VLW3206" s="14"/>
      <c r="VLX3206" s="14"/>
      <c r="VLY3206" s="14"/>
      <c r="VLZ3206" s="14"/>
      <c r="VMA3206" s="14"/>
      <c r="VMB3206" s="14"/>
      <c r="VMC3206" s="14"/>
      <c r="VMD3206" s="14"/>
      <c r="VME3206" s="14"/>
      <c r="VMF3206" s="14"/>
      <c r="VMG3206" s="14"/>
      <c r="VMH3206" s="14"/>
      <c r="VMI3206" s="14"/>
      <c r="VMJ3206" s="14"/>
      <c r="VMK3206" s="14"/>
      <c r="VML3206" s="14"/>
      <c r="VMM3206" s="14"/>
      <c r="VMN3206" s="14"/>
      <c r="VMO3206" s="14"/>
      <c r="VMP3206" s="14"/>
      <c r="VMQ3206" s="14"/>
      <c r="VMR3206" s="14"/>
      <c r="VMS3206" s="14"/>
      <c r="VMT3206" s="14"/>
      <c r="VMU3206" s="14"/>
      <c r="VMV3206" s="14"/>
      <c r="VMW3206" s="14"/>
      <c r="VMX3206" s="14"/>
      <c r="VMY3206" s="14"/>
      <c r="VMZ3206" s="14"/>
      <c r="VNA3206" s="14"/>
      <c r="VNB3206" s="14"/>
      <c r="VNC3206" s="14"/>
      <c r="VND3206" s="14"/>
      <c r="VNE3206" s="14"/>
      <c r="VNF3206" s="14"/>
      <c r="VNG3206" s="14"/>
      <c r="VNH3206" s="14"/>
      <c r="VNI3206" s="14"/>
      <c r="VNJ3206" s="14"/>
      <c r="VNK3206" s="14"/>
      <c r="VNL3206" s="14"/>
      <c r="VNM3206" s="14"/>
      <c r="VNN3206" s="14"/>
      <c r="VNO3206" s="14"/>
      <c r="VNP3206" s="14"/>
      <c r="VNQ3206" s="14"/>
      <c r="VNR3206" s="14"/>
      <c r="VNS3206" s="14"/>
      <c r="VNT3206" s="14"/>
      <c r="VNU3206" s="14"/>
      <c r="VNV3206" s="14"/>
      <c r="VNW3206" s="14"/>
      <c r="VNX3206" s="14"/>
      <c r="VNY3206" s="14"/>
      <c r="VNZ3206" s="14"/>
      <c r="VOA3206" s="14"/>
      <c r="VOB3206" s="14"/>
      <c r="VOC3206" s="14"/>
      <c r="VOD3206" s="14"/>
      <c r="VOE3206" s="14"/>
      <c r="VOF3206" s="14"/>
      <c r="VOG3206" s="14"/>
      <c r="VOH3206" s="14"/>
      <c r="VOI3206" s="14"/>
      <c r="VOJ3206" s="14"/>
      <c r="VOK3206" s="14"/>
      <c r="VOL3206" s="14"/>
      <c r="VOM3206" s="14"/>
      <c r="VON3206" s="14"/>
      <c r="VOO3206" s="14"/>
      <c r="VOP3206" s="14"/>
      <c r="VOQ3206" s="14"/>
      <c r="VOR3206" s="14"/>
      <c r="VOS3206" s="14"/>
      <c r="VOT3206" s="14"/>
      <c r="VOU3206" s="14"/>
      <c r="VOV3206" s="14"/>
      <c r="VOW3206" s="14"/>
      <c r="VOX3206" s="14"/>
      <c r="VOY3206" s="14"/>
      <c r="VOZ3206" s="14"/>
      <c r="VPA3206" s="14"/>
      <c r="VPB3206" s="14"/>
      <c r="VPC3206" s="14"/>
      <c r="VPD3206" s="14"/>
      <c r="VPE3206" s="14"/>
      <c r="VPF3206" s="14"/>
      <c r="VPG3206" s="14"/>
      <c r="VPH3206" s="14"/>
      <c r="VPI3206" s="14"/>
      <c r="VPJ3206" s="14"/>
      <c r="VPK3206" s="14"/>
      <c r="VPL3206" s="14"/>
      <c r="VPM3206" s="14"/>
      <c r="VPN3206" s="14"/>
      <c r="VPO3206" s="14"/>
      <c r="VPP3206" s="14"/>
      <c r="VPQ3206" s="14"/>
      <c r="VPR3206" s="14"/>
      <c r="VPS3206" s="14"/>
      <c r="VPT3206" s="14"/>
      <c r="VPU3206" s="14"/>
      <c r="VPV3206" s="14"/>
      <c r="VPW3206" s="14"/>
      <c r="VPX3206" s="14"/>
      <c r="VPY3206" s="14"/>
      <c r="VPZ3206" s="14"/>
      <c r="VQA3206" s="14"/>
      <c r="VQB3206" s="14"/>
      <c r="VQC3206" s="14"/>
      <c r="VQD3206" s="14"/>
      <c r="VQE3206" s="14"/>
      <c r="VQF3206" s="14"/>
      <c r="VQG3206" s="14"/>
      <c r="VQH3206" s="14"/>
      <c r="VQI3206" s="14"/>
      <c r="VQJ3206" s="14"/>
      <c r="VQK3206" s="14"/>
      <c r="VQL3206" s="14"/>
      <c r="VQM3206" s="14"/>
      <c r="VQN3206" s="14"/>
      <c r="VQO3206" s="14"/>
      <c r="VQP3206" s="14"/>
      <c r="VQQ3206" s="14"/>
      <c r="VQR3206" s="14"/>
      <c r="VQS3206" s="14"/>
      <c r="VQT3206" s="14"/>
      <c r="VQU3206" s="14"/>
      <c r="VQV3206" s="14"/>
      <c r="VQW3206" s="14"/>
      <c r="VQX3206" s="14"/>
      <c r="VQY3206" s="14"/>
      <c r="VQZ3206" s="14"/>
      <c r="VRA3206" s="14"/>
      <c r="VRB3206" s="14"/>
      <c r="VRC3206" s="14"/>
      <c r="VRD3206" s="14"/>
      <c r="VRE3206" s="14"/>
      <c r="VRF3206" s="14"/>
      <c r="VRG3206" s="14"/>
      <c r="VRH3206" s="14"/>
      <c r="VRI3206" s="14"/>
      <c r="VRJ3206" s="14"/>
      <c r="VRK3206" s="14"/>
      <c r="VRL3206" s="14"/>
      <c r="VRM3206" s="14"/>
      <c r="VRN3206" s="14"/>
      <c r="VRO3206" s="14"/>
      <c r="VRP3206" s="14"/>
      <c r="VRQ3206" s="14"/>
      <c r="VRR3206" s="14"/>
      <c r="VRS3206" s="14"/>
      <c r="VRT3206" s="14"/>
      <c r="VRU3206" s="14"/>
      <c r="VRV3206" s="14"/>
      <c r="VRW3206" s="14"/>
      <c r="VRX3206" s="14"/>
      <c r="VRY3206" s="14"/>
      <c r="VRZ3206" s="14"/>
      <c r="VSA3206" s="14"/>
      <c r="VSB3206" s="14"/>
      <c r="VSC3206" s="14"/>
      <c r="VSD3206" s="14"/>
      <c r="VSE3206" s="14"/>
      <c r="VSF3206" s="14"/>
      <c r="VSG3206" s="14"/>
      <c r="VSH3206" s="14"/>
      <c r="VSI3206" s="14"/>
      <c r="VSJ3206" s="14"/>
      <c r="VSK3206" s="14"/>
      <c r="VSL3206" s="14"/>
      <c r="VSM3206" s="14"/>
      <c r="VSN3206" s="14"/>
      <c r="VSO3206" s="14"/>
      <c r="VSP3206" s="14"/>
      <c r="VSQ3206" s="14"/>
      <c r="VSR3206" s="14"/>
      <c r="VSS3206" s="14"/>
      <c r="VST3206" s="14"/>
      <c r="VSU3206" s="14"/>
      <c r="VSV3206" s="14"/>
      <c r="VSW3206" s="14"/>
      <c r="VSX3206" s="14"/>
      <c r="VSY3206" s="14"/>
      <c r="VSZ3206" s="14"/>
      <c r="VTA3206" s="14"/>
      <c r="VTB3206" s="14"/>
      <c r="VTC3206" s="14"/>
      <c r="VTD3206" s="14"/>
      <c r="VTE3206" s="14"/>
      <c r="VTF3206" s="14"/>
      <c r="VTG3206" s="14"/>
      <c r="VTH3206" s="14"/>
      <c r="VTI3206" s="14"/>
      <c r="VTJ3206" s="14"/>
      <c r="VTK3206" s="14"/>
      <c r="VTL3206" s="14"/>
      <c r="VTM3206" s="14"/>
      <c r="VTN3206" s="14"/>
      <c r="VTO3206" s="14"/>
      <c r="VTP3206" s="14"/>
      <c r="VTQ3206" s="14"/>
      <c r="VTR3206" s="14"/>
      <c r="VTS3206" s="14"/>
      <c r="VTT3206" s="14"/>
      <c r="VTU3206" s="14"/>
      <c r="VTV3206" s="14"/>
      <c r="VTW3206" s="14"/>
      <c r="VTX3206" s="14"/>
      <c r="VTY3206" s="14"/>
      <c r="VTZ3206" s="14"/>
      <c r="VUA3206" s="14"/>
      <c r="VUB3206" s="14"/>
      <c r="VUC3206" s="14"/>
      <c r="VUD3206" s="14"/>
      <c r="VUE3206" s="14"/>
      <c r="VUF3206" s="14"/>
      <c r="VUG3206" s="14"/>
      <c r="VUH3206" s="14"/>
      <c r="VUI3206" s="14"/>
      <c r="VUJ3206" s="14"/>
      <c r="VUK3206" s="14"/>
      <c r="VUL3206" s="14"/>
      <c r="VUM3206" s="14"/>
      <c r="VUN3206" s="14"/>
      <c r="VUO3206" s="14"/>
      <c r="VUP3206" s="14"/>
      <c r="VUQ3206" s="14"/>
      <c r="VUR3206" s="14"/>
      <c r="VUS3206" s="14"/>
      <c r="VUT3206" s="14"/>
      <c r="VUU3206" s="14"/>
      <c r="VUV3206" s="14"/>
      <c r="VUW3206" s="14"/>
      <c r="VUX3206" s="14"/>
      <c r="VUY3206" s="14"/>
      <c r="VUZ3206" s="14"/>
      <c r="VVA3206" s="14"/>
      <c r="VVB3206" s="14"/>
      <c r="VVC3206" s="14"/>
      <c r="VVD3206" s="14"/>
      <c r="VVE3206" s="14"/>
      <c r="VVF3206" s="14"/>
      <c r="VVG3206" s="14"/>
      <c r="VVH3206" s="14"/>
      <c r="VVI3206" s="14"/>
      <c r="VVJ3206" s="14"/>
      <c r="VVK3206" s="14"/>
      <c r="VVL3206" s="14"/>
      <c r="VVM3206" s="14"/>
      <c r="VVN3206" s="14"/>
      <c r="VVO3206" s="14"/>
      <c r="VVP3206" s="14"/>
      <c r="VVQ3206" s="14"/>
      <c r="VVR3206" s="14"/>
      <c r="VVS3206" s="14"/>
      <c r="VVT3206" s="14"/>
      <c r="VVU3206" s="14"/>
      <c r="VVV3206" s="14"/>
      <c r="VVW3206" s="14"/>
      <c r="VVX3206" s="14"/>
      <c r="VVY3206" s="14"/>
      <c r="VVZ3206" s="14"/>
      <c r="VWA3206" s="14"/>
      <c r="VWB3206" s="14"/>
      <c r="VWC3206" s="14"/>
      <c r="VWD3206" s="14"/>
      <c r="VWE3206" s="14"/>
      <c r="VWF3206" s="14"/>
      <c r="VWG3206" s="14"/>
      <c r="VWH3206" s="14"/>
      <c r="VWI3206" s="14"/>
      <c r="VWJ3206" s="14"/>
      <c r="VWK3206" s="14"/>
      <c r="VWL3206" s="14"/>
      <c r="VWM3206" s="14"/>
      <c r="VWN3206" s="14"/>
      <c r="VWO3206" s="14"/>
      <c r="VWP3206" s="14"/>
      <c r="VWQ3206" s="14"/>
      <c r="VWR3206" s="14"/>
      <c r="VWS3206" s="14"/>
      <c r="VWT3206" s="14"/>
      <c r="VWU3206" s="14"/>
      <c r="VWV3206" s="14"/>
      <c r="VWW3206" s="14"/>
      <c r="VWX3206" s="14"/>
      <c r="VWY3206" s="14"/>
      <c r="VWZ3206" s="14"/>
      <c r="VXA3206" s="14"/>
      <c r="VXB3206" s="14"/>
      <c r="VXC3206" s="14"/>
      <c r="VXD3206" s="14"/>
      <c r="VXE3206" s="14"/>
      <c r="VXF3206" s="14"/>
      <c r="VXG3206" s="14"/>
      <c r="VXH3206" s="14"/>
      <c r="VXI3206" s="14"/>
      <c r="VXJ3206" s="14"/>
      <c r="VXK3206" s="14"/>
      <c r="VXL3206" s="14"/>
      <c r="VXM3206" s="14"/>
      <c r="VXN3206" s="14"/>
      <c r="VXO3206" s="14"/>
      <c r="VXP3206" s="14"/>
      <c r="VXQ3206" s="14"/>
      <c r="VXR3206" s="14"/>
      <c r="VXS3206" s="14"/>
      <c r="VXT3206" s="14"/>
      <c r="VXU3206" s="14"/>
      <c r="VXV3206" s="14"/>
      <c r="VXW3206" s="14"/>
      <c r="VXX3206" s="14"/>
      <c r="VXY3206" s="14"/>
      <c r="VXZ3206" s="14"/>
      <c r="VYA3206" s="14"/>
      <c r="VYB3206" s="14"/>
      <c r="VYC3206" s="14"/>
      <c r="VYD3206" s="14"/>
      <c r="VYE3206" s="14"/>
      <c r="VYF3206" s="14"/>
      <c r="VYG3206" s="14"/>
      <c r="VYH3206" s="14"/>
      <c r="VYI3206" s="14"/>
      <c r="VYJ3206" s="14"/>
      <c r="VYK3206" s="14"/>
      <c r="VYL3206" s="14"/>
      <c r="VYM3206" s="14"/>
      <c r="VYN3206" s="14"/>
      <c r="VYO3206" s="14"/>
      <c r="VYP3206" s="14"/>
      <c r="VYQ3206" s="14"/>
      <c r="VYR3206" s="14"/>
      <c r="VYS3206" s="14"/>
      <c r="VYT3206" s="14"/>
      <c r="VYU3206" s="14"/>
      <c r="VYV3206" s="14"/>
      <c r="VYW3206" s="14"/>
      <c r="VYX3206" s="14"/>
      <c r="VYY3206" s="14"/>
      <c r="VYZ3206" s="14"/>
      <c r="VZA3206" s="14"/>
      <c r="VZB3206" s="14"/>
      <c r="VZC3206" s="14"/>
      <c r="VZD3206" s="14"/>
      <c r="VZE3206" s="14"/>
      <c r="VZF3206" s="14"/>
      <c r="VZG3206" s="14"/>
      <c r="VZH3206" s="14"/>
      <c r="VZI3206" s="14"/>
      <c r="VZJ3206" s="14"/>
      <c r="VZK3206" s="14"/>
      <c r="VZL3206" s="14"/>
      <c r="VZM3206" s="14"/>
      <c r="VZN3206" s="14"/>
      <c r="VZO3206" s="14"/>
      <c r="VZP3206" s="14"/>
      <c r="VZQ3206" s="14"/>
      <c r="VZR3206" s="14"/>
      <c r="VZS3206" s="14"/>
      <c r="VZT3206" s="14"/>
      <c r="VZU3206" s="14"/>
      <c r="VZV3206" s="14"/>
      <c r="VZW3206" s="14"/>
      <c r="VZX3206" s="14"/>
      <c r="VZY3206" s="14"/>
      <c r="VZZ3206" s="14"/>
      <c r="WAA3206" s="14"/>
      <c r="WAB3206" s="14"/>
      <c r="WAC3206" s="14"/>
      <c r="WAD3206" s="14"/>
      <c r="WAE3206" s="14"/>
      <c r="WAF3206" s="14"/>
      <c r="WAG3206" s="14"/>
      <c r="WAH3206" s="14"/>
      <c r="WAI3206" s="14"/>
      <c r="WAJ3206" s="14"/>
      <c r="WAK3206" s="14"/>
      <c r="WAL3206" s="14"/>
      <c r="WAM3206" s="14"/>
      <c r="WAN3206" s="14"/>
      <c r="WAO3206" s="14"/>
      <c r="WAP3206" s="14"/>
      <c r="WAQ3206" s="14"/>
      <c r="WAR3206" s="14"/>
      <c r="WAS3206" s="14"/>
      <c r="WAT3206" s="14"/>
      <c r="WAU3206" s="14"/>
      <c r="WAV3206" s="14"/>
      <c r="WAW3206" s="14"/>
      <c r="WAX3206" s="14"/>
      <c r="WAY3206" s="14"/>
      <c r="WAZ3206" s="14"/>
      <c r="WBA3206" s="14"/>
      <c r="WBB3206" s="14"/>
      <c r="WBC3206" s="14"/>
      <c r="WBD3206" s="14"/>
      <c r="WBE3206" s="14"/>
      <c r="WBF3206" s="14"/>
      <c r="WBG3206" s="14"/>
      <c r="WBH3206" s="14"/>
      <c r="WBI3206" s="14"/>
      <c r="WBJ3206" s="14"/>
      <c r="WBK3206" s="14"/>
      <c r="WBL3206" s="14"/>
      <c r="WBM3206" s="14"/>
      <c r="WBN3206" s="14"/>
      <c r="WBO3206" s="14"/>
      <c r="WBP3206" s="14"/>
      <c r="WBQ3206" s="14"/>
      <c r="WBR3206" s="14"/>
      <c r="WBS3206" s="14"/>
      <c r="WBT3206" s="14"/>
      <c r="WBU3206" s="14"/>
      <c r="WBV3206" s="14"/>
      <c r="WBW3206" s="14"/>
      <c r="WBX3206" s="14"/>
      <c r="WBY3206" s="14"/>
      <c r="WBZ3206" s="14"/>
      <c r="WCA3206" s="14"/>
      <c r="WCB3206" s="14"/>
      <c r="WCC3206" s="14"/>
      <c r="WCD3206" s="14"/>
      <c r="WCE3206" s="14"/>
      <c r="WCF3206" s="14"/>
      <c r="WCG3206" s="14"/>
      <c r="WCH3206" s="14"/>
      <c r="WCI3206" s="14"/>
      <c r="WCJ3206" s="14"/>
      <c r="WCK3206" s="14"/>
      <c r="WCL3206" s="14"/>
      <c r="WCM3206" s="14"/>
      <c r="WCN3206" s="14"/>
      <c r="WCO3206" s="14"/>
      <c r="WCP3206" s="14"/>
      <c r="WCQ3206" s="14"/>
      <c r="WCR3206" s="14"/>
      <c r="WCS3206" s="14"/>
      <c r="WCT3206" s="14"/>
      <c r="WCU3206" s="14"/>
      <c r="WCV3206" s="14"/>
      <c r="WCW3206" s="14"/>
      <c r="WCX3206" s="14"/>
      <c r="WCY3206" s="14"/>
      <c r="WCZ3206" s="14"/>
      <c r="WDA3206" s="14"/>
      <c r="WDB3206" s="14"/>
      <c r="WDC3206" s="14"/>
      <c r="WDD3206" s="14"/>
      <c r="WDE3206" s="14"/>
      <c r="WDF3206" s="14"/>
      <c r="WDG3206" s="14"/>
      <c r="WDH3206" s="14"/>
      <c r="WDI3206" s="14"/>
      <c r="WDJ3206" s="14"/>
      <c r="WDK3206" s="14"/>
      <c r="WDL3206" s="14"/>
      <c r="WDM3206" s="14"/>
      <c r="WDN3206" s="14"/>
      <c r="WDO3206" s="14"/>
      <c r="WDP3206" s="14"/>
      <c r="WDQ3206" s="14"/>
      <c r="WDR3206" s="14"/>
      <c r="WDS3206" s="14"/>
      <c r="WDT3206" s="14"/>
      <c r="WDU3206" s="14"/>
      <c r="WDV3206" s="14"/>
      <c r="WDW3206" s="14"/>
      <c r="WDX3206" s="14"/>
      <c r="WDY3206" s="14"/>
      <c r="WDZ3206" s="14"/>
      <c r="WEA3206" s="14"/>
      <c r="WEB3206" s="14"/>
      <c r="WEC3206" s="14"/>
      <c r="WED3206" s="14"/>
      <c r="WEE3206" s="14"/>
      <c r="WEF3206" s="14"/>
      <c r="WEG3206" s="14"/>
      <c r="WEH3206" s="14"/>
      <c r="WEI3206" s="14"/>
      <c r="WEJ3206" s="14"/>
      <c r="WEK3206" s="14"/>
      <c r="WEL3206" s="14"/>
      <c r="WEM3206" s="14"/>
      <c r="WEN3206" s="14"/>
      <c r="WEO3206" s="14"/>
      <c r="WEP3206" s="14"/>
      <c r="WEQ3206" s="14"/>
      <c r="WER3206" s="14"/>
      <c r="WES3206" s="14"/>
      <c r="WET3206" s="14"/>
      <c r="WEU3206" s="14"/>
      <c r="WEV3206" s="14"/>
      <c r="WEW3206" s="14"/>
      <c r="WEX3206" s="14"/>
      <c r="WEY3206" s="14"/>
      <c r="WEZ3206" s="14"/>
      <c r="WFA3206" s="14"/>
      <c r="WFB3206" s="14"/>
      <c r="WFC3206" s="14"/>
      <c r="WFD3206" s="14"/>
      <c r="WFE3206" s="14"/>
      <c r="WFF3206" s="14"/>
      <c r="WFG3206" s="14"/>
      <c r="WFH3206" s="14"/>
      <c r="WFI3206" s="14"/>
      <c r="WFJ3206" s="14"/>
      <c r="WFK3206" s="14"/>
      <c r="WFL3206" s="14"/>
      <c r="WFM3206" s="14"/>
      <c r="WFN3206" s="14"/>
      <c r="WFO3206" s="14"/>
      <c r="WFP3206" s="14"/>
      <c r="WFQ3206" s="14"/>
      <c r="WFR3206" s="14"/>
      <c r="WFS3206" s="14"/>
      <c r="WFT3206" s="14"/>
      <c r="WFU3206" s="14"/>
      <c r="WFV3206" s="14"/>
      <c r="WFW3206" s="14"/>
      <c r="WFX3206" s="14"/>
      <c r="WFY3206" s="14"/>
      <c r="WFZ3206" s="14"/>
      <c r="WGA3206" s="14"/>
      <c r="WGB3206" s="14"/>
      <c r="WGC3206" s="14"/>
      <c r="WGD3206" s="14"/>
      <c r="WGE3206" s="14"/>
      <c r="WGF3206" s="14"/>
      <c r="WGG3206" s="14"/>
      <c r="WGH3206" s="14"/>
      <c r="WGI3206" s="14"/>
      <c r="WGJ3206" s="14"/>
      <c r="WGK3206" s="14"/>
      <c r="WGL3206" s="14"/>
      <c r="WGM3206" s="14"/>
      <c r="WGN3206" s="14"/>
      <c r="WGO3206" s="14"/>
      <c r="WGP3206" s="14"/>
      <c r="WGQ3206" s="14"/>
      <c r="WGR3206" s="14"/>
      <c r="WGS3206" s="14"/>
      <c r="WGT3206" s="14"/>
      <c r="WGU3206" s="14"/>
      <c r="WGV3206" s="14"/>
      <c r="WGW3206" s="14"/>
      <c r="WGX3206" s="14"/>
      <c r="WGY3206" s="14"/>
      <c r="WGZ3206" s="14"/>
      <c r="WHA3206" s="14"/>
      <c r="WHB3206" s="14"/>
      <c r="WHC3206" s="14"/>
      <c r="WHD3206" s="14"/>
      <c r="WHE3206" s="14"/>
      <c r="WHF3206" s="14"/>
      <c r="WHG3206" s="14"/>
      <c r="WHH3206" s="14"/>
      <c r="WHI3206" s="14"/>
      <c r="WHJ3206" s="14"/>
      <c r="WHK3206" s="14"/>
      <c r="WHL3206" s="14"/>
      <c r="WHM3206" s="14"/>
      <c r="WHN3206" s="14"/>
      <c r="WHO3206" s="14"/>
      <c r="WHP3206" s="14"/>
      <c r="WHQ3206" s="14"/>
      <c r="WHR3206" s="14"/>
      <c r="WHS3206" s="14"/>
      <c r="WHT3206" s="14"/>
      <c r="WHU3206" s="14"/>
      <c r="WHV3206" s="14"/>
      <c r="WHW3206" s="14"/>
      <c r="WHX3206" s="14"/>
      <c r="WHY3206" s="14"/>
      <c r="WHZ3206" s="14"/>
      <c r="WIA3206" s="14"/>
      <c r="WIB3206" s="14"/>
      <c r="WIC3206" s="14"/>
      <c r="WID3206" s="14"/>
      <c r="WIE3206" s="14"/>
      <c r="WIF3206" s="14"/>
      <c r="WIG3206" s="14"/>
      <c r="WIH3206" s="14"/>
      <c r="WII3206" s="14"/>
      <c r="WIJ3206" s="14"/>
      <c r="WIK3206" s="14"/>
      <c r="WIL3206" s="14"/>
      <c r="WIM3206" s="14"/>
      <c r="WIN3206" s="14"/>
      <c r="WIO3206" s="14"/>
      <c r="WIP3206" s="14"/>
      <c r="WIQ3206" s="14"/>
      <c r="WIR3206" s="14"/>
      <c r="WIS3206" s="14"/>
      <c r="WIT3206" s="14"/>
      <c r="WIU3206" s="14"/>
      <c r="WIV3206" s="14"/>
      <c r="WIW3206" s="14"/>
      <c r="WIX3206" s="14"/>
      <c r="WIY3206" s="14"/>
      <c r="WIZ3206" s="14"/>
      <c r="WJA3206" s="14"/>
      <c r="WJB3206" s="14"/>
      <c r="WJC3206" s="14"/>
      <c r="WJD3206" s="14"/>
      <c r="WJE3206" s="14"/>
      <c r="WJF3206" s="14"/>
      <c r="WJG3206" s="14"/>
      <c r="WJH3206" s="14"/>
      <c r="WJI3206" s="14"/>
      <c r="WJJ3206" s="14"/>
      <c r="WJK3206" s="14"/>
      <c r="WJL3206" s="14"/>
      <c r="WJM3206" s="14"/>
      <c r="WJN3206" s="14"/>
      <c r="WJO3206" s="14"/>
      <c r="WJP3206" s="14"/>
      <c r="WJQ3206" s="14"/>
      <c r="WJR3206" s="14"/>
      <c r="WJS3206" s="14"/>
      <c r="WJT3206" s="14"/>
      <c r="WJU3206" s="14"/>
      <c r="WJV3206" s="14"/>
      <c r="WJW3206" s="14"/>
      <c r="WJX3206" s="14"/>
      <c r="WJY3206" s="14"/>
      <c r="WJZ3206" s="14"/>
      <c r="WKA3206" s="14"/>
      <c r="WKB3206" s="14"/>
      <c r="WKC3206" s="14"/>
      <c r="WKD3206" s="14"/>
      <c r="WKE3206" s="14"/>
      <c r="WKF3206" s="14"/>
      <c r="WKG3206" s="14"/>
      <c r="WKH3206" s="14"/>
      <c r="WKI3206" s="14"/>
      <c r="WKJ3206" s="14"/>
      <c r="WKK3206" s="14"/>
      <c r="WKL3206" s="14"/>
      <c r="WKM3206" s="14"/>
      <c r="WKN3206" s="14"/>
      <c r="WKO3206" s="14"/>
      <c r="WKP3206" s="14"/>
      <c r="WKQ3206" s="14"/>
      <c r="WKR3206" s="14"/>
      <c r="WKS3206" s="14"/>
      <c r="WKT3206" s="14"/>
      <c r="WKU3206" s="14"/>
      <c r="WKV3206" s="14"/>
      <c r="WKW3206" s="14"/>
      <c r="WKX3206" s="14"/>
      <c r="WKY3206" s="14"/>
      <c r="WKZ3206" s="14"/>
      <c r="WLA3206" s="14"/>
      <c r="WLB3206" s="14"/>
      <c r="WLC3206" s="14"/>
      <c r="WLD3206" s="14"/>
      <c r="WLE3206" s="14"/>
      <c r="WLF3206" s="14"/>
      <c r="WLG3206" s="14"/>
      <c r="WLH3206" s="14"/>
      <c r="WLI3206" s="14"/>
      <c r="WLJ3206" s="14"/>
      <c r="WLK3206" s="14"/>
      <c r="WLL3206" s="14"/>
      <c r="WLM3206" s="14"/>
      <c r="WLN3206" s="14"/>
      <c r="WLO3206" s="14"/>
      <c r="WLP3206" s="14"/>
      <c r="WLQ3206" s="14"/>
      <c r="WLR3206" s="14"/>
      <c r="WLS3206" s="14"/>
      <c r="WLT3206" s="14"/>
      <c r="WLU3206" s="14"/>
      <c r="WLV3206" s="14"/>
      <c r="WLW3206" s="14"/>
      <c r="WLX3206" s="14"/>
      <c r="WLY3206" s="14"/>
      <c r="WLZ3206" s="14"/>
      <c r="WMA3206" s="14"/>
      <c r="WMB3206" s="14"/>
      <c r="WMC3206" s="14"/>
      <c r="WMD3206" s="14"/>
      <c r="WME3206" s="14"/>
      <c r="WMF3206" s="14"/>
      <c r="WMG3206" s="14"/>
      <c r="WMH3206" s="14"/>
      <c r="WMI3206" s="14"/>
      <c r="WMJ3206" s="14"/>
      <c r="WMK3206" s="14"/>
      <c r="WML3206" s="14"/>
      <c r="WMM3206" s="14"/>
      <c r="WMN3206" s="14"/>
      <c r="WMO3206" s="14"/>
      <c r="WMP3206" s="14"/>
      <c r="WMQ3206" s="14"/>
      <c r="WMR3206" s="14"/>
      <c r="WMS3206" s="14"/>
      <c r="WMT3206" s="14"/>
      <c r="WMU3206" s="14"/>
      <c r="WMV3206" s="14"/>
      <c r="WMW3206" s="14"/>
      <c r="WMX3206" s="14"/>
      <c r="WMY3206" s="14"/>
      <c r="WMZ3206" s="14"/>
      <c r="WNA3206" s="14"/>
      <c r="WNB3206" s="14"/>
      <c r="WNC3206" s="14"/>
      <c r="WND3206" s="14"/>
      <c r="WNE3206" s="14"/>
      <c r="WNF3206" s="14"/>
      <c r="WNG3206" s="14"/>
      <c r="WNH3206" s="14"/>
      <c r="WNI3206" s="14"/>
      <c r="WNJ3206" s="14"/>
      <c r="WNK3206" s="14"/>
      <c r="WNL3206" s="14"/>
      <c r="WNM3206" s="14"/>
      <c r="WNN3206" s="14"/>
      <c r="WNO3206" s="14"/>
      <c r="WNP3206" s="14"/>
      <c r="WNQ3206" s="14"/>
      <c r="WNR3206" s="14"/>
      <c r="WNS3206" s="14"/>
      <c r="WNT3206" s="14"/>
      <c r="WNU3206" s="14"/>
      <c r="WNV3206" s="14"/>
      <c r="WNW3206" s="14"/>
      <c r="WNX3206" s="14"/>
      <c r="WNY3206" s="14"/>
      <c r="WNZ3206" s="14"/>
      <c r="WOA3206" s="14"/>
      <c r="WOB3206" s="14"/>
      <c r="WOC3206" s="14"/>
      <c r="WOD3206" s="14"/>
      <c r="WOE3206" s="14"/>
      <c r="WOF3206" s="14"/>
      <c r="WOG3206" s="14"/>
      <c r="WOH3206" s="14"/>
      <c r="WOI3206" s="14"/>
      <c r="WOJ3206" s="14"/>
      <c r="WOK3206" s="14"/>
      <c r="WOL3206" s="14"/>
      <c r="WOM3206" s="14"/>
      <c r="WON3206" s="14"/>
      <c r="WOO3206" s="14"/>
      <c r="WOP3206" s="14"/>
      <c r="WOQ3206" s="14"/>
      <c r="WOR3206" s="14"/>
      <c r="WOS3206" s="14"/>
      <c r="WOT3206" s="14"/>
      <c r="WOU3206" s="14"/>
      <c r="WOV3206" s="14"/>
      <c r="WOW3206" s="14"/>
      <c r="WOX3206" s="14"/>
      <c r="WOY3206" s="14"/>
      <c r="WOZ3206" s="14"/>
      <c r="WPA3206" s="14"/>
      <c r="WPB3206" s="14"/>
      <c r="WPC3206" s="14"/>
      <c r="WPD3206" s="14"/>
      <c r="WPE3206" s="14"/>
      <c r="WPF3206" s="14"/>
      <c r="WPG3206" s="14"/>
      <c r="WPH3206" s="14"/>
      <c r="WPI3206" s="14"/>
      <c r="WPJ3206" s="14"/>
      <c r="WPK3206" s="14"/>
      <c r="WPL3206" s="14"/>
      <c r="WPM3206" s="14"/>
      <c r="WPN3206" s="14"/>
      <c r="WPO3206" s="14"/>
      <c r="WPP3206" s="14"/>
      <c r="WPQ3206" s="14"/>
      <c r="WPR3206" s="14"/>
      <c r="WPS3206" s="14"/>
      <c r="WPT3206" s="14"/>
      <c r="WPU3206" s="14"/>
      <c r="WPV3206" s="14"/>
      <c r="WPW3206" s="14"/>
      <c r="WPX3206" s="14"/>
      <c r="WPY3206" s="14"/>
      <c r="WPZ3206" s="14"/>
      <c r="WQA3206" s="14"/>
      <c r="WQB3206" s="14"/>
      <c r="WQC3206" s="14"/>
      <c r="WQD3206" s="14"/>
      <c r="WQE3206" s="14"/>
      <c r="WQF3206" s="14"/>
      <c r="WQG3206" s="14"/>
      <c r="WQH3206" s="14"/>
      <c r="WQI3206" s="14"/>
      <c r="WQJ3206" s="14"/>
      <c r="WQK3206" s="14"/>
      <c r="WQL3206" s="14"/>
      <c r="WQM3206" s="14"/>
      <c r="WQN3206" s="14"/>
      <c r="WQO3206" s="14"/>
      <c r="WQP3206" s="14"/>
      <c r="WQQ3206" s="14"/>
      <c r="WQR3206" s="14"/>
      <c r="WQS3206" s="14"/>
      <c r="WQT3206" s="14"/>
      <c r="WQU3206" s="14"/>
      <c r="WQV3206" s="14"/>
      <c r="WQW3206" s="14"/>
      <c r="WQX3206" s="14"/>
      <c r="WQY3206" s="14"/>
      <c r="WQZ3206" s="14"/>
      <c r="WRA3206" s="14"/>
      <c r="WRB3206" s="14"/>
      <c r="WRC3206" s="14"/>
      <c r="WRD3206" s="14"/>
      <c r="WRE3206" s="14"/>
      <c r="WRF3206" s="14"/>
      <c r="WRG3206" s="14"/>
      <c r="WRH3206" s="14"/>
      <c r="WRI3206" s="14"/>
      <c r="WRJ3206" s="14"/>
      <c r="WRK3206" s="14"/>
      <c r="WRL3206" s="14"/>
      <c r="WRM3206" s="14"/>
      <c r="WRN3206" s="14"/>
      <c r="WRO3206" s="14"/>
      <c r="WRP3206" s="14"/>
      <c r="WRQ3206" s="14"/>
      <c r="WRR3206" s="14"/>
      <c r="WRS3206" s="14"/>
      <c r="WRT3206" s="14"/>
      <c r="WRU3206" s="14"/>
      <c r="WRV3206" s="14"/>
      <c r="WRW3206" s="14"/>
      <c r="WRX3206" s="14"/>
      <c r="WRY3206" s="14"/>
      <c r="WRZ3206" s="14"/>
      <c r="WSA3206" s="14"/>
      <c r="WSB3206" s="14"/>
      <c r="WSC3206" s="14"/>
      <c r="WSD3206" s="14"/>
      <c r="WSE3206" s="14"/>
      <c r="WSF3206" s="14"/>
      <c r="WSG3206" s="14"/>
      <c r="WSH3206" s="14"/>
      <c r="WSI3206" s="14"/>
      <c r="WSJ3206" s="14"/>
      <c r="WSK3206" s="14"/>
      <c r="WSL3206" s="14"/>
      <c r="WSM3206" s="14"/>
      <c r="WSN3206" s="14"/>
      <c r="WSO3206" s="14"/>
      <c r="WSP3206" s="14"/>
      <c r="WSQ3206" s="14"/>
      <c r="WSR3206" s="14"/>
      <c r="WSS3206" s="14"/>
      <c r="WST3206" s="14"/>
      <c r="WSU3206" s="14"/>
      <c r="WSV3206" s="14"/>
      <c r="WSW3206" s="14"/>
      <c r="WSX3206" s="14"/>
      <c r="WSY3206" s="14"/>
      <c r="WSZ3206" s="14"/>
      <c r="WTA3206" s="14"/>
      <c r="WTB3206" s="14"/>
      <c r="WTC3206" s="14"/>
      <c r="WTD3206" s="14"/>
      <c r="WTE3206" s="14"/>
      <c r="WTF3206" s="14"/>
      <c r="WTG3206" s="14"/>
      <c r="WTH3206" s="14"/>
      <c r="WTI3206" s="14"/>
      <c r="WTJ3206" s="14"/>
      <c r="WTK3206" s="14"/>
      <c r="WTL3206" s="14"/>
      <c r="WTM3206" s="14"/>
      <c r="WTN3206" s="14"/>
      <c r="WTO3206" s="14"/>
      <c r="WTP3206" s="14"/>
      <c r="WTQ3206" s="14"/>
      <c r="WTR3206" s="14"/>
      <c r="WTS3206" s="14"/>
      <c r="WTT3206" s="14"/>
      <c r="WTU3206" s="14"/>
      <c r="WTV3206" s="14"/>
      <c r="WTW3206" s="14"/>
      <c r="WTX3206" s="14"/>
      <c r="WTY3206" s="14"/>
      <c r="WTZ3206" s="14"/>
      <c r="WUA3206" s="14"/>
      <c r="WUB3206" s="14"/>
      <c r="WUC3206" s="14"/>
      <c r="WUD3206" s="14"/>
      <c r="WUE3206" s="14"/>
      <c r="WUF3206" s="14"/>
      <c r="WUG3206" s="14"/>
      <c r="WUH3206" s="14"/>
      <c r="WUI3206" s="14"/>
      <c r="WUJ3206" s="14"/>
      <c r="WUK3206" s="14"/>
      <c r="WUL3206" s="14"/>
      <c r="WUM3206" s="14"/>
      <c r="WUN3206" s="14"/>
      <c r="WUO3206" s="14"/>
      <c r="WUP3206" s="14"/>
      <c r="WUQ3206" s="14"/>
      <c r="WUR3206" s="14"/>
      <c r="WUS3206" s="14"/>
      <c r="WUT3206" s="14"/>
      <c r="WUU3206" s="14"/>
      <c r="WUV3206" s="14"/>
      <c r="WUW3206" s="14"/>
      <c r="WUX3206" s="14"/>
      <c r="WUY3206" s="14"/>
      <c r="WUZ3206" s="14"/>
      <c r="WVA3206" s="14"/>
      <c r="WVB3206" s="14"/>
      <c r="WVC3206" s="14"/>
      <c r="WVD3206" s="14"/>
      <c r="WVE3206" s="14"/>
      <c r="WVF3206" s="14"/>
      <c r="WVG3206" s="14"/>
      <c r="WVH3206" s="14"/>
      <c r="WVI3206" s="14"/>
      <c r="WVJ3206" s="14"/>
      <c r="WVK3206" s="14"/>
      <c r="WVL3206" s="14"/>
      <c r="WVM3206" s="14"/>
      <c r="WVN3206" s="14"/>
      <c r="WVO3206" s="14"/>
      <c r="WVP3206" s="14"/>
      <c r="WVQ3206" s="14"/>
      <c r="WVR3206" s="14"/>
      <c r="WVS3206" s="14"/>
      <c r="WVT3206" s="14"/>
      <c r="WVU3206" s="14"/>
      <c r="WVV3206" s="14"/>
      <c r="WVW3206" s="14"/>
      <c r="WVX3206" s="14"/>
      <c r="WVY3206" s="14"/>
      <c r="WVZ3206" s="14"/>
      <c r="WWA3206" s="14"/>
      <c r="WWB3206" s="14"/>
      <c r="WWC3206" s="14"/>
      <c r="WWD3206" s="14"/>
      <c r="WWE3206" s="14"/>
      <c r="WWF3206" s="14"/>
      <c r="WWG3206" s="14"/>
      <c r="WWH3206" s="14"/>
      <c r="WWI3206" s="14"/>
      <c r="WWJ3206" s="14"/>
      <c r="WWK3206" s="14"/>
      <c r="WWL3206" s="14"/>
      <c r="WWM3206" s="14"/>
      <c r="WWN3206" s="14"/>
      <c r="WWO3206" s="14"/>
      <c r="WWP3206" s="14"/>
      <c r="WWQ3206" s="14"/>
      <c r="WWR3206" s="14"/>
      <c r="WWS3206" s="14"/>
      <c r="WWT3206" s="14"/>
      <c r="WWU3206" s="14"/>
      <c r="WWV3206" s="14"/>
      <c r="WWW3206" s="14"/>
      <c r="WWX3206" s="14"/>
      <c r="WWY3206" s="14"/>
      <c r="WWZ3206" s="14"/>
      <c r="WXA3206" s="14"/>
      <c r="WXB3206" s="14"/>
      <c r="WXC3206" s="14"/>
      <c r="WXD3206" s="14"/>
      <c r="WXE3206" s="14"/>
      <c r="WXF3206" s="14"/>
      <c r="WXG3206" s="14"/>
      <c r="WXH3206" s="14"/>
      <c r="WXI3206" s="14"/>
      <c r="WXJ3206" s="14"/>
      <c r="WXK3206" s="14"/>
      <c r="WXL3206" s="14"/>
      <c r="WXM3206" s="14"/>
      <c r="WXN3206" s="14"/>
      <c r="WXO3206" s="14"/>
      <c r="WXP3206" s="14"/>
      <c r="WXQ3206" s="14"/>
      <c r="WXR3206" s="14"/>
      <c r="WXS3206" s="14"/>
      <c r="WXT3206" s="14"/>
      <c r="WXU3206" s="14"/>
      <c r="WXV3206" s="14"/>
      <c r="WXW3206" s="14"/>
      <c r="WXX3206" s="14"/>
      <c r="WXY3206" s="14"/>
      <c r="WXZ3206" s="14"/>
      <c r="WYA3206" s="14"/>
      <c r="WYB3206" s="14"/>
      <c r="WYC3206" s="14"/>
      <c r="WYD3206" s="14"/>
      <c r="WYE3206" s="14"/>
      <c r="WYF3206" s="14"/>
      <c r="WYG3206" s="14"/>
      <c r="WYH3206" s="14"/>
      <c r="WYI3206" s="14"/>
      <c r="WYJ3206" s="14"/>
      <c r="WYK3206" s="14"/>
      <c r="WYL3206" s="14"/>
      <c r="WYM3206" s="14"/>
      <c r="WYN3206" s="14"/>
      <c r="WYO3206" s="14"/>
      <c r="WYP3206" s="14"/>
      <c r="WYQ3206" s="14"/>
      <c r="WYR3206" s="14"/>
      <c r="WYS3206" s="14"/>
      <c r="WYT3206" s="14"/>
      <c r="WYU3206" s="14"/>
      <c r="WYV3206" s="14"/>
      <c r="WYW3206" s="14"/>
      <c r="WYX3206" s="14"/>
      <c r="WYY3206" s="14"/>
      <c r="WYZ3206" s="14"/>
      <c r="WZA3206" s="14"/>
      <c r="WZB3206" s="14"/>
      <c r="WZC3206" s="14"/>
      <c r="WZD3206" s="14"/>
      <c r="WZE3206" s="14"/>
      <c r="WZF3206" s="14"/>
      <c r="WZG3206" s="14"/>
      <c r="WZH3206" s="14"/>
      <c r="WZI3206" s="14"/>
      <c r="WZJ3206" s="14"/>
      <c r="WZK3206" s="14"/>
      <c r="WZL3206" s="14"/>
      <c r="WZM3206" s="14"/>
      <c r="WZN3206" s="14"/>
      <c r="WZO3206" s="14"/>
      <c r="WZP3206" s="14"/>
      <c r="WZQ3206" s="14"/>
      <c r="WZR3206" s="14"/>
      <c r="WZS3206" s="14"/>
      <c r="WZT3206" s="14"/>
      <c r="WZU3206" s="14"/>
      <c r="WZV3206" s="14"/>
      <c r="WZW3206" s="14"/>
      <c r="WZX3206" s="14"/>
      <c r="WZY3206" s="14"/>
      <c r="WZZ3206" s="14"/>
      <c r="XAA3206" s="14"/>
      <c r="XAB3206" s="14"/>
      <c r="XAC3206" s="14"/>
      <c r="XAD3206" s="14"/>
      <c r="XAE3206" s="14"/>
      <c r="XAF3206" s="14"/>
      <c r="XAG3206" s="14"/>
      <c r="XAH3206" s="14"/>
      <c r="XAI3206" s="14"/>
      <c r="XAJ3206" s="14"/>
      <c r="XAK3206" s="14"/>
      <c r="XAL3206" s="14"/>
      <c r="XAM3206" s="14"/>
      <c r="XAN3206" s="14"/>
      <c r="XAO3206" s="14"/>
      <c r="XAP3206" s="14"/>
      <c r="XAQ3206" s="14"/>
      <c r="XAR3206" s="14"/>
      <c r="XAS3206" s="14"/>
      <c r="XAT3206" s="14"/>
      <c r="XAU3206" s="14"/>
      <c r="XAV3206" s="14"/>
      <c r="XAW3206" s="14"/>
      <c r="XAX3206" s="14"/>
      <c r="XAY3206" s="14"/>
      <c r="XAZ3206" s="14"/>
      <c r="XBA3206" s="14"/>
      <c r="XBB3206" s="14"/>
      <c r="XBC3206" s="14"/>
      <c r="XBD3206" s="14"/>
      <c r="XBE3206" s="14"/>
      <c r="XBF3206" s="14"/>
      <c r="XBG3206" s="14"/>
      <c r="XBH3206" s="14"/>
      <c r="XBI3206" s="14"/>
      <c r="XBJ3206" s="14"/>
      <c r="XBK3206" s="14"/>
      <c r="XBL3206" s="14"/>
      <c r="XBM3206" s="14"/>
      <c r="XBN3206" s="14"/>
      <c r="XBO3206" s="14"/>
      <c r="XBP3206" s="14"/>
      <c r="XBQ3206" s="14"/>
      <c r="XBR3206" s="14"/>
      <c r="XBS3206" s="14"/>
      <c r="XBT3206" s="14"/>
      <c r="XBU3206" s="14"/>
      <c r="XBV3206" s="14"/>
      <c r="XBW3206" s="14"/>
      <c r="XBX3206" s="14"/>
      <c r="XBY3206" s="14"/>
      <c r="XBZ3206" s="14"/>
      <c r="XCA3206" s="14"/>
      <c r="XCB3206" s="14"/>
      <c r="XCC3206" s="14"/>
      <c r="XCD3206" s="14"/>
      <c r="XCE3206" s="14"/>
      <c r="XCF3206" s="14"/>
      <c r="XCG3206" s="14"/>
      <c r="XCH3206" s="14"/>
      <c r="XCI3206" s="14"/>
      <c r="XCJ3206" s="14"/>
      <c r="XCK3206" s="14"/>
      <c r="XCL3206" s="14"/>
      <c r="XCM3206" s="14"/>
      <c r="XCN3206" s="14"/>
      <c r="XCO3206" s="14"/>
      <c r="XCP3206" s="14"/>
      <c r="XCQ3206" s="14"/>
      <c r="XCR3206" s="14"/>
      <c r="XCS3206" s="14"/>
      <c r="XCT3206" s="14"/>
      <c r="XCU3206" s="14"/>
      <c r="XCV3206" s="14"/>
      <c r="XCW3206" s="14"/>
      <c r="XCX3206" s="14"/>
      <c r="XCY3206" s="14"/>
      <c r="XCZ3206" s="14"/>
      <c r="XDA3206" s="14"/>
      <c r="XDB3206" s="14"/>
      <c r="XDC3206" s="14"/>
      <c r="XDD3206" s="14"/>
      <c r="XDE3206" s="14"/>
      <c r="XDF3206" s="14"/>
      <c r="XDG3206" s="14"/>
      <c r="XDH3206" s="14"/>
      <c r="XDI3206" s="14"/>
      <c r="XDJ3206" s="14"/>
      <c r="XDK3206" s="14"/>
      <c r="XDL3206" s="14"/>
      <c r="XDM3206" s="14"/>
      <c r="XDN3206" s="14"/>
      <c r="XDO3206" s="14"/>
      <c r="XDP3206" s="14"/>
      <c r="XDQ3206" s="14"/>
      <c r="XDR3206" s="14"/>
      <c r="XDS3206" s="14"/>
      <c r="XDT3206" s="14"/>
      <c r="XDU3206" s="14"/>
      <c r="XDV3206" s="14"/>
      <c r="XDW3206" s="14"/>
      <c r="XDX3206" s="14"/>
      <c r="XDY3206" s="14"/>
      <c r="XDZ3206" s="14"/>
      <c r="XEA3206" s="14"/>
      <c r="XEB3206" s="14"/>
      <c r="XEC3206" s="14"/>
      <c r="XED3206" s="14"/>
      <c r="XEE3206" s="14"/>
      <c r="XEF3206" s="14"/>
      <c r="XEG3206" s="14"/>
      <c r="XEH3206" s="14"/>
      <c r="XEI3206" s="14"/>
      <c r="XEJ3206" s="14"/>
      <c r="XEK3206" s="14"/>
      <c r="XEL3206" s="14"/>
      <c r="XEM3206" s="14"/>
      <c r="XEN3206" s="14"/>
      <c r="XEO3206" s="14"/>
      <c r="XEP3206" s="14"/>
      <c r="XEQ3206" s="14"/>
      <c r="XER3206" s="14"/>
      <c r="XES3206" s="14"/>
      <c r="XET3206" s="14"/>
      <c r="XEU3206" s="14"/>
      <c r="XEV3206" s="14"/>
      <c r="XEW3206" s="14"/>
      <c r="XEX3206" s="14"/>
      <c r="XEY3206" s="14"/>
      <c r="XEZ3206" s="14"/>
      <c r="XFA3206" s="14"/>
      <c r="XFB3206" s="14"/>
    </row>
    <row r="3207" spans="1:16382" ht="23.25" hidden="1" customHeight="1" x14ac:dyDescent="0.25">
      <c r="A3207" s="83" t="str">
        <f t="shared" ref="A3207:A3211" ca="1" si="734">AM3207</f>
        <v>3099.</v>
      </c>
      <c r="B3207" s="83">
        <v>4807</v>
      </c>
      <c r="C3207" s="268" t="s">
        <v>3133</v>
      </c>
      <c r="D3207" s="84">
        <v>1973</v>
      </c>
      <c r="E3207" s="302" t="s">
        <v>2957</v>
      </c>
      <c r="F3207" s="84" t="s">
        <v>2959</v>
      </c>
      <c r="G3207" s="210">
        <v>5</v>
      </c>
      <c r="H3207" s="210">
        <v>4</v>
      </c>
      <c r="I3207" s="205">
        <v>3260.7</v>
      </c>
      <c r="J3207" s="205">
        <v>3215.3</v>
      </c>
      <c r="K3207" s="205">
        <v>3215.3</v>
      </c>
      <c r="L3207" s="219">
        <v>163</v>
      </c>
      <c r="M3207" s="303">
        <f>R3207+T3207+V3207+X3207+Z3207+AB3207+AE3207+AF3207</f>
        <v>1177692</v>
      </c>
      <c r="N3207" s="176"/>
      <c r="O3207" s="174"/>
      <c r="P3207" s="176"/>
      <c r="Q3207" s="176">
        <f>M3207</f>
        <v>1177692</v>
      </c>
      <c r="R3207" s="176">
        <v>1177692</v>
      </c>
      <c r="S3207" s="32"/>
      <c r="T3207" s="176"/>
      <c r="U3207" s="176"/>
      <c r="V3207" s="176"/>
      <c r="W3207" s="176"/>
      <c r="X3207" s="176"/>
      <c r="Y3207" s="176"/>
      <c r="Z3207" s="176"/>
      <c r="AA3207" s="176"/>
      <c r="AB3207" s="176"/>
      <c r="AC3207" s="176"/>
      <c r="AD3207" s="176"/>
      <c r="AE3207" s="176"/>
      <c r="AF3207" s="176"/>
      <c r="AG3207" s="317">
        <v>2025</v>
      </c>
      <c r="AH3207" s="158"/>
      <c r="AI3207" s="175"/>
      <c r="AJ3207" s="164"/>
      <c r="AK3207" s="15">
        <f t="shared" ca="1" si="718"/>
        <v>3099</v>
      </c>
      <c r="AL3207" s="15" t="s">
        <v>155</v>
      </c>
      <c r="AM3207" s="15" t="str">
        <f t="shared" ca="1" si="726"/>
        <v>3099.</v>
      </c>
      <c r="AN3207" s="179"/>
      <c r="AO3207" s="14"/>
      <c r="AP3207" s="16"/>
      <c r="AQ3207" s="14"/>
      <c r="AR3207" s="14"/>
      <c r="AS3207" s="14"/>
      <c r="AT3207" s="14"/>
      <c r="AU3207" s="14"/>
      <c r="AV3207" s="14"/>
      <c r="AW3207" s="14"/>
      <c r="AX3207" s="14"/>
      <c r="AY3207" s="14"/>
      <c r="AZ3207" s="14"/>
      <c r="BA3207" s="14"/>
      <c r="BB3207" s="14"/>
      <c r="BC3207" s="14"/>
      <c r="BD3207" s="14"/>
      <c r="BE3207" s="14"/>
      <c r="BF3207" s="14"/>
      <c r="BG3207" s="14"/>
      <c r="BH3207" s="14"/>
      <c r="BI3207" s="14"/>
      <c r="BJ3207" s="14"/>
      <c r="BK3207" s="14"/>
      <c r="BL3207" s="14"/>
      <c r="BM3207" s="14"/>
      <c r="BN3207" s="14"/>
      <c r="BO3207" s="14"/>
      <c r="BP3207" s="14"/>
      <c r="BQ3207" s="14"/>
      <c r="BR3207" s="14"/>
      <c r="BS3207" s="14"/>
      <c r="BT3207" s="14"/>
      <c r="BU3207" s="14"/>
      <c r="BV3207" s="14"/>
      <c r="BW3207" s="14"/>
      <c r="BX3207" s="14"/>
      <c r="BY3207" s="14"/>
      <c r="BZ3207" s="14"/>
      <c r="CA3207" s="14"/>
      <c r="CB3207" s="14"/>
      <c r="CC3207" s="14"/>
      <c r="CD3207" s="14"/>
      <c r="CE3207" s="14"/>
      <c r="CF3207" s="14"/>
      <c r="CG3207" s="14"/>
      <c r="CH3207" s="14"/>
      <c r="CI3207" s="14"/>
      <c r="CJ3207" s="14"/>
      <c r="CK3207" s="14"/>
      <c r="CL3207" s="14"/>
      <c r="CM3207" s="14"/>
      <c r="CN3207" s="14"/>
      <c r="CO3207" s="14"/>
      <c r="CP3207" s="14"/>
      <c r="CQ3207" s="14"/>
      <c r="CR3207" s="14"/>
      <c r="CS3207" s="14"/>
      <c r="CT3207" s="14"/>
      <c r="CU3207" s="14"/>
      <c r="CV3207" s="14"/>
      <c r="CW3207" s="14"/>
      <c r="CX3207" s="14"/>
      <c r="CY3207" s="14"/>
      <c r="CZ3207" s="14"/>
      <c r="DA3207" s="14"/>
      <c r="DB3207" s="14"/>
      <c r="DC3207" s="14"/>
      <c r="DD3207" s="14"/>
      <c r="DE3207" s="14"/>
      <c r="DF3207" s="14"/>
      <c r="DG3207" s="14"/>
      <c r="DH3207" s="14"/>
      <c r="DI3207" s="14"/>
      <c r="DJ3207" s="14"/>
      <c r="DK3207" s="14"/>
      <c r="DL3207" s="14"/>
      <c r="DM3207" s="14"/>
      <c r="DN3207" s="14"/>
      <c r="DO3207" s="14"/>
      <c r="DP3207" s="14"/>
      <c r="DQ3207" s="14"/>
      <c r="DR3207" s="14"/>
      <c r="DS3207" s="14"/>
      <c r="DT3207" s="14"/>
      <c r="DU3207" s="14"/>
      <c r="DV3207" s="14"/>
      <c r="DW3207" s="14"/>
      <c r="DX3207" s="14"/>
      <c r="DY3207" s="14"/>
      <c r="DZ3207" s="14"/>
      <c r="EA3207" s="14"/>
      <c r="EB3207" s="14"/>
      <c r="EC3207" s="14"/>
      <c r="ED3207" s="14"/>
      <c r="EE3207" s="14"/>
      <c r="EF3207" s="14"/>
      <c r="EG3207" s="14"/>
      <c r="EH3207" s="14"/>
      <c r="EI3207" s="14"/>
      <c r="EJ3207" s="14"/>
      <c r="EK3207" s="14"/>
      <c r="EL3207" s="14"/>
      <c r="EM3207" s="14"/>
      <c r="EN3207" s="14"/>
      <c r="EO3207" s="14"/>
      <c r="EP3207" s="14"/>
      <c r="EQ3207" s="14"/>
      <c r="ER3207" s="14"/>
      <c r="ES3207" s="14"/>
      <c r="ET3207" s="14"/>
      <c r="EU3207" s="14"/>
      <c r="EV3207" s="14"/>
      <c r="EW3207" s="14"/>
      <c r="EX3207" s="14"/>
      <c r="EY3207" s="14"/>
      <c r="EZ3207" s="14"/>
      <c r="FA3207" s="14"/>
      <c r="FB3207" s="14"/>
      <c r="FC3207" s="14"/>
      <c r="FD3207" s="14"/>
      <c r="FE3207" s="14"/>
      <c r="FF3207" s="14"/>
      <c r="FG3207" s="14"/>
      <c r="FH3207" s="14"/>
      <c r="FI3207" s="14"/>
      <c r="FJ3207" s="14"/>
      <c r="FK3207" s="14"/>
      <c r="FL3207" s="14"/>
      <c r="FM3207" s="14"/>
      <c r="FN3207" s="14"/>
      <c r="FO3207" s="14"/>
      <c r="FP3207" s="14"/>
      <c r="FQ3207" s="14"/>
      <c r="FR3207" s="14"/>
      <c r="FS3207" s="14"/>
      <c r="FT3207" s="14"/>
      <c r="FU3207" s="14"/>
      <c r="FV3207" s="14"/>
      <c r="FW3207" s="14"/>
      <c r="FX3207" s="14"/>
      <c r="FY3207" s="14"/>
      <c r="FZ3207" s="14"/>
      <c r="GA3207" s="14"/>
      <c r="GB3207" s="14"/>
      <c r="GC3207" s="14"/>
      <c r="GD3207" s="14"/>
      <c r="GE3207" s="14"/>
      <c r="GF3207" s="14"/>
      <c r="GG3207" s="14"/>
      <c r="GH3207" s="14"/>
      <c r="GI3207" s="14"/>
      <c r="GJ3207" s="14"/>
      <c r="GK3207" s="14"/>
      <c r="GL3207" s="14"/>
      <c r="GM3207" s="14"/>
      <c r="GN3207" s="14"/>
      <c r="GO3207" s="14"/>
      <c r="GP3207" s="14"/>
      <c r="GQ3207" s="14"/>
      <c r="GR3207" s="14"/>
      <c r="GS3207" s="14"/>
      <c r="GT3207" s="14"/>
      <c r="GU3207" s="14"/>
      <c r="GV3207" s="14"/>
      <c r="GW3207" s="14"/>
      <c r="GX3207" s="14"/>
      <c r="GY3207" s="14"/>
      <c r="GZ3207" s="14"/>
      <c r="HA3207" s="14"/>
      <c r="HB3207" s="14"/>
      <c r="HC3207" s="14"/>
      <c r="HD3207" s="14"/>
      <c r="HE3207" s="14"/>
      <c r="HF3207" s="14"/>
      <c r="HG3207" s="14"/>
      <c r="HH3207" s="14"/>
      <c r="HI3207" s="14"/>
      <c r="HJ3207" s="14"/>
      <c r="HK3207" s="14"/>
      <c r="HL3207" s="14"/>
      <c r="HM3207" s="14"/>
      <c r="HN3207" s="14"/>
      <c r="HO3207" s="14"/>
      <c r="HP3207" s="14"/>
      <c r="HQ3207" s="14"/>
      <c r="HR3207" s="14"/>
      <c r="HS3207" s="14"/>
      <c r="HT3207" s="14"/>
      <c r="HU3207" s="14"/>
      <c r="HV3207" s="14"/>
      <c r="HW3207" s="14"/>
      <c r="HX3207" s="14"/>
      <c r="HY3207" s="14"/>
      <c r="HZ3207" s="14"/>
      <c r="IA3207" s="14"/>
      <c r="IB3207" s="14"/>
      <c r="IC3207" s="14"/>
      <c r="ID3207" s="14"/>
      <c r="IE3207" s="14"/>
      <c r="IF3207" s="14"/>
      <c r="IG3207" s="14"/>
      <c r="IH3207" s="14"/>
      <c r="II3207" s="14"/>
      <c r="IJ3207" s="14"/>
      <c r="IK3207" s="14"/>
      <c r="IL3207" s="14"/>
      <c r="IM3207" s="14"/>
      <c r="IN3207" s="14"/>
      <c r="IO3207" s="14"/>
      <c r="IP3207" s="14"/>
      <c r="IQ3207" s="14"/>
      <c r="IR3207" s="14"/>
      <c r="IS3207" s="14"/>
      <c r="IT3207" s="14"/>
      <c r="IU3207" s="14"/>
      <c r="IV3207" s="14"/>
      <c r="IW3207" s="14"/>
      <c r="IX3207" s="14"/>
      <c r="IY3207" s="14"/>
      <c r="IZ3207" s="14"/>
      <c r="JA3207" s="14"/>
      <c r="JB3207" s="14"/>
      <c r="JC3207" s="14"/>
      <c r="JD3207" s="14"/>
      <c r="JE3207" s="14"/>
      <c r="JF3207" s="14"/>
      <c r="JG3207" s="14"/>
      <c r="JH3207" s="14"/>
      <c r="JI3207" s="14"/>
      <c r="JJ3207" s="14"/>
      <c r="JK3207" s="14"/>
      <c r="JL3207" s="14"/>
      <c r="JM3207" s="14"/>
      <c r="JN3207" s="14"/>
      <c r="JO3207" s="14"/>
      <c r="JP3207" s="14"/>
      <c r="JQ3207" s="14"/>
      <c r="JR3207" s="14"/>
      <c r="JS3207" s="14"/>
      <c r="JT3207" s="14"/>
      <c r="JU3207" s="14"/>
      <c r="JV3207" s="14"/>
      <c r="JW3207" s="14"/>
      <c r="JX3207" s="14"/>
      <c r="JY3207" s="14"/>
      <c r="JZ3207" s="14"/>
      <c r="KA3207" s="14"/>
      <c r="KB3207" s="14"/>
      <c r="KC3207" s="14"/>
      <c r="KD3207" s="14"/>
      <c r="KE3207" s="14"/>
      <c r="KF3207" s="14"/>
      <c r="KG3207" s="14"/>
      <c r="KH3207" s="14"/>
      <c r="KI3207" s="14"/>
      <c r="KJ3207" s="14"/>
      <c r="KK3207" s="14"/>
      <c r="KL3207" s="14"/>
      <c r="KM3207" s="14"/>
      <c r="KN3207" s="14"/>
      <c r="KO3207" s="14"/>
      <c r="KP3207" s="14"/>
      <c r="KQ3207" s="14"/>
      <c r="KR3207" s="14"/>
      <c r="KS3207" s="14"/>
      <c r="KT3207" s="14"/>
      <c r="KU3207" s="14"/>
      <c r="KV3207" s="14"/>
      <c r="KW3207" s="14"/>
      <c r="KX3207" s="14"/>
      <c r="KY3207" s="14"/>
      <c r="KZ3207" s="14"/>
      <c r="LA3207" s="14"/>
      <c r="LB3207" s="14"/>
      <c r="LC3207" s="14"/>
      <c r="LD3207" s="14"/>
      <c r="LE3207" s="14"/>
      <c r="LF3207" s="14"/>
      <c r="LG3207" s="14"/>
      <c r="LH3207" s="14"/>
      <c r="LI3207" s="14"/>
      <c r="LJ3207" s="14"/>
      <c r="LK3207" s="14"/>
      <c r="LL3207" s="14"/>
      <c r="LM3207" s="14"/>
      <c r="LN3207" s="14"/>
      <c r="LO3207" s="14"/>
      <c r="LP3207" s="14"/>
      <c r="LQ3207" s="14"/>
      <c r="LR3207" s="14"/>
      <c r="LS3207" s="14"/>
      <c r="LT3207" s="14"/>
      <c r="LU3207" s="14"/>
      <c r="LV3207" s="14"/>
      <c r="LW3207" s="14"/>
      <c r="LX3207" s="14"/>
      <c r="LY3207" s="14"/>
      <c r="LZ3207" s="14"/>
      <c r="MA3207" s="14"/>
      <c r="MB3207" s="14"/>
      <c r="MC3207" s="14"/>
      <c r="MD3207" s="14"/>
      <c r="ME3207" s="14"/>
      <c r="MF3207" s="14"/>
      <c r="MG3207" s="14"/>
      <c r="MH3207" s="14"/>
      <c r="MI3207" s="14"/>
      <c r="MJ3207" s="14"/>
      <c r="MK3207" s="14"/>
      <c r="ML3207" s="14"/>
      <c r="MM3207" s="14"/>
      <c r="MN3207" s="14"/>
      <c r="MO3207" s="14"/>
      <c r="MP3207" s="14"/>
      <c r="MQ3207" s="14"/>
      <c r="MR3207" s="14"/>
      <c r="MS3207" s="14"/>
      <c r="MT3207" s="14"/>
      <c r="MU3207" s="14"/>
      <c r="MV3207" s="14"/>
      <c r="MW3207" s="14"/>
      <c r="MX3207" s="14"/>
      <c r="MY3207" s="14"/>
      <c r="MZ3207" s="14"/>
      <c r="NA3207" s="14"/>
      <c r="NB3207" s="14"/>
      <c r="NC3207" s="14"/>
      <c r="ND3207" s="14"/>
      <c r="NE3207" s="14"/>
      <c r="NF3207" s="14"/>
      <c r="NG3207" s="14"/>
      <c r="NH3207" s="14"/>
      <c r="NI3207" s="14"/>
      <c r="NJ3207" s="14"/>
      <c r="NK3207" s="14"/>
      <c r="NL3207" s="14"/>
      <c r="NM3207" s="14"/>
      <c r="NN3207" s="14"/>
      <c r="NO3207" s="14"/>
      <c r="NP3207" s="14"/>
      <c r="NQ3207" s="14"/>
      <c r="NR3207" s="14"/>
      <c r="NS3207" s="14"/>
      <c r="NT3207" s="14"/>
      <c r="NU3207" s="14"/>
      <c r="NV3207" s="14"/>
      <c r="NW3207" s="14"/>
      <c r="NX3207" s="14"/>
      <c r="NY3207" s="14"/>
      <c r="NZ3207" s="14"/>
      <c r="OA3207" s="14"/>
      <c r="OB3207" s="14"/>
      <c r="OC3207" s="14"/>
      <c r="OD3207" s="14"/>
      <c r="OE3207" s="14"/>
      <c r="OF3207" s="14"/>
      <c r="OG3207" s="14"/>
      <c r="OH3207" s="14"/>
      <c r="OI3207" s="14"/>
      <c r="OJ3207" s="14"/>
      <c r="OK3207" s="14"/>
      <c r="OL3207" s="14"/>
      <c r="OM3207" s="14"/>
      <c r="ON3207" s="14"/>
      <c r="OO3207" s="14"/>
      <c r="OP3207" s="14"/>
      <c r="OQ3207" s="14"/>
      <c r="OR3207" s="14"/>
      <c r="OS3207" s="14"/>
      <c r="OT3207" s="14"/>
      <c r="OU3207" s="14"/>
      <c r="OV3207" s="14"/>
      <c r="OW3207" s="14"/>
      <c r="OX3207" s="14"/>
      <c r="OY3207" s="14"/>
      <c r="OZ3207" s="14"/>
      <c r="PA3207" s="14"/>
      <c r="PB3207" s="14"/>
      <c r="PC3207" s="14"/>
      <c r="PD3207" s="14"/>
      <c r="PE3207" s="14"/>
      <c r="PF3207" s="14"/>
      <c r="PG3207" s="14"/>
      <c r="PH3207" s="14"/>
      <c r="PI3207" s="14"/>
      <c r="PJ3207" s="14"/>
      <c r="PK3207" s="14"/>
      <c r="PL3207" s="14"/>
      <c r="PM3207" s="14"/>
      <c r="PN3207" s="14"/>
      <c r="PO3207" s="14"/>
      <c r="PP3207" s="14"/>
      <c r="PQ3207" s="14"/>
      <c r="PR3207" s="14"/>
      <c r="PS3207" s="14"/>
      <c r="PT3207" s="14"/>
      <c r="PU3207" s="14"/>
      <c r="PV3207" s="14"/>
      <c r="PW3207" s="14"/>
      <c r="PX3207" s="14"/>
      <c r="PY3207" s="14"/>
      <c r="PZ3207" s="14"/>
      <c r="QA3207" s="14"/>
      <c r="QB3207" s="14"/>
      <c r="QC3207" s="14"/>
      <c r="QD3207" s="14"/>
      <c r="QE3207" s="14"/>
      <c r="QF3207" s="14"/>
      <c r="QG3207" s="14"/>
      <c r="QH3207" s="14"/>
      <c r="QI3207" s="14"/>
      <c r="QJ3207" s="14"/>
      <c r="QK3207" s="14"/>
      <c r="QL3207" s="14"/>
      <c r="QM3207" s="14"/>
      <c r="QN3207" s="14"/>
      <c r="QO3207" s="14"/>
      <c r="QP3207" s="14"/>
      <c r="QQ3207" s="14"/>
      <c r="QR3207" s="14"/>
      <c r="QS3207" s="14"/>
      <c r="QT3207" s="14"/>
      <c r="QU3207" s="14"/>
      <c r="QV3207" s="14"/>
      <c r="QW3207" s="14"/>
      <c r="QX3207" s="14"/>
      <c r="QY3207" s="14"/>
      <c r="QZ3207" s="14"/>
      <c r="RA3207" s="14"/>
      <c r="RB3207" s="14"/>
      <c r="RC3207" s="14"/>
      <c r="RD3207" s="14"/>
      <c r="RE3207" s="14"/>
      <c r="RF3207" s="14"/>
      <c r="RG3207" s="14"/>
      <c r="RH3207" s="14"/>
      <c r="RI3207" s="14"/>
      <c r="RJ3207" s="14"/>
      <c r="RK3207" s="14"/>
      <c r="RL3207" s="14"/>
      <c r="RM3207" s="14"/>
      <c r="RN3207" s="14"/>
      <c r="RO3207" s="14"/>
      <c r="RP3207" s="14"/>
      <c r="RQ3207" s="14"/>
      <c r="RR3207" s="14"/>
      <c r="RS3207" s="14"/>
      <c r="RT3207" s="14"/>
      <c r="RU3207" s="14"/>
      <c r="RV3207" s="14"/>
      <c r="RW3207" s="14"/>
      <c r="RX3207" s="14"/>
      <c r="RY3207" s="14"/>
      <c r="RZ3207" s="14"/>
      <c r="SA3207" s="14"/>
      <c r="SB3207" s="14"/>
      <c r="SC3207" s="14"/>
      <c r="SD3207" s="14"/>
      <c r="SE3207" s="14"/>
      <c r="SF3207" s="14"/>
      <c r="SG3207" s="14"/>
      <c r="SH3207" s="14"/>
      <c r="SI3207" s="14"/>
      <c r="SJ3207" s="14"/>
      <c r="SK3207" s="14"/>
      <c r="SL3207" s="14"/>
      <c r="SM3207" s="14"/>
      <c r="SN3207" s="14"/>
      <c r="SO3207" s="14"/>
      <c r="SP3207" s="14"/>
      <c r="SQ3207" s="14"/>
      <c r="SR3207" s="14"/>
      <c r="SS3207" s="14"/>
      <c r="ST3207" s="14"/>
      <c r="SU3207" s="14"/>
      <c r="SV3207" s="14"/>
      <c r="SW3207" s="14"/>
      <c r="SX3207" s="14"/>
      <c r="SY3207" s="14"/>
      <c r="SZ3207" s="14"/>
      <c r="TA3207" s="14"/>
      <c r="TB3207" s="14"/>
      <c r="TC3207" s="14"/>
      <c r="TD3207" s="14"/>
      <c r="TE3207" s="14"/>
      <c r="TF3207" s="14"/>
      <c r="TG3207" s="14"/>
      <c r="TH3207" s="14"/>
      <c r="TI3207" s="14"/>
      <c r="TJ3207" s="14"/>
      <c r="TK3207" s="14"/>
      <c r="TL3207" s="14"/>
      <c r="TM3207" s="14"/>
      <c r="TN3207" s="14"/>
      <c r="TO3207" s="14"/>
      <c r="TP3207" s="14"/>
      <c r="TQ3207" s="14"/>
      <c r="TR3207" s="14"/>
      <c r="TS3207" s="14"/>
      <c r="TT3207" s="14"/>
      <c r="TU3207" s="14"/>
      <c r="TV3207" s="14"/>
      <c r="TW3207" s="14"/>
      <c r="TX3207" s="14"/>
      <c r="TY3207" s="14"/>
      <c r="TZ3207" s="14"/>
      <c r="UA3207" s="14"/>
      <c r="UB3207" s="14"/>
      <c r="UC3207" s="14"/>
      <c r="UD3207" s="14"/>
      <c r="UE3207" s="14"/>
      <c r="UF3207" s="14"/>
      <c r="UG3207" s="14"/>
      <c r="UH3207" s="14"/>
      <c r="UI3207" s="14"/>
      <c r="UJ3207" s="14"/>
      <c r="UK3207" s="14"/>
      <c r="UL3207" s="14"/>
      <c r="UM3207" s="14"/>
      <c r="UN3207" s="14"/>
      <c r="UO3207" s="14"/>
      <c r="UP3207" s="14"/>
      <c r="UQ3207" s="14"/>
      <c r="UR3207" s="14"/>
      <c r="US3207" s="14"/>
      <c r="UT3207" s="14"/>
      <c r="UU3207" s="14"/>
      <c r="UV3207" s="14"/>
      <c r="UW3207" s="14"/>
      <c r="UX3207" s="14"/>
      <c r="UY3207" s="14"/>
      <c r="UZ3207" s="14"/>
      <c r="VA3207" s="14"/>
      <c r="VB3207" s="14"/>
      <c r="VC3207" s="14"/>
      <c r="VD3207" s="14"/>
      <c r="VE3207" s="14"/>
      <c r="VF3207" s="14"/>
      <c r="VG3207" s="14"/>
      <c r="VH3207" s="14"/>
      <c r="VI3207" s="14"/>
      <c r="VJ3207" s="14"/>
      <c r="VK3207" s="14"/>
      <c r="VL3207" s="14"/>
      <c r="VM3207" s="14"/>
      <c r="VN3207" s="14"/>
      <c r="VO3207" s="14"/>
      <c r="VP3207" s="14"/>
      <c r="VQ3207" s="14"/>
      <c r="VR3207" s="14"/>
      <c r="VS3207" s="14"/>
      <c r="VT3207" s="14"/>
      <c r="VU3207" s="14"/>
      <c r="VV3207" s="14"/>
      <c r="VW3207" s="14"/>
      <c r="VX3207" s="14"/>
      <c r="VY3207" s="14"/>
      <c r="VZ3207" s="14"/>
      <c r="WA3207" s="14"/>
      <c r="WB3207" s="14"/>
      <c r="WC3207" s="14"/>
      <c r="WD3207" s="14"/>
      <c r="WE3207" s="14"/>
      <c r="WF3207" s="14"/>
      <c r="WG3207" s="14"/>
      <c r="WH3207" s="14"/>
      <c r="WI3207" s="14"/>
      <c r="WJ3207" s="14"/>
      <c r="WK3207" s="14"/>
      <c r="WL3207" s="14"/>
      <c r="WM3207" s="14"/>
      <c r="WN3207" s="14"/>
      <c r="WO3207" s="14"/>
      <c r="WP3207" s="14"/>
      <c r="WQ3207" s="14"/>
      <c r="WR3207" s="14"/>
      <c r="WS3207" s="14"/>
      <c r="WT3207" s="14"/>
      <c r="WU3207" s="14"/>
      <c r="WV3207" s="14"/>
      <c r="WW3207" s="14"/>
      <c r="WX3207" s="14"/>
      <c r="WY3207" s="14"/>
      <c r="WZ3207" s="14"/>
      <c r="XA3207" s="14"/>
      <c r="XB3207" s="14"/>
      <c r="XC3207" s="14"/>
      <c r="XD3207" s="14"/>
      <c r="XE3207" s="14"/>
      <c r="XF3207" s="14"/>
      <c r="XG3207" s="14"/>
      <c r="XH3207" s="14"/>
      <c r="XI3207" s="14"/>
      <c r="XJ3207" s="14"/>
      <c r="XK3207" s="14"/>
      <c r="XL3207" s="14"/>
      <c r="XM3207" s="14"/>
      <c r="XN3207" s="14"/>
      <c r="XO3207" s="14"/>
      <c r="XP3207" s="14"/>
      <c r="XQ3207" s="14"/>
      <c r="XR3207" s="14"/>
      <c r="XS3207" s="14"/>
      <c r="XT3207" s="14"/>
      <c r="XU3207" s="14"/>
      <c r="XV3207" s="14"/>
      <c r="XW3207" s="14"/>
      <c r="XX3207" s="14"/>
      <c r="XY3207" s="14"/>
      <c r="XZ3207" s="14"/>
      <c r="YA3207" s="14"/>
      <c r="YB3207" s="14"/>
      <c r="YC3207" s="14"/>
      <c r="YD3207" s="14"/>
      <c r="YE3207" s="14"/>
      <c r="YF3207" s="14"/>
      <c r="YG3207" s="14"/>
      <c r="YH3207" s="14"/>
      <c r="YI3207" s="14"/>
      <c r="YJ3207" s="14"/>
      <c r="YK3207" s="14"/>
      <c r="YL3207" s="14"/>
      <c r="YM3207" s="14"/>
      <c r="YN3207" s="14"/>
      <c r="YO3207" s="14"/>
      <c r="YP3207" s="14"/>
      <c r="YQ3207" s="14"/>
      <c r="YR3207" s="14"/>
      <c r="YS3207" s="14"/>
      <c r="YT3207" s="14"/>
      <c r="YU3207" s="14"/>
      <c r="YV3207" s="14"/>
      <c r="YW3207" s="14"/>
      <c r="YX3207" s="14"/>
      <c r="YY3207" s="14"/>
      <c r="YZ3207" s="14"/>
      <c r="ZA3207" s="14"/>
      <c r="ZB3207" s="14"/>
      <c r="ZC3207" s="14"/>
      <c r="ZD3207" s="14"/>
      <c r="ZE3207" s="14"/>
      <c r="ZF3207" s="14"/>
      <c r="ZG3207" s="14"/>
      <c r="ZH3207" s="14"/>
      <c r="ZI3207" s="14"/>
      <c r="ZJ3207" s="14"/>
      <c r="ZK3207" s="14"/>
      <c r="ZL3207" s="14"/>
      <c r="ZM3207" s="14"/>
      <c r="ZN3207" s="14"/>
      <c r="ZO3207" s="14"/>
      <c r="ZP3207" s="14"/>
      <c r="ZQ3207" s="14"/>
      <c r="ZR3207" s="14"/>
      <c r="ZS3207" s="14"/>
      <c r="ZT3207" s="14"/>
      <c r="ZU3207" s="14"/>
      <c r="ZV3207" s="14"/>
      <c r="ZW3207" s="14"/>
      <c r="ZX3207" s="14"/>
      <c r="ZY3207" s="14"/>
      <c r="ZZ3207" s="14"/>
      <c r="AAA3207" s="14"/>
      <c r="AAB3207" s="14"/>
      <c r="AAC3207" s="14"/>
      <c r="AAD3207" s="14"/>
      <c r="AAE3207" s="14"/>
      <c r="AAF3207" s="14"/>
      <c r="AAG3207" s="14"/>
      <c r="AAH3207" s="14"/>
      <c r="AAI3207" s="14"/>
      <c r="AAJ3207" s="14"/>
      <c r="AAK3207" s="14"/>
      <c r="AAL3207" s="14"/>
      <c r="AAM3207" s="14"/>
      <c r="AAN3207" s="14"/>
      <c r="AAO3207" s="14"/>
      <c r="AAP3207" s="14"/>
      <c r="AAQ3207" s="14"/>
      <c r="AAR3207" s="14"/>
      <c r="AAS3207" s="14"/>
      <c r="AAT3207" s="14"/>
      <c r="AAU3207" s="14"/>
      <c r="AAV3207" s="14"/>
      <c r="AAW3207" s="14"/>
      <c r="AAX3207" s="14"/>
      <c r="AAY3207" s="14"/>
      <c r="AAZ3207" s="14"/>
      <c r="ABA3207" s="14"/>
      <c r="ABB3207" s="14"/>
      <c r="ABC3207" s="14"/>
      <c r="ABD3207" s="14"/>
      <c r="ABE3207" s="14"/>
      <c r="ABF3207" s="14"/>
      <c r="ABG3207" s="14"/>
      <c r="ABH3207" s="14"/>
      <c r="ABI3207" s="14"/>
      <c r="ABJ3207" s="14"/>
      <c r="ABK3207" s="14"/>
      <c r="ABL3207" s="14"/>
      <c r="ABM3207" s="14"/>
      <c r="ABN3207" s="14"/>
      <c r="ABO3207" s="14"/>
      <c r="ABP3207" s="14"/>
      <c r="ABQ3207" s="14"/>
      <c r="ABR3207" s="14"/>
      <c r="ABS3207" s="14"/>
      <c r="ABT3207" s="14"/>
      <c r="ABU3207" s="14"/>
      <c r="ABV3207" s="14"/>
      <c r="ABW3207" s="14"/>
      <c r="ABX3207" s="14"/>
      <c r="ABY3207" s="14"/>
      <c r="ABZ3207" s="14"/>
      <c r="ACA3207" s="14"/>
      <c r="ACB3207" s="14"/>
      <c r="ACC3207" s="14"/>
      <c r="ACD3207" s="14"/>
      <c r="ACE3207" s="14"/>
      <c r="ACF3207" s="14"/>
      <c r="ACG3207" s="14"/>
      <c r="ACH3207" s="14"/>
      <c r="ACI3207" s="14"/>
      <c r="ACJ3207" s="14"/>
      <c r="ACK3207" s="14"/>
      <c r="ACL3207" s="14"/>
      <c r="ACM3207" s="14"/>
      <c r="ACN3207" s="14"/>
      <c r="ACO3207" s="14"/>
      <c r="ACP3207" s="14"/>
      <c r="ACQ3207" s="14"/>
      <c r="ACR3207" s="14"/>
      <c r="ACS3207" s="14"/>
      <c r="ACT3207" s="14"/>
      <c r="ACU3207" s="14"/>
      <c r="ACV3207" s="14"/>
      <c r="ACW3207" s="14"/>
      <c r="ACX3207" s="14"/>
      <c r="ACY3207" s="14"/>
      <c r="ACZ3207" s="14"/>
      <c r="ADA3207" s="14"/>
      <c r="ADB3207" s="14"/>
      <c r="ADC3207" s="14"/>
      <c r="ADD3207" s="14"/>
      <c r="ADE3207" s="14"/>
      <c r="ADF3207" s="14"/>
      <c r="ADG3207" s="14"/>
      <c r="ADH3207" s="14"/>
      <c r="ADI3207" s="14"/>
      <c r="ADJ3207" s="14"/>
      <c r="ADK3207" s="14"/>
      <c r="ADL3207" s="14"/>
      <c r="ADM3207" s="14"/>
      <c r="ADN3207" s="14"/>
      <c r="ADO3207" s="14"/>
      <c r="ADP3207" s="14"/>
      <c r="ADQ3207" s="14"/>
      <c r="ADR3207" s="14"/>
      <c r="ADS3207" s="14"/>
      <c r="ADT3207" s="14"/>
      <c r="ADU3207" s="14"/>
      <c r="ADV3207" s="14"/>
      <c r="ADW3207" s="14"/>
      <c r="ADX3207" s="14"/>
      <c r="ADY3207" s="14"/>
      <c r="ADZ3207" s="14"/>
      <c r="AEA3207" s="14"/>
      <c r="AEB3207" s="14"/>
      <c r="AEC3207" s="14"/>
      <c r="AED3207" s="14"/>
      <c r="AEE3207" s="14"/>
      <c r="AEF3207" s="14"/>
      <c r="AEG3207" s="14"/>
      <c r="AEH3207" s="14"/>
      <c r="AEI3207" s="14"/>
      <c r="AEJ3207" s="14"/>
      <c r="AEK3207" s="14"/>
      <c r="AEL3207" s="14"/>
      <c r="AEM3207" s="14"/>
      <c r="AEN3207" s="14"/>
      <c r="AEO3207" s="14"/>
      <c r="AEP3207" s="14"/>
      <c r="AEQ3207" s="14"/>
      <c r="AER3207" s="14"/>
      <c r="AES3207" s="14"/>
      <c r="AET3207" s="14"/>
      <c r="AEU3207" s="14"/>
      <c r="AEV3207" s="14"/>
      <c r="AEW3207" s="14"/>
      <c r="AEX3207" s="14"/>
      <c r="AEY3207" s="14"/>
      <c r="AEZ3207" s="14"/>
      <c r="AFA3207" s="14"/>
      <c r="AFB3207" s="14"/>
      <c r="AFC3207" s="14"/>
      <c r="AFD3207" s="14"/>
      <c r="AFE3207" s="14"/>
      <c r="AFF3207" s="14"/>
      <c r="AFG3207" s="14"/>
      <c r="AFH3207" s="14"/>
      <c r="AFI3207" s="14"/>
      <c r="AFJ3207" s="14"/>
      <c r="AFK3207" s="14"/>
      <c r="AFL3207" s="14"/>
      <c r="AFM3207" s="14"/>
      <c r="AFN3207" s="14"/>
      <c r="AFO3207" s="14"/>
      <c r="AFP3207" s="14"/>
      <c r="AFQ3207" s="14"/>
      <c r="AFR3207" s="14"/>
      <c r="AFS3207" s="14"/>
      <c r="AFT3207" s="14"/>
      <c r="AFU3207" s="14"/>
      <c r="AFV3207" s="14"/>
      <c r="AFW3207" s="14"/>
      <c r="AFX3207" s="14"/>
      <c r="AFY3207" s="14"/>
      <c r="AFZ3207" s="14"/>
      <c r="AGA3207" s="14"/>
      <c r="AGB3207" s="14"/>
      <c r="AGC3207" s="14"/>
      <c r="AGD3207" s="14"/>
      <c r="AGE3207" s="14"/>
      <c r="AGF3207" s="14"/>
      <c r="AGG3207" s="14"/>
      <c r="AGH3207" s="14"/>
      <c r="AGI3207" s="14"/>
      <c r="AGJ3207" s="14"/>
      <c r="AGK3207" s="14"/>
      <c r="AGL3207" s="14"/>
      <c r="AGM3207" s="14"/>
      <c r="AGN3207" s="14"/>
      <c r="AGO3207" s="14"/>
      <c r="AGP3207" s="14"/>
      <c r="AGQ3207" s="14"/>
      <c r="AGR3207" s="14"/>
      <c r="AGS3207" s="14"/>
      <c r="AGT3207" s="14"/>
      <c r="AGU3207" s="14"/>
      <c r="AGV3207" s="14"/>
      <c r="AGW3207" s="14"/>
      <c r="AGX3207" s="14"/>
      <c r="AGY3207" s="14"/>
      <c r="AGZ3207" s="14"/>
      <c r="AHA3207" s="14"/>
      <c r="AHB3207" s="14"/>
      <c r="AHC3207" s="14"/>
      <c r="AHD3207" s="14"/>
      <c r="AHE3207" s="14"/>
      <c r="AHF3207" s="14"/>
      <c r="AHG3207" s="14"/>
      <c r="AHH3207" s="14"/>
      <c r="AHI3207" s="14"/>
      <c r="AHJ3207" s="14"/>
      <c r="AHK3207" s="14"/>
      <c r="AHL3207" s="14"/>
      <c r="AHM3207" s="14"/>
      <c r="AHN3207" s="14"/>
      <c r="AHO3207" s="14"/>
      <c r="AHP3207" s="14"/>
      <c r="AHQ3207" s="14"/>
      <c r="AHR3207" s="14"/>
      <c r="AHS3207" s="14"/>
      <c r="AHT3207" s="14"/>
      <c r="AHU3207" s="14"/>
      <c r="AHV3207" s="14"/>
      <c r="AHW3207" s="14"/>
      <c r="AHX3207" s="14"/>
      <c r="AHY3207" s="14"/>
      <c r="AHZ3207" s="14"/>
      <c r="AIA3207" s="14"/>
      <c r="AIB3207" s="14"/>
      <c r="AIC3207" s="14"/>
      <c r="AID3207" s="14"/>
      <c r="AIE3207" s="14"/>
      <c r="AIF3207" s="14"/>
      <c r="AIG3207" s="14"/>
      <c r="AIH3207" s="14"/>
      <c r="AII3207" s="14"/>
      <c r="AIJ3207" s="14"/>
      <c r="AIK3207" s="14"/>
      <c r="AIL3207" s="14"/>
      <c r="AIM3207" s="14"/>
      <c r="AIN3207" s="14"/>
      <c r="AIO3207" s="14"/>
      <c r="AIP3207" s="14"/>
      <c r="AIQ3207" s="14"/>
      <c r="AIR3207" s="14"/>
      <c r="AIS3207" s="14"/>
      <c r="AIT3207" s="14"/>
      <c r="AIU3207" s="14"/>
      <c r="AIV3207" s="14"/>
      <c r="AIW3207" s="14"/>
      <c r="AIX3207" s="14"/>
      <c r="AIY3207" s="14"/>
      <c r="AIZ3207" s="14"/>
      <c r="AJA3207" s="14"/>
      <c r="AJB3207" s="14"/>
      <c r="AJC3207" s="14"/>
      <c r="AJD3207" s="14"/>
      <c r="AJE3207" s="14"/>
      <c r="AJF3207" s="14"/>
      <c r="AJG3207" s="14"/>
      <c r="AJH3207" s="14"/>
      <c r="AJI3207" s="14"/>
      <c r="AJJ3207" s="14"/>
      <c r="AJK3207" s="14"/>
      <c r="AJL3207" s="14"/>
      <c r="AJM3207" s="14"/>
      <c r="AJN3207" s="14"/>
      <c r="AJO3207" s="14"/>
      <c r="AJP3207" s="14"/>
      <c r="AJQ3207" s="14"/>
      <c r="AJR3207" s="14"/>
      <c r="AJS3207" s="14"/>
      <c r="AJT3207" s="14"/>
      <c r="AJU3207" s="14"/>
      <c r="AJV3207" s="14"/>
      <c r="AJW3207" s="14"/>
      <c r="AJX3207" s="14"/>
      <c r="AJY3207" s="14"/>
      <c r="AJZ3207" s="14"/>
      <c r="AKA3207" s="14"/>
      <c r="AKB3207" s="14"/>
      <c r="AKC3207" s="14"/>
      <c r="AKD3207" s="14"/>
      <c r="AKE3207" s="14"/>
      <c r="AKF3207" s="14"/>
      <c r="AKG3207" s="14"/>
      <c r="AKH3207" s="14"/>
      <c r="AKI3207" s="14"/>
      <c r="AKJ3207" s="14"/>
      <c r="AKK3207" s="14"/>
      <c r="AKL3207" s="14"/>
      <c r="AKM3207" s="14"/>
      <c r="AKN3207" s="14"/>
      <c r="AKO3207" s="14"/>
      <c r="AKP3207" s="14"/>
      <c r="AKQ3207" s="14"/>
      <c r="AKR3207" s="14"/>
      <c r="AKS3207" s="14"/>
      <c r="AKT3207" s="14"/>
      <c r="AKU3207" s="14"/>
      <c r="AKV3207" s="14"/>
      <c r="AKW3207" s="14"/>
      <c r="AKX3207" s="14"/>
      <c r="AKY3207" s="14"/>
      <c r="AKZ3207" s="14"/>
      <c r="ALA3207" s="14"/>
      <c r="ALB3207" s="14"/>
      <c r="ALC3207" s="14"/>
      <c r="ALD3207" s="14"/>
      <c r="ALE3207" s="14"/>
      <c r="ALF3207" s="14"/>
      <c r="ALG3207" s="14"/>
      <c r="ALH3207" s="14"/>
      <c r="ALI3207" s="14"/>
      <c r="ALJ3207" s="14"/>
      <c r="ALK3207" s="14"/>
      <c r="ALL3207" s="14"/>
      <c r="ALM3207" s="14"/>
      <c r="ALN3207" s="14"/>
      <c r="ALO3207" s="14"/>
      <c r="ALP3207" s="14"/>
      <c r="ALQ3207" s="14"/>
      <c r="ALR3207" s="14"/>
      <c r="ALS3207" s="14"/>
      <c r="ALT3207" s="14"/>
      <c r="ALU3207" s="14"/>
      <c r="ALV3207" s="14"/>
      <c r="ALW3207" s="14"/>
      <c r="ALX3207" s="14"/>
      <c r="ALY3207" s="14"/>
      <c r="ALZ3207" s="14"/>
      <c r="AMA3207" s="14"/>
      <c r="AMB3207" s="14"/>
      <c r="AMC3207" s="14"/>
      <c r="AMD3207" s="14"/>
      <c r="AME3207" s="14"/>
      <c r="AMF3207" s="14"/>
      <c r="AMG3207" s="14"/>
      <c r="AMH3207" s="14"/>
      <c r="AMI3207" s="14"/>
      <c r="AMJ3207" s="14"/>
      <c r="AMK3207" s="14"/>
      <c r="AML3207" s="14"/>
      <c r="AMM3207" s="14"/>
      <c r="AMN3207" s="14"/>
      <c r="AMO3207" s="14"/>
      <c r="AMP3207" s="14"/>
      <c r="AMQ3207" s="14"/>
      <c r="AMR3207" s="14"/>
      <c r="AMS3207" s="14"/>
      <c r="AMT3207" s="14"/>
      <c r="AMU3207" s="14"/>
      <c r="AMV3207" s="14"/>
      <c r="AMW3207" s="14"/>
      <c r="AMX3207" s="14"/>
      <c r="AMY3207" s="14"/>
      <c r="AMZ3207" s="14"/>
      <c r="ANA3207" s="14"/>
      <c r="ANB3207" s="14"/>
      <c r="ANC3207" s="14"/>
      <c r="AND3207" s="14"/>
      <c r="ANE3207" s="14"/>
      <c r="ANF3207" s="14"/>
      <c r="ANG3207" s="14"/>
      <c r="ANH3207" s="14"/>
      <c r="ANI3207" s="14"/>
      <c r="ANJ3207" s="14"/>
      <c r="ANK3207" s="14"/>
      <c r="ANL3207" s="14"/>
      <c r="ANM3207" s="14"/>
      <c r="ANN3207" s="14"/>
      <c r="ANO3207" s="14"/>
      <c r="ANP3207" s="14"/>
      <c r="ANQ3207" s="14"/>
      <c r="ANR3207" s="14"/>
      <c r="ANS3207" s="14"/>
      <c r="ANT3207" s="14"/>
      <c r="ANU3207" s="14"/>
      <c r="ANV3207" s="14"/>
      <c r="ANW3207" s="14"/>
      <c r="ANX3207" s="14"/>
      <c r="ANY3207" s="14"/>
      <c r="ANZ3207" s="14"/>
      <c r="AOA3207" s="14"/>
      <c r="AOB3207" s="14"/>
      <c r="AOC3207" s="14"/>
      <c r="AOD3207" s="14"/>
      <c r="AOE3207" s="14"/>
      <c r="AOF3207" s="14"/>
      <c r="AOG3207" s="14"/>
      <c r="AOH3207" s="14"/>
      <c r="AOI3207" s="14"/>
      <c r="AOJ3207" s="14"/>
      <c r="AOK3207" s="14"/>
      <c r="AOL3207" s="14"/>
      <c r="AOM3207" s="14"/>
      <c r="AON3207" s="14"/>
      <c r="AOO3207" s="14"/>
      <c r="AOP3207" s="14"/>
      <c r="AOQ3207" s="14"/>
      <c r="AOR3207" s="14"/>
      <c r="AOS3207" s="14"/>
      <c r="AOT3207" s="14"/>
      <c r="AOU3207" s="14"/>
      <c r="AOV3207" s="14"/>
      <c r="AOW3207" s="14"/>
      <c r="AOX3207" s="14"/>
      <c r="AOY3207" s="14"/>
      <c r="AOZ3207" s="14"/>
      <c r="APA3207" s="14"/>
      <c r="APB3207" s="14"/>
      <c r="APC3207" s="14"/>
      <c r="APD3207" s="14"/>
      <c r="APE3207" s="14"/>
      <c r="APF3207" s="14"/>
      <c r="APG3207" s="14"/>
      <c r="APH3207" s="14"/>
      <c r="API3207" s="14"/>
      <c r="APJ3207" s="14"/>
      <c r="APK3207" s="14"/>
      <c r="APL3207" s="14"/>
      <c r="APM3207" s="14"/>
      <c r="APN3207" s="14"/>
      <c r="APO3207" s="14"/>
      <c r="APP3207" s="14"/>
      <c r="APQ3207" s="14"/>
      <c r="APR3207" s="14"/>
      <c r="APS3207" s="14"/>
      <c r="APT3207" s="14"/>
      <c r="APU3207" s="14"/>
      <c r="APV3207" s="14"/>
      <c r="APW3207" s="14"/>
      <c r="APX3207" s="14"/>
      <c r="APY3207" s="14"/>
      <c r="APZ3207" s="14"/>
      <c r="AQA3207" s="14"/>
      <c r="AQB3207" s="14"/>
      <c r="AQC3207" s="14"/>
      <c r="AQD3207" s="14"/>
      <c r="AQE3207" s="14"/>
      <c r="AQF3207" s="14"/>
      <c r="AQG3207" s="14"/>
      <c r="AQH3207" s="14"/>
      <c r="AQI3207" s="14"/>
      <c r="AQJ3207" s="14"/>
      <c r="AQK3207" s="14"/>
      <c r="AQL3207" s="14"/>
      <c r="AQM3207" s="14"/>
      <c r="AQN3207" s="14"/>
      <c r="AQO3207" s="14"/>
      <c r="AQP3207" s="14"/>
      <c r="AQQ3207" s="14"/>
      <c r="AQR3207" s="14"/>
      <c r="AQS3207" s="14"/>
      <c r="AQT3207" s="14"/>
      <c r="AQU3207" s="14"/>
      <c r="AQV3207" s="14"/>
      <c r="AQW3207" s="14"/>
      <c r="AQX3207" s="14"/>
      <c r="AQY3207" s="14"/>
      <c r="AQZ3207" s="14"/>
      <c r="ARA3207" s="14"/>
      <c r="ARB3207" s="14"/>
      <c r="ARC3207" s="14"/>
      <c r="ARD3207" s="14"/>
      <c r="ARE3207" s="14"/>
      <c r="ARF3207" s="14"/>
      <c r="ARG3207" s="14"/>
      <c r="ARH3207" s="14"/>
      <c r="ARI3207" s="14"/>
      <c r="ARJ3207" s="14"/>
      <c r="ARK3207" s="14"/>
      <c r="ARL3207" s="14"/>
      <c r="ARM3207" s="14"/>
      <c r="ARN3207" s="14"/>
      <c r="ARO3207" s="14"/>
      <c r="ARP3207" s="14"/>
      <c r="ARQ3207" s="14"/>
      <c r="ARR3207" s="14"/>
      <c r="ARS3207" s="14"/>
      <c r="ART3207" s="14"/>
      <c r="ARU3207" s="14"/>
      <c r="ARV3207" s="14"/>
      <c r="ARW3207" s="14"/>
      <c r="ARX3207" s="14"/>
      <c r="ARY3207" s="14"/>
      <c r="ARZ3207" s="14"/>
      <c r="ASA3207" s="14"/>
      <c r="ASB3207" s="14"/>
      <c r="ASC3207" s="14"/>
      <c r="ASD3207" s="14"/>
      <c r="ASE3207" s="14"/>
      <c r="ASF3207" s="14"/>
      <c r="ASG3207" s="14"/>
      <c r="ASH3207" s="14"/>
      <c r="ASI3207" s="14"/>
      <c r="ASJ3207" s="14"/>
      <c r="ASK3207" s="14"/>
      <c r="ASL3207" s="14"/>
      <c r="ASM3207" s="14"/>
      <c r="ASN3207" s="14"/>
      <c r="ASO3207" s="14"/>
      <c r="ASP3207" s="14"/>
      <c r="ASQ3207" s="14"/>
      <c r="ASR3207" s="14"/>
      <c r="ASS3207" s="14"/>
      <c r="AST3207" s="14"/>
      <c r="ASU3207" s="14"/>
      <c r="ASV3207" s="14"/>
      <c r="ASW3207" s="14"/>
      <c r="ASX3207" s="14"/>
      <c r="ASY3207" s="14"/>
      <c r="ASZ3207" s="14"/>
      <c r="ATA3207" s="14"/>
      <c r="ATB3207" s="14"/>
      <c r="ATC3207" s="14"/>
      <c r="ATD3207" s="14"/>
      <c r="ATE3207" s="14"/>
      <c r="ATF3207" s="14"/>
      <c r="ATG3207" s="14"/>
      <c r="ATH3207" s="14"/>
      <c r="ATI3207" s="14"/>
      <c r="ATJ3207" s="14"/>
      <c r="ATK3207" s="14"/>
      <c r="ATL3207" s="14"/>
      <c r="ATM3207" s="14"/>
      <c r="ATN3207" s="14"/>
      <c r="ATO3207" s="14"/>
      <c r="ATP3207" s="14"/>
      <c r="ATQ3207" s="14"/>
      <c r="ATR3207" s="14"/>
      <c r="ATS3207" s="14"/>
      <c r="ATT3207" s="14"/>
      <c r="ATU3207" s="14"/>
      <c r="ATV3207" s="14"/>
      <c r="ATW3207" s="14"/>
      <c r="ATX3207" s="14"/>
      <c r="ATY3207" s="14"/>
      <c r="ATZ3207" s="14"/>
      <c r="AUA3207" s="14"/>
      <c r="AUB3207" s="14"/>
      <c r="AUC3207" s="14"/>
      <c r="AUD3207" s="14"/>
      <c r="AUE3207" s="14"/>
      <c r="AUF3207" s="14"/>
      <c r="AUG3207" s="14"/>
      <c r="AUH3207" s="14"/>
      <c r="AUI3207" s="14"/>
      <c r="AUJ3207" s="14"/>
      <c r="AUK3207" s="14"/>
      <c r="AUL3207" s="14"/>
      <c r="AUM3207" s="14"/>
      <c r="AUN3207" s="14"/>
      <c r="AUO3207" s="14"/>
      <c r="AUP3207" s="14"/>
      <c r="AUQ3207" s="14"/>
      <c r="AUR3207" s="14"/>
      <c r="AUS3207" s="14"/>
      <c r="AUT3207" s="14"/>
      <c r="AUU3207" s="14"/>
      <c r="AUV3207" s="14"/>
      <c r="AUW3207" s="14"/>
      <c r="AUX3207" s="14"/>
      <c r="AUY3207" s="14"/>
      <c r="AUZ3207" s="14"/>
      <c r="AVA3207" s="14"/>
      <c r="AVB3207" s="14"/>
      <c r="AVC3207" s="14"/>
      <c r="AVD3207" s="14"/>
      <c r="AVE3207" s="14"/>
      <c r="AVF3207" s="14"/>
      <c r="AVG3207" s="14"/>
      <c r="AVH3207" s="14"/>
      <c r="AVI3207" s="14"/>
      <c r="AVJ3207" s="14"/>
      <c r="AVK3207" s="14"/>
      <c r="AVL3207" s="14"/>
      <c r="AVM3207" s="14"/>
      <c r="AVN3207" s="14"/>
      <c r="AVO3207" s="14"/>
      <c r="AVP3207" s="14"/>
      <c r="AVQ3207" s="14"/>
      <c r="AVR3207" s="14"/>
      <c r="AVS3207" s="14"/>
      <c r="AVT3207" s="14"/>
      <c r="AVU3207" s="14"/>
      <c r="AVV3207" s="14"/>
      <c r="AVW3207" s="14"/>
      <c r="AVX3207" s="14"/>
      <c r="AVY3207" s="14"/>
      <c r="AVZ3207" s="14"/>
      <c r="AWA3207" s="14"/>
      <c r="AWB3207" s="14"/>
      <c r="AWC3207" s="14"/>
      <c r="AWD3207" s="14"/>
      <c r="AWE3207" s="14"/>
      <c r="AWF3207" s="14"/>
      <c r="AWG3207" s="14"/>
      <c r="AWH3207" s="14"/>
      <c r="AWI3207" s="14"/>
      <c r="AWJ3207" s="14"/>
      <c r="AWK3207" s="14"/>
      <c r="AWL3207" s="14"/>
      <c r="AWM3207" s="14"/>
      <c r="AWN3207" s="14"/>
      <c r="AWO3207" s="14"/>
      <c r="AWP3207" s="14"/>
      <c r="AWQ3207" s="14"/>
      <c r="AWR3207" s="14"/>
      <c r="AWS3207" s="14"/>
      <c r="AWT3207" s="14"/>
      <c r="AWU3207" s="14"/>
      <c r="AWV3207" s="14"/>
      <c r="AWW3207" s="14"/>
      <c r="AWX3207" s="14"/>
      <c r="AWY3207" s="14"/>
      <c r="AWZ3207" s="14"/>
      <c r="AXA3207" s="14"/>
      <c r="AXB3207" s="14"/>
      <c r="AXC3207" s="14"/>
      <c r="AXD3207" s="14"/>
      <c r="AXE3207" s="14"/>
      <c r="AXF3207" s="14"/>
      <c r="AXG3207" s="14"/>
      <c r="AXH3207" s="14"/>
      <c r="AXI3207" s="14"/>
      <c r="AXJ3207" s="14"/>
      <c r="AXK3207" s="14"/>
      <c r="AXL3207" s="14"/>
      <c r="AXM3207" s="14"/>
      <c r="AXN3207" s="14"/>
      <c r="AXO3207" s="14"/>
      <c r="AXP3207" s="14"/>
      <c r="AXQ3207" s="14"/>
      <c r="AXR3207" s="14"/>
      <c r="AXS3207" s="14"/>
      <c r="AXT3207" s="14"/>
      <c r="AXU3207" s="14"/>
      <c r="AXV3207" s="14"/>
      <c r="AXW3207" s="14"/>
      <c r="AXX3207" s="14"/>
      <c r="AXY3207" s="14"/>
      <c r="AXZ3207" s="14"/>
      <c r="AYA3207" s="14"/>
      <c r="AYB3207" s="14"/>
      <c r="AYC3207" s="14"/>
      <c r="AYD3207" s="14"/>
      <c r="AYE3207" s="14"/>
      <c r="AYF3207" s="14"/>
      <c r="AYG3207" s="14"/>
      <c r="AYH3207" s="14"/>
      <c r="AYI3207" s="14"/>
      <c r="AYJ3207" s="14"/>
      <c r="AYK3207" s="14"/>
      <c r="AYL3207" s="14"/>
      <c r="AYM3207" s="14"/>
      <c r="AYN3207" s="14"/>
      <c r="AYO3207" s="14"/>
      <c r="AYP3207" s="14"/>
      <c r="AYQ3207" s="14"/>
      <c r="AYR3207" s="14"/>
      <c r="AYS3207" s="14"/>
      <c r="AYT3207" s="14"/>
      <c r="AYU3207" s="14"/>
      <c r="AYV3207" s="14"/>
      <c r="AYW3207" s="14"/>
      <c r="AYX3207" s="14"/>
      <c r="AYY3207" s="14"/>
      <c r="AYZ3207" s="14"/>
      <c r="AZA3207" s="14"/>
      <c r="AZB3207" s="14"/>
      <c r="AZC3207" s="14"/>
      <c r="AZD3207" s="14"/>
      <c r="AZE3207" s="14"/>
      <c r="AZF3207" s="14"/>
      <c r="AZG3207" s="14"/>
      <c r="AZH3207" s="14"/>
      <c r="AZI3207" s="14"/>
      <c r="AZJ3207" s="14"/>
      <c r="AZK3207" s="14"/>
      <c r="AZL3207" s="14"/>
      <c r="AZM3207" s="14"/>
      <c r="AZN3207" s="14"/>
      <c r="AZO3207" s="14"/>
      <c r="AZP3207" s="14"/>
      <c r="AZQ3207" s="14"/>
      <c r="AZR3207" s="14"/>
      <c r="AZS3207" s="14"/>
      <c r="AZT3207" s="14"/>
      <c r="AZU3207" s="14"/>
      <c r="AZV3207" s="14"/>
      <c r="AZW3207" s="14"/>
      <c r="AZX3207" s="14"/>
      <c r="AZY3207" s="14"/>
      <c r="AZZ3207" s="14"/>
      <c r="BAA3207" s="14"/>
      <c r="BAB3207" s="14"/>
      <c r="BAC3207" s="14"/>
      <c r="BAD3207" s="14"/>
      <c r="BAE3207" s="14"/>
      <c r="BAF3207" s="14"/>
      <c r="BAG3207" s="14"/>
      <c r="BAH3207" s="14"/>
      <c r="BAI3207" s="14"/>
      <c r="BAJ3207" s="14"/>
      <c r="BAK3207" s="14"/>
      <c r="BAL3207" s="14"/>
      <c r="BAM3207" s="14"/>
      <c r="BAN3207" s="14"/>
      <c r="BAO3207" s="14"/>
      <c r="BAP3207" s="14"/>
      <c r="BAQ3207" s="14"/>
      <c r="BAR3207" s="14"/>
      <c r="BAS3207" s="14"/>
      <c r="BAT3207" s="14"/>
      <c r="BAU3207" s="14"/>
      <c r="BAV3207" s="14"/>
      <c r="BAW3207" s="14"/>
      <c r="BAX3207" s="14"/>
      <c r="BAY3207" s="14"/>
      <c r="BAZ3207" s="14"/>
      <c r="BBA3207" s="14"/>
      <c r="BBB3207" s="14"/>
      <c r="BBC3207" s="14"/>
      <c r="BBD3207" s="14"/>
      <c r="BBE3207" s="14"/>
      <c r="BBF3207" s="14"/>
      <c r="BBG3207" s="14"/>
      <c r="BBH3207" s="14"/>
      <c r="BBI3207" s="14"/>
      <c r="BBJ3207" s="14"/>
      <c r="BBK3207" s="14"/>
      <c r="BBL3207" s="14"/>
      <c r="BBM3207" s="14"/>
      <c r="BBN3207" s="14"/>
      <c r="BBO3207" s="14"/>
      <c r="BBP3207" s="14"/>
      <c r="BBQ3207" s="14"/>
      <c r="BBR3207" s="14"/>
      <c r="BBS3207" s="14"/>
      <c r="BBT3207" s="14"/>
      <c r="BBU3207" s="14"/>
      <c r="BBV3207" s="14"/>
      <c r="BBW3207" s="14"/>
      <c r="BBX3207" s="14"/>
      <c r="BBY3207" s="14"/>
      <c r="BBZ3207" s="14"/>
      <c r="BCA3207" s="14"/>
      <c r="BCB3207" s="14"/>
      <c r="BCC3207" s="14"/>
      <c r="BCD3207" s="14"/>
      <c r="BCE3207" s="14"/>
      <c r="BCF3207" s="14"/>
      <c r="BCG3207" s="14"/>
      <c r="BCH3207" s="14"/>
      <c r="BCI3207" s="14"/>
      <c r="BCJ3207" s="14"/>
      <c r="BCK3207" s="14"/>
      <c r="BCL3207" s="14"/>
      <c r="BCM3207" s="14"/>
      <c r="BCN3207" s="14"/>
      <c r="BCO3207" s="14"/>
      <c r="BCP3207" s="14"/>
      <c r="BCQ3207" s="14"/>
      <c r="BCR3207" s="14"/>
      <c r="BCS3207" s="14"/>
      <c r="BCT3207" s="14"/>
      <c r="BCU3207" s="14"/>
      <c r="BCV3207" s="14"/>
      <c r="BCW3207" s="14"/>
      <c r="BCX3207" s="14"/>
      <c r="BCY3207" s="14"/>
      <c r="BCZ3207" s="14"/>
      <c r="BDA3207" s="14"/>
      <c r="BDB3207" s="14"/>
      <c r="BDC3207" s="14"/>
      <c r="BDD3207" s="14"/>
      <c r="BDE3207" s="14"/>
      <c r="BDF3207" s="14"/>
      <c r="BDG3207" s="14"/>
      <c r="BDH3207" s="14"/>
      <c r="BDI3207" s="14"/>
      <c r="BDJ3207" s="14"/>
      <c r="BDK3207" s="14"/>
      <c r="BDL3207" s="14"/>
      <c r="BDM3207" s="14"/>
      <c r="BDN3207" s="14"/>
      <c r="BDO3207" s="14"/>
      <c r="BDP3207" s="14"/>
      <c r="BDQ3207" s="14"/>
      <c r="BDR3207" s="14"/>
      <c r="BDS3207" s="14"/>
      <c r="BDT3207" s="14"/>
      <c r="BDU3207" s="14"/>
      <c r="BDV3207" s="14"/>
      <c r="BDW3207" s="14"/>
      <c r="BDX3207" s="14"/>
      <c r="BDY3207" s="14"/>
      <c r="BDZ3207" s="14"/>
      <c r="BEA3207" s="14"/>
      <c r="BEB3207" s="14"/>
      <c r="BEC3207" s="14"/>
      <c r="BED3207" s="14"/>
      <c r="BEE3207" s="14"/>
      <c r="BEF3207" s="14"/>
      <c r="BEG3207" s="14"/>
      <c r="BEH3207" s="14"/>
      <c r="BEI3207" s="14"/>
      <c r="BEJ3207" s="14"/>
      <c r="BEK3207" s="14"/>
      <c r="BEL3207" s="14"/>
      <c r="BEM3207" s="14"/>
      <c r="BEN3207" s="14"/>
      <c r="BEO3207" s="14"/>
      <c r="BEP3207" s="14"/>
      <c r="BEQ3207" s="14"/>
      <c r="BER3207" s="14"/>
      <c r="BES3207" s="14"/>
      <c r="BET3207" s="14"/>
      <c r="BEU3207" s="14"/>
      <c r="BEV3207" s="14"/>
      <c r="BEW3207" s="14"/>
      <c r="BEX3207" s="14"/>
      <c r="BEY3207" s="14"/>
      <c r="BEZ3207" s="14"/>
      <c r="BFA3207" s="14"/>
      <c r="BFB3207" s="14"/>
      <c r="BFC3207" s="14"/>
      <c r="BFD3207" s="14"/>
      <c r="BFE3207" s="14"/>
      <c r="BFF3207" s="14"/>
      <c r="BFG3207" s="14"/>
      <c r="BFH3207" s="14"/>
      <c r="BFI3207" s="14"/>
      <c r="BFJ3207" s="14"/>
      <c r="BFK3207" s="14"/>
      <c r="BFL3207" s="14"/>
      <c r="BFM3207" s="14"/>
      <c r="BFN3207" s="14"/>
      <c r="BFO3207" s="14"/>
      <c r="BFP3207" s="14"/>
      <c r="BFQ3207" s="14"/>
      <c r="BFR3207" s="14"/>
      <c r="BFS3207" s="14"/>
      <c r="BFT3207" s="14"/>
      <c r="BFU3207" s="14"/>
      <c r="BFV3207" s="14"/>
      <c r="BFW3207" s="14"/>
      <c r="BFX3207" s="14"/>
      <c r="BFY3207" s="14"/>
      <c r="BFZ3207" s="14"/>
      <c r="BGA3207" s="14"/>
      <c r="BGB3207" s="14"/>
      <c r="BGC3207" s="14"/>
      <c r="BGD3207" s="14"/>
      <c r="BGE3207" s="14"/>
      <c r="BGF3207" s="14"/>
      <c r="BGG3207" s="14"/>
      <c r="BGH3207" s="14"/>
      <c r="BGI3207" s="14"/>
      <c r="BGJ3207" s="14"/>
      <c r="BGK3207" s="14"/>
      <c r="BGL3207" s="14"/>
      <c r="BGM3207" s="14"/>
      <c r="BGN3207" s="14"/>
      <c r="BGO3207" s="14"/>
      <c r="BGP3207" s="14"/>
      <c r="BGQ3207" s="14"/>
      <c r="BGR3207" s="14"/>
      <c r="BGS3207" s="14"/>
      <c r="BGT3207" s="14"/>
      <c r="BGU3207" s="14"/>
      <c r="BGV3207" s="14"/>
      <c r="BGW3207" s="14"/>
      <c r="BGX3207" s="14"/>
      <c r="BGY3207" s="14"/>
      <c r="BGZ3207" s="14"/>
      <c r="BHA3207" s="14"/>
      <c r="BHB3207" s="14"/>
      <c r="BHC3207" s="14"/>
      <c r="BHD3207" s="14"/>
      <c r="BHE3207" s="14"/>
      <c r="BHF3207" s="14"/>
      <c r="BHG3207" s="14"/>
      <c r="BHH3207" s="14"/>
      <c r="BHI3207" s="14"/>
      <c r="BHJ3207" s="14"/>
      <c r="BHK3207" s="14"/>
      <c r="BHL3207" s="14"/>
      <c r="BHM3207" s="14"/>
      <c r="BHN3207" s="14"/>
      <c r="BHO3207" s="14"/>
      <c r="BHP3207" s="14"/>
      <c r="BHQ3207" s="14"/>
      <c r="BHR3207" s="14"/>
      <c r="BHS3207" s="14"/>
      <c r="BHT3207" s="14"/>
      <c r="BHU3207" s="14"/>
      <c r="BHV3207" s="14"/>
      <c r="BHW3207" s="14"/>
      <c r="BHX3207" s="14"/>
      <c r="BHY3207" s="14"/>
      <c r="BHZ3207" s="14"/>
      <c r="BIA3207" s="14"/>
      <c r="BIB3207" s="14"/>
      <c r="BIC3207" s="14"/>
      <c r="BID3207" s="14"/>
      <c r="BIE3207" s="14"/>
      <c r="BIF3207" s="14"/>
      <c r="BIG3207" s="14"/>
      <c r="BIH3207" s="14"/>
      <c r="BII3207" s="14"/>
      <c r="BIJ3207" s="14"/>
      <c r="BIK3207" s="14"/>
      <c r="BIL3207" s="14"/>
      <c r="BIM3207" s="14"/>
      <c r="BIN3207" s="14"/>
      <c r="BIO3207" s="14"/>
      <c r="BIP3207" s="14"/>
      <c r="BIQ3207" s="14"/>
      <c r="BIR3207" s="14"/>
      <c r="BIS3207" s="14"/>
      <c r="BIT3207" s="14"/>
      <c r="BIU3207" s="14"/>
      <c r="BIV3207" s="14"/>
      <c r="BIW3207" s="14"/>
      <c r="BIX3207" s="14"/>
      <c r="BIY3207" s="14"/>
      <c r="BIZ3207" s="14"/>
      <c r="BJA3207" s="14"/>
      <c r="BJB3207" s="14"/>
      <c r="BJC3207" s="14"/>
      <c r="BJD3207" s="14"/>
      <c r="BJE3207" s="14"/>
      <c r="BJF3207" s="14"/>
      <c r="BJG3207" s="14"/>
      <c r="BJH3207" s="14"/>
      <c r="BJI3207" s="14"/>
      <c r="BJJ3207" s="14"/>
      <c r="BJK3207" s="14"/>
      <c r="BJL3207" s="14"/>
      <c r="BJM3207" s="14"/>
      <c r="BJN3207" s="14"/>
      <c r="BJO3207" s="14"/>
      <c r="BJP3207" s="14"/>
      <c r="BJQ3207" s="14"/>
      <c r="BJR3207" s="14"/>
      <c r="BJS3207" s="14"/>
      <c r="BJT3207" s="14"/>
      <c r="BJU3207" s="14"/>
      <c r="BJV3207" s="14"/>
      <c r="BJW3207" s="14"/>
      <c r="BJX3207" s="14"/>
      <c r="BJY3207" s="14"/>
      <c r="BJZ3207" s="14"/>
      <c r="BKA3207" s="14"/>
      <c r="BKB3207" s="14"/>
      <c r="BKC3207" s="14"/>
      <c r="BKD3207" s="14"/>
      <c r="BKE3207" s="14"/>
      <c r="BKF3207" s="14"/>
      <c r="BKG3207" s="14"/>
      <c r="BKH3207" s="14"/>
      <c r="BKI3207" s="14"/>
      <c r="BKJ3207" s="14"/>
      <c r="BKK3207" s="14"/>
      <c r="BKL3207" s="14"/>
      <c r="BKM3207" s="14"/>
      <c r="BKN3207" s="14"/>
      <c r="BKO3207" s="14"/>
      <c r="BKP3207" s="14"/>
      <c r="BKQ3207" s="14"/>
      <c r="BKR3207" s="14"/>
      <c r="BKS3207" s="14"/>
      <c r="BKT3207" s="14"/>
      <c r="BKU3207" s="14"/>
      <c r="BKV3207" s="14"/>
      <c r="BKW3207" s="14"/>
      <c r="BKX3207" s="14"/>
      <c r="BKY3207" s="14"/>
      <c r="BKZ3207" s="14"/>
      <c r="BLA3207" s="14"/>
      <c r="BLB3207" s="14"/>
      <c r="BLC3207" s="14"/>
      <c r="BLD3207" s="14"/>
      <c r="BLE3207" s="14"/>
      <c r="BLF3207" s="14"/>
      <c r="BLG3207" s="14"/>
      <c r="BLH3207" s="14"/>
      <c r="BLI3207" s="14"/>
      <c r="BLJ3207" s="14"/>
      <c r="BLK3207" s="14"/>
      <c r="BLL3207" s="14"/>
      <c r="BLM3207" s="14"/>
      <c r="BLN3207" s="14"/>
      <c r="BLO3207" s="14"/>
      <c r="BLP3207" s="14"/>
      <c r="BLQ3207" s="14"/>
      <c r="BLR3207" s="14"/>
      <c r="BLS3207" s="14"/>
      <c r="BLT3207" s="14"/>
      <c r="BLU3207" s="14"/>
      <c r="BLV3207" s="14"/>
      <c r="BLW3207" s="14"/>
      <c r="BLX3207" s="14"/>
      <c r="BLY3207" s="14"/>
      <c r="BLZ3207" s="14"/>
      <c r="BMA3207" s="14"/>
      <c r="BMB3207" s="14"/>
      <c r="BMC3207" s="14"/>
      <c r="BMD3207" s="14"/>
      <c r="BME3207" s="14"/>
      <c r="BMF3207" s="14"/>
      <c r="BMG3207" s="14"/>
      <c r="BMH3207" s="14"/>
      <c r="BMI3207" s="14"/>
      <c r="BMJ3207" s="14"/>
      <c r="BMK3207" s="14"/>
      <c r="BML3207" s="14"/>
      <c r="BMM3207" s="14"/>
      <c r="BMN3207" s="14"/>
      <c r="BMO3207" s="14"/>
      <c r="BMP3207" s="14"/>
      <c r="BMQ3207" s="14"/>
      <c r="BMR3207" s="14"/>
      <c r="BMS3207" s="14"/>
      <c r="BMT3207" s="14"/>
      <c r="BMU3207" s="14"/>
      <c r="BMV3207" s="14"/>
      <c r="BMW3207" s="14"/>
      <c r="BMX3207" s="14"/>
      <c r="BMY3207" s="14"/>
      <c r="BMZ3207" s="14"/>
      <c r="BNA3207" s="14"/>
      <c r="BNB3207" s="14"/>
      <c r="BNC3207" s="14"/>
      <c r="BND3207" s="14"/>
      <c r="BNE3207" s="14"/>
      <c r="BNF3207" s="14"/>
      <c r="BNG3207" s="14"/>
      <c r="BNH3207" s="14"/>
      <c r="BNI3207" s="14"/>
      <c r="BNJ3207" s="14"/>
      <c r="BNK3207" s="14"/>
      <c r="BNL3207" s="14"/>
      <c r="BNM3207" s="14"/>
      <c r="BNN3207" s="14"/>
      <c r="BNO3207" s="14"/>
      <c r="BNP3207" s="14"/>
      <c r="BNQ3207" s="14"/>
      <c r="BNR3207" s="14"/>
      <c r="BNS3207" s="14"/>
      <c r="BNT3207" s="14"/>
      <c r="BNU3207" s="14"/>
      <c r="BNV3207" s="14"/>
      <c r="BNW3207" s="14"/>
      <c r="BNX3207" s="14"/>
      <c r="BNY3207" s="14"/>
      <c r="BNZ3207" s="14"/>
      <c r="BOA3207" s="14"/>
      <c r="BOB3207" s="14"/>
      <c r="BOC3207" s="14"/>
      <c r="BOD3207" s="14"/>
      <c r="BOE3207" s="14"/>
      <c r="BOF3207" s="14"/>
      <c r="BOG3207" s="14"/>
      <c r="BOH3207" s="14"/>
      <c r="BOI3207" s="14"/>
      <c r="BOJ3207" s="14"/>
      <c r="BOK3207" s="14"/>
      <c r="BOL3207" s="14"/>
      <c r="BOM3207" s="14"/>
      <c r="BON3207" s="14"/>
      <c r="BOO3207" s="14"/>
      <c r="BOP3207" s="14"/>
      <c r="BOQ3207" s="14"/>
      <c r="BOR3207" s="14"/>
      <c r="BOS3207" s="14"/>
      <c r="BOT3207" s="14"/>
      <c r="BOU3207" s="14"/>
      <c r="BOV3207" s="14"/>
      <c r="BOW3207" s="14"/>
      <c r="BOX3207" s="14"/>
      <c r="BOY3207" s="14"/>
      <c r="BOZ3207" s="14"/>
      <c r="BPA3207" s="14"/>
      <c r="BPB3207" s="14"/>
      <c r="BPC3207" s="14"/>
      <c r="BPD3207" s="14"/>
      <c r="BPE3207" s="14"/>
      <c r="BPF3207" s="14"/>
      <c r="BPG3207" s="14"/>
      <c r="BPH3207" s="14"/>
      <c r="BPI3207" s="14"/>
      <c r="BPJ3207" s="14"/>
      <c r="BPK3207" s="14"/>
      <c r="BPL3207" s="14"/>
      <c r="BPM3207" s="14"/>
      <c r="BPN3207" s="14"/>
      <c r="BPO3207" s="14"/>
      <c r="BPP3207" s="14"/>
      <c r="BPQ3207" s="14"/>
      <c r="BPR3207" s="14"/>
      <c r="BPS3207" s="14"/>
      <c r="BPT3207" s="14"/>
      <c r="BPU3207" s="14"/>
      <c r="BPV3207" s="14"/>
      <c r="BPW3207" s="14"/>
      <c r="BPX3207" s="14"/>
      <c r="BPY3207" s="14"/>
      <c r="BPZ3207" s="14"/>
      <c r="BQA3207" s="14"/>
      <c r="BQB3207" s="14"/>
      <c r="BQC3207" s="14"/>
      <c r="BQD3207" s="14"/>
      <c r="BQE3207" s="14"/>
      <c r="BQF3207" s="14"/>
      <c r="BQG3207" s="14"/>
      <c r="BQH3207" s="14"/>
      <c r="BQI3207" s="14"/>
      <c r="BQJ3207" s="14"/>
      <c r="BQK3207" s="14"/>
      <c r="BQL3207" s="14"/>
      <c r="BQM3207" s="14"/>
      <c r="BQN3207" s="14"/>
      <c r="BQO3207" s="14"/>
      <c r="BQP3207" s="14"/>
      <c r="BQQ3207" s="14"/>
      <c r="BQR3207" s="14"/>
      <c r="BQS3207" s="14"/>
      <c r="BQT3207" s="14"/>
      <c r="BQU3207" s="14"/>
      <c r="BQV3207" s="14"/>
      <c r="BQW3207" s="14"/>
      <c r="BQX3207" s="14"/>
      <c r="BQY3207" s="14"/>
      <c r="BQZ3207" s="14"/>
      <c r="BRA3207" s="14"/>
      <c r="BRB3207" s="14"/>
      <c r="BRC3207" s="14"/>
      <c r="BRD3207" s="14"/>
      <c r="BRE3207" s="14"/>
      <c r="BRF3207" s="14"/>
      <c r="BRG3207" s="14"/>
      <c r="BRH3207" s="14"/>
      <c r="BRI3207" s="14"/>
      <c r="BRJ3207" s="14"/>
      <c r="BRK3207" s="14"/>
      <c r="BRL3207" s="14"/>
      <c r="BRM3207" s="14"/>
      <c r="BRN3207" s="14"/>
      <c r="BRO3207" s="14"/>
      <c r="BRP3207" s="14"/>
      <c r="BRQ3207" s="14"/>
      <c r="BRR3207" s="14"/>
      <c r="BRS3207" s="14"/>
      <c r="BRT3207" s="14"/>
      <c r="BRU3207" s="14"/>
      <c r="BRV3207" s="14"/>
      <c r="BRW3207" s="14"/>
      <c r="BRX3207" s="14"/>
      <c r="BRY3207" s="14"/>
      <c r="BRZ3207" s="14"/>
      <c r="BSA3207" s="14"/>
      <c r="BSB3207" s="14"/>
      <c r="BSC3207" s="14"/>
      <c r="BSD3207" s="14"/>
      <c r="BSE3207" s="14"/>
      <c r="BSF3207" s="14"/>
      <c r="BSG3207" s="14"/>
      <c r="BSH3207" s="14"/>
      <c r="BSI3207" s="14"/>
      <c r="BSJ3207" s="14"/>
      <c r="BSK3207" s="14"/>
      <c r="BSL3207" s="14"/>
      <c r="BSM3207" s="14"/>
      <c r="BSN3207" s="14"/>
      <c r="BSO3207" s="14"/>
      <c r="BSP3207" s="14"/>
      <c r="BSQ3207" s="14"/>
      <c r="BSR3207" s="14"/>
      <c r="BSS3207" s="14"/>
      <c r="BST3207" s="14"/>
      <c r="BSU3207" s="14"/>
      <c r="BSV3207" s="14"/>
      <c r="BSW3207" s="14"/>
      <c r="BSX3207" s="14"/>
      <c r="BSY3207" s="14"/>
      <c r="BSZ3207" s="14"/>
      <c r="BTA3207" s="14"/>
      <c r="BTB3207" s="14"/>
      <c r="BTC3207" s="14"/>
      <c r="BTD3207" s="14"/>
      <c r="BTE3207" s="14"/>
      <c r="BTF3207" s="14"/>
      <c r="BTG3207" s="14"/>
      <c r="BTH3207" s="14"/>
      <c r="BTI3207" s="14"/>
      <c r="BTJ3207" s="14"/>
      <c r="BTK3207" s="14"/>
      <c r="BTL3207" s="14"/>
      <c r="BTM3207" s="14"/>
      <c r="BTN3207" s="14"/>
      <c r="BTO3207" s="14"/>
      <c r="BTP3207" s="14"/>
      <c r="BTQ3207" s="14"/>
      <c r="BTR3207" s="14"/>
      <c r="BTS3207" s="14"/>
      <c r="BTT3207" s="14"/>
      <c r="BTU3207" s="14"/>
      <c r="BTV3207" s="14"/>
      <c r="BTW3207" s="14"/>
      <c r="BTX3207" s="14"/>
      <c r="BTY3207" s="14"/>
      <c r="BTZ3207" s="14"/>
      <c r="BUA3207" s="14"/>
      <c r="BUB3207" s="14"/>
      <c r="BUC3207" s="14"/>
      <c r="BUD3207" s="14"/>
      <c r="BUE3207" s="14"/>
      <c r="BUF3207" s="14"/>
      <c r="BUG3207" s="14"/>
      <c r="BUH3207" s="14"/>
      <c r="BUI3207" s="14"/>
      <c r="BUJ3207" s="14"/>
      <c r="BUK3207" s="14"/>
      <c r="BUL3207" s="14"/>
      <c r="BUM3207" s="14"/>
      <c r="BUN3207" s="14"/>
      <c r="BUO3207" s="14"/>
      <c r="BUP3207" s="14"/>
      <c r="BUQ3207" s="14"/>
      <c r="BUR3207" s="14"/>
      <c r="BUS3207" s="14"/>
      <c r="BUT3207" s="14"/>
      <c r="BUU3207" s="14"/>
      <c r="BUV3207" s="14"/>
      <c r="BUW3207" s="14"/>
      <c r="BUX3207" s="14"/>
      <c r="BUY3207" s="14"/>
      <c r="BUZ3207" s="14"/>
      <c r="BVA3207" s="14"/>
      <c r="BVB3207" s="14"/>
      <c r="BVC3207" s="14"/>
      <c r="BVD3207" s="14"/>
      <c r="BVE3207" s="14"/>
      <c r="BVF3207" s="14"/>
      <c r="BVG3207" s="14"/>
      <c r="BVH3207" s="14"/>
      <c r="BVI3207" s="14"/>
      <c r="BVJ3207" s="14"/>
      <c r="BVK3207" s="14"/>
      <c r="BVL3207" s="14"/>
      <c r="BVM3207" s="14"/>
      <c r="BVN3207" s="14"/>
      <c r="BVO3207" s="14"/>
      <c r="BVP3207" s="14"/>
      <c r="BVQ3207" s="14"/>
      <c r="BVR3207" s="14"/>
      <c r="BVS3207" s="14"/>
      <c r="BVT3207" s="14"/>
      <c r="BVU3207" s="14"/>
      <c r="BVV3207" s="14"/>
      <c r="BVW3207" s="14"/>
      <c r="BVX3207" s="14"/>
      <c r="BVY3207" s="14"/>
      <c r="BVZ3207" s="14"/>
      <c r="BWA3207" s="14"/>
      <c r="BWB3207" s="14"/>
      <c r="BWC3207" s="14"/>
      <c r="BWD3207" s="14"/>
      <c r="BWE3207" s="14"/>
      <c r="BWF3207" s="14"/>
      <c r="BWG3207" s="14"/>
      <c r="BWH3207" s="14"/>
      <c r="BWI3207" s="14"/>
      <c r="BWJ3207" s="14"/>
      <c r="BWK3207" s="14"/>
      <c r="BWL3207" s="14"/>
      <c r="BWM3207" s="14"/>
      <c r="BWN3207" s="14"/>
      <c r="BWO3207" s="14"/>
      <c r="BWP3207" s="14"/>
      <c r="BWQ3207" s="14"/>
      <c r="BWR3207" s="14"/>
      <c r="BWS3207" s="14"/>
      <c r="BWT3207" s="14"/>
      <c r="BWU3207" s="14"/>
      <c r="BWV3207" s="14"/>
      <c r="BWW3207" s="14"/>
      <c r="BWX3207" s="14"/>
      <c r="BWY3207" s="14"/>
      <c r="BWZ3207" s="14"/>
      <c r="BXA3207" s="14"/>
      <c r="BXB3207" s="14"/>
      <c r="BXC3207" s="14"/>
      <c r="BXD3207" s="14"/>
      <c r="BXE3207" s="14"/>
      <c r="BXF3207" s="14"/>
      <c r="BXG3207" s="14"/>
      <c r="BXH3207" s="14"/>
      <c r="BXI3207" s="14"/>
      <c r="BXJ3207" s="14"/>
      <c r="BXK3207" s="14"/>
      <c r="BXL3207" s="14"/>
      <c r="BXM3207" s="14"/>
      <c r="BXN3207" s="14"/>
      <c r="BXO3207" s="14"/>
      <c r="BXP3207" s="14"/>
      <c r="BXQ3207" s="14"/>
      <c r="BXR3207" s="14"/>
      <c r="BXS3207" s="14"/>
      <c r="BXT3207" s="14"/>
      <c r="BXU3207" s="14"/>
      <c r="BXV3207" s="14"/>
      <c r="BXW3207" s="14"/>
      <c r="BXX3207" s="14"/>
      <c r="BXY3207" s="14"/>
      <c r="BXZ3207" s="14"/>
      <c r="BYA3207" s="14"/>
      <c r="BYB3207" s="14"/>
      <c r="BYC3207" s="14"/>
      <c r="BYD3207" s="14"/>
      <c r="BYE3207" s="14"/>
      <c r="BYF3207" s="14"/>
      <c r="BYG3207" s="14"/>
      <c r="BYH3207" s="14"/>
      <c r="BYI3207" s="14"/>
      <c r="BYJ3207" s="14"/>
      <c r="BYK3207" s="14"/>
      <c r="BYL3207" s="14"/>
      <c r="BYM3207" s="14"/>
      <c r="BYN3207" s="14"/>
      <c r="BYO3207" s="14"/>
      <c r="BYP3207" s="14"/>
      <c r="BYQ3207" s="14"/>
      <c r="BYR3207" s="14"/>
      <c r="BYS3207" s="14"/>
      <c r="BYT3207" s="14"/>
      <c r="BYU3207" s="14"/>
      <c r="BYV3207" s="14"/>
      <c r="BYW3207" s="14"/>
      <c r="BYX3207" s="14"/>
      <c r="BYY3207" s="14"/>
      <c r="BYZ3207" s="14"/>
      <c r="BZA3207" s="14"/>
      <c r="BZB3207" s="14"/>
      <c r="BZC3207" s="14"/>
      <c r="BZD3207" s="14"/>
      <c r="BZE3207" s="14"/>
      <c r="BZF3207" s="14"/>
      <c r="BZG3207" s="14"/>
      <c r="BZH3207" s="14"/>
      <c r="BZI3207" s="14"/>
      <c r="BZJ3207" s="14"/>
      <c r="BZK3207" s="14"/>
      <c r="BZL3207" s="14"/>
      <c r="BZM3207" s="14"/>
      <c r="BZN3207" s="14"/>
      <c r="BZO3207" s="14"/>
      <c r="BZP3207" s="14"/>
      <c r="BZQ3207" s="14"/>
      <c r="BZR3207" s="14"/>
      <c r="BZS3207" s="14"/>
      <c r="BZT3207" s="14"/>
      <c r="BZU3207" s="14"/>
      <c r="BZV3207" s="14"/>
      <c r="BZW3207" s="14"/>
      <c r="BZX3207" s="14"/>
      <c r="BZY3207" s="14"/>
      <c r="BZZ3207" s="14"/>
      <c r="CAA3207" s="14"/>
      <c r="CAB3207" s="14"/>
      <c r="CAC3207" s="14"/>
      <c r="CAD3207" s="14"/>
      <c r="CAE3207" s="14"/>
      <c r="CAF3207" s="14"/>
      <c r="CAG3207" s="14"/>
      <c r="CAH3207" s="14"/>
      <c r="CAI3207" s="14"/>
      <c r="CAJ3207" s="14"/>
      <c r="CAK3207" s="14"/>
      <c r="CAL3207" s="14"/>
      <c r="CAM3207" s="14"/>
      <c r="CAN3207" s="14"/>
      <c r="CAO3207" s="14"/>
      <c r="CAP3207" s="14"/>
      <c r="CAQ3207" s="14"/>
      <c r="CAR3207" s="14"/>
      <c r="CAS3207" s="14"/>
      <c r="CAT3207" s="14"/>
      <c r="CAU3207" s="14"/>
      <c r="CAV3207" s="14"/>
      <c r="CAW3207" s="14"/>
      <c r="CAX3207" s="14"/>
      <c r="CAY3207" s="14"/>
      <c r="CAZ3207" s="14"/>
      <c r="CBA3207" s="14"/>
      <c r="CBB3207" s="14"/>
      <c r="CBC3207" s="14"/>
      <c r="CBD3207" s="14"/>
      <c r="CBE3207" s="14"/>
      <c r="CBF3207" s="14"/>
      <c r="CBG3207" s="14"/>
      <c r="CBH3207" s="14"/>
      <c r="CBI3207" s="14"/>
      <c r="CBJ3207" s="14"/>
      <c r="CBK3207" s="14"/>
      <c r="CBL3207" s="14"/>
      <c r="CBM3207" s="14"/>
      <c r="CBN3207" s="14"/>
      <c r="CBO3207" s="14"/>
      <c r="CBP3207" s="14"/>
      <c r="CBQ3207" s="14"/>
      <c r="CBR3207" s="14"/>
      <c r="CBS3207" s="14"/>
      <c r="CBT3207" s="14"/>
      <c r="CBU3207" s="14"/>
      <c r="CBV3207" s="14"/>
      <c r="CBW3207" s="14"/>
      <c r="CBX3207" s="14"/>
      <c r="CBY3207" s="14"/>
      <c r="CBZ3207" s="14"/>
      <c r="CCA3207" s="14"/>
      <c r="CCB3207" s="14"/>
      <c r="CCC3207" s="14"/>
      <c r="CCD3207" s="14"/>
      <c r="CCE3207" s="14"/>
      <c r="CCF3207" s="14"/>
      <c r="CCG3207" s="14"/>
      <c r="CCH3207" s="14"/>
      <c r="CCI3207" s="14"/>
      <c r="CCJ3207" s="14"/>
      <c r="CCK3207" s="14"/>
      <c r="CCL3207" s="14"/>
      <c r="CCM3207" s="14"/>
      <c r="CCN3207" s="14"/>
      <c r="CCO3207" s="14"/>
      <c r="CCP3207" s="14"/>
      <c r="CCQ3207" s="14"/>
      <c r="CCR3207" s="14"/>
      <c r="CCS3207" s="14"/>
      <c r="CCT3207" s="14"/>
      <c r="CCU3207" s="14"/>
      <c r="CCV3207" s="14"/>
      <c r="CCW3207" s="14"/>
      <c r="CCX3207" s="14"/>
      <c r="CCY3207" s="14"/>
      <c r="CCZ3207" s="14"/>
      <c r="CDA3207" s="14"/>
      <c r="CDB3207" s="14"/>
      <c r="CDC3207" s="14"/>
      <c r="CDD3207" s="14"/>
      <c r="CDE3207" s="14"/>
      <c r="CDF3207" s="14"/>
      <c r="CDG3207" s="14"/>
      <c r="CDH3207" s="14"/>
      <c r="CDI3207" s="14"/>
      <c r="CDJ3207" s="14"/>
      <c r="CDK3207" s="14"/>
      <c r="CDL3207" s="14"/>
      <c r="CDM3207" s="14"/>
      <c r="CDN3207" s="14"/>
      <c r="CDO3207" s="14"/>
      <c r="CDP3207" s="14"/>
      <c r="CDQ3207" s="14"/>
      <c r="CDR3207" s="14"/>
      <c r="CDS3207" s="14"/>
      <c r="CDT3207" s="14"/>
      <c r="CDU3207" s="14"/>
      <c r="CDV3207" s="14"/>
      <c r="CDW3207" s="14"/>
      <c r="CDX3207" s="14"/>
      <c r="CDY3207" s="14"/>
      <c r="CDZ3207" s="14"/>
      <c r="CEA3207" s="14"/>
      <c r="CEB3207" s="14"/>
      <c r="CEC3207" s="14"/>
      <c r="CED3207" s="14"/>
      <c r="CEE3207" s="14"/>
      <c r="CEF3207" s="14"/>
      <c r="CEG3207" s="14"/>
      <c r="CEH3207" s="14"/>
      <c r="CEI3207" s="14"/>
      <c r="CEJ3207" s="14"/>
      <c r="CEK3207" s="14"/>
      <c r="CEL3207" s="14"/>
      <c r="CEM3207" s="14"/>
      <c r="CEN3207" s="14"/>
      <c r="CEO3207" s="14"/>
      <c r="CEP3207" s="14"/>
      <c r="CEQ3207" s="14"/>
      <c r="CER3207" s="14"/>
      <c r="CES3207" s="14"/>
      <c r="CET3207" s="14"/>
      <c r="CEU3207" s="14"/>
      <c r="CEV3207" s="14"/>
      <c r="CEW3207" s="14"/>
      <c r="CEX3207" s="14"/>
      <c r="CEY3207" s="14"/>
      <c r="CEZ3207" s="14"/>
      <c r="CFA3207" s="14"/>
      <c r="CFB3207" s="14"/>
      <c r="CFC3207" s="14"/>
      <c r="CFD3207" s="14"/>
      <c r="CFE3207" s="14"/>
      <c r="CFF3207" s="14"/>
      <c r="CFG3207" s="14"/>
      <c r="CFH3207" s="14"/>
      <c r="CFI3207" s="14"/>
      <c r="CFJ3207" s="14"/>
      <c r="CFK3207" s="14"/>
      <c r="CFL3207" s="14"/>
      <c r="CFM3207" s="14"/>
      <c r="CFN3207" s="14"/>
      <c r="CFO3207" s="14"/>
      <c r="CFP3207" s="14"/>
      <c r="CFQ3207" s="14"/>
      <c r="CFR3207" s="14"/>
      <c r="CFS3207" s="14"/>
      <c r="CFT3207" s="14"/>
      <c r="CFU3207" s="14"/>
      <c r="CFV3207" s="14"/>
      <c r="CFW3207" s="14"/>
      <c r="CFX3207" s="14"/>
      <c r="CFY3207" s="14"/>
      <c r="CFZ3207" s="14"/>
      <c r="CGA3207" s="14"/>
      <c r="CGB3207" s="14"/>
      <c r="CGC3207" s="14"/>
      <c r="CGD3207" s="14"/>
      <c r="CGE3207" s="14"/>
      <c r="CGF3207" s="14"/>
      <c r="CGG3207" s="14"/>
      <c r="CGH3207" s="14"/>
      <c r="CGI3207" s="14"/>
      <c r="CGJ3207" s="14"/>
      <c r="CGK3207" s="14"/>
      <c r="CGL3207" s="14"/>
      <c r="CGM3207" s="14"/>
      <c r="CGN3207" s="14"/>
      <c r="CGO3207" s="14"/>
      <c r="CGP3207" s="14"/>
      <c r="CGQ3207" s="14"/>
      <c r="CGR3207" s="14"/>
      <c r="CGS3207" s="14"/>
      <c r="CGT3207" s="14"/>
      <c r="CGU3207" s="14"/>
      <c r="CGV3207" s="14"/>
      <c r="CGW3207" s="14"/>
      <c r="CGX3207" s="14"/>
      <c r="CGY3207" s="14"/>
      <c r="CGZ3207" s="14"/>
      <c r="CHA3207" s="14"/>
      <c r="CHB3207" s="14"/>
      <c r="CHC3207" s="14"/>
      <c r="CHD3207" s="14"/>
      <c r="CHE3207" s="14"/>
      <c r="CHF3207" s="14"/>
      <c r="CHG3207" s="14"/>
      <c r="CHH3207" s="14"/>
      <c r="CHI3207" s="14"/>
      <c r="CHJ3207" s="14"/>
      <c r="CHK3207" s="14"/>
      <c r="CHL3207" s="14"/>
      <c r="CHM3207" s="14"/>
      <c r="CHN3207" s="14"/>
      <c r="CHO3207" s="14"/>
      <c r="CHP3207" s="14"/>
      <c r="CHQ3207" s="14"/>
      <c r="CHR3207" s="14"/>
      <c r="CHS3207" s="14"/>
      <c r="CHT3207" s="14"/>
      <c r="CHU3207" s="14"/>
      <c r="CHV3207" s="14"/>
      <c r="CHW3207" s="14"/>
      <c r="CHX3207" s="14"/>
      <c r="CHY3207" s="14"/>
      <c r="CHZ3207" s="14"/>
      <c r="CIA3207" s="14"/>
      <c r="CIB3207" s="14"/>
      <c r="CIC3207" s="14"/>
      <c r="CID3207" s="14"/>
      <c r="CIE3207" s="14"/>
      <c r="CIF3207" s="14"/>
      <c r="CIG3207" s="14"/>
      <c r="CIH3207" s="14"/>
      <c r="CII3207" s="14"/>
      <c r="CIJ3207" s="14"/>
      <c r="CIK3207" s="14"/>
      <c r="CIL3207" s="14"/>
      <c r="CIM3207" s="14"/>
      <c r="CIN3207" s="14"/>
      <c r="CIO3207" s="14"/>
      <c r="CIP3207" s="14"/>
      <c r="CIQ3207" s="14"/>
      <c r="CIR3207" s="14"/>
      <c r="CIS3207" s="14"/>
      <c r="CIT3207" s="14"/>
      <c r="CIU3207" s="14"/>
      <c r="CIV3207" s="14"/>
      <c r="CIW3207" s="14"/>
      <c r="CIX3207" s="14"/>
      <c r="CIY3207" s="14"/>
      <c r="CIZ3207" s="14"/>
      <c r="CJA3207" s="14"/>
      <c r="CJB3207" s="14"/>
      <c r="CJC3207" s="14"/>
      <c r="CJD3207" s="14"/>
      <c r="CJE3207" s="14"/>
      <c r="CJF3207" s="14"/>
      <c r="CJG3207" s="14"/>
      <c r="CJH3207" s="14"/>
      <c r="CJI3207" s="14"/>
      <c r="CJJ3207" s="14"/>
      <c r="CJK3207" s="14"/>
      <c r="CJL3207" s="14"/>
      <c r="CJM3207" s="14"/>
      <c r="CJN3207" s="14"/>
      <c r="CJO3207" s="14"/>
      <c r="CJP3207" s="14"/>
      <c r="CJQ3207" s="14"/>
      <c r="CJR3207" s="14"/>
      <c r="CJS3207" s="14"/>
      <c r="CJT3207" s="14"/>
      <c r="CJU3207" s="14"/>
      <c r="CJV3207" s="14"/>
      <c r="CJW3207" s="14"/>
      <c r="CJX3207" s="14"/>
      <c r="CJY3207" s="14"/>
      <c r="CJZ3207" s="14"/>
      <c r="CKA3207" s="14"/>
      <c r="CKB3207" s="14"/>
      <c r="CKC3207" s="14"/>
      <c r="CKD3207" s="14"/>
      <c r="CKE3207" s="14"/>
      <c r="CKF3207" s="14"/>
      <c r="CKG3207" s="14"/>
      <c r="CKH3207" s="14"/>
      <c r="CKI3207" s="14"/>
      <c r="CKJ3207" s="14"/>
      <c r="CKK3207" s="14"/>
      <c r="CKL3207" s="14"/>
      <c r="CKM3207" s="14"/>
      <c r="CKN3207" s="14"/>
      <c r="CKO3207" s="14"/>
      <c r="CKP3207" s="14"/>
      <c r="CKQ3207" s="14"/>
      <c r="CKR3207" s="14"/>
      <c r="CKS3207" s="14"/>
      <c r="CKT3207" s="14"/>
      <c r="CKU3207" s="14"/>
      <c r="CKV3207" s="14"/>
      <c r="CKW3207" s="14"/>
      <c r="CKX3207" s="14"/>
      <c r="CKY3207" s="14"/>
      <c r="CKZ3207" s="14"/>
      <c r="CLA3207" s="14"/>
      <c r="CLB3207" s="14"/>
      <c r="CLC3207" s="14"/>
      <c r="CLD3207" s="14"/>
      <c r="CLE3207" s="14"/>
      <c r="CLF3207" s="14"/>
      <c r="CLG3207" s="14"/>
      <c r="CLH3207" s="14"/>
      <c r="CLI3207" s="14"/>
      <c r="CLJ3207" s="14"/>
      <c r="CLK3207" s="14"/>
      <c r="CLL3207" s="14"/>
      <c r="CLM3207" s="14"/>
      <c r="CLN3207" s="14"/>
      <c r="CLO3207" s="14"/>
      <c r="CLP3207" s="14"/>
      <c r="CLQ3207" s="14"/>
      <c r="CLR3207" s="14"/>
      <c r="CLS3207" s="14"/>
      <c r="CLT3207" s="14"/>
      <c r="CLU3207" s="14"/>
      <c r="CLV3207" s="14"/>
      <c r="CLW3207" s="14"/>
      <c r="CLX3207" s="14"/>
      <c r="CLY3207" s="14"/>
      <c r="CLZ3207" s="14"/>
      <c r="CMA3207" s="14"/>
      <c r="CMB3207" s="14"/>
      <c r="CMC3207" s="14"/>
      <c r="CMD3207" s="14"/>
      <c r="CME3207" s="14"/>
      <c r="CMF3207" s="14"/>
      <c r="CMG3207" s="14"/>
      <c r="CMH3207" s="14"/>
      <c r="CMI3207" s="14"/>
      <c r="CMJ3207" s="14"/>
      <c r="CMK3207" s="14"/>
      <c r="CML3207" s="14"/>
      <c r="CMM3207" s="14"/>
      <c r="CMN3207" s="14"/>
      <c r="CMO3207" s="14"/>
      <c r="CMP3207" s="14"/>
      <c r="CMQ3207" s="14"/>
      <c r="CMR3207" s="14"/>
      <c r="CMS3207" s="14"/>
      <c r="CMT3207" s="14"/>
      <c r="CMU3207" s="14"/>
      <c r="CMV3207" s="14"/>
      <c r="CMW3207" s="14"/>
      <c r="CMX3207" s="14"/>
      <c r="CMY3207" s="14"/>
      <c r="CMZ3207" s="14"/>
      <c r="CNA3207" s="14"/>
      <c r="CNB3207" s="14"/>
      <c r="CNC3207" s="14"/>
      <c r="CND3207" s="14"/>
      <c r="CNE3207" s="14"/>
      <c r="CNF3207" s="14"/>
      <c r="CNG3207" s="14"/>
      <c r="CNH3207" s="14"/>
      <c r="CNI3207" s="14"/>
      <c r="CNJ3207" s="14"/>
      <c r="CNK3207" s="14"/>
      <c r="CNL3207" s="14"/>
      <c r="CNM3207" s="14"/>
      <c r="CNN3207" s="14"/>
      <c r="CNO3207" s="14"/>
      <c r="CNP3207" s="14"/>
      <c r="CNQ3207" s="14"/>
      <c r="CNR3207" s="14"/>
      <c r="CNS3207" s="14"/>
      <c r="CNT3207" s="14"/>
      <c r="CNU3207" s="14"/>
      <c r="CNV3207" s="14"/>
      <c r="CNW3207" s="14"/>
      <c r="CNX3207" s="14"/>
      <c r="CNY3207" s="14"/>
      <c r="CNZ3207" s="14"/>
      <c r="COA3207" s="14"/>
      <c r="COB3207" s="14"/>
      <c r="COC3207" s="14"/>
      <c r="COD3207" s="14"/>
      <c r="COE3207" s="14"/>
      <c r="COF3207" s="14"/>
      <c r="COG3207" s="14"/>
      <c r="COH3207" s="14"/>
      <c r="COI3207" s="14"/>
      <c r="COJ3207" s="14"/>
      <c r="COK3207" s="14"/>
      <c r="COL3207" s="14"/>
      <c r="COM3207" s="14"/>
      <c r="CON3207" s="14"/>
      <c r="COO3207" s="14"/>
      <c r="COP3207" s="14"/>
      <c r="COQ3207" s="14"/>
      <c r="COR3207" s="14"/>
      <c r="COS3207" s="14"/>
      <c r="COT3207" s="14"/>
      <c r="COU3207" s="14"/>
      <c r="COV3207" s="14"/>
      <c r="COW3207" s="14"/>
      <c r="COX3207" s="14"/>
      <c r="COY3207" s="14"/>
      <c r="COZ3207" s="14"/>
      <c r="CPA3207" s="14"/>
      <c r="CPB3207" s="14"/>
      <c r="CPC3207" s="14"/>
      <c r="CPD3207" s="14"/>
      <c r="CPE3207" s="14"/>
      <c r="CPF3207" s="14"/>
      <c r="CPG3207" s="14"/>
      <c r="CPH3207" s="14"/>
      <c r="CPI3207" s="14"/>
      <c r="CPJ3207" s="14"/>
      <c r="CPK3207" s="14"/>
      <c r="CPL3207" s="14"/>
      <c r="CPM3207" s="14"/>
      <c r="CPN3207" s="14"/>
      <c r="CPO3207" s="14"/>
      <c r="CPP3207" s="14"/>
      <c r="CPQ3207" s="14"/>
      <c r="CPR3207" s="14"/>
      <c r="CPS3207" s="14"/>
      <c r="CPT3207" s="14"/>
      <c r="CPU3207" s="14"/>
      <c r="CPV3207" s="14"/>
      <c r="CPW3207" s="14"/>
      <c r="CPX3207" s="14"/>
      <c r="CPY3207" s="14"/>
      <c r="CPZ3207" s="14"/>
      <c r="CQA3207" s="14"/>
      <c r="CQB3207" s="14"/>
      <c r="CQC3207" s="14"/>
      <c r="CQD3207" s="14"/>
      <c r="CQE3207" s="14"/>
      <c r="CQF3207" s="14"/>
      <c r="CQG3207" s="14"/>
      <c r="CQH3207" s="14"/>
      <c r="CQI3207" s="14"/>
      <c r="CQJ3207" s="14"/>
      <c r="CQK3207" s="14"/>
      <c r="CQL3207" s="14"/>
      <c r="CQM3207" s="14"/>
      <c r="CQN3207" s="14"/>
      <c r="CQO3207" s="14"/>
      <c r="CQP3207" s="14"/>
      <c r="CQQ3207" s="14"/>
      <c r="CQR3207" s="14"/>
      <c r="CQS3207" s="14"/>
      <c r="CQT3207" s="14"/>
      <c r="CQU3207" s="14"/>
      <c r="CQV3207" s="14"/>
      <c r="CQW3207" s="14"/>
      <c r="CQX3207" s="14"/>
      <c r="CQY3207" s="14"/>
      <c r="CQZ3207" s="14"/>
      <c r="CRA3207" s="14"/>
      <c r="CRB3207" s="14"/>
      <c r="CRC3207" s="14"/>
      <c r="CRD3207" s="14"/>
      <c r="CRE3207" s="14"/>
      <c r="CRF3207" s="14"/>
      <c r="CRG3207" s="14"/>
      <c r="CRH3207" s="14"/>
      <c r="CRI3207" s="14"/>
      <c r="CRJ3207" s="14"/>
      <c r="CRK3207" s="14"/>
      <c r="CRL3207" s="14"/>
      <c r="CRM3207" s="14"/>
      <c r="CRN3207" s="14"/>
      <c r="CRO3207" s="14"/>
      <c r="CRP3207" s="14"/>
      <c r="CRQ3207" s="14"/>
      <c r="CRR3207" s="14"/>
      <c r="CRS3207" s="14"/>
      <c r="CRT3207" s="14"/>
      <c r="CRU3207" s="14"/>
      <c r="CRV3207" s="14"/>
      <c r="CRW3207" s="14"/>
      <c r="CRX3207" s="14"/>
      <c r="CRY3207" s="14"/>
      <c r="CRZ3207" s="14"/>
      <c r="CSA3207" s="14"/>
      <c r="CSB3207" s="14"/>
      <c r="CSC3207" s="14"/>
      <c r="CSD3207" s="14"/>
      <c r="CSE3207" s="14"/>
      <c r="CSF3207" s="14"/>
      <c r="CSG3207" s="14"/>
      <c r="CSH3207" s="14"/>
      <c r="CSI3207" s="14"/>
      <c r="CSJ3207" s="14"/>
      <c r="CSK3207" s="14"/>
      <c r="CSL3207" s="14"/>
      <c r="CSM3207" s="14"/>
      <c r="CSN3207" s="14"/>
      <c r="CSO3207" s="14"/>
      <c r="CSP3207" s="14"/>
      <c r="CSQ3207" s="14"/>
      <c r="CSR3207" s="14"/>
      <c r="CSS3207" s="14"/>
      <c r="CST3207" s="14"/>
      <c r="CSU3207" s="14"/>
      <c r="CSV3207" s="14"/>
      <c r="CSW3207" s="14"/>
      <c r="CSX3207" s="14"/>
      <c r="CSY3207" s="14"/>
      <c r="CSZ3207" s="14"/>
      <c r="CTA3207" s="14"/>
      <c r="CTB3207" s="14"/>
      <c r="CTC3207" s="14"/>
      <c r="CTD3207" s="14"/>
      <c r="CTE3207" s="14"/>
      <c r="CTF3207" s="14"/>
      <c r="CTG3207" s="14"/>
      <c r="CTH3207" s="14"/>
      <c r="CTI3207" s="14"/>
      <c r="CTJ3207" s="14"/>
      <c r="CTK3207" s="14"/>
      <c r="CTL3207" s="14"/>
      <c r="CTM3207" s="14"/>
      <c r="CTN3207" s="14"/>
      <c r="CTO3207" s="14"/>
      <c r="CTP3207" s="14"/>
      <c r="CTQ3207" s="14"/>
      <c r="CTR3207" s="14"/>
      <c r="CTS3207" s="14"/>
      <c r="CTT3207" s="14"/>
      <c r="CTU3207" s="14"/>
      <c r="CTV3207" s="14"/>
      <c r="CTW3207" s="14"/>
      <c r="CTX3207" s="14"/>
      <c r="CTY3207" s="14"/>
      <c r="CTZ3207" s="14"/>
      <c r="CUA3207" s="14"/>
      <c r="CUB3207" s="14"/>
      <c r="CUC3207" s="14"/>
      <c r="CUD3207" s="14"/>
      <c r="CUE3207" s="14"/>
      <c r="CUF3207" s="14"/>
      <c r="CUG3207" s="14"/>
      <c r="CUH3207" s="14"/>
      <c r="CUI3207" s="14"/>
      <c r="CUJ3207" s="14"/>
      <c r="CUK3207" s="14"/>
      <c r="CUL3207" s="14"/>
      <c r="CUM3207" s="14"/>
      <c r="CUN3207" s="14"/>
      <c r="CUO3207" s="14"/>
      <c r="CUP3207" s="14"/>
      <c r="CUQ3207" s="14"/>
      <c r="CUR3207" s="14"/>
      <c r="CUS3207" s="14"/>
      <c r="CUT3207" s="14"/>
      <c r="CUU3207" s="14"/>
      <c r="CUV3207" s="14"/>
      <c r="CUW3207" s="14"/>
      <c r="CUX3207" s="14"/>
      <c r="CUY3207" s="14"/>
      <c r="CUZ3207" s="14"/>
      <c r="CVA3207" s="14"/>
      <c r="CVB3207" s="14"/>
      <c r="CVC3207" s="14"/>
      <c r="CVD3207" s="14"/>
      <c r="CVE3207" s="14"/>
      <c r="CVF3207" s="14"/>
      <c r="CVG3207" s="14"/>
      <c r="CVH3207" s="14"/>
      <c r="CVI3207" s="14"/>
      <c r="CVJ3207" s="14"/>
      <c r="CVK3207" s="14"/>
      <c r="CVL3207" s="14"/>
      <c r="CVM3207" s="14"/>
      <c r="CVN3207" s="14"/>
      <c r="CVO3207" s="14"/>
      <c r="CVP3207" s="14"/>
      <c r="CVQ3207" s="14"/>
      <c r="CVR3207" s="14"/>
      <c r="CVS3207" s="14"/>
      <c r="CVT3207" s="14"/>
      <c r="CVU3207" s="14"/>
      <c r="CVV3207" s="14"/>
      <c r="CVW3207" s="14"/>
      <c r="CVX3207" s="14"/>
      <c r="CVY3207" s="14"/>
      <c r="CVZ3207" s="14"/>
      <c r="CWA3207" s="14"/>
      <c r="CWB3207" s="14"/>
      <c r="CWC3207" s="14"/>
      <c r="CWD3207" s="14"/>
      <c r="CWE3207" s="14"/>
      <c r="CWF3207" s="14"/>
      <c r="CWG3207" s="14"/>
      <c r="CWH3207" s="14"/>
      <c r="CWI3207" s="14"/>
      <c r="CWJ3207" s="14"/>
      <c r="CWK3207" s="14"/>
      <c r="CWL3207" s="14"/>
      <c r="CWM3207" s="14"/>
      <c r="CWN3207" s="14"/>
      <c r="CWO3207" s="14"/>
      <c r="CWP3207" s="14"/>
      <c r="CWQ3207" s="14"/>
      <c r="CWR3207" s="14"/>
      <c r="CWS3207" s="14"/>
      <c r="CWT3207" s="14"/>
      <c r="CWU3207" s="14"/>
      <c r="CWV3207" s="14"/>
      <c r="CWW3207" s="14"/>
      <c r="CWX3207" s="14"/>
      <c r="CWY3207" s="14"/>
      <c r="CWZ3207" s="14"/>
      <c r="CXA3207" s="14"/>
      <c r="CXB3207" s="14"/>
      <c r="CXC3207" s="14"/>
      <c r="CXD3207" s="14"/>
      <c r="CXE3207" s="14"/>
      <c r="CXF3207" s="14"/>
      <c r="CXG3207" s="14"/>
      <c r="CXH3207" s="14"/>
      <c r="CXI3207" s="14"/>
      <c r="CXJ3207" s="14"/>
      <c r="CXK3207" s="14"/>
      <c r="CXL3207" s="14"/>
      <c r="CXM3207" s="14"/>
      <c r="CXN3207" s="14"/>
      <c r="CXO3207" s="14"/>
      <c r="CXP3207" s="14"/>
      <c r="CXQ3207" s="14"/>
      <c r="CXR3207" s="14"/>
      <c r="CXS3207" s="14"/>
      <c r="CXT3207" s="14"/>
      <c r="CXU3207" s="14"/>
      <c r="CXV3207" s="14"/>
      <c r="CXW3207" s="14"/>
      <c r="CXX3207" s="14"/>
      <c r="CXY3207" s="14"/>
      <c r="CXZ3207" s="14"/>
      <c r="CYA3207" s="14"/>
      <c r="CYB3207" s="14"/>
      <c r="CYC3207" s="14"/>
      <c r="CYD3207" s="14"/>
      <c r="CYE3207" s="14"/>
      <c r="CYF3207" s="14"/>
      <c r="CYG3207" s="14"/>
      <c r="CYH3207" s="14"/>
      <c r="CYI3207" s="14"/>
      <c r="CYJ3207" s="14"/>
      <c r="CYK3207" s="14"/>
      <c r="CYL3207" s="14"/>
      <c r="CYM3207" s="14"/>
      <c r="CYN3207" s="14"/>
      <c r="CYO3207" s="14"/>
      <c r="CYP3207" s="14"/>
      <c r="CYQ3207" s="14"/>
      <c r="CYR3207" s="14"/>
      <c r="CYS3207" s="14"/>
      <c r="CYT3207" s="14"/>
      <c r="CYU3207" s="14"/>
      <c r="CYV3207" s="14"/>
      <c r="CYW3207" s="14"/>
      <c r="CYX3207" s="14"/>
      <c r="CYY3207" s="14"/>
      <c r="CYZ3207" s="14"/>
      <c r="CZA3207" s="14"/>
      <c r="CZB3207" s="14"/>
      <c r="CZC3207" s="14"/>
      <c r="CZD3207" s="14"/>
      <c r="CZE3207" s="14"/>
      <c r="CZF3207" s="14"/>
      <c r="CZG3207" s="14"/>
      <c r="CZH3207" s="14"/>
      <c r="CZI3207" s="14"/>
      <c r="CZJ3207" s="14"/>
      <c r="CZK3207" s="14"/>
      <c r="CZL3207" s="14"/>
      <c r="CZM3207" s="14"/>
      <c r="CZN3207" s="14"/>
      <c r="CZO3207" s="14"/>
      <c r="CZP3207" s="14"/>
      <c r="CZQ3207" s="14"/>
      <c r="CZR3207" s="14"/>
      <c r="CZS3207" s="14"/>
      <c r="CZT3207" s="14"/>
      <c r="CZU3207" s="14"/>
      <c r="CZV3207" s="14"/>
      <c r="CZW3207" s="14"/>
      <c r="CZX3207" s="14"/>
      <c r="CZY3207" s="14"/>
      <c r="CZZ3207" s="14"/>
      <c r="DAA3207" s="14"/>
      <c r="DAB3207" s="14"/>
      <c r="DAC3207" s="14"/>
      <c r="DAD3207" s="14"/>
      <c r="DAE3207" s="14"/>
      <c r="DAF3207" s="14"/>
      <c r="DAG3207" s="14"/>
      <c r="DAH3207" s="14"/>
      <c r="DAI3207" s="14"/>
      <c r="DAJ3207" s="14"/>
      <c r="DAK3207" s="14"/>
      <c r="DAL3207" s="14"/>
      <c r="DAM3207" s="14"/>
      <c r="DAN3207" s="14"/>
      <c r="DAO3207" s="14"/>
      <c r="DAP3207" s="14"/>
      <c r="DAQ3207" s="14"/>
      <c r="DAR3207" s="14"/>
      <c r="DAS3207" s="14"/>
      <c r="DAT3207" s="14"/>
      <c r="DAU3207" s="14"/>
      <c r="DAV3207" s="14"/>
      <c r="DAW3207" s="14"/>
      <c r="DAX3207" s="14"/>
      <c r="DAY3207" s="14"/>
      <c r="DAZ3207" s="14"/>
      <c r="DBA3207" s="14"/>
      <c r="DBB3207" s="14"/>
      <c r="DBC3207" s="14"/>
      <c r="DBD3207" s="14"/>
      <c r="DBE3207" s="14"/>
      <c r="DBF3207" s="14"/>
      <c r="DBG3207" s="14"/>
      <c r="DBH3207" s="14"/>
      <c r="DBI3207" s="14"/>
      <c r="DBJ3207" s="14"/>
      <c r="DBK3207" s="14"/>
      <c r="DBL3207" s="14"/>
      <c r="DBM3207" s="14"/>
      <c r="DBN3207" s="14"/>
      <c r="DBO3207" s="14"/>
      <c r="DBP3207" s="14"/>
      <c r="DBQ3207" s="14"/>
      <c r="DBR3207" s="14"/>
      <c r="DBS3207" s="14"/>
      <c r="DBT3207" s="14"/>
      <c r="DBU3207" s="14"/>
      <c r="DBV3207" s="14"/>
      <c r="DBW3207" s="14"/>
      <c r="DBX3207" s="14"/>
      <c r="DBY3207" s="14"/>
      <c r="DBZ3207" s="14"/>
      <c r="DCA3207" s="14"/>
      <c r="DCB3207" s="14"/>
      <c r="DCC3207" s="14"/>
      <c r="DCD3207" s="14"/>
      <c r="DCE3207" s="14"/>
      <c r="DCF3207" s="14"/>
      <c r="DCG3207" s="14"/>
      <c r="DCH3207" s="14"/>
      <c r="DCI3207" s="14"/>
      <c r="DCJ3207" s="14"/>
      <c r="DCK3207" s="14"/>
      <c r="DCL3207" s="14"/>
      <c r="DCM3207" s="14"/>
      <c r="DCN3207" s="14"/>
      <c r="DCO3207" s="14"/>
      <c r="DCP3207" s="14"/>
      <c r="DCQ3207" s="14"/>
      <c r="DCR3207" s="14"/>
      <c r="DCS3207" s="14"/>
      <c r="DCT3207" s="14"/>
      <c r="DCU3207" s="14"/>
      <c r="DCV3207" s="14"/>
      <c r="DCW3207" s="14"/>
      <c r="DCX3207" s="14"/>
      <c r="DCY3207" s="14"/>
      <c r="DCZ3207" s="14"/>
      <c r="DDA3207" s="14"/>
      <c r="DDB3207" s="14"/>
      <c r="DDC3207" s="14"/>
      <c r="DDD3207" s="14"/>
      <c r="DDE3207" s="14"/>
      <c r="DDF3207" s="14"/>
      <c r="DDG3207" s="14"/>
      <c r="DDH3207" s="14"/>
      <c r="DDI3207" s="14"/>
      <c r="DDJ3207" s="14"/>
      <c r="DDK3207" s="14"/>
      <c r="DDL3207" s="14"/>
      <c r="DDM3207" s="14"/>
      <c r="DDN3207" s="14"/>
      <c r="DDO3207" s="14"/>
      <c r="DDP3207" s="14"/>
      <c r="DDQ3207" s="14"/>
      <c r="DDR3207" s="14"/>
      <c r="DDS3207" s="14"/>
      <c r="DDT3207" s="14"/>
      <c r="DDU3207" s="14"/>
      <c r="DDV3207" s="14"/>
      <c r="DDW3207" s="14"/>
      <c r="DDX3207" s="14"/>
      <c r="DDY3207" s="14"/>
      <c r="DDZ3207" s="14"/>
      <c r="DEA3207" s="14"/>
      <c r="DEB3207" s="14"/>
      <c r="DEC3207" s="14"/>
      <c r="DED3207" s="14"/>
      <c r="DEE3207" s="14"/>
      <c r="DEF3207" s="14"/>
      <c r="DEG3207" s="14"/>
      <c r="DEH3207" s="14"/>
      <c r="DEI3207" s="14"/>
      <c r="DEJ3207" s="14"/>
      <c r="DEK3207" s="14"/>
      <c r="DEL3207" s="14"/>
      <c r="DEM3207" s="14"/>
      <c r="DEN3207" s="14"/>
      <c r="DEO3207" s="14"/>
      <c r="DEP3207" s="14"/>
      <c r="DEQ3207" s="14"/>
      <c r="DER3207" s="14"/>
      <c r="DES3207" s="14"/>
      <c r="DET3207" s="14"/>
      <c r="DEU3207" s="14"/>
      <c r="DEV3207" s="14"/>
      <c r="DEW3207" s="14"/>
      <c r="DEX3207" s="14"/>
      <c r="DEY3207" s="14"/>
      <c r="DEZ3207" s="14"/>
      <c r="DFA3207" s="14"/>
      <c r="DFB3207" s="14"/>
      <c r="DFC3207" s="14"/>
      <c r="DFD3207" s="14"/>
      <c r="DFE3207" s="14"/>
      <c r="DFF3207" s="14"/>
      <c r="DFG3207" s="14"/>
      <c r="DFH3207" s="14"/>
      <c r="DFI3207" s="14"/>
      <c r="DFJ3207" s="14"/>
      <c r="DFK3207" s="14"/>
      <c r="DFL3207" s="14"/>
      <c r="DFM3207" s="14"/>
      <c r="DFN3207" s="14"/>
      <c r="DFO3207" s="14"/>
      <c r="DFP3207" s="14"/>
      <c r="DFQ3207" s="14"/>
      <c r="DFR3207" s="14"/>
      <c r="DFS3207" s="14"/>
      <c r="DFT3207" s="14"/>
      <c r="DFU3207" s="14"/>
      <c r="DFV3207" s="14"/>
      <c r="DFW3207" s="14"/>
      <c r="DFX3207" s="14"/>
      <c r="DFY3207" s="14"/>
      <c r="DFZ3207" s="14"/>
      <c r="DGA3207" s="14"/>
      <c r="DGB3207" s="14"/>
      <c r="DGC3207" s="14"/>
      <c r="DGD3207" s="14"/>
      <c r="DGE3207" s="14"/>
      <c r="DGF3207" s="14"/>
      <c r="DGG3207" s="14"/>
      <c r="DGH3207" s="14"/>
      <c r="DGI3207" s="14"/>
      <c r="DGJ3207" s="14"/>
      <c r="DGK3207" s="14"/>
      <c r="DGL3207" s="14"/>
      <c r="DGM3207" s="14"/>
      <c r="DGN3207" s="14"/>
      <c r="DGO3207" s="14"/>
      <c r="DGP3207" s="14"/>
      <c r="DGQ3207" s="14"/>
      <c r="DGR3207" s="14"/>
      <c r="DGS3207" s="14"/>
      <c r="DGT3207" s="14"/>
      <c r="DGU3207" s="14"/>
      <c r="DGV3207" s="14"/>
      <c r="DGW3207" s="14"/>
      <c r="DGX3207" s="14"/>
      <c r="DGY3207" s="14"/>
      <c r="DGZ3207" s="14"/>
      <c r="DHA3207" s="14"/>
      <c r="DHB3207" s="14"/>
      <c r="DHC3207" s="14"/>
      <c r="DHD3207" s="14"/>
      <c r="DHE3207" s="14"/>
      <c r="DHF3207" s="14"/>
      <c r="DHG3207" s="14"/>
      <c r="DHH3207" s="14"/>
      <c r="DHI3207" s="14"/>
      <c r="DHJ3207" s="14"/>
      <c r="DHK3207" s="14"/>
      <c r="DHL3207" s="14"/>
      <c r="DHM3207" s="14"/>
      <c r="DHN3207" s="14"/>
      <c r="DHO3207" s="14"/>
      <c r="DHP3207" s="14"/>
      <c r="DHQ3207" s="14"/>
      <c r="DHR3207" s="14"/>
      <c r="DHS3207" s="14"/>
      <c r="DHT3207" s="14"/>
      <c r="DHU3207" s="14"/>
      <c r="DHV3207" s="14"/>
      <c r="DHW3207" s="14"/>
      <c r="DHX3207" s="14"/>
      <c r="DHY3207" s="14"/>
      <c r="DHZ3207" s="14"/>
      <c r="DIA3207" s="14"/>
      <c r="DIB3207" s="14"/>
      <c r="DIC3207" s="14"/>
      <c r="DID3207" s="14"/>
      <c r="DIE3207" s="14"/>
      <c r="DIF3207" s="14"/>
      <c r="DIG3207" s="14"/>
      <c r="DIH3207" s="14"/>
      <c r="DII3207" s="14"/>
      <c r="DIJ3207" s="14"/>
      <c r="DIK3207" s="14"/>
      <c r="DIL3207" s="14"/>
      <c r="DIM3207" s="14"/>
      <c r="DIN3207" s="14"/>
      <c r="DIO3207" s="14"/>
      <c r="DIP3207" s="14"/>
      <c r="DIQ3207" s="14"/>
      <c r="DIR3207" s="14"/>
      <c r="DIS3207" s="14"/>
      <c r="DIT3207" s="14"/>
      <c r="DIU3207" s="14"/>
      <c r="DIV3207" s="14"/>
      <c r="DIW3207" s="14"/>
      <c r="DIX3207" s="14"/>
      <c r="DIY3207" s="14"/>
      <c r="DIZ3207" s="14"/>
      <c r="DJA3207" s="14"/>
      <c r="DJB3207" s="14"/>
      <c r="DJC3207" s="14"/>
      <c r="DJD3207" s="14"/>
      <c r="DJE3207" s="14"/>
      <c r="DJF3207" s="14"/>
      <c r="DJG3207" s="14"/>
      <c r="DJH3207" s="14"/>
      <c r="DJI3207" s="14"/>
      <c r="DJJ3207" s="14"/>
      <c r="DJK3207" s="14"/>
      <c r="DJL3207" s="14"/>
      <c r="DJM3207" s="14"/>
      <c r="DJN3207" s="14"/>
      <c r="DJO3207" s="14"/>
      <c r="DJP3207" s="14"/>
      <c r="DJQ3207" s="14"/>
      <c r="DJR3207" s="14"/>
      <c r="DJS3207" s="14"/>
      <c r="DJT3207" s="14"/>
      <c r="DJU3207" s="14"/>
      <c r="DJV3207" s="14"/>
      <c r="DJW3207" s="14"/>
      <c r="DJX3207" s="14"/>
      <c r="DJY3207" s="14"/>
      <c r="DJZ3207" s="14"/>
      <c r="DKA3207" s="14"/>
      <c r="DKB3207" s="14"/>
      <c r="DKC3207" s="14"/>
      <c r="DKD3207" s="14"/>
      <c r="DKE3207" s="14"/>
      <c r="DKF3207" s="14"/>
      <c r="DKG3207" s="14"/>
      <c r="DKH3207" s="14"/>
      <c r="DKI3207" s="14"/>
      <c r="DKJ3207" s="14"/>
      <c r="DKK3207" s="14"/>
      <c r="DKL3207" s="14"/>
      <c r="DKM3207" s="14"/>
      <c r="DKN3207" s="14"/>
      <c r="DKO3207" s="14"/>
      <c r="DKP3207" s="14"/>
      <c r="DKQ3207" s="14"/>
      <c r="DKR3207" s="14"/>
      <c r="DKS3207" s="14"/>
      <c r="DKT3207" s="14"/>
      <c r="DKU3207" s="14"/>
      <c r="DKV3207" s="14"/>
      <c r="DKW3207" s="14"/>
      <c r="DKX3207" s="14"/>
      <c r="DKY3207" s="14"/>
      <c r="DKZ3207" s="14"/>
      <c r="DLA3207" s="14"/>
      <c r="DLB3207" s="14"/>
      <c r="DLC3207" s="14"/>
      <c r="DLD3207" s="14"/>
      <c r="DLE3207" s="14"/>
      <c r="DLF3207" s="14"/>
      <c r="DLG3207" s="14"/>
      <c r="DLH3207" s="14"/>
      <c r="DLI3207" s="14"/>
      <c r="DLJ3207" s="14"/>
      <c r="DLK3207" s="14"/>
      <c r="DLL3207" s="14"/>
      <c r="DLM3207" s="14"/>
      <c r="DLN3207" s="14"/>
      <c r="DLO3207" s="14"/>
      <c r="DLP3207" s="14"/>
      <c r="DLQ3207" s="14"/>
      <c r="DLR3207" s="14"/>
      <c r="DLS3207" s="14"/>
      <c r="DLT3207" s="14"/>
      <c r="DLU3207" s="14"/>
      <c r="DLV3207" s="14"/>
      <c r="DLW3207" s="14"/>
      <c r="DLX3207" s="14"/>
      <c r="DLY3207" s="14"/>
      <c r="DLZ3207" s="14"/>
      <c r="DMA3207" s="14"/>
      <c r="DMB3207" s="14"/>
      <c r="DMC3207" s="14"/>
      <c r="DMD3207" s="14"/>
      <c r="DME3207" s="14"/>
      <c r="DMF3207" s="14"/>
      <c r="DMG3207" s="14"/>
      <c r="DMH3207" s="14"/>
      <c r="DMI3207" s="14"/>
      <c r="DMJ3207" s="14"/>
      <c r="DMK3207" s="14"/>
      <c r="DML3207" s="14"/>
      <c r="DMM3207" s="14"/>
      <c r="DMN3207" s="14"/>
      <c r="DMO3207" s="14"/>
      <c r="DMP3207" s="14"/>
      <c r="DMQ3207" s="14"/>
      <c r="DMR3207" s="14"/>
      <c r="DMS3207" s="14"/>
      <c r="DMT3207" s="14"/>
      <c r="DMU3207" s="14"/>
      <c r="DMV3207" s="14"/>
      <c r="DMW3207" s="14"/>
      <c r="DMX3207" s="14"/>
      <c r="DMY3207" s="14"/>
      <c r="DMZ3207" s="14"/>
      <c r="DNA3207" s="14"/>
      <c r="DNB3207" s="14"/>
      <c r="DNC3207" s="14"/>
      <c r="DND3207" s="14"/>
      <c r="DNE3207" s="14"/>
      <c r="DNF3207" s="14"/>
      <c r="DNG3207" s="14"/>
      <c r="DNH3207" s="14"/>
      <c r="DNI3207" s="14"/>
      <c r="DNJ3207" s="14"/>
      <c r="DNK3207" s="14"/>
      <c r="DNL3207" s="14"/>
      <c r="DNM3207" s="14"/>
      <c r="DNN3207" s="14"/>
      <c r="DNO3207" s="14"/>
      <c r="DNP3207" s="14"/>
      <c r="DNQ3207" s="14"/>
      <c r="DNR3207" s="14"/>
      <c r="DNS3207" s="14"/>
      <c r="DNT3207" s="14"/>
      <c r="DNU3207" s="14"/>
      <c r="DNV3207" s="14"/>
      <c r="DNW3207" s="14"/>
      <c r="DNX3207" s="14"/>
      <c r="DNY3207" s="14"/>
      <c r="DNZ3207" s="14"/>
      <c r="DOA3207" s="14"/>
      <c r="DOB3207" s="14"/>
      <c r="DOC3207" s="14"/>
      <c r="DOD3207" s="14"/>
      <c r="DOE3207" s="14"/>
      <c r="DOF3207" s="14"/>
      <c r="DOG3207" s="14"/>
      <c r="DOH3207" s="14"/>
      <c r="DOI3207" s="14"/>
      <c r="DOJ3207" s="14"/>
      <c r="DOK3207" s="14"/>
      <c r="DOL3207" s="14"/>
      <c r="DOM3207" s="14"/>
      <c r="DON3207" s="14"/>
      <c r="DOO3207" s="14"/>
      <c r="DOP3207" s="14"/>
      <c r="DOQ3207" s="14"/>
      <c r="DOR3207" s="14"/>
      <c r="DOS3207" s="14"/>
      <c r="DOT3207" s="14"/>
      <c r="DOU3207" s="14"/>
      <c r="DOV3207" s="14"/>
      <c r="DOW3207" s="14"/>
      <c r="DOX3207" s="14"/>
      <c r="DOY3207" s="14"/>
      <c r="DOZ3207" s="14"/>
      <c r="DPA3207" s="14"/>
      <c r="DPB3207" s="14"/>
      <c r="DPC3207" s="14"/>
      <c r="DPD3207" s="14"/>
      <c r="DPE3207" s="14"/>
      <c r="DPF3207" s="14"/>
      <c r="DPG3207" s="14"/>
      <c r="DPH3207" s="14"/>
      <c r="DPI3207" s="14"/>
      <c r="DPJ3207" s="14"/>
      <c r="DPK3207" s="14"/>
      <c r="DPL3207" s="14"/>
      <c r="DPM3207" s="14"/>
      <c r="DPN3207" s="14"/>
      <c r="DPO3207" s="14"/>
      <c r="DPP3207" s="14"/>
      <c r="DPQ3207" s="14"/>
      <c r="DPR3207" s="14"/>
      <c r="DPS3207" s="14"/>
      <c r="DPT3207" s="14"/>
      <c r="DPU3207" s="14"/>
      <c r="DPV3207" s="14"/>
      <c r="DPW3207" s="14"/>
      <c r="DPX3207" s="14"/>
      <c r="DPY3207" s="14"/>
      <c r="DPZ3207" s="14"/>
      <c r="DQA3207" s="14"/>
      <c r="DQB3207" s="14"/>
      <c r="DQC3207" s="14"/>
      <c r="DQD3207" s="14"/>
      <c r="DQE3207" s="14"/>
      <c r="DQF3207" s="14"/>
      <c r="DQG3207" s="14"/>
      <c r="DQH3207" s="14"/>
      <c r="DQI3207" s="14"/>
      <c r="DQJ3207" s="14"/>
      <c r="DQK3207" s="14"/>
      <c r="DQL3207" s="14"/>
      <c r="DQM3207" s="14"/>
      <c r="DQN3207" s="14"/>
      <c r="DQO3207" s="14"/>
      <c r="DQP3207" s="14"/>
      <c r="DQQ3207" s="14"/>
      <c r="DQR3207" s="14"/>
      <c r="DQS3207" s="14"/>
      <c r="DQT3207" s="14"/>
      <c r="DQU3207" s="14"/>
      <c r="DQV3207" s="14"/>
      <c r="DQW3207" s="14"/>
      <c r="DQX3207" s="14"/>
      <c r="DQY3207" s="14"/>
      <c r="DQZ3207" s="14"/>
      <c r="DRA3207" s="14"/>
      <c r="DRB3207" s="14"/>
      <c r="DRC3207" s="14"/>
      <c r="DRD3207" s="14"/>
      <c r="DRE3207" s="14"/>
      <c r="DRF3207" s="14"/>
      <c r="DRG3207" s="14"/>
      <c r="DRH3207" s="14"/>
      <c r="DRI3207" s="14"/>
      <c r="DRJ3207" s="14"/>
      <c r="DRK3207" s="14"/>
      <c r="DRL3207" s="14"/>
      <c r="DRM3207" s="14"/>
      <c r="DRN3207" s="14"/>
      <c r="DRO3207" s="14"/>
      <c r="DRP3207" s="14"/>
      <c r="DRQ3207" s="14"/>
      <c r="DRR3207" s="14"/>
      <c r="DRS3207" s="14"/>
      <c r="DRT3207" s="14"/>
      <c r="DRU3207" s="14"/>
      <c r="DRV3207" s="14"/>
      <c r="DRW3207" s="14"/>
      <c r="DRX3207" s="14"/>
      <c r="DRY3207" s="14"/>
      <c r="DRZ3207" s="14"/>
      <c r="DSA3207" s="14"/>
      <c r="DSB3207" s="14"/>
      <c r="DSC3207" s="14"/>
      <c r="DSD3207" s="14"/>
      <c r="DSE3207" s="14"/>
      <c r="DSF3207" s="14"/>
      <c r="DSG3207" s="14"/>
      <c r="DSH3207" s="14"/>
      <c r="DSI3207" s="14"/>
      <c r="DSJ3207" s="14"/>
      <c r="DSK3207" s="14"/>
      <c r="DSL3207" s="14"/>
      <c r="DSM3207" s="14"/>
      <c r="DSN3207" s="14"/>
      <c r="DSO3207" s="14"/>
      <c r="DSP3207" s="14"/>
      <c r="DSQ3207" s="14"/>
      <c r="DSR3207" s="14"/>
      <c r="DSS3207" s="14"/>
      <c r="DST3207" s="14"/>
      <c r="DSU3207" s="14"/>
      <c r="DSV3207" s="14"/>
      <c r="DSW3207" s="14"/>
      <c r="DSX3207" s="14"/>
      <c r="DSY3207" s="14"/>
      <c r="DSZ3207" s="14"/>
      <c r="DTA3207" s="14"/>
      <c r="DTB3207" s="14"/>
      <c r="DTC3207" s="14"/>
      <c r="DTD3207" s="14"/>
      <c r="DTE3207" s="14"/>
      <c r="DTF3207" s="14"/>
      <c r="DTG3207" s="14"/>
      <c r="DTH3207" s="14"/>
      <c r="DTI3207" s="14"/>
      <c r="DTJ3207" s="14"/>
      <c r="DTK3207" s="14"/>
      <c r="DTL3207" s="14"/>
      <c r="DTM3207" s="14"/>
      <c r="DTN3207" s="14"/>
      <c r="DTO3207" s="14"/>
      <c r="DTP3207" s="14"/>
      <c r="DTQ3207" s="14"/>
      <c r="DTR3207" s="14"/>
      <c r="DTS3207" s="14"/>
      <c r="DTT3207" s="14"/>
      <c r="DTU3207" s="14"/>
      <c r="DTV3207" s="14"/>
      <c r="DTW3207" s="14"/>
      <c r="DTX3207" s="14"/>
      <c r="DTY3207" s="14"/>
      <c r="DTZ3207" s="14"/>
      <c r="DUA3207" s="14"/>
      <c r="DUB3207" s="14"/>
      <c r="DUC3207" s="14"/>
      <c r="DUD3207" s="14"/>
      <c r="DUE3207" s="14"/>
      <c r="DUF3207" s="14"/>
      <c r="DUG3207" s="14"/>
      <c r="DUH3207" s="14"/>
      <c r="DUI3207" s="14"/>
      <c r="DUJ3207" s="14"/>
      <c r="DUK3207" s="14"/>
      <c r="DUL3207" s="14"/>
      <c r="DUM3207" s="14"/>
      <c r="DUN3207" s="14"/>
      <c r="DUO3207" s="14"/>
      <c r="DUP3207" s="14"/>
      <c r="DUQ3207" s="14"/>
      <c r="DUR3207" s="14"/>
      <c r="DUS3207" s="14"/>
      <c r="DUT3207" s="14"/>
      <c r="DUU3207" s="14"/>
      <c r="DUV3207" s="14"/>
      <c r="DUW3207" s="14"/>
      <c r="DUX3207" s="14"/>
      <c r="DUY3207" s="14"/>
      <c r="DUZ3207" s="14"/>
      <c r="DVA3207" s="14"/>
      <c r="DVB3207" s="14"/>
      <c r="DVC3207" s="14"/>
      <c r="DVD3207" s="14"/>
      <c r="DVE3207" s="14"/>
      <c r="DVF3207" s="14"/>
      <c r="DVG3207" s="14"/>
      <c r="DVH3207" s="14"/>
      <c r="DVI3207" s="14"/>
      <c r="DVJ3207" s="14"/>
      <c r="DVK3207" s="14"/>
      <c r="DVL3207" s="14"/>
      <c r="DVM3207" s="14"/>
      <c r="DVN3207" s="14"/>
      <c r="DVO3207" s="14"/>
      <c r="DVP3207" s="14"/>
      <c r="DVQ3207" s="14"/>
      <c r="DVR3207" s="14"/>
      <c r="DVS3207" s="14"/>
      <c r="DVT3207" s="14"/>
      <c r="DVU3207" s="14"/>
      <c r="DVV3207" s="14"/>
      <c r="DVW3207" s="14"/>
      <c r="DVX3207" s="14"/>
      <c r="DVY3207" s="14"/>
      <c r="DVZ3207" s="14"/>
      <c r="DWA3207" s="14"/>
      <c r="DWB3207" s="14"/>
      <c r="DWC3207" s="14"/>
      <c r="DWD3207" s="14"/>
      <c r="DWE3207" s="14"/>
      <c r="DWF3207" s="14"/>
      <c r="DWG3207" s="14"/>
      <c r="DWH3207" s="14"/>
      <c r="DWI3207" s="14"/>
      <c r="DWJ3207" s="14"/>
      <c r="DWK3207" s="14"/>
      <c r="DWL3207" s="14"/>
      <c r="DWM3207" s="14"/>
      <c r="DWN3207" s="14"/>
      <c r="DWO3207" s="14"/>
      <c r="DWP3207" s="14"/>
      <c r="DWQ3207" s="14"/>
      <c r="DWR3207" s="14"/>
      <c r="DWS3207" s="14"/>
      <c r="DWT3207" s="14"/>
      <c r="DWU3207" s="14"/>
      <c r="DWV3207" s="14"/>
      <c r="DWW3207" s="14"/>
      <c r="DWX3207" s="14"/>
      <c r="DWY3207" s="14"/>
      <c r="DWZ3207" s="14"/>
      <c r="DXA3207" s="14"/>
      <c r="DXB3207" s="14"/>
      <c r="DXC3207" s="14"/>
      <c r="DXD3207" s="14"/>
      <c r="DXE3207" s="14"/>
      <c r="DXF3207" s="14"/>
      <c r="DXG3207" s="14"/>
      <c r="DXH3207" s="14"/>
      <c r="DXI3207" s="14"/>
      <c r="DXJ3207" s="14"/>
      <c r="DXK3207" s="14"/>
      <c r="DXL3207" s="14"/>
      <c r="DXM3207" s="14"/>
      <c r="DXN3207" s="14"/>
      <c r="DXO3207" s="14"/>
      <c r="DXP3207" s="14"/>
      <c r="DXQ3207" s="14"/>
      <c r="DXR3207" s="14"/>
      <c r="DXS3207" s="14"/>
      <c r="DXT3207" s="14"/>
      <c r="DXU3207" s="14"/>
      <c r="DXV3207" s="14"/>
      <c r="DXW3207" s="14"/>
      <c r="DXX3207" s="14"/>
      <c r="DXY3207" s="14"/>
      <c r="DXZ3207" s="14"/>
      <c r="DYA3207" s="14"/>
      <c r="DYB3207" s="14"/>
      <c r="DYC3207" s="14"/>
      <c r="DYD3207" s="14"/>
      <c r="DYE3207" s="14"/>
      <c r="DYF3207" s="14"/>
      <c r="DYG3207" s="14"/>
      <c r="DYH3207" s="14"/>
      <c r="DYI3207" s="14"/>
      <c r="DYJ3207" s="14"/>
      <c r="DYK3207" s="14"/>
      <c r="DYL3207" s="14"/>
      <c r="DYM3207" s="14"/>
      <c r="DYN3207" s="14"/>
      <c r="DYO3207" s="14"/>
      <c r="DYP3207" s="14"/>
      <c r="DYQ3207" s="14"/>
      <c r="DYR3207" s="14"/>
      <c r="DYS3207" s="14"/>
      <c r="DYT3207" s="14"/>
      <c r="DYU3207" s="14"/>
      <c r="DYV3207" s="14"/>
      <c r="DYW3207" s="14"/>
      <c r="DYX3207" s="14"/>
      <c r="DYY3207" s="14"/>
      <c r="DYZ3207" s="14"/>
      <c r="DZA3207" s="14"/>
      <c r="DZB3207" s="14"/>
      <c r="DZC3207" s="14"/>
      <c r="DZD3207" s="14"/>
      <c r="DZE3207" s="14"/>
      <c r="DZF3207" s="14"/>
      <c r="DZG3207" s="14"/>
      <c r="DZH3207" s="14"/>
      <c r="DZI3207" s="14"/>
      <c r="DZJ3207" s="14"/>
      <c r="DZK3207" s="14"/>
      <c r="DZL3207" s="14"/>
      <c r="DZM3207" s="14"/>
      <c r="DZN3207" s="14"/>
      <c r="DZO3207" s="14"/>
      <c r="DZP3207" s="14"/>
      <c r="DZQ3207" s="14"/>
      <c r="DZR3207" s="14"/>
      <c r="DZS3207" s="14"/>
      <c r="DZT3207" s="14"/>
      <c r="DZU3207" s="14"/>
      <c r="DZV3207" s="14"/>
      <c r="DZW3207" s="14"/>
      <c r="DZX3207" s="14"/>
      <c r="DZY3207" s="14"/>
      <c r="DZZ3207" s="14"/>
      <c r="EAA3207" s="14"/>
      <c r="EAB3207" s="14"/>
      <c r="EAC3207" s="14"/>
      <c r="EAD3207" s="14"/>
      <c r="EAE3207" s="14"/>
      <c r="EAF3207" s="14"/>
      <c r="EAG3207" s="14"/>
      <c r="EAH3207" s="14"/>
      <c r="EAI3207" s="14"/>
      <c r="EAJ3207" s="14"/>
      <c r="EAK3207" s="14"/>
      <c r="EAL3207" s="14"/>
      <c r="EAM3207" s="14"/>
      <c r="EAN3207" s="14"/>
      <c r="EAO3207" s="14"/>
      <c r="EAP3207" s="14"/>
      <c r="EAQ3207" s="14"/>
      <c r="EAR3207" s="14"/>
      <c r="EAS3207" s="14"/>
      <c r="EAT3207" s="14"/>
      <c r="EAU3207" s="14"/>
      <c r="EAV3207" s="14"/>
      <c r="EAW3207" s="14"/>
      <c r="EAX3207" s="14"/>
      <c r="EAY3207" s="14"/>
      <c r="EAZ3207" s="14"/>
      <c r="EBA3207" s="14"/>
      <c r="EBB3207" s="14"/>
      <c r="EBC3207" s="14"/>
      <c r="EBD3207" s="14"/>
      <c r="EBE3207" s="14"/>
      <c r="EBF3207" s="14"/>
      <c r="EBG3207" s="14"/>
      <c r="EBH3207" s="14"/>
      <c r="EBI3207" s="14"/>
      <c r="EBJ3207" s="14"/>
      <c r="EBK3207" s="14"/>
      <c r="EBL3207" s="14"/>
      <c r="EBM3207" s="14"/>
      <c r="EBN3207" s="14"/>
      <c r="EBO3207" s="14"/>
      <c r="EBP3207" s="14"/>
      <c r="EBQ3207" s="14"/>
      <c r="EBR3207" s="14"/>
      <c r="EBS3207" s="14"/>
      <c r="EBT3207" s="14"/>
      <c r="EBU3207" s="14"/>
      <c r="EBV3207" s="14"/>
      <c r="EBW3207" s="14"/>
      <c r="EBX3207" s="14"/>
      <c r="EBY3207" s="14"/>
      <c r="EBZ3207" s="14"/>
      <c r="ECA3207" s="14"/>
      <c r="ECB3207" s="14"/>
      <c r="ECC3207" s="14"/>
      <c r="ECD3207" s="14"/>
      <c r="ECE3207" s="14"/>
      <c r="ECF3207" s="14"/>
      <c r="ECG3207" s="14"/>
      <c r="ECH3207" s="14"/>
      <c r="ECI3207" s="14"/>
      <c r="ECJ3207" s="14"/>
      <c r="ECK3207" s="14"/>
      <c r="ECL3207" s="14"/>
      <c r="ECM3207" s="14"/>
      <c r="ECN3207" s="14"/>
      <c r="ECO3207" s="14"/>
      <c r="ECP3207" s="14"/>
      <c r="ECQ3207" s="14"/>
      <c r="ECR3207" s="14"/>
      <c r="ECS3207" s="14"/>
      <c r="ECT3207" s="14"/>
      <c r="ECU3207" s="14"/>
      <c r="ECV3207" s="14"/>
      <c r="ECW3207" s="14"/>
      <c r="ECX3207" s="14"/>
      <c r="ECY3207" s="14"/>
      <c r="ECZ3207" s="14"/>
      <c r="EDA3207" s="14"/>
      <c r="EDB3207" s="14"/>
      <c r="EDC3207" s="14"/>
      <c r="EDD3207" s="14"/>
      <c r="EDE3207" s="14"/>
      <c r="EDF3207" s="14"/>
      <c r="EDG3207" s="14"/>
      <c r="EDH3207" s="14"/>
      <c r="EDI3207" s="14"/>
      <c r="EDJ3207" s="14"/>
      <c r="EDK3207" s="14"/>
      <c r="EDL3207" s="14"/>
      <c r="EDM3207" s="14"/>
      <c r="EDN3207" s="14"/>
      <c r="EDO3207" s="14"/>
      <c r="EDP3207" s="14"/>
      <c r="EDQ3207" s="14"/>
      <c r="EDR3207" s="14"/>
      <c r="EDS3207" s="14"/>
      <c r="EDT3207" s="14"/>
      <c r="EDU3207" s="14"/>
      <c r="EDV3207" s="14"/>
      <c r="EDW3207" s="14"/>
      <c r="EDX3207" s="14"/>
      <c r="EDY3207" s="14"/>
      <c r="EDZ3207" s="14"/>
      <c r="EEA3207" s="14"/>
      <c r="EEB3207" s="14"/>
      <c r="EEC3207" s="14"/>
      <c r="EED3207" s="14"/>
      <c r="EEE3207" s="14"/>
      <c r="EEF3207" s="14"/>
      <c r="EEG3207" s="14"/>
      <c r="EEH3207" s="14"/>
      <c r="EEI3207" s="14"/>
      <c r="EEJ3207" s="14"/>
      <c r="EEK3207" s="14"/>
      <c r="EEL3207" s="14"/>
      <c r="EEM3207" s="14"/>
      <c r="EEN3207" s="14"/>
      <c r="EEO3207" s="14"/>
      <c r="EEP3207" s="14"/>
      <c r="EEQ3207" s="14"/>
      <c r="EER3207" s="14"/>
      <c r="EES3207" s="14"/>
      <c r="EET3207" s="14"/>
      <c r="EEU3207" s="14"/>
      <c r="EEV3207" s="14"/>
      <c r="EEW3207" s="14"/>
      <c r="EEX3207" s="14"/>
      <c r="EEY3207" s="14"/>
      <c r="EEZ3207" s="14"/>
      <c r="EFA3207" s="14"/>
      <c r="EFB3207" s="14"/>
      <c r="EFC3207" s="14"/>
      <c r="EFD3207" s="14"/>
      <c r="EFE3207" s="14"/>
      <c r="EFF3207" s="14"/>
      <c r="EFG3207" s="14"/>
      <c r="EFH3207" s="14"/>
      <c r="EFI3207" s="14"/>
      <c r="EFJ3207" s="14"/>
      <c r="EFK3207" s="14"/>
      <c r="EFL3207" s="14"/>
      <c r="EFM3207" s="14"/>
      <c r="EFN3207" s="14"/>
      <c r="EFO3207" s="14"/>
      <c r="EFP3207" s="14"/>
      <c r="EFQ3207" s="14"/>
      <c r="EFR3207" s="14"/>
      <c r="EFS3207" s="14"/>
      <c r="EFT3207" s="14"/>
      <c r="EFU3207" s="14"/>
      <c r="EFV3207" s="14"/>
      <c r="EFW3207" s="14"/>
      <c r="EFX3207" s="14"/>
      <c r="EFY3207" s="14"/>
      <c r="EFZ3207" s="14"/>
      <c r="EGA3207" s="14"/>
      <c r="EGB3207" s="14"/>
      <c r="EGC3207" s="14"/>
      <c r="EGD3207" s="14"/>
      <c r="EGE3207" s="14"/>
      <c r="EGF3207" s="14"/>
      <c r="EGG3207" s="14"/>
      <c r="EGH3207" s="14"/>
      <c r="EGI3207" s="14"/>
      <c r="EGJ3207" s="14"/>
      <c r="EGK3207" s="14"/>
      <c r="EGL3207" s="14"/>
      <c r="EGM3207" s="14"/>
      <c r="EGN3207" s="14"/>
      <c r="EGO3207" s="14"/>
      <c r="EGP3207" s="14"/>
      <c r="EGQ3207" s="14"/>
      <c r="EGR3207" s="14"/>
      <c r="EGS3207" s="14"/>
      <c r="EGT3207" s="14"/>
      <c r="EGU3207" s="14"/>
      <c r="EGV3207" s="14"/>
      <c r="EGW3207" s="14"/>
      <c r="EGX3207" s="14"/>
      <c r="EGY3207" s="14"/>
      <c r="EGZ3207" s="14"/>
      <c r="EHA3207" s="14"/>
      <c r="EHB3207" s="14"/>
      <c r="EHC3207" s="14"/>
      <c r="EHD3207" s="14"/>
      <c r="EHE3207" s="14"/>
      <c r="EHF3207" s="14"/>
      <c r="EHG3207" s="14"/>
      <c r="EHH3207" s="14"/>
      <c r="EHI3207" s="14"/>
      <c r="EHJ3207" s="14"/>
      <c r="EHK3207" s="14"/>
      <c r="EHL3207" s="14"/>
      <c r="EHM3207" s="14"/>
      <c r="EHN3207" s="14"/>
      <c r="EHO3207" s="14"/>
      <c r="EHP3207" s="14"/>
      <c r="EHQ3207" s="14"/>
      <c r="EHR3207" s="14"/>
      <c r="EHS3207" s="14"/>
      <c r="EHT3207" s="14"/>
      <c r="EHU3207" s="14"/>
      <c r="EHV3207" s="14"/>
      <c r="EHW3207" s="14"/>
      <c r="EHX3207" s="14"/>
      <c r="EHY3207" s="14"/>
      <c r="EHZ3207" s="14"/>
      <c r="EIA3207" s="14"/>
      <c r="EIB3207" s="14"/>
      <c r="EIC3207" s="14"/>
      <c r="EID3207" s="14"/>
      <c r="EIE3207" s="14"/>
      <c r="EIF3207" s="14"/>
      <c r="EIG3207" s="14"/>
      <c r="EIH3207" s="14"/>
      <c r="EII3207" s="14"/>
      <c r="EIJ3207" s="14"/>
      <c r="EIK3207" s="14"/>
      <c r="EIL3207" s="14"/>
      <c r="EIM3207" s="14"/>
      <c r="EIN3207" s="14"/>
      <c r="EIO3207" s="14"/>
      <c r="EIP3207" s="14"/>
      <c r="EIQ3207" s="14"/>
      <c r="EIR3207" s="14"/>
      <c r="EIS3207" s="14"/>
      <c r="EIT3207" s="14"/>
      <c r="EIU3207" s="14"/>
      <c r="EIV3207" s="14"/>
      <c r="EIW3207" s="14"/>
      <c r="EIX3207" s="14"/>
      <c r="EIY3207" s="14"/>
      <c r="EIZ3207" s="14"/>
      <c r="EJA3207" s="14"/>
      <c r="EJB3207" s="14"/>
      <c r="EJC3207" s="14"/>
      <c r="EJD3207" s="14"/>
      <c r="EJE3207" s="14"/>
      <c r="EJF3207" s="14"/>
      <c r="EJG3207" s="14"/>
      <c r="EJH3207" s="14"/>
      <c r="EJI3207" s="14"/>
      <c r="EJJ3207" s="14"/>
      <c r="EJK3207" s="14"/>
      <c r="EJL3207" s="14"/>
      <c r="EJM3207" s="14"/>
      <c r="EJN3207" s="14"/>
      <c r="EJO3207" s="14"/>
      <c r="EJP3207" s="14"/>
      <c r="EJQ3207" s="14"/>
      <c r="EJR3207" s="14"/>
      <c r="EJS3207" s="14"/>
      <c r="EJT3207" s="14"/>
      <c r="EJU3207" s="14"/>
      <c r="EJV3207" s="14"/>
      <c r="EJW3207" s="14"/>
      <c r="EJX3207" s="14"/>
      <c r="EJY3207" s="14"/>
      <c r="EJZ3207" s="14"/>
      <c r="EKA3207" s="14"/>
      <c r="EKB3207" s="14"/>
      <c r="EKC3207" s="14"/>
      <c r="EKD3207" s="14"/>
      <c r="EKE3207" s="14"/>
      <c r="EKF3207" s="14"/>
      <c r="EKG3207" s="14"/>
      <c r="EKH3207" s="14"/>
      <c r="EKI3207" s="14"/>
      <c r="EKJ3207" s="14"/>
      <c r="EKK3207" s="14"/>
      <c r="EKL3207" s="14"/>
      <c r="EKM3207" s="14"/>
      <c r="EKN3207" s="14"/>
      <c r="EKO3207" s="14"/>
      <c r="EKP3207" s="14"/>
      <c r="EKQ3207" s="14"/>
      <c r="EKR3207" s="14"/>
      <c r="EKS3207" s="14"/>
      <c r="EKT3207" s="14"/>
      <c r="EKU3207" s="14"/>
      <c r="EKV3207" s="14"/>
      <c r="EKW3207" s="14"/>
      <c r="EKX3207" s="14"/>
      <c r="EKY3207" s="14"/>
      <c r="EKZ3207" s="14"/>
      <c r="ELA3207" s="14"/>
      <c r="ELB3207" s="14"/>
      <c r="ELC3207" s="14"/>
      <c r="ELD3207" s="14"/>
      <c r="ELE3207" s="14"/>
      <c r="ELF3207" s="14"/>
      <c r="ELG3207" s="14"/>
      <c r="ELH3207" s="14"/>
      <c r="ELI3207" s="14"/>
      <c r="ELJ3207" s="14"/>
      <c r="ELK3207" s="14"/>
      <c r="ELL3207" s="14"/>
      <c r="ELM3207" s="14"/>
      <c r="ELN3207" s="14"/>
      <c r="ELO3207" s="14"/>
      <c r="ELP3207" s="14"/>
      <c r="ELQ3207" s="14"/>
      <c r="ELR3207" s="14"/>
      <c r="ELS3207" s="14"/>
      <c r="ELT3207" s="14"/>
      <c r="ELU3207" s="14"/>
      <c r="ELV3207" s="14"/>
      <c r="ELW3207" s="14"/>
      <c r="ELX3207" s="14"/>
      <c r="ELY3207" s="14"/>
      <c r="ELZ3207" s="14"/>
      <c r="EMA3207" s="14"/>
      <c r="EMB3207" s="14"/>
      <c r="EMC3207" s="14"/>
      <c r="EMD3207" s="14"/>
      <c r="EME3207" s="14"/>
      <c r="EMF3207" s="14"/>
      <c r="EMG3207" s="14"/>
      <c r="EMH3207" s="14"/>
      <c r="EMI3207" s="14"/>
      <c r="EMJ3207" s="14"/>
      <c r="EMK3207" s="14"/>
      <c r="EML3207" s="14"/>
      <c r="EMM3207" s="14"/>
      <c r="EMN3207" s="14"/>
      <c r="EMO3207" s="14"/>
      <c r="EMP3207" s="14"/>
      <c r="EMQ3207" s="14"/>
      <c r="EMR3207" s="14"/>
      <c r="EMS3207" s="14"/>
      <c r="EMT3207" s="14"/>
      <c r="EMU3207" s="14"/>
      <c r="EMV3207" s="14"/>
      <c r="EMW3207" s="14"/>
      <c r="EMX3207" s="14"/>
      <c r="EMY3207" s="14"/>
      <c r="EMZ3207" s="14"/>
      <c r="ENA3207" s="14"/>
      <c r="ENB3207" s="14"/>
      <c r="ENC3207" s="14"/>
      <c r="END3207" s="14"/>
      <c r="ENE3207" s="14"/>
      <c r="ENF3207" s="14"/>
      <c r="ENG3207" s="14"/>
      <c r="ENH3207" s="14"/>
      <c r="ENI3207" s="14"/>
      <c r="ENJ3207" s="14"/>
      <c r="ENK3207" s="14"/>
      <c r="ENL3207" s="14"/>
      <c r="ENM3207" s="14"/>
      <c r="ENN3207" s="14"/>
      <c r="ENO3207" s="14"/>
      <c r="ENP3207" s="14"/>
      <c r="ENQ3207" s="14"/>
      <c r="ENR3207" s="14"/>
      <c r="ENS3207" s="14"/>
      <c r="ENT3207" s="14"/>
      <c r="ENU3207" s="14"/>
      <c r="ENV3207" s="14"/>
      <c r="ENW3207" s="14"/>
      <c r="ENX3207" s="14"/>
      <c r="ENY3207" s="14"/>
      <c r="ENZ3207" s="14"/>
      <c r="EOA3207" s="14"/>
      <c r="EOB3207" s="14"/>
      <c r="EOC3207" s="14"/>
      <c r="EOD3207" s="14"/>
      <c r="EOE3207" s="14"/>
      <c r="EOF3207" s="14"/>
      <c r="EOG3207" s="14"/>
      <c r="EOH3207" s="14"/>
      <c r="EOI3207" s="14"/>
      <c r="EOJ3207" s="14"/>
      <c r="EOK3207" s="14"/>
      <c r="EOL3207" s="14"/>
      <c r="EOM3207" s="14"/>
      <c r="EON3207" s="14"/>
      <c r="EOO3207" s="14"/>
      <c r="EOP3207" s="14"/>
      <c r="EOQ3207" s="14"/>
      <c r="EOR3207" s="14"/>
      <c r="EOS3207" s="14"/>
      <c r="EOT3207" s="14"/>
      <c r="EOU3207" s="14"/>
      <c r="EOV3207" s="14"/>
      <c r="EOW3207" s="14"/>
      <c r="EOX3207" s="14"/>
      <c r="EOY3207" s="14"/>
      <c r="EOZ3207" s="14"/>
      <c r="EPA3207" s="14"/>
      <c r="EPB3207" s="14"/>
      <c r="EPC3207" s="14"/>
      <c r="EPD3207" s="14"/>
      <c r="EPE3207" s="14"/>
      <c r="EPF3207" s="14"/>
      <c r="EPG3207" s="14"/>
      <c r="EPH3207" s="14"/>
      <c r="EPI3207" s="14"/>
      <c r="EPJ3207" s="14"/>
      <c r="EPK3207" s="14"/>
      <c r="EPL3207" s="14"/>
      <c r="EPM3207" s="14"/>
      <c r="EPN3207" s="14"/>
      <c r="EPO3207" s="14"/>
      <c r="EPP3207" s="14"/>
      <c r="EPQ3207" s="14"/>
      <c r="EPR3207" s="14"/>
      <c r="EPS3207" s="14"/>
      <c r="EPT3207" s="14"/>
      <c r="EPU3207" s="14"/>
      <c r="EPV3207" s="14"/>
      <c r="EPW3207" s="14"/>
      <c r="EPX3207" s="14"/>
      <c r="EPY3207" s="14"/>
      <c r="EPZ3207" s="14"/>
      <c r="EQA3207" s="14"/>
      <c r="EQB3207" s="14"/>
      <c r="EQC3207" s="14"/>
      <c r="EQD3207" s="14"/>
      <c r="EQE3207" s="14"/>
      <c r="EQF3207" s="14"/>
      <c r="EQG3207" s="14"/>
      <c r="EQH3207" s="14"/>
      <c r="EQI3207" s="14"/>
      <c r="EQJ3207" s="14"/>
      <c r="EQK3207" s="14"/>
      <c r="EQL3207" s="14"/>
      <c r="EQM3207" s="14"/>
      <c r="EQN3207" s="14"/>
      <c r="EQO3207" s="14"/>
      <c r="EQP3207" s="14"/>
      <c r="EQQ3207" s="14"/>
      <c r="EQR3207" s="14"/>
      <c r="EQS3207" s="14"/>
      <c r="EQT3207" s="14"/>
      <c r="EQU3207" s="14"/>
      <c r="EQV3207" s="14"/>
      <c r="EQW3207" s="14"/>
      <c r="EQX3207" s="14"/>
      <c r="EQY3207" s="14"/>
      <c r="EQZ3207" s="14"/>
      <c r="ERA3207" s="14"/>
      <c r="ERB3207" s="14"/>
      <c r="ERC3207" s="14"/>
      <c r="ERD3207" s="14"/>
      <c r="ERE3207" s="14"/>
      <c r="ERF3207" s="14"/>
      <c r="ERG3207" s="14"/>
      <c r="ERH3207" s="14"/>
      <c r="ERI3207" s="14"/>
      <c r="ERJ3207" s="14"/>
      <c r="ERK3207" s="14"/>
      <c r="ERL3207" s="14"/>
      <c r="ERM3207" s="14"/>
      <c r="ERN3207" s="14"/>
      <c r="ERO3207" s="14"/>
      <c r="ERP3207" s="14"/>
      <c r="ERQ3207" s="14"/>
      <c r="ERR3207" s="14"/>
      <c r="ERS3207" s="14"/>
      <c r="ERT3207" s="14"/>
      <c r="ERU3207" s="14"/>
      <c r="ERV3207" s="14"/>
      <c r="ERW3207" s="14"/>
      <c r="ERX3207" s="14"/>
      <c r="ERY3207" s="14"/>
      <c r="ERZ3207" s="14"/>
      <c r="ESA3207" s="14"/>
      <c r="ESB3207" s="14"/>
      <c r="ESC3207" s="14"/>
      <c r="ESD3207" s="14"/>
      <c r="ESE3207" s="14"/>
      <c r="ESF3207" s="14"/>
      <c r="ESG3207" s="14"/>
      <c r="ESH3207" s="14"/>
      <c r="ESI3207" s="14"/>
      <c r="ESJ3207" s="14"/>
      <c r="ESK3207" s="14"/>
      <c r="ESL3207" s="14"/>
      <c r="ESM3207" s="14"/>
      <c r="ESN3207" s="14"/>
      <c r="ESO3207" s="14"/>
      <c r="ESP3207" s="14"/>
      <c r="ESQ3207" s="14"/>
      <c r="ESR3207" s="14"/>
      <c r="ESS3207" s="14"/>
      <c r="EST3207" s="14"/>
      <c r="ESU3207" s="14"/>
      <c r="ESV3207" s="14"/>
      <c r="ESW3207" s="14"/>
      <c r="ESX3207" s="14"/>
      <c r="ESY3207" s="14"/>
      <c r="ESZ3207" s="14"/>
      <c r="ETA3207" s="14"/>
      <c r="ETB3207" s="14"/>
      <c r="ETC3207" s="14"/>
      <c r="ETD3207" s="14"/>
      <c r="ETE3207" s="14"/>
      <c r="ETF3207" s="14"/>
      <c r="ETG3207" s="14"/>
      <c r="ETH3207" s="14"/>
      <c r="ETI3207" s="14"/>
      <c r="ETJ3207" s="14"/>
      <c r="ETK3207" s="14"/>
      <c r="ETL3207" s="14"/>
      <c r="ETM3207" s="14"/>
      <c r="ETN3207" s="14"/>
      <c r="ETO3207" s="14"/>
      <c r="ETP3207" s="14"/>
      <c r="ETQ3207" s="14"/>
      <c r="ETR3207" s="14"/>
      <c r="ETS3207" s="14"/>
      <c r="ETT3207" s="14"/>
      <c r="ETU3207" s="14"/>
      <c r="ETV3207" s="14"/>
      <c r="ETW3207" s="14"/>
      <c r="ETX3207" s="14"/>
      <c r="ETY3207" s="14"/>
      <c r="ETZ3207" s="14"/>
      <c r="EUA3207" s="14"/>
      <c r="EUB3207" s="14"/>
      <c r="EUC3207" s="14"/>
      <c r="EUD3207" s="14"/>
      <c r="EUE3207" s="14"/>
      <c r="EUF3207" s="14"/>
      <c r="EUG3207" s="14"/>
      <c r="EUH3207" s="14"/>
      <c r="EUI3207" s="14"/>
      <c r="EUJ3207" s="14"/>
      <c r="EUK3207" s="14"/>
      <c r="EUL3207" s="14"/>
      <c r="EUM3207" s="14"/>
      <c r="EUN3207" s="14"/>
      <c r="EUO3207" s="14"/>
      <c r="EUP3207" s="14"/>
      <c r="EUQ3207" s="14"/>
      <c r="EUR3207" s="14"/>
      <c r="EUS3207" s="14"/>
      <c r="EUT3207" s="14"/>
      <c r="EUU3207" s="14"/>
      <c r="EUV3207" s="14"/>
      <c r="EUW3207" s="14"/>
      <c r="EUX3207" s="14"/>
      <c r="EUY3207" s="14"/>
      <c r="EUZ3207" s="14"/>
      <c r="EVA3207" s="14"/>
      <c r="EVB3207" s="14"/>
      <c r="EVC3207" s="14"/>
      <c r="EVD3207" s="14"/>
      <c r="EVE3207" s="14"/>
      <c r="EVF3207" s="14"/>
      <c r="EVG3207" s="14"/>
      <c r="EVH3207" s="14"/>
      <c r="EVI3207" s="14"/>
      <c r="EVJ3207" s="14"/>
      <c r="EVK3207" s="14"/>
      <c r="EVL3207" s="14"/>
      <c r="EVM3207" s="14"/>
      <c r="EVN3207" s="14"/>
      <c r="EVO3207" s="14"/>
      <c r="EVP3207" s="14"/>
      <c r="EVQ3207" s="14"/>
      <c r="EVR3207" s="14"/>
      <c r="EVS3207" s="14"/>
      <c r="EVT3207" s="14"/>
      <c r="EVU3207" s="14"/>
      <c r="EVV3207" s="14"/>
      <c r="EVW3207" s="14"/>
      <c r="EVX3207" s="14"/>
      <c r="EVY3207" s="14"/>
      <c r="EVZ3207" s="14"/>
      <c r="EWA3207" s="14"/>
      <c r="EWB3207" s="14"/>
      <c r="EWC3207" s="14"/>
      <c r="EWD3207" s="14"/>
      <c r="EWE3207" s="14"/>
      <c r="EWF3207" s="14"/>
      <c r="EWG3207" s="14"/>
      <c r="EWH3207" s="14"/>
      <c r="EWI3207" s="14"/>
      <c r="EWJ3207" s="14"/>
      <c r="EWK3207" s="14"/>
      <c r="EWL3207" s="14"/>
      <c r="EWM3207" s="14"/>
      <c r="EWN3207" s="14"/>
      <c r="EWO3207" s="14"/>
      <c r="EWP3207" s="14"/>
      <c r="EWQ3207" s="14"/>
      <c r="EWR3207" s="14"/>
      <c r="EWS3207" s="14"/>
      <c r="EWT3207" s="14"/>
      <c r="EWU3207" s="14"/>
      <c r="EWV3207" s="14"/>
      <c r="EWW3207" s="14"/>
      <c r="EWX3207" s="14"/>
      <c r="EWY3207" s="14"/>
      <c r="EWZ3207" s="14"/>
      <c r="EXA3207" s="14"/>
      <c r="EXB3207" s="14"/>
      <c r="EXC3207" s="14"/>
      <c r="EXD3207" s="14"/>
      <c r="EXE3207" s="14"/>
      <c r="EXF3207" s="14"/>
      <c r="EXG3207" s="14"/>
      <c r="EXH3207" s="14"/>
      <c r="EXI3207" s="14"/>
      <c r="EXJ3207" s="14"/>
      <c r="EXK3207" s="14"/>
      <c r="EXL3207" s="14"/>
      <c r="EXM3207" s="14"/>
      <c r="EXN3207" s="14"/>
      <c r="EXO3207" s="14"/>
      <c r="EXP3207" s="14"/>
      <c r="EXQ3207" s="14"/>
      <c r="EXR3207" s="14"/>
      <c r="EXS3207" s="14"/>
      <c r="EXT3207" s="14"/>
      <c r="EXU3207" s="14"/>
      <c r="EXV3207" s="14"/>
      <c r="EXW3207" s="14"/>
      <c r="EXX3207" s="14"/>
      <c r="EXY3207" s="14"/>
      <c r="EXZ3207" s="14"/>
      <c r="EYA3207" s="14"/>
      <c r="EYB3207" s="14"/>
      <c r="EYC3207" s="14"/>
      <c r="EYD3207" s="14"/>
      <c r="EYE3207" s="14"/>
      <c r="EYF3207" s="14"/>
      <c r="EYG3207" s="14"/>
      <c r="EYH3207" s="14"/>
      <c r="EYI3207" s="14"/>
      <c r="EYJ3207" s="14"/>
      <c r="EYK3207" s="14"/>
      <c r="EYL3207" s="14"/>
      <c r="EYM3207" s="14"/>
      <c r="EYN3207" s="14"/>
      <c r="EYO3207" s="14"/>
      <c r="EYP3207" s="14"/>
      <c r="EYQ3207" s="14"/>
      <c r="EYR3207" s="14"/>
      <c r="EYS3207" s="14"/>
      <c r="EYT3207" s="14"/>
      <c r="EYU3207" s="14"/>
      <c r="EYV3207" s="14"/>
      <c r="EYW3207" s="14"/>
      <c r="EYX3207" s="14"/>
      <c r="EYY3207" s="14"/>
      <c r="EYZ3207" s="14"/>
      <c r="EZA3207" s="14"/>
      <c r="EZB3207" s="14"/>
      <c r="EZC3207" s="14"/>
      <c r="EZD3207" s="14"/>
      <c r="EZE3207" s="14"/>
      <c r="EZF3207" s="14"/>
      <c r="EZG3207" s="14"/>
      <c r="EZH3207" s="14"/>
      <c r="EZI3207" s="14"/>
      <c r="EZJ3207" s="14"/>
      <c r="EZK3207" s="14"/>
      <c r="EZL3207" s="14"/>
      <c r="EZM3207" s="14"/>
      <c r="EZN3207" s="14"/>
      <c r="EZO3207" s="14"/>
      <c r="EZP3207" s="14"/>
      <c r="EZQ3207" s="14"/>
      <c r="EZR3207" s="14"/>
      <c r="EZS3207" s="14"/>
      <c r="EZT3207" s="14"/>
      <c r="EZU3207" s="14"/>
      <c r="EZV3207" s="14"/>
      <c r="EZW3207" s="14"/>
      <c r="EZX3207" s="14"/>
      <c r="EZY3207" s="14"/>
      <c r="EZZ3207" s="14"/>
      <c r="FAA3207" s="14"/>
      <c r="FAB3207" s="14"/>
      <c r="FAC3207" s="14"/>
      <c r="FAD3207" s="14"/>
      <c r="FAE3207" s="14"/>
      <c r="FAF3207" s="14"/>
      <c r="FAG3207" s="14"/>
      <c r="FAH3207" s="14"/>
      <c r="FAI3207" s="14"/>
      <c r="FAJ3207" s="14"/>
      <c r="FAK3207" s="14"/>
      <c r="FAL3207" s="14"/>
      <c r="FAM3207" s="14"/>
      <c r="FAN3207" s="14"/>
      <c r="FAO3207" s="14"/>
      <c r="FAP3207" s="14"/>
      <c r="FAQ3207" s="14"/>
      <c r="FAR3207" s="14"/>
      <c r="FAS3207" s="14"/>
      <c r="FAT3207" s="14"/>
      <c r="FAU3207" s="14"/>
      <c r="FAV3207" s="14"/>
      <c r="FAW3207" s="14"/>
      <c r="FAX3207" s="14"/>
      <c r="FAY3207" s="14"/>
      <c r="FAZ3207" s="14"/>
      <c r="FBA3207" s="14"/>
      <c r="FBB3207" s="14"/>
      <c r="FBC3207" s="14"/>
      <c r="FBD3207" s="14"/>
      <c r="FBE3207" s="14"/>
      <c r="FBF3207" s="14"/>
      <c r="FBG3207" s="14"/>
      <c r="FBH3207" s="14"/>
      <c r="FBI3207" s="14"/>
      <c r="FBJ3207" s="14"/>
      <c r="FBK3207" s="14"/>
      <c r="FBL3207" s="14"/>
      <c r="FBM3207" s="14"/>
      <c r="FBN3207" s="14"/>
      <c r="FBO3207" s="14"/>
      <c r="FBP3207" s="14"/>
      <c r="FBQ3207" s="14"/>
      <c r="FBR3207" s="14"/>
      <c r="FBS3207" s="14"/>
      <c r="FBT3207" s="14"/>
      <c r="FBU3207" s="14"/>
      <c r="FBV3207" s="14"/>
      <c r="FBW3207" s="14"/>
      <c r="FBX3207" s="14"/>
      <c r="FBY3207" s="14"/>
      <c r="FBZ3207" s="14"/>
      <c r="FCA3207" s="14"/>
      <c r="FCB3207" s="14"/>
      <c r="FCC3207" s="14"/>
      <c r="FCD3207" s="14"/>
      <c r="FCE3207" s="14"/>
      <c r="FCF3207" s="14"/>
      <c r="FCG3207" s="14"/>
      <c r="FCH3207" s="14"/>
      <c r="FCI3207" s="14"/>
      <c r="FCJ3207" s="14"/>
      <c r="FCK3207" s="14"/>
      <c r="FCL3207" s="14"/>
      <c r="FCM3207" s="14"/>
      <c r="FCN3207" s="14"/>
      <c r="FCO3207" s="14"/>
      <c r="FCP3207" s="14"/>
      <c r="FCQ3207" s="14"/>
      <c r="FCR3207" s="14"/>
      <c r="FCS3207" s="14"/>
      <c r="FCT3207" s="14"/>
      <c r="FCU3207" s="14"/>
      <c r="FCV3207" s="14"/>
      <c r="FCW3207" s="14"/>
      <c r="FCX3207" s="14"/>
      <c r="FCY3207" s="14"/>
      <c r="FCZ3207" s="14"/>
      <c r="FDA3207" s="14"/>
      <c r="FDB3207" s="14"/>
      <c r="FDC3207" s="14"/>
      <c r="FDD3207" s="14"/>
      <c r="FDE3207" s="14"/>
      <c r="FDF3207" s="14"/>
      <c r="FDG3207" s="14"/>
      <c r="FDH3207" s="14"/>
      <c r="FDI3207" s="14"/>
      <c r="FDJ3207" s="14"/>
      <c r="FDK3207" s="14"/>
      <c r="FDL3207" s="14"/>
      <c r="FDM3207" s="14"/>
      <c r="FDN3207" s="14"/>
      <c r="FDO3207" s="14"/>
      <c r="FDP3207" s="14"/>
      <c r="FDQ3207" s="14"/>
      <c r="FDR3207" s="14"/>
      <c r="FDS3207" s="14"/>
      <c r="FDT3207" s="14"/>
      <c r="FDU3207" s="14"/>
      <c r="FDV3207" s="14"/>
      <c r="FDW3207" s="14"/>
      <c r="FDX3207" s="14"/>
      <c r="FDY3207" s="14"/>
      <c r="FDZ3207" s="14"/>
      <c r="FEA3207" s="14"/>
      <c r="FEB3207" s="14"/>
      <c r="FEC3207" s="14"/>
      <c r="FED3207" s="14"/>
      <c r="FEE3207" s="14"/>
      <c r="FEF3207" s="14"/>
      <c r="FEG3207" s="14"/>
      <c r="FEH3207" s="14"/>
      <c r="FEI3207" s="14"/>
      <c r="FEJ3207" s="14"/>
      <c r="FEK3207" s="14"/>
      <c r="FEL3207" s="14"/>
      <c r="FEM3207" s="14"/>
      <c r="FEN3207" s="14"/>
      <c r="FEO3207" s="14"/>
      <c r="FEP3207" s="14"/>
      <c r="FEQ3207" s="14"/>
      <c r="FER3207" s="14"/>
      <c r="FES3207" s="14"/>
      <c r="FET3207" s="14"/>
      <c r="FEU3207" s="14"/>
      <c r="FEV3207" s="14"/>
      <c r="FEW3207" s="14"/>
      <c r="FEX3207" s="14"/>
      <c r="FEY3207" s="14"/>
      <c r="FEZ3207" s="14"/>
      <c r="FFA3207" s="14"/>
      <c r="FFB3207" s="14"/>
      <c r="FFC3207" s="14"/>
      <c r="FFD3207" s="14"/>
      <c r="FFE3207" s="14"/>
      <c r="FFF3207" s="14"/>
      <c r="FFG3207" s="14"/>
      <c r="FFH3207" s="14"/>
      <c r="FFI3207" s="14"/>
      <c r="FFJ3207" s="14"/>
      <c r="FFK3207" s="14"/>
      <c r="FFL3207" s="14"/>
      <c r="FFM3207" s="14"/>
      <c r="FFN3207" s="14"/>
      <c r="FFO3207" s="14"/>
      <c r="FFP3207" s="14"/>
      <c r="FFQ3207" s="14"/>
      <c r="FFR3207" s="14"/>
      <c r="FFS3207" s="14"/>
      <c r="FFT3207" s="14"/>
      <c r="FFU3207" s="14"/>
      <c r="FFV3207" s="14"/>
      <c r="FFW3207" s="14"/>
      <c r="FFX3207" s="14"/>
      <c r="FFY3207" s="14"/>
      <c r="FFZ3207" s="14"/>
      <c r="FGA3207" s="14"/>
      <c r="FGB3207" s="14"/>
      <c r="FGC3207" s="14"/>
      <c r="FGD3207" s="14"/>
      <c r="FGE3207" s="14"/>
      <c r="FGF3207" s="14"/>
      <c r="FGG3207" s="14"/>
      <c r="FGH3207" s="14"/>
      <c r="FGI3207" s="14"/>
      <c r="FGJ3207" s="14"/>
      <c r="FGK3207" s="14"/>
      <c r="FGL3207" s="14"/>
      <c r="FGM3207" s="14"/>
      <c r="FGN3207" s="14"/>
      <c r="FGO3207" s="14"/>
      <c r="FGP3207" s="14"/>
      <c r="FGQ3207" s="14"/>
      <c r="FGR3207" s="14"/>
      <c r="FGS3207" s="14"/>
      <c r="FGT3207" s="14"/>
      <c r="FGU3207" s="14"/>
      <c r="FGV3207" s="14"/>
      <c r="FGW3207" s="14"/>
      <c r="FGX3207" s="14"/>
      <c r="FGY3207" s="14"/>
      <c r="FGZ3207" s="14"/>
      <c r="FHA3207" s="14"/>
      <c r="FHB3207" s="14"/>
      <c r="FHC3207" s="14"/>
      <c r="FHD3207" s="14"/>
      <c r="FHE3207" s="14"/>
      <c r="FHF3207" s="14"/>
      <c r="FHG3207" s="14"/>
      <c r="FHH3207" s="14"/>
      <c r="FHI3207" s="14"/>
      <c r="FHJ3207" s="14"/>
      <c r="FHK3207" s="14"/>
      <c r="FHL3207" s="14"/>
      <c r="FHM3207" s="14"/>
      <c r="FHN3207" s="14"/>
      <c r="FHO3207" s="14"/>
      <c r="FHP3207" s="14"/>
      <c r="FHQ3207" s="14"/>
      <c r="FHR3207" s="14"/>
      <c r="FHS3207" s="14"/>
      <c r="FHT3207" s="14"/>
      <c r="FHU3207" s="14"/>
      <c r="FHV3207" s="14"/>
      <c r="FHW3207" s="14"/>
      <c r="FHX3207" s="14"/>
      <c r="FHY3207" s="14"/>
      <c r="FHZ3207" s="14"/>
      <c r="FIA3207" s="14"/>
      <c r="FIB3207" s="14"/>
      <c r="FIC3207" s="14"/>
      <c r="FID3207" s="14"/>
      <c r="FIE3207" s="14"/>
      <c r="FIF3207" s="14"/>
      <c r="FIG3207" s="14"/>
      <c r="FIH3207" s="14"/>
      <c r="FII3207" s="14"/>
      <c r="FIJ3207" s="14"/>
      <c r="FIK3207" s="14"/>
      <c r="FIL3207" s="14"/>
      <c r="FIM3207" s="14"/>
      <c r="FIN3207" s="14"/>
      <c r="FIO3207" s="14"/>
      <c r="FIP3207" s="14"/>
      <c r="FIQ3207" s="14"/>
      <c r="FIR3207" s="14"/>
      <c r="FIS3207" s="14"/>
      <c r="FIT3207" s="14"/>
      <c r="FIU3207" s="14"/>
      <c r="FIV3207" s="14"/>
      <c r="FIW3207" s="14"/>
      <c r="FIX3207" s="14"/>
      <c r="FIY3207" s="14"/>
      <c r="FIZ3207" s="14"/>
      <c r="FJA3207" s="14"/>
      <c r="FJB3207" s="14"/>
      <c r="FJC3207" s="14"/>
      <c r="FJD3207" s="14"/>
      <c r="FJE3207" s="14"/>
      <c r="FJF3207" s="14"/>
      <c r="FJG3207" s="14"/>
      <c r="FJH3207" s="14"/>
      <c r="FJI3207" s="14"/>
      <c r="FJJ3207" s="14"/>
      <c r="FJK3207" s="14"/>
      <c r="FJL3207" s="14"/>
      <c r="FJM3207" s="14"/>
      <c r="FJN3207" s="14"/>
      <c r="FJO3207" s="14"/>
      <c r="FJP3207" s="14"/>
      <c r="FJQ3207" s="14"/>
      <c r="FJR3207" s="14"/>
      <c r="FJS3207" s="14"/>
      <c r="FJT3207" s="14"/>
      <c r="FJU3207" s="14"/>
      <c r="FJV3207" s="14"/>
      <c r="FJW3207" s="14"/>
      <c r="FJX3207" s="14"/>
      <c r="FJY3207" s="14"/>
      <c r="FJZ3207" s="14"/>
      <c r="FKA3207" s="14"/>
      <c r="FKB3207" s="14"/>
      <c r="FKC3207" s="14"/>
      <c r="FKD3207" s="14"/>
      <c r="FKE3207" s="14"/>
      <c r="FKF3207" s="14"/>
      <c r="FKG3207" s="14"/>
      <c r="FKH3207" s="14"/>
      <c r="FKI3207" s="14"/>
      <c r="FKJ3207" s="14"/>
      <c r="FKK3207" s="14"/>
      <c r="FKL3207" s="14"/>
      <c r="FKM3207" s="14"/>
      <c r="FKN3207" s="14"/>
      <c r="FKO3207" s="14"/>
      <c r="FKP3207" s="14"/>
      <c r="FKQ3207" s="14"/>
      <c r="FKR3207" s="14"/>
      <c r="FKS3207" s="14"/>
      <c r="FKT3207" s="14"/>
      <c r="FKU3207" s="14"/>
      <c r="FKV3207" s="14"/>
      <c r="FKW3207" s="14"/>
      <c r="FKX3207" s="14"/>
      <c r="FKY3207" s="14"/>
      <c r="FKZ3207" s="14"/>
      <c r="FLA3207" s="14"/>
      <c r="FLB3207" s="14"/>
      <c r="FLC3207" s="14"/>
      <c r="FLD3207" s="14"/>
      <c r="FLE3207" s="14"/>
      <c r="FLF3207" s="14"/>
      <c r="FLG3207" s="14"/>
      <c r="FLH3207" s="14"/>
      <c r="FLI3207" s="14"/>
      <c r="FLJ3207" s="14"/>
      <c r="FLK3207" s="14"/>
      <c r="FLL3207" s="14"/>
      <c r="FLM3207" s="14"/>
      <c r="FLN3207" s="14"/>
      <c r="FLO3207" s="14"/>
      <c r="FLP3207" s="14"/>
      <c r="FLQ3207" s="14"/>
      <c r="FLR3207" s="14"/>
      <c r="FLS3207" s="14"/>
      <c r="FLT3207" s="14"/>
      <c r="FLU3207" s="14"/>
      <c r="FLV3207" s="14"/>
      <c r="FLW3207" s="14"/>
      <c r="FLX3207" s="14"/>
      <c r="FLY3207" s="14"/>
      <c r="FLZ3207" s="14"/>
      <c r="FMA3207" s="14"/>
      <c r="FMB3207" s="14"/>
      <c r="FMC3207" s="14"/>
      <c r="FMD3207" s="14"/>
      <c r="FME3207" s="14"/>
      <c r="FMF3207" s="14"/>
      <c r="FMG3207" s="14"/>
      <c r="FMH3207" s="14"/>
      <c r="FMI3207" s="14"/>
      <c r="FMJ3207" s="14"/>
      <c r="FMK3207" s="14"/>
      <c r="FML3207" s="14"/>
      <c r="FMM3207" s="14"/>
      <c r="FMN3207" s="14"/>
      <c r="FMO3207" s="14"/>
      <c r="FMP3207" s="14"/>
      <c r="FMQ3207" s="14"/>
      <c r="FMR3207" s="14"/>
      <c r="FMS3207" s="14"/>
      <c r="FMT3207" s="14"/>
      <c r="FMU3207" s="14"/>
      <c r="FMV3207" s="14"/>
      <c r="FMW3207" s="14"/>
      <c r="FMX3207" s="14"/>
      <c r="FMY3207" s="14"/>
      <c r="FMZ3207" s="14"/>
      <c r="FNA3207" s="14"/>
      <c r="FNB3207" s="14"/>
      <c r="FNC3207" s="14"/>
      <c r="FND3207" s="14"/>
      <c r="FNE3207" s="14"/>
      <c r="FNF3207" s="14"/>
      <c r="FNG3207" s="14"/>
      <c r="FNH3207" s="14"/>
      <c r="FNI3207" s="14"/>
      <c r="FNJ3207" s="14"/>
      <c r="FNK3207" s="14"/>
      <c r="FNL3207" s="14"/>
      <c r="FNM3207" s="14"/>
      <c r="FNN3207" s="14"/>
      <c r="FNO3207" s="14"/>
      <c r="FNP3207" s="14"/>
      <c r="FNQ3207" s="14"/>
      <c r="FNR3207" s="14"/>
      <c r="FNS3207" s="14"/>
      <c r="FNT3207" s="14"/>
      <c r="FNU3207" s="14"/>
      <c r="FNV3207" s="14"/>
      <c r="FNW3207" s="14"/>
      <c r="FNX3207" s="14"/>
      <c r="FNY3207" s="14"/>
      <c r="FNZ3207" s="14"/>
      <c r="FOA3207" s="14"/>
      <c r="FOB3207" s="14"/>
      <c r="FOC3207" s="14"/>
      <c r="FOD3207" s="14"/>
      <c r="FOE3207" s="14"/>
      <c r="FOF3207" s="14"/>
      <c r="FOG3207" s="14"/>
      <c r="FOH3207" s="14"/>
      <c r="FOI3207" s="14"/>
      <c r="FOJ3207" s="14"/>
      <c r="FOK3207" s="14"/>
      <c r="FOL3207" s="14"/>
      <c r="FOM3207" s="14"/>
      <c r="FON3207" s="14"/>
      <c r="FOO3207" s="14"/>
      <c r="FOP3207" s="14"/>
      <c r="FOQ3207" s="14"/>
      <c r="FOR3207" s="14"/>
      <c r="FOS3207" s="14"/>
      <c r="FOT3207" s="14"/>
      <c r="FOU3207" s="14"/>
      <c r="FOV3207" s="14"/>
      <c r="FOW3207" s="14"/>
      <c r="FOX3207" s="14"/>
      <c r="FOY3207" s="14"/>
      <c r="FOZ3207" s="14"/>
      <c r="FPA3207" s="14"/>
      <c r="FPB3207" s="14"/>
      <c r="FPC3207" s="14"/>
      <c r="FPD3207" s="14"/>
      <c r="FPE3207" s="14"/>
      <c r="FPF3207" s="14"/>
      <c r="FPG3207" s="14"/>
      <c r="FPH3207" s="14"/>
      <c r="FPI3207" s="14"/>
      <c r="FPJ3207" s="14"/>
      <c r="FPK3207" s="14"/>
      <c r="FPL3207" s="14"/>
      <c r="FPM3207" s="14"/>
      <c r="FPN3207" s="14"/>
      <c r="FPO3207" s="14"/>
      <c r="FPP3207" s="14"/>
      <c r="FPQ3207" s="14"/>
      <c r="FPR3207" s="14"/>
      <c r="FPS3207" s="14"/>
      <c r="FPT3207" s="14"/>
      <c r="FPU3207" s="14"/>
      <c r="FPV3207" s="14"/>
      <c r="FPW3207" s="14"/>
      <c r="FPX3207" s="14"/>
      <c r="FPY3207" s="14"/>
      <c r="FPZ3207" s="14"/>
      <c r="FQA3207" s="14"/>
      <c r="FQB3207" s="14"/>
      <c r="FQC3207" s="14"/>
      <c r="FQD3207" s="14"/>
      <c r="FQE3207" s="14"/>
      <c r="FQF3207" s="14"/>
      <c r="FQG3207" s="14"/>
      <c r="FQH3207" s="14"/>
      <c r="FQI3207" s="14"/>
      <c r="FQJ3207" s="14"/>
      <c r="FQK3207" s="14"/>
      <c r="FQL3207" s="14"/>
      <c r="FQM3207" s="14"/>
      <c r="FQN3207" s="14"/>
      <c r="FQO3207" s="14"/>
      <c r="FQP3207" s="14"/>
      <c r="FQQ3207" s="14"/>
      <c r="FQR3207" s="14"/>
      <c r="FQS3207" s="14"/>
      <c r="FQT3207" s="14"/>
      <c r="FQU3207" s="14"/>
      <c r="FQV3207" s="14"/>
      <c r="FQW3207" s="14"/>
      <c r="FQX3207" s="14"/>
      <c r="FQY3207" s="14"/>
      <c r="FQZ3207" s="14"/>
      <c r="FRA3207" s="14"/>
      <c r="FRB3207" s="14"/>
      <c r="FRC3207" s="14"/>
      <c r="FRD3207" s="14"/>
      <c r="FRE3207" s="14"/>
      <c r="FRF3207" s="14"/>
      <c r="FRG3207" s="14"/>
      <c r="FRH3207" s="14"/>
      <c r="FRI3207" s="14"/>
      <c r="FRJ3207" s="14"/>
      <c r="FRK3207" s="14"/>
      <c r="FRL3207" s="14"/>
      <c r="FRM3207" s="14"/>
      <c r="FRN3207" s="14"/>
      <c r="FRO3207" s="14"/>
      <c r="FRP3207" s="14"/>
      <c r="FRQ3207" s="14"/>
      <c r="FRR3207" s="14"/>
      <c r="FRS3207" s="14"/>
      <c r="FRT3207" s="14"/>
      <c r="FRU3207" s="14"/>
      <c r="FRV3207" s="14"/>
      <c r="FRW3207" s="14"/>
      <c r="FRX3207" s="14"/>
      <c r="FRY3207" s="14"/>
      <c r="FRZ3207" s="14"/>
      <c r="FSA3207" s="14"/>
      <c r="FSB3207" s="14"/>
      <c r="FSC3207" s="14"/>
      <c r="FSD3207" s="14"/>
      <c r="FSE3207" s="14"/>
      <c r="FSF3207" s="14"/>
      <c r="FSG3207" s="14"/>
      <c r="FSH3207" s="14"/>
      <c r="FSI3207" s="14"/>
      <c r="FSJ3207" s="14"/>
      <c r="FSK3207" s="14"/>
      <c r="FSL3207" s="14"/>
      <c r="FSM3207" s="14"/>
      <c r="FSN3207" s="14"/>
      <c r="FSO3207" s="14"/>
      <c r="FSP3207" s="14"/>
      <c r="FSQ3207" s="14"/>
      <c r="FSR3207" s="14"/>
      <c r="FSS3207" s="14"/>
      <c r="FST3207" s="14"/>
      <c r="FSU3207" s="14"/>
      <c r="FSV3207" s="14"/>
      <c r="FSW3207" s="14"/>
      <c r="FSX3207" s="14"/>
      <c r="FSY3207" s="14"/>
      <c r="FSZ3207" s="14"/>
      <c r="FTA3207" s="14"/>
      <c r="FTB3207" s="14"/>
      <c r="FTC3207" s="14"/>
      <c r="FTD3207" s="14"/>
      <c r="FTE3207" s="14"/>
      <c r="FTF3207" s="14"/>
      <c r="FTG3207" s="14"/>
      <c r="FTH3207" s="14"/>
      <c r="FTI3207" s="14"/>
      <c r="FTJ3207" s="14"/>
      <c r="FTK3207" s="14"/>
      <c r="FTL3207" s="14"/>
      <c r="FTM3207" s="14"/>
      <c r="FTN3207" s="14"/>
      <c r="FTO3207" s="14"/>
      <c r="FTP3207" s="14"/>
      <c r="FTQ3207" s="14"/>
      <c r="FTR3207" s="14"/>
      <c r="FTS3207" s="14"/>
      <c r="FTT3207" s="14"/>
      <c r="FTU3207" s="14"/>
      <c r="FTV3207" s="14"/>
      <c r="FTW3207" s="14"/>
      <c r="FTX3207" s="14"/>
      <c r="FTY3207" s="14"/>
      <c r="FTZ3207" s="14"/>
      <c r="FUA3207" s="14"/>
      <c r="FUB3207" s="14"/>
      <c r="FUC3207" s="14"/>
      <c r="FUD3207" s="14"/>
      <c r="FUE3207" s="14"/>
      <c r="FUF3207" s="14"/>
      <c r="FUG3207" s="14"/>
      <c r="FUH3207" s="14"/>
      <c r="FUI3207" s="14"/>
      <c r="FUJ3207" s="14"/>
      <c r="FUK3207" s="14"/>
      <c r="FUL3207" s="14"/>
      <c r="FUM3207" s="14"/>
      <c r="FUN3207" s="14"/>
      <c r="FUO3207" s="14"/>
      <c r="FUP3207" s="14"/>
      <c r="FUQ3207" s="14"/>
      <c r="FUR3207" s="14"/>
      <c r="FUS3207" s="14"/>
      <c r="FUT3207" s="14"/>
      <c r="FUU3207" s="14"/>
      <c r="FUV3207" s="14"/>
      <c r="FUW3207" s="14"/>
      <c r="FUX3207" s="14"/>
      <c r="FUY3207" s="14"/>
      <c r="FUZ3207" s="14"/>
      <c r="FVA3207" s="14"/>
      <c r="FVB3207" s="14"/>
      <c r="FVC3207" s="14"/>
      <c r="FVD3207" s="14"/>
      <c r="FVE3207" s="14"/>
      <c r="FVF3207" s="14"/>
      <c r="FVG3207" s="14"/>
      <c r="FVH3207" s="14"/>
      <c r="FVI3207" s="14"/>
      <c r="FVJ3207" s="14"/>
      <c r="FVK3207" s="14"/>
      <c r="FVL3207" s="14"/>
      <c r="FVM3207" s="14"/>
      <c r="FVN3207" s="14"/>
      <c r="FVO3207" s="14"/>
      <c r="FVP3207" s="14"/>
      <c r="FVQ3207" s="14"/>
      <c r="FVR3207" s="14"/>
      <c r="FVS3207" s="14"/>
      <c r="FVT3207" s="14"/>
      <c r="FVU3207" s="14"/>
      <c r="FVV3207" s="14"/>
      <c r="FVW3207" s="14"/>
      <c r="FVX3207" s="14"/>
      <c r="FVY3207" s="14"/>
      <c r="FVZ3207" s="14"/>
      <c r="FWA3207" s="14"/>
      <c r="FWB3207" s="14"/>
      <c r="FWC3207" s="14"/>
      <c r="FWD3207" s="14"/>
      <c r="FWE3207" s="14"/>
      <c r="FWF3207" s="14"/>
      <c r="FWG3207" s="14"/>
      <c r="FWH3207" s="14"/>
      <c r="FWI3207" s="14"/>
      <c r="FWJ3207" s="14"/>
      <c r="FWK3207" s="14"/>
      <c r="FWL3207" s="14"/>
      <c r="FWM3207" s="14"/>
      <c r="FWN3207" s="14"/>
      <c r="FWO3207" s="14"/>
      <c r="FWP3207" s="14"/>
      <c r="FWQ3207" s="14"/>
      <c r="FWR3207" s="14"/>
      <c r="FWS3207" s="14"/>
      <c r="FWT3207" s="14"/>
      <c r="FWU3207" s="14"/>
      <c r="FWV3207" s="14"/>
      <c r="FWW3207" s="14"/>
      <c r="FWX3207" s="14"/>
      <c r="FWY3207" s="14"/>
      <c r="FWZ3207" s="14"/>
      <c r="FXA3207" s="14"/>
      <c r="FXB3207" s="14"/>
      <c r="FXC3207" s="14"/>
      <c r="FXD3207" s="14"/>
      <c r="FXE3207" s="14"/>
      <c r="FXF3207" s="14"/>
      <c r="FXG3207" s="14"/>
      <c r="FXH3207" s="14"/>
      <c r="FXI3207" s="14"/>
      <c r="FXJ3207" s="14"/>
      <c r="FXK3207" s="14"/>
      <c r="FXL3207" s="14"/>
      <c r="FXM3207" s="14"/>
      <c r="FXN3207" s="14"/>
      <c r="FXO3207" s="14"/>
      <c r="FXP3207" s="14"/>
      <c r="FXQ3207" s="14"/>
      <c r="FXR3207" s="14"/>
      <c r="FXS3207" s="14"/>
      <c r="FXT3207" s="14"/>
      <c r="FXU3207" s="14"/>
      <c r="FXV3207" s="14"/>
      <c r="FXW3207" s="14"/>
      <c r="FXX3207" s="14"/>
      <c r="FXY3207" s="14"/>
      <c r="FXZ3207" s="14"/>
      <c r="FYA3207" s="14"/>
      <c r="FYB3207" s="14"/>
      <c r="FYC3207" s="14"/>
      <c r="FYD3207" s="14"/>
      <c r="FYE3207" s="14"/>
      <c r="FYF3207" s="14"/>
      <c r="FYG3207" s="14"/>
      <c r="FYH3207" s="14"/>
      <c r="FYI3207" s="14"/>
      <c r="FYJ3207" s="14"/>
      <c r="FYK3207" s="14"/>
      <c r="FYL3207" s="14"/>
      <c r="FYM3207" s="14"/>
      <c r="FYN3207" s="14"/>
      <c r="FYO3207" s="14"/>
      <c r="FYP3207" s="14"/>
      <c r="FYQ3207" s="14"/>
      <c r="FYR3207" s="14"/>
      <c r="FYS3207" s="14"/>
      <c r="FYT3207" s="14"/>
      <c r="FYU3207" s="14"/>
      <c r="FYV3207" s="14"/>
      <c r="FYW3207" s="14"/>
      <c r="FYX3207" s="14"/>
      <c r="FYY3207" s="14"/>
      <c r="FYZ3207" s="14"/>
      <c r="FZA3207" s="14"/>
      <c r="FZB3207" s="14"/>
      <c r="FZC3207" s="14"/>
      <c r="FZD3207" s="14"/>
      <c r="FZE3207" s="14"/>
      <c r="FZF3207" s="14"/>
      <c r="FZG3207" s="14"/>
      <c r="FZH3207" s="14"/>
      <c r="FZI3207" s="14"/>
      <c r="FZJ3207" s="14"/>
      <c r="FZK3207" s="14"/>
      <c r="FZL3207" s="14"/>
      <c r="FZM3207" s="14"/>
      <c r="FZN3207" s="14"/>
      <c r="FZO3207" s="14"/>
      <c r="FZP3207" s="14"/>
      <c r="FZQ3207" s="14"/>
      <c r="FZR3207" s="14"/>
      <c r="FZS3207" s="14"/>
      <c r="FZT3207" s="14"/>
      <c r="FZU3207" s="14"/>
      <c r="FZV3207" s="14"/>
      <c r="FZW3207" s="14"/>
      <c r="FZX3207" s="14"/>
      <c r="FZY3207" s="14"/>
      <c r="FZZ3207" s="14"/>
      <c r="GAA3207" s="14"/>
      <c r="GAB3207" s="14"/>
      <c r="GAC3207" s="14"/>
      <c r="GAD3207" s="14"/>
      <c r="GAE3207" s="14"/>
      <c r="GAF3207" s="14"/>
      <c r="GAG3207" s="14"/>
      <c r="GAH3207" s="14"/>
      <c r="GAI3207" s="14"/>
      <c r="GAJ3207" s="14"/>
      <c r="GAK3207" s="14"/>
      <c r="GAL3207" s="14"/>
      <c r="GAM3207" s="14"/>
      <c r="GAN3207" s="14"/>
      <c r="GAO3207" s="14"/>
      <c r="GAP3207" s="14"/>
      <c r="GAQ3207" s="14"/>
      <c r="GAR3207" s="14"/>
      <c r="GAS3207" s="14"/>
      <c r="GAT3207" s="14"/>
      <c r="GAU3207" s="14"/>
      <c r="GAV3207" s="14"/>
      <c r="GAW3207" s="14"/>
      <c r="GAX3207" s="14"/>
      <c r="GAY3207" s="14"/>
      <c r="GAZ3207" s="14"/>
      <c r="GBA3207" s="14"/>
      <c r="GBB3207" s="14"/>
      <c r="GBC3207" s="14"/>
      <c r="GBD3207" s="14"/>
      <c r="GBE3207" s="14"/>
      <c r="GBF3207" s="14"/>
      <c r="GBG3207" s="14"/>
      <c r="GBH3207" s="14"/>
      <c r="GBI3207" s="14"/>
      <c r="GBJ3207" s="14"/>
      <c r="GBK3207" s="14"/>
      <c r="GBL3207" s="14"/>
      <c r="GBM3207" s="14"/>
      <c r="GBN3207" s="14"/>
      <c r="GBO3207" s="14"/>
      <c r="GBP3207" s="14"/>
      <c r="GBQ3207" s="14"/>
      <c r="GBR3207" s="14"/>
      <c r="GBS3207" s="14"/>
      <c r="GBT3207" s="14"/>
      <c r="GBU3207" s="14"/>
      <c r="GBV3207" s="14"/>
      <c r="GBW3207" s="14"/>
      <c r="GBX3207" s="14"/>
      <c r="GBY3207" s="14"/>
      <c r="GBZ3207" s="14"/>
      <c r="GCA3207" s="14"/>
      <c r="GCB3207" s="14"/>
      <c r="GCC3207" s="14"/>
      <c r="GCD3207" s="14"/>
      <c r="GCE3207" s="14"/>
      <c r="GCF3207" s="14"/>
      <c r="GCG3207" s="14"/>
      <c r="GCH3207" s="14"/>
      <c r="GCI3207" s="14"/>
      <c r="GCJ3207" s="14"/>
      <c r="GCK3207" s="14"/>
      <c r="GCL3207" s="14"/>
      <c r="GCM3207" s="14"/>
      <c r="GCN3207" s="14"/>
      <c r="GCO3207" s="14"/>
      <c r="GCP3207" s="14"/>
      <c r="GCQ3207" s="14"/>
      <c r="GCR3207" s="14"/>
      <c r="GCS3207" s="14"/>
      <c r="GCT3207" s="14"/>
      <c r="GCU3207" s="14"/>
      <c r="GCV3207" s="14"/>
      <c r="GCW3207" s="14"/>
      <c r="GCX3207" s="14"/>
      <c r="GCY3207" s="14"/>
      <c r="GCZ3207" s="14"/>
      <c r="GDA3207" s="14"/>
      <c r="GDB3207" s="14"/>
      <c r="GDC3207" s="14"/>
      <c r="GDD3207" s="14"/>
      <c r="GDE3207" s="14"/>
      <c r="GDF3207" s="14"/>
      <c r="GDG3207" s="14"/>
      <c r="GDH3207" s="14"/>
      <c r="GDI3207" s="14"/>
      <c r="GDJ3207" s="14"/>
      <c r="GDK3207" s="14"/>
      <c r="GDL3207" s="14"/>
      <c r="GDM3207" s="14"/>
      <c r="GDN3207" s="14"/>
      <c r="GDO3207" s="14"/>
      <c r="GDP3207" s="14"/>
      <c r="GDQ3207" s="14"/>
      <c r="GDR3207" s="14"/>
      <c r="GDS3207" s="14"/>
      <c r="GDT3207" s="14"/>
      <c r="GDU3207" s="14"/>
      <c r="GDV3207" s="14"/>
      <c r="GDW3207" s="14"/>
      <c r="GDX3207" s="14"/>
      <c r="GDY3207" s="14"/>
      <c r="GDZ3207" s="14"/>
      <c r="GEA3207" s="14"/>
      <c r="GEB3207" s="14"/>
      <c r="GEC3207" s="14"/>
      <c r="GED3207" s="14"/>
      <c r="GEE3207" s="14"/>
      <c r="GEF3207" s="14"/>
      <c r="GEG3207" s="14"/>
      <c r="GEH3207" s="14"/>
      <c r="GEI3207" s="14"/>
      <c r="GEJ3207" s="14"/>
      <c r="GEK3207" s="14"/>
      <c r="GEL3207" s="14"/>
      <c r="GEM3207" s="14"/>
      <c r="GEN3207" s="14"/>
      <c r="GEO3207" s="14"/>
      <c r="GEP3207" s="14"/>
      <c r="GEQ3207" s="14"/>
      <c r="GER3207" s="14"/>
      <c r="GES3207" s="14"/>
      <c r="GET3207" s="14"/>
      <c r="GEU3207" s="14"/>
      <c r="GEV3207" s="14"/>
      <c r="GEW3207" s="14"/>
      <c r="GEX3207" s="14"/>
      <c r="GEY3207" s="14"/>
      <c r="GEZ3207" s="14"/>
      <c r="GFA3207" s="14"/>
      <c r="GFB3207" s="14"/>
      <c r="GFC3207" s="14"/>
      <c r="GFD3207" s="14"/>
      <c r="GFE3207" s="14"/>
      <c r="GFF3207" s="14"/>
      <c r="GFG3207" s="14"/>
      <c r="GFH3207" s="14"/>
      <c r="GFI3207" s="14"/>
      <c r="GFJ3207" s="14"/>
      <c r="GFK3207" s="14"/>
      <c r="GFL3207" s="14"/>
      <c r="GFM3207" s="14"/>
      <c r="GFN3207" s="14"/>
      <c r="GFO3207" s="14"/>
      <c r="GFP3207" s="14"/>
      <c r="GFQ3207" s="14"/>
      <c r="GFR3207" s="14"/>
      <c r="GFS3207" s="14"/>
      <c r="GFT3207" s="14"/>
      <c r="GFU3207" s="14"/>
      <c r="GFV3207" s="14"/>
      <c r="GFW3207" s="14"/>
      <c r="GFX3207" s="14"/>
      <c r="GFY3207" s="14"/>
      <c r="GFZ3207" s="14"/>
      <c r="GGA3207" s="14"/>
      <c r="GGB3207" s="14"/>
      <c r="GGC3207" s="14"/>
      <c r="GGD3207" s="14"/>
      <c r="GGE3207" s="14"/>
      <c r="GGF3207" s="14"/>
      <c r="GGG3207" s="14"/>
      <c r="GGH3207" s="14"/>
      <c r="GGI3207" s="14"/>
      <c r="GGJ3207" s="14"/>
      <c r="GGK3207" s="14"/>
      <c r="GGL3207" s="14"/>
      <c r="GGM3207" s="14"/>
      <c r="GGN3207" s="14"/>
      <c r="GGO3207" s="14"/>
      <c r="GGP3207" s="14"/>
      <c r="GGQ3207" s="14"/>
      <c r="GGR3207" s="14"/>
      <c r="GGS3207" s="14"/>
      <c r="GGT3207" s="14"/>
      <c r="GGU3207" s="14"/>
      <c r="GGV3207" s="14"/>
      <c r="GGW3207" s="14"/>
      <c r="GGX3207" s="14"/>
      <c r="GGY3207" s="14"/>
      <c r="GGZ3207" s="14"/>
      <c r="GHA3207" s="14"/>
      <c r="GHB3207" s="14"/>
      <c r="GHC3207" s="14"/>
      <c r="GHD3207" s="14"/>
      <c r="GHE3207" s="14"/>
      <c r="GHF3207" s="14"/>
      <c r="GHG3207" s="14"/>
      <c r="GHH3207" s="14"/>
      <c r="GHI3207" s="14"/>
      <c r="GHJ3207" s="14"/>
      <c r="GHK3207" s="14"/>
      <c r="GHL3207" s="14"/>
      <c r="GHM3207" s="14"/>
      <c r="GHN3207" s="14"/>
      <c r="GHO3207" s="14"/>
      <c r="GHP3207" s="14"/>
      <c r="GHQ3207" s="14"/>
      <c r="GHR3207" s="14"/>
      <c r="GHS3207" s="14"/>
      <c r="GHT3207" s="14"/>
      <c r="GHU3207" s="14"/>
      <c r="GHV3207" s="14"/>
      <c r="GHW3207" s="14"/>
      <c r="GHX3207" s="14"/>
      <c r="GHY3207" s="14"/>
      <c r="GHZ3207" s="14"/>
      <c r="GIA3207" s="14"/>
      <c r="GIB3207" s="14"/>
      <c r="GIC3207" s="14"/>
      <c r="GID3207" s="14"/>
      <c r="GIE3207" s="14"/>
      <c r="GIF3207" s="14"/>
      <c r="GIG3207" s="14"/>
      <c r="GIH3207" s="14"/>
      <c r="GII3207" s="14"/>
      <c r="GIJ3207" s="14"/>
      <c r="GIK3207" s="14"/>
      <c r="GIL3207" s="14"/>
      <c r="GIM3207" s="14"/>
      <c r="GIN3207" s="14"/>
      <c r="GIO3207" s="14"/>
      <c r="GIP3207" s="14"/>
      <c r="GIQ3207" s="14"/>
      <c r="GIR3207" s="14"/>
      <c r="GIS3207" s="14"/>
      <c r="GIT3207" s="14"/>
      <c r="GIU3207" s="14"/>
      <c r="GIV3207" s="14"/>
      <c r="GIW3207" s="14"/>
      <c r="GIX3207" s="14"/>
      <c r="GIY3207" s="14"/>
      <c r="GIZ3207" s="14"/>
      <c r="GJA3207" s="14"/>
      <c r="GJB3207" s="14"/>
      <c r="GJC3207" s="14"/>
      <c r="GJD3207" s="14"/>
      <c r="GJE3207" s="14"/>
      <c r="GJF3207" s="14"/>
      <c r="GJG3207" s="14"/>
      <c r="GJH3207" s="14"/>
      <c r="GJI3207" s="14"/>
      <c r="GJJ3207" s="14"/>
      <c r="GJK3207" s="14"/>
      <c r="GJL3207" s="14"/>
      <c r="GJM3207" s="14"/>
      <c r="GJN3207" s="14"/>
      <c r="GJO3207" s="14"/>
      <c r="GJP3207" s="14"/>
      <c r="GJQ3207" s="14"/>
      <c r="GJR3207" s="14"/>
      <c r="GJS3207" s="14"/>
      <c r="GJT3207" s="14"/>
      <c r="GJU3207" s="14"/>
      <c r="GJV3207" s="14"/>
      <c r="GJW3207" s="14"/>
      <c r="GJX3207" s="14"/>
      <c r="GJY3207" s="14"/>
      <c r="GJZ3207" s="14"/>
      <c r="GKA3207" s="14"/>
      <c r="GKB3207" s="14"/>
      <c r="GKC3207" s="14"/>
      <c r="GKD3207" s="14"/>
      <c r="GKE3207" s="14"/>
      <c r="GKF3207" s="14"/>
      <c r="GKG3207" s="14"/>
      <c r="GKH3207" s="14"/>
      <c r="GKI3207" s="14"/>
      <c r="GKJ3207" s="14"/>
      <c r="GKK3207" s="14"/>
      <c r="GKL3207" s="14"/>
      <c r="GKM3207" s="14"/>
      <c r="GKN3207" s="14"/>
      <c r="GKO3207" s="14"/>
      <c r="GKP3207" s="14"/>
      <c r="GKQ3207" s="14"/>
      <c r="GKR3207" s="14"/>
      <c r="GKS3207" s="14"/>
      <c r="GKT3207" s="14"/>
      <c r="GKU3207" s="14"/>
      <c r="GKV3207" s="14"/>
      <c r="GKW3207" s="14"/>
      <c r="GKX3207" s="14"/>
      <c r="GKY3207" s="14"/>
      <c r="GKZ3207" s="14"/>
      <c r="GLA3207" s="14"/>
      <c r="GLB3207" s="14"/>
      <c r="GLC3207" s="14"/>
      <c r="GLD3207" s="14"/>
      <c r="GLE3207" s="14"/>
      <c r="GLF3207" s="14"/>
      <c r="GLG3207" s="14"/>
      <c r="GLH3207" s="14"/>
      <c r="GLI3207" s="14"/>
      <c r="GLJ3207" s="14"/>
      <c r="GLK3207" s="14"/>
      <c r="GLL3207" s="14"/>
      <c r="GLM3207" s="14"/>
      <c r="GLN3207" s="14"/>
      <c r="GLO3207" s="14"/>
      <c r="GLP3207" s="14"/>
      <c r="GLQ3207" s="14"/>
      <c r="GLR3207" s="14"/>
      <c r="GLS3207" s="14"/>
      <c r="GLT3207" s="14"/>
      <c r="GLU3207" s="14"/>
      <c r="GLV3207" s="14"/>
      <c r="GLW3207" s="14"/>
      <c r="GLX3207" s="14"/>
      <c r="GLY3207" s="14"/>
      <c r="GLZ3207" s="14"/>
      <c r="GMA3207" s="14"/>
      <c r="GMB3207" s="14"/>
      <c r="GMC3207" s="14"/>
      <c r="GMD3207" s="14"/>
      <c r="GME3207" s="14"/>
      <c r="GMF3207" s="14"/>
      <c r="GMG3207" s="14"/>
      <c r="GMH3207" s="14"/>
      <c r="GMI3207" s="14"/>
      <c r="GMJ3207" s="14"/>
      <c r="GMK3207" s="14"/>
      <c r="GML3207" s="14"/>
      <c r="GMM3207" s="14"/>
      <c r="GMN3207" s="14"/>
      <c r="GMO3207" s="14"/>
      <c r="GMP3207" s="14"/>
      <c r="GMQ3207" s="14"/>
      <c r="GMR3207" s="14"/>
      <c r="GMS3207" s="14"/>
      <c r="GMT3207" s="14"/>
      <c r="GMU3207" s="14"/>
      <c r="GMV3207" s="14"/>
      <c r="GMW3207" s="14"/>
      <c r="GMX3207" s="14"/>
      <c r="GMY3207" s="14"/>
      <c r="GMZ3207" s="14"/>
      <c r="GNA3207" s="14"/>
      <c r="GNB3207" s="14"/>
      <c r="GNC3207" s="14"/>
      <c r="GND3207" s="14"/>
      <c r="GNE3207" s="14"/>
      <c r="GNF3207" s="14"/>
      <c r="GNG3207" s="14"/>
      <c r="GNH3207" s="14"/>
      <c r="GNI3207" s="14"/>
      <c r="GNJ3207" s="14"/>
      <c r="GNK3207" s="14"/>
      <c r="GNL3207" s="14"/>
      <c r="GNM3207" s="14"/>
      <c r="GNN3207" s="14"/>
      <c r="GNO3207" s="14"/>
      <c r="GNP3207" s="14"/>
      <c r="GNQ3207" s="14"/>
      <c r="GNR3207" s="14"/>
      <c r="GNS3207" s="14"/>
      <c r="GNT3207" s="14"/>
      <c r="GNU3207" s="14"/>
      <c r="GNV3207" s="14"/>
      <c r="GNW3207" s="14"/>
      <c r="GNX3207" s="14"/>
      <c r="GNY3207" s="14"/>
      <c r="GNZ3207" s="14"/>
      <c r="GOA3207" s="14"/>
      <c r="GOB3207" s="14"/>
      <c r="GOC3207" s="14"/>
      <c r="GOD3207" s="14"/>
      <c r="GOE3207" s="14"/>
      <c r="GOF3207" s="14"/>
      <c r="GOG3207" s="14"/>
      <c r="GOH3207" s="14"/>
      <c r="GOI3207" s="14"/>
      <c r="GOJ3207" s="14"/>
      <c r="GOK3207" s="14"/>
      <c r="GOL3207" s="14"/>
      <c r="GOM3207" s="14"/>
      <c r="GON3207" s="14"/>
      <c r="GOO3207" s="14"/>
      <c r="GOP3207" s="14"/>
      <c r="GOQ3207" s="14"/>
      <c r="GOR3207" s="14"/>
      <c r="GOS3207" s="14"/>
      <c r="GOT3207" s="14"/>
      <c r="GOU3207" s="14"/>
      <c r="GOV3207" s="14"/>
      <c r="GOW3207" s="14"/>
      <c r="GOX3207" s="14"/>
      <c r="GOY3207" s="14"/>
      <c r="GOZ3207" s="14"/>
      <c r="GPA3207" s="14"/>
      <c r="GPB3207" s="14"/>
      <c r="GPC3207" s="14"/>
      <c r="GPD3207" s="14"/>
      <c r="GPE3207" s="14"/>
      <c r="GPF3207" s="14"/>
      <c r="GPG3207" s="14"/>
      <c r="GPH3207" s="14"/>
      <c r="GPI3207" s="14"/>
      <c r="GPJ3207" s="14"/>
      <c r="GPK3207" s="14"/>
      <c r="GPL3207" s="14"/>
      <c r="GPM3207" s="14"/>
      <c r="GPN3207" s="14"/>
      <c r="GPO3207" s="14"/>
      <c r="GPP3207" s="14"/>
      <c r="GPQ3207" s="14"/>
      <c r="GPR3207" s="14"/>
      <c r="GPS3207" s="14"/>
      <c r="GPT3207" s="14"/>
      <c r="GPU3207" s="14"/>
      <c r="GPV3207" s="14"/>
      <c r="GPW3207" s="14"/>
      <c r="GPX3207" s="14"/>
      <c r="GPY3207" s="14"/>
      <c r="GPZ3207" s="14"/>
      <c r="GQA3207" s="14"/>
      <c r="GQB3207" s="14"/>
      <c r="GQC3207" s="14"/>
      <c r="GQD3207" s="14"/>
      <c r="GQE3207" s="14"/>
      <c r="GQF3207" s="14"/>
      <c r="GQG3207" s="14"/>
      <c r="GQH3207" s="14"/>
      <c r="GQI3207" s="14"/>
      <c r="GQJ3207" s="14"/>
      <c r="GQK3207" s="14"/>
      <c r="GQL3207" s="14"/>
      <c r="GQM3207" s="14"/>
      <c r="GQN3207" s="14"/>
      <c r="GQO3207" s="14"/>
      <c r="GQP3207" s="14"/>
      <c r="GQQ3207" s="14"/>
      <c r="GQR3207" s="14"/>
      <c r="GQS3207" s="14"/>
      <c r="GQT3207" s="14"/>
      <c r="GQU3207" s="14"/>
      <c r="GQV3207" s="14"/>
      <c r="GQW3207" s="14"/>
      <c r="GQX3207" s="14"/>
      <c r="GQY3207" s="14"/>
      <c r="GQZ3207" s="14"/>
      <c r="GRA3207" s="14"/>
      <c r="GRB3207" s="14"/>
      <c r="GRC3207" s="14"/>
      <c r="GRD3207" s="14"/>
      <c r="GRE3207" s="14"/>
      <c r="GRF3207" s="14"/>
      <c r="GRG3207" s="14"/>
      <c r="GRH3207" s="14"/>
      <c r="GRI3207" s="14"/>
      <c r="GRJ3207" s="14"/>
      <c r="GRK3207" s="14"/>
      <c r="GRL3207" s="14"/>
      <c r="GRM3207" s="14"/>
      <c r="GRN3207" s="14"/>
      <c r="GRO3207" s="14"/>
      <c r="GRP3207" s="14"/>
      <c r="GRQ3207" s="14"/>
      <c r="GRR3207" s="14"/>
      <c r="GRS3207" s="14"/>
      <c r="GRT3207" s="14"/>
      <c r="GRU3207" s="14"/>
      <c r="GRV3207" s="14"/>
      <c r="GRW3207" s="14"/>
      <c r="GRX3207" s="14"/>
      <c r="GRY3207" s="14"/>
      <c r="GRZ3207" s="14"/>
      <c r="GSA3207" s="14"/>
      <c r="GSB3207" s="14"/>
      <c r="GSC3207" s="14"/>
      <c r="GSD3207" s="14"/>
      <c r="GSE3207" s="14"/>
      <c r="GSF3207" s="14"/>
      <c r="GSG3207" s="14"/>
      <c r="GSH3207" s="14"/>
      <c r="GSI3207" s="14"/>
      <c r="GSJ3207" s="14"/>
      <c r="GSK3207" s="14"/>
      <c r="GSL3207" s="14"/>
      <c r="GSM3207" s="14"/>
      <c r="GSN3207" s="14"/>
      <c r="GSO3207" s="14"/>
      <c r="GSP3207" s="14"/>
      <c r="GSQ3207" s="14"/>
      <c r="GSR3207" s="14"/>
      <c r="GSS3207" s="14"/>
      <c r="GST3207" s="14"/>
      <c r="GSU3207" s="14"/>
      <c r="GSV3207" s="14"/>
      <c r="GSW3207" s="14"/>
      <c r="GSX3207" s="14"/>
      <c r="GSY3207" s="14"/>
      <c r="GSZ3207" s="14"/>
      <c r="GTA3207" s="14"/>
      <c r="GTB3207" s="14"/>
      <c r="GTC3207" s="14"/>
      <c r="GTD3207" s="14"/>
      <c r="GTE3207" s="14"/>
      <c r="GTF3207" s="14"/>
      <c r="GTG3207" s="14"/>
      <c r="GTH3207" s="14"/>
      <c r="GTI3207" s="14"/>
      <c r="GTJ3207" s="14"/>
      <c r="GTK3207" s="14"/>
      <c r="GTL3207" s="14"/>
      <c r="GTM3207" s="14"/>
      <c r="GTN3207" s="14"/>
      <c r="GTO3207" s="14"/>
      <c r="GTP3207" s="14"/>
      <c r="GTQ3207" s="14"/>
      <c r="GTR3207" s="14"/>
      <c r="GTS3207" s="14"/>
      <c r="GTT3207" s="14"/>
      <c r="GTU3207" s="14"/>
      <c r="GTV3207" s="14"/>
      <c r="GTW3207" s="14"/>
      <c r="GTX3207" s="14"/>
      <c r="GTY3207" s="14"/>
      <c r="GTZ3207" s="14"/>
      <c r="GUA3207" s="14"/>
      <c r="GUB3207" s="14"/>
      <c r="GUC3207" s="14"/>
      <c r="GUD3207" s="14"/>
      <c r="GUE3207" s="14"/>
      <c r="GUF3207" s="14"/>
      <c r="GUG3207" s="14"/>
      <c r="GUH3207" s="14"/>
      <c r="GUI3207" s="14"/>
      <c r="GUJ3207" s="14"/>
      <c r="GUK3207" s="14"/>
      <c r="GUL3207" s="14"/>
      <c r="GUM3207" s="14"/>
      <c r="GUN3207" s="14"/>
      <c r="GUO3207" s="14"/>
      <c r="GUP3207" s="14"/>
      <c r="GUQ3207" s="14"/>
      <c r="GUR3207" s="14"/>
      <c r="GUS3207" s="14"/>
      <c r="GUT3207" s="14"/>
      <c r="GUU3207" s="14"/>
      <c r="GUV3207" s="14"/>
      <c r="GUW3207" s="14"/>
      <c r="GUX3207" s="14"/>
      <c r="GUY3207" s="14"/>
      <c r="GUZ3207" s="14"/>
      <c r="GVA3207" s="14"/>
      <c r="GVB3207" s="14"/>
      <c r="GVC3207" s="14"/>
      <c r="GVD3207" s="14"/>
      <c r="GVE3207" s="14"/>
      <c r="GVF3207" s="14"/>
      <c r="GVG3207" s="14"/>
      <c r="GVH3207" s="14"/>
      <c r="GVI3207" s="14"/>
      <c r="GVJ3207" s="14"/>
      <c r="GVK3207" s="14"/>
      <c r="GVL3207" s="14"/>
      <c r="GVM3207" s="14"/>
      <c r="GVN3207" s="14"/>
      <c r="GVO3207" s="14"/>
      <c r="GVP3207" s="14"/>
      <c r="GVQ3207" s="14"/>
      <c r="GVR3207" s="14"/>
      <c r="GVS3207" s="14"/>
      <c r="GVT3207" s="14"/>
      <c r="GVU3207" s="14"/>
      <c r="GVV3207" s="14"/>
      <c r="GVW3207" s="14"/>
      <c r="GVX3207" s="14"/>
      <c r="GVY3207" s="14"/>
      <c r="GVZ3207" s="14"/>
      <c r="GWA3207" s="14"/>
      <c r="GWB3207" s="14"/>
      <c r="GWC3207" s="14"/>
      <c r="GWD3207" s="14"/>
      <c r="GWE3207" s="14"/>
      <c r="GWF3207" s="14"/>
      <c r="GWG3207" s="14"/>
      <c r="GWH3207" s="14"/>
      <c r="GWI3207" s="14"/>
      <c r="GWJ3207" s="14"/>
      <c r="GWK3207" s="14"/>
      <c r="GWL3207" s="14"/>
      <c r="GWM3207" s="14"/>
      <c r="GWN3207" s="14"/>
      <c r="GWO3207" s="14"/>
      <c r="GWP3207" s="14"/>
      <c r="GWQ3207" s="14"/>
      <c r="GWR3207" s="14"/>
      <c r="GWS3207" s="14"/>
      <c r="GWT3207" s="14"/>
      <c r="GWU3207" s="14"/>
      <c r="GWV3207" s="14"/>
      <c r="GWW3207" s="14"/>
      <c r="GWX3207" s="14"/>
      <c r="GWY3207" s="14"/>
      <c r="GWZ3207" s="14"/>
      <c r="GXA3207" s="14"/>
      <c r="GXB3207" s="14"/>
      <c r="GXC3207" s="14"/>
      <c r="GXD3207" s="14"/>
      <c r="GXE3207" s="14"/>
      <c r="GXF3207" s="14"/>
      <c r="GXG3207" s="14"/>
      <c r="GXH3207" s="14"/>
      <c r="GXI3207" s="14"/>
      <c r="GXJ3207" s="14"/>
      <c r="GXK3207" s="14"/>
      <c r="GXL3207" s="14"/>
      <c r="GXM3207" s="14"/>
      <c r="GXN3207" s="14"/>
      <c r="GXO3207" s="14"/>
      <c r="GXP3207" s="14"/>
      <c r="GXQ3207" s="14"/>
      <c r="GXR3207" s="14"/>
      <c r="GXS3207" s="14"/>
      <c r="GXT3207" s="14"/>
      <c r="GXU3207" s="14"/>
      <c r="GXV3207" s="14"/>
      <c r="GXW3207" s="14"/>
      <c r="GXX3207" s="14"/>
      <c r="GXY3207" s="14"/>
      <c r="GXZ3207" s="14"/>
      <c r="GYA3207" s="14"/>
      <c r="GYB3207" s="14"/>
      <c r="GYC3207" s="14"/>
      <c r="GYD3207" s="14"/>
      <c r="GYE3207" s="14"/>
      <c r="GYF3207" s="14"/>
      <c r="GYG3207" s="14"/>
      <c r="GYH3207" s="14"/>
      <c r="GYI3207" s="14"/>
      <c r="GYJ3207" s="14"/>
      <c r="GYK3207" s="14"/>
      <c r="GYL3207" s="14"/>
      <c r="GYM3207" s="14"/>
      <c r="GYN3207" s="14"/>
      <c r="GYO3207" s="14"/>
      <c r="GYP3207" s="14"/>
      <c r="GYQ3207" s="14"/>
      <c r="GYR3207" s="14"/>
      <c r="GYS3207" s="14"/>
      <c r="GYT3207" s="14"/>
      <c r="GYU3207" s="14"/>
      <c r="GYV3207" s="14"/>
      <c r="GYW3207" s="14"/>
      <c r="GYX3207" s="14"/>
      <c r="GYY3207" s="14"/>
      <c r="GYZ3207" s="14"/>
      <c r="GZA3207" s="14"/>
      <c r="GZB3207" s="14"/>
      <c r="GZC3207" s="14"/>
      <c r="GZD3207" s="14"/>
      <c r="GZE3207" s="14"/>
      <c r="GZF3207" s="14"/>
      <c r="GZG3207" s="14"/>
      <c r="GZH3207" s="14"/>
      <c r="GZI3207" s="14"/>
      <c r="GZJ3207" s="14"/>
      <c r="GZK3207" s="14"/>
      <c r="GZL3207" s="14"/>
      <c r="GZM3207" s="14"/>
      <c r="GZN3207" s="14"/>
      <c r="GZO3207" s="14"/>
      <c r="GZP3207" s="14"/>
      <c r="GZQ3207" s="14"/>
      <c r="GZR3207" s="14"/>
      <c r="GZS3207" s="14"/>
      <c r="GZT3207" s="14"/>
      <c r="GZU3207" s="14"/>
      <c r="GZV3207" s="14"/>
      <c r="GZW3207" s="14"/>
      <c r="GZX3207" s="14"/>
      <c r="GZY3207" s="14"/>
      <c r="GZZ3207" s="14"/>
      <c r="HAA3207" s="14"/>
      <c r="HAB3207" s="14"/>
      <c r="HAC3207" s="14"/>
      <c r="HAD3207" s="14"/>
      <c r="HAE3207" s="14"/>
      <c r="HAF3207" s="14"/>
      <c r="HAG3207" s="14"/>
      <c r="HAH3207" s="14"/>
      <c r="HAI3207" s="14"/>
      <c r="HAJ3207" s="14"/>
      <c r="HAK3207" s="14"/>
      <c r="HAL3207" s="14"/>
      <c r="HAM3207" s="14"/>
      <c r="HAN3207" s="14"/>
      <c r="HAO3207" s="14"/>
      <c r="HAP3207" s="14"/>
      <c r="HAQ3207" s="14"/>
      <c r="HAR3207" s="14"/>
      <c r="HAS3207" s="14"/>
      <c r="HAT3207" s="14"/>
      <c r="HAU3207" s="14"/>
      <c r="HAV3207" s="14"/>
      <c r="HAW3207" s="14"/>
      <c r="HAX3207" s="14"/>
      <c r="HAY3207" s="14"/>
      <c r="HAZ3207" s="14"/>
      <c r="HBA3207" s="14"/>
      <c r="HBB3207" s="14"/>
      <c r="HBC3207" s="14"/>
      <c r="HBD3207" s="14"/>
      <c r="HBE3207" s="14"/>
      <c r="HBF3207" s="14"/>
      <c r="HBG3207" s="14"/>
      <c r="HBH3207" s="14"/>
      <c r="HBI3207" s="14"/>
      <c r="HBJ3207" s="14"/>
      <c r="HBK3207" s="14"/>
      <c r="HBL3207" s="14"/>
      <c r="HBM3207" s="14"/>
      <c r="HBN3207" s="14"/>
      <c r="HBO3207" s="14"/>
      <c r="HBP3207" s="14"/>
      <c r="HBQ3207" s="14"/>
      <c r="HBR3207" s="14"/>
      <c r="HBS3207" s="14"/>
      <c r="HBT3207" s="14"/>
      <c r="HBU3207" s="14"/>
      <c r="HBV3207" s="14"/>
      <c r="HBW3207" s="14"/>
      <c r="HBX3207" s="14"/>
      <c r="HBY3207" s="14"/>
      <c r="HBZ3207" s="14"/>
      <c r="HCA3207" s="14"/>
      <c r="HCB3207" s="14"/>
      <c r="HCC3207" s="14"/>
      <c r="HCD3207" s="14"/>
      <c r="HCE3207" s="14"/>
      <c r="HCF3207" s="14"/>
      <c r="HCG3207" s="14"/>
      <c r="HCH3207" s="14"/>
      <c r="HCI3207" s="14"/>
      <c r="HCJ3207" s="14"/>
      <c r="HCK3207" s="14"/>
      <c r="HCL3207" s="14"/>
      <c r="HCM3207" s="14"/>
      <c r="HCN3207" s="14"/>
      <c r="HCO3207" s="14"/>
      <c r="HCP3207" s="14"/>
      <c r="HCQ3207" s="14"/>
      <c r="HCR3207" s="14"/>
      <c r="HCS3207" s="14"/>
      <c r="HCT3207" s="14"/>
      <c r="HCU3207" s="14"/>
      <c r="HCV3207" s="14"/>
      <c r="HCW3207" s="14"/>
      <c r="HCX3207" s="14"/>
      <c r="HCY3207" s="14"/>
      <c r="HCZ3207" s="14"/>
      <c r="HDA3207" s="14"/>
      <c r="HDB3207" s="14"/>
      <c r="HDC3207" s="14"/>
      <c r="HDD3207" s="14"/>
      <c r="HDE3207" s="14"/>
      <c r="HDF3207" s="14"/>
      <c r="HDG3207" s="14"/>
      <c r="HDH3207" s="14"/>
      <c r="HDI3207" s="14"/>
      <c r="HDJ3207" s="14"/>
      <c r="HDK3207" s="14"/>
      <c r="HDL3207" s="14"/>
      <c r="HDM3207" s="14"/>
      <c r="HDN3207" s="14"/>
      <c r="HDO3207" s="14"/>
      <c r="HDP3207" s="14"/>
      <c r="HDQ3207" s="14"/>
      <c r="HDR3207" s="14"/>
      <c r="HDS3207" s="14"/>
      <c r="HDT3207" s="14"/>
      <c r="HDU3207" s="14"/>
      <c r="HDV3207" s="14"/>
      <c r="HDW3207" s="14"/>
      <c r="HDX3207" s="14"/>
      <c r="HDY3207" s="14"/>
      <c r="HDZ3207" s="14"/>
      <c r="HEA3207" s="14"/>
      <c r="HEB3207" s="14"/>
      <c r="HEC3207" s="14"/>
      <c r="HED3207" s="14"/>
      <c r="HEE3207" s="14"/>
      <c r="HEF3207" s="14"/>
      <c r="HEG3207" s="14"/>
      <c r="HEH3207" s="14"/>
      <c r="HEI3207" s="14"/>
      <c r="HEJ3207" s="14"/>
      <c r="HEK3207" s="14"/>
      <c r="HEL3207" s="14"/>
      <c r="HEM3207" s="14"/>
      <c r="HEN3207" s="14"/>
      <c r="HEO3207" s="14"/>
      <c r="HEP3207" s="14"/>
      <c r="HEQ3207" s="14"/>
      <c r="HER3207" s="14"/>
      <c r="HES3207" s="14"/>
      <c r="HET3207" s="14"/>
      <c r="HEU3207" s="14"/>
      <c r="HEV3207" s="14"/>
      <c r="HEW3207" s="14"/>
      <c r="HEX3207" s="14"/>
      <c r="HEY3207" s="14"/>
      <c r="HEZ3207" s="14"/>
      <c r="HFA3207" s="14"/>
      <c r="HFB3207" s="14"/>
      <c r="HFC3207" s="14"/>
      <c r="HFD3207" s="14"/>
      <c r="HFE3207" s="14"/>
      <c r="HFF3207" s="14"/>
      <c r="HFG3207" s="14"/>
      <c r="HFH3207" s="14"/>
      <c r="HFI3207" s="14"/>
      <c r="HFJ3207" s="14"/>
      <c r="HFK3207" s="14"/>
      <c r="HFL3207" s="14"/>
      <c r="HFM3207" s="14"/>
      <c r="HFN3207" s="14"/>
      <c r="HFO3207" s="14"/>
      <c r="HFP3207" s="14"/>
      <c r="HFQ3207" s="14"/>
      <c r="HFR3207" s="14"/>
      <c r="HFS3207" s="14"/>
      <c r="HFT3207" s="14"/>
      <c r="HFU3207" s="14"/>
      <c r="HFV3207" s="14"/>
      <c r="HFW3207" s="14"/>
      <c r="HFX3207" s="14"/>
      <c r="HFY3207" s="14"/>
      <c r="HFZ3207" s="14"/>
      <c r="HGA3207" s="14"/>
      <c r="HGB3207" s="14"/>
      <c r="HGC3207" s="14"/>
      <c r="HGD3207" s="14"/>
      <c r="HGE3207" s="14"/>
      <c r="HGF3207" s="14"/>
      <c r="HGG3207" s="14"/>
      <c r="HGH3207" s="14"/>
      <c r="HGI3207" s="14"/>
      <c r="HGJ3207" s="14"/>
      <c r="HGK3207" s="14"/>
      <c r="HGL3207" s="14"/>
      <c r="HGM3207" s="14"/>
      <c r="HGN3207" s="14"/>
      <c r="HGO3207" s="14"/>
      <c r="HGP3207" s="14"/>
      <c r="HGQ3207" s="14"/>
      <c r="HGR3207" s="14"/>
      <c r="HGS3207" s="14"/>
      <c r="HGT3207" s="14"/>
      <c r="HGU3207" s="14"/>
      <c r="HGV3207" s="14"/>
      <c r="HGW3207" s="14"/>
      <c r="HGX3207" s="14"/>
      <c r="HGY3207" s="14"/>
      <c r="HGZ3207" s="14"/>
      <c r="HHA3207" s="14"/>
      <c r="HHB3207" s="14"/>
      <c r="HHC3207" s="14"/>
      <c r="HHD3207" s="14"/>
      <c r="HHE3207" s="14"/>
      <c r="HHF3207" s="14"/>
      <c r="HHG3207" s="14"/>
      <c r="HHH3207" s="14"/>
      <c r="HHI3207" s="14"/>
      <c r="HHJ3207" s="14"/>
      <c r="HHK3207" s="14"/>
      <c r="HHL3207" s="14"/>
      <c r="HHM3207" s="14"/>
      <c r="HHN3207" s="14"/>
      <c r="HHO3207" s="14"/>
      <c r="HHP3207" s="14"/>
      <c r="HHQ3207" s="14"/>
      <c r="HHR3207" s="14"/>
      <c r="HHS3207" s="14"/>
      <c r="HHT3207" s="14"/>
      <c r="HHU3207" s="14"/>
      <c r="HHV3207" s="14"/>
      <c r="HHW3207" s="14"/>
      <c r="HHX3207" s="14"/>
      <c r="HHY3207" s="14"/>
      <c r="HHZ3207" s="14"/>
      <c r="HIA3207" s="14"/>
      <c r="HIB3207" s="14"/>
      <c r="HIC3207" s="14"/>
      <c r="HID3207" s="14"/>
      <c r="HIE3207" s="14"/>
      <c r="HIF3207" s="14"/>
      <c r="HIG3207" s="14"/>
      <c r="HIH3207" s="14"/>
      <c r="HII3207" s="14"/>
      <c r="HIJ3207" s="14"/>
      <c r="HIK3207" s="14"/>
      <c r="HIL3207" s="14"/>
      <c r="HIM3207" s="14"/>
      <c r="HIN3207" s="14"/>
      <c r="HIO3207" s="14"/>
      <c r="HIP3207" s="14"/>
      <c r="HIQ3207" s="14"/>
      <c r="HIR3207" s="14"/>
      <c r="HIS3207" s="14"/>
      <c r="HIT3207" s="14"/>
      <c r="HIU3207" s="14"/>
      <c r="HIV3207" s="14"/>
      <c r="HIW3207" s="14"/>
      <c r="HIX3207" s="14"/>
      <c r="HIY3207" s="14"/>
      <c r="HIZ3207" s="14"/>
      <c r="HJA3207" s="14"/>
      <c r="HJB3207" s="14"/>
      <c r="HJC3207" s="14"/>
      <c r="HJD3207" s="14"/>
      <c r="HJE3207" s="14"/>
      <c r="HJF3207" s="14"/>
      <c r="HJG3207" s="14"/>
      <c r="HJH3207" s="14"/>
      <c r="HJI3207" s="14"/>
      <c r="HJJ3207" s="14"/>
      <c r="HJK3207" s="14"/>
      <c r="HJL3207" s="14"/>
      <c r="HJM3207" s="14"/>
      <c r="HJN3207" s="14"/>
      <c r="HJO3207" s="14"/>
      <c r="HJP3207" s="14"/>
      <c r="HJQ3207" s="14"/>
      <c r="HJR3207" s="14"/>
      <c r="HJS3207" s="14"/>
      <c r="HJT3207" s="14"/>
      <c r="HJU3207" s="14"/>
      <c r="HJV3207" s="14"/>
      <c r="HJW3207" s="14"/>
      <c r="HJX3207" s="14"/>
      <c r="HJY3207" s="14"/>
      <c r="HJZ3207" s="14"/>
      <c r="HKA3207" s="14"/>
      <c r="HKB3207" s="14"/>
      <c r="HKC3207" s="14"/>
      <c r="HKD3207" s="14"/>
      <c r="HKE3207" s="14"/>
      <c r="HKF3207" s="14"/>
      <c r="HKG3207" s="14"/>
      <c r="HKH3207" s="14"/>
      <c r="HKI3207" s="14"/>
      <c r="HKJ3207" s="14"/>
      <c r="HKK3207" s="14"/>
      <c r="HKL3207" s="14"/>
      <c r="HKM3207" s="14"/>
      <c r="HKN3207" s="14"/>
      <c r="HKO3207" s="14"/>
      <c r="HKP3207" s="14"/>
      <c r="HKQ3207" s="14"/>
      <c r="HKR3207" s="14"/>
      <c r="HKS3207" s="14"/>
      <c r="HKT3207" s="14"/>
      <c r="HKU3207" s="14"/>
      <c r="HKV3207" s="14"/>
      <c r="HKW3207" s="14"/>
      <c r="HKX3207" s="14"/>
      <c r="HKY3207" s="14"/>
      <c r="HKZ3207" s="14"/>
      <c r="HLA3207" s="14"/>
      <c r="HLB3207" s="14"/>
      <c r="HLC3207" s="14"/>
      <c r="HLD3207" s="14"/>
      <c r="HLE3207" s="14"/>
      <c r="HLF3207" s="14"/>
      <c r="HLG3207" s="14"/>
      <c r="HLH3207" s="14"/>
      <c r="HLI3207" s="14"/>
      <c r="HLJ3207" s="14"/>
      <c r="HLK3207" s="14"/>
      <c r="HLL3207" s="14"/>
      <c r="HLM3207" s="14"/>
      <c r="HLN3207" s="14"/>
      <c r="HLO3207" s="14"/>
      <c r="HLP3207" s="14"/>
      <c r="HLQ3207" s="14"/>
      <c r="HLR3207" s="14"/>
      <c r="HLS3207" s="14"/>
      <c r="HLT3207" s="14"/>
      <c r="HLU3207" s="14"/>
      <c r="HLV3207" s="14"/>
      <c r="HLW3207" s="14"/>
      <c r="HLX3207" s="14"/>
      <c r="HLY3207" s="14"/>
      <c r="HLZ3207" s="14"/>
      <c r="HMA3207" s="14"/>
      <c r="HMB3207" s="14"/>
      <c r="HMC3207" s="14"/>
      <c r="HMD3207" s="14"/>
      <c r="HME3207" s="14"/>
      <c r="HMF3207" s="14"/>
      <c r="HMG3207" s="14"/>
      <c r="HMH3207" s="14"/>
      <c r="HMI3207" s="14"/>
      <c r="HMJ3207" s="14"/>
      <c r="HMK3207" s="14"/>
      <c r="HML3207" s="14"/>
      <c r="HMM3207" s="14"/>
      <c r="HMN3207" s="14"/>
      <c r="HMO3207" s="14"/>
      <c r="HMP3207" s="14"/>
      <c r="HMQ3207" s="14"/>
      <c r="HMR3207" s="14"/>
      <c r="HMS3207" s="14"/>
      <c r="HMT3207" s="14"/>
      <c r="HMU3207" s="14"/>
      <c r="HMV3207" s="14"/>
      <c r="HMW3207" s="14"/>
      <c r="HMX3207" s="14"/>
      <c r="HMY3207" s="14"/>
      <c r="HMZ3207" s="14"/>
      <c r="HNA3207" s="14"/>
      <c r="HNB3207" s="14"/>
      <c r="HNC3207" s="14"/>
      <c r="HND3207" s="14"/>
      <c r="HNE3207" s="14"/>
      <c r="HNF3207" s="14"/>
      <c r="HNG3207" s="14"/>
      <c r="HNH3207" s="14"/>
      <c r="HNI3207" s="14"/>
      <c r="HNJ3207" s="14"/>
      <c r="HNK3207" s="14"/>
      <c r="HNL3207" s="14"/>
      <c r="HNM3207" s="14"/>
      <c r="HNN3207" s="14"/>
      <c r="HNO3207" s="14"/>
      <c r="HNP3207" s="14"/>
      <c r="HNQ3207" s="14"/>
      <c r="HNR3207" s="14"/>
      <c r="HNS3207" s="14"/>
      <c r="HNT3207" s="14"/>
      <c r="HNU3207" s="14"/>
      <c r="HNV3207" s="14"/>
      <c r="HNW3207" s="14"/>
      <c r="HNX3207" s="14"/>
      <c r="HNY3207" s="14"/>
      <c r="HNZ3207" s="14"/>
      <c r="HOA3207" s="14"/>
      <c r="HOB3207" s="14"/>
      <c r="HOC3207" s="14"/>
      <c r="HOD3207" s="14"/>
      <c r="HOE3207" s="14"/>
      <c r="HOF3207" s="14"/>
      <c r="HOG3207" s="14"/>
      <c r="HOH3207" s="14"/>
      <c r="HOI3207" s="14"/>
      <c r="HOJ3207" s="14"/>
      <c r="HOK3207" s="14"/>
      <c r="HOL3207" s="14"/>
      <c r="HOM3207" s="14"/>
      <c r="HON3207" s="14"/>
      <c r="HOO3207" s="14"/>
      <c r="HOP3207" s="14"/>
      <c r="HOQ3207" s="14"/>
      <c r="HOR3207" s="14"/>
      <c r="HOS3207" s="14"/>
      <c r="HOT3207" s="14"/>
      <c r="HOU3207" s="14"/>
      <c r="HOV3207" s="14"/>
      <c r="HOW3207" s="14"/>
      <c r="HOX3207" s="14"/>
      <c r="HOY3207" s="14"/>
      <c r="HOZ3207" s="14"/>
      <c r="HPA3207" s="14"/>
      <c r="HPB3207" s="14"/>
      <c r="HPC3207" s="14"/>
      <c r="HPD3207" s="14"/>
      <c r="HPE3207" s="14"/>
      <c r="HPF3207" s="14"/>
      <c r="HPG3207" s="14"/>
      <c r="HPH3207" s="14"/>
      <c r="HPI3207" s="14"/>
      <c r="HPJ3207" s="14"/>
      <c r="HPK3207" s="14"/>
      <c r="HPL3207" s="14"/>
      <c r="HPM3207" s="14"/>
      <c r="HPN3207" s="14"/>
      <c r="HPO3207" s="14"/>
      <c r="HPP3207" s="14"/>
      <c r="HPQ3207" s="14"/>
      <c r="HPR3207" s="14"/>
      <c r="HPS3207" s="14"/>
      <c r="HPT3207" s="14"/>
      <c r="HPU3207" s="14"/>
      <c r="HPV3207" s="14"/>
      <c r="HPW3207" s="14"/>
      <c r="HPX3207" s="14"/>
      <c r="HPY3207" s="14"/>
      <c r="HPZ3207" s="14"/>
      <c r="HQA3207" s="14"/>
      <c r="HQB3207" s="14"/>
      <c r="HQC3207" s="14"/>
      <c r="HQD3207" s="14"/>
      <c r="HQE3207" s="14"/>
      <c r="HQF3207" s="14"/>
      <c r="HQG3207" s="14"/>
      <c r="HQH3207" s="14"/>
      <c r="HQI3207" s="14"/>
      <c r="HQJ3207" s="14"/>
      <c r="HQK3207" s="14"/>
      <c r="HQL3207" s="14"/>
      <c r="HQM3207" s="14"/>
      <c r="HQN3207" s="14"/>
      <c r="HQO3207" s="14"/>
      <c r="HQP3207" s="14"/>
      <c r="HQQ3207" s="14"/>
      <c r="HQR3207" s="14"/>
      <c r="HQS3207" s="14"/>
      <c r="HQT3207" s="14"/>
      <c r="HQU3207" s="14"/>
      <c r="HQV3207" s="14"/>
      <c r="HQW3207" s="14"/>
      <c r="HQX3207" s="14"/>
      <c r="HQY3207" s="14"/>
      <c r="HQZ3207" s="14"/>
      <c r="HRA3207" s="14"/>
      <c r="HRB3207" s="14"/>
      <c r="HRC3207" s="14"/>
      <c r="HRD3207" s="14"/>
      <c r="HRE3207" s="14"/>
      <c r="HRF3207" s="14"/>
      <c r="HRG3207" s="14"/>
      <c r="HRH3207" s="14"/>
      <c r="HRI3207" s="14"/>
      <c r="HRJ3207" s="14"/>
      <c r="HRK3207" s="14"/>
      <c r="HRL3207" s="14"/>
      <c r="HRM3207" s="14"/>
      <c r="HRN3207" s="14"/>
      <c r="HRO3207" s="14"/>
      <c r="HRP3207" s="14"/>
      <c r="HRQ3207" s="14"/>
      <c r="HRR3207" s="14"/>
      <c r="HRS3207" s="14"/>
      <c r="HRT3207" s="14"/>
      <c r="HRU3207" s="14"/>
      <c r="HRV3207" s="14"/>
      <c r="HRW3207" s="14"/>
      <c r="HRX3207" s="14"/>
      <c r="HRY3207" s="14"/>
      <c r="HRZ3207" s="14"/>
      <c r="HSA3207" s="14"/>
      <c r="HSB3207" s="14"/>
      <c r="HSC3207" s="14"/>
      <c r="HSD3207" s="14"/>
      <c r="HSE3207" s="14"/>
      <c r="HSF3207" s="14"/>
      <c r="HSG3207" s="14"/>
      <c r="HSH3207" s="14"/>
      <c r="HSI3207" s="14"/>
      <c r="HSJ3207" s="14"/>
      <c r="HSK3207" s="14"/>
      <c r="HSL3207" s="14"/>
      <c r="HSM3207" s="14"/>
      <c r="HSN3207" s="14"/>
      <c r="HSO3207" s="14"/>
      <c r="HSP3207" s="14"/>
      <c r="HSQ3207" s="14"/>
      <c r="HSR3207" s="14"/>
      <c r="HSS3207" s="14"/>
      <c r="HST3207" s="14"/>
      <c r="HSU3207" s="14"/>
      <c r="HSV3207" s="14"/>
      <c r="HSW3207" s="14"/>
      <c r="HSX3207" s="14"/>
      <c r="HSY3207" s="14"/>
      <c r="HSZ3207" s="14"/>
      <c r="HTA3207" s="14"/>
      <c r="HTB3207" s="14"/>
      <c r="HTC3207" s="14"/>
      <c r="HTD3207" s="14"/>
      <c r="HTE3207" s="14"/>
      <c r="HTF3207" s="14"/>
      <c r="HTG3207" s="14"/>
      <c r="HTH3207" s="14"/>
      <c r="HTI3207" s="14"/>
      <c r="HTJ3207" s="14"/>
      <c r="HTK3207" s="14"/>
      <c r="HTL3207" s="14"/>
      <c r="HTM3207" s="14"/>
      <c r="HTN3207" s="14"/>
      <c r="HTO3207" s="14"/>
      <c r="HTP3207" s="14"/>
      <c r="HTQ3207" s="14"/>
      <c r="HTR3207" s="14"/>
      <c r="HTS3207" s="14"/>
      <c r="HTT3207" s="14"/>
      <c r="HTU3207" s="14"/>
      <c r="HTV3207" s="14"/>
      <c r="HTW3207" s="14"/>
      <c r="HTX3207" s="14"/>
      <c r="HTY3207" s="14"/>
      <c r="HTZ3207" s="14"/>
      <c r="HUA3207" s="14"/>
      <c r="HUB3207" s="14"/>
      <c r="HUC3207" s="14"/>
      <c r="HUD3207" s="14"/>
      <c r="HUE3207" s="14"/>
      <c r="HUF3207" s="14"/>
      <c r="HUG3207" s="14"/>
      <c r="HUH3207" s="14"/>
      <c r="HUI3207" s="14"/>
      <c r="HUJ3207" s="14"/>
      <c r="HUK3207" s="14"/>
      <c r="HUL3207" s="14"/>
      <c r="HUM3207" s="14"/>
      <c r="HUN3207" s="14"/>
      <c r="HUO3207" s="14"/>
      <c r="HUP3207" s="14"/>
      <c r="HUQ3207" s="14"/>
      <c r="HUR3207" s="14"/>
      <c r="HUS3207" s="14"/>
      <c r="HUT3207" s="14"/>
      <c r="HUU3207" s="14"/>
      <c r="HUV3207" s="14"/>
      <c r="HUW3207" s="14"/>
      <c r="HUX3207" s="14"/>
      <c r="HUY3207" s="14"/>
      <c r="HUZ3207" s="14"/>
      <c r="HVA3207" s="14"/>
      <c r="HVB3207" s="14"/>
      <c r="HVC3207" s="14"/>
      <c r="HVD3207" s="14"/>
      <c r="HVE3207" s="14"/>
      <c r="HVF3207" s="14"/>
      <c r="HVG3207" s="14"/>
      <c r="HVH3207" s="14"/>
      <c r="HVI3207" s="14"/>
      <c r="HVJ3207" s="14"/>
      <c r="HVK3207" s="14"/>
      <c r="HVL3207" s="14"/>
      <c r="HVM3207" s="14"/>
      <c r="HVN3207" s="14"/>
      <c r="HVO3207" s="14"/>
      <c r="HVP3207" s="14"/>
      <c r="HVQ3207" s="14"/>
      <c r="HVR3207" s="14"/>
      <c r="HVS3207" s="14"/>
      <c r="HVT3207" s="14"/>
      <c r="HVU3207" s="14"/>
      <c r="HVV3207" s="14"/>
      <c r="HVW3207" s="14"/>
      <c r="HVX3207" s="14"/>
      <c r="HVY3207" s="14"/>
      <c r="HVZ3207" s="14"/>
      <c r="HWA3207" s="14"/>
      <c r="HWB3207" s="14"/>
      <c r="HWC3207" s="14"/>
      <c r="HWD3207" s="14"/>
      <c r="HWE3207" s="14"/>
      <c r="HWF3207" s="14"/>
      <c r="HWG3207" s="14"/>
      <c r="HWH3207" s="14"/>
      <c r="HWI3207" s="14"/>
      <c r="HWJ3207" s="14"/>
      <c r="HWK3207" s="14"/>
      <c r="HWL3207" s="14"/>
      <c r="HWM3207" s="14"/>
      <c r="HWN3207" s="14"/>
      <c r="HWO3207" s="14"/>
      <c r="HWP3207" s="14"/>
      <c r="HWQ3207" s="14"/>
      <c r="HWR3207" s="14"/>
      <c r="HWS3207" s="14"/>
      <c r="HWT3207" s="14"/>
      <c r="HWU3207" s="14"/>
      <c r="HWV3207" s="14"/>
      <c r="HWW3207" s="14"/>
      <c r="HWX3207" s="14"/>
      <c r="HWY3207" s="14"/>
      <c r="HWZ3207" s="14"/>
      <c r="HXA3207" s="14"/>
      <c r="HXB3207" s="14"/>
      <c r="HXC3207" s="14"/>
      <c r="HXD3207" s="14"/>
      <c r="HXE3207" s="14"/>
      <c r="HXF3207" s="14"/>
      <c r="HXG3207" s="14"/>
      <c r="HXH3207" s="14"/>
      <c r="HXI3207" s="14"/>
      <c r="HXJ3207" s="14"/>
      <c r="HXK3207" s="14"/>
      <c r="HXL3207" s="14"/>
      <c r="HXM3207" s="14"/>
      <c r="HXN3207" s="14"/>
      <c r="HXO3207" s="14"/>
      <c r="HXP3207" s="14"/>
      <c r="HXQ3207" s="14"/>
      <c r="HXR3207" s="14"/>
      <c r="HXS3207" s="14"/>
      <c r="HXT3207" s="14"/>
      <c r="HXU3207" s="14"/>
      <c r="HXV3207" s="14"/>
      <c r="HXW3207" s="14"/>
      <c r="HXX3207" s="14"/>
      <c r="HXY3207" s="14"/>
      <c r="HXZ3207" s="14"/>
      <c r="HYA3207" s="14"/>
      <c r="HYB3207" s="14"/>
      <c r="HYC3207" s="14"/>
      <c r="HYD3207" s="14"/>
      <c r="HYE3207" s="14"/>
      <c r="HYF3207" s="14"/>
      <c r="HYG3207" s="14"/>
      <c r="HYH3207" s="14"/>
      <c r="HYI3207" s="14"/>
      <c r="HYJ3207" s="14"/>
      <c r="HYK3207" s="14"/>
      <c r="HYL3207" s="14"/>
      <c r="HYM3207" s="14"/>
      <c r="HYN3207" s="14"/>
      <c r="HYO3207" s="14"/>
      <c r="HYP3207" s="14"/>
      <c r="HYQ3207" s="14"/>
      <c r="HYR3207" s="14"/>
      <c r="HYS3207" s="14"/>
      <c r="HYT3207" s="14"/>
      <c r="HYU3207" s="14"/>
      <c r="HYV3207" s="14"/>
      <c r="HYW3207" s="14"/>
      <c r="HYX3207" s="14"/>
      <c r="HYY3207" s="14"/>
      <c r="HYZ3207" s="14"/>
      <c r="HZA3207" s="14"/>
      <c r="HZB3207" s="14"/>
      <c r="HZC3207" s="14"/>
      <c r="HZD3207" s="14"/>
      <c r="HZE3207" s="14"/>
      <c r="HZF3207" s="14"/>
      <c r="HZG3207" s="14"/>
      <c r="HZH3207" s="14"/>
      <c r="HZI3207" s="14"/>
      <c r="HZJ3207" s="14"/>
      <c r="HZK3207" s="14"/>
      <c r="HZL3207" s="14"/>
      <c r="HZM3207" s="14"/>
      <c r="HZN3207" s="14"/>
      <c r="HZO3207" s="14"/>
      <c r="HZP3207" s="14"/>
      <c r="HZQ3207" s="14"/>
      <c r="HZR3207" s="14"/>
      <c r="HZS3207" s="14"/>
      <c r="HZT3207" s="14"/>
      <c r="HZU3207" s="14"/>
      <c r="HZV3207" s="14"/>
      <c r="HZW3207" s="14"/>
      <c r="HZX3207" s="14"/>
      <c r="HZY3207" s="14"/>
      <c r="HZZ3207" s="14"/>
      <c r="IAA3207" s="14"/>
      <c r="IAB3207" s="14"/>
      <c r="IAC3207" s="14"/>
      <c r="IAD3207" s="14"/>
      <c r="IAE3207" s="14"/>
      <c r="IAF3207" s="14"/>
      <c r="IAG3207" s="14"/>
      <c r="IAH3207" s="14"/>
      <c r="IAI3207" s="14"/>
      <c r="IAJ3207" s="14"/>
      <c r="IAK3207" s="14"/>
      <c r="IAL3207" s="14"/>
      <c r="IAM3207" s="14"/>
      <c r="IAN3207" s="14"/>
      <c r="IAO3207" s="14"/>
      <c r="IAP3207" s="14"/>
      <c r="IAQ3207" s="14"/>
      <c r="IAR3207" s="14"/>
      <c r="IAS3207" s="14"/>
      <c r="IAT3207" s="14"/>
      <c r="IAU3207" s="14"/>
      <c r="IAV3207" s="14"/>
      <c r="IAW3207" s="14"/>
      <c r="IAX3207" s="14"/>
      <c r="IAY3207" s="14"/>
      <c r="IAZ3207" s="14"/>
      <c r="IBA3207" s="14"/>
      <c r="IBB3207" s="14"/>
      <c r="IBC3207" s="14"/>
      <c r="IBD3207" s="14"/>
      <c r="IBE3207" s="14"/>
      <c r="IBF3207" s="14"/>
      <c r="IBG3207" s="14"/>
      <c r="IBH3207" s="14"/>
      <c r="IBI3207" s="14"/>
      <c r="IBJ3207" s="14"/>
      <c r="IBK3207" s="14"/>
      <c r="IBL3207" s="14"/>
      <c r="IBM3207" s="14"/>
      <c r="IBN3207" s="14"/>
      <c r="IBO3207" s="14"/>
      <c r="IBP3207" s="14"/>
      <c r="IBQ3207" s="14"/>
      <c r="IBR3207" s="14"/>
      <c r="IBS3207" s="14"/>
      <c r="IBT3207" s="14"/>
      <c r="IBU3207" s="14"/>
      <c r="IBV3207" s="14"/>
      <c r="IBW3207" s="14"/>
      <c r="IBX3207" s="14"/>
      <c r="IBY3207" s="14"/>
      <c r="IBZ3207" s="14"/>
      <c r="ICA3207" s="14"/>
      <c r="ICB3207" s="14"/>
      <c r="ICC3207" s="14"/>
      <c r="ICD3207" s="14"/>
      <c r="ICE3207" s="14"/>
      <c r="ICF3207" s="14"/>
      <c r="ICG3207" s="14"/>
      <c r="ICH3207" s="14"/>
      <c r="ICI3207" s="14"/>
      <c r="ICJ3207" s="14"/>
      <c r="ICK3207" s="14"/>
      <c r="ICL3207" s="14"/>
      <c r="ICM3207" s="14"/>
      <c r="ICN3207" s="14"/>
      <c r="ICO3207" s="14"/>
      <c r="ICP3207" s="14"/>
      <c r="ICQ3207" s="14"/>
      <c r="ICR3207" s="14"/>
      <c r="ICS3207" s="14"/>
      <c r="ICT3207" s="14"/>
      <c r="ICU3207" s="14"/>
      <c r="ICV3207" s="14"/>
      <c r="ICW3207" s="14"/>
      <c r="ICX3207" s="14"/>
      <c r="ICY3207" s="14"/>
      <c r="ICZ3207" s="14"/>
      <c r="IDA3207" s="14"/>
      <c r="IDB3207" s="14"/>
      <c r="IDC3207" s="14"/>
      <c r="IDD3207" s="14"/>
      <c r="IDE3207" s="14"/>
      <c r="IDF3207" s="14"/>
      <c r="IDG3207" s="14"/>
      <c r="IDH3207" s="14"/>
      <c r="IDI3207" s="14"/>
      <c r="IDJ3207" s="14"/>
      <c r="IDK3207" s="14"/>
      <c r="IDL3207" s="14"/>
      <c r="IDM3207" s="14"/>
      <c r="IDN3207" s="14"/>
      <c r="IDO3207" s="14"/>
      <c r="IDP3207" s="14"/>
      <c r="IDQ3207" s="14"/>
      <c r="IDR3207" s="14"/>
      <c r="IDS3207" s="14"/>
      <c r="IDT3207" s="14"/>
      <c r="IDU3207" s="14"/>
      <c r="IDV3207" s="14"/>
      <c r="IDW3207" s="14"/>
      <c r="IDX3207" s="14"/>
      <c r="IDY3207" s="14"/>
      <c r="IDZ3207" s="14"/>
      <c r="IEA3207" s="14"/>
      <c r="IEB3207" s="14"/>
      <c r="IEC3207" s="14"/>
      <c r="IED3207" s="14"/>
      <c r="IEE3207" s="14"/>
      <c r="IEF3207" s="14"/>
      <c r="IEG3207" s="14"/>
      <c r="IEH3207" s="14"/>
      <c r="IEI3207" s="14"/>
      <c r="IEJ3207" s="14"/>
      <c r="IEK3207" s="14"/>
      <c r="IEL3207" s="14"/>
      <c r="IEM3207" s="14"/>
      <c r="IEN3207" s="14"/>
      <c r="IEO3207" s="14"/>
      <c r="IEP3207" s="14"/>
      <c r="IEQ3207" s="14"/>
      <c r="IER3207" s="14"/>
      <c r="IES3207" s="14"/>
      <c r="IET3207" s="14"/>
      <c r="IEU3207" s="14"/>
      <c r="IEV3207" s="14"/>
      <c r="IEW3207" s="14"/>
      <c r="IEX3207" s="14"/>
      <c r="IEY3207" s="14"/>
      <c r="IEZ3207" s="14"/>
      <c r="IFA3207" s="14"/>
      <c r="IFB3207" s="14"/>
      <c r="IFC3207" s="14"/>
      <c r="IFD3207" s="14"/>
      <c r="IFE3207" s="14"/>
      <c r="IFF3207" s="14"/>
      <c r="IFG3207" s="14"/>
      <c r="IFH3207" s="14"/>
      <c r="IFI3207" s="14"/>
      <c r="IFJ3207" s="14"/>
      <c r="IFK3207" s="14"/>
      <c r="IFL3207" s="14"/>
      <c r="IFM3207" s="14"/>
      <c r="IFN3207" s="14"/>
      <c r="IFO3207" s="14"/>
      <c r="IFP3207" s="14"/>
      <c r="IFQ3207" s="14"/>
      <c r="IFR3207" s="14"/>
      <c r="IFS3207" s="14"/>
      <c r="IFT3207" s="14"/>
      <c r="IFU3207" s="14"/>
      <c r="IFV3207" s="14"/>
      <c r="IFW3207" s="14"/>
      <c r="IFX3207" s="14"/>
      <c r="IFY3207" s="14"/>
      <c r="IFZ3207" s="14"/>
      <c r="IGA3207" s="14"/>
      <c r="IGB3207" s="14"/>
      <c r="IGC3207" s="14"/>
      <c r="IGD3207" s="14"/>
      <c r="IGE3207" s="14"/>
      <c r="IGF3207" s="14"/>
      <c r="IGG3207" s="14"/>
      <c r="IGH3207" s="14"/>
      <c r="IGI3207" s="14"/>
      <c r="IGJ3207" s="14"/>
      <c r="IGK3207" s="14"/>
      <c r="IGL3207" s="14"/>
      <c r="IGM3207" s="14"/>
      <c r="IGN3207" s="14"/>
      <c r="IGO3207" s="14"/>
      <c r="IGP3207" s="14"/>
      <c r="IGQ3207" s="14"/>
      <c r="IGR3207" s="14"/>
      <c r="IGS3207" s="14"/>
      <c r="IGT3207" s="14"/>
      <c r="IGU3207" s="14"/>
      <c r="IGV3207" s="14"/>
      <c r="IGW3207" s="14"/>
      <c r="IGX3207" s="14"/>
      <c r="IGY3207" s="14"/>
      <c r="IGZ3207" s="14"/>
      <c r="IHA3207" s="14"/>
      <c r="IHB3207" s="14"/>
      <c r="IHC3207" s="14"/>
      <c r="IHD3207" s="14"/>
      <c r="IHE3207" s="14"/>
      <c r="IHF3207" s="14"/>
      <c r="IHG3207" s="14"/>
      <c r="IHH3207" s="14"/>
      <c r="IHI3207" s="14"/>
      <c r="IHJ3207" s="14"/>
      <c r="IHK3207" s="14"/>
      <c r="IHL3207" s="14"/>
      <c r="IHM3207" s="14"/>
      <c r="IHN3207" s="14"/>
      <c r="IHO3207" s="14"/>
      <c r="IHP3207" s="14"/>
      <c r="IHQ3207" s="14"/>
      <c r="IHR3207" s="14"/>
      <c r="IHS3207" s="14"/>
      <c r="IHT3207" s="14"/>
      <c r="IHU3207" s="14"/>
      <c r="IHV3207" s="14"/>
      <c r="IHW3207" s="14"/>
      <c r="IHX3207" s="14"/>
      <c r="IHY3207" s="14"/>
      <c r="IHZ3207" s="14"/>
      <c r="IIA3207" s="14"/>
      <c r="IIB3207" s="14"/>
      <c r="IIC3207" s="14"/>
      <c r="IID3207" s="14"/>
      <c r="IIE3207" s="14"/>
      <c r="IIF3207" s="14"/>
      <c r="IIG3207" s="14"/>
      <c r="IIH3207" s="14"/>
      <c r="III3207" s="14"/>
      <c r="IIJ3207" s="14"/>
      <c r="IIK3207" s="14"/>
      <c r="IIL3207" s="14"/>
      <c r="IIM3207" s="14"/>
      <c r="IIN3207" s="14"/>
      <c r="IIO3207" s="14"/>
      <c r="IIP3207" s="14"/>
      <c r="IIQ3207" s="14"/>
      <c r="IIR3207" s="14"/>
      <c r="IIS3207" s="14"/>
      <c r="IIT3207" s="14"/>
      <c r="IIU3207" s="14"/>
      <c r="IIV3207" s="14"/>
      <c r="IIW3207" s="14"/>
      <c r="IIX3207" s="14"/>
      <c r="IIY3207" s="14"/>
      <c r="IIZ3207" s="14"/>
      <c r="IJA3207" s="14"/>
      <c r="IJB3207" s="14"/>
      <c r="IJC3207" s="14"/>
      <c r="IJD3207" s="14"/>
      <c r="IJE3207" s="14"/>
      <c r="IJF3207" s="14"/>
      <c r="IJG3207" s="14"/>
      <c r="IJH3207" s="14"/>
      <c r="IJI3207" s="14"/>
      <c r="IJJ3207" s="14"/>
      <c r="IJK3207" s="14"/>
      <c r="IJL3207" s="14"/>
      <c r="IJM3207" s="14"/>
      <c r="IJN3207" s="14"/>
      <c r="IJO3207" s="14"/>
      <c r="IJP3207" s="14"/>
      <c r="IJQ3207" s="14"/>
      <c r="IJR3207" s="14"/>
      <c r="IJS3207" s="14"/>
      <c r="IJT3207" s="14"/>
      <c r="IJU3207" s="14"/>
      <c r="IJV3207" s="14"/>
      <c r="IJW3207" s="14"/>
      <c r="IJX3207" s="14"/>
      <c r="IJY3207" s="14"/>
      <c r="IJZ3207" s="14"/>
      <c r="IKA3207" s="14"/>
      <c r="IKB3207" s="14"/>
      <c r="IKC3207" s="14"/>
      <c r="IKD3207" s="14"/>
      <c r="IKE3207" s="14"/>
      <c r="IKF3207" s="14"/>
      <c r="IKG3207" s="14"/>
      <c r="IKH3207" s="14"/>
      <c r="IKI3207" s="14"/>
      <c r="IKJ3207" s="14"/>
      <c r="IKK3207" s="14"/>
      <c r="IKL3207" s="14"/>
      <c r="IKM3207" s="14"/>
      <c r="IKN3207" s="14"/>
      <c r="IKO3207" s="14"/>
      <c r="IKP3207" s="14"/>
      <c r="IKQ3207" s="14"/>
      <c r="IKR3207" s="14"/>
      <c r="IKS3207" s="14"/>
      <c r="IKT3207" s="14"/>
      <c r="IKU3207" s="14"/>
      <c r="IKV3207" s="14"/>
      <c r="IKW3207" s="14"/>
      <c r="IKX3207" s="14"/>
      <c r="IKY3207" s="14"/>
      <c r="IKZ3207" s="14"/>
      <c r="ILA3207" s="14"/>
      <c r="ILB3207" s="14"/>
      <c r="ILC3207" s="14"/>
      <c r="ILD3207" s="14"/>
      <c r="ILE3207" s="14"/>
      <c r="ILF3207" s="14"/>
      <c r="ILG3207" s="14"/>
      <c r="ILH3207" s="14"/>
      <c r="ILI3207" s="14"/>
      <c r="ILJ3207" s="14"/>
      <c r="ILK3207" s="14"/>
      <c r="ILL3207" s="14"/>
      <c r="ILM3207" s="14"/>
      <c r="ILN3207" s="14"/>
      <c r="ILO3207" s="14"/>
      <c r="ILP3207" s="14"/>
      <c r="ILQ3207" s="14"/>
      <c r="ILR3207" s="14"/>
      <c r="ILS3207" s="14"/>
      <c r="ILT3207" s="14"/>
      <c r="ILU3207" s="14"/>
      <c r="ILV3207" s="14"/>
      <c r="ILW3207" s="14"/>
      <c r="ILX3207" s="14"/>
      <c r="ILY3207" s="14"/>
      <c r="ILZ3207" s="14"/>
      <c r="IMA3207" s="14"/>
      <c r="IMB3207" s="14"/>
      <c r="IMC3207" s="14"/>
      <c r="IMD3207" s="14"/>
      <c r="IME3207" s="14"/>
      <c r="IMF3207" s="14"/>
      <c r="IMG3207" s="14"/>
      <c r="IMH3207" s="14"/>
      <c r="IMI3207" s="14"/>
      <c r="IMJ3207" s="14"/>
      <c r="IMK3207" s="14"/>
      <c r="IML3207" s="14"/>
      <c r="IMM3207" s="14"/>
      <c r="IMN3207" s="14"/>
      <c r="IMO3207" s="14"/>
      <c r="IMP3207" s="14"/>
      <c r="IMQ3207" s="14"/>
      <c r="IMR3207" s="14"/>
      <c r="IMS3207" s="14"/>
      <c r="IMT3207" s="14"/>
      <c r="IMU3207" s="14"/>
      <c r="IMV3207" s="14"/>
      <c r="IMW3207" s="14"/>
      <c r="IMX3207" s="14"/>
      <c r="IMY3207" s="14"/>
      <c r="IMZ3207" s="14"/>
      <c r="INA3207" s="14"/>
      <c r="INB3207" s="14"/>
      <c r="INC3207" s="14"/>
      <c r="IND3207" s="14"/>
      <c r="INE3207" s="14"/>
      <c r="INF3207" s="14"/>
      <c r="ING3207" s="14"/>
      <c r="INH3207" s="14"/>
      <c r="INI3207" s="14"/>
      <c r="INJ3207" s="14"/>
      <c r="INK3207" s="14"/>
      <c r="INL3207" s="14"/>
      <c r="INM3207" s="14"/>
      <c r="INN3207" s="14"/>
      <c r="INO3207" s="14"/>
      <c r="INP3207" s="14"/>
      <c r="INQ3207" s="14"/>
      <c r="INR3207" s="14"/>
      <c r="INS3207" s="14"/>
      <c r="INT3207" s="14"/>
      <c r="INU3207" s="14"/>
      <c r="INV3207" s="14"/>
      <c r="INW3207" s="14"/>
      <c r="INX3207" s="14"/>
      <c r="INY3207" s="14"/>
      <c r="INZ3207" s="14"/>
      <c r="IOA3207" s="14"/>
      <c r="IOB3207" s="14"/>
      <c r="IOC3207" s="14"/>
      <c r="IOD3207" s="14"/>
      <c r="IOE3207" s="14"/>
      <c r="IOF3207" s="14"/>
      <c r="IOG3207" s="14"/>
      <c r="IOH3207" s="14"/>
      <c r="IOI3207" s="14"/>
      <c r="IOJ3207" s="14"/>
      <c r="IOK3207" s="14"/>
      <c r="IOL3207" s="14"/>
      <c r="IOM3207" s="14"/>
      <c r="ION3207" s="14"/>
      <c r="IOO3207" s="14"/>
      <c r="IOP3207" s="14"/>
      <c r="IOQ3207" s="14"/>
      <c r="IOR3207" s="14"/>
      <c r="IOS3207" s="14"/>
      <c r="IOT3207" s="14"/>
      <c r="IOU3207" s="14"/>
      <c r="IOV3207" s="14"/>
      <c r="IOW3207" s="14"/>
      <c r="IOX3207" s="14"/>
      <c r="IOY3207" s="14"/>
      <c r="IOZ3207" s="14"/>
      <c r="IPA3207" s="14"/>
      <c r="IPB3207" s="14"/>
      <c r="IPC3207" s="14"/>
      <c r="IPD3207" s="14"/>
      <c r="IPE3207" s="14"/>
      <c r="IPF3207" s="14"/>
      <c r="IPG3207" s="14"/>
      <c r="IPH3207" s="14"/>
      <c r="IPI3207" s="14"/>
      <c r="IPJ3207" s="14"/>
      <c r="IPK3207" s="14"/>
      <c r="IPL3207" s="14"/>
      <c r="IPM3207" s="14"/>
      <c r="IPN3207" s="14"/>
      <c r="IPO3207" s="14"/>
      <c r="IPP3207" s="14"/>
      <c r="IPQ3207" s="14"/>
      <c r="IPR3207" s="14"/>
      <c r="IPS3207" s="14"/>
      <c r="IPT3207" s="14"/>
      <c r="IPU3207" s="14"/>
      <c r="IPV3207" s="14"/>
      <c r="IPW3207" s="14"/>
      <c r="IPX3207" s="14"/>
      <c r="IPY3207" s="14"/>
      <c r="IPZ3207" s="14"/>
      <c r="IQA3207" s="14"/>
      <c r="IQB3207" s="14"/>
      <c r="IQC3207" s="14"/>
      <c r="IQD3207" s="14"/>
      <c r="IQE3207" s="14"/>
      <c r="IQF3207" s="14"/>
      <c r="IQG3207" s="14"/>
      <c r="IQH3207" s="14"/>
      <c r="IQI3207" s="14"/>
      <c r="IQJ3207" s="14"/>
      <c r="IQK3207" s="14"/>
      <c r="IQL3207" s="14"/>
      <c r="IQM3207" s="14"/>
      <c r="IQN3207" s="14"/>
      <c r="IQO3207" s="14"/>
      <c r="IQP3207" s="14"/>
      <c r="IQQ3207" s="14"/>
      <c r="IQR3207" s="14"/>
      <c r="IQS3207" s="14"/>
      <c r="IQT3207" s="14"/>
      <c r="IQU3207" s="14"/>
      <c r="IQV3207" s="14"/>
      <c r="IQW3207" s="14"/>
      <c r="IQX3207" s="14"/>
      <c r="IQY3207" s="14"/>
      <c r="IQZ3207" s="14"/>
      <c r="IRA3207" s="14"/>
      <c r="IRB3207" s="14"/>
      <c r="IRC3207" s="14"/>
      <c r="IRD3207" s="14"/>
      <c r="IRE3207" s="14"/>
      <c r="IRF3207" s="14"/>
      <c r="IRG3207" s="14"/>
      <c r="IRH3207" s="14"/>
      <c r="IRI3207" s="14"/>
      <c r="IRJ3207" s="14"/>
      <c r="IRK3207" s="14"/>
      <c r="IRL3207" s="14"/>
      <c r="IRM3207" s="14"/>
      <c r="IRN3207" s="14"/>
      <c r="IRO3207" s="14"/>
      <c r="IRP3207" s="14"/>
      <c r="IRQ3207" s="14"/>
      <c r="IRR3207" s="14"/>
      <c r="IRS3207" s="14"/>
      <c r="IRT3207" s="14"/>
      <c r="IRU3207" s="14"/>
      <c r="IRV3207" s="14"/>
      <c r="IRW3207" s="14"/>
      <c r="IRX3207" s="14"/>
      <c r="IRY3207" s="14"/>
      <c r="IRZ3207" s="14"/>
      <c r="ISA3207" s="14"/>
      <c r="ISB3207" s="14"/>
      <c r="ISC3207" s="14"/>
      <c r="ISD3207" s="14"/>
      <c r="ISE3207" s="14"/>
      <c r="ISF3207" s="14"/>
      <c r="ISG3207" s="14"/>
      <c r="ISH3207" s="14"/>
      <c r="ISI3207" s="14"/>
      <c r="ISJ3207" s="14"/>
      <c r="ISK3207" s="14"/>
      <c r="ISL3207" s="14"/>
      <c r="ISM3207" s="14"/>
      <c r="ISN3207" s="14"/>
      <c r="ISO3207" s="14"/>
      <c r="ISP3207" s="14"/>
      <c r="ISQ3207" s="14"/>
      <c r="ISR3207" s="14"/>
      <c r="ISS3207" s="14"/>
      <c r="IST3207" s="14"/>
      <c r="ISU3207" s="14"/>
      <c r="ISV3207" s="14"/>
      <c r="ISW3207" s="14"/>
      <c r="ISX3207" s="14"/>
      <c r="ISY3207" s="14"/>
      <c r="ISZ3207" s="14"/>
      <c r="ITA3207" s="14"/>
      <c r="ITB3207" s="14"/>
      <c r="ITC3207" s="14"/>
      <c r="ITD3207" s="14"/>
      <c r="ITE3207" s="14"/>
      <c r="ITF3207" s="14"/>
      <c r="ITG3207" s="14"/>
      <c r="ITH3207" s="14"/>
      <c r="ITI3207" s="14"/>
      <c r="ITJ3207" s="14"/>
      <c r="ITK3207" s="14"/>
      <c r="ITL3207" s="14"/>
      <c r="ITM3207" s="14"/>
      <c r="ITN3207" s="14"/>
      <c r="ITO3207" s="14"/>
      <c r="ITP3207" s="14"/>
      <c r="ITQ3207" s="14"/>
      <c r="ITR3207" s="14"/>
      <c r="ITS3207" s="14"/>
      <c r="ITT3207" s="14"/>
      <c r="ITU3207" s="14"/>
      <c r="ITV3207" s="14"/>
      <c r="ITW3207" s="14"/>
      <c r="ITX3207" s="14"/>
      <c r="ITY3207" s="14"/>
      <c r="ITZ3207" s="14"/>
      <c r="IUA3207" s="14"/>
      <c r="IUB3207" s="14"/>
      <c r="IUC3207" s="14"/>
      <c r="IUD3207" s="14"/>
      <c r="IUE3207" s="14"/>
      <c r="IUF3207" s="14"/>
      <c r="IUG3207" s="14"/>
      <c r="IUH3207" s="14"/>
      <c r="IUI3207" s="14"/>
      <c r="IUJ3207" s="14"/>
      <c r="IUK3207" s="14"/>
      <c r="IUL3207" s="14"/>
      <c r="IUM3207" s="14"/>
      <c r="IUN3207" s="14"/>
      <c r="IUO3207" s="14"/>
      <c r="IUP3207" s="14"/>
      <c r="IUQ3207" s="14"/>
      <c r="IUR3207" s="14"/>
      <c r="IUS3207" s="14"/>
      <c r="IUT3207" s="14"/>
      <c r="IUU3207" s="14"/>
      <c r="IUV3207" s="14"/>
      <c r="IUW3207" s="14"/>
      <c r="IUX3207" s="14"/>
      <c r="IUY3207" s="14"/>
      <c r="IUZ3207" s="14"/>
      <c r="IVA3207" s="14"/>
      <c r="IVB3207" s="14"/>
      <c r="IVC3207" s="14"/>
      <c r="IVD3207" s="14"/>
      <c r="IVE3207" s="14"/>
      <c r="IVF3207" s="14"/>
      <c r="IVG3207" s="14"/>
      <c r="IVH3207" s="14"/>
      <c r="IVI3207" s="14"/>
      <c r="IVJ3207" s="14"/>
      <c r="IVK3207" s="14"/>
      <c r="IVL3207" s="14"/>
      <c r="IVM3207" s="14"/>
      <c r="IVN3207" s="14"/>
      <c r="IVO3207" s="14"/>
      <c r="IVP3207" s="14"/>
      <c r="IVQ3207" s="14"/>
      <c r="IVR3207" s="14"/>
      <c r="IVS3207" s="14"/>
      <c r="IVT3207" s="14"/>
      <c r="IVU3207" s="14"/>
      <c r="IVV3207" s="14"/>
      <c r="IVW3207" s="14"/>
      <c r="IVX3207" s="14"/>
      <c r="IVY3207" s="14"/>
      <c r="IVZ3207" s="14"/>
      <c r="IWA3207" s="14"/>
      <c r="IWB3207" s="14"/>
      <c r="IWC3207" s="14"/>
      <c r="IWD3207" s="14"/>
      <c r="IWE3207" s="14"/>
      <c r="IWF3207" s="14"/>
      <c r="IWG3207" s="14"/>
      <c r="IWH3207" s="14"/>
      <c r="IWI3207" s="14"/>
      <c r="IWJ3207" s="14"/>
      <c r="IWK3207" s="14"/>
      <c r="IWL3207" s="14"/>
      <c r="IWM3207" s="14"/>
      <c r="IWN3207" s="14"/>
      <c r="IWO3207" s="14"/>
      <c r="IWP3207" s="14"/>
      <c r="IWQ3207" s="14"/>
      <c r="IWR3207" s="14"/>
      <c r="IWS3207" s="14"/>
      <c r="IWT3207" s="14"/>
      <c r="IWU3207" s="14"/>
      <c r="IWV3207" s="14"/>
      <c r="IWW3207" s="14"/>
      <c r="IWX3207" s="14"/>
      <c r="IWY3207" s="14"/>
      <c r="IWZ3207" s="14"/>
      <c r="IXA3207" s="14"/>
      <c r="IXB3207" s="14"/>
      <c r="IXC3207" s="14"/>
      <c r="IXD3207" s="14"/>
      <c r="IXE3207" s="14"/>
      <c r="IXF3207" s="14"/>
      <c r="IXG3207" s="14"/>
      <c r="IXH3207" s="14"/>
      <c r="IXI3207" s="14"/>
      <c r="IXJ3207" s="14"/>
      <c r="IXK3207" s="14"/>
      <c r="IXL3207" s="14"/>
      <c r="IXM3207" s="14"/>
      <c r="IXN3207" s="14"/>
      <c r="IXO3207" s="14"/>
      <c r="IXP3207" s="14"/>
      <c r="IXQ3207" s="14"/>
      <c r="IXR3207" s="14"/>
      <c r="IXS3207" s="14"/>
      <c r="IXT3207" s="14"/>
      <c r="IXU3207" s="14"/>
      <c r="IXV3207" s="14"/>
      <c r="IXW3207" s="14"/>
      <c r="IXX3207" s="14"/>
      <c r="IXY3207" s="14"/>
      <c r="IXZ3207" s="14"/>
      <c r="IYA3207" s="14"/>
      <c r="IYB3207" s="14"/>
      <c r="IYC3207" s="14"/>
      <c r="IYD3207" s="14"/>
      <c r="IYE3207" s="14"/>
      <c r="IYF3207" s="14"/>
      <c r="IYG3207" s="14"/>
      <c r="IYH3207" s="14"/>
      <c r="IYI3207" s="14"/>
      <c r="IYJ3207" s="14"/>
      <c r="IYK3207" s="14"/>
      <c r="IYL3207" s="14"/>
      <c r="IYM3207" s="14"/>
      <c r="IYN3207" s="14"/>
      <c r="IYO3207" s="14"/>
      <c r="IYP3207" s="14"/>
      <c r="IYQ3207" s="14"/>
      <c r="IYR3207" s="14"/>
      <c r="IYS3207" s="14"/>
      <c r="IYT3207" s="14"/>
      <c r="IYU3207" s="14"/>
      <c r="IYV3207" s="14"/>
      <c r="IYW3207" s="14"/>
      <c r="IYX3207" s="14"/>
      <c r="IYY3207" s="14"/>
      <c r="IYZ3207" s="14"/>
      <c r="IZA3207" s="14"/>
      <c r="IZB3207" s="14"/>
      <c r="IZC3207" s="14"/>
      <c r="IZD3207" s="14"/>
      <c r="IZE3207" s="14"/>
      <c r="IZF3207" s="14"/>
      <c r="IZG3207" s="14"/>
      <c r="IZH3207" s="14"/>
      <c r="IZI3207" s="14"/>
      <c r="IZJ3207" s="14"/>
      <c r="IZK3207" s="14"/>
      <c r="IZL3207" s="14"/>
      <c r="IZM3207" s="14"/>
      <c r="IZN3207" s="14"/>
      <c r="IZO3207" s="14"/>
      <c r="IZP3207" s="14"/>
      <c r="IZQ3207" s="14"/>
      <c r="IZR3207" s="14"/>
      <c r="IZS3207" s="14"/>
      <c r="IZT3207" s="14"/>
      <c r="IZU3207" s="14"/>
      <c r="IZV3207" s="14"/>
      <c r="IZW3207" s="14"/>
      <c r="IZX3207" s="14"/>
      <c r="IZY3207" s="14"/>
      <c r="IZZ3207" s="14"/>
      <c r="JAA3207" s="14"/>
      <c r="JAB3207" s="14"/>
      <c r="JAC3207" s="14"/>
      <c r="JAD3207" s="14"/>
      <c r="JAE3207" s="14"/>
      <c r="JAF3207" s="14"/>
      <c r="JAG3207" s="14"/>
      <c r="JAH3207" s="14"/>
      <c r="JAI3207" s="14"/>
      <c r="JAJ3207" s="14"/>
      <c r="JAK3207" s="14"/>
      <c r="JAL3207" s="14"/>
      <c r="JAM3207" s="14"/>
      <c r="JAN3207" s="14"/>
      <c r="JAO3207" s="14"/>
      <c r="JAP3207" s="14"/>
      <c r="JAQ3207" s="14"/>
      <c r="JAR3207" s="14"/>
      <c r="JAS3207" s="14"/>
      <c r="JAT3207" s="14"/>
      <c r="JAU3207" s="14"/>
      <c r="JAV3207" s="14"/>
      <c r="JAW3207" s="14"/>
      <c r="JAX3207" s="14"/>
      <c r="JAY3207" s="14"/>
      <c r="JAZ3207" s="14"/>
      <c r="JBA3207" s="14"/>
      <c r="JBB3207" s="14"/>
      <c r="JBC3207" s="14"/>
      <c r="JBD3207" s="14"/>
      <c r="JBE3207" s="14"/>
      <c r="JBF3207" s="14"/>
      <c r="JBG3207" s="14"/>
      <c r="JBH3207" s="14"/>
      <c r="JBI3207" s="14"/>
      <c r="JBJ3207" s="14"/>
      <c r="JBK3207" s="14"/>
      <c r="JBL3207" s="14"/>
      <c r="JBM3207" s="14"/>
      <c r="JBN3207" s="14"/>
      <c r="JBO3207" s="14"/>
      <c r="JBP3207" s="14"/>
      <c r="JBQ3207" s="14"/>
      <c r="JBR3207" s="14"/>
      <c r="JBS3207" s="14"/>
      <c r="JBT3207" s="14"/>
      <c r="JBU3207" s="14"/>
      <c r="JBV3207" s="14"/>
      <c r="JBW3207" s="14"/>
      <c r="JBX3207" s="14"/>
      <c r="JBY3207" s="14"/>
      <c r="JBZ3207" s="14"/>
      <c r="JCA3207" s="14"/>
      <c r="JCB3207" s="14"/>
      <c r="JCC3207" s="14"/>
      <c r="JCD3207" s="14"/>
      <c r="JCE3207" s="14"/>
      <c r="JCF3207" s="14"/>
      <c r="JCG3207" s="14"/>
      <c r="JCH3207" s="14"/>
      <c r="JCI3207" s="14"/>
      <c r="JCJ3207" s="14"/>
      <c r="JCK3207" s="14"/>
      <c r="JCL3207" s="14"/>
      <c r="JCM3207" s="14"/>
      <c r="JCN3207" s="14"/>
      <c r="JCO3207" s="14"/>
      <c r="JCP3207" s="14"/>
      <c r="JCQ3207" s="14"/>
      <c r="JCR3207" s="14"/>
      <c r="JCS3207" s="14"/>
      <c r="JCT3207" s="14"/>
      <c r="JCU3207" s="14"/>
      <c r="JCV3207" s="14"/>
      <c r="JCW3207" s="14"/>
      <c r="JCX3207" s="14"/>
      <c r="JCY3207" s="14"/>
      <c r="JCZ3207" s="14"/>
      <c r="JDA3207" s="14"/>
      <c r="JDB3207" s="14"/>
      <c r="JDC3207" s="14"/>
      <c r="JDD3207" s="14"/>
      <c r="JDE3207" s="14"/>
      <c r="JDF3207" s="14"/>
      <c r="JDG3207" s="14"/>
      <c r="JDH3207" s="14"/>
      <c r="JDI3207" s="14"/>
      <c r="JDJ3207" s="14"/>
      <c r="JDK3207" s="14"/>
      <c r="JDL3207" s="14"/>
      <c r="JDM3207" s="14"/>
      <c r="JDN3207" s="14"/>
      <c r="JDO3207" s="14"/>
      <c r="JDP3207" s="14"/>
      <c r="JDQ3207" s="14"/>
      <c r="JDR3207" s="14"/>
      <c r="JDS3207" s="14"/>
      <c r="JDT3207" s="14"/>
      <c r="JDU3207" s="14"/>
      <c r="JDV3207" s="14"/>
      <c r="JDW3207" s="14"/>
      <c r="JDX3207" s="14"/>
      <c r="JDY3207" s="14"/>
      <c r="JDZ3207" s="14"/>
      <c r="JEA3207" s="14"/>
      <c r="JEB3207" s="14"/>
      <c r="JEC3207" s="14"/>
      <c r="JED3207" s="14"/>
      <c r="JEE3207" s="14"/>
      <c r="JEF3207" s="14"/>
      <c r="JEG3207" s="14"/>
      <c r="JEH3207" s="14"/>
      <c r="JEI3207" s="14"/>
      <c r="JEJ3207" s="14"/>
      <c r="JEK3207" s="14"/>
      <c r="JEL3207" s="14"/>
      <c r="JEM3207" s="14"/>
      <c r="JEN3207" s="14"/>
      <c r="JEO3207" s="14"/>
      <c r="JEP3207" s="14"/>
      <c r="JEQ3207" s="14"/>
      <c r="JER3207" s="14"/>
      <c r="JES3207" s="14"/>
      <c r="JET3207" s="14"/>
      <c r="JEU3207" s="14"/>
      <c r="JEV3207" s="14"/>
      <c r="JEW3207" s="14"/>
      <c r="JEX3207" s="14"/>
      <c r="JEY3207" s="14"/>
      <c r="JEZ3207" s="14"/>
      <c r="JFA3207" s="14"/>
      <c r="JFB3207" s="14"/>
      <c r="JFC3207" s="14"/>
      <c r="JFD3207" s="14"/>
      <c r="JFE3207" s="14"/>
      <c r="JFF3207" s="14"/>
      <c r="JFG3207" s="14"/>
      <c r="JFH3207" s="14"/>
      <c r="JFI3207" s="14"/>
      <c r="JFJ3207" s="14"/>
      <c r="JFK3207" s="14"/>
      <c r="JFL3207" s="14"/>
      <c r="JFM3207" s="14"/>
      <c r="JFN3207" s="14"/>
      <c r="JFO3207" s="14"/>
      <c r="JFP3207" s="14"/>
      <c r="JFQ3207" s="14"/>
      <c r="JFR3207" s="14"/>
      <c r="JFS3207" s="14"/>
      <c r="JFT3207" s="14"/>
      <c r="JFU3207" s="14"/>
      <c r="JFV3207" s="14"/>
      <c r="JFW3207" s="14"/>
      <c r="JFX3207" s="14"/>
      <c r="JFY3207" s="14"/>
      <c r="JFZ3207" s="14"/>
      <c r="JGA3207" s="14"/>
      <c r="JGB3207" s="14"/>
      <c r="JGC3207" s="14"/>
      <c r="JGD3207" s="14"/>
      <c r="JGE3207" s="14"/>
      <c r="JGF3207" s="14"/>
      <c r="JGG3207" s="14"/>
      <c r="JGH3207" s="14"/>
      <c r="JGI3207" s="14"/>
      <c r="JGJ3207" s="14"/>
      <c r="JGK3207" s="14"/>
      <c r="JGL3207" s="14"/>
      <c r="JGM3207" s="14"/>
      <c r="JGN3207" s="14"/>
      <c r="JGO3207" s="14"/>
      <c r="JGP3207" s="14"/>
      <c r="JGQ3207" s="14"/>
      <c r="JGR3207" s="14"/>
      <c r="JGS3207" s="14"/>
      <c r="JGT3207" s="14"/>
      <c r="JGU3207" s="14"/>
      <c r="JGV3207" s="14"/>
      <c r="JGW3207" s="14"/>
      <c r="JGX3207" s="14"/>
      <c r="JGY3207" s="14"/>
      <c r="JGZ3207" s="14"/>
      <c r="JHA3207" s="14"/>
      <c r="JHB3207" s="14"/>
      <c r="JHC3207" s="14"/>
      <c r="JHD3207" s="14"/>
      <c r="JHE3207" s="14"/>
      <c r="JHF3207" s="14"/>
      <c r="JHG3207" s="14"/>
      <c r="JHH3207" s="14"/>
      <c r="JHI3207" s="14"/>
      <c r="JHJ3207" s="14"/>
      <c r="JHK3207" s="14"/>
      <c r="JHL3207" s="14"/>
      <c r="JHM3207" s="14"/>
      <c r="JHN3207" s="14"/>
      <c r="JHO3207" s="14"/>
      <c r="JHP3207" s="14"/>
      <c r="JHQ3207" s="14"/>
      <c r="JHR3207" s="14"/>
      <c r="JHS3207" s="14"/>
      <c r="JHT3207" s="14"/>
      <c r="JHU3207" s="14"/>
      <c r="JHV3207" s="14"/>
      <c r="JHW3207" s="14"/>
      <c r="JHX3207" s="14"/>
      <c r="JHY3207" s="14"/>
      <c r="JHZ3207" s="14"/>
      <c r="JIA3207" s="14"/>
      <c r="JIB3207" s="14"/>
      <c r="JIC3207" s="14"/>
      <c r="JID3207" s="14"/>
      <c r="JIE3207" s="14"/>
      <c r="JIF3207" s="14"/>
      <c r="JIG3207" s="14"/>
      <c r="JIH3207" s="14"/>
      <c r="JII3207" s="14"/>
      <c r="JIJ3207" s="14"/>
      <c r="JIK3207" s="14"/>
      <c r="JIL3207" s="14"/>
      <c r="JIM3207" s="14"/>
      <c r="JIN3207" s="14"/>
      <c r="JIO3207" s="14"/>
      <c r="JIP3207" s="14"/>
      <c r="JIQ3207" s="14"/>
      <c r="JIR3207" s="14"/>
      <c r="JIS3207" s="14"/>
      <c r="JIT3207" s="14"/>
      <c r="JIU3207" s="14"/>
      <c r="JIV3207" s="14"/>
      <c r="JIW3207" s="14"/>
      <c r="JIX3207" s="14"/>
      <c r="JIY3207" s="14"/>
      <c r="JIZ3207" s="14"/>
      <c r="JJA3207" s="14"/>
      <c r="JJB3207" s="14"/>
      <c r="JJC3207" s="14"/>
      <c r="JJD3207" s="14"/>
      <c r="JJE3207" s="14"/>
      <c r="JJF3207" s="14"/>
      <c r="JJG3207" s="14"/>
      <c r="JJH3207" s="14"/>
      <c r="JJI3207" s="14"/>
      <c r="JJJ3207" s="14"/>
      <c r="JJK3207" s="14"/>
      <c r="JJL3207" s="14"/>
      <c r="JJM3207" s="14"/>
      <c r="JJN3207" s="14"/>
      <c r="JJO3207" s="14"/>
      <c r="JJP3207" s="14"/>
      <c r="JJQ3207" s="14"/>
      <c r="JJR3207" s="14"/>
      <c r="JJS3207" s="14"/>
      <c r="JJT3207" s="14"/>
      <c r="JJU3207" s="14"/>
      <c r="JJV3207" s="14"/>
      <c r="JJW3207" s="14"/>
      <c r="JJX3207" s="14"/>
      <c r="JJY3207" s="14"/>
      <c r="JJZ3207" s="14"/>
      <c r="JKA3207" s="14"/>
      <c r="JKB3207" s="14"/>
      <c r="JKC3207" s="14"/>
      <c r="JKD3207" s="14"/>
      <c r="JKE3207" s="14"/>
      <c r="JKF3207" s="14"/>
      <c r="JKG3207" s="14"/>
      <c r="JKH3207" s="14"/>
      <c r="JKI3207" s="14"/>
      <c r="JKJ3207" s="14"/>
      <c r="JKK3207" s="14"/>
      <c r="JKL3207" s="14"/>
      <c r="JKM3207" s="14"/>
      <c r="JKN3207" s="14"/>
      <c r="JKO3207" s="14"/>
      <c r="JKP3207" s="14"/>
      <c r="JKQ3207" s="14"/>
      <c r="JKR3207" s="14"/>
      <c r="JKS3207" s="14"/>
      <c r="JKT3207" s="14"/>
      <c r="JKU3207" s="14"/>
      <c r="JKV3207" s="14"/>
      <c r="JKW3207" s="14"/>
      <c r="JKX3207" s="14"/>
      <c r="JKY3207" s="14"/>
      <c r="JKZ3207" s="14"/>
      <c r="JLA3207" s="14"/>
      <c r="JLB3207" s="14"/>
      <c r="JLC3207" s="14"/>
      <c r="JLD3207" s="14"/>
      <c r="JLE3207" s="14"/>
      <c r="JLF3207" s="14"/>
      <c r="JLG3207" s="14"/>
      <c r="JLH3207" s="14"/>
      <c r="JLI3207" s="14"/>
      <c r="JLJ3207" s="14"/>
      <c r="JLK3207" s="14"/>
      <c r="JLL3207" s="14"/>
      <c r="JLM3207" s="14"/>
      <c r="JLN3207" s="14"/>
      <c r="JLO3207" s="14"/>
      <c r="JLP3207" s="14"/>
      <c r="JLQ3207" s="14"/>
      <c r="JLR3207" s="14"/>
      <c r="JLS3207" s="14"/>
      <c r="JLT3207" s="14"/>
      <c r="JLU3207" s="14"/>
      <c r="JLV3207" s="14"/>
      <c r="JLW3207" s="14"/>
      <c r="JLX3207" s="14"/>
      <c r="JLY3207" s="14"/>
      <c r="JLZ3207" s="14"/>
      <c r="JMA3207" s="14"/>
      <c r="JMB3207" s="14"/>
      <c r="JMC3207" s="14"/>
      <c r="JMD3207" s="14"/>
      <c r="JME3207" s="14"/>
      <c r="JMF3207" s="14"/>
      <c r="JMG3207" s="14"/>
      <c r="JMH3207" s="14"/>
      <c r="JMI3207" s="14"/>
      <c r="JMJ3207" s="14"/>
      <c r="JMK3207" s="14"/>
      <c r="JML3207" s="14"/>
      <c r="JMM3207" s="14"/>
      <c r="JMN3207" s="14"/>
      <c r="JMO3207" s="14"/>
      <c r="JMP3207" s="14"/>
      <c r="JMQ3207" s="14"/>
      <c r="JMR3207" s="14"/>
      <c r="JMS3207" s="14"/>
      <c r="JMT3207" s="14"/>
      <c r="JMU3207" s="14"/>
      <c r="JMV3207" s="14"/>
      <c r="JMW3207" s="14"/>
      <c r="JMX3207" s="14"/>
      <c r="JMY3207" s="14"/>
      <c r="JMZ3207" s="14"/>
      <c r="JNA3207" s="14"/>
      <c r="JNB3207" s="14"/>
      <c r="JNC3207" s="14"/>
      <c r="JND3207" s="14"/>
      <c r="JNE3207" s="14"/>
      <c r="JNF3207" s="14"/>
      <c r="JNG3207" s="14"/>
      <c r="JNH3207" s="14"/>
      <c r="JNI3207" s="14"/>
      <c r="JNJ3207" s="14"/>
      <c r="JNK3207" s="14"/>
      <c r="JNL3207" s="14"/>
      <c r="JNM3207" s="14"/>
      <c r="JNN3207" s="14"/>
      <c r="JNO3207" s="14"/>
      <c r="JNP3207" s="14"/>
      <c r="JNQ3207" s="14"/>
      <c r="JNR3207" s="14"/>
      <c r="JNS3207" s="14"/>
      <c r="JNT3207" s="14"/>
      <c r="JNU3207" s="14"/>
      <c r="JNV3207" s="14"/>
      <c r="JNW3207" s="14"/>
      <c r="JNX3207" s="14"/>
      <c r="JNY3207" s="14"/>
      <c r="JNZ3207" s="14"/>
      <c r="JOA3207" s="14"/>
      <c r="JOB3207" s="14"/>
      <c r="JOC3207" s="14"/>
      <c r="JOD3207" s="14"/>
      <c r="JOE3207" s="14"/>
      <c r="JOF3207" s="14"/>
      <c r="JOG3207" s="14"/>
      <c r="JOH3207" s="14"/>
      <c r="JOI3207" s="14"/>
      <c r="JOJ3207" s="14"/>
      <c r="JOK3207" s="14"/>
      <c r="JOL3207" s="14"/>
      <c r="JOM3207" s="14"/>
      <c r="JON3207" s="14"/>
      <c r="JOO3207" s="14"/>
      <c r="JOP3207" s="14"/>
      <c r="JOQ3207" s="14"/>
      <c r="JOR3207" s="14"/>
      <c r="JOS3207" s="14"/>
      <c r="JOT3207" s="14"/>
      <c r="JOU3207" s="14"/>
      <c r="JOV3207" s="14"/>
      <c r="JOW3207" s="14"/>
      <c r="JOX3207" s="14"/>
      <c r="JOY3207" s="14"/>
      <c r="JOZ3207" s="14"/>
      <c r="JPA3207" s="14"/>
      <c r="JPB3207" s="14"/>
      <c r="JPC3207" s="14"/>
      <c r="JPD3207" s="14"/>
      <c r="JPE3207" s="14"/>
      <c r="JPF3207" s="14"/>
      <c r="JPG3207" s="14"/>
      <c r="JPH3207" s="14"/>
      <c r="JPI3207" s="14"/>
      <c r="JPJ3207" s="14"/>
      <c r="JPK3207" s="14"/>
      <c r="JPL3207" s="14"/>
      <c r="JPM3207" s="14"/>
      <c r="JPN3207" s="14"/>
      <c r="JPO3207" s="14"/>
      <c r="JPP3207" s="14"/>
      <c r="JPQ3207" s="14"/>
      <c r="JPR3207" s="14"/>
      <c r="JPS3207" s="14"/>
      <c r="JPT3207" s="14"/>
      <c r="JPU3207" s="14"/>
      <c r="JPV3207" s="14"/>
      <c r="JPW3207" s="14"/>
      <c r="JPX3207" s="14"/>
      <c r="JPY3207" s="14"/>
      <c r="JPZ3207" s="14"/>
      <c r="JQA3207" s="14"/>
      <c r="JQB3207" s="14"/>
      <c r="JQC3207" s="14"/>
      <c r="JQD3207" s="14"/>
      <c r="JQE3207" s="14"/>
      <c r="JQF3207" s="14"/>
      <c r="JQG3207" s="14"/>
      <c r="JQH3207" s="14"/>
      <c r="JQI3207" s="14"/>
      <c r="JQJ3207" s="14"/>
      <c r="JQK3207" s="14"/>
      <c r="JQL3207" s="14"/>
      <c r="JQM3207" s="14"/>
      <c r="JQN3207" s="14"/>
      <c r="JQO3207" s="14"/>
      <c r="JQP3207" s="14"/>
      <c r="JQQ3207" s="14"/>
      <c r="JQR3207" s="14"/>
      <c r="JQS3207" s="14"/>
      <c r="JQT3207" s="14"/>
      <c r="JQU3207" s="14"/>
      <c r="JQV3207" s="14"/>
      <c r="JQW3207" s="14"/>
      <c r="JQX3207" s="14"/>
      <c r="JQY3207" s="14"/>
      <c r="JQZ3207" s="14"/>
      <c r="JRA3207" s="14"/>
      <c r="JRB3207" s="14"/>
      <c r="JRC3207" s="14"/>
      <c r="JRD3207" s="14"/>
      <c r="JRE3207" s="14"/>
      <c r="JRF3207" s="14"/>
      <c r="JRG3207" s="14"/>
      <c r="JRH3207" s="14"/>
      <c r="JRI3207" s="14"/>
      <c r="JRJ3207" s="14"/>
      <c r="JRK3207" s="14"/>
      <c r="JRL3207" s="14"/>
      <c r="JRM3207" s="14"/>
      <c r="JRN3207" s="14"/>
      <c r="JRO3207" s="14"/>
      <c r="JRP3207" s="14"/>
      <c r="JRQ3207" s="14"/>
      <c r="JRR3207" s="14"/>
      <c r="JRS3207" s="14"/>
      <c r="JRT3207" s="14"/>
      <c r="JRU3207" s="14"/>
      <c r="JRV3207" s="14"/>
      <c r="JRW3207" s="14"/>
      <c r="JRX3207" s="14"/>
      <c r="JRY3207" s="14"/>
      <c r="JRZ3207" s="14"/>
      <c r="JSA3207" s="14"/>
      <c r="JSB3207" s="14"/>
      <c r="JSC3207" s="14"/>
      <c r="JSD3207" s="14"/>
      <c r="JSE3207" s="14"/>
      <c r="JSF3207" s="14"/>
      <c r="JSG3207" s="14"/>
      <c r="JSH3207" s="14"/>
      <c r="JSI3207" s="14"/>
      <c r="JSJ3207" s="14"/>
      <c r="JSK3207" s="14"/>
      <c r="JSL3207" s="14"/>
      <c r="JSM3207" s="14"/>
      <c r="JSN3207" s="14"/>
      <c r="JSO3207" s="14"/>
      <c r="JSP3207" s="14"/>
      <c r="JSQ3207" s="14"/>
      <c r="JSR3207" s="14"/>
      <c r="JSS3207" s="14"/>
      <c r="JST3207" s="14"/>
      <c r="JSU3207" s="14"/>
      <c r="JSV3207" s="14"/>
      <c r="JSW3207" s="14"/>
      <c r="JSX3207" s="14"/>
      <c r="JSY3207" s="14"/>
      <c r="JSZ3207" s="14"/>
      <c r="JTA3207" s="14"/>
      <c r="JTB3207" s="14"/>
      <c r="JTC3207" s="14"/>
      <c r="JTD3207" s="14"/>
      <c r="JTE3207" s="14"/>
      <c r="JTF3207" s="14"/>
      <c r="JTG3207" s="14"/>
      <c r="JTH3207" s="14"/>
      <c r="JTI3207" s="14"/>
      <c r="JTJ3207" s="14"/>
      <c r="JTK3207" s="14"/>
      <c r="JTL3207" s="14"/>
      <c r="JTM3207" s="14"/>
      <c r="JTN3207" s="14"/>
      <c r="JTO3207" s="14"/>
      <c r="JTP3207" s="14"/>
      <c r="JTQ3207" s="14"/>
      <c r="JTR3207" s="14"/>
      <c r="JTS3207" s="14"/>
      <c r="JTT3207" s="14"/>
      <c r="JTU3207" s="14"/>
      <c r="JTV3207" s="14"/>
      <c r="JTW3207" s="14"/>
      <c r="JTX3207" s="14"/>
      <c r="JTY3207" s="14"/>
      <c r="JTZ3207" s="14"/>
      <c r="JUA3207" s="14"/>
      <c r="JUB3207" s="14"/>
      <c r="JUC3207" s="14"/>
      <c r="JUD3207" s="14"/>
      <c r="JUE3207" s="14"/>
      <c r="JUF3207" s="14"/>
      <c r="JUG3207" s="14"/>
      <c r="JUH3207" s="14"/>
      <c r="JUI3207" s="14"/>
      <c r="JUJ3207" s="14"/>
      <c r="JUK3207" s="14"/>
      <c r="JUL3207" s="14"/>
      <c r="JUM3207" s="14"/>
      <c r="JUN3207" s="14"/>
      <c r="JUO3207" s="14"/>
      <c r="JUP3207" s="14"/>
      <c r="JUQ3207" s="14"/>
      <c r="JUR3207" s="14"/>
      <c r="JUS3207" s="14"/>
      <c r="JUT3207" s="14"/>
      <c r="JUU3207" s="14"/>
      <c r="JUV3207" s="14"/>
      <c r="JUW3207" s="14"/>
      <c r="JUX3207" s="14"/>
      <c r="JUY3207" s="14"/>
      <c r="JUZ3207" s="14"/>
      <c r="JVA3207" s="14"/>
      <c r="JVB3207" s="14"/>
      <c r="JVC3207" s="14"/>
      <c r="JVD3207" s="14"/>
      <c r="JVE3207" s="14"/>
      <c r="JVF3207" s="14"/>
      <c r="JVG3207" s="14"/>
      <c r="JVH3207" s="14"/>
      <c r="JVI3207" s="14"/>
      <c r="JVJ3207" s="14"/>
      <c r="JVK3207" s="14"/>
      <c r="JVL3207" s="14"/>
      <c r="JVM3207" s="14"/>
      <c r="JVN3207" s="14"/>
      <c r="JVO3207" s="14"/>
      <c r="JVP3207" s="14"/>
      <c r="JVQ3207" s="14"/>
      <c r="JVR3207" s="14"/>
      <c r="JVS3207" s="14"/>
      <c r="JVT3207" s="14"/>
      <c r="JVU3207" s="14"/>
      <c r="JVV3207" s="14"/>
      <c r="JVW3207" s="14"/>
      <c r="JVX3207" s="14"/>
      <c r="JVY3207" s="14"/>
      <c r="JVZ3207" s="14"/>
      <c r="JWA3207" s="14"/>
      <c r="JWB3207" s="14"/>
      <c r="JWC3207" s="14"/>
      <c r="JWD3207" s="14"/>
      <c r="JWE3207" s="14"/>
      <c r="JWF3207" s="14"/>
      <c r="JWG3207" s="14"/>
      <c r="JWH3207" s="14"/>
      <c r="JWI3207" s="14"/>
      <c r="JWJ3207" s="14"/>
      <c r="JWK3207" s="14"/>
      <c r="JWL3207" s="14"/>
      <c r="JWM3207" s="14"/>
      <c r="JWN3207" s="14"/>
      <c r="JWO3207" s="14"/>
      <c r="JWP3207" s="14"/>
      <c r="JWQ3207" s="14"/>
      <c r="JWR3207" s="14"/>
      <c r="JWS3207" s="14"/>
      <c r="JWT3207" s="14"/>
      <c r="JWU3207" s="14"/>
      <c r="JWV3207" s="14"/>
      <c r="JWW3207" s="14"/>
      <c r="JWX3207" s="14"/>
      <c r="JWY3207" s="14"/>
      <c r="JWZ3207" s="14"/>
      <c r="JXA3207" s="14"/>
      <c r="JXB3207" s="14"/>
      <c r="JXC3207" s="14"/>
      <c r="JXD3207" s="14"/>
      <c r="JXE3207" s="14"/>
      <c r="JXF3207" s="14"/>
      <c r="JXG3207" s="14"/>
      <c r="JXH3207" s="14"/>
      <c r="JXI3207" s="14"/>
      <c r="JXJ3207" s="14"/>
      <c r="JXK3207" s="14"/>
      <c r="JXL3207" s="14"/>
      <c r="JXM3207" s="14"/>
      <c r="JXN3207" s="14"/>
      <c r="JXO3207" s="14"/>
      <c r="JXP3207" s="14"/>
      <c r="JXQ3207" s="14"/>
      <c r="JXR3207" s="14"/>
      <c r="JXS3207" s="14"/>
      <c r="JXT3207" s="14"/>
      <c r="JXU3207" s="14"/>
      <c r="JXV3207" s="14"/>
      <c r="JXW3207" s="14"/>
      <c r="JXX3207" s="14"/>
      <c r="JXY3207" s="14"/>
      <c r="JXZ3207" s="14"/>
      <c r="JYA3207" s="14"/>
      <c r="JYB3207" s="14"/>
      <c r="JYC3207" s="14"/>
      <c r="JYD3207" s="14"/>
      <c r="JYE3207" s="14"/>
      <c r="JYF3207" s="14"/>
      <c r="JYG3207" s="14"/>
      <c r="JYH3207" s="14"/>
      <c r="JYI3207" s="14"/>
      <c r="JYJ3207" s="14"/>
      <c r="JYK3207" s="14"/>
      <c r="JYL3207" s="14"/>
      <c r="JYM3207" s="14"/>
      <c r="JYN3207" s="14"/>
      <c r="JYO3207" s="14"/>
      <c r="JYP3207" s="14"/>
      <c r="JYQ3207" s="14"/>
      <c r="JYR3207" s="14"/>
      <c r="JYS3207" s="14"/>
      <c r="JYT3207" s="14"/>
      <c r="JYU3207" s="14"/>
      <c r="JYV3207" s="14"/>
      <c r="JYW3207" s="14"/>
      <c r="JYX3207" s="14"/>
      <c r="JYY3207" s="14"/>
      <c r="JYZ3207" s="14"/>
      <c r="JZA3207" s="14"/>
      <c r="JZB3207" s="14"/>
      <c r="JZC3207" s="14"/>
      <c r="JZD3207" s="14"/>
      <c r="JZE3207" s="14"/>
      <c r="JZF3207" s="14"/>
      <c r="JZG3207" s="14"/>
      <c r="JZH3207" s="14"/>
      <c r="JZI3207" s="14"/>
      <c r="JZJ3207" s="14"/>
      <c r="JZK3207" s="14"/>
      <c r="JZL3207" s="14"/>
      <c r="JZM3207" s="14"/>
      <c r="JZN3207" s="14"/>
      <c r="JZO3207" s="14"/>
      <c r="JZP3207" s="14"/>
      <c r="JZQ3207" s="14"/>
      <c r="JZR3207" s="14"/>
      <c r="JZS3207" s="14"/>
      <c r="JZT3207" s="14"/>
      <c r="JZU3207" s="14"/>
      <c r="JZV3207" s="14"/>
      <c r="JZW3207" s="14"/>
      <c r="JZX3207" s="14"/>
      <c r="JZY3207" s="14"/>
      <c r="JZZ3207" s="14"/>
      <c r="KAA3207" s="14"/>
      <c r="KAB3207" s="14"/>
      <c r="KAC3207" s="14"/>
      <c r="KAD3207" s="14"/>
      <c r="KAE3207" s="14"/>
      <c r="KAF3207" s="14"/>
      <c r="KAG3207" s="14"/>
      <c r="KAH3207" s="14"/>
      <c r="KAI3207" s="14"/>
      <c r="KAJ3207" s="14"/>
      <c r="KAK3207" s="14"/>
      <c r="KAL3207" s="14"/>
      <c r="KAM3207" s="14"/>
      <c r="KAN3207" s="14"/>
      <c r="KAO3207" s="14"/>
      <c r="KAP3207" s="14"/>
      <c r="KAQ3207" s="14"/>
      <c r="KAR3207" s="14"/>
      <c r="KAS3207" s="14"/>
      <c r="KAT3207" s="14"/>
      <c r="KAU3207" s="14"/>
      <c r="KAV3207" s="14"/>
      <c r="KAW3207" s="14"/>
      <c r="KAX3207" s="14"/>
      <c r="KAY3207" s="14"/>
      <c r="KAZ3207" s="14"/>
      <c r="KBA3207" s="14"/>
      <c r="KBB3207" s="14"/>
      <c r="KBC3207" s="14"/>
      <c r="KBD3207" s="14"/>
      <c r="KBE3207" s="14"/>
      <c r="KBF3207" s="14"/>
      <c r="KBG3207" s="14"/>
      <c r="KBH3207" s="14"/>
      <c r="KBI3207" s="14"/>
      <c r="KBJ3207" s="14"/>
      <c r="KBK3207" s="14"/>
      <c r="KBL3207" s="14"/>
      <c r="KBM3207" s="14"/>
      <c r="KBN3207" s="14"/>
      <c r="KBO3207" s="14"/>
      <c r="KBP3207" s="14"/>
      <c r="KBQ3207" s="14"/>
      <c r="KBR3207" s="14"/>
      <c r="KBS3207" s="14"/>
      <c r="KBT3207" s="14"/>
      <c r="KBU3207" s="14"/>
      <c r="KBV3207" s="14"/>
      <c r="KBW3207" s="14"/>
      <c r="KBX3207" s="14"/>
      <c r="KBY3207" s="14"/>
      <c r="KBZ3207" s="14"/>
      <c r="KCA3207" s="14"/>
      <c r="KCB3207" s="14"/>
      <c r="KCC3207" s="14"/>
      <c r="KCD3207" s="14"/>
      <c r="KCE3207" s="14"/>
      <c r="KCF3207" s="14"/>
      <c r="KCG3207" s="14"/>
      <c r="KCH3207" s="14"/>
      <c r="KCI3207" s="14"/>
      <c r="KCJ3207" s="14"/>
      <c r="KCK3207" s="14"/>
      <c r="KCL3207" s="14"/>
      <c r="KCM3207" s="14"/>
      <c r="KCN3207" s="14"/>
      <c r="KCO3207" s="14"/>
      <c r="KCP3207" s="14"/>
      <c r="KCQ3207" s="14"/>
      <c r="KCR3207" s="14"/>
      <c r="KCS3207" s="14"/>
      <c r="KCT3207" s="14"/>
      <c r="KCU3207" s="14"/>
      <c r="KCV3207" s="14"/>
      <c r="KCW3207" s="14"/>
      <c r="KCX3207" s="14"/>
      <c r="KCY3207" s="14"/>
      <c r="KCZ3207" s="14"/>
      <c r="KDA3207" s="14"/>
      <c r="KDB3207" s="14"/>
      <c r="KDC3207" s="14"/>
      <c r="KDD3207" s="14"/>
      <c r="KDE3207" s="14"/>
      <c r="KDF3207" s="14"/>
      <c r="KDG3207" s="14"/>
      <c r="KDH3207" s="14"/>
      <c r="KDI3207" s="14"/>
      <c r="KDJ3207" s="14"/>
      <c r="KDK3207" s="14"/>
      <c r="KDL3207" s="14"/>
      <c r="KDM3207" s="14"/>
      <c r="KDN3207" s="14"/>
      <c r="KDO3207" s="14"/>
      <c r="KDP3207" s="14"/>
      <c r="KDQ3207" s="14"/>
      <c r="KDR3207" s="14"/>
      <c r="KDS3207" s="14"/>
      <c r="KDT3207" s="14"/>
      <c r="KDU3207" s="14"/>
      <c r="KDV3207" s="14"/>
      <c r="KDW3207" s="14"/>
      <c r="KDX3207" s="14"/>
      <c r="KDY3207" s="14"/>
      <c r="KDZ3207" s="14"/>
      <c r="KEA3207" s="14"/>
      <c r="KEB3207" s="14"/>
      <c r="KEC3207" s="14"/>
      <c r="KED3207" s="14"/>
      <c r="KEE3207" s="14"/>
      <c r="KEF3207" s="14"/>
      <c r="KEG3207" s="14"/>
      <c r="KEH3207" s="14"/>
      <c r="KEI3207" s="14"/>
      <c r="KEJ3207" s="14"/>
      <c r="KEK3207" s="14"/>
      <c r="KEL3207" s="14"/>
      <c r="KEM3207" s="14"/>
      <c r="KEN3207" s="14"/>
      <c r="KEO3207" s="14"/>
      <c r="KEP3207" s="14"/>
      <c r="KEQ3207" s="14"/>
      <c r="KER3207" s="14"/>
      <c r="KES3207" s="14"/>
      <c r="KET3207" s="14"/>
      <c r="KEU3207" s="14"/>
      <c r="KEV3207" s="14"/>
      <c r="KEW3207" s="14"/>
      <c r="KEX3207" s="14"/>
      <c r="KEY3207" s="14"/>
      <c r="KEZ3207" s="14"/>
      <c r="KFA3207" s="14"/>
      <c r="KFB3207" s="14"/>
      <c r="KFC3207" s="14"/>
      <c r="KFD3207" s="14"/>
      <c r="KFE3207" s="14"/>
      <c r="KFF3207" s="14"/>
      <c r="KFG3207" s="14"/>
      <c r="KFH3207" s="14"/>
      <c r="KFI3207" s="14"/>
      <c r="KFJ3207" s="14"/>
      <c r="KFK3207" s="14"/>
      <c r="KFL3207" s="14"/>
      <c r="KFM3207" s="14"/>
      <c r="KFN3207" s="14"/>
      <c r="KFO3207" s="14"/>
      <c r="KFP3207" s="14"/>
      <c r="KFQ3207" s="14"/>
      <c r="KFR3207" s="14"/>
      <c r="KFS3207" s="14"/>
      <c r="KFT3207" s="14"/>
      <c r="KFU3207" s="14"/>
      <c r="KFV3207" s="14"/>
      <c r="KFW3207" s="14"/>
      <c r="KFX3207" s="14"/>
      <c r="KFY3207" s="14"/>
      <c r="KFZ3207" s="14"/>
      <c r="KGA3207" s="14"/>
      <c r="KGB3207" s="14"/>
      <c r="KGC3207" s="14"/>
      <c r="KGD3207" s="14"/>
      <c r="KGE3207" s="14"/>
      <c r="KGF3207" s="14"/>
      <c r="KGG3207" s="14"/>
      <c r="KGH3207" s="14"/>
      <c r="KGI3207" s="14"/>
      <c r="KGJ3207" s="14"/>
      <c r="KGK3207" s="14"/>
      <c r="KGL3207" s="14"/>
      <c r="KGM3207" s="14"/>
      <c r="KGN3207" s="14"/>
      <c r="KGO3207" s="14"/>
      <c r="KGP3207" s="14"/>
      <c r="KGQ3207" s="14"/>
      <c r="KGR3207" s="14"/>
      <c r="KGS3207" s="14"/>
      <c r="KGT3207" s="14"/>
      <c r="KGU3207" s="14"/>
      <c r="KGV3207" s="14"/>
      <c r="KGW3207" s="14"/>
      <c r="KGX3207" s="14"/>
      <c r="KGY3207" s="14"/>
      <c r="KGZ3207" s="14"/>
      <c r="KHA3207" s="14"/>
      <c r="KHB3207" s="14"/>
      <c r="KHC3207" s="14"/>
      <c r="KHD3207" s="14"/>
      <c r="KHE3207" s="14"/>
      <c r="KHF3207" s="14"/>
      <c r="KHG3207" s="14"/>
      <c r="KHH3207" s="14"/>
      <c r="KHI3207" s="14"/>
      <c r="KHJ3207" s="14"/>
      <c r="KHK3207" s="14"/>
      <c r="KHL3207" s="14"/>
      <c r="KHM3207" s="14"/>
      <c r="KHN3207" s="14"/>
      <c r="KHO3207" s="14"/>
      <c r="KHP3207" s="14"/>
      <c r="KHQ3207" s="14"/>
      <c r="KHR3207" s="14"/>
      <c r="KHS3207" s="14"/>
      <c r="KHT3207" s="14"/>
      <c r="KHU3207" s="14"/>
      <c r="KHV3207" s="14"/>
      <c r="KHW3207" s="14"/>
      <c r="KHX3207" s="14"/>
      <c r="KHY3207" s="14"/>
      <c r="KHZ3207" s="14"/>
      <c r="KIA3207" s="14"/>
      <c r="KIB3207" s="14"/>
      <c r="KIC3207" s="14"/>
      <c r="KID3207" s="14"/>
      <c r="KIE3207" s="14"/>
      <c r="KIF3207" s="14"/>
      <c r="KIG3207" s="14"/>
      <c r="KIH3207" s="14"/>
      <c r="KII3207" s="14"/>
      <c r="KIJ3207" s="14"/>
      <c r="KIK3207" s="14"/>
      <c r="KIL3207" s="14"/>
      <c r="KIM3207" s="14"/>
      <c r="KIN3207" s="14"/>
      <c r="KIO3207" s="14"/>
      <c r="KIP3207" s="14"/>
      <c r="KIQ3207" s="14"/>
      <c r="KIR3207" s="14"/>
      <c r="KIS3207" s="14"/>
      <c r="KIT3207" s="14"/>
      <c r="KIU3207" s="14"/>
      <c r="KIV3207" s="14"/>
      <c r="KIW3207" s="14"/>
      <c r="KIX3207" s="14"/>
      <c r="KIY3207" s="14"/>
      <c r="KIZ3207" s="14"/>
      <c r="KJA3207" s="14"/>
      <c r="KJB3207" s="14"/>
      <c r="KJC3207" s="14"/>
      <c r="KJD3207" s="14"/>
      <c r="KJE3207" s="14"/>
      <c r="KJF3207" s="14"/>
      <c r="KJG3207" s="14"/>
      <c r="KJH3207" s="14"/>
      <c r="KJI3207" s="14"/>
      <c r="KJJ3207" s="14"/>
      <c r="KJK3207" s="14"/>
      <c r="KJL3207" s="14"/>
      <c r="KJM3207" s="14"/>
      <c r="KJN3207" s="14"/>
      <c r="KJO3207" s="14"/>
      <c r="KJP3207" s="14"/>
      <c r="KJQ3207" s="14"/>
      <c r="KJR3207" s="14"/>
      <c r="KJS3207" s="14"/>
      <c r="KJT3207" s="14"/>
      <c r="KJU3207" s="14"/>
      <c r="KJV3207" s="14"/>
      <c r="KJW3207" s="14"/>
      <c r="KJX3207" s="14"/>
      <c r="KJY3207" s="14"/>
      <c r="KJZ3207" s="14"/>
      <c r="KKA3207" s="14"/>
      <c r="KKB3207" s="14"/>
      <c r="KKC3207" s="14"/>
      <c r="KKD3207" s="14"/>
      <c r="KKE3207" s="14"/>
      <c r="KKF3207" s="14"/>
      <c r="KKG3207" s="14"/>
      <c r="KKH3207" s="14"/>
      <c r="KKI3207" s="14"/>
      <c r="KKJ3207" s="14"/>
      <c r="KKK3207" s="14"/>
      <c r="KKL3207" s="14"/>
      <c r="KKM3207" s="14"/>
      <c r="KKN3207" s="14"/>
      <c r="KKO3207" s="14"/>
      <c r="KKP3207" s="14"/>
      <c r="KKQ3207" s="14"/>
      <c r="KKR3207" s="14"/>
      <c r="KKS3207" s="14"/>
      <c r="KKT3207" s="14"/>
      <c r="KKU3207" s="14"/>
      <c r="KKV3207" s="14"/>
      <c r="KKW3207" s="14"/>
      <c r="KKX3207" s="14"/>
      <c r="KKY3207" s="14"/>
      <c r="KKZ3207" s="14"/>
      <c r="KLA3207" s="14"/>
      <c r="KLB3207" s="14"/>
      <c r="KLC3207" s="14"/>
      <c r="KLD3207" s="14"/>
      <c r="KLE3207" s="14"/>
      <c r="KLF3207" s="14"/>
      <c r="KLG3207" s="14"/>
      <c r="KLH3207" s="14"/>
      <c r="KLI3207" s="14"/>
      <c r="KLJ3207" s="14"/>
      <c r="KLK3207" s="14"/>
      <c r="KLL3207" s="14"/>
      <c r="KLM3207" s="14"/>
      <c r="KLN3207" s="14"/>
      <c r="KLO3207" s="14"/>
      <c r="KLP3207" s="14"/>
      <c r="KLQ3207" s="14"/>
      <c r="KLR3207" s="14"/>
      <c r="KLS3207" s="14"/>
      <c r="KLT3207" s="14"/>
      <c r="KLU3207" s="14"/>
      <c r="KLV3207" s="14"/>
      <c r="KLW3207" s="14"/>
      <c r="KLX3207" s="14"/>
      <c r="KLY3207" s="14"/>
      <c r="KLZ3207" s="14"/>
      <c r="KMA3207" s="14"/>
      <c r="KMB3207" s="14"/>
      <c r="KMC3207" s="14"/>
      <c r="KMD3207" s="14"/>
      <c r="KME3207" s="14"/>
      <c r="KMF3207" s="14"/>
      <c r="KMG3207" s="14"/>
      <c r="KMH3207" s="14"/>
      <c r="KMI3207" s="14"/>
      <c r="KMJ3207" s="14"/>
      <c r="KMK3207" s="14"/>
      <c r="KML3207" s="14"/>
      <c r="KMM3207" s="14"/>
      <c r="KMN3207" s="14"/>
      <c r="KMO3207" s="14"/>
      <c r="KMP3207" s="14"/>
      <c r="KMQ3207" s="14"/>
      <c r="KMR3207" s="14"/>
      <c r="KMS3207" s="14"/>
      <c r="KMT3207" s="14"/>
      <c r="KMU3207" s="14"/>
      <c r="KMV3207" s="14"/>
      <c r="KMW3207" s="14"/>
      <c r="KMX3207" s="14"/>
      <c r="KMY3207" s="14"/>
      <c r="KMZ3207" s="14"/>
      <c r="KNA3207" s="14"/>
      <c r="KNB3207" s="14"/>
      <c r="KNC3207" s="14"/>
      <c r="KND3207" s="14"/>
      <c r="KNE3207" s="14"/>
      <c r="KNF3207" s="14"/>
      <c r="KNG3207" s="14"/>
      <c r="KNH3207" s="14"/>
      <c r="KNI3207" s="14"/>
      <c r="KNJ3207" s="14"/>
      <c r="KNK3207" s="14"/>
      <c r="KNL3207" s="14"/>
      <c r="KNM3207" s="14"/>
      <c r="KNN3207" s="14"/>
      <c r="KNO3207" s="14"/>
      <c r="KNP3207" s="14"/>
      <c r="KNQ3207" s="14"/>
      <c r="KNR3207" s="14"/>
      <c r="KNS3207" s="14"/>
      <c r="KNT3207" s="14"/>
      <c r="KNU3207" s="14"/>
      <c r="KNV3207" s="14"/>
      <c r="KNW3207" s="14"/>
      <c r="KNX3207" s="14"/>
      <c r="KNY3207" s="14"/>
      <c r="KNZ3207" s="14"/>
      <c r="KOA3207" s="14"/>
      <c r="KOB3207" s="14"/>
      <c r="KOC3207" s="14"/>
      <c r="KOD3207" s="14"/>
      <c r="KOE3207" s="14"/>
      <c r="KOF3207" s="14"/>
      <c r="KOG3207" s="14"/>
      <c r="KOH3207" s="14"/>
      <c r="KOI3207" s="14"/>
      <c r="KOJ3207" s="14"/>
      <c r="KOK3207" s="14"/>
      <c r="KOL3207" s="14"/>
      <c r="KOM3207" s="14"/>
      <c r="KON3207" s="14"/>
      <c r="KOO3207" s="14"/>
      <c r="KOP3207" s="14"/>
      <c r="KOQ3207" s="14"/>
      <c r="KOR3207" s="14"/>
      <c r="KOS3207" s="14"/>
      <c r="KOT3207" s="14"/>
      <c r="KOU3207" s="14"/>
      <c r="KOV3207" s="14"/>
      <c r="KOW3207" s="14"/>
      <c r="KOX3207" s="14"/>
      <c r="KOY3207" s="14"/>
      <c r="KOZ3207" s="14"/>
      <c r="KPA3207" s="14"/>
      <c r="KPB3207" s="14"/>
      <c r="KPC3207" s="14"/>
      <c r="KPD3207" s="14"/>
      <c r="KPE3207" s="14"/>
      <c r="KPF3207" s="14"/>
      <c r="KPG3207" s="14"/>
      <c r="KPH3207" s="14"/>
      <c r="KPI3207" s="14"/>
      <c r="KPJ3207" s="14"/>
      <c r="KPK3207" s="14"/>
      <c r="KPL3207" s="14"/>
      <c r="KPM3207" s="14"/>
      <c r="KPN3207" s="14"/>
      <c r="KPO3207" s="14"/>
      <c r="KPP3207" s="14"/>
      <c r="KPQ3207" s="14"/>
      <c r="KPR3207" s="14"/>
      <c r="KPS3207" s="14"/>
      <c r="KPT3207" s="14"/>
      <c r="KPU3207" s="14"/>
      <c r="KPV3207" s="14"/>
      <c r="KPW3207" s="14"/>
      <c r="KPX3207" s="14"/>
      <c r="KPY3207" s="14"/>
      <c r="KPZ3207" s="14"/>
      <c r="KQA3207" s="14"/>
      <c r="KQB3207" s="14"/>
      <c r="KQC3207" s="14"/>
      <c r="KQD3207" s="14"/>
      <c r="KQE3207" s="14"/>
      <c r="KQF3207" s="14"/>
      <c r="KQG3207" s="14"/>
      <c r="KQH3207" s="14"/>
      <c r="KQI3207" s="14"/>
      <c r="KQJ3207" s="14"/>
      <c r="KQK3207" s="14"/>
      <c r="KQL3207" s="14"/>
      <c r="KQM3207" s="14"/>
      <c r="KQN3207" s="14"/>
      <c r="KQO3207" s="14"/>
      <c r="KQP3207" s="14"/>
      <c r="KQQ3207" s="14"/>
      <c r="KQR3207" s="14"/>
      <c r="KQS3207" s="14"/>
      <c r="KQT3207" s="14"/>
      <c r="KQU3207" s="14"/>
      <c r="KQV3207" s="14"/>
      <c r="KQW3207" s="14"/>
      <c r="KQX3207" s="14"/>
      <c r="KQY3207" s="14"/>
      <c r="KQZ3207" s="14"/>
      <c r="KRA3207" s="14"/>
      <c r="KRB3207" s="14"/>
      <c r="KRC3207" s="14"/>
      <c r="KRD3207" s="14"/>
      <c r="KRE3207" s="14"/>
      <c r="KRF3207" s="14"/>
      <c r="KRG3207" s="14"/>
      <c r="KRH3207" s="14"/>
      <c r="KRI3207" s="14"/>
      <c r="KRJ3207" s="14"/>
      <c r="KRK3207" s="14"/>
      <c r="KRL3207" s="14"/>
      <c r="KRM3207" s="14"/>
      <c r="KRN3207" s="14"/>
      <c r="KRO3207" s="14"/>
      <c r="KRP3207" s="14"/>
      <c r="KRQ3207" s="14"/>
      <c r="KRR3207" s="14"/>
      <c r="KRS3207" s="14"/>
      <c r="KRT3207" s="14"/>
      <c r="KRU3207" s="14"/>
      <c r="KRV3207" s="14"/>
      <c r="KRW3207" s="14"/>
      <c r="KRX3207" s="14"/>
      <c r="KRY3207" s="14"/>
      <c r="KRZ3207" s="14"/>
      <c r="KSA3207" s="14"/>
      <c r="KSB3207" s="14"/>
      <c r="KSC3207" s="14"/>
      <c r="KSD3207" s="14"/>
      <c r="KSE3207" s="14"/>
      <c r="KSF3207" s="14"/>
      <c r="KSG3207" s="14"/>
      <c r="KSH3207" s="14"/>
      <c r="KSI3207" s="14"/>
      <c r="KSJ3207" s="14"/>
      <c r="KSK3207" s="14"/>
      <c r="KSL3207" s="14"/>
      <c r="KSM3207" s="14"/>
      <c r="KSN3207" s="14"/>
      <c r="KSO3207" s="14"/>
      <c r="KSP3207" s="14"/>
      <c r="KSQ3207" s="14"/>
      <c r="KSR3207" s="14"/>
      <c r="KSS3207" s="14"/>
      <c r="KST3207" s="14"/>
      <c r="KSU3207" s="14"/>
      <c r="KSV3207" s="14"/>
      <c r="KSW3207" s="14"/>
      <c r="KSX3207" s="14"/>
      <c r="KSY3207" s="14"/>
      <c r="KSZ3207" s="14"/>
      <c r="KTA3207" s="14"/>
      <c r="KTB3207" s="14"/>
      <c r="KTC3207" s="14"/>
      <c r="KTD3207" s="14"/>
      <c r="KTE3207" s="14"/>
      <c r="KTF3207" s="14"/>
      <c r="KTG3207" s="14"/>
      <c r="KTH3207" s="14"/>
      <c r="KTI3207" s="14"/>
      <c r="KTJ3207" s="14"/>
      <c r="KTK3207" s="14"/>
      <c r="KTL3207" s="14"/>
      <c r="KTM3207" s="14"/>
      <c r="KTN3207" s="14"/>
      <c r="KTO3207" s="14"/>
      <c r="KTP3207" s="14"/>
      <c r="KTQ3207" s="14"/>
      <c r="KTR3207" s="14"/>
      <c r="KTS3207" s="14"/>
      <c r="KTT3207" s="14"/>
      <c r="KTU3207" s="14"/>
      <c r="KTV3207" s="14"/>
      <c r="KTW3207" s="14"/>
      <c r="KTX3207" s="14"/>
      <c r="KTY3207" s="14"/>
      <c r="KTZ3207" s="14"/>
      <c r="KUA3207" s="14"/>
      <c r="KUB3207" s="14"/>
      <c r="KUC3207" s="14"/>
      <c r="KUD3207" s="14"/>
      <c r="KUE3207" s="14"/>
      <c r="KUF3207" s="14"/>
      <c r="KUG3207" s="14"/>
      <c r="KUH3207" s="14"/>
      <c r="KUI3207" s="14"/>
      <c r="KUJ3207" s="14"/>
      <c r="KUK3207" s="14"/>
      <c r="KUL3207" s="14"/>
      <c r="KUM3207" s="14"/>
      <c r="KUN3207" s="14"/>
      <c r="KUO3207" s="14"/>
      <c r="KUP3207" s="14"/>
      <c r="KUQ3207" s="14"/>
      <c r="KUR3207" s="14"/>
      <c r="KUS3207" s="14"/>
      <c r="KUT3207" s="14"/>
      <c r="KUU3207" s="14"/>
      <c r="KUV3207" s="14"/>
      <c r="KUW3207" s="14"/>
      <c r="KUX3207" s="14"/>
      <c r="KUY3207" s="14"/>
      <c r="KUZ3207" s="14"/>
      <c r="KVA3207" s="14"/>
      <c r="KVB3207" s="14"/>
      <c r="KVC3207" s="14"/>
      <c r="KVD3207" s="14"/>
      <c r="KVE3207" s="14"/>
      <c r="KVF3207" s="14"/>
      <c r="KVG3207" s="14"/>
      <c r="KVH3207" s="14"/>
      <c r="KVI3207" s="14"/>
      <c r="KVJ3207" s="14"/>
      <c r="KVK3207" s="14"/>
      <c r="KVL3207" s="14"/>
      <c r="KVM3207" s="14"/>
      <c r="KVN3207" s="14"/>
      <c r="KVO3207" s="14"/>
      <c r="KVP3207" s="14"/>
      <c r="KVQ3207" s="14"/>
      <c r="KVR3207" s="14"/>
      <c r="KVS3207" s="14"/>
      <c r="KVT3207" s="14"/>
      <c r="KVU3207" s="14"/>
      <c r="KVV3207" s="14"/>
      <c r="KVW3207" s="14"/>
      <c r="KVX3207" s="14"/>
      <c r="KVY3207" s="14"/>
      <c r="KVZ3207" s="14"/>
      <c r="KWA3207" s="14"/>
      <c r="KWB3207" s="14"/>
      <c r="KWC3207" s="14"/>
      <c r="KWD3207" s="14"/>
      <c r="KWE3207" s="14"/>
      <c r="KWF3207" s="14"/>
      <c r="KWG3207" s="14"/>
      <c r="KWH3207" s="14"/>
      <c r="KWI3207" s="14"/>
      <c r="KWJ3207" s="14"/>
      <c r="KWK3207" s="14"/>
      <c r="KWL3207" s="14"/>
      <c r="KWM3207" s="14"/>
      <c r="KWN3207" s="14"/>
      <c r="KWO3207" s="14"/>
      <c r="KWP3207" s="14"/>
      <c r="KWQ3207" s="14"/>
      <c r="KWR3207" s="14"/>
      <c r="KWS3207" s="14"/>
      <c r="KWT3207" s="14"/>
      <c r="KWU3207" s="14"/>
      <c r="KWV3207" s="14"/>
      <c r="KWW3207" s="14"/>
      <c r="KWX3207" s="14"/>
      <c r="KWY3207" s="14"/>
      <c r="KWZ3207" s="14"/>
      <c r="KXA3207" s="14"/>
      <c r="KXB3207" s="14"/>
      <c r="KXC3207" s="14"/>
      <c r="KXD3207" s="14"/>
      <c r="KXE3207" s="14"/>
      <c r="KXF3207" s="14"/>
      <c r="KXG3207" s="14"/>
      <c r="KXH3207" s="14"/>
      <c r="KXI3207" s="14"/>
      <c r="KXJ3207" s="14"/>
      <c r="KXK3207" s="14"/>
      <c r="KXL3207" s="14"/>
      <c r="KXM3207" s="14"/>
      <c r="KXN3207" s="14"/>
      <c r="KXO3207" s="14"/>
      <c r="KXP3207" s="14"/>
      <c r="KXQ3207" s="14"/>
      <c r="KXR3207" s="14"/>
      <c r="KXS3207" s="14"/>
      <c r="KXT3207" s="14"/>
      <c r="KXU3207" s="14"/>
      <c r="KXV3207" s="14"/>
      <c r="KXW3207" s="14"/>
      <c r="KXX3207" s="14"/>
      <c r="KXY3207" s="14"/>
      <c r="KXZ3207" s="14"/>
      <c r="KYA3207" s="14"/>
      <c r="KYB3207" s="14"/>
      <c r="KYC3207" s="14"/>
      <c r="KYD3207" s="14"/>
      <c r="KYE3207" s="14"/>
      <c r="KYF3207" s="14"/>
      <c r="KYG3207" s="14"/>
      <c r="KYH3207" s="14"/>
      <c r="KYI3207" s="14"/>
      <c r="KYJ3207" s="14"/>
      <c r="KYK3207" s="14"/>
      <c r="KYL3207" s="14"/>
      <c r="KYM3207" s="14"/>
      <c r="KYN3207" s="14"/>
      <c r="KYO3207" s="14"/>
      <c r="KYP3207" s="14"/>
      <c r="KYQ3207" s="14"/>
      <c r="KYR3207" s="14"/>
      <c r="KYS3207" s="14"/>
      <c r="KYT3207" s="14"/>
      <c r="KYU3207" s="14"/>
      <c r="KYV3207" s="14"/>
      <c r="KYW3207" s="14"/>
      <c r="KYX3207" s="14"/>
      <c r="KYY3207" s="14"/>
      <c r="KYZ3207" s="14"/>
      <c r="KZA3207" s="14"/>
      <c r="KZB3207" s="14"/>
      <c r="KZC3207" s="14"/>
      <c r="KZD3207" s="14"/>
      <c r="KZE3207" s="14"/>
      <c r="KZF3207" s="14"/>
      <c r="KZG3207" s="14"/>
      <c r="KZH3207" s="14"/>
      <c r="KZI3207" s="14"/>
      <c r="KZJ3207" s="14"/>
      <c r="KZK3207" s="14"/>
      <c r="KZL3207" s="14"/>
      <c r="KZM3207" s="14"/>
      <c r="KZN3207" s="14"/>
      <c r="KZO3207" s="14"/>
      <c r="KZP3207" s="14"/>
      <c r="KZQ3207" s="14"/>
      <c r="KZR3207" s="14"/>
      <c r="KZS3207" s="14"/>
      <c r="KZT3207" s="14"/>
      <c r="KZU3207" s="14"/>
      <c r="KZV3207" s="14"/>
      <c r="KZW3207" s="14"/>
      <c r="KZX3207" s="14"/>
      <c r="KZY3207" s="14"/>
      <c r="KZZ3207" s="14"/>
      <c r="LAA3207" s="14"/>
      <c r="LAB3207" s="14"/>
      <c r="LAC3207" s="14"/>
      <c r="LAD3207" s="14"/>
      <c r="LAE3207" s="14"/>
      <c r="LAF3207" s="14"/>
      <c r="LAG3207" s="14"/>
      <c r="LAH3207" s="14"/>
      <c r="LAI3207" s="14"/>
      <c r="LAJ3207" s="14"/>
      <c r="LAK3207" s="14"/>
      <c r="LAL3207" s="14"/>
      <c r="LAM3207" s="14"/>
      <c r="LAN3207" s="14"/>
      <c r="LAO3207" s="14"/>
      <c r="LAP3207" s="14"/>
      <c r="LAQ3207" s="14"/>
      <c r="LAR3207" s="14"/>
      <c r="LAS3207" s="14"/>
      <c r="LAT3207" s="14"/>
      <c r="LAU3207" s="14"/>
      <c r="LAV3207" s="14"/>
      <c r="LAW3207" s="14"/>
      <c r="LAX3207" s="14"/>
      <c r="LAY3207" s="14"/>
      <c r="LAZ3207" s="14"/>
      <c r="LBA3207" s="14"/>
      <c r="LBB3207" s="14"/>
      <c r="LBC3207" s="14"/>
      <c r="LBD3207" s="14"/>
      <c r="LBE3207" s="14"/>
      <c r="LBF3207" s="14"/>
      <c r="LBG3207" s="14"/>
      <c r="LBH3207" s="14"/>
      <c r="LBI3207" s="14"/>
      <c r="LBJ3207" s="14"/>
      <c r="LBK3207" s="14"/>
      <c r="LBL3207" s="14"/>
      <c r="LBM3207" s="14"/>
      <c r="LBN3207" s="14"/>
      <c r="LBO3207" s="14"/>
      <c r="LBP3207" s="14"/>
      <c r="LBQ3207" s="14"/>
      <c r="LBR3207" s="14"/>
      <c r="LBS3207" s="14"/>
      <c r="LBT3207" s="14"/>
      <c r="LBU3207" s="14"/>
      <c r="LBV3207" s="14"/>
      <c r="LBW3207" s="14"/>
      <c r="LBX3207" s="14"/>
      <c r="LBY3207" s="14"/>
      <c r="LBZ3207" s="14"/>
      <c r="LCA3207" s="14"/>
      <c r="LCB3207" s="14"/>
      <c r="LCC3207" s="14"/>
      <c r="LCD3207" s="14"/>
      <c r="LCE3207" s="14"/>
      <c r="LCF3207" s="14"/>
      <c r="LCG3207" s="14"/>
      <c r="LCH3207" s="14"/>
      <c r="LCI3207" s="14"/>
      <c r="LCJ3207" s="14"/>
      <c r="LCK3207" s="14"/>
      <c r="LCL3207" s="14"/>
      <c r="LCM3207" s="14"/>
      <c r="LCN3207" s="14"/>
      <c r="LCO3207" s="14"/>
      <c r="LCP3207" s="14"/>
      <c r="LCQ3207" s="14"/>
      <c r="LCR3207" s="14"/>
      <c r="LCS3207" s="14"/>
      <c r="LCT3207" s="14"/>
      <c r="LCU3207" s="14"/>
      <c r="LCV3207" s="14"/>
      <c r="LCW3207" s="14"/>
      <c r="LCX3207" s="14"/>
      <c r="LCY3207" s="14"/>
      <c r="LCZ3207" s="14"/>
      <c r="LDA3207" s="14"/>
      <c r="LDB3207" s="14"/>
      <c r="LDC3207" s="14"/>
      <c r="LDD3207" s="14"/>
      <c r="LDE3207" s="14"/>
      <c r="LDF3207" s="14"/>
      <c r="LDG3207" s="14"/>
      <c r="LDH3207" s="14"/>
      <c r="LDI3207" s="14"/>
      <c r="LDJ3207" s="14"/>
      <c r="LDK3207" s="14"/>
      <c r="LDL3207" s="14"/>
      <c r="LDM3207" s="14"/>
      <c r="LDN3207" s="14"/>
      <c r="LDO3207" s="14"/>
      <c r="LDP3207" s="14"/>
      <c r="LDQ3207" s="14"/>
      <c r="LDR3207" s="14"/>
      <c r="LDS3207" s="14"/>
      <c r="LDT3207" s="14"/>
      <c r="LDU3207" s="14"/>
      <c r="LDV3207" s="14"/>
      <c r="LDW3207" s="14"/>
      <c r="LDX3207" s="14"/>
      <c r="LDY3207" s="14"/>
      <c r="LDZ3207" s="14"/>
      <c r="LEA3207" s="14"/>
      <c r="LEB3207" s="14"/>
      <c r="LEC3207" s="14"/>
      <c r="LED3207" s="14"/>
      <c r="LEE3207" s="14"/>
      <c r="LEF3207" s="14"/>
      <c r="LEG3207" s="14"/>
      <c r="LEH3207" s="14"/>
      <c r="LEI3207" s="14"/>
      <c r="LEJ3207" s="14"/>
      <c r="LEK3207" s="14"/>
      <c r="LEL3207" s="14"/>
      <c r="LEM3207" s="14"/>
      <c r="LEN3207" s="14"/>
      <c r="LEO3207" s="14"/>
      <c r="LEP3207" s="14"/>
      <c r="LEQ3207" s="14"/>
      <c r="LER3207" s="14"/>
      <c r="LES3207" s="14"/>
      <c r="LET3207" s="14"/>
      <c r="LEU3207" s="14"/>
      <c r="LEV3207" s="14"/>
      <c r="LEW3207" s="14"/>
      <c r="LEX3207" s="14"/>
      <c r="LEY3207" s="14"/>
      <c r="LEZ3207" s="14"/>
      <c r="LFA3207" s="14"/>
      <c r="LFB3207" s="14"/>
      <c r="LFC3207" s="14"/>
      <c r="LFD3207" s="14"/>
      <c r="LFE3207" s="14"/>
      <c r="LFF3207" s="14"/>
      <c r="LFG3207" s="14"/>
      <c r="LFH3207" s="14"/>
      <c r="LFI3207" s="14"/>
      <c r="LFJ3207" s="14"/>
      <c r="LFK3207" s="14"/>
      <c r="LFL3207" s="14"/>
      <c r="LFM3207" s="14"/>
      <c r="LFN3207" s="14"/>
      <c r="LFO3207" s="14"/>
      <c r="LFP3207" s="14"/>
      <c r="LFQ3207" s="14"/>
      <c r="LFR3207" s="14"/>
      <c r="LFS3207" s="14"/>
      <c r="LFT3207" s="14"/>
      <c r="LFU3207" s="14"/>
      <c r="LFV3207" s="14"/>
      <c r="LFW3207" s="14"/>
      <c r="LFX3207" s="14"/>
      <c r="LFY3207" s="14"/>
      <c r="LFZ3207" s="14"/>
      <c r="LGA3207" s="14"/>
      <c r="LGB3207" s="14"/>
      <c r="LGC3207" s="14"/>
      <c r="LGD3207" s="14"/>
      <c r="LGE3207" s="14"/>
      <c r="LGF3207" s="14"/>
      <c r="LGG3207" s="14"/>
      <c r="LGH3207" s="14"/>
      <c r="LGI3207" s="14"/>
      <c r="LGJ3207" s="14"/>
      <c r="LGK3207" s="14"/>
      <c r="LGL3207" s="14"/>
      <c r="LGM3207" s="14"/>
      <c r="LGN3207" s="14"/>
      <c r="LGO3207" s="14"/>
      <c r="LGP3207" s="14"/>
      <c r="LGQ3207" s="14"/>
      <c r="LGR3207" s="14"/>
      <c r="LGS3207" s="14"/>
      <c r="LGT3207" s="14"/>
      <c r="LGU3207" s="14"/>
      <c r="LGV3207" s="14"/>
      <c r="LGW3207" s="14"/>
      <c r="LGX3207" s="14"/>
      <c r="LGY3207" s="14"/>
      <c r="LGZ3207" s="14"/>
      <c r="LHA3207" s="14"/>
      <c r="LHB3207" s="14"/>
      <c r="LHC3207" s="14"/>
      <c r="LHD3207" s="14"/>
      <c r="LHE3207" s="14"/>
      <c r="LHF3207" s="14"/>
      <c r="LHG3207" s="14"/>
      <c r="LHH3207" s="14"/>
      <c r="LHI3207" s="14"/>
      <c r="LHJ3207" s="14"/>
      <c r="LHK3207" s="14"/>
      <c r="LHL3207" s="14"/>
      <c r="LHM3207" s="14"/>
      <c r="LHN3207" s="14"/>
      <c r="LHO3207" s="14"/>
      <c r="LHP3207" s="14"/>
      <c r="LHQ3207" s="14"/>
      <c r="LHR3207" s="14"/>
      <c r="LHS3207" s="14"/>
      <c r="LHT3207" s="14"/>
      <c r="LHU3207" s="14"/>
      <c r="LHV3207" s="14"/>
      <c r="LHW3207" s="14"/>
      <c r="LHX3207" s="14"/>
      <c r="LHY3207" s="14"/>
      <c r="LHZ3207" s="14"/>
      <c r="LIA3207" s="14"/>
      <c r="LIB3207" s="14"/>
      <c r="LIC3207" s="14"/>
      <c r="LID3207" s="14"/>
      <c r="LIE3207" s="14"/>
      <c r="LIF3207" s="14"/>
      <c r="LIG3207" s="14"/>
      <c r="LIH3207" s="14"/>
      <c r="LII3207" s="14"/>
      <c r="LIJ3207" s="14"/>
      <c r="LIK3207" s="14"/>
      <c r="LIL3207" s="14"/>
      <c r="LIM3207" s="14"/>
      <c r="LIN3207" s="14"/>
      <c r="LIO3207" s="14"/>
      <c r="LIP3207" s="14"/>
      <c r="LIQ3207" s="14"/>
      <c r="LIR3207" s="14"/>
      <c r="LIS3207" s="14"/>
      <c r="LIT3207" s="14"/>
      <c r="LIU3207" s="14"/>
      <c r="LIV3207" s="14"/>
      <c r="LIW3207" s="14"/>
      <c r="LIX3207" s="14"/>
      <c r="LIY3207" s="14"/>
      <c r="LIZ3207" s="14"/>
      <c r="LJA3207" s="14"/>
      <c r="LJB3207" s="14"/>
      <c r="LJC3207" s="14"/>
      <c r="LJD3207" s="14"/>
      <c r="LJE3207" s="14"/>
      <c r="LJF3207" s="14"/>
      <c r="LJG3207" s="14"/>
      <c r="LJH3207" s="14"/>
      <c r="LJI3207" s="14"/>
      <c r="LJJ3207" s="14"/>
      <c r="LJK3207" s="14"/>
      <c r="LJL3207" s="14"/>
      <c r="LJM3207" s="14"/>
      <c r="LJN3207" s="14"/>
      <c r="LJO3207" s="14"/>
      <c r="LJP3207" s="14"/>
      <c r="LJQ3207" s="14"/>
      <c r="LJR3207" s="14"/>
      <c r="LJS3207" s="14"/>
      <c r="LJT3207" s="14"/>
      <c r="LJU3207" s="14"/>
      <c r="LJV3207" s="14"/>
      <c r="LJW3207" s="14"/>
      <c r="LJX3207" s="14"/>
      <c r="LJY3207" s="14"/>
      <c r="LJZ3207" s="14"/>
      <c r="LKA3207" s="14"/>
      <c r="LKB3207" s="14"/>
      <c r="LKC3207" s="14"/>
      <c r="LKD3207" s="14"/>
      <c r="LKE3207" s="14"/>
      <c r="LKF3207" s="14"/>
      <c r="LKG3207" s="14"/>
      <c r="LKH3207" s="14"/>
      <c r="LKI3207" s="14"/>
      <c r="LKJ3207" s="14"/>
      <c r="LKK3207" s="14"/>
      <c r="LKL3207" s="14"/>
      <c r="LKM3207" s="14"/>
      <c r="LKN3207" s="14"/>
      <c r="LKO3207" s="14"/>
      <c r="LKP3207" s="14"/>
      <c r="LKQ3207" s="14"/>
      <c r="LKR3207" s="14"/>
      <c r="LKS3207" s="14"/>
      <c r="LKT3207" s="14"/>
      <c r="LKU3207" s="14"/>
      <c r="LKV3207" s="14"/>
      <c r="LKW3207" s="14"/>
      <c r="LKX3207" s="14"/>
      <c r="LKY3207" s="14"/>
      <c r="LKZ3207" s="14"/>
      <c r="LLA3207" s="14"/>
      <c r="LLB3207" s="14"/>
      <c r="LLC3207" s="14"/>
      <c r="LLD3207" s="14"/>
      <c r="LLE3207" s="14"/>
      <c r="LLF3207" s="14"/>
      <c r="LLG3207" s="14"/>
      <c r="LLH3207" s="14"/>
      <c r="LLI3207" s="14"/>
      <c r="LLJ3207" s="14"/>
      <c r="LLK3207" s="14"/>
      <c r="LLL3207" s="14"/>
      <c r="LLM3207" s="14"/>
      <c r="LLN3207" s="14"/>
      <c r="LLO3207" s="14"/>
      <c r="LLP3207" s="14"/>
      <c r="LLQ3207" s="14"/>
      <c r="LLR3207" s="14"/>
      <c r="LLS3207" s="14"/>
      <c r="LLT3207" s="14"/>
      <c r="LLU3207" s="14"/>
      <c r="LLV3207" s="14"/>
      <c r="LLW3207" s="14"/>
      <c r="LLX3207" s="14"/>
      <c r="LLY3207" s="14"/>
      <c r="LLZ3207" s="14"/>
      <c r="LMA3207" s="14"/>
      <c r="LMB3207" s="14"/>
      <c r="LMC3207" s="14"/>
      <c r="LMD3207" s="14"/>
      <c r="LME3207" s="14"/>
      <c r="LMF3207" s="14"/>
      <c r="LMG3207" s="14"/>
      <c r="LMH3207" s="14"/>
      <c r="LMI3207" s="14"/>
      <c r="LMJ3207" s="14"/>
      <c r="LMK3207" s="14"/>
      <c r="LML3207" s="14"/>
      <c r="LMM3207" s="14"/>
      <c r="LMN3207" s="14"/>
      <c r="LMO3207" s="14"/>
      <c r="LMP3207" s="14"/>
      <c r="LMQ3207" s="14"/>
      <c r="LMR3207" s="14"/>
      <c r="LMS3207" s="14"/>
      <c r="LMT3207" s="14"/>
      <c r="LMU3207" s="14"/>
      <c r="LMV3207" s="14"/>
      <c r="LMW3207" s="14"/>
      <c r="LMX3207" s="14"/>
      <c r="LMY3207" s="14"/>
      <c r="LMZ3207" s="14"/>
      <c r="LNA3207" s="14"/>
      <c r="LNB3207" s="14"/>
      <c r="LNC3207" s="14"/>
      <c r="LND3207" s="14"/>
      <c r="LNE3207" s="14"/>
      <c r="LNF3207" s="14"/>
      <c r="LNG3207" s="14"/>
      <c r="LNH3207" s="14"/>
      <c r="LNI3207" s="14"/>
      <c r="LNJ3207" s="14"/>
      <c r="LNK3207" s="14"/>
      <c r="LNL3207" s="14"/>
      <c r="LNM3207" s="14"/>
      <c r="LNN3207" s="14"/>
      <c r="LNO3207" s="14"/>
      <c r="LNP3207" s="14"/>
      <c r="LNQ3207" s="14"/>
      <c r="LNR3207" s="14"/>
      <c r="LNS3207" s="14"/>
      <c r="LNT3207" s="14"/>
      <c r="LNU3207" s="14"/>
      <c r="LNV3207" s="14"/>
      <c r="LNW3207" s="14"/>
      <c r="LNX3207" s="14"/>
      <c r="LNY3207" s="14"/>
      <c r="LNZ3207" s="14"/>
      <c r="LOA3207" s="14"/>
      <c r="LOB3207" s="14"/>
      <c r="LOC3207" s="14"/>
      <c r="LOD3207" s="14"/>
      <c r="LOE3207" s="14"/>
      <c r="LOF3207" s="14"/>
      <c r="LOG3207" s="14"/>
      <c r="LOH3207" s="14"/>
      <c r="LOI3207" s="14"/>
      <c r="LOJ3207" s="14"/>
      <c r="LOK3207" s="14"/>
      <c r="LOL3207" s="14"/>
      <c r="LOM3207" s="14"/>
      <c r="LON3207" s="14"/>
      <c r="LOO3207" s="14"/>
      <c r="LOP3207" s="14"/>
      <c r="LOQ3207" s="14"/>
      <c r="LOR3207" s="14"/>
      <c r="LOS3207" s="14"/>
      <c r="LOT3207" s="14"/>
      <c r="LOU3207" s="14"/>
      <c r="LOV3207" s="14"/>
      <c r="LOW3207" s="14"/>
      <c r="LOX3207" s="14"/>
      <c r="LOY3207" s="14"/>
      <c r="LOZ3207" s="14"/>
      <c r="LPA3207" s="14"/>
      <c r="LPB3207" s="14"/>
      <c r="LPC3207" s="14"/>
      <c r="LPD3207" s="14"/>
      <c r="LPE3207" s="14"/>
      <c r="LPF3207" s="14"/>
      <c r="LPG3207" s="14"/>
      <c r="LPH3207" s="14"/>
      <c r="LPI3207" s="14"/>
      <c r="LPJ3207" s="14"/>
      <c r="LPK3207" s="14"/>
      <c r="LPL3207" s="14"/>
      <c r="LPM3207" s="14"/>
      <c r="LPN3207" s="14"/>
      <c r="LPO3207" s="14"/>
      <c r="LPP3207" s="14"/>
      <c r="LPQ3207" s="14"/>
      <c r="LPR3207" s="14"/>
      <c r="LPS3207" s="14"/>
      <c r="LPT3207" s="14"/>
      <c r="LPU3207" s="14"/>
      <c r="LPV3207" s="14"/>
      <c r="LPW3207" s="14"/>
      <c r="LPX3207" s="14"/>
      <c r="LPY3207" s="14"/>
      <c r="LPZ3207" s="14"/>
      <c r="LQA3207" s="14"/>
      <c r="LQB3207" s="14"/>
      <c r="LQC3207" s="14"/>
      <c r="LQD3207" s="14"/>
      <c r="LQE3207" s="14"/>
      <c r="LQF3207" s="14"/>
      <c r="LQG3207" s="14"/>
      <c r="LQH3207" s="14"/>
      <c r="LQI3207" s="14"/>
      <c r="LQJ3207" s="14"/>
      <c r="LQK3207" s="14"/>
      <c r="LQL3207" s="14"/>
      <c r="LQM3207" s="14"/>
      <c r="LQN3207" s="14"/>
      <c r="LQO3207" s="14"/>
      <c r="LQP3207" s="14"/>
      <c r="LQQ3207" s="14"/>
      <c r="LQR3207" s="14"/>
      <c r="LQS3207" s="14"/>
      <c r="LQT3207" s="14"/>
      <c r="LQU3207" s="14"/>
      <c r="LQV3207" s="14"/>
      <c r="LQW3207" s="14"/>
      <c r="LQX3207" s="14"/>
      <c r="LQY3207" s="14"/>
      <c r="LQZ3207" s="14"/>
      <c r="LRA3207" s="14"/>
      <c r="LRB3207" s="14"/>
      <c r="LRC3207" s="14"/>
      <c r="LRD3207" s="14"/>
      <c r="LRE3207" s="14"/>
      <c r="LRF3207" s="14"/>
      <c r="LRG3207" s="14"/>
      <c r="LRH3207" s="14"/>
      <c r="LRI3207" s="14"/>
      <c r="LRJ3207" s="14"/>
      <c r="LRK3207" s="14"/>
      <c r="LRL3207" s="14"/>
      <c r="LRM3207" s="14"/>
      <c r="LRN3207" s="14"/>
      <c r="LRO3207" s="14"/>
      <c r="LRP3207" s="14"/>
      <c r="LRQ3207" s="14"/>
      <c r="LRR3207" s="14"/>
      <c r="LRS3207" s="14"/>
      <c r="LRT3207" s="14"/>
      <c r="LRU3207" s="14"/>
      <c r="LRV3207" s="14"/>
      <c r="LRW3207" s="14"/>
      <c r="LRX3207" s="14"/>
      <c r="LRY3207" s="14"/>
      <c r="LRZ3207" s="14"/>
      <c r="LSA3207" s="14"/>
      <c r="LSB3207" s="14"/>
      <c r="LSC3207" s="14"/>
      <c r="LSD3207" s="14"/>
      <c r="LSE3207" s="14"/>
      <c r="LSF3207" s="14"/>
      <c r="LSG3207" s="14"/>
      <c r="LSH3207" s="14"/>
      <c r="LSI3207" s="14"/>
      <c r="LSJ3207" s="14"/>
      <c r="LSK3207" s="14"/>
      <c r="LSL3207" s="14"/>
      <c r="LSM3207" s="14"/>
      <c r="LSN3207" s="14"/>
      <c r="LSO3207" s="14"/>
      <c r="LSP3207" s="14"/>
      <c r="LSQ3207" s="14"/>
      <c r="LSR3207" s="14"/>
      <c r="LSS3207" s="14"/>
      <c r="LST3207" s="14"/>
      <c r="LSU3207" s="14"/>
      <c r="LSV3207" s="14"/>
      <c r="LSW3207" s="14"/>
      <c r="LSX3207" s="14"/>
      <c r="LSY3207" s="14"/>
      <c r="LSZ3207" s="14"/>
      <c r="LTA3207" s="14"/>
      <c r="LTB3207" s="14"/>
      <c r="LTC3207" s="14"/>
      <c r="LTD3207" s="14"/>
      <c r="LTE3207" s="14"/>
      <c r="LTF3207" s="14"/>
      <c r="LTG3207" s="14"/>
      <c r="LTH3207" s="14"/>
      <c r="LTI3207" s="14"/>
      <c r="LTJ3207" s="14"/>
      <c r="LTK3207" s="14"/>
      <c r="LTL3207" s="14"/>
      <c r="LTM3207" s="14"/>
      <c r="LTN3207" s="14"/>
      <c r="LTO3207" s="14"/>
      <c r="LTP3207" s="14"/>
      <c r="LTQ3207" s="14"/>
      <c r="LTR3207" s="14"/>
      <c r="LTS3207" s="14"/>
      <c r="LTT3207" s="14"/>
      <c r="LTU3207" s="14"/>
      <c r="LTV3207" s="14"/>
      <c r="LTW3207" s="14"/>
      <c r="LTX3207" s="14"/>
      <c r="LTY3207" s="14"/>
      <c r="LTZ3207" s="14"/>
      <c r="LUA3207" s="14"/>
      <c r="LUB3207" s="14"/>
      <c r="LUC3207" s="14"/>
      <c r="LUD3207" s="14"/>
      <c r="LUE3207" s="14"/>
      <c r="LUF3207" s="14"/>
      <c r="LUG3207" s="14"/>
      <c r="LUH3207" s="14"/>
      <c r="LUI3207" s="14"/>
      <c r="LUJ3207" s="14"/>
      <c r="LUK3207" s="14"/>
      <c r="LUL3207" s="14"/>
      <c r="LUM3207" s="14"/>
      <c r="LUN3207" s="14"/>
      <c r="LUO3207" s="14"/>
      <c r="LUP3207" s="14"/>
      <c r="LUQ3207" s="14"/>
      <c r="LUR3207" s="14"/>
      <c r="LUS3207" s="14"/>
      <c r="LUT3207" s="14"/>
      <c r="LUU3207" s="14"/>
      <c r="LUV3207" s="14"/>
      <c r="LUW3207" s="14"/>
      <c r="LUX3207" s="14"/>
      <c r="LUY3207" s="14"/>
      <c r="LUZ3207" s="14"/>
      <c r="LVA3207" s="14"/>
      <c r="LVB3207" s="14"/>
      <c r="LVC3207" s="14"/>
      <c r="LVD3207" s="14"/>
      <c r="LVE3207" s="14"/>
      <c r="LVF3207" s="14"/>
      <c r="LVG3207" s="14"/>
      <c r="LVH3207" s="14"/>
      <c r="LVI3207" s="14"/>
      <c r="LVJ3207" s="14"/>
      <c r="LVK3207" s="14"/>
      <c r="LVL3207" s="14"/>
      <c r="LVM3207" s="14"/>
      <c r="LVN3207" s="14"/>
      <c r="LVO3207" s="14"/>
      <c r="LVP3207" s="14"/>
      <c r="LVQ3207" s="14"/>
      <c r="LVR3207" s="14"/>
      <c r="LVS3207" s="14"/>
      <c r="LVT3207" s="14"/>
      <c r="LVU3207" s="14"/>
      <c r="LVV3207" s="14"/>
      <c r="LVW3207" s="14"/>
      <c r="LVX3207" s="14"/>
      <c r="LVY3207" s="14"/>
      <c r="LVZ3207" s="14"/>
      <c r="LWA3207" s="14"/>
      <c r="LWB3207" s="14"/>
      <c r="LWC3207" s="14"/>
      <c r="LWD3207" s="14"/>
      <c r="LWE3207" s="14"/>
      <c r="LWF3207" s="14"/>
      <c r="LWG3207" s="14"/>
      <c r="LWH3207" s="14"/>
      <c r="LWI3207" s="14"/>
      <c r="LWJ3207" s="14"/>
      <c r="LWK3207" s="14"/>
      <c r="LWL3207" s="14"/>
      <c r="LWM3207" s="14"/>
      <c r="LWN3207" s="14"/>
      <c r="LWO3207" s="14"/>
      <c r="LWP3207" s="14"/>
      <c r="LWQ3207" s="14"/>
      <c r="LWR3207" s="14"/>
      <c r="LWS3207" s="14"/>
      <c r="LWT3207" s="14"/>
      <c r="LWU3207" s="14"/>
      <c r="LWV3207" s="14"/>
      <c r="LWW3207" s="14"/>
      <c r="LWX3207" s="14"/>
      <c r="LWY3207" s="14"/>
      <c r="LWZ3207" s="14"/>
      <c r="LXA3207" s="14"/>
      <c r="LXB3207" s="14"/>
      <c r="LXC3207" s="14"/>
      <c r="LXD3207" s="14"/>
      <c r="LXE3207" s="14"/>
      <c r="LXF3207" s="14"/>
      <c r="LXG3207" s="14"/>
      <c r="LXH3207" s="14"/>
      <c r="LXI3207" s="14"/>
      <c r="LXJ3207" s="14"/>
      <c r="LXK3207" s="14"/>
      <c r="LXL3207" s="14"/>
      <c r="LXM3207" s="14"/>
      <c r="LXN3207" s="14"/>
      <c r="LXO3207" s="14"/>
      <c r="LXP3207" s="14"/>
      <c r="LXQ3207" s="14"/>
      <c r="LXR3207" s="14"/>
      <c r="LXS3207" s="14"/>
      <c r="LXT3207" s="14"/>
      <c r="LXU3207" s="14"/>
      <c r="LXV3207" s="14"/>
      <c r="LXW3207" s="14"/>
      <c r="LXX3207" s="14"/>
      <c r="LXY3207" s="14"/>
      <c r="LXZ3207" s="14"/>
      <c r="LYA3207" s="14"/>
      <c r="LYB3207" s="14"/>
      <c r="LYC3207" s="14"/>
      <c r="LYD3207" s="14"/>
      <c r="LYE3207" s="14"/>
      <c r="LYF3207" s="14"/>
      <c r="LYG3207" s="14"/>
      <c r="LYH3207" s="14"/>
      <c r="LYI3207" s="14"/>
      <c r="LYJ3207" s="14"/>
      <c r="LYK3207" s="14"/>
      <c r="LYL3207" s="14"/>
      <c r="LYM3207" s="14"/>
      <c r="LYN3207" s="14"/>
      <c r="LYO3207" s="14"/>
      <c r="LYP3207" s="14"/>
      <c r="LYQ3207" s="14"/>
      <c r="LYR3207" s="14"/>
      <c r="LYS3207" s="14"/>
      <c r="LYT3207" s="14"/>
      <c r="LYU3207" s="14"/>
      <c r="LYV3207" s="14"/>
      <c r="LYW3207" s="14"/>
      <c r="LYX3207" s="14"/>
      <c r="LYY3207" s="14"/>
      <c r="LYZ3207" s="14"/>
      <c r="LZA3207" s="14"/>
      <c r="LZB3207" s="14"/>
      <c r="LZC3207" s="14"/>
      <c r="LZD3207" s="14"/>
      <c r="LZE3207" s="14"/>
      <c r="LZF3207" s="14"/>
      <c r="LZG3207" s="14"/>
      <c r="LZH3207" s="14"/>
      <c r="LZI3207" s="14"/>
      <c r="LZJ3207" s="14"/>
      <c r="LZK3207" s="14"/>
      <c r="LZL3207" s="14"/>
      <c r="LZM3207" s="14"/>
      <c r="LZN3207" s="14"/>
      <c r="LZO3207" s="14"/>
      <c r="LZP3207" s="14"/>
      <c r="LZQ3207" s="14"/>
      <c r="LZR3207" s="14"/>
      <c r="LZS3207" s="14"/>
      <c r="LZT3207" s="14"/>
      <c r="LZU3207" s="14"/>
      <c r="LZV3207" s="14"/>
      <c r="LZW3207" s="14"/>
      <c r="LZX3207" s="14"/>
      <c r="LZY3207" s="14"/>
      <c r="LZZ3207" s="14"/>
      <c r="MAA3207" s="14"/>
      <c r="MAB3207" s="14"/>
      <c r="MAC3207" s="14"/>
      <c r="MAD3207" s="14"/>
      <c r="MAE3207" s="14"/>
      <c r="MAF3207" s="14"/>
      <c r="MAG3207" s="14"/>
      <c r="MAH3207" s="14"/>
      <c r="MAI3207" s="14"/>
      <c r="MAJ3207" s="14"/>
      <c r="MAK3207" s="14"/>
      <c r="MAL3207" s="14"/>
      <c r="MAM3207" s="14"/>
      <c r="MAN3207" s="14"/>
      <c r="MAO3207" s="14"/>
      <c r="MAP3207" s="14"/>
      <c r="MAQ3207" s="14"/>
      <c r="MAR3207" s="14"/>
      <c r="MAS3207" s="14"/>
      <c r="MAT3207" s="14"/>
      <c r="MAU3207" s="14"/>
      <c r="MAV3207" s="14"/>
      <c r="MAW3207" s="14"/>
      <c r="MAX3207" s="14"/>
      <c r="MAY3207" s="14"/>
      <c r="MAZ3207" s="14"/>
      <c r="MBA3207" s="14"/>
      <c r="MBB3207" s="14"/>
      <c r="MBC3207" s="14"/>
      <c r="MBD3207" s="14"/>
      <c r="MBE3207" s="14"/>
      <c r="MBF3207" s="14"/>
      <c r="MBG3207" s="14"/>
      <c r="MBH3207" s="14"/>
      <c r="MBI3207" s="14"/>
      <c r="MBJ3207" s="14"/>
      <c r="MBK3207" s="14"/>
      <c r="MBL3207" s="14"/>
      <c r="MBM3207" s="14"/>
      <c r="MBN3207" s="14"/>
      <c r="MBO3207" s="14"/>
      <c r="MBP3207" s="14"/>
      <c r="MBQ3207" s="14"/>
      <c r="MBR3207" s="14"/>
      <c r="MBS3207" s="14"/>
      <c r="MBT3207" s="14"/>
      <c r="MBU3207" s="14"/>
      <c r="MBV3207" s="14"/>
      <c r="MBW3207" s="14"/>
      <c r="MBX3207" s="14"/>
      <c r="MBY3207" s="14"/>
      <c r="MBZ3207" s="14"/>
      <c r="MCA3207" s="14"/>
      <c r="MCB3207" s="14"/>
      <c r="MCC3207" s="14"/>
      <c r="MCD3207" s="14"/>
      <c r="MCE3207" s="14"/>
      <c r="MCF3207" s="14"/>
      <c r="MCG3207" s="14"/>
      <c r="MCH3207" s="14"/>
      <c r="MCI3207" s="14"/>
      <c r="MCJ3207" s="14"/>
      <c r="MCK3207" s="14"/>
      <c r="MCL3207" s="14"/>
      <c r="MCM3207" s="14"/>
      <c r="MCN3207" s="14"/>
      <c r="MCO3207" s="14"/>
      <c r="MCP3207" s="14"/>
      <c r="MCQ3207" s="14"/>
      <c r="MCR3207" s="14"/>
      <c r="MCS3207" s="14"/>
      <c r="MCT3207" s="14"/>
      <c r="MCU3207" s="14"/>
      <c r="MCV3207" s="14"/>
      <c r="MCW3207" s="14"/>
      <c r="MCX3207" s="14"/>
      <c r="MCY3207" s="14"/>
      <c r="MCZ3207" s="14"/>
      <c r="MDA3207" s="14"/>
      <c r="MDB3207" s="14"/>
      <c r="MDC3207" s="14"/>
      <c r="MDD3207" s="14"/>
      <c r="MDE3207" s="14"/>
      <c r="MDF3207" s="14"/>
      <c r="MDG3207" s="14"/>
      <c r="MDH3207" s="14"/>
      <c r="MDI3207" s="14"/>
      <c r="MDJ3207" s="14"/>
      <c r="MDK3207" s="14"/>
      <c r="MDL3207" s="14"/>
      <c r="MDM3207" s="14"/>
      <c r="MDN3207" s="14"/>
      <c r="MDO3207" s="14"/>
      <c r="MDP3207" s="14"/>
      <c r="MDQ3207" s="14"/>
      <c r="MDR3207" s="14"/>
      <c r="MDS3207" s="14"/>
      <c r="MDT3207" s="14"/>
      <c r="MDU3207" s="14"/>
      <c r="MDV3207" s="14"/>
      <c r="MDW3207" s="14"/>
      <c r="MDX3207" s="14"/>
      <c r="MDY3207" s="14"/>
      <c r="MDZ3207" s="14"/>
      <c r="MEA3207" s="14"/>
      <c r="MEB3207" s="14"/>
      <c r="MEC3207" s="14"/>
      <c r="MED3207" s="14"/>
      <c r="MEE3207" s="14"/>
      <c r="MEF3207" s="14"/>
      <c r="MEG3207" s="14"/>
      <c r="MEH3207" s="14"/>
      <c r="MEI3207" s="14"/>
      <c r="MEJ3207" s="14"/>
      <c r="MEK3207" s="14"/>
      <c r="MEL3207" s="14"/>
      <c r="MEM3207" s="14"/>
      <c r="MEN3207" s="14"/>
      <c r="MEO3207" s="14"/>
      <c r="MEP3207" s="14"/>
      <c r="MEQ3207" s="14"/>
      <c r="MER3207" s="14"/>
      <c r="MES3207" s="14"/>
      <c r="MET3207" s="14"/>
      <c r="MEU3207" s="14"/>
      <c r="MEV3207" s="14"/>
      <c r="MEW3207" s="14"/>
      <c r="MEX3207" s="14"/>
      <c r="MEY3207" s="14"/>
      <c r="MEZ3207" s="14"/>
      <c r="MFA3207" s="14"/>
      <c r="MFB3207" s="14"/>
      <c r="MFC3207" s="14"/>
      <c r="MFD3207" s="14"/>
      <c r="MFE3207" s="14"/>
      <c r="MFF3207" s="14"/>
      <c r="MFG3207" s="14"/>
      <c r="MFH3207" s="14"/>
      <c r="MFI3207" s="14"/>
      <c r="MFJ3207" s="14"/>
      <c r="MFK3207" s="14"/>
      <c r="MFL3207" s="14"/>
      <c r="MFM3207" s="14"/>
      <c r="MFN3207" s="14"/>
      <c r="MFO3207" s="14"/>
      <c r="MFP3207" s="14"/>
      <c r="MFQ3207" s="14"/>
      <c r="MFR3207" s="14"/>
      <c r="MFS3207" s="14"/>
      <c r="MFT3207" s="14"/>
      <c r="MFU3207" s="14"/>
      <c r="MFV3207" s="14"/>
      <c r="MFW3207" s="14"/>
      <c r="MFX3207" s="14"/>
      <c r="MFY3207" s="14"/>
      <c r="MFZ3207" s="14"/>
      <c r="MGA3207" s="14"/>
      <c r="MGB3207" s="14"/>
      <c r="MGC3207" s="14"/>
      <c r="MGD3207" s="14"/>
      <c r="MGE3207" s="14"/>
      <c r="MGF3207" s="14"/>
      <c r="MGG3207" s="14"/>
      <c r="MGH3207" s="14"/>
      <c r="MGI3207" s="14"/>
      <c r="MGJ3207" s="14"/>
      <c r="MGK3207" s="14"/>
      <c r="MGL3207" s="14"/>
      <c r="MGM3207" s="14"/>
      <c r="MGN3207" s="14"/>
      <c r="MGO3207" s="14"/>
      <c r="MGP3207" s="14"/>
      <c r="MGQ3207" s="14"/>
      <c r="MGR3207" s="14"/>
      <c r="MGS3207" s="14"/>
      <c r="MGT3207" s="14"/>
      <c r="MGU3207" s="14"/>
      <c r="MGV3207" s="14"/>
      <c r="MGW3207" s="14"/>
      <c r="MGX3207" s="14"/>
      <c r="MGY3207" s="14"/>
      <c r="MGZ3207" s="14"/>
      <c r="MHA3207" s="14"/>
      <c r="MHB3207" s="14"/>
      <c r="MHC3207" s="14"/>
      <c r="MHD3207" s="14"/>
      <c r="MHE3207" s="14"/>
      <c r="MHF3207" s="14"/>
      <c r="MHG3207" s="14"/>
      <c r="MHH3207" s="14"/>
      <c r="MHI3207" s="14"/>
      <c r="MHJ3207" s="14"/>
      <c r="MHK3207" s="14"/>
      <c r="MHL3207" s="14"/>
      <c r="MHM3207" s="14"/>
      <c r="MHN3207" s="14"/>
      <c r="MHO3207" s="14"/>
      <c r="MHP3207" s="14"/>
      <c r="MHQ3207" s="14"/>
      <c r="MHR3207" s="14"/>
      <c r="MHS3207" s="14"/>
      <c r="MHT3207" s="14"/>
      <c r="MHU3207" s="14"/>
      <c r="MHV3207" s="14"/>
      <c r="MHW3207" s="14"/>
      <c r="MHX3207" s="14"/>
      <c r="MHY3207" s="14"/>
      <c r="MHZ3207" s="14"/>
      <c r="MIA3207" s="14"/>
      <c r="MIB3207" s="14"/>
      <c r="MIC3207" s="14"/>
      <c r="MID3207" s="14"/>
      <c r="MIE3207" s="14"/>
      <c r="MIF3207" s="14"/>
      <c r="MIG3207" s="14"/>
      <c r="MIH3207" s="14"/>
      <c r="MII3207" s="14"/>
      <c r="MIJ3207" s="14"/>
      <c r="MIK3207" s="14"/>
      <c r="MIL3207" s="14"/>
      <c r="MIM3207" s="14"/>
      <c r="MIN3207" s="14"/>
      <c r="MIO3207" s="14"/>
      <c r="MIP3207" s="14"/>
      <c r="MIQ3207" s="14"/>
      <c r="MIR3207" s="14"/>
      <c r="MIS3207" s="14"/>
      <c r="MIT3207" s="14"/>
      <c r="MIU3207" s="14"/>
      <c r="MIV3207" s="14"/>
      <c r="MIW3207" s="14"/>
      <c r="MIX3207" s="14"/>
      <c r="MIY3207" s="14"/>
      <c r="MIZ3207" s="14"/>
      <c r="MJA3207" s="14"/>
      <c r="MJB3207" s="14"/>
      <c r="MJC3207" s="14"/>
      <c r="MJD3207" s="14"/>
      <c r="MJE3207" s="14"/>
      <c r="MJF3207" s="14"/>
      <c r="MJG3207" s="14"/>
      <c r="MJH3207" s="14"/>
      <c r="MJI3207" s="14"/>
      <c r="MJJ3207" s="14"/>
      <c r="MJK3207" s="14"/>
      <c r="MJL3207" s="14"/>
      <c r="MJM3207" s="14"/>
      <c r="MJN3207" s="14"/>
      <c r="MJO3207" s="14"/>
      <c r="MJP3207" s="14"/>
      <c r="MJQ3207" s="14"/>
      <c r="MJR3207" s="14"/>
      <c r="MJS3207" s="14"/>
      <c r="MJT3207" s="14"/>
      <c r="MJU3207" s="14"/>
      <c r="MJV3207" s="14"/>
      <c r="MJW3207" s="14"/>
      <c r="MJX3207" s="14"/>
      <c r="MJY3207" s="14"/>
      <c r="MJZ3207" s="14"/>
      <c r="MKA3207" s="14"/>
      <c r="MKB3207" s="14"/>
      <c r="MKC3207" s="14"/>
      <c r="MKD3207" s="14"/>
      <c r="MKE3207" s="14"/>
      <c r="MKF3207" s="14"/>
      <c r="MKG3207" s="14"/>
      <c r="MKH3207" s="14"/>
      <c r="MKI3207" s="14"/>
      <c r="MKJ3207" s="14"/>
      <c r="MKK3207" s="14"/>
      <c r="MKL3207" s="14"/>
      <c r="MKM3207" s="14"/>
      <c r="MKN3207" s="14"/>
      <c r="MKO3207" s="14"/>
      <c r="MKP3207" s="14"/>
      <c r="MKQ3207" s="14"/>
      <c r="MKR3207" s="14"/>
      <c r="MKS3207" s="14"/>
      <c r="MKT3207" s="14"/>
      <c r="MKU3207" s="14"/>
      <c r="MKV3207" s="14"/>
      <c r="MKW3207" s="14"/>
      <c r="MKX3207" s="14"/>
      <c r="MKY3207" s="14"/>
      <c r="MKZ3207" s="14"/>
      <c r="MLA3207" s="14"/>
      <c r="MLB3207" s="14"/>
      <c r="MLC3207" s="14"/>
      <c r="MLD3207" s="14"/>
      <c r="MLE3207" s="14"/>
      <c r="MLF3207" s="14"/>
      <c r="MLG3207" s="14"/>
      <c r="MLH3207" s="14"/>
      <c r="MLI3207" s="14"/>
      <c r="MLJ3207" s="14"/>
      <c r="MLK3207" s="14"/>
      <c r="MLL3207" s="14"/>
      <c r="MLM3207" s="14"/>
      <c r="MLN3207" s="14"/>
      <c r="MLO3207" s="14"/>
      <c r="MLP3207" s="14"/>
      <c r="MLQ3207" s="14"/>
      <c r="MLR3207" s="14"/>
      <c r="MLS3207" s="14"/>
      <c r="MLT3207" s="14"/>
      <c r="MLU3207" s="14"/>
      <c r="MLV3207" s="14"/>
      <c r="MLW3207" s="14"/>
      <c r="MLX3207" s="14"/>
      <c r="MLY3207" s="14"/>
      <c r="MLZ3207" s="14"/>
      <c r="MMA3207" s="14"/>
      <c r="MMB3207" s="14"/>
      <c r="MMC3207" s="14"/>
      <c r="MMD3207" s="14"/>
      <c r="MME3207" s="14"/>
      <c r="MMF3207" s="14"/>
      <c r="MMG3207" s="14"/>
      <c r="MMH3207" s="14"/>
      <c r="MMI3207" s="14"/>
      <c r="MMJ3207" s="14"/>
      <c r="MMK3207" s="14"/>
      <c r="MML3207" s="14"/>
      <c r="MMM3207" s="14"/>
      <c r="MMN3207" s="14"/>
      <c r="MMO3207" s="14"/>
      <c r="MMP3207" s="14"/>
      <c r="MMQ3207" s="14"/>
      <c r="MMR3207" s="14"/>
      <c r="MMS3207" s="14"/>
      <c r="MMT3207" s="14"/>
      <c r="MMU3207" s="14"/>
      <c r="MMV3207" s="14"/>
      <c r="MMW3207" s="14"/>
      <c r="MMX3207" s="14"/>
      <c r="MMY3207" s="14"/>
      <c r="MMZ3207" s="14"/>
      <c r="MNA3207" s="14"/>
      <c r="MNB3207" s="14"/>
      <c r="MNC3207" s="14"/>
      <c r="MND3207" s="14"/>
      <c r="MNE3207" s="14"/>
      <c r="MNF3207" s="14"/>
      <c r="MNG3207" s="14"/>
      <c r="MNH3207" s="14"/>
      <c r="MNI3207" s="14"/>
      <c r="MNJ3207" s="14"/>
      <c r="MNK3207" s="14"/>
      <c r="MNL3207" s="14"/>
      <c r="MNM3207" s="14"/>
      <c r="MNN3207" s="14"/>
      <c r="MNO3207" s="14"/>
      <c r="MNP3207" s="14"/>
      <c r="MNQ3207" s="14"/>
      <c r="MNR3207" s="14"/>
      <c r="MNS3207" s="14"/>
      <c r="MNT3207" s="14"/>
      <c r="MNU3207" s="14"/>
      <c r="MNV3207" s="14"/>
      <c r="MNW3207" s="14"/>
      <c r="MNX3207" s="14"/>
      <c r="MNY3207" s="14"/>
      <c r="MNZ3207" s="14"/>
      <c r="MOA3207" s="14"/>
      <c r="MOB3207" s="14"/>
      <c r="MOC3207" s="14"/>
      <c r="MOD3207" s="14"/>
      <c r="MOE3207" s="14"/>
      <c r="MOF3207" s="14"/>
      <c r="MOG3207" s="14"/>
      <c r="MOH3207" s="14"/>
      <c r="MOI3207" s="14"/>
      <c r="MOJ3207" s="14"/>
      <c r="MOK3207" s="14"/>
      <c r="MOL3207" s="14"/>
      <c r="MOM3207" s="14"/>
      <c r="MON3207" s="14"/>
      <c r="MOO3207" s="14"/>
      <c r="MOP3207" s="14"/>
      <c r="MOQ3207" s="14"/>
      <c r="MOR3207" s="14"/>
      <c r="MOS3207" s="14"/>
      <c r="MOT3207" s="14"/>
      <c r="MOU3207" s="14"/>
      <c r="MOV3207" s="14"/>
      <c r="MOW3207" s="14"/>
      <c r="MOX3207" s="14"/>
      <c r="MOY3207" s="14"/>
      <c r="MOZ3207" s="14"/>
      <c r="MPA3207" s="14"/>
      <c r="MPB3207" s="14"/>
      <c r="MPC3207" s="14"/>
      <c r="MPD3207" s="14"/>
      <c r="MPE3207" s="14"/>
      <c r="MPF3207" s="14"/>
      <c r="MPG3207" s="14"/>
      <c r="MPH3207" s="14"/>
      <c r="MPI3207" s="14"/>
      <c r="MPJ3207" s="14"/>
      <c r="MPK3207" s="14"/>
      <c r="MPL3207" s="14"/>
      <c r="MPM3207" s="14"/>
      <c r="MPN3207" s="14"/>
      <c r="MPO3207" s="14"/>
      <c r="MPP3207" s="14"/>
      <c r="MPQ3207" s="14"/>
      <c r="MPR3207" s="14"/>
      <c r="MPS3207" s="14"/>
      <c r="MPT3207" s="14"/>
      <c r="MPU3207" s="14"/>
      <c r="MPV3207" s="14"/>
      <c r="MPW3207" s="14"/>
      <c r="MPX3207" s="14"/>
      <c r="MPY3207" s="14"/>
      <c r="MPZ3207" s="14"/>
      <c r="MQA3207" s="14"/>
      <c r="MQB3207" s="14"/>
      <c r="MQC3207" s="14"/>
      <c r="MQD3207" s="14"/>
      <c r="MQE3207" s="14"/>
      <c r="MQF3207" s="14"/>
      <c r="MQG3207" s="14"/>
      <c r="MQH3207" s="14"/>
      <c r="MQI3207" s="14"/>
      <c r="MQJ3207" s="14"/>
      <c r="MQK3207" s="14"/>
      <c r="MQL3207" s="14"/>
      <c r="MQM3207" s="14"/>
      <c r="MQN3207" s="14"/>
      <c r="MQO3207" s="14"/>
      <c r="MQP3207" s="14"/>
      <c r="MQQ3207" s="14"/>
      <c r="MQR3207" s="14"/>
      <c r="MQS3207" s="14"/>
      <c r="MQT3207" s="14"/>
      <c r="MQU3207" s="14"/>
      <c r="MQV3207" s="14"/>
      <c r="MQW3207" s="14"/>
      <c r="MQX3207" s="14"/>
      <c r="MQY3207" s="14"/>
      <c r="MQZ3207" s="14"/>
      <c r="MRA3207" s="14"/>
      <c r="MRB3207" s="14"/>
      <c r="MRC3207" s="14"/>
      <c r="MRD3207" s="14"/>
      <c r="MRE3207" s="14"/>
      <c r="MRF3207" s="14"/>
      <c r="MRG3207" s="14"/>
      <c r="MRH3207" s="14"/>
      <c r="MRI3207" s="14"/>
      <c r="MRJ3207" s="14"/>
      <c r="MRK3207" s="14"/>
      <c r="MRL3207" s="14"/>
      <c r="MRM3207" s="14"/>
      <c r="MRN3207" s="14"/>
      <c r="MRO3207" s="14"/>
      <c r="MRP3207" s="14"/>
      <c r="MRQ3207" s="14"/>
      <c r="MRR3207" s="14"/>
      <c r="MRS3207" s="14"/>
      <c r="MRT3207" s="14"/>
      <c r="MRU3207" s="14"/>
      <c r="MRV3207" s="14"/>
      <c r="MRW3207" s="14"/>
      <c r="MRX3207" s="14"/>
      <c r="MRY3207" s="14"/>
      <c r="MRZ3207" s="14"/>
      <c r="MSA3207" s="14"/>
      <c r="MSB3207" s="14"/>
      <c r="MSC3207" s="14"/>
      <c r="MSD3207" s="14"/>
      <c r="MSE3207" s="14"/>
      <c r="MSF3207" s="14"/>
      <c r="MSG3207" s="14"/>
      <c r="MSH3207" s="14"/>
      <c r="MSI3207" s="14"/>
      <c r="MSJ3207" s="14"/>
      <c r="MSK3207" s="14"/>
      <c r="MSL3207" s="14"/>
      <c r="MSM3207" s="14"/>
      <c r="MSN3207" s="14"/>
      <c r="MSO3207" s="14"/>
      <c r="MSP3207" s="14"/>
      <c r="MSQ3207" s="14"/>
      <c r="MSR3207" s="14"/>
      <c r="MSS3207" s="14"/>
      <c r="MST3207" s="14"/>
      <c r="MSU3207" s="14"/>
      <c r="MSV3207" s="14"/>
      <c r="MSW3207" s="14"/>
      <c r="MSX3207" s="14"/>
      <c r="MSY3207" s="14"/>
      <c r="MSZ3207" s="14"/>
      <c r="MTA3207" s="14"/>
      <c r="MTB3207" s="14"/>
      <c r="MTC3207" s="14"/>
      <c r="MTD3207" s="14"/>
      <c r="MTE3207" s="14"/>
      <c r="MTF3207" s="14"/>
      <c r="MTG3207" s="14"/>
      <c r="MTH3207" s="14"/>
      <c r="MTI3207" s="14"/>
      <c r="MTJ3207" s="14"/>
      <c r="MTK3207" s="14"/>
      <c r="MTL3207" s="14"/>
      <c r="MTM3207" s="14"/>
      <c r="MTN3207" s="14"/>
      <c r="MTO3207" s="14"/>
      <c r="MTP3207" s="14"/>
      <c r="MTQ3207" s="14"/>
      <c r="MTR3207" s="14"/>
      <c r="MTS3207" s="14"/>
      <c r="MTT3207" s="14"/>
      <c r="MTU3207" s="14"/>
      <c r="MTV3207" s="14"/>
      <c r="MTW3207" s="14"/>
      <c r="MTX3207" s="14"/>
      <c r="MTY3207" s="14"/>
      <c r="MTZ3207" s="14"/>
      <c r="MUA3207" s="14"/>
      <c r="MUB3207" s="14"/>
      <c r="MUC3207" s="14"/>
      <c r="MUD3207" s="14"/>
      <c r="MUE3207" s="14"/>
      <c r="MUF3207" s="14"/>
      <c r="MUG3207" s="14"/>
      <c r="MUH3207" s="14"/>
      <c r="MUI3207" s="14"/>
      <c r="MUJ3207" s="14"/>
      <c r="MUK3207" s="14"/>
      <c r="MUL3207" s="14"/>
      <c r="MUM3207" s="14"/>
      <c r="MUN3207" s="14"/>
      <c r="MUO3207" s="14"/>
      <c r="MUP3207" s="14"/>
      <c r="MUQ3207" s="14"/>
      <c r="MUR3207" s="14"/>
      <c r="MUS3207" s="14"/>
      <c r="MUT3207" s="14"/>
      <c r="MUU3207" s="14"/>
      <c r="MUV3207" s="14"/>
      <c r="MUW3207" s="14"/>
      <c r="MUX3207" s="14"/>
      <c r="MUY3207" s="14"/>
      <c r="MUZ3207" s="14"/>
      <c r="MVA3207" s="14"/>
      <c r="MVB3207" s="14"/>
      <c r="MVC3207" s="14"/>
      <c r="MVD3207" s="14"/>
      <c r="MVE3207" s="14"/>
      <c r="MVF3207" s="14"/>
      <c r="MVG3207" s="14"/>
      <c r="MVH3207" s="14"/>
      <c r="MVI3207" s="14"/>
      <c r="MVJ3207" s="14"/>
      <c r="MVK3207" s="14"/>
      <c r="MVL3207" s="14"/>
      <c r="MVM3207" s="14"/>
      <c r="MVN3207" s="14"/>
      <c r="MVO3207" s="14"/>
      <c r="MVP3207" s="14"/>
      <c r="MVQ3207" s="14"/>
      <c r="MVR3207" s="14"/>
      <c r="MVS3207" s="14"/>
      <c r="MVT3207" s="14"/>
      <c r="MVU3207" s="14"/>
      <c r="MVV3207" s="14"/>
      <c r="MVW3207" s="14"/>
      <c r="MVX3207" s="14"/>
      <c r="MVY3207" s="14"/>
      <c r="MVZ3207" s="14"/>
      <c r="MWA3207" s="14"/>
      <c r="MWB3207" s="14"/>
      <c r="MWC3207" s="14"/>
      <c r="MWD3207" s="14"/>
      <c r="MWE3207" s="14"/>
      <c r="MWF3207" s="14"/>
      <c r="MWG3207" s="14"/>
      <c r="MWH3207" s="14"/>
      <c r="MWI3207" s="14"/>
      <c r="MWJ3207" s="14"/>
      <c r="MWK3207" s="14"/>
      <c r="MWL3207" s="14"/>
      <c r="MWM3207" s="14"/>
      <c r="MWN3207" s="14"/>
      <c r="MWO3207" s="14"/>
      <c r="MWP3207" s="14"/>
      <c r="MWQ3207" s="14"/>
      <c r="MWR3207" s="14"/>
      <c r="MWS3207" s="14"/>
      <c r="MWT3207" s="14"/>
      <c r="MWU3207" s="14"/>
      <c r="MWV3207" s="14"/>
      <c r="MWW3207" s="14"/>
      <c r="MWX3207" s="14"/>
      <c r="MWY3207" s="14"/>
      <c r="MWZ3207" s="14"/>
      <c r="MXA3207" s="14"/>
      <c r="MXB3207" s="14"/>
      <c r="MXC3207" s="14"/>
      <c r="MXD3207" s="14"/>
      <c r="MXE3207" s="14"/>
      <c r="MXF3207" s="14"/>
      <c r="MXG3207" s="14"/>
      <c r="MXH3207" s="14"/>
      <c r="MXI3207" s="14"/>
      <c r="MXJ3207" s="14"/>
      <c r="MXK3207" s="14"/>
      <c r="MXL3207" s="14"/>
      <c r="MXM3207" s="14"/>
      <c r="MXN3207" s="14"/>
      <c r="MXO3207" s="14"/>
      <c r="MXP3207" s="14"/>
      <c r="MXQ3207" s="14"/>
      <c r="MXR3207" s="14"/>
      <c r="MXS3207" s="14"/>
      <c r="MXT3207" s="14"/>
      <c r="MXU3207" s="14"/>
      <c r="MXV3207" s="14"/>
      <c r="MXW3207" s="14"/>
      <c r="MXX3207" s="14"/>
      <c r="MXY3207" s="14"/>
      <c r="MXZ3207" s="14"/>
      <c r="MYA3207" s="14"/>
      <c r="MYB3207" s="14"/>
      <c r="MYC3207" s="14"/>
      <c r="MYD3207" s="14"/>
      <c r="MYE3207" s="14"/>
      <c r="MYF3207" s="14"/>
      <c r="MYG3207" s="14"/>
      <c r="MYH3207" s="14"/>
      <c r="MYI3207" s="14"/>
      <c r="MYJ3207" s="14"/>
      <c r="MYK3207" s="14"/>
      <c r="MYL3207" s="14"/>
      <c r="MYM3207" s="14"/>
      <c r="MYN3207" s="14"/>
      <c r="MYO3207" s="14"/>
      <c r="MYP3207" s="14"/>
      <c r="MYQ3207" s="14"/>
      <c r="MYR3207" s="14"/>
      <c r="MYS3207" s="14"/>
      <c r="MYT3207" s="14"/>
      <c r="MYU3207" s="14"/>
      <c r="MYV3207" s="14"/>
      <c r="MYW3207" s="14"/>
      <c r="MYX3207" s="14"/>
      <c r="MYY3207" s="14"/>
      <c r="MYZ3207" s="14"/>
      <c r="MZA3207" s="14"/>
      <c r="MZB3207" s="14"/>
      <c r="MZC3207" s="14"/>
      <c r="MZD3207" s="14"/>
      <c r="MZE3207" s="14"/>
      <c r="MZF3207" s="14"/>
      <c r="MZG3207" s="14"/>
      <c r="MZH3207" s="14"/>
      <c r="MZI3207" s="14"/>
      <c r="MZJ3207" s="14"/>
      <c r="MZK3207" s="14"/>
      <c r="MZL3207" s="14"/>
      <c r="MZM3207" s="14"/>
      <c r="MZN3207" s="14"/>
      <c r="MZO3207" s="14"/>
      <c r="MZP3207" s="14"/>
      <c r="MZQ3207" s="14"/>
      <c r="MZR3207" s="14"/>
      <c r="MZS3207" s="14"/>
      <c r="MZT3207" s="14"/>
      <c r="MZU3207" s="14"/>
      <c r="MZV3207" s="14"/>
      <c r="MZW3207" s="14"/>
      <c r="MZX3207" s="14"/>
      <c r="MZY3207" s="14"/>
      <c r="MZZ3207" s="14"/>
      <c r="NAA3207" s="14"/>
      <c r="NAB3207" s="14"/>
      <c r="NAC3207" s="14"/>
      <c r="NAD3207" s="14"/>
      <c r="NAE3207" s="14"/>
      <c r="NAF3207" s="14"/>
      <c r="NAG3207" s="14"/>
      <c r="NAH3207" s="14"/>
      <c r="NAI3207" s="14"/>
      <c r="NAJ3207" s="14"/>
      <c r="NAK3207" s="14"/>
      <c r="NAL3207" s="14"/>
      <c r="NAM3207" s="14"/>
      <c r="NAN3207" s="14"/>
      <c r="NAO3207" s="14"/>
      <c r="NAP3207" s="14"/>
      <c r="NAQ3207" s="14"/>
      <c r="NAR3207" s="14"/>
      <c r="NAS3207" s="14"/>
      <c r="NAT3207" s="14"/>
      <c r="NAU3207" s="14"/>
      <c r="NAV3207" s="14"/>
      <c r="NAW3207" s="14"/>
      <c r="NAX3207" s="14"/>
      <c r="NAY3207" s="14"/>
      <c r="NAZ3207" s="14"/>
      <c r="NBA3207" s="14"/>
      <c r="NBB3207" s="14"/>
      <c r="NBC3207" s="14"/>
      <c r="NBD3207" s="14"/>
      <c r="NBE3207" s="14"/>
      <c r="NBF3207" s="14"/>
      <c r="NBG3207" s="14"/>
      <c r="NBH3207" s="14"/>
      <c r="NBI3207" s="14"/>
      <c r="NBJ3207" s="14"/>
      <c r="NBK3207" s="14"/>
      <c r="NBL3207" s="14"/>
      <c r="NBM3207" s="14"/>
      <c r="NBN3207" s="14"/>
      <c r="NBO3207" s="14"/>
      <c r="NBP3207" s="14"/>
      <c r="NBQ3207" s="14"/>
      <c r="NBR3207" s="14"/>
      <c r="NBS3207" s="14"/>
      <c r="NBT3207" s="14"/>
      <c r="NBU3207" s="14"/>
      <c r="NBV3207" s="14"/>
      <c r="NBW3207" s="14"/>
      <c r="NBX3207" s="14"/>
      <c r="NBY3207" s="14"/>
      <c r="NBZ3207" s="14"/>
      <c r="NCA3207" s="14"/>
      <c r="NCB3207" s="14"/>
      <c r="NCC3207" s="14"/>
      <c r="NCD3207" s="14"/>
      <c r="NCE3207" s="14"/>
      <c r="NCF3207" s="14"/>
      <c r="NCG3207" s="14"/>
      <c r="NCH3207" s="14"/>
      <c r="NCI3207" s="14"/>
      <c r="NCJ3207" s="14"/>
      <c r="NCK3207" s="14"/>
      <c r="NCL3207" s="14"/>
      <c r="NCM3207" s="14"/>
      <c r="NCN3207" s="14"/>
      <c r="NCO3207" s="14"/>
      <c r="NCP3207" s="14"/>
      <c r="NCQ3207" s="14"/>
      <c r="NCR3207" s="14"/>
      <c r="NCS3207" s="14"/>
      <c r="NCT3207" s="14"/>
      <c r="NCU3207" s="14"/>
      <c r="NCV3207" s="14"/>
      <c r="NCW3207" s="14"/>
      <c r="NCX3207" s="14"/>
      <c r="NCY3207" s="14"/>
      <c r="NCZ3207" s="14"/>
      <c r="NDA3207" s="14"/>
      <c r="NDB3207" s="14"/>
      <c r="NDC3207" s="14"/>
      <c r="NDD3207" s="14"/>
      <c r="NDE3207" s="14"/>
      <c r="NDF3207" s="14"/>
      <c r="NDG3207" s="14"/>
      <c r="NDH3207" s="14"/>
      <c r="NDI3207" s="14"/>
      <c r="NDJ3207" s="14"/>
      <c r="NDK3207" s="14"/>
      <c r="NDL3207" s="14"/>
      <c r="NDM3207" s="14"/>
      <c r="NDN3207" s="14"/>
      <c r="NDO3207" s="14"/>
      <c r="NDP3207" s="14"/>
      <c r="NDQ3207" s="14"/>
      <c r="NDR3207" s="14"/>
      <c r="NDS3207" s="14"/>
      <c r="NDT3207" s="14"/>
      <c r="NDU3207" s="14"/>
      <c r="NDV3207" s="14"/>
      <c r="NDW3207" s="14"/>
      <c r="NDX3207" s="14"/>
      <c r="NDY3207" s="14"/>
      <c r="NDZ3207" s="14"/>
      <c r="NEA3207" s="14"/>
      <c r="NEB3207" s="14"/>
      <c r="NEC3207" s="14"/>
      <c r="NED3207" s="14"/>
      <c r="NEE3207" s="14"/>
      <c r="NEF3207" s="14"/>
      <c r="NEG3207" s="14"/>
      <c r="NEH3207" s="14"/>
      <c r="NEI3207" s="14"/>
      <c r="NEJ3207" s="14"/>
      <c r="NEK3207" s="14"/>
      <c r="NEL3207" s="14"/>
      <c r="NEM3207" s="14"/>
      <c r="NEN3207" s="14"/>
      <c r="NEO3207" s="14"/>
      <c r="NEP3207" s="14"/>
      <c r="NEQ3207" s="14"/>
      <c r="NER3207" s="14"/>
      <c r="NES3207" s="14"/>
      <c r="NET3207" s="14"/>
      <c r="NEU3207" s="14"/>
      <c r="NEV3207" s="14"/>
      <c r="NEW3207" s="14"/>
      <c r="NEX3207" s="14"/>
      <c r="NEY3207" s="14"/>
      <c r="NEZ3207" s="14"/>
      <c r="NFA3207" s="14"/>
      <c r="NFB3207" s="14"/>
      <c r="NFC3207" s="14"/>
      <c r="NFD3207" s="14"/>
      <c r="NFE3207" s="14"/>
      <c r="NFF3207" s="14"/>
      <c r="NFG3207" s="14"/>
      <c r="NFH3207" s="14"/>
      <c r="NFI3207" s="14"/>
      <c r="NFJ3207" s="14"/>
      <c r="NFK3207" s="14"/>
      <c r="NFL3207" s="14"/>
      <c r="NFM3207" s="14"/>
      <c r="NFN3207" s="14"/>
      <c r="NFO3207" s="14"/>
      <c r="NFP3207" s="14"/>
      <c r="NFQ3207" s="14"/>
      <c r="NFR3207" s="14"/>
      <c r="NFS3207" s="14"/>
      <c r="NFT3207" s="14"/>
      <c r="NFU3207" s="14"/>
      <c r="NFV3207" s="14"/>
      <c r="NFW3207" s="14"/>
      <c r="NFX3207" s="14"/>
      <c r="NFY3207" s="14"/>
      <c r="NFZ3207" s="14"/>
      <c r="NGA3207" s="14"/>
      <c r="NGB3207" s="14"/>
      <c r="NGC3207" s="14"/>
      <c r="NGD3207" s="14"/>
      <c r="NGE3207" s="14"/>
      <c r="NGF3207" s="14"/>
      <c r="NGG3207" s="14"/>
      <c r="NGH3207" s="14"/>
      <c r="NGI3207" s="14"/>
      <c r="NGJ3207" s="14"/>
      <c r="NGK3207" s="14"/>
      <c r="NGL3207" s="14"/>
      <c r="NGM3207" s="14"/>
      <c r="NGN3207" s="14"/>
      <c r="NGO3207" s="14"/>
      <c r="NGP3207" s="14"/>
      <c r="NGQ3207" s="14"/>
      <c r="NGR3207" s="14"/>
      <c r="NGS3207" s="14"/>
      <c r="NGT3207" s="14"/>
      <c r="NGU3207" s="14"/>
      <c r="NGV3207" s="14"/>
      <c r="NGW3207" s="14"/>
      <c r="NGX3207" s="14"/>
      <c r="NGY3207" s="14"/>
      <c r="NGZ3207" s="14"/>
      <c r="NHA3207" s="14"/>
      <c r="NHB3207" s="14"/>
      <c r="NHC3207" s="14"/>
      <c r="NHD3207" s="14"/>
      <c r="NHE3207" s="14"/>
      <c r="NHF3207" s="14"/>
      <c r="NHG3207" s="14"/>
      <c r="NHH3207" s="14"/>
      <c r="NHI3207" s="14"/>
      <c r="NHJ3207" s="14"/>
      <c r="NHK3207" s="14"/>
      <c r="NHL3207" s="14"/>
      <c r="NHM3207" s="14"/>
      <c r="NHN3207" s="14"/>
      <c r="NHO3207" s="14"/>
      <c r="NHP3207" s="14"/>
      <c r="NHQ3207" s="14"/>
      <c r="NHR3207" s="14"/>
      <c r="NHS3207" s="14"/>
      <c r="NHT3207" s="14"/>
      <c r="NHU3207" s="14"/>
      <c r="NHV3207" s="14"/>
      <c r="NHW3207" s="14"/>
      <c r="NHX3207" s="14"/>
      <c r="NHY3207" s="14"/>
      <c r="NHZ3207" s="14"/>
      <c r="NIA3207" s="14"/>
      <c r="NIB3207" s="14"/>
      <c r="NIC3207" s="14"/>
      <c r="NID3207" s="14"/>
      <c r="NIE3207" s="14"/>
      <c r="NIF3207" s="14"/>
      <c r="NIG3207" s="14"/>
      <c r="NIH3207" s="14"/>
      <c r="NII3207" s="14"/>
      <c r="NIJ3207" s="14"/>
      <c r="NIK3207" s="14"/>
      <c r="NIL3207" s="14"/>
      <c r="NIM3207" s="14"/>
      <c r="NIN3207" s="14"/>
      <c r="NIO3207" s="14"/>
      <c r="NIP3207" s="14"/>
      <c r="NIQ3207" s="14"/>
      <c r="NIR3207" s="14"/>
      <c r="NIS3207" s="14"/>
      <c r="NIT3207" s="14"/>
      <c r="NIU3207" s="14"/>
      <c r="NIV3207" s="14"/>
      <c r="NIW3207" s="14"/>
      <c r="NIX3207" s="14"/>
      <c r="NIY3207" s="14"/>
      <c r="NIZ3207" s="14"/>
      <c r="NJA3207" s="14"/>
      <c r="NJB3207" s="14"/>
      <c r="NJC3207" s="14"/>
      <c r="NJD3207" s="14"/>
      <c r="NJE3207" s="14"/>
      <c r="NJF3207" s="14"/>
      <c r="NJG3207" s="14"/>
      <c r="NJH3207" s="14"/>
      <c r="NJI3207" s="14"/>
      <c r="NJJ3207" s="14"/>
      <c r="NJK3207" s="14"/>
      <c r="NJL3207" s="14"/>
      <c r="NJM3207" s="14"/>
      <c r="NJN3207" s="14"/>
      <c r="NJO3207" s="14"/>
      <c r="NJP3207" s="14"/>
      <c r="NJQ3207" s="14"/>
      <c r="NJR3207" s="14"/>
      <c r="NJS3207" s="14"/>
      <c r="NJT3207" s="14"/>
      <c r="NJU3207" s="14"/>
      <c r="NJV3207" s="14"/>
      <c r="NJW3207" s="14"/>
      <c r="NJX3207" s="14"/>
      <c r="NJY3207" s="14"/>
      <c r="NJZ3207" s="14"/>
      <c r="NKA3207" s="14"/>
      <c r="NKB3207" s="14"/>
      <c r="NKC3207" s="14"/>
      <c r="NKD3207" s="14"/>
      <c r="NKE3207" s="14"/>
      <c r="NKF3207" s="14"/>
      <c r="NKG3207" s="14"/>
      <c r="NKH3207" s="14"/>
      <c r="NKI3207" s="14"/>
      <c r="NKJ3207" s="14"/>
      <c r="NKK3207" s="14"/>
      <c r="NKL3207" s="14"/>
      <c r="NKM3207" s="14"/>
      <c r="NKN3207" s="14"/>
      <c r="NKO3207" s="14"/>
      <c r="NKP3207" s="14"/>
      <c r="NKQ3207" s="14"/>
      <c r="NKR3207" s="14"/>
      <c r="NKS3207" s="14"/>
      <c r="NKT3207" s="14"/>
      <c r="NKU3207" s="14"/>
      <c r="NKV3207" s="14"/>
      <c r="NKW3207" s="14"/>
      <c r="NKX3207" s="14"/>
      <c r="NKY3207" s="14"/>
      <c r="NKZ3207" s="14"/>
      <c r="NLA3207" s="14"/>
      <c r="NLB3207" s="14"/>
      <c r="NLC3207" s="14"/>
      <c r="NLD3207" s="14"/>
      <c r="NLE3207" s="14"/>
      <c r="NLF3207" s="14"/>
      <c r="NLG3207" s="14"/>
      <c r="NLH3207" s="14"/>
      <c r="NLI3207" s="14"/>
      <c r="NLJ3207" s="14"/>
      <c r="NLK3207" s="14"/>
      <c r="NLL3207" s="14"/>
      <c r="NLM3207" s="14"/>
      <c r="NLN3207" s="14"/>
      <c r="NLO3207" s="14"/>
      <c r="NLP3207" s="14"/>
      <c r="NLQ3207" s="14"/>
      <c r="NLR3207" s="14"/>
      <c r="NLS3207" s="14"/>
      <c r="NLT3207" s="14"/>
      <c r="NLU3207" s="14"/>
      <c r="NLV3207" s="14"/>
      <c r="NLW3207" s="14"/>
      <c r="NLX3207" s="14"/>
      <c r="NLY3207" s="14"/>
      <c r="NLZ3207" s="14"/>
      <c r="NMA3207" s="14"/>
      <c r="NMB3207" s="14"/>
      <c r="NMC3207" s="14"/>
      <c r="NMD3207" s="14"/>
      <c r="NME3207" s="14"/>
      <c r="NMF3207" s="14"/>
      <c r="NMG3207" s="14"/>
      <c r="NMH3207" s="14"/>
      <c r="NMI3207" s="14"/>
      <c r="NMJ3207" s="14"/>
      <c r="NMK3207" s="14"/>
      <c r="NML3207" s="14"/>
      <c r="NMM3207" s="14"/>
      <c r="NMN3207" s="14"/>
      <c r="NMO3207" s="14"/>
      <c r="NMP3207" s="14"/>
      <c r="NMQ3207" s="14"/>
      <c r="NMR3207" s="14"/>
      <c r="NMS3207" s="14"/>
      <c r="NMT3207" s="14"/>
      <c r="NMU3207" s="14"/>
      <c r="NMV3207" s="14"/>
      <c r="NMW3207" s="14"/>
      <c r="NMX3207" s="14"/>
      <c r="NMY3207" s="14"/>
      <c r="NMZ3207" s="14"/>
      <c r="NNA3207" s="14"/>
      <c r="NNB3207" s="14"/>
      <c r="NNC3207" s="14"/>
      <c r="NND3207" s="14"/>
      <c r="NNE3207" s="14"/>
      <c r="NNF3207" s="14"/>
      <c r="NNG3207" s="14"/>
      <c r="NNH3207" s="14"/>
      <c r="NNI3207" s="14"/>
      <c r="NNJ3207" s="14"/>
      <c r="NNK3207" s="14"/>
      <c r="NNL3207" s="14"/>
      <c r="NNM3207" s="14"/>
      <c r="NNN3207" s="14"/>
      <c r="NNO3207" s="14"/>
      <c r="NNP3207" s="14"/>
      <c r="NNQ3207" s="14"/>
      <c r="NNR3207" s="14"/>
      <c r="NNS3207" s="14"/>
      <c r="NNT3207" s="14"/>
      <c r="NNU3207" s="14"/>
      <c r="NNV3207" s="14"/>
      <c r="NNW3207" s="14"/>
      <c r="NNX3207" s="14"/>
      <c r="NNY3207" s="14"/>
      <c r="NNZ3207" s="14"/>
      <c r="NOA3207" s="14"/>
      <c r="NOB3207" s="14"/>
      <c r="NOC3207" s="14"/>
      <c r="NOD3207" s="14"/>
      <c r="NOE3207" s="14"/>
      <c r="NOF3207" s="14"/>
      <c r="NOG3207" s="14"/>
      <c r="NOH3207" s="14"/>
      <c r="NOI3207" s="14"/>
      <c r="NOJ3207" s="14"/>
      <c r="NOK3207" s="14"/>
      <c r="NOL3207" s="14"/>
      <c r="NOM3207" s="14"/>
      <c r="NON3207" s="14"/>
      <c r="NOO3207" s="14"/>
      <c r="NOP3207" s="14"/>
      <c r="NOQ3207" s="14"/>
      <c r="NOR3207" s="14"/>
      <c r="NOS3207" s="14"/>
      <c r="NOT3207" s="14"/>
      <c r="NOU3207" s="14"/>
      <c r="NOV3207" s="14"/>
      <c r="NOW3207" s="14"/>
      <c r="NOX3207" s="14"/>
      <c r="NOY3207" s="14"/>
      <c r="NOZ3207" s="14"/>
      <c r="NPA3207" s="14"/>
      <c r="NPB3207" s="14"/>
      <c r="NPC3207" s="14"/>
      <c r="NPD3207" s="14"/>
      <c r="NPE3207" s="14"/>
      <c r="NPF3207" s="14"/>
      <c r="NPG3207" s="14"/>
      <c r="NPH3207" s="14"/>
      <c r="NPI3207" s="14"/>
      <c r="NPJ3207" s="14"/>
      <c r="NPK3207" s="14"/>
      <c r="NPL3207" s="14"/>
      <c r="NPM3207" s="14"/>
      <c r="NPN3207" s="14"/>
      <c r="NPO3207" s="14"/>
      <c r="NPP3207" s="14"/>
      <c r="NPQ3207" s="14"/>
      <c r="NPR3207" s="14"/>
      <c r="NPS3207" s="14"/>
      <c r="NPT3207" s="14"/>
      <c r="NPU3207" s="14"/>
      <c r="NPV3207" s="14"/>
      <c r="NPW3207" s="14"/>
      <c r="NPX3207" s="14"/>
      <c r="NPY3207" s="14"/>
      <c r="NPZ3207" s="14"/>
      <c r="NQA3207" s="14"/>
      <c r="NQB3207" s="14"/>
      <c r="NQC3207" s="14"/>
      <c r="NQD3207" s="14"/>
      <c r="NQE3207" s="14"/>
      <c r="NQF3207" s="14"/>
      <c r="NQG3207" s="14"/>
      <c r="NQH3207" s="14"/>
      <c r="NQI3207" s="14"/>
      <c r="NQJ3207" s="14"/>
      <c r="NQK3207" s="14"/>
      <c r="NQL3207" s="14"/>
      <c r="NQM3207" s="14"/>
      <c r="NQN3207" s="14"/>
      <c r="NQO3207" s="14"/>
      <c r="NQP3207" s="14"/>
      <c r="NQQ3207" s="14"/>
      <c r="NQR3207" s="14"/>
      <c r="NQS3207" s="14"/>
      <c r="NQT3207" s="14"/>
      <c r="NQU3207" s="14"/>
      <c r="NQV3207" s="14"/>
      <c r="NQW3207" s="14"/>
      <c r="NQX3207" s="14"/>
      <c r="NQY3207" s="14"/>
      <c r="NQZ3207" s="14"/>
      <c r="NRA3207" s="14"/>
      <c r="NRB3207" s="14"/>
      <c r="NRC3207" s="14"/>
      <c r="NRD3207" s="14"/>
      <c r="NRE3207" s="14"/>
      <c r="NRF3207" s="14"/>
      <c r="NRG3207" s="14"/>
      <c r="NRH3207" s="14"/>
      <c r="NRI3207" s="14"/>
      <c r="NRJ3207" s="14"/>
      <c r="NRK3207" s="14"/>
      <c r="NRL3207" s="14"/>
      <c r="NRM3207" s="14"/>
      <c r="NRN3207" s="14"/>
      <c r="NRO3207" s="14"/>
      <c r="NRP3207" s="14"/>
      <c r="NRQ3207" s="14"/>
      <c r="NRR3207" s="14"/>
      <c r="NRS3207" s="14"/>
      <c r="NRT3207" s="14"/>
      <c r="NRU3207" s="14"/>
      <c r="NRV3207" s="14"/>
      <c r="NRW3207" s="14"/>
      <c r="NRX3207" s="14"/>
      <c r="NRY3207" s="14"/>
      <c r="NRZ3207" s="14"/>
      <c r="NSA3207" s="14"/>
      <c r="NSB3207" s="14"/>
      <c r="NSC3207" s="14"/>
      <c r="NSD3207" s="14"/>
      <c r="NSE3207" s="14"/>
      <c r="NSF3207" s="14"/>
      <c r="NSG3207" s="14"/>
      <c r="NSH3207" s="14"/>
      <c r="NSI3207" s="14"/>
      <c r="NSJ3207" s="14"/>
      <c r="NSK3207" s="14"/>
      <c r="NSL3207" s="14"/>
      <c r="NSM3207" s="14"/>
      <c r="NSN3207" s="14"/>
      <c r="NSO3207" s="14"/>
      <c r="NSP3207" s="14"/>
      <c r="NSQ3207" s="14"/>
      <c r="NSR3207" s="14"/>
      <c r="NSS3207" s="14"/>
      <c r="NST3207" s="14"/>
      <c r="NSU3207" s="14"/>
      <c r="NSV3207" s="14"/>
      <c r="NSW3207" s="14"/>
      <c r="NSX3207" s="14"/>
      <c r="NSY3207" s="14"/>
      <c r="NSZ3207" s="14"/>
      <c r="NTA3207" s="14"/>
      <c r="NTB3207" s="14"/>
      <c r="NTC3207" s="14"/>
      <c r="NTD3207" s="14"/>
      <c r="NTE3207" s="14"/>
      <c r="NTF3207" s="14"/>
      <c r="NTG3207" s="14"/>
      <c r="NTH3207" s="14"/>
      <c r="NTI3207" s="14"/>
      <c r="NTJ3207" s="14"/>
      <c r="NTK3207" s="14"/>
      <c r="NTL3207" s="14"/>
      <c r="NTM3207" s="14"/>
      <c r="NTN3207" s="14"/>
      <c r="NTO3207" s="14"/>
      <c r="NTP3207" s="14"/>
      <c r="NTQ3207" s="14"/>
      <c r="NTR3207" s="14"/>
      <c r="NTS3207" s="14"/>
      <c r="NTT3207" s="14"/>
      <c r="NTU3207" s="14"/>
      <c r="NTV3207" s="14"/>
      <c r="NTW3207" s="14"/>
      <c r="NTX3207" s="14"/>
      <c r="NTY3207" s="14"/>
      <c r="NTZ3207" s="14"/>
      <c r="NUA3207" s="14"/>
      <c r="NUB3207" s="14"/>
      <c r="NUC3207" s="14"/>
      <c r="NUD3207" s="14"/>
      <c r="NUE3207" s="14"/>
      <c r="NUF3207" s="14"/>
      <c r="NUG3207" s="14"/>
      <c r="NUH3207" s="14"/>
      <c r="NUI3207" s="14"/>
      <c r="NUJ3207" s="14"/>
      <c r="NUK3207" s="14"/>
      <c r="NUL3207" s="14"/>
      <c r="NUM3207" s="14"/>
      <c r="NUN3207" s="14"/>
      <c r="NUO3207" s="14"/>
      <c r="NUP3207" s="14"/>
      <c r="NUQ3207" s="14"/>
      <c r="NUR3207" s="14"/>
      <c r="NUS3207" s="14"/>
      <c r="NUT3207" s="14"/>
      <c r="NUU3207" s="14"/>
      <c r="NUV3207" s="14"/>
      <c r="NUW3207" s="14"/>
      <c r="NUX3207" s="14"/>
      <c r="NUY3207" s="14"/>
      <c r="NUZ3207" s="14"/>
      <c r="NVA3207" s="14"/>
      <c r="NVB3207" s="14"/>
      <c r="NVC3207" s="14"/>
      <c r="NVD3207" s="14"/>
      <c r="NVE3207" s="14"/>
      <c r="NVF3207" s="14"/>
      <c r="NVG3207" s="14"/>
      <c r="NVH3207" s="14"/>
      <c r="NVI3207" s="14"/>
      <c r="NVJ3207" s="14"/>
      <c r="NVK3207" s="14"/>
      <c r="NVL3207" s="14"/>
      <c r="NVM3207" s="14"/>
      <c r="NVN3207" s="14"/>
      <c r="NVO3207" s="14"/>
      <c r="NVP3207" s="14"/>
      <c r="NVQ3207" s="14"/>
      <c r="NVR3207" s="14"/>
      <c r="NVS3207" s="14"/>
      <c r="NVT3207" s="14"/>
      <c r="NVU3207" s="14"/>
      <c r="NVV3207" s="14"/>
      <c r="NVW3207" s="14"/>
      <c r="NVX3207" s="14"/>
      <c r="NVY3207" s="14"/>
      <c r="NVZ3207" s="14"/>
      <c r="NWA3207" s="14"/>
      <c r="NWB3207" s="14"/>
      <c r="NWC3207" s="14"/>
      <c r="NWD3207" s="14"/>
      <c r="NWE3207" s="14"/>
      <c r="NWF3207" s="14"/>
      <c r="NWG3207" s="14"/>
      <c r="NWH3207" s="14"/>
      <c r="NWI3207" s="14"/>
      <c r="NWJ3207" s="14"/>
      <c r="NWK3207" s="14"/>
      <c r="NWL3207" s="14"/>
      <c r="NWM3207" s="14"/>
      <c r="NWN3207" s="14"/>
      <c r="NWO3207" s="14"/>
      <c r="NWP3207" s="14"/>
      <c r="NWQ3207" s="14"/>
      <c r="NWR3207" s="14"/>
      <c r="NWS3207" s="14"/>
      <c r="NWT3207" s="14"/>
      <c r="NWU3207" s="14"/>
      <c r="NWV3207" s="14"/>
      <c r="NWW3207" s="14"/>
      <c r="NWX3207" s="14"/>
      <c r="NWY3207" s="14"/>
      <c r="NWZ3207" s="14"/>
      <c r="NXA3207" s="14"/>
      <c r="NXB3207" s="14"/>
      <c r="NXC3207" s="14"/>
      <c r="NXD3207" s="14"/>
      <c r="NXE3207" s="14"/>
      <c r="NXF3207" s="14"/>
      <c r="NXG3207" s="14"/>
      <c r="NXH3207" s="14"/>
      <c r="NXI3207" s="14"/>
      <c r="NXJ3207" s="14"/>
      <c r="NXK3207" s="14"/>
      <c r="NXL3207" s="14"/>
      <c r="NXM3207" s="14"/>
      <c r="NXN3207" s="14"/>
      <c r="NXO3207" s="14"/>
      <c r="NXP3207" s="14"/>
      <c r="NXQ3207" s="14"/>
      <c r="NXR3207" s="14"/>
      <c r="NXS3207" s="14"/>
      <c r="NXT3207" s="14"/>
      <c r="NXU3207" s="14"/>
      <c r="NXV3207" s="14"/>
      <c r="NXW3207" s="14"/>
      <c r="NXX3207" s="14"/>
      <c r="NXY3207" s="14"/>
      <c r="NXZ3207" s="14"/>
      <c r="NYA3207" s="14"/>
      <c r="NYB3207" s="14"/>
      <c r="NYC3207" s="14"/>
      <c r="NYD3207" s="14"/>
      <c r="NYE3207" s="14"/>
      <c r="NYF3207" s="14"/>
      <c r="NYG3207" s="14"/>
      <c r="NYH3207" s="14"/>
      <c r="NYI3207" s="14"/>
      <c r="NYJ3207" s="14"/>
      <c r="NYK3207" s="14"/>
      <c r="NYL3207" s="14"/>
      <c r="NYM3207" s="14"/>
      <c r="NYN3207" s="14"/>
      <c r="NYO3207" s="14"/>
      <c r="NYP3207" s="14"/>
      <c r="NYQ3207" s="14"/>
      <c r="NYR3207" s="14"/>
      <c r="NYS3207" s="14"/>
      <c r="NYT3207" s="14"/>
      <c r="NYU3207" s="14"/>
      <c r="NYV3207" s="14"/>
      <c r="NYW3207" s="14"/>
      <c r="NYX3207" s="14"/>
      <c r="NYY3207" s="14"/>
      <c r="NYZ3207" s="14"/>
      <c r="NZA3207" s="14"/>
      <c r="NZB3207" s="14"/>
      <c r="NZC3207" s="14"/>
      <c r="NZD3207" s="14"/>
      <c r="NZE3207" s="14"/>
      <c r="NZF3207" s="14"/>
      <c r="NZG3207" s="14"/>
      <c r="NZH3207" s="14"/>
      <c r="NZI3207" s="14"/>
      <c r="NZJ3207" s="14"/>
      <c r="NZK3207" s="14"/>
      <c r="NZL3207" s="14"/>
      <c r="NZM3207" s="14"/>
      <c r="NZN3207" s="14"/>
      <c r="NZO3207" s="14"/>
      <c r="NZP3207" s="14"/>
      <c r="NZQ3207" s="14"/>
      <c r="NZR3207" s="14"/>
      <c r="NZS3207" s="14"/>
      <c r="NZT3207" s="14"/>
      <c r="NZU3207" s="14"/>
      <c r="NZV3207" s="14"/>
      <c r="NZW3207" s="14"/>
      <c r="NZX3207" s="14"/>
      <c r="NZY3207" s="14"/>
      <c r="NZZ3207" s="14"/>
      <c r="OAA3207" s="14"/>
      <c r="OAB3207" s="14"/>
      <c r="OAC3207" s="14"/>
      <c r="OAD3207" s="14"/>
      <c r="OAE3207" s="14"/>
      <c r="OAF3207" s="14"/>
      <c r="OAG3207" s="14"/>
      <c r="OAH3207" s="14"/>
      <c r="OAI3207" s="14"/>
      <c r="OAJ3207" s="14"/>
      <c r="OAK3207" s="14"/>
      <c r="OAL3207" s="14"/>
      <c r="OAM3207" s="14"/>
      <c r="OAN3207" s="14"/>
      <c r="OAO3207" s="14"/>
      <c r="OAP3207" s="14"/>
      <c r="OAQ3207" s="14"/>
      <c r="OAR3207" s="14"/>
      <c r="OAS3207" s="14"/>
      <c r="OAT3207" s="14"/>
      <c r="OAU3207" s="14"/>
      <c r="OAV3207" s="14"/>
      <c r="OAW3207" s="14"/>
      <c r="OAX3207" s="14"/>
      <c r="OAY3207" s="14"/>
      <c r="OAZ3207" s="14"/>
      <c r="OBA3207" s="14"/>
      <c r="OBB3207" s="14"/>
      <c r="OBC3207" s="14"/>
      <c r="OBD3207" s="14"/>
      <c r="OBE3207" s="14"/>
      <c r="OBF3207" s="14"/>
      <c r="OBG3207" s="14"/>
      <c r="OBH3207" s="14"/>
      <c r="OBI3207" s="14"/>
      <c r="OBJ3207" s="14"/>
      <c r="OBK3207" s="14"/>
      <c r="OBL3207" s="14"/>
      <c r="OBM3207" s="14"/>
      <c r="OBN3207" s="14"/>
      <c r="OBO3207" s="14"/>
      <c r="OBP3207" s="14"/>
      <c r="OBQ3207" s="14"/>
      <c r="OBR3207" s="14"/>
      <c r="OBS3207" s="14"/>
      <c r="OBT3207" s="14"/>
      <c r="OBU3207" s="14"/>
      <c r="OBV3207" s="14"/>
      <c r="OBW3207" s="14"/>
      <c r="OBX3207" s="14"/>
      <c r="OBY3207" s="14"/>
      <c r="OBZ3207" s="14"/>
      <c r="OCA3207" s="14"/>
      <c r="OCB3207" s="14"/>
      <c r="OCC3207" s="14"/>
      <c r="OCD3207" s="14"/>
      <c r="OCE3207" s="14"/>
      <c r="OCF3207" s="14"/>
      <c r="OCG3207" s="14"/>
      <c r="OCH3207" s="14"/>
      <c r="OCI3207" s="14"/>
      <c r="OCJ3207" s="14"/>
      <c r="OCK3207" s="14"/>
      <c r="OCL3207" s="14"/>
      <c r="OCM3207" s="14"/>
      <c r="OCN3207" s="14"/>
      <c r="OCO3207" s="14"/>
      <c r="OCP3207" s="14"/>
      <c r="OCQ3207" s="14"/>
      <c r="OCR3207" s="14"/>
      <c r="OCS3207" s="14"/>
      <c r="OCT3207" s="14"/>
      <c r="OCU3207" s="14"/>
      <c r="OCV3207" s="14"/>
      <c r="OCW3207" s="14"/>
      <c r="OCX3207" s="14"/>
      <c r="OCY3207" s="14"/>
      <c r="OCZ3207" s="14"/>
      <c r="ODA3207" s="14"/>
      <c r="ODB3207" s="14"/>
      <c r="ODC3207" s="14"/>
      <c r="ODD3207" s="14"/>
      <c r="ODE3207" s="14"/>
      <c r="ODF3207" s="14"/>
      <c r="ODG3207" s="14"/>
      <c r="ODH3207" s="14"/>
      <c r="ODI3207" s="14"/>
      <c r="ODJ3207" s="14"/>
      <c r="ODK3207" s="14"/>
      <c r="ODL3207" s="14"/>
      <c r="ODM3207" s="14"/>
      <c r="ODN3207" s="14"/>
      <c r="ODO3207" s="14"/>
      <c r="ODP3207" s="14"/>
      <c r="ODQ3207" s="14"/>
      <c r="ODR3207" s="14"/>
      <c r="ODS3207" s="14"/>
      <c r="ODT3207" s="14"/>
      <c r="ODU3207" s="14"/>
      <c r="ODV3207" s="14"/>
      <c r="ODW3207" s="14"/>
      <c r="ODX3207" s="14"/>
      <c r="ODY3207" s="14"/>
      <c r="ODZ3207" s="14"/>
      <c r="OEA3207" s="14"/>
      <c r="OEB3207" s="14"/>
      <c r="OEC3207" s="14"/>
      <c r="OED3207" s="14"/>
      <c r="OEE3207" s="14"/>
      <c r="OEF3207" s="14"/>
      <c r="OEG3207" s="14"/>
      <c r="OEH3207" s="14"/>
      <c r="OEI3207" s="14"/>
      <c r="OEJ3207" s="14"/>
      <c r="OEK3207" s="14"/>
      <c r="OEL3207" s="14"/>
      <c r="OEM3207" s="14"/>
      <c r="OEN3207" s="14"/>
      <c r="OEO3207" s="14"/>
      <c r="OEP3207" s="14"/>
      <c r="OEQ3207" s="14"/>
      <c r="OER3207" s="14"/>
      <c r="OES3207" s="14"/>
      <c r="OET3207" s="14"/>
      <c r="OEU3207" s="14"/>
      <c r="OEV3207" s="14"/>
      <c r="OEW3207" s="14"/>
      <c r="OEX3207" s="14"/>
      <c r="OEY3207" s="14"/>
      <c r="OEZ3207" s="14"/>
      <c r="OFA3207" s="14"/>
      <c r="OFB3207" s="14"/>
      <c r="OFC3207" s="14"/>
      <c r="OFD3207" s="14"/>
      <c r="OFE3207" s="14"/>
      <c r="OFF3207" s="14"/>
      <c r="OFG3207" s="14"/>
      <c r="OFH3207" s="14"/>
      <c r="OFI3207" s="14"/>
      <c r="OFJ3207" s="14"/>
      <c r="OFK3207" s="14"/>
      <c r="OFL3207" s="14"/>
      <c r="OFM3207" s="14"/>
      <c r="OFN3207" s="14"/>
      <c r="OFO3207" s="14"/>
      <c r="OFP3207" s="14"/>
      <c r="OFQ3207" s="14"/>
      <c r="OFR3207" s="14"/>
      <c r="OFS3207" s="14"/>
      <c r="OFT3207" s="14"/>
      <c r="OFU3207" s="14"/>
      <c r="OFV3207" s="14"/>
      <c r="OFW3207" s="14"/>
      <c r="OFX3207" s="14"/>
      <c r="OFY3207" s="14"/>
      <c r="OFZ3207" s="14"/>
      <c r="OGA3207" s="14"/>
      <c r="OGB3207" s="14"/>
      <c r="OGC3207" s="14"/>
      <c r="OGD3207" s="14"/>
      <c r="OGE3207" s="14"/>
      <c r="OGF3207" s="14"/>
      <c r="OGG3207" s="14"/>
      <c r="OGH3207" s="14"/>
      <c r="OGI3207" s="14"/>
      <c r="OGJ3207" s="14"/>
      <c r="OGK3207" s="14"/>
      <c r="OGL3207" s="14"/>
      <c r="OGM3207" s="14"/>
      <c r="OGN3207" s="14"/>
      <c r="OGO3207" s="14"/>
      <c r="OGP3207" s="14"/>
      <c r="OGQ3207" s="14"/>
      <c r="OGR3207" s="14"/>
      <c r="OGS3207" s="14"/>
      <c r="OGT3207" s="14"/>
      <c r="OGU3207" s="14"/>
      <c r="OGV3207" s="14"/>
      <c r="OGW3207" s="14"/>
      <c r="OGX3207" s="14"/>
      <c r="OGY3207" s="14"/>
      <c r="OGZ3207" s="14"/>
      <c r="OHA3207" s="14"/>
      <c r="OHB3207" s="14"/>
      <c r="OHC3207" s="14"/>
      <c r="OHD3207" s="14"/>
      <c r="OHE3207" s="14"/>
      <c r="OHF3207" s="14"/>
      <c r="OHG3207" s="14"/>
      <c r="OHH3207" s="14"/>
      <c r="OHI3207" s="14"/>
      <c r="OHJ3207" s="14"/>
      <c r="OHK3207" s="14"/>
      <c r="OHL3207" s="14"/>
      <c r="OHM3207" s="14"/>
      <c r="OHN3207" s="14"/>
      <c r="OHO3207" s="14"/>
      <c r="OHP3207" s="14"/>
      <c r="OHQ3207" s="14"/>
      <c r="OHR3207" s="14"/>
      <c r="OHS3207" s="14"/>
      <c r="OHT3207" s="14"/>
      <c r="OHU3207" s="14"/>
      <c r="OHV3207" s="14"/>
      <c r="OHW3207" s="14"/>
      <c r="OHX3207" s="14"/>
      <c r="OHY3207" s="14"/>
      <c r="OHZ3207" s="14"/>
      <c r="OIA3207" s="14"/>
      <c r="OIB3207" s="14"/>
      <c r="OIC3207" s="14"/>
      <c r="OID3207" s="14"/>
      <c r="OIE3207" s="14"/>
      <c r="OIF3207" s="14"/>
      <c r="OIG3207" s="14"/>
      <c r="OIH3207" s="14"/>
      <c r="OII3207" s="14"/>
      <c r="OIJ3207" s="14"/>
      <c r="OIK3207" s="14"/>
      <c r="OIL3207" s="14"/>
      <c r="OIM3207" s="14"/>
      <c r="OIN3207" s="14"/>
      <c r="OIO3207" s="14"/>
      <c r="OIP3207" s="14"/>
      <c r="OIQ3207" s="14"/>
      <c r="OIR3207" s="14"/>
      <c r="OIS3207" s="14"/>
      <c r="OIT3207" s="14"/>
      <c r="OIU3207" s="14"/>
      <c r="OIV3207" s="14"/>
      <c r="OIW3207" s="14"/>
      <c r="OIX3207" s="14"/>
      <c r="OIY3207" s="14"/>
      <c r="OIZ3207" s="14"/>
      <c r="OJA3207" s="14"/>
      <c r="OJB3207" s="14"/>
      <c r="OJC3207" s="14"/>
      <c r="OJD3207" s="14"/>
      <c r="OJE3207" s="14"/>
      <c r="OJF3207" s="14"/>
      <c r="OJG3207" s="14"/>
      <c r="OJH3207" s="14"/>
      <c r="OJI3207" s="14"/>
      <c r="OJJ3207" s="14"/>
      <c r="OJK3207" s="14"/>
      <c r="OJL3207" s="14"/>
      <c r="OJM3207" s="14"/>
      <c r="OJN3207" s="14"/>
      <c r="OJO3207" s="14"/>
      <c r="OJP3207" s="14"/>
      <c r="OJQ3207" s="14"/>
      <c r="OJR3207" s="14"/>
      <c r="OJS3207" s="14"/>
      <c r="OJT3207" s="14"/>
      <c r="OJU3207" s="14"/>
      <c r="OJV3207" s="14"/>
      <c r="OJW3207" s="14"/>
      <c r="OJX3207" s="14"/>
      <c r="OJY3207" s="14"/>
      <c r="OJZ3207" s="14"/>
      <c r="OKA3207" s="14"/>
      <c r="OKB3207" s="14"/>
      <c r="OKC3207" s="14"/>
      <c r="OKD3207" s="14"/>
      <c r="OKE3207" s="14"/>
      <c r="OKF3207" s="14"/>
      <c r="OKG3207" s="14"/>
      <c r="OKH3207" s="14"/>
      <c r="OKI3207" s="14"/>
      <c r="OKJ3207" s="14"/>
      <c r="OKK3207" s="14"/>
      <c r="OKL3207" s="14"/>
      <c r="OKM3207" s="14"/>
      <c r="OKN3207" s="14"/>
      <c r="OKO3207" s="14"/>
      <c r="OKP3207" s="14"/>
      <c r="OKQ3207" s="14"/>
      <c r="OKR3207" s="14"/>
      <c r="OKS3207" s="14"/>
      <c r="OKT3207" s="14"/>
      <c r="OKU3207" s="14"/>
      <c r="OKV3207" s="14"/>
      <c r="OKW3207" s="14"/>
      <c r="OKX3207" s="14"/>
      <c r="OKY3207" s="14"/>
      <c r="OKZ3207" s="14"/>
      <c r="OLA3207" s="14"/>
      <c r="OLB3207" s="14"/>
      <c r="OLC3207" s="14"/>
      <c r="OLD3207" s="14"/>
      <c r="OLE3207" s="14"/>
      <c r="OLF3207" s="14"/>
      <c r="OLG3207" s="14"/>
      <c r="OLH3207" s="14"/>
      <c r="OLI3207" s="14"/>
      <c r="OLJ3207" s="14"/>
      <c r="OLK3207" s="14"/>
      <c r="OLL3207" s="14"/>
      <c r="OLM3207" s="14"/>
      <c r="OLN3207" s="14"/>
      <c r="OLO3207" s="14"/>
      <c r="OLP3207" s="14"/>
      <c r="OLQ3207" s="14"/>
      <c r="OLR3207" s="14"/>
      <c r="OLS3207" s="14"/>
      <c r="OLT3207" s="14"/>
      <c r="OLU3207" s="14"/>
      <c r="OLV3207" s="14"/>
      <c r="OLW3207" s="14"/>
      <c r="OLX3207" s="14"/>
      <c r="OLY3207" s="14"/>
      <c r="OLZ3207" s="14"/>
      <c r="OMA3207" s="14"/>
      <c r="OMB3207" s="14"/>
      <c r="OMC3207" s="14"/>
      <c r="OMD3207" s="14"/>
      <c r="OME3207" s="14"/>
      <c r="OMF3207" s="14"/>
      <c r="OMG3207" s="14"/>
      <c r="OMH3207" s="14"/>
      <c r="OMI3207" s="14"/>
      <c r="OMJ3207" s="14"/>
      <c r="OMK3207" s="14"/>
      <c r="OML3207" s="14"/>
      <c r="OMM3207" s="14"/>
      <c r="OMN3207" s="14"/>
      <c r="OMO3207" s="14"/>
      <c r="OMP3207" s="14"/>
      <c r="OMQ3207" s="14"/>
      <c r="OMR3207" s="14"/>
      <c r="OMS3207" s="14"/>
      <c r="OMT3207" s="14"/>
      <c r="OMU3207" s="14"/>
      <c r="OMV3207" s="14"/>
      <c r="OMW3207" s="14"/>
      <c r="OMX3207" s="14"/>
      <c r="OMY3207" s="14"/>
      <c r="OMZ3207" s="14"/>
      <c r="ONA3207" s="14"/>
      <c r="ONB3207" s="14"/>
      <c r="ONC3207" s="14"/>
      <c r="OND3207" s="14"/>
      <c r="ONE3207" s="14"/>
      <c r="ONF3207" s="14"/>
      <c r="ONG3207" s="14"/>
      <c r="ONH3207" s="14"/>
      <c r="ONI3207" s="14"/>
      <c r="ONJ3207" s="14"/>
      <c r="ONK3207" s="14"/>
      <c r="ONL3207" s="14"/>
      <c r="ONM3207" s="14"/>
      <c r="ONN3207" s="14"/>
      <c r="ONO3207" s="14"/>
      <c r="ONP3207" s="14"/>
      <c r="ONQ3207" s="14"/>
      <c r="ONR3207" s="14"/>
      <c r="ONS3207" s="14"/>
      <c r="ONT3207" s="14"/>
      <c r="ONU3207" s="14"/>
      <c r="ONV3207" s="14"/>
      <c r="ONW3207" s="14"/>
      <c r="ONX3207" s="14"/>
      <c r="ONY3207" s="14"/>
      <c r="ONZ3207" s="14"/>
      <c r="OOA3207" s="14"/>
      <c r="OOB3207" s="14"/>
      <c r="OOC3207" s="14"/>
      <c r="OOD3207" s="14"/>
      <c r="OOE3207" s="14"/>
      <c r="OOF3207" s="14"/>
      <c r="OOG3207" s="14"/>
      <c r="OOH3207" s="14"/>
      <c r="OOI3207" s="14"/>
      <c r="OOJ3207" s="14"/>
      <c r="OOK3207" s="14"/>
      <c r="OOL3207" s="14"/>
      <c r="OOM3207" s="14"/>
      <c r="OON3207" s="14"/>
      <c r="OOO3207" s="14"/>
      <c r="OOP3207" s="14"/>
      <c r="OOQ3207" s="14"/>
      <c r="OOR3207" s="14"/>
      <c r="OOS3207" s="14"/>
      <c r="OOT3207" s="14"/>
      <c r="OOU3207" s="14"/>
      <c r="OOV3207" s="14"/>
      <c r="OOW3207" s="14"/>
      <c r="OOX3207" s="14"/>
      <c r="OOY3207" s="14"/>
      <c r="OOZ3207" s="14"/>
      <c r="OPA3207" s="14"/>
      <c r="OPB3207" s="14"/>
      <c r="OPC3207" s="14"/>
      <c r="OPD3207" s="14"/>
      <c r="OPE3207" s="14"/>
      <c r="OPF3207" s="14"/>
      <c r="OPG3207" s="14"/>
      <c r="OPH3207" s="14"/>
      <c r="OPI3207" s="14"/>
      <c r="OPJ3207" s="14"/>
      <c r="OPK3207" s="14"/>
      <c r="OPL3207" s="14"/>
      <c r="OPM3207" s="14"/>
      <c r="OPN3207" s="14"/>
      <c r="OPO3207" s="14"/>
      <c r="OPP3207" s="14"/>
      <c r="OPQ3207" s="14"/>
      <c r="OPR3207" s="14"/>
      <c r="OPS3207" s="14"/>
      <c r="OPT3207" s="14"/>
      <c r="OPU3207" s="14"/>
      <c r="OPV3207" s="14"/>
      <c r="OPW3207" s="14"/>
      <c r="OPX3207" s="14"/>
      <c r="OPY3207" s="14"/>
      <c r="OPZ3207" s="14"/>
      <c r="OQA3207" s="14"/>
      <c r="OQB3207" s="14"/>
      <c r="OQC3207" s="14"/>
      <c r="OQD3207" s="14"/>
      <c r="OQE3207" s="14"/>
      <c r="OQF3207" s="14"/>
      <c r="OQG3207" s="14"/>
      <c r="OQH3207" s="14"/>
      <c r="OQI3207" s="14"/>
      <c r="OQJ3207" s="14"/>
      <c r="OQK3207" s="14"/>
      <c r="OQL3207" s="14"/>
      <c r="OQM3207" s="14"/>
      <c r="OQN3207" s="14"/>
      <c r="OQO3207" s="14"/>
      <c r="OQP3207" s="14"/>
      <c r="OQQ3207" s="14"/>
      <c r="OQR3207" s="14"/>
      <c r="OQS3207" s="14"/>
      <c r="OQT3207" s="14"/>
      <c r="OQU3207" s="14"/>
      <c r="OQV3207" s="14"/>
      <c r="OQW3207" s="14"/>
      <c r="OQX3207" s="14"/>
      <c r="OQY3207" s="14"/>
      <c r="OQZ3207" s="14"/>
      <c r="ORA3207" s="14"/>
      <c r="ORB3207" s="14"/>
      <c r="ORC3207" s="14"/>
      <c r="ORD3207" s="14"/>
      <c r="ORE3207" s="14"/>
      <c r="ORF3207" s="14"/>
      <c r="ORG3207" s="14"/>
      <c r="ORH3207" s="14"/>
      <c r="ORI3207" s="14"/>
      <c r="ORJ3207" s="14"/>
      <c r="ORK3207" s="14"/>
      <c r="ORL3207" s="14"/>
      <c r="ORM3207" s="14"/>
      <c r="ORN3207" s="14"/>
      <c r="ORO3207" s="14"/>
      <c r="ORP3207" s="14"/>
      <c r="ORQ3207" s="14"/>
      <c r="ORR3207" s="14"/>
      <c r="ORS3207" s="14"/>
      <c r="ORT3207" s="14"/>
      <c r="ORU3207" s="14"/>
      <c r="ORV3207" s="14"/>
      <c r="ORW3207" s="14"/>
      <c r="ORX3207" s="14"/>
      <c r="ORY3207" s="14"/>
      <c r="ORZ3207" s="14"/>
      <c r="OSA3207" s="14"/>
      <c r="OSB3207" s="14"/>
      <c r="OSC3207" s="14"/>
      <c r="OSD3207" s="14"/>
      <c r="OSE3207" s="14"/>
      <c r="OSF3207" s="14"/>
      <c r="OSG3207" s="14"/>
      <c r="OSH3207" s="14"/>
      <c r="OSI3207" s="14"/>
      <c r="OSJ3207" s="14"/>
      <c r="OSK3207" s="14"/>
      <c r="OSL3207" s="14"/>
      <c r="OSM3207" s="14"/>
      <c r="OSN3207" s="14"/>
      <c r="OSO3207" s="14"/>
      <c r="OSP3207" s="14"/>
      <c r="OSQ3207" s="14"/>
      <c r="OSR3207" s="14"/>
      <c r="OSS3207" s="14"/>
      <c r="OST3207" s="14"/>
      <c r="OSU3207" s="14"/>
      <c r="OSV3207" s="14"/>
      <c r="OSW3207" s="14"/>
      <c r="OSX3207" s="14"/>
      <c r="OSY3207" s="14"/>
      <c r="OSZ3207" s="14"/>
      <c r="OTA3207" s="14"/>
      <c r="OTB3207" s="14"/>
      <c r="OTC3207" s="14"/>
      <c r="OTD3207" s="14"/>
      <c r="OTE3207" s="14"/>
      <c r="OTF3207" s="14"/>
      <c r="OTG3207" s="14"/>
      <c r="OTH3207" s="14"/>
      <c r="OTI3207" s="14"/>
      <c r="OTJ3207" s="14"/>
      <c r="OTK3207" s="14"/>
      <c r="OTL3207" s="14"/>
      <c r="OTM3207" s="14"/>
      <c r="OTN3207" s="14"/>
      <c r="OTO3207" s="14"/>
      <c r="OTP3207" s="14"/>
      <c r="OTQ3207" s="14"/>
      <c r="OTR3207" s="14"/>
      <c r="OTS3207" s="14"/>
      <c r="OTT3207" s="14"/>
      <c r="OTU3207" s="14"/>
      <c r="OTV3207" s="14"/>
      <c r="OTW3207" s="14"/>
      <c r="OTX3207" s="14"/>
      <c r="OTY3207" s="14"/>
      <c r="OTZ3207" s="14"/>
      <c r="OUA3207" s="14"/>
      <c r="OUB3207" s="14"/>
      <c r="OUC3207" s="14"/>
      <c r="OUD3207" s="14"/>
      <c r="OUE3207" s="14"/>
      <c r="OUF3207" s="14"/>
      <c r="OUG3207" s="14"/>
      <c r="OUH3207" s="14"/>
      <c r="OUI3207" s="14"/>
      <c r="OUJ3207" s="14"/>
      <c r="OUK3207" s="14"/>
      <c r="OUL3207" s="14"/>
      <c r="OUM3207" s="14"/>
      <c r="OUN3207" s="14"/>
      <c r="OUO3207" s="14"/>
      <c r="OUP3207" s="14"/>
      <c r="OUQ3207" s="14"/>
      <c r="OUR3207" s="14"/>
      <c r="OUS3207" s="14"/>
      <c r="OUT3207" s="14"/>
      <c r="OUU3207" s="14"/>
      <c r="OUV3207" s="14"/>
      <c r="OUW3207" s="14"/>
      <c r="OUX3207" s="14"/>
      <c r="OUY3207" s="14"/>
      <c r="OUZ3207" s="14"/>
      <c r="OVA3207" s="14"/>
      <c r="OVB3207" s="14"/>
      <c r="OVC3207" s="14"/>
      <c r="OVD3207" s="14"/>
      <c r="OVE3207" s="14"/>
      <c r="OVF3207" s="14"/>
      <c r="OVG3207" s="14"/>
      <c r="OVH3207" s="14"/>
      <c r="OVI3207" s="14"/>
      <c r="OVJ3207" s="14"/>
      <c r="OVK3207" s="14"/>
      <c r="OVL3207" s="14"/>
      <c r="OVM3207" s="14"/>
      <c r="OVN3207" s="14"/>
      <c r="OVO3207" s="14"/>
      <c r="OVP3207" s="14"/>
      <c r="OVQ3207" s="14"/>
      <c r="OVR3207" s="14"/>
      <c r="OVS3207" s="14"/>
      <c r="OVT3207" s="14"/>
      <c r="OVU3207" s="14"/>
      <c r="OVV3207" s="14"/>
      <c r="OVW3207" s="14"/>
      <c r="OVX3207" s="14"/>
      <c r="OVY3207" s="14"/>
      <c r="OVZ3207" s="14"/>
      <c r="OWA3207" s="14"/>
      <c r="OWB3207" s="14"/>
      <c r="OWC3207" s="14"/>
      <c r="OWD3207" s="14"/>
      <c r="OWE3207" s="14"/>
      <c r="OWF3207" s="14"/>
      <c r="OWG3207" s="14"/>
      <c r="OWH3207" s="14"/>
      <c r="OWI3207" s="14"/>
      <c r="OWJ3207" s="14"/>
      <c r="OWK3207" s="14"/>
      <c r="OWL3207" s="14"/>
      <c r="OWM3207" s="14"/>
      <c r="OWN3207" s="14"/>
      <c r="OWO3207" s="14"/>
      <c r="OWP3207" s="14"/>
      <c r="OWQ3207" s="14"/>
      <c r="OWR3207" s="14"/>
      <c r="OWS3207" s="14"/>
      <c r="OWT3207" s="14"/>
      <c r="OWU3207" s="14"/>
      <c r="OWV3207" s="14"/>
      <c r="OWW3207" s="14"/>
      <c r="OWX3207" s="14"/>
      <c r="OWY3207" s="14"/>
      <c r="OWZ3207" s="14"/>
      <c r="OXA3207" s="14"/>
      <c r="OXB3207" s="14"/>
      <c r="OXC3207" s="14"/>
      <c r="OXD3207" s="14"/>
      <c r="OXE3207" s="14"/>
      <c r="OXF3207" s="14"/>
      <c r="OXG3207" s="14"/>
      <c r="OXH3207" s="14"/>
      <c r="OXI3207" s="14"/>
      <c r="OXJ3207" s="14"/>
      <c r="OXK3207" s="14"/>
      <c r="OXL3207" s="14"/>
      <c r="OXM3207" s="14"/>
      <c r="OXN3207" s="14"/>
      <c r="OXO3207" s="14"/>
      <c r="OXP3207" s="14"/>
      <c r="OXQ3207" s="14"/>
      <c r="OXR3207" s="14"/>
      <c r="OXS3207" s="14"/>
      <c r="OXT3207" s="14"/>
      <c r="OXU3207" s="14"/>
      <c r="OXV3207" s="14"/>
      <c r="OXW3207" s="14"/>
      <c r="OXX3207" s="14"/>
      <c r="OXY3207" s="14"/>
      <c r="OXZ3207" s="14"/>
      <c r="OYA3207" s="14"/>
      <c r="OYB3207" s="14"/>
      <c r="OYC3207" s="14"/>
      <c r="OYD3207" s="14"/>
      <c r="OYE3207" s="14"/>
      <c r="OYF3207" s="14"/>
      <c r="OYG3207" s="14"/>
      <c r="OYH3207" s="14"/>
      <c r="OYI3207" s="14"/>
      <c r="OYJ3207" s="14"/>
      <c r="OYK3207" s="14"/>
      <c r="OYL3207" s="14"/>
      <c r="OYM3207" s="14"/>
      <c r="OYN3207" s="14"/>
      <c r="OYO3207" s="14"/>
      <c r="OYP3207" s="14"/>
      <c r="OYQ3207" s="14"/>
      <c r="OYR3207" s="14"/>
      <c r="OYS3207" s="14"/>
      <c r="OYT3207" s="14"/>
      <c r="OYU3207" s="14"/>
      <c r="OYV3207" s="14"/>
      <c r="OYW3207" s="14"/>
      <c r="OYX3207" s="14"/>
      <c r="OYY3207" s="14"/>
      <c r="OYZ3207" s="14"/>
      <c r="OZA3207" s="14"/>
      <c r="OZB3207" s="14"/>
      <c r="OZC3207" s="14"/>
      <c r="OZD3207" s="14"/>
      <c r="OZE3207" s="14"/>
      <c r="OZF3207" s="14"/>
      <c r="OZG3207" s="14"/>
      <c r="OZH3207" s="14"/>
      <c r="OZI3207" s="14"/>
      <c r="OZJ3207" s="14"/>
      <c r="OZK3207" s="14"/>
      <c r="OZL3207" s="14"/>
      <c r="OZM3207" s="14"/>
      <c r="OZN3207" s="14"/>
      <c r="OZO3207" s="14"/>
      <c r="OZP3207" s="14"/>
      <c r="OZQ3207" s="14"/>
      <c r="OZR3207" s="14"/>
      <c r="OZS3207" s="14"/>
      <c r="OZT3207" s="14"/>
      <c r="OZU3207" s="14"/>
      <c r="OZV3207" s="14"/>
      <c r="OZW3207" s="14"/>
      <c r="OZX3207" s="14"/>
      <c r="OZY3207" s="14"/>
      <c r="OZZ3207" s="14"/>
      <c r="PAA3207" s="14"/>
      <c r="PAB3207" s="14"/>
      <c r="PAC3207" s="14"/>
      <c r="PAD3207" s="14"/>
      <c r="PAE3207" s="14"/>
      <c r="PAF3207" s="14"/>
      <c r="PAG3207" s="14"/>
      <c r="PAH3207" s="14"/>
      <c r="PAI3207" s="14"/>
      <c r="PAJ3207" s="14"/>
      <c r="PAK3207" s="14"/>
      <c r="PAL3207" s="14"/>
      <c r="PAM3207" s="14"/>
      <c r="PAN3207" s="14"/>
      <c r="PAO3207" s="14"/>
      <c r="PAP3207" s="14"/>
      <c r="PAQ3207" s="14"/>
      <c r="PAR3207" s="14"/>
      <c r="PAS3207" s="14"/>
      <c r="PAT3207" s="14"/>
      <c r="PAU3207" s="14"/>
      <c r="PAV3207" s="14"/>
      <c r="PAW3207" s="14"/>
      <c r="PAX3207" s="14"/>
      <c r="PAY3207" s="14"/>
      <c r="PAZ3207" s="14"/>
      <c r="PBA3207" s="14"/>
      <c r="PBB3207" s="14"/>
      <c r="PBC3207" s="14"/>
      <c r="PBD3207" s="14"/>
      <c r="PBE3207" s="14"/>
      <c r="PBF3207" s="14"/>
      <c r="PBG3207" s="14"/>
      <c r="PBH3207" s="14"/>
      <c r="PBI3207" s="14"/>
      <c r="PBJ3207" s="14"/>
      <c r="PBK3207" s="14"/>
      <c r="PBL3207" s="14"/>
      <c r="PBM3207" s="14"/>
      <c r="PBN3207" s="14"/>
      <c r="PBO3207" s="14"/>
      <c r="PBP3207" s="14"/>
      <c r="PBQ3207" s="14"/>
      <c r="PBR3207" s="14"/>
      <c r="PBS3207" s="14"/>
      <c r="PBT3207" s="14"/>
      <c r="PBU3207" s="14"/>
      <c r="PBV3207" s="14"/>
      <c r="PBW3207" s="14"/>
      <c r="PBX3207" s="14"/>
      <c r="PBY3207" s="14"/>
      <c r="PBZ3207" s="14"/>
      <c r="PCA3207" s="14"/>
      <c r="PCB3207" s="14"/>
      <c r="PCC3207" s="14"/>
      <c r="PCD3207" s="14"/>
      <c r="PCE3207" s="14"/>
      <c r="PCF3207" s="14"/>
      <c r="PCG3207" s="14"/>
      <c r="PCH3207" s="14"/>
      <c r="PCI3207" s="14"/>
      <c r="PCJ3207" s="14"/>
      <c r="PCK3207" s="14"/>
      <c r="PCL3207" s="14"/>
      <c r="PCM3207" s="14"/>
      <c r="PCN3207" s="14"/>
      <c r="PCO3207" s="14"/>
      <c r="PCP3207" s="14"/>
      <c r="PCQ3207" s="14"/>
      <c r="PCR3207" s="14"/>
      <c r="PCS3207" s="14"/>
      <c r="PCT3207" s="14"/>
      <c r="PCU3207" s="14"/>
      <c r="PCV3207" s="14"/>
      <c r="PCW3207" s="14"/>
      <c r="PCX3207" s="14"/>
      <c r="PCY3207" s="14"/>
      <c r="PCZ3207" s="14"/>
      <c r="PDA3207" s="14"/>
      <c r="PDB3207" s="14"/>
      <c r="PDC3207" s="14"/>
      <c r="PDD3207" s="14"/>
      <c r="PDE3207" s="14"/>
      <c r="PDF3207" s="14"/>
      <c r="PDG3207" s="14"/>
      <c r="PDH3207" s="14"/>
      <c r="PDI3207" s="14"/>
      <c r="PDJ3207" s="14"/>
      <c r="PDK3207" s="14"/>
      <c r="PDL3207" s="14"/>
      <c r="PDM3207" s="14"/>
      <c r="PDN3207" s="14"/>
      <c r="PDO3207" s="14"/>
      <c r="PDP3207" s="14"/>
      <c r="PDQ3207" s="14"/>
      <c r="PDR3207" s="14"/>
      <c r="PDS3207" s="14"/>
      <c r="PDT3207" s="14"/>
      <c r="PDU3207" s="14"/>
      <c r="PDV3207" s="14"/>
      <c r="PDW3207" s="14"/>
      <c r="PDX3207" s="14"/>
      <c r="PDY3207" s="14"/>
      <c r="PDZ3207" s="14"/>
      <c r="PEA3207" s="14"/>
      <c r="PEB3207" s="14"/>
      <c r="PEC3207" s="14"/>
      <c r="PED3207" s="14"/>
      <c r="PEE3207" s="14"/>
      <c r="PEF3207" s="14"/>
      <c r="PEG3207" s="14"/>
      <c r="PEH3207" s="14"/>
      <c r="PEI3207" s="14"/>
      <c r="PEJ3207" s="14"/>
      <c r="PEK3207" s="14"/>
      <c r="PEL3207" s="14"/>
      <c r="PEM3207" s="14"/>
      <c r="PEN3207" s="14"/>
      <c r="PEO3207" s="14"/>
      <c r="PEP3207" s="14"/>
      <c r="PEQ3207" s="14"/>
      <c r="PER3207" s="14"/>
      <c r="PES3207" s="14"/>
      <c r="PET3207" s="14"/>
      <c r="PEU3207" s="14"/>
      <c r="PEV3207" s="14"/>
      <c r="PEW3207" s="14"/>
      <c r="PEX3207" s="14"/>
      <c r="PEY3207" s="14"/>
      <c r="PEZ3207" s="14"/>
      <c r="PFA3207" s="14"/>
      <c r="PFB3207" s="14"/>
      <c r="PFC3207" s="14"/>
      <c r="PFD3207" s="14"/>
      <c r="PFE3207" s="14"/>
      <c r="PFF3207" s="14"/>
      <c r="PFG3207" s="14"/>
      <c r="PFH3207" s="14"/>
      <c r="PFI3207" s="14"/>
      <c r="PFJ3207" s="14"/>
      <c r="PFK3207" s="14"/>
      <c r="PFL3207" s="14"/>
      <c r="PFM3207" s="14"/>
      <c r="PFN3207" s="14"/>
      <c r="PFO3207" s="14"/>
      <c r="PFP3207" s="14"/>
      <c r="PFQ3207" s="14"/>
      <c r="PFR3207" s="14"/>
      <c r="PFS3207" s="14"/>
      <c r="PFT3207" s="14"/>
      <c r="PFU3207" s="14"/>
      <c r="PFV3207" s="14"/>
      <c r="PFW3207" s="14"/>
      <c r="PFX3207" s="14"/>
      <c r="PFY3207" s="14"/>
      <c r="PFZ3207" s="14"/>
      <c r="PGA3207" s="14"/>
      <c r="PGB3207" s="14"/>
      <c r="PGC3207" s="14"/>
      <c r="PGD3207" s="14"/>
      <c r="PGE3207" s="14"/>
      <c r="PGF3207" s="14"/>
      <c r="PGG3207" s="14"/>
      <c r="PGH3207" s="14"/>
      <c r="PGI3207" s="14"/>
      <c r="PGJ3207" s="14"/>
      <c r="PGK3207" s="14"/>
      <c r="PGL3207" s="14"/>
      <c r="PGM3207" s="14"/>
      <c r="PGN3207" s="14"/>
      <c r="PGO3207" s="14"/>
      <c r="PGP3207" s="14"/>
      <c r="PGQ3207" s="14"/>
      <c r="PGR3207" s="14"/>
      <c r="PGS3207" s="14"/>
      <c r="PGT3207" s="14"/>
      <c r="PGU3207" s="14"/>
      <c r="PGV3207" s="14"/>
      <c r="PGW3207" s="14"/>
      <c r="PGX3207" s="14"/>
      <c r="PGY3207" s="14"/>
      <c r="PGZ3207" s="14"/>
      <c r="PHA3207" s="14"/>
      <c r="PHB3207" s="14"/>
      <c r="PHC3207" s="14"/>
      <c r="PHD3207" s="14"/>
      <c r="PHE3207" s="14"/>
      <c r="PHF3207" s="14"/>
      <c r="PHG3207" s="14"/>
      <c r="PHH3207" s="14"/>
      <c r="PHI3207" s="14"/>
      <c r="PHJ3207" s="14"/>
      <c r="PHK3207" s="14"/>
      <c r="PHL3207" s="14"/>
      <c r="PHM3207" s="14"/>
      <c r="PHN3207" s="14"/>
      <c r="PHO3207" s="14"/>
      <c r="PHP3207" s="14"/>
      <c r="PHQ3207" s="14"/>
      <c r="PHR3207" s="14"/>
      <c r="PHS3207" s="14"/>
      <c r="PHT3207" s="14"/>
      <c r="PHU3207" s="14"/>
      <c r="PHV3207" s="14"/>
      <c r="PHW3207" s="14"/>
      <c r="PHX3207" s="14"/>
      <c r="PHY3207" s="14"/>
      <c r="PHZ3207" s="14"/>
      <c r="PIA3207" s="14"/>
      <c r="PIB3207" s="14"/>
      <c r="PIC3207" s="14"/>
      <c r="PID3207" s="14"/>
      <c r="PIE3207" s="14"/>
      <c r="PIF3207" s="14"/>
      <c r="PIG3207" s="14"/>
      <c r="PIH3207" s="14"/>
      <c r="PII3207" s="14"/>
      <c r="PIJ3207" s="14"/>
      <c r="PIK3207" s="14"/>
      <c r="PIL3207" s="14"/>
      <c r="PIM3207" s="14"/>
      <c r="PIN3207" s="14"/>
      <c r="PIO3207" s="14"/>
      <c r="PIP3207" s="14"/>
      <c r="PIQ3207" s="14"/>
      <c r="PIR3207" s="14"/>
      <c r="PIS3207" s="14"/>
      <c r="PIT3207" s="14"/>
      <c r="PIU3207" s="14"/>
      <c r="PIV3207" s="14"/>
      <c r="PIW3207" s="14"/>
      <c r="PIX3207" s="14"/>
      <c r="PIY3207" s="14"/>
      <c r="PIZ3207" s="14"/>
      <c r="PJA3207" s="14"/>
      <c r="PJB3207" s="14"/>
      <c r="PJC3207" s="14"/>
      <c r="PJD3207" s="14"/>
      <c r="PJE3207" s="14"/>
      <c r="PJF3207" s="14"/>
      <c r="PJG3207" s="14"/>
      <c r="PJH3207" s="14"/>
      <c r="PJI3207" s="14"/>
      <c r="PJJ3207" s="14"/>
      <c r="PJK3207" s="14"/>
      <c r="PJL3207" s="14"/>
      <c r="PJM3207" s="14"/>
      <c r="PJN3207" s="14"/>
      <c r="PJO3207" s="14"/>
      <c r="PJP3207" s="14"/>
      <c r="PJQ3207" s="14"/>
      <c r="PJR3207" s="14"/>
      <c r="PJS3207" s="14"/>
      <c r="PJT3207" s="14"/>
      <c r="PJU3207" s="14"/>
      <c r="PJV3207" s="14"/>
      <c r="PJW3207" s="14"/>
      <c r="PJX3207" s="14"/>
      <c r="PJY3207" s="14"/>
      <c r="PJZ3207" s="14"/>
      <c r="PKA3207" s="14"/>
      <c r="PKB3207" s="14"/>
      <c r="PKC3207" s="14"/>
      <c r="PKD3207" s="14"/>
      <c r="PKE3207" s="14"/>
      <c r="PKF3207" s="14"/>
      <c r="PKG3207" s="14"/>
      <c r="PKH3207" s="14"/>
      <c r="PKI3207" s="14"/>
      <c r="PKJ3207" s="14"/>
      <c r="PKK3207" s="14"/>
      <c r="PKL3207" s="14"/>
      <c r="PKM3207" s="14"/>
      <c r="PKN3207" s="14"/>
      <c r="PKO3207" s="14"/>
      <c r="PKP3207" s="14"/>
      <c r="PKQ3207" s="14"/>
      <c r="PKR3207" s="14"/>
      <c r="PKS3207" s="14"/>
      <c r="PKT3207" s="14"/>
      <c r="PKU3207" s="14"/>
      <c r="PKV3207" s="14"/>
      <c r="PKW3207" s="14"/>
      <c r="PKX3207" s="14"/>
      <c r="PKY3207" s="14"/>
      <c r="PKZ3207" s="14"/>
      <c r="PLA3207" s="14"/>
      <c r="PLB3207" s="14"/>
      <c r="PLC3207" s="14"/>
      <c r="PLD3207" s="14"/>
      <c r="PLE3207" s="14"/>
      <c r="PLF3207" s="14"/>
      <c r="PLG3207" s="14"/>
      <c r="PLH3207" s="14"/>
      <c r="PLI3207" s="14"/>
      <c r="PLJ3207" s="14"/>
      <c r="PLK3207" s="14"/>
      <c r="PLL3207" s="14"/>
      <c r="PLM3207" s="14"/>
      <c r="PLN3207" s="14"/>
      <c r="PLO3207" s="14"/>
      <c r="PLP3207" s="14"/>
      <c r="PLQ3207" s="14"/>
      <c r="PLR3207" s="14"/>
      <c r="PLS3207" s="14"/>
      <c r="PLT3207" s="14"/>
      <c r="PLU3207" s="14"/>
      <c r="PLV3207" s="14"/>
      <c r="PLW3207" s="14"/>
      <c r="PLX3207" s="14"/>
      <c r="PLY3207" s="14"/>
      <c r="PLZ3207" s="14"/>
      <c r="PMA3207" s="14"/>
      <c r="PMB3207" s="14"/>
      <c r="PMC3207" s="14"/>
      <c r="PMD3207" s="14"/>
      <c r="PME3207" s="14"/>
      <c r="PMF3207" s="14"/>
      <c r="PMG3207" s="14"/>
      <c r="PMH3207" s="14"/>
      <c r="PMI3207" s="14"/>
      <c r="PMJ3207" s="14"/>
      <c r="PMK3207" s="14"/>
      <c r="PML3207" s="14"/>
      <c r="PMM3207" s="14"/>
      <c r="PMN3207" s="14"/>
      <c r="PMO3207" s="14"/>
      <c r="PMP3207" s="14"/>
      <c r="PMQ3207" s="14"/>
      <c r="PMR3207" s="14"/>
      <c r="PMS3207" s="14"/>
      <c r="PMT3207" s="14"/>
      <c r="PMU3207" s="14"/>
      <c r="PMV3207" s="14"/>
      <c r="PMW3207" s="14"/>
      <c r="PMX3207" s="14"/>
      <c r="PMY3207" s="14"/>
      <c r="PMZ3207" s="14"/>
      <c r="PNA3207" s="14"/>
      <c r="PNB3207" s="14"/>
      <c r="PNC3207" s="14"/>
      <c r="PND3207" s="14"/>
      <c r="PNE3207" s="14"/>
      <c r="PNF3207" s="14"/>
      <c r="PNG3207" s="14"/>
      <c r="PNH3207" s="14"/>
      <c r="PNI3207" s="14"/>
      <c r="PNJ3207" s="14"/>
      <c r="PNK3207" s="14"/>
      <c r="PNL3207" s="14"/>
      <c r="PNM3207" s="14"/>
      <c r="PNN3207" s="14"/>
      <c r="PNO3207" s="14"/>
      <c r="PNP3207" s="14"/>
      <c r="PNQ3207" s="14"/>
      <c r="PNR3207" s="14"/>
      <c r="PNS3207" s="14"/>
      <c r="PNT3207" s="14"/>
      <c r="PNU3207" s="14"/>
      <c r="PNV3207" s="14"/>
      <c r="PNW3207" s="14"/>
      <c r="PNX3207" s="14"/>
      <c r="PNY3207" s="14"/>
      <c r="PNZ3207" s="14"/>
      <c r="POA3207" s="14"/>
      <c r="POB3207" s="14"/>
      <c r="POC3207" s="14"/>
      <c r="POD3207" s="14"/>
      <c r="POE3207" s="14"/>
      <c r="POF3207" s="14"/>
      <c r="POG3207" s="14"/>
      <c r="POH3207" s="14"/>
      <c r="POI3207" s="14"/>
      <c r="POJ3207" s="14"/>
      <c r="POK3207" s="14"/>
      <c r="POL3207" s="14"/>
      <c r="POM3207" s="14"/>
      <c r="PON3207" s="14"/>
      <c r="POO3207" s="14"/>
      <c r="POP3207" s="14"/>
      <c r="POQ3207" s="14"/>
      <c r="POR3207" s="14"/>
      <c r="POS3207" s="14"/>
      <c r="POT3207" s="14"/>
      <c r="POU3207" s="14"/>
      <c r="POV3207" s="14"/>
      <c r="POW3207" s="14"/>
      <c r="POX3207" s="14"/>
      <c r="POY3207" s="14"/>
      <c r="POZ3207" s="14"/>
      <c r="PPA3207" s="14"/>
      <c r="PPB3207" s="14"/>
      <c r="PPC3207" s="14"/>
      <c r="PPD3207" s="14"/>
      <c r="PPE3207" s="14"/>
      <c r="PPF3207" s="14"/>
      <c r="PPG3207" s="14"/>
      <c r="PPH3207" s="14"/>
      <c r="PPI3207" s="14"/>
      <c r="PPJ3207" s="14"/>
      <c r="PPK3207" s="14"/>
      <c r="PPL3207" s="14"/>
      <c r="PPM3207" s="14"/>
      <c r="PPN3207" s="14"/>
      <c r="PPO3207" s="14"/>
      <c r="PPP3207" s="14"/>
      <c r="PPQ3207" s="14"/>
      <c r="PPR3207" s="14"/>
      <c r="PPS3207" s="14"/>
      <c r="PPT3207" s="14"/>
      <c r="PPU3207" s="14"/>
      <c r="PPV3207" s="14"/>
      <c r="PPW3207" s="14"/>
      <c r="PPX3207" s="14"/>
      <c r="PPY3207" s="14"/>
      <c r="PPZ3207" s="14"/>
      <c r="PQA3207" s="14"/>
      <c r="PQB3207" s="14"/>
      <c r="PQC3207" s="14"/>
      <c r="PQD3207" s="14"/>
      <c r="PQE3207" s="14"/>
      <c r="PQF3207" s="14"/>
      <c r="PQG3207" s="14"/>
      <c r="PQH3207" s="14"/>
      <c r="PQI3207" s="14"/>
      <c r="PQJ3207" s="14"/>
      <c r="PQK3207" s="14"/>
      <c r="PQL3207" s="14"/>
      <c r="PQM3207" s="14"/>
      <c r="PQN3207" s="14"/>
      <c r="PQO3207" s="14"/>
      <c r="PQP3207" s="14"/>
      <c r="PQQ3207" s="14"/>
      <c r="PQR3207" s="14"/>
      <c r="PQS3207" s="14"/>
      <c r="PQT3207" s="14"/>
      <c r="PQU3207" s="14"/>
      <c r="PQV3207" s="14"/>
      <c r="PQW3207" s="14"/>
      <c r="PQX3207" s="14"/>
      <c r="PQY3207" s="14"/>
      <c r="PQZ3207" s="14"/>
      <c r="PRA3207" s="14"/>
      <c r="PRB3207" s="14"/>
      <c r="PRC3207" s="14"/>
      <c r="PRD3207" s="14"/>
      <c r="PRE3207" s="14"/>
      <c r="PRF3207" s="14"/>
      <c r="PRG3207" s="14"/>
      <c r="PRH3207" s="14"/>
      <c r="PRI3207" s="14"/>
      <c r="PRJ3207" s="14"/>
      <c r="PRK3207" s="14"/>
      <c r="PRL3207" s="14"/>
      <c r="PRM3207" s="14"/>
      <c r="PRN3207" s="14"/>
      <c r="PRO3207" s="14"/>
      <c r="PRP3207" s="14"/>
      <c r="PRQ3207" s="14"/>
      <c r="PRR3207" s="14"/>
      <c r="PRS3207" s="14"/>
      <c r="PRT3207" s="14"/>
      <c r="PRU3207" s="14"/>
      <c r="PRV3207" s="14"/>
      <c r="PRW3207" s="14"/>
      <c r="PRX3207" s="14"/>
      <c r="PRY3207" s="14"/>
      <c r="PRZ3207" s="14"/>
      <c r="PSA3207" s="14"/>
      <c r="PSB3207" s="14"/>
      <c r="PSC3207" s="14"/>
      <c r="PSD3207" s="14"/>
      <c r="PSE3207" s="14"/>
      <c r="PSF3207" s="14"/>
      <c r="PSG3207" s="14"/>
      <c r="PSH3207" s="14"/>
      <c r="PSI3207" s="14"/>
      <c r="PSJ3207" s="14"/>
      <c r="PSK3207" s="14"/>
      <c r="PSL3207" s="14"/>
      <c r="PSM3207" s="14"/>
      <c r="PSN3207" s="14"/>
      <c r="PSO3207" s="14"/>
      <c r="PSP3207" s="14"/>
      <c r="PSQ3207" s="14"/>
      <c r="PSR3207" s="14"/>
      <c r="PSS3207" s="14"/>
      <c r="PST3207" s="14"/>
      <c r="PSU3207" s="14"/>
      <c r="PSV3207" s="14"/>
      <c r="PSW3207" s="14"/>
      <c r="PSX3207" s="14"/>
      <c r="PSY3207" s="14"/>
      <c r="PSZ3207" s="14"/>
      <c r="PTA3207" s="14"/>
      <c r="PTB3207" s="14"/>
      <c r="PTC3207" s="14"/>
      <c r="PTD3207" s="14"/>
      <c r="PTE3207" s="14"/>
      <c r="PTF3207" s="14"/>
      <c r="PTG3207" s="14"/>
      <c r="PTH3207" s="14"/>
      <c r="PTI3207" s="14"/>
      <c r="PTJ3207" s="14"/>
      <c r="PTK3207" s="14"/>
      <c r="PTL3207" s="14"/>
      <c r="PTM3207" s="14"/>
      <c r="PTN3207" s="14"/>
      <c r="PTO3207" s="14"/>
      <c r="PTP3207" s="14"/>
      <c r="PTQ3207" s="14"/>
      <c r="PTR3207" s="14"/>
      <c r="PTS3207" s="14"/>
      <c r="PTT3207" s="14"/>
      <c r="PTU3207" s="14"/>
      <c r="PTV3207" s="14"/>
      <c r="PTW3207" s="14"/>
      <c r="PTX3207" s="14"/>
      <c r="PTY3207" s="14"/>
      <c r="PTZ3207" s="14"/>
      <c r="PUA3207" s="14"/>
      <c r="PUB3207" s="14"/>
      <c r="PUC3207" s="14"/>
      <c r="PUD3207" s="14"/>
      <c r="PUE3207" s="14"/>
      <c r="PUF3207" s="14"/>
      <c r="PUG3207" s="14"/>
      <c r="PUH3207" s="14"/>
      <c r="PUI3207" s="14"/>
      <c r="PUJ3207" s="14"/>
      <c r="PUK3207" s="14"/>
      <c r="PUL3207" s="14"/>
      <c r="PUM3207" s="14"/>
      <c r="PUN3207" s="14"/>
      <c r="PUO3207" s="14"/>
      <c r="PUP3207" s="14"/>
      <c r="PUQ3207" s="14"/>
      <c r="PUR3207" s="14"/>
      <c r="PUS3207" s="14"/>
      <c r="PUT3207" s="14"/>
      <c r="PUU3207" s="14"/>
      <c r="PUV3207" s="14"/>
      <c r="PUW3207" s="14"/>
      <c r="PUX3207" s="14"/>
      <c r="PUY3207" s="14"/>
      <c r="PUZ3207" s="14"/>
      <c r="PVA3207" s="14"/>
      <c r="PVB3207" s="14"/>
      <c r="PVC3207" s="14"/>
      <c r="PVD3207" s="14"/>
      <c r="PVE3207" s="14"/>
      <c r="PVF3207" s="14"/>
      <c r="PVG3207" s="14"/>
      <c r="PVH3207" s="14"/>
      <c r="PVI3207" s="14"/>
      <c r="PVJ3207" s="14"/>
      <c r="PVK3207" s="14"/>
      <c r="PVL3207" s="14"/>
      <c r="PVM3207" s="14"/>
      <c r="PVN3207" s="14"/>
      <c r="PVO3207" s="14"/>
      <c r="PVP3207" s="14"/>
      <c r="PVQ3207" s="14"/>
      <c r="PVR3207" s="14"/>
      <c r="PVS3207" s="14"/>
      <c r="PVT3207" s="14"/>
      <c r="PVU3207" s="14"/>
      <c r="PVV3207" s="14"/>
      <c r="PVW3207" s="14"/>
      <c r="PVX3207" s="14"/>
      <c r="PVY3207" s="14"/>
      <c r="PVZ3207" s="14"/>
      <c r="PWA3207" s="14"/>
      <c r="PWB3207" s="14"/>
      <c r="PWC3207" s="14"/>
      <c r="PWD3207" s="14"/>
      <c r="PWE3207" s="14"/>
      <c r="PWF3207" s="14"/>
      <c r="PWG3207" s="14"/>
      <c r="PWH3207" s="14"/>
      <c r="PWI3207" s="14"/>
      <c r="PWJ3207" s="14"/>
      <c r="PWK3207" s="14"/>
      <c r="PWL3207" s="14"/>
      <c r="PWM3207" s="14"/>
      <c r="PWN3207" s="14"/>
      <c r="PWO3207" s="14"/>
      <c r="PWP3207" s="14"/>
      <c r="PWQ3207" s="14"/>
      <c r="PWR3207" s="14"/>
      <c r="PWS3207" s="14"/>
      <c r="PWT3207" s="14"/>
      <c r="PWU3207" s="14"/>
      <c r="PWV3207" s="14"/>
      <c r="PWW3207" s="14"/>
      <c r="PWX3207" s="14"/>
      <c r="PWY3207" s="14"/>
      <c r="PWZ3207" s="14"/>
      <c r="PXA3207" s="14"/>
      <c r="PXB3207" s="14"/>
      <c r="PXC3207" s="14"/>
      <c r="PXD3207" s="14"/>
      <c r="PXE3207" s="14"/>
      <c r="PXF3207" s="14"/>
      <c r="PXG3207" s="14"/>
      <c r="PXH3207" s="14"/>
      <c r="PXI3207" s="14"/>
      <c r="PXJ3207" s="14"/>
      <c r="PXK3207" s="14"/>
      <c r="PXL3207" s="14"/>
      <c r="PXM3207" s="14"/>
      <c r="PXN3207" s="14"/>
      <c r="PXO3207" s="14"/>
      <c r="PXP3207" s="14"/>
      <c r="PXQ3207" s="14"/>
      <c r="PXR3207" s="14"/>
      <c r="PXS3207" s="14"/>
      <c r="PXT3207" s="14"/>
      <c r="PXU3207" s="14"/>
      <c r="PXV3207" s="14"/>
      <c r="PXW3207" s="14"/>
      <c r="PXX3207" s="14"/>
      <c r="PXY3207" s="14"/>
      <c r="PXZ3207" s="14"/>
      <c r="PYA3207" s="14"/>
      <c r="PYB3207" s="14"/>
      <c r="PYC3207" s="14"/>
      <c r="PYD3207" s="14"/>
      <c r="PYE3207" s="14"/>
      <c r="PYF3207" s="14"/>
      <c r="PYG3207" s="14"/>
      <c r="PYH3207" s="14"/>
      <c r="PYI3207" s="14"/>
      <c r="PYJ3207" s="14"/>
      <c r="PYK3207" s="14"/>
      <c r="PYL3207" s="14"/>
      <c r="PYM3207" s="14"/>
      <c r="PYN3207" s="14"/>
      <c r="PYO3207" s="14"/>
      <c r="PYP3207" s="14"/>
      <c r="PYQ3207" s="14"/>
      <c r="PYR3207" s="14"/>
      <c r="PYS3207" s="14"/>
      <c r="PYT3207" s="14"/>
      <c r="PYU3207" s="14"/>
      <c r="PYV3207" s="14"/>
      <c r="PYW3207" s="14"/>
      <c r="PYX3207" s="14"/>
      <c r="PYY3207" s="14"/>
      <c r="PYZ3207" s="14"/>
      <c r="PZA3207" s="14"/>
      <c r="PZB3207" s="14"/>
      <c r="PZC3207" s="14"/>
      <c r="PZD3207" s="14"/>
      <c r="PZE3207" s="14"/>
      <c r="PZF3207" s="14"/>
      <c r="PZG3207" s="14"/>
      <c r="PZH3207" s="14"/>
      <c r="PZI3207" s="14"/>
      <c r="PZJ3207" s="14"/>
      <c r="PZK3207" s="14"/>
      <c r="PZL3207" s="14"/>
      <c r="PZM3207" s="14"/>
      <c r="PZN3207" s="14"/>
      <c r="PZO3207" s="14"/>
      <c r="PZP3207" s="14"/>
      <c r="PZQ3207" s="14"/>
      <c r="PZR3207" s="14"/>
      <c r="PZS3207" s="14"/>
      <c r="PZT3207" s="14"/>
      <c r="PZU3207" s="14"/>
      <c r="PZV3207" s="14"/>
      <c r="PZW3207" s="14"/>
      <c r="PZX3207" s="14"/>
      <c r="PZY3207" s="14"/>
      <c r="PZZ3207" s="14"/>
      <c r="QAA3207" s="14"/>
      <c r="QAB3207" s="14"/>
      <c r="QAC3207" s="14"/>
      <c r="QAD3207" s="14"/>
      <c r="QAE3207" s="14"/>
      <c r="QAF3207" s="14"/>
      <c r="QAG3207" s="14"/>
      <c r="QAH3207" s="14"/>
      <c r="QAI3207" s="14"/>
      <c r="QAJ3207" s="14"/>
      <c r="QAK3207" s="14"/>
      <c r="QAL3207" s="14"/>
      <c r="QAM3207" s="14"/>
      <c r="QAN3207" s="14"/>
      <c r="QAO3207" s="14"/>
      <c r="QAP3207" s="14"/>
      <c r="QAQ3207" s="14"/>
      <c r="QAR3207" s="14"/>
      <c r="QAS3207" s="14"/>
      <c r="QAT3207" s="14"/>
      <c r="QAU3207" s="14"/>
      <c r="QAV3207" s="14"/>
      <c r="QAW3207" s="14"/>
      <c r="QAX3207" s="14"/>
      <c r="QAY3207" s="14"/>
      <c r="QAZ3207" s="14"/>
      <c r="QBA3207" s="14"/>
      <c r="QBB3207" s="14"/>
      <c r="QBC3207" s="14"/>
      <c r="QBD3207" s="14"/>
      <c r="QBE3207" s="14"/>
      <c r="QBF3207" s="14"/>
      <c r="QBG3207" s="14"/>
      <c r="QBH3207" s="14"/>
      <c r="QBI3207" s="14"/>
      <c r="QBJ3207" s="14"/>
      <c r="QBK3207" s="14"/>
      <c r="QBL3207" s="14"/>
      <c r="QBM3207" s="14"/>
      <c r="QBN3207" s="14"/>
      <c r="QBO3207" s="14"/>
      <c r="QBP3207" s="14"/>
      <c r="QBQ3207" s="14"/>
      <c r="QBR3207" s="14"/>
      <c r="QBS3207" s="14"/>
      <c r="QBT3207" s="14"/>
      <c r="QBU3207" s="14"/>
      <c r="QBV3207" s="14"/>
      <c r="QBW3207" s="14"/>
      <c r="QBX3207" s="14"/>
      <c r="QBY3207" s="14"/>
      <c r="QBZ3207" s="14"/>
      <c r="QCA3207" s="14"/>
      <c r="QCB3207" s="14"/>
      <c r="QCC3207" s="14"/>
      <c r="QCD3207" s="14"/>
      <c r="QCE3207" s="14"/>
      <c r="QCF3207" s="14"/>
      <c r="QCG3207" s="14"/>
      <c r="QCH3207" s="14"/>
      <c r="QCI3207" s="14"/>
      <c r="QCJ3207" s="14"/>
      <c r="QCK3207" s="14"/>
      <c r="QCL3207" s="14"/>
      <c r="QCM3207" s="14"/>
      <c r="QCN3207" s="14"/>
      <c r="QCO3207" s="14"/>
      <c r="QCP3207" s="14"/>
      <c r="QCQ3207" s="14"/>
      <c r="QCR3207" s="14"/>
      <c r="QCS3207" s="14"/>
      <c r="QCT3207" s="14"/>
      <c r="QCU3207" s="14"/>
      <c r="QCV3207" s="14"/>
      <c r="QCW3207" s="14"/>
      <c r="QCX3207" s="14"/>
      <c r="QCY3207" s="14"/>
      <c r="QCZ3207" s="14"/>
      <c r="QDA3207" s="14"/>
      <c r="QDB3207" s="14"/>
      <c r="QDC3207" s="14"/>
      <c r="QDD3207" s="14"/>
      <c r="QDE3207" s="14"/>
      <c r="QDF3207" s="14"/>
      <c r="QDG3207" s="14"/>
      <c r="QDH3207" s="14"/>
      <c r="QDI3207" s="14"/>
      <c r="QDJ3207" s="14"/>
      <c r="QDK3207" s="14"/>
      <c r="QDL3207" s="14"/>
      <c r="QDM3207" s="14"/>
      <c r="QDN3207" s="14"/>
      <c r="QDO3207" s="14"/>
      <c r="QDP3207" s="14"/>
      <c r="QDQ3207" s="14"/>
      <c r="QDR3207" s="14"/>
      <c r="QDS3207" s="14"/>
      <c r="QDT3207" s="14"/>
      <c r="QDU3207" s="14"/>
      <c r="QDV3207" s="14"/>
      <c r="QDW3207" s="14"/>
      <c r="QDX3207" s="14"/>
      <c r="QDY3207" s="14"/>
      <c r="QDZ3207" s="14"/>
      <c r="QEA3207" s="14"/>
      <c r="QEB3207" s="14"/>
      <c r="QEC3207" s="14"/>
      <c r="QED3207" s="14"/>
      <c r="QEE3207" s="14"/>
      <c r="QEF3207" s="14"/>
      <c r="QEG3207" s="14"/>
      <c r="QEH3207" s="14"/>
      <c r="QEI3207" s="14"/>
      <c r="QEJ3207" s="14"/>
      <c r="QEK3207" s="14"/>
      <c r="QEL3207" s="14"/>
      <c r="QEM3207" s="14"/>
      <c r="QEN3207" s="14"/>
      <c r="QEO3207" s="14"/>
      <c r="QEP3207" s="14"/>
      <c r="QEQ3207" s="14"/>
      <c r="QER3207" s="14"/>
      <c r="QES3207" s="14"/>
      <c r="QET3207" s="14"/>
      <c r="QEU3207" s="14"/>
      <c r="QEV3207" s="14"/>
      <c r="QEW3207" s="14"/>
      <c r="QEX3207" s="14"/>
      <c r="QEY3207" s="14"/>
      <c r="QEZ3207" s="14"/>
      <c r="QFA3207" s="14"/>
      <c r="QFB3207" s="14"/>
      <c r="QFC3207" s="14"/>
      <c r="QFD3207" s="14"/>
      <c r="QFE3207" s="14"/>
      <c r="QFF3207" s="14"/>
      <c r="QFG3207" s="14"/>
      <c r="QFH3207" s="14"/>
      <c r="QFI3207" s="14"/>
      <c r="QFJ3207" s="14"/>
      <c r="QFK3207" s="14"/>
      <c r="QFL3207" s="14"/>
      <c r="QFM3207" s="14"/>
      <c r="QFN3207" s="14"/>
      <c r="QFO3207" s="14"/>
      <c r="QFP3207" s="14"/>
      <c r="QFQ3207" s="14"/>
      <c r="QFR3207" s="14"/>
      <c r="QFS3207" s="14"/>
      <c r="QFT3207" s="14"/>
      <c r="QFU3207" s="14"/>
      <c r="QFV3207" s="14"/>
      <c r="QFW3207" s="14"/>
      <c r="QFX3207" s="14"/>
      <c r="QFY3207" s="14"/>
      <c r="QFZ3207" s="14"/>
      <c r="QGA3207" s="14"/>
      <c r="QGB3207" s="14"/>
      <c r="QGC3207" s="14"/>
      <c r="QGD3207" s="14"/>
      <c r="QGE3207" s="14"/>
      <c r="QGF3207" s="14"/>
      <c r="QGG3207" s="14"/>
      <c r="QGH3207" s="14"/>
      <c r="QGI3207" s="14"/>
      <c r="QGJ3207" s="14"/>
      <c r="QGK3207" s="14"/>
      <c r="QGL3207" s="14"/>
      <c r="QGM3207" s="14"/>
      <c r="QGN3207" s="14"/>
      <c r="QGO3207" s="14"/>
      <c r="QGP3207" s="14"/>
      <c r="QGQ3207" s="14"/>
      <c r="QGR3207" s="14"/>
      <c r="QGS3207" s="14"/>
      <c r="QGT3207" s="14"/>
      <c r="QGU3207" s="14"/>
      <c r="QGV3207" s="14"/>
      <c r="QGW3207" s="14"/>
      <c r="QGX3207" s="14"/>
      <c r="QGY3207" s="14"/>
      <c r="QGZ3207" s="14"/>
      <c r="QHA3207" s="14"/>
      <c r="QHB3207" s="14"/>
      <c r="QHC3207" s="14"/>
      <c r="QHD3207" s="14"/>
      <c r="QHE3207" s="14"/>
      <c r="QHF3207" s="14"/>
      <c r="QHG3207" s="14"/>
      <c r="QHH3207" s="14"/>
      <c r="QHI3207" s="14"/>
      <c r="QHJ3207" s="14"/>
      <c r="QHK3207" s="14"/>
      <c r="QHL3207" s="14"/>
      <c r="QHM3207" s="14"/>
      <c r="QHN3207" s="14"/>
      <c r="QHO3207" s="14"/>
      <c r="QHP3207" s="14"/>
      <c r="QHQ3207" s="14"/>
      <c r="QHR3207" s="14"/>
      <c r="QHS3207" s="14"/>
      <c r="QHT3207" s="14"/>
      <c r="QHU3207" s="14"/>
      <c r="QHV3207" s="14"/>
      <c r="QHW3207" s="14"/>
      <c r="QHX3207" s="14"/>
      <c r="QHY3207" s="14"/>
      <c r="QHZ3207" s="14"/>
      <c r="QIA3207" s="14"/>
      <c r="QIB3207" s="14"/>
      <c r="QIC3207" s="14"/>
      <c r="QID3207" s="14"/>
      <c r="QIE3207" s="14"/>
      <c r="QIF3207" s="14"/>
      <c r="QIG3207" s="14"/>
      <c r="QIH3207" s="14"/>
      <c r="QII3207" s="14"/>
      <c r="QIJ3207" s="14"/>
      <c r="QIK3207" s="14"/>
      <c r="QIL3207" s="14"/>
      <c r="QIM3207" s="14"/>
      <c r="QIN3207" s="14"/>
      <c r="QIO3207" s="14"/>
      <c r="QIP3207" s="14"/>
      <c r="QIQ3207" s="14"/>
      <c r="QIR3207" s="14"/>
      <c r="QIS3207" s="14"/>
      <c r="QIT3207" s="14"/>
      <c r="QIU3207" s="14"/>
      <c r="QIV3207" s="14"/>
      <c r="QIW3207" s="14"/>
      <c r="QIX3207" s="14"/>
      <c r="QIY3207" s="14"/>
      <c r="QIZ3207" s="14"/>
      <c r="QJA3207" s="14"/>
      <c r="QJB3207" s="14"/>
      <c r="QJC3207" s="14"/>
      <c r="QJD3207" s="14"/>
      <c r="QJE3207" s="14"/>
      <c r="QJF3207" s="14"/>
      <c r="QJG3207" s="14"/>
      <c r="QJH3207" s="14"/>
      <c r="QJI3207" s="14"/>
      <c r="QJJ3207" s="14"/>
      <c r="QJK3207" s="14"/>
      <c r="QJL3207" s="14"/>
      <c r="QJM3207" s="14"/>
      <c r="QJN3207" s="14"/>
      <c r="QJO3207" s="14"/>
      <c r="QJP3207" s="14"/>
      <c r="QJQ3207" s="14"/>
      <c r="QJR3207" s="14"/>
      <c r="QJS3207" s="14"/>
      <c r="QJT3207" s="14"/>
      <c r="QJU3207" s="14"/>
      <c r="QJV3207" s="14"/>
      <c r="QJW3207" s="14"/>
      <c r="QJX3207" s="14"/>
      <c r="QJY3207" s="14"/>
      <c r="QJZ3207" s="14"/>
      <c r="QKA3207" s="14"/>
      <c r="QKB3207" s="14"/>
      <c r="QKC3207" s="14"/>
      <c r="QKD3207" s="14"/>
      <c r="QKE3207" s="14"/>
      <c r="QKF3207" s="14"/>
      <c r="QKG3207" s="14"/>
      <c r="QKH3207" s="14"/>
      <c r="QKI3207" s="14"/>
      <c r="QKJ3207" s="14"/>
      <c r="QKK3207" s="14"/>
      <c r="QKL3207" s="14"/>
      <c r="QKM3207" s="14"/>
      <c r="QKN3207" s="14"/>
      <c r="QKO3207" s="14"/>
      <c r="QKP3207" s="14"/>
      <c r="QKQ3207" s="14"/>
      <c r="QKR3207" s="14"/>
      <c r="QKS3207" s="14"/>
      <c r="QKT3207" s="14"/>
      <c r="QKU3207" s="14"/>
      <c r="QKV3207" s="14"/>
      <c r="QKW3207" s="14"/>
      <c r="QKX3207" s="14"/>
      <c r="QKY3207" s="14"/>
      <c r="QKZ3207" s="14"/>
      <c r="QLA3207" s="14"/>
      <c r="QLB3207" s="14"/>
      <c r="QLC3207" s="14"/>
      <c r="QLD3207" s="14"/>
      <c r="QLE3207" s="14"/>
      <c r="QLF3207" s="14"/>
      <c r="QLG3207" s="14"/>
      <c r="QLH3207" s="14"/>
      <c r="QLI3207" s="14"/>
      <c r="QLJ3207" s="14"/>
      <c r="QLK3207" s="14"/>
      <c r="QLL3207" s="14"/>
      <c r="QLM3207" s="14"/>
      <c r="QLN3207" s="14"/>
      <c r="QLO3207" s="14"/>
      <c r="QLP3207" s="14"/>
      <c r="QLQ3207" s="14"/>
      <c r="QLR3207" s="14"/>
      <c r="QLS3207" s="14"/>
      <c r="QLT3207" s="14"/>
      <c r="QLU3207" s="14"/>
      <c r="QLV3207" s="14"/>
      <c r="QLW3207" s="14"/>
      <c r="QLX3207" s="14"/>
      <c r="QLY3207" s="14"/>
      <c r="QLZ3207" s="14"/>
      <c r="QMA3207" s="14"/>
      <c r="QMB3207" s="14"/>
      <c r="QMC3207" s="14"/>
      <c r="QMD3207" s="14"/>
      <c r="QME3207" s="14"/>
      <c r="QMF3207" s="14"/>
      <c r="QMG3207" s="14"/>
      <c r="QMH3207" s="14"/>
      <c r="QMI3207" s="14"/>
      <c r="QMJ3207" s="14"/>
      <c r="QMK3207" s="14"/>
      <c r="QML3207" s="14"/>
      <c r="QMM3207" s="14"/>
      <c r="QMN3207" s="14"/>
      <c r="QMO3207" s="14"/>
      <c r="QMP3207" s="14"/>
      <c r="QMQ3207" s="14"/>
      <c r="QMR3207" s="14"/>
      <c r="QMS3207" s="14"/>
      <c r="QMT3207" s="14"/>
      <c r="QMU3207" s="14"/>
      <c r="QMV3207" s="14"/>
      <c r="QMW3207" s="14"/>
      <c r="QMX3207" s="14"/>
      <c r="QMY3207" s="14"/>
      <c r="QMZ3207" s="14"/>
      <c r="QNA3207" s="14"/>
      <c r="QNB3207" s="14"/>
      <c r="QNC3207" s="14"/>
      <c r="QND3207" s="14"/>
      <c r="QNE3207" s="14"/>
      <c r="QNF3207" s="14"/>
      <c r="QNG3207" s="14"/>
      <c r="QNH3207" s="14"/>
      <c r="QNI3207" s="14"/>
      <c r="QNJ3207" s="14"/>
      <c r="QNK3207" s="14"/>
      <c r="QNL3207" s="14"/>
      <c r="QNM3207" s="14"/>
      <c r="QNN3207" s="14"/>
      <c r="QNO3207" s="14"/>
      <c r="QNP3207" s="14"/>
      <c r="QNQ3207" s="14"/>
      <c r="QNR3207" s="14"/>
      <c r="QNS3207" s="14"/>
      <c r="QNT3207" s="14"/>
      <c r="QNU3207" s="14"/>
      <c r="QNV3207" s="14"/>
      <c r="QNW3207" s="14"/>
      <c r="QNX3207" s="14"/>
      <c r="QNY3207" s="14"/>
      <c r="QNZ3207" s="14"/>
      <c r="QOA3207" s="14"/>
      <c r="QOB3207" s="14"/>
      <c r="QOC3207" s="14"/>
      <c r="QOD3207" s="14"/>
      <c r="QOE3207" s="14"/>
      <c r="QOF3207" s="14"/>
      <c r="QOG3207" s="14"/>
      <c r="QOH3207" s="14"/>
      <c r="QOI3207" s="14"/>
      <c r="QOJ3207" s="14"/>
      <c r="QOK3207" s="14"/>
      <c r="QOL3207" s="14"/>
      <c r="QOM3207" s="14"/>
      <c r="QON3207" s="14"/>
      <c r="QOO3207" s="14"/>
      <c r="QOP3207" s="14"/>
      <c r="QOQ3207" s="14"/>
      <c r="QOR3207" s="14"/>
      <c r="QOS3207" s="14"/>
      <c r="QOT3207" s="14"/>
      <c r="QOU3207" s="14"/>
      <c r="QOV3207" s="14"/>
      <c r="QOW3207" s="14"/>
      <c r="QOX3207" s="14"/>
      <c r="QOY3207" s="14"/>
      <c r="QOZ3207" s="14"/>
      <c r="QPA3207" s="14"/>
      <c r="QPB3207" s="14"/>
      <c r="QPC3207" s="14"/>
      <c r="QPD3207" s="14"/>
      <c r="QPE3207" s="14"/>
      <c r="QPF3207" s="14"/>
      <c r="QPG3207" s="14"/>
      <c r="QPH3207" s="14"/>
      <c r="QPI3207" s="14"/>
      <c r="QPJ3207" s="14"/>
      <c r="QPK3207" s="14"/>
      <c r="QPL3207" s="14"/>
      <c r="QPM3207" s="14"/>
      <c r="QPN3207" s="14"/>
      <c r="QPO3207" s="14"/>
      <c r="QPP3207" s="14"/>
      <c r="QPQ3207" s="14"/>
      <c r="QPR3207" s="14"/>
      <c r="QPS3207" s="14"/>
      <c r="QPT3207" s="14"/>
      <c r="QPU3207" s="14"/>
      <c r="QPV3207" s="14"/>
      <c r="QPW3207" s="14"/>
      <c r="QPX3207" s="14"/>
      <c r="QPY3207" s="14"/>
      <c r="QPZ3207" s="14"/>
      <c r="QQA3207" s="14"/>
      <c r="QQB3207" s="14"/>
      <c r="QQC3207" s="14"/>
      <c r="QQD3207" s="14"/>
      <c r="QQE3207" s="14"/>
      <c r="QQF3207" s="14"/>
      <c r="QQG3207" s="14"/>
      <c r="QQH3207" s="14"/>
      <c r="QQI3207" s="14"/>
      <c r="QQJ3207" s="14"/>
      <c r="QQK3207" s="14"/>
      <c r="QQL3207" s="14"/>
      <c r="QQM3207" s="14"/>
      <c r="QQN3207" s="14"/>
      <c r="QQO3207" s="14"/>
      <c r="QQP3207" s="14"/>
      <c r="QQQ3207" s="14"/>
      <c r="QQR3207" s="14"/>
      <c r="QQS3207" s="14"/>
      <c r="QQT3207" s="14"/>
      <c r="QQU3207" s="14"/>
      <c r="QQV3207" s="14"/>
      <c r="QQW3207" s="14"/>
      <c r="QQX3207" s="14"/>
      <c r="QQY3207" s="14"/>
      <c r="QQZ3207" s="14"/>
      <c r="QRA3207" s="14"/>
      <c r="QRB3207" s="14"/>
      <c r="QRC3207" s="14"/>
      <c r="QRD3207" s="14"/>
      <c r="QRE3207" s="14"/>
      <c r="QRF3207" s="14"/>
      <c r="QRG3207" s="14"/>
      <c r="QRH3207" s="14"/>
      <c r="QRI3207" s="14"/>
      <c r="QRJ3207" s="14"/>
      <c r="QRK3207" s="14"/>
      <c r="QRL3207" s="14"/>
      <c r="QRM3207" s="14"/>
      <c r="QRN3207" s="14"/>
      <c r="QRO3207" s="14"/>
      <c r="QRP3207" s="14"/>
      <c r="QRQ3207" s="14"/>
      <c r="QRR3207" s="14"/>
      <c r="QRS3207" s="14"/>
      <c r="QRT3207" s="14"/>
      <c r="QRU3207" s="14"/>
      <c r="QRV3207" s="14"/>
      <c r="QRW3207" s="14"/>
      <c r="QRX3207" s="14"/>
      <c r="QRY3207" s="14"/>
      <c r="QRZ3207" s="14"/>
      <c r="QSA3207" s="14"/>
      <c r="QSB3207" s="14"/>
      <c r="QSC3207" s="14"/>
      <c r="QSD3207" s="14"/>
      <c r="QSE3207" s="14"/>
      <c r="QSF3207" s="14"/>
      <c r="QSG3207" s="14"/>
      <c r="QSH3207" s="14"/>
      <c r="QSI3207" s="14"/>
      <c r="QSJ3207" s="14"/>
      <c r="QSK3207" s="14"/>
      <c r="QSL3207" s="14"/>
      <c r="QSM3207" s="14"/>
      <c r="QSN3207" s="14"/>
      <c r="QSO3207" s="14"/>
      <c r="QSP3207" s="14"/>
      <c r="QSQ3207" s="14"/>
      <c r="QSR3207" s="14"/>
      <c r="QSS3207" s="14"/>
      <c r="QST3207" s="14"/>
      <c r="QSU3207" s="14"/>
      <c r="QSV3207" s="14"/>
      <c r="QSW3207" s="14"/>
      <c r="QSX3207" s="14"/>
      <c r="QSY3207" s="14"/>
      <c r="QSZ3207" s="14"/>
      <c r="QTA3207" s="14"/>
      <c r="QTB3207" s="14"/>
      <c r="QTC3207" s="14"/>
      <c r="QTD3207" s="14"/>
      <c r="QTE3207" s="14"/>
      <c r="QTF3207" s="14"/>
      <c r="QTG3207" s="14"/>
      <c r="QTH3207" s="14"/>
      <c r="QTI3207" s="14"/>
      <c r="QTJ3207" s="14"/>
      <c r="QTK3207" s="14"/>
      <c r="QTL3207" s="14"/>
      <c r="QTM3207" s="14"/>
      <c r="QTN3207" s="14"/>
      <c r="QTO3207" s="14"/>
      <c r="QTP3207" s="14"/>
      <c r="QTQ3207" s="14"/>
      <c r="QTR3207" s="14"/>
      <c r="QTS3207" s="14"/>
      <c r="QTT3207" s="14"/>
      <c r="QTU3207" s="14"/>
      <c r="QTV3207" s="14"/>
      <c r="QTW3207" s="14"/>
      <c r="QTX3207" s="14"/>
      <c r="QTY3207" s="14"/>
      <c r="QTZ3207" s="14"/>
      <c r="QUA3207" s="14"/>
      <c r="QUB3207" s="14"/>
      <c r="QUC3207" s="14"/>
      <c r="QUD3207" s="14"/>
      <c r="QUE3207" s="14"/>
      <c r="QUF3207" s="14"/>
      <c r="QUG3207" s="14"/>
      <c r="QUH3207" s="14"/>
      <c r="QUI3207" s="14"/>
      <c r="QUJ3207" s="14"/>
      <c r="QUK3207" s="14"/>
      <c r="QUL3207" s="14"/>
      <c r="QUM3207" s="14"/>
      <c r="QUN3207" s="14"/>
      <c r="QUO3207" s="14"/>
      <c r="QUP3207" s="14"/>
      <c r="QUQ3207" s="14"/>
      <c r="QUR3207" s="14"/>
      <c r="QUS3207" s="14"/>
      <c r="QUT3207" s="14"/>
      <c r="QUU3207" s="14"/>
      <c r="QUV3207" s="14"/>
      <c r="QUW3207" s="14"/>
      <c r="QUX3207" s="14"/>
      <c r="QUY3207" s="14"/>
      <c r="QUZ3207" s="14"/>
      <c r="QVA3207" s="14"/>
      <c r="QVB3207" s="14"/>
      <c r="QVC3207" s="14"/>
      <c r="QVD3207" s="14"/>
      <c r="QVE3207" s="14"/>
      <c r="QVF3207" s="14"/>
      <c r="QVG3207" s="14"/>
      <c r="QVH3207" s="14"/>
      <c r="QVI3207" s="14"/>
      <c r="QVJ3207" s="14"/>
      <c r="QVK3207" s="14"/>
      <c r="QVL3207" s="14"/>
      <c r="QVM3207" s="14"/>
      <c r="QVN3207" s="14"/>
      <c r="QVO3207" s="14"/>
      <c r="QVP3207" s="14"/>
      <c r="QVQ3207" s="14"/>
      <c r="QVR3207" s="14"/>
      <c r="QVS3207" s="14"/>
      <c r="QVT3207" s="14"/>
      <c r="QVU3207" s="14"/>
      <c r="QVV3207" s="14"/>
      <c r="QVW3207" s="14"/>
      <c r="QVX3207" s="14"/>
      <c r="QVY3207" s="14"/>
      <c r="QVZ3207" s="14"/>
      <c r="QWA3207" s="14"/>
      <c r="QWB3207" s="14"/>
      <c r="QWC3207" s="14"/>
      <c r="QWD3207" s="14"/>
      <c r="QWE3207" s="14"/>
      <c r="QWF3207" s="14"/>
      <c r="QWG3207" s="14"/>
      <c r="QWH3207" s="14"/>
      <c r="QWI3207" s="14"/>
      <c r="QWJ3207" s="14"/>
      <c r="QWK3207" s="14"/>
      <c r="QWL3207" s="14"/>
      <c r="QWM3207" s="14"/>
      <c r="QWN3207" s="14"/>
      <c r="QWO3207" s="14"/>
      <c r="QWP3207" s="14"/>
      <c r="QWQ3207" s="14"/>
      <c r="QWR3207" s="14"/>
      <c r="QWS3207" s="14"/>
      <c r="QWT3207" s="14"/>
      <c r="QWU3207" s="14"/>
      <c r="QWV3207" s="14"/>
      <c r="QWW3207" s="14"/>
      <c r="QWX3207" s="14"/>
      <c r="QWY3207" s="14"/>
      <c r="QWZ3207" s="14"/>
      <c r="QXA3207" s="14"/>
      <c r="QXB3207" s="14"/>
      <c r="QXC3207" s="14"/>
      <c r="QXD3207" s="14"/>
      <c r="QXE3207" s="14"/>
      <c r="QXF3207" s="14"/>
      <c r="QXG3207" s="14"/>
      <c r="QXH3207" s="14"/>
      <c r="QXI3207" s="14"/>
      <c r="QXJ3207" s="14"/>
      <c r="QXK3207" s="14"/>
      <c r="QXL3207" s="14"/>
      <c r="QXM3207" s="14"/>
      <c r="QXN3207" s="14"/>
      <c r="QXO3207" s="14"/>
      <c r="QXP3207" s="14"/>
      <c r="QXQ3207" s="14"/>
      <c r="QXR3207" s="14"/>
      <c r="QXS3207" s="14"/>
      <c r="QXT3207" s="14"/>
      <c r="QXU3207" s="14"/>
      <c r="QXV3207" s="14"/>
      <c r="QXW3207" s="14"/>
      <c r="QXX3207" s="14"/>
      <c r="QXY3207" s="14"/>
      <c r="QXZ3207" s="14"/>
      <c r="QYA3207" s="14"/>
      <c r="QYB3207" s="14"/>
      <c r="QYC3207" s="14"/>
      <c r="QYD3207" s="14"/>
      <c r="QYE3207" s="14"/>
      <c r="QYF3207" s="14"/>
      <c r="QYG3207" s="14"/>
      <c r="QYH3207" s="14"/>
      <c r="QYI3207" s="14"/>
      <c r="QYJ3207" s="14"/>
      <c r="QYK3207" s="14"/>
      <c r="QYL3207" s="14"/>
      <c r="QYM3207" s="14"/>
      <c r="QYN3207" s="14"/>
      <c r="QYO3207" s="14"/>
      <c r="QYP3207" s="14"/>
      <c r="QYQ3207" s="14"/>
      <c r="QYR3207" s="14"/>
      <c r="QYS3207" s="14"/>
      <c r="QYT3207" s="14"/>
      <c r="QYU3207" s="14"/>
      <c r="QYV3207" s="14"/>
      <c r="QYW3207" s="14"/>
      <c r="QYX3207" s="14"/>
      <c r="QYY3207" s="14"/>
      <c r="QYZ3207" s="14"/>
      <c r="QZA3207" s="14"/>
      <c r="QZB3207" s="14"/>
      <c r="QZC3207" s="14"/>
      <c r="QZD3207" s="14"/>
      <c r="QZE3207" s="14"/>
      <c r="QZF3207" s="14"/>
      <c r="QZG3207" s="14"/>
      <c r="QZH3207" s="14"/>
      <c r="QZI3207" s="14"/>
      <c r="QZJ3207" s="14"/>
      <c r="QZK3207" s="14"/>
      <c r="QZL3207" s="14"/>
      <c r="QZM3207" s="14"/>
      <c r="QZN3207" s="14"/>
      <c r="QZO3207" s="14"/>
      <c r="QZP3207" s="14"/>
      <c r="QZQ3207" s="14"/>
      <c r="QZR3207" s="14"/>
      <c r="QZS3207" s="14"/>
      <c r="QZT3207" s="14"/>
      <c r="QZU3207" s="14"/>
      <c r="QZV3207" s="14"/>
      <c r="QZW3207" s="14"/>
      <c r="QZX3207" s="14"/>
      <c r="QZY3207" s="14"/>
      <c r="QZZ3207" s="14"/>
      <c r="RAA3207" s="14"/>
      <c r="RAB3207" s="14"/>
      <c r="RAC3207" s="14"/>
      <c r="RAD3207" s="14"/>
      <c r="RAE3207" s="14"/>
      <c r="RAF3207" s="14"/>
      <c r="RAG3207" s="14"/>
      <c r="RAH3207" s="14"/>
      <c r="RAI3207" s="14"/>
      <c r="RAJ3207" s="14"/>
      <c r="RAK3207" s="14"/>
      <c r="RAL3207" s="14"/>
      <c r="RAM3207" s="14"/>
      <c r="RAN3207" s="14"/>
      <c r="RAO3207" s="14"/>
      <c r="RAP3207" s="14"/>
      <c r="RAQ3207" s="14"/>
      <c r="RAR3207" s="14"/>
      <c r="RAS3207" s="14"/>
      <c r="RAT3207" s="14"/>
      <c r="RAU3207" s="14"/>
      <c r="RAV3207" s="14"/>
      <c r="RAW3207" s="14"/>
      <c r="RAX3207" s="14"/>
      <c r="RAY3207" s="14"/>
      <c r="RAZ3207" s="14"/>
      <c r="RBA3207" s="14"/>
      <c r="RBB3207" s="14"/>
      <c r="RBC3207" s="14"/>
      <c r="RBD3207" s="14"/>
      <c r="RBE3207" s="14"/>
      <c r="RBF3207" s="14"/>
      <c r="RBG3207" s="14"/>
      <c r="RBH3207" s="14"/>
      <c r="RBI3207" s="14"/>
      <c r="RBJ3207" s="14"/>
      <c r="RBK3207" s="14"/>
      <c r="RBL3207" s="14"/>
      <c r="RBM3207" s="14"/>
      <c r="RBN3207" s="14"/>
      <c r="RBO3207" s="14"/>
      <c r="RBP3207" s="14"/>
      <c r="RBQ3207" s="14"/>
      <c r="RBR3207" s="14"/>
      <c r="RBS3207" s="14"/>
      <c r="RBT3207" s="14"/>
      <c r="RBU3207" s="14"/>
      <c r="RBV3207" s="14"/>
      <c r="RBW3207" s="14"/>
      <c r="RBX3207" s="14"/>
      <c r="RBY3207" s="14"/>
      <c r="RBZ3207" s="14"/>
      <c r="RCA3207" s="14"/>
      <c r="RCB3207" s="14"/>
      <c r="RCC3207" s="14"/>
      <c r="RCD3207" s="14"/>
      <c r="RCE3207" s="14"/>
      <c r="RCF3207" s="14"/>
      <c r="RCG3207" s="14"/>
      <c r="RCH3207" s="14"/>
      <c r="RCI3207" s="14"/>
      <c r="RCJ3207" s="14"/>
      <c r="RCK3207" s="14"/>
      <c r="RCL3207" s="14"/>
      <c r="RCM3207" s="14"/>
      <c r="RCN3207" s="14"/>
      <c r="RCO3207" s="14"/>
      <c r="RCP3207" s="14"/>
      <c r="RCQ3207" s="14"/>
      <c r="RCR3207" s="14"/>
      <c r="RCS3207" s="14"/>
      <c r="RCT3207" s="14"/>
      <c r="RCU3207" s="14"/>
      <c r="RCV3207" s="14"/>
      <c r="RCW3207" s="14"/>
      <c r="RCX3207" s="14"/>
      <c r="RCY3207" s="14"/>
      <c r="RCZ3207" s="14"/>
      <c r="RDA3207" s="14"/>
      <c r="RDB3207" s="14"/>
      <c r="RDC3207" s="14"/>
      <c r="RDD3207" s="14"/>
      <c r="RDE3207" s="14"/>
      <c r="RDF3207" s="14"/>
      <c r="RDG3207" s="14"/>
      <c r="RDH3207" s="14"/>
      <c r="RDI3207" s="14"/>
      <c r="RDJ3207" s="14"/>
      <c r="RDK3207" s="14"/>
      <c r="RDL3207" s="14"/>
      <c r="RDM3207" s="14"/>
      <c r="RDN3207" s="14"/>
      <c r="RDO3207" s="14"/>
      <c r="RDP3207" s="14"/>
      <c r="RDQ3207" s="14"/>
      <c r="RDR3207" s="14"/>
      <c r="RDS3207" s="14"/>
      <c r="RDT3207" s="14"/>
      <c r="RDU3207" s="14"/>
      <c r="RDV3207" s="14"/>
      <c r="RDW3207" s="14"/>
      <c r="RDX3207" s="14"/>
      <c r="RDY3207" s="14"/>
      <c r="RDZ3207" s="14"/>
      <c r="REA3207" s="14"/>
      <c r="REB3207" s="14"/>
      <c r="REC3207" s="14"/>
      <c r="RED3207" s="14"/>
      <c r="REE3207" s="14"/>
      <c r="REF3207" s="14"/>
      <c r="REG3207" s="14"/>
      <c r="REH3207" s="14"/>
      <c r="REI3207" s="14"/>
      <c r="REJ3207" s="14"/>
      <c r="REK3207" s="14"/>
      <c r="REL3207" s="14"/>
      <c r="REM3207" s="14"/>
      <c r="REN3207" s="14"/>
      <c r="REO3207" s="14"/>
      <c r="REP3207" s="14"/>
      <c r="REQ3207" s="14"/>
      <c r="RER3207" s="14"/>
      <c r="RES3207" s="14"/>
      <c r="RET3207" s="14"/>
      <c r="REU3207" s="14"/>
      <c r="REV3207" s="14"/>
      <c r="REW3207" s="14"/>
      <c r="REX3207" s="14"/>
      <c r="REY3207" s="14"/>
      <c r="REZ3207" s="14"/>
      <c r="RFA3207" s="14"/>
      <c r="RFB3207" s="14"/>
      <c r="RFC3207" s="14"/>
      <c r="RFD3207" s="14"/>
      <c r="RFE3207" s="14"/>
      <c r="RFF3207" s="14"/>
      <c r="RFG3207" s="14"/>
      <c r="RFH3207" s="14"/>
      <c r="RFI3207" s="14"/>
      <c r="RFJ3207" s="14"/>
      <c r="RFK3207" s="14"/>
      <c r="RFL3207" s="14"/>
      <c r="RFM3207" s="14"/>
      <c r="RFN3207" s="14"/>
      <c r="RFO3207" s="14"/>
      <c r="RFP3207" s="14"/>
      <c r="RFQ3207" s="14"/>
      <c r="RFR3207" s="14"/>
      <c r="RFS3207" s="14"/>
      <c r="RFT3207" s="14"/>
      <c r="RFU3207" s="14"/>
      <c r="RFV3207" s="14"/>
      <c r="RFW3207" s="14"/>
      <c r="RFX3207" s="14"/>
      <c r="RFY3207" s="14"/>
      <c r="RFZ3207" s="14"/>
      <c r="RGA3207" s="14"/>
      <c r="RGB3207" s="14"/>
      <c r="RGC3207" s="14"/>
      <c r="RGD3207" s="14"/>
      <c r="RGE3207" s="14"/>
      <c r="RGF3207" s="14"/>
      <c r="RGG3207" s="14"/>
      <c r="RGH3207" s="14"/>
      <c r="RGI3207" s="14"/>
      <c r="RGJ3207" s="14"/>
      <c r="RGK3207" s="14"/>
      <c r="RGL3207" s="14"/>
      <c r="RGM3207" s="14"/>
      <c r="RGN3207" s="14"/>
      <c r="RGO3207" s="14"/>
      <c r="RGP3207" s="14"/>
      <c r="RGQ3207" s="14"/>
      <c r="RGR3207" s="14"/>
      <c r="RGS3207" s="14"/>
      <c r="RGT3207" s="14"/>
      <c r="RGU3207" s="14"/>
      <c r="RGV3207" s="14"/>
      <c r="RGW3207" s="14"/>
      <c r="RGX3207" s="14"/>
      <c r="RGY3207" s="14"/>
      <c r="RGZ3207" s="14"/>
      <c r="RHA3207" s="14"/>
      <c r="RHB3207" s="14"/>
      <c r="RHC3207" s="14"/>
      <c r="RHD3207" s="14"/>
      <c r="RHE3207" s="14"/>
      <c r="RHF3207" s="14"/>
      <c r="RHG3207" s="14"/>
      <c r="RHH3207" s="14"/>
      <c r="RHI3207" s="14"/>
      <c r="RHJ3207" s="14"/>
      <c r="RHK3207" s="14"/>
      <c r="RHL3207" s="14"/>
      <c r="RHM3207" s="14"/>
      <c r="RHN3207" s="14"/>
      <c r="RHO3207" s="14"/>
      <c r="RHP3207" s="14"/>
      <c r="RHQ3207" s="14"/>
      <c r="RHR3207" s="14"/>
      <c r="RHS3207" s="14"/>
      <c r="RHT3207" s="14"/>
      <c r="RHU3207" s="14"/>
      <c r="RHV3207" s="14"/>
      <c r="RHW3207" s="14"/>
      <c r="RHX3207" s="14"/>
      <c r="RHY3207" s="14"/>
      <c r="RHZ3207" s="14"/>
      <c r="RIA3207" s="14"/>
      <c r="RIB3207" s="14"/>
      <c r="RIC3207" s="14"/>
      <c r="RID3207" s="14"/>
      <c r="RIE3207" s="14"/>
      <c r="RIF3207" s="14"/>
      <c r="RIG3207" s="14"/>
      <c r="RIH3207" s="14"/>
      <c r="RII3207" s="14"/>
      <c r="RIJ3207" s="14"/>
      <c r="RIK3207" s="14"/>
      <c r="RIL3207" s="14"/>
      <c r="RIM3207" s="14"/>
      <c r="RIN3207" s="14"/>
      <c r="RIO3207" s="14"/>
      <c r="RIP3207" s="14"/>
      <c r="RIQ3207" s="14"/>
      <c r="RIR3207" s="14"/>
      <c r="RIS3207" s="14"/>
      <c r="RIT3207" s="14"/>
      <c r="RIU3207" s="14"/>
      <c r="RIV3207" s="14"/>
      <c r="RIW3207" s="14"/>
      <c r="RIX3207" s="14"/>
      <c r="RIY3207" s="14"/>
      <c r="RIZ3207" s="14"/>
      <c r="RJA3207" s="14"/>
      <c r="RJB3207" s="14"/>
      <c r="RJC3207" s="14"/>
      <c r="RJD3207" s="14"/>
      <c r="RJE3207" s="14"/>
      <c r="RJF3207" s="14"/>
      <c r="RJG3207" s="14"/>
      <c r="RJH3207" s="14"/>
      <c r="RJI3207" s="14"/>
      <c r="RJJ3207" s="14"/>
      <c r="RJK3207" s="14"/>
      <c r="RJL3207" s="14"/>
      <c r="RJM3207" s="14"/>
      <c r="RJN3207" s="14"/>
      <c r="RJO3207" s="14"/>
      <c r="RJP3207" s="14"/>
      <c r="RJQ3207" s="14"/>
      <c r="RJR3207" s="14"/>
      <c r="RJS3207" s="14"/>
      <c r="RJT3207" s="14"/>
      <c r="RJU3207" s="14"/>
      <c r="RJV3207" s="14"/>
      <c r="RJW3207" s="14"/>
      <c r="RJX3207" s="14"/>
      <c r="RJY3207" s="14"/>
      <c r="RJZ3207" s="14"/>
      <c r="RKA3207" s="14"/>
      <c r="RKB3207" s="14"/>
      <c r="RKC3207" s="14"/>
      <c r="RKD3207" s="14"/>
      <c r="RKE3207" s="14"/>
      <c r="RKF3207" s="14"/>
      <c r="RKG3207" s="14"/>
      <c r="RKH3207" s="14"/>
      <c r="RKI3207" s="14"/>
      <c r="RKJ3207" s="14"/>
      <c r="RKK3207" s="14"/>
      <c r="RKL3207" s="14"/>
      <c r="RKM3207" s="14"/>
      <c r="RKN3207" s="14"/>
      <c r="RKO3207" s="14"/>
      <c r="RKP3207" s="14"/>
      <c r="RKQ3207" s="14"/>
      <c r="RKR3207" s="14"/>
      <c r="RKS3207" s="14"/>
      <c r="RKT3207" s="14"/>
      <c r="RKU3207" s="14"/>
      <c r="RKV3207" s="14"/>
      <c r="RKW3207" s="14"/>
      <c r="RKX3207" s="14"/>
      <c r="RKY3207" s="14"/>
      <c r="RKZ3207" s="14"/>
      <c r="RLA3207" s="14"/>
      <c r="RLB3207" s="14"/>
      <c r="RLC3207" s="14"/>
      <c r="RLD3207" s="14"/>
      <c r="RLE3207" s="14"/>
      <c r="RLF3207" s="14"/>
      <c r="RLG3207" s="14"/>
      <c r="RLH3207" s="14"/>
      <c r="RLI3207" s="14"/>
      <c r="RLJ3207" s="14"/>
      <c r="RLK3207" s="14"/>
      <c r="RLL3207" s="14"/>
      <c r="RLM3207" s="14"/>
      <c r="RLN3207" s="14"/>
      <c r="RLO3207" s="14"/>
      <c r="RLP3207" s="14"/>
      <c r="RLQ3207" s="14"/>
      <c r="RLR3207" s="14"/>
      <c r="RLS3207" s="14"/>
      <c r="RLT3207" s="14"/>
      <c r="RLU3207" s="14"/>
      <c r="RLV3207" s="14"/>
      <c r="RLW3207" s="14"/>
      <c r="RLX3207" s="14"/>
      <c r="RLY3207" s="14"/>
      <c r="RLZ3207" s="14"/>
      <c r="RMA3207" s="14"/>
      <c r="RMB3207" s="14"/>
      <c r="RMC3207" s="14"/>
      <c r="RMD3207" s="14"/>
      <c r="RME3207" s="14"/>
      <c r="RMF3207" s="14"/>
      <c r="RMG3207" s="14"/>
      <c r="RMH3207" s="14"/>
      <c r="RMI3207" s="14"/>
      <c r="RMJ3207" s="14"/>
      <c r="RMK3207" s="14"/>
      <c r="RML3207" s="14"/>
      <c r="RMM3207" s="14"/>
      <c r="RMN3207" s="14"/>
      <c r="RMO3207" s="14"/>
      <c r="RMP3207" s="14"/>
      <c r="RMQ3207" s="14"/>
      <c r="RMR3207" s="14"/>
      <c r="RMS3207" s="14"/>
      <c r="RMT3207" s="14"/>
      <c r="RMU3207" s="14"/>
      <c r="RMV3207" s="14"/>
      <c r="RMW3207" s="14"/>
      <c r="RMX3207" s="14"/>
      <c r="RMY3207" s="14"/>
      <c r="RMZ3207" s="14"/>
      <c r="RNA3207" s="14"/>
      <c r="RNB3207" s="14"/>
      <c r="RNC3207" s="14"/>
      <c r="RND3207" s="14"/>
      <c r="RNE3207" s="14"/>
      <c r="RNF3207" s="14"/>
      <c r="RNG3207" s="14"/>
      <c r="RNH3207" s="14"/>
      <c r="RNI3207" s="14"/>
      <c r="RNJ3207" s="14"/>
      <c r="RNK3207" s="14"/>
      <c r="RNL3207" s="14"/>
      <c r="RNM3207" s="14"/>
      <c r="RNN3207" s="14"/>
      <c r="RNO3207" s="14"/>
      <c r="RNP3207" s="14"/>
      <c r="RNQ3207" s="14"/>
      <c r="RNR3207" s="14"/>
      <c r="RNS3207" s="14"/>
      <c r="RNT3207" s="14"/>
      <c r="RNU3207" s="14"/>
      <c r="RNV3207" s="14"/>
      <c r="RNW3207" s="14"/>
      <c r="RNX3207" s="14"/>
      <c r="RNY3207" s="14"/>
      <c r="RNZ3207" s="14"/>
      <c r="ROA3207" s="14"/>
      <c r="ROB3207" s="14"/>
      <c r="ROC3207" s="14"/>
      <c r="ROD3207" s="14"/>
      <c r="ROE3207" s="14"/>
      <c r="ROF3207" s="14"/>
      <c r="ROG3207" s="14"/>
      <c r="ROH3207" s="14"/>
      <c r="ROI3207" s="14"/>
      <c r="ROJ3207" s="14"/>
      <c r="ROK3207" s="14"/>
      <c r="ROL3207" s="14"/>
      <c r="ROM3207" s="14"/>
      <c r="RON3207" s="14"/>
      <c r="ROO3207" s="14"/>
      <c r="ROP3207" s="14"/>
      <c r="ROQ3207" s="14"/>
      <c r="ROR3207" s="14"/>
      <c r="ROS3207" s="14"/>
      <c r="ROT3207" s="14"/>
      <c r="ROU3207" s="14"/>
      <c r="ROV3207" s="14"/>
      <c r="ROW3207" s="14"/>
      <c r="ROX3207" s="14"/>
      <c r="ROY3207" s="14"/>
      <c r="ROZ3207" s="14"/>
      <c r="RPA3207" s="14"/>
      <c r="RPB3207" s="14"/>
      <c r="RPC3207" s="14"/>
      <c r="RPD3207" s="14"/>
      <c r="RPE3207" s="14"/>
      <c r="RPF3207" s="14"/>
      <c r="RPG3207" s="14"/>
      <c r="RPH3207" s="14"/>
      <c r="RPI3207" s="14"/>
      <c r="RPJ3207" s="14"/>
      <c r="RPK3207" s="14"/>
      <c r="RPL3207" s="14"/>
      <c r="RPM3207" s="14"/>
      <c r="RPN3207" s="14"/>
      <c r="RPO3207" s="14"/>
      <c r="RPP3207" s="14"/>
      <c r="RPQ3207" s="14"/>
      <c r="RPR3207" s="14"/>
      <c r="RPS3207" s="14"/>
      <c r="RPT3207" s="14"/>
      <c r="RPU3207" s="14"/>
      <c r="RPV3207" s="14"/>
      <c r="RPW3207" s="14"/>
      <c r="RPX3207" s="14"/>
      <c r="RPY3207" s="14"/>
      <c r="RPZ3207" s="14"/>
      <c r="RQA3207" s="14"/>
      <c r="RQB3207" s="14"/>
      <c r="RQC3207" s="14"/>
      <c r="RQD3207" s="14"/>
      <c r="RQE3207" s="14"/>
      <c r="RQF3207" s="14"/>
      <c r="RQG3207" s="14"/>
      <c r="RQH3207" s="14"/>
      <c r="RQI3207" s="14"/>
      <c r="RQJ3207" s="14"/>
      <c r="RQK3207" s="14"/>
      <c r="RQL3207" s="14"/>
      <c r="RQM3207" s="14"/>
      <c r="RQN3207" s="14"/>
      <c r="RQO3207" s="14"/>
      <c r="RQP3207" s="14"/>
      <c r="RQQ3207" s="14"/>
      <c r="RQR3207" s="14"/>
      <c r="RQS3207" s="14"/>
      <c r="RQT3207" s="14"/>
      <c r="RQU3207" s="14"/>
      <c r="RQV3207" s="14"/>
      <c r="RQW3207" s="14"/>
      <c r="RQX3207" s="14"/>
      <c r="RQY3207" s="14"/>
      <c r="RQZ3207" s="14"/>
      <c r="RRA3207" s="14"/>
      <c r="RRB3207" s="14"/>
      <c r="RRC3207" s="14"/>
      <c r="RRD3207" s="14"/>
      <c r="RRE3207" s="14"/>
      <c r="RRF3207" s="14"/>
      <c r="RRG3207" s="14"/>
      <c r="RRH3207" s="14"/>
      <c r="RRI3207" s="14"/>
      <c r="RRJ3207" s="14"/>
      <c r="RRK3207" s="14"/>
      <c r="RRL3207" s="14"/>
      <c r="RRM3207" s="14"/>
      <c r="RRN3207" s="14"/>
      <c r="RRO3207" s="14"/>
      <c r="RRP3207" s="14"/>
      <c r="RRQ3207" s="14"/>
      <c r="RRR3207" s="14"/>
      <c r="RRS3207" s="14"/>
      <c r="RRT3207" s="14"/>
      <c r="RRU3207" s="14"/>
      <c r="RRV3207" s="14"/>
      <c r="RRW3207" s="14"/>
      <c r="RRX3207" s="14"/>
      <c r="RRY3207" s="14"/>
      <c r="RRZ3207" s="14"/>
      <c r="RSA3207" s="14"/>
      <c r="RSB3207" s="14"/>
      <c r="RSC3207" s="14"/>
      <c r="RSD3207" s="14"/>
      <c r="RSE3207" s="14"/>
      <c r="RSF3207" s="14"/>
      <c r="RSG3207" s="14"/>
      <c r="RSH3207" s="14"/>
      <c r="RSI3207" s="14"/>
      <c r="RSJ3207" s="14"/>
      <c r="RSK3207" s="14"/>
      <c r="RSL3207" s="14"/>
      <c r="RSM3207" s="14"/>
      <c r="RSN3207" s="14"/>
      <c r="RSO3207" s="14"/>
      <c r="RSP3207" s="14"/>
      <c r="RSQ3207" s="14"/>
      <c r="RSR3207" s="14"/>
      <c r="RSS3207" s="14"/>
      <c r="RST3207" s="14"/>
      <c r="RSU3207" s="14"/>
      <c r="RSV3207" s="14"/>
      <c r="RSW3207" s="14"/>
      <c r="RSX3207" s="14"/>
      <c r="RSY3207" s="14"/>
      <c r="RSZ3207" s="14"/>
      <c r="RTA3207" s="14"/>
      <c r="RTB3207" s="14"/>
      <c r="RTC3207" s="14"/>
      <c r="RTD3207" s="14"/>
      <c r="RTE3207" s="14"/>
      <c r="RTF3207" s="14"/>
      <c r="RTG3207" s="14"/>
      <c r="RTH3207" s="14"/>
      <c r="RTI3207" s="14"/>
      <c r="RTJ3207" s="14"/>
      <c r="RTK3207" s="14"/>
      <c r="RTL3207" s="14"/>
      <c r="RTM3207" s="14"/>
      <c r="RTN3207" s="14"/>
      <c r="RTO3207" s="14"/>
      <c r="RTP3207" s="14"/>
      <c r="RTQ3207" s="14"/>
      <c r="RTR3207" s="14"/>
      <c r="RTS3207" s="14"/>
      <c r="RTT3207" s="14"/>
      <c r="RTU3207" s="14"/>
      <c r="RTV3207" s="14"/>
      <c r="RTW3207" s="14"/>
      <c r="RTX3207" s="14"/>
      <c r="RTY3207" s="14"/>
      <c r="RTZ3207" s="14"/>
      <c r="RUA3207" s="14"/>
      <c r="RUB3207" s="14"/>
      <c r="RUC3207" s="14"/>
      <c r="RUD3207" s="14"/>
      <c r="RUE3207" s="14"/>
      <c r="RUF3207" s="14"/>
      <c r="RUG3207" s="14"/>
      <c r="RUH3207" s="14"/>
      <c r="RUI3207" s="14"/>
      <c r="RUJ3207" s="14"/>
      <c r="RUK3207" s="14"/>
      <c r="RUL3207" s="14"/>
      <c r="RUM3207" s="14"/>
      <c r="RUN3207" s="14"/>
      <c r="RUO3207" s="14"/>
      <c r="RUP3207" s="14"/>
      <c r="RUQ3207" s="14"/>
      <c r="RUR3207" s="14"/>
      <c r="RUS3207" s="14"/>
      <c r="RUT3207" s="14"/>
      <c r="RUU3207" s="14"/>
      <c r="RUV3207" s="14"/>
      <c r="RUW3207" s="14"/>
      <c r="RUX3207" s="14"/>
      <c r="RUY3207" s="14"/>
      <c r="RUZ3207" s="14"/>
      <c r="RVA3207" s="14"/>
      <c r="RVB3207" s="14"/>
      <c r="RVC3207" s="14"/>
      <c r="RVD3207" s="14"/>
      <c r="RVE3207" s="14"/>
      <c r="RVF3207" s="14"/>
      <c r="RVG3207" s="14"/>
      <c r="RVH3207" s="14"/>
      <c r="RVI3207" s="14"/>
      <c r="RVJ3207" s="14"/>
      <c r="RVK3207" s="14"/>
      <c r="RVL3207" s="14"/>
      <c r="RVM3207" s="14"/>
      <c r="RVN3207" s="14"/>
      <c r="RVO3207" s="14"/>
      <c r="RVP3207" s="14"/>
      <c r="RVQ3207" s="14"/>
      <c r="RVR3207" s="14"/>
      <c r="RVS3207" s="14"/>
      <c r="RVT3207" s="14"/>
      <c r="RVU3207" s="14"/>
      <c r="RVV3207" s="14"/>
      <c r="RVW3207" s="14"/>
      <c r="RVX3207" s="14"/>
      <c r="RVY3207" s="14"/>
      <c r="RVZ3207" s="14"/>
      <c r="RWA3207" s="14"/>
      <c r="RWB3207" s="14"/>
      <c r="RWC3207" s="14"/>
      <c r="RWD3207" s="14"/>
      <c r="RWE3207" s="14"/>
      <c r="RWF3207" s="14"/>
      <c r="RWG3207" s="14"/>
      <c r="RWH3207" s="14"/>
      <c r="RWI3207" s="14"/>
      <c r="RWJ3207" s="14"/>
      <c r="RWK3207" s="14"/>
      <c r="RWL3207" s="14"/>
      <c r="RWM3207" s="14"/>
      <c r="RWN3207" s="14"/>
      <c r="RWO3207" s="14"/>
      <c r="RWP3207" s="14"/>
      <c r="RWQ3207" s="14"/>
      <c r="RWR3207" s="14"/>
      <c r="RWS3207" s="14"/>
      <c r="RWT3207" s="14"/>
      <c r="RWU3207" s="14"/>
      <c r="RWV3207" s="14"/>
      <c r="RWW3207" s="14"/>
      <c r="RWX3207" s="14"/>
      <c r="RWY3207" s="14"/>
      <c r="RWZ3207" s="14"/>
      <c r="RXA3207" s="14"/>
      <c r="RXB3207" s="14"/>
      <c r="RXC3207" s="14"/>
      <c r="RXD3207" s="14"/>
      <c r="RXE3207" s="14"/>
      <c r="RXF3207" s="14"/>
      <c r="RXG3207" s="14"/>
      <c r="RXH3207" s="14"/>
      <c r="RXI3207" s="14"/>
      <c r="RXJ3207" s="14"/>
      <c r="RXK3207" s="14"/>
      <c r="RXL3207" s="14"/>
      <c r="RXM3207" s="14"/>
      <c r="RXN3207" s="14"/>
      <c r="RXO3207" s="14"/>
      <c r="RXP3207" s="14"/>
      <c r="RXQ3207" s="14"/>
      <c r="RXR3207" s="14"/>
      <c r="RXS3207" s="14"/>
      <c r="RXT3207" s="14"/>
      <c r="RXU3207" s="14"/>
      <c r="RXV3207" s="14"/>
      <c r="RXW3207" s="14"/>
      <c r="RXX3207" s="14"/>
      <c r="RXY3207" s="14"/>
      <c r="RXZ3207" s="14"/>
      <c r="RYA3207" s="14"/>
      <c r="RYB3207" s="14"/>
      <c r="RYC3207" s="14"/>
      <c r="RYD3207" s="14"/>
      <c r="RYE3207" s="14"/>
      <c r="RYF3207" s="14"/>
      <c r="RYG3207" s="14"/>
      <c r="RYH3207" s="14"/>
      <c r="RYI3207" s="14"/>
      <c r="RYJ3207" s="14"/>
      <c r="RYK3207" s="14"/>
      <c r="RYL3207" s="14"/>
      <c r="RYM3207" s="14"/>
      <c r="RYN3207" s="14"/>
      <c r="RYO3207" s="14"/>
      <c r="RYP3207" s="14"/>
      <c r="RYQ3207" s="14"/>
      <c r="RYR3207" s="14"/>
      <c r="RYS3207" s="14"/>
      <c r="RYT3207" s="14"/>
      <c r="RYU3207" s="14"/>
      <c r="RYV3207" s="14"/>
      <c r="RYW3207" s="14"/>
      <c r="RYX3207" s="14"/>
      <c r="RYY3207" s="14"/>
      <c r="RYZ3207" s="14"/>
      <c r="RZA3207" s="14"/>
      <c r="RZB3207" s="14"/>
      <c r="RZC3207" s="14"/>
      <c r="RZD3207" s="14"/>
      <c r="RZE3207" s="14"/>
      <c r="RZF3207" s="14"/>
      <c r="RZG3207" s="14"/>
      <c r="RZH3207" s="14"/>
      <c r="RZI3207" s="14"/>
      <c r="RZJ3207" s="14"/>
      <c r="RZK3207" s="14"/>
      <c r="RZL3207" s="14"/>
      <c r="RZM3207" s="14"/>
      <c r="RZN3207" s="14"/>
      <c r="RZO3207" s="14"/>
      <c r="RZP3207" s="14"/>
      <c r="RZQ3207" s="14"/>
      <c r="RZR3207" s="14"/>
      <c r="RZS3207" s="14"/>
      <c r="RZT3207" s="14"/>
      <c r="RZU3207" s="14"/>
      <c r="RZV3207" s="14"/>
      <c r="RZW3207" s="14"/>
      <c r="RZX3207" s="14"/>
      <c r="RZY3207" s="14"/>
      <c r="RZZ3207" s="14"/>
      <c r="SAA3207" s="14"/>
      <c r="SAB3207" s="14"/>
      <c r="SAC3207" s="14"/>
      <c r="SAD3207" s="14"/>
      <c r="SAE3207" s="14"/>
      <c r="SAF3207" s="14"/>
      <c r="SAG3207" s="14"/>
      <c r="SAH3207" s="14"/>
      <c r="SAI3207" s="14"/>
      <c r="SAJ3207" s="14"/>
      <c r="SAK3207" s="14"/>
      <c r="SAL3207" s="14"/>
      <c r="SAM3207" s="14"/>
      <c r="SAN3207" s="14"/>
      <c r="SAO3207" s="14"/>
      <c r="SAP3207" s="14"/>
      <c r="SAQ3207" s="14"/>
      <c r="SAR3207" s="14"/>
      <c r="SAS3207" s="14"/>
      <c r="SAT3207" s="14"/>
      <c r="SAU3207" s="14"/>
      <c r="SAV3207" s="14"/>
      <c r="SAW3207" s="14"/>
      <c r="SAX3207" s="14"/>
      <c r="SAY3207" s="14"/>
      <c r="SAZ3207" s="14"/>
      <c r="SBA3207" s="14"/>
      <c r="SBB3207" s="14"/>
      <c r="SBC3207" s="14"/>
      <c r="SBD3207" s="14"/>
      <c r="SBE3207" s="14"/>
      <c r="SBF3207" s="14"/>
      <c r="SBG3207" s="14"/>
      <c r="SBH3207" s="14"/>
      <c r="SBI3207" s="14"/>
      <c r="SBJ3207" s="14"/>
      <c r="SBK3207" s="14"/>
      <c r="SBL3207" s="14"/>
      <c r="SBM3207" s="14"/>
      <c r="SBN3207" s="14"/>
      <c r="SBO3207" s="14"/>
      <c r="SBP3207" s="14"/>
      <c r="SBQ3207" s="14"/>
      <c r="SBR3207" s="14"/>
      <c r="SBS3207" s="14"/>
      <c r="SBT3207" s="14"/>
      <c r="SBU3207" s="14"/>
      <c r="SBV3207" s="14"/>
      <c r="SBW3207" s="14"/>
      <c r="SBX3207" s="14"/>
      <c r="SBY3207" s="14"/>
      <c r="SBZ3207" s="14"/>
      <c r="SCA3207" s="14"/>
      <c r="SCB3207" s="14"/>
      <c r="SCC3207" s="14"/>
      <c r="SCD3207" s="14"/>
      <c r="SCE3207" s="14"/>
      <c r="SCF3207" s="14"/>
      <c r="SCG3207" s="14"/>
      <c r="SCH3207" s="14"/>
      <c r="SCI3207" s="14"/>
      <c r="SCJ3207" s="14"/>
      <c r="SCK3207" s="14"/>
      <c r="SCL3207" s="14"/>
      <c r="SCM3207" s="14"/>
      <c r="SCN3207" s="14"/>
      <c r="SCO3207" s="14"/>
      <c r="SCP3207" s="14"/>
      <c r="SCQ3207" s="14"/>
      <c r="SCR3207" s="14"/>
      <c r="SCS3207" s="14"/>
      <c r="SCT3207" s="14"/>
      <c r="SCU3207" s="14"/>
      <c r="SCV3207" s="14"/>
      <c r="SCW3207" s="14"/>
      <c r="SCX3207" s="14"/>
      <c r="SCY3207" s="14"/>
      <c r="SCZ3207" s="14"/>
      <c r="SDA3207" s="14"/>
      <c r="SDB3207" s="14"/>
      <c r="SDC3207" s="14"/>
      <c r="SDD3207" s="14"/>
      <c r="SDE3207" s="14"/>
      <c r="SDF3207" s="14"/>
      <c r="SDG3207" s="14"/>
      <c r="SDH3207" s="14"/>
      <c r="SDI3207" s="14"/>
      <c r="SDJ3207" s="14"/>
      <c r="SDK3207" s="14"/>
      <c r="SDL3207" s="14"/>
      <c r="SDM3207" s="14"/>
      <c r="SDN3207" s="14"/>
      <c r="SDO3207" s="14"/>
      <c r="SDP3207" s="14"/>
      <c r="SDQ3207" s="14"/>
      <c r="SDR3207" s="14"/>
      <c r="SDS3207" s="14"/>
      <c r="SDT3207" s="14"/>
      <c r="SDU3207" s="14"/>
      <c r="SDV3207" s="14"/>
      <c r="SDW3207" s="14"/>
      <c r="SDX3207" s="14"/>
      <c r="SDY3207" s="14"/>
      <c r="SDZ3207" s="14"/>
      <c r="SEA3207" s="14"/>
      <c r="SEB3207" s="14"/>
      <c r="SEC3207" s="14"/>
      <c r="SED3207" s="14"/>
      <c r="SEE3207" s="14"/>
      <c r="SEF3207" s="14"/>
      <c r="SEG3207" s="14"/>
      <c r="SEH3207" s="14"/>
      <c r="SEI3207" s="14"/>
      <c r="SEJ3207" s="14"/>
      <c r="SEK3207" s="14"/>
      <c r="SEL3207" s="14"/>
      <c r="SEM3207" s="14"/>
      <c r="SEN3207" s="14"/>
      <c r="SEO3207" s="14"/>
      <c r="SEP3207" s="14"/>
      <c r="SEQ3207" s="14"/>
      <c r="SER3207" s="14"/>
      <c r="SES3207" s="14"/>
      <c r="SET3207" s="14"/>
      <c r="SEU3207" s="14"/>
      <c r="SEV3207" s="14"/>
      <c r="SEW3207" s="14"/>
      <c r="SEX3207" s="14"/>
      <c r="SEY3207" s="14"/>
      <c r="SEZ3207" s="14"/>
      <c r="SFA3207" s="14"/>
      <c r="SFB3207" s="14"/>
      <c r="SFC3207" s="14"/>
      <c r="SFD3207" s="14"/>
      <c r="SFE3207" s="14"/>
      <c r="SFF3207" s="14"/>
      <c r="SFG3207" s="14"/>
      <c r="SFH3207" s="14"/>
      <c r="SFI3207" s="14"/>
      <c r="SFJ3207" s="14"/>
      <c r="SFK3207" s="14"/>
      <c r="SFL3207" s="14"/>
      <c r="SFM3207" s="14"/>
      <c r="SFN3207" s="14"/>
      <c r="SFO3207" s="14"/>
      <c r="SFP3207" s="14"/>
      <c r="SFQ3207" s="14"/>
      <c r="SFR3207" s="14"/>
      <c r="SFS3207" s="14"/>
      <c r="SFT3207" s="14"/>
      <c r="SFU3207" s="14"/>
      <c r="SFV3207" s="14"/>
      <c r="SFW3207" s="14"/>
      <c r="SFX3207" s="14"/>
      <c r="SFY3207" s="14"/>
      <c r="SFZ3207" s="14"/>
      <c r="SGA3207" s="14"/>
      <c r="SGB3207" s="14"/>
      <c r="SGC3207" s="14"/>
      <c r="SGD3207" s="14"/>
      <c r="SGE3207" s="14"/>
      <c r="SGF3207" s="14"/>
      <c r="SGG3207" s="14"/>
      <c r="SGH3207" s="14"/>
      <c r="SGI3207" s="14"/>
      <c r="SGJ3207" s="14"/>
      <c r="SGK3207" s="14"/>
      <c r="SGL3207" s="14"/>
      <c r="SGM3207" s="14"/>
      <c r="SGN3207" s="14"/>
      <c r="SGO3207" s="14"/>
      <c r="SGP3207" s="14"/>
      <c r="SGQ3207" s="14"/>
      <c r="SGR3207" s="14"/>
      <c r="SGS3207" s="14"/>
      <c r="SGT3207" s="14"/>
      <c r="SGU3207" s="14"/>
      <c r="SGV3207" s="14"/>
      <c r="SGW3207" s="14"/>
      <c r="SGX3207" s="14"/>
      <c r="SGY3207" s="14"/>
      <c r="SGZ3207" s="14"/>
      <c r="SHA3207" s="14"/>
      <c r="SHB3207" s="14"/>
      <c r="SHC3207" s="14"/>
      <c r="SHD3207" s="14"/>
      <c r="SHE3207" s="14"/>
      <c r="SHF3207" s="14"/>
      <c r="SHG3207" s="14"/>
      <c r="SHH3207" s="14"/>
      <c r="SHI3207" s="14"/>
      <c r="SHJ3207" s="14"/>
      <c r="SHK3207" s="14"/>
      <c r="SHL3207" s="14"/>
      <c r="SHM3207" s="14"/>
      <c r="SHN3207" s="14"/>
      <c r="SHO3207" s="14"/>
      <c r="SHP3207" s="14"/>
      <c r="SHQ3207" s="14"/>
      <c r="SHR3207" s="14"/>
      <c r="SHS3207" s="14"/>
      <c r="SHT3207" s="14"/>
      <c r="SHU3207" s="14"/>
      <c r="SHV3207" s="14"/>
      <c r="SHW3207" s="14"/>
      <c r="SHX3207" s="14"/>
      <c r="SHY3207" s="14"/>
      <c r="SHZ3207" s="14"/>
      <c r="SIA3207" s="14"/>
      <c r="SIB3207" s="14"/>
      <c r="SIC3207" s="14"/>
      <c r="SID3207" s="14"/>
      <c r="SIE3207" s="14"/>
      <c r="SIF3207" s="14"/>
      <c r="SIG3207" s="14"/>
      <c r="SIH3207" s="14"/>
      <c r="SII3207" s="14"/>
      <c r="SIJ3207" s="14"/>
      <c r="SIK3207" s="14"/>
      <c r="SIL3207" s="14"/>
      <c r="SIM3207" s="14"/>
      <c r="SIN3207" s="14"/>
      <c r="SIO3207" s="14"/>
      <c r="SIP3207" s="14"/>
      <c r="SIQ3207" s="14"/>
      <c r="SIR3207" s="14"/>
      <c r="SIS3207" s="14"/>
      <c r="SIT3207" s="14"/>
      <c r="SIU3207" s="14"/>
      <c r="SIV3207" s="14"/>
      <c r="SIW3207" s="14"/>
      <c r="SIX3207" s="14"/>
      <c r="SIY3207" s="14"/>
      <c r="SIZ3207" s="14"/>
      <c r="SJA3207" s="14"/>
      <c r="SJB3207" s="14"/>
      <c r="SJC3207" s="14"/>
      <c r="SJD3207" s="14"/>
      <c r="SJE3207" s="14"/>
      <c r="SJF3207" s="14"/>
      <c r="SJG3207" s="14"/>
      <c r="SJH3207" s="14"/>
      <c r="SJI3207" s="14"/>
      <c r="SJJ3207" s="14"/>
      <c r="SJK3207" s="14"/>
      <c r="SJL3207" s="14"/>
      <c r="SJM3207" s="14"/>
      <c r="SJN3207" s="14"/>
      <c r="SJO3207" s="14"/>
      <c r="SJP3207" s="14"/>
      <c r="SJQ3207" s="14"/>
      <c r="SJR3207" s="14"/>
      <c r="SJS3207" s="14"/>
      <c r="SJT3207" s="14"/>
      <c r="SJU3207" s="14"/>
      <c r="SJV3207" s="14"/>
      <c r="SJW3207" s="14"/>
      <c r="SJX3207" s="14"/>
      <c r="SJY3207" s="14"/>
      <c r="SJZ3207" s="14"/>
      <c r="SKA3207" s="14"/>
      <c r="SKB3207" s="14"/>
      <c r="SKC3207" s="14"/>
      <c r="SKD3207" s="14"/>
      <c r="SKE3207" s="14"/>
      <c r="SKF3207" s="14"/>
      <c r="SKG3207" s="14"/>
      <c r="SKH3207" s="14"/>
      <c r="SKI3207" s="14"/>
      <c r="SKJ3207" s="14"/>
      <c r="SKK3207" s="14"/>
      <c r="SKL3207" s="14"/>
      <c r="SKM3207" s="14"/>
      <c r="SKN3207" s="14"/>
      <c r="SKO3207" s="14"/>
      <c r="SKP3207" s="14"/>
      <c r="SKQ3207" s="14"/>
      <c r="SKR3207" s="14"/>
      <c r="SKS3207" s="14"/>
      <c r="SKT3207" s="14"/>
      <c r="SKU3207" s="14"/>
      <c r="SKV3207" s="14"/>
      <c r="SKW3207" s="14"/>
      <c r="SKX3207" s="14"/>
      <c r="SKY3207" s="14"/>
      <c r="SKZ3207" s="14"/>
      <c r="SLA3207" s="14"/>
      <c r="SLB3207" s="14"/>
      <c r="SLC3207" s="14"/>
      <c r="SLD3207" s="14"/>
      <c r="SLE3207" s="14"/>
      <c r="SLF3207" s="14"/>
      <c r="SLG3207" s="14"/>
      <c r="SLH3207" s="14"/>
      <c r="SLI3207" s="14"/>
      <c r="SLJ3207" s="14"/>
      <c r="SLK3207" s="14"/>
      <c r="SLL3207" s="14"/>
      <c r="SLM3207" s="14"/>
      <c r="SLN3207" s="14"/>
      <c r="SLO3207" s="14"/>
      <c r="SLP3207" s="14"/>
      <c r="SLQ3207" s="14"/>
      <c r="SLR3207" s="14"/>
      <c r="SLS3207" s="14"/>
      <c r="SLT3207" s="14"/>
      <c r="SLU3207" s="14"/>
      <c r="SLV3207" s="14"/>
      <c r="SLW3207" s="14"/>
      <c r="SLX3207" s="14"/>
      <c r="SLY3207" s="14"/>
      <c r="SLZ3207" s="14"/>
      <c r="SMA3207" s="14"/>
      <c r="SMB3207" s="14"/>
      <c r="SMC3207" s="14"/>
      <c r="SMD3207" s="14"/>
      <c r="SME3207" s="14"/>
      <c r="SMF3207" s="14"/>
      <c r="SMG3207" s="14"/>
      <c r="SMH3207" s="14"/>
      <c r="SMI3207" s="14"/>
      <c r="SMJ3207" s="14"/>
      <c r="SMK3207" s="14"/>
      <c r="SML3207" s="14"/>
      <c r="SMM3207" s="14"/>
      <c r="SMN3207" s="14"/>
      <c r="SMO3207" s="14"/>
      <c r="SMP3207" s="14"/>
      <c r="SMQ3207" s="14"/>
      <c r="SMR3207" s="14"/>
      <c r="SMS3207" s="14"/>
      <c r="SMT3207" s="14"/>
      <c r="SMU3207" s="14"/>
      <c r="SMV3207" s="14"/>
      <c r="SMW3207" s="14"/>
      <c r="SMX3207" s="14"/>
      <c r="SMY3207" s="14"/>
      <c r="SMZ3207" s="14"/>
      <c r="SNA3207" s="14"/>
      <c r="SNB3207" s="14"/>
      <c r="SNC3207" s="14"/>
      <c r="SND3207" s="14"/>
      <c r="SNE3207" s="14"/>
      <c r="SNF3207" s="14"/>
      <c r="SNG3207" s="14"/>
      <c r="SNH3207" s="14"/>
      <c r="SNI3207" s="14"/>
      <c r="SNJ3207" s="14"/>
      <c r="SNK3207" s="14"/>
      <c r="SNL3207" s="14"/>
      <c r="SNM3207" s="14"/>
      <c r="SNN3207" s="14"/>
      <c r="SNO3207" s="14"/>
      <c r="SNP3207" s="14"/>
      <c r="SNQ3207" s="14"/>
      <c r="SNR3207" s="14"/>
      <c r="SNS3207" s="14"/>
      <c r="SNT3207" s="14"/>
      <c r="SNU3207" s="14"/>
      <c r="SNV3207" s="14"/>
      <c r="SNW3207" s="14"/>
      <c r="SNX3207" s="14"/>
      <c r="SNY3207" s="14"/>
      <c r="SNZ3207" s="14"/>
      <c r="SOA3207" s="14"/>
      <c r="SOB3207" s="14"/>
      <c r="SOC3207" s="14"/>
      <c r="SOD3207" s="14"/>
      <c r="SOE3207" s="14"/>
      <c r="SOF3207" s="14"/>
      <c r="SOG3207" s="14"/>
      <c r="SOH3207" s="14"/>
      <c r="SOI3207" s="14"/>
      <c r="SOJ3207" s="14"/>
      <c r="SOK3207" s="14"/>
      <c r="SOL3207" s="14"/>
      <c r="SOM3207" s="14"/>
      <c r="SON3207" s="14"/>
      <c r="SOO3207" s="14"/>
      <c r="SOP3207" s="14"/>
      <c r="SOQ3207" s="14"/>
      <c r="SOR3207" s="14"/>
      <c r="SOS3207" s="14"/>
      <c r="SOT3207" s="14"/>
      <c r="SOU3207" s="14"/>
      <c r="SOV3207" s="14"/>
      <c r="SOW3207" s="14"/>
      <c r="SOX3207" s="14"/>
      <c r="SOY3207" s="14"/>
      <c r="SOZ3207" s="14"/>
      <c r="SPA3207" s="14"/>
      <c r="SPB3207" s="14"/>
      <c r="SPC3207" s="14"/>
      <c r="SPD3207" s="14"/>
      <c r="SPE3207" s="14"/>
      <c r="SPF3207" s="14"/>
      <c r="SPG3207" s="14"/>
      <c r="SPH3207" s="14"/>
      <c r="SPI3207" s="14"/>
      <c r="SPJ3207" s="14"/>
      <c r="SPK3207" s="14"/>
      <c r="SPL3207" s="14"/>
      <c r="SPM3207" s="14"/>
      <c r="SPN3207" s="14"/>
      <c r="SPO3207" s="14"/>
      <c r="SPP3207" s="14"/>
      <c r="SPQ3207" s="14"/>
      <c r="SPR3207" s="14"/>
      <c r="SPS3207" s="14"/>
      <c r="SPT3207" s="14"/>
      <c r="SPU3207" s="14"/>
      <c r="SPV3207" s="14"/>
      <c r="SPW3207" s="14"/>
      <c r="SPX3207" s="14"/>
      <c r="SPY3207" s="14"/>
      <c r="SPZ3207" s="14"/>
      <c r="SQA3207" s="14"/>
      <c r="SQB3207" s="14"/>
      <c r="SQC3207" s="14"/>
      <c r="SQD3207" s="14"/>
      <c r="SQE3207" s="14"/>
      <c r="SQF3207" s="14"/>
      <c r="SQG3207" s="14"/>
      <c r="SQH3207" s="14"/>
      <c r="SQI3207" s="14"/>
      <c r="SQJ3207" s="14"/>
      <c r="SQK3207" s="14"/>
      <c r="SQL3207" s="14"/>
      <c r="SQM3207" s="14"/>
      <c r="SQN3207" s="14"/>
      <c r="SQO3207" s="14"/>
      <c r="SQP3207" s="14"/>
      <c r="SQQ3207" s="14"/>
      <c r="SQR3207" s="14"/>
      <c r="SQS3207" s="14"/>
      <c r="SQT3207" s="14"/>
      <c r="SQU3207" s="14"/>
      <c r="SQV3207" s="14"/>
      <c r="SQW3207" s="14"/>
      <c r="SQX3207" s="14"/>
      <c r="SQY3207" s="14"/>
      <c r="SQZ3207" s="14"/>
      <c r="SRA3207" s="14"/>
      <c r="SRB3207" s="14"/>
      <c r="SRC3207" s="14"/>
      <c r="SRD3207" s="14"/>
      <c r="SRE3207" s="14"/>
      <c r="SRF3207" s="14"/>
      <c r="SRG3207" s="14"/>
      <c r="SRH3207" s="14"/>
      <c r="SRI3207" s="14"/>
      <c r="SRJ3207" s="14"/>
      <c r="SRK3207" s="14"/>
      <c r="SRL3207" s="14"/>
      <c r="SRM3207" s="14"/>
      <c r="SRN3207" s="14"/>
      <c r="SRO3207" s="14"/>
      <c r="SRP3207" s="14"/>
      <c r="SRQ3207" s="14"/>
      <c r="SRR3207" s="14"/>
      <c r="SRS3207" s="14"/>
      <c r="SRT3207" s="14"/>
      <c r="SRU3207" s="14"/>
      <c r="SRV3207" s="14"/>
      <c r="SRW3207" s="14"/>
      <c r="SRX3207" s="14"/>
      <c r="SRY3207" s="14"/>
      <c r="SRZ3207" s="14"/>
      <c r="SSA3207" s="14"/>
      <c r="SSB3207" s="14"/>
      <c r="SSC3207" s="14"/>
      <c r="SSD3207" s="14"/>
      <c r="SSE3207" s="14"/>
      <c r="SSF3207" s="14"/>
      <c r="SSG3207" s="14"/>
      <c r="SSH3207" s="14"/>
      <c r="SSI3207" s="14"/>
      <c r="SSJ3207" s="14"/>
      <c r="SSK3207" s="14"/>
      <c r="SSL3207" s="14"/>
      <c r="SSM3207" s="14"/>
      <c r="SSN3207" s="14"/>
      <c r="SSO3207" s="14"/>
      <c r="SSP3207" s="14"/>
      <c r="SSQ3207" s="14"/>
      <c r="SSR3207" s="14"/>
      <c r="SSS3207" s="14"/>
      <c r="SST3207" s="14"/>
      <c r="SSU3207" s="14"/>
      <c r="SSV3207" s="14"/>
      <c r="SSW3207" s="14"/>
      <c r="SSX3207" s="14"/>
      <c r="SSY3207" s="14"/>
      <c r="SSZ3207" s="14"/>
      <c r="STA3207" s="14"/>
      <c r="STB3207" s="14"/>
      <c r="STC3207" s="14"/>
      <c r="STD3207" s="14"/>
      <c r="STE3207" s="14"/>
      <c r="STF3207" s="14"/>
      <c r="STG3207" s="14"/>
      <c r="STH3207" s="14"/>
      <c r="STI3207" s="14"/>
      <c r="STJ3207" s="14"/>
      <c r="STK3207" s="14"/>
      <c r="STL3207" s="14"/>
      <c r="STM3207" s="14"/>
      <c r="STN3207" s="14"/>
      <c r="STO3207" s="14"/>
      <c r="STP3207" s="14"/>
      <c r="STQ3207" s="14"/>
      <c r="STR3207" s="14"/>
      <c r="STS3207" s="14"/>
      <c r="STT3207" s="14"/>
      <c r="STU3207" s="14"/>
      <c r="STV3207" s="14"/>
      <c r="STW3207" s="14"/>
      <c r="STX3207" s="14"/>
      <c r="STY3207" s="14"/>
      <c r="STZ3207" s="14"/>
      <c r="SUA3207" s="14"/>
      <c r="SUB3207" s="14"/>
      <c r="SUC3207" s="14"/>
      <c r="SUD3207" s="14"/>
      <c r="SUE3207" s="14"/>
      <c r="SUF3207" s="14"/>
      <c r="SUG3207" s="14"/>
      <c r="SUH3207" s="14"/>
      <c r="SUI3207" s="14"/>
      <c r="SUJ3207" s="14"/>
      <c r="SUK3207" s="14"/>
      <c r="SUL3207" s="14"/>
      <c r="SUM3207" s="14"/>
      <c r="SUN3207" s="14"/>
      <c r="SUO3207" s="14"/>
      <c r="SUP3207" s="14"/>
      <c r="SUQ3207" s="14"/>
      <c r="SUR3207" s="14"/>
      <c r="SUS3207" s="14"/>
      <c r="SUT3207" s="14"/>
      <c r="SUU3207" s="14"/>
      <c r="SUV3207" s="14"/>
      <c r="SUW3207" s="14"/>
      <c r="SUX3207" s="14"/>
      <c r="SUY3207" s="14"/>
      <c r="SUZ3207" s="14"/>
      <c r="SVA3207" s="14"/>
      <c r="SVB3207" s="14"/>
      <c r="SVC3207" s="14"/>
      <c r="SVD3207" s="14"/>
      <c r="SVE3207" s="14"/>
      <c r="SVF3207" s="14"/>
      <c r="SVG3207" s="14"/>
      <c r="SVH3207" s="14"/>
      <c r="SVI3207" s="14"/>
      <c r="SVJ3207" s="14"/>
      <c r="SVK3207" s="14"/>
      <c r="SVL3207" s="14"/>
      <c r="SVM3207" s="14"/>
      <c r="SVN3207" s="14"/>
      <c r="SVO3207" s="14"/>
      <c r="SVP3207" s="14"/>
      <c r="SVQ3207" s="14"/>
      <c r="SVR3207" s="14"/>
      <c r="SVS3207" s="14"/>
      <c r="SVT3207" s="14"/>
      <c r="SVU3207" s="14"/>
      <c r="SVV3207" s="14"/>
      <c r="SVW3207" s="14"/>
      <c r="SVX3207" s="14"/>
      <c r="SVY3207" s="14"/>
      <c r="SVZ3207" s="14"/>
      <c r="SWA3207" s="14"/>
      <c r="SWB3207" s="14"/>
      <c r="SWC3207" s="14"/>
      <c r="SWD3207" s="14"/>
      <c r="SWE3207" s="14"/>
      <c r="SWF3207" s="14"/>
      <c r="SWG3207" s="14"/>
      <c r="SWH3207" s="14"/>
      <c r="SWI3207" s="14"/>
      <c r="SWJ3207" s="14"/>
      <c r="SWK3207" s="14"/>
      <c r="SWL3207" s="14"/>
      <c r="SWM3207" s="14"/>
      <c r="SWN3207" s="14"/>
      <c r="SWO3207" s="14"/>
      <c r="SWP3207" s="14"/>
      <c r="SWQ3207" s="14"/>
      <c r="SWR3207" s="14"/>
      <c r="SWS3207" s="14"/>
      <c r="SWT3207" s="14"/>
      <c r="SWU3207" s="14"/>
      <c r="SWV3207" s="14"/>
      <c r="SWW3207" s="14"/>
      <c r="SWX3207" s="14"/>
      <c r="SWY3207" s="14"/>
      <c r="SWZ3207" s="14"/>
      <c r="SXA3207" s="14"/>
      <c r="SXB3207" s="14"/>
      <c r="SXC3207" s="14"/>
      <c r="SXD3207" s="14"/>
      <c r="SXE3207" s="14"/>
      <c r="SXF3207" s="14"/>
      <c r="SXG3207" s="14"/>
      <c r="SXH3207" s="14"/>
      <c r="SXI3207" s="14"/>
      <c r="SXJ3207" s="14"/>
      <c r="SXK3207" s="14"/>
      <c r="SXL3207" s="14"/>
      <c r="SXM3207" s="14"/>
      <c r="SXN3207" s="14"/>
      <c r="SXO3207" s="14"/>
      <c r="SXP3207" s="14"/>
      <c r="SXQ3207" s="14"/>
      <c r="SXR3207" s="14"/>
      <c r="SXS3207" s="14"/>
      <c r="SXT3207" s="14"/>
      <c r="SXU3207" s="14"/>
      <c r="SXV3207" s="14"/>
      <c r="SXW3207" s="14"/>
      <c r="SXX3207" s="14"/>
      <c r="SXY3207" s="14"/>
      <c r="SXZ3207" s="14"/>
      <c r="SYA3207" s="14"/>
      <c r="SYB3207" s="14"/>
      <c r="SYC3207" s="14"/>
      <c r="SYD3207" s="14"/>
      <c r="SYE3207" s="14"/>
      <c r="SYF3207" s="14"/>
      <c r="SYG3207" s="14"/>
      <c r="SYH3207" s="14"/>
      <c r="SYI3207" s="14"/>
      <c r="SYJ3207" s="14"/>
      <c r="SYK3207" s="14"/>
      <c r="SYL3207" s="14"/>
      <c r="SYM3207" s="14"/>
      <c r="SYN3207" s="14"/>
      <c r="SYO3207" s="14"/>
      <c r="SYP3207" s="14"/>
      <c r="SYQ3207" s="14"/>
      <c r="SYR3207" s="14"/>
      <c r="SYS3207" s="14"/>
      <c r="SYT3207" s="14"/>
      <c r="SYU3207" s="14"/>
      <c r="SYV3207" s="14"/>
      <c r="SYW3207" s="14"/>
      <c r="SYX3207" s="14"/>
      <c r="SYY3207" s="14"/>
      <c r="SYZ3207" s="14"/>
      <c r="SZA3207" s="14"/>
      <c r="SZB3207" s="14"/>
      <c r="SZC3207" s="14"/>
      <c r="SZD3207" s="14"/>
      <c r="SZE3207" s="14"/>
      <c r="SZF3207" s="14"/>
      <c r="SZG3207" s="14"/>
      <c r="SZH3207" s="14"/>
      <c r="SZI3207" s="14"/>
      <c r="SZJ3207" s="14"/>
      <c r="SZK3207" s="14"/>
      <c r="SZL3207" s="14"/>
      <c r="SZM3207" s="14"/>
      <c r="SZN3207" s="14"/>
      <c r="SZO3207" s="14"/>
      <c r="SZP3207" s="14"/>
      <c r="SZQ3207" s="14"/>
      <c r="SZR3207" s="14"/>
      <c r="SZS3207" s="14"/>
      <c r="SZT3207" s="14"/>
      <c r="SZU3207" s="14"/>
      <c r="SZV3207" s="14"/>
      <c r="SZW3207" s="14"/>
      <c r="SZX3207" s="14"/>
      <c r="SZY3207" s="14"/>
      <c r="SZZ3207" s="14"/>
      <c r="TAA3207" s="14"/>
      <c r="TAB3207" s="14"/>
      <c r="TAC3207" s="14"/>
      <c r="TAD3207" s="14"/>
      <c r="TAE3207" s="14"/>
      <c r="TAF3207" s="14"/>
      <c r="TAG3207" s="14"/>
      <c r="TAH3207" s="14"/>
      <c r="TAI3207" s="14"/>
      <c r="TAJ3207" s="14"/>
      <c r="TAK3207" s="14"/>
      <c r="TAL3207" s="14"/>
      <c r="TAM3207" s="14"/>
      <c r="TAN3207" s="14"/>
      <c r="TAO3207" s="14"/>
      <c r="TAP3207" s="14"/>
      <c r="TAQ3207" s="14"/>
      <c r="TAR3207" s="14"/>
      <c r="TAS3207" s="14"/>
      <c r="TAT3207" s="14"/>
      <c r="TAU3207" s="14"/>
      <c r="TAV3207" s="14"/>
      <c r="TAW3207" s="14"/>
      <c r="TAX3207" s="14"/>
      <c r="TAY3207" s="14"/>
      <c r="TAZ3207" s="14"/>
      <c r="TBA3207" s="14"/>
      <c r="TBB3207" s="14"/>
      <c r="TBC3207" s="14"/>
      <c r="TBD3207" s="14"/>
      <c r="TBE3207" s="14"/>
      <c r="TBF3207" s="14"/>
      <c r="TBG3207" s="14"/>
      <c r="TBH3207" s="14"/>
      <c r="TBI3207" s="14"/>
      <c r="TBJ3207" s="14"/>
      <c r="TBK3207" s="14"/>
      <c r="TBL3207" s="14"/>
      <c r="TBM3207" s="14"/>
      <c r="TBN3207" s="14"/>
      <c r="TBO3207" s="14"/>
      <c r="TBP3207" s="14"/>
      <c r="TBQ3207" s="14"/>
      <c r="TBR3207" s="14"/>
      <c r="TBS3207" s="14"/>
      <c r="TBT3207" s="14"/>
      <c r="TBU3207" s="14"/>
      <c r="TBV3207" s="14"/>
      <c r="TBW3207" s="14"/>
      <c r="TBX3207" s="14"/>
      <c r="TBY3207" s="14"/>
      <c r="TBZ3207" s="14"/>
      <c r="TCA3207" s="14"/>
      <c r="TCB3207" s="14"/>
      <c r="TCC3207" s="14"/>
      <c r="TCD3207" s="14"/>
      <c r="TCE3207" s="14"/>
      <c r="TCF3207" s="14"/>
      <c r="TCG3207" s="14"/>
      <c r="TCH3207" s="14"/>
      <c r="TCI3207" s="14"/>
      <c r="TCJ3207" s="14"/>
      <c r="TCK3207" s="14"/>
      <c r="TCL3207" s="14"/>
      <c r="TCM3207" s="14"/>
      <c r="TCN3207" s="14"/>
      <c r="TCO3207" s="14"/>
      <c r="TCP3207" s="14"/>
      <c r="TCQ3207" s="14"/>
      <c r="TCR3207" s="14"/>
      <c r="TCS3207" s="14"/>
      <c r="TCT3207" s="14"/>
      <c r="TCU3207" s="14"/>
      <c r="TCV3207" s="14"/>
      <c r="TCW3207" s="14"/>
      <c r="TCX3207" s="14"/>
      <c r="TCY3207" s="14"/>
      <c r="TCZ3207" s="14"/>
      <c r="TDA3207" s="14"/>
      <c r="TDB3207" s="14"/>
      <c r="TDC3207" s="14"/>
      <c r="TDD3207" s="14"/>
      <c r="TDE3207" s="14"/>
      <c r="TDF3207" s="14"/>
      <c r="TDG3207" s="14"/>
      <c r="TDH3207" s="14"/>
      <c r="TDI3207" s="14"/>
      <c r="TDJ3207" s="14"/>
      <c r="TDK3207" s="14"/>
      <c r="TDL3207" s="14"/>
      <c r="TDM3207" s="14"/>
      <c r="TDN3207" s="14"/>
      <c r="TDO3207" s="14"/>
      <c r="TDP3207" s="14"/>
      <c r="TDQ3207" s="14"/>
      <c r="TDR3207" s="14"/>
      <c r="TDS3207" s="14"/>
      <c r="TDT3207" s="14"/>
      <c r="TDU3207" s="14"/>
      <c r="TDV3207" s="14"/>
      <c r="TDW3207" s="14"/>
      <c r="TDX3207" s="14"/>
      <c r="TDY3207" s="14"/>
      <c r="TDZ3207" s="14"/>
      <c r="TEA3207" s="14"/>
      <c r="TEB3207" s="14"/>
      <c r="TEC3207" s="14"/>
      <c r="TED3207" s="14"/>
      <c r="TEE3207" s="14"/>
      <c r="TEF3207" s="14"/>
      <c r="TEG3207" s="14"/>
      <c r="TEH3207" s="14"/>
      <c r="TEI3207" s="14"/>
      <c r="TEJ3207" s="14"/>
      <c r="TEK3207" s="14"/>
      <c r="TEL3207" s="14"/>
      <c r="TEM3207" s="14"/>
      <c r="TEN3207" s="14"/>
      <c r="TEO3207" s="14"/>
      <c r="TEP3207" s="14"/>
      <c r="TEQ3207" s="14"/>
      <c r="TER3207" s="14"/>
      <c r="TES3207" s="14"/>
      <c r="TET3207" s="14"/>
      <c r="TEU3207" s="14"/>
      <c r="TEV3207" s="14"/>
      <c r="TEW3207" s="14"/>
      <c r="TEX3207" s="14"/>
      <c r="TEY3207" s="14"/>
      <c r="TEZ3207" s="14"/>
      <c r="TFA3207" s="14"/>
      <c r="TFB3207" s="14"/>
      <c r="TFC3207" s="14"/>
      <c r="TFD3207" s="14"/>
      <c r="TFE3207" s="14"/>
      <c r="TFF3207" s="14"/>
      <c r="TFG3207" s="14"/>
      <c r="TFH3207" s="14"/>
      <c r="TFI3207" s="14"/>
      <c r="TFJ3207" s="14"/>
      <c r="TFK3207" s="14"/>
      <c r="TFL3207" s="14"/>
      <c r="TFM3207" s="14"/>
      <c r="TFN3207" s="14"/>
      <c r="TFO3207" s="14"/>
      <c r="TFP3207" s="14"/>
      <c r="TFQ3207" s="14"/>
      <c r="TFR3207" s="14"/>
      <c r="TFS3207" s="14"/>
      <c r="TFT3207" s="14"/>
      <c r="TFU3207" s="14"/>
      <c r="TFV3207" s="14"/>
      <c r="TFW3207" s="14"/>
      <c r="TFX3207" s="14"/>
      <c r="TFY3207" s="14"/>
      <c r="TFZ3207" s="14"/>
      <c r="TGA3207" s="14"/>
      <c r="TGB3207" s="14"/>
      <c r="TGC3207" s="14"/>
      <c r="TGD3207" s="14"/>
      <c r="TGE3207" s="14"/>
      <c r="TGF3207" s="14"/>
      <c r="TGG3207" s="14"/>
      <c r="TGH3207" s="14"/>
      <c r="TGI3207" s="14"/>
      <c r="TGJ3207" s="14"/>
      <c r="TGK3207" s="14"/>
      <c r="TGL3207" s="14"/>
      <c r="TGM3207" s="14"/>
      <c r="TGN3207" s="14"/>
      <c r="TGO3207" s="14"/>
      <c r="TGP3207" s="14"/>
      <c r="TGQ3207" s="14"/>
      <c r="TGR3207" s="14"/>
      <c r="TGS3207" s="14"/>
      <c r="TGT3207" s="14"/>
      <c r="TGU3207" s="14"/>
      <c r="TGV3207" s="14"/>
      <c r="TGW3207" s="14"/>
      <c r="TGX3207" s="14"/>
      <c r="TGY3207" s="14"/>
      <c r="TGZ3207" s="14"/>
      <c r="THA3207" s="14"/>
      <c r="THB3207" s="14"/>
      <c r="THC3207" s="14"/>
      <c r="THD3207" s="14"/>
      <c r="THE3207" s="14"/>
      <c r="THF3207" s="14"/>
      <c r="THG3207" s="14"/>
      <c r="THH3207" s="14"/>
      <c r="THI3207" s="14"/>
      <c r="THJ3207" s="14"/>
      <c r="THK3207" s="14"/>
      <c r="THL3207" s="14"/>
      <c r="THM3207" s="14"/>
      <c r="THN3207" s="14"/>
      <c r="THO3207" s="14"/>
      <c r="THP3207" s="14"/>
      <c r="THQ3207" s="14"/>
      <c r="THR3207" s="14"/>
      <c r="THS3207" s="14"/>
      <c r="THT3207" s="14"/>
      <c r="THU3207" s="14"/>
      <c r="THV3207" s="14"/>
      <c r="THW3207" s="14"/>
      <c r="THX3207" s="14"/>
      <c r="THY3207" s="14"/>
      <c r="THZ3207" s="14"/>
      <c r="TIA3207" s="14"/>
      <c r="TIB3207" s="14"/>
      <c r="TIC3207" s="14"/>
      <c r="TID3207" s="14"/>
      <c r="TIE3207" s="14"/>
      <c r="TIF3207" s="14"/>
      <c r="TIG3207" s="14"/>
      <c r="TIH3207" s="14"/>
      <c r="TII3207" s="14"/>
      <c r="TIJ3207" s="14"/>
      <c r="TIK3207" s="14"/>
      <c r="TIL3207" s="14"/>
      <c r="TIM3207" s="14"/>
      <c r="TIN3207" s="14"/>
      <c r="TIO3207" s="14"/>
      <c r="TIP3207" s="14"/>
      <c r="TIQ3207" s="14"/>
      <c r="TIR3207" s="14"/>
      <c r="TIS3207" s="14"/>
      <c r="TIT3207" s="14"/>
      <c r="TIU3207" s="14"/>
      <c r="TIV3207" s="14"/>
      <c r="TIW3207" s="14"/>
      <c r="TIX3207" s="14"/>
      <c r="TIY3207" s="14"/>
      <c r="TIZ3207" s="14"/>
      <c r="TJA3207" s="14"/>
      <c r="TJB3207" s="14"/>
      <c r="TJC3207" s="14"/>
      <c r="TJD3207" s="14"/>
      <c r="TJE3207" s="14"/>
      <c r="TJF3207" s="14"/>
      <c r="TJG3207" s="14"/>
      <c r="TJH3207" s="14"/>
      <c r="TJI3207" s="14"/>
      <c r="TJJ3207" s="14"/>
      <c r="TJK3207" s="14"/>
      <c r="TJL3207" s="14"/>
      <c r="TJM3207" s="14"/>
      <c r="TJN3207" s="14"/>
      <c r="TJO3207" s="14"/>
      <c r="TJP3207" s="14"/>
      <c r="TJQ3207" s="14"/>
      <c r="TJR3207" s="14"/>
      <c r="TJS3207" s="14"/>
      <c r="TJT3207" s="14"/>
      <c r="TJU3207" s="14"/>
      <c r="TJV3207" s="14"/>
      <c r="TJW3207" s="14"/>
      <c r="TJX3207" s="14"/>
      <c r="TJY3207" s="14"/>
      <c r="TJZ3207" s="14"/>
      <c r="TKA3207" s="14"/>
      <c r="TKB3207" s="14"/>
      <c r="TKC3207" s="14"/>
      <c r="TKD3207" s="14"/>
      <c r="TKE3207" s="14"/>
      <c r="TKF3207" s="14"/>
      <c r="TKG3207" s="14"/>
      <c r="TKH3207" s="14"/>
      <c r="TKI3207" s="14"/>
      <c r="TKJ3207" s="14"/>
      <c r="TKK3207" s="14"/>
      <c r="TKL3207" s="14"/>
      <c r="TKM3207" s="14"/>
      <c r="TKN3207" s="14"/>
      <c r="TKO3207" s="14"/>
      <c r="TKP3207" s="14"/>
      <c r="TKQ3207" s="14"/>
      <c r="TKR3207" s="14"/>
      <c r="TKS3207" s="14"/>
      <c r="TKT3207" s="14"/>
      <c r="TKU3207" s="14"/>
      <c r="TKV3207" s="14"/>
      <c r="TKW3207" s="14"/>
      <c r="TKX3207" s="14"/>
      <c r="TKY3207" s="14"/>
      <c r="TKZ3207" s="14"/>
      <c r="TLA3207" s="14"/>
      <c r="TLB3207" s="14"/>
      <c r="TLC3207" s="14"/>
      <c r="TLD3207" s="14"/>
      <c r="TLE3207" s="14"/>
      <c r="TLF3207" s="14"/>
      <c r="TLG3207" s="14"/>
      <c r="TLH3207" s="14"/>
      <c r="TLI3207" s="14"/>
      <c r="TLJ3207" s="14"/>
      <c r="TLK3207" s="14"/>
      <c r="TLL3207" s="14"/>
      <c r="TLM3207" s="14"/>
      <c r="TLN3207" s="14"/>
      <c r="TLO3207" s="14"/>
      <c r="TLP3207" s="14"/>
      <c r="TLQ3207" s="14"/>
      <c r="TLR3207" s="14"/>
      <c r="TLS3207" s="14"/>
      <c r="TLT3207" s="14"/>
      <c r="TLU3207" s="14"/>
      <c r="TLV3207" s="14"/>
      <c r="TLW3207" s="14"/>
      <c r="TLX3207" s="14"/>
      <c r="TLY3207" s="14"/>
      <c r="TLZ3207" s="14"/>
      <c r="TMA3207" s="14"/>
      <c r="TMB3207" s="14"/>
      <c r="TMC3207" s="14"/>
      <c r="TMD3207" s="14"/>
      <c r="TME3207" s="14"/>
      <c r="TMF3207" s="14"/>
      <c r="TMG3207" s="14"/>
      <c r="TMH3207" s="14"/>
      <c r="TMI3207" s="14"/>
      <c r="TMJ3207" s="14"/>
      <c r="TMK3207" s="14"/>
      <c r="TML3207" s="14"/>
      <c r="TMM3207" s="14"/>
      <c r="TMN3207" s="14"/>
      <c r="TMO3207" s="14"/>
      <c r="TMP3207" s="14"/>
      <c r="TMQ3207" s="14"/>
      <c r="TMR3207" s="14"/>
      <c r="TMS3207" s="14"/>
      <c r="TMT3207" s="14"/>
      <c r="TMU3207" s="14"/>
      <c r="TMV3207" s="14"/>
      <c r="TMW3207" s="14"/>
      <c r="TMX3207" s="14"/>
      <c r="TMY3207" s="14"/>
      <c r="TMZ3207" s="14"/>
      <c r="TNA3207" s="14"/>
      <c r="TNB3207" s="14"/>
      <c r="TNC3207" s="14"/>
      <c r="TND3207" s="14"/>
      <c r="TNE3207" s="14"/>
      <c r="TNF3207" s="14"/>
      <c r="TNG3207" s="14"/>
      <c r="TNH3207" s="14"/>
      <c r="TNI3207" s="14"/>
      <c r="TNJ3207" s="14"/>
      <c r="TNK3207" s="14"/>
      <c r="TNL3207" s="14"/>
      <c r="TNM3207" s="14"/>
      <c r="TNN3207" s="14"/>
      <c r="TNO3207" s="14"/>
      <c r="TNP3207" s="14"/>
      <c r="TNQ3207" s="14"/>
      <c r="TNR3207" s="14"/>
      <c r="TNS3207" s="14"/>
      <c r="TNT3207" s="14"/>
      <c r="TNU3207" s="14"/>
      <c r="TNV3207" s="14"/>
      <c r="TNW3207" s="14"/>
      <c r="TNX3207" s="14"/>
      <c r="TNY3207" s="14"/>
      <c r="TNZ3207" s="14"/>
      <c r="TOA3207" s="14"/>
      <c r="TOB3207" s="14"/>
      <c r="TOC3207" s="14"/>
      <c r="TOD3207" s="14"/>
      <c r="TOE3207" s="14"/>
      <c r="TOF3207" s="14"/>
      <c r="TOG3207" s="14"/>
      <c r="TOH3207" s="14"/>
      <c r="TOI3207" s="14"/>
      <c r="TOJ3207" s="14"/>
      <c r="TOK3207" s="14"/>
      <c r="TOL3207" s="14"/>
      <c r="TOM3207" s="14"/>
      <c r="TON3207" s="14"/>
      <c r="TOO3207" s="14"/>
      <c r="TOP3207" s="14"/>
      <c r="TOQ3207" s="14"/>
      <c r="TOR3207" s="14"/>
      <c r="TOS3207" s="14"/>
      <c r="TOT3207" s="14"/>
      <c r="TOU3207" s="14"/>
      <c r="TOV3207" s="14"/>
      <c r="TOW3207" s="14"/>
      <c r="TOX3207" s="14"/>
      <c r="TOY3207" s="14"/>
      <c r="TOZ3207" s="14"/>
      <c r="TPA3207" s="14"/>
      <c r="TPB3207" s="14"/>
      <c r="TPC3207" s="14"/>
      <c r="TPD3207" s="14"/>
      <c r="TPE3207" s="14"/>
      <c r="TPF3207" s="14"/>
      <c r="TPG3207" s="14"/>
      <c r="TPH3207" s="14"/>
      <c r="TPI3207" s="14"/>
      <c r="TPJ3207" s="14"/>
      <c r="TPK3207" s="14"/>
      <c r="TPL3207" s="14"/>
      <c r="TPM3207" s="14"/>
      <c r="TPN3207" s="14"/>
      <c r="TPO3207" s="14"/>
      <c r="TPP3207" s="14"/>
      <c r="TPQ3207" s="14"/>
      <c r="TPR3207" s="14"/>
      <c r="TPS3207" s="14"/>
      <c r="TPT3207" s="14"/>
      <c r="TPU3207" s="14"/>
      <c r="TPV3207" s="14"/>
      <c r="TPW3207" s="14"/>
      <c r="TPX3207" s="14"/>
      <c r="TPY3207" s="14"/>
      <c r="TPZ3207" s="14"/>
      <c r="TQA3207" s="14"/>
      <c r="TQB3207" s="14"/>
      <c r="TQC3207" s="14"/>
      <c r="TQD3207" s="14"/>
      <c r="TQE3207" s="14"/>
      <c r="TQF3207" s="14"/>
      <c r="TQG3207" s="14"/>
      <c r="TQH3207" s="14"/>
      <c r="TQI3207" s="14"/>
      <c r="TQJ3207" s="14"/>
      <c r="TQK3207" s="14"/>
      <c r="TQL3207" s="14"/>
      <c r="TQM3207" s="14"/>
      <c r="TQN3207" s="14"/>
      <c r="TQO3207" s="14"/>
      <c r="TQP3207" s="14"/>
      <c r="TQQ3207" s="14"/>
      <c r="TQR3207" s="14"/>
      <c r="TQS3207" s="14"/>
      <c r="TQT3207" s="14"/>
      <c r="TQU3207" s="14"/>
      <c r="TQV3207" s="14"/>
      <c r="TQW3207" s="14"/>
      <c r="TQX3207" s="14"/>
      <c r="TQY3207" s="14"/>
      <c r="TQZ3207" s="14"/>
      <c r="TRA3207" s="14"/>
      <c r="TRB3207" s="14"/>
      <c r="TRC3207" s="14"/>
      <c r="TRD3207" s="14"/>
      <c r="TRE3207" s="14"/>
      <c r="TRF3207" s="14"/>
      <c r="TRG3207" s="14"/>
      <c r="TRH3207" s="14"/>
      <c r="TRI3207" s="14"/>
      <c r="TRJ3207" s="14"/>
      <c r="TRK3207" s="14"/>
      <c r="TRL3207" s="14"/>
      <c r="TRM3207" s="14"/>
      <c r="TRN3207" s="14"/>
      <c r="TRO3207" s="14"/>
      <c r="TRP3207" s="14"/>
      <c r="TRQ3207" s="14"/>
      <c r="TRR3207" s="14"/>
      <c r="TRS3207" s="14"/>
      <c r="TRT3207" s="14"/>
      <c r="TRU3207" s="14"/>
      <c r="TRV3207" s="14"/>
      <c r="TRW3207" s="14"/>
      <c r="TRX3207" s="14"/>
      <c r="TRY3207" s="14"/>
      <c r="TRZ3207" s="14"/>
      <c r="TSA3207" s="14"/>
      <c r="TSB3207" s="14"/>
      <c r="TSC3207" s="14"/>
      <c r="TSD3207" s="14"/>
      <c r="TSE3207" s="14"/>
      <c r="TSF3207" s="14"/>
      <c r="TSG3207" s="14"/>
      <c r="TSH3207" s="14"/>
      <c r="TSI3207" s="14"/>
      <c r="TSJ3207" s="14"/>
      <c r="TSK3207" s="14"/>
      <c r="TSL3207" s="14"/>
      <c r="TSM3207" s="14"/>
      <c r="TSN3207" s="14"/>
      <c r="TSO3207" s="14"/>
      <c r="TSP3207" s="14"/>
      <c r="TSQ3207" s="14"/>
      <c r="TSR3207" s="14"/>
      <c r="TSS3207" s="14"/>
      <c r="TST3207" s="14"/>
      <c r="TSU3207" s="14"/>
      <c r="TSV3207" s="14"/>
      <c r="TSW3207" s="14"/>
      <c r="TSX3207" s="14"/>
      <c r="TSY3207" s="14"/>
      <c r="TSZ3207" s="14"/>
      <c r="TTA3207" s="14"/>
      <c r="TTB3207" s="14"/>
      <c r="TTC3207" s="14"/>
      <c r="TTD3207" s="14"/>
      <c r="TTE3207" s="14"/>
      <c r="TTF3207" s="14"/>
      <c r="TTG3207" s="14"/>
      <c r="TTH3207" s="14"/>
      <c r="TTI3207" s="14"/>
      <c r="TTJ3207" s="14"/>
      <c r="TTK3207" s="14"/>
      <c r="TTL3207" s="14"/>
      <c r="TTM3207" s="14"/>
      <c r="TTN3207" s="14"/>
      <c r="TTO3207" s="14"/>
      <c r="TTP3207" s="14"/>
      <c r="TTQ3207" s="14"/>
      <c r="TTR3207" s="14"/>
      <c r="TTS3207" s="14"/>
      <c r="TTT3207" s="14"/>
      <c r="TTU3207" s="14"/>
      <c r="TTV3207" s="14"/>
      <c r="TTW3207" s="14"/>
      <c r="TTX3207" s="14"/>
      <c r="TTY3207" s="14"/>
      <c r="TTZ3207" s="14"/>
      <c r="TUA3207" s="14"/>
      <c r="TUB3207" s="14"/>
      <c r="TUC3207" s="14"/>
      <c r="TUD3207" s="14"/>
      <c r="TUE3207" s="14"/>
      <c r="TUF3207" s="14"/>
      <c r="TUG3207" s="14"/>
      <c r="TUH3207" s="14"/>
      <c r="TUI3207" s="14"/>
      <c r="TUJ3207" s="14"/>
      <c r="TUK3207" s="14"/>
      <c r="TUL3207" s="14"/>
      <c r="TUM3207" s="14"/>
      <c r="TUN3207" s="14"/>
      <c r="TUO3207" s="14"/>
      <c r="TUP3207" s="14"/>
      <c r="TUQ3207" s="14"/>
      <c r="TUR3207" s="14"/>
      <c r="TUS3207" s="14"/>
      <c r="TUT3207" s="14"/>
      <c r="TUU3207" s="14"/>
      <c r="TUV3207" s="14"/>
      <c r="TUW3207" s="14"/>
      <c r="TUX3207" s="14"/>
      <c r="TUY3207" s="14"/>
      <c r="TUZ3207" s="14"/>
      <c r="TVA3207" s="14"/>
      <c r="TVB3207" s="14"/>
      <c r="TVC3207" s="14"/>
      <c r="TVD3207" s="14"/>
      <c r="TVE3207" s="14"/>
      <c r="TVF3207" s="14"/>
      <c r="TVG3207" s="14"/>
      <c r="TVH3207" s="14"/>
      <c r="TVI3207" s="14"/>
      <c r="TVJ3207" s="14"/>
      <c r="TVK3207" s="14"/>
      <c r="TVL3207" s="14"/>
      <c r="TVM3207" s="14"/>
      <c r="TVN3207" s="14"/>
      <c r="TVO3207" s="14"/>
      <c r="TVP3207" s="14"/>
      <c r="TVQ3207" s="14"/>
      <c r="TVR3207" s="14"/>
      <c r="TVS3207" s="14"/>
      <c r="TVT3207" s="14"/>
      <c r="TVU3207" s="14"/>
      <c r="TVV3207" s="14"/>
      <c r="TVW3207" s="14"/>
      <c r="TVX3207" s="14"/>
      <c r="TVY3207" s="14"/>
      <c r="TVZ3207" s="14"/>
      <c r="TWA3207" s="14"/>
      <c r="TWB3207" s="14"/>
      <c r="TWC3207" s="14"/>
      <c r="TWD3207" s="14"/>
      <c r="TWE3207" s="14"/>
      <c r="TWF3207" s="14"/>
      <c r="TWG3207" s="14"/>
      <c r="TWH3207" s="14"/>
      <c r="TWI3207" s="14"/>
      <c r="TWJ3207" s="14"/>
      <c r="TWK3207" s="14"/>
      <c r="TWL3207" s="14"/>
      <c r="TWM3207" s="14"/>
      <c r="TWN3207" s="14"/>
      <c r="TWO3207" s="14"/>
      <c r="TWP3207" s="14"/>
      <c r="TWQ3207" s="14"/>
      <c r="TWR3207" s="14"/>
      <c r="TWS3207" s="14"/>
      <c r="TWT3207" s="14"/>
      <c r="TWU3207" s="14"/>
      <c r="TWV3207" s="14"/>
      <c r="TWW3207" s="14"/>
      <c r="TWX3207" s="14"/>
      <c r="TWY3207" s="14"/>
      <c r="TWZ3207" s="14"/>
      <c r="TXA3207" s="14"/>
      <c r="TXB3207" s="14"/>
      <c r="TXC3207" s="14"/>
      <c r="TXD3207" s="14"/>
      <c r="TXE3207" s="14"/>
      <c r="TXF3207" s="14"/>
      <c r="TXG3207" s="14"/>
      <c r="TXH3207" s="14"/>
      <c r="TXI3207" s="14"/>
      <c r="TXJ3207" s="14"/>
      <c r="TXK3207" s="14"/>
      <c r="TXL3207" s="14"/>
      <c r="TXM3207" s="14"/>
      <c r="TXN3207" s="14"/>
      <c r="TXO3207" s="14"/>
      <c r="TXP3207" s="14"/>
      <c r="TXQ3207" s="14"/>
      <c r="TXR3207" s="14"/>
      <c r="TXS3207" s="14"/>
      <c r="TXT3207" s="14"/>
      <c r="TXU3207" s="14"/>
      <c r="TXV3207" s="14"/>
      <c r="TXW3207" s="14"/>
      <c r="TXX3207" s="14"/>
      <c r="TXY3207" s="14"/>
      <c r="TXZ3207" s="14"/>
      <c r="TYA3207" s="14"/>
      <c r="TYB3207" s="14"/>
      <c r="TYC3207" s="14"/>
      <c r="TYD3207" s="14"/>
      <c r="TYE3207" s="14"/>
      <c r="TYF3207" s="14"/>
      <c r="TYG3207" s="14"/>
      <c r="TYH3207" s="14"/>
      <c r="TYI3207" s="14"/>
      <c r="TYJ3207" s="14"/>
      <c r="TYK3207" s="14"/>
      <c r="TYL3207" s="14"/>
      <c r="TYM3207" s="14"/>
      <c r="TYN3207" s="14"/>
      <c r="TYO3207" s="14"/>
      <c r="TYP3207" s="14"/>
      <c r="TYQ3207" s="14"/>
      <c r="TYR3207" s="14"/>
      <c r="TYS3207" s="14"/>
      <c r="TYT3207" s="14"/>
      <c r="TYU3207" s="14"/>
      <c r="TYV3207" s="14"/>
      <c r="TYW3207" s="14"/>
      <c r="TYX3207" s="14"/>
      <c r="TYY3207" s="14"/>
      <c r="TYZ3207" s="14"/>
      <c r="TZA3207" s="14"/>
      <c r="TZB3207" s="14"/>
      <c r="TZC3207" s="14"/>
      <c r="TZD3207" s="14"/>
      <c r="TZE3207" s="14"/>
      <c r="TZF3207" s="14"/>
      <c r="TZG3207" s="14"/>
      <c r="TZH3207" s="14"/>
      <c r="TZI3207" s="14"/>
      <c r="TZJ3207" s="14"/>
      <c r="TZK3207" s="14"/>
      <c r="TZL3207" s="14"/>
      <c r="TZM3207" s="14"/>
      <c r="TZN3207" s="14"/>
      <c r="TZO3207" s="14"/>
      <c r="TZP3207" s="14"/>
      <c r="TZQ3207" s="14"/>
      <c r="TZR3207" s="14"/>
      <c r="TZS3207" s="14"/>
      <c r="TZT3207" s="14"/>
      <c r="TZU3207" s="14"/>
      <c r="TZV3207" s="14"/>
      <c r="TZW3207" s="14"/>
      <c r="TZX3207" s="14"/>
      <c r="TZY3207" s="14"/>
      <c r="TZZ3207" s="14"/>
      <c r="UAA3207" s="14"/>
      <c r="UAB3207" s="14"/>
      <c r="UAC3207" s="14"/>
      <c r="UAD3207" s="14"/>
      <c r="UAE3207" s="14"/>
      <c r="UAF3207" s="14"/>
      <c r="UAG3207" s="14"/>
      <c r="UAH3207" s="14"/>
      <c r="UAI3207" s="14"/>
      <c r="UAJ3207" s="14"/>
      <c r="UAK3207" s="14"/>
      <c r="UAL3207" s="14"/>
      <c r="UAM3207" s="14"/>
      <c r="UAN3207" s="14"/>
      <c r="UAO3207" s="14"/>
      <c r="UAP3207" s="14"/>
      <c r="UAQ3207" s="14"/>
      <c r="UAR3207" s="14"/>
      <c r="UAS3207" s="14"/>
      <c r="UAT3207" s="14"/>
      <c r="UAU3207" s="14"/>
      <c r="UAV3207" s="14"/>
      <c r="UAW3207" s="14"/>
      <c r="UAX3207" s="14"/>
      <c r="UAY3207" s="14"/>
      <c r="UAZ3207" s="14"/>
      <c r="UBA3207" s="14"/>
      <c r="UBB3207" s="14"/>
      <c r="UBC3207" s="14"/>
      <c r="UBD3207" s="14"/>
      <c r="UBE3207" s="14"/>
      <c r="UBF3207" s="14"/>
      <c r="UBG3207" s="14"/>
      <c r="UBH3207" s="14"/>
      <c r="UBI3207" s="14"/>
      <c r="UBJ3207" s="14"/>
      <c r="UBK3207" s="14"/>
      <c r="UBL3207" s="14"/>
      <c r="UBM3207" s="14"/>
      <c r="UBN3207" s="14"/>
      <c r="UBO3207" s="14"/>
      <c r="UBP3207" s="14"/>
      <c r="UBQ3207" s="14"/>
      <c r="UBR3207" s="14"/>
      <c r="UBS3207" s="14"/>
      <c r="UBT3207" s="14"/>
      <c r="UBU3207" s="14"/>
      <c r="UBV3207" s="14"/>
      <c r="UBW3207" s="14"/>
      <c r="UBX3207" s="14"/>
      <c r="UBY3207" s="14"/>
      <c r="UBZ3207" s="14"/>
      <c r="UCA3207" s="14"/>
      <c r="UCB3207" s="14"/>
      <c r="UCC3207" s="14"/>
      <c r="UCD3207" s="14"/>
      <c r="UCE3207" s="14"/>
      <c r="UCF3207" s="14"/>
      <c r="UCG3207" s="14"/>
      <c r="UCH3207" s="14"/>
      <c r="UCI3207" s="14"/>
      <c r="UCJ3207" s="14"/>
      <c r="UCK3207" s="14"/>
      <c r="UCL3207" s="14"/>
      <c r="UCM3207" s="14"/>
      <c r="UCN3207" s="14"/>
      <c r="UCO3207" s="14"/>
      <c r="UCP3207" s="14"/>
      <c r="UCQ3207" s="14"/>
      <c r="UCR3207" s="14"/>
      <c r="UCS3207" s="14"/>
      <c r="UCT3207" s="14"/>
      <c r="UCU3207" s="14"/>
      <c r="UCV3207" s="14"/>
      <c r="UCW3207" s="14"/>
      <c r="UCX3207" s="14"/>
      <c r="UCY3207" s="14"/>
      <c r="UCZ3207" s="14"/>
      <c r="UDA3207" s="14"/>
      <c r="UDB3207" s="14"/>
      <c r="UDC3207" s="14"/>
      <c r="UDD3207" s="14"/>
      <c r="UDE3207" s="14"/>
      <c r="UDF3207" s="14"/>
      <c r="UDG3207" s="14"/>
      <c r="UDH3207" s="14"/>
      <c r="UDI3207" s="14"/>
      <c r="UDJ3207" s="14"/>
      <c r="UDK3207" s="14"/>
      <c r="UDL3207" s="14"/>
      <c r="UDM3207" s="14"/>
      <c r="UDN3207" s="14"/>
      <c r="UDO3207" s="14"/>
      <c r="UDP3207" s="14"/>
      <c r="UDQ3207" s="14"/>
      <c r="UDR3207" s="14"/>
      <c r="UDS3207" s="14"/>
      <c r="UDT3207" s="14"/>
      <c r="UDU3207" s="14"/>
      <c r="UDV3207" s="14"/>
      <c r="UDW3207" s="14"/>
      <c r="UDX3207" s="14"/>
      <c r="UDY3207" s="14"/>
      <c r="UDZ3207" s="14"/>
      <c r="UEA3207" s="14"/>
      <c r="UEB3207" s="14"/>
      <c r="UEC3207" s="14"/>
      <c r="UED3207" s="14"/>
      <c r="UEE3207" s="14"/>
      <c r="UEF3207" s="14"/>
      <c r="UEG3207" s="14"/>
      <c r="UEH3207" s="14"/>
      <c r="UEI3207" s="14"/>
      <c r="UEJ3207" s="14"/>
      <c r="UEK3207" s="14"/>
      <c r="UEL3207" s="14"/>
      <c r="UEM3207" s="14"/>
      <c r="UEN3207" s="14"/>
      <c r="UEO3207" s="14"/>
      <c r="UEP3207" s="14"/>
      <c r="UEQ3207" s="14"/>
      <c r="UER3207" s="14"/>
      <c r="UES3207" s="14"/>
      <c r="UET3207" s="14"/>
      <c r="UEU3207" s="14"/>
      <c r="UEV3207" s="14"/>
      <c r="UEW3207" s="14"/>
      <c r="UEX3207" s="14"/>
      <c r="UEY3207" s="14"/>
      <c r="UEZ3207" s="14"/>
      <c r="UFA3207" s="14"/>
      <c r="UFB3207" s="14"/>
      <c r="UFC3207" s="14"/>
      <c r="UFD3207" s="14"/>
      <c r="UFE3207" s="14"/>
      <c r="UFF3207" s="14"/>
      <c r="UFG3207" s="14"/>
      <c r="UFH3207" s="14"/>
      <c r="UFI3207" s="14"/>
      <c r="UFJ3207" s="14"/>
      <c r="UFK3207" s="14"/>
      <c r="UFL3207" s="14"/>
      <c r="UFM3207" s="14"/>
      <c r="UFN3207" s="14"/>
      <c r="UFO3207" s="14"/>
      <c r="UFP3207" s="14"/>
      <c r="UFQ3207" s="14"/>
      <c r="UFR3207" s="14"/>
      <c r="UFS3207" s="14"/>
      <c r="UFT3207" s="14"/>
      <c r="UFU3207" s="14"/>
      <c r="UFV3207" s="14"/>
      <c r="UFW3207" s="14"/>
      <c r="UFX3207" s="14"/>
      <c r="UFY3207" s="14"/>
      <c r="UFZ3207" s="14"/>
      <c r="UGA3207" s="14"/>
      <c r="UGB3207" s="14"/>
      <c r="UGC3207" s="14"/>
      <c r="UGD3207" s="14"/>
      <c r="UGE3207" s="14"/>
      <c r="UGF3207" s="14"/>
      <c r="UGG3207" s="14"/>
      <c r="UGH3207" s="14"/>
      <c r="UGI3207" s="14"/>
      <c r="UGJ3207" s="14"/>
      <c r="UGK3207" s="14"/>
      <c r="UGL3207" s="14"/>
      <c r="UGM3207" s="14"/>
      <c r="UGN3207" s="14"/>
      <c r="UGO3207" s="14"/>
      <c r="UGP3207" s="14"/>
      <c r="UGQ3207" s="14"/>
      <c r="UGR3207" s="14"/>
      <c r="UGS3207" s="14"/>
      <c r="UGT3207" s="14"/>
      <c r="UGU3207" s="14"/>
      <c r="UGV3207" s="14"/>
      <c r="UGW3207" s="14"/>
      <c r="UGX3207" s="14"/>
      <c r="UGY3207" s="14"/>
      <c r="UGZ3207" s="14"/>
      <c r="UHA3207" s="14"/>
      <c r="UHB3207" s="14"/>
      <c r="UHC3207" s="14"/>
      <c r="UHD3207" s="14"/>
      <c r="UHE3207" s="14"/>
      <c r="UHF3207" s="14"/>
      <c r="UHG3207" s="14"/>
      <c r="UHH3207" s="14"/>
      <c r="UHI3207" s="14"/>
      <c r="UHJ3207" s="14"/>
      <c r="UHK3207" s="14"/>
      <c r="UHL3207" s="14"/>
      <c r="UHM3207" s="14"/>
      <c r="UHN3207" s="14"/>
      <c r="UHO3207" s="14"/>
      <c r="UHP3207" s="14"/>
      <c r="UHQ3207" s="14"/>
      <c r="UHR3207" s="14"/>
      <c r="UHS3207" s="14"/>
      <c r="UHT3207" s="14"/>
      <c r="UHU3207" s="14"/>
      <c r="UHV3207" s="14"/>
      <c r="UHW3207" s="14"/>
      <c r="UHX3207" s="14"/>
      <c r="UHY3207" s="14"/>
      <c r="UHZ3207" s="14"/>
      <c r="UIA3207" s="14"/>
      <c r="UIB3207" s="14"/>
      <c r="UIC3207" s="14"/>
      <c r="UID3207" s="14"/>
      <c r="UIE3207" s="14"/>
      <c r="UIF3207" s="14"/>
      <c r="UIG3207" s="14"/>
      <c r="UIH3207" s="14"/>
      <c r="UII3207" s="14"/>
      <c r="UIJ3207" s="14"/>
      <c r="UIK3207" s="14"/>
      <c r="UIL3207" s="14"/>
      <c r="UIM3207" s="14"/>
      <c r="UIN3207" s="14"/>
      <c r="UIO3207" s="14"/>
      <c r="UIP3207" s="14"/>
      <c r="UIQ3207" s="14"/>
      <c r="UIR3207" s="14"/>
      <c r="UIS3207" s="14"/>
      <c r="UIT3207" s="14"/>
      <c r="UIU3207" s="14"/>
      <c r="UIV3207" s="14"/>
      <c r="UIW3207" s="14"/>
      <c r="UIX3207" s="14"/>
      <c r="UIY3207" s="14"/>
      <c r="UIZ3207" s="14"/>
      <c r="UJA3207" s="14"/>
      <c r="UJB3207" s="14"/>
      <c r="UJC3207" s="14"/>
      <c r="UJD3207" s="14"/>
      <c r="UJE3207" s="14"/>
      <c r="UJF3207" s="14"/>
      <c r="UJG3207" s="14"/>
      <c r="UJH3207" s="14"/>
      <c r="UJI3207" s="14"/>
      <c r="UJJ3207" s="14"/>
      <c r="UJK3207" s="14"/>
      <c r="UJL3207" s="14"/>
      <c r="UJM3207" s="14"/>
      <c r="UJN3207" s="14"/>
      <c r="UJO3207" s="14"/>
      <c r="UJP3207" s="14"/>
      <c r="UJQ3207" s="14"/>
      <c r="UJR3207" s="14"/>
      <c r="UJS3207" s="14"/>
      <c r="UJT3207" s="14"/>
      <c r="UJU3207" s="14"/>
      <c r="UJV3207" s="14"/>
      <c r="UJW3207" s="14"/>
      <c r="UJX3207" s="14"/>
      <c r="UJY3207" s="14"/>
      <c r="UJZ3207" s="14"/>
      <c r="UKA3207" s="14"/>
      <c r="UKB3207" s="14"/>
      <c r="UKC3207" s="14"/>
      <c r="UKD3207" s="14"/>
      <c r="UKE3207" s="14"/>
      <c r="UKF3207" s="14"/>
      <c r="UKG3207" s="14"/>
      <c r="UKH3207" s="14"/>
      <c r="UKI3207" s="14"/>
      <c r="UKJ3207" s="14"/>
      <c r="UKK3207" s="14"/>
      <c r="UKL3207" s="14"/>
      <c r="UKM3207" s="14"/>
      <c r="UKN3207" s="14"/>
      <c r="UKO3207" s="14"/>
      <c r="UKP3207" s="14"/>
      <c r="UKQ3207" s="14"/>
      <c r="UKR3207" s="14"/>
      <c r="UKS3207" s="14"/>
      <c r="UKT3207" s="14"/>
      <c r="UKU3207" s="14"/>
      <c r="UKV3207" s="14"/>
      <c r="UKW3207" s="14"/>
      <c r="UKX3207" s="14"/>
      <c r="UKY3207" s="14"/>
      <c r="UKZ3207" s="14"/>
      <c r="ULA3207" s="14"/>
      <c r="ULB3207" s="14"/>
      <c r="ULC3207" s="14"/>
      <c r="ULD3207" s="14"/>
      <c r="ULE3207" s="14"/>
      <c r="ULF3207" s="14"/>
      <c r="ULG3207" s="14"/>
      <c r="ULH3207" s="14"/>
      <c r="ULI3207" s="14"/>
      <c r="ULJ3207" s="14"/>
      <c r="ULK3207" s="14"/>
      <c r="ULL3207" s="14"/>
      <c r="ULM3207" s="14"/>
      <c r="ULN3207" s="14"/>
      <c r="ULO3207" s="14"/>
      <c r="ULP3207" s="14"/>
      <c r="ULQ3207" s="14"/>
      <c r="ULR3207" s="14"/>
      <c r="ULS3207" s="14"/>
      <c r="ULT3207" s="14"/>
      <c r="ULU3207" s="14"/>
      <c r="ULV3207" s="14"/>
      <c r="ULW3207" s="14"/>
      <c r="ULX3207" s="14"/>
      <c r="ULY3207" s="14"/>
      <c r="ULZ3207" s="14"/>
      <c r="UMA3207" s="14"/>
      <c r="UMB3207" s="14"/>
      <c r="UMC3207" s="14"/>
      <c r="UMD3207" s="14"/>
      <c r="UME3207" s="14"/>
      <c r="UMF3207" s="14"/>
      <c r="UMG3207" s="14"/>
      <c r="UMH3207" s="14"/>
      <c r="UMI3207" s="14"/>
      <c r="UMJ3207" s="14"/>
      <c r="UMK3207" s="14"/>
      <c r="UML3207" s="14"/>
      <c r="UMM3207" s="14"/>
      <c r="UMN3207" s="14"/>
      <c r="UMO3207" s="14"/>
      <c r="UMP3207" s="14"/>
      <c r="UMQ3207" s="14"/>
      <c r="UMR3207" s="14"/>
      <c r="UMS3207" s="14"/>
      <c r="UMT3207" s="14"/>
      <c r="UMU3207" s="14"/>
      <c r="UMV3207" s="14"/>
      <c r="UMW3207" s="14"/>
      <c r="UMX3207" s="14"/>
      <c r="UMY3207" s="14"/>
      <c r="UMZ3207" s="14"/>
      <c r="UNA3207" s="14"/>
      <c r="UNB3207" s="14"/>
      <c r="UNC3207" s="14"/>
      <c r="UND3207" s="14"/>
      <c r="UNE3207" s="14"/>
      <c r="UNF3207" s="14"/>
      <c r="UNG3207" s="14"/>
      <c r="UNH3207" s="14"/>
      <c r="UNI3207" s="14"/>
      <c r="UNJ3207" s="14"/>
      <c r="UNK3207" s="14"/>
      <c r="UNL3207" s="14"/>
      <c r="UNM3207" s="14"/>
      <c r="UNN3207" s="14"/>
      <c r="UNO3207" s="14"/>
      <c r="UNP3207" s="14"/>
      <c r="UNQ3207" s="14"/>
      <c r="UNR3207" s="14"/>
      <c r="UNS3207" s="14"/>
      <c r="UNT3207" s="14"/>
      <c r="UNU3207" s="14"/>
      <c r="UNV3207" s="14"/>
      <c r="UNW3207" s="14"/>
      <c r="UNX3207" s="14"/>
      <c r="UNY3207" s="14"/>
      <c r="UNZ3207" s="14"/>
      <c r="UOA3207" s="14"/>
      <c r="UOB3207" s="14"/>
      <c r="UOC3207" s="14"/>
      <c r="UOD3207" s="14"/>
      <c r="UOE3207" s="14"/>
      <c r="UOF3207" s="14"/>
      <c r="UOG3207" s="14"/>
      <c r="UOH3207" s="14"/>
      <c r="UOI3207" s="14"/>
      <c r="UOJ3207" s="14"/>
      <c r="UOK3207" s="14"/>
      <c r="UOL3207" s="14"/>
      <c r="UOM3207" s="14"/>
      <c r="UON3207" s="14"/>
      <c r="UOO3207" s="14"/>
      <c r="UOP3207" s="14"/>
      <c r="UOQ3207" s="14"/>
      <c r="UOR3207" s="14"/>
      <c r="UOS3207" s="14"/>
      <c r="UOT3207" s="14"/>
      <c r="UOU3207" s="14"/>
      <c r="UOV3207" s="14"/>
      <c r="UOW3207" s="14"/>
      <c r="UOX3207" s="14"/>
      <c r="UOY3207" s="14"/>
      <c r="UOZ3207" s="14"/>
      <c r="UPA3207" s="14"/>
      <c r="UPB3207" s="14"/>
      <c r="UPC3207" s="14"/>
      <c r="UPD3207" s="14"/>
      <c r="UPE3207" s="14"/>
      <c r="UPF3207" s="14"/>
      <c r="UPG3207" s="14"/>
      <c r="UPH3207" s="14"/>
      <c r="UPI3207" s="14"/>
      <c r="UPJ3207" s="14"/>
      <c r="UPK3207" s="14"/>
      <c r="UPL3207" s="14"/>
      <c r="UPM3207" s="14"/>
      <c r="UPN3207" s="14"/>
      <c r="UPO3207" s="14"/>
      <c r="UPP3207" s="14"/>
      <c r="UPQ3207" s="14"/>
      <c r="UPR3207" s="14"/>
      <c r="UPS3207" s="14"/>
      <c r="UPT3207" s="14"/>
      <c r="UPU3207" s="14"/>
      <c r="UPV3207" s="14"/>
      <c r="UPW3207" s="14"/>
      <c r="UPX3207" s="14"/>
      <c r="UPY3207" s="14"/>
      <c r="UPZ3207" s="14"/>
      <c r="UQA3207" s="14"/>
      <c r="UQB3207" s="14"/>
      <c r="UQC3207" s="14"/>
      <c r="UQD3207" s="14"/>
      <c r="UQE3207" s="14"/>
      <c r="UQF3207" s="14"/>
      <c r="UQG3207" s="14"/>
      <c r="UQH3207" s="14"/>
      <c r="UQI3207" s="14"/>
      <c r="UQJ3207" s="14"/>
      <c r="UQK3207" s="14"/>
      <c r="UQL3207" s="14"/>
      <c r="UQM3207" s="14"/>
      <c r="UQN3207" s="14"/>
      <c r="UQO3207" s="14"/>
      <c r="UQP3207" s="14"/>
      <c r="UQQ3207" s="14"/>
      <c r="UQR3207" s="14"/>
      <c r="UQS3207" s="14"/>
      <c r="UQT3207" s="14"/>
      <c r="UQU3207" s="14"/>
      <c r="UQV3207" s="14"/>
      <c r="UQW3207" s="14"/>
      <c r="UQX3207" s="14"/>
      <c r="UQY3207" s="14"/>
      <c r="UQZ3207" s="14"/>
      <c r="URA3207" s="14"/>
      <c r="URB3207" s="14"/>
      <c r="URC3207" s="14"/>
      <c r="URD3207" s="14"/>
      <c r="URE3207" s="14"/>
      <c r="URF3207" s="14"/>
      <c r="URG3207" s="14"/>
      <c r="URH3207" s="14"/>
      <c r="URI3207" s="14"/>
      <c r="URJ3207" s="14"/>
      <c r="URK3207" s="14"/>
      <c r="URL3207" s="14"/>
      <c r="URM3207" s="14"/>
      <c r="URN3207" s="14"/>
      <c r="URO3207" s="14"/>
      <c r="URP3207" s="14"/>
      <c r="URQ3207" s="14"/>
      <c r="URR3207" s="14"/>
      <c r="URS3207" s="14"/>
      <c r="URT3207" s="14"/>
      <c r="URU3207" s="14"/>
      <c r="URV3207" s="14"/>
      <c r="URW3207" s="14"/>
      <c r="URX3207" s="14"/>
      <c r="URY3207" s="14"/>
      <c r="URZ3207" s="14"/>
      <c r="USA3207" s="14"/>
      <c r="USB3207" s="14"/>
      <c r="USC3207" s="14"/>
      <c r="USD3207" s="14"/>
      <c r="USE3207" s="14"/>
      <c r="USF3207" s="14"/>
      <c r="USG3207" s="14"/>
      <c r="USH3207" s="14"/>
      <c r="USI3207" s="14"/>
      <c r="USJ3207" s="14"/>
      <c r="USK3207" s="14"/>
      <c r="USL3207" s="14"/>
      <c r="USM3207" s="14"/>
      <c r="USN3207" s="14"/>
      <c r="USO3207" s="14"/>
      <c r="USP3207" s="14"/>
      <c r="USQ3207" s="14"/>
      <c r="USR3207" s="14"/>
      <c r="USS3207" s="14"/>
      <c r="UST3207" s="14"/>
      <c r="USU3207" s="14"/>
      <c r="USV3207" s="14"/>
      <c r="USW3207" s="14"/>
      <c r="USX3207" s="14"/>
      <c r="USY3207" s="14"/>
      <c r="USZ3207" s="14"/>
      <c r="UTA3207" s="14"/>
      <c r="UTB3207" s="14"/>
      <c r="UTC3207" s="14"/>
      <c r="UTD3207" s="14"/>
      <c r="UTE3207" s="14"/>
      <c r="UTF3207" s="14"/>
      <c r="UTG3207" s="14"/>
      <c r="UTH3207" s="14"/>
      <c r="UTI3207" s="14"/>
      <c r="UTJ3207" s="14"/>
      <c r="UTK3207" s="14"/>
      <c r="UTL3207" s="14"/>
      <c r="UTM3207" s="14"/>
      <c r="UTN3207" s="14"/>
      <c r="UTO3207" s="14"/>
      <c r="UTP3207" s="14"/>
      <c r="UTQ3207" s="14"/>
      <c r="UTR3207" s="14"/>
      <c r="UTS3207" s="14"/>
      <c r="UTT3207" s="14"/>
      <c r="UTU3207" s="14"/>
      <c r="UTV3207" s="14"/>
      <c r="UTW3207" s="14"/>
      <c r="UTX3207" s="14"/>
      <c r="UTY3207" s="14"/>
      <c r="UTZ3207" s="14"/>
      <c r="UUA3207" s="14"/>
      <c r="UUB3207" s="14"/>
      <c r="UUC3207" s="14"/>
      <c r="UUD3207" s="14"/>
      <c r="UUE3207" s="14"/>
      <c r="UUF3207" s="14"/>
      <c r="UUG3207" s="14"/>
      <c r="UUH3207" s="14"/>
      <c r="UUI3207" s="14"/>
      <c r="UUJ3207" s="14"/>
      <c r="UUK3207" s="14"/>
      <c r="UUL3207" s="14"/>
      <c r="UUM3207" s="14"/>
      <c r="UUN3207" s="14"/>
      <c r="UUO3207" s="14"/>
      <c r="UUP3207" s="14"/>
      <c r="UUQ3207" s="14"/>
      <c r="UUR3207" s="14"/>
      <c r="UUS3207" s="14"/>
      <c r="UUT3207" s="14"/>
      <c r="UUU3207" s="14"/>
      <c r="UUV3207" s="14"/>
      <c r="UUW3207" s="14"/>
      <c r="UUX3207" s="14"/>
      <c r="UUY3207" s="14"/>
      <c r="UUZ3207" s="14"/>
      <c r="UVA3207" s="14"/>
      <c r="UVB3207" s="14"/>
      <c r="UVC3207" s="14"/>
      <c r="UVD3207" s="14"/>
      <c r="UVE3207" s="14"/>
      <c r="UVF3207" s="14"/>
      <c r="UVG3207" s="14"/>
      <c r="UVH3207" s="14"/>
      <c r="UVI3207" s="14"/>
      <c r="UVJ3207" s="14"/>
      <c r="UVK3207" s="14"/>
      <c r="UVL3207" s="14"/>
      <c r="UVM3207" s="14"/>
      <c r="UVN3207" s="14"/>
      <c r="UVO3207" s="14"/>
      <c r="UVP3207" s="14"/>
      <c r="UVQ3207" s="14"/>
      <c r="UVR3207" s="14"/>
      <c r="UVS3207" s="14"/>
      <c r="UVT3207" s="14"/>
      <c r="UVU3207" s="14"/>
      <c r="UVV3207" s="14"/>
      <c r="UVW3207" s="14"/>
      <c r="UVX3207" s="14"/>
      <c r="UVY3207" s="14"/>
      <c r="UVZ3207" s="14"/>
      <c r="UWA3207" s="14"/>
      <c r="UWB3207" s="14"/>
      <c r="UWC3207" s="14"/>
      <c r="UWD3207" s="14"/>
      <c r="UWE3207" s="14"/>
      <c r="UWF3207" s="14"/>
      <c r="UWG3207" s="14"/>
      <c r="UWH3207" s="14"/>
      <c r="UWI3207" s="14"/>
      <c r="UWJ3207" s="14"/>
      <c r="UWK3207" s="14"/>
      <c r="UWL3207" s="14"/>
      <c r="UWM3207" s="14"/>
      <c r="UWN3207" s="14"/>
      <c r="UWO3207" s="14"/>
      <c r="UWP3207" s="14"/>
      <c r="UWQ3207" s="14"/>
      <c r="UWR3207" s="14"/>
      <c r="UWS3207" s="14"/>
      <c r="UWT3207" s="14"/>
      <c r="UWU3207" s="14"/>
      <c r="UWV3207" s="14"/>
      <c r="UWW3207" s="14"/>
      <c r="UWX3207" s="14"/>
      <c r="UWY3207" s="14"/>
      <c r="UWZ3207" s="14"/>
      <c r="UXA3207" s="14"/>
      <c r="UXB3207" s="14"/>
      <c r="UXC3207" s="14"/>
      <c r="UXD3207" s="14"/>
      <c r="UXE3207" s="14"/>
      <c r="UXF3207" s="14"/>
      <c r="UXG3207" s="14"/>
      <c r="UXH3207" s="14"/>
      <c r="UXI3207" s="14"/>
      <c r="UXJ3207" s="14"/>
      <c r="UXK3207" s="14"/>
      <c r="UXL3207" s="14"/>
      <c r="UXM3207" s="14"/>
      <c r="UXN3207" s="14"/>
      <c r="UXO3207" s="14"/>
      <c r="UXP3207" s="14"/>
      <c r="UXQ3207" s="14"/>
      <c r="UXR3207" s="14"/>
      <c r="UXS3207" s="14"/>
      <c r="UXT3207" s="14"/>
      <c r="UXU3207" s="14"/>
      <c r="UXV3207" s="14"/>
      <c r="UXW3207" s="14"/>
      <c r="UXX3207" s="14"/>
      <c r="UXY3207" s="14"/>
      <c r="UXZ3207" s="14"/>
      <c r="UYA3207" s="14"/>
      <c r="UYB3207" s="14"/>
      <c r="UYC3207" s="14"/>
      <c r="UYD3207" s="14"/>
      <c r="UYE3207" s="14"/>
      <c r="UYF3207" s="14"/>
      <c r="UYG3207" s="14"/>
      <c r="UYH3207" s="14"/>
      <c r="UYI3207" s="14"/>
      <c r="UYJ3207" s="14"/>
      <c r="UYK3207" s="14"/>
      <c r="UYL3207" s="14"/>
      <c r="UYM3207" s="14"/>
      <c r="UYN3207" s="14"/>
      <c r="UYO3207" s="14"/>
      <c r="UYP3207" s="14"/>
      <c r="UYQ3207" s="14"/>
      <c r="UYR3207" s="14"/>
      <c r="UYS3207" s="14"/>
      <c r="UYT3207" s="14"/>
      <c r="UYU3207" s="14"/>
      <c r="UYV3207" s="14"/>
      <c r="UYW3207" s="14"/>
      <c r="UYX3207" s="14"/>
      <c r="UYY3207" s="14"/>
      <c r="UYZ3207" s="14"/>
      <c r="UZA3207" s="14"/>
      <c r="UZB3207" s="14"/>
      <c r="UZC3207" s="14"/>
      <c r="UZD3207" s="14"/>
      <c r="UZE3207" s="14"/>
      <c r="UZF3207" s="14"/>
      <c r="UZG3207" s="14"/>
      <c r="UZH3207" s="14"/>
      <c r="UZI3207" s="14"/>
      <c r="UZJ3207" s="14"/>
      <c r="UZK3207" s="14"/>
      <c r="UZL3207" s="14"/>
      <c r="UZM3207" s="14"/>
      <c r="UZN3207" s="14"/>
      <c r="UZO3207" s="14"/>
      <c r="UZP3207" s="14"/>
      <c r="UZQ3207" s="14"/>
      <c r="UZR3207" s="14"/>
      <c r="UZS3207" s="14"/>
      <c r="UZT3207" s="14"/>
      <c r="UZU3207" s="14"/>
      <c r="UZV3207" s="14"/>
      <c r="UZW3207" s="14"/>
      <c r="UZX3207" s="14"/>
      <c r="UZY3207" s="14"/>
      <c r="UZZ3207" s="14"/>
      <c r="VAA3207" s="14"/>
      <c r="VAB3207" s="14"/>
      <c r="VAC3207" s="14"/>
      <c r="VAD3207" s="14"/>
      <c r="VAE3207" s="14"/>
      <c r="VAF3207" s="14"/>
      <c r="VAG3207" s="14"/>
      <c r="VAH3207" s="14"/>
      <c r="VAI3207" s="14"/>
      <c r="VAJ3207" s="14"/>
      <c r="VAK3207" s="14"/>
      <c r="VAL3207" s="14"/>
      <c r="VAM3207" s="14"/>
      <c r="VAN3207" s="14"/>
      <c r="VAO3207" s="14"/>
      <c r="VAP3207" s="14"/>
      <c r="VAQ3207" s="14"/>
      <c r="VAR3207" s="14"/>
      <c r="VAS3207" s="14"/>
      <c r="VAT3207" s="14"/>
      <c r="VAU3207" s="14"/>
      <c r="VAV3207" s="14"/>
      <c r="VAW3207" s="14"/>
      <c r="VAX3207" s="14"/>
      <c r="VAY3207" s="14"/>
      <c r="VAZ3207" s="14"/>
      <c r="VBA3207" s="14"/>
      <c r="VBB3207" s="14"/>
      <c r="VBC3207" s="14"/>
      <c r="VBD3207" s="14"/>
      <c r="VBE3207" s="14"/>
      <c r="VBF3207" s="14"/>
      <c r="VBG3207" s="14"/>
      <c r="VBH3207" s="14"/>
      <c r="VBI3207" s="14"/>
      <c r="VBJ3207" s="14"/>
      <c r="VBK3207" s="14"/>
      <c r="VBL3207" s="14"/>
      <c r="VBM3207" s="14"/>
      <c r="VBN3207" s="14"/>
      <c r="VBO3207" s="14"/>
      <c r="VBP3207" s="14"/>
      <c r="VBQ3207" s="14"/>
      <c r="VBR3207" s="14"/>
      <c r="VBS3207" s="14"/>
      <c r="VBT3207" s="14"/>
      <c r="VBU3207" s="14"/>
      <c r="VBV3207" s="14"/>
      <c r="VBW3207" s="14"/>
      <c r="VBX3207" s="14"/>
      <c r="VBY3207" s="14"/>
      <c r="VBZ3207" s="14"/>
      <c r="VCA3207" s="14"/>
      <c r="VCB3207" s="14"/>
      <c r="VCC3207" s="14"/>
      <c r="VCD3207" s="14"/>
      <c r="VCE3207" s="14"/>
      <c r="VCF3207" s="14"/>
      <c r="VCG3207" s="14"/>
      <c r="VCH3207" s="14"/>
      <c r="VCI3207" s="14"/>
      <c r="VCJ3207" s="14"/>
      <c r="VCK3207" s="14"/>
      <c r="VCL3207" s="14"/>
      <c r="VCM3207" s="14"/>
      <c r="VCN3207" s="14"/>
      <c r="VCO3207" s="14"/>
      <c r="VCP3207" s="14"/>
      <c r="VCQ3207" s="14"/>
      <c r="VCR3207" s="14"/>
      <c r="VCS3207" s="14"/>
      <c r="VCT3207" s="14"/>
      <c r="VCU3207" s="14"/>
      <c r="VCV3207" s="14"/>
      <c r="VCW3207" s="14"/>
      <c r="VCX3207" s="14"/>
      <c r="VCY3207" s="14"/>
      <c r="VCZ3207" s="14"/>
      <c r="VDA3207" s="14"/>
      <c r="VDB3207" s="14"/>
      <c r="VDC3207" s="14"/>
      <c r="VDD3207" s="14"/>
      <c r="VDE3207" s="14"/>
      <c r="VDF3207" s="14"/>
      <c r="VDG3207" s="14"/>
      <c r="VDH3207" s="14"/>
      <c r="VDI3207" s="14"/>
      <c r="VDJ3207" s="14"/>
      <c r="VDK3207" s="14"/>
      <c r="VDL3207" s="14"/>
      <c r="VDM3207" s="14"/>
      <c r="VDN3207" s="14"/>
      <c r="VDO3207" s="14"/>
      <c r="VDP3207" s="14"/>
      <c r="VDQ3207" s="14"/>
      <c r="VDR3207" s="14"/>
      <c r="VDS3207" s="14"/>
      <c r="VDT3207" s="14"/>
      <c r="VDU3207" s="14"/>
      <c r="VDV3207" s="14"/>
      <c r="VDW3207" s="14"/>
      <c r="VDX3207" s="14"/>
      <c r="VDY3207" s="14"/>
      <c r="VDZ3207" s="14"/>
      <c r="VEA3207" s="14"/>
      <c r="VEB3207" s="14"/>
      <c r="VEC3207" s="14"/>
      <c r="VED3207" s="14"/>
      <c r="VEE3207" s="14"/>
      <c r="VEF3207" s="14"/>
      <c r="VEG3207" s="14"/>
      <c r="VEH3207" s="14"/>
      <c r="VEI3207" s="14"/>
      <c r="VEJ3207" s="14"/>
      <c r="VEK3207" s="14"/>
      <c r="VEL3207" s="14"/>
      <c r="VEM3207" s="14"/>
      <c r="VEN3207" s="14"/>
      <c r="VEO3207" s="14"/>
      <c r="VEP3207" s="14"/>
      <c r="VEQ3207" s="14"/>
      <c r="VER3207" s="14"/>
      <c r="VES3207" s="14"/>
      <c r="VET3207" s="14"/>
      <c r="VEU3207" s="14"/>
      <c r="VEV3207" s="14"/>
      <c r="VEW3207" s="14"/>
      <c r="VEX3207" s="14"/>
      <c r="VEY3207" s="14"/>
      <c r="VEZ3207" s="14"/>
      <c r="VFA3207" s="14"/>
      <c r="VFB3207" s="14"/>
      <c r="VFC3207" s="14"/>
      <c r="VFD3207" s="14"/>
      <c r="VFE3207" s="14"/>
      <c r="VFF3207" s="14"/>
      <c r="VFG3207" s="14"/>
      <c r="VFH3207" s="14"/>
      <c r="VFI3207" s="14"/>
      <c r="VFJ3207" s="14"/>
      <c r="VFK3207" s="14"/>
      <c r="VFL3207" s="14"/>
      <c r="VFM3207" s="14"/>
      <c r="VFN3207" s="14"/>
      <c r="VFO3207" s="14"/>
      <c r="VFP3207" s="14"/>
      <c r="VFQ3207" s="14"/>
      <c r="VFR3207" s="14"/>
      <c r="VFS3207" s="14"/>
      <c r="VFT3207" s="14"/>
      <c r="VFU3207" s="14"/>
      <c r="VFV3207" s="14"/>
      <c r="VFW3207" s="14"/>
      <c r="VFX3207" s="14"/>
      <c r="VFY3207" s="14"/>
      <c r="VFZ3207" s="14"/>
      <c r="VGA3207" s="14"/>
      <c r="VGB3207" s="14"/>
      <c r="VGC3207" s="14"/>
      <c r="VGD3207" s="14"/>
      <c r="VGE3207" s="14"/>
      <c r="VGF3207" s="14"/>
      <c r="VGG3207" s="14"/>
      <c r="VGH3207" s="14"/>
      <c r="VGI3207" s="14"/>
      <c r="VGJ3207" s="14"/>
      <c r="VGK3207" s="14"/>
      <c r="VGL3207" s="14"/>
      <c r="VGM3207" s="14"/>
      <c r="VGN3207" s="14"/>
      <c r="VGO3207" s="14"/>
      <c r="VGP3207" s="14"/>
      <c r="VGQ3207" s="14"/>
      <c r="VGR3207" s="14"/>
      <c r="VGS3207" s="14"/>
      <c r="VGT3207" s="14"/>
      <c r="VGU3207" s="14"/>
      <c r="VGV3207" s="14"/>
      <c r="VGW3207" s="14"/>
      <c r="VGX3207" s="14"/>
      <c r="VGY3207" s="14"/>
      <c r="VGZ3207" s="14"/>
      <c r="VHA3207" s="14"/>
      <c r="VHB3207" s="14"/>
      <c r="VHC3207" s="14"/>
      <c r="VHD3207" s="14"/>
      <c r="VHE3207" s="14"/>
      <c r="VHF3207" s="14"/>
      <c r="VHG3207" s="14"/>
      <c r="VHH3207" s="14"/>
      <c r="VHI3207" s="14"/>
      <c r="VHJ3207" s="14"/>
      <c r="VHK3207" s="14"/>
      <c r="VHL3207" s="14"/>
      <c r="VHM3207" s="14"/>
      <c r="VHN3207" s="14"/>
      <c r="VHO3207" s="14"/>
      <c r="VHP3207" s="14"/>
      <c r="VHQ3207" s="14"/>
      <c r="VHR3207" s="14"/>
      <c r="VHS3207" s="14"/>
      <c r="VHT3207" s="14"/>
      <c r="VHU3207" s="14"/>
      <c r="VHV3207" s="14"/>
      <c r="VHW3207" s="14"/>
      <c r="VHX3207" s="14"/>
      <c r="VHY3207" s="14"/>
      <c r="VHZ3207" s="14"/>
      <c r="VIA3207" s="14"/>
      <c r="VIB3207" s="14"/>
      <c r="VIC3207" s="14"/>
      <c r="VID3207" s="14"/>
      <c r="VIE3207" s="14"/>
      <c r="VIF3207" s="14"/>
      <c r="VIG3207" s="14"/>
      <c r="VIH3207" s="14"/>
      <c r="VII3207" s="14"/>
      <c r="VIJ3207" s="14"/>
      <c r="VIK3207" s="14"/>
      <c r="VIL3207" s="14"/>
      <c r="VIM3207" s="14"/>
      <c r="VIN3207" s="14"/>
      <c r="VIO3207" s="14"/>
      <c r="VIP3207" s="14"/>
      <c r="VIQ3207" s="14"/>
      <c r="VIR3207" s="14"/>
      <c r="VIS3207" s="14"/>
      <c r="VIT3207" s="14"/>
      <c r="VIU3207" s="14"/>
      <c r="VIV3207" s="14"/>
      <c r="VIW3207" s="14"/>
      <c r="VIX3207" s="14"/>
      <c r="VIY3207" s="14"/>
      <c r="VIZ3207" s="14"/>
      <c r="VJA3207" s="14"/>
      <c r="VJB3207" s="14"/>
      <c r="VJC3207" s="14"/>
      <c r="VJD3207" s="14"/>
      <c r="VJE3207" s="14"/>
      <c r="VJF3207" s="14"/>
      <c r="VJG3207" s="14"/>
      <c r="VJH3207" s="14"/>
      <c r="VJI3207" s="14"/>
      <c r="VJJ3207" s="14"/>
      <c r="VJK3207" s="14"/>
      <c r="VJL3207" s="14"/>
      <c r="VJM3207" s="14"/>
      <c r="VJN3207" s="14"/>
      <c r="VJO3207" s="14"/>
      <c r="VJP3207" s="14"/>
      <c r="VJQ3207" s="14"/>
      <c r="VJR3207" s="14"/>
      <c r="VJS3207" s="14"/>
      <c r="VJT3207" s="14"/>
      <c r="VJU3207" s="14"/>
      <c r="VJV3207" s="14"/>
      <c r="VJW3207" s="14"/>
      <c r="VJX3207" s="14"/>
      <c r="VJY3207" s="14"/>
      <c r="VJZ3207" s="14"/>
      <c r="VKA3207" s="14"/>
      <c r="VKB3207" s="14"/>
      <c r="VKC3207" s="14"/>
      <c r="VKD3207" s="14"/>
      <c r="VKE3207" s="14"/>
      <c r="VKF3207" s="14"/>
      <c r="VKG3207" s="14"/>
      <c r="VKH3207" s="14"/>
      <c r="VKI3207" s="14"/>
      <c r="VKJ3207" s="14"/>
      <c r="VKK3207" s="14"/>
      <c r="VKL3207" s="14"/>
      <c r="VKM3207" s="14"/>
      <c r="VKN3207" s="14"/>
      <c r="VKO3207" s="14"/>
      <c r="VKP3207" s="14"/>
      <c r="VKQ3207" s="14"/>
      <c r="VKR3207" s="14"/>
      <c r="VKS3207" s="14"/>
      <c r="VKT3207" s="14"/>
      <c r="VKU3207" s="14"/>
      <c r="VKV3207" s="14"/>
      <c r="VKW3207" s="14"/>
      <c r="VKX3207" s="14"/>
      <c r="VKY3207" s="14"/>
      <c r="VKZ3207" s="14"/>
      <c r="VLA3207" s="14"/>
      <c r="VLB3207" s="14"/>
      <c r="VLC3207" s="14"/>
      <c r="VLD3207" s="14"/>
      <c r="VLE3207" s="14"/>
      <c r="VLF3207" s="14"/>
      <c r="VLG3207" s="14"/>
      <c r="VLH3207" s="14"/>
      <c r="VLI3207" s="14"/>
      <c r="VLJ3207" s="14"/>
      <c r="VLK3207" s="14"/>
      <c r="VLL3207" s="14"/>
      <c r="VLM3207" s="14"/>
      <c r="VLN3207" s="14"/>
      <c r="VLO3207" s="14"/>
      <c r="VLP3207" s="14"/>
      <c r="VLQ3207" s="14"/>
      <c r="VLR3207" s="14"/>
      <c r="VLS3207" s="14"/>
      <c r="VLT3207" s="14"/>
      <c r="VLU3207" s="14"/>
      <c r="VLV3207" s="14"/>
      <c r="VLW3207" s="14"/>
      <c r="VLX3207" s="14"/>
      <c r="VLY3207" s="14"/>
      <c r="VLZ3207" s="14"/>
      <c r="VMA3207" s="14"/>
      <c r="VMB3207" s="14"/>
      <c r="VMC3207" s="14"/>
      <c r="VMD3207" s="14"/>
      <c r="VME3207" s="14"/>
      <c r="VMF3207" s="14"/>
      <c r="VMG3207" s="14"/>
      <c r="VMH3207" s="14"/>
      <c r="VMI3207" s="14"/>
      <c r="VMJ3207" s="14"/>
      <c r="VMK3207" s="14"/>
      <c r="VML3207" s="14"/>
      <c r="VMM3207" s="14"/>
      <c r="VMN3207" s="14"/>
      <c r="VMO3207" s="14"/>
      <c r="VMP3207" s="14"/>
      <c r="VMQ3207" s="14"/>
      <c r="VMR3207" s="14"/>
      <c r="VMS3207" s="14"/>
      <c r="VMT3207" s="14"/>
      <c r="VMU3207" s="14"/>
      <c r="VMV3207" s="14"/>
      <c r="VMW3207" s="14"/>
      <c r="VMX3207" s="14"/>
      <c r="VMY3207" s="14"/>
      <c r="VMZ3207" s="14"/>
      <c r="VNA3207" s="14"/>
      <c r="VNB3207" s="14"/>
      <c r="VNC3207" s="14"/>
      <c r="VND3207" s="14"/>
      <c r="VNE3207" s="14"/>
      <c r="VNF3207" s="14"/>
      <c r="VNG3207" s="14"/>
      <c r="VNH3207" s="14"/>
      <c r="VNI3207" s="14"/>
      <c r="VNJ3207" s="14"/>
      <c r="VNK3207" s="14"/>
      <c r="VNL3207" s="14"/>
      <c r="VNM3207" s="14"/>
      <c r="VNN3207" s="14"/>
      <c r="VNO3207" s="14"/>
      <c r="VNP3207" s="14"/>
      <c r="VNQ3207" s="14"/>
      <c r="VNR3207" s="14"/>
      <c r="VNS3207" s="14"/>
      <c r="VNT3207" s="14"/>
      <c r="VNU3207" s="14"/>
      <c r="VNV3207" s="14"/>
      <c r="VNW3207" s="14"/>
      <c r="VNX3207" s="14"/>
      <c r="VNY3207" s="14"/>
      <c r="VNZ3207" s="14"/>
      <c r="VOA3207" s="14"/>
      <c r="VOB3207" s="14"/>
      <c r="VOC3207" s="14"/>
      <c r="VOD3207" s="14"/>
      <c r="VOE3207" s="14"/>
      <c r="VOF3207" s="14"/>
      <c r="VOG3207" s="14"/>
      <c r="VOH3207" s="14"/>
      <c r="VOI3207" s="14"/>
      <c r="VOJ3207" s="14"/>
      <c r="VOK3207" s="14"/>
      <c r="VOL3207" s="14"/>
      <c r="VOM3207" s="14"/>
      <c r="VON3207" s="14"/>
      <c r="VOO3207" s="14"/>
      <c r="VOP3207" s="14"/>
      <c r="VOQ3207" s="14"/>
      <c r="VOR3207" s="14"/>
      <c r="VOS3207" s="14"/>
      <c r="VOT3207" s="14"/>
      <c r="VOU3207" s="14"/>
      <c r="VOV3207" s="14"/>
      <c r="VOW3207" s="14"/>
      <c r="VOX3207" s="14"/>
      <c r="VOY3207" s="14"/>
      <c r="VOZ3207" s="14"/>
      <c r="VPA3207" s="14"/>
      <c r="VPB3207" s="14"/>
      <c r="VPC3207" s="14"/>
      <c r="VPD3207" s="14"/>
      <c r="VPE3207" s="14"/>
      <c r="VPF3207" s="14"/>
      <c r="VPG3207" s="14"/>
      <c r="VPH3207" s="14"/>
      <c r="VPI3207" s="14"/>
      <c r="VPJ3207" s="14"/>
      <c r="VPK3207" s="14"/>
      <c r="VPL3207" s="14"/>
      <c r="VPM3207" s="14"/>
      <c r="VPN3207" s="14"/>
      <c r="VPO3207" s="14"/>
      <c r="VPP3207" s="14"/>
      <c r="VPQ3207" s="14"/>
      <c r="VPR3207" s="14"/>
      <c r="VPS3207" s="14"/>
      <c r="VPT3207" s="14"/>
      <c r="VPU3207" s="14"/>
      <c r="VPV3207" s="14"/>
      <c r="VPW3207" s="14"/>
      <c r="VPX3207" s="14"/>
      <c r="VPY3207" s="14"/>
      <c r="VPZ3207" s="14"/>
      <c r="VQA3207" s="14"/>
      <c r="VQB3207" s="14"/>
      <c r="VQC3207" s="14"/>
      <c r="VQD3207" s="14"/>
      <c r="VQE3207" s="14"/>
      <c r="VQF3207" s="14"/>
      <c r="VQG3207" s="14"/>
      <c r="VQH3207" s="14"/>
      <c r="VQI3207" s="14"/>
      <c r="VQJ3207" s="14"/>
      <c r="VQK3207" s="14"/>
      <c r="VQL3207" s="14"/>
      <c r="VQM3207" s="14"/>
      <c r="VQN3207" s="14"/>
      <c r="VQO3207" s="14"/>
      <c r="VQP3207" s="14"/>
      <c r="VQQ3207" s="14"/>
      <c r="VQR3207" s="14"/>
      <c r="VQS3207" s="14"/>
      <c r="VQT3207" s="14"/>
      <c r="VQU3207" s="14"/>
      <c r="VQV3207" s="14"/>
      <c r="VQW3207" s="14"/>
      <c r="VQX3207" s="14"/>
      <c r="VQY3207" s="14"/>
      <c r="VQZ3207" s="14"/>
      <c r="VRA3207" s="14"/>
      <c r="VRB3207" s="14"/>
      <c r="VRC3207" s="14"/>
      <c r="VRD3207" s="14"/>
      <c r="VRE3207" s="14"/>
      <c r="VRF3207" s="14"/>
      <c r="VRG3207" s="14"/>
      <c r="VRH3207" s="14"/>
      <c r="VRI3207" s="14"/>
      <c r="VRJ3207" s="14"/>
      <c r="VRK3207" s="14"/>
      <c r="VRL3207" s="14"/>
      <c r="VRM3207" s="14"/>
      <c r="VRN3207" s="14"/>
      <c r="VRO3207" s="14"/>
      <c r="VRP3207" s="14"/>
      <c r="VRQ3207" s="14"/>
      <c r="VRR3207" s="14"/>
      <c r="VRS3207" s="14"/>
      <c r="VRT3207" s="14"/>
      <c r="VRU3207" s="14"/>
      <c r="VRV3207" s="14"/>
      <c r="VRW3207" s="14"/>
      <c r="VRX3207" s="14"/>
      <c r="VRY3207" s="14"/>
      <c r="VRZ3207" s="14"/>
      <c r="VSA3207" s="14"/>
      <c r="VSB3207" s="14"/>
      <c r="VSC3207" s="14"/>
      <c r="VSD3207" s="14"/>
      <c r="VSE3207" s="14"/>
      <c r="VSF3207" s="14"/>
      <c r="VSG3207" s="14"/>
      <c r="VSH3207" s="14"/>
      <c r="VSI3207" s="14"/>
      <c r="VSJ3207" s="14"/>
      <c r="VSK3207" s="14"/>
      <c r="VSL3207" s="14"/>
      <c r="VSM3207" s="14"/>
      <c r="VSN3207" s="14"/>
      <c r="VSO3207" s="14"/>
      <c r="VSP3207" s="14"/>
      <c r="VSQ3207" s="14"/>
      <c r="VSR3207" s="14"/>
      <c r="VSS3207" s="14"/>
      <c r="VST3207" s="14"/>
      <c r="VSU3207" s="14"/>
      <c r="VSV3207" s="14"/>
      <c r="VSW3207" s="14"/>
      <c r="VSX3207" s="14"/>
      <c r="VSY3207" s="14"/>
      <c r="VSZ3207" s="14"/>
      <c r="VTA3207" s="14"/>
      <c r="VTB3207" s="14"/>
      <c r="VTC3207" s="14"/>
      <c r="VTD3207" s="14"/>
      <c r="VTE3207" s="14"/>
      <c r="VTF3207" s="14"/>
      <c r="VTG3207" s="14"/>
      <c r="VTH3207" s="14"/>
      <c r="VTI3207" s="14"/>
      <c r="VTJ3207" s="14"/>
      <c r="VTK3207" s="14"/>
      <c r="VTL3207" s="14"/>
      <c r="VTM3207" s="14"/>
      <c r="VTN3207" s="14"/>
      <c r="VTO3207" s="14"/>
      <c r="VTP3207" s="14"/>
      <c r="VTQ3207" s="14"/>
      <c r="VTR3207" s="14"/>
      <c r="VTS3207" s="14"/>
      <c r="VTT3207" s="14"/>
      <c r="VTU3207" s="14"/>
      <c r="VTV3207" s="14"/>
      <c r="VTW3207" s="14"/>
      <c r="VTX3207" s="14"/>
      <c r="VTY3207" s="14"/>
      <c r="VTZ3207" s="14"/>
      <c r="VUA3207" s="14"/>
      <c r="VUB3207" s="14"/>
      <c r="VUC3207" s="14"/>
      <c r="VUD3207" s="14"/>
      <c r="VUE3207" s="14"/>
      <c r="VUF3207" s="14"/>
      <c r="VUG3207" s="14"/>
      <c r="VUH3207" s="14"/>
      <c r="VUI3207" s="14"/>
      <c r="VUJ3207" s="14"/>
      <c r="VUK3207" s="14"/>
      <c r="VUL3207" s="14"/>
      <c r="VUM3207" s="14"/>
      <c r="VUN3207" s="14"/>
      <c r="VUO3207" s="14"/>
      <c r="VUP3207" s="14"/>
      <c r="VUQ3207" s="14"/>
      <c r="VUR3207" s="14"/>
      <c r="VUS3207" s="14"/>
      <c r="VUT3207" s="14"/>
      <c r="VUU3207" s="14"/>
      <c r="VUV3207" s="14"/>
      <c r="VUW3207" s="14"/>
      <c r="VUX3207" s="14"/>
      <c r="VUY3207" s="14"/>
      <c r="VUZ3207" s="14"/>
      <c r="VVA3207" s="14"/>
      <c r="VVB3207" s="14"/>
      <c r="VVC3207" s="14"/>
      <c r="VVD3207" s="14"/>
      <c r="VVE3207" s="14"/>
      <c r="VVF3207" s="14"/>
      <c r="VVG3207" s="14"/>
      <c r="VVH3207" s="14"/>
      <c r="VVI3207" s="14"/>
      <c r="VVJ3207" s="14"/>
      <c r="VVK3207" s="14"/>
      <c r="VVL3207" s="14"/>
      <c r="VVM3207" s="14"/>
      <c r="VVN3207" s="14"/>
      <c r="VVO3207" s="14"/>
      <c r="VVP3207" s="14"/>
      <c r="VVQ3207" s="14"/>
      <c r="VVR3207" s="14"/>
      <c r="VVS3207" s="14"/>
      <c r="VVT3207" s="14"/>
      <c r="VVU3207" s="14"/>
      <c r="VVV3207" s="14"/>
      <c r="VVW3207" s="14"/>
      <c r="VVX3207" s="14"/>
      <c r="VVY3207" s="14"/>
      <c r="VVZ3207" s="14"/>
      <c r="VWA3207" s="14"/>
      <c r="VWB3207" s="14"/>
      <c r="VWC3207" s="14"/>
      <c r="VWD3207" s="14"/>
      <c r="VWE3207" s="14"/>
      <c r="VWF3207" s="14"/>
      <c r="VWG3207" s="14"/>
      <c r="VWH3207" s="14"/>
      <c r="VWI3207" s="14"/>
      <c r="VWJ3207" s="14"/>
      <c r="VWK3207" s="14"/>
      <c r="VWL3207" s="14"/>
      <c r="VWM3207" s="14"/>
      <c r="VWN3207" s="14"/>
      <c r="VWO3207" s="14"/>
      <c r="VWP3207" s="14"/>
      <c r="VWQ3207" s="14"/>
      <c r="VWR3207" s="14"/>
      <c r="VWS3207" s="14"/>
      <c r="VWT3207" s="14"/>
      <c r="VWU3207" s="14"/>
      <c r="VWV3207" s="14"/>
      <c r="VWW3207" s="14"/>
      <c r="VWX3207" s="14"/>
      <c r="VWY3207" s="14"/>
      <c r="VWZ3207" s="14"/>
      <c r="VXA3207" s="14"/>
      <c r="VXB3207" s="14"/>
      <c r="VXC3207" s="14"/>
      <c r="VXD3207" s="14"/>
      <c r="VXE3207" s="14"/>
      <c r="VXF3207" s="14"/>
      <c r="VXG3207" s="14"/>
      <c r="VXH3207" s="14"/>
      <c r="VXI3207" s="14"/>
      <c r="VXJ3207" s="14"/>
      <c r="VXK3207" s="14"/>
      <c r="VXL3207" s="14"/>
      <c r="VXM3207" s="14"/>
      <c r="VXN3207" s="14"/>
      <c r="VXO3207" s="14"/>
      <c r="VXP3207" s="14"/>
      <c r="VXQ3207" s="14"/>
      <c r="VXR3207" s="14"/>
      <c r="VXS3207" s="14"/>
      <c r="VXT3207" s="14"/>
      <c r="VXU3207" s="14"/>
      <c r="VXV3207" s="14"/>
      <c r="VXW3207" s="14"/>
      <c r="VXX3207" s="14"/>
      <c r="VXY3207" s="14"/>
      <c r="VXZ3207" s="14"/>
      <c r="VYA3207" s="14"/>
      <c r="VYB3207" s="14"/>
      <c r="VYC3207" s="14"/>
      <c r="VYD3207" s="14"/>
      <c r="VYE3207" s="14"/>
      <c r="VYF3207" s="14"/>
      <c r="VYG3207" s="14"/>
      <c r="VYH3207" s="14"/>
      <c r="VYI3207" s="14"/>
      <c r="VYJ3207" s="14"/>
      <c r="VYK3207" s="14"/>
      <c r="VYL3207" s="14"/>
      <c r="VYM3207" s="14"/>
      <c r="VYN3207" s="14"/>
      <c r="VYO3207" s="14"/>
      <c r="VYP3207" s="14"/>
      <c r="VYQ3207" s="14"/>
      <c r="VYR3207" s="14"/>
      <c r="VYS3207" s="14"/>
      <c r="VYT3207" s="14"/>
      <c r="VYU3207" s="14"/>
      <c r="VYV3207" s="14"/>
      <c r="VYW3207" s="14"/>
      <c r="VYX3207" s="14"/>
      <c r="VYY3207" s="14"/>
      <c r="VYZ3207" s="14"/>
      <c r="VZA3207" s="14"/>
      <c r="VZB3207" s="14"/>
      <c r="VZC3207" s="14"/>
      <c r="VZD3207" s="14"/>
      <c r="VZE3207" s="14"/>
      <c r="VZF3207" s="14"/>
      <c r="VZG3207" s="14"/>
      <c r="VZH3207" s="14"/>
      <c r="VZI3207" s="14"/>
      <c r="VZJ3207" s="14"/>
      <c r="VZK3207" s="14"/>
      <c r="VZL3207" s="14"/>
      <c r="VZM3207" s="14"/>
      <c r="VZN3207" s="14"/>
      <c r="VZO3207" s="14"/>
      <c r="VZP3207" s="14"/>
      <c r="VZQ3207" s="14"/>
      <c r="VZR3207" s="14"/>
      <c r="VZS3207" s="14"/>
      <c r="VZT3207" s="14"/>
      <c r="VZU3207" s="14"/>
      <c r="VZV3207" s="14"/>
      <c r="VZW3207" s="14"/>
      <c r="VZX3207" s="14"/>
      <c r="VZY3207" s="14"/>
      <c r="VZZ3207" s="14"/>
      <c r="WAA3207" s="14"/>
      <c r="WAB3207" s="14"/>
      <c r="WAC3207" s="14"/>
      <c r="WAD3207" s="14"/>
      <c r="WAE3207" s="14"/>
      <c r="WAF3207" s="14"/>
      <c r="WAG3207" s="14"/>
      <c r="WAH3207" s="14"/>
      <c r="WAI3207" s="14"/>
      <c r="WAJ3207" s="14"/>
      <c r="WAK3207" s="14"/>
      <c r="WAL3207" s="14"/>
      <c r="WAM3207" s="14"/>
      <c r="WAN3207" s="14"/>
      <c r="WAO3207" s="14"/>
      <c r="WAP3207" s="14"/>
      <c r="WAQ3207" s="14"/>
      <c r="WAR3207" s="14"/>
      <c r="WAS3207" s="14"/>
      <c r="WAT3207" s="14"/>
      <c r="WAU3207" s="14"/>
      <c r="WAV3207" s="14"/>
      <c r="WAW3207" s="14"/>
      <c r="WAX3207" s="14"/>
      <c r="WAY3207" s="14"/>
      <c r="WAZ3207" s="14"/>
      <c r="WBA3207" s="14"/>
      <c r="WBB3207" s="14"/>
      <c r="WBC3207" s="14"/>
      <c r="WBD3207" s="14"/>
      <c r="WBE3207" s="14"/>
      <c r="WBF3207" s="14"/>
      <c r="WBG3207" s="14"/>
      <c r="WBH3207" s="14"/>
      <c r="WBI3207" s="14"/>
      <c r="WBJ3207" s="14"/>
      <c r="WBK3207" s="14"/>
      <c r="WBL3207" s="14"/>
      <c r="WBM3207" s="14"/>
      <c r="WBN3207" s="14"/>
      <c r="WBO3207" s="14"/>
      <c r="WBP3207" s="14"/>
      <c r="WBQ3207" s="14"/>
      <c r="WBR3207" s="14"/>
      <c r="WBS3207" s="14"/>
      <c r="WBT3207" s="14"/>
      <c r="WBU3207" s="14"/>
      <c r="WBV3207" s="14"/>
      <c r="WBW3207" s="14"/>
      <c r="WBX3207" s="14"/>
      <c r="WBY3207" s="14"/>
      <c r="WBZ3207" s="14"/>
      <c r="WCA3207" s="14"/>
      <c r="WCB3207" s="14"/>
      <c r="WCC3207" s="14"/>
      <c r="WCD3207" s="14"/>
      <c r="WCE3207" s="14"/>
      <c r="WCF3207" s="14"/>
      <c r="WCG3207" s="14"/>
      <c r="WCH3207" s="14"/>
      <c r="WCI3207" s="14"/>
      <c r="WCJ3207" s="14"/>
      <c r="WCK3207" s="14"/>
      <c r="WCL3207" s="14"/>
      <c r="WCM3207" s="14"/>
      <c r="WCN3207" s="14"/>
      <c r="WCO3207" s="14"/>
      <c r="WCP3207" s="14"/>
      <c r="WCQ3207" s="14"/>
      <c r="WCR3207" s="14"/>
      <c r="WCS3207" s="14"/>
      <c r="WCT3207" s="14"/>
      <c r="WCU3207" s="14"/>
      <c r="WCV3207" s="14"/>
      <c r="WCW3207" s="14"/>
      <c r="WCX3207" s="14"/>
      <c r="WCY3207" s="14"/>
      <c r="WCZ3207" s="14"/>
      <c r="WDA3207" s="14"/>
      <c r="WDB3207" s="14"/>
      <c r="WDC3207" s="14"/>
      <c r="WDD3207" s="14"/>
      <c r="WDE3207" s="14"/>
      <c r="WDF3207" s="14"/>
      <c r="WDG3207" s="14"/>
      <c r="WDH3207" s="14"/>
      <c r="WDI3207" s="14"/>
      <c r="WDJ3207" s="14"/>
      <c r="WDK3207" s="14"/>
      <c r="WDL3207" s="14"/>
      <c r="WDM3207" s="14"/>
      <c r="WDN3207" s="14"/>
      <c r="WDO3207" s="14"/>
      <c r="WDP3207" s="14"/>
      <c r="WDQ3207" s="14"/>
      <c r="WDR3207" s="14"/>
      <c r="WDS3207" s="14"/>
      <c r="WDT3207" s="14"/>
      <c r="WDU3207" s="14"/>
      <c r="WDV3207" s="14"/>
      <c r="WDW3207" s="14"/>
      <c r="WDX3207" s="14"/>
      <c r="WDY3207" s="14"/>
      <c r="WDZ3207" s="14"/>
      <c r="WEA3207" s="14"/>
      <c r="WEB3207" s="14"/>
      <c r="WEC3207" s="14"/>
      <c r="WED3207" s="14"/>
      <c r="WEE3207" s="14"/>
      <c r="WEF3207" s="14"/>
      <c r="WEG3207" s="14"/>
      <c r="WEH3207" s="14"/>
      <c r="WEI3207" s="14"/>
      <c r="WEJ3207" s="14"/>
      <c r="WEK3207" s="14"/>
      <c r="WEL3207" s="14"/>
      <c r="WEM3207" s="14"/>
      <c r="WEN3207" s="14"/>
      <c r="WEO3207" s="14"/>
      <c r="WEP3207" s="14"/>
      <c r="WEQ3207" s="14"/>
      <c r="WER3207" s="14"/>
      <c r="WES3207" s="14"/>
      <c r="WET3207" s="14"/>
      <c r="WEU3207" s="14"/>
      <c r="WEV3207" s="14"/>
      <c r="WEW3207" s="14"/>
      <c r="WEX3207" s="14"/>
      <c r="WEY3207" s="14"/>
      <c r="WEZ3207" s="14"/>
      <c r="WFA3207" s="14"/>
      <c r="WFB3207" s="14"/>
      <c r="WFC3207" s="14"/>
      <c r="WFD3207" s="14"/>
      <c r="WFE3207" s="14"/>
      <c r="WFF3207" s="14"/>
      <c r="WFG3207" s="14"/>
      <c r="WFH3207" s="14"/>
      <c r="WFI3207" s="14"/>
      <c r="WFJ3207" s="14"/>
      <c r="WFK3207" s="14"/>
      <c r="WFL3207" s="14"/>
      <c r="WFM3207" s="14"/>
      <c r="WFN3207" s="14"/>
      <c r="WFO3207" s="14"/>
      <c r="WFP3207" s="14"/>
      <c r="WFQ3207" s="14"/>
      <c r="WFR3207" s="14"/>
      <c r="WFS3207" s="14"/>
      <c r="WFT3207" s="14"/>
      <c r="WFU3207" s="14"/>
      <c r="WFV3207" s="14"/>
      <c r="WFW3207" s="14"/>
      <c r="WFX3207" s="14"/>
      <c r="WFY3207" s="14"/>
      <c r="WFZ3207" s="14"/>
      <c r="WGA3207" s="14"/>
      <c r="WGB3207" s="14"/>
      <c r="WGC3207" s="14"/>
      <c r="WGD3207" s="14"/>
      <c r="WGE3207" s="14"/>
      <c r="WGF3207" s="14"/>
      <c r="WGG3207" s="14"/>
      <c r="WGH3207" s="14"/>
      <c r="WGI3207" s="14"/>
      <c r="WGJ3207" s="14"/>
      <c r="WGK3207" s="14"/>
      <c r="WGL3207" s="14"/>
      <c r="WGM3207" s="14"/>
      <c r="WGN3207" s="14"/>
      <c r="WGO3207" s="14"/>
      <c r="WGP3207" s="14"/>
      <c r="WGQ3207" s="14"/>
      <c r="WGR3207" s="14"/>
      <c r="WGS3207" s="14"/>
      <c r="WGT3207" s="14"/>
      <c r="WGU3207" s="14"/>
      <c r="WGV3207" s="14"/>
      <c r="WGW3207" s="14"/>
      <c r="WGX3207" s="14"/>
      <c r="WGY3207" s="14"/>
      <c r="WGZ3207" s="14"/>
      <c r="WHA3207" s="14"/>
      <c r="WHB3207" s="14"/>
      <c r="WHC3207" s="14"/>
      <c r="WHD3207" s="14"/>
      <c r="WHE3207" s="14"/>
      <c r="WHF3207" s="14"/>
      <c r="WHG3207" s="14"/>
      <c r="WHH3207" s="14"/>
      <c r="WHI3207" s="14"/>
      <c r="WHJ3207" s="14"/>
      <c r="WHK3207" s="14"/>
      <c r="WHL3207" s="14"/>
      <c r="WHM3207" s="14"/>
      <c r="WHN3207" s="14"/>
      <c r="WHO3207" s="14"/>
      <c r="WHP3207" s="14"/>
      <c r="WHQ3207" s="14"/>
      <c r="WHR3207" s="14"/>
      <c r="WHS3207" s="14"/>
      <c r="WHT3207" s="14"/>
      <c r="WHU3207" s="14"/>
      <c r="WHV3207" s="14"/>
      <c r="WHW3207" s="14"/>
      <c r="WHX3207" s="14"/>
      <c r="WHY3207" s="14"/>
      <c r="WHZ3207" s="14"/>
      <c r="WIA3207" s="14"/>
      <c r="WIB3207" s="14"/>
      <c r="WIC3207" s="14"/>
      <c r="WID3207" s="14"/>
      <c r="WIE3207" s="14"/>
      <c r="WIF3207" s="14"/>
      <c r="WIG3207" s="14"/>
      <c r="WIH3207" s="14"/>
      <c r="WII3207" s="14"/>
      <c r="WIJ3207" s="14"/>
      <c r="WIK3207" s="14"/>
      <c r="WIL3207" s="14"/>
      <c r="WIM3207" s="14"/>
      <c r="WIN3207" s="14"/>
      <c r="WIO3207" s="14"/>
      <c r="WIP3207" s="14"/>
      <c r="WIQ3207" s="14"/>
      <c r="WIR3207" s="14"/>
      <c r="WIS3207" s="14"/>
      <c r="WIT3207" s="14"/>
      <c r="WIU3207" s="14"/>
      <c r="WIV3207" s="14"/>
      <c r="WIW3207" s="14"/>
      <c r="WIX3207" s="14"/>
      <c r="WIY3207" s="14"/>
      <c r="WIZ3207" s="14"/>
      <c r="WJA3207" s="14"/>
      <c r="WJB3207" s="14"/>
      <c r="WJC3207" s="14"/>
      <c r="WJD3207" s="14"/>
      <c r="WJE3207" s="14"/>
      <c r="WJF3207" s="14"/>
      <c r="WJG3207" s="14"/>
      <c r="WJH3207" s="14"/>
      <c r="WJI3207" s="14"/>
      <c r="WJJ3207" s="14"/>
      <c r="WJK3207" s="14"/>
      <c r="WJL3207" s="14"/>
      <c r="WJM3207" s="14"/>
      <c r="WJN3207" s="14"/>
      <c r="WJO3207" s="14"/>
      <c r="WJP3207" s="14"/>
      <c r="WJQ3207" s="14"/>
      <c r="WJR3207" s="14"/>
      <c r="WJS3207" s="14"/>
      <c r="WJT3207" s="14"/>
      <c r="WJU3207" s="14"/>
      <c r="WJV3207" s="14"/>
      <c r="WJW3207" s="14"/>
      <c r="WJX3207" s="14"/>
      <c r="WJY3207" s="14"/>
      <c r="WJZ3207" s="14"/>
      <c r="WKA3207" s="14"/>
      <c r="WKB3207" s="14"/>
      <c r="WKC3207" s="14"/>
      <c r="WKD3207" s="14"/>
      <c r="WKE3207" s="14"/>
      <c r="WKF3207" s="14"/>
      <c r="WKG3207" s="14"/>
      <c r="WKH3207" s="14"/>
      <c r="WKI3207" s="14"/>
      <c r="WKJ3207" s="14"/>
      <c r="WKK3207" s="14"/>
      <c r="WKL3207" s="14"/>
      <c r="WKM3207" s="14"/>
      <c r="WKN3207" s="14"/>
      <c r="WKO3207" s="14"/>
      <c r="WKP3207" s="14"/>
      <c r="WKQ3207" s="14"/>
      <c r="WKR3207" s="14"/>
      <c r="WKS3207" s="14"/>
      <c r="WKT3207" s="14"/>
      <c r="WKU3207" s="14"/>
      <c r="WKV3207" s="14"/>
      <c r="WKW3207" s="14"/>
      <c r="WKX3207" s="14"/>
      <c r="WKY3207" s="14"/>
      <c r="WKZ3207" s="14"/>
      <c r="WLA3207" s="14"/>
      <c r="WLB3207" s="14"/>
      <c r="WLC3207" s="14"/>
      <c r="WLD3207" s="14"/>
      <c r="WLE3207" s="14"/>
      <c r="WLF3207" s="14"/>
      <c r="WLG3207" s="14"/>
      <c r="WLH3207" s="14"/>
      <c r="WLI3207" s="14"/>
      <c r="WLJ3207" s="14"/>
      <c r="WLK3207" s="14"/>
      <c r="WLL3207" s="14"/>
      <c r="WLM3207" s="14"/>
      <c r="WLN3207" s="14"/>
      <c r="WLO3207" s="14"/>
      <c r="WLP3207" s="14"/>
      <c r="WLQ3207" s="14"/>
      <c r="WLR3207" s="14"/>
      <c r="WLS3207" s="14"/>
      <c r="WLT3207" s="14"/>
      <c r="WLU3207" s="14"/>
      <c r="WLV3207" s="14"/>
      <c r="WLW3207" s="14"/>
      <c r="WLX3207" s="14"/>
      <c r="WLY3207" s="14"/>
      <c r="WLZ3207" s="14"/>
      <c r="WMA3207" s="14"/>
      <c r="WMB3207" s="14"/>
      <c r="WMC3207" s="14"/>
      <c r="WMD3207" s="14"/>
      <c r="WME3207" s="14"/>
      <c r="WMF3207" s="14"/>
      <c r="WMG3207" s="14"/>
      <c r="WMH3207" s="14"/>
      <c r="WMI3207" s="14"/>
      <c r="WMJ3207" s="14"/>
      <c r="WMK3207" s="14"/>
      <c r="WML3207" s="14"/>
      <c r="WMM3207" s="14"/>
      <c r="WMN3207" s="14"/>
      <c r="WMO3207" s="14"/>
      <c r="WMP3207" s="14"/>
      <c r="WMQ3207" s="14"/>
      <c r="WMR3207" s="14"/>
      <c r="WMS3207" s="14"/>
      <c r="WMT3207" s="14"/>
      <c r="WMU3207" s="14"/>
      <c r="WMV3207" s="14"/>
      <c r="WMW3207" s="14"/>
      <c r="WMX3207" s="14"/>
      <c r="WMY3207" s="14"/>
      <c r="WMZ3207" s="14"/>
      <c r="WNA3207" s="14"/>
      <c r="WNB3207" s="14"/>
      <c r="WNC3207" s="14"/>
      <c r="WND3207" s="14"/>
      <c r="WNE3207" s="14"/>
      <c r="WNF3207" s="14"/>
      <c r="WNG3207" s="14"/>
      <c r="WNH3207" s="14"/>
      <c r="WNI3207" s="14"/>
      <c r="WNJ3207" s="14"/>
      <c r="WNK3207" s="14"/>
      <c r="WNL3207" s="14"/>
      <c r="WNM3207" s="14"/>
      <c r="WNN3207" s="14"/>
      <c r="WNO3207" s="14"/>
      <c r="WNP3207" s="14"/>
      <c r="WNQ3207" s="14"/>
      <c r="WNR3207" s="14"/>
      <c r="WNS3207" s="14"/>
      <c r="WNT3207" s="14"/>
      <c r="WNU3207" s="14"/>
      <c r="WNV3207" s="14"/>
      <c r="WNW3207" s="14"/>
      <c r="WNX3207" s="14"/>
      <c r="WNY3207" s="14"/>
      <c r="WNZ3207" s="14"/>
      <c r="WOA3207" s="14"/>
      <c r="WOB3207" s="14"/>
      <c r="WOC3207" s="14"/>
      <c r="WOD3207" s="14"/>
      <c r="WOE3207" s="14"/>
      <c r="WOF3207" s="14"/>
      <c r="WOG3207" s="14"/>
      <c r="WOH3207" s="14"/>
      <c r="WOI3207" s="14"/>
      <c r="WOJ3207" s="14"/>
      <c r="WOK3207" s="14"/>
      <c r="WOL3207" s="14"/>
      <c r="WOM3207" s="14"/>
      <c r="WON3207" s="14"/>
      <c r="WOO3207" s="14"/>
      <c r="WOP3207" s="14"/>
      <c r="WOQ3207" s="14"/>
      <c r="WOR3207" s="14"/>
      <c r="WOS3207" s="14"/>
      <c r="WOT3207" s="14"/>
      <c r="WOU3207" s="14"/>
      <c r="WOV3207" s="14"/>
      <c r="WOW3207" s="14"/>
      <c r="WOX3207" s="14"/>
      <c r="WOY3207" s="14"/>
      <c r="WOZ3207" s="14"/>
      <c r="WPA3207" s="14"/>
      <c r="WPB3207" s="14"/>
      <c r="WPC3207" s="14"/>
      <c r="WPD3207" s="14"/>
      <c r="WPE3207" s="14"/>
      <c r="WPF3207" s="14"/>
      <c r="WPG3207" s="14"/>
      <c r="WPH3207" s="14"/>
      <c r="WPI3207" s="14"/>
      <c r="WPJ3207" s="14"/>
      <c r="WPK3207" s="14"/>
      <c r="WPL3207" s="14"/>
      <c r="WPM3207" s="14"/>
      <c r="WPN3207" s="14"/>
      <c r="WPO3207" s="14"/>
      <c r="WPP3207" s="14"/>
      <c r="WPQ3207" s="14"/>
      <c r="WPR3207" s="14"/>
      <c r="WPS3207" s="14"/>
      <c r="WPT3207" s="14"/>
      <c r="WPU3207" s="14"/>
      <c r="WPV3207" s="14"/>
      <c r="WPW3207" s="14"/>
      <c r="WPX3207" s="14"/>
      <c r="WPY3207" s="14"/>
      <c r="WPZ3207" s="14"/>
      <c r="WQA3207" s="14"/>
      <c r="WQB3207" s="14"/>
      <c r="WQC3207" s="14"/>
      <c r="WQD3207" s="14"/>
      <c r="WQE3207" s="14"/>
      <c r="WQF3207" s="14"/>
      <c r="WQG3207" s="14"/>
      <c r="WQH3207" s="14"/>
      <c r="WQI3207" s="14"/>
      <c r="WQJ3207" s="14"/>
      <c r="WQK3207" s="14"/>
      <c r="WQL3207" s="14"/>
      <c r="WQM3207" s="14"/>
      <c r="WQN3207" s="14"/>
      <c r="WQO3207" s="14"/>
      <c r="WQP3207" s="14"/>
      <c r="WQQ3207" s="14"/>
      <c r="WQR3207" s="14"/>
      <c r="WQS3207" s="14"/>
      <c r="WQT3207" s="14"/>
      <c r="WQU3207" s="14"/>
      <c r="WQV3207" s="14"/>
      <c r="WQW3207" s="14"/>
      <c r="WQX3207" s="14"/>
      <c r="WQY3207" s="14"/>
      <c r="WQZ3207" s="14"/>
      <c r="WRA3207" s="14"/>
      <c r="WRB3207" s="14"/>
      <c r="WRC3207" s="14"/>
      <c r="WRD3207" s="14"/>
      <c r="WRE3207" s="14"/>
      <c r="WRF3207" s="14"/>
      <c r="WRG3207" s="14"/>
      <c r="WRH3207" s="14"/>
      <c r="WRI3207" s="14"/>
      <c r="WRJ3207" s="14"/>
      <c r="WRK3207" s="14"/>
      <c r="WRL3207" s="14"/>
      <c r="WRM3207" s="14"/>
      <c r="WRN3207" s="14"/>
      <c r="WRO3207" s="14"/>
      <c r="WRP3207" s="14"/>
      <c r="WRQ3207" s="14"/>
      <c r="WRR3207" s="14"/>
      <c r="WRS3207" s="14"/>
      <c r="WRT3207" s="14"/>
      <c r="WRU3207" s="14"/>
      <c r="WRV3207" s="14"/>
      <c r="WRW3207" s="14"/>
      <c r="WRX3207" s="14"/>
      <c r="WRY3207" s="14"/>
      <c r="WRZ3207" s="14"/>
      <c r="WSA3207" s="14"/>
      <c r="WSB3207" s="14"/>
      <c r="WSC3207" s="14"/>
      <c r="WSD3207" s="14"/>
      <c r="WSE3207" s="14"/>
      <c r="WSF3207" s="14"/>
      <c r="WSG3207" s="14"/>
      <c r="WSH3207" s="14"/>
      <c r="WSI3207" s="14"/>
      <c r="WSJ3207" s="14"/>
      <c r="WSK3207" s="14"/>
      <c r="WSL3207" s="14"/>
      <c r="WSM3207" s="14"/>
      <c r="WSN3207" s="14"/>
      <c r="WSO3207" s="14"/>
      <c r="WSP3207" s="14"/>
      <c r="WSQ3207" s="14"/>
      <c r="WSR3207" s="14"/>
      <c r="WSS3207" s="14"/>
      <c r="WST3207" s="14"/>
      <c r="WSU3207" s="14"/>
      <c r="WSV3207" s="14"/>
      <c r="WSW3207" s="14"/>
      <c r="WSX3207" s="14"/>
      <c r="WSY3207" s="14"/>
      <c r="WSZ3207" s="14"/>
      <c r="WTA3207" s="14"/>
      <c r="WTB3207" s="14"/>
      <c r="WTC3207" s="14"/>
      <c r="WTD3207" s="14"/>
      <c r="WTE3207" s="14"/>
      <c r="WTF3207" s="14"/>
      <c r="WTG3207" s="14"/>
      <c r="WTH3207" s="14"/>
      <c r="WTI3207" s="14"/>
      <c r="WTJ3207" s="14"/>
      <c r="WTK3207" s="14"/>
      <c r="WTL3207" s="14"/>
      <c r="WTM3207" s="14"/>
      <c r="WTN3207" s="14"/>
      <c r="WTO3207" s="14"/>
      <c r="WTP3207" s="14"/>
      <c r="WTQ3207" s="14"/>
      <c r="WTR3207" s="14"/>
      <c r="WTS3207" s="14"/>
      <c r="WTT3207" s="14"/>
      <c r="WTU3207" s="14"/>
      <c r="WTV3207" s="14"/>
      <c r="WTW3207" s="14"/>
      <c r="WTX3207" s="14"/>
      <c r="WTY3207" s="14"/>
      <c r="WTZ3207" s="14"/>
      <c r="WUA3207" s="14"/>
      <c r="WUB3207" s="14"/>
      <c r="WUC3207" s="14"/>
      <c r="WUD3207" s="14"/>
      <c r="WUE3207" s="14"/>
      <c r="WUF3207" s="14"/>
      <c r="WUG3207" s="14"/>
      <c r="WUH3207" s="14"/>
      <c r="WUI3207" s="14"/>
      <c r="WUJ3207" s="14"/>
      <c r="WUK3207" s="14"/>
      <c r="WUL3207" s="14"/>
      <c r="WUM3207" s="14"/>
      <c r="WUN3207" s="14"/>
      <c r="WUO3207" s="14"/>
      <c r="WUP3207" s="14"/>
      <c r="WUQ3207" s="14"/>
      <c r="WUR3207" s="14"/>
      <c r="WUS3207" s="14"/>
      <c r="WUT3207" s="14"/>
      <c r="WUU3207" s="14"/>
      <c r="WUV3207" s="14"/>
      <c r="WUW3207" s="14"/>
      <c r="WUX3207" s="14"/>
      <c r="WUY3207" s="14"/>
      <c r="WUZ3207" s="14"/>
      <c r="WVA3207" s="14"/>
      <c r="WVB3207" s="14"/>
      <c r="WVC3207" s="14"/>
      <c r="WVD3207" s="14"/>
      <c r="WVE3207" s="14"/>
      <c r="WVF3207" s="14"/>
      <c r="WVG3207" s="14"/>
      <c r="WVH3207" s="14"/>
      <c r="WVI3207" s="14"/>
      <c r="WVJ3207" s="14"/>
      <c r="WVK3207" s="14"/>
      <c r="WVL3207" s="14"/>
      <c r="WVM3207" s="14"/>
      <c r="WVN3207" s="14"/>
      <c r="WVO3207" s="14"/>
      <c r="WVP3207" s="14"/>
      <c r="WVQ3207" s="14"/>
      <c r="WVR3207" s="14"/>
      <c r="WVS3207" s="14"/>
      <c r="WVT3207" s="14"/>
      <c r="WVU3207" s="14"/>
      <c r="WVV3207" s="14"/>
      <c r="WVW3207" s="14"/>
      <c r="WVX3207" s="14"/>
      <c r="WVY3207" s="14"/>
      <c r="WVZ3207" s="14"/>
      <c r="WWA3207" s="14"/>
      <c r="WWB3207" s="14"/>
      <c r="WWC3207" s="14"/>
      <c r="WWD3207" s="14"/>
      <c r="WWE3207" s="14"/>
      <c r="WWF3207" s="14"/>
      <c r="WWG3207" s="14"/>
      <c r="WWH3207" s="14"/>
      <c r="WWI3207" s="14"/>
      <c r="WWJ3207" s="14"/>
      <c r="WWK3207" s="14"/>
      <c r="WWL3207" s="14"/>
      <c r="WWM3207" s="14"/>
      <c r="WWN3207" s="14"/>
      <c r="WWO3207" s="14"/>
      <c r="WWP3207" s="14"/>
      <c r="WWQ3207" s="14"/>
      <c r="WWR3207" s="14"/>
      <c r="WWS3207" s="14"/>
      <c r="WWT3207" s="14"/>
      <c r="WWU3207" s="14"/>
      <c r="WWV3207" s="14"/>
      <c r="WWW3207" s="14"/>
      <c r="WWX3207" s="14"/>
      <c r="WWY3207" s="14"/>
      <c r="WWZ3207" s="14"/>
      <c r="WXA3207" s="14"/>
      <c r="WXB3207" s="14"/>
      <c r="WXC3207" s="14"/>
      <c r="WXD3207" s="14"/>
      <c r="WXE3207" s="14"/>
      <c r="WXF3207" s="14"/>
      <c r="WXG3207" s="14"/>
      <c r="WXH3207" s="14"/>
      <c r="WXI3207" s="14"/>
      <c r="WXJ3207" s="14"/>
      <c r="WXK3207" s="14"/>
      <c r="WXL3207" s="14"/>
      <c r="WXM3207" s="14"/>
      <c r="WXN3207" s="14"/>
      <c r="WXO3207" s="14"/>
      <c r="WXP3207" s="14"/>
      <c r="WXQ3207" s="14"/>
      <c r="WXR3207" s="14"/>
      <c r="WXS3207" s="14"/>
      <c r="WXT3207" s="14"/>
      <c r="WXU3207" s="14"/>
      <c r="WXV3207" s="14"/>
      <c r="WXW3207" s="14"/>
      <c r="WXX3207" s="14"/>
      <c r="WXY3207" s="14"/>
      <c r="WXZ3207" s="14"/>
      <c r="WYA3207" s="14"/>
      <c r="WYB3207" s="14"/>
      <c r="WYC3207" s="14"/>
      <c r="WYD3207" s="14"/>
      <c r="WYE3207" s="14"/>
      <c r="WYF3207" s="14"/>
      <c r="WYG3207" s="14"/>
      <c r="WYH3207" s="14"/>
      <c r="WYI3207" s="14"/>
      <c r="WYJ3207" s="14"/>
      <c r="WYK3207" s="14"/>
      <c r="WYL3207" s="14"/>
      <c r="WYM3207" s="14"/>
      <c r="WYN3207" s="14"/>
      <c r="WYO3207" s="14"/>
      <c r="WYP3207" s="14"/>
      <c r="WYQ3207" s="14"/>
      <c r="WYR3207" s="14"/>
      <c r="WYS3207" s="14"/>
      <c r="WYT3207" s="14"/>
      <c r="WYU3207" s="14"/>
      <c r="WYV3207" s="14"/>
      <c r="WYW3207" s="14"/>
      <c r="WYX3207" s="14"/>
      <c r="WYY3207" s="14"/>
      <c r="WYZ3207" s="14"/>
      <c r="WZA3207" s="14"/>
      <c r="WZB3207" s="14"/>
      <c r="WZC3207" s="14"/>
      <c r="WZD3207" s="14"/>
      <c r="WZE3207" s="14"/>
      <c r="WZF3207" s="14"/>
      <c r="WZG3207" s="14"/>
      <c r="WZH3207" s="14"/>
      <c r="WZI3207" s="14"/>
      <c r="WZJ3207" s="14"/>
      <c r="WZK3207" s="14"/>
      <c r="WZL3207" s="14"/>
      <c r="WZM3207" s="14"/>
      <c r="WZN3207" s="14"/>
      <c r="WZO3207" s="14"/>
      <c r="WZP3207" s="14"/>
      <c r="WZQ3207" s="14"/>
      <c r="WZR3207" s="14"/>
      <c r="WZS3207" s="14"/>
      <c r="WZT3207" s="14"/>
      <c r="WZU3207" s="14"/>
      <c r="WZV3207" s="14"/>
      <c r="WZW3207" s="14"/>
      <c r="WZX3207" s="14"/>
      <c r="WZY3207" s="14"/>
      <c r="WZZ3207" s="14"/>
      <c r="XAA3207" s="14"/>
      <c r="XAB3207" s="14"/>
      <c r="XAC3207" s="14"/>
      <c r="XAD3207" s="14"/>
      <c r="XAE3207" s="14"/>
      <c r="XAF3207" s="14"/>
      <c r="XAG3207" s="14"/>
      <c r="XAH3207" s="14"/>
      <c r="XAI3207" s="14"/>
      <c r="XAJ3207" s="14"/>
      <c r="XAK3207" s="14"/>
      <c r="XAL3207" s="14"/>
      <c r="XAM3207" s="14"/>
      <c r="XAN3207" s="14"/>
      <c r="XAO3207" s="14"/>
      <c r="XAP3207" s="14"/>
      <c r="XAQ3207" s="14"/>
      <c r="XAR3207" s="14"/>
      <c r="XAS3207" s="14"/>
      <c r="XAT3207" s="14"/>
      <c r="XAU3207" s="14"/>
      <c r="XAV3207" s="14"/>
      <c r="XAW3207" s="14"/>
      <c r="XAX3207" s="14"/>
      <c r="XAY3207" s="14"/>
      <c r="XAZ3207" s="14"/>
      <c r="XBA3207" s="14"/>
      <c r="XBB3207" s="14"/>
      <c r="XBC3207" s="14"/>
      <c r="XBD3207" s="14"/>
      <c r="XBE3207" s="14"/>
      <c r="XBF3207" s="14"/>
      <c r="XBG3207" s="14"/>
      <c r="XBH3207" s="14"/>
      <c r="XBI3207" s="14"/>
      <c r="XBJ3207" s="14"/>
      <c r="XBK3207" s="14"/>
      <c r="XBL3207" s="14"/>
      <c r="XBM3207" s="14"/>
      <c r="XBN3207" s="14"/>
      <c r="XBO3207" s="14"/>
      <c r="XBP3207" s="14"/>
      <c r="XBQ3207" s="14"/>
      <c r="XBR3207" s="14"/>
      <c r="XBS3207" s="14"/>
      <c r="XBT3207" s="14"/>
      <c r="XBU3207" s="14"/>
      <c r="XBV3207" s="14"/>
      <c r="XBW3207" s="14"/>
      <c r="XBX3207" s="14"/>
      <c r="XBY3207" s="14"/>
      <c r="XBZ3207" s="14"/>
      <c r="XCA3207" s="14"/>
      <c r="XCB3207" s="14"/>
      <c r="XCC3207" s="14"/>
      <c r="XCD3207" s="14"/>
      <c r="XCE3207" s="14"/>
      <c r="XCF3207" s="14"/>
      <c r="XCG3207" s="14"/>
      <c r="XCH3207" s="14"/>
      <c r="XCI3207" s="14"/>
      <c r="XCJ3207" s="14"/>
      <c r="XCK3207" s="14"/>
      <c r="XCL3207" s="14"/>
      <c r="XCM3207" s="14"/>
      <c r="XCN3207" s="14"/>
      <c r="XCO3207" s="14"/>
      <c r="XCP3207" s="14"/>
      <c r="XCQ3207" s="14"/>
      <c r="XCR3207" s="14"/>
      <c r="XCS3207" s="14"/>
      <c r="XCT3207" s="14"/>
      <c r="XCU3207" s="14"/>
      <c r="XCV3207" s="14"/>
      <c r="XCW3207" s="14"/>
      <c r="XCX3207" s="14"/>
      <c r="XCY3207" s="14"/>
      <c r="XCZ3207" s="14"/>
      <c r="XDA3207" s="14"/>
      <c r="XDB3207" s="14"/>
      <c r="XDC3207" s="14"/>
      <c r="XDD3207" s="14"/>
      <c r="XDE3207" s="14"/>
      <c r="XDF3207" s="14"/>
      <c r="XDG3207" s="14"/>
      <c r="XDH3207" s="14"/>
      <c r="XDI3207" s="14"/>
      <c r="XDJ3207" s="14"/>
      <c r="XDK3207" s="14"/>
      <c r="XDL3207" s="14"/>
      <c r="XDM3207" s="14"/>
      <c r="XDN3207" s="14"/>
      <c r="XDO3207" s="14"/>
      <c r="XDP3207" s="14"/>
      <c r="XDQ3207" s="14"/>
      <c r="XDR3207" s="14"/>
      <c r="XDS3207" s="14"/>
      <c r="XDT3207" s="14"/>
      <c r="XDU3207" s="14"/>
      <c r="XDV3207" s="14"/>
      <c r="XDW3207" s="14"/>
      <c r="XDX3207" s="14"/>
      <c r="XDY3207" s="14"/>
      <c r="XDZ3207" s="14"/>
      <c r="XEA3207" s="14"/>
      <c r="XEB3207" s="14"/>
      <c r="XEC3207" s="14"/>
      <c r="XED3207" s="14"/>
      <c r="XEE3207" s="14"/>
      <c r="XEF3207" s="14"/>
      <c r="XEG3207" s="14"/>
      <c r="XEH3207" s="14"/>
      <c r="XEI3207" s="14"/>
      <c r="XEJ3207" s="14"/>
      <c r="XEK3207" s="14"/>
      <c r="XEL3207" s="14"/>
      <c r="XEM3207" s="14"/>
      <c r="XEN3207" s="14"/>
      <c r="XEO3207" s="14"/>
      <c r="XEP3207" s="14"/>
      <c r="XEQ3207" s="14"/>
      <c r="XER3207" s="14"/>
      <c r="XES3207" s="14"/>
      <c r="XET3207" s="14"/>
      <c r="XEU3207" s="14"/>
      <c r="XEV3207" s="14"/>
      <c r="XEW3207" s="14"/>
      <c r="XEX3207" s="14"/>
      <c r="XEY3207" s="14"/>
      <c r="XEZ3207" s="14"/>
      <c r="XFA3207" s="14"/>
      <c r="XFB3207" s="14"/>
    </row>
    <row r="3208" spans="1:16382" ht="23.25" hidden="1" customHeight="1" x14ac:dyDescent="0.25">
      <c r="A3208" s="83" t="str">
        <f t="shared" ca="1" si="734"/>
        <v>3100.</v>
      </c>
      <c r="B3208" s="83">
        <v>4276</v>
      </c>
      <c r="C3208" s="268" t="s">
        <v>3134</v>
      </c>
      <c r="D3208" s="84">
        <v>1969</v>
      </c>
      <c r="E3208" s="302" t="s">
        <v>2957</v>
      </c>
      <c r="F3208" s="84" t="s">
        <v>2958</v>
      </c>
      <c r="G3208" s="210">
        <v>5</v>
      </c>
      <c r="H3208" s="210">
        <v>4</v>
      </c>
      <c r="I3208" s="205">
        <v>3959.1</v>
      </c>
      <c r="J3208" s="205">
        <v>2649.8</v>
      </c>
      <c r="K3208" s="205">
        <v>2649.8</v>
      </c>
      <c r="L3208" s="219">
        <v>179</v>
      </c>
      <c r="M3208" s="303">
        <f t="shared" ref="M3208" si="735">R3208+T3208+V3208+X3208+Z3208+AB3208+AE3208+AF3208</f>
        <v>1375741.17</v>
      </c>
      <c r="N3208" s="176"/>
      <c r="O3208" s="174"/>
      <c r="P3208" s="176"/>
      <c r="Q3208" s="176">
        <f t="shared" ref="Q3208" si="736">M3208</f>
        <v>1375741.17</v>
      </c>
      <c r="R3208" s="176">
        <v>1375741.17</v>
      </c>
      <c r="S3208" s="32"/>
      <c r="T3208" s="176"/>
      <c r="U3208" s="176"/>
      <c r="V3208" s="176"/>
      <c r="W3208" s="176"/>
      <c r="X3208" s="176"/>
      <c r="Y3208" s="176"/>
      <c r="Z3208" s="176"/>
      <c r="AA3208" s="176"/>
      <c r="AB3208" s="176"/>
      <c r="AC3208" s="176"/>
      <c r="AD3208" s="176"/>
      <c r="AE3208" s="176"/>
      <c r="AF3208" s="176"/>
      <c r="AG3208" s="317">
        <v>2025</v>
      </c>
      <c r="AH3208" s="158"/>
      <c r="AI3208" s="175"/>
      <c r="AJ3208" s="164"/>
      <c r="AK3208" s="15">
        <f t="shared" ca="1" si="718"/>
        <v>3100</v>
      </c>
      <c r="AL3208" s="15" t="s">
        <v>155</v>
      </c>
      <c r="AM3208" s="15" t="str">
        <f t="shared" ca="1" si="726"/>
        <v>3100.</v>
      </c>
      <c r="AN3208" s="179"/>
      <c r="AO3208" s="14"/>
      <c r="AP3208" s="16"/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/>
      <c r="BA3208" s="14"/>
      <c r="BB3208" s="14"/>
      <c r="BC3208" s="14"/>
      <c r="BD3208" s="14"/>
      <c r="BE3208" s="14"/>
      <c r="BF3208" s="14"/>
      <c r="BG3208" s="14"/>
      <c r="BH3208" s="14"/>
      <c r="BI3208" s="14"/>
      <c r="BJ3208" s="14"/>
      <c r="BK3208" s="14"/>
      <c r="BL3208" s="14"/>
      <c r="BM3208" s="14"/>
      <c r="BN3208" s="14"/>
      <c r="BO3208" s="14"/>
      <c r="BP3208" s="14"/>
      <c r="BQ3208" s="14"/>
      <c r="BR3208" s="14"/>
      <c r="BS3208" s="14"/>
      <c r="BT3208" s="14"/>
      <c r="BU3208" s="14"/>
      <c r="BV3208" s="14"/>
      <c r="BW3208" s="14"/>
      <c r="BX3208" s="14"/>
      <c r="BY3208" s="14"/>
      <c r="BZ3208" s="14"/>
      <c r="CA3208" s="14"/>
      <c r="CB3208" s="14"/>
      <c r="CC3208" s="14"/>
      <c r="CD3208" s="14"/>
      <c r="CE3208" s="14"/>
      <c r="CF3208" s="14"/>
      <c r="CG3208" s="14"/>
      <c r="CH3208" s="14"/>
      <c r="CI3208" s="14"/>
      <c r="CJ3208" s="14"/>
      <c r="CK3208" s="14"/>
      <c r="CL3208" s="14"/>
      <c r="CM3208" s="14"/>
      <c r="CN3208" s="14"/>
      <c r="CO3208" s="14"/>
      <c r="CP3208" s="14"/>
      <c r="CQ3208" s="14"/>
      <c r="CR3208" s="14"/>
      <c r="CS3208" s="14"/>
      <c r="CT3208" s="14"/>
      <c r="CU3208" s="14"/>
      <c r="CV3208" s="14"/>
      <c r="CW3208" s="14"/>
      <c r="CX3208" s="14"/>
      <c r="CY3208" s="14"/>
      <c r="CZ3208" s="14"/>
      <c r="DA3208" s="14"/>
      <c r="DB3208" s="14"/>
      <c r="DC3208" s="14"/>
      <c r="DD3208" s="14"/>
      <c r="DE3208" s="14"/>
      <c r="DF3208" s="14"/>
      <c r="DG3208" s="14"/>
      <c r="DH3208" s="14"/>
      <c r="DI3208" s="14"/>
      <c r="DJ3208" s="14"/>
      <c r="DK3208" s="14"/>
      <c r="DL3208" s="14"/>
      <c r="DM3208" s="14"/>
      <c r="DN3208" s="14"/>
      <c r="DO3208" s="14"/>
      <c r="DP3208" s="14"/>
      <c r="DQ3208" s="14"/>
      <c r="DR3208" s="14"/>
      <c r="DS3208" s="14"/>
      <c r="DT3208" s="14"/>
      <c r="DU3208" s="14"/>
      <c r="DV3208" s="14"/>
      <c r="DW3208" s="14"/>
      <c r="DX3208" s="14"/>
      <c r="DY3208" s="14"/>
      <c r="DZ3208" s="14"/>
      <c r="EA3208" s="14"/>
      <c r="EB3208" s="14"/>
      <c r="EC3208" s="14"/>
      <c r="ED3208" s="14"/>
      <c r="EE3208" s="14"/>
      <c r="EF3208" s="14"/>
      <c r="EG3208" s="14"/>
      <c r="EH3208" s="14"/>
      <c r="EI3208" s="14"/>
      <c r="EJ3208" s="14"/>
      <c r="EK3208" s="14"/>
      <c r="EL3208" s="14"/>
      <c r="EM3208" s="14"/>
      <c r="EN3208" s="14"/>
      <c r="EO3208" s="14"/>
      <c r="EP3208" s="14"/>
      <c r="EQ3208" s="14"/>
      <c r="ER3208" s="14"/>
      <c r="ES3208" s="14"/>
      <c r="ET3208" s="14"/>
      <c r="EU3208" s="14"/>
      <c r="EV3208" s="14"/>
      <c r="EW3208" s="14"/>
      <c r="EX3208" s="14"/>
      <c r="EY3208" s="14"/>
      <c r="EZ3208" s="14"/>
      <c r="FA3208" s="14"/>
      <c r="FB3208" s="14"/>
      <c r="FC3208" s="14"/>
      <c r="FD3208" s="14"/>
      <c r="FE3208" s="14"/>
      <c r="FF3208" s="14"/>
      <c r="FG3208" s="14"/>
      <c r="FH3208" s="14"/>
      <c r="FI3208" s="14"/>
      <c r="FJ3208" s="14"/>
      <c r="FK3208" s="14"/>
      <c r="FL3208" s="14"/>
      <c r="FM3208" s="14"/>
      <c r="FN3208" s="14"/>
      <c r="FO3208" s="14"/>
      <c r="FP3208" s="14"/>
      <c r="FQ3208" s="14"/>
      <c r="FR3208" s="14"/>
      <c r="FS3208" s="14"/>
      <c r="FT3208" s="14"/>
      <c r="FU3208" s="14"/>
      <c r="FV3208" s="14"/>
      <c r="FW3208" s="14"/>
      <c r="FX3208" s="14"/>
      <c r="FY3208" s="14"/>
      <c r="FZ3208" s="14"/>
      <c r="GA3208" s="14"/>
      <c r="GB3208" s="14"/>
      <c r="GC3208" s="14"/>
      <c r="GD3208" s="14"/>
      <c r="GE3208" s="14"/>
      <c r="GF3208" s="14"/>
      <c r="GG3208" s="14"/>
      <c r="GH3208" s="14"/>
      <c r="GI3208" s="14"/>
      <c r="GJ3208" s="14"/>
      <c r="GK3208" s="14"/>
      <c r="GL3208" s="14"/>
      <c r="GM3208" s="14"/>
      <c r="GN3208" s="14"/>
      <c r="GO3208" s="14"/>
      <c r="GP3208" s="14"/>
      <c r="GQ3208" s="14"/>
      <c r="GR3208" s="14"/>
      <c r="GS3208" s="14"/>
      <c r="GT3208" s="14"/>
      <c r="GU3208" s="14"/>
      <c r="GV3208" s="14"/>
      <c r="GW3208" s="14"/>
      <c r="GX3208" s="14"/>
      <c r="GY3208" s="14"/>
      <c r="GZ3208" s="14"/>
      <c r="HA3208" s="14"/>
      <c r="HB3208" s="14"/>
      <c r="HC3208" s="14"/>
      <c r="HD3208" s="14"/>
      <c r="HE3208" s="14"/>
      <c r="HF3208" s="14"/>
      <c r="HG3208" s="14"/>
      <c r="HH3208" s="14"/>
      <c r="HI3208" s="14"/>
      <c r="HJ3208" s="14"/>
      <c r="HK3208" s="14"/>
      <c r="HL3208" s="14"/>
      <c r="HM3208" s="14"/>
      <c r="HN3208" s="14"/>
      <c r="HO3208" s="14"/>
      <c r="HP3208" s="14"/>
      <c r="HQ3208" s="14"/>
      <c r="HR3208" s="14"/>
      <c r="HS3208" s="14"/>
      <c r="HT3208" s="14"/>
      <c r="HU3208" s="14"/>
      <c r="HV3208" s="14"/>
      <c r="HW3208" s="14"/>
      <c r="HX3208" s="14"/>
      <c r="HY3208" s="14"/>
      <c r="HZ3208" s="14"/>
      <c r="IA3208" s="14"/>
      <c r="IB3208" s="14"/>
      <c r="IC3208" s="14"/>
      <c r="ID3208" s="14"/>
      <c r="IE3208" s="14"/>
      <c r="IF3208" s="14"/>
      <c r="IG3208" s="14"/>
      <c r="IH3208" s="14"/>
      <c r="II3208" s="14"/>
      <c r="IJ3208" s="14"/>
      <c r="IK3208" s="14"/>
      <c r="IL3208" s="14"/>
      <c r="IM3208" s="14"/>
      <c r="IN3208" s="14"/>
      <c r="IO3208" s="14"/>
      <c r="IP3208" s="14"/>
      <c r="IQ3208" s="14"/>
      <c r="IR3208" s="14"/>
      <c r="IS3208" s="14"/>
      <c r="IT3208" s="14"/>
      <c r="IU3208" s="14"/>
      <c r="IV3208" s="14"/>
      <c r="IW3208" s="14"/>
      <c r="IX3208" s="14"/>
      <c r="IY3208" s="14"/>
      <c r="IZ3208" s="14"/>
      <c r="JA3208" s="14"/>
      <c r="JB3208" s="14"/>
      <c r="JC3208" s="14"/>
      <c r="JD3208" s="14"/>
      <c r="JE3208" s="14"/>
      <c r="JF3208" s="14"/>
      <c r="JG3208" s="14"/>
      <c r="JH3208" s="14"/>
      <c r="JI3208" s="14"/>
      <c r="JJ3208" s="14"/>
      <c r="JK3208" s="14"/>
      <c r="JL3208" s="14"/>
      <c r="JM3208" s="14"/>
      <c r="JN3208" s="14"/>
      <c r="JO3208" s="14"/>
      <c r="JP3208" s="14"/>
      <c r="JQ3208" s="14"/>
      <c r="JR3208" s="14"/>
      <c r="JS3208" s="14"/>
      <c r="JT3208" s="14"/>
      <c r="JU3208" s="14"/>
      <c r="JV3208" s="14"/>
      <c r="JW3208" s="14"/>
      <c r="JX3208" s="14"/>
      <c r="JY3208" s="14"/>
      <c r="JZ3208" s="14"/>
      <c r="KA3208" s="14"/>
      <c r="KB3208" s="14"/>
      <c r="KC3208" s="14"/>
      <c r="KD3208" s="14"/>
      <c r="KE3208" s="14"/>
      <c r="KF3208" s="14"/>
      <c r="KG3208" s="14"/>
      <c r="KH3208" s="14"/>
      <c r="KI3208" s="14"/>
      <c r="KJ3208" s="14"/>
      <c r="KK3208" s="14"/>
      <c r="KL3208" s="14"/>
      <c r="KM3208" s="14"/>
      <c r="KN3208" s="14"/>
      <c r="KO3208" s="14"/>
      <c r="KP3208" s="14"/>
      <c r="KQ3208" s="14"/>
      <c r="KR3208" s="14"/>
      <c r="KS3208" s="14"/>
      <c r="KT3208" s="14"/>
      <c r="KU3208" s="14"/>
      <c r="KV3208" s="14"/>
      <c r="KW3208" s="14"/>
      <c r="KX3208" s="14"/>
      <c r="KY3208" s="14"/>
      <c r="KZ3208" s="14"/>
      <c r="LA3208" s="14"/>
      <c r="LB3208" s="14"/>
      <c r="LC3208" s="14"/>
      <c r="LD3208" s="14"/>
      <c r="LE3208" s="14"/>
      <c r="LF3208" s="14"/>
      <c r="LG3208" s="14"/>
      <c r="LH3208" s="14"/>
      <c r="LI3208" s="14"/>
      <c r="LJ3208" s="14"/>
      <c r="LK3208" s="14"/>
      <c r="LL3208" s="14"/>
      <c r="LM3208" s="14"/>
      <c r="LN3208" s="14"/>
      <c r="LO3208" s="14"/>
      <c r="LP3208" s="14"/>
      <c r="LQ3208" s="14"/>
      <c r="LR3208" s="14"/>
      <c r="LS3208" s="14"/>
      <c r="LT3208" s="14"/>
      <c r="LU3208" s="14"/>
      <c r="LV3208" s="14"/>
      <c r="LW3208" s="14"/>
      <c r="LX3208" s="14"/>
      <c r="LY3208" s="14"/>
      <c r="LZ3208" s="14"/>
      <c r="MA3208" s="14"/>
      <c r="MB3208" s="14"/>
      <c r="MC3208" s="14"/>
      <c r="MD3208" s="14"/>
      <c r="ME3208" s="14"/>
      <c r="MF3208" s="14"/>
      <c r="MG3208" s="14"/>
      <c r="MH3208" s="14"/>
      <c r="MI3208" s="14"/>
      <c r="MJ3208" s="14"/>
      <c r="MK3208" s="14"/>
      <c r="ML3208" s="14"/>
      <c r="MM3208" s="14"/>
      <c r="MN3208" s="14"/>
      <c r="MO3208" s="14"/>
      <c r="MP3208" s="14"/>
      <c r="MQ3208" s="14"/>
      <c r="MR3208" s="14"/>
      <c r="MS3208" s="14"/>
      <c r="MT3208" s="14"/>
      <c r="MU3208" s="14"/>
      <c r="MV3208" s="14"/>
      <c r="MW3208" s="14"/>
      <c r="MX3208" s="14"/>
      <c r="MY3208" s="14"/>
      <c r="MZ3208" s="14"/>
      <c r="NA3208" s="14"/>
      <c r="NB3208" s="14"/>
      <c r="NC3208" s="14"/>
      <c r="ND3208" s="14"/>
      <c r="NE3208" s="14"/>
      <c r="NF3208" s="14"/>
      <c r="NG3208" s="14"/>
      <c r="NH3208" s="14"/>
      <c r="NI3208" s="14"/>
      <c r="NJ3208" s="14"/>
      <c r="NK3208" s="14"/>
      <c r="NL3208" s="14"/>
      <c r="NM3208" s="14"/>
      <c r="NN3208" s="14"/>
      <c r="NO3208" s="14"/>
      <c r="NP3208" s="14"/>
      <c r="NQ3208" s="14"/>
      <c r="NR3208" s="14"/>
      <c r="NS3208" s="14"/>
      <c r="NT3208" s="14"/>
      <c r="NU3208" s="14"/>
      <c r="NV3208" s="14"/>
      <c r="NW3208" s="14"/>
      <c r="NX3208" s="14"/>
      <c r="NY3208" s="14"/>
      <c r="NZ3208" s="14"/>
      <c r="OA3208" s="14"/>
      <c r="OB3208" s="14"/>
      <c r="OC3208" s="14"/>
      <c r="OD3208" s="14"/>
      <c r="OE3208" s="14"/>
      <c r="OF3208" s="14"/>
      <c r="OG3208" s="14"/>
      <c r="OH3208" s="14"/>
      <c r="OI3208" s="14"/>
      <c r="OJ3208" s="14"/>
      <c r="OK3208" s="14"/>
      <c r="OL3208" s="14"/>
      <c r="OM3208" s="14"/>
      <c r="ON3208" s="14"/>
      <c r="OO3208" s="14"/>
      <c r="OP3208" s="14"/>
      <c r="OQ3208" s="14"/>
      <c r="OR3208" s="14"/>
      <c r="OS3208" s="14"/>
      <c r="OT3208" s="14"/>
      <c r="OU3208" s="14"/>
      <c r="OV3208" s="14"/>
      <c r="OW3208" s="14"/>
      <c r="OX3208" s="14"/>
      <c r="OY3208" s="14"/>
      <c r="OZ3208" s="14"/>
      <c r="PA3208" s="14"/>
      <c r="PB3208" s="14"/>
      <c r="PC3208" s="14"/>
      <c r="PD3208" s="14"/>
      <c r="PE3208" s="14"/>
      <c r="PF3208" s="14"/>
      <c r="PG3208" s="14"/>
      <c r="PH3208" s="14"/>
      <c r="PI3208" s="14"/>
      <c r="PJ3208" s="14"/>
      <c r="PK3208" s="14"/>
      <c r="PL3208" s="14"/>
      <c r="PM3208" s="14"/>
      <c r="PN3208" s="14"/>
      <c r="PO3208" s="14"/>
      <c r="PP3208" s="14"/>
      <c r="PQ3208" s="14"/>
      <c r="PR3208" s="14"/>
      <c r="PS3208" s="14"/>
      <c r="PT3208" s="14"/>
      <c r="PU3208" s="14"/>
      <c r="PV3208" s="14"/>
      <c r="PW3208" s="14"/>
      <c r="PX3208" s="14"/>
      <c r="PY3208" s="14"/>
      <c r="PZ3208" s="14"/>
      <c r="QA3208" s="14"/>
      <c r="QB3208" s="14"/>
      <c r="QC3208" s="14"/>
      <c r="QD3208" s="14"/>
      <c r="QE3208" s="14"/>
      <c r="QF3208" s="14"/>
      <c r="QG3208" s="14"/>
      <c r="QH3208" s="14"/>
      <c r="QI3208" s="14"/>
      <c r="QJ3208" s="14"/>
      <c r="QK3208" s="14"/>
      <c r="QL3208" s="14"/>
      <c r="QM3208" s="14"/>
      <c r="QN3208" s="14"/>
      <c r="QO3208" s="14"/>
      <c r="QP3208" s="14"/>
      <c r="QQ3208" s="14"/>
      <c r="QR3208" s="14"/>
      <c r="QS3208" s="14"/>
      <c r="QT3208" s="14"/>
      <c r="QU3208" s="14"/>
      <c r="QV3208" s="14"/>
      <c r="QW3208" s="14"/>
      <c r="QX3208" s="14"/>
      <c r="QY3208" s="14"/>
      <c r="QZ3208" s="14"/>
      <c r="RA3208" s="14"/>
      <c r="RB3208" s="14"/>
      <c r="RC3208" s="14"/>
      <c r="RD3208" s="14"/>
      <c r="RE3208" s="14"/>
      <c r="RF3208" s="14"/>
      <c r="RG3208" s="14"/>
      <c r="RH3208" s="14"/>
      <c r="RI3208" s="14"/>
      <c r="RJ3208" s="14"/>
      <c r="RK3208" s="14"/>
      <c r="RL3208" s="14"/>
      <c r="RM3208" s="14"/>
      <c r="RN3208" s="14"/>
      <c r="RO3208" s="14"/>
      <c r="RP3208" s="14"/>
      <c r="RQ3208" s="14"/>
      <c r="RR3208" s="14"/>
      <c r="RS3208" s="14"/>
      <c r="RT3208" s="14"/>
      <c r="RU3208" s="14"/>
      <c r="RV3208" s="14"/>
      <c r="RW3208" s="14"/>
      <c r="RX3208" s="14"/>
      <c r="RY3208" s="14"/>
      <c r="RZ3208" s="14"/>
      <c r="SA3208" s="14"/>
      <c r="SB3208" s="14"/>
      <c r="SC3208" s="14"/>
      <c r="SD3208" s="14"/>
      <c r="SE3208" s="14"/>
      <c r="SF3208" s="14"/>
      <c r="SG3208" s="14"/>
      <c r="SH3208" s="14"/>
      <c r="SI3208" s="14"/>
      <c r="SJ3208" s="14"/>
      <c r="SK3208" s="14"/>
      <c r="SL3208" s="14"/>
      <c r="SM3208" s="14"/>
      <c r="SN3208" s="14"/>
      <c r="SO3208" s="14"/>
      <c r="SP3208" s="14"/>
      <c r="SQ3208" s="14"/>
      <c r="SR3208" s="14"/>
      <c r="SS3208" s="14"/>
      <c r="ST3208" s="14"/>
      <c r="SU3208" s="14"/>
      <c r="SV3208" s="14"/>
      <c r="SW3208" s="14"/>
      <c r="SX3208" s="14"/>
      <c r="SY3208" s="14"/>
      <c r="SZ3208" s="14"/>
      <c r="TA3208" s="14"/>
      <c r="TB3208" s="14"/>
      <c r="TC3208" s="14"/>
      <c r="TD3208" s="14"/>
      <c r="TE3208" s="14"/>
      <c r="TF3208" s="14"/>
      <c r="TG3208" s="14"/>
      <c r="TH3208" s="14"/>
      <c r="TI3208" s="14"/>
      <c r="TJ3208" s="14"/>
      <c r="TK3208" s="14"/>
      <c r="TL3208" s="14"/>
      <c r="TM3208" s="14"/>
      <c r="TN3208" s="14"/>
      <c r="TO3208" s="14"/>
      <c r="TP3208" s="14"/>
      <c r="TQ3208" s="14"/>
      <c r="TR3208" s="14"/>
      <c r="TS3208" s="14"/>
      <c r="TT3208" s="14"/>
      <c r="TU3208" s="14"/>
      <c r="TV3208" s="14"/>
      <c r="TW3208" s="14"/>
      <c r="TX3208" s="14"/>
      <c r="TY3208" s="14"/>
      <c r="TZ3208" s="14"/>
      <c r="UA3208" s="14"/>
      <c r="UB3208" s="14"/>
      <c r="UC3208" s="14"/>
      <c r="UD3208" s="14"/>
      <c r="UE3208" s="14"/>
      <c r="UF3208" s="14"/>
      <c r="UG3208" s="14"/>
      <c r="UH3208" s="14"/>
      <c r="UI3208" s="14"/>
      <c r="UJ3208" s="14"/>
      <c r="UK3208" s="14"/>
      <c r="UL3208" s="14"/>
      <c r="UM3208" s="14"/>
      <c r="UN3208" s="14"/>
      <c r="UO3208" s="14"/>
      <c r="UP3208" s="14"/>
      <c r="UQ3208" s="14"/>
      <c r="UR3208" s="14"/>
      <c r="US3208" s="14"/>
      <c r="UT3208" s="14"/>
      <c r="UU3208" s="14"/>
      <c r="UV3208" s="14"/>
      <c r="UW3208" s="14"/>
      <c r="UX3208" s="14"/>
      <c r="UY3208" s="14"/>
      <c r="UZ3208" s="14"/>
      <c r="VA3208" s="14"/>
      <c r="VB3208" s="14"/>
      <c r="VC3208" s="14"/>
      <c r="VD3208" s="14"/>
      <c r="VE3208" s="14"/>
      <c r="VF3208" s="14"/>
      <c r="VG3208" s="14"/>
      <c r="VH3208" s="14"/>
      <c r="VI3208" s="14"/>
      <c r="VJ3208" s="14"/>
      <c r="VK3208" s="14"/>
      <c r="VL3208" s="14"/>
      <c r="VM3208" s="14"/>
      <c r="VN3208" s="14"/>
      <c r="VO3208" s="14"/>
      <c r="VP3208" s="14"/>
      <c r="VQ3208" s="14"/>
      <c r="VR3208" s="14"/>
      <c r="VS3208" s="14"/>
      <c r="VT3208" s="14"/>
      <c r="VU3208" s="14"/>
      <c r="VV3208" s="14"/>
      <c r="VW3208" s="14"/>
      <c r="VX3208" s="14"/>
      <c r="VY3208" s="14"/>
      <c r="VZ3208" s="14"/>
      <c r="WA3208" s="14"/>
      <c r="WB3208" s="14"/>
      <c r="WC3208" s="14"/>
      <c r="WD3208" s="14"/>
      <c r="WE3208" s="14"/>
      <c r="WF3208" s="14"/>
      <c r="WG3208" s="14"/>
      <c r="WH3208" s="14"/>
      <c r="WI3208" s="14"/>
      <c r="WJ3208" s="14"/>
      <c r="WK3208" s="14"/>
      <c r="WL3208" s="14"/>
      <c r="WM3208" s="14"/>
      <c r="WN3208" s="14"/>
      <c r="WO3208" s="14"/>
      <c r="WP3208" s="14"/>
      <c r="WQ3208" s="14"/>
      <c r="WR3208" s="14"/>
      <c r="WS3208" s="14"/>
      <c r="WT3208" s="14"/>
      <c r="WU3208" s="14"/>
      <c r="WV3208" s="14"/>
      <c r="WW3208" s="14"/>
      <c r="WX3208" s="14"/>
      <c r="WY3208" s="14"/>
      <c r="WZ3208" s="14"/>
      <c r="XA3208" s="14"/>
      <c r="XB3208" s="14"/>
      <c r="XC3208" s="14"/>
      <c r="XD3208" s="14"/>
      <c r="XE3208" s="14"/>
      <c r="XF3208" s="14"/>
      <c r="XG3208" s="14"/>
      <c r="XH3208" s="14"/>
      <c r="XI3208" s="14"/>
      <c r="XJ3208" s="14"/>
      <c r="XK3208" s="14"/>
      <c r="XL3208" s="14"/>
      <c r="XM3208" s="14"/>
      <c r="XN3208" s="14"/>
      <c r="XO3208" s="14"/>
      <c r="XP3208" s="14"/>
      <c r="XQ3208" s="14"/>
      <c r="XR3208" s="14"/>
      <c r="XS3208" s="14"/>
      <c r="XT3208" s="14"/>
      <c r="XU3208" s="14"/>
      <c r="XV3208" s="14"/>
      <c r="XW3208" s="14"/>
      <c r="XX3208" s="14"/>
      <c r="XY3208" s="14"/>
      <c r="XZ3208" s="14"/>
      <c r="YA3208" s="14"/>
      <c r="YB3208" s="14"/>
      <c r="YC3208" s="14"/>
      <c r="YD3208" s="14"/>
      <c r="YE3208" s="14"/>
      <c r="YF3208" s="14"/>
      <c r="YG3208" s="14"/>
      <c r="YH3208" s="14"/>
      <c r="YI3208" s="14"/>
      <c r="YJ3208" s="14"/>
      <c r="YK3208" s="14"/>
      <c r="YL3208" s="14"/>
      <c r="YM3208" s="14"/>
      <c r="YN3208" s="14"/>
      <c r="YO3208" s="14"/>
      <c r="YP3208" s="14"/>
      <c r="YQ3208" s="14"/>
      <c r="YR3208" s="14"/>
      <c r="YS3208" s="14"/>
      <c r="YT3208" s="14"/>
      <c r="YU3208" s="14"/>
      <c r="YV3208" s="14"/>
      <c r="YW3208" s="14"/>
      <c r="YX3208" s="14"/>
      <c r="YY3208" s="14"/>
      <c r="YZ3208" s="14"/>
      <c r="ZA3208" s="14"/>
      <c r="ZB3208" s="14"/>
      <c r="ZC3208" s="14"/>
      <c r="ZD3208" s="14"/>
      <c r="ZE3208" s="14"/>
      <c r="ZF3208" s="14"/>
      <c r="ZG3208" s="14"/>
      <c r="ZH3208" s="14"/>
      <c r="ZI3208" s="14"/>
      <c r="ZJ3208" s="14"/>
      <c r="ZK3208" s="14"/>
      <c r="ZL3208" s="14"/>
      <c r="ZM3208" s="14"/>
      <c r="ZN3208" s="14"/>
      <c r="ZO3208" s="14"/>
      <c r="ZP3208" s="14"/>
      <c r="ZQ3208" s="14"/>
      <c r="ZR3208" s="14"/>
      <c r="ZS3208" s="14"/>
      <c r="ZT3208" s="14"/>
      <c r="ZU3208" s="14"/>
      <c r="ZV3208" s="14"/>
      <c r="ZW3208" s="14"/>
      <c r="ZX3208" s="14"/>
      <c r="ZY3208" s="14"/>
      <c r="ZZ3208" s="14"/>
      <c r="AAA3208" s="14"/>
      <c r="AAB3208" s="14"/>
      <c r="AAC3208" s="14"/>
      <c r="AAD3208" s="14"/>
      <c r="AAE3208" s="14"/>
      <c r="AAF3208" s="14"/>
      <c r="AAG3208" s="14"/>
      <c r="AAH3208" s="14"/>
      <c r="AAI3208" s="14"/>
      <c r="AAJ3208" s="14"/>
      <c r="AAK3208" s="14"/>
      <c r="AAL3208" s="14"/>
      <c r="AAM3208" s="14"/>
      <c r="AAN3208" s="14"/>
      <c r="AAO3208" s="14"/>
      <c r="AAP3208" s="14"/>
      <c r="AAQ3208" s="14"/>
      <c r="AAR3208" s="14"/>
      <c r="AAS3208" s="14"/>
      <c r="AAT3208" s="14"/>
      <c r="AAU3208" s="14"/>
      <c r="AAV3208" s="14"/>
      <c r="AAW3208" s="14"/>
      <c r="AAX3208" s="14"/>
      <c r="AAY3208" s="14"/>
      <c r="AAZ3208" s="14"/>
      <c r="ABA3208" s="14"/>
      <c r="ABB3208" s="14"/>
      <c r="ABC3208" s="14"/>
      <c r="ABD3208" s="14"/>
      <c r="ABE3208" s="14"/>
      <c r="ABF3208" s="14"/>
      <c r="ABG3208" s="14"/>
      <c r="ABH3208" s="14"/>
      <c r="ABI3208" s="14"/>
      <c r="ABJ3208" s="14"/>
      <c r="ABK3208" s="14"/>
      <c r="ABL3208" s="14"/>
      <c r="ABM3208" s="14"/>
      <c r="ABN3208" s="14"/>
      <c r="ABO3208" s="14"/>
      <c r="ABP3208" s="14"/>
      <c r="ABQ3208" s="14"/>
      <c r="ABR3208" s="14"/>
      <c r="ABS3208" s="14"/>
      <c r="ABT3208" s="14"/>
      <c r="ABU3208" s="14"/>
      <c r="ABV3208" s="14"/>
      <c r="ABW3208" s="14"/>
      <c r="ABX3208" s="14"/>
      <c r="ABY3208" s="14"/>
      <c r="ABZ3208" s="14"/>
      <c r="ACA3208" s="14"/>
      <c r="ACB3208" s="14"/>
      <c r="ACC3208" s="14"/>
      <c r="ACD3208" s="14"/>
      <c r="ACE3208" s="14"/>
      <c r="ACF3208" s="14"/>
      <c r="ACG3208" s="14"/>
      <c r="ACH3208" s="14"/>
      <c r="ACI3208" s="14"/>
      <c r="ACJ3208" s="14"/>
      <c r="ACK3208" s="14"/>
      <c r="ACL3208" s="14"/>
      <c r="ACM3208" s="14"/>
      <c r="ACN3208" s="14"/>
      <c r="ACO3208" s="14"/>
      <c r="ACP3208" s="14"/>
      <c r="ACQ3208" s="14"/>
      <c r="ACR3208" s="14"/>
      <c r="ACS3208" s="14"/>
      <c r="ACT3208" s="14"/>
      <c r="ACU3208" s="14"/>
      <c r="ACV3208" s="14"/>
      <c r="ACW3208" s="14"/>
      <c r="ACX3208" s="14"/>
      <c r="ACY3208" s="14"/>
      <c r="ACZ3208" s="14"/>
      <c r="ADA3208" s="14"/>
      <c r="ADB3208" s="14"/>
      <c r="ADC3208" s="14"/>
      <c r="ADD3208" s="14"/>
      <c r="ADE3208" s="14"/>
      <c r="ADF3208" s="14"/>
      <c r="ADG3208" s="14"/>
      <c r="ADH3208" s="14"/>
      <c r="ADI3208" s="14"/>
      <c r="ADJ3208" s="14"/>
      <c r="ADK3208" s="14"/>
      <c r="ADL3208" s="14"/>
      <c r="ADM3208" s="14"/>
      <c r="ADN3208" s="14"/>
      <c r="ADO3208" s="14"/>
      <c r="ADP3208" s="14"/>
      <c r="ADQ3208" s="14"/>
      <c r="ADR3208" s="14"/>
      <c r="ADS3208" s="14"/>
      <c r="ADT3208" s="14"/>
      <c r="ADU3208" s="14"/>
      <c r="ADV3208" s="14"/>
      <c r="ADW3208" s="14"/>
      <c r="ADX3208" s="14"/>
      <c r="ADY3208" s="14"/>
      <c r="ADZ3208" s="14"/>
      <c r="AEA3208" s="14"/>
      <c r="AEB3208" s="14"/>
      <c r="AEC3208" s="14"/>
      <c r="AED3208" s="14"/>
      <c r="AEE3208" s="14"/>
      <c r="AEF3208" s="14"/>
      <c r="AEG3208" s="14"/>
      <c r="AEH3208" s="14"/>
      <c r="AEI3208" s="14"/>
      <c r="AEJ3208" s="14"/>
      <c r="AEK3208" s="14"/>
      <c r="AEL3208" s="14"/>
      <c r="AEM3208" s="14"/>
      <c r="AEN3208" s="14"/>
      <c r="AEO3208" s="14"/>
      <c r="AEP3208" s="14"/>
      <c r="AEQ3208" s="14"/>
      <c r="AER3208" s="14"/>
      <c r="AES3208" s="14"/>
      <c r="AET3208" s="14"/>
      <c r="AEU3208" s="14"/>
      <c r="AEV3208" s="14"/>
      <c r="AEW3208" s="14"/>
      <c r="AEX3208" s="14"/>
      <c r="AEY3208" s="14"/>
      <c r="AEZ3208" s="14"/>
      <c r="AFA3208" s="14"/>
      <c r="AFB3208" s="14"/>
      <c r="AFC3208" s="14"/>
      <c r="AFD3208" s="14"/>
      <c r="AFE3208" s="14"/>
      <c r="AFF3208" s="14"/>
      <c r="AFG3208" s="14"/>
      <c r="AFH3208" s="14"/>
      <c r="AFI3208" s="14"/>
      <c r="AFJ3208" s="14"/>
      <c r="AFK3208" s="14"/>
      <c r="AFL3208" s="14"/>
      <c r="AFM3208" s="14"/>
      <c r="AFN3208" s="14"/>
      <c r="AFO3208" s="14"/>
      <c r="AFP3208" s="14"/>
      <c r="AFQ3208" s="14"/>
      <c r="AFR3208" s="14"/>
      <c r="AFS3208" s="14"/>
      <c r="AFT3208" s="14"/>
      <c r="AFU3208" s="14"/>
      <c r="AFV3208" s="14"/>
      <c r="AFW3208" s="14"/>
      <c r="AFX3208" s="14"/>
      <c r="AFY3208" s="14"/>
      <c r="AFZ3208" s="14"/>
      <c r="AGA3208" s="14"/>
      <c r="AGB3208" s="14"/>
      <c r="AGC3208" s="14"/>
      <c r="AGD3208" s="14"/>
      <c r="AGE3208" s="14"/>
      <c r="AGF3208" s="14"/>
      <c r="AGG3208" s="14"/>
      <c r="AGH3208" s="14"/>
      <c r="AGI3208" s="14"/>
      <c r="AGJ3208" s="14"/>
      <c r="AGK3208" s="14"/>
      <c r="AGL3208" s="14"/>
      <c r="AGM3208" s="14"/>
      <c r="AGN3208" s="14"/>
      <c r="AGO3208" s="14"/>
      <c r="AGP3208" s="14"/>
      <c r="AGQ3208" s="14"/>
      <c r="AGR3208" s="14"/>
      <c r="AGS3208" s="14"/>
      <c r="AGT3208" s="14"/>
      <c r="AGU3208" s="14"/>
      <c r="AGV3208" s="14"/>
      <c r="AGW3208" s="14"/>
      <c r="AGX3208" s="14"/>
      <c r="AGY3208" s="14"/>
      <c r="AGZ3208" s="14"/>
      <c r="AHA3208" s="14"/>
      <c r="AHB3208" s="14"/>
      <c r="AHC3208" s="14"/>
      <c r="AHD3208" s="14"/>
      <c r="AHE3208" s="14"/>
      <c r="AHF3208" s="14"/>
      <c r="AHG3208" s="14"/>
      <c r="AHH3208" s="14"/>
      <c r="AHI3208" s="14"/>
      <c r="AHJ3208" s="14"/>
      <c r="AHK3208" s="14"/>
      <c r="AHL3208" s="14"/>
      <c r="AHM3208" s="14"/>
      <c r="AHN3208" s="14"/>
      <c r="AHO3208" s="14"/>
      <c r="AHP3208" s="14"/>
      <c r="AHQ3208" s="14"/>
      <c r="AHR3208" s="14"/>
      <c r="AHS3208" s="14"/>
      <c r="AHT3208" s="14"/>
      <c r="AHU3208" s="14"/>
      <c r="AHV3208" s="14"/>
      <c r="AHW3208" s="14"/>
      <c r="AHX3208" s="14"/>
      <c r="AHY3208" s="14"/>
      <c r="AHZ3208" s="14"/>
      <c r="AIA3208" s="14"/>
      <c r="AIB3208" s="14"/>
      <c r="AIC3208" s="14"/>
      <c r="AID3208" s="14"/>
      <c r="AIE3208" s="14"/>
      <c r="AIF3208" s="14"/>
      <c r="AIG3208" s="14"/>
      <c r="AIH3208" s="14"/>
      <c r="AII3208" s="14"/>
      <c r="AIJ3208" s="14"/>
      <c r="AIK3208" s="14"/>
      <c r="AIL3208" s="14"/>
      <c r="AIM3208" s="14"/>
      <c r="AIN3208" s="14"/>
      <c r="AIO3208" s="14"/>
      <c r="AIP3208" s="14"/>
      <c r="AIQ3208" s="14"/>
      <c r="AIR3208" s="14"/>
      <c r="AIS3208" s="14"/>
      <c r="AIT3208" s="14"/>
      <c r="AIU3208" s="14"/>
      <c r="AIV3208" s="14"/>
      <c r="AIW3208" s="14"/>
      <c r="AIX3208" s="14"/>
      <c r="AIY3208" s="14"/>
      <c r="AIZ3208" s="14"/>
      <c r="AJA3208" s="14"/>
      <c r="AJB3208" s="14"/>
      <c r="AJC3208" s="14"/>
      <c r="AJD3208" s="14"/>
      <c r="AJE3208" s="14"/>
      <c r="AJF3208" s="14"/>
      <c r="AJG3208" s="14"/>
      <c r="AJH3208" s="14"/>
      <c r="AJI3208" s="14"/>
      <c r="AJJ3208" s="14"/>
      <c r="AJK3208" s="14"/>
      <c r="AJL3208" s="14"/>
      <c r="AJM3208" s="14"/>
      <c r="AJN3208" s="14"/>
      <c r="AJO3208" s="14"/>
      <c r="AJP3208" s="14"/>
      <c r="AJQ3208" s="14"/>
      <c r="AJR3208" s="14"/>
      <c r="AJS3208" s="14"/>
      <c r="AJT3208" s="14"/>
      <c r="AJU3208" s="14"/>
      <c r="AJV3208" s="14"/>
      <c r="AJW3208" s="14"/>
      <c r="AJX3208" s="14"/>
      <c r="AJY3208" s="14"/>
      <c r="AJZ3208" s="14"/>
      <c r="AKA3208" s="14"/>
      <c r="AKB3208" s="14"/>
      <c r="AKC3208" s="14"/>
      <c r="AKD3208" s="14"/>
      <c r="AKE3208" s="14"/>
      <c r="AKF3208" s="14"/>
      <c r="AKG3208" s="14"/>
      <c r="AKH3208" s="14"/>
      <c r="AKI3208" s="14"/>
      <c r="AKJ3208" s="14"/>
      <c r="AKK3208" s="14"/>
      <c r="AKL3208" s="14"/>
      <c r="AKM3208" s="14"/>
      <c r="AKN3208" s="14"/>
      <c r="AKO3208" s="14"/>
      <c r="AKP3208" s="14"/>
      <c r="AKQ3208" s="14"/>
      <c r="AKR3208" s="14"/>
      <c r="AKS3208" s="14"/>
      <c r="AKT3208" s="14"/>
      <c r="AKU3208" s="14"/>
      <c r="AKV3208" s="14"/>
      <c r="AKW3208" s="14"/>
      <c r="AKX3208" s="14"/>
      <c r="AKY3208" s="14"/>
      <c r="AKZ3208" s="14"/>
      <c r="ALA3208" s="14"/>
      <c r="ALB3208" s="14"/>
      <c r="ALC3208" s="14"/>
      <c r="ALD3208" s="14"/>
      <c r="ALE3208" s="14"/>
      <c r="ALF3208" s="14"/>
      <c r="ALG3208" s="14"/>
      <c r="ALH3208" s="14"/>
      <c r="ALI3208" s="14"/>
      <c r="ALJ3208" s="14"/>
      <c r="ALK3208" s="14"/>
      <c r="ALL3208" s="14"/>
      <c r="ALM3208" s="14"/>
      <c r="ALN3208" s="14"/>
      <c r="ALO3208" s="14"/>
      <c r="ALP3208" s="14"/>
      <c r="ALQ3208" s="14"/>
      <c r="ALR3208" s="14"/>
      <c r="ALS3208" s="14"/>
      <c r="ALT3208" s="14"/>
      <c r="ALU3208" s="14"/>
      <c r="ALV3208" s="14"/>
      <c r="ALW3208" s="14"/>
      <c r="ALX3208" s="14"/>
      <c r="ALY3208" s="14"/>
      <c r="ALZ3208" s="14"/>
      <c r="AMA3208" s="14"/>
      <c r="AMB3208" s="14"/>
      <c r="AMC3208" s="14"/>
      <c r="AMD3208" s="14"/>
      <c r="AME3208" s="14"/>
      <c r="AMF3208" s="14"/>
      <c r="AMG3208" s="14"/>
      <c r="AMH3208" s="14"/>
      <c r="AMI3208" s="14"/>
      <c r="AMJ3208" s="14"/>
      <c r="AMK3208" s="14"/>
      <c r="AML3208" s="14"/>
      <c r="AMM3208" s="14"/>
      <c r="AMN3208" s="14"/>
      <c r="AMO3208" s="14"/>
      <c r="AMP3208" s="14"/>
      <c r="AMQ3208" s="14"/>
      <c r="AMR3208" s="14"/>
      <c r="AMS3208" s="14"/>
      <c r="AMT3208" s="14"/>
      <c r="AMU3208" s="14"/>
      <c r="AMV3208" s="14"/>
      <c r="AMW3208" s="14"/>
      <c r="AMX3208" s="14"/>
      <c r="AMY3208" s="14"/>
      <c r="AMZ3208" s="14"/>
      <c r="ANA3208" s="14"/>
      <c r="ANB3208" s="14"/>
      <c r="ANC3208" s="14"/>
      <c r="AND3208" s="14"/>
      <c r="ANE3208" s="14"/>
      <c r="ANF3208" s="14"/>
      <c r="ANG3208" s="14"/>
      <c r="ANH3208" s="14"/>
      <c r="ANI3208" s="14"/>
      <c r="ANJ3208" s="14"/>
      <c r="ANK3208" s="14"/>
      <c r="ANL3208" s="14"/>
      <c r="ANM3208" s="14"/>
      <c r="ANN3208" s="14"/>
      <c r="ANO3208" s="14"/>
      <c r="ANP3208" s="14"/>
      <c r="ANQ3208" s="14"/>
      <c r="ANR3208" s="14"/>
      <c r="ANS3208" s="14"/>
      <c r="ANT3208" s="14"/>
      <c r="ANU3208" s="14"/>
      <c r="ANV3208" s="14"/>
      <c r="ANW3208" s="14"/>
      <c r="ANX3208" s="14"/>
      <c r="ANY3208" s="14"/>
      <c r="ANZ3208" s="14"/>
      <c r="AOA3208" s="14"/>
      <c r="AOB3208" s="14"/>
      <c r="AOC3208" s="14"/>
      <c r="AOD3208" s="14"/>
      <c r="AOE3208" s="14"/>
      <c r="AOF3208" s="14"/>
      <c r="AOG3208" s="14"/>
      <c r="AOH3208" s="14"/>
      <c r="AOI3208" s="14"/>
      <c r="AOJ3208" s="14"/>
      <c r="AOK3208" s="14"/>
      <c r="AOL3208" s="14"/>
      <c r="AOM3208" s="14"/>
      <c r="AON3208" s="14"/>
      <c r="AOO3208" s="14"/>
      <c r="AOP3208" s="14"/>
      <c r="AOQ3208" s="14"/>
      <c r="AOR3208" s="14"/>
      <c r="AOS3208" s="14"/>
      <c r="AOT3208" s="14"/>
      <c r="AOU3208" s="14"/>
      <c r="AOV3208" s="14"/>
      <c r="AOW3208" s="14"/>
      <c r="AOX3208" s="14"/>
      <c r="AOY3208" s="14"/>
      <c r="AOZ3208" s="14"/>
      <c r="APA3208" s="14"/>
      <c r="APB3208" s="14"/>
      <c r="APC3208" s="14"/>
      <c r="APD3208" s="14"/>
      <c r="APE3208" s="14"/>
      <c r="APF3208" s="14"/>
      <c r="APG3208" s="14"/>
      <c r="APH3208" s="14"/>
      <c r="API3208" s="14"/>
      <c r="APJ3208" s="14"/>
      <c r="APK3208" s="14"/>
      <c r="APL3208" s="14"/>
      <c r="APM3208" s="14"/>
      <c r="APN3208" s="14"/>
      <c r="APO3208" s="14"/>
      <c r="APP3208" s="14"/>
      <c r="APQ3208" s="14"/>
      <c r="APR3208" s="14"/>
      <c r="APS3208" s="14"/>
      <c r="APT3208" s="14"/>
      <c r="APU3208" s="14"/>
      <c r="APV3208" s="14"/>
      <c r="APW3208" s="14"/>
      <c r="APX3208" s="14"/>
      <c r="APY3208" s="14"/>
      <c r="APZ3208" s="14"/>
      <c r="AQA3208" s="14"/>
      <c r="AQB3208" s="14"/>
      <c r="AQC3208" s="14"/>
      <c r="AQD3208" s="14"/>
      <c r="AQE3208" s="14"/>
      <c r="AQF3208" s="14"/>
      <c r="AQG3208" s="14"/>
      <c r="AQH3208" s="14"/>
      <c r="AQI3208" s="14"/>
      <c r="AQJ3208" s="14"/>
      <c r="AQK3208" s="14"/>
      <c r="AQL3208" s="14"/>
      <c r="AQM3208" s="14"/>
      <c r="AQN3208" s="14"/>
      <c r="AQO3208" s="14"/>
      <c r="AQP3208" s="14"/>
      <c r="AQQ3208" s="14"/>
      <c r="AQR3208" s="14"/>
      <c r="AQS3208" s="14"/>
      <c r="AQT3208" s="14"/>
      <c r="AQU3208" s="14"/>
      <c r="AQV3208" s="14"/>
      <c r="AQW3208" s="14"/>
      <c r="AQX3208" s="14"/>
      <c r="AQY3208" s="14"/>
      <c r="AQZ3208" s="14"/>
      <c r="ARA3208" s="14"/>
      <c r="ARB3208" s="14"/>
      <c r="ARC3208" s="14"/>
      <c r="ARD3208" s="14"/>
      <c r="ARE3208" s="14"/>
      <c r="ARF3208" s="14"/>
      <c r="ARG3208" s="14"/>
      <c r="ARH3208" s="14"/>
      <c r="ARI3208" s="14"/>
      <c r="ARJ3208" s="14"/>
      <c r="ARK3208" s="14"/>
      <c r="ARL3208" s="14"/>
      <c r="ARM3208" s="14"/>
      <c r="ARN3208" s="14"/>
      <c r="ARO3208" s="14"/>
      <c r="ARP3208" s="14"/>
      <c r="ARQ3208" s="14"/>
      <c r="ARR3208" s="14"/>
      <c r="ARS3208" s="14"/>
      <c r="ART3208" s="14"/>
      <c r="ARU3208" s="14"/>
      <c r="ARV3208" s="14"/>
      <c r="ARW3208" s="14"/>
      <c r="ARX3208" s="14"/>
      <c r="ARY3208" s="14"/>
      <c r="ARZ3208" s="14"/>
      <c r="ASA3208" s="14"/>
      <c r="ASB3208" s="14"/>
      <c r="ASC3208" s="14"/>
      <c r="ASD3208" s="14"/>
      <c r="ASE3208" s="14"/>
      <c r="ASF3208" s="14"/>
      <c r="ASG3208" s="14"/>
      <c r="ASH3208" s="14"/>
      <c r="ASI3208" s="14"/>
      <c r="ASJ3208" s="14"/>
      <c r="ASK3208" s="14"/>
      <c r="ASL3208" s="14"/>
      <c r="ASM3208" s="14"/>
      <c r="ASN3208" s="14"/>
      <c r="ASO3208" s="14"/>
      <c r="ASP3208" s="14"/>
      <c r="ASQ3208" s="14"/>
      <c r="ASR3208" s="14"/>
      <c r="ASS3208" s="14"/>
      <c r="AST3208" s="14"/>
      <c r="ASU3208" s="14"/>
      <c r="ASV3208" s="14"/>
      <c r="ASW3208" s="14"/>
      <c r="ASX3208" s="14"/>
      <c r="ASY3208" s="14"/>
      <c r="ASZ3208" s="14"/>
      <c r="ATA3208" s="14"/>
      <c r="ATB3208" s="14"/>
      <c r="ATC3208" s="14"/>
      <c r="ATD3208" s="14"/>
      <c r="ATE3208" s="14"/>
      <c r="ATF3208" s="14"/>
      <c r="ATG3208" s="14"/>
      <c r="ATH3208" s="14"/>
      <c r="ATI3208" s="14"/>
      <c r="ATJ3208" s="14"/>
      <c r="ATK3208" s="14"/>
      <c r="ATL3208" s="14"/>
      <c r="ATM3208" s="14"/>
      <c r="ATN3208" s="14"/>
      <c r="ATO3208" s="14"/>
      <c r="ATP3208" s="14"/>
      <c r="ATQ3208" s="14"/>
      <c r="ATR3208" s="14"/>
      <c r="ATS3208" s="14"/>
      <c r="ATT3208" s="14"/>
      <c r="ATU3208" s="14"/>
      <c r="ATV3208" s="14"/>
      <c r="ATW3208" s="14"/>
      <c r="ATX3208" s="14"/>
      <c r="ATY3208" s="14"/>
      <c r="ATZ3208" s="14"/>
      <c r="AUA3208" s="14"/>
      <c r="AUB3208" s="14"/>
      <c r="AUC3208" s="14"/>
      <c r="AUD3208" s="14"/>
      <c r="AUE3208" s="14"/>
      <c r="AUF3208" s="14"/>
      <c r="AUG3208" s="14"/>
      <c r="AUH3208" s="14"/>
      <c r="AUI3208" s="14"/>
      <c r="AUJ3208" s="14"/>
      <c r="AUK3208" s="14"/>
      <c r="AUL3208" s="14"/>
      <c r="AUM3208" s="14"/>
      <c r="AUN3208" s="14"/>
      <c r="AUO3208" s="14"/>
      <c r="AUP3208" s="14"/>
      <c r="AUQ3208" s="14"/>
      <c r="AUR3208" s="14"/>
      <c r="AUS3208" s="14"/>
      <c r="AUT3208" s="14"/>
      <c r="AUU3208" s="14"/>
      <c r="AUV3208" s="14"/>
      <c r="AUW3208" s="14"/>
      <c r="AUX3208" s="14"/>
      <c r="AUY3208" s="14"/>
      <c r="AUZ3208" s="14"/>
      <c r="AVA3208" s="14"/>
      <c r="AVB3208" s="14"/>
      <c r="AVC3208" s="14"/>
      <c r="AVD3208" s="14"/>
      <c r="AVE3208" s="14"/>
      <c r="AVF3208" s="14"/>
      <c r="AVG3208" s="14"/>
      <c r="AVH3208" s="14"/>
      <c r="AVI3208" s="14"/>
      <c r="AVJ3208" s="14"/>
      <c r="AVK3208" s="14"/>
      <c r="AVL3208" s="14"/>
      <c r="AVM3208" s="14"/>
      <c r="AVN3208" s="14"/>
      <c r="AVO3208" s="14"/>
      <c r="AVP3208" s="14"/>
      <c r="AVQ3208" s="14"/>
      <c r="AVR3208" s="14"/>
      <c r="AVS3208" s="14"/>
      <c r="AVT3208" s="14"/>
      <c r="AVU3208" s="14"/>
      <c r="AVV3208" s="14"/>
      <c r="AVW3208" s="14"/>
      <c r="AVX3208" s="14"/>
      <c r="AVY3208" s="14"/>
      <c r="AVZ3208" s="14"/>
      <c r="AWA3208" s="14"/>
      <c r="AWB3208" s="14"/>
      <c r="AWC3208" s="14"/>
      <c r="AWD3208" s="14"/>
      <c r="AWE3208" s="14"/>
      <c r="AWF3208" s="14"/>
      <c r="AWG3208" s="14"/>
      <c r="AWH3208" s="14"/>
      <c r="AWI3208" s="14"/>
      <c r="AWJ3208" s="14"/>
      <c r="AWK3208" s="14"/>
      <c r="AWL3208" s="14"/>
      <c r="AWM3208" s="14"/>
      <c r="AWN3208" s="14"/>
      <c r="AWO3208" s="14"/>
      <c r="AWP3208" s="14"/>
      <c r="AWQ3208" s="14"/>
      <c r="AWR3208" s="14"/>
      <c r="AWS3208" s="14"/>
      <c r="AWT3208" s="14"/>
      <c r="AWU3208" s="14"/>
      <c r="AWV3208" s="14"/>
      <c r="AWW3208" s="14"/>
      <c r="AWX3208" s="14"/>
      <c r="AWY3208" s="14"/>
      <c r="AWZ3208" s="14"/>
      <c r="AXA3208" s="14"/>
      <c r="AXB3208" s="14"/>
      <c r="AXC3208" s="14"/>
      <c r="AXD3208" s="14"/>
      <c r="AXE3208" s="14"/>
      <c r="AXF3208" s="14"/>
      <c r="AXG3208" s="14"/>
      <c r="AXH3208" s="14"/>
      <c r="AXI3208" s="14"/>
      <c r="AXJ3208" s="14"/>
      <c r="AXK3208" s="14"/>
      <c r="AXL3208" s="14"/>
      <c r="AXM3208" s="14"/>
      <c r="AXN3208" s="14"/>
      <c r="AXO3208" s="14"/>
      <c r="AXP3208" s="14"/>
      <c r="AXQ3208" s="14"/>
      <c r="AXR3208" s="14"/>
      <c r="AXS3208" s="14"/>
      <c r="AXT3208" s="14"/>
      <c r="AXU3208" s="14"/>
      <c r="AXV3208" s="14"/>
      <c r="AXW3208" s="14"/>
      <c r="AXX3208" s="14"/>
      <c r="AXY3208" s="14"/>
      <c r="AXZ3208" s="14"/>
      <c r="AYA3208" s="14"/>
      <c r="AYB3208" s="14"/>
      <c r="AYC3208" s="14"/>
      <c r="AYD3208" s="14"/>
      <c r="AYE3208" s="14"/>
      <c r="AYF3208" s="14"/>
      <c r="AYG3208" s="14"/>
      <c r="AYH3208" s="14"/>
      <c r="AYI3208" s="14"/>
      <c r="AYJ3208" s="14"/>
      <c r="AYK3208" s="14"/>
      <c r="AYL3208" s="14"/>
      <c r="AYM3208" s="14"/>
      <c r="AYN3208" s="14"/>
      <c r="AYO3208" s="14"/>
      <c r="AYP3208" s="14"/>
      <c r="AYQ3208" s="14"/>
      <c r="AYR3208" s="14"/>
      <c r="AYS3208" s="14"/>
      <c r="AYT3208" s="14"/>
      <c r="AYU3208" s="14"/>
      <c r="AYV3208" s="14"/>
      <c r="AYW3208" s="14"/>
      <c r="AYX3208" s="14"/>
      <c r="AYY3208" s="14"/>
      <c r="AYZ3208" s="14"/>
      <c r="AZA3208" s="14"/>
      <c r="AZB3208" s="14"/>
      <c r="AZC3208" s="14"/>
      <c r="AZD3208" s="14"/>
      <c r="AZE3208" s="14"/>
      <c r="AZF3208" s="14"/>
      <c r="AZG3208" s="14"/>
      <c r="AZH3208" s="14"/>
      <c r="AZI3208" s="14"/>
      <c r="AZJ3208" s="14"/>
      <c r="AZK3208" s="14"/>
      <c r="AZL3208" s="14"/>
      <c r="AZM3208" s="14"/>
      <c r="AZN3208" s="14"/>
      <c r="AZO3208" s="14"/>
      <c r="AZP3208" s="14"/>
      <c r="AZQ3208" s="14"/>
      <c r="AZR3208" s="14"/>
      <c r="AZS3208" s="14"/>
      <c r="AZT3208" s="14"/>
      <c r="AZU3208" s="14"/>
      <c r="AZV3208" s="14"/>
      <c r="AZW3208" s="14"/>
      <c r="AZX3208" s="14"/>
      <c r="AZY3208" s="14"/>
      <c r="AZZ3208" s="14"/>
      <c r="BAA3208" s="14"/>
      <c r="BAB3208" s="14"/>
      <c r="BAC3208" s="14"/>
      <c r="BAD3208" s="14"/>
      <c r="BAE3208" s="14"/>
      <c r="BAF3208" s="14"/>
      <c r="BAG3208" s="14"/>
      <c r="BAH3208" s="14"/>
      <c r="BAI3208" s="14"/>
      <c r="BAJ3208" s="14"/>
      <c r="BAK3208" s="14"/>
      <c r="BAL3208" s="14"/>
      <c r="BAM3208" s="14"/>
      <c r="BAN3208" s="14"/>
      <c r="BAO3208" s="14"/>
      <c r="BAP3208" s="14"/>
      <c r="BAQ3208" s="14"/>
      <c r="BAR3208" s="14"/>
      <c r="BAS3208" s="14"/>
      <c r="BAT3208" s="14"/>
      <c r="BAU3208" s="14"/>
      <c r="BAV3208" s="14"/>
      <c r="BAW3208" s="14"/>
      <c r="BAX3208" s="14"/>
      <c r="BAY3208" s="14"/>
      <c r="BAZ3208" s="14"/>
      <c r="BBA3208" s="14"/>
      <c r="BBB3208" s="14"/>
      <c r="BBC3208" s="14"/>
      <c r="BBD3208" s="14"/>
      <c r="BBE3208" s="14"/>
      <c r="BBF3208" s="14"/>
      <c r="BBG3208" s="14"/>
      <c r="BBH3208" s="14"/>
      <c r="BBI3208" s="14"/>
      <c r="BBJ3208" s="14"/>
      <c r="BBK3208" s="14"/>
      <c r="BBL3208" s="14"/>
      <c r="BBM3208" s="14"/>
      <c r="BBN3208" s="14"/>
      <c r="BBO3208" s="14"/>
      <c r="BBP3208" s="14"/>
      <c r="BBQ3208" s="14"/>
      <c r="BBR3208" s="14"/>
      <c r="BBS3208" s="14"/>
      <c r="BBT3208" s="14"/>
      <c r="BBU3208" s="14"/>
      <c r="BBV3208" s="14"/>
      <c r="BBW3208" s="14"/>
      <c r="BBX3208" s="14"/>
      <c r="BBY3208" s="14"/>
      <c r="BBZ3208" s="14"/>
      <c r="BCA3208" s="14"/>
      <c r="BCB3208" s="14"/>
      <c r="BCC3208" s="14"/>
      <c r="BCD3208" s="14"/>
      <c r="BCE3208" s="14"/>
      <c r="BCF3208" s="14"/>
      <c r="BCG3208" s="14"/>
      <c r="BCH3208" s="14"/>
      <c r="BCI3208" s="14"/>
      <c r="BCJ3208" s="14"/>
      <c r="BCK3208" s="14"/>
      <c r="BCL3208" s="14"/>
      <c r="BCM3208" s="14"/>
      <c r="BCN3208" s="14"/>
      <c r="BCO3208" s="14"/>
      <c r="BCP3208" s="14"/>
      <c r="BCQ3208" s="14"/>
      <c r="BCR3208" s="14"/>
      <c r="BCS3208" s="14"/>
      <c r="BCT3208" s="14"/>
      <c r="BCU3208" s="14"/>
      <c r="BCV3208" s="14"/>
      <c r="BCW3208" s="14"/>
      <c r="BCX3208" s="14"/>
      <c r="BCY3208" s="14"/>
      <c r="BCZ3208" s="14"/>
      <c r="BDA3208" s="14"/>
      <c r="BDB3208" s="14"/>
      <c r="BDC3208" s="14"/>
      <c r="BDD3208" s="14"/>
      <c r="BDE3208" s="14"/>
      <c r="BDF3208" s="14"/>
      <c r="BDG3208" s="14"/>
      <c r="BDH3208" s="14"/>
      <c r="BDI3208" s="14"/>
      <c r="BDJ3208" s="14"/>
      <c r="BDK3208" s="14"/>
      <c r="BDL3208" s="14"/>
      <c r="BDM3208" s="14"/>
      <c r="BDN3208" s="14"/>
      <c r="BDO3208" s="14"/>
      <c r="BDP3208" s="14"/>
      <c r="BDQ3208" s="14"/>
      <c r="BDR3208" s="14"/>
      <c r="BDS3208" s="14"/>
      <c r="BDT3208" s="14"/>
      <c r="BDU3208" s="14"/>
      <c r="BDV3208" s="14"/>
      <c r="BDW3208" s="14"/>
      <c r="BDX3208" s="14"/>
      <c r="BDY3208" s="14"/>
      <c r="BDZ3208" s="14"/>
      <c r="BEA3208" s="14"/>
      <c r="BEB3208" s="14"/>
      <c r="BEC3208" s="14"/>
      <c r="BED3208" s="14"/>
      <c r="BEE3208" s="14"/>
      <c r="BEF3208" s="14"/>
      <c r="BEG3208" s="14"/>
      <c r="BEH3208" s="14"/>
      <c r="BEI3208" s="14"/>
      <c r="BEJ3208" s="14"/>
      <c r="BEK3208" s="14"/>
      <c r="BEL3208" s="14"/>
      <c r="BEM3208" s="14"/>
      <c r="BEN3208" s="14"/>
      <c r="BEO3208" s="14"/>
      <c r="BEP3208" s="14"/>
      <c r="BEQ3208" s="14"/>
      <c r="BER3208" s="14"/>
      <c r="BES3208" s="14"/>
      <c r="BET3208" s="14"/>
      <c r="BEU3208" s="14"/>
      <c r="BEV3208" s="14"/>
      <c r="BEW3208" s="14"/>
      <c r="BEX3208" s="14"/>
      <c r="BEY3208" s="14"/>
      <c r="BEZ3208" s="14"/>
      <c r="BFA3208" s="14"/>
      <c r="BFB3208" s="14"/>
      <c r="BFC3208" s="14"/>
      <c r="BFD3208" s="14"/>
      <c r="BFE3208" s="14"/>
      <c r="BFF3208" s="14"/>
      <c r="BFG3208" s="14"/>
      <c r="BFH3208" s="14"/>
      <c r="BFI3208" s="14"/>
      <c r="BFJ3208" s="14"/>
      <c r="BFK3208" s="14"/>
      <c r="BFL3208" s="14"/>
      <c r="BFM3208" s="14"/>
      <c r="BFN3208" s="14"/>
      <c r="BFO3208" s="14"/>
      <c r="BFP3208" s="14"/>
      <c r="BFQ3208" s="14"/>
      <c r="BFR3208" s="14"/>
      <c r="BFS3208" s="14"/>
      <c r="BFT3208" s="14"/>
      <c r="BFU3208" s="14"/>
      <c r="BFV3208" s="14"/>
      <c r="BFW3208" s="14"/>
      <c r="BFX3208" s="14"/>
      <c r="BFY3208" s="14"/>
      <c r="BFZ3208" s="14"/>
      <c r="BGA3208" s="14"/>
      <c r="BGB3208" s="14"/>
      <c r="BGC3208" s="14"/>
      <c r="BGD3208" s="14"/>
      <c r="BGE3208" s="14"/>
      <c r="BGF3208" s="14"/>
      <c r="BGG3208" s="14"/>
      <c r="BGH3208" s="14"/>
      <c r="BGI3208" s="14"/>
      <c r="BGJ3208" s="14"/>
      <c r="BGK3208" s="14"/>
      <c r="BGL3208" s="14"/>
      <c r="BGM3208" s="14"/>
      <c r="BGN3208" s="14"/>
      <c r="BGO3208" s="14"/>
      <c r="BGP3208" s="14"/>
      <c r="BGQ3208" s="14"/>
      <c r="BGR3208" s="14"/>
      <c r="BGS3208" s="14"/>
      <c r="BGT3208" s="14"/>
      <c r="BGU3208" s="14"/>
      <c r="BGV3208" s="14"/>
      <c r="BGW3208" s="14"/>
      <c r="BGX3208" s="14"/>
      <c r="BGY3208" s="14"/>
      <c r="BGZ3208" s="14"/>
      <c r="BHA3208" s="14"/>
      <c r="BHB3208" s="14"/>
      <c r="BHC3208" s="14"/>
      <c r="BHD3208" s="14"/>
      <c r="BHE3208" s="14"/>
      <c r="BHF3208" s="14"/>
      <c r="BHG3208" s="14"/>
      <c r="BHH3208" s="14"/>
      <c r="BHI3208" s="14"/>
      <c r="BHJ3208" s="14"/>
      <c r="BHK3208" s="14"/>
      <c r="BHL3208" s="14"/>
      <c r="BHM3208" s="14"/>
      <c r="BHN3208" s="14"/>
      <c r="BHO3208" s="14"/>
      <c r="BHP3208" s="14"/>
      <c r="BHQ3208" s="14"/>
      <c r="BHR3208" s="14"/>
      <c r="BHS3208" s="14"/>
      <c r="BHT3208" s="14"/>
      <c r="BHU3208" s="14"/>
      <c r="BHV3208" s="14"/>
      <c r="BHW3208" s="14"/>
      <c r="BHX3208" s="14"/>
      <c r="BHY3208" s="14"/>
      <c r="BHZ3208" s="14"/>
      <c r="BIA3208" s="14"/>
      <c r="BIB3208" s="14"/>
      <c r="BIC3208" s="14"/>
      <c r="BID3208" s="14"/>
      <c r="BIE3208" s="14"/>
      <c r="BIF3208" s="14"/>
      <c r="BIG3208" s="14"/>
      <c r="BIH3208" s="14"/>
      <c r="BII3208" s="14"/>
      <c r="BIJ3208" s="14"/>
      <c r="BIK3208" s="14"/>
      <c r="BIL3208" s="14"/>
      <c r="BIM3208" s="14"/>
      <c r="BIN3208" s="14"/>
      <c r="BIO3208" s="14"/>
      <c r="BIP3208" s="14"/>
      <c r="BIQ3208" s="14"/>
      <c r="BIR3208" s="14"/>
      <c r="BIS3208" s="14"/>
      <c r="BIT3208" s="14"/>
      <c r="BIU3208" s="14"/>
      <c r="BIV3208" s="14"/>
      <c r="BIW3208" s="14"/>
      <c r="BIX3208" s="14"/>
      <c r="BIY3208" s="14"/>
      <c r="BIZ3208" s="14"/>
      <c r="BJA3208" s="14"/>
      <c r="BJB3208" s="14"/>
      <c r="BJC3208" s="14"/>
      <c r="BJD3208" s="14"/>
      <c r="BJE3208" s="14"/>
      <c r="BJF3208" s="14"/>
      <c r="BJG3208" s="14"/>
      <c r="BJH3208" s="14"/>
      <c r="BJI3208" s="14"/>
      <c r="BJJ3208" s="14"/>
      <c r="BJK3208" s="14"/>
      <c r="BJL3208" s="14"/>
      <c r="BJM3208" s="14"/>
      <c r="BJN3208" s="14"/>
      <c r="BJO3208" s="14"/>
      <c r="BJP3208" s="14"/>
      <c r="BJQ3208" s="14"/>
      <c r="BJR3208" s="14"/>
      <c r="BJS3208" s="14"/>
      <c r="BJT3208" s="14"/>
      <c r="BJU3208" s="14"/>
      <c r="BJV3208" s="14"/>
      <c r="BJW3208" s="14"/>
      <c r="BJX3208" s="14"/>
      <c r="BJY3208" s="14"/>
      <c r="BJZ3208" s="14"/>
      <c r="BKA3208" s="14"/>
      <c r="BKB3208" s="14"/>
      <c r="BKC3208" s="14"/>
      <c r="BKD3208" s="14"/>
      <c r="BKE3208" s="14"/>
      <c r="BKF3208" s="14"/>
      <c r="BKG3208" s="14"/>
      <c r="BKH3208" s="14"/>
      <c r="BKI3208" s="14"/>
      <c r="BKJ3208" s="14"/>
      <c r="BKK3208" s="14"/>
      <c r="BKL3208" s="14"/>
      <c r="BKM3208" s="14"/>
      <c r="BKN3208" s="14"/>
      <c r="BKO3208" s="14"/>
      <c r="BKP3208" s="14"/>
      <c r="BKQ3208" s="14"/>
      <c r="BKR3208" s="14"/>
      <c r="BKS3208" s="14"/>
      <c r="BKT3208" s="14"/>
      <c r="BKU3208" s="14"/>
      <c r="BKV3208" s="14"/>
      <c r="BKW3208" s="14"/>
      <c r="BKX3208" s="14"/>
      <c r="BKY3208" s="14"/>
      <c r="BKZ3208" s="14"/>
      <c r="BLA3208" s="14"/>
      <c r="BLB3208" s="14"/>
      <c r="BLC3208" s="14"/>
      <c r="BLD3208" s="14"/>
      <c r="BLE3208" s="14"/>
      <c r="BLF3208" s="14"/>
      <c r="BLG3208" s="14"/>
      <c r="BLH3208" s="14"/>
      <c r="BLI3208" s="14"/>
      <c r="BLJ3208" s="14"/>
      <c r="BLK3208" s="14"/>
      <c r="BLL3208" s="14"/>
      <c r="BLM3208" s="14"/>
      <c r="BLN3208" s="14"/>
      <c r="BLO3208" s="14"/>
      <c r="BLP3208" s="14"/>
      <c r="BLQ3208" s="14"/>
      <c r="BLR3208" s="14"/>
      <c r="BLS3208" s="14"/>
      <c r="BLT3208" s="14"/>
      <c r="BLU3208" s="14"/>
      <c r="BLV3208" s="14"/>
      <c r="BLW3208" s="14"/>
      <c r="BLX3208" s="14"/>
      <c r="BLY3208" s="14"/>
      <c r="BLZ3208" s="14"/>
      <c r="BMA3208" s="14"/>
      <c r="BMB3208" s="14"/>
      <c r="BMC3208" s="14"/>
      <c r="BMD3208" s="14"/>
      <c r="BME3208" s="14"/>
      <c r="BMF3208" s="14"/>
      <c r="BMG3208" s="14"/>
      <c r="BMH3208" s="14"/>
      <c r="BMI3208" s="14"/>
      <c r="BMJ3208" s="14"/>
      <c r="BMK3208" s="14"/>
      <c r="BML3208" s="14"/>
      <c r="BMM3208" s="14"/>
      <c r="BMN3208" s="14"/>
      <c r="BMO3208" s="14"/>
      <c r="BMP3208" s="14"/>
      <c r="BMQ3208" s="14"/>
      <c r="BMR3208" s="14"/>
      <c r="BMS3208" s="14"/>
      <c r="BMT3208" s="14"/>
      <c r="BMU3208" s="14"/>
      <c r="BMV3208" s="14"/>
      <c r="BMW3208" s="14"/>
      <c r="BMX3208" s="14"/>
      <c r="BMY3208" s="14"/>
      <c r="BMZ3208" s="14"/>
      <c r="BNA3208" s="14"/>
      <c r="BNB3208" s="14"/>
      <c r="BNC3208" s="14"/>
      <c r="BND3208" s="14"/>
      <c r="BNE3208" s="14"/>
      <c r="BNF3208" s="14"/>
      <c r="BNG3208" s="14"/>
      <c r="BNH3208" s="14"/>
      <c r="BNI3208" s="14"/>
      <c r="BNJ3208" s="14"/>
      <c r="BNK3208" s="14"/>
      <c r="BNL3208" s="14"/>
      <c r="BNM3208" s="14"/>
      <c r="BNN3208" s="14"/>
      <c r="BNO3208" s="14"/>
      <c r="BNP3208" s="14"/>
      <c r="BNQ3208" s="14"/>
      <c r="BNR3208" s="14"/>
      <c r="BNS3208" s="14"/>
      <c r="BNT3208" s="14"/>
      <c r="BNU3208" s="14"/>
      <c r="BNV3208" s="14"/>
      <c r="BNW3208" s="14"/>
      <c r="BNX3208" s="14"/>
      <c r="BNY3208" s="14"/>
      <c r="BNZ3208" s="14"/>
      <c r="BOA3208" s="14"/>
      <c r="BOB3208" s="14"/>
      <c r="BOC3208" s="14"/>
      <c r="BOD3208" s="14"/>
      <c r="BOE3208" s="14"/>
      <c r="BOF3208" s="14"/>
      <c r="BOG3208" s="14"/>
      <c r="BOH3208" s="14"/>
      <c r="BOI3208" s="14"/>
      <c r="BOJ3208" s="14"/>
      <c r="BOK3208" s="14"/>
      <c r="BOL3208" s="14"/>
      <c r="BOM3208" s="14"/>
      <c r="BON3208" s="14"/>
      <c r="BOO3208" s="14"/>
      <c r="BOP3208" s="14"/>
      <c r="BOQ3208" s="14"/>
      <c r="BOR3208" s="14"/>
      <c r="BOS3208" s="14"/>
      <c r="BOT3208" s="14"/>
      <c r="BOU3208" s="14"/>
      <c r="BOV3208" s="14"/>
      <c r="BOW3208" s="14"/>
      <c r="BOX3208" s="14"/>
      <c r="BOY3208" s="14"/>
      <c r="BOZ3208" s="14"/>
      <c r="BPA3208" s="14"/>
      <c r="BPB3208" s="14"/>
      <c r="BPC3208" s="14"/>
      <c r="BPD3208" s="14"/>
      <c r="BPE3208" s="14"/>
      <c r="BPF3208" s="14"/>
      <c r="BPG3208" s="14"/>
      <c r="BPH3208" s="14"/>
      <c r="BPI3208" s="14"/>
      <c r="BPJ3208" s="14"/>
      <c r="BPK3208" s="14"/>
      <c r="BPL3208" s="14"/>
      <c r="BPM3208" s="14"/>
      <c r="BPN3208" s="14"/>
      <c r="BPO3208" s="14"/>
      <c r="BPP3208" s="14"/>
      <c r="BPQ3208" s="14"/>
      <c r="BPR3208" s="14"/>
      <c r="BPS3208" s="14"/>
      <c r="BPT3208" s="14"/>
      <c r="BPU3208" s="14"/>
      <c r="BPV3208" s="14"/>
      <c r="BPW3208" s="14"/>
      <c r="BPX3208" s="14"/>
      <c r="BPY3208" s="14"/>
      <c r="BPZ3208" s="14"/>
      <c r="BQA3208" s="14"/>
      <c r="BQB3208" s="14"/>
      <c r="BQC3208" s="14"/>
      <c r="BQD3208" s="14"/>
      <c r="BQE3208" s="14"/>
      <c r="BQF3208" s="14"/>
      <c r="BQG3208" s="14"/>
      <c r="BQH3208" s="14"/>
      <c r="BQI3208" s="14"/>
      <c r="BQJ3208" s="14"/>
      <c r="BQK3208" s="14"/>
      <c r="BQL3208" s="14"/>
      <c r="BQM3208" s="14"/>
      <c r="BQN3208" s="14"/>
      <c r="BQO3208" s="14"/>
      <c r="BQP3208" s="14"/>
      <c r="BQQ3208" s="14"/>
      <c r="BQR3208" s="14"/>
      <c r="BQS3208" s="14"/>
      <c r="BQT3208" s="14"/>
      <c r="BQU3208" s="14"/>
      <c r="BQV3208" s="14"/>
      <c r="BQW3208" s="14"/>
      <c r="BQX3208" s="14"/>
      <c r="BQY3208" s="14"/>
      <c r="BQZ3208" s="14"/>
      <c r="BRA3208" s="14"/>
      <c r="BRB3208" s="14"/>
      <c r="BRC3208" s="14"/>
      <c r="BRD3208" s="14"/>
      <c r="BRE3208" s="14"/>
      <c r="BRF3208" s="14"/>
      <c r="BRG3208" s="14"/>
      <c r="BRH3208" s="14"/>
      <c r="BRI3208" s="14"/>
      <c r="BRJ3208" s="14"/>
      <c r="BRK3208" s="14"/>
      <c r="BRL3208" s="14"/>
      <c r="BRM3208" s="14"/>
      <c r="BRN3208" s="14"/>
      <c r="BRO3208" s="14"/>
      <c r="BRP3208" s="14"/>
      <c r="BRQ3208" s="14"/>
      <c r="BRR3208" s="14"/>
      <c r="BRS3208" s="14"/>
      <c r="BRT3208" s="14"/>
      <c r="BRU3208" s="14"/>
      <c r="BRV3208" s="14"/>
      <c r="BRW3208" s="14"/>
      <c r="BRX3208" s="14"/>
      <c r="BRY3208" s="14"/>
      <c r="BRZ3208" s="14"/>
      <c r="BSA3208" s="14"/>
      <c r="BSB3208" s="14"/>
      <c r="BSC3208" s="14"/>
      <c r="BSD3208" s="14"/>
      <c r="BSE3208" s="14"/>
      <c r="BSF3208" s="14"/>
      <c r="BSG3208" s="14"/>
      <c r="BSH3208" s="14"/>
      <c r="BSI3208" s="14"/>
      <c r="BSJ3208" s="14"/>
      <c r="BSK3208" s="14"/>
      <c r="BSL3208" s="14"/>
      <c r="BSM3208" s="14"/>
      <c r="BSN3208" s="14"/>
      <c r="BSO3208" s="14"/>
      <c r="BSP3208" s="14"/>
      <c r="BSQ3208" s="14"/>
      <c r="BSR3208" s="14"/>
      <c r="BSS3208" s="14"/>
      <c r="BST3208" s="14"/>
      <c r="BSU3208" s="14"/>
      <c r="BSV3208" s="14"/>
      <c r="BSW3208" s="14"/>
      <c r="BSX3208" s="14"/>
      <c r="BSY3208" s="14"/>
      <c r="BSZ3208" s="14"/>
      <c r="BTA3208" s="14"/>
      <c r="BTB3208" s="14"/>
      <c r="BTC3208" s="14"/>
      <c r="BTD3208" s="14"/>
      <c r="BTE3208" s="14"/>
      <c r="BTF3208" s="14"/>
      <c r="BTG3208" s="14"/>
      <c r="BTH3208" s="14"/>
      <c r="BTI3208" s="14"/>
      <c r="BTJ3208" s="14"/>
      <c r="BTK3208" s="14"/>
      <c r="BTL3208" s="14"/>
      <c r="BTM3208" s="14"/>
      <c r="BTN3208" s="14"/>
      <c r="BTO3208" s="14"/>
      <c r="BTP3208" s="14"/>
      <c r="BTQ3208" s="14"/>
      <c r="BTR3208" s="14"/>
      <c r="BTS3208" s="14"/>
      <c r="BTT3208" s="14"/>
      <c r="BTU3208" s="14"/>
      <c r="BTV3208" s="14"/>
      <c r="BTW3208" s="14"/>
      <c r="BTX3208" s="14"/>
      <c r="BTY3208" s="14"/>
      <c r="BTZ3208" s="14"/>
      <c r="BUA3208" s="14"/>
      <c r="BUB3208" s="14"/>
      <c r="BUC3208" s="14"/>
      <c r="BUD3208" s="14"/>
      <c r="BUE3208" s="14"/>
      <c r="BUF3208" s="14"/>
      <c r="BUG3208" s="14"/>
      <c r="BUH3208" s="14"/>
      <c r="BUI3208" s="14"/>
      <c r="BUJ3208" s="14"/>
      <c r="BUK3208" s="14"/>
      <c r="BUL3208" s="14"/>
      <c r="BUM3208" s="14"/>
      <c r="BUN3208" s="14"/>
      <c r="BUO3208" s="14"/>
      <c r="BUP3208" s="14"/>
      <c r="BUQ3208" s="14"/>
      <c r="BUR3208" s="14"/>
      <c r="BUS3208" s="14"/>
      <c r="BUT3208" s="14"/>
      <c r="BUU3208" s="14"/>
      <c r="BUV3208" s="14"/>
      <c r="BUW3208" s="14"/>
      <c r="BUX3208" s="14"/>
      <c r="BUY3208" s="14"/>
      <c r="BUZ3208" s="14"/>
      <c r="BVA3208" s="14"/>
      <c r="BVB3208" s="14"/>
      <c r="BVC3208" s="14"/>
      <c r="BVD3208" s="14"/>
      <c r="BVE3208" s="14"/>
      <c r="BVF3208" s="14"/>
      <c r="BVG3208" s="14"/>
      <c r="BVH3208" s="14"/>
      <c r="BVI3208" s="14"/>
      <c r="BVJ3208" s="14"/>
      <c r="BVK3208" s="14"/>
      <c r="BVL3208" s="14"/>
      <c r="BVM3208" s="14"/>
      <c r="BVN3208" s="14"/>
      <c r="BVO3208" s="14"/>
      <c r="BVP3208" s="14"/>
      <c r="BVQ3208" s="14"/>
      <c r="BVR3208" s="14"/>
      <c r="BVS3208" s="14"/>
      <c r="BVT3208" s="14"/>
      <c r="BVU3208" s="14"/>
      <c r="BVV3208" s="14"/>
      <c r="BVW3208" s="14"/>
      <c r="BVX3208" s="14"/>
      <c r="BVY3208" s="14"/>
      <c r="BVZ3208" s="14"/>
      <c r="BWA3208" s="14"/>
      <c r="BWB3208" s="14"/>
      <c r="BWC3208" s="14"/>
      <c r="BWD3208" s="14"/>
      <c r="BWE3208" s="14"/>
      <c r="BWF3208" s="14"/>
      <c r="BWG3208" s="14"/>
      <c r="BWH3208" s="14"/>
      <c r="BWI3208" s="14"/>
      <c r="BWJ3208" s="14"/>
      <c r="BWK3208" s="14"/>
      <c r="BWL3208" s="14"/>
      <c r="BWM3208" s="14"/>
      <c r="BWN3208" s="14"/>
      <c r="BWO3208" s="14"/>
      <c r="BWP3208" s="14"/>
      <c r="BWQ3208" s="14"/>
      <c r="BWR3208" s="14"/>
      <c r="BWS3208" s="14"/>
      <c r="BWT3208" s="14"/>
      <c r="BWU3208" s="14"/>
      <c r="BWV3208" s="14"/>
      <c r="BWW3208" s="14"/>
      <c r="BWX3208" s="14"/>
      <c r="BWY3208" s="14"/>
      <c r="BWZ3208" s="14"/>
      <c r="BXA3208" s="14"/>
      <c r="BXB3208" s="14"/>
      <c r="BXC3208" s="14"/>
      <c r="BXD3208" s="14"/>
      <c r="BXE3208" s="14"/>
      <c r="BXF3208" s="14"/>
      <c r="BXG3208" s="14"/>
      <c r="BXH3208" s="14"/>
      <c r="BXI3208" s="14"/>
      <c r="BXJ3208" s="14"/>
      <c r="BXK3208" s="14"/>
      <c r="BXL3208" s="14"/>
      <c r="BXM3208" s="14"/>
      <c r="BXN3208" s="14"/>
      <c r="BXO3208" s="14"/>
      <c r="BXP3208" s="14"/>
      <c r="BXQ3208" s="14"/>
      <c r="BXR3208" s="14"/>
      <c r="BXS3208" s="14"/>
      <c r="BXT3208" s="14"/>
      <c r="BXU3208" s="14"/>
      <c r="BXV3208" s="14"/>
      <c r="BXW3208" s="14"/>
      <c r="BXX3208" s="14"/>
      <c r="BXY3208" s="14"/>
      <c r="BXZ3208" s="14"/>
      <c r="BYA3208" s="14"/>
      <c r="BYB3208" s="14"/>
      <c r="BYC3208" s="14"/>
      <c r="BYD3208" s="14"/>
      <c r="BYE3208" s="14"/>
      <c r="BYF3208" s="14"/>
      <c r="BYG3208" s="14"/>
      <c r="BYH3208" s="14"/>
      <c r="BYI3208" s="14"/>
      <c r="BYJ3208" s="14"/>
      <c r="BYK3208" s="14"/>
      <c r="BYL3208" s="14"/>
      <c r="BYM3208" s="14"/>
      <c r="BYN3208" s="14"/>
      <c r="BYO3208" s="14"/>
      <c r="BYP3208" s="14"/>
      <c r="BYQ3208" s="14"/>
      <c r="BYR3208" s="14"/>
      <c r="BYS3208" s="14"/>
      <c r="BYT3208" s="14"/>
      <c r="BYU3208" s="14"/>
      <c r="BYV3208" s="14"/>
      <c r="BYW3208" s="14"/>
      <c r="BYX3208" s="14"/>
      <c r="BYY3208" s="14"/>
      <c r="BYZ3208" s="14"/>
      <c r="BZA3208" s="14"/>
      <c r="BZB3208" s="14"/>
      <c r="BZC3208" s="14"/>
      <c r="BZD3208" s="14"/>
      <c r="BZE3208" s="14"/>
      <c r="BZF3208" s="14"/>
      <c r="BZG3208" s="14"/>
      <c r="BZH3208" s="14"/>
      <c r="BZI3208" s="14"/>
      <c r="BZJ3208" s="14"/>
      <c r="BZK3208" s="14"/>
      <c r="BZL3208" s="14"/>
      <c r="BZM3208" s="14"/>
      <c r="BZN3208" s="14"/>
      <c r="BZO3208" s="14"/>
      <c r="BZP3208" s="14"/>
      <c r="BZQ3208" s="14"/>
      <c r="BZR3208" s="14"/>
      <c r="BZS3208" s="14"/>
      <c r="BZT3208" s="14"/>
      <c r="BZU3208" s="14"/>
      <c r="BZV3208" s="14"/>
      <c r="BZW3208" s="14"/>
      <c r="BZX3208" s="14"/>
      <c r="BZY3208" s="14"/>
      <c r="BZZ3208" s="14"/>
      <c r="CAA3208" s="14"/>
      <c r="CAB3208" s="14"/>
      <c r="CAC3208" s="14"/>
      <c r="CAD3208" s="14"/>
      <c r="CAE3208" s="14"/>
      <c r="CAF3208" s="14"/>
      <c r="CAG3208" s="14"/>
      <c r="CAH3208" s="14"/>
      <c r="CAI3208" s="14"/>
      <c r="CAJ3208" s="14"/>
      <c r="CAK3208" s="14"/>
      <c r="CAL3208" s="14"/>
      <c r="CAM3208" s="14"/>
      <c r="CAN3208" s="14"/>
      <c r="CAO3208" s="14"/>
      <c r="CAP3208" s="14"/>
      <c r="CAQ3208" s="14"/>
      <c r="CAR3208" s="14"/>
      <c r="CAS3208" s="14"/>
      <c r="CAT3208" s="14"/>
      <c r="CAU3208" s="14"/>
      <c r="CAV3208" s="14"/>
      <c r="CAW3208" s="14"/>
      <c r="CAX3208" s="14"/>
      <c r="CAY3208" s="14"/>
      <c r="CAZ3208" s="14"/>
      <c r="CBA3208" s="14"/>
      <c r="CBB3208" s="14"/>
      <c r="CBC3208" s="14"/>
      <c r="CBD3208" s="14"/>
      <c r="CBE3208" s="14"/>
      <c r="CBF3208" s="14"/>
      <c r="CBG3208" s="14"/>
      <c r="CBH3208" s="14"/>
      <c r="CBI3208" s="14"/>
      <c r="CBJ3208" s="14"/>
      <c r="CBK3208" s="14"/>
      <c r="CBL3208" s="14"/>
      <c r="CBM3208" s="14"/>
      <c r="CBN3208" s="14"/>
      <c r="CBO3208" s="14"/>
      <c r="CBP3208" s="14"/>
      <c r="CBQ3208" s="14"/>
      <c r="CBR3208" s="14"/>
      <c r="CBS3208" s="14"/>
      <c r="CBT3208" s="14"/>
      <c r="CBU3208" s="14"/>
      <c r="CBV3208" s="14"/>
      <c r="CBW3208" s="14"/>
      <c r="CBX3208" s="14"/>
      <c r="CBY3208" s="14"/>
      <c r="CBZ3208" s="14"/>
      <c r="CCA3208" s="14"/>
      <c r="CCB3208" s="14"/>
      <c r="CCC3208" s="14"/>
      <c r="CCD3208" s="14"/>
      <c r="CCE3208" s="14"/>
      <c r="CCF3208" s="14"/>
      <c r="CCG3208" s="14"/>
      <c r="CCH3208" s="14"/>
      <c r="CCI3208" s="14"/>
      <c r="CCJ3208" s="14"/>
      <c r="CCK3208" s="14"/>
      <c r="CCL3208" s="14"/>
      <c r="CCM3208" s="14"/>
      <c r="CCN3208" s="14"/>
      <c r="CCO3208" s="14"/>
      <c r="CCP3208" s="14"/>
      <c r="CCQ3208" s="14"/>
      <c r="CCR3208" s="14"/>
      <c r="CCS3208" s="14"/>
      <c r="CCT3208" s="14"/>
      <c r="CCU3208" s="14"/>
      <c r="CCV3208" s="14"/>
      <c r="CCW3208" s="14"/>
      <c r="CCX3208" s="14"/>
      <c r="CCY3208" s="14"/>
      <c r="CCZ3208" s="14"/>
      <c r="CDA3208" s="14"/>
      <c r="CDB3208" s="14"/>
      <c r="CDC3208" s="14"/>
      <c r="CDD3208" s="14"/>
      <c r="CDE3208" s="14"/>
      <c r="CDF3208" s="14"/>
      <c r="CDG3208" s="14"/>
      <c r="CDH3208" s="14"/>
      <c r="CDI3208" s="14"/>
      <c r="CDJ3208" s="14"/>
      <c r="CDK3208" s="14"/>
      <c r="CDL3208" s="14"/>
      <c r="CDM3208" s="14"/>
      <c r="CDN3208" s="14"/>
      <c r="CDO3208" s="14"/>
      <c r="CDP3208" s="14"/>
      <c r="CDQ3208" s="14"/>
      <c r="CDR3208" s="14"/>
      <c r="CDS3208" s="14"/>
      <c r="CDT3208" s="14"/>
      <c r="CDU3208" s="14"/>
      <c r="CDV3208" s="14"/>
      <c r="CDW3208" s="14"/>
      <c r="CDX3208" s="14"/>
      <c r="CDY3208" s="14"/>
      <c r="CDZ3208" s="14"/>
      <c r="CEA3208" s="14"/>
      <c r="CEB3208" s="14"/>
      <c r="CEC3208" s="14"/>
      <c r="CED3208" s="14"/>
      <c r="CEE3208" s="14"/>
      <c r="CEF3208" s="14"/>
      <c r="CEG3208" s="14"/>
      <c r="CEH3208" s="14"/>
      <c r="CEI3208" s="14"/>
      <c r="CEJ3208" s="14"/>
      <c r="CEK3208" s="14"/>
      <c r="CEL3208" s="14"/>
      <c r="CEM3208" s="14"/>
      <c r="CEN3208" s="14"/>
      <c r="CEO3208" s="14"/>
      <c r="CEP3208" s="14"/>
      <c r="CEQ3208" s="14"/>
      <c r="CER3208" s="14"/>
      <c r="CES3208" s="14"/>
      <c r="CET3208" s="14"/>
      <c r="CEU3208" s="14"/>
      <c r="CEV3208" s="14"/>
      <c r="CEW3208" s="14"/>
      <c r="CEX3208" s="14"/>
      <c r="CEY3208" s="14"/>
      <c r="CEZ3208" s="14"/>
      <c r="CFA3208" s="14"/>
      <c r="CFB3208" s="14"/>
      <c r="CFC3208" s="14"/>
      <c r="CFD3208" s="14"/>
      <c r="CFE3208" s="14"/>
      <c r="CFF3208" s="14"/>
      <c r="CFG3208" s="14"/>
      <c r="CFH3208" s="14"/>
      <c r="CFI3208" s="14"/>
      <c r="CFJ3208" s="14"/>
      <c r="CFK3208" s="14"/>
      <c r="CFL3208" s="14"/>
      <c r="CFM3208" s="14"/>
      <c r="CFN3208" s="14"/>
      <c r="CFO3208" s="14"/>
      <c r="CFP3208" s="14"/>
      <c r="CFQ3208" s="14"/>
      <c r="CFR3208" s="14"/>
      <c r="CFS3208" s="14"/>
      <c r="CFT3208" s="14"/>
      <c r="CFU3208" s="14"/>
      <c r="CFV3208" s="14"/>
      <c r="CFW3208" s="14"/>
      <c r="CFX3208" s="14"/>
      <c r="CFY3208" s="14"/>
      <c r="CFZ3208" s="14"/>
      <c r="CGA3208" s="14"/>
      <c r="CGB3208" s="14"/>
      <c r="CGC3208" s="14"/>
      <c r="CGD3208" s="14"/>
      <c r="CGE3208" s="14"/>
      <c r="CGF3208" s="14"/>
      <c r="CGG3208" s="14"/>
      <c r="CGH3208" s="14"/>
      <c r="CGI3208" s="14"/>
      <c r="CGJ3208" s="14"/>
      <c r="CGK3208" s="14"/>
      <c r="CGL3208" s="14"/>
      <c r="CGM3208" s="14"/>
      <c r="CGN3208" s="14"/>
      <c r="CGO3208" s="14"/>
      <c r="CGP3208" s="14"/>
      <c r="CGQ3208" s="14"/>
      <c r="CGR3208" s="14"/>
      <c r="CGS3208" s="14"/>
      <c r="CGT3208" s="14"/>
      <c r="CGU3208" s="14"/>
      <c r="CGV3208" s="14"/>
      <c r="CGW3208" s="14"/>
      <c r="CGX3208" s="14"/>
      <c r="CGY3208" s="14"/>
      <c r="CGZ3208" s="14"/>
      <c r="CHA3208" s="14"/>
      <c r="CHB3208" s="14"/>
      <c r="CHC3208" s="14"/>
      <c r="CHD3208" s="14"/>
      <c r="CHE3208" s="14"/>
      <c r="CHF3208" s="14"/>
      <c r="CHG3208" s="14"/>
      <c r="CHH3208" s="14"/>
      <c r="CHI3208" s="14"/>
      <c r="CHJ3208" s="14"/>
      <c r="CHK3208" s="14"/>
      <c r="CHL3208" s="14"/>
      <c r="CHM3208" s="14"/>
      <c r="CHN3208" s="14"/>
      <c r="CHO3208" s="14"/>
      <c r="CHP3208" s="14"/>
      <c r="CHQ3208" s="14"/>
      <c r="CHR3208" s="14"/>
      <c r="CHS3208" s="14"/>
      <c r="CHT3208" s="14"/>
      <c r="CHU3208" s="14"/>
      <c r="CHV3208" s="14"/>
      <c r="CHW3208" s="14"/>
      <c r="CHX3208" s="14"/>
      <c r="CHY3208" s="14"/>
      <c r="CHZ3208" s="14"/>
      <c r="CIA3208" s="14"/>
      <c r="CIB3208" s="14"/>
      <c r="CIC3208" s="14"/>
      <c r="CID3208" s="14"/>
      <c r="CIE3208" s="14"/>
      <c r="CIF3208" s="14"/>
      <c r="CIG3208" s="14"/>
      <c r="CIH3208" s="14"/>
      <c r="CII3208" s="14"/>
      <c r="CIJ3208" s="14"/>
      <c r="CIK3208" s="14"/>
      <c r="CIL3208" s="14"/>
      <c r="CIM3208" s="14"/>
      <c r="CIN3208" s="14"/>
      <c r="CIO3208" s="14"/>
      <c r="CIP3208" s="14"/>
      <c r="CIQ3208" s="14"/>
      <c r="CIR3208" s="14"/>
      <c r="CIS3208" s="14"/>
      <c r="CIT3208" s="14"/>
      <c r="CIU3208" s="14"/>
      <c r="CIV3208" s="14"/>
      <c r="CIW3208" s="14"/>
      <c r="CIX3208" s="14"/>
      <c r="CIY3208" s="14"/>
      <c r="CIZ3208" s="14"/>
      <c r="CJA3208" s="14"/>
      <c r="CJB3208" s="14"/>
      <c r="CJC3208" s="14"/>
      <c r="CJD3208" s="14"/>
      <c r="CJE3208" s="14"/>
      <c r="CJF3208" s="14"/>
      <c r="CJG3208" s="14"/>
      <c r="CJH3208" s="14"/>
      <c r="CJI3208" s="14"/>
      <c r="CJJ3208" s="14"/>
      <c r="CJK3208" s="14"/>
      <c r="CJL3208" s="14"/>
      <c r="CJM3208" s="14"/>
      <c r="CJN3208" s="14"/>
      <c r="CJO3208" s="14"/>
      <c r="CJP3208" s="14"/>
      <c r="CJQ3208" s="14"/>
      <c r="CJR3208" s="14"/>
      <c r="CJS3208" s="14"/>
      <c r="CJT3208" s="14"/>
      <c r="CJU3208" s="14"/>
      <c r="CJV3208" s="14"/>
      <c r="CJW3208" s="14"/>
      <c r="CJX3208" s="14"/>
      <c r="CJY3208" s="14"/>
      <c r="CJZ3208" s="14"/>
      <c r="CKA3208" s="14"/>
      <c r="CKB3208" s="14"/>
      <c r="CKC3208" s="14"/>
      <c r="CKD3208" s="14"/>
      <c r="CKE3208" s="14"/>
      <c r="CKF3208" s="14"/>
      <c r="CKG3208" s="14"/>
      <c r="CKH3208" s="14"/>
      <c r="CKI3208" s="14"/>
      <c r="CKJ3208" s="14"/>
      <c r="CKK3208" s="14"/>
      <c r="CKL3208" s="14"/>
      <c r="CKM3208" s="14"/>
      <c r="CKN3208" s="14"/>
      <c r="CKO3208" s="14"/>
      <c r="CKP3208" s="14"/>
      <c r="CKQ3208" s="14"/>
      <c r="CKR3208" s="14"/>
      <c r="CKS3208" s="14"/>
      <c r="CKT3208" s="14"/>
      <c r="CKU3208" s="14"/>
      <c r="CKV3208" s="14"/>
      <c r="CKW3208" s="14"/>
      <c r="CKX3208" s="14"/>
      <c r="CKY3208" s="14"/>
      <c r="CKZ3208" s="14"/>
      <c r="CLA3208" s="14"/>
      <c r="CLB3208" s="14"/>
      <c r="CLC3208" s="14"/>
      <c r="CLD3208" s="14"/>
      <c r="CLE3208" s="14"/>
      <c r="CLF3208" s="14"/>
      <c r="CLG3208" s="14"/>
      <c r="CLH3208" s="14"/>
      <c r="CLI3208" s="14"/>
      <c r="CLJ3208" s="14"/>
      <c r="CLK3208" s="14"/>
      <c r="CLL3208" s="14"/>
      <c r="CLM3208" s="14"/>
      <c r="CLN3208" s="14"/>
      <c r="CLO3208" s="14"/>
      <c r="CLP3208" s="14"/>
      <c r="CLQ3208" s="14"/>
      <c r="CLR3208" s="14"/>
      <c r="CLS3208" s="14"/>
      <c r="CLT3208" s="14"/>
      <c r="CLU3208" s="14"/>
      <c r="CLV3208" s="14"/>
      <c r="CLW3208" s="14"/>
      <c r="CLX3208" s="14"/>
      <c r="CLY3208" s="14"/>
      <c r="CLZ3208" s="14"/>
      <c r="CMA3208" s="14"/>
      <c r="CMB3208" s="14"/>
      <c r="CMC3208" s="14"/>
      <c r="CMD3208" s="14"/>
      <c r="CME3208" s="14"/>
      <c r="CMF3208" s="14"/>
      <c r="CMG3208" s="14"/>
      <c r="CMH3208" s="14"/>
      <c r="CMI3208" s="14"/>
      <c r="CMJ3208" s="14"/>
      <c r="CMK3208" s="14"/>
      <c r="CML3208" s="14"/>
      <c r="CMM3208" s="14"/>
      <c r="CMN3208" s="14"/>
      <c r="CMO3208" s="14"/>
      <c r="CMP3208" s="14"/>
      <c r="CMQ3208" s="14"/>
      <c r="CMR3208" s="14"/>
      <c r="CMS3208" s="14"/>
      <c r="CMT3208" s="14"/>
      <c r="CMU3208" s="14"/>
      <c r="CMV3208" s="14"/>
      <c r="CMW3208" s="14"/>
      <c r="CMX3208" s="14"/>
      <c r="CMY3208" s="14"/>
      <c r="CMZ3208" s="14"/>
      <c r="CNA3208" s="14"/>
      <c r="CNB3208" s="14"/>
      <c r="CNC3208" s="14"/>
      <c r="CND3208" s="14"/>
      <c r="CNE3208" s="14"/>
      <c r="CNF3208" s="14"/>
      <c r="CNG3208" s="14"/>
      <c r="CNH3208" s="14"/>
      <c r="CNI3208" s="14"/>
      <c r="CNJ3208" s="14"/>
      <c r="CNK3208" s="14"/>
      <c r="CNL3208" s="14"/>
      <c r="CNM3208" s="14"/>
      <c r="CNN3208" s="14"/>
      <c r="CNO3208" s="14"/>
      <c r="CNP3208" s="14"/>
      <c r="CNQ3208" s="14"/>
      <c r="CNR3208" s="14"/>
      <c r="CNS3208" s="14"/>
      <c r="CNT3208" s="14"/>
      <c r="CNU3208" s="14"/>
      <c r="CNV3208" s="14"/>
      <c r="CNW3208" s="14"/>
      <c r="CNX3208" s="14"/>
      <c r="CNY3208" s="14"/>
      <c r="CNZ3208" s="14"/>
      <c r="COA3208" s="14"/>
      <c r="COB3208" s="14"/>
      <c r="COC3208" s="14"/>
      <c r="COD3208" s="14"/>
      <c r="COE3208" s="14"/>
      <c r="COF3208" s="14"/>
      <c r="COG3208" s="14"/>
      <c r="COH3208" s="14"/>
      <c r="COI3208" s="14"/>
      <c r="COJ3208" s="14"/>
      <c r="COK3208" s="14"/>
      <c r="COL3208" s="14"/>
      <c r="COM3208" s="14"/>
      <c r="CON3208" s="14"/>
      <c r="COO3208" s="14"/>
      <c r="COP3208" s="14"/>
      <c r="COQ3208" s="14"/>
      <c r="COR3208" s="14"/>
      <c r="COS3208" s="14"/>
      <c r="COT3208" s="14"/>
      <c r="COU3208" s="14"/>
      <c r="COV3208" s="14"/>
      <c r="COW3208" s="14"/>
      <c r="COX3208" s="14"/>
      <c r="COY3208" s="14"/>
      <c r="COZ3208" s="14"/>
      <c r="CPA3208" s="14"/>
      <c r="CPB3208" s="14"/>
      <c r="CPC3208" s="14"/>
      <c r="CPD3208" s="14"/>
      <c r="CPE3208" s="14"/>
      <c r="CPF3208" s="14"/>
      <c r="CPG3208" s="14"/>
      <c r="CPH3208" s="14"/>
      <c r="CPI3208" s="14"/>
      <c r="CPJ3208" s="14"/>
      <c r="CPK3208" s="14"/>
      <c r="CPL3208" s="14"/>
      <c r="CPM3208" s="14"/>
      <c r="CPN3208" s="14"/>
      <c r="CPO3208" s="14"/>
      <c r="CPP3208" s="14"/>
      <c r="CPQ3208" s="14"/>
      <c r="CPR3208" s="14"/>
      <c r="CPS3208" s="14"/>
      <c r="CPT3208" s="14"/>
      <c r="CPU3208" s="14"/>
      <c r="CPV3208" s="14"/>
      <c r="CPW3208" s="14"/>
      <c r="CPX3208" s="14"/>
      <c r="CPY3208" s="14"/>
      <c r="CPZ3208" s="14"/>
      <c r="CQA3208" s="14"/>
      <c r="CQB3208" s="14"/>
      <c r="CQC3208" s="14"/>
      <c r="CQD3208" s="14"/>
      <c r="CQE3208" s="14"/>
      <c r="CQF3208" s="14"/>
      <c r="CQG3208" s="14"/>
      <c r="CQH3208" s="14"/>
      <c r="CQI3208" s="14"/>
      <c r="CQJ3208" s="14"/>
      <c r="CQK3208" s="14"/>
      <c r="CQL3208" s="14"/>
      <c r="CQM3208" s="14"/>
      <c r="CQN3208" s="14"/>
      <c r="CQO3208" s="14"/>
      <c r="CQP3208" s="14"/>
      <c r="CQQ3208" s="14"/>
      <c r="CQR3208" s="14"/>
      <c r="CQS3208" s="14"/>
      <c r="CQT3208" s="14"/>
      <c r="CQU3208" s="14"/>
      <c r="CQV3208" s="14"/>
      <c r="CQW3208" s="14"/>
      <c r="CQX3208" s="14"/>
      <c r="CQY3208" s="14"/>
      <c r="CQZ3208" s="14"/>
      <c r="CRA3208" s="14"/>
      <c r="CRB3208" s="14"/>
      <c r="CRC3208" s="14"/>
      <c r="CRD3208" s="14"/>
      <c r="CRE3208" s="14"/>
      <c r="CRF3208" s="14"/>
      <c r="CRG3208" s="14"/>
      <c r="CRH3208" s="14"/>
      <c r="CRI3208" s="14"/>
      <c r="CRJ3208" s="14"/>
      <c r="CRK3208" s="14"/>
      <c r="CRL3208" s="14"/>
      <c r="CRM3208" s="14"/>
      <c r="CRN3208" s="14"/>
      <c r="CRO3208" s="14"/>
      <c r="CRP3208" s="14"/>
      <c r="CRQ3208" s="14"/>
      <c r="CRR3208" s="14"/>
      <c r="CRS3208" s="14"/>
      <c r="CRT3208" s="14"/>
      <c r="CRU3208" s="14"/>
      <c r="CRV3208" s="14"/>
      <c r="CRW3208" s="14"/>
      <c r="CRX3208" s="14"/>
      <c r="CRY3208" s="14"/>
      <c r="CRZ3208" s="14"/>
      <c r="CSA3208" s="14"/>
      <c r="CSB3208" s="14"/>
      <c r="CSC3208" s="14"/>
      <c r="CSD3208" s="14"/>
      <c r="CSE3208" s="14"/>
      <c r="CSF3208" s="14"/>
      <c r="CSG3208" s="14"/>
      <c r="CSH3208" s="14"/>
      <c r="CSI3208" s="14"/>
      <c r="CSJ3208" s="14"/>
      <c r="CSK3208" s="14"/>
      <c r="CSL3208" s="14"/>
      <c r="CSM3208" s="14"/>
      <c r="CSN3208" s="14"/>
      <c r="CSO3208" s="14"/>
      <c r="CSP3208" s="14"/>
      <c r="CSQ3208" s="14"/>
      <c r="CSR3208" s="14"/>
      <c r="CSS3208" s="14"/>
      <c r="CST3208" s="14"/>
      <c r="CSU3208" s="14"/>
      <c r="CSV3208" s="14"/>
      <c r="CSW3208" s="14"/>
      <c r="CSX3208" s="14"/>
      <c r="CSY3208" s="14"/>
      <c r="CSZ3208" s="14"/>
      <c r="CTA3208" s="14"/>
      <c r="CTB3208" s="14"/>
      <c r="CTC3208" s="14"/>
      <c r="CTD3208" s="14"/>
      <c r="CTE3208" s="14"/>
      <c r="CTF3208" s="14"/>
      <c r="CTG3208" s="14"/>
      <c r="CTH3208" s="14"/>
      <c r="CTI3208" s="14"/>
      <c r="CTJ3208" s="14"/>
      <c r="CTK3208" s="14"/>
      <c r="CTL3208" s="14"/>
      <c r="CTM3208" s="14"/>
      <c r="CTN3208" s="14"/>
      <c r="CTO3208" s="14"/>
      <c r="CTP3208" s="14"/>
      <c r="CTQ3208" s="14"/>
      <c r="CTR3208" s="14"/>
      <c r="CTS3208" s="14"/>
      <c r="CTT3208" s="14"/>
      <c r="CTU3208" s="14"/>
      <c r="CTV3208" s="14"/>
      <c r="CTW3208" s="14"/>
      <c r="CTX3208" s="14"/>
      <c r="CTY3208" s="14"/>
      <c r="CTZ3208" s="14"/>
      <c r="CUA3208" s="14"/>
      <c r="CUB3208" s="14"/>
      <c r="CUC3208" s="14"/>
      <c r="CUD3208" s="14"/>
      <c r="CUE3208" s="14"/>
      <c r="CUF3208" s="14"/>
      <c r="CUG3208" s="14"/>
      <c r="CUH3208" s="14"/>
      <c r="CUI3208" s="14"/>
      <c r="CUJ3208" s="14"/>
      <c r="CUK3208" s="14"/>
      <c r="CUL3208" s="14"/>
      <c r="CUM3208" s="14"/>
      <c r="CUN3208" s="14"/>
      <c r="CUO3208" s="14"/>
      <c r="CUP3208" s="14"/>
      <c r="CUQ3208" s="14"/>
      <c r="CUR3208" s="14"/>
      <c r="CUS3208" s="14"/>
      <c r="CUT3208" s="14"/>
      <c r="CUU3208" s="14"/>
      <c r="CUV3208" s="14"/>
      <c r="CUW3208" s="14"/>
      <c r="CUX3208" s="14"/>
      <c r="CUY3208" s="14"/>
      <c r="CUZ3208" s="14"/>
      <c r="CVA3208" s="14"/>
      <c r="CVB3208" s="14"/>
      <c r="CVC3208" s="14"/>
      <c r="CVD3208" s="14"/>
      <c r="CVE3208" s="14"/>
      <c r="CVF3208" s="14"/>
      <c r="CVG3208" s="14"/>
      <c r="CVH3208" s="14"/>
      <c r="CVI3208" s="14"/>
      <c r="CVJ3208" s="14"/>
      <c r="CVK3208" s="14"/>
      <c r="CVL3208" s="14"/>
      <c r="CVM3208" s="14"/>
      <c r="CVN3208" s="14"/>
      <c r="CVO3208" s="14"/>
      <c r="CVP3208" s="14"/>
      <c r="CVQ3208" s="14"/>
      <c r="CVR3208" s="14"/>
      <c r="CVS3208" s="14"/>
      <c r="CVT3208" s="14"/>
      <c r="CVU3208" s="14"/>
      <c r="CVV3208" s="14"/>
      <c r="CVW3208" s="14"/>
      <c r="CVX3208" s="14"/>
      <c r="CVY3208" s="14"/>
      <c r="CVZ3208" s="14"/>
      <c r="CWA3208" s="14"/>
      <c r="CWB3208" s="14"/>
      <c r="CWC3208" s="14"/>
      <c r="CWD3208" s="14"/>
      <c r="CWE3208" s="14"/>
      <c r="CWF3208" s="14"/>
      <c r="CWG3208" s="14"/>
      <c r="CWH3208" s="14"/>
      <c r="CWI3208" s="14"/>
      <c r="CWJ3208" s="14"/>
      <c r="CWK3208" s="14"/>
      <c r="CWL3208" s="14"/>
      <c r="CWM3208" s="14"/>
      <c r="CWN3208" s="14"/>
      <c r="CWO3208" s="14"/>
      <c r="CWP3208" s="14"/>
      <c r="CWQ3208" s="14"/>
      <c r="CWR3208" s="14"/>
      <c r="CWS3208" s="14"/>
      <c r="CWT3208" s="14"/>
      <c r="CWU3208" s="14"/>
      <c r="CWV3208" s="14"/>
      <c r="CWW3208" s="14"/>
      <c r="CWX3208" s="14"/>
      <c r="CWY3208" s="14"/>
      <c r="CWZ3208" s="14"/>
      <c r="CXA3208" s="14"/>
      <c r="CXB3208" s="14"/>
      <c r="CXC3208" s="14"/>
      <c r="CXD3208" s="14"/>
      <c r="CXE3208" s="14"/>
      <c r="CXF3208" s="14"/>
      <c r="CXG3208" s="14"/>
      <c r="CXH3208" s="14"/>
      <c r="CXI3208" s="14"/>
      <c r="CXJ3208" s="14"/>
      <c r="CXK3208" s="14"/>
      <c r="CXL3208" s="14"/>
      <c r="CXM3208" s="14"/>
      <c r="CXN3208" s="14"/>
      <c r="CXO3208" s="14"/>
      <c r="CXP3208" s="14"/>
      <c r="CXQ3208" s="14"/>
      <c r="CXR3208" s="14"/>
      <c r="CXS3208" s="14"/>
      <c r="CXT3208" s="14"/>
      <c r="CXU3208" s="14"/>
      <c r="CXV3208" s="14"/>
      <c r="CXW3208" s="14"/>
      <c r="CXX3208" s="14"/>
      <c r="CXY3208" s="14"/>
      <c r="CXZ3208" s="14"/>
      <c r="CYA3208" s="14"/>
      <c r="CYB3208" s="14"/>
      <c r="CYC3208" s="14"/>
      <c r="CYD3208" s="14"/>
      <c r="CYE3208" s="14"/>
      <c r="CYF3208" s="14"/>
      <c r="CYG3208" s="14"/>
      <c r="CYH3208" s="14"/>
      <c r="CYI3208" s="14"/>
      <c r="CYJ3208" s="14"/>
      <c r="CYK3208" s="14"/>
      <c r="CYL3208" s="14"/>
      <c r="CYM3208" s="14"/>
      <c r="CYN3208" s="14"/>
      <c r="CYO3208" s="14"/>
      <c r="CYP3208" s="14"/>
      <c r="CYQ3208" s="14"/>
      <c r="CYR3208" s="14"/>
      <c r="CYS3208" s="14"/>
      <c r="CYT3208" s="14"/>
      <c r="CYU3208" s="14"/>
      <c r="CYV3208" s="14"/>
      <c r="CYW3208" s="14"/>
      <c r="CYX3208" s="14"/>
      <c r="CYY3208" s="14"/>
      <c r="CYZ3208" s="14"/>
      <c r="CZA3208" s="14"/>
      <c r="CZB3208" s="14"/>
      <c r="CZC3208" s="14"/>
      <c r="CZD3208" s="14"/>
      <c r="CZE3208" s="14"/>
      <c r="CZF3208" s="14"/>
      <c r="CZG3208" s="14"/>
      <c r="CZH3208" s="14"/>
      <c r="CZI3208" s="14"/>
      <c r="CZJ3208" s="14"/>
      <c r="CZK3208" s="14"/>
      <c r="CZL3208" s="14"/>
      <c r="CZM3208" s="14"/>
      <c r="CZN3208" s="14"/>
      <c r="CZO3208" s="14"/>
      <c r="CZP3208" s="14"/>
      <c r="CZQ3208" s="14"/>
      <c r="CZR3208" s="14"/>
      <c r="CZS3208" s="14"/>
      <c r="CZT3208" s="14"/>
      <c r="CZU3208" s="14"/>
      <c r="CZV3208" s="14"/>
      <c r="CZW3208" s="14"/>
      <c r="CZX3208" s="14"/>
      <c r="CZY3208" s="14"/>
      <c r="CZZ3208" s="14"/>
      <c r="DAA3208" s="14"/>
      <c r="DAB3208" s="14"/>
      <c r="DAC3208" s="14"/>
      <c r="DAD3208" s="14"/>
      <c r="DAE3208" s="14"/>
      <c r="DAF3208" s="14"/>
      <c r="DAG3208" s="14"/>
      <c r="DAH3208" s="14"/>
      <c r="DAI3208" s="14"/>
      <c r="DAJ3208" s="14"/>
      <c r="DAK3208" s="14"/>
      <c r="DAL3208" s="14"/>
      <c r="DAM3208" s="14"/>
      <c r="DAN3208" s="14"/>
      <c r="DAO3208" s="14"/>
      <c r="DAP3208" s="14"/>
      <c r="DAQ3208" s="14"/>
      <c r="DAR3208" s="14"/>
      <c r="DAS3208" s="14"/>
      <c r="DAT3208" s="14"/>
      <c r="DAU3208" s="14"/>
      <c r="DAV3208" s="14"/>
      <c r="DAW3208" s="14"/>
      <c r="DAX3208" s="14"/>
      <c r="DAY3208" s="14"/>
      <c r="DAZ3208" s="14"/>
      <c r="DBA3208" s="14"/>
      <c r="DBB3208" s="14"/>
      <c r="DBC3208" s="14"/>
      <c r="DBD3208" s="14"/>
      <c r="DBE3208" s="14"/>
      <c r="DBF3208" s="14"/>
      <c r="DBG3208" s="14"/>
      <c r="DBH3208" s="14"/>
      <c r="DBI3208" s="14"/>
      <c r="DBJ3208" s="14"/>
      <c r="DBK3208" s="14"/>
      <c r="DBL3208" s="14"/>
      <c r="DBM3208" s="14"/>
      <c r="DBN3208" s="14"/>
      <c r="DBO3208" s="14"/>
      <c r="DBP3208" s="14"/>
      <c r="DBQ3208" s="14"/>
      <c r="DBR3208" s="14"/>
      <c r="DBS3208" s="14"/>
      <c r="DBT3208" s="14"/>
      <c r="DBU3208" s="14"/>
      <c r="DBV3208" s="14"/>
      <c r="DBW3208" s="14"/>
      <c r="DBX3208" s="14"/>
      <c r="DBY3208" s="14"/>
      <c r="DBZ3208" s="14"/>
      <c r="DCA3208" s="14"/>
      <c r="DCB3208" s="14"/>
      <c r="DCC3208" s="14"/>
      <c r="DCD3208" s="14"/>
      <c r="DCE3208" s="14"/>
      <c r="DCF3208" s="14"/>
      <c r="DCG3208" s="14"/>
      <c r="DCH3208" s="14"/>
      <c r="DCI3208" s="14"/>
      <c r="DCJ3208" s="14"/>
      <c r="DCK3208" s="14"/>
      <c r="DCL3208" s="14"/>
      <c r="DCM3208" s="14"/>
      <c r="DCN3208" s="14"/>
      <c r="DCO3208" s="14"/>
      <c r="DCP3208" s="14"/>
      <c r="DCQ3208" s="14"/>
      <c r="DCR3208" s="14"/>
      <c r="DCS3208" s="14"/>
      <c r="DCT3208" s="14"/>
      <c r="DCU3208" s="14"/>
      <c r="DCV3208" s="14"/>
      <c r="DCW3208" s="14"/>
      <c r="DCX3208" s="14"/>
      <c r="DCY3208" s="14"/>
      <c r="DCZ3208" s="14"/>
      <c r="DDA3208" s="14"/>
      <c r="DDB3208" s="14"/>
      <c r="DDC3208" s="14"/>
      <c r="DDD3208" s="14"/>
      <c r="DDE3208" s="14"/>
      <c r="DDF3208" s="14"/>
      <c r="DDG3208" s="14"/>
      <c r="DDH3208" s="14"/>
      <c r="DDI3208" s="14"/>
      <c r="DDJ3208" s="14"/>
      <c r="DDK3208" s="14"/>
      <c r="DDL3208" s="14"/>
      <c r="DDM3208" s="14"/>
      <c r="DDN3208" s="14"/>
      <c r="DDO3208" s="14"/>
      <c r="DDP3208" s="14"/>
      <c r="DDQ3208" s="14"/>
      <c r="DDR3208" s="14"/>
      <c r="DDS3208" s="14"/>
      <c r="DDT3208" s="14"/>
      <c r="DDU3208" s="14"/>
      <c r="DDV3208" s="14"/>
      <c r="DDW3208" s="14"/>
      <c r="DDX3208" s="14"/>
      <c r="DDY3208" s="14"/>
      <c r="DDZ3208" s="14"/>
      <c r="DEA3208" s="14"/>
      <c r="DEB3208" s="14"/>
      <c r="DEC3208" s="14"/>
      <c r="DED3208" s="14"/>
      <c r="DEE3208" s="14"/>
      <c r="DEF3208" s="14"/>
      <c r="DEG3208" s="14"/>
      <c r="DEH3208" s="14"/>
      <c r="DEI3208" s="14"/>
      <c r="DEJ3208" s="14"/>
      <c r="DEK3208" s="14"/>
      <c r="DEL3208" s="14"/>
      <c r="DEM3208" s="14"/>
      <c r="DEN3208" s="14"/>
      <c r="DEO3208" s="14"/>
      <c r="DEP3208" s="14"/>
      <c r="DEQ3208" s="14"/>
      <c r="DER3208" s="14"/>
      <c r="DES3208" s="14"/>
      <c r="DET3208" s="14"/>
      <c r="DEU3208" s="14"/>
      <c r="DEV3208" s="14"/>
      <c r="DEW3208" s="14"/>
      <c r="DEX3208" s="14"/>
      <c r="DEY3208" s="14"/>
      <c r="DEZ3208" s="14"/>
      <c r="DFA3208" s="14"/>
      <c r="DFB3208" s="14"/>
      <c r="DFC3208" s="14"/>
      <c r="DFD3208" s="14"/>
      <c r="DFE3208" s="14"/>
      <c r="DFF3208" s="14"/>
      <c r="DFG3208" s="14"/>
      <c r="DFH3208" s="14"/>
      <c r="DFI3208" s="14"/>
      <c r="DFJ3208" s="14"/>
      <c r="DFK3208" s="14"/>
      <c r="DFL3208" s="14"/>
      <c r="DFM3208" s="14"/>
      <c r="DFN3208" s="14"/>
      <c r="DFO3208" s="14"/>
      <c r="DFP3208" s="14"/>
      <c r="DFQ3208" s="14"/>
      <c r="DFR3208" s="14"/>
      <c r="DFS3208" s="14"/>
      <c r="DFT3208" s="14"/>
      <c r="DFU3208" s="14"/>
      <c r="DFV3208" s="14"/>
      <c r="DFW3208" s="14"/>
      <c r="DFX3208" s="14"/>
      <c r="DFY3208" s="14"/>
      <c r="DFZ3208" s="14"/>
      <c r="DGA3208" s="14"/>
      <c r="DGB3208" s="14"/>
      <c r="DGC3208" s="14"/>
      <c r="DGD3208" s="14"/>
      <c r="DGE3208" s="14"/>
      <c r="DGF3208" s="14"/>
      <c r="DGG3208" s="14"/>
      <c r="DGH3208" s="14"/>
      <c r="DGI3208" s="14"/>
      <c r="DGJ3208" s="14"/>
      <c r="DGK3208" s="14"/>
      <c r="DGL3208" s="14"/>
      <c r="DGM3208" s="14"/>
      <c r="DGN3208" s="14"/>
      <c r="DGO3208" s="14"/>
      <c r="DGP3208" s="14"/>
      <c r="DGQ3208" s="14"/>
      <c r="DGR3208" s="14"/>
      <c r="DGS3208" s="14"/>
      <c r="DGT3208" s="14"/>
      <c r="DGU3208" s="14"/>
      <c r="DGV3208" s="14"/>
      <c r="DGW3208" s="14"/>
      <c r="DGX3208" s="14"/>
      <c r="DGY3208" s="14"/>
      <c r="DGZ3208" s="14"/>
      <c r="DHA3208" s="14"/>
      <c r="DHB3208" s="14"/>
      <c r="DHC3208" s="14"/>
      <c r="DHD3208" s="14"/>
      <c r="DHE3208" s="14"/>
      <c r="DHF3208" s="14"/>
      <c r="DHG3208" s="14"/>
      <c r="DHH3208" s="14"/>
      <c r="DHI3208" s="14"/>
      <c r="DHJ3208" s="14"/>
      <c r="DHK3208" s="14"/>
      <c r="DHL3208" s="14"/>
      <c r="DHM3208" s="14"/>
      <c r="DHN3208" s="14"/>
      <c r="DHO3208" s="14"/>
      <c r="DHP3208" s="14"/>
      <c r="DHQ3208" s="14"/>
      <c r="DHR3208" s="14"/>
      <c r="DHS3208" s="14"/>
      <c r="DHT3208" s="14"/>
      <c r="DHU3208" s="14"/>
      <c r="DHV3208" s="14"/>
      <c r="DHW3208" s="14"/>
      <c r="DHX3208" s="14"/>
      <c r="DHY3208" s="14"/>
      <c r="DHZ3208" s="14"/>
      <c r="DIA3208" s="14"/>
      <c r="DIB3208" s="14"/>
      <c r="DIC3208" s="14"/>
      <c r="DID3208" s="14"/>
      <c r="DIE3208" s="14"/>
      <c r="DIF3208" s="14"/>
      <c r="DIG3208" s="14"/>
      <c r="DIH3208" s="14"/>
      <c r="DII3208" s="14"/>
      <c r="DIJ3208" s="14"/>
      <c r="DIK3208" s="14"/>
      <c r="DIL3208" s="14"/>
      <c r="DIM3208" s="14"/>
      <c r="DIN3208" s="14"/>
      <c r="DIO3208" s="14"/>
      <c r="DIP3208" s="14"/>
      <c r="DIQ3208" s="14"/>
      <c r="DIR3208" s="14"/>
      <c r="DIS3208" s="14"/>
      <c r="DIT3208" s="14"/>
      <c r="DIU3208" s="14"/>
      <c r="DIV3208" s="14"/>
      <c r="DIW3208" s="14"/>
      <c r="DIX3208" s="14"/>
      <c r="DIY3208" s="14"/>
      <c r="DIZ3208" s="14"/>
      <c r="DJA3208" s="14"/>
      <c r="DJB3208" s="14"/>
      <c r="DJC3208" s="14"/>
      <c r="DJD3208" s="14"/>
      <c r="DJE3208" s="14"/>
      <c r="DJF3208" s="14"/>
      <c r="DJG3208" s="14"/>
      <c r="DJH3208" s="14"/>
      <c r="DJI3208" s="14"/>
      <c r="DJJ3208" s="14"/>
      <c r="DJK3208" s="14"/>
      <c r="DJL3208" s="14"/>
      <c r="DJM3208" s="14"/>
      <c r="DJN3208" s="14"/>
      <c r="DJO3208" s="14"/>
      <c r="DJP3208" s="14"/>
      <c r="DJQ3208" s="14"/>
      <c r="DJR3208" s="14"/>
      <c r="DJS3208" s="14"/>
      <c r="DJT3208" s="14"/>
      <c r="DJU3208" s="14"/>
      <c r="DJV3208" s="14"/>
      <c r="DJW3208" s="14"/>
      <c r="DJX3208" s="14"/>
      <c r="DJY3208" s="14"/>
      <c r="DJZ3208" s="14"/>
      <c r="DKA3208" s="14"/>
      <c r="DKB3208" s="14"/>
      <c r="DKC3208" s="14"/>
      <c r="DKD3208" s="14"/>
      <c r="DKE3208" s="14"/>
      <c r="DKF3208" s="14"/>
      <c r="DKG3208" s="14"/>
      <c r="DKH3208" s="14"/>
      <c r="DKI3208" s="14"/>
      <c r="DKJ3208" s="14"/>
      <c r="DKK3208" s="14"/>
      <c r="DKL3208" s="14"/>
      <c r="DKM3208" s="14"/>
      <c r="DKN3208" s="14"/>
      <c r="DKO3208" s="14"/>
      <c r="DKP3208" s="14"/>
      <c r="DKQ3208" s="14"/>
      <c r="DKR3208" s="14"/>
      <c r="DKS3208" s="14"/>
      <c r="DKT3208" s="14"/>
      <c r="DKU3208" s="14"/>
      <c r="DKV3208" s="14"/>
      <c r="DKW3208" s="14"/>
      <c r="DKX3208" s="14"/>
      <c r="DKY3208" s="14"/>
      <c r="DKZ3208" s="14"/>
      <c r="DLA3208" s="14"/>
      <c r="DLB3208" s="14"/>
      <c r="DLC3208" s="14"/>
      <c r="DLD3208" s="14"/>
      <c r="DLE3208" s="14"/>
      <c r="DLF3208" s="14"/>
      <c r="DLG3208" s="14"/>
      <c r="DLH3208" s="14"/>
      <c r="DLI3208" s="14"/>
      <c r="DLJ3208" s="14"/>
      <c r="DLK3208" s="14"/>
      <c r="DLL3208" s="14"/>
      <c r="DLM3208" s="14"/>
      <c r="DLN3208" s="14"/>
      <c r="DLO3208" s="14"/>
      <c r="DLP3208" s="14"/>
      <c r="DLQ3208" s="14"/>
      <c r="DLR3208" s="14"/>
      <c r="DLS3208" s="14"/>
      <c r="DLT3208" s="14"/>
      <c r="DLU3208" s="14"/>
      <c r="DLV3208" s="14"/>
      <c r="DLW3208" s="14"/>
      <c r="DLX3208" s="14"/>
      <c r="DLY3208" s="14"/>
      <c r="DLZ3208" s="14"/>
      <c r="DMA3208" s="14"/>
      <c r="DMB3208" s="14"/>
      <c r="DMC3208" s="14"/>
      <c r="DMD3208" s="14"/>
      <c r="DME3208" s="14"/>
      <c r="DMF3208" s="14"/>
      <c r="DMG3208" s="14"/>
      <c r="DMH3208" s="14"/>
      <c r="DMI3208" s="14"/>
      <c r="DMJ3208" s="14"/>
      <c r="DMK3208" s="14"/>
      <c r="DML3208" s="14"/>
      <c r="DMM3208" s="14"/>
      <c r="DMN3208" s="14"/>
      <c r="DMO3208" s="14"/>
      <c r="DMP3208" s="14"/>
      <c r="DMQ3208" s="14"/>
      <c r="DMR3208" s="14"/>
      <c r="DMS3208" s="14"/>
      <c r="DMT3208" s="14"/>
      <c r="DMU3208" s="14"/>
      <c r="DMV3208" s="14"/>
      <c r="DMW3208" s="14"/>
      <c r="DMX3208" s="14"/>
      <c r="DMY3208" s="14"/>
      <c r="DMZ3208" s="14"/>
      <c r="DNA3208" s="14"/>
      <c r="DNB3208" s="14"/>
      <c r="DNC3208" s="14"/>
      <c r="DND3208" s="14"/>
      <c r="DNE3208" s="14"/>
      <c r="DNF3208" s="14"/>
      <c r="DNG3208" s="14"/>
      <c r="DNH3208" s="14"/>
      <c r="DNI3208" s="14"/>
      <c r="DNJ3208" s="14"/>
      <c r="DNK3208" s="14"/>
      <c r="DNL3208" s="14"/>
      <c r="DNM3208" s="14"/>
      <c r="DNN3208" s="14"/>
      <c r="DNO3208" s="14"/>
      <c r="DNP3208" s="14"/>
      <c r="DNQ3208" s="14"/>
      <c r="DNR3208" s="14"/>
      <c r="DNS3208" s="14"/>
      <c r="DNT3208" s="14"/>
      <c r="DNU3208" s="14"/>
      <c r="DNV3208" s="14"/>
      <c r="DNW3208" s="14"/>
      <c r="DNX3208" s="14"/>
      <c r="DNY3208" s="14"/>
      <c r="DNZ3208" s="14"/>
      <c r="DOA3208" s="14"/>
      <c r="DOB3208" s="14"/>
      <c r="DOC3208" s="14"/>
      <c r="DOD3208" s="14"/>
      <c r="DOE3208" s="14"/>
      <c r="DOF3208" s="14"/>
      <c r="DOG3208" s="14"/>
      <c r="DOH3208" s="14"/>
      <c r="DOI3208" s="14"/>
      <c r="DOJ3208" s="14"/>
      <c r="DOK3208" s="14"/>
      <c r="DOL3208" s="14"/>
      <c r="DOM3208" s="14"/>
      <c r="DON3208" s="14"/>
      <c r="DOO3208" s="14"/>
      <c r="DOP3208" s="14"/>
      <c r="DOQ3208" s="14"/>
      <c r="DOR3208" s="14"/>
      <c r="DOS3208" s="14"/>
      <c r="DOT3208" s="14"/>
      <c r="DOU3208" s="14"/>
      <c r="DOV3208" s="14"/>
      <c r="DOW3208" s="14"/>
      <c r="DOX3208" s="14"/>
      <c r="DOY3208" s="14"/>
      <c r="DOZ3208" s="14"/>
      <c r="DPA3208" s="14"/>
      <c r="DPB3208" s="14"/>
      <c r="DPC3208" s="14"/>
      <c r="DPD3208" s="14"/>
      <c r="DPE3208" s="14"/>
      <c r="DPF3208" s="14"/>
      <c r="DPG3208" s="14"/>
      <c r="DPH3208" s="14"/>
      <c r="DPI3208" s="14"/>
      <c r="DPJ3208" s="14"/>
      <c r="DPK3208" s="14"/>
      <c r="DPL3208" s="14"/>
      <c r="DPM3208" s="14"/>
      <c r="DPN3208" s="14"/>
      <c r="DPO3208" s="14"/>
      <c r="DPP3208" s="14"/>
      <c r="DPQ3208" s="14"/>
      <c r="DPR3208" s="14"/>
      <c r="DPS3208" s="14"/>
      <c r="DPT3208" s="14"/>
      <c r="DPU3208" s="14"/>
      <c r="DPV3208" s="14"/>
      <c r="DPW3208" s="14"/>
      <c r="DPX3208" s="14"/>
      <c r="DPY3208" s="14"/>
      <c r="DPZ3208" s="14"/>
      <c r="DQA3208" s="14"/>
      <c r="DQB3208" s="14"/>
      <c r="DQC3208" s="14"/>
      <c r="DQD3208" s="14"/>
      <c r="DQE3208" s="14"/>
      <c r="DQF3208" s="14"/>
      <c r="DQG3208" s="14"/>
      <c r="DQH3208" s="14"/>
      <c r="DQI3208" s="14"/>
      <c r="DQJ3208" s="14"/>
      <c r="DQK3208" s="14"/>
      <c r="DQL3208" s="14"/>
      <c r="DQM3208" s="14"/>
      <c r="DQN3208" s="14"/>
      <c r="DQO3208" s="14"/>
      <c r="DQP3208" s="14"/>
      <c r="DQQ3208" s="14"/>
      <c r="DQR3208" s="14"/>
      <c r="DQS3208" s="14"/>
      <c r="DQT3208" s="14"/>
      <c r="DQU3208" s="14"/>
      <c r="DQV3208" s="14"/>
      <c r="DQW3208" s="14"/>
      <c r="DQX3208" s="14"/>
      <c r="DQY3208" s="14"/>
      <c r="DQZ3208" s="14"/>
      <c r="DRA3208" s="14"/>
      <c r="DRB3208" s="14"/>
      <c r="DRC3208" s="14"/>
      <c r="DRD3208" s="14"/>
      <c r="DRE3208" s="14"/>
      <c r="DRF3208" s="14"/>
      <c r="DRG3208" s="14"/>
      <c r="DRH3208" s="14"/>
      <c r="DRI3208" s="14"/>
      <c r="DRJ3208" s="14"/>
      <c r="DRK3208" s="14"/>
      <c r="DRL3208" s="14"/>
      <c r="DRM3208" s="14"/>
      <c r="DRN3208" s="14"/>
      <c r="DRO3208" s="14"/>
      <c r="DRP3208" s="14"/>
      <c r="DRQ3208" s="14"/>
      <c r="DRR3208" s="14"/>
      <c r="DRS3208" s="14"/>
      <c r="DRT3208" s="14"/>
      <c r="DRU3208" s="14"/>
      <c r="DRV3208" s="14"/>
      <c r="DRW3208" s="14"/>
      <c r="DRX3208" s="14"/>
      <c r="DRY3208" s="14"/>
      <c r="DRZ3208" s="14"/>
      <c r="DSA3208" s="14"/>
      <c r="DSB3208" s="14"/>
      <c r="DSC3208" s="14"/>
      <c r="DSD3208" s="14"/>
      <c r="DSE3208" s="14"/>
      <c r="DSF3208" s="14"/>
      <c r="DSG3208" s="14"/>
      <c r="DSH3208" s="14"/>
      <c r="DSI3208" s="14"/>
      <c r="DSJ3208" s="14"/>
      <c r="DSK3208" s="14"/>
      <c r="DSL3208" s="14"/>
      <c r="DSM3208" s="14"/>
      <c r="DSN3208" s="14"/>
      <c r="DSO3208" s="14"/>
      <c r="DSP3208" s="14"/>
      <c r="DSQ3208" s="14"/>
      <c r="DSR3208" s="14"/>
      <c r="DSS3208" s="14"/>
      <c r="DST3208" s="14"/>
      <c r="DSU3208" s="14"/>
      <c r="DSV3208" s="14"/>
      <c r="DSW3208" s="14"/>
      <c r="DSX3208" s="14"/>
      <c r="DSY3208" s="14"/>
      <c r="DSZ3208" s="14"/>
      <c r="DTA3208" s="14"/>
      <c r="DTB3208" s="14"/>
      <c r="DTC3208" s="14"/>
      <c r="DTD3208" s="14"/>
      <c r="DTE3208" s="14"/>
      <c r="DTF3208" s="14"/>
      <c r="DTG3208" s="14"/>
      <c r="DTH3208" s="14"/>
      <c r="DTI3208" s="14"/>
      <c r="DTJ3208" s="14"/>
      <c r="DTK3208" s="14"/>
      <c r="DTL3208" s="14"/>
      <c r="DTM3208" s="14"/>
      <c r="DTN3208" s="14"/>
      <c r="DTO3208" s="14"/>
      <c r="DTP3208" s="14"/>
      <c r="DTQ3208" s="14"/>
      <c r="DTR3208" s="14"/>
      <c r="DTS3208" s="14"/>
      <c r="DTT3208" s="14"/>
      <c r="DTU3208" s="14"/>
      <c r="DTV3208" s="14"/>
      <c r="DTW3208" s="14"/>
      <c r="DTX3208" s="14"/>
      <c r="DTY3208" s="14"/>
      <c r="DTZ3208" s="14"/>
      <c r="DUA3208" s="14"/>
      <c r="DUB3208" s="14"/>
      <c r="DUC3208" s="14"/>
      <c r="DUD3208" s="14"/>
      <c r="DUE3208" s="14"/>
      <c r="DUF3208" s="14"/>
      <c r="DUG3208" s="14"/>
      <c r="DUH3208" s="14"/>
      <c r="DUI3208" s="14"/>
      <c r="DUJ3208" s="14"/>
      <c r="DUK3208" s="14"/>
      <c r="DUL3208" s="14"/>
      <c r="DUM3208" s="14"/>
      <c r="DUN3208" s="14"/>
      <c r="DUO3208" s="14"/>
      <c r="DUP3208" s="14"/>
      <c r="DUQ3208" s="14"/>
      <c r="DUR3208" s="14"/>
      <c r="DUS3208" s="14"/>
      <c r="DUT3208" s="14"/>
      <c r="DUU3208" s="14"/>
      <c r="DUV3208" s="14"/>
      <c r="DUW3208" s="14"/>
      <c r="DUX3208" s="14"/>
      <c r="DUY3208" s="14"/>
      <c r="DUZ3208" s="14"/>
      <c r="DVA3208" s="14"/>
      <c r="DVB3208" s="14"/>
      <c r="DVC3208" s="14"/>
      <c r="DVD3208" s="14"/>
      <c r="DVE3208" s="14"/>
      <c r="DVF3208" s="14"/>
      <c r="DVG3208" s="14"/>
      <c r="DVH3208" s="14"/>
      <c r="DVI3208" s="14"/>
      <c r="DVJ3208" s="14"/>
      <c r="DVK3208" s="14"/>
      <c r="DVL3208" s="14"/>
      <c r="DVM3208" s="14"/>
      <c r="DVN3208" s="14"/>
      <c r="DVO3208" s="14"/>
      <c r="DVP3208" s="14"/>
      <c r="DVQ3208" s="14"/>
      <c r="DVR3208" s="14"/>
      <c r="DVS3208" s="14"/>
      <c r="DVT3208" s="14"/>
      <c r="DVU3208" s="14"/>
      <c r="DVV3208" s="14"/>
      <c r="DVW3208" s="14"/>
      <c r="DVX3208" s="14"/>
      <c r="DVY3208" s="14"/>
      <c r="DVZ3208" s="14"/>
      <c r="DWA3208" s="14"/>
      <c r="DWB3208" s="14"/>
      <c r="DWC3208" s="14"/>
      <c r="DWD3208" s="14"/>
      <c r="DWE3208" s="14"/>
      <c r="DWF3208" s="14"/>
      <c r="DWG3208" s="14"/>
      <c r="DWH3208" s="14"/>
      <c r="DWI3208" s="14"/>
      <c r="DWJ3208" s="14"/>
      <c r="DWK3208" s="14"/>
      <c r="DWL3208" s="14"/>
      <c r="DWM3208" s="14"/>
      <c r="DWN3208" s="14"/>
      <c r="DWO3208" s="14"/>
      <c r="DWP3208" s="14"/>
      <c r="DWQ3208" s="14"/>
      <c r="DWR3208" s="14"/>
      <c r="DWS3208" s="14"/>
      <c r="DWT3208" s="14"/>
      <c r="DWU3208" s="14"/>
      <c r="DWV3208" s="14"/>
      <c r="DWW3208" s="14"/>
      <c r="DWX3208" s="14"/>
      <c r="DWY3208" s="14"/>
      <c r="DWZ3208" s="14"/>
      <c r="DXA3208" s="14"/>
      <c r="DXB3208" s="14"/>
      <c r="DXC3208" s="14"/>
      <c r="DXD3208" s="14"/>
      <c r="DXE3208" s="14"/>
      <c r="DXF3208" s="14"/>
      <c r="DXG3208" s="14"/>
      <c r="DXH3208" s="14"/>
      <c r="DXI3208" s="14"/>
      <c r="DXJ3208" s="14"/>
      <c r="DXK3208" s="14"/>
      <c r="DXL3208" s="14"/>
      <c r="DXM3208" s="14"/>
      <c r="DXN3208" s="14"/>
      <c r="DXO3208" s="14"/>
      <c r="DXP3208" s="14"/>
      <c r="DXQ3208" s="14"/>
      <c r="DXR3208" s="14"/>
      <c r="DXS3208" s="14"/>
      <c r="DXT3208" s="14"/>
      <c r="DXU3208" s="14"/>
      <c r="DXV3208" s="14"/>
      <c r="DXW3208" s="14"/>
      <c r="DXX3208" s="14"/>
      <c r="DXY3208" s="14"/>
      <c r="DXZ3208" s="14"/>
      <c r="DYA3208" s="14"/>
      <c r="DYB3208" s="14"/>
      <c r="DYC3208" s="14"/>
      <c r="DYD3208" s="14"/>
      <c r="DYE3208" s="14"/>
      <c r="DYF3208" s="14"/>
      <c r="DYG3208" s="14"/>
      <c r="DYH3208" s="14"/>
      <c r="DYI3208" s="14"/>
      <c r="DYJ3208" s="14"/>
      <c r="DYK3208" s="14"/>
      <c r="DYL3208" s="14"/>
      <c r="DYM3208" s="14"/>
      <c r="DYN3208" s="14"/>
      <c r="DYO3208" s="14"/>
      <c r="DYP3208" s="14"/>
      <c r="DYQ3208" s="14"/>
      <c r="DYR3208" s="14"/>
      <c r="DYS3208" s="14"/>
      <c r="DYT3208" s="14"/>
      <c r="DYU3208" s="14"/>
      <c r="DYV3208" s="14"/>
      <c r="DYW3208" s="14"/>
      <c r="DYX3208" s="14"/>
      <c r="DYY3208" s="14"/>
      <c r="DYZ3208" s="14"/>
      <c r="DZA3208" s="14"/>
      <c r="DZB3208" s="14"/>
      <c r="DZC3208" s="14"/>
      <c r="DZD3208" s="14"/>
      <c r="DZE3208" s="14"/>
      <c r="DZF3208" s="14"/>
      <c r="DZG3208" s="14"/>
      <c r="DZH3208" s="14"/>
      <c r="DZI3208" s="14"/>
      <c r="DZJ3208" s="14"/>
      <c r="DZK3208" s="14"/>
      <c r="DZL3208" s="14"/>
      <c r="DZM3208" s="14"/>
      <c r="DZN3208" s="14"/>
      <c r="DZO3208" s="14"/>
      <c r="DZP3208" s="14"/>
      <c r="DZQ3208" s="14"/>
      <c r="DZR3208" s="14"/>
      <c r="DZS3208" s="14"/>
      <c r="DZT3208" s="14"/>
      <c r="DZU3208" s="14"/>
      <c r="DZV3208" s="14"/>
      <c r="DZW3208" s="14"/>
      <c r="DZX3208" s="14"/>
      <c r="DZY3208" s="14"/>
      <c r="DZZ3208" s="14"/>
      <c r="EAA3208" s="14"/>
      <c r="EAB3208" s="14"/>
      <c r="EAC3208" s="14"/>
      <c r="EAD3208" s="14"/>
      <c r="EAE3208" s="14"/>
      <c r="EAF3208" s="14"/>
      <c r="EAG3208" s="14"/>
      <c r="EAH3208" s="14"/>
      <c r="EAI3208" s="14"/>
      <c r="EAJ3208" s="14"/>
      <c r="EAK3208" s="14"/>
      <c r="EAL3208" s="14"/>
      <c r="EAM3208" s="14"/>
      <c r="EAN3208" s="14"/>
      <c r="EAO3208" s="14"/>
      <c r="EAP3208" s="14"/>
      <c r="EAQ3208" s="14"/>
      <c r="EAR3208" s="14"/>
      <c r="EAS3208" s="14"/>
      <c r="EAT3208" s="14"/>
      <c r="EAU3208" s="14"/>
      <c r="EAV3208" s="14"/>
      <c r="EAW3208" s="14"/>
      <c r="EAX3208" s="14"/>
      <c r="EAY3208" s="14"/>
      <c r="EAZ3208" s="14"/>
      <c r="EBA3208" s="14"/>
      <c r="EBB3208" s="14"/>
      <c r="EBC3208" s="14"/>
      <c r="EBD3208" s="14"/>
      <c r="EBE3208" s="14"/>
      <c r="EBF3208" s="14"/>
      <c r="EBG3208" s="14"/>
      <c r="EBH3208" s="14"/>
      <c r="EBI3208" s="14"/>
      <c r="EBJ3208" s="14"/>
      <c r="EBK3208" s="14"/>
      <c r="EBL3208" s="14"/>
      <c r="EBM3208" s="14"/>
      <c r="EBN3208" s="14"/>
      <c r="EBO3208" s="14"/>
      <c r="EBP3208" s="14"/>
      <c r="EBQ3208" s="14"/>
      <c r="EBR3208" s="14"/>
      <c r="EBS3208" s="14"/>
      <c r="EBT3208" s="14"/>
      <c r="EBU3208" s="14"/>
      <c r="EBV3208" s="14"/>
      <c r="EBW3208" s="14"/>
      <c r="EBX3208" s="14"/>
      <c r="EBY3208" s="14"/>
      <c r="EBZ3208" s="14"/>
      <c r="ECA3208" s="14"/>
      <c r="ECB3208" s="14"/>
      <c r="ECC3208" s="14"/>
      <c r="ECD3208" s="14"/>
      <c r="ECE3208" s="14"/>
      <c r="ECF3208" s="14"/>
      <c r="ECG3208" s="14"/>
      <c r="ECH3208" s="14"/>
      <c r="ECI3208" s="14"/>
      <c r="ECJ3208" s="14"/>
      <c r="ECK3208" s="14"/>
      <c r="ECL3208" s="14"/>
      <c r="ECM3208" s="14"/>
      <c r="ECN3208" s="14"/>
      <c r="ECO3208" s="14"/>
      <c r="ECP3208" s="14"/>
      <c r="ECQ3208" s="14"/>
      <c r="ECR3208" s="14"/>
      <c r="ECS3208" s="14"/>
      <c r="ECT3208" s="14"/>
      <c r="ECU3208" s="14"/>
      <c r="ECV3208" s="14"/>
      <c r="ECW3208" s="14"/>
      <c r="ECX3208" s="14"/>
      <c r="ECY3208" s="14"/>
      <c r="ECZ3208" s="14"/>
      <c r="EDA3208" s="14"/>
      <c r="EDB3208" s="14"/>
      <c r="EDC3208" s="14"/>
      <c r="EDD3208" s="14"/>
      <c r="EDE3208" s="14"/>
      <c r="EDF3208" s="14"/>
      <c r="EDG3208" s="14"/>
      <c r="EDH3208" s="14"/>
      <c r="EDI3208" s="14"/>
      <c r="EDJ3208" s="14"/>
      <c r="EDK3208" s="14"/>
      <c r="EDL3208" s="14"/>
      <c r="EDM3208" s="14"/>
      <c r="EDN3208" s="14"/>
      <c r="EDO3208" s="14"/>
      <c r="EDP3208" s="14"/>
      <c r="EDQ3208" s="14"/>
      <c r="EDR3208" s="14"/>
      <c r="EDS3208" s="14"/>
      <c r="EDT3208" s="14"/>
      <c r="EDU3208" s="14"/>
      <c r="EDV3208" s="14"/>
      <c r="EDW3208" s="14"/>
      <c r="EDX3208" s="14"/>
      <c r="EDY3208" s="14"/>
      <c r="EDZ3208" s="14"/>
      <c r="EEA3208" s="14"/>
      <c r="EEB3208" s="14"/>
      <c r="EEC3208" s="14"/>
      <c r="EED3208" s="14"/>
      <c r="EEE3208" s="14"/>
      <c r="EEF3208" s="14"/>
      <c r="EEG3208" s="14"/>
      <c r="EEH3208" s="14"/>
      <c r="EEI3208" s="14"/>
      <c r="EEJ3208" s="14"/>
      <c r="EEK3208" s="14"/>
      <c r="EEL3208" s="14"/>
      <c r="EEM3208" s="14"/>
      <c r="EEN3208" s="14"/>
      <c r="EEO3208" s="14"/>
      <c r="EEP3208" s="14"/>
      <c r="EEQ3208" s="14"/>
      <c r="EER3208" s="14"/>
      <c r="EES3208" s="14"/>
      <c r="EET3208" s="14"/>
      <c r="EEU3208" s="14"/>
      <c r="EEV3208" s="14"/>
      <c r="EEW3208" s="14"/>
      <c r="EEX3208" s="14"/>
      <c r="EEY3208" s="14"/>
      <c r="EEZ3208" s="14"/>
      <c r="EFA3208" s="14"/>
      <c r="EFB3208" s="14"/>
      <c r="EFC3208" s="14"/>
      <c r="EFD3208" s="14"/>
      <c r="EFE3208" s="14"/>
      <c r="EFF3208" s="14"/>
      <c r="EFG3208" s="14"/>
      <c r="EFH3208" s="14"/>
      <c r="EFI3208" s="14"/>
      <c r="EFJ3208" s="14"/>
      <c r="EFK3208" s="14"/>
      <c r="EFL3208" s="14"/>
      <c r="EFM3208" s="14"/>
      <c r="EFN3208" s="14"/>
      <c r="EFO3208" s="14"/>
      <c r="EFP3208" s="14"/>
      <c r="EFQ3208" s="14"/>
      <c r="EFR3208" s="14"/>
      <c r="EFS3208" s="14"/>
      <c r="EFT3208" s="14"/>
      <c r="EFU3208" s="14"/>
      <c r="EFV3208" s="14"/>
      <c r="EFW3208" s="14"/>
      <c r="EFX3208" s="14"/>
      <c r="EFY3208" s="14"/>
      <c r="EFZ3208" s="14"/>
      <c r="EGA3208" s="14"/>
      <c r="EGB3208" s="14"/>
      <c r="EGC3208" s="14"/>
      <c r="EGD3208" s="14"/>
      <c r="EGE3208" s="14"/>
      <c r="EGF3208" s="14"/>
      <c r="EGG3208" s="14"/>
      <c r="EGH3208" s="14"/>
      <c r="EGI3208" s="14"/>
      <c r="EGJ3208" s="14"/>
      <c r="EGK3208" s="14"/>
      <c r="EGL3208" s="14"/>
      <c r="EGM3208" s="14"/>
      <c r="EGN3208" s="14"/>
      <c r="EGO3208" s="14"/>
      <c r="EGP3208" s="14"/>
      <c r="EGQ3208" s="14"/>
      <c r="EGR3208" s="14"/>
      <c r="EGS3208" s="14"/>
      <c r="EGT3208" s="14"/>
      <c r="EGU3208" s="14"/>
      <c r="EGV3208" s="14"/>
      <c r="EGW3208" s="14"/>
      <c r="EGX3208" s="14"/>
      <c r="EGY3208" s="14"/>
      <c r="EGZ3208" s="14"/>
      <c r="EHA3208" s="14"/>
      <c r="EHB3208" s="14"/>
      <c r="EHC3208" s="14"/>
      <c r="EHD3208" s="14"/>
      <c r="EHE3208" s="14"/>
      <c r="EHF3208" s="14"/>
      <c r="EHG3208" s="14"/>
      <c r="EHH3208" s="14"/>
      <c r="EHI3208" s="14"/>
      <c r="EHJ3208" s="14"/>
      <c r="EHK3208" s="14"/>
      <c r="EHL3208" s="14"/>
      <c r="EHM3208" s="14"/>
      <c r="EHN3208" s="14"/>
      <c r="EHO3208" s="14"/>
      <c r="EHP3208" s="14"/>
      <c r="EHQ3208" s="14"/>
      <c r="EHR3208" s="14"/>
      <c r="EHS3208" s="14"/>
      <c r="EHT3208" s="14"/>
      <c r="EHU3208" s="14"/>
      <c r="EHV3208" s="14"/>
      <c r="EHW3208" s="14"/>
      <c r="EHX3208" s="14"/>
      <c r="EHY3208" s="14"/>
      <c r="EHZ3208" s="14"/>
      <c r="EIA3208" s="14"/>
      <c r="EIB3208" s="14"/>
      <c r="EIC3208" s="14"/>
      <c r="EID3208" s="14"/>
      <c r="EIE3208" s="14"/>
      <c r="EIF3208" s="14"/>
      <c r="EIG3208" s="14"/>
      <c r="EIH3208" s="14"/>
      <c r="EII3208" s="14"/>
      <c r="EIJ3208" s="14"/>
      <c r="EIK3208" s="14"/>
      <c r="EIL3208" s="14"/>
      <c r="EIM3208" s="14"/>
      <c r="EIN3208" s="14"/>
      <c r="EIO3208" s="14"/>
      <c r="EIP3208" s="14"/>
      <c r="EIQ3208" s="14"/>
      <c r="EIR3208" s="14"/>
      <c r="EIS3208" s="14"/>
      <c r="EIT3208" s="14"/>
      <c r="EIU3208" s="14"/>
      <c r="EIV3208" s="14"/>
      <c r="EIW3208" s="14"/>
      <c r="EIX3208" s="14"/>
      <c r="EIY3208" s="14"/>
      <c r="EIZ3208" s="14"/>
      <c r="EJA3208" s="14"/>
      <c r="EJB3208" s="14"/>
      <c r="EJC3208" s="14"/>
      <c r="EJD3208" s="14"/>
      <c r="EJE3208" s="14"/>
      <c r="EJF3208" s="14"/>
      <c r="EJG3208" s="14"/>
      <c r="EJH3208" s="14"/>
      <c r="EJI3208" s="14"/>
      <c r="EJJ3208" s="14"/>
      <c r="EJK3208" s="14"/>
      <c r="EJL3208" s="14"/>
      <c r="EJM3208" s="14"/>
      <c r="EJN3208" s="14"/>
      <c r="EJO3208" s="14"/>
      <c r="EJP3208" s="14"/>
      <c r="EJQ3208" s="14"/>
      <c r="EJR3208" s="14"/>
      <c r="EJS3208" s="14"/>
      <c r="EJT3208" s="14"/>
      <c r="EJU3208" s="14"/>
      <c r="EJV3208" s="14"/>
      <c r="EJW3208" s="14"/>
      <c r="EJX3208" s="14"/>
      <c r="EJY3208" s="14"/>
      <c r="EJZ3208" s="14"/>
      <c r="EKA3208" s="14"/>
      <c r="EKB3208" s="14"/>
      <c r="EKC3208" s="14"/>
      <c r="EKD3208" s="14"/>
      <c r="EKE3208" s="14"/>
      <c r="EKF3208" s="14"/>
      <c r="EKG3208" s="14"/>
      <c r="EKH3208" s="14"/>
      <c r="EKI3208" s="14"/>
      <c r="EKJ3208" s="14"/>
      <c r="EKK3208" s="14"/>
      <c r="EKL3208" s="14"/>
      <c r="EKM3208" s="14"/>
      <c r="EKN3208" s="14"/>
      <c r="EKO3208" s="14"/>
      <c r="EKP3208" s="14"/>
      <c r="EKQ3208" s="14"/>
      <c r="EKR3208" s="14"/>
      <c r="EKS3208" s="14"/>
      <c r="EKT3208" s="14"/>
      <c r="EKU3208" s="14"/>
      <c r="EKV3208" s="14"/>
      <c r="EKW3208" s="14"/>
      <c r="EKX3208" s="14"/>
      <c r="EKY3208" s="14"/>
      <c r="EKZ3208" s="14"/>
      <c r="ELA3208" s="14"/>
      <c r="ELB3208" s="14"/>
      <c r="ELC3208" s="14"/>
      <c r="ELD3208" s="14"/>
      <c r="ELE3208" s="14"/>
      <c r="ELF3208" s="14"/>
      <c r="ELG3208" s="14"/>
      <c r="ELH3208" s="14"/>
      <c r="ELI3208" s="14"/>
      <c r="ELJ3208" s="14"/>
      <c r="ELK3208" s="14"/>
      <c r="ELL3208" s="14"/>
      <c r="ELM3208" s="14"/>
      <c r="ELN3208" s="14"/>
      <c r="ELO3208" s="14"/>
      <c r="ELP3208" s="14"/>
      <c r="ELQ3208" s="14"/>
      <c r="ELR3208" s="14"/>
      <c r="ELS3208" s="14"/>
      <c r="ELT3208" s="14"/>
      <c r="ELU3208" s="14"/>
      <c r="ELV3208" s="14"/>
      <c r="ELW3208" s="14"/>
      <c r="ELX3208" s="14"/>
      <c r="ELY3208" s="14"/>
      <c r="ELZ3208" s="14"/>
      <c r="EMA3208" s="14"/>
      <c r="EMB3208" s="14"/>
      <c r="EMC3208" s="14"/>
      <c r="EMD3208" s="14"/>
      <c r="EME3208" s="14"/>
      <c r="EMF3208" s="14"/>
      <c r="EMG3208" s="14"/>
      <c r="EMH3208" s="14"/>
      <c r="EMI3208" s="14"/>
      <c r="EMJ3208" s="14"/>
      <c r="EMK3208" s="14"/>
      <c r="EML3208" s="14"/>
      <c r="EMM3208" s="14"/>
      <c r="EMN3208" s="14"/>
      <c r="EMO3208" s="14"/>
      <c r="EMP3208" s="14"/>
      <c r="EMQ3208" s="14"/>
      <c r="EMR3208" s="14"/>
      <c r="EMS3208" s="14"/>
      <c r="EMT3208" s="14"/>
      <c r="EMU3208" s="14"/>
      <c r="EMV3208" s="14"/>
      <c r="EMW3208" s="14"/>
      <c r="EMX3208" s="14"/>
      <c r="EMY3208" s="14"/>
      <c r="EMZ3208" s="14"/>
      <c r="ENA3208" s="14"/>
      <c r="ENB3208" s="14"/>
      <c r="ENC3208" s="14"/>
      <c r="END3208" s="14"/>
      <c r="ENE3208" s="14"/>
      <c r="ENF3208" s="14"/>
      <c r="ENG3208" s="14"/>
      <c r="ENH3208" s="14"/>
      <c r="ENI3208" s="14"/>
      <c r="ENJ3208" s="14"/>
      <c r="ENK3208" s="14"/>
      <c r="ENL3208" s="14"/>
      <c r="ENM3208" s="14"/>
      <c r="ENN3208" s="14"/>
      <c r="ENO3208" s="14"/>
      <c r="ENP3208" s="14"/>
      <c r="ENQ3208" s="14"/>
      <c r="ENR3208" s="14"/>
      <c r="ENS3208" s="14"/>
      <c r="ENT3208" s="14"/>
      <c r="ENU3208" s="14"/>
      <c r="ENV3208" s="14"/>
      <c r="ENW3208" s="14"/>
      <c r="ENX3208" s="14"/>
      <c r="ENY3208" s="14"/>
      <c r="ENZ3208" s="14"/>
      <c r="EOA3208" s="14"/>
      <c r="EOB3208" s="14"/>
      <c r="EOC3208" s="14"/>
      <c r="EOD3208" s="14"/>
      <c r="EOE3208" s="14"/>
      <c r="EOF3208" s="14"/>
      <c r="EOG3208" s="14"/>
      <c r="EOH3208" s="14"/>
      <c r="EOI3208" s="14"/>
      <c r="EOJ3208" s="14"/>
      <c r="EOK3208" s="14"/>
      <c r="EOL3208" s="14"/>
      <c r="EOM3208" s="14"/>
      <c r="EON3208" s="14"/>
      <c r="EOO3208" s="14"/>
      <c r="EOP3208" s="14"/>
      <c r="EOQ3208" s="14"/>
      <c r="EOR3208" s="14"/>
      <c r="EOS3208" s="14"/>
      <c r="EOT3208" s="14"/>
      <c r="EOU3208" s="14"/>
      <c r="EOV3208" s="14"/>
      <c r="EOW3208" s="14"/>
      <c r="EOX3208" s="14"/>
      <c r="EOY3208" s="14"/>
      <c r="EOZ3208" s="14"/>
      <c r="EPA3208" s="14"/>
      <c r="EPB3208" s="14"/>
      <c r="EPC3208" s="14"/>
      <c r="EPD3208" s="14"/>
      <c r="EPE3208" s="14"/>
      <c r="EPF3208" s="14"/>
      <c r="EPG3208" s="14"/>
      <c r="EPH3208" s="14"/>
      <c r="EPI3208" s="14"/>
      <c r="EPJ3208" s="14"/>
      <c r="EPK3208" s="14"/>
      <c r="EPL3208" s="14"/>
      <c r="EPM3208" s="14"/>
      <c r="EPN3208" s="14"/>
      <c r="EPO3208" s="14"/>
      <c r="EPP3208" s="14"/>
      <c r="EPQ3208" s="14"/>
      <c r="EPR3208" s="14"/>
      <c r="EPS3208" s="14"/>
      <c r="EPT3208" s="14"/>
      <c r="EPU3208" s="14"/>
      <c r="EPV3208" s="14"/>
      <c r="EPW3208" s="14"/>
      <c r="EPX3208" s="14"/>
      <c r="EPY3208" s="14"/>
      <c r="EPZ3208" s="14"/>
      <c r="EQA3208" s="14"/>
      <c r="EQB3208" s="14"/>
      <c r="EQC3208" s="14"/>
      <c r="EQD3208" s="14"/>
      <c r="EQE3208" s="14"/>
      <c r="EQF3208" s="14"/>
      <c r="EQG3208" s="14"/>
      <c r="EQH3208" s="14"/>
      <c r="EQI3208" s="14"/>
      <c r="EQJ3208" s="14"/>
      <c r="EQK3208" s="14"/>
      <c r="EQL3208" s="14"/>
      <c r="EQM3208" s="14"/>
      <c r="EQN3208" s="14"/>
      <c r="EQO3208" s="14"/>
      <c r="EQP3208" s="14"/>
      <c r="EQQ3208" s="14"/>
      <c r="EQR3208" s="14"/>
      <c r="EQS3208" s="14"/>
      <c r="EQT3208" s="14"/>
      <c r="EQU3208" s="14"/>
      <c r="EQV3208" s="14"/>
      <c r="EQW3208" s="14"/>
      <c r="EQX3208" s="14"/>
      <c r="EQY3208" s="14"/>
      <c r="EQZ3208" s="14"/>
      <c r="ERA3208" s="14"/>
      <c r="ERB3208" s="14"/>
      <c r="ERC3208" s="14"/>
      <c r="ERD3208" s="14"/>
      <c r="ERE3208" s="14"/>
      <c r="ERF3208" s="14"/>
      <c r="ERG3208" s="14"/>
      <c r="ERH3208" s="14"/>
      <c r="ERI3208" s="14"/>
      <c r="ERJ3208" s="14"/>
      <c r="ERK3208" s="14"/>
      <c r="ERL3208" s="14"/>
      <c r="ERM3208" s="14"/>
      <c r="ERN3208" s="14"/>
      <c r="ERO3208" s="14"/>
      <c r="ERP3208" s="14"/>
      <c r="ERQ3208" s="14"/>
      <c r="ERR3208" s="14"/>
      <c r="ERS3208" s="14"/>
      <c r="ERT3208" s="14"/>
      <c r="ERU3208" s="14"/>
      <c r="ERV3208" s="14"/>
      <c r="ERW3208" s="14"/>
      <c r="ERX3208" s="14"/>
      <c r="ERY3208" s="14"/>
      <c r="ERZ3208" s="14"/>
      <c r="ESA3208" s="14"/>
      <c r="ESB3208" s="14"/>
      <c r="ESC3208" s="14"/>
      <c r="ESD3208" s="14"/>
      <c r="ESE3208" s="14"/>
      <c r="ESF3208" s="14"/>
      <c r="ESG3208" s="14"/>
      <c r="ESH3208" s="14"/>
      <c r="ESI3208" s="14"/>
      <c r="ESJ3208" s="14"/>
      <c r="ESK3208" s="14"/>
      <c r="ESL3208" s="14"/>
      <c r="ESM3208" s="14"/>
      <c r="ESN3208" s="14"/>
      <c r="ESO3208" s="14"/>
      <c r="ESP3208" s="14"/>
      <c r="ESQ3208" s="14"/>
      <c r="ESR3208" s="14"/>
      <c r="ESS3208" s="14"/>
      <c r="EST3208" s="14"/>
      <c r="ESU3208" s="14"/>
      <c r="ESV3208" s="14"/>
      <c r="ESW3208" s="14"/>
      <c r="ESX3208" s="14"/>
      <c r="ESY3208" s="14"/>
      <c r="ESZ3208" s="14"/>
      <c r="ETA3208" s="14"/>
      <c r="ETB3208" s="14"/>
      <c r="ETC3208" s="14"/>
      <c r="ETD3208" s="14"/>
      <c r="ETE3208" s="14"/>
      <c r="ETF3208" s="14"/>
      <c r="ETG3208" s="14"/>
      <c r="ETH3208" s="14"/>
      <c r="ETI3208" s="14"/>
      <c r="ETJ3208" s="14"/>
      <c r="ETK3208" s="14"/>
      <c r="ETL3208" s="14"/>
      <c r="ETM3208" s="14"/>
      <c r="ETN3208" s="14"/>
      <c r="ETO3208" s="14"/>
      <c r="ETP3208" s="14"/>
      <c r="ETQ3208" s="14"/>
      <c r="ETR3208" s="14"/>
      <c r="ETS3208" s="14"/>
      <c r="ETT3208" s="14"/>
      <c r="ETU3208" s="14"/>
      <c r="ETV3208" s="14"/>
      <c r="ETW3208" s="14"/>
      <c r="ETX3208" s="14"/>
      <c r="ETY3208" s="14"/>
      <c r="ETZ3208" s="14"/>
      <c r="EUA3208" s="14"/>
      <c r="EUB3208" s="14"/>
      <c r="EUC3208" s="14"/>
      <c r="EUD3208" s="14"/>
      <c r="EUE3208" s="14"/>
      <c r="EUF3208" s="14"/>
      <c r="EUG3208" s="14"/>
      <c r="EUH3208" s="14"/>
      <c r="EUI3208" s="14"/>
      <c r="EUJ3208" s="14"/>
      <c r="EUK3208" s="14"/>
      <c r="EUL3208" s="14"/>
      <c r="EUM3208" s="14"/>
      <c r="EUN3208" s="14"/>
      <c r="EUO3208" s="14"/>
      <c r="EUP3208" s="14"/>
      <c r="EUQ3208" s="14"/>
      <c r="EUR3208" s="14"/>
      <c r="EUS3208" s="14"/>
      <c r="EUT3208" s="14"/>
      <c r="EUU3208" s="14"/>
      <c r="EUV3208" s="14"/>
      <c r="EUW3208" s="14"/>
      <c r="EUX3208" s="14"/>
      <c r="EUY3208" s="14"/>
      <c r="EUZ3208" s="14"/>
      <c r="EVA3208" s="14"/>
      <c r="EVB3208" s="14"/>
      <c r="EVC3208" s="14"/>
      <c r="EVD3208" s="14"/>
      <c r="EVE3208" s="14"/>
      <c r="EVF3208" s="14"/>
      <c r="EVG3208" s="14"/>
      <c r="EVH3208" s="14"/>
      <c r="EVI3208" s="14"/>
      <c r="EVJ3208" s="14"/>
      <c r="EVK3208" s="14"/>
      <c r="EVL3208" s="14"/>
      <c r="EVM3208" s="14"/>
      <c r="EVN3208" s="14"/>
      <c r="EVO3208" s="14"/>
      <c r="EVP3208" s="14"/>
      <c r="EVQ3208" s="14"/>
      <c r="EVR3208" s="14"/>
      <c r="EVS3208" s="14"/>
      <c r="EVT3208" s="14"/>
      <c r="EVU3208" s="14"/>
      <c r="EVV3208" s="14"/>
      <c r="EVW3208" s="14"/>
      <c r="EVX3208" s="14"/>
      <c r="EVY3208" s="14"/>
      <c r="EVZ3208" s="14"/>
      <c r="EWA3208" s="14"/>
      <c r="EWB3208" s="14"/>
      <c r="EWC3208" s="14"/>
      <c r="EWD3208" s="14"/>
      <c r="EWE3208" s="14"/>
      <c r="EWF3208" s="14"/>
      <c r="EWG3208" s="14"/>
      <c r="EWH3208" s="14"/>
      <c r="EWI3208" s="14"/>
      <c r="EWJ3208" s="14"/>
      <c r="EWK3208" s="14"/>
      <c r="EWL3208" s="14"/>
      <c r="EWM3208" s="14"/>
      <c r="EWN3208" s="14"/>
      <c r="EWO3208" s="14"/>
      <c r="EWP3208" s="14"/>
      <c r="EWQ3208" s="14"/>
      <c r="EWR3208" s="14"/>
      <c r="EWS3208" s="14"/>
      <c r="EWT3208" s="14"/>
      <c r="EWU3208" s="14"/>
      <c r="EWV3208" s="14"/>
      <c r="EWW3208" s="14"/>
      <c r="EWX3208" s="14"/>
      <c r="EWY3208" s="14"/>
      <c r="EWZ3208" s="14"/>
      <c r="EXA3208" s="14"/>
      <c r="EXB3208" s="14"/>
      <c r="EXC3208" s="14"/>
      <c r="EXD3208" s="14"/>
      <c r="EXE3208" s="14"/>
      <c r="EXF3208" s="14"/>
      <c r="EXG3208" s="14"/>
      <c r="EXH3208" s="14"/>
      <c r="EXI3208" s="14"/>
      <c r="EXJ3208" s="14"/>
      <c r="EXK3208" s="14"/>
      <c r="EXL3208" s="14"/>
      <c r="EXM3208" s="14"/>
      <c r="EXN3208" s="14"/>
      <c r="EXO3208" s="14"/>
      <c r="EXP3208" s="14"/>
      <c r="EXQ3208" s="14"/>
      <c r="EXR3208" s="14"/>
      <c r="EXS3208" s="14"/>
      <c r="EXT3208" s="14"/>
      <c r="EXU3208" s="14"/>
      <c r="EXV3208" s="14"/>
      <c r="EXW3208" s="14"/>
      <c r="EXX3208" s="14"/>
      <c r="EXY3208" s="14"/>
      <c r="EXZ3208" s="14"/>
      <c r="EYA3208" s="14"/>
      <c r="EYB3208" s="14"/>
      <c r="EYC3208" s="14"/>
      <c r="EYD3208" s="14"/>
      <c r="EYE3208" s="14"/>
      <c r="EYF3208" s="14"/>
      <c r="EYG3208" s="14"/>
      <c r="EYH3208" s="14"/>
      <c r="EYI3208" s="14"/>
      <c r="EYJ3208" s="14"/>
      <c r="EYK3208" s="14"/>
      <c r="EYL3208" s="14"/>
      <c r="EYM3208" s="14"/>
      <c r="EYN3208" s="14"/>
      <c r="EYO3208" s="14"/>
      <c r="EYP3208" s="14"/>
      <c r="EYQ3208" s="14"/>
      <c r="EYR3208" s="14"/>
      <c r="EYS3208" s="14"/>
      <c r="EYT3208" s="14"/>
      <c r="EYU3208" s="14"/>
      <c r="EYV3208" s="14"/>
      <c r="EYW3208" s="14"/>
      <c r="EYX3208" s="14"/>
      <c r="EYY3208" s="14"/>
      <c r="EYZ3208" s="14"/>
      <c r="EZA3208" s="14"/>
      <c r="EZB3208" s="14"/>
      <c r="EZC3208" s="14"/>
      <c r="EZD3208" s="14"/>
      <c r="EZE3208" s="14"/>
      <c r="EZF3208" s="14"/>
      <c r="EZG3208" s="14"/>
      <c r="EZH3208" s="14"/>
      <c r="EZI3208" s="14"/>
      <c r="EZJ3208" s="14"/>
      <c r="EZK3208" s="14"/>
      <c r="EZL3208" s="14"/>
      <c r="EZM3208" s="14"/>
      <c r="EZN3208" s="14"/>
      <c r="EZO3208" s="14"/>
      <c r="EZP3208" s="14"/>
      <c r="EZQ3208" s="14"/>
      <c r="EZR3208" s="14"/>
      <c r="EZS3208" s="14"/>
      <c r="EZT3208" s="14"/>
      <c r="EZU3208" s="14"/>
      <c r="EZV3208" s="14"/>
      <c r="EZW3208" s="14"/>
      <c r="EZX3208" s="14"/>
      <c r="EZY3208" s="14"/>
      <c r="EZZ3208" s="14"/>
      <c r="FAA3208" s="14"/>
      <c r="FAB3208" s="14"/>
      <c r="FAC3208" s="14"/>
      <c r="FAD3208" s="14"/>
      <c r="FAE3208" s="14"/>
      <c r="FAF3208" s="14"/>
      <c r="FAG3208" s="14"/>
      <c r="FAH3208" s="14"/>
      <c r="FAI3208" s="14"/>
      <c r="FAJ3208" s="14"/>
      <c r="FAK3208" s="14"/>
      <c r="FAL3208" s="14"/>
      <c r="FAM3208" s="14"/>
      <c r="FAN3208" s="14"/>
      <c r="FAO3208" s="14"/>
      <c r="FAP3208" s="14"/>
      <c r="FAQ3208" s="14"/>
      <c r="FAR3208" s="14"/>
      <c r="FAS3208" s="14"/>
      <c r="FAT3208" s="14"/>
      <c r="FAU3208" s="14"/>
      <c r="FAV3208" s="14"/>
      <c r="FAW3208" s="14"/>
      <c r="FAX3208" s="14"/>
      <c r="FAY3208" s="14"/>
      <c r="FAZ3208" s="14"/>
      <c r="FBA3208" s="14"/>
      <c r="FBB3208" s="14"/>
      <c r="FBC3208" s="14"/>
      <c r="FBD3208" s="14"/>
      <c r="FBE3208" s="14"/>
      <c r="FBF3208" s="14"/>
      <c r="FBG3208" s="14"/>
      <c r="FBH3208" s="14"/>
      <c r="FBI3208" s="14"/>
      <c r="FBJ3208" s="14"/>
      <c r="FBK3208" s="14"/>
      <c r="FBL3208" s="14"/>
      <c r="FBM3208" s="14"/>
      <c r="FBN3208" s="14"/>
      <c r="FBO3208" s="14"/>
      <c r="FBP3208" s="14"/>
      <c r="FBQ3208" s="14"/>
      <c r="FBR3208" s="14"/>
      <c r="FBS3208" s="14"/>
      <c r="FBT3208" s="14"/>
      <c r="FBU3208" s="14"/>
      <c r="FBV3208" s="14"/>
      <c r="FBW3208" s="14"/>
      <c r="FBX3208" s="14"/>
      <c r="FBY3208" s="14"/>
      <c r="FBZ3208" s="14"/>
      <c r="FCA3208" s="14"/>
      <c r="FCB3208" s="14"/>
      <c r="FCC3208" s="14"/>
      <c r="FCD3208" s="14"/>
      <c r="FCE3208" s="14"/>
      <c r="FCF3208" s="14"/>
      <c r="FCG3208" s="14"/>
      <c r="FCH3208" s="14"/>
      <c r="FCI3208" s="14"/>
      <c r="FCJ3208" s="14"/>
      <c r="FCK3208" s="14"/>
      <c r="FCL3208" s="14"/>
      <c r="FCM3208" s="14"/>
      <c r="FCN3208" s="14"/>
      <c r="FCO3208" s="14"/>
      <c r="FCP3208" s="14"/>
      <c r="FCQ3208" s="14"/>
      <c r="FCR3208" s="14"/>
      <c r="FCS3208" s="14"/>
      <c r="FCT3208" s="14"/>
      <c r="FCU3208" s="14"/>
      <c r="FCV3208" s="14"/>
      <c r="FCW3208" s="14"/>
      <c r="FCX3208" s="14"/>
      <c r="FCY3208" s="14"/>
      <c r="FCZ3208" s="14"/>
      <c r="FDA3208" s="14"/>
      <c r="FDB3208" s="14"/>
      <c r="FDC3208" s="14"/>
      <c r="FDD3208" s="14"/>
      <c r="FDE3208" s="14"/>
      <c r="FDF3208" s="14"/>
      <c r="FDG3208" s="14"/>
      <c r="FDH3208" s="14"/>
      <c r="FDI3208" s="14"/>
      <c r="FDJ3208" s="14"/>
      <c r="FDK3208" s="14"/>
      <c r="FDL3208" s="14"/>
      <c r="FDM3208" s="14"/>
      <c r="FDN3208" s="14"/>
      <c r="FDO3208" s="14"/>
      <c r="FDP3208" s="14"/>
      <c r="FDQ3208" s="14"/>
      <c r="FDR3208" s="14"/>
      <c r="FDS3208" s="14"/>
      <c r="FDT3208" s="14"/>
      <c r="FDU3208" s="14"/>
      <c r="FDV3208" s="14"/>
      <c r="FDW3208" s="14"/>
      <c r="FDX3208" s="14"/>
      <c r="FDY3208" s="14"/>
      <c r="FDZ3208" s="14"/>
      <c r="FEA3208" s="14"/>
      <c r="FEB3208" s="14"/>
      <c r="FEC3208" s="14"/>
      <c r="FED3208" s="14"/>
      <c r="FEE3208" s="14"/>
      <c r="FEF3208" s="14"/>
      <c r="FEG3208" s="14"/>
      <c r="FEH3208" s="14"/>
      <c r="FEI3208" s="14"/>
      <c r="FEJ3208" s="14"/>
      <c r="FEK3208" s="14"/>
      <c r="FEL3208" s="14"/>
      <c r="FEM3208" s="14"/>
      <c r="FEN3208" s="14"/>
      <c r="FEO3208" s="14"/>
      <c r="FEP3208" s="14"/>
      <c r="FEQ3208" s="14"/>
      <c r="FER3208" s="14"/>
      <c r="FES3208" s="14"/>
      <c r="FET3208" s="14"/>
      <c r="FEU3208" s="14"/>
      <c r="FEV3208" s="14"/>
      <c r="FEW3208" s="14"/>
      <c r="FEX3208" s="14"/>
      <c r="FEY3208" s="14"/>
      <c r="FEZ3208" s="14"/>
      <c r="FFA3208" s="14"/>
      <c r="FFB3208" s="14"/>
      <c r="FFC3208" s="14"/>
      <c r="FFD3208" s="14"/>
      <c r="FFE3208" s="14"/>
      <c r="FFF3208" s="14"/>
      <c r="FFG3208" s="14"/>
      <c r="FFH3208" s="14"/>
      <c r="FFI3208" s="14"/>
      <c r="FFJ3208" s="14"/>
      <c r="FFK3208" s="14"/>
      <c r="FFL3208" s="14"/>
      <c r="FFM3208" s="14"/>
      <c r="FFN3208" s="14"/>
      <c r="FFO3208" s="14"/>
      <c r="FFP3208" s="14"/>
      <c r="FFQ3208" s="14"/>
      <c r="FFR3208" s="14"/>
      <c r="FFS3208" s="14"/>
      <c r="FFT3208" s="14"/>
      <c r="FFU3208" s="14"/>
      <c r="FFV3208" s="14"/>
      <c r="FFW3208" s="14"/>
      <c r="FFX3208" s="14"/>
      <c r="FFY3208" s="14"/>
      <c r="FFZ3208" s="14"/>
      <c r="FGA3208" s="14"/>
      <c r="FGB3208" s="14"/>
      <c r="FGC3208" s="14"/>
      <c r="FGD3208" s="14"/>
      <c r="FGE3208" s="14"/>
      <c r="FGF3208" s="14"/>
      <c r="FGG3208" s="14"/>
      <c r="FGH3208" s="14"/>
      <c r="FGI3208" s="14"/>
      <c r="FGJ3208" s="14"/>
      <c r="FGK3208" s="14"/>
      <c r="FGL3208" s="14"/>
      <c r="FGM3208" s="14"/>
      <c r="FGN3208" s="14"/>
      <c r="FGO3208" s="14"/>
      <c r="FGP3208" s="14"/>
      <c r="FGQ3208" s="14"/>
      <c r="FGR3208" s="14"/>
      <c r="FGS3208" s="14"/>
      <c r="FGT3208" s="14"/>
      <c r="FGU3208" s="14"/>
      <c r="FGV3208" s="14"/>
      <c r="FGW3208" s="14"/>
      <c r="FGX3208" s="14"/>
      <c r="FGY3208" s="14"/>
      <c r="FGZ3208" s="14"/>
      <c r="FHA3208" s="14"/>
      <c r="FHB3208" s="14"/>
      <c r="FHC3208" s="14"/>
      <c r="FHD3208" s="14"/>
      <c r="FHE3208" s="14"/>
      <c r="FHF3208" s="14"/>
      <c r="FHG3208" s="14"/>
      <c r="FHH3208" s="14"/>
      <c r="FHI3208" s="14"/>
      <c r="FHJ3208" s="14"/>
      <c r="FHK3208" s="14"/>
      <c r="FHL3208" s="14"/>
      <c r="FHM3208" s="14"/>
      <c r="FHN3208" s="14"/>
      <c r="FHO3208" s="14"/>
      <c r="FHP3208" s="14"/>
      <c r="FHQ3208" s="14"/>
      <c r="FHR3208" s="14"/>
      <c r="FHS3208" s="14"/>
      <c r="FHT3208" s="14"/>
      <c r="FHU3208" s="14"/>
      <c r="FHV3208" s="14"/>
      <c r="FHW3208" s="14"/>
      <c r="FHX3208" s="14"/>
      <c r="FHY3208" s="14"/>
      <c r="FHZ3208" s="14"/>
      <c r="FIA3208" s="14"/>
      <c r="FIB3208" s="14"/>
      <c r="FIC3208" s="14"/>
      <c r="FID3208" s="14"/>
      <c r="FIE3208" s="14"/>
      <c r="FIF3208" s="14"/>
      <c r="FIG3208" s="14"/>
      <c r="FIH3208" s="14"/>
      <c r="FII3208" s="14"/>
      <c r="FIJ3208" s="14"/>
      <c r="FIK3208" s="14"/>
      <c r="FIL3208" s="14"/>
      <c r="FIM3208" s="14"/>
      <c r="FIN3208" s="14"/>
      <c r="FIO3208" s="14"/>
      <c r="FIP3208" s="14"/>
      <c r="FIQ3208" s="14"/>
      <c r="FIR3208" s="14"/>
      <c r="FIS3208" s="14"/>
      <c r="FIT3208" s="14"/>
      <c r="FIU3208" s="14"/>
      <c r="FIV3208" s="14"/>
      <c r="FIW3208" s="14"/>
      <c r="FIX3208" s="14"/>
      <c r="FIY3208" s="14"/>
      <c r="FIZ3208" s="14"/>
      <c r="FJA3208" s="14"/>
      <c r="FJB3208" s="14"/>
      <c r="FJC3208" s="14"/>
      <c r="FJD3208" s="14"/>
      <c r="FJE3208" s="14"/>
      <c r="FJF3208" s="14"/>
      <c r="FJG3208" s="14"/>
      <c r="FJH3208" s="14"/>
      <c r="FJI3208" s="14"/>
      <c r="FJJ3208" s="14"/>
      <c r="FJK3208" s="14"/>
      <c r="FJL3208" s="14"/>
      <c r="FJM3208" s="14"/>
      <c r="FJN3208" s="14"/>
      <c r="FJO3208" s="14"/>
      <c r="FJP3208" s="14"/>
      <c r="FJQ3208" s="14"/>
      <c r="FJR3208" s="14"/>
      <c r="FJS3208" s="14"/>
      <c r="FJT3208" s="14"/>
      <c r="FJU3208" s="14"/>
      <c r="FJV3208" s="14"/>
      <c r="FJW3208" s="14"/>
      <c r="FJX3208" s="14"/>
      <c r="FJY3208" s="14"/>
      <c r="FJZ3208" s="14"/>
      <c r="FKA3208" s="14"/>
      <c r="FKB3208" s="14"/>
      <c r="FKC3208" s="14"/>
      <c r="FKD3208" s="14"/>
      <c r="FKE3208" s="14"/>
      <c r="FKF3208" s="14"/>
      <c r="FKG3208" s="14"/>
      <c r="FKH3208" s="14"/>
      <c r="FKI3208" s="14"/>
      <c r="FKJ3208" s="14"/>
      <c r="FKK3208" s="14"/>
      <c r="FKL3208" s="14"/>
      <c r="FKM3208" s="14"/>
      <c r="FKN3208" s="14"/>
      <c r="FKO3208" s="14"/>
      <c r="FKP3208" s="14"/>
      <c r="FKQ3208" s="14"/>
      <c r="FKR3208" s="14"/>
      <c r="FKS3208" s="14"/>
      <c r="FKT3208" s="14"/>
      <c r="FKU3208" s="14"/>
      <c r="FKV3208" s="14"/>
      <c r="FKW3208" s="14"/>
      <c r="FKX3208" s="14"/>
      <c r="FKY3208" s="14"/>
      <c r="FKZ3208" s="14"/>
      <c r="FLA3208" s="14"/>
      <c r="FLB3208" s="14"/>
      <c r="FLC3208" s="14"/>
      <c r="FLD3208" s="14"/>
      <c r="FLE3208" s="14"/>
      <c r="FLF3208" s="14"/>
      <c r="FLG3208" s="14"/>
      <c r="FLH3208" s="14"/>
      <c r="FLI3208" s="14"/>
      <c r="FLJ3208" s="14"/>
      <c r="FLK3208" s="14"/>
      <c r="FLL3208" s="14"/>
      <c r="FLM3208" s="14"/>
      <c r="FLN3208" s="14"/>
      <c r="FLO3208" s="14"/>
      <c r="FLP3208" s="14"/>
      <c r="FLQ3208" s="14"/>
      <c r="FLR3208" s="14"/>
      <c r="FLS3208" s="14"/>
      <c r="FLT3208" s="14"/>
      <c r="FLU3208" s="14"/>
      <c r="FLV3208" s="14"/>
      <c r="FLW3208" s="14"/>
      <c r="FLX3208" s="14"/>
      <c r="FLY3208" s="14"/>
      <c r="FLZ3208" s="14"/>
      <c r="FMA3208" s="14"/>
      <c r="FMB3208" s="14"/>
      <c r="FMC3208" s="14"/>
      <c r="FMD3208" s="14"/>
      <c r="FME3208" s="14"/>
      <c r="FMF3208" s="14"/>
      <c r="FMG3208" s="14"/>
      <c r="FMH3208" s="14"/>
      <c r="FMI3208" s="14"/>
      <c r="FMJ3208" s="14"/>
      <c r="FMK3208" s="14"/>
      <c r="FML3208" s="14"/>
      <c r="FMM3208" s="14"/>
      <c r="FMN3208" s="14"/>
      <c r="FMO3208" s="14"/>
      <c r="FMP3208" s="14"/>
      <c r="FMQ3208" s="14"/>
      <c r="FMR3208" s="14"/>
      <c r="FMS3208" s="14"/>
      <c r="FMT3208" s="14"/>
      <c r="FMU3208" s="14"/>
      <c r="FMV3208" s="14"/>
      <c r="FMW3208" s="14"/>
      <c r="FMX3208" s="14"/>
      <c r="FMY3208" s="14"/>
      <c r="FMZ3208" s="14"/>
      <c r="FNA3208" s="14"/>
      <c r="FNB3208" s="14"/>
      <c r="FNC3208" s="14"/>
      <c r="FND3208" s="14"/>
      <c r="FNE3208" s="14"/>
      <c r="FNF3208" s="14"/>
      <c r="FNG3208" s="14"/>
      <c r="FNH3208" s="14"/>
      <c r="FNI3208" s="14"/>
      <c r="FNJ3208" s="14"/>
      <c r="FNK3208" s="14"/>
      <c r="FNL3208" s="14"/>
      <c r="FNM3208" s="14"/>
      <c r="FNN3208" s="14"/>
      <c r="FNO3208" s="14"/>
      <c r="FNP3208" s="14"/>
      <c r="FNQ3208" s="14"/>
      <c r="FNR3208" s="14"/>
      <c r="FNS3208" s="14"/>
      <c r="FNT3208" s="14"/>
      <c r="FNU3208" s="14"/>
      <c r="FNV3208" s="14"/>
      <c r="FNW3208" s="14"/>
      <c r="FNX3208" s="14"/>
      <c r="FNY3208" s="14"/>
      <c r="FNZ3208" s="14"/>
      <c r="FOA3208" s="14"/>
      <c r="FOB3208" s="14"/>
      <c r="FOC3208" s="14"/>
      <c r="FOD3208" s="14"/>
      <c r="FOE3208" s="14"/>
      <c r="FOF3208" s="14"/>
      <c r="FOG3208" s="14"/>
      <c r="FOH3208" s="14"/>
      <c r="FOI3208" s="14"/>
      <c r="FOJ3208" s="14"/>
      <c r="FOK3208" s="14"/>
      <c r="FOL3208" s="14"/>
      <c r="FOM3208" s="14"/>
      <c r="FON3208" s="14"/>
      <c r="FOO3208" s="14"/>
      <c r="FOP3208" s="14"/>
      <c r="FOQ3208" s="14"/>
      <c r="FOR3208" s="14"/>
      <c r="FOS3208" s="14"/>
      <c r="FOT3208" s="14"/>
      <c r="FOU3208" s="14"/>
      <c r="FOV3208" s="14"/>
      <c r="FOW3208" s="14"/>
      <c r="FOX3208" s="14"/>
      <c r="FOY3208" s="14"/>
      <c r="FOZ3208" s="14"/>
      <c r="FPA3208" s="14"/>
      <c r="FPB3208" s="14"/>
      <c r="FPC3208" s="14"/>
      <c r="FPD3208" s="14"/>
      <c r="FPE3208" s="14"/>
      <c r="FPF3208" s="14"/>
      <c r="FPG3208" s="14"/>
      <c r="FPH3208" s="14"/>
      <c r="FPI3208" s="14"/>
      <c r="FPJ3208" s="14"/>
      <c r="FPK3208" s="14"/>
      <c r="FPL3208" s="14"/>
      <c r="FPM3208" s="14"/>
      <c r="FPN3208" s="14"/>
      <c r="FPO3208" s="14"/>
      <c r="FPP3208" s="14"/>
      <c r="FPQ3208" s="14"/>
      <c r="FPR3208" s="14"/>
      <c r="FPS3208" s="14"/>
      <c r="FPT3208" s="14"/>
      <c r="FPU3208" s="14"/>
      <c r="FPV3208" s="14"/>
      <c r="FPW3208" s="14"/>
      <c r="FPX3208" s="14"/>
      <c r="FPY3208" s="14"/>
      <c r="FPZ3208" s="14"/>
      <c r="FQA3208" s="14"/>
      <c r="FQB3208" s="14"/>
      <c r="FQC3208" s="14"/>
      <c r="FQD3208" s="14"/>
      <c r="FQE3208" s="14"/>
      <c r="FQF3208" s="14"/>
      <c r="FQG3208" s="14"/>
      <c r="FQH3208" s="14"/>
      <c r="FQI3208" s="14"/>
      <c r="FQJ3208" s="14"/>
      <c r="FQK3208" s="14"/>
      <c r="FQL3208" s="14"/>
      <c r="FQM3208" s="14"/>
      <c r="FQN3208" s="14"/>
      <c r="FQO3208" s="14"/>
      <c r="FQP3208" s="14"/>
      <c r="FQQ3208" s="14"/>
      <c r="FQR3208" s="14"/>
      <c r="FQS3208" s="14"/>
      <c r="FQT3208" s="14"/>
      <c r="FQU3208" s="14"/>
      <c r="FQV3208" s="14"/>
      <c r="FQW3208" s="14"/>
      <c r="FQX3208" s="14"/>
      <c r="FQY3208" s="14"/>
      <c r="FQZ3208" s="14"/>
      <c r="FRA3208" s="14"/>
      <c r="FRB3208" s="14"/>
      <c r="FRC3208" s="14"/>
      <c r="FRD3208" s="14"/>
      <c r="FRE3208" s="14"/>
      <c r="FRF3208" s="14"/>
      <c r="FRG3208" s="14"/>
      <c r="FRH3208" s="14"/>
      <c r="FRI3208" s="14"/>
      <c r="FRJ3208" s="14"/>
      <c r="FRK3208" s="14"/>
      <c r="FRL3208" s="14"/>
      <c r="FRM3208" s="14"/>
      <c r="FRN3208" s="14"/>
      <c r="FRO3208" s="14"/>
      <c r="FRP3208" s="14"/>
      <c r="FRQ3208" s="14"/>
      <c r="FRR3208" s="14"/>
      <c r="FRS3208" s="14"/>
      <c r="FRT3208" s="14"/>
      <c r="FRU3208" s="14"/>
      <c r="FRV3208" s="14"/>
      <c r="FRW3208" s="14"/>
      <c r="FRX3208" s="14"/>
      <c r="FRY3208" s="14"/>
      <c r="FRZ3208" s="14"/>
      <c r="FSA3208" s="14"/>
      <c r="FSB3208" s="14"/>
      <c r="FSC3208" s="14"/>
      <c r="FSD3208" s="14"/>
      <c r="FSE3208" s="14"/>
      <c r="FSF3208" s="14"/>
      <c r="FSG3208" s="14"/>
      <c r="FSH3208" s="14"/>
      <c r="FSI3208" s="14"/>
      <c r="FSJ3208" s="14"/>
      <c r="FSK3208" s="14"/>
      <c r="FSL3208" s="14"/>
      <c r="FSM3208" s="14"/>
      <c r="FSN3208" s="14"/>
      <c r="FSO3208" s="14"/>
      <c r="FSP3208" s="14"/>
      <c r="FSQ3208" s="14"/>
      <c r="FSR3208" s="14"/>
      <c r="FSS3208" s="14"/>
      <c r="FST3208" s="14"/>
      <c r="FSU3208" s="14"/>
      <c r="FSV3208" s="14"/>
      <c r="FSW3208" s="14"/>
      <c r="FSX3208" s="14"/>
      <c r="FSY3208" s="14"/>
      <c r="FSZ3208" s="14"/>
      <c r="FTA3208" s="14"/>
      <c r="FTB3208" s="14"/>
      <c r="FTC3208" s="14"/>
      <c r="FTD3208" s="14"/>
      <c r="FTE3208" s="14"/>
      <c r="FTF3208" s="14"/>
      <c r="FTG3208" s="14"/>
      <c r="FTH3208" s="14"/>
      <c r="FTI3208" s="14"/>
      <c r="FTJ3208" s="14"/>
      <c r="FTK3208" s="14"/>
      <c r="FTL3208" s="14"/>
      <c r="FTM3208" s="14"/>
      <c r="FTN3208" s="14"/>
      <c r="FTO3208" s="14"/>
      <c r="FTP3208" s="14"/>
      <c r="FTQ3208" s="14"/>
      <c r="FTR3208" s="14"/>
      <c r="FTS3208" s="14"/>
      <c r="FTT3208" s="14"/>
      <c r="FTU3208" s="14"/>
      <c r="FTV3208" s="14"/>
      <c r="FTW3208" s="14"/>
      <c r="FTX3208" s="14"/>
      <c r="FTY3208" s="14"/>
      <c r="FTZ3208" s="14"/>
      <c r="FUA3208" s="14"/>
      <c r="FUB3208" s="14"/>
      <c r="FUC3208" s="14"/>
      <c r="FUD3208" s="14"/>
      <c r="FUE3208" s="14"/>
      <c r="FUF3208" s="14"/>
      <c r="FUG3208" s="14"/>
      <c r="FUH3208" s="14"/>
      <c r="FUI3208" s="14"/>
      <c r="FUJ3208" s="14"/>
      <c r="FUK3208" s="14"/>
      <c r="FUL3208" s="14"/>
      <c r="FUM3208" s="14"/>
      <c r="FUN3208" s="14"/>
      <c r="FUO3208" s="14"/>
      <c r="FUP3208" s="14"/>
      <c r="FUQ3208" s="14"/>
      <c r="FUR3208" s="14"/>
      <c r="FUS3208" s="14"/>
      <c r="FUT3208" s="14"/>
      <c r="FUU3208" s="14"/>
      <c r="FUV3208" s="14"/>
      <c r="FUW3208" s="14"/>
      <c r="FUX3208" s="14"/>
      <c r="FUY3208" s="14"/>
      <c r="FUZ3208" s="14"/>
      <c r="FVA3208" s="14"/>
      <c r="FVB3208" s="14"/>
      <c r="FVC3208" s="14"/>
      <c r="FVD3208" s="14"/>
      <c r="FVE3208" s="14"/>
      <c r="FVF3208" s="14"/>
      <c r="FVG3208" s="14"/>
      <c r="FVH3208" s="14"/>
      <c r="FVI3208" s="14"/>
      <c r="FVJ3208" s="14"/>
      <c r="FVK3208" s="14"/>
      <c r="FVL3208" s="14"/>
      <c r="FVM3208" s="14"/>
      <c r="FVN3208" s="14"/>
      <c r="FVO3208" s="14"/>
      <c r="FVP3208" s="14"/>
      <c r="FVQ3208" s="14"/>
      <c r="FVR3208" s="14"/>
      <c r="FVS3208" s="14"/>
      <c r="FVT3208" s="14"/>
      <c r="FVU3208" s="14"/>
      <c r="FVV3208" s="14"/>
      <c r="FVW3208" s="14"/>
      <c r="FVX3208" s="14"/>
      <c r="FVY3208" s="14"/>
      <c r="FVZ3208" s="14"/>
      <c r="FWA3208" s="14"/>
      <c r="FWB3208" s="14"/>
      <c r="FWC3208" s="14"/>
      <c r="FWD3208" s="14"/>
      <c r="FWE3208" s="14"/>
      <c r="FWF3208" s="14"/>
      <c r="FWG3208" s="14"/>
      <c r="FWH3208" s="14"/>
      <c r="FWI3208" s="14"/>
      <c r="FWJ3208" s="14"/>
      <c r="FWK3208" s="14"/>
      <c r="FWL3208" s="14"/>
      <c r="FWM3208" s="14"/>
      <c r="FWN3208" s="14"/>
      <c r="FWO3208" s="14"/>
      <c r="FWP3208" s="14"/>
      <c r="FWQ3208" s="14"/>
      <c r="FWR3208" s="14"/>
      <c r="FWS3208" s="14"/>
      <c r="FWT3208" s="14"/>
      <c r="FWU3208" s="14"/>
      <c r="FWV3208" s="14"/>
      <c r="FWW3208" s="14"/>
      <c r="FWX3208" s="14"/>
      <c r="FWY3208" s="14"/>
      <c r="FWZ3208" s="14"/>
      <c r="FXA3208" s="14"/>
      <c r="FXB3208" s="14"/>
      <c r="FXC3208" s="14"/>
      <c r="FXD3208" s="14"/>
      <c r="FXE3208" s="14"/>
      <c r="FXF3208" s="14"/>
      <c r="FXG3208" s="14"/>
      <c r="FXH3208" s="14"/>
      <c r="FXI3208" s="14"/>
      <c r="FXJ3208" s="14"/>
      <c r="FXK3208" s="14"/>
      <c r="FXL3208" s="14"/>
      <c r="FXM3208" s="14"/>
      <c r="FXN3208" s="14"/>
      <c r="FXO3208" s="14"/>
      <c r="FXP3208" s="14"/>
      <c r="FXQ3208" s="14"/>
      <c r="FXR3208" s="14"/>
      <c r="FXS3208" s="14"/>
      <c r="FXT3208" s="14"/>
      <c r="FXU3208" s="14"/>
      <c r="FXV3208" s="14"/>
      <c r="FXW3208" s="14"/>
      <c r="FXX3208" s="14"/>
      <c r="FXY3208" s="14"/>
      <c r="FXZ3208" s="14"/>
      <c r="FYA3208" s="14"/>
      <c r="FYB3208" s="14"/>
      <c r="FYC3208" s="14"/>
      <c r="FYD3208" s="14"/>
      <c r="FYE3208" s="14"/>
      <c r="FYF3208" s="14"/>
      <c r="FYG3208" s="14"/>
      <c r="FYH3208" s="14"/>
      <c r="FYI3208" s="14"/>
      <c r="FYJ3208" s="14"/>
      <c r="FYK3208" s="14"/>
      <c r="FYL3208" s="14"/>
      <c r="FYM3208" s="14"/>
      <c r="FYN3208" s="14"/>
      <c r="FYO3208" s="14"/>
      <c r="FYP3208" s="14"/>
      <c r="FYQ3208" s="14"/>
      <c r="FYR3208" s="14"/>
      <c r="FYS3208" s="14"/>
      <c r="FYT3208" s="14"/>
      <c r="FYU3208" s="14"/>
      <c r="FYV3208" s="14"/>
      <c r="FYW3208" s="14"/>
      <c r="FYX3208" s="14"/>
      <c r="FYY3208" s="14"/>
      <c r="FYZ3208" s="14"/>
      <c r="FZA3208" s="14"/>
      <c r="FZB3208" s="14"/>
      <c r="FZC3208" s="14"/>
      <c r="FZD3208" s="14"/>
      <c r="FZE3208" s="14"/>
      <c r="FZF3208" s="14"/>
      <c r="FZG3208" s="14"/>
      <c r="FZH3208" s="14"/>
      <c r="FZI3208" s="14"/>
      <c r="FZJ3208" s="14"/>
      <c r="FZK3208" s="14"/>
      <c r="FZL3208" s="14"/>
      <c r="FZM3208" s="14"/>
      <c r="FZN3208" s="14"/>
      <c r="FZO3208" s="14"/>
      <c r="FZP3208" s="14"/>
      <c r="FZQ3208" s="14"/>
      <c r="FZR3208" s="14"/>
      <c r="FZS3208" s="14"/>
      <c r="FZT3208" s="14"/>
      <c r="FZU3208" s="14"/>
      <c r="FZV3208" s="14"/>
      <c r="FZW3208" s="14"/>
      <c r="FZX3208" s="14"/>
      <c r="FZY3208" s="14"/>
      <c r="FZZ3208" s="14"/>
      <c r="GAA3208" s="14"/>
      <c r="GAB3208" s="14"/>
      <c r="GAC3208" s="14"/>
      <c r="GAD3208" s="14"/>
      <c r="GAE3208" s="14"/>
      <c r="GAF3208" s="14"/>
      <c r="GAG3208" s="14"/>
      <c r="GAH3208" s="14"/>
      <c r="GAI3208" s="14"/>
      <c r="GAJ3208" s="14"/>
      <c r="GAK3208" s="14"/>
      <c r="GAL3208" s="14"/>
      <c r="GAM3208" s="14"/>
      <c r="GAN3208" s="14"/>
      <c r="GAO3208" s="14"/>
      <c r="GAP3208" s="14"/>
      <c r="GAQ3208" s="14"/>
      <c r="GAR3208" s="14"/>
      <c r="GAS3208" s="14"/>
      <c r="GAT3208" s="14"/>
      <c r="GAU3208" s="14"/>
      <c r="GAV3208" s="14"/>
      <c r="GAW3208" s="14"/>
      <c r="GAX3208" s="14"/>
      <c r="GAY3208" s="14"/>
      <c r="GAZ3208" s="14"/>
      <c r="GBA3208" s="14"/>
      <c r="GBB3208" s="14"/>
      <c r="GBC3208" s="14"/>
      <c r="GBD3208" s="14"/>
      <c r="GBE3208" s="14"/>
      <c r="GBF3208" s="14"/>
      <c r="GBG3208" s="14"/>
      <c r="GBH3208" s="14"/>
      <c r="GBI3208" s="14"/>
      <c r="GBJ3208" s="14"/>
      <c r="GBK3208" s="14"/>
      <c r="GBL3208" s="14"/>
      <c r="GBM3208" s="14"/>
      <c r="GBN3208" s="14"/>
      <c r="GBO3208" s="14"/>
      <c r="GBP3208" s="14"/>
      <c r="GBQ3208" s="14"/>
      <c r="GBR3208" s="14"/>
      <c r="GBS3208" s="14"/>
      <c r="GBT3208" s="14"/>
      <c r="GBU3208" s="14"/>
      <c r="GBV3208" s="14"/>
      <c r="GBW3208" s="14"/>
      <c r="GBX3208" s="14"/>
      <c r="GBY3208" s="14"/>
      <c r="GBZ3208" s="14"/>
      <c r="GCA3208" s="14"/>
      <c r="GCB3208" s="14"/>
      <c r="GCC3208" s="14"/>
      <c r="GCD3208" s="14"/>
      <c r="GCE3208" s="14"/>
      <c r="GCF3208" s="14"/>
      <c r="GCG3208" s="14"/>
      <c r="GCH3208" s="14"/>
      <c r="GCI3208" s="14"/>
      <c r="GCJ3208" s="14"/>
      <c r="GCK3208" s="14"/>
      <c r="GCL3208" s="14"/>
      <c r="GCM3208" s="14"/>
      <c r="GCN3208" s="14"/>
      <c r="GCO3208" s="14"/>
      <c r="GCP3208" s="14"/>
      <c r="GCQ3208" s="14"/>
      <c r="GCR3208" s="14"/>
      <c r="GCS3208" s="14"/>
      <c r="GCT3208" s="14"/>
      <c r="GCU3208" s="14"/>
      <c r="GCV3208" s="14"/>
      <c r="GCW3208" s="14"/>
      <c r="GCX3208" s="14"/>
      <c r="GCY3208" s="14"/>
      <c r="GCZ3208" s="14"/>
      <c r="GDA3208" s="14"/>
      <c r="GDB3208" s="14"/>
      <c r="GDC3208" s="14"/>
      <c r="GDD3208" s="14"/>
      <c r="GDE3208" s="14"/>
      <c r="GDF3208" s="14"/>
      <c r="GDG3208" s="14"/>
      <c r="GDH3208" s="14"/>
      <c r="GDI3208" s="14"/>
      <c r="GDJ3208" s="14"/>
      <c r="GDK3208" s="14"/>
      <c r="GDL3208" s="14"/>
      <c r="GDM3208" s="14"/>
      <c r="GDN3208" s="14"/>
      <c r="GDO3208" s="14"/>
      <c r="GDP3208" s="14"/>
      <c r="GDQ3208" s="14"/>
      <c r="GDR3208" s="14"/>
      <c r="GDS3208" s="14"/>
      <c r="GDT3208" s="14"/>
      <c r="GDU3208" s="14"/>
      <c r="GDV3208" s="14"/>
      <c r="GDW3208" s="14"/>
      <c r="GDX3208" s="14"/>
      <c r="GDY3208" s="14"/>
      <c r="GDZ3208" s="14"/>
      <c r="GEA3208" s="14"/>
      <c r="GEB3208" s="14"/>
      <c r="GEC3208" s="14"/>
      <c r="GED3208" s="14"/>
      <c r="GEE3208" s="14"/>
      <c r="GEF3208" s="14"/>
      <c r="GEG3208" s="14"/>
      <c r="GEH3208" s="14"/>
      <c r="GEI3208" s="14"/>
      <c r="GEJ3208" s="14"/>
      <c r="GEK3208" s="14"/>
      <c r="GEL3208" s="14"/>
      <c r="GEM3208" s="14"/>
      <c r="GEN3208" s="14"/>
      <c r="GEO3208" s="14"/>
      <c r="GEP3208" s="14"/>
      <c r="GEQ3208" s="14"/>
      <c r="GER3208" s="14"/>
      <c r="GES3208" s="14"/>
      <c r="GET3208" s="14"/>
      <c r="GEU3208" s="14"/>
      <c r="GEV3208" s="14"/>
      <c r="GEW3208" s="14"/>
      <c r="GEX3208" s="14"/>
      <c r="GEY3208" s="14"/>
      <c r="GEZ3208" s="14"/>
      <c r="GFA3208" s="14"/>
      <c r="GFB3208" s="14"/>
      <c r="GFC3208" s="14"/>
      <c r="GFD3208" s="14"/>
      <c r="GFE3208" s="14"/>
      <c r="GFF3208" s="14"/>
      <c r="GFG3208" s="14"/>
      <c r="GFH3208" s="14"/>
      <c r="GFI3208" s="14"/>
      <c r="GFJ3208" s="14"/>
      <c r="GFK3208" s="14"/>
      <c r="GFL3208" s="14"/>
      <c r="GFM3208" s="14"/>
      <c r="GFN3208" s="14"/>
      <c r="GFO3208" s="14"/>
      <c r="GFP3208" s="14"/>
      <c r="GFQ3208" s="14"/>
      <c r="GFR3208" s="14"/>
      <c r="GFS3208" s="14"/>
      <c r="GFT3208" s="14"/>
      <c r="GFU3208" s="14"/>
      <c r="GFV3208" s="14"/>
      <c r="GFW3208" s="14"/>
      <c r="GFX3208" s="14"/>
      <c r="GFY3208" s="14"/>
      <c r="GFZ3208" s="14"/>
      <c r="GGA3208" s="14"/>
      <c r="GGB3208" s="14"/>
      <c r="GGC3208" s="14"/>
      <c r="GGD3208" s="14"/>
      <c r="GGE3208" s="14"/>
      <c r="GGF3208" s="14"/>
      <c r="GGG3208" s="14"/>
      <c r="GGH3208" s="14"/>
      <c r="GGI3208" s="14"/>
      <c r="GGJ3208" s="14"/>
      <c r="GGK3208" s="14"/>
      <c r="GGL3208" s="14"/>
      <c r="GGM3208" s="14"/>
      <c r="GGN3208" s="14"/>
      <c r="GGO3208" s="14"/>
      <c r="GGP3208" s="14"/>
      <c r="GGQ3208" s="14"/>
      <c r="GGR3208" s="14"/>
      <c r="GGS3208" s="14"/>
      <c r="GGT3208" s="14"/>
      <c r="GGU3208" s="14"/>
      <c r="GGV3208" s="14"/>
      <c r="GGW3208" s="14"/>
      <c r="GGX3208" s="14"/>
      <c r="GGY3208" s="14"/>
      <c r="GGZ3208" s="14"/>
      <c r="GHA3208" s="14"/>
      <c r="GHB3208" s="14"/>
      <c r="GHC3208" s="14"/>
      <c r="GHD3208" s="14"/>
      <c r="GHE3208" s="14"/>
      <c r="GHF3208" s="14"/>
      <c r="GHG3208" s="14"/>
      <c r="GHH3208" s="14"/>
      <c r="GHI3208" s="14"/>
      <c r="GHJ3208" s="14"/>
      <c r="GHK3208" s="14"/>
      <c r="GHL3208" s="14"/>
      <c r="GHM3208" s="14"/>
      <c r="GHN3208" s="14"/>
      <c r="GHO3208" s="14"/>
      <c r="GHP3208" s="14"/>
      <c r="GHQ3208" s="14"/>
      <c r="GHR3208" s="14"/>
      <c r="GHS3208" s="14"/>
      <c r="GHT3208" s="14"/>
      <c r="GHU3208" s="14"/>
      <c r="GHV3208" s="14"/>
      <c r="GHW3208" s="14"/>
      <c r="GHX3208" s="14"/>
      <c r="GHY3208" s="14"/>
      <c r="GHZ3208" s="14"/>
      <c r="GIA3208" s="14"/>
      <c r="GIB3208" s="14"/>
      <c r="GIC3208" s="14"/>
      <c r="GID3208" s="14"/>
      <c r="GIE3208" s="14"/>
      <c r="GIF3208" s="14"/>
      <c r="GIG3208" s="14"/>
      <c r="GIH3208" s="14"/>
      <c r="GII3208" s="14"/>
      <c r="GIJ3208" s="14"/>
      <c r="GIK3208" s="14"/>
      <c r="GIL3208" s="14"/>
      <c r="GIM3208" s="14"/>
      <c r="GIN3208" s="14"/>
      <c r="GIO3208" s="14"/>
      <c r="GIP3208" s="14"/>
      <c r="GIQ3208" s="14"/>
      <c r="GIR3208" s="14"/>
      <c r="GIS3208" s="14"/>
      <c r="GIT3208" s="14"/>
      <c r="GIU3208" s="14"/>
      <c r="GIV3208" s="14"/>
      <c r="GIW3208" s="14"/>
      <c r="GIX3208" s="14"/>
      <c r="GIY3208" s="14"/>
      <c r="GIZ3208" s="14"/>
      <c r="GJA3208" s="14"/>
      <c r="GJB3208" s="14"/>
      <c r="GJC3208" s="14"/>
      <c r="GJD3208" s="14"/>
      <c r="GJE3208" s="14"/>
      <c r="GJF3208" s="14"/>
      <c r="GJG3208" s="14"/>
      <c r="GJH3208" s="14"/>
      <c r="GJI3208" s="14"/>
      <c r="GJJ3208" s="14"/>
      <c r="GJK3208" s="14"/>
      <c r="GJL3208" s="14"/>
      <c r="GJM3208" s="14"/>
      <c r="GJN3208" s="14"/>
      <c r="GJO3208" s="14"/>
      <c r="GJP3208" s="14"/>
      <c r="GJQ3208" s="14"/>
      <c r="GJR3208" s="14"/>
      <c r="GJS3208" s="14"/>
      <c r="GJT3208" s="14"/>
      <c r="GJU3208" s="14"/>
      <c r="GJV3208" s="14"/>
      <c r="GJW3208" s="14"/>
      <c r="GJX3208" s="14"/>
      <c r="GJY3208" s="14"/>
      <c r="GJZ3208" s="14"/>
      <c r="GKA3208" s="14"/>
      <c r="GKB3208" s="14"/>
      <c r="GKC3208" s="14"/>
      <c r="GKD3208" s="14"/>
      <c r="GKE3208" s="14"/>
      <c r="GKF3208" s="14"/>
      <c r="GKG3208" s="14"/>
      <c r="GKH3208" s="14"/>
      <c r="GKI3208" s="14"/>
      <c r="GKJ3208" s="14"/>
      <c r="GKK3208" s="14"/>
      <c r="GKL3208" s="14"/>
      <c r="GKM3208" s="14"/>
      <c r="GKN3208" s="14"/>
      <c r="GKO3208" s="14"/>
      <c r="GKP3208" s="14"/>
      <c r="GKQ3208" s="14"/>
      <c r="GKR3208" s="14"/>
      <c r="GKS3208" s="14"/>
      <c r="GKT3208" s="14"/>
      <c r="GKU3208" s="14"/>
      <c r="GKV3208" s="14"/>
      <c r="GKW3208" s="14"/>
      <c r="GKX3208" s="14"/>
      <c r="GKY3208" s="14"/>
      <c r="GKZ3208" s="14"/>
      <c r="GLA3208" s="14"/>
      <c r="GLB3208" s="14"/>
      <c r="GLC3208" s="14"/>
      <c r="GLD3208" s="14"/>
      <c r="GLE3208" s="14"/>
      <c r="GLF3208" s="14"/>
      <c r="GLG3208" s="14"/>
      <c r="GLH3208" s="14"/>
      <c r="GLI3208" s="14"/>
      <c r="GLJ3208" s="14"/>
      <c r="GLK3208" s="14"/>
      <c r="GLL3208" s="14"/>
      <c r="GLM3208" s="14"/>
      <c r="GLN3208" s="14"/>
      <c r="GLO3208" s="14"/>
      <c r="GLP3208" s="14"/>
      <c r="GLQ3208" s="14"/>
      <c r="GLR3208" s="14"/>
      <c r="GLS3208" s="14"/>
      <c r="GLT3208" s="14"/>
      <c r="GLU3208" s="14"/>
      <c r="GLV3208" s="14"/>
      <c r="GLW3208" s="14"/>
      <c r="GLX3208" s="14"/>
      <c r="GLY3208" s="14"/>
      <c r="GLZ3208" s="14"/>
      <c r="GMA3208" s="14"/>
      <c r="GMB3208" s="14"/>
      <c r="GMC3208" s="14"/>
      <c r="GMD3208" s="14"/>
      <c r="GME3208" s="14"/>
      <c r="GMF3208" s="14"/>
      <c r="GMG3208" s="14"/>
      <c r="GMH3208" s="14"/>
      <c r="GMI3208" s="14"/>
      <c r="GMJ3208" s="14"/>
      <c r="GMK3208" s="14"/>
      <c r="GML3208" s="14"/>
      <c r="GMM3208" s="14"/>
      <c r="GMN3208" s="14"/>
      <c r="GMO3208" s="14"/>
      <c r="GMP3208" s="14"/>
      <c r="GMQ3208" s="14"/>
      <c r="GMR3208" s="14"/>
      <c r="GMS3208" s="14"/>
      <c r="GMT3208" s="14"/>
      <c r="GMU3208" s="14"/>
      <c r="GMV3208" s="14"/>
      <c r="GMW3208" s="14"/>
      <c r="GMX3208" s="14"/>
      <c r="GMY3208" s="14"/>
      <c r="GMZ3208" s="14"/>
      <c r="GNA3208" s="14"/>
      <c r="GNB3208" s="14"/>
      <c r="GNC3208" s="14"/>
      <c r="GND3208" s="14"/>
      <c r="GNE3208" s="14"/>
      <c r="GNF3208" s="14"/>
      <c r="GNG3208" s="14"/>
      <c r="GNH3208" s="14"/>
      <c r="GNI3208" s="14"/>
      <c r="GNJ3208" s="14"/>
      <c r="GNK3208" s="14"/>
      <c r="GNL3208" s="14"/>
      <c r="GNM3208" s="14"/>
      <c r="GNN3208" s="14"/>
      <c r="GNO3208" s="14"/>
      <c r="GNP3208" s="14"/>
      <c r="GNQ3208" s="14"/>
      <c r="GNR3208" s="14"/>
      <c r="GNS3208" s="14"/>
      <c r="GNT3208" s="14"/>
      <c r="GNU3208" s="14"/>
      <c r="GNV3208" s="14"/>
      <c r="GNW3208" s="14"/>
      <c r="GNX3208" s="14"/>
      <c r="GNY3208" s="14"/>
      <c r="GNZ3208" s="14"/>
      <c r="GOA3208" s="14"/>
      <c r="GOB3208" s="14"/>
      <c r="GOC3208" s="14"/>
      <c r="GOD3208" s="14"/>
      <c r="GOE3208" s="14"/>
      <c r="GOF3208" s="14"/>
      <c r="GOG3208" s="14"/>
      <c r="GOH3208" s="14"/>
      <c r="GOI3208" s="14"/>
      <c r="GOJ3208" s="14"/>
      <c r="GOK3208" s="14"/>
      <c r="GOL3208" s="14"/>
      <c r="GOM3208" s="14"/>
      <c r="GON3208" s="14"/>
      <c r="GOO3208" s="14"/>
      <c r="GOP3208" s="14"/>
      <c r="GOQ3208" s="14"/>
      <c r="GOR3208" s="14"/>
      <c r="GOS3208" s="14"/>
      <c r="GOT3208" s="14"/>
      <c r="GOU3208" s="14"/>
      <c r="GOV3208" s="14"/>
      <c r="GOW3208" s="14"/>
      <c r="GOX3208" s="14"/>
      <c r="GOY3208" s="14"/>
      <c r="GOZ3208" s="14"/>
      <c r="GPA3208" s="14"/>
      <c r="GPB3208" s="14"/>
      <c r="GPC3208" s="14"/>
      <c r="GPD3208" s="14"/>
      <c r="GPE3208" s="14"/>
      <c r="GPF3208" s="14"/>
      <c r="GPG3208" s="14"/>
      <c r="GPH3208" s="14"/>
      <c r="GPI3208" s="14"/>
      <c r="GPJ3208" s="14"/>
      <c r="GPK3208" s="14"/>
      <c r="GPL3208" s="14"/>
      <c r="GPM3208" s="14"/>
      <c r="GPN3208" s="14"/>
      <c r="GPO3208" s="14"/>
      <c r="GPP3208" s="14"/>
      <c r="GPQ3208" s="14"/>
      <c r="GPR3208" s="14"/>
      <c r="GPS3208" s="14"/>
      <c r="GPT3208" s="14"/>
      <c r="GPU3208" s="14"/>
      <c r="GPV3208" s="14"/>
      <c r="GPW3208" s="14"/>
      <c r="GPX3208" s="14"/>
      <c r="GPY3208" s="14"/>
      <c r="GPZ3208" s="14"/>
      <c r="GQA3208" s="14"/>
      <c r="GQB3208" s="14"/>
      <c r="GQC3208" s="14"/>
      <c r="GQD3208" s="14"/>
      <c r="GQE3208" s="14"/>
      <c r="GQF3208" s="14"/>
      <c r="GQG3208" s="14"/>
      <c r="GQH3208" s="14"/>
      <c r="GQI3208" s="14"/>
      <c r="GQJ3208" s="14"/>
      <c r="GQK3208" s="14"/>
      <c r="GQL3208" s="14"/>
      <c r="GQM3208" s="14"/>
      <c r="GQN3208" s="14"/>
      <c r="GQO3208" s="14"/>
      <c r="GQP3208" s="14"/>
      <c r="GQQ3208" s="14"/>
      <c r="GQR3208" s="14"/>
      <c r="GQS3208" s="14"/>
      <c r="GQT3208" s="14"/>
      <c r="GQU3208" s="14"/>
      <c r="GQV3208" s="14"/>
      <c r="GQW3208" s="14"/>
      <c r="GQX3208" s="14"/>
      <c r="GQY3208" s="14"/>
      <c r="GQZ3208" s="14"/>
      <c r="GRA3208" s="14"/>
      <c r="GRB3208" s="14"/>
      <c r="GRC3208" s="14"/>
      <c r="GRD3208" s="14"/>
      <c r="GRE3208" s="14"/>
      <c r="GRF3208" s="14"/>
      <c r="GRG3208" s="14"/>
      <c r="GRH3208" s="14"/>
      <c r="GRI3208" s="14"/>
      <c r="GRJ3208" s="14"/>
      <c r="GRK3208" s="14"/>
      <c r="GRL3208" s="14"/>
      <c r="GRM3208" s="14"/>
      <c r="GRN3208" s="14"/>
      <c r="GRO3208" s="14"/>
      <c r="GRP3208" s="14"/>
      <c r="GRQ3208" s="14"/>
      <c r="GRR3208" s="14"/>
      <c r="GRS3208" s="14"/>
      <c r="GRT3208" s="14"/>
      <c r="GRU3208" s="14"/>
      <c r="GRV3208" s="14"/>
      <c r="GRW3208" s="14"/>
      <c r="GRX3208" s="14"/>
      <c r="GRY3208" s="14"/>
      <c r="GRZ3208" s="14"/>
      <c r="GSA3208" s="14"/>
      <c r="GSB3208" s="14"/>
      <c r="GSC3208" s="14"/>
      <c r="GSD3208" s="14"/>
      <c r="GSE3208" s="14"/>
      <c r="GSF3208" s="14"/>
      <c r="GSG3208" s="14"/>
      <c r="GSH3208" s="14"/>
      <c r="GSI3208" s="14"/>
      <c r="GSJ3208" s="14"/>
      <c r="GSK3208" s="14"/>
      <c r="GSL3208" s="14"/>
      <c r="GSM3208" s="14"/>
      <c r="GSN3208" s="14"/>
      <c r="GSO3208" s="14"/>
      <c r="GSP3208" s="14"/>
      <c r="GSQ3208" s="14"/>
      <c r="GSR3208" s="14"/>
      <c r="GSS3208" s="14"/>
      <c r="GST3208" s="14"/>
      <c r="GSU3208" s="14"/>
      <c r="GSV3208" s="14"/>
      <c r="GSW3208" s="14"/>
      <c r="GSX3208" s="14"/>
      <c r="GSY3208" s="14"/>
      <c r="GSZ3208" s="14"/>
      <c r="GTA3208" s="14"/>
      <c r="GTB3208" s="14"/>
      <c r="GTC3208" s="14"/>
      <c r="GTD3208" s="14"/>
      <c r="GTE3208" s="14"/>
      <c r="GTF3208" s="14"/>
      <c r="GTG3208" s="14"/>
      <c r="GTH3208" s="14"/>
      <c r="GTI3208" s="14"/>
      <c r="GTJ3208" s="14"/>
      <c r="GTK3208" s="14"/>
      <c r="GTL3208" s="14"/>
      <c r="GTM3208" s="14"/>
      <c r="GTN3208" s="14"/>
      <c r="GTO3208" s="14"/>
      <c r="GTP3208" s="14"/>
      <c r="GTQ3208" s="14"/>
      <c r="GTR3208" s="14"/>
      <c r="GTS3208" s="14"/>
      <c r="GTT3208" s="14"/>
      <c r="GTU3208" s="14"/>
      <c r="GTV3208" s="14"/>
      <c r="GTW3208" s="14"/>
      <c r="GTX3208" s="14"/>
      <c r="GTY3208" s="14"/>
      <c r="GTZ3208" s="14"/>
      <c r="GUA3208" s="14"/>
      <c r="GUB3208" s="14"/>
      <c r="GUC3208" s="14"/>
      <c r="GUD3208" s="14"/>
      <c r="GUE3208" s="14"/>
      <c r="GUF3208" s="14"/>
      <c r="GUG3208" s="14"/>
      <c r="GUH3208" s="14"/>
      <c r="GUI3208" s="14"/>
      <c r="GUJ3208" s="14"/>
      <c r="GUK3208" s="14"/>
      <c r="GUL3208" s="14"/>
      <c r="GUM3208" s="14"/>
      <c r="GUN3208" s="14"/>
      <c r="GUO3208" s="14"/>
      <c r="GUP3208" s="14"/>
      <c r="GUQ3208" s="14"/>
      <c r="GUR3208" s="14"/>
      <c r="GUS3208" s="14"/>
      <c r="GUT3208" s="14"/>
      <c r="GUU3208" s="14"/>
      <c r="GUV3208" s="14"/>
      <c r="GUW3208" s="14"/>
      <c r="GUX3208" s="14"/>
      <c r="GUY3208" s="14"/>
      <c r="GUZ3208" s="14"/>
      <c r="GVA3208" s="14"/>
      <c r="GVB3208" s="14"/>
      <c r="GVC3208" s="14"/>
      <c r="GVD3208" s="14"/>
      <c r="GVE3208" s="14"/>
      <c r="GVF3208" s="14"/>
      <c r="GVG3208" s="14"/>
      <c r="GVH3208" s="14"/>
      <c r="GVI3208" s="14"/>
      <c r="GVJ3208" s="14"/>
      <c r="GVK3208" s="14"/>
      <c r="GVL3208" s="14"/>
      <c r="GVM3208" s="14"/>
      <c r="GVN3208" s="14"/>
      <c r="GVO3208" s="14"/>
      <c r="GVP3208" s="14"/>
      <c r="GVQ3208" s="14"/>
      <c r="GVR3208" s="14"/>
      <c r="GVS3208" s="14"/>
      <c r="GVT3208" s="14"/>
      <c r="GVU3208" s="14"/>
      <c r="GVV3208" s="14"/>
      <c r="GVW3208" s="14"/>
      <c r="GVX3208" s="14"/>
      <c r="GVY3208" s="14"/>
      <c r="GVZ3208" s="14"/>
      <c r="GWA3208" s="14"/>
      <c r="GWB3208" s="14"/>
      <c r="GWC3208" s="14"/>
      <c r="GWD3208" s="14"/>
      <c r="GWE3208" s="14"/>
      <c r="GWF3208" s="14"/>
      <c r="GWG3208" s="14"/>
      <c r="GWH3208" s="14"/>
      <c r="GWI3208" s="14"/>
      <c r="GWJ3208" s="14"/>
      <c r="GWK3208" s="14"/>
      <c r="GWL3208" s="14"/>
      <c r="GWM3208" s="14"/>
      <c r="GWN3208" s="14"/>
      <c r="GWO3208" s="14"/>
      <c r="GWP3208" s="14"/>
      <c r="GWQ3208" s="14"/>
      <c r="GWR3208" s="14"/>
      <c r="GWS3208" s="14"/>
      <c r="GWT3208" s="14"/>
      <c r="GWU3208" s="14"/>
      <c r="GWV3208" s="14"/>
      <c r="GWW3208" s="14"/>
      <c r="GWX3208" s="14"/>
      <c r="GWY3208" s="14"/>
      <c r="GWZ3208" s="14"/>
      <c r="GXA3208" s="14"/>
      <c r="GXB3208" s="14"/>
      <c r="GXC3208" s="14"/>
      <c r="GXD3208" s="14"/>
      <c r="GXE3208" s="14"/>
      <c r="GXF3208" s="14"/>
      <c r="GXG3208" s="14"/>
      <c r="GXH3208" s="14"/>
      <c r="GXI3208" s="14"/>
      <c r="GXJ3208" s="14"/>
      <c r="GXK3208" s="14"/>
      <c r="GXL3208" s="14"/>
      <c r="GXM3208" s="14"/>
      <c r="GXN3208" s="14"/>
      <c r="GXO3208" s="14"/>
      <c r="GXP3208" s="14"/>
      <c r="GXQ3208" s="14"/>
      <c r="GXR3208" s="14"/>
      <c r="GXS3208" s="14"/>
      <c r="GXT3208" s="14"/>
      <c r="GXU3208" s="14"/>
      <c r="GXV3208" s="14"/>
      <c r="GXW3208" s="14"/>
      <c r="GXX3208" s="14"/>
      <c r="GXY3208" s="14"/>
      <c r="GXZ3208" s="14"/>
      <c r="GYA3208" s="14"/>
      <c r="GYB3208" s="14"/>
      <c r="GYC3208" s="14"/>
      <c r="GYD3208" s="14"/>
      <c r="GYE3208" s="14"/>
      <c r="GYF3208" s="14"/>
      <c r="GYG3208" s="14"/>
      <c r="GYH3208" s="14"/>
      <c r="GYI3208" s="14"/>
      <c r="GYJ3208" s="14"/>
      <c r="GYK3208" s="14"/>
      <c r="GYL3208" s="14"/>
      <c r="GYM3208" s="14"/>
      <c r="GYN3208" s="14"/>
      <c r="GYO3208" s="14"/>
      <c r="GYP3208" s="14"/>
      <c r="GYQ3208" s="14"/>
      <c r="GYR3208" s="14"/>
      <c r="GYS3208" s="14"/>
      <c r="GYT3208" s="14"/>
      <c r="GYU3208" s="14"/>
      <c r="GYV3208" s="14"/>
      <c r="GYW3208" s="14"/>
      <c r="GYX3208" s="14"/>
      <c r="GYY3208" s="14"/>
      <c r="GYZ3208" s="14"/>
      <c r="GZA3208" s="14"/>
      <c r="GZB3208" s="14"/>
      <c r="GZC3208" s="14"/>
      <c r="GZD3208" s="14"/>
      <c r="GZE3208" s="14"/>
      <c r="GZF3208" s="14"/>
      <c r="GZG3208" s="14"/>
      <c r="GZH3208" s="14"/>
      <c r="GZI3208" s="14"/>
      <c r="GZJ3208" s="14"/>
      <c r="GZK3208" s="14"/>
      <c r="GZL3208" s="14"/>
      <c r="GZM3208" s="14"/>
      <c r="GZN3208" s="14"/>
      <c r="GZO3208" s="14"/>
      <c r="GZP3208" s="14"/>
      <c r="GZQ3208" s="14"/>
      <c r="GZR3208" s="14"/>
      <c r="GZS3208" s="14"/>
      <c r="GZT3208" s="14"/>
      <c r="GZU3208" s="14"/>
      <c r="GZV3208" s="14"/>
      <c r="GZW3208" s="14"/>
      <c r="GZX3208" s="14"/>
      <c r="GZY3208" s="14"/>
      <c r="GZZ3208" s="14"/>
      <c r="HAA3208" s="14"/>
      <c r="HAB3208" s="14"/>
      <c r="HAC3208" s="14"/>
      <c r="HAD3208" s="14"/>
      <c r="HAE3208" s="14"/>
      <c r="HAF3208" s="14"/>
      <c r="HAG3208" s="14"/>
      <c r="HAH3208" s="14"/>
      <c r="HAI3208" s="14"/>
      <c r="HAJ3208" s="14"/>
      <c r="HAK3208" s="14"/>
      <c r="HAL3208" s="14"/>
      <c r="HAM3208" s="14"/>
      <c r="HAN3208" s="14"/>
      <c r="HAO3208" s="14"/>
      <c r="HAP3208" s="14"/>
      <c r="HAQ3208" s="14"/>
      <c r="HAR3208" s="14"/>
      <c r="HAS3208" s="14"/>
      <c r="HAT3208" s="14"/>
      <c r="HAU3208" s="14"/>
      <c r="HAV3208" s="14"/>
      <c r="HAW3208" s="14"/>
      <c r="HAX3208" s="14"/>
      <c r="HAY3208" s="14"/>
      <c r="HAZ3208" s="14"/>
      <c r="HBA3208" s="14"/>
      <c r="HBB3208" s="14"/>
      <c r="HBC3208" s="14"/>
      <c r="HBD3208" s="14"/>
      <c r="HBE3208" s="14"/>
      <c r="HBF3208" s="14"/>
      <c r="HBG3208" s="14"/>
      <c r="HBH3208" s="14"/>
      <c r="HBI3208" s="14"/>
      <c r="HBJ3208" s="14"/>
      <c r="HBK3208" s="14"/>
      <c r="HBL3208" s="14"/>
      <c r="HBM3208" s="14"/>
      <c r="HBN3208" s="14"/>
      <c r="HBO3208" s="14"/>
      <c r="HBP3208" s="14"/>
      <c r="HBQ3208" s="14"/>
      <c r="HBR3208" s="14"/>
      <c r="HBS3208" s="14"/>
      <c r="HBT3208" s="14"/>
      <c r="HBU3208" s="14"/>
      <c r="HBV3208" s="14"/>
      <c r="HBW3208" s="14"/>
      <c r="HBX3208" s="14"/>
      <c r="HBY3208" s="14"/>
      <c r="HBZ3208" s="14"/>
      <c r="HCA3208" s="14"/>
      <c r="HCB3208" s="14"/>
      <c r="HCC3208" s="14"/>
      <c r="HCD3208" s="14"/>
      <c r="HCE3208" s="14"/>
      <c r="HCF3208" s="14"/>
      <c r="HCG3208" s="14"/>
      <c r="HCH3208" s="14"/>
      <c r="HCI3208" s="14"/>
      <c r="HCJ3208" s="14"/>
      <c r="HCK3208" s="14"/>
      <c r="HCL3208" s="14"/>
      <c r="HCM3208" s="14"/>
      <c r="HCN3208" s="14"/>
      <c r="HCO3208" s="14"/>
      <c r="HCP3208" s="14"/>
      <c r="HCQ3208" s="14"/>
      <c r="HCR3208" s="14"/>
      <c r="HCS3208" s="14"/>
      <c r="HCT3208" s="14"/>
      <c r="HCU3208" s="14"/>
      <c r="HCV3208" s="14"/>
      <c r="HCW3208" s="14"/>
      <c r="HCX3208" s="14"/>
      <c r="HCY3208" s="14"/>
      <c r="HCZ3208" s="14"/>
      <c r="HDA3208" s="14"/>
      <c r="HDB3208" s="14"/>
      <c r="HDC3208" s="14"/>
      <c r="HDD3208" s="14"/>
      <c r="HDE3208" s="14"/>
      <c r="HDF3208" s="14"/>
      <c r="HDG3208" s="14"/>
      <c r="HDH3208" s="14"/>
      <c r="HDI3208" s="14"/>
      <c r="HDJ3208" s="14"/>
      <c r="HDK3208" s="14"/>
      <c r="HDL3208" s="14"/>
      <c r="HDM3208" s="14"/>
      <c r="HDN3208" s="14"/>
      <c r="HDO3208" s="14"/>
      <c r="HDP3208" s="14"/>
      <c r="HDQ3208" s="14"/>
      <c r="HDR3208" s="14"/>
      <c r="HDS3208" s="14"/>
      <c r="HDT3208" s="14"/>
      <c r="HDU3208" s="14"/>
      <c r="HDV3208" s="14"/>
      <c r="HDW3208" s="14"/>
      <c r="HDX3208" s="14"/>
      <c r="HDY3208" s="14"/>
      <c r="HDZ3208" s="14"/>
      <c r="HEA3208" s="14"/>
      <c r="HEB3208" s="14"/>
      <c r="HEC3208" s="14"/>
      <c r="HED3208" s="14"/>
      <c r="HEE3208" s="14"/>
      <c r="HEF3208" s="14"/>
      <c r="HEG3208" s="14"/>
      <c r="HEH3208" s="14"/>
      <c r="HEI3208" s="14"/>
      <c r="HEJ3208" s="14"/>
      <c r="HEK3208" s="14"/>
      <c r="HEL3208" s="14"/>
      <c r="HEM3208" s="14"/>
      <c r="HEN3208" s="14"/>
      <c r="HEO3208" s="14"/>
      <c r="HEP3208" s="14"/>
      <c r="HEQ3208" s="14"/>
      <c r="HER3208" s="14"/>
      <c r="HES3208" s="14"/>
      <c r="HET3208" s="14"/>
      <c r="HEU3208" s="14"/>
      <c r="HEV3208" s="14"/>
      <c r="HEW3208" s="14"/>
      <c r="HEX3208" s="14"/>
      <c r="HEY3208" s="14"/>
      <c r="HEZ3208" s="14"/>
      <c r="HFA3208" s="14"/>
      <c r="HFB3208" s="14"/>
      <c r="HFC3208" s="14"/>
      <c r="HFD3208" s="14"/>
      <c r="HFE3208" s="14"/>
      <c r="HFF3208" s="14"/>
      <c r="HFG3208" s="14"/>
      <c r="HFH3208" s="14"/>
      <c r="HFI3208" s="14"/>
      <c r="HFJ3208" s="14"/>
      <c r="HFK3208" s="14"/>
      <c r="HFL3208" s="14"/>
      <c r="HFM3208" s="14"/>
      <c r="HFN3208" s="14"/>
      <c r="HFO3208" s="14"/>
      <c r="HFP3208" s="14"/>
      <c r="HFQ3208" s="14"/>
      <c r="HFR3208" s="14"/>
      <c r="HFS3208" s="14"/>
      <c r="HFT3208" s="14"/>
      <c r="HFU3208" s="14"/>
      <c r="HFV3208" s="14"/>
      <c r="HFW3208" s="14"/>
      <c r="HFX3208" s="14"/>
      <c r="HFY3208" s="14"/>
      <c r="HFZ3208" s="14"/>
      <c r="HGA3208" s="14"/>
      <c r="HGB3208" s="14"/>
      <c r="HGC3208" s="14"/>
      <c r="HGD3208" s="14"/>
      <c r="HGE3208" s="14"/>
      <c r="HGF3208" s="14"/>
      <c r="HGG3208" s="14"/>
      <c r="HGH3208" s="14"/>
      <c r="HGI3208" s="14"/>
      <c r="HGJ3208" s="14"/>
      <c r="HGK3208" s="14"/>
      <c r="HGL3208" s="14"/>
      <c r="HGM3208" s="14"/>
      <c r="HGN3208" s="14"/>
      <c r="HGO3208" s="14"/>
      <c r="HGP3208" s="14"/>
      <c r="HGQ3208" s="14"/>
      <c r="HGR3208" s="14"/>
      <c r="HGS3208" s="14"/>
      <c r="HGT3208" s="14"/>
      <c r="HGU3208" s="14"/>
      <c r="HGV3208" s="14"/>
      <c r="HGW3208" s="14"/>
      <c r="HGX3208" s="14"/>
      <c r="HGY3208" s="14"/>
      <c r="HGZ3208" s="14"/>
      <c r="HHA3208" s="14"/>
      <c r="HHB3208" s="14"/>
      <c r="HHC3208" s="14"/>
      <c r="HHD3208" s="14"/>
      <c r="HHE3208" s="14"/>
      <c r="HHF3208" s="14"/>
      <c r="HHG3208" s="14"/>
      <c r="HHH3208" s="14"/>
      <c r="HHI3208" s="14"/>
      <c r="HHJ3208" s="14"/>
      <c r="HHK3208" s="14"/>
      <c r="HHL3208" s="14"/>
      <c r="HHM3208" s="14"/>
      <c r="HHN3208" s="14"/>
      <c r="HHO3208" s="14"/>
      <c r="HHP3208" s="14"/>
      <c r="HHQ3208" s="14"/>
      <c r="HHR3208" s="14"/>
      <c r="HHS3208" s="14"/>
      <c r="HHT3208" s="14"/>
      <c r="HHU3208" s="14"/>
      <c r="HHV3208" s="14"/>
      <c r="HHW3208" s="14"/>
      <c r="HHX3208" s="14"/>
      <c r="HHY3208" s="14"/>
      <c r="HHZ3208" s="14"/>
      <c r="HIA3208" s="14"/>
      <c r="HIB3208" s="14"/>
      <c r="HIC3208" s="14"/>
      <c r="HID3208" s="14"/>
      <c r="HIE3208" s="14"/>
      <c r="HIF3208" s="14"/>
      <c r="HIG3208" s="14"/>
      <c r="HIH3208" s="14"/>
      <c r="HII3208" s="14"/>
      <c r="HIJ3208" s="14"/>
      <c r="HIK3208" s="14"/>
      <c r="HIL3208" s="14"/>
      <c r="HIM3208" s="14"/>
      <c r="HIN3208" s="14"/>
      <c r="HIO3208" s="14"/>
      <c r="HIP3208" s="14"/>
      <c r="HIQ3208" s="14"/>
      <c r="HIR3208" s="14"/>
      <c r="HIS3208" s="14"/>
      <c r="HIT3208" s="14"/>
      <c r="HIU3208" s="14"/>
      <c r="HIV3208" s="14"/>
      <c r="HIW3208" s="14"/>
      <c r="HIX3208" s="14"/>
      <c r="HIY3208" s="14"/>
      <c r="HIZ3208" s="14"/>
      <c r="HJA3208" s="14"/>
      <c r="HJB3208" s="14"/>
      <c r="HJC3208" s="14"/>
      <c r="HJD3208" s="14"/>
      <c r="HJE3208" s="14"/>
      <c r="HJF3208" s="14"/>
      <c r="HJG3208" s="14"/>
      <c r="HJH3208" s="14"/>
      <c r="HJI3208" s="14"/>
      <c r="HJJ3208" s="14"/>
      <c r="HJK3208" s="14"/>
      <c r="HJL3208" s="14"/>
      <c r="HJM3208" s="14"/>
      <c r="HJN3208" s="14"/>
      <c r="HJO3208" s="14"/>
      <c r="HJP3208" s="14"/>
      <c r="HJQ3208" s="14"/>
      <c r="HJR3208" s="14"/>
      <c r="HJS3208" s="14"/>
      <c r="HJT3208" s="14"/>
      <c r="HJU3208" s="14"/>
      <c r="HJV3208" s="14"/>
      <c r="HJW3208" s="14"/>
      <c r="HJX3208" s="14"/>
      <c r="HJY3208" s="14"/>
      <c r="HJZ3208" s="14"/>
      <c r="HKA3208" s="14"/>
      <c r="HKB3208" s="14"/>
      <c r="HKC3208" s="14"/>
      <c r="HKD3208" s="14"/>
      <c r="HKE3208" s="14"/>
      <c r="HKF3208" s="14"/>
      <c r="HKG3208" s="14"/>
      <c r="HKH3208" s="14"/>
      <c r="HKI3208" s="14"/>
      <c r="HKJ3208" s="14"/>
      <c r="HKK3208" s="14"/>
      <c r="HKL3208" s="14"/>
      <c r="HKM3208" s="14"/>
      <c r="HKN3208" s="14"/>
      <c r="HKO3208" s="14"/>
      <c r="HKP3208" s="14"/>
      <c r="HKQ3208" s="14"/>
      <c r="HKR3208" s="14"/>
      <c r="HKS3208" s="14"/>
      <c r="HKT3208" s="14"/>
      <c r="HKU3208" s="14"/>
      <c r="HKV3208" s="14"/>
      <c r="HKW3208" s="14"/>
      <c r="HKX3208" s="14"/>
      <c r="HKY3208" s="14"/>
      <c r="HKZ3208" s="14"/>
      <c r="HLA3208" s="14"/>
      <c r="HLB3208" s="14"/>
      <c r="HLC3208" s="14"/>
      <c r="HLD3208" s="14"/>
      <c r="HLE3208" s="14"/>
      <c r="HLF3208" s="14"/>
      <c r="HLG3208" s="14"/>
      <c r="HLH3208" s="14"/>
      <c r="HLI3208" s="14"/>
      <c r="HLJ3208" s="14"/>
      <c r="HLK3208" s="14"/>
      <c r="HLL3208" s="14"/>
      <c r="HLM3208" s="14"/>
      <c r="HLN3208" s="14"/>
      <c r="HLO3208" s="14"/>
      <c r="HLP3208" s="14"/>
      <c r="HLQ3208" s="14"/>
      <c r="HLR3208" s="14"/>
      <c r="HLS3208" s="14"/>
      <c r="HLT3208" s="14"/>
      <c r="HLU3208" s="14"/>
      <c r="HLV3208" s="14"/>
      <c r="HLW3208" s="14"/>
      <c r="HLX3208" s="14"/>
      <c r="HLY3208" s="14"/>
      <c r="HLZ3208" s="14"/>
      <c r="HMA3208" s="14"/>
      <c r="HMB3208" s="14"/>
      <c r="HMC3208" s="14"/>
      <c r="HMD3208" s="14"/>
      <c r="HME3208" s="14"/>
      <c r="HMF3208" s="14"/>
      <c r="HMG3208" s="14"/>
      <c r="HMH3208" s="14"/>
      <c r="HMI3208" s="14"/>
      <c r="HMJ3208" s="14"/>
      <c r="HMK3208" s="14"/>
      <c r="HML3208" s="14"/>
      <c r="HMM3208" s="14"/>
      <c r="HMN3208" s="14"/>
      <c r="HMO3208" s="14"/>
      <c r="HMP3208" s="14"/>
      <c r="HMQ3208" s="14"/>
      <c r="HMR3208" s="14"/>
      <c r="HMS3208" s="14"/>
      <c r="HMT3208" s="14"/>
      <c r="HMU3208" s="14"/>
      <c r="HMV3208" s="14"/>
      <c r="HMW3208" s="14"/>
      <c r="HMX3208" s="14"/>
      <c r="HMY3208" s="14"/>
      <c r="HMZ3208" s="14"/>
      <c r="HNA3208" s="14"/>
      <c r="HNB3208" s="14"/>
      <c r="HNC3208" s="14"/>
      <c r="HND3208" s="14"/>
      <c r="HNE3208" s="14"/>
      <c r="HNF3208" s="14"/>
      <c r="HNG3208" s="14"/>
      <c r="HNH3208" s="14"/>
      <c r="HNI3208" s="14"/>
      <c r="HNJ3208" s="14"/>
      <c r="HNK3208" s="14"/>
      <c r="HNL3208" s="14"/>
      <c r="HNM3208" s="14"/>
      <c r="HNN3208" s="14"/>
      <c r="HNO3208" s="14"/>
      <c r="HNP3208" s="14"/>
      <c r="HNQ3208" s="14"/>
      <c r="HNR3208" s="14"/>
      <c r="HNS3208" s="14"/>
      <c r="HNT3208" s="14"/>
      <c r="HNU3208" s="14"/>
      <c r="HNV3208" s="14"/>
      <c r="HNW3208" s="14"/>
      <c r="HNX3208" s="14"/>
      <c r="HNY3208" s="14"/>
      <c r="HNZ3208" s="14"/>
      <c r="HOA3208" s="14"/>
      <c r="HOB3208" s="14"/>
      <c r="HOC3208" s="14"/>
      <c r="HOD3208" s="14"/>
      <c r="HOE3208" s="14"/>
      <c r="HOF3208" s="14"/>
      <c r="HOG3208" s="14"/>
      <c r="HOH3208" s="14"/>
      <c r="HOI3208" s="14"/>
      <c r="HOJ3208" s="14"/>
      <c r="HOK3208" s="14"/>
      <c r="HOL3208" s="14"/>
      <c r="HOM3208" s="14"/>
      <c r="HON3208" s="14"/>
      <c r="HOO3208" s="14"/>
      <c r="HOP3208" s="14"/>
      <c r="HOQ3208" s="14"/>
      <c r="HOR3208" s="14"/>
      <c r="HOS3208" s="14"/>
      <c r="HOT3208" s="14"/>
      <c r="HOU3208" s="14"/>
      <c r="HOV3208" s="14"/>
      <c r="HOW3208" s="14"/>
      <c r="HOX3208" s="14"/>
      <c r="HOY3208" s="14"/>
      <c r="HOZ3208" s="14"/>
      <c r="HPA3208" s="14"/>
      <c r="HPB3208" s="14"/>
      <c r="HPC3208" s="14"/>
      <c r="HPD3208" s="14"/>
      <c r="HPE3208" s="14"/>
      <c r="HPF3208" s="14"/>
      <c r="HPG3208" s="14"/>
      <c r="HPH3208" s="14"/>
      <c r="HPI3208" s="14"/>
      <c r="HPJ3208" s="14"/>
      <c r="HPK3208" s="14"/>
      <c r="HPL3208" s="14"/>
      <c r="HPM3208" s="14"/>
      <c r="HPN3208" s="14"/>
      <c r="HPO3208" s="14"/>
      <c r="HPP3208" s="14"/>
      <c r="HPQ3208" s="14"/>
      <c r="HPR3208" s="14"/>
      <c r="HPS3208" s="14"/>
      <c r="HPT3208" s="14"/>
      <c r="HPU3208" s="14"/>
      <c r="HPV3208" s="14"/>
      <c r="HPW3208" s="14"/>
      <c r="HPX3208" s="14"/>
      <c r="HPY3208" s="14"/>
      <c r="HPZ3208" s="14"/>
      <c r="HQA3208" s="14"/>
      <c r="HQB3208" s="14"/>
      <c r="HQC3208" s="14"/>
      <c r="HQD3208" s="14"/>
      <c r="HQE3208" s="14"/>
      <c r="HQF3208" s="14"/>
      <c r="HQG3208" s="14"/>
      <c r="HQH3208" s="14"/>
      <c r="HQI3208" s="14"/>
      <c r="HQJ3208" s="14"/>
      <c r="HQK3208" s="14"/>
      <c r="HQL3208" s="14"/>
      <c r="HQM3208" s="14"/>
      <c r="HQN3208" s="14"/>
      <c r="HQO3208" s="14"/>
      <c r="HQP3208" s="14"/>
      <c r="HQQ3208" s="14"/>
      <c r="HQR3208" s="14"/>
      <c r="HQS3208" s="14"/>
      <c r="HQT3208" s="14"/>
      <c r="HQU3208" s="14"/>
      <c r="HQV3208" s="14"/>
      <c r="HQW3208" s="14"/>
      <c r="HQX3208" s="14"/>
      <c r="HQY3208" s="14"/>
      <c r="HQZ3208" s="14"/>
      <c r="HRA3208" s="14"/>
      <c r="HRB3208" s="14"/>
      <c r="HRC3208" s="14"/>
      <c r="HRD3208" s="14"/>
      <c r="HRE3208" s="14"/>
      <c r="HRF3208" s="14"/>
      <c r="HRG3208" s="14"/>
      <c r="HRH3208" s="14"/>
      <c r="HRI3208" s="14"/>
      <c r="HRJ3208" s="14"/>
      <c r="HRK3208" s="14"/>
      <c r="HRL3208" s="14"/>
      <c r="HRM3208" s="14"/>
      <c r="HRN3208" s="14"/>
      <c r="HRO3208" s="14"/>
      <c r="HRP3208" s="14"/>
      <c r="HRQ3208" s="14"/>
      <c r="HRR3208" s="14"/>
      <c r="HRS3208" s="14"/>
      <c r="HRT3208" s="14"/>
      <c r="HRU3208" s="14"/>
      <c r="HRV3208" s="14"/>
      <c r="HRW3208" s="14"/>
      <c r="HRX3208" s="14"/>
      <c r="HRY3208" s="14"/>
      <c r="HRZ3208" s="14"/>
      <c r="HSA3208" s="14"/>
      <c r="HSB3208" s="14"/>
      <c r="HSC3208" s="14"/>
      <c r="HSD3208" s="14"/>
      <c r="HSE3208" s="14"/>
      <c r="HSF3208" s="14"/>
      <c r="HSG3208" s="14"/>
      <c r="HSH3208" s="14"/>
      <c r="HSI3208" s="14"/>
      <c r="HSJ3208" s="14"/>
      <c r="HSK3208" s="14"/>
      <c r="HSL3208" s="14"/>
      <c r="HSM3208" s="14"/>
      <c r="HSN3208" s="14"/>
      <c r="HSO3208" s="14"/>
      <c r="HSP3208" s="14"/>
      <c r="HSQ3208" s="14"/>
      <c r="HSR3208" s="14"/>
      <c r="HSS3208" s="14"/>
      <c r="HST3208" s="14"/>
      <c r="HSU3208" s="14"/>
      <c r="HSV3208" s="14"/>
      <c r="HSW3208" s="14"/>
      <c r="HSX3208" s="14"/>
      <c r="HSY3208" s="14"/>
      <c r="HSZ3208" s="14"/>
      <c r="HTA3208" s="14"/>
      <c r="HTB3208" s="14"/>
      <c r="HTC3208" s="14"/>
      <c r="HTD3208" s="14"/>
      <c r="HTE3208" s="14"/>
      <c r="HTF3208" s="14"/>
      <c r="HTG3208" s="14"/>
      <c r="HTH3208" s="14"/>
      <c r="HTI3208" s="14"/>
      <c r="HTJ3208" s="14"/>
      <c r="HTK3208" s="14"/>
      <c r="HTL3208" s="14"/>
      <c r="HTM3208" s="14"/>
      <c r="HTN3208" s="14"/>
      <c r="HTO3208" s="14"/>
      <c r="HTP3208" s="14"/>
      <c r="HTQ3208" s="14"/>
      <c r="HTR3208" s="14"/>
      <c r="HTS3208" s="14"/>
      <c r="HTT3208" s="14"/>
      <c r="HTU3208" s="14"/>
      <c r="HTV3208" s="14"/>
      <c r="HTW3208" s="14"/>
      <c r="HTX3208" s="14"/>
      <c r="HTY3208" s="14"/>
      <c r="HTZ3208" s="14"/>
      <c r="HUA3208" s="14"/>
      <c r="HUB3208" s="14"/>
      <c r="HUC3208" s="14"/>
      <c r="HUD3208" s="14"/>
      <c r="HUE3208" s="14"/>
      <c r="HUF3208" s="14"/>
      <c r="HUG3208" s="14"/>
      <c r="HUH3208" s="14"/>
      <c r="HUI3208" s="14"/>
      <c r="HUJ3208" s="14"/>
      <c r="HUK3208" s="14"/>
      <c r="HUL3208" s="14"/>
      <c r="HUM3208" s="14"/>
      <c r="HUN3208" s="14"/>
      <c r="HUO3208" s="14"/>
      <c r="HUP3208" s="14"/>
      <c r="HUQ3208" s="14"/>
      <c r="HUR3208" s="14"/>
      <c r="HUS3208" s="14"/>
      <c r="HUT3208" s="14"/>
      <c r="HUU3208" s="14"/>
      <c r="HUV3208" s="14"/>
      <c r="HUW3208" s="14"/>
      <c r="HUX3208" s="14"/>
      <c r="HUY3208" s="14"/>
      <c r="HUZ3208" s="14"/>
      <c r="HVA3208" s="14"/>
      <c r="HVB3208" s="14"/>
      <c r="HVC3208" s="14"/>
      <c r="HVD3208" s="14"/>
      <c r="HVE3208" s="14"/>
      <c r="HVF3208" s="14"/>
      <c r="HVG3208" s="14"/>
      <c r="HVH3208" s="14"/>
      <c r="HVI3208" s="14"/>
      <c r="HVJ3208" s="14"/>
      <c r="HVK3208" s="14"/>
      <c r="HVL3208" s="14"/>
      <c r="HVM3208" s="14"/>
      <c r="HVN3208" s="14"/>
      <c r="HVO3208" s="14"/>
      <c r="HVP3208" s="14"/>
      <c r="HVQ3208" s="14"/>
      <c r="HVR3208" s="14"/>
      <c r="HVS3208" s="14"/>
      <c r="HVT3208" s="14"/>
      <c r="HVU3208" s="14"/>
      <c r="HVV3208" s="14"/>
      <c r="HVW3208" s="14"/>
      <c r="HVX3208" s="14"/>
      <c r="HVY3208" s="14"/>
      <c r="HVZ3208" s="14"/>
      <c r="HWA3208" s="14"/>
      <c r="HWB3208" s="14"/>
      <c r="HWC3208" s="14"/>
      <c r="HWD3208" s="14"/>
      <c r="HWE3208" s="14"/>
      <c r="HWF3208" s="14"/>
      <c r="HWG3208" s="14"/>
      <c r="HWH3208" s="14"/>
      <c r="HWI3208" s="14"/>
      <c r="HWJ3208" s="14"/>
      <c r="HWK3208" s="14"/>
      <c r="HWL3208" s="14"/>
      <c r="HWM3208" s="14"/>
      <c r="HWN3208" s="14"/>
      <c r="HWO3208" s="14"/>
      <c r="HWP3208" s="14"/>
      <c r="HWQ3208" s="14"/>
      <c r="HWR3208" s="14"/>
      <c r="HWS3208" s="14"/>
      <c r="HWT3208" s="14"/>
      <c r="HWU3208" s="14"/>
      <c r="HWV3208" s="14"/>
      <c r="HWW3208" s="14"/>
      <c r="HWX3208" s="14"/>
      <c r="HWY3208" s="14"/>
      <c r="HWZ3208" s="14"/>
      <c r="HXA3208" s="14"/>
      <c r="HXB3208" s="14"/>
      <c r="HXC3208" s="14"/>
      <c r="HXD3208" s="14"/>
      <c r="HXE3208" s="14"/>
      <c r="HXF3208" s="14"/>
      <c r="HXG3208" s="14"/>
      <c r="HXH3208" s="14"/>
      <c r="HXI3208" s="14"/>
      <c r="HXJ3208" s="14"/>
      <c r="HXK3208" s="14"/>
      <c r="HXL3208" s="14"/>
      <c r="HXM3208" s="14"/>
      <c r="HXN3208" s="14"/>
      <c r="HXO3208" s="14"/>
      <c r="HXP3208" s="14"/>
      <c r="HXQ3208" s="14"/>
      <c r="HXR3208" s="14"/>
      <c r="HXS3208" s="14"/>
      <c r="HXT3208" s="14"/>
      <c r="HXU3208" s="14"/>
      <c r="HXV3208" s="14"/>
      <c r="HXW3208" s="14"/>
      <c r="HXX3208" s="14"/>
      <c r="HXY3208" s="14"/>
      <c r="HXZ3208" s="14"/>
      <c r="HYA3208" s="14"/>
      <c r="HYB3208" s="14"/>
      <c r="HYC3208" s="14"/>
      <c r="HYD3208" s="14"/>
      <c r="HYE3208" s="14"/>
      <c r="HYF3208" s="14"/>
      <c r="HYG3208" s="14"/>
      <c r="HYH3208" s="14"/>
      <c r="HYI3208" s="14"/>
      <c r="HYJ3208" s="14"/>
      <c r="HYK3208" s="14"/>
      <c r="HYL3208" s="14"/>
      <c r="HYM3208" s="14"/>
      <c r="HYN3208" s="14"/>
      <c r="HYO3208" s="14"/>
      <c r="HYP3208" s="14"/>
      <c r="HYQ3208" s="14"/>
      <c r="HYR3208" s="14"/>
      <c r="HYS3208" s="14"/>
      <c r="HYT3208" s="14"/>
      <c r="HYU3208" s="14"/>
      <c r="HYV3208" s="14"/>
      <c r="HYW3208" s="14"/>
      <c r="HYX3208" s="14"/>
      <c r="HYY3208" s="14"/>
      <c r="HYZ3208" s="14"/>
      <c r="HZA3208" s="14"/>
      <c r="HZB3208" s="14"/>
      <c r="HZC3208" s="14"/>
      <c r="HZD3208" s="14"/>
      <c r="HZE3208" s="14"/>
      <c r="HZF3208" s="14"/>
      <c r="HZG3208" s="14"/>
      <c r="HZH3208" s="14"/>
      <c r="HZI3208" s="14"/>
      <c r="HZJ3208" s="14"/>
      <c r="HZK3208" s="14"/>
      <c r="HZL3208" s="14"/>
      <c r="HZM3208" s="14"/>
      <c r="HZN3208" s="14"/>
      <c r="HZO3208" s="14"/>
      <c r="HZP3208" s="14"/>
      <c r="HZQ3208" s="14"/>
      <c r="HZR3208" s="14"/>
      <c r="HZS3208" s="14"/>
      <c r="HZT3208" s="14"/>
      <c r="HZU3208" s="14"/>
      <c r="HZV3208" s="14"/>
      <c r="HZW3208" s="14"/>
      <c r="HZX3208" s="14"/>
      <c r="HZY3208" s="14"/>
      <c r="HZZ3208" s="14"/>
      <c r="IAA3208" s="14"/>
      <c r="IAB3208" s="14"/>
      <c r="IAC3208" s="14"/>
      <c r="IAD3208" s="14"/>
      <c r="IAE3208" s="14"/>
      <c r="IAF3208" s="14"/>
      <c r="IAG3208" s="14"/>
      <c r="IAH3208" s="14"/>
      <c r="IAI3208" s="14"/>
      <c r="IAJ3208" s="14"/>
      <c r="IAK3208" s="14"/>
      <c r="IAL3208" s="14"/>
      <c r="IAM3208" s="14"/>
      <c r="IAN3208" s="14"/>
      <c r="IAO3208" s="14"/>
      <c r="IAP3208" s="14"/>
      <c r="IAQ3208" s="14"/>
      <c r="IAR3208" s="14"/>
      <c r="IAS3208" s="14"/>
      <c r="IAT3208" s="14"/>
      <c r="IAU3208" s="14"/>
      <c r="IAV3208" s="14"/>
      <c r="IAW3208" s="14"/>
      <c r="IAX3208" s="14"/>
      <c r="IAY3208" s="14"/>
      <c r="IAZ3208" s="14"/>
      <c r="IBA3208" s="14"/>
      <c r="IBB3208" s="14"/>
      <c r="IBC3208" s="14"/>
      <c r="IBD3208" s="14"/>
      <c r="IBE3208" s="14"/>
      <c r="IBF3208" s="14"/>
      <c r="IBG3208" s="14"/>
      <c r="IBH3208" s="14"/>
      <c r="IBI3208" s="14"/>
      <c r="IBJ3208" s="14"/>
      <c r="IBK3208" s="14"/>
      <c r="IBL3208" s="14"/>
      <c r="IBM3208" s="14"/>
      <c r="IBN3208" s="14"/>
      <c r="IBO3208" s="14"/>
      <c r="IBP3208" s="14"/>
      <c r="IBQ3208" s="14"/>
      <c r="IBR3208" s="14"/>
      <c r="IBS3208" s="14"/>
      <c r="IBT3208" s="14"/>
      <c r="IBU3208" s="14"/>
      <c r="IBV3208" s="14"/>
      <c r="IBW3208" s="14"/>
      <c r="IBX3208" s="14"/>
      <c r="IBY3208" s="14"/>
      <c r="IBZ3208" s="14"/>
      <c r="ICA3208" s="14"/>
      <c r="ICB3208" s="14"/>
      <c r="ICC3208" s="14"/>
      <c r="ICD3208" s="14"/>
      <c r="ICE3208" s="14"/>
      <c r="ICF3208" s="14"/>
      <c r="ICG3208" s="14"/>
      <c r="ICH3208" s="14"/>
      <c r="ICI3208" s="14"/>
      <c r="ICJ3208" s="14"/>
      <c r="ICK3208" s="14"/>
      <c r="ICL3208" s="14"/>
      <c r="ICM3208" s="14"/>
      <c r="ICN3208" s="14"/>
      <c r="ICO3208" s="14"/>
      <c r="ICP3208" s="14"/>
      <c r="ICQ3208" s="14"/>
      <c r="ICR3208" s="14"/>
      <c r="ICS3208" s="14"/>
      <c r="ICT3208" s="14"/>
      <c r="ICU3208" s="14"/>
      <c r="ICV3208" s="14"/>
      <c r="ICW3208" s="14"/>
      <c r="ICX3208" s="14"/>
      <c r="ICY3208" s="14"/>
      <c r="ICZ3208" s="14"/>
      <c r="IDA3208" s="14"/>
      <c r="IDB3208" s="14"/>
      <c r="IDC3208" s="14"/>
      <c r="IDD3208" s="14"/>
      <c r="IDE3208" s="14"/>
      <c r="IDF3208" s="14"/>
      <c r="IDG3208" s="14"/>
      <c r="IDH3208" s="14"/>
      <c r="IDI3208" s="14"/>
      <c r="IDJ3208" s="14"/>
      <c r="IDK3208" s="14"/>
      <c r="IDL3208" s="14"/>
      <c r="IDM3208" s="14"/>
      <c r="IDN3208" s="14"/>
      <c r="IDO3208" s="14"/>
      <c r="IDP3208" s="14"/>
      <c r="IDQ3208" s="14"/>
      <c r="IDR3208" s="14"/>
      <c r="IDS3208" s="14"/>
      <c r="IDT3208" s="14"/>
      <c r="IDU3208" s="14"/>
      <c r="IDV3208" s="14"/>
      <c r="IDW3208" s="14"/>
      <c r="IDX3208" s="14"/>
      <c r="IDY3208" s="14"/>
      <c r="IDZ3208" s="14"/>
      <c r="IEA3208" s="14"/>
      <c r="IEB3208" s="14"/>
      <c r="IEC3208" s="14"/>
      <c r="IED3208" s="14"/>
      <c r="IEE3208" s="14"/>
      <c r="IEF3208" s="14"/>
      <c r="IEG3208" s="14"/>
      <c r="IEH3208" s="14"/>
      <c r="IEI3208" s="14"/>
      <c r="IEJ3208" s="14"/>
      <c r="IEK3208" s="14"/>
      <c r="IEL3208" s="14"/>
      <c r="IEM3208" s="14"/>
      <c r="IEN3208" s="14"/>
      <c r="IEO3208" s="14"/>
      <c r="IEP3208" s="14"/>
      <c r="IEQ3208" s="14"/>
      <c r="IER3208" s="14"/>
      <c r="IES3208" s="14"/>
      <c r="IET3208" s="14"/>
      <c r="IEU3208" s="14"/>
      <c r="IEV3208" s="14"/>
      <c r="IEW3208" s="14"/>
      <c r="IEX3208" s="14"/>
      <c r="IEY3208" s="14"/>
      <c r="IEZ3208" s="14"/>
      <c r="IFA3208" s="14"/>
      <c r="IFB3208" s="14"/>
      <c r="IFC3208" s="14"/>
      <c r="IFD3208" s="14"/>
      <c r="IFE3208" s="14"/>
      <c r="IFF3208" s="14"/>
      <c r="IFG3208" s="14"/>
      <c r="IFH3208" s="14"/>
      <c r="IFI3208" s="14"/>
      <c r="IFJ3208" s="14"/>
      <c r="IFK3208" s="14"/>
      <c r="IFL3208" s="14"/>
      <c r="IFM3208" s="14"/>
      <c r="IFN3208" s="14"/>
      <c r="IFO3208" s="14"/>
      <c r="IFP3208" s="14"/>
      <c r="IFQ3208" s="14"/>
      <c r="IFR3208" s="14"/>
      <c r="IFS3208" s="14"/>
      <c r="IFT3208" s="14"/>
      <c r="IFU3208" s="14"/>
      <c r="IFV3208" s="14"/>
      <c r="IFW3208" s="14"/>
      <c r="IFX3208" s="14"/>
      <c r="IFY3208" s="14"/>
      <c r="IFZ3208" s="14"/>
      <c r="IGA3208" s="14"/>
      <c r="IGB3208" s="14"/>
      <c r="IGC3208" s="14"/>
      <c r="IGD3208" s="14"/>
      <c r="IGE3208" s="14"/>
      <c r="IGF3208" s="14"/>
      <c r="IGG3208" s="14"/>
      <c r="IGH3208" s="14"/>
      <c r="IGI3208" s="14"/>
      <c r="IGJ3208" s="14"/>
      <c r="IGK3208" s="14"/>
      <c r="IGL3208" s="14"/>
      <c r="IGM3208" s="14"/>
      <c r="IGN3208" s="14"/>
      <c r="IGO3208" s="14"/>
      <c r="IGP3208" s="14"/>
      <c r="IGQ3208" s="14"/>
      <c r="IGR3208" s="14"/>
      <c r="IGS3208" s="14"/>
      <c r="IGT3208" s="14"/>
      <c r="IGU3208" s="14"/>
      <c r="IGV3208" s="14"/>
      <c r="IGW3208" s="14"/>
      <c r="IGX3208" s="14"/>
      <c r="IGY3208" s="14"/>
      <c r="IGZ3208" s="14"/>
      <c r="IHA3208" s="14"/>
      <c r="IHB3208" s="14"/>
      <c r="IHC3208" s="14"/>
      <c r="IHD3208" s="14"/>
      <c r="IHE3208" s="14"/>
      <c r="IHF3208" s="14"/>
      <c r="IHG3208" s="14"/>
      <c r="IHH3208" s="14"/>
      <c r="IHI3208" s="14"/>
      <c r="IHJ3208" s="14"/>
      <c r="IHK3208" s="14"/>
      <c r="IHL3208" s="14"/>
      <c r="IHM3208" s="14"/>
      <c r="IHN3208" s="14"/>
      <c r="IHO3208" s="14"/>
      <c r="IHP3208" s="14"/>
      <c r="IHQ3208" s="14"/>
      <c r="IHR3208" s="14"/>
      <c r="IHS3208" s="14"/>
      <c r="IHT3208" s="14"/>
      <c r="IHU3208" s="14"/>
      <c r="IHV3208" s="14"/>
      <c r="IHW3208" s="14"/>
      <c r="IHX3208" s="14"/>
      <c r="IHY3208" s="14"/>
      <c r="IHZ3208" s="14"/>
      <c r="IIA3208" s="14"/>
      <c r="IIB3208" s="14"/>
      <c r="IIC3208" s="14"/>
      <c r="IID3208" s="14"/>
      <c r="IIE3208" s="14"/>
      <c r="IIF3208" s="14"/>
      <c r="IIG3208" s="14"/>
      <c r="IIH3208" s="14"/>
      <c r="III3208" s="14"/>
      <c r="IIJ3208" s="14"/>
      <c r="IIK3208" s="14"/>
      <c r="IIL3208" s="14"/>
      <c r="IIM3208" s="14"/>
      <c r="IIN3208" s="14"/>
      <c r="IIO3208" s="14"/>
      <c r="IIP3208" s="14"/>
      <c r="IIQ3208" s="14"/>
      <c r="IIR3208" s="14"/>
      <c r="IIS3208" s="14"/>
      <c r="IIT3208" s="14"/>
      <c r="IIU3208" s="14"/>
      <c r="IIV3208" s="14"/>
      <c r="IIW3208" s="14"/>
      <c r="IIX3208" s="14"/>
      <c r="IIY3208" s="14"/>
      <c r="IIZ3208" s="14"/>
      <c r="IJA3208" s="14"/>
      <c r="IJB3208" s="14"/>
      <c r="IJC3208" s="14"/>
      <c r="IJD3208" s="14"/>
      <c r="IJE3208" s="14"/>
      <c r="IJF3208" s="14"/>
      <c r="IJG3208" s="14"/>
      <c r="IJH3208" s="14"/>
      <c r="IJI3208" s="14"/>
      <c r="IJJ3208" s="14"/>
      <c r="IJK3208" s="14"/>
      <c r="IJL3208" s="14"/>
      <c r="IJM3208" s="14"/>
      <c r="IJN3208" s="14"/>
      <c r="IJO3208" s="14"/>
      <c r="IJP3208" s="14"/>
      <c r="IJQ3208" s="14"/>
      <c r="IJR3208" s="14"/>
      <c r="IJS3208" s="14"/>
      <c r="IJT3208" s="14"/>
      <c r="IJU3208" s="14"/>
      <c r="IJV3208" s="14"/>
      <c r="IJW3208" s="14"/>
      <c r="IJX3208" s="14"/>
      <c r="IJY3208" s="14"/>
      <c r="IJZ3208" s="14"/>
      <c r="IKA3208" s="14"/>
      <c r="IKB3208" s="14"/>
      <c r="IKC3208" s="14"/>
      <c r="IKD3208" s="14"/>
      <c r="IKE3208" s="14"/>
      <c r="IKF3208" s="14"/>
      <c r="IKG3208" s="14"/>
      <c r="IKH3208" s="14"/>
      <c r="IKI3208" s="14"/>
      <c r="IKJ3208" s="14"/>
      <c r="IKK3208" s="14"/>
      <c r="IKL3208" s="14"/>
      <c r="IKM3208" s="14"/>
      <c r="IKN3208" s="14"/>
      <c r="IKO3208" s="14"/>
      <c r="IKP3208" s="14"/>
      <c r="IKQ3208" s="14"/>
      <c r="IKR3208" s="14"/>
      <c r="IKS3208" s="14"/>
      <c r="IKT3208" s="14"/>
      <c r="IKU3208" s="14"/>
      <c r="IKV3208" s="14"/>
      <c r="IKW3208" s="14"/>
      <c r="IKX3208" s="14"/>
      <c r="IKY3208" s="14"/>
      <c r="IKZ3208" s="14"/>
      <c r="ILA3208" s="14"/>
      <c r="ILB3208" s="14"/>
      <c r="ILC3208" s="14"/>
      <c r="ILD3208" s="14"/>
      <c r="ILE3208" s="14"/>
      <c r="ILF3208" s="14"/>
      <c r="ILG3208" s="14"/>
      <c r="ILH3208" s="14"/>
      <c r="ILI3208" s="14"/>
      <c r="ILJ3208" s="14"/>
      <c r="ILK3208" s="14"/>
      <c r="ILL3208" s="14"/>
      <c r="ILM3208" s="14"/>
      <c r="ILN3208" s="14"/>
      <c r="ILO3208" s="14"/>
      <c r="ILP3208" s="14"/>
      <c r="ILQ3208" s="14"/>
      <c r="ILR3208" s="14"/>
      <c r="ILS3208" s="14"/>
      <c r="ILT3208" s="14"/>
      <c r="ILU3208" s="14"/>
      <c r="ILV3208" s="14"/>
      <c r="ILW3208" s="14"/>
      <c r="ILX3208" s="14"/>
      <c r="ILY3208" s="14"/>
      <c r="ILZ3208" s="14"/>
      <c r="IMA3208" s="14"/>
      <c r="IMB3208" s="14"/>
      <c r="IMC3208" s="14"/>
      <c r="IMD3208" s="14"/>
      <c r="IME3208" s="14"/>
      <c r="IMF3208" s="14"/>
      <c r="IMG3208" s="14"/>
      <c r="IMH3208" s="14"/>
      <c r="IMI3208" s="14"/>
      <c r="IMJ3208" s="14"/>
      <c r="IMK3208" s="14"/>
      <c r="IML3208" s="14"/>
      <c r="IMM3208" s="14"/>
      <c r="IMN3208" s="14"/>
      <c r="IMO3208" s="14"/>
      <c r="IMP3208" s="14"/>
      <c r="IMQ3208" s="14"/>
      <c r="IMR3208" s="14"/>
      <c r="IMS3208" s="14"/>
      <c r="IMT3208" s="14"/>
      <c r="IMU3208" s="14"/>
      <c r="IMV3208" s="14"/>
      <c r="IMW3208" s="14"/>
      <c r="IMX3208" s="14"/>
      <c r="IMY3208" s="14"/>
      <c r="IMZ3208" s="14"/>
      <c r="INA3208" s="14"/>
      <c r="INB3208" s="14"/>
      <c r="INC3208" s="14"/>
      <c r="IND3208" s="14"/>
      <c r="INE3208" s="14"/>
      <c r="INF3208" s="14"/>
      <c r="ING3208" s="14"/>
      <c r="INH3208" s="14"/>
      <c r="INI3208" s="14"/>
      <c r="INJ3208" s="14"/>
      <c r="INK3208" s="14"/>
      <c r="INL3208" s="14"/>
      <c r="INM3208" s="14"/>
      <c r="INN3208" s="14"/>
      <c r="INO3208" s="14"/>
      <c r="INP3208" s="14"/>
      <c r="INQ3208" s="14"/>
      <c r="INR3208" s="14"/>
      <c r="INS3208" s="14"/>
      <c r="INT3208" s="14"/>
      <c r="INU3208" s="14"/>
      <c r="INV3208" s="14"/>
      <c r="INW3208" s="14"/>
      <c r="INX3208" s="14"/>
      <c r="INY3208" s="14"/>
      <c r="INZ3208" s="14"/>
      <c r="IOA3208" s="14"/>
      <c r="IOB3208" s="14"/>
      <c r="IOC3208" s="14"/>
      <c r="IOD3208" s="14"/>
      <c r="IOE3208" s="14"/>
      <c r="IOF3208" s="14"/>
      <c r="IOG3208" s="14"/>
      <c r="IOH3208" s="14"/>
      <c r="IOI3208" s="14"/>
      <c r="IOJ3208" s="14"/>
      <c r="IOK3208" s="14"/>
      <c r="IOL3208" s="14"/>
      <c r="IOM3208" s="14"/>
      <c r="ION3208" s="14"/>
      <c r="IOO3208" s="14"/>
      <c r="IOP3208" s="14"/>
      <c r="IOQ3208" s="14"/>
      <c r="IOR3208" s="14"/>
      <c r="IOS3208" s="14"/>
      <c r="IOT3208" s="14"/>
      <c r="IOU3208" s="14"/>
      <c r="IOV3208" s="14"/>
      <c r="IOW3208" s="14"/>
      <c r="IOX3208" s="14"/>
      <c r="IOY3208" s="14"/>
      <c r="IOZ3208" s="14"/>
      <c r="IPA3208" s="14"/>
      <c r="IPB3208" s="14"/>
      <c r="IPC3208" s="14"/>
      <c r="IPD3208" s="14"/>
      <c r="IPE3208" s="14"/>
      <c r="IPF3208" s="14"/>
      <c r="IPG3208" s="14"/>
      <c r="IPH3208" s="14"/>
      <c r="IPI3208" s="14"/>
      <c r="IPJ3208" s="14"/>
      <c r="IPK3208" s="14"/>
      <c r="IPL3208" s="14"/>
      <c r="IPM3208" s="14"/>
      <c r="IPN3208" s="14"/>
      <c r="IPO3208" s="14"/>
      <c r="IPP3208" s="14"/>
      <c r="IPQ3208" s="14"/>
      <c r="IPR3208" s="14"/>
      <c r="IPS3208" s="14"/>
      <c r="IPT3208" s="14"/>
      <c r="IPU3208" s="14"/>
      <c r="IPV3208" s="14"/>
      <c r="IPW3208" s="14"/>
      <c r="IPX3208" s="14"/>
      <c r="IPY3208" s="14"/>
      <c r="IPZ3208" s="14"/>
      <c r="IQA3208" s="14"/>
      <c r="IQB3208" s="14"/>
      <c r="IQC3208" s="14"/>
      <c r="IQD3208" s="14"/>
      <c r="IQE3208" s="14"/>
      <c r="IQF3208" s="14"/>
      <c r="IQG3208" s="14"/>
      <c r="IQH3208" s="14"/>
      <c r="IQI3208" s="14"/>
      <c r="IQJ3208" s="14"/>
      <c r="IQK3208" s="14"/>
      <c r="IQL3208" s="14"/>
      <c r="IQM3208" s="14"/>
      <c r="IQN3208" s="14"/>
      <c r="IQO3208" s="14"/>
      <c r="IQP3208" s="14"/>
      <c r="IQQ3208" s="14"/>
      <c r="IQR3208" s="14"/>
      <c r="IQS3208" s="14"/>
      <c r="IQT3208" s="14"/>
      <c r="IQU3208" s="14"/>
      <c r="IQV3208" s="14"/>
      <c r="IQW3208" s="14"/>
      <c r="IQX3208" s="14"/>
      <c r="IQY3208" s="14"/>
      <c r="IQZ3208" s="14"/>
      <c r="IRA3208" s="14"/>
      <c r="IRB3208" s="14"/>
      <c r="IRC3208" s="14"/>
      <c r="IRD3208" s="14"/>
      <c r="IRE3208" s="14"/>
      <c r="IRF3208" s="14"/>
      <c r="IRG3208" s="14"/>
      <c r="IRH3208" s="14"/>
      <c r="IRI3208" s="14"/>
      <c r="IRJ3208" s="14"/>
      <c r="IRK3208" s="14"/>
      <c r="IRL3208" s="14"/>
      <c r="IRM3208" s="14"/>
      <c r="IRN3208" s="14"/>
      <c r="IRO3208" s="14"/>
      <c r="IRP3208" s="14"/>
      <c r="IRQ3208" s="14"/>
      <c r="IRR3208" s="14"/>
      <c r="IRS3208" s="14"/>
      <c r="IRT3208" s="14"/>
      <c r="IRU3208" s="14"/>
      <c r="IRV3208" s="14"/>
      <c r="IRW3208" s="14"/>
      <c r="IRX3208" s="14"/>
      <c r="IRY3208" s="14"/>
      <c r="IRZ3208" s="14"/>
      <c r="ISA3208" s="14"/>
      <c r="ISB3208" s="14"/>
      <c r="ISC3208" s="14"/>
      <c r="ISD3208" s="14"/>
      <c r="ISE3208" s="14"/>
      <c r="ISF3208" s="14"/>
      <c r="ISG3208" s="14"/>
      <c r="ISH3208" s="14"/>
      <c r="ISI3208" s="14"/>
      <c r="ISJ3208" s="14"/>
      <c r="ISK3208" s="14"/>
      <c r="ISL3208" s="14"/>
      <c r="ISM3208" s="14"/>
      <c r="ISN3208" s="14"/>
      <c r="ISO3208" s="14"/>
      <c r="ISP3208" s="14"/>
      <c r="ISQ3208" s="14"/>
      <c r="ISR3208" s="14"/>
      <c r="ISS3208" s="14"/>
      <c r="IST3208" s="14"/>
      <c r="ISU3208" s="14"/>
      <c r="ISV3208" s="14"/>
      <c r="ISW3208" s="14"/>
      <c r="ISX3208" s="14"/>
      <c r="ISY3208" s="14"/>
      <c r="ISZ3208" s="14"/>
      <c r="ITA3208" s="14"/>
      <c r="ITB3208" s="14"/>
      <c r="ITC3208" s="14"/>
      <c r="ITD3208" s="14"/>
      <c r="ITE3208" s="14"/>
      <c r="ITF3208" s="14"/>
      <c r="ITG3208" s="14"/>
      <c r="ITH3208" s="14"/>
      <c r="ITI3208" s="14"/>
      <c r="ITJ3208" s="14"/>
      <c r="ITK3208" s="14"/>
      <c r="ITL3208" s="14"/>
      <c r="ITM3208" s="14"/>
      <c r="ITN3208" s="14"/>
      <c r="ITO3208" s="14"/>
      <c r="ITP3208" s="14"/>
      <c r="ITQ3208" s="14"/>
      <c r="ITR3208" s="14"/>
      <c r="ITS3208" s="14"/>
      <c r="ITT3208" s="14"/>
      <c r="ITU3208" s="14"/>
      <c r="ITV3208" s="14"/>
      <c r="ITW3208" s="14"/>
      <c r="ITX3208" s="14"/>
      <c r="ITY3208" s="14"/>
      <c r="ITZ3208" s="14"/>
      <c r="IUA3208" s="14"/>
      <c r="IUB3208" s="14"/>
      <c r="IUC3208" s="14"/>
      <c r="IUD3208" s="14"/>
      <c r="IUE3208" s="14"/>
      <c r="IUF3208" s="14"/>
      <c r="IUG3208" s="14"/>
      <c r="IUH3208" s="14"/>
      <c r="IUI3208" s="14"/>
      <c r="IUJ3208" s="14"/>
      <c r="IUK3208" s="14"/>
      <c r="IUL3208" s="14"/>
      <c r="IUM3208" s="14"/>
      <c r="IUN3208" s="14"/>
      <c r="IUO3208" s="14"/>
      <c r="IUP3208" s="14"/>
      <c r="IUQ3208" s="14"/>
      <c r="IUR3208" s="14"/>
      <c r="IUS3208" s="14"/>
      <c r="IUT3208" s="14"/>
      <c r="IUU3208" s="14"/>
      <c r="IUV3208" s="14"/>
      <c r="IUW3208" s="14"/>
      <c r="IUX3208" s="14"/>
      <c r="IUY3208" s="14"/>
      <c r="IUZ3208" s="14"/>
      <c r="IVA3208" s="14"/>
      <c r="IVB3208" s="14"/>
      <c r="IVC3208" s="14"/>
      <c r="IVD3208" s="14"/>
      <c r="IVE3208" s="14"/>
      <c r="IVF3208" s="14"/>
      <c r="IVG3208" s="14"/>
      <c r="IVH3208" s="14"/>
      <c r="IVI3208" s="14"/>
      <c r="IVJ3208" s="14"/>
      <c r="IVK3208" s="14"/>
      <c r="IVL3208" s="14"/>
      <c r="IVM3208" s="14"/>
      <c r="IVN3208" s="14"/>
      <c r="IVO3208" s="14"/>
      <c r="IVP3208" s="14"/>
      <c r="IVQ3208" s="14"/>
      <c r="IVR3208" s="14"/>
      <c r="IVS3208" s="14"/>
      <c r="IVT3208" s="14"/>
      <c r="IVU3208" s="14"/>
      <c r="IVV3208" s="14"/>
      <c r="IVW3208" s="14"/>
      <c r="IVX3208" s="14"/>
      <c r="IVY3208" s="14"/>
      <c r="IVZ3208" s="14"/>
      <c r="IWA3208" s="14"/>
      <c r="IWB3208" s="14"/>
      <c r="IWC3208" s="14"/>
      <c r="IWD3208" s="14"/>
      <c r="IWE3208" s="14"/>
      <c r="IWF3208" s="14"/>
      <c r="IWG3208" s="14"/>
      <c r="IWH3208" s="14"/>
      <c r="IWI3208" s="14"/>
      <c r="IWJ3208" s="14"/>
      <c r="IWK3208" s="14"/>
      <c r="IWL3208" s="14"/>
      <c r="IWM3208" s="14"/>
      <c r="IWN3208" s="14"/>
      <c r="IWO3208" s="14"/>
      <c r="IWP3208" s="14"/>
      <c r="IWQ3208" s="14"/>
      <c r="IWR3208" s="14"/>
      <c r="IWS3208" s="14"/>
      <c r="IWT3208" s="14"/>
      <c r="IWU3208" s="14"/>
      <c r="IWV3208" s="14"/>
      <c r="IWW3208" s="14"/>
      <c r="IWX3208" s="14"/>
      <c r="IWY3208" s="14"/>
      <c r="IWZ3208" s="14"/>
      <c r="IXA3208" s="14"/>
      <c r="IXB3208" s="14"/>
      <c r="IXC3208" s="14"/>
      <c r="IXD3208" s="14"/>
      <c r="IXE3208" s="14"/>
      <c r="IXF3208" s="14"/>
      <c r="IXG3208" s="14"/>
      <c r="IXH3208" s="14"/>
      <c r="IXI3208" s="14"/>
      <c r="IXJ3208" s="14"/>
      <c r="IXK3208" s="14"/>
      <c r="IXL3208" s="14"/>
      <c r="IXM3208" s="14"/>
      <c r="IXN3208" s="14"/>
      <c r="IXO3208" s="14"/>
      <c r="IXP3208" s="14"/>
      <c r="IXQ3208" s="14"/>
      <c r="IXR3208" s="14"/>
      <c r="IXS3208" s="14"/>
      <c r="IXT3208" s="14"/>
      <c r="IXU3208" s="14"/>
      <c r="IXV3208" s="14"/>
      <c r="IXW3208" s="14"/>
      <c r="IXX3208" s="14"/>
      <c r="IXY3208" s="14"/>
      <c r="IXZ3208" s="14"/>
      <c r="IYA3208" s="14"/>
      <c r="IYB3208" s="14"/>
      <c r="IYC3208" s="14"/>
      <c r="IYD3208" s="14"/>
      <c r="IYE3208" s="14"/>
      <c r="IYF3208" s="14"/>
      <c r="IYG3208" s="14"/>
      <c r="IYH3208" s="14"/>
      <c r="IYI3208" s="14"/>
      <c r="IYJ3208" s="14"/>
      <c r="IYK3208" s="14"/>
      <c r="IYL3208" s="14"/>
      <c r="IYM3208" s="14"/>
      <c r="IYN3208" s="14"/>
      <c r="IYO3208" s="14"/>
      <c r="IYP3208" s="14"/>
      <c r="IYQ3208" s="14"/>
      <c r="IYR3208" s="14"/>
      <c r="IYS3208" s="14"/>
      <c r="IYT3208" s="14"/>
      <c r="IYU3208" s="14"/>
      <c r="IYV3208" s="14"/>
      <c r="IYW3208" s="14"/>
      <c r="IYX3208" s="14"/>
      <c r="IYY3208" s="14"/>
      <c r="IYZ3208" s="14"/>
      <c r="IZA3208" s="14"/>
      <c r="IZB3208" s="14"/>
      <c r="IZC3208" s="14"/>
      <c r="IZD3208" s="14"/>
      <c r="IZE3208" s="14"/>
      <c r="IZF3208" s="14"/>
      <c r="IZG3208" s="14"/>
      <c r="IZH3208" s="14"/>
      <c r="IZI3208" s="14"/>
      <c r="IZJ3208" s="14"/>
      <c r="IZK3208" s="14"/>
      <c r="IZL3208" s="14"/>
      <c r="IZM3208" s="14"/>
      <c r="IZN3208" s="14"/>
      <c r="IZO3208" s="14"/>
      <c r="IZP3208" s="14"/>
      <c r="IZQ3208" s="14"/>
      <c r="IZR3208" s="14"/>
      <c r="IZS3208" s="14"/>
      <c r="IZT3208" s="14"/>
      <c r="IZU3208" s="14"/>
      <c r="IZV3208" s="14"/>
      <c r="IZW3208" s="14"/>
      <c r="IZX3208" s="14"/>
      <c r="IZY3208" s="14"/>
      <c r="IZZ3208" s="14"/>
      <c r="JAA3208" s="14"/>
      <c r="JAB3208" s="14"/>
      <c r="JAC3208" s="14"/>
      <c r="JAD3208" s="14"/>
      <c r="JAE3208" s="14"/>
      <c r="JAF3208" s="14"/>
      <c r="JAG3208" s="14"/>
      <c r="JAH3208" s="14"/>
      <c r="JAI3208" s="14"/>
      <c r="JAJ3208" s="14"/>
      <c r="JAK3208" s="14"/>
      <c r="JAL3208" s="14"/>
      <c r="JAM3208" s="14"/>
      <c r="JAN3208" s="14"/>
      <c r="JAO3208" s="14"/>
      <c r="JAP3208" s="14"/>
      <c r="JAQ3208" s="14"/>
      <c r="JAR3208" s="14"/>
      <c r="JAS3208" s="14"/>
      <c r="JAT3208" s="14"/>
      <c r="JAU3208" s="14"/>
      <c r="JAV3208" s="14"/>
      <c r="JAW3208" s="14"/>
      <c r="JAX3208" s="14"/>
      <c r="JAY3208" s="14"/>
      <c r="JAZ3208" s="14"/>
      <c r="JBA3208" s="14"/>
      <c r="JBB3208" s="14"/>
      <c r="JBC3208" s="14"/>
      <c r="JBD3208" s="14"/>
      <c r="JBE3208" s="14"/>
      <c r="JBF3208" s="14"/>
      <c r="JBG3208" s="14"/>
      <c r="JBH3208" s="14"/>
      <c r="JBI3208" s="14"/>
      <c r="JBJ3208" s="14"/>
      <c r="JBK3208" s="14"/>
      <c r="JBL3208" s="14"/>
      <c r="JBM3208" s="14"/>
      <c r="JBN3208" s="14"/>
      <c r="JBO3208" s="14"/>
      <c r="JBP3208" s="14"/>
      <c r="JBQ3208" s="14"/>
      <c r="JBR3208" s="14"/>
      <c r="JBS3208" s="14"/>
      <c r="JBT3208" s="14"/>
      <c r="JBU3208" s="14"/>
      <c r="JBV3208" s="14"/>
      <c r="JBW3208" s="14"/>
      <c r="JBX3208" s="14"/>
      <c r="JBY3208" s="14"/>
      <c r="JBZ3208" s="14"/>
      <c r="JCA3208" s="14"/>
      <c r="JCB3208" s="14"/>
      <c r="JCC3208" s="14"/>
      <c r="JCD3208" s="14"/>
      <c r="JCE3208" s="14"/>
      <c r="JCF3208" s="14"/>
      <c r="JCG3208" s="14"/>
      <c r="JCH3208" s="14"/>
      <c r="JCI3208" s="14"/>
      <c r="JCJ3208" s="14"/>
      <c r="JCK3208" s="14"/>
      <c r="JCL3208" s="14"/>
      <c r="JCM3208" s="14"/>
      <c r="JCN3208" s="14"/>
      <c r="JCO3208" s="14"/>
      <c r="JCP3208" s="14"/>
      <c r="JCQ3208" s="14"/>
      <c r="JCR3208" s="14"/>
      <c r="JCS3208" s="14"/>
      <c r="JCT3208" s="14"/>
      <c r="JCU3208" s="14"/>
      <c r="JCV3208" s="14"/>
      <c r="JCW3208" s="14"/>
      <c r="JCX3208" s="14"/>
      <c r="JCY3208" s="14"/>
      <c r="JCZ3208" s="14"/>
      <c r="JDA3208" s="14"/>
      <c r="JDB3208" s="14"/>
      <c r="JDC3208" s="14"/>
      <c r="JDD3208" s="14"/>
      <c r="JDE3208" s="14"/>
      <c r="JDF3208" s="14"/>
      <c r="JDG3208" s="14"/>
      <c r="JDH3208" s="14"/>
      <c r="JDI3208" s="14"/>
      <c r="JDJ3208" s="14"/>
      <c r="JDK3208" s="14"/>
      <c r="JDL3208" s="14"/>
      <c r="JDM3208" s="14"/>
      <c r="JDN3208" s="14"/>
      <c r="JDO3208" s="14"/>
      <c r="JDP3208" s="14"/>
      <c r="JDQ3208" s="14"/>
      <c r="JDR3208" s="14"/>
      <c r="JDS3208" s="14"/>
      <c r="JDT3208" s="14"/>
      <c r="JDU3208" s="14"/>
      <c r="JDV3208" s="14"/>
      <c r="JDW3208" s="14"/>
      <c r="JDX3208" s="14"/>
      <c r="JDY3208" s="14"/>
      <c r="JDZ3208" s="14"/>
      <c r="JEA3208" s="14"/>
      <c r="JEB3208" s="14"/>
      <c r="JEC3208" s="14"/>
      <c r="JED3208" s="14"/>
      <c r="JEE3208" s="14"/>
      <c r="JEF3208" s="14"/>
      <c r="JEG3208" s="14"/>
      <c r="JEH3208" s="14"/>
      <c r="JEI3208" s="14"/>
      <c r="JEJ3208" s="14"/>
      <c r="JEK3208" s="14"/>
      <c r="JEL3208" s="14"/>
      <c r="JEM3208" s="14"/>
      <c r="JEN3208" s="14"/>
      <c r="JEO3208" s="14"/>
      <c r="JEP3208" s="14"/>
      <c r="JEQ3208" s="14"/>
      <c r="JER3208" s="14"/>
      <c r="JES3208" s="14"/>
      <c r="JET3208" s="14"/>
      <c r="JEU3208" s="14"/>
      <c r="JEV3208" s="14"/>
      <c r="JEW3208" s="14"/>
      <c r="JEX3208" s="14"/>
      <c r="JEY3208" s="14"/>
      <c r="JEZ3208" s="14"/>
      <c r="JFA3208" s="14"/>
      <c r="JFB3208" s="14"/>
      <c r="JFC3208" s="14"/>
      <c r="JFD3208" s="14"/>
      <c r="JFE3208" s="14"/>
      <c r="JFF3208" s="14"/>
      <c r="JFG3208" s="14"/>
      <c r="JFH3208" s="14"/>
      <c r="JFI3208" s="14"/>
      <c r="JFJ3208" s="14"/>
      <c r="JFK3208" s="14"/>
      <c r="JFL3208" s="14"/>
      <c r="JFM3208" s="14"/>
      <c r="JFN3208" s="14"/>
      <c r="JFO3208" s="14"/>
      <c r="JFP3208" s="14"/>
      <c r="JFQ3208" s="14"/>
      <c r="JFR3208" s="14"/>
      <c r="JFS3208" s="14"/>
      <c r="JFT3208" s="14"/>
      <c r="JFU3208" s="14"/>
      <c r="JFV3208" s="14"/>
      <c r="JFW3208" s="14"/>
      <c r="JFX3208" s="14"/>
      <c r="JFY3208" s="14"/>
      <c r="JFZ3208" s="14"/>
      <c r="JGA3208" s="14"/>
      <c r="JGB3208" s="14"/>
      <c r="JGC3208" s="14"/>
      <c r="JGD3208" s="14"/>
      <c r="JGE3208" s="14"/>
      <c r="JGF3208" s="14"/>
      <c r="JGG3208" s="14"/>
      <c r="JGH3208" s="14"/>
      <c r="JGI3208" s="14"/>
      <c r="JGJ3208" s="14"/>
      <c r="JGK3208" s="14"/>
      <c r="JGL3208" s="14"/>
      <c r="JGM3208" s="14"/>
      <c r="JGN3208" s="14"/>
      <c r="JGO3208" s="14"/>
      <c r="JGP3208" s="14"/>
      <c r="JGQ3208" s="14"/>
      <c r="JGR3208" s="14"/>
      <c r="JGS3208" s="14"/>
      <c r="JGT3208" s="14"/>
      <c r="JGU3208" s="14"/>
      <c r="JGV3208" s="14"/>
      <c r="JGW3208" s="14"/>
      <c r="JGX3208" s="14"/>
      <c r="JGY3208" s="14"/>
      <c r="JGZ3208" s="14"/>
      <c r="JHA3208" s="14"/>
      <c r="JHB3208" s="14"/>
      <c r="JHC3208" s="14"/>
      <c r="JHD3208" s="14"/>
      <c r="JHE3208" s="14"/>
      <c r="JHF3208" s="14"/>
      <c r="JHG3208" s="14"/>
      <c r="JHH3208" s="14"/>
      <c r="JHI3208" s="14"/>
      <c r="JHJ3208" s="14"/>
      <c r="JHK3208" s="14"/>
      <c r="JHL3208" s="14"/>
      <c r="JHM3208" s="14"/>
      <c r="JHN3208" s="14"/>
      <c r="JHO3208" s="14"/>
      <c r="JHP3208" s="14"/>
      <c r="JHQ3208" s="14"/>
      <c r="JHR3208" s="14"/>
      <c r="JHS3208" s="14"/>
      <c r="JHT3208" s="14"/>
      <c r="JHU3208" s="14"/>
      <c r="JHV3208" s="14"/>
      <c r="JHW3208" s="14"/>
      <c r="JHX3208" s="14"/>
      <c r="JHY3208" s="14"/>
      <c r="JHZ3208" s="14"/>
      <c r="JIA3208" s="14"/>
      <c r="JIB3208" s="14"/>
      <c r="JIC3208" s="14"/>
      <c r="JID3208" s="14"/>
      <c r="JIE3208" s="14"/>
      <c r="JIF3208" s="14"/>
      <c r="JIG3208" s="14"/>
      <c r="JIH3208" s="14"/>
      <c r="JII3208" s="14"/>
      <c r="JIJ3208" s="14"/>
      <c r="JIK3208" s="14"/>
      <c r="JIL3208" s="14"/>
      <c r="JIM3208" s="14"/>
      <c r="JIN3208" s="14"/>
      <c r="JIO3208" s="14"/>
      <c r="JIP3208" s="14"/>
      <c r="JIQ3208" s="14"/>
      <c r="JIR3208" s="14"/>
      <c r="JIS3208" s="14"/>
      <c r="JIT3208" s="14"/>
      <c r="JIU3208" s="14"/>
      <c r="JIV3208" s="14"/>
      <c r="JIW3208" s="14"/>
      <c r="JIX3208" s="14"/>
      <c r="JIY3208" s="14"/>
      <c r="JIZ3208" s="14"/>
      <c r="JJA3208" s="14"/>
      <c r="JJB3208" s="14"/>
      <c r="JJC3208" s="14"/>
      <c r="JJD3208" s="14"/>
      <c r="JJE3208" s="14"/>
      <c r="JJF3208" s="14"/>
      <c r="JJG3208" s="14"/>
      <c r="JJH3208" s="14"/>
      <c r="JJI3208" s="14"/>
      <c r="JJJ3208" s="14"/>
      <c r="JJK3208" s="14"/>
      <c r="JJL3208" s="14"/>
      <c r="JJM3208" s="14"/>
      <c r="JJN3208" s="14"/>
      <c r="JJO3208" s="14"/>
      <c r="JJP3208" s="14"/>
      <c r="JJQ3208" s="14"/>
      <c r="JJR3208" s="14"/>
      <c r="JJS3208" s="14"/>
      <c r="JJT3208" s="14"/>
      <c r="JJU3208" s="14"/>
      <c r="JJV3208" s="14"/>
      <c r="JJW3208" s="14"/>
      <c r="JJX3208" s="14"/>
      <c r="JJY3208" s="14"/>
      <c r="JJZ3208" s="14"/>
      <c r="JKA3208" s="14"/>
      <c r="JKB3208" s="14"/>
      <c r="JKC3208" s="14"/>
      <c r="JKD3208" s="14"/>
      <c r="JKE3208" s="14"/>
      <c r="JKF3208" s="14"/>
      <c r="JKG3208" s="14"/>
      <c r="JKH3208" s="14"/>
      <c r="JKI3208" s="14"/>
      <c r="JKJ3208" s="14"/>
      <c r="JKK3208" s="14"/>
      <c r="JKL3208" s="14"/>
      <c r="JKM3208" s="14"/>
      <c r="JKN3208" s="14"/>
      <c r="JKO3208" s="14"/>
      <c r="JKP3208" s="14"/>
      <c r="JKQ3208" s="14"/>
      <c r="JKR3208" s="14"/>
      <c r="JKS3208" s="14"/>
      <c r="JKT3208" s="14"/>
      <c r="JKU3208" s="14"/>
      <c r="JKV3208" s="14"/>
      <c r="JKW3208" s="14"/>
      <c r="JKX3208" s="14"/>
      <c r="JKY3208" s="14"/>
      <c r="JKZ3208" s="14"/>
      <c r="JLA3208" s="14"/>
      <c r="JLB3208" s="14"/>
      <c r="JLC3208" s="14"/>
      <c r="JLD3208" s="14"/>
      <c r="JLE3208" s="14"/>
      <c r="JLF3208" s="14"/>
      <c r="JLG3208" s="14"/>
      <c r="JLH3208" s="14"/>
      <c r="JLI3208" s="14"/>
      <c r="JLJ3208" s="14"/>
      <c r="JLK3208" s="14"/>
      <c r="JLL3208" s="14"/>
      <c r="JLM3208" s="14"/>
      <c r="JLN3208" s="14"/>
      <c r="JLO3208" s="14"/>
      <c r="JLP3208" s="14"/>
      <c r="JLQ3208" s="14"/>
      <c r="JLR3208" s="14"/>
      <c r="JLS3208" s="14"/>
      <c r="JLT3208" s="14"/>
      <c r="JLU3208" s="14"/>
      <c r="JLV3208" s="14"/>
      <c r="JLW3208" s="14"/>
      <c r="JLX3208" s="14"/>
      <c r="JLY3208" s="14"/>
      <c r="JLZ3208" s="14"/>
      <c r="JMA3208" s="14"/>
      <c r="JMB3208" s="14"/>
      <c r="JMC3208" s="14"/>
      <c r="JMD3208" s="14"/>
      <c r="JME3208" s="14"/>
      <c r="JMF3208" s="14"/>
      <c r="JMG3208" s="14"/>
      <c r="JMH3208" s="14"/>
      <c r="JMI3208" s="14"/>
      <c r="JMJ3208" s="14"/>
      <c r="JMK3208" s="14"/>
      <c r="JML3208" s="14"/>
      <c r="JMM3208" s="14"/>
      <c r="JMN3208" s="14"/>
      <c r="JMO3208" s="14"/>
      <c r="JMP3208" s="14"/>
      <c r="JMQ3208" s="14"/>
      <c r="JMR3208" s="14"/>
      <c r="JMS3208" s="14"/>
      <c r="JMT3208" s="14"/>
      <c r="JMU3208" s="14"/>
      <c r="JMV3208" s="14"/>
      <c r="JMW3208" s="14"/>
      <c r="JMX3208" s="14"/>
      <c r="JMY3208" s="14"/>
      <c r="JMZ3208" s="14"/>
      <c r="JNA3208" s="14"/>
      <c r="JNB3208" s="14"/>
      <c r="JNC3208" s="14"/>
      <c r="JND3208" s="14"/>
      <c r="JNE3208" s="14"/>
      <c r="JNF3208" s="14"/>
      <c r="JNG3208" s="14"/>
      <c r="JNH3208" s="14"/>
      <c r="JNI3208" s="14"/>
      <c r="JNJ3208" s="14"/>
      <c r="JNK3208" s="14"/>
      <c r="JNL3208" s="14"/>
      <c r="JNM3208" s="14"/>
      <c r="JNN3208" s="14"/>
      <c r="JNO3208" s="14"/>
      <c r="JNP3208" s="14"/>
      <c r="JNQ3208" s="14"/>
      <c r="JNR3208" s="14"/>
      <c r="JNS3208" s="14"/>
      <c r="JNT3208" s="14"/>
      <c r="JNU3208" s="14"/>
      <c r="JNV3208" s="14"/>
      <c r="JNW3208" s="14"/>
      <c r="JNX3208" s="14"/>
      <c r="JNY3208" s="14"/>
      <c r="JNZ3208" s="14"/>
      <c r="JOA3208" s="14"/>
      <c r="JOB3208" s="14"/>
      <c r="JOC3208" s="14"/>
      <c r="JOD3208" s="14"/>
      <c r="JOE3208" s="14"/>
      <c r="JOF3208" s="14"/>
      <c r="JOG3208" s="14"/>
      <c r="JOH3208" s="14"/>
      <c r="JOI3208" s="14"/>
      <c r="JOJ3208" s="14"/>
      <c r="JOK3208" s="14"/>
      <c r="JOL3208" s="14"/>
      <c r="JOM3208" s="14"/>
      <c r="JON3208" s="14"/>
      <c r="JOO3208" s="14"/>
      <c r="JOP3208" s="14"/>
      <c r="JOQ3208" s="14"/>
      <c r="JOR3208" s="14"/>
      <c r="JOS3208" s="14"/>
      <c r="JOT3208" s="14"/>
      <c r="JOU3208" s="14"/>
      <c r="JOV3208" s="14"/>
      <c r="JOW3208" s="14"/>
      <c r="JOX3208" s="14"/>
      <c r="JOY3208" s="14"/>
      <c r="JOZ3208" s="14"/>
      <c r="JPA3208" s="14"/>
      <c r="JPB3208" s="14"/>
      <c r="JPC3208" s="14"/>
      <c r="JPD3208" s="14"/>
      <c r="JPE3208" s="14"/>
      <c r="JPF3208" s="14"/>
      <c r="JPG3208" s="14"/>
      <c r="JPH3208" s="14"/>
      <c r="JPI3208" s="14"/>
      <c r="JPJ3208" s="14"/>
      <c r="JPK3208" s="14"/>
      <c r="JPL3208" s="14"/>
      <c r="JPM3208" s="14"/>
      <c r="JPN3208" s="14"/>
      <c r="JPO3208" s="14"/>
      <c r="JPP3208" s="14"/>
      <c r="JPQ3208" s="14"/>
      <c r="JPR3208" s="14"/>
      <c r="JPS3208" s="14"/>
      <c r="JPT3208" s="14"/>
      <c r="JPU3208" s="14"/>
      <c r="JPV3208" s="14"/>
      <c r="JPW3208" s="14"/>
      <c r="JPX3208" s="14"/>
      <c r="JPY3208" s="14"/>
      <c r="JPZ3208" s="14"/>
      <c r="JQA3208" s="14"/>
      <c r="JQB3208" s="14"/>
      <c r="JQC3208" s="14"/>
      <c r="JQD3208" s="14"/>
      <c r="JQE3208" s="14"/>
      <c r="JQF3208" s="14"/>
      <c r="JQG3208" s="14"/>
      <c r="JQH3208" s="14"/>
      <c r="JQI3208" s="14"/>
      <c r="JQJ3208" s="14"/>
      <c r="JQK3208" s="14"/>
      <c r="JQL3208" s="14"/>
      <c r="JQM3208" s="14"/>
      <c r="JQN3208" s="14"/>
      <c r="JQO3208" s="14"/>
      <c r="JQP3208" s="14"/>
      <c r="JQQ3208" s="14"/>
      <c r="JQR3208" s="14"/>
      <c r="JQS3208" s="14"/>
      <c r="JQT3208" s="14"/>
      <c r="JQU3208" s="14"/>
      <c r="JQV3208" s="14"/>
      <c r="JQW3208" s="14"/>
      <c r="JQX3208" s="14"/>
      <c r="JQY3208" s="14"/>
      <c r="JQZ3208" s="14"/>
      <c r="JRA3208" s="14"/>
      <c r="JRB3208" s="14"/>
      <c r="JRC3208" s="14"/>
      <c r="JRD3208" s="14"/>
      <c r="JRE3208" s="14"/>
      <c r="JRF3208" s="14"/>
      <c r="JRG3208" s="14"/>
      <c r="JRH3208" s="14"/>
      <c r="JRI3208" s="14"/>
      <c r="JRJ3208" s="14"/>
      <c r="JRK3208" s="14"/>
      <c r="JRL3208" s="14"/>
      <c r="JRM3208" s="14"/>
      <c r="JRN3208" s="14"/>
      <c r="JRO3208" s="14"/>
      <c r="JRP3208" s="14"/>
      <c r="JRQ3208" s="14"/>
      <c r="JRR3208" s="14"/>
      <c r="JRS3208" s="14"/>
      <c r="JRT3208" s="14"/>
      <c r="JRU3208" s="14"/>
      <c r="JRV3208" s="14"/>
      <c r="JRW3208" s="14"/>
      <c r="JRX3208" s="14"/>
      <c r="JRY3208" s="14"/>
      <c r="JRZ3208" s="14"/>
      <c r="JSA3208" s="14"/>
      <c r="JSB3208" s="14"/>
      <c r="JSC3208" s="14"/>
      <c r="JSD3208" s="14"/>
      <c r="JSE3208" s="14"/>
      <c r="JSF3208" s="14"/>
      <c r="JSG3208" s="14"/>
      <c r="JSH3208" s="14"/>
      <c r="JSI3208" s="14"/>
      <c r="JSJ3208" s="14"/>
      <c r="JSK3208" s="14"/>
      <c r="JSL3208" s="14"/>
      <c r="JSM3208" s="14"/>
      <c r="JSN3208" s="14"/>
      <c r="JSO3208" s="14"/>
      <c r="JSP3208" s="14"/>
      <c r="JSQ3208" s="14"/>
      <c r="JSR3208" s="14"/>
      <c r="JSS3208" s="14"/>
      <c r="JST3208" s="14"/>
      <c r="JSU3208" s="14"/>
      <c r="JSV3208" s="14"/>
      <c r="JSW3208" s="14"/>
      <c r="JSX3208" s="14"/>
      <c r="JSY3208" s="14"/>
      <c r="JSZ3208" s="14"/>
      <c r="JTA3208" s="14"/>
      <c r="JTB3208" s="14"/>
      <c r="JTC3208" s="14"/>
      <c r="JTD3208" s="14"/>
      <c r="JTE3208" s="14"/>
      <c r="JTF3208" s="14"/>
      <c r="JTG3208" s="14"/>
      <c r="JTH3208" s="14"/>
      <c r="JTI3208" s="14"/>
      <c r="JTJ3208" s="14"/>
      <c r="JTK3208" s="14"/>
      <c r="JTL3208" s="14"/>
      <c r="JTM3208" s="14"/>
      <c r="JTN3208" s="14"/>
      <c r="JTO3208" s="14"/>
      <c r="JTP3208" s="14"/>
      <c r="JTQ3208" s="14"/>
      <c r="JTR3208" s="14"/>
      <c r="JTS3208" s="14"/>
      <c r="JTT3208" s="14"/>
      <c r="JTU3208" s="14"/>
      <c r="JTV3208" s="14"/>
      <c r="JTW3208" s="14"/>
      <c r="JTX3208" s="14"/>
      <c r="JTY3208" s="14"/>
      <c r="JTZ3208" s="14"/>
      <c r="JUA3208" s="14"/>
      <c r="JUB3208" s="14"/>
      <c r="JUC3208" s="14"/>
      <c r="JUD3208" s="14"/>
      <c r="JUE3208" s="14"/>
      <c r="JUF3208" s="14"/>
      <c r="JUG3208" s="14"/>
      <c r="JUH3208" s="14"/>
      <c r="JUI3208" s="14"/>
      <c r="JUJ3208" s="14"/>
      <c r="JUK3208" s="14"/>
      <c r="JUL3208" s="14"/>
      <c r="JUM3208" s="14"/>
      <c r="JUN3208" s="14"/>
      <c r="JUO3208" s="14"/>
      <c r="JUP3208" s="14"/>
      <c r="JUQ3208" s="14"/>
      <c r="JUR3208" s="14"/>
      <c r="JUS3208" s="14"/>
      <c r="JUT3208" s="14"/>
      <c r="JUU3208" s="14"/>
      <c r="JUV3208" s="14"/>
      <c r="JUW3208" s="14"/>
      <c r="JUX3208" s="14"/>
      <c r="JUY3208" s="14"/>
      <c r="JUZ3208" s="14"/>
      <c r="JVA3208" s="14"/>
      <c r="JVB3208" s="14"/>
      <c r="JVC3208" s="14"/>
      <c r="JVD3208" s="14"/>
      <c r="JVE3208" s="14"/>
      <c r="JVF3208" s="14"/>
      <c r="JVG3208" s="14"/>
      <c r="JVH3208" s="14"/>
      <c r="JVI3208" s="14"/>
      <c r="JVJ3208" s="14"/>
      <c r="JVK3208" s="14"/>
      <c r="JVL3208" s="14"/>
      <c r="JVM3208" s="14"/>
      <c r="JVN3208" s="14"/>
      <c r="JVO3208" s="14"/>
      <c r="JVP3208" s="14"/>
      <c r="JVQ3208" s="14"/>
      <c r="JVR3208" s="14"/>
      <c r="JVS3208" s="14"/>
      <c r="JVT3208" s="14"/>
      <c r="JVU3208" s="14"/>
      <c r="JVV3208" s="14"/>
      <c r="JVW3208" s="14"/>
      <c r="JVX3208" s="14"/>
      <c r="JVY3208" s="14"/>
      <c r="JVZ3208" s="14"/>
      <c r="JWA3208" s="14"/>
      <c r="JWB3208" s="14"/>
      <c r="JWC3208" s="14"/>
      <c r="JWD3208" s="14"/>
      <c r="JWE3208" s="14"/>
      <c r="JWF3208" s="14"/>
      <c r="JWG3208" s="14"/>
      <c r="JWH3208" s="14"/>
      <c r="JWI3208" s="14"/>
      <c r="JWJ3208" s="14"/>
      <c r="JWK3208" s="14"/>
      <c r="JWL3208" s="14"/>
      <c r="JWM3208" s="14"/>
      <c r="JWN3208" s="14"/>
      <c r="JWO3208" s="14"/>
      <c r="JWP3208" s="14"/>
      <c r="JWQ3208" s="14"/>
      <c r="JWR3208" s="14"/>
      <c r="JWS3208" s="14"/>
      <c r="JWT3208" s="14"/>
      <c r="JWU3208" s="14"/>
      <c r="JWV3208" s="14"/>
      <c r="JWW3208" s="14"/>
      <c r="JWX3208" s="14"/>
      <c r="JWY3208" s="14"/>
      <c r="JWZ3208" s="14"/>
      <c r="JXA3208" s="14"/>
      <c r="JXB3208" s="14"/>
      <c r="JXC3208" s="14"/>
      <c r="JXD3208" s="14"/>
      <c r="JXE3208" s="14"/>
      <c r="JXF3208" s="14"/>
      <c r="JXG3208" s="14"/>
      <c r="JXH3208" s="14"/>
      <c r="JXI3208" s="14"/>
      <c r="JXJ3208" s="14"/>
      <c r="JXK3208" s="14"/>
      <c r="JXL3208" s="14"/>
      <c r="JXM3208" s="14"/>
      <c r="JXN3208" s="14"/>
      <c r="JXO3208" s="14"/>
      <c r="JXP3208" s="14"/>
      <c r="JXQ3208" s="14"/>
      <c r="JXR3208" s="14"/>
      <c r="JXS3208" s="14"/>
      <c r="JXT3208" s="14"/>
      <c r="JXU3208" s="14"/>
      <c r="JXV3208" s="14"/>
      <c r="JXW3208" s="14"/>
      <c r="JXX3208" s="14"/>
      <c r="JXY3208" s="14"/>
      <c r="JXZ3208" s="14"/>
      <c r="JYA3208" s="14"/>
      <c r="JYB3208" s="14"/>
      <c r="JYC3208" s="14"/>
      <c r="JYD3208" s="14"/>
      <c r="JYE3208" s="14"/>
      <c r="JYF3208" s="14"/>
      <c r="JYG3208" s="14"/>
      <c r="JYH3208" s="14"/>
      <c r="JYI3208" s="14"/>
      <c r="JYJ3208" s="14"/>
      <c r="JYK3208" s="14"/>
      <c r="JYL3208" s="14"/>
      <c r="JYM3208" s="14"/>
      <c r="JYN3208" s="14"/>
      <c r="JYO3208" s="14"/>
      <c r="JYP3208" s="14"/>
      <c r="JYQ3208" s="14"/>
      <c r="JYR3208" s="14"/>
      <c r="JYS3208" s="14"/>
      <c r="JYT3208" s="14"/>
      <c r="JYU3208" s="14"/>
      <c r="JYV3208" s="14"/>
      <c r="JYW3208" s="14"/>
      <c r="JYX3208" s="14"/>
      <c r="JYY3208" s="14"/>
      <c r="JYZ3208" s="14"/>
      <c r="JZA3208" s="14"/>
      <c r="JZB3208" s="14"/>
      <c r="JZC3208" s="14"/>
      <c r="JZD3208" s="14"/>
      <c r="JZE3208" s="14"/>
      <c r="JZF3208" s="14"/>
      <c r="JZG3208" s="14"/>
      <c r="JZH3208" s="14"/>
      <c r="JZI3208" s="14"/>
      <c r="JZJ3208" s="14"/>
      <c r="JZK3208" s="14"/>
      <c r="JZL3208" s="14"/>
      <c r="JZM3208" s="14"/>
      <c r="JZN3208" s="14"/>
      <c r="JZO3208" s="14"/>
      <c r="JZP3208" s="14"/>
      <c r="JZQ3208" s="14"/>
      <c r="JZR3208" s="14"/>
      <c r="JZS3208" s="14"/>
      <c r="JZT3208" s="14"/>
      <c r="JZU3208" s="14"/>
      <c r="JZV3208" s="14"/>
      <c r="JZW3208" s="14"/>
      <c r="JZX3208" s="14"/>
      <c r="JZY3208" s="14"/>
      <c r="JZZ3208" s="14"/>
      <c r="KAA3208" s="14"/>
      <c r="KAB3208" s="14"/>
      <c r="KAC3208" s="14"/>
      <c r="KAD3208" s="14"/>
      <c r="KAE3208" s="14"/>
      <c r="KAF3208" s="14"/>
      <c r="KAG3208" s="14"/>
      <c r="KAH3208" s="14"/>
      <c r="KAI3208" s="14"/>
      <c r="KAJ3208" s="14"/>
      <c r="KAK3208" s="14"/>
      <c r="KAL3208" s="14"/>
      <c r="KAM3208" s="14"/>
      <c r="KAN3208" s="14"/>
      <c r="KAO3208" s="14"/>
      <c r="KAP3208" s="14"/>
      <c r="KAQ3208" s="14"/>
      <c r="KAR3208" s="14"/>
      <c r="KAS3208" s="14"/>
      <c r="KAT3208" s="14"/>
      <c r="KAU3208" s="14"/>
      <c r="KAV3208" s="14"/>
      <c r="KAW3208" s="14"/>
      <c r="KAX3208" s="14"/>
      <c r="KAY3208" s="14"/>
      <c r="KAZ3208" s="14"/>
      <c r="KBA3208" s="14"/>
      <c r="KBB3208" s="14"/>
      <c r="KBC3208" s="14"/>
      <c r="KBD3208" s="14"/>
      <c r="KBE3208" s="14"/>
      <c r="KBF3208" s="14"/>
      <c r="KBG3208" s="14"/>
      <c r="KBH3208" s="14"/>
      <c r="KBI3208" s="14"/>
      <c r="KBJ3208" s="14"/>
      <c r="KBK3208" s="14"/>
      <c r="KBL3208" s="14"/>
      <c r="KBM3208" s="14"/>
      <c r="KBN3208" s="14"/>
      <c r="KBO3208" s="14"/>
      <c r="KBP3208" s="14"/>
      <c r="KBQ3208" s="14"/>
      <c r="KBR3208" s="14"/>
      <c r="KBS3208" s="14"/>
      <c r="KBT3208" s="14"/>
      <c r="KBU3208" s="14"/>
      <c r="KBV3208" s="14"/>
      <c r="KBW3208" s="14"/>
      <c r="KBX3208" s="14"/>
      <c r="KBY3208" s="14"/>
      <c r="KBZ3208" s="14"/>
      <c r="KCA3208" s="14"/>
      <c r="KCB3208" s="14"/>
      <c r="KCC3208" s="14"/>
      <c r="KCD3208" s="14"/>
      <c r="KCE3208" s="14"/>
      <c r="KCF3208" s="14"/>
      <c r="KCG3208" s="14"/>
      <c r="KCH3208" s="14"/>
      <c r="KCI3208" s="14"/>
      <c r="KCJ3208" s="14"/>
      <c r="KCK3208" s="14"/>
      <c r="KCL3208" s="14"/>
      <c r="KCM3208" s="14"/>
      <c r="KCN3208" s="14"/>
      <c r="KCO3208" s="14"/>
      <c r="KCP3208" s="14"/>
      <c r="KCQ3208" s="14"/>
      <c r="KCR3208" s="14"/>
      <c r="KCS3208" s="14"/>
      <c r="KCT3208" s="14"/>
      <c r="KCU3208" s="14"/>
      <c r="KCV3208" s="14"/>
      <c r="KCW3208" s="14"/>
      <c r="KCX3208" s="14"/>
      <c r="KCY3208" s="14"/>
      <c r="KCZ3208" s="14"/>
      <c r="KDA3208" s="14"/>
      <c r="KDB3208" s="14"/>
      <c r="KDC3208" s="14"/>
      <c r="KDD3208" s="14"/>
      <c r="KDE3208" s="14"/>
      <c r="KDF3208" s="14"/>
      <c r="KDG3208" s="14"/>
      <c r="KDH3208" s="14"/>
      <c r="KDI3208" s="14"/>
      <c r="KDJ3208" s="14"/>
      <c r="KDK3208" s="14"/>
      <c r="KDL3208" s="14"/>
      <c r="KDM3208" s="14"/>
      <c r="KDN3208" s="14"/>
      <c r="KDO3208" s="14"/>
      <c r="KDP3208" s="14"/>
      <c r="KDQ3208" s="14"/>
      <c r="KDR3208" s="14"/>
      <c r="KDS3208" s="14"/>
      <c r="KDT3208" s="14"/>
      <c r="KDU3208" s="14"/>
      <c r="KDV3208" s="14"/>
      <c r="KDW3208" s="14"/>
      <c r="KDX3208" s="14"/>
      <c r="KDY3208" s="14"/>
      <c r="KDZ3208" s="14"/>
      <c r="KEA3208" s="14"/>
      <c r="KEB3208" s="14"/>
      <c r="KEC3208" s="14"/>
      <c r="KED3208" s="14"/>
      <c r="KEE3208" s="14"/>
      <c r="KEF3208" s="14"/>
      <c r="KEG3208" s="14"/>
      <c r="KEH3208" s="14"/>
      <c r="KEI3208" s="14"/>
      <c r="KEJ3208" s="14"/>
      <c r="KEK3208" s="14"/>
      <c r="KEL3208" s="14"/>
      <c r="KEM3208" s="14"/>
      <c r="KEN3208" s="14"/>
      <c r="KEO3208" s="14"/>
      <c r="KEP3208" s="14"/>
      <c r="KEQ3208" s="14"/>
      <c r="KER3208" s="14"/>
      <c r="KES3208" s="14"/>
      <c r="KET3208" s="14"/>
      <c r="KEU3208" s="14"/>
      <c r="KEV3208" s="14"/>
      <c r="KEW3208" s="14"/>
      <c r="KEX3208" s="14"/>
      <c r="KEY3208" s="14"/>
      <c r="KEZ3208" s="14"/>
      <c r="KFA3208" s="14"/>
      <c r="KFB3208" s="14"/>
      <c r="KFC3208" s="14"/>
      <c r="KFD3208" s="14"/>
      <c r="KFE3208" s="14"/>
      <c r="KFF3208" s="14"/>
      <c r="KFG3208" s="14"/>
      <c r="KFH3208" s="14"/>
      <c r="KFI3208" s="14"/>
      <c r="KFJ3208" s="14"/>
      <c r="KFK3208" s="14"/>
      <c r="KFL3208" s="14"/>
      <c r="KFM3208" s="14"/>
      <c r="KFN3208" s="14"/>
      <c r="KFO3208" s="14"/>
      <c r="KFP3208" s="14"/>
      <c r="KFQ3208" s="14"/>
      <c r="KFR3208" s="14"/>
      <c r="KFS3208" s="14"/>
      <c r="KFT3208" s="14"/>
      <c r="KFU3208" s="14"/>
      <c r="KFV3208" s="14"/>
      <c r="KFW3208" s="14"/>
      <c r="KFX3208" s="14"/>
      <c r="KFY3208" s="14"/>
      <c r="KFZ3208" s="14"/>
      <c r="KGA3208" s="14"/>
      <c r="KGB3208" s="14"/>
      <c r="KGC3208" s="14"/>
      <c r="KGD3208" s="14"/>
      <c r="KGE3208" s="14"/>
      <c r="KGF3208" s="14"/>
      <c r="KGG3208" s="14"/>
      <c r="KGH3208" s="14"/>
      <c r="KGI3208" s="14"/>
      <c r="KGJ3208" s="14"/>
      <c r="KGK3208" s="14"/>
      <c r="KGL3208" s="14"/>
      <c r="KGM3208" s="14"/>
      <c r="KGN3208" s="14"/>
      <c r="KGO3208" s="14"/>
      <c r="KGP3208" s="14"/>
      <c r="KGQ3208" s="14"/>
      <c r="KGR3208" s="14"/>
      <c r="KGS3208" s="14"/>
      <c r="KGT3208" s="14"/>
      <c r="KGU3208" s="14"/>
      <c r="KGV3208" s="14"/>
      <c r="KGW3208" s="14"/>
      <c r="KGX3208" s="14"/>
      <c r="KGY3208" s="14"/>
      <c r="KGZ3208" s="14"/>
      <c r="KHA3208" s="14"/>
      <c r="KHB3208" s="14"/>
      <c r="KHC3208" s="14"/>
      <c r="KHD3208" s="14"/>
      <c r="KHE3208" s="14"/>
      <c r="KHF3208" s="14"/>
      <c r="KHG3208" s="14"/>
      <c r="KHH3208" s="14"/>
      <c r="KHI3208" s="14"/>
      <c r="KHJ3208" s="14"/>
      <c r="KHK3208" s="14"/>
      <c r="KHL3208" s="14"/>
      <c r="KHM3208" s="14"/>
      <c r="KHN3208" s="14"/>
      <c r="KHO3208" s="14"/>
      <c r="KHP3208" s="14"/>
      <c r="KHQ3208" s="14"/>
      <c r="KHR3208" s="14"/>
      <c r="KHS3208" s="14"/>
      <c r="KHT3208" s="14"/>
      <c r="KHU3208" s="14"/>
      <c r="KHV3208" s="14"/>
      <c r="KHW3208" s="14"/>
      <c r="KHX3208" s="14"/>
      <c r="KHY3208" s="14"/>
      <c r="KHZ3208" s="14"/>
      <c r="KIA3208" s="14"/>
      <c r="KIB3208" s="14"/>
      <c r="KIC3208" s="14"/>
      <c r="KID3208" s="14"/>
      <c r="KIE3208" s="14"/>
      <c r="KIF3208" s="14"/>
      <c r="KIG3208" s="14"/>
      <c r="KIH3208" s="14"/>
      <c r="KII3208" s="14"/>
      <c r="KIJ3208" s="14"/>
      <c r="KIK3208" s="14"/>
      <c r="KIL3208" s="14"/>
      <c r="KIM3208" s="14"/>
      <c r="KIN3208" s="14"/>
      <c r="KIO3208" s="14"/>
      <c r="KIP3208" s="14"/>
      <c r="KIQ3208" s="14"/>
      <c r="KIR3208" s="14"/>
      <c r="KIS3208" s="14"/>
      <c r="KIT3208" s="14"/>
      <c r="KIU3208" s="14"/>
      <c r="KIV3208" s="14"/>
      <c r="KIW3208" s="14"/>
      <c r="KIX3208" s="14"/>
      <c r="KIY3208" s="14"/>
      <c r="KIZ3208" s="14"/>
      <c r="KJA3208" s="14"/>
      <c r="KJB3208" s="14"/>
      <c r="KJC3208" s="14"/>
      <c r="KJD3208" s="14"/>
      <c r="KJE3208" s="14"/>
      <c r="KJF3208" s="14"/>
      <c r="KJG3208" s="14"/>
      <c r="KJH3208" s="14"/>
      <c r="KJI3208" s="14"/>
      <c r="KJJ3208" s="14"/>
      <c r="KJK3208" s="14"/>
      <c r="KJL3208" s="14"/>
      <c r="KJM3208" s="14"/>
      <c r="KJN3208" s="14"/>
      <c r="KJO3208" s="14"/>
      <c r="KJP3208" s="14"/>
      <c r="KJQ3208" s="14"/>
      <c r="KJR3208" s="14"/>
      <c r="KJS3208" s="14"/>
      <c r="KJT3208" s="14"/>
      <c r="KJU3208" s="14"/>
      <c r="KJV3208" s="14"/>
      <c r="KJW3208" s="14"/>
      <c r="KJX3208" s="14"/>
      <c r="KJY3208" s="14"/>
      <c r="KJZ3208" s="14"/>
      <c r="KKA3208" s="14"/>
      <c r="KKB3208" s="14"/>
      <c r="KKC3208" s="14"/>
      <c r="KKD3208" s="14"/>
      <c r="KKE3208" s="14"/>
      <c r="KKF3208" s="14"/>
      <c r="KKG3208" s="14"/>
      <c r="KKH3208" s="14"/>
      <c r="KKI3208" s="14"/>
      <c r="KKJ3208" s="14"/>
      <c r="KKK3208" s="14"/>
      <c r="KKL3208" s="14"/>
      <c r="KKM3208" s="14"/>
      <c r="KKN3208" s="14"/>
      <c r="KKO3208" s="14"/>
      <c r="KKP3208" s="14"/>
      <c r="KKQ3208" s="14"/>
      <c r="KKR3208" s="14"/>
      <c r="KKS3208" s="14"/>
      <c r="KKT3208" s="14"/>
      <c r="KKU3208" s="14"/>
      <c r="KKV3208" s="14"/>
      <c r="KKW3208" s="14"/>
      <c r="KKX3208" s="14"/>
      <c r="KKY3208" s="14"/>
      <c r="KKZ3208" s="14"/>
      <c r="KLA3208" s="14"/>
      <c r="KLB3208" s="14"/>
      <c r="KLC3208" s="14"/>
      <c r="KLD3208" s="14"/>
      <c r="KLE3208" s="14"/>
      <c r="KLF3208" s="14"/>
      <c r="KLG3208" s="14"/>
      <c r="KLH3208" s="14"/>
      <c r="KLI3208" s="14"/>
      <c r="KLJ3208" s="14"/>
      <c r="KLK3208" s="14"/>
      <c r="KLL3208" s="14"/>
      <c r="KLM3208" s="14"/>
      <c r="KLN3208" s="14"/>
      <c r="KLO3208" s="14"/>
      <c r="KLP3208" s="14"/>
      <c r="KLQ3208" s="14"/>
      <c r="KLR3208" s="14"/>
      <c r="KLS3208" s="14"/>
      <c r="KLT3208" s="14"/>
      <c r="KLU3208" s="14"/>
      <c r="KLV3208" s="14"/>
      <c r="KLW3208" s="14"/>
      <c r="KLX3208" s="14"/>
      <c r="KLY3208" s="14"/>
      <c r="KLZ3208" s="14"/>
      <c r="KMA3208" s="14"/>
      <c r="KMB3208" s="14"/>
      <c r="KMC3208" s="14"/>
      <c r="KMD3208" s="14"/>
      <c r="KME3208" s="14"/>
      <c r="KMF3208" s="14"/>
      <c r="KMG3208" s="14"/>
      <c r="KMH3208" s="14"/>
      <c r="KMI3208" s="14"/>
      <c r="KMJ3208" s="14"/>
      <c r="KMK3208" s="14"/>
      <c r="KML3208" s="14"/>
      <c r="KMM3208" s="14"/>
      <c r="KMN3208" s="14"/>
      <c r="KMO3208" s="14"/>
      <c r="KMP3208" s="14"/>
      <c r="KMQ3208" s="14"/>
      <c r="KMR3208" s="14"/>
      <c r="KMS3208" s="14"/>
      <c r="KMT3208" s="14"/>
      <c r="KMU3208" s="14"/>
      <c r="KMV3208" s="14"/>
      <c r="KMW3208" s="14"/>
      <c r="KMX3208" s="14"/>
      <c r="KMY3208" s="14"/>
      <c r="KMZ3208" s="14"/>
      <c r="KNA3208" s="14"/>
      <c r="KNB3208" s="14"/>
      <c r="KNC3208" s="14"/>
      <c r="KND3208" s="14"/>
      <c r="KNE3208" s="14"/>
      <c r="KNF3208" s="14"/>
      <c r="KNG3208" s="14"/>
      <c r="KNH3208" s="14"/>
      <c r="KNI3208" s="14"/>
      <c r="KNJ3208" s="14"/>
      <c r="KNK3208" s="14"/>
      <c r="KNL3208" s="14"/>
      <c r="KNM3208" s="14"/>
      <c r="KNN3208" s="14"/>
      <c r="KNO3208" s="14"/>
      <c r="KNP3208" s="14"/>
      <c r="KNQ3208" s="14"/>
      <c r="KNR3208" s="14"/>
      <c r="KNS3208" s="14"/>
      <c r="KNT3208" s="14"/>
      <c r="KNU3208" s="14"/>
      <c r="KNV3208" s="14"/>
      <c r="KNW3208" s="14"/>
      <c r="KNX3208" s="14"/>
      <c r="KNY3208" s="14"/>
      <c r="KNZ3208" s="14"/>
      <c r="KOA3208" s="14"/>
      <c r="KOB3208" s="14"/>
      <c r="KOC3208" s="14"/>
      <c r="KOD3208" s="14"/>
      <c r="KOE3208" s="14"/>
      <c r="KOF3208" s="14"/>
      <c r="KOG3208" s="14"/>
      <c r="KOH3208" s="14"/>
      <c r="KOI3208" s="14"/>
      <c r="KOJ3208" s="14"/>
      <c r="KOK3208" s="14"/>
      <c r="KOL3208" s="14"/>
      <c r="KOM3208" s="14"/>
      <c r="KON3208" s="14"/>
      <c r="KOO3208" s="14"/>
      <c r="KOP3208" s="14"/>
      <c r="KOQ3208" s="14"/>
      <c r="KOR3208" s="14"/>
      <c r="KOS3208" s="14"/>
      <c r="KOT3208" s="14"/>
      <c r="KOU3208" s="14"/>
      <c r="KOV3208" s="14"/>
      <c r="KOW3208" s="14"/>
      <c r="KOX3208" s="14"/>
      <c r="KOY3208" s="14"/>
      <c r="KOZ3208" s="14"/>
      <c r="KPA3208" s="14"/>
      <c r="KPB3208" s="14"/>
      <c r="KPC3208" s="14"/>
      <c r="KPD3208" s="14"/>
      <c r="KPE3208" s="14"/>
      <c r="KPF3208" s="14"/>
      <c r="KPG3208" s="14"/>
      <c r="KPH3208" s="14"/>
      <c r="KPI3208" s="14"/>
      <c r="KPJ3208" s="14"/>
      <c r="KPK3208" s="14"/>
      <c r="KPL3208" s="14"/>
      <c r="KPM3208" s="14"/>
      <c r="KPN3208" s="14"/>
      <c r="KPO3208" s="14"/>
      <c r="KPP3208" s="14"/>
      <c r="KPQ3208" s="14"/>
      <c r="KPR3208" s="14"/>
      <c r="KPS3208" s="14"/>
      <c r="KPT3208" s="14"/>
      <c r="KPU3208" s="14"/>
      <c r="KPV3208" s="14"/>
      <c r="KPW3208" s="14"/>
      <c r="KPX3208" s="14"/>
      <c r="KPY3208" s="14"/>
      <c r="KPZ3208" s="14"/>
      <c r="KQA3208" s="14"/>
      <c r="KQB3208" s="14"/>
      <c r="KQC3208" s="14"/>
      <c r="KQD3208" s="14"/>
      <c r="KQE3208" s="14"/>
      <c r="KQF3208" s="14"/>
      <c r="KQG3208" s="14"/>
      <c r="KQH3208" s="14"/>
      <c r="KQI3208" s="14"/>
      <c r="KQJ3208" s="14"/>
      <c r="KQK3208" s="14"/>
      <c r="KQL3208" s="14"/>
      <c r="KQM3208" s="14"/>
      <c r="KQN3208" s="14"/>
      <c r="KQO3208" s="14"/>
      <c r="KQP3208" s="14"/>
      <c r="KQQ3208" s="14"/>
      <c r="KQR3208" s="14"/>
      <c r="KQS3208" s="14"/>
      <c r="KQT3208" s="14"/>
      <c r="KQU3208" s="14"/>
      <c r="KQV3208" s="14"/>
      <c r="KQW3208" s="14"/>
      <c r="KQX3208" s="14"/>
      <c r="KQY3208" s="14"/>
      <c r="KQZ3208" s="14"/>
      <c r="KRA3208" s="14"/>
      <c r="KRB3208" s="14"/>
      <c r="KRC3208" s="14"/>
      <c r="KRD3208" s="14"/>
      <c r="KRE3208" s="14"/>
      <c r="KRF3208" s="14"/>
      <c r="KRG3208" s="14"/>
      <c r="KRH3208" s="14"/>
      <c r="KRI3208" s="14"/>
      <c r="KRJ3208" s="14"/>
      <c r="KRK3208" s="14"/>
      <c r="KRL3208" s="14"/>
      <c r="KRM3208" s="14"/>
      <c r="KRN3208" s="14"/>
      <c r="KRO3208" s="14"/>
      <c r="KRP3208" s="14"/>
      <c r="KRQ3208" s="14"/>
      <c r="KRR3208" s="14"/>
      <c r="KRS3208" s="14"/>
      <c r="KRT3208" s="14"/>
      <c r="KRU3208" s="14"/>
      <c r="KRV3208" s="14"/>
      <c r="KRW3208" s="14"/>
      <c r="KRX3208" s="14"/>
      <c r="KRY3208" s="14"/>
      <c r="KRZ3208" s="14"/>
      <c r="KSA3208" s="14"/>
      <c r="KSB3208" s="14"/>
      <c r="KSC3208" s="14"/>
      <c r="KSD3208" s="14"/>
      <c r="KSE3208" s="14"/>
      <c r="KSF3208" s="14"/>
      <c r="KSG3208" s="14"/>
      <c r="KSH3208" s="14"/>
      <c r="KSI3208" s="14"/>
      <c r="KSJ3208" s="14"/>
      <c r="KSK3208" s="14"/>
      <c r="KSL3208" s="14"/>
      <c r="KSM3208" s="14"/>
      <c r="KSN3208" s="14"/>
      <c r="KSO3208" s="14"/>
      <c r="KSP3208" s="14"/>
      <c r="KSQ3208" s="14"/>
      <c r="KSR3208" s="14"/>
      <c r="KSS3208" s="14"/>
      <c r="KST3208" s="14"/>
      <c r="KSU3208" s="14"/>
      <c r="KSV3208" s="14"/>
      <c r="KSW3208" s="14"/>
      <c r="KSX3208" s="14"/>
      <c r="KSY3208" s="14"/>
      <c r="KSZ3208" s="14"/>
      <c r="KTA3208" s="14"/>
      <c r="KTB3208" s="14"/>
      <c r="KTC3208" s="14"/>
      <c r="KTD3208" s="14"/>
      <c r="KTE3208" s="14"/>
      <c r="KTF3208" s="14"/>
      <c r="KTG3208" s="14"/>
      <c r="KTH3208" s="14"/>
      <c r="KTI3208" s="14"/>
      <c r="KTJ3208" s="14"/>
      <c r="KTK3208" s="14"/>
      <c r="KTL3208" s="14"/>
      <c r="KTM3208" s="14"/>
      <c r="KTN3208" s="14"/>
      <c r="KTO3208" s="14"/>
      <c r="KTP3208" s="14"/>
      <c r="KTQ3208" s="14"/>
      <c r="KTR3208" s="14"/>
      <c r="KTS3208" s="14"/>
      <c r="KTT3208" s="14"/>
      <c r="KTU3208" s="14"/>
      <c r="KTV3208" s="14"/>
      <c r="KTW3208" s="14"/>
      <c r="KTX3208" s="14"/>
      <c r="KTY3208" s="14"/>
      <c r="KTZ3208" s="14"/>
      <c r="KUA3208" s="14"/>
      <c r="KUB3208" s="14"/>
      <c r="KUC3208" s="14"/>
      <c r="KUD3208" s="14"/>
      <c r="KUE3208" s="14"/>
      <c r="KUF3208" s="14"/>
      <c r="KUG3208" s="14"/>
      <c r="KUH3208" s="14"/>
      <c r="KUI3208" s="14"/>
      <c r="KUJ3208" s="14"/>
      <c r="KUK3208" s="14"/>
      <c r="KUL3208" s="14"/>
      <c r="KUM3208" s="14"/>
      <c r="KUN3208" s="14"/>
      <c r="KUO3208" s="14"/>
      <c r="KUP3208" s="14"/>
      <c r="KUQ3208" s="14"/>
      <c r="KUR3208" s="14"/>
      <c r="KUS3208" s="14"/>
      <c r="KUT3208" s="14"/>
      <c r="KUU3208" s="14"/>
      <c r="KUV3208" s="14"/>
      <c r="KUW3208" s="14"/>
      <c r="KUX3208" s="14"/>
      <c r="KUY3208" s="14"/>
      <c r="KUZ3208" s="14"/>
      <c r="KVA3208" s="14"/>
      <c r="KVB3208" s="14"/>
      <c r="KVC3208" s="14"/>
      <c r="KVD3208" s="14"/>
      <c r="KVE3208" s="14"/>
      <c r="KVF3208" s="14"/>
      <c r="KVG3208" s="14"/>
      <c r="KVH3208" s="14"/>
      <c r="KVI3208" s="14"/>
      <c r="KVJ3208" s="14"/>
      <c r="KVK3208" s="14"/>
      <c r="KVL3208" s="14"/>
      <c r="KVM3208" s="14"/>
      <c r="KVN3208" s="14"/>
      <c r="KVO3208" s="14"/>
      <c r="KVP3208" s="14"/>
      <c r="KVQ3208" s="14"/>
      <c r="KVR3208" s="14"/>
      <c r="KVS3208" s="14"/>
      <c r="KVT3208" s="14"/>
      <c r="KVU3208" s="14"/>
      <c r="KVV3208" s="14"/>
      <c r="KVW3208" s="14"/>
      <c r="KVX3208" s="14"/>
      <c r="KVY3208" s="14"/>
      <c r="KVZ3208" s="14"/>
      <c r="KWA3208" s="14"/>
      <c r="KWB3208" s="14"/>
      <c r="KWC3208" s="14"/>
      <c r="KWD3208" s="14"/>
      <c r="KWE3208" s="14"/>
      <c r="KWF3208" s="14"/>
      <c r="KWG3208" s="14"/>
      <c r="KWH3208" s="14"/>
      <c r="KWI3208" s="14"/>
      <c r="KWJ3208" s="14"/>
      <c r="KWK3208" s="14"/>
      <c r="KWL3208" s="14"/>
      <c r="KWM3208" s="14"/>
      <c r="KWN3208" s="14"/>
      <c r="KWO3208" s="14"/>
      <c r="KWP3208" s="14"/>
      <c r="KWQ3208" s="14"/>
      <c r="KWR3208" s="14"/>
      <c r="KWS3208" s="14"/>
      <c r="KWT3208" s="14"/>
      <c r="KWU3208" s="14"/>
      <c r="KWV3208" s="14"/>
      <c r="KWW3208" s="14"/>
      <c r="KWX3208" s="14"/>
      <c r="KWY3208" s="14"/>
      <c r="KWZ3208" s="14"/>
      <c r="KXA3208" s="14"/>
      <c r="KXB3208" s="14"/>
      <c r="KXC3208" s="14"/>
      <c r="KXD3208" s="14"/>
      <c r="KXE3208" s="14"/>
      <c r="KXF3208" s="14"/>
      <c r="KXG3208" s="14"/>
      <c r="KXH3208" s="14"/>
      <c r="KXI3208" s="14"/>
      <c r="KXJ3208" s="14"/>
      <c r="KXK3208" s="14"/>
      <c r="KXL3208" s="14"/>
      <c r="KXM3208" s="14"/>
      <c r="KXN3208" s="14"/>
      <c r="KXO3208" s="14"/>
      <c r="KXP3208" s="14"/>
      <c r="KXQ3208" s="14"/>
      <c r="KXR3208" s="14"/>
      <c r="KXS3208" s="14"/>
      <c r="KXT3208" s="14"/>
      <c r="KXU3208" s="14"/>
      <c r="KXV3208" s="14"/>
      <c r="KXW3208" s="14"/>
      <c r="KXX3208" s="14"/>
      <c r="KXY3208" s="14"/>
      <c r="KXZ3208" s="14"/>
      <c r="KYA3208" s="14"/>
      <c r="KYB3208" s="14"/>
      <c r="KYC3208" s="14"/>
      <c r="KYD3208" s="14"/>
      <c r="KYE3208" s="14"/>
      <c r="KYF3208" s="14"/>
      <c r="KYG3208" s="14"/>
      <c r="KYH3208" s="14"/>
      <c r="KYI3208" s="14"/>
      <c r="KYJ3208" s="14"/>
      <c r="KYK3208" s="14"/>
      <c r="KYL3208" s="14"/>
      <c r="KYM3208" s="14"/>
      <c r="KYN3208" s="14"/>
      <c r="KYO3208" s="14"/>
      <c r="KYP3208" s="14"/>
      <c r="KYQ3208" s="14"/>
      <c r="KYR3208" s="14"/>
      <c r="KYS3208" s="14"/>
      <c r="KYT3208" s="14"/>
      <c r="KYU3208" s="14"/>
      <c r="KYV3208" s="14"/>
      <c r="KYW3208" s="14"/>
      <c r="KYX3208" s="14"/>
      <c r="KYY3208" s="14"/>
      <c r="KYZ3208" s="14"/>
      <c r="KZA3208" s="14"/>
      <c r="KZB3208" s="14"/>
      <c r="KZC3208" s="14"/>
      <c r="KZD3208" s="14"/>
      <c r="KZE3208" s="14"/>
      <c r="KZF3208" s="14"/>
      <c r="KZG3208" s="14"/>
      <c r="KZH3208" s="14"/>
      <c r="KZI3208" s="14"/>
      <c r="KZJ3208" s="14"/>
      <c r="KZK3208" s="14"/>
      <c r="KZL3208" s="14"/>
      <c r="KZM3208" s="14"/>
      <c r="KZN3208" s="14"/>
      <c r="KZO3208" s="14"/>
      <c r="KZP3208" s="14"/>
      <c r="KZQ3208" s="14"/>
      <c r="KZR3208" s="14"/>
      <c r="KZS3208" s="14"/>
      <c r="KZT3208" s="14"/>
      <c r="KZU3208" s="14"/>
      <c r="KZV3208" s="14"/>
      <c r="KZW3208" s="14"/>
      <c r="KZX3208" s="14"/>
      <c r="KZY3208" s="14"/>
      <c r="KZZ3208" s="14"/>
      <c r="LAA3208" s="14"/>
      <c r="LAB3208" s="14"/>
      <c r="LAC3208" s="14"/>
      <c r="LAD3208" s="14"/>
      <c r="LAE3208" s="14"/>
      <c r="LAF3208" s="14"/>
      <c r="LAG3208" s="14"/>
      <c r="LAH3208" s="14"/>
      <c r="LAI3208" s="14"/>
      <c r="LAJ3208" s="14"/>
      <c r="LAK3208" s="14"/>
      <c r="LAL3208" s="14"/>
      <c r="LAM3208" s="14"/>
      <c r="LAN3208" s="14"/>
      <c r="LAO3208" s="14"/>
      <c r="LAP3208" s="14"/>
      <c r="LAQ3208" s="14"/>
      <c r="LAR3208" s="14"/>
      <c r="LAS3208" s="14"/>
      <c r="LAT3208" s="14"/>
      <c r="LAU3208" s="14"/>
      <c r="LAV3208" s="14"/>
      <c r="LAW3208" s="14"/>
      <c r="LAX3208" s="14"/>
      <c r="LAY3208" s="14"/>
      <c r="LAZ3208" s="14"/>
      <c r="LBA3208" s="14"/>
      <c r="LBB3208" s="14"/>
      <c r="LBC3208" s="14"/>
      <c r="LBD3208" s="14"/>
      <c r="LBE3208" s="14"/>
      <c r="LBF3208" s="14"/>
      <c r="LBG3208" s="14"/>
      <c r="LBH3208" s="14"/>
      <c r="LBI3208" s="14"/>
      <c r="LBJ3208" s="14"/>
      <c r="LBK3208" s="14"/>
      <c r="LBL3208" s="14"/>
      <c r="LBM3208" s="14"/>
      <c r="LBN3208" s="14"/>
      <c r="LBO3208" s="14"/>
      <c r="LBP3208" s="14"/>
      <c r="LBQ3208" s="14"/>
      <c r="LBR3208" s="14"/>
      <c r="LBS3208" s="14"/>
      <c r="LBT3208" s="14"/>
      <c r="LBU3208" s="14"/>
      <c r="LBV3208" s="14"/>
      <c r="LBW3208" s="14"/>
      <c r="LBX3208" s="14"/>
      <c r="LBY3208" s="14"/>
      <c r="LBZ3208" s="14"/>
      <c r="LCA3208" s="14"/>
      <c r="LCB3208" s="14"/>
      <c r="LCC3208" s="14"/>
      <c r="LCD3208" s="14"/>
      <c r="LCE3208" s="14"/>
      <c r="LCF3208" s="14"/>
      <c r="LCG3208" s="14"/>
      <c r="LCH3208" s="14"/>
      <c r="LCI3208" s="14"/>
      <c r="LCJ3208" s="14"/>
      <c r="LCK3208" s="14"/>
      <c r="LCL3208" s="14"/>
      <c r="LCM3208" s="14"/>
      <c r="LCN3208" s="14"/>
      <c r="LCO3208" s="14"/>
      <c r="LCP3208" s="14"/>
      <c r="LCQ3208" s="14"/>
      <c r="LCR3208" s="14"/>
      <c r="LCS3208" s="14"/>
      <c r="LCT3208" s="14"/>
      <c r="LCU3208" s="14"/>
      <c r="LCV3208" s="14"/>
      <c r="LCW3208" s="14"/>
      <c r="LCX3208" s="14"/>
      <c r="LCY3208" s="14"/>
      <c r="LCZ3208" s="14"/>
      <c r="LDA3208" s="14"/>
      <c r="LDB3208" s="14"/>
      <c r="LDC3208" s="14"/>
      <c r="LDD3208" s="14"/>
      <c r="LDE3208" s="14"/>
      <c r="LDF3208" s="14"/>
      <c r="LDG3208" s="14"/>
      <c r="LDH3208" s="14"/>
      <c r="LDI3208" s="14"/>
      <c r="LDJ3208" s="14"/>
      <c r="LDK3208" s="14"/>
      <c r="LDL3208" s="14"/>
      <c r="LDM3208" s="14"/>
      <c r="LDN3208" s="14"/>
      <c r="LDO3208" s="14"/>
      <c r="LDP3208" s="14"/>
      <c r="LDQ3208" s="14"/>
      <c r="LDR3208" s="14"/>
      <c r="LDS3208" s="14"/>
      <c r="LDT3208" s="14"/>
      <c r="LDU3208" s="14"/>
      <c r="LDV3208" s="14"/>
      <c r="LDW3208" s="14"/>
      <c r="LDX3208" s="14"/>
      <c r="LDY3208" s="14"/>
      <c r="LDZ3208" s="14"/>
      <c r="LEA3208" s="14"/>
      <c r="LEB3208" s="14"/>
      <c r="LEC3208" s="14"/>
      <c r="LED3208" s="14"/>
      <c r="LEE3208" s="14"/>
      <c r="LEF3208" s="14"/>
      <c r="LEG3208" s="14"/>
      <c r="LEH3208" s="14"/>
      <c r="LEI3208" s="14"/>
      <c r="LEJ3208" s="14"/>
      <c r="LEK3208" s="14"/>
      <c r="LEL3208" s="14"/>
      <c r="LEM3208" s="14"/>
      <c r="LEN3208" s="14"/>
      <c r="LEO3208" s="14"/>
      <c r="LEP3208" s="14"/>
      <c r="LEQ3208" s="14"/>
      <c r="LER3208" s="14"/>
      <c r="LES3208" s="14"/>
      <c r="LET3208" s="14"/>
      <c r="LEU3208" s="14"/>
      <c r="LEV3208" s="14"/>
      <c r="LEW3208" s="14"/>
      <c r="LEX3208" s="14"/>
      <c r="LEY3208" s="14"/>
      <c r="LEZ3208" s="14"/>
      <c r="LFA3208" s="14"/>
      <c r="LFB3208" s="14"/>
      <c r="LFC3208" s="14"/>
      <c r="LFD3208" s="14"/>
      <c r="LFE3208" s="14"/>
      <c r="LFF3208" s="14"/>
      <c r="LFG3208" s="14"/>
      <c r="LFH3208" s="14"/>
      <c r="LFI3208" s="14"/>
      <c r="LFJ3208" s="14"/>
      <c r="LFK3208" s="14"/>
      <c r="LFL3208" s="14"/>
      <c r="LFM3208" s="14"/>
      <c r="LFN3208" s="14"/>
      <c r="LFO3208" s="14"/>
      <c r="LFP3208" s="14"/>
      <c r="LFQ3208" s="14"/>
      <c r="LFR3208" s="14"/>
      <c r="LFS3208" s="14"/>
      <c r="LFT3208" s="14"/>
      <c r="LFU3208" s="14"/>
      <c r="LFV3208" s="14"/>
      <c r="LFW3208" s="14"/>
      <c r="LFX3208" s="14"/>
      <c r="LFY3208" s="14"/>
      <c r="LFZ3208" s="14"/>
      <c r="LGA3208" s="14"/>
      <c r="LGB3208" s="14"/>
      <c r="LGC3208" s="14"/>
      <c r="LGD3208" s="14"/>
      <c r="LGE3208" s="14"/>
      <c r="LGF3208" s="14"/>
      <c r="LGG3208" s="14"/>
      <c r="LGH3208" s="14"/>
      <c r="LGI3208" s="14"/>
      <c r="LGJ3208" s="14"/>
      <c r="LGK3208" s="14"/>
      <c r="LGL3208" s="14"/>
      <c r="LGM3208" s="14"/>
      <c r="LGN3208" s="14"/>
      <c r="LGO3208" s="14"/>
      <c r="LGP3208" s="14"/>
      <c r="LGQ3208" s="14"/>
      <c r="LGR3208" s="14"/>
      <c r="LGS3208" s="14"/>
      <c r="LGT3208" s="14"/>
      <c r="LGU3208" s="14"/>
      <c r="LGV3208" s="14"/>
      <c r="LGW3208" s="14"/>
      <c r="LGX3208" s="14"/>
      <c r="LGY3208" s="14"/>
      <c r="LGZ3208" s="14"/>
      <c r="LHA3208" s="14"/>
      <c r="LHB3208" s="14"/>
      <c r="LHC3208" s="14"/>
      <c r="LHD3208" s="14"/>
      <c r="LHE3208" s="14"/>
      <c r="LHF3208" s="14"/>
      <c r="LHG3208" s="14"/>
      <c r="LHH3208" s="14"/>
      <c r="LHI3208" s="14"/>
      <c r="LHJ3208" s="14"/>
      <c r="LHK3208" s="14"/>
      <c r="LHL3208" s="14"/>
      <c r="LHM3208" s="14"/>
      <c r="LHN3208" s="14"/>
      <c r="LHO3208" s="14"/>
      <c r="LHP3208" s="14"/>
      <c r="LHQ3208" s="14"/>
      <c r="LHR3208" s="14"/>
      <c r="LHS3208" s="14"/>
      <c r="LHT3208" s="14"/>
      <c r="LHU3208" s="14"/>
      <c r="LHV3208" s="14"/>
      <c r="LHW3208" s="14"/>
      <c r="LHX3208" s="14"/>
      <c r="LHY3208" s="14"/>
      <c r="LHZ3208" s="14"/>
      <c r="LIA3208" s="14"/>
      <c r="LIB3208" s="14"/>
      <c r="LIC3208" s="14"/>
      <c r="LID3208" s="14"/>
      <c r="LIE3208" s="14"/>
      <c r="LIF3208" s="14"/>
      <c r="LIG3208" s="14"/>
      <c r="LIH3208" s="14"/>
      <c r="LII3208" s="14"/>
      <c r="LIJ3208" s="14"/>
      <c r="LIK3208" s="14"/>
      <c r="LIL3208" s="14"/>
      <c r="LIM3208" s="14"/>
      <c r="LIN3208" s="14"/>
      <c r="LIO3208" s="14"/>
      <c r="LIP3208" s="14"/>
      <c r="LIQ3208" s="14"/>
      <c r="LIR3208" s="14"/>
      <c r="LIS3208" s="14"/>
      <c r="LIT3208" s="14"/>
      <c r="LIU3208" s="14"/>
      <c r="LIV3208" s="14"/>
      <c r="LIW3208" s="14"/>
      <c r="LIX3208" s="14"/>
      <c r="LIY3208" s="14"/>
      <c r="LIZ3208" s="14"/>
      <c r="LJA3208" s="14"/>
      <c r="LJB3208" s="14"/>
      <c r="LJC3208" s="14"/>
      <c r="LJD3208" s="14"/>
      <c r="LJE3208" s="14"/>
      <c r="LJF3208" s="14"/>
      <c r="LJG3208" s="14"/>
      <c r="LJH3208" s="14"/>
      <c r="LJI3208" s="14"/>
      <c r="LJJ3208" s="14"/>
      <c r="LJK3208" s="14"/>
      <c r="LJL3208" s="14"/>
      <c r="LJM3208" s="14"/>
      <c r="LJN3208" s="14"/>
      <c r="LJO3208" s="14"/>
      <c r="LJP3208" s="14"/>
      <c r="LJQ3208" s="14"/>
      <c r="LJR3208" s="14"/>
      <c r="LJS3208" s="14"/>
      <c r="LJT3208" s="14"/>
      <c r="LJU3208" s="14"/>
      <c r="LJV3208" s="14"/>
      <c r="LJW3208" s="14"/>
      <c r="LJX3208" s="14"/>
      <c r="LJY3208" s="14"/>
      <c r="LJZ3208" s="14"/>
      <c r="LKA3208" s="14"/>
      <c r="LKB3208" s="14"/>
      <c r="LKC3208" s="14"/>
      <c r="LKD3208" s="14"/>
      <c r="LKE3208" s="14"/>
      <c r="LKF3208" s="14"/>
      <c r="LKG3208" s="14"/>
      <c r="LKH3208" s="14"/>
      <c r="LKI3208" s="14"/>
      <c r="LKJ3208" s="14"/>
      <c r="LKK3208" s="14"/>
      <c r="LKL3208" s="14"/>
      <c r="LKM3208" s="14"/>
      <c r="LKN3208" s="14"/>
      <c r="LKO3208" s="14"/>
      <c r="LKP3208" s="14"/>
      <c r="LKQ3208" s="14"/>
      <c r="LKR3208" s="14"/>
      <c r="LKS3208" s="14"/>
      <c r="LKT3208" s="14"/>
      <c r="LKU3208" s="14"/>
      <c r="LKV3208" s="14"/>
      <c r="LKW3208" s="14"/>
      <c r="LKX3208" s="14"/>
      <c r="LKY3208" s="14"/>
      <c r="LKZ3208" s="14"/>
      <c r="LLA3208" s="14"/>
      <c r="LLB3208" s="14"/>
      <c r="LLC3208" s="14"/>
      <c r="LLD3208" s="14"/>
      <c r="LLE3208" s="14"/>
      <c r="LLF3208" s="14"/>
      <c r="LLG3208" s="14"/>
      <c r="LLH3208" s="14"/>
      <c r="LLI3208" s="14"/>
      <c r="LLJ3208" s="14"/>
      <c r="LLK3208" s="14"/>
      <c r="LLL3208" s="14"/>
      <c r="LLM3208" s="14"/>
      <c r="LLN3208" s="14"/>
      <c r="LLO3208" s="14"/>
      <c r="LLP3208" s="14"/>
      <c r="LLQ3208" s="14"/>
      <c r="LLR3208" s="14"/>
      <c r="LLS3208" s="14"/>
      <c r="LLT3208" s="14"/>
      <c r="LLU3208" s="14"/>
      <c r="LLV3208" s="14"/>
      <c r="LLW3208" s="14"/>
      <c r="LLX3208" s="14"/>
      <c r="LLY3208" s="14"/>
      <c r="LLZ3208" s="14"/>
      <c r="LMA3208" s="14"/>
      <c r="LMB3208" s="14"/>
      <c r="LMC3208" s="14"/>
      <c r="LMD3208" s="14"/>
      <c r="LME3208" s="14"/>
      <c r="LMF3208" s="14"/>
      <c r="LMG3208" s="14"/>
      <c r="LMH3208" s="14"/>
      <c r="LMI3208" s="14"/>
      <c r="LMJ3208" s="14"/>
      <c r="LMK3208" s="14"/>
      <c r="LML3208" s="14"/>
      <c r="LMM3208" s="14"/>
      <c r="LMN3208" s="14"/>
      <c r="LMO3208" s="14"/>
      <c r="LMP3208" s="14"/>
      <c r="LMQ3208" s="14"/>
      <c r="LMR3208" s="14"/>
      <c r="LMS3208" s="14"/>
      <c r="LMT3208" s="14"/>
      <c r="LMU3208" s="14"/>
      <c r="LMV3208" s="14"/>
      <c r="LMW3208" s="14"/>
      <c r="LMX3208" s="14"/>
      <c r="LMY3208" s="14"/>
      <c r="LMZ3208" s="14"/>
      <c r="LNA3208" s="14"/>
      <c r="LNB3208" s="14"/>
      <c r="LNC3208" s="14"/>
      <c r="LND3208" s="14"/>
      <c r="LNE3208" s="14"/>
      <c r="LNF3208" s="14"/>
      <c r="LNG3208" s="14"/>
      <c r="LNH3208" s="14"/>
      <c r="LNI3208" s="14"/>
      <c r="LNJ3208" s="14"/>
      <c r="LNK3208" s="14"/>
      <c r="LNL3208" s="14"/>
      <c r="LNM3208" s="14"/>
      <c r="LNN3208" s="14"/>
      <c r="LNO3208" s="14"/>
      <c r="LNP3208" s="14"/>
      <c r="LNQ3208" s="14"/>
      <c r="LNR3208" s="14"/>
      <c r="LNS3208" s="14"/>
      <c r="LNT3208" s="14"/>
      <c r="LNU3208" s="14"/>
      <c r="LNV3208" s="14"/>
      <c r="LNW3208" s="14"/>
      <c r="LNX3208" s="14"/>
      <c r="LNY3208" s="14"/>
      <c r="LNZ3208" s="14"/>
      <c r="LOA3208" s="14"/>
      <c r="LOB3208" s="14"/>
      <c r="LOC3208" s="14"/>
      <c r="LOD3208" s="14"/>
      <c r="LOE3208" s="14"/>
      <c r="LOF3208" s="14"/>
      <c r="LOG3208" s="14"/>
      <c r="LOH3208" s="14"/>
      <c r="LOI3208" s="14"/>
      <c r="LOJ3208" s="14"/>
      <c r="LOK3208" s="14"/>
      <c r="LOL3208" s="14"/>
      <c r="LOM3208" s="14"/>
      <c r="LON3208" s="14"/>
      <c r="LOO3208" s="14"/>
      <c r="LOP3208" s="14"/>
      <c r="LOQ3208" s="14"/>
      <c r="LOR3208" s="14"/>
      <c r="LOS3208" s="14"/>
      <c r="LOT3208" s="14"/>
      <c r="LOU3208" s="14"/>
      <c r="LOV3208" s="14"/>
      <c r="LOW3208" s="14"/>
      <c r="LOX3208" s="14"/>
      <c r="LOY3208" s="14"/>
      <c r="LOZ3208" s="14"/>
      <c r="LPA3208" s="14"/>
      <c r="LPB3208" s="14"/>
      <c r="LPC3208" s="14"/>
      <c r="LPD3208" s="14"/>
      <c r="LPE3208" s="14"/>
      <c r="LPF3208" s="14"/>
      <c r="LPG3208" s="14"/>
      <c r="LPH3208" s="14"/>
      <c r="LPI3208" s="14"/>
      <c r="LPJ3208" s="14"/>
      <c r="LPK3208" s="14"/>
      <c r="LPL3208" s="14"/>
      <c r="LPM3208" s="14"/>
      <c r="LPN3208" s="14"/>
      <c r="LPO3208" s="14"/>
      <c r="LPP3208" s="14"/>
      <c r="LPQ3208" s="14"/>
      <c r="LPR3208" s="14"/>
      <c r="LPS3208" s="14"/>
      <c r="LPT3208" s="14"/>
      <c r="LPU3208" s="14"/>
      <c r="LPV3208" s="14"/>
      <c r="LPW3208" s="14"/>
      <c r="LPX3208" s="14"/>
      <c r="LPY3208" s="14"/>
      <c r="LPZ3208" s="14"/>
      <c r="LQA3208" s="14"/>
      <c r="LQB3208" s="14"/>
      <c r="LQC3208" s="14"/>
      <c r="LQD3208" s="14"/>
      <c r="LQE3208" s="14"/>
      <c r="LQF3208" s="14"/>
      <c r="LQG3208" s="14"/>
      <c r="LQH3208" s="14"/>
      <c r="LQI3208" s="14"/>
      <c r="LQJ3208" s="14"/>
      <c r="LQK3208" s="14"/>
      <c r="LQL3208" s="14"/>
      <c r="LQM3208" s="14"/>
      <c r="LQN3208" s="14"/>
      <c r="LQO3208" s="14"/>
      <c r="LQP3208" s="14"/>
      <c r="LQQ3208" s="14"/>
      <c r="LQR3208" s="14"/>
      <c r="LQS3208" s="14"/>
      <c r="LQT3208" s="14"/>
      <c r="LQU3208" s="14"/>
      <c r="LQV3208" s="14"/>
      <c r="LQW3208" s="14"/>
      <c r="LQX3208" s="14"/>
      <c r="LQY3208" s="14"/>
      <c r="LQZ3208" s="14"/>
      <c r="LRA3208" s="14"/>
      <c r="LRB3208" s="14"/>
      <c r="LRC3208" s="14"/>
      <c r="LRD3208" s="14"/>
      <c r="LRE3208" s="14"/>
      <c r="LRF3208" s="14"/>
      <c r="LRG3208" s="14"/>
      <c r="LRH3208" s="14"/>
      <c r="LRI3208" s="14"/>
      <c r="LRJ3208" s="14"/>
      <c r="LRK3208" s="14"/>
      <c r="LRL3208" s="14"/>
      <c r="LRM3208" s="14"/>
      <c r="LRN3208" s="14"/>
      <c r="LRO3208" s="14"/>
      <c r="LRP3208" s="14"/>
      <c r="LRQ3208" s="14"/>
      <c r="LRR3208" s="14"/>
      <c r="LRS3208" s="14"/>
      <c r="LRT3208" s="14"/>
      <c r="LRU3208" s="14"/>
      <c r="LRV3208" s="14"/>
      <c r="LRW3208" s="14"/>
      <c r="LRX3208" s="14"/>
      <c r="LRY3208" s="14"/>
      <c r="LRZ3208" s="14"/>
      <c r="LSA3208" s="14"/>
      <c r="LSB3208" s="14"/>
      <c r="LSC3208" s="14"/>
      <c r="LSD3208" s="14"/>
      <c r="LSE3208" s="14"/>
      <c r="LSF3208" s="14"/>
      <c r="LSG3208" s="14"/>
      <c r="LSH3208" s="14"/>
      <c r="LSI3208" s="14"/>
      <c r="LSJ3208" s="14"/>
      <c r="LSK3208" s="14"/>
      <c r="LSL3208" s="14"/>
      <c r="LSM3208" s="14"/>
      <c r="LSN3208" s="14"/>
      <c r="LSO3208" s="14"/>
      <c r="LSP3208" s="14"/>
      <c r="LSQ3208" s="14"/>
      <c r="LSR3208" s="14"/>
      <c r="LSS3208" s="14"/>
      <c r="LST3208" s="14"/>
      <c r="LSU3208" s="14"/>
      <c r="LSV3208" s="14"/>
      <c r="LSW3208" s="14"/>
      <c r="LSX3208" s="14"/>
      <c r="LSY3208" s="14"/>
      <c r="LSZ3208" s="14"/>
      <c r="LTA3208" s="14"/>
      <c r="LTB3208" s="14"/>
      <c r="LTC3208" s="14"/>
      <c r="LTD3208" s="14"/>
      <c r="LTE3208" s="14"/>
      <c r="LTF3208" s="14"/>
      <c r="LTG3208" s="14"/>
      <c r="LTH3208" s="14"/>
      <c r="LTI3208" s="14"/>
      <c r="LTJ3208" s="14"/>
      <c r="LTK3208" s="14"/>
      <c r="LTL3208" s="14"/>
      <c r="LTM3208" s="14"/>
      <c r="LTN3208" s="14"/>
      <c r="LTO3208" s="14"/>
      <c r="LTP3208" s="14"/>
      <c r="LTQ3208" s="14"/>
      <c r="LTR3208" s="14"/>
      <c r="LTS3208" s="14"/>
      <c r="LTT3208" s="14"/>
      <c r="LTU3208" s="14"/>
      <c r="LTV3208" s="14"/>
      <c r="LTW3208" s="14"/>
      <c r="LTX3208" s="14"/>
      <c r="LTY3208" s="14"/>
      <c r="LTZ3208" s="14"/>
      <c r="LUA3208" s="14"/>
      <c r="LUB3208" s="14"/>
      <c r="LUC3208" s="14"/>
      <c r="LUD3208" s="14"/>
      <c r="LUE3208" s="14"/>
      <c r="LUF3208" s="14"/>
      <c r="LUG3208" s="14"/>
      <c r="LUH3208" s="14"/>
      <c r="LUI3208" s="14"/>
      <c r="LUJ3208" s="14"/>
      <c r="LUK3208" s="14"/>
      <c r="LUL3208" s="14"/>
      <c r="LUM3208" s="14"/>
      <c r="LUN3208" s="14"/>
      <c r="LUO3208" s="14"/>
      <c r="LUP3208" s="14"/>
      <c r="LUQ3208" s="14"/>
      <c r="LUR3208" s="14"/>
      <c r="LUS3208" s="14"/>
      <c r="LUT3208" s="14"/>
      <c r="LUU3208" s="14"/>
      <c r="LUV3208" s="14"/>
      <c r="LUW3208" s="14"/>
      <c r="LUX3208" s="14"/>
      <c r="LUY3208" s="14"/>
      <c r="LUZ3208" s="14"/>
      <c r="LVA3208" s="14"/>
      <c r="LVB3208" s="14"/>
      <c r="LVC3208" s="14"/>
      <c r="LVD3208" s="14"/>
      <c r="LVE3208" s="14"/>
      <c r="LVF3208" s="14"/>
      <c r="LVG3208" s="14"/>
      <c r="LVH3208" s="14"/>
      <c r="LVI3208" s="14"/>
      <c r="LVJ3208" s="14"/>
      <c r="LVK3208" s="14"/>
      <c r="LVL3208" s="14"/>
      <c r="LVM3208" s="14"/>
      <c r="LVN3208" s="14"/>
      <c r="LVO3208" s="14"/>
      <c r="LVP3208" s="14"/>
      <c r="LVQ3208" s="14"/>
      <c r="LVR3208" s="14"/>
      <c r="LVS3208" s="14"/>
      <c r="LVT3208" s="14"/>
      <c r="LVU3208" s="14"/>
      <c r="LVV3208" s="14"/>
      <c r="LVW3208" s="14"/>
      <c r="LVX3208" s="14"/>
      <c r="LVY3208" s="14"/>
      <c r="LVZ3208" s="14"/>
      <c r="LWA3208" s="14"/>
      <c r="LWB3208" s="14"/>
      <c r="LWC3208" s="14"/>
      <c r="LWD3208" s="14"/>
      <c r="LWE3208" s="14"/>
      <c r="LWF3208" s="14"/>
      <c r="LWG3208" s="14"/>
      <c r="LWH3208" s="14"/>
      <c r="LWI3208" s="14"/>
      <c r="LWJ3208" s="14"/>
      <c r="LWK3208" s="14"/>
      <c r="LWL3208" s="14"/>
      <c r="LWM3208" s="14"/>
      <c r="LWN3208" s="14"/>
      <c r="LWO3208" s="14"/>
      <c r="LWP3208" s="14"/>
      <c r="LWQ3208" s="14"/>
      <c r="LWR3208" s="14"/>
      <c r="LWS3208" s="14"/>
      <c r="LWT3208" s="14"/>
      <c r="LWU3208" s="14"/>
      <c r="LWV3208" s="14"/>
      <c r="LWW3208" s="14"/>
      <c r="LWX3208" s="14"/>
      <c r="LWY3208" s="14"/>
      <c r="LWZ3208" s="14"/>
      <c r="LXA3208" s="14"/>
      <c r="LXB3208" s="14"/>
      <c r="LXC3208" s="14"/>
      <c r="LXD3208" s="14"/>
      <c r="LXE3208" s="14"/>
      <c r="LXF3208" s="14"/>
      <c r="LXG3208" s="14"/>
      <c r="LXH3208" s="14"/>
      <c r="LXI3208" s="14"/>
      <c r="LXJ3208" s="14"/>
      <c r="LXK3208" s="14"/>
      <c r="LXL3208" s="14"/>
      <c r="LXM3208" s="14"/>
      <c r="LXN3208" s="14"/>
      <c r="LXO3208" s="14"/>
      <c r="LXP3208" s="14"/>
      <c r="LXQ3208" s="14"/>
      <c r="LXR3208" s="14"/>
      <c r="LXS3208" s="14"/>
      <c r="LXT3208" s="14"/>
      <c r="LXU3208" s="14"/>
      <c r="LXV3208" s="14"/>
      <c r="LXW3208" s="14"/>
      <c r="LXX3208" s="14"/>
      <c r="LXY3208" s="14"/>
      <c r="LXZ3208" s="14"/>
      <c r="LYA3208" s="14"/>
      <c r="LYB3208" s="14"/>
      <c r="LYC3208" s="14"/>
      <c r="LYD3208" s="14"/>
      <c r="LYE3208" s="14"/>
      <c r="LYF3208" s="14"/>
      <c r="LYG3208" s="14"/>
      <c r="LYH3208" s="14"/>
      <c r="LYI3208" s="14"/>
      <c r="LYJ3208" s="14"/>
      <c r="LYK3208" s="14"/>
      <c r="LYL3208" s="14"/>
      <c r="LYM3208" s="14"/>
      <c r="LYN3208" s="14"/>
      <c r="LYO3208" s="14"/>
      <c r="LYP3208" s="14"/>
      <c r="LYQ3208" s="14"/>
      <c r="LYR3208" s="14"/>
      <c r="LYS3208" s="14"/>
      <c r="LYT3208" s="14"/>
      <c r="LYU3208" s="14"/>
      <c r="LYV3208" s="14"/>
      <c r="LYW3208" s="14"/>
      <c r="LYX3208" s="14"/>
      <c r="LYY3208" s="14"/>
      <c r="LYZ3208" s="14"/>
      <c r="LZA3208" s="14"/>
      <c r="LZB3208" s="14"/>
      <c r="LZC3208" s="14"/>
      <c r="LZD3208" s="14"/>
      <c r="LZE3208" s="14"/>
      <c r="LZF3208" s="14"/>
      <c r="LZG3208" s="14"/>
      <c r="LZH3208" s="14"/>
      <c r="LZI3208" s="14"/>
      <c r="LZJ3208" s="14"/>
      <c r="LZK3208" s="14"/>
      <c r="LZL3208" s="14"/>
      <c r="LZM3208" s="14"/>
      <c r="LZN3208" s="14"/>
      <c r="LZO3208" s="14"/>
      <c r="LZP3208" s="14"/>
      <c r="LZQ3208" s="14"/>
      <c r="LZR3208" s="14"/>
      <c r="LZS3208" s="14"/>
      <c r="LZT3208" s="14"/>
      <c r="LZU3208" s="14"/>
      <c r="LZV3208" s="14"/>
      <c r="LZW3208" s="14"/>
      <c r="LZX3208" s="14"/>
      <c r="LZY3208" s="14"/>
      <c r="LZZ3208" s="14"/>
      <c r="MAA3208" s="14"/>
      <c r="MAB3208" s="14"/>
      <c r="MAC3208" s="14"/>
      <c r="MAD3208" s="14"/>
      <c r="MAE3208" s="14"/>
      <c r="MAF3208" s="14"/>
      <c r="MAG3208" s="14"/>
      <c r="MAH3208" s="14"/>
      <c r="MAI3208" s="14"/>
      <c r="MAJ3208" s="14"/>
      <c r="MAK3208" s="14"/>
      <c r="MAL3208" s="14"/>
      <c r="MAM3208" s="14"/>
      <c r="MAN3208" s="14"/>
      <c r="MAO3208" s="14"/>
      <c r="MAP3208" s="14"/>
      <c r="MAQ3208" s="14"/>
      <c r="MAR3208" s="14"/>
      <c r="MAS3208" s="14"/>
      <c r="MAT3208" s="14"/>
      <c r="MAU3208" s="14"/>
      <c r="MAV3208" s="14"/>
      <c r="MAW3208" s="14"/>
      <c r="MAX3208" s="14"/>
      <c r="MAY3208" s="14"/>
      <c r="MAZ3208" s="14"/>
      <c r="MBA3208" s="14"/>
      <c r="MBB3208" s="14"/>
      <c r="MBC3208" s="14"/>
      <c r="MBD3208" s="14"/>
      <c r="MBE3208" s="14"/>
      <c r="MBF3208" s="14"/>
      <c r="MBG3208" s="14"/>
      <c r="MBH3208" s="14"/>
      <c r="MBI3208" s="14"/>
      <c r="MBJ3208" s="14"/>
      <c r="MBK3208" s="14"/>
      <c r="MBL3208" s="14"/>
      <c r="MBM3208" s="14"/>
      <c r="MBN3208" s="14"/>
      <c r="MBO3208" s="14"/>
      <c r="MBP3208" s="14"/>
      <c r="MBQ3208" s="14"/>
      <c r="MBR3208" s="14"/>
      <c r="MBS3208" s="14"/>
      <c r="MBT3208" s="14"/>
      <c r="MBU3208" s="14"/>
      <c r="MBV3208" s="14"/>
      <c r="MBW3208" s="14"/>
      <c r="MBX3208" s="14"/>
      <c r="MBY3208" s="14"/>
      <c r="MBZ3208" s="14"/>
      <c r="MCA3208" s="14"/>
      <c r="MCB3208" s="14"/>
      <c r="MCC3208" s="14"/>
      <c r="MCD3208" s="14"/>
      <c r="MCE3208" s="14"/>
      <c r="MCF3208" s="14"/>
      <c r="MCG3208" s="14"/>
      <c r="MCH3208" s="14"/>
      <c r="MCI3208" s="14"/>
      <c r="MCJ3208" s="14"/>
      <c r="MCK3208" s="14"/>
      <c r="MCL3208" s="14"/>
      <c r="MCM3208" s="14"/>
      <c r="MCN3208" s="14"/>
      <c r="MCO3208" s="14"/>
      <c r="MCP3208" s="14"/>
      <c r="MCQ3208" s="14"/>
      <c r="MCR3208" s="14"/>
      <c r="MCS3208" s="14"/>
      <c r="MCT3208" s="14"/>
      <c r="MCU3208" s="14"/>
      <c r="MCV3208" s="14"/>
      <c r="MCW3208" s="14"/>
      <c r="MCX3208" s="14"/>
      <c r="MCY3208" s="14"/>
      <c r="MCZ3208" s="14"/>
      <c r="MDA3208" s="14"/>
      <c r="MDB3208" s="14"/>
      <c r="MDC3208" s="14"/>
      <c r="MDD3208" s="14"/>
      <c r="MDE3208" s="14"/>
      <c r="MDF3208" s="14"/>
      <c r="MDG3208" s="14"/>
      <c r="MDH3208" s="14"/>
      <c r="MDI3208" s="14"/>
      <c r="MDJ3208" s="14"/>
      <c r="MDK3208" s="14"/>
      <c r="MDL3208" s="14"/>
      <c r="MDM3208" s="14"/>
      <c r="MDN3208" s="14"/>
      <c r="MDO3208" s="14"/>
      <c r="MDP3208" s="14"/>
      <c r="MDQ3208" s="14"/>
      <c r="MDR3208" s="14"/>
      <c r="MDS3208" s="14"/>
      <c r="MDT3208" s="14"/>
      <c r="MDU3208" s="14"/>
      <c r="MDV3208" s="14"/>
      <c r="MDW3208" s="14"/>
      <c r="MDX3208" s="14"/>
      <c r="MDY3208" s="14"/>
      <c r="MDZ3208" s="14"/>
      <c r="MEA3208" s="14"/>
      <c r="MEB3208" s="14"/>
      <c r="MEC3208" s="14"/>
      <c r="MED3208" s="14"/>
      <c r="MEE3208" s="14"/>
      <c r="MEF3208" s="14"/>
      <c r="MEG3208" s="14"/>
      <c r="MEH3208" s="14"/>
      <c r="MEI3208" s="14"/>
      <c r="MEJ3208" s="14"/>
      <c r="MEK3208" s="14"/>
      <c r="MEL3208" s="14"/>
      <c r="MEM3208" s="14"/>
      <c r="MEN3208" s="14"/>
      <c r="MEO3208" s="14"/>
      <c r="MEP3208" s="14"/>
      <c r="MEQ3208" s="14"/>
      <c r="MER3208" s="14"/>
      <c r="MES3208" s="14"/>
      <c r="MET3208" s="14"/>
      <c r="MEU3208" s="14"/>
      <c r="MEV3208" s="14"/>
      <c r="MEW3208" s="14"/>
      <c r="MEX3208" s="14"/>
      <c r="MEY3208" s="14"/>
      <c r="MEZ3208" s="14"/>
      <c r="MFA3208" s="14"/>
      <c r="MFB3208" s="14"/>
      <c r="MFC3208" s="14"/>
      <c r="MFD3208" s="14"/>
      <c r="MFE3208" s="14"/>
      <c r="MFF3208" s="14"/>
      <c r="MFG3208" s="14"/>
      <c r="MFH3208" s="14"/>
      <c r="MFI3208" s="14"/>
      <c r="MFJ3208" s="14"/>
      <c r="MFK3208" s="14"/>
      <c r="MFL3208" s="14"/>
      <c r="MFM3208" s="14"/>
      <c r="MFN3208" s="14"/>
      <c r="MFO3208" s="14"/>
      <c r="MFP3208" s="14"/>
      <c r="MFQ3208" s="14"/>
      <c r="MFR3208" s="14"/>
      <c r="MFS3208" s="14"/>
      <c r="MFT3208" s="14"/>
      <c r="MFU3208" s="14"/>
      <c r="MFV3208" s="14"/>
      <c r="MFW3208" s="14"/>
      <c r="MFX3208" s="14"/>
      <c r="MFY3208" s="14"/>
      <c r="MFZ3208" s="14"/>
      <c r="MGA3208" s="14"/>
      <c r="MGB3208" s="14"/>
      <c r="MGC3208" s="14"/>
      <c r="MGD3208" s="14"/>
      <c r="MGE3208" s="14"/>
      <c r="MGF3208" s="14"/>
      <c r="MGG3208" s="14"/>
      <c r="MGH3208" s="14"/>
      <c r="MGI3208" s="14"/>
      <c r="MGJ3208" s="14"/>
      <c r="MGK3208" s="14"/>
      <c r="MGL3208" s="14"/>
      <c r="MGM3208" s="14"/>
      <c r="MGN3208" s="14"/>
      <c r="MGO3208" s="14"/>
      <c r="MGP3208" s="14"/>
      <c r="MGQ3208" s="14"/>
      <c r="MGR3208" s="14"/>
      <c r="MGS3208" s="14"/>
      <c r="MGT3208" s="14"/>
      <c r="MGU3208" s="14"/>
      <c r="MGV3208" s="14"/>
      <c r="MGW3208" s="14"/>
      <c r="MGX3208" s="14"/>
      <c r="MGY3208" s="14"/>
      <c r="MGZ3208" s="14"/>
      <c r="MHA3208" s="14"/>
      <c r="MHB3208" s="14"/>
      <c r="MHC3208" s="14"/>
      <c r="MHD3208" s="14"/>
      <c r="MHE3208" s="14"/>
      <c r="MHF3208" s="14"/>
      <c r="MHG3208" s="14"/>
      <c r="MHH3208" s="14"/>
      <c r="MHI3208" s="14"/>
      <c r="MHJ3208" s="14"/>
      <c r="MHK3208" s="14"/>
      <c r="MHL3208" s="14"/>
      <c r="MHM3208" s="14"/>
      <c r="MHN3208" s="14"/>
      <c r="MHO3208" s="14"/>
      <c r="MHP3208" s="14"/>
      <c r="MHQ3208" s="14"/>
      <c r="MHR3208" s="14"/>
      <c r="MHS3208" s="14"/>
      <c r="MHT3208" s="14"/>
      <c r="MHU3208" s="14"/>
      <c r="MHV3208" s="14"/>
      <c r="MHW3208" s="14"/>
      <c r="MHX3208" s="14"/>
      <c r="MHY3208" s="14"/>
      <c r="MHZ3208" s="14"/>
      <c r="MIA3208" s="14"/>
      <c r="MIB3208" s="14"/>
      <c r="MIC3208" s="14"/>
      <c r="MID3208" s="14"/>
      <c r="MIE3208" s="14"/>
      <c r="MIF3208" s="14"/>
      <c r="MIG3208" s="14"/>
      <c r="MIH3208" s="14"/>
      <c r="MII3208" s="14"/>
      <c r="MIJ3208" s="14"/>
      <c r="MIK3208" s="14"/>
      <c r="MIL3208" s="14"/>
      <c r="MIM3208" s="14"/>
      <c r="MIN3208" s="14"/>
      <c r="MIO3208" s="14"/>
      <c r="MIP3208" s="14"/>
      <c r="MIQ3208" s="14"/>
      <c r="MIR3208" s="14"/>
      <c r="MIS3208" s="14"/>
      <c r="MIT3208" s="14"/>
      <c r="MIU3208" s="14"/>
      <c r="MIV3208" s="14"/>
      <c r="MIW3208" s="14"/>
      <c r="MIX3208" s="14"/>
      <c r="MIY3208" s="14"/>
      <c r="MIZ3208" s="14"/>
      <c r="MJA3208" s="14"/>
      <c r="MJB3208" s="14"/>
      <c r="MJC3208" s="14"/>
      <c r="MJD3208" s="14"/>
      <c r="MJE3208" s="14"/>
      <c r="MJF3208" s="14"/>
      <c r="MJG3208" s="14"/>
      <c r="MJH3208" s="14"/>
      <c r="MJI3208" s="14"/>
      <c r="MJJ3208" s="14"/>
      <c r="MJK3208" s="14"/>
      <c r="MJL3208" s="14"/>
      <c r="MJM3208" s="14"/>
      <c r="MJN3208" s="14"/>
      <c r="MJO3208" s="14"/>
      <c r="MJP3208" s="14"/>
      <c r="MJQ3208" s="14"/>
      <c r="MJR3208" s="14"/>
      <c r="MJS3208" s="14"/>
      <c r="MJT3208" s="14"/>
      <c r="MJU3208" s="14"/>
      <c r="MJV3208" s="14"/>
      <c r="MJW3208" s="14"/>
      <c r="MJX3208" s="14"/>
      <c r="MJY3208" s="14"/>
      <c r="MJZ3208" s="14"/>
      <c r="MKA3208" s="14"/>
      <c r="MKB3208" s="14"/>
      <c r="MKC3208" s="14"/>
      <c r="MKD3208" s="14"/>
      <c r="MKE3208" s="14"/>
      <c r="MKF3208" s="14"/>
      <c r="MKG3208" s="14"/>
      <c r="MKH3208" s="14"/>
      <c r="MKI3208" s="14"/>
      <c r="MKJ3208" s="14"/>
      <c r="MKK3208" s="14"/>
      <c r="MKL3208" s="14"/>
      <c r="MKM3208" s="14"/>
      <c r="MKN3208" s="14"/>
      <c r="MKO3208" s="14"/>
      <c r="MKP3208" s="14"/>
      <c r="MKQ3208" s="14"/>
      <c r="MKR3208" s="14"/>
      <c r="MKS3208" s="14"/>
      <c r="MKT3208" s="14"/>
      <c r="MKU3208" s="14"/>
      <c r="MKV3208" s="14"/>
      <c r="MKW3208" s="14"/>
      <c r="MKX3208" s="14"/>
      <c r="MKY3208" s="14"/>
      <c r="MKZ3208" s="14"/>
      <c r="MLA3208" s="14"/>
      <c r="MLB3208" s="14"/>
      <c r="MLC3208" s="14"/>
      <c r="MLD3208" s="14"/>
      <c r="MLE3208" s="14"/>
      <c r="MLF3208" s="14"/>
      <c r="MLG3208" s="14"/>
      <c r="MLH3208" s="14"/>
      <c r="MLI3208" s="14"/>
      <c r="MLJ3208" s="14"/>
      <c r="MLK3208" s="14"/>
      <c r="MLL3208" s="14"/>
      <c r="MLM3208" s="14"/>
      <c r="MLN3208" s="14"/>
      <c r="MLO3208" s="14"/>
      <c r="MLP3208" s="14"/>
      <c r="MLQ3208" s="14"/>
      <c r="MLR3208" s="14"/>
      <c r="MLS3208" s="14"/>
      <c r="MLT3208" s="14"/>
      <c r="MLU3208" s="14"/>
      <c r="MLV3208" s="14"/>
      <c r="MLW3208" s="14"/>
      <c r="MLX3208" s="14"/>
      <c r="MLY3208" s="14"/>
      <c r="MLZ3208" s="14"/>
      <c r="MMA3208" s="14"/>
      <c r="MMB3208" s="14"/>
      <c r="MMC3208" s="14"/>
      <c r="MMD3208" s="14"/>
      <c r="MME3208" s="14"/>
      <c r="MMF3208" s="14"/>
      <c r="MMG3208" s="14"/>
      <c r="MMH3208" s="14"/>
      <c r="MMI3208" s="14"/>
      <c r="MMJ3208" s="14"/>
      <c r="MMK3208" s="14"/>
      <c r="MML3208" s="14"/>
      <c r="MMM3208" s="14"/>
      <c r="MMN3208" s="14"/>
      <c r="MMO3208" s="14"/>
      <c r="MMP3208" s="14"/>
      <c r="MMQ3208" s="14"/>
      <c r="MMR3208" s="14"/>
      <c r="MMS3208" s="14"/>
      <c r="MMT3208" s="14"/>
      <c r="MMU3208" s="14"/>
      <c r="MMV3208" s="14"/>
      <c r="MMW3208" s="14"/>
      <c r="MMX3208" s="14"/>
      <c r="MMY3208" s="14"/>
      <c r="MMZ3208" s="14"/>
      <c r="MNA3208" s="14"/>
      <c r="MNB3208" s="14"/>
      <c r="MNC3208" s="14"/>
      <c r="MND3208" s="14"/>
      <c r="MNE3208" s="14"/>
      <c r="MNF3208" s="14"/>
      <c r="MNG3208" s="14"/>
      <c r="MNH3208" s="14"/>
      <c r="MNI3208" s="14"/>
      <c r="MNJ3208" s="14"/>
      <c r="MNK3208" s="14"/>
      <c r="MNL3208" s="14"/>
      <c r="MNM3208" s="14"/>
      <c r="MNN3208" s="14"/>
      <c r="MNO3208" s="14"/>
      <c r="MNP3208" s="14"/>
      <c r="MNQ3208" s="14"/>
      <c r="MNR3208" s="14"/>
      <c r="MNS3208" s="14"/>
      <c r="MNT3208" s="14"/>
      <c r="MNU3208" s="14"/>
      <c r="MNV3208" s="14"/>
      <c r="MNW3208" s="14"/>
      <c r="MNX3208" s="14"/>
      <c r="MNY3208" s="14"/>
      <c r="MNZ3208" s="14"/>
      <c r="MOA3208" s="14"/>
      <c r="MOB3208" s="14"/>
      <c r="MOC3208" s="14"/>
      <c r="MOD3208" s="14"/>
      <c r="MOE3208" s="14"/>
      <c r="MOF3208" s="14"/>
      <c r="MOG3208" s="14"/>
      <c r="MOH3208" s="14"/>
      <c r="MOI3208" s="14"/>
      <c r="MOJ3208" s="14"/>
      <c r="MOK3208" s="14"/>
      <c r="MOL3208" s="14"/>
      <c r="MOM3208" s="14"/>
      <c r="MON3208" s="14"/>
      <c r="MOO3208" s="14"/>
      <c r="MOP3208" s="14"/>
      <c r="MOQ3208" s="14"/>
      <c r="MOR3208" s="14"/>
      <c r="MOS3208" s="14"/>
      <c r="MOT3208" s="14"/>
      <c r="MOU3208" s="14"/>
      <c r="MOV3208" s="14"/>
      <c r="MOW3208" s="14"/>
      <c r="MOX3208" s="14"/>
      <c r="MOY3208" s="14"/>
      <c r="MOZ3208" s="14"/>
      <c r="MPA3208" s="14"/>
      <c r="MPB3208" s="14"/>
      <c r="MPC3208" s="14"/>
      <c r="MPD3208" s="14"/>
      <c r="MPE3208" s="14"/>
      <c r="MPF3208" s="14"/>
      <c r="MPG3208" s="14"/>
      <c r="MPH3208" s="14"/>
      <c r="MPI3208" s="14"/>
      <c r="MPJ3208" s="14"/>
      <c r="MPK3208" s="14"/>
      <c r="MPL3208" s="14"/>
      <c r="MPM3208" s="14"/>
      <c r="MPN3208" s="14"/>
      <c r="MPO3208" s="14"/>
      <c r="MPP3208" s="14"/>
      <c r="MPQ3208" s="14"/>
      <c r="MPR3208" s="14"/>
      <c r="MPS3208" s="14"/>
      <c r="MPT3208" s="14"/>
      <c r="MPU3208" s="14"/>
      <c r="MPV3208" s="14"/>
      <c r="MPW3208" s="14"/>
      <c r="MPX3208" s="14"/>
      <c r="MPY3208" s="14"/>
      <c r="MPZ3208" s="14"/>
      <c r="MQA3208" s="14"/>
      <c r="MQB3208" s="14"/>
      <c r="MQC3208" s="14"/>
      <c r="MQD3208" s="14"/>
      <c r="MQE3208" s="14"/>
      <c r="MQF3208" s="14"/>
      <c r="MQG3208" s="14"/>
      <c r="MQH3208" s="14"/>
      <c r="MQI3208" s="14"/>
      <c r="MQJ3208" s="14"/>
      <c r="MQK3208" s="14"/>
      <c r="MQL3208" s="14"/>
      <c r="MQM3208" s="14"/>
      <c r="MQN3208" s="14"/>
      <c r="MQO3208" s="14"/>
      <c r="MQP3208" s="14"/>
      <c r="MQQ3208" s="14"/>
      <c r="MQR3208" s="14"/>
      <c r="MQS3208" s="14"/>
      <c r="MQT3208" s="14"/>
      <c r="MQU3208" s="14"/>
      <c r="MQV3208" s="14"/>
      <c r="MQW3208" s="14"/>
      <c r="MQX3208" s="14"/>
      <c r="MQY3208" s="14"/>
      <c r="MQZ3208" s="14"/>
      <c r="MRA3208" s="14"/>
      <c r="MRB3208" s="14"/>
      <c r="MRC3208" s="14"/>
      <c r="MRD3208" s="14"/>
      <c r="MRE3208" s="14"/>
      <c r="MRF3208" s="14"/>
      <c r="MRG3208" s="14"/>
      <c r="MRH3208" s="14"/>
      <c r="MRI3208" s="14"/>
      <c r="MRJ3208" s="14"/>
      <c r="MRK3208" s="14"/>
      <c r="MRL3208" s="14"/>
      <c r="MRM3208" s="14"/>
      <c r="MRN3208" s="14"/>
      <c r="MRO3208" s="14"/>
      <c r="MRP3208" s="14"/>
      <c r="MRQ3208" s="14"/>
      <c r="MRR3208" s="14"/>
      <c r="MRS3208" s="14"/>
      <c r="MRT3208" s="14"/>
      <c r="MRU3208" s="14"/>
      <c r="MRV3208" s="14"/>
      <c r="MRW3208" s="14"/>
      <c r="MRX3208" s="14"/>
      <c r="MRY3208" s="14"/>
      <c r="MRZ3208" s="14"/>
      <c r="MSA3208" s="14"/>
      <c r="MSB3208" s="14"/>
      <c r="MSC3208" s="14"/>
      <c r="MSD3208" s="14"/>
      <c r="MSE3208" s="14"/>
      <c r="MSF3208" s="14"/>
      <c r="MSG3208" s="14"/>
      <c r="MSH3208" s="14"/>
      <c r="MSI3208" s="14"/>
      <c r="MSJ3208" s="14"/>
      <c r="MSK3208" s="14"/>
      <c r="MSL3208" s="14"/>
      <c r="MSM3208" s="14"/>
      <c r="MSN3208" s="14"/>
      <c r="MSO3208" s="14"/>
      <c r="MSP3208" s="14"/>
      <c r="MSQ3208" s="14"/>
      <c r="MSR3208" s="14"/>
      <c r="MSS3208" s="14"/>
      <c r="MST3208" s="14"/>
      <c r="MSU3208" s="14"/>
      <c r="MSV3208" s="14"/>
      <c r="MSW3208" s="14"/>
      <c r="MSX3208" s="14"/>
      <c r="MSY3208" s="14"/>
      <c r="MSZ3208" s="14"/>
      <c r="MTA3208" s="14"/>
      <c r="MTB3208" s="14"/>
      <c r="MTC3208" s="14"/>
      <c r="MTD3208" s="14"/>
      <c r="MTE3208" s="14"/>
      <c r="MTF3208" s="14"/>
      <c r="MTG3208" s="14"/>
      <c r="MTH3208" s="14"/>
      <c r="MTI3208" s="14"/>
      <c r="MTJ3208" s="14"/>
      <c r="MTK3208" s="14"/>
      <c r="MTL3208" s="14"/>
      <c r="MTM3208" s="14"/>
      <c r="MTN3208" s="14"/>
      <c r="MTO3208" s="14"/>
      <c r="MTP3208" s="14"/>
      <c r="MTQ3208" s="14"/>
      <c r="MTR3208" s="14"/>
      <c r="MTS3208" s="14"/>
      <c r="MTT3208" s="14"/>
      <c r="MTU3208" s="14"/>
      <c r="MTV3208" s="14"/>
      <c r="MTW3208" s="14"/>
      <c r="MTX3208" s="14"/>
      <c r="MTY3208" s="14"/>
      <c r="MTZ3208" s="14"/>
      <c r="MUA3208" s="14"/>
      <c r="MUB3208" s="14"/>
      <c r="MUC3208" s="14"/>
      <c r="MUD3208" s="14"/>
      <c r="MUE3208" s="14"/>
      <c r="MUF3208" s="14"/>
      <c r="MUG3208" s="14"/>
      <c r="MUH3208" s="14"/>
      <c r="MUI3208" s="14"/>
      <c r="MUJ3208" s="14"/>
      <c r="MUK3208" s="14"/>
      <c r="MUL3208" s="14"/>
      <c r="MUM3208" s="14"/>
      <c r="MUN3208" s="14"/>
      <c r="MUO3208" s="14"/>
      <c r="MUP3208" s="14"/>
      <c r="MUQ3208" s="14"/>
      <c r="MUR3208" s="14"/>
      <c r="MUS3208" s="14"/>
      <c r="MUT3208" s="14"/>
      <c r="MUU3208" s="14"/>
      <c r="MUV3208" s="14"/>
      <c r="MUW3208" s="14"/>
      <c r="MUX3208" s="14"/>
      <c r="MUY3208" s="14"/>
      <c r="MUZ3208" s="14"/>
      <c r="MVA3208" s="14"/>
      <c r="MVB3208" s="14"/>
      <c r="MVC3208" s="14"/>
      <c r="MVD3208" s="14"/>
      <c r="MVE3208" s="14"/>
      <c r="MVF3208" s="14"/>
      <c r="MVG3208" s="14"/>
      <c r="MVH3208" s="14"/>
      <c r="MVI3208" s="14"/>
      <c r="MVJ3208" s="14"/>
      <c r="MVK3208" s="14"/>
      <c r="MVL3208" s="14"/>
      <c r="MVM3208" s="14"/>
      <c r="MVN3208" s="14"/>
      <c r="MVO3208" s="14"/>
      <c r="MVP3208" s="14"/>
      <c r="MVQ3208" s="14"/>
      <c r="MVR3208" s="14"/>
      <c r="MVS3208" s="14"/>
      <c r="MVT3208" s="14"/>
      <c r="MVU3208" s="14"/>
      <c r="MVV3208" s="14"/>
      <c r="MVW3208" s="14"/>
      <c r="MVX3208" s="14"/>
      <c r="MVY3208" s="14"/>
      <c r="MVZ3208" s="14"/>
      <c r="MWA3208" s="14"/>
      <c r="MWB3208" s="14"/>
      <c r="MWC3208" s="14"/>
      <c r="MWD3208" s="14"/>
      <c r="MWE3208" s="14"/>
      <c r="MWF3208" s="14"/>
      <c r="MWG3208" s="14"/>
      <c r="MWH3208" s="14"/>
      <c r="MWI3208" s="14"/>
      <c r="MWJ3208" s="14"/>
      <c r="MWK3208" s="14"/>
      <c r="MWL3208" s="14"/>
      <c r="MWM3208" s="14"/>
      <c r="MWN3208" s="14"/>
      <c r="MWO3208" s="14"/>
      <c r="MWP3208" s="14"/>
      <c r="MWQ3208" s="14"/>
      <c r="MWR3208" s="14"/>
      <c r="MWS3208" s="14"/>
      <c r="MWT3208" s="14"/>
      <c r="MWU3208" s="14"/>
      <c r="MWV3208" s="14"/>
      <c r="MWW3208" s="14"/>
      <c r="MWX3208" s="14"/>
      <c r="MWY3208" s="14"/>
      <c r="MWZ3208" s="14"/>
      <c r="MXA3208" s="14"/>
      <c r="MXB3208" s="14"/>
      <c r="MXC3208" s="14"/>
      <c r="MXD3208" s="14"/>
      <c r="MXE3208" s="14"/>
      <c r="MXF3208" s="14"/>
      <c r="MXG3208" s="14"/>
      <c r="MXH3208" s="14"/>
      <c r="MXI3208" s="14"/>
      <c r="MXJ3208" s="14"/>
      <c r="MXK3208" s="14"/>
      <c r="MXL3208" s="14"/>
      <c r="MXM3208" s="14"/>
      <c r="MXN3208" s="14"/>
      <c r="MXO3208" s="14"/>
      <c r="MXP3208" s="14"/>
      <c r="MXQ3208" s="14"/>
      <c r="MXR3208" s="14"/>
      <c r="MXS3208" s="14"/>
      <c r="MXT3208" s="14"/>
      <c r="MXU3208" s="14"/>
      <c r="MXV3208" s="14"/>
      <c r="MXW3208" s="14"/>
      <c r="MXX3208" s="14"/>
      <c r="MXY3208" s="14"/>
      <c r="MXZ3208" s="14"/>
      <c r="MYA3208" s="14"/>
      <c r="MYB3208" s="14"/>
      <c r="MYC3208" s="14"/>
      <c r="MYD3208" s="14"/>
      <c r="MYE3208" s="14"/>
      <c r="MYF3208" s="14"/>
      <c r="MYG3208" s="14"/>
      <c r="MYH3208" s="14"/>
      <c r="MYI3208" s="14"/>
      <c r="MYJ3208" s="14"/>
      <c r="MYK3208" s="14"/>
      <c r="MYL3208" s="14"/>
      <c r="MYM3208" s="14"/>
      <c r="MYN3208" s="14"/>
      <c r="MYO3208" s="14"/>
      <c r="MYP3208" s="14"/>
      <c r="MYQ3208" s="14"/>
      <c r="MYR3208" s="14"/>
      <c r="MYS3208" s="14"/>
      <c r="MYT3208" s="14"/>
      <c r="MYU3208" s="14"/>
      <c r="MYV3208" s="14"/>
      <c r="MYW3208" s="14"/>
      <c r="MYX3208" s="14"/>
      <c r="MYY3208" s="14"/>
      <c r="MYZ3208" s="14"/>
      <c r="MZA3208" s="14"/>
      <c r="MZB3208" s="14"/>
      <c r="MZC3208" s="14"/>
      <c r="MZD3208" s="14"/>
      <c r="MZE3208" s="14"/>
      <c r="MZF3208" s="14"/>
      <c r="MZG3208" s="14"/>
      <c r="MZH3208" s="14"/>
      <c r="MZI3208" s="14"/>
      <c r="MZJ3208" s="14"/>
      <c r="MZK3208" s="14"/>
      <c r="MZL3208" s="14"/>
      <c r="MZM3208" s="14"/>
      <c r="MZN3208" s="14"/>
      <c r="MZO3208" s="14"/>
      <c r="MZP3208" s="14"/>
      <c r="MZQ3208" s="14"/>
      <c r="MZR3208" s="14"/>
      <c r="MZS3208" s="14"/>
      <c r="MZT3208" s="14"/>
      <c r="MZU3208" s="14"/>
      <c r="MZV3208" s="14"/>
      <c r="MZW3208" s="14"/>
      <c r="MZX3208" s="14"/>
      <c r="MZY3208" s="14"/>
      <c r="MZZ3208" s="14"/>
      <c r="NAA3208" s="14"/>
      <c r="NAB3208" s="14"/>
      <c r="NAC3208" s="14"/>
      <c r="NAD3208" s="14"/>
      <c r="NAE3208" s="14"/>
      <c r="NAF3208" s="14"/>
      <c r="NAG3208" s="14"/>
      <c r="NAH3208" s="14"/>
      <c r="NAI3208" s="14"/>
      <c r="NAJ3208" s="14"/>
      <c r="NAK3208" s="14"/>
      <c r="NAL3208" s="14"/>
      <c r="NAM3208" s="14"/>
      <c r="NAN3208" s="14"/>
      <c r="NAO3208" s="14"/>
      <c r="NAP3208" s="14"/>
      <c r="NAQ3208" s="14"/>
      <c r="NAR3208" s="14"/>
      <c r="NAS3208" s="14"/>
      <c r="NAT3208" s="14"/>
      <c r="NAU3208" s="14"/>
      <c r="NAV3208" s="14"/>
      <c r="NAW3208" s="14"/>
      <c r="NAX3208" s="14"/>
      <c r="NAY3208" s="14"/>
      <c r="NAZ3208" s="14"/>
      <c r="NBA3208" s="14"/>
      <c r="NBB3208" s="14"/>
      <c r="NBC3208" s="14"/>
      <c r="NBD3208" s="14"/>
      <c r="NBE3208" s="14"/>
      <c r="NBF3208" s="14"/>
      <c r="NBG3208" s="14"/>
      <c r="NBH3208" s="14"/>
      <c r="NBI3208" s="14"/>
      <c r="NBJ3208" s="14"/>
      <c r="NBK3208" s="14"/>
      <c r="NBL3208" s="14"/>
      <c r="NBM3208" s="14"/>
      <c r="NBN3208" s="14"/>
      <c r="NBO3208" s="14"/>
      <c r="NBP3208" s="14"/>
      <c r="NBQ3208" s="14"/>
      <c r="NBR3208" s="14"/>
      <c r="NBS3208" s="14"/>
      <c r="NBT3208" s="14"/>
      <c r="NBU3208" s="14"/>
      <c r="NBV3208" s="14"/>
      <c r="NBW3208" s="14"/>
      <c r="NBX3208" s="14"/>
      <c r="NBY3208" s="14"/>
      <c r="NBZ3208" s="14"/>
      <c r="NCA3208" s="14"/>
      <c r="NCB3208" s="14"/>
      <c r="NCC3208" s="14"/>
      <c r="NCD3208" s="14"/>
      <c r="NCE3208" s="14"/>
      <c r="NCF3208" s="14"/>
      <c r="NCG3208" s="14"/>
      <c r="NCH3208" s="14"/>
      <c r="NCI3208" s="14"/>
      <c r="NCJ3208" s="14"/>
      <c r="NCK3208" s="14"/>
      <c r="NCL3208" s="14"/>
      <c r="NCM3208" s="14"/>
      <c r="NCN3208" s="14"/>
      <c r="NCO3208" s="14"/>
      <c r="NCP3208" s="14"/>
      <c r="NCQ3208" s="14"/>
      <c r="NCR3208" s="14"/>
      <c r="NCS3208" s="14"/>
      <c r="NCT3208" s="14"/>
      <c r="NCU3208" s="14"/>
      <c r="NCV3208" s="14"/>
      <c r="NCW3208" s="14"/>
      <c r="NCX3208" s="14"/>
      <c r="NCY3208" s="14"/>
      <c r="NCZ3208" s="14"/>
      <c r="NDA3208" s="14"/>
      <c r="NDB3208" s="14"/>
      <c r="NDC3208" s="14"/>
      <c r="NDD3208" s="14"/>
      <c r="NDE3208" s="14"/>
      <c r="NDF3208" s="14"/>
      <c r="NDG3208" s="14"/>
      <c r="NDH3208" s="14"/>
      <c r="NDI3208" s="14"/>
      <c r="NDJ3208" s="14"/>
      <c r="NDK3208" s="14"/>
      <c r="NDL3208" s="14"/>
      <c r="NDM3208" s="14"/>
      <c r="NDN3208" s="14"/>
      <c r="NDO3208" s="14"/>
      <c r="NDP3208" s="14"/>
      <c r="NDQ3208" s="14"/>
      <c r="NDR3208" s="14"/>
      <c r="NDS3208" s="14"/>
      <c r="NDT3208" s="14"/>
      <c r="NDU3208" s="14"/>
      <c r="NDV3208" s="14"/>
      <c r="NDW3208" s="14"/>
      <c r="NDX3208" s="14"/>
      <c r="NDY3208" s="14"/>
      <c r="NDZ3208" s="14"/>
      <c r="NEA3208" s="14"/>
      <c r="NEB3208" s="14"/>
      <c r="NEC3208" s="14"/>
      <c r="NED3208" s="14"/>
      <c r="NEE3208" s="14"/>
      <c r="NEF3208" s="14"/>
      <c r="NEG3208" s="14"/>
      <c r="NEH3208" s="14"/>
      <c r="NEI3208" s="14"/>
      <c r="NEJ3208" s="14"/>
      <c r="NEK3208" s="14"/>
      <c r="NEL3208" s="14"/>
      <c r="NEM3208" s="14"/>
      <c r="NEN3208" s="14"/>
      <c r="NEO3208" s="14"/>
      <c r="NEP3208" s="14"/>
      <c r="NEQ3208" s="14"/>
      <c r="NER3208" s="14"/>
      <c r="NES3208" s="14"/>
      <c r="NET3208" s="14"/>
      <c r="NEU3208" s="14"/>
      <c r="NEV3208" s="14"/>
      <c r="NEW3208" s="14"/>
      <c r="NEX3208" s="14"/>
      <c r="NEY3208" s="14"/>
      <c r="NEZ3208" s="14"/>
      <c r="NFA3208" s="14"/>
      <c r="NFB3208" s="14"/>
      <c r="NFC3208" s="14"/>
      <c r="NFD3208" s="14"/>
      <c r="NFE3208" s="14"/>
      <c r="NFF3208" s="14"/>
      <c r="NFG3208" s="14"/>
      <c r="NFH3208" s="14"/>
      <c r="NFI3208" s="14"/>
      <c r="NFJ3208" s="14"/>
      <c r="NFK3208" s="14"/>
      <c r="NFL3208" s="14"/>
      <c r="NFM3208" s="14"/>
      <c r="NFN3208" s="14"/>
      <c r="NFO3208" s="14"/>
      <c r="NFP3208" s="14"/>
      <c r="NFQ3208" s="14"/>
      <c r="NFR3208" s="14"/>
      <c r="NFS3208" s="14"/>
      <c r="NFT3208" s="14"/>
      <c r="NFU3208" s="14"/>
      <c r="NFV3208" s="14"/>
      <c r="NFW3208" s="14"/>
      <c r="NFX3208" s="14"/>
      <c r="NFY3208" s="14"/>
      <c r="NFZ3208" s="14"/>
      <c r="NGA3208" s="14"/>
      <c r="NGB3208" s="14"/>
      <c r="NGC3208" s="14"/>
      <c r="NGD3208" s="14"/>
      <c r="NGE3208" s="14"/>
      <c r="NGF3208" s="14"/>
      <c r="NGG3208" s="14"/>
      <c r="NGH3208" s="14"/>
      <c r="NGI3208" s="14"/>
      <c r="NGJ3208" s="14"/>
      <c r="NGK3208" s="14"/>
      <c r="NGL3208" s="14"/>
      <c r="NGM3208" s="14"/>
      <c r="NGN3208" s="14"/>
      <c r="NGO3208" s="14"/>
      <c r="NGP3208" s="14"/>
      <c r="NGQ3208" s="14"/>
      <c r="NGR3208" s="14"/>
      <c r="NGS3208" s="14"/>
      <c r="NGT3208" s="14"/>
      <c r="NGU3208" s="14"/>
      <c r="NGV3208" s="14"/>
      <c r="NGW3208" s="14"/>
      <c r="NGX3208" s="14"/>
      <c r="NGY3208" s="14"/>
      <c r="NGZ3208" s="14"/>
      <c r="NHA3208" s="14"/>
      <c r="NHB3208" s="14"/>
      <c r="NHC3208" s="14"/>
      <c r="NHD3208" s="14"/>
      <c r="NHE3208" s="14"/>
      <c r="NHF3208" s="14"/>
      <c r="NHG3208" s="14"/>
      <c r="NHH3208" s="14"/>
      <c r="NHI3208" s="14"/>
      <c r="NHJ3208" s="14"/>
      <c r="NHK3208" s="14"/>
      <c r="NHL3208" s="14"/>
      <c r="NHM3208" s="14"/>
      <c r="NHN3208" s="14"/>
      <c r="NHO3208" s="14"/>
      <c r="NHP3208" s="14"/>
      <c r="NHQ3208" s="14"/>
      <c r="NHR3208" s="14"/>
      <c r="NHS3208" s="14"/>
      <c r="NHT3208" s="14"/>
      <c r="NHU3208" s="14"/>
      <c r="NHV3208" s="14"/>
      <c r="NHW3208" s="14"/>
      <c r="NHX3208" s="14"/>
      <c r="NHY3208" s="14"/>
      <c r="NHZ3208" s="14"/>
      <c r="NIA3208" s="14"/>
      <c r="NIB3208" s="14"/>
      <c r="NIC3208" s="14"/>
      <c r="NID3208" s="14"/>
      <c r="NIE3208" s="14"/>
      <c r="NIF3208" s="14"/>
      <c r="NIG3208" s="14"/>
      <c r="NIH3208" s="14"/>
      <c r="NII3208" s="14"/>
      <c r="NIJ3208" s="14"/>
      <c r="NIK3208" s="14"/>
      <c r="NIL3208" s="14"/>
      <c r="NIM3208" s="14"/>
      <c r="NIN3208" s="14"/>
      <c r="NIO3208" s="14"/>
      <c r="NIP3208" s="14"/>
      <c r="NIQ3208" s="14"/>
      <c r="NIR3208" s="14"/>
      <c r="NIS3208" s="14"/>
      <c r="NIT3208" s="14"/>
      <c r="NIU3208" s="14"/>
      <c r="NIV3208" s="14"/>
      <c r="NIW3208" s="14"/>
      <c r="NIX3208" s="14"/>
      <c r="NIY3208" s="14"/>
      <c r="NIZ3208" s="14"/>
      <c r="NJA3208" s="14"/>
      <c r="NJB3208" s="14"/>
      <c r="NJC3208" s="14"/>
      <c r="NJD3208" s="14"/>
      <c r="NJE3208" s="14"/>
      <c r="NJF3208" s="14"/>
      <c r="NJG3208" s="14"/>
      <c r="NJH3208" s="14"/>
      <c r="NJI3208" s="14"/>
      <c r="NJJ3208" s="14"/>
      <c r="NJK3208" s="14"/>
      <c r="NJL3208" s="14"/>
      <c r="NJM3208" s="14"/>
      <c r="NJN3208" s="14"/>
      <c r="NJO3208" s="14"/>
      <c r="NJP3208" s="14"/>
      <c r="NJQ3208" s="14"/>
      <c r="NJR3208" s="14"/>
      <c r="NJS3208" s="14"/>
      <c r="NJT3208" s="14"/>
      <c r="NJU3208" s="14"/>
      <c r="NJV3208" s="14"/>
      <c r="NJW3208" s="14"/>
      <c r="NJX3208" s="14"/>
      <c r="NJY3208" s="14"/>
      <c r="NJZ3208" s="14"/>
      <c r="NKA3208" s="14"/>
      <c r="NKB3208" s="14"/>
      <c r="NKC3208" s="14"/>
      <c r="NKD3208" s="14"/>
      <c r="NKE3208" s="14"/>
      <c r="NKF3208" s="14"/>
      <c r="NKG3208" s="14"/>
      <c r="NKH3208" s="14"/>
      <c r="NKI3208" s="14"/>
      <c r="NKJ3208" s="14"/>
      <c r="NKK3208" s="14"/>
      <c r="NKL3208" s="14"/>
      <c r="NKM3208" s="14"/>
      <c r="NKN3208" s="14"/>
      <c r="NKO3208" s="14"/>
      <c r="NKP3208" s="14"/>
      <c r="NKQ3208" s="14"/>
      <c r="NKR3208" s="14"/>
      <c r="NKS3208" s="14"/>
      <c r="NKT3208" s="14"/>
      <c r="NKU3208" s="14"/>
      <c r="NKV3208" s="14"/>
      <c r="NKW3208" s="14"/>
      <c r="NKX3208" s="14"/>
      <c r="NKY3208" s="14"/>
      <c r="NKZ3208" s="14"/>
      <c r="NLA3208" s="14"/>
      <c r="NLB3208" s="14"/>
      <c r="NLC3208" s="14"/>
      <c r="NLD3208" s="14"/>
      <c r="NLE3208" s="14"/>
      <c r="NLF3208" s="14"/>
      <c r="NLG3208" s="14"/>
      <c r="NLH3208" s="14"/>
      <c r="NLI3208" s="14"/>
      <c r="NLJ3208" s="14"/>
      <c r="NLK3208" s="14"/>
      <c r="NLL3208" s="14"/>
      <c r="NLM3208" s="14"/>
      <c r="NLN3208" s="14"/>
      <c r="NLO3208" s="14"/>
      <c r="NLP3208" s="14"/>
      <c r="NLQ3208" s="14"/>
      <c r="NLR3208" s="14"/>
      <c r="NLS3208" s="14"/>
      <c r="NLT3208" s="14"/>
      <c r="NLU3208" s="14"/>
      <c r="NLV3208" s="14"/>
      <c r="NLW3208" s="14"/>
      <c r="NLX3208" s="14"/>
      <c r="NLY3208" s="14"/>
      <c r="NLZ3208" s="14"/>
      <c r="NMA3208" s="14"/>
      <c r="NMB3208" s="14"/>
      <c r="NMC3208" s="14"/>
      <c r="NMD3208" s="14"/>
      <c r="NME3208" s="14"/>
      <c r="NMF3208" s="14"/>
      <c r="NMG3208" s="14"/>
      <c r="NMH3208" s="14"/>
      <c r="NMI3208" s="14"/>
      <c r="NMJ3208" s="14"/>
      <c r="NMK3208" s="14"/>
      <c r="NML3208" s="14"/>
      <c r="NMM3208" s="14"/>
      <c r="NMN3208" s="14"/>
      <c r="NMO3208" s="14"/>
      <c r="NMP3208" s="14"/>
      <c r="NMQ3208" s="14"/>
      <c r="NMR3208" s="14"/>
      <c r="NMS3208" s="14"/>
      <c r="NMT3208" s="14"/>
      <c r="NMU3208" s="14"/>
      <c r="NMV3208" s="14"/>
      <c r="NMW3208" s="14"/>
      <c r="NMX3208" s="14"/>
      <c r="NMY3208" s="14"/>
      <c r="NMZ3208" s="14"/>
      <c r="NNA3208" s="14"/>
      <c r="NNB3208" s="14"/>
      <c r="NNC3208" s="14"/>
      <c r="NND3208" s="14"/>
      <c r="NNE3208" s="14"/>
      <c r="NNF3208" s="14"/>
      <c r="NNG3208" s="14"/>
      <c r="NNH3208" s="14"/>
      <c r="NNI3208" s="14"/>
      <c r="NNJ3208" s="14"/>
      <c r="NNK3208" s="14"/>
      <c r="NNL3208" s="14"/>
      <c r="NNM3208" s="14"/>
      <c r="NNN3208" s="14"/>
      <c r="NNO3208" s="14"/>
      <c r="NNP3208" s="14"/>
      <c r="NNQ3208" s="14"/>
      <c r="NNR3208" s="14"/>
      <c r="NNS3208" s="14"/>
      <c r="NNT3208" s="14"/>
      <c r="NNU3208" s="14"/>
      <c r="NNV3208" s="14"/>
      <c r="NNW3208" s="14"/>
      <c r="NNX3208" s="14"/>
      <c r="NNY3208" s="14"/>
      <c r="NNZ3208" s="14"/>
      <c r="NOA3208" s="14"/>
      <c r="NOB3208" s="14"/>
      <c r="NOC3208" s="14"/>
      <c r="NOD3208" s="14"/>
      <c r="NOE3208" s="14"/>
      <c r="NOF3208" s="14"/>
      <c r="NOG3208" s="14"/>
      <c r="NOH3208" s="14"/>
      <c r="NOI3208" s="14"/>
      <c r="NOJ3208" s="14"/>
      <c r="NOK3208" s="14"/>
      <c r="NOL3208" s="14"/>
      <c r="NOM3208" s="14"/>
      <c r="NON3208" s="14"/>
      <c r="NOO3208" s="14"/>
      <c r="NOP3208" s="14"/>
      <c r="NOQ3208" s="14"/>
      <c r="NOR3208" s="14"/>
      <c r="NOS3208" s="14"/>
      <c r="NOT3208" s="14"/>
      <c r="NOU3208" s="14"/>
      <c r="NOV3208" s="14"/>
      <c r="NOW3208" s="14"/>
      <c r="NOX3208" s="14"/>
      <c r="NOY3208" s="14"/>
      <c r="NOZ3208" s="14"/>
      <c r="NPA3208" s="14"/>
      <c r="NPB3208" s="14"/>
      <c r="NPC3208" s="14"/>
      <c r="NPD3208" s="14"/>
      <c r="NPE3208" s="14"/>
      <c r="NPF3208" s="14"/>
      <c r="NPG3208" s="14"/>
      <c r="NPH3208" s="14"/>
      <c r="NPI3208" s="14"/>
      <c r="NPJ3208" s="14"/>
      <c r="NPK3208" s="14"/>
      <c r="NPL3208" s="14"/>
      <c r="NPM3208" s="14"/>
      <c r="NPN3208" s="14"/>
      <c r="NPO3208" s="14"/>
      <c r="NPP3208" s="14"/>
      <c r="NPQ3208" s="14"/>
      <c r="NPR3208" s="14"/>
      <c r="NPS3208" s="14"/>
      <c r="NPT3208" s="14"/>
      <c r="NPU3208" s="14"/>
      <c r="NPV3208" s="14"/>
      <c r="NPW3208" s="14"/>
      <c r="NPX3208" s="14"/>
      <c r="NPY3208" s="14"/>
      <c r="NPZ3208" s="14"/>
      <c r="NQA3208" s="14"/>
      <c r="NQB3208" s="14"/>
      <c r="NQC3208" s="14"/>
      <c r="NQD3208" s="14"/>
      <c r="NQE3208" s="14"/>
      <c r="NQF3208" s="14"/>
      <c r="NQG3208" s="14"/>
      <c r="NQH3208" s="14"/>
      <c r="NQI3208" s="14"/>
      <c r="NQJ3208" s="14"/>
      <c r="NQK3208" s="14"/>
      <c r="NQL3208" s="14"/>
      <c r="NQM3208" s="14"/>
      <c r="NQN3208" s="14"/>
      <c r="NQO3208" s="14"/>
      <c r="NQP3208" s="14"/>
      <c r="NQQ3208" s="14"/>
      <c r="NQR3208" s="14"/>
      <c r="NQS3208" s="14"/>
      <c r="NQT3208" s="14"/>
      <c r="NQU3208" s="14"/>
      <c r="NQV3208" s="14"/>
      <c r="NQW3208" s="14"/>
      <c r="NQX3208" s="14"/>
      <c r="NQY3208" s="14"/>
      <c r="NQZ3208" s="14"/>
      <c r="NRA3208" s="14"/>
      <c r="NRB3208" s="14"/>
      <c r="NRC3208" s="14"/>
      <c r="NRD3208" s="14"/>
      <c r="NRE3208" s="14"/>
      <c r="NRF3208" s="14"/>
      <c r="NRG3208" s="14"/>
      <c r="NRH3208" s="14"/>
      <c r="NRI3208" s="14"/>
      <c r="NRJ3208" s="14"/>
      <c r="NRK3208" s="14"/>
      <c r="NRL3208" s="14"/>
      <c r="NRM3208" s="14"/>
      <c r="NRN3208" s="14"/>
      <c r="NRO3208" s="14"/>
      <c r="NRP3208" s="14"/>
      <c r="NRQ3208" s="14"/>
      <c r="NRR3208" s="14"/>
      <c r="NRS3208" s="14"/>
      <c r="NRT3208" s="14"/>
      <c r="NRU3208" s="14"/>
      <c r="NRV3208" s="14"/>
      <c r="NRW3208" s="14"/>
      <c r="NRX3208" s="14"/>
      <c r="NRY3208" s="14"/>
      <c r="NRZ3208" s="14"/>
      <c r="NSA3208" s="14"/>
      <c r="NSB3208" s="14"/>
      <c r="NSC3208" s="14"/>
      <c r="NSD3208" s="14"/>
      <c r="NSE3208" s="14"/>
      <c r="NSF3208" s="14"/>
      <c r="NSG3208" s="14"/>
      <c r="NSH3208" s="14"/>
      <c r="NSI3208" s="14"/>
      <c r="NSJ3208" s="14"/>
      <c r="NSK3208" s="14"/>
      <c r="NSL3208" s="14"/>
      <c r="NSM3208" s="14"/>
      <c r="NSN3208" s="14"/>
      <c r="NSO3208" s="14"/>
      <c r="NSP3208" s="14"/>
      <c r="NSQ3208" s="14"/>
      <c r="NSR3208" s="14"/>
      <c r="NSS3208" s="14"/>
      <c r="NST3208" s="14"/>
      <c r="NSU3208" s="14"/>
      <c r="NSV3208" s="14"/>
      <c r="NSW3208" s="14"/>
      <c r="NSX3208" s="14"/>
      <c r="NSY3208" s="14"/>
      <c r="NSZ3208" s="14"/>
      <c r="NTA3208" s="14"/>
      <c r="NTB3208" s="14"/>
      <c r="NTC3208" s="14"/>
      <c r="NTD3208" s="14"/>
      <c r="NTE3208" s="14"/>
      <c r="NTF3208" s="14"/>
      <c r="NTG3208" s="14"/>
      <c r="NTH3208" s="14"/>
      <c r="NTI3208" s="14"/>
      <c r="NTJ3208" s="14"/>
      <c r="NTK3208" s="14"/>
      <c r="NTL3208" s="14"/>
      <c r="NTM3208" s="14"/>
      <c r="NTN3208" s="14"/>
      <c r="NTO3208" s="14"/>
      <c r="NTP3208" s="14"/>
      <c r="NTQ3208" s="14"/>
      <c r="NTR3208" s="14"/>
      <c r="NTS3208" s="14"/>
      <c r="NTT3208" s="14"/>
      <c r="NTU3208" s="14"/>
      <c r="NTV3208" s="14"/>
      <c r="NTW3208" s="14"/>
      <c r="NTX3208" s="14"/>
      <c r="NTY3208" s="14"/>
      <c r="NTZ3208" s="14"/>
      <c r="NUA3208" s="14"/>
      <c r="NUB3208" s="14"/>
      <c r="NUC3208" s="14"/>
      <c r="NUD3208" s="14"/>
      <c r="NUE3208" s="14"/>
      <c r="NUF3208" s="14"/>
      <c r="NUG3208" s="14"/>
      <c r="NUH3208" s="14"/>
      <c r="NUI3208" s="14"/>
      <c r="NUJ3208" s="14"/>
      <c r="NUK3208" s="14"/>
      <c r="NUL3208" s="14"/>
      <c r="NUM3208" s="14"/>
      <c r="NUN3208" s="14"/>
      <c r="NUO3208" s="14"/>
      <c r="NUP3208" s="14"/>
      <c r="NUQ3208" s="14"/>
      <c r="NUR3208" s="14"/>
      <c r="NUS3208" s="14"/>
      <c r="NUT3208" s="14"/>
      <c r="NUU3208" s="14"/>
      <c r="NUV3208" s="14"/>
      <c r="NUW3208" s="14"/>
      <c r="NUX3208" s="14"/>
      <c r="NUY3208" s="14"/>
      <c r="NUZ3208" s="14"/>
      <c r="NVA3208" s="14"/>
      <c r="NVB3208" s="14"/>
      <c r="NVC3208" s="14"/>
      <c r="NVD3208" s="14"/>
      <c r="NVE3208" s="14"/>
      <c r="NVF3208" s="14"/>
      <c r="NVG3208" s="14"/>
      <c r="NVH3208" s="14"/>
      <c r="NVI3208" s="14"/>
      <c r="NVJ3208" s="14"/>
      <c r="NVK3208" s="14"/>
      <c r="NVL3208" s="14"/>
      <c r="NVM3208" s="14"/>
      <c r="NVN3208" s="14"/>
      <c r="NVO3208" s="14"/>
      <c r="NVP3208" s="14"/>
      <c r="NVQ3208" s="14"/>
      <c r="NVR3208" s="14"/>
      <c r="NVS3208" s="14"/>
      <c r="NVT3208" s="14"/>
      <c r="NVU3208" s="14"/>
      <c r="NVV3208" s="14"/>
      <c r="NVW3208" s="14"/>
      <c r="NVX3208" s="14"/>
      <c r="NVY3208" s="14"/>
      <c r="NVZ3208" s="14"/>
      <c r="NWA3208" s="14"/>
      <c r="NWB3208" s="14"/>
      <c r="NWC3208" s="14"/>
      <c r="NWD3208" s="14"/>
      <c r="NWE3208" s="14"/>
      <c r="NWF3208" s="14"/>
      <c r="NWG3208" s="14"/>
      <c r="NWH3208" s="14"/>
      <c r="NWI3208" s="14"/>
      <c r="NWJ3208" s="14"/>
      <c r="NWK3208" s="14"/>
      <c r="NWL3208" s="14"/>
      <c r="NWM3208" s="14"/>
      <c r="NWN3208" s="14"/>
      <c r="NWO3208" s="14"/>
      <c r="NWP3208" s="14"/>
      <c r="NWQ3208" s="14"/>
      <c r="NWR3208" s="14"/>
      <c r="NWS3208" s="14"/>
      <c r="NWT3208" s="14"/>
      <c r="NWU3208" s="14"/>
      <c r="NWV3208" s="14"/>
      <c r="NWW3208" s="14"/>
      <c r="NWX3208" s="14"/>
      <c r="NWY3208" s="14"/>
      <c r="NWZ3208" s="14"/>
      <c r="NXA3208" s="14"/>
      <c r="NXB3208" s="14"/>
      <c r="NXC3208" s="14"/>
      <c r="NXD3208" s="14"/>
      <c r="NXE3208" s="14"/>
      <c r="NXF3208" s="14"/>
      <c r="NXG3208" s="14"/>
      <c r="NXH3208" s="14"/>
      <c r="NXI3208" s="14"/>
      <c r="NXJ3208" s="14"/>
      <c r="NXK3208" s="14"/>
      <c r="NXL3208" s="14"/>
      <c r="NXM3208" s="14"/>
      <c r="NXN3208" s="14"/>
      <c r="NXO3208" s="14"/>
      <c r="NXP3208" s="14"/>
      <c r="NXQ3208" s="14"/>
      <c r="NXR3208" s="14"/>
      <c r="NXS3208" s="14"/>
      <c r="NXT3208" s="14"/>
      <c r="NXU3208" s="14"/>
      <c r="NXV3208" s="14"/>
      <c r="NXW3208" s="14"/>
      <c r="NXX3208" s="14"/>
      <c r="NXY3208" s="14"/>
      <c r="NXZ3208" s="14"/>
      <c r="NYA3208" s="14"/>
      <c r="NYB3208" s="14"/>
      <c r="NYC3208" s="14"/>
      <c r="NYD3208" s="14"/>
      <c r="NYE3208" s="14"/>
      <c r="NYF3208" s="14"/>
      <c r="NYG3208" s="14"/>
      <c r="NYH3208" s="14"/>
      <c r="NYI3208" s="14"/>
      <c r="NYJ3208" s="14"/>
      <c r="NYK3208" s="14"/>
      <c r="NYL3208" s="14"/>
      <c r="NYM3208" s="14"/>
      <c r="NYN3208" s="14"/>
      <c r="NYO3208" s="14"/>
      <c r="NYP3208" s="14"/>
      <c r="NYQ3208" s="14"/>
      <c r="NYR3208" s="14"/>
      <c r="NYS3208" s="14"/>
      <c r="NYT3208" s="14"/>
      <c r="NYU3208" s="14"/>
      <c r="NYV3208" s="14"/>
      <c r="NYW3208" s="14"/>
      <c r="NYX3208" s="14"/>
      <c r="NYY3208" s="14"/>
      <c r="NYZ3208" s="14"/>
      <c r="NZA3208" s="14"/>
      <c r="NZB3208" s="14"/>
      <c r="NZC3208" s="14"/>
      <c r="NZD3208" s="14"/>
      <c r="NZE3208" s="14"/>
      <c r="NZF3208" s="14"/>
      <c r="NZG3208" s="14"/>
      <c r="NZH3208" s="14"/>
      <c r="NZI3208" s="14"/>
      <c r="NZJ3208" s="14"/>
      <c r="NZK3208" s="14"/>
      <c r="NZL3208" s="14"/>
      <c r="NZM3208" s="14"/>
      <c r="NZN3208" s="14"/>
      <c r="NZO3208" s="14"/>
      <c r="NZP3208" s="14"/>
      <c r="NZQ3208" s="14"/>
      <c r="NZR3208" s="14"/>
      <c r="NZS3208" s="14"/>
      <c r="NZT3208" s="14"/>
      <c r="NZU3208" s="14"/>
      <c r="NZV3208" s="14"/>
      <c r="NZW3208" s="14"/>
      <c r="NZX3208" s="14"/>
      <c r="NZY3208" s="14"/>
      <c r="NZZ3208" s="14"/>
      <c r="OAA3208" s="14"/>
      <c r="OAB3208" s="14"/>
      <c r="OAC3208" s="14"/>
      <c r="OAD3208" s="14"/>
      <c r="OAE3208" s="14"/>
      <c r="OAF3208" s="14"/>
      <c r="OAG3208" s="14"/>
      <c r="OAH3208" s="14"/>
      <c r="OAI3208" s="14"/>
      <c r="OAJ3208" s="14"/>
      <c r="OAK3208" s="14"/>
      <c r="OAL3208" s="14"/>
      <c r="OAM3208" s="14"/>
      <c r="OAN3208" s="14"/>
      <c r="OAO3208" s="14"/>
      <c r="OAP3208" s="14"/>
      <c r="OAQ3208" s="14"/>
      <c r="OAR3208" s="14"/>
      <c r="OAS3208" s="14"/>
      <c r="OAT3208" s="14"/>
      <c r="OAU3208" s="14"/>
      <c r="OAV3208" s="14"/>
      <c r="OAW3208" s="14"/>
      <c r="OAX3208" s="14"/>
      <c r="OAY3208" s="14"/>
      <c r="OAZ3208" s="14"/>
      <c r="OBA3208" s="14"/>
      <c r="OBB3208" s="14"/>
      <c r="OBC3208" s="14"/>
      <c r="OBD3208" s="14"/>
      <c r="OBE3208" s="14"/>
      <c r="OBF3208" s="14"/>
      <c r="OBG3208" s="14"/>
      <c r="OBH3208" s="14"/>
      <c r="OBI3208" s="14"/>
      <c r="OBJ3208" s="14"/>
      <c r="OBK3208" s="14"/>
      <c r="OBL3208" s="14"/>
      <c r="OBM3208" s="14"/>
      <c r="OBN3208" s="14"/>
      <c r="OBO3208" s="14"/>
      <c r="OBP3208" s="14"/>
      <c r="OBQ3208" s="14"/>
      <c r="OBR3208" s="14"/>
      <c r="OBS3208" s="14"/>
      <c r="OBT3208" s="14"/>
      <c r="OBU3208" s="14"/>
      <c r="OBV3208" s="14"/>
      <c r="OBW3208" s="14"/>
      <c r="OBX3208" s="14"/>
      <c r="OBY3208" s="14"/>
      <c r="OBZ3208" s="14"/>
      <c r="OCA3208" s="14"/>
      <c r="OCB3208" s="14"/>
      <c r="OCC3208" s="14"/>
      <c r="OCD3208" s="14"/>
      <c r="OCE3208" s="14"/>
      <c r="OCF3208" s="14"/>
      <c r="OCG3208" s="14"/>
      <c r="OCH3208" s="14"/>
      <c r="OCI3208" s="14"/>
      <c r="OCJ3208" s="14"/>
      <c r="OCK3208" s="14"/>
      <c r="OCL3208" s="14"/>
      <c r="OCM3208" s="14"/>
      <c r="OCN3208" s="14"/>
      <c r="OCO3208" s="14"/>
      <c r="OCP3208" s="14"/>
      <c r="OCQ3208" s="14"/>
      <c r="OCR3208" s="14"/>
      <c r="OCS3208" s="14"/>
      <c r="OCT3208" s="14"/>
      <c r="OCU3208" s="14"/>
      <c r="OCV3208" s="14"/>
      <c r="OCW3208" s="14"/>
      <c r="OCX3208" s="14"/>
      <c r="OCY3208" s="14"/>
      <c r="OCZ3208" s="14"/>
      <c r="ODA3208" s="14"/>
      <c r="ODB3208" s="14"/>
      <c r="ODC3208" s="14"/>
      <c r="ODD3208" s="14"/>
      <c r="ODE3208" s="14"/>
      <c r="ODF3208" s="14"/>
      <c r="ODG3208" s="14"/>
      <c r="ODH3208" s="14"/>
      <c r="ODI3208" s="14"/>
      <c r="ODJ3208" s="14"/>
      <c r="ODK3208" s="14"/>
      <c r="ODL3208" s="14"/>
      <c r="ODM3208" s="14"/>
      <c r="ODN3208" s="14"/>
      <c r="ODO3208" s="14"/>
      <c r="ODP3208" s="14"/>
      <c r="ODQ3208" s="14"/>
      <c r="ODR3208" s="14"/>
      <c r="ODS3208" s="14"/>
      <c r="ODT3208" s="14"/>
      <c r="ODU3208" s="14"/>
      <c r="ODV3208" s="14"/>
      <c r="ODW3208" s="14"/>
      <c r="ODX3208" s="14"/>
      <c r="ODY3208" s="14"/>
      <c r="ODZ3208" s="14"/>
      <c r="OEA3208" s="14"/>
      <c r="OEB3208" s="14"/>
      <c r="OEC3208" s="14"/>
      <c r="OED3208" s="14"/>
      <c r="OEE3208" s="14"/>
      <c r="OEF3208" s="14"/>
      <c r="OEG3208" s="14"/>
      <c r="OEH3208" s="14"/>
      <c r="OEI3208" s="14"/>
      <c r="OEJ3208" s="14"/>
      <c r="OEK3208" s="14"/>
      <c r="OEL3208" s="14"/>
      <c r="OEM3208" s="14"/>
      <c r="OEN3208" s="14"/>
      <c r="OEO3208" s="14"/>
      <c r="OEP3208" s="14"/>
      <c r="OEQ3208" s="14"/>
      <c r="OER3208" s="14"/>
      <c r="OES3208" s="14"/>
      <c r="OET3208" s="14"/>
      <c r="OEU3208" s="14"/>
      <c r="OEV3208" s="14"/>
      <c r="OEW3208" s="14"/>
      <c r="OEX3208" s="14"/>
      <c r="OEY3208" s="14"/>
      <c r="OEZ3208" s="14"/>
      <c r="OFA3208" s="14"/>
      <c r="OFB3208" s="14"/>
      <c r="OFC3208" s="14"/>
      <c r="OFD3208" s="14"/>
      <c r="OFE3208" s="14"/>
      <c r="OFF3208" s="14"/>
      <c r="OFG3208" s="14"/>
      <c r="OFH3208" s="14"/>
      <c r="OFI3208" s="14"/>
      <c r="OFJ3208" s="14"/>
      <c r="OFK3208" s="14"/>
      <c r="OFL3208" s="14"/>
      <c r="OFM3208" s="14"/>
      <c r="OFN3208" s="14"/>
      <c r="OFO3208" s="14"/>
      <c r="OFP3208" s="14"/>
      <c r="OFQ3208" s="14"/>
      <c r="OFR3208" s="14"/>
      <c r="OFS3208" s="14"/>
      <c r="OFT3208" s="14"/>
      <c r="OFU3208" s="14"/>
      <c r="OFV3208" s="14"/>
      <c r="OFW3208" s="14"/>
      <c r="OFX3208" s="14"/>
      <c r="OFY3208" s="14"/>
      <c r="OFZ3208" s="14"/>
      <c r="OGA3208" s="14"/>
      <c r="OGB3208" s="14"/>
      <c r="OGC3208" s="14"/>
      <c r="OGD3208" s="14"/>
      <c r="OGE3208" s="14"/>
      <c r="OGF3208" s="14"/>
      <c r="OGG3208" s="14"/>
      <c r="OGH3208" s="14"/>
      <c r="OGI3208" s="14"/>
      <c r="OGJ3208" s="14"/>
      <c r="OGK3208" s="14"/>
      <c r="OGL3208" s="14"/>
      <c r="OGM3208" s="14"/>
      <c r="OGN3208" s="14"/>
      <c r="OGO3208" s="14"/>
      <c r="OGP3208" s="14"/>
      <c r="OGQ3208" s="14"/>
      <c r="OGR3208" s="14"/>
      <c r="OGS3208" s="14"/>
      <c r="OGT3208" s="14"/>
      <c r="OGU3208" s="14"/>
      <c r="OGV3208" s="14"/>
      <c r="OGW3208" s="14"/>
      <c r="OGX3208" s="14"/>
      <c r="OGY3208" s="14"/>
      <c r="OGZ3208" s="14"/>
      <c r="OHA3208" s="14"/>
      <c r="OHB3208" s="14"/>
      <c r="OHC3208" s="14"/>
      <c r="OHD3208" s="14"/>
      <c r="OHE3208" s="14"/>
      <c r="OHF3208" s="14"/>
      <c r="OHG3208" s="14"/>
      <c r="OHH3208" s="14"/>
      <c r="OHI3208" s="14"/>
      <c r="OHJ3208" s="14"/>
      <c r="OHK3208" s="14"/>
      <c r="OHL3208" s="14"/>
      <c r="OHM3208" s="14"/>
      <c r="OHN3208" s="14"/>
      <c r="OHO3208" s="14"/>
      <c r="OHP3208" s="14"/>
      <c r="OHQ3208" s="14"/>
      <c r="OHR3208" s="14"/>
      <c r="OHS3208" s="14"/>
      <c r="OHT3208" s="14"/>
      <c r="OHU3208" s="14"/>
      <c r="OHV3208" s="14"/>
      <c r="OHW3208" s="14"/>
      <c r="OHX3208" s="14"/>
      <c r="OHY3208" s="14"/>
      <c r="OHZ3208" s="14"/>
      <c r="OIA3208" s="14"/>
      <c r="OIB3208" s="14"/>
      <c r="OIC3208" s="14"/>
      <c r="OID3208" s="14"/>
      <c r="OIE3208" s="14"/>
      <c r="OIF3208" s="14"/>
      <c r="OIG3208" s="14"/>
      <c r="OIH3208" s="14"/>
      <c r="OII3208" s="14"/>
      <c r="OIJ3208" s="14"/>
      <c r="OIK3208" s="14"/>
      <c r="OIL3208" s="14"/>
      <c r="OIM3208" s="14"/>
      <c r="OIN3208" s="14"/>
      <c r="OIO3208" s="14"/>
      <c r="OIP3208" s="14"/>
      <c r="OIQ3208" s="14"/>
      <c r="OIR3208" s="14"/>
      <c r="OIS3208" s="14"/>
      <c r="OIT3208" s="14"/>
      <c r="OIU3208" s="14"/>
      <c r="OIV3208" s="14"/>
      <c r="OIW3208" s="14"/>
      <c r="OIX3208" s="14"/>
      <c r="OIY3208" s="14"/>
      <c r="OIZ3208" s="14"/>
      <c r="OJA3208" s="14"/>
      <c r="OJB3208" s="14"/>
      <c r="OJC3208" s="14"/>
      <c r="OJD3208" s="14"/>
      <c r="OJE3208" s="14"/>
      <c r="OJF3208" s="14"/>
      <c r="OJG3208" s="14"/>
      <c r="OJH3208" s="14"/>
      <c r="OJI3208" s="14"/>
      <c r="OJJ3208" s="14"/>
      <c r="OJK3208" s="14"/>
      <c r="OJL3208" s="14"/>
      <c r="OJM3208" s="14"/>
      <c r="OJN3208" s="14"/>
      <c r="OJO3208" s="14"/>
      <c r="OJP3208" s="14"/>
      <c r="OJQ3208" s="14"/>
      <c r="OJR3208" s="14"/>
      <c r="OJS3208" s="14"/>
      <c r="OJT3208" s="14"/>
      <c r="OJU3208" s="14"/>
      <c r="OJV3208" s="14"/>
      <c r="OJW3208" s="14"/>
      <c r="OJX3208" s="14"/>
      <c r="OJY3208" s="14"/>
      <c r="OJZ3208" s="14"/>
      <c r="OKA3208" s="14"/>
      <c r="OKB3208" s="14"/>
      <c r="OKC3208" s="14"/>
      <c r="OKD3208" s="14"/>
      <c r="OKE3208" s="14"/>
      <c r="OKF3208" s="14"/>
      <c r="OKG3208" s="14"/>
      <c r="OKH3208" s="14"/>
      <c r="OKI3208" s="14"/>
      <c r="OKJ3208" s="14"/>
      <c r="OKK3208" s="14"/>
      <c r="OKL3208" s="14"/>
      <c r="OKM3208" s="14"/>
      <c r="OKN3208" s="14"/>
      <c r="OKO3208" s="14"/>
      <c r="OKP3208" s="14"/>
      <c r="OKQ3208" s="14"/>
      <c r="OKR3208" s="14"/>
      <c r="OKS3208" s="14"/>
      <c r="OKT3208" s="14"/>
      <c r="OKU3208" s="14"/>
      <c r="OKV3208" s="14"/>
      <c r="OKW3208" s="14"/>
      <c r="OKX3208" s="14"/>
      <c r="OKY3208" s="14"/>
      <c r="OKZ3208" s="14"/>
      <c r="OLA3208" s="14"/>
      <c r="OLB3208" s="14"/>
      <c r="OLC3208" s="14"/>
      <c r="OLD3208" s="14"/>
      <c r="OLE3208" s="14"/>
      <c r="OLF3208" s="14"/>
      <c r="OLG3208" s="14"/>
      <c r="OLH3208" s="14"/>
      <c r="OLI3208" s="14"/>
      <c r="OLJ3208" s="14"/>
      <c r="OLK3208" s="14"/>
      <c r="OLL3208" s="14"/>
      <c r="OLM3208" s="14"/>
      <c r="OLN3208" s="14"/>
      <c r="OLO3208" s="14"/>
      <c r="OLP3208" s="14"/>
      <c r="OLQ3208" s="14"/>
      <c r="OLR3208" s="14"/>
      <c r="OLS3208" s="14"/>
      <c r="OLT3208" s="14"/>
      <c r="OLU3208" s="14"/>
      <c r="OLV3208" s="14"/>
      <c r="OLW3208" s="14"/>
      <c r="OLX3208" s="14"/>
      <c r="OLY3208" s="14"/>
      <c r="OLZ3208" s="14"/>
      <c r="OMA3208" s="14"/>
      <c r="OMB3208" s="14"/>
      <c r="OMC3208" s="14"/>
      <c r="OMD3208" s="14"/>
      <c r="OME3208" s="14"/>
      <c r="OMF3208" s="14"/>
      <c r="OMG3208" s="14"/>
      <c r="OMH3208" s="14"/>
      <c r="OMI3208" s="14"/>
      <c r="OMJ3208" s="14"/>
      <c r="OMK3208" s="14"/>
      <c r="OML3208" s="14"/>
      <c r="OMM3208" s="14"/>
      <c r="OMN3208" s="14"/>
      <c r="OMO3208" s="14"/>
      <c r="OMP3208" s="14"/>
      <c r="OMQ3208" s="14"/>
      <c r="OMR3208" s="14"/>
      <c r="OMS3208" s="14"/>
      <c r="OMT3208" s="14"/>
      <c r="OMU3208" s="14"/>
      <c r="OMV3208" s="14"/>
      <c r="OMW3208" s="14"/>
      <c r="OMX3208" s="14"/>
      <c r="OMY3208" s="14"/>
      <c r="OMZ3208" s="14"/>
      <c r="ONA3208" s="14"/>
      <c r="ONB3208" s="14"/>
      <c r="ONC3208" s="14"/>
      <c r="OND3208" s="14"/>
      <c r="ONE3208" s="14"/>
      <c r="ONF3208" s="14"/>
      <c r="ONG3208" s="14"/>
      <c r="ONH3208" s="14"/>
      <c r="ONI3208" s="14"/>
      <c r="ONJ3208" s="14"/>
      <c r="ONK3208" s="14"/>
      <c r="ONL3208" s="14"/>
      <c r="ONM3208" s="14"/>
      <c r="ONN3208" s="14"/>
      <c r="ONO3208" s="14"/>
      <c r="ONP3208" s="14"/>
      <c r="ONQ3208" s="14"/>
      <c r="ONR3208" s="14"/>
      <c r="ONS3208" s="14"/>
      <c r="ONT3208" s="14"/>
      <c r="ONU3208" s="14"/>
      <c r="ONV3208" s="14"/>
      <c r="ONW3208" s="14"/>
      <c r="ONX3208" s="14"/>
      <c r="ONY3208" s="14"/>
      <c r="ONZ3208" s="14"/>
      <c r="OOA3208" s="14"/>
      <c r="OOB3208" s="14"/>
      <c r="OOC3208" s="14"/>
      <c r="OOD3208" s="14"/>
      <c r="OOE3208" s="14"/>
      <c r="OOF3208" s="14"/>
      <c r="OOG3208" s="14"/>
      <c r="OOH3208" s="14"/>
      <c r="OOI3208" s="14"/>
      <c r="OOJ3208" s="14"/>
      <c r="OOK3208" s="14"/>
      <c r="OOL3208" s="14"/>
      <c r="OOM3208" s="14"/>
      <c r="OON3208" s="14"/>
      <c r="OOO3208" s="14"/>
      <c r="OOP3208" s="14"/>
      <c r="OOQ3208" s="14"/>
      <c r="OOR3208" s="14"/>
      <c r="OOS3208" s="14"/>
      <c r="OOT3208" s="14"/>
      <c r="OOU3208" s="14"/>
      <c r="OOV3208" s="14"/>
      <c r="OOW3208" s="14"/>
      <c r="OOX3208" s="14"/>
      <c r="OOY3208" s="14"/>
      <c r="OOZ3208" s="14"/>
      <c r="OPA3208" s="14"/>
      <c r="OPB3208" s="14"/>
      <c r="OPC3208" s="14"/>
      <c r="OPD3208" s="14"/>
      <c r="OPE3208" s="14"/>
      <c r="OPF3208" s="14"/>
      <c r="OPG3208" s="14"/>
      <c r="OPH3208" s="14"/>
      <c r="OPI3208" s="14"/>
      <c r="OPJ3208" s="14"/>
      <c r="OPK3208" s="14"/>
      <c r="OPL3208" s="14"/>
      <c r="OPM3208" s="14"/>
      <c r="OPN3208" s="14"/>
      <c r="OPO3208" s="14"/>
      <c r="OPP3208" s="14"/>
      <c r="OPQ3208" s="14"/>
      <c r="OPR3208" s="14"/>
      <c r="OPS3208" s="14"/>
      <c r="OPT3208" s="14"/>
      <c r="OPU3208" s="14"/>
      <c r="OPV3208" s="14"/>
      <c r="OPW3208" s="14"/>
      <c r="OPX3208" s="14"/>
      <c r="OPY3208" s="14"/>
      <c r="OPZ3208" s="14"/>
      <c r="OQA3208" s="14"/>
      <c r="OQB3208" s="14"/>
      <c r="OQC3208" s="14"/>
      <c r="OQD3208" s="14"/>
      <c r="OQE3208" s="14"/>
      <c r="OQF3208" s="14"/>
      <c r="OQG3208" s="14"/>
      <c r="OQH3208" s="14"/>
      <c r="OQI3208" s="14"/>
      <c r="OQJ3208" s="14"/>
      <c r="OQK3208" s="14"/>
      <c r="OQL3208" s="14"/>
      <c r="OQM3208" s="14"/>
      <c r="OQN3208" s="14"/>
      <c r="OQO3208" s="14"/>
      <c r="OQP3208" s="14"/>
      <c r="OQQ3208" s="14"/>
      <c r="OQR3208" s="14"/>
      <c r="OQS3208" s="14"/>
      <c r="OQT3208" s="14"/>
      <c r="OQU3208" s="14"/>
      <c r="OQV3208" s="14"/>
      <c r="OQW3208" s="14"/>
      <c r="OQX3208" s="14"/>
      <c r="OQY3208" s="14"/>
      <c r="OQZ3208" s="14"/>
      <c r="ORA3208" s="14"/>
      <c r="ORB3208" s="14"/>
      <c r="ORC3208" s="14"/>
      <c r="ORD3208" s="14"/>
      <c r="ORE3208" s="14"/>
      <c r="ORF3208" s="14"/>
      <c r="ORG3208" s="14"/>
      <c r="ORH3208" s="14"/>
      <c r="ORI3208" s="14"/>
      <c r="ORJ3208" s="14"/>
      <c r="ORK3208" s="14"/>
      <c r="ORL3208" s="14"/>
      <c r="ORM3208" s="14"/>
      <c r="ORN3208" s="14"/>
      <c r="ORO3208" s="14"/>
      <c r="ORP3208" s="14"/>
      <c r="ORQ3208" s="14"/>
      <c r="ORR3208" s="14"/>
      <c r="ORS3208" s="14"/>
      <c r="ORT3208" s="14"/>
      <c r="ORU3208" s="14"/>
      <c r="ORV3208" s="14"/>
      <c r="ORW3208" s="14"/>
      <c r="ORX3208" s="14"/>
      <c r="ORY3208" s="14"/>
      <c r="ORZ3208" s="14"/>
      <c r="OSA3208" s="14"/>
      <c r="OSB3208" s="14"/>
      <c r="OSC3208" s="14"/>
      <c r="OSD3208" s="14"/>
      <c r="OSE3208" s="14"/>
      <c r="OSF3208" s="14"/>
      <c r="OSG3208" s="14"/>
      <c r="OSH3208" s="14"/>
      <c r="OSI3208" s="14"/>
      <c r="OSJ3208" s="14"/>
      <c r="OSK3208" s="14"/>
      <c r="OSL3208" s="14"/>
      <c r="OSM3208" s="14"/>
      <c r="OSN3208" s="14"/>
      <c r="OSO3208" s="14"/>
      <c r="OSP3208" s="14"/>
      <c r="OSQ3208" s="14"/>
      <c r="OSR3208" s="14"/>
      <c r="OSS3208" s="14"/>
      <c r="OST3208" s="14"/>
      <c r="OSU3208" s="14"/>
      <c r="OSV3208" s="14"/>
      <c r="OSW3208" s="14"/>
      <c r="OSX3208" s="14"/>
      <c r="OSY3208" s="14"/>
      <c r="OSZ3208" s="14"/>
      <c r="OTA3208" s="14"/>
      <c r="OTB3208" s="14"/>
      <c r="OTC3208" s="14"/>
      <c r="OTD3208" s="14"/>
      <c r="OTE3208" s="14"/>
      <c r="OTF3208" s="14"/>
      <c r="OTG3208" s="14"/>
      <c r="OTH3208" s="14"/>
      <c r="OTI3208" s="14"/>
      <c r="OTJ3208" s="14"/>
      <c r="OTK3208" s="14"/>
      <c r="OTL3208" s="14"/>
      <c r="OTM3208" s="14"/>
      <c r="OTN3208" s="14"/>
      <c r="OTO3208" s="14"/>
      <c r="OTP3208" s="14"/>
      <c r="OTQ3208" s="14"/>
      <c r="OTR3208" s="14"/>
      <c r="OTS3208" s="14"/>
      <c r="OTT3208" s="14"/>
      <c r="OTU3208" s="14"/>
      <c r="OTV3208" s="14"/>
      <c r="OTW3208" s="14"/>
      <c r="OTX3208" s="14"/>
      <c r="OTY3208" s="14"/>
      <c r="OTZ3208" s="14"/>
      <c r="OUA3208" s="14"/>
      <c r="OUB3208" s="14"/>
      <c r="OUC3208" s="14"/>
      <c r="OUD3208" s="14"/>
      <c r="OUE3208" s="14"/>
      <c r="OUF3208" s="14"/>
      <c r="OUG3208" s="14"/>
      <c r="OUH3208" s="14"/>
      <c r="OUI3208" s="14"/>
      <c r="OUJ3208" s="14"/>
      <c r="OUK3208" s="14"/>
      <c r="OUL3208" s="14"/>
      <c r="OUM3208" s="14"/>
      <c r="OUN3208" s="14"/>
      <c r="OUO3208" s="14"/>
      <c r="OUP3208" s="14"/>
      <c r="OUQ3208" s="14"/>
      <c r="OUR3208" s="14"/>
      <c r="OUS3208" s="14"/>
      <c r="OUT3208" s="14"/>
      <c r="OUU3208" s="14"/>
      <c r="OUV3208" s="14"/>
      <c r="OUW3208" s="14"/>
      <c r="OUX3208" s="14"/>
      <c r="OUY3208" s="14"/>
      <c r="OUZ3208" s="14"/>
      <c r="OVA3208" s="14"/>
      <c r="OVB3208" s="14"/>
      <c r="OVC3208" s="14"/>
      <c r="OVD3208" s="14"/>
      <c r="OVE3208" s="14"/>
      <c r="OVF3208" s="14"/>
      <c r="OVG3208" s="14"/>
      <c r="OVH3208" s="14"/>
      <c r="OVI3208" s="14"/>
      <c r="OVJ3208" s="14"/>
      <c r="OVK3208" s="14"/>
      <c r="OVL3208" s="14"/>
      <c r="OVM3208" s="14"/>
      <c r="OVN3208" s="14"/>
      <c r="OVO3208" s="14"/>
      <c r="OVP3208" s="14"/>
      <c r="OVQ3208" s="14"/>
      <c r="OVR3208" s="14"/>
      <c r="OVS3208" s="14"/>
      <c r="OVT3208" s="14"/>
      <c r="OVU3208" s="14"/>
      <c r="OVV3208" s="14"/>
      <c r="OVW3208" s="14"/>
      <c r="OVX3208" s="14"/>
      <c r="OVY3208" s="14"/>
      <c r="OVZ3208" s="14"/>
      <c r="OWA3208" s="14"/>
      <c r="OWB3208" s="14"/>
      <c r="OWC3208" s="14"/>
      <c r="OWD3208" s="14"/>
      <c r="OWE3208" s="14"/>
      <c r="OWF3208" s="14"/>
      <c r="OWG3208" s="14"/>
      <c r="OWH3208" s="14"/>
      <c r="OWI3208" s="14"/>
      <c r="OWJ3208" s="14"/>
      <c r="OWK3208" s="14"/>
      <c r="OWL3208" s="14"/>
      <c r="OWM3208" s="14"/>
      <c r="OWN3208" s="14"/>
      <c r="OWO3208" s="14"/>
      <c r="OWP3208" s="14"/>
      <c r="OWQ3208" s="14"/>
      <c r="OWR3208" s="14"/>
      <c r="OWS3208" s="14"/>
      <c r="OWT3208" s="14"/>
      <c r="OWU3208" s="14"/>
      <c r="OWV3208" s="14"/>
      <c r="OWW3208" s="14"/>
      <c r="OWX3208" s="14"/>
      <c r="OWY3208" s="14"/>
      <c r="OWZ3208" s="14"/>
      <c r="OXA3208" s="14"/>
      <c r="OXB3208" s="14"/>
      <c r="OXC3208" s="14"/>
      <c r="OXD3208" s="14"/>
      <c r="OXE3208" s="14"/>
      <c r="OXF3208" s="14"/>
      <c r="OXG3208" s="14"/>
      <c r="OXH3208" s="14"/>
      <c r="OXI3208" s="14"/>
      <c r="OXJ3208" s="14"/>
      <c r="OXK3208" s="14"/>
      <c r="OXL3208" s="14"/>
      <c r="OXM3208" s="14"/>
      <c r="OXN3208" s="14"/>
      <c r="OXO3208" s="14"/>
      <c r="OXP3208" s="14"/>
      <c r="OXQ3208" s="14"/>
      <c r="OXR3208" s="14"/>
      <c r="OXS3208" s="14"/>
      <c r="OXT3208" s="14"/>
      <c r="OXU3208" s="14"/>
      <c r="OXV3208" s="14"/>
      <c r="OXW3208" s="14"/>
      <c r="OXX3208" s="14"/>
      <c r="OXY3208" s="14"/>
      <c r="OXZ3208" s="14"/>
      <c r="OYA3208" s="14"/>
      <c r="OYB3208" s="14"/>
      <c r="OYC3208" s="14"/>
      <c r="OYD3208" s="14"/>
      <c r="OYE3208" s="14"/>
      <c r="OYF3208" s="14"/>
      <c r="OYG3208" s="14"/>
      <c r="OYH3208" s="14"/>
      <c r="OYI3208" s="14"/>
      <c r="OYJ3208" s="14"/>
      <c r="OYK3208" s="14"/>
      <c r="OYL3208" s="14"/>
      <c r="OYM3208" s="14"/>
      <c r="OYN3208" s="14"/>
      <c r="OYO3208" s="14"/>
      <c r="OYP3208" s="14"/>
      <c r="OYQ3208" s="14"/>
      <c r="OYR3208" s="14"/>
      <c r="OYS3208" s="14"/>
      <c r="OYT3208" s="14"/>
      <c r="OYU3208" s="14"/>
      <c r="OYV3208" s="14"/>
      <c r="OYW3208" s="14"/>
      <c r="OYX3208" s="14"/>
      <c r="OYY3208" s="14"/>
      <c r="OYZ3208" s="14"/>
      <c r="OZA3208" s="14"/>
      <c r="OZB3208" s="14"/>
      <c r="OZC3208" s="14"/>
      <c r="OZD3208" s="14"/>
      <c r="OZE3208" s="14"/>
      <c r="OZF3208" s="14"/>
      <c r="OZG3208" s="14"/>
      <c r="OZH3208" s="14"/>
      <c r="OZI3208" s="14"/>
      <c r="OZJ3208" s="14"/>
      <c r="OZK3208" s="14"/>
      <c r="OZL3208" s="14"/>
      <c r="OZM3208" s="14"/>
      <c r="OZN3208" s="14"/>
      <c r="OZO3208" s="14"/>
      <c r="OZP3208" s="14"/>
      <c r="OZQ3208" s="14"/>
      <c r="OZR3208" s="14"/>
      <c r="OZS3208" s="14"/>
      <c r="OZT3208" s="14"/>
      <c r="OZU3208" s="14"/>
      <c r="OZV3208" s="14"/>
      <c r="OZW3208" s="14"/>
      <c r="OZX3208" s="14"/>
      <c r="OZY3208" s="14"/>
      <c r="OZZ3208" s="14"/>
      <c r="PAA3208" s="14"/>
      <c r="PAB3208" s="14"/>
      <c r="PAC3208" s="14"/>
      <c r="PAD3208" s="14"/>
      <c r="PAE3208" s="14"/>
      <c r="PAF3208" s="14"/>
      <c r="PAG3208" s="14"/>
      <c r="PAH3208" s="14"/>
      <c r="PAI3208" s="14"/>
      <c r="PAJ3208" s="14"/>
      <c r="PAK3208" s="14"/>
      <c r="PAL3208" s="14"/>
      <c r="PAM3208" s="14"/>
      <c r="PAN3208" s="14"/>
      <c r="PAO3208" s="14"/>
      <c r="PAP3208" s="14"/>
      <c r="PAQ3208" s="14"/>
      <c r="PAR3208" s="14"/>
      <c r="PAS3208" s="14"/>
      <c r="PAT3208" s="14"/>
      <c r="PAU3208" s="14"/>
      <c r="PAV3208" s="14"/>
      <c r="PAW3208" s="14"/>
      <c r="PAX3208" s="14"/>
      <c r="PAY3208" s="14"/>
      <c r="PAZ3208" s="14"/>
      <c r="PBA3208" s="14"/>
      <c r="PBB3208" s="14"/>
      <c r="PBC3208" s="14"/>
      <c r="PBD3208" s="14"/>
      <c r="PBE3208" s="14"/>
      <c r="PBF3208" s="14"/>
      <c r="PBG3208" s="14"/>
      <c r="PBH3208" s="14"/>
      <c r="PBI3208" s="14"/>
      <c r="PBJ3208" s="14"/>
      <c r="PBK3208" s="14"/>
      <c r="PBL3208" s="14"/>
      <c r="PBM3208" s="14"/>
      <c r="PBN3208" s="14"/>
      <c r="PBO3208" s="14"/>
      <c r="PBP3208" s="14"/>
      <c r="PBQ3208" s="14"/>
      <c r="PBR3208" s="14"/>
      <c r="PBS3208" s="14"/>
      <c r="PBT3208" s="14"/>
      <c r="PBU3208" s="14"/>
      <c r="PBV3208" s="14"/>
      <c r="PBW3208" s="14"/>
      <c r="PBX3208" s="14"/>
      <c r="PBY3208" s="14"/>
      <c r="PBZ3208" s="14"/>
      <c r="PCA3208" s="14"/>
      <c r="PCB3208" s="14"/>
      <c r="PCC3208" s="14"/>
      <c r="PCD3208" s="14"/>
      <c r="PCE3208" s="14"/>
      <c r="PCF3208" s="14"/>
      <c r="PCG3208" s="14"/>
      <c r="PCH3208" s="14"/>
      <c r="PCI3208" s="14"/>
      <c r="PCJ3208" s="14"/>
      <c r="PCK3208" s="14"/>
      <c r="PCL3208" s="14"/>
      <c r="PCM3208" s="14"/>
      <c r="PCN3208" s="14"/>
      <c r="PCO3208" s="14"/>
      <c r="PCP3208" s="14"/>
      <c r="PCQ3208" s="14"/>
      <c r="PCR3208" s="14"/>
      <c r="PCS3208" s="14"/>
      <c r="PCT3208" s="14"/>
      <c r="PCU3208" s="14"/>
      <c r="PCV3208" s="14"/>
      <c r="PCW3208" s="14"/>
      <c r="PCX3208" s="14"/>
      <c r="PCY3208" s="14"/>
      <c r="PCZ3208" s="14"/>
      <c r="PDA3208" s="14"/>
      <c r="PDB3208" s="14"/>
      <c r="PDC3208" s="14"/>
      <c r="PDD3208" s="14"/>
      <c r="PDE3208" s="14"/>
      <c r="PDF3208" s="14"/>
      <c r="PDG3208" s="14"/>
      <c r="PDH3208" s="14"/>
      <c r="PDI3208" s="14"/>
      <c r="PDJ3208" s="14"/>
      <c r="PDK3208" s="14"/>
      <c r="PDL3208" s="14"/>
      <c r="PDM3208" s="14"/>
      <c r="PDN3208" s="14"/>
      <c r="PDO3208" s="14"/>
      <c r="PDP3208" s="14"/>
      <c r="PDQ3208" s="14"/>
      <c r="PDR3208" s="14"/>
      <c r="PDS3208" s="14"/>
      <c r="PDT3208" s="14"/>
      <c r="PDU3208" s="14"/>
      <c r="PDV3208" s="14"/>
      <c r="PDW3208" s="14"/>
      <c r="PDX3208" s="14"/>
      <c r="PDY3208" s="14"/>
      <c r="PDZ3208" s="14"/>
      <c r="PEA3208" s="14"/>
      <c r="PEB3208" s="14"/>
      <c r="PEC3208" s="14"/>
      <c r="PED3208" s="14"/>
      <c r="PEE3208" s="14"/>
      <c r="PEF3208" s="14"/>
      <c r="PEG3208" s="14"/>
      <c r="PEH3208" s="14"/>
      <c r="PEI3208" s="14"/>
      <c r="PEJ3208" s="14"/>
      <c r="PEK3208" s="14"/>
      <c r="PEL3208" s="14"/>
      <c r="PEM3208" s="14"/>
      <c r="PEN3208" s="14"/>
      <c r="PEO3208" s="14"/>
      <c r="PEP3208" s="14"/>
      <c r="PEQ3208" s="14"/>
      <c r="PER3208" s="14"/>
      <c r="PES3208" s="14"/>
      <c r="PET3208" s="14"/>
      <c r="PEU3208" s="14"/>
      <c r="PEV3208" s="14"/>
      <c r="PEW3208" s="14"/>
      <c r="PEX3208" s="14"/>
      <c r="PEY3208" s="14"/>
      <c r="PEZ3208" s="14"/>
      <c r="PFA3208" s="14"/>
      <c r="PFB3208" s="14"/>
      <c r="PFC3208" s="14"/>
      <c r="PFD3208" s="14"/>
      <c r="PFE3208" s="14"/>
      <c r="PFF3208" s="14"/>
      <c r="PFG3208" s="14"/>
      <c r="PFH3208" s="14"/>
      <c r="PFI3208" s="14"/>
      <c r="PFJ3208" s="14"/>
      <c r="PFK3208" s="14"/>
      <c r="PFL3208" s="14"/>
      <c r="PFM3208" s="14"/>
      <c r="PFN3208" s="14"/>
      <c r="PFO3208" s="14"/>
      <c r="PFP3208" s="14"/>
      <c r="PFQ3208" s="14"/>
      <c r="PFR3208" s="14"/>
      <c r="PFS3208" s="14"/>
      <c r="PFT3208" s="14"/>
      <c r="PFU3208" s="14"/>
      <c r="PFV3208" s="14"/>
      <c r="PFW3208" s="14"/>
      <c r="PFX3208" s="14"/>
      <c r="PFY3208" s="14"/>
      <c r="PFZ3208" s="14"/>
      <c r="PGA3208" s="14"/>
      <c r="PGB3208" s="14"/>
      <c r="PGC3208" s="14"/>
      <c r="PGD3208" s="14"/>
      <c r="PGE3208" s="14"/>
      <c r="PGF3208" s="14"/>
      <c r="PGG3208" s="14"/>
      <c r="PGH3208" s="14"/>
      <c r="PGI3208" s="14"/>
      <c r="PGJ3208" s="14"/>
      <c r="PGK3208" s="14"/>
      <c r="PGL3208" s="14"/>
      <c r="PGM3208" s="14"/>
      <c r="PGN3208" s="14"/>
      <c r="PGO3208" s="14"/>
      <c r="PGP3208" s="14"/>
      <c r="PGQ3208" s="14"/>
      <c r="PGR3208" s="14"/>
      <c r="PGS3208" s="14"/>
      <c r="PGT3208" s="14"/>
      <c r="PGU3208" s="14"/>
      <c r="PGV3208" s="14"/>
      <c r="PGW3208" s="14"/>
      <c r="PGX3208" s="14"/>
      <c r="PGY3208" s="14"/>
      <c r="PGZ3208" s="14"/>
      <c r="PHA3208" s="14"/>
      <c r="PHB3208" s="14"/>
      <c r="PHC3208" s="14"/>
      <c r="PHD3208" s="14"/>
      <c r="PHE3208" s="14"/>
      <c r="PHF3208" s="14"/>
      <c r="PHG3208" s="14"/>
      <c r="PHH3208" s="14"/>
      <c r="PHI3208" s="14"/>
      <c r="PHJ3208" s="14"/>
      <c r="PHK3208" s="14"/>
      <c r="PHL3208" s="14"/>
      <c r="PHM3208" s="14"/>
      <c r="PHN3208" s="14"/>
      <c r="PHO3208" s="14"/>
      <c r="PHP3208" s="14"/>
      <c r="PHQ3208" s="14"/>
      <c r="PHR3208" s="14"/>
      <c r="PHS3208" s="14"/>
      <c r="PHT3208" s="14"/>
      <c r="PHU3208" s="14"/>
      <c r="PHV3208" s="14"/>
      <c r="PHW3208" s="14"/>
      <c r="PHX3208" s="14"/>
      <c r="PHY3208" s="14"/>
      <c r="PHZ3208" s="14"/>
      <c r="PIA3208" s="14"/>
      <c r="PIB3208" s="14"/>
      <c r="PIC3208" s="14"/>
      <c r="PID3208" s="14"/>
      <c r="PIE3208" s="14"/>
      <c r="PIF3208" s="14"/>
      <c r="PIG3208" s="14"/>
      <c r="PIH3208" s="14"/>
      <c r="PII3208" s="14"/>
      <c r="PIJ3208" s="14"/>
      <c r="PIK3208" s="14"/>
      <c r="PIL3208" s="14"/>
      <c r="PIM3208" s="14"/>
      <c r="PIN3208" s="14"/>
      <c r="PIO3208" s="14"/>
      <c r="PIP3208" s="14"/>
      <c r="PIQ3208" s="14"/>
      <c r="PIR3208" s="14"/>
      <c r="PIS3208" s="14"/>
      <c r="PIT3208" s="14"/>
      <c r="PIU3208" s="14"/>
      <c r="PIV3208" s="14"/>
      <c r="PIW3208" s="14"/>
      <c r="PIX3208" s="14"/>
      <c r="PIY3208" s="14"/>
      <c r="PIZ3208" s="14"/>
      <c r="PJA3208" s="14"/>
      <c r="PJB3208" s="14"/>
      <c r="PJC3208" s="14"/>
      <c r="PJD3208" s="14"/>
      <c r="PJE3208" s="14"/>
      <c r="PJF3208" s="14"/>
      <c r="PJG3208" s="14"/>
      <c r="PJH3208" s="14"/>
      <c r="PJI3208" s="14"/>
      <c r="PJJ3208" s="14"/>
      <c r="PJK3208" s="14"/>
      <c r="PJL3208" s="14"/>
      <c r="PJM3208" s="14"/>
      <c r="PJN3208" s="14"/>
      <c r="PJO3208" s="14"/>
      <c r="PJP3208" s="14"/>
      <c r="PJQ3208" s="14"/>
      <c r="PJR3208" s="14"/>
      <c r="PJS3208" s="14"/>
      <c r="PJT3208" s="14"/>
      <c r="PJU3208" s="14"/>
      <c r="PJV3208" s="14"/>
      <c r="PJW3208" s="14"/>
      <c r="PJX3208" s="14"/>
      <c r="PJY3208" s="14"/>
      <c r="PJZ3208" s="14"/>
      <c r="PKA3208" s="14"/>
      <c r="PKB3208" s="14"/>
      <c r="PKC3208" s="14"/>
      <c r="PKD3208" s="14"/>
      <c r="PKE3208" s="14"/>
      <c r="PKF3208" s="14"/>
      <c r="PKG3208" s="14"/>
      <c r="PKH3208" s="14"/>
      <c r="PKI3208" s="14"/>
      <c r="PKJ3208" s="14"/>
      <c r="PKK3208" s="14"/>
      <c r="PKL3208" s="14"/>
      <c r="PKM3208" s="14"/>
      <c r="PKN3208" s="14"/>
      <c r="PKO3208" s="14"/>
      <c r="PKP3208" s="14"/>
      <c r="PKQ3208" s="14"/>
      <c r="PKR3208" s="14"/>
      <c r="PKS3208" s="14"/>
      <c r="PKT3208" s="14"/>
      <c r="PKU3208" s="14"/>
      <c r="PKV3208" s="14"/>
      <c r="PKW3208" s="14"/>
      <c r="PKX3208" s="14"/>
      <c r="PKY3208" s="14"/>
      <c r="PKZ3208" s="14"/>
      <c r="PLA3208" s="14"/>
      <c r="PLB3208" s="14"/>
      <c r="PLC3208" s="14"/>
      <c r="PLD3208" s="14"/>
      <c r="PLE3208" s="14"/>
      <c r="PLF3208" s="14"/>
      <c r="PLG3208" s="14"/>
      <c r="PLH3208" s="14"/>
      <c r="PLI3208" s="14"/>
      <c r="PLJ3208" s="14"/>
      <c r="PLK3208" s="14"/>
      <c r="PLL3208" s="14"/>
      <c r="PLM3208" s="14"/>
      <c r="PLN3208" s="14"/>
      <c r="PLO3208" s="14"/>
      <c r="PLP3208" s="14"/>
      <c r="PLQ3208" s="14"/>
      <c r="PLR3208" s="14"/>
      <c r="PLS3208" s="14"/>
      <c r="PLT3208" s="14"/>
      <c r="PLU3208" s="14"/>
      <c r="PLV3208" s="14"/>
      <c r="PLW3208" s="14"/>
      <c r="PLX3208" s="14"/>
      <c r="PLY3208" s="14"/>
      <c r="PLZ3208" s="14"/>
      <c r="PMA3208" s="14"/>
      <c r="PMB3208" s="14"/>
      <c r="PMC3208" s="14"/>
      <c r="PMD3208" s="14"/>
      <c r="PME3208" s="14"/>
      <c r="PMF3208" s="14"/>
      <c r="PMG3208" s="14"/>
      <c r="PMH3208" s="14"/>
      <c r="PMI3208" s="14"/>
      <c r="PMJ3208" s="14"/>
      <c r="PMK3208" s="14"/>
      <c r="PML3208" s="14"/>
      <c r="PMM3208" s="14"/>
      <c r="PMN3208" s="14"/>
      <c r="PMO3208" s="14"/>
      <c r="PMP3208" s="14"/>
      <c r="PMQ3208" s="14"/>
      <c r="PMR3208" s="14"/>
      <c r="PMS3208" s="14"/>
      <c r="PMT3208" s="14"/>
      <c r="PMU3208" s="14"/>
      <c r="PMV3208" s="14"/>
      <c r="PMW3208" s="14"/>
      <c r="PMX3208" s="14"/>
      <c r="PMY3208" s="14"/>
      <c r="PMZ3208" s="14"/>
      <c r="PNA3208" s="14"/>
      <c r="PNB3208" s="14"/>
      <c r="PNC3208" s="14"/>
      <c r="PND3208" s="14"/>
      <c r="PNE3208" s="14"/>
      <c r="PNF3208" s="14"/>
      <c r="PNG3208" s="14"/>
      <c r="PNH3208" s="14"/>
      <c r="PNI3208" s="14"/>
      <c r="PNJ3208" s="14"/>
      <c r="PNK3208" s="14"/>
      <c r="PNL3208" s="14"/>
      <c r="PNM3208" s="14"/>
      <c r="PNN3208" s="14"/>
      <c r="PNO3208" s="14"/>
      <c r="PNP3208" s="14"/>
      <c r="PNQ3208" s="14"/>
      <c r="PNR3208" s="14"/>
      <c r="PNS3208" s="14"/>
      <c r="PNT3208" s="14"/>
      <c r="PNU3208" s="14"/>
      <c r="PNV3208" s="14"/>
      <c r="PNW3208" s="14"/>
      <c r="PNX3208" s="14"/>
      <c r="PNY3208" s="14"/>
      <c r="PNZ3208" s="14"/>
      <c r="POA3208" s="14"/>
      <c r="POB3208" s="14"/>
      <c r="POC3208" s="14"/>
      <c r="POD3208" s="14"/>
      <c r="POE3208" s="14"/>
      <c r="POF3208" s="14"/>
      <c r="POG3208" s="14"/>
      <c r="POH3208" s="14"/>
      <c r="POI3208" s="14"/>
      <c r="POJ3208" s="14"/>
      <c r="POK3208" s="14"/>
      <c r="POL3208" s="14"/>
      <c r="POM3208" s="14"/>
      <c r="PON3208" s="14"/>
      <c r="POO3208" s="14"/>
      <c r="POP3208" s="14"/>
      <c r="POQ3208" s="14"/>
      <c r="POR3208" s="14"/>
      <c r="POS3208" s="14"/>
      <c r="POT3208" s="14"/>
      <c r="POU3208" s="14"/>
      <c r="POV3208" s="14"/>
      <c r="POW3208" s="14"/>
      <c r="POX3208" s="14"/>
      <c r="POY3208" s="14"/>
      <c r="POZ3208" s="14"/>
      <c r="PPA3208" s="14"/>
      <c r="PPB3208" s="14"/>
      <c r="PPC3208" s="14"/>
      <c r="PPD3208" s="14"/>
      <c r="PPE3208" s="14"/>
      <c r="PPF3208" s="14"/>
      <c r="PPG3208" s="14"/>
      <c r="PPH3208" s="14"/>
      <c r="PPI3208" s="14"/>
      <c r="PPJ3208" s="14"/>
      <c r="PPK3208" s="14"/>
      <c r="PPL3208" s="14"/>
      <c r="PPM3208" s="14"/>
      <c r="PPN3208" s="14"/>
      <c r="PPO3208" s="14"/>
      <c r="PPP3208" s="14"/>
      <c r="PPQ3208" s="14"/>
      <c r="PPR3208" s="14"/>
      <c r="PPS3208" s="14"/>
      <c r="PPT3208" s="14"/>
      <c r="PPU3208" s="14"/>
      <c r="PPV3208" s="14"/>
      <c r="PPW3208" s="14"/>
      <c r="PPX3208" s="14"/>
      <c r="PPY3208" s="14"/>
      <c r="PPZ3208" s="14"/>
      <c r="PQA3208" s="14"/>
      <c r="PQB3208" s="14"/>
      <c r="PQC3208" s="14"/>
      <c r="PQD3208" s="14"/>
      <c r="PQE3208" s="14"/>
      <c r="PQF3208" s="14"/>
      <c r="PQG3208" s="14"/>
      <c r="PQH3208" s="14"/>
      <c r="PQI3208" s="14"/>
      <c r="PQJ3208" s="14"/>
      <c r="PQK3208" s="14"/>
      <c r="PQL3208" s="14"/>
      <c r="PQM3208" s="14"/>
      <c r="PQN3208" s="14"/>
      <c r="PQO3208" s="14"/>
      <c r="PQP3208" s="14"/>
      <c r="PQQ3208" s="14"/>
      <c r="PQR3208" s="14"/>
      <c r="PQS3208" s="14"/>
      <c r="PQT3208" s="14"/>
      <c r="PQU3208" s="14"/>
      <c r="PQV3208" s="14"/>
      <c r="PQW3208" s="14"/>
      <c r="PQX3208" s="14"/>
      <c r="PQY3208" s="14"/>
      <c r="PQZ3208" s="14"/>
      <c r="PRA3208" s="14"/>
      <c r="PRB3208" s="14"/>
      <c r="PRC3208" s="14"/>
      <c r="PRD3208" s="14"/>
      <c r="PRE3208" s="14"/>
      <c r="PRF3208" s="14"/>
      <c r="PRG3208" s="14"/>
      <c r="PRH3208" s="14"/>
      <c r="PRI3208" s="14"/>
      <c r="PRJ3208" s="14"/>
      <c r="PRK3208" s="14"/>
      <c r="PRL3208" s="14"/>
      <c r="PRM3208" s="14"/>
      <c r="PRN3208" s="14"/>
      <c r="PRO3208" s="14"/>
      <c r="PRP3208" s="14"/>
      <c r="PRQ3208" s="14"/>
      <c r="PRR3208" s="14"/>
      <c r="PRS3208" s="14"/>
      <c r="PRT3208" s="14"/>
      <c r="PRU3208" s="14"/>
      <c r="PRV3208" s="14"/>
      <c r="PRW3208" s="14"/>
      <c r="PRX3208" s="14"/>
      <c r="PRY3208" s="14"/>
      <c r="PRZ3208" s="14"/>
      <c r="PSA3208" s="14"/>
      <c r="PSB3208" s="14"/>
      <c r="PSC3208" s="14"/>
      <c r="PSD3208" s="14"/>
      <c r="PSE3208" s="14"/>
      <c r="PSF3208" s="14"/>
      <c r="PSG3208" s="14"/>
      <c r="PSH3208" s="14"/>
      <c r="PSI3208" s="14"/>
      <c r="PSJ3208" s="14"/>
      <c r="PSK3208" s="14"/>
      <c r="PSL3208" s="14"/>
      <c r="PSM3208" s="14"/>
      <c r="PSN3208" s="14"/>
      <c r="PSO3208" s="14"/>
      <c r="PSP3208" s="14"/>
      <c r="PSQ3208" s="14"/>
      <c r="PSR3208" s="14"/>
      <c r="PSS3208" s="14"/>
      <c r="PST3208" s="14"/>
      <c r="PSU3208" s="14"/>
      <c r="PSV3208" s="14"/>
      <c r="PSW3208" s="14"/>
      <c r="PSX3208" s="14"/>
      <c r="PSY3208" s="14"/>
      <c r="PSZ3208" s="14"/>
      <c r="PTA3208" s="14"/>
      <c r="PTB3208" s="14"/>
      <c r="PTC3208" s="14"/>
      <c r="PTD3208" s="14"/>
      <c r="PTE3208" s="14"/>
      <c r="PTF3208" s="14"/>
      <c r="PTG3208" s="14"/>
      <c r="PTH3208" s="14"/>
      <c r="PTI3208" s="14"/>
      <c r="PTJ3208" s="14"/>
      <c r="PTK3208" s="14"/>
      <c r="PTL3208" s="14"/>
      <c r="PTM3208" s="14"/>
      <c r="PTN3208" s="14"/>
      <c r="PTO3208" s="14"/>
      <c r="PTP3208" s="14"/>
      <c r="PTQ3208" s="14"/>
      <c r="PTR3208" s="14"/>
      <c r="PTS3208" s="14"/>
      <c r="PTT3208" s="14"/>
      <c r="PTU3208" s="14"/>
      <c r="PTV3208" s="14"/>
      <c r="PTW3208" s="14"/>
      <c r="PTX3208" s="14"/>
      <c r="PTY3208" s="14"/>
      <c r="PTZ3208" s="14"/>
      <c r="PUA3208" s="14"/>
      <c r="PUB3208" s="14"/>
      <c r="PUC3208" s="14"/>
      <c r="PUD3208" s="14"/>
      <c r="PUE3208" s="14"/>
      <c r="PUF3208" s="14"/>
      <c r="PUG3208" s="14"/>
      <c r="PUH3208" s="14"/>
      <c r="PUI3208" s="14"/>
      <c r="PUJ3208" s="14"/>
      <c r="PUK3208" s="14"/>
      <c r="PUL3208" s="14"/>
      <c r="PUM3208" s="14"/>
      <c r="PUN3208" s="14"/>
      <c r="PUO3208" s="14"/>
      <c r="PUP3208" s="14"/>
      <c r="PUQ3208" s="14"/>
      <c r="PUR3208" s="14"/>
      <c r="PUS3208" s="14"/>
      <c r="PUT3208" s="14"/>
      <c r="PUU3208" s="14"/>
      <c r="PUV3208" s="14"/>
      <c r="PUW3208" s="14"/>
      <c r="PUX3208" s="14"/>
      <c r="PUY3208" s="14"/>
      <c r="PUZ3208" s="14"/>
      <c r="PVA3208" s="14"/>
      <c r="PVB3208" s="14"/>
      <c r="PVC3208" s="14"/>
      <c r="PVD3208" s="14"/>
      <c r="PVE3208" s="14"/>
      <c r="PVF3208" s="14"/>
      <c r="PVG3208" s="14"/>
      <c r="PVH3208" s="14"/>
      <c r="PVI3208" s="14"/>
      <c r="PVJ3208" s="14"/>
      <c r="PVK3208" s="14"/>
      <c r="PVL3208" s="14"/>
      <c r="PVM3208" s="14"/>
      <c r="PVN3208" s="14"/>
      <c r="PVO3208" s="14"/>
      <c r="PVP3208" s="14"/>
      <c r="PVQ3208" s="14"/>
      <c r="PVR3208" s="14"/>
      <c r="PVS3208" s="14"/>
      <c r="PVT3208" s="14"/>
      <c r="PVU3208" s="14"/>
      <c r="PVV3208" s="14"/>
      <c r="PVW3208" s="14"/>
      <c r="PVX3208" s="14"/>
      <c r="PVY3208" s="14"/>
      <c r="PVZ3208" s="14"/>
      <c r="PWA3208" s="14"/>
      <c r="PWB3208" s="14"/>
      <c r="PWC3208" s="14"/>
      <c r="PWD3208" s="14"/>
      <c r="PWE3208" s="14"/>
      <c r="PWF3208" s="14"/>
      <c r="PWG3208" s="14"/>
      <c r="PWH3208" s="14"/>
      <c r="PWI3208" s="14"/>
      <c r="PWJ3208" s="14"/>
      <c r="PWK3208" s="14"/>
      <c r="PWL3208" s="14"/>
      <c r="PWM3208" s="14"/>
      <c r="PWN3208" s="14"/>
      <c r="PWO3208" s="14"/>
      <c r="PWP3208" s="14"/>
      <c r="PWQ3208" s="14"/>
      <c r="PWR3208" s="14"/>
      <c r="PWS3208" s="14"/>
      <c r="PWT3208" s="14"/>
      <c r="PWU3208" s="14"/>
      <c r="PWV3208" s="14"/>
      <c r="PWW3208" s="14"/>
      <c r="PWX3208" s="14"/>
      <c r="PWY3208" s="14"/>
      <c r="PWZ3208" s="14"/>
      <c r="PXA3208" s="14"/>
      <c r="PXB3208" s="14"/>
      <c r="PXC3208" s="14"/>
      <c r="PXD3208" s="14"/>
      <c r="PXE3208" s="14"/>
      <c r="PXF3208" s="14"/>
      <c r="PXG3208" s="14"/>
      <c r="PXH3208" s="14"/>
      <c r="PXI3208" s="14"/>
      <c r="PXJ3208" s="14"/>
      <c r="PXK3208" s="14"/>
      <c r="PXL3208" s="14"/>
      <c r="PXM3208" s="14"/>
      <c r="PXN3208" s="14"/>
      <c r="PXO3208" s="14"/>
      <c r="PXP3208" s="14"/>
      <c r="PXQ3208" s="14"/>
      <c r="PXR3208" s="14"/>
      <c r="PXS3208" s="14"/>
      <c r="PXT3208" s="14"/>
      <c r="PXU3208" s="14"/>
      <c r="PXV3208" s="14"/>
      <c r="PXW3208" s="14"/>
      <c r="PXX3208" s="14"/>
      <c r="PXY3208" s="14"/>
      <c r="PXZ3208" s="14"/>
      <c r="PYA3208" s="14"/>
      <c r="PYB3208" s="14"/>
      <c r="PYC3208" s="14"/>
      <c r="PYD3208" s="14"/>
      <c r="PYE3208" s="14"/>
      <c r="PYF3208" s="14"/>
      <c r="PYG3208" s="14"/>
      <c r="PYH3208" s="14"/>
      <c r="PYI3208" s="14"/>
      <c r="PYJ3208" s="14"/>
      <c r="PYK3208" s="14"/>
      <c r="PYL3208" s="14"/>
      <c r="PYM3208" s="14"/>
      <c r="PYN3208" s="14"/>
      <c r="PYO3208" s="14"/>
      <c r="PYP3208" s="14"/>
      <c r="PYQ3208" s="14"/>
      <c r="PYR3208" s="14"/>
      <c r="PYS3208" s="14"/>
      <c r="PYT3208" s="14"/>
      <c r="PYU3208" s="14"/>
      <c r="PYV3208" s="14"/>
      <c r="PYW3208" s="14"/>
      <c r="PYX3208" s="14"/>
      <c r="PYY3208" s="14"/>
      <c r="PYZ3208" s="14"/>
      <c r="PZA3208" s="14"/>
      <c r="PZB3208" s="14"/>
      <c r="PZC3208" s="14"/>
      <c r="PZD3208" s="14"/>
      <c r="PZE3208" s="14"/>
      <c r="PZF3208" s="14"/>
      <c r="PZG3208" s="14"/>
      <c r="PZH3208" s="14"/>
      <c r="PZI3208" s="14"/>
      <c r="PZJ3208" s="14"/>
      <c r="PZK3208" s="14"/>
      <c r="PZL3208" s="14"/>
      <c r="PZM3208" s="14"/>
      <c r="PZN3208" s="14"/>
      <c r="PZO3208" s="14"/>
      <c r="PZP3208" s="14"/>
      <c r="PZQ3208" s="14"/>
      <c r="PZR3208" s="14"/>
      <c r="PZS3208" s="14"/>
      <c r="PZT3208" s="14"/>
      <c r="PZU3208" s="14"/>
      <c r="PZV3208" s="14"/>
      <c r="PZW3208" s="14"/>
      <c r="PZX3208" s="14"/>
      <c r="PZY3208" s="14"/>
      <c r="PZZ3208" s="14"/>
      <c r="QAA3208" s="14"/>
      <c r="QAB3208" s="14"/>
      <c r="QAC3208" s="14"/>
      <c r="QAD3208" s="14"/>
      <c r="QAE3208" s="14"/>
      <c r="QAF3208" s="14"/>
      <c r="QAG3208" s="14"/>
      <c r="QAH3208" s="14"/>
      <c r="QAI3208" s="14"/>
      <c r="QAJ3208" s="14"/>
      <c r="QAK3208" s="14"/>
      <c r="QAL3208" s="14"/>
      <c r="QAM3208" s="14"/>
      <c r="QAN3208" s="14"/>
      <c r="QAO3208" s="14"/>
      <c r="QAP3208" s="14"/>
      <c r="QAQ3208" s="14"/>
      <c r="QAR3208" s="14"/>
      <c r="QAS3208" s="14"/>
      <c r="QAT3208" s="14"/>
      <c r="QAU3208" s="14"/>
      <c r="QAV3208" s="14"/>
      <c r="QAW3208" s="14"/>
      <c r="QAX3208" s="14"/>
      <c r="QAY3208" s="14"/>
      <c r="QAZ3208" s="14"/>
      <c r="QBA3208" s="14"/>
      <c r="QBB3208" s="14"/>
      <c r="QBC3208" s="14"/>
      <c r="QBD3208" s="14"/>
      <c r="QBE3208" s="14"/>
      <c r="QBF3208" s="14"/>
      <c r="QBG3208" s="14"/>
      <c r="QBH3208" s="14"/>
      <c r="QBI3208" s="14"/>
      <c r="QBJ3208" s="14"/>
      <c r="QBK3208" s="14"/>
      <c r="QBL3208" s="14"/>
      <c r="QBM3208" s="14"/>
      <c r="QBN3208" s="14"/>
      <c r="QBO3208" s="14"/>
      <c r="QBP3208" s="14"/>
      <c r="QBQ3208" s="14"/>
      <c r="QBR3208" s="14"/>
      <c r="QBS3208" s="14"/>
      <c r="QBT3208" s="14"/>
      <c r="QBU3208" s="14"/>
      <c r="QBV3208" s="14"/>
      <c r="QBW3208" s="14"/>
      <c r="QBX3208" s="14"/>
      <c r="QBY3208" s="14"/>
      <c r="QBZ3208" s="14"/>
      <c r="QCA3208" s="14"/>
      <c r="QCB3208" s="14"/>
      <c r="QCC3208" s="14"/>
      <c r="QCD3208" s="14"/>
      <c r="QCE3208" s="14"/>
      <c r="QCF3208" s="14"/>
      <c r="QCG3208" s="14"/>
      <c r="QCH3208" s="14"/>
      <c r="QCI3208" s="14"/>
      <c r="QCJ3208" s="14"/>
      <c r="QCK3208" s="14"/>
      <c r="QCL3208" s="14"/>
      <c r="QCM3208" s="14"/>
      <c r="QCN3208" s="14"/>
      <c r="QCO3208" s="14"/>
      <c r="QCP3208" s="14"/>
      <c r="QCQ3208" s="14"/>
      <c r="QCR3208" s="14"/>
      <c r="QCS3208" s="14"/>
      <c r="QCT3208" s="14"/>
      <c r="QCU3208" s="14"/>
      <c r="QCV3208" s="14"/>
      <c r="QCW3208" s="14"/>
      <c r="QCX3208" s="14"/>
      <c r="QCY3208" s="14"/>
      <c r="QCZ3208" s="14"/>
      <c r="QDA3208" s="14"/>
      <c r="QDB3208" s="14"/>
      <c r="QDC3208" s="14"/>
      <c r="QDD3208" s="14"/>
      <c r="QDE3208" s="14"/>
      <c r="QDF3208" s="14"/>
      <c r="QDG3208" s="14"/>
      <c r="QDH3208" s="14"/>
      <c r="QDI3208" s="14"/>
      <c r="QDJ3208" s="14"/>
      <c r="QDK3208" s="14"/>
      <c r="QDL3208" s="14"/>
      <c r="QDM3208" s="14"/>
      <c r="QDN3208" s="14"/>
      <c r="QDO3208" s="14"/>
      <c r="QDP3208" s="14"/>
      <c r="QDQ3208" s="14"/>
      <c r="QDR3208" s="14"/>
      <c r="QDS3208" s="14"/>
      <c r="QDT3208" s="14"/>
      <c r="QDU3208" s="14"/>
      <c r="QDV3208" s="14"/>
      <c r="QDW3208" s="14"/>
      <c r="QDX3208" s="14"/>
      <c r="QDY3208" s="14"/>
      <c r="QDZ3208" s="14"/>
      <c r="QEA3208" s="14"/>
      <c r="QEB3208" s="14"/>
      <c r="QEC3208" s="14"/>
      <c r="QED3208" s="14"/>
      <c r="QEE3208" s="14"/>
      <c r="QEF3208" s="14"/>
      <c r="QEG3208" s="14"/>
      <c r="QEH3208" s="14"/>
      <c r="QEI3208" s="14"/>
      <c r="QEJ3208" s="14"/>
      <c r="QEK3208" s="14"/>
      <c r="QEL3208" s="14"/>
      <c r="QEM3208" s="14"/>
      <c r="QEN3208" s="14"/>
      <c r="QEO3208" s="14"/>
      <c r="QEP3208" s="14"/>
      <c r="QEQ3208" s="14"/>
      <c r="QER3208" s="14"/>
      <c r="QES3208" s="14"/>
      <c r="QET3208" s="14"/>
      <c r="QEU3208" s="14"/>
      <c r="QEV3208" s="14"/>
      <c r="QEW3208" s="14"/>
      <c r="QEX3208" s="14"/>
      <c r="QEY3208" s="14"/>
      <c r="QEZ3208" s="14"/>
      <c r="QFA3208" s="14"/>
      <c r="QFB3208" s="14"/>
      <c r="QFC3208" s="14"/>
      <c r="QFD3208" s="14"/>
      <c r="QFE3208" s="14"/>
      <c r="QFF3208" s="14"/>
      <c r="QFG3208" s="14"/>
      <c r="QFH3208" s="14"/>
      <c r="QFI3208" s="14"/>
      <c r="QFJ3208" s="14"/>
      <c r="QFK3208" s="14"/>
      <c r="QFL3208" s="14"/>
      <c r="QFM3208" s="14"/>
      <c r="QFN3208" s="14"/>
      <c r="QFO3208" s="14"/>
      <c r="QFP3208" s="14"/>
      <c r="QFQ3208" s="14"/>
      <c r="QFR3208" s="14"/>
      <c r="QFS3208" s="14"/>
      <c r="QFT3208" s="14"/>
      <c r="QFU3208" s="14"/>
      <c r="QFV3208" s="14"/>
      <c r="QFW3208" s="14"/>
      <c r="QFX3208" s="14"/>
      <c r="QFY3208" s="14"/>
      <c r="QFZ3208" s="14"/>
      <c r="QGA3208" s="14"/>
      <c r="QGB3208" s="14"/>
      <c r="QGC3208" s="14"/>
      <c r="QGD3208" s="14"/>
      <c r="QGE3208" s="14"/>
      <c r="QGF3208" s="14"/>
      <c r="QGG3208" s="14"/>
      <c r="QGH3208" s="14"/>
      <c r="QGI3208" s="14"/>
      <c r="QGJ3208" s="14"/>
      <c r="QGK3208" s="14"/>
      <c r="QGL3208" s="14"/>
      <c r="QGM3208" s="14"/>
      <c r="QGN3208" s="14"/>
      <c r="QGO3208" s="14"/>
      <c r="QGP3208" s="14"/>
      <c r="QGQ3208" s="14"/>
      <c r="QGR3208" s="14"/>
      <c r="QGS3208" s="14"/>
      <c r="QGT3208" s="14"/>
      <c r="QGU3208" s="14"/>
      <c r="QGV3208" s="14"/>
      <c r="QGW3208" s="14"/>
      <c r="QGX3208" s="14"/>
      <c r="QGY3208" s="14"/>
      <c r="QGZ3208" s="14"/>
      <c r="QHA3208" s="14"/>
      <c r="QHB3208" s="14"/>
      <c r="QHC3208" s="14"/>
      <c r="QHD3208" s="14"/>
      <c r="QHE3208" s="14"/>
      <c r="QHF3208" s="14"/>
      <c r="QHG3208" s="14"/>
      <c r="QHH3208" s="14"/>
      <c r="QHI3208" s="14"/>
      <c r="QHJ3208" s="14"/>
      <c r="QHK3208" s="14"/>
      <c r="QHL3208" s="14"/>
      <c r="QHM3208" s="14"/>
      <c r="QHN3208" s="14"/>
      <c r="QHO3208" s="14"/>
      <c r="QHP3208" s="14"/>
      <c r="QHQ3208" s="14"/>
      <c r="QHR3208" s="14"/>
      <c r="QHS3208" s="14"/>
      <c r="QHT3208" s="14"/>
      <c r="QHU3208" s="14"/>
      <c r="QHV3208" s="14"/>
      <c r="QHW3208" s="14"/>
      <c r="QHX3208" s="14"/>
      <c r="QHY3208" s="14"/>
      <c r="QHZ3208" s="14"/>
      <c r="QIA3208" s="14"/>
      <c r="QIB3208" s="14"/>
      <c r="QIC3208" s="14"/>
      <c r="QID3208" s="14"/>
      <c r="QIE3208" s="14"/>
      <c r="QIF3208" s="14"/>
      <c r="QIG3208" s="14"/>
      <c r="QIH3208" s="14"/>
      <c r="QII3208" s="14"/>
      <c r="QIJ3208" s="14"/>
      <c r="QIK3208" s="14"/>
      <c r="QIL3208" s="14"/>
      <c r="QIM3208" s="14"/>
      <c r="QIN3208" s="14"/>
      <c r="QIO3208" s="14"/>
      <c r="QIP3208" s="14"/>
      <c r="QIQ3208" s="14"/>
      <c r="QIR3208" s="14"/>
      <c r="QIS3208" s="14"/>
      <c r="QIT3208" s="14"/>
      <c r="QIU3208" s="14"/>
      <c r="QIV3208" s="14"/>
      <c r="QIW3208" s="14"/>
      <c r="QIX3208" s="14"/>
      <c r="QIY3208" s="14"/>
      <c r="QIZ3208" s="14"/>
      <c r="QJA3208" s="14"/>
      <c r="QJB3208" s="14"/>
      <c r="QJC3208" s="14"/>
      <c r="QJD3208" s="14"/>
      <c r="QJE3208" s="14"/>
      <c r="QJF3208" s="14"/>
      <c r="QJG3208" s="14"/>
      <c r="QJH3208" s="14"/>
      <c r="QJI3208" s="14"/>
      <c r="QJJ3208" s="14"/>
      <c r="QJK3208" s="14"/>
      <c r="QJL3208" s="14"/>
      <c r="QJM3208" s="14"/>
      <c r="QJN3208" s="14"/>
      <c r="QJO3208" s="14"/>
      <c r="QJP3208" s="14"/>
      <c r="QJQ3208" s="14"/>
      <c r="QJR3208" s="14"/>
      <c r="QJS3208" s="14"/>
      <c r="QJT3208" s="14"/>
      <c r="QJU3208" s="14"/>
      <c r="QJV3208" s="14"/>
      <c r="QJW3208" s="14"/>
      <c r="QJX3208" s="14"/>
      <c r="QJY3208" s="14"/>
      <c r="QJZ3208" s="14"/>
      <c r="QKA3208" s="14"/>
      <c r="QKB3208" s="14"/>
      <c r="QKC3208" s="14"/>
      <c r="QKD3208" s="14"/>
      <c r="QKE3208" s="14"/>
      <c r="QKF3208" s="14"/>
      <c r="QKG3208" s="14"/>
      <c r="QKH3208" s="14"/>
      <c r="QKI3208" s="14"/>
      <c r="QKJ3208" s="14"/>
      <c r="QKK3208" s="14"/>
      <c r="QKL3208" s="14"/>
      <c r="QKM3208" s="14"/>
      <c r="QKN3208" s="14"/>
      <c r="QKO3208" s="14"/>
      <c r="QKP3208" s="14"/>
      <c r="QKQ3208" s="14"/>
      <c r="QKR3208" s="14"/>
      <c r="QKS3208" s="14"/>
      <c r="QKT3208" s="14"/>
      <c r="QKU3208" s="14"/>
      <c r="QKV3208" s="14"/>
      <c r="QKW3208" s="14"/>
      <c r="QKX3208" s="14"/>
      <c r="QKY3208" s="14"/>
      <c r="QKZ3208" s="14"/>
      <c r="QLA3208" s="14"/>
      <c r="QLB3208" s="14"/>
      <c r="QLC3208" s="14"/>
      <c r="QLD3208" s="14"/>
      <c r="QLE3208" s="14"/>
      <c r="QLF3208" s="14"/>
      <c r="QLG3208" s="14"/>
      <c r="QLH3208" s="14"/>
      <c r="QLI3208" s="14"/>
      <c r="QLJ3208" s="14"/>
      <c r="QLK3208" s="14"/>
      <c r="QLL3208" s="14"/>
      <c r="QLM3208" s="14"/>
      <c r="QLN3208" s="14"/>
      <c r="QLO3208" s="14"/>
      <c r="QLP3208" s="14"/>
      <c r="QLQ3208" s="14"/>
      <c r="QLR3208" s="14"/>
      <c r="QLS3208" s="14"/>
      <c r="QLT3208" s="14"/>
      <c r="QLU3208" s="14"/>
      <c r="QLV3208" s="14"/>
      <c r="QLW3208" s="14"/>
      <c r="QLX3208" s="14"/>
      <c r="QLY3208" s="14"/>
      <c r="QLZ3208" s="14"/>
      <c r="QMA3208" s="14"/>
      <c r="QMB3208" s="14"/>
      <c r="QMC3208" s="14"/>
      <c r="QMD3208" s="14"/>
      <c r="QME3208" s="14"/>
      <c r="QMF3208" s="14"/>
      <c r="QMG3208" s="14"/>
      <c r="QMH3208" s="14"/>
      <c r="QMI3208" s="14"/>
      <c r="QMJ3208" s="14"/>
      <c r="QMK3208" s="14"/>
      <c r="QML3208" s="14"/>
      <c r="QMM3208" s="14"/>
      <c r="QMN3208" s="14"/>
      <c r="QMO3208" s="14"/>
      <c r="QMP3208" s="14"/>
      <c r="QMQ3208" s="14"/>
      <c r="QMR3208" s="14"/>
      <c r="QMS3208" s="14"/>
      <c r="QMT3208" s="14"/>
      <c r="QMU3208" s="14"/>
      <c r="QMV3208" s="14"/>
      <c r="QMW3208" s="14"/>
      <c r="QMX3208" s="14"/>
      <c r="QMY3208" s="14"/>
      <c r="QMZ3208" s="14"/>
      <c r="QNA3208" s="14"/>
      <c r="QNB3208" s="14"/>
      <c r="QNC3208" s="14"/>
      <c r="QND3208" s="14"/>
      <c r="QNE3208" s="14"/>
      <c r="QNF3208" s="14"/>
      <c r="QNG3208" s="14"/>
      <c r="QNH3208" s="14"/>
      <c r="QNI3208" s="14"/>
      <c r="QNJ3208" s="14"/>
      <c r="QNK3208" s="14"/>
      <c r="QNL3208" s="14"/>
      <c r="QNM3208" s="14"/>
      <c r="QNN3208" s="14"/>
      <c r="QNO3208" s="14"/>
      <c r="QNP3208" s="14"/>
      <c r="QNQ3208" s="14"/>
      <c r="QNR3208" s="14"/>
      <c r="QNS3208" s="14"/>
      <c r="QNT3208" s="14"/>
      <c r="QNU3208" s="14"/>
      <c r="QNV3208" s="14"/>
      <c r="QNW3208" s="14"/>
      <c r="QNX3208" s="14"/>
      <c r="QNY3208" s="14"/>
      <c r="QNZ3208" s="14"/>
      <c r="QOA3208" s="14"/>
      <c r="QOB3208" s="14"/>
      <c r="QOC3208" s="14"/>
      <c r="QOD3208" s="14"/>
      <c r="QOE3208" s="14"/>
      <c r="QOF3208" s="14"/>
      <c r="QOG3208" s="14"/>
      <c r="QOH3208" s="14"/>
      <c r="QOI3208" s="14"/>
      <c r="QOJ3208" s="14"/>
      <c r="QOK3208" s="14"/>
      <c r="QOL3208" s="14"/>
      <c r="QOM3208" s="14"/>
      <c r="QON3208" s="14"/>
      <c r="QOO3208" s="14"/>
      <c r="QOP3208" s="14"/>
      <c r="QOQ3208" s="14"/>
      <c r="QOR3208" s="14"/>
      <c r="QOS3208" s="14"/>
      <c r="QOT3208" s="14"/>
      <c r="QOU3208" s="14"/>
      <c r="QOV3208" s="14"/>
      <c r="QOW3208" s="14"/>
      <c r="QOX3208" s="14"/>
      <c r="QOY3208" s="14"/>
      <c r="QOZ3208" s="14"/>
      <c r="QPA3208" s="14"/>
      <c r="QPB3208" s="14"/>
      <c r="QPC3208" s="14"/>
      <c r="QPD3208" s="14"/>
      <c r="QPE3208" s="14"/>
      <c r="QPF3208" s="14"/>
      <c r="QPG3208" s="14"/>
      <c r="QPH3208" s="14"/>
      <c r="QPI3208" s="14"/>
      <c r="QPJ3208" s="14"/>
      <c r="QPK3208" s="14"/>
      <c r="QPL3208" s="14"/>
      <c r="QPM3208" s="14"/>
      <c r="QPN3208" s="14"/>
      <c r="QPO3208" s="14"/>
      <c r="QPP3208" s="14"/>
      <c r="QPQ3208" s="14"/>
      <c r="QPR3208" s="14"/>
      <c r="QPS3208" s="14"/>
      <c r="QPT3208" s="14"/>
      <c r="QPU3208" s="14"/>
      <c r="QPV3208" s="14"/>
      <c r="QPW3208" s="14"/>
      <c r="QPX3208" s="14"/>
      <c r="QPY3208" s="14"/>
      <c r="QPZ3208" s="14"/>
      <c r="QQA3208" s="14"/>
      <c r="QQB3208" s="14"/>
      <c r="QQC3208" s="14"/>
      <c r="QQD3208" s="14"/>
      <c r="QQE3208" s="14"/>
      <c r="QQF3208" s="14"/>
      <c r="QQG3208" s="14"/>
      <c r="QQH3208" s="14"/>
      <c r="QQI3208" s="14"/>
      <c r="QQJ3208" s="14"/>
      <c r="QQK3208" s="14"/>
      <c r="QQL3208" s="14"/>
      <c r="QQM3208" s="14"/>
      <c r="QQN3208" s="14"/>
      <c r="QQO3208" s="14"/>
      <c r="QQP3208" s="14"/>
      <c r="QQQ3208" s="14"/>
      <c r="QQR3208" s="14"/>
      <c r="QQS3208" s="14"/>
      <c r="QQT3208" s="14"/>
      <c r="QQU3208" s="14"/>
      <c r="QQV3208" s="14"/>
      <c r="QQW3208" s="14"/>
      <c r="QQX3208" s="14"/>
      <c r="QQY3208" s="14"/>
      <c r="QQZ3208" s="14"/>
      <c r="QRA3208" s="14"/>
      <c r="QRB3208" s="14"/>
      <c r="QRC3208" s="14"/>
      <c r="QRD3208" s="14"/>
      <c r="QRE3208" s="14"/>
      <c r="QRF3208" s="14"/>
      <c r="QRG3208" s="14"/>
      <c r="QRH3208" s="14"/>
      <c r="QRI3208" s="14"/>
      <c r="QRJ3208" s="14"/>
      <c r="QRK3208" s="14"/>
      <c r="QRL3208" s="14"/>
      <c r="QRM3208" s="14"/>
      <c r="QRN3208" s="14"/>
      <c r="QRO3208" s="14"/>
      <c r="QRP3208" s="14"/>
      <c r="QRQ3208" s="14"/>
      <c r="QRR3208" s="14"/>
      <c r="QRS3208" s="14"/>
      <c r="QRT3208" s="14"/>
      <c r="QRU3208" s="14"/>
      <c r="QRV3208" s="14"/>
      <c r="QRW3208" s="14"/>
      <c r="QRX3208" s="14"/>
      <c r="QRY3208" s="14"/>
      <c r="QRZ3208" s="14"/>
      <c r="QSA3208" s="14"/>
      <c r="QSB3208" s="14"/>
      <c r="QSC3208" s="14"/>
      <c r="QSD3208" s="14"/>
      <c r="QSE3208" s="14"/>
      <c r="QSF3208" s="14"/>
      <c r="QSG3208" s="14"/>
      <c r="QSH3208" s="14"/>
      <c r="QSI3208" s="14"/>
      <c r="QSJ3208" s="14"/>
      <c r="QSK3208" s="14"/>
      <c r="QSL3208" s="14"/>
      <c r="QSM3208" s="14"/>
      <c r="QSN3208" s="14"/>
      <c r="QSO3208" s="14"/>
      <c r="QSP3208" s="14"/>
      <c r="QSQ3208" s="14"/>
      <c r="QSR3208" s="14"/>
      <c r="QSS3208" s="14"/>
      <c r="QST3208" s="14"/>
      <c r="QSU3208" s="14"/>
      <c r="QSV3208" s="14"/>
      <c r="QSW3208" s="14"/>
      <c r="QSX3208" s="14"/>
      <c r="QSY3208" s="14"/>
      <c r="QSZ3208" s="14"/>
      <c r="QTA3208" s="14"/>
      <c r="QTB3208" s="14"/>
      <c r="QTC3208" s="14"/>
      <c r="QTD3208" s="14"/>
      <c r="QTE3208" s="14"/>
      <c r="QTF3208" s="14"/>
      <c r="QTG3208" s="14"/>
      <c r="QTH3208" s="14"/>
      <c r="QTI3208" s="14"/>
      <c r="QTJ3208" s="14"/>
      <c r="QTK3208" s="14"/>
      <c r="QTL3208" s="14"/>
      <c r="QTM3208" s="14"/>
      <c r="QTN3208" s="14"/>
      <c r="QTO3208" s="14"/>
      <c r="QTP3208" s="14"/>
      <c r="QTQ3208" s="14"/>
      <c r="QTR3208" s="14"/>
      <c r="QTS3208" s="14"/>
      <c r="QTT3208" s="14"/>
      <c r="QTU3208" s="14"/>
      <c r="QTV3208" s="14"/>
      <c r="QTW3208" s="14"/>
      <c r="QTX3208" s="14"/>
      <c r="QTY3208" s="14"/>
      <c r="QTZ3208" s="14"/>
      <c r="QUA3208" s="14"/>
      <c r="QUB3208" s="14"/>
      <c r="QUC3208" s="14"/>
      <c r="QUD3208" s="14"/>
      <c r="QUE3208" s="14"/>
      <c r="QUF3208" s="14"/>
      <c r="QUG3208" s="14"/>
      <c r="QUH3208" s="14"/>
      <c r="QUI3208" s="14"/>
      <c r="QUJ3208" s="14"/>
      <c r="QUK3208" s="14"/>
      <c r="QUL3208" s="14"/>
      <c r="QUM3208" s="14"/>
      <c r="QUN3208" s="14"/>
      <c r="QUO3208" s="14"/>
      <c r="QUP3208" s="14"/>
      <c r="QUQ3208" s="14"/>
      <c r="QUR3208" s="14"/>
      <c r="QUS3208" s="14"/>
      <c r="QUT3208" s="14"/>
      <c r="QUU3208" s="14"/>
      <c r="QUV3208" s="14"/>
      <c r="QUW3208" s="14"/>
      <c r="QUX3208" s="14"/>
      <c r="QUY3208" s="14"/>
      <c r="QUZ3208" s="14"/>
      <c r="QVA3208" s="14"/>
      <c r="QVB3208" s="14"/>
      <c r="QVC3208" s="14"/>
      <c r="QVD3208" s="14"/>
      <c r="QVE3208" s="14"/>
      <c r="QVF3208" s="14"/>
      <c r="QVG3208" s="14"/>
      <c r="QVH3208" s="14"/>
      <c r="QVI3208" s="14"/>
      <c r="QVJ3208" s="14"/>
      <c r="QVK3208" s="14"/>
      <c r="QVL3208" s="14"/>
      <c r="QVM3208" s="14"/>
      <c r="QVN3208" s="14"/>
      <c r="QVO3208" s="14"/>
      <c r="QVP3208" s="14"/>
      <c r="QVQ3208" s="14"/>
      <c r="QVR3208" s="14"/>
      <c r="QVS3208" s="14"/>
      <c r="QVT3208" s="14"/>
      <c r="QVU3208" s="14"/>
      <c r="QVV3208" s="14"/>
      <c r="QVW3208" s="14"/>
      <c r="QVX3208" s="14"/>
      <c r="QVY3208" s="14"/>
      <c r="QVZ3208" s="14"/>
      <c r="QWA3208" s="14"/>
      <c r="QWB3208" s="14"/>
      <c r="QWC3208" s="14"/>
      <c r="QWD3208" s="14"/>
      <c r="QWE3208" s="14"/>
      <c r="QWF3208" s="14"/>
      <c r="QWG3208" s="14"/>
      <c r="QWH3208" s="14"/>
      <c r="QWI3208" s="14"/>
      <c r="QWJ3208" s="14"/>
      <c r="QWK3208" s="14"/>
      <c r="QWL3208" s="14"/>
      <c r="QWM3208" s="14"/>
      <c r="QWN3208" s="14"/>
      <c r="QWO3208" s="14"/>
      <c r="QWP3208" s="14"/>
      <c r="QWQ3208" s="14"/>
      <c r="QWR3208" s="14"/>
      <c r="QWS3208" s="14"/>
      <c r="QWT3208" s="14"/>
      <c r="QWU3208" s="14"/>
      <c r="QWV3208" s="14"/>
      <c r="QWW3208" s="14"/>
      <c r="QWX3208" s="14"/>
      <c r="QWY3208" s="14"/>
      <c r="QWZ3208" s="14"/>
      <c r="QXA3208" s="14"/>
      <c r="QXB3208" s="14"/>
      <c r="QXC3208" s="14"/>
      <c r="QXD3208" s="14"/>
      <c r="QXE3208" s="14"/>
      <c r="QXF3208" s="14"/>
      <c r="QXG3208" s="14"/>
      <c r="QXH3208" s="14"/>
      <c r="QXI3208" s="14"/>
      <c r="QXJ3208" s="14"/>
      <c r="QXK3208" s="14"/>
      <c r="QXL3208" s="14"/>
      <c r="QXM3208" s="14"/>
      <c r="QXN3208" s="14"/>
      <c r="QXO3208" s="14"/>
      <c r="QXP3208" s="14"/>
      <c r="QXQ3208" s="14"/>
      <c r="QXR3208" s="14"/>
      <c r="QXS3208" s="14"/>
      <c r="QXT3208" s="14"/>
      <c r="QXU3208" s="14"/>
      <c r="QXV3208" s="14"/>
      <c r="QXW3208" s="14"/>
      <c r="QXX3208" s="14"/>
      <c r="QXY3208" s="14"/>
      <c r="QXZ3208" s="14"/>
      <c r="QYA3208" s="14"/>
      <c r="QYB3208" s="14"/>
      <c r="QYC3208" s="14"/>
      <c r="QYD3208" s="14"/>
      <c r="QYE3208" s="14"/>
      <c r="QYF3208" s="14"/>
      <c r="QYG3208" s="14"/>
      <c r="QYH3208" s="14"/>
      <c r="QYI3208" s="14"/>
      <c r="QYJ3208" s="14"/>
      <c r="QYK3208" s="14"/>
      <c r="QYL3208" s="14"/>
      <c r="QYM3208" s="14"/>
      <c r="QYN3208" s="14"/>
      <c r="QYO3208" s="14"/>
      <c r="QYP3208" s="14"/>
      <c r="QYQ3208" s="14"/>
      <c r="QYR3208" s="14"/>
      <c r="QYS3208" s="14"/>
      <c r="QYT3208" s="14"/>
      <c r="QYU3208" s="14"/>
      <c r="QYV3208" s="14"/>
      <c r="QYW3208" s="14"/>
      <c r="QYX3208" s="14"/>
      <c r="QYY3208" s="14"/>
      <c r="QYZ3208" s="14"/>
      <c r="QZA3208" s="14"/>
      <c r="QZB3208" s="14"/>
      <c r="QZC3208" s="14"/>
      <c r="QZD3208" s="14"/>
      <c r="QZE3208" s="14"/>
      <c r="QZF3208" s="14"/>
      <c r="QZG3208" s="14"/>
      <c r="QZH3208" s="14"/>
      <c r="QZI3208" s="14"/>
      <c r="QZJ3208" s="14"/>
      <c r="QZK3208" s="14"/>
      <c r="QZL3208" s="14"/>
      <c r="QZM3208" s="14"/>
      <c r="QZN3208" s="14"/>
      <c r="QZO3208" s="14"/>
      <c r="QZP3208" s="14"/>
      <c r="QZQ3208" s="14"/>
      <c r="QZR3208" s="14"/>
      <c r="QZS3208" s="14"/>
      <c r="QZT3208" s="14"/>
      <c r="QZU3208" s="14"/>
      <c r="QZV3208" s="14"/>
      <c r="QZW3208" s="14"/>
      <c r="QZX3208" s="14"/>
      <c r="QZY3208" s="14"/>
      <c r="QZZ3208" s="14"/>
      <c r="RAA3208" s="14"/>
      <c r="RAB3208" s="14"/>
      <c r="RAC3208" s="14"/>
      <c r="RAD3208" s="14"/>
      <c r="RAE3208" s="14"/>
      <c r="RAF3208" s="14"/>
      <c r="RAG3208" s="14"/>
      <c r="RAH3208" s="14"/>
      <c r="RAI3208" s="14"/>
      <c r="RAJ3208" s="14"/>
      <c r="RAK3208" s="14"/>
      <c r="RAL3208" s="14"/>
      <c r="RAM3208" s="14"/>
      <c r="RAN3208" s="14"/>
      <c r="RAO3208" s="14"/>
      <c r="RAP3208" s="14"/>
      <c r="RAQ3208" s="14"/>
      <c r="RAR3208" s="14"/>
      <c r="RAS3208" s="14"/>
      <c r="RAT3208" s="14"/>
      <c r="RAU3208" s="14"/>
      <c r="RAV3208" s="14"/>
      <c r="RAW3208" s="14"/>
      <c r="RAX3208" s="14"/>
      <c r="RAY3208" s="14"/>
      <c r="RAZ3208" s="14"/>
      <c r="RBA3208" s="14"/>
      <c r="RBB3208" s="14"/>
      <c r="RBC3208" s="14"/>
      <c r="RBD3208" s="14"/>
      <c r="RBE3208" s="14"/>
      <c r="RBF3208" s="14"/>
      <c r="RBG3208" s="14"/>
      <c r="RBH3208" s="14"/>
      <c r="RBI3208" s="14"/>
      <c r="RBJ3208" s="14"/>
      <c r="RBK3208" s="14"/>
      <c r="RBL3208" s="14"/>
      <c r="RBM3208" s="14"/>
      <c r="RBN3208" s="14"/>
      <c r="RBO3208" s="14"/>
      <c r="RBP3208" s="14"/>
      <c r="RBQ3208" s="14"/>
      <c r="RBR3208" s="14"/>
      <c r="RBS3208" s="14"/>
      <c r="RBT3208" s="14"/>
      <c r="RBU3208" s="14"/>
      <c r="RBV3208" s="14"/>
      <c r="RBW3208" s="14"/>
      <c r="RBX3208" s="14"/>
      <c r="RBY3208" s="14"/>
      <c r="RBZ3208" s="14"/>
      <c r="RCA3208" s="14"/>
      <c r="RCB3208" s="14"/>
      <c r="RCC3208" s="14"/>
      <c r="RCD3208" s="14"/>
      <c r="RCE3208" s="14"/>
      <c r="RCF3208" s="14"/>
      <c r="RCG3208" s="14"/>
      <c r="RCH3208" s="14"/>
      <c r="RCI3208" s="14"/>
      <c r="RCJ3208" s="14"/>
      <c r="RCK3208" s="14"/>
      <c r="RCL3208" s="14"/>
      <c r="RCM3208" s="14"/>
      <c r="RCN3208" s="14"/>
      <c r="RCO3208" s="14"/>
      <c r="RCP3208" s="14"/>
      <c r="RCQ3208" s="14"/>
      <c r="RCR3208" s="14"/>
      <c r="RCS3208" s="14"/>
      <c r="RCT3208" s="14"/>
      <c r="RCU3208" s="14"/>
      <c r="RCV3208" s="14"/>
      <c r="RCW3208" s="14"/>
      <c r="RCX3208" s="14"/>
      <c r="RCY3208" s="14"/>
      <c r="RCZ3208" s="14"/>
      <c r="RDA3208" s="14"/>
      <c r="RDB3208" s="14"/>
      <c r="RDC3208" s="14"/>
      <c r="RDD3208" s="14"/>
      <c r="RDE3208" s="14"/>
      <c r="RDF3208" s="14"/>
      <c r="RDG3208" s="14"/>
      <c r="RDH3208" s="14"/>
      <c r="RDI3208" s="14"/>
      <c r="RDJ3208" s="14"/>
      <c r="RDK3208" s="14"/>
      <c r="RDL3208" s="14"/>
      <c r="RDM3208" s="14"/>
      <c r="RDN3208" s="14"/>
      <c r="RDO3208" s="14"/>
      <c r="RDP3208" s="14"/>
      <c r="RDQ3208" s="14"/>
      <c r="RDR3208" s="14"/>
      <c r="RDS3208" s="14"/>
      <c r="RDT3208" s="14"/>
      <c r="RDU3208" s="14"/>
      <c r="RDV3208" s="14"/>
      <c r="RDW3208" s="14"/>
      <c r="RDX3208" s="14"/>
      <c r="RDY3208" s="14"/>
      <c r="RDZ3208" s="14"/>
      <c r="REA3208" s="14"/>
      <c r="REB3208" s="14"/>
      <c r="REC3208" s="14"/>
      <c r="RED3208" s="14"/>
      <c r="REE3208" s="14"/>
      <c r="REF3208" s="14"/>
      <c r="REG3208" s="14"/>
      <c r="REH3208" s="14"/>
      <c r="REI3208" s="14"/>
      <c r="REJ3208" s="14"/>
      <c r="REK3208" s="14"/>
      <c r="REL3208" s="14"/>
      <c r="REM3208" s="14"/>
      <c r="REN3208" s="14"/>
      <c r="REO3208" s="14"/>
      <c r="REP3208" s="14"/>
      <c r="REQ3208" s="14"/>
      <c r="RER3208" s="14"/>
      <c r="RES3208" s="14"/>
      <c r="RET3208" s="14"/>
      <c r="REU3208" s="14"/>
      <c r="REV3208" s="14"/>
      <c r="REW3208" s="14"/>
      <c r="REX3208" s="14"/>
      <c r="REY3208" s="14"/>
      <c r="REZ3208" s="14"/>
      <c r="RFA3208" s="14"/>
      <c r="RFB3208" s="14"/>
      <c r="RFC3208" s="14"/>
      <c r="RFD3208" s="14"/>
      <c r="RFE3208" s="14"/>
      <c r="RFF3208" s="14"/>
      <c r="RFG3208" s="14"/>
      <c r="RFH3208" s="14"/>
      <c r="RFI3208" s="14"/>
      <c r="RFJ3208" s="14"/>
      <c r="RFK3208" s="14"/>
      <c r="RFL3208" s="14"/>
      <c r="RFM3208" s="14"/>
      <c r="RFN3208" s="14"/>
      <c r="RFO3208" s="14"/>
      <c r="RFP3208" s="14"/>
      <c r="RFQ3208" s="14"/>
      <c r="RFR3208" s="14"/>
      <c r="RFS3208" s="14"/>
      <c r="RFT3208" s="14"/>
      <c r="RFU3208" s="14"/>
      <c r="RFV3208" s="14"/>
      <c r="RFW3208" s="14"/>
      <c r="RFX3208" s="14"/>
      <c r="RFY3208" s="14"/>
      <c r="RFZ3208" s="14"/>
      <c r="RGA3208" s="14"/>
      <c r="RGB3208" s="14"/>
      <c r="RGC3208" s="14"/>
      <c r="RGD3208" s="14"/>
      <c r="RGE3208" s="14"/>
      <c r="RGF3208" s="14"/>
      <c r="RGG3208" s="14"/>
      <c r="RGH3208" s="14"/>
      <c r="RGI3208" s="14"/>
      <c r="RGJ3208" s="14"/>
      <c r="RGK3208" s="14"/>
      <c r="RGL3208" s="14"/>
      <c r="RGM3208" s="14"/>
      <c r="RGN3208" s="14"/>
      <c r="RGO3208" s="14"/>
      <c r="RGP3208" s="14"/>
      <c r="RGQ3208" s="14"/>
      <c r="RGR3208" s="14"/>
      <c r="RGS3208" s="14"/>
      <c r="RGT3208" s="14"/>
      <c r="RGU3208" s="14"/>
      <c r="RGV3208" s="14"/>
      <c r="RGW3208" s="14"/>
      <c r="RGX3208" s="14"/>
      <c r="RGY3208" s="14"/>
      <c r="RGZ3208" s="14"/>
      <c r="RHA3208" s="14"/>
      <c r="RHB3208" s="14"/>
      <c r="RHC3208" s="14"/>
      <c r="RHD3208" s="14"/>
      <c r="RHE3208" s="14"/>
      <c r="RHF3208" s="14"/>
      <c r="RHG3208" s="14"/>
      <c r="RHH3208" s="14"/>
      <c r="RHI3208" s="14"/>
      <c r="RHJ3208" s="14"/>
      <c r="RHK3208" s="14"/>
      <c r="RHL3208" s="14"/>
      <c r="RHM3208" s="14"/>
      <c r="RHN3208" s="14"/>
      <c r="RHO3208" s="14"/>
      <c r="RHP3208" s="14"/>
      <c r="RHQ3208" s="14"/>
      <c r="RHR3208" s="14"/>
      <c r="RHS3208" s="14"/>
      <c r="RHT3208" s="14"/>
      <c r="RHU3208" s="14"/>
      <c r="RHV3208" s="14"/>
      <c r="RHW3208" s="14"/>
      <c r="RHX3208" s="14"/>
      <c r="RHY3208" s="14"/>
      <c r="RHZ3208" s="14"/>
      <c r="RIA3208" s="14"/>
      <c r="RIB3208" s="14"/>
      <c r="RIC3208" s="14"/>
      <c r="RID3208" s="14"/>
      <c r="RIE3208" s="14"/>
      <c r="RIF3208" s="14"/>
      <c r="RIG3208" s="14"/>
      <c r="RIH3208" s="14"/>
      <c r="RII3208" s="14"/>
      <c r="RIJ3208" s="14"/>
      <c r="RIK3208" s="14"/>
      <c r="RIL3208" s="14"/>
      <c r="RIM3208" s="14"/>
      <c r="RIN3208" s="14"/>
      <c r="RIO3208" s="14"/>
      <c r="RIP3208" s="14"/>
      <c r="RIQ3208" s="14"/>
      <c r="RIR3208" s="14"/>
      <c r="RIS3208" s="14"/>
      <c r="RIT3208" s="14"/>
      <c r="RIU3208" s="14"/>
      <c r="RIV3208" s="14"/>
      <c r="RIW3208" s="14"/>
      <c r="RIX3208" s="14"/>
      <c r="RIY3208" s="14"/>
      <c r="RIZ3208" s="14"/>
      <c r="RJA3208" s="14"/>
      <c r="RJB3208" s="14"/>
      <c r="RJC3208" s="14"/>
      <c r="RJD3208" s="14"/>
      <c r="RJE3208" s="14"/>
      <c r="RJF3208" s="14"/>
      <c r="RJG3208" s="14"/>
      <c r="RJH3208" s="14"/>
      <c r="RJI3208" s="14"/>
      <c r="RJJ3208" s="14"/>
      <c r="RJK3208" s="14"/>
      <c r="RJL3208" s="14"/>
      <c r="RJM3208" s="14"/>
      <c r="RJN3208" s="14"/>
      <c r="RJO3208" s="14"/>
      <c r="RJP3208" s="14"/>
      <c r="RJQ3208" s="14"/>
      <c r="RJR3208" s="14"/>
      <c r="RJS3208" s="14"/>
      <c r="RJT3208" s="14"/>
      <c r="RJU3208" s="14"/>
      <c r="RJV3208" s="14"/>
      <c r="RJW3208" s="14"/>
      <c r="RJX3208" s="14"/>
      <c r="RJY3208" s="14"/>
      <c r="RJZ3208" s="14"/>
      <c r="RKA3208" s="14"/>
      <c r="RKB3208" s="14"/>
      <c r="RKC3208" s="14"/>
      <c r="RKD3208" s="14"/>
      <c r="RKE3208" s="14"/>
      <c r="RKF3208" s="14"/>
      <c r="RKG3208" s="14"/>
      <c r="RKH3208" s="14"/>
      <c r="RKI3208" s="14"/>
      <c r="RKJ3208" s="14"/>
      <c r="RKK3208" s="14"/>
      <c r="RKL3208" s="14"/>
      <c r="RKM3208" s="14"/>
      <c r="RKN3208" s="14"/>
      <c r="RKO3208" s="14"/>
      <c r="RKP3208" s="14"/>
      <c r="RKQ3208" s="14"/>
      <c r="RKR3208" s="14"/>
      <c r="RKS3208" s="14"/>
      <c r="RKT3208" s="14"/>
      <c r="RKU3208" s="14"/>
      <c r="RKV3208" s="14"/>
      <c r="RKW3208" s="14"/>
      <c r="RKX3208" s="14"/>
      <c r="RKY3208" s="14"/>
      <c r="RKZ3208" s="14"/>
      <c r="RLA3208" s="14"/>
      <c r="RLB3208" s="14"/>
      <c r="RLC3208" s="14"/>
      <c r="RLD3208" s="14"/>
      <c r="RLE3208" s="14"/>
      <c r="RLF3208" s="14"/>
      <c r="RLG3208" s="14"/>
      <c r="RLH3208" s="14"/>
      <c r="RLI3208" s="14"/>
      <c r="RLJ3208" s="14"/>
      <c r="RLK3208" s="14"/>
      <c r="RLL3208" s="14"/>
      <c r="RLM3208" s="14"/>
      <c r="RLN3208" s="14"/>
      <c r="RLO3208" s="14"/>
      <c r="RLP3208" s="14"/>
      <c r="RLQ3208" s="14"/>
      <c r="RLR3208" s="14"/>
      <c r="RLS3208" s="14"/>
      <c r="RLT3208" s="14"/>
      <c r="RLU3208" s="14"/>
      <c r="RLV3208" s="14"/>
      <c r="RLW3208" s="14"/>
      <c r="RLX3208" s="14"/>
      <c r="RLY3208" s="14"/>
      <c r="RLZ3208" s="14"/>
      <c r="RMA3208" s="14"/>
      <c r="RMB3208" s="14"/>
      <c r="RMC3208" s="14"/>
      <c r="RMD3208" s="14"/>
      <c r="RME3208" s="14"/>
      <c r="RMF3208" s="14"/>
      <c r="RMG3208" s="14"/>
      <c r="RMH3208" s="14"/>
      <c r="RMI3208" s="14"/>
      <c r="RMJ3208" s="14"/>
      <c r="RMK3208" s="14"/>
      <c r="RML3208" s="14"/>
      <c r="RMM3208" s="14"/>
      <c r="RMN3208" s="14"/>
      <c r="RMO3208" s="14"/>
      <c r="RMP3208" s="14"/>
      <c r="RMQ3208" s="14"/>
      <c r="RMR3208" s="14"/>
      <c r="RMS3208" s="14"/>
      <c r="RMT3208" s="14"/>
      <c r="RMU3208" s="14"/>
      <c r="RMV3208" s="14"/>
      <c r="RMW3208" s="14"/>
      <c r="RMX3208" s="14"/>
      <c r="RMY3208" s="14"/>
      <c r="RMZ3208" s="14"/>
      <c r="RNA3208" s="14"/>
      <c r="RNB3208" s="14"/>
      <c r="RNC3208" s="14"/>
      <c r="RND3208" s="14"/>
      <c r="RNE3208" s="14"/>
      <c r="RNF3208" s="14"/>
      <c r="RNG3208" s="14"/>
      <c r="RNH3208" s="14"/>
      <c r="RNI3208" s="14"/>
      <c r="RNJ3208" s="14"/>
      <c r="RNK3208" s="14"/>
      <c r="RNL3208" s="14"/>
      <c r="RNM3208" s="14"/>
      <c r="RNN3208" s="14"/>
      <c r="RNO3208" s="14"/>
      <c r="RNP3208" s="14"/>
      <c r="RNQ3208" s="14"/>
      <c r="RNR3208" s="14"/>
      <c r="RNS3208" s="14"/>
      <c r="RNT3208" s="14"/>
      <c r="RNU3208" s="14"/>
      <c r="RNV3208" s="14"/>
      <c r="RNW3208" s="14"/>
      <c r="RNX3208" s="14"/>
      <c r="RNY3208" s="14"/>
      <c r="RNZ3208" s="14"/>
      <c r="ROA3208" s="14"/>
      <c r="ROB3208" s="14"/>
      <c r="ROC3208" s="14"/>
      <c r="ROD3208" s="14"/>
      <c r="ROE3208" s="14"/>
      <c r="ROF3208" s="14"/>
      <c r="ROG3208" s="14"/>
      <c r="ROH3208" s="14"/>
      <c r="ROI3208" s="14"/>
      <c r="ROJ3208" s="14"/>
      <c r="ROK3208" s="14"/>
      <c r="ROL3208" s="14"/>
      <c r="ROM3208" s="14"/>
      <c r="RON3208" s="14"/>
      <c r="ROO3208" s="14"/>
      <c r="ROP3208" s="14"/>
      <c r="ROQ3208" s="14"/>
      <c r="ROR3208" s="14"/>
      <c r="ROS3208" s="14"/>
      <c r="ROT3208" s="14"/>
      <c r="ROU3208" s="14"/>
      <c r="ROV3208" s="14"/>
      <c r="ROW3208" s="14"/>
      <c r="ROX3208" s="14"/>
      <c r="ROY3208" s="14"/>
      <c r="ROZ3208" s="14"/>
      <c r="RPA3208" s="14"/>
      <c r="RPB3208" s="14"/>
      <c r="RPC3208" s="14"/>
      <c r="RPD3208" s="14"/>
      <c r="RPE3208" s="14"/>
      <c r="RPF3208" s="14"/>
      <c r="RPG3208" s="14"/>
      <c r="RPH3208" s="14"/>
      <c r="RPI3208" s="14"/>
      <c r="RPJ3208" s="14"/>
      <c r="RPK3208" s="14"/>
      <c r="RPL3208" s="14"/>
      <c r="RPM3208" s="14"/>
      <c r="RPN3208" s="14"/>
      <c r="RPO3208" s="14"/>
      <c r="RPP3208" s="14"/>
      <c r="RPQ3208" s="14"/>
      <c r="RPR3208" s="14"/>
      <c r="RPS3208" s="14"/>
      <c r="RPT3208" s="14"/>
      <c r="RPU3208" s="14"/>
      <c r="RPV3208" s="14"/>
      <c r="RPW3208" s="14"/>
      <c r="RPX3208" s="14"/>
      <c r="RPY3208" s="14"/>
      <c r="RPZ3208" s="14"/>
      <c r="RQA3208" s="14"/>
      <c r="RQB3208" s="14"/>
      <c r="RQC3208" s="14"/>
      <c r="RQD3208" s="14"/>
      <c r="RQE3208" s="14"/>
      <c r="RQF3208" s="14"/>
      <c r="RQG3208" s="14"/>
      <c r="RQH3208" s="14"/>
      <c r="RQI3208" s="14"/>
      <c r="RQJ3208" s="14"/>
      <c r="RQK3208" s="14"/>
      <c r="RQL3208" s="14"/>
      <c r="RQM3208" s="14"/>
      <c r="RQN3208" s="14"/>
      <c r="RQO3208" s="14"/>
      <c r="RQP3208" s="14"/>
      <c r="RQQ3208" s="14"/>
      <c r="RQR3208" s="14"/>
      <c r="RQS3208" s="14"/>
      <c r="RQT3208" s="14"/>
      <c r="RQU3208" s="14"/>
      <c r="RQV3208" s="14"/>
      <c r="RQW3208" s="14"/>
      <c r="RQX3208" s="14"/>
      <c r="RQY3208" s="14"/>
      <c r="RQZ3208" s="14"/>
      <c r="RRA3208" s="14"/>
      <c r="RRB3208" s="14"/>
      <c r="RRC3208" s="14"/>
      <c r="RRD3208" s="14"/>
      <c r="RRE3208" s="14"/>
      <c r="RRF3208" s="14"/>
      <c r="RRG3208" s="14"/>
      <c r="RRH3208" s="14"/>
      <c r="RRI3208" s="14"/>
      <c r="RRJ3208" s="14"/>
      <c r="RRK3208" s="14"/>
      <c r="RRL3208" s="14"/>
      <c r="RRM3208" s="14"/>
      <c r="RRN3208" s="14"/>
      <c r="RRO3208" s="14"/>
      <c r="RRP3208" s="14"/>
      <c r="RRQ3208" s="14"/>
      <c r="RRR3208" s="14"/>
      <c r="RRS3208" s="14"/>
      <c r="RRT3208" s="14"/>
      <c r="RRU3208" s="14"/>
      <c r="RRV3208" s="14"/>
      <c r="RRW3208" s="14"/>
      <c r="RRX3208" s="14"/>
      <c r="RRY3208" s="14"/>
      <c r="RRZ3208" s="14"/>
      <c r="RSA3208" s="14"/>
      <c r="RSB3208" s="14"/>
      <c r="RSC3208" s="14"/>
      <c r="RSD3208" s="14"/>
      <c r="RSE3208" s="14"/>
      <c r="RSF3208" s="14"/>
      <c r="RSG3208" s="14"/>
      <c r="RSH3208" s="14"/>
      <c r="RSI3208" s="14"/>
      <c r="RSJ3208" s="14"/>
      <c r="RSK3208" s="14"/>
      <c r="RSL3208" s="14"/>
      <c r="RSM3208" s="14"/>
      <c r="RSN3208" s="14"/>
      <c r="RSO3208" s="14"/>
      <c r="RSP3208" s="14"/>
      <c r="RSQ3208" s="14"/>
      <c r="RSR3208" s="14"/>
      <c r="RSS3208" s="14"/>
      <c r="RST3208" s="14"/>
      <c r="RSU3208" s="14"/>
      <c r="RSV3208" s="14"/>
      <c r="RSW3208" s="14"/>
      <c r="RSX3208" s="14"/>
      <c r="RSY3208" s="14"/>
      <c r="RSZ3208" s="14"/>
      <c r="RTA3208" s="14"/>
      <c r="RTB3208" s="14"/>
      <c r="RTC3208" s="14"/>
      <c r="RTD3208" s="14"/>
      <c r="RTE3208" s="14"/>
      <c r="RTF3208" s="14"/>
      <c r="RTG3208" s="14"/>
      <c r="RTH3208" s="14"/>
      <c r="RTI3208" s="14"/>
      <c r="RTJ3208" s="14"/>
      <c r="RTK3208" s="14"/>
      <c r="RTL3208" s="14"/>
      <c r="RTM3208" s="14"/>
      <c r="RTN3208" s="14"/>
      <c r="RTO3208" s="14"/>
      <c r="RTP3208" s="14"/>
      <c r="RTQ3208" s="14"/>
      <c r="RTR3208" s="14"/>
      <c r="RTS3208" s="14"/>
      <c r="RTT3208" s="14"/>
      <c r="RTU3208" s="14"/>
      <c r="RTV3208" s="14"/>
      <c r="RTW3208" s="14"/>
      <c r="RTX3208" s="14"/>
      <c r="RTY3208" s="14"/>
      <c r="RTZ3208" s="14"/>
      <c r="RUA3208" s="14"/>
      <c r="RUB3208" s="14"/>
      <c r="RUC3208" s="14"/>
      <c r="RUD3208" s="14"/>
      <c r="RUE3208" s="14"/>
      <c r="RUF3208" s="14"/>
      <c r="RUG3208" s="14"/>
      <c r="RUH3208" s="14"/>
      <c r="RUI3208" s="14"/>
      <c r="RUJ3208" s="14"/>
      <c r="RUK3208" s="14"/>
      <c r="RUL3208" s="14"/>
      <c r="RUM3208" s="14"/>
      <c r="RUN3208" s="14"/>
      <c r="RUO3208" s="14"/>
      <c r="RUP3208" s="14"/>
      <c r="RUQ3208" s="14"/>
      <c r="RUR3208" s="14"/>
      <c r="RUS3208" s="14"/>
      <c r="RUT3208" s="14"/>
      <c r="RUU3208" s="14"/>
      <c r="RUV3208" s="14"/>
      <c r="RUW3208" s="14"/>
      <c r="RUX3208" s="14"/>
      <c r="RUY3208" s="14"/>
      <c r="RUZ3208" s="14"/>
      <c r="RVA3208" s="14"/>
      <c r="RVB3208" s="14"/>
      <c r="RVC3208" s="14"/>
      <c r="RVD3208" s="14"/>
      <c r="RVE3208" s="14"/>
      <c r="RVF3208" s="14"/>
      <c r="RVG3208" s="14"/>
      <c r="RVH3208" s="14"/>
      <c r="RVI3208" s="14"/>
      <c r="RVJ3208" s="14"/>
      <c r="RVK3208" s="14"/>
      <c r="RVL3208" s="14"/>
      <c r="RVM3208" s="14"/>
      <c r="RVN3208" s="14"/>
      <c r="RVO3208" s="14"/>
      <c r="RVP3208" s="14"/>
      <c r="RVQ3208" s="14"/>
      <c r="RVR3208" s="14"/>
      <c r="RVS3208" s="14"/>
      <c r="RVT3208" s="14"/>
      <c r="RVU3208" s="14"/>
      <c r="RVV3208" s="14"/>
      <c r="RVW3208" s="14"/>
      <c r="RVX3208" s="14"/>
      <c r="RVY3208" s="14"/>
      <c r="RVZ3208" s="14"/>
      <c r="RWA3208" s="14"/>
      <c r="RWB3208" s="14"/>
      <c r="RWC3208" s="14"/>
      <c r="RWD3208" s="14"/>
      <c r="RWE3208" s="14"/>
      <c r="RWF3208" s="14"/>
      <c r="RWG3208" s="14"/>
      <c r="RWH3208" s="14"/>
      <c r="RWI3208" s="14"/>
      <c r="RWJ3208" s="14"/>
      <c r="RWK3208" s="14"/>
      <c r="RWL3208" s="14"/>
      <c r="RWM3208" s="14"/>
      <c r="RWN3208" s="14"/>
      <c r="RWO3208" s="14"/>
      <c r="RWP3208" s="14"/>
      <c r="RWQ3208" s="14"/>
      <c r="RWR3208" s="14"/>
      <c r="RWS3208" s="14"/>
      <c r="RWT3208" s="14"/>
      <c r="RWU3208" s="14"/>
      <c r="RWV3208" s="14"/>
      <c r="RWW3208" s="14"/>
      <c r="RWX3208" s="14"/>
      <c r="RWY3208" s="14"/>
      <c r="RWZ3208" s="14"/>
      <c r="RXA3208" s="14"/>
      <c r="RXB3208" s="14"/>
      <c r="RXC3208" s="14"/>
      <c r="RXD3208" s="14"/>
      <c r="RXE3208" s="14"/>
      <c r="RXF3208" s="14"/>
      <c r="RXG3208" s="14"/>
      <c r="RXH3208" s="14"/>
      <c r="RXI3208" s="14"/>
      <c r="RXJ3208" s="14"/>
      <c r="RXK3208" s="14"/>
      <c r="RXL3208" s="14"/>
      <c r="RXM3208" s="14"/>
      <c r="RXN3208" s="14"/>
      <c r="RXO3208" s="14"/>
      <c r="RXP3208" s="14"/>
      <c r="RXQ3208" s="14"/>
      <c r="RXR3208" s="14"/>
      <c r="RXS3208" s="14"/>
      <c r="RXT3208" s="14"/>
      <c r="RXU3208" s="14"/>
      <c r="RXV3208" s="14"/>
      <c r="RXW3208" s="14"/>
      <c r="RXX3208" s="14"/>
      <c r="RXY3208" s="14"/>
      <c r="RXZ3208" s="14"/>
      <c r="RYA3208" s="14"/>
      <c r="RYB3208" s="14"/>
      <c r="RYC3208" s="14"/>
      <c r="RYD3208" s="14"/>
      <c r="RYE3208" s="14"/>
      <c r="RYF3208" s="14"/>
      <c r="RYG3208" s="14"/>
      <c r="RYH3208" s="14"/>
      <c r="RYI3208" s="14"/>
      <c r="RYJ3208" s="14"/>
      <c r="RYK3208" s="14"/>
      <c r="RYL3208" s="14"/>
      <c r="RYM3208" s="14"/>
      <c r="RYN3208" s="14"/>
      <c r="RYO3208" s="14"/>
      <c r="RYP3208" s="14"/>
      <c r="RYQ3208" s="14"/>
      <c r="RYR3208" s="14"/>
      <c r="RYS3208" s="14"/>
      <c r="RYT3208" s="14"/>
      <c r="RYU3208" s="14"/>
      <c r="RYV3208" s="14"/>
      <c r="RYW3208" s="14"/>
      <c r="RYX3208" s="14"/>
      <c r="RYY3208" s="14"/>
      <c r="RYZ3208" s="14"/>
      <c r="RZA3208" s="14"/>
      <c r="RZB3208" s="14"/>
      <c r="RZC3208" s="14"/>
      <c r="RZD3208" s="14"/>
      <c r="RZE3208" s="14"/>
      <c r="RZF3208" s="14"/>
      <c r="RZG3208" s="14"/>
      <c r="RZH3208" s="14"/>
      <c r="RZI3208" s="14"/>
      <c r="RZJ3208" s="14"/>
      <c r="RZK3208" s="14"/>
      <c r="RZL3208" s="14"/>
      <c r="RZM3208" s="14"/>
      <c r="RZN3208" s="14"/>
      <c r="RZO3208" s="14"/>
      <c r="RZP3208" s="14"/>
      <c r="RZQ3208" s="14"/>
      <c r="RZR3208" s="14"/>
      <c r="RZS3208" s="14"/>
      <c r="RZT3208" s="14"/>
      <c r="RZU3208" s="14"/>
      <c r="RZV3208" s="14"/>
      <c r="RZW3208" s="14"/>
      <c r="RZX3208" s="14"/>
      <c r="RZY3208" s="14"/>
      <c r="RZZ3208" s="14"/>
      <c r="SAA3208" s="14"/>
      <c r="SAB3208" s="14"/>
      <c r="SAC3208" s="14"/>
      <c r="SAD3208" s="14"/>
      <c r="SAE3208" s="14"/>
      <c r="SAF3208" s="14"/>
      <c r="SAG3208" s="14"/>
      <c r="SAH3208" s="14"/>
      <c r="SAI3208" s="14"/>
      <c r="SAJ3208" s="14"/>
      <c r="SAK3208" s="14"/>
      <c r="SAL3208" s="14"/>
      <c r="SAM3208" s="14"/>
      <c r="SAN3208" s="14"/>
      <c r="SAO3208" s="14"/>
      <c r="SAP3208" s="14"/>
      <c r="SAQ3208" s="14"/>
      <c r="SAR3208" s="14"/>
      <c r="SAS3208" s="14"/>
      <c r="SAT3208" s="14"/>
      <c r="SAU3208" s="14"/>
      <c r="SAV3208" s="14"/>
      <c r="SAW3208" s="14"/>
      <c r="SAX3208" s="14"/>
      <c r="SAY3208" s="14"/>
      <c r="SAZ3208" s="14"/>
      <c r="SBA3208" s="14"/>
      <c r="SBB3208" s="14"/>
      <c r="SBC3208" s="14"/>
      <c r="SBD3208" s="14"/>
      <c r="SBE3208" s="14"/>
      <c r="SBF3208" s="14"/>
      <c r="SBG3208" s="14"/>
      <c r="SBH3208" s="14"/>
      <c r="SBI3208" s="14"/>
      <c r="SBJ3208" s="14"/>
      <c r="SBK3208" s="14"/>
      <c r="SBL3208" s="14"/>
      <c r="SBM3208" s="14"/>
      <c r="SBN3208" s="14"/>
      <c r="SBO3208" s="14"/>
      <c r="SBP3208" s="14"/>
      <c r="SBQ3208" s="14"/>
      <c r="SBR3208" s="14"/>
      <c r="SBS3208" s="14"/>
      <c r="SBT3208" s="14"/>
      <c r="SBU3208" s="14"/>
      <c r="SBV3208" s="14"/>
      <c r="SBW3208" s="14"/>
      <c r="SBX3208" s="14"/>
      <c r="SBY3208" s="14"/>
      <c r="SBZ3208" s="14"/>
      <c r="SCA3208" s="14"/>
      <c r="SCB3208" s="14"/>
      <c r="SCC3208" s="14"/>
      <c r="SCD3208" s="14"/>
      <c r="SCE3208" s="14"/>
      <c r="SCF3208" s="14"/>
      <c r="SCG3208" s="14"/>
      <c r="SCH3208" s="14"/>
      <c r="SCI3208" s="14"/>
      <c r="SCJ3208" s="14"/>
      <c r="SCK3208" s="14"/>
      <c r="SCL3208" s="14"/>
      <c r="SCM3208" s="14"/>
      <c r="SCN3208" s="14"/>
      <c r="SCO3208" s="14"/>
      <c r="SCP3208" s="14"/>
      <c r="SCQ3208" s="14"/>
      <c r="SCR3208" s="14"/>
      <c r="SCS3208" s="14"/>
      <c r="SCT3208" s="14"/>
      <c r="SCU3208" s="14"/>
      <c r="SCV3208" s="14"/>
      <c r="SCW3208" s="14"/>
      <c r="SCX3208" s="14"/>
      <c r="SCY3208" s="14"/>
      <c r="SCZ3208" s="14"/>
      <c r="SDA3208" s="14"/>
      <c r="SDB3208" s="14"/>
      <c r="SDC3208" s="14"/>
      <c r="SDD3208" s="14"/>
      <c r="SDE3208" s="14"/>
      <c r="SDF3208" s="14"/>
      <c r="SDG3208" s="14"/>
      <c r="SDH3208" s="14"/>
      <c r="SDI3208" s="14"/>
      <c r="SDJ3208" s="14"/>
      <c r="SDK3208" s="14"/>
      <c r="SDL3208" s="14"/>
      <c r="SDM3208" s="14"/>
      <c r="SDN3208" s="14"/>
      <c r="SDO3208" s="14"/>
      <c r="SDP3208" s="14"/>
      <c r="SDQ3208" s="14"/>
      <c r="SDR3208" s="14"/>
      <c r="SDS3208" s="14"/>
      <c r="SDT3208" s="14"/>
      <c r="SDU3208" s="14"/>
      <c r="SDV3208" s="14"/>
      <c r="SDW3208" s="14"/>
      <c r="SDX3208" s="14"/>
      <c r="SDY3208" s="14"/>
      <c r="SDZ3208" s="14"/>
      <c r="SEA3208" s="14"/>
      <c r="SEB3208" s="14"/>
      <c r="SEC3208" s="14"/>
      <c r="SED3208" s="14"/>
      <c r="SEE3208" s="14"/>
      <c r="SEF3208" s="14"/>
      <c r="SEG3208" s="14"/>
      <c r="SEH3208" s="14"/>
      <c r="SEI3208" s="14"/>
      <c r="SEJ3208" s="14"/>
      <c r="SEK3208" s="14"/>
      <c r="SEL3208" s="14"/>
      <c r="SEM3208" s="14"/>
      <c r="SEN3208" s="14"/>
      <c r="SEO3208" s="14"/>
      <c r="SEP3208" s="14"/>
      <c r="SEQ3208" s="14"/>
      <c r="SER3208" s="14"/>
      <c r="SES3208" s="14"/>
      <c r="SET3208" s="14"/>
      <c r="SEU3208" s="14"/>
      <c r="SEV3208" s="14"/>
      <c r="SEW3208" s="14"/>
      <c r="SEX3208" s="14"/>
      <c r="SEY3208" s="14"/>
      <c r="SEZ3208" s="14"/>
      <c r="SFA3208" s="14"/>
      <c r="SFB3208" s="14"/>
      <c r="SFC3208" s="14"/>
      <c r="SFD3208" s="14"/>
      <c r="SFE3208" s="14"/>
      <c r="SFF3208" s="14"/>
      <c r="SFG3208" s="14"/>
      <c r="SFH3208" s="14"/>
      <c r="SFI3208" s="14"/>
      <c r="SFJ3208" s="14"/>
      <c r="SFK3208" s="14"/>
      <c r="SFL3208" s="14"/>
      <c r="SFM3208" s="14"/>
      <c r="SFN3208" s="14"/>
      <c r="SFO3208" s="14"/>
      <c r="SFP3208" s="14"/>
      <c r="SFQ3208" s="14"/>
      <c r="SFR3208" s="14"/>
      <c r="SFS3208" s="14"/>
      <c r="SFT3208" s="14"/>
      <c r="SFU3208" s="14"/>
      <c r="SFV3208" s="14"/>
      <c r="SFW3208" s="14"/>
      <c r="SFX3208" s="14"/>
      <c r="SFY3208" s="14"/>
      <c r="SFZ3208" s="14"/>
      <c r="SGA3208" s="14"/>
      <c r="SGB3208" s="14"/>
      <c r="SGC3208" s="14"/>
      <c r="SGD3208" s="14"/>
      <c r="SGE3208" s="14"/>
      <c r="SGF3208" s="14"/>
      <c r="SGG3208" s="14"/>
      <c r="SGH3208" s="14"/>
      <c r="SGI3208" s="14"/>
      <c r="SGJ3208" s="14"/>
      <c r="SGK3208" s="14"/>
      <c r="SGL3208" s="14"/>
      <c r="SGM3208" s="14"/>
      <c r="SGN3208" s="14"/>
      <c r="SGO3208" s="14"/>
      <c r="SGP3208" s="14"/>
      <c r="SGQ3208" s="14"/>
      <c r="SGR3208" s="14"/>
      <c r="SGS3208" s="14"/>
      <c r="SGT3208" s="14"/>
      <c r="SGU3208" s="14"/>
      <c r="SGV3208" s="14"/>
      <c r="SGW3208" s="14"/>
      <c r="SGX3208" s="14"/>
      <c r="SGY3208" s="14"/>
      <c r="SGZ3208" s="14"/>
      <c r="SHA3208" s="14"/>
      <c r="SHB3208" s="14"/>
      <c r="SHC3208" s="14"/>
      <c r="SHD3208" s="14"/>
      <c r="SHE3208" s="14"/>
      <c r="SHF3208" s="14"/>
      <c r="SHG3208" s="14"/>
      <c r="SHH3208" s="14"/>
      <c r="SHI3208" s="14"/>
      <c r="SHJ3208" s="14"/>
      <c r="SHK3208" s="14"/>
      <c r="SHL3208" s="14"/>
      <c r="SHM3208" s="14"/>
      <c r="SHN3208" s="14"/>
      <c r="SHO3208" s="14"/>
      <c r="SHP3208" s="14"/>
      <c r="SHQ3208" s="14"/>
      <c r="SHR3208" s="14"/>
      <c r="SHS3208" s="14"/>
      <c r="SHT3208" s="14"/>
      <c r="SHU3208" s="14"/>
      <c r="SHV3208" s="14"/>
      <c r="SHW3208" s="14"/>
      <c r="SHX3208" s="14"/>
      <c r="SHY3208" s="14"/>
      <c r="SHZ3208" s="14"/>
      <c r="SIA3208" s="14"/>
      <c r="SIB3208" s="14"/>
      <c r="SIC3208" s="14"/>
      <c r="SID3208" s="14"/>
      <c r="SIE3208" s="14"/>
      <c r="SIF3208" s="14"/>
      <c r="SIG3208" s="14"/>
      <c r="SIH3208" s="14"/>
      <c r="SII3208" s="14"/>
      <c r="SIJ3208" s="14"/>
      <c r="SIK3208" s="14"/>
      <c r="SIL3208" s="14"/>
      <c r="SIM3208" s="14"/>
      <c r="SIN3208" s="14"/>
      <c r="SIO3208" s="14"/>
      <c r="SIP3208" s="14"/>
      <c r="SIQ3208" s="14"/>
      <c r="SIR3208" s="14"/>
      <c r="SIS3208" s="14"/>
      <c r="SIT3208" s="14"/>
      <c r="SIU3208" s="14"/>
      <c r="SIV3208" s="14"/>
      <c r="SIW3208" s="14"/>
      <c r="SIX3208" s="14"/>
      <c r="SIY3208" s="14"/>
      <c r="SIZ3208" s="14"/>
      <c r="SJA3208" s="14"/>
      <c r="SJB3208" s="14"/>
      <c r="SJC3208" s="14"/>
      <c r="SJD3208" s="14"/>
      <c r="SJE3208" s="14"/>
      <c r="SJF3208" s="14"/>
      <c r="SJG3208" s="14"/>
      <c r="SJH3208" s="14"/>
      <c r="SJI3208" s="14"/>
      <c r="SJJ3208" s="14"/>
      <c r="SJK3208" s="14"/>
      <c r="SJL3208" s="14"/>
      <c r="SJM3208" s="14"/>
      <c r="SJN3208" s="14"/>
      <c r="SJO3208" s="14"/>
      <c r="SJP3208" s="14"/>
      <c r="SJQ3208" s="14"/>
      <c r="SJR3208" s="14"/>
      <c r="SJS3208" s="14"/>
      <c r="SJT3208" s="14"/>
      <c r="SJU3208" s="14"/>
      <c r="SJV3208" s="14"/>
      <c r="SJW3208" s="14"/>
      <c r="SJX3208" s="14"/>
      <c r="SJY3208" s="14"/>
      <c r="SJZ3208" s="14"/>
      <c r="SKA3208" s="14"/>
      <c r="SKB3208" s="14"/>
      <c r="SKC3208" s="14"/>
      <c r="SKD3208" s="14"/>
      <c r="SKE3208" s="14"/>
      <c r="SKF3208" s="14"/>
      <c r="SKG3208" s="14"/>
      <c r="SKH3208" s="14"/>
      <c r="SKI3208" s="14"/>
      <c r="SKJ3208" s="14"/>
      <c r="SKK3208" s="14"/>
      <c r="SKL3208" s="14"/>
      <c r="SKM3208" s="14"/>
      <c r="SKN3208" s="14"/>
      <c r="SKO3208" s="14"/>
      <c r="SKP3208" s="14"/>
      <c r="SKQ3208" s="14"/>
      <c r="SKR3208" s="14"/>
      <c r="SKS3208" s="14"/>
      <c r="SKT3208" s="14"/>
      <c r="SKU3208" s="14"/>
      <c r="SKV3208" s="14"/>
      <c r="SKW3208" s="14"/>
      <c r="SKX3208" s="14"/>
      <c r="SKY3208" s="14"/>
      <c r="SKZ3208" s="14"/>
      <c r="SLA3208" s="14"/>
      <c r="SLB3208" s="14"/>
      <c r="SLC3208" s="14"/>
      <c r="SLD3208" s="14"/>
      <c r="SLE3208" s="14"/>
      <c r="SLF3208" s="14"/>
      <c r="SLG3208" s="14"/>
      <c r="SLH3208" s="14"/>
      <c r="SLI3208" s="14"/>
      <c r="SLJ3208" s="14"/>
      <c r="SLK3208" s="14"/>
      <c r="SLL3208" s="14"/>
      <c r="SLM3208" s="14"/>
      <c r="SLN3208" s="14"/>
      <c r="SLO3208" s="14"/>
      <c r="SLP3208" s="14"/>
      <c r="SLQ3208" s="14"/>
      <c r="SLR3208" s="14"/>
      <c r="SLS3208" s="14"/>
      <c r="SLT3208" s="14"/>
      <c r="SLU3208" s="14"/>
      <c r="SLV3208" s="14"/>
      <c r="SLW3208" s="14"/>
      <c r="SLX3208" s="14"/>
      <c r="SLY3208" s="14"/>
      <c r="SLZ3208" s="14"/>
      <c r="SMA3208" s="14"/>
      <c r="SMB3208" s="14"/>
      <c r="SMC3208" s="14"/>
      <c r="SMD3208" s="14"/>
      <c r="SME3208" s="14"/>
      <c r="SMF3208" s="14"/>
      <c r="SMG3208" s="14"/>
      <c r="SMH3208" s="14"/>
      <c r="SMI3208" s="14"/>
      <c r="SMJ3208" s="14"/>
      <c r="SMK3208" s="14"/>
      <c r="SML3208" s="14"/>
      <c r="SMM3208" s="14"/>
      <c r="SMN3208" s="14"/>
      <c r="SMO3208" s="14"/>
      <c r="SMP3208" s="14"/>
      <c r="SMQ3208" s="14"/>
      <c r="SMR3208" s="14"/>
      <c r="SMS3208" s="14"/>
      <c r="SMT3208" s="14"/>
      <c r="SMU3208" s="14"/>
      <c r="SMV3208" s="14"/>
      <c r="SMW3208" s="14"/>
      <c r="SMX3208" s="14"/>
      <c r="SMY3208" s="14"/>
      <c r="SMZ3208" s="14"/>
      <c r="SNA3208" s="14"/>
      <c r="SNB3208" s="14"/>
      <c r="SNC3208" s="14"/>
      <c r="SND3208" s="14"/>
      <c r="SNE3208" s="14"/>
      <c r="SNF3208" s="14"/>
      <c r="SNG3208" s="14"/>
      <c r="SNH3208" s="14"/>
      <c r="SNI3208" s="14"/>
      <c r="SNJ3208" s="14"/>
      <c r="SNK3208" s="14"/>
      <c r="SNL3208" s="14"/>
      <c r="SNM3208" s="14"/>
      <c r="SNN3208" s="14"/>
      <c r="SNO3208" s="14"/>
      <c r="SNP3208" s="14"/>
      <c r="SNQ3208" s="14"/>
      <c r="SNR3208" s="14"/>
      <c r="SNS3208" s="14"/>
      <c r="SNT3208" s="14"/>
      <c r="SNU3208" s="14"/>
      <c r="SNV3208" s="14"/>
      <c r="SNW3208" s="14"/>
      <c r="SNX3208" s="14"/>
      <c r="SNY3208" s="14"/>
      <c r="SNZ3208" s="14"/>
      <c r="SOA3208" s="14"/>
      <c r="SOB3208" s="14"/>
      <c r="SOC3208" s="14"/>
      <c r="SOD3208" s="14"/>
      <c r="SOE3208" s="14"/>
      <c r="SOF3208" s="14"/>
      <c r="SOG3208" s="14"/>
      <c r="SOH3208" s="14"/>
      <c r="SOI3208" s="14"/>
      <c r="SOJ3208" s="14"/>
      <c r="SOK3208" s="14"/>
      <c r="SOL3208" s="14"/>
      <c r="SOM3208" s="14"/>
      <c r="SON3208" s="14"/>
      <c r="SOO3208" s="14"/>
      <c r="SOP3208" s="14"/>
      <c r="SOQ3208" s="14"/>
      <c r="SOR3208" s="14"/>
      <c r="SOS3208" s="14"/>
      <c r="SOT3208" s="14"/>
      <c r="SOU3208" s="14"/>
      <c r="SOV3208" s="14"/>
      <c r="SOW3208" s="14"/>
      <c r="SOX3208" s="14"/>
      <c r="SOY3208" s="14"/>
      <c r="SOZ3208" s="14"/>
      <c r="SPA3208" s="14"/>
      <c r="SPB3208" s="14"/>
      <c r="SPC3208" s="14"/>
      <c r="SPD3208" s="14"/>
      <c r="SPE3208" s="14"/>
      <c r="SPF3208" s="14"/>
      <c r="SPG3208" s="14"/>
      <c r="SPH3208" s="14"/>
      <c r="SPI3208" s="14"/>
      <c r="SPJ3208" s="14"/>
      <c r="SPK3208" s="14"/>
      <c r="SPL3208" s="14"/>
      <c r="SPM3208" s="14"/>
      <c r="SPN3208" s="14"/>
      <c r="SPO3208" s="14"/>
      <c r="SPP3208" s="14"/>
      <c r="SPQ3208" s="14"/>
      <c r="SPR3208" s="14"/>
      <c r="SPS3208" s="14"/>
      <c r="SPT3208" s="14"/>
      <c r="SPU3208" s="14"/>
      <c r="SPV3208" s="14"/>
      <c r="SPW3208" s="14"/>
      <c r="SPX3208" s="14"/>
      <c r="SPY3208" s="14"/>
      <c r="SPZ3208" s="14"/>
      <c r="SQA3208" s="14"/>
      <c r="SQB3208" s="14"/>
      <c r="SQC3208" s="14"/>
      <c r="SQD3208" s="14"/>
      <c r="SQE3208" s="14"/>
      <c r="SQF3208" s="14"/>
      <c r="SQG3208" s="14"/>
      <c r="SQH3208" s="14"/>
      <c r="SQI3208" s="14"/>
      <c r="SQJ3208" s="14"/>
      <c r="SQK3208" s="14"/>
      <c r="SQL3208" s="14"/>
      <c r="SQM3208" s="14"/>
      <c r="SQN3208" s="14"/>
      <c r="SQO3208" s="14"/>
      <c r="SQP3208" s="14"/>
      <c r="SQQ3208" s="14"/>
      <c r="SQR3208" s="14"/>
      <c r="SQS3208" s="14"/>
      <c r="SQT3208" s="14"/>
      <c r="SQU3208" s="14"/>
      <c r="SQV3208" s="14"/>
      <c r="SQW3208" s="14"/>
      <c r="SQX3208" s="14"/>
      <c r="SQY3208" s="14"/>
      <c r="SQZ3208" s="14"/>
      <c r="SRA3208" s="14"/>
      <c r="SRB3208" s="14"/>
      <c r="SRC3208" s="14"/>
      <c r="SRD3208" s="14"/>
      <c r="SRE3208" s="14"/>
      <c r="SRF3208" s="14"/>
      <c r="SRG3208" s="14"/>
      <c r="SRH3208" s="14"/>
      <c r="SRI3208" s="14"/>
      <c r="SRJ3208" s="14"/>
      <c r="SRK3208" s="14"/>
      <c r="SRL3208" s="14"/>
      <c r="SRM3208" s="14"/>
      <c r="SRN3208" s="14"/>
      <c r="SRO3208" s="14"/>
      <c r="SRP3208" s="14"/>
      <c r="SRQ3208" s="14"/>
      <c r="SRR3208" s="14"/>
      <c r="SRS3208" s="14"/>
      <c r="SRT3208" s="14"/>
      <c r="SRU3208" s="14"/>
      <c r="SRV3208" s="14"/>
      <c r="SRW3208" s="14"/>
      <c r="SRX3208" s="14"/>
      <c r="SRY3208" s="14"/>
      <c r="SRZ3208" s="14"/>
      <c r="SSA3208" s="14"/>
      <c r="SSB3208" s="14"/>
      <c r="SSC3208" s="14"/>
      <c r="SSD3208" s="14"/>
      <c r="SSE3208" s="14"/>
      <c r="SSF3208" s="14"/>
      <c r="SSG3208" s="14"/>
      <c r="SSH3208" s="14"/>
      <c r="SSI3208" s="14"/>
      <c r="SSJ3208" s="14"/>
      <c r="SSK3208" s="14"/>
      <c r="SSL3208" s="14"/>
      <c r="SSM3208" s="14"/>
      <c r="SSN3208" s="14"/>
      <c r="SSO3208" s="14"/>
      <c r="SSP3208" s="14"/>
      <c r="SSQ3208" s="14"/>
      <c r="SSR3208" s="14"/>
      <c r="SSS3208" s="14"/>
      <c r="SST3208" s="14"/>
      <c r="SSU3208" s="14"/>
      <c r="SSV3208" s="14"/>
      <c r="SSW3208" s="14"/>
      <c r="SSX3208" s="14"/>
      <c r="SSY3208" s="14"/>
      <c r="SSZ3208" s="14"/>
      <c r="STA3208" s="14"/>
      <c r="STB3208" s="14"/>
      <c r="STC3208" s="14"/>
      <c r="STD3208" s="14"/>
      <c r="STE3208" s="14"/>
      <c r="STF3208" s="14"/>
      <c r="STG3208" s="14"/>
      <c r="STH3208" s="14"/>
      <c r="STI3208" s="14"/>
      <c r="STJ3208" s="14"/>
      <c r="STK3208" s="14"/>
      <c r="STL3208" s="14"/>
      <c r="STM3208" s="14"/>
      <c r="STN3208" s="14"/>
      <c r="STO3208" s="14"/>
      <c r="STP3208" s="14"/>
      <c r="STQ3208" s="14"/>
      <c r="STR3208" s="14"/>
      <c r="STS3208" s="14"/>
      <c r="STT3208" s="14"/>
      <c r="STU3208" s="14"/>
      <c r="STV3208" s="14"/>
      <c r="STW3208" s="14"/>
      <c r="STX3208" s="14"/>
      <c r="STY3208" s="14"/>
      <c r="STZ3208" s="14"/>
      <c r="SUA3208" s="14"/>
      <c r="SUB3208" s="14"/>
      <c r="SUC3208" s="14"/>
      <c r="SUD3208" s="14"/>
      <c r="SUE3208" s="14"/>
      <c r="SUF3208" s="14"/>
      <c r="SUG3208" s="14"/>
      <c r="SUH3208" s="14"/>
      <c r="SUI3208" s="14"/>
      <c r="SUJ3208" s="14"/>
      <c r="SUK3208" s="14"/>
      <c r="SUL3208" s="14"/>
      <c r="SUM3208" s="14"/>
      <c r="SUN3208" s="14"/>
      <c r="SUO3208" s="14"/>
      <c r="SUP3208" s="14"/>
      <c r="SUQ3208" s="14"/>
      <c r="SUR3208" s="14"/>
      <c r="SUS3208" s="14"/>
      <c r="SUT3208" s="14"/>
      <c r="SUU3208" s="14"/>
      <c r="SUV3208" s="14"/>
      <c r="SUW3208" s="14"/>
      <c r="SUX3208" s="14"/>
      <c r="SUY3208" s="14"/>
      <c r="SUZ3208" s="14"/>
      <c r="SVA3208" s="14"/>
      <c r="SVB3208" s="14"/>
      <c r="SVC3208" s="14"/>
      <c r="SVD3208" s="14"/>
      <c r="SVE3208" s="14"/>
      <c r="SVF3208" s="14"/>
      <c r="SVG3208" s="14"/>
      <c r="SVH3208" s="14"/>
      <c r="SVI3208" s="14"/>
      <c r="SVJ3208" s="14"/>
      <c r="SVK3208" s="14"/>
      <c r="SVL3208" s="14"/>
      <c r="SVM3208" s="14"/>
      <c r="SVN3208" s="14"/>
      <c r="SVO3208" s="14"/>
      <c r="SVP3208" s="14"/>
      <c r="SVQ3208" s="14"/>
      <c r="SVR3208" s="14"/>
      <c r="SVS3208" s="14"/>
      <c r="SVT3208" s="14"/>
      <c r="SVU3208" s="14"/>
      <c r="SVV3208" s="14"/>
      <c r="SVW3208" s="14"/>
      <c r="SVX3208" s="14"/>
      <c r="SVY3208" s="14"/>
      <c r="SVZ3208" s="14"/>
      <c r="SWA3208" s="14"/>
      <c r="SWB3208" s="14"/>
      <c r="SWC3208" s="14"/>
      <c r="SWD3208" s="14"/>
      <c r="SWE3208" s="14"/>
      <c r="SWF3208" s="14"/>
      <c r="SWG3208" s="14"/>
      <c r="SWH3208" s="14"/>
      <c r="SWI3208" s="14"/>
      <c r="SWJ3208" s="14"/>
      <c r="SWK3208" s="14"/>
      <c r="SWL3208" s="14"/>
      <c r="SWM3208" s="14"/>
      <c r="SWN3208" s="14"/>
      <c r="SWO3208" s="14"/>
      <c r="SWP3208" s="14"/>
      <c r="SWQ3208" s="14"/>
      <c r="SWR3208" s="14"/>
      <c r="SWS3208" s="14"/>
      <c r="SWT3208" s="14"/>
      <c r="SWU3208" s="14"/>
      <c r="SWV3208" s="14"/>
      <c r="SWW3208" s="14"/>
      <c r="SWX3208" s="14"/>
      <c r="SWY3208" s="14"/>
      <c r="SWZ3208" s="14"/>
      <c r="SXA3208" s="14"/>
      <c r="SXB3208" s="14"/>
      <c r="SXC3208" s="14"/>
      <c r="SXD3208" s="14"/>
      <c r="SXE3208" s="14"/>
      <c r="SXF3208" s="14"/>
      <c r="SXG3208" s="14"/>
      <c r="SXH3208" s="14"/>
      <c r="SXI3208" s="14"/>
      <c r="SXJ3208" s="14"/>
      <c r="SXK3208" s="14"/>
      <c r="SXL3208" s="14"/>
      <c r="SXM3208" s="14"/>
      <c r="SXN3208" s="14"/>
      <c r="SXO3208" s="14"/>
      <c r="SXP3208" s="14"/>
      <c r="SXQ3208" s="14"/>
      <c r="SXR3208" s="14"/>
      <c r="SXS3208" s="14"/>
      <c r="SXT3208" s="14"/>
      <c r="SXU3208" s="14"/>
      <c r="SXV3208" s="14"/>
      <c r="SXW3208" s="14"/>
      <c r="SXX3208" s="14"/>
      <c r="SXY3208" s="14"/>
      <c r="SXZ3208" s="14"/>
      <c r="SYA3208" s="14"/>
      <c r="SYB3208" s="14"/>
      <c r="SYC3208" s="14"/>
      <c r="SYD3208" s="14"/>
      <c r="SYE3208" s="14"/>
      <c r="SYF3208" s="14"/>
      <c r="SYG3208" s="14"/>
      <c r="SYH3208" s="14"/>
      <c r="SYI3208" s="14"/>
      <c r="SYJ3208" s="14"/>
      <c r="SYK3208" s="14"/>
      <c r="SYL3208" s="14"/>
      <c r="SYM3208" s="14"/>
      <c r="SYN3208" s="14"/>
      <c r="SYO3208" s="14"/>
      <c r="SYP3208" s="14"/>
      <c r="SYQ3208" s="14"/>
      <c r="SYR3208" s="14"/>
      <c r="SYS3208" s="14"/>
      <c r="SYT3208" s="14"/>
      <c r="SYU3208" s="14"/>
      <c r="SYV3208" s="14"/>
      <c r="SYW3208" s="14"/>
      <c r="SYX3208" s="14"/>
      <c r="SYY3208" s="14"/>
      <c r="SYZ3208" s="14"/>
      <c r="SZA3208" s="14"/>
      <c r="SZB3208" s="14"/>
      <c r="SZC3208" s="14"/>
      <c r="SZD3208" s="14"/>
      <c r="SZE3208" s="14"/>
      <c r="SZF3208" s="14"/>
      <c r="SZG3208" s="14"/>
      <c r="SZH3208" s="14"/>
      <c r="SZI3208" s="14"/>
      <c r="SZJ3208" s="14"/>
      <c r="SZK3208" s="14"/>
      <c r="SZL3208" s="14"/>
      <c r="SZM3208" s="14"/>
      <c r="SZN3208" s="14"/>
      <c r="SZO3208" s="14"/>
      <c r="SZP3208" s="14"/>
      <c r="SZQ3208" s="14"/>
      <c r="SZR3208" s="14"/>
      <c r="SZS3208" s="14"/>
      <c r="SZT3208" s="14"/>
      <c r="SZU3208" s="14"/>
      <c r="SZV3208" s="14"/>
      <c r="SZW3208" s="14"/>
      <c r="SZX3208" s="14"/>
      <c r="SZY3208" s="14"/>
      <c r="SZZ3208" s="14"/>
      <c r="TAA3208" s="14"/>
      <c r="TAB3208" s="14"/>
      <c r="TAC3208" s="14"/>
      <c r="TAD3208" s="14"/>
      <c r="TAE3208" s="14"/>
      <c r="TAF3208" s="14"/>
      <c r="TAG3208" s="14"/>
      <c r="TAH3208" s="14"/>
      <c r="TAI3208" s="14"/>
      <c r="TAJ3208" s="14"/>
      <c r="TAK3208" s="14"/>
      <c r="TAL3208" s="14"/>
      <c r="TAM3208" s="14"/>
      <c r="TAN3208" s="14"/>
      <c r="TAO3208" s="14"/>
      <c r="TAP3208" s="14"/>
      <c r="TAQ3208" s="14"/>
      <c r="TAR3208" s="14"/>
      <c r="TAS3208" s="14"/>
      <c r="TAT3208" s="14"/>
      <c r="TAU3208" s="14"/>
      <c r="TAV3208" s="14"/>
      <c r="TAW3208" s="14"/>
      <c r="TAX3208" s="14"/>
      <c r="TAY3208" s="14"/>
      <c r="TAZ3208" s="14"/>
      <c r="TBA3208" s="14"/>
      <c r="TBB3208" s="14"/>
      <c r="TBC3208" s="14"/>
      <c r="TBD3208" s="14"/>
      <c r="TBE3208" s="14"/>
      <c r="TBF3208" s="14"/>
      <c r="TBG3208" s="14"/>
      <c r="TBH3208" s="14"/>
      <c r="TBI3208" s="14"/>
      <c r="TBJ3208" s="14"/>
      <c r="TBK3208" s="14"/>
      <c r="TBL3208" s="14"/>
      <c r="TBM3208" s="14"/>
      <c r="TBN3208" s="14"/>
      <c r="TBO3208" s="14"/>
      <c r="TBP3208" s="14"/>
      <c r="TBQ3208" s="14"/>
      <c r="TBR3208" s="14"/>
      <c r="TBS3208" s="14"/>
      <c r="TBT3208" s="14"/>
      <c r="TBU3208" s="14"/>
      <c r="TBV3208" s="14"/>
      <c r="TBW3208" s="14"/>
      <c r="TBX3208" s="14"/>
      <c r="TBY3208" s="14"/>
      <c r="TBZ3208" s="14"/>
      <c r="TCA3208" s="14"/>
      <c r="TCB3208" s="14"/>
      <c r="TCC3208" s="14"/>
      <c r="TCD3208" s="14"/>
      <c r="TCE3208" s="14"/>
      <c r="TCF3208" s="14"/>
      <c r="TCG3208" s="14"/>
      <c r="TCH3208" s="14"/>
      <c r="TCI3208" s="14"/>
      <c r="TCJ3208" s="14"/>
      <c r="TCK3208" s="14"/>
      <c r="TCL3208" s="14"/>
      <c r="TCM3208" s="14"/>
      <c r="TCN3208" s="14"/>
      <c r="TCO3208" s="14"/>
      <c r="TCP3208" s="14"/>
      <c r="TCQ3208" s="14"/>
      <c r="TCR3208" s="14"/>
      <c r="TCS3208" s="14"/>
      <c r="TCT3208" s="14"/>
      <c r="TCU3208" s="14"/>
      <c r="TCV3208" s="14"/>
      <c r="TCW3208" s="14"/>
      <c r="TCX3208" s="14"/>
      <c r="TCY3208" s="14"/>
      <c r="TCZ3208" s="14"/>
      <c r="TDA3208" s="14"/>
      <c r="TDB3208" s="14"/>
      <c r="TDC3208" s="14"/>
      <c r="TDD3208" s="14"/>
      <c r="TDE3208" s="14"/>
      <c r="TDF3208" s="14"/>
      <c r="TDG3208" s="14"/>
      <c r="TDH3208" s="14"/>
      <c r="TDI3208" s="14"/>
      <c r="TDJ3208" s="14"/>
      <c r="TDK3208" s="14"/>
      <c r="TDL3208" s="14"/>
      <c r="TDM3208" s="14"/>
      <c r="TDN3208" s="14"/>
      <c r="TDO3208" s="14"/>
      <c r="TDP3208" s="14"/>
      <c r="TDQ3208" s="14"/>
      <c r="TDR3208" s="14"/>
      <c r="TDS3208" s="14"/>
      <c r="TDT3208" s="14"/>
      <c r="TDU3208" s="14"/>
      <c r="TDV3208" s="14"/>
      <c r="TDW3208" s="14"/>
      <c r="TDX3208" s="14"/>
      <c r="TDY3208" s="14"/>
      <c r="TDZ3208" s="14"/>
      <c r="TEA3208" s="14"/>
      <c r="TEB3208" s="14"/>
      <c r="TEC3208" s="14"/>
      <c r="TED3208" s="14"/>
      <c r="TEE3208" s="14"/>
      <c r="TEF3208" s="14"/>
      <c r="TEG3208" s="14"/>
      <c r="TEH3208" s="14"/>
      <c r="TEI3208" s="14"/>
      <c r="TEJ3208" s="14"/>
      <c r="TEK3208" s="14"/>
      <c r="TEL3208" s="14"/>
      <c r="TEM3208" s="14"/>
      <c r="TEN3208" s="14"/>
      <c r="TEO3208" s="14"/>
      <c r="TEP3208" s="14"/>
      <c r="TEQ3208" s="14"/>
      <c r="TER3208" s="14"/>
      <c r="TES3208" s="14"/>
      <c r="TET3208" s="14"/>
      <c r="TEU3208" s="14"/>
      <c r="TEV3208" s="14"/>
      <c r="TEW3208" s="14"/>
      <c r="TEX3208" s="14"/>
      <c r="TEY3208" s="14"/>
      <c r="TEZ3208" s="14"/>
      <c r="TFA3208" s="14"/>
      <c r="TFB3208" s="14"/>
      <c r="TFC3208" s="14"/>
      <c r="TFD3208" s="14"/>
      <c r="TFE3208" s="14"/>
      <c r="TFF3208" s="14"/>
      <c r="TFG3208" s="14"/>
      <c r="TFH3208" s="14"/>
      <c r="TFI3208" s="14"/>
      <c r="TFJ3208" s="14"/>
      <c r="TFK3208" s="14"/>
      <c r="TFL3208" s="14"/>
      <c r="TFM3208" s="14"/>
      <c r="TFN3208" s="14"/>
      <c r="TFO3208" s="14"/>
      <c r="TFP3208" s="14"/>
      <c r="TFQ3208" s="14"/>
      <c r="TFR3208" s="14"/>
      <c r="TFS3208" s="14"/>
      <c r="TFT3208" s="14"/>
      <c r="TFU3208" s="14"/>
      <c r="TFV3208" s="14"/>
      <c r="TFW3208" s="14"/>
      <c r="TFX3208" s="14"/>
      <c r="TFY3208" s="14"/>
      <c r="TFZ3208" s="14"/>
      <c r="TGA3208" s="14"/>
      <c r="TGB3208" s="14"/>
      <c r="TGC3208" s="14"/>
      <c r="TGD3208" s="14"/>
      <c r="TGE3208" s="14"/>
      <c r="TGF3208" s="14"/>
      <c r="TGG3208" s="14"/>
      <c r="TGH3208" s="14"/>
      <c r="TGI3208" s="14"/>
      <c r="TGJ3208" s="14"/>
      <c r="TGK3208" s="14"/>
      <c r="TGL3208" s="14"/>
      <c r="TGM3208" s="14"/>
      <c r="TGN3208" s="14"/>
      <c r="TGO3208" s="14"/>
      <c r="TGP3208" s="14"/>
      <c r="TGQ3208" s="14"/>
      <c r="TGR3208" s="14"/>
      <c r="TGS3208" s="14"/>
      <c r="TGT3208" s="14"/>
      <c r="TGU3208" s="14"/>
      <c r="TGV3208" s="14"/>
      <c r="TGW3208" s="14"/>
      <c r="TGX3208" s="14"/>
      <c r="TGY3208" s="14"/>
      <c r="TGZ3208" s="14"/>
      <c r="THA3208" s="14"/>
      <c r="THB3208" s="14"/>
      <c r="THC3208" s="14"/>
      <c r="THD3208" s="14"/>
      <c r="THE3208" s="14"/>
      <c r="THF3208" s="14"/>
      <c r="THG3208" s="14"/>
      <c r="THH3208" s="14"/>
      <c r="THI3208" s="14"/>
      <c r="THJ3208" s="14"/>
      <c r="THK3208" s="14"/>
      <c r="THL3208" s="14"/>
      <c r="THM3208" s="14"/>
      <c r="THN3208" s="14"/>
      <c r="THO3208" s="14"/>
      <c r="THP3208" s="14"/>
      <c r="THQ3208" s="14"/>
      <c r="THR3208" s="14"/>
      <c r="THS3208" s="14"/>
      <c r="THT3208" s="14"/>
      <c r="THU3208" s="14"/>
      <c r="THV3208" s="14"/>
      <c r="THW3208" s="14"/>
      <c r="THX3208" s="14"/>
      <c r="THY3208" s="14"/>
      <c r="THZ3208" s="14"/>
      <c r="TIA3208" s="14"/>
      <c r="TIB3208" s="14"/>
      <c r="TIC3208" s="14"/>
      <c r="TID3208" s="14"/>
      <c r="TIE3208" s="14"/>
      <c r="TIF3208" s="14"/>
      <c r="TIG3208" s="14"/>
      <c r="TIH3208" s="14"/>
      <c r="TII3208" s="14"/>
      <c r="TIJ3208" s="14"/>
      <c r="TIK3208" s="14"/>
      <c r="TIL3208" s="14"/>
      <c r="TIM3208" s="14"/>
      <c r="TIN3208" s="14"/>
      <c r="TIO3208" s="14"/>
      <c r="TIP3208" s="14"/>
      <c r="TIQ3208" s="14"/>
      <c r="TIR3208" s="14"/>
      <c r="TIS3208" s="14"/>
      <c r="TIT3208" s="14"/>
      <c r="TIU3208" s="14"/>
      <c r="TIV3208" s="14"/>
      <c r="TIW3208" s="14"/>
      <c r="TIX3208" s="14"/>
      <c r="TIY3208" s="14"/>
      <c r="TIZ3208" s="14"/>
      <c r="TJA3208" s="14"/>
      <c r="TJB3208" s="14"/>
      <c r="TJC3208" s="14"/>
      <c r="TJD3208" s="14"/>
      <c r="TJE3208" s="14"/>
      <c r="TJF3208" s="14"/>
      <c r="TJG3208" s="14"/>
      <c r="TJH3208" s="14"/>
      <c r="TJI3208" s="14"/>
      <c r="TJJ3208" s="14"/>
      <c r="TJK3208" s="14"/>
      <c r="TJL3208" s="14"/>
      <c r="TJM3208" s="14"/>
      <c r="TJN3208" s="14"/>
      <c r="TJO3208" s="14"/>
      <c r="TJP3208" s="14"/>
      <c r="TJQ3208" s="14"/>
      <c r="TJR3208" s="14"/>
      <c r="TJS3208" s="14"/>
      <c r="TJT3208" s="14"/>
      <c r="TJU3208" s="14"/>
      <c r="TJV3208" s="14"/>
      <c r="TJW3208" s="14"/>
      <c r="TJX3208" s="14"/>
      <c r="TJY3208" s="14"/>
      <c r="TJZ3208" s="14"/>
      <c r="TKA3208" s="14"/>
      <c r="TKB3208" s="14"/>
      <c r="TKC3208" s="14"/>
      <c r="TKD3208" s="14"/>
      <c r="TKE3208" s="14"/>
      <c r="TKF3208" s="14"/>
      <c r="TKG3208" s="14"/>
      <c r="TKH3208" s="14"/>
      <c r="TKI3208" s="14"/>
      <c r="TKJ3208" s="14"/>
      <c r="TKK3208" s="14"/>
      <c r="TKL3208" s="14"/>
      <c r="TKM3208" s="14"/>
      <c r="TKN3208" s="14"/>
      <c r="TKO3208" s="14"/>
      <c r="TKP3208" s="14"/>
      <c r="TKQ3208" s="14"/>
      <c r="TKR3208" s="14"/>
      <c r="TKS3208" s="14"/>
      <c r="TKT3208" s="14"/>
      <c r="TKU3208" s="14"/>
      <c r="TKV3208" s="14"/>
      <c r="TKW3208" s="14"/>
      <c r="TKX3208" s="14"/>
      <c r="TKY3208" s="14"/>
      <c r="TKZ3208" s="14"/>
      <c r="TLA3208" s="14"/>
      <c r="TLB3208" s="14"/>
      <c r="TLC3208" s="14"/>
      <c r="TLD3208" s="14"/>
      <c r="TLE3208" s="14"/>
      <c r="TLF3208" s="14"/>
      <c r="TLG3208" s="14"/>
      <c r="TLH3208" s="14"/>
      <c r="TLI3208" s="14"/>
      <c r="TLJ3208" s="14"/>
      <c r="TLK3208" s="14"/>
      <c r="TLL3208" s="14"/>
      <c r="TLM3208" s="14"/>
      <c r="TLN3208" s="14"/>
      <c r="TLO3208" s="14"/>
      <c r="TLP3208" s="14"/>
      <c r="TLQ3208" s="14"/>
      <c r="TLR3208" s="14"/>
      <c r="TLS3208" s="14"/>
      <c r="TLT3208" s="14"/>
      <c r="TLU3208" s="14"/>
      <c r="TLV3208" s="14"/>
      <c r="TLW3208" s="14"/>
      <c r="TLX3208" s="14"/>
      <c r="TLY3208" s="14"/>
      <c r="TLZ3208" s="14"/>
      <c r="TMA3208" s="14"/>
      <c r="TMB3208" s="14"/>
      <c r="TMC3208" s="14"/>
      <c r="TMD3208" s="14"/>
      <c r="TME3208" s="14"/>
      <c r="TMF3208" s="14"/>
      <c r="TMG3208" s="14"/>
      <c r="TMH3208" s="14"/>
      <c r="TMI3208" s="14"/>
      <c r="TMJ3208" s="14"/>
      <c r="TMK3208" s="14"/>
      <c r="TML3208" s="14"/>
      <c r="TMM3208" s="14"/>
      <c r="TMN3208" s="14"/>
      <c r="TMO3208" s="14"/>
      <c r="TMP3208" s="14"/>
      <c r="TMQ3208" s="14"/>
      <c r="TMR3208" s="14"/>
      <c r="TMS3208" s="14"/>
      <c r="TMT3208" s="14"/>
      <c r="TMU3208" s="14"/>
      <c r="TMV3208" s="14"/>
      <c r="TMW3208" s="14"/>
      <c r="TMX3208" s="14"/>
      <c r="TMY3208" s="14"/>
      <c r="TMZ3208" s="14"/>
      <c r="TNA3208" s="14"/>
      <c r="TNB3208" s="14"/>
      <c r="TNC3208" s="14"/>
      <c r="TND3208" s="14"/>
      <c r="TNE3208" s="14"/>
      <c r="TNF3208" s="14"/>
      <c r="TNG3208" s="14"/>
      <c r="TNH3208" s="14"/>
      <c r="TNI3208" s="14"/>
      <c r="TNJ3208" s="14"/>
      <c r="TNK3208" s="14"/>
      <c r="TNL3208" s="14"/>
      <c r="TNM3208" s="14"/>
      <c r="TNN3208" s="14"/>
      <c r="TNO3208" s="14"/>
      <c r="TNP3208" s="14"/>
      <c r="TNQ3208" s="14"/>
      <c r="TNR3208" s="14"/>
      <c r="TNS3208" s="14"/>
      <c r="TNT3208" s="14"/>
      <c r="TNU3208" s="14"/>
      <c r="TNV3208" s="14"/>
      <c r="TNW3208" s="14"/>
      <c r="TNX3208" s="14"/>
      <c r="TNY3208" s="14"/>
      <c r="TNZ3208" s="14"/>
      <c r="TOA3208" s="14"/>
      <c r="TOB3208" s="14"/>
      <c r="TOC3208" s="14"/>
      <c r="TOD3208" s="14"/>
      <c r="TOE3208" s="14"/>
      <c r="TOF3208" s="14"/>
      <c r="TOG3208" s="14"/>
      <c r="TOH3208" s="14"/>
      <c r="TOI3208" s="14"/>
      <c r="TOJ3208" s="14"/>
      <c r="TOK3208" s="14"/>
      <c r="TOL3208" s="14"/>
      <c r="TOM3208" s="14"/>
      <c r="TON3208" s="14"/>
      <c r="TOO3208" s="14"/>
      <c r="TOP3208" s="14"/>
      <c r="TOQ3208" s="14"/>
      <c r="TOR3208" s="14"/>
      <c r="TOS3208" s="14"/>
      <c r="TOT3208" s="14"/>
      <c r="TOU3208" s="14"/>
      <c r="TOV3208" s="14"/>
      <c r="TOW3208" s="14"/>
      <c r="TOX3208" s="14"/>
      <c r="TOY3208" s="14"/>
      <c r="TOZ3208" s="14"/>
      <c r="TPA3208" s="14"/>
      <c r="TPB3208" s="14"/>
      <c r="TPC3208" s="14"/>
      <c r="TPD3208" s="14"/>
      <c r="TPE3208" s="14"/>
      <c r="TPF3208" s="14"/>
      <c r="TPG3208" s="14"/>
      <c r="TPH3208" s="14"/>
      <c r="TPI3208" s="14"/>
      <c r="TPJ3208" s="14"/>
      <c r="TPK3208" s="14"/>
      <c r="TPL3208" s="14"/>
      <c r="TPM3208" s="14"/>
      <c r="TPN3208" s="14"/>
      <c r="TPO3208" s="14"/>
      <c r="TPP3208" s="14"/>
      <c r="TPQ3208" s="14"/>
      <c r="TPR3208" s="14"/>
      <c r="TPS3208" s="14"/>
      <c r="TPT3208" s="14"/>
      <c r="TPU3208" s="14"/>
      <c r="TPV3208" s="14"/>
      <c r="TPW3208" s="14"/>
      <c r="TPX3208" s="14"/>
      <c r="TPY3208" s="14"/>
      <c r="TPZ3208" s="14"/>
      <c r="TQA3208" s="14"/>
      <c r="TQB3208" s="14"/>
      <c r="TQC3208" s="14"/>
      <c r="TQD3208" s="14"/>
      <c r="TQE3208" s="14"/>
      <c r="TQF3208" s="14"/>
      <c r="TQG3208" s="14"/>
      <c r="TQH3208" s="14"/>
      <c r="TQI3208" s="14"/>
      <c r="TQJ3208" s="14"/>
      <c r="TQK3208" s="14"/>
      <c r="TQL3208" s="14"/>
      <c r="TQM3208" s="14"/>
      <c r="TQN3208" s="14"/>
      <c r="TQO3208" s="14"/>
      <c r="TQP3208" s="14"/>
      <c r="TQQ3208" s="14"/>
      <c r="TQR3208" s="14"/>
      <c r="TQS3208" s="14"/>
      <c r="TQT3208" s="14"/>
      <c r="TQU3208" s="14"/>
      <c r="TQV3208" s="14"/>
      <c r="TQW3208" s="14"/>
      <c r="TQX3208" s="14"/>
      <c r="TQY3208" s="14"/>
      <c r="TQZ3208" s="14"/>
      <c r="TRA3208" s="14"/>
      <c r="TRB3208" s="14"/>
      <c r="TRC3208" s="14"/>
      <c r="TRD3208" s="14"/>
      <c r="TRE3208" s="14"/>
      <c r="TRF3208" s="14"/>
      <c r="TRG3208" s="14"/>
      <c r="TRH3208" s="14"/>
      <c r="TRI3208" s="14"/>
      <c r="TRJ3208" s="14"/>
      <c r="TRK3208" s="14"/>
      <c r="TRL3208" s="14"/>
      <c r="TRM3208" s="14"/>
      <c r="TRN3208" s="14"/>
      <c r="TRO3208" s="14"/>
      <c r="TRP3208" s="14"/>
      <c r="TRQ3208" s="14"/>
      <c r="TRR3208" s="14"/>
      <c r="TRS3208" s="14"/>
      <c r="TRT3208" s="14"/>
      <c r="TRU3208" s="14"/>
      <c r="TRV3208" s="14"/>
      <c r="TRW3208" s="14"/>
      <c r="TRX3208" s="14"/>
      <c r="TRY3208" s="14"/>
      <c r="TRZ3208" s="14"/>
      <c r="TSA3208" s="14"/>
      <c r="TSB3208" s="14"/>
      <c r="TSC3208" s="14"/>
      <c r="TSD3208" s="14"/>
      <c r="TSE3208" s="14"/>
      <c r="TSF3208" s="14"/>
      <c r="TSG3208" s="14"/>
      <c r="TSH3208" s="14"/>
      <c r="TSI3208" s="14"/>
      <c r="TSJ3208" s="14"/>
      <c r="TSK3208" s="14"/>
      <c r="TSL3208" s="14"/>
      <c r="TSM3208" s="14"/>
      <c r="TSN3208" s="14"/>
      <c r="TSO3208" s="14"/>
      <c r="TSP3208" s="14"/>
      <c r="TSQ3208" s="14"/>
      <c r="TSR3208" s="14"/>
      <c r="TSS3208" s="14"/>
      <c r="TST3208" s="14"/>
      <c r="TSU3208" s="14"/>
      <c r="TSV3208" s="14"/>
      <c r="TSW3208" s="14"/>
      <c r="TSX3208" s="14"/>
      <c r="TSY3208" s="14"/>
      <c r="TSZ3208" s="14"/>
      <c r="TTA3208" s="14"/>
      <c r="TTB3208" s="14"/>
      <c r="TTC3208" s="14"/>
      <c r="TTD3208" s="14"/>
      <c r="TTE3208" s="14"/>
      <c r="TTF3208" s="14"/>
      <c r="TTG3208" s="14"/>
      <c r="TTH3208" s="14"/>
      <c r="TTI3208" s="14"/>
      <c r="TTJ3208" s="14"/>
      <c r="TTK3208" s="14"/>
      <c r="TTL3208" s="14"/>
      <c r="TTM3208" s="14"/>
      <c r="TTN3208" s="14"/>
      <c r="TTO3208" s="14"/>
      <c r="TTP3208" s="14"/>
      <c r="TTQ3208" s="14"/>
      <c r="TTR3208" s="14"/>
      <c r="TTS3208" s="14"/>
      <c r="TTT3208" s="14"/>
      <c r="TTU3208" s="14"/>
      <c r="TTV3208" s="14"/>
      <c r="TTW3208" s="14"/>
      <c r="TTX3208" s="14"/>
      <c r="TTY3208" s="14"/>
      <c r="TTZ3208" s="14"/>
      <c r="TUA3208" s="14"/>
      <c r="TUB3208" s="14"/>
      <c r="TUC3208" s="14"/>
      <c r="TUD3208" s="14"/>
      <c r="TUE3208" s="14"/>
      <c r="TUF3208" s="14"/>
      <c r="TUG3208" s="14"/>
      <c r="TUH3208" s="14"/>
      <c r="TUI3208" s="14"/>
      <c r="TUJ3208" s="14"/>
      <c r="TUK3208" s="14"/>
      <c r="TUL3208" s="14"/>
      <c r="TUM3208" s="14"/>
      <c r="TUN3208" s="14"/>
      <c r="TUO3208" s="14"/>
      <c r="TUP3208" s="14"/>
      <c r="TUQ3208" s="14"/>
      <c r="TUR3208" s="14"/>
      <c r="TUS3208" s="14"/>
      <c r="TUT3208" s="14"/>
      <c r="TUU3208" s="14"/>
      <c r="TUV3208" s="14"/>
      <c r="TUW3208" s="14"/>
      <c r="TUX3208" s="14"/>
      <c r="TUY3208" s="14"/>
      <c r="TUZ3208" s="14"/>
      <c r="TVA3208" s="14"/>
      <c r="TVB3208" s="14"/>
      <c r="TVC3208" s="14"/>
      <c r="TVD3208" s="14"/>
      <c r="TVE3208" s="14"/>
      <c r="TVF3208" s="14"/>
      <c r="TVG3208" s="14"/>
      <c r="TVH3208" s="14"/>
      <c r="TVI3208" s="14"/>
      <c r="TVJ3208" s="14"/>
      <c r="TVK3208" s="14"/>
      <c r="TVL3208" s="14"/>
      <c r="TVM3208" s="14"/>
      <c r="TVN3208" s="14"/>
      <c r="TVO3208" s="14"/>
      <c r="TVP3208" s="14"/>
      <c r="TVQ3208" s="14"/>
      <c r="TVR3208" s="14"/>
      <c r="TVS3208" s="14"/>
      <c r="TVT3208" s="14"/>
      <c r="TVU3208" s="14"/>
      <c r="TVV3208" s="14"/>
      <c r="TVW3208" s="14"/>
      <c r="TVX3208" s="14"/>
      <c r="TVY3208" s="14"/>
      <c r="TVZ3208" s="14"/>
      <c r="TWA3208" s="14"/>
      <c r="TWB3208" s="14"/>
      <c r="TWC3208" s="14"/>
      <c r="TWD3208" s="14"/>
      <c r="TWE3208" s="14"/>
      <c r="TWF3208" s="14"/>
      <c r="TWG3208" s="14"/>
      <c r="TWH3208" s="14"/>
      <c r="TWI3208" s="14"/>
      <c r="TWJ3208" s="14"/>
      <c r="TWK3208" s="14"/>
      <c r="TWL3208" s="14"/>
      <c r="TWM3208" s="14"/>
      <c r="TWN3208" s="14"/>
      <c r="TWO3208" s="14"/>
      <c r="TWP3208" s="14"/>
      <c r="TWQ3208" s="14"/>
      <c r="TWR3208" s="14"/>
      <c r="TWS3208" s="14"/>
      <c r="TWT3208" s="14"/>
      <c r="TWU3208" s="14"/>
      <c r="TWV3208" s="14"/>
      <c r="TWW3208" s="14"/>
      <c r="TWX3208" s="14"/>
      <c r="TWY3208" s="14"/>
      <c r="TWZ3208" s="14"/>
      <c r="TXA3208" s="14"/>
      <c r="TXB3208" s="14"/>
      <c r="TXC3208" s="14"/>
      <c r="TXD3208" s="14"/>
      <c r="TXE3208" s="14"/>
      <c r="TXF3208" s="14"/>
      <c r="TXG3208" s="14"/>
      <c r="TXH3208" s="14"/>
      <c r="TXI3208" s="14"/>
      <c r="TXJ3208" s="14"/>
      <c r="TXK3208" s="14"/>
      <c r="TXL3208" s="14"/>
      <c r="TXM3208" s="14"/>
      <c r="TXN3208" s="14"/>
      <c r="TXO3208" s="14"/>
      <c r="TXP3208" s="14"/>
      <c r="TXQ3208" s="14"/>
      <c r="TXR3208" s="14"/>
      <c r="TXS3208" s="14"/>
      <c r="TXT3208" s="14"/>
      <c r="TXU3208" s="14"/>
      <c r="TXV3208" s="14"/>
      <c r="TXW3208" s="14"/>
      <c r="TXX3208" s="14"/>
      <c r="TXY3208" s="14"/>
      <c r="TXZ3208" s="14"/>
      <c r="TYA3208" s="14"/>
      <c r="TYB3208" s="14"/>
      <c r="TYC3208" s="14"/>
      <c r="TYD3208" s="14"/>
      <c r="TYE3208" s="14"/>
      <c r="TYF3208" s="14"/>
      <c r="TYG3208" s="14"/>
      <c r="TYH3208" s="14"/>
      <c r="TYI3208" s="14"/>
      <c r="TYJ3208" s="14"/>
      <c r="TYK3208" s="14"/>
      <c r="TYL3208" s="14"/>
      <c r="TYM3208" s="14"/>
      <c r="TYN3208" s="14"/>
      <c r="TYO3208" s="14"/>
      <c r="TYP3208" s="14"/>
      <c r="TYQ3208" s="14"/>
      <c r="TYR3208" s="14"/>
      <c r="TYS3208" s="14"/>
      <c r="TYT3208" s="14"/>
      <c r="TYU3208" s="14"/>
      <c r="TYV3208" s="14"/>
      <c r="TYW3208" s="14"/>
      <c r="TYX3208" s="14"/>
      <c r="TYY3208" s="14"/>
      <c r="TYZ3208" s="14"/>
      <c r="TZA3208" s="14"/>
      <c r="TZB3208" s="14"/>
      <c r="TZC3208" s="14"/>
      <c r="TZD3208" s="14"/>
      <c r="TZE3208" s="14"/>
      <c r="TZF3208" s="14"/>
      <c r="TZG3208" s="14"/>
      <c r="TZH3208" s="14"/>
      <c r="TZI3208" s="14"/>
      <c r="TZJ3208" s="14"/>
      <c r="TZK3208" s="14"/>
      <c r="TZL3208" s="14"/>
      <c r="TZM3208" s="14"/>
      <c r="TZN3208" s="14"/>
      <c r="TZO3208" s="14"/>
      <c r="TZP3208" s="14"/>
      <c r="TZQ3208" s="14"/>
      <c r="TZR3208" s="14"/>
      <c r="TZS3208" s="14"/>
      <c r="TZT3208" s="14"/>
      <c r="TZU3208" s="14"/>
      <c r="TZV3208" s="14"/>
      <c r="TZW3208" s="14"/>
      <c r="TZX3208" s="14"/>
      <c r="TZY3208" s="14"/>
      <c r="TZZ3208" s="14"/>
      <c r="UAA3208" s="14"/>
      <c r="UAB3208" s="14"/>
      <c r="UAC3208" s="14"/>
      <c r="UAD3208" s="14"/>
      <c r="UAE3208" s="14"/>
      <c r="UAF3208" s="14"/>
      <c r="UAG3208" s="14"/>
      <c r="UAH3208" s="14"/>
      <c r="UAI3208" s="14"/>
      <c r="UAJ3208" s="14"/>
      <c r="UAK3208" s="14"/>
      <c r="UAL3208" s="14"/>
      <c r="UAM3208" s="14"/>
      <c r="UAN3208" s="14"/>
      <c r="UAO3208" s="14"/>
      <c r="UAP3208" s="14"/>
      <c r="UAQ3208" s="14"/>
      <c r="UAR3208" s="14"/>
      <c r="UAS3208" s="14"/>
      <c r="UAT3208" s="14"/>
      <c r="UAU3208" s="14"/>
      <c r="UAV3208" s="14"/>
      <c r="UAW3208" s="14"/>
      <c r="UAX3208" s="14"/>
      <c r="UAY3208" s="14"/>
      <c r="UAZ3208" s="14"/>
      <c r="UBA3208" s="14"/>
      <c r="UBB3208" s="14"/>
      <c r="UBC3208" s="14"/>
      <c r="UBD3208" s="14"/>
      <c r="UBE3208" s="14"/>
      <c r="UBF3208" s="14"/>
      <c r="UBG3208" s="14"/>
      <c r="UBH3208" s="14"/>
      <c r="UBI3208" s="14"/>
      <c r="UBJ3208" s="14"/>
      <c r="UBK3208" s="14"/>
      <c r="UBL3208" s="14"/>
      <c r="UBM3208" s="14"/>
      <c r="UBN3208" s="14"/>
      <c r="UBO3208" s="14"/>
      <c r="UBP3208" s="14"/>
      <c r="UBQ3208" s="14"/>
      <c r="UBR3208" s="14"/>
      <c r="UBS3208" s="14"/>
      <c r="UBT3208" s="14"/>
      <c r="UBU3208" s="14"/>
      <c r="UBV3208" s="14"/>
      <c r="UBW3208" s="14"/>
      <c r="UBX3208" s="14"/>
      <c r="UBY3208" s="14"/>
      <c r="UBZ3208" s="14"/>
      <c r="UCA3208" s="14"/>
      <c r="UCB3208" s="14"/>
      <c r="UCC3208" s="14"/>
      <c r="UCD3208" s="14"/>
      <c r="UCE3208" s="14"/>
      <c r="UCF3208" s="14"/>
      <c r="UCG3208" s="14"/>
      <c r="UCH3208" s="14"/>
      <c r="UCI3208" s="14"/>
      <c r="UCJ3208" s="14"/>
      <c r="UCK3208" s="14"/>
      <c r="UCL3208" s="14"/>
      <c r="UCM3208" s="14"/>
      <c r="UCN3208" s="14"/>
      <c r="UCO3208" s="14"/>
      <c r="UCP3208" s="14"/>
      <c r="UCQ3208" s="14"/>
      <c r="UCR3208" s="14"/>
      <c r="UCS3208" s="14"/>
      <c r="UCT3208" s="14"/>
      <c r="UCU3208" s="14"/>
      <c r="UCV3208" s="14"/>
      <c r="UCW3208" s="14"/>
      <c r="UCX3208" s="14"/>
      <c r="UCY3208" s="14"/>
      <c r="UCZ3208" s="14"/>
      <c r="UDA3208" s="14"/>
      <c r="UDB3208" s="14"/>
      <c r="UDC3208" s="14"/>
      <c r="UDD3208" s="14"/>
      <c r="UDE3208" s="14"/>
      <c r="UDF3208" s="14"/>
      <c r="UDG3208" s="14"/>
      <c r="UDH3208" s="14"/>
      <c r="UDI3208" s="14"/>
      <c r="UDJ3208" s="14"/>
      <c r="UDK3208" s="14"/>
      <c r="UDL3208" s="14"/>
      <c r="UDM3208" s="14"/>
      <c r="UDN3208" s="14"/>
      <c r="UDO3208" s="14"/>
      <c r="UDP3208" s="14"/>
      <c r="UDQ3208" s="14"/>
      <c r="UDR3208" s="14"/>
      <c r="UDS3208" s="14"/>
      <c r="UDT3208" s="14"/>
      <c r="UDU3208" s="14"/>
      <c r="UDV3208" s="14"/>
      <c r="UDW3208" s="14"/>
      <c r="UDX3208" s="14"/>
      <c r="UDY3208" s="14"/>
      <c r="UDZ3208" s="14"/>
      <c r="UEA3208" s="14"/>
      <c r="UEB3208" s="14"/>
      <c r="UEC3208" s="14"/>
      <c r="UED3208" s="14"/>
      <c r="UEE3208" s="14"/>
      <c r="UEF3208" s="14"/>
      <c r="UEG3208" s="14"/>
      <c r="UEH3208" s="14"/>
      <c r="UEI3208" s="14"/>
      <c r="UEJ3208" s="14"/>
      <c r="UEK3208" s="14"/>
      <c r="UEL3208" s="14"/>
      <c r="UEM3208" s="14"/>
      <c r="UEN3208" s="14"/>
      <c r="UEO3208" s="14"/>
      <c r="UEP3208" s="14"/>
      <c r="UEQ3208" s="14"/>
      <c r="UER3208" s="14"/>
      <c r="UES3208" s="14"/>
      <c r="UET3208" s="14"/>
      <c r="UEU3208" s="14"/>
      <c r="UEV3208" s="14"/>
      <c r="UEW3208" s="14"/>
      <c r="UEX3208" s="14"/>
      <c r="UEY3208" s="14"/>
      <c r="UEZ3208" s="14"/>
      <c r="UFA3208" s="14"/>
      <c r="UFB3208" s="14"/>
      <c r="UFC3208" s="14"/>
      <c r="UFD3208" s="14"/>
      <c r="UFE3208" s="14"/>
      <c r="UFF3208" s="14"/>
      <c r="UFG3208" s="14"/>
      <c r="UFH3208" s="14"/>
      <c r="UFI3208" s="14"/>
      <c r="UFJ3208" s="14"/>
      <c r="UFK3208" s="14"/>
      <c r="UFL3208" s="14"/>
      <c r="UFM3208" s="14"/>
      <c r="UFN3208" s="14"/>
      <c r="UFO3208" s="14"/>
      <c r="UFP3208" s="14"/>
      <c r="UFQ3208" s="14"/>
      <c r="UFR3208" s="14"/>
      <c r="UFS3208" s="14"/>
      <c r="UFT3208" s="14"/>
      <c r="UFU3208" s="14"/>
      <c r="UFV3208" s="14"/>
      <c r="UFW3208" s="14"/>
      <c r="UFX3208" s="14"/>
      <c r="UFY3208" s="14"/>
      <c r="UFZ3208" s="14"/>
      <c r="UGA3208" s="14"/>
      <c r="UGB3208" s="14"/>
      <c r="UGC3208" s="14"/>
      <c r="UGD3208" s="14"/>
      <c r="UGE3208" s="14"/>
      <c r="UGF3208" s="14"/>
      <c r="UGG3208" s="14"/>
      <c r="UGH3208" s="14"/>
      <c r="UGI3208" s="14"/>
      <c r="UGJ3208" s="14"/>
      <c r="UGK3208" s="14"/>
      <c r="UGL3208" s="14"/>
      <c r="UGM3208" s="14"/>
      <c r="UGN3208" s="14"/>
      <c r="UGO3208" s="14"/>
      <c r="UGP3208" s="14"/>
      <c r="UGQ3208" s="14"/>
      <c r="UGR3208" s="14"/>
      <c r="UGS3208" s="14"/>
      <c r="UGT3208" s="14"/>
      <c r="UGU3208" s="14"/>
      <c r="UGV3208" s="14"/>
      <c r="UGW3208" s="14"/>
      <c r="UGX3208" s="14"/>
      <c r="UGY3208" s="14"/>
      <c r="UGZ3208" s="14"/>
      <c r="UHA3208" s="14"/>
      <c r="UHB3208" s="14"/>
      <c r="UHC3208" s="14"/>
      <c r="UHD3208" s="14"/>
      <c r="UHE3208" s="14"/>
      <c r="UHF3208" s="14"/>
      <c r="UHG3208" s="14"/>
      <c r="UHH3208" s="14"/>
      <c r="UHI3208" s="14"/>
      <c r="UHJ3208" s="14"/>
      <c r="UHK3208" s="14"/>
      <c r="UHL3208" s="14"/>
      <c r="UHM3208" s="14"/>
      <c r="UHN3208" s="14"/>
      <c r="UHO3208" s="14"/>
      <c r="UHP3208" s="14"/>
      <c r="UHQ3208" s="14"/>
      <c r="UHR3208" s="14"/>
      <c r="UHS3208" s="14"/>
      <c r="UHT3208" s="14"/>
      <c r="UHU3208" s="14"/>
      <c r="UHV3208" s="14"/>
      <c r="UHW3208" s="14"/>
      <c r="UHX3208" s="14"/>
      <c r="UHY3208" s="14"/>
      <c r="UHZ3208" s="14"/>
      <c r="UIA3208" s="14"/>
      <c r="UIB3208" s="14"/>
      <c r="UIC3208" s="14"/>
      <c r="UID3208" s="14"/>
      <c r="UIE3208" s="14"/>
      <c r="UIF3208" s="14"/>
      <c r="UIG3208" s="14"/>
      <c r="UIH3208" s="14"/>
      <c r="UII3208" s="14"/>
      <c r="UIJ3208" s="14"/>
      <c r="UIK3208" s="14"/>
      <c r="UIL3208" s="14"/>
      <c r="UIM3208" s="14"/>
      <c r="UIN3208" s="14"/>
      <c r="UIO3208" s="14"/>
      <c r="UIP3208" s="14"/>
      <c r="UIQ3208" s="14"/>
      <c r="UIR3208" s="14"/>
      <c r="UIS3208" s="14"/>
      <c r="UIT3208" s="14"/>
      <c r="UIU3208" s="14"/>
      <c r="UIV3208" s="14"/>
      <c r="UIW3208" s="14"/>
      <c r="UIX3208" s="14"/>
      <c r="UIY3208" s="14"/>
      <c r="UIZ3208" s="14"/>
      <c r="UJA3208" s="14"/>
      <c r="UJB3208" s="14"/>
      <c r="UJC3208" s="14"/>
      <c r="UJD3208" s="14"/>
      <c r="UJE3208" s="14"/>
      <c r="UJF3208" s="14"/>
      <c r="UJG3208" s="14"/>
      <c r="UJH3208" s="14"/>
      <c r="UJI3208" s="14"/>
      <c r="UJJ3208" s="14"/>
      <c r="UJK3208" s="14"/>
      <c r="UJL3208" s="14"/>
      <c r="UJM3208" s="14"/>
      <c r="UJN3208" s="14"/>
      <c r="UJO3208" s="14"/>
      <c r="UJP3208" s="14"/>
      <c r="UJQ3208" s="14"/>
      <c r="UJR3208" s="14"/>
      <c r="UJS3208" s="14"/>
      <c r="UJT3208" s="14"/>
      <c r="UJU3208" s="14"/>
      <c r="UJV3208" s="14"/>
      <c r="UJW3208" s="14"/>
      <c r="UJX3208" s="14"/>
      <c r="UJY3208" s="14"/>
      <c r="UJZ3208" s="14"/>
      <c r="UKA3208" s="14"/>
      <c r="UKB3208" s="14"/>
      <c r="UKC3208" s="14"/>
      <c r="UKD3208" s="14"/>
      <c r="UKE3208" s="14"/>
      <c r="UKF3208" s="14"/>
      <c r="UKG3208" s="14"/>
      <c r="UKH3208" s="14"/>
      <c r="UKI3208" s="14"/>
      <c r="UKJ3208" s="14"/>
      <c r="UKK3208" s="14"/>
      <c r="UKL3208" s="14"/>
      <c r="UKM3208" s="14"/>
      <c r="UKN3208" s="14"/>
      <c r="UKO3208" s="14"/>
      <c r="UKP3208" s="14"/>
      <c r="UKQ3208" s="14"/>
      <c r="UKR3208" s="14"/>
      <c r="UKS3208" s="14"/>
      <c r="UKT3208" s="14"/>
      <c r="UKU3208" s="14"/>
      <c r="UKV3208" s="14"/>
      <c r="UKW3208" s="14"/>
      <c r="UKX3208" s="14"/>
      <c r="UKY3208" s="14"/>
      <c r="UKZ3208" s="14"/>
      <c r="ULA3208" s="14"/>
      <c r="ULB3208" s="14"/>
      <c r="ULC3208" s="14"/>
      <c r="ULD3208" s="14"/>
      <c r="ULE3208" s="14"/>
      <c r="ULF3208" s="14"/>
      <c r="ULG3208" s="14"/>
      <c r="ULH3208" s="14"/>
      <c r="ULI3208" s="14"/>
      <c r="ULJ3208" s="14"/>
      <c r="ULK3208" s="14"/>
      <c r="ULL3208" s="14"/>
      <c r="ULM3208" s="14"/>
      <c r="ULN3208" s="14"/>
      <c r="ULO3208" s="14"/>
      <c r="ULP3208" s="14"/>
      <c r="ULQ3208" s="14"/>
      <c r="ULR3208" s="14"/>
      <c r="ULS3208" s="14"/>
      <c r="ULT3208" s="14"/>
      <c r="ULU3208" s="14"/>
      <c r="ULV3208" s="14"/>
      <c r="ULW3208" s="14"/>
      <c r="ULX3208" s="14"/>
      <c r="ULY3208" s="14"/>
      <c r="ULZ3208" s="14"/>
      <c r="UMA3208" s="14"/>
      <c r="UMB3208" s="14"/>
      <c r="UMC3208" s="14"/>
      <c r="UMD3208" s="14"/>
      <c r="UME3208" s="14"/>
      <c r="UMF3208" s="14"/>
      <c r="UMG3208" s="14"/>
      <c r="UMH3208" s="14"/>
      <c r="UMI3208" s="14"/>
      <c r="UMJ3208" s="14"/>
      <c r="UMK3208" s="14"/>
      <c r="UML3208" s="14"/>
      <c r="UMM3208" s="14"/>
      <c r="UMN3208" s="14"/>
      <c r="UMO3208" s="14"/>
      <c r="UMP3208" s="14"/>
      <c r="UMQ3208" s="14"/>
      <c r="UMR3208" s="14"/>
      <c r="UMS3208" s="14"/>
      <c r="UMT3208" s="14"/>
      <c r="UMU3208" s="14"/>
      <c r="UMV3208" s="14"/>
      <c r="UMW3208" s="14"/>
      <c r="UMX3208" s="14"/>
      <c r="UMY3208" s="14"/>
      <c r="UMZ3208" s="14"/>
      <c r="UNA3208" s="14"/>
      <c r="UNB3208" s="14"/>
      <c r="UNC3208" s="14"/>
      <c r="UND3208" s="14"/>
      <c r="UNE3208" s="14"/>
      <c r="UNF3208" s="14"/>
      <c r="UNG3208" s="14"/>
      <c r="UNH3208" s="14"/>
      <c r="UNI3208" s="14"/>
      <c r="UNJ3208" s="14"/>
      <c r="UNK3208" s="14"/>
      <c r="UNL3208" s="14"/>
      <c r="UNM3208" s="14"/>
      <c r="UNN3208" s="14"/>
      <c r="UNO3208" s="14"/>
      <c r="UNP3208" s="14"/>
      <c r="UNQ3208" s="14"/>
      <c r="UNR3208" s="14"/>
      <c r="UNS3208" s="14"/>
      <c r="UNT3208" s="14"/>
      <c r="UNU3208" s="14"/>
      <c r="UNV3208" s="14"/>
      <c r="UNW3208" s="14"/>
      <c r="UNX3208" s="14"/>
      <c r="UNY3208" s="14"/>
      <c r="UNZ3208" s="14"/>
      <c r="UOA3208" s="14"/>
      <c r="UOB3208" s="14"/>
      <c r="UOC3208" s="14"/>
      <c r="UOD3208" s="14"/>
      <c r="UOE3208" s="14"/>
      <c r="UOF3208" s="14"/>
      <c r="UOG3208" s="14"/>
      <c r="UOH3208" s="14"/>
      <c r="UOI3208" s="14"/>
      <c r="UOJ3208" s="14"/>
      <c r="UOK3208" s="14"/>
      <c r="UOL3208" s="14"/>
      <c r="UOM3208" s="14"/>
      <c r="UON3208" s="14"/>
      <c r="UOO3208" s="14"/>
      <c r="UOP3208" s="14"/>
      <c r="UOQ3208" s="14"/>
      <c r="UOR3208" s="14"/>
      <c r="UOS3208" s="14"/>
      <c r="UOT3208" s="14"/>
      <c r="UOU3208" s="14"/>
      <c r="UOV3208" s="14"/>
      <c r="UOW3208" s="14"/>
      <c r="UOX3208" s="14"/>
      <c r="UOY3208" s="14"/>
      <c r="UOZ3208" s="14"/>
      <c r="UPA3208" s="14"/>
      <c r="UPB3208" s="14"/>
      <c r="UPC3208" s="14"/>
      <c r="UPD3208" s="14"/>
      <c r="UPE3208" s="14"/>
      <c r="UPF3208" s="14"/>
      <c r="UPG3208" s="14"/>
      <c r="UPH3208" s="14"/>
      <c r="UPI3208" s="14"/>
      <c r="UPJ3208" s="14"/>
      <c r="UPK3208" s="14"/>
      <c r="UPL3208" s="14"/>
      <c r="UPM3208" s="14"/>
      <c r="UPN3208" s="14"/>
      <c r="UPO3208" s="14"/>
      <c r="UPP3208" s="14"/>
      <c r="UPQ3208" s="14"/>
      <c r="UPR3208" s="14"/>
      <c r="UPS3208" s="14"/>
      <c r="UPT3208" s="14"/>
      <c r="UPU3208" s="14"/>
      <c r="UPV3208" s="14"/>
      <c r="UPW3208" s="14"/>
      <c r="UPX3208" s="14"/>
      <c r="UPY3208" s="14"/>
      <c r="UPZ3208" s="14"/>
      <c r="UQA3208" s="14"/>
      <c r="UQB3208" s="14"/>
      <c r="UQC3208" s="14"/>
      <c r="UQD3208" s="14"/>
      <c r="UQE3208" s="14"/>
      <c r="UQF3208" s="14"/>
      <c r="UQG3208" s="14"/>
      <c r="UQH3208" s="14"/>
      <c r="UQI3208" s="14"/>
      <c r="UQJ3208" s="14"/>
      <c r="UQK3208" s="14"/>
      <c r="UQL3208" s="14"/>
      <c r="UQM3208" s="14"/>
      <c r="UQN3208" s="14"/>
      <c r="UQO3208" s="14"/>
      <c r="UQP3208" s="14"/>
      <c r="UQQ3208" s="14"/>
      <c r="UQR3208" s="14"/>
      <c r="UQS3208" s="14"/>
      <c r="UQT3208" s="14"/>
      <c r="UQU3208" s="14"/>
      <c r="UQV3208" s="14"/>
      <c r="UQW3208" s="14"/>
      <c r="UQX3208" s="14"/>
      <c r="UQY3208" s="14"/>
      <c r="UQZ3208" s="14"/>
      <c r="URA3208" s="14"/>
      <c r="URB3208" s="14"/>
      <c r="URC3208" s="14"/>
      <c r="URD3208" s="14"/>
      <c r="URE3208" s="14"/>
      <c r="URF3208" s="14"/>
      <c r="URG3208" s="14"/>
      <c r="URH3208" s="14"/>
      <c r="URI3208" s="14"/>
      <c r="URJ3208" s="14"/>
      <c r="URK3208" s="14"/>
      <c r="URL3208" s="14"/>
      <c r="URM3208" s="14"/>
      <c r="URN3208" s="14"/>
      <c r="URO3208" s="14"/>
      <c r="URP3208" s="14"/>
      <c r="URQ3208" s="14"/>
      <c r="URR3208" s="14"/>
      <c r="URS3208" s="14"/>
      <c r="URT3208" s="14"/>
      <c r="URU3208" s="14"/>
      <c r="URV3208" s="14"/>
      <c r="URW3208" s="14"/>
      <c r="URX3208" s="14"/>
      <c r="URY3208" s="14"/>
      <c r="URZ3208" s="14"/>
      <c r="USA3208" s="14"/>
      <c r="USB3208" s="14"/>
      <c r="USC3208" s="14"/>
      <c r="USD3208" s="14"/>
      <c r="USE3208" s="14"/>
      <c r="USF3208" s="14"/>
      <c r="USG3208" s="14"/>
      <c r="USH3208" s="14"/>
      <c r="USI3208" s="14"/>
      <c r="USJ3208" s="14"/>
      <c r="USK3208" s="14"/>
      <c r="USL3208" s="14"/>
      <c r="USM3208" s="14"/>
      <c r="USN3208" s="14"/>
      <c r="USO3208" s="14"/>
      <c r="USP3208" s="14"/>
      <c r="USQ3208" s="14"/>
      <c r="USR3208" s="14"/>
      <c r="USS3208" s="14"/>
      <c r="UST3208" s="14"/>
      <c r="USU3208" s="14"/>
      <c r="USV3208" s="14"/>
      <c r="USW3208" s="14"/>
      <c r="USX3208" s="14"/>
      <c r="USY3208" s="14"/>
      <c r="USZ3208" s="14"/>
      <c r="UTA3208" s="14"/>
      <c r="UTB3208" s="14"/>
      <c r="UTC3208" s="14"/>
      <c r="UTD3208" s="14"/>
      <c r="UTE3208" s="14"/>
      <c r="UTF3208" s="14"/>
      <c r="UTG3208" s="14"/>
      <c r="UTH3208" s="14"/>
      <c r="UTI3208" s="14"/>
      <c r="UTJ3208" s="14"/>
      <c r="UTK3208" s="14"/>
      <c r="UTL3208" s="14"/>
      <c r="UTM3208" s="14"/>
      <c r="UTN3208" s="14"/>
      <c r="UTO3208" s="14"/>
      <c r="UTP3208" s="14"/>
      <c r="UTQ3208" s="14"/>
      <c r="UTR3208" s="14"/>
      <c r="UTS3208" s="14"/>
      <c r="UTT3208" s="14"/>
      <c r="UTU3208" s="14"/>
      <c r="UTV3208" s="14"/>
      <c r="UTW3208" s="14"/>
      <c r="UTX3208" s="14"/>
      <c r="UTY3208" s="14"/>
      <c r="UTZ3208" s="14"/>
      <c r="UUA3208" s="14"/>
      <c r="UUB3208" s="14"/>
      <c r="UUC3208" s="14"/>
      <c r="UUD3208" s="14"/>
      <c r="UUE3208" s="14"/>
      <c r="UUF3208" s="14"/>
      <c r="UUG3208" s="14"/>
      <c r="UUH3208" s="14"/>
      <c r="UUI3208" s="14"/>
      <c r="UUJ3208" s="14"/>
      <c r="UUK3208" s="14"/>
      <c r="UUL3208" s="14"/>
      <c r="UUM3208" s="14"/>
      <c r="UUN3208" s="14"/>
      <c r="UUO3208" s="14"/>
      <c r="UUP3208" s="14"/>
      <c r="UUQ3208" s="14"/>
      <c r="UUR3208" s="14"/>
      <c r="UUS3208" s="14"/>
      <c r="UUT3208" s="14"/>
      <c r="UUU3208" s="14"/>
      <c r="UUV3208" s="14"/>
      <c r="UUW3208" s="14"/>
      <c r="UUX3208" s="14"/>
      <c r="UUY3208" s="14"/>
      <c r="UUZ3208" s="14"/>
      <c r="UVA3208" s="14"/>
      <c r="UVB3208" s="14"/>
      <c r="UVC3208" s="14"/>
      <c r="UVD3208" s="14"/>
      <c r="UVE3208" s="14"/>
      <c r="UVF3208" s="14"/>
      <c r="UVG3208" s="14"/>
      <c r="UVH3208" s="14"/>
      <c r="UVI3208" s="14"/>
      <c r="UVJ3208" s="14"/>
      <c r="UVK3208" s="14"/>
      <c r="UVL3208" s="14"/>
      <c r="UVM3208" s="14"/>
      <c r="UVN3208" s="14"/>
      <c r="UVO3208" s="14"/>
      <c r="UVP3208" s="14"/>
      <c r="UVQ3208" s="14"/>
      <c r="UVR3208" s="14"/>
      <c r="UVS3208" s="14"/>
      <c r="UVT3208" s="14"/>
      <c r="UVU3208" s="14"/>
      <c r="UVV3208" s="14"/>
      <c r="UVW3208" s="14"/>
      <c r="UVX3208" s="14"/>
      <c r="UVY3208" s="14"/>
      <c r="UVZ3208" s="14"/>
      <c r="UWA3208" s="14"/>
      <c r="UWB3208" s="14"/>
      <c r="UWC3208" s="14"/>
      <c r="UWD3208" s="14"/>
      <c r="UWE3208" s="14"/>
      <c r="UWF3208" s="14"/>
      <c r="UWG3208" s="14"/>
      <c r="UWH3208" s="14"/>
      <c r="UWI3208" s="14"/>
      <c r="UWJ3208" s="14"/>
      <c r="UWK3208" s="14"/>
      <c r="UWL3208" s="14"/>
      <c r="UWM3208" s="14"/>
      <c r="UWN3208" s="14"/>
      <c r="UWO3208" s="14"/>
      <c r="UWP3208" s="14"/>
      <c r="UWQ3208" s="14"/>
      <c r="UWR3208" s="14"/>
      <c r="UWS3208" s="14"/>
      <c r="UWT3208" s="14"/>
      <c r="UWU3208" s="14"/>
      <c r="UWV3208" s="14"/>
      <c r="UWW3208" s="14"/>
      <c r="UWX3208" s="14"/>
      <c r="UWY3208" s="14"/>
      <c r="UWZ3208" s="14"/>
      <c r="UXA3208" s="14"/>
      <c r="UXB3208" s="14"/>
      <c r="UXC3208" s="14"/>
      <c r="UXD3208" s="14"/>
      <c r="UXE3208" s="14"/>
      <c r="UXF3208" s="14"/>
      <c r="UXG3208" s="14"/>
      <c r="UXH3208" s="14"/>
      <c r="UXI3208" s="14"/>
      <c r="UXJ3208" s="14"/>
      <c r="UXK3208" s="14"/>
      <c r="UXL3208" s="14"/>
      <c r="UXM3208" s="14"/>
      <c r="UXN3208" s="14"/>
      <c r="UXO3208" s="14"/>
      <c r="UXP3208" s="14"/>
      <c r="UXQ3208" s="14"/>
      <c r="UXR3208" s="14"/>
      <c r="UXS3208" s="14"/>
      <c r="UXT3208" s="14"/>
      <c r="UXU3208" s="14"/>
      <c r="UXV3208" s="14"/>
      <c r="UXW3208" s="14"/>
      <c r="UXX3208" s="14"/>
      <c r="UXY3208" s="14"/>
      <c r="UXZ3208" s="14"/>
      <c r="UYA3208" s="14"/>
      <c r="UYB3208" s="14"/>
      <c r="UYC3208" s="14"/>
      <c r="UYD3208" s="14"/>
      <c r="UYE3208" s="14"/>
      <c r="UYF3208" s="14"/>
      <c r="UYG3208" s="14"/>
      <c r="UYH3208" s="14"/>
      <c r="UYI3208" s="14"/>
      <c r="UYJ3208" s="14"/>
      <c r="UYK3208" s="14"/>
      <c r="UYL3208" s="14"/>
      <c r="UYM3208" s="14"/>
      <c r="UYN3208" s="14"/>
      <c r="UYO3208" s="14"/>
      <c r="UYP3208" s="14"/>
      <c r="UYQ3208" s="14"/>
      <c r="UYR3208" s="14"/>
      <c r="UYS3208" s="14"/>
      <c r="UYT3208" s="14"/>
      <c r="UYU3208" s="14"/>
      <c r="UYV3208" s="14"/>
      <c r="UYW3208" s="14"/>
      <c r="UYX3208" s="14"/>
      <c r="UYY3208" s="14"/>
      <c r="UYZ3208" s="14"/>
      <c r="UZA3208" s="14"/>
      <c r="UZB3208" s="14"/>
      <c r="UZC3208" s="14"/>
      <c r="UZD3208" s="14"/>
      <c r="UZE3208" s="14"/>
      <c r="UZF3208" s="14"/>
      <c r="UZG3208" s="14"/>
      <c r="UZH3208" s="14"/>
      <c r="UZI3208" s="14"/>
      <c r="UZJ3208" s="14"/>
      <c r="UZK3208" s="14"/>
      <c r="UZL3208" s="14"/>
      <c r="UZM3208" s="14"/>
      <c r="UZN3208" s="14"/>
      <c r="UZO3208" s="14"/>
      <c r="UZP3208" s="14"/>
      <c r="UZQ3208" s="14"/>
      <c r="UZR3208" s="14"/>
      <c r="UZS3208" s="14"/>
      <c r="UZT3208" s="14"/>
      <c r="UZU3208" s="14"/>
      <c r="UZV3208" s="14"/>
      <c r="UZW3208" s="14"/>
      <c r="UZX3208" s="14"/>
      <c r="UZY3208" s="14"/>
      <c r="UZZ3208" s="14"/>
      <c r="VAA3208" s="14"/>
      <c r="VAB3208" s="14"/>
      <c r="VAC3208" s="14"/>
      <c r="VAD3208" s="14"/>
      <c r="VAE3208" s="14"/>
      <c r="VAF3208" s="14"/>
      <c r="VAG3208" s="14"/>
      <c r="VAH3208" s="14"/>
      <c r="VAI3208" s="14"/>
      <c r="VAJ3208" s="14"/>
      <c r="VAK3208" s="14"/>
      <c r="VAL3208" s="14"/>
      <c r="VAM3208" s="14"/>
      <c r="VAN3208" s="14"/>
      <c r="VAO3208" s="14"/>
      <c r="VAP3208" s="14"/>
      <c r="VAQ3208" s="14"/>
      <c r="VAR3208" s="14"/>
      <c r="VAS3208" s="14"/>
      <c r="VAT3208" s="14"/>
      <c r="VAU3208" s="14"/>
      <c r="VAV3208" s="14"/>
      <c r="VAW3208" s="14"/>
      <c r="VAX3208" s="14"/>
      <c r="VAY3208" s="14"/>
      <c r="VAZ3208" s="14"/>
      <c r="VBA3208" s="14"/>
      <c r="VBB3208" s="14"/>
      <c r="VBC3208" s="14"/>
      <c r="VBD3208" s="14"/>
      <c r="VBE3208" s="14"/>
      <c r="VBF3208" s="14"/>
      <c r="VBG3208" s="14"/>
      <c r="VBH3208" s="14"/>
      <c r="VBI3208" s="14"/>
      <c r="VBJ3208" s="14"/>
      <c r="VBK3208" s="14"/>
      <c r="VBL3208" s="14"/>
      <c r="VBM3208" s="14"/>
      <c r="VBN3208" s="14"/>
      <c r="VBO3208" s="14"/>
      <c r="VBP3208" s="14"/>
      <c r="VBQ3208" s="14"/>
      <c r="VBR3208" s="14"/>
      <c r="VBS3208" s="14"/>
      <c r="VBT3208" s="14"/>
      <c r="VBU3208" s="14"/>
      <c r="VBV3208" s="14"/>
      <c r="VBW3208" s="14"/>
      <c r="VBX3208" s="14"/>
      <c r="VBY3208" s="14"/>
      <c r="VBZ3208" s="14"/>
      <c r="VCA3208" s="14"/>
      <c r="VCB3208" s="14"/>
      <c r="VCC3208" s="14"/>
      <c r="VCD3208" s="14"/>
      <c r="VCE3208" s="14"/>
      <c r="VCF3208" s="14"/>
      <c r="VCG3208" s="14"/>
      <c r="VCH3208" s="14"/>
      <c r="VCI3208" s="14"/>
      <c r="VCJ3208" s="14"/>
      <c r="VCK3208" s="14"/>
      <c r="VCL3208" s="14"/>
      <c r="VCM3208" s="14"/>
      <c r="VCN3208" s="14"/>
      <c r="VCO3208" s="14"/>
      <c r="VCP3208" s="14"/>
      <c r="VCQ3208" s="14"/>
      <c r="VCR3208" s="14"/>
      <c r="VCS3208" s="14"/>
      <c r="VCT3208" s="14"/>
      <c r="VCU3208" s="14"/>
      <c r="VCV3208" s="14"/>
      <c r="VCW3208" s="14"/>
      <c r="VCX3208" s="14"/>
      <c r="VCY3208" s="14"/>
      <c r="VCZ3208" s="14"/>
      <c r="VDA3208" s="14"/>
      <c r="VDB3208" s="14"/>
      <c r="VDC3208" s="14"/>
      <c r="VDD3208" s="14"/>
      <c r="VDE3208" s="14"/>
      <c r="VDF3208" s="14"/>
      <c r="VDG3208" s="14"/>
      <c r="VDH3208" s="14"/>
      <c r="VDI3208" s="14"/>
      <c r="VDJ3208" s="14"/>
      <c r="VDK3208" s="14"/>
      <c r="VDL3208" s="14"/>
      <c r="VDM3208" s="14"/>
      <c r="VDN3208" s="14"/>
      <c r="VDO3208" s="14"/>
      <c r="VDP3208" s="14"/>
      <c r="VDQ3208" s="14"/>
      <c r="VDR3208" s="14"/>
      <c r="VDS3208" s="14"/>
      <c r="VDT3208" s="14"/>
      <c r="VDU3208" s="14"/>
      <c r="VDV3208" s="14"/>
      <c r="VDW3208" s="14"/>
      <c r="VDX3208" s="14"/>
      <c r="VDY3208" s="14"/>
      <c r="VDZ3208" s="14"/>
      <c r="VEA3208" s="14"/>
      <c r="VEB3208" s="14"/>
      <c r="VEC3208" s="14"/>
      <c r="VED3208" s="14"/>
      <c r="VEE3208" s="14"/>
      <c r="VEF3208" s="14"/>
      <c r="VEG3208" s="14"/>
      <c r="VEH3208" s="14"/>
      <c r="VEI3208" s="14"/>
      <c r="VEJ3208" s="14"/>
      <c r="VEK3208" s="14"/>
      <c r="VEL3208" s="14"/>
      <c r="VEM3208" s="14"/>
      <c r="VEN3208" s="14"/>
      <c r="VEO3208" s="14"/>
      <c r="VEP3208" s="14"/>
      <c r="VEQ3208" s="14"/>
      <c r="VER3208" s="14"/>
      <c r="VES3208" s="14"/>
      <c r="VET3208" s="14"/>
      <c r="VEU3208" s="14"/>
      <c r="VEV3208" s="14"/>
      <c r="VEW3208" s="14"/>
      <c r="VEX3208" s="14"/>
      <c r="VEY3208" s="14"/>
      <c r="VEZ3208" s="14"/>
      <c r="VFA3208" s="14"/>
      <c r="VFB3208" s="14"/>
      <c r="VFC3208" s="14"/>
      <c r="VFD3208" s="14"/>
      <c r="VFE3208" s="14"/>
      <c r="VFF3208" s="14"/>
      <c r="VFG3208" s="14"/>
      <c r="VFH3208" s="14"/>
      <c r="VFI3208" s="14"/>
      <c r="VFJ3208" s="14"/>
      <c r="VFK3208" s="14"/>
      <c r="VFL3208" s="14"/>
      <c r="VFM3208" s="14"/>
      <c r="VFN3208" s="14"/>
      <c r="VFO3208" s="14"/>
      <c r="VFP3208" s="14"/>
      <c r="VFQ3208" s="14"/>
      <c r="VFR3208" s="14"/>
      <c r="VFS3208" s="14"/>
      <c r="VFT3208" s="14"/>
      <c r="VFU3208" s="14"/>
      <c r="VFV3208" s="14"/>
      <c r="VFW3208" s="14"/>
      <c r="VFX3208" s="14"/>
      <c r="VFY3208" s="14"/>
      <c r="VFZ3208" s="14"/>
      <c r="VGA3208" s="14"/>
      <c r="VGB3208" s="14"/>
      <c r="VGC3208" s="14"/>
      <c r="VGD3208" s="14"/>
      <c r="VGE3208" s="14"/>
      <c r="VGF3208" s="14"/>
      <c r="VGG3208" s="14"/>
      <c r="VGH3208" s="14"/>
      <c r="VGI3208" s="14"/>
      <c r="VGJ3208" s="14"/>
      <c r="VGK3208" s="14"/>
      <c r="VGL3208" s="14"/>
      <c r="VGM3208" s="14"/>
      <c r="VGN3208" s="14"/>
      <c r="VGO3208" s="14"/>
      <c r="VGP3208" s="14"/>
      <c r="VGQ3208" s="14"/>
      <c r="VGR3208" s="14"/>
      <c r="VGS3208" s="14"/>
      <c r="VGT3208" s="14"/>
      <c r="VGU3208" s="14"/>
      <c r="VGV3208" s="14"/>
      <c r="VGW3208" s="14"/>
      <c r="VGX3208" s="14"/>
      <c r="VGY3208" s="14"/>
      <c r="VGZ3208" s="14"/>
      <c r="VHA3208" s="14"/>
      <c r="VHB3208" s="14"/>
      <c r="VHC3208" s="14"/>
      <c r="VHD3208" s="14"/>
      <c r="VHE3208" s="14"/>
      <c r="VHF3208" s="14"/>
      <c r="VHG3208" s="14"/>
      <c r="VHH3208" s="14"/>
      <c r="VHI3208" s="14"/>
      <c r="VHJ3208" s="14"/>
      <c r="VHK3208" s="14"/>
      <c r="VHL3208" s="14"/>
      <c r="VHM3208" s="14"/>
      <c r="VHN3208" s="14"/>
      <c r="VHO3208" s="14"/>
      <c r="VHP3208" s="14"/>
      <c r="VHQ3208" s="14"/>
      <c r="VHR3208" s="14"/>
      <c r="VHS3208" s="14"/>
      <c r="VHT3208" s="14"/>
      <c r="VHU3208" s="14"/>
      <c r="VHV3208" s="14"/>
      <c r="VHW3208" s="14"/>
      <c r="VHX3208" s="14"/>
      <c r="VHY3208" s="14"/>
      <c r="VHZ3208" s="14"/>
      <c r="VIA3208" s="14"/>
      <c r="VIB3208" s="14"/>
      <c r="VIC3208" s="14"/>
      <c r="VID3208" s="14"/>
      <c r="VIE3208" s="14"/>
      <c r="VIF3208" s="14"/>
      <c r="VIG3208" s="14"/>
      <c r="VIH3208" s="14"/>
      <c r="VII3208" s="14"/>
      <c r="VIJ3208" s="14"/>
      <c r="VIK3208" s="14"/>
      <c r="VIL3208" s="14"/>
      <c r="VIM3208" s="14"/>
      <c r="VIN3208" s="14"/>
      <c r="VIO3208" s="14"/>
      <c r="VIP3208" s="14"/>
      <c r="VIQ3208" s="14"/>
      <c r="VIR3208" s="14"/>
      <c r="VIS3208" s="14"/>
      <c r="VIT3208" s="14"/>
      <c r="VIU3208" s="14"/>
      <c r="VIV3208" s="14"/>
      <c r="VIW3208" s="14"/>
      <c r="VIX3208" s="14"/>
      <c r="VIY3208" s="14"/>
      <c r="VIZ3208" s="14"/>
      <c r="VJA3208" s="14"/>
      <c r="VJB3208" s="14"/>
      <c r="VJC3208" s="14"/>
      <c r="VJD3208" s="14"/>
      <c r="VJE3208" s="14"/>
      <c r="VJF3208" s="14"/>
      <c r="VJG3208" s="14"/>
      <c r="VJH3208" s="14"/>
      <c r="VJI3208" s="14"/>
      <c r="VJJ3208" s="14"/>
      <c r="VJK3208" s="14"/>
      <c r="VJL3208" s="14"/>
      <c r="VJM3208" s="14"/>
      <c r="VJN3208" s="14"/>
      <c r="VJO3208" s="14"/>
      <c r="VJP3208" s="14"/>
      <c r="VJQ3208" s="14"/>
      <c r="VJR3208" s="14"/>
      <c r="VJS3208" s="14"/>
      <c r="VJT3208" s="14"/>
      <c r="VJU3208" s="14"/>
      <c r="VJV3208" s="14"/>
      <c r="VJW3208" s="14"/>
      <c r="VJX3208" s="14"/>
      <c r="VJY3208" s="14"/>
      <c r="VJZ3208" s="14"/>
      <c r="VKA3208" s="14"/>
      <c r="VKB3208" s="14"/>
      <c r="VKC3208" s="14"/>
      <c r="VKD3208" s="14"/>
      <c r="VKE3208" s="14"/>
      <c r="VKF3208" s="14"/>
      <c r="VKG3208" s="14"/>
      <c r="VKH3208" s="14"/>
      <c r="VKI3208" s="14"/>
      <c r="VKJ3208" s="14"/>
      <c r="VKK3208" s="14"/>
      <c r="VKL3208" s="14"/>
      <c r="VKM3208" s="14"/>
      <c r="VKN3208" s="14"/>
      <c r="VKO3208" s="14"/>
      <c r="VKP3208" s="14"/>
      <c r="VKQ3208" s="14"/>
      <c r="VKR3208" s="14"/>
      <c r="VKS3208" s="14"/>
      <c r="VKT3208" s="14"/>
      <c r="VKU3208" s="14"/>
      <c r="VKV3208" s="14"/>
      <c r="VKW3208" s="14"/>
      <c r="VKX3208" s="14"/>
      <c r="VKY3208" s="14"/>
      <c r="VKZ3208" s="14"/>
      <c r="VLA3208" s="14"/>
      <c r="VLB3208" s="14"/>
      <c r="VLC3208" s="14"/>
      <c r="VLD3208" s="14"/>
      <c r="VLE3208" s="14"/>
      <c r="VLF3208" s="14"/>
      <c r="VLG3208" s="14"/>
      <c r="VLH3208" s="14"/>
      <c r="VLI3208" s="14"/>
      <c r="VLJ3208" s="14"/>
      <c r="VLK3208" s="14"/>
      <c r="VLL3208" s="14"/>
      <c r="VLM3208" s="14"/>
      <c r="VLN3208" s="14"/>
      <c r="VLO3208" s="14"/>
      <c r="VLP3208" s="14"/>
      <c r="VLQ3208" s="14"/>
      <c r="VLR3208" s="14"/>
      <c r="VLS3208" s="14"/>
      <c r="VLT3208" s="14"/>
      <c r="VLU3208" s="14"/>
      <c r="VLV3208" s="14"/>
      <c r="VLW3208" s="14"/>
      <c r="VLX3208" s="14"/>
      <c r="VLY3208" s="14"/>
      <c r="VLZ3208" s="14"/>
      <c r="VMA3208" s="14"/>
      <c r="VMB3208" s="14"/>
      <c r="VMC3208" s="14"/>
      <c r="VMD3208" s="14"/>
      <c r="VME3208" s="14"/>
      <c r="VMF3208" s="14"/>
      <c r="VMG3208" s="14"/>
      <c r="VMH3208" s="14"/>
      <c r="VMI3208" s="14"/>
      <c r="VMJ3208" s="14"/>
      <c r="VMK3208" s="14"/>
      <c r="VML3208" s="14"/>
      <c r="VMM3208" s="14"/>
      <c r="VMN3208" s="14"/>
      <c r="VMO3208" s="14"/>
      <c r="VMP3208" s="14"/>
      <c r="VMQ3208" s="14"/>
      <c r="VMR3208" s="14"/>
      <c r="VMS3208" s="14"/>
      <c r="VMT3208" s="14"/>
      <c r="VMU3208" s="14"/>
      <c r="VMV3208" s="14"/>
      <c r="VMW3208" s="14"/>
      <c r="VMX3208" s="14"/>
      <c r="VMY3208" s="14"/>
      <c r="VMZ3208" s="14"/>
      <c r="VNA3208" s="14"/>
      <c r="VNB3208" s="14"/>
      <c r="VNC3208" s="14"/>
      <c r="VND3208" s="14"/>
      <c r="VNE3208" s="14"/>
      <c r="VNF3208" s="14"/>
      <c r="VNG3208" s="14"/>
      <c r="VNH3208" s="14"/>
      <c r="VNI3208" s="14"/>
      <c r="VNJ3208" s="14"/>
      <c r="VNK3208" s="14"/>
      <c r="VNL3208" s="14"/>
      <c r="VNM3208" s="14"/>
      <c r="VNN3208" s="14"/>
      <c r="VNO3208" s="14"/>
      <c r="VNP3208" s="14"/>
      <c r="VNQ3208" s="14"/>
      <c r="VNR3208" s="14"/>
      <c r="VNS3208" s="14"/>
      <c r="VNT3208" s="14"/>
      <c r="VNU3208" s="14"/>
      <c r="VNV3208" s="14"/>
      <c r="VNW3208" s="14"/>
      <c r="VNX3208" s="14"/>
      <c r="VNY3208" s="14"/>
      <c r="VNZ3208" s="14"/>
      <c r="VOA3208" s="14"/>
      <c r="VOB3208" s="14"/>
      <c r="VOC3208" s="14"/>
      <c r="VOD3208" s="14"/>
      <c r="VOE3208" s="14"/>
      <c r="VOF3208" s="14"/>
      <c r="VOG3208" s="14"/>
      <c r="VOH3208" s="14"/>
      <c r="VOI3208" s="14"/>
      <c r="VOJ3208" s="14"/>
      <c r="VOK3208" s="14"/>
      <c r="VOL3208" s="14"/>
      <c r="VOM3208" s="14"/>
      <c r="VON3208" s="14"/>
      <c r="VOO3208" s="14"/>
      <c r="VOP3208" s="14"/>
      <c r="VOQ3208" s="14"/>
      <c r="VOR3208" s="14"/>
      <c r="VOS3208" s="14"/>
      <c r="VOT3208" s="14"/>
      <c r="VOU3208" s="14"/>
      <c r="VOV3208" s="14"/>
      <c r="VOW3208" s="14"/>
      <c r="VOX3208" s="14"/>
      <c r="VOY3208" s="14"/>
      <c r="VOZ3208" s="14"/>
      <c r="VPA3208" s="14"/>
      <c r="VPB3208" s="14"/>
      <c r="VPC3208" s="14"/>
      <c r="VPD3208" s="14"/>
      <c r="VPE3208" s="14"/>
      <c r="VPF3208" s="14"/>
      <c r="VPG3208" s="14"/>
      <c r="VPH3208" s="14"/>
      <c r="VPI3208" s="14"/>
      <c r="VPJ3208" s="14"/>
      <c r="VPK3208" s="14"/>
      <c r="VPL3208" s="14"/>
      <c r="VPM3208" s="14"/>
      <c r="VPN3208" s="14"/>
      <c r="VPO3208" s="14"/>
      <c r="VPP3208" s="14"/>
      <c r="VPQ3208" s="14"/>
      <c r="VPR3208" s="14"/>
      <c r="VPS3208" s="14"/>
      <c r="VPT3208" s="14"/>
      <c r="VPU3208" s="14"/>
      <c r="VPV3208" s="14"/>
      <c r="VPW3208" s="14"/>
      <c r="VPX3208" s="14"/>
      <c r="VPY3208" s="14"/>
      <c r="VPZ3208" s="14"/>
      <c r="VQA3208" s="14"/>
      <c r="VQB3208" s="14"/>
      <c r="VQC3208" s="14"/>
      <c r="VQD3208" s="14"/>
      <c r="VQE3208" s="14"/>
      <c r="VQF3208" s="14"/>
      <c r="VQG3208" s="14"/>
      <c r="VQH3208" s="14"/>
      <c r="VQI3208" s="14"/>
      <c r="VQJ3208" s="14"/>
      <c r="VQK3208" s="14"/>
      <c r="VQL3208" s="14"/>
      <c r="VQM3208" s="14"/>
      <c r="VQN3208" s="14"/>
      <c r="VQO3208" s="14"/>
      <c r="VQP3208" s="14"/>
      <c r="VQQ3208" s="14"/>
      <c r="VQR3208" s="14"/>
      <c r="VQS3208" s="14"/>
      <c r="VQT3208" s="14"/>
      <c r="VQU3208" s="14"/>
      <c r="VQV3208" s="14"/>
      <c r="VQW3208" s="14"/>
      <c r="VQX3208" s="14"/>
      <c r="VQY3208" s="14"/>
      <c r="VQZ3208" s="14"/>
      <c r="VRA3208" s="14"/>
      <c r="VRB3208" s="14"/>
      <c r="VRC3208" s="14"/>
      <c r="VRD3208" s="14"/>
      <c r="VRE3208" s="14"/>
      <c r="VRF3208" s="14"/>
      <c r="VRG3208" s="14"/>
      <c r="VRH3208" s="14"/>
      <c r="VRI3208" s="14"/>
      <c r="VRJ3208" s="14"/>
      <c r="VRK3208" s="14"/>
      <c r="VRL3208" s="14"/>
      <c r="VRM3208" s="14"/>
      <c r="VRN3208" s="14"/>
      <c r="VRO3208" s="14"/>
      <c r="VRP3208" s="14"/>
      <c r="VRQ3208" s="14"/>
      <c r="VRR3208" s="14"/>
      <c r="VRS3208" s="14"/>
      <c r="VRT3208" s="14"/>
      <c r="VRU3208" s="14"/>
      <c r="VRV3208" s="14"/>
      <c r="VRW3208" s="14"/>
      <c r="VRX3208" s="14"/>
      <c r="VRY3208" s="14"/>
      <c r="VRZ3208" s="14"/>
      <c r="VSA3208" s="14"/>
      <c r="VSB3208" s="14"/>
      <c r="VSC3208" s="14"/>
      <c r="VSD3208" s="14"/>
      <c r="VSE3208" s="14"/>
      <c r="VSF3208" s="14"/>
      <c r="VSG3208" s="14"/>
      <c r="VSH3208" s="14"/>
      <c r="VSI3208" s="14"/>
      <c r="VSJ3208" s="14"/>
      <c r="VSK3208" s="14"/>
      <c r="VSL3208" s="14"/>
      <c r="VSM3208" s="14"/>
      <c r="VSN3208" s="14"/>
      <c r="VSO3208" s="14"/>
      <c r="VSP3208" s="14"/>
      <c r="VSQ3208" s="14"/>
      <c r="VSR3208" s="14"/>
      <c r="VSS3208" s="14"/>
      <c r="VST3208" s="14"/>
      <c r="VSU3208" s="14"/>
      <c r="VSV3208" s="14"/>
      <c r="VSW3208" s="14"/>
      <c r="VSX3208" s="14"/>
      <c r="VSY3208" s="14"/>
      <c r="VSZ3208" s="14"/>
      <c r="VTA3208" s="14"/>
      <c r="VTB3208" s="14"/>
      <c r="VTC3208" s="14"/>
      <c r="VTD3208" s="14"/>
      <c r="VTE3208" s="14"/>
      <c r="VTF3208" s="14"/>
      <c r="VTG3208" s="14"/>
      <c r="VTH3208" s="14"/>
      <c r="VTI3208" s="14"/>
      <c r="VTJ3208" s="14"/>
      <c r="VTK3208" s="14"/>
      <c r="VTL3208" s="14"/>
      <c r="VTM3208" s="14"/>
      <c r="VTN3208" s="14"/>
      <c r="VTO3208" s="14"/>
      <c r="VTP3208" s="14"/>
      <c r="VTQ3208" s="14"/>
      <c r="VTR3208" s="14"/>
      <c r="VTS3208" s="14"/>
      <c r="VTT3208" s="14"/>
      <c r="VTU3208" s="14"/>
      <c r="VTV3208" s="14"/>
      <c r="VTW3208" s="14"/>
      <c r="VTX3208" s="14"/>
      <c r="VTY3208" s="14"/>
      <c r="VTZ3208" s="14"/>
      <c r="VUA3208" s="14"/>
      <c r="VUB3208" s="14"/>
      <c r="VUC3208" s="14"/>
      <c r="VUD3208" s="14"/>
      <c r="VUE3208" s="14"/>
      <c r="VUF3208" s="14"/>
      <c r="VUG3208" s="14"/>
      <c r="VUH3208" s="14"/>
      <c r="VUI3208" s="14"/>
      <c r="VUJ3208" s="14"/>
      <c r="VUK3208" s="14"/>
      <c r="VUL3208" s="14"/>
      <c r="VUM3208" s="14"/>
      <c r="VUN3208" s="14"/>
      <c r="VUO3208" s="14"/>
      <c r="VUP3208" s="14"/>
      <c r="VUQ3208" s="14"/>
      <c r="VUR3208" s="14"/>
      <c r="VUS3208" s="14"/>
      <c r="VUT3208" s="14"/>
      <c r="VUU3208" s="14"/>
      <c r="VUV3208" s="14"/>
      <c r="VUW3208" s="14"/>
      <c r="VUX3208" s="14"/>
      <c r="VUY3208" s="14"/>
      <c r="VUZ3208" s="14"/>
      <c r="VVA3208" s="14"/>
      <c r="VVB3208" s="14"/>
      <c r="VVC3208" s="14"/>
      <c r="VVD3208" s="14"/>
      <c r="VVE3208" s="14"/>
      <c r="VVF3208" s="14"/>
      <c r="VVG3208" s="14"/>
      <c r="VVH3208" s="14"/>
      <c r="VVI3208" s="14"/>
      <c r="VVJ3208" s="14"/>
      <c r="VVK3208" s="14"/>
      <c r="VVL3208" s="14"/>
      <c r="VVM3208" s="14"/>
      <c r="VVN3208" s="14"/>
      <c r="VVO3208" s="14"/>
      <c r="VVP3208" s="14"/>
      <c r="VVQ3208" s="14"/>
      <c r="VVR3208" s="14"/>
      <c r="VVS3208" s="14"/>
      <c r="VVT3208" s="14"/>
      <c r="VVU3208" s="14"/>
      <c r="VVV3208" s="14"/>
      <c r="VVW3208" s="14"/>
      <c r="VVX3208" s="14"/>
      <c r="VVY3208" s="14"/>
      <c r="VVZ3208" s="14"/>
      <c r="VWA3208" s="14"/>
      <c r="VWB3208" s="14"/>
      <c r="VWC3208" s="14"/>
      <c r="VWD3208" s="14"/>
      <c r="VWE3208" s="14"/>
      <c r="VWF3208" s="14"/>
      <c r="VWG3208" s="14"/>
      <c r="VWH3208" s="14"/>
      <c r="VWI3208" s="14"/>
      <c r="VWJ3208" s="14"/>
      <c r="VWK3208" s="14"/>
      <c r="VWL3208" s="14"/>
      <c r="VWM3208" s="14"/>
      <c r="VWN3208" s="14"/>
      <c r="VWO3208" s="14"/>
      <c r="VWP3208" s="14"/>
      <c r="VWQ3208" s="14"/>
      <c r="VWR3208" s="14"/>
      <c r="VWS3208" s="14"/>
      <c r="VWT3208" s="14"/>
      <c r="VWU3208" s="14"/>
      <c r="VWV3208" s="14"/>
      <c r="VWW3208" s="14"/>
      <c r="VWX3208" s="14"/>
      <c r="VWY3208" s="14"/>
      <c r="VWZ3208" s="14"/>
      <c r="VXA3208" s="14"/>
      <c r="VXB3208" s="14"/>
      <c r="VXC3208" s="14"/>
      <c r="VXD3208" s="14"/>
      <c r="VXE3208" s="14"/>
      <c r="VXF3208" s="14"/>
      <c r="VXG3208" s="14"/>
      <c r="VXH3208" s="14"/>
      <c r="VXI3208" s="14"/>
      <c r="VXJ3208" s="14"/>
      <c r="VXK3208" s="14"/>
      <c r="VXL3208" s="14"/>
      <c r="VXM3208" s="14"/>
      <c r="VXN3208" s="14"/>
      <c r="VXO3208" s="14"/>
      <c r="VXP3208" s="14"/>
      <c r="VXQ3208" s="14"/>
      <c r="VXR3208" s="14"/>
      <c r="VXS3208" s="14"/>
      <c r="VXT3208" s="14"/>
      <c r="VXU3208" s="14"/>
      <c r="VXV3208" s="14"/>
      <c r="VXW3208" s="14"/>
      <c r="VXX3208" s="14"/>
      <c r="VXY3208" s="14"/>
      <c r="VXZ3208" s="14"/>
      <c r="VYA3208" s="14"/>
      <c r="VYB3208" s="14"/>
      <c r="VYC3208" s="14"/>
      <c r="VYD3208" s="14"/>
      <c r="VYE3208" s="14"/>
      <c r="VYF3208" s="14"/>
      <c r="VYG3208" s="14"/>
      <c r="VYH3208" s="14"/>
      <c r="VYI3208" s="14"/>
      <c r="VYJ3208" s="14"/>
      <c r="VYK3208" s="14"/>
      <c r="VYL3208" s="14"/>
      <c r="VYM3208" s="14"/>
      <c r="VYN3208" s="14"/>
      <c r="VYO3208" s="14"/>
      <c r="VYP3208" s="14"/>
      <c r="VYQ3208" s="14"/>
      <c r="VYR3208" s="14"/>
      <c r="VYS3208" s="14"/>
      <c r="VYT3208" s="14"/>
      <c r="VYU3208" s="14"/>
      <c r="VYV3208" s="14"/>
      <c r="VYW3208" s="14"/>
      <c r="VYX3208" s="14"/>
      <c r="VYY3208" s="14"/>
      <c r="VYZ3208" s="14"/>
      <c r="VZA3208" s="14"/>
      <c r="VZB3208" s="14"/>
      <c r="VZC3208" s="14"/>
      <c r="VZD3208" s="14"/>
      <c r="VZE3208" s="14"/>
      <c r="VZF3208" s="14"/>
      <c r="VZG3208" s="14"/>
      <c r="VZH3208" s="14"/>
      <c r="VZI3208" s="14"/>
      <c r="VZJ3208" s="14"/>
      <c r="VZK3208" s="14"/>
      <c r="VZL3208" s="14"/>
      <c r="VZM3208" s="14"/>
      <c r="VZN3208" s="14"/>
      <c r="VZO3208" s="14"/>
      <c r="VZP3208" s="14"/>
      <c r="VZQ3208" s="14"/>
      <c r="VZR3208" s="14"/>
      <c r="VZS3208" s="14"/>
      <c r="VZT3208" s="14"/>
      <c r="VZU3208" s="14"/>
      <c r="VZV3208" s="14"/>
      <c r="VZW3208" s="14"/>
      <c r="VZX3208" s="14"/>
      <c r="VZY3208" s="14"/>
      <c r="VZZ3208" s="14"/>
      <c r="WAA3208" s="14"/>
      <c r="WAB3208" s="14"/>
      <c r="WAC3208" s="14"/>
      <c r="WAD3208" s="14"/>
      <c r="WAE3208" s="14"/>
      <c r="WAF3208" s="14"/>
      <c r="WAG3208" s="14"/>
      <c r="WAH3208" s="14"/>
      <c r="WAI3208" s="14"/>
      <c r="WAJ3208" s="14"/>
      <c r="WAK3208" s="14"/>
      <c r="WAL3208" s="14"/>
      <c r="WAM3208" s="14"/>
      <c r="WAN3208" s="14"/>
      <c r="WAO3208" s="14"/>
      <c r="WAP3208" s="14"/>
      <c r="WAQ3208" s="14"/>
      <c r="WAR3208" s="14"/>
      <c r="WAS3208" s="14"/>
      <c r="WAT3208" s="14"/>
      <c r="WAU3208" s="14"/>
      <c r="WAV3208" s="14"/>
      <c r="WAW3208" s="14"/>
      <c r="WAX3208" s="14"/>
      <c r="WAY3208" s="14"/>
      <c r="WAZ3208" s="14"/>
      <c r="WBA3208" s="14"/>
      <c r="WBB3208" s="14"/>
      <c r="WBC3208" s="14"/>
      <c r="WBD3208" s="14"/>
      <c r="WBE3208" s="14"/>
      <c r="WBF3208" s="14"/>
      <c r="WBG3208" s="14"/>
      <c r="WBH3208" s="14"/>
      <c r="WBI3208" s="14"/>
      <c r="WBJ3208" s="14"/>
      <c r="WBK3208" s="14"/>
      <c r="WBL3208" s="14"/>
      <c r="WBM3208" s="14"/>
      <c r="WBN3208" s="14"/>
      <c r="WBO3208" s="14"/>
      <c r="WBP3208" s="14"/>
      <c r="WBQ3208" s="14"/>
      <c r="WBR3208" s="14"/>
      <c r="WBS3208" s="14"/>
      <c r="WBT3208" s="14"/>
      <c r="WBU3208" s="14"/>
      <c r="WBV3208" s="14"/>
      <c r="WBW3208" s="14"/>
      <c r="WBX3208" s="14"/>
      <c r="WBY3208" s="14"/>
      <c r="WBZ3208" s="14"/>
      <c r="WCA3208" s="14"/>
      <c r="WCB3208" s="14"/>
      <c r="WCC3208" s="14"/>
      <c r="WCD3208" s="14"/>
      <c r="WCE3208" s="14"/>
      <c r="WCF3208" s="14"/>
      <c r="WCG3208" s="14"/>
      <c r="WCH3208" s="14"/>
      <c r="WCI3208" s="14"/>
      <c r="WCJ3208" s="14"/>
      <c r="WCK3208" s="14"/>
      <c r="WCL3208" s="14"/>
      <c r="WCM3208" s="14"/>
      <c r="WCN3208" s="14"/>
      <c r="WCO3208" s="14"/>
      <c r="WCP3208" s="14"/>
      <c r="WCQ3208" s="14"/>
      <c r="WCR3208" s="14"/>
      <c r="WCS3208" s="14"/>
      <c r="WCT3208" s="14"/>
      <c r="WCU3208" s="14"/>
      <c r="WCV3208" s="14"/>
      <c r="WCW3208" s="14"/>
      <c r="WCX3208" s="14"/>
      <c r="WCY3208" s="14"/>
      <c r="WCZ3208" s="14"/>
      <c r="WDA3208" s="14"/>
      <c r="WDB3208" s="14"/>
      <c r="WDC3208" s="14"/>
      <c r="WDD3208" s="14"/>
      <c r="WDE3208" s="14"/>
      <c r="WDF3208" s="14"/>
      <c r="WDG3208" s="14"/>
      <c r="WDH3208" s="14"/>
      <c r="WDI3208" s="14"/>
      <c r="WDJ3208" s="14"/>
      <c r="WDK3208" s="14"/>
      <c r="WDL3208" s="14"/>
      <c r="WDM3208" s="14"/>
      <c r="WDN3208" s="14"/>
      <c r="WDO3208" s="14"/>
      <c r="WDP3208" s="14"/>
      <c r="WDQ3208" s="14"/>
      <c r="WDR3208" s="14"/>
      <c r="WDS3208" s="14"/>
      <c r="WDT3208" s="14"/>
      <c r="WDU3208" s="14"/>
      <c r="WDV3208" s="14"/>
      <c r="WDW3208" s="14"/>
      <c r="WDX3208" s="14"/>
      <c r="WDY3208" s="14"/>
      <c r="WDZ3208" s="14"/>
      <c r="WEA3208" s="14"/>
      <c r="WEB3208" s="14"/>
      <c r="WEC3208" s="14"/>
      <c r="WED3208" s="14"/>
      <c r="WEE3208" s="14"/>
      <c r="WEF3208" s="14"/>
      <c r="WEG3208" s="14"/>
      <c r="WEH3208" s="14"/>
      <c r="WEI3208" s="14"/>
      <c r="WEJ3208" s="14"/>
      <c r="WEK3208" s="14"/>
      <c r="WEL3208" s="14"/>
      <c r="WEM3208" s="14"/>
      <c r="WEN3208" s="14"/>
      <c r="WEO3208" s="14"/>
      <c r="WEP3208" s="14"/>
      <c r="WEQ3208" s="14"/>
      <c r="WER3208" s="14"/>
      <c r="WES3208" s="14"/>
      <c r="WET3208" s="14"/>
      <c r="WEU3208" s="14"/>
      <c r="WEV3208" s="14"/>
      <c r="WEW3208" s="14"/>
      <c r="WEX3208" s="14"/>
      <c r="WEY3208" s="14"/>
      <c r="WEZ3208" s="14"/>
      <c r="WFA3208" s="14"/>
      <c r="WFB3208" s="14"/>
      <c r="WFC3208" s="14"/>
      <c r="WFD3208" s="14"/>
      <c r="WFE3208" s="14"/>
      <c r="WFF3208" s="14"/>
      <c r="WFG3208" s="14"/>
      <c r="WFH3208" s="14"/>
      <c r="WFI3208" s="14"/>
      <c r="WFJ3208" s="14"/>
      <c r="WFK3208" s="14"/>
      <c r="WFL3208" s="14"/>
      <c r="WFM3208" s="14"/>
      <c r="WFN3208" s="14"/>
      <c r="WFO3208" s="14"/>
      <c r="WFP3208" s="14"/>
      <c r="WFQ3208" s="14"/>
      <c r="WFR3208" s="14"/>
      <c r="WFS3208" s="14"/>
      <c r="WFT3208" s="14"/>
      <c r="WFU3208" s="14"/>
      <c r="WFV3208" s="14"/>
      <c r="WFW3208" s="14"/>
      <c r="WFX3208" s="14"/>
      <c r="WFY3208" s="14"/>
      <c r="WFZ3208" s="14"/>
      <c r="WGA3208" s="14"/>
      <c r="WGB3208" s="14"/>
      <c r="WGC3208" s="14"/>
      <c r="WGD3208" s="14"/>
      <c r="WGE3208" s="14"/>
      <c r="WGF3208" s="14"/>
      <c r="WGG3208" s="14"/>
      <c r="WGH3208" s="14"/>
      <c r="WGI3208" s="14"/>
      <c r="WGJ3208" s="14"/>
      <c r="WGK3208" s="14"/>
      <c r="WGL3208" s="14"/>
      <c r="WGM3208" s="14"/>
      <c r="WGN3208" s="14"/>
      <c r="WGO3208" s="14"/>
      <c r="WGP3208" s="14"/>
      <c r="WGQ3208" s="14"/>
      <c r="WGR3208" s="14"/>
      <c r="WGS3208" s="14"/>
      <c r="WGT3208" s="14"/>
      <c r="WGU3208" s="14"/>
      <c r="WGV3208" s="14"/>
      <c r="WGW3208" s="14"/>
      <c r="WGX3208" s="14"/>
      <c r="WGY3208" s="14"/>
      <c r="WGZ3208" s="14"/>
      <c r="WHA3208" s="14"/>
      <c r="WHB3208" s="14"/>
      <c r="WHC3208" s="14"/>
      <c r="WHD3208" s="14"/>
      <c r="WHE3208" s="14"/>
      <c r="WHF3208" s="14"/>
      <c r="WHG3208" s="14"/>
      <c r="WHH3208" s="14"/>
      <c r="WHI3208" s="14"/>
      <c r="WHJ3208" s="14"/>
      <c r="WHK3208" s="14"/>
      <c r="WHL3208" s="14"/>
      <c r="WHM3208" s="14"/>
      <c r="WHN3208" s="14"/>
      <c r="WHO3208" s="14"/>
      <c r="WHP3208" s="14"/>
      <c r="WHQ3208" s="14"/>
      <c r="WHR3208" s="14"/>
      <c r="WHS3208" s="14"/>
      <c r="WHT3208" s="14"/>
      <c r="WHU3208" s="14"/>
      <c r="WHV3208" s="14"/>
      <c r="WHW3208" s="14"/>
      <c r="WHX3208" s="14"/>
      <c r="WHY3208" s="14"/>
      <c r="WHZ3208" s="14"/>
      <c r="WIA3208" s="14"/>
      <c r="WIB3208" s="14"/>
      <c r="WIC3208" s="14"/>
      <c r="WID3208" s="14"/>
      <c r="WIE3208" s="14"/>
      <c r="WIF3208" s="14"/>
      <c r="WIG3208" s="14"/>
      <c r="WIH3208" s="14"/>
      <c r="WII3208" s="14"/>
      <c r="WIJ3208" s="14"/>
      <c r="WIK3208" s="14"/>
      <c r="WIL3208" s="14"/>
      <c r="WIM3208" s="14"/>
      <c r="WIN3208" s="14"/>
      <c r="WIO3208" s="14"/>
      <c r="WIP3208" s="14"/>
      <c r="WIQ3208" s="14"/>
      <c r="WIR3208" s="14"/>
      <c r="WIS3208" s="14"/>
      <c r="WIT3208" s="14"/>
      <c r="WIU3208" s="14"/>
      <c r="WIV3208" s="14"/>
      <c r="WIW3208" s="14"/>
      <c r="WIX3208" s="14"/>
      <c r="WIY3208" s="14"/>
      <c r="WIZ3208" s="14"/>
      <c r="WJA3208" s="14"/>
      <c r="WJB3208" s="14"/>
      <c r="WJC3208" s="14"/>
      <c r="WJD3208" s="14"/>
      <c r="WJE3208" s="14"/>
      <c r="WJF3208" s="14"/>
      <c r="WJG3208" s="14"/>
      <c r="WJH3208" s="14"/>
      <c r="WJI3208" s="14"/>
      <c r="WJJ3208" s="14"/>
      <c r="WJK3208" s="14"/>
      <c r="WJL3208" s="14"/>
      <c r="WJM3208" s="14"/>
      <c r="WJN3208" s="14"/>
      <c r="WJO3208" s="14"/>
      <c r="WJP3208" s="14"/>
      <c r="WJQ3208" s="14"/>
      <c r="WJR3208" s="14"/>
      <c r="WJS3208" s="14"/>
      <c r="WJT3208" s="14"/>
      <c r="WJU3208" s="14"/>
      <c r="WJV3208" s="14"/>
      <c r="WJW3208" s="14"/>
      <c r="WJX3208" s="14"/>
      <c r="WJY3208" s="14"/>
      <c r="WJZ3208" s="14"/>
      <c r="WKA3208" s="14"/>
      <c r="WKB3208" s="14"/>
      <c r="WKC3208" s="14"/>
      <c r="WKD3208" s="14"/>
      <c r="WKE3208" s="14"/>
      <c r="WKF3208" s="14"/>
      <c r="WKG3208" s="14"/>
      <c r="WKH3208" s="14"/>
      <c r="WKI3208" s="14"/>
      <c r="WKJ3208" s="14"/>
      <c r="WKK3208" s="14"/>
      <c r="WKL3208" s="14"/>
      <c r="WKM3208" s="14"/>
      <c r="WKN3208" s="14"/>
      <c r="WKO3208" s="14"/>
      <c r="WKP3208" s="14"/>
      <c r="WKQ3208" s="14"/>
      <c r="WKR3208" s="14"/>
      <c r="WKS3208" s="14"/>
      <c r="WKT3208" s="14"/>
      <c r="WKU3208" s="14"/>
      <c r="WKV3208" s="14"/>
      <c r="WKW3208" s="14"/>
      <c r="WKX3208" s="14"/>
      <c r="WKY3208" s="14"/>
      <c r="WKZ3208" s="14"/>
      <c r="WLA3208" s="14"/>
      <c r="WLB3208" s="14"/>
      <c r="WLC3208" s="14"/>
      <c r="WLD3208" s="14"/>
      <c r="WLE3208" s="14"/>
      <c r="WLF3208" s="14"/>
      <c r="WLG3208" s="14"/>
      <c r="WLH3208" s="14"/>
      <c r="WLI3208" s="14"/>
      <c r="WLJ3208" s="14"/>
      <c r="WLK3208" s="14"/>
      <c r="WLL3208" s="14"/>
      <c r="WLM3208" s="14"/>
      <c r="WLN3208" s="14"/>
      <c r="WLO3208" s="14"/>
      <c r="WLP3208" s="14"/>
      <c r="WLQ3208" s="14"/>
      <c r="WLR3208" s="14"/>
      <c r="WLS3208" s="14"/>
      <c r="WLT3208" s="14"/>
      <c r="WLU3208" s="14"/>
      <c r="WLV3208" s="14"/>
      <c r="WLW3208" s="14"/>
      <c r="WLX3208" s="14"/>
      <c r="WLY3208" s="14"/>
      <c r="WLZ3208" s="14"/>
      <c r="WMA3208" s="14"/>
      <c r="WMB3208" s="14"/>
      <c r="WMC3208" s="14"/>
      <c r="WMD3208" s="14"/>
      <c r="WME3208" s="14"/>
      <c r="WMF3208" s="14"/>
      <c r="WMG3208" s="14"/>
      <c r="WMH3208" s="14"/>
      <c r="WMI3208" s="14"/>
      <c r="WMJ3208" s="14"/>
      <c r="WMK3208" s="14"/>
      <c r="WML3208" s="14"/>
      <c r="WMM3208" s="14"/>
      <c r="WMN3208" s="14"/>
      <c r="WMO3208" s="14"/>
      <c r="WMP3208" s="14"/>
      <c r="WMQ3208" s="14"/>
      <c r="WMR3208" s="14"/>
      <c r="WMS3208" s="14"/>
      <c r="WMT3208" s="14"/>
      <c r="WMU3208" s="14"/>
      <c r="WMV3208" s="14"/>
      <c r="WMW3208" s="14"/>
      <c r="WMX3208" s="14"/>
      <c r="WMY3208" s="14"/>
      <c r="WMZ3208" s="14"/>
      <c r="WNA3208" s="14"/>
      <c r="WNB3208" s="14"/>
      <c r="WNC3208" s="14"/>
      <c r="WND3208" s="14"/>
      <c r="WNE3208" s="14"/>
      <c r="WNF3208" s="14"/>
      <c r="WNG3208" s="14"/>
      <c r="WNH3208" s="14"/>
      <c r="WNI3208" s="14"/>
      <c r="WNJ3208" s="14"/>
      <c r="WNK3208" s="14"/>
      <c r="WNL3208" s="14"/>
      <c r="WNM3208" s="14"/>
      <c r="WNN3208" s="14"/>
      <c r="WNO3208" s="14"/>
      <c r="WNP3208" s="14"/>
      <c r="WNQ3208" s="14"/>
      <c r="WNR3208" s="14"/>
      <c r="WNS3208" s="14"/>
      <c r="WNT3208" s="14"/>
      <c r="WNU3208" s="14"/>
      <c r="WNV3208" s="14"/>
      <c r="WNW3208" s="14"/>
      <c r="WNX3208" s="14"/>
      <c r="WNY3208" s="14"/>
      <c r="WNZ3208" s="14"/>
      <c r="WOA3208" s="14"/>
      <c r="WOB3208" s="14"/>
      <c r="WOC3208" s="14"/>
      <c r="WOD3208" s="14"/>
      <c r="WOE3208" s="14"/>
      <c r="WOF3208" s="14"/>
      <c r="WOG3208" s="14"/>
      <c r="WOH3208" s="14"/>
      <c r="WOI3208" s="14"/>
      <c r="WOJ3208" s="14"/>
      <c r="WOK3208" s="14"/>
      <c r="WOL3208" s="14"/>
      <c r="WOM3208" s="14"/>
      <c r="WON3208" s="14"/>
      <c r="WOO3208" s="14"/>
      <c r="WOP3208" s="14"/>
      <c r="WOQ3208" s="14"/>
      <c r="WOR3208" s="14"/>
      <c r="WOS3208" s="14"/>
      <c r="WOT3208" s="14"/>
      <c r="WOU3208" s="14"/>
      <c r="WOV3208" s="14"/>
      <c r="WOW3208" s="14"/>
      <c r="WOX3208" s="14"/>
      <c r="WOY3208" s="14"/>
      <c r="WOZ3208" s="14"/>
      <c r="WPA3208" s="14"/>
      <c r="WPB3208" s="14"/>
      <c r="WPC3208" s="14"/>
      <c r="WPD3208" s="14"/>
      <c r="WPE3208" s="14"/>
      <c r="WPF3208" s="14"/>
      <c r="WPG3208" s="14"/>
      <c r="WPH3208" s="14"/>
      <c r="WPI3208" s="14"/>
      <c r="WPJ3208" s="14"/>
      <c r="WPK3208" s="14"/>
      <c r="WPL3208" s="14"/>
      <c r="WPM3208" s="14"/>
      <c r="WPN3208" s="14"/>
      <c r="WPO3208" s="14"/>
      <c r="WPP3208" s="14"/>
      <c r="WPQ3208" s="14"/>
      <c r="WPR3208" s="14"/>
      <c r="WPS3208" s="14"/>
      <c r="WPT3208" s="14"/>
      <c r="WPU3208" s="14"/>
      <c r="WPV3208" s="14"/>
      <c r="WPW3208" s="14"/>
      <c r="WPX3208" s="14"/>
      <c r="WPY3208" s="14"/>
      <c r="WPZ3208" s="14"/>
      <c r="WQA3208" s="14"/>
      <c r="WQB3208" s="14"/>
      <c r="WQC3208" s="14"/>
      <c r="WQD3208" s="14"/>
      <c r="WQE3208" s="14"/>
      <c r="WQF3208" s="14"/>
      <c r="WQG3208" s="14"/>
      <c r="WQH3208" s="14"/>
      <c r="WQI3208" s="14"/>
      <c r="WQJ3208" s="14"/>
      <c r="WQK3208" s="14"/>
      <c r="WQL3208" s="14"/>
      <c r="WQM3208" s="14"/>
      <c r="WQN3208" s="14"/>
      <c r="WQO3208" s="14"/>
      <c r="WQP3208" s="14"/>
      <c r="WQQ3208" s="14"/>
      <c r="WQR3208" s="14"/>
      <c r="WQS3208" s="14"/>
      <c r="WQT3208" s="14"/>
      <c r="WQU3208" s="14"/>
      <c r="WQV3208" s="14"/>
      <c r="WQW3208" s="14"/>
      <c r="WQX3208" s="14"/>
      <c r="WQY3208" s="14"/>
      <c r="WQZ3208" s="14"/>
      <c r="WRA3208" s="14"/>
      <c r="WRB3208" s="14"/>
      <c r="WRC3208" s="14"/>
      <c r="WRD3208" s="14"/>
      <c r="WRE3208" s="14"/>
      <c r="WRF3208" s="14"/>
      <c r="WRG3208" s="14"/>
      <c r="WRH3208" s="14"/>
      <c r="WRI3208" s="14"/>
      <c r="WRJ3208" s="14"/>
      <c r="WRK3208" s="14"/>
      <c r="WRL3208" s="14"/>
      <c r="WRM3208" s="14"/>
      <c r="WRN3208" s="14"/>
      <c r="WRO3208" s="14"/>
      <c r="WRP3208" s="14"/>
      <c r="WRQ3208" s="14"/>
      <c r="WRR3208" s="14"/>
      <c r="WRS3208" s="14"/>
      <c r="WRT3208" s="14"/>
      <c r="WRU3208" s="14"/>
      <c r="WRV3208" s="14"/>
      <c r="WRW3208" s="14"/>
      <c r="WRX3208" s="14"/>
      <c r="WRY3208" s="14"/>
      <c r="WRZ3208" s="14"/>
      <c r="WSA3208" s="14"/>
      <c r="WSB3208" s="14"/>
      <c r="WSC3208" s="14"/>
      <c r="WSD3208" s="14"/>
      <c r="WSE3208" s="14"/>
      <c r="WSF3208" s="14"/>
      <c r="WSG3208" s="14"/>
      <c r="WSH3208" s="14"/>
      <c r="WSI3208" s="14"/>
      <c r="WSJ3208" s="14"/>
      <c r="WSK3208" s="14"/>
      <c r="WSL3208" s="14"/>
      <c r="WSM3208" s="14"/>
      <c r="WSN3208" s="14"/>
      <c r="WSO3208" s="14"/>
      <c r="WSP3208" s="14"/>
      <c r="WSQ3208" s="14"/>
      <c r="WSR3208" s="14"/>
      <c r="WSS3208" s="14"/>
      <c r="WST3208" s="14"/>
      <c r="WSU3208" s="14"/>
      <c r="WSV3208" s="14"/>
      <c r="WSW3208" s="14"/>
      <c r="WSX3208" s="14"/>
      <c r="WSY3208" s="14"/>
      <c r="WSZ3208" s="14"/>
      <c r="WTA3208" s="14"/>
      <c r="WTB3208" s="14"/>
      <c r="WTC3208" s="14"/>
      <c r="WTD3208" s="14"/>
      <c r="WTE3208" s="14"/>
      <c r="WTF3208" s="14"/>
      <c r="WTG3208" s="14"/>
      <c r="WTH3208" s="14"/>
      <c r="WTI3208" s="14"/>
      <c r="WTJ3208" s="14"/>
      <c r="WTK3208" s="14"/>
      <c r="WTL3208" s="14"/>
      <c r="WTM3208" s="14"/>
      <c r="WTN3208" s="14"/>
      <c r="WTO3208" s="14"/>
      <c r="WTP3208" s="14"/>
      <c r="WTQ3208" s="14"/>
      <c r="WTR3208" s="14"/>
      <c r="WTS3208" s="14"/>
      <c r="WTT3208" s="14"/>
      <c r="WTU3208" s="14"/>
      <c r="WTV3208" s="14"/>
      <c r="WTW3208" s="14"/>
      <c r="WTX3208" s="14"/>
      <c r="WTY3208" s="14"/>
      <c r="WTZ3208" s="14"/>
      <c r="WUA3208" s="14"/>
      <c r="WUB3208" s="14"/>
      <c r="WUC3208" s="14"/>
      <c r="WUD3208" s="14"/>
      <c r="WUE3208" s="14"/>
      <c r="WUF3208" s="14"/>
      <c r="WUG3208" s="14"/>
      <c r="WUH3208" s="14"/>
      <c r="WUI3208" s="14"/>
      <c r="WUJ3208" s="14"/>
      <c r="WUK3208" s="14"/>
      <c r="WUL3208" s="14"/>
      <c r="WUM3208" s="14"/>
      <c r="WUN3208" s="14"/>
      <c r="WUO3208" s="14"/>
      <c r="WUP3208" s="14"/>
      <c r="WUQ3208" s="14"/>
      <c r="WUR3208" s="14"/>
      <c r="WUS3208" s="14"/>
      <c r="WUT3208" s="14"/>
      <c r="WUU3208" s="14"/>
      <c r="WUV3208" s="14"/>
      <c r="WUW3208" s="14"/>
      <c r="WUX3208" s="14"/>
      <c r="WUY3208" s="14"/>
      <c r="WUZ3208" s="14"/>
      <c r="WVA3208" s="14"/>
      <c r="WVB3208" s="14"/>
      <c r="WVC3208" s="14"/>
      <c r="WVD3208" s="14"/>
      <c r="WVE3208" s="14"/>
      <c r="WVF3208" s="14"/>
      <c r="WVG3208" s="14"/>
      <c r="WVH3208" s="14"/>
      <c r="WVI3208" s="14"/>
      <c r="WVJ3208" s="14"/>
      <c r="WVK3208" s="14"/>
      <c r="WVL3208" s="14"/>
      <c r="WVM3208" s="14"/>
      <c r="WVN3208" s="14"/>
      <c r="WVO3208" s="14"/>
      <c r="WVP3208" s="14"/>
      <c r="WVQ3208" s="14"/>
      <c r="WVR3208" s="14"/>
      <c r="WVS3208" s="14"/>
      <c r="WVT3208" s="14"/>
      <c r="WVU3208" s="14"/>
      <c r="WVV3208" s="14"/>
      <c r="WVW3208" s="14"/>
      <c r="WVX3208" s="14"/>
      <c r="WVY3208" s="14"/>
      <c r="WVZ3208" s="14"/>
      <c r="WWA3208" s="14"/>
      <c r="WWB3208" s="14"/>
      <c r="WWC3208" s="14"/>
      <c r="WWD3208" s="14"/>
      <c r="WWE3208" s="14"/>
      <c r="WWF3208" s="14"/>
      <c r="WWG3208" s="14"/>
      <c r="WWH3208" s="14"/>
      <c r="WWI3208" s="14"/>
      <c r="WWJ3208" s="14"/>
      <c r="WWK3208" s="14"/>
      <c r="WWL3208" s="14"/>
      <c r="WWM3208" s="14"/>
      <c r="WWN3208" s="14"/>
      <c r="WWO3208" s="14"/>
      <c r="WWP3208" s="14"/>
      <c r="WWQ3208" s="14"/>
      <c r="WWR3208" s="14"/>
      <c r="WWS3208" s="14"/>
      <c r="WWT3208" s="14"/>
      <c r="WWU3208" s="14"/>
      <c r="WWV3208" s="14"/>
      <c r="WWW3208" s="14"/>
      <c r="WWX3208" s="14"/>
      <c r="WWY3208" s="14"/>
      <c r="WWZ3208" s="14"/>
      <c r="WXA3208" s="14"/>
      <c r="WXB3208" s="14"/>
      <c r="WXC3208" s="14"/>
      <c r="WXD3208" s="14"/>
      <c r="WXE3208" s="14"/>
      <c r="WXF3208" s="14"/>
      <c r="WXG3208" s="14"/>
      <c r="WXH3208" s="14"/>
      <c r="WXI3208" s="14"/>
      <c r="WXJ3208" s="14"/>
      <c r="WXK3208" s="14"/>
      <c r="WXL3208" s="14"/>
      <c r="WXM3208" s="14"/>
      <c r="WXN3208" s="14"/>
      <c r="WXO3208" s="14"/>
      <c r="WXP3208" s="14"/>
      <c r="WXQ3208" s="14"/>
      <c r="WXR3208" s="14"/>
      <c r="WXS3208" s="14"/>
      <c r="WXT3208" s="14"/>
      <c r="WXU3208" s="14"/>
      <c r="WXV3208" s="14"/>
      <c r="WXW3208" s="14"/>
      <c r="WXX3208" s="14"/>
      <c r="WXY3208" s="14"/>
      <c r="WXZ3208" s="14"/>
      <c r="WYA3208" s="14"/>
      <c r="WYB3208" s="14"/>
      <c r="WYC3208" s="14"/>
      <c r="WYD3208" s="14"/>
      <c r="WYE3208" s="14"/>
      <c r="WYF3208" s="14"/>
      <c r="WYG3208" s="14"/>
      <c r="WYH3208" s="14"/>
      <c r="WYI3208" s="14"/>
      <c r="WYJ3208" s="14"/>
      <c r="WYK3208" s="14"/>
      <c r="WYL3208" s="14"/>
      <c r="WYM3208" s="14"/>
      <c r="WYN3208" s="14"/>
      <c r="WYO3208" s="14"/>
      <c r="WYP3208" s="14"/>
      <c r="WYQ3208" s="14"/>
      <c r="WYR3208" s="14"/>
      <c r="WYS3208" s="14"/>
      <c r="WYT3208" s="14"/>
      <c r="WYU3208" s="14"/>
      <c r="WYV3208" s="14"/>
      <c r="WYW3208" s="14"/>
      <c r="WYX3208" s="14"/>
      <c r="WYY3208" s="14"/>
      <c r="WYZ3208" s="14"/>
      <c r="WZA3208" s="14"/>
      <c r="WZB3208" s="14"/>
      <c r="WZC3208" s="14"/>
      <c r="WZD3208" s="14"/>
      <c r="WZE3208" s="14"/>
      <c r="WZF3208" s="14"/>
      <c r="WZG3208" s="14"/>
      <c r="WZH3208" s="14"/>
      <c r="WZI3208" s="14"/>
      <c r="WZJ3208" s="14"/>
      <c r="WZK3208" s="14"/>
      <c r="WZL3208" s="14"/>
      <c r="WZM3208" s="14"/>
      <c r="WZN3208" s="14"/>
      <c r="WZO3208" s="14"/>
      <c r="WZP3208" s="14"/>
      <c r="WZQ3208" s="14"/>
      <c r="WZR3208" s="14"/>
      <c r="WZS3208" s="14"/>
      <c r="WZT3208" s="14"/>
      <c r="WZU3208" s="14"/>
      <c r="WZV3208" s="14"/>
      <c r="WZW3208" s="14"/>
      <c r="WZX3208" s="14"/>
      <c r="WZY3208" s="14"/>
      <c r="WZZ3208" s="14"/>
      <c r="XAA3208" s="14"/>
      <c r="XAB3208" s="14"/>
      <c r="XAC3208" s="14"/>
      <c r="XAD3208" s="14"/>
      <c r="XAE3208" s="14"/>
      <c r="XAF3208" s="14"/>
      <c r="XAG3208" s="14"/>
      <c r="XAH3208" s="14"/>
      <c r="XAI3208" s="14"/>
      <c r="XAJ3208" s="14"/>
      <c r="XAK3208" s="14"/>
      <c r="XAL3208" s="14"/>
      <c r="XAM3208" s="14"/>
      <c r="XAN3208" s="14"/>
      <c r="XAO3208" s="14"/>
      <c r="XAP3208" s="14"/>
      <c r="XAQ3208" s="14"/>
      <c r="XAR3208" s="14"/>
      <c r="XAS3208" s="14"/>
      <c r="XAT3208" s="14"/>
      <c r="XAU3208" s="14"/>
      <c r="XAV3208" s="14"/>
      <c r="XAW3208" s="14"/>
      <c r="XAX3208" s="14"/>
      <c r="XAY3208" s="14"/>
      <c r="XAZ3208" s="14"/>
      <c r="XBA3208" s="14"/>
      <c r="XBB3208" s="14"/>
      <c r="XBC3208" s="14"/>
      <c r="XBD3208" s="14"/>
      <c r="XBE3208" s="14"/>
      <c r="XBF3208" s="14"/>
      <c r="XBG3208" s="14"/>
      <c r="XBH3208" s="14"/>
      <c r="XBI3208" s="14"/>
      <c r="XBJ3208" s="14"/>
      <c r="XBK3208" s="14"/>
      <c r="XBL3208" s="14"/>
      <c r="XBM3208" s="14"/>
      <c r="XBN3208" s="14"/>
      <c r="XBO3208" s="14"/>
      <c r="XBP3208" s="14"/>
      <c r="XBQ3208" s="14"/>
      <c r="XBR3208" s="14"/>
      <c r="XBS3208" s="14"/>
      <c r="XBT3208" s="14"/>
      <c r="XBU3208" s="14"/>
      <c r="XBV3208" s="14"/>
      <c r="XBW3208" s="14"/>
      <c r="XBX3208" s="14"/>
      <c r="XBY3208" s="14"/>
      <c r="XBZ3208" s="14"/>
      <c r="XCA3208" s="14"/>
      <c r="XCB3208" s="14"/>
      <c r="XCC3208" s="14"/>
      <c r="XCD3208" s="14"/>
      <c r="XCE3208" s="14"/>
      <c r="XCF3208" s="14"/>
      <c r="XCG3208" s="14"/>
      <c r="XCH3208" s="14"/>
      <c r="XCI3208" s="14"/>
      <c r="XCJ3208" s="14"/>
      <c r="XCK3208" s="14"/>
      <c r="XCL3208" s="14"/>
      <c r="XCM3208" s="14"/>
      <c r="XCN3208" s="14"/>
      <c r="XCO3208" s="14"/>
      <c r="XCP3208" s="14"/>
      <c r="XCQ3208" s="14"/>
      <c r="XCR3208" s="14"/>
      <c r="XCS3208" s="14"/>
      <c r="XCT3208" s="14"/>
      <c r="XCU3208" s="14"/>
      <c r="XCV3208" s="14"/>
      <c r="XCW3208" s="14"/>
      <c r="XCX3208" s="14"/>
      <c r="XCY3208" s="14"/>
      <c r="XCZ3208" s="14"/>
      <c r="XDA3208" s="14"/>
      <c r="XDB3208" s="14"/>
      <c r="XDC3208" s="14"/>
      <c r="XDD3208" s="14"/>
      <c r="XDE3208" s="14"/>
      <c r="XDF3208" s="14"/>
      <c r="XDG3208" s="14"/>
      <c r="XDH3208" s="14"/>
      <c r="XDI3208" s="14"/>
      <c r="XDJ3208" s="14"/>
      <c r="XDK3208" s="14"/>
      <c r="XDL3208" s="14"/>
      <c r="XDM3208" s="14"/>
      <c r="XDN3208" s="14"/>
      <c r="XDO3208" s="14"/>
      <c r="XDP3208" s="14"/>
      <c r="XDQ3208" s="14"/>
      <c r="XDR3208" s="14"/>
      <c r="XDS3208" s="14"/>
      <c r="XDT3208" s="14"/>
      <c r="XDU3208" s="14"/>
      <c r="XDV3208" s="14"/>
      <c r="XDW3208" s="14"/>
      <c r="XDX3208" s="14"/>
      <c r="XDY3208" s="14"/>
      <c r="XDZ3208" s="14"/>
      <c r="XEA3208" s="14"/>
      <c r="XEB3208" s="14"/>
      <c r="XEC3208" s="14"/>
      <c r="XED3208" s="14"/>
      <c r="XEE3208" s="14"/>
      <c r="XEF3208" s="14"/>
      <c r="XEG3208" s="14"/>
      <c r="XEH3208" s="14"/>
      <c r="XEI3208" s="14"/>
      <c r="XEJ3208" s="14"/>
      <c r="XEK3208" s="14"/>
      <c r="XEL3208" s="14"/>
      <c r="XEM3208" s="14"/>
      <c r="XEN3208" s="14"/>
      <c r="XEO3208" s="14"/>
      <c r="XEP3208" s="14"/>
      <c r="XEQ3208" s="14"/>
      <c r="XER3208" s="14"/>
      <c r="XES3208" s="14"/>
      <c r="XET3208" s="14"/>
      <c r="XEU3208" s="14"/>
      <c r="XEV3208" s="14"/>
      <c r="XEW3208" s="14"/>
      <c r="XEX3208" s="14"/>
      <c r="XEY3208" s="14"/>
      <c r="XEZ3208" s="14"/>
      <c r="XFA3208" s="14"/>
      <c r="XFB3208" s="14"/>
    </row>
    <row r="3209" spans="1:16382" ht="22.5" hidden="1" customHeight="1" x14ac:dyDescent="0.25">
      <c r="A3209" s="83" t="str">
        <f t="shared" ca="1" si="734"/>
        <v>3101.</v>
      </c>
      <c r="B3209" s="83">
        <v>5012</v>
      </c>
      <c r="C3209" s="168" t="s">
        <v>3082</v>
      </c>
      <c r="D3209" s="83">
        <v>1957</v>
      </c>
      <c r="E3209" s="135" t="s">
        <v>2957</v>
      </c>
      <c r="F3209" s="83" t="s">
        <v>2959</v>
      </c>
      <c r="G3209" s="26">
        <v>3</v>
      </c>
      <c r="H3209" s="26">
        <v>2</v>
      </c>
      <c r="I3209" s="176">
        <v>1265.0999999999999</v>
      </c>
      <c r="J3209" s="176">
        <v>1108.3</v>
      </c>
      <c r="K3209" s="176">
        <v>1108.3</v>
      </c>
      <c r="L3209" s="32">
        <v>51</v>
      </c>
      <c r="M3209" s="303">
        <f t="shared" ref="M3209" si="737">R3209+T3209+V3209+X3209+Z3209+AB3209+AE3209+AF3209</f>
        <v>300300</v>
      </c>
      <c r="N3209" s="176"/>
      <c r="O3209" s="174"/>
      <c r="P3209" s="176"/>
      <c r="Q3209" s="176">
        <f t="shared" ref="Q3209" si="738">M3209</f>
        <v>300300</v>
      </c>
      <c r="R3209" s="176">
        <v>300300</v>
      </c>
      <c r="S3209" s="32"/>
      <c r="T3209" s="176"/>
      <c r="U3209" s="176"/>
      <c r="V3209" s="176"/>
      <c r="W3209" s="331"/>
      <c r="X3209" s="182"/>
      <c r="Y3209" s="339"/>
      <c r="Z3209" s="340"/>
      <c r="AA3209" s="340"/>
      <c r="AB3209" s="340"/>
      <c r="AC3209" s="341"/>
      <c r="AD3209" s="340"/>
      <c r="AE3209" s="340"/>
      <c r="AF3209" s="342"/>
      <c r="AG3209" s="317">
        <v>2025</v>
      </c>
      <c r="AH3209" s="158"/>
      <c r="AI3209" s="175"/>
      <c r="AJ3209" s="164"/>
      <c r="AK3209" s="15">
        <f t="shared" ca="1" si="718"/>
        <v>3101</v>
      </c>
      <c r="AL3209" s="15" t="s">
        <v>155</v>
      </c>
      <c r="AM3209" s="15" t="str">
        <f t="shared" ca="1" si="726"/>
        <v>3101.</v>
      </c>
      <c r="AN3209" s="179"/>
      <c r="AP3209" s="16"/>
      <c r="AQ3209" s="14"/>
      <c r="AR3209" s="14"/>
      <c r="AS3209" s="14"/>
      <c r="AT3209" s="14"/>
      <c r="AU3209" s="14"/>
      <c r="AV3209" s="14"/>
      <c r="AW3209" s="14"/>
      <c r="AX3209" s="14"/>
      <c r="AY3209" s="14"/>
      <c r="AZ3209" s="14"/>
      <c r="BA3209" s="14"/>
      <c r="BB3209" s="14"/>
      <c r="BC3209" s="14"/>
      <c r="BD3209" s="14"/>
      <c r="BE3209" s="14"/>
      <c r="BF3209" s="14"/>
      <c r="BG3209" s="14"/>
      <c r="BH3209" s="14"/>
      <c r="BI3209" s="14"/>
      <c r="BJ3209" s="14"/>
      <c r="BK3209" s="14"/>
      <c r="BL3209" s="14"/>
      <c r="BM3209" s="14"/>
      <c r="BN3209" s="14"/>
      <c r="BO3209" s="14"/>
      <c r="BP3209" s="14"/>
      <c r="BQ3209" s="14"/>
      <c r="BR3209" s="14"/>
      <c r="BS3209" s="14"/>
      <c r="BT3209" s="14"/>
      <c r="BU3209" s="14"/>
      <c r="BV3209" s="14"/>
      <c r="BW3209" s="14"/>
      <c r="BX3209" s="14"/>
      <c r="BY3209" s="14"/>
      <c r="BZ3209" s="14"/>
      <c r="CA3209" s="14"/>
      <c r="CB3209" s="14"/>
      <c r="CC3209" s="14"/>
      <c r="CD3209" s="14"/>
      <c r="CE3209" s="14"/>
      <c r="CF3209" s="14"/>
      <c r="CG3209" s="14"/>
      <c r="CH3209" s="14"/>
      <c r="CI3209" s="14"/>
      <c r="CJ3209" s="14"/>
      <c r="CK3209" s="14"/>
      <c r="CL3209" s="14"/>
      <c r="CM3209" s="14"/>
      <c r="CN3209" s="14"/>
      <c r="CO3209" s="14"/>
      <c r="CP3209" s="14"/>
      <c r="CQ3209" s="14"/>
      <c r="CR3209" s="14"/>
      <c r="CS3209" s="14"/>
      <c r="CT3209" s="14"/>
      <c r="CU3209" s="14"/>
      <c r="CV3209" s="14"/>
      <c r="CW3209" s="14"/>
      <c r="CX3209" s="14"/>
      <c r="CY3209" s="14"/>
      <c r="CZ3209" s="14"/>
      <c r="DA3209" s="14"/>
      <c r="DB3209" s="14"/>
      <c r="DC3209" s="14"/>
      <c r="DD3209" s="14"/>
      <c r="DE3209" s="14"/>
      <c r="DF3209" s="14"/>
      <c r="DG3209" s="14"/>
      <c r="DH3209" s="14"/>
      <c r="DI3209" s="14"/>
      <c r="DJ3209" s="14"/>
      <c r="DK3209" s="14"/>
      <c r="DL3209" s="14"/>
      <c r="DM3209" s="14"/>
      <c r="DN3209" s="14"/>
      <c r="DO3209" s="14"/>
      <c r="DP3209" s="14"/>
      <c r="DQ3209" s="14"/>
      <c r="DR3209" s="14"/>
      <c r="DS3209" s="14"/>
      <c r="DT3209" s="14"/>
      <c r="DU3209" s="14"/>
      <c r="DV3209" s="14"/>
      <c r="DW3209" s="14"/>
      <c r="DX3209" s="14"/>
      <c r="DY3209" s="14"/>
      <c r="DZ3209" s="14"/>
      <c r="EA3209" s="14"/>
      <c r="EB3209" s="14"/>
      <c r="EC3209" s="14"/>
      <c r="ED3209" s="14"/>
      <c r="EE3209" s="14"/>
      <c r="EF3209" s="14"/>
      <c r="EG3209" s="14"/>
      <c r="EH3209" s="14"/>
      <c r="EI3209" s="14"/>
      <c r="EJ3209" s="14"/>
      <c r="EK3209" s="14"/>
      <c r="EL3209" s="14"/>
      <c r="EM3209" s="14"/>
      <c r="EN3209" s="14"/>
      <c r="EO3209" s="14"/>
      <c r="EP3209" s="14"/>
      <c r="EQ3209" s="14"/>
      <c r="ER3209" s="14"/>
      <c r="ES3209" s="14"/>
      <c r="ET3209" s="14"/>
      <c r="EU3209" s="14"/>
      <c r="EV3209" s="14"/>
      <c r="EW3209" s="14"/>
      <c r="EX3209" s="14"/>
      <c r="EY3209" s="14"/>
      <c r="EZ3209" s="14"/>
      <c r="FA3209" s="14"/>
      <c r="FB3209" s="14"/>
      <c r="FC3209" s="14"/>
      <c r="FD3209" s="14"/>
      <c r="FE3209" s="14"/>
      <c r="FF3209" s="14"/>
      <c r="FG3209" s="14"/>
      <c r="FH3209" s="14"/>
      <c r="FI3209" s="14"/>
      <c r="FJ3209" s="14"/>
      <c r="FK3209" s="14"/>
      <c r="FL3209" s="14"/>
      <c r="FM3209" s="14"/>
      <c r="FN3209" s="14"/>
      <c r="FO3209" s="14"/>
      <c r="FP3209" s="14"/>
      <c r="FQ3209" s="14"/>
      <c r="FR3209" s="14"/>
      <c r="FS3209" s="14"/>
      <c r="FT3209" s="14"/>
      <c r="FU3209" s="14"/>
      <c r="FV3209" s="14"/>
      <c r="FW3209" s="14"/>
      <c r="FX3209" s="14"/>
      <c r="FY3209" s="14"/>
      <c r="FZ3209" s="14"/>
      <c r="GA3209" s="14"/>
      <c r="GB3209" s="14"/>
      <c r="GC3209" s="14"/>
      <c r="GD3209" s="14"/>
      <c r="GE3209" s="14"/>
      <c r="GF3209" s="14"/>
      <c r="GG3209" s="14"/>
      <c r="GH3209" s="14"/>
      <c r="GI3209" s="14"/>
      <c r="GJ3209" s="14"/>
      <c r="GK3209" s="14"/>
      <c r="GL3209" s="14"/>
      <c r="GM3209" s="14"/>
      <c r="GN3209" s="14"/>
      <c r="GO3209" s="14"/>
      <c r="GP3209" s="14"/>
      <c r="GQ3209" s="14"/>
      <c r="GR3209" s="14"/>
      <c r="GS3209" s="14"/>
      <c r="GT3209" s="14"/>
      <c r="GU3209" s="14"/>
      <c r="GV3209" s="14"/>
      <c r="GW3209" s="14"/>
      <c r="GX3209" s="14"/>
      <c r="GY3209" s="14"/>
      <c r="GZ3209" s="14"/>
      <c r="HA3209" s="14"/>
      <c r="HB3209" s="14"/>
      <c r="HC3209" s="14"/>
      <c r="HD3209" s="14"/>
      <c r="HE3209" s="14"/>
      <c r="HF3209" s="14"/>
      <c r="HG3209" s="14"/>
      <c r="HH3209" s="14"/>
      <c r="HI3209" s="14"/>
      <c r="HJ3209" s="14"/>
      <c r="HK3209" s="14"/>
      <c r="HL3209" s="14"/>
      <c r="HM3209" s="14"/>
      <c r="HN3209" s="14"/>
      <c r="HO3209" s="14"/>
      <c r="HP3209" s="14"/>
      <c r="HQ3209" s="14"/>
      <c r="HR3209" s="14"/>
      <c r="HS3209" s="14"/>
      <c r="HT3209" s="14"/>
      <c r="HU3209" s="14"/>
      <c r="HV3209" s="14"/>
      <c r="HW3209" s="14"/>
      <c r="HX3209" s="14"/>
      <c r="HY3209" s="14"/>
      <c r="HZ3209" s="14"/>
      <c r="IA3209" s="14"/>
      <c r="IB3209" s="14"/>
      <c r="IC3209" s="14"/>
      <c r="ID3209" s="14"/>
      <c r="IE3209" s="14"/>
      <c r="IF3209" s="14"/>
      <c r="IG3209" s="14"/>
      <c r="IH3209" s="14"/>
      <c r="II3209" s="14"/>
      <c r="IJ3209" s="14"/>
      <c r="IK3209" s="14"/>
      <c r="IL3209" s="14"/>
      <c r="IM3209" s="14"/>
      <c r="IN3209" s="14"/>
      <c r="IO3209" s="14"/>
      <c r="IP3209" s="14"/>
      <c r="IQ3209" s="14"/>
      <c r="IR3209" s="14"/>
      <c r="IS3209" s="14"/>
      <c r="IT3209" s="14"/>
      <c r="IU3209" s="14"/>
      <c r="IV3209" s="14"/>
      <c r="IW3209" s="14"/>
      <c r="IX3209" s="14"/>
      <c r="IY3209" s="14"/>
      <c r="IZ3209" s="14"/>
      <c r="JA3209" s="14"/>
      <c r="JB3209" s="14"/>
      <c r="JC3209" s="14"/>
      <c r="JD3209" s="14"/>
      <c r="JE3209" s="14"/>
      <c r="JF3209" s="14"/>
      <c r="JG3209" s="14"/>
      <c r="JH3209" s="14"/>
      <c r="JI3209" s="14"/>
      <c r="JJ3209" s="14"/>
      <c r="JK3209" s="14"/>
      <c r="JL3209" s="14"/>
      <c r="JM3209" s="14"/>
      <c r="JN3209" s="14"/>
      <c r="JO3209" s="14"/>
      <c r="JP3209" s="14"/>
      <c r="JQ3209" s="14"/>
      <c r="JR3209" s="14"/>
      <c r="JS3209" s="14"/>
      <c r="JT3209" s="14"/>
      <c r="JU3209" s="14"/>
      <c r="JV3209" s="14"/>
      <c r="JW3209" s="14"/>
      <c r="JX3209" s="14"/>
      <c r="JY3209" s="14"/>
      <c r="JZ3209" s="14"/>
      <c r="KA3209" s="14"/>
      <c r="KB3209" s="14"/>
      <c r="KC3209" s="14"/>
      <c r="KD3209" s="14"/>
      <c r="KE3209" s="14"/>
      <c r="KF3209" s="14"/>
      <c r="KG3209" s="14"/>
      <c r="KH3209" s="14"/>
      <c r="KI3209" s="14"/>
      <c r="KJ3209" s="14"/>
      <c r="KK3209" s="14"/>
      <c r="KL3209" s="14"/>
      <c r="KM3209" s="14"/>
      <c r="KN3209" s="14"/>
      <c r="KO3209" s="14"/>
      <c r="KP3209" s="14"/>
      <c r="KQ3209" s="14"/>
      <c r="KR3209" s="14"/>
      <c r="KS3209" s="14"/>
      <c r="KT3209" s="14"/>
      <c r="KU3209" s="14"/>
      <c r="KV3209" s="14"/>
      <c r="KW3209" s="14"/>
      <c r="KX3209" s="14"/>
      <c r="KY3209" s="14"/>
      <c r="KZ3209" s="14"/>
      <c r="LA3209" s="14"/>
      <c r="LB3209" s="14"/>
      <c r="LC3209" s="14"/>
      <c r="LD3209" s="14"/>
      <c r="LE3209" s="14"/>
      <c r="LF3209" s="14"/>
      <c r="LG3209" s="14"/>
      <c r="LH3209" s="14"/>
      <c r="LI3209" s="14"/>
      <c r="LJ3209" s="14"/>
      <c r="LK3209" s="14"/>
      <c r="LL3209" s="14"/>
      <c r="LM3209" s="14"/>
      <c r="LN3209" s="14"/>
      <c r="LO3209" s="14"/>
      <c r="LP3209" s="14"/>
      <c r="LQ3209" s="14"/>
      <c r="LR3209" s="14"/>
      <c r="LS3209" s="14"/>
      <c r="LT3209" s="14"/>
      <c r="LU3209" s="14"/>
      <c r="LV3209" s="14"/>
      <c r="LW3209" s="14"/>
      <c r="LX3209" s="14"/>
      <c r="LY3209" s="14"/>
      <c r="LZ3209" s="14"/>
      <c r="MA3209" s="14"/>
      <c r="MB3209" s="14"/>
      <c r="MC3209" s="14"/>
      <c r="MD3209" s="14"/>
      <c r="ME3209" s="14"/>
      <c r="MF3209" s="14"/>
      <c r="MG3209" s="14"/>
      <c r="MH3209" s="14"/>
      <c r="MI3209" s="14"/>
      <c r="MJ3209" s="14"/>
      <c r="MK3209" s="14"/>
      <c r="ML3209" s="14"/>
      <c r="MM3209" s="14"/>
      <c r="MN3209" s="14"/>
      <c r="MO3209" s="14"/>
      <c r="MP3209" s="14"/>
      <c r="MQ3209" s="14"/>
      <c r="MR3209" s="14"/>
      <c r="MS3209" s="14"/>
      <c r="MT3209" s="14"/>
      <c r="MU3209" s="14"/>
      <c r="MV3209" s="14"/>
      <c r="MW3209" s="14"/>
      <c r="MX3209" s="14"/>
      <c r="MY3209" s="14"/>
      <c r="MZ3209" s="14"/>
      <c r="NA3209" s="14"/>
      <c r="NB3209" s="14"/>
      <c r="NC3209" s="14"/>
      <c r="ND3209" s="14"/>
      <c r="NE3209" s="14"/>
      <c r="NF3209" s="14"/>
      <c r="NG3209" s="14"/>
      <c r="NH3209" s="14"/>
      <c r="NI3209" s="14"/>
      <c r="NJ3209" s="14"/>
      <c r="NK3209" s="14"/>
      <c r="NL3209" s="14"/>
      <c r="NM3209" s="14"/>
      <c r="NN3209" s="14"/>
      <c r="NO3209" s="14"/>
      <c r="NP3209" s="14"/>
      <c r="NQ3209" s="14"/>
      <c r="NR3209" s="14"/>
      <c r="NS3209" s="14"/>
      <c r="NT3209" s="14"/>
      <c r="NU3209" s="14"/>
      <c r="NV3209" s="14"/>
      <c r="NW3209" s="14"/>
      <c r="NX3209" s="14"/>
      <c r="NY3209" s="14"/>
      <c r="NZ3209" s="14"/>
      <c r="OA3209" s="14"/>
      <c r="OB3209" s="14"/>
      <c r="OC3209" s="14"/>
      <c r="OD3209" s="14"/>
      <c r="OE3209" s="14"/>
      <c r="OF3209" s="14"/>
      <c r="OG3209" s="14"/>
      <c r="OH3209" s="14"/>
      <c r="OI3209" s="14"/>
      <c r="OJ3209" s="14"/>
      <c r="OK3209" s="14"/>
      <c r="OL3209" s="14"/>
      <c r="OM3209" s="14"/>
      <c r="ON3209" s="14"/>
      <c r="OO3209" s="14"/>
      <c r="OP3209" s="14"/>
      <c r="OQ3209" s="14"/>
      <c r="OR3209" s="14"/>
      <c r="OS3209" s="14"/>
      <c r="OT3209" s="14"/>
      <c r="OU3209" s="14"/>
      <c r="OV3209" s="14"/>
      <c r="OW3209" s="14"/>
      <c r="OX3209" s="14"/>
      <c r="OY3209" s="14"/>
      <c r="OZ3209" s="14"/>
      <c r="PA3209" s="14"/>
      <c r="PB3209" s="14"/>
      <c r="PC3209" s="14"/>
      <c r="PD3209" s="14"/>
      <c r="PE3209" s="14"/>
      <c r="PF3209" s="14"/>
      <c r="PG3209" s="14"/>
      <c r="PH3209" s="14"/>
      <c r="PI3209" s="14"/>
      <c r="PJ3209" s="14"/>
      <c r="PK3209" s="14"/>
      <c r="PL3209" s="14"/>
      <c r="PM3209" s="14"/>
      <c r="PN3209" s="14"/>
      <c r="PO3209" s="14"/>
      <c r="PP3209" s="14"/>
      <c r="PQ3209" s="14"/>
      <c r="PR3209" s="14"/>
      <c r="PS3209" s="14"/>
      <c r="PT3209" s="14"/>
      <c r="PU3209" s="14"/>
      <c r="PV3209" s="14"/>
      <c r="PW3209" s="14"/>
      <c r="PX3209" s="14"/>
      <c r="PY3209" s="14"/>
      <c r="PZ3209" s="14"/>
      <c r="QA3209" s="14"/>
      <c r="QB3209" s="14"/>
      <c r="QC3209" s="14"/>
      <c r="QD3209" s="14"/>
      <c r="QE3209" s="14"/>
      <c r="QF3209" s="14"/>
      <c r="QG3209" s="14"/>
      <c r="QH3209" s="14"/>
      <c r="QI3209" s="14"/>
      <c r="QJ3209" s="14"/>
      <c r="QK3209" s="14"/>
      <c r="QL3209" s="14"/>
      <c r="QM3209" s="14"/>
      <c r="QN3209" s="14"/>
      <c r="QO3209" s="14"/>
      <c r="QP3209" s="14"/>
      <c r="QQ3209" s="14"/>
      <c r="QR3209" s="14"/>
      <c r="QS3209" s="14"/>
      <c r="QT3209" s="14"/>
      <c r="QU3209" s="14"/>
      <c r="QV3209" s="14"/>
      <c r="QW3209" s="14"/>
      <c r="QX3209" s="14"/>
      <c r="QY3209" s="14"/>
      <c r="QZ3209" s="14"/>
      <c r="RA3209" s="14"/>
      <c r="RB3209" s="14"/>
      <c r="RC3209" s="14"/>
      <c r="RD3209" s="14"/>
      <c r="RE3209" s="14"/>
      <c r="RF3209" s="14"/>
      <c r="RG3209" s="14"/>
      <c r="RH3209" s="14"/>
      <c r="RI3209" s="14"/>
      <c r="RJ3209" s="14"/>
      <c r="RK3209" s="14"/>
      <c r="RL3209" s="14"/>
      <c r="RM3209" s="14"/>
      <c r="RN3209" s="14"/>
      <c r="RO3209" s="14"/>
      <c r="RP3209" s="14"/>
      <c r="RQ3209" s="14"/>
      <c r="RR3209" s="14"/>
      <c r="RS3209" s="14"/>
      <c r="RT3209" s="14"/>
      <c r="RU3209" s="14"/>
      <c r="RV3209" s="14"/>
      <c r="RW3209" s="14"/>
      <c r="RX3209" s="14"/>
      <c r="RY3209" s="14"/>
      <c r="RZ3209" s="14"/>
      <c r="SA3209" s="14"/>
      <c r="SB3209" s="14"/>
      <c r="SC3209" s="14"/>
      <c r="SD3209" s="14"/>
      <c r="SE3209" s="14"/>
      <c r="SF3209" s="14"/>
      <c r="SG3209" s="14"/>
      <c r="SH3209" s="14"/>
      <c r="SI3209" s="14"/>
      <c r="SJ3209" s="14"/>
      <c r="SK3209" s="14"/>
      <c r="SL3209" s="14"/>
      <c r="SM3209" s="14"/>
      <c r="SN3209" s="14"/>
      <c r="SO3209" s="14"/>
      <c r="SP3209" s="14"/>
      <c r="SQ3209" s="14"/>
      <c r="SR3209" s="14"/>
      <c r="SS3209" s="14"/>
      <c r="ST3209" s="14"/>
      <c r="SU3209" s="14"/>
      <c r="SV3209" s="14"/>
      <c r="SW3209" s="14"/>
      <c r="SX3209" s="14"/>
      <c r="SY3209" s="14"/>
      <c r="SZ3209" s="14"/>
      <c r="TA3209" s="14"/>
      <c r="TB3209" s="14"/>
      <c r="TC3209" s="14"/>
      <c r="TD3209" s="14"/>
      <c r="TE3209" s="14"/>
      <c r="TF3209" s="14"/>
      <c r="TG3209" s="14"/>
      <c r="TH3209" s="14"/>
      <c r="TI3209" s="14"/>
      <c r="TJ3209" s="14"/>
      <c r="TK3209" s="14"/>
      <c r="TL3209" s="14"/>
      <c r="TM3209" s="14"/>
      <c r="TN3209" s="14"/>
      <c r="TO3209" s="14"/>
      <c r="TP3209" s="14"/>
      <c r="TQ3209" s="14"/>
      <c r="TR3209" s="14"/>
      <c r="TS3209" s="14"/>
      <c r="TT3209" s="14"/>
      <c r="TU3209" s="14"/>
      <c r="TV3209" s="14"/>
      <c r="TW3209" s="14"/>
      <c r="TX3209" s="14"/>
      <c r="TY3209" s="14"/>
      <c r="TZ3209" s="14"/>
      <c r="UA3209" s="14"/>
      <c r="UB3209" s="14"/>
      <c r="UC3209" s="14"/>
      <c r="UD3209" s="14"/>
      <c r="UE3209" s="14"/>
      <c r="UF3209" s="14"/>
      <c r="UG3209" s="14"/>
      <c r="UH3209" s="14"/>
      <c r="UI3209" s="14"/>
      <c r="UJ3209" s="14"/>
      <c r="UK3209" s="14"/>
      <c r="UL3209" s="14"/>
      <c r="UM3209" s="14"/>
      <c r="UN3209" s="14"/>
      <c r="UO3209" s="14"/>
      <c r="UP3209" s="14"/>
      <c r="UQ3209" s="14"/>
      <c r="UR3209" s="14"/>
      <c r="US3209" s="14"/>
      <c r="UT3209" s="14"/>
      <c r="UU3209" s="14"/>
      <c r="UV3209" s="14"/>
      <c r="UW3209" s="14"/>
      <c r="UX3209" s="14"/>
      <c r="UY3209" s="14"/>
      <c r="UZ3209" s="14"/>
      <c r="VA3209" s="14"/>
      <c r="VB3209" s="14"/>
      <c r="VC3209" s="14"/>
      <c r="VD3209" s="14"/>
      <c r="VE3209" s="14"/>
      <c r="VF3209" s="14"/>
      <c r="VG3209" s="14"/>
      <c r="VH3209" s="14"/>
      <c r="VI3209" s="14"/>
      <c r="VJ3209" s="14"/>
      <c r="VK3209" s="14"/>
      <c r="VL3209" s="14"/>
      <c r="VM3209" s="14"/>
      <c r="VN3209" s="14"/>
      <c r="VO3209" s="14"/>
      <c r="VP3209" s="14"/>
      <c r="VQ3209" s="14"/>
      <c r="VR3209" s="14"/>
      <c r="VS3209" s="14"/>
      <c r="VT3209" s="14"/>
      <c r="VU3209" s="14"/>
      <c r="VV3209" s="14"/>
      <c r="VW3209" s="14"/>
      <c r="VX3209" s="14"/>
      <c r="VY3209" s="14"/>
      <c r="VZ3209" s="14"/>
      <c r="WA3209" s="14"/>
      <c r="WB3209" s="14"/>
      <c r="WC3209" s="14"/>
      <c r="WD3209" s="14"/>
      <c r="WE3209" s="14"/>
      <c r="WF3209" s="14"/>
      <c r="WG3209" s="14"/>
      <c r="WH3209" s="14"/>
      <c r="WI3209" s="14"/>
      <c r="WJ3209" s="14"/>
      <c r="WK3209" s="14"/>
      <c r="WL3209" s="14"/>
      <c r="WM3209" s="14"/>
      <c r="WN3209" s="14"/>
      <c r="WO3209" s="14"/>
      <c r="WP3209" s="14"/>
      <c r="WQ3209" s="14"/>
      <c r="WR3209" s="14"/>
      <c r="WS3209" s="14"/>
      <c r="WT3209" s="14"/>
      <c r="WU3209" s="14"/>
      <c r="WV3209" s="14"/>
      <c r="WW3209" s="14"/>
      <c r="WX3209" s="14"/>
      <c r="WY3209" s="14"/>
      <c r="WZ3209" s="14"/>
      <c r="XA3209" s="14"/>
      <c r="XB3209" s="14"/>
      <c r="XC3209" s="14"/>
      <c r="XD3209" s="14"/>
      <c r="XE3209" s="14"/>
      <c r="XF3209" s="14"/>
      <c r="XG3209" s="14"/>
      <c r="XH3209" s="14"/>
      <c r="XI3209" s="14"/>
      <c r="XJ3209" s="14"/>
      <c r="XK3209" s="14"/>
      <c r="XL3209" s="14"/>
      <c r="XM3209" s="14"/>
      <c r="XN3209" s="14"/>
      <c r="XO3209" s="14"/>
      <c r="XP3209" s="14"/>
      <c r="XQ3209" s="14"/>
      <c r="XR3209" s="14"/>
      <c r="XS3209" s="14"/>
      <c r="XT3209" s="14"/>
      <c r="XU3209" s="14"/>
      <c r="XV3209" s="14"/>
      <c r="XW3209" s="14"/>
      <c r="XX3209" s="14"/>
      <c r="XY3209" s="14"/>
      <c r="XZ3209" s="14"/>
      <c r="YA3209" s="14"/>
      <c r="YB3209" s="14"/>
      <c r="YC3209" s="14"/>
      <c r="YD3209" s="14"/>
      <c r="YE3209" s="14"/>
      <c r="YF3209" s="14"/>
      <c r="YG3209" s="14"/>
      <c r="YH3209" s="14"/>
      <c r="YI3209" s="14"/>
      <c r="YJ3209" s="14"/>
      <c r="YK3209" s="14"/>
      <c r="YL3209" s="14"/>
      <c r="YM3209" s="14"/>
      <c r="YN3209" s="14"/>
      <c r="YO3209" s="14"/>
      <c r="YP3209" s="14"/>
      <c r="YQ3209" s="14"/>
      <c r="YR3209" s="14"/>
      <c r="YS3209" s="14"/>
      <c r="YT3209" s="14"/>
      <c r="YU3209" s="14"/>
      <c r="YV3209" s="14"/>
      <c r="YW3209" s="14"/>
      <c r="YX3209" s="14"/>
      <c r="YY3209" s="14"/>
      <c r="YZ3209" s="14"/>
      <c r="ZA3209" s="14"/>
      <c r="ZB3209" s="14"/>
      <c r="ZC3209" s="14"/>
      <c r="ZD3209" s="14"/>
      <c r="ZE3209" s="14"/>
      <c r="ZF3209" s="14"/>
      <c r="ZG3209" s="14"/>
      <c r="ZH3209" s="14"/>
      <c r="ZI3209" s="14"/>
      <c r="ZJ3209" s="14"/>
      <c r="ZK3209" s="14"/>
      <c r="ZL3209" s="14"/>
      <c r="ZM3209" s="14"/>
      <c r="ZN3209" s="14"/>
      <c r="ZO3209" s="14"/>
      <c r="ZP3209" s="14"/>
      <c r="ZQ3209" s="14"/>
      <c r="ZR3209" s="14"/>
      <c r="ZS3209" s="14"/>
      <c r="ZT3209" s="14"/>
      <c r="ZU3209" s="14"/>
      <c r="ZV3209" s="14"/>
      <c r="ZW3209" s="14"/>
      <c r="ZX3209" s="14"/>
      <c r="ZY3209" s="14"/>
      <c r="ZZ3209" s="14"/>
      <c r="AAA3209" s="14"/>
      <c r="AAB3209" s="14"/>
      <c r="AAC3209" s="14"/>
      <c r="AAD3209" s="14"/>
      <c r="AAE3209" s="14"/>
      <c r="AAF3209" s="14"/>
      <c r="AAG3209" s="14"/>
      <c r="AAH3209" s="14"/>
      <c r="AAI3209" s="14"/>
      <c r="AAJ3209" s="14"/>
      <c r="AAK3209" s="14"/>
      <c r="AAL3209" s="14"/>
      <c r="AAM3209" s="14"/>
      <c r="AAN3209" s="14"/>
      <c r="AAO3209" s="14"/>
      <c r="AAP3209" s="14"/>
      <c r="AAQ3209" s="14"/>
      <c r="AAR3209" s="14"/>
      <c r="AAS3209" s="14"/>
      <c r="AAT3209" s="14"/>
      <c r="AAU3209" s="14"/>
      <c r="AAV3209" s="14"/>
      <c r="AAW3209" s="14"/>
      <c r="AAX3209" s="14"/>
      <c r="AAY3209" s="14"/>
      <c r="AAZ3209" s="14"/>
      <c r="ABA3209" s="14"/>
      <c r="ABB3209" s="14"/>
      <c r="ABC3209" s="14"/>
      <c r="ABD3209" s="14"/>
      <c r="ABE3209" s="14"/>
      <c r="ABF3209" s="14"/>
      <c r="ABG3209" s="14"/>
      <c r="ABH3209" s="14"/>
      <c r="ABI3209" s="14"/>
      <c r="ABJ3209" s="14"/>
      <c r="ABK3209" s="14"/>
      <c r="ABL3209" s="14"/>
      <c r="ABM3209" s="14"/>
      <c r="ABN3209" s="14"/>
      <c r="ABO3209" s="14"/>
      <c r="ABP3209" s="14"/>
      <c r="ABQ3209" s="14"/>
      <c r="ABR3209" s="14"/>
      <c r="ABS3209" s="14"/>
      <c r="ABT3209" s="14"/>
      <c r="ABU3209" s="14"/>
      <c r="ABV3209" s="14"/>
      <c r="ABW3209" s="14"/>
      <c r="ABX3209" s="14"/>
      <c r="ABY3209" s="14"/>
      <c r="ABZ3209" s="14"/>
      <c r="ACA3209" s="14"/>
      <c r="ACB3209" s="14"/>
      <c r="ACC3209" s="14"/>
      <c r="ACD3209" s="14"/>
      <c r="ACE3209" s="14"/>
      <c r="ACF3209" s="14"/>
      <c r="ACG3209" s="14"/>
      <c r="ACH3209" s="14"/>
      <c r="ACI3209" s="14"/>
      <c r="ACJ3209" s="14"/>
      <c r="ACK3209" s="14"/>
      <c r="ACL3209" s="14"/>
      <c r="ACM3209" s="14"/>
      <c r="ACN3209" s="14"/>
      <c r="ACO3209" s="14"/>
      <c r="ACP3209" s="14"/>
      <c r="ACQ3209" s="14"/>
      <c r="ACR3209" s="14"/>
      <c r="ACS3209" s="14"/>
      <c r="ACT3209" s="14"/>
      <c r="ACU3209" s="14"/>
      <c r="ACV3209" s="14"/>
      <c r="ACW3209" s="14"/>
      <c r="ACX3209" s="14"/>
      <c r="ACY3209" s="14"/>
      <c r="ACZ3209" s="14"/>
      <c r="ADA3209" s="14"/>
      <c r="ADB3209" s="14"/>
      <c r="ADC3209" s="14"/>
      <c r="ADD3209" s="14"/>
      <c r="ADE3209" s="14"/>
      <c r="ADF3209" s="14"/>
      <c r="ADG3209" s="14"/>
      <c r="ADH3209" s="14"/>
      <c r="ADI3209" s="14"/>
      <c r="ADJ3209" s="14"/>
      <c r="ADK3209" s="14"/>
      <c r="ADL3209" s="14"/>
      <c r="ADM3209" s="14"/>
      <c r="ADN3209" s="14"/>
      <c r="ADO3209" s="14"/>
      <c r="ADP3209" s="14"/>
      <c r="ADQ3209" s="14"/>
      <c r="ADR3209" s="14"/>
      <c r="ADS3209" s="14"/>
      <c r="ADT3209" s="14"/>
      <c r="ADU3209" s="14"/>
      <c r="ADV3209" s="14"/>
      <c r="ADW3209" s="14"/>
      <c r="ADX3209" s="14"/>
      <c r="ADY3209" s="14"/>
      <c r="ADZ3209" s="14"/>
      <c r="AEA3209" s="14"/>
      <c r="AEB3209" s="14"/>
      <c r="AEC3209" s="14"/>
      <c r="AED3209" s="14"/>
      <c r="AEE3209" s="14"/>
      <c r="AEF3209" s="14"/>
      <c r="AEG3209" s="14"/>
      <c r="AEH3209" s="14"/>
      <c r="AEI3209" s="14"/>
      <c r="AEJ3209" s="14"/>
      <c r="AEK3209" s="14"/>
      <c r="AEL3209" s="14"/>
      <c r="AEM3209" s="14"/>
      <c r="AEN3209" s="14"/>
      <c r="AEO3209" s="14"/>
      <c r="AEP3209" s="14"/>
      <c r="AEQ3209" s="14"/>
      <c r="AER3209" s="14"/>
      <c r="AES3209" s="14"/>
      <c r="AET3209" s="14"/>
      <c r="AEU3209" s="14"/>
      <c r="AEV3209" s="14"/>
      <c r="AEW3209" s="14"/>
      <c r="AEX3209" s="14"/>
      <c r="AEY3209" s="14"/>
      <c r="AEZ3209" s="14"/>
      <c r="AFA3209" s="14"/>
      <c r="AFB3209" s="14"/>
      <c r="AFC3209" s="14"/>
      <c r="AFD3209" s="14"/>
      <c r="AFE3209" s="14"/>
      <c r="AFF3209" s="14"/>
      <c r="AFG3209" s="14"/>
      <c r="AFH3209" s="14"/>
      <c r="AFI3209" s="14"/>
      <c r="AFJ3209" s="14"/>
      <c r="AFK3209" s="14"/>
      <c r="AFL3209" s="14"/>
      <c r="AFM3209" s="14"/>
      <c r="AFN3209" s="14"/>
      <c r="AFO3209" s="14"/>
      <c r="AFP3209" s="14"/>
      <c r="AFQ3209" s="14"/>
      <c r="AFR3209" s="14"/>
      <c r="AFS3209" s="14"/>
      <c r="AFT3209" s="14"/>
      <c r="AFU3209" s="14"/>
      <c r="AFV3209" s="14"/>
      <c r="AFW3209" s="14"/>
      <c r="AFX3209" s="14"/>
      <c r="AFY3209" s="14"/>
      <c r="AFZ3209" s="14"/>
      <c r="AGA3209" s="14"/>
      <c r="AGB3209" s="14"/>
      <c r="AGC3209" s="14"/>
      <c r="AGD3209" s="14"/>
      <c r="AGE3209" s="14"/>
      <c r="AGF3209" s="14"/>
      <c r="AGG3209" s="14"/>
      <c r="AGH3209" s="14"/>
      <c r="AGI3209" s="14"/>
      <c r="AGJ3209" s="14"/>
      <c r="AGK3209" s="14"/>
      <c r="AGL3209" s="14"/>
      <c r="AGM3209" s="14"/>
      <c r="AGN3209" s="14"/>
      <c r="AGO3209" s="14"/>
      <c r="AGP3209" s="14"/>
      <c r="AGQ3209" s="14"/>
      <c r="AGR3209" s="14"/>
      <c r="AGS3209" s="14"/>
      <c r="AGT3209" s="14"/>
      <c r="AGU3209" s="14"/>
      <c r="AGV3209" s="14"/>
      <c r="AGW3209" s="14"/>
      <c r="AGX3209" s="14"/>
      <c r="AGY3209" s="14"/>
      <c r="AGZ3209" s="14"/>
      <c r="AHA3209" s="14"/>
      <c r="AHB3209" s="14"/>
      <c r="AHC3209" s="14"/>
      <c r="AHD3209" s="14"/>
      <c r="AHE3209" s="14"/>
      <c r="AHF3209" s="14"/>
      <c r="AHG3209" s="14"/>
      <c r="AHH3209" s="14"/>
      <c r="AHI3209" s="14"/>
      <c r="AHJ3209" s="14"/>
      <c r="AHK3209" s="14"/>
      <c r="AHL3209" s="14"/>
      <c r="AHM3209" s="14"/>
      <c r="AHN3209" s="14"/>
      <c r="AHO3209" s="14"/>
      <c r="AHP3209" s="14"/>
      <c r="AHQ3209" s="14"/>
      <c r="AHR3209" s="14"/>
      <c r="AHS3209" s="14"/>
      <c r="AHT3209" s="14"/>
      <c r="AHU3209" s="14"/>
      <c r="AHV3209" s="14"/>
      <c r="AHW3209" s="14"/>
      <c r="AHX3209" s="14"/>
      <c r="AHY3209" s="14"/>
      <c r="AHZ3209" s="14"/>
      <c r="AIA3209" s="14"/>
      <c r="AIB3209" s="14"/>
      <c r="AIC3209" s="14"/>
      <c r="AID3209" s="14"/>
      <c r="AIE3209" s="14"/>
      <c r="AIF3209" s="14"/>
      <c r="AIG3209" s="14"/>
      <c r="AIH3209" s="14"/>
      <c r="AII3209" s="14"/>
      <c r="AIJ3209" s="14"/>
      <c r="AIK3209" s="14"/>
      <c r="AIL3209" s="14"/>
      <c r="AIM3209" s="14"/>
      <c r="AIN3209" s="14"/>
      <c r="AIO3209" s="14"/>
      <c r="AIP3209" s="14"/>
      <c r="AIQ3209" s="14"/>
      <c r="AIR3209" s="14"/>
      <c r="AIS3209" s="14"/>
      <c r="AIT3209" s="14"/>
      <c r="AIU3209" s="14"/>
      <c r="AIV3209" s="14"/>
      <c r="AIW3209" s="14"/>
      <c r="AIX3209" s="14"/>
      <c r="AIY3209" s="14"/>
      <c r="AIZ3209" s="14"/>
      <c r="AJA3209" s="14"/>
      <c r="AJB3209" s="14"/>
      <c r="AJC3209" s="14"/>
      <c r="AJD3209" s="14"/>
      <c r="AJE3209" s="14"/>
      <c r="AJF3209" s="14"/>
      <c r="AJG3209" s="14"/>
      <c r="AJH3209" s="14"/>
      <c r="AJI3209" s="14"/>
      <c r="AJJ3209" s="14"/>
      <c r="AJK3209" s="14"/>
      <c r="AJL3209" s="14"/>
      <c r="AJM3209" s="14"/>
      <c r="AJN3209" s="14"/>
      <c r="AJO3209" s="14"/>
      <c r="AJP3209" s="14"/>
      <c r="AJQ3209" s="14"/>
      <c r="AJR3209" s="14"/>
      <c r="AJS3209" s="14"/>
      <c r="AJT3209" s="14"/>
      <c r="AJU3209" s="14"/>
      <c r="AJV3209" s="14"/>
      <c r="AJW3209" s="14"/>
      <c r="AJX3209" s="14"/>
      <c r="AJY3209" s="14"/>
      <c r="AJZ3209" s="14"/>
      <c r="AKA3209" s="14"/>
      <c r="AKB3209" s="14"/>
      <c r="AKC3209" s="14"/>
      <c r="AKD3209" s="14"/>
      <c r="AKE3209" s="14"/>
      <c r="AKF3209" s="14"/>
      <c r="AKG3209" s="14"/>
      <c r="AKH3209" s="14"/>
      <c r="AKI3209" s="14"/>
      <c r="AKJ3209" s="14"/>
      <c r="AKK3209" s="14"/>
      <c r="AKL3209" s="14"/>
      <c r="AKM3209" s="14"/>
      <c r="AKN3209" s="14"/>
      <c r="AKO3209" s="14"/>
      <c r="AKP3209" s="14"/>
      <c r="AKQ3209" s="14"/>
      <c r="AKR3209" s="14"/>
      <c r="AKS3209" s="14"/>
      <c r="AKT3209" s="14"/>
      <c r="AKU3209" s="14"/>
      <c r="AKV3209" s="14"/>
      <c r="AKW3209" s="14"/>
      <c r="AKX3209" s="14"/>
      <c r="AKY3209" s="14"/>
      <c r="AKZ3209" s="14"/>
      <c r="ALA3209" s="14"/>
      <c r="ALB3209" s="14"/>
      <c r="ALC3209" s="14"/>
      <c r="ALD3209" s="14"/>
      <c r="ALE3209" s="14"/>
      <c r="ALF3209" s="14"/>
      <c r="ALG3209" s="14"/>
      <c r="ALH3209" s="14"/>
      <c r="ALI3209" s="14"/>
      <c r="ALJ3209" s="14"/>
      <c r="ALK3209" s="14"/>
      <c r="ALL3209" s="14"/>
      <c r="ALM3209" s="14"/>
      <c r="ALN3209" s="14"/>
      <c r="ALO3209" s="14"/>
      <c r="ALP3209" s="14"/>
      <c r="ALQ3209" s="14"/>
      <c r="ALR3209" s="14"/>
      <c r="ALS3209" s="14"/>
      <c r="ALT3209" s="14"/>
      <c r="ALU3209" s="14"/>
      <c r="ALV3209" s="14"/>
      <c r="ALW3209" s="14"/>
      <c r="ALX3209" s="14"/>
      <c r="ALY3209" s="14"/>
      <c r="ALZ3209" s="14"/>
      <c r="AMA3209" s="14"/>
      <c r="AMB3209" s="14"/>
      <c r="AMC3209" s="14"/>
      <c r="AMD3209" s="14"/>
      <c r="AME3209" s="14"/>
      <c r="AMF3209" s="14"/>
      <c r="AMG3209" s="14"/>
      <c r="AMH3209" s="14"/>
      <c r="AMI3209" s="14"/>
      <c r="AMJ3209" s="14"/>
      <c r="AMK3209" s="14"/>
      <c r="AML3209" s="14"/>
      <c r="AMM3209" s="14"/>
      <c r="AMN3209" s="14"/>
      <c r="AMO3209" s="14"/>
      <c r="AMP3209" s="14"/>
      <c r="AMQ3209" s="14"/>
      <c r="AMR3209" s="14"/>
      <c r="AMS3209" s="14"/>
      <c r="AMT3209" s="14"/>
      <c r="AMU3209" s="14"/>
      <c r="AMV3209" s="14"/>
      <c r="AMW3209" s="14"/>
      <c r="AMX3209" s="14"/>
      <c r="AMY3209" s="14"/>
      <c r="AMZ3209" s="14"/>
      <c r="ANA3209" s="14"/>
      <c r="ANB3209" s="14"/>
      <c r="ANC3209" s="14"/>
      <c r="AND3209" s="14"/>
      <c r="ANE3209" s="14"/>
      <c r="ANF3209" s="14"/>
      <c r="ANG3209" s="14"/>
      <c r="ANH3209" s="14"/>
      <c r="ANI3209" s="14"/>
      <c r="ANJ3209" s="14"/>
      <c r="ANK3209" s="14"/>
      <c r="ANL3209" s="14"/>
      <c r="ANM3209" s="14"/>
      <c r="ANN3209" s="14"/>
      <c r="ANO3209" s="14"/>
      <c r="ANP3209" s="14"/>
      <c r="ANQ3209" s="14"/>
      <c r="ANR3209" s="14"/>
      <c r="ANS3209" s="14"/>
      <c r="ANT3209" s="14"/>
      <c r="ANU3209" s="14"/>
      <c r="ANV3209" s="14"/>
      <c r="ANW3209" s="14"/>
      <c r="ANX3209" s="14"/>
      <c r="ANY3209" s="14"/>
      <c r="ANZ3209" s="14"/>
      <c r="AOA3209" s="14"/>
      <c r="AOB3209" s="14"/>
      <c r="AOC3209" s="14"/>
      <c r="AOD3209" s="14"/>
      <c r="AOE3209" s="14"/>
      <c r="AOF3209" s="14"/>
      <c r="AOG3209" s="14"/>
      <c r="AOH3209" s="14"/>
      <c r="AOI3209" s="14"/>
      <c r="AOJ3209" s="14"/>
      <c r="AOK3209" s="14"/>
      <c r="AOL3209" s="14"/>
      <c r="AOM3209" s="14"/>
      <c r="AON3209" s="14"/>
      <c r="AOO3209" s="14"/>
      <c r="AOP3209" s="14"/>
      <c r="AOQ3209" s="14"/>
      <c r="AOR3209" s="14"/>
      <c r="AOS3209" s="14"/>
      <c r="AOT3209" s="14"/>
      <c r="AOU3209" s="14"/>
      <c r="AOV3209" s="14"/>
      <c r="AOW3209" s="14"/>
      <c r="AOX3209" s="14"/>
      <c r="AOY3209" s="14"/>
      <c r="AOZ3209" s="14"/>
      <c r="APA3209" s="14"/>
      <c r="APB3209" s="14"/>
      <c r="APC3209" s="14"/>
      <c r="APD3209" s="14"/>
      <c r="APE3209" s="14"/>
      <c r="APF3209" s="14"/>
      <c r="APG3209" s="14"/>
      <c r="APH3209" s="14"/>
      <c r="API3209" s="14"/>
      <c r="APJ3209" s="14"/>
      <c r="APK3209" s="14"/>
      <c r="APL3209" s="14"/>
      <c r="APM3209" s="14"/>
      <c r="APN3209" s="14"/>
      <c r="APO3209" s="14"/>
      <c r="APP3209" s="14"/>
      <c r="APQ3209" s="14"/>
      <c r="APR3209" s="14"/>
      <c r="APS3209" s="14"/>
      <c r="APT3209" s="14"/>
      <c r="APU3209" s="14"/>
      <c r="APV3209" s="14"/>
      <c r="APW3209" s="14"/>
      <c r="APX3209" s="14"/>
      <c r="APY3209" s="14"/>
      <c r="APZ3209" s="14"/>
      <c r="AQA3209" s="14"/>
      <c r="AQB3209" s="14"/>
      <c r="AQC3209" s="14"/>
      <c r="AQD3209" s="14"/>
      <c r="AQE3209" s="14"/>
      <c r="AQF3209" s="14"/>
      <c r="AQG3209" s="14"/>
      <c r="AQH3209" s="14"/>
      <c r="AQI3209" s="14"/>
      <c r="AQJ3209" s="14"/>
      <c r="AQK3209" s="14"/>
      <c r="AQL3209" s="14"/>
      <c r="AQM3209" s="14"/>
      <c r="AQN3209" s="14"/>
      <c r="AQO3209" s="14"/>
      <c r="AQP3209" s="14"/>
      <c r="AQQ3209" s="14"/>
      <c r="AQR3209" s="14"/>
      <c r="AQS3209" s="14"/>
      <c r="AQT3209" s="14"/>
      <c r="AQU3209" s="14"/>
      <c r="AQV3209" s="14"/>
      <c r="AQW3209" s="14"/>
      <c r="AQX3209" s="14"/>
      <c r="AQY3209" s="14"/>
      <c r="AQZ3209" s="14"/>
      <c r="ARA3209" s="14"/>
      <c r="ARB3209" s="14"/>
      <c r="ARC3209" s="14"/>
      <c r="ARD3209" s="14"/>
      <c r="ARE3209" s="14"/>
      <c r="ARF3209" s="14"/>
      <c r="ARG3209" s="14"/>
      <c r="ARH3209" s="14"/>
      <c r="ARI3209" s="14"/>
      <c r="ARJ3209" s="14"/>
      <c r="ARK3209" s="14"/>
      <c r="ARL3209" s="14"/>
      <c r="ARM3209" s="14"/>
      <c r="ARN3209" s="14"/>
      <c r="ARO3209" s="14"/>
      <c r="ARP3209" s="14"/>
      <c r="ARQ3209" s="14"/>
      <c r="ARR3209" s="14"/>
      <c r="ARS3209" s="14"/>
      <c r="ART3209" s="14"/>
      <c r="ARU3209" s="14"/>
      <c r="ARV3209" s="14"/>
      <c r="ARW3209" s="14"/>
      <c r="ARX3209" s="14"/>
      <c r="ARY3209" s="14"/>
      <c r="ARZ3209" s="14"/>
      <c r="ASA3209" s="14"/>
      <c r="ASB3209" s="14"/>
      <c r="ASC3209" s="14"/>
      <c r="ASD3209" s="14"/>
      <c r="ASE3209" s="14"/>
      <c r="ASF3209" s="14"/>
      <c r="ASG3209" s="14"/>
      <c r="ASH3209" s="14"/>
      <c r="ASI3209" s="14"/>
      <c r="ASJ3209" s="14"/>
      <c r="ASK3209" s="14"/>
      <c r="ASL3209" s="14"/>
      <c r="ASM3209" s="14"/>
      <c r="ASN3209" s="14"/>
      <c r="ASO3209" s="14"/>
      <c r="ASP3209" s="14"/>
      <c r="ASQ3209" s="14"/>
      <c r="ASR3209" s="14"/>
      <c r="ASS3209" s="14"/>
      <c r="AST3209" s="14"/>
      <c r="ASU3209" s="14"/>
      <c r="ASV3209" s="14"/>
      <c r="ASW3209" s="14"/>
      <c r="ASX3209" s="14"/>
      <c r="ASY3209" s="14"/>
      <c r="ASZ3209" s="14"/>
      <c r="ATA3209" s="14"/>
      <c r="ATB3209" s="14"/>
      <c r="ATC3209" s="14"/>
      <c r="ATD3209" s="14"/>
      <c r="ATE3209" s="14"/>
      <c r="ATF3209" s="14"/>
      <c r="ATG3209" s="14"/>
      <c r="ATH3209" s="14"/>
      <c r="ATI3209" s="14"/>
      <c r="ATJ3209" s="14"/>
      <c r="ATK3209" s="14"/>
      <c r="ATL3209" s="14"/>
      <c r="ATM3209" s="14"/>
      <c r="ATN3209" s="14"/>
      <c r="ATO3209" s="14"/>
      <c r="ATP3209" s="14"/>
      <c r="ATQ3209" s="14"/>
      <c r="ATR3209" s="14"/>
      <c r="ATS3209" s="14"/>
      <c r="ATT3209" s="14"/>
      <c r="ATU3209" s="14"/>
      <c r="ATV3209" s="14"/>
      <c r="ATW3209" s="14"/>
      <c r="ATX3209" s="14"/>
      <c r="ATY3209" s="14"/>
      <c r="ATZ3209" s="14"/>
      <c r="AUA3209" s="14"/>
      <c r="AUB3209" s="14"/>
      <c r="AUC3209" s="14"/>
      <c r="AUD3209" s="14"/>
      <c r="AUE3209" s="14"/>
      <c r="AUF3209" s="14"/>
      <c r="AUG3209" s="14"/>
      <c r="AUH3209" s="14"/>
      <c r="AUI3209" s="14"/>
      <c r="AUJ3209" s="14"/>
      <c r="AUK3209" s="14"/>
      <c r="AUL3209" s="14"/>
      <c r="AUM3209" s="14"/>
      <c r="AUN3209" s="14"/>
      <c r="AUO3209" s="14"/>
      <c r="AUP3209" s="14"/>
      <c r="AUQ3209" s="14"/>
      <c r="AUR3209" s="14"/>
      <c r="AUS3209" s="14"/>
      <c r="AUT3209" s="14"/>
      <c r="AUU3209" s="14"/>
      <c r="AUV3209" s="14"/>
      <c r="AUW3209" s="14"/>
      <c r="AUX3209" s="14"/>
      <c r="AUY3209" s="14"/>
      <c r="AUZ3209" s="14"/>
      <c r="AVA3209" s="14"/>
      <c r="AVB3209" s="14"/>
      <c r="AVC3209" s="14"/>
      <c r="AVD3209" s="14"/>
      <c r="AVE3209" s="14"/>
      <c r="AVF3209" s="14"/>
      <c r="AVG3209" s="14"/>
      <c r="AVH3209" s="14"/>
      <c r="AVI3209" s="14"/>
      <c r="AVJ3209" s="14"/>
      <c r="AVK3209" s="14"/>
      <c r="AVL3209" s="14"/>
      <c r="AVM3209" s="14"/>
      <c r="AVN3209" s="14"/>
      <c r="AVO3209" s="14"/>
      <c r="AVP3209" s="14"/>
      <c r="AVQ3209" s="14"/>
      <c r="AVR3209" s="14"/>
      <c r="AVS3209" s="14"/>
      <c r="AVT3209" s="14"/>
      <c r="AVU3209" s="14"/>
      <c r="AVV3209" s="14"/>
      <c r="AVW3209" s="14"/>
      <c r="AVX3209" s="14"/>
      <c r="AVY3209" s="14"/>
      <c r="AVZ3209" s="14"/>
      <c r="AWA3209" s="14"/>
      <c r="AWB3209" s="14"/>
      <c r="AWC3209" s="14"/>
      <c r="AWD3209" s="14"/>
      <c r="AWE3209" s="14"/>
      <c r="AWF3209" s="14"/>
      <c r="AWG3209" s="14"/>
      <c r="AWH3209" s="14"/>
      <c r="AWI3209" s="14"/>
      <c r="AWJ3209" s="14"/>
      <c r="AWK3209" s="14"/>
      <c r="AWL3209" s="14"/>
      <c r="AWM3209" s="14"/>
      <c r="AWN3209" s="14"/>
      <c r="AWO3209" s="14"/>
      <c r="AWP3209" s="14"/>
      <c r="AWQ3209" s="14"/>
      <c r="AWR3209" s="14"/>
      <c r="AWS3209" s="14"/>
      <c r="AWT3209" s="14"/>
      <c r="AWU3209" s="14"/>
      <c r="AWV3209" s="14"/>
      <c r="AWW3209" s="14"/>
      <c r="AWX3209" s="14"/>
      <c r="AWY3209" s="14"/>
      <c r="AWZ3209" s="14"/>
      <c r="AXA3209" s="14"/>
      <c r="AXB3209" s="14"/>
      <c r="AXC3209" s="14"/>
      <c r="AXD3209" s="14"/>
      <c r="AXE3209" s="14"/>
      <c r="AXF3209" s="14"/>
      <c r="AXG3209" s="14"/>
      <c r="AXH3209" s="14"/>
      <c r="AXI3209" s="14"/>
      <c r="AXJ3209" s="14"/>
      <c r="AXK3209" s="14"/>
      <c r="AXL3209" s="14"/>
      <c r="AXM3209" s="14"/>
      <c r="AXN3209" s="14"/>
      <c r="AXO3209" s="14"/>
      <c r="AXP3209" s="14"/>
      <c r="AXQ3209" s="14"/>
      <c r="AXR3209" s="14"/>
      <c r="AXS3209" s="14"/>
      <c r="AXT3209" s="14"/>
      <c r="AXU3209" s="14"/>
      <c r="AXV3209" s="14"/>
      <c r="AXW3209" s="14"/>
      <c r="AXX3209" s="14"/>
      <c r="AXY3209" s="14"/>
      <c r="AXZ3209" s="14"/>
      <c r="AYA3209" s="14"/>
      <c r="AYB3209" s="14"/>
      <c r="AYC3209" s="14"/>
      <c r="AYD3209" s="14"/>
      <c r="AYE3209" s="14"/>
      <c r="AYF3209" s="14"/>
      <c r="AYG3209" s="14"/>
      <c r="AYH3209" s="14"/>
      <c r="AYI3209" s="14"/>
      <c r="AYJ3209" s="14"/>
      <c r="AYK3209" s="14"/>
      <c r="AYL3209" s="14"/>
      <c r="AYM3209" s="14"/>
      <c r="AYN3209" s="14"/>
      <c r="AYO3209" s="14"/>
      <c r="AYP3209" s="14"/>
      <c r="AYQ3209" s="14"/>
      <c r="AYR3209" s="14"/>
      <c r="AYS3209" s="14"/>
      <c r="AYT3209" s="14"/>
      <c r="AYU3209" s="14"/>
      <c r="AYV3209" s="14"/>
      <c r="AYW3209" s="14"/>
      <c r="AYX3209" s="14"/>
      <c r="AYY3209" s="14"/>
      <c r="AYZ3209" s="14"/>
      <c r="AZA3209" s="14"/>
      <c r="AZB3209" s="14"/>
      <c r="AZC3209" s="14"/>
      <c r="AZD3209" s="14"/>
      <c r="AZE3209" s="14"/>
      <c r="AZF3209" s="14"/>
      <c r="AZG3209" s="14"/>
      <c r="AZH3209" s="14"/>
      <c r="AZI3209" s="14"/>
      <c r="AZJ3209" s="14"/>
      <c r="AZK3209" s="14"/>
      <c r="AZL3209" s="14"/>
      <c r="AZM3209" s="14"/>
      <c r="AZN3209" s="14"/>
      <c r="AZO3209" s="14"/>
      <c r="AZP3209" s="14"/>
      <c r="AZQ3209" s="14"/>
      <c r="AZR3209" s="14"/>
      <c r="AZS3209" s="14"/>
      <c r="AZT3209" s="14"/>
      <c r="AZU3209" s="14"/>
      <c r="AZV3209" s="14"/>
      <c r="AZW3209" s="14"/>
      <c r="AZX3209" s="14"/>
      <c r="AZY3209" s="14"/>
      <c r="AZZ3209" s="14"/>
      <c r="BAA3209" s="14"/>
      <c r="BAB3209" s="14"/>
      <c r="BAC3209" s="14"/>
      <c r="BAD3209" s="14"/>
      <c r="BAE3209" s="14"/>
      <c r="BAF3209" s="14"/>
      <c r="BAG3209" s="14"/>
      <c r="BAH3209" s="14"/>
      <c r="BAI3209" s="14"/>
      <c r="BAJ3209" s="14"/>
      <c r="BAK3209" s="14"/>
      <c r="BAL3209" s="14"/>
      <c r="BAM3209" s="14"/>
      <c r="BAN3209" s="14"/>
      <c r="BAO3209" s="14"/>
      <c r="BAP3209" s="14"/>
      <c r="BAQ3209" s="14"/>
      <c r="BAR3209" s="14"/>
      <c r="BAS3209" s="14"/>
      <c r="BAT3209" s="14"/>
      <c r="BAU3209" s="14"/>
      <c r="BAV3209" s="14"/>
      <c r="BAW3209" s="14"/>
      <c r="BAX3209" s="14"/>
      <c r="BAY3209" s="14"/>
      <c r="BAZ3209" s="14"/>
      <c r="BBA3209" s="14"/>
      <c r="BBB3209" s="14"/>
      <c r="BBC3209" s="14"/>
      <c r="BBD3209" s="14"/>
      <c r="BBE3209" s="14"/>
      <c r="BBF3209" s="14"/>
      <c r="BBG3209" s="14"/>
      <c r="BBH3209" s="14"/>
      <c r="BBI3209" s="14"/>
      <c r="BBJ3209" s="14"/>
      <c r="BBK3209" s="14"/>
      <c r="BBL3209" s="14"/>
      <c r="BBM3209" s="14"/>
      <c r="BBN3209" s="14"/>
      <c r="BBO3209" s="14"/>
      <c r="BBP3209" s="14"/>
      <c r="BBQ3209" s="14"/>
      <c r="BBR3209" s="14"/>
      <c r="BBS3209" s="14"/>
      <c r="BBT3209" s="14"/>
      <c r="BBU3209" s="14"/>
      <c r="BBV3209" s="14"/>
      <c r="BBW3209" s="14"/>
      <c r="BBX3209" s="14"/>
      <c r="BBY3209" s="14"/>
      <c r="BBZ3209" s="14"/>
      <c r="BCA3209" s="14"/>
      <c r="BCB3209" s="14"/>
      <c r="BCC3209" s="14"/>
      <c r="BCD3209" s="14"/>
      <c r="BCE3209" s="14"/>
      <c r="BCF3209" s="14"/>
      <c r="BCG3209" s="14"/>
      <c r="BCH3209" s="14"/>
      <c r="BCI3209" s="14"/>
      <c r="BCJ3209" s="14"/>
      <c r="BCK3209" s="14"/>
      <c r="BCL3209" s="14"/>
      <c r="BCM3209" s="14"/>
      <c r="BCN3209" s="14"/>
      <c r="BCO3209" s="14"/>
      <c r="BCP3209" s="14"/>
      <c r="BCQ3209" s="14"/>
      <c r="BCR3209" s="14"/>
      <c r="BCS3209" s="14"/>
      <c r="BCT3209" s="14"/>
      <c r="BCU3209" s="14"/>
      <c r="BCV3209" s="14"/>
      <c r="BCW3209" s="14"/>
      <c r="BCX3209" s="14"/>
      <c r="BCY3209" s="14"/>
      <c r="BCZ3209" s="14"/>
      <c r="BDA3209" s="14"/>
      <c r="BDB3209" s="14"/>
      <c r="BDC3209" s="14"/>
      <c r="BDD3209" s="14"/>
      <c r="BDE3209" s="14"/>
      <c r="BDF3209" s="14"/>
      <c r="BDG3209" s="14"/>
      <c r="BDH3209" s="14"/>
      <c r="BDI3209" s="14"/>
      <c r="BDJ3209" s="14"/>
      <c r="BDK3209" s="14"/>
      <c r="BDL3209" s="14"/>
      <c r="BDM3209" s="14"/>
      <c r="BDN3209" s="14"/>
      <c r="BDO3209" s="14"/>
      <c r="BDP3209" s="14"/>
      <c r="BDQ3209" s="14"/>
      <c r="BDR3209" s="14"/>
      <c r="BDS3209" s="14"/>
      <c r="BDT3209" s="14"/>
      <c r="BDU3209" s="14"/>
      <c r="BDV3209" s="14"/>
      <c r="BDW3209" s="14"/>
      <c r="BDX3209" s="14"/>
      <c r="BDY3209" s="14"/>
      <c r="BDZ3209" s="14"/>
      <c r="BEA3209" s="14"/>
      <c r="BEB3209" s="14"/>
      <c r="BEC3209" s="14"/>
      <c r="BED3209" s="14"/>
      <c r="BEE3209" s="14"/>
      <c r="BEF3209" s="14"/>
      <c r="BEG3209" s="14"/>
      <c r="BEH3209" s="14"/>
      <c r="BEI3209" s="14"/>
      <c r="BEJ3209" s="14"/>
      <c r="BEK3209" s="14"/>
      <c r="BEL3209" s="14"/>
      <c r="BEM3209" s="14"/>
      <c r="BEN3209" s="14"/>
      <c r="BEO3209" s="14"/>
      <c r="BEP3209" s="14"/>
      <c r="BEQ3209" s="14"/>
      <c r="BER3209" s="14"/>
      <c r="BES3209" s="14"/>
      <c r="BET3209" s="14"/>
      <c r="BEU3209" s="14"/>
      <c r="BEV3209" s="14"/>
      <c r="BEW3209" s="14"/>
      <c r="BEX3209" s="14"/>
      <c r="BEY3209" s="14"/>
      <c r="BEZ3209" s="14"/>
      <c r="BFA3209" s="14"/>
      <c r="BFB3209" s="14"/>
      <c r="BFC3209" s="14"/>
      <c r="BFD3209" s="14"/>
      <c r="BFE3209" s="14"/>
      <c r="BFF3209" s="14"/>
      <c r="BFG3209" s="14"/>
      <c r="BFH3209" s="14"/>
      <c r="BFI3209" s="14"/>
      <c r="BFJ3209" s="14"/>
      <c r="BFK3209" s="14"/>
      <c r="BFL3209" s="14"/>
      <c r="BFM3209" s="14"/>
      <c r="BFN3209" s="14"/>
      <c r="BFO3209" s="14"/>
      <c r="BFP3209" s="14"/>
      <c r="BFQ3209" s="14"/>
      <c r="BFR3209" s="14"/>
      <c r="BFS3209" s="14"/>
      <c r="BFT3209" s="14"/>
      <c r="BFU3209" s="14"/>
      <c r="BFV3209" s="14"/>
      <c r="BFW3209" s="14"/>
      <c r="BFX3209" s="14"/>
      <c r="BFY3209" s="14"/>
      <c r="BFZ3209" s="14"/>
      <c r="BGA3209" s="14"/>
      <c r="BGB3209" s="14"/>
      <c r="BGC3209" s="14"/>
      <c r="BGD3209" s="14"/>
      <c r="BGE3209" s="14"/>
      <c r="BGF3209" s="14"/>
      <c r="BGG3209" s="14"/>
      <c r="BGH3209" s="14"/>
      <c r="BGI3209" s="14"/>
      <c r="BGJ3209" s="14"/>
      <c r="BGK3209" s="14"/>
      <c r="BGL3209" s="14"/>
      <c r="BGM3209" s="14"/>
      <c r="BGN3209" s="14"/>
      <c r="BGO3209" s="14"/>
      <c r="BGP3209" s="14"/>
      <c r="BGQ3209" s="14"/>
      <c r="BGR3209" s="14"/>
      <c r="BGS3209" s="14"/>
      <c r="BGT3209" s="14"/>
      <c r="BGU3209" s="14"/>
      <c r="BGV3209" s="14"/>
      <c r="BGW3209" s="14"/>
      <c r="BGX3209" s="14"/>
      <c r="BGY3209" s="14"/>
      <c r="BGZ3209" s="14"/>
      <c r="BHA3209" s="14"/>
      <c r="BHB3209" s="14"/>
      <c r="BHC3209" s="14"/>
      <c r="BHD3209" s="14"/>
      <c r="BHE3209" s="14"/>
      <c r="BHF3209" s="14"/>
      <c r="BHG3209" s="14"/>
      <c r="BHH3209" s="14"/>
      <c r="BHI3209" s="14"/>
      <c r="BHJ3209" s="14"/>
      <c r="BHK3209" s="14"/>
      <c r="BHL3209" s="14"/>
      <c r="BHM3209" s="14"/>
      <c r="BHN3209" s="14"/>
      <c r="BHO3209" s="14"/>
      <c r="BHP3209" s="14"/>
      <c r="BHQ3209" s="14"/>
      <c r="BHR3209" s="14"/>
      <c r="BHS3209" s="14"/>
      <c r="BHT3209" s="14"/>
      <c r="BHU3209" s="14"/>
      <c r="BHV3209" s="14"/>
      <c r="BHW3209" s="14"/>
      <c r="BHX3209" s="14"/>
      <c r="BHY3209" s="14"/>
      <c r="BHZ3209" s="14"/>
      <c r="BIA3209" s="14"/>
      <c r="BIB3209" s="14"/>
      <c r="BIC3209" s="14"/>
      <c r="BID3209" s="14"/>
      <c r="BIE3209" s="14"/>
      <c r="BIF3209" s="14"/>
      <c r="BIG3209" s="14"/>
      <c r="BIH3209" s="14"/>
      <c r="BII3209" s="14"/>
      <c r="BIJ3209" s="14"/>
      <c r="BIK3209" s="14"/>
      <c r="BIL3209" s="14"/>
      <c r="BIM3209" s="14"/>
      <c r="BIN3209" s="14"/>
      <c r="BIO3209" s="14"/>
      <c r="BIP3209" s="14"/>
      <c r="BIQ3209" s="14"/>
      <c r="BIR3209" s="14"/>
      <c r="BIS3209" s="14"/>
      <c r="BIT3209" s="14"/>
      <c r="BIU3209" s="14"/>
      <c r="BIV3209" s="14"/>
      <c r="BIW3209" s="14"/>
      <c r="BIX3209" s="14"/>
      <c r="BIY3209" s="14"/>
      <c r="BIZ3209" s="14"/>
      <c r="BJA3209" s="14"/>
      <c r="BJB3209" s="14"/>
      <c r="BJC3209" s="14"/>
      <c r="BJD3209" s="14"/>
      <c r="BJE3209" s="14"/>
      <c r="BJF3209" s="14"/>
      <c r="BJG3209" s="14"/>
      <c r="BJH3209" s="14"/>
      <c r="BJI3209" s="14"/>
      <c r="BJJ3209" s="14"/>
      <c r="BJK3209" s="14"/>
      <c r="BJL3209" s="14"/>
      <c r="BJM3209" s="14"/>
      <c r="BJN3209" s="14"/>
      <c r="BJO3209" s="14"/>
      <c r="BJP3209" s="14"/>
      <c r="BJQ3209" s="14"/>
      <c r="BJR3209" s="14"/>
      <c r="BJS3209" s="14"/>
      <c r="BJT3209" s="14"/>
      <c r="BJU3209" s="14"/>
      <c r="BJV3209" s="14"/>
      <c r="BJW3209" s="14"/>
      <c r="BJX3209" s="14"/>
      <c r="BJY3209" s="14"/>
      <c r="BJZ3209" s="14"/>
      <c r="BKA3209" s="14"/>
      <c r="BKB3209" s="14"/>
      <c r="BKC3209" s="14"/>
      <c r="BKD3209" s="14"/>
      <c r="BKE3209" s="14"/>
      <c r="BKF3209" s="14"/>
      <c r="BKG3209" s="14"/>
      <c r="BKH3209" s="14"/>
      <c r="BKI3209" s="14"/>
      <c r="BKJ3209" s="14"/>
      <c r="BKK3209" s="14"/>
      <c r="BKL3209" s="14"/>
      <c r="BKM3209" s="14"/>
      <c r="BKN3209" s="14"/>
      <c r="BKO3209" s="14"/>
      <c r="BKP3209" s="14"/>
      <c r="BKQ3209" s="14"/>
      <c r="BKR3209" s="14"/>
      <c r="BKS3209" s="14"/>
      <c r="BKT3209" s="14"/>
      <c r="BKU3209" s="14"/>
      <c r="BKV3209" s="14"/>
      <c r="BKW3209" s="14"/>
      <c r="BKX3209" s="14"/>
      <c r="BKY3209" s="14"/>
      <c r="BKZ3209" s="14"/>
      <c r="BLA3209" s="14"/>
      <c r="BLB3209" s="14"/>
      <c r="BLC3209" s="14"/>
      <c r="BLD3209" s="14"/>
      <c r="BLE3209" s="14"/>
      <c r="BLF3209" s="14"/>
      <c r="BLG3209" s="14"/>
      <c r="BLH3209" s="14"/>
      <c r="BLI3209" s="14"/>
      <c r="BLJ3209" s="14"/>
      <c r="BLK3209" s="14"/>
      <c r="BLL3209" s="14"/>
      <c r="BLM3209" s="14"/>
      <c r="BLN3209" s="14"/>
      <c r="BLO3209" s="14"/>
      <c r="BLP3209" s="14"/>
      <c r="BLQ3209" s="14"/>
      <c r="BLR3209" s="14"/>
      <c r="BLS3209" s="14"/>
      <c r="BLT3209" s="14"/>
      <c r="BLU3209" s="14"/>
      <c r="BLV3209" s="14"/>
      <c r="BLW3209" s="14"/>
      <c r="BLX3209" s="14"/>
      <c r="BLY3209" s="14"/>
      <c r="BLZ3209" s="14"/>
      <c r="BMA3209" s="14"/>
      <c r="BMB3209" s="14"/>
      <c r="BMC3209" s="14"/>
      <c r="BMD3209" s="14"/>
      <c r="BME3209" s="14"/>
      <c r="BMF3209" s="14"/>
      <c r="BMG3209" s="14"/>
      <c r="BMH3209" s="14"/>
      <c r="BMI3209" s="14"/>
      <c r="BMJ3209" s="14"/>
      <c r="BMK3209" s="14"/>
      <c r="BML3209" s="14"/>
      <c r="BMM3209" s="14"/>
      <c r="BMN3209" s="14"/>
      <c r="BMO3209" s="14"/>
      <c r="BMP3209" s="14"/>
      <c r="BMQ3209" s="14"/>
      <c r="BMR3209" s="14"/>
      <c r="BMS3209" s="14"/>
      <c r="BMT3209" s="14"/>
      <c r="BMU3209" s="14"/>
      <c r="BMV3209" s="14"/>
      <c r="BMW3209" s="14"/>
      <c r="BMX3209" s="14"/>
      <c r="BMY3209" s="14"/>
      <c r="BMZ3209" s="14"/>
      <c r="BNA3209" s="14"/>
      <c r="BNB3209" s="14"/>
      <c r="BNC3209" s="14"/>
      <c r="BND3209" s="14"/>
      <c r="BNE3209" s="14"/>
      <c r="BNF3209" s="14"/>
      <c r="BNG3209" s="14"/>
      <c r="BNH3209" s="14"/>
      <c r="BNI3209" s="14"/>
      <c r="BNJ3209" s="14"/>
      <c r="BNK3209" s="14"/>
      <c r="BNL3209" s="14"/>
      <c r="BNM3209" s="14"/>
      <c r="BNN3209" s="14"/>
      <c r="BNO3209" s="14"/>
      <c r="BNP3209" s="14"/>
      <c r="BNQ3209" s="14"/>
      <c r="BNR3209" s="14"/>
      <c r="BNS3209" s="14"/>
      <c r="BNT3209" s="14"/>
      <c r="BNU3209" s="14"/>
      <c r="BNV3209" s="14"/>
      <c r="BNW3209" s="14"/>
      <c r="BNX3209" s="14"/>
      <c r="BNY3209" s="14"/>
      <c r="BNZ3209" s="14"/>
      <c r="BOA3209" s="14"/>
      <c r="BOB3209" s="14"/>
      <c r="BOC3209" s="14"/>
      <c r="BOD3209" s="14"/>
      <c r="BOE3209" s="14"/>
      <c r="BOF3209" s="14"/>
      <c r="BOG3209" s="14"/>
      <c r="BOH3209" s="14"/>
      <c r="BOI3209" s="14"/>
      <c r="BOJ3209" s="14"/>
      <c r="BOK3209" s="14"/>
      <c r="BOL3209" s="14"/>
      <c r="BOM3209" s="14"/>
      <c r="BON3209" s="14"/>
      <c r="BOO3209" s="14"/>
      <c r="BOP3209" s="14"/>
      <c r="BOQ3209" s="14"/>
      <c r="BOR3209" s="14"/>
      <c r="BOS3209" s="14"/>
      <c r="BOT3209" s="14"/>
      <c r="BOU3209" s="14"/>
      <c r="BOV3209" s="14"/>
      <c r="BOW3209" s="14"/>
      <c r="BOX3209" s="14"/>
      <c r="BOY3209" s="14"/>
      <c r="BOZ3209" s="14"/>
      <c r="BPA3209" s="14"/>
      <c r="BPB3209" s="14"/>
      <c r="BPC3209" s="14"/>
      <c r="BPD3209" s="14"/>
      <c r="BPE3209" s="14"/>
      <c r="BPF3209" s="14"/>
      <c r="BPG3209" s="14"/>
      <c r="BPH3209" s="14"/>
      <c r="BPI3209" s="14"/>
      <c r="BPJ3209" s="14"/>
      <c r="BPK3209" s="14"/>
      <c r="BPL3209" s="14"/>
      <c r="BPM3209" s="14"/>
      <c r="BPN3209" s="14"/>
      <c r="BPO3209" s="14"/>
      <c r="BPP3209" s="14"/>
      <c r="BPQ3209" s="14"/>
      <c r="BPR3209" s="14"/>
      <c r="BPS3209" s="14"/>
      <c r="BPT3209" s="14"/>
      <c r="BPU3209" s="14"/>
      <c r="BPV3209" s="14"/>
      <c r="BPW3209" s="14"/>
      <c r="BPX3209" s="14"/>
      <c r="BPY3209" s="14"/>
      <c r="BPZ3209" s="14"/>
      <c r="BQA3209" s="14"/>
      <c r="BQB3209" s="14"/>
      <c r="BQC3209" s="14"/>
      <c r="BQD3209" s="14"/>
      <c r="BQE3209" s="14"/>
      <c r="BQF3209" s="14"/>
      <c r="BQG3209" s="14"/>
      <c r="BQH3209" s="14"/>
      <c r="BQI3209" s="14"/>
      <c r="BQJ3209" s="14"/>
      <c r="BQK3209" s="14"/>
      <c r="BQL3209" s="14"/>
      <c r="BQM3209" s="14"/>
      <c r="BQN3209" s="14"/>
      <c r="BQO3209" s="14"/>
      <c r="BQP3209" s="14"/>
      <c r="BQQ3209" s="14"/>
      <c r="BQR3209" s="14"/>
      <c r="BQS3209" s="14"/>
      <c r="BQT3209" s="14"/>
      <c r="BQU3209" s="14"/>
      <c r="BQV3209" s="14"/>
      <c r="BQW3209" s="14"/>
      <c r="BQX3209" s="14"/>
      <c r="BQY3209" s="14"/>
      <c r="BQZ3209" s="14"/>
      <c r="BRA3209" s="14"/>
      <c r="BRB3209" s="14"/>
      <c r="BRC3209" s="14"/>
      <c r="BRD3209" s="14"/>
      <c r="BRE3209" s="14"/>
      <c r="BRF3209" s="14"/>
      <c r="BRG3209" s="14"/>
      <c r="BRH3209" s="14"/>
      <c r="BRI3209" s="14"/>
      <c r="BRJ3209" s="14"/>
      <c r="BRK3209" s="14"/>
      <c r="BRL3209" s="14"/>
      <c r="BRM3209" s="14"/>
      <c r="BRN3209" s="14"/>
      <c r="BRO3209" s="14"/>
      <c r="BRP3209" s="14"/>
      <c r="BRQ3209" s="14"/>
      <c r="BRR3209" s="14"/>
      <c r="BRS3209" s="14"/>
      <c r="BRT3209" s="14"/>
      <c r="BRU3209" s="14"/>
      <c r="BRV3209" s="14"/>
      <c r="BRW3209" s="14"/>
      <c r="BRX3209" s="14"/>
      <c r="BRY3209" s="14"/>
      <c r="BRZ3209" s="14"/>
      <c r="BSA3209" s="14"/>
      <c r="BSB3209" s="14"/>
      <c r="BSC3209" s="14"/>
      <c r="BSD3209" s="14"/>
      <c r="BSE3209" s="14"/>
      <c r="BSF3209" s="14"/>
      <c r="BSG3209" s="14"/>
      <c r="BSH3209" s="14"/>
      <c r="BSI3209" s="14"/>
      <c r="BSJ3209" s="14"/>
      <c r="BSK3209" s="14"/>
      <c r="BSL3209" s="14"/>
      <c r="BSM3209" s="14"/>
      <c r="BSN3209" s="14"/>
      <c r="BSO3209" s="14"/>
      <c r="BSP3209" s="14"/>
      <c r="BSQ3209" s="14"/>
      <c r="BSR3209" s="14"/>
      <c r="BSS3209" s="14"/>
      <c r="BST3209" s="14"/>
      <c r="BSU3209" s="14"/>
      <c r="BSV3209" s="14"/>
      <c r="BSW3209" s="14"/>
      <c r="BSX3209" s="14"/>
      <c r="BSY3209" s="14"/>
      <c r="BSZ3209" s="14"/>
      <c r="BTA3209" s="14"/>
      <c r="BTB3209" s="14"/>
      <c r="BTC3209" s="14"/>
      <c r="BTD3209" s="14"/>
      <c r="BTE3209" s="14"/>
      <c r="BTF3209" s="14"/>
      <c r="BTG3209" s="14"/>
      <c r="BTH3209" s="14"/>
      <c r="BTI3209" s="14"/>
      <c r="BTJ3209" s="14"/>
      <c r="BTK3209" s="14"/>
      <c r="BTL3209" s="14"/>
      <c r="BTM3209" s="14"/>
      <c r="BTN3209" s="14"/>
      <c r="BTO3209" s="14"/>
      <c r="BTP3209" s="14"/>
      <c r="BTQ3209" s="14"/>
      <c r="BTR3209" s="14"/>
      <c r="BTS3209" s="14"/>
      <c r="BTT3209" s="14"/>
      <c r="BTU3209" s="14"/>
      <c r="BTV3209" s="14"/>
      <c r="BTW3209" s="14"/>
      <c r="BTX3209" s="14"/>
      <c r="BTY3209" s="14"/>
      <c r="BTZ3209" s="14"/>
      <c r="BUA3209" s="14"/>
      <c r="BUB3209" s="14"/>
      <c r="BUC3209" s="14"/>
      <c r="BUD3209" s="14"/>
      <c r="BUE3209" s="14"/>
      <c r="BUF3209" s="14"/>
      <c r="BUG3209" s="14"/>
      <c r="BUH3209" s="14"/>
      <c r="BUI3209" s="14"/>
      <c r="BUJ3209" s="14"/>
      <c r="BUK3209" s="14"/>
      <c r="BUL3209" s="14"/>
      <c r="BUM3209" s="14"/>
      <c r="BUN3209" s="14"/>
      <c r="BUO3209" s="14"/>
      <c r="BUP3209" s="14"/>
      <c r="BUQ3209" s="14"/>
      <c r="BUR3209" s="14"/>
      <c r="BUS3209" s="14"/>
      <c r="BUT3209" s="14"/>
      <c r="BUU3209" s="14"/>
      <c r="BUV3209" s="14"/>
      <c r="BUW3209" s="14"/>
      <c r="BUX3209" s="14"/>
      <c r="BUY3209" s="14"/>
      <c r="BUZ3209" s="14"/>
      <c r="BVA3209" s="14"/>
      <c r="BVB3209" s="14"/>
      <c r="BVC3209" s="14"/>
      <c r="BVD3209" s="14"/>
      <c r="BVE3209" s="14"/>
      <c r="BVF3209" s="14"/>
      <c r="BVG3209" s="14"/>
      <c r="BVH3209" s="14"/>
      <c r="BVI3209" s="14"/>
      <c r="BVJ3209" s="14"/>
      <c r="BVK3209" s="14"/>
      <c r="BVL3209" s="14"/>
      <c r="BVM3209" s="14"/>
      <c r="BVN3209" s="14"/>
      <c r="BVO3209" s="14"/>
      <c r="BVP3209" s="14"/>
      <c r="BVQ3209" s="14"/>
      <c r="BVR3209" s="14"/>
      <c r="BVS3209" s="14"/>
      <c r="BVT3209" s="14"/>
      <c r="BVU3209" s="14"/>
      <c r="BVV3209" s="14"/>
      <c r="BVW3209" s="14"/>
      <c r="BVX3209" s="14"/>
      <c r="BVY3209" s="14"/>
      <c r="BVZ3209" s="14"/>
      <c r="BWA3209" s="14"/>
      <c r="BWB3209" s="14"/>
      <c r="BWC3209" s="14"/>
      <c r="BWD3209" s="14"/>
      <c r="BWE3209" s="14"/>
      <c r="BWF3209" s="14"/>
      <c r="BWG3209" s="14"/>
      <c r="BWH3209" s="14"/>
      <c r="BWI3209" s="14"/>
      <c r="BWJ3209" s="14"/>
      <c r="BWK3209" s="14"/>
      <c r="BWL3209" s="14"/>
      <c r="BWM3209" s="14"/>
      <c r="BWN3209" s="14"/>
      <c r="BWO3209" s="14"/>
      <c r="BWP3209" s="14"/>
      <c r="BWQ3209" s="14"/>
      <c r="BWR3209" s="14"/>
      <c r="BWS3209" s="14"/>
      <c r="BWT3209" s="14"/>
      <c r="BWU3209" s="14"/>
      <c r="BWV3209" s="14"/>
      <c r="BWW3209" s="14"/>
      <c r="BWX3209" s="14"/>
      <c r="BWY3209" s="14"/>
      <c r="BWZ3209" s="14"/>
      <c r="BXA3209" s="14"/>
      <c r="BXB3209" s="14"/>
      <c r="BXC3209" s="14"/>
      <c r="BXD3209" s="14"/>
      <c r="BXE3209" s="14"/>
      <c r="BXF3209" s="14"/>
      <c r="BXG3209" s="14"/>
      <c r="BXH3209" s="14"/>
      <c r="BXI3209" s="14"/>
      <c r="BXJ3209" s="14"/>
      <c r="BXK3209" s="14"/>
      <c r="BXL3209" s="14"/>
      <c r="BXM3209" s="14"/>
      <c r="BXN3209" s="14"/>
      <c r="BXO3209" s="14"/>
      <c r="BXP3209" s="14"/>
      <c r="BXQ3209" s="14"/>
      <c r="BXR3209" s="14"/>
      <c r="BXS3209" s="14"/>
      <c r="BXT3209" s="14"/>
      <c r="BXU3209" s="14"/>
      <c r="BXV3209" s="14"/>
      <c r="BXW3209" s="14"/>
      <c r="BXX3209" s="14"/>
      <c r="BXY3209" s="14"/>
      <c r="BXZ3209" s="14"/>
      <c r="BYA3209" s="14"/>
      <c r="BYB3209" s="14"/>
      <c r="BYC3209" s="14"/>
      <c r="BYD3209" s="14"/>
      <c r="BYE3209" s="14"/>
      <c r="BYF3209" s="14"/>
      <c r="BYG3209" s="14"/>
      <c r="BYH3209" s="14"/>
      <c r="BYI3209" s="14"/>
      <c r="BYJ3209" s="14"/>
      <c r="BYK3209" s="14"/>
      <c r="BYL3209" s="14"/>
      <c r="BYM3209" s="14"/>
      <c r="BYN3209" s="14"/>
      <c r="BYO3209" s="14"/>
      <c r="BYP3209" s="14"/>
      <c r="BYQ3209" s="14"/>
      <c r="BYR3209" s="14"/>
      <c r="BYS3209" s="14"/>
      <c r="BYT3209" s="14"/>
      <c r="BYU3209" s="14"/>
      <c r="BYV3209" s="14"/>
      <c r="BYW3209" s="14"/>
      <c r="BYX3209" s="14"/>
      <c r="BYY3209" s="14"/>
      <c r="BYZ3209" s="14"/>
      <c r="BZA3209" s="14"/>
      <c r="BZB3209" s="14"/>
      <c r="BZC3209" s="14"/>
      <c r="BZD3209" s="14"/>
      <c r="BZE3209" s="14"/>
      <c r="BZF3209" s="14"/>
      <c r="BZG3209" s="14"/>
      <c r="BZH3209" s="14"/>
      <c r="BZI3209" s="14"/>
      <c r="BZJ3209" s="14"/>
      <c r="BZK3209" s="14"/>
      <c r="BZL3209" s="14"/>
      <c r="BZM3209" s="14"/>
      <c r="BZN3209" s="14"/>
      <c r="BZO3209" s="14"/>
      <c r="BZP3209" s="14"/>
      <c r="BZQ3209" s="14"/>
      <c r="BZR3209" s="14"/>
      <c r="BZS3209" s="14"/>
      <c r="BZT3209" s="14"/>
      <c r="BZU3209" s="14"/>
      <c r="BZV3209" s="14"/>
      <c r="BZW3209" s="14"/>
      <c r="BZX3209" s="14"/>
      <c r="BZY3209" s="14"/>
      <c r="BZZ3209" s="14"/>
      <c r="CAA3209" s="14"/>
      <c r="CAB3209" s="14"/>
      <c r="CAC3209" s="14"/>
      <c r="CAD3209" s="14"/>
      <c r="CAE3209" s="14"/>
      <c r="CAF3209" s="14"/>
      <c r="CAG3209" s="14"/>
      <c r="CAH3209" s="14"/>
      <c r="CAI3209" s="14"/>
      <c r="CAJ3209" s="14"/>
      <c r="CAK3209" s="14"/>
      <c r="CAL3209" s="14"/>
      <c r="CAM3209" s="14"/>
      <c r="CAN3209" s="14"/>
      <c r="CAO3209" s="14"/>
      <c r="CAP3209" s="14"/>
      <c r="CAQ3209" s="14"/>
      <c r="CAR3209" s="14"/>
      <c r="CAS3209" s="14"/>
      <c r="CAT3209" s="14"/>
      <c r="CAU3209" s="14"/>
      <c r="CAV3209" s="14"/>
      <c r="CAW3209" s="14"/>
      <c r="CAX3209" s="14"/>
      <c r="CAY3209" s="14"/>
      <c r="CAZ3209" s="14"/>
      <c r="CBA3209" s="14"/>
      <c r="CBB3209" s="14"/>
      <c r="CBC3209" s="14"/>
      <c r="CBD3209" s="14"/>
      <c r="CBE3209" s="14"/>
      <c r="CBF3209" s="14"/>
      <c r="CBG3209" s="14"/>
      <c r="CBH3209" s="14"/>
      <c r="CBI3209" s="14"/>
      <c r="CBJ3209" s="14"/>
      <c r="CBK3209" s="14"/>
      <c r="CBL3209" s="14"/>
      <c r="CBM3209" s="14"/>
      <c r="CBN3209" s="14"/>
      <c r="CBO3209" s="14"/>
      <c r="CBP3209" s="14"/>
      <c r="CBQ3209" s="14"/>
      <c r="CBR3209" s="14"/>
      <c r="CBS3209" s="14"/>
      <c r="CBT3209" s="14"/>
      <c r="CBU3209" s="14"/>
      <c r="CBV3209" s="14"/>
      <c r="CBW3209" s="14"/>
      <c r="CBX3209" s="14"/>
      <c r="CBY3209" s="14"/>
      <c r="CBZ3209" s="14"/>
      <c r="CCA3209" s="14"/>
      <c r="CCB3209" s="14"/>
      <c r="CCC3209" s="14"/>
      <c r="CCD3209" s="14"/>
      <c r="CCE3209" s="14"/>
      <c r="CCF3209" s="14"/>
      <c r="CCG3209" s="14"/>
      <c r="CCH3209" s="14"/>
      <c r="CCI3209" s="14"/>
      <c r="CCJ3209" s="14"/>
      <c r="CCK3209" s="14"/>
      <c r="CCL3209" s="14"/>
      <c r="CCM3209" s="14"/>
      <c r="CCN3209" s="14"/>
      <c r="CCO3209" s="14"/>
      <c r="CCP3209" s="14"/>
      <c r="CCQ3209" s="14"/>
      <c r="CCR3209" s="14"/>
      <c r="CCS3209" s="14"/>
      <c r="CCT3209" s="14"/>
      <c r="CCU3209" s="14"/>
      <c r="CCV3209" s="14"/>
      <c r="CCW3209" s="14"/>
      <c r="CCX3209" s="14"/>
      <c r="CCY3209" s="14"/>
      <c r="CCZ3209" s="14"/>
      <c r="CDA3209" s="14"/>
      <c r="CDB3209" s="14"/>
      <c r="CDC3209" s="14"/>
      <c r="CDD3209" s="14"/>
      <c r="CDE3209" s="14"/>
      <c r="CDF3209" s="14"/>
      <c r="CDG3209" s="14"/>
      <c r="CDH3209" s="14"/>
      <c r="CDI3209" s="14"/>
      <c r="CDJ3209" s="14"/>
      <c r="CDK3209" s="14"/>
      <c r="CDL3209" s="14"/>
      <c r="CDM3209" s="14"/>
      <c r="CDN3209" s="14"/>
      <c r="CDO3209" s="14"/>
      <c r="CDP3209" s="14"/>
      <c r="CDQ3209" s="14"/>
      <c r="CDR3209" s="14"/>
      <c r="CDS3209" s="14"/>
      <c r="CDT3209" s="14"/>
      <c r="CDU3209" s="14"/>
      <c r="CDV3209" s="14"/>
      <c r="CDW3209" s="14"/>
      <c r="CDX3209" s="14"/>
      <c r="CDY3209" s="14"/>
      <c r="CDZ3209" s="14"/>
      <c r="CEA3209" s="14"/>
      <c r="CEB3209" s="14"/>
      <c r="CEC3209" s="14"/>
      <c r="CED3209" s="14"/>
      <c r="CEE3209" s="14"/>
      <c r="CEF3209" s="14"/>
      <c r="CEG3209" s="14"/>
      <c r="CEH3209" s="14"/>
      <c r="CEI3209" s="14"/>
      <c r="CEJ3209" s="14"/>
      <c r="CEK3209" s="14"/>
      <c r="CEL3209" s="14"/>
      <c r="CEM3209" s="14"/>
      <c r="CEN3209" s="14"/>
      <c r="CEO3209" s="14"/>
      <c r="CEP3209" s="14"/>
      <c r="CEQ3209" s="14"/>
      <c r="CER3209" s="14"/>
      <c r="CES3209" s="14"/>
      <c r="CET3209" s="14"/>
      <c r="CEU3209" s="14"/>
      <c r="CEV3209" s="14"/>
      <c r="CEW3209" s="14"/>
      <c r="CEX3209" s="14"/>
      <c r="CEY3209" s="14"/>
      <c r="CEZ3209" s="14"/>
      <c r="CFA3209" s="14"/>
      <c r="CFB3209" s="14"/>
      <c r="CFC3209" s="14"/>
      <c r="CFD3209" s="14"/>
      <c r="CFE3209" s="14"/>
      <c r="CFF3209" s="14"/>
      <c r="CFG3209" s="14"/>
      <c r="CFH3209" s="14"/>
      <c r="CFI3209" s="14"/>
      <c r="CFJ3209" s="14"/>
      <c r="CFK3209" s="14"/>
      <c r="CFL3209" s="14"/>
      <c r="CFM3209" s="14"/>
      <c r="CFN3209" s="14"/>
      <c r="CFO3209" s="14"/>
      <c r="CFP3209" s="14"/>
      <c r="CFQ3209" s="14"/>
      <c r="CFR3209" s="14"/>
      <c r="CFS3209" s="14"/>
      <c r="CFT3209" s="14"/>
      <c r="CFU3209" s="14"/>
      <c r="CFV3209" s="14"/>
      <c r="CFW3209" s="14"/>
      <c r="CFX3209" s="14"/>
      <c r="CFY3209" s="14"/>
      <c r="CFZ3209" s="14"/>
      <c r="CGA3209" s="14"/>
      <c r="CGB3209" s="14"/>
      <c r="CGC3209" s="14"/>
      <c r="CGD3209" s="14"/>
      <c r="CGE3209" s="14"/>
      <c r="CGF3209" s="14"/>
      <c r="CGG3209" s="14"/>
      <c r="CGH3209" s="14"/>
      <c r="CGI3209" s="14"/>
      <c r="CGJ3209" s="14"/>
      <c r="CGK3209" s="14"/>
      <c r="CGL3209" s="14"/>
      <c r="CGM3209" s="14"/>
      <c r="CGN3209" s="14"/>
      <c r="CGO3209" s="14"/>
      <c r="CGP3209" s="14"/>
      <c r="CGQ3209" s="14"/>
      <c r="CGR3209" s="14"/>
      <c r="CGS3209" s="14"/>
      <c r="CGT3209" s="14"/>
      <c r="CGU3209" s="14"/>
      <c r="CGV3209" s="14"/>
      <c r="CGW3209" s="14"/>
      <c r="CGX3209" s="14"/>
      <c r="CGY3209" s="14"/>
      <c r="CGZ3209" s="14"/>
      <c r="CHA3209" s="14"/>
      <c r="CHB3209" s="14"/>
      <c r="CHC3209" s="14"/>
      <c r="CHD3209" s="14"/>
      <c r="CHE3209" s="14"/>
      <c r="CHF3209" s="14"/>
      <c r="CHG3209" s="14"/>
      <c r="CHH3209" s="14"/>
      <c r="CHI3209" s="14"/>
      <c r="CHJ3209" s="14"/>
      <c r="CHK3209" s="14"/>
      <c r="CHL3209" s="14"/>
      <c r="CHM3209" s="14"/>
      <c r="CHN3209" s="14"/>
      <c r="CHO3209" s="14"/>
      <c r="CHP3209" s="14"/>
      <c r="CHQ3209" s="14"/>
      <c r="CHR3209" s="14"/>
      <c r="CHS3209" s="14"/>
      <c r="CHT3209" s="14"/>
      <c r="CHU3209" s="14"/>
      <c r="CHV3209" s="14"/>
      <c r="CHW3209" s="14"/>
      <c r="CHX3209" s="14"/>
      <c r="CHY3209" s="14"/>
      <c r="CHZ3209" s="14"/>
      <c r="CIA3209" s="14"/>
      <c r="CIB3209" s="14"/>
      <c r="CIC3209" s="14"/>
      <c r="CID3209" s="14"/>
      <c r="CIE3209" s="14"/>
      <c r="CIF3209" s="14"/>
      <c r="CIG3209" s="14"/>
      <c r="CIH3209" s="14"/>
      <c r="CII3209" s="14"/>
      <c r="CIJ3209" s="14"/>
      <c r="CIK3209" s="14"/>
      <c r="CIL3209" s="14"/>
      <c r="CIM3209" s="14"/>
      <c r="CIN3209" s="14"/>
      <c r="CIO3209" s="14"/>
      <c r="CIP3209" s="14"/>
      <c r="CIQ3209" s="14"/>
      <c r="CIR3209" s="14"/>
      <c r="CIS3209" s="14"/>
      <c r="CIT3209" s="14"/>
      <c r="CIU3209" s="14"/>
      <c r="CIV3209" s="14"/>
      <c r="CIW3209" s="14"/>
      <c r="CIX3209" s="14"/>
      <c r="CIY3209" s="14"/>
      <c r="CIZ3209" s="14"/>
      <c r="CJA3209" s="14"/>
      <c r="CJB3209" s="14"/>
      <c r="CJC3209" s="14"/>
      <c r="CJD3209" s="14"/>
      <c r="CJE3209" s="14"/>
      <c r="CJF3209" s="14"/>
      <c r="CJG3209" s="14"/>
      <c r="CJH3209" s="14"/>
      <c r="CJI3209" s="14"/>
      <c r="CJJ3209" s="14"/>
      <c r="CJK3209" s="14"/>
      <c r="CJL3209" s="14"/>
      <c r="CJM3209" s="14"/>
      <c r="CJN3209" s="14"/>
      <c r="CJO3209" s="14"/>
      <c r="CJP3209" s="14"/>
      <c r="CJQ3209" s="14"/>
      <c r="CJR3209" s="14"/>
      <c r="CJS3209" s="14"/>
      <c r="CJT3209" s="14"/>
      <c r="CJU3209" s="14"/>
      <c r="CJV3209" s="14"/>
      <c r="CJW3209" s="14"/>
      <c r="CJX3209" s="14"/>
      <c r="CJY3209" s="14"/>
      <c r="CJZ3209" s="14"/>
      <c r="CKA3209" s="14"/>
      <c r="CKB3209" s="14"/>
      <c r="CKC3209" s="14"/>
      <c r="CKD3209" s="14"/>
      <c r="CKE3209" s="14"/>
      <c r="CKF3209" s="14"/>
      <c r="CKG3209" s="14"/>
      <c r="CKH3209" s="14"/>
      <c r="CKI3209" s="14"/>
      <c r="CKJ3209" s="14"/>
      <c r="CKK3209" s="14"/>
      <c r="CKL3209" s="14"/>
      <c r="CKM3209" s="14"/>
      <c r="CKN3209" s="14"/>
      <c r="CKO3209" s="14"/>
      <c r="CKP3209" s="14"/>
      <c r="CKQ3209" s="14"/>
      <c r="CKR3209" s="14"/>
      <c r="CKS3209" s="14"/>
      <c r="CKT3209" s="14"/>
      <c r="CKU3209" s="14"/>
      <c r="CKV3209" s="14"/>
      <c r="CKW3209" s="14"/>
      <c r="CKX3209" s="14"/>
      <c r="CKY3209" s="14"/>
      <c r="CKZ3209" s="14"/>
      <c r="CLA3209" s="14"/>
      <c r="CLB3209" s="14"/>
      <c r="CLC3209" s="14"/>
      <c r="CLD3209" s="14"/>
      <c r="CLE3209" s="14"/>
      <c r="CLF3209" s="14"/>
      <c r="CLG3209" s="14"/>
      <c r="CLH3209" s="14"/>
      <c r="CLI3209" s="14"/>
      <c r="CLJ3209" s="14"/>
      <c r="CLK3209" s="14"/>
      <c r="CLL3209" s="14"/>
      <c r="CLM3209" s="14"/>
      <c r="CLN3209" s="14"/>
      <c r="CLO3209" s="14"/>
      <c r="CLP3209" s="14"/>
      <c r="CLQ3209" s="14"/>
      <c r="CLR3209" s="14"/>
      <c r="CLS3209" s="14"/>
      <c r="CLT3209" s="14"/>
      <c r="CLU3209" s="14"/>
      <c r="CLV3209" s="14"/>
      <c r="CLW3209" s="14"/>
      <c r="CLX3209" s="14"/>
      <c r="CLY3209" s="14"/>
      <c r="CLZ3209" s="14"/>
      <c r="CMA3209" s="14"/>
      <c r="CMB3209" s="14"/>
      <c r="CMC3209" s="14"/>
      <c r="CMD3209" s="14"/>
      <c r="CME3209" s="14"/>
      <c r="CMF3209" s="14"/>
      <c r="CMG3209" s="14"/>
      <c r="CMH3209" s="14"/>
      <c r="CMI3209" s="14"/>
      <c r="CMJ3209" s="14"/>
      <c r="CMK3209" s="14"/>
      <c r="CML3209" s="14"/>
      <c r="CMM3209" s="14"/>
      <c r="CMN3209" s="14"/>
      <c r="CMO3209" s="14"/>
      <c r="CMP3209" s="14"/>
      <c r="CMQ3209" s="14"/>
      <c r="CMR3209" s="14"/>
      <c r="CMS3209" s="14"/>
      <c r="CMT3209" s="14"/>
      <c r="CMU3209" s="14"/>
      <c r="CMV3209" s="14"/>
      <c r="CMW3209" s="14"/>
      <c r="CMX3209" s="14"/>
      <c r="CMY3209" s="14"/>
      <c r="CMZ3209" s="14"/>
      <c r="CNA3209" s="14"/>
      <c r="CNB3209" s="14"/>
      <c r="CNC3209" s="14"/>
      <c r="CND3209" s="14"/>
      <c r="CNE3209" s="14"/>
      <c r="CNF3209" s="14"/>
      <c r="CNG3209" s="14"/>
      <c r="CNH3209" s="14"/>
      <c r="CNI3209" s="14"/>
      <c r="CNJ3209" s="14"/>
      <c r="CNK3209" s="14"/>
      <c r="CNL3209" s="14"/>
      <c r="CNM3209" s="14"/>
      <c r="CNN3209" s="14"/>
      <c r="CNO3209" s="14"/>
      <c r="CNP3209" s="14"/>
      <c r="CNQ3209" s="14"/>
      <c r="CNR3209" s="14"/>
      <c r="CNS3209" s="14"/>
      <c r="CNT3209" s="14"/>
      <c r="CNU3209" s="14"/>
      <c r="CNV3209" s="14"/>
      <c r="CNW3209" s="14"/>
      <c r="CNX3209" s="14"/>
      <c r="CNY3209" s="14"/>
      <c r="CNZ3209" s="14"/>
      <c r="COA3209" s="14"/>
      <c r="COB3209" s="14"/>
      <c r="COC3209" s="14"/>
      <c r="COD3209" s="14"/>
      <c r="COE3209" s="14"/>
      <c r="COF3209" s="14"/>
      <c r="COG3209" s="14"/>
      <c r="COH3209" s="14"/>
      <c r="COI3209" s="14"/>
      <c r="COJ3209" s="14"/>
      <c r="COK3209" s="14"/>
      <c r="COL3209" s="14"/>
      <c r="COM3209" s="14"/>
      <c r="CON3209" s="14"/>
      <c r="COO3209" s="14"/>
      <c r="COP3209" s="14"/>
      <c r="COQ3209" s="14"/>
      <c r="COR3209" s="14"/>
      <c r="COS3209" s="14"/>
      <c r="COT3209" s="14"/>
      <c r="COU3209" s="14"/>
      <c r="COV3209" s="14"/>
      <c r="COW3209" s="14"/>
      <c r="COX3209" s="14"/>
      <c r="COY3209" s="14"/>
      <c r="COZ3209" s="14"/>
      <c r="CPA3209" s="14"/>
      <c r="CPB3209" s="14"/>
      <c r="CPC3209" s="14"/>
      <c r="CPD3209" s="14"/>
      <c r="CPE3209" s="14"/>
      <c r="CPF3209" s="14"/>
      <c r="CPG3209" s="14"/>
      <c r="CPH3209" s="14"/>
      <c r="CPI3209" s="14"/>
      <c r="CPJ3209" s="14"/>
      <c r="CPK3209" s="14"/>
      <c r="CPL3209" s="14"/>
      <c r="CPM3209" s="14"/>
      <c r="CPN3209" s="14"/>
      <c r="CPO3209" s="14"/>
      <c r="CPP3209" s="14"/>
      <c r="CPQ3209" s="14"/>
      <c r="CPR3209" s="14"/>
      <c r="CPS3209" s="14"/>
      <c r="CPT3209" s="14"/>
      <c r="CPU3209" s="14"/>
      <c r="CPV3209" s="14"/>
      <c r="CPW3209" s="14"/>
      <c r="CPX3209" s="14"/>
      <c r="CPY3209" s="14"/>
      <c r="CPZ3209" s="14"/>
      <c r="CQA3209" s="14"/>
      <c r="CQB3209" s="14"/>
      <c r="CQC3209" s="14"/>
      <c r="CQD3209" s="14"/>
      <c r="CQE3209" s="14"/>
      <c r="CQF3209" s="14"/>
      <c r="CQG3209" s="14"/>
      <c r="CQH3209" s="14"/>
      <c r="CQI3209" s="14"/>
      <c r="CQJ3209" s="14"/>
      <c r="CQK3209" s="14"/>
      <c r="CQL3209" s="14"/>
      <c r="CQM3209" s="14"/>
      <c r="CQN3209" s="14"/>
      <c r="CQO3209" s="14"/>
      <c r="CQP3209" s="14"/>
      <c r="CQQ3209" s="14"/>
      <c r="CQR3209" s="14"/>
      <c r="CQS3209" s="14"/>
      <c r="CQT3209" s="14"/>
      <c r="CQU3209" s="14"/>
      <c r="CQV3209" s="14"/>
      <c r="CQW3209" s="14"/>
      <c r="CQX3209" s="14"/>
      <c r="CQY3209" s="14"/>
      <c r="CQZ3209" s="14"/>
      <c r="CRA3209" s="14"/>
      <c r="CRB3209" s="14"/>
      <c r="CRC3209" s="14"/>
      <c r="CRD3209" s="14"/>
      <c r="CRE3209" s="14"/>
      <c r="CRF3209" s="14"/>
      <c r="CRG3209" s="14"/>
      <c r="CRH3209" s="14"/>
      <c r="CRI3209" s="14"/>
      <c r="CRJ3209" s="14"/>
      <c r="CRK3209" s="14"/>
      <c r="CRL3209" s="14"/>
      <c r="CRM3209" s="14"/>
      <c r="CRN3209" s="14"/>
      <c r="CRO3209" s="14"/>
      <c r="CRP3209" s="14"/>
      <c r="CRQ3209" s="14"/>
      <c r="CRR3209" s="14"/>
      <c r="CRS3209" s="14"/>
      <c r="CRT3209" s="14"/>
      <c r="CRU3209" s="14"/>
      <c r="CRV3209" s="14"/>
      <c r="CRW3209" s="14"/>
      <c r="CRX3209" s="14"/>
      <c r="CRY3209" s="14"/>
      <c r="CRZ3209" s="14"/>
      <c r="CSA3209" s="14"/>
      <c r="CSB3209" s="14"/>
      <c r="CSC3209" s="14"/>
      <c r="CSD3209" s="14"/>
      <c r="CSE3209" s="14"/>
      <c r="CSF3209" s="14"/>
      <c r="CSG3209" s="14"/>
      <c r="CSH3209" s="14"/>
      <c r="CSI3209" s="14"/>
      <c r="CSJ3209" s="14"/>
      <c r="CSK3209" s="14"/>
      <c r="CSL3209" s="14"/>
      <c r="CSM3209" s="14"/>
      <c r="CSN3209" s="14"/>
      <c r="CSO3209" s="14"/>
      <c r="CSP3209" s="14"/>
      <c r="CSQ3209" s="14"/>
      <c r="CSR3209" s="14"/>
      <c r="CSS3209" s="14"/>
      <c r="CST3209" s="14"/>
      <c r="CSU3209" s="14"/>
      <c r="CSV3209" s="14"/>
      <c r="CSW3209" s="14"/>
      <c r="CSX3209" s="14"/>
      <c r="CSY3209" s="14"/>
      <c r="CSZ3209" s="14"/>
      <c r="CTA3209" s="14"/>
      <c r="CTB3209" s="14"/>
      <c r="CTC3209" s="14"/>
      <c r="CTD3209" s="14"/>
      <c r="CTE3209" s="14"/>
      <c r="CTF3209" s="14"/>
      <c r="CTG3209" s="14"/>
      <c r="CTH3209" s="14"/>
      <c r="CTI3209" s="14"/>
      <c r="CTJ3209" s="14"/>
      <c r="CTK3209" s="14"/>
      <c r="CTL3209" s="14"/>
      <c r="CTM3209" s="14"/>
      <c r="CTN3209" s="14"/>
      <c r="CTO3209" s="14"/>
      <c r="CTP3209" s="14"/>
      <c r="CTQ3209" s="14"/>
      <c r="CTR3209" s="14"/>
      <c r="CTS3209" s="14"/>
      <c r="CTT3209" s="14"/>
      <c r="CTU3209" s="14"/>
      <c r="CTV3209" s="14"/>
      <c r="CTW3209" s="14"/>
      <c r="CTX3209" s="14"/>
      <c r="CTY3209" s="14"/>
      <c r="CTZ3209" s="14"/>
      <c r="CUA3209" s="14"/>
      <c r="CUB3209" s="14"/>
      <c r="CUC3209" s="14"/>
      <c r="CUD3209" s="14"/>
      <c r="CUE3209" s="14"/>
      <c r="CUF3209" s="14"/>
      <c r="CUG3209" s="14"/>
      <c r="CUH3209" s="14"/>
      <c r="CUI3209" s="14"/>
      <c r="CUJ3209" s="14"/>
      <c r="CUK3209" s="14"/>
      <c r="CUL3209" s="14"/>
      <c r="CUM3209" s="14"/>
      <c r="CUN3209" s="14"/>
      <c r="CUO3209" s="14"/>
      <c r="CUP3209" s="14"/>
      <c r="CUQ3209" s="14"/>
      <c r="CUR3209" s="14"/>
      <c r="CUS3209" s="14"/>
      <c r="CUT3209" s="14"/>
      <c r="CUU3209" s="14"/>
      <c r="CUV3209" s="14"/>
      <c r="CUW3209" s="14"/>
      <c r="CUX3209" s="14"/>
      <c r="CUY3209" s="14"/>
      <c r="CUZ3209" s="14"/>
      <c r="CVA3209" s="14"/>
      <c r="CVB3209" s="14"/>
      <c r="CVC3209" s="14"/>
      <c r="CVD3209" s="14"/>
      <c r="CVE3209" s="14"/>
      <c r="CVF3209" s="14"/>
      <c r="CVG3209" s="14"/>
      <c r="CVH3209" s="14"/>
      <c r="CVI3209" s="14"/>
      <c r="CVJ3209" s="14"/>
      <c r="CVK3209" s="14"/>
      <c r="CVL3209" s="14"/>
      <c r="CVM3209" s="14"/>
      <c r="CVN3209" s="14"/>
      <c r="CVO3209" s="14"/>
      <c r="CVP3209" s="14"/>
      <c r="CVQ3209" s="14"/>
      <c r="CVR3209" s="14"/>
      <c r="CVS3209" s="14"/>
      <c r="CVT3209" s="14"/>
      <c r="CVU3209" s="14"/>
      <c r="CVV3209" s="14"/>
      <c r="CVW3209" s="14"/>
      <c r="CVX3209" s="14"/>
      <c r="CVY3209" s="14"/>
      <c r="CVZ3209" s="14"/>
      <c r="CWA3209" s="14"/>
      <c r="CWB3209" s="14"/>
      <c r="CWC3209" s="14"/>
      <c r="CWD3209" s="14"/>
      <c r="CWE3209" s="14"/>
      <c r="CWF3209" s="14"/>
      <c r="CWG3209" s="14"/>
      <c r="CWH3209" s="14"/>
      <c r="CWI3209" s="14"/>
      <c r="CWJ3209" s="14"/>
      <c r="CWK3209" s="14"/>
      <c r="CWL3209" s="14"/>
      <c r="CWM3209" s="14"/>
      <c r="CWN3209" s="14"/>
      <c r="CWO3209" s="14"/>
      <c r="CWP3209" s="14"/>
      <c r="CWQ3209" s="14"/>
      <c r="CWR3209" s="14"/>
      <c r="CWS3209" s="14"/>
      <c r="CWT3209" s="14"/>
      <c r="CWU3209" s="14"/>
      <c r="CWV3209" s="14"/>
      <c r="CWW3209" s="14"/>
      <c r="CWX3209" s="14"/>
      <c r="CWY3209" s="14"/>
      <c r="CWZ3209" s="14"/>
      <c r="CXA3209" s="14"/>
      <c r="CXB3209" s="14"/>
      <c r="CXC3209" s="14"/>
      <c r="CXD3209" s="14"/>
      <c r="CXE3209" s="14"/>
      <c r="CXF3209" s="14"/>
      <c r="CXG3209" s="14"/>
      <c r="CXH3209" s="14"/>
      <c r="CXI3209" s="14"/>
      <c r="CXJ3209" s="14"/>
      <c r="CXK3209" s="14"/>
      <c r="CXL3209" s="14"/>
      <c r="CXM3209" s="14"/>
      <c r="CXN3209" s="14"/>
      <c r="CXO3209" s="14"/>
      <c r="CXP3209" s="14"/>
      <c r="CXQ3209" s="14"/>
      <c r="CXR3209" s="14"/>
      <c r="CXS3209" s="14"/>
      <c r="CXT3209" s="14"/>
      <c r="CXU3209" s="14"/>
      <c r="CXV3209" s="14"/>
      <c r="CXW3209" s="14"/>
      <c r="CXX3209" s="14"/>
      <c r="CXY3209" s="14"/>
      <c r="CXZ3209" s="14"/>
      <c r="CYA3209" s="14"/>
      <c r="CYB3209" s="14"/>
      <c r="CYC3209" s="14"/>
      <c r="CYD3209" s="14"/>
      <c r="CYE3209" s="14"/>
      <c r="CYF3209" s="14"/>
      <c r="CYG3209" s="14"/>
      <c r="CYH3209" s="14"/>
      <c r="CYI3209" s="14"/>
      <c r="CYJ3209" s="14"/>
      <c r="CYK3209" s="14"/>
      <c r="CYL3209" s="14"/>
      <c r="CYM3209" s="14"/>
      <c r="CYN3209" s="14"/>
      <c r="CYO3209" s="14"/>
      <c r="CYP3209" s="14"/>
      <c r="CYQ3209" s="14"/>
      <c r="CYR3209" s="14"/>
      <c r="CYS3209" s="14"/>
      <c r="CYT3209" s="14"/>
      <c r="CYU3209" s="14"/>
      <c r="CYV3209" s="14"/>
      <c r="CYW3209" s="14"/>
      <c r="CYX3209" s="14"/>
      <c r="CYY3209" s="14"/>
      <c r="CYZ3209" s="14"/>
      <c r="CZA3209" s="14"/>
      <c r="CZB3209" s="14"/>
      <c r="CZC3209" s="14"/>
      <c r="CZD3209" s="14"/>
      <c r="CZE3209" s="14"/>
      <c r="CZF3209" s="14"/>
      <c r="CZG3209" s="14"/>
      <c r="CZH3209" s="14"/>
      <c r="CZI3209" s="14"/>
      <c r="CZJ3209" s="14"/>
      <c r="CZK3209" s="14"/>
      <c r="CZL3209" s="14"/>
      <c r="CZM3209" s="14"/>
      <c r="CZN3209" s="14"/>
      <c r="CZO3209" s="14"/>
      <c r="CZP3209" s="14"/>
      <c r="CZQ3209" s="14"/>
      <c r="CZR3209" s="14"/>
      <c r="CZS3209" s="14"/>
      <c r="CZT3209" s="14"/>
      <c r="CZU3209" s="14"/>
      <c r="CZV3209" s="14"/>
      <c r="CZW3209" s="14"/>
      <c r="CZX3209" s="14"/>
      <c r="CZY3209" s="14"/>
      <c r="CZZ3209" s="14"/>
      <c r="DAA3209" s="14"/>
      <c r="DAB3209" s="14"/>
      <c r="DAC3209" s="14"/>
      <c r="DAD3209" s="14"/>
      <c r="DAE3209" s="14"/>
      <c r="DAF3209" s="14"/>
      <c r="DAG3209" s="14"/>
      <c r="DAH3209" s="14"/>
      <c r="DAI3209" s="14"/>
      <c r="DAJ3209" s="14"/>
      <c r="DAK3209" s="14"/>
      <c r="DAL3209" s="14"/>
      <c r="DAM3209" s="14"/>
      <c r="DAN3209" s="14"/>
      <c r="DAO3209" s="14"/>
      <c r="DAP3209" s="14"/>
      <c r="DAQ3209" s="14"/>
      <c r="DAR3209" s="14"/>
      <c r="DAS3209" s="14"/>
      <c r="DAT3209" s="14"/>
      <c r="DAU3209" s="14"/>
      <c r="DAV3209" s="14"/>
      <c r="DAW3209" s="14"/>
      <c r="DAX3209" s="14"/>
      <c r="DAY3209" s="14"/>
      <c r="DAZ3209" s="14"/>
      <c r="DBA3209" s="14"/>
      <c r="DBB3209" s="14"/>
      <c r="DBC3209" s="14"/>
      <c r="DBD3209" s="14"/>
      <c r="DBE3209" s="14"/>
      <c r="DBF3209" s="14"/>
      <c r="DBG3209" s="14"/>
      <c r="DBH3209" s="14"/>
      <c r="DBI3209" s="14"/>
      <c r="DBJ3209" s="14"/>
      <c r="DBK3209" s="14"/>
      <c r="DBL3209" s="14"/>
      <c r="DBM3209" s="14"/>
      <c r="DBN3209" s="14"/>
      <c r="DBO3209" s="14"/>
      <c r="DBP3209" s="14"/>
      <c r="DBQ3209" s="14"/>
      <c r="DBR3209" s="14"/>
      <c r="DBS3209" s="14"/>
      <c r="DBT3209" s="14"/>
      <c r="DBU3209" s="14"/>
      <c r="DBV3209" s="14"/>
      <c r="DBW3209" s="14"/>
      <c r="DBX3209" s="14"/>
      <c r="DBY3209" s="14"/>
      <c r="DBZ3209" s="14"/>
      <c r="DCA3209" s="14"/>
      <c r="DCB3209" s="14"/>
      <c r="DCC3209" s="14"/>
      <c r="DCD3209" s="14"/>
      <c r="DCE3209" s="14"/>
      <c r="DCF3209" s="14"/>
      <c r="DCG3209" s="14"/>
      <c r="DCH3209" s="14"/>
      <c r="DCI3209" s="14"/>
      <c r="DCJ3209" s="14"/>
      <c r="DCK3209" s="14"/>
      <c r="DCL3209" s="14"/>
      <c r="DCM3209" s="14"/>
      <c r="DCN3209" s="14"/>
      <c r="DCO3209" s="14"/>
      <c r="DCP3209" s="14"/>
      <c r="DCQ3209" s="14"/>
      <c r="DCR3209" s="14"/>
      <c r="DCS3209" s="14"/>
      <c r="DCT3209" s="14"/>
      <c r="DCU3209" s="14"/>
      <c r="DCV3209" s="14"/>
      <c r="DCW3209" s="14"/>
      <c r="DCX3209" s="14"/>
      <c r="DCY3209" s="14"/>
      <c r="DCZ3209" s="14"/>
      <c r="DDA3209" s="14"/>
      <c r="DDB3209" s="14"/>
      <c r="DDC3209" s="14"/>
      <c r="DDD3209" s="14"/>
      <c r="DDE3209" s="14"/>
      <c r="DDF3209" s="14"/>
      <c r="DDG3209" s="14"/>
      <c r="DDH3209" s="14"/>
      <c r="DDI3209" s="14"/>
      <c r="DDJ3209" s="14"/>
      <c r="DDK3209" s="14"/>
      <c r="DDL3209" s="14"/>
      <c r="DDM3209" s="14"/>
      <c r="DDN3209" s="14"/>
      <c r="DDO3209" s="14"/>
      <c r="DDP3209" s="14"/>
      <c r="DDQ3209" s="14"/>
      <c r="DDR3209" s="14"/>
      <c r="DDS3209" s="14"/>
      <c r="DDT3209" s="14"/>
      <c r="DDU3209" s="14"/>
      <c r="DDV3209" s="14"/>
      <c r="DDW3209" s="14"/>
      <c r="DDX3209" s="14"/>
      <c r="DDY3209" s="14"/>
      <c r="DDZ3209" s="14"/>
      <c r="DEA3209" s="14"/>
      <c r="DEB3209" s="14"/>
      <c r="DEC3209" s="14"/>
      <c r="DED3209" s="14"/>
      <c r="DEE3209" s="14"/>
      <c r="DEF3209" s="14"/>
      <c r="DEG3209" s="14"/>
      <c r="DEH3209" s="14"/>
      <c r="DEI3209" s="14"/>
      <c r="DEJ3209" s="14"/>
      <c r="DEK3209" s="14"/>
      <c r="DEL3209" s="14"/>
      <c r="DEM3209" s="14"/>
      <c r="DEN3209" s="14"/>
      <c r="DEO3209" s="14"/>
      <c r="DEP3209" s="14"/>
      <c r="DEQ3209" s="14"/>
      <c r="DER3209" s="14"/>
      <c r="DES3209" s="14"/>
      <c r="DET3209" s="14"/>
      <c r="DEU3209" s="14"/>
      <c r="DEV3209" s="14"/>
      <c r="DEW3209" s="14"/>
      <c r="DEX3209" s="14"/>
      <c r="DEY3209" s="14"/>
      <c r="DEZ3209" s="14"/>
      <c r="DFA3209" s="14"/>
      <c r="DFB3209" s="14"/>
      <c r="DFC3209" s="14"/>
      <c r="DFD3209" s="14"/>
      <c r="DFE3209" s="14"/>
      <c r="DFF3209" s="14"/>
      <c r="DFG3209" s="14"/>
      <c r="DFH3209" s="14"/>
      <c r="DFI3209" s="14"/>
      <c r="DFJ3209" s="14"/>
      <c r="DFK3209" s="14"/>
      <c r="DFL3209" s="14"/>
      <c r="DFM3209" s="14"/>
      <c r="DFN3209" s="14"/>
      <c r="DFO3209" s="14"/>
      <c r="DFP3209" s="14"/>
      <c r="DFQ3209" s="14"/>
      <c r="DFR3209" s="14"/>
      <c r="DFS3209" s="14"/>
      <c r="DFT3209" s="14"/>
      <c r="DFU3209" s="14"/>
      <c r="DFV3209" s="14"/>
      <c r="DFW3209" s="14"/>
      <c r="DFX3209" s="14"/>
      <c r="DFY3209" s="14"/>
      <c r="DFZ3209" s="14"/>
      <c r="DGA3209" s="14"/>
      <c r="DGB3209" s="14"/>
      <c r="DGC3209" s="14"/>
      <c r="DGD3209" s="14"/>
      <c r="DGE3209" s="14"/>
      <c r="DGF3209" s="14"/>
      <c r="DGG3209" s="14"/>
      <c r="DGH3209" s="14"/>
      <c r="DGI3209" s="14"/>
      <c r="DGJ3209" s="14"/>
      <c r="DGK3209" s="14"/>
      <c r="DGL3209" s="14"/>
      <c r="DGM3209" s="14"/>
      <c r="DGN3209" s="14"/>
      <c r="DGO3209" s="14"/>
      <c r="DGP3209" s="14"/>
      <c r="DGQ3209" s="14"/>
      <c r="DGR3209" s="14"/>
      <c r="DGS3209" s="14"/>
      <c r="DGT3209" s="14"/>
      <c r="DGU3209" s="14"/>
      <c r="DGV3209" s="14"/>
      <c r="DGW3209" s="14"/>
      <c r="DGX3209" s="14"/>
      <c r="DGY3209" s="14"/>
      <c r="DGZ3209" s="14"/>
      <c r="DHA3209" s="14"/>
      <c r="DHB3209" s="14"/>
      <c r="DHC3209" s="14"/>
      <c r="DHD3209" s="14"/>
      <c r="DHE3209" s="14"/>
      <c r="DHF3209" s="14"/>
      <c r="DHG3209" s="14"/>
      <c r="DHH3209" s="14"/>
      <c r="DHI3209" s="14"/>
      <c r="DHJ3209" s="14"/>
      <c r="DHK3209" s="14"/>
      <c r="DHL3209" s="14"/>
      <c r="DHM3209" s="14"/>
      <c r="DHN3209" s="14"/>
      <c r="DHO3209" s="14"/>
      <c r="DHP3209" s="14"/>
      <c r="DHQ3209" s="14"/>
      <c r="DHR3209" s="14"/>
      <c r="DHS3209" s="14"/>
      <c r="DHT3209" s="14"/>
      <c r="DHU3209" s="14"/>
      <c r="DHV3209" s="14"/>
      <c r="DHW3209" s="14"/>
      <c r="DHX3209" s="14"/>
      <c r="DHY3209" s="14"/>
      <c r="DHZ3209" s="14"/>
      <c r="DIA3209" s="14"/>
      <c r="DIB3209" s="14"/>
      <c r="DIC3209" s="14"/>
      <c r="DID3209" s="14"/>
      <c r="DIE3209" s="14"/>
      <c r="DIF3209" s="14"/>
      <c r="DIG3209" s="14"/>
      <c r="DIH3209" s="14"/>
      <c r="DII3209" s="14"/>
      <c r="DIJ3209" s="14"/>
      <c r="DIK3209" s="14"/>
      <c r="DIL3209" s="14"/>
      <c r="DIM3209" s="14"/>
      <c r="DIN3209" s="14"/>
      <c r="DIO3209" s="14"/>
      <c r="DIP3209" s="14"/>
      <c r="DIQ3209" s="14"/>
      <c r="DIR3209" s="14"/>
      <c r="DIS3209" s="14"/>
      <c r="DIT3209" s="14"/>
      <c r="DIU3209" s="14"/>
      <c r="DIV3209" s="14"/>
      <c r="DIW3209" s="14"/>
      <c r="DIX3209" s="14"/>
      <c r="DIY3209" s="14"/>
      <c r="DIZ3209" s="14"/>
      <c r="DJA3209" s="14"/>
      <c r="DJB3209" s="14"/>
      <c r="DJC3209" s="14"/>
      <c r="DJD3209" s="14"/>
      <c r="DJE3209" s="14"/>
      <c r="DJF3209" s="14"/>
      <c r="DJG3209" s="14"/>
      <c r="DJH3209" s="14"/>
      <c r="DJI3209" s="14"/>
      <c r="DJJ3209" s="14"/>
      <c r="DJK3209" s="14"/>
      <c r="DJL3209" s="14"/>
      <c r="DJM3209" s="14"/>
      <c r="DJN3209" s="14"/>
      <c r="DJO3209" s="14"/>
      <c r="DJP3209" s="14"/>
      <c r="DJQ3209" s="14"/>
      <c r="DJR3209" s="14"/>
      <c r="DJS3209" s="14"/>
      <c r="DJT3209" s="14"/>
      <c r="DJU3209" s="14"/>
      <c r="DJV3209" s="14"/>
      <c r="DJW3209" s="14"/>
      <c r="DJX3209" s="14"/>
      <c r="DJY3209" s="14"/>
      <c r="DJZ3209" s="14"/>
      <c r="DKA3209" s="14"/>
      <c r="DKB3209" s="14"/>
      <c r="DKC3209" s="14"/>
      <c r="DKD3209" s="14"/>
      <c r="DKE3209" s="14"/>
      <c r="DKF3209" s="14"/>
      <c r="DKG3209" s="14"/>
      <c r="DKH3209" s="14"/>
      <c r="DKI3209" s="14"/>
      <c r="DKJ3209" s="14"/>
      <c r="DKK3209" s="14"/>
      <c r="DKL3209" s="14"/>
      <c r="DKM3209" s="14"/>
      <c r="DKN3209" s="14"/>
      <c r="DKO3209" s="14"/>
      <c r="DKP3209" s="14"/>
      <c r="DKQ3209" s="14"/>
      <c r="DKR3209" s="14"/>
      <c r="DKS3209" s="14"/>
      <c r="DKT3209" s="14"/>
      <c r="DKU3209" s="14"/>
      <c r="DKV3209" s="14"/>
      <c r="DKW3209" s="14"/>
      <c r="DKX3209" s="14"/>
      <c r="DKY3209" s="14"/>
      <c r="DKZ3209" s="14"/>
      <c r="DLA3209" s="14"/>
      <c r="DLB3209" s="14"/>
      <c r="DLC3209" s="14"/>
      <c r="DLD3209" s="14"/>
      <c r="DLE3209" s="14"/>
      <c r="DLF3209" s="14"/>
      <c r="DLG3209" s="14"/>
      <c r="DLH3209" s="14"/>
      <c r="DLI3209" s="14"/>
      <c r="DLJ3209" s="14"/>
      <c r="DLK3209" s="14"/>
      <c r="DLL3209" s="14"/>
      <c r="DLM3209" s="14"/>
      <c r="DLN3209" s="14"/>
      <c r="DLO3209" s="14"/>
      <c r="DLP3209" s="14"/>
      <c r="DLQ3209" s="14"/>
      <c r="DLR3209" s="14"/>
      <c r="DLS3209" s="14"/>
      <c r="DLT3209" s="14"/>
      <c r="DLU3209" s="14"/>
      <c r="DLV3209" s="14"/>
      <c r="DLW3209" s="14"/>
      <c r="DLX3209" s="14"/>
      <c r="DLY3209" s="14"/>
      <c r="DLZ3209" s="14"/>
      <c r="DMA3209" s="14"/>
      <c r="DMB3209" s="14"/>
      <c r="DMC3209" s="14"/>
      <c r="DMD3209" s="14"/>
      <c r="DME3209" s="14"/>
      <c r="DMF3209" s="14"/>
      <c r="DMG3209" s="14"/>
      <c r="DMH3209" s="14"/>
      <c r="DMI3209" s="14"/>
      <c r="DMJ3209" s="14"/>
      <c r="DMK3209" s="14"/>
      <c r="DML3209" s="14"/>
      <c r="DMM3209" s="14"/>
      <c r="DMN3209" s="14"/>
      <c r="DMO3209" s="14"/>
      <c r="DMP3209" s="14"/>
      <c r="DMQ3209" s="14"/>
      <c r="DMR3209" s="14"/>
      <c r="DMS3209" s="14"/>
      <c r="DMT3209" s="14"/>
      <c r="DMU3209" s="14"/>
      <c r="DMV3209" s="14"/>
      <c r="DMW3209" s="14"/>
      <c r="DMX3209" s="14"/>
      <c r="DMY3209" s="14"/>
      <c r="DMZ3209" s="14"/>
      <c r="DNA3209" s="14"/>
      <c r="DNB3209" s="14"/>
      <c r="DNC3209" s="14"/>
      <c r="DND3209" s="14"/>
      <c r="DNE3209" s="14"/>
      <c r="DNF3209" s="14"/>
      <c r="DNG3209" s="14"/>
      <c r="DNH3209" s="14"/>
      <c r="DNI3209" s="14"/>
      <c r="DNJ3209" s="14"/>
      <c r="DNK3209" s="14"/>
      <c r="DNL3209" s="14"/>
      <c r="DNM3209" s="14"/>
      <c r="DNN3209" s="14"/>
      <c r="DNO3209" s="14"/>
      <c r="DNP3209" s="14"/>
      <c r="DNQ3209" s="14"/>
      <c r="DNR3209" s="14"/>
      <c r="DNS3209" s="14"/>
      <c r="DNT3209" s="14"/>
      <c r="DNU3209" s="14"/>
      <c r="DNV3209" s="14"/>
      <c r="DNW3209" s="14"/>
      <c r="DNX3209" s="14"/>
      <c r="DNY3209" s="14"/>
      <c r="DNZ3209" s="14"/>
      <c r="DOA3209" s="14"/>
      <c r="DOB3209" s="14"/>
      <c r="DOC3209" s="14"/>
      <c r="DOD3209" s="14"/>
      <c r="DOE3209" s="14"/>
      <c r="DOF3209" s="14"/>
      <c r="DOG3209" s="14"/>
      <c r="DOH3209" s="14"/>
      <c r="DOI3209" s="14"/>
      <c r="DOJ3209" s="14"/>
      <c r="DOK3209" s="14"/>
      <c r="DOL3209" s="14"/>
      <c r="DOM3209" s="14"/>
      <c r="DON3209" s="14"/>
      <c r="DOO3209" s="14"/>
      <c r="DOP3209" s="14"/>
      <c r="DOQ3209" s="14"/>
      <c r="DOR3209" s="14"/>
      <c r="DOS3209" s="14"/>
      <c r="DOT3209" s="14"/>
      <c r="DOU3209" s="14"/>
      <c r="DOV3209" s="14"/>
      <c r="DOW3209" s="14"/>
      <c r="DOX3209" s="14"/>
      <c r="DOY3209" s="14"/>
      <c r="DOZ3209" s="14"/>
      <c r="DPA3209" s="14"/>
      <c r="DPB3209" s="14"/>
      <c r="DPC3209" s="14"/>
      <c r="DPD3209" s="14"/>
      <c r="DPE3209" s="14"/>
      <c r="DPF3209" s="14"/>
      <c r="DPG3209" s="14"/>
      <c r="DPH3209" s="14"/>
      <c r="DPI3209" s="14"/>
      <c r="DPJ3209" s="14"/>
      <c r="DPK3209" s="14"/>
      <c r="DPL3209" s="14"/>
      <c r="DPM3209" s="14"/>
      <c r="DPN3209" s="14"/>
      <c r="DPO3209" s="14"/>
      <c r="DPP3209" s="14"/>
      <c r="DPQ3209" s="14"/>
      <c r="DPR3209" s="14"/>
      <c r="DPS3209" s="14"/>
      <c r="DPT3209" s="14"/>
      <c r="DPU3209" s="14"/>
      <c r="DPV3209" s="14"/>
      <c r="DPW3209" s="14"/>
      <c r="DPX3209" s="14"/>
      <c r="DPY3209" s="14"/>
      <c r="DPZ3209" s="14"/>
      <c r="DQA3209" s="14"/>
      <c r="DQB3209" s="14"/>
      <c r="DQC3209" s="14"/>
      <c r="DQD3209" s="14"/>
      <c r="DQE3209" s="14"/>
      <c r="DQF3209" s="14"/>
      <c r="DQG3209" s="14"/>
      <c r="DQH3209" s="14"/>
      <c r="DQI3209" s="14"/>
      <c r="DQJ3209" s="14"/>
      <c r="DQK3209" s="14"/>
      <c r="DQL3209" s="14"/>
      <c r="DQM3209" s="14"/>
      <c r="DQN3209" s="14"/>
      <c r="DQO3209" s="14"/>
      <c r="DQP3209" s="14"/>
      <c r="DQQ3209" s="14"/>
      <c r="DQR3209" s="14"/>
      <c r="DQS3209" s="14"/>
      <c r="DQT3209" s="14"/>
      <c r="DQU3209" s="14"/>
      <c r="DQV3209" s="14"/>
      <c r="DQW3209" s="14"/>
      <c r="DQX3209" s="14"/>
      <c r="DQY3209" s="14"/>
      <c r="DQZ3209" s="14"/>
      <c r="DRA3209" s="14"/>
      <c r="DRB3209" s="14"/>
      <c r="DRC3209" s="14"/>
      <c r="DRD3209" s="14"/>
      <c r="DRE3209" s="14"/>
      <c r="DRF3209" s="14"/>
      <c r="DRG3209" s="14"/>
      <c r="DRH3209" s="14"/>
      <c r="DRI3209" s="14"/>
      <c r="DRJ3209" s="14"/>
      <c r="DRK3209" s="14"/>
      <c r="DRL3209" s="14"/>
      <c r="DRM3209" s="14"/>
      <c r="DRN3209" s="14"/>
      <c r="DRO3209" s="14"/>
      <c r="DRP3209" s="14"/>
      <c r="DRQ3209" s="14"/>
      <c r="DRR3209" s="14"/>
      <c r="DRS3209" s="14"/>
      <c r="DRT3209" s="14"/>
      <c r="DRU3209" s="14"/>
      <c r="DRV3209" s="14"/>
      <c r="DRW3209" s="14"/>
      <c r="DRX3209" s="14"/>
      <c r="DRY3209" s="14"/>
      <c r="DRZ3209" s="14"/>
      <c r="DSA3209" s="14"/>
      <c r="DSB3209" s="14"/>
      <c r="DSC3209" s="14"/>
      <c r="DSD3209" s="14"/>
      <c r="DSE3209" s="14"/>
      <c r="DSF3209" s="14"/>
      <c r="DSG3209" s="14"/>
      <c r="DSH3209" s="14"/>
      <c r="DSI3209" s="14"/>
      <c r="DSJ3209" s="14"/>
      <c r="DSK3209" s="14"/>
      <c r="DSL3209" s="14"/>
      <c r="DSM3209" s="14"/>
      <c r="DSN3209" s="14"/>
      <c r="DSO3209" s="14"/>
      <c r="DSP3209" s="14"/>
      <c r="DSQ3209" s="14"/>
      <c r="DSR3209" s="14"/>
      <c r="DSS3209" s="14"/>
      <c r="DST3209" s="14"/>
      <c r="DSU3209" s="14"/>
      <c r="DSV3209" s="14"/>
      <c r="DSW3209" s="14"/>
      <c r="DSX3209" s="14"/>
      <c r="DSY3209" s="14"/>
      <c r="DSZ3209" s="14"/>
      <c r="DTA3209" s="14"/>
      <c r="DTB3209" s="14"/>
      <c r="DTC3209" s="14"/>
      <c r="DTD3209" s="14"/>
      <c r="DTE3209" s="14"/>
      <c r="DTF3209" s="14"/>
      <c r="DTG3209" s="14"/>
      <c r="DTH3209" s="14"/>
      <c r="DTI3209" s="14"/>
      <c r="DTJ3209" s="14"/>
      <c r="DTK3209" s="14"/>
      <c r="DTL3209" s="14"/>
      <c r="DTM3209" s="14"/>
      <c r="DTN3209" s="14"/>
      <c r="DTO3209" s="14"/>
      <c r="DTP3209" s="14"/>
      <c r="DTQ3209" s="14"/>
      <c r="DTR3209" s="14"/>
      <c r="DTS3209" s="14"/>
      <c r="DTT3209" s="14"/>
      <c r="DTU3209" s="14"/>
      <c r="DTV3209" s="14"/>
      <c r="DTW3209" s="14"/>
      <c r="DTX3209" s="14"/>
      <c r="DTY3209" s="14"/>
      <c r="DTZ3209" s="14"/>
      <c r="DUA3209" s="14"/>
      <c r="DUB3209" s="14"/>
      <c r="DUC3209" s="14"/>
      <c r="DUD3209" s="14"/>
      <c r="DUE3209" s="14"/>
      <c r="DUF3209" s="14"/>
      <c r="DUG3209" s="14"/>
      <c r="DUH3209" s="14"/>
      <c r="DUI3209" s="14"/>
      <c r="DUJ3209" s="14"/>
      <c r="DUK3209" s="14"/>
      <c r="DUL3209" s="14"/>
      <c r="DUM3209" s="14"/>
      <c r="DUN3209" s="14"/>
      <c r="DUO3209" s="14"/>
      <c r="DUP3209" s="14"/>
      <c r="DUQ3209" s="14"/>
      <c r="DUR3209" s="14"/>
      <c r="DUS3209" s="14"/>
      <c r="DUT3209" s="14"/>
      <c r="DUU3209" s="14"/>
      <c r="DUV3209" s="14"/>
      <c r="DUW3209" s="14"/>
      <c r="DUX3209" s="14"/>
      <c r="DUY3209" s="14"/>
      <c r="DUZ3209" s="14"/>
      <c r="DVA3209" s="14"/>
      <c r="DVB3209" s="14"/>
      <c r="DVC3209" s="14"/>
      <c r="DVD3209" s="14"/>
      <c r="DVE3209" s="14"/>
      <c r="DVF3209" s="14"/>
      <c r="DVG3209" s="14"/>
      <c r="DVH3209" s="14"/>
      <c r="DVI3209" s="14"/>
      <c r="DVJ3209" s="14"/>
      <c r="DVK3209" s="14"/>
      <c r="DVL3209" s="14"/>
      <c r="DVM3209" s="14"/>
      <c r="DVN3209" s="14"/>
      <c r="DVO3209" s="14"/>
      <c r="DVP3209" s="14"/>
      <c r="DVQ3209" s="14"/>
      <c r="DVR3209" s="14"/>
      <c r="DVS3209" s="14"/>
      <c r="DVT3209" s="14"/>
      <c r="DVU3209" s="14"/>
      <c r="DVV3209" s="14"/>
      <c r="DVW3209" s="14"/>
      <c r="DVX3209" s="14"/>
      <c r="DVY3209" s="14"/>
      <c r="DVZ3209" s="14"/>
      <c r="DWA3209" s="14"/>
      <c r="DWB3209" s="14"/>
      <c r="DWC3209" s="14"/>
      <c r="DWD3209" s="14"/>
      <c r="DWE3209" s="14"/>
      <c r="DWF3209" s="14"/>
      <c r="DWG3209" s="14"/>
      <c r="DWH3209" s="14"/>
      <c r="DWI3209" s="14"/>
      <c r="DWJ3209" s="14"/>
      <c r="DWK3209" s="14"/>
      <c r="DWL3209" s="14"/>
      <c r="DWM3209" s="14"/>
      <c r="DWN3209" s="14"/>
      <c r="DWO3209" s="14"/>
      <c r="DWP3209" s="14"/>
      <c r="DWQ3209" s="14"/>
      <c r="DWR3209" s="14"/>
      <c r="DWS3209" s="14"/>
      <c r="DWT3209" s="14"/>
      <c r="DWU3209" s="14"/>
      <c r="DWV3209" s="14"/>
      <c r="DWW3209" s="14"/>
      <c r="DWX3209" s="14"/>
      <c r="DWY3209" s="14"/>
      <c r="DWZ3209" s="14"/>
      <c r="DXA3209" s="14"/>
      <c r="DXB3209" s="14"/>
      <c r="DXC3209" s="14"/>
      <c r="DXD3209" s="14"/>
      <c r="DXE3209" s="14"/>
      <c r="DXF3209" s="14"/>
      <c r="DXG3209" s="14"/>
      <c r="DXH3209" s="14"/>
      <c r="DXI3209" s="14"/>
      <c r="DXJ3209" s="14"/>
      <c r="DXK3209" s="14"/>
      <c r="DXL3209" s="14"/>
      <c r="DXM3209" s="14"/>
      <c r="DXN3209" s="14"/>
      <c r="DXO3209" s="14"/>
      <c r="DXP3209" s="14"/>
      <c r="DXQ3209" s="14"/>
      <c r="DXR3209" s="14"/>
      <c r="DXS3209" s="14"/>
      <c r="DXT3209" s="14"/>
      <c r="DXU3209" s="14"/>
      <c r="DXV3209" s="14"/>
      <c r="DXW3209" s="14"/>
      <c r="DXX3209" s="14"/>
      <c r="DXY3209" s="14"/>
      <c r="DXZ3209" s="14"/>
      <c r="DYA3209" s="14"/>
      <c r="DYB3209" s="14"/>
      <c r="DYC3209" s="14"/>
      <c r="DYD3209" s="14"/>
      <c r="DYE3209" s="14"/>
      <c r="DYF3209" s="14"/>
      <c r="DYG3209" s="14"/>
      <c r="DYH3209" s="14"/>
      <c r="DYI3209" s="14"/>
      <c r="DYJ3209" s="14"/>
      <c r="DYK3209" s="14"/>
      <c r="DYL3209" s="14"/>
      <c r="DYM3209" s="14"/>
      <c r="DYN3209" s="14"/>
      <c r="DYO3209" s="14"/>
      <c r="DYP3209" s="14"/>
      <c r="DYQ3209" s="14"/>
      <c r="DYR3209" s="14"/>
      <c r="DYS3209" s="14"/>
      <c r="DYT3209" s="14"/>
      <c r="DYU3209" s="14"/>
      <c r="DYV3209" s="14"/>
      <c r="DYW3209" s="14"/>
      <c r="DYX3209" s="14"/>
      <c r="DYY3209" s="14"/>
      <c r="DYZ3209" s="14"/>
      <c r="DZA3209" s="14"/>
      <c r="DZB3209" s="14"/>
      <c r="DZC3209" s="14"/>
      <c r="DZD3209" s="14"/>
      <c r="DZE3209" s="14"/>
      <c r="DZF3209" s="14"/>
      <c r="DZG3209" s="14"/>
      <c r="DZH3209" s="14"/>
      <c r="DZI3209" s="14"/>
      <c r="DZJ3209" s="14"/>
      <c r="DZK3209" s="14"/>
      <c r="DZL3209" s="14"/>
      <c r="DZM3209" s="14"/>
      <c r="DZN3209" s="14"/>
      <c r="DZO3209" s="14"/>
      <c r="DZP3209" s="14"/>
      <c r="DZQ3209" s="14"/>
      <c r="DZR3209" s="14"/>
      <c r="DZS3209" s="14"/>
      <c r="DZT3209" s="14"/>
      <c r="DZU3209" s="14"/>
      <c r="DZV3209" s="14"/>
      <c r="DZW3209" s="14"/>
      <c r="DZX3209" s="14"/>
      <c r="DZY3209" s="14"/>
      <c r="DZZ3209" s="14"/>
      <c r="EAA3209" s="14"/>
      <c r="EAB3209" s="14"/>
      <c r="EAC3209" s="14"/>
      <c r="EAD3209" s="14"/>
      <c r="EAE3209" s="14"/>
      <c r="EAF3209" s="14"/>
      <c r="EAG3209" s="14"/>
      <c r="EAH3209" s="14"/>
      <c r="EAI3209" s="14"/>
      <c r="EAJ3209" s="14"/>
      <c r="EAK3209" s="14"/>
      <c r="EAL3209" s="14"/>
      <c r="EAM3209" s="14"/>
      <c r="EAN3209" s="14"/>
      <c r="EAO3209" s="14"/>
      <c r="EAP3209" s="14"/>
      <c r="EAQ3209" s="14"/>
      <c r="EAR3209" s="14"/>
      <c r="EAS3209" s="14"/>
      <c r="EAT3209" s="14"/>
      <c r="EAU3209" s="14"/>
      <c r="EAV3209" s="14"/>
      <c r="EAW3209" s="14"/>
      <c r="EAX3209" s="14"/>
      <c r="EAY3209" s="14"/>
      <c r="EAZ3209" s="14"/>
      <c r="EBA3209" s="14"/>
      <c r="EBB3209" s="14"/>
      <c r="EBC3209" s="14"/>
      <c r="EBD3209" s="14"/>
      <c r="EBE3209" s="14"/>
      <c r="EBF3209" s="14"/>
      <c r="EBG3209" s="14"/>
      <c r="EBH3209" s="14"/>
      <c r="EBI3209" s="14"/>
      <c r="EBJ3209" s="14"/>
      <c r="EBK3209" s="14"/>
      <c r="EBL3209" s="14"/>
      <c r="EBM3209" s="14"/>
      <c r="EBN3209" s="14"/>
      <c r="EBO3209" s="14"/>
      <c r="EBP3209" s="14"/>
      <c r="EBQ3209" s="14"/>
      <c r="EBR3209" s="14"/>
      <c r="EBS3209" s="14"/>
      <c r="EBT3209" s="14"/>
      <c r="EBU3209" s="14"/>
      <c r="EBV3209" s="14"/>
      <c r="EBW3209" s="14"/>
      <c r="EBX3209" s="14"/>
      <c r="EBY3209" s="14"/>
      <c r="EBZ3209" s="14"/>
      <c r="ECA3209" s="14"/>
      <c r="ECB3209" s="14"/>
      <c r="ECC3209" s="14"/>
      <c r="ECD3209" s="14"/>
      <c r="ECE3209" s="14"/>
      <c r="ECF3209" s="14"/>
      <c r="ECG3209" s="14"/>
      <c r="ECH3209" s="14"/>
      <c r="ECI3209" s="14"/>
      <c r="ECJ3209" s="14"/>
      <c r="ECK3209" s="14"/>
      <c r="ECL3209" s="14"/>
      <c r="ECM3209" s="14"/>
      <c r="ECN3209" s="14"/>
      <c r="ECO3209" s="14"/>
      <c r="ECP3209" s="14"/>
      <c r="ECQ3209" s="14"/>
      <c r="ECR3209" s="14"/>
      <c r="ECS3209" s="14"/>
      <c r="ECT3209" s="14"/>
      <c r="ECU3209" s="14"/>
      <c r="ECV3209" s="14"/>
      <c r="ECW3209" s="14"/>
      <c r="ECX3209" s="14"/>
      <c r="ECY3209" s="14"/>
      <c r="ECZ3209" s="14"/>
      <c r="EDA3209" s="14"/>
      <c r="EDB3209" s="14"/>
      <c r="EDC3209" s="14"/>
      <c r="EDD3209" s="14"/>
      <c r="EDE3209" s="14"/>
      <c r="EDF3209" s="14"/>
      <c r="EDG3209" s="14"/>
      <c r="EDH3209" s="14"/>
      <c r="EDI3209" s="14"/>
      <c r="EDJ3209" s="14"/>
      <c r="EDK3209" s="14"/>
      <c r="EDL3209" s="14"/>
      <c r="EDM3209" s="14"/>
      <c r="EDN3209" s="14"/>
      <c r="EDO3209" s="14"/>
      <c r="EDP3209" s="14"/>
      <c r="EDQ3209" s="14"/>
      <c r="EDR3209" s="14"/>
      <c r="EDS3209" s="14"/>
      <c r="EDT3209" s="14"/>
      <c r="EDU3209" s="14"/>
      <c r="EDV3209" s="14"/>
      <c r="EDW3209" s="14"/>
      <c r="EDX3209" s="14"/>
      <c r="EDY3209" s="14"/>
      <c r="EDZ3209" s="14"/>
      <c r="EEA3209" s="14"/>
      <c r="EEB3209" s="14"/>
      <c r="EEC3209" s="14"/>
      <c r="EED3209" s="14"/>
      <c r="EEE3209" s="14"/>
      <c r="EEF3209" s="14"/>
      <c r="EEG3209" s="14"/>
      <c r="EEH3209" s="14"/>
      <c r="EEI3209" s="14"/>
      <c r="EEJ3209" s="14"/>
      <c r="EEK3209" s="14"/>
      <c r="EEL3209" s="14"/>
      <c r="EEM3209" s="14"/>
      <c r="EEN3209" s="14"/>
      <c r="EEO3209" s="14"/>
      <c r="EEP3209" s="14"/>
      <c r="EEQ3209" s="14"/>
      <c r="EER3209" s="14"/>
      <c r="EES3209" s="14"/>
      <c r="EET3209" s="14"/>
      <c r="EEU3209" s="14"/>
      <c r="EEV3209" s="14"/>
      <c r="EEW3209" s="14"/>
      <c r="EEX3209" s="14"/>
      <c r="EEY3209" s="14"/>
      <c r="EEZ3209" s="14"/>
      <c r="EFA3209" s="14"/>
      <c r="EFB3209" s="14"/>
      <c r="EFC3209" s="14"/>
      <c r="EFD3209" s="14"/>
      <c r="EFE3209" s="14"/>
      <c r="EFF3209" s="14"/>
      <c r="EFG3209" s="14"/>
      <c r="EFH3209" s="14"/>
      <c r="EFI3209" s="14"/>
      <c r="EFJ3209" s="14"/>
      <c r="EFK3209" s="14"/>
      <c r="EFL3209" s="14"/>
      <c r="EFM3209" s="14"/>
      <c r="EFN3209" s="14"/>
      <c r="EFO3209" s="14"/>
      <c r="EFP3209" s="14"/>
      <c r="EFQ3209" s="14"/>
      <c r="EFR3209" s="14"/>
      <c r="EFS3209" s="14"/>
      <c r="EFT3209" s="14"/>
      <c r="EFU3209" s="14"/>
      <c r="EFV3209" s="14"/>
      <c r="EFW3209" s="14"/>
      <c r="EFX3209" s="14"/>
      <c r="EFY3209" s="14"/>
      <c r="EFZ3209" s="14"/>
      <c r="EGA3209" s="14"/>
      <c r="EGB3209" s="14"/>
      <c r="EGC3209" s="14"/>
      <c r="EGD3209" s="14"/>
      <c r="EGE3209" s="14"/>
      <c r="EGF3209" s="14"/>
      <c r="EGG3209" s="14"/>
      <c r="EGH3209" s="14"/>
      <c r="EGI3209" s="14"/>
      <c r="EGJ3209" s="14"/>
      <c r="EGK3209" s="14"/>
      <c r="EGL3209" s="14"/>
      <c r="EGM3209" s="14"/>
      <c r="EGN3209" s="14"/>
      <c r="EGO3209" s="14"/>
      <c r="EGP3209" s="14"/>
      <c r="EGQ3209" s="14"/>
      <c r="EGR3209" s="14"/>
      <c r="EGS3209" s="14"/>
      <c r="EGT3209" s="14"/>
      <c r="EGU3209" s="14"/>
      <c r="EGV3209" s="14"/>
      <c r="EGW3209" s="14"/>
      <c r="EGX3209" s="14"/>
      <c r="EGY3209" s="14"/>
      <c r="EGZ3209" s="14"/>
      <c r="EHA3209" s="14"/>
      <c r="EHB3209" s="14"/>
      <c r="EHC3209" s="14"/>
      <c r="EHD3209" s="14"/>
      <c r="EHE3209" s="14"/>
      <c r="EHF3209" s="14"/>
      <c r="EHG3209" s="14"/>
      <c r="EHH3209" s="14"/>
      <c r="EHI3209" s="14"/>
      <c r="EHJ3209" s="14"/>
      <c r="EHK3209" s="14"/>
      <c r="EHL3209" s="14"/>
      <c r="EHM3209" s="14"/>
      <c r="EHN3209" s="14"/>
      <c r="EHO3209" s="14"/>
      <c r="EHP3209" s="14"/>
      <c r="EHQ3209" s="14"/>
      <c r="EHR3209" s="14"/>
      <c r="EHS3209" s="14"/>
      <c r="EHT3209" s="14"/>
      <c r="EHU3209" s="14"/>
      <c r="EHV3209" s="14"/>
      <c r="EHW3209" s="14"/>
      <c r="EHX3209" s="14"/>
      <c r="EHY3209" s="14"/>
      <c r="EHZ3209" s="14"/>
      <c r="EIA3209" s="14"/>
      <c r="EIB3209" s="14"/>
      <c r="EIC3209" s="14"/>
      <c r="EID3209" s="14"/>
      <c r="EIE3209" s="14"/>
      <c r="EIF3209" s="14"/>
      <c r="EIG3209" s="14"/>
      <c r="EIH3209" s="14"/>
      <c r="EII3209" s="14"/>
      <c r="EIJ3209" s="14"/>
      <c r="EIK3209" s="14"/>
      <c r="EIL3209" s="14"/>
      <c r="EIM3209" s="14"/>
      <c r="EIN3209" s="14"/>
      <c r="EIO3209" s="14"/>
      <c r="EIP3209" s="14"/>
      <c r="EIQ3209" s="14"/>
      <c r="EIR3209" s="14"/>
      <c r="EIS3209" s="14"/>
      <c r="EIT3209" s="14"/>
      <c r="EIU3209" s="14"/>
      <c r="EIV3209" s="14"/>
      <c r="EIW3209" s="14"/>
      <c r="EIX3209" s="14"/>
      <c r="EIY3209" s="14"/>
      <c r="EIZ3209" s="14"/>
      <c r="EJA3209" s="14"/>
      <c r="EJB3209" s="14"/>
      <c r="EJC3209" s="14"/>
      <c r="EJD3209" s="14"/>
      <c r="EJE3209" s="14"/>
      <c r="EJF3209" s="14"/>
      <c r="EJG3209" s="14"/>
      <c r="EJH3209" s="14"/>
      <c r="EJI3209" s="14"/>
      <c r="EJJ3209" s="14"/>
      <c r="EJK3209" s="14"/>
      <c r="EJL3209" s="14"/>
      <c r="EJM3209" s="14"/>
      <c r="EJN3209" s="14"/>
      <c r="EJO3209" s="14"/>
      <c r="EJP3209" s="14"/>
      <c r="EJQ3209" s="14"/>
      <c r="EJR3209" s="14"/>
      <c r="EJS3209" s="14"/>
      <c r="EJT3209" s="14"/>
      <c r="EJU3209" s="14"/>
      <c r="EJV3209" s="14"/>
      <c r="EJW3209" s="14"/>
      <c r="EJX3209" s="14"/>
      <c r="EJY3209" s="14"/>
      <c r="EJZ3209" s="14"/>
      <c r="EKA3209" s="14"/>
      <c r="EKB3209" s="14"/>
      <c r="EKC3209" s="14"/>
      <c r="EKD3209" s="14"/>
      <c r="EKE3209" s="14"/>
      <c r="EKF3209" s="14"/>
      <c r="EKG3209" s="14"/>
      <c r="EKH3209" s="14"/>
      <c r="EKI3209" s="14"/>
      <c r="EKJ3209" s="14"/>
      <c r="EKK3209" s="14"/>
      <c r="EKL3209" s="14"/>
      <c r="EKM3209" s="14"/>
      <c r="EKN3209" s="14"/>
      <c r="EKO3209" s="14"/>
      <c r="EKP3209" s="14"/>
      <c r="EKQ3209" s="14"/>
      <c r="EKR3209" s="14"/>
      <c r="EKS3209" s="14"/>
      <c r="EKT3209" s="14"/>
      <c r="EKU3209" s="14"/>
      <c r="EKV3209" s="14"/>
      <c r="EKW3209" s="14"/>
      <c r="EKX3209" s="14"/>
      <c r="EKY3209" s="14"/>
      <c r="EKZ3209" s="14"/>
      <c r="ELA3209" s="14"/>
      <c r="ELB3209" s="14"/>
      <c r="ELC3209" s="14"/>
      <c r="ELD3209" s="14"/>
      <c r="ELE3209" s="14"/>
      <c r="ELF3209" s="14"/>
      <c r="ELG3209" s="14"/>
      <c r="ELH3209" s="14"/>
      <c r="ELI3209" s="14"/>
      <c r="ELJ3209" s="14"/>
      <c r="ELK3209" s="14"/>
      <c r="ELL3209" s="14"/>
      <c r="ELM3209" s="14"/>
      <c r="ELN3209" s="14"/>
      <c r="ELO3209" s="14"/>
      <c r="ELP3209" s="14"/>
      <c r="ELQ3209" s="14"/>
      <c r="ELR3209" s="14"/>
      <c r="ELS3209" s="14"/>
      <c r="ELT3209" s="14"/>
      <c r="ELU3209" s="14"/>
      <c r="ELV3209" s="14"/>
      <c r="ELW3209" s="14"/>
      <c r="ELX3209" s="14"/>
      <c r="ELY3209" s="14"/>
      <c r="ELZ3209" s="14"/>
      <c r="EMA3209" s="14"/>
      <c r="EMB3209" s="14"/>
      <c r="EMC3209" s="14"/>
      <c r="EMD3209" s="14"/>
      <c r="EME3209" s="14"/>
      <c r="EMF3209" s="14"/>
      <c r="EMG3209" s="14"/>
      <c r="EMH3209" s="14"/>
      <c r="EMI3209" s="14"/>
      <c r="EMJ3209" s="14"/>
      <c r="EMK3209" s="14"/>
      <c r="EML3209" s="14"/>
      <c r="EMM3209" s="14"/>
      <c r="EMN3209" s="14"/>
      <c r="EMO3209" s="14"/>
      <c r="EMP3209" s="14"/>
      <c r="EMQ3209" s="14"/>
      <c r="EMR3209" s="14"/>
      <c r="EMS3209" s="14"/>
      <c r="EMT3209" s="14"/>
      <c r="EMU3209" s="14"/>
      <c r="EMV3209" s="14"/>
      <c r="EMW3209" s="14"/>
      <c r="EMX3209" s="14"/>
      <c r="EMY3209" s="14"/>
      <c r="EMZ3209" s="14"/>
      <c r="ENA3209" s="14"/>
      <c r="ENB3209" s="14"/>
      <c r="ENC3209" s="14"/>
      <c r="END3209" s="14"/>
      <c r="ENE3209" s="14"/>
      <c r="ENF3209" s="14"/>
      <c r="ENG3209" s="14"/>
      <c r="ENH3209" s="14"/>
      <c r="ENI3209" s="14"/>
      <c r="ENJ3209" s="14"/>
      <c r="ENK3209" s="14"/>
      <c r="ENL3209" s="14"/>
      <c r="ENM3209" s="14"/>
      <c r="ENN3209" s="14"/>
      <c r="ENO3209" s="14"/>
      <c r="ENP3209" s="14"/>
      <c r="ENQ3209" s="14"/>
      <c r="ENR3209" s="14"/>
      <c r="ENS3209" s="14"/>
      <c r="ENT3209" s="14"/>
      <c r="ENU3209" s="14"/>
      <c r="ENV3209" s="14"/>
      <c r="ENW3209" s="14"/>
      <c r="ENX3209" s="14"/>
      <c r="ENY3209" s="14"/>
      <c r="ENZ3209" s="14"/>
      <c r="EOA3209" s="14"/>
      <c r="EOB3209" s="14"/>
      <c r="EOC3209" s="14"/>
      <c r="EOD3209" s="14"/>
      <c r="EOE3209" s="14"/>
      <c r="EOF3209" s="14"/>
      <c r="EOG3209" s="14"/>
      <c r="EOH3209" s="14"/>
      <c r="EOI3209" s="14"/>
      <c r="EOJ3209" s="14"/>
      <c r="EOK3209" s="14"/>
      <c r="EOL3209" s="14"/>
      <c r="EOM3209" s="14"/>
      <c r="EON3209" s="14"/>
      <c r="EOO3209" s="14"/>
      <c r="EOP3209" s="14"/>
      <c r="EOQ3209" s="14"/>
      <c r="EOR3209" s="14"/>
      <c r="EOS3209" s="14"/>
      <c r="EOT3209" s="14"/>
      <c r="EOU3209" s="14"/>
      <c r="EOV3209" s="14"/>
      <c r="EOW3209" s="14"/>
      <c r="EOX3209" s="14"/>
      <c r="EOY3209" s="14"/>
      <c r="EOZ3209" s="14"/>
      <c r="EPA3209" s="14"/>
      <c r="EPB3209" s="14"/>
      <c r="EPC3209" s="14"/>
      <c r="EPD3209" s="14"/>
      <c r="EPE3209" s="14"/>
      <c r="EPF3209" s="14"/>
      <c r="EPG3209" s="14"/>
      <c r="EPH3209" s="14"/>
      <c r="EPI3209" s="14"/>
      <c r="EPJ3209" s="14"/>
      <c r="EPK3209" s="14"/>
      <c r="EPL3209" s="14"/>
      <c r="EPM3209" s="14"/>
      <c r="EPN3209" s="14"/>
      <c r="EPO3209" s="14"/>
      <c r="EPP3209" s="14"/>
      <c r="EPQ3209" s="14"/>
      <c r="EPR3209" s="14"/>
      <c r="EPS3209" s="14"/>
      <c r="EPT3209" s="14"/>
      <c r="EPU3209" s="14"/>
      <c r="EPV3209" s="14"/>
      <c r="EPW3209" s="14"/>
      <c r="EPX3209" s="14"/>
      <c r="EPY3209" s="14"/>
      <c r="EPZ3209" s="14"/>
      <c r="EQA3209" s="14"/>
      <c r="EQB3209" s="14"/>
      <c r="EQC3209" s="14"/>
      <c r="EQD3209" s="14"/>
      <c r="EQE3209" s="14"/>
      <c r="EQF3209" s="14"/>
      <c r="EQG3209" s="14"/>
      <c r="EQH3209" s="14"/>
      <c r="EQI3209" s="14"/>
      <c r="EQJ3209" s="14"/>
      <c r="EQK3209" s="14"/>
      <c r="EQL3209" s="14"/>
      <c r="EQM3209" s="14"/>
      <c r="EQN3209" s="14"/>
      <c r="EQO3209" s="14"/>
      <c r="EQP3209" s="14"/>
      <c r="EQQ3209" s="14"/>
      <c r="EQR3209" s="14"/>
      <c r="EQS3209" s="14"/>
      <c r="EQT3209" s="14"/>
      <c r="EQU3209" s="14"/>
      <c r="EQV3209" s="14"/>
      <c r="EQW3209" s="14"/>
      <c r="EQX3209" s="14"/>
      <c r="EQY3209" s="14"/>
      <c r="EQZ3209" s="14"/>
      <c r="ERA3209" s="14"/>
      <c r="ERB3209" s="14"/>
      <c r="ERC3209" s="14"/>
      <c r="ERD3209" s="14"/>
      <c r="ERE3209" s="14"/>
      <c r="ERF3209" s="14"/>
      <c r="ERG3209" s="14"/>
      <c r="ERH3209" s="14"/>
      <c r="ERI3209" s="14"/>
      <c r="ERJ3209" s="14"/>
      <c r="ERK3209" s="14"/>
      <c r="ERL3209" s="14"/>
      <c r="ERM3209" s="14"/>
      <c r="ERN3209" s="14"/>
      <c r="ERO3209" s="14"/>
      <c r="ERP3209" s="14"/>
      <c r="ERQ3209" s="14"/>
      <c r="ERR3209" s="14"/>
      <c r="ERS3209" s="14"/>
      <c r="ERT3209" s="14"/>
      <c r="ERU3209" s="14"/>
      <c r="ERV3209" s="14"/>
      <c r="ERW3209" s="14"/>
      <c r="ERX3209" s="14"/>
      <c r="ERY3209" s="14"/>
      <c r="ERZ3209" s="14"/>
      <c r="ESA3209" s="14"/>
      <c r="ESB3209" s="14"/>
      <c r="ESC3209" s="14"/>
      <c r="ESD3209" s="14"/>
      <c r="ESE3209" s="14"/>
      <c r="ESF3209" s="14"/>
      <c r="ESG3209" s="14"/>
      <c r="ESH3209" s="14"/>
      <c r="ESI3209" s="14"/>
      <c r="ESJ3209" s="14"/>
      <c r="ESK3209" s="14"/>
      <c r="ESL3209" s="14"/>
      <c r="ESM3209" s="14"/>
      <c r="ESN3209" s="14"/>
      <c r="ESO3209" s="14"/>
      <c r="ESP3209" s="14"/>
      <c r="ESQ3209" s="14"/>
      <c r="ESR3209" s="14"/>
      <c r="ESS3209" s="14"/>
      <c r="EST3209" s="14"/>
      <c r="ESU3209" s="14"/>
      <c r="ESV3209" s="14"/>
      <c r="ESW3209" s="14"/>
      <c r="ESX3209" s="14"/>
      <c r="ESY3209" s="14"/>
      <c r="ESZ3209" s="14"/>
      <c r="ETA3209" s="14"/>
      <c r="ETB3209" s="14"/>
      <c r="ETC3209" s="14"/>
      <c r="ETD3209" s="14"/>
      <c r="ETE3209" s="14"/>
      <c r="ETF3209" s="14"/>
      <c r="ETG3209" s="14"/>
      <c r="ETH3209" s="14"/>
      <c r="ETI3209" s="14"/>
      <c r="ETJ3209" s="14"/>
      <c r="ETK3209" s="14"/>
      <c r="ETL3209" s="14"/>
      <c r="ETM3209" s="14"/>
      <c r="ETN3209" s="14"/>
      <c r="ETO3209" s="14"/>
      <c r="ETP3209" s="14"/>
      <c r="ETQ3209" s="14"/>
      <c r="ETR3209" s="14"/>
      <c r="ETS3209" s="14"/>
      <c r="ETT3209" s="14"/>
      <c r="ETU3209" s="14"/>
      <c r="ETV3209" s="14"/>
      <c r="ETW3209" s="14"/>
      <c r="ETX3209" s="14"/>
      <c r="ETY3209" s="14"/>
      <c r="ETZ3209" s="14"/>
      <c r="EUA3209" s="14"/>
      <c r="EUB3209" s="14"/>
      <c r="EUC3209" s="14"/>
      <c r="EUD3209" s="14"/>
      <c r="EUE3209" s="14"/>
      <c r="EUF3209" s="14"/>
      <c r="EUG3209" s="14"/>
      <c r="EUH3209" s="14"/>
      <c r="EUI3209" s="14"/>
      <c r="EUJ3209" s="14"/>
      <c r="EUK3209" s="14"/>
      <c r="EUL3209" s="14"/>
      <c r="EUM3209" s="14"/>
      <c r="EUN3209" s="14"/>
      <c r="EUO3209" s="14"/>
      <c r="EUP3209" s="14"/>
      <c r="EUQ3209" s="14"/>
      <c r="EUR3209" s="14"/>
      <c r="EUS3209" s="14"/>
      <c r="EUT3209" s="14"/>
      <c r="EUU3209" s="14"/>
      <c r="EUV3209" s="14"/>
      <c r="EUW3209" s="14"/>
      <c r="EUX3209" s="14"/>
      <c r="EUY3209" s="14"/>
      <c r="EUZ3209" s="14"/>
      <c r="EVA3209" s="14"/>
      <c r="EVB3209" s="14"/>
      <c r="EVC3209" s="14"/>
      <c r="EVD3209" s="14"/>
      <c r="EVE3209" s="14"/>
      <c r="EVF3209" s="14"/>
      <c r="EVG3209" s="14"/>
      <c r="EVH3209" s="14"/>
      <c r="EVI3209" s="14"/>
      <c r="EVJ3209" s="14"/>
      <c r="EVK3209" s="14"/>
      <c r="EVL3209" s="14"/>
      <c r="EVM3209" s="14"/>
      <c r="EVN3209" s="14"/>
      <c r="EVO3209" s="14"/>
      <c r="EVP3209" s="14"/>
      <c r="EVQ3209" s="14"/>
      <c r="EVR3209" s="14"/>
      <c r="EVS3209" s="14"/>
      <c r="EVT3209" s="14"/>
      <c r="EVU3209" s="14"/>
      <c r="EVV3209" s="14"/>
      <c r="EVW3209" s="14"/>
      <c r="EVX3209" s="14"/>
      <c r="EVY3209" s="14"/>
      <c r="EVZ3209" s="14"/>
      <c r="EWA3209" s="14"/>
      <c r="EWB3209" s="14"/>
      <c r="EWC3209" s="14"/>
      <c r="EWD3209" s="14"/>
      <c r="EWE3209" s="14"/>
      <c r="EWF3209" s="14"/>
      <c r="EWG3209" s="14"/>
      <c r="EWH3209" s="14"/>
      <c r="EWI3209" s="14"/>
      <c r="EWJ3209" s="14"/>
      <c r="EWK3209" s="14"/>
      <c r="EWL3209" s="14"/>
      <c r="EWM3209" s="14"/>
      <c r="EWN3209" s="14"/>
      <c r="EWO3209" s="14"/>
      <c r="EWP3209" s="14"/>
      <c r="EWQ3209" s="14"/>
      <c r="EWR3209" s="14"/>
      <c r="EWS3209" s="14"/>
      <c r="EWT3209" s="14"/>
      <c r="EWU3209" s="14"/>
      <c r="EWV3209" s="14"/>
      <c r="EWW3209" s="14"/>
      <c r="EWX3209" s="14"/>
      <c r="EWY3209" s="14"/>
      <c r="EWZ3209" s="14"/>
      <c r="EXA3209" s="14"/>
      <c r="EXB3209" s="14"/>
      <c r="EXC3209" s="14"/>
      <c r="EXD3209" s="14"/>
      <c r="EXE3209" s="14"/>
      <c r="EXF3209" s="14"/>
      <c r="EXG3209" s="14"/>
      <c r="EXH3209" s="14"/>
      <c r="EXI3209" s="14"/>
      <c r="EXJ3209" s="14"/>
      <c r="EXK3209" s="14"/>
      <c r="EXL3209" s="14"/>
      <c r="EXM3209" s="14"/>
      <c r="EXN3209" s="14"/>
      <c r="EXO3209" s="14"/>
      <c r="EXP3209" s="14"/>
      <c r="EXQ3209" s="14"/>
      <c r="EXR3209" s="14"/>
      <c r="EXS3209" s="14"/>
      <c r="EXT3209" s="14"/>
      <c r="EXU3209" s="14"/>
      <c r="EXV3209" s="14"/>
      <c r="EXW3209" s="14"/>
      <c r="EXX3209" s="14"/>
      <c r="EXY3209" s="14"/>
      <c r="EXZ3209" s="14"/>
      <c r="EYA3209" s="14"/>
      <c r="EYB3209" s="14"/>
      <c r="EYC3209" s="14"/>
      <c r="EYD3209" s="14"/>
      <c r="EYE3209" s="14"/>
      <c r="EYF3209" s="14"/>
      <c r="EYG3209" s="14"/>
      <c r="EYH3209" s="14"/>
      <c r="EYI3209" s="14"/>
      <c r="EYJ3209" s="14"/>
      <c r="EYK3209" s="14"/>
      <c r="EYL3209" s="14"/>
      <c r="EYM3209" s="14"/>
      <c r="EYN3209" s="14"/>
      <c r="EYO3209" s="14"/>
      <c r="EYP3209" s="14"/>
      <c r="EYQ3209" s="14"/>
      <c r="EYR3209" s="14"/>
      <c r="EYS3209" s="14"/>
      <c r="EYT3209" s="14"/>
      <c r="EYU3209" s="14"/>
      <c r="EYV3209" s="14"/>
      <c r="EYW3209" s="14"/>
      <c r="EYX3209" s="14"/>
      <c r="EYY3209" s="14"/>
      <c r="EYZ3209" s="14"/>
      <c r="EZA3209" s="14"/>
      <c r="EZB3209" s="14"/>
      <c r="EZC3209" s="14"/>
      <c r="EZD3209" s="14"/>
      <c r="EZE3209" s="14"/>
      <c r="EZF3209" s="14"/>
      <c r="EZG3209" s="14"/>
      <c r="EZH3209" s="14"/>
      <c r="EZI3209" s="14"/>
      <c r="EZJ3209" s="14"/>
      <c r="EZK3209" s="14"/>
      <c r="EZL3209" s="14"/>
      <c r="EZM3209" s="14"/>
      <c r="EZN3209" s="14"/>
      <c r="EZO3209" s="14"/>
      <c r="EZP3209" s="14"/>
      <c r="EZQ3209" s="14"/>
      <c r="EZR3209" s="14"/>
      <c r="EZS3209" s="14"/>
      <c r="EZT3209" s="14"/>
      <c r="EZU3209" s="14"/>
      <c r="EZV3209" s="14"/>
      <c r="EZW3209" s="14"/>
      <c r="EZX3209" s="14"/>
      <c r="EZY3209" s="14"/>
      <c r="EZZ3209" s="14"/>
      <c r="FAA3209" s="14"/>
      <c r="FAB3209" s="14"/>
      <c r="FAC3209" s="14"/>
      <c r="FAD3209" s="14"/>
      <c r="FAE3209" s="14"/>
      <c r="FAF3209" s="14"/>
      <c r="FAG3209" s="14"/>
      <c r="FAH3209" s="14"/>
      <c r="FAI3209" s="14"/>
      <c r="FAJ3209" s="14"/>
      <c r="FAK3209" s="14"/>
      <c r="FAL3209" s="14"/>
      <c r="FAM3209" s="14"/>
      <c r="FAN3209" s="14"/>
      <c r="FAO3209" s="14"/>
      <c r="FAP3209" s="14"/>
      <c r="FAQ3209" s="14"/>
      <c r="FAR3209" s="14"/>
      <c r="FAS3209" s="14"/>
      <c r="FAT3209" s="14"/>
      <c r="FAU3209" s="14"/>
      <c r="FAV3209" s="14"/>
      <c r="FAW3209" s="14"/>
      <c r="FAX3209" s="14"/>
      <c r="FAY3209" s="14"/>
      <c r="FAZ3209" s="14"/>
      <c r="FBA3209" s="14"/>
      <c r="FBB3209" s="14"/>
      <c r="FBC3209" s="14"/>
      <c r="FBD3209" s="14"/>
      <c r="FBE3209" s="14"/>
      <c r="FBF3209" s="14"/>
      <c r="FBG3209" s="14"/>
      <c r="FBH3209" s="14"/>
      <c r="FBI3209" s="14"/>
      <c r="FBJ3209" s="14"/>
      <c r="FBK3209" s="14"/>
      <c r="FBL3209" s="14"/>
      <c r="FBM3209" s="14"/>
      <c r="FBN3209" s="14"/>
      <c r="FBO3209" s="14"/>
      <c r="FBP3209" s="14"/>
      <c r="FBQ3209" s="14"/>
      <c r="FBR3209" s="14"/>
      <c r="FBS3209" s="14"/>
      <c r="FBT3209" s="14"/>
      <c r="FBU3209" s="14"/>
      <c r="FBV3209" s="14"/>
      <c r="FBW3209" s="14"/>
      <c r="FBX3209" s="14"/>
      <c r="FBY3209" s="14"/>
      <c r="FBZ3209" s="14"/>
      <c r="FCA3209" s="14"/>
      <c r="FCB3209" s="14"/>
      <c r="FCC3209" s="14"/>
      <c r="FCD3209" s="14"/>
      <c r="FCE3209" s="14"/>
      <c r="FCF3209" s="14"/>
      <c r="FCG3209" s="14"/>
      <c r="FCH3209" s="14"/>
      <c r="FCI3209" s="14"/>
      <c r="FCJ3209" s="14"/>
      <c r="FCK3209" s="14"/>
      <c r="FCL3209" s="14"/>
      <c r="FCM3209" s="14"/>
      <c r="FCN3209" s="14"/>
      <c r="FCO3209" s="14"/>
      <c r="FCP3209" s="14"/>
      <c r="FCQ3209" s="14"/>
      <c r="FCR3209" s="14"/>
      <c r="FCS3209" s="14"/>
      <c r="FCT3209" s="14"/>
      <c r="FCU3209" s="14"/>
      <c r="FCV3209" s="14"/>
      <c r="FCW3209" s="14"/>
      <c r="FCX3209" s="14"/>
      <c r="FCY3209" s="14"/>
      <c r="FCZ3209" s="14"/>
      <c r="FDA3209" s="14"/>
      <c r="FDB3209" s="14"/>
      <c r="FDC3209" s="14"/>
      <c r="FDD3209" s="14"/>
      <c r="FDE3209" s="14"/>
      <c r="FDF3209" s="14"/>
      <c r="FDG3209" s="14"/>
      <c r="FDH3209" s="14"/>
      <c r="FDI3209" s="14"/>
      <c r="FDJ3209" s="14"/>
      <c r="FDK3209" s="14"/>
      <c r="FDL3209" s="14"/>
      <c r="FDM3209" s="14"/>
      <c r="FDN3209" s="14"/>
      <c r="FDO3209" s="14"/>
      <c r="FDP3209" s="14"/>
      <c r="FDQ3209" s="14"/>
      <c r="FDR3209" s="14"/>
      <c r="FDS3209" s="14"/>
      <c r="FDT3209" s="14"/>
      <c r="FDU3209" s="14"/>
      <c r="FDV3209" s="14"/>
      <c r="FDW3209" s="14"/>
      <c r="FDX3209" s="14"/>
      <c r="FDY3209" s="14"/>
      <c r="FDZ3209" s="14"/>
      <c r="FEA3209" s="14"/>
      <c r="FEB3209" s="14"/>
      <c r="FEC3209" s="14"/>
      <c r="FED3209" s="14"/>
      <c r="FEE3209" s="14"/>
      <c r="FEF3209" s="14"/>
      <c r="FEG3209" s="14"/>
      <c r="FEH3209" s="14"/>
      <c r="FEI3209" s="14"/>
      <c r="FEJ3209" s="14"/>
      <c r="FEK3209" s="14"/>
      <c r="FEL3209" s="14"/>
      <c r="FEM3209" s="14"/>
      <c r="FEN3209" s="14"/>
      <c r="FEO3209" s="14"/>
      <c r="FEP3209" s="14"/>
      <c r="FEQ3209" s="14"/>
      <c r="FER3209" s="14"/>
      <c r="FES3209" s="14"/>
      <c r="FET3209" s="14"/>
      <c r="FEU3209" s="14"/>
      <c r="FEV3209" s="14"/>
      <c r="FEW3209" s="14"/>
      <c r="FEX3209" s="14"/>
      <c r="FEY3209" s="14"/>
      <c r="FEZ3209" s="14"/>
      <c r="FFA3209" s="14"/>
      <c r="FFB3209" s="14"/>
      <c r="FFC3209" s="14"/>
      <c r="FFD3209" s="14"/>
      <c r="FFE3209" s="14"/>
      <c r="FFF3209" s="14"/>
      <c r="FFG3209" s="14"/>
      <c r="FFH3209" s="14"/>
      <c r="FFI3209" s="14"/>
      <c r="FFJ3209" s="14"/>
      <c r="FFK3209" s="14"/>
      <c r="FFL3209" s="14"/>
      <c r="FFM3209" s="14"/>
      <c r="FFN3209" s="14"/>
      <c r="FFO3209" s="14"/>
      <c r="FFP3209" s="14"/>
      <c r="FFQ3209" s="14"/>
      <c r="FFR3209" s="14"/>
      <c r="FFS3209" s="14"/>
      <c r="FFT3209" s="14"/>
      <c r="FFU3209" s="14"/>
      <c r="FFV3209" s="14"/>
      <c r="FFW3209" s="14"/>
      <c r="FFX3209" s="14"/>
      <c r="FFY3209" s="14"/>
      <c r="FFZ3209" s="14"/>
      <c r="FGA3209" s="14"/>
      <c r="FGB3209" s="14"/>
      <c r="FGC3209" s="14"/>
      <c r="FGD3209" s="14"/>
      <c r="FGE3209" s="14"/>
      <c r="FGF3209" s="14"/>
      <c r="FGG3209" s="14"/>
      <c r="FGH3209" s="14"/>
      <c r="FGI3209" s="14"/>
      <c r="FGJ3209" s="14"/>
      <c r="FGK3209" s="14"/>
      <c r="FGL3209" s="14"/>
      <c r="FGM3209" s="14"/>
      <c r="FGN3209" s="14"/>
      <c r="FGO3209" s="14"/>
      <c r="FGP3209" s="14"/>
      <c r="FGQ3209" s="14"/>
      <c r="FGR3209" s="14"/>
      <c r="FGS3209" s="14"/>
      <c r="FGT3209" s="14"/>
      <c r="FGU3209" s="14"/>
      <c r="FGV3209" s="14"/>
      <c r="FGW3209" s="14"/>
      <c r="FGX3209" s="14"/>
      <c r="FGY3209" s="14"/>
      <c r="FGZ3209" s="14"/>
      <c r="FHA3209" s="14"/>
      <c r="FHB3209" s="14"/>
      <c r="FHC3209" s="14"/>
      <c r="FHD3209" s="14"/>
      <c r="FHE3209" s="14"/>
      <c r="FHF3209" s="14"/>
      <c r="FHG3209" s="14"/>
      <c r="FHH3209" s="14"/>
      <c r="FHI3209" s="14"/>
      <c r="FHJ3209" s="14"/>
      <c r="FHK3209" s="14"/>
      <c r="FHL3209" s="14"/>
      <c r="FHM3209" s="14"/>
      <c r="FHN3209" s="14"/>
      <c r="FHO3209" s="14"/>
      <c r="FHP3209" s="14"/>
      <c r="FHQ3209" s="14"/>
      <c r="FHR3209" s="14"/>
      <c r="FHS3209" s="14"/>
      <c r="FHT3209" s="14"/>
      <c r="FHU3209" s="14"/>
      <c r="FHV3209" s="14"/>
      <c r="FHW3209" s="14"/>
      <c r="FHX3209" s="14"/>
      <c r="FHY3209" s="14"/>
      <c r="FHZ3209" s="14"/>
      <c r="FIA3209" s="14"/>
      <c r="FIB3209" s="14"/>
      <c r="FIC3209" s="14"/>
      <c r="FID3209" s="14"/>
      <c r="FIE3209" s="14"/>
      <c r="FIF3209" s="14"/>
      <c r="FIG3209" s="14"/>
      <c r="FIH3209" s="14"/>
      <c r="FII3209" s="14"/>
      <c r="FIJ3209" s="14"/>
      <c r="FIK3209" s="14"/>
      <c r="FIL3209" s="14"/>
      <c r="FIM3209" s="14"/>
      <c r="FIN3209" s="14"/>
      <c r="FIO3209" s="14"/>
      <c r="FIP3209" s="14"/>
      <c r="FIQ3209" s="14"/>
      <c r="FIR3209" s="14"/>
      <c r="FIS3209" s="14"/>
      <c r="FIT3209" s="14"/>
      <c r="FIU3209" s="14"/>
      <c r="FIV3209" s="14"/>
      <c r="FIW3209" s="14"/>
      <c r="FIX3209" s="14"/>
      <c r="FIY3209" s="14"/>
      <c r="FIZ3209" s="14"/>
      <c r="FJA3209" s="14"/>
      <c r="FJB3209" s="14"/>
      <c r="FJC3209" s="14"/>
      <c r="FJD3209" s="14"/>
      <c r="FJE3209" s="14"/>
      <c r="FJF3209" s="14"/>
      <c r="FJG3209" s="14"/>
      <c r="FJH3209" s="14"/>
      <c r="FJI3209" s="14"/>
      <c r="FJJ3209" s="14"/>
      <c r="FJK3209" s="14"/>
      <c r="FJL3209" s="14"/>
      <c r="FJM3209" s="14"/>
      <c r="FJN3209" s="14"/>
      <c r="FJO3209" s="14"/>
      <c r="FJP3209" s="14"/>
      <c r="FJQ3209" s="14"/>
      <c r="FJR3209" s="14"/>
      <c r="FJS3209" s="14"/>
      <c r="FJT3209" s="14"/>
      <c r="FJU3209" s="14"/>
      <c r="FJV3209" s="14"/>
      <c r="FJW3209" s="14"/>
      <c r="FJX3209" s="14"/>
      <c r="FJY3209" s="14"/>
      <c r="FJZ3209" s="14"/>
      <c r="FKA3209" s="14"/>
      <c r="FKB3209" s="14"/>
      <c r="FKC3209" s="14"/>
      <c r="FKD3209" s="14"/>
      <c r="FKE3209" s="14"/>
      <c r="FKF3209" s="14"/>
      <c r="FKG3209" s="14"/>
      <c r="FKH3209" s="14"/>
      <c r="FKI3209" s="14"/>
      <c r="FKJ3209" s="14"/>
      <c r="FKK3209" s="14"/>
      <c r="FKL3209" s="14"/>
      <c r="FKM3209" s="14"/>
      <c r="FKN3209" s="14"/>
      <c r="FKO3209" s="14"/>
      <c r="FKP3209" s="14"/>
      <c r="FKQ3209" s="14"/>
      <c r="FKR3209" s="14"/>
      <c r="FKS3209" s="14"/>
      <c r="FKT3209" s="14"/>
      <c r="FKU3209" s="14"/>
      <c r="FKV3209" s="14"/>
      <c r="FKW3209" s="14"/>
      <c r="FKX3209" s="14"/>
      <c r="FKY3209" s="14"/>
      <c r="FKZ3209" s="14"/>
      <c r="FLA3209" s="14"/>
      <c r="FLB3209" s="14"/>
      <c r="FLC3209" s="14"/>
      <c r="FLD3209" s="14"/>
      <c r="FLE3209" s="14"/>
      <c r="FLF3209" s="14"/>
      <c r="FLG3209" s="14"/>
      <c r="FLH3209" s="14"/>
      <c r="FLI3209" s="14"/>
      <c r="FLJ3209" s="14"/>
      <c r="FLK3209" s="14"/>
      <c r="FLL3209" s="14"/>
      <c r="FLM3209" s="14"/>
      <c r="FLN3209" s="14"/>
      <c r="FLO3209" s="14"/>
      <c r="FLP3209" s="14"/>
      <c r="FLQ3209" s="14"/>
      <c r="FLR3209" s="14"/>
      <c r="FLS3209" s="14"/>
      <c r="FLT3209" s="14"/>
      <c r="FLU3209" s="14"/>
      <c r="FLV3209" s="14"/>
      <c r="FLW3209" s="14"/>
      <c r="FLX3209" s="14"/>
      <c r="FLY3209" s="14"/>
      <c r="FLZ3209" s="14"/>
      <c r="FMA3209" s="14"/>
      <c r="FMB3209" s="14"/>
      <c r="FMC3209" s="14"/>
      <c r="FMD3209" s="14"/>
      <c r="FME3209" s="14"/>
      <c r="FMF3209" s="14"/>
      <c r="FMG3209" s="14"/>
      <c r="FMH3209" s="14"/>
      <c r="FMI3209" s="14"/>
      <c r="FMJ3209" s="14"/>
      <c r="FMK3209" s="14"/>
      <c r="FML3209" s="14"/>
      <c r="FMM3209" s="14"/>
      <c r="FMN3209" s="14"/>
      <c r="FMO3209" s="14"/>
      <c r="FMP3209" s="14"/>
      <c r="FMQ3209" s="14"/>
      <c r="FMR3209" s="14"/>
      <c r="FMS3209" s="14"/>
      <c r="FMT3209" s="14"/>
      <c r="FMU3209" s="14"/>
      <c r="FMV3209" s="14"/>
      <c r="FMW3209" s="14"/>
      <c r="FMX3209" s="14"/>
      <c r="FMY3209" s="14"/>
      <c r="FMZ3209" s="14"/>
      <c r="FNA3209" s="14"/>
      <c r="FNB3209" s="14"/>
      <c r="FNC3209" s="14"/>
      <c r="FND3209" s="14"/>
      <c r="FNE3209" s="14"/>
      <c r="FNF3209" s="14"/>
      <c r="FNG3209" s="14"/>
      <c r="FNH3209" s="14"/>
      <c r="FNI3209" s="14"/>
      <c r="FNJ3209" s="14"/>
      <c r="FNK3209" s="14"/>
      <c r="FNL3209" s="14"/>
      <c r="FNM3209" s="14"/>
      <c r="FNN3209" s="14"/>
      <c r="FNO3209" s="14"/>
      <c r="FNP3209" s="14"/>
      <c r="FNQ3209" s="14"/>
      <c r="FNR3209" s="14"/>
      <c r="FNS3209" s="14"/>
      <c r="FNT3209" s="14"/>
      <c r="FNU3209" s="14"/>
      <c r="FNV3209" s="14"/>
      <c r="FNW3209" s="14"/>
      <c r="FNX3209" s="14"/>
      <c r="FNY3209" s="14"/>
      <c r="FNZ3209" s="14"/>
      <c r="FOA3209" s="14"/>
      <c r="FOB3209" s="14"/>
      <c r="FOC3209" s="14"/>
      <c r="FOD3209" s="14"/>
      <c r="FOE3209" s="14"/>
      <c r="FOF3209" s="14"/>
      <c r="FOG3209" s="14"/>
      <c r="FOH3209" s="14"/>
      <c r="FOI3209" s="14"/>
      <c r="FOJ3209" s="14"/>
      <c r="FOK3209" s="14"/>
      <c r="FOL3209" s="14"/>
      <c r="FOM3209" s="14"/>
      <c r="FON3209" s="14"/>
      <c r="FOO3209" s="14"/>
      <c r="FOP3209" s="14"/>
      <c r="FOQ3209" s="14"/>
      <c r="FOR3209" s="14"/>
      <c r="FOS3209" s="14"/>
      <c r="FOT3209" s="14"/>
      <c r="FOU3209" s="14"/>
      <c r="FOV3209" s="14"/>
      <c r="FOW3209" s="14"/>
      <c r="FOX3209" s="14"/>
      <c r="FOY3209" s="14"/>
      <c r="FOZ3209" s="14"/>
      <c r="FPA3209" s="14"/>
      <c r="FPB3209" s="14"/>
      <c r="FPC3209" s="14"/>
      <c r="FPD3209" s="14"/>
      <c r="FPE3209" s="14"/>
      <c r="FPF3209" s="14"/>
      <c r="FPG3209" s="14"/>
      <c r="FPH3209" s="14"/>
      <c r="FPI3209" s="14"/>
      <c r="FPJ3209" s="14"/>
      <c r="FPK3209" s="14"/>
      <c r="FPL3209" s="14"/>
      <c r="FPM3209" s="14"/>
      <c r="FPN3209" s="14"/>
      <c r="FPO3209" s="14"/>
      <c r="FPP3209" s="14"/>
      <c r="FPQ3209" s="14"/>
      <c r="FPR3209" s="14"/>
      <c r="FPS3209" s="14"/>
      <c r="FPT3209" s="14"/>
      <c r="FPU3209" s="14"/>
      <c r="FPV3209" s="14"/>
      <c r="FPW3209" s="14"/>
      <c r="FPX3209" s="14"/>
      <c r="FPY3209" s="14"/>
      <c r="FPZ3209" s="14"/>
      <c r="FQA3209" s="14"/>
      <c r="FQB3209" s="14"/>
      <c r="FQC3209" s="14"/>
      <c r="FQD3209" s="14"/>
      <c r="FQE3209" s="14"/>
      <c r="FQF3209" s="14"/>
      <c r="FQG3209" s="14"/>
      <c r="FQH3209" s="14"/>
      <c r="FQI3209" s="14"/>
      <c r="FQJ3209" s="14"/>
      <c r="FQK3209" s="14"/>
      <c r="FQL3209" s="14"/>
      <c r="FQM3209" s="14"/>
      <c r="FQN3209" s="14"/>
      <c r="FQO3209" s="14"/>
      <c r="FQP3209" s="14"/>
      <c r="FQQ3209" s="14"/>
      <c r="FQR3209" s="14"/>
      <c r="FQS3209" s="14"/>
      <c r="FQT3209" s="14"/>
      <c r="FQU3209" s="14"/>
      <c r="FQV3209" s="14"/>
      <c r="FQW3209" s="14"/>
      <c r="FQX3209" s="14"/>
      <c r="FQY3209" s="14"/>
      <c r="FQZ3209" s="14"/>
      <c r="FRA3209" s="14"/>
      <c r="FRB3209" s="14"/>
      <c r="FRC3209" s="14"/>
      <c r="FRD3209" s="14"/>
      <c r="FRE3209" s="14"/>
      <c r="FRF3209" s="14"/>
      <c r="FRG3209" s="14"/>
      <c r="FRH3209" s="14"/>
      <c r="FRI3209" s="14"/>
      <c r="FRJ3209" s="14"/>
      <c r="FRK3209" s="14"/>
      <c r="FRL3209" s="14"/>
      <c r="FRM3209" s="14"/>
      <c r="FRN3209" s="14"/>
      <c r="FRO3209" s="14"/>
      <c r="FRP3209" s="14"/>
      <c r="FRQ3209" s="14"/>
      <c r="FRR3209" s="14"/>
      <c r="FRS3209" s="14"/>
      <c r="FRT3209" s="14"/>
      <c r="FRU3209" s="14"/>
      <c r="FRV3209" s="14"/>
      <c r="FRW3209" s="14"/>
      <c r="FRX3209" s="14"/>
      <c r="FRY3209" s="14"/>
      <c r="FRZ3209" s="14"/>
      <c r="FSA3209" s="14"/>
      <c r="FSB3209" s="14"/>
      <c r="FSC3209" s="14"/>
      <c r="FSD3209" s="14"/>
      <c r="FSE3209" s="14"/>
      <c r="FSF3209" s="14"/>
      <c r="FSG3209" s="14"/>
      <c r="FSH3209" s="14"/>
      <c r="FSI3209" s="14"/>
      <c r="FSJ3209" s="14"/>
      <c r="FSK3209" s="14"/>
      <c r="FSL3209" s="14"/>
      <c r="FSM3209" s="14"/>
      <c r="FSN3209" s="14"/>
      <c r="FSO3209" s="14"/>
      <c r="FSP3209" s="14"/>
      <c r="FSQ3209" s="14"/>
      <c r="FSR3209" s="14"/>
      <c r="FSS3209" s="14"/>
      <c r="FST3209" s="14"/>
      <c r="FSU3209" s="14"/>
      <c r="FSV3209" s="14"/>
      <c r="FSW3209" s="14"/>
      <c r="FSX3209" s="14"/>
      <c r="FSY3209" s="14"/>
      <c r="FSZ3209" s="14"/>
      <c r="FTA3209" s="14"/>
      <c r="FTB3209" s="14"/>
      <c r="FTC3209" s="14"/>
      <c r="FTD3209" s="14"/>
      <c r="FTE3209" s="14"/>
      <c r="FTF3209" s="14"/>
      <c r="FTG3209" s="14"/>
      <c r="FTH3209" s="14"/>
      <c r="FTI3209" s="14"/>
      <c r="FTJ3209" s="14"/>
      <c r="FTK3209" s="14"/>
      <c r="FTL3209" s="14"/>
      <c r="FTM3209" s="14"/>
      <c r="FTN3209" s="14"/>
      <c r="FTO3209" s="14"/>
      <c r="FTP3209" s="14"/>
      <c r="FTQ3209" s="14"/>
      <c r="FTR3209" s="14"/>
      <c r="FTS3209" s="14"/>
      <c r="FTT3209" s="14"/>
      <c r="FTU3209" s="14"/>
      <c r="FTV3209" s="14"/>
      <c r="FTW3209" s="14"/>
      <c r="FTX3209" s="14"/>
      <c r="FTY3209" s="14"/>
      <c r="FTZ3209" s="14"/>
      <c r="FUA3209" s="14"/>
      <c r="FUB3209" s="14"/>
      <c r="FUC3209" s="14"/>
      <c r="FUD3209" s="14"/>
      <c r="FUE3209" s="14"/>
      <c r="FUF3209" s="14"/>
      <c r="FUG3209" s="14"/>
      <c r="FUH3209" s="14"/>
      <c r="FUI3209" s="14"/>
      <c r="FUJ3209" s="14"/>
      <c r="FUK3209" s="14"/>
      <c r="FUL3209" s="14"/>
      <c r="FUM3209" s="14"/>
      <c r="FUN3209" s="14"/>
      <c r="FUO3209" s="14"/>
      <c r="FUP3209" s="14"/>
      <c r="FUQ3209" s="14"/>
      <c r="FUR3209" s="14"/>
      <c r="FUS3209" s="14"/>
      <c r="FUT3209" s="14"/>
      <c r="FUU3209" s="14"/>
      <c r="FUV3209" s="14"/>
      <c r="FUW3209" s="14"/>
      <c r="FUX3209" s="14"/>
      <c r="FUY3209" s="14"/>
      <c r="FUZ3209" s="14"/>
      <c r="FVA3209" s="14"/>
      <c r="FVB3209" s="14"/>
      <c r="FVC3209" s="14"/>
      <c r="FVD3209" s="14"/>
      <c r="FVE3209" s="14"/>
      <c r="FVF3209" s="14"/>
      <c r="FVG3209" s="14"/>
      <c r="FVH3209" s="14"/>
      <c r="FVI3209" s="14"/>
      <c r="FVJ3209" s="14"/>
      <c r="FVK3209" s="14"/>
      <c r="FVL3209" s="14"/>
      <c r="FVM3209" s="14"/>
      <c r="FVN3209" s="14"/>
      <c r="FVO3209" s="14"/>
      <c r="FVP3209" s="14"/>
      <c r="FVQ3209" s="14"/>
      <c r="FVR3209" s="14"/>
      <c r="FVS3209" s="14"/>
      <c r="FVT3209" s="14"/>
      <c r="FVU3209" s="14"/>
      <c r="FVV3209" s="14"/>
      <c r="FVW3209" s="14"/>
      <c r="FVX3209" s="14"/>
      <c r="FVY3209" s="14"/>
      <c r="FVZ3209" s="14"/>
      <c r="FWA3209" s="14"/>
      <c r="FWB3209" s="14"/>
      <c r="FWC3209" s="14"/>
      <c r="FWD3209" s="14"/>
      <c r="FWE3209" s="14"/>
      <c r="FWF3209" s="14"/>
      <c r="FWG3209" s="14"/>
      <c r="FWH3209" s="14"/>
      <c r="FWI3209" s="14"/>
      <c r="FWJ3209" s="14"/>
      <c r="FWK3209" s="14"/>
      <c r="FWL3209" s="14"/>
      <c r="FWM3209" s="14"/>
      <c r="FWN3209" s="14"/>
      <c r="FWO3209" s="14"/>
      <c r="FWP3209" s="14"/>
      <c r="FWQ3209" s="14"/>
      <c r="FWR3209" s="14"/>
      <c r="FWS3209" s="14"/>
      <c r="FWT3209" s="14"/>
      <c r="FWU3209" s="14"/>
      <c r="FWV3209" s="14"/>
      <c r="FWW3209" s="14"/>
      <c r="FWX3209" s="14"/>
      <c r="FWY3209" s="14"/>
      <c r="FWZ3209" s="14"/>
      <c r="FXA3209" s="14"/>
      <c r="FXB3209" s="14"/>
      <c r="FXC3209" s="14"/>
      <c r="FXD3209" s="14"/>
      <c r="FXE3209" s="14"/>
      <c r="FXF3209" s="14"/>
      <c r="FXG3209" s="14"/>
      <c r="FXH3209" s="14"/>
      <c r="FXI3209" s="14"/>
      <c r="FXJ3209" s="14"/>
      <c r="FXK3209" s="14"/>
      <c r="FXL3209" s="14"/>
      <c r="FXM3209" s="14"/>
      <c r="FXN3209" s="14"/>
      <c r="FXO3209" s="14"/>
      <c r="FXP3209" s="14"/>
      <c r="FXQ3209" s="14"/>
      <c r="FXR3209" s="14"/>
      <c r="FXS3209" s="14"/>
      <c r="FXT3209" s="14"/>
      <c r="FXU3209" s="14"/>
      <c r="FXV3209" s="14"/>
      <c r="FXW3209" s="14"/>
      <c r="FXX3209" s="14"/>
      <c r="FXY3209" s="14"/>
      <c r="FXZ3209" s="14"/>
      <c r="FYA3209" s="14"/>
      <c r="FYB3209" s="14"/>
      <c r="FYC3209" s="14"/>
      <c r="FYD3209" s="14"/>
      <c r="FYE3209" s="14"/>
      <c r="FYF3209" s="14"/>
      <c r="FYG3209" s="14"/>
      <c r="FYH3209" s="14"/>
      <c r="FYI3209" s="14"/>
      <c r="FYJ3209" s="14"/>
      <c r="FYK3209" s="14"/>
      <c r="FYL3209" s="14"/>
      <c r="FYM3209" s="14"/>
      <c r="FYN3209" s="14"/>
      <c r="FYO3209" s="14"/>
      <c r="FYP3209" s="14"/>
      <c r="FYQ3209" s="14"/>
      <c r="FYR3209" s="14"/>
      <c r="FYS3209" s="14"/>
      <c r="FYT3209" s="14"/>
      <c r="FYU3209" s="14"/>
      <c r="FYV3209" s="14"/>
      <c r="FYW3209" s="14"/>
      <c r="FYX3209" s="14"/>
      <c r="FYY3209" s="14"/>
      <c r="FYZ3209" s="14"/>
      <c r="FZA3209" s="14"/>
      <c r="FZB3209" s="14"/>
      <c r="FZC3209" s="14"/>
      <c r="FZD3209" s="14"/>
      <c r="FZE3209" s="14"/>
      <c r="FZF3209" s="14"/>
      <c r="FZG3209" s="14"/>
      <c r="FZH3209" s="14"/>
      <c r="FZI3209" s="14"/>
      <c r="FZJ3209" s="14"/>
      <c r="FZK3209" s="14"/>
      <c r="FZL3209" s="14"/>
      <c r="FZM3209" s="14"/>
      <c r="FZN3209" s="14"/>
      <c r="FZO3209" s="14"/>
      <c r="FZP3209" s="14"/>
      <c r="FZQ3209" s="14"/>
      <c r="FZR3209" s="14"/>
      <c r="FZS3209" s="14"/>
      <c r="FZT3209" s="14"/>
      <c r="FZU3209" s="14"/>
      <c r="FZV3209" s="14"/>
      <c r="FZW3209" s="14"/>
      <c r="FZX3209" s="14"/>
      <c r="FZY3209" s="14"/>
      <c r="FZZ3209" s="14"/>
      <c r="GAA3209" s="14"/>
      <c r="GAB3209" s="14"/>
      <c r="GAC3209" s="14"/>
      <c r="GAD3209" s="14"/>
      <c r="GAE3209" s="14"/>
      <c r="GAF3209" s="14"/>
      <c r="GAG3209" s="14"/>
      <c r="GAH3209" s="14"/>
      <c r="GAI3209" s="14"/>
      <c r="GAJ3209" s="14"/>
      <c r="GAK3209" s="14"/>
      <c r="GAL3209" s="14"/>
      <c r="GAM3209" s="14"/>
      <c r="GAN3209" s="14"/>
      <c r="GAO3209" s="14"/>
      <c r="GAP3209" s="14"/>
      <c r="GAQ3209" s="14"/>
      <c r="GAR3209" s="14"/>
      <c r="GAS3209" s="14"/>
      <c r="GAT3209" s="14"/>
      <c r="GAU3209" s="14"/>
      <c r="GAV3209" s="14"/>
      <c r="GAW3209" s="14"/>
      <c r="GAX3209" s="14"/>
      <c r="GAY3209" s="14"/>
      <c r="GAZ3209" s="14"/>
      <c r="GBA3209" s="14"/>
      <c r="GBB3209" s="14"/>
      <c r="GBC3209" s="14"/>
      <c r="GBD3209" s="14"/>
      <c r="GBE3209" s="14"/>
      <c r="GBF3209" s="14"/>
      <c r="GBG3209" s="14"/>
      <c r="GBH3209" s="14"/>
      <c r="GBI3209" s="14"/>
      <c r="GBJ3209" s="14"/>
      <c r="GBK3209" s="14"/>
      <c r="GBL3209" s="14"/>
      <c r="GBM3209" s="14"/>
      <c r="GBN3209" s="14"/>
      <c r="GBO3209" s="14"/>
      <c r="GBP3209" s="14"/>
      <c r="GBQ3209" s="14"/>
      <c r="GBR3209" s="14"/>
      <c r="GBS3209" s="14"/>
      <c r="GBT3209" s="14"/>
      <c r="GBU3209" s="14"/>
      <c r="GBV3209" s="14"/>
      <c r="GBW3209" s="14"/>
      <c r="GBX3209" s="14"/>
      <c r="GBY3209" s="14"/>
      <c r="GBZ3209" s="14"/>
      <c r="GCA3209" s="14"/>
      <c r="GCB3209" s="14"/>
      <c r="GCC3209" s="14"/>
      <c r="GCD3209" s="14"/>
      <c r="GCE3209" s="14"/>
      <c r="GCF3209" s="14"/>
      <c r="GCG3209" s="14"/>
      <c r="GCH3209" s="14"/>
      <c r="GCI3209" s="14"/>
      <c r="GCJ3209" s="14"/>
      <c r="GCK3209" s="14"/>
      <c r="GCL3209" s="14"/>
      <c r="GCM3209" s="14"/>
      <c r="GCN3209" s="14"/>
      <c r="GCO3209" s="14"/>
      <c r="GCP3209" s="14"/>
      <c r="GCQ3209" s="14"/>
      <c r="GCR3209" s="14"/>
      <c r="GCS3209" s="14"/>
      <c r="GCT3209" s="14"/>
      <c r="GCU3209" s="14"/>
      <c r="GCV3209" s="14"/>
      <c r="GCW3209" s="14"/>
      <c r="GCX3209" s="14"/>
      <c r="GCY3209" s="14"/>
      <c r="GCZ3209" s="14"/>
      <c r="GDA3209" s="14"/>
      <c r="GDB3209" s="14"/>
      <c r="GDC3209" s="14"/>
      <c r="GDD3209" s="14"/>
      <c r="GDE3209" s="14"/>
      <c r="GDF3209" s="14"/>
      <c r="GDG3209" s="14"/>
      <c r="GDH3209" s="14"/>
      <c r="GDI3209" s="14"/>
      <c r="GDJ3209" s="14"/>
      <c r="GDK3209" s="14"/>
      <c r="GDL3209" s="14"/>
      <c r="GDM3209" s="14"/>
      <c r="GDN3209" s="14"/>
      <c r="GDO3209" s="14"/>
      <c r="GDP3209" s="14"/>
      <c r="GDQ3209" s="14"/>
      <c r="GDR3209" s="14"/>
      <c r="GDS3209" s="14"/>
      <c r="GDT3209" s="14"/>
      <c r="GDU3209" s="14"/>
      <c r="GDV3209" s="14"/>
      <c r="GDW3209" s="14"/>
      <c r="GDX3209" s="14"/>
      <c r="GDY3209" s="14"/>
      <c r="GDZ3209" s="14"/>
      <c r="GEA3209" s="14"/>
      <c r="GEB3209" s="14"/>
      <c r="GEC3209" s="14"/>
      <c r="GED3209" s="14"/>
      <c r="GEE3209" s="14"/>
      <c r="GEF3209" s="14"/>
      <c r="GEG3209" s="14"/>
      <c r="GEH3209" s="14"/>
      <c r="GEI3209" s="14"/>
      <c r="GEJ3209" s="14"/>
      <c r="GEK3209" s="14"/>
      <c r="GEL3209" s="14"/>
      <c r="GEM3209" s="14"/>
      <c r="GEN3209" s="14"/>
      <c r="GEO3209" s="14"/>
      <c r="GEP3209" s="14"/>
      <c r="GEQ3209" s="14"/>
      <c r="GER3209" s="14"/>
      <c r="GES3209" s="14"/>
      <c r="GET3209" s="14"/>
      <c r="GEU3209" s="14"/>
      <c r="GEV3209" s="14"/>
      <c r="GEW3209" s="14"/>
      <c r="GEX3209" s="14"/>
      <c r="GEY3209" s="14"/>
      <c r="GEZ3209" s="14"/>
      <c r="GFA3209" s="14"/>
      <c r="GFB3209" s="14"/>
      <c r="GFC3209" s="14"/>
      <c r="GFD3209" s="14"/>
      <c r="GFE3209" s="14"/>
      <c r="GFF3209" s="14"/>
      <c r="GFG3209" s="14"/>
      <c r="GFH3209" s="14"/>
      <c r="GFI3209" s="14"/>
      <c r="GFJ3209" s="14"/>
      <c r="GFK3209" s="14"/>
      <c r="GFL3209" s="14"/>
      <c r="GFM3209" s="14"/>
      <c r="GFN3209" s="14"/>
      <c r="GFO3209" s="14"/>
      <c r="GFP3209" s="14"/>
      <c r="GFQ3209" s="14"/>
      <c r="GFR3209" s="14"/>
      <c r="GFS3209" s="14"/>
      <c r="GFT3209" s="14"/>
      <c r="GFU3209" s="14"/>
      <c r="GFV3209" s="14"/>
      <c r="GFW3209" s="14"/>
      <c r="GFX3209" s="14"/>
      <c r="GFY3209" s="14"/>
      <c r="GFZ3209" s="14"/>
      <c r="GGA3209" s="14"/>
      <c r="GGB3209" s="14"/>
      <c r="GGC3209" s="14"/>
      <c r="GGD3209" s="14"/>
      <c r="GGE3209" s="14"/>
      <c r="GGF3209" s="14"/>
      <c r="GGG3209" s="14"/>
      <c r="GGH3209" s="14"/>
      <c r="GGI3209" s="14"/>
      <c r="GGJ3209" s="14"/>
      <c r="GGK3209" s="14"/>
      <c r="GGL3209" s="14"/>
      <c r="GGM3209" s="14"/>
      <c r="GGN3209" s="14"/>
      <c r="GGO3209" s="14"/>
      <c r="GGP3209" s="14"/>
      <c r="GGQ3209" s="14"/>
      <c r="GGR3209" s="14"/>
      <c r="GGS3209" s="14"/>
      <c r="GGT3209" s="14"/>
      <c r="GGU3209" s="14"/>
      <c r="GGV3209" s="14"/>
      <c r="GGW3209" s="14"/>
      <c r="GGX3209" s="14"/>
      <c r="GGY3209" s="14"/>
      <c r="GGZ3209" s="14"/>
      <c r="GHA3209" s="14"/>
      <c r="GHB3209" s="14"/>
      <c r="GHC3209" s="14"/>
      <c r="GHD3209" s="14"/>
      <c r="GHE3209" s="14"/>
      <c r="GHF3209" s="14"/>
      <c r="GHG3209" s="14"/>
      <c r="GHH3209" s="14"/>
      <c r="GHI3209" s="14"/>
      <c r="GHJ3209" s="14"/>
      <c r="GHK3209" s="14"/>
      <c r="GHL3209" s="14"/>
      <c r="GHM3209" s="14"/>
      <c r="GHN3209" s="14"/>
      <c r="GHO3209" s="14"/>
      <c r="GHP3209" s="14"/>
      <c r="GHQ3209" s="14"/>
      <c r="GHR3209" s="14"/>
      <c r="GHS3209" s="14"/>
      <c r="GHT3209" s="14"/>
      <c r="GHU3209" s="14"/>
      <c r="GHV3209" s="14"/>
      <c r="GHW3209" s="14"/>
      <c r="GHX3209" s="14"/>
      <c r="GHY3209" s="14"/>
      <c r="GHZ3209" s="14"/>
      <c r="GIA3209" s="14"/>
      <c r="GIB3209" s="14"/>
      <c r="GIC3209" s="14"/>
      <c r="GID3209" s="14"/>
      <c r="GIE3209" s="14"/>
      <c r="GIF3209" s="14"/>
      <c r="GIG3209" s="14"/>
      <c r="GIH3209" s="14"/>
      <c r="GII3209" s="14"/>
      <c r="GIJ3209" s="14"/>
      <c r="GIK3209" s="14"/>
      <c r="GIL3209" s="14"/>
      <c r="GIM3209" s="14"/>
      <c r="GIN3209" s="14"/>
      <c r="GIO3209" s="14"/>
      <c r="GIP3209" s="14"/>
      <c r="GIQ3209" s="14"/>
      <c r="GIR3209" s="14"/>
      <c r="GIS3209" s="14"/>
      <c r="GIT3209" s="14"/>
      <c r="GIU3209" s="14"/>
      <c r="GIV3209" s="14"/>
      <c r="GIW3209" s="14"/>
      <c r="GIX3209" s="14"/>
      <c r="GIY3209" s="14"/>
      <c r="GIZ3209" s="14"/>
      <c r="GJA3209" s="14"/>
      <c r="GJB3209" s="14"/>
      <c r="GJC3209" s="14"/>
      <c r="GJD3209" s="14"/>
      <c r="GJE3209" s="14"/>
      <c r="GJF3209" s="14"/>
      <c r="GJG3209" s="14"/>
      <c r="GJH3209" s="14"/>
      <c r="GJI3209" s="14"/>
      <c r="GJJ3209" s="14"/>
      <c r="GJK3209" s="14"/>
      <c r="GJL3209" s="14"/>
      <c r="GJM3209" s="14"/>
      <c r="GJN3209" s="14"/>
      <c r="GJO3209" s="14"/>
      <c r="GJP3209" s="14"/>
      <c r="GJQ3209" s="14"/>
      <c r="GJR3209" s="14"/>
      <c r="GJS3209" s="14"/>
      <c r="GJT3209" s="14"/>
      <c r="GJU3209" s="14"/>
      <c r="GJV3209" s="14"/>
      <c r="GJW3209" s="14"/>
      <c r="GJX3209" s="14"/>
      <c r="GJY3209" s="14"/>
      <c r="GJZ3209" s="14"/>
      <c r="GKA3209" s="14"/>
      <c r="GKB3209" s="14"/>
      <c r="GKC3209" s="14"/>
      <c r="GKD3209" s="14"/>
      <c r="GKE3209" s="14"/>
      <c r="GKF3209" s="14"/>
      <c r="GKG3209" s="14"/>
      <c r="GKH3209" s="14"/>
      <c r="GKI3209" s="14"/>
      <c r="GKJ3209" s="14"/>
      <c r="GKK3209" s="14"/>
      <c r="GKL3209" s="14"/>
      <c r="GKM3209" s="14"/>
      <c r="GKN3209" s="14"/>
      <c r="GKO3209" s="14"/>
      <c r="GKP3209" s="14"/>
      <c r="GKQ3209" s="14"/>
      <c r="GKR3209" s="14"/>
      <c r="GKS3209" s="14"/>
      <c r="GKT3209" s="14"/>
      <c r="GKU3209" s="14"/>
      <c r="GKV3209" s="14"/>
      <c r="GKW3209" s="14"/>
      <c r="GKX3209" s="14"/>
      <c r="GKY3209" s="14"/>
      <c r="GKZ3209" s="14"/>
      <c r="GLA3209" s="14"/>
      <c r="GLB3209" s="14"/>
      <c r="GLC3209" s="14"/>
      <c r="GLD3209" s="14"/>
      <c r="GLE3209" s="14"/>
      <c r="GLF3209" s="14"/>
      <c r="GLG3209" s="14"/>
      <c r="GLH3209" s="14"/>
      <c r="GLI3209" s="14"/>
      <c r="GLJ3209" s="14"/>
      <c r="GLK3209" s="14"/>
      <c r="GLL3209" s="14"/>
      <c r="GLM3209" s="14"/>
      <c r="GLN3209" s="14"/>
      <c r="GLO3209" s="14"/>
      <c r="GLP3209" s="14"/>
      <c r="GLQ3209" s="14"/>
      <c r="GLR3209" s="14"/>
      <c r="GLS3209" s="14"/>
      <c r="GLT3209" s="14"/>
      <c r="GLU3209" s="14"/>
      <c r="GLV3209" s="14"/>
      <c r="GLW3209" s="14"/>
      <c r="GLX3209" s="14"/>
      <c r="GLY3209" s="14"/>
      <c r="GLZ3209" s="14"/>
      <c r="GMA3209" s="14"/>
      <c r="GMB3209" s="14"/>
      <c r="GMC3209" s="14"/>
      <c r="GMD3209" s="14"/>
      <c r="GME3209" s="14"/>
      <c r="GMF3209" s="14"/>
      <c r="GMG3209" s="14"/>
      <c r="GMH3209" s="14"/>
      <c r="GMI3209" s="14"/>
      <c r="GMJ3209" s="14"/>
      <c r="GMK3209" s="14"/>
      <c r="GML3209" s="14"/>
      <c r="GMM3209" s="14"/>
      <c r="GMN3209" s="14"/>
      <c r="GMO3209" s="14"/>
      <c r="GMP3209" s="14"/>
      <c r="GMQ3209" s="14"/>
      <c r="GMR3209" s="14"/>
      <c r="GMS3209" s="14"/>
      <c r="GMT3209" s="14"/>
      <c r="GMU3209" s="14"/>
      <c r="GMV3209" s="14"/>
      <c r="GMW3209" s="14"/>
      <c r="GMX3209" s="14"/>
      <c r="GMY3209" s="14"/>
      <c r="GMZ3209" s="14"/>
      <c r="GNA3209" s="14"/>
      <c r="GNB3209" s="14"/>
      <c r="GNC3209" s="14"/>
      <c r="GND3209" s="14"/>
      <c r="GNE3209" s="14"/>
      <c r="GNF3209" s="14"/>
      <c r="GNG3209" s="14"/>
      <c r="GNH3209" s="14"/>
      <c r="GNI3209" s="14"/>
      <c r="GNJ3209" s="14"/>
      <c r="GNK3209" s="14"/>
      <c r="GNL3209" s="14"/>
      <c r="GNM3209" s="14"/>
      <c r="GNN3209" s="14"/>
      <c r="GNO3209" s="14"/>
      <c r="GNP3209" s="14"/>
      <c r="GNQ3209" s="14"/>
      <c r="GNR3209" s="14"/>
      <c r="GNS3209" s="14"/>
      <c r="GNT3209" s="14"/>
      <c r="GNU3209" s="14"/>
      <c r="GNV3209" s="14"/>
      <c r="GNW3209" s="14"/>
      <c r="GNX3209" s="14"/>
      <c r="GNY3209" s="14"/>
      <c r="GNZ3209" s="14"/>
      <c r="GOA3209" s="14"/>
      <c r="GOB3209" s="14"/>
      <c r="GOC3209" s="14"/>
      <c r="GOD3209" s="14"/>
      <c r="GOE3209" s="14"/>
      <c r="GOF3209" s="14"/>
      <c r="GOG3209" s="14"/>
      <c r="GOH3209" s="14"/>
      <c r="GOI3209" s="14"/>
      <c r="GOJ3209" s="14"/>
      <c r="GOK3209" s="14"/>
      <c r="GOL3209" s="14"/>
      <c r="GOM3209" s="14"/>
      <c r="GON3209" s="14"/>
      <c r="GOO3209" s="14"/>
      <c r="GOP3209" s="14"/>
      <c r="GOQ3209" s="14"/>
      <c r="GOR3209" s="14"/>
      <c r="GOS3209" s="14"/>
      <c r="GOT3209" s="14"/>
      <c r="GOU3209" s="14"/>
      <c r="GOV3209" s="14"/>
      <c r="GOW3209" s="14"/>
      <c r="GOX3209" s="14"/>
      <c r="GOY3209" s="14"/>
      <c r="GOZ3209" s="14"/>
      <c r="GPA3209" s="14"/>
      <c r="GPB3209" s="14"/>
      <c r="GPC3209" s="14"/>
      <c r="GPD3209" s="14"/>
      <c r="GPE3209" s="14"/>
      <c r="GPF3209" s="14"/>
      <c r="GPG3209" s="14"/>
      <c r="GPH3209" s="14"/>
      <c r="GPI3209" s="14"/>
      <c r="GPJ3209" s="14"/>
      <c r="GPK3209" s="14"/>
      <c r="GPL3209" s="14"/>
      <c r="GPM3209" s="14"/>
      <c r="GPN3209" s="14"/>
      <c r="GPO3209" s="14"/>
      <c r="GPP3209" s="14"/>
      <c r="GPQ3209" s="14"/>
      <c r="GPR3209" s="14"/>
      <c r="GPS3209" s="14"/>
      <c r="GPT3209" s="14"/>
      <c r="GPU3209" s="14"/>
      <c r="GPV3209" s="14"/>
      <c r="GPW3209" s="14"/>
      <c r="GPX3209" s="14"/>
      <c r="GPY3209" s="14"/>
      <c r="GPZ3209" s="14"/>
      <c r="GQA3209" s="14"/>
      <c r="GQB3209" s="14"/>
      <c r="GQC3209" s="14"/>
      <c r="GQD3209" s="14"/>
      <c r="GQE3209" s="14"/>
      <c r="GQF3209" s="14"/>
      <c r="GQG3209" s="14"/>
      <c r="GQH3209" s="14"/>
      <c r="GQI3209" s="14"/>
      <c r="GQJ3209" s="14"/>
      <c r="GQK3209" s="14"/>
      <c r="GQL3209" s="14"/>
      <c r="GQM3209" s="14"/>
      <c r="GQN3209" s="14"/>
      <c r="GQO3209" s="14"/>
      <c r="GQP3209" s="14"/>
      <c r="GQQ3209" s="14"/>
      <c r="GQR3209" s="14"/>
      <c r="GQS3209" s="14"/>
      <c r="GQT3209" s="14"/>
      <c r="GQU3209" s="14"/>
      <c r="GQV3209" s="14"/>
      <c r="GQW3209" s="14"/>
      <c r="GQX3209" s="14"/>
      <c r="GQY3209" s="14"/>
      <c r="GQZ3209" s="14"/>
      <c r="GRA3209" s="14"/>
      <c r="GRB3209" s="14"/>
      <c r="GRC3209" s="14"/>
      <c r="GRD3209" s="14"/>
      <c r="GRE3209" s="14"/>
      <c r="GRF3209" s="14"/>
      <c r="GRG3209" s="14"/>
      <c r="GRH3209" s="14"/>
      <c r="GRI3209" s="14"/>
      <c r="GRJ3209" s="14"/>
      <c r="GRK3209" s="14"/>
      <c r="GRL3209" s="14"/>
      <c r="GRM3209" s="14"/>
      <c r="GRN3209" s="14"/>
      <c r="GRO3209" s="14"/>
      <c r="GRP3209" s="14"/>
      <c r="GRQ3209" s="14"/>
      <c r="GRR3209" s="14"/>
      <c r="GRS3209" s="14"/>
      <c r="GRT3209" s="14"/>
      <c r="GRU3209" s="14"/>
      <c r="GRV3209" s="14"/>
      <c r="GRW3209" s="14"/>
      <c r="GRX3209" s="14"/>
      <c r="GRY3209" s="14"/>
      <c r="GRZ3209" s="14"/>
      <c r="GSA3209" s="14"/>
      <c r="GSB3209" s="14"/>
      <c r="GSC3209" s="14"/>
      <c r="GSD3209" s="14"/>
      <c r="GSE3209" s="14"/>
      <c r="GSF3209" s="14"/>
      <c r="GSG3209" s="14"/>
      <c r="GSH3209" s="14"/>
      <c r="GSI3209" s="14"/>
      <c r="GSJ3209" s="14"/>
      <c r="GSK3209" s="14"/>
      <c r="GSL3209" s="14"/>
      <c r="GSM3209" s="14"/>
      <c r="GSN3209" s="14"/>
      <c r="GSO3209" s="14"/>
      <c r="GSP3209" s="14"/>
      <c r="GSQ3209" s="14"/>
      <c r="GSR3209" s="14"/>
      <c r="GSS3209" s="14"/>
      <c r="GST3209" s="14"/>
      <c r="GSU3209" s="14"/>
      <c r="GSV3209" s="14"/>
      <c r="GSW3209" s="14"/>
      <c r="GSX3209" s="14"/>
      <c r="GSY3209" s="14"/>
      <c r="GSZ3209" s="14"/>
      <c r="GTA3209" s="14"/>
      <c r="GTB3209" s="14"/>
      <c r="GTC3209" s="14"/>
      <c r="GTD3209" s="14"/>
      <c r="GTE3209" s="14"/>
      <c r="GTF3209" s="14"/>
      <c r="GTG3209" s="14"/>
      <c r="GTH3209" s="14"/>
      <c r="GTI3209" s="14"/>
      <c r="GTJ3209" s="14"/>
      <c r="GTK3209" s="14"/>
      <c r="GTL3209" s="14"/>
      <c r="GTM3209" s="14"/>
      <c r="GTN3209" s="14"/>
      <c r="GTO3209" s="14"/>
      <c r="GTP3209" s="14"/>
      <c r="GTQ3209" s="14"/>
      <c r="GTR3209" s="14"/>
      <c r="GTS3209" s="14"/>
      <c r="GTT3209" s="14"/>
      <c r="GTU3209" s="14"/>
      <c r="GTV3209" s="14"/>
      <c r="GTW3209" s="14"/>
      <c r="GTX3209" s="14"/>
      <c r="GTY3209" s="14"/>
      <c r="GTZ3209" s="14"/>
      <c r="GUA3209" s="14"/>
      <c r="GUB3209" s="14"/>
      <c r="GUC3209" s="14"/>
      <c r="GUD3209" s="14"/>
      <c r="GUE3209" s="14"/>
      <c r="GUF3209" s="14"/>
      <c r="GUG3209" s="14"/>
      <c r="GUH3209" s="14"/>
      <c r="GUI3209" s="14"/>
      <c r="GUJ3209" s="14"/>
      <c r="GUK3209" s="14"/>
      <c r="GUL3209" s="14"/>
      <c r="GUM3209" s="14"/>
      <c r="GUN3209" s="14"/>
      <c r="GUO3209" s="14"/>
      <c r="GUP3209" s="14"/>
      <c r="GUQ3209" s="14"/>
      <c r="GUR3209" s="14"/>
      <c r="GUS3209" s="14"/>
      <c r="GUT3209" s="14"/>
      <c r="GUU3209" s="14"/>
      <c r="GUV3209" s="14"/>
      <c r="GUW3209" s="14"/>
      <c r="GUX3209" s="14"/>
      <c r="GUY3209" s="14"/>
      <c r="GUZ3209" s="14"/>
      <c r="GVA3209" s="14"/>
      <c r="GVB3209" s="14"/>
      <c r="GVC3209" s="14"/>
      <c r="GVD3209" s="14"/>
      <c r="GVE3209" s="14"/>
      <c r="GVF3209" s="14"/>
      <c r="GVG3209" s="14"/>
      <c r="GVH3209" s="14"/>
      <c r="GVI3209" s="14"/>
      <c r="GVJ3209" s="14"/>
      <c r="GVK3209" s="14"/>
      <c r="GVL3209" s="14"/>
      <c r="GVM3209" s="14"/>
      <c r="GVN3209" s="14"/>
      <c r="GVO3209" s="14"/>
      <c r="GVP3209" s="14"/>
      <c r="GVQ3209" s="14"/>
      <c r="GVR3209" s="14"/>
      <c r="GVS3209" s="14"/>
      <c r="GVT3209" s="14"/>
      <c r="GVU3209" s="14"/>
      <c r="GVV3209" s="14"/>
      <c r="GVW3209" s="14"/>
      <c r="GVX3209" s="14"/>
      <c r="GVY3209" s="14"/>
      <c r="GVZ3209" s="14"/>
      <c r="GWA3209" s="14"/>
      <c r="GWB3209" s="14"/>
      <c r="GWC3209" s="14"/>
      <c r="GWD3209" s="14"/>
      <c r="GWE3209" s="14"/>
      <c r="GWF3209" s="14"/>
      <c r="GWG3209" s="14"/>
      <c r="GWH3209" s="14"/>
      <c r="GWI3209" s="14"/>
      <c r="GWJ3209" s="14"/>
      <c r="GWK3209" s="14"/>
      <c r="GWL3209" s="14"/>
      <c r="GWM3209" s="14"/>
      <c r="GWN3209" s="14"/>
      <c r="GWO3209" s="14"/>
      <c r="GWP3209" s="14"/>
      <c r="GWQ3209" s="14"/>
      <c r="GWR3209" s="14"/>
      <c r="GWS3209" s="14"/>
      <c r="GWT3209" s="14"/>
      <c r="GWU3209" s="14"/>
      <c r="GWV3209" s="14"/>
      <c r="GWW3209" s="14"/>
      <c r="GWX3209" s="14"/>
      <c r="GWY3209" s="14"/>
      <c r="GWZ3209" s="14"/>
      <c r="GXA3209" s="14"/>
      <c r="GXB3209" s="14"/>
      <c r="GXC3209" s="14"/>
      <c r="GXD3209" s="14"/>
      <c r="GXE3209" s="14"/>
      <c r="GXF3209" s="14"/>
      <c r="GXG3209" s="14"/>
      <c r="GXH3209" s="14"/>
      <c r="GXI3209" s="14"/>
      <c r="GXJ3209" s="14"/>
      <c r="GXK3209" s="14"/>
      <c r="GXL3209" s="14"/>
      <c r="GXM3209" s="14"/>
      <c r="GXN3209" s="14"/>
      <c r="GXO3209" s="14"/>
      <c r="GXP3209" s="14"/>
      <c r="GXQ3209" s="14"/>
      <c r="GXR3209" s="14"/>
      <c r="GXS3209" s="14"/>
      <c r="GXT3209" s="14"/>
      <c r="GXU3209" s="14"/>
      <c r="GXV3209" s="14"/>
      <c r="GXW3209" s="14"/>
      <c r="GXX3209" s="14"/>
      <c r="GXY3209" s="14"/>
      <c r="GXZ3209" s="14"/>
      <c r="GYA3209" s="14"/>
      <c r="GYB3209" s="14"/>
      <c r="GYC3209" s="14"/>
      <c r="GYD3209" s="14"/>
      <c r="GYE3209" s="14"/>
      <c r="GYF3209" s="14"/>
      <c r="GYG3209" s="14"/>
      <c r="GYH3209" s="14"/>
      <c r="GYI3209" s="14"/>
      <c r="GYJ3209" s="14"/>
      <c r="GYK3209" s="14"/>
      <c r="GYL3209" s="14"/>
      <c r="GYM3209" s="14"/>
      <c r="GYN3209" s="14"/>
      <c r="GYO3209" s="14"/>
      <c r="GYP3209" s="14"/>
      <c r="GYQ3209" s="14"/>
      <c r="GYR3209" s="14"/>
      <c r="GYS3209" s="14"/>
      <c r="GYT3209" s="14"/>
      <c r="GYU3209" s="14"/>
      <c r="GYV3209" s="14"/>
      <c r="GYW3209" s="14"/>
      <c r="GYX3209" s="14"/>
      <c r="GYY3209" s="14"/>
      <c r="GYZ3209" s="14"/>
      <c r="GZA3209" s="14"/>
      <c r="GZB3209" s="14"/>
      <c r="GZC3209" s="14"/>
      <c r="GZD3209" s="14"/>
      <c r="GZE3209" s="14"/>
      <c r="GZF3209" s="14"/>
      <c r="GZG3209" s="14"/>
      <c r="GZH3209" s="14"/>
      <c r="GZI3209" s="14"/>
      <c r="GZJ3209" s="14"/>
      <c r="GZK3209" s="14"/>
      <c r="GZL3209" s="14"/>
      <c r="GZM3209" s="14"/>
      <c r="GZN3209" s="14"/>
      <c r="GZO3209" s="14"/>
      <c r="GZP3209" s="14"/>
      <c r="GZQ3209" s="14"/>
      <c r="GZR3209" s="14"/>
      <c r="GZS3209" s="14"/>
      <c r="GZT3209" s="14"/>
      <c r="GZU3209" s="14"/>
      <c r="GZV3209" s="14"/>
      <c r="GZW3209" s="14"/>
      <c r="GZX3209" s="14"/>
      <c r="GZY3209" s="14"/>
      <c r="GZZ3209" s="14"/>
      <c r="HAA3209" s="14"/>
      <c r="HAB3209" s="14"/>
      <c r="HAC3209" s="14"/>
      <c r="HAD3209" s="14"/>
      <c r="HAE3209" s="14"/>
      <c r="HAF3209" s="14"/>
      <c r="HAG3209" s="14"/>
      <c r="HAH3209" s="14"/>
      <c r="HAI3209" s="14"/>
      <c r="HAJ3209" s="14"/>
      <c r="HAK3209" s="14"/>
      <c r="HAL3209" s="14"/>
      <c r="HAM3209" s="14"/>
      <c r="HAN3209" s="14"/>
      <c r="HAO3209" s="14"/>
      <c r="HAP3209" s="14"/>
      <c r="HAQ3209" s="14"/>
      <c r="HAR3209" s="14"/>
      <c r="HAS3209" s="14"/>
      <c r="HAT3209" s="14"/>
      <c r="HAU3209" s="14"/>
      <c r="HAV3209" s="14"/>
      <c r="HAW3209" s="14"/>
      <c r="HAX3209" s="14"/>
      <c r="HAY3209" s="14"/>
      <c r="HAZ3209" s="14"/>
      <c r="HBA3209" s="14"/>
      <c r="HBB3209" s="14"/>
      <c r="HBC3209" s="14"/>
      <c r="HBD3209" s="14"/>
      <c r="HBE3209" s="14"/>
      <c r="HBF3209" s="14"/>
      <c r="HBG3209" s="14"/>
      <c r="HBH3209" s="14"/>
      <c r="HBI3209" s="14"/>
      <c r="HBJ3209" s="14"/>
      <c r="HBK3209" s="14"/>
      <c r="HBL3209" s="14"/>
      <c r="HBM3209" s="14"/>
      <c r="HBN3209" s="14"/>
      <c r="HBO3209" s="14"/>
      <c r="HBP3209" s="14"/>
      <c r="HBQ3209" s="14"/>
      <c r="HBR3209" s="14"/>
      <c r="HBS3209" s="14"/>
      <c r="HBT3209" s="14"/>
      <c r="HBU3209" s="14"/>
      <c r="HBV3209" s="14"/>
      <c r="HBW3209" s="14"/>
      <c r="HBX3209" s="14"/>
      <c r="HBY3209" s="14"/>
      <c r="HBZ3209" s="14"/>
      <c r="HCA3209" s="14"/>
      <c r="HCB3209" s="14"/>
      <c r="HCC3209" s="14"/>
      <c r="HCD3209" s="14"/>
      <c r="HCE3209" s="14"/>
      <c r="HCF3209" s="14"/>
      <c r="HCG3209" s="14"/>
      <c r="HCH3209" s="14"/>
      <c r="HCI3209" s="14"/>
      <c r="HCJ3209" s="14"/>
      <c r="HCK3209" s="14"/>
      <c r="HCL3209" s="14"/>
      <c r="HCM3209" s="14"/>
      <c r="HCN3209" s="14"/>
      <c r="HCO3209" s="14"/>
      <c r="HCP3209" s="14"/>
      <c r="HCQ3209" s="14"/>
      <c r="HCR3209" s="14"/>
      <c r="HCS3209" s="14"/>
      <c r="HCT3209" s="14"/>
      <c r="HCU3209" s="14"/>
      <c r="HCV3209" s="14"/>
      <c r="HCW3209" s="14"/>
      <c r="HCX3209" s="14"/>
      <c r="HCY3209" s="14"/>
      <c r="HCZ3209" s="14"/>
      <c r="HDA3209" s="14"/>
      <c r="HDB3209" s="14"/>
      <c r="HDC3209" s="14"/>
      <c r="HDD3209" s="14"/>
      <c r="HDE3209" s="14"/>
      <c r="HDF3209" s="14"/>
      <c r="HDG3209" s="14"/>
      <c r="HDH3209" s="14"/>
      <c r="HDI3209" s="14"/>
      <c r="HDJ3209" s="14"/>
      <c r="HDK3209" s="14"/>
      <c r="HDL3209" s="14"/>
      <c r="HDM3209" s="14"/>
      <c r="HDN3209" s="14"/>
      <c r="HDO3209" s="14"/>
      <c r="HDP3209" s="14"/>
      <c r="HDQ3209" s="14"/>
      <c r="HDR3209" s="14"/>
      <c r="HDS3209" s="14"/>
      <c r="HDT3209" s="14"/>
      <c r="HDU3209" s="14"/>
      <c r="HDV3209" s="14"/>
      <c r="HDW3209" s="14"/>
      <c r="HDX3209" s="14"/>
      <c r="HDY3209" s="14"/>
      <c r="HDZ3209" s="14"/>
      <c r="HEA3209" s="14"/>
      <c r="HEB3209" s="14"/>
      <c r="HEC3209" s="14"/>
      <c r="HED3209" s="14"/>
      <c r="HEE3209" s="14"/>
      <c r="HEF3209" s="14"/>
      <c r="HEG3209" s="14"/>
      <c r="HEH3209" s="14"/>
      <c r="HEI3209" s="14"/>
      <c r="HEJ3209" s="14"/>
      <c r="HEK3209" s="14"/>
      <c r="HEL3209" s="14"/>
      <c r="HEM3209" s="14"/>
      <c r="HEN3209" s="14"/>
      <c r="HEO3209" s="14"/>
      <c r="HEP3209" s="14"/>
      <c r="HEQ3209" s="14"/>
      <c r="HER3209" s="14"/>
      <c r="HES3209" s="14"/>
      <c r="HET3209" s="14"/>
      <c r="HEU3209" s="14"/>
      <c r="HEV3209" s="14"/>
      <c r="HEW3209" s="14"/>
      <c r="HEX3209" s="14"/>
      <c r="HEY3209" s="14"/>
      <c r="HEZ3209" s="14"/>
      <c r="HFA3209" s="14"/>
      <c r="HFB3209" s="14"/>
      <c r="HFC3209" s="14"/>
      <c r="HFD3209" s="14"/>
      <c r="HFE3209" s="14"/>
      <c r="HFF3209" s="14"/>
      <c r="HFG3209" s="14"/>
      <c r="HFH3209" s="14"/>
      <c r="HFI3209" s="14"/>
      <c r="HFJ3209" s="14"/>
      <c r="HFK3209" s="14"/>
      <c r="HFL3209" s="14"/>
      <c r="HFM3209" s="14"/>
      <c r="HFN3209" s="14"/>
      <c r="HFO3209" s="14"/>
      <c r="HFP3209" s="14"/>
      <c r="HFQ3209" s="14"/>
      <c r="HFR3209" s="14"/>
      <c r="HFS3209" s="14"/>
      <c r="HFT3209" s="14"/>
      <c r="HFU3209" s="14"/>
      <c r="HFV3209" s="14"/>
      <c r="HFW3209" s="14"/>
      <c r="HFX3209" s="14"/>
      <c r="HFY3209" s="14"/>
      <c r="HFZ3209" s="14"/>
      <c r="HGA3209" s="14"/>
      <c r="HGB3209" s="14"/>
      <c r="HGC3209" s="14"/>
      <c r="HGD3209" s="14"/>
      <c r="HGE3209" s="14"/>
      <c r="HGF3209" s="14"/>
      <c r="HGG3209" s="14"/>
      <c r="HGH3209" s="14"/>
      <c r="HGI3209" s="14"/>
      <c r="HGJ3209" s="14"/>
      <c r="HGK3209" s="14"/>
      <c r="HGL3209" s="14"/>
      <c r="HGM3209" s="14"/>
      <c r="HGN3209" s="14"/>
      <c r="HGO3209" s="14"/>
      <c r="HGP3209" s="14"/>
      <c r="HGQ3209" s="14"/>
      <c r="HGR3209" s="14"/>
      <c r="HGS3209" s="14"/>
      <c r="HGT3209" s="14"/>
      <c r="HGU3209" s="14"/>
      <c r="HGV3209" s="14"/>
      <c r="HGW3209" s="14"/>
      <c r="HGX3209" s="14"/>
      <c r="HGY3209" s="14"/>
      <c r="HGZ3209" s="14"/>
      <c r="HHA3209" s="14"/>
      <c r="HHB3209" s="14"/>
      <c r="HHC3209" s="14"/>
      <c r="HHD3209" s="14"/>
      <c r="HHE3209" s="14"/>
      <c r="HHF3209" s="14"/>
      <c r="HHG3209" s="14"/>
      <c r="HHH3209" s="14"/>
      <c r="HHI3209" s="14"/>
      <c r="HHJ3209" s="14"/>
      <c r="HHK3209" s="14"/>
      <c r="HHL3209" s="14"/>
      <c r="HHM3209" s="14"/>
      <c r="HHN3209" s="14"/>
      <c r="HHO3209" s="14"/>
      <c r="HHP3209" s="14"/>
      <c r="HHQ3209" s="14"/>
      <c r="HHR3209" s="14"/>
      <c r="HHS3209" s="14"/>
      <c r="HHT3209" s="14"/>
      <c r="HHU3209" s="14"/>
      <c r="HHV3209" s="14"/>
      <c r="HHW3209" s="14"/>
      <c r="HHX3209" s="14"/>
      <c r="HHY3209" s="14"/>
      <c r="HHZ3209" s="14"/>
      <c r="HIA3209" s="14"/>
      <c r="HIB3209" s="14"/>
      <c r="HIC3209" s="14"/>
      <c r="HID3209" s="14"/>
      <c r="HIE3209" s="14"/>
      <c r="HIF3209" s="14"/>
      <c r="HIG3209" s="14"/>
      <c r="HIH3209" s="14"/>
      <c r="HII3209" s="14"/>
      <c r="HIJ3209" s="14"/>
      <c r="HIK3209" s="14"/>
      <c r="HIL3209" s="14"/>
      <c r="HIM3209" s="14"/>
      <c r="HIN3209" s="14"/>
      <c r="HIO3209" s="14"/>
      <c r="HIP3209" s="14"/>
      <c r="HIQ3209" s="14"/>
      <c r="HIR3209" s="14"/>
      <c r="HIS3209" s="14"/>
      <c r="HIT3209" s="14"/>
      <c r="HIU3209" s="14"/>
      <c r="HIV3209" s="14"/>
      <c r="HIW3209" s="14"/>
      <c r="HIX3209" s="14"/>
      <c r="HIY3209" s="14"/>
      <c r="HIZ3209" s="14"/>
      <c r="HJA3209" s="14"/>
      <c r="HJB3209" s="14"/>
      <c r="HJC3209" s="14"/>
      <c r="HJD3209" s="14"/>
      <c r="HJE3209" s="14"/>
      <c r="HJF3209" s="14"/>
      <c r="HJG3209" s="14"/>
      <c r="HJH3209" s="14"/>
      <c r="HJI3209" s="14"/>
      <c r="HJJ3209" s="14"/>
      <c r="HJK3209" s="14"/>
      <c r="HJL3209" s="14"/>
      <c r="HJM3209" s="14"/>
      <c r="HJN3209" s="14"/>
      <c r="HJO3209" s="14"/>
      <c r="HJP3209" s="14"/>
      <c r="HJQ3209" s="14"/>
      <c r="HJR3209" s="14"/>
      <c r="HJS3209" s="14"/>
      <c r="HJT3209" s="14"/>
      <c r="HJU3209" s="14"/>
      <c r="HJV3209" s="14"/>
      <c r="HJW3209" s="14"/>
      <c r="HJX3209" s="14"/>
      <c r="HJY3209" s="14"/>
      <c r="HJZ3209" s="14"/>
      <c r="HKA3209" s="14"/>
      <c r="HKB3209" s="14"/>
      <c r="HKC3209" s="14"/>
      <c r="HKD3209" s="14"/>
      <c r="HKE3209" s="14"/>
      <c r="HKF3209" s="14"/>
      <c r="HKG3209" s="14"/>
      <c r="HKH3209" s="14"/>
      <c r="HKI3209" s="14"/>
      <c r="HKJ3209" s="14"/>
      <c r="HKK3209" s="14"/>
      <c r="HKL3209" s="14"/>
      <c r="HKM3209" s="14"/>
      <c r="HKN3209" s="14"/>
      <c r="HKO3209" s="14"/>
      <c r="HKP3209" s="14"/>
      <c r="HKQ3209" s="14"/>
      <c r="HKR3209" s="14"/>
      <c r="HKS3209" s="14"/>
      <c r="HKT3209" s="14"/>
      <c r="HKU3209" s="14"/>
      <c r="HKV3209" s="14"/>
      <c r="HKW3209" s="14"/>
      <c r="HKX3209" s="14"/>
      <c r="HKY3209" s="14"/>
      <c r="HKZ3209" s="14"/>
      <c r="HLA3209" s="14"/>
      <c r="HLB3209" s="14"/>
      <c r="HLC3209" s="14"/>
      <c r="HLD3209" s="14"/>
      <c r="HLE3209" s="14"/>
      <c r="HLF3209" s="14"/>
      <c r="HLG3209" s="14"/>
      <c r="HLH3209" s="14"/>
      <c r="HLI3209" s="14"/>
      <c r="HLJ3209" s="14"/>
      <c r="HLK3209" s="14"/>
      <c r="HLL3209" s="14"/>
      <c r="HLM3209" s="14"/>
      <c r="HLN3209" s="14"/>
      <c r="HLO3209" s="14"/>
      <c r="HLP3209" s="14"/>
      <c r="HLQ3209" s="14"/>
      <c r="HLR3209" s="14"/>
      <c r="HLS3209" s="14"/>
      <c r="HLT3209" s="14"/>
      <c r="HLU3209" s="14"/>
      <c r="HLV3209" s="14"/>
      <c r="HLW3209" s="14"/>
      <c r="HLX3209" s="14"/>
      <c r="HLY3209" s="14"/>
      <c r="HLZ3209" s="14"/>
      <c r="HMA3209" s="14"/>
      <c r="HMB3209" s="14"/>
      <c r="HMC3209" s="14"/>
      <c r="HMD3209" s="14"/>
      <c r="HME3209" s="14"/>
      <c r="HMF3209" s="14"/>
      <c r="HMG3209" s="14"/>
      <c r="HMH3209" s="14"/>
      <c r="HMI3209" s="14"/>
      <c r="HMJ3209" s="14"/>
      <c r="HMK3209" s="14"/>
      <c r="HML3209" s="14"/>
      <c r="HMM3209" s="14"/>
      <c r="HMN3209" s="14"/>
      <c r="HMO3209" s="14"/>
      <c r="HMP3209" s="14"/>
      <c r="HMQ3209" s="14"/>
      <c r="HMR3209" s="14"/>
      <c r="HMS3209" s="14"/>
      <c r="HMT3209" s="14"/>
      <c r="HMU3209" s="14"/>
      <c r="HMV3209" s="14"/>
      <c r="HMW3209" s="14"/>
      <c r="HMX3209" s="14"/>
      <c r="HMY3209" s="14"/>
      <c r="HMZ3209" s="14"/>
      <c r="HNA3209" s="14"/>
      <c r="HNB3209" s="14"/>
      <c r="HNC3209" s="14"/>
      <c r="HND3209" s="14"/>
      <c r="HNE3209" s="14"/>
      <c r="HNF3209" s="14"/>
      <c r="HNG3209" s="14"/>
      <c r="HNH3209" s="14"/>
      <c r="HNI3209" s="14"/>
      <c r="HNJ3209" s="14"/>
      <c r="HNK3209" s="14"/>
      <c r="HNL3209" s="14"/>
      <c r="HNM3209" s="14"/>
      <c r="HNN3209" s="14"/>
      <c r="HNO3209" s="14"/>
      <c r="HNP3209" s="14"/>
      <c r="HNQ3209" s="14"/>
      <c r="HNR3209" s="14"/>
      <c r="HNS3209" s="14"/>
      <c r="HNT3209" s="14"/>
      <c r="HNU3209" s="14"/>
      <c r="HNV3209" s="14"/>
      <c r="HNW3209" s="14"/>
      <c r="HNX3209" s="14"/>
      <c r="HNY3209" s="14"/>
      <c r="HNZ3209" s="14"/>
      <c r="HOA3209" s="14"/>
      <c r="HOB3209" s="14"/>
      <c r="HOC3209" s="14"/>
      <c r="HOD3209" s="14"/>
      <c r="HOE3209" s="14"/>
      <c r="HOF3209" s="14"/>
      <c r="HOG3209" s="14"/>
      <c r="HOH3209" s="14"/>
      <c r="HOI3209" s="14"/>
      <c r="HOJ3209" s="14"/>
      <c r="HOK3209" s="14"/>
      <c r="HOL3209" s="14"/>
      <c r="HOM3209" s="14"/>
      <c r="HON3209" s="14"/>
      <c r="HOO3209" s="14"/>
      <c r="HOP3209" s="14"/>
      <c r="HOQ3209" s="14"/>
      <c r="HOR3209" s="14"/>
      <c r="HOS3209" s="14"/>
      <c r="HOT3209" s="14"/>
      <c r="HOU3209" s="14"/>
      <c r="HOV3209" s="14"/>
      <c r="HOW3209" s="14"/>
      <c r="HOX3209" s="14"/>
      <c r="HOY3209" s="14"/>
      <c r="HOZ3209" s="14"/>
      <c r="HPA3209" s="14"/>
      <c r="HPB3209" s="14"/>
      <c r="HPC3209" s="14"/>
      <c r="HPD3209" s="14"/>
      <c r="HPE3209" s="14"/>
      <c r="HPF3209" s="14"/>
      <c r="HPG3209" s="14"/>
      <c r="HPH3209" s="14"/>
      <c r="HPI3209" s="14"/>
      <c r="HPJ3209" s="14"/>
      <c r="HPK3209" s="14"/>
      <c r="HPL3209" s="14"/>
      <c r="HPM3209" s="14"/>
      <c r="HPN3209" s="14"/>
      <c r="HPO3209" s="14"/>
      <c r="HPP3209" s="14"/>
      <c r="HPQ3209" s="14"/>
      <c r="HPR3209" s="14"/>
      <c r="HPS3209" s="14"/>
      <c r="HPT3209" s="14"/>
      <c r="HPU3209" s="14"/>
      <c r="HPV3209" s="14"/>
      <c r="HPW3209" s="14"/>
      <c r="HPX3209" s="14"/>
      <c r="HPY3209" s="14"/>
      <c r="HPZ3209" s="14"/>
      <c r="HQA3209" s="14"/>
      <c r="HQB3209" s="14"/>
      <c r="HQC3209" s="14"/>
      <c r="HQD3209" s="14"/>
      <c r="HQE3209" s="14"/>
      <c r="HQF3209" s="14"/>
      <c r="HQG3209" s="14"/>
      <c r="HQH3209" s="14"/>
      <c r="HQI3209" s="14"/>
      <c r="HQJ3209" s="14"/>
      <c r="HQK3209" s="14"/>
      <c r="HQL3209" s="14"/>
      <c r="HQM3209" s="14"/>
      <c r="HQN3209" s="14"/>
      <c r="HQO3209" s="14"/>
      <c r="HQP3209" s="14"/>
      <c r="HQQ3209" s="14"/>
      <c r="HQR3209" s="14"/>
      <c r="HQS3209" s="14"/>
      <c r="HQT3209" s="14"/>
      <c r="HQU3209" s="14"/>
      <c r="HQV3209" s="14"/>
      <c r="HQW3209" s="14"/>
      <c r="HQX3209" s="14"/>
      <c r="HQY3209" s="14"/>
      <c r="HQZ3209" s="14"/>
      <c r="HRA3209" s="14"/>
      <c r="HRB3209" s="14"/>
      <c r="HRC3209" s="14"/>
      <c r="HRD3209" s="14"/>
      <c r="HRE3209" s="14"/>
      <c r="HRF3209" s="14"/>
      <c r="HRG3209" s="14"/>
      <c r="HRH3209" s="14"/>
      <c r="HRI3209" s="14"/>
      <c r="HRJ3209" s="14"/>
      <c r="HRK3209" s="14"/>
      <c r="HRL3209" s="14"/>
      <c r="HRM3209" s="14"/>
      <c r="HRN3209" s="14"/>
      <c r="HRO3209" s="14"/>
      <c r="HRP3209" s="14"/>
      <c r="HRQ3209" s="14"/>
      <c r="HRR3209" s="14"/>
      <c r="HRS3209" s="14"/>
      <c r="HRT3209" s="14"/>
      <c r="HRU3209" s="14"/>
      <c r="HRV3209" s="14"/>
      <c r="HRW3209" s="14"/>
      <c r="HRX3209" s="14"/>
      <c r="HRY3209" s="14"/>
      <c r="HRZ3209" s="14"/>
      <c r="HSA3209" s="14"/>
      <c r="HSB3209" s="14"/>
      <c r="HSC3209" s="14"/>
      <c r="HSD3209" s="14"/>
      <c r="HSE3209" s="14"/>
      <c r="HSF3209" s="14"/>
      <c r="HSG3209" s="14"/>
      <c r="HSH3209" s="14"/>
      <c r="HSI3209" s="14"/>
      <c r="HSJ3209" s="14"/>
      <c r="HSK3209" s="14"/>
      <c r="HSL3209" s="14"/>
      <c r="HSM3209" s="14"/>
      <c r="HSN3209" s="14"/>
      <c r="HSO3209" s="14"/>
      <c r="HSP3209" s="14"/>
      <c r="HSQ3209" s="14"/>
      <c r="HSR3209" s="14"/>
      <c r="HSS3209" s="14"/>
      <c r="HST3209" s="14"/>
      <c r="HSU3209" s="14"/>
      <c r="HSV3209" s="14"/>
      <c r="HSW3209" s="14"/>
      <c r="HSX3209" s="14"/>
      <c r="HSY3209" s="14"/>
      <c r="HSZ3209" s="14"/>
      <c r="HTA3209" s="14"/>
      <c r="HTB3209" s="14"/>
      <c r="HTC3209" s="14"/>
      <c r="HTD3209" s="14"/>
      <c r="HTE3209" s="14"/>
      <c r="HTF3209" s="14"/>
      <c r="HTG3209" s="14"/>
      <c r="HTH3209" s="14"/>
      <c r="HTI3209" s="14"/>
      <c r="HTJ3209" s="14"/>
      <c r="HTK3209" s="14"/>
      <c r="HTL3209" s="14"/>
      <c r="HTM3209" s="14"/>
      <c r="HTN3209" s="14"/>
      <c r="HTO3209" s="14"/>
      <c r="HTP3209" s="14"/>
      <c r="HTQ3209" s="14"/>
      <c r="HTR3209" s="14"/>
      <c r="HTS3209" s="14"/>
      <c r="HTT3209" s="14"/>
      <c r="HTU3209" s="14"/>
      <c r="HTV3209" s="14"/>
      <c r="HTW3209" s="14"/>
      <c r="HTX3209" s="14"/>
      <c r="HTY3209" s="14"/>
      <c r="HTZ3209" s="14"/>
      <c r="HUA3209" s="14"/>
      <c r="HUB3209" s="14"/>
      <c r="HUC3209" s="14"/>
      <c r="HUD3209" s="14"/>
      <c r="HUE3209" s="14"/>
      <c r="HUF3209" s="14"/>
      <c r="HUG3209" s="14"/>
      <c r="HUH3209" s="14"/>
      <c r="HUI3209" s="14"/>
      <c r="HUJ3209" s="14"/>
      <c r="HUK3209" s="14"/>
      <c r="HUL3209" s="14"/>
      <c r="HUM3209" s="14"/>
      <c r="HUN3209" s="14"/>
      <c r="HUO3209" s="14"/>
      <c r="HUP3209" s="14"/>
      <c r="HUQ3209" s="14"/>
      <c r="HUR3209" s="14"/>
      <c r="HUS3209" s="14"/>
      <c r="HUT3209" s="14"/>
      <c r="HUU3209" s="14"/>
      <c r="HUV3209" s="14"/>
      <c r="HUW3209" s="14"/>
      <c r="HUX3209" s="14"/>
      <c r="HUY3209" s="14"/>
      <c r="HUZ3209" s="14"/>
      <c r="HVA3209" s="14"/>
      <c r="HVB3209" s="14"/>
      <c r="HVC3209" s="14"/>
      <c r="HVD3209" s="14"/>
      <c r="HVE3209" s="14"/>
      <c r="HVF3209" s="14"/>
      <c r="HVG3209" s="14"/>
      <c r="HVH3209" s="14"/>
      <c r="HVI3209" s="14"/>
      <c r="HVJ3209" s="14"/>
      <c r="HVK3209" s="14"/>
      <c r="HVL3209" s="14"/>
      <c r="HVM3209" s="14"/>
      <c r="HVN3209" s="14"/>
      <c r="HVO3209" s="14"/>
      <c r="HVP3209" s="14"/>
      <c r="HVQ3209" s="14"/>
      <c r="HVR3209" s="14"/>
      <c r="HVS3209" s="14"/>
      <c r="HVT3209" s="14"/>
      <c r="HVU3209" s="14"/>
      <c r="HVV3209" s="14"/>
      <c r="HVW3209" s="14"/>
      <c r="HVX3209" s="14"/>
      <c r="HVY3209" s="14"/>
      <c r="HVZ3209" s="14"/>
      <c r="HWA3209" s="14"/>
      <c r="HWB3209" s="14"/>
      <c r="HWC3209" s="14"/>
      <c r="HWD3209" s="14"/>
      <c r="HWE3209" s="14"/>
      <c r="HWF3209" s="14"/>
      <c r="HWG3209" s="14"/>
      <c r="HWH3209" s="14"/>
      <c r="HWI3209" s="14"/>
      <c r="HWJ3209" s="14"/>
      <c r="HWK3209" s="14"/>
      <c r="HWL3209" s="14"/>
      <c r="HWM3209" s="14"/>
      <c r="HWN3209" s="14"/>
      <c r="HWO3209" s="14"/>
      <c r="HWP3209" s="14"/>
      <c r="HWQ3209" s="14"/>
      <c r="HWR3209" s="14"/>
      <c r="HWS3209" s="14"/>
      <c r="HWT3209" s="14"/>
      <c r="HWU3209" s="14"/>
      <c r="HWV3209" s="14"/>
      <c r="HWW3209" s="14"/>
      <c r="HWX3209" s="14"/>
      <c r="HWY3209" s="14"/>
      <c r="HWZ3209" s="14"/>
      <c r="HXA3209" s="14"/>
      <c r="HXB3209" s="14"/>
      <c r="HXC3209" s="14"/>
      <c r="HXD3209" s="14"/>
      <c r="HXE3209" s="14"/>
      <c r="HXF3209" s="14"/>
      <c r="HXG3209" s="14"/>
      <c r="HXH3209" s="14"/>
      <c r="HXI3209" s="14"/>
      <c r="HXJ3209" s="14"/>
      <c r="HXK3209" s="14"/>
      <c r="HXL3209" s="14"/>
      <c r="HXM3209" s="14"/>
      <c r="HXN3209" s="14"/>
      <c r="HXO3209" s="14"/>
      <c r="HXP3209" s="14"/>
      <c r="HXQ3209" s="14"/>
      <c r="HXR3209" s="14"/>
      <c r="HXS3209" s="14"/>
      <c r="HXT3209" s="14"/>
      <c r="HXU3209" s="14"/>
      <c r="HXV3209" s="14"/>
      <c r="HXW3209" s="14"/>
      <c r="HXX3209" s="14"/>
      <c r="HXY3209" s="14"/>
      <c r="HXZ3209" s="14"/>
      <c r="HYA3209" s="14"/>
      <c r="HYB3209" s="14"/>
      <c r="HYC3209" s="14"/>
      <c r="HYD3209" s="14"/>
      <c r="HYE3209" s="14"/>
      <c r="HYF3209" s="14"/>
      <c r="HYG3209" s="14"/>
      <c r="HYH3209" s="14"/>
      <c r="HYI3209" s="14"/>
      <c r="HYJ3209" s="14"/>
      <c r="HYK3209" s="14"/>
      <c r="HYL3209" s="14"/>
      <c r="HYM3209" s="14"/>
      <c r="HYN3209" s="14"/>
      <c r="HYO3209" s="14"/>
      <c r="HYP3209" s="14"/>
      <c r="HYQ3209" s="14"/>
      <c r="HYR3209" s="14"/>
      <c r="HYS3209" s="14"/>
      <c r="HYT3209" s="14"/>
      <c r="HYU3209" s="14"/>
      <c r="HYV3209" s="14"/>
      <c r="HYW3209" s="14"/>
      <c r="HYX3209" s="14"/>
      <c r="HYY3209" s="14"/>
      <c r="HYZ3209" s="14"/>
      <c r="HZA3209" s="14"/>
      <c r="HZB3209" s="14"/>
      <c r="HZC3209" s="14"/>
      <c r="HZD3209" s="14"/>
      <c r="HZE3209" s="14"/>
      <c r="HZF3209" s="14"/>
      <c r="HZG3209" s="14"/>
      <c r="HZH3209" s="14"/>
      <c r="HZI3209" s="14"/>
      <c r="HZJ3209" s="14"/>
      <c r="HZK3209" s="14"/>
      <c r="HZL3209" s="14"/>
      <c r="HZM3209" s="14"/>
      <c r="HZN3209" s="14"/>
      <c r="HZO3209" s="14"/>
      <c r="HZP3209" s="14"/>
      <c r="HZQ3209" s="14"/>
      <c r="HZR3209" s="14"/>
      <c r="HZS3209" s="14"/>
      <c r="HZT3209" s="14"/>
      <c r="HZU3209" s="14"/>
      <c r="HZV3209" s="14"/>
      <c r="HZW3209" s="14"/>
      <c r="HZX3209" s="14"/>
      <c r="HZY3209" s="14"/>
      <c r="HZZ3209" s="14"/>
      <c r="IAA3209" s="14"/>
      <c r="IAB3209" s="14"/>
      <c r="IAC3209" s="14"/>
      <c r="IAD3209" s="14"/>
      <c r="IAE3209" s="14"/>
      <c r="IAF3209" s="14"/>
      <c r="IAG3209" s="14"/>
      <c r="IAH3209" s="14"/>
      <c r="IAI3209" s="14"/>
      <c r="IAJ3209" s="14"/>
      <c r="IAK3209" s="14"/>
      <c r="IAL3209" s="14"/>
      <c r="IAM3209" s="14"/>
      <c r="IAN3209" s="14"/>
      <c r="IAO3209" s="14"/>
      <c r="IAP3209" s="14"/>
      <c r="IAQ3209" s="14"/>
      <c r="IAR3209" s="14"/>
      <c r="IAS3209" s="14"/>
      <c r="IAT3209" s="14"/>
      <c r="IAU3209" s="14"/>
      <c r="IAV3209" s="14"/>
      <c r="IAW3209" s="14"/>
      <c r="IAX3209" s="14"/>
      <c r="IAY3209" s="14"/>
      <c r="IAZ3209" s="14"/>
      <c r="IBA3209" s="14"/>
      <c r="IBB3209" s="14"/>
      <c r="IBC3209" s="14"/>
      <c r="IBD3209" s="14"/>
      <c r="IBE3209" s="14"/>
      <c r="IBF3209" s="14"/>
      <c r="IBG3209" s="14"/>
      <c r="IBH3209" s="14"/>
      <c r="IBI3209" s="14"/>
      <c r="IBJ3209" s="14"/>
      <c r="IBK3209" s="14"/>
      <c r="IBL3209" s="14"/>
      <c r="IBM3209" s="14"/>
      <c r="IBN3209" s="14"/>
      <c r="IBO3209" s="14"/>
      <c r="IBP3209" s="14"/>
      <c r="IBQ3209" s="14"/>
      <c r="IBR3209" s="14"/>
      <c r="IBS3209" s="14"/>
      <c r="IBT3209" s="14"/>
      <c r="IBU3209" s="14"/>
      <c r="IBV3209" s="14"/>
      <c r="IBW3209" s="14"/>
      <c r="IBX3209" s="14"/>
      <c r="IBY3209" s="14"/>
      <c r="IBZ3209" s="14"/>
      <c r="ICA3209" s="14"/>
      <c r="ICB3209" s="14"/>
      <c r="ICC3209" s="14"/>
      <c r="ICD3209" s="14"/>
      <c r="ICE3209" s="14"/>
      <c r="ICF3209" s="14"/>
      <c r="ICG3209" s="14"/>
      <c r="ICH3209" s="14"/>
      <c r="ICI3209" s="14"/>
      <c r="ICJ3209" s="14"/>
      <c r="ICK3209" s="14"/>
      <c r="ICL3209" s="14"/>
      <c r="ICM3209" s="14"/>
      <c r="ICN3209" s="14"/>
      <c r="ICO3209" s="14"/>
      <c r="ICP3209" s="14"/>
      <c r="ICQ3209" s="14"/>
      <c r="ICR3209" s="14"/>
      <c r="ICS3209" s="14"/>
      <c r="ICT3209" s="14"/>
      <c r="ICU3209" s="14"/>
      <c r="ICV3209" s="14"/>
      <c r="ICW3209" s="14"/>
      <c r="ICX3209" s="14"/>
      <c r="ICY3209" s="14"/>
      <c r="ICZ3209" s="14"/>
      <c r="IDA3209" s="14"/>
      <c r="IDB3209" s="14"/>
      <c r="IDC3209" s="14"/>
      <c r="IDD3209" s="14"/>
      <c r="IDE3209" s="14"/>
      <c r="IDF3209" s="14"/>
      <c r="IDG3209" s="14"/>
      <c r="IDH3209" s="14"/>
      <c r="IDI3209" s="14"/>
      <c r="IDJ3209" s="14"/>
      <c r="IDK3209" s="14"/>
      <c r="IDL3209" s="14"/>
      <c r="IDM3209" s="14"/>
      <c r="IDN3209" s="14"/>
      <c r="IDO3209" s="14"/>
      <c r="IDP3209" s="14"/>
      <c r="IDQ3209" s="14"/>
      <c r="IDR3209" s="14"/>
      <c r="IDS3209" s="14"/>
      <c r="IDT3209" s="14"/>
      <c r="IDU3209" s="14"/>
      <c r="IDV3209" s="14"/>
      <c r="IDW3209" s="14"/>
      <c r="IDX3209" s="14"/>
      <c r="IDY3209" s="14"/>
      <c r="IDZ3209" s="14"/>
      <c r="IEA3209" s="14"/>
      <c r="IEB3209" s="14"/>
      <c r="IEC3209" s="14"/>
      <c r="IED3209" s="14"/>
      <c r="IEE3209" s="14"/>
      <c r="IEF3209" s="14"/>
      <c r="IEG3209" s="14"/>
      <c r="IEH3209" s="14"/>
      <c r="IEI3209" s="14"/>
      <c r="IEJ3209" s="14"/>
      <c r="IEK3209" s="14"/>
      <c r="IEL3209" s="14"/>
      <c r="IEM3209" s="14"/>
      <c r="IEN3209" s="14"/>
      <c r="IEO3209" s="14"/>
      <c r="IEP3209" s="14"/>
      <c r="IEQ3209" s="14"/>
      <c r="IER3209" s="14"/>
      <c r="IES3209" s="14"/>
      <c r="IET3209" s="14"/>
      <c r="IEU3209" s="14"/>
      <c r="IEV3209" s="14"/>
      <c r="IEW3209" s="14"/>
      <c r="IEX3209" s="14"/>
      <c r="IEY3209" s="14"/>
      <c r="IEZ3209" s="14"/>
      <c r="IFA3209" s="14"/>
      <c r="IFB3209" s="14"/>
      <c r="IFC3209" s="14"/>
      <c r="IFD3209" s="14"/>
      <c r="IFE3209" s="14"/>
      <c r="IFF3209" s="14"/>
      <c r="IFG3209" s="14"/>
      <c r="IFH3209" s="14"/>
      <c r="IFI3209" s="14"/>
      <c r="IFJ3209" s="14"/>
      <c r="IFK3209" s="14"/>
      <c r="IFL3209" s="14"/>
      <c r="IFM3209" s="14"/>
      <c r="IFN3209" s="14"/>
      <c r="IFO3209" s="14"/>
      <c r="IFP3209" s="14"/>
      <c r="IFQ3209" s="14"/>
      <c r="IFR3209" s="14"/>
      <c r="IFS3209" s="14"/>
      <c r="IFT3209" s="14"/>
      <c r="IFU3209" s="14"/>
      <c r="IFV3209" s="14"/>
      <c r="IFW3209" s="14"/>
      <c r="IFX3209" s="14"/>
      <c r="IFY3209" s="14"/>
      <c r="IFZ3209" s="14"/>
      <c r="IGA3209" s="14"/>
      <c r="IGB3209" s="14"/>
      <c r="IGC3209" s="14"/>
      <c r="IGD3209" s="14"/>
      <c r="IGE3209" s="14"/>
      <c r="IGF3209" s="14"/>
      <c r="IGG3209" s="14"/>
      <c r="IGH3209" s="14"/>
      <c r="IGI3209" s="14"/>
      <c r="IGJ3209" s="14"/>
      <c r="IGK3209" s="14"/>
      <c r="IGL3209" s="14"/>
      <c r="IGM3209" s="14"/>
      <c r="IGN3209" s="14"/>
      <c r="IGO3209" s="14"/>
      <c r="IGP3209" s="14"/>
      <c r="IGQ3209" s="14"/>
      <c r="IGR3209" s="14"/>
      <c r="IGS3209" s="14"/>
      <c r="IGT3209" s="14"/>
      <c r="IGU3209" s="14"/>
      <c r="IGV3209" s="14"/>
      <c r="IGW3209" s="14"/>
      <c r="IGX3209" s="14"/>
      <c r="IGY3209" s="14"/>
      <c r="IGZ3209" s="14"/>
      <c r="IHA3209" s="14"/>
      <c r="IHB3209" s="14"/>
      <c r="IHC3209" s="14"/>
      <c r="IHD3209" s="14"/>
      <c r="IHE3209" s="14"/>
      <c r="IHF3209" s="14"/>
      <c r="IHG3209" s="14"/>
      <c r="IHH3209" s="14"/>
      <c r="IHI3209" s="14"/>
      <c r="IHJ3209" s="14"/>
      <c r="IHK3209" s="14"/>
      <c r="IHL3209" s="14"/>
      <c r="IHM3209" s="14"/>
      <c r="IHN3209" s="14"/>
      <c r="IHO3209" s="14"/>
      <c r="IHP3209" s="14"/>
      <c r="IHQ3209" s="14"/>
      <c r="IHR3209" s="14"/>
      <c r="IHS3209" s="14"/>
      <c r="IHT3209" s="14"/>
      <c r="IHU3209" s="14"/>
      <c r="IHV3209" s="14"/>
      <c r="IHW3209" s="14"/>
      <c r="IHX3209" s="14"/>
      <c r="IHY3209" s="14"/>
      <c r="IHZ3209" s="14"/>
      <c r="IIA3209" s="14"/>
      <c r="IIB3209" s="14"/>
      <c r="IIC3209" s="14"/>
      <c r="IID3209" s="14"/>
      <c r="IIE3209" s="14"/>
      <c r="IIF3209" s="14"/>
      <c r="IIG3209" s="14"/>
      <c r="IIH3209" s="14"/>
      <c r="III3209" s="14"/>
      <c r="IIJ3209" s="14"/>
      <c r="IIK3209" s="14"/>
      <c r="IIL3209" s="14"/>
      <c r="IIM3209" s="14"/>
      <c r="IIN3209" s="14"/>
      <c r="IIO3209" s="14"/>
      <c r="IIP3209" s="14"/>
      <c r="IIQ3209" s="14"/>
      <c r="IIR3209" s="14"/>
      <c r="IIS3209" s="14"/>
      <c r="IIT3209" s="14"/>
      <c r="IIU3209" s="14"/>
      <c r="IIV3209" s="14"/>
      <c r="IIW3209" s="14"/>
      <c r="IIX3209" s="14"/>
      <c r="IIY3209" s="14"/>
      <c r="IIZ3209" s="14"/>
      <c r="IJA3209" s="14"/>
      <c r="IJB3209" s="14"/>
      <c r="IJC3209" s="14"/>
      <c r="IJD3209" s="14"/>
      <c r="IJE3209" s="14"/>
      <c r="IJF3209" s="14"/>
      <c r="IJG3209" s="14"/>
      <c r="IJH3209" s="14"/>
      <c r="IJI3209" s="14"/>
      <c r="IJJ3209" s="14"/>
      <c r="IJK3209" s="14"/>
      <c r="IJL3209" s="14"/>
      <c r="IJM3209" s="14"/>
      <c r="IJN3209" s="14"/>
      <c r="IJO3209" s="14"/>
      <c r="IJP3209" s="14"/>
      <c r="IJQ3209" s="14"/>
      <c r="IJR3209" s="14"/>
      <c r="IJS3209" s="14"/>
      <c r="IJT3209" s="14"/>
      <c r="IJU3209" s="14"/>
      <c r="IJV3209" s="14"/>
      <c r="IJW3209" s="14"/>
      <c r="IJX3209" s="14"/>
      <c r="IJY3209" s="14"/>
      <c r="IJZ3209" s="14"/>
      <c r="IKA3209" s="14"/>
      <c r="IKB3209" s="14"/>
      <c r="IKC3209" s="14"/>
      <c r="IKD3209" s="14"/>
      <c r="IKE3209" s="14"/>
      <c r="IKF3209" s="14"/>
      <c r="IKG3209" s="14"/>
      <c r="IKH3209" s="14"/>
      <c r="IKI3209" s="14"/>
      <c r="IKJ3209" s="14"/>
      <c r="IKK3209" s="14"/>
      <c r="IKL3209" s="14"/>
      <c r="IKM3209" s="14"/>
      <c r="IKN3209" s="14"/>
      <c r="IKO3209" s="14"/>
      <c r="IKP3209" s="14"/>
      <c r="IKQ3209" s="14"/>
      <c r="IKR3209" s="14"/>
      <c r="IKS3209" s="14"/>
      <c r="IKT3209" s="14"/>
      <c r="IKU3209" s="14"/>
      <c r="IKV3209" s="14"/>
      <c r="IKW3209" s="14"/>
      <c r="IKX3209" s="14"/>
      <c r="IKY3209" s="14"/>
      <c r="IKZ3209" s="14"/>
      <c r="ILA3209" s="14"/>
      <c r="ILB3209" s="14"/>
      <c r="ILC3209" s="14"/>
      <c r="ILD3209" s="14"/>
      <c r="ILE3209" s="14"/>
      <c r="ILF3209" s="14"/>
      <c r="ILG3209" s="14"/>
      <c r="ILH3209" s="14"/>
      <c r="ILI3209" s="14"/>
      <c r="ILJ3209" s="14"/>
      <c r="ILK3209" s="14"/>
      <c r="ILL3209" s="14"/>
      <c r="ILM3209" s="14"/>
      <c r="ILN3209" s="14"/>
      <c r="ILO3209" s="14"/>
      <c r="ILP3209" s="14"/>
      <c r="ILQ3209" s="14"/>
      <c r="ILR3209" s="14"/>
      <c r="ILS3209" s="14"/>
      <c r="ILT3209" s="14"/>
      <c r="ILU3209" s="14"/>
      <c r="ILV3209" s="14"/>
      <c r="ILW3209" s="14"/>
      <c r="ILX3209" s="14"/>
      <c r="ILY3209" s="14"/>
      <c r="ILZ3209" s="14"/>
      <c r="IMA3209" s="14"/>
      <c r="IMB3209" s="14"/>
      <c r="IMC3209" s="14"/>
      <c r="IMD3209" s="14"/>
      <c r="IME3209" s="14"/>
      <c r="IMF3209" s="14"/>
      <c r="IMG3209" s="14"/>
      <c r="IMH3209" s="14"/>
      <c r="IMI3209" s="14"/>
      <c r="IMJ3209" s="14"/>
      <c r="IMK3209" s="14"/>
      <c r="IML3209" s="14"/>
      <c r="IMM3209" s="14"/>
      <c r="IMN3209" s="14"/>
      <c r="IMO3209" s="14"/>
      <c r="IMP3209" s="14"/>
      <c r="IMQ3209" s="14"/>
      <c r="IMR3209" s="14"/>
      <c r="IMS3209" s="14"/>
      <c r="IMT3209" s="14"/>
      <c r="IMU3209" s="14"/>
      <c r="IMV3209" s="14"/>
      <c r="IMW3209" s="14"/>
      <c r="IMX3209" s="14"/>
      <c r="IMY3209" s="14"/>
      <c r="IMZ3209" s="14"/>
      <c r="INA3209" s="14"/>
      <c r="INB3209" s="14"/>
      <c r="INC3209" s="14"/>
      <c r="IND3209" s="14"/>
      <c r="INE3209" s="14"/>
      <c r="INF3209" s="14"/>
      <c r="ING3209" s="14"/>
      <c r="INH3209" s="14"/>
      <c r="INI3209" s="14"/>
      <c r="INJ3209" s="14"/>
      <c r="INK3209" s="14"/>
      <c r="INL3209" s="14"/>
      <c r="INM3209" s="14"/>
      <c r="INN3209" s="14"/>
      <c r="INO3209" s="14"/>
      <c r="INP3209" s="14"/>
      <c r="INQ3209" s="14"/>
      <c r="INR3209" s="14"/>
      <c r="INS3209" s="14"/>
      <c r="INT3209" s="14"/>
      <c r="INU3209" s="14"/>
      <c r="INV3209" s="14"/>
      <c r="INW3209" s="14"/>
      <c r="INX3209" s="14"/>
      <c r="INY3209" s="14"/>
      <c r="INZ3209" s="14"/>
      <c r="IOA3209" s="14"/>
      <c r="IOB3209" s="14"/>
      <c r="IOC3209" s="14"/>
      <c r="IOD3209" s="14"/>
      <c r="IOE3209" s="14"/>
      <c r="IOF3209" s="14"/>
      <c r="IOG3209" s="14"/>
      <c r="IOH3209" s="14"/>
      <c r="IOI3209" s="14"/>
      <c r="IOJ3209" s="14"/>
      <c r="IOK3209" s="14"/>
      <c r="IOL3209" s="14"/>
      <c r="IOM3209" s="14"/>
      <c r="ION3209" s="14"/>
      <c r="IOO3209" s="14"/>
      <c r="IOP3209" s="14"/>
      <c r="IOQ3209" s="14"/>
      <c r="IOR3209" s="14"/>
      <c r="IOS3209" s="14"/>
      <c r="IOT3209" s="14"/>
      <c r="IOU3209" s="14"/>
      <c r="IOV3209" s="14"/>
      <c r="IOW3209" s="14"/>
      <c r="IOX3209" s="14"/>
      <c r="IOY3209" s="14"/>
      <c r="IOZ3209" s="14"/>
      <c r="IPA3209" s="14"/>
      <c r="IPB3209" s="14"/>
      <c r="IPC3209" s="14"/>
      <c r="IPD3209" s="14"/>
      <c r="IPE3209" s="14"/>
      <c r="IPF3209" s="14"/>
      <c r="IPG3209" s="14"/>
      <c r="IPH3209" s="14"/>
      <c r="IPI3209" s="14"/>
      <c r="IPJ3209" s="14"/>
      <c r="IPK3209" s="14"/>
      <c r="IPL3209" s="14"/>
      <c r="IPM3209" s="14"/>
      <c r="IPN3209" s="14"/>
      <c r="IPO3209" s="14"/>
      <c r="IPP3209" s="14"/>
      <c r="IPQ3209" s="14"/>
      <c r="IPR3209" s="14"/>
      <c r="IPS3209" s="14"/>
      <c r="IPT3209" s="14"/>
      <c r="IPU3209" s="14"/>
      <c r="IPV3209" s="14"/>
      <c r="IPW3209" s="14"/>
      <c r="IPX3209" s="14"/>
      <c r="IPY3209" s="14"/>
      <c r="IPZ3209" s="14"/>
      <c r="IQA3209" s="14"/>
      <c r="IQB3209" s="14"/>
      <c r="IQC3209" s="14"/>
      <c r="IQD3209" s="14"/>
      <c r="IQE3209" s="14"/>
      <c r="IQF3209" s="14"/>
      <c r="IQG3209" s="14"/>
      <c r="IQH3209" s="14"/>
      <c r="IQI3209" s="14"/>
      <c r="IQJ3209" s="14"/>
      <c r="IQK3209" s="14"/>
      <c r="IQL3209" s="14"/>
      <c r="IQM3209" s="14"/>
      <c r="IQN3209" s="14"/>
      <c r="IQO3209" s="14"/>
      <c r="IQP3209" s="14"/>
      <c r="IQQ3209" s="14"/>
      <c r="IQR3209" s="14"/>
      <c r="IQS3209" s="14"/>
      <c r="IQT3209" s="14"/>
      <c r="IQU3209" s="14"/>
      <c r="IQV3209" s="14"/>
      <c r="IQW3209" s="14"/>
      <c r="IQX3209" s="14"/>
      <c r="IQY3209" s="14"/>
      <c r="IQZ3209" s="14"/>
      <c r="IRA3209" s="14"/>
      <c r="IRB3209" s="14"/>
      <c r="IRC3209" s="14"/>
      <c r="IRD3209" s="14"/>
      <c r="IRE3209" s="14"/>
      <c r="IRF3209" s="14"/>
      <c r="IRG3209" s="14"/>
      <c r="IRH3209" s="14"/>
      <c r="IRI3209" s="14"/>
      <c r="IRJ3209" s="14"/>
      <c r="IRK3209" s="14"/>
      <c r="IRL3209" s="14"/>
      <c r="IRM3209" s="14"/>
      <c r="IRN3209" s="14"/>
      <c r="IRO3209" s="14"/>
      <c r="IRP3209" s="14"/>
      <c r="IRQ3209" s="14"/>
      <c r="IRR3209" s="14"/>
      <c r="IRS3209" s="14"/>
      <c r="IRT3209" s="14"/>
      <c r="IRU3209" s="14"/>
      <c r="IRV3209" s="14"/>
      <c r="IRW3209" s="14"/>
      <c r="IRX3209" s="14"/>
      <c r="IRY3209" s="14"/>
      <c r="IRZ3209" s="14"/>
      <c r="ISA3209" s="14"/>
      <c r="ISB3209" s="14"/>
      <c r="ISC3209" s="14"/>
      <c r="ISD3209" s="14"/>
      <c r="ISE3209" s="14"/>
      <c r="ISF3209" s="14"/>
      <c r="ISG3209" s="14"/>
      <c r="ISH3209" s="14"/>
      <c r="ISI3209" s="14"/>
      <c r="ISJ3209" s="14"/>
      <c r="ISK3209" s="14"/>
      <c r="ISL3209" s="14"/>
      <c r="ISM3209" s="14"/>
      <c r="ISN3209" s="14"/>
      <c r="ISO3209" s="14"/>
      <c r="ISP3209" s="14"/>
      <c r="ISQ3209" s="14"/>
      <c r="ISR3209" s="14"/>
      <c r="ISS3209" s="14"/>
      <c r="IST3209" s="14"/>
      <c r="ISU3209" s="14"/>
      <c r="ISV3209" s="14"/>
      <c r="ISW3209" s="14"/>
      <c r="ISX3209" s="14"/>
      <c r="ISY3209" s="14"/>
      <c r="ISZ3209" s="14"/>
      <c r="ITA3209" s="14"/>
      <c r="ITB3209" s="14"/>
      <c r="ITC3209" s="14"/>
      <c r="ITD3209" s="14"/>
      <c r="ITE3209" s="14"/>
      <c r="ITF3209" s="14"/>
      <c r="ITG3209" s="14"/>
      <c r="ITH3209" s="14"/>
      <c r="ITI3209" s="14"/>
      <c r="ITJ3209" s="14"/>
      <c r="ITK3209" s="14"/>
      <c r="ITL3209" s="14"/>
      <c r="ITM3209" s="14"/>
      <c r="ITN3209" s="14"/>
      <c r="ITO3209" s="14"/>
      <c r="ITP3209" s="14"/>
      <c r="ITQ3209" s="14"/>
      <c r="ITR3209" s="14"/>
      <c r="ITS3209" s="14"/>
      <c r="ITT3209" s="14"/>
      <c r="ITU3209" s="14"/>
      <c r="ITV3209" s="14"/>
      <c r="ITW3209" s="14"/>
      <c r="ITX3209" s="14"/>
      <c r="ITY3209" s="14"/>
      <c r="ITZ3209" s="14"/>
      <c r="IUA3209" s="14"/>
      <c r="IUB3209" s="14"/>
      <c r="IUC3209" s="14"/>
      <c r="IUD3209" s="14"/>
      <c r="IUE3209" s="14"/>
      <c r="IUF3209" s="14"/>
      <c r="IUG3209" s="14"/>
      <c r="IUH3209" s="14"/>
      <c r="IUI3209" s="14"/>
      <c r="IUJ3209" s="14"/>
      <c r="IUK3209" s="14"/>
      <c r="IUL3209" s="14"/>
      <c r="IUM3209" s="14"/>
      <c r="IUN3209" s="14"/>
      <c r="IUO3209" s="14"/>
      <c r="IUP3209" s="14"/>
      <c r="IUQ3209" s="14"/>
      <c r="IUR3209" s="14"/>
      <c r="IUS3209" s="14"/>
      <c r="IUT3209" s="14"/>
      <c r="IUU3209" s="14"/>
      <c r="IUV3209" s="14"/>
      <c r="IUW3209" s="14"/>
      <c r="IUX3209" s="14"/>
      <c r="IUY3209" s="14"/>
      <c r="IUZ3209" s="14"/>
      <c r="IVA3209" s="14"/>
      <c r="IVB3209" s="14"/>
      <c r="IVC3209" s="14"/>
      <c r="IVD3209" s="14"/>
      <c r="IVE3209" s="14"/>
      <c r="IVF3209" s="14"/>
      <c r="IVG3209" s="14"/>
      <c r="IVH3209" s="14"/>
      <c r="IVI3209" s="14"/>
      <c r="IVJ3209" s="14"/>
      <c r="IVK3209" s="14"/>
      <c r="IVL3209" s="14"/>
      <c r="IVM3209" s="14"/>
      <c r="IVN3209" s="14"/>
      <c r="IVO3209" s="14"/>
      <c r="IVP3209" s="14"/>
      <c r="IVQ3209" s="14"/>
      <c r="IVR3209" s="14"/>
      <c r="IVS3209" s="14"/>
      <c r="IVT3209" s="14"/>
      <c r="IVU3209" s="14"/>
      <c r="IVV3209" s="14"/>
      <c r="IVW3209" s="14"/>
      <c r="IVX3209" s="14"/>
      <c r="IVY3209" s="14"/>
      <c r="IVZ3209" s="14"/>
      <c r="IWA3209" s="14"/>
      <c r="IWB3209" s="14"/>
      <c r="IWC3209" s="14"/>
      <c r="IWD3209" s="14"/>
      <c r="IWE3209" s="14"/>
      <c r="IWF3209" s="14"/>
      <c r="IWG3209" s="14"/>
      <c r="IWH3209" s="14"/>
      <c r="IWI3209" s="14"/>
      <c r="IWJ3209" s="14"/>
      <c r="IWK3209" s="14"/>
      <c r="IWL3209" s="14"/>
      <c r="IWM3209" s="14"/>
      <c r="IWN3209" s="14"/>
      <c r="IWO3209" s="14"/>
      <c r="IWP3209" s="14"/>
      <c r="IWQ3209" s="14"/>
      <c r="IWR3209" s="14"/>
      <c r="IWS3209" s="14"/>
      <c r="IWT3209" s="14"/>
      <c r="IWU3209" s="14"/>
      <c r="IWV3209" s="14"/>
      <c r="IWW3209" s="14"/>
      <c r="IWX3209" s="14"/>
      <c r="IWY3209" s="14"/>
      <c r="IWZ3209" s="14"/>
      <c r="IXA3209" s="14"/>
      <c r="IXB3209" s="14"/>
      <c r="IXC3209" s="14"/>
      <c r="IXD3209" s="14"/>
      <c r="IXE3209" s="14"/>
      <c r="IXF3209" s="14"/>
      <c r="IXG3209" s="14"/>
      <c r="IXH3209" s="14"/>
      <c r="IXI3209" s="14"/>
      <c r="IXJ3209" s="14"/>
      <c r="IXK3209" s="14"/>
      <c r="IXL3209" s="14"/>
      <c r="IXM3209" s="14"/>
      <c r="IXN3209" s="14"/>
      <c r="IXO3209" s="14"/>
      <c r="IXP3209" s="14"/>
      <c r="IXQ3209" s="14"/>
      <c r="IXR3209" s="14"/>
      <c r="IXS3209" s="14"/>
      <c r="IXT3209" s="14"/>
      <c r="IXU3209" s="14"/>
      <c r="IXV3209" s="14"/>
      <c r="IXW3209" s="14"/>
      <c r="IXX3209" s="14"/>
      <c r="IXY3209" s="14"/>
      <c r="IXZ3209" s="14"/>
      <c r="IYA3209" s="14"/>
      <c r="IYB3209" s="14"/>
      <c r="IYC3209" s="14"/>
      <c r="IYD3209" s="14"/>
      <c r="IYE3209" s="14"/>
      <c r="IYF3209" s="14"/>
      <c r="IYG3209" s="14"/>
      <c r="IYH3209" s="14"/>
      <c r="IYI3209" s="14"/>
      <c r="IYJ3209" s="14"/>
      <c r="IYK3209" s="14"/>
      <c r="IYL3209" s="14"/>
      <c r="IYM3209" s="14"/>
      <c r="IYN3209" s="14"/>
      <c r="IYO3209" s="14"/>
      <c r="IYP3209" s="14"/>
      <c r="IYQ3209" s="14"/>
      <c r="IYR3209" s="14"/>
      <c r="IYS3209" s="14"/>
      <c r="IYT3209" s="14"/>
      <c r="IYU3209" s="14"/>
      <c r="IYV3209" s="14"/>
      <c r="IYW3209" s="14"/>
      <c r="IYX3209" s="14"/>
      <c r="IYY3209" s="14"/>
      <c r="IYZ3209" s="14"/>
      <c r="IZA3209" s="14"/>
      <c r="IZB3209" s="14"/>
      <c r="IZC3209" s="14"/>
      <c r="IZD3209" s="14"/>
      <c r="IZE3209" s="14"/>
      <c r="IZF3209" s="14"/>
      <c r="IZG3209" s="14"/>
      <c r="IZH3209" s="14"/>
      <c r="IZI3209" s="14"/>
      <c r="IZJ3209" s="14"/>
      <c r="IZK3209" s="14"/>
      <c r="IZL3209" s="14"/>
      <c r="IZM3209" s="14"/>
      <c r="IZN3209" s="14"/>
      <c r="IZO3209" s="14"/>
      <c r="IZP3209" s="14"/>
      <c r="IZQ3209" s="14"/>
      <c r="IZR3209" s="14"/>
      <c r="IZS3209" s="14"/>
      <c r="IZT3209" s="14"/>
      <c r="IZU3209" s="14"/>
      <c r="IZV3209" s="14"/>
      <c r="IZW3209" s="14"/>
      <c r="IZX3209" s="14"/>
      <c r="IZY3209" s="14"/>
      <c r="IZZ3209" s="14"/>
      <c r="JAA3209" s="14"/>
      <c r="JAB3209" s="14"/>
      <c r="JAC3209" s="14"/>
      <c r="JAD3209" s="14"/>
      <c r="JAE3209" s="14"/>
      <c r="JAF3209" s="14"/>
      <c r="JAG3209" s="14"/>
      <c r="JAH3209" s="14"/>
      <c r="JAI3209" s="14"/>
      <c r="JAJ3209" s="14"/>
      <c r="JAK3209" s="14"/>
      <c r="JAL3209" s="14"/>
      <c r="JAM3209" s="14"/>
      <c r="JAN3209" s="14"/>
      <c r="JAO3209" s="14"/>
      <c r="JAP3209" s="14"/>
      <c r="JAQ3209" s="14"/>
      <c r="JAR3209" s="14"/>
      <c r="JAS3209" s="14"/>
      <c r="JAT3209" s="14"/>
      <c r="JAU3209" s="14"/>
      <c r="JAV3209" s="14"/>
      <c r="JAW3209" s="14"/>
      <c r="JAX3209" s="14"/>
      <c r="JAY3209" s="14"/>
      <c r="JAZ3209" s="14"/>
      <c r="JBA3209" s="14"/>
      <c r="JBB3209" s="14"/>
      <c r="JBC3209" s="14"/>
      <c r="JBD3209" s="14"/>
      <c r="JBE3209" s="14"/>
      <c r="JBF3209" s="14"/>
      <c r="JBG3209" s="14"/>
      <c r="JBH3209" s="14"/>
      <c r="JBI3209" s="14"/>
      <c r="JBJ3209" s="14"/>
      <c r="JBK3209" s="14"/>
      <c r="JBL3209" s="14"/>
      <c r="JBM3209" s="14"/>
      <c r="JBN3209" s="14"/>
      <c r="JBO3209" s="14"/>
      <c r="JBP3209" s="14"/>
      <c r="JBQ3209" s="14"/>
      <c r="JBR3209" s="14"/>
      <c r="JBS3209" s="14"/>
      <c r="JBT3209" s="14"/>
      <c r="JBU3209" s="14"/>
      <c r="JBV3209" s="14"/>
      <c r="JBW3209" s="14"/>
      <c r="JBX3209" s="14"/>
      <c r="JBY3209" s="14"/>
      <c r="JBZ3209" s="14"/>
      <c r="JCA3209" s="14"/>
      <c r="JCB3209" s="14"/>
      <c r="JCC3209" s="14"/>
      <c r="JCD3209" s="14"/>
      <c r="JCE3209" s="14"/>
      <c r="JCF3209" s="14"/>
      <c r="JCG3209" s="14"/>
      <c r="JCH3209" s="14"/>
      <c r="JCI3209" s="14"/>
      <c r="JCJ3209" s="14"/>
      <c r="JCK3209" s="14"/>
      <c r="JCL3209" s="14"/>
      <c r="JCM3209" s="14"/>
      <c r="JCN3209" s="14"/>
      <c r="JCO3209" s="14"/>
      <c r="JCP3209" s="14"/>
      <c r="JCQ3209" s="14"/>
      <c r="JCR3209" s="14"/>
      <c r="JCS3209" s="14"/>
      <c r="JCT3209" s="14"/>
      <c r="JCU3209" s="14"/>
      <c r="JCV3209" s="14"/>
      <c r="JCW3209" s="14"/>
      <c r="JCX3209" s="14"/>
      <c r="JCY3209" s="14"/>
      <c r="JCZ3209" s="14"/>
      <c r="JDA3209" s="14"/>
      <c r="JDB3209" s="14"/>
      <c r="JDC3209" s="14"/>
      <c r="JDD3209" s="14"/>
      <c r="JDE3209" s="14"/>
      <c r="JDF3209" s="14"/>
      <c r="JDG3209" s="14"/>
      <c r="JDH3209" s="14"/>
      <c r="JDI3209" s="14"/>
      <c r="JDJ3209" s="14"/>
      <c r="JDK3209" s="14"/>
      <c r="JDL3209" s="14"/>
      <c r="JDM3209" s="14"/>
      <c r="JDN3209" s="14"/>
      <c r="JDO3209" s="14"/>
      <c r="JDP3209" s="14"/>
      <c r="JDQ3209" s="14"/>
      <c r="JDR3209" s="14"/>
      <c r="JDS3209" s="14"/>
      <c r="JDT3209" s="14"/>
      <c r="JDU3209" s="14"/>
      <c r="JDV3209" s="14"/>
      <c r="JDW3209" s="14"/>
      <c r="JDX3209" s="14"/>
      <c r="JDY3209" s="14"/>
      <c r="JDZ3209" s="14"/>
      <c r="JEA3209" s="14"/>
      <c r="JEB3209" s="14"/>
      <c r="JEC3209" s="14"/>
      <c r="JED3209" s="14"/>
      <c r="JEE3209" s="14"/>
      <c r="JEF3209" s="14"/>
      <c r="JEG3209" s="14"/>
      <c r="JEH3209" s="14"/>
      <c r="JEI3209" s="14"/>
      <c r="JEJ3209" s="14"/>
      <c r="JEK3209" s="14"/>
      <c r="JEL3209" s="14"/>
      <c r="JEM3209" s="14"/>
      <c r="JEN3209" s="14"/>
      <c r="JEO3209" s="14"/>
      <c r="JEP3209" s="14"/>
      <c r="JEQ3209" s="14"/>
      <c r="JER3209" s="14"/>
      <c r="JES3209" s="14"/>
      <c r="JET3209" s="14"/>
      <c r="JEU3209" s="14"/>
      <c r="JEV3209" s="14"/>
      <c r="JEW3209" s="14"/>
      <c r="JEX3209" s="14"/>
      <c r="JEY3209" s="14"/>
      <c r="JEZ3209" s="14"/>
      <c r="JFA3209" s="14"/>
      <c r="JFB3209" s="14"/>
      <c r="JFC3209" s="14"/>
      <c r="JFD3209" s="14"/>
      <c r="JFE3209" s="14"/>
      <c r="JFF3209" s="14"/>
      <c r="JFG3209" s="14"/>
      <c r="JFH3209" s="14"/>
      <c r="JFI3209" s="14"/>
      <c r="JFJ3209" s="14"/>
      <c r="JFK3209" s="14"/>
      <c r="JFL3209" s="14"/>
      <c r="JFM3209" s="14"/>
      <c r="JFN3209" s="14"/>
      <c r="JFO3209" s="14"/>
      <c r="JFP3209" s="14"/>
      <c r="JFQ3209" s="14"/>
      <c r="JFR3209" s="14"/>
      <c r="JFS3209" s="14"/>
      <c r="JFT3209" s="14"/>
      <c r="JFU3209" s="14"/>
      <c r="JFV3209" s="14"/>
      <c r="JFW3209" s="14"/>
      <c r="JFX3209" s="14"/>
      <c r="JFY3209" s="14"/>
      <c r="JFZ3209" s="14"/>
      <c r="JGA3209" s="14"/>
      <c r="JGB3209" s="14"/>
      <c r="JGC3209" s="14"/>
      <c r="JGD3209" s="14"/>
      <c r="JGE3209" s="14"/>
      <c r="JGF3209" s="14"/>
      <c r="JGG3209" s="14"/>
      <c r="JGH3209" s="14"/>
      <c r="JGI3209" s="14"/>
      <c r="JGJ3209" s="14"/>
      <c r="JGK3209" s="14"/>
      <c r="JGL3209" s="14"/>
      <c r="JGM3209" s="14"/>
      <c r="JGN3209" s="14"/>
      <c r="JGO3209" s="14"/>
      <c r="JGP3209" s="14"/>
      <c r="JGQ3209" s="14"/>
      <c r="JGR3209" s="14"/>
      <c r="JGS3209" s="14"/>
      <c r="JGT3209" s="14"/>
      <c r="JGU3209" s="14"/>
      <c r="JGV3209" s="14"/>
      <c r="JGW3209" s="14"/>
      <c r="JGX3209" s="14"/>
      <c r="JGY3209" s="14"/>
      <c r="JGZ3209" s="14"/>
      <c r="JHA3209" s="14"/>
      <c r="JHB3209" s="14"/>
      <c r="JHC3209" s="14"/>
      <c r="JHD3209" s="14"/>
      <c r="JHE3209" s="14"/>
      <c r="JHF3209" s="14"/>
      <c r="JHG3209" s="14"/>
      <c r="JHH3209" s="14"/>
      <c r="JHI3209" s="14"/>
      <c r="JHJ3209" s="14"/>
      <c r="JHK3209" s="14"/>
      <c r="JHL3209" s="14"/>
      <c r="JHM3209" s="14"/>
      <c r="JHN3209" s="14"/>
      <c r="JHO3209" s="14"/>
      <c r="JHP3209" s="14"/>
      <c r="JHQ3209" s="14"/>
      <c r="JHR3209" s="14"/>
      <c r="JHS3209" s="14"/>
      <c r="JHT3209" s="14"/>
      <c r="JHU3209" s="14"/>
      <c r="JHV3209" s="14"/>
      <c r="JHW3209" s="14"/>
      <c r="JHX3209" s="14"/>
      <c r="JHY3209" s="14"/>
      <c r="JHZ3209" s="14"/>
      <c r="JIA3209" s="14"/>
      <c r="JIB3209" s="14"/>
      <c r="JIC3209" s="14"/>
      <c r="JID3209" s="14"/>
      <c r="JIE3209" s="14"/>
      <c r="JIF3209" s="14"/>
      <c r="JIG3209" s="14"/>
      <c r="JIH3209" s="14"/>
      <c r="JII3209" s="14"/>
      <c r="JIJ3209" s="14"/>
      <c r="JIK3209" s="14"/>
      <c r="JIL3209" s="14"/>
      <c r="JIM3209" s="14"/>
      <c r="JIN3209" s="14"/>
      <c r="JIO3209" s="14"/>
      <c r="JIP3209" s="14"/>
      <c r="JIQ3209" s="14"/>
      <c r="JIR3209" s="14"/>
      <c r="JIS3209" s="14"/>
      <c r="JIT3209" s="14"/>
      <c r="JIU3209" s="14"/>
      <c r="JIV3209" s="14"/>
      <c r="JIW3209" s="14"/>
      <c r="JIX3209" s="14"/>
      <c r="JIY3209" s="14"/>
      <c r="JIZ3209" s="14"/>
      <c r="JJA3209" s="14"/>
      <c r="JJB3209" s="14"/>
      <c r="JJC3209" s="14"/>
      <c r="JJD3209" s="14"/>
      <c r="JJE3209" s="14"/>
      <c r="JJF3209" s="14"/>
      <c r="JJG3209" s="14"/>
      <c r="JJH3209" s="14"/>
      <c r="JJI3209" s="14"/>
      <c r="JJJ3209" s="14"/>
      <c r="JJK3209" s="14"/>
      <c r="JJL3209" s="14"/>
      <c r="JJM3209" s="14"/>
      <c r="JJN3209" s="14"/>
      <c r="JJO3209" s="14"/>
      <c r="JJP3209" s="14"/>
      <c r="JJQ3209" s="14"/>
      <c r="JJR3209" s="14"/>
      <c r="JJS3209" s="14"/>
      <c r="JJT3209" s="14"/>
      <c r="JJU3209" s="14"/>
      <c r="JJV3209" s="14"/>
      <c r="JJW3209" s="14"/>
      <c r="JJX3209" s="14"/>
      <c r="JJY3209" s="14"/>
      <c r="JJZ3209" s="14"/>
      <c r="JKA3209" s="14"/>
      <c r="JKB3209" s="14"/>
      <c r="JKC3209" s="14"/>
      <c r="JKD3209" s="14"/>
      <c r="JKE3209" s="14"/>
      <c r="JKF3209" s="14"/>
      <c r="JKG3209" s="14"/>
      <c r="JKH3209" s="14"/>
      <c r="JKI3209" s="14"/>
      <c r="JKJ3209" s="14"/>
      <c r="JKK3209" s="14"/>
      <c r="JKL3209" s="14"/>
      <c r="JKM3209" s="14"/>
      <c r="JKN3209" s="14"/>
      <c r="JKO3209" s="14"/>
      <c r="JKP3209" s="14"/>
      <c r="JKQ3209" s="14"/>
      <c r="JKR3209" s="14"/>
      <c r="JKS3209" s="14"/>
      <c r="JKT3209" s="14"/>
      <c r="JKU3209" s="14"/>
      <c r="JKV3209" s="14"/>
      <c r="JKW3209" s="14"/>
      <c r="JKX3209" s="14"/>
      <c r="JKY3209" s="14"/>
      <c r="JKZ3209" s="14"/>
      <c r="JLA3209" s="14"/>
      <c r="JLB3209" s="14"/>
      <c r="JLC3209" s="14"/>
      <c r="JLD3209" s="14"/>
      <c r="JLE3209" s="14"/>
      <c r="JLF3209" s="14"/>
      <c r="JLG3209" s="14"/>
      <c r="JLH3209" s="14"/>
      <c r="JLI3209" s="14"/>
      <c r="JLJ3209" s="14"/>
      <c r="JLK3209" s="14"/>
      <c r="JLL3209" s="14"/>
      <c r="JLM3209" s="14"/>
      <c r="JLN3209" s="14"/>
      <c r="JLO3209" s="14"/>
      <c r="JLP3209" s="14"/>
      <c r="JLQ3209" s="14"/>
      <c r="JLR3209" s="14"/>
      <c r="JLS3209" s="14"/>
      <c r="JLT3209" s="14"/>
      <c r="JLU3209" s="14"/>
      <c r="JLV3209" s="14"/>
      <c r="JLW3209" s="14"/>
      <c r="JLX3209" s="14"/>
      <c r="JLY3209" s="14"/>
      <c r="JLZ3209" s="14"/>
      <c r="JMA3209" s="14"/>
      <c r="JMB3209" s="14"/>
      <c r="JMC3209" s="14"/>
      <c r="JMD3209" s="14"/>
      <c r="JME3209" s="14"/>
      <c r="JMF3209" s="14"/>
      <c r="JMG3209" s="14"/>
      <c r="JMH3209" s="14"/>
      <c r="JMI3209" s="14"/>
      <c r="JMJ3209" s="14"/>
      <c r="JMK3209" s="14"/>
      <c r="JML3209" s="14"/>
      <c r="JMM3209" s="14"/>
      <c r="JMN3209" s="14"/>
      <c r="JMO3209" s="14"/>
      <c r="JMP3209" s="14"/>
      <c r="JMQ3209" s="14"/>
      <c r="JMR3209" s="14"/>
      <c r="JMS3209" s="14"/>
      <c r="JMT3209" s="14"/>
      <c r="JMU3209" s="14"/>
      <c r="JMV3209" s="14"/>
      <c r="JMW3209" s="14"/>
      <c r="JMX3209" s="14"/>
      <c r="JMY3209" s="14"/>
      <c r="JMZ3209" s="14"/>
      <c r="JNA3209" s="14"/>
      <c r="JNB3209" s="14"/>
      <c r="JNC3209" s="14"/>
      <c r="JND3209" s="14"/>
      <c r="JNE3209" s="14"/>
      <c r="JNF3209" s="14"/>
      <c r="JNG3209" s="14"/>
      <c r="JNH3209" s="14"/>
      <c r="JNI3209" s="14"/>
      <c r="JNJ3209" s="14"/>
      <c r="JNK3209" s="14"/>
      <c r="JNL3209" s="14"/>
      <c r="JNM3209" s="14"/>
      <c r="JNN3209" s="14"/>
      <c r="JNO3209" s="14"/>
      <c r="JNP3209" s="14"/>
      <c r="JNQ3209" s="14"/>
      <c r="JNR3209" s="14"/>
      <c r="JNS3209" s="14"/>
      <c r="JNT3209" s="14"/>
      <c r="JNU3209" s="14"/>
      <c r="JNV3209" s="14"/>
      <c r="JNW3209" s="14"/>
      <c r="JNX3209" s="14"/>
      <c r="JNY3209" s="14"/>
      <c r="JNZ3209" s="14"/>
      <c r="JOA3209" s="14"/>
      <c r="JOB3209" s="14"/>
      <c r="JOC3209" s="14"/>
      <c r="JOD3209" s="14"/>
      <c r="JOE3209" s="14"/>
      <c r="JOF3209" s="14"/>
      <c r="JOG3209" s="14"/>
      <c r="JOH3209" s="14"/>
      <c r="JOI3209" s="14"/>
      <c r="JOJ3209" s="14"/>
      <c r="JOK3209" s="14"/>
      <c r="JOL3209" s="14"/>
      <c r="JOM3209" s="14"/>
      <c r="JON3209" s="14"/>
      <c r="JOO3209" s="14"/>
      <c r="JOP3209" s="14"/>
      <c r="JOQ3209" s="14"/>
      <c r="JOR3209" s="14"/>
      <c r="JOS3209" s="14"/>
      <c r="JOT3209" s="14"/>
      <c r="JOU3209" s="14"/>
      <c r="JOV3209" s="14"/>
      <c r="JOW3209" s="14"/>
      <c r="JOX3209" s="14"/>
      <c r="JOY3209" s="14"/>
      <c r="JOZ3209" s="14"/>
      <c r="JPA3209" s="14"/>
      <c r="JPB3209" s="14"/>
      <c r="JPC3209" s="14"/>
      <c r="JPD3209" s="14"/>
      <c r="JPE3209" s="14"/>
      <c r="JPF3209" s="14"/>
      <c r="JPG3209" s="14"/>
      <c r="JPH3209" s="14"/>
      <c r="JPI3209" s="14"/>
      <c r="JPJ3209" s="14"/>
      <c r="JPK3209" s="14"/>
      <c r="JPL3209" s="14"/>
      <c r="JPM3209" s="14"/>
      <c r="JPN3209" s="14"/>
      <c r="JPO3209" s="14"/>
      <c r="JPP3209" s="14"/>
      <c r="JPQ3209" s="14"/>
      <c r="JPR3209" s="14"/>
      <c r="JPS3209" s="14"/>
      <c r="JPT3209" s="14"/>
      <c r="JPU3209" s="14"/>
      <c r="JPV3209" s="14"/>
      <c r="JPW3209" s="14"/>
      <c r="JPX3209" s="14"/>
      <c r="JPY3209" s="14"/>
      <c r="JPZ3209" s="14"/>
      <c r="JQA3209" s="14"/>
      <c r="JQB3209" s="14"/>
      <c r="JQC3209" s="14"/>
      <c r="JQD3209" s="14"/>
      <c r="JQE3209" s="14"/>
      <c r="JQF3209" s="14"/>
      <c r="JQG3209" s="14"/>
      <c r="JQH3209" s="14"/>
      <c r="JQI3209" s="14"/>
      <c r="JQJ3209" s="14"/>
      <c r="JQK3209" s="14"/>
      <c r="JQL3209" s="14"/>
      <c r="JQM3209" s="14"/>
      <c r="JQN3209" s="14"/>
      <c r="JQO3209" s="14"/>
      <c r="JQP3209" s="14"/>
      <c r="JQQ3209" s="14"/>
      <c r="JQR3209" s="14"/>
      <c r="JQS3209" s="14"/>
      <c r="JQT3209" s="14"/>
      <c r="JQU3209" s="14"/>
      <c r="JQV3209" s="14"/>
      <c r="JQW3209" s="14"/>
      <c r="JQX3209" s="14"/>
      <c r="JQY3209" s="14"/>
      <c r="JQZ3209" s="14"/>
      <c r="JRA3209" s="14"/>
      <c r="JRB3209" s="14"/>
      <c r="JRC3209" s="14"/>
      <c r="JRD3209" s="14"/>
      <c r="JRE3209" s="14"/>
      <c r="JRF3209" s="14"/>
      <c r="JRG3209" s="14"/>
      <c r="JRH3209" s="14"/>
      <c r="JRI3209" s="14"/>
      <c r="JRJ3209" s="14"/>
      <c r="JRK3209" s="14"/>
      <c r="JRL3209" s="14"/>
      <c r="JRM3209" s="14"/>
      <c r="JRN3209" s="14"/>
      <c r="JRO3209" s="14"/>
      <c r="JRP3209" s="14"/>
      <c r="JRQ3209" s="14"/>
      <c r="JRR3209" s="14"/>
      <c r="JRS3209" s="14"/>
      <c r="JRT3209" s="14"/>
      <c r="JRU3209" s="14"/>
      <c r="JRV3209" s="14"/>
      <c r="JRW3209" s="14"/>
      <c r="JRX3209" s="14"/>
      <c r="JRY3209" s="14"/>
      <c r="JRZ3209" s="14"/>
      <c r="JSA3209" s="14"/>
      <c r="JSB3209" s="14"/>
      <c r="JSC3209" s="14"/>
      <c r="JSD3209" s="14"/>
      <c r="JSE3209" s="14"/>
      <c r="JSF3209" s="14"/>
      <c r="JSG3209" s="14"/>
      <c r="JSH3209" s="14"/>
      <c r="JSI3209" s="14"/>
      <c r="JSJ3209" s="14"/>
      <c r="JSK3209" s="14"/>
      <c r="JSL3209" s="14"/>
      <c r="JSM3209" s="14"/>
      <c r="JSN3209" s="14"/>
      <c r="JSO3209" s="14"/>
      <c r="JSP3209" s="14"/>
      <c r="JSQ3209" s="14"/>
      <c r="JSR3209" s="14"/>
      <c r="JSS3209" s="14"/>
      <c r="JST3209" s="14"/>
      <c r="JSU3209" s="14"/>
      <c r="JSV3209" s="14"/>
      <c r="JSW3209" s="14"/>
      <c r="JSX3209" s="14"/>
      <c r="JSY3209" s="14"/>
      <c r="JSZ3209" s="14"/>
      <c r="JTA3209" s="14"/>
      <c r="JTB3209" s="14"/>
      <c r="JTC3209" s="14"/>
      <c r="JTD3209" s="14"/>
      <c r="JTE3209" s="14"/>
      <c r="JTF3209" s="14"/>
      <c r="JTG3209" s="14"/>
      <c r="JTH3209" s="14"/>
      <c r="JTI3209" s="14"/>
      <c r="JTJ3209" s="14"/>
      <c r="JTK3209" s="14"/>
      <c r="JTL3209" s="14"/>
      <c r="JTM3209" s="14"/>
      <c r="JTN3209" s="14"/>
      <c r="JTO3209" s="14"/>
      <c r="JTP3209" s="14"/>
      <c r="JTQ3209" s="14"/>
      <c r="JTR3209" s="14"/>
      <c r="JTS3209" s="14"/>
      <c r="JTT3209" s="14"/>
      <c r="JTU3209" s="14"/>
      <c r="JTV3209" s="14"/>
      <c r="JTW3209" s="14"/>
      <c r="JTX3209" s="14"/>
      <c r="JTY3209" s="14"/>
      <c r="JTZ3209" s="14"/>
      <c r="JUA3209" s="14"/>
      <c r="JUB3209" s="14"/>
      <c r="JUC3209" s="14"/>
      <c r="JUD3209" s="14"/>
      <c r="JUE3209" s="14"/>
      <c r="JUF3209" s="14"/>
      <c r="JUG3209" s="14"/>
      <c r="JUH3209" s="14"/>
      <c r="JUI3209" s="14"/>
      <c r="JUJ3209" s="14"/>
      <c r="JUK3209" s="14"/>
      <c r="JUL3209" s="14"/>
      <c r="JUM3209" s="14"/>
      <c r="JUN3209" s="14"/>
      <c r="JUO3209" s="14"/>
      <c r="JUP3209" s="14"/>
      <c r="JUQ3209" s="14"/>
      <c r="JUR3209" s="14"/>
      <c r="JUS3209" s="14"/>
      <c r="JUT3209" s="14"/>
      <c r="JUU3209" s="14"/>
      <c r="JUV3209" s="14"/>
      <c r="JUW3209" s="14"/>
      <c r="JUX3209" s="14"/>
      <c r="JUY3209" s="14"/>
      <c r="JUZ3209" s="14"/>
      <c r="JVA3209" s="14"/>
      <c r="JVB3209" s="14"/>
      <c r="JVC3209" s="14"/>
      <c r="JVD3209" s="14"/>
      <c r="JVE3209" s="14"/>
      <c r="JVF3209" s="14"/>
      <c r="JVG3209" s="14"/>
      <c r="JVH3209" s="14"/>
      <c r="JVI3209" s="14"/>
      <c r="JVJ3209" s="14"/>
      <c r="JVK3209" s="14"/>
      <c r="JVL3209" s="14"/>
      <c r="JVM3209" s="14"/>
      <c r="JVN3209" s="14"/>
      <c r="JVO3209" s="14"/>
      <c r="JVP3209" s="14"/>
      <c r="JVQ3209" s="14"/>
      <c r="JVR3209" s="14"/>
      <c r="JVS3209" s="14"/>
      <c r="JVT3209" s="14"/>
      <c r="JVU3209" s="14"/>
      <c r="JVV3209" s="14"/>
      <c r="JVW3209" s="14"/>
      <c r="JVX3209" s="14"/>
      <c r="JVY3209" s="14"/>
      <c r="JVZ3209" s="14"/>
      <c r="JWA3209" s="14"/>
      <c r="JWB3209" s="14"/>
      <c r="JWC3209" s="14"/>
      <c r="JWD3209" s="14"/>
      <c r="JWE3209" s="14"/>
      <c r="JWF3209" s="14"/>
      <c r="JWG3209" s="14"/>
      <c r="JWH3209" s="14"/>
      <c r="JWI3209" s="14"/>
      <c r="JWJ3209" s="14"/>
      <c r="JWK3209" s="14"/>
      <c r="JWL3209" s="14"/>
      <c r="JWM3209" s="14"/>
      <c r="JWN3209" s="14"/>
      <c r="JWO3209" s="14"/>
      <c r="JWP3209" s="14"/>
      <c r="JWQ3209" s="14"/>
      <c r="JWR3209" s="14"/>
      <c r="JWS3209" s="14"/>
      <c r="JWT3209" s="14"/>
      <c r="JWU3209" s="14"/>
      <c r="JWV3209" s="14"/>
      <c r="JWW3209" s="14"/>
      <c r="JWX3209" s="14"/>
      <c r="JWY3209" s="14"/>
      <c r="JWZ3209" s="14"/>
      <c r="JXA3209" s="14"/>
      <c r="JXB3209" s="14"/>
      <c r="JXC3209" s="14"/>
      <c r="JXD3209" s="14"/>
      <c r="JXE3209" s="14"/>
      <c r="JXF3209" s="14"/>
      <c r="JXG3209" s="14"/>
      <c r="JXH3209" s="14"/>
      <c r="JXI3209" s="14"/>
      <c r="JXJ3209" s="14"/>
      <c r="JXK3209" s="14"/>
      <c r="JXL3209" s="14"/>
      <c r="JXM3209" s="14"/>
      <c r="JXN3209" s="14"/>
      <c r="JXO3209" s="14"/>
      <c r="JXP3209" s="14"/>
      <c r="JXQ3209" s="14"/>
      <c r="JXR3209" s="14"/>
      <c r="JXS3209" s="14"/>
      <c r="JXT3209" s="14"/>
      <c r="JXU3209" s="14"/>
      <c r="JXV3209" s="14"/>
      <c r="JXW3209" s="14"/>
      <c r="JXX3209" s="14"/>
      <c r="JXY3209" s="14"/>
      <c r="JXZ3209" s="14"/>
      <c r="JYA3209" s="14"/>
      <c r="JYB3209" s="14"/>
      <c r="JYC3209" s="14"/>
      <c r="JYD3209" s="14"/>
      <c r="JYE3209" s="14"/>
      <c r="JYF3209" s="14"/>
      <c r="JYG3209" s="14"/>
      <c r="JYH3209" s="14"/>
      <c r="JYI3209" s="14"/>
      <c r="JYJ3209" s="14"/>
      <c r="JYK3209" s="14"/>
      <c r="JYL3209" s="14"/>
      <c r="JYM3209" s="14"/>
      <c r="JYN3209" s="14"/>
      <c r="JYO3209" s="14"/>
      <c r="JYP3209" s="14"/>
      <c r="JYQ3209" s="14"/>
      <c r="JYR3209" s="14"/>
      <c r="JYS3209" s="14"/>
      <c r="JYT3209" s="14"/>
      <c r="JYU3209" s="14"/>
      <c r="JYV3209" s="14"/>
      <c r="JYW3209" s="14"/>
      <c r="JYX3209" s="14"/>
      <c r="JYY3209" s="14"/>
      <c r="JYZ3209" s="14"/>
      <c r="JZA3209" s="14"/>
      <c r="JZB3209" s="14"/>
      <c r="JZC3209" s="14"/>
      <c r="JZD3209" s="14"/>
      <c r="JZE3209" s="14"/>
      <c r="JZF3209" s="14"/>
      <c r="JZG3209" s="14"/>
      <c r="JZH3209" s="14"/>
      <c r="JZI3209" s="14"/>
      <c r="JZJ3209" s="14"/>
      <c r="JZK3209" s="14"/>
      <c r="JZL3209" s="14"/>
      <c r="JZM3209" s="14"/>
      <c r="JZN3209" s="14"/>
      <c r="JZO3209" s="14"/>
      <c r="JZP3209" s="14"/>
      <c r="JZQ3209" s="14"/>
      <c r="JZR3209" s="14"/>
      <c r="JZS3209" s="14"/>
      <c r="JZT3209" s="14"/>
      <c r="JZU3209" s="14"/>
      <c r="JZV3209" s="14"/>
      <c r="JZW3209" s="14"/>
      <c r="JZX3209" s="14"/>
      <c r="JZY3209" s="14"/>
      <c r="JZZ3209" s="14"/>
      <c r="KAA3209" s="14"/>
      <c r="KAB3209" s="14"/>
      <c r="KAC3209" s="14"/>
      <c r="KAD3209" s="14"/>
      <c r="KAE3209" s="14"/>
      <c r="KAF3209" s="14"/>
      <c r="KAG3209" s="14"/>
      <c r="KAH3209" s="14"/>
      <c r="KAI3209" s="14"/>
      <c r="KAJ3209" s="14"/>
      <c r="KAK3209" s="14"/>
      <c r="KAL3209" s="14"/>
      <c r="KAM3209" s="14"/>
      <c r="KAN3209" s="14"/>
      <c r="KAO3209" s="14"/>
      <c r="KAP3209" s="14"/>
      <c r="KAQ3209" s="14"/>
      <c r="KAR3209" s="14"/>
      <c r="KAS3209" s="14"/>
      <c r="KAT3209" s="14"/>
      <c r="KAU3209" s="14"/>
      <c r="KAV3209" s="14"/>
      <c r="KAW3209" s="14"/>
      <c r="KAX3209" s="14"/>
      <c r="KAY3209" s="14"/>
      <c r="KAZ3209" s="14"/>
      <c r="KBA3209" s="14"/>
      <c r="KBB3209" s="14"/>
      <c r="KBC3209" s="14"/>
      <c r="KBD3209" s="14"/>
      <c r="KBE3209" s="14"/>
      <c r="KBF3209" s="14"/>
      <c r="KBG3209" s="14"/>
      <c r="KBH3209" s="14"/>
      <c r="KBI3209" s="14"/>
      <c r="KBJ3209" s="14"/>
      <c r="KBK3209" s="14"/>
      <c r="KBL3209" s="14"/>
      <c r="KBM3209" s="14"/>
      <c r="KBN3209" s="14"/>
      <c r="KBO3209" s="14"/>
      <c r="KBP3209" s="14"/>
      <c r="KBQ3209" s="14"/>
      <c r="KBR3209" s="14"/>
      <c r="KBS3209" s="14"/>
      <c r="KBT3209" s="14"/>
      <c r="KBU3209" s="14"/>
      <c r="KBV3209" s="14"/>
      <c r="KBW3209" s="14"/>
      <c r="KBX3209" s="14"/>
      <c r="KBY3209" s="14"/>
      <c r="KBZ3209" s="14"/>
      <c r="KCA3209" s="14"/>
      <c r="KCB3209" s="14"/>
      <c r="KCC3209" s="14"/>
      <c r="KCD3209" s="14"/>
      <c r="KCE3209" s="14"/>
      <c r="KCF3209" s="14"/>
      <c r="KCG3209" s="14"/>
      <c r="KCH3209" s="14"/>
      <c r="KCI3209" s="14"/>
      <c r="KCJ3209" s="14"/>
      <c r="KCK3209" s="14"/>
      <c r="KCL3209" s="14"/>
      <c r="KCM3209" s="14"/>
      <c r="KCN3209" s="14"/>
      <c r="KCO3209" s="14"/>
      <c r="KCP3209" s="14"/>
      <c r="KCQ3209" s="14"/>
      <c r="KCR3209" s="14"/>
      <c r="KCS3209" s="14"/>
      <c r="KCT3209" s="14"/>
      <c r="KCU3209" s="14"/>
      <c r="KCV3209" s="14"/>
      <c r="KCW3209" s="14"/>
      <c r="KCX3209" s="14"/>
      <c r="KCY3209" s="14"/>
      <c r="KCZ3209" s="14"/>
      <c r="KDA3209" s="14"/>
      <c r="KDB3209" s="14"/>
      <c r="KDC3209" s="14"/>
      <c r="KDD3209" s="14"/>
      <c r="KDE3209" s="14"/>
      <c r="KDF3209" s="14"/>
      <c r="KDG3209" s="14"/>
      <c r="KDH3209" s="14"/>
      <c r="KDI3209" s="14"/>
      <c r="KDJ3209" s="14"/>
      <c r="KDK3209" s="14"/>
      <c r="KDL3209" s="14"/>
      <c r="KDM3209" s="14"/>
      <c r="KDN3209" s="14"/>
      <c r="KDO3209" s="14"/>
      <c r="KDP3209" s="14"/>
      <c r="KDQ3209" s="14"/>
      <c r="KDR3209" s="14"/>
      <c r="KDS3209" s="14"/>
      <c r="KDT3209" s="14"/>
      <c r="KDU3209" s="14"/>
      <c r="KDV3209" s="14"/>
      <c r="KDW3209" s="14"/>
      <c r="KDX3209" s="14"/>
      <c r="KDY3209" s="14"/>
      <c r="KDZ3209" s="14"/>
      <c r="KEA3209" s="14"/>
      <c r="KEB3209" s="14"/>
      <c r="KEC3209" s="14"/>
      <c r="KED3209" s="14"/>
      <c r="KEE3209" s="14"/>
      <c r="KEF3209" s="14"/>
      <c r="KEG3209" s="14"/>
      <c r="KEH3209" s="14"/>
      <c r="KEI3209" s="14"/>
      <c r="KEJ3209" s="14"/>
      <c r="KEK3209" s="14"/>
      <c r="KEL3209" s="14"/>
      <c r="KEM3209" s="14"/>
      <c r="KEN3209" s="14"/>
      <c r="KEO3209" s="14"/>
      <c r="KEP3209" s="14"/>
      <c r="KEQ3209" s="14"/>
      <c r="KER3209" s="14"/>
      <c r="KES3209" s="14"/>
      <c r="KET3209" s="14"/>
      <c r="KEU3209" s="14"/>
      <c r="KEV3209" s="14"/>
      <c r="KEW3209" s="14"/>
      <c r="KEX3209" s="14"/>
      <c r="KEY3209" s="14"/>
      <c r="KEZ3209" s="14"/>
      <c r="KFA3209" s="14"/>
      <c r="KFB3209" s="14"/>
      <c r="KFC3209" s="14"/>
      <c r="KFD3209" s="14"/>
      <c r="KFE3209" s="14"/>
      <c r="KFF3209" s="14"/>
      <c r="KFG3209" s="14"/>
      <c r="KFH3209" s="14"/>
      <c r="KFI3209" s="14"/>
      <c r="KFJ3209" s="14"/>
      <c r="KFK3209" s="14"/>
      <c r="KFL3209" s="14"/>
      <c r="KFM3209" s="14"/>
      <c r="KFN3209" s="14"/>
      <c r="KFO3209" s="14"/>
      <c r="KFP3209" s="14"/>
      <c r="KFQ3209" s="14"/>
      <c r="KFR3209" s="14"/>
      <c r="KFS3209" s="14"/>
      <c r="KFT3209" s="14"/>
      <c r="KFU3209" s="14"/>
      <c r="KFV3209" s="14"/>
      <c r="KFW3209" s="14"/>
      <c r="KFX3209" s="14"/>
      <c r="KFY3209" s="14"/>
      <c r="KFZ3209" s="14"/>
      <c r="KGA3209" s="14"/>
      <c r="KGB3209" s="14"/>
      <c r="KGC3209" s="14"/>
      <c r="KGD3209" s="14"/>
      <c r="KGE3209" s="14"/>
      <c r="KGF3209" s="14"/>
      <c r="KGG3209" s="14"/>
      <c r="KGH3209" s="14"/>
      <c r="KGI3209" s="14"/>
      <c r="KGJ3209" s="14"/>
      <c r="KGK3209" s="14"/>
      <c r="KGL3209" s="14"/>
      <c r="KGM3209" s="14"/>
      <c r="KGN3209" s="14"/>
      <c r="KGO3209" s="14"/>
      <c r="KGP3209" s="14"/>
      <c r="KGQ3209" s="14"/>
      <c r="KGR3209" s="14"/>
      <c r="KGS3209" s="14"/>
      <c r="KGT3209" s="14"/>
      <c r="KGU3209" s="14"/>
      <c r="KGV3209" s="14"/>
      <c r="KGW3209" s="14"/>
      <c r="KGX3209" s="14"/>
      <c r="KGY3209" s="14"/>
      <c r="KGZ3209" s="14"/>
      <c r="KHA3209" s="14"/>
      <c r="KHB3209" s="14"/>
      <c r="KHC3209" s="14"/>
      <c r="KHD3209" s="14"/>
      <c r="KHE3209" s="14"/>
      <c r="KHF3209" s="14"/>
      <c r="KHG3209" s="14"/>
      <c r="KHH3209" s="14"/>
      <c r="KHI3209" s="14"/>
      <c r="KHJ3209" s="14"/>
      <c r="KHK3209" s="14"/>
      <c r="KHL3209" s="14"/>
      <c r="KHM3209" s="14"/>
      <c r="KHN3209" s="14"/>
      <c r="KHO3209" s="14"/>
      <c r="KHP3209" s="14"/>
      <c r="KHQ3209" s="14"/>
      <c r="KHR3209" s="14"/>
      <c r="KHS3209" s="14"/>
      <c r="KHT3209" s="14"/>
      <c r="KHU3209" s="14"/>
      <c r="KHV3209" s="14"/>
      <c r="KHW3209" s="14"/>
      <c r="KHX3209" s="14"/>
      <c r="KHY3209" s="14"/>
      <c r="KHZ3209" s="14"/>
      <c r="KIA3209" s="14"/>
      <c r="KIB3209" s="14"/>
      <c r="KIC3209" s="14"/>
      <c r="KID3209" s="14"/>
      <c r="KIE3209" s="14"/>
      <c r="KIF3209" s="14"/>
      <c r="KIG3209" s="14"/>
      <c r="KIH3209" s="14"/>
      <c r="KII3209" s="14"/>
      <c r="KIJ3209" s="14"/>
      <c r="KIK3209" s="14"/>
      <c r="KIL3209" s="14"/>
      <c r="KIM3209" s="14"/>
      <c r="KIN3209" s="14"/>
      <c r="KIO3209" s="14"/>
      <c r="KIP3209" s="14"/>
      <c r="KIQ3209" s="14"/>
      <c r="KIR3209" s="14"/>
      <c r="KIS3209" s="14"/>
      <c r="KIT3209" s="14"/>
      <c r="KIU3209" s="14"/>
      <c r="KIV3209" s="14"/>
      <c r="KIW3209" s="14"/>
      <c r="KIX3209" s="14"/>
      <c r="KIY3209" s="14"/>
      <c r="KIZ3209" s="14"/>
      <c r="KJA3209" s="14"/>
      <c r="KJB3209" s="14"/>
      <c r="KJC3209" s="14"/>
      <c r="KJD3209" s="14"/>
      <c r="KJE3209" s="14"/>
      <c r="KJF3209" s="14"/>
      <c r="KJG3209" s="14"/>
      <c r="KJH3209" s="14"/>
      <c r="KJI3209" s="14"/>
      <c r="KJJ3209" s="14"/>
      <c r="KJK3209" s="14"/>
      <c r="KJL3209" s="14"/>
      <c r="KJM3209" s="14"/>
      <c r="KJN3209" s="14"/>
      <c r="KJO3209" s="14"/>
      <c r="KJP3209" s="14"/>
      <c r="KJQ3209" s="14"/>
      <c r="KJR3209" s="14"/>
      <c r="KJS3209" s="14"/>
      <c r="KJT3209" s="14"/>
      <c r="KJU3209" s="14"/>
      <c r="KJV3209" s="14"/>
      <c r="KJW3209" s="14"/>
      <c r="KJX3209" s="14"/>
      <c r="KJY3209" s="14"/>
      <c r="KJZ3209" s="14"/>
      <c r="KKA3209" s="14"/>
      <c r="KKB3209" s="14"/>
      <c r="KKC3209" s="14"/>
      <c r="KKD3209" s="14"/>
      <c r="KKE3209" s="14"/>
      <c r="KKF3209" s="14"/>
      <c r="KKG3209" s="14"/>
      <c r="KKH3209" s="14"/>
      <c r="KKI3209" s="14"/>
      <c r="KKJ3209" s="14"/>
      <c r="KKK3209" s="14"/>
      <c r="KKL3209" s="14"/>
      <c r="KKM3209" s="14"/>
      <c r="KKN3209" s="14"/>
      <c r="KKO3209" s="14"/>
      <c r="KKP3209" s="14"/>
      <c r="KKQ3209" s="14"/>
      <c r="KKR3209" s="14"/>
      <c r="KKS3209" s="14"/>
      <c r="KKT3209" s="14"/>
      <c r="KKU3209" s="14"/>
      <c r="KKV3209" s="14"/>
      <c r="KKW3209" s="14"/>
      <c r="KKX3209" s="14"/>
      <c r="KKY3209" s="14"/>
      <c r="KKZ3209" s="14"/>
      <c r="KLA3209" s="14"/>
      <c r="KLB3209" s="14"/>
      <c r="KLC3209" s="14"/>
      <c r="KLD3209" s="14"/>
      <c r="KLE3209" s="14"/>
      <c r="KLF3209" s="14"/>
      <c r="KLG3209" s="14"/>
      <c r="KLH3209" s="14"/>
      <c r="KLI3209" s="14"/>
      <c r="KLJ3209" s="14"/>
      <c r="KLK3209" s="14"/>
      <c r="KLL3209" s="14"/>
      <c r="KLM3209" s="14"/>
      <c r="KLN3209" s="14"/>
      <c r="KLO3209" s="14"/>
      <c r="KLP3209" s="14"/>
      <c r="KLQ3209" s="14"/>
      <c r="KLR3209" s="14"/>
      <c r="KLS3209" s="14"/>
      <c r="KLT3209" s="14"/>
      <c r="KLU3209" s="14"/>
      <c r="KLV3209" s="14"/>
      <c r="KLW3209" s="14"/>
      <c r="KLX3209" s="14"/>
      <c r="KLY3209" s="14"/>
      <c r="KLZ3209" s="14"/>
      <c r="KMA3209" s="14"/>
      <c r="KMB3209" s="14"/>
      <c r="KMC3209" s="14"/>
      <c r="KMD3209" s="14"/>
      <c r="KME3209" s="14"/>
      <c r="KMF3209" s="14"/>
      <c r="KMG3209" s="14"/>
      <c r="KMH3209" s="14"/>
      <c r="KMI3209" s="14"/>
      <c r="KMJ3209" s="14"/>
      <c r="KMK3209" s="14"/>
      <c r="KML3209" s="14"/>
      <c r="KMM3209" s="14"/>
      <c r="KMN3209" s="14"/>
      <c r="KMO3209" s="14"/>
      <c r="KMP3209" s="14"/>
      <c r="KMQ3209" s="14"/>
      <c r="KMR3209" s="14"/>
      <c r="KMS3209" s="14"/>
      <c r="KMT3209" s="14"/>
      <c r="KMU3209" s="14"/>
      <c r="KMV3209" s="14"/>
      <c r="KMW3209" s="14"/>
      <c r="KMX3209" s="14"/>
      <c r="KMY3209" s="14"/>
      <c r="KMZ3209" s="14"/>
      <c r="KNA3209" s="14"/>
      <c r="KNB3209" s="14"/>
      <c r="KNC3209" s="14"/>
      <c r="KND3209" s="14"/>
      <c r="KNE3209" s="14"/>
      <c r="KNF3209" s="14"/>
      <c r="KNG3209" s="14"/>
      <c r="KNH3209" s="14"/>
      <c r="KNI3209" s="14"/>
      <c r="KNJ3209" s="14"/>
      <c r="KNK3209" s="14"/>
      <c r="KNL3209" s="14"/>
      <c r="KNM3209" s="14"/>
      <c r="KNN3209" s="14"/>
      <c r="KNO3209" s="14"/>
      <c r="KNP3209" s="14"/>
      <c r="KNQ3209" s="14"/>
      <c r="KNR3209" s="14"/>
      <c r="KNS3209" s="14"/>
      <c r="KNT3209" s="14"/>
      <c r="KNU3209" s="14"/>
      <c r="KNV3209" s="14"/>
      <c r="KNW3209" s="14"/>
      <c r="KNX3209" s="14"/>
      <c r="KNY3209" s="14"/>
      <c r="KNZ3209" s="14"/>
      <c r="KOA3209" s="14"/>
      <c r="KOB3209" s="14"/>
      <c r="KOC3209" s="14"/>
      <c r="KOD3209" s="14"/>
      <c r="KOE3209" s="14"/>
      <c r="KOF3209" s="14"/>
      <c r="KOG3209" s="14"/>
      <c r="KOH3209" s="14"/>
      <c r="KOI3209" s="14"/>
      <c r="KOJ3209" s="14"/>
      <c r="KOK3209" s="14"/>
      <c r="KOL3209" s="14"/>
      <c r="KOM3209" s="14"/>
      <c r="KON3209" s="14"/>
      <c r="KOO3209" s="14"/>
      <c r="KOP3209" s="14"/>
      <c r="KOQ3209" s="14"/>
      <c r="KOR3209" s="14"/>
      <c r="KOS3209" s="14"/>
      <c r="KOT3209" s="14"/>
      <c r="KOU3209" s="14"/>
      <c r="KOV3209" s="14"/>
      <c r="KOW3209" s="14"/>
      <c r="KOX3209" s="14"/>
      <c r="KOY3209" s="14"/>
      <c r="KOZ3209" s="14"/>
      <c r="KPA3209" s="14"/>
      <c r="KPB3209" s="14"/>
      <c r="KPC3209" s="14"/>
      <c r="KPD3209" s="14"/>
      <c r="KPE3209" s="14"/>
      <c r="KPF3209" s="14"/>
      <c r="KPG3209" s="14"/>
      <c r="KPH3209" s="14"/>
      <c r="KPI3209" s="14"/>
      <c r="KPJ3209" s="14"/>
      <c r="KPK3209" s="14"/>
      <c r="KPL3209" s="14"/>
      <c r="KPM3209" s="14"/>
      <c r="KPN3209" s="14"/>
      <c r="KPO3209" s="14"/>
      <c r="KPP3209" s="14"/>
      <c r="KPQ3209" s="14"/>
      <c r="KPR3209" s="14"/>
      <c r="KPS3209" s="14"/>
      <c r="KPT3209" s="14"/>
      <c r="KPU3209" s="14"/>
      <c r="KPV3209" s="14"/>
      <c r="KPW3209" s="14"/>
      <c r="KPX3209" s="14"/>
      <c r="KPY3209" s="14"/>
      <c r="KPZ3209" s="14"/>
      <c r="KQA3209" s="14"/>
      <c r="KQB3209" s="14"/>
      <c r="KQC3209" s="14"/>
      <c r="KQD3209" s="14"/>
      <c r="KQE3209" s="14"/>
      <c r="KQF3209" s="14"/>
      <c r="KQG3209" s="14"/>
      <c r="KQH3209" s="14"/>
      <c r="KQI3209" s="14"/>
      <c r="KQJ3209" s="14"/>
      <c r="KQK3209" s="14"/>
      <c r="KQL3209" s="14"/>
      <c r="KQM3209" s="14"/>
      <c r="KQN3209" s="14"/>
      <c r="KQO3209" s="14"/>
      <c r="KQP3209" s="14"/>
      <c r="KQQ3209" s="14"/>
      <c r="KQR3209" s="14"/>
      <c r="KQS3209" s="14"/>
      <c r="KQT3209" s="14"/>
      <c r="KQU3209" s="14"/>
      <c r="KQV3209" s="14"/>
      <c r="KQW3209" s="14"/>
      <c r="KQX3209" s="14"/>
      <c r="KQY3209" s="14"/>
      <c r="KQZ3209" s="14"/>
      <c r="KRA3209" s="14"/>
      <c r="KRB3209" s="14"/>
      <c r="KRC3209" s="14"/>
      <c r="KRD3209" s="14"/>
      <c r="KRE3209" s="14"/>
      <c r="KRF3209" s="14"/>
      <c r="KRG3209" s="14"/>
      <c r="KRH3209" s="14"/>
      <c r="KRI3209" s="14"/>
      <c r="KRJ3209" s="14"/>
      <c r="KRK3209" s="14"/>
      <c r="KRL3209" s="14"/>
      <c r="KRM3209" s="14"/>
      <c r="KRN3209" s="14"/>
      <c r="KRO3209" s="14"/>
      <c r="KRP3209" s="14"/>
      <c r="KRQ3209" s="14"/>
      <c r="KRR3209" s="14"/>
      <c r="KRS3209" s="14"/>
      <c r="KRT3209" s="14"/>
      <c r="KRU3209" s="14"/>
      <c r="KRV3209" s="14"/>
      <c r="KRW3209" s="14"/>
      <c r="KRX3209" s="14"/>
      <c r="KRY3209" s="14"/>
      <c r="KRZ3209" s="14"/>
      <c r="KSA3209" s="14"/>
      <c r="KSB3209" s="14"/>
      <c r="KSC3209" s="14"/>
      <c r="KSD3209" s="14"/>
      <c r="KSE3209" s="14"/>
      <c r="KSF3209" s="14"/>
      <c r="KSG3209" s="14"/>
      <c r="KSH3209" s="14"/>
      <c r="KSI3209" s="14"/>
      <c r="KSJ3209" s="14"/>
      <c r="KSK3209" s="14"/>
      <c r="KSL3209" s="14"/>
      <c r="KSM3209" s="14"/>
      <c r="KSN3209" s="14"/>
      <c r="KSO3209" s="14"/>
      <c r="KSP3209" s="14"/>
      <c r="KSQ3209" s="14"/>
      <c r="KSR3209" s="14"/>
      <c r="KSS3209" s="14"/>
      <c r="KST3209" s="14"/>
      <c r="KSU3209" s="14"/>
      <c r="KSV3209" s="14"/>
      <c r="KSW3209" s="14"/>
      <c r="KSX3209" s="14"/>
      <c r="KSY3209" s="14"/>
      <c r="KSZ3209" s="14"/>
      <c r="KTA3209" s="14"/>
      <c r="KTB3209" s="14"/>
      <c r="KTC3209" s="14"/>
      <c r="KTD3209" s="14"/>
      <c r="KTE3209" s="14"/>
      <c r="KTF3209" s="14"/>
      <c r="KTG3209" s="14"/>
      <c r="KTH3209" s="14"/>
      <c r="KTI3209" s="14"/>
      <c r="KTJ3209" s="14"/>
      <c r="KTK3209" s="14"/>
      <c r="KTL3209" s="14"/>
      <c r="KTM3209" s="14"/>
      <c r="KTN3209" s="14"/>
      <c r="KTO3209" s="14"/>
      <c r="KTP3209" s="14"/>
      <c r="KTQ3209" s="14"/>
      <c r="KTR3209" s="14"/>
      <c r="KTS3209" s="14"/>
      <c r="KTT3209" s="14"/>
      <c r="KTU3209" s="14"/>
      <c r="KTV3209" s="14"/>
      <c r="KTW3209" s="14"/>
      <c r="KTX3209" s="14"/>
      <c r="KTY3209" s="14"/>
      <c r="KTZ3209" s="14"/>
      <c r="KUA3209" s="14"/>
      <c r="KUB3209" s="14"/>
      <c r="KUC3209" s="14"/>
      <c r="KUD3209" s="14"/>
      <c r="KUE3209" s="14"/>
      <c r="KUF3209" s="14"/>
      <c r="KUG3209" s="14"/>
      <c r="KUH3209" s="14"/>
      <c r="KUI3209" s="14"/>
      <c r="KUJ3209" s="14"/>
      <c r="KUK3209" s="14"/>
      <c r="KUL3209" s="14"/>
      <c r="KUM3209" s="14"/>
      <c r="KUN3209" s="14"/>
      <c r="KUO3209" s="14"/>
      <c r="KUP3209" s="14"/>
      <c r="KUQ3209" s="14"/>
      <c r="KUR3209" s="14"/>
      <c r="KUS3209" s="14"/>
      <c r="KUT3209" s="14"/>
      <c r="KUU3209" s="14"/>
      <c r="KUV3209" s="14"/>
      <c r="KUW3209" s="14"/>
      <c r="KUX3209" s="14"/>
      <c r="KUY3209" s="14"/>
      <c r="KUZ3209" s="14"/>
      <c r="KVA3209" s="14"/>
      <c r="KVB3209" s="14"/>
      <c r="KVC3209" s="14"/>
      <c r="KVD3209" s="14"/>
      <c r="KVE3209" s="14"/>
      <c r="KVF3209" s="14"/>
      <c r="KVG3209" s="14"/>
      <c r="KVH3209" s="14"/>
      <c r="KVI3209" s="14"/>
      <c r="KVJ3209" s="14"/>
      <c r="KVK3209" s="14"/>
      <c r="KVL3209" s="14"/>
      <c r="KVM3209" s="14"/>
      <c r="KVN3209" s="14"/>
      <c r="KVO3209" s="14"/>
      <c r="KVP3209" s="14"/>
      <c r="KVQ3209" s="14"/>
      <c r="KVR3209" s="14"/>
      <c r="KVS3209" s="14"/>
      <c r="KVT3209" s="14"/>
      <c r="KVU3209" s="14"/>
      <c r="KVV3209" s="14"/>
      <c r="KVW3209" s="14"/>
      <c r="KVX3209" s="14"/>
      <c r="KVY3209" s="14"/>
      <c r="KVZ3209" s="14"/>
      <c r="KWA3209" s="14"/>
      <c r="KWB3209" s="14"/>
      <c r="KWC3209" s="14"/>
      <c r="KWD3209" s="14"/>
      <c r="KWE3209" s="14"/>
      <c r="KWF3209" s="14"/>
      <c r="KWG3209" s="14"/>
      <c r="KWH3209" s="14"/>
      <c r="KWI3209" s="14"/>
      <c r="KWJ3209" s="14"/>
      <c r="KWK3209" s="14"/>
      <c r="KWL3209" s="14"/>
      <c r="KWM3209" s="14"/>
      <c r="KWN3209" s="14"/>
      <c r="KWO3209" s="14"/>
      <c r="KWP3209" s="14"/>
      <c r="KWQ3209" s="14"/>
      <c r="KWR3209" s="14"/>
      <c r="KWS3209" s="14"/>
      <c r="KWT3209" s="14"/>
      <c r="KWU3209" s="14"/>
      <c r="KWV3209" s="14"/>
      <c r="KWW3209" s="14"/>
      <c r="KWX3209" s="14"/>
      <c r="KWY3209" s="14"/>
      <c r="KWZ3209" s="14"/>
      <c r="KXA3209" s="14"/>
      <c r="KXB3209" s="14"/>
      <c r="KXC3209" s="14"/>
      <c r="KXD3209" s="14"/>
      <c r="KXE3209" s="14"/>
      <c r="KXF3209" s="14"/>
      <c r="KXG3209" s="14"/>
      <c r="KXH3209" s="14"/>
      <c r="KXI3209" s="14"/>
      <c r="KXJ3209" s="14"/>
      <c r="KXK3209" s="14"/>
      <c r="KXL3209" s="14"/>
      <c r="KXM3209" s="14"/>
      <c r="KXN3209" s="14"/>
      <c r="KXO3209" s="14"/>
      <c r="KXP3209" s="14"/>
      <c r="KXQ3209" s="14"/>
      <c r="KXR3209" s="14"/>
      <c r="KXS3209" s="14"/>
      <c r="KXT3209" s="14"/>
      <c r="KXU3209" s="14"/>
      <c r="KXV3209" s="14"/>
      <c r="KXW3209" s="14"/>
      <c r="KXX3209" s="14"/>
      <c r="KXY3209" s="14"/>
      <c r="KXZ3209" s="14"/>
      <c r="KYA3209" s="14"/>
      <c r="KYB3209" s="14"/>
      <c r="KYC3209" s="14"/>
      <c r="KYD3209" s="14"/>
      <c r="KYE3209" s="14"/>
      <c r="KYF3209" s="14"/>
      <c r="KYG3209" s="14"/>
      <c r="KYH3209" s="14"/>
      <c r="KYI3209" s="14"/>
      <c r="KYJ3209" s="14"/>
      <c r="KYK3209" s="14"/>
      <c r="KYL3209" s="14"/>
      <c r="KYM3209" s="14"/>
      <c r="KYN3209" s="14"/>
      <c r="KYO3209" s="14"/>
      <c r="KYP3209" s="14"/>
      <c r="KYQ3209" s="14"/>
      <c r="KYR3209" s="14"/>
      <c r="KYS3209" s="14"/>
      <c r="KYT3209" s="14"/>
      <c r="KYU3209" s="14"/>
      <c r="KYV3209" s="14"/>
      <c r="KYW3209" s="14"/>
      <c r="KYX3209" s="14"/>
      <c r="KYY3209" s="14"/>
      <c r="KYZ3209" s="14"/>
      <c r="KZA3209" s="14"/>
      <c r="KZB3209" s="14"/>
      <c r="KZC3209" s="14"/>
      <c r="KZD3209" s="14"/>
      <c r="KZE3209" s="14"/>
      <c r="KZF3209" s="14"/>
      <c r="KZG3209" s="14"/>
      <c r="KZH3209" s="14"/>
      <c r="KZI3209" s="14"/>
      <c r="KZJ3209" s="14"/>
      <c r="KZK3209" s="14"/>
      <c r="KZL3209" s="14"/>
      <c r="KZM3209" s="14"/>
      <c r="KZN3209" s="14"/>
      <c r="KZO3209" s="14"/>
      <c r="KZP3209" s="14"/>
      <c r="KZQ3209" s="14"/>
      <c r="KZR3209" s="14"/>
      <c r="KZS3209" s="14"/>
      <c r="KZT3209" s="14"/>
      <c r="KZU3209" s="14"/>
      <c r="KZV3209" s="14"/>
      <c r="KZW3209" s="14"/>
      <c r="KZX3209" s="14"/>
      <c r="KZY3209" s="14"/>
      <c r="KZZ3209" s="14"/>
      <c r="LAA3209" s="14"/>
      <c r="LAB3209" s="14"/>
      <c r="LAC3209" s="14"/>
      <c r="LAD3209" s="14"/>
      <c r="LAE3209" s="14"/>
      <c r="LAF3209" s="14"/>
      <c r="LAG3209" s="14"/>
      <c r="LAH3209" s="14"/>
      <c r="LAI3209" s="14"/>
      <c r="LAJ3209" s="14"/>
      <c r="LAK3209" s="14"/>
      <c r="LAL3209" s="14"/>
      <c r="LAM3209" s="14"/>
      <c r="LAN3209" s="14"/>
      <c r="LAO3209" s="14"/>
      <c r="LAP3209" s="14"/>
      <c r="LAQ3209" s="14"/>
      <c r="LAR3209" s="14"/>
      <c r="LAS3209" s="14"/>
      <c r="LAT3209" s="14"/>
      <c r="LAU3209" s="14"/>
      <c r="LAV3209" s="14"/>
      <c r="LAW3209" s="14"/>
      <c r="LAX3209" s="14"/>
      <c r="LAY3209" s="14"/>
      <c r="LAZ3209" s="14"/>
      <c r="LBA3209" s="14"/>
      <c r="LBB3209" s="14"/>
      <c r="LBC3209" s="14"/>
      <c r="LBD3209" s="14"/>
      <c r="LBE3209" s="14"/>
      <c r="LBF3209" s="14"/>
      <c r="LBG3209" s="14"/>
      <c r="LBH3209" s="14"/>
      <c r="LBI3209" s="14"/>
      <c r="LBJ3209" s="14"/>
      <c r="LBK3209" s="14"/>
      <c r="LBL3209" s="14"/>
      <c r="LBM3209" s="14"/>
      <c r="LBN3209" s="14"/>
      <c r="LBO3209" s="14"/>
      <c r="LBP3209" s="14"/>
      <c r="LBQ3209" s="14"/>
      <c r="LBR3209" s="14"/>
      <c r="LBS3209" s="14"/>
      <c r="LBT3209" s="14"/>
      <c r="LBU3209" s="14"/>
      <c r="LBV3209" s="14"/>
      <c r="LBW3209" s="14"/>
      <c r="LBX3209" s="14"/>
      <c r="LBY3209" s="14"/>
      <c r="LBZ3209" s="14"/>
      <c r="LCA3209" s="14"/>
      <c r="LCB3209" s="14"/>
      <c r="LCC3209" s="14"/>
      <c r="LCD3209" s="14"/>
      <c r="LCE3209" s="14"/>
      <c r="LCF3209" s="14"/>
      <c r="LCG3209" s="14"/>
      <c r="LCH3209" s="14"/>
      <c r="LCI3209" s="14"/>
      <c r="LCJ3209" s="14"/>
      <c r="LCK3209" s="14"/>
      <c r="LCL3209" s="14"/>
      <c r="LCM3209" s="14"/>
      <c r="LCN3209" s="14"/>
      <c r="LCO3209" s="14"/>
      <c r="LCP3209" s="14"/>
      <c r="LCQ3209" s="14"/>
      <c r="LCR3209" s="14"/>
      <c r="LCS3209" s="14"/>
      <c r="LCT3209" s="14"/>
      <c r="LCU3209" s="14"/>
      <c r="LCV3209" s="14"/>
      <c r="LCW3209" s="14"/>
      <c r="LCX3209" s="14"/>
      <c r="LCY3209" s="14"/>
      <c r="LCZ3209" s="14"/>
      <c r="LDA3209" s="14"/>
      <c r="LDB3209" s="14"/>
      <c r="LDC3209" s="14"/>
      <c r="LDD3209" s="14"/>
      <c r="LDE3209" s="14"/>
      <c r="LDF3209" s="14"/>
      <c r="LDG3209" s="14"/>
      <c r="LDH3209" s="14"/>
      <c r="LDI3209" s="14"/>
      <c r="LDJ3209" s="14"/>
      <c r="LDK3209" s="14"/>
      <c r="LDL3209" s="14"/>
      <c r="LDM3209" s="14"/>
      <c r="LDN3209" s="14"/>
      <c r="LDO3209" s="14"/>
      <c r="LDP3209" s="14"/>
      <c r="LDQ3209" s="14"/>
      <c r="LDR3209" s="14"/>
      <c r="LDS3209" s="14"/>
      <c r="LDT3209" s="14"/>
      <c r="LDU3209" s="14"/>
      <c r="LDV3209" s="14"/>
      <c r="LDW3209" s="14"/>
      <c r="LDX3209" s="14"/>
      <c r="LDY3209" s="14"/>
      <c r="LDZ3209" s="14"/>
      <c r="LEA3209" s="14"/>
      <c r="LEB3209" s="14"/>
      <c r="LEC3209" s="14"/>
      <c r="LED3209" s="14"/>
      <c r="LEE3209" s="14"/>
      <c r="LEF3209" s="14"/>
      <c r="LEG3209" s="14"/>
      <c r="LEH3209" s="14"/>
      <c r="LEI3209" s="14"/>
      <c r="LEJ3209" s="14"/>
      <c r="LEK3209" s="14"/>
      <c r="LEL3209" s="14"/>
      <c r="LEM3209" s="14"/>
      <c r="LEN3209" s="14"/>
      <c r="LEO3209" s="14"/>
      <c r="LEP3209" s="14"/>
      <c r="LEQ3209" s="14"/>
      <c r="LER3209" s="14"/>
      <c r="LES3209" s="14"/>
      <c r="LET3209" s="14"/>
      <c r="LEU3209" s="14"/>
      <c r="LEV3209" s="14"/>
      <c r="LEW3209" s="14"/>
      <c r="LEX3209" s="14"/>
      <c r="LEY3209" s="14"/>
      <c r="LEZ3209" s="14"/>
      <c r="LFA3209" s="14"/>
      <c r="LFB3209" s="14"/>
      <c r="LFC3209" s="14"/>
      <c r="LFD3209" s="14"/>
      <c r="LFE3209" s="14"/>
      <c r="LFF3209" s="14"/>
      <c r="LFG3209" s="14"/>
      <c r="LFH3209" s="14"/>
      <c r="LFI3209" s="14"/>
      <c r="LFJ3209" s="14"/>
      <c r="LFK3209" s="14"/>
      <c r="LFL3209" s="14"/>
      <c r="LFM3209" s="14"/>
      <c r="LFN3209" s="14"/>
      <c r="LFO3209" s="14"/>
      <c r="LFP3209" s="14"/>
      <c r="LFQ3209" s="14"/>
      <c r="LFR3209" s="14"/>
      <c r="LFS3209" s="14"/>
      <c r="LFT3209" s="14"/>
      <c r="LFU3209" s="14"/>
      <c r="LFV3209" s="14"/>
      <c r="LFW3209" s="14"/>
      <c r="LFX3209" s="14"/>
      <c r="LFY3209" s="14"/>
      <c r="LFZ3209" s="14"/>
      <c r="LGA3209" s="14"/>
      <c r="LGB3209" s="14"/>
      <c r="LGC3209" s="14"/>
      <c r="LGD3209" s="14"/>
      <c r="LGE3209" s="14"/>
      <c r="LGF3209" s="14"/>
      <c r="LGG3209" s="14"/>
      <c r="LGH3209" s="14"/>
      <c r="LGI3209" s="14"/>
      <c r="LGJ3209" s="14"/>
      <c r="LGK3209" s="14"/>
      <c r="LGL3209" s="14"/>
      <c r="LGM3209" s="14"/>
      <c r="LGN3209" s="14"/>
      <c r="LGO3209" s="14"/>
      <c r="LGP3209" s="14"/>
      <c r="LGQ3209" s="14"/>
      <c r="LGR3209" s="14"/>
      <c r="LGS3209" s="14"/>
      <c r="LGT3209" s="14"/>
      <c r="LGU3209" s="14"/>
      <c r="LGV3209" s="14"/>
      <c r="LGW3209" s="14"/>
      <c r="LGX3209" s="14"/>
      <c r="LGY3209" s="14"/>
      <c r="LGZ3209" s="14"/>
      <c r="LHA3209" s="14"/>
      <c r="LHB3209" s="14"/>
      <c r="LHC3209" s="14"/>
      <c r="LHD3209" s="14"/>
      <c r="LHE3209" s="14"/>
      <c r="LHF3209" s="14"/>
      <c r="LHG3209" s="14"/>
      <c r="LHH3209" s="14"/>
      <c r="LHI3209" s="14"/>
      <c r="LHJ3209" s="14"/>
      <c r="LHK3209" s="14"/>
      <c r="LHL3209" s="14"/>
      <c r="LHM3209" s="14"/>
      <c r="LHN3209" s="14"/>
      <c r="LHO3209" s="14"/>
      <c r="LHP3209" s="14"/>
      <c r="LHQ3209" s="14"/>
      <c r="LHR3209" s="14"/>
      <c r="LHS3209" s="14"/>
      <c r="LHT3209" s="14"/>
      <c r="LHU3209" s="14"/>
      <c r="LHV3209" s="14"/>
      <c r="LHW3209" s="14"/>
      <c r="LHX3209" s="14"/>
      <c r="LHY3209" s="14"/>
      <c r="LHZ3209" s="14"/>
      <c r="LIA3209" s="14"/>
      <c r="LIB3209" s="14"/>
      <c r="LIC3209" s="14"/>
      <c r="LID3209" s="14"/>
      <c r="LIE3209" s="14"/>
      <c r="LIF3209" s="14"/>
      <c r="LIG3209" s="14"/>
      <c r="LIH3209" s="14"/>
      <c r="LII3209" s="14"/>
      <c r="LIJ3209" s="14"/>
      <c r="LIK3209" s="14"/>
      <c r="LIL3209" s="14"/>
      <c r="LIM3209" s="14"/>
      <c r="LIN3209" s="14"/>
      <c r="LIO3209" s="14"/>
      <c r="LIP3209" s="14"/>
      <c r="LIQ3209" s="14"/>
      <c r="LIR3209" s="14"/>
      <c r="LIS3209" s="14"/>
      <c r="LIT3209" s="14"/>
      <c r="LIU3209" s="14"/>
      <c r="LIV3209" s="14"/>
      <c r="LIW3209" s="14"/>
      <c r="LIX3209" s="14"/>
      <c r="LIY3209" s="14"/>
      <c r="LIZ3209" s="14"/>
      <c r="LJA3209" s="14"/>
      <c r="LJB3209" s="14"/>
      <c r="LJC3209" s="14"/>
      <c r="LJD3209" s="14"/>
      <c r="LJE3209" s="14"/>
      <c r="LJF3209" s="14"/>
      <c r="LJG3209" s="14"/>
      <c r="LJH3209" s="14"/>
      <c r="LJI3209" s="14"/>
      <c r="LJJ3209" s="14"/>
      <c r="LJK3209" s="14"/>
      <c r="LJL3209" s="14"/>
      <c r="LJM3209" s="14"/>
      <c r="LJN3209" s="14"/>
      <c r="LJO3209" s="14"/>
      <c r="LJP3209" s="14"/>
      <c r="LJQ3209" s="14"/>
      <c r="LJR3209" s="14"/>
      <c r="LJS3209" s="14"/>
      <c r="LJT3209" s="14"/>
      <c r="LJU3209" s="14"/>
      <c r="LJV3209" s="14"/>
      <c r="LJW3209" s="14"/>
      <c r="LJX3209" s="14"/>
      <c r="LJY3209" s="14"/>
      <c r="LJZ3209" s="14"/>
      <c r="LKA3209" s="14"/>
      <c r="LKB3209" s="14"/>
      <c r="LKC3209" s="14"/>
      <c r="LKD3209" s="14"/>
      <c r="LKE3209" s="14"/>
      <c r="LKF3209" s="14"/>
      <c r="LKG3209" s="14"/>
      <c r="LKH3209" s="14"/>
      <c r="LKI3209" s="14"/>
      <c r="LKJ3209" s="14"/>
      <c r="LKK3209" s="14"/>
      <c r="LKL3209" s="14"/>
      <c r="LKM3209" s="14"/>
      <c r="LKN3209" s="14"/>
      <c r="LKO3209" s="14"/>
      <c r="LKP3209" s="14"/>
      <c r="LKQ3209" s="14"/>
      <c r="LKR3209" s="14"/>
      <c r="LKS3209" s="14"/>
      <c r="LKT3209" s="14"/>
      <c r="LKU3209" s="14"/>
      <c r="LKV3209" s="14"/>
      <c r="LKW3209" s="14"/>
      <c r="LKX3209" s="14"/>
      <c r="LKY3209" s="14"/>
      <c r="LKZ3209" s="14"/>
      <c r="LLA3209" s="14"/>
      <c r="LLB3209" s="14"/>
      <c r="LLC3209" s="14"/>
      <c r="LLD3209" s="14"/>
      <c r="LLE3209" s="14"/>
      <c r="LLF3209" s="14"/>
      <c r="LLG3209" s="14"/>
      <c r="LLH3209" s="14"/>
      <c r="LLI3209" s="14"/>
      <c r="LLJ3209" s="14"/>
      <c r="LLK3209" s="14"/>
      <c r="LLL3209" s="14"/>
      <c r="LLM3209" s="14"/>
      <c r="LLN3209" s="14"/>
      <c r="LLO3209" s="14"/>
      <c r="LLP3209" s="14"/>
      <c r="LLQ3209" s="14"/>
      <c r="LLR3209" s="14"/>
      <c r="LLS3209" s="14"/>
      <c r="LLT3209" s="14"/>
      <c r="LLU3209" s="14"/>
      <c r="LLV3209" s="14"/>
      <c r="LLW3209" s="14"/>
      <c r="LLX3209" s="14"/>
      <c r="LLY3209" s="14"/>
      <c r="LLZ3209" s="14"/>
      <c r="LMA3209" s="14"/>
      <c r="LMB3209" s="14"/>
      <c r="LMC3209" s="14"/>
      <c r="LMD3209" s="14"/>
      <c r="LME3209" s="14"/>
      <c r="LMF3209" s="14"/>
      <c r="LMG3209" s="14"/>
      <c r="LMH3209" s="14"/>
      <c r="LMI3209" s="14"/>
      <c r="LMJ3209" s="14"/>
      <c r="LMK3209" s="14"/>
      <c r="LML3209" s="14"/>
      <c r="LMM3209" s="14"/>
      <c r="LMN3209" s="14"/>
      <c r="LMO3209" s="14"/>
      <c r="LMP3209" s="14"/>
      <c r="LMQ3209" s="14"/>
      <c r="LMR3209" s="14"/>
      <c r="LMS3209" s="14"/>
      <c r="LMT3209" s="14"/>
      <c r="LMU3209" s="14"/>
      <c r="LMV3209" s="14"/>
      <c r="LMW3209" s="14"/>
      <c r="LMX3209" s="14"/>
      <c r="LMY3209" s="14"/>
      <c r="LMZ3209" s="14"/>
      <c r="LNA3209" s="14"/>
      <c r="LNB3209" s="14"/>
      <c r="LNC3209" s="14"/>
      <c r="LND3209" s="14"/>
      <c r="LNE3209" s="14"/>
      <c r="LNF3209" s="14"/>
      <c r="LNG3209" s="14"/>
      <c r="LNH3209" s="14"/>
      <c r="LNI3209" s="14"/>
      <c r="LNJ3209" s="14"/>
      <c r="LNK3209" s="14"/>
      <c r="LNL3209" s="14"/>
      <c r="LNM3209" s="14"/>
      <c r="LNN3209" s="14"/>
      <c r="LNO3209" s="14"/>
      <c r="LNP3209" s="14"/>
      <c r="LNQ3209" s="14"/>
      <c r="LNR3209" s="14"/>
      <c r="LNS3209" s="14"/>
      <c r="LNT3209" s="14"/>
      <c r="LNU3209" s="14"/>
      <c r="LNV3209" s="14"/>
      <c r="LNW3209" s="14"/>
      <c r="LNX3209" s="14"/>
      <c r="LNY3209" s="14"/>
      <c r="LNZ3209" s="14"/>
      <c r="LOA3209" s="14"/>
      <c r="LOB3209" s="14"/>
      <c r="LOC3209" s="14"/>
      <c r="LOD3209" s="14"/>
      <c r="LOE3209" s="14"/>
      <c r="LOF3209" s="14"/>
      <c r="LOG3209" s="14"/>
      <c r="LOH3209" s="14"/>
      <c r="LOI3209" s="14"/>
      <c r="LOJ3209" s="14"/>
      <c r="LOK3209" s="14"/>
      <c r="LOL3209" s="14"/>
      <c r="LOM3209" s="14"/>
      <c r="LON3209" s="14"/>
      <c r="LOO3209" s="14"/>
      <c r="LOP3209" s="14"/>
      <c r="LOQ3209" s="14"/>
      <c r="LOR3209" s="14"/>
      <c r="LOS3209" s="14"/>
      <c r="LOT3209" s="14"/>
      <c r="LOU3209" s="14"/>
      <c r="LOV3209" s="14"/>
      <c r="LOW3209" s="14"/>
      <c r="LOX3209" s="14"/>
      <c r="LOY3209" s="14"/>
      <c r="LOZ3209" s="14"/>
      <c r="LPA3209" s="14"/>
      <c r="LPB3209" s="14"/>
      <c r="LPC3209" s="14"/>
      <c r="LPD3209" s="14"/>
      <c r="LPE3209" s="14"/>
      <c r="LPF3209" s="14"/>
      <c r="LPG3209" s="14"/>
      <c r="LPH3209" s="14"/>
      <c r="LPI3209" s="14"/>
      <c r="LPJ3209" s="14"/>
      <c r="LPK3209" s="14"/>
      <c r="LPL3209" s="14"/>
      <c r="LPM3209" s="14"/>
      <c r="LPN3209" s="14"/>
      <c r="LPO3209" s="14"/>
      <c r="LPP3209" s="14"/>
      <c r="LPQ3209" s="14"/>
      <c r="LPR3209" s="14"/>
      <c r="LPS3209" s="14"/>
      <c r="LPT3209" s="14"/>
      <c r="LPU3209" s="14"/>
      <c r="LPV3209" s="14"/>
      <c r="LPW3209" s="14"/>
      <c r="LPX3209" s="14"/>
      <c r="LPY3209" s="14"/>
      <c r="LPZ3209" s="14"/>
      <c r="LQA3209" s="14"/>
      <c r="LQB3209" s="14"/>
      <c r="LQC3209" s="14"/>
      <c r="LQD3209" s="14"/>
      <c r="LQE3209" s="14"/>
      <c r="LQF3209" s="14"/>
      <c r="LQG3209" s="14"/>
      <c r="LQH3209" s="14"/>
      <c r="LQI3209" s="14"/>
      <c r="LQJ3209" s="14"/>
      <c r="LQK3209" s="14"/>
      <c r="LQL3209" s="14"/>
      <c r="LQM3209" s="14"/>
      <c r="LQN3209" s="14"/>
      <c r="LQO3209" s="14"/>
      <c r="LQP3209" s="14"/>
      <c r="LQQ3209" s="14"/>
      <c r="LQR3209" s="14"/>
      <c r="LQS3209" s="14"/>
      <c r="LQT3209" s="14"/>
      <c r="LQU3209" s="14"/>
      <c r="LQV3209" s="14"/>
      <c r="LQW3209" s="14"/>
      <c r="LQX3209" s="14"/>
      <c r="LQY3209" s="14"/>
      <c r="LQZ3209" s="14"/>
      <c r="LRA3209" s="14"/>
      <c r="LRB3209" s="14"/>
      <c r="LRC3209" s="14"/>
      <c r="LRD3209" s="14"/>
      <c r="LRE3209" s="14"/>
      <c r="LRF3209" s="14"/>
      <c r="LRG3209" s="14"/>
      <c r="LRH3209" s="14"/>
      <c r="LRI3209" s="14"/>
      <c r="LRJ3209" s="14"/>
      <c r="LRK3209" s="14"/>
      <c r="LRL3209" s="14"/>
      <c r="LRM3209" s="14"/>
      <c r="LRN3209" s="14"/>
      <c r="LRO3209" s="14"/>
      <c r="LRP3209" s="14"/>
      <c r="LRQ3209" s="14"/>
      <c r="LRR3209" s="14"/>
      <c r="LRS3209" s="14"/>
      <c r="LRT3209" s="14"/>
      <c r="LRU3209" s="14"/>
      <c r="LRV3209" s="14"/>
      <c r="LRW3209" s="14"/>
      <c r="LRX3209" s="14"/>
      <c r="LRY3209" s="14"/>
      <c r="LRZ3209" s="14"/>
      <c r="LSA3209" s="14"/>
      <c r="LSB3209" s="14"/>
      <c r="LSC3209" s="14"/>
      <c r="LSD3209" s="14"/>
      <c r="LSE3209" s="14"/>
      <c r="LSF3209" s="14"/>
      <c r="LSG3209" s="14"/>
      <c r="LSH3209" s="14"/>
      <c r="LSI3209" s="14"/>
      <c r="LSJ3209" s="14"/>
      <c r="LSK3209" s="14"/>
      <c r="LSL3209" s="14"/>
      <c r="LSM3209" s="14"/>
      <c r="LSN3209" s="14"/>
      <c r="LSO3209" s="14"/>
      <c r="LSP3209" s="14"/>
      <c r="LSQ3209" s="14"/>
      <c r="LSR3209" s="14"/>
      <c r="LSS3209" s="14"/>
      <c r="LST3209" s="14"/>
      <c r="LSU3209" s="14"/>
      <c r="LSV3209" s="14"/>
      <c r="LSW3209" s="14"/>
      <c r="LSX3209" s="14"/>
      <c r="LSY3209" s="14"/>
      <c r="LSZ3209" s="14"/>
      <c r="LTA3209" s="14"/>
      <c r="LTB3209" s="14"/>
      <c r="LTC3209" s="14"/>
      <c r="LTD3209" s="14"/>
      <c r="LTE3209" s="14"/>
      <c r="LTF3209" s="14"/>
      <c r="LTG3209" s="14"/>
      <c r="LTH3209" s="14"/>
      <c r="LTI3209" s="14"/>
      <c r="LTJ3209" s="14"/>
      <c r="LTK3209" s="14"/>
      <c r="LTL3209" s="14"/>
      <c r="LTM3209" s="14"/>
      <c r="LTN3209" s="14"/>
      <c r="LTO3209" s="14"/>
      <c r="LTP3209" s="14"/>
      <c r="LTQ3209" s="14"/>
      <c r="LTR3209" s="14"/>
      <c r="LTS3209" s="14"/>
      <c r="LTT3209" s="14"/>
      <c r="LTU3209" s="14"/>
      <c r="LTV3209" s="14"/>
      <c r="LTW3209" s="14"/>
      <c r="LTX3209" s="14"/>
      <c r="LTY3209" s="14"/>
      <c r="LTZ3209" s="14"/>
      <c r="LUA3209" s="14"/>
      <c r="LUB3209" s="14"/>
      <c r="LUC3209" s="14"/>
      <c r="LUD3209" s="14"/>
      <c r="LUE3209" s="14"/>
      <c r="LUF3209" s="14"/>
      <c r="LUG3209" s="14"/>
      <c r="LUH3209" s="14"/>
      <c r="LUI3209" s="14"/>
      <c r="LUJ3209" s="14"/>
      <c r="LUK3209" s="14"/>
      <c r="LUL3209" s="14"/>
      <c r="LUM3209" s="14"/>
      <c r="LUN3209" s="14"/>
      <c r="LUO3209" s="14"/>
      <c r="LUP3209" s="14"/>
      <c r="LUQ3209" s="14"/>
      <c r="LUR3209" s="14"/>
      <c r="LUS3209" s="14"/>
      <c r="LUT3209" s="14"/>
      <c r="LUU3209" s="14"/>
      <c r="LUV3209" s="14"/>
      <c r="LUW3209" s="14"/>
      <c r="LUX3209" s="14"/>
      <c r="LUY3209" s="14"/>
      <c r="LUZ3209" s="14"/>
      <c r="LVA3209" s="14"/>
      <c r="LVB3209" s="14"/>
      <c r="LVC3209" s="14"/>
      <c r="LVD3209" s="14"/>
      <c r="LVE3209" s="14"/>
      <c r="LVF3209" s="14"/>
      <c r="LVG3209" s="14"/>
      <c r="LVH3209" s="14"/>
      <c r="LVI3209" s="14"/>
      <c r="LVJ3209" s="14"/>
      <c r="LVK3209" s="14"/>
      <c r="LVL3209" s="14"/>
      <c r="LVM3209" s="14"/>
      <c r="LVN3209" s="14"/>
      <c r="LVO3209" s="14"/>
      <c r="LVP3209" s="14"/>
      <c r="LVQ3209" s="14"/>
      <c r="LVR3209" s="14"/>
      <c r="LVS3209" s="14"/>
      <c r="LVT3209" s="14"/>
      <c r="LVU3209" s="14"/>
      <c r="LVV3209" s="14"/>
      <c r="LVW3209" s="14"/>
      <c r="LVX3209" s="14"/>
      <c r="LVY3209" s="14"/>
      <c r="LVZ3209" s="14"/>
      <c r="LWA3209" s="14"/>
      <c r="LWB3209" s="14"/>
      <c r="LWC3209" s="14"/>
      <c r="LWD3209" s="14"/>
      <c r="LWE3209" s="14"/>
      <c r="LWF3209" s="14"/>
      <c r="LWG3209" s="14"/>
      <c r="LWH3209" s="14"/>
      <c r="LWI3209" s="14"/>
      <c r="LWJ3209" s="14"/>
      <c r="LWK3209" s="14"/>
      <c r="LWL3209" s="14"/>
      <c r="LWM3209" s="14"/>
      <c r="LWN3209" s="14"/>
      <c r="LWO3209" s="14"/>
      <c r="LWP3209" s="14"/>
      <c r="LWQ3209" s="14"/>
      <c r="LWR3209" s="14"/>
      <c r="LWS3209" s="14"/>
      <c r="LWT3209" s="14"/>
      <c r="LWU3209" s="14"/>
      <c r="LWV3209" s="14"/>
      <c r="LWW3209" s="14"/>
      <c r="LWX3209" s="14"/>
      <c r="LWY3209" s="14"/>
      <c r="LWZ3209" s="14"/>
      <c r="LXA3209" s="14"/>
      <c r="LXB3209" s="14"/>
      <c r="LXC3209" s="14"/>
      <c r="LXD3209" s="14"/>
      <c r="LXE3209" s="14"/>
      <c r="LXF3209" s="14"/>
      <c r="LXG3209" s="14"/>
      <c r="LXH3209" s="14"/>
      <c r="LXI3209" s="14"/>
      <c r="LXJ3209" s="14"/>
      <c r="LXK3209" s="14"/>
      <c r="LXL3209" s="14"/>
      <c r="LXM3209" s="14"/>
      <c r="LXN3209" s="14"/>
      <c r="LXO3209" s="14"/>
      <c r="LXP3209" s="14"/>
      <c r="LXQ3209" s="14"/>
      <c r="LXR3209" s="14"/>
      <c r="LXS3209" s="14"/>
      <c r="LXT3209" s="14"/>
      <c r="LXU3209" s="14"/>
      <c r="LXV3209" s="14"/>
      <c r="LXW3209" s="14"/>
      <c r="LXX3209" s="14"/>
      <c r="LXY3209" s="14"/>
      <c r="LXZ3209" s="14"/>
      <c r="LYA3209" s="14"/>
      <c r="LYB3209" s="14"/>
      <c r="LYC3209" s="14"/>
      <c r="LYD3209" s="14"/>
      <c r="LYE3209" s="14"/>
      <c r="LYF3209" s="14"/>
      <c r="LYG3209" s="14"/>
      <c r="LYH3209" s="14"/>
      <c r="LYI3209" s="14"/>
      <c r="LYJ3209" s="14"/>
      <c r="LYK3209" s="14"/>
      <c r="LYL3209" s="14"/>
      <c r="LYM3209" s="14"/>
      <c r="LYN3209" s="14"/>
      <c r="LYO3209" s="14"/>
      <c r="LYP3209" s="14"/>
      <c r="LYQ3209" s="14"/>
      <c r="LYR3209" s="14"/>
      <c r="LYS3209" s="14"/>
      <c r="LYT3209" s="14"/>
      <c r="LYU3209" s="14"/>
      <c r="LYV3209" s="14"/>
      <c r="LYW3209" s="14"/>
      <c r="LYX3209" s="14"/>
      <c r="LYY3209" s="14"/>
      <c r="LYZ3209" s="14"/>
      <c r="LZA3209" s="14"/>
      <c r="LZB3209" s="14"/>
      <c r="LZC3209" s="14"/>
      <c r="LZD3209" s="14"/>
      <c r="LZE3209" s="14"/>
      <c r="LZF3209" s="14"/>
      <c r="LZG3209" s="14"/>
      <c r="LZH3209" s="14"/>
      <c r="LZI3209" s="14"/>
      <c r="LZJ3209" s="14"/>
      <c r="LZK3209" s="14"/>
      <c r="LZL3209" s="14"/>
      <c r="LZM3209" s="14"/>
      <c r="LZN3209" s="14"/>
      <c r="LZO3209" s="14"/>
      <c r="LZP3209" s="14"/>
      <c r="LZQ3209" s="14"/>
      <c r="LZR3209" s="14"/>
      <c r="LZS3209" s="14"/>
      <c r="LZT3209" s="14"/>
      <c r="LZU3209" s="14"/>
      <c r="LZV3209" s="14"/>
      <c r="LZW3209" s="14"/>
      <c r="LZX3209" s="14"/>
      <c r="LZY3209" s="14"/>
      <c r="LZZ3209" s="14"/>
      <c r="MAA3209" s="14"/>
      <c r="MAB3209" s="14"/>
      <c r="MAC3209" s="14"/>
      <c r="MAD3209" s="14"/>
      <c r="MAE3209" s="14"/>
      <c r="MAF3209" s="14"/>
      <c r="MAG3209" s="14"/>
      <c r="MAH3209" s="14"/>
      <c r="MAI3209" s="14"/>
      <c r="MAJ3209" s="14"/>
      <c r="MAK3209" s="14"/>
      <c r="MAL3209" s="14"/>
      <c r="MAM3209" s="14"/>
      <c r="MAN3209" s="14"/>
      <c r="MAO3209" s="14"/>
      <c r="MAP3209" s="14"/>
      <c r="MAQ3209" s="14"/>
      <c r="MAR3209" s="14"/>
      <c r="MAS3209" s="14"/>
      <c r="MAT3209" s="14"/>
      <c r="MAU3209" s="14"/>
      <c r="MAV3209" s="14"/>
      <c r="MAW3209" s="14"/>
      <c r="MAX3209" s="14"/>
      <c r="MAY3209" s="14"/>
      <c r="MAZ3209" s="14"/>
      <c r="MBA3209" s="14"/>
      <c r="MBB3209" s="14"/>
      <c r="MBC3209" s="14"/>
      <c r="MBD3209" s="14"/>
      <c r="MBE3209" s="14"/>
      <c r="MBF3209" s="14"/>
      <c r="MBG3209" s="14"/>
      <c r="MBH3209" s="14"/>
      <c r="MBI3209" s="14"/>
      <c r="MBJ3209" s="14"/>
      <c r="MBK3209" s="14"/>
      <c r="MBL3209" s="14"/>
      <c r="MBM3209" s="14"/>
      <c r="MBN3209" s="14"/>
      <c r="MBO3209" s="14"/>
      <c r="MBP3209" s="14"/>
      <c r="MBQ3209" s="14"/>
      <c r="MBR3209" s="14"/>
      <c r="MBS3209" s="14"/>
      <c r="MBT3209" s="14"/>
      <c r="MBU3209" s="14"/>
      <c r="MBV3209" s="14"/>
      <c r="MBW3209" s="14"/>
      <c r="MBX3209" s="14"/>
      <c r="MBY3209" s="14"/>
      <c r="MBZ3209" s="14"/>
      <c r="MCA3209" s="14"/>
      <c r="MCB3209" s="14"/>
      <c r="MCC3209" s="14"/>
      <c r="MCD3209" s="14"/>
      <c r="MCE3209" s="14"/>
      <c r="MCF3209" s="14"/>
      <c r="MCG3209" s="14"/>
      <c r="MCH3209" s="14"/>
      <c r="MCI3209" s="14"/>
      <c r="MCJ3209" s="14"/>
      <c r="MCK3209" s="14"/>
      <c r="MCL3209" s="14"/>
      <c r="MCM3209" s="14"/>
      <c r="MCN3209" s="14"/>
      <c r="MCO3209" s="14"/>
      <c r="MCP3209" s="14"/>
      <c r="MCQ3209" s="14"/>
      <c r="MCR3209" s="14"/>
      <c r="MCS3209" s="14"/>
      <c r="MCT3209" s="14"/>
      <c r="MCU3209" s="14"/>
      <c r="MCV3209" s="14"/>
      <c r="MCW3209" s="14"/>
      <c r="MCX3209" s="14"/>
      <c r="MCY3209" s="14"/>
      <c r="MCZ3209" s="14"/>
      <c r="MDA3209" s="14"/>
      <c r="MDB3209" s="14"/>
      <c r="MDC3209" s="14"/>
      <c r="MDD3209" s="14"/>
      <c r="MDE3209" s="14"/>
      <c r="MDF3209" s="14"/>
      <c r="MDG3209" s="14"/>
      <c r="MDH3209" s="14"/>
      <c r="MDI3209" s="14"/>
      <c r="MDJ3209" s="14"/>
      <c r="MDK3209" s="14"/>
      <c r="MDL3209" s="14"/>
      <c r="MDM3209" s="14"/>
      <c r="MDN3209" s="14"/>
      <c r="MDO3209" s="14"/>
      <c r="MDP3209" s="14"/>
      <c r="MDQ3209" s="14"/>
      <c r="MDR3209" s="14"/>
      <c r="MDS3209" s="14"/>
      <c r="MDT3209" s="14"/>
      <c r="MDU3209" s="14"/>
      <c r="MDV3209" s="14"/>
      <c r="MDW3209" s="14"/>
      <c r="MDX3209" s="14"/>
      <c r="MDY3209" s="14"/>
      <c r="MDZ3209" s="14"/>
      <c r="MEA3209" s="14"/>
      <c r="MEB3209" s="14"/>
      <c r="MEC3209" s="14"/>
      <c r="MED3209" s="14"/>
      <c r="MEE3209" s="14"/>
      <c r="MEF3209" s="14"/>
      <c r="MEG3209" s="14"/>
      <c r="MEH3209" s="14"/>
      <c r="MEI3209" s="14"/>
      <c r="MEJ3209" s="14"/>
      <c r="MEK3209" s="14"/>
      <c r="MEL3209" s="14"/>
      <c r="MEM3209" s="14"/>
      <c r="MEN3209" s="14"/>
      <c r="MEO3209" s="14"/>
      <c r="MEP3209" s="14"/>
      <c r="MEQ3209" s="14"/>
      <c r="MER3209" s="14"/>
      <c r="MES3209" s="14"/>
      <c r="MET3209" s="14"/>
      <c r="MEU3209" s="14"/>
      <c r="MEV3209" s="14"/>
      <c r="MEW3209" s="14"/>
      <c r="MEX3209" s="14"/>
      <c r="MEY3209" s="14"/>
      <c r="MEZ3209" s="14"/>
      <c r="MFA3209" s="14"/>
      <c r="MFB3209" s="14"/>
      <c r="MFC3209" s="14"/>
      <c r="MFD3209" s="14"/>
      <c r="MFE3209" s="14"/>
      <c r="MFF3209" s="14"/>
      <c r="MFG3209" s="14"/>
      <c r="MFH3209" s="14"/>
      <c r="MFI3209" s="14"/>
      <c r="MFJ3209" s="14"/>
      <c r="MFK3209" s="14"/>
      <c r="MFL3209" s="14"/>
      <c r="MFM3209" s="14"/>
      <c r="MFN3209" s="14"/>
      <c r="MFO3209" s="14"/>
      <c r="MFP3209" s="14"/>
      <c r="MFQ3209" s="14"/>
      <c r="MFR3209" s="14"/>
      <c r="MFS3209" s="14"/>
      <c r="MFT3209" s="14"/>
      <c r="MFU3209" s="14"/>
      <c r="MFV3209" s="14"/>
      <c r="MFW3209" s="14"/>
      <c r="MFX3209" s="14"/>
      <c r="MFY3209" s="14"/>
      <c r="MFZ3209" s="14"/>
      <c r="MGA3209" s="14"/>
      <c r="MGB3209" s="14"/>
      <c r="MGC3209" s="14"/>
      <c r="MGD3209" s="14"/>
      <c r="MGE3209" s="14"/>
      <c r="MGF3209" s="14"/>
      <c r="MGG3209" s="14"/>
      <c r="MGH3209" s="14"/>
      <c r="MGI3209" s="14"/>
      <c r="MGJ3209" s="14"/>
      <c r="MGK3209" s="14"/>
      <c r="MGL3209" s="14"/>
      <c r="MGM3209" s="14"/>
      <c r="MGN3209" s="14"/>
      <c r="MGO3209" s="14"/>
      <c r="MGP3209" s="14"/>
      <c r="MGQ3209" s="14"/>
      <c r="MGR3209" s="14"/>
      <c r="MGS3209" s="14"/>
      <c r="MGT3209" s="14"/>
      <c r="MGU3209" s="14"/>
      <c r="MGV3209" s="14"/>
      <c r="MGW3209" s="14"/>
      <c r="MGX3209" s="14"/>
      <c r="MGY3209" s="14"/>
      <c r="MGZ3209" s="14"/>
      <c r="MHA3209" s="14"/>
      <c r="MHB3209" s="14"/>
      <c r="MHC3209" s="14"/>
      <c r="MHD3209" s="14"/>
      <c r="MHE3209" s="14"/>
      <c r="MHF3209" s="14"/>
      <c r="MHG3209" s="14"/>
      <c r="MHH3209" s="14"/>
      <c r="MHI3209" s="14"/>
      <c r="MHJ3209" s="14"/>
      <c r="MHK3209" s="14"/>
      <c r="MHL3209" s="14"/>
      <c r="MHM3209" s="14"/>
      <c r="MHN3209" s="14"/>
      <c r="MHO3209" s="14"/>
      <c r="MHP3209" s="14"/>
      <c r="MHQ3209" s="14"/>
      <c r="MHR3209" s="14"/>
      <c r="MHS3209" s="14"/>
      <c r="MHT3209" s="14"/>
      <c r="MHU3209" s="14"/>
      <c r="MHV3209" s="14"/>
      <c r="MHW3209" s="14"/>
      <c r="MHX3209" s="14"/>
      <c r="MHY3209" s="14"/>
      <c r="MHZ3209" s="14"/>
      <c r="MIA3209" s="14"/>
      <c r="MIB3209" s="14"/>
      <c r="MIC3209" s="14"/>
      <c r="MID3209" s="14"/>
      <c r="MIE3209" s="14"/>
      <c r="MIF3209" s="14"/>
      <c r="MIG3209" s="14"/>
      <c r="MIH3209" s="14"/>
      <c r="MII3209" s="14"/>
      <c r="MIJ3209" s="14"/>
      <c r="MIK3209" s="14"/>
      <c r="MIL3209" s="14"/>
      <c r="MIM3209" s="14"/>
      <c r="MIN3209" s="14"/>
      <c r="MIO3209" s="14"/>
      <c r="MIP3209" s="14"/>
      <c r="MIQ3209" s="14"/>
      <c r="MIR3209" s="14"/>
      <c r="MIS3209" s="14"/>
      <c r="MIT3209" s="14"/>
      <c r="MIU3209" s="14"/>
      <c r="MIV3209" s="14"/>
      <c r="MIW3209" s="14"/>
      <c r="MIX3209" s="14"/>
      <c r="MIY3209" s="14"/>
      <c r="MIZ3209" s="14"/>
      <c r="MJA3209" s="14"/>
      <c r="MJB3209" s="14"/>
      <c r="MJC3209" s="14"/>
      <c r="MJD3209" s="14"/>
      <c r="MJE3209" s="14"/>
      <c r="MJF3209" s="14"/>
      <c r="MJG3209" s="14"/>
      <c r="MJH3209" s="14"/>
      <c r="MJI3209" s="14"/>
      <c r="MJJ3209" s="14"/>
      <c r="MJK3209" s="14"/>
      <c r="MJL3209" s="14"/>
      <c r="MJM3209" s="14"/>
      <c r="MJN3209" s="14"/>
      <c r="MJO3209" s="14"/>
      <c r="MJP3209" s="14"/>
      <c r="MJQ3209" s="14"/>
      <c r="MJR3209" s="14"/>
      <c r="MJS3209" s="14"/>
      <c r="MJT3209" s="14"/>
      <c r="MJU3209" s="14"/>
      <c r="MJV3209" s="14"/>
      <c r="MJW3209" s="14"/>
      <c r="MJX3209" s="14"/>
      <c r="MJY3209" s="14"/>
      <c r="MJZ3209" s="14"/>
      <c r="MKA3209" s="14"/>
      <c r="MKB3209" s="14"/>
      <c r="MKC3209" s="14"/>
      <c r="MKD3209" s="14"/>
      <c r="MKE3209" s="14"/>
      <c r="MKF3209" s="14"/>
      <c r="MKG3209" s="14"/>
      <c r="MKH3209" s="14"/>
      <c r="MKI3209" s="14"/>
      <c r="MKJ3209" s="14"/>
      <c r="MKK3209" s="14"/>
      <c r="MKL3209" s="14"/>
      <c r="MKM3209" s="14"/>
      <c r="MKN3209" s="14"/>
      <c r="MKO3209" s="14"/>
      <c r="MKP3209" s="14"/>
      <c r="MKQ3209" s="14"/>
      <c r="MKR3209" s="14"/>
      <c r="MKS3209" s="14"/>
      <c r="MKT3209" s="14"/>
      <c r="MKU3209" s="14"/>
      <c r="MKV3209" s="14"/>
      <c r="MKW3209" s="14"/>
      <c r="MKX3209" s="14"/>
      <c r="MKY3209" s="14"/>
      <c r="MKZ3209" s="14"/>
      <c r="MLA3209" s="14"/>
      <c r="MLB3209" s="14"/>
      <c r="MLC3209" s="14"/>
      <c r="MLD3209" s="14"/>
      <c r="MLE3209" s="14"/>
      <c r="MLF3209" s="14"/>
      <c r="MLG3209" s="14"/>
      <c r="MLH3209" s="14"/>
      <c r="MLI3209" s="14"/>
      <c r="MLJ3209" s="14"/>
      <c r="MLK3209" s="14"/>
      <c r="MLL3209" s="14"/>
      <c r="MLM3209" s="14"/>
      <c r="MLN3209" s="14"/>
      <c r="MLO3209" s="14"/>
      <c r="MLP3209" s="14"/>
      <c r="MLQ3209" s="14"/>
      <c r="MLR3209" s="14"/>
      <c r="MLS3209" s="14"/>
      <c r="MLT3209" s="14"/>
      <c r="MLU3209" s="14"/>
      <c r="MLV3209" s="14"/>
      <c r="MLW3209" s="14"/>
      <c r="MLX3209" s="14"/>
      <c r="MLY3209" s="14"/>
      <c r="MLZ3209" s="14"/>
      <c r="MMA3209" s="14"/>
      <c r="MMB3209" s="14"/>
      <c r="MMC3209" s="14"/>
      <c r="MMD3209" s="14"/>
      <c r="MME3209" s="14"/>
      <c r="MMF3209" s="14"/>
      <c r="MMG3209" s="14"/>
      <c r="MMH3209" s="14"/>
      <c r="MMI3209" s="14"/>
      <c r="MMJ3209" s="14"/>
      <c r="MMK3209" s="14"/>
      <c r="MML3209" s="14"/>
      <c r="MMM3209" s="14"/>
      <c r="MMN3209" s="14"/>
      <c r="MMO3209" s="14"/>
      <c r="MMP3209" s="14"/>
      <c r="MMQ3209" s="14"/>
      <c r="MMR3209" s="14"/>
      <c r="MMS3209" s="14"/>
      <c r="MMT3209" s="14"/>
      <c r="MMU3209" s="14"/>
      <c r="MMV3209" s="14"/>
      <c r="MMW3209" s="14"/>
      <c r="MMX3209" s="14"/>
      <c r="MMY3209" s="14"/>
      <c r="MMZ3209" s="14"/>
      <c r="MNA3209" s="14"/>
      <c r="MNB3209" s="14"/>
      <c r="MNC3209" s="14"/>
      <c r="MND3209" s="14"/>
      <c r="MNE3209" s="14"/>
      <c r="MNF3209" s="14"/>
      <c r="MNG3209" s="14"/>
      <c r="MNH3209" s="14"/>
      <c r="MNI3209" s="14"/>
      <c r="MNJ3209" s="14"/>
      <c r="MNK3209" s="14"/>
      <c r="MNL3209" s="14"/>
      <c r="MNM3209" s="14"/>
      <c r="MNN3209" s="14"/>
      <c r="MNO3209" s="14"/>
      <c r="MNP3209" s="14"/>
      <c r="MNQ3209" s="14"/>
      <c r="MNR3209" s="14"/>
      <c r="MNS3209" s="14"/>
      <c r="MNT3209" s="14"/>
      <c r="MNU3209" s="14"/>
      <c r="MNV3209" s="14"/>
      <c r="MNW3209" s="14"/>
      <c r="MNX3209" s="14"/>
      <c r="MNY3209" s="14"/>
      <c r="MNZ3209" s="14"/>
      <c r="MOA3209" s="14"/>
      <c r="MOB3209" s="14"/>
      <c r="MOC3209" s="14"/>
      <c r="MOD3209" s="14"/>
      <c r="MOE3209" s="14"/>
      <c r="MOF3209" s="14"/>
      <c r="MOG3209" s="14"/>
      <c r="MOH3209" s="14"/>
      <c r="MOI3209" s="14"/>
      <c r="MOJ3209" s="14"/>
      <c r="MOK3209" s="14"/>
      <c r="MOL3209" s="14"/>
      <c r="MOM3209" s="14"/>
      <c r="MON3209" s="14"/>
      <c r="MOO3209" s="14"/>
      <c r="MOP3209" s="14"/>
      <c r="MOQ3209" s="14"/>
      <c r="MOR3209" s="14"/>
      <c r="MOS3209" s="14"/>
      <c r="MOT3209" s="14"/>
      <c r="MOU3209" s="14"/>
      <c r="MOV3209" s="14"/>
      <c r="MOW3209" s="14"/>
      <c r="MOX3209" s="14"/>
      <c r="MOY3209" s="14"/>
      <c r="MOZ3209" s="14"/>
      <c r="MPA3209" s="14"/>
      <c r="MPB3209" s="14"/>
      <c r="MPC3209" s="14"/>
      <c r="MPD3209" s="14"/>
      <c r="MPE3209" s="14"/>
      <c r="MPF3209" s="14"/>
      <c r="MPG3209" s="14"/>
      <c r="MPH3209" s="14"/>
      <c r="MPI3209" s="14"/>
      <c r="MPJ3209" s="14"/>
      <c r="MPK3209" s="14"/>
      <c r="MPL3209" s="14"/>
      <c r="MPM3209" s="14"/>
      <c r="MPN3209" s="14"/>
      <c r="MPO3209" s="14"/>
      <c r="MPP3209" s="14"/>
      <c r="MPQ3209" s="14"/>
      <c r="MPR3209" s="14"/>
      <c r="MPS3209" s="14"/>
      <c r="MPT3209" s="14"/>
      <c r="MPU3209" s="14"/>
      <c r="MPV3209" s="14"/>
      <c r="MPW3209" s="14"/>
      <c r="MPX3209" s="14"/>
      <c r="MPY3209" s="14"/>
      <c r="MPZ3209" s="14"/>
      <c r="MQA3209" s="14"/>
      <c r="MQB3209" s="14"/>
      <c r="MQC3209" s="14"/>
      <c r="MQD3209" s="14"/>
      <c r="MQE3209" s="14"/>
      <c r="MQF3209" s="14"/>
      <c r="MQG3209" s="14"/>
      <c r="MQH3209" s="14"/>
      <c r="MQI3209" s="14"/>
      <c r="MQJ3209" s="14"/>
      <c r="MQK3209" s="14"/>
      <c r="MQL3209" s="14"/>
      <c r="MQM3209" s="14"/>
      <c r="MQN3209" s="14"/>
      <c r="MQO3209" s="14"/>
      <c r="MQP3209" s="14"/>
      <c r="MQQ3209" s="14"/>
      <c r="MQR3209" s="14"/>
      <c r="MQS3209" s="14"/>
      <c r="MQT3209" s="14"/>
      <c r="MQU3209" s="14"/>
      <c r="MQV3209" s="14"/>
      <c r="MQW3209" s="14"/>
      <c r="MQX3209" s="14"/>
      <c r="MQY3209" s="14"/>
      <c r="MQZ3209" s="14"/>
      <c r="MRA3209" s="14"/>
      <c r="MRB3209" s="14"/>
      <c r="MRC3209" s="14"/>
      <c r="MRD3209" s="14"/>
      <c r="MRE3209" s="14"/>
      <c r="MRF3209" s="14"/>
      <c r="MRG3209" s="14"/>
      <c r="MRH3209" s="14"/>
      <c r="MRI3209" s="14"/>
      <c r="MRJ3209" s="14"/>
      <c r="MRK3209" s="14"/>
      <c r="MRL3209" s="14"/>
      <c r="MRM3209" s="14"/>
      <c r="MRN3209" s="14"/>
      <c r="MRO3209" s="14"/>
      <c r="MRP3209" s="14"/>
      <c r="MRQ3209" s="14"/>
      <c r="MRR3209" s="14"/>
      <c r="MRS3209" s="14"/>
      <c r="MRT3209" s="14"/>
      <c r="MRU3209" s="14"/>
      <c r="MRV3209" s="14"/>
      <c r="MRW3209" s="14"/>
      <c r="MRX3209" s="14"/>
      <c r="MRY3209" s="14"/>
      <c r="MRZ3209" s="14"/>
      <c r="MSA3209" s="14"/>
      <c r="MSB3209" s="14"/>
      <c r="MSC3209" s="14"/>
      <c r="MSD3209" s="14"/>
      <c r="MSE3209" s="14"/>
      <c r="MSF3209" s="14"/>
      <c r="MSG3209" s="14"/>
      <c r="MSH3209" s="14"/>
      <c r="MSI3209" s="14"/>
      <c r="MSJ3209" s="14"/>
      <c r="MSK3209" s="14"/>
      <c r="MSL3209" s="14"/>
      <c r="MSM3209" s="14"/>
      <c r="MSN3209" s="14"/>
      <c r="MSO3209" s="14"/>
      <c r="MSP3209" s="14"/>
      <c r="MSQ3209" s="14"/>
      <c r="MSR3209" s="14"/>
      <c r="MSS3209" s="14"/>
      <c r="MST3209" s="14"/>
      <c r="MSU3209" s="14"/>
      <c r="MSV3209" s="14"/>
      <c r="MSW3209" s="14"/>
      <c r="MSX3209" s="14"/>
      <c r="MSY3209" s="14"/>
      <c r="MSZ3209" s="14"/>
      <c r="MTA3209" s="14"/>
      <c r="MTB3209" s="14"/>
      <c r="MTC3209" s="14"/>
      <c r="MTD3209" s="14"/>
      <c r="MTE3209" s="14"/>
      <c r="MTF3209" s="14"/>
      <c r="MTG3209" s="14"/>
      <c r="MTH3209" s="14"/>
      <c r="MTI3209" s="14"/>
      <c r="MTJ3209" s="14"/>
      <c r="MTK3209" s="14"/>
      <c r="MTL3209" s="14"/>
      <c r="MTM3209" s="14"/>
      <c r="MTN3209" s="14"/>
      <c r="MTO3209" s="14"/>
      <c r="MTP3209" s="14"/>
      <c r="MTQ3209" s="14"/>
      <c r="MTR3209" s="14"/>
      <c r="MTS3209" s="14"/>
      <c r="MTT3209" s="14"/>
      <c r="MTU3209" s="14"/>
      <c r="MTV3209" s="14"/>
      <c r="MTW3209" s="14"/>
      <c r="MTX3209" s="14"/>
      <c r="MTY3209" s="14"/>
      <c r="MTZ3209" s="14"/>
      <c r="MUA3209" s="14"/>
      <c r="MUB3209" s="14"/>
      <c r="MUC3209" s="14"/>
      <c r="MUD3209" s="14"/>
      <c r="MUE3209" s="14"/>
      <c r="MUF3209" s="14"/>
      <c r="MUG3209" s="14"/>
      <c r="MUH3209" s="14"/>
      <c r="MUI3209" s="14"/>
      <c r="MUJ3209" s="14"/>
      <c r="MUK3209" s="14"/>
      <c r="MUL3209" s="14"/>
      <c r="MUM3209" s="14"/>
      <c r="MUN3209" s="14"/>
      <c r="MUO3209" s="14"/>
      <c r="MUP3209" s="14"/>
      <c r="MUQ3209" s="14"/>
      <c r="MUR3209" s="14"/>
      <c r="MUS3209" s="14"/>
      <c r="MUT3209" s="14"/>
      <c r="MUU3209" s="14"/>
      <c r="MUV3209" s="14"/>
      <c r="MUW3209" s="14"/>
      <c r="MUX3209" s="14"/>
      <c r="MUY3209" s="14"/>
      <c r="MUZ3209" s="14"/>
      <c r="MVA3209" s="14"/>
      <c r="MVB3209" s="14"/>
      <c r="MVC3209" s="14"/>
      <c r="MVD3209" s="14"/>
      <c r="MVE3209" s="14"/>
      <c r="MVF3209" s="14"/>
      <c r="MVG3209" s="14"/>
      <c r="MVH3209" s="14"/>
      <c r="MVI3209" s="14"/>
      <c r="MVJ3209" s="14"/>
      <c r="MVK3209" s="14"/>
      <c r="MVL3209" s="14"/>
      <c r="MVM3209" s="14"/>
      <c r="MVN3209" s="14"/>
      <c r="MVO3209" s="14"/>
      <c r="MVP3209" s="14"/>
      <c r="MVQ3209" s="14"/>
      <c r="MVR3209" s="14"/>
      <c r="MVS3209" s="14"/>
      <c r="MVT3209" s="14"/>
      <c r="MVU3209" s="14"/>
      <c r="MVV3209" s="14"/>
      <c r="MVW3209" s="14"/>
      <c r="MVX3209" s="14"/>
      <c r="MVY3209" s="14"/>
      <c r="MVZ3209" s="14"/>
      <c r="MWA3209" s="14"/>
      <c r="MWB3209" s="14"/>
      <c r="MWC3209" s="14"/>
      <c r="MWD3209" s="14"/>
      <c r="MWE3209" s="14"/>
      <c r="MWF3209" s="14"/>
      <c r="MWG3209" s="14"/>
      <c r="MWH3209" s="14"/>
      <c r="MWI3209" s="14"/>
      <c r="MWJ3209" s="14"/>
      <c r="MWK3209" s="14"/>
      <c r="MWL3209" s="14"/>
      <c r="MWM3209" s="14"/>
      <c r="MWN3209" s="14"/>
      <c r="MWO3209" s="14"/>
      <c r="MWP3209" s="14"/>
      <c r="MWQ3209" s="14"/>
      <c r="MWR3209" s="14"/>
      <c r="MWS3209" s="14"/>
      <c r="MWT3209" s="14"/>
      <c r="MWU3209" s="14"/>
      <c r="MWV3209" s="14"/>
      <c r="MWW3209" s="14"/>
      <c r="MWX3209" s="14"/>
      <c r="MWY3209" s="14"/>
      <c r="MWZ3209" s="14"/>
      <c r="MXA3209" s="14"/>
      <c r="MXB3209" s="14"/>
      <c r="MXC3209" s="14"/>
      <c r="MXD3209" s="14"/>
      <c r="MXE3209" s="14"/>
      <c r="MXF3209" s="14"/>
      <c r="MXG3209" s="14"/>
      <c r="MXH3209" s="14"/>
      <c r="MXI3209" s="14"/>
      <c r="MXJ3209" s="14"/>
      <c r="MXK3209" s="14"/>
      <c r="MXL3209" s="14"/>
      <c r="MXM3209" s="14"/>
      <c r="MXN3209" s="14"/>
      <c r="MXO3209" s="14"/>
      <c r="MXP3209" s="14"/>
      <c r="MXQ3209" s="14"/>
      <c r="MXR3209" s="14"/>
      <c r="MXS3209" s="14"/>
      <c r="MXT3209" s="14"/>
      <c r="MXU3209" s="14"/>
      <c r="MXV3209" s="14"/>
      <c r="MXW3209" s="14"/>
      <c r="MXX3209" s="14"/>
      <c r="MXY3209" s="14"/>
      <c r="MXZ3209" s="14"/>
      <c r="MYA3209" s="14"/>
      <c r="MYB3209" s="14"/>
      <c r="MYC3209" s="14"/>
      <c r="MYD3209" s="14"/>
      <c r="MYE3209" s="14"/>
      <c r="MYF3209" s="14"/>
      <c r="MYG3209" s="14"/>
      <c r="MYH3209" s="14"/>
      <c r="MYI3209" s="14"/>
      <c r="MYJ3209" s="14"/>
      <c r="MYK3209" s="14"/>
      <c r="MYL3209" s="14"/>
      <c r="MYM3209" s="14"/>
      <c r="MYN3209" s="14"/>
      <c r="MYO3209" s="14"/>
      <c r="MYP3209" s="14"/>
      <c r="MYQ3209" s="14"/>
      <c r="MYR3209" s="14"/>
      <c r="MYS3209" s="14"/>
      <c r="MYT3209" s="14"/>
      <c r="MYU3209" s="14"/>
      <c r="MYV3209" s="14"/>
      <c r="MYW3209" s="14"/>
      <c r="MYX3209" s="14"/>
      <c r="MYY3209" s="14"/>
      <c r="MYZ3209" s="14"/>
      <c r="MZA3209" s="14"/>
      <c r="MZB3209" s="14"/>
      <c r="MZC3209" s="14"/>
      <c r="MZD3209" s="14"/>
      <c r="MZE3209" s="14"/>
      <c r="MZF3209" s="14"/>
      <c r="MZG3209" s="14"/>
      <c r="MZH3209" s="14"/>
      <c r="MZI3209" s="14"/>
      <c r="MZJ3209" s="14"/>
      <c r="MZK3209" s="14"/>
      <c r="MZL3209" s="14"/>
      <c r="MZM3209" s="14"/>
      <c r="MZN3209" s="14"/>
      <c r="MZO3209" s="14"/>
      <c r="MZP3209" s="14"/>
      <c r="MZQ3209" s="14"/>
      <c r="MZR3209" s="14"/>
      <c r="MZS3209" s="14"/>
      <c r="MZT3209" s="14"/>
      <c r="MZU3209" s="14"/>
      <c r="MZV3209" s="14"/>
      <c r="MZW3209" s="14"/>
      <c r="MZX3209" s="14"/>
      <c r="MZY3209" s="14"/>
      <c r="MZZ3209" s="14"/>
      <c r="NAA3209" s="14"/>
      <c r="NAB3209" s="14"/>
      <c r="NAC3209" s="14"/>
      <c r="NAD3209" s="14"/>
      <c r="NAE3209" s="14"/>
      <c r="NAF3209" s="14"/>
      <c r="NAG3209" s="14"/>
      <c r="NAH3209" s="14"/>
      <c r="NAI3209" s="14"/>
      <c r="NAJ3209" s="14"/>
      <c r="NAK3209" s="14"/>
      <c r="NAL3209" s="14"/>
      <c r="NAM3209" s="14"/>
      <c r="NAN3209" s="14"/>
      <c r="NAO3209" s="14"/>
      <c r="NAP3209" s="14"/>
      <c r="NAQ3209" s="14"/>
      <c r="NAR3209" s="14"/>
      <c r="NAS3209" s="14"/>
      <c r="NAT3209" s="14"/>
      <c r="NAU3209" s="14"/>
      <c r="NAV3209" s="14"/>
      <c r="NAW3209" s="14"/>
      <c r="NAX3209" s="14"/>
      <c r="NAY3209" s="14"/>
      <c r="NAZ3209" s="14"/>
      <c r="NBA3209" s="14"/>
      <c r="NBB3209" s="14"/>
      <c r="NBC3209" s="14"/>
      <c r="NBD3209" s="14"/>
      <c r="NBE3209" s="14"/>
      <c r="NBF3209" s="14"/>
      <c r="NBG3209" s="14"/>
      <c r="NBH3209" s="14"/>
      <c r="NBI3209" s="14"/>
      <c r="NBJ3209" s="14"/>
      <c r="NBK3209" s="14"/>
      <c r="NBL3209" s="14"/>
      <c r="NBM3209" s="14"/>
      <c r="NBN3209" s="14"/>
      <c r="NBO3209" s="14"/>
      <c r="NBP3209" s="14"/>
      <c r="NBQ3209" s="14"/>
      <c r="NBR3209" s="14"/>
      <c r="NBS3209" s="14"/>
      <c r="NBT3209" s="14"/>
      <c r="NBU3209" s="14"/>
      <c r="NBV3209" s="14"/>
      <c r="NBW3209" s="14"/>
      <c r="NBX3209" s="14"/>
      <c r="NBY3209" s="14"/>
      <c r="NBZ3209" s="14"/>
      <c r="NCA3209" s="14"/>
      <c r="NCB3209" s="14"/>
      <c r="NCC3209" s="14"/>
      <c r="NCD3209" s="14"/>
      <c r="NCE3209" s="14"/>
      <c r="NCF3209" s="14"/>
      <c r="NCG3209" s="14"/>
      <c r="NCH3209" s="14"/>
      <c r="NCI3209" s="14"/>
      <c r="NCJ3209" s="14"/>
      <c r="NCK3209" s="14"/>
      <c r="NCL3209" s="14"/>
      <c r="NCM3209" s="14"/>
      <c r="NCN3209" s="14"/>
      <c r="NCO3209" s="14"/>
      <c r="NCP3209" s="14"/>
      <c r="NCQ3209" s="14"/>
      <c r="NCR3209" s="14"/>
      <c r="NCS3209" s="14"/>
      <c r="NCT3209" s="14"/>
      <c r="NCU3209" s="14"/>
      <c r="NCV3209" s="14"/>
      <c r="NCW3209" s="14"/>
      <c r="NCX3209" s="14"/>
      <c r="NCY3209" s="14"/>
      <c r="NCZ3209" s="14"/>
      <c r="NDA3209" s="14"/>
      <c r="NDB3209" s="14"/>
      <c r="NDC3209" s="14"/>
      <c r="NDD3209" s="14"/>
      <c r="NDE3209" s="14"/>
      <c r="NDF3209" s="14"/>
      <c r="NDG3209" s="14"/>
      <c r="NDH3209" s="14"/>
      <c r="NDI3209" s="14"/>
      <c r="NDJ3209" s="14"/>
      <c r="NDK3209" s="14"/>
      <c r="NDL3209" s="14"/>
      <c r="NDM3209" s="14"/>
      <c r="NDN3209" s="14"/>
      <c r="NDO3209" s="14"/>
      <c r="NDP3209" s="14"/>
      <c r="NDQ3209" s="14"/>
      <c r="NDR3209" s="14"/>
      <c r="NDS3209" s="14"/>
      <c r="NDT3209" s="14"/>
      <c r="NDU3209" s="14"/>
      <c r="NDV3209" s="14"/>
      <c r="NDW3209" s="14"/>
      <c r="NDX3209" s="14"/>
      <c r="NDY3209" s="14"/>
      <c r="NDZ3209" s="14"/>
      <c r="NEA3209" s="14"/>
      <c r="NEB3209" s="14"/>
      <c r="NEC3209" s="14"/>
      <c r="NED3209" s="14"/>
      <c r="NEE3209" s="14"/>
      <c r="NEF3209" s="14"/>
      <c r="NEG3209" s="14"/>
      <c r="NEH3209" s="14"/>
      <c r="NEI3209" s="14"/>
      <c r="NEJ3209" s="14"/>
      <c r="NEK3209" s="14"/>
      <c r="NEL3209" s="14"/>
      <c r="NEM3209" s="14"/>
      <c r="NEN3209" s="14"/>
      <c r="NEO3209" s="14"/>
      <c r="NEP3209" s="14"/>
      <c r="NEQ3209" s="14"/>
      <c r="NER3209" s="14"/>
      <c r="NES3209" s="14"/>
      <c r="NET3209" s="14"/>
      <c r="NEU3209" s="14"/>
      <c r="NEV3209" s="14"/>
      <c r="NEW3209" s="14"/>
      <c r="NEX3209" s="14"/>
      <c r="NEY3209" s="14"/>
      <c r="NEZ3209" s="14"/>
      <c r="NFA3209" s="14"/>
      <c r="NFB3209" s="14"/>
      <c r="NFC3209" s="14"/>
      <c r="NFD3209" s="14"/>
      <c r="NFE3209" s="14"/>
      <c r="NFF3209" s="14"/>
      <c r="NFG3209" s="14"/>
      <c r="NFH3209" s="14"/>
      <c r="NFI3209" s="14"/>
      <c r="NFJ3209" s="14"/>
      <c r="NFK3209" s="14"/>
      <c r="NFL3209" s="14"/>
      <c r="NFM3209" s="14"/>
      <c r="NFN3209" s="14"/>
      <c r="NFO3209" s="14"/>
      <c r="NFP3209" s="14"/>
      <c r="NFQ3209" s="14"/>
      <c r="NFR3209" s="14"/>
      <c r="NFS3209" s="14"/>
      <c r="NFT3209" s="14"/>
      <c r="NFU3209" s="14"/>
      <c r="NFV3209" s="14"/>
      <c r="NFW3209" s="14"/>
      <c r="NFX3209" s="14"/>
      <c r="NFY3209" s="14"/>
      <c r="NFZ3209" s="14"/>
      <c r="NGA3209" s="14"/>
      <c r="NGB3209" s="14"/>
      <c r="NGC3209" s="14"/>
      <c r="NGD3209" s="14"/>
      <c r="NGE3209" s="14"/>
      <c r="NGF3209" s="14"/>
      <c r="NGG3209" s="14"/>
      <c r="NGH3209" s="14"/>
      <c r="NGI3209" s="14"/>
      <c r="NGJ3209" s="14"/>
      <c r="NGK3209" s="14"/>
      <c r="NGL3209" s="14"/>
      <c r="NGM3209" s="14"/>
      <c r="NGN3209" s="14"/>
      <c r="NGO3209" s="14"/>
      <c r="NGP3209" s="14"/>
      <c r="NGQ3209" s="14"/>
      <c r="NGR3209" s="14"/>
      <c r="NGS3209" s="14"/>
      <c r="NGT3209" s="14"/>
      <c r="NGU3209" s="14"/>
      <c r="NGV3209" s="14"/>
      <c r="NGW3209" s="14"/>
      <c r="NGX3209" s="14"/>
      <c r="NGY3209" s="14"/>
      <c r="NGZ3209" s="14"/>
      <c r="NHA3209" s="14"/>
      <c r="NHB3209" s="14"/>
      <c r="NHC3209" s="14"/>
      <c r="NHD3209" s="14"/>
      <c r="NHE3209" s="14"/>
      <c r="NHF3209" s="14"/>
      <c r="NHG3209" s="14"/>
      <c r="NHH3209" s="14"/>
      <c r="NHI3209" s="14"/>
      <c r="NHJ3209" s="14"/>
      <c r="NHK3209" s="14"/>
      <c r="NHL3209" s="14"/>
      <c r="NHM3209" s="14"/>
      <c r="NHN3209" s="14"/>
      <c r="NHO3209" s="14"/>
      <c r="NHP3209" s="14"/>
      <c r="NHQ3209" s="14"/>
      <c r="NHR3209" s="14"/>
      <c r="NHS3209" s="14"/>
      <c r="NHT3209" s="14"/>
      <c r="NHU3209" s="14"/>
      <c r="NHV3209" s="14"/>
      <c r="NHW3209" s="14"/>
      <c r="NHX3209" s="14"/>
      <c r="NHY3209" s="14"/>
      <c r="NHZ3209" s="14"/>
      <c r="NIA3209" s="14"/>
      <c r="NIB3209" s="14"/>
      <c r="NIC3209" s="14"/>
      <c r="NID3209" s="14"/>
      <c r="NIE3209" s="14"/>
      <c r="NIF3209" s="14"/>
      <c r="NIG3209" s="14"/>
      <c r="NIH3209" s="14"/>
      <c r="NII3209" s="14"/>
      <c r="NIJ3209" s="14"/>
      <c r="NIK3209" s="14"/>
      <c r="NIL3209" s="14"/>
      <c r="NIM3209" s="14"/>
      <c r="NIN3209" s="14"/>
      <c r="NIO3209" s="14"/>
      <c r="NIP3209" s="14"/>
      <c r="NIQ3209" s="14"/>
      <c r="NIR3209" s="14"/>
      <c r="NIS3209" s="14"/>
      <c r="NIT3209" s="14"/>
      <c r="NIU3209" s="14"/>
      <c r="NIV3209" s="14"/>
      <c r="NIW3209" s="14"/>
      <c r="NIX3209" s="14"/>
      <c r="NIY3209" s="14"/>
      <c r="NIZ3209" s="14"/>
      <c r="NJA3209" s="14"/>
      <c r="NJB3209" s="14"/>
      <c r="NJC3209" s="14"/>
      <c r="NJD3209" s="14"/>
      <c r="NJE3209" s="14"/>
      <c r="NJF3209" s="14"/>
      <c r="NJG3209" s="14"/>
      <c r="NJH3209" s="14"/>
      <c r="NJI3209" s="14"/>
      <c r="NJJ3209" s="14"/>
      <c r="NJK3209" s="14"/>
      <c r="NJL3209" s="14"/>
      <c r="NJM3209" s="14"/>
      <c r="NJN3209" s="14"/>
      <c r="NJO3209" s="14"/>
      <c r="NJP3209" s="14"/>
      <c r="NJQ3209" s="14"/>
      <c r="NJR3209" s="14"/>
      <c r="NJS3209" s="14"/>
      <c r="NJT3209" s="14"/>
      <c r="NJU3209" s="14"/>
      <c r="NJV3209" s="14"/>
      <c r="NJW3209" s="14"/>
      <c r="NJX3209" s="14"/>
      <c r="NJY3209" s="14"/>
      <c r="NJZ3209" s="14"/>
      <c r="NKA3209" s="14"/>
      <c r="NKB3209" s="14"/>
      <c r="NKC3209" s="14"/>
      <c r="NKD3209" s="14"/>
      <c r="NKE3209" s="14"/>
      <c r="NKF3209" s="14"/>
      <c r="NKG3209" s="14"/>
      <c r="NKH3209" s="14"/>
      <c r="NKI3209" s="14"/>
      <c r="NKJ3209" s="14"/>
      <c r="NKK3209" s="14"/>
      <c r="NKL3209" s="14"/>
      <c r="NKM3209" s="14"/>
      <c r="NKN3209" s="14"/>
      <c r="NKO3209" s="14"/>
      <c r="NKP3209" s="14"/>
      <c r="NKQ3209" s="14"/>
      <c r="NKR3209" s="14"/>
      <c r="NKS3209" s="14"/>
      <c r="NKT3209" s="14"/>
      <c r="NKU3209" s="14"/>
      <c r="NKV3209" s="14"/>
      <c r="NKW3209" s="14"/>
      <c r="NKX3209" s="14"/>
      <c r="NKY3209" s="14"/>
      <c r="NKZ3209" s="14"/>
      <c r="NLA3209" s="14"/>
      <c r="NLB3209" s="14"/>
      <c r="NLC3209" s="14"/>
      <c r="NLD3209" s="14"/>
      <c r="NLE3209" s="14"/>
      <c r="NLF3209" s="14"/>
      <c r="NLG3209" s="14"/>
      <c r="NLH3209" s="14"/>
      <c r="NLI3209" s="14"/>
      <c r="NLJ3209" s="14"/>
      <c r="NLK3209" s="14"/>
      <c r="NLL3209" s="14"/>
      <c r="NLM3209" s="14"/>
      <c r="NLN3209" s="14"/>
      <c r="NLO3209" s="14"/>
      <c r="NLP3209" s="14"/>
      <c r="NLQ3209" s="14"/>
      <c r="NLR3209" s="14"/>
      <c r="NLS3209" s="14"/>
      <c r="NLT3209" s="14"/>
      <c r="NLU3209" s="14"/>
      <c r="NLV3209" s="14"/>
      <c r="NLW3209" s="14"/>
      <c r="NLX3209" s="14"/>
      <c r="NLY3209" s="14"/>
      <c r="NLZ3209" s="14"/>
      <c r="NMA3209" s="14"/>
      <c r="NMB3209" s="14"/>
      <c r="NMC3209" s="14"/>
      <c r="NMD3209" s="14"/>
      <c r="NME3209" s="14"/>
      <c r="NMF3209" s="14"/>
      <c r="NMG3209" s="14"/>
      <c r="NMH3209" s="14"/>
      <c r="NMI3209" s="14"/>
      <c r="NMJ3209" s="14"/>
      <c r="NMK3209" s="14"/>
      <c r="NML3209" s="14"/>
      <c r="NMM3209" s="14"/>
      <c r="NMN3209" s="14"/>
      <c r="NMO3209" s="14"/>
      <c r="NMP3209" s="14"/>
      <c r="NMQ3209" s="14"/>
      <c r="NMR3209" s="14"/>
      <c r="NMS3209" s="14"/>
      <c r="NMT3209" s="14"/>
      <c r="NMU3209" s="14"/>
      <c r="NMV3209" s="14"/>
      <c r="NMW3209" s="14"/>
      <c r="NMX3209" s="14"/>
      <c r="NMY3209" s="14"/>
      <c r="NMZ3209" s="14"/>
      <c r="NNA3209" s="14"/>
      <c r="NNB3209" s="14"/>
      <c r="NNC3209" s="14"/>
      <c r="NND3209" s="14"/>
      <c r="NNE3209" s="14"/>
      <c r="NNF3209" s="14"/>
      <c r="NNG3209" s="14"/>
      <c r="NNH3209" s="14"/>
      <c r="NNI3209" s="14"/>
      <c r="NNJ3209" s="14"/>
      <c r="NNK3209" s="14"/>
      <c r="NNL3209" s="14"/>
      <c r="NNM3209" s="14"/>
      <c r="NNN3209" s="14"/>
      <c r="NNO3209" s="14"/>
      <c r="NNP3209" s="14"/>
      <c r="NNQ3209" s="14"/>
      <c r="NNR3209" s="14"/>
      <c r="NNS3209" s="14"/>
      <c r="NNT3209" s="14"/>
      <c r="NNU3209" s="14"/>
      <c r="NNV3209" s="14"/>
      <c r="NNW3209" s="14"/>
      <c r="NNX3209" s="14"/>
      <c r="NNY3209" s="14"/>
      <c r="NNZ3209" s="14"/>
      <c r="NOA3209" s="14"/>
      <c r="NOB3209" s="14"/>
      <c r="NOC3209" s="14"/>
      <c r="NOD3209" s="14"/>
      <c r="NOE3209" s="14"/>
      <c r="NOF3209" s="14"/>
      <c r="NOG3209" s="14"/>
      <c r="NOH3209" s="14"/>
      <c r="NOI3209" s="14"/>
      <c r="NOJ3209" s="14"/>
      <c r="NOK3209" s="14"/>
      <c r="NOL3209" s="14"/>
      <c r="NOM3209" s="14"/>
      <c r="NON3209" s="14"/>
      <c r="NOO3209" s="14"/>
      <c r="NOP3209" s="14"/>
      <c r="NOQ3209" s="14"/>
      <c r="NOR3209" s="14"/>
      <c r="NOS3209" s="14"/>
      <c r="NOT3209" s="14"/>
      <c r="NOU3209" s="14"/>
      <c r="NOV3209" s="14"/>
      <c r="NOW3209" s="14"/>
      <c r="NOX3209" s="14"/>
      <c r="NOY3209" s="14"/>
      <c r="NOZ3209" s="14"/>
      <c r="NPA3209" s="14"/>
      <c r="NPB3209" s="14"/>
      <c r="NPC3209" s="14"/>
      <c r="NPD3209" s="14"/>
      <c r="NPE3209" s="14"/>
      <c r="NPF3209" s="14"/>
      <c r="NPG3209" s="14"/>
      <c r="NPH3209" s="14"/>
      <c r="NPI3209" s="14"/>
      <c r="NPJ3209" s="14"/>
      <c r="NPK3209" s="14"/>
      <c r="NPL3209" s="14"/>
      <c r="NPM3209" s="14"/>
      <c r="NPN3209" s="14"/>
      <c r="NPO3209" s="14"/>
      <c r="NPP3209" s="14"/>
      <c r="NPQ3209" s="14"/>
      <c r="NPR3209" s="14"/>
      <c r="NPS3209" s="14"/>
      <c r="NPT3209" s="14"/>
      <c r="NPU3209" s="14"/>
      <c r="NPV3209" s="14"/>
      <c r="NPW3209" s="14"/>
      <c r="NPX3209" s="14"/>
      <c r="NPY3209" s="14"/>
      <c r="NPZ3209" s="14"/>
      <c r="NQA3209" s="14"/>
      <c r="NQB3209" s="14"/>
      <c r="NQC3209" s="14"/>
      <c r="NQD3209" s="14"/>
      <c r="NQE3209" s="14"/>
      <c r="NQF3209" s="14"/>
      <c r="NQG3209" s="14"/>
      <c r="NQH3209" s="14"/>
      <c r="NQI3209" s="14"/>
      <c r="NQJ3209" s="14"/>
      <c r="NQK3209" s="14"/>
      <c r="NQL3209" s="14"/>
      <c r="NQM3209" s="14"/>
      <c r="NQN3209" s="14"/>
      <c r="NQO3209" s="14"/>
      <c r="NQP3209" s="14"/>
      <c r="NQQ3209" s="14"/>
      <c r="NQR3209" s="14"/>
      <c r="NQS3209" s="14"/>
      <c r="NQT3209" s="14"/>
      <c r="NQU3209" s="14"/>
      <c r="NQV3209" s="14"/>
      <c r="NQW3209" s="14"/>
      <c r="NQX3209" s="14"/>
      <c r="NQY3209" s="14"/>
      <c r="NQZ3209" s="14"/>
      <c r="NRA3209" s="14"/>
      <c r="NRB3209" s="14"/>
      <c r="NRC3209" s="14"/>
      <c r="NRD3209" s="14"/>
      <c r="NRE3209" s="14"/>
      <c r="NRF3209" s="14"/>
      <c r="NRG3209" s="14"/>
      <c r="NRH3209" s="14"/>
      <c r="NRI3209" s="14"/>
      <c r="NRJ3209" s="14"/>
      <c r="NRK3209" s="14"/>
      <c r="NRL3209" s="14"/>
      <c r="NRM3209" s="14"/>
      <c r="NRN3209" s="14"/>
      <c r="NRO3209" s="14"/>
      <c r="NRP3209" s="14"/>
      <c r="NRQ3209" s="14"/>
      <c r="NRR3209" s="14"/>
      <c r="NRS3209" s="14"/>
      <c r="NRT3209" s="14"/>
      <c r="NRU3209" s="14"/>
      <c r="NRV3209" s="14"/>
      <c r="NRW3209" s="14"/>
      <c r="NRX3209" s="14"/>
      <c r="NRY3209" s="14"/>
      <c r="NRZ3209" s="14"/>
      <c r="NSA3209" s="14"/>
      <c r="NSB3209" s="14"/>
      <c r="NSC3209" s="14"/>
      <c r="NSD3209" s="14"/>
      <c r="NSE3209" s="14"/>
      <c r="NSF3209" s="14"/>
      <c r="NSG3209" s="14"/>
      <c r="NSH3209" s="14"/>
      <c r="NSI3209" s="14"/>
      <c r="NSJ3209" s="14"/>
      <c r="NSK3209" s="14"/>
      <c r="NSL3209" s="14"/>
      <c r="NSM3209" s="14"/>
      <c r="NSN3209" s="14"/>
      <c r="NSO3209" s="14"/>
      <c r="NSP3209" s="14"/>
      <c r="NSQ3209" s="14"/>
      <c r="NSR3209" s="14"/>
      <c r="NSS3209" s="14"/>
      <c r="NST3209" s="14"/>
      <c r="NSU3209" s="14"/>
      <c r="NSV3209" s="14"/>
      <c r="NSW3209" s="14"/>
      <c r="NSX3209" s="14"/>
      <c r="NSY3209" s="14"/>
      <c r="NSZ3209" s="14"/>
      <c r="NTA3209" s="14"/>
      <c r="NTB3209" s="14"/>
      <c r="NTC3209" s="14"/>
      <c r="NTD3209" s="14"/>
      <c r="NTE3209" s="14"/>
      <c r="NTF3209" s="14"/>
      <c r="NTG3209" s="14"/>
      <c r="NTH3209" s="14"/>
      <c r="NTI3209" s="14"/>
      <c r="NTJ3209" s="14"/>
      <c r="NTK3209" s="14"/>
      <c r="NTL3209" s="14"/>
      <c r="NTM3209" s="14"/>
      <c r="NTN3209" s="14"/>
      <c r="NTO3209" s="14"/>
      <c r="NTP3209" s="14"/>
      <c r="NTQ3209" s="14"/>
      <c r="NTR3209" s="14"/>
      <c r="NTS3209" s="14"/>
      <c r="NTT3209" s="14"/>
      <c r="NTU3209" s="14"/>
      <c r="NTV3209" s="14"/>
      <c r="NTW3209" s="14"/>
      <c r="NTX3209" s="14"/>
      <c r="NTY3209" s="14"/>
      <c r="NTZ3209" s="14"/>
      <c r="NUA3209" s="14"/>
      <c r="NUB3209" s="14"/>
      <c r="NUC3209" s="14"/>
      <c r="NUD3209" s="14"/>
      <c r="NUE3209" s="14"/>
      <c r="NUF3209" s="14"/>
      <c r="NUG3209" s="14"/>
      <c r="NUH3209" s="14"/>
      <c r="NUI3209" s="14"/>
      <c r="NUJ3209" s="14"/>
      <c r="NUK3209" s="14"/>
      <c r="NUL3209" s="14"/>
      <c r="NUM3209" s="14"/>
      <c r="NUN3209" s="14"/>
      <c r="NUO3209" s="14"/>
      <c r="NUP3209" s="14"/>
      <c r="NUQ3209" s="14"/>
      <c r="NUR3209" s="14"/>
      <c r="NUS3209" s="14"/>
      <c r="NUT3209" s="14"/>
      <c r="NUU3209" s="14"/>
      <c r="NUV3209" s="14"/>
      <c r="NUW3209" s="14"/>
      <c r="NUX3209" s="14"/>
      <c r="NUY3209" s="14"/>
      <c r="NUZ3209" s="14"/>
      <c r="NVA3209" s="14"/>
      <c r="NVB3209" s="14"/>
      <c r="NVC3209" s="14"/>
      <c r="NVD3209" s="14"/>
      <c r="NVE3209" s="14"/>
      <c r="NVF3209" s="14"/>
      <c r="NVG3209" s="14"/>
      <c r="NVH3209" s="14"/>
      <c r="NVI3209" s="14"/>
      <c r="NVJ3209" s="14"/>
      <c r="NVK3209" s="14"/>
      <c r="NVL3209" s="14"/>
      <c r="NVM3209" s="14"/>
      <c r="NVN3209" s="14"/>
      <c r="NVO3209" s="14"/>
      <c r="NVP3209" s="14"/>
      <c r="NVQ3209" s="14"/>
      <c r="NVR3209" s="14"/>
      <c r="NVS3209" s="14"/>
      <c r="NVT3209" s="14"/>
      <c r="NVU3209" s="14"/>
      <c r="NVV3209" s="14"/>
      <c r="NVW3209" s="14"/>
      <c r="NVX3209" s="14"/>
      <c r="NVY3209" s="14"/>
      <c r="NVZ3209" s="14"/>
      <c r="NWA3209" s="14"/>
      <c r="NWB3209" s="14"/>
      <c r="NWC3209" s="14"/>
      <c r="NWD3209" s="14"/>
      <c r="NWE3209" s="14"/>
      <c r="NWF3209" s="14"/>
      <c r="NWG3209" s="14"/>
      <c r="NWH3209" s="14"/>
      <c r="NWI3209" s="14"/>
      <c r="NWJ3209" s="14"/>
      <c r="NWK3209" s="14"/>
      <c r="NWL3209" s="14"/>
      <c r="NWM3209" s="14"/>
      <c r="NWN3209" s="14"/>
      <c r="NWO3209" s="14"/>
      <c r="NWP3209" s="14"/>
      <c r="NWQ3209" s="14"/>
      <c r="NWR3209" s="14"/>
      <c r="NWS3209" s="14"/>
      <c r="NWT3209" s="14"/>
      <c r="NWU3209" s="14"/>
      <c r="NWV3209" s="14"/>
      <c r="NWW3209" s="14"/>
      <c r="NWX3209" s="14"/>
      <c r="NWY3209" s="14"/>
      <c r="NWZ3209" s="14"/>
      <c r="NXA3209" s="14"/>
      <c r="NXB3209" s="14"/>
      <c r="NXC3209" s="14"/>
      <c r="NXD3209" s="14"/>
      <c r="NXE3209" s="14"/>
      <c r="NXF3209" s="14"/>
      <c r="NXG3209" s="14"/>
      <c r="NXH3209" s="14"/>
      <c r="NXI3209" s="14"/>
      <c r="NXJ3209" s="14"/>
      <c r="NXK3209" s="14"/>
      <c r="NXL3209" s="14"/>
      <c r="NXM3209" s="14"/>
      <c r="NXN3209" s="14"/>
      <c r="NXO3209" s="14"/>
      <c r="NXP3209" s="14"/>
      <c r="NXQ3209" s="14"/>
      <c r="NXR3209" s="14"/>
      <c r="NXS3209" s="14"/>
      <c r="NXT3209" s="14"/>
      <c r="NXU3209" s="14"/>
      <c r="NXV3209" s="14"/>
      <c r="NXW3209" s="14"/>
      <c r="NXX3209" s="14"/>
      <c r="NXY3209" s="14"/>
      <c r="NXZ3209" s="14"/>
      <c r="NYA3209" s="14"/>
      <c r="NYB3209" s="14"/>
      <c r="NYC3209" s="14"/>
      <c r="NYD3209" s="14"/>
      <c r="NYE3209" s="14"/>
      <c r="NYF3209" s="14"/>
      <c r="NYG3209" s="14"/>
      <c r="NYH3209" s="14"/>
      <c r="NYI3209" s="14"/>
      <c r="NYJ3209" s="14"/>
      <c r="NYK3209" s="14"/>
      <c r="NYL3209" s="14"/>
      <c r="NYM3209" s="14"/>
      <c r="NYN3209" s="14"/>
      <c r="NYO3209" s="14"/>
      <c r="NYP3209" s="14"/>
      <c r="NYQ3209" s="14"/>
      <c r="NYR3209" s="14"/>
      <c r="NYS3209" s="14"/>
      <c r="NYT3209" s="14"/>
      <c r="NYU3209" s="14"/>
      <c r="NYV3209" s="14"/>
      <c r="NYW3209" s="14"/>
      <c r="NYX3209" s="14"/>
      <c r="NYY3209" s="14"/>
      <c r="NYZ3209" s="14"/>
      <c r="NZA3209" s="14"/>
      <c r="NZB3209" s="14"/>
      <c r="NZC3209" s="14"/>
      <c r="NZD3209" s="14"/>
      <c r="NZE3209" s="14"/>
      <c r="NZF3209" s="14"/>
      <c r="NZG3209" s="14"/>
      <c r="NZH3209" s="14"/>
      <c r="NZI3209" s="14"/>
      <c r="NZJ3209" s="14"/>
      <c r="NZK3209" s="14"/>
      <c r="NZL3209" s="14"/>
      <c r="NZM3209" s="14"/>
      <c r="NZN3209" s="14"/>
      <c r="NZO3209" s="14"/>
      <c r="NZP3209" s="14"/>
      <c r="NZQ3209" s="14"/>
      <c r="NZR3209" s="14"/>
      <c r="NZS3209" s="14"/>
      <c r="NZT3209" s="14"/>
      <c r="NZU3209" s="14"/>
      <c r="NZV3209" s="14"/>
      <c r="NZW3209" s="14"/>
      <c r="NZX3209" s="14"/>
      <c r="NZY3209" s="14"/>
      <c r="NZZ3209" s="14"/>
      <c r="OAA3209" s="14"/>
      <c r="OAB3209" s="14"/>
      <c r="OAC3209" s="14"/>
      <c r="OAD3209" s="14"/>
      <c r="OAE3209" s="14"/>
      <c r="OAF3209" s="14"/>
      <c r="OAG3209" s="14"/>
      <c r="OAH3209" s="14"/>
      <c r="OAI3209" s="14"/>
      <c r="OAJ3209" s="14"/>
      <c r="OAK3209" s="14"/>
      <c r="OAL3209" s="14"/>
      <c r="OAM3209" s="14"/>
      <c r="OAN3209" s="14"/>
      <c r="OAO3209" s="14"/>
      <c r="OAP3209" s="14"/>
      <c r="OAQ3209" s="14"/>
      <c r="OAR3209" s="14"/>
      <c r="OAS3209" s="14"/>
      <c r="OAT3209" s="14"/>
      <c r="OAU3209" s="14"/>
      <c r="OAV3209" s="14"/>
      <c r="OAW3209" s="14"/>
      <c r="OAX3209" s="14"/>
      <c r="OAY3209" s="14"/>
      <c r="OAZ3209" s="14"/>
      <c r="OBA3209" s="14"/>
      <c r="OBB3209" s="14"/>
      <c r="OBC3209" s="14"/>
      <c r="OBD3209" s="14"/>
      <c r="OBE3209" s="14"/>
      <c r="OBF3209" s="14"/>
      <c r="OBG3209" s="14"/>
      <c r="OBH3209" s="14"/>
      <c r="OBI3209" s="14"/>
      <c r="OBJ3209" s="14"/>
      <c r="OBK3209" s="14"/>
      <c r="OBL3209" s="14"/>
      <c r="OBM3209" s="14"/>
      <c r="OBN3209" s="14"/>
      <c r="OBO3209" s="14"/>
      <c r="OBP3209" s="14"/>
      <c r="OBQ3209" s="14"/>
      <c r="OBR3209" s="14"/>
      <c r="OBS3209" s="14"/>
      <c r="OBT3209" s="14"/>
      <c r="OBU3209" s="14"/>
      <c r="OBV3209" s="14"/>
      <c r="OBW3209" s="14"/>
      <c r="OBX3209" s="14"/>
      <c r="OBY3209" s="14"/>
      <c r="OBZ3209" s="14"/>
      <c r="OCA3209" s="14"/>
      <c r="OCB3209" s="14"/>
      <c r="OCC3209" s="14"/>
      <c r="OCD3209" s="14"/>
      <c r="OCE3209" s="14"/>
      <c r="OCF3209" s="14"/>
      <c r="OCG3209" s="14"/>
      <c r="OCH3209" s="14"/>
      <c r="OCI3209" s="14"/>
      <c r="OCJ3209" s="14"/>
      <c r="OCK3209" s="14"/>
      <c r="OCL3209" s="14"/>
      <c r="OCM3209" s="14"/>
      <c r="OCN3209" s="14"/>
      <c r="OCO3209" s="14"/>
      <c r="OCP3209" s="14"/>
      <c r="OCQ3209" s="14"/>
      <c r="OCR3209" s="14"/>
      <c r="OCS3209" s="14"/>
      <c r="OCT3209" s="14"/>
      <c r="OCU3209" s="14"/>
      <c r="OCV3209" s="14"/>
      <c r="OCW3209" s="14"/>
      <c r="OCX3209" s="14"/>
      <c r="OCY3209" s="14"/>
      <c r="OCZ3209" s="14"/>
      <c r="ODA3209" s="14"/>
      <c r="ODB3209" s="14"/>
      <c r="ODC3209" s="14"/>
      <c r="ODD3209" s="14"/>
      <c r="ODE3209" s="14"/>
      <c r="ODF3209" s="14"/>
      <c r="ODG3209" s="14"/>
      <c r="ODH3209" s="14"/>
      <c r="ODI3209" s="14"/>
      <c r="ODJ3209" s="14"/>
      <c r="ODK3209" s="14"/>
      <c r="ODL3209" s="14"/>
      <c r="ODM3209" s="14"/>
      <c r="ODN3209" s="14"/>
      <c r="ODO3209" s="14"/>
      <c r="ODP3209" s="14"/>
      <c r="ODQ3209" s="14"/>
      <c r="ODR3209" s="14"/>
      <c r="ODS3209" s="14"/>
      <c r="ODT3209" s="14"/>
      <c r="ODU3209" s="14"/>
      <c r="ODV3209" s="14"/>
      <c r="ODW3209" s="14"/>
      <c r="ODX3209" s="14"/>
      <c r="ODY3209" s="14"/>
      <c r="ODZ3209" s="14"/>
      <c r="OEA3209" s="14"/>
      <c r="OEB3209" s="14"/>
      <c r="OEC3209" s="14"/>
      <c r="OED3209" s="14"/>
      <c r="OEE3209" s="14"/>
      <c r="OEF3209" s="14"/>
      <c r="OEG3209" s="14"/>
      <c r="OEH3209" s="14"/>
      <c r="OEI3209" s="14"/>
      <c r="OEJ3209" s="14"/>
      <c r="OEK3209" s="14"/>
      <c r="OEL3209" s="14"/>
      <c r="OEM3209" s="14"/>
      <c r="OEN3209" s="14"/>
      <c r="OEO3209" s="14"/>
      <c r="OEP3209" s="14"/>
      <c r="OEQ3209" s="14"/>
      <c r="OER3209" s="14"/>
      <c r="OES3209" s="14"/>
      <c r="OET3209" s="14"/>
      <c r="OEU3209" s="14"/>
      <c r="OEV3209" s="14"/>
      <c r="OEW3209" s="14"/>
      <c r="OEX3209" s="14"/>
      <c r="OEY3209" s="14"/>
      <c r="OEZ3209" s="14"/>
      <c r="OFA3209" s="14"/>
      <c r="OFB3209" s="14"/>
      <c r="OFC3209" s="14"/>
      <c r="OFD3209" s="14"/>
      <c r="OFE3209" s="14"/>
      <c r="OFF3209" s="14"/>
      <c r="OFG3209" s="14"/>
      <c r="OFH3209" s="14"/>
      <c r="OFI3209" s="14"/>
      <c r="OFJ3209" s="14"/>
      <c r="OFK3209" s="14"/>
      <c r="OFL3209" s="14"/>
      <c r="OFM3209" s="14"/>
      <c r="OFN3209" s="14"/>
      <c r="OFO3209" s="14"/>
      <c r="OFP3209" s="14"/>
      <c r="OFQ3209" s="14"/>
      <c r="OFR3209" s="14"/>
      <c r="OFS3209" s="14"/>
      <c r="OFT3209" s="14"/>
      <c r="OFU3209" s="14"/>
      <c r="OFV3209" s="14"/>
      <c r="OFW3209" s="14"/>
      <c r="OFX3209" s="14"/>
      <c r="OFY3209" s="14"/>
      <c r="OFZ3209" s="14"/>
      <c r="OGA3209" s="14"/>
      <c r="OGB3209" s="14"/>
      <c r="OGC3209" s="14"/>
      <c r="OGD3209" s="14"/>
      <c r="OGE3209" s="14"/>
      <c r="OGF3209" s="14"/>
      <c r="OGG3209" s="14"/>
      <c r="OGH3209" s="14"/>
      <c r="OGI3209" s="14"/>
      <c r="OGJ3209" s="14"/>
      <c r="OGK3209" s="14"/>
      <c r="OGL3209" s="14"/>
      <c r="OGM3209" s="14"/>
      <c r="OGN3209" s="14"/>
      <c r="OGO3209" s="14"/>
      <c r="OGP3209" s="14"/>
      <c r="OGQ3209" s="14"/>
      <c r="OGR3209" s="14"/>
      <c r="OGS3209" s="14"/>
      <c r="OGT3209" s="14"/>
      <c r="OGU3209" s="14"/>
      <c r="OGV3209" s="14"/>
      <c r="OGW3209" s="14"/>
      <c r="OGX3209" s="14"/>
      <c r="OGY3209" s="14"/>
      <c r="OGZ3209" s="14"/>
      <c r="OHA3209" s="14"/>
      <c r="OHB3209" s="14"/>
      <c r="OHC3209" s="14"/>
      <c r="OHD3209" s="14"/>
      <c r="OHE3209" s="14"/>
      <c r="OHF3209" s="14"/>
      <c r="OHG3209" s="14"/>
      <c r="OHH3209" s="14"/>
      <c r="OHI3209" s="14"/>
      <c r="OHJ3209" s="14"/>
      <c r="OHK3209" s="14"/>
      <c r="OHL3209" s="14"/>
      <c r="OHM3209" s="14"/>
      <c r="OHN3209" s="14"/>
      <c r="OHO3209" s="14"/>
      <c r="OHP3209" s="14"/>
      <c r="OHQ3209" s="14"/>
      <c r="OHR3209" s="14"/>
      <c r="OHS3209" s="14"/>
      <c r="OHT3209" s="14"/>
      <c r="OHU3209" s="14"/>
      <c r="OHV3209" s="14"/>
      <c r="OHW3209" s="14"/>
      <c r="OHX3209" s="14"/>
      <c r="OHY3209" s="14"/>
      <c r="OHZ3209" s="14"/>
      <c r="OIA3209" s="14"/>
      <c r="OIB3209" s="14"/>
      <c r="OIC3209" s="14"/>
      <c r="OID3209" s="14"/>
      <c r="OIE3209" s="14"/>
      <c r="OIF3209" s="14"/>
      <c r="OIG3209" s="14"/>
      <c r="OIH3209" s="14"/>
      <c r="OII3209" s="14"/>
      <c r="OIJ3209" s="14"/>
      <c r="OIK3209" s="14"/>
      <c r="OIL3209" s="14"/>
      <c r="OIM3209" s="14"/>
      <c r="OIN3209" s="14"/>
      <c r="OIO3209" s="14"/>
      <c r="OIP3209" s="14"/>
      <c r="OIQ3209" s="14"/>
      <c r="OIR3209" s="14"/>
      <c r="OIS3209" s="14"/>
      <c r="OIT3209" s="14"/>
      <c r="OIU3209" s="14"/>
      <c r="OIV3209" s="14"/>
      <c r="OIW3209" s="14"/>
      <c r="OIX3209" s="14"/>
      <c r="OIY3209" s="14"/>
      <c r="OIZ3209" s="14"/>
      <c r="OJA3209" s="14"/>
      <c r="OJB3209" s="14"/>
      <c r="OJC3209" s="14"/>
      <c r="OJD3209" s="14"/>
      <c r="OJE3209" s="14"/>
      <c r="OJF3209" s="14"/>
      <c r="OJG3209" s="14"/>
      <c r="OJH3209" s="14"/>
      <c r="OJI3209" s="14"/>
      <c r="OJJ3209" s="14"/>
      <c r="OJK3209" s="14"/>
      <c r="OJL3209" s="14"/>
      <c r="OJM3209" s="14"/>
      <c r="OJN3209" s="14"/>
      <c r="OJO3209" s="14"/>
      <c r="OJP3209" s="14"/>
      <c r="OJQ3209" s="14"/>
      <c r="OJR3209" s="14"/>
      <c r="OJS3209" s="14"/>
      <c r="OJT3209" s="14"/>
      <c r="OJU3209" s="14"/>
      <c r="OJV3209" s="14"/>
      <c r="OJW3209" s="14"/>
      <c r="OJX3209" s="14"/>
      <c r="OJY3209" s="14"/>
      <c r="OJZ3209" s="14"/>
      <c r="OKA3209" s="14"/>
      <c r="OKB3209" s="14"/>
      <c r="OKC3209" s="14"/>
      <c r="OKD3209" s="14"/>
      <c r="OKE3209" s="14"/>
      <c r="OKF3209" s="14"/>
      <c r="OKG3209" s="14"/>
      <c r="OKH3209" s="14"/>
      <c r="OKI3209" s="14"/>
      <c r="OKJ3209" s="14"/>
      <c r="OKK3209" s="14"/>
      <c r="OKL3209" s="14"/>
      <c r="OKM3209" s="14"/>
      <c r="OKN3209" s="14"/>
      <c r="OKO3209" s="14"/>
      <c r="OKP3209" s="14"/>
      <c r="OKQ3209" s="14"/>
      <c r="OKR3209" s="14"/>
      <c r="OKS3209" s="14"/>
      <c r="OKT3209" s="14"/>
      <c r="OKU3209" s="14"/>
      <c r="OKV3209" s="14"/>
      <c r="OKW3209" s="14"/>
      <c r="OKX3209" s="14"/>
      <c r="OKY3209" s="14"/>
      <c r="OKZ3209" s="14"/>
      <c r="OLA3209" s="14"/>
      <c r="OLB3209" s="14"/>
      <c r="OLC3209" s="14"/>
      <c r="OLD3209" s="14"/>
      <c r="OLE3209" s="14"/>
      <c r="OLF3209" s="14"/>
      <c r="OLG3209" s="14"/>
      <c r="OLH3209" s="14"/>
      <c r="OLI3209" s="14"/>
      <c r="OLJ3209" s="14"/>
      <c r="OLK3209" s="14"/>
      <c r="OLL3209" s="14"/>
      <c r="OLM3209" s="14"/>
      <c r="OLN3209" s="14"/>
      <c r="OLO3209" s="14"/>
      <c r="OLP3209" s="14"/>
      <c r="OLQ3209" s="14"/>
      <c r="OLR3209" s="14"/>
      <c r="OLS3209" s="14"/>
      <c r="OLT3209" s="14"/>
      <c r="OLU3209" s="14"/>
      <c r="OLV3209" s="14"/>
      <c r="OLW3209" s="14"/>
      <c r="OLX3209" s="14"/>
      <c r="OLY3209" s="14"/>
      <c r="OLZ3209" s="14"/>
      <c r="OMA3209" s="14"/>
      <c r="OMB3209" s="14"/>
      <c r="OMC3209" s="14"/>
      <c r="OMD3209" s="14"/>
      <c r="OME3209" s="14"/>
      <c r="OMF3209" s="14"/>
      <c r="OMG3209" s="14"/>
      <c r="OMH3209" s="14"/>
      <c r="OMI3209" s="14"/>
      <c r="OMJ3209" s="14"/>
      <c r="OMK3209" s="14"/>
      <c r="OML3209" s="14"/>
      <c r="OMM3209" s="14"/>
      <c r="OMN3209" s="14"/>
      <c r="OMO3209" s="14"/>
      <c r="OMP3209" s="14"/>
      <c r="OMQ3209" s="14"/>
      <c r="OMR3209" s="14"/>
      <c r="OMS3209" s="14"/>
      <c r="OMT3209" s="14"/>
      <c r="OMU3209" s="14"/>
      <c r="OMV3209" s="14"/>
      <c r="OMW3209" s="14"/>
      <c r="OMX3209" s="14"/>
      <c r="OMY3209" s="14"/>
      <c r="OMZ3209" s="14"/>
      <c r="ONA3209" s="14"/>
      <c r="ONB3209" s="14"/>
      <c r="ONC3209" s="14"/>
      <c r="OND3209" s="14"/>
      <c r="ONE3209" s="14"/>
      <c r="ONF3209" s="14"/>
      <c r="ONG3209" s="14"/>
      <c r="ONH3209" s="14"/>
      <c r="ONI3209" s="14"/>
      <c r="ONJ3209" s="14"/>
      <c r="ONK3209" s="14"/>
      <c r="ONL3209" s="14"/>
      <c r="ONM3209" s="14"/>
      <c r="ONN3209" s="14"/>
      <c r="ONO3209" s="14"/>
      <c r="ONP3209" s="14"/>
      <c r="ONQ3209" s="14"/>
      <c r="ONR3209" s="14"/>
      <c r="ONS3209" s="14"/>
      <c r="ONT3209" s="14"/>
      <c r="ONU3209" s="14"/>
      <c r="ONV3209" s="14"/>
      <c r="ONW3209" s="14"/>
      <c r="ONX3209" s="14"/>
      <c r="ONY3209" s="14"/>
      <c r="ONZ3209" s="14"/>
      <c r="OOA3209" s="14"/>
      <c r="OOB3209" s="14"/>
      <c r="OOC3209" s="14"/>
      <c r="OOD3209" s="14"/>
      <c r="OOE3209" s="14"/>
      <c r="OOF3209" s="14"/>
      <c r="OOG3209" s="14"/>
      <c r="OOH3209" s="14"/>
      <c r="OOI3209" s="14"/>
      <c r="OOJ3209" s="14"/>
      <c r="OOK3209" s="14"/>
      <c r="OOL3209" s="14"/>
      <c r="OOM3209" s="14"/>
      <c r="OON3209" s="14"/>
      <c r="OOO3209" s="14"/>
      <c r="OOP3209" s="14"/>
      <c r="OOQ3209" s="14"/>
      <c r="OOR3209" s="14"/>
      <c r="OOS3209" s="14"/>
      <c r="OOT3209" s="14"/>
      <c r="OOU3209" s="14"/>
      <c r="OOV3209" s="14"/>
      <c r="OOW3209" s="14"/>
      <c r="OOX3209" s="14"/>
      <c r="OOY3209" s="14"/>
      <c r="OOZ3209" s="14"/>
      <c r="OPA3209" s="14"/>
      <c r="OPB3209" s="14"/>
      <c r="OPC3209" s="14"/>
      <c r="OPD3209" s="14"/>
      <c r="OPE3209" s="14"/>
      <c r="OPF3209" s="14"/>
      <c r="OPG3209" s="14"/>
      <c r="OPH3209" s="14"/>
      <c r="OPI3209" s="14"/>
      <c r="OPJ3209" s="14"/>
      <c r="OPK3209" s="14"/>
      <c r="OPL3209" s="14"/>
      <c r="OPM3209" s="14"/>
      <c r="OPN3209" s="14"/>
      <c r="OPO3209" s="14"/>
      <c r="OPP3209" s="14"/>
      <c r="OPQ3209" s="14"/>
      <c r="OPR3209" s="14"/>
      <c r="OPS3209" s="14"/>
      <c r="OPT3209" s="14"/>
      <c r="OPU3209" s="14"/>
      <c r="OPV3209" s="14"/>
      <c r="OPW3209" s="14"/>
      <c r="OPX3209" s="14"/>
      <c r="OPY3209" s="14"/>
      <c r="OPZ3209" s="14"/>
      <c r="OQA3209" s="14"/>
      <c r="OQB3209" s="14"/>
      <c r="OQC3209" s="14"/>
      <c r="OQD3209" s="14"/>
      <c r="OQE3209" s="14"/>
      <c r="OQF3209" s="14"/>
      <c r="OQG3209" s="14"/>
      <c r="OQH3209" s="14"/>
      <c r="OQI3209" s="14"/>
      <c r="OQJ3209" s="14"/>
      <c r="OQK3209" s="14"/>
      <c r="OQL3209" s="14"/>
      <c r="OQM3209" s="14"/>
      <c r="OQN3209" s="14"/>
      <c r="OQO3209" s="14"/>
      <c r="OQP3209" s="14"/>
      <c r="OQQ3209" s="14"/>
      <c r="OQR3209" s="14"/>
      <c r="OQS3209" s="14"/>
      <c r="OQT3209" s="14"/>
      <c r="OQU3209" s="14"/>
      <c r="OQV3209" s="14"/>
      <c r="OQW3209" s="14"/>
      <c r="OQX3209" s="14"/>
      <c r="OQY3209" s="14"/>
      <c r="OQZ3209" s="14"/>
      <c r="ORA3209" s="14"/>
      <c r="ORB3209" s="14"/>
      <c r="ORC3209" s="14"/>
      <c r="ORD3209" s="14"/>
      <c r="ORE3209" s="14"/>
      <c r="ORF3209" s="14"/>
      <c r="ORG3209" s="14"/>
      <c r="ORH3209" s="14"/>
      <c r="ORI3209" s="14"/>
      <c r="ORJ3209" s="14"/>
      <c r="ORK3209" s="14"/>
      <c r="ORL3209" s="14"/>
      <c r="ORM3209" s="14"/>
      <c r="ORN3209" s="14"/>
      <c r="ORO3209" s="14"/>
      <c r="ORP3209" s="14"/>
      <c r="ORQ3209" s="14"/>
      <c r="ORR3209" s="14"/>
      <c r="ORS3209" s="14"/>
      <c r="ORT3209" s="14"/>
      <c r="ORU3209" s="14"/>
      <c r="ORV3209" s="14"/>
      <c r="ORW3209" s="14"/>
      <c r="ORX3209" s="14"/>
      <c r="ORY3209" s="14"/>
      <c r="ORZ3209" s="14"/>
      <c r="OSA3209" s="14"/>
      <c r="OSB3209" s="14"/>
      <c r="OSC3209" s="14"/>
      <c r="OSD3209" s="14"/>
      <c r="OSE3209" s="14"/>
      <c r="OSF3209" s="14"/>
      <c r="OSG3209" s="14"/>
      <c r="OSH3209" s="14"/>
      <c r="OSI3209" s="14"/>
      <c r="OSJ3209" s="14"/>
      <c r="OSK3209" s="14"/>
      <c r="OSL3209" s="14"/>
      <c r="OSM3209" s="14"/>
      <c r="OSN3209" s="14"/>
      <c r="OSO3209" s="14"/>
      <c r="OSP3209" s="14"/>
      <c r="OSQ3209" s="14"/>
      <c r="OSR3209" s="14"/>
      <c r="OSS3209" s="14"/>
      <c r="OST3209" s="14"/>
      <c r="OSU3209" s="14"/>
      <c r="OSV3209" s="14"/>
      <c r="OSW3209" s="14"/>
      <c r="OSX3209" s="14"/>
      <c r="OSY3209" s="14"/>
      <c r="OSZ3209" s="14"/>
      <c r="OTA3209" s="14"/>
      <c r="OTB3209" s="14"/>
      <c r="OTC3209" s="14"/>
      <c r="OTD3209" s="14"/>
      <c r="OTE3209" s="14"/>
      <c r="OTF3209" s="14"/>
      <c r="OTG3209" s="14"/>
      <c r="OTH3209" s="14"/>
      <c r="OTI3209" s="14"/>
      <c r="OTJ3209" s="14"/>
      <c r="OTK3209" s="14"/>
      <c r="OTL3209" s="14"/>
      <c r="OTM3209" s="14"/>
      <c r="OTN3209" s="14"/>
      <c r="OTO3209" s="14"/>
      <c r="OTP3209" s="14"/>
      <c r="OTQ3209" s="14"/>
      <c r="OTR3209" s="14"/>
      <c r="OTS3209" s="14"/>
      <c r="OTT3209" s="14"/>
      <c r="OTU3209" s="14"/>
      <c r="OTV3209" s="14"/>
      <c r="OTW3209" s="14"/>
      <c r="OTX3209" s="14"/>
      <c r="OTY3209" s="14"/>
      <c r="OTZ3209" s="14"/>
      <c r="OUA3209" s="14"/>
      <c r="OUB3209" s="14"/>
      <c r="OUC3209" s="14"/>
      <c r="OUD3209" s="14"/>
      <c r="OUE3209" s="14"/>
      <c r="OUF3209" s="14"/>
      <c r="OUG3209" s="14"/>
      <c r="OUH3209" s="14"/>
      <c r="OUI3209" s="14"/>
      <c r="OUJ3209" s="14"/>
      <c r="OUK3209" s="14"/>
      <c r="OUL3209" s="14"/>
      <c r="OUM3209" s="14"/>
      <c r="OUN3209" s="14"/>
      <c r="OUO3209" s="14"/>
      <c r="OUP3209" s="14"/>
      <c r="OUQ3209" s="14"/>
      <c r="OUR3209" s="14"/>
      <c r="OUS3209" s="14"/>
      <c r="OUT3209" s="14"/>
      <c r="OUU3209" s="14"/>
      <c r="OUV3209" s="14"/>
      <c r="OUW3209" s="14"/>
      <c r="OUX3209" s="14"/>
      <c r="OUY3209" s="14"/>
      <c r="OUZ3209" s="14"/>
      <c r="OVA3209" s="14"/>
      <c r="OVB3209" s="14"/>
      <c r="OVC3209" s="14"/>
      <c r="OVD3209" s="14"/>
      <c r="OVE3209" s="14"/>
      <c r="OVF3209" s="14"/>
      <c r="OVG3209" s="14"/>
      <c r="OVH3209" s="14"/>
      <c r="OVI3209" s="14"/>
      <c r="OVJ3209" s="14"/>
      <c r="OVK3209" s="14"/>
      <c r="OVL3209" s="14"/>
      <c r="OVM3209" s="14"/>
      <c r="OVN3209" s="14"/>
      <c r="OVO3209" s="14"/>
      <c r="OVP3209" s="14"/>
      <c r="OVQ3209" s="14"/>
      <c r="OVR3209" s="14"/>
      <c r="OVS3209" s="14"/>
      <c r="OVT3209" s="14"/>
      <c r="OVU3209" s="14"/>
      <c r="OVV3209" s="14"/>
      <c r="OVW3209" s="14"/>
      <c r="OVX3209" s="14"/>
      <c r="OVY3209" s="14"/>
      <c r="OVZ3209" s="14"/>
      <c r="OWA3209" s="14"/>
      <c r="OWB3209" s="14"/>
      <c r="OWC3209" s="14"/>
      <c r="OWD3209" s="14"/>
      <c r="OWE3209" s="14"/>
      <c r="OWF3209" s="14"/>
      <c r="OWG3209" s="14"/>
      <c r="OWH3209" s="14"/>
      <c r="OWI3209" s="14"/>
      <c r="OWJ3209" s="14"/>
      <c r="OWK3209" s="14"/>
      <c r="OWL3209" s="14"/>
      <c r="OWM3209" s="14"/>
      <c r="OWN3209" s="14"/>
      <c r="OWO3209" s="14"/>
      <c r="OWP3209" s="14"/>
      <c r="OWQ3209" s="14"/>
      <c r="OWR3209" s="14"/>
      <c r="OWS3209" s="14"/>
      <c r="OWT3209" s="14"/>
      <c r="OWU3209" s="14"/>
      <c r="OWV3209" s="14"/>
      <c r="OWW3209" s="14"/>
      <c r="OWX3209" s="14"/>
      <c r="OWY3209" s="14"/>
      <c r="OWZ3209" s="14"/>
      <c r="OXA3209" s="14"/>
      <c r="OXB3209" s="14"/>
      <c r="OXC3209" s="14"/>
      <c r="OXD3209" s="14"/>
      <c r="OXE3209" s="14"/>
      <c r="OXF3209" s="14"/>
      <c r="OXG3209" s="14"/>
      <c r="OXH3209" s="14"/>
      <c r="OXI3209" s="14"/>
      <c r="OXJ3209" s="14"/>
      <c r="OXK3209" s="14"/>
      <c r="OXL3209" s="14"/>
      <c r="OXM3209" s="14"/>
      <c r="OXN3209" s="14"/>
      <c r="OXO3209" s="14"/>
      <c r="OXP3209" s="14"/>
      <c r="OXQ3209" s="14"/>
      <c r="OXR3209" s="14"/>
      <c r="OXS3209" s="14"/>
      <c r="OXT3209" s="14"/>
      <c r="OXU3209" s="14"/>
      <c r="OXV3209" s="14"/>
      <c r="OXW3209" s="14"/>
      <c r="OXX3209" s="14"/>
      <c r="OXY3209" s="14"/>
      <c r="OXZ3209" s="14"/>
      <c r="OYA3209" s="14"/>
      <c r="OYB3209" s="14"/>
      <c r="OYC3209" s="14"/>
      <c r="OYD3209" s="14"/>
      <c r="OYE3209" s="14"/>
      <c r="OYF3209" s="14"/>
      <c r="OYG3209" s="14"/>
      <c r="OYH3209" s="14"/>
      <c r="OYI3209" s="14"/>
      <c r="OYJ3209" s="14"/>
      <c r="OYK3209" s="14"/>
      <c r="OYL3209" s="14"/>
      <c r="OYM3209" s="14"/>
      <c r="OYN3209" s="14"/>
      <c r="OYO3209" s="14"/>
      <c r="OYP3209" s="14"/>
      <c r="OYQ3209" s="14"/>
      <c r="OYR3209" s="14"/>
      <c r="OYS3209" s="14"/>
      <c r="OYT3209" s="14"/>
      <c r="OYU3209" s="14"/>
      <c r="OYV3209" s="14"/>
      <c r="OYW3209" s="14"/>
      <c r="OYX3209" s="14"/>
      <c r="OYY3209" s="14"/>
      <c r="OYZ3209" s="14"/>
      <c r="OZA3209" s="14"/>
      <c r="OZB3209" s="14"/>
      <c r="OZC3209" s="14"/>
      <c r="OZD3209" s="14"/>
      <c r="OZE3209" s="14"/>
      <c r="OZF3209" s="14"/>
      <c r="OZG3209" s="14"/>
      <c r="OZH3209" s="14"/>
      <c r="OZI3209" s="14"/>
      <c r="OZJ3209" s="14"/>
      <c r="OZK3209" s="14"/>
      <c r="OZL3209" s="14"/>
      <c r="OZM3209" s="14"/>
      <c r="OZN3209" s="14"/>
      <c r="OZO3209" s="14"/>
      <c r="OZP3209" s="14"/>
      <c r="OZQ3209" s="14"/>
      <c r="OZR3209" s="14"/>
      <c r="OZS3209" s="14"/>
      <c r="OZT3209" s="14"/>
      <c r="OZU3209" s="14"/>
      <c r="OZV3209" s="14"/>
      <c r="OZW3209" s="14"/>
      <c r="OZX3209" s="14"/>
      <c r="OZY3209" s="14"/>
      <c r="OZZ3209" s="14"/>
      <c r="PAA3209" s="14"/>
      <c r="PAB3209" s="14"/>
      <c r="PAC3209" s="14"/>
      <c r="PAD3209" s="14"/>
      <c r="PAE3209" s="14"/>
      <c r="PAF3209" s="14"/>
      <c r="PAG3209" s="14"/>
      <c r="PAH3209" s="14"/>
      <c r="PAI3209" s="14"/>
      <c r="PAJ3209" s="14"/>
      <c r="PAK3209" s="14"/>
      <c r="PAL3209" s="14"/>
      <c r="PAM3209" s="14"/>
      <c r="PAN3209" s="14"/>
      <c r="PAO3209" s="14"/>
      <c r="PAP3209" s="14"/>
      <c r="PAQ3209" s="14"/>
      <c r="PAR3209" s="14"/>
      <c r="PAS3209" s="14"/>
      <c r="PAT3209" s="14"/>
      <c r="PAU3209" s="14"/>
      <c r="PAV3209" s="14"/>
      <c r="PAW3209" s="14"/>
      <c r="PAX3209" s="14"/>
      <c r="PAY3209" s="14"/>
      <c r="PAZ3209" s="14"/>
      <c r="PBA3209" s="14"/>
      <c r="PBB3209" s="14"/>
      <c r="PBC3209" s="14"/>
      <c r="PBD3209" s="14"/>
      <c r="PBE3209" s="14"/>
      <c r="PBF3209" s="14"/>
      <c r="PBG3209" s="14"/>
      <c r="PBH3209" s="14"/>
      <c r="PBI3209" s="14"/>
      <c r="PBJ3209" s="14"/>
      <c r="PBK3209" s="14"/>
      <c r="PBL3209" s="14"/>
      <c r="PBM3209" s="14"/>
      <c r="PBN3209" s="14"/>
      <c r="PBO3209" s="14"/>
      <c r="PBP3209" s="14"/>
      <c r="PBQ3209" s="14"/>
      <c r="PBR3209" s="14"/>
      <c r="PBS3209" s="14"/>
      <c r="PBT3209" s="14"/>
      <c r="PBU3209" s="14"/>
      <c r="PBV3209" s="14"/>
      <c r="PBW3209" s="14"/>
      <c r="PBX3209" s="14"/>
      <c r="PBY3209" s="14"/>
      <c r="PBZ3209" s="14"/>
      <c r="PCA3209" s="14"/>
      <c r="PCB3209" s="14"/>
      <c r="PCC3209" s="14"/>
      <c r="PCD3209" s="14"/>
      <c r="PCE3209" s="14"/>
      <c r="PCF3209" s="14"/>
      <c r="PCG3209" s="14"/>
      <c r="PCH3209" s="14"/>
      <c r="PCI3209" s="14"/>
      <c r="PCJ3209" s="14"/>
      <c r="PCK3209" s="14"/>
      <c r="PCL3209" s="14"/>
      <c r="PCM3209" s="14"/>
      <c r="PCN3209" s="14"/>
      <c r="PCO3209" s="14"/>
      <c r="PCP3209" s="14"/>
      <c r="PCQ3209" s="14"/>
      <c r="PCR3209" s="14"/>
      <c r="PCS3209" s="14"/>
      <c r="PCT3209" s="14"/>
      <c r="PCU3209" s="14"/>
      <c r="PCV3209" s="14"/>
      <c r="PCW3209" s="14"/>
      <c r="PCX3209" s="14"/>
      <c r="PCY3209" s="14"/>
      <c r="PCZ3209" s="14"/>
      <c r="PDA3209" s="14"/>
      <c r="PDB3209" s="14"/>
      <c r="PDC3209" s="14"/>
      <c r="PDD3209" s="14"/>
      <c r="PDE3209" s="14"/>
      <c r="PDF3209" s="14"/>
      <c r="PDG3209" s="14"/>
      <c r="PDH3209" s="14"/>
      <c r="PDI3209" s="14"/>
      <c r="PDJ3209" s="14"/>
      <c r="PDK3209" s="14"/>
      <c r="PDL3209" s="14"/>
      <c r="PDM3209" s="14"/>
      <c r="PDN3209" s="14"/>
      <c r="PDO3209" s="14"/>
      <c r="PDP3209" s="14"/>
      <c r="PDQ3209" s="14"/>
      <c r="PDR3209" s="14"/>
      <c r="PDS3209" s="14"/>
      <c r="PDT3209" s="14"/>
      <c r="PDU3209" s="14"/>
      <c r="PDV3209" s="14"/>
      <c r="PDW3209" s="14"/>
      <c r="PDX3209" s="14"/>
      <c r="PDY3209" s="14"/>
      <c r="PDZ3209" s="14"/>
      <c r="PEA3209" s="14"/>
      <c r="PEB3209" s="14"/>
      <c r="PEC3209" s="14"/>
      <c r="PED3209" s="14"/>
      <c r="PEE3209" s="14"/>
      <c r="PEF3209" s="14"/>
      <c r="PEG3209" s="14"/>
      <c r="PEH3209" s="14"/>
      <c r="PEI3209" s="14"/>
      <c r="PEJ3209" s="14"/>
      <c r="PEK3209" s="14"/>
      <c r="PEL3209" s="14"/>
      <c r="PEM3209" s="14"/>
      <c r="PEN3209" s="14"/>
      <c r="PEO3209" s="14"/>
      <c r="PEP3209" s="14"/>
      <c r="PEQ3209" s="14"/>
      <c r="PER3209" s="14"/>
      <c r="PES3209" s="14"/>
      <c r="PET3209" s="14"/>
      <c r="PEU3209" s="14"/>
      <c r="PEV3209" s="14"/>
      <c r="PEW3209" s="14"/>
      <c r="PEX3209" s="14"/>
      <c r="PEY3209" s="14"/>
      <c r="PEZ3209" s="14"/>
      <c r="PFA3209" s="14"/>
      <c r="PFB3209" s="14"/>
      <c r="PFC3209" s="14"/>
      <c r="PFD3209" s="14"/>
      <c r="PFE3209" s="14"/>
      <c r="PFF3209" s="14"/>
      <c r="PFG3209" s="14"/>
      <c r="PFH3209" s="14"/>
      <c r="PFI3209" s="14"/>
      <c r="PFJ3209" s="14"/>
      <c r="PFK3209" s="14"/>
      <c r="PFL3209" s="14"/>
      <c r="PFM3209" s="14"/>
      <c r="PFN3209" s="14"/>
      <c r="PFO3209" s="14"/>
      <c r="PFP3209" s="14"/>
      <c r="PFQ3209" s="14"/>
      <c r="PFR3209" s="14"/>
      <c r="PFS3209" s="14"/>
      <c r="PFT3209" s="14"/>
      <c r="PFU3209" s="14"/>
      <c r="PFV3209" s="14"/>
      <c r="PFW3209" s="14"/>
      <c r="PFX3209" s="14"/>
      <c r="PFY3209" s="14"/>
      <c r="PFZ3209" s="14"/>
      <c r="PGA3209" s="14"/>
      <c r="PGB3209" s="14"/>
      <c r="PGC3209" s="14"/>
      <c r="PGD3209" s="14"/>
      <c r="PGE3209" s="14"/>
      <c r="PGF3209" s="14"/>
      <c r="PGG3209" s="14"/>
      <c r="PGH3209" s="14"/>
      <c r="PGI3209" s="14"/>
      <c r="PGJ3209" s="14"/>
      <c r="PGK3209" s="14"/>
      <c r="PGL3209" s="14"/>
      <c r="PGM3209" s="14"/>
      <c r="PGN3209" s="14"/>
      <c r="PGO3209" s="14"/>
      <c r="PGP3209" s="14"/>
      <c r="PGQ3209" s="14"/>
      <c r="PGR3209" s="14"/>
      <c r="PGS3209" s="14"/>
      <c r="PGT3209" s="14"/>
      <c r="PGU3209" s="14"/>
      <c r="PGV3209" s="14"/>
      <c r="PGW3209" s="14"/>
      <c r="PGX3209" s="14"/>
      <c r="PGY3209" s="14"/>
      <c r="PGZ3209" s="14"/>
      <c r="PHA3209" s="14"/>
      <c r="PHB3209" s="14"/>
      <c r="PHC3209" s="14"/>
      <c r="PHD3209" s="14"/>
      <c r="PHE3209" s="14"/>
      <c r="PHF3209" s="14"/>
      <c r="PHG3209" s="14"/>
      <c r="PHH3209" s="14"/>
      <c r="PHI3209" s="14"/>
      <c r="PHJ3209" s="14"/>
      <c r="PHK3209" s="14"/>
      <c r="PHL3209" s="14"/>
      <c r="PHM3209" s="14"/>
      <c r="PHN3209" s="14"/>
      <c r="PHO3209" s="14"/>
      <c r="PHP3209" s="14"/>
      <c r="PHQ3209" s="14"/>
      <c r="PHR3209" s="14"/>
      <c r="PHS3209" s="14"/>
      <c r="PHT3209" s="14"/>
      <c r="PHU3209" s="14"/>
      <c r="PHV3209" s="14"/>
      <c r="PHW3209" s="14"/>
      <c r="PHX3209" s="14"/>
      <c r="PHY3209" s="14"/>
      <c r="PHZ3209" s="14"/>
      <c r="PIA3209" s="14"/>
      <c r="PIB3209" s="14"/>
      <c r="PIC3209" s="14"/>
      <c r="PID3209" s="14"/>
      <c r="PIE3209" s="14"/>
      <c r="PIF3209" s="14"/>
      <c r="PIG3209" s="14"/>
      <c r="PIH3209" s="14"/>
      <c r="PII3209" s="14"/>
      <c r="PIJ3209" s="14"/>
      <c r="PIK3209" s="14"/>
      <c r="PIL3209" s="14"/>
      <c r="PIM3209" s="14"/>
      <c r="PIN3209" s="14"/>
      <c r="PIO3209" s="14"/>
      <c r="PIP3209" s="14"/>
      <c r="PIQ3209" s="14"/>
      <c r="PIR3209" s="14"/>
      <c r="PIS3209" s="14"/>
      <c r="PIT3209" s="14"/>
      <c r="PIU3209" s="14"/>
      <c r="PIV3209" s="14"/>
      <c r="PIW3209" s="14"/>
      <c r="PIX3209" s="14"/>
      <c r="PIY3209" s="14"/>
      <c r="PIZ3209" s="14"/>
      <c r="PJA3209" s="14"/>
      <c r="PJB3209" s="14"/>
      <c r="PJC3209" s="14"/>
      <c r="PJD3209" s="14"/>
      <c r="PJE3209" s="14"/>
      <c r="PJF3209" s="14"/>
      <c r="PJG3209" s="14"/>
      <c r="PJH3209" s="14"/>
      <c r="PJI3209" s="14"/>
      <c r="PJJ3209" s="14"/>
      <c r="PJK3209" s="14"/>
      <c r="PJL3209" s="14"/>
      <c r="PJM3209" s="14"/>
      <c r="PJN3209" s="14"/>
      <c r="PJO3209" s="14"/>
      <c r="PJP3209" s="14"/>
      <c r="PJQ3209" s="14"/>
      <c r="PJR3209" s="14"/>
      <c r="PJS3209" s="14"/>
      <c r="PJT3209" s="14"/>
      <c r="PJU3209" s="14"/>
      <c r="PJV3209" s="14"/>
      <c r="PJW3209" s="14"/>
      <c r="PJX3209" s="14"/>
      <c r="PJY3209" s="14"/>
      <c r="PJZ3209" s="14"/>
      <c r="PKA3209" s="14"/>
      <c r="PKB3209" s="14"/>
      <c r="PKC3209" s="14"/>
      <c r="PKD3209" s="14"/>
      <c r="PKE3209" s="14"/>
      <c r="PKF3209" s="14"/>
      <c r="PKG3209" s="14"/>
      <c r="PKH3209" s="14"/>
      <c r="PKI3209" s="14"/>
      <c r="PKJ3209" s="14"/>
      <c r="PKK3209" s="14"/>
      <c r="PKL3209" s="14"/>
      <c r="PKM3209" s="14"/>
      <c r="PKN3209" s="14"/>
      <c r="PKO3209" s="14"/>
      <c r="PKP3209" s="14"/>
      <c r="PKQ3209" s="14"/>
      <c r="PKR3209" s="14"/>
      <c r="PKS3209" s="14"/>
      <c r="PKT3209" s="14"/>
      <c r="PKU3209" s="14"/>
      <c r="PKV3209" s="14"/>
      <c r="PKW3209" s="14"/>
      <c r="PKX3209" s="14"/>
      <c r="PKY3209" s="14"/>
      <c r="PKZ3209" s="14"/>
      <c r="PLA3209" s="14"/>
      <c r="PLB3209" s="14"/>
      <c r="PLC3209" s="14"/>
      <c r="PLD3209" s="14"/>
      <c r="PLE3209" s="14"/>
      <c r="PLF3209" s="14"/>
      <c r="PLG3209" s="14"/>
      <c r="PLH3209" s="14"/>
      <c r="PLI3209" s="14"/>
      <c r="PLJ3209" s="14"/>
      <c r="PLK3209" s="14"/>
      <c r="PLL3209" s="14"/>
      <c r="PLM3209" s="14"/>
      <c r="PLN3209" s="14"/>
      <c r="PLO3209" s="14"/>
      <c r="PLP3209" s="14"/>
      <c r="PLQ3209" s="14"/>
      <c r="PLR3209" s="14"/>
      <c r="PLS3209" s="14"/>
      <c r="PLT3209" s="14"/>
      <c r="PLU3209" s="14"/>
      <c r="PLV3209" s="14"/>
      <c r="PLW3209" s="14"/>
      <c r="PLX3209" s="14"/>
      <c r="PLY3209" s="14"/>
      <c r="PLZ3209" s="14"/>
      <c r="PMA3209" s="14"/>
      <c r="PMB3209" s="14"/>
      <c r="PMC3209" s="14"/>
      <c r="PMD3209" s="14"/>
      <c r="PME3209" s="14"/>
      <c r="PMF3209" s="14"/>
      <c r="PMG3209" s="14"/>
      <c r="PMH3209" s="14"/>
      <c r="PMI3209" s="14"/>
      <c r="PMJ3209" s="14"/>
      <c r="PMK3209" s="14"/>
      <c r="PML3209" s="14"/>
      <c r="PMM3209" s="14"/>
      <c r="PMN3209" s="14"/>
      <c r="PMO3209" s="14"/>
      <c r="PMP3209" s="14"/>
      <c r="PMQ3209" s="14"/>
      <c r="PMR3209" s="14"/>
      <c r="PMS3209" s="14"/>
      <c r="PMT3209" s="14"/>
      <c r="PMU3209" s="14"/>
      <c r="PMV3209" s="14"/>
      <c r="PMW3209" s="14"/>
      <c r="PMX3209" s="14"/>
      <c r="PMY3209" s="14"/>
      <c r="PMZ3209" s="14"/>
      <c r="PNA3209" s="14"/>
      <c r="PNB3209" s="14"/>
      <c r="PNC3209" s="14"/>
      <c r="PND3209" s="14"/>
      <c r="PNE3209" s="14"/>
      <c r="PNF3209" s="14"/>
      <c r="PNG3209" s="14"/>
      <c r="PNH3209" s="14"/>
      <c r="PNI3209" s="14"/>
      <c r="PNJ3209" s="14"/>
      <c r="PNK3209" s="14"/>
      <c r="PNL3209" s="14"/>
      <c r="PNM3209" s="14"/>
      <c r="PNN3209" s="14"/>
      <c r="PNO3209" s="14"/>
      <c r="PNP3209" s="14"/>
      <c r="PNQ3209" s="14"/>
      <c r="PNR3209" s="14"/>
      <c r="PNS3209" s="14"/>
      <c r="PNT3209" s="14"/>
      <c r="PNU3209" s="14"/>
      <c r="PNV3209" s="14"/>
      <c r="PNW3209" s="14"/>
      <c r="PNX3209" s="14"/>
      <c r="PNY3209" s="14"/>
      <c r="PNZ3209" s="14"/>
      <c r="POA3209" s="14"/>
      <c r="POB3209" s="14"/>
      <c r="POC3209" s="14"/>
      <c r="POD3209" s="14"/>
      <c r="POE3209" s="14"/>
      <c r="POF3209" s="14"/>
      <c r="POG3209" s="14"/>
      <c r="POH3209" s="14"/>
      <c r="POI3209" s="14"/>
      <c r="POJ3209" s="14"/>
      <c r="POK3209" s="14"/>
      <c r="POL3209" s="14"/>
      <c r="POM3209" s="14"/>
      <c r="PON3209" s="14"/>
      <c r="POO3209" s="14"/>
      <c r="POP3209" s="14"/>
      <c r="POQ3209" s="14"/>
      <c r="POR3209" s="14"/>
      <c r="POS3209" s="14"/>
      <c r="POT3209" s="14"/>
      <c r="POU3209" s="14"/>
      <c r="POV3209" s="14"/>
      <c r="POW3209" s="14"/>
      <c r="POX3209" s="14"/>
      <c r="POY3209" s="14"/>
      <c r="POZ3209" s="14"/>
      <c r="PPA3209" s="14"/>
      <c r="PPB3209" s="14"/>
      <c r="PPC3209" s="14"/>
      <c r="PPD3209" s="14"/>
      <c r="PPE3209" s="14"/>
      <c r="PPF3209" s="14"/>
      <c r="PPG3209" s="14"/>
      <c r="PPH3209" s="14"/>
      <c r="PPI3209" s="14"/>
      <c r="PPJ3209" s="14"/>
      <c r="PPK3209" s="14"/>
      <c r="PPL3209" s="14"/>
      <c r="PPM3209" s="14"/>
      <c r="PPN3209" s="14"/>
      <c r="PPO3209" s="14"/>
      <c r="PPP3209" s="14"/>
      <c r="PPQ3209" s="14"/>
      <c r="PPR3209" s="14"/>
      <c r="PPS3209" s="14"/>
      <c r="PPT3209" s="14"/>
      <c r="PPU3209" s="14"/>
      <c r="PPV3209" s="14"/>
      <c r="PPW3209" s="14"/>
      <c r="PPX3209" s="14"/>
      <c r="PPY3209" s="14"/>
      <c r="PPZ3209" s="14"/>
      <c r="PQA3209" s="14"/>
      <c r="PQB3209" s="14"/>
      <c r="PQC3209" s="14"/>
      <c r="PQD3209" s="14"/>
      <c r="PQE3209" s="14"/>
      <c r="PQF3209" s="14"/>
      <c r="PQG3209" s="14"/>
      <c r="PQH3209" s="14"/>
      <c r="PQI3209" s="14"/>
      <c r="PQJ3209" s="14"/>
      <c r="PQK3209" s="14"/>
      <c r="PQL3209" s="14"/>
      <c r="PQM3209" s="14"/>
      <c r="PQN3209" s="14"/>
      <c r="PQO3209" s="14"/>
      <c r="PQP3209" s="14"/>
      <c r="PQQ3209" s="14"/>
      <c r="PQR3209" s="14"/>
      <c r="PQS3209" s="14"/>
      <c r="PQT3209" s="14"/>
      <c r="PQU3209" s="14"/>
      <c r="PQV3209" s="14"/>
      <c r="PQW3209" s="14"/>
      <c r="PQX3209" s="14"/>
      <c r="PQY3209" s="14"/>
      <c r="PQZ3209" s="14"/>
      <c r="PRA3209" s="14"/>
      <c r="PRB3209" s="14"/>
      <c r="PRC3209" s="14"/>
      <c r="PRD3209" s="14"/>
      <c r="PRE3209" s="14"/>
      <c r="PRF3209" s="14"/>
      <c r="PRG3209" s="14"/>
      <c r="PRH3209" s="14"/>
      <c r="PRI3209" s="14"/>
      <c r="PRJ3209" s="14"/>
      <c r="PRK3209" s="14"/>
      <c r="PRL3209" s="14"/>
      <c r="PRM3209" s="14"/>
      <c r="PRN3209" s="14"/>
      <c r="PRO3209" s="14"/>
      <c r="PRP3209" s="14"/>
      <c r="PRQ3209" s="14"/>
      <c r="PRR3209" s="14"/>
      <c r="PRS3209" s="14"/>
      <c r="PRT3209" s="14"/>
      <c r="PRU3209" s="14"/>
      <c r="PRV3209" s="14"/>
      <c r="PRW3209" s="14"/>
      <c r="PRX3209" s="14"/>
      <c r="PRY3209" s="14"/>
      <c r="PRZ3209" s="14"/>
      <c r="PSA3209" s="14"/>
      <c r="PSB3209" s="14"/>
      <c r="PSC3209" s="14"/>
      <c r="PSD3209" s="14"/>
      <c r="PSE3209" s="14"/>
      <c r="PSF3209" s="14"/>
      <c r="PSG3209" s="14"/>
      <c r="PSH3209" s="14"/>
      <c r="PSI3209" s="14"/>
      <c r="PSJ3209" s="14"/>
      <c r="PSK3209" s="14"/>
      <c r="PSL3209" s="14"/>
      <c r="PSM3209" s="14"/>
      <c r="PSN3209" s="14"/>
      <c r="PSO3209" s="14"/>
      <c r="PSP3209" s="14"/>
      <c r="PSQ3209" s="14"/>
      <c r="PSR3209" s="14"/>
      <c r="PSS3209" s="14"/>
      <c r="PST3209" s="14"/>
      <c r="PSU3209" s="14"/>
      <c r="PSV3209" s="14"/>
      <c r="PSW3209" s="14"/>
      <c r="PSX3209" s="14"/>
      <c r="PSY3209" s="14"/>
      <c r="PSZ3209" s="14"/>
      <c r="PTA3209" s="14"/>
      <c r="PTB3209" s="14"/>
      <c r="PTC3209" s="14"/>
      <c r="PTD3209" s="14"/>
      <c r="PTE3209" s="14"/>
      <c r="PTF3209" s="14"/>
      <c r="PTG3209" s="14"/>
      <c r="PTH3209" s="14"/>
      <c r="PTI3209" s="14"/>
      <c r="PTJ3209" s="14"/>
      <c r="PTK3209" s="14"/>
      <c r="PTL3209" s="14"/>
      <c r="PTM3209" s="14"/>
      <c r="PTN3209" s="14"/>
      <c r="PTO3209" s="14"/>
      <c r="PTP3209" s="14"/>
      <c r="PTQ3209" s="14"/>
      <c r="PTR3209" s="14"/>
      <c r="PTS3209" s="14"/>
      <c r="PTT3209" s="14"/>
      <c r="PTU3209" s="14"/>
      <c r="PTV3209" s="14"/>
      <c r="PTW3209" s="14"/>
      <c r="PTX3209" s="14"/>
      <c r="PTY3209" s="14"/>
      <c r="PTZ3209" s="14"/>
      <c r="PUA3209" s="14"/>
      <c r="PUB3209" s="14"/>
      <c r="PUC3209" s="14"/>
      <c r="PUD3209" s="14"/>
      <c r="PUE3209" s="14"/>
      <c r="PUF3209" s="14"/>
      <c r="PUG3209" s="14"/>
      <c r="PUH3209" s="14"/>
      <c r="PUI3209" s="14"/>
      <c r="PUJ3209" s="14"/>
      <c r="PUK3209" s="14"/>
      <c r="PUL3209" s="14"/>
      <c r="PUM3209" s="14"/>
      <c r="PUN3209" s="14"/>
      <c r="PUO3209" s="14"/>
      <c r="PUP3209" s="14"/>
      <c r="PUQ3209" s="14"/>
      <c r="PUR3209" s="14"/>
      <c r="PUS3209" s="14"/>
      <c r="PUT3209" s="14"/>
      <c r="PUU3209" s="14"/>
      <c r="PUV3209" s="14"/>
      <c r="PUW3209" s="14"/>
      <c r="PUX3209" s="14"/>
      <c r="PUY3209" s="14"/>
      <c r="PUZ3209" s="14"/>
      <c r="PVA3209" s="14"/>
      <c r="PVB3209" s="14"/>
      <c r="PVC3209" s="14"/>
      <c r="PVD3209" s="14"/>
      <c r="PVE3209" s="14"/>
      <c r="PVF3209" s="14"/>
      <c r="PVG3209" s="14"/>
      <c r="PVH3209" s="14"/>
      <c r="PVI3209" s="14"/>
      <c r="PVJ3209" s="14"/>
      <c r="PVK3209" s="14"/>
      <c r="PVL3209" s="14"/>
      <c r="PVM3209" s="14"/>
      <c r="PVN3209" s="14"/>
      <c r="PVO3209" s="14"/>
      <c r="PVP3209" s="14"/>
      <c r="PVQ3209" s="14"/>
      <c r="PVR3209" s="14"/>
      <c r="PVS3209" s="14"/>
      <c r="PVT3209" s="14"/>
      <c r="PVU3209" s="14"/>
      <c r="PVV3209" s="14"/>
      <c r="PVW3209" s="14"/>
      <c r="PVX3209" s="14"/>
      <c r="PVY3209" s="14"/>
      <c r="PVZ3209" s="14"/>
      <c r="PWA3209" s="14"/>
      <c r="PWB3209" s="14"/>
      <c r="PWC3209" s="14"/>
      <c r="PWD3209" s="14"/>
      <c r="PWE3209" s="14"/>
      <c r="PWF3209" s="14"/>
      <c r="PWG3209" s="14"/>
      <c r="PWH3209" s="14"/>
      <c r="PWI3209" s="14"/>
      <c r="PWJ3209" s="14"/>
      <c r="PWK3209" s="14"/>
      <c r="PWL3209" s="14"/>
      <c r="PWM3209" s="14"/>
      <c r="PWN3209" s="14"/>
      <c r="PWO3209" s="14"/>
      <c r="PWP3209" s="14"/>
      <c r="PWQ3209" s="14"/>
      <c r="PWR3209" s="14"/>
      <c r="PWS3209" s="14"/>
      <c r="PWT3209" s="14"/>
      <c r="PWU3209" s="14"/>
      <c r="PWV3209" s="14"/>
      <c r="PWW3209" s="14"/>
      <c r="PWX3209" s="14"/>
      <c r="PWY3209" s="14"/>
      <c r="PWZ3209" s="14"/>
      <c r="PXA3209" s="14"/>
      <c r="PXB3209" s="14"/>
      <c r="PXC3209" s="14"/>
      <c r="PXD3209" s="14"/>
      <c r="PXE3209" s="14"/>
      <c r="PXF3209" s="14"/>
      <c r="PXG3209" s="14"/>
      <c r="PXH3209" s="14"/>
      <c r="PXI3209" s="14"/>
      <c r="PXJ3209" s="14"/>
      <c r="PXK3209" s="14"/>
      <c r="PXL3209" s="14"/>
      <c r="PXM3209" s="14"/>
      <c r="PXN3209" s="14"/>
      <c r="PXO3209" s="14"/>
      <c r="PXP3209" s="14"/>
      <c r="PXQ3209" s="14"/>
      <c r="PXR3209" s="14"/>
      <c r="PXS3209" s="14"/>
      <c r="PXT3209" s="14"/>
      <c r="PXU3209" s="14"/>
      <c r="PXV3209" s="14"/>
      <c r="PXW3209" s="14"/>
      <c r="PXX3209" s="14"/>
      <c r="PXY3209" s="14"/>
      <c r="PXZ3209" s="14"/>
      <c r="PYA3209" s="14"/>
      <c r="PYB3209" s="14"/>
      <c r="PYC3209" s="14"/>
      <c r="PYD3209" s="14"/>
      <c r="PYE3209" s="14"/>
      <c r="PYF3209" s="14"/>
      <c r="PYG3209" s="14"/>
      <c r="PYH3209" s="14"/>
      <c r="PYI3209" s="14"/>
      <c r="PYJ3209" s="14"/>
      <c r="PYK3209" s="14"/>
      <c r="PYL3209" s="14"/>
      <c r="PYM3209" s="14"/>
      <c r="PYN3209" s="14"/>
      <c r="PYO3209" s="14"/>
      <c r="PYP3209" s="14"/>
      <c r="PYQ3209" s="14"/>
      <c r="PYR3209" s="14"/>
      <c r="PYS3209" s="14"/>
      <c r="PYT3209" s="14"/>
      <c r="PYU3209" s="14"/>
      <c r="PYV3209" s="14"/>
      <c r="PYW3209" s="14"/>
      <c r="PYX3209" s="14"/>
      <c r="PYY3209" s="14"/>
      <c r="PYZ3209" s="14"/>
      <c r="PZA3209" s="14"/>
      <c r="PZB3209" s="14"/>
      <c r="PZC3209" s="14"/>
      <c r="PZD3209" s="14"/>
      <c r="PZE3209" s="14"/>
      <c r="PZF3209" s="14"/>
      <c r="PZG3209" s="14"/>
      <c r="PZH3209" s="14"/>
      <c r="PZI3209" s="14"/>
      <c r="PZJ3209" s="14"/>
      <c r="PZK3209" s="14"/>
      <c r="PZL3209" s="14"/>
      <c r="PZM3209" s="14"/>
      <c r="PZN3209" s="14"/>
      <c r="PZO3209" s="14"/>
      <c r="PZP3209" s="14"/>
      <c r="PZQ3209" s="14"/>
      <c r="PZR3209" s="14"/>
      <c r="PZS3209" s="14"/>
      <c r="PZT3209" s="14"/>
      <c r="PZU3209" s="14"/>
      <c r="PZV3209" s="14"/>
      <c r="PZW3209" s="14"/>
      <c r="PZX3209" s="14"/>
      <c r="PZY3209" s="14"/>
      <c r="PZZ3209" s="14"/>
      <c r="QAA3209" s="14"/>
      <c r="QAB3209" s="14"/>
      <c r="QAC3209" s="14"/>
      <c r="QAD3209" s="14"/>
      <c r="QAE3209" s="14"/>
      <c r="QAF3209" s="14"/>
      <c r="QAG3209" s="14"/>
      <c r="QAH3209" s="14"/>
      <c r="QAI3209" s="14"/>
      <c r="QAJ3209" s="14"/>
      <c r="QAK3209" s="14"/>
      <c r="QAL3209" s="14"/>
      <c r="QAM3209" s="14"/>
      <c r="QAN3209" s="14"/>
      <c r="QAO3209" s="14"/>
      <c r="QAP3209" s="14"/>
      <c r="QAQ3209" s="14"/>
      <c r="QAR3209" s="14"/>
      <c r="QAS3209" s="14"/>
      <c r="QAT3209" s="14"/>
      <c r="QAU3209" s="14"/>
      <c r="QAV3209" s="14"/>
      <c r="QAW3209" s="14"/>
      <c r="QAX3209" s="14"/>
      <c r="QAY3209" s="14"/>
      <c r="QAZ3209" s="14"/>
      <c r="QBA3209" s="14"/>
      <c r="QBB3209" s="14"/>
      <c r="QBC3209" s="14"/>
      <c r="QBD3209" s="14"/>
      <c r="QBE3209" s="14"/>
      <c r="QBF3209" s="14"/>
      <c r="QBG3209" s="14"/>
      <c r="QBH3209" s="14"/>
      <c r="QBI3209" s="14"/>
      <c r="QBJ3209" s="14"/>
      <c r="QBK3209" s="14"/>
      <c r="QBL3209" s="14"/>
      <c r="QBM3209" s="14"/>
      <c r="QBN3209" s="14"/>
      <c r="QBO3209" s="14"/>
      <c r="QBP3209" s="14"/>
      <c r="QBQ3209" s="14"/>
      <c r="QBR3209" s="14"/>
      <c r="QBS3209" s="14"/>
      <c r="QBT3209" s="14"/>
      <c r="QBU3209" s="14"/>
      <c r="QBV3209" s="14"/>
      <c r="QBW3209" s="14"/>
      <c r="QBX3209" s="14"/>
      <c r="QBY3209" s="14"/>
      <c r="QBZ3209" s="14"/>
      <c r="QCA3209" s="14"/>
      <c r="QCB3209" s="14"/>
      <c r="QCC3209" s="14"/>
      <c r="QCD3209" s="14"/>
      <c r="QCE3209" s="14"/>
      <c r="QCF3209" s="14"/>
      <c r="QCG3209" s="14"/>
      <c r="QCH3209" s="14"/>
      <c r="QCI3209" s="14"/>
      <c r="QCJ3209" s="14"/>
      <c r="QCK3209" s="14"/>
      <c r="QCL3209" s="14"/>
      <c r="QCM3209" s="14"/>
      <c r="QCN3209" s="14"/>
      <c r="QCO3209" s="14"/>
      <c r="QCP3209" s="14"/>
      <c r="QCQ3209" s="14"/>
      <c r="QCR3209" s="14"/>
      <c r="QCS3209" s="14"/>
      <c r="QCT3209" s="14"/>
      <c r="QCU3209" s="14"/>
      <c r="QCV3209" s="14"/>
      <c r="QCW3209" s="14"/>
      <c r="QCX3209" s="14"/>
      <c r="QCY3209" s="14"/>
      <c r="QCZ3209" s="14"/>
      <c r="QDA3209" s="14"/>
      <c r="QDB3209" s="14"/>
      <c r="QDC3209" s="14"/>
      <c r="QDD3209" s="14"/>
      <c r="QDE3209" s="14"/>
      <c r="QDF3209" s="14"/>
      <c r="QDG3209" s="14"/>
      <c r="QDH3209" s="14"/>
      <c r="QDI3209" s="14"/>
      <c r="QDJ3209" s="14"/>
      <c r="QDK3209" s="14"/>
      <c r="QDL3209" s="14"/>
      <c r="QDM3209" s="14"/>
      <c r="QDN3209" s="14"/>
      <c r="QDO3209" s="14"/>
      <c r="QDP3209" s="14"/>
      <c r="QDQ3209" s="14"/>
      <c r="QDR3209" s="14"/>
      <c r="QDS3209" s="14"/>
      <c r="QDT3209" s="14"/>
      <c r="QDU3209" s="14"/>
      <c r="QDV3209" s="14"/>
      <c r="QDW3209" s="14"/>
      <c r="QDX3209" s="14"/>
      <c r="QDY3209" s="14"/>
      <c r="QDZ3209" s="14"/>
      <c r="QEA3209" s="14"/>
      <c r="QEB3209" s="14"/>
      <c r="QEC3209" s="14"/>
      <c r="QED3209" s="14"/>
      <c r="QEE3209" s="14"/>
      <c r="QEF3209" s="14"/>
      <c r="QEG3209" s="14"/>
      <c r="QEH3209" s="14"/>
      <c r="QEI3209" s="14"/>
      <c r="QEJ3209" s="14"/>
      <c r="QEK3209" s="14"/>
      <c r="QEL3209" s="14"/>
      <c r="QEM3209" s="14"/>
      <c r="QEN3209" s="14"/>
      <c r="QEO3209" s="14"/>
      <c r="QEP3209" s="14"/>
      <c r="QEQ3209" s="14"/>
      <c r="QER3209" s="14"/>
      <c r="QES3209" s="14"/>
      <c r="QET3209" s="14"/>
      <c r="QEU3209" s="14"/>
      <c r="QEV3209" s="14"/>
      <c r="QEW3209" s="14"/>
      <c r="QEX3209" s="14"/>
      <c r="QEY3209" s="14"/>
      <c r="QEZ3209" s="14"/>
      <c r="QFA3209" s="14"/>
      <c r="QFB3209" s="14"/>
      <c r="QFC3209" s="14"/>
      <c r="QFD3209" s="14"/>
      <c r="QFE3209" s="14"/>
      <c r="QFF3209" s="14"/>
      <c r="QFG3209" s="14"/>
      <c r="QFH3209" s="14"/>
      <c r="QFI3209" s="14"/>
      <c r="QFJ3209" s="14"/>
      <c r="QFK3209" s="14"/>
      <c r="QFL3209" s="14"/>
      <c r="QFM3209" s="14"/>
      <c r="QFN3209" s="14"/>
      <c r="QFO3209" s="14"/>
      <c r="QFP3209" s="14"/>
      <c r="QFQ3209" s="14"/>
      <c r="QFR3209" s="14"/>
      <c r="QFS3209" s="14"/>
      <c r="QFT3209" s="14"/>
      <c r="QFU3209" s="14"/>
      <c r="QFV3209" s="14"/>
      <c r="QFW3209" s="14"/>
      <c r="QFX3209" s="14"/>
      <c r="QFY3209" s="14"/>
      <c r="QFZ3209" s="14"/>
      <c r="QGA3209" s="14"/>
      <c r="QGB3209" s="14"/>
      <c r="QGC3209" s="14"/>
      <c r="QGD3209" s="14"/>
      <c r="QGE3209" s="14"/>
      <c r="QGF3209" s="14"/>
      <c r="QGG3209" s="14"/>
      <c r="QGH3209" s="14"/>
      <c r="QGI3209" s="14"/>
      <c r="QGJ3209" s="14"/>
      <c r="QGK3209" s="14"/>
      <c r="QGL3209" s="14"/>
      <c r="QGM3209" s="14"/>
      <c r="QGN3209" s="14"/>
      <c r="QGO3209" s="14"/>
      <c r="QGP3209" s="14"/>
      <c r="QGQ3209" s="14"/>
      <c r="QGR3209" s="14"/>
      <c r="QGS3209" s="14"/>
      <c r="QGT3209" s="14"/>
      <c r="QGU3209" s="14"/>
      <c r="QGV3209" s="14"/>
      <c r="QGW3209" s="14"/>
      <c r="QGX3209" s="14"/>
      <c r="QGY3209" s="14"/>
      <c r="QGZ3209" s="14"/>
      <c r="QHA3209" s="14"/>
      <c r="QHB3209" s="14"/>
      <c r="QHC3209" s="14"/>
      <c r="QHD3209" s="14"/>
      <c r="QHE3209" s="14"/>
      <c r="QHF3209" s="14"/>
      <c r="QHG3209" s="14"/>
      <c r="QHH3209" s="14"/>
      <c r="QHI3209" s="14"/>
      <c r="QHJ3209" s="14"/>
      <c r="QHK3209" s="14"/>
      <c r="QHL3209" s="14"/>
      <c r="QHM3209" s="14"/>
      <c r="QHN3209" s="14"/>
      <c r="QHO3209" s="14"/>
      <c r="QHP3209" s="14"/>
      <c r="QHQ3209" s="14"/>
      <c r="QHR3209" s="14"/>
      <c r="QHS3209" s="14"/>
      <c r="QHT3209" s="14"/>
      <c r="QHU3209" s="14"/>
      <c r="QHV3209" s="14"/>
      <c r="QHW3209" s="14"/>
      <c r="QHX3209" s="14"/>
      <c r="QHY3209" s="14"/>
      <c r="QHZ3209" s="14"/>
      <c r="QIA3209" s="14"/>
      <c r="QIB3209" s="14"/>
      <c r="QIC3209" s="14"/>
      <c r="QID3209" s="14"/>
      <c r="QIE3209" s="14"/>
      <c r="QIF3209" s="14"/>
      <c r="QIG3209" s="14"/>
      <c r="QIH3209" s="14"/>
      <c r="QII3209" s="14"/>
      <c r="QIJ3209" s="14"/>
      <c r="QIK3209" s="14"/>
      <c r="QIL3209" s="14"/>
      <c r="QIM3209" s="14"/>
      <c r="QIN3209" s="14"/>
      <c r="QIO3209" s="14"/>
      <c r="QIP3209" s="14"/>
      <c r="QIQ3209" s="14"/>
      <c r="QIR3209" s="14"/>
      <c r="QIS3209" s="14"/>
      <c r="QIT3209" s="14"/>
      <c r="QIU3209" s="14"/>
      <c r="QIV3209" s="14"/>
      <c r="QIW3209" s="14"/>
      <c r="QIX3209" s="14"/>
      <c r="QIY3209" s="14"/>
      <c r="QIZ3209" s="14"/>
      <c r="QJA3209" s="14"/>
      <c r="QJB3209" s="14"/>
      <c r="QJC3209" s="14"/>
      <c r="QJD3209" s="14"/>
      <c r="QJE3209" s="14"/>
      <c r="QJF3209" s="14"/>
      <c r="QJG3209" s="14"/>
      <c r="QJH3209" s="14"/>
      <c r="QJI3209" s="14"/>
      <c r="QJJ3209" s="14"/>
      <c r="QJK3209" s="14"/>
      <c r="QJL3209" s="14"/>
      <c r="QJM3209" s="14"/>
      <c r="QJN3209" s="14"/>
      <c r="QJO3209" s="14"/>
      <c r="QJP3209" s="14"/>
      <c r="QJQ3209" s="14"/>
      <c r="QJR3209" s="14"/>
      <c r="QJS3209" s="14"/>
      <c r="QJT3209" s="14"/>
      <c r="QJU3209" s="14"/>
      <c r="QJV3209" s="14"/>
      <c r="QJW3209" s="14"/>
      <c r="QJX3209" s="14"/>
      <c r="QJY3209" s="14"/>
      <c r="QJZ3209" s="14"/>
      <c r="QKA3209" s="14"/>
      <c r="QKB3209" s="14"/>
      <c r="QKC3209" s="14"/>
      <c r="QKD3209" s="14"/>
      <c r="QKE3209" s="14"/>
      <c r="QKF3209" s="14"/>
      <c r="QKG3209" s="14"/>
      <c r="QKH3209" s="14"/>
      <c r="QKI3209" s="14"/>
      <c r="QKJ3209" s="14"/>
      <c r="QKK3209" s="14"/>
      <c r="QKL3209" s="14"/>
      <c r="QKM3209" s="14"/>
      <c r="QKN3209" s="14"/>
      <c r="QKO3209" s="14"/>
      <c r="QKP3209" s="14"/>
      <c r="QKQ3209" s="14"/>
      <c r="QKR3209" s="14"/>
      <c r="QKS3209" s="14"/>
      <c r="QKT3209" s="14"/>
      <c r="QKU3209" s="14"/>
      <c r="QKV3209" s="14"/>
      <c r="QKW3209" s="14"/>
      <c r="QKX3209" s="14"/>
      <c r="QKY3209" s="14"/>
      <c r="QKZ3209" s="14"/>
      <c r="QLA3209" s="14"/>
      <c r="QLB3209" s="14"/>
      <c r="QLC3209" s="14"/>
      <c r="QLD3209" s="14"/>
      <c r="QLE3209" s="14"/>
      <c r="QLF3209" s="14"/>
      <c r="QLG3209" s="14"/>
      <c r="QLH3209" s="14"/>
      <c r="QLI3209" s="14"/>
      <c r="QLJ3209" s="14"/>
      <c r="QLK3209" s="14"/>
      <c r="QLL3209" s="14"/>
      <c r="QLM3209" s="14"/>
      <c r="QLN3209" s="14"/>
      <c r="QLO3209" s="14"/>
      <c r="QLP3209" s="14"/>
      <c r="QLQ3209" s="14"/>
      <c r="QLR3209" s="14"/>
      <c r="QLS3209" s="14"/>
      <c r="QLT3209" s="14"/>
      <c r="QLU3209" s="14"/>
      <c r="QLV3209" s="14"/>
      <c r="QLW3209" s="14"/>
      <c r="QLX3209" s="14"/>
      <c r="QLY3209" s="14"/>
      <c r="QLZ3209" s="14"/>
      <c r="QMA3209" s="14"/>
      <c r="QMB3209" s="14"/>
      <c r="QMC3209" s="14"/>
      <c r="QMD3209" s="14"/>
      <c r="QME3209" s="14"/>
      <c r="QMF3209" s="14"/>
      <c r="QMG3209" s="14"/>
      <c r="QMH3209" s="14"/>
      <c r="QMI3209" s="14"/>
      <c r="QMJ3209" s="14"/>
      <c r="QMK3209" s="14"/>
      <c r="QML3209" s="14"/>
      <c r="QMM3209" s="14"/>
      <c r="QMN3209" s="14"/>
      <c r="QMO3209" s="14"/>
      <c r="QMP3209" s="14"/>
      <c r="QMQ3209" s="14"/>
      <c r="QMR3209" s="14"/>
      <c r="QMS3209" s="14"/>
      <c r="QMT3209" s="14"/>
      <c r="QMU3209" s="14"/>
      <c r="QMV3209" s="14"/>
      <c r="QMW3209" s="14"/>
      <c r="QMX3209" s="14"/>
      <c r="QMY3209" s="14"/>
      <c r="QMZ3209" s="14"/>
      <c r="QNA3209" s="14"/>
      <c r="QNB3209" s="14"/>
      <c r="QNC3209" s="14"/>
      <c r="QND3209" s="14"/>
      <c r="QNE3209" s="14"/>
      <c r="QNF3209" s="14"/>
      <c r="QNG3209" s="14"/>
      <c r="QNH3209" s="14"/>
      <c r="QNI3209" s="14"/>
      <c r="QNJ3209" s="14"/>
      <c r="QNK3209" s="14"/>
      <c r="QNL3209" s="14"/>
      <c r="QNM3209" s="14"/>
      <c r="QNN3209" s="14"/>
      <c r="QNO3209" s="14"/>
      <c r="QNP3209" s="14"/>
      <c r="QNQ3209" s="14"/>
      <c r="QNR3209" s="14"/>
      <c r="QNS3209" s="14"/>
      <c r="QNT3209" s="14"/>
      <c r="QNU3209" s="14"/>
      <c r="QNV3209" s="14"/>
      <c r="QNW3209" s="14"/>
      <c r="QNX3209" s="14"/>
      <c r="QNY3209" s="14"/>
      <c r="QNZ3209" s="14"/>
      <c r="QOA3209" s="14"/>
      <c r="QOB3209" s="14"/>
      <c r="QOC3209" s="14"/>
      <c r="QOD3209" s="14"/>
      <c r="QOE3209" s="14"/>
      <c r="QOF3209" s="14"/>
      <c r="QOG3209" s="14"/>
      <c r="QOH3209" s="14"/>
      <c r="QOI3209" s="14"/>
      <c r="QOJ3209" s="14"/>
      <c r="QOK3209" s="14"/>
      <c r="QOL3209" s="14"/>
      <c r="QOM3209" s="14"/>
      <c r="QON3209" s="14"/>
      <c r="QOO3209" s="14"/>
      <c r="QOP3209" s="14"/>
      <c r="QOQ3209" s="14"/>
      <c r="QOR3209" s="14"/>
      <c r="QOS3209" s="14"/>
      <c r="QOT3209" s="14"/>
      <c r="QOU3209" s="14"/>
      <c r="QOV3209" s="14"/>
      <c r="QOW3209" s="14"/>
      <c r="QOX3209" s="14"/>
      <c r="QOY3209" s="14"/>
      <c r="QOZ3209" s="14"/>
      <c r="QPA3209" s="14"/>
      <c r="QPB3209" s="14"/>
      <c r="QPC3209" s="14"/>
      <c r="QPD3209" s="14"/>
      <c r="QPE3209" s="14"/>
      <c r="QPF3209" s="14"/>
      <c r="QPG3209" s="14"/>
      <c r="QPH3209" s="14"/>
      <c r="QPI3209" s="14"/>
      <c r="QPJ3209" s="14"/>
      <c r="QPK3209" s="14"/>
      <c r="QPL3209" s="14"/>
      <c r="QPM3209" s="14"/>
      <c r="QPN3209" s="14"/>
      <c r="QPO3209" s="14"/>
      <c r="QPP3209" s="14"/>
      <c r="QPQ3209" s="14"/>
      <c r="QPR3209" s="14"/>
      <c r="QPS3209" s="14"/>
      <c r="QPT3209" s="14"/>
      <c r="QPU3209" s="14"/>
      <c r="QPV3209" s="14"/>
      <c r="QPW3209" s="14"/>
      <c r="QPX3209" s="14"/>
      <c r="QPY3209" s="14"/>
      <c r="QPZ3209" s="14"/>
      <c r="QQA3209" s="14"/>
      <c r="QQB3209" s="14"/>
      <c r="QQC3209" s="14"/>
      <c r="QQD3209" s="14"/>
      <c r="QQE3209" s="14"/>
      <c r="QQF3209" s="14"/>
      <c r="QQG3209" s="14"/>
      <c r="QQH3209" s="14"/>
      <c r="QQI3209" s="14"/>
      <c r="QQJ3209" s="14"/>
      <c r="QQK3209" s="14"/>
      <c r="QQL3209" s="14"/>
      <c r="QQM3209" s="14"/>
      <c r="QQN3209" s="14"/>
      <c r="QQO3209" s="14"/>
      <c r="QQP3209" s="14"/>
      <c r="QQQ3209" s="14"/>
      <c r="QQR3209" s="14"/>
      <c r="QQS3209" s="14"/>
      <c r="QQT3209" s="14"/>
      <c r="QQU3209" s="14"/>
      <c r="QQV3209" s="14"/>
      <c r="QQW3209" s="14"/>
      <c r="QQX3209" s="14"/>
      <c r="QQY3209" s="14"/>
      <c r="QQZ3209" s="14"/>
      <c r="QRA3209" s="14"/>
      <c r="QRB3209" s="14"/>
      <c r="QRC3209" s="14"/>
      <c r="QRD3209" s="14"/>
      <c r="QRE3209" s="14"/>
      <c r="QRF3209" s="14"/>
      <c r="QRG3209" s="14"/>
      <c r="QRH3209" s="14"/>
      <c r="QRI3209" s="14"/>
      <c r="QRJ3209" s="14"/>
      <c r="QRK3209" s="14"/>
      <c r="QRL3209" s="14"/>
      <c r="QRM3209" s="14"/>
      <c r="QRN3209" s="14"/>
      <c r="QRO3209" s="14"/>
      <c r="QRP3209" s="14"/>
      <c r="QRQ3209" s="14"/>
      <c r="QRR3209" s="14"/>
      <c r="QRS3209" s="14"/>
      <c r="QRT3209" s="14"/>
      <c r="QRU3209" s="14"/>
      <c r="QRV3209" s="14"/>
      <c r="QRW3209" s="14"/>
      <c r="QRX3209" s="14"/>
      <c r="QRY3209" s="14"/>
      <c r="QRZ3209" s="14"/>
      <c r="QSA3209" s="14"/>
      <c r="QSB3209" s="14"/>
      <c r="QSC3209" s="14"/>
      <c r="QSD3209" s="14"/>
      <c r="QSE3209" s="14"/>
      <c r="QSF3209" s="14"/>
      <c r="QSG3209" s="14"/>
      <c r="QSH3209" s="14"/>
      <c r="QSI3209" s="14"/>
      <c r="QSJ3209" s="14"/>
      <c r="QSK3209" s="14"/>
      <c r="QSL3209" s="14"/>
      <c r="QSM3209" s="14"/>
      <c r="QSN3209" s="14"/>
      <c r="QSO3209" s="14"/>
      <c r="QSP3209" s="14"/>
      <c r="QSQ3209" s="14"/>
      <c r="QSR3209" s="14"/>
      <c r="QSS3209" s="14"/>
      <c r="QST3209" s="14"/>
      <c r="QSU3209" s="14"/>
      <c r="QSV3209" s="14"/>
      <c r="QSW3209" s="14"/>
      <c r="QSX3209" s="14"/>
      <c r="QSY3209" s="14"/>
      <c r="QSZ3209" s="14"/>
      <c r="QTA3209" s="14"/>
      <c r="QTB3209" s="14"/>
      <c r="QTC3209" s="14"/>
      <c r="QTD3209" s="14"/>
      <c r="QTE3209" s="14"/>
      <c r="QTF3209" s="14"/>
      <c r="QTG3209" s="14"/>
      <c r="QTH3209" s="14"/>
      <c r="QTI3209" s="14"/>
      <c r="QTJ3209" s="14"/>
      <c r="QTK3209" s="14"/>
      <c r="QTL3209" s="14"/>
      <c r="QTM3209" s="14"/>
      <c r="QTN3209" s="14"/>
      <c r="QTO3209" s="14"/>
      <c r="QTP3209" s="14"/>
      <c r="QTQ3209" s="14"/>
      <c r="QTR3209" s="14"/>
      <c r="QTS3209" s="14"/>
      <c r="QTT3209" s="14"/>
      <c r="QTU3209" s="14"/>
      <c r="QTV3209" s="14"/>
      <c r="QTW3209" s="14"/>
      <c r="QTX3209" s="14"/>
      <c r="QTY3209" s="14"/>
      <c r="QTZ3209" s="14"/>
      <c r="QUA3209" s="14"/>
      <c r="QUB3209" s="14"/>
      <c r="QUC3209" s="14"/>
      <c r="QUD3209" s="14"/>
      <c r="QUE3209" s="14"/>
      <c r="QUF3209" s="14"/>
      <c r="QUG3209" s="14"/>
      <c r="QUH3209" s="14"/>
      <c r="QUI3209" s="14"/>
      <c r="QUJ3209" s="14"/>
      <c r="QUK3209" s="14"/>
      <c r="QUL3209" s="14"/>
      <c r="QUM3209" s="14"/>
      <c r="QUN3209" s="14"/>
      <c r="QUO3209" s="14"/>
      <c r="QUP3209" s="14"/>
      <c r="QUQ3209" s="14"/>
      <c r="QUR3209" s="14"/>
      <c r="QUS3209" s="14"/>
      <c r="QUT3209" s="14"/>
      <c r="QUU3209" s="14"/>
      <c r="QUV3209" s="14"/>
      <c r="QUW3209" s="14"/>
      <c r="QUX3209" s="14"/>
      <c r="QUY3209" s="14"/>
      <c r="QUZ3209" s="14"/>
      <c r="QVA3209" s="14"/>
      <c r="QVB3209" s="14"/>
      <c r="QVC3209" s="14"/>
      <c r="QVD3209" s="14"/>
      <c r="QVE3209" s="14"/>
      <c r="QVF3209" s="14"/>
      <c r="QVG3209" s="14"/>
      <c r="QVH3209" s="14"/>
      <c r="QVI3209" s="14"/>
      <c r="QVJ3209" s="14"/>
      <c r="QVK3209" s="14"/>
      <c r="QVL3209" s="14"/>
      <c r="QVM3209" s="14"/>
      <c r="QVN3209" s="14"/>
      <c r="QVO3209" s="14"/>
      <c r="QVP3209" s="14"/>
      <c r="QVQ3209" s="14"/>
      <c r="QVR3209" s="14"/>
      <c r="QVS3209" s="14"/>
      <c r="QVT3209" s="14"/>
      <c r="QVU3209" s="14"/>
      <c r="QVV3209" s="14"/>
      <c r="QVW3209" s="14"/>
      <c r="QVX3209" s="14"/>
      <c r="QVY3209" s="14"/>
      <c r="QVZ3209" s="14"/>
      <c r="QWA3209" s="14"/>
      <c r="QWB3209" s="14"/>
      <c r="QWC3209" s="14"/>
      <c r="QWD3209" s="14"/>
      <c r="QWE3209" s="14"/>
      <c r="QWF3209" s="14"/>
      <c r="QWG3209" s="14"/>
      <c r="QWH3209" s="14"/>
      <c r="QWI3209" s="14"/>
      <c r="QWJ3209" s="14"/>
      <c r="QWK3209" s="14"/>
      <c r="QWL3209" s="14"/>
      <c r="QWM3209" s="14"/>
      <c r="QWN3209" s="14"/>
      <c r="QWO3209" s="14"/>
      <c r="QWP3209" s="14"/>
      <c r="QWQ3209" s="14"/>
      <c r="QWR3209" s="14"/>
      <c r="QWS3209" s="14"/>
      <c r="QWT3209" s="14"/>
      <c r="QWU3209" s="14"/>
      <c r="QWV3209" s="14"/>
      <c r="QWW3209" s="14"/>
      <c r="QWX3209" s="14"/>
      <c r="QWY3209" s="14"/>
      <c r="QWZ3209" s="14"/>
      <c r="QXA3209" s="14"/>
      <c r="QXB3209" s="14"/>
      <c r="QXC3209" s="14"/>
      <c r="QXD3209" s="14"/>
      <c r="QXE3209" s="14"/>
      <c r="QXF3209" s="14"/>
      <c r="QXG3209" s="14"/>
      <c r="QXH3209" s="14"/>
      <c r="QXI3209" s="14"/>
      <c r="QXJ3209" s="14"/>
      <c r="QXK3209" s="14"/>
      <c r="QXL3209" s="14"/>
      <c r="QXM3209" s="14"/>
      <c r="QXN3209" s="14"/>
      <c r="QXO3209" s="14"/>
      <c r="QXP3209" s="14"/>
      <c r="QXQ3209" s="14"/>
      <c r="QXR3209" s="14"/>
      <c r="QXS3209" s="14"/>
      <c r="QXT3209" s="14"/>
      <c r="QXU3209" s="14"/>
      <c r="QXV3209" s="14"/>
      <c r="QXW3209" s="14"/>
      <c r="QXX3209" s="14"/>
      <c r="QXY3209" s="14"/>
      <c r="QXZ3209" s="14"/>
      <c r="QYA3209" s="14"/>
      <c r="QYB3209" s="14"/>
      <c r="QYC3209" s="14"/>
      <c r="QYD3209" s="14"/>
      <c r="QYE3209" s="14"/>
      <c r="QYF3209" s="14"/>
      <c r="QYG3209" s="14"/>
      <c r="QYH3209" s="14"/>
      <c r="QYI3209" s="14"/>
      <c r="QYJ3209" s="14"/>
      <c r="QYK3209" s="14"/>
      <c r="QYL3209" s="14"/>
      <c r="QYM3209" s="14"/>
      <c r="QYN3209" s="14"/>
      <c r="QYO3209" s="14"/>
      <c r="QYP3209" s="14"/>
      <c r="QYQ3209" s="14"/>
      <c r="QYR3209" s="14"/>
      <c r="QYS3209" s="14"/>
      <c r="QYT3209" s="14"/>
      <c r="QYU3209" s="14"/>
      <c r="QYV3209" s="14"/>
      <c r="QYW3209" s="14"/>
      <c r="QYX3209" s="14"/>
      <c r="QYY3209" s="14"/>
      <c r="QYZ3209" s="14"/>
      <c r="QZA3209" s="14"/>
      <c r="QZB3209" s="14"/>
      <c r="QZC3209" s="14"/>
      <c r="QZD3209" s="14"/>
      <c r="QZE3209" s="14"/>
      <c r="QZF3209" s="14"/>
      <c r="QZG3209" s="14"/>
      <c r="QZH3209" s="14"/>
      <c r="QZI3209" s="14"/>
      <c r="QZJ3209" s="14"/>
      <c r="QZK3209" s="14"/>
      <c r="QZL3209" s="14"/>
      <c r="QZM3209" s="14"/>
      <c r="QZN3209" s="14"/>
      <c r="QZO3209" s="14"/>
      <c r="QZP3209" s="14"/>
      <c r="QZQ3209" s="14"/>
      <c r="QZR3209" s="14"/>
      <c r="QZS3209" s="14"/>
      <c r="QZT3209" s="14"/>
      <c r="QZU3209" s="14"/>
      <c r="QZV3209" s="14"/>
      <c r="QZW3209" s="14"/>
      <c r="QZX3209" s="14"/>
      <c r="QZY3209" s="14"/>
      <c r="QZZ3209" s="14"/>
      <c r="RAA3209" s="14"/>
      <c r="RAB3209" s="14"/>
      <c r="RAC3209" s="14"/>
      <c r="RAD3209" s="14"/>
      <c r="RAE3209" s="14"/>
      <c r="RAF3209" s="14"/>
      <c r="RAG3209" s="14"/>
      <c r="RAH3209" s="14"/>
      <c r="RAI3209" s="14"/>
      <c r="RAJ3209" s="14"/>
      <c r="RAK3209" s="14"/>
      <c r="RAL3209" s="14"/>
      <c r="RAM3209" s="14"/>
      <c r="RAN3209" s="14"/>
      <c r="RAO3209" s="14"/>
      <c r="RAP3209" s="14"/>
      <c r="RAQ3209" s="14"/>
      <c r="RAR3209" s="14"/>
      <c r="RAS3209" s="14"/>
      <c r="RAT3209" s="14"/>
      <c r="RAU3209" s="14"/>
      <c r="RAV3209" s="14"/>
      <c r="RAW3209" s="14"/>
      <c r="RAX3209" s="14"/>
      <c r="RAY3209" s="14"/>
      <c r="RAZ3209" s="14"/>
      <c r="RBA3209" s="14"/>
      <c r="RBB3209" s="14"/>
      <c r="RBC3209" s="14"/>
      <c r="RBD3209" s="14"/>
      <c r="RBE3209" s="14"/>
      <c r="RBF3209" s="14"/>
      <c r="RBG3209" s="14"/>
      <c r="RBH3209" s="14"/>
      <c r="RBI3209" s="14"/>
      <c r="RBJ3209" s="14"/>
      <c r="RBK3209" s="14"/>
      <c r="RBL3209" s="14"/>
      <c r="RBM3209" s="14"/>
      <c r="RBN3209" s="14"/>
      <c r="RBO3209" s="14"/>
      <c r="RBP3209" s="14"/>
      <c r="RBQ3209" s="14"/>
      <c r="RBR3209" s="14"/>
      <c r="RBS3209" s="14"/>
      <c r="RBT3209" s="14"/>
      <c r="RBU3209" s="14"/>
      <c r="RBV3209" s="14"/>
      <c r="RBW3209" s="14"/>
      <c r="RBX3209" s="14"/>
      <c r="RBY3209" s="14"/>
      <c r="RBZ3209" s="14"/>
      <c r="RCA3209" s="14"/>
      <c r="RCB3209" s="14"/>
      <c r="RCC3209" s="14"/>
      <c r="RCD3209" s="14"/>
      <c r="RCE3209" s="14"/>
      <c r="RCF3209" s="14"/>
      <c r="RCG3209" s="14"/>
      <c r="RCH3209" s="14"/>
      <c r="RCI3209" s="14"/>
      <c r="RCJ3209" s="14"/>
      <c r="RCK3209" s="14"/>
      <c r="RCL3209" s="14"/>
      <c r="RCM3209" s="14"/>
      <c r="RCN3209" s="14"/>
      <c r="RCO3209" s="14"/>
      <c r="RCP3209" s="14"/>
      <c r="RCQ3209" s="14"/>
      <c r="RCR3209" s="14"/>
      <c r="RCS3209" s="14"/>
      <c r="RCT3209" s="14"/>
      <c r="RCU3209" s="14"/>
      <c r="RCV3209" s="14"/>
      <c r="RCW3209" s="14"/>
      <c r="RCX3209" s="14"/>
      <c r="RCY3209" s="14"/>
      <c r="RCZ3209" s="14"/>
      <c r="RDA3209" s="14"/>
      <c r="RDB3209" s="14"/>
      <c r="RDC3209" s="14"/>
      <c r="RDD3209" s="14"/>
      <c r="RDE3209" s="14"/>
      <c r="RDF3209" s="14"/>
      <c r="RDG3209" s="14"/>
      <c r="RDH3209" s="14"/>
      <c r="RDI3209" s="14"/>
      <c r="RDJ3209" s="14"/>
      <c r="RDK3209" s="14"/>
      <c r="RDL3209" s="14"/>
      <c r="RDM3209" s="14"/>
      <c r="RDN3209" s="14"/>
      <c r="RDO3209" s="14"/>
      <c r="RDP3209" s="14"/>
      <c r="RDQ3209" s="14"/>
      <c r="RDR3209" s="14"/>
      <c r="RDS3209" s="14"/>
      <c r="RDT3209" s="14"/>
      <c r="RDU3209" s="14"/>
      <c r="RDV3209" s="14"/>
      <c r="RDW3209" s="14"/>
      <c r="RDX3209" s="14"/>
      <c r="RDY3209" s="14"/>
      <c r="RDZ3209" s="14"/>
      <c r="REA3209" s="14"/>
      <c r="REB3209" s="14"/>
      <c r="REC3209" s="14"/>
      <c r="RED3209" s="14"/>
      <c r="REE3209" s="14"/>
      <c r="REF3209" s="14"/>
      <c r="REG3209" s="14"/>
      <c r="REH3209" s="14"/>
      <c r="REI3209" s="14"/>
      <c r="REJ3209" s="14"/>
      <c r="REK3209" s="14"/>
      <c r="REL3209" s="14"/>
      <c r="REM3209" s="14"/>
      <c r="REN3209" s="14"/>
      <c r="REO3209" s="14"/>
      <c r="REP3209" s="14"/>
      <c r="REQ3209" s="14"/>
      <c r="RER3209" s="14"/>
      <c r="RES3209" s="14"/>
      <c r="RET3209" s="14"/>
      <c r="REU3209" s="14"/>
      <c r="REV3209" s="14"/>
      <c r="REW3209" s="14"/>
      <c r="REX3209" s="14"/>
      <c r="REY3209" s="14"/>
      <c r="REZ3209" s="14"/>
      <c r="RFA3209" s="14"/>
      <c r="RFB3209" s="14"/>
      <c r="RFC3209" s="14"/>
      <c r="RFD3209" s="14"/>
      <c r="RFE3209" s="14"/>
      <c r="RFF3209" s="14"/>
      <c r="RFG3209" s="14"/>
      <c r="RFH3209" s="14"/>
      <c r="RFI3209" s="14"/>
      <c r="RFJ3209" s="14"/>
      <c r="RFK3209" s="14"/>
      <c r="RFL3209" s="14"/>
      <c r="RFM3209" s="14"/>
      <c r="RFN3209" s="14"/>
      <c r="RFO3209" s="14"/>
      <c r="RFP3209" s="14"/>
      <c r="RFQ3209" s="14"/>
      <c r="RFR3209" s="14"/>
      <c r="RFS3209" s="14"/>
      <c r="RFT3209" s="14"/>
      <c r="RFU3209" s="14"/>
      <c r="RFV3209" s="14"/>
      <c r="RFW3209" s="14"/>
      <c r="RFX3209" s="14"/>
      <c r="RFY3209" s="14"/>
      <c r="RFZ3209" s="14"/>
      <c r="RGA3209" s="14"/>
      <c r="RGB3209" s="14"/>
      <c r="RGC3209" s="14"/>
      <c r="RGD3209" s="14"/>
      <c r="RGE3209" s="14"/>
      <c r="RGF3209" s="14"/>
      <c r="RGG3209" s="14"/>
      <c r="RGH3209" s="14"/>
      <c r="RGI3209" s="14"/>
      <c r="RGJ3209" s="14"/>
      <c r="RGK3209" s="14"/>
      <c r="RGL3209" s="14"/>
      <c r="RGM3209" s="14"/>
      <c r="RGN3209" s="14"/>
      <c r="RGO3209" s="14"/>
      <c r="RGP3209" s="14"/>
      <c r="RGQ3209" s="14"/>
      <c r="RGR3209" s="14"/>
      <c r="RGS3209" s="14"/>
      <c r="RGT3209" s="14"/>
      <c r="RGU3209" s="14"/>
      <c r="RGV3209" s="14"/>
      <c r="RGW3209" s="14"/>
      <c r="RGX3209" s="14"/>
      <c r="RGY3209" s="14"/>
      <c r="RGZ3209" s="14"/>
      <c r="RHA3209" s="14"/>
      <c r="RHB3209" s="14"/>
      <c r="RHC3209" s="14"/>
      <c r="RHD3209" s="14"/>
      <c r="RHE3209" s="14"/>
      <c r="RHF3209" s="14"/>
      <c r="RHG3209" s="14"/>
      <c r="RHH3209" s="14"/>
      <c r="RHI3209" s="14"/>
      <c r="RHJ3209" s="14"/>
      <c r="RHK3209" s="14"/>
      <c r="RHL3209" s="14"/>
      <c r="RHM3209" s="14"/>
      <c r="RHN3209" s="14"/>
      <c r="RHO3209" s="14"/>
      <c r="RHP3209" s="14"/>
      <c r="RHQ3209" s="14"/>
      <c r="RHR3209" s="14"/>
      <c r="RHS3209" s="14"/>
      <c r="RHT3209" s="14"/>
      <c r="RHU3209" s="14"/>
      <c r="RHV3209" s="14"/>
      <c r="RHW3209" s="14"/>
      <c r="RHX3209" s="14"/>
      <c r="RHY3209" s="14"/>
      <c r="RHZ3209" s="14"/>
      <c r="RIA3209" s="14"/>
      <c r="RIB3209" s="14"/>
      <c r="RIC3209" s="14"/>
      <c r="RID3209" s="14"/>
      <c r="RIE3209" s="14"/>
      <c r="RIF3209" s="14"/>
      <c r="RIG3209" s="14"/>
      <c r="RIH3209" s="14"/>
      <c r="RII3209" s="14"/>
      <c r="RIJ3209" s="14"/>
      <c r="RIK3209" s="14"/>
      <c r="RIL3209" s="14"/>
      <c r="RIM3209" s="14"/>
      <c r="RIN3209" s="14"/>
      <c r="RIO3209" s="14"/>
      <c r="RIP3209" s="14"/>
      <c r="RIQ3209" s="14"/>
      <c r="RIR3209" s="14"/>
      <c r="RIS3209" s="14"/>
      <c r="RIT3209" s="14"/>
      <c r="RIU3209" s="14"/>
      <c r="RIV3209" s="14"/>
      <c r="RIW3209" s="14"/>
      <c r="RIX3209" s="14"/>
      <c r="RIY3209" s="14"/>
      <c r="RIZ3209" s="14"/>
      <c r="RJA3209" s="14"/>
      <c r="RJB3209" s="14"/>
      <c r="RJC3209" s="14"/>
      <c r="RJD3209" s="14"/>
      <c r="RJE3209" s="14"/>
      <c r="RJF3209" s="14"/>
      <c r="RJG3209" s="14"/>
      <c r="RJH3209" s="14"/>
      <c r="RJI3209" s="14"/>
      <c r="RJJ3209" s="14"/>
      <c r="RJK3209" s="14"/>
      <c r="RJL3209" s="14"/>
      <c r="RJM3209" s="14"/>
      <c r="RJN3209" s="14"/>
      <c r="RJO3209" s="14"/>
      <c r="RJP3209" s="14"/>
      <c r="RJQ3209" s="14"/>
      <c r="RJR3209" s="14"/>
      <c r="RJS3209" s="14"/>
      <c r="RJT3209" s="14"/>
      <c r="RJU3209" s="14"/>
      <c r="RJV3209" s="14"/>
      <c r="RJW3209" s="14"/>
      <c r="RJX3209" s="14"/>
      <c r="RJY3209" s="14"/>
      <c r="RJZ3209" s="14"/>
      <c r="RKA3209" s="14"/>
      <c r="RKB3209" s="14"/>
      <c r="RKC3209" s="14"/>
      <c r="RKD3209" s="14"/>
      <c r="RKE3209" s="14"/>
      <c r="RKF3209" s="14"/>
      <c r="RKG3209" s="14"/>
      <c r="RKH3209" s="14"/>
      <c r="RKI3209" s="14"/>
      <c r="RKJ3209" s="14"/>
      <c r="RKK3209" s="14"/>
      <c r="RKL3209" s="14"/>
      <c r="RKM3209" s="14"/>
      <c r="RKN3209" s="14"/>
      <c r="RKO3209" s="14"/>
      <c r="RKP3209" s="14"/>
      <c r="RKQ3209" s="14"/>
      <c r="RKR3209" s="14"/>
      <c r="RKS3209" s="14"/>
      <c r="RKT3209" s="14"/>
      <c r="RKU3209" s="14"/>
      <c r="RKV3209" s="14"/>
      <c r="RKW3209" s="14"/>
      <c r="RKX3209" s="14"/>
      <c r="RKY3209" s="14"/>
      <c r="RKZ3209" s="14"/>
      <c r="RLA3209" s="14"/>
      <c r="RLB3209" s="14"/>
      <c r="RLC3209" s="14"/>
      <c r="RLD3209" s="14"/>
      <c r="RLE3209" s="14"/>
      <c r="RLF3209" s="14"/>
      <c r="RLG3209" s="14"/>
      <c r="RLH3209" s="14"/>
      <c r="RLI3209" s="14"/>
      <c r="RLJ3209" s="14"/>
      <c r="RLK3209" s="14"/>
      <c r="RLL3209" s="14"/>
      <c r="RLM3209" s="14"/>
      <c r="RLN3209" s="14"/>
      <c r="RLO3209" s="14"/>
      <c r="RLP3209" s="14"/>
      <c r="RLQ3209" s="14"/>
      <c r="RLR3209" s="14"/>
      <c r="RLS3209" s="14"/>
      <c r="RLT3209" s="14"/>
      <c r="RLU3209" s="14"/>
      <c r="RLV3209" s="14"/>
      <c r="RLW3209" s="14"/>
      <c r="RLX3209" s="14"/>
      <c r="RLY3209" s="14"/>
      <c r="RLZ3209" s="14"/>
      <c r="RMA3209" s="14"/>
      <c r="RMB3209" s="14"/>
      <c r="RMC3209" s="14"/>
      <c r="RMD3209" s="14"/>
      <c r="RME3209" s="14"/>
      <c r="RMF3209" s="14"/>
      <c r="RMG3209" s="14"/>
      <c r="RMH3209" s="14"/>
      <c r="RMI3209" s="14"/>
      <c r="RMJ3209" s="14"/>
      <c r="RMK3209" s="14"/>
      <c r="RML3209" s="14"/>
      <c r="RMM3209" s="14"/>
      <c r="RMN3209" s="14"/>
      <c r="RMO3209" s="14"/>
      <c r="RMP3209" s="14"/>
      <c r="RMQ3209" s="14"/>
      <c r="RMR3209" s="14"/>
      <c r="RMS3209" s="14"/>
      <c r="RMT3209" s="14"/>
      <c r="RMU3209" s="14"/>
      <c r="RMV3209" s="14"/>
      <c r="RMW3209" s="14"/>
      <c r="RMX3209" s="14"/>
      <c r="RMY3209" s="14"/>
      <c r="RMZ3209" s="14"/>
      <c r="RNA3209" s="14"/>
      <c r="RNB3209" s="14"/>
      <c r="RNC3209" s="14"/>
      <c r="RND3209" s="14"/>
      <c r="RNE3209" s="14"/>
      <c r="RNF3209" s="14"/>
      <c r="RNG3209" s="14"/>
      <c r="RNH3209" s="14"/>
      <c r="RNI3209" s="14"/>
      <c r="RNJ3209" s="14"/>
      <c r="RNK3209" s="14"/>
      <c r="RNL3209" s="14"/>
      <c r="RNM3209" s="14"/>
      <c r="RNN3209" s="14"/>
      <c r="RNO3209" s="14"/>
      <c r="RNP3209" s="14"/>
      <c r="RNQ3209" s="14"/>
      <c r="RNR3209" s="14"/>
      <c r="RNS3209" s="14"/>
      <c r="RNT3209" s="14"/>
      <c r="RNU3209" s="14"/>
      <c r="RNV3209" s="14"/>
      <c r="RNW3209" s="14"/>
      <c r="RNX3209" s="14"/>
      <c r="RNY3209" s="14"/>
      <c r="RNZ3209" s="14"/>
      <c r="ROA3209" s="14"/>
      <c r="ROB3209" s="14"/>
      <c r="ROC3209" s="14"/>
      <c r="ROD3209" s="14"/>
      <c r="ROE3209" s="14"/>
      <c r="ROF3209" s="14"/>
      <c r="ROG3209" s="14"/>
      <c r="ROH3209" s="14"/>
      <c r="ROI3209" s="14"/>
      <c r="ROJ3209" s="14"/>
      <c r="ROK3209" s="14"/>
      <c r="ROL3209" s="14"/>
      <c r="ROM3209" s="14"/>
      <c r="RON3209" s="14"/>
      <c r="ROO3209" s="14"/>
      <c r="ROP3209" s="14"/>
      <c r="ROQ3209" s="14"/>
      <c r="ROR3209" s="14"/>
      <c r="ROS3209" s="14"/>
      <c r="ROT3209" s="14"/>
      <c r="ROU3209" s="14"/>
      <c r="ROV3209" s="14"/>
      <c r="ROW3209" s="14"/>
      <c r="ROX3209" s="14"/>
      <c r="ROY3209" s="14"/>
      <c r="ROZ3209" s="14"/>
      <c r="RPA3209" s="14"/>
      <c r="RPB3209" s="14"/>
      <c r="RPC3209" s="14"/>
      <c r="RPD3209" s="14"/>
      <c r="RPE3209" s="14"/>
      <c r="RPF3209" s="14"/>
      <c r="RPG3209" s="14"/>
      <c r="RPH3209" s="14"/>
      <c r="RPI3209" s="14"/>
      <c r="RPJ3209" s="14"/>
      <c r="RPK3209" s="14"/>
      <c r="RPL3209" s="14"/>
      <c r="RPM3209" s="14"/>
      <c r="RPN3209" s="14"/>
      <c r="RPO3209" s="14"/>
      <c r="RPP3209" s="14"/>
      <c r="RPQ3209" s="14"/>
      <c r="RPR3209" s="14"/>
      <c r="RPS3209" s="14"/>
      <c r="RPT3209" s="14"/>
      <c r="RPU3209" s="14"/>
      <c r="RPV3209" s="14"/>
      <c r="RPW3209" s="14"/>
      <c r="RPX3209" s="14"/>
      <c r="RPY3209" s="14"/>
      <c r="RPZ3209" s="14"/>
      <c r="RQA3209" s="14"/>
      <c r="RQB3209" s="14"/>
      <c r="RQC3209" s="14"/>
      <c r="RQD3209" s="14"/>
      <c r="RQE3209" s="14"/>
      <c r="RQF3209" s="14"/>
      <c r="RQG3209" s="14"/>
      <c r="RQH3209" s="14"/>
      <c r="RQI3209" s="14"/>
      <c r="RQJ3209" s="14"/>
      <c r="RQK3209" s="14"/>
      <c r="RQL3209" s="14"/>
      <c r="RQM3209" s="14"/>
      <c r="RQN3209" s="14"/>
      <c r="RQO3209" s="14"/>
      <c r="RQP3209" s="14"/>
      <c r="RQQ3209" s="14"/>
      <c r="RQR3209" s="14"/>
      <c r="RQS3209" s="14"/>
      <c r="RQT3209" s="14"/>
      <c r="RQU3209" s="14"/>
      <c r="RQV3209" s="14"/>
      <c r="RQW3209" s="14"/>
      <c r="RQX3209" s="14"/>
      <c r="RQY3209" s="14"/>
      <c r="RQZ3209" s="14"/>
      <c r="RRA3209" s="14"/>
      <c r="RRB3209" s="14"/>
      <c r="RRC3209" s="14"/>
      <c r="RRD3209" s="14"/>
      <c r="RRE3209" s="14"/>
      <c r="RRF3209" s="14"/>
      <c r="RRG3209" s="14"/>
      <c r="RRH3209" s="14"/>
      <c r="RRI3209" s="14"/>
      <c r="RRJ3209" s="14"/>
      <c r="RRK3209" s="14"/>
      <c r="RRL3209" s="14"/>
      <c r="RRM3209" s="14"/>
      <c r="RRN3209" s="14"/>
      <c r="RRO3209" s="14"/>
      <c r="RRP3209" s="14"/>
      <c r="RRQ3209" s="14"/>
      <c r="RRR3209" s="14"/>
      <c r="RRS3209" s="14"/>
      <c r="RRT3209" s="14"/>
      <c r="RRU3209" s="14"/>
      <c r="RRV3209" s="14"/>
      <c r="RRW3209" s="14"/>
      <c r="RRX3209" s="14"/>
      <c r="RRY3209" s="14"/>
      <c r="RRZ3209" s="14"/>
      <c r="RSA3209" s="14"/>
      <c r="RSB3209" s="14"/>
      <c r="RSC3209" s="14"/>
      <c r="RSD3209" s="14"/>
      <c r="RSE3209" s="14"/>
      <c r="RSF3209" s="14"/>
      <c r="RSG3209" s="14"/>
      <c r="RSH3209" s="14"/>
      <c r="RSI3209" s="14"/>
      <c r="RSJ3209" s="14"/>
      <c r="RSK3209" s="14"/>
      <c r="RSL3209" s="14"/>
      <c r="RSM3209" s="14"/>
      <c r="RSN3209" s="14"/>
      <c r="RSO3209" s="14"/>
      <c r="RSP3209" s="14"/>
      <c r="RSQ3209" s="14"/>
      <c r="RSR3209" s="14"/>
      <c r="RSS3209" s="14"/>
      <c r="RST3209" s="14"/>
      <c r="RSU3209" s="14"/>
      <c r="RSV3209" s="14"/>
      <c r="RSW3209" s="14"/>
      <c r="RSX3209" s="14"/>
      <c r="RSY3209" s="14"/>
      <c r="RSZ3209" s="14"/>
      <c r="RTA3209" s="14"/>
      <c r="RTB3209" s="14"/>
      <c r="RTC3209" s="14"/>
      <c r="RTD3209" s="14"/>
      <c r="RTE3209" s="14"/>
      <c r="RTF3209" s="14"/>
      <c r="RTG3209" s="14"/>
      <c r="RTH3209" s="14"/>
      <c r="RTI3209" s="14"/>
      <c r="RTJ3209" s="14"/>
      <c r="RTK3209" s="14"/>
      <c r="RTL3209" s="14"/>
      <c r="RTM3209" s="14"/>
      <c r="RTN3209" s="14"/>
      <c r="RTO3209" s="14"/>
      <c r="RTP3209" s="14"/>
      <c r="RTQ3209" s="14"/>
      <c r="RTR3209" s="14"/>
      <c r="RTS3209" s="14"/>
      <c r="RTT3209" s="14"/>
      <c r="RTU3209" s="14"/>
      <c r="RTV3209" s="14"/>
      <c r="RTW3209" s="14"/>
      <c r="RTX3209" s="14"/>
      <c r="RTY3209" s="14"/>
      <c r="RTZ3209" s="14"/>
      <c r="RUA3209" s="14"/>
      <c r="RUB3209" s="14"/>
      <c r="RUC3209" s="14"/>
      <c r="RUD3209" s="14"/>
      <c r="RUE3209" s="14"/>
      <c r="RUF3209" s="14"/>
      <c r="RUG3209" s="14"/>
      <c r="RUH3209" s="14"/>
      <c r="RUI3209" s="14"/>
      <c r="RUJ3209" s="14"/>
      <c r="RUK3209" s="14"/>
      <c r="RUL3209" s="14"/>
      <c r="RUM3209" s="14"/>
      <c r="RUN3209" s="14"/>
      <c r="RUO3209" s="14"/>
      <c r="RUP3209" s="14"/>
      <c r="RUQ3209" s="14"/>
      <c r="RUR3209" s="14"/>
      <c r="RUS3209" s="14"/>
      <c r="RUT3209" s="14"/>
      <c r="RUU3209" s="14"/>
      <c r="RUV3209" s="14"/>
      <c r="RUW3209" s="14"/>
      <c r="RUX3209" s="14"/>
      <c r="RUY3209" s="14"/>
      <c r="RUZ3209" s="14"/>
      <c r="RVA3209" s="14"/>
      <c r="RVB3209" s="14"/>
      <c r="RVC3209" s="14"/>
      <c r="RVD3209" s="14"/>
      <c r="RVE3209" s="14"/>
      <c r="RVF3209" s="14"/>
      <c r="RVG3209" s="14"/>
      <c r="RVH3209" s="14"/>
      <c r="RVI3209" s="14"/>
      <c r="RVJ3209" s="14"/>
      <c r="RVK3209" s="14"/>
      <c r="RVL3209" s="14"/>
      <c r="RVM3209" s="14"/>
      <c r="RVN3209" s="14"/>
      <c r="RVO3209" s="14"/>
      <c r="RVP3209" s="14"/>
      <c r="RVQ3209" s="14"/>
      <c r="RVR3209" s="14"/>
      <c r="RVS3209" s="14"/>
      <c r="RVT3209" s="14"/>
      <c r="RVU3209" s="14"/>
      <c r="RVV3209" s="14"/>
      <c r="RVW3209" s="14"/>
      <c r="RVX3209" s="14"/>
      <c r="RVY3209" s="14"/>
      <c r="RVZ3209" s="14"/>
      <c r="RWA3209" s="14"/>
      <c r="RWB3209" s="14"/>
      <c r="RWC3209" s="14"/>
      <c r="RWD3209" s="14"/>
      <c r="RWE3209" s="14"/>
      <c r="RWF3209" s="14"/>
      <c r="RWG3209" s="14"/>
      <c r="RWH3209" s="14"/>
      <c r="RWI3209" s="14"/>
      <c r="RWJ3209" s="14"/>
      <c r="RWK3209" s="14"/>
      <c r="RWL3209" s="14"/>
      <c r="RWM3209" s="14"/>
      <c r="RWN3209" s="14"/>
      <c r="RWO3209" s="14"/>
      <c r="RWP3209" s="14"/>
      <c r="RWQ3209" s="14"/>
      <c r="RWR3209" s="14"/>
      <c r="RWS3209" s="14"/>
      <c r="RWT3209" s="14"/>
      <c r="RWU3209" s="14"/>
      <c r="RWV3209" s="14"/>
      <c r="RWW3209" s="14"/>
      <c r="RWX3209" s="14"/>
      <c r="RWY3209" s="14"/>
      <c r="RWZ3209" s="14"/>
      <c r="RXA3209" s="14"/>
      <c r="RXB3209" s="14"/>
      <c r="RXC3209" s="14"/>
      <c r="RXD3209" s="14"/>
      <c r="RXE3209" s="14"/>
      <c r="RXF3209" s="14"/>
      <c r="RXG3209" s="14"/>
      <c r="RXH3209" s="14"/>
      <c r="RXI3209" s="14"/>
      <c r="RXJ3209" s="14"/>
      <c r="RXK3209" s="14"/>
      <c r="RXL3209" s="14"/>
      <c r="RXM3209" s="14"/>
      <c r="RXN3209" s="14"/>
      <c r="RXO3209" s="14"/>
      <c r="RXP3209" s="14"/>
      <c r="RXQ3209" s="14"/>
      <c r="RXR3209" s="14"/>
      <c r="RXS3209" s="14"/>
      <c r="RXT3209" s="14"/>
      <c r="RXU3209" s="14"/>
      <c r="RXV3209" s="14"/>
      <c r="RXW3209" s="14"/>
      <c r="RXX3209" s="14"/>
      <c r="RXY3209" s="14"/>
      <c r="RXZ3209" s="14"/>
      <c r="RYA3209" s="14"/>
      <c r="RYB3209" s="14"/>
      <c r="RYC3209" s="14"/>
      <c r="RYD3209" s="14"/>
      <c r="RYE3209" s="14"/>
      <c r="RYF3209" s="14"/>
      <c r="RYG3209" s="14"/>
      <c r="RYH3209" s="14"/>
      <c r="RYI3209" s="14"/>
      <c r="RYJ3209" s="14"/>
      <c r="RYK3209" s="14"/>
      <c r="RYL3209" s="14"/>
      <c r="RYM3209" s="14"/>
      <c r="RYN3209" s="14"/>
      <c r="RYO3209" s="14"/>
      <c r="RYP3209" s="14"/>
      <c r="RYQ3209" s="14"/>
      <c r="RYR3209" s="14"/>
      <c r="RYS3209" s="14"/>
      <c r="RYT3209" s="14"/>
      <c r="RYU3209" s="14"/>
      <c r="RYV3209" s="14"/>
      <c r="RYW3209" s="14"/>
      <c r="RYX3209" s="14"/>
      <c r="RYY3209" s="14"/>
      <c r="RYZ3209" s="14"/>
      <c r="RZA3209" s="14"/>
      <c r="RZB3209" s="14"/>
      <c r="RZC3209" s="14"/>
      <c r="RZD3209" s="14"/>
      <c r="RZE3209" s="14"/>
      <c r="RZF3209" s="14"/>
      <c r="RZG3209" s="14"/>
      <c r="RZH3209" s="14"/>
      <c r="RZI3209" s="14"/>
      <c r="RZJ3209" s="14"/>
      <c r="RZK3209" s="14"/>
      <c r="RZL3209" s="14"/>
      <c r="RZM3209" s="14"/>
      <c r="RZN3209" s="14"/>
      <c r="RZO3209" s="14"/>
      <c r="RZP3209" s="14"/>
      <c r="RZQ3209" s="14"/>
      <c r="RZR3209" s="14"/>
      <c r="RZS3209" s="14"/>
      <c r="RZT3209" s="14"/>
      <c r="RZU3209" s="14"/>
      <c r="RZV3209" s="14"/>
      <c r="RZW3209" s="14"/>
      <c r="RZX3209" s="14"/>
      <c r="RZY3209" s="14"/>
      <c r="RZZ3209" s="14"/>
      <c r="SAA3209" s="14"/>
      <c r="SAB3209" s="14"/>
      <c r="SAC3209" s="14"/>
      <c r="SAD3209" s="14"/>
      <c r="SAE3209" s="14"/>
      <c r="SAF3209" s="14"/>
      <c r="SAG3209" s="14"/>
      <c r="SAH3209" s="14"/>
      <c r="SAI3209" s="14"/>
      <c r="SAJ3209" s="14"/>
      <c r="SAK3209" s="14"/>
      <c r="SAL3209" s="14"/>
      <c r="SAM3209" s="14"/>
      <c r="SAN3209" s="14"/>
      <c r="SAO3209" s="14"/>
      <c r="SAP3209" s="14"/>
      <c r="SAQ3209" s="14"/>
      <c r="SAR3209" s="14"/>
      <c r="SAS3209" s="14"/>
      <c r="SAT3209" s="14"/>
      <c r="SAU3209" s="14"/>
      <c r="SAV3209" s="14"/>
      <c r="SAW3209" s="14"/>
      <c r="SAX3209" s="14"/>
      <c r="SAY3209" s="14"/>
      <c r="SAZ3209" s="14"/>
      <c r="SBA3209" s="14"/>
      <c r="SBB3209" s="14"/>
      <c r="SBC3209" s="14"/>
      <c r="SBD3209" s="14"/>
      <c r="SBE3209" s="14"/>
      <c r="SBF3209" s="14"/>
      <c r="SBG3209" s="14"/>
      <c r="SBH3209" s="14"/>
      <c r="SBI3209" s="14"/>
      <c r="SBJ3209" s="14"/>
      <c r="SBK3209" s="14"/>
      <c r="SBL3209" s="14"/>
      <c r="SBM3209" s="14"/>
      <c r="SBN3209" s="14"/>
      <c r="SBO3209" s="14"/>
      <c r="SBP3209" s="14"/>
      <c r="SBQ3209" s="14"/>
      <c r="SBR3209" s="14"/>
      <c r="SBS3209" s="14"/>
      <c r="SBT3209" s="14"/>
      <c r="SBU3209" s="14"/>
      <c r="SBV3209" s="14"/>
      <c r="SBW3209" s="14"/>
      <c r="SBX3209" s="14"/>
      <c r="SBY3209" s="14"/>
      <c r="SBZ3209" s="14"/>
      <c r="SCA3209" s="14"/>
      <c r="SCB3209" s="14"/>
      <c r="SCC3209" s="14"/>
      <c r="SCD3209" s="14"/>
      <c r="SCE3209" s="14"/>
      <c r="SCF3209" s="14"/>
      <c r="SCG3209" s="14"/>
      <c r="SCH3209" s="14"/>
      <c r="SCI3209" s="14"/>
      <c r="SCJ3209" s="14"/>
      <c r="SCK3209" s="14"/>
      <c r="SCL3209" s="14"/>
      <c r="SCM3209" s="14"/>
      <c r="SCN3209" s="14"/>
      <c r="SCO3209" s="14"/>
      <c r="SCP3209" s="14"/>
      <c r="SCQ3209" s="14"/>
      <c r="SCR3209" s="14"/>
      <c r="SCS3209" s="14"/>
      <c r="SCT3209" s="14"/>
      <c r="SCU3209" s="14"/>
      <c r="SCV3209" s="14"/>
      <c r="SCW3209" s="14"/>
      <c r="SCX3209" s="14"/>
      <c r="SCY3209" s="14"/>
      <c r="SCZ3209" s="14"/>
      <c r="SDA3209" s="14"/>
      <c r="SDB3209" s="14"/>
      <c r="SDC3209" s="14"/>
      <c r="SDD3209" s="14"/>
      <c r="SDE3209" s="14"/>
      <c r="SDF3209" s="14"/>
      <c r="SDG3209" s="14"/>
      <c r="SDH3209" s="14"/>
      <c r="SDI3209" s="14"/>
      <c r="SDJ3209" s="14"/>
      <c r="SDK3209" s="14"/>
      <c r="SDL3209" s="14"/>
      <c r="SDM3209" s="14"/>
      <c r="SDN3209" s="14"/>
      <c r="SDO3209" s="14"/>
      <c r="SDP3209" s="14"/>
      <c r="SDQ3209" s="14"/>
      <c r="SDR3209" s="14"/>
      <c r="SDS3209" s="14"/>
      <c r="SDT3209" s="14"/>
      <c r="SDU3209" s="14"/>
      <c r="SDV3209" s="14"/>
      <c r="SDW3209" s="14"/>
      <c r="SDX3209" s="14"/>
      <c r="SDY3209" s="14"/>
      <c r="SDZ3209" s="14"/>
      <c r="SEA3209" s="14"/>
      <c r="SEB3209" s="14"/>
      <c r="SEC3209" s="14"/>
      <c r="SED3209" s="14"/>
      <c r="SEE3209" s="14"/>
      <c r="SEF3209" s="14"/>
      <c r="SEG3209" s="14"/>
      <c r="SEH3209" s="14"/>
      <c r="SEI3209" s="14"/>
      <c r="SEJ3209" s="14"/>
      <c r="SEK3209" s="14"/>
      <c r="SEL3209" s="14"/>
      <c r="SEM3209" s="14"/>
      <c r="SEN3209" s="14"/>
      <c r="SEO3209" s="14"/>
      <c r="SEP3209" s="14"/>
      <c r="SEQ3209" s="14"/>
      <c r="SER3209" s="14"/>
      <c r="SES3209" s="14"/>
      <c r="SET3209" s="14"/>
      <c r="SEU3209" s="14"/>
      <c r="SEV3209" s="14"/>
      <c r="SEW3209" s="14"/>
      <c r="SEX3209" s="14"/>
      <c r="SEY3209" s="14"/>
      <c r="SEZ3209" s="14"/>
      <c r="SFA3209" s="14"/>
      <c r="SFB3209" s="14"/>
      <c r="SFC3209" s="14"/>
      <c r="SFD3209" s="14"/>
      <c r="SFE3209" s="14"/>
      <c r="SFF3209" s="14"/>
      <c r="SFG3209" s="14"/>
      <c r="SFH3209" s="14"/>
      <c r="SFI3209" s="14"/>
      <c r="SFJ3209" s="14"/>
      <c r="SFK3209" s="14"/>
      <c r="SFL3209" s="14"/>
      <c r="SFM3209" s="14"/>
      <c r="SFN3209" s="14"/>
      <c r="SFO3209" s="14"/>
      <c r="SFP3209" s="14"/>
      <c r="SFQ3209" s="14"/>
      <c r="SFR3209" s="14"/>
      <c r="SFS3209" s="14"/>
      <c r="SFT3209" s="14"/>
      <c r="SFU3209" s="14"/>
      <c r="SFV3209" s="14"/>
      <c r="SFW3209" s="14"/>
      <c r="SFX3209" s="14"/>
      <c r="SFY3209" s="14"/>
      <c r="SFZ3209" s="14"/>
      <c r="SGA3209" s="14"/>
      <c r="SGB3209" s="14"/>
      <c r="SGC3209" s="14"/>
      <c r="SGD3209" s="14"/>
      <c r="SGE3209" s="14"/>
      <c r="SGF3209" s="14"/>
      <c r="SGG3209" s="14"/>
      <c r="SGH3209" s="14"/>
      <c r="SGI3209" s="14"/>
      <c r="SGJ3209" s="14"/>
      <c r="SGK3209" s="14"/>
      <c r="SGL3209" s="14"/>
      <c r="SGM3209" s="14"/>
      <c r="SGN3209" s="14"/>
      <c r="SGO3209" s="14"/>
      <c r="SGP3209" s="14"/>
      <c r="SGQ3209" s="14"/>
      <c r="SGR3209" s="14"/>
      <c r="SGS3209" s="14"/>
      <c r="SGT3209" s="14"/>
      <c r="SGU3209" s="14"/>
      <c r="SGV3209" s="14"/>
      <c r="SGW3209" s="14"/>
      <c r="SGX3209" s="14"/>
      <c r="SGY3209" s="14"/>
      <c r="SGZ3209" s="14"/>
      <c r="SHA3209" s="14"/>
      <c r="SHB3209" s="14"/>
      <c r="SHC3209" s="14"/>
      <c r="SHD3209" s="14"/>
      <c r="SHE3209" s="14"/>
      <c r="SHF3209" s="14"/>
      <c r="SHG3209" s="14"/>
      <c r="SHH3209" s="14"/>
      <c r="SHI3209" s="14"/>
      <c r="SHJ3209" s="14"/>
      <c r="SHK3209" s="14"/>
      <c r="SHL3209" s="14"/>
      <c r="SHM3209" s="14"/>
      <c r="SHN3209" s="14"/>
      <c r="SHO3209" s="14"/>
      <c r="SHP3209" s="14"/>
      <c r="SHQ3209" s="14"/>
      <c r="SHR3209" s="14"/>
      <c r="SHS3209" s="14"/>
      <c r="SHT3209" s="14"/>
      <c r="SHU3209" s="14"/>
      <c r="SHV3209" s="14"/>
      <c r="SHW3209" s="14"/>
      <c r="SHX3209" s="14"/>
      <c r="SHY3209" s="14"/>
      <c r="SHZ3209" s="14"/>
      <c r="SIA3209" s="14"/>
      <c r="SIB3209" s="14"/>
      <c r="SIC3209" s="14"/>
      <c r="SID3209" s="14"/>
      <c r="SIE3209" s="14"/>
      <c r="SIF3209" s="14"/>
      <c r="SIG3209" s="14"/>
      <c r="SIH3209" s="14"/>
      <c r="SII3209" s="14"/>
      <c r="SIJ3209" s="14"/>
      <c r="SIK3209" s="14"/>
      <c r="SIL3209" s="14"/>
      <c r="SIM3209" s="14"/>
      <c r="SIN3209" s="14"/>
      <c r="SIO3209" s="14"/>
      <c r="SIP3209" s="14"/>
      <c r="SIQ3209" s="14"/>
      <c r="SIR3209" s="14"/>
      <c r="SIS3209" s="14"/>
      <c r="SIT3209" s="14"/>
      <c r="SIU3209" s="14"/>
      <c r="SIV3209" s="14"/>
      <c r="SIW3209" s="14"/>
      <c r="SIX3209" s="14"/>
      <c r="SIY3209" s="14"/>
      <c r="SIZ3209" s="14"/>
      <c r="SJA3209" s="14"/>
      <c r="SJB3209" s="14"/>
      <c r="SJC3209" s="14"/>
      <c r="SJD3209" s="14"/>
      <c r="SJE3209" s="14"/>
      <c r="SJF3209" s="14"/>
      <c r="SJG3209" s="14"/>
      <c r="SJH3209" s="14"/>
      <c r="SJI3209" s="14"/>
      <c r="SJJ3209" s="14"/>
      <c r="SJK3209" s="14"/>
      <c r="SJL3209" s="14"/>
      <c r="SJM3209" s="14"/>
      <c r="SJN3209" s="14"/>
      <c r="SJO3209" s="14"/>
      <c r="SJP3209" s="14"/>
      <c r="SJQ3209" s="14"/>
      <c r="SJR3209" s="14"/>
      <c r="SJS3209" s="14"/>
      <c r="SJT3209" s="14"/>
      <c r="SJU3209" s="14"/>
      <c r="SJV3209" s="14"/>
      <c r="SJW3209" s="14"/>
      <c r="SJX3209" s="14"/>
      <c r="SJY3209" s="14"/>
      <c r="SJZ3209" s="14"/>
      <c r="SKA3209" s="14"/>
      <c r="SKB3209" s="14"/>
      <c r="SKC3209" s="14"/>
      <c r="SKD3209" s="14"/>
      <c r="SKE3209" s="14"/>
      <c r="SKF3209" s="14"/>
      <c r="SKG3209" s="14"/>
      <c r="SKH3209" s="14"/>
      <c r="SKI3209" s="14"/>
      <c r="SKJ3209" s="14"/>
      <c r="SKK3209" s="14"/>
      <c r="SKL3209" s="14"/>
      <c r="SKM3209" s="14"/>
      <c r="SKN3209" s="14"/>
      <c r="SKO3209" s="14"/>
      <c r="SKP3209" s="14"/>
      <c r="SKQ3209" s="14"/>
      <c r="SKR3209" s="14"/>
      <c r="SKS3209" s="14"/>
      <c r="SKT3209" s="14"/>
      <c r="SKU3209" s="14"/>
      <c r="SKV3209" s="14"/>
      <c r="SKW3209" s="14"/>
      <c r="SKX3209" s="14"/>
      <c r="SKY3209" s="14"/>
      <c r="SKZ3209" s="14"/>
      <c r="SLA3209" s="14"/>
      <c r="SLB3209" s="14"/>
      <c r="SLC3209" s="14"/>
      <c r="SLD3209" s="14"/>
      <c r="SLE3209" s="14"/>
      <c r="SLF3209" s="14"/>
      <c r="SLG3209" s="14"/>
      <c r="SLH3209" s="14"/>
      <c r="SLI3209" s="14"/>
      <c r="SLJ3209" s="14"/>
      <c r="SLK3209" s="14"/>
      <c r="SLL3209" s="14"/>
      <c r="SLM3209" s="14"/>
      <c r="SLN3209" s="14"/>
      <c r="SLO3209" s="14"/>
      <c r="SLP3209" s="14"/>
      <c r="SLQ3209" s="14"/>
      <c r="SLR3209" s="14"/>
      <c r="SLS3209" s="14"/>
      <c r="SLT3209" s="14"/>
      <c r="SLU3209" s="14"/>
      <c r="SLV3209" s="14"/>
      <c r="SLW3209" s="14"/>
      <c r="SLX3209" s="14"/>
      <c r="SLY3209" s="14"/>
      <c r="SLZ3209" s="14"/>
      <c r="SMA3209" s="14"/>
      <c r="SMB3209" s="14"/>
      <c r="SMC3209" s="14"/>
      <c r="SMD3209" s="14"/>
      <c r="SME3209" s="14"/>
      <c r="SMF3209" s="14"/>
      <c r="SMG3209" s="14"/>
      <c r="SMH3209" s="14"/>
      <c r="SMI3209" s="14"/>
      <c r="SMJ3209" s="14"/>
      <c r="SMK3209" s="14"/>
      <c r="SML3209" s="14"/>
      <c r="SMM3209" s="14"/>
      <c r="SMN3209" s="14"/>
      <c r="SMO3209" s="14"/>
      <c r="SMP3209" s="14"/>
      <c r="SMQ3209" s="14"/>
      <c r="SMR3209" s="14"/>
      <c r="SMS3209" s="14"/>
      <c r="SMT3209" s="14"/>
      <c r="SMU3209" s="14"/>
      <c r="SMV3209" s="14"/>
      <c r="SMW3209" s="14"/>
      <c r="SMX3209" s="14"/>
      <c r="SMY3209" s="14"/>
      <c r="SMZ3209" s="14"/>
      <c r="SNA3209" s="14"/>
      <c r="SNB3209" s="14"/>
      <c r="SNC3209" s="14"/>
      <c r="SND3209" s="14"/>
      <c r="SNE3209" s="14"/>
      <c r="SNF3209" s="14"/>
      <c r="SNG3209" s="14"/>
      <c r="SNH3209" s="14"/>
      <c r="SNI3209" s="14"/>
      <c r="SNJ3209" s="14"/>
      <c r="SNK3209" s="14"/>
      <c r="SNL3209" s="14"/>
      <c r="SNM3209" s="14"/>
      <c r="SNN3209" s="14"/>
      <c r="SNO3209" s="14"/>
      <c r="SNP3209" s="14"/>
      <c r="SNQ3209" s="14"/>
      <c r="SNR3209" s="14"/>
      <c r="SNS3209" s="14"/>
      <c r="SNT3209" s="14"/>
      <c r="SNU3209" s="14"/>
      <c r="SNV3209" s="14"/>
      <c r="SNW3209" s="14"/>
      <c r="SNX3209" s="14"/>
      <c r="SNY3209" s="14"/>
      <c r="SNZ3209" s="14"/>
      <c r="SOA3209" s="14"/>
      <c r="SOB3209" s="14"/>
      <c r="SOC3209" s="14"/>
      <c r="SOD3209" s="14"/>
      <c r="SOE3209" s="14"/>
      <c r="SOF3209" s="14"/>
      <c r="SOG3209" s="14"/>
      <c r="SOH3209" s="14"/>
      <c r="SOI3209" s="14"/>
      <c r="SOJ3209" s="14"/>
      <c r="SOK3209" s="14"/>
      <c r="SOL3209" s="14"/>
      <c r="SOM3209" s="14"/>
      <c r="SON3209" s="14"/>
      <c r="SOO3209" s="14"/>
      <c r="SOP3209" s="14"/>
      <c r="SOQ3209" s="14"/>
      <c r="SOR3209" s="14"/>
      <c r="SOS3209" s="14"/>
      <c r="SOT3209" s="14"/>
      <c r="SOU3209" s="14"/>
      <c r="SOV3209" s="14"/>
      <c r="SOW3209" s="14"/>
      <c r="SOX3209" s="14"/>
      <c r="SOY3209" s="14"/>
      <c r="SOZ3209" s="14"/>
      <c r="SPA3209" s="14"/>
      <c r="SPB3209" s="14"/>
      <c r="SPC3209" s="14"/>
      <c r="SPD3209" s="14"/>
      <c r="SPE3209" s="14"/>
      <c r="SPF3209" s="14"/>
      <c r="SPG3209" s="14"/>
      <c r="SPH3209" s="14"/>
      <c r="SPI3209" s="14"/>
      <c r="SPJ3209" s="14"/>
      <c r="SPK3209" s="14"/>
      <c r="SPL3209" s="14"/>
      <c r="SPM3209" s="14"/>
      <c r="SPN3209" s="14"/>
      <c r="SPO3209" s="14"/>
      <c r="SPP3209" s="14"/>
      <c r="SPQ3209" s="14"/>
      <c r="SPR3209" s="14"/>
      <c r="SPS3209" s="14"/>
      <c r="SPT3209" s="14"/>
      <c r="SPU3209" s="14"/>
      <c r="SPV3209" s="14"/>
      <c r="SPW3209" s="14"/>
      <c r="SPX3209" s="14"/>
      <c r="SPY3209" s="14"/>
      <c r="SPZ3209" s="14"/>
      <c r="SQA3209" s="14"/>
      <c r="SQB3209" s="14"/>
      <c r="SQC3209" s="14"/>
      <c r="SQD3209" s="14"/>
      <c r="SQE3209" s="14"/>
      <c r="SQF3209" s="14"/>
      <c r="SQG3209" s="14"/>
      <c r="SQH3209" s="14"/>
      <c r="SQI3209" s="14"/>
      <c r="SQJ3209" s="14"/>
      <c r="SQK3209" s="14"/>
      <c r="SQL3209" s="14"/>
      <c r="SQM3209" s="14"/>
      <c r="SQN3209" s="14"/>
      <c r="SQO3209" s="14"/>
      <c r="SQP3209" s="14"/>
      <c r="SQQ3209" s="14"/>
      <c r="SQR3209" s="14"/>
      <c r="SQS3209" s="14"/>
      <c r="SQT3209" s="14"/>
      <c r="SQU3209" s="14"/>
      <c r="SQV3209" s="14"/>
      <c r="SQW3209" s="14"/>
      <c r="SQX3209" s="14"/>
      <c r="SQY3209" s="14"/>
      <c r="SQZ3209" s="14"/>
      <c r="SRA3209" s="14"/>
      <c r="SRB3209" s="14"/>
      <c r="SRC3209" s="14"/>
      <c r="SRD3209" s="14"/>
      <c r="SRE3209" s="14"/>
      <c r="SRF3209" s="14"/>
      <c r="SRG3209" s="14"/>
      <c r="SRH3209" s="14"/>
      <c r="SRI3209" s="14"/>
      <c r="SRJ3209" s="14"/>
      <c r="SRK3209" s="14"/>
      <c r="SRL3209" s="14"/>
      <c r="SRM3209" s="14"/>
      <c r="SRN3209" s="14"/>
      <c r="SRO3209" s="14"/>
      <c r="SRP3209" s="14"/>
      <c r="SRQ3209" s="14"/>
      <c r="SRR3209" s="14"/>
      <c r="SRS3209" s="14"/>
      <c r="SRT3209" s="14"/>
      <c r="SRU3209" s="14"/>
      <c r="SRV3209" s="14"/>
      <c r="SRW3209" s="14"/>
      <c r="SRX3209" s="14"/>
      <c r="SRY3209" s="14"/>
      <c r="SRZ3209" s="14"/>
      <c r="SSA3209" s="14"/>
      <c r="SSB3209" s="14"/>
      <c r="SSC3209" s="14"/>
      <c r="SSD3209" s="14"/>
      <c r="SSE3209" s="14"/>
      <c r="SSF3209" s="14"/>
      <c r="SSG3209" s="14"/>
      <c r="SSH3209" s="14"/>
      <c r="SSI3209" s="14"/>
      <c r="SSJ3209" s="14"/>
      <c r="SSK3209" s="14"/>
      <c r="SSL3209" s="14"/>
      <c r="SSM3209" s="14"/>
      <c r="SSN3209" s="14"/>
      <c r="SSO3209" s="14"/>
      <c r="SSP3209" s="14"/>
      <c r="SSQ3209" s="14"/>
      <c r="SSR3209" s="14"/>
      <c r="SSS3209" s="14"/>
      <c r="SST3209" s="14"/>
      <c r="SSU3209" s="14"/>
      <c r="SSV3209" s="14"/>
      <c r="SSW3209" s="14"/>
      <c r="SSX3209" s="14"/>
      <c r="SSY3209" s="14"/>
      <c r="SSZ3209" s="14"/>
      <c r="STA3209" s="14"/>
      <c r="STB3209" s="14"/>
      <c r="STC3209" s="14"/>
      <c r="STD3209" s="14"/>
      <c r="STE3209" s="14"/>
      <c r="STF3209" s="14"/>
      <c r="STG3209" s="14"/>
      <c r="STH3209" s="14"/>
      <c r="STI3209" s="14"/>
      <c r="STJ3209" s="14"/>
      <c r="STK3209" s="14"/>
      <c r="STL3209" s="14"/>
      <c r="STM3209" s="14"/>
      <c r="STN3209" s="14"/>
      <c r="STO3209" s="14"/>
      <c r="STP3209" s="14"/>
      <c r="STQ3209" s="14"/>
      <c r="STR3209" s="14"/>
      <c r="STS3209" s="14"/>
      <c r="STT3209" s="14"/>
      <c r="STU3209" s="14"/>
      <c r="STV3209" s="14"/>
      <c r="STW3209" s="14"/>
      <c r="STX3209" s="14"/>
      <c r="STY3209" s="14"/>
      <c r="STZ3209" s="14"/>
      <c r="SUA3209" s="14"/>
      <c r="SUB3209" s="14"/>
      <c r="SUC3209" s="14"/>
      <c r="SUD3209" s="14"/>
      <c r="SUE3209" s="14"/>
      <c r="SUF3209" s="14"/>
      <c r="SUG3209" s="14"/>
      <c r="SUH3209" s="14"/>
      <c r="SUI3209" s="14"/>
      <c r="SUJ3209" s="14"/>
      <c r="SUK3209" s="14"/>
      <c r="SUL3209" s="14"/>
      <c r="SUM3209" s="14"/>
      <c r="SUN3209" s="14"/>
      <c r="SUO3209" s="14"/>
      <c r="SUP3209" s="14"/>
      <c r="SUQ3209" s="14"/>
      <c r="SUR3209" s="14"/>
      <c r="SUS3209" s="14"/>
      <c r="SUT3209" s="14"/>
      <c r="SUU3209" s="14"/>
      <c r="SUV3209" s="14"/>
      <c r="SUW3209" s="14"/>
      <c r="SUX3209" s="14"/>
      <c r="SUY3209" s="14"/>
      <c r="SUZ3209" s="14"/>
      <c r="SVA3209" s="14"/>
      <c r="SVB3209" s="14"/>
      <c r="SVC3209" s="14"/>
      <c r="SVD3209" s="14"/>
      <c r="SVE3209" s="14"/>
      <c r="SVF3209" s="14"/>
      <c r="SVG3209" s="14"/>
      <c r="SVH3209" s="14"/>
      <c r="SVI3209" s="14"/>
      <c r="SVJ3209" s="14"/>
      <c r="SVK3209" s="14"/>
      <c r="SVL3209" s="14"/>
      <c r="SVM3209" s="14"/>
      <c r="SVN3209" s="14"/>
      <c r="SVO3209" s="14"/>
      <c r="SVP3209" s="14"/>
      <c r="SVQ3209" s="14"/>
      <c r="SVR3209" s="14"/>
      <c r="SVS3209" s="14"/>
      <c r="SVT3209" s="14"/>
      <c r="SVU3209" s="14"/>
      <c r="SVV3209" s="14"/>
      <c r="SVW3209" s="14"/>
      <c r="SVX3209" s="14"/>
      <c r="SVY3209" s="14"/>
      <c r="SVZ3209" s="14"/>
      <c r="SWA3209" s="14"/>
      <c r="SWB3209" s="14"/>
      <c r="SWC3209" s="14"/>
      <c r="SWD3209" s="14"/>
      <c r="SWE3209" s="14"/>
      <c r="SWF3209" s="14"/>
      <c r="SWG3209" s="14"/>
      <c r="SWH3209" s="14"/>
      <c r="SWI3209" s="14"/>
      <c r="SWJ3209" s="14"/>
      <c r="SWK3209" s="14"/>
      <c r="SWL3209" s="14"/>
      <c r="SWM3209" s="14"/>
      <c r="SWN3209" s="14"/>
      <c r="SWO3209" s="14"/>
      <c r="SWP3209" s="14"/>
      <c r="SWQ3209" s="14"/>
      <c r="SWR3209" s="14"/>
      <c r="SWS3209" s="14"/>
      <c r="SWT3209" s="14"/>
      <c r="SWU3209" s="14"/>
      <c r="SWV3209" s="14"/>
      <c r="SWW3209" s="14"/>
      <c r="SWX3209" s="14"/>
      <c r="SWY3209" s="14"/>
      <c r="SWZ3209" s="14"/>
      <c r="SXA3209" s="14"/>
      <c r="SXB3209" s="14"/>
      <c r="SXC3209" s="14"/>
      <c r="SXD3209" s="14"/>
      <c r="SXE3209" s="14"/>
      <c r="SXF3209" s="14"/>
      <c r="SXG3209" s="14"/>
      <c r="SXH3209" s="14"/>
      <c r="SXI3209" s="14"/>
      <c r="SXJ3209" s="14"/>
      <c r="SXK3209" s="14"/>
      <c r="SXL3209" s="14"/>
      <c r="SXM3209" s="14"/>
      <c r="SXN3209" s="14"/>
      <c r="SXO3209" s="14"/>
      <c r="SXP3209" s="14"/>
      <c r="SXQ3209" s="14"/>
      <c r="SXR3209" s="14"/>
      <c r="SXS3209" s="14"/>
      <c r="SXT3209" s="14"/>
      <c r="SXU3209" s="14"/>
      <c r="SXV3209" s="14"/>
      <c r="SXW3209" s="14"/>
      <c r="SXX3209" s="14"/>
      <c r="SXY3209" s="14"/>
      <c r="SXZ3209" s="14"/>
      <c r="SYA3209" s="14"/>
      <c r="SYB3209" s="14"/>
      <c r="SYC3209" s="14"/>
      <c r="SYD3209" s="14"/>
      <c r="SYE3209" s="14"/>
      <c r="SYF3209" s="14"/>
      <c r="SYG3209" s="14"/>
      <c r="SYH3209" s="14"/>
      <c r="SYI3209" s="14"/>
      <c r="SYJ3209" s="14"/>
      <c r="SYK3209" s="14"/>
      <c r="SYL3209" s="14"/>
      <c r="SYM3209" s="14"/>
      <c r="SYN3209" s="14"/>
      <c r="SYO3209" s="14"/>
      <c r="SYP3209" s="14"/>
      <c r="SYQ3209" s="14"/>
      <c r="SYR3209" s="14"/>
      <c r="SYS3209" s="14"/>
      <c r="SYT3209" s="14"/>
      <c r="SYU3209" s="14"/>
      <c r="SYV3209" s="14"/>
      <c r="SYW3209" s="14"/>
      <c r="SYX3209" s="14"/>
      <c r="SYY3209" s="14"/>
      <c r="SYZ3209" s="14"/>
      <c r="SZA3209" s="14"/>
      <c r="SZB3209" s="14"/>
      <c r="SZC3209" s="14"/>
      <c r="SZD3209" s="14"/>
      <c r="SZE3209" s="14"/>
      <c r="SZF3209" s="14"/>
      <c r="SZG3209" s="14"/>
      <c r="SZH3209" s="14"/>
      <c r="SZI3209" s="14"/>
      <c r="SZJ3209" s="14"/>
      <c r="SZK3209" s="14"/>
      <c r="SZL3209" s="14"/>
      <c r="SZM3209" s="14"/>
      <c r="SZN3209" s="14"/>
      <c r="SZO3209" s="14"/>
      <c r="SZP3209" s="14"/>
      <c r="SZQ3209" s="14"/>
      <c r="SZR3209" s="14"/>
      <c r="SZS3209" s="14"/>
      <c r="SZT3209" s="14"/>
      <c r="SZU3209" s="14"/>
      <c r="SZV3209" s="14"/>
      <c r="SZW3209" s="14"/>
      <c r="SZX3209" s="14"/>
      <c r="SZY3209" s="14"/>
      <c r="SZZ3209" s="14"/>
      <c r="TAA3209" s="14"/>
      <c r="TAB3209" s="14"/>
      <c r="TAC3209" s="14"/>
      <c r="TAD3209" s="14"/>
      <c r="TAE3209" s="14"/>
      <c r="TAF3209" s="14"/>
      <c r="TAG3209" s="14"/>
      <c r="TAH3209" s="14"/>
      <c r="TAI3209" s="14"/>
      <c r="TAJ3209" s="14"/>
      <c r="TAK3209" s="14"/>
      <c r="TAL3209" s="14"/>
      <c r="TAM3209" s="14"/>
      <c r="TAN3209" s="14"/>
      <c r="TAO3209" s="14"/>
      <c r="TAP3209" s="14"/>
      <c r="TAQ3209" s="14"/>
      <c r="TAR3209" s="14"/>
      <c r="TAS3209" s="14"/>
      <c r="TAT3209" s="14"/>
      <c r="TAU3209" s="14"/>
      <c r="TAV3209" s="14"/>
      <c r="TAW3209" s="14"/>
      <c r="TAX3209" s="14"/>
      <c r="TAY3209" s="14"/>
      <c r="TAZ3209" s="14"/>
      <c r="TBA3209" s="14"/>
      <c r="TBB3209" s="14"/>
      <c r="TBC3209" s="14"/>
      <c r="TBD3209" s="14"/>
      <c r="TBE3209" s="14"/>
      <c r="TBF3209" s="14"/>
      <c r="TBG3209" s="14"/>
      <c r="TBH3209" s="14"/>
      <c r="TBI3209" s="14"/>
      <c r="TBJ3209" s="14"/>
      <c r="TBK3209" s="14"/>
      <c r="TBL3209" s="14"/>
      <c r="TBM3209" s="14"/>
      <c r="TBN3209" s="14"/>
      <c r="TBO3209" s="14"/>
      <c r="TBP3209" s="14"/>
      <c r="TBQ3209" s="14"/>
      <c r="TBR3209" s="14"/>
      <c r="TBS3209" s="14"/>
      <c r="TBT3209" s="14"/>
      <c r="TBU3209" s="14"/>
      <c r="TBV3209" s="14"/>
      <c r="TBW3209" s="14"/>
      <c r="TBX3209" s="14"/>
      <c r="TBY3209" s="14"/>
      <c r="TBZ3209" s="14"/>
      <c r="TCA3209" s="14"/>
      <c r="TCB3209" s="14"/>
      <c r="TCC3209" s="14"/>
      <c r="TCD3209" s="14"/>
      <c r="TCE3209" s="14"/>
      <c r="TCF3209" s="14"/>
      <c r="TCG3209" s="14"/>
      <c r="TCH3209" s="14"/>
      <c r="TCI3209" s="14"/>
      <c r="TCJ3209" s="14"/>
      <c r="TCK3209" s="14"/>
      <c r="TCL3209" s="14"/>
      <c r="TCM3209" s="14"/>
      <c r="TCN3209" s="14"/>
      <c r="TCO3209" s="14"/>
      <c r="TCP3209" s="14"/>
      <c r="TCQ3209" s="14"/>
      <c r="TCR3209" s="14"/>
      <c r="TCS3209" s="14"/>
      <c r="TCT3209" s="14"/>
      <c r="TCU3209" s="14"/>
      <c r="TCV3209" s="14"/>
      <c r="TCW3209" s="14"/>
      <c r="TCX3209" s="14"/>
      <c r="TCY3209" s="14"/>
      <c r="TCZ3209" s="14"/>
      <c r="TDA3209" s="14"/>
      <c r="TDB3209" s="14"/>
      <c r="TDC3209" s="14"/>
      <c r="TDD3209" s="14"/>
      <c r="TDE3209" s="14"/>
      <c r="TDF3209" s="14"/>
      <c r="TDG3209" s="14"/>
      <c r="TDH3209" s="14"/>
      <c r="TDI3209" s="14"/>
      <c r="TDJ3209" s="14"/>
      <c r="TDK3209" s="14"/>
      <c r="TDL3209" s="14"/>
      <c r="TDM3209" s="14"/>
      <c r="TDN3209" s="14"/>
      <c r="TDO3209" s="14"/>
      <c r="TDP3209" s="14"/>
      <c r="TDQ3209" s="14"/>
      <c r="TDR3209" s="14"/>
      <c r="TDS3209" s="14"/>
      <c r="TDT3209" s="14"/>
      <c r="TDU3209" s="14"/>
      <c r="TDV3209" s="14"/>
      <c r="TDW3209" s="14"/>
      <c r="TDX3209" s="14"/>
      <c r="TDY3209" s="14"/>
      <c r="TDZ3209" s="14"/>
      <c r="TEA3209" s="14"/>
      <c r="TEB3209" s="14"/>
      <c r="TEC3209" s="14"/>
      <c r="TED3209" s="14"/>
      <c r="TEE3209" s="14"/>
      <c r="TEF3209" s="14"/>
      <c r="TEG3209" s="14"/>
      <c r="TEH3209" s="14"/>
      <c r="TEI3209" s="14"/>
      <c r="TEJ3209" s="14"/>
      <c r="TEK3209" s="14"/>
      <c r="TEL3209" s="14"/>
      <c r="TEM3209" s="14"/>
      <c r="TEN3209" s="14"/>
      <c r="TEO3209" s="14"/>
      <c r="TEP3209" s="14"/>
      <c r="TEQ3209" s="14"/>
      <c r="TER3209" s="14"/>
      <c r="TES3209" s="14"/>
      <c r="TET3209" s="14"/>
      <c r="TEU3209" s="14"/>
      <c r="TEV3209" s="14"/>
      <c r="TEW3209" s="14"/>
      <c r="TEX3209" s="14"/>
      <c r="TEY3209" s="14"/>
      <c r="TEZ3209" s="14"/>
      <c r="TFA3209" s="14"/>
      <c r="TFB3209" s="14"/>
      <c r="TFC3209" s="14"/>
      <c r="TFD3209" s="14"/>
      <c r="TFE3209" s="14"/>
      <c r="TFF3209" s="14"/>
      <c r="TFG3209" s="14"/>
      <c r="TFH3209" s="14"/>
      <c r="TFI3209" s="14"/>
      <c r="TFJ3209" s="14"/>
      <c r="TFK3209" s="14"/>
      <c r="TFL3209" s="14"/>
      <c r="TFM3209" s="14"/>
      <c r="TFN3209" s="14"/>
      <c r="TFO3209" s="14"/>
      <c r="TFP3209" s="14"/>
      <c r="TFQ3209" s="14"/>
      <c r="TFR3209" s="14"/>
      <c r="TFS3209" s="14"/>
      <c r="TFT3209" s="14"/>
      <c r="TFU3209" s="14"/>
      <c r="TFV3209" s="14"/>
      <c r="TFW3209" s="14"/>
      <c r="TFX3209" s="14"/>
      <c r="TFY3209" s="14"/>
      <c r="TFZ3209" s="14"/>
      <c r="TGA3209" s="14"/>
      <c r="TGB3209" s="14"/>
      <c r="TGC3209" s="14"/>
      <c r="TGD3209" s="14"/>
      <c r="TGE3209" s="14"/>
      <c r="TGF3209" s="14"/>
      <c r="TGG3209" s="14"/>
      <c r="TGH3209" s="14"/>
      <c r="TGI3209" s="14"/>
      <c r="TGJ3209" s="14"/>
      <c r="TGK3209" s="14"/>
      <c r="TGL3209" s="14"/>
      <c r="TGM3209" s="14"/>
      <c r="TGN3209" s="14"/>
      <c r="TGO3209" s="14"/>
      <c r="TGP3209" s="14"/>
      <c r="TGQ3209" s="14"/>
      <c r="TGR3209" s="14"/>
      <c r="TGS3209" s="14"/>
      <c r="TGT3209" s="14"/>
      <c r="TGU3209" s="14"/>
      <c r="TGV3209" s="14"/>
      <c r="TGW3209" s="14"/>
      <c r="TGX3209" s="14"/>
      <c r="TGY3209" s="14"/>
      <c r="TGZ3209" s="14"/>
      <c r="THA3209" s="14"/>
      <c r="THB3209" s="14"/>
      <c r="THC3209" s="14"/>
      <c r="THD3209" s="14"/>
      <c r="THE3209" s="14"/>
      <c r="THF3209" s="14"/>
      <c r="THG3209" s="14"/>
      <c r="THH3209" s="14"/>
      <c r="THI3209" s="14"/>
      <c r="THJ3209" s="14"/>
      <c r="THK3209" s="14"/>
      <c r="THL3209" s="14"/>
      <c r="THM3209" s="14"/>
      <c r="THN3209" s="14"/>
      <c r="THO3209" s="14"/>
      <c r="THP3209" s="14"/>
      <c r="THQ3209" s="14"/>
      <c r="THR3209" s="14"/>
      <c r="THS3209" s="14"/>
      <c r="THT3209" s="14"/>
      <c r="THU3209" s="14"/>
      <c r="THV3209" s="14"/>
      <c r="THW3209" s="14"/>
      <c r="THX3209" s="14"/>
      <c r="THY3209" s="14"/>
      <c r="THZ3209" s="14"/>
      <c r="TIA3209" s="14"/>
      <c r="TIB3209" s="14"/>
      <c r="TIC3209" s="14"/>
      <c r="TID3209" s="14"/>
      <c r="TIE3209" s="14"/>
      <c r="TIF3209" s="14"/>
      <c r="TIG3209" s="14"/>
      <c r="TIH3209" s="14"/>
      <c r="TII3209" s="14"/>
      <c r="TIJ3209" s="14"/>
      <c r="TIK3209" s="14"/>
      <c r="TIL3209" s="14"/>
      <c r="TIM3209" s="14"/>
      <c r="TIN3209" s="14"/>
      <c r="TIO3209" s="14"/>
      <c r="TIP3209" s="14"/>
      <c r="TIQ3209" s="14"/>
      <c r="TIR3209" s="14"/>
      <c r="TIS3209" s="14"/>
      <c r="TIT3209" s="14"/>
      <c r="TIU3209" s="14"/>
      <c r="TIV3209" s="14"/>
      <c r="TIW3209" s="14"/>
      <c r="TIX3209" s="14"/>
      <c r="TIY3209" s="14"/>
      <c r="TIZ3209" s="14"/>
      <c r="TJA3209" s="14"/>
      <c r="TJB3209" s="14"/>
      <c r="TJC3209" s="14"/>
      <c r="TJD3209" s="14"/>
      <c r="TJE3209" s="14"/>
      <c r="TJF3209" s="14"/>
      <c r="TJG3209" s="14"/>
      <c r="TJH3209" s="14"/>
      <c r="TJI3209" s="14"/>
      <c r="TJJ3209" s="14"/>
      <c r="TJK3209" s="14"/>
      <c r="TJL3209" s="14"/>
      <c r="TJM3209" s="14"/>
      <c r="TJN3209" s="14"/>
      <c r="TJO3209" s="14"/>
      <c r="TJP3209" s="14"/>
      <c r="TJQ3209" s="14"/>
      <c r="TJR3209" s="14"/>
      <c r="TJS3209" s="14"/>
      <c r="TJT3209" s="14"/>
      <c r="TJU3209" s="14"/>
      <c r="TJV3209" s="14"/>
      <c r="TJW3209" s="14"/>
      <c r="TJX3209" s="14"/>
      <c r="TJY3209" s="14"/>
      <c r="TJZ3209" s="14"/>
      <c r="TKA3209" s="14"/>
      <c r="TKB3209" s="14"/>
      <c r="TKC3209" s="14"/>
      <c r="TKD3209" s="14"/>
      <c r="TKE3209" s="14"/>
      <c r="TKF3209" s="14"/>
      <c r="TKG3209" s="14"/>
      <c r="TKH3209" s="14"/>
      <c r="TKI3209" s="14"/>
      <c r="TKJ3209" s="14"/>
      <c r="TKK3209" s="14"/>
      <c r="TKL3209" s="14"/>
      <c r="TKM3209" s="14"/>
      <c r="TKN3209" s="14"/>
      <c r="TKO3209" s="14"/>
      <c r="TKP3209" s="14"/>
      <c r="TKQ3209" s="14"/>
      <c r="TKR3209" s="14"/>
      <c r="TKS3209" s="14"/>
      <c r="TKT3209" s="14"/>
      <c r="TKU3209" s="14"/>
      <c r="TKV3209" s="14"/>
      <c r="TKW3209" s="14"/>
      <c r="TKX3209" s="14"/>
      <c r="TKY3209" s="14"/>
      <c r="TKZ3209" s="14"/>
      <c r="TLA3209" s="14"/>
      <c r="TLB3209" s="14"/>
      <c r="TLC3209" s="14"/>
      <c r="TLD3209" s="14"/>
      <c r="TLE3209" s="14"/>
      <c r="TLF3209" s="14"/>
      <c r="TLG3209" s="14"/>
      <c r="TLH3209" s="14"/>
      <c r="TLI3209" s="14"/>
      <c r="TLJ3209" s="14"/>
      <c r="TLK3209" s="14"/>
      <c r="TLL3209" s="14"/>
      <c r="TLM3209" s="14"/>
      <c r="TLN3209" s="14"/>
      <c r="TLO3209" s="14"/>
      <c r="TLP3209" s="14"/>
      <c r="TLQ3209" s="14"/>
      <c r="TLR3209" s="14"/>
      <c r="TLS3209" s="14"/>
      <c r="TLT3209" s="14"/>
      <c r="TLU3209" s="14"/>
      <c r="TLV3209" s="14"/>
      <c r="TLW3209" s="14"/>
      <c r="TLX3209" s="14"/>
      <c r="TLY3209" s="14"/>
      <c r="TLZ3209" s="14"/>
      <c r="TMA3209" s="14"/>
      <c r="TMB3209" s="14"/>
      <c r="TMC3209" s="14"/>
      <c r="TMD3209" s="14"/>
      <c r="TME3209" s="14"/>
      <c r="TMF3209" s="14"/>
      <c r="TMG3209" s="14"/>
      <c r="TMH3209" s="14"/>
      <c r="TMI3209" s="14"/>
      <c r="TMJ3209" s="14"/>
      <c r="TMK3209" s="14"/>
      <c r="TML3209" s="14"/>
      <c r="TMM3209" s="14"/>
      <c r="TMN3209" s="14"/>
      <c r="TMO3209" s="14"/>
      <c r="TMP3209" s="14"/>
      <c r="TMQ3209" s="14"/>
      <c r="TMR3209" s="14"/>
      <c r="TMS3209" s="14"/>
      <c r="TMT3209" s="14"/>
      <c r="TMU3209" s="14"/>
      <c r="TMV3209" s="14"/>
      <c r="TMW3209" s="14"/>
      <c r="TMX3209" s="14"/>
      <c r="TMY3209" s="14"/>
      <c r="TMZ3209" s="14"/>
      <c r="TNA3209" s="14"/>
      <c r="TNB3209" s="14"/>
      <c r="TNC3209" s="14"/>
      <c r="TND3209" s="14"/>
      <c r="TNE3209" s="14"/>
      <c r="TNF3209" s="14"/>
      <c r="TNG3209" s="14"/>
      <c r="TNH3209" s="14"/>
      <c r="TNI3209" s="14"/>
      <c r="TNJ3209" s="14"/>
      <c r="TNK3209" s="14"/>
      <c r="TNL3209" s="14"/>
      <c r="TNM3209" s="14"/>
      <c r="TNN3209" s="14"/>
      <c r="TNO3209" s="14"/>
      <c r="TNP3209" s="14"/>
      <c r="TNQ3209" s="14"/>
      <c r="TNR3209" s="14"/>
      <c r="TNS3209" s="14"/>
      <c r="TNT3209" s="14"/>
      <c r="TNU3209" s="14"/>
      <c r="TNV3209" s="14"/>
      <c r="TNW3209" s="14"/>
      <c r="TNX3209" s="14"/>
      <c r="TNY3209" s="14"/>
      <c r="TNZ3209" s="14"/>
      <c r="TOA3209" s="14"/>
      <c r="TOB3209" s="14"/>
      <c r="TOC3209" s="14"/>
      <c r="TOD3209" s="14"/>
      <c r="TOE3209" s="14"/>
      <c r="TOF3209" s="14"/>
      <c r="TOG3209" s="14"/>
      <c r="TOH3209" s="14"/>
      <c r="TOI3209" s="14"/>
      <c r="TOJ3209" s="14"/>
      <c r="TOK3209" s="14"/>
      <c r="TOL3209" s="14"/>
      <c r="TOM3209" s="14"/>
      <c r="TON3209" s="14"/>
      <c r="TOO3209" s="14"/>
      <c r="TOP3209" s="14"/>
      <c r="TOQ3209" s="14"/>
      <c r="TOR3209" s="14"/>
      <c r="TOS3209" s="14"/>
      <c r="TOT3209" s="14"/>
      <c r="TOU3209" s="14"/>
      <c r="TOV3209" s="14"/>
      <c r="TOW3209" s="14"/>
      <c r="TOX3209" s="14"/>
      <c r="TOY3209" s="14"/>
      <c r="TOZ3209" s="14"/>
      <c r="TPA3209" s="14"/>
      <c r="TPB3209" s="14"/>
      <c r="TPC3209" s="14"/>
      <c r="TPD3209" s="14"/>
      <c r="TPE3209" s="14"/>
      <c r="TPF3209" s="14"/>
      <c r="TPG3209" s="14"/>
      <c r="TPH3209" s="14"/>
      <c r="TPI3209" s="14"/>
      <c r="TPJ3209" s="14"/>
      <c r="TPK3209" s="14"/>
      <c r="TPL3209" s="14"/>
      <c r="TPM3209" s="14"/>
      <c r="TPN3209" s="14"/>
      <c r="TPO3209" s="14"/>
      <c r="TPP3209" s="14"/>
      <c r="TPQ3209" s="14"/>
      <c r="TPR3209" s="14"/>
      <c r="TPS3209" s="14"/>
      <c r="TPT3209" s="14"/>
      <c r="TPU3209" s="14"/>
      <c r="TPV3209" s="14"/>
      <c r="TPW3209" s="14"/>
      <c r="TPX3209" s="14"/>
      <c r="TPY3209" s="14"/>
      <c r="TPZ3209" s="14"/>
      <c r="TQA3209" s="14"/>
      <c r="TQB3209" s="14"/>
      <c r="TQC3209" s="14"/>
      <c r="TQD3209" s="14"/>
      <c r="TQE3209" s="14"/>
      <c r="TQF3209" s="14"/>
      <c r="TQG3209" s="14"/>
      <c r="TQH3209" s="14"/>
      <c r="TQI3209" s="14"/>
      <c r="TQJ3209" s="14"/>
      <c r="TQK3209" s="14"/>
      <c r="TQL3209" s="14"/>
      <c r="TQM3209" s="14"/>
      <c r="TQN3209" s="14"/>
      <c r="TQO3209" s="14"/>
      <c r="TQP3209" s="14"/>
      <c r="TQQ3209" s="14"/>
      <c r="TQR3209" s="14"/>
      <c r="TQS3209" s="14"/>
      <c r="TQT3209" s="14"/>
      <c r="TQU3209" s="14"/>
      <c r="TQV3209" s="14"/>
      <c r="TQW3209" s="14"/>
      <c r="TQX3209" s="14"/>
      <c r="TQY3209" s="14"/>
      <c r="TQZ3209" s="14"/>
      <c r="TRA3209" s="14"/>
      <c r="TRB3209" s="14"/>
      <c r="TRC3209" s="14"/>
      <c r="TRD3209" s="14"/>
      <c r="TRE3209" s="14"/>
      <c r="TRF3209" s="14"/>
      <c r="TRG3209" s="14"/>
      <c r="TRH3209" s="14"/>
      <c r="TRI3209" s="14"/>
      <c r="TRJ3209" s="14"/>
      <c r="TRK3209" s="14"/>
      <c r="TRL3209" s="14"/>
      <c r="TRM3209" s="14"/>
      <c r="TRN3209" s="14"/>
      <c r="TRO3209" s="14"/>
      <c r="TRP3209" s="14"/>
      <c r="TRQ3209" s="14"/>
      <c r="TRR3209" s="14"/>
      <c r="TRS3209" s="14"/>
      <c r="TRT3209" s="14"/>
      <c r="TRU3209" s="14"/>
      <c r="TRV3209" s="14"/>
      <c r="TRW3209" s="14"/>
      <c r="TRX3209" s="14"/>
      <c r="TRY3209" s="14"/>
      <c r="TRZ3209" s="14"/>
      <c r="TSA3209" s="14"/>
      <c r="TSB3209" s="14"/>
      <c r="TSC3209" s="14"/>
      <c r="TSD3209" s="14"/>
      <c r="TSE3209" s="14"/>
      <c r="TSF3209" s="14"/>
      <c r="TSG3209" s="14"/>
      <c r="TSH3209" s="14"/>
      <c r="TSI3209" s="14"/>
      <c r="TSJ3209" s="14"/>
      <c r="TSK3209" s="14"/>
      <c r="TSL3209" s="14"/>
      <c r="TSM3209" s="14"/>
      <c r="TSN3209" s="14"/>
      <c r="TSO3209" s="14"/>
      <c r="TSP3209" s="14"/>
      <c r="TSQ3209" s="14"/>
      <c r="TSR3209" s="14"/>
      <c r="TSS3209" s="14"/>
      <c r="TST3209" s="14"/>
      <c r="TSU3209" s="14"/>
      <c r="TSV3209" s="14"/>
      <c r="TSW3209" s="14"/>
      <c r="TSX3209" s="14"/>
      <c r="TSY3209" s="14"/>
      <c r="TSZ3209" s="14"/>
      <c r="TTA3209" s="14"/>
      <c r="TTB3209" s="14"/>
      <c r="TTC3209" s="14"/>
      <c r="TTD3209" s="14"/>
      <c r="TTE3209" s="14"/>
      <c r="TTF3209" s="14"/>
      <c r="TTG3209" s="14"/>
      <c r="TTH3209" s="14"/>
      <c r="TTI3209" s="14"/>
      <c r="TTJ3209" s="14"/>
      <c r="TTK3209" s="14"/>
      <c r="TTL3209" s="14"/>
      <c r="TTM3209" s="14"/>
      <c r="TTN3209" s="14"/>
      <c r="TTO3209" s="14"/>
      <c r="TTP3209" s="14"/>
      <c r="TTQ3209" s="14"/>
      <c r="TTR3209" s="14"/>
      <c r="TTS3209" s="14"/>
      <c r="TTT3209" s="14"/>
      <c r="TTU3209" s="14"/>
      <c r="TTV3209" s="14"/>
      <c r="TTW3209" s="14"/>
      <c r="TTX3209" s="14"/>
      <c r="TTY3209" s="14"/>
      <c r="TTZ3209" s="14"/>
      <c r="TUA3209" s="14"/>
      <c r="TUB3209" s="14"/>
      <c r="TUC3209" s="14"/>
      <c r="TUD3209" s="14"/>
      <c r="TUE3209" s="14"/>
      <c r="TUF3209" s="14"/>
      <c r="TUG3209" s="14"/>
      <c r="TUH3209" s="14"/>
      <c r="TUI3209" s="14"/>
      <c r="TUJ3209" s="14"/>
      <c r="TUK3209" s="14"/>
      <c r="TUL3209" s="14"/>
      <c r="TUM3209" s="14"/>
      <c r="TUN3209" s="14"/>
      <c r="TUO3209" s="14"/>
      <c r="TUP3209" s="14"/>
      <c r="TUQ3209" s="14"/>
      <c r="TUR3209" s="14"/>
      <c r="TUS3209" s="14"/>
      <c r="TUT3209" s="14"/>
      <c r="TUU3209" s="14"/>
      <c r="TUV3209" s="14"/>
      <c r="TUW3209" s="14"/>
      <c r="TUX3209" s="14"/>
      <c r="TUY3209" s="14"/>
      <c r="TUZ3209" s="14"/>
      <c r="TVA3209" s="14"/>
      <c r="TVB3209" s="14"/>
      <c r="TVC3209" s="14"/>
      <c r="TVD3209" s="14"/>
      <c r="TVE3209" s="14"/>
      <c r="TVF3209" s="14"/>
      <c r="TVG3209" s="14"/>
      <c r="TVH3209" s="14"/>
      <c r="TVI3209" s="14"/>
      <c r="TVJ3209" s="14"/>
      <c r="TVK3209" s="14"/>
      <c r="TVL3209" s="14"/>
      <c r="TVM3209" s="14"/>
      <c r="TVN3209" s="14"/>
      <c r="TVO3209" s="14"/>
      <c r="TVP3209" s="14"/>
      <c r="TVQ3209" s="14"/>
      <c r="TVR3209" s="14"/>
      <c r="TVS3209" s="14"/>
      <c r="TVT3209" s="14"/>
      <c r="TVU3209" s="14"/>
      <c r="TVV3209" s="14"/>
      <c r="TVW3209" s="14"/>
      <c r="TVX3209" s="14"/>
      <c r="TVY3209" s="14"/>
      <c r="TVZ3209" s="14"/>
      <c r="TWA3209" s="14"/>
      <c r="TWB3209" s="14"/>
      <c r="TWC3209" s="14"/>
      <c r="TWD3209" s="14"/>
      <c r="TWE3209" s="14"/>
      <c r="TWF3209" s="14"/>
      <c r="TWG3209" s="14"/>
      <c r="TWH3209" s="14"/>
      <c r="TWI3209" s="14"/>
      <c r="TWJ3209" s="14"/>
      <c r="TWK3209" s="14"/>
      <c r="TWL3209" s="14"/>
      <c r="TWM3209" s="14"/>
      <c r="TWN3209" s="14"/>
      <c r="TWO3209" s="14"/>
      <c r="TWP3209" s="14"/>
      <c r="TWQ3209" s="14"/>
      <c r="TWR3209" s="14"/>
      <c r="TWS3209" s="14"/>
      <c r="TWT3209" s="14"/>
      <c r="TWU3209" s="14"/>
      <c r="TWV3209" s="14"/>
      <c r="TWW3209" s="14"/>
      <c r="TWX3209" s="14"/>
      <c r="TWY3209" s="14"/>
      <c r="TWZ3209" s="14"/>
      <c r="TXA3209" s="14"/>
      <c r="TXB3209" s="14"/>
      <c r="TXC3209" s="14"/>
      <c r="TXD3209" s="14"/>
      <c r="TXE3209" s="14"/>
      <c r="TXF3209" s="14"/>
      <c r="TXG3209" s="14"/>
      <c r="TXH3209" s="14"/>
      <c r="TXI3209" s="14"/>
      <c r="TXJ3209" s="14"/>
      <c r="TXK3209" s="14"/>
      <c r="TXL3209" s="14"/>
      <c r="TXM3209" s="14"/>
      <c r="TXN3209" s="14"/>
      <c r="TXO3209" s="14"/>
      <c r="TXP3209" s="14"/>
      <c r="TXQ3209" s="14"/>
      <c r="TXR3209" s="14"/>
      <c r="TXS3209" s="14"/>
      <c r="TXT3209" s="14"/>
      <c r="TXU3209" s="14"/>
      <c r="TXV3209" s="14"/>
      <c r="TXW3209" s="14"/>
      <c r="TXX3209" s="14"/>
      <c r="TXY3209" s="14"/>
      <c r="TXZ3209" s="14"/>
      <c r="TYA3209" s="14"/>
      <c r="TYB3209" s="14"/>
      <c r="TYC3209" s="14"/>
      <c r="TYD3209" s="14"/>
      <c r="TYE3209" s="14"/>
      <c r="TYF3209" s="14"/>
      <c r="TYG3209" s="14"/>
      <c r="TYH3209" s="14"/>
      <c r="TYI3209" s="14"/>
      <c r="TYJ3209" s="14"/>
      <c r="TYK3209" s="14"/>
      <c r="TYL3209" s="14"/>
      <c r="TYM3209" s="14"/>
      <c r="TYN3209" s="14"/>
      <c r="TYO3209" s="14"/>
      <c r="TYP3209" s="14"/>
      <c r="TYQ3209" s="14"/>
      <c r="TYR3209" s="14"/>
      <c r="TYS3209" s="14"/>
      <c r="TYT3209" s="14"/>
      <c r="TYU3209" s="14"/>
      <c r="TYV3209" s="14"/>
      <c r="TYW3209" s="14"/>
      <c r="TYX3209" s="14"/>
      <c r="TYY3209" s="14"/>
      <c r="TYZ3209" s="14"/>
      <c r="TZA3209" s="14"/>
      <c r="TZB3209" s="14"/>
      <c r="TZC3209" s="14"/>
      <c r="TZD3209" s="14"/>
      <c r="TZE3209" s="14"/>
      <c r="TZF3209" s="14"/>
      <c r="TZG3209" s="14"/>
      <c r="TZH3209" s="14"/>
      <c r="TZI3209" s="14"/>
      <c r="TZJ3209" s="14"/>
      <c r="TZK3209" s="14"/>
      <c r="TZL3209" s="14"/>
      <c r="TZM3209" s="14"/>
      <c r="TZN3209" s="14"/>
      <c r="TZO3209" s="14"/>
      <c r="TZP3209" s="14"/>
      <c r="TZQ3209" s="14"/>
      <c r="TZR3209" s="14"/>
      <c r="TZS3209" s="14"/>
      <c r="TZT3209" s="14"/>
      <c r="TZU3209" s="14"/>
      <c r="TZV3209" s="14"/>
      <c r="TZW3209" s="14"/>
      <c r="TZX3209" s="14"/>
      <c r="TZY3209" s="14"/>
      <c r="TZZ3209" s="14"/>
      <c r="UAA3209" s="14"/>
      <c r="UAB3209" s="14"/>
      <c r="UAC3209" s="14"/>
      <c r="UAD3209" s="14"/>
      <c r="UAE3209" s="14"/>
      <c r="UAF3209" s="14"/>
      <c r="UAG3209" s="14"/>
      <c r="UAH3209" s="14"/>
      <c r="UAI3209" s="14"/>
      <c r="UAJ3209" s="14"/>
      <c r="UAK3209" s="14"/>
      <c r="UAL3209" s="14"/>
      <c r="UAM3209" s="14"/>
      <c r="UAN3209" s="14"/>
      <c r="UAO3209" s="14"/>
      <c r="UAP3209" s="14"/>
      <c r="UAQ3209" s="14"/>
      <c r="UAR3209" s="14"/>
      <c r="UAS3209" s="14"/>
      <c r="UAT3209" s="14"/>
      <c r="UAU3209" s="14"/>
      <c r="UAV3209" s="14"/>
      <c r="UAW3209" s="14"/>
      <c r="UAX3209" s="14"/>
      <c r="UAY3209" s="14"/>
      <c r="UAZ3209" s="14"/>
      <c r="UBA3209" s="14"/>
      <c r="UBB3209" s="14"/>
      <c r="UBC3209" s="14"/>
      <c r="UBD3209" s="14"/>
      <c r="UBE3209" s="14"/>
      <c r="UBF3209" s="14"/>
      <c r="UBG3209" s="14"/>
      <c r="UBH3209" s="14"/>
      <c r="UBI3209" s="14"/>
      <c r="UBJ3209" s="14"/>
      <c r="UBK3209" s="14"/>
      <c r="UBL3209" s="14"/>
      <c r="UBM3209" s="14"/>
      <c r="UBN3209" s="14"/>
      <c r="UBO3209" s="14"/>
      <c r="UBP3209" s="14"/>
      <c r="UBQ3209" s="14"/>
      <c r="UBR3209" s="14"/>
      <c r="UBS3209" s="14"/>
      <c r="UBT3209" s="14"/>
      <c r="UBU3209" s="14"/>
      <c r="UBV3209" s="14"/>
      <c r="UBW3209" s="14"/>
      <c r="UBX3209" s="14"/>
      <c r="UBY3209" s="14"/>
      <c r="UBZ3209" s="14"/>
      <c r="UCA3209" s="14"/>
      <c r="UCB3209" s="14"/>
      <c r="UCC3209" s="14"/>
      <c r="UCD3209" s="14"/>
      <c r="UCE3209" s="14"/>
      <c r="UCF3209" s="14"/>
      <c r="UCG3209" s="14"/>
      <c r="UCH3209" s="14"/>
      <c r="UCI3209" s="14"/>
      <c r="UCJ3209" s="14"/>
      <c r="UCK3209" s="14"/>
      <c r="UCL3209" s="14"/>
      <c r="UCM3209" s="14"/>
      <c r="UCN3209" s="14"/>
      <c r="UCO3209" s="14"/>
      <c r="UCP3209" s="14"/>
      <c r="UCQ3209" s="14"/>
      <c r="UCR3209" s="14"/>
      <c r="UCS3209" s="14"/>
      <c r="UCT3209" s="14"/>
      <c r="UCU3209" s="14"/>
      <c r="UCV3209" s="14"/>
      <c r="UCW3209" s="14"/>
      <c r="UCX3209" s="14"/>
      <c r="UCY3209" s="14"/>
      <c r="UCZ3209" s="14"/>
      <c r="UDA3209" s="14"/>
      <c r="UDB3209" s="14"/>
      <c r="UDC3209" s="14"/>
      <c r="UDD3209" s="14"/>
      <c r="UDE3209" s="14"/>
      <c r="UDF3209" s="14"/>
      <c r="UDG3209" s="14"/>
      <c r="UDH3209" s="14"/>
      <c r="UDI3209" s="14"/>
      <c r="UDJ3209" s="14"/>
      <c r="UDK3209" s="14"/>
      <c r="UDL3209" s="14"/>
      <c r="UDM3209" s="14"/>
      <c r="UDN3209" s="14"/>
      <c r="UDO3209" s="14"/>
      <c r="UDP3209" s="14"/>
      <c r="UDQ3209" s="14"/>
      <c r="UDR3209" s="14"/>
      <c r="UDS3209" s="14"/>
      <c r="UDT3209" s="14"/>
      <c r="UDU3209" s="14"/>
      <c r="UDV3209" s="14"/>
      <c r="UDW3209" s="14"/>
      <c r="UDX3209" s="14"/>
      <c r="UDY3209" s="14"/>
      <c r="UDZ3209" s="14"/>
      <c r="UEA3209" s="14"/>
      <c r="UEB3209" s="14"/>
      <c r="UEC3209" s="14"/>
      <c r="UED3209" s="14"/>
      <c r="UEE3209" s="14"/>
      <c r="UEF3209" s="14"/>
      <c r="UEG3209" s="14"/>
      <c r="UEH3209" s="14"/>
      <c r="UEI3209" s="14"/>
      <c r="UEJ3209" s="14"/>
      <c r="UEK3209" s="14"/>
      <c r="UEL3209" s="14"/>
      <c r="UEM3209" s="14"/>
      <c r="UEN3209" s="14"/>
      <c r="UEO3209" s="14"/>
      <c r="UEP3209" s="14"/>
      <c r="UEQ3209" s="14"/>
      <c r="UER3209" s="14"/>
      <c r="UES3209" s="14"/>
      <c r="UET3209" s="14"/>
      <c r="UEU3209" s="14"/>
      <c r="UEV3209" s="14"/>
      <c r="UEW3209" s="14"/>
      <c r="UEX3209" s="14"/>
      <c r="UEY3209" s="14"/>
      <c r="UEZ3209" s="14"/>
      <c r="UFA3209" s="14"/>
      <c r="UFB3209" s="14"/>
      <c r="UFC3209" s="14"/>
      <c r="UFD3209" s="14"/>
      <c r="UFE3209" s="14"/>
      <c r="UFF3209" s="14"/>
      <c r="UFG3209" s="14"/>
      <c r="UFH3209" s="14"/>
      <c r="UFI3209" s="14"/>
      <c r="UFJ3209" s="14"/>
      <c r="UFK3209" s="14"/>
      <c r="UFL3209" s="14"/>
      <c r="UFM3209" s="14"/>
      <c r="UFN3209" s="14"/>
      <c r="UFO3209" s="14"/>
      <c r="UFP3209" s="14"/>
      <c r="UFQ3209" s="14"/>
      <c r="UFR3209" s="14"/>
      <c r="UFS3209" s="14"/>
      <c r="UFT3209" s="14"/>
      <c r="UFU3209" s="14"/>
      <c r="UFV3209" s="14"/>
      <c r="UFW3209" s="14"/>
      <c r="UFX3209" s="14"/>
      <c r="UFY3209" s="14"/>
      <c r="UFZ3209" s="14"/>
      <c r="UGA3209" s="14"/>
      <c r="UGB3209" s="14"/>
      <c r="UGC3209" s="14"/>
      <c r="UGD3209" s="14"/>
      <c r="UGE3209" s="14"/>
      <c r="UGF3209" s="14"/>
      <c r="UGG3209" s="14"/>
      <c r="UGH3209" s="14"/>
      <c r="UGI3209" s="14"/>
      <c r="UGJ3209" s="14"/>
      <c r="UGK3209" s="14"/>
      <c r="UGL3209" s="14"/>
      <c r="UGM3209" s="14"/>
      <c r="UGN3209" s="14"/>
      <c r="UGO3209" s="14"/>
      <c r="UGP3209" s="14"/>
      <c r="UGQ3209" s="14"/>
      <c r="UGR3209" s="14"/>
      <c r="UGS3209" s="14"/>
      <c r="UGT3209" s="14"/>
      <c r="UGU3209" s="14"/>
      <c r="UGV3209" s="14"/>
      <c r="UGW3209" s="14"/>
      <c r="UGX3209" s="14"/>
      <c r="UGY3209" s="14"/>
      <c r="UGZ3209" s="14"/>
      <c r="UHA3209" s="14"/>
      <c r="UHB3209" s="14"/>
      <c r="UHC3209" s="14"/>
      <c r="UHD3209" s="14"/>
      <c r="UHE3209" s="14"/>
      <c r="UHF3209" s="14"/>
      <c r="UHG3209" s="14"/>
      <c r="UHH3209" s="14"/>
      <c r="UHI3209" s="14"/>
      <c r="UHJ3209" s="14"/>
      <c r="UHK3209" s="14"/>
      <c r="UHL3209" s="14"/>
      <c r="UHM3209" s="14"/>
      <c r="UHN3209" s="14"/>
      <c r="UHO3209" s="14"/>
      <c r="UHP3209" s="14"/>
      <c r="UHQ3209" s="14"/>
      <c r="UHR3209" s="14"/>
      <c r="UHS3209" s="14"/>
      <c r="UHT3209" s="14"/>
      <c r="UHU3209" s="14"/>
      <c r="UHV3209" s="14"/>
      <c r="UHW3209" s="14"/>
      <c r="UHX3209" s="14"/>
      <c r="UHY3209" s="14"/>
      <c r="UHZ3209" s="14"/>
      <c r="UIA3209" s="14"/>
      <c r="UIB3209" s="14"/>
      <c r="UIC3209" s="14"/>
      <c r="UID3209" s="14"/>
      <c r="UIE3209" s="14"/>
      <c r="UIF3209" s="14"/>
      <c r="UIG3209" s="14"/>
      <c r="UIH3209" s="14"/>
      <c r="UII3209" s="14"/>
      <c r="UIJ3209" s="14"/>
      <c r="UIK3209" s="14"/>
      <c r="UIL3209" s="14"/>
      <c r="UIM3209" s="14"/>
      <c r="UIN3209" s="14"/>
      <c r="UIO3209" s="14"/>
      <c r="UIP3209" s="14"/>
      <c r="UIQ3209" s="14"/>
      <c r="UIR3209" s="14"/>
      <c r="UIS3209" s="14"/>
      <c r="UIT3209" s="14"/>
      <c r="UIU3209" s="14"/>
      <c r="UIV3209" s="14"/>
      <c r="UIW3209" s="14"/>
      <c r="UIX3209" s="14"/>
      <c r="UIY3209" s="14"/>
      <c r="UIZ3209" s="14"/>
      <c r="UJA3209" s="14"/>
      <c r="UJB3209" s="14"/>
      <c r="UJC3209" s="14"/>
      <c r="UJD3209" s="14"/>
      <c r="UJE3209" s="14"/>
      <c r="UJF3209" s="14"/>
      <c r="UJG3209" s="14"/>
      <c r="UJH3209" s="14"/>
      <c r="UJI3209" s="14"/>
      <c r="UJJ3209" s="14"/>
      <c r="UJK3209" s="14"/>
      <c r="UJL3209" s="14"/>
      <c r="UJM3209" s="14"/>
      <c r="UJN3209" s="14"/>
      <c r="UJO3209" s="14"/>
      <c r="UJP3209" s="14"/>
      <c r="UJQ3209" s="14"/>
      <c r="UJR3209" s="14"/>
      <c r="UJS3209" s="14"/>
      <c r="UJT3209" s="14"/>
      <c r="UJU3209" s="14"/>
      <c r="UJV3209" s="14"/>
      <c r="UJW3209" s="14"/>
      <c r="UJX3209" s="14"/>
      <c r="UJY3209" s="14"/>
      <c r="UJZ3209" s="14"/>
      <c r="UKA3209" s="14"/>
      <c r="UKB3209" s="14"/>
      <c r="UKC3209" s="14"/>
      <c r="UKD3209" s="14"/>
      <c r="UKE3209" s="14"/>
      <c r="UKF3209" s="14"/>
      <c r="UKG3209" s="14"/>
      <c r="UKH3209" s="14"/>
      <c r="UKI3209" s="14"/>
      <c r="UKJ3209" s="14"/>
      <c r="UKK3209" s="14"/>
      <c r="UKL3209" s="14"/>
      <c r="UKM3209" s="14"/>
      <c r="UKN3209" s="14"/>
      <c r="UKO3209" s="14"/>
      <c r="UKP3209" s="14"/>
      <c r="UKQ3209" s="14"/>
      <c r="UKR3209" s="14"/>
      <c r="UKS3209" s="14"/>
      <c r="UKT3209" s="14"/>
      <c r="UKU3209" s="14"/>
      <c r="UKV3209" s="14"/>
      <c r="UKW3209" s="14"/>
      <c r="UKX3209" s="14"/>
      <c r="UKY3209" s="14"/>
      <c r="UKZ3209" s="14"/>
      <c r="ULA3209" s="14"/>
      <c r="ULB3209" s="14"/>
      <c r="ULC3209" s="14"/>
      <c r="ULD3209" s="14"/>
      <c r="ULE3209" s="14"/>
      <c r="ULF3209" s="14"/>
      <c r="ULG3209" s="14"/>
      <c r="ULH3209" s="14"/>
      <c r="ULI3209" s="14"/>
      <c r="ULJ3209" s="14"/>
      <c r="ULK3209" s="14"/>
      <c r="ULL3209" s="14"/>
      <c r="ULM3209" s="14"/>
      <c r="ULN3209" s="14"/>
      <c r="ULO3209" s="14"/>
      <c r="ULP3209" s="14"/>
      <c r="ULQ3209" s="14"/>
      <c r="ULR3209" s="14"/>
      <c r="ULS3209" s="14"/>
      <c r="ULT3209" s="14"/>
      <c r="ULU3209" s="14"/>
      <c r="ULV3209" s="14"/>
      <c r="ULW3209" s="14"/>
      <c r="ULX3209" s="14"/>
      <c r="ULY3209" s="14"/>
      <c r="ULZ3209" s="14"/>
      <c r="UMA3209" s="14"/>
      <c r="UMB3209" s="14"/>
      <c r="UMC3209" s="14"/>
      <c r="UMD3209" s="14"/>
      <c r="UME3209" s="14"/>
      <c r="UMF3209" s="14"/>
      <c r="UMG3209" s="14"/>
      <c r="UMH3209" s="14"/>
      <c r="UMI3209" s="14"/>
      <c r="UMJ3209" s="14"/>
      <c r="UMK3209" s="14"/>
      <c r="UML3209" s="14"/>
      <c r="UMM3209" s="14"/>
      <c r="UMN3209" s="14"/>
      <c r="UMO3209" s="14"/>
      <c r="UMP3209" s="14"/>
      <c r="UMQ3209" s="14"/>
      <c r="UMR3209" s="14"/>
      <c r="UMS3209" s="14"/>
      <c r="UMT3209" s="14"/>
      <c r="UMU3209" s="14"/>
      <c r="UMV3209" s="14"/>
      <c r="UMW3209" s="14"/>
      <c r="UMX3209" s="14"/>
      <c r="UMY3209" s="14"/>
      <c r="UMZ3209" s="14"/>
      <c r="UNA3209" s="14"/>
      <c r="UNB3209" s="14"/>
      <c r="UNC3209" s="14"/>
      <c r="UND3209" s="14"/>
      <c r="UNE3209" s="14"/>
      <c r="UNF3209" s="14"/>
      <c r="UNG3209" s="14"/>
      <c r="UNH3209" s="14"/>
      <c r="UNI3209" s="14"/>
      <c r="UNJ3209" s="14"/>
      <c r="UNK3209" s="14"/>
      <c r="UNL3209" s="14"/>
      <c r="UNM3209" s="14"/>
      <c r="UNN3209" s="14"/>
      <c r="UNO3209" s="14"/>
      <c r="UNP3209" s="14"/>
      <c r="UNQ3209" s="14"/>
      <c r="UNR3209" s="14"/>
      <c r="UNS3209" s="14"/>
      <c r="UNT3209" s="14"/>
      <c r="UNU3209" s="14"/>
      <c r="UNV3209" s="14"/>
      <c r="UNW3209" s="14"/>
      <c r="UNX3209" s="14"/>
      <c r="UNY3209" s="14"/>
      <c r="UNZ3209" s="14"/>
      <c r="UOA3209" s="14"/>
      <c r="UOB3209" s="14"/>
      <c r="UOC3209" s="14"/>
      <c r="UOD3209" s="14"/>
      <c r="UOE3209" s="14"/>
      <c r="UOF3209" s="14"/>
      <c r="UOG3209" s="14"/>
      <c r="UOH3209" s="14"/>
      <c r="UOI3209" s="14"/>
      <c r="UOJ3209" s="14"/>
      <c r="UOK3209" s="14"/>
      <c r="UOL3209" s="14"/>
      <c r="UOM3209" s="14"/>
      <c r="UON3209" s="14"/>
      <c r="UOO3209" s="14"/>
      <c r="UOP3209" s="14"/>
      <c r="UOQ3209" s="14"/>
      <c r="UOR3209" s="14"/>
      <c r="UOS3209" s="14"/>
      <c r="UOT3209" s="14"/>
      <c r="UOU3209" s="14"/>
      <c r="UOV3209" s="14"/>
      <c r="UOW3209" s="14"/>
      <c r="UOX3209" s="14"/>
      <c r="UOY3209" s="14"/>
      <c r="UOZ3209" s="14"/>
      <c r="UPA3209" s="14"/>
      <c r="UPB3209" s="14"/>
      <c r="UPC3209" s="14"/>
      <c r="UPD3209" s="14"/>
      <c r="UPE3209" s="14"/>
      <c r="UPF3209" s="14"/>
      <c r="UPG3209" s="14"/>
      <c r="UPH3209" s="14"/>
      <c r="UPI3209" s="14"/>
      <c r="UPJ3209" s="14"/>
      <c r="UPK3209" s="14"/>
      <c r="UPL3209" s="14"/>
      <c r="UPM3209" s="14"/>
      <c r="UPN3209" s="14"/>
      <c r="UPO3209" s="14"/>
      <c r="UPP3209" s="14"/>
      <c r="UPQ3209" s="14"/>
      <c r="UPR3209" s="14"/>
      <c r="UPS3209" s="14"/>
      <c r="UPT3209" s="14"/>
      <c r="UPU3209" s="14"/>
      <c r="UPV3209" s="14"/>
      <c r="UPW3209" s="14"/>
      <c r="UPX3209" s="14"/>
      <c r="UPY3209" s="14"/>
      <c r="UPZ3209" s="14"/>
      <c r="UQA3209" s="14"/>
      <c r="UQB3209" s="14"/>
      <c r="UQC3209" s="14"/>
      <c r="UQD3209" s="14"/>
      <c r="UQE3209" s="14"/>
      <c r="UQF3209" s="14"/>
      <c r="UQG3209" s="14"/>
      <c r="UQH3209" s="14"/>
      <c r="UQI3209" s="14"/>
      <c r="UQJ3209" s="14"/>
      <c r="UQK3209" s="14"/>
      <c r="UQL3209" s="14"/>
      <c r="UQM3209" s="14"/>
      <c r="UQN3209" s="14"/>
      <c r="UQO3209" s="14"/>
      <c r="UQP3209" s="14"/>
      <c r="UQQ3209" s="14"/>
      <c r="UQR3209" s="14"/>
      <c r="UQS3209" s="14"/>
      <c r="UQT3209" s="14"/>
      <c r="UQU3209" s="14"/>
      <c r="UQV3209" s="14"/>
      <c r="UQW3209" s="14"/>
      <c r="UQX3209" s="14"/>
      <c r="UQY3209" s="14"/>
      <c r="UQZ3209" s="14"/>
      <c r="URA3209" s="14"/>
      <c r="URB3209" s="14"/>
      <c r="URC3209" s="14"/>
      <c r="URD3209" s="14"/>
      <c r="URE3209" s="14"/>
      <c r="URF3209" s="14"/>
      <c r="URG3209" s="14"/>
      <c r="URH3209" s="14"/>
      <c r="URI3209" s="14"/>
      <c r="URJ3209" s="14"/>
      <c r="URK3209" s="14"/>
      <c r="URL3209" s="14"/>
      <c r="URM3209" s="14"/>
      <c r="URN3209" s="14"/>
      <c r="URO3209" s="14"/>
      <c r="URP3209" s="14"/>
      <c r="URQ3209" s="14"/>
      <c r="URR3209" s="14"/>
      <c r="URS3209" s="14"/>
      <c r="URT3209" s="14"/>
      <c r="URU3209" s="14"/>
      <c r="URV3209" s="14"/>
      <c r="URW3209" s="14"/>
      <c r="URX3209" s="14"/>
      <c r="URY3209" s="14"/>
      <c r="URZ3209" s="14"/>
      <c r="USA3209" s="14"/>
      <c r="USB3209" s="14"/>
      <c r="USC3209" s="14"/>
      <c r="USD3209" s="14"/>
      <c r="USE3209" s="14"/>
      <c r="USF3209" s="14"/>
      <c r="USG3209" s="14"/>
      <c r="USH3209" s="14"/>
      <c r="USI3209" s="14"/>
      <c r="USJ3209" s="14"/>
      <c r="USK3209" s="14"/>
      <c r="USL3209" s="14"/>
      <c r="USM3209" s="14"/>
      <c r="USN3209" s="14"/>
      <c r="USO3209" s="14"/>
      <c r="USP3209" s="14"/>
      <c r="USQ3209" s="14"/>
      <c r="USR3209" s="14"/>
      <c r="USS3209" s="14"/>
      <c r="UST3209" s="14"/>
      <c r="USU3209" s="14"/>
      <c r="USV3209" s="14"/>
      <c r="USW3209" s="14"/>
      <c r="USX3209" s="14"/>
      <c r="USY3209" s="14"/>
      <c r="USZ3209" s="14"/>
      <c r="UTA3209" s="14"/>
      <c r="UTB3209" s="14"/>
      <c r="UTC3209" s="14"/>
      <c r="UTD3209" s="14"/>
      <c r="UTE3209" s="14"/>
      <c r="UTF3209" s="14"/>
      <c r="UTG3209" s="14"/>
      <c r="UTH3209" s="14"/>
      <c r="UTI3209" s="14"/>
      <c r="UTJ3209" s="14"/>
      <c r="UTK3209" s="14"/>
      <c r="UTL3209" s="14"/>
      <c r="UTM3209" s="14"/>
      <c r="UTN3209" s="14"/>
      <c r="UTO3209" s="14"/>
      <c r="UTP3209" s="14"/>
      <c r="UTQ3209" s="14"/>
      <c r="UTR3209" s="14"/>
      <c r="UTS3209" s="14"/>
      <c r="UTT3209" s="14"/>
      <c r="UTU3209" s="14"/>
      <c r="UTV3209" s="14"/>
      <c r="UTW3209" s="14"/>
      <c r="UTX3209" s="14"/>
      <c r="UTY3209" s="14"/>
      <c r="UTZ3209" s="14"/>
      <c r="UUA3209" s="14"/>
      <c r="UUB3209" s="14"/>
      <c r="UUC3209" s="14"/>
      <c r="UUD3209" s="14"/>
      <c r="UUE3209" s="14"/>
      <c r="UUF3209" s="14"/>
      <c r="UUG3209" s="14"/>
      <c r="UUH3209" s="14"/>
      <c r="UUI3209" s="14"/>
      <c r="UUJ3209" s="14"/>
      <c r="UUK3209" s="14"/>
      <c r="UUL3209" s="14"/>
      <c r="UUM3209" s="14"/>
      <c r="UUN3209" s="14"/>
      <c r="UUO3209" s="14"/>
      <c r="UUP3209" s="14"/>
      <c r="UUQ3209" s="14"/>
      <c r="UUR3209" s="14"/>
      <c r="UUS3209" s="14"/>
      <c r="UUT3209" s="14"/>
      <c r="UUU3209" s="14"/>
      <c r="UUV3209" s="14"/>
      <c r="UUW3209" s="14"/>
      <c r="UUX3209" s="14"/>
      <c r="UUY3209" s="14"/>
      <c r="UUZ3209" s="14"/>
      <c r="UVA3209" s="14"/>
      <c r="UVB3209" s="14"/>
      <c r="UVC3209" s="14"/>
      <c r="UVD3209" s="14"/>
      <c r="UVE3209" s="14"/>
      <c r="UVF3209" s="14"/>
      <c r="UVG3209" s="14"/>
      <c r="UVH3209" s="14"/>
      <c r="UVI3209" s="14"/>
      <c r="UVJ3209" s="14"/>
      <c r="UVK3209" s="14"/>
      <c r="UVL3209" s="14"/>
      <c r="UVM3209" s="14"/>
      <c r="UVN3209" s="14"/>
      <c r="UVO3209" s="14"/>
      <c r="UVP3209" s="14"/>
      <c r="UVQ3209" s="14"/>
      <c r="UVR3209" s="14"/>
      <c r="UVS3209" s="14"/>
      <c r="UVT3209" s="14"/>
      <c r="UVU3209" s="14"/>
      <c r="UVV3209" s="14"/>
      <c r="UVW3209" s="14"/>
      <c r="UVX3209" s="14"/>
      <c r="UVY3209" s="14"/>
      <c r="UVZ3209" s="14"/>
      <c r="UWA3209" s="14"/>
      <c r="UWB3209" s="14"/>
      <c r="UWC3209" s="14"/>
      <c r="UWD3209" s="14"/>
      <c r="UWE3209" s="14"/>
      <c r="UWF3209" s="14"/>
      <c r="UWG3209" s="14"/>
      <c r="UWH3209" s="14"/>
      <c r="UWI3209" s="14"/>
      <c r="UWJ3209" s="14"/>
      <c r="UWK3209" s="14"/>
      <c r="UWL3209" s="14"/>
      <c r="UWM3209" s="14"/>
      <c r="UWN3209" s="14"/>
      <c r="UWO3209" s="14"/>
      <c r="UWP3209" s="14"/>
      <c r="UWQ3209" s="14"/>
      <c r="UWR3209" s="14"/>
      <c r="UWS3209" s="14"/>
      <c r="UWT3209" s="14"/>
      <c r="UWU3209" s="14"/>
      <c r="UWV3209" s="14"/>
      <c r="UWW3209" s="14"/>
      <c r="UWX3209" s="14"/>
      <c r="UWY3209" s="14"/>
      <c r="UWZ3209" s="14"/>
      <c r="UXA3209" s="14"/>
      <c r="UXB3209" s="14"/>
      <c r="UXC3209" s="14"/>
      <c r="UXD3209" s="14"/>
      <c r="UXE3209" s="14"/>
      <c r="UXF3209" s="14"/>
      <c r="UXG3209" s="14"/>
      <c r="UXH3209" s="14"/>
      <c r="UXI3209" s="14"/>
      <c r="UXJ3209" s="14"/>
      <c r="UXK3209" s="14"/>
      <c r="UXL3209" s="14"/>
      <c r="UXM3209" s="14"/>
      <c r="UXN3209" s="14"/>
      <c r="UXO3209" s="14"/>
      <c r="UXP3209" s="14"/>
      <c r="UXQ3209" s="14"/>
      <c r="UXR3209" s="14"/>
      <c r="UXS3209" s="14"/>
      <c r="UXT3209" s="14"/>
      <c r="UXU3209" s="14"/>
      <c r="UXV3209" s="14"/>
      <c r="UXW3209" s="14"/>
      <c r="UXX3209" s="14"/>
      <c r="UXY3209" s="14"/>
      <c r="UXZ3209" s="14"/>
      <c r="UYA3209" s="14"/>
      <c r="UYB3209" s="14"/>
      <c r="UYC3209" s="14"/>
      <c r="UYD3209" s="14"/>
      <c r="UYE3209" s="14"/>
      <c r="UYF3209" s="14"/>
      <c r="UYG3209" s="14"/>
      <c r="UYH3209" s="14"/>
      <c r="UYI3209" s="14"/>
      <c r="UYJ3209" s="14"/>
      <c r="UYK3209" s="14"/>
      <c r="UYL3209" s="14"/>
      <c r="UYM3209" s="14"/>
      <c r="UYN3209" s="14"/>
      <c r="UYO3209" s="14"/>
      <c r="UYP3209" s="14"/>
      <c r="UYQ3209" s="14"/>
      <c r="UYR3209" s="14"/>
      <c r="UYS3209" s="14"/>
      <c r="UYT3209" s="14"/>
      <c r="UYU3209" s="14"/>
      <c r="UYV3209" s="14"/>
      <c r="UYW3209" s="14"/>
      <c r="UYX3209" s="14"/>
      <c r="UYY3209" s="14"/>
      <c r="UYZ3209" s="14"/>
      <c r="UZA3209" s="14"/>
      <c r="UZB3209" s="14"/>
      <c r="UZC3209" s="14"/>
      <c r="UZD3209" s="14"/>
      <c r="UZE3209" s="14"/>
      <c r="UZF3209" s="14"/>
      <c r="UZG3209" s="14"/>
      <c r="UZH3209" s="14"/>
      <c r="UZI3209" s="14"/>
      <c r="UZJ3209" s="14"/>
      <c r="UZK3209" s="14"/>
      <c r="UZL3209" s="14"/>
      <c r="UZM3209" s="14"/>
      <c r="UZN3209" s="14"/>
      <c r="UZO3209" s="14"/>
      <c r="UZP3209" s="14"/>
      <c r="UZQ3209" s="14"/>
      <c r="UZR3209" s="14"/>
      <c r="UZS3209" s="14"/>
      <c r="UZT3209" s="14"/>
      <c r="UZU3209" s="14"/>
      <c r="UZV3209" s="14"/>
      <c r="UZW3209" s="14"/>
      <c r="UZX3209" s="14"/>
      <c r="UZY3209" s="14"/>
      <c r="UZZ3209" s="14"/>
      <c r="VAA3209" s="14"/>
      <c r="VAB3209" s="14"/>
      <c r="VAC3209" s="14"/>
      <c r="VAD3209" s="14"/>
      <c r="VAE3209" s="14"/>
      <c r="VAF3209" s="14"/>
      <c r="VAG3209" s="14"/>
      <c r="VAH3209" s="14"/>
      <c r="VAI3209" s="14"/>
      <c r="VAJ3209" s="14"/>
      <c r="VAK3209" s="14"/>
      <c r="VAL3209" s="14"/>
      <c r="VAM3209" s="14"/>
      <c r="VAN3209" s="14"/>
      <c r="VAO3209" s="14"/>
      <c r="VAP3209" s="14"/>
      <c r="VAQ3209" s="14"/>
      <c r="VAR3209" s="14"/>
      <c r="VAS3209" s="14"/>
      <c r="VAT3209" s="14"/>
      <c r="VAU3209" s="14"/>
      <c r="VAV3209" s="14"/>
      <c r="VAW3209" s="14"/>
      <c r="VAX3209" s="14"/>
      <c r="VAY3209" s="14"/>
      <c r="VAZ3209" s="14"/>
      <c r="VBA3209" s="14"/>
      <c r="VBB3209" s="14"/>
      <c r="VBC3209" s="14"/>
      <c r="VBD3209" s="14"/>
      <c r="VBE3209" s="14"/>
      <c r="VBF3209" s="14"/>
      <c r="VBG3209" s="14"/>
      <c r="VBH3209" s="14"/>
      <c r="VBI3209" s="14"/>
      <c r="VBJ3209" s="14"/>
      <c r="VBK3209" s="14"/>
      <c r="VBL3209" s="14"/>
      <c r="VBM3209" s="14"/>
      <c r="VBN3209" s="14"/>
      <c r="VBO3209" s="14"/>
      <c r="VBP3209" s="14"/>
      <c r="VBQ3209" s="14"/>
      <c r="VBR3209" s="14"/>
      <c r="VBS3209" s="14"/>
      <c r="VBT3209" s="14"/>
      <c r="VBU3209" s="14"/>
      <c r="VBV3209" s="14"/>
      <c r="VBW3209" s="14"/>
      <c r="VBX3209" s="14"/>
      <c r="VBY3209" s="14"/>
      <c r="VBZ3209" s="14"/>
      <c r="VCA3209" s="14"/>
      <c r="VCB3209" s="14"/>
      <c r="VCC3209" s="14"/>
      <c r="VCD3209" s="14"/>
      <c r="VCE3209" s="14"/>
      <c r="VCF3209" s="14"/>
      <c r="VCG3209" s="14"/>
      <c r="VCH3209" s="14"/>
      <c r="VCI3209" s="14"/>
      <c r="VCJ3209" s="14"/>
      <c r="VCK3209" s="14"/>
      <c r="VCL3209" s="14"/>
      <c r="VCM3209" s="14"/>
      <c r="VCN3209" s="14"/>
      <c r="VCO3209" s="14"/>
      <c r="VCP3209" s="14"/>
      <c r="VCQ3209" s="14"/>
      <c r="VCR3209" s="14"/>
      <c r="VCS3209" s="14"/>
      <c r="VCT3209" s="14"/>
      <c r="VCU3209" s="14"/>
      <c r="VCV3209" s="14"/>
      <c r="VCW3209" s="14"/>
      <c r="VCX3209" s="14"/>
      <c r="VCY3209" s="14"/>
      <c r="VCZ3209" s="14"/>
      <c r="VDA3209" s="14"/>
      <c r="VDB3209" s="14"/>
      <c r="VDC3209" s="14"/>
      <c r="VDD3209" s="14"/>
      <c r="VDE3209" s="14"/>
      <c r="VDF3209" s="14"/>
      <c r="VDG3209" s="14"/>
      <c r="VDH3209" s="14"/>
      <c r="VDI3209" s="14"/>
      <c r="VDJ3209" s="14"/>
      <c r="VDK3209" s="14"/>
      <c r="VDL3209" s="14"/>
      <c r="VDM3209" s="14"/>
      <c r="VDN3209" s="14"/>
      <c r="VDO3209" s="14"/>
      <c r="VDP3209" s="14"/>
      <c r="VDQ3209" s="14"/>
      <c r="VDR3209" s="14"/>
      <c r="VDS3209" s="14"/>
      <c r="VDT3209" s="14"/>
      <c r="VDU3209" s="14"/>
      <c r="VDV3209" s="14"/>
      <c r="VDW3209" s="14"/>
      <c r="VDX3209" s="14"/>
      <c r="VDY3209" s="14"/>
      <c r="VDZ3209" s="14"/>
      <c r="VEA3209" s="14"/>
      <c r="VEB3209" s="14"/>
      <c r="VEC3209" s="14"/>
      <c r="VED3209" s="14"/>
      <c r="VEE3209" s="14"/>
      <c r="VEF3209" s="14"/>
      <c r="VEG3209" s="14"/>
      <c r="VEH3209" s="14"/>
      <c r="VEI3209" s="14"/>
      <c r="VEJ3209" s="14"/>
      <c r="VEK3209" s="14"/>
      <c r="VEL3209" s="14"/>
      <c r="VEM3209" s="14"/>
      <c r="VEN3209" s="14"/>
      <c r="VEO3209" s="14"/>
      <c r="VEP3209" s="14"/>
      <c r="VEQ3209" s="14"/>
      <c r="VER3209" s="14"/>
      <c r="VES3209" s="14"/>
      <c r="VET3209" s="14"/>
      <c r="VEU3209" s="14"/>
      <c r="VEV3209" s="14"/>
      <c r="VEW3209" s="14"/>
      <c r="VEX3209" s="14"/>
      <c r="VEY3209" s="14"/>
      <c r="VEZ3209" s="14"/>
      <c r="VFA3209" s="14"/>
      <c r="VFB3209" s="14"/>
      <c r="VFC3209" s="14"/>
      <c r="VFD3209" s="14"/>
      <c r="VFE3209" s="14"/>
      <c r="VFF3209" s="14"/>
      <c r="VFG3209" s="14"/>
      <c r="VFH3209" s="14"/>
      <c r="VFI3209" s="14"/>
      <c r="VFJ3209" s="14"/>
      <c r="VFK3209" s="14"/>
      <c r="VFL3209" s="14"/>
      <c r="VFM3209" s="14"/>
      <c r="VFN3209" s="14"/>
      <c r="VFO3209" s="14"/>
      <c r="VFP3209" s="14"/>
      <c r="VFQ3209" s="14"/>
      <c r="VFR3209" s="14"/>
      <c r="VFS3209" s="14"/>
      <c r="VFT3209" s="14"/>
      <c r="VFU3209" s="14"/>
      <c r="VFV3209" s="14"/>
      <c r="VFW3209" s="14"/>
      <c r="VFX3209" s="14"/>
      <c r="VFY3209" s="14"/>
      <c r="VFZ3209" s="14"/>
      <c r="VGA3209" s="14"/>
      <c r="VGB3209" s="14"/>
      <c r="VGC3209" s="14"/>
      <c r="VGD3209" s="14"/>
      <c r="VGE3209" s="14"/>
      <c r="VGF3209" s="14"/>
      <c r="VGG3209" s="14"/>
      <c r="VGH3209" s="14"/>
      <c r="VGI3209" s="14"/>
      <c r="VGJ3209" s="14"/>
      <c r="VGK3209" s="14"/>
      <c r="VGL3209" s="14"/>
      <c r="VGM3209" s="14"/>
      <c r="VGN3209" s="14"/>
      <c r="VGO3209" s="14"/>
      <c r="VGP3209" s="14"/>
      <c r="VGQ3209" s="14"/>
      <c r="VGR3209" s="14"/>
      <c r="VGS3209" s="14"/>
      <c r="VGT3209" s="14"/>
      <c r="VGU3209" s="14"/>
      <c r="VGV3209" s="14"/>
      <c r="VGW3209" s="14"/>
      <c r="VGX3209" s="14"/>
      <c r="VGY3209" s="14"/>
      <c r="VGZ3209" s="14"/>
      <c r="VHA3209" s="14"/>
      <c r="VHB3209" s="14"/>
      <c r="VHC3209" s="14"/>
      <c r="VHD3209" s="14"/>
      <c r="VHE3209" s="14"/>
      <c r="VHF3209" s="14"/>
      <c r="VHG3209" s="14"/>
      <c r="VHH3209" s="14"/>
      <c r="VHI3209" s="14"/>
      <c r="VHJ3209" s="14"/>
      <c r="VHK3209" s="14"/>
      <c r="VHL3209" s="14"/>
      <c r="VHM3209" s="14"/>
      <c r="VHN3209" s="14"/>
      <c r="VHO3209" s="14"/>
      <c r="VHP3209" s="14"/>
      <c r="VHQ3209" s="14"/>
      <c r="VHR3209" s="14"/>
      <c r="VHS3209" s="14"/>
      <c r="VHT3209" s="14"/>
      <c r="VHU3209" s="14"/>
      <c r="VHV3209" s="14"/>
      <c r="VHW3209" s="14"/>
      <c r="VHX3209" s="14"/>
      <c r="VHY3209" s="14"/>
      <c r="VHZ3209" s="14"/>
      <c r="VIA3209" s="14"/>
      <c r="VIB3209" s="14"/>
      <c r="VIC3209" s="14"/>
      <c r="VID3209" s="14"/>
      <c r="VIE3209" s="14"/>
      <c r="VIF3209" s="14"/>
      <c r="VIG3209" s="14"/>
      <c r="VIH3209" s="14"/>
      <c r="VII3209" s="14"/>
      <c r="VIJ3209" s="14"/>
      <c r="VIK3209" s="14"/>
      <c r="VIL3209" s="14"/>
      <c r="VIM3209" s="14"/>
      <c r="VIN3209" s="14"/>
      <c r="VIO3209" s="14"/>
      <c r="VIP3209" s="14"/>
      <c r="VIQ3209" s="14"/>
      <c r="VIR3209" s="14"/>
      <c r="VIS3209" s="14"/>
      <c r="VIT3209" s="14"/>
      <c r="VIU3209" s="14"/>
      <c r="VIV3209" s="14"/>
      <c r="VIW3209" s="14"/>
      <c r="VIX3209" s="14"/>
      <c r="VIY3209" s="14"/>
      <c r="VIZ3209" s="14"/>
      <c r="VJA3209" s="14"/>
      <c r="VJB3209" s="14"/>
      <c r="VJC3209" s="14"/>
      <c r="VJD3209" s="14"/>
      <c r="VJE3209" s="14"/>
      <c r="VJF3209" s="14"/>
      <c r="VJG3209" s="14"/>
      <c r="VJH3209" s="14"/>
      <c r="VJI3209" s="14"/>
      <c r="VJJ3209" s="14"/>
      <c r="VJK3209" s="14"/>
      <c r="VJL3209" s="14"/>
      <c r="VJM3209" s="14"/>
      <c r="VJN3209" s="14"/>
      <c r="VJO3209" s="14"/>
      <c r="VJP3209" s="14"/>
      <c r="VJQ3209" s="14"/>
      <c r="VJR3209" s="14"/>
      <c r="VJS3209" s="14"/>
      <c r="VJT3209" s="14"/>
      <c r="VJU3209" s="14"/>
      <c r="VJV3209" s="14"/>
      <c r="VJW3209" s="14"/>
      <c r="VJX3209" s="14"/>
      <c r="VJY3209" s="14"/>
      <c r="VJZ3209" s="14"/>
      <c r="VKA3209" s="14"/>
      <c r="VKB3209" s="14"/>
      <c r="VKC3209" s="14"/>
      <c r="VKD3209" s="14"/>
      <c r="VKE3209" s="14"/>
      <c r="VKF3209" s="14"/>
      <c r="VKG3209" s="14"/>
      <c r="VKH3209" s="14"/>
      <c r="VKI3209" s="14"/>
      <c r="VKJ3209" s="14"/>
      <c r="VKK3209" s="14"/>
      <c r="VKL3209" s="14"/>
      <c r="VKM3209" s="14"/>
      <c r="VKN3209" s="14"/>
      <c r="VKO3209" s="14"/>
      <c r="VKP3209" s="14"/>
      <c r="VKQ3209" s="14"/>
      <c r="VKR3209" s="14"/>
      <c r="VKS3209" s="14"/>
      <c r="VKT3209" s="14"/>
      <c r="VKU3209" s="14"/>
      <c r="VKV3209" s="14"/>
      <c r="VKW3209" s="14"/>
      <c r="VKX3209" s="14"/>
      <c r="VKY3209" s="14"/>
      <c r="VKZ3209" s="14"/>
      <c r="VLA3209" s="14"/>
      <c r="VLB3209" s="14"/>
      <c r="VLC3209" s="14"/>
      <c r="VLD3209" s="14"/>
      <c r="VLE3209" s="14"/>
      <c r="VLF3209" s="14"/>
      <c r="VLG3209" s="14"/>
      <c r="VLH3209" s="14"/>
      <c r="VLI3209" s="14"/>
      <c r="VLJ3209" s="14"/>
      <c r="VLK3209" s="14"/>
      <c r="VLL3209" s="14"/>
      <c r="VLM3209" s="14"/>
      <c r="VLN3209" s="14"/>
      <c r="VLO3209" s="14"/>
      <c r="VLP3209" s="14"/>
      <c r="VLQ3209" s="14"/>
      <c r="VLR3209" s="14"/>
      <c r="VLS3209" s="14"/>
      <c r="VLT3209" s="14"/>
      <c r="VLU3209" s="14"/>
      <c r="VLV3209" s="14"/>
      <c r="VLW3209" s="14"/>
      <c r="VLX3209" s="14"/>
      <c r="VLY3209" s="14"/>
      <c r="VLZ3209" s="14"/>
      <c r="VMA3209" s="14"/>
      <c r="VMB3209" s="14"/>
      <c r="VMC3209" s="14"/>
      <c r="VMD3209" s="14"/>
      <c r="VME3209" s="14"/>
      <c r="VMF3209" s="14"/>
      <c r="VMG3209" s="14"/>
      <c r="VMH3209" s="14"/>
      <c r="VMI3209" s="14"/>
      <c r="VMJ3209" s="14"/>
      <c r="VMK3209" s="14"/>
      <c r="VML3209" s="14"/>
      <c r="VMM3209" s="14"/>
      <c r="VMN3209" s="14"/>
      <c r="VMO3209" s="14"/>
      <c r="VMP3209" s="14"/>
      <c r="VMQ3209" s="14"/>
      <c r="VMR3209" s="14"/>
      <c r="VMS3209" s="14"/>
      <c r="VMT3209" s="14"/>
      <c r="VMU3209" s="14"/>
      <c r="VMV3209" s="14"/>
      <c r="VMW3209" s="14"/>
      <c r="VMX3209" s="14"/>
      <c r="VMY3209" s="14"/>
      <c r="VMZ3209" s="14"/>
      <c r="VNA3209" s="14"/>
      <c r="VNB3209" s="14"/>
      <c r="VNC3209" s="14"/>
      <c r="VND3209" s="14"/>
      <c r="VNE3209" s="14"/>
      <c r="VNF3209" s="14"/>
      <c r="VNG3209" s="14"/>
      <c r="VNH3209" s="14"/>
      <c r="VNI3209" s="14"/>
      <c r="VNJ3209" s="14"/>
      <c r="VNK3209" s="14"/>
      <c r="VNL3209" s="14"/>
      <c r="VNM3209" s="14"/>
      <c r="VNN3209" s="14"/>
      <c r="VNO3209" s="14"/>
      <c r="VNP3209" s="14"/>
      <c r="VNQ3209" s="14"/>
      <c r="VNR3209" s="14"/>
      <c r="VNS3209" s="14"/>
      <c r="VNT3209" s="14"/>
      <c r="VNU3209" s="14"/>
      <c r="VNV3209" s="14"/>
      <c r="VNW3209" s="14"/>
      <c r="VNX3209" s="14"/>
      <c r="VNY3209" s="14"/>
      <c r="VNZ3209" s="14"/>
      <c r="VOA3209" s="14"/>
      <c r="VOB3209" s="14"/>
      <c r="VOC3209" s="14"/>
      <c r="VOD3209" s="14"/>
      <c r="VOE3209" s="14"/>
      <c r="VOF3209" s="14"/>
      <c r="VOG3209" s="14"/>
      <c r="VOH3209" s="14"/>
      <c r="VOI3209" s="14"/>
      <c r="VOJ3209" s="14"/>
      <c r="VOK3209" s="14"/>
      <c r="VOL3209" s="14"/>
      <c r="VOM3209" s="14"/>
      <c r="VON3209" s="14"/>
      <c r="VOO3209" s="14"/>
      <c r="VOP3209" s="14"/>
      <c r="VOQ3209" s="14"/>
      <c r="VOR3209" s="14"/>
      <c r="VOS3209" s="14"/>
      <c r="VOT3209" s="14"/>
      <c r="VOU3209" s="14"/>
      <c r="VOV3209" s="14"/>
      <c r="VOW3209" s="14"/>
      <c r="VOX3209" s="14"/>
      <c r="VOY3209" s="14"/>
      <c r="VOZ3209" s="14"/>
      <c r="VPA3209" s="14"/>
      <c r="VPB3209" s="14"/>
      <c r="VPC3209" s="14"/>
      <c r="VPD3209" s="14"/>
      <c r="VPE3209" s="14"/>
      <c r="VPF3209" s="14"/>
      <c r="VPG3209" s="14"/>
      <c r="VPH3209" s="14"/>
      <c r="VPI3209" s="14"/>
      <c r="VPJ3209" s="14"/>
      <c r="VPK3209" s="14"/>
      <c r="VPL3209" s="14"/>
      <c r="VPM3209" s="14"/>
      <c r="VPN3209" s="14"/>
      <c r="VPO3209" s="14"/>
      <c r="VPP3209" s="14"/>
      <c r="VPQ3209" s="14"/>
      <c r="VPR3209" s="14"/>
      <c r="VPS3209" s="14"/>
      <c r="VPT3209" s="14"/>
      <c r="VPU3209" s="14"/>
      <c r="VPV3209" s="14"/>
      <c r="VPW3209" s="14"/>
      <c r="VPX3209" s="14"/>
      <c r="VPY3209" s="14"/>
      <c r="VPZ3209" s="14"/>
      <c r="VQA3209" s="14"/>
      <c r="VQB3209" s="14"/>
      <c r="VQC3209" s="14"/>
      <c r="VQD3209" s="14"/>
      <c r="VQE3209" s="14"/>
      <c r="VQF3209" s="14"/>
      <c r="VQG3209" s="14"/>
      <c r="VQH3209" s="14"/>
      <c r="VQI3209" s="14"/>
      <c r="VQJ3209" s="14"/>
      <c r="VQK3209" s="14"/>
      <c r="VQL3209" s="14"/>
      <c r="VQM3209" s="14"/>
      <c r="VQN3209" s="14"/>
      <c r="VQO3209" s="14"/>
      <c r="VQP3209" s="14"/>
      <c r="VQQ3209" s="14"/>
      <c r="VQR3209" s="14"/>
      <c r="VQS3209" s="14"/>
      <c r="VQT3209" s="14"/>
      <c r="VQU3209" s="14"/>
      <c r="VQV3209" s="14"/>
      <c r="VQW3209" s="14"/>
      <c r="VQX3209" s="14"/>
      <c r="VQY3209" s="14"/>
      <c r="VQZ3209" s="14"/>
      <c r="VRA3209" s="14"/>
      <c r="VRB3209" s="14"/>
      <c r="VRC3209" s="14"/>
      <c r="VRD3209" s="14"/>
      <c r="VRE3209" s="14"/>
      <c r="VRF3209" s="14"/>
      <c r="VRG3209" s="14"/>
      <c r="VRH3209" s="14"/>
      <c r="VRI3209" s="14"/>
      <c r="VRJ3209" s="14"/>
      <c r="VRK3209" s="14"/>
      <c r="VRL3209" s="14"/>
      <c r="VRM3209" s="14"/>
      <c r="VRN3209" s="14"/>
      <c r="VRO3209" s="14"/>
      <c r="VRP3209" s="14"/>
      <c r="VRQ3209" s="14"/>
      <c r="VRR3209" s="14"/>
      <c r="VRS3209" s="14"/>
      <c r="VRT3209" s="14"/>
      <c r="VRU3209" s="14"/>
      <c r="VRV3209" s="14"/>
      <c r="VRW3209" s="14"/>
      <c r="VRX3209" s="14"/>
      <c r="VRY3209" s="14"/>
      <c r="VRZ3209" s="14"/>
      <c r="VSA3209" s="14"/>
      <c r="VSB3209" s="14"/>
      <c r="VSC3209" s="14"/>
      <c r="VSD3209" s="14"/>
      <c r="VSE3209" s="14"/>
      <c r="VSF3209" s="14"/>
      <c r="VSG3209" s="14"/>
      <c r="VSH3209" s="14"/>
      <c r="VSI3209" s="14"/>
      <c r="VSJ3209" s="14"/>
      <c r="VSK3209" s="14"/>
      <c r="VSL3209" s="14"/>
      <c r="VSM3209" s="14"/>
      <c r="VSN3209" s="14"/>
      <c r="VSO3209" s="14"/>
      <c r="VSP3209" s="14"/>
      <c r="VSQ3209" s="14"/>
      <c r="VSR3209" s="14"/>
      <c r="VSS3209" s="14"/>
      <c r="VST3209" s="14"/>
      <c r="VSU3209" s="14"/>
      <c r="VSV3209" s="14"/>
      <c r="VSW3209" s="14"/>
      <c r="VSX3209" s="14"/>
      <c r="VSY3209" s="14"/>
      <c r="VSZ3209" s="14"/>
      <c r="VTA3209" s="14"/>
      <c r="VTB3209" s="14"/>
      <c r="VTC3209" s="14"/>
      <c r="VTD3209" s="14"/>
      <c r="VTE3209" s="14"/>
      <c r="VTF3209" s="14"/>
      <c r="VTG3209" s="14"/>
      <c r="VTH3209" s="14"/>
      <c r="VTI3209" s="14"/>
      <c r="VTJ3209" s="14"/>
      <c r="VTK3209" s="14"/>
      <c r="VTL3209" s="14"/>
      <c r="VTM3209" s="14"/>
      <c r="VTN3209" s="14"/>
      <c r="VTO3209" s="14"/>
      <c r="VTP3209" s="14"/>
      <c r="VTQ3209" s="14"/>
      <c r="VTR3209" s="14"/>
      <c r="VTS3209" s="14"/>
      <c r="VTT3209" s="14"/>
      <c r="VTU3209" s="14"/>
      <c r="VTV3209" s="14"/>
      <c r="VTW3209" s="14"/>
      <c r="VTX3209" s="14"/>
      <c r="VTY3209" s="14"/>
      <c r="VTZ3209" s="14"/>
      <c r="VUA3209" s="14"/>
      <c r="VUB3209" s="14"/>
      <c r="VUC3209" s="14"/>
      <c r="VUD3209" s="14"/>
      <c r="VUE3209" s="14"/>
      <c r="VUF3209" s="14"/>
      <c r="VUG3209" s="14"/>
      <c r="VUH3209" s="14"/>
      <c r="VUI3209" s="14"/>
      <c r="VUJ3209" s="14"/>
      <c r="VUK3209" s="14"/>
      <c r="VUL3209" s="14"/>
      <c r="VUM3209" s="14"/>
      <c r="VUN3209" s="14"/>
      <c r="VUO3209" s="14"/>
      <c r="VUP3209" s="14"/>
      <c r="VUQ3209" s="14"/>
      <c r="VUR3209" s="14"/>
      <c r="VUS3209" s="14"/>
      <c r="VUT3209" s="14"/>
      <c r="VUU3209" s="14"/>
      <c r="VUV3209" s="14"/>
      <c r="VUW3209" s="14"/>
      <c r="VUX3209" s="14"/>
      <c r="VUY3209" s="14"/>
      <c r="VUZ3209" s="14"/>
      <c r="VVA3209" s="14"/>
      <c r="VVB3209" s="14"/>
      <c r="VVC3209" s="14"/>
      <c r="VVD3209" s="14"/>
      <c r="VVE3209" s="14"/>
      <c r="VVF3209" s="14"/>
      <c r="VVG3209" s="14"/>
      <c r="VVH3209" s="14"/>
      <c r="VVI3209" s="14"/>
      <c r="VVJ3209" s="14"/>
      <c r="VVK3209" s="14"/>
      <c r="VVL3209" s="14"/>
      <c r="VVM3209" s="14"/>
      <c r="VVN3209" s="14"/>
      <c r="VVO3209" s="14"/>
      <c r="VVP3209" s="14"/>
      <c r="VVQ3209" s="14"/>
      <c r="VVR3209" s="14"/>
      <c r="VVS3209" s="14"/>
      <c r="VVT3209" s="14"/>
      <c r="VVU3209" s="14"/>
      <c r="VVV3209" s="14"/>
      <c r="VVW3209" s="14"/>
      <c r="VVX3209" s="14"/>
      <c r="VVY3209" s="14"/>
      <c r="VVZ3209" s="14"/>
      <c r="VWA3209" s="14"/>
      <c r="VWB3209" s="14"/>
      <c r="VWC3209" s="14"/>
      <c r="VWD3209" s="14"/>
      <c r="VWE3209" s="14"/>
      <c r="VWF3209" s="14"/>
      <c r="VWG3209" s="14"/>
      <c r="VWH3209" s="14"/>
      <c r="VWI3209" s="14"/>
      <c r="VWJ3209" s="14"/>
      <c r="VWK3209" s="14"/>
      <c r="VWL3209" s="14"/>
      <c r="VWM3209" s="14"/>
      <c r="VWN3209" s="14"/>
      <c r="VWO3209" s="14"/>
      <c r="VWP3209" s="14"/>
      <c r="VWQ3209" s="14"/>
      <c r="VWR3209" s="14"/>
      <c r="VWS3209" s="14"/>
      <c r="VWT3209" s="14"/>
      <c r="VWU3209" s="14"/>
      <c r="VWV3209" s="14"/>
      <c r="VWW3209" s="14"/>
      <c r="VWX3209" s="14"/>
      <c r="VWY3209" s="14"/>
      <c r="VWZ3209" s="14"/>
      <c r="VXA3209" s="14"/>
      <c r="VXB3209" s="14"/>
      <c r="VXC3209" s="14"/>
      <c r="VXD3209" s="14"/>
      <c r="VXE3209" s="14"/>
      <c r="VXF3209" s="14"/>
      <c r="VXG3209" s="14"/>
      <c r="VXH3209" s="14"/>
      <c r="VXI3209" s="14"/>
      <c r="VXJ3209" s="14"/>
      <c r="VXK3209" s="14"/>
      <c r="VXL3209" s="14"/>
      <c r="VXM3209" s="14"/>
      <c r="VXN3209" s="14"/>
      <c r="VXO3209" s="14"/>
      <c r="VXP3209" s="14"/>
      <c r="VXQ3209" s="14"/>
      <c r="VXR3209" s="14"/>
      <c r="VXS3209" s="14"/>
      <c r="VXT3209" s="14"/>
      <c r="VXU3209" s="14"/>
      <c r="VXV3209" s="14"/>
      <c r="VXW3209" s="14"/>
      <c r="VXX3209" s="14"/>
      <c r="VXY3209" s="14"/>
      <c r="VXZ3209" s="14"/>
      <c r="VYA3209" s="14"/>
      <c r="VYB3209" s="14"/>
      <c r="VYC3209" s="14"/>
      <c r="VYD3209" s="14"/>
      <c r="VYE3209" s="14"/>
      <c r="VYF3209" s="14"/>
      <c r="VYG3209" s="14"/>
      <c r="VYH3209" s="14"/>
      <c r="VYI3209" s="14"/>
      <c r="VYJ3209" s="14"/>
      <c r="VYK3209" s="14"/>
      <c r="VYL3209" s="14"/>
      <c r="VYM3209" s="14"/>
      <c r="VYN3209" s="14"/>
      <c r="VYO3209" s="14"/>
      <c r="VYP3209" s="14"/>
      <c r="VYQ3209" s="14"/>
      <c r="VYR3209" s="14"/>
      <c r="VYS3209" s="14"/>
      <c r="VYT3209" s="14"/>
      <c r="VYU3209" s="14"/>
      <c r="VYV3209" s="14"/>
      <c r="VYW3209" s="14"/>
      <c r="VYX3209" s="14"/>
      <c r="VYY3209" s="14"/>
      <c r="VYZ3209" s="14"/>
      <c r="VZA3209" s="14"/>
      <c r="VZB3209" s="14"/>
      <c r="VZC3209" s="14"/>
      <c r="VZD3209" s="14"/>
      <c r="VZE3209" s="14"/>
      <c r="VZF3209" s="14"/>
      <c r="VZG3209" s="14"/>
      <c r="VZH3209" s="14"/>
      <c r="VZI3209" s="14"/>
      <c r="VZJ3209" s="14"/>
      <c r="VZK3209" s="14"/>
      <c r="VZL3209" s="14"/>
      <c r="VZM3209" s="14"/>
      <c r="VZN3209" s="14"/>
      <c r="VZO3209" s="14"/>
      <c r="VZP3209" s="14"/>
      <c r="VZQ3209" s="14"/>
      <c r="VZR3209" s="14"/>
      <c r="VZS3209" s="14"/>
      <c r="VZT3209" s="14"/>
      <c r="VZU3209" s="14"/>
      <c r="VZV3209" s="14"/>
      <c r="VZW3209" s="14"/>
      <c r="VZX3209" s="14"/>
      <c r="VZY3209" s="14"/>
      <c r="VZZ3209" s="14"/>
      <c r="WAA3209" s="14"/>
      <c r="WAB3209" s="14"/>
      <c r="WAC3209" s="14"/>
      <c r="WAD3209" s="14"/>
      <c r="WAE3209" s="14"/>
      <c r="WAF3209" s="14"/>
      <c r="WAG3209" s="14"/>
      <c r="WAH3209" s="14"/>
      <c r="WAI3209" s="14"/>
      <c r="WAJ3209" s="14"/>
      <c r="WAK3209" s="14"/>
      <c r="WAL3209" s="14"/>
      <c r="WAM3209" s="14"/>
      <c r="WAN3209" s="14"/>
      <c r="WAO3209" s="14"/>
      <c r="WAP3209" s="14"/>
      <c r="WAQ3209" s="14"/>
      <c r="WAR3209" s="14"/>
      <c r="WAS3209" s="14"/>
      <c r="WAT3209" s="14"/>
      <c r="WAU3209" s="14"/>
      <c r="WAV3209" s="14"/>
      <c r="WAW3209" s="14"/>
      <c r="WAX3209" s="14"/>
      <c r="WAY3209" s="14"/>
      <c r="WAZ3209" s="14"/>
      <c r="WBA3209" s="14"/>
      <c r="WBB3209" s="14"/>
      <c r="WBC3209" s="14"/>
      <c r="WBD3209" s="14"/>
      <c r="WBE3209" s="14"/>
      <c r="WBF3209" s="14"/>
      <c r="WBG3209" s="14"/>
      <c r="WBH3209" s="14"/>
      <c r="WBI3209" s="14"/>
      <c r="WBJ3209" s="14"/>
      <c r="WBK3209" s="14"/>
      <c r="WBL3209" s="14"/>
      <c r="WBM3209" s="14"/>
      <c r="WBN3209" s="14"/>
      <c r="WBO3209" s="14"/>
      <c r="WBP3209" s="14"/>
      <c r="WBQ3209" s="14"/>
      <c r="WBR3209" s="14"/>
      <c r="WBS3209" s="14"/>
      <c r="WBT3209" s="14"/>
      <c r="WBU3209" s="14"/>
      <c r="WBV3209" s="14"/>
      <c r="WBW3209" s="14"/>
      <c r="WBX3209" s="14"/>
      <c r="WBY3209" s="14"/>
      <c r="WBZ3209" s="14"/>
      <c r="WCA3209" s="14"/>
      <c r="WCB3209" s="14"/>
      <c r="WCC3209" s="14"/>
      <c r="WCD3209" s="14"/>
      <c r="WCE3209" s="14"/>
      <c r="WCF3209" s="14"/>
      <c r="WCG3209" s="14"/>
      <c r="WCH3209" s="14"/>
      <c r="WCI3209" s="14"/>
      <c r="WCJ3209" s="14"/>
      <c r="WCK3209" s="14"/>
      <c r="WCL3209" s="14"/>
      <c r="WCM3209" s="14"/>
      <c r="WCN3209" s="14"/>
      <c r="WCO3209" s="14"/>
      <c r="WCP3209" s="14"/>
      <c r="WCQ3209" s="14"/>
      <c r="WCR3209" s="14"/>
      <c r="WCS3209" s="14"/>
      <c r="WCT3209" s="14"/>
      <c r="WCU3209" s="14"/>
      <c r="WCV3209" s="14"/>
      <c r="WCW3209" s="14"/>
      <c r="WCX3209" s="14"/>
      <c r="WCY3209" s="14"/>
      <c r="WCZ3209" s="14"/>
      <c r="WDA3209" s="14"/>
      <c r="WDB3209" s="14"/>
      <c r="WDC3209" s="14"/>
      <c r="WDD3209" s="14"/>
      <c r="WDE3209" s="14"/>
      <c r="WDF3209" s="14"/>
      <c r="WDG3209" s="14"/>
      <c r="WDH3209" s="14"/>
      <c r="WDI3209" s="14"/>
      <c r="WDJ3209" s="14"/>
      <c r="WDK3209" s="14"/>
      <c r="WDL3209" s="14"/>
      <c r="WDM3209" s="14"/>
      <c r="WDN3209" s="14"/>
      <c r="WDO3209" s="14"/>
      <c r="WDP3209" s="14"/>
      <c r="WDQ3209" s="14"/>
      <c r="WDR3209" s="14"/>
      <c r="WDS3209" s="14"/>
      <c r="WDT3209" s="14"/>
      <c r="WDU3209" s="14"/>
      <c r="WDV3209" s="14"/>
      <c r="WDW3209" s="14"/>
      <c r="WDX3209" s="14"/>
      <c r="WDY3209" s="14"/>
      <c r="WDZ3209" s="14"/>
      <c r="WEA3209" s="14"/>
      <c r="WEB3209" s="14"/>
      <c r="WEC3209" s="14"/>
      <c r="WED3209" s="14"/>
      <c r="WEE3209" s="14"/>
      <c r="WEF3209" s="14"/>
      <c r="WEG3209" s="14"/>
      <c r="WEH3209" s="14"/>
      <c r="WEI3209" s="14"/>
      <c r="WEJ3209" s="14"/>
      <c r="WEK3209" s="14"/>
      <c r="WEL3209" s="14"/>
      <c r="WEM3209" s="14"/>
      <c r="WEN3209" s="14"/>
      <c r="WEO3209" s="14"/>
      <c r="WEP3209" s="14"/>
      <c r="WEQ3209" s="14"/>
      <c r="WER3209" s="14"/>
      <c r="WES3209" s="14"/>
      <c r="WET3209" s="14"/>
      <c r="WEU3209" s="14"/>
      <c r="WEV3209" s="14"/>
      <c r="WEW3209" s="14"/>
      <c r="WEX3209" s="14"/>
      <c r="WEY3209" s="14"/>
      <c r="WEZ3209" s="14"/>
      <c r="WFA3209" s="14"/>
      <c r="WFB3209" s="14"/>
      <c r="WFC3209" s="14"/>
      <c r="WFD3209" s="14"/>
      <c r="WFE3209" s="14"/>
      <c r="WFF3209" s="14"/>
      <c r="WFG3209" s="14"/>
      <c r="WFH3209" s="14"/>
      <c r="WFI3209" s="14"/>
      <c r="WFJ3209" s="14"/>
      <c r="WFK3209" s="14"/>
      <c r="WFL3209" s="14"/>
      <c r="WFM3209" s="14"/>
      <c r="WFN3209" s="14"/>
      <c r="WFO3209" s="14"/>
      <c r="WFP3209" s="14"/>
      <c r="WFQ3209" s="14"/>
      <c r="WFR3209" s="14"/>
      <c r="WFS3209" s="14"/>
      <c r="WFT3209" s="14"/>
      <c r="WFU3209" s="14"/>
      <c r="WFV3209" s="14"/>
      <c r="WFW3209" s="14"/>
      <c r="WFX3209" s="14"/>
      <c r="WFY3209" s="14"/>
      <c r="WFZ3209" s="14"/>
      <c r="WGA3209" s="14"/>
      <c r="WGB3209" s="14"/>
      <c r="WGC3209" s="14"/>
      <c r="WGD3209" s="14"/>
      <c r="WGE3209" s="14"/>
      <c r="WGF3209" s="14"/>
      <c r="WGG3209" s="14"/>
      <c r="WGH3209" s="14"/>
      <c r="WGI3209" s="14"/>
      <c r="WGJ3209" s="14"/>
      <c r="WGK3209" s="14"/>
      <c r="WGL3209" s="14"/>
      <c r="WGM3209" s="14"/>
      <c r="WGN3209" s="14"/>
      <c r="WGO3209" s="14"/>
      <c r="WGP3209" s="14"/>
      <c r="WGQ3209" s="14"/>
      <c r="WGR3209" s="14"/>
      <c r="WGS3209" s="14"/>
      <c r="WGT3209" s="14"/>
      <c r="WGU3209" s="14"/>
      <c r="WGV3209" s="14"/>
      <c r="WGW3209" s="14"/>
      <c r="WGX3209" s="14"/>
      <c r="WGY3209" s="14"/>
      <c r="WGZ3209" s="14"/>
      <c r="WHA3209" s="14"/>
      <c r="WHB3209" s="14"/>
      <c r="WHC3209" s="14"/>
      <c r="WHD3209" s="14"/>
      <c r="WHE3209" s="14"/>
      <c r="WHF3209" s="14"/>
      <c r="WHG3209" s="14"/>
      <c r="WHH3209" s="14"/>
      <c r="WHI3209" s="14"/>
      <c r="WHJ3209" s="14"/>
      <c r="WHK3209" s="14"/>
      <c r="WHL3209" s="14"/>
      <c r="WHM3209" s="14"/>
      <c r="WHN3209" s="14"/>
      <c r="WHO3209" s="14"/>
      <c r="WHP3209" s="14"/>
      <c r="WHQ3209" s="14"/>
      <c r="WHR3209" s="14"/>
      <c r="WHS3209" s="14"/>
      <c r="WHT3209" s="14"/>
      <c r="WHU3209" s="14"/>
      <c r="WHV3209" s="14"/>
      <c r="WHW3209" s="14"/>
      <c r="WHX3209" s="14"/>
      <c r="WHY3209" s="14"/>
      <c r="WHZ3209" s="14"/>
      <c r="WIA3209" s="14"/>
      <c r="WIB3209" s="14"/>
      <c r="WIC3209" s="14"/>
      <c r="WID3209" s="14"/>
      <c r="WIE3209" s="14"/>
      <c r="WIF3209" s="14"/>
      <c r="WIG3209" s="14"/>
      <c r="WIH3209" s="14"/>
      <c r="WII3209" s="14"/>
      <c r="WIJ3209" s="14"/>
      <c r="WIK3209" s="14"/>
      <c r="WIL3209" s="14"/>
      <c r="WIM3209" s="14"/>
      <c r="WIN3209" s="14"/>
      <c r="WIO3209" s="14"/>
      <c r="WIP3209" s="14"/>
      <c r="WIQ3209" s="14"/>
      <c r="WIR3209" s="14"/>
      <c r="WIS3209" s="14"/>
      <c r="WIT3209" s="14"/>
      <c r="WIU3209" s="14"/>
      <c r="WIV3209" s="14"/>
      <c r="WIW3209" s="14"/>
      <c r="WIX3209" s="14"/>
      <c r="WIY3209" s="14"/>
      <c r="WIZ3209" s="14"/>
      <c r="WJA3209" s="14"/>
      <c r="WJB3209" s="14"/>
      <c r="WJC3209" s="14"/>
      <c r="WJD3209" s="14"/>
      <c r="WJE3209" s="14"/>
      <c r="WJF3209" s="14"/>
      <c r="WJG3209" s="14"/>
      <c r="WJH3209" s="14"/>
      <c r="WJI3209" s="14"/>
      <c r="WJJ3209" s="14"/>
      <c r="WJK3209" s="14"/>
      <c r="WJL3209" s="14"/>
      <c r="WJM3209" s="14"/>
      <c r="WJN3209" s="14"/>
      <c r="WJO3209" s="14"/>
      <c r="WJP3209" s="14"/>
      <c r="WJQ3209" s="14"/>
      <c r="WJR3209" s="14"/>
      <c r="WJS3209" s="14"/>
      <c r="WJT3209" s="14"/>
      <c r="WJU3209" s="14"/>
      <c r="WJV3209" s="14"/>
      <c r="WJW3209" s="14"/>
      <c r="WJX3209" s="14"/>
      <c r="WJY3209" s="14"/>
      <c r="WJZ3209" s="14"/>
      <c r="WKA3209" s="14"/>
      <c r="WKB3209" s="14"/>
      <c r="WKC3209" s="14"/>
      <c r="WKD3209" s="14"/>
      <c r="WKE3209" s="14"/>
      <c r="WKF3209" s="14"/>
      <c r="WKG3209" s="14"/>
      <c r="WKH3209" s="14"/>
      <c r="WKI3209" s="14"/>
      <c r="WKJ3209" s="14"/>
      <c r="WKK3209" s="14"/>
      <c r="WKL3209" s="14"/>
      <c r="WKM3209" s="14"/>
      <c r="WKN3209" s="14"/>
      <c r="WKO3209" s="14"/>
      <c r="WKP3209" s="14"/>
      <c r="WKQ3209" s="14"/>
      <c r="WKR3209" s="14"/>
      <c r="WKS3209" s="14"/>
      <c r="WKT3209" s="14"/>
      <c r="WKU3209" s="14"/>
      <c r="WKV3209" s="14"/>
      <c r="WKW3209" s="14"/>
      <c r="WKX3209" s="14"/>
      <c r="WKY3209" s="14"/>
      <c r="WKZ3209" s="14"/>
      <c r="WLA3209" s="14"/>
      <c r="WLB3209" s="14"/>
      <c r="WLC3209" s="14"/>
      <c r="WLD3209" s="14"/>
      <c r="WLE3209" s="14"/>
      <c r="WLF3209" s="14"/>
      <c r="WLG3209" s="14"/>
      <c r="WLH3209" s="14"/>
      <c r="WLI3209" s="14"/>
      <c r="WLJ3209" s="14"/>
      <c r="WLK3209" s="14"/>
      <c r="WLL3209" s="14"/>
      <c r="WLM3209" s="14"/>
      <c r="WLN3209" s="14"/>
      <c r="WLO3209" s="14"/>
      <c r="WLP3209" s="14"/>
      <c r="WLQ3209" s="14"/>
      <c r="WLR3209" s="14"/>
      <c r="WLS3209" s="14"/>
      <c r="WLT3209" s="14"/>
      <c r="WLU3209" s="14"/>
      <c r="WLV3209" s="14"/>
      <c r="WLW3209" s="14"/>
      <c r="WLX3209" s="14"/>
      <c r="WLY3209" s="14"/>
      <c r="WLZ3209" s="14"/>
      <c r="WMA3209" s="14"/>
      <c r="WMB3209" s="14"/>
      <c r="WMC3209" s="14"/>
      <c r="WMD3209" s="14"/>
      <c r="WME3209" s="14"/>
      <c r="WMF3209" s="14"/>
      <c r="WMG3209" s="14"/>
      <c r="WMH3209" s="14"/>
      <c r="WMI3209" s="14"/>
      <c r="WMJ3209" s="14"/>
      <c r="WMK3209" s="14"/>
      <c r="WML3209" s="14"/>
      <c r="WMM3209" s="14"/>
      <c r="WMN3209" s="14"/>
      <c r="WMO3209" s="14"/>
      <c r="WMP3209" s="14"/>
      <c r="WMQ3209" s="14"/>
      <c r="WMR3209" s="14"/>
      <c r="WMS3209" s="14"/>
      <c r="WMT3209" s="14"/>
      <c r="WMU3209" s="14"/>
      <c r="WMV3209" s="14"/>
      <c r="WMW3209" s="14"/>
      <c r="WMX3209" s="14"/>
      <c r="WMY3209" s="14"/>
      <c r="WMZ3209" s="14"/>
      <c r="WNA3209" s="14"/>
      <c r="WNB3209" s="14"/>
      <c r="WNC3209" s="14"/>
      <c r="WND3209" s="14"/>
      <c r="WNE3209" s="14"/>
      <c r="WNF3209" s="14"/>
      <c r="WNG3209" s="14"/>
      <c r="WNH3209" s="14"/>
      <c r="WNI3209" s="14"/>
      <c r="WNJ3209" s="14"/>
      <c r="WNK3209" s="14"/>
      <c r="WNL3209" s="14"/>
      <c r="WNM3209" s="14"/>
      <c r="WNN3209" s="14"/>
      <c r="WNO3209" s="14"/>
      <c r="WNP3209" s="14"/>
      <c r="WNQ3209" s="14"/>
      <c r="WNR3209" s="14"/>
      <c r="WNS3209" s="14"/>
      <c r="WNT3209" s="14"/>
      <c r="WNU3209" s="14"/>
      <c r="WNV3209" s="14"/>
      <c r="WNW3209" s="14"/>
      <c r="WNX3209" s="14"/>
      <c r="WNY3209" s="14"/>
      <c r="WNZ3209" s="14"/>
      <c r="WOA3209" s="14"/>
      <c r="WOB3209" s="14"/>
      <c r="WOC3209" s="14"/>
      <c r="WOD3209" s="14"/>
      <c r="WOE3209" s="14"/>
      <c r="WOF3209" s="14"/>
      <c r="WOG3209" s="14"/>
      <c r="WOH3209" s="14"/>
      <c r="WOI3209" s="14"/>
      <c r="WOJ3209" s="14"/>
      <c r="WOK3209" s="14"/>
      <c r="WOL3209" s="14"/>
      <c r="WOM3209" s="14"/>
      <c r="WON3209" s="14"/>
      <c r="WOO3209" s="14"/>
      <c r="WOP3209" s="14"/>
      <c r="WOQ3209" s="14"/>
      <c r="WOR3209" s="14"/>
      <c r="WOS3209" s="14"/>
      <c r="WOT3209" s="14"/>
      <c r="WOU3209" s="14"/>
      <c r="WOV3209" s="14"/>
      <c r="WOW3209" s="14"/>
      <c r="WOX3209" s="14"/>
      <c r="WOY3209" s="14"/>
      <c r="WOZ3209" s="14"/>
      <c r="WPA3209" s="14"/>
      <c r="WPB3209" s="14"/>
      <c r="WPC3209" s="14"/>
      <c r="WPD3209" s="14"/>
      <c r="WPE3209" s="14"/>
      <c r="WPF3209" s="14"/>
      <c r="WPG3209" s="14"/>
      <c r="WPH3209" s="14"/>
      <c r="WPI3209" s="14"/>
      <c r="WPJ3209" s="14"/>
      <c r="WPK3209" s="14"/>
      <c r="WPL3209" s="14"/>
      <c r="WPM3209" s="14"/>
      <c r="WPN3209" s="14"/>
      <c r="WPO3209" s="14"/>
      <c r="WPP3209" s="14"/>
      <c r="WPQ3209" s="14"/>
      <c r="WPR3209" s="14"/>
      <c r="WPS3209" s="14"/>
      <c r="WPT3209" s="14"/>
      <c r="WPU3209" s="14"/>
      <c r="WPV3209" s="14"/>
      <c r="WPW3209" s="14"/>
      <c r="WPX3209" s="14"/>
      <c r="WPY3209" s="14"/>
      <c r="WPZ3209" s="14"/>
      <c r="WQA3209" s="14"/>
      <c r="WQB3209" s="14"/>
      <c r="WQC3209" s="14"/>
      <c r="WQD3209" s="14"/>
      <c r="WQE3209" s="14"/>
      <c r="WQF3209" s="14"/>
      <c r="WQG3209" s="14"/>
      <c r="WQH3209" s="14"/>
      <c r="WQI3209" s="14"/>
      <c r="WQJ3209" s="14"/>
      <c r="WQK3209" s="14"/>
      <c r="WQL3209" s="14"/>
      <c r="WQM3209" s="14"/>
      <c r="WQN3209" s="14"/>
      <c r="WQO3209" s="14"/>
      <c r="WQP3209" s="14"/>
      <c r="WQQ3209" s="14"/>
      <c r="WQR3209" s="14"/>
      <c r="WQS3209" s="14"/>
      <c r="WQT3209" s="14"/>
      <c r="WQU3209" s="14"/>
      <c r="WQV3209" s="14"/>
      <c r="WQW3209" s="14"/>
      <c r="WQX3209" s="14"/>
      <c r="WQY3209" s="14"/>
      <c r="WQZ3209" s="14"/>
      <c r="WRA3209" s="14"/>
      <c r="WRB3209" s="14"/>
      <c r="WRC3209" s="14"/>
      <c r="WRD3209" s="14"/>
      <c r="WRE3209" s="14"/>
      <c r="WRF3209" s="14"/>
      <c r="WRG3209" s="14"/>
      <c r="WRH3209" s="14"/>
      <c r="WRI3209" s="14"/>
      <c r="WRJ3209" s="14"/>
      <c r="WRK3209" s="14"/>
      <c r="WRL3209" s="14"/>
      <c r="WRM3209" s="14"/>
      <c r="WRN3209" s="14"/>
      <c r="WRO3209" s="14"/>
      <c r="WRP3209" s="14"/>
      <c r="WRQ3209" s="14"/>
      <c r="WRR3209" s="14"/>
      <c r="WRS3209" s="14"/>
      <c r="WRT3209" s="14"/>
      <c r="WRU3209" s="14"/>
      <c r="WRV3209" s="14"/>
      <c r="WRW3209" s="14"/>
      <c r="WRX3209" s="14"/>
      <c r="WRY3209" s="14"/>
      <c r="WRZ3209" s="14"/>
      <c r="WSA3209" s="14"/>
      <c r="WSB3209" s="14"/>
      <c r="WSC3209" s="14"/>
      <c r="WSD3209" s="14"/>
      <c r="WSE3209" s="14"/>
      <c r="WSF3209" s="14"/>
      <c r="WSG3209" s="14"/>
      <c r="WSH3209" s="14"/>
      <c r="WSI3209" s="14"/>
      <c r="WSJ3209" s="14"/>
      <c r="WSK3209" s="14"/>
      <c r="WSL3209" s="14"/>
      <c r="WSM3209" s="14"/>
      <c r="WSN3209" s="14"/>
      <c r="WSO3209" s="14"/>
      <c r="WSP3209" s="14"/>
      <c r="WSQ3209" s="14"/>
      <c r="WSR3209" s="14"/>
      <c r="WSS3209" s="14"/>
      <c r="WST3209" s="14"/>
      <c r="WSU3209" s="14"/>
      <c r="WSV3209" s="14"/>
      <c r="WSW3209" s="14"/>
      <c r="WSX3209" s="14"/>
      <c r="WSY3209" s="14"/>
      <c r="WSZ3209" s="14"/>
      <c r="WTA3209" s="14"/>
      <c r="WTB3209" s="14"/>
      <c r="WTC3209" s="14"/>
      <c r="WTD3209" s="14"/>
      <c r="WTE3209" s="14"/>
      <c r="WTF3209" s="14"/>
      <c r="WTG3209" s="14"/>
      <c r="WTH3209" s="14"/>
      <c r="WTI3209" s="14"/>
      <c r="WTJ3209" s="14"/>
      <c r="WTK3209" s="14"/>
      <c r="WTL3209" s="14"/>
      <c r="WTM3209" s="14"/>
      <c r="WTN3209" s="14"/>
      <c r="WTO3209" s="14"/>
      <c r="WTP3209" s="14"/>
      <c r="WTQ3209" s="14"/>
      <c r="WTR3209" s="14"/>
      <c r="WTS3209" s="14"/>
      <c r="WTT3209" s="14"/>
      <c r="WTU3209" s="14"/>
      <c r="WTV3209" s="14"/>
      <c r="WTW3209" s="14"/>
      <c r="WTX3209" s="14"/>
      <c r="WTY3209" s="14"/>
      <c r="WTZ3209" s="14"/>
      <c r="WUA3209" s="14"/>
      <c r="WUB3209" s="14"/>
      <c r="WUC3209" s="14"/>
      <c r="WUD3209" s="14"/>
      <c r="WUE3209" s="14"/>
      <c r="WUF3209" s="14"/>
      <c r="WUG3209" s="14"/>
      <c r="WUH3209" s="14"/>
      <c r="WUI3209" s="14"/>
      <c r="WUJ3209" s="14"/>
      <c r="WUK3209" s="14"/>
      <c r="WUL3209" s="14"/>
      <c r="WUM3209" s="14"/>
      <c r="WUN3209" s="14"/>
      <c r="WUO3209" s="14"/>
      <c r="WUP3209" s="14"/>
      <c r="WUQ3209" s="14"/>
      <c r="WUR3209" s="14"/>
      <c r="WUS3209" s="14"/>
      <c r="WUT3209" s="14"/>
      <c r="WUU3209" s="14"/>
      <c r="WUV3209" s="14"/>
      <c r="WUW3209" s="14"/>
      <c r="WUX3209" s="14"/>
      <c r="WUY3209" s="14"/>
      <c r="WUZ3209" s="14"/>
      <c r="WVA3209" s="14"/>
      <c r="WVB3209" s="14"/>
      <c r="WVC3209" s="14"/>
      <c r="WVD3209" s="14"/>
      <c r="WVE3209" s="14"/>
      <c r="WVF3209" s="14"/>
      <c r="WVG3209" s="14"/>
      <c r="WVH3209" s="14"/>
      <c r="WVI3209" s="14"/>
      <c r="WVJ3209" s="14"/>
      <c r="WVK3209" s="14"/>
      <c r="WVL3209" s="14"/>
      <c r="WVM3209" s="14"/>
      <c r="WVN3209" s="14"/>
      <c r="WVO3209" s="14"/>
      <c r="WVP3209" s="14"/>
      <c r="WVQ3209" s="14"/>
      <c r="WVR3209" s="14"/>
      <c r="WVS3209" s="14"/>
      <c r="WVT3209" s="14"/>
      <c r="WVU3209" s="14"/>
      <c r="WVV3209" s="14"/>
      <c r="WVW3209" s="14"/>
      <c r="WVX3209" s="14"/>
      <c r="WVY3209" s="14"/>
      <c r="WVZ3209" s="14"/>
      <c r="WWA3209" s="14"/>
      <c r="WWB3209" s="14"/>
      <c r="WWC3209" s="14"/>
      <c r="WWD3209" s="14"/>
      <c r="WWE3209" s="14"/>
      <c r="WWF3209" s="14"/>
      <c r="WWG3209" s="14"/>
      <c r="WWH3209" s="14"/>
      <c r="WWI3209" s="14"/>
      <c r="WWJ3209" s="14"/>
      <c r="WWK3209" s="14"/>
      <c r="WWL3209" s="14"/>
      <c r="WWM3209" s="14"/>
      <c r="WWN3209" s="14"/>
      <c r="WWO3209" s="14"/>
      <c r="WWP3209" s="14"/>
      <c r="WWQ3209" s="14"/>
      <c r="WWR3209" s="14"/>
      <c r="WWS3209" s="14"/>
      <c r="WWT3209" s="14"/>
      <c r="WWU3209" s="14"/>
      <c r="WWV3209" s="14"/>
      <c r="WWW3209" s="14"/>
      <c r="WWX3209" s="14"/>
      <c r="WWY3209" s="14"/>
      <c r="WWZ3209" s="14"/>
      <c r="WXA3209" s="14"/>
      <c r="WXB3209" s="14"/>
      <c r="WXC3209" s="14"/>
      <c r="WXD3209" s="14"/>
      <c r="WXE3209" s="14"/>
      <c r="WXF3209" s="14"/>
      <c r="WXG3209" s="14"/>
      <c r="WXH3209" s="14"/>
      <c r="WXI3209" s="14"/>
      <c r="WXJ3209" s="14"/>
      <c r="WXK3209" s="14"/>
      <c r="WXL3209" s="14"/>
      <c r="WXM3209" s="14"/>
      <c r="WXN3209" s="14"/>
      <c r="WXO3209" s="14"/>
      <c r="WXP3209" s="14"/>
      <c r="WXQ3209" s="14"/>
      <c r="WXR3209" s="14"/>
      <c r="WXS3209" s="14"/>
      <c r="WXT3209" s="14"/>
      <c r="WXU3209" s="14"/>
      <c r="WXV3209" s="14"/>
      <c r="WXW3209" s="14"/>
      <c r="WXX3209" s="14"/>
      <c r="WXY3209" s="14"/>
      <c r="WXZ3209" s="14"/>
      <c r="WYA3209" s="14"/>
      <c r="WYB3209" s="14"/>
      <c r="WYC3209" s="14"/>
      <c r="WYD3209" s="14"/>
      <c r="WYE3209" s="14"/>
      <c r="WYF3209" s="14"/>
      <c r="WYG3209" s="14"/>
      <c r="WYH3209" s="14"/>
      <c r="WYI3209" s="14"/>
      <c r="WYJ3209" s="14"/>
      <c r="WYK3209" s="14"/>
      <c r="WYL3209" s="14"/>
      <c r="WYM3209" s="14"/>
      <c r="WYN3209" s="14"/>
      <c r="WYO3209" s="14"/>
      <c r="WYP3209" s="14"/>
      <c r="WYQ3209" s="14"/>
      <c r="WYR3209" s="14"/>
      <c r="WYS3209" s="14"/>
      <c r="WYT3209" s="14"/>
      <c r="WYU3209" s="14"/>
      <c r="WYV3209" s="14"/>
      <c r="WYW3209" s="14"/>
      <c r="WYX3209" s="14"/>
      <c r="WYY3209" s="14"/>
      <c r="WYZ3209" s="14"/>
      <c r="WZA3209" s="14"/>
      <c r="WZB3209" s="14"/>
      <c r="WZC3209" s="14"/>
      <c r="WZD3209" s="14"/>
      <c r="WZE3209" s="14"/>
      <c r="WZF3209" s="14"/>
      <c r="WZG3209" s="14"/>
      <c r="WZH3209" s="14"/>
      <c r="WZI3209" s="14"/>
      <c r="WZJ3209" s="14"/>
      <c r="WZK3209" s="14"/>
      <c r="WZL3209" s="14"/>
      <c r="WZM3209" s="14"/>
      <c r="WZN3209" s="14"/>
      <c r="WZO3209" s="14"/>
      <c r="WZP3209" s="14"/>
      <c r="WZQ3209" s="14"/>
      <c r="WZR3209" s="14"/>
      <c r="WZS3209" s="14"/>
      <c r="WZT3209" s="14"/>
      <c r="WZU3209" s="14"/>
      <c r="WZV3209" s="14"/>
      <c r="WZW3209" s="14"/>
      <c r="WZX3209" s="14"/>
      <c r="WZY3209" s="14"/>
      <c r="WZZ3209" s="14"/>
      <c r="XAA3209" s="14"/>
      <c r="XAB3209" s="14"/>
      <c r="XAC3209" s="14"/>
      <c r="XAD3209" s="14"/>
      <c r="XAE3209" s="14"/>
      <c r="XAF3209" s="14"/>
      <c r="XAG3209" s="14"/>
      <c r="XAH3209" s="14"/>
      <c r="XAI3209" s="14"/>
      <c r="XAJ3209" s="14"/>
      <c r="XAK3209" s="14"/>
      <c r="XAL3209" s="14"/>
      <c r="XAM3209" s="14"/>
      <c r="XAN3209" s="14"/>
      <c r="XAO3209" s="14"/>
      <c r="XAP3209" s="14"/>
      <c r="XAQ3209" s="14"/>
      <c r="XAR3209" s="14"/>
      <c r="XAS3209" s="14"/>
      <c r="XAT3209" s="14"/>
      <c r="XAU3209" s="14"/>
      <c r="XAV3209" s="14"/>
      <c r="XAW3209" s="14"/>
      <c r="XAX3209" s="14"/>
      <c r="XAY3209" s="14"/>
      <c r="XAZ3209" s="14"/>
      <c r="XBA3209" s="14"/>
      <c r="XBB3209" s="14"/>
      <c r="XBC3209" s="14"/>
      <c r="XBD3209" s="14"/>
      <c r="XBE3209" s="14"/>
      <c r="XBF3209" s="14"/>
      <c r="XBG3209" s="14"/>
      <c r="XBH3209" s="14"/>
      <c r="XBI3209" s="14"/>
      <c r="XBJ3209" s="14"/>
      <c r="XBK3209" s="14"/>
      <c r="XBL3209" s="14"/>
      <c r="XBM3209" s="14"/>
      <c r="XBN3209" s="14"/>
      <c r="XBO3209" s="14"/>
      <c r="XBP3209" s="14"/>
      <c r="XBQ3209" s="14"/>
      <c r="XBR3209" s="14"/>
      <c r="XBS3209" s="14"/>
      <c r="XBT3209" s="14"/>
      <c r="XBU3209" s="14"/>
      <c r="XBV3209" s="14"/>
      <c r="XBW3209" s="14"/>
      <c r="XBX3209" s="14"/>
      <c r="XBY3209" s="14"/>
      <c r="XBZ3209" s="14"/>
      <c r="XCA3209" s="14"/>
      <c r="XCB3209" s="14"/>
      <c r="XCC3209" s="14"/>
      <c r="XCD3209" s="14"/>
      <c r="XCE3209" s="14"/>
      <c r="XCF3209" s="14"/>
      <c r="XCG3209" s="14"/>
      <c r="XCH3209" s="14"/>
      <c r="XCI3209" s="14"/>
      <c r="XCJ3209" s="14"/>
      <c r="XCK3209" s="14"/>
      <c r="XCL3209" s="14"/>
      <c r="XCM3209" s="14"/>
      <c r="XCN3209" s="14"/>
      <c r="XCO3209" s="14"/>
      <c r="XCP3209" s="14"/>
      <c r="XCQ3209" s="14"/>
      <c r="XCR3209" s="14"/>
      <c r="XCS3209" s="14"/>
      <c r="XCT3209" s="14"/>
      <c r="XCU3209" s="14"/>
      <c r="XCV3209" s="14"/>
      <c r="XCW3209" s="14"/>
      <c r="XCX3209" s="14"/>
      <c r="XCY3209" s="14"/>
      <c r="XCZ3209" s="14"/>
      <c r="XDA3209" s="14"/>
      <c r="XDB3209" s="14"/>
      <c r="XDC3209" s="14"/>
      <c r="XDD3209" s="14"/>
      <c r="XDE3209" s="14"/>
      <c r="XDF3209" s="14"/>
      <c r="XDG3209" s="14"/>
      <c r="XDH3209" s="14"/>
      <c r="XDI3209" s="14"/>
      <c r="XDJ3209" s="14"/>
      <c r="XDK3209" s="14"/>
      <c r="XDL3209" s="14"/>
      <c r="XDM3209" s="14"/>
      <c r="XDN3209" s="14"/>
      <c r="XDO3209" s="14"/>
      <c r="XDP3209" s="14"/>
      <c r="XDQ3209" s="14"/>
      <c r="XDR3209" s="14"/>
      <c r="XDS3209" s="14"/>
      <c r="XDT3209" s="14"/>
      <c r="XDU3209" s="14"/>
      <c r="XDV3209" s="14"/>
      <c r="XDW3209" s="14"/>
      <c r="XDX3209" s="14"/>
      <c r="XDY3209" s="14"/>
      <c r="XDZ3209" s="14"/>
      <c r="XEA3209" s="14"/>
      <c r="XEB3209" s="14"/>
      <c r="XEC3209" s="14"/>
      <c r="XED3209" s="14"/>
      <c r="XEE3209" s="14"/>
      <c r="XEF3209" s="14"/>
      <c r="XEG3209" s="14"/>
      <c r="XEH3209" s="14"/>
      <c r="XEI3209" s="14"/>
      <c r="XEJ3209" s="14"/>
      <c r="XEK3209" s="14"/>
      <c r="XEL3209" s="14"/>
      <c r="XEM3209" s="14"/>
      <c r="XEN3209" s="14"/>
      <c r="XEO3209" s="14"/>
      <c r="XEP3209" s="14"/>
      <c r="XEQ3209" s="14"/>
      <c r="XER3209" s="14"/>
      <c r="XES3209" s="14"/>
      <c r="XET3209" s="14"/>
      <c r="XEU3209" s="14"/>
      <c r="XEV3209" s="14"/>
      <c r="XEW3209" s="14"/>
      <c r="XEX3209" s="14"/>
      <c r="XEY3209" s="14"/>
      <c r="XEZ3209" s="14"/>
      <c r="XFA3209" s="14"/>
      <c r="XFB3209" s="14"/>
    </row>
    <row r="3210" spans="1:16382" ht="22.5" hidden="1" customHeight="1" x14ac:dyDescent="0.25">
      <c r="A3210" s="83" t="str">
        <f t="shared" ca="1" si="734"/>
        <v>3102.</v>
      </c>
      <c r="B3210" s="83">
        <v>4966</v>
      </c>
      <c r="C3210" s="299" t="s">
        <v>3138</v>
      </c>
      <c r="D3210" s="84">
        <v>1937</v>
      </c>
      <c r="E3210" s="302" t="s">
        <v>2957</v>
      </c>
      <c r="F3210" s="84" t="s">
        <v>2959</v>
      </c>
      <c r="G3210" s="210">
        <v>3</v>
      </c>
      <c r="H3210" s="210">
        <v>2</v>
      </c>
      <c r="I3210" s="205">
        <v>1086.4000000000001</v>
      </c>
      <c r="J3210" s="205">
        <v>986.3</v>
      </c>
      <c r="K3210" s="205">
        <v>777.5</v>
      </c>
      <c r="L3210" s="219">
        <v>43</v>
      </c>
      <c r="M3210" s="303">
        <f t="shared" ref="M3210:M3211" si="739">R3210+T3210+V3210+X3210+Z3210+AB3210+AE3210+AF3210</f>
        <v>2883310</v>
      </c>
      <c r="N3210" s="176"/>
      <c r="O3210" s="174"/>
      <c r="P3210" s="176"/>
      <c r="Q3210" s="176">
        <f t="shared" ref="Q3210:Q3211" si="740">M3210</f>
        <v>2883310</v>
      </c>
      <c r="R3210" s="205">
        <v>2883310</v>
      </c>
      <c r="S3210" s="219"/>
      <c r="T3210" s="205"/>
      <c r="U3210" s="205"/>
      <c r="V3210" s="205"/>
      <c r="W3210" s="205"/>
      <c r="X3210" s="205"/>
      <c r="Y3210" s="205"/>
      <c r="Z3210" s="205"/>
      <c r="AA3210" s="205"/>
      <c r="AB3210" s="205"/>
      <c r="AC3210" s="205"/>
      <c r="AD3210" s="205"/>
      <c r="AE3210" s="205"/>
      <c r="AF3210" s="212"/>
      <c r="AG3210" s="317">
        <v>2025</v>
      </c>
      <c r="AH3210" s="165"/>
      <c r="AI3210" s="175"/>
      <c r="AJ3210" s="336"/>
      <c r="AK3210" s="15">
        <f t="shared" ca="1" si="718"/>
        <v>3102</v>
      </c>
      <c r="AL3210" s="15" t="s">
        <v>155</v>
      </c>
      <c r="AM3210" s="15" t="str">
        <f t="shared" ca="1" si="726"/>
        <v>3102.</v>
      </c>
      <c r="AN3210" s="179"/>
      <c r="AO3210" s="15"/>
      <c r="AP3210" s="16"/>
      <c r="AQ3210" s="14"/>
      <c r="AR3210" s="14"/>
      <c r="AS3210" s="14"/>
      <c r="AT3210" s="14"/>
      <c r="AU3210" s="14"/>
      <c r="AV3210" s="14"/>
      <c r="AW3210" s="14"/>
      <c r="AX3210" s="14"/>
      <c r="AY3210" s="14"/>
      <c r="AZ3210" s="14"/>
      <c r="BA3210" s="14"/>
      <c r="BB3210" s="14"/>
      <c r="BC3210" s="14"/>
      <c r="BD3210" s="14"/>
      <c r="BE3210" s="14"/>
      <c r="BF3210" s="14"/>
      <c r="BG3210" s="14"/>
      <c r="BH3210" s="14"/>
      <c r="BI3210" s="14"/>
      <c r="BJ3210" s="14"/>
      <c r="BK3210" s="14"/>
      <c r="BL3210" s="14"/>
      <c r="BM3210" s="14"/>
      <c r="BN3210" s="14"/>
      <c r="BO3210" s="14"/>
      <c r="BP3210" s="14"/>
      <c r="BQ3210" s="14"/>
      <c r="BR3210" s="14"/>
      <c r="BS3210" s="14"/>
      <c r="BT3210" s="14"/>
      <c r="BU3210" s="14"/>
      <c r="BV3210" s="14"/>
      <c r="BW3210" s="14"/>
      <c r="BX3210" s="14"/>
      <c r="BY3210" s="14"/>
      <c r="BZ3210" s="14"/>
      <c r="CA3210" s="14"/>
      <c r="CB3210" s="14"/>
      <c r="CC3210" s="14"/>
      <c r="CD3210" s="14"/>
      <c r="CE3210" s="14"/>
      <c r="CF3210" s="14"/>
      <c r="CG3210" s="14"/>
      <c r="CH3210" s="14"/>
      <c r="CI3210" s="14"/>
      <c r="CJ3210" s="14"/>
      <c r="CK3210" s="14"/>
      <c r="CL3210" s="14"/>
      <c r="CM3210" s="14"/>
      <c r="CN3210" s="14"/>
      <c r="CO3210" s="14"/>
      <c r="CP3210" s="14"/>
      <c r="CQ3210" s="14"/>
      <c r="CR3210" s="14"/>
      <c r="CS3210" s="14"/>
      <c r="CT3210" s="14"/>
      <c r="CU3210" s="14"/>
      <c r="CV3210" s="14"/>
      <c r="CW3210" s="14"/>
      <c r="CX3210" s="14"/>
      <c r="CY3210" s="14"/>
      <c r="CZ3210" s="14"/>
      <c r="DA3210" s="14"/>
      <c r="DB3210" s="14"/>
      <c r="DC3210" s="14"/>
      <c r="DD3210" s="14"/>
      <c r="DE3210" s="14"/>
      <c r="DF3210" s="14"/>
      <c r="DG3210" s="14"/>
      <c r="DH3210" s="14"/>
      <c r="DI3210" s="14"/>
      <c r="DJ3210" s="14"/>
      <c r="DK3210" s="14"/>
      <c r="DL3210" s="14"/>
      <c r="DM3210" s="14"/>
      <c r="DN3210" s="14"/>
      <c r="DO3210" s="14"/>
      <c r="DP3210" s="14"/>
      <c r="DQ3210" s="14"/>
      <c r="DR3210" s="14"/>
      <c r="DS3210" s="14"/>
      <c r="DT3210" s="14"/>
      <c r="DU3210" s="14"/>
      <c r="DV3210" s="14"/>
      <c r="DW3210" s="14"/>
      <c r="DX3210" s="14"/>
      <c r="DY3210" s="14"/>
      <c r="DZ3210" s="14"/>
      <c r="EA3210" s="14"/>
      <c r="EB3210" s="14"/>
      <c r="EC3210" s="14"/>
      <c r="ED3210" s="14"/>
      <c r="EE3210" s="14"/>
      <c r="EF3210" s="14"/>
      <c r="EG3210" s="14"/>
      <c r="EH3210" s="14"/>
      <c r="EI3210" s="14"/>
      <c r="EJ3210" s="14"/>
      <c r="EK3210" s="14"/>
      <c r="EL3210" s="14"/>
      <c r="EM3210" s="14"/>
      <c r="EN3210" s="14"/>
      <c r="EO3210" s="14"/>
      <c r="EP3210" s="14"/>
      <c r="EQ3210" s="14"/>
      <c r="ER3210" s="14"/>
      <c r="ES3210" s="14"/>
      <c r="ET3210" s="14"/>
      <c r="EU3210" s="14"/>
      <c r="EV3210" s="14"/>
      <c r="EW3210" s="14"/>
      <c r="EX3210" s="14"/>
      <c r="EY3210" s="14"/>
      <c r="EZ3210" s="14"/>
      <c r="FA3210" s="14"/>
      <c r="FB3210" s="14"/>
      <c r="FC3210" s="14"/>
      <c r="FD3210" s="14"/>
      <c r="FE3210" s="14"/>
      <c r="FF3210" s="14"/>
      <c r="FG3210" s="14"/>
      <c r="FH3210" s="14"/>
      <c r="FI3210" s="14"/>
      <c r="FJ3210" s="14"/>
      <c r="FK3210" s="14"/>
      <c r="FL3210" s="14"/>
      <c r="FM3210" s="14"/>
      <c r="FN3210" s="14"/>
      <c r="FO3210" s="14"/>
      <c r="FP3210" s="14"/>
      <c r="FQ3210" s="14"/>
      <c r="FR3210" s="14"/>
      <c r="FS3210" s="14"/>
      <c r="FT3210" s="14"/>
      <c r="FU3210" s="14"/>
      <c r="FV3210" s="14"/>
      <c r="FW3210" s="14"/>
      <c r="FX3210" s="14"/>
      <c r="FY3210" s="14"/>
      <c r="FZ3210" s="14"/>
      <c r="GA3210" s="14"/>
      <c r="GB3210" s="14"/>
      <c r="GC3210" s="14"/>
      <c r="GD3210" s="14"/>
      <c r="GE3210" s="14"/>
      <c r="GF3210" s="14"/>
      <c r="GG3210" s="14"/>
      <c r="GH3210" s="14"/>
      <c r="GI3210" s="14"/>
      <c r="GJ3210" s="14"/>
      <c r="GK3210" s="14"/>
      <c r="GL3210" s="14"/>
      <c r="GM3210" s="14"/>
      <c r="GN3210" s="14"/>
      <c r="GO3210" s="14"/>
      <c r="GP3210" s="14"/>
      <c r="GQ3210" s="14"/>
      <c r="GR3210" s="14"/>
      <c r="GS3210" s="14"/>
      <c r="GT3210" s="14"/>
      <c r="GU3210" s="14"/>
      <c r="GV3210" s="14"/>
      <c r="GW3210" s="14"/>
      <c r="GX3210" s="14"/>
      <c r="GY3210" s="14"/>
      <c r="GZ3210" s="14"/>
      <c r="HA3210" s="14"/>
      <c r="HB3210" s="14"/>
      <c r="HC3210" s="14"/>
      <c r="HD3210" s="14"/>
      <c r="HE3210" s="14"/>
      <c r="HF3210" s="14"/>
      <c r="HG3210" s="14"/>
      <c r="HH3210" s="14"/>
      <c r="HI3210" s="14"/>
      <c r="HJ3210" s="14"/>
      <c r="HK3210" s="14"/>
      <c r="HL3210" s="14"/>
      <c r="HM3210" s="14"/>
      <c r="HN3210" s="14"/>
      <c r="HO3210" s="14"/>
      <c r="HP3210" s="14"/>
      <c r="HQ3210" s="14"/>
      <c r="HR3210" s="14"/>
      <c r="HS3210" s="14"/>
      <c r="HT3210" s="14"/>
      <c r="HU3210" s="14"/>
      <c r="HV3210" s="14"/>
      <c r="HW3210" s="14"/>
      <c r="HX3210" s="14"/>
      <c r="HY3210" s="14"/>
      <c r="HZ3210" s="14"/>
      <c r="IA3210" s="14"/>
      <c r="IB3210" s="14"/>
      <c r="IC3210" s="14"/>
      <c r="ID3210" s="14"/>
      <c r="IE3210" s="14"/>
      <c r="IF3210" s="14"/>
      <c r="IG3210" s="14"/>
      <c r="IH3210" s="14"/>
      <c r="II3210" s="14"/>
      <c r="IJ3210" s="14"/>
      <c r="IK3210" s="14"/>
      <c r="IL3210" s="14"/>
      <c r="IM3210" s="14"/>
      <c r="IN3210" s="14"/>
      <c r="IO3210" s="14"/>
      <c r="IP3210" s="14"/>
      <c r="IQ3210" s="14"/>
      <c r="IR3210" s="14"/>
      <c r="IS3210" s="14"/>
      <c r="IT3210" s="14"/>
      <c r="IU3210" s="14"/>
      <c r="IV3210" s="14"/>
      <c r="IW3210" s="14"/>
      <c r="IX3210" s="14"/>
      <c r="IY3210" s="14"/>
      <c r="IZ3210" s="14"/>
      <c r="JA3210" s="14"/>
      <c r="JB3210" s="14"/>
      <c r="JC3210" s="14"/>
      <c r="JD3210" s="14"/>
      <c r="JE3210" s="14"/>
      <c r="JF3210" s="14"/>
      <c r="JG3210" s="14"/>
      <c r="JH3210" s="14"/>
      <c r="JI3210" s="14"/>
      <c r="JJ3210" s="14"/>
      <c r="JK3210" s="14"/>
      <c r="JL3210" s="14"/>
      <c r="JM3210" s="14"/>
      <c r="JN3210" s="14"/>
      <c r="JO3210" s="14"/>
      <c r="JP3210" s="14"/>
      <c r="JQ3210" s="14"/>
      <c r="JR3210" s="14"/>
      <c r="JS3210" s="14"/>
      <c r="JT3210" s="14"/>
      <c r="JU3210" s="14"/>
      <c r="JV3210" s="14"/>
      <c r="JW3210" s="14"/>
      <c r="JX3210" s="14"/>
      <c r="JY3210" s="14"/>
      <c r="JZ3210" s="14"/>
      <c r="KA3210" s="14"/>
      <c r="KB3210" s="14"/>
      <c r="KC3210" s="14"/>
      <c r="KD3210" s="14"/>
      <c r="KE3210" s="14"/>
      <c r="KF3210" s="14"/>
      <c r="KG3210" s="14"/>
      <c r="KH3210" s="14"/>
      <c r="KI3210" s="14"/>
      <c r="KJ3210" s="14"/>
      <c r="KK3210" s="14"/>
      <c r="KL3210" s="14"/>
      <c r="KM3210" s="14"/>
      <c r="KN3210" s="14"/>
      <c r="KO3210" s="14"/>
      <c r="KP3210" s="14"/>
      <c r="KQ3210" s="14"/>
      <c r="KR3210" s="14"/>
      <c r="KS3210" s="14"/>
      <c r="KT3210" s="14"/>
      <c r="KU3210" s="14"/>
      <c r="KV3210" s="14"/>
      <c r="KW3210" s="14"/>
      <c r="KX3210" s="14"/>
      <c r="KY3210" s="14"/>
      <c r="KZ3210" s="14"/>
      <c r="LA3210" s="14"/>
      <c r="LB3210" s="14"/>
      <c r="LC3210" s="14"/>
      <c r="LD3210" s="14"/>
      <c r="LE3210" s="14"/>
      <c r="LF3210" s="14"/>
      <c r="LG3210" s="14"/>
      <c r="LH3210" s="14"/>
      <c r="LI3210" s="14"/>
      <c r="LJ3210" s="14"/>
      <c r="LK3210" s="14"/>
      <c r="LL3210" s="14"/>
      <c r="LM3210" s="14"/>
      <c r="LN3210" s="14"/>
      <c r="LO3210" s="14"/>
      <c r="LP3210" s="14"/>
      <c r="LQ3210" s="14"/>
      <c r="LR3210" s="14"/>
      <c r="LS3210" s="14"/>
      <c r="LT3210" s="14"/>
      <c r="LU3210" s="14"/>
      <c r="LV3210" s="14"/>
      <c r="LW3210" s="14"/>
      <c r="LX3210" s="14"/>
      <c r="LY3210" s="14"/>
      <c r="LZ3210" s="14"/>
      <c r="MA3210" s="14"/>
      <c r="MB3210" s="14"/>
      <c r="MC3210" s="14"/>
      <c r="MD3210" s="14"/>
      <c r="ME3210" s="14"/>
      <c r="MF3210" s="14"/>
      <c r="MG3210" s="14"/>
      <c r="MH3210" s="14"/>
      <c r="MI3210" s="14"/>
      <c r="MJ3210" s="14"/>
      <c r="MK3210" s="14"/>
      <c r="ML3210" s="14"/>
      <c r="MM3210" s="14"/>
      <c r="MN3210" s="14"/>
      <c r="MO3210" s="14"/>
      <c r="MP3210" s="14"/>
      <c r="MQ3210" s="14"/>
      <c r="MR3210" s="14"/>
      <c r="MS3210" s="14"/>
      <c r="MT3210" s="14"/>
      <c r="MU3210" s="14"/>
      <c r="MV3210" s="14"/>
      <c r="MW3210" s="14"/>
      <c r="MX3210" s="14"/>
      <c r="MY3210" s="14"/>
      <c r="MZ3210" s="14"/>
      <c r="NA3210" s="14"/>
      <c r="NB3210" s="14"/>
      <c r="NC3210" s="14"/>
      <c r="ND3210" s="14"/>
      <c r="NE3210" s="14"/>
      <c r="NF3210" s="14"/>
      <c r="NG3210" s="14"/>
      <c r="NH3210" s="14"/>
      <c r="NI3210" s="14"/>
      <c r="NJ3210" s="14"/>
      <c r="NK3210" s="14"/>
      <c r="NL3210" s="14"/>
      <c r="NM3210" s="14"/>
      <c r="NN3210" s="14"/>
      <c r="NO3210" s="14"/>
      <c r="NP3210" s="14"/>
      <c r="NQ3210" s="14"/>
      <c r="NR3210" s="14"/>
      <c r="NS3210" s="14"/>
      <c r="NT3210" s="14"/>
      <c r="NU3210" s="14"/>
      <c r="NV3210" s="14"/>
      <c r="NW3210" s="14"/>
      <c r="NX3210" s="14"/>
      <c r="NY3210" s="14"/>
      <c r="NZ3210" s="14"/>
      <c r="OA3210" s="14"/>
      <c r="OB3210" s="14"/>
      <c r="OC3210" s="14"/>
      <c r="OD3210" s="14"/>
      <c r="OE3210" s="14"/>
      <c r="OF3210" s="14"/>
      <c r="OG3210" s="14"/>
      <c r="OH3210" s="14"/>
      <c r="OI3210" s="14"/>
      <c r="OJ3210" s="14"/>
      <c r="OK3210" s="14"/>
      <c r="OL3210" s="14"/>
      <c r="OM3210" s="14"/>
      <c r="ON3210" s="14"/>
      <c r="OO3210" s="14"/>
      <c r="OP3210" s="14"/>
      <c r="OQ3210" s="14"/>
      <c r="OR3210" s="14"/>
      <c r="OS3210" s="14"/>
      <c r="OT3210" s="14"/>
      <c r="OU3210" s="14"/>
      <c r="OV3210" s="14"/>
      <c r="OW3210" s="14"/>
      <c r="OX3210" s="14"/>
      <c r="OY3210" s="14"/>
      <c r="OZ3210" s="14"/>
      <c r="PA3210" s="14"/>
      <c r="PB3210" s="14"/>
      <c r="PC3210" s="14"/>
      <c r="PD3210" s="14"/>
      <c r="PE3210" s="14"/>
      <c r="PF3210" s="14"/>
      <c r="PG3210" s="14"/>
      <c r="PH3210" s="14"/>
      <c r="PI3210" s="14"/>
      <c r="PJ3210" s="14"/>
      <c r="PK3210" s="14"/>
      <c r="PL3210" s="14"/>
      <c r="PM3210" s="14"/>
      <c r="PN3210" s="14"/>
      <c r="PO3210" s="14"/>
      <c r="PP3210" s="14"/>
      <c r="PQ3210" s="14"/>
      <c r="PR3210" s="14"/>
      <c r="PS3210" s="14"/>
      <c r="PT3210" s="14"/>
      <c r="PU3210" s="14"/>
      <c r="PV3210" s="14"/>
      <c r="PW3210" s="14"/>
      <c r="PX3210" s="14"/>
      <c r="PY3210" s="14"/>
      <c r="PZ3210" s="14"/>
      <c r="QA3210" s="14"/>
      <c r="QB3210" s="14"/>
      <c r="QC3210" s="14"/>
      <c r="QD3210" s="14"/>
      <c r="QE3210" s="14"/>
      <c r="QF3210" s="14"/>
      <c r="QG3210" s="14"/>
      <c r="QH3210" s="14"/>
      <c r="QI3210" s="14"/>
      <c r="QJ3210" s="14"/>
      <c r="QK3210" s="14"/>
      <c r="QL3210" s="14"/>
      <c r="QM3210" s="14"/>
      <c r="QN3210" s="14"/>
      <c r="QO3210" s="14"/>
      <c r="QP3210" s="14"/>
      <c r="QQ3210" s="14"/>
      <c r="QR3210" s="14"/>
      <c r="QS3210" s="14"/>
      <c r="QT3210" s="14"/>
      <c r="QU3210" s="14"/>
      <c r="QV3210" s="14"/>
      <c r="QW3210" s="14"/>
      <c r="QX3210" s="14"/>
      <c r="QY3210" s="14"/>
      <c r="QZ3210" s="14"/>
      <c r="RA3210" s="14"/>
      <c r="RB3210" s="14"/>
      <c r="RC3210" s="14"/>
      <c r="RD3210" s="14"/>
      <c r="RE3210" s="14"/>
      <c r="RF3210" s="14"/>
      <c r="RG3210" s="14"/>
      <c r="RH3210" s="14"/>
      <c r="RI3210" s="14"/>
      <c r="RJ3210" s="14"/>
      <c r="RK3210" s="14"/>
      <c r="RL3210" s="14"/>
      <c r="RM3210" s="14"/>
      <c r="RN3210" s="14"/>
      <c r="RO3210" s="14"/>
      <c r="RP3210" s="14"/>
      <c r="RQ3210" s="14"/>
      <c r="RR3210" s="14"/>
      <c r="RS3210" s="14"/>
      <c r="RT3210" s="14"/>
      <c r="RU3210" s="14"/>
      <c r="RV3210" s="14"/>
      <c r="RW3210" s="14"/>
      <c r="RX3210" s="14"/>
      <c r="RY3210" s="14"/>
      <c r="RZ3210" s="14"/>
      <c r="SA3210" s="14"/>
      <c r="SB3210" s="14"/>
      <c r="SC3210" s="14"/>
      <c r="SD3210" s="14"/>
      <c r="SE3210" s="14"/>
      <c r="SF3210" s="14"/>
      <c r="SG3210" s="14"/>
      <c r="SH3210" s="14"/>
      <c r="SI3210" s="14"/>
      <c r="SJ3210" s="14"/>
      <c r="SK3210" s="14"/>
      <c r="SL3210" s="14"/>
      <c r="SM3210" s="14"/>
      <c r="SN3210" s="14"/>
      <c r="SO3210" s="14"/>
      <c r="SP3210" s="14"/>
      <c r="SQ3210" s="14"/>
      <c r="SR3210" s="14"/>
      <c r="SS3210" s="14"/>
      <c r="ST3210" s="14"/>
      <c r="SU3210" s="14"/>
      <c r="SV3210" s="14"/>
      <c r="SW3210" s="14"/>
      <c r="SX3210" s="14"/>
      <c r="SY3210" s="14"/>
      <c r="SZ3210" s="14"/>
      <c r="TA3210" s="14"/>
      <c r="TB3210" s="14"/>
      <c r="TC3210" s="14"/>
      <c r="TD3210" s="14"/>
      <c r="TE3210" s="14"/>
      <c r="TF3210" s="14"/>
      <c r="TG3210" s="14"/>
      <c r="TH3210" s="14"/>
      <c r="TI3210" s="14"/>
      <c r="TJ3210" s="14"/>
      <c r="TK3210" s="14"/>
      <c r="TL3210" s="14"/>
      <c r="TM3210" s="14"/>
      <c r="TN3210" s="14"/>
      <c r="TO3210" s="14"/>
      <c r="TP3210" s="14"/>
      <c r="TQ3210" s="14"/>
      <c r="TR3210" s="14"/>
      <c r="TS3210" s="14"/>
      <c r="TT3210" s="14"/>
      <c r="TU3210" s="14"/>
      <c r="TV3210" s="14"/>
      <c r="TW3210" s="14"/>
      <c r="TX3210" s="14"/>
      <c r="TY3210" s="14"/>
      <c r="TZ3210" s="14"/>
      <c r="UA3210" s="14"/>
      <c r="UB3210" s="14"/>
      <c r="UC3210" s="14"/>
      <c r="UD3210" s="14"/>
      <c r="UE3210" s="14"/>
      <c r="UF3210" s="14"/>
      <c r="UG3210" s="14"/>
      <c r="UH3210" s="14"/>
      <c r="UI3210" s="14"/>
      <c r="UJ3210" s="14"/>
      <c r="UK3210" s="14"/>
      <c r="UL3210" s="14"/>
      <c r="UM3210" s="14"/>
      <c r="UN3210" s="14"/>
      <c r="UO3210" s="14"/>
      <c r="UP3210" s="14"/>
      <c r="UQ3210" s="14"/>
      <c r="UR3210" s="14"/>
      <c r="US3210" s="14"/>
      <c r="UT3210" s="14"/>
      <c r="UU3210" s="14"/>
      <c r="UV3210" s="14"/>
      <c r="UW3210" s="14"/>
      <c r="UX3210" s="14"/>
      <c r="UY3210" s="14"/>
      <c r="UZ3210" s="14"/>
      <c r="VA3210" s="14"/>
      <c r="VB3210" s="14"/>
      <c r="VC3210" s="14"/>
      <c r="VD3210" s="14"/>
      <c r="VE3210" s="14"/>
      <c r="VF3210" s="14"/>
      <c r="VG3210" s="14"/>
      <c r="VH3210" s="14"/>
      <c r="VI3210" s="14"/>
      <c r="VJ3210" s="14"/>
      <c r="VK3210" s="14"/>
      <c r="VL3210" s="14"/>
      <c r="VM3210" s="14"/>
      <c r="VN3210" s="14"/>
      <c r="VO3210" s="14"/>
      <c r="VP3210" s="14"/>
      <c r="VQ3210" s="14"/>
      <c r="VR3210" s="14"/>
      <c r="VS3210" s="14"/>
      <c r="VT3210" s="14"/>
      <c r="VU3210" s="14"/>
      <c r="VV3210" s="14"/>
      <c r="VW3210" s="14"/>
      <c r="VX3210" s="14"/>
      <c r="VY3210" s="14"/>
      <c r="VZ3210" s="14"/>
      <c r="WA3210" s="14"/>
      <c r="WB3210" s="14"/>
      <c r="WC3210" s="14"/>
      <c r="WD3210" s="14"/>
      <c r="WE3210" s="14"/>
      <c r="WF3210" s="14"/>
      <c r="WG3210" s="14"/>
      <c r="WH3210" s="14"/>
      <c r="WI3210" s="14"/>
      <c r="WJ3210" s="14"/>
      <c r="WK3210" s="14"/>
      <c r="WL3210" s="14"/>
      <c r="WM3210" s="14"/>
      <c r="WN3210" s="14"/>
      <c r="WO3210" s="14"/>
      <c r="WP3210" s="14"/>
      <c r="WQ3210" s="14"/>
      <c r="WR3210" s="14"/>
      <c r="WS3210" s="14"/>
      <c r="WT3210" s="14"/>
      <c r="WU3210" s="14"/>
      <c r="WV3210" s="14"/>
      <c r="WW3210" s="14"/>
      <c r="WX3210" s="14"/>
      <c r="WY3210" s="14"/>
      <c r="WZ3210" s="14"/>
      <c r="XA3210" s="14"/>
      <c r="XB3210" s="14"/>
      <c r="XC3210" s="14"/>
      <c r="XD3210" s="14"/>
      <c r="XE3210" s="14"/>
      <c r="XF3210" s="14"/>
      <c r="XG3210" s="14"/>
      <c r="XH3210" s="14"/>
      <c r="XI3210" s="14"/>
      <c r="XJ3210" s="14"/>
      <c r="XK3210" s="14"/>
      <c r="XL3210" s="14"/>
      <c r="XM3210" s="14"/>
      <c r="XN3210" s="14"/>
      <c r="XO3210" s="14"/>
      <c r="XP3210" s="14"/>
      <c r="XQ3210" s="14"/>
      <c r="XR3210" s="14"/>
      <c r="XS3210" s="14"/>
      <c r="XT3210" s="14"/>
      <c r="XU3210" s="14"/>
      <c r="XV3210" s="14"/>
      <c r="XW3210" s="14"/>
      <c r="XX3210" s="14"/>
      <c r="XY3210" s="14"/>
      <c r="XZ3210" s="14"/>
      <c r="YA3210" s="14"/>
      <c r="YB3210" s="14"/>
      <c r="YC3210" s="14"/>
      <c r="YD3210" s="14"/>
      <c r="YE3210" s="14"/>
      <c r="YF3210" s="14"/>
      <c r="YG3210" s="14"/>
      <c r="YH3210" s="14"/>
      <c r="YI3210" s="14"/>
      <c r="YJ3210" s="14"/>
      <c r="YK3210" s="14"/>
      <c r="YL3210" s="14"/>
      <c r="YM3210" s="14"/>
      <c r="YN3210" s="14"/>
      <c r="YO3210" s="14"/>
      <c r="YP3210" s="14"/>
      <c r="YQ3210" s="14"/>
      <c r="YR3210" s="14"/>
      <c r="YS3210" s="14"/>
      <c r="YT3210" s="14"/>
      <c r="YU3210" s="14"/>
      <c r="YV3210" s="14"/>
      <c r="YW3210" s="14"/>
      <c r="YX3210" s="14"/>
      <c r="YY3210" s="14"/>
      <c r="YZ3210" s="14"/>
      <c r="ZA3210" s="14"/>
      <c r="ZB3210" s="14"/>
      <c r="ZC3210" s="14"/>
      <c r="ZD3210" s="14"/>
      <c r="ZE3210" s="14"/>
      <c r="ZF3210" s="14"/>
      <c r="ZG3210" s="14"/>
      <c r="ZH3210" s="14"/>
      <c r="ZI3210" s="14"/>
      <c r="ZJ3210" s="14"/>
      <c r="ZK3210" s="14"/>
      <c r="ZL3210" s="14"/>
      <c r="ZM3210" s="14"/>
      <c r="ZN3210" s="14"/>
      <c r="ZO3210" s="14"/>
      <c r="ZP3210" s="14"/>
      <c r="ZQ3210" s="14"/>
      <c r="ZR3210" s="14"/>
      <c r="ZS3210" s="14"/>
      <c r="ZT3210" s="14"/>
      <c r="ZU3210" s="14"/>
      <c r="ZV3210" s="14"/>
      <c r="ZW3210" s="14"/>
      <c r="ZX3210" s="14"/>
      <c r="ZY3210" s="14"/>
      <c r="ZZ3210" s="14"/>
      <c r="AAA3210" s="14"/>
      <c r="AAB3210" s="14"/>
      <c r="AAC3210" s="14"/>
      <c r="AAD3210" s="14"/>
      <c r="AAE3210" s="14"/>
      <c r="AAF3210" s="14"/>
      <c r="AAG3210" s="14"/>
      <c r="AAH3210" s="14"/>
      <c r="AAI3210" s="14"/>
      <c r="AAJ3210" s="14"/>
      <c r="AAK3210" s="14"/>
      <c r="AAL3210" s="14"/>
      <c r="AAM3210" s="14"/>
      <c r="AAN3210" s="14"/>
      <c r="AAO3210" s="14"/>
      <c r="AAP3210" s="14"/>
      <c r="AAQ3210" s="14"/>
      <c r="AAR3210" s="14"/>
      <c r="AAS3210" s="14"/>
      <c r="AAT3210" s="14"/>
      <c r="AAU3210" s="14"/>
      <c r="AAV3210" s="14"/>
      <c r="AAW3210" s="14"/>
      <c r="AAX3210" s="14"/>
      <c r="AAY3210" s="14"/>
      <c r="AAZ3210" s="14"/>
      <c r="ABA3210" s="14"/>
      <c r="ABB3210" s="14"/>
      <c r="ABC3210" s="14"/>
      <c r="ABD3210" s="14"/>
      <c r="ABE3210" s="14"/>
      <c r="ABF3210" s="14"/>
      <c r="ABG3210" s="14"/>
      <c r="ABH3210" s="14"/>
      <c r="ABI3210" s="14"/>
      <c r="ABJ3210" s="14"/>
      <c r="ABK3210" s="14"/>
      <c r="ABL3210" s="14"/>
      <c r="ABM3210" s="14"/>
      <c r="ABN3210" s="14"/>
      <c r="ABO3210" s="14"/>
      <c r="ABP3210" s="14"/>
      <c r="ABQ3210" s="14"/>
      <c r="ABR3210" s="14"/>
      <c r="ABS3210" s="14"/>
      <c r="ABT3210" s="14"/>
      <c r="ABU3210" s="14"/>
      <c r="ABV3210" s="14"/>
      <c r="ABW3210" s="14"/>
      <c r="ABX3210" s="14"/>
      <c r="ABY3210" s="14"/>
      <c r="ABZ3210" s="14"/>
      <c r="ACA3210" s="14"/>
      <c r="ACB3210" s="14"/>
      <c r="ACC3210" s="14"/>
      <c r="ACD3210" s="14"/>
      <c r="ACE3210" s="14"/>
      <c r="ACF3210" s="14"/>
      <c r="ACG3210" s="14"/>
      <c r="ACH3210" s="14"/>
      <c r="ACI3210" s="14"/>
      <c r="ACJ3210" s="14"/>
      <c r="ACK3210" s="14"/>
      <c r="ACL3210" s="14"/>
      <c r="ACM3210" s="14"/>
      <c r="ACN3210" s="14"/>
      <c r="ACO3210" s="14"/>
      <c r="ACP3210" s="14"/>
      <c r="ACQ3210" s="14"/>
      <c r="ACR3210" s="14"/>
      <c r="ACS3210" s="14"/>
      <c r="ACT3210" s="14"/>
      <c r="ACU3210" s="14"/>
      <c r="ACV3210" s="14"/>
      <c r="ACW3210" s="14"/>
      <c r="ACX3210" s="14"/>
      <c r="ACY3210" s="14"/>
      <c r="ACZ3210" s="14"/>
      <c r="ADA3210" s="14"/>
      <c r="ADB3210" s="14"/>
      <c r="ADC3210" s="14"/>
      <c r="ADD3210" s="14"/>
      <c r="ADE3210" s="14"/>
      <c r="ADF3210" s="14"/>
      <c r="ADG3210" s="14"/>
      <c r="ADH3210" s="14"/>
      <c r="ADI3210" s="14"/>
      <c r="ADJ3210" s="14"/>
      <c r="ADK3210" s="14"/>
      <c r="ADL3210" s="14"/>
      <c r="ADM3210" s="14"/>
      <c r="ADN3210" s="14"/>
      <c r="ADO3210" s="14"/>
      <c r="ADP3210" s="14"/>
      <c r="ADQ3210" s="14"/>
      <c r="ADR3210" s="14"/>
      <c r="ADS3210" s="14"/>
      <c r="ADT3210" s="14"/>
      <c r="ADU3210" s="14"/>
      <c r="ADV3210" s="14"/>
      <c r="ADW3210" s="14"/>
      <c r="ADX3210" s="14"/>
      <c r="ADY3210" s="14"/>
      <c r="ADZ3210" s="14"/>
      <c r="AEA3210" s="14"/>
      <c r="AEB3210" s="14"/>
      <c r="AEC3210" s="14"/>
      <c r="AED3210" s="14"/>
      <c r="AEE3210" s="14"/>
      <c r="AEF3210" s="14"/>
      <c r="AEG3210" s="14"/>
      <c r="AEH3210" s="14"/>
      <c r="AEI3210" s="14"/>
      <c r="AEJ3210" s="14"/>
      <c r="AEK3210" s="14"/>
      <c r="AEL3210" s="14"/>
      <c r="AEM3210" s="14"/>
      <c r="AEN3210" s="14"/>
      <c r="AEO3210" s="14"/>
      <c r="AEP3210" s="14"/>
      <c r="AEQ3210" s="14"/>
      <c r="AER3210" s="14"/>
      <c r="AES3210" s="14"/>
      <c r="AET3210" s="14"/>
      <c r="AEU3210" s="14"/>
      <c r="AEV3210" s="14"/>
      <c r="AEW3210" s="14"/>
      <c r="AEX3210" s="14"/>
      <c r="AEY3210" s="14"/>
      <c r="AEZ3210" s="14"/>
      <c r="AFA3210" s="14"/>
      <c r="AFB3210" s="14"/>
      <c r="AFC3210" s="14"/>
      <c r="AFD3210" s="14"/>
      <c r="AFE3210" s="14"/>
      <c r="AFF3210" s="14"/>
      <c r="AFG3210" s="14"/>
      <c r="AFH3210" s="14"/>
      <c r="AFI3210" s="14"/>
      <c r="AFJ3210" s="14"/>
      <c r="AFK3210" s="14"/>
      <c r="AFL3210" s="14"/>
      <c r="AFM3210" s="14"/>
      <c r="AFN3210" s="14"/>
      <c r="AFO3210" s="14"/>
      <c r="AFP3210" s="14"/>
      <c r="AFQ3210" s="14"/>
      <c r="AFR3210" s="14"/>
      <c r="AFS3210" s="14"/>
      <c r="AFT3210" s="14"/>
      <c r="AFU3210" s="14"/>
      <c r="AFV3210" s="14"/>
      <c r="AFW3210" s="14"/>
      <c r="AFX3210" s="14"/>
      <c r="AFY3210" s="14"/>
      <c r="AFZ3210" s="14"/>
      <c r="AGA3210" s="14"/>
      <c r="AGB3210" s="14"/>
      <c r="AGC3210" s="14"/>
      <c r="AGD3210" s="14"/>
      <c r="AGE3210" s="14"/>
      <c r="AGF3210" s="14"/>
      <c r="AGG3210" s="14"/>
      <c r="AGH3210" s="14"/>
      <c r="AGI3210" s="14"/>
      <c r="AGJ3210" s="14"/>
      <c r="AGK3210" s="14"/>
      <c r="AGL3210" s="14"/>
      <c r="AGM3210" s="14"/>
      <c r="AGN3210" s="14"/>
      <c r="AGO3210" s="14"/>
      <c r="AGP3210" s="14"/>
      <c r="AGQ3210" s="14"/>
      <c r="AGR3210" s="14"/>
      <c r="AGS3210" s="14"/>
      <c r="AGT3210" s="14"/>
      <c r="AGU3210" s="14"/>
      <c r="AGV3210" s="14"/>
      <c r="AGW3210" s="14"/>
      <c r="AGX3210" s="14"/>
      <c r="AGY3210" s="14"/>
      <c r="AGZ3210" s="14"/>
      <c r="AHA3210" s="14"/>
      <c r="AHB3210" s="14"/>
      <c r="AHC3210" s="14"/>
      <c r="AHD3210" s="14"/>
      <c r="AHE3210" s="14"/>
      <c r="AHF3210" s="14"/>
      <c r="AHG3210" s="14"/>
      <c r="AHH3210" s="14"/>
      <c r="AHI3210" s="14"/>
      <c r="AHJ3210" s="14"/>
      <c r="AHK3210" s="14"/>
      <c r="AHL3210" s="14"/>
      <c r="AHM3210" s="14"/>
      <c r="AHN3210" s="14"/>
      <c r="AHO3210" s="14"/>
      <c r="AHP3210" s="14"/>
      <c r="AHQ3210" s="14"/>
      <c r="AHR3210" s="14"/>
      <c r="AHS3210" s="14"/>
      <c r="AHT3210" s="14"/>
      <c r="AHU3210" s="14"/>
      <c r="AHV3210" s="14"/>
      <c r="AHW3210" s="14"/>
      <c r="AHX3210" s="14"/>
      <c r="AHY3210" s="14"/>
      <c r="AHZ3210" s="14"/>
      <c r="AIA3210" s="14"/>
      <c r="AIB3210" s="14"/>
      <c r="AIC3210" s="14"/>
      <c r="AID3210" s="14"/>
      <c r="AIE3210" s="14"/>
      <c r="AIF3210" s="14"/>
      <c r="AIG3210" s="14"/>
      <c r="AIH3210" s="14"/>
      <c r="AII3210" s="14"/>
      <c r="AIJ3210" s="14"/>
      <c r="AIK3210" s="14"/>
      <c r="AIL3210" s="14"/>
      <c r="AIM3210" s="14"/>
      <c r="AIN3210" s="14"/>
      <c r="AIO3210" s="14"/>
      <c r="AIP3210" s="14"/>
      <c r="AIQ3210" s="14"/>
      <c r="AIR3210" s="14"/>
      <c r="AIS3210" s="14"/>
      <c r="AIT3210" s="14"/>
      <c r="AIU3210" s="14"/>
      <c r="AIV3210" s="14"/>
      <c r="AIW3210" s="14"/>
      <c r="AIX3210" s="14"/>
      <c r="AIY3210" s="14"/>
      <c r="AIZ3210" s="14"/>
      <c r="AJA3210" s="14"/>
      <c r="AJB3210" s="14"/>
      <c r="AJC3210" s="14"/>
      <c r="AJD3210" s="14"/>
      <c r="AJE3210" s="14"/>
      <c r="AJF3210" s="14"/>
      <c r="AJG3210" s="14"/>
      <c r="AJH3210" s="14"/>
      <c r="AJI3210" s="14"/>
      <c r="AJJ3210" s="14"/>
      <c r="AJK3210" s="14"/>
      <c r="AJL3210" s="14"/>
      <c r="AJM3210" s="14"/>
      <c r="AJN3210" s="14"/>
      <c r="AJO3210" s="14"/>
      <c r="AJP3210" s="14"/>
      <c r="AJQ3210" s="14"/>
      <c r="AJR3210" s="14"/>
      <c r="AJS3210" s="14"/>
      <c r="AJT3210" s="14"/>
      <c r="AJU3210" s="14"/>
      <c r="AJV3210" s="14"/>
      <c r="AJW3210" s="14"/>
      <c r="AJX3210" s="14"/>
      <c r="AJY3210" s="14"/>
      <c r="AJZ3210" s="14"/>
      <c r="AKA3210" s="14"/>
      <c r="AKB3210" s="14"/>
      <c r="AKC3210" s="14"/>
      <c r="AKD3210" s="14"/>
      <c r="AKE3210" s="14"/>
      <c r="AKF3210" s="14"/>
      <c r="AKG3210" s="14"/>
      <c r="AKH3210" s="14"/>
      <c r="AKI3210" s="14"/>
      <c r="AKJ3210" s="14"/>
      <c r="AKK3210" s="14"/>
      <c r="AKL3210" s="14"/>
      <c r="AKM3210" s="14"/>
      <c r="AKN3210" s="14"/>
      <c r="AKO3210" s="14"/>
      <c r="AKP3210" s="14"/>
      <c r="AKQ3210" s="14"/>
      <c r="AKR3210" s="14"/>
      <c r="AKS3210" s="14"/>
      <c r="AKT3210" s="14"/>
      <c r="AKU3210" s="14"/>
      <c r="AKV3210" s="14"/>
      <c r="AKW3210" s="14"/>
      <c r="AKX3210" s="14"/>
      <c r="AKY3210" s="14"/>
      <c r="AKZ3210" s="14"/>
      <c r="ALA3210" s="14"/>
      <c r="ALB3210" s="14"/>
      <c r="ALC3210" s="14"/>
      <c r="ALD3210" s="14"/>
      <c r="ALE3210" s="14"/>
      <c r="ALF3210" s="14"/>
      <c r="ALG3210" s="14"/>
      <c r="ALH3210" s="14"/>
      <c r="ALI3210" s="14"/>
      <c r="ALJ3210" s="14"/>
      <c r="ALK3210" s="14"/>
      <c r="ALL3210" s="14"/>
      <c r="ALM3210" s="14"/>
      <c r="ALN3210" s="14"/>
      <c r="ALO3210" s="14"/>
      <c r="ALP3210" s="14"/>
      <c r="ALQ3210" s="14"/>
      <c r="ALR3210" s="14"/>
      <c r="ALS3210" s="14"/>
      <c r="ALT3210" s="14"/>
      <c r="ALU3210" s="14"/>
      <c r="ALV3210" s="14"/>
      <c r="ALW3210" s="14"/>
      <c r="ALX3210" s="14"/>
      <c r="ALY3210" s="14"/>
      <c r="ALZ3210" s="14"/>
      <c r="AMA3210" s="14"/>
      <c r="AMB3210" s="14"/>
      <c r="AMC3210" s="14"/>
      <c r="AMD3210" s="14"/>
      <c r="AME3210" s="14"/>
      <c r="AMF3210" s="14"/>
      <c r="AMG3210" s="14"/>
      <c r="AMH3210" s="14"/>
      <c r="AMI3210" s="14"/>
      <c r="AMJ3210" s="14"/>
      <c r="AMK3210" s="14"/>
      <c r="AML3210" s="14"/>
      <c r="AMM3210" s="14"/>
      <c r="AMN3210" s="14"/>
      <c r="AMO3210" s="14"/>
      <c r="AMP3210" s="14"/>
      <c r="AMQ3210" s="14"/>
      <c r="AMR3210" s="14"/>
      <c r="AMS3210" s="14"/>
      <c r="AMT3210" s="14"/>
      <c r="AMU3210" s="14"/>
      <c r="AMV3210" s="14"/>
      <c r="AMW3210" s="14"/>
      <c r="AMX3210" s="14"/>
      <c r="AMY3210" s="14"/>
      <c r="AMZ3210" s="14"/>
      <c r="ANA3210" s="14"/>
      <c r="ANB3210" s="14"/>
      <c r="ANC3210" s="14"/>
      <c r="AND3210" s="14"/>
      <c r="ANE3210" s="14"/>
      <c r="ANF3210" s="14"/>
      <c r="ANG3210" s="14"/>
      <c r="ANH3210" s="14"/>
      <c r="ANI3210" s="14"/>
      <c r="ANJ3210" s="14"/>
      <c r="ANK3210" s="14"/>
      <c r="ANL3210" s="14"/>
      <c r="ANM3210" s="14"/>
      <c r="ANN3210" s="14"/>
      <c r="ANO3210" s="14"/>
      <c r="ANP3210" s="14"/>
      <c r="ANQ3210" s="14"/>
      <c r="ANR3210" s="14"/>
      <c r="ANS3210" s="14"/>
      <c r="ANT3210" s="14"/>
      <c r="ANU3210" s="14"/>
      <c r="ANV3210" s="14"/>
      <c r="ANW3210" s="14"/>
      <c r="ANX3210" s="14"/>
      <c r="ANY3210" s="14"/>
      <c r="ANZ3210" s="14"/>
      <c r="AOA3210" s="14"/>
      <c r="AOB3210" s="14"/>
      <c r="AOC3210" s="14"/>
      <c r="AOD3210" s="14"/>
      <c r="AOE3210" s="14"/>
      <c r="AOF3210" s="14"/>
      <c r="AOG3210" s="14"/>
      <c r="AOH3210" s="14"/>
      <c r="AOI3210" s="14"/>
      <c r="AOJ3210" s="14"/>
      <c r="AOK3210" s="14"/>
      <c r="AOL3210" s="14"/>
      <c r="AOM3210" s="14"/>
      <c r="AON3210" s="14"/>
      <c r="AOO3210" s="14"/>
      <c r="AOP3210" s="14"/>
      <c r="AOQ3210" s="14"/>
      <c r="AOR3210" s="14"/>
      <c r="AOS3210" s="14"/>
      <c r="AOT3210" s="14"/>
      <c r="AOU3210" s="14"/>
      <c r="AOV3210" s="14"/>
      <c r="AOW3210" s="14"/>
      <c r="AOX3210" s="14"/>
      <c r="AOY3210" s="14"/>
      <c r="AOZ3210" s="14"/>
      <c r="APA3210" s="14"/>
      <c r="APB3210" s="14"/>
      <c r="APC3210" s="14"/>
      <c r="APD3210" s="14"/>
      <c r="APE3210" s="14"/>
      <c r="APF3210" s="14"/>
      <c r="APG3210" s="14"/>
      <c r="APH3210" s="14"/>
      <c r="API3210" s="14"/>
      <c r="APJ3210" s="14"/>
      <c r="APK3210" s="14"/>
      <c r="APL3210" s="14"/>
      <c r="APM3210" s="14"/>
      <c r="APN3210" s="14"/>
      <c r="APO3210" s="14"/>
      <c r="APP3210" s="14"/>
      <c r="APQ3210" s="14"/>
      <c r="APR3210" s="14"/>
      <c r="APS3210" s="14"/>
      <c r="APT3210" s="14"/>
      <c r="APU3210" s="14"/>
      <c r="APV3210" s="14"/>
      <c r="APW3210" s="14"/>
      <c r="APX3210" s="14"/>
      <c r="APY3210" s="14"/>
      <c r="APZ3210" s="14"/>
      <c r="AQA3210" s="14"/>
      <c r="AQB3210" s="14"/>
      <c r="AQC3210" s="14"/>
      <c r="AQD3210" s="14"/>
      <c r="AQE3210" s="14"/>
      <c r="AQF3210" s="14"/>
      <c r="AQG3210" s="14"/>
      <c r="AQH3210" s="14"/>
      <c r="AQI3210" s="14"/>
      <c r="AQJ3210" s="14"/>
      <c r="AQK3210" s="14"/>
      <c r="AQL3210" s="14"/>
      <c r="AQM3210" s="14"/>
      <c r="AQN3210" s="14"/>
      <c r="AQO3210" s="14"/>
      <c r="AQP3210" s="14"/>
      <c r="AQQ3210" s="14"/>
      <c r="AQR3210" s="14"/>
      <c r="AQS3210" s="14"/>
      <c r="AQT3210" s="14"/>
      <c r="AQU3210" s="14"/>
      <c r="AQV3210" s="14"/>
      <c r="AQW3210" s="14"/>
      <c r="AQX3210" s="14"/>
      <c r="AQY3210" s="14"/>
      <c r="AQZ3210" s="14"/>
      <c r="ARA3210" s="14"/>
      <c r="ARB3210" s="14"/>
      <c r="ARC3210" s="14"/>
      <c r="ARD3210" s="14"/>
      <c r="ARE3210" s="14"/>
      <c r="ARF3210" s="14"/>
      <c r="ARG3210" s="14"/>
      <c r="ARH3210" s="14"/>
      <c r="ARI3210" s="14"/>
      <c r="ARJ3210" s="14"/>
      <c r="ARK3210" s="14"/>
      <c r="ARL3210" s="14"/>
      <c r="ARM3210" s="14"/>
      <c r="ARN3210" s="14"/>
      <c r="ARO3210" s="14"/>
      <c r="ARP3210" s="14"/>
      <c r="ARQ3210" s="14"/>
      <c r="ARR3210" s="14"/>
      <c r="ARS3210" s="14"/>
      <c r="ART3210" s="14"/>
      <c r="ARU3210" s="14"/>
      <c r="ARV3210" s="14"/>
      <c r="ARW3210" s="14"/>
      <c r="ARX3210" s="14"/>
      <c r="ARY3210" s="14"/>
      <c r="ARZ3210" s="14"/>
      <c r="ASA3210" s="14"/>
      <c r="ASB3210" s="14"/>
      <c r="ASC3210" s="14"/>
      <c r="ASD3210" s="14"/>
      <c r="ASE3210" s="14"/>
      <c r="ASF3210" s="14"/>
      <c r="ASG3210" s="14"/>
      <c r="ASH3210" s="14"/>
      <c r="ASI3210" s="14"/>
      <c r="ASJ3210" s="14"/>
      <c r="ASK3210" s="14"/>
      <c r="ASL3210" s="14"/>
      <c r="ASM3210" s="14"/>
      <c r="ASN3210" s="14"/>
      <c r="ASO3210" s="14"/>
      <c r="ASP3210" s="14"/>
      <c r="ASQ3210" s="14"/>
      <c r="ASR3210" s="14"/>
      <c r="ASS3210" s="14"/>
      <c r="AST3210" s="14"/>
      <c r="ASU3210" s="14"/>
      <c r="ASV3210" s="14"/>
      <c r="ASW3210" s="14"/>
      <c r="ASX3210" s="14"/>
      <c r="ASY3210" s="14"/>
      <c r="ASZ3210" s="14"/>
      <c r="ATA3210" s="14"/>
      <c r="ATB3210" s="14"/>
      <c r="ATC3210" s="14"/>
      <c r="ATD3210" s="14"/>
      <c r="ATE3210" s="14"/>
      <c r="ATF3210" s="14"/>
      <c r="ATG3210" s="14"/>
      <c r="ATH3210" s="14"/>
      <c r="ATI3210" s="14"/>
      <c r="ATJ3210" s="14"/>
      <c r="ATK3210" s="14"/>
      <c r="ATL3210" s="14"/>
      <c r="ATM3210" s="14"/>
      <c r="ATN3210" s="14"/>
      <c r="ATO3210" s="14"/>
      <c r="ATP3210" s="14"/>
      <c r="ATQ3210" s="14"/>
      <c r="ATR3210" s="14"/>
      <c r="ATS3210" s="14"/>
      <c r="ATT3210" s="14"/>
      <c r="ATU3210" s="14"/>
      <c r="ATV3210" s="14"/>
      <c r="ATW3210" s="14"/>
      <c r="ATX3210" s="14"/>
      <c r="ATY3210" s="14"/>
      <c r="ATZ3210" s="14"/>
      <c r="AUA3210" s="14"/>
      <c r="AUB3210" s="14"/>
      <c r="AUC3210" s="14"/>
      <c r="AUD3210" s="14"/>
      <c r="AUE3210" s="14"/>
      <c r="AUF3210" s="14"/>
      <c r="AUG3210" s="14"/>
      <c r="AUH3210" s="14"/>
      <c r="AUI3210" s="14"/>
      <c r="AUJ3210" s="14"/>
      <c r="AUK3210" s="14"/>
      <c r="AUL3210" s="14"/>
      <c r="AUM3210" s="14"/>
      <c r="AUN3210" s="14"/>
      <c r="AUO3210" s="14"/>
      <c r="AUP3210" s="14"/>
      <c r="AUQ3210" s="14"/>
      <c r="AUR3210" s="14"/>
      <c r="AUS3210" s="14"/>
      <c r="AUT3210" s="14"/>
      <c r="AUU3210" s="14"/>
      <c r="AUV3210" s="14"/>
      <c r="AUW3210" s="14"/>
      <c r="AUX3210" s="14"/>
      <c r="AUY3210" s="14"/>
      <c r="AUZ3210" s="14"/>
      <c r="AVA3210" s="14"/>
      <c r="AVB3210" s="14"/>
      <c r="AVC3210" s="14"/>
      <c r="AVD3210" s="14"/>
      <c r="AVE3210" s="14"/>
      <c r="AVF3210" s="14"/>
      <c r="AVG3210" s="14"/>
      <c r="AVH3210" s="14"/>
      <c r="AVI3210" s="14"/>
      <c r="AVJ3210" s="14"/>
      <c r="AVK3210" s="14"/>
      <c r="AVL3210" s="14"/>
      <c r="AVM3210" s="14"/>
      <c r="AVN3210" s="14"/>
      <c r="AVO3210" s="14"/>
      <c r="AVP3210" s="14"/>
      <c r="AVQ3210" s="14"/>
      <c r="AVR3210" s="14"/>
      <c r="AVS3210" s="14"/>
      <c r="AVT3210" s="14"/>
      <c r="AVU3210" s="14"/>
      <c r="AVV3210" s="14"/>
      <c r="AVW3210" s="14"/>
      <c r="AVX3210" s="14"/>
      <c r="AVY3210" s="14"/>
      <c r="AVZ3210" s="14"/>
      <c r="AWA3210" s="14"/>
      <c r="AWB3210" s="14"/>
      <c r="AWC3210" s="14"/>
      <c r="AWD3210" s="14"/>
      <c r="AWE3210" s="14"/>
      <c r="AWF3210" s="14"/>
      <c r="AWG3210" s="14"/>
      <c r="AWH3210" s="14"/>
      <c r="AWI3210" s="14"/>
      <c r="AWJ3210" s="14"/>
      <c r="AWK3210" s="14"/>
      <c r="AWL3210" s="14"/>
      <c r="AWM3210" s="14"/>
      <c r="AWN3210" s="14"/>
      <c r="AWO3210" s="14"/>
      <c r="AWP3210" s="14"/>
      <c r="AWQ3210" s="14"/>
      <c r="AWR3210" s="14"/>
      <c r="AWS3210" s="14"/>
      <c r="AWT3210" s="14"/>
      <c r="AWU3210" s="14"/>
      <c r="AWV3210" s="14"/>
      <c r="AWW3210" s="14"/>
      <c r="AWX3210" s="14"/>
      <c r="AWY3210" s="14"/>
      <c r="AWZ3210" s="14"/>
      <c r="AXA3210" s="14"/>
      <c r="AXB3210" s="14"/>
      <c r="AXC3210" s="14"/>
      <c r="AXD3210" s="14"/>
      <c r="AXE3210" s="14"/>
      <c r="AXF3210" s="14"/>
      <c r="AXG3210" s="14"/>
      <c r="AXH3210" s="14"/>
      <c r="AXI3210" s="14"/>
      <c r="AXJ3210" s="14"/>
      <c r="AXK3210" s="14"/>
      <c r="AXL3210" s="14"/>
      <c r="AXM3210" s="14"/>
      <c r="AXN3210" s="14"/>
      <c r="AXO3210" s="14"/>
      <c r="AXP3210" s="14"/>
      <c r="AXQ3210" s="14"/>
      <c r="AXR3210" s="14"/>
      <c r="AXS3210" s="14"/>
      <c r="AXT3210" s="14"/>
      <c r="AXU3210" s="14"/>
      <c r="AXV3210" s="14"/>
      <c r="AXW3210" s="14"/>
      <c r="AXX3210" s="14"/>
      <c r="AXY3210" s="14"/>
      <c r="AXZ3210" s="14"/>
      <c r="AYA3210" s="14"/>
      <c r="AYB3210" s="14"/>
      <c r="AYC3210" s="14"/>
      <c r="AYD3210" s="14"/>
      <c r="AYE3210" s="14"/>
      <c r="AYF3210" s="14"/>
      <c r="AYG3210" s="14"/>
      <c r="AYH3210" s="14"/>
      <c r="AYI3210" s="14"/>
      <c r="AYJ3210" s="14"/>
      <c r="AYK3210" s="14"/>
      <c r="AYL3210" s="14"/>
      <c r="AYM3210" s="14"/>
      <c r="AYN3210" s="14"/>
      <c r="AYO3210" s="14"/>
      <c r="AYP3210" s="14"/>
      <c r="AYQ3210" s="14"/>
      <c r="AYR3210" s="14"/>
      <c r="AYS3210" s="14"/>
      <c r="AYT3210" s="14"/>
      <c r="AYU3210" s="14"/>
      <c r="AYV3210" s="14"/>
      <c r="AYW3210" s="14"/>
      <c r="AYX3210" s="14"/>
      <c r="AYY3210" s="14"/>
      <c r="AYZ3210" s="14"/>
      <c r="AZA3210" s="14"/>
      <c r="AZB3210" s="14"/>
      <c r="AZC3210" s="14"/>
      <c r="AZD3210" s="14"/>
      <c r="AZE3210" s="14"/>
      <c r="AZF3210" s="14"/>
      <c r="AZG3210" s="14"/>
      <c r="AZH3210" s="14"/>
      <c r="AZI3210" s="14"/>
      <c r="AZJ3210" s="14"/>
      <c r="AZK3210" s="14"/>
      <c r="AZL3210" s="14"/>
      <c r="AZM3210" s="14"/>
      <c r="AZN3210" s="14"/>
      <c r="AZO3210" s="14"/>
      <c r="AZP3210" s="14"/>
      <c r="AZQ3210" s="14"/>
      <c r="AZR3210" s="14"/>
      <c r="AZS3210" s="14"/>
      <c r="AZT3210" s="14"/>
      <c r="AZU3210" s="14"/>
      <c r="AZV3210" s="14"/>
      <c r="AZW3210" s="14"/>
      <c r="AZX3210" s="14"/>
      <c r="AZY3210" s="14"/>
      <c r="AZZ3210" s="14"/>
      <c r="BAA3210" s="14"/>
      <c r="BAB3210" s="14"/>
      <c r="BAC3210" s="14"/>
      <c r="BAD3210" s="14"/>
      <c r="BAE3210" s="14"/>
      <c r="BAF3210" s="14"/>
      <c r="BAG3210" s="14"/>
      <c r="BAH3210" s="14"/>
      <c r="BAI3210" s="14"/>
      <c r="BAJ3210" s="14"/>
      <c r="BAK3210" s="14"/>
      <c r="BAL3210" s="14"/>
      <c r="BAM3210" s="14"/>
      <c r="BAN3210" s="14"/>
      <c r="BAO3210" s="14"/>
      <c r="BAP3210" s="14"/>
      <c r="BAQ3210" s="14"/>
      <c r="BAR3210" s="14"/>
      <c r="BAS3210" s="14"/>
      <c r="BAT3210" s="14"/>
      <c r="BAU3210" s="14"/>
      <c r="BAV3210" s="14"/>
      <c r="BAW3210" s="14"/>
      <c r="BAX3210" s="14"/>
      <c r="BAY3210" s="14"/>
      <c r="BAZ3210" s="14"/>
      <c r="BBA3210" s="14"/>
      <c r="BBB3210" s="14"/>
      <c r="BBC3210" s="14"/>
      <c r="BBD3210" s="14"/>
      <c r="BBE3210" s="14"/>
      <c r="BBF3210" s="14"/>
      <c r="BBG3210" s="14"/>
      <c r="BBH3210" s="14"/>
      <c r="BBI3210" s="14"/>
      <c r="BBJ3210" s="14"/>
      <c r="BBK3210" s="14"/>
      <c r="BBL3210" s="14"/>
      <c r="BBM3210" s="14"/>
      <c r="BBN3210" s="14"/>
      <c r="BBO3210" s="14"/>
      <c r="BBP3210" s="14"/>
      <c r="BBQ3210" s="14"/>
      <c r="BBR3210" s="14"/>
      <c r="BBS3210" s="14"/>
      <c r="BBT3210" s="14"/>
      <c r="BBU3210" s="14"/>
      <c r="BBV3210" s="14"/>
      <c r="BBW3210" s="14"/>
      <c r="BBX3210" s="14"/>
      <c r="BBY3210" s="14"/>
      <c r="BBZ3210" s="14"/>
      <c r="BCA3210" s="14"/>
      <c r="BCB3210" s="14"/>
      <c r="BCC3210" s="14"/>
      <c r="BCD3210" s="14"/>
      <c r="BCE3210" s="14"/>
      <c r="BCF3210" s="14"/>
      <c r="BCG3210" s="14"/>
      <c r="BCH3210" s="14"/>
      <c r="BCI3210" s="14"/>
      <c r="BCJ3210" s="14"/>
      <c r="BCK3210" s="14"/>
      <c r="BCL3210" s="14"/>
      <c r="BCM3210" s="14"/>
      <c r="BCN3210" s="14"/>
      <c r="BCO3210" s="14"/>
      <c r="BCP3210" s="14"/>
      <c r="BCQ3210" s="14"/>
      <c r="BCR3210" s="14"/>
      <c r="BCS3210" s="14"/>
      <c r="BCT3210" s="14"/>
      <c r="BCU3210" s="14"/>
      <c r="BCV3210" s="14"/>
      <c r="BCW3210" s="14"/>
      <c r="BCX3210" s="14"/>
      <c r="BCY3210" s="14"/>
      <c r="BCZ3210" s="14"/>
      <c r="BDA3210" s="14"/>
      <c r="BDB3210" s="14"/>
      <c r="BDC3210" s="14"/>
      <c r="BDD3210" s="14"/>
      <c r="BDE3210" s="14"/>
      <c r="BDF3210" s="14"/>
      <c r="BDG3210" s="14"/>
      <c r="BDH3210" s="14"/>
      <c r="BDI3210" s="14"/>
      <c r="BDJ3210" s="14"/>
      <c r="BDK3210" s="14"/>
      <c r="BDL3210" s="14"/>
      <c r="BDM3210" s="14"/>
      <c r="BDN3210" s="14"/>
      <c r="BDO3210" s="14"/>
      <c r="BDP3210" s="14"/>
      <c r="BDQ3210" s="14"/>
      <c r="BDR3210" s="14"/>
      <c r="BDS3210" s="14"/>
      <c r="BDT3210" s="14"/>
      <c r="BDU3210" s="14"/>
      <c r="BDV3210" s="14"/>
      <c r="BDW3210" s="14"/>
      <c r="BDX3210" s="14"/>
      <c r="BDY3210" s="14"/>
      <c r="BDZ3210" s="14"/>
      <c r="BEA3210" s="14"/>
      <c r="BEB3210" s="14"/>
      <c r="BEC3210" s="14"/>
      <c r="BED3210" s="14"/>
      <c r="BEE3210" s="14"/>
      <c r="BEF3210" s="14"/>
      <c r="BEG3210" s="14"/>
      <c r="BEH3210" s="14"/>
      <c r="BEI3210" s="14"/>
      <c r="BEJ3210" s="14"/>
      <c r="BEK3210" s="14"/>
      <c r="BEL3210" s="14"/>
      <c r="BEM3210" s="14"/>
      <c r="BEN3210" s="14"/>
      <c r="BEO3210" s="14"/>
      <c r="BEP3210" s="14"/>
      <c r="BEQ3210" s="14"/>
      <c r="BER3210" s="14"/>
      <c r="BES3210" s="14"/>
      <c r="BET3210" s="14"/>
      <c r="BEU3210" s="14"/>
      <c r="BEV3210" s="14"/>
      <c r="BEW3210" s="14"/>
      <c r="BEX3210" s="14"/>
      <c r="BEY3210" s="14"/>
      <c r="BEZ3210" s="14"/>
      <c r="BFA3210" s="14"/>
      <c r="BFB3210" s="14"/>
      <c r="BFC3210" s="14"/>
      <c r="BFD3210" s="14"/>
      <c r="BFE3210" s="14"/>
      <c r="BFF3210" s="14"/>
      <c r="BFG3210" s="14"/>
      <c r="BFH3210" s="14"/>
      <c r="BFI3210" s="14"/>
      <c r="BFJ3210" s="14"/>
      <c r="BFK3210" s="14"/>
      <c r="BFL3210" s="14"/>
      <c r="BFM3210" s="14"/>
      <c r="BFN3210" s="14"/>
      <c r="BFO3210" s="14"/>
      <c r="BFP3210" s="14"/>
      <c r="BFQ3210" s="14"/>
      <c r="BFR3210" s="14"/>
      <c r="BFS3210" s="14"/>
      <c r="BFT3210" s="14"/>
      <c r="BFU3210" s="14"/>
      <c r="BFV3210" s="14"/>
      <c r="BFW3210" s="14"/>
      <c r="BFX3210" s="14"/>
      <c r="BFY3210" s="14"/>
      <c r="BFZ3210" s="14"/>
      <c r="BGA3210" s="14"/>
      <c r="BGB3210" s="14"/>
      <c r="BGC3210" s="14"/>
      <c r="BGD3210" s="14"/>
      <c r="BGE3210" s="14"/>
      <c r="BGF3210" s="14"/>
      <c r="BGG3210" s="14"/>
      <c r="BGH3210" s="14"/>
      <c r="BGI3210" s="14"/>
      <c r="BGJ3210" s="14"/>
      <c r="BGK3210" s="14"/>
      <c r="BGL3210" s="14"/>
      <c r="BGM3210" s="14"/>
      <c r="BGN3210" s="14"/>
      <c r="BGO3210" s="14"/>
      <c r="BGP3210" s="14"/>
      <c r="BGQ3210" s="14"/>
      <c r="BGR3210" s="14"/>
      <c r="BGS3210" s="14"/>
      <c r="BGT3210" s="14"/>
      <c r="BGU3210" s="14"/>
      <c r="BGV3210" s="14"/>
      <c r="BGW3210" s="14"/>
      <c r="BGX3210" s="14"/>
      <c r="BGY3210" s="14"/>
      <c r="BGZ3210" s="14"/>
      <c r="BHA3210" s="14"/>
      <c r="BHB3210" s="14"/>
      <c r="BHC3210" s="14"/>
      <c r="BHD3210" s="14"/>
      <c r="BHE3210" s="14"/>
      <c r="BHF3210" s="14"/>
      <c r="BHG3210" s="14"/>
      <c r="BHH3210" s="14"/>
      <c r="BHI3210" s="14"/>
      <c r="BHJ3210" s="14"/>
      <c r="BHK3210" s="14"/>
      <c r="BHL3210" s="14"/>
      <c r="BHM3210" s="14"/>
      <c r="BHN3210" s="14"/>
      <c r="BHO3210" s="14"/>
      <c r="BHP3210" s="14"/>
      <c r="BHQ3210" s="14"/>
      <c r="BHR3210" s="14"/>
      <c r="BHS3210" s="14"/>
      <c r="BHT3210" s="14"/>
      <c r="BHU3210" s="14"/>
      <c r="BHV3210" s="14"/>
      <c r="BHW3210" s="14"/>
      <c r="BHX3210" s="14"/>
      <c r="BHY3210" s="14"/>
      <c r="BHZ3210" s="14"/>
      <c r="BIA3210" s="14"/>
      <c r="BIB3210" s="14"/>
      <c r="BIC3210" s="14"/>
      <c r="BID3210" s="14"/>
      <c r="BIE3210" s="14"/>
      <c r="BIF3210" s="14"/>
      <c r="BIG3210" s="14"/>
      <c r="BIH3210" s="14"/>
      <c r="BII3210" s="14"/>
      <c r="BIJ3210" s="14"/>
      <c r="BIK3210" s="14"/>
      <c r="BIL3210" s="14"/>
      <c r="BIM3210" s="14"/>
      <c r="BIN3210" s="14"/>
      <c r="BIO3210" s="14"/>
      <c r="BIP3210" s="14"/>
      <c r="BIQ3210" s="14"/>
      <c r="BIR3210" s="14"/>
      <c r="BIS3210" s="14"/>
      <c r="BIT3210" s="14"/>
      <c r="BIU3210" s="14"/>
      <c r="BIV3210" s="14"/>
      <c r="BIW3210" s="14"/>
      <c r="BIX3210" s="14"/>
      <c r="BIY3210" s="14"/>
      <c r="BIZ3210" s="14"/>
      <c r="BJA3210" s="14"/>
      <c r="BJB3210" s="14"/>
      <c r="BJC3210" s="14"/>
      <c r="BJD3210" s="14"/>
      <c r="BJE3210" s="14"/>
      <c r="BJF3210" s="14"/>
      <c r="BJG3210" s="14"/>
      <c r="BJH3210" s="14"/>
      <c r="BJI3210" s="14"/>
      <c r="BJJ3210" s="14"/>
      <c r="BJK3210" s="14"/>
      <c r="BJL3210" s="14"/>
      <c r="BJM3210" s="14"/>
      <c r="BJN3210" s="14"/>
      <c r="BJO3210" s="14"/>
      <c r="BJP3210" s="14"/>
      <c r="BJQ3210" s="14"/>
      <c r="BJR3210" s="14"/>
      <c r="BJS3210" s="14"/>
      <c r="BJT3210" s="14"/>
      <c r="BJU3210" s="14"/>
      <c r="BJV3210" s="14"/>
      <c r="BJW3210" s="14"/>
      <c r="BJX3210" s="14"/>
      <c r="BJY3210" s="14"/>
      <c r="BJZ3210" s="14"/>
      <c r="BKA3210" s="14"/>
      <c r="BKB3210" s="14"/>
      <c r="BKC3210" s="14"/>
      <c r="BKD3210" s="14"/>
      <c r="BKE3210" s="14"/>
      <c r="BKF3210" s="14"/>
      <c r="BKG3210" s="14"/>
      <c r="BKH3210" s="14"/>
      <c r="BKI3210" s="14"/>
      <c r="BKJ3210" s="14"/>
      <c r="BKK3210" s="14"/>
      <c r="BKL3210" s="14"/>
      <c r="BKM3210" s="14"/>
      <c r="BKN3210" s="14"/>
      <c r="BKO3210" s="14"/>
      <c r="BKP3210" s="14"/>
      <c r="BKQ3210" s="14"/>
      <c r="BKR3210" s="14"/>
      <c r="BKS3210" s="14"/>
      <c r="BKT3210" s="14"/>
      <c r="BKU3210" s="14"/>
      <c r="BKV3210" s="14"/>
      <c r="BKW3210" s="14"/>
      <c r="BKX3210" s="14"/>
      <c r="BKY3210" s="14"/>
      <c r="BKZ3210" s="14"/>
      <c r="BLA3210" s="14"/>
      <c r="BLB3210" s="14"/>
      <c r="BLC3210" s="14"/>
      <c r="BLD3210" s="14"/>
      <c r="BLE3210" s="14"/>
      <c r="BLF3210" s="14"/>
      <c r="BLG3210" s="14"/>
      <c r="BLH3210" s="14"/>
      <c r="BLI3210" s="14"/>
      <c r="BLJ3210" s="14"/>
      <c r="BLK3210" s="14"/>
      <c r="BLL3210" s="14"/>
      <c r="BLM3210" s="14"/>
      <c r="BLN3210" s="14"/>
      <c r="BLO3210" s="14"/>
      <c r="BLP3210" s="14"/>
      <c r="BLQ3210" s="14"/>
      <c r="BLR3210" s="14"/>
      <c r="BLS3210" s="14"/>
      <c r="BLT3210" s="14"/>
      <c r="BLU3210" s="14"/>
      <c r="BLV3210" s="14"/>
      <c r="BLW3210" s="14"/>
      <c r="BLX3210" s="14"/>
      <c r="BLY3210" s="14"/>
      <c r="BLZ3210" s="14"/>
      <c r="BMA3210" s="14"/>
      <c r="BMB3210" s="14"/>
      <c r="BMC3210" s="14"/>
      <c r="BMD3210" s="14"/>
      <c r="BME3210" s="14"/>
      <c r="BMF3210" s="14"/>
      <c r="BMG3210" s="14"/>
      <c r="BMH3210" s="14"/>
      <c r="BMI3210" s="14"/>
      <c r="BMJ3210" s="14"/>
      <c r="BMK3210" s="14"/>
      <c r="BML3210" s="14"/>
      <c r="BMM3210" s="14"/>
      <c r="BMN3210" s="14"/>
      <c r="BMO3210" s="14"/>
      <c r="BMP3210" s="14"/>
      <c r="BMQ3210" s="14"/>
      <c r="BMR3210" s="14"/>
      <c r="BMS3210" s="14"/>
      <c r="BMT3210" s="14"/>
      <c r="BMU3210" s="14"/>
      <c r="BMV3210" s="14"/>
      <c r="BMW3210" s="14"/>
      <c r="BMX3210" s="14"/>
      <c r="BMY3210" s="14"/>
      <c r="BMZ3210" s="14"/>
      <c r="BNA3210" s="14"/>
      <c r="BNB3210" s="14"/>
      <c r="BNC3210" s="14"/>
      <c r="BND3210" s="14"/>
      <c r="BNE3210" s="14"/>
      <c r="BNF3210" s="14"/>
      <c r="BNG3210" s="14"/>
      <c r="BNH3210" s="14"/>
      <c r="BNI3210" s="14"/>
      <c r="BNJ3210" s="14"/>
      <c r="BNK3210" s="14"/>
      <c r="BNL3210" s="14"/>
      <c r="BNM3210" s="14"/>
      <c r="BNN3210" s="14"/>
      <c r="BNO3210" s="14"/>
      <c r="BNP3210" s="14"/>
      <c r="BNQ3210" s="14"/>
      <c r="BNR3210" s="14"/>
      <c r="BNS3210" s="14"/>
      <c r="BNT3210" s="14"/>
      <c r="BNU3210" s="14"/>
      <c r="BNV3210" s="14"/>
      <c r="BNW3210" s="14"/>
      <c r="BNX3210" s="14"/>
      <c r="BNY3210" s="14"/>
      <c r="BNZ3210" s="14"/>
      <c r="BOA3210" s="14"/>
      <c r="BOB3210" s="14"/>
      <c r="BOC3210" s="14"/>
      <c r="BOD3210" s="14"/>
      <c r="BOE3210" s="14"/>
      <c r="BOF3210" s="14"/>
      <c r="BOG3210" s="14"/>
      <c r="BOH3210" s="14"/>
      <c r="BOI3210" s="14"/>
      <c r="BOJ3210" s="14"/>
      <c r="BOK3210" s="14"/>
      <c r="BOL3210" s="14"/>
      <c r="BOM3210" s="14"/>
      <c r="BON3210" s="14"/>
      <c r="BOO3210" s="14"/>
      <c r="BOP3210" s="14"/>
      <c r="BOQ3210" s="14"/>
      <c r="BOR3210" s="14"/>
      <c r="BOS3210" s="14"/>
      <c r="BOT3210" s="14"/>
      <c r="BOU3210" s="14"/>
      <c r="BOV3210" s="14"/>
      <c r="BOW3210" s="14"/>
      <c r="BOX3210" s="14"/>
      <c r="BOY3210" s="14"/>
      <c r="BOZ3210" s="14"/>
      <c r="BPA3210" s="14"/>
      <c r="BPB3210" s="14"/>
      <c r="BPC3210" s="14"/>
      <c r="BPD3210" s="14"/>
      <c r="BPE3210" s="14"/>
      <c r="BPF3210" s="14"/>
      <c r="BPG3210" s="14"/>
      <c r="BPH3210" s="14"/>
      <c r="BPI3210" s="14"/>
      <c r="BPJ3210" s="14"/>
      <c r="BPK3210" s="14"/>
      <c r="BPL3210" s="14"/>
      <c r="BPM3210" s="14"/>
      <c r="BPN3210" s="14"/>
      <c r="BPO3210" s="14"/>
      <c r="BPP3210" s="14"/>
      <c r="BPQ3210" s="14"/>
      <c r="BPR3210" s="14"/>
      <c r="BPS3210" s="14"/>
      <c r="BPT3210" s="14"/>
      <c r="BPU3210" s="14"/>
      <c r="BPV3210" s="14"/>
      <c r="BPW3210" s="14"/>
      <c r="BPX3210" s="14"/>
      <c r="BPY3210" s="14"/>
      <c r="BPZ3210" s="14"/>
      <c r="BQA3210" s="14"/>
      <c r="BQB3210" s="14"/>
      <c r="BQC3210" s="14"/>
      <c r="BQD3210" s="14"/>
      <c r="BQE3210" s="14"/>
      <c r="BQF3210" s="14"/>
      <c r="BQG3210" s="14"/>
      <c r="BQH3210" s="14"/>
      <c r="BQI3210" s="14"/>
      <c r="BQJ3210" s="14"/>
      <c r="BQK3210" s="14"/>
      <c r="BQL3210" s="14"/>
      <c r="BQM3210" s="14"/>
      <c r="BQN3210" s="14"/>
      <c r="BQO3210" s="14"/>
      <c r="BQP3210" s="14"/>
      <c r="BQQ3210" s="14"/>
      <c r="BQR3210" s="14"/>
      <c r="BQS3210" s="14"/>
      <c r="BQT3210" s="14"/>
      <c r="BQU3210" s="14"/>
      <c r="BQV3210" s="14"/>
      <c r="BQW3210" s="14"/>
      <c r="BQX3210" s="14"/>
      <c r="BQY3210" s="14"/>
      <c r="BQZ3210" s="14"/>
      <c r="BRA3210" s="14"/>
      <c r="BRB3210" s="14"/>
      <c r="BRC3210" s="14"/>
      <c r="BRD3210" s="14"/>
      <c r="BRE3210" s="14"/>
      <c r="BRF3210" s="14"/>
      <c r="BRG3210" s="14"/>
      <c r="BRH3210" s="14"/>
      <c r="BRI3210" s="14"/>
      <c r="BRJ3210" s="14"/>
      <c r="BRK3210" s="14"/>
      <c r="BRL3210" s="14"/>
      <c r="BRM3210" s="14"/>
      <c r="BRN3210" s="14"/>
      <c r="BRO3210" s="14"/>
      <c r="BRP3210" s="14"/>
      <c r="BRQ3210" s="14"/>
      <c r="BRR3210" s="14"/>
      <c r="BRS3210" s="14"/>
      <c r="BRT3210" s="14"/>
      <c r="BRU3210" s="14"/>
      <c r="BRV3210" s="14"/>
      <c r="BRW3210" s="14"/>
      <c r="BRX3210" s="14"/>
      <c r="BRY3210" s="14"/>
      <c r="BRZ3210" s="14"/>
      <c r="BSA3210" s="14"/>
      <c r="BSB3210" s="14"/>
      <c r="BSC3210" s="14"/>
      <c r="BSD3210" s="14"/>
      <c r="BSE3210" s="14"/>
      <c r="BSF3210" s="14"/>
      <c r="BSG3210" s="14"/>
      <c r="BSH3210" s="14"/>
      <c r="BSI3210" s="14"/>
      <c r="BSJ3210" s="14"/>
      <c r="BSK3210" s="14"/>
      <c r="BSL3210" s="14"/>
      <c r="BSM3210" s="14"/>
      <c r="BSN3210" s="14"/>
      <c r="BSO3210" s="14"/>
      <c r="BSP3210" s="14"/>
      <c r="BSQ3210" s="14"/>
      <c r="BSR3210" s="14"/>
      <c r="BSS3210" s="14"/>
      <c r="BST3210" s="14"/>
      <c r="BSU3210" s="14"/>
      <c r="BSV3210" s="14"/>
      <c r="BSW3210" s="14"/>
      <c r="BSX3210" s="14"/>
      <c r="BSY3210" s="14"/>
      <c r="BSZ3210" s="14"/>
      <c r="BTA3210" s="14"/>
      <c r="BTB3210" s="14"/>
      <c r="BTC3210" s="14"/>
      <c r="BTD3210" s="14"/>
      <c r="BTE3210" s="14"/>
      <c r="BTF3210" s="14"/>
      <c r="BTG3210" s="14"/>
      <c r="BTH3210" s="14"/>
      <c r="BTI3210" s="14"/>
      <c r="BTJ3210" s="14"/>
      <c r="BTK3210" s="14"/>
      <c r="BTL3210" s="14"/>
      <c r="BTM3210" s="14"/>
      <c r="BTN3210" s="14"/>
      <c r="BTO3210" s="14"/>
      <c r="BTP3210" s="14"/>
      <c r="BTQ3210" s="14"/>
      <c r="BTR3210" s="14"/>
      <c r="BTS3210" s="14"/>
      <c r="BTT3210" s="14"/>
      <c r="BTU3210" s="14"/>
      <c r="BTV3210" s="14"/>
      <c r="BTW3210" s="14"/>
      <c r="BTX3210" s="14"/>
      <c r="BTY3210" s="14"/>
      <c r="BTZ3210" s="14"/>
      <c r="BUA3210" s="14"/>
      <c r="BUB3210" s="14"/>
      <c r="BUC3210" s="14"/>
      <c r="BUD3210" s="14"/>
      <c r="BUE3210" s="14"/>
      <c r="BUF3210" s="14"/>
      <c r="BUG3210" s="14"/>
      <c r="BUH3210" s="14"/>
      <c r="BUI3210" s="14"/>
      <c r="BUJ3210" s="14"/>
      <c r="BUK3210" s="14"/>
      <c r="BUL3210" s="14"/>
      <c r="BUM3210" s="14"/>
      <c r="BUN3210" s="14"/>
      <c r="BUO3210" s="14"/>
      <c r="BUP3210" s="14"/>
      <c r="BUQ3210" s="14"/>
      <c r="BUR3210" s="14"/>
      <c r="BUS3210" s="14"/>
      <c r="BUT3210" s="14"/>
      <c r="BUU3210" s="14"/>
      <c r="BUV3210" s="14"/>
      <c r="BUW3210" s="14"/>
      <c r="BUX3210" s="14"/>
      <c r="BUY3210" s="14"/>
      <c r="BUZ3210" s="14"/>
      <c r="BVA3210" s="14"/>
      <c r="BVB3210" s="14"/>
      <c r="BVC3210" s="14"/>
      <c r="BVD3210" s="14"/>
      <c r="BVE3210" s="14"/>
      <c r="BVF3210" s="14"/>
      <c r="BVG3210" s="14"/>
      <c r="BVH3210" s="14"/>
      <c r="BVI3210" s="14"/>
      <c r="BVJ3210" s="14"/>
      <c r="BVK3210" s="14"/>
      <c r="BVL3210" s="14"/>
      <c r="BVM3210" s="14"/>
      <c r="BVN3210" s="14"/>
      <c r="BVO3210" s="14"/>
      <c r="BVP3210" s="14"/>
      <c r="BVQ3210" s="14"/>
      <c r="BVR3210" s="14"/>
      <c r="BVS3210" s="14"/>
      <c r="BVT3210" s="14"/>
      <c r="BVU3210" s="14"/>
      <c r="BVV3210" s="14"/>
      <c r="BVW3210" s="14"/>
      <c r="BVX3210" s="14"/>
      <c r="BVY3210" s="14"/>
      <c r="BVZ3210" s="14"/>
      <c r="BWA3210" s="14"/>
      <c r="BWB3210" s="14"/>
      <c r="BWC3210" s="14"/>
      <c r="BWD3210" s="14"/>
      <c r="BWE3210" s="14"/>
      <c r="BWF3210" s="14"/>
      <c r="BWG3210" s="14"/>
      <c r="BWH3210" s="14"/>
      <c r="BWI3210" s="14"/>
      <c r="BWJ3210" s="14"/>
      <c r="BWK3210" s="14"/>
      <c r="BWL3210" s="14"/>
      <c r="BWM3210" s="14"/>
      <c r="BWN3210" s="14"/>
      <c r="BWO3210" s="14"/>
      <c r="BWP3210" s="14"/>
      <c r="BWQ3210" s="14"/>
      <c r="BWR3210" s="14"/>
      <c r="BWS3210" s="14"/>
      <c r="BWT3210" s="14"/>
      <c r="BWU3210" s="14"/>
      <c r="BWV3210" s="14"/>
      <c r="BWW3210" s="14"/>
      <c r="BWX3210" s="14"/>
      <c r="BWY3210" s="14"/>
      <c r="BWZ3210" s="14"/>
      <c r="BXA3210" s="14"/>
      <c r="BXB3210" s="14"/>
      <c r="BXC3210" s="14"/>
      <c r="BXD3210" s="14"/>
      <c r="BXE3210" s="14"/>
      <c r="BXF3210" s="14"/>
      <c r="BXG3210" s="14"/>
      <c r="BXH3210" s="14"/>
      <c r="BXI3210" s="14"/>
      <c r="BXJ3210" s="14"/>
      <c r="BXK3210" s="14"/>
      <c r="BXL3210" s="14"/>
      <c r="BXM3210" s="14"/>
      <c r="BXN3210" s="14"/>
      <c r="BXO3210" s="14"/>
      <c r="BXP3210" s="14"/>
      <c r="BXQ3210" s="14"/>
      <c r="BXR3210" s="14"/>
      <c r="BXS3210" s="14"/>
      <c r="BXT3210" s="14"/>
      <c r="BXU3210" s="14"/>
      <c r="BXV3210" s="14"/>
      <c r="BXW3210" s="14"/>
      <c r="BXX3210" s="14"/>
      <c r="BXY3210" s="14"/>
      <c r="BXZ3210" s="14"/>
      <c r="BYA3210" s="14"/>
      <c r="BYB3210" s="14"/>
      <c r="BYC3210" s="14"/>
      <c r="BYD3210" s="14"/>
      <c r="BYE3210" s="14"/>
      <c r="BYF3210" s="14"/>
      <c r="BYG3210" s="14"/>
      <c r="BYH3210" s="14"/>
      <c r="BYI3210" s="14"/>
      <c r="BYJ3210" s="14"/>
      <c r="BYK3210" s="14"/>
      <c r="BYL3210" s="14"/>
      <c r="BYM3210" s="14"/>
      <c r="BYN3210" s="14"/>
      <c r="BYO3210" s="14"/>
      <c r="BYP3210" s="14"/>
      <c r="BYQ3210" s="14"/>
      <c r="BYR3210" s="14"/>
      <c r="BYS3210" s="14"/>
      <c r="BYT3210" s="14"/>
      <c r="BYU3210" s="14"/>
      <c r="BYV3210" s="14"/>
      <c r="BYW3210" s="14"/>
      <c r="BYX3210" s="14"/>
      <c r="BYY3210" s="14"/>
      <c r="BYZ3210" s="14"/>
      <c r="BZA3210" s="14"/>
      <c r="BZB3210" s="14"/>
      <c r="BZC3210" s="14"/>
      <c r="BZD3210" s="14"/>
      <c r="BZE3210" s="14"/>
      <c r="BZF3210" s="14"/>
      <c r="BZG3210" s="14"/>
      <c r="BZH3210" s="14"/>
      <c r="BZI3210" s="14"/>
      <c r="BZJ3210" s="14"/>
      <c r="BZK3210" s="14"/>
      <c r="BZL3210" s="14"/>
      <c r="BZM3210" s="14"/>
      <c r="BZN3210" s="14"/>
      <c r="BZO3210" s="14"/>
      <c r="BZP3210" s="14"/>
      <c r="BZQ3210" s="14"/>
      <c r="BZR3210" s="14"/>
      <c r="BZS3210" s="14"/>
      <c r="BZT3210" s="14"/>
      <c r="BZU3210" s="14"/>
      <c r="BZV3210" s="14"/>
      <c r="BZW3210" s="14"/>
      <c r="BZX3210" s="14"/>
      <c r="BZY3210" s="14"/>
      <c r="BZZ3210" s="14"/>
      <c r="CAA3210" s="14"/>
      <c r="CAB3210" s="14"/>
      <c r="CAC3210" s="14"/>
      <c r="CAD3210" s="14"/>
      <c r="CAE3210" s="14"/>
      <c r="CAF3210" s="14"/>
      <c r="CAG3210" s="14"/>
      <c r="CAH3210" s="14"/>
      <c r="CAI3210" s="14"/>
      <c r="CAJ3210" s="14"/>
      <c r="CAK3210" s="14"/>
      <c r="CAL3210" s="14"/>
      <c r="CAM3210" s="14"/>
      <c r="CAN3210" s="14"/>
      <c r="CAO3210" s="14"/>
      <c r="CAP3210" s="14"/>
      <c r="CAQ3210" s="14"/>
      <c r="CAR3210" s="14"/>
      <c r="CAS3210" s="14"/>
      <c r="CAT3210" s="14"/>
      <c r="CAU3210" s="14"/>
      <c r="CAV3210" s="14"/>
      <c r="CAW3210" s="14"/>
      <c r="CAX3210" s="14"/>
      <c r="CAY3210" s="14"/>
      <c r="CAZ3210" s="14"/>
      <c r="CBA3210" s="14"/>
      <c r="CBB3210" s="14"/>
      <c r="CBC3210" s="14"/>
      <c r="CBD3210" s="14"/>
      <c r="CBE3210" s="14"/>
      <c r="CBF3210" s="14"/>
      <c r="CBG3210" s="14"/>
      <c r="CBH3210" s="14"/>
      <c r="CBI3210" s="14"/>
      <c r="CBJ3210" s="14"/>
      <c r="CBK3210" s="14"/>
      <c r="CBL3210" s="14"/>
      <c r="CBM3210" s="14"/>
      <c r="CBN3210" s="14"/>
      <c r="CBO3210" s="14"/>
      <c r="CBP3210" s="14"/>
      <c r="CBQ3210" s="14"/>
      <c r="CBR3210" s="14"/>
      <c r="CBS3210" s="14"/>
      <c r="CBT3210" s="14"/>
      <c r="CBU3210" s="14"/>
      <c r="CBV3210" s="14"/>
      <c r="CBW3210" s="14"/>
      <c r="CBX3210" s="14"/>
      <c r="CBY3210" s="14"/>
      <c r="CBZ3210" s="14"/>
      <c r="CCA3210" s="14"/>
      <c r="CCB3210" s="14"/>
      <c r="CCC3210" s="14"/>
      <c r="CCD3210" s="14"/>
      <c r="CCE3210" s="14"/>
      <c r="CCF3210" s="14"/>
      <c r="CCG3210" s="14"/>
      <c r="CCH3210" s="14"/>
      <c r="CCI3210" s="14"/>
      <c r="CCJ3210" s="14"/>
      <c r="CCK3210" s="14"/>
      <c r="CCL3210" s="14"/>
      <c r="CCM3210" s="14"/>
      <c r="CCN3210" s="14"/>
      <c r="CCO3210" s="14"/>
      <c r="CCP3210" s="14"/>
      <c r="CCQ3210" s="14"/>
      <c r="CCR3210" s="14"/>
      <c r="CCS3210" s="14"/>
      <c r="CCT3210" s="14"/>
      <c r="CCU3210" s="14"/>
      <c r="CCV3210" s="14"/>
      <c r="CCW3210" s="14"/>
      <c r="CCX3210" s="14"/>
      <c r="CCY3210" s="14"/>
      <c r="CCZ3210" s="14"/>
      <c r="CDA3210" s="14"/>
      <c r="CDB3210" s="14"/>
      <c r="CDC3210" s="14"/>
      <c r="CDD3210" s="14"/>
      <c r="CDE3210" s="14"/>
      <c r="CDF3210" s="14"/>
      <c r="CDG3210" s="14"/>
      <c r="CDH3210" s="14"/>
      <c r="CDI3210" s="14"/>
      <c r="CDJ3210" s="14"/>
      <c r="CDK3210" s="14"/>
      <c r="CDL3210" s="14"/>
      <c r="CDM3210" s="14"/>
      <c r="CDN3210" s="14"/>
      <c r="CDO3210" s="14"/>
      <c r="CDP3210" s="14"/>
      <c r="CDQ3210" s="14"/>
      <c r="CDR3210" s="14"/>
      <c r="CDS3210" s="14"/>
      <c r="CDT3210" s="14"/>
      <c r="CDU3210" s="14"/>
      <c r="CDV3210" s="14"/>
      <c r="CDW3210" s="14"/>
      <c r="CDX3210" s="14"/>
      <c r="CDY3210" s="14"/>
      <c r="CDZ3210" s="14"/>
      <c r="CEA3210" s="14"/>
      <c r="CEB3210" s="14"/>
      <c r="CEC3210" s="14"/>
      <c r="CED3210" s="14"/>
      <c r="CEE3210" s="14"/>
      <c r="CEF3210" s="14"/>
      <c r="CEG3210" s="14"/>
      <c r="CEH3210" s="14"/>
      <c r="CEI3210" s="14"/>
      <c r="CEJ3210" s="14"/>
      <c r="CEK3210" s="14"/>
      <c r="CEL3210" s="14"/>
      <c r="CEM3210" s="14"/>
      <c r="CEN3210" s="14"/>
      <c r="CEO3210" s="14"/>
      <c r="CEP3210" s="14"/>
      <c r="CEQ3210" s="14"/>
      <c r="CER3210" s="14"/>
      <c r="CES3210" s="14"/>
      <c r="CET3210" s="14"/>
      <c r="CEU3210" s="14"/>
      <c r="CEV3210" s="14"/>
      <c r="CEW3210" s="14"/>
      <c r="CEX3210" s="14"/>
      <c r="CEY3210" s="14"/>
      <c r="CEZ3210" s="14"/>
      <c r="CFA3210" s="14"/>
      <c r="CFB3210" s="14"/>
      <c r="CFC3210" s="14"/>
      <c r="CFD3210" s="14"/>
      <c r="CFE3210" s="14"/>
      <c r="CFF3210" s="14"/>
      <c r="CFG3210" s="14"/>
      <c r="CFH3210" s="14"/>
      <c r="CFI3210" s="14"/>
      <c r="CFJ3210" s="14"/>
      <c r="CFK3210" s="14"/>
      <c r="CFL3210" s="14"/>
      <c r="CFM3210" s="14"/>
      <c r="CFN3210" s="14"/>
      <c r="CFO3210" s="14"/>
      <c r="CFP3210" s="14"/>
      <c r="CFQ3210" s="14"/>
      <c r="CFR3210" s="14"/>
      <c r="CFS3210" s="14"/>
      <c r="CFT3210" s="14"/>
      <c r="CFU3210" s="14"/>
      <c r="CFV3210" s="14"/>
      <c r="CFW3210" s="14"/>
      <c r="CFX3210" s="14"/>
      <c r="CFY3210" s="14"/>
      <c r="CFZ3210" s="14"/>
      <c r="CGA3210" s="14"/>
      <c r="CGB3210" s="14"/>
      <c r="CGC3210" s="14"/>
      <c r="CGD3210" s="14"/>
      <c r="CGE3210" s="14"/>
      <c r="CGF3210" s="14"/>
      <c r="CGG3210" s="14"/>
      <c r="CGH3210" s="14"/>
      <c r="CGI3210" s="14"/>
      <c r="CGJ3210" s="14"/>
      <c r="CGK3210" s="14"/>
      <c r="CGL3210" s="14"/>
      <c r="CGM3210" s="14"/>
      <c r="CGN3210" s="14"/>
      <c r="CGO3210" s="14"/>
      <c r="CGP3210" s="14"/>
      <c r="CGQ3210" s="14"/>
      <c r="CGR3210" s="14"/>
      <c r="CGS3210" s="14"/>
      <c r="CGT3210" s="14"/>
      <c r="CGU3210" s="14"/>
      <c r="CGV3210" s="14"/>
      <c r="CGW3210" s="14"/>
      <c r="CGX3210" s="14"/>
      <c r="CGY3210" s="14"/>
      <c r="CGZ3210" s="14"/>
      <c r="CHA3210" s="14"/>
      <c r="CHB3210" s="14"/>
      <c r="CHC3210" s="14"/>
      <c r="CHD3210" s="14"/>
      <c r="CHE3210" s="14"/>
      <c r="CHF3210" s="14"/>
      <c r="CHG3210" s="14"/>
      <c r="CHH3210" s="14"/>
      <c r="CHI3210" s="14"/>
      <c r="CHJ3210" s="14"/>
      <c r="CHK3210" s="14"/>
      <c r="CHL3210" s="14"/>
      <c r="CHM3210" s="14"/>
      <c r="CHN3210" s="14"/>
      <c r="CHO3210" s="14"/>
      <c r="CHP3210" s="14"/>
      <c r="CHQ3210" s="14"/>
      <c r="CHR3210" s="14"/>
      <c r="CHS3210" s="14"/>
      <c r="CHT3210" s="14"/>
      <c r="CHU3210" s="14"/>
      <c r="CHV3210" s="14"/>
      <c r="CHW3210" s="14"/>
      <c r="CHX3210" s="14"/>
      <c r="CHY3210" s="14"/>
      <c r="CHZ3210" s="14"/>
      <c r="CIA3210" s="14"/>
      <c r="CIB3210" s="14"/>
      <c r="CIC3210" s="14"/>
      <c r="CID3210" s="14"/>
      <c r="CIE3210" s="14"/>
      <c r="CIF3210" s="14"/>
      <c r="CIG3210" s="14"/>
      <c r="CIH3210" s="14"/>
      <c r="CII3210" s="14"/>
      <c r="CIJ3210" s="14"/>
      <c r="CIK3210" s="14"/>
      <c r="CIL3210" s="14"/>
      <c r="CIM3210" s="14"/>
      <c r="CIN3210" s="14"/>
      <c r="CIO3210" s="14"/>
      <c r="CIP3210" s="14"/>
      <c r="CIQ3210" s="14"/>
      <c r="CIR3210" s="14"/>
      <c r="CIS3210" s="14"/>
      <c r="CIT3210" s="14"/>
      <c r="CIU3210" s="14"/>
      <c r="CIV3210" s="14"/>
      <c r="CIW3210" s="14"/>
      <c r="CIX3210" s="14"/>
      <c r="CIY3210" s="14"/>
      <c r="CIZ3210" s="14"/>
      <c r="CJA3210" s="14"/>
      <c r="CJB3210" s="14"/>
      <c r="CJC3210" s="14"/>
      <c r="CJD3210" s="14"/>
      <c r="CJE3210" s="14"/>
      <c r="CJF3210" s="14"/>
      <c r="CJG3210" s="14"/>
      <c r="CJH3210" s="14"/>
      <c r="CJI3210" s="14"/>
      <c r="CJJ3210" s="14"/>
      <c r="CJK3210" s="14"/>
      <c r="CJL3210" s="14"/>
      <c r="CJM3210" s="14"/>
      <c r="CJN3210" s="14"/>
      <c r="CJO3210" s="14"/>
      <c r="CJP3210" s="14"/>
      <c r="CJQ3210" s="14"/>
      <c r="CJR3210" s="14"/>
      <c r="CJS3210" s="14"/>
      <c r="CJT3210" s="14"/>
      <c r="CJU3210" s="14"/>
      <c r="CJV3210" s="14"/>
      <c r="CJW3210" s="14"/>
      <c r="CJX3210" s="14"/>
      <c r="CJY3210" s="14"/>
      <c r="CJZ3210" s="14"/>
      <c r="CKA3210" s="14"/>
      <c r="CKB3210" s="14"/>
      <c r="CKC3210" s="14"/>
      <c r="CKD3210" s="14"/>
      <c r="CKE3210" s="14"/>
      <c r="CKF3210" s="14"/>
      <c r="CKG3210" s="14"/>
      <c r="CKH3210" s="14"/>
      <c r="CKI3210" s="14"/>
      <c r="CKJ3210" s="14"/>
      <c r="CKK3210" s="14"/>
      <c r="CKL3210" s="14"/>
      <c r="CKM3210" s="14"/>
      <c r="CKN3210" s="14"/>
      <c r="CKO3210" s="14"/>
      <c r="CKP3210" s="14"/>
      <c r="CKQ3210" s="14"/>
      <c r="CKR3210" s="14"/>
      <c r="CKS3210" s="14"/>
      <c r="CKT3210" s="14"/>
      <c r="CKU3210" s="14"/>
      <c r="CKV3210" s="14"/>
      <c r="CKW3210" s="14"/>
      <c r="CKX3210" s="14"/>
      <c r="CKY3210" s="14"/>
      <c r="CKZ3210" s="14"/>
      <c r="CLA3210" s="14"/>
      <c r="CLB3210" s="14"/>
      <c r="CLC3210" s="14"/>
      <c r="CLD3210" s="14"/>
      <c r="CLE3210" s="14"/>
      <c r="CLF3210" s="14"/>
      <c r="CLG3210" s="14"/>
      <c r="CLH3210" s="14"/>
      <c r="CLI3210" s="14"/>
      <c r="CLJ3210" s="14"/>
      <c r="CLK3210" s="14"/>
      <c r="CLL3210" s="14"/>
      <c r="CLM3210" s="14"/>
      <c r="CLN3210" s="14"/>
      <c r="CLO3210" s="14"/>
      <c r="CLP3210" s="14"/>
      <c r="CLQ3210" s="14"/>
      <c r="CLR3210" s="14"/>
      <c r="CLS3210" s="14"/>
      <c r="CLT3210" s="14"/>
      <c r="CLU3210" s="14"/>
      <c r="CLV3210" s="14"/>
      <c r="CLW3210" s="14"/>
      <c r="CLX3210" s="14"/>
      <c r="CLY3210" s="14"/>
      <c r="CLZ3210" s="14"/>
      <c r="CMA3210" s="14"/>
      <c r="CMB3210" s="14"/>
      <c r="CMC3210" s="14"/>
      <c r="CMD3210" s="14"/>
      <c r="CME3210" s="14"/>
      <c r="CMF3210" s="14"/>
      <c r="CMG3210" s="14"/>
      <c r="CMH3210" s="14"/>
      <c r="CMI3210" s="14"/>
      <c r="CMJ3210" s="14"/>
      <c r="CMK3210" s="14"/>
      <c r="CML3210" s="14"/>
      <c r="CMM3210" s="14"/>
      <c r="CMN3210" s="14"/>
      <c r="CMO3210" s="14"/>
      <c r="CMP3210" s="14"/>
      <c r="CMQ3210" s="14"/>
      <c r="CMR3210" s="14"/>
      <c r="CMS3210" s="14"/>
      <c r="CMT3210" s="14"/>
      <c r="CMU3210" s="14"/>
      <c r="CMV3210" s="14"/>
      <c r="CMW3210" s="14"/>
      <c r="CMX3210" s="14"/>
      <c r="CMY3210" s="14"/>
      <c r="CMZ3210" s="14"/>
      <c r="CNA3210" s="14"/>
      <c r="CNB3210" s="14"/>
      <c r="CNC3210" s="14"/>
      <c r="CND3210" s="14"/>
      <c r="CNE3210" s="14"/>
      <c r="CNF3210" s="14"/>
      <c r="CNG3210" s="14"/>
      <c r="CNH3210" s="14"/>
      <c r="CNI3210" s="14"/>
      <c r="CNJ3210" s="14"/>
      <c r="CNK3210" s="14"/>
      <c r="CNL3210" s="14"/>
      <c r="CNM3210" s="14"/>
      <c r="CNN3210" s="14"/>
      <c r="CNO3210" s="14"/>
      <c r="CNP3210" s="14"/>
      <c r="CNQ3210" s="14"/>
      <c r="CNR3210" s="14"/>
      <c r="CNS3210" s="14"/>
      <c r="CNT3210" s="14"/>
      <c r="CNU3210" s="14"/>
      <c r="CNV3210" s="14"/>
      <c r="CNW3210" s="14"/>
      <c r="CNX3210" s="14"/>
      <c r="CNY3210" s="14"/>
      <c r="CNZ3210" s="14"/>
      <c r="COA3210" s="14"/>
      <c r="COB3210" s="14"/>
      <c r="COC3210" s="14"/>
      <c r="COD3210" s="14"/>
      <c r="COE3210" s="14"/>
      <c r="COF3210" s="14"/>
      <c r="COG3210" s="14"/>
      <c r="COH3210" s="14"/>
      <c r="COI3210" s="14"/>
      <c r="COJ3210" s="14"/>
      <c r="COK3210" s="14"/>
      <c r="COL3210" s="14"/>
      <c r="COM3210" s="14"/>
      <c r="CON3210" s="14"/>
      <c r="COO3210" s="14"/>
      <c r="COP3210" s="14"/>
      <c r="COQ3210" s="14"/>
      <c r="COR3210" s="14"/>
      <c r="COS3210" s="14"/>
      <c r="COT3210" s="14"/>
      <c r="COU3210" s="14"/>
      <c r="COV3210" s="14"/>
      <c r="COW3210" s="14"/>
      <c r="COX3210" s="14"/>
      <c r="COY3210" s="14"/>
      <c r="COZ3210" s="14"/>
      <c r="CPA3210" s="14"/>
      <c r="CPB3210" s="14"/>
      <c r="CPC3210" s="14"/>
      <c r="CPD3210" s="14"/>
      <c r="CPE3210" s="14"/>
      <c r="CPF3210" s="14"/>
      <c r="CPG3210" s="14"/>
      <c r="CPH3210" s="14"/>
      <c r="CPI3210" s="14"/>
      <c r="CPJ3210" s="14"/>
      <c r="CPK3210" s="14"/>
      <c r="CPL3210" s="14"/>
      <c r="CPM3210" s="14"/>
      <c r="CPN3210" s="14"/>
      <c r="CPO3210" s="14"/>
      <c r="CPP3210" s="14"/>
      <c r="CPQ3210" s="14"/>
      <c r="CPR3210" s="14"/>
      <c r="CPS3210" s="14"/>
      <c r="CPT3210" s="14"/>
      <c r="CPU3210" s="14"/>
      <c r="CPV3210" s="14"/>
      <c r="CPW3210" s="14"/>
      <c r="CPX3210" s="14"/>
      <c r="CPY3210" s="14"/>
      <c r="CPZ3210" s="14"/>
      <c r="CQA3210" s="14"/>
      <c r="CQB3210" s="14"/>
      <c r="CQC3210" s="14"/>
      <c r="CQD3210" s="14"/>
      <c r="CQE3210" s="14"/>
      <c r="CQF3210" s="14"/>
      <c r="CQG3210" s="14"/>
      <c r="CQH3210" s="14"/>
      <c r="CQI3210" s="14"/>
      <c r="CQJ3210" s="14"/>
      <c r="CQK3210" s="14"/>
      <c r="CQL3210" s="14"/>
      <c r="CQM3210" s="14"/>
      <c r="CQN3210" s="14"/>
      <c r="CQO3210" s="14"/>
      <c r="CQP3210" s="14"/>
      <c r="CQQ3210" s="14"/>
      <c r="CQR3210" s="14"/>
      <c r="CQS3210" s="14"/>
      <c r="CQT3210" s="14"/>
      <c r="CQU3210" s="14"/>
      <c r="CQV3210" s="14"/>
      <c r="CQW3210" s="14"/>
      <c r="CQX3210" s="14"/>
      <c r="CQY3210" s="14"/>
      <c r="CQZ3210" s="14"/>
      <c r="CRA3210" s="14"/>
      <c r="CRB3210" s="14"/>
      <c r="CRC3210" s="14"/>
      <c r="CRD3210" s="14"/>
      <c r="CRE3210" s="14"/>
      <c r="CRF3210" s="14"/>
      <c r="CRG3210" s="14"/>
      <c r="CRH3210" s="14"/>
      <c r="CRI3210" s="14"/>
      <c r="CRJ3210" s="14"/>
      <c r="CRK3210" s="14"/>
      <c r="CRL3210" s="14"/>
      <c r="CRM3210" s="14"/>
      <c r="CRN3210" s="14"/>
      <c r="CRO3210" s="14"/>
      <c r="CRP3210" s="14"/>
      <c r="CRQ3210" s="14"/>
      <c r="CRR3210" s="14"/>
      <c r="CRS3210" s="14"/>
      <c r="CRT3210" s="14"/>
      <c r="CRU3210" s="14"/>
      <c r="CRV3210" s="14"/>
      <c r="CRW3210" s="14"/>
      <c r="CRX3210" s="14"/>
      <c r="CRY3210" s="14"/>
      <c r="CRZ3210" s="14"/>
      <c r="CSA3210" s="14"/>
      <c r="CSB3210" s="14"/>
      <c r="CSC3210" s="14"/>
      <c r="CSD3210" s="14"/>
      <c r="CSE3210" s="14"/>
      <c r="CSF3210" s="14"/>
      <c r="CSG3210" s="14"/>
      <c r="CSH3210" s="14"/>
      <c r="CSI3210" s="14"/>
      <c r="CSJ3210" s="14"/>
      <c r="CSK3210" s="14"/>
      <c r="CSL3210" s="14"/>
      <c r="CSM3210" s="14"/>
      <c r="CSN3210" s="14"/>
      <c r="CSO3210" s="14"/>
      <c r="CSP3210" s="14"/>
      <c r="CSQ3210" s="14"/>
      <c r="CSR3210" s="14"/>
      <c r="CSS3210" s="14"/>
      <c r="CST3210" s="14"/>
      <c r="CSU3210" s="14"/>
      <c r="CSV3210" s="14"/>
      <c r="CSW3210" s="14"/>
      <c r="CSX3210" s="14"/>
      <c r="CSY3210" s="14"/>
      <c r="CSZ3210" s="14"/>
      <c r="CTA3210" s="14"/>
      <c r="CTB3210" s="14"/>
      <c r="CTC3210" s="14"/>
      <c r="CTD3210" s="14"/>
      <c r="CTE3210" s="14"/>
      <c r="CTF3210" s="14"/>
      <c r="CTG3210" s="14"/>
      <c r="CTH3210" s="14"/>
      <c r="CTI3210" s="14"/>
      <c r="CTJ3210" s="14"/>
      <c r="CTK3210" s="14"/>
      <c r="CTL3210" s="14"/>
      <c r="CTM3210" s="14"/>
      <c r="CTN3210" s="14"/>
      <c r="CTO3210" s="14"/>
      <c r="CTP3210" s="14"/>
      <c r="CTQ3210" s="14"/>
      <c r="CTR3210" s="14"/>
      <c r="CTS3210" s="14"/>
      <c r="CTT3210" s="14"/>
      <c r="CTU3210" s="14"/>
      <c r="CTV3210" s="14"/>
      <c r="CTW3210" s="14"/>
      <c r="CTX3210" s="14"/>
      <c r="CTY3210" s="14"/>
      <c r="CTZ3210" s="14"/>
      <c r="CUA3210" s="14"/>
      <c r="CUB3210" s="14"/>
      <c r="CUC3210" s="14"/>
      <c r="CUD3210" s="14"/>
      <c r="CUE3210" s="14"/>
      <c r="CUF3210" s="14"/>
      <c r="CUG3210" s="14"/>
      <c r="CUH3210" s="14"/>
      <c r="CUI3210" s="14"/>
      <c r="CUJ3210" s="14"/>
      <c r="CUK3210" s="14"/>
      <c r="CUL3210" s="14"/>
      <c r="CUM3210" s="14"/>
      <c r="CUN3210" s="14"/>
      <c r="CUO3210" s="14"/>
      <c r="CUP3210" s="14"/>
      <c r="CUQ3210" s="14"/>
      <c r="CUR3210" s="14"/>
      <c r="CUS3210" s="14"/>
      <c r="CUT3210" s="14"/>
      <c r="CUU3210" s="14"/>
      <c r="CUV3210" s="14"/>
      <c r="CUW3210" s="14"/>
      <c r="CUX3210" s="14"/>
      <c r="CUY3210" s="14"/>
      <c r="CUZ3210" s="14"/>
      <c r="CVA3210" s="14"/>
      <c r="CVB3210" s="14"/>
      <c r="CVC3210" s="14"/>
      <c r="CVD3210" s="14"/>
      <c r="CVE3210" s="14"/>
      <c r="CVF3210" s="14"/>
      <c r="CVG3210" s="14"/>
      <c r="CVH3210" s="14"/>
      <c r="CVI3210" s="14"/>
      <c r="CVJ3210" s="14"/>
      <c r="CVK3210" s="14"/>
      <c r="CVL3210" s="14"/>
      <c r="CVM3210" s="14"/>
      <c r="CVN3210" s="14"/>
      <c r="CVO3210" s="14"/>
      <c r="CVP3210" s="14"/>
      <c r="CVQ3210" s="14"/>
      <c r="CVR3210" s="14"/>
      <c r="CVS3210" s="14"/>
      <c r="CVT3210" s="14"/>
      <c r="CVU3210" s="14"/>
      <c r="CVV3210" s="14"/>
      <c r="CVW3210" s="14"/>
      <c r="CVX3210" s="14"/>
      <c r="CVY3210" s="14"/>
      <c r="CVZ3210" s="14"/>
      <c r="CWA3210" s="14"/>
      <c r="CWB3210" s="14"/>
      <c r="CWC3210" s="14"/>
      <c r="CWD3210" s="14"/>
      <c r="CWE3210" s="14"/>
      <c r="CWF3210" s="14"/>
      <c r="CWG3210" s="14"/>
      <c r="CWH3210" s="14"/>
      <c r="CWI3210" s="14"/>
      <c r="CWJ3210" s="14"/>
      <c r="CWK3210" s="14"/>
      <c r="CWL3210" s="14"/>
      <c r="CWM3210" s="14"/>
      <c r="CWN3210" s="14"/>
      <c r="CWO3210" s="14"/>
      <c r="CWP3210" s="14"/>
      <c r="CWQ3210" s="14"/>
      <c r="CWR3210" s="14"/>
      <c r="CWS3210" s="14"/>
      <c r="CWT3210" s="14"/>
      <c r="CWU3210" s="14"/>
      <c r="CWV3210" s="14"/>
      <c r="CWW3210" s="14"/>
      <c r="CWX3210" s="14"/>
      <c r="CWY3210" s="14"/>
      <c r="CWZ3210" s="14"/>
      <c r="CXA3210" s="14"/>
      <c r="CXB3210" s="14"/>
      <c r="CXC3210" s="14"/>
      <c r="CXD3210" s="14"/>
      <c r="CXE3210" s="14"/>
      <c r="CXF3210" s="14"/>
      <c r="CXG3210" s="14"/>
      <c r="CXH3210" s="14"/>
      <c r="CXI3210" s="14"/>
      <c r="CXJ3210" s="14"/>
      <c r="CXK3210" s="14"/>
      <c r="CXL3210" s="14"/>
      <c r="CXM3210" s="14"/>
      <c r="CXN3210" s="14"/>
      <c r="CXO3210" s="14"/>
      <c r="CXP3210" s="14"/>
      <c r="CXQ3210" s="14"/>
      <c r="CXR3210" s="14"/>
      <c r="CXS3210" s="14"/>
      <c r="CXT3210" s="14"/>
      <c r="CXU3210" s="14"/>
      <c r="CXV3210" s="14"/>
      <c r="CXW3210" s="14"/>
      <c r="CXX3210" s="14"/>
      <c r="CXY3210" s="14"/>
      <c r="CXZ3210" s="14"/>
      <c r="CYA3210" s="14"/>
      <c r="CYB3210" s="14"/>
      <c r="CYC3210" s="14"/>
      <c r="CYD3210" s="14"/>
      <c r="CYE3210" s="14"/>
      <c r="CYF3210" s="14"/>
      <c r="CYG3210" s="14"/>
      <c r="CYH3210" s="14"/>
      <c r="CYI3210" s="14"/>
      <c r="CYJ3210" s="14"/>
      <c r="CYK3210" s="14"/>
      <c r="CYL3210" s="14"/>
      <c r="CYM3210" s="14"/>
      <c r="CYN3210" s="14"/>
      <c r="CYO3210" s="14"/>
      <c r="CYP3210" s="14"/>
      <c r="CYQ3210" s="14"/>
      <c r="CYR3210" s="14"/>
      <c r="CYS3210" s="14"/>
      <c r="CYT3210" s="14"/>
      <c r="CYU3210" s="14"/>
      <c r="CYV3210" s="14"/>
      <c r="CYW3210" s="14"/>
      <c r="CYX3210" s="14"/>
      <c r="CYY3210" s="14"/>
      <c r="CYZ3210" s="14"/>
      <c r="CZA3210" s="14"/>
      <c r="CZB3210" s="14"/>
      <c r="CZC3210" s="14"/>
      <c r="CZD3210" s="14"/>
      <c r="CZE3210" s="14"/>
      <c r="CZF3210" s="14"/>
      <c r="CZG3210" s="14"/>
      <c r="CZH3210" s="14"/>
      <c r="CZI3210" s="14"/>
      <c r="CZJ3210" s="14"/>
      <c r="CZK3210" s="14"/>
      <c r="CZL3210" s="14"/>
      <c r="CZM3210" s="14"/>
      <c r="CZN3210" s="14"/>
      <c r="CZO3210" s="14"/>
      <c r="CZP3210" s="14"/>
      <c r="CZQ3210" s="14"/>
      <c r="CZR3210" s="14"/>
      <c r="CZS3210" s="14"/>
      <c r="CZT3210" s="14"/>
      <c r="CZU3210" s="14"/>
      <c r="CZV3210" s="14"/>
      <c r="CZW3210" s="14"/>
      <c r="CZX3210" s="14"/>
      <c r="CZY3210" s="14"/>
      <c r="CZZ3210" s="14"/>
      <c r="DAA3210" s="14"/>
      <c r="DAB3210" s="14"/>
      <c r="DAC3210" s="14"/>
      <c r="DAD3210" s="14"/>
      <c r="DAE3210" s="14"/>
      <c r="DAF3210" s="14"/>
      <c r="DAG3210" s="14"/>
      <c r="DAH3210" s="14"/>
      <c r="DAI3210" s="14"/>
      <c r="DAJ3210" s="14"/>
      <c r="DAK3210" s="14"/>
      <c r="DAL3210" s="14"/>
      <c r="DAM3210" s="14"/>
      <c r="DAN3210" s="14"/>
      <c r="DAO3210" s="14"/>
      <c r="DAP3210" s="14"/>
      <c r="DAQ3210" s="14"/>
      <c r="DAR3210" s="14"/>
      <c r="DAS3210" s="14"/>
      <c r="DAT3210" s="14"/>
      <c r="DAU3210" s="14"/>
      <c r="DAV3210" s="14"/>
      <c r="DAW3210" s="14"/>
      <c r="DAX3210" s="14"/>
      <c r="DAY3210" s="14"/>
      <c r="DAZ3210" s="14"/>
      <c r="DBA3210" s="14"/>
      <c r="DBB3210" s="14"/>
      <c r="DBC3210" s="14"/>
      <c r="DBD3210" s="14"/>
      <c r="DBE3210" s="14"/>
      <c r="DBF3210" s="14"/>
      <c r="DBG3210" s="14"/>
      <c r="DBH3210" s="14"/>
      <c r="DBI3210" s="14"/>
      <c r="DBJ3210" s="14"/>
      <c r="DBK3210" s="14"/>
      <c r="DBL3210" s="14"/>
      <c r="DBM3210" s="14"/>
      <c r="DBN3210" s="14"/>
      <c r="DBO3210" s="14"/>
      <c r="DBP3210" s="14"/>
      <c r="DBQ3210" s="14"/>
      <c r="DBR3210" s="14"/>
      <c r="DBS3210" s="14"/>
      <c r="DBT3210" s="14"/>
      <c r="DBU3210" s="14"/>
      <c r="DBV3210" s="14"/>
      <c r="DBW3210" s="14"/>
      <c r="DBX3210" s="14"/>
      <c r="DBY3210" s="14"/>
      <c r="DBZ3210" s="14"/>
      <c r="DCA3210" s="14"/>
      <c r="DCB3210" s="14"/>
      <c r="DCC3210" s="14"/>
      <c r="DCD3210" s="14"/>
      <c r="DCE3210" s="14"/>
      <c r="DCF3210" s="14"/>
      <c r="DCG3210" s="14"/>
      <c r="DCH3210" s="14"/>
      <c r="DCI3210" s="14"/>
      <c r="DCJ3210" s="14"/>
      <c r="DCK3210" s="14"/>
      <c r="DCL3210" s="14"/>
      <c r="DCM3210" s="14"/>
      <c r="DCN3210" s="14"/>
      <c r="DCO3210" s="14"/>
      <c r="DCP3210" s="14"/>
      <c r="DCQ3210" s="14"/>
      <c r="DCR3210" s="14"/>
      <c r="DCS3210" s="14"/>
      <c r="DCT3210" s="14"/>
      <c r="DCU3210" s="14"/>
      <c r="DCV3210" s="14"/>
      <c r="DCW3210" s="14"/>
      <c r="DCX3210" s="14"/>
      <c r="DCY3210" s="14"/>
      <c r="DCZ3210" s="14"/>
      <c r="DDA3210" s="14"/>
      <c r="DDB3210" s="14"/>
      <c r="DDC3210" s="14"/>
      <c r="DDD3210" s="14"/>
      <c r="DDE3210" s="14"/>
      <c r="DDF3210" s="14"/>
      <c r="DDG3210" s="14"/>
      <c r="DDH3210" s="14"/>
      <c r="DDI3210" s="14"/>
      <c r="DDJ3210" s="14"/>
      <c r="DDK3210" s="14"/>
      <c r="DDL3210" s="14"/>
      <c r="DDM3210" s="14"/>
      <c r="DDN3210" s="14"/>
      <c r="DDO3210" s="14"/>
      <c r="DDP3210" s="14"/>
      <c r="DDQ3210" s="14"/>
      <c r="DDR3210" s="14"/>
      <c r="DDS3210" s="14"/>
      <c r="DDT3210" s="14"/>
      <c r="DDU3210" s="14"/>
      <c r="DDV3210" s="14"/>
      <c r="DDW3210" s="14"/>
      <c r="DDX3210" s="14"/>
      <c r="DDY3210" s="14"/>
      <c r="DDZ3210" s="14"/>
      <c r="DEA3210" s="14"/>
      <c r="DEB3210" s="14"/>
      <c r="DEC3210" s="14"/>
      <c r="DED3210" s="14"/>
      <c r="DEE3210" s="14"/>
      <c r="DEF3210" s="14"/>
      <c r="DEG3210" s="14"/>
      <c r="DEH3210" s="14"/>
      <c r="DEI3210" s="14"/>
      <c r="DEJ3210" s="14"/>
      <c r="DEK3210" s="14"/>
      <c r="DEL3210" s="14"/>
      <c r="DEM3210" s="14"/>
      <c r="DEN3210" s="14"/>
      <c r="DEO3210" s="14"/>
      <c r="DEP3210" s="14"/>
      <c r="DEQ3210" s="14"/>
      <c r="DER3210" s="14"/>
      <c r="DES3210" s="14"/>
      <c r="DET3210" s="14"/>
      <c r="DEU3210" s="14"/>
      <c r="DEV3210" s="14"/>
      <c r="DEW3210" s="14"/>
      <c r="DEX3210" s="14"/>
      <c r="DEY3210" s="14"/>
      <c r="DEZ3210" s="14"/>
      <c r="DFA3210" s="14"/>
      <c r="DFB3210" s="14"/>
      <c r="DFC3210" s="14"/>
      <c r="DFD3210" s="14"/>
      <c r="DFE3210" s="14"/>
      <c r="DFF3210" s="14"/>
      <c r="DFG3210" s="14"/>
      <c r="DFH3210" s="14"/>
      <c r="DFI3210" s="14"/>
      <c r="DFJ3210" s="14"/>
      <c r="DFK3210" s="14"/>
      <c r="DFL3210" s="14"/>
      <c r="DFM3210" s="14"/>
      <c r="DFN3210" s="14"/>
      <c r="DFO3210" s="14"/>
      <c r="DFP3210" s="14"/>
      <c r="DFQ3210" s="14"/>
      <c r="DFR3210" s="14"/>
      <c r="DFS3210" s="14"/>
      <c r="DFT3210" s="14"/>
      <c r="DFU3210" s="14"/>
      <c r="DFV3210" s="14"/>
      <c r="DFW3210" s="14"/>
      <c r="DFX3210" s="14"/>
      <c r="DFY3210" s="14"/>
      <c r="DFZ3210" s="14"/>
      <c r="DGA3210" s="14"/>
      <c r="DGB3210" s="14"/>
      <c r="DGC3210" s="14"/>
      <c r="DGD3210" s="14"/>
      <c r="DGE3210" s="14"/>
      <c r="DGF3210" s="14"/>
      <c r="DGG3210" s="14"/>
      <c r="DGH3210" s="14"/>
      <c r="DGI3210" s="14"/>
      <c r="DGJ3210" s="14"/>
      <c r="DGK3210" s="14"/>
      <c r="DGL3210" s="14"/>
      <c r="DGM3210" s="14"/>
      <c r="DGN3210" s="14"/>
      <c r="DGO3210" s="14"/>
      <c r="DGP3210" s="14"/>
      <c r="DGQ3210" s="14"/>
      <c r="DGR3210" s="14"/>
      <c r="DGS3210" s="14"/>
      <c r="DGT3210" s="14"/>
      <c r="DGU3210" s="14"/>
      <c r="DGV3210" s="14"/>
      <c r="DGW3210" s="14"/>
      <c r="DGX3210" s="14"/>
      <c r="DGY3210" s="14"/>
      <c r="DGZ3210" s="14"/>
      <c r="DHA3210" s="14"/>
      <c r="DHB3210" s="14"/>
      <c r="DHC3210" s="14"/>
      <c r="DHD3210" s="14"/>
      <c r="DHE3210" s="14"/>
      <c r="DHF3210" s="14"/>
      <c r="DHG3210" s="14"/>
      <c r="DHH3210" s="14"/>
      <c r="DHI3210" s="14"/>
      <c r="DHJ3210" s="14"/>
      <c r="DHK3210" s="14"/>
      <c r="DHL3210" s="14"/>
      <c r="DHM3210" s="14"/>
      <c r="DHN3210" s="14"/>
      <c r="DHO3210" s="14"/>
      <c r="DHP3210" s="14"/>
      <c r="DHQ3210" s="14"/>
      <c r="DHR3210" s="14"/>
      <c r="DHS3210" s="14"/>
      <c r="DHT3210" s="14"/>
      <c r="DHU3210" s="14"/>
      <c r="DHV3210" s="14"/>
      <c r="DHW3210" s="14"/>
      <c r="DHX3210" s="14"/>
      <c r="DHY3210" s="14"/>
      <c r="DHZ3210" s="14"/>
      <c r="DIA3210" s="14"/>
      <c r="DIB3210" s="14"/>
      <c r="DIC3210" s="14"/>
      <c r="DID3210" s="14"/>
      <c r="DIE3210" s="14"/>
      <c r="DIF3210" s="14"/>
      <c r="DIG3210" s="14"/>
      <c r="DIH3210" s="14"/>
      <c r="DII3210" s="14"/>
      <c r="DIJ3210" s="14"/>
      <c r="DIK3210" s="14"/>
      <c r="DIL3210" s="14"/>
      <c r="DIM3210" s="14"/>
      <c r="DIN3210" s="14"/>
      <c r="DIO3210" s="14"/>
      <c r="DIP3210" s="14"/>
      <c r="DIQ3210" s="14"/>
      <c r="DIR3210" s="14"/>
      <c r="DIS3210" s="14"/>
      <c r="DIT3210" s="14"/>
      <c r="DIU3210" s="14"/>
      <c r="DIV3210" s="14"/>
      <c r="DIW3210" s="14"/>
      <c r="DIX3210" s="14"/>
      <c r="DIY3210" s="14"/>
      <c r="DIZ3210" s="14"/>
      <c r="DJA3210" s="14"/>
      <c r="DJB3210" s="14"/>
      <c r="DJC3210" s="14"/>
      <c r="DJD3210" s="14"/>
      <c r="DJE3210" s="14"/>
      <c r="DJF3210" s="14"/>
      <c r="DJG3210" s="14"/>
      <c r="DJH3210" s="14"/>
      <c r="DJI3210" s="14"/>
      <c r="DJJ3210" s="14"/>
      <c r="DJK3210" s="14"/>
      <c r="DJL3210" s="14"/>
      <c r="DJM3210" s="14"/>
      <c r="DJN3210" s="14"/>
      <c r="DJO3210" s="14"/>
      <c r="DJP3210" s="14"/>
      <c r="DJQ3210" s="14"/>
      <c r="DJR3210" s="14"/>
      <c r="DJS3210" s="14"/>
      <c r="DJT3210" s="14"/>
      <c r="DJU3210" s="14"/>
      <c r="DJV3210" s="14"/>
      <c r="DJW3210" s="14"/>
      <c r="DJX3210" s="14"/>
      <c r="DJY3210" s="14"/>
      <c r="DJZ3210" s="14"/>
      <c r="DKA3210" s="14"/>
      <c r="DKB3210" s="14"/>
      <c r="DKC3210" s="14"/>
      <c r="DKD3210" s="14"/>
      <c r="DKE3210" s="14"/>
      <c r="DKF3210" s="14"/>
      <c r="DKG3210" s="14"/>
      <c r="DKH3210" s="14"/>
      <c r="DKI3210" s="14"/>
      <c r="DKJ3210" s="14"/>
      <c r="DKK3210" s="14"/>
      <c r="DKL3210" s="14"/>
      <c r="DKM3210" s="14"/>
      <c r="DKN3210" s="14"/>
      <c r="DKO3210" s="14"/>
      <c r="DKP3210" s="14"/>
      <c r="DKQ3210" s="14"/>
      <c r="DKR3210" s="14"/>
      <c r="DKS3210" s="14"/>
      <c r="DKT3210" s="14"/>
      <c r="DKU3210" s="14"/>
      <c r="DKV3210" s="14"/>
      <c r="DKW3210" s="14"/>
      <c r="DKX3210" s="14"/>
      <c r="DKY3210" s="14"/>
      <c r="DKZ3210" s="14"/>
      <c r="DLA3210" s="14"/>
      <c r="DLB3210" s="14"/>
      <c r="DLC3210" s="14"/>
      <c r="DLD3210" s="14"/>
      <c r="DLE3210" s="14"/>
      <c r="DLF3210" s="14"/>
      <c r="DLG3210" s="14"/>
      <c r="DLH3210" s="14"/>
      <c r="DLI3210" s="14"/>
      <c r="DLJ3210" s="14"/>
      <c r="DLK3210" s="14"/>
      <c r="DLL3210" s="14"/>
      <c r="DLM3210" s="14"/>
      <c r="DLN3210" s="14"/>
      <c r="DLO3210" s="14"/>
      <c r="DLP3210" s="14"/>
      <c r="DLQ3210" s="14"/>
      <c r="DLR3210" s="14"/>
      <c r="DLS3210" s="14"/>
      <c r="DLT3210" s="14"/>
      <c r="DLU3210" s="14"/>
      <c r="DLV3210" s="14"/>
      <c r="DLW3210" s="14"/>
      <c r="DLX3210" s="14"/>
      <c r="DLY3210" s="14"/>
      <c r="DLZ3210" s="14"/>
      <c r="DMA3210" s="14"/>
      <c r="DMB3210" s="14"/>
      <c r="DMC3210" s="14"/>
      <c r="DMD3210" s="14"/>
      <c r="DME3210" s="14"/>
      <c r="DMF3210" s="14"/>
      <c r="DMG3210" s="14"/>
      <c r="DMH3210" s="14"/>
      <c r="DMI3210" s="14"/>
      <c r="DMJ3210" s="14"/>
      <c r="DMK3210" s="14"/>
      <c r="DML3210" s="14"/>
      <c r="DMM3210" s="14"/>
      <c r="DMN3210" s="14"/>
      <c r="DMO3210" s="14"/>
      <c r="DMP3210" s="14"/>
      <c r="DMQ3210" s="14"/>
      <c r="DMR3210" s="14"/>
      <c r="DMS3210" s="14"/>
      <c r="DMT3210" s="14"/>
      <c r="DMU3210" s="14"/>
      <c r="DMV3210" s="14"/>
      <c r="DMW3210" s="14"/>
      <c r="DMX3210" s="14"/>
      <c r="DMY3210" s="14"/>
      <c r="DMZ3210" s="14"/>
      <c r="DNA3210" s="14"/>
      <c r="DNB3210" s="14"/>
      <c r="DNC3210" s="14"/>
      <c r="DND3210" s="14"/>
      <c r="DNE3210" s="14"/>
      <c r="DNF3210" s="14"/>
      <c r="DNG3210" s="14"/>
      <c r="DNH3210" s="14"/>
      <c r="DNI3210" s="14"/>
      <c r="DNJ3210" s="14"/>
      <c r="DNK3210" s="14"/>
      <c r="DNL3210" s="14"/>
      <c r="DNM3210" s="14"/>
      <c r="DNN3210" s="14"/>
      <c r="DNO3210" s="14"/>
      <c r="DNP3210" s="14"/>
      <c r="DNQ3210" s="14"/>
      <c r="DNR3210" s="14"/>
      <c r="DNS3210" s="14"/>
      <c r="DNT3210" s="14"/>
      <c r="DNU3210" s="14"/>
      <c r="DNV3210" s="14"/>
      <c r="DNW3210" s="14"/>
      <c r="DNX3210" s="14"/>
      <c r="DNY3210" s="14"/>
      <c r="DNZ3210" s="14"/>
      <c r="DOA3210" s="14"/>
      <c r="DOB3210" s="14"/>
      <c r="DOC3210" s="14"/>
      <c r="DOD3210" s="14"/>
      <c r="DOE3210" s="14"/>
      <c r="DOF3210" s="14"/>
      <c r="DOG3210" s="14"/>
      <c r="DOH3210" s="14"/>
      <c r="DOI3210" s="14"/>
      <c r="DOJ3210" s="14"/>
      <c r="DOK3210" s="14"/>
      <c r="DOL3210" s="14"/>
      <c r="DOM3210" s="14"/>
      <c r="DON3210" s="14"/>
      <c r="DOO3210" s="14"/>
      <c r="DOP3210" s="14"/>
      <c r="DOQ3210" s="14"/>
      <c r="DOR3210" s="14"/>
      <c r="DOS3210" s="14"/>
      <c r="DOT3210" s="14"/>
      <c r="DOU3210" s="14"/>
      <c r="DOV3210" s="14"/>
      <c r="DOW3210" s="14"/>
      <c r="DOX3210" s="14"/>
      <c r="DOY3210" s="14"/>
      <c r="DOZ3210" s="14"/>
      <c r="DPA3210" s="14"/>
      <c r="DPB3210" s="14"/>
      <c r="DPC3210" s="14"/>
      <c r="DPD3210" s="14"/>
      <c r="DPE3210" s="14"/>
      <c r="DPF3210" s="14"/>
      <c r="DPG3210" s="14"/>
      <c r="DPH3210" s="14"/>
      <c r="DPI3210" s="14"/>
      <c r="DPJ3210" s="14"/>
      <c r="DPK3210" s="14"/>
      <c r="DPL3210" s="14"/>
      <c r="DPM3210" s="14"/>
      <c r="DPN3210" s="14"/>
      <c r="DPO3210" s="14"/>
      <c r="DPP3210" s="14"/>
      <c r="DPQ3210" s="14"/>
      <c r="DPR3210" s="14"/>
      <c r="DPS3210" s="14"/>
      <c r="DPT3210" s="14"/>
      <c r="DPU3210" s="14"/>
      <c r="DPV3210" s="14"/>
      <c r="DPW3210" s="14"/>
      <c r="DPX3210" s="14"/>
      <c r="DPY3210" s="14"/>
      <c r="DPZ3210" s="14"/>
      <c r="DQA3210" s="14"/>
      <c r="DQB3210" s="14"/>
      <c r="DQC3210" s="14"/>
      <c r="DQD3210" s="14"/>
      <c r="DQE3210" s="14"/>
      <c r="DQF3210" s="14"/>
      <c r="DQG3210" s="14"/>
      <c r="DQH3210" s="14"/>
      <c r="DQI3210" s="14"/>
      <c r="DQJ3210" s="14"/>
      <c r="DQK3210" s="14"/>
      <c r="DQL3210" s="14"/>
      <c r="DQM3210" s="14"/>
      <c r="DQN3210" s="14"/>
      <c r="DQO3210" s="14"/>
      <c r="DQP3210" s="14"/>
      <c r="DQQ3210" s="14"/>
      <c r="DQR3210" s="14"/>
      <c r="DQS3210" s="14"/>
      <c r="DQT3210" s="14"/>
      <c r="DQU3210" s="14"/>
      <c r="DQV3210" s="14"/>
      <c r="DQW3210" s="14"/>
      <c r="DQX3210" s="14"/>
      <c r="DQY3210" s="14"/>
      <c r="DQZ3210" s="14"/>
      <c r="DRA3210" s="14"/>
      <c r="DRB3210" s="14"/>
      <c r="DRC3210" s="14"/>
      <c r="DRD3210" s="14"/>
      <c r="DRE3210" s="14"/>
      <c r="DRF3210" s="14"/>
      <c r="DRG3210" s="14"/>
      <c r="DRH3210" s="14"/>
      <c r="DRI3210" s="14"/>
      <c r="DRJ3210" s="14"/>
      <c r="DRK3210" s="14"/>
      <c r="DRL3210" s="14"/>
      <c r="DRM3210" s="14"/>
      <c r="DRN3210" s="14"/>
      <c r="DRO3210" s="14"/>
      <c r="DRP3210" s="14"/>
      <c r="DRQ3210" s="14"/>
      <c r="DRR3210" s="14"/>
      <c r="DRS3210" s="14"/>
      <c r="DRT3210" s="14"/>
      <c r="DRU3210" s="14"/>
      <c r="DRV3210" s="14"/>
      <c r="DRW3210" s="14"/>
      <c r="DRX3210" s="14"/>
      <c r="DRY3210" s="14"/>
      <c r="DRZ3210" s="14"/>
      <c r="DSA3210" s="14"/>
      <c r="DSB3210" s="14"/>
      <c r="DSC3210" s="14"/>
      <c r="DSD3210" s="14"/>
      <c r="DSE3210" s="14"/>
      <c r="DSF3210" s="14"/>
      <c r="DSG3210" s="14"/>
      <c r="DSH3210" s="14"/>
      <c r="DSI3210" s="14"/>
      <c r="DSJ3210" s="14"/>
      <c r="DSK3210" s="14"/>
      <c r="DSL3210" s="14"/>
      <c r="DSM3210" s="14"/>
      <c r="DSN3210" s="14"/>
      <c r="DSO3210" s="14"/>
      <c r="DSP3210" s="14"/>
      <c r="DSQ3210" s="14"/>
      <c r="DSR3210" s="14"/>
      <c r="DSS3210" s="14"/>
      <c r="DST3210" s="14"/>
      <c r="DSU3210" s="14"/>
      <c r="DSV3210" s="14"/>
      <c r="DSW3210" s="14"/>
      <c r="DSX3210" s="14"/>
      <c r="DSY3210" s="14"/>
      <c r="DSZ3210" s="14"/>
      <c r="DTA3210" s="14"/>
      <c r="DTB3210" s="14"/>
      <c r="DTC3210" s="14"/>
      <c r="DTD3210" s="14"/>
      <c r="DTE3210" s="14"/>
      <c r="DTF3210" s="14"/>
      <c r="DTG3210" s="14"/>
      <c r="DTH3210" s="14"/>
      <c r="DTI3210" s="14"/>
      <c r="DTJ3210" s="14"/>
      <c r="DTK3210" s="14"/>
      <c r="DTL3210" s="14"/>
      <c r="DTM3210" s="14"/>
      <c r="DTN3210" s="14"/>
      <c r="DTO3210" s="14"/>
      <c r="DTP3210" s="14"/>
      <c r="DTQ3210" s="14"/>
      <c r="DTR3210" s="14"/>
      <c r="DTS3210" s="14"/>
      <c r="DTT3210" s="14"/>
      <c r="DTU3210" s="14"/>
      <c r="DTV3210" s="14"/>
      <c r="DTW3210" s="14"/>
      <c r="DTX3210" s="14"/>
      <c r="DTY3210" s="14"/>
      <c r="DTZ3210" s="14"/>
      <c r="DUA3210" s="14"/>
      <c r="DUB3210" s="14"/>
      <c r="DUC3210" s="14"/>
      <c r="DUD3210" s="14"/>
      <c r="DUE3210" s="14"/>
      <c r="DUF3210" s="14"/>
      <c r="DUG3210" s="14"/>
      <c r="DUH3210" s="14"/>
      <c r="DUI3210" s="14"/>
      <c r="DUJ3210" s="14"/>
      <c r="DUK3210" s="14"/>
      <c r="DUL3210" s="14"/>
      <c r="DUM3210" s="14"/>
      <c r="DUN3210" s="14"/>
      <c r="DUO3210" s="14"/>
      <c r="DUP3210" s="14"/>
      <c r="DUQ3210" s="14"/>
      <c r="DUR3210" s="14"/>
      <c r="DUS3210" s="14"/>
      <c r="DUT3210" s="14"/>
      <c r="DUU3210" s="14"/>
      <c r="DUV3210" s="14"/>
      <c r="DUW3210" s="14"/>
      <c r="DUX3210" s="14"/>
      <c r="DUY3210" s="14"/>
      <c r="DUZ3210" s="14"/>
      <c r="DVA3210" s="14"/>
      <c r="DVB3210" s="14"/>
      <c r="DVC3210" s="14"/>
      <c r="DVD3210" s="14"/>
      <c r="DVE3210" s="14"/>
      <c r="DVF3210" s="14"/>
      <c r="DVG3210" s="14"/>
      <c r="DVH3210" s="14"/>
      <c r="DVI3210" s="14"/>
      <c r="DVJ3210" s="14"/>
      <c r="DVK3210" s="14"/>
      <c r="DVL3210" s="14"/>
      <c r="DVM3210" s="14"/>
      <c r="DVN3210" s="14"/>
      <c r="DVO3210" s="14"/>
      <c r="DVP3210" s="14"/>
      <c r="DVQ3210" s="14"/>
      <c r="DVR3210" s="14"/>
      <c r="DVS3210" s="14"/>
      <c r="DVT3210" s="14"/>
      <c r="DVU3210" s="14"/>
      <c r="DVV3210" s="14"/>
      <c r="DVW3210" s="14"/>
      <c r="DVX3210" s="14"/>
      <c r="DVY3210" s="14"/>
      <c r="DVZ3210" s="14"/>
      <c r="DWA3210" s="14"/>
      <c r="DWB3210" s="14"/>
      <c r="DWC3210" s="14"/>
      <c r="DWD3210" s="14"/>
      <c r="DWE3210" s="14"/>
      <c r="DWF3210" s="14"/>
      <c r="DWG3210" s="14"/>
      <c r="DWH3210" s="14"/>
      <c r="DWI3210" s="14"/>
      <c r="DWJ3210" s="14"/>
      <c r="DWK3210" s="14"/>
      <c r="DWL3210" s="14"/>
      <c r="DWM3210" s="14"/>
      <c r="DWN3210" s="14"/>
      <c r="DWO3210" s="14"/>
      <c r="DWP3210" s="14"/>
      <c r="DWQ3210" s="14"/>
      <c r="DWR3210" s="14"/>
      <c r="DWS3210" s="14"/>
      <c r="DWT3210" s="14"/>
      <c r="DWU3210" s="14"/>
      <c r="DWV3210" s="14"/>
      <c r="DWW3210" s="14"/>
      <c r="DWX3210" s="14"/>
      <c r="DWY3210" s="14"/>
      <c r="DWZ3210" s="14"/>
      <c r="DXA3210" s="14"/>
      <c r="DXB3210" s="14"/>
      <c r="DXC3210" s="14"/>
      <c r="DXD3210" s="14"/>
      <c r="DXE3210" s="14"/>
      <c r="DXF3210" s="14"/>
      <c r="DXG3210" s="14"/>
      <c r="DXH3210" s="14"/>
      <c r="DXI3210" s="14"/>
      <c r="DXJ3210" s="14"/>
      <c r="DXK3210" s="14"/>
      <c r="DXL3210" s="14"/>
      <c r="DXM3210" s="14"/>
      <c r="DXN3210" s="14"/>
      <c r="DXO3210" s="14"/>
      <c r="DXP3210" s="14"/>
      <c r="DXQ3210" s="14"/>
      <c r="DXR3210" s="14"/>
      <c r="DXS3210" s="14"/>
      <c r="DXT3210" s="14"/>
      <c r="DXU3210" s="14"/>
      <c r="DXV3210" s="14"/>
      <c r="DXW3210" s="14"/>
      <c r="DXX3210" s="14"/>
      <c r="DXY3210" s="14"/>
      <c r="DXZ3210" s="14"/>
      <c r="DYA3210" s="14"/>
      <c r="DYB3210" s="14"/>
      <c r="DYC3210" s="14"/>
      <c r="DYD3210" s="14"/>
      <c r="DYE3210" s="14"/>
      <c r="DYF3210" s="14"/>
      <c r="DYG3210" s="14"/>
      <c r="DYH3210" s="14"/>
      <c r="DYI3210" s="14"/>
      <c r="DYJ3210" s="14"/>
      <c r="DYK3210" s="14"/>
      <c r="DYL3210" s="14"/>
      <c r="DYM3210" s="14"/>
      <c r="DYN3210" s="14"/>
      <c r="DYO3210" s="14"/>
      <c r="DYP3210" s="14"/>
      <c r="DYQ3210" s="14"/>
      <c r="DYR3210" s="14"/>
      <c r="DYS3210" s="14"/>
      <c r="DYT3210" s="14"/>
      <c r="DYU3210" s="14"/>
      <c r="DYV3210" s="14"/>
      <c r="DYW3210" s="14"/>
      <c r="DYX3210" s="14"/>
      <c r="DYY3210" s="14"/>
      <c r="DYZ3210" s="14"/>
      <c r="DZA3210" s="14"/>
      <c r="DZB3210" s="14"/>
      <c r="DZC3210" s="14"/>
      <c r="DZD3210" s="14"/>
      <c r="DZE3210" s="14"/>
      <c r="DZF3210" s="14"/>
      <c r="DZG3210" s="14"/>
      <c r="DZH3210" s="14"/>
      <c r="DZI3210" s="14"/>
      <c r="DZJ3210" s="14"/>
      <c r="DZK3210" s="14"/>
      <c r="DZL3210" s="14"/>
      <c r="DZM3210" s="14"/>
      <c r="DZN3210" s="14"/>
      <c r="DZO3210" s="14"/>
      <c r="DZP3210" s="14"/>
      <c r="DZQ3210" s="14"/>
      <c r="DZR3210" s="14"/>
      <c r="DZS3210" s="14"/>
      <c r="DZT3210" s="14"/>
      <c r="DZU3210" s="14"/>
      <c r="DZV3210" s="14"/>
      <c r="DZW3210" s="14"/>
      <c r="DZX3210" s="14"/>
      <c r="DZY3210" s="14"/>
      <c r="DZZ3210" s="14"/>
      <c r="EAA3210" s="14"/>
      <c r="EAB3210" s="14"/>
      <c r="EAC3210" s="14"/>
      <c r="EAD3210" s="14"/>
      <c r="EAE3210" s="14"/>
      <c r="EAF3210" s="14"/>
      <c r="EAG3210" s="14"/>
      <c r="EAH3210" s="14"/>
      <c r="EAI3210" s="14"/>
      <c r="EAJ3210" s="14"/>
      <c r="EAK3210" s="14"/>
      <c r="EAL3210" s="14"/>
      <c r="EAM3210" s="14"/>
      <c r="EAN3210" s="14"/>
      <c r="EAO3210" s="14"/>
      <c r="EAP3210" s="14"/>
      <c r="EAQ3210" s="14"/>
      <c r="EAR3210" s="14"/>
      <c r="EAS3210" s="14"/>
      <c r="EAT3210" s="14"/>
      <c r="EAU3210" s="14"/>
      <c r="EAV3210" s="14"/>
      <c r="EAW3210" s="14"/>
      <c r="EAX3210" s="14"/>
      <c r="EAY3210" s="14"/>
      <c r="EAZ3210" s="14"/>
      <c r="EBA3210" s="14"/>
      <c r="EBB3210" s="14"/>
      <c r="EBC3210" s="14"/>
      <c r="EBD3210" s="14"/>
      <c r="EBE3210" s="14"/>
      <c r="EBF3210" s="14"/>
      <c r="EBG3210" s="14"/>
      <c r="EBH3210" s="14"/>
      <c r="EBI3210" s="14"/>
      <c r="EBJ3210" s="14"/>
      <c r="EBK3210" s="14"/>
      <c r="EBL3210" s="14"/>
      <c r="EBM3210" s="14"/>
      <c r="EBN3210" s="14"/>
      <c r="EBO3210" s="14"/>
      <c r="EBP3210" s="14"/>
      <c r="EBQ3210" s="14"/>
      <c r="EBR3210" s="14"/>
      <c r="EBS3210" s="14"/>
      <c r="EBT3210" s="14"/>
      <c r="EBU3210" s="14"/>
      <c r="EBV3210" s="14"/>
      <c r="EBW3210" s="14"/>
      <c r="EBX3210" s="14"/>
      <c r="EBY3210" s="14"/>
      <c r="EBZ3210" s="14"/>
      <c r="ECA3210" s="14"/>
      <c r="ECB3210" s="14"/>
      <c r="ECC3210" s="14"/>
      <c r="ECD3210" s="14"/>
      <c r="ECE3210" s="14"/>
      <c r="ECF3210" s="14"/>
      <c r="ECG3210" s="14"/>
      <c r="ECH3210" s="14"/>
      <c r="ECI3210" s="14"/>
      <c r="ECJ3210" s="14"/>
      <c r="ECK3210" s="14"/>
      <c r="ECL3210" s="14"/>
      <c r="ECM3210" s="14"/>
      <c r="ECN3210" s="14"/>
      <c r="ECO3210" s="14"/>
      <c r="ECP3210" s="14"/>
      <c r="ECQ3210" s="14"/>
      <c r="ECR3210" s="14"/>
      <c r="ECS3210" s="14"/>
      <c r="ECT3210" s="14"/>
      <c r="ECU3210" s="14"/>
      <c r="ECV3210" s="14"/>
      <c r="ECW3210" s="14"/>
      <c r="ECX3210" s="14"/>
      <c r="ECY3210" s="14"/>
      <c r="ECZ3210" s="14"/>
      <c r="EDA3210" s="14"/>
      <c r="EDB3210" s="14"/>
      <c r="EDC3210" s="14"/>
      <c r="EDD3210" s="14"/>
      <c r="EDE3210" s="14"/>
      <c r="EDF3210" s="14"/>
      <c r="EDG3210" s="14"/>
      <c r="EDH3210" s="14"/>
      <c r="EDI3210" s="14"/>
      <c r="EDJ3210" s="14"/>
      <c r="EDK3210" s="14"/>
      <c r="EDL3210" s="14"/>
      <c r="EDM3210" s="14"/>
      <c r="EDN3210" s="14"/>
      <c r="EDO3210" s="14"/>
      <c r="EDP3210" s="14"/>
      <c r="EDQ3210" s="14"/>
      <c r="EDR3210" s="14"/>
      <c r="EDS3210" s="14"/>
      <c r="EDT3210" s="14"/>
      <c r="EDU3210" s="14"/>
      <c r="EDV3210" s="14"/>
      <c r="EDW3210" s="14"/>
      <c r="EDX3210" s="14"/>
      <c r="EDY3210" s="14"/>
      <c r="EDZ3210" s="14"/>
      <c r="EEA3210" s="14"/>
      <c r="EEB3210" s="14"/>
      <c r="EEC3210" s="14"/>
      <c r="EED3210" s="14"/>
      <c r="EEE3210" s="14"/>
      <c r="EEF3210" s="14"/>
      <c r="EEG3210" s="14"/>
      <c r="EEH3210" s="14"/>
      <c r="EEI3210" s="14"/>
      <c r="EEJ3210" s="14"/>
      <c r="EEK3210" s="14"/>
      <c r="EEL3210" s="14"/>
      <c r="EEM3210" s="14"/>
      <c r="EEN3210" s="14"/>
      <c r="EEO3210" s="14"/>
      <c r="EEP3210" s="14"/>
      <c r="EEQ3210" s="14"/>
      <c r="EER3210" s="14"/>
      <c r="EES3210" s="14"/>
      <c r="EET3210" s="14"/>
      <c r="EEU3210" s="14"/>
      <c r="EEV3210" s="14"/>
      <c r="EEW3210" s="14"/>
      <c r="EEX3210" s="14"/>
      <c r="EEY3210" s="14"/>
      <c r="EEZ3210" s="14"/>
      <c r="EFA3210" s="14"/>
      <c r="EFB3210" s="14"/>
      <c r="EFC3210" s="14"/>
      <c r="EFD3210" s="14"/>
      <c r="EFE3210" s="14"/>
      <c r="EFF3210" s="14"/>
      <c r="EFG3210" s="14"/>
      <c r="EFH3210" s="14"/>
      <c r="EFI3210" s="14"/>
      <c r="EFJ3210" s="14"/>
      <c r="EFK3210" s="14"/>
      <c r="EFL3210" s="14"/>
      <c r="EFM3210" s="14"/>
      <c r="EFN3210" s="14"/>
      <c r="EFO3210" s="14"/>
      <c r="EFP3210" s="14"/>
      <c r="EFQ3210" s="14"/>
      <c r="EFR3210" s="14"/>
      <c r="EFS3210" s="14"/>
      <c r="EFT3210" s="14"/>
      <c r="EFU3210" s="14"/>
      <c r="EFV3210" s="14"/>
      <c r="EFW3210" s="14"/>
      <c r="EFX3210" s="14"/>
      <c r="EFY3210" s="14"/>
      <c r="EFZ3210" s="14"/>
      <c r="EGA3210" s="14"/>
      <c r="EGB3210" s="14"/>
      <c r="EGC3210" s="14"/>
      <c r="EGD3210" s="14"/>
      <c r="EGE3210" s="14"/>
      <c r="EGF3210" s="14"/>
      <c r="EGG3210" s="14"/>
      <c r="EGH3210" s="14"/>
      <c r="EGI3210" s="14"/>
      <c r="EGJ3210" s="14"/>
      <c r="EGK3210" s="14"/>
      <c r="EGL3210" s="14"/>
      <c r="EGM3210" s="14"/>
      <c r="EGN3210" s="14"/>
      <c r="EGO3210" s="14"/>
      <c r="EGP3210" s="14"/>
      <c r="EGQ3210" s="14"/>
      <c r="EGR3210" s="14"/>
      <c r="EGS3210" s="14"/>
      <c r="EGT3210" s="14"/>
      <c r="EGU3210" s="14"/>
      <c r="EGV3210" s="14"/>
      <c r="EGW3210" s="14"/>
      <c r="EGX3210" s="14"/>
      <c r="EGY3210" s="14"/>
      <c r="EGZ3210" s="14"/>
      <c r="EHA3210" s="14"/>
      <c r="EHB3210" s="14"/>
      <c r="EHC3210" s="14"/>
      <c r="EHD3210" s="14"/>
      <c r="EHE3210" s="14"/>
      <c r="EHF3210" s="14"/>
      <c r="EHG3210" s="14"/>
      <c r="EHH3210" s="14"/>
      <c r="EHI3210" s="14"/>
      <c r="EHJ3210" s="14"/>
      <c r="EHK3210" s="14"/>
      <c r="EHL3210" s="14"/>
      <c r="EHM3210" s="14"/>
      <c r="EHN3210" s="14"/>
      <c r="EHO3210" s="14"/>
      <c r="EHP3210" s="14"/>
      <c r="EHQ3210" s="14"/>
      <c r="EHR3210" s="14"/>
      <c r="EHS3210" s="14"/>
      <c r="EHT3210" s="14"/>
      <c r="EHU3210" s="14"/>
      <c r="EHV3210" s="14"/>
      <c r="EHW3210" s="14"/>
      <c r="EHX3210" s="14"/>
      <c r="EHY3210" s="14"/>
      <c r="EHZ3210" s="14"/>
      <c r="EIA3210" s="14"/>
      <c r="EIB3210" s="14"/>
      <c r="EIC3210" s="14"/>
      <c r="EID3210" s="14"/>
      <c r="EIE3210" s="14"/>
      <c r="EIF3210" s="14"/>
      <c r="EIG3210" s="14"/>
      <c r="EIH3210" s="14"/>
      <c r="EII3210" s="14"/>
      <c r="EIJ3210" s="14"/>
      <c r="EIK3210" s="14"/>
      <c r="EIL3210" s="14"/>
      <c r="EIM3210" s="14"/>
      <c r="EIN3210" s="14"/>
      <c r="EIO3210" s="14"/>
      <c r="EIP3210" s="14"/>
      <c r="EIQ3210" s="14"/>
      <c r="EIR3210" s="14"/>
      <c r="EIS3210" s="14"/>
      <c r="EIT3210" s="14"/>
      <c r="EIU3210" s="14"/>
      <c r="EIV3210" s="14"/>
      <c r="EIW3210" s="14"/>
      <c r="EIX3210" s="14"/>
      <c r="EIY3210" s="14"/>
      <c r="EIZ3210" s="14"/>
      <c r="EJA3210" s="14"/>
      <c r="EJB3210" s="14"/>
      <c r="EJC3210" s="14"/>
      <c r="EJD3210" s="14"/>
      <c r="EJE3210" s="14"/>
      <c r="EJF3210" s="14"/>
      <c r="EJG3210" s="14"/>
      <c r="EJH3210" s="14"/>
      <c r="EJI3210" s="14"/>
      <c r="EJJ3210" s="14"/>
      <c r="EJK3210" s="14"/>
      <c r="EJL3210" s="14"/>
      <c r="EJM3210" s="14"/>
      <c r="EJN3210" s="14"/>
      <c r="EJO3210" s="14"/>
      <c r="EJP3210" s="14"/>
      <c r="EJQ3210" s="14"/>
      <c r="EJR3210" s="14"/>
      <c r="EJS3210" s="14"/>
      <c r="EJT3210" s="14"/>
      <c r="EJU3210" s="14"/>
      <c r="EJV3210" s="14"/>
      <c r="EJW3210" s="14"/>
      <c r="EJX3210" s="14"/>
      <c r="EJY3210" s="14"/>
      <c r="EJZ3210" s="14"/>
      <c r="EKA3210" s="14"/>
      <c r="EKB3210" s="14"/>
      <c r="EKC3210" s="14"/>
      <c r="EKD3210" s="14"/>
      <c r="EKE3210" s="14"/>
      <c r="EKF3210" s="14"/>
      <c r="EKG3210" s="14"/>
      <c r="EKH3210" s="14"/>
      <c r="EKI3210" s="14"/>
      <c r="EKJ3210" s="14"/>
      <c r="EKK3210" s="14"/>
      <c r="EKL3210" s="14"/>
      <c r="EKM3210" s="14"/>
      <c r="EKN3210" s="14"/>
      <c r="EKO3210" s="14"/>
      <c r="EKP3210" s="14"/>
      <c r="EKQ3210" s="14"/>
      <c r="EKR3210" s="14"/>
      <c r="EKS3210" s="14"/>
      <c r="EKT3210" s="14"/>
      <c r="EKU3210" s="14"/>
      <c r="EKV3210" s="14"/>
      <c r="EKW3210" s="14"/>
      <c r="EKX3210" s="14"/>
      <c r="EKY3210" s="14"/>
      <c r="EKZ3210" s="14"/>
      <c r="ELA3210" s="14"/>
      <c r="ELB3210" s="14"/>
      <c r="ELC3210" s="14"/>
      <c r="ELD3210" s="14"/>
      <c r="ELE3210" s="14"/>
      <c r="ELF3210" s="14"/>
      <c r="ELG3210" s="14"/>
      <c r="ELH3210" s="14"/>
      <c r="ELI3210" s="14"/>
      <c r="ELJ3210" s="14"/>
      <c r="ELK3210" s="14"/>
      <c r="ELL3210" s="14"/>
      <c r="ELM3210" s="14"/>
      <c r="ELN3210" s="14"/>
      <c r="ELO3210" s="14"/>
      <c r="ELP3210" s="14"/>
      <c r="ELQ3210" s="14"/>
      <c r="ELR3210" s="14"/>
      <c r="ELS3210" s="14"/>
      <c r="ELT3210" s="14"/>
      <c r="ELU3210" s="14"/>
      <c r="ELV3210" s="14"/>
      <c r="ELW3210" s="14"/>
      <c r="ELX3210" s="14"/>
      <c r="ELY3210" s="14"/>
      <c r="ELZ3210" s="14"/>
      <c r="EMA3210" s="14"/>
      <c r="EMB3210" s="14"/>
      <c r="EMC3210" s="14"/>
      <c r="EMD3210" s="14"/>
      <c r="EME3210" s="14"/>
      <c r="EMF3210" s="14"/>
      <c r="EMG3210" s="14"/>
      <c r="EMH3210" s="14"/>
      <c r="EMI3210" s="14"/>
      <c r="EMJ3210" s="14"/>
      <c r="EMK3210" s="14"/>
      <c r="EML3210" s="14"/>
      <c r="EMM3210" s="14"/>
      <c r="EMN3210" s="14"/>
      <c r="EMO3210" s="14"/>
      <c r="EMP3210" s="14"/>
      <c r="EMQ3210" s="14"/>
      <c r="EMR3210" s="14"/>
      <c r="EMS3210" s="14"/>
      <c r="EMT3210" s="14"/>
      <c r="EMU3210" s="14"/>
      <c r="EMV3210" s="14"/>
      <c r="EMW3210" s="14"/>
      <c r="EMX3210" s="14"/>
      <c r="EMY3210" s="14"/>
      <c r="EMZ3210" s="14"/>
      <c r="ENA3210" s="14"/>
      <c r="ENB3210" s="14"/>
      <c r="ENC3210" s="14"/>
      <c r="END3210" s="14"/>
      <c r="ENE3210" s="14"/>
      <c r="ENF3210" s="14"/>
      <c r="ENG3210" s="14"/>
      <c r="ENH3210" s="14"/>
      <c r="ENI3210" s="14"/>
      <c r="ENJ3210" s="14"/>
      <c r="ENK3210" s="14"/>
      <c r="ENL3210" s="14"/>
      <c r="ENM3210" s="14"/>
      <c r="ENN3210" s="14"/>
      <c r="ENO3210" s="14"/>
      <c r="ENP3210" s="14"/>
      <c r="ENQ3210" s="14"/>
      <c r="ENR3210" s="14"/>
      <c r="ENS3210" s="14"/>
      <c r="ENT3210" s="14"/>
      <c r="ENU3210" s="14"/>
      <c r="ENV3210" s="14"/>
      <c r="ENW3210" s="14"/>
      <c r="ENX3210" s="14"/>
      <c r="ENY3210" s="14"/>
      <c r="ENZ3210" s="14"/>
      <c r="EOA3210" s="14"/>
      <c r="EOB3210" s="14"/>
      <c r="EOC3210" s="14"/>
      <c r="EOD3210" s="14"/>
      <c r="EOE3210" s="14"/>
      <c r="EOF3210" s="14"/>
      <c r="EOG3210" s="14"/>
      <c r="EOH3210" s="14"/>
      <c r="EOI3210" s="14"/>
      <c r="EOJ3210" s="14"/>
      <c r="EOK3210" s="14"/>
      <c r="EOL3210" s="14"/>
      <c r="EOM3210" s="14"/>
      <c r="EON3210" s="14"/>
      <c r="EOO3210" s="14"/>
      <c r="EOP3210" s="14"/>
      <c r="EOQ3210" s="14"/>
      <c r="EOR3210" s="14"/>
      <c r="EOS3210" s="14"/>
      <c r="EOT3210" s="14"/>
      <c r="EOU3210" s="14"/>
      <c r="EOV3210" s="14"/>
      <c r="EOW3210" s="14"/>
      <c r="EOX3210" s="14"/>
      <c r="EOY3210" s="14"/>
      <c r="EOZ3210" s="14"/>
      <c r="EPA3210" s="14"/>
      <c r="EPB3210" s="14"/>
      <c r="EPC3210" s="14"/>
      <c r="EPD3210" s="14"/>
      <c r="EPE3210" s="14"/>
      <c r="EPF3210" s="14"/>
      <c r="EPG3210" s="14"/>
      <c r="EPH3210" s="14"/>
      <c r="EPI3210" s="14"/>
      <c r="EPJ3210" s="14"/>
      <c r="EPK3210" s="14"/>
      <c r="EPL3210" s="14"/>
      <c r="EPM3210" s="14"/>
      <c r="EPN3210" s="14"/>
      <c r="EPO3210" s="14"/>
      <c r="EPP3210" s="14"/>
      <c r="EPQ3210" s="14"/>
      <c r="EPR3210" s="14"/>
      <c r="EPS3210" s="14"/>
      <c r="EPT3210" s="14"/>
      <c r="EPU3210" s="14"/>
      <c r="EPV3210" s="14"/>
      <c r="EPW3210" s="14"/>
      <c r="EPX3210" s="14"/>
      <c r="EPY3210" s="14"/>
      <c r="EPZ3210" s="14"/>
      <c r="EQA3210" s="14"/>
      <c r="EQB3210" s="14"/>
      <c r="EQC3210" s="14"/>
      <c r="EQD3210" s="14"/>
      <c r="EQE3210" s="14"/>
      <c r="EQF3210" s="14"/>
      <c r="EQG3210" s="14"/>
      <c r="EQH3210" s="14"/>
      <c r="EQI3210" s="14"/>
      <c r="EQJ3210" s="14"/>
      <c r="EQK3210" s="14"/>
      <c r="EQL3210" s="14"/>
      <c r="EQM3210" s="14"/>
      <c r="EQN3210" s="14"/>
      <c r="EQO3210" s="14"/>
      <c r="EQP3210" s="14"/>
      <c r="EQQ3210" s="14"/>
      <c r="EQR3210" s="14"/>
      <c r="EQS3210" s="14"/>
      <c r="EQT3210" s="14"/>
      <c r="EQU3210" s="14"/>
      <c r="EQV3210" s="14"/>
      <c r="EQW3210" s="14"/>
      <c r="EQX3210" s="14"/>
      <c r="EQY3210" s="14"/>
      <c r="EQZ3210" s="14"/>
      <c r="ERA3210" s="14"/>
      <c r="ERB3210" s="14"/>
      <c r="ERC3210" s="14"/>
      <c r="ERD3210" s="14"/>
      <c r="ERE3210" s="14"/>
      <c r="ERF3210" s="14"/>
      <c r="ERG3210" s="14"/>
      <c r="ERH3210" s="14"/>
      <c r="ERI3210" s="14"/>
      <c r="ERJ3210" s="14"/>
      <c r="ERK3210" s="14"/>
      <c r="ERL3210" s="14"/>
      <c r="ERM3210" s="14"/>
      <c r="ERN3210" s="14"/>
      <c r="ERO3210" s="14"/>
      <c r="ERP3210" s="14"/>
      <c r="ERQ3210" s="14"/>
      <c r="ERR3210" s="14"/>
      <c r="ERS3210" s="14"/>
      <c r="ERT3210" s="14"/>
      <c r="ERU3210" s="14"/>
      <c r="ERV3210" s="14"/>
      <c r="ERW3210" s="14"/>
      <c r="ERX3210" s="14"/>
      <c r="ERY3210" s="14"/>
      <c r="ERZ3210" s="14"/>
      <c r="ESA3210" s="14"/>
      <c r="ESB3210" s="14"/>
      <c r="ESC3210" s="14"/>
      <c r="ESD3210" s="14"/>
      <c r="ESE3210" s="14"/>
      <c r="ESF3210" s="14"/>
      <c r="ESG3210" s="14"/>
      <c r="ESH3210" s="14"/>
      <c r="ESI3210" s="14"/>
      <c r="ESJ3210" s="14"/>
      <c r="ESK3210" s="14"/>
      <c r="ESL3210" s="14"/>
      <c r="ESM3210" s="14"/>
      <c r="ESN3210" s="14"/>
      <c r="ESO3210" s="14"/>
      <c r="ESP3210" s="14"/>
      <c r="ESQ3210" s="14"/>
      <c r="ESR3210" s="14"/>
      <c r="ESS3210" s="14"/>
      <c r="EST3210" s="14"/>
      <c r="ESU3210" s="14"/>
      <c r="ESV3210" s="14"/>
      <c r="ESW3210" s="14"/>
      <c r="ESX3210" s="14"/>
      <c r="ESY3210" s="14"/>
      <c r="ESZ3210" s="14"/>
      <c r="ETA3210" s="14"/>
      <c r="ETB3210" s="14"/>
      <c r="ETC3210" s="14"/>
      <c r="ETD3210" s="14"/>
      <c r="ETE3210" s="14"/>
      <c r="ETF3210" s="14"/>
      <c r="ETG3210" s="14"/>
      <c r="ETH3210" s="14"/>
      <c r="ETI3210" s="14"/>
      <c r="ETJ3210" s="14"/>
      <c r="ETK3210" s="14"/>
      <c r="ETL3210" s="14"/>
      <c r="ETM3210" s="14"/>
      <c r="ETN3210" s="14"/>
      <c r="ETO3210" s="14"/>
      <c r="ETP3210" s="14"/>
      <c r="ETQ3210" s="14"/>
      <c r="ETR3210" s="14"/>
      <c r="ETS3210" s="14"/>
      <c r="ETT3210" s="14"/>
      <c r="ETU3210" s="14"/>
      <c r="ETV3210" s="14"/>
      <c r="ETW3210" s="14"/>
      <c r="ETX3210" s="14"/>
      <c r="ETY3210" s="14"/>
      <c r="ETZ3210" s="14"/>
      <c r="EUA3210" s="14"/>
      <c r="EUB3210" s="14"/>
      <c r="EUC3210" s="14"/>
      <c r="EUD3210" s="14"/>
      <c r="EUE3210" s="14"/>
      <c r="EUF3210" s="14"/>
      <c r="EUG3210" s="14"/>
      <c r="EUH3210" s="14"/>
      <c r="EUI3210" s="14"/>
      <c r="EUJ3210" s="14"/>
      <c r="EUK3210" s="14"/>
      <c r="EUL3210" s="14"/>
      <c r="EUM3210" s="14"/>
      <c r="EUN3210" s="14"/>
      <c r="EUO3210" s="14"/>
      <c r="EUP3210" s="14"/>
      <c r="EUQ3210" s="14"/>
      <c r="EUR3210" s="14"/>
      <c r="EUS3210" s="14"/>
      <c r="EUT3210" s="14"/>
      <c r="EUU3210" s="14"/>
      <c r="EUV3210" s="14"/>
      <c r="EUW3210" s="14"/>
      <c r="EUX3210" s="14"/>
      <c r="EUY3210" s="14"/>
      <c r="EUZ3210" s="14"/>
      <c r="EVA3210" s="14"/>
      <c r="EVB3210" s="14"/>
      <c r="EVC3210" s="14"/>
      <c r="EVD3210" s="14"/>
      <c r="EVE3210" s="14"/>
      <c r="EVF3210" s="14"/>
      <c r="EVG3210" s="14"/>
      <c r="EVH3210" s="14"/>
      <c r="EVI3210" s="14"/>
      <c r="EVJ3210" s="14"/>
      <c r="EVK3210" s="14"/>
      <c r="EVL3210" s="14"/>
      <c r="EVM3210" s="14"/>
      <c r="EVN3210" s="14"/>
      <c r="EVO3210" s="14"/>
      <c r="EVP3210" s="14"/>
      <c r="EVQ3210" s="14"/>
      <c r="EVR3210" s="14"/>
      <c r="EVS3210" s="14"/>
      <c r="EVT3210" s="14"/>
      <c r="EVU3210" s="14"/>
      <c r="EVV3210" s="14"/>
      <c r="EVW3210" s="14"/>
      <c r="EVX3210" s="14"/>
      <c r="EVY3210" s="14"/>
      <c r="EVZ3210" s="14"/>
      <c r="EWA3210" s="14"/>
      <c r="EWB3210" s="14"/>
      <c r="EWC3210" s="14"/>
      <c r="EWD3210" s="14"/>
      <c r="EWE3210" s="14"/>
      <c r="EWF3210" s="14"/>
      <c r="EWG3210" s="14"/>
      <c r="EWH3210" s="14"/>
      <c r="EWI3210" s="14"/>
      <c r="EWJ3210" s="14"/>
      <c r="EWK3210" s="14"/>
      <c r="EWL3210" s="14"/>
      <c r="EWM3210" s="14"/>
      <c r="EWN3210" s="14"/>
      <c r="EWO3210" s="14"/>
      <c r="EWP3210" s="14"/>
      <c r="EWQ3210" s="14"/>
      <c r="EWR3210" s="14"/>
      <c r="EWS3210" s="14"/>
      <c r="EWT3210" s="14"/>
      <c r="EWU3210" s="14"/>
      <c r="EWV3210" s="14"/>
      <c r="EWW3210" s="14"/>
      <c r="EWX3210" s="14"/>
      <c r="EWY3210" s="14"/>
      <c r="EWZ3210" s="14"/>
      <c r="EXA3210" s="14"/>
      <c r="EXB3210" s="14"/>
      <c r="EXC3210" s="14"/>
      <c r="EXD3210" s="14"/>
      <c r="EXE3210" s="14"/>
      <c r="EXF3210" s="14"/>
      <c r="EXG3210" s="14"/>
      <c r="EXH3210" s="14"/>
      <c r="EXI3210" s="14"/>
      <c r="EXJ3210" s="14"/>
      <c r="EXK3210" s="14"/>
      <c r="EXL3210" s="14"/>
      <c r="EXM3210" s="14"/>
      <c r="EXN3210" s="14"/>
      <c r="EXO3210" s="14"/>
      <c r="EXP3210" s="14"/>
      <c r="EXQ3210" s="14"/>
      <c r="EXR3210" s="14"/>
      <c r="EXS3210" s="14"/>
      <c r="EXT3210" s="14"/>
      <c r="EXU3210" s="14"/>
      <c r="EXV3210" s="14"/>
      <c r="EXW3210" s="14"/>
      <c r="EXX3210" s="14"/>
      <c r="EXY3210" s="14"/>
      <c r="EXZ3210" s="14"/>
      <c r="EYA3210" s="14"/>
      <c r="EYB3210" s="14"/>
      <c r="EYC3210" s="14"/>
      <c r="EYD3210" s="14"/>
      <c r="EYE3210" s="14"/>
      <c r="EYF3210" s="14"/>
      <c r="EYG3210" s="14"/>
      <c r="EYH3210" s="14"/>
      <c r="EYI3210" s="14"/>
      <c r="EYJ3210" s="14"/>
      <c r="EYK3210" s="14"/>
      <c r="EYL3210" s="14"/>
      <c r="EYM3210" s="14"/>
      <c r="EYN3210" s="14"/>
      <c r="EYO3210" s="14"/>
      <c r="EYP3210" s="14"/>
      <c r="EYQ3210" s="14"/>
      <c r="EYR3210" s="14"/>
      <c r="EYS3210" s="14"/>
      <c r="EYT3210" s="14"/>
      <c r="EYU3210" s="14"/>
      <c r="EYV3210" s="14"/>
      <c r="EYW3210" s="14"/>
      <c r="EYX3210" s="14"/>
      <c r="EYY3210" s="14"/>
      <c r="EYZ3210" s="14"/>
      <c r="EZA3210" s="14"/>
      <c r="EZB3210" s="14"/>
      <c r="EZC3210" s="14"/>
      <c r="EZD3210" s="14"/>
      <c r="EZE3210" s="14"/>
      <c r="EZF3210" s="14"/>
      <c r="EZG3210" s="14"/>
      <c r="EZH3210" s="14"/>
      <c r="EZI3210" s="14"/>
      <c r="EZJ3210" s="14"/>
      <c r="EZK3210" s="14"/>
      <c r="EZL3210" s="14"/>
      <c r="EZM3210" s="14"/>
      <c r="EZN3210" s="14"/>
      <c r="EZO3210" s="14"/>
      <c r="EZP3210" s="14"/>
      <c r="EZQ3210" s="14"/>
      <c r="EZR3210" s="14"/>
      <c r="EZS3210" s="14"/>
      <c r="EZT3210" s="14"/>
      <c r="EZU3210" s="14"/>
      <c r="EZV3210" s="14"/>
      <c r="EZW3210" s="14"/>
      <c r="EZX3210" s="14"/>
      <c r="EZY3210" s="14"/>
      <c r="EZZ3210" s="14"/>
      <c r="FAA3210" s="14"/>
      <c r="FAB3210" s="14"/>
      <c r="FAC3210" s="14"/>
      <c r="FAD3210" s="14"/>
      <c r="FAE3210" s="14"/>
      <c r="FAF3210" s="14"/>
      <c r="FAG3210" s="14"/>
      <c r="FAH3210" s="14"/>
      <c r="FAI3210" s="14"/>
      <c r="FAJ3210" s="14"/>
      <c r="FAK3210" s="14"/>
      <c r="FAL3210" s="14"/>
      <c r="FAM3210" s="14"/>
      <c r="FAN3210" s="14"/>
      <c r="FAO3210" s="14"/>
      <c r="FAP3210" s="14"/>
      <c r="FAQ3210" s="14"/>
      <c r="FAR3210" s="14"/>
      <c r="FAS3210" s="14"/>
      <c r="FAT3210" s="14"/>
      <c r="FAU3210" s="14"/>
      <c r="FAV3210" s="14"/>
      <c r="FAW3210" s="14"/>
      <c r="FAX3210" s="14"/>
      <c r="FAY3210" s="14"/>
      <c r="FAZ3210" s="14"/>
      <c r="FBA3210" s="14"/>
      <c r="FBB3210" s="14"/>
      <c r="FBC3210" s="14"/>
      <c r="FBD3210" s="14"/>
      <c r="FBE3210" s="14"/>
      <c r="FBF3210" s="14"/>
      <c r="FBG3210" s="14"/>
      <c r="FBH3210" s="14"/>
      <c r="FBI3210" s="14"/>
      <c r="FBJ3210" s="14"/>
      <c r="FBK3210" s="14"/>
      <c r="FBL3210" s="14"/>
      <c r="FBM3210" s="14"/>
      <c r="FBN3210" s="14"/>
      <c r="FBO3210" s="14"/>
      <c r="FBP3210" s="14"/>
      <c r="FBQ3210" s="14"/>
      <c r="FBR3210" s="14"/>
      <c r="FBS3210" s="14"/>
      <c r="FBT3210" s="14"/>
      <c r="FBU3210" s="14"/>
      <c r="FBV3210" s="14"/>
      <c r="FBW3210" s="14"/>
      <c r="FBX3210" s="14"/>
      <c r="FBY3210" s="14"/>
      <c r="FBZ3210" s="14"/>
      <c r="FCA3210" s="14"/>
      <c r="FCB3210" s="14"/>
      <c r="FCC3210" s="14"/>
      <c r="FCD3210" s="14"/>
      <c r="FCE3210" s="14"/>
      <c r="FCF3210" s="14"/>
      <c r="FCG3210" s="14"/>
      <c r="FCH3210" s="14"/>
      <c r="FCI3210" s="14"/>
      <c r="FCJ3210" s="14"/>
      <c r="FCK3210" s="14"/>
      <c r="FCL3210" s="14"/>
      <c r="FCM3210" s="14"/>
      <c r="FCN3210" s="14"/>
      <c r="FCO3210" s="14"/>
      <c r="FCP3210" s="14"/>
      <c r="FCQ3210" s="14"/>
      <c r="FCR3210" s="14"/>
      <c r="FCS3210" s="14"/>
      <c r="FCT3210" s="14"/>
      <c r="FCU3210" s="14"/>
      <c r="FCV3210" s="14"/>
      <c r="FCW3210" s="14"/>
      <c r="FCX3210" s="14"/>
      <c r="FCY3210" s="14"/>
      <c r="FCZ3210" s="14"/>
      <c r="FDA3210" s="14"/>
      <c r="FDB3210" s="14"/>
      <c r="FDC3210" s="14"/>
      <c r="FDD3210" s="14"/>
      <c r="FDE3210" s="14"/>
      <c r="FDF3210" s="14"/>
      <c r="FDG3210" s="14"/>
      <c r="FDH3210" s="14"/>
      <c r="FDI3210" s="14"/>
      <c r="FDJ3210" s="14"/>
      <c r="FDK3210" s="14"/>
      <c r="FDL3210" s="14"/>
      <c r="FDM3210" s="14"/>
      <c r="FDN3210" s="14"/>
      <c r="FDO3210" s="14"/>
      <c r="FDP3210" s="14"/>
      <c r="FDQ3210" s="14"/>
      <c r="FDR3210" s="14"/>
      <c r="FDS3210" s="14"/>
      <c r="FDT3210" s="14"/>
      <c r="FDU3210" s="14"/>
      <c r="FDV3210" s="14"/>
      <c r="FDW3210" s="14"/>
      <c r="FDX3210" s="14"/>
      <c r="FDY3210" s="14"/>
      <c r="FDZ3210" s="14"/>
      <c r="FEA3210" s="14"/>
      <c r="FEB3210" s="14"/>
      <c r="FEC3210" s="14"/>
      <c r="FED3210" s="14"/>
      <c r="FEE3210" s="14"/>
      <c r="FEF3210" s="14"/>
      <c r="FEG3210" s="14"/>
      <c r="FEH3210" s="14"/>
      <c r="FEI3210" s="14"/>
      <c r="FEJ3210" s="14"/>
      <c r="FEK3210" s="14"/>
      <c r="FEL3210" s="14"/>
      <c r="FEM3210" s="14"/>
      <c r="FEN3210" s="14"/>
      <c r="FEO3210" s="14"/>
      <c r="FEP3210" s="14"/>
      <c r="FEQ3210" s="14"/>
      <c r="FER3210" s="14"/>
      <c r="FES3210" s="14"/>
      <c r="FET3210" s="14"/>
      <c r="FEU3210" s="14"/>
      <c r="FEV3210" s="14"/>
      <c r="FEW3210" s="14"/>
      <c r="FEX3210" s="14"/>
      <c r="FEY3210" s="14"/>
      <c r="FEZ3210" s="14"/>
      <c r="FFA3210" s="14"/>
      <c r="FFB3210" s="14"/>
      <c r="FFC3210" s="14"/>
      <c r="FFD3210" s="14"/>
      <c r="FFE3210" s="14"/>
      <c r="FFF3210" s="14"/>
      <c r="FFG3210" s="14"/>
      <c r="FFH3210" s="14"/>
      <c r="FFI3210" s="14"/>
      <c r="FFJ3210" s="14"/>
      <c r="FFK3210" s="14"/>
      <c r="FFL3210" s="14"/>
      <c r="FFM3210" s="14"/>
      <c r="FFN3210" s="14"/>
      <c r="FFO3210" s="14"/>
      <c r="FFP3210" s="14"/>
      <c r="FFQ3210" s="14"/>
      <c r="FFR3210" s="14"/>
      <c r="FFS3210" s="14"/>
      <c r="FFT3210" s="14"/>
      <c r="FFU3210" s="14"/>
      <c r="FFV3210" s="14"/>
      <c r="FFW3210" s="14"/>
      <c r="FFX3210" s="14"/>
      <c r="FFY3210" s="14"/>
      <c r="FFZ3210" s="14"/>
      <c r="FGA3210" s="14"/>
      <c r="FGB3210" s="14"/>
      <c r="FGC3210" s="14"/>
      <c r="FGD3210" s="14"/>
      <c r="FGE3210" s="14"/>
      <c r="FGF3210" s="14"/>
      <c r="FGG3210" s="14"/>
      <c r="FGH3210" s="14"/>
      <c r="FGI3210" s="14"/>
      <c r="FGJ3210" s="14"/>
      <c r="FGK3210" s="14"/>
      <c r="FGL3210" s="14"/>
      <c r="FGM3210" s="14"/>
      <c r="FGN3210" s="14"/>
      <c r="FGO3210" s="14"/>
      <c r="FGP3210" s="14"/>
      <c r="FGQ3210" s="14"/>
      <c r="FGR3210" s="14"/>
      <c r="FGS3210" s="14"/>
      <c r="FGT3210" s="14"/>
      <c r="FGU3210" s="14"/>
      <c r="FGV3210" s="14"/>
      <c r="FGW3210" s="14"/>
      <c r="FGX3210" s="14"/>
      <c r="FGY3210" s="14"/>
      <c r="FGZ3210" s="14"/>
      <c r="FHA3210" s="14"/>
      <c r="FHB3210" s="14"/>
      <c r="FHC3210" s="14"/>
      <c r="FHD3210" s="14"/>
      <c r="FHE3210" s="14"/>
      <c r="FHF3210" s="14"/>
      <c r="FHG3210" s="14"/>
      <c r="FHH3210" s="14"/>
      <c r="FHI3210" s="14"/>
      <c r="FHJ3210" s="14"/>
      <c r="FHK3210" s="14"/>
      <c r="FHL3210" s="14"/>
      <c r="FHM3210" s="14"/>
      <c r="FHN3210" s="14"/>
      <c r="FHO3210" s="14"/>
      <c r="FHP3210" s="14"/>
      <c r="FHQ3210" s="14"/>
      <c r="FHR3210" s="14"/>
      <c r="FHS3210" s="14"/>
      <c r="FHT3210" s="14"/>
      <c r="FHU3210" s="14"/>
      <c r="FHV3210" s="14"/>
      <c r="FHW3210" s="14"/>
      <c r="FHX3210" s="14"/>
      <c r="FHY3210" s="14"/>
      <c r="FHZ3210" s="14"/>
      <c r="FIA3210" s="14"/>
      <c r="FIB3210" s="14"/>
      <c r="FIC3210" s="14"/>
      <c r="FID3210" s="14"/>
      <c r="FIE3210" s="14"/>
      <c r="FIF3210" s="14"/>
      <c r="FIG3210" s="14"/>
      <c r="FIH3210" s="14"/>
      <c r="FII3210" s="14"/>
      <c r="FIJ3210" s="14"/>
      <c r="FIK3210" s="14"/>
      <c r="FIL3210" s="14"/>
      <c r="FIM3210" s="14"/>
      <c r="FIN3210" s="14"/>
      <c r="FIO3210" s="14"/>
      <c r="FIP3210" s="14"/>
      <c r="FIQ3210" s="14"/>
      <c r="FIR3210" s="14"/>
      <c r="FIS3210" s="14"/>
      <c r="FIT3210" s="14"/>
      <c r="FIU3210" s="14"/>
      <c r="FIV3210" s="14"/>
      <c r="FIW3210" s="14"/>
      <c r="FIX3210" s="14"/>
      <c r="FIY3210" s="14"/>
      <c r="FIZ3210" s="14"/>
      <c r="FJA3210" s="14"/>
      <c r="FJB3210" s="14"/>
      <c r="FJC3210" s="14"/>
      <c r="FJD3210" s="14"/>
      <c r="FJE3210" s="14"/>
      <c r="FJF3210" s="14"/>
      <c r="FJG3210" s="14"/>
      <c r="FJH3210" s="14"/>
      <c r="FJI3210" s="14"/>
      <c r="FJJ3210" s="14"/>
      <c r="FJK3210" s="14"/>
      <c r="FJL3210" s="14"/>
      <c r="FJM3210" s="14"/>
      <c r="FJN3210" s="14"/>
      <c r="FJO3210" s="14"/>
      <c r="FJP3210" s="14"/>
      <c r="FJQ3210" s="14"/>
      <c r="FJR3210" s="14"/>
      <c r="FJS3210" s="14"/>
      <c r="FJT3210" s="14"/>
      <c r="FJU3210" s="14"/>
      <c r="FJV3210" s="14"/>
      <c r="FJW3210" s="14"/>
      <c r="FJX3210" s="14"/>
      <c r="FJY3210" s="14"/>
      <c r="FJZ3210" s="14"/>
      <c r="FKA3210" s="14"/>
      <c r="FKB3210" s="14"/>
      <c r="FKC3210" s="14"/>
      <c r="FKD3210" s="14"/>
      <c r="FKE3210" s="14"/>
      <c r="FKF3210" s="14"/>
      <c r="FKG3210" s="14"/>
      <c r="FKH3210" s="14"/>
      <c r="FKI3210" s="14"/>
      <c r="FKJ3210" s="14"/>
      <c r="FKK3210" s="14"/>
      <c r="FKL3210" s="14"/>
      <c r="FKM3210" s="14"/>
      <c r="FKN3210" s="14"/>
      <c r="FKO3210" s="14"/>
      <c r="FKP3210" s="14"/>
      <c r="FKQ3210" s="14"/>
      <c r="FKR3210" s="14"/>
      <c r="FKS3210" s="14"/>
      <c r="FKT3210" s="14"/>
      <c r="FKU3210" s="14"/>
      <c r="FKV3210" s="14"/>
      <c r="FKW3210" s="14"/>
      <c r="FKX3210" s="14"/>
      <c r="FKY3210" s="14"/>
      <c r="FKZ3210" s="14"/>
      <c r="FLA3210" s="14"/>
      <c r="FLB3210" s="14"/>
      <c r="FLC3210" s="14"/>
      <c r="FLD3210" s="14"/>
      <c r="FLE3210" s="14"/>
      <c r="FLF3210" s="14"/>
      <c r="FLG3210" s="14"/>
      <c r="FLH3210" s="14"/>
      <c r="FLI3210" s="14"/>
      <c r="FLJ3210" s="14"/>
      <c r="FLK3210" s="14"/>
      <c r="FLL3210" s="14"/>
      <c r="FLM3210" s="14"/>
      <c r="FLN3210" s="14"/>
      <c r="FLO3210" s="14"/>
      <c r="FLP3210" s="14"/>
      <c r="FLQ3210" s="14"/>
      <c r="FLR3210" s="14"/>
      <c r="FLS3210" s="14"/>
      <c r="FLT3210" s="14"/>
      <c r="FLU3210" s="14"/>
      <c r="FLV3210" s="14"/>
      <c r="FLW3210" s="14"/>
      <c r="FLX3210" s="14"/>
      <c r="FLY3210" s="14"/>
      <c r="FLZ3210" s="14"/>
      <c r="FMA3210" s="14"/>
      <c r="FMB3210" s="14"/>
      <c r="FMC3210" s="14"/>
      <c r="FMD3210" s="14"/>
      <c r="FME3210" s="14"/>
      <c r="FMF3210" s="14"/>
      <c r="FMG3210" s="14"/>
      <c r="FMH3210" s="14"/>
      <c r="FMI3210" s="14"/>
      <c r="FMJ3210" s="14"/>
      <c r="FMK3210" s="14"/>
      <c r="FML3210" s="14"/>
      <c r="FMM3210" s="14"/>
      <c r="FMN3210" s="14"/>
      <c r="FMO3210" s="14"/>
      <c r="FMP3210" s="14"/>
      <c r="FMQ3210" s="14"/>
      <c r="FMR3210" s="14"/>
      <c r="FMS3210" s="14"/>
      <c r="FMT3210" s="14"/>
      <c r="FMU3210" s="14"/>
      <c r="FMV3210" s="14"/>
      <c r="FMW3210" s="14"/>
      <c r="FMX3210" s="14"/>
      <c r="FMY3210" s="14"/>
      <c r="FMZ3210" s="14"/>
      <c r="FNA3210" s="14"/>
      <c r="FNB3210" s="14"/>
      <c r="FNC3210" s="14"/>
      <c r="FND3210" s="14"/>
      <c r="FNE3210" s="14"/>
      <c r="FNF3210" s="14"/>
      <c r="FNG3210" s="14"/>
      <c r="FNH3210" s="14"/>
      <c r="FNI3210" s="14"/>
      <c r="FNJ3210" s="14"/>
      <c r="FNK3210" s="14"/>
      <c r="FNL3210" s="14"/>
      <c r="FNM3210" s="14"/>
      <c r="FNN3210" s="14"/>
      <c r="FNO3210" s="14"/>
      <c r="FNP3210" s="14"/>
      <c r="FNQ3210" s="14"/>
      <c r="FNR3210" s="14"/>
      <c r="FNS3210" s="14"/>
      <c r="FNT3210" s="14"/>
      <c r="FNU3210" s="14"/>
      <c r="FNV3210" s="14"/>
      <c r="FNW3210" s="14"/>
      <c r="FNX3210" s="14"/>
      <c r="FNY3210" s="14"/>
      <c r="FNZ3210" s="14"/>
      <c r="FOA3210" s="14"/>
      <c r="FOB3210" s="14"/>
      <c r="FOC3210" s="14"/>
      <c r="FOD3210" s="14"/>
      <c r="FOE3210" s="14"/>
      <c r="FOF3210" s="14"/>
      <c r="FOG3210" s="14"/>
      <c r="FOH3210" s="14"/>
      <c r="FOI3210" s="14"/>
      <c r="FOJ3210" s="14"/>
      <c r="FOK3210" s="14"/>
      <c r="FOL3210" s="14"/>
      <c r="FOM3210" s="14"/>
      <c r="FON3210" s="14"/>
      <c r="FOO3210" s="14"/>
      <c r="FOP3210" s="14"/>
      <c r="FOQ3210" s="14"/>
      <c r="FOR3210" s="14"/>
      <c r="FOS3210" s="14"/>
      <c r="FOT3210" s="14"/>
      <c r="FOU3210" s="14"/>
      <c r="FOV3210" s="14"/>
      <c r="FOW3210" s="14"/>
      <c r="FOX3210" s="14"/>
      <c r="FOY3210" s="14"/>
      <c r="FOZ3210" s="14"/>
      <c r="FPA3210" s="14"/>
      <c r="FPB3210" s="14"/>
      <c r="FPC3210" s="14"/>
      <c r="FPD3210" s="14"/>
      <c r="FPE3210" s="14"/>
      <c r="FPF3210" s="14"/>
      <c r="FPG3210" s="14"/>
      <c r="FPH3210" s="14"/>
      <c r="FPI3210" s="14"/>
      <c r="FPJ3210" s="14"/>
      <c r="FPK3210" s="14"/>
      <c r="FPL3210" s="14"/>
      <c r="FPM3210" s="14"/>
      <c r="FPN3210" s="14"/>
      <c r="FPO3210" s="14"/>
      <c r="FPP3210" s="14"/>
      <c r="FPQ3210" s="14"/>
      <c r="FPR3210" s="14"/>
      <c r="FPS3210" s="14"/>
      <c r="FPT3210" s="14"/>
      <c r="FPU3210" s="14"/>
      <c r="FPV3210" s="14"/>
      <c r="FPW3210" s="14"/>
      <c r="FPX3210" s="14"/>
      <c r="FPY3210" s="14"/>
      <c r="FPZ3210" s="14"/>
      <c r="FQA3210" s="14"/>
      <c r="FQB3210" s="14"/>
      <c r="FQC3210" s="14"/>
      <c r="FQD3210" s="14"/>
      <c r="FQE3210" s="14"/>
      <c r="FQF3210" s="14"/>
      <c r="FQG3210" s="14"/>
      <c r="FQH3210" s="14"/>
      <c r="FQI3210" s="14"/>
      <c r="FQJ3210" s="14"/>
      <c r="FQK3210" s="14"/>
      <c r="FQL3210" s="14"/>
      <c r="FQM3210" s="14"/>
      <c r="FQN3210" s="14"/>
      <c r="FQO3210" s="14"/>
      <c r="FQP3210" s="14"/>
      <c r="FQQ3210" s="14"/>
      <c r="FQR3210" s="14"/>
      <c r="FQS3210" s="14"/>
      <c r="FQT3210" s="14"/>
      <c r="FQU3210" s="14"/>
      <c r="FQV3210" s="14"/>
      <c r="FQW3210" s="14"/>
      <c r="FQX3210" s="14"/>
      <c r="FQY3210" s="14"/>
      <c r="FQZ3210" s="14"/>
      <c r="FRA3210" s="14"/>
      <c r="FRB3210" s="14"/>
      <c r="FRC3210" s="14"/>
      <c r="FRD3210" s="14"/>
      <c r="FRE3210" s="14"/>
      <c r="FRF3210" s="14"/>
      <c r="FRG3210" s="14"/>
      <c r="FRH3210" s="14"/>
      <c r="FRI3210" s="14"/>
      <c r="FRJ3210" s="14"/>
      <c r="FRK3210" s="14"/>
      <c r="FRL3210" s="14"/>
      <c r="FRM3210" s="14"/>
      <c r="FRN3210" s="14"/>
      <c r="FRO3210" s="14"/>
      <c r="FRP3210" s="14"/>
      <c r="FRQ3210" s="14"/>
      <c r="FRR3210" s="14"/>
      <c r="FRS3210" s="14"/>
      <c r="FRT3210" s="14"/>
      <c r="FRU3210" s="14"/>
      <c r="FRV3210" s="14"/>
      <c r="FRW3210" s="14"/>
      <c r="FRX3210" s="14"/>
      <c r="FRY3210" s="14"/>
      <c r="FRZ3210" s="14"/>
      <c r="FSA3210" s="14"/>
      <c r="FSB3210" s="14"/>
      <c r="FSC3210" s="14"/>
      <c r="FSD3210" s="14"/>
      <c r="FSE3210" s="14"/>
      <c r="FSF3210" s="14"/>
      <c r="FSG3210" s="14"/>
      <c r="FSH3210" s="14"/>
      <c r="FSI3210" s="14"/>
      <c r="FSJ3210" s="14"/>
      <c r="FSK3210" s="14"/>
      <c r="FSL3210" s="14"/>
      <c r="FSM3210" s="14"/>
      <c r="FSN3210" s="14"/>
      <c r="FSO3210" s="14"/>
      <c r="FSP3210" s="14"/>
      <c r="FSQ3210" s="14"/>
      <c r="FSR3210" s="14"/>
      <c r="FSS3210" s="14"/>
      <c r="FST3210" s="14"/>
      <c r="FSU3210" s="14"/>
      <c r="FSV3210" s="14"/>
      <c r="FSW3210" s="14"/>
      <c r="FSX3210" s="14"/>
      <c r="FSY3210" s="14"/>
      <c r="FSZ3210" s="14"/>
      <c r="FTA3210" s="14"/>
      <c r="FTB3210" s="14"/>
      <c r="FTC3210" s="14"/>
      <c r="FTD3210" s="14"/>
      <c r="FTE3210" s="14"/>
      <c r="FTF3210" s="14"/>
      <c r="FTG3210" s="14"/>
      <c r="FTH3210" s="14"/>
      <c r="FTI3210" s="14"/>
      <c r="FTJ3210" s="14"/>
      <c r="FTK3210" s="14"/>
      <c r="FTL3210" s="14"/>
      <c r="FTM3210" s="14"/>
      <c r="FTN3210" s="14"/>
      <c r="FTO3210" s="14"/>
      <c r="FTP3210" s="14"/>
      <c r="FTQ3210" s="14"/>
      <c r="FTR3210" s="14"/>
      <c r="FTS3210" s="14"/>
      <c r="FTT3210" s="14"/>
      <c r="FTU3210" s="14"/>
      <c r="FTV3210" s="14"/>
      <c r="FTW3210" s="14"/>
      <c r="FTX3210" s="14"/>
      <c r="FTY3210" s="14"/>
      <c r="FTZ3210" s="14"/>
      <c r="FUA3210" s="14"/>
      <c r="FUB3210" s="14"/>
      <c r="FUC3210" s="14"/>
      <c r="FUD3210" s="14"/>
      <c r="FUE3210" s="14"/>
      <c r="FUF3210" s="14"/>
      <c r="FUG3210" s="14"/>
      <c r="FUH3210" s="14"/>
      <c r="FUI3210" s="14"/>
      <c r="FUJ3210" s="14"/>
      <c r="FUK3210" s="14"/>
      <c r="FUL3210" s="14"/>
      <c r="FUM3210" s="14"/>
      <c r="FUN3210" s="14"/>
      <c r="FUO3210" s="14"/>
      <c r="FUP3210" s="14"/>
      <c r="FUQ3210" s="14"/>
      <c r="FUR3210" s="14"/>
      <c r="FUS3210" s="14"/>
      <c r="FUT3210" s="14"/>
      <c r="FUU3210" s="14"/>
      <c r="FUV3210" s="14"/>
      <c r="FUW3210" s="14"/>
      <c r="FUX3210" s="14"/>
      <c r="FUY3210" s="14"/>
      <c r="FUZ3210" s="14"/>
      <c r="FVA3210" s="14"/>
      <c r="FVB3210" s="14"/>
      <c r="FVC3210" s="14"/>
      <c r="FVD3210" s="14"/>
      <c r="FVE3210" s="14"/>
      <c r="FVF3210" s="14"/>
      <c r="FVG3210" s="14"/>
      <c r="FVH3210" s="14"/>
      <c r="FVI3210" s="14"/>
      <c r="FVJ3210" s="14"/>
      <c r="FVK3210" s="14"/>
      <c r="FVL3210" s="14"/>
      <c r="FVM3210" s="14"/>
      <c r="FVN3210" s="14"/>
      <c r="FVO3210" s="14"/>
      <c r="FVP3210" s="14"/>
      <c r="FVQ3210" s="14"/>
      <c r="FVR3210" s="14"/>
      <c r="FVS3210" s="14"/>
      <c r="FVT3210" s="14"/>
      <c r="FVU3210" s="14"/>
      <c r="FVV3210" s="14"/>
      <c r="FVW3210" s="14"/>
      <c r="FVX3210" s="14"/>
      <c r="FVY3210" s="14"/>
      <c r="FVZ3210" s="14"/>
      <c r="FWA3210" s="14"/>
      <c r="FWB3210" s="14"/>
      <c r="FWC3210" s="14"/>
      <c r="FWD3210" s="14"/>
      <c r="FWE3210" s="14"/>
      <c r="FWF3210" s="14"/>
      <c r="FWG3210" s="14"/>
      <c r="FWH3210" s="14"/>
      <c r="FWI3210" s="14"/>
      <c r="FWJ3210" s="14"/>
      <c r="FWK3210" s="14"/>
      <c r="FWL3210" s="14"/>
      <c r="FWM3210" s="14"/>
      <c r="FWN3210" s="14"/>
      <c r="FWO3210" s="14"/>
      <c r="FWP3210" s="14"/>
      <c r="FWQ3210" s="14"/>
      <c r="FWR3210" s="14"/>
      <c r="FWS3210" s="14"/>
      <c r="FWT3210" s="14"/>
      <c r="FWU3210" s="14"/>
      <c r="FWV3210" s="14"/>
      <c r="FWW3210" s="14"/>
      <c r="FWX3210" s="14"/>
      <c r="FWY3210" s="14"/>
      <c r="FWZ3210" s="14"/>
      <c r="FXA3210" s="14"/>
      <c r="FXB3210" s="14"/>
      <c r="FXC3210" s="14"/>
      <c r="FXD3210" s="14"/>
      <c r="FXE3210" s="14"/>
      <c r="FXF3210" s="14"/>
      <c r="FXG3210" s="14"/>
      <c r="FXH3210" s="14"/>
      <c r="FXI3210" s="14"/>
      <c r="FXJ3210" s="14"/>
      <c r="FXK3210" s="14"/>
      <c r="FXL3210" s="14"/>
      <c r="FXM3210" s="14"/>
      <c r="FXN3210" s="14"/>
      <c r="FXO3210" s="14"/>
      <c r="FXP3210" s="14"/>
      <c r="FXQ3210" s="14"/>
      <c r="FXR3210" s="14"/>
      <c r="FXS3210" s="14"/>
      <c r="FXT3210" s="14"/>
      <c r="FXU3210" s="14"/>
      <c r="FXV3210" s="14"/>
      <c r="FXW3210" s="14"/>
      <c r="FXX3210" s="14"/>
      <c r="FXY3210" s="14"/>
      <c r="FXZ3210" s="14"/>
      <c r="FYA3210" s="14"/>
      <c r="FYB3210" s="14"/>
      <c r="FYC3210" s="14"/>
      <c r="FYD3210" s="14"/>
      <c r="FYE3210" s="14"/>
      <c r="FYF3210" s="14"/>
      <c r="FYG3210" s="14"/>
      <c r="FYH3210" s="14"/>
      <c r="FYI3210" s="14"/>
      <c r="FYJ3210" s="14"/>
      <c r="FYK3210" s="14"/>
      <c r="FYL3210" s="14"/>
      <c r="FYM3210" s="14"/>
      <c r="FYN3210" s="14"/>
      <c r="FYO3210" s="14"/>
      <c r="FYP3210" s="14"/>
      <c r="FYQ3210" s="14"/>
      <c r="FYR3210" s="14"/>
      <c r="FYS3210" s="14"/>
      <c r="FYT3210" s="14"/>
      <c r="FYU3210" s="14"/>
      <c r="FYV3210" s="14"/>
      <c r="FYW3210" s="14"/>
      <c r="FYX3210" s="14"/>
      <c r="FYY3210" s="14"/>
      <c r="FYZ3210" s="14"/>
      <c r="FZA3210" s="14"/>
      <c r="FZB3210" s="14"/>
      <c r="FZC3210" s="14"/>
      <c r="FZD3210" s="14"/>
      <c r="FZE3210" s="14"/>
      <c r="FZF3210" s="14"/>
      <c r="FZG3210" s="14"/>
      <c r="FZH3210" s="14"/>
      <c r="FZI3210" s="14"/>
      <c r="FZJ3210" s="14"/>
      <c r="FZK3210" s="14"/>
      <c r="FZL3210" s="14"/>
      <c r="FZM3210" s="14"/>
      <c r="FZN3210" s="14"/>
      <c r="FZO3210" s="14"/>
      <c r="FZP3210" s="14"/>
      <c r="FZQ3210" s="14"/>
      <c r="FZR3210" s="14"/>
      <c r="FZS3210" s="14"/>
      <c r="FZT3210" s="14"/>
      <c r="FZU3210" s="14"/>
      <c r="FZV3210" s="14"/>
      <c r="FZW3210" s="14"/>
      <c r="FZX3210" s="14"/>
      <c r="FZY3210" s="14"/>
      <c r="FZZ3210" s="14"/>
      <c r="GAA3210" s="14"/>
      <c r="GAB3210" s="14"/>
      <c r="GAC3210" s="14"/>
      <c r="GAD3210" s="14"/>
      <c r="GAE3210" s="14"/>
      <c r="GAF3210" s="14"/>
      <c r="GAG3210" s="14"/>
      <c r="GAH3210" s="14"/>
      <c r="GAI3210" s="14"/>
      <c r="GAJ3210" s="14"/>
      <c r="GAK3210" s="14"/>
      <c r="GAL3210" s="14"/>
      <c r="GAM3210" s="14"/>
      <c r="GAN3210" s="14"/>
      <c r="GAO3210" s="14"/>
      <c r="GAP3210" s="14"/>
      <c r="GAQ3210" s="14"/>
      <c r="GAR3210" s="14"/>
      <c r="GAS3210" s="14"/>
      <c r="GAT3210" s="14"/>
      <c r="GAU3210" s="14"/>
      <c r="GAV3210" s="14"/>
      <c r="GAW3210" s="14"/>
      <c r="GAX3210" s="14"/>
      <c r="GAY3210" s="14"/>
      <c r="GAZ3210" s="14"/>
      <c r="GBA3210" s="14"/>
      <c r="GBB3210" s="14"/>
      <c r="GBC3210" s="14"/>
      <c r="GBD3210" s="14"/>
      <c r="GBE3210" s="14"/>
      <c r="GBF3210" s="14"/>
      <c r="GBG3210" s="14"/>
      <c r="GBH3210" s="14"/>
      <c r="GBI3210" s="14"/>
      <c r="GBJ3210" s="14"/>
      <c r="GBK3210" s="14"/>
      <c r="GBL3210" s="14"/>
      <c r="GBM3210" s="14"/>
      <c r="GBN3210" s="14"/>
      <c r="GBO3210" s="14"/>
      <c r="GBP3210" s="14"/>
      <c r="GBQ3210" s="14"/>
      <c r="GBR3210" s="14"/>
      <c r="GBS3210" s="14"/>
      <c r="GBT3210" s="14"/>
      <c r="GBU3210" s="14"/>
      <c r="GBV3210" s="14"/>
      <c r="GBW3210" s="14"/>
      <c r="GBX3210" s="14"/>
      <c r="GBY3210" s="14"/>
      <c r="GBZ3210" s="14"/>
      <c r="GCA3210" s="14"/>
      <c r="GCB3210" s="14"/>
      <c r="GCC3210" s="14"/>
      <c r="GCD3210" s="14"/>
      <c r="GCE3210" s="14"/>
      <c r="GCF3210" s="14"/>
      <c r="GCG3210" s="14"/>
      <c r="GCH3210" s="14"/>
      <c r="GCI3210" s="14"/>
      <c r="GCJ3210" s="14"/>
      <c r="GCK3210" s="14"/>
      <c r="GCL3210" s="14"/>
      <c r="GCM3210" s="14"/>
      <c r="GCN3210" s="14"/>
      <c r="GCO3210" s="14"/>
      <c r="GCP3210" s="14"/>
      <c r="GCQ3210" s="14"/>
      <c r="GCR3210" s="14"/>
      <c r="GCS3210" s="14"/>
      <c r="GCT3210" s="14"/>
      <c r="GCU3210" s="14"/>
      <c r="GCV3210" s="14"/>
      <c r="GCW3210" s="14"/>
      <c r="GCX3210" s="14"/>
      <c r="GCY3210" s="14"/>
      <c r="GCZ3210" s="14"/>
      <c r="GDA3210" s="14"/>
      <c r="GDB3210" s="14"/>
      <c r="GDC3210" s="14"/>
      <c r="GDD3210" s="14"/>
      <c r="GDE3210" s="14"/>
      <c r="GDF3210" s="14"/>
      <c r="GDG3210" s="14"/>
      <c r="GDH3210" s="14"/>
      <c r="GDI3210" s="14"/>
      <c r="GDJ3210" s="14"/>
      <c r="GDK3210" s="14"/>
      <c r="GDL3210" s="14"/>
      <c r="GDM3210" s="14"/>
      <c r="GDN3210" s="14"/>
      <c r="GDO3210" s="14"/>
      <c r="GDP3210" s="14"/>
      <c r="GDQ3210" s="14"/>
      <c r="GDR3210" s="14"/>
      <c r="GDS3210" s="14"/>
      <c r="GDT3210" s="14"/>
      <c r="GDU3210" s="14"/>
      <c r="GDV3210" s="14"/>
      <c r="GDW3210" s="14"/>
      <c r="GDX3210" s="14"/>
      <c r="GDY3210" s="14"/>
      <c r="GDZ3210" s="14"/>
      <c r="GEA3210" s="14"/>
      <c r="GEB3210" s="14"/>
      <c r="GEC3210" s="14"/>
      <c r="GED3210" s="14"/>
      <c r="GEE3210" s="14"/>
      <c r="GEF3210" s="14"/>
      <c r="GEG3210" s="14"/>
      <c r="GEH3210" s="14"/>
      <c r="GEI3210" s="14"/>
      <c r="GEJ3210" s="14"/>
      <c r="GEK3210" s="14"/>
      <c r="GEL3210" s="14"/>
      <c r="GEM3210" s="14"/>
      <c r="GEN3210" s="14"/>
      <c r="GEO3210" s="14"/>
      <c r="GEP3210" s="14"/>
      <c r="GEQ3210" s="14"/>
      <c r="GER3210" s="14"/>
      <c r="GES3210" s="14"/>
      <c r="GET3210" s="14"/>
      <c r="GEU3210" s="14"/>
      <c r="GEV3210" s="14"/>
      <c r="GEW3210" s="14"/>
      <c r="GEX3210" s="14"/>
      <c r="GEY3210" s="14"/>
      <c r="GEZ3210" s="14"/>
      <c r="GFA3210" s="14"/>
      <c r="GFB3210" s="14"/>
      <c r="GFC3210" s="14"/>
      <c r="GFD3210" s="14"/>
      <c r="GFE3210" s="14"/>
      <c r="GFF3210" s="14"/>
      <c r="GFG3210" s="14"/>
      <c r="GFH3210" s="14"/>
      <c r="GFI3210" s="14"/>
      <c r="GFJ3210" s="14"/>
      <c r="GFK3210" s="14"/>
      <c r="GFL3210" s="14"/>
      <c r="GFM3210" s="14"/>
      <c r="GFN3210" s="14"/>
      <c r="GFO3210" s="14"/>
      <c r="GFP3210" s="14"/>
      <c r="GFQ3210" s="14"/>
      <c r="GFR3210" s="14"/>
      <c r="GFS3210" s="14"/>
      <c r="GFT3210" s="14"/>
      <c r="GFU3210" s="14"/>
      <c r="GFV3210" s="14"/>
      <c r="GFW3210" s="14"/>
      <c r="GFX3210" s="14"/>
      <c r="GFY3210" s="14"/>
      <c r="GFZ3210" s="14"/>
      <c r="GGA3210" s="14"/>
      <c r="GGB3210" s="14"/>
      <c r="GGC3210" s="14"/>
      <c r="GGD3210" s="14"/>
      <c r="GGE3210" s="14"/>
      <c r="GGF3210" s="14"/>
      <c r="GGG3210" s="14"/>
      <c r="GGH3210" s="14"/>
      <c r="GGI3210" s="14"/>
      <c r="GGJ3210" s="14"/>
      <c r="GGK3210" s="14"/>
      <c r="GGL3210" s="14"/>
      <c r="GGM3210" s="14"/>
      <c r="GGN3210" s="14"/>
      <c r="GGO3210" s="14"/>
      <c r="GGP3210" s="14"/>
      <c r="GGQ3210" s="14"/>
      <c r="GGR3210" s="14"/>
      <c r="GGS3210" s="14"/>
      <c r="GGT3210" s="14"/>
      <c r="GGU3210" s="14"/>
      <c r="GGV3210" s="14"/>
      <c r="GGW3210" s="14"/>
      <c r="GGX3210" s="14"/>
      <c r="GGY3210" s="14"/>
      <c r="GGZ3210" s="14"/>
      <c r="GHA3210" s="14"/>
      <c r="GHB3210" s="14"/>
      <c r="GHC3210" s="14"/>
      <c r="GHD3210" s="14"/>
      <c r="GHE3210" s="14"/>
      <c r="GHF3210" s="14"/>
      <c r="GHG3210" s="14"/>
      <c r="GHH3210" s="14"/>
      <c r="GHI3210" s="14"/>
      <c r="GHJ3210" s="14"/>
      <c r="GHK3210" s="14"/>
      <c r="GHL3210" s="14"/>
      <c r="GHM3210" s="14"/>
      <c r="GHN3210" s="14"/>
      <c r="GHO3210" s="14"/>
      <c r="GHP3210" s="14"/>
      <c r="GHQ3210" s="14"/>
      <c r="GHR3210" s="14"/>
      <c r="GHS3210" s="14"/>
      <c r="GHT3210" s="14"/>
      <c r="GHU3210" s="14"/>
      <c r="GHV3210" s="14"/>
      <c r="GHW3210" s="14"/>
      <c r="GHX3210" s="14"/>
      <c r="GHY3210" s="14"/>
      <c r="GHZ3210" s="14"/>
      <c r="GIA3210" s="14"/>
      <c r="GIB3210" s="14"/>
      <c r="GIC3210" s="14"/>
      <c r="GID3210" s="14"/>
      <c r="GIE3210" s="14"/>
      <c r="GIF3210" s="14"/>
      <c r="GIG3210" s="14"/>
      <c r="GIH3210" s="14"/>
      <c r="GII3210" s="14"/>
      <c r="GIJ3210" s="14"/>
      <c r="GIK3210" s="14"/>
      <c r="GIL3210" s="14"/>
      <c r="GIM3210" s="14"/>
      <c r="GIN3210" s="14"/>
      <c r="GIO3210" s="14"/>
      <c r="GIP3210" s="14"/>
      <c r="GIQ3210" s="14"/>
      <c r="GIR3210" s="14"/>
      <c r="GIS3210" s="14"/>
      <c r="GIT3210" s="14"/>
      <c r="GIU3210" s="14"/>
      <c r="GIV3210" s="14"/>
      <c r="GIW3210" s="14"/>
      <c r="GIX3210" s="14"/>
      <c r="GIY3210" s="14"/>
      <c r="GIZ3210" s="14"/>
      <c r="GJA3210" s="14"/>
      <c r="GJB3210" s="14"/>
      <c r="GJC3210" s="14"/>
      <c r="GJD3210" s="14"/>
      <c r="GJE3210" s="14"/>
      <c r="GJF3210" s="14"/>
      <c r="GJG3210" s="14"/>
      <c r="GJH3210" s="14"/>
      <c r="GJI3210" s="14"/>
      <c r="GJJ3210" s="14"/>
      <c r="GJK3210" s="14"/>
      <c r="GJL3210" s="14"/>
      <c r="GJM3210" s="14"/>
      <c r="GJN3210" s="14"/>
      <c r="GJO3210" s="14"/>
      <c r="GJP3210" s="14"/>
      <c r="GJQ3210" s="14"/>
      <c r="GJR3210" s="14"/>
      <c r="GJS3210" s="14"/>
      <c r="GJT3210" s="14"/>
      <c r="GJU3210" s="14"/>
      <c r="GJV3210" s="14"/>
      <c r="GJW3210" s="14"/>
      <c r="GJX3210" s="14"/>
      <c r="GJY3210" s="14"/>
      <c r="GJZ3210" s="14"/>
      <c r="GKA3210" s="14"/>
      <c r="GKB3210" s="14"/>
      <c r="GKC3210" s="14"/>
      <c r="GKD3210" s="14"/>
      <c r="GKE3210" s="14"/>
      <c r="GKF3210" s="14"/>
      <c r="GKG3210" s="14"/>
      <c r="GKH3210" s="14"/>
      <c r="GKI3210" s="14"/>
      <c r="GKJ3210" s="14"/>
      <c r="GKK3210" s="14"/>
      <c r="GKL3210" s="14"/>
      <c r="GKM3210" s="14"/>
      <c r="GKN3210" s="14"/>
      <c r="GKO3210" s="14"/>
      <c r="GKP3210" s="14"/>
      <c r="GKQ3210" s="14"/>
      <c r="GKR3210" s="14"/>
      <c r="GKS3210" s="14"/>
      <c r="GKT3210" s="14"/>
      <c r="GKU3210" s="14"/>
      <c r="GKV3210" s="14"/>
      <c r="GKW3210" s="14"/>
      <c r="GKX3210" s="14"/>
      <c r="GKY3210" s="14"/>
      <c r="GKZ3210" s="14"/>
      <c r="GLA3210" s="14"/>
      <c r="GLB3210" s="14"/>
      <c r="GLC3210" s="14"/>
      <c r="GLD3210" s="14"/>
      <c r="GLE3210" s="14"/>
      <c r="GLF3210" s="14"/>
      <c r="GLG3210" s="14"/>
      <c r="GLH3210" s="14"/>
      <c r="GLI3210" s="14"/>
      <c r="GLJ3210" s="14"/>
      <c r="GLK3210" s="14"/>
      <c r="GLL3210" s="14"/>
      <c r="GLM3210" s="14"/>
      <c r="GLN3210" s="14"/>
      <c r="GLO3210" s="14"/>
      <c r="GLP3210" s="14"/>
      <c r="GLQ3210" s="14"/>
      <c r="GLR3210" s="14"/>
      <c r="GLS3210" s="14"/>
      <c r="GLT3210" s="14"/>
      <c r="GLU3210" s="14"/>
      <c r="GLV3210" s="14"/>
      <c r="GLW3210" s="14"/>
      <c r="GLX3210" s="14"/>
      <c r="GLY3210" s="14"/>
      <c r="GLZ3210" s="14"/>
      <c r="GMA3210" s="14"/>
      <c r="GMB3210" s="14"/>
      <c r="GMC3210" s="14"/>
      <c r="GMD3210" s="14"/>
      <c r="GME3210" s="14"/>
      <c r="GMF3210" s="14"/>
      <c r="GMG3210" s="14"/>
      <c r="GMH3210" s="14"/>
      <c r="GMI3210" s="14"/>
      <c r="GMJ3210" s="14"/>
      <c r="GMK3210" s="14"/>
      <c r="GML3210" s="14"/>
      <c r="GMM3210" s="14"/>
      <c r="GMN3210" s="14"/>
      <c r="GMO3210" s="14"/>
      <c r="GMP3210" s="14"/>
      <c r="GMQ3210" s="14"/>
      <c r="GMR3210" s="14"/>
      <c r="GMS3210" s="14"/>
      <c r="GMT3210" s="14"/>
      <c r="GMU3210" s="14"/>
      <c r="GMV3210" s="14"/>
      <c r="GMW3210" s="14"/>
      <c r="GMX3210" s="14"/>
      <c r="GMY3210" s="14"/>
      <c r="GMZ3210" s="14"/>
      <c r="GNA3210" s="14"/>
      <c r="GNB3210" s="14"/>
      <c r="GNC3210" s="14"/>
      <c r="GND3210" s="14"/>
      <c r="GNE3210" s="14"/>
      <c r="GNF3210" s="14"/>
      <c r="GNG3210" s="14"/>
      <c r="GNH3210" s="14"/>
      <c r="GNI3210" s="14"/>
      <c r="GNJ3210" s="14"/>
      <c r="GNK3210" s="14"/>
      <c r="GNL3210" s="14"/>
      <c r="GNM3210" s="14"/>
      <c r="GNN3210" s="14"/>
      <c r="GNO3210" s="14"/>
      <c r="GNP3210" s="14"/>
      <c r="GNQ3210" s="14"/>
      <c r="GNR3210" s="14"/>
      <c r="GNS3210" s="14"/>
      <c r="GNT3210" s="14"/>
      <c r="GNU3210" s="14"/>
      <c r="GNV3210" s="14"/>
      <c r="GNW3210" s="14"/>
      <c r="GNX3210" s="14"/>
      <c r="GNY3210" s="14"/>
      <c r="GNZ3210" s="14"/>
      <c r="GOA3210" s="14"/>
      <c r="GOB3210" s="14"/>
      <c r="GOC3210" s="14"/>
      <c r="GOD3210" s="14"/>
      <c r="GOE3210" s="14"/>
      <c r="GOF3210" s="14"/>
      <c r="GOG3210" s="14"/>
      <c r="GOH3210" s="14"/>
      <c r="GOI3210" s="14"/>
      <c r="GOJ3210" s="14"/>
      <c r="GOK3210" s="14"/>
      <c r="GOL3210" s="14"/>
      <c r="GOM3210" s="14"/>
      <c r="GON3210" s="14"/>
      <c r="GOO3210" s="14"/>
      <c r="GOP3210" s="14"/>
      <c r="GOQ3210" s="14"/>
      <c r="GOR3210" s="14"/>
      <c r="GOS3210" s="14"/>
      <c r="GOT3210" s="14"/>
      <c r="GOU3210" s="14"/>
      <c r="GOV3210" s="14"/>
      <c r="GOW3210" s="14"/>
      <c r="GOX3210" s="14"/>
      <c r="GOY3210" s="14"/>
      <c r="GOZ3210" s="14"/>
      <c r="GPA3210" s="14"/>
      <c r="GPB3210" s="14"/>
      <c r="GPC3210" s="14"/>
      <c r="GPD3210" s="14"/>
      <c r="GPE3210" s="14"/>
      <c r="GPF3210" s="14"/>
      <c r="GPG3210" s="14"/>
      <c r="GPH3210" s="14"/>
      <c r="GPI3210" s="14"/>
      <c r="GPJ3210" s="14"/>
      <c r="GPK3210" s="14"/>
      <c r="GPL3210" s="14"/>
      <c r="GPM3210" s="14"/>
      <c r="GPN3210" s="14"/>
      <c r="GPO3210" s="14"/>
      <c r="GPP3210" s="14"/>
      <c r="GPQ3210" s="14"/>
      <c r="GPR3210" s="14"/>
      <c r="GPS3210" s="14"/>
      <c r="GPT3210" s="14"/>
      <c r="GPU3210" s="14"/>
      <c r="GPV3210" s="14"/>
      <c r="GPW3210" s="14"/>
      <c r="GPX3210" s="14"/>
      <c r="GPY3210" s="14"/>
      <c r="GPZ3210" s="14"/>
      <c r="GQA3210" s="14"/>
      <c r="GQB3210" s="14"/>
      <c r="GQC3210" s="14"/>
      <c r="GQD3210" s="14"/>
      <c r="GQE3210" s="14"/>
      <c r="GQF3210" s="14"/>
      <c r="GQG3210" s="14"/>
      <c r="GQH3210" s="14"/>
      <c r="GQI3210" s="14"/>
      <c r="GQJ3210" s="14"/>
      <c r="GQK3210" s="14"/>
      <c r="GQL3210" s="14"/>
      <c r="GQM3210" s="14"/>
      <c r="GQN3210" s="14"/>
      <c r="GQO3210" s="14"/>
      <c r="GQP3210" s="14"/>
      <c r="GQQ3210" s="14"/>
      <c r="GQR3210" s="14"/>
      <c r="GQS3210" s="14"/>
      <c r="GQT3210" s="14"/>
      <c r="GQU3210" s="14"/>
      <c r="GQV3210" s="14"/>
      <c r="GQW3210" s="14"/>
      <c r="GQX3210" s="14"/>
      <c r="GQY3210" s="14"/>
      <c r="GQZ3210" s="14"/>
      <c r="GRA3210" s="14"/>
      <c r="GRB3210" s="14"/>
      <c r="GRC3210" s="14"/>
      <c r="GRD3210" s="14"/>
      <c r="GRE3210" s="14"/>
      <c r="GRF3210" s="14"/>
      <c r="GRG3210" s="14"/>
      <c r="GRH3210" s="14"/>
      <c r="GRI3210" s="14"/>
      <c r="GRJ3210" s="14"/>
      <c r="GRK3210" s="14"/>
      <c r="GRL3210" s="14"/>
      <c r="GRM3210" s="14"/>
      <c r="GRN3210" s="14"/>
      <c r="GRO3210" s="14"/>
      <c r="GRP3210" s="14"/>
      <c r="GRQ3210" s="14"/>
      <c r="GRR3210" s="14"/>
      <c r="GRS3210" s="14"/>
      <c r="GRT3210" s="14"/>
      <c r="GRU3210" s="14"/>
      <c r="GRV3210" s="14"/>
      <c r="GRW3210" s="14"/>
      <c r="GRX3210" s="14"/>
      <c r="GRY3210" s="14"/>
      <c r="GRZ3210" s="14"/>
      <c r="GSA3210" s="14"/>
      <c r="GSB3210" s="14"/>
      <c r="GSC3210" s="14"/>
      <c r="GSD3210" s="14"/>
      <c r="GSE3210" s="14"/>
      <c r="GSF3210" s="14"/>
      <c r="GSG3210" s="14"/>
      <c r="GSH3210" s="14"/>
      <c r="GSI3210" s="14"/>
      <c r="GSJ3210" s="14"/>
      <c r="GSK3210" s="14"/>
      <c r="GSL3210" s="14"/>
      <c r="GSM3210" s="14"/>
      <c r="GSN3210" s="14"/>
      <c r="GSO3210" s="14"/>
      <c r="GSP3210" s="14"/>
      <c r="GSQ3210" s="14"/>
      <c r="GSR3210" s="14"/>
      <c r="GSS3210" s="14"/>
      <c r="GST3210" s="14"/>
      <c r="GSU3210" s="14"/>
      <c r="GSV3210" s="14"/>
      <c r="GSW3210" s="14"/>
      <c r="GSX3210" s="14"/>
      <c r="GSY3210" s="14"/>
      <c r="GSZ3210" s="14"/>
      <c r="GTA3210" s="14"/>
      <c r="GTB3210" s="14"/>
      <c r="GTC3210" s="14"/>
      <c r="GTD3210" s="14"/>
      <c r="GTE3210" s="14"/>
      <c r="GTF3210" s="14"/>
      <c r="GTG3210" s="14"/>
      <c r="GTH3210" s="14"/>
      <c r="GTI3210" s="14"/>
      <c r="GTJ3210" s="14"/>
      <c r="GTK3210" s="14"/>
      <c r="GTL3210" s="14"/>
      <c r="GTM3210" s="14"/>
      <c r="GTN3210" s="14"/>
      <c r="GTO3210" s="14"/>
      <c r="GTP3210" s="14"/>
      <c r="GTQ3210" s="14"/>
      <c r="GTR3210" s="14"/>
      <c r="GTS3210" s="14"/>
      <c r="GTT3210" s="14"/>
      <c r="GTU3210" s="14"/>
      <c r="GTV3210" s="14"/>
      <c r="GTW3210" s="14"/>
      <c r="GTX3210" s="14"/>
      <c r="GTY3210" s="14"/>
      <c r="GTZ3210" s="14"/>
      <c r="GUA3210" s="14"/>
      <c r="GUB3210" s="14"/>
      <c r="GUC3210" s="14"/>
      <c r="GUD3210" s="14"/>
      <c r="GUE3210" s="14"/>
      <c r="GUF3210" s="14"/>
      <c r="GUG3210" s="14"/>
      <c r="GUH3210" s="14"/>
      <c r="GUI3210" s="14"/>
      <c r="GUJ3210" s="14"/>
      <c r="GUK3210" s="14"/>
      <c r="GUL3210" s="14"/>
      <c r="GUM3210" s="14"/>
      <c r="GUN3210" s="14"/>
      <c r="GUO3210" s="14"/>
      <c r="GUP3210" s="14"/>
      <c r="GUQ3210" s="14"/>
      <c r="GUR3210" s="14"/>
      <c r="GUS3210" s="14"/>
      <c r="GUT3210" s="14"/>
      <c r="GUU3210" s="14"/>
      <c r="GUV3210" s="14"/>
      <c r="GUW3210" s="14"/>
      <c r="GUX3210" s="14"/>
      <c r="GUY3210" s="14"/>
      <c r="GUZ3210" s="14"/>
      <c r="GVA3210" s="14"/>
      <c r="GVB3210" s="14"/>
      <c r="GVC3210" s="14"/>
      <c r="GVD3210" s="14"/>
      <c r="GVE3210" s="14"/>
      <c r="GVF3210" s="14"/>
      <c r="GVG3210" s="14"/>
      <c r="GVH3210" s="14"/>
      <c r="GVI3210" s="14"/>
      <c r="GVJ3210" s="14"/>
      <c r="GVK3210" s="14"/>
      <c r="GVL3210" s="14"/>
      <c r="GVM3210" s="14"/>
      <c r="GVN3210" s="14"/>
      <c r="GVO3210" s="14"/>
      <c r="GVP3210" s="14"/>
      <c r="GVQ3210" s="14"/>
      <c r="GVR3210" s="14"/>
      <c r="GVS3210" s="14"/>
      <c r="GVT3210" s="14"/>
      <c r="GVU3210" s="14"/>
      <c r="GVV3210" s="14"/>
      <c r="GVW3210" s="14"/>
      <c r="GVX3210" s="14"/>
      <c r="GVY3210" s="14"/>
      <c r="GVZ3210" s="14"/>
      <c r="GWA3210" s="14"/>
      <c r="GWB3210" s="14"/>
      <c r="GWC3210" s="14"/>
      <c r="GWD3210" s="14"/>
      <c r="GWE3210" s="14"/>
      <c r="GWF3210" s="14"/>
      <c r="GWG3210" s="14"/>
      <c r="GWH3210" s="14"/>
      <c r="GWI3210" s="14"/>
      <c r="GWJ3210" s="14"/>
      <c r="GWK3210" s="14"/>
      <c r="GWL3210" s="14"/>
      <c r="GWM3210" s="14"/>
      <c r="GWN3210" s="14"/>
      <c r="GWO3210" s="14"/>
      <c r="GWP3210" s="14"/>
      <c r="GWQ3210" s="14"/>
      <c r="GWR3210" s="14"/>
      <c r="GWS3210" s="14"/>
      <c r="GWT3210" s="14"/>
      <c r="GWU3210" s="14"/>
      <c r="GWV3210" s="14"/>
      <c r="GWW3210" s="14"/>
      <c r="GWX3210" s="14"/>
      <c r="GWY3210" s="14"/>
      <c r="GWZ3210" s="14"/>
      <c r="GXA3210" s="14"/>
      <c r="GXB3210" s="14"/>
      <c r="GXC3210" s="14"/>
      <c r="GXD3210" s="14"/>
      <c r="GXE3210" s="14"/>
      <c r="GXF3210" s="14"/>
      <c r="GXG3210" s="14"/>
      <c r="GXH3210" s="14"/>
      <c r="GXI3210" s="14"/>
      <c r="GXJ3210" s="14"/>
      <c r="GXK3210" s="14"/>
      <c r="GXL3210" s="14"/>
      <c r="GXM3210" s="14"/>
      <c r="GXN3210" s="14"/>
      <c r="GXO3210" s="14"/>
      <c r="GXP3210" s="14"/>
      <c r="GXQ3210" s="14"/>
      <c r="GXR3210" s="14"/>
      <c r="GXS3210" s="14"/>
      <c r="GXT3210" s="14"/>
      <c r="GXU3210" s="14"/>
      <c r="GXV3210" s="14"/>
      <c r="GXW3210" s="14"/>
      <c r="GXX3210" s="14"/>
      <c r="GXY3210" s="14"/>
      <c r="GXZ3210" s="14"/>
      <c r="GYA3210" s="14"/>
      <c r="GYB3210" s="14"/>
      <c r="GYC3210" s="14"/>
      <c r="GYD3210" s="14"/>
      <c r="GYE3210" s="14"/>
      <c r="GYF3210" s="14"/>
      <c r="GYG3210" s="14"/>
      <c r="GYH3210" s="14"/>
      <c r="GYI3210" s="14"/>
      <c r="GYJ3210" s="14"/>
      <c r="GYK3210" s="14"/>
      <c r="GYL3210" s="14"/>
      <c r="GYM3210" s="14"/>
      <c r="GYN3210" s="14"/>
      <c r="GYO3210" s="14"/>
      <c r="GYP3210" s="14"/>
      <c r="GYQ3210" s="14"/>
      <c r="GYR3210" s="14"/>
      <c r="GYS3210" s="14"/>
      <c r="GYT3210" s="14"/>
      <c r="GYU3210" s="14"/>
      <c r="GYV3210" s="14"/>
      <c r="GYW3210" s="14"/>
      <c r="GYX3210" s="14"/>
      <c r="GYY3210" s="14"/>
      <c r="GYZ3210" s="14"/>
      <c r="GZA3210" s="14"/>
      <c r="GZB3210" s="14"/>
      <c r="GZC3210" s="14"/>
      <c r="GZD3210" s="14"/>
      <c r="GZE3210" s="14"/>
      <c r="GZF3210" s="14"/>
      <c r="GZG3210" s="14"/>
      <c r="GZH3210" s="14"/>
      <c r="GZI3210" s="14"/>
      <c r="GZJ3210" s="14"/>
      <c r="GZK3210" s="14"/>
      <c r="GZL3210" s="14"/>
      <c r="GZM3210" s="14"/>
      <c r="GZN3210" s="14"/>
      <c r="GZO3210" s="14"/>
      <c r="GZP3210" s="14"/>
      <c r="GZQ3210" s="14"/>
      <c r="GZR3210" s="14"/>
      <c r="GZS3210" s="14"/>
      <c r="GZT3210" s="14"/>
      <c r="GZU3210" s="14"/>
      <c r="GZV3210" s="14"/>
      <c r="GZW3210" s="14"/>
      <c r="GZX3210" s="14"/>
      <c r="GZY3210" s="14"/>
      <c r="GZZ3210" s="14"/>
      <c r="HAA3210" s="14"/>
      <c r="HAB3210" s="14"/>
      <c r="HAC3210" s="14"/>
      <c r="HAD3210" s="14"/>
      <c r="HAE3210" s="14"/>
      <c r="HAF3210" s="14"/>
      <c r="HAG3210" s="14"/>
      <c r="HAH3210" s="14"/>
      <c r="HAI3210" s="14"/>
      <c r="HAJ3210" s="14"/>
      <c r="HAK3210" s="14"/>
      <c r="HAL3210" s="14"/>
      <c r="HAM3210" s="14"/>
      <c r="HAN3210" s="14"/>
      <c r="HAO3210" s="14"/>
      <c r="HAP3210" s="14"/>
      <c r="HAQ3210" s="14"/>
      <c r="HAR3210" s="14"/>
      <c r="HAS3210" s="14"/>
      <c r="HAT3210" s="14"/>
      <c r="HAU3210" s="14"/>
      <c r="HAV3210" s="14"/>
      <c r="HAW3210" s="14"/>
      <c r="HAX3210" s="14"/>
      <c r="HAY3210" s="14"/>
      <c r="HAZ3210" s="14"/>
      <c r="HBA3210" s="14"/>
      <c r="HBB3210" s="14"/>
      <c r="HBC3210" s="14"/>
      <c r="HBD3210" s="14"/>
      <c r="HBE3210" s="14"/>
      <c r="HBF3210" s="14"/>
      <c r="HBG3210" s="14"/>
      <c r="HBH3210" s="14"/>
      <c r="HBI3210" s="14"/>
      <c r="HBJ3210" s="14"/>
      <c r="HBK3210" s="14"/>
      <c r="HBL3210" s="14"/>
      <c r="HBM3210" s="14"/>
      <c r="HBN3210" s="14"/>
      <c r="HBO3210" s="14"/>
      <c r="HBP3210" s="14"/>
      <c r="HBQ3210" s="14"/>
      <c r="HBR3210" s="14"/>
      <c r="HBS3210" s="14"/>
      <c r="HBT3210" s="14"/>
      <c r="HBU3210" s="14"/>
      <c r="HBV3210" s="14"/>
      <c r="HBW3210" s="14"/>
      <c r="HBX3210" s="14"/>
      <c r="HBY3210" s="14"/>
      <c r="HBZ3210" s="14"/>
      <c r="HCA3210" s="14"/>
      <c r="HCB3210" s="14"/>
      <c r="HCC3210" s="14"/>
      <c r="HCD3210" s="14"/>
      <c r="HCE3210" s="14"/>
      <c r="HCF3210" s="14"/>
      <c r="HCG3210" s="14"/>
      <c r="HCH3210" s="14"/>
      <c r="HCI3210" s="14"/>
      <c r="HCJ3210" s="14"/>
      <c r="HCK3210" s="14"/>
      <c r="HCL3210" s="14"/>
      <c r="HCM3210" s="14"/>
      <c r="HCN3210" s="14"/>
      <c r="HCO3210" s="14"/>
      <c r="HCP3210" s="14"/>
      <c r="HCQ3210" s="14"/>
      <c r="HCR3210" s="14"/>
      <c r="HCS3210" s="14"/>
      <c r="HCT3210" s="14"/>
      <c r="HCU3210" s="14"/>
      <c r="HCV3210" s="14"/>
      <c r="HCW3210" s="14"/>
      <c r="HCX3210" s="14"/>
      <c r="HCY3210" s="14"/>
      <c r="HCZ3210" s="14"/>
      <c r="HDA3210" s="14"/>
      <c r="HDB3210" s="14"/>
      <c r="HDC3210" s="14"/>
      <c r="HDD3210" s="14"/>
      <c r="HDE3210" s="14"/>
      <c r="HDF3210" s="14"/>
      <c r="HDG3210" s="14"/>
      <c r="HDH3210" s="14"/>
      <c r="HDI3210" s="14"/>
      <c r="HDJ3210" s="14"/>
      <c r="HDK3210" s="14"/>
      <c r="HDL3210" s="14"/>
      <c r="HDM3210" s="14"/>
      <c r="HDN3210" s="14"/>
      <c r="HDO3210" s="14"/>
      <c r="HDP3210" s="14"/>
      <c r="HDQ3210" s="14"/>
      <c r="HDR3210" s="14"/>
      <c r="HDS3210" s="14"/>
      <c r="HDT3210" s="14"/>
      <c r="HDU3210" s="14"/>
      <c r="HDV3210" s="14"/>
      <c r="HDW3210" s="14"/>
      <c r="HDX3210" s="14"/>
      <c r="HDY3210" s="14"/>
      <c r="HDZ3210" s="14"/>
      <c r="HEA3210" s="14"/>
      <c r="HEB3210" s="14"/>
      <c r="HEC3210" s="14"/>
      <c r="HED3210" s="14"/>
      <c r="HEE3210" s="14"/>
      <c r="HEF3210" s="14"/>
      <c r="HEG3210" s="14"/>
      <c r="HEH3210" s="14"/>
      <c r="HEI3210" s="14"/>
      <c r="HEJ3210" s="14"/>
      <c r="HEK3210" s="14"/>
      <c r="HEL3210" s="14"/>
      <c r="HEM3210" s="14"/>
      <c r="HEN3210" s="14"/>
      <c r="HEO3210" s="14"/>
      <c r="HEP3210" s="14"/>
      <c r="HEQ3210" s="14"/>
      <c r="HER3210" s="14"/>
      <c r="HES3210" s="14"/>
      <c r="HET3210" s="14"/>
      <c r="HEU3210" s="14"/>
      <c r="HEV3210" s="14"/>
      <c r="HEW3210" s="14"/>
      <c r="HEX3210" s="14"/>
      <c r="HEY3210" s="14"/>
      <c r="HEZ3210" s="14"/>
      <c r="HFA3210" s="14"/>
      <c r="HFB3210" s="14"/>
      <c r="HFC3210" s="14"/>
      <c r="HFD3210" s="14"/>
      <c r="HFE3210" s="14"/>
      <c r="HFF3210" s="14"/>
      <c r="HFG3210" s="14"/>
      <c r="HFH3210" s="14"/>
      <c r="HFI3210" s="14"/>
      <c r="HFJ3210" s="14"/>
      <c r="HFK3210" s="14"/>
      <c r="HFL3210" s="14"/>
      <c r="HFM3210" s="14"/>
      <c r="HFN3210" s="14"/>
      <c r="HFO3210" s="14"/>
      <c r="HFP3210" s="14"/>
      <c r="HFQ3210" s="14"/>
      <c r="HFR3210" s="14"/>
      <c r="HFS3210" s="14"/>
      <c r="HFT3210" s="14"/>
      <c r="HFU3210" s="14"/>
      <c r="HFV3210" s="14"/>
      <c r="HFW3210" s="14"/>
      <c r="HFX3210" s="14"/>
      <c r="HFY3210" s="14"/>
      <c r="HFZ3210" s="14"/>
      <c r="HGA3210" s="14"/>
      <c r="HGB3210" s="14"/>
      <c r="HGC3210" s="14"/>
      <c r="HGD3210" s="14"/>
      <c r="HGE3210" s="14"/>
      <c r="HGF3210" s="14"/>
      <c r="HGG3210" s="14"/>
      <c r="HGH3210" s="14"/>
      <c r="HGI3210" s="14"/>
      <c r="HGJ3210" s="14"/>
      <c r="HGK3210" s="14"/>
      <c r="HGL3210" s="14"/>
      <c r="HGM3210" s="14"/>
      <c r="HGN3210" s="14"/>
      <c r="HGO3210" s="14"/>
      <c r="HGP3210" s="14"/>
      <c r="HGQ3210" s="14"/>
      <c r="HGR3210" s="14"/>
      <c r="HGS3210" s="14"/>
      <c r="HGT3210" s="14"/>
      <c r="HGU3210" s="14"/>
      <c r="HGV3210" s="14"/>
      <c r="HGW3210" s="14"/>
      <c r="HGX3210" s="14"/>
      <c r="HGY3210" s="14"/>
      <c r="HGZ3210" s="14"/>
      <c r="HHA3210" s="14"/>
      <c r="HHB3210" s="14"/>
      <c r="HHC3210" s="14"/>
      <c r="HHD3210" s="14"/>
      <c r="HHE3210" s="14"/>
      <c r="HHF3210" s="14"/>
      <c r="HHG3210" s="14"/>
      <c r="HHH3210" s="14"/>
      <c r="HHI3210" s="14"/>
      <c r="HHJ3210" s="14"/>
      <c r="HHK3210" s="14"/>
      <c r="HHL3210" s="14"/>
      <c r="HHM3210" s="14"/>
      <c r="HHN3210" s="14"/>
      <c r="HHO3210" s="14"/>
      <c r="HHP3210" s="14"/>
      <c r="HHQ3210" s="14"/>
      <c r="HHR3210" s="14"/>
      <c r="HHS3210" s="14"/>
      <c r="HHT3210" s="14"/>
      <c r="HHU3210" s="14"/>
      <c r="HHV3210" s="14"/>
      <c r="HHW3210" s="14"/>
      <c r="HHX3210" s="14"/>
      <c r="HHY3210" s="14"/>
      <c r="HHZ3210" s="14"/>
      <c r="HIA3210" s="14"/>
      <c r="HIB3210" s="14"/>
      <c r="HIC3210" s="14"/>
      <c r="HID3210" s="14"/>
      <c r="HIE3210" s="14"/>
      <c r="HIF3210" s="14"/>
      <c r="HIG3210" s="14"/>
      <c r="HIH3210" s="14"/>
      <c r="HII3210" s="14"/>
      <c r="HIJ3210" s="14"/>
      <c r="HIK3210" s="14"/>
      <c r="HIL3210" s="14"/>
      <c r="HIM3210" s="14"/>
      <c r="HIN3210" s="14"/>
      <c r="HIO3210" s="14"/>
      <c r="HIP3210" s="14"/>
      <c r="HIQ3210" s="14"/>
      <c r="HIR3210" s="14"/>
      <c r="HIS3210" s="14"/>
      <c r="HIT3210" s="14"/>
      <c r="HIU3210" s="14"/>
      <c r="HIV3210" s="14"/>
      <c r="HIW3210" s="14"/>
      <c r="HIX3210" s="14"/>
      <c r="HIY3210" s="14"/>
      <c r="HIZ3210" s="14"/>
      <c r="HJA3210" s="14"/>
      <c r="HJB3210" s="14"/>
      <c r="HJC3210" s="14"/>
      <c r="HJD3210" s="14"/>
      <c r="HJE3210" s="14"/>
      <c r="HJF3210" s="14"/>
      <c r="HJG3210" s="14"/>
      <c r="HJH3210" s="14"/>
      <c r="HJI3210" s="14"/>
      <c r="HJJ3210" s="14"/>
      <c r="HJK3210" s="14"/>
      <c r="HJL3210" s="14"/>
      <c r="HJM3210" s="14"/>
      <c r="HJN3210" s="14"/>
      <c r="HJO3210" s="14"/>
      <c r="HJP3210" s="14"/>
      <c r="HJQ3210" s="14"/>
      <c r="HJR3210" s="14"/>
      <c r="HJS3210" s="14"/>
      <c r="HJT3210" s="14"/>
      <c r="HJU3210" s="14"/>
      <c r="HJV3210" s="14"/>
      <c r="HJW3210" s="14"/>
      <c r="HJX3210" s="14"/>
      <c r="HJY3210" s="14"/>
      <c r="HJZ3210" s="14"/>
      <c r="HKA3210" s="14"/>
      <c r="HKB3210" s="14"/>
      <c r="HKC3210" s="14"/>
      <c r="HKD3210" s="14"/>
      <c r="HKE3210" s="14"/>
      <c r="HKF3210" s="14"/>
      <c r="HKG3210" s="14"/>
      <c r="HKH3210" s="14"/>
      <c r="HKI3210" s="14"/>
      <c r="HKJ3210" s="14"/>
      <c r="HKK3210" s="14"/>
      <c r="HKL3210" s="14"/>
      <c r="HKM3210" s="14"/>
      <c r="HKN3210" s="14"/>
      <c r="HKO3210" s="14"/>
      <c r="HKP3210" s="14"/>
      <c r="HKQ3210" s="14"/>
      <c r="HKR3210" s="14"/>
      <c r="HKS3210" s="14"/>
      <c r="HKT3210" s="14"/>
      <c r="HKU3210" s="14"/>
      <c r="HKV3210" s="14"/>
      <c r="HKW3210" s="14"/>
      <c r="HKX3210" s="14"/>
      <c r="HKY3210" s="14"/>
      <c r="HKZ3210" s="14"/>
      <c r="HLA3210" s="14"/>
      <c r="HLB3210" s="14"/>
      <c r="HLC3210" s="14"/>
      <c r="HLD3210" s="14"/>
      <c r="HLE3210" s="14"/>
      <c r="HLF3210" s="14"/>
      <c r="HLG3210" s="14"/>
      <c r="HLH3210" s="14"/>
      <c r="HLI3210" s="14"/>
      <c r="HLJ3210" s="14"/>
      <c r="HLK3210" s="14"/>
      <c r="HLL3210" s="14"/>
      <c r="HLM3210" s="14"/>
      <c r="HLN3210" s="14"/>
      <c r="HLO3210" s="14"/>
      <c r="HLP3210" s="14"/>
      <c r="HLQ3210" s="14"/>
      <c r="HLR3210" s="14"/>
      <c r="HLS3210" s="14"/>
      <c r="HLT3210" s="14"/>
      <c r="HLU3210" s="14"/>
      <c r="HLV3210" s="14"/>
      <c r="HLW3210" s="14"/>
      <c r="HLX3210" s="14"/>
      <c r="HLY3210" s="14"/>
      <c r="HLZ3210" s="14"/>
      <c r="HMA3210" s="14"/>
      <c r="HMB3210" s="14"/>
      <c r="HMC3210" s="14"/>
      <c r="HMD3210" s="14"/>
      <c r="HME3210" s="14"/>
      <c r="HMF3210" s="14"/>
      <c r="HMG3210" s="14"/>
      <c r="HMH3210" s="14"/>
      <c r="HMI3210" s="14"/>
      <c r="HMJ3210" s="14"/>
      <c r="HMK3210" s="14"/>
      <c r="HML3210" s="14"/>
      <c r="HMM3210" s="14"/>
      <c r="HMN3210" s="14"/>
      <c r="HMO3210" s="14"/>
      <c r="HMP3210" s="14"/>
      <c r="HMQ3210" s="14"/>
      <c r="HMR3210" s="14"/>
      <c r="HMS3210" s="14"/>
      <c r="HMT3210" s="14"/>
      <c r="HMU3210" s="14"/>
      <c r="HMV3210" s="14"/>
      <c r="HMW3210" s="14"/>
      <c r="HMX3210" s="14"/>
      <c r="HMY3210" s="14"/>
      <c r="HMZ3210" s="14"/>
      <c r="HNA3210" s="14"/>
      <c r="HNB3210" s="14"/>
      <c r="HNC3210" s="14"/>
      <c r="HND3210" s="14"/>
      <c r="HNE3210" s="14"/>
      <c r="HNF3210" s="14"/>
      <c r="HNG3210" s="14"/>
      <c r="HNH3210" s="14"/>
      <c r="HNI3210" s="14"/>
      <c r="HNJ3210" s="14"/>
      <c r="HNK3210" s="14"/>
      <c r="HNL3210" s="14"/>
      <c r="HNM3210" s="14"/>
      <c r="HNN3210" s="14"/>
      <c r="HNO3210" s="14"/>
      <c r="HNP3210" s="14"/>
      <c r="HNQ3210" s="14"/>
      <c r="HNR3210" s="14"/>
      <c r="HNS3210" s="14"/>
      <c r="HNT3210" s="14"/>
      <c r="HNU3210" s="14"/>
      <c r="HNV3210" s="14"/>
      <c r="HNW3210" s="14"/>
      <c r="HNX3210" s="14"/>
      <c r="HNY3210" s="14"/>
      <c r="HNZ3210" s="14"/>
      <c r="HOA3210" s="14"/>
      <c r="HOB3210" s="14"/>
      <c r="HOC3210" s="14"/>
      <c r="HOD3210" s="14"/>
      <c r="HOE3210" s="14"/>
      <c r="HOF3210" s="14"/>
      <c r="HOG3210" s="14"/>
      <c r="HOH3210" s="14"/>
      <c r="HOI3210" s="14"/>
      <c r="HOJ3210" s="14"/>
      <c r="HOK3210" s="14"/>
      <c r="HOL3210" s="14"/>
      <c r="HOM3210" s="14"/>
      <c r="HON3210" s="14"/>
      <c r="HOO3210" s="14"/>
      <c r="HOP3210" s="14"/>
      <c r="HOQ3210" s="14"/>
      <c r="HOR3210" s="14"/>
      <c r="HOS3210" s="14"/>
      <c r="HOT3210" s="14"/>
      <c r="HOU3210" s="14"/>
      <c r="HOV3210" s="14"/>
      <c r="HOW3210" s="14"/>
      <c r="HOX3210" s="14"/>
      <c r="HOY3210" s="14"/>
      <c r="HOZ3210" s="14"/>
      <c r="HPA3210" s="14"/>
      <c r="HPB3210" s="14"/>
      <c r="HPC3210" s="14"/>
      <c r="HPD3210" s="14"/>
      <c r="HPE3210" s="14"/>
      <c r="HPF3210" s="14"/>
      <c r="HPG3210" s="14"/>
      <c r="HPH3210" s="14"/>
      <c r="HPI3210" s="14"/>
      <c r="HPJ3210" s="14"/>
      <c r="HPK3210" s="14"/>
      <c r="HPL3210" s="14"/>
      <c r="HPM3210" s="14"/>
      <c r="HPN3210" s="14"/>
      <c r="HPO3210" s="14"/>
      <c r="HPP3210" s="14"/>
      <c r="HPQ3210" s="14"/>
      <c r="HPR3210" s="14"/>
      <c r="HPS3210" s="14"/>
      <c r="HPT3210" s="14"/>
      <c r="HPU3210" s="14"/>
      <c r="HPV3210" s="14"/>
      <c r="HPW3210" s="14"/>
      <c r="HPX3210" s="14"/>
      <c r="HPY3210" s="14"/>
      <c r="HPZ3210" s="14"/>
      <c r="HQA3210" s="14"/>
      <c r="HQB3210" s="14"/>
      <c r="HQC3210" s="14"/>
      <c r="HQD3210" s="14"/>
      <c r="HQE3210" s="14"/>
      <c r="HQF3210" s="14"/>
      <c r="HQG3210" s="14"/>
      <c r="HQH3210" s="14"/>
      <c r="HQI3210" s="14"/>
      <c r="HQJ3210" s="14"/>
      <c r="HQK3210" s="14"/>
      <c r="HQL3210" s="14"/>
      <c r="HQM3210" s="14"/>
      <c r="HQN3210" s="14"/>
      <c r="HQO3210" s="14"/>
      <c r="HQP3210" s="14"/>
      <c r="HQQ3210" s="14"/>
      <c r="HQR3210" s="14"/>
      <c r="HQS3210" s="14"/>
      <c r="HQT3210" s="14"/>
      <c r="HQU3210" s="14"/>
      <c r="HQV3210" s="14"/>
      <c r="HQW3210" s="14"/>
      <c r="HQX3210" s="14"/>
      <c r="HQY3210" s="14"/>
      <c r="HQZ3210" s="14"/>
      <c r="HRA3210" s="14"/>
      <c r="HRB3210" s="14"/>
      <c r="HRC3210" s="14"/>
      <c r="HRD3210" s="14"/>
      <c r="HRE3210" s="14"/>
      <c r="HRF3210" s="14"/>
      <c r="HRG3210" s="14"/>
      <c r="HRH3210" s="14"/>
      <c r="HRI3210" s="14"/>
      <c r="HRJ3210" s="14"/>
      <c r="HRK3210" s="14"/>
      <c r="HRL3210" s="14"/>
      <c r="HRM3210" s="14"/>
      <c r="HRN3210" s="14"/>
      <c r="HRO3210" s="14"/>
      <c r="HRP3210" s="14"/>
      <c r="HRQ3210" s="14"/>
      <c r="HRR3210" s="14"/>
      <c r="HRS3210" s="14"/>
      <c r="HRT3210" s="14"/>
      <c r="HRU3210" s="14"/>
      <c r="HRV3210" s="14"/>
      <c r="HRW3210" s="14"/>
      <c r="HRX3210" s="14"/>
      <c r="HRY3210" s="14"/>
      <c r="HRZ3210" s="14"/>
      <c r="HSA3210" s="14"/>
      <c r="HSB3210" s="14"/>
      <c r="HSC3210" s="14"/>
      <c r="HSD3210" s="14"/>
      <c r="HSE3210" s="14"/>
      <c r="HSF3210" s="14"/>
      <c r="HSG3210" s="14"/>
      <c r="HSH3210" s="14"/>
      <c r="HSI3210" s="14"/>
      <c r="HSJ3210" s="14"/>
      <c r="HSK3210" s="14"/>
      <c r="HSL3210" s="14"/>
      <c r="HSM3210" s="14"/>
      <c r="HSN3210" s="14"/>
      <c r="HSO3210" s="14"/>
      <c r="HSP3210" s="14"/>
      <c r="HSQ3210" s="14"/>
      <c r="HSR3210" s="14"/>
      <c r="HSS3210" s="14"/>
      <c r="HST3210" s="14"/>
      <c r="HSU3210" s="14"/>
      <c r="HSV3210" s="14"/>
      <c r="HSW3210" s="14"/>
      <c r="HSX3210" s="14"/>
      <c r="HSY3210" s="14"/>
      <c r="HSZ3210" s="14"/>
      <c r="HTA3210" s="14"/>
      <c r="HTB3210" s="14"/>
      <c r="HTC3210" s="14"/>
      <c r="HTD3210" s="14"/>
      <c r="HTE3210" s="14"/>
      <c r="HTF3210" s="14"/>
      <c r="HTG3210" s="14"/>
      <c r="HTH3210" s="14"/>
      <c r="HTI3210" s="14"/>
      <c r="HTJ3210" s="14"/>
      <c r="HTK3210" s="14"/>
      <c r="HTL3210" s="14"/>
      <c r="HTM3210" s="14"/>
      <c r="HTN3210" s="14"/>
      <c r="HTO3210" s="14"/>
      <c r="HTP3210" s="14"/>
      <c r="HTQ3210" s="14"/>
      <c r="HTR3210" s="14"/>
      <c r="HTS3210" s="14"/>
      <c r="HTT3210" s="14"/>
      <c r="HTU3210" s="14"/>
      <c r="HTV3210" s="14"/>
      <c r="HTW3210" s="14"/>
      <c r="HTX3210" s="14"/>
      <c r="HTY3210" s="14"/>
      <c r="HTZ3210" s="14"/>
      <c r="HUA3210" s="14"/>
      <c r="HUB3210" s="14"/>
      <c r="HUC3210" s="14"/>
      <c r="HUD3210" s="14"/>
      <c r="HUE3210" s="14"/>
      <c r="HUF3210" s="14"/>
      <c r="HUG3210" s="14"/>
      <c r="HUH3210" s="14"/>
      <c r="HUI3210" s="14"/>
      <c r="HUJ3210" s="14"/>
      <c r="HUK3210" s="14"/>
      <c r="HUL3210" s="14"/>
      <c r="HUM3210" s="14"/>
      <c r="HUN3210" s="14"/>
      <c r="HUO3210" s="14"/>
      <c r="HUP3210" s="14"/>
      <c r="HUQ3210" s="14"/>
      <c r="HUR3210" s="14"/>
      <c r="HUS3210" s="14"/>
      <c r="HUT3210" s="14"/>
      <c r="HUU3210" s="14"/>
      <c r="HUV3210" s="14"/>
      <c r="HUW3210" s="14"/>
      <c r="HUX3210" s="14"/>
      <c r="HUY3210" s="14"/>
      <c r="HUZ3210" s="14"/>
      <c r="HVA3210" s="14"/>
      <c r="HVB3210" s="14"/>
      <c r="HVC3210" s="14"/>
      <c r="HVD3210" s="14"/>
      <c r="HVE3210" s="14"/>
      <c r="HVF3210" s="14"/>
      <c r="HVG3210" s="14"/>
      <c r="HVH3210" s="14"/>
      <c r="HVI3210" s="14"/>
      <c r="HVJ3210" s="14"/>
      <c r="HVK3210" s="14"/>
      <c r="HVL3210" s="14"/>
      <c r="HVM3210" s="14"/>
      <c r="HVN3210" s="14"/>
      <c r="HVO3210" s="14"/>
      <c r="HVP3210" s="14"/>
      <c r="HVQ3210" s="14"/>
      <c r="HVR3210" s="14"/>
      <c r="HVS3210" s="14"/>
      <c r="HVT3210" s="14"/>
      <c r="HVU3210" s="14"/>
      <c r="HVV3210" s="14"/>
      <c r="HVW3210" s="14"/>
      <c r="HVX3210" s="14"/>
      <c r="HVY3210" s="14"/>
      <c r="HVZ3210" s="14"/>
      <c r="HWA3210" s="14"/>
      <c r="HWB3210" s="14"/>
      <c r="HWC3210" s="14"/>
      <c r="HWD3210" s="14"/>
      <c r="HWE3210" s="14"/>
      <c r="HWF3210" s="14"/>
      <c r="HWG3210" s="14"/>
      <c r="HWH3210" s="14"/>
      <c r="HWI3210" s="14"/>
      <c r="HWJ3210" s="14"/>
      <c r="HWK3210" s="14"/>
      <c r="HWL3210" s="14"/>
      <c r="HWM3210" s="14"/>
      <c r="HWN3210" s="14"/>
      <c r="HWO3210" s="14"/>
      <c r="HWP3210" s="14"/>
      <c r="HWQ3210" s="14"/>
      <c r="HWR3210" s="14"/>
      <c r="HWS3210" s="14"/>
      <c r="HWT3210" s="14"/>
      <c r="HWU3210" s="14"/>
      <c r="HWV3210" s="14"/>
      <c r="HWW3210" s="14"/>
      <c r="HWX3210" s="14"/>
      <c r="HWY3210" s="14"/>
      <c r="HWZ3210" s="14"/>
      <c r="HXA3210" s="14"/>
      <c r="HXB3210" s="14"/>
      <c r="HXC3210" s="14"/>
      <c r="HXD3210" s="14"/>
      <c r="HXE3210" s="14"/>
      <c r="HXF3210" s="14"/>
      <c r="HXG3210" s="14"/>
      <c r="HXH3210" s="14"/>
      <c r="HXI3210" s="14"/>
      <c r="HXJ3210" s="14"/>
      <c r="HXK3210" s="14"/>
      <c r="HXL3210" s="14"/>
      <c r="HXM3210" s="14"/>
      <c r="HXN3210" s="14"/>
      <c r="HXO3210" s="14"/>
      <c r="HXP3210" s="14"/>
      <c r="HXQ3210" s="14"/>
      <c r="HXR3210" s="14"/>
      <c r="HXS3210" s="14"/>
      <c r="HXT3210" s="14"/>
      <c r="HXU3210" s="14"/>
      <c r="HXV3210" s="14"/>
      <c r="HXW3210" s="14"/>
      <c r="HXX3210" s="14"/>
      <c r="HXY3210" s="14"/>
      <c r="HXZ3210" s="14"/>
      <c r="HYA3210" s="14"/>
      <c r="HYB3210" s="14"/>
      <c r="HYC3210" s="14"/>
      <c r="HYD3210" s="14"/>
      <c r="HYE3210" s="14"/>
      <c r="HYF3210" s="14"/>
      <c r="HYG3210" s="14"/>
      <c r="HYH3210" s="14"/>
      <c r="HYI3210" s="14"/>
      <c r="HYJ3210" s="14"/>
      <c r="HYK3210" s="14"/>
      <c r="HYL3210" s="14"/>
      <c r="HYM3210" s="14"/>
      <c r="HYN3210" s="14"/>
      <c r="HYO3210" s="14"/>
      <c r="HYP3210" s="14"/>
      <c r="HYQ3210" s="14"/>
      <c r="HYR3210" s="14"/>
      <c r="HYS3210" s="14"/>
      <c r="HYT3210" s="14"/>
      <c r="HYU3210" s="14"/>
      <c r="HYV3210" s="14"/>
      <c r="HYW3210" s="14"/>
      <c r="HYX3210" s="14"/>
      <c r="HYY3210" s="14"/>
      <c r="HYZ3210" s="14"/>
      <c r="HZA3210" s="14"/>
      <c r="HZB3210" s="14"/>
      <c r="HZC3210" s="14"/>
      <c r="HZD3210" s="14"/>
      <c r="HZE3210" s="14"/>
      <c r="HZF3210" s="14"/>
      <c r="HZG3210" s="14"/>
      <c r="HZH3210" s="14"/>
      <c r="HZI3210" s="14"/>
      <c r="HZJ3210" s="14"/>
      <c r="HZK3210" s="14"/>
      <c r="HZL3210" s="14"/>
      <c r="HZM3210" s="14"/>
      <c r="HZN3210" s="14"/>
      <c r="HZO3210" s="14"/>
      <c r="HZP3210" s="14"/>
      <c r="HZQ3210" s="14"/>
      <c r="HZR3210" s="14"/>
      <c r="HZS3210" s="14"/>
      <c r="HZT3210" s="14"/>
      <c r="HZU3210" s="14"/>
      <c r="HZV3210" s="14"/>
      <c r="HZW3210" s="14"/>
      <c r="HZX3210" s="14"/>
      <c r="HZY3210" s="14"/>
      <c r="HZZ3210" s="14"/>
      <c r="IAA3210" s="14"/>
      <c r="IAB3210" s="14"/>
      <c r="IAC3210" s="14"/>
      <c r="IAD3210" s="14"/>
      <c r="IAE3210" s="14"/>
      <c r="IAF3210" s="14"/>
      <c r="IAG3210" s="14"/>
      <c r="IAH3210" s="14"/>
      <c r="IAI3210" s="14"/>
      <c r="IAJ3210" s="14"/>
      <c r="IAK3210" s="14"/>
      <c r="IAL3210" s="14"/>
      <c r="IAM3210" s="14"/>
      <c r="IAN3210" s="14"/>
      <c r="IAO3210" s="14"/>
      <c r="IAP3210" s="14"/>
      <c r="IAQ3210" s="14"/>
      <c r="IAR3210" s="14"/>
      <c r="IAS3210" s="14"/>
      <c r="IAT3210" s="14"/>
      <c r="IAU3210" s="14"/>
      <c r="IAV3210" s="14"/>
      <c r="IAW3210" s="14"/>
      <c r="IAX3210" s="14"/>
      <c r="IAY3210" s="14"/>
      <c r="IAZ3210" s="14"/>
      <c r="IBA3210" s="14"/>
      <c r="IBB3210" s="14"/>
      <c r="IBC3210" s="14"/>
      <c r="IBD3210" s="14"/>
      <c r="IBE3210" s="14"/>
      <c r="IBF3210" s="14"/>
      <c r="IBG3210" s="14"/>
      <c r="IBH3210" s="14"/>
      <c r="IBI3210" s="14"/>
      <c r="IBJ3210" s="14"/>
      <c r="IBK3210" s="14"/>
      <c r="IBL3210" s="14"/>
      <c r="IBM3210" s="14"/>
      <c r="IBN3210" s="14"/>
      <c r="IBO3210" s="14"/>
      <c r="IBP3210" s="14"/>
      <c r="IBQ3210" s="14"/>
      <c r="IBR3210" s="14"/>
      <c r="IBS3210" s="14"/>
      <c r="IBT3210" s="14"/>
      <c r="IBU3210" s="14"/>
      <c r="IBV3210" s="14"/>
      <c r="IBW3210" s="14"/>
      <c r="IBX3210" s="14"/>
      <c r="IBY3210" s="14"/>
      <c r="IBZ3210" s="14"/>
      <c r="ICA3210" s="14"/>
      <c r="ICB3210" s="14"/>
      <c r="ICC3210" s="14"/>
      <c r="ICD3210" s="14"/>
      <c r="ICE3210" s="14"/>
      <c r="ICF3210" s="14"/>
      <c r="ICG3210" s="14"/>
      <c r="ICH3210" s="14"/>
      <c r="ICI3210" s="14"/>
      <c r="ICJ3210" s="14"/>
      <c r="ICK3210" s="14"/>
      <c r="ICL3210" s="14"/>
      <c r="ICM3210" s="14"/>
      <c r="ICN3210" s="14"/>
      <c r="ICO3210" s="14"/>
      <c r="ICP3210" s="14"/>
      <c r="ICQ3210" s="14"/>
      <c r="ICR3210" s="14"/>
      <c r="ICS3210" s="14"/>
      <c r="ICT3210" s="14"/>
      <c r="ICU3210" s="14"/>
      <c r="ICV3210" s="14"/>
      <c r="ICW3210" s="14"/>
      <c r="ICX3210" s="14"/>
      <c r="ICY3210" s="14"/>
      <c r="ICZ3210" s="14"/>
      <c r="IDA3210" s="14"/>
      <c r="IDB3210" s="14"/>
      <c r="IDC3210" s="14"/>
      <c r="IDD3210" s="14"/>
      <c r="IDE3210" s="14"/>
      <c r="IDF3210" s="14"/>
      <c r="IDG3210" s="14"/>
      <c r="IDH3210" s="14"/>
      <c r="IDI3210" s="14"/>
      <c r="IDJ3210" s="14"/>
      <c r="IDK3210" s="14"/>
      <c r="IDL3210" s="14"/>
      <c r="IDM3210" s="14"/>
      <c r="IDN3210" s="14"/>
      <c r="IDO3210" s="14"/>
      <c r="IDP3210" s="14"/>
      <c r="IDQ3210" s="14"/>
      <c r="IDR3210" s="14"/>
      <c r="IDS3210" s="14"/>
      <c r="IDT3210" s="14"/>
      <c r="IDU3210" s="14"/>
      <c r="IDV3210" s="14"/>
      <c r="IDW3210" s="14"/>
      <c r="IDX3210" s="14"/>
      <c r="IDY3210" s="14"/>
      <c r="IDZ3210" s="14"/>
      <c r="IEA3210" s="14"/>
      <c r="IEB3210" s="14"/>
      <c r="IEC3210" s="14"/>
      <c r="IED3210" s="14"/>
      <c r="IEE3210" s="14"/>
      <c r="IEF3210" s="14"/>
      <c r="IEG3210" s="14"/>
      <c r="IEH3210" s="14"/>
      <c r="IEI3210" s="14"/>
      <c r="IEJ3210" s="14"/>
      <c r="IEK3210" s="14"/>
      <c r="IEL3210" s="14"/>
      <c r="IEM3210" s="14"/>
      <c r="IEN3210" s="14"/>
      <c r="IEO3210" s="14"/>
      <c r="IEP3210" s="14"/>
      <c r="IEQ3210" s="14"/>
      <c r="IER3210" s="14"/>
      <c r="IES3210" s="14"/>
      <c r="IET3210" s="14"/>
      <c r="IEU3210" s="14"/>
      <c r="IEV3210" s="14"/>
      <c r="IEW3210" s="14"/>
      <c r="IEX3210" s="14"/>
      <c r="IEY3210" s="14"/>
      <c r="IEZ3210" s="14"/>
      <c r="IFA3210" s="14"/>
      <c r="IFB3210" s="14"/>
      <c r="IFC3210" s="14"/>
      <c r="IFD3210" s="14"/>
      <c r="IFE3210" s="14"/>
      <c r="IFF3210" s="14"/>
      <c r="IFG3210" s="14"/>
      <c r="IFH3210" s="14"/>
      <c r="IFI3210" s="14"/>
      <c r="IFJ3210" s="14"/>
      <c r="IFK3210" s="14"/>
      <c r="IFL3210" s="14"/>
      <c r="IFM3210" s="14"/>
      <c r="IFN3210" s="14"/>
      <c r="IFO3210" s="14"/>
      <c r="IFP3210" s="14"/>
      <c r="IFQ3210" s="14"/>
      <c r="IFR3210" s="14"/>
      <c r="IFS3210" s="14"/>
      <c r="IFT3210" s="14"/>
      <c r="IFU3210" s="14"/>
      <c r="IFV3210" s="14"/>
      <c r="IFW3210" s="14"/>
      <c r="IFX3210" s="14"/>
      <c r="IFY3210" s="14"/>
      <c r="IFZ3210" s="14"/>
      <c r="IGA3210" s="14"/>
      <c r="IGB3210" s="14"/>
      <c r="IGC3210" s="14"/>
      <c r="IGD3210" s="14"/>
      <c r="IGE3210" s="14"/>
      <c r="IGF3210" s="14"/>
      <c r="IGG3210" s="14"/>
      <c r="IGH3210" s="14"/>
      <c r="IGI3210" s="14"/>
      <c r="IGJ3210" s="14"/>
      <c r="IGK3210" s="14"/>
      <c r="IGL3210" s="14"/>
      <c r="IGM3210" s="14"/>
      <c r="IGN3210" s="14"/>
      <c r="IGO3210" s="14"/>
      <c r="IGP3210" s="14"/>
      <c r="IGQ3210" s="14"/>
      <c r="IGR3210" s="14"/>
      <c r="IGS3210" s="14"/>
      <c r="IGT3210" s="14"/>
      <c r="IGU3210" s="14"/>
      <c r="IGV3210" s="14"/>
      <c r="IGW3210" s="14"/>
      <c r="IGX3210" s="14"/>
      <c r="IGY3210" s="14"/>
      <c r="IGZ3210" s="14"/>
      <c r="IHA3210" s="14"/>
      <c r="IHB3210" s="14"/>
      <c r="IHC3210" s="14"/>
      <c r="IHD3210" s="14"/>
      <c r="IHE3210" s="14"/>
      <c r="IHF3210" s="14"/>
      <c r="IHG3210" s="14"/>
      <c r="IHH3210" s="14"/>
      <c r="IHI3210" s="14"/>
      <c r="IHJ3210" s="14"/>
      <c r="IHK3210" s="14"/>
      <c r="IHL3210" s="14"/>
      <c r="IHM3210" s="14"/>
      <c r="IHN3210" s="14"/>
      <c r="IHO3210" s="14"/>
      <c r="IHP3210" s="14"/>
      <c r="IHQ3210" s="14"/>
      <c r="IHR3210" s="14"/>
      <c r="IHS3210" s="14"/>
      <c r="IHT3210" s="14"/>
      <c r="IHU3210" s="14"/>
      <c r="IHV3210" s="14"/>
      <c r="IHW3210" s="14"/>
      <c r="IHX3210" s="14"/>
      <c r="IHY3210" s="14"/>
      <c r="IHZ3210" s="14"/>
      <c r="IIA3210" s="14"/>
      <c r="IIB3210" s="14"/>
      <c r="IIC3210" s="14"/>
      <c r="IID3210" s="14"/>
      <c r="IIE3210" s="14"/>
      <c r="IIF3210" s="14"/>
      <c r="IIG3210" s="14"/>
      <c r="IIH3210" s="14"/>
      <c r="III3210" s="14"/>
      <c r="IIJ3210" s="14"/>
      <c r="IIK3210" s="14"/>
      <c r="IIL3210" s="14"/>
      <c r="IIM3210" s="14"/>
      <c r="IIN3210" s="14"/>
      <c r="IIO3210" s="14"/>
      <c r="IIP3210" s="14"/>
      <c r="IIQ3210" s="14"/>
      <c r="IIR3210" s="14"/>
      <c r="IIS3210" s="14"/>
      <c r="IIT3210" s="14"/>
      <c r="IIU3210" s="14"/>
      <c r="IIV3210" s="14"/>
      <c r="IIW3210" s="14"/>
      <c r="IIX3210" s="14"/>
      <c r="IIY3210" s="14"/>
      <c r="IIZ3210" s="14"/>
      <c r="IJA3210" s="14"/>
      <c r="IJB3210" s="14"/>
      <c r="IJC3210" s="14"/>
      <c r="IJD3210" s="14"/>
      <c r="IJE3210" s="14"/>
      <c r="IJF3210" s="14"/>
      <c r="IJG3210" s="14"/>
      <c r="IJH3210" s="14"/>
      <c r="IJI3210" s="14"/>
      <c r="IJJ3210" s="14"/>
      <c r="IJK3210" s="14"/>
      <c r="IJL3210" s="14"/>
      <c r="IJM3210" s="14"/>
      <c r="IJN3210" s="14"/>
      <c r="IJO3210" s="14"/>
      <c r="IJP3210" s="14"/>
      <c r="IJQ3210" s="14"/>
      <c r="IJR3210" s="14"/>
      <c r="IJS3210" s="14"/>
      <c r="IJT3210" s="14"/>
      <c r="IJU3210" s="14"/>
      <c r="IJV3210" s="14"/>
      <c r="IJW3210" s="14"/>
      <c r="IJX3210" s="14"/>
      <c r="IJY3210" s="14"/>
      <c r="IJZ3210" s="14"/>
      <c r="IKA3210" s="14"/>
      <c r="IKB3210" s="14"/>
      <c r="IKC3210" s="14"/>
      <c r="IKD3210" s="14"/>
      <c r="IKE3210" s="14"/>
      <c r="IKF3210" s="14"/>
      <c r="IKG3210" s="14"/>
      <c r="IKH3210" s="14"/>
      <c r="IKI3210" s="14"/>
      <c r="IKJ3210" s="14"/>
      <c r="IKK3210" s="14"/>
      <c r="IKL3210" s="14"/>
      <c r="IKM3210" s="14"/>
      <c r="IKN3210" s="14"/>
      <c r="IKO3210" s="14"/>
      <c r="IKP3210" s="14"/>
      <c r="IKQ3210" s="14"/>
      <c r="IKR3210" s="14"/>
      <c r="IKS3210" s="14"/>
      <c r="IKT3210" s="14"/>
      <c r="IKU3210" s="14"/>
      <c r="IKV3210" s="14"/>
      <c r="IKW3210" s="14"/>
      <c r="IKX3210" s="14"/>
      <c r="IKY3210" s="14"/>
      <c r="IKZ3210" s="14"/>
      <c r="ILA3210" s="14"/>
      <c r="ILB3210" s="14"/>
      <c r="ILC3210" s="14"/>
      <c r="ILD3210" s="14"/>
      <c r="ILE3210" s="14"/>
      <c r="ILF3210" s="14"/>
      <c r="ILG3210" s="14"/>
      <c r="ILH3210" s="14"/>
      <c r="ILI3210" s="14"/>
      <c r="ILJ3210" s="14"/>
      <c r="ILK3210" s="14"/>
      <c r="ILL3210" s="14"/>
      <c r="ILM3210" s="14"/>
      <c r="ILN3210" s="14"/>
      <c r="ILO3210" s="14"/>
      <c r="ILP3210" s="14"/>
      <c r="ILQ3210" s="14"/>
      <c r="ILR3210" s="14"/>
      <c r="ILS3210" s="14"/>
      <c r="ILT3210" s="14"/>
      <c r="ILU3210" s="14"/>
      <c r="ILV3210" s="14"/>
      <c r="ILW3210" s="14"/>
      <c r="ILX3210" s="14"/>
      <c r="ILY3210" s="14"/>
      <c r="ILZ3210" s="14"/>
      <c r="IMA3210" s="14"/>
      <c r="IMB3210" s="14"/>
      <c r="IMC3210" s="14"/>
      <c r="IMD3210" s="14"/>
      <c r="IME3210" s="14"/>
      <c r="IMF3210" s="14"/>
      <c r="IMG3210" s="14"/>
      <c r="IMH3210" s="14"/>
      <c r="IMI3210" s="14"/>
      <c r="IMJ3210" s="14"/>
      <c r="IMK3210" s="14"/>
      <c r="IML3210" s="14"/>
      <c r="IMM3210" s="14"/>
      <c r="IMN3210" s="14"/>
      <c r="IMO3210" s="14"/>
      <c r="IMP3210" s="14"/>
      <c r="IMQ3210" s="14"/>
      <c r="IMR3210" s="14"/>
      <c r="IMS3210" s="14"/>
      <c r="IMT3210" s="14"/>
      <c r="IMU3210" s="14"/>
      <c r="IMV3210" s="14"/>
      <c r="IMW3210" s="14"/>
      <c r="IMX3210" s="14"/>
      <c r="IMY3210" s="14"/>
      <c r="IMZ3210" s="14"/>
      <c r="INA3210" s="14"/>
      <c r="INB3210" s="14"/>
      <c r="INC3210" s="14"/>
      <c r="IND3210" s="14"/>
      <c r="INE3210" s="14"/>
      <c r="INF3210" s="14"/>
      <c r="ING3210" s="14"/>
      <c r="INH3210" s="14"/>
      <c r="INI3210" s="14"/>
      <c r="INJ3210" s="14"/>
      <c r="INK3210" s="14"/>
      <c r="INL3210" s="14"/>
      <c r="INM3210" s="14"/>
      <c r="INN3210" s="14"/>
      <c r="INO3210" s="14"/>
      <c r="INP3210" s="14"/>
      <c r="INQ3210" s="14"/>
      <c r="INR3210" s="14"/>
      <c r="INS3210" s="14"/>
      <c r="INT3210" s="14"/>
      <c r="INU3210" s="14"/>
      <c r="INV3210" s="14"/>
      <c r="INW3210" s="14"/>
      <c r="INX3210" s="14"/>
      <c r="INY3210" s="14"/>
      <c r="INZ3210" s="14"/>
      <c r="IOA3210" s="14"/>
      <c r="IOB3210" s="14"/>
      <c r="IOC3210" s="14"/>
      <c r="IOD3210" s="14"/>
      <c r="IOE3210" s="14"/>
      <c r="IOF3210" s="14"/>
      <c r="IOG3210" s="14"/>
      <c r="IOH3210" s="14"/>
      <c r="IOI3210" s="14"/>
      <c r="IOJ3210" s="14"/>
      <c r="IOK3210" s="14"/>
      <c r="IOL3210" s="14"/>
      <c r="IOM3210" s="14"/>
      <c r="ION3210" s="14"/>
      <c r="IOO3210" s="14"/>
      <c r="IOP3210" s="14"/>
      <c r="IOQ3210" s="14"/>
      <c r="IOR3210" s="14"/>
      <c r="IOS3210" s="14"/>
      <c r="IOT3210" s="14"/>
      <c r="IOU3210" s="14"/>
      <c r="IOV3210" s="14"/>
      <c r="IOW3210" s="14"/>
      <c r="IOX3210" s="14"/>
      <c r="IOY3210" s="14"/>
      <c r="IOZ3210" s="14"/>
      <c r="IPA3210" s="14"/>
      <c r="IPB3210" s="14"/>
      <c r="IPC3210" s="14"/>
      <c r="IPD3210" s="14"/>
      <c r="IPE3210" s="14"/>
      <c r="IPF3210" s="14"/>
      <c r="IPG3210" s="14"/>
      <c r="IPH3210" s="14"/>
      <c r="IPI3210" s="14"/>
      <c r="IPJ3210" s="14"/>
      <c r="IPK3210" s="14"/>
      <c r="IPL3210" s="14"/>
      <c r="IPM3210" s="14"/>
      <c r="IPN3210" s="14"/>
      <c r="IPO3210" s="14"/>
      <c r="IPP3210" s="14"/>
      <c r="IPQ3210" s="14"/>
      <c r="IPR3210" s="14"/>
      <c r="IPS3210" s="14"/>
      <c r="IPT3210" s="14"/>
      <c r="IPU3210" s="14"/>
      <c r="IPV3210" s="14"/>
      <c r="IPW3210" s="14"/>
      <c r="IPX3210" s="14"/>
      <c r="IPY3210" s="14"/>
      <c r="IPZ3210" s="14"/>
      <c r="IQA3210" s="14"/>
      <c r="IQB3210" s="14"/>
      <c r="IQC3210" s="14"/>
      <c r="IQD3210" s="14"/>
      <c r="IQE3210" s="14"/>
      <c r="IQF3210" s="14"/>
      <c r="IQG3210" s="14"/>
      <c r="IQH3210" s="14"/>
      <c r="IQI3210" s="14"/>
      <c r="IQJ3210" s="14"/>
      <c r="IQK3210" s="14"/>
      <c r="IQL3210" s="14"/>
      <c r="IQM3210" s="14"/>
      <c r="IQN3210" s="14"/>
      <c r="IQO3210" s="14"/>
      <c r="IQP3210" s="14"/>
      <c r="IQQ3210" s="14"/>
      <c r="IQR3210" s="14"/>
      <c r="IQS3210" s="14"/>
      <c r="IQT3210" s="14"/>
      <c r="IQU3210" s="14"/>
      <c r="IQV3210" s="14"/>
      <c r="IQW3210" s="14"/>
      <c r="IQX3210" s="14"/>
      <c r="IQY3210" s="14"/>
      <c r="IQZ3210" s="14"/>
      <c r="IRA3210" s="14"/>
      <c r="IRB3210" s="14"/>
      <c r="IRC3210" s="14"/>
      <c r="IRD3210" s="14"/>
      <c r="IRE3210" s="14"/>
      <c r="IRF3210" s="14"/>
      <c r="IRG3210" s="14"/>
      <c r="IRH3210" s="14"/>
      <c r="IRI3210" s="14"/>
      <c r="IRJ3210" s="14"/>
      <c r="IRK3210" s="14"/>
      <c r="IRL3210" s="14"/>
      <c r="IRM3210" s="14"/>
      <c r="IRN3210" s="14"/>
      <c r="IRO3210" s="14"/>
      <c r="IRP3210" s="14"/>
      <c r="IRQ3210" s="14"/>
      <c r="IRR3210" s="14"/>
      <c r="IRS3210" s="14"/>
      <c r="IRT3210" s="14"/>
      <c r="IRU3210" s="14"/>
      <c r="IRV3210" s="14"/>
      <c r="IRW3210" s="14"/>
      <c r="IRX3210" s="14"/>
      <c r="IRY3210" s="14"/>
      <c r="IRZ3210" s="14"/>
      <c r="ISA3210" s="14"/>
      <c r="ISB3210" s="14"/>
      <c r="ISC3210" s="14"/>
      <c r="ISD3210" s="14"/>
      <c r="ISE3210" s="14"/>
      <c r="ISF3210" s="14"/>
      <c r="ISG3210" s="14"/>
      <c r="ISH3210" s="14"/>
      <c r="ISI3210" s="14"/>
      <c r="ISJ3210" s="14"/>
      <c r="ISK3210" s="14"/>
      <c r="ISL3210" s="14"/>
      <c r="ISM3210" s="14"/>
      <c r="ISN3210" s="14"/>
      <c r="ISO3210" s="14"/>
      <c r="ISP3210" s="14"/>
      <c r="ISQ3210" s="14"/>
      <c r="ISR3210" s="14"/>
      <c r="ISS3210" s="14"/>
      <c r="IST3210" s="14"/>
      <c r="ISU3210" s="14"/>
      <c r="ISV3210" s="14"/>
      <c r="ISW3210" s="14"/>
      <c r="ISX3210" s="14"/>
      <c r="ISY3210" s="14"/>
      <c r="ISZ3210" s="14"/>
      <c r="ITA3210" s="14"/>
      <c r="ITB3210" s="14"/>
      <c r="ITC3210" s="14"/>
      <c r="ITD3210" s="14"/>
      <c r="ITE3210" s="14"/>
      <c r="ITF3210" s="14"/>
      <c r="ITG3210" s="14"/>
      <c r="ITH3210" s="14"/>
      <c r="ITI3210" s="14"/>
      <c r="ITJ3210" s="14"/>
      <c r="ITK3210" s="14"/>
      <c r="ITL3210" s="14"/>
      <c r="ITM3210" s="14"/>
      <c r="ITN3210" s="14"/>
      <c r="ITO3210" s="14"/>
      <c r="ITP3210" s="14"/>
      <c r="ITQ3210" s="14"/>
      <c r="ITR3210" s="14"/>
      <c r="ITS3210" s="14"/>
      <c r="ITT3210" s="14"/>
      <c r="ITU3210" s="14"/>
      <c r="ITV3210" s="14"/>
      <c r="ITW3210" s="14"/>
      <c r="ITX3210" s="14"/>
      <c r="ITY3210" s="14"/>
      <c r="ITZ3210" s="14"/>
      <c r="IUA3210" s="14"/>
      <c r="IUB3210" s="14"/>
      <c r="IUC3210" s="14"/>
      <c r="IUD3210" s="14"/>
      <c r="IUE3210" s="14"/>
      <c r="IUF3210" s="14"/>
      <c r="IUG3210" s="14"/>
      <c r="IUH3210" s="14"/>
      <c r="IUI3210" s="14"/>
      <c r="IUJ3210" s="14"/>
      <c r="IUK3210" s="14"/>
      <c r="IUL3210" s="14"/>
      <c r="IUM3210" s="14"/>
      <c r="IUN3210" s="14"/>
      <c r="IUO3210" s="14"/>
      <c r="IUP3210" s="14"/>
      <c r="IUQ3210" s="14"/>
      <c r="IUR3210" s="14"/>
      <c r="IUS3210" s="14"/>
      <c r="IUT3210" s="14"/>
      <c r="IUU3210" s="14"/>
      <c r="IUV3210" s="14"/>
      <c r="IUW3210" s="14"/>
      <c r="IUX3210" s="14"/>
      <c r="IUY3210" s="14"/>
      <c r="IUZ3210" s="14"/>
      <c r="IVA3210" s="14"/>
      <c r="IVB3210" s="14"/>
      <c r="IVC3210" s="14"/>
      <c r="IVD3210" s="14"/>
      <c r="IVE3210" s="14"/>
      <c r="IVF3210" s="14"/>
      <c r="IVG3210" s="14"/>
      <c r="IVH3210" s="14"/>
      <c r="IVI3210" s="14"/>
      <c r="IVJ3210" s="14"/>
      <c r="IVK3210" s="14"/>
      <c r="IVL3210" s="14"/>
      <c r="IVM3210" s="14"/>
      <c r="IVN3210" s="14"/>
      <c r="IVO3210" s="14"/>
      <c r="IVP3210" s="14"/>
      <c r="IVQ3210" s="14"/>
      <c r="IVR3210" s="14"/>
      <c r="IVS3210" s="14"/>
      <c r="IVT3210" s="14"/>
      <c r="IVU3210" s="14"/>
      <c r="IVV3210" s="14"/>
      <c r="IVW3210" s="14"/>
      <c r="IVX3210" s="14"/>
      <c r="IVY3210" s="14"/>
      <c r="IVZ3210" s="14"/>
      <c r="IWA3210" s="14"/>
      <c r="IWB3210" s="14"/>
      <c r="IWC3210" s="14"/>
      <c r="IWD3210" s="14"/>
      <c r="IWE3210" s="14"/>
      <c r="IWF3210" s="14"/>
      <c r="IWG3210" s="14"/>
      <c r="IWH3210" s="14"/>
      <c r="IWI3210" s="14"/>
      <c r="IWJ3210" s="14"/>
      <c r="IWK3210" s="14"/>
      <c r="IWL3210" s="14"/>
      <c r="IWM3210" s="14"/>
      <c r="IWN3210" s="14"/>
      <c r="IWO3210" s="14"/>
      <c r="IWP3210" s="14"/>
      <c r="IWQ3210" s="14"/>
      <c r="IWR3210" s="14"/>
      <c r="IWS3210" s="14"/>
      <c r="IWT3210" s="14"/>
      <c r="IWU3210" s="14"/>
      <c r="IWV3210" s="14"/>
      <c r="IWW3210" s="14"/>
      <c r="IWX3210" s="14"/>
      <c r="IWY3210" s="14"/>
      <c r="IWZ3210" s="14"/>
      <c r="IXA3210" s="14"/>
      <c r="IXB3210" s="14"/>
      <c r="IXC3210" s="14"/>
      <c r="IXD3210" s="14"/>
      <c r="IXE3210" s="14"/>
      <c r="IXF3210" s="14"/>
      <c r="IXG3210" s="14"/>
      <c r="IXH3210" s="14"/>
      <c r="IXI3210" s="14"/>
      <c r="IXJ3210" s="14"/>
      <c r="IXK3210" s="14"/>
      <c r="IXL3210" s="14"/>
      <c r="IXM3210" s="14"/>
      <c r="IXN3210" s="14"/>
      <c r="IXO3210" s="14"/>
      <c r="IXP3210" s="14"/>
      <c r="IXQ3210" s="14"/>
      <c r="IXR3210" s="14"/>
      <c r="IXS3210" s="14"/>
      <c r="IXT3210" s="14"/>
      <c r="IXU3210" s="14"/>
      <c r="IXV3210" s="14"/>
      <c r="IXW3210" s="14"/>
      <c r="IXX3210" s="14"/>
      <c r="IXY3210" s="14"/>
      <c r="IXZ3210" s="14"/>
      <c r="IYA3210" s="14"/>
      <c r="IYB3210" s="14"/>
      <c r="IYC3210" s="14"/>
      <c r="IYD3210" s="14"/>
      <c r="IYE3210" s="14"/>
      <c r="IYF3210" s="14"/>
      <c r="IYG3210" s="14"/>
      <c r="IYH3210" s="14"/>
      <c r="IYI3210" s="14"/>
      <c r="IYJ3210" s="14"/>
      <c r="IYK3210" s="14"/>
      <c r="IYL3210" s="14"/>
      <c r="IYM3210" s="14"/>
      <c r="IYN3210" s="14"/>
      <c r="IYO3210" s="14"/>
      <c r="IYP3210" s="14"/>
      <c r="IYQ3210" s="14"/>
      <c r="IYR3210" s="14"/>
      <c r="IYS3210" s="14"/>
      <c r="IYT3210" s="14"/>
      <c r="IYU3210" s="14"/>
      <c r="IYV3210" s="14"/>
      <c r="IYW3210" s="14"/>
      <c r="IYX3210" s="14"/>
      <c r="IYY3210" s="14"/>
      <c r="IYZ3210" s="14"/>
      <c r="IZA3210" s="14"/>
      <c r="IZB3210" s="14"/>
      <c r="IZC3210" s="14"/>
      <c r="IZD3210" s="14"/>
      <c r="IZE3210" s="14"/>
      <c r="IZF3210" s="14"/>
      <c r="IZG3210" s="14"/>
      <c r="IZH3210" s="14"/>
      <c r="IZI3210" s="14"/>
      <c r="IZJ3210" s="14"/>
      <c r="IZK3210" s="14"/>
      <c r="IZL3210" s="14"/>
      <c r="IZM3210" s="14"/>
      <c r="IZN3210" s="14"/>
      <c r="IZO3210" s="14"/>
      <c r="IZP3210" s="14"/>
      <c r="IZQ3210" s="14"/>
      <c r="IZR3210" s="14"/>
      <c r="IZS3210" s="14"/>
      <c r="IZT3210" s="14"/>
      <c r="IZU3210" s="14"/>
      <c r="IZV3210" s="14"/>
      <c r="IZW3210" s="14"/>
      <c r="IZX3210" s="14"/>
      <c r="IZY3210" s="14"/>
      <c r="IZZ3210" s="14"/>
      <c r="JAA3210" s="14"/>
      <c r="JAB3210" s="14"/>
      <c r="JAC3210" s="14"/>
      <c r="JAD3210" s="14"/>
      <c r="JAE3210" s="14"/>
      <c r="JAF3210" s="14"/>
      <c r="JAG3210" s="14"/>
      <c r="JAH3210" s="14"/>
      <c r="JAI3210" s="14"/>
      <c r="JAJ3210" s="14"/>
      <c r="JAK3210" s="14"/>
      <c r="JAL3210" s="14"/>
      <c r="JAM3210" s="14"/>
      <c r="JAN3210" s="14"/>
      <c r="JAO3210" s="14"/>
      <c r="JAP3210" s="14"/>
      <c r="JAQ3210" s="14"/>
      <c r="JAR3210" s="14"/>
      <c r="JAS3210" s="14"/>
      <c r="JAT3210" s="14"/>
      <c r="JAU3210" s="14"/>
      <c r="JAV3210" s="14"/>
      <c r="JAW3210" s="14"/>
      <c r="JAX3210" s="14"/>
      <c r="JAY3210" s="14"/>
      <c r="JAZ3210" s="14"/>
      <c r="JBA3210" s="14"/>
      <c r="JBB3210" s="14"/>
      <c r="JBC3210" s="14"/>
      <c r="JBD3210" s="14"/>
      <c r="JBE3210" s="14"/>
      <c r="JBF3210" s="14"/>
      <c r="JBG3210" s="14"/>
      <c r="JBH3210" s="14"/>
      <c r="JBI3210" s="14"/>
      <c r="JBJ3210" s="14"/>
      <c r="JBK3210" s="14"/>
      <c r="JBL3210" s="14"/>
      <c r="JBM3210" s="14"/>
      <c r="JBN3210" s="14"/>
      <c r="JBO3210" s="14"/>
      <c r="JBP3210" s="14"/>
      <c r="JBQ3210" s="14"/>
      <c r="JBR3210" s="14"/>
      <c r="JBS3210" s="14"/>
      <c r="JBT3210" s="14"/>
      <c r="JBU3210" s="14"/>
      <c r="JBV3210" s="14"/>
      <c r="JBW3210" s="14"/>
      <c r="JBX3210" s="14"/>
      <c r="JBY3210" s="14"/>
      <c r="JBZ3210" s="14"/>
      <c r="JCA3210" s="14"/>
      <c r="JCB3210" s="14"/>
      <c r="JCC3210" s="14"/>
      <c r="JCD3210" s="14"/>
      <c r="JCE3210" s="14"/>
      <c r="JCF3210" s="14"/>
      <c r="JCG3210" s="14"/>
      <c r="JCH3210" s="14"/>
      <c r="JCI3210" s="14"/>
      <c r="JCJ3210" s="14"/>
      <c r="JCK3210" s="14"/>
      <c r="JCL3210" s="14"/>
      <c r="JCM3210" s="14"/>
      <c r="JCN3210" s="14"/>
      <c r="JCO3210" s="14"/>
      <c r="JCP3210" s="14"/>
      <c r="JCQ3210" s="14"/>
      <c r="JCR3210" s="14"/>
      <c r="JCS3210" s="14"/>
      <c r="JCT3210" s="14"/>
      <c r="JCU3210" s="14"/>
      <c r="JCV3210" s="14"/>
      <c r="JCW3210" s="14"/>
      <c r="JCX3210" s="14"/>
      <c r="JCY3210" s="14"/>
      <c r="JCZ3210" s="14"/>
      <c r="JDA3210" s="14"/>
      <c r="JDB3210" s="14"/>
      <c r="JDC3210" s="14"/>
      <c r="JDD3210" s="14"/>
      <c r="JDE3210" s="14"/>
      <c r="JDF3210" s="14"/>
      <c r="JDG3210" s="14"/>
      <c r="JDH3210" s="14"/>
      <c r="JDI3210" s="14"/>
      <c r="JDJ3210" s="14"/>
      <c r="JDK3210" s="14"/>
      <c r="JDL3210" s="14"/>
      <c r="JDM3210" s="14"/>
      <c r="JDN3210" s="14"/>
      <c r="JDO3210" s="14"/>
      <c r="JDP3210" s="14"/>
      <c r="JDQ3210" s="14"/>
      <c r="JDR3210" s="14"/>
      <c r="JDS3210" s="14"/>
      <c r="JDT3210" s="14"/>
      <c r="JDU3210" s="14"/>
      <c r="JDV3210" s="14"/>
      <c r="JDW3210" s="14"/>
      <c r="JDX3210" s="14"/>
      <c r="JDY3210" s="14"/>
      <c r="JDZ3210" s="14"/>
      <c r="JEA3210" s="14"/>
      <c r="JEB3210" s="14"/>
      <c r="JEC3210" s="14"/>
      <c r="JED3210" s="14"/>
      <c r="JEE3210" s="14"/>
      <c r="JEF3210" s="14"/>
      <c r="JEG3210" s="14"/>
      <c r="JEH3210" s="14"/>
      <c r="JEI3210" s="14"/>
      <c r="JEJ3210" s="14"/>
      <c r="JEK3210" s="14"/>
      <c r="JEL3210" s="14"/>
      <c r="JEM3210" s="14"/>
      <c r="JEN3210" s="14"/>
      <c r="JEO3210" s="14"/>
      <c r="JEP3210" s="14"/>
      <c r="JEQ3210" s="14"/>
      <c r="JER3210" s="14"/>
      <c r="JES3210" s="14"/>
      <c r="JET3210" s="14"/>
      <c r="JEU3210" s="14"/>
      <c r="JEV3210" s="14"/>
      <c r="JEW3210" s="14"/>
      <c r="JEX3210" s="14"/>
      <c r="JEY3210" s="14"/>
      <c r="JEZ3210" s="14"/>
      <c r="JFA3210" s="14"/>
      <c r="JFB3210" s="14"/>
      <c r="JFC3210" s="14"/>
      <c r="JFD3210" s="14"/>
      <c r="JFE3210" s="14"/>
      <c r="JFF3210" s="14"/>
      <c r="JFG3210" s="14"/>
      <c r="JFH3210" s="14"/>
      <c r="JFI3210" s="14"/>
      <c r="JFJ3210" s="14"/>
      <c r="JFK3210" s="14"/>
      <c r="JFL3210" s="14"/>
      <c r="JFM3210" s="14"/>
      <c r="JFN3210" s="14"/>
      <c r="JFO3210" s="14"/>
      <c r="JFP3210" s="14"/>
      <c r="JFQ3210" s="14"/>
      <c r="JFR3210" s="14"/>
      <c r="JFS3210" s="14"/>
      <c r="JFT3210" s="14"/>
      <c r="JFU3210" s="14"/>
      <c r="JFV3210" s="14"/>
      <c r="JFW3210" s="14"/>
      <c r="JFX3210" s="14"/>
      <c r="JFY3210" s="14"/>
      <c r="JFZ3210" s="14"/>
      <c r="JGA3210" s="14"/>
      <c r="JGB3210" s="14"/>
      <c r="JGC3210" s="14"/>
      <c r="JGD3210" s="14"/>
      <c r="JGE3210" s="14"/>
      <c r="JGF3210" s="14"/>
      <c r="JGG3210" s="14"/>
      <c r="JGH3210" s="14"/>
      <c r="JGI3210" s="14"/>
      <c r="JGJ3210" s="14"/>
      <c r="JGK3210" s="14"/>
      <c r="JGL3210" s="14"/>
      <c r="JGM3210" s="14"/>
      <c r="JGN3210" s="14"/>
      <c r="JGO3210" s="14"/>
      <c r="JGP3210" s="14"/>
      <c r="JGQ3210" s="14"/>
      <c r="JGR3210" s="14"/>
      <c r="JGS3210" s="14"/>
      <c r="JGT3210" s="14"/>
      <c r="JGU3210" s="14"/>
      <c r="JGV3210" s="14"/>
      <c r="JGW3210" s="14"/>
      <c r="JGX3210" s="14"/>
      <c r="JGY3210" s="14"/>
      <c r="JGZ3210" s="14"/>
      <c r="JHA3210" s="14"/>
      <c r="JHB3210" s="14"/>
      <c r="JHC3210" s="14"/>
      <c r="JHD3210" s="14"/>
      <c r="JHE3210" s="14"/>
      <c r="JHF3210" s="14"/>
      <c r="JHG3210" s="14"/>
      <c r="JHH3210" s="14"/>
      <c r="JHI3210" s="14"/>
      <c r="JHJ3210" s="14"/>
      <c r="JHK3210" s="14"/>
      <c r="JHL3210" s="14"/>
      <c r="JHM3210" s="14"/>
      <c r="JHN3210" s="14"/>
      <c r="JHO3210" s="14"/>
      <c r="JHP3210" s="14"/>
      <c r="JHQ3210" s="14"/>
      <c r="JHR3210" s="14"/>
      <c r="JHS3210" s="14"/>
      <c r="JHT3210" s="14"/>
      <c r="JHU3210" s="14"/>
      <c r="JHV3210" s="14"/>
      <c r="JHW3210" s="14"/>
      <c r="JHX3210" s="14"/>
      <c r="JHY3210" s="14"/>
      <c r="JHZ3210" s="14"/>
      <c r="JIA3210" s="14"/>
      <c r="JIB3210" s="14"/>
      <c r="JIC3210" s="14"/>
      <c r="JID3210" s="14"/>
      <c r="JIE3210" s="14"/>
      <c r="JIF3210" s="14"/>
      <c r="JIG3210" s="14"/>
      <c r="JIH3210" s="14"/>
      <c r="JII3210" s="14"/>
      <c r="JIJ3210" s="14"/>
      <c r="JIK3210" s="14"/>
      <c r="JIL3210" s="14"/>
      <c r="JIM3210" s="14"/>
      <c r="JIN3210" s="14"/>
      <c r="JIO3210" s="14"/>
      <c r="JIP3210" s="14"/>
      <c r="JIQ3210" s="14"/>
      <c r="JIR3210" s="14"/>
      <c r="JIS3210" s="14"/>
      <c r="JIT3210" s="14"/>
      <c r="JIU3210" s="14"/>
      <c r="JIV3210" s="14"/>
      <c r="JIW3210" s="14"/>
      <c r="JIX3210" s="14"/>
      <c r="JIY3210" s="14"/>
      <c r="JIZ3210" s="14"/>
      <c r="JJA3210" s="14"/>
      <c r="JJB3210" s="14"/>
      <c r="JJC3210" s="14"/>
      <c r="JJD3210" s="14"/>
      <c r="JJE3210" s="14"/>
      <c r="JJF3210" s="14"/>
      <c r="JJG3210" s="14"/>
      <c r="JJH3210" s="14"/>
      <c r="JJI3210" s="14"/>
      <c r="JJJ3210" s="14"/>
      <c r="JJK3210" s="14"/>
      <c r="JJL3210" s="14"/>
      <c r="JJM3210" s="14"/>
      <c r="JJN3210" s="14"/>
      <c r="JJO3210" s="14"/>
      <c r="JJP3210" s="14"/>
      <c r="JJQ3210" s="14"/>
      <c r="JJR3210" s="14"/>
      <c r="JJS3210" s="14"/>
      <c r="JJT3210" s="14"/>
      <c r="JJU3210" s="14"/>
      <c r="JJV3210" s="14"/>
      <c r="JJW3210" s="14"/>
      <c r="JJX3210" s="14"/>
      <c r="JJY3210" s="14"/>
      <c r="JJZ3210" s="14"/>
      <c r="JKA3210" s="14"/>
      <c r="JKB3210" s="14"/>
      <c r="JKC3210" s="14"/>
      <c r="JKD3210" s="14"/>
      <c r="JKE3210" s="14"/>
      <c r="JKF3210" s="14"/>
      <c r="JKG3210" s="14"/>
      <c r="JKH3210" s="14"/>
      <c r="JKI3210" s="14"/>
      <c r="JKJ3210" s="14"/>
      <c r="JKK3210" s="14"/>
      <c r="JKL3210" s="14"/>
      <c r="JKM3210" s="14"/>
      <c r="JKN3210" s="14"/>
      <c r="JKO3210" s="14"/>
      <c r="JKP3210" s="14"/>
      <c r="JKQ3210" s="14"/>
      <c r="JKR3210" s="14"/>
      <c r="JKS3210" s="14"/>
      <c r="JKT3210" s="14"/>
      <c r="JKU3210" s="14"/>
      <c r="JKV3210" s="14"/>
      <c r="JKW3210" s="14"/>
      <c r="JKX3210" s="14"/>
      <c r="JKY3210" s="14"/>
      <c r="JKZ3210" s="14"/>
      <c r="JLA3210" s="14"/>
      <c r="JLB3210" s="14"/>
      <c r="JLC3210" s="14"/>
      <c r="JLD3210" s="14"/>
      <c r="JLE3210" s="14"/>
      <c r="JLF3210" s="14"/>
      <c r="JLG3210" s="14"/>
      <c r="JLH3210" s="14"/>
      <c r="JLI3210" s="14"/>
      <c r="JLJ3210" s="14"/>
      <c r="JLK3210" s="14"/>
      <c r="JLL3210" s="14"/>
      <c r="JLM3210" s="14"/>
      <c r="JLN3210" s="14"/>
      <c r="JLO3210" s="14"/>
      <c r="JLP3210" s="14"/>
      <c r="JLQ3210" s="14"/>
      <c r="JLR3210" s="14"/>
      <c r="JLS3210" s="14"/>
      <c r="JLT3210" s="14"/>
      <c r="JLU3210" s="14"/>
      <c r="JLV3210" s="14"/>
      <c r="JLW3210" s="14"/>
      <c r="JLX3210" s="14"/>
      <c r="JLY3210" s="14"/>
      <c r="JLZ3210" s="14"/>
      <c r="JMA3210" s="14"/>
      <c r="JMB3210" s="14"/>
      <c r="JMC3210" s="14"/>
      <c r="JMD3210" s="14"/>
      <c r="JME3210" s="14"/>
      <c r="JMF3210" s="14"/>
      <c r="JMG3210" s="14"/>
      <c r="JMH3210" s="14"/>
      <c r="JMI3210" s="14"/>
      <c r="JMJ3210" s="14"/>
      <c r="JMK3210" s="14"/>
      <c r="JML3210" s="14"/>
      <c r="JMM3210" s="14"/>
      <c r="JMN3210" s="14"/>
      <c r="JMO3210" s="14"/>
      <c r="JMP3210" s="14"/>
      <c r="JMQ3210" s="14"/>
      <c r="JMR3210" s="14"/>
      <c r="JMS3210" s="14"/>
      <c r="JMT3210" s="14"/>
      <c r="JMU3210" s="14"/>
      <c r="JMV3210" s="14"/>
      <c r="JMW3210" s="14"/>
      <c r="JMX3210" s="14"/>
      <c r="JMY3210" s="14"/>
      <c r="JMZ3210" s="14"/>
      <c r="JNA3210" s="14"/>
      <c r="JNB3210" s="14"/>
      <c r="JNC3210" s="14"/>
      <c r="JND3210" s="14"/>
      <c r="JNE3210" s="14"/>
      <c r="JNF3210" s="14"/>
      <c r="JNG3210" s="14"/>
      <c r="JNH3210" s="14"/>
      <c r="JNI3210" s="14"/>
      <c r="JNJ3210" s="14"/>
      <c r="JNK3210" s="14"/>
      <c r="JNL3210" s="14"/>
      <c r="JNM3210" s="14"/>
      <c r="JNN3210" s="14"/>
      <c r="JNO3210" s="14"/>
      <c r="JNP3210" s="14"/>
      <c r="JNQ3210" s="14"/>
      <c r="JNR3210" s="14"/>
      <c r="JNS3210" s="14"/>
      <c r="JNT3210" s="14"/>
      <c r="JNU3210" s="14"/>
      <c r="JNV3210" s="14"/>
      <c r="JNW3210" s="14"/>
      <c r="JNX3210" s="14"/>
      <c r="JNY3210" s="14"/>
      <c r="JNZ3210" s="14"/>
      <c r="JOA3210" s="14"/>
      <c r="JOB3210" s="14"/>
      <c r="JOC3210" s="14"/>
      <c r="JOD3210" s="14"/>
      <c r="JOE3210" s="14"/>
      <c r="JOF3210" s="14"/>
      <c r="JOG3210" s="14"/>
      <c r="JOH3210" s="14"/>
      <c r="JOI3210" s="14"/>
      <c r="JOJ3210" s="14"/>
      <c r="JOK3210" s="14"/>
      <c r="JOL3210" s="14"/>
      <c r="JOM3210" s="14"/>
      <c r="JON3210" s="14"/>
      <c r="JOO3210" s="14"/>
      <c r="JOP3210" s="14"/>
      <c r="JOQ3210" s="14"/>
      <c r="JOR3210" s="14"/>
      <c r="JOS3210" s="14"/>
      <c r="JOT3210" s="14"/>
      <c r="JOU3210" s="14"/>
      <c r="JOV3210" s="14"/>
      <c r="JOW3210" s="14"/>
      <c r="JOX3210" s="14"/>
      <c r="JOY3210" s="14"/>
      <c r="JOZ3210" s="14"/>
      <c r="JPA3210" s="14"/>
      <c r="JPB3210" s="14"/>
      <c r="JPC3210" s="14"/>
      <c r="JPD3210" s="14"/>
      <c r="JPE3210" s="14"/>
      <c r="JPF3210" s="14"/>
      <c r="JPG3210" s="14"/>
      <c r="JPH3210" s="14"/>
      <c r="JPI3210" s="14"/>
      <c r="JPJ3210" s="14"/>
      <c r="JPK3210" s="14"/>
      <c r="JPL3210" s="14"/>
      <c r="JPM3210" s="14"/>
      <c r="JPN3210" s="14"/>
      <c r="JPO3210" s="14"/>
      <c r="JPP3210" s="14"/>
      <c r="JPQ3210" s="14"/>
      <c r="JPR3210" s="14"/>
      <c r="JPS3210" s="14"/>
      <c r="JPT3210" s="14"/>
      <c r="JPU3210" s="14"/>
      <c r="JPV3210" s="14"/>
      <c r="JPW3210" s="14"/>
      <c r="JPX3210" s="14"/>
      <c r="JPY3210" s="14"/>
      <c r="JPZ3210" s="14"/>
      <c r="JQA3210" s="14"/>
      <c r="JQB3210" s="14"/>
      <c r="JQC3210" s="14"/>
      <c r="JQD3210" s="14"/>
      <c r="JQE3210" s="14"/>
      <c r="JQF3210" s="14"/>
      <c r="JQG3210" s="14"/>
      <c r="JQH3210" s="14"/>
      <c r="JQI3210" s="14"/>
      <c r="JQJ3210" s="14"/>
      <c r="JQK3210" s="14"/>
      <c r="JQL3210" s="14"/>
      <c r="JQM3210" s="14"/>
      <c r="JQN3210" s="14"/>
      <c r="JQO3210" s="14"/>
      <c r="JQP3210" s="14"/>
      <c r="JQQ3210" s="14"/>
      <c r="JQR3210" s="14"/>
      <c r="JQS3210" s="14"/>
      <c r="JQT3210" s="14"/>
      <c r="JQU3210" s="14"/>
      <c r="JQV3210" s="14"/>
      <c r="JQW3210" s="14"/>
      <c r="JQX3210" s="14"/>
      <c r="JQY3210" s="14"/>
      <c r="JQZ3210" s="14"/>
      <c r="JRA3210" s="14"/>
      <c r="JRB3210" s="14"/>
      <c r="JRC3210" s="14"/>
      <c r="JRD3210" s="14"/>
      <c r="JRE3210" s="14"/>
      <c r="JRF3210" s="14"/>
      <c r="JRG3210" s="14"/>
      <c r="JRH3210" s="14"/>
      <c r="JRI3210" s="14"/>
      <c r="JRJ3210" s="14"/>
      <c r="JRK3210" s="14"/>
      <c r="JRL3210" s="14"/>
      <c r="JRM3210" s="14"/>
      <c r="JRN3210" s="14"/>
      <c r="JRO3210" s="14"/>
      <c r="JRP3210" s="14"/>
      <c r="JRQ3210" s="14"/>
      <c r="JRR3210" s="14"/>
      <c r="JRS3210" s="14"/>
      <c r="JRT3210" s="14"/>
      <c r="JRU3210" s="14"/>
      <c r="JRV3210" s="14"/>
      <c r="JRW3210" s="14"/>
      <c r="JRX3210" s="14"/>
      <c r="JRY3210" s="14"/>
      <c r="JRZ3210" s="14"/>
      <c r="JSA3210" s="14"/>
      <c r="JSB3210" s="14"/>
      <c r="JSC3210" s="14"/>
      <c r="JSD3210" s="14"/>
      <c r="JSE3210" s="14"/>
      <c r="JSF3210" s="14"/>
      <c r="JSG3210" s="14"/>
      <c r="JSH3210" s="14"/>
      <c r="JSI3210" s="14"/>
      <c r="JSJ3210" s="14"/>
      <c r="JSK3210" s="14"/>
      <c r="JSL3210" s="14"/>
      <c r="JSM3210" s="14"/>
      <c r="JSN3210" s="14"/>
      <c r="JSO3210" s="14"/>
      <c r="JSP3210" s="14"/>
      <c r="JSQ3210" s="14"/>
      <c r="JSR3210" s="14"/>
      <c r="JSS3210" s="14"/>
      <c r="JST3210" s="14"/>
      <c r="JSU3210" s="14"/>
      <c r="JSV3210" s="14"/>
      <c r="JSW3210" s="14"/>
      <c r="JSX3210" s="14"/>
      <c r="JSY3210" s="14"/>
      <c r="JSZ3210" s="14"/>
      <c r="JTA3210" s="14"/>
      <c r="JTB3210" s="14"/>
      <c r="JTC3210" s="14"/>
      <c r="JTD3210" s="14"/>
      <c r="JTE3210" s="14"/>
      <c r="JTF3210" s="14"/>
      <c r="JTG3210" s="14"/>
      <c r="JTH3210" s="14"/>
      <c r="JTI3210" s="14"/>
      <c r="JTJ3210" s="14"/>
      <c r="JTK3210" s="14"/>
      <c r="JTL3210" s="14"/>
      <c r="JTM3210" s="14"/>
      <c r="JTN3210" s="14"/>
      <c r="JTO3210" s="14"/>
      <c r="JTP3210" s="14"/>
      <c r="JTQ3210" s="14"/>
      <c r="JTR3210" s="14"/>
      <c r="JTS3210" s="14"/>
      <c r="JTT3210" s="14"/>
      <c r="JTU3210" s="14"/>
      <c r="JTV3210" s="14"/>
      <c r="JTW3210" s="14"/>
      <c r="JTX3210" s="14"/>
      <c r="JTY3210" s="14"/>
      <c r="JTZ3210" s="14"/>
      <c r="JUA3210" s="14"/>
      <c r="JUB3210" s="14"/>
      <c r="JUC3210" s="14"/>
      <c r="JUD3210" s="14"/>
      <c r="JUE3210" s="14"/>
      <c r="JUF3210" s="14"/>
      <c r="JUG3210" s="14"/>
      <c r="JUH3210" s="14"/>
      <c r="JUI3210" s="14"/>
      <c r="JUJ3210" s="14"/>
      <c r="JUK3210" s="14"/>
      <c r="JUL3210" s="14"/>
      <c r="JUM3210" s="14"/>
      <c r="JUN3210" s="14"/>
      <c r="JUO3210" s="14"/>
      <c r="JUP3210" s="14"/>
      <c r="JUQ3210" s="14"/>
      <c r="JUR3210" s="14"/>
      <c r="JUS3210" s="14"/>
      <c r="JUT3210" s="14"/>
      <c r="JUU3210" s="14"/>
      <c r="JUV3210" s="14"/>
      <c r="JUW3210" s="14"/>
      <c r="JUX3210" s="14"/>
      <c r="JUY3210" s="14"/>
      <c r="JUZ3210" s="14"/>
      <c r="JVA3210" s="14"/>
      <c r="JVB3210" s="14"/>
      <c r="JVC3210" s="14"/>
      <c r="JVD3210" s="14"/>
      <c r="JVE3210" s="14"/>
      <c r="JVF3210" s="14"/>
      <c r="JVG3210" s="14"/>
      <c r="JVH3210" s="14"/>
      <c r="JVI3210" s="14"/>
      <c r="JVJ3210" s="14"/>
      <c r="JVK3210" s="14"/>
      <c r="JVL3210" s="14"/>
      <c r="JVM3210" s="14"/>
      <c r="JVN3210" s="14"/>
      <c r="JVO3210" s="14"/>
      <c r="JVP3210" s="14"/>
      <c r="JVQ3210" s="14"/>
      <c r="JVR3210" s="14"/>
      <c r="JVS3210" s="14"/>
      <c r="JVT3210" s="14"/>
      <c r="JVU3210" s="14"/>
      <c r="JVV3210" s="14"/>
      <c r="JVW3210" s="14"/>
      <c r="JVX3210" s="14"/>
      <c r="JVY3210" s="14"/>
      <c r="JVZ3210" s="14"/>
      <c r="JWA3210" s="14"/>
      <c r="JWB3210" s="14"/>
      <c r="JWC3210" s="14"/>
      <c r="JWD3210" s="14"/>
      <c r="JWE3210" s="14"/>
      <c r="JWF3210" s="14"/>
      <c r="JWG3210" s="14"/>
      <c r="JWH3210" s="14"/>
      <c r="JWI3210" s="14"/>
      <c r="JWJ3210" s="14"/>
      <c r="JWK3210" s="14"/>
      <c r="JWL3210" s="14"/>
      <c r="JWM3210" s="14"/>
      <c r="JWN3210" s="14"/>
      <c r="JWO3210" s="14"/>
      <c r="JWP3210" s="14"/>
      <c r="JWQ3210" s="14"/>
      <c r="JWR3210" s="14"/>
      <c r="JWS3210" s="14"/>
      <c r="JWT3210" s="14"/>
      <c r="JWU3210" s="14"/>
      <c r="JWV3210" s="14"/>
      <c r="JWW3210" s="14"/>
      <c r="JWX3210" s="14"/>
      <c r="JWY3210" s="14"/>
      <c r="JWZ3210" s="14"/>
      <c r="JXA3210" s="14"/>
      <c r="JXB3210" s="14"/>
      <c r="JXC3210" s="14"/>
      <c r="JXD3210" s="14"/>
      <c r="JXE3210" s="14"/>
      <c r="JXF3210" s="14"/>
      <c r="JXG3210" s="14"/>
      <c r="JXH3210" s="14"/>
      <c r="JXI3210" s="14"/>
      <c r="JXJ3210" s="14"/>
      <c r="JXK3210" s="14"/>
      <c r="JXL3210" s="14"/>
      <c r="JXM3210" s="14"/>
      <c r="JXN3210" s="14"/>
      <c r="JXO3210" s="14"/>
      <c r="JXP3210" s="14"/>
      <c r="JXQ3210" s="14"/>
      <c r="JXR3210" s="14"/>
      <c r="JXS3210" s="14"/>
      <c r="JXT3210" s="14"/>
      <c r="JXU3210" s="14"/>
      <c r="JXV3210" s="14"/>
      <c r="JXW3210" s="14"/>
      <c r="JXX3210" s="14"/>
      <c r="JXY3210" s="14"/>
      <c r="JXZ3210" s="14"/>
      <c r="JYA3210" s="14"/>
      <c r="JYB3210" s="14"/>
      <c r="JYC3210" s="14"/>
      <c r="JYD3210" s="14"/>
      <c r="JYE3210" s="14"/>
      <c r="JYF3210" s="14"/>
      <c r="JYG3210" s="14"/>
      <c r="JYH3210" s="14"/>
      <c r="JYI3210" s="14"/>
      <c r="JYJ3210" s="14"/>
      <c r="JYK3210" s="14"/>
      <c r="JYL3210" s="14"/>
      <c r="JYM3210" s="14"/>
      <c r="JYN3210" s="14"/>
      <c r="JYO3210" s="14"/>
      <c r="JYP3210" s="14"/>
      <c r="JYQ3210" s="14"/>
      <c r="JYR3210" s="14"/>
      <c r="JYS3210" s="14"/>
      <c r="JYT3210" s="14"/>
      <c r="JYU3210" s="14"/>
      <c r="JYV3210" s="14"/>
      <c r="JYW3210" s="14"/>
      <c r="JYX3210" s="14"/>
      <c r="JYY3210" s="14"/>
      <c r="JYZ3210" s="14"/>
      <c r="JZA3210" s="14"/>
      <c r="JZB3210" s="14"/>
      <c r="JZC3210" s="14"/>
      <c r="JZD3210" s="14"/>
      <c r="JZE3210" s="14"/>
      <c r="JZF3210" s="14"/>
      <c r="JZG3210" s="14"/>
      <c r="JZH3210" s="14"/>
      <c r="JZI3210" s="14"/>
      <c r="JZJ3210" s="14"/>
      <c r="JZK3210" s="14"/>
      <c r="JZL3210" s="14"/>
      <c r="JZM3210" s="14"/>
      <c r="JZN3210" s="14"/>
      <c r="JZO3210" s="14"/>
      <c r="JZP3210" s="14"/>
      <c r="JZQ3210" s="14"/>
      <c r="JZR3210" s="14"/>
      <c r="JZS3210" s="14"/>
      <c r="JZT3210" s="14"/>
      <c r="JZU3210" s="14"/>
      <c r="JZV3210" s="14"/>
      <c r="JZW3210" s="14"/>
      <c r="JZX3210" s="14"/>
      <c r="JZY3210" s="14"/>
      <c r="JZZ3210" s="14"/>
      <c r="KAA3210" s="14"/>
      <c r="KAB3210" s="14"/>
      <c r="KAC3210" s="14"/>
      <c r="KAD3210" s="14"/>
      <c r="KAE3210" s="14"/>
      <c r="KAF3210" s="14"/>
      <c r="KAG3210" s="14"/>
      <c r="KAH3210" s="14"/>
      <c r="KAI3210" s="14"/>
      <c r="KAJ3210" s="14"/>
      <c r="KAK3210" s="14"/>
      <c r="KAL3210" s="14"/>
      <c r="KAM3210" s="14"/>
      <c r="KAN3210" s="14"/>
      <c r="KAO3210" s="14"/>
      <c r="KAP3210" s="14"/>
      <c r="KAQ3210" s="14"/>
      <c r="KAR3210" s="14"/>
      <c r="KAS3210" s="14"/>
      <c r="KAT3210" s="14"/>
      <c r="KAU3210" s="14"/>
      <c r="KAV3210" s="14"/>
      <c r="KAW3210" s="14"/>
      <c r="KAX3210" s="14"/>
      <c r="KAY3210" s="14"/>
      <c r="KAZ3210" s="14"/>
      <c r="KBA3210" s="14"/>
      <c r="KBB3210" s="14"/>
      <c r="KBC3210" s="14"/>
      <c r="KBD3210" s="14"/>
      <c r="KBE3210" s="14"/>
      <c r="KBF3210" s="14"/>
      <c r="KBG3210" s="14"/>
      <c r="KBH3210" s="14"/>
      <c r="KBI3210" s="14"/>
      <c r="KBJ3210" s="14"/>
      <c r="KBK3210" s="14"/>
      <c r="KBL3210" s="14"/>
      <c r="KBM3210" s="14"/>
      <c r="KBN3210" s="14"/>
      <c r="KBO3210" s="14"/>
      <c r="KBP3210" s="14"/>
      <c r="KBQ3210" s="14"/>
      <c r="KBR3210" s="14"/>
      <c r="KBS3210" s="14"/>
      <c r="KBT3210" s="14"/>
      <c r="KBU3210" s="14"/>
      <c r="KBV3210" s="14"/>
      <c r="KBW3210" s="14"/>
      <c r="KBX3210" s="14"/>
      <c r="KBY3210" s="14"/>
      <c r="KBZ3210" s="14"/>
      <c r="KCA3210" s="14"/>
      <c r="KCB3210" s="14"/>
      <c r="KCC3210" s="14"/>
      <c r="KCD3210" s="14"/>
      <c r="KCE3210" s="14"/>
      <c r="KCF3210" s="14"/>
      <c r="KCG3210" s="14"/>
      <c r="KCH3210" s="14"/>
      <c r="KCI3210" s="14"/>
      <c r="KCJ3210" s="14"/>
      <c r="KCK3210" s="14"/>
      <c r="KCL3210" s="14"/>
      <c r="KCM3210" s="14"/>
      <c r="KCN3210" s="14"/>
      <c r="KCO3210" s="14"/>
      <c r="KCP3210" s="14"/>
      <c r="KCQ3210" s="14"/>
      <c r="KCR3210" s="14"/>
      <c r="KCS3210" s="14"/>
      <c r="KCT3210" s="14"/>
      <c r="KCU3210" s="14"/>
      <c r="KCV3210" s="14"/>
      <c r="KCW3210" s="14"/>
      <c r="KCX3210" s="14"/>
      <c r="KCY3210" s="14"/>
      <c r="KCZ3210" s="14"/>
      <c r="KDA3210" s="14"/>
      <c r="KDB3210" s="14"/>
      <c r="KDC3210" s="14"/>
      <c r="KDD3210" s="14"/>
      <c r="KDE3210" s="14"/>
      <c r="KDF3210" s="14"/>
      <c r="KDG3210" s="14"/>
      <c r="KDH3210" s="14"/>
      <c r="KDI3210" s="14"/>
      <c r="KDJ3210" s="14"/>
      <c r="KDK3210" s="14"/>
      <c r="KDL3210" s="14"/>
      <c r="KDM3210" s="14"/>
      <c r="KDN3210" s="14"/>
      <c r="KDO3210" s="14"/>
      <c r="KDP3210" s="14"/>
      <c r="KDQ3210" s="14"/>
      <c r="KDR3210" s="14"/>
      <c r="KDS3210" s="14"/>
      <c r="KDT3210" s="14"/>
      <c r="KDU3210" s="14"/>
      <c r="KDV3210" s="14"/>
      <c r="KDW3210" s="14"/>
      <c r="KDX3210" s="14"/>
      <c r="KDY3210" s="14"/>
      <c r="KDZ3210" s="14"/>
      <c r="KEA3210" s="14"/>
      <c r="KEB3210" s="14"/>
      <c r="KEC3210" s="14"/>
      <c r="KED3210" s="14"/>
      <c r="KEE3210" s="14"/>
      <c r="KEF3210" s="14"/>
      <c r="KEG3210" s="14"/>
      <c r="KEH3210" s="14"/>
      <c r="KEI3210" s="14"/>
      <c r="KEJ3210" s="14"/>
      <c r="KEK3210" s="14"/>
      <c r="KEL3210" s="14"/>
      <c r="KEM3210" s="14"/>
      <c r="KEN3210" s="14"/>
      <c r="KEO3210" s="14"/>
      <c r="KEP3210" s="14"/>
      <c r="KEQ3210" s="14"/>
      <c r="KER3210" s="14"/>
      <c r="KES3210" s="14"/>
      <c r="KET3210" s="14"/>
      <c r="KEU3210" s="14"/>
      <c r="KEV3210" s="14"/>
      <c r="KEW3210" s="14"/>
      <c r="KEX3210" s="14"/>
      <c r="KEY3210" s="14"/>
      <c r="KEZ3210" s="14"/>
      <c r="KFA3210" s="14"/>
      <c r="KFB3210" s="14"/>
      <c r="KFC3210" s="14"/>
      <c r="KFD3210" s="14"/>
      <c r="KFE3210" s="14"/>
      <c r="KFF3210" s="14"/>
      <c r="KFG3210" s="14"/>
      <c r="KFH3210" s="14"/>
      <c r="KFI3210" s="14"/>
      <c r="KFJ3210" s="14"/>
      <c r="KFK3210" s="14"/>
      <c r="KFL3210" s="14"/>
      <c r="KFM3210" s="14"/>
      <c r="KFN3210" s="14"/>
      <c r="KFO3210" s="14"/>
      <c r="KFP3210" s="14"/>
      <c r="KFQ3210" s="14"/>
      <c r="KFR3210" s="14"/>
      <c r="KFS3210" s="14"/>
      <c r="KFT3210" s="14"/>
      <c r="KFU3210" s="14"/>
      <c r="KFV3210" s="14"/>
      <c r="KFW3210" s="14"/>
      <c r="KFX3210" s="14"/>
      <c r="KFY3210" s="14"/>
      <c r="KFZ3210" s="14"/>
      <c r="KGA3210" s="14"/>
      <c r="KGB3210" s="14"/>
      <c r="KGC3210" s="14"/>
      <c r="KGD3210" s="14"/>
      <c r="KGE3210" s="14"/>
      <c r="KGF3210" s="14"/>
      <c r="KGG3210" s="14"/>
      <c r="KGH3210" s="14"/>
      <c r="KGI3210" s="14"/>
      <c r="KGJ3210" s="14"/>
      <c r="KGK3210" s="14"/>
      <c r="KGL3210" s="14"/>
      <c r="KGM3210" s="14"/>
      <c r="KGN3210" s="14"/>
      <c r="KGO3210" s="14"/>
      <c r="KGP3210" s="14"/>
      <c r="KGQ3210" s="14"/>
      <c r="KGR3210" s="14"/>
      <c r="KGS3210" s="14"/>
      <c r="KGT3210" s="14"/>
      <c r="KGU3210" s="14"/>
      <c r="KGV3210" s="14"/>
      <c r="KGW3210" s="14"/>
      <c r="KGX3210" s="14"/>
      <c r="KGY3210" s="14"/>
      <c r="KGZ3210" s="14"/>
      <c r="KHA3210" s="14"/>
      <c r="KHB3210" s="14"/>
      <c r="KHC3210" s="14"/>
      <c r="KHD3210" s="14"/>
      <c r="KHE3210" s="14"/>
      <c r="KHF3210" s="14"/>
      <c r="KHG3210" s="14"/>
      <c r="KHH3210" s="14"/>
      <c r="KHI3210" s="14"/>
      <c r="KHJ3210" s="14"/>
      <c r="KHK3210" s="14"/>
      <c r="KHL3210" s="14"/>
      <c r="KHM3210" s="14"/>
      <c r="KHN3210" s="14"/>
      <c r="KHO3210" s="14"/>
      <c r="KHP3210" s="14"/>
      <c r="KHQ3210" s="14"/>
      <c r="KHR3210" s="14"/>
      <c r="KHS3210" s="14"/>
      <c r="KHT3210" s="14"/>
      <c r="KHU3210" s="14"/>
      <c r="KHV3210" s="14"/>
      <c r="KHW3210" s="14"/>
      <c r="KHX3210" s="14"/>
      <c r="KHY3210" s="14"/>
      <c r="KHZ3210" s="14"/>
      <c r="KIA3210" s="14"/>
      <c r="KIB3210" s="14"/>
      <c r="KIC3210" s="14"/>
      <c r="KID3210" s="14"/>
      <c r="KIE3210" s="14"/>
      <c r="KIF3210" s="14"/>
      <c r="KIG3210" s="14"/>
      <c r="KIH3210" s="14"/>
      <c r="KII3210" s="14"/>
      <c r="KIJ3210" s="14"/>
      <c r="KIK3210" s="14"/>
      <c r="KIL3210" s="14"/>
      <c r="KIM3210" s="14"/>
      <c r="KIN3210" s="14"/>
      <c r="KIO3210" s="14"/>
      <c r="KIP3210" s="14"/>
      <c r="KIQ3210" s="14"/>
      <c r="KIR3210" s="14"/>
      <c r="KIS3210" s="14"/>
      <c r="KIT3210" s="14"/>
      <c r="KIU3210" s="14"/>
      <c r="KIV3210" s="14"/>
      <c r="KIW3210" s="14"/>
      <c r="KIX3210" s="14"/>
      <c r="KIY3210" s="14"/>
      <c r="KIZ3210" s="14"/>
      <c r="KJA3210" s="14"/>
      <c r="KJB3210" s="14"/>
      <c r="KJC3210" s="14"/>
      <c r="KJD3210" s="14"/>
      <c r="KJE3210" s="14"/>
      <c r="KJF3210" s="14"/>
      <c r="KJG3210" s="14"/>
      <c r="KJH3210" s="14"/>
      <c r="KJI3210" s="14"/>
      <c r="KJJ3210" s="14"/>
      <c r="KJK3210" s="14"/>
      <c r="KJL3210" s="14"/>
      <c r="KJM3210" s="14"/>
      <c r="KJN3210" s="14"/>
      <c r="KJO3210" s="14"/>
      <c r="KJP3210" s="14"/>
      <c r="KJQ3210" s="14"/>
      <c r="KJR3210" s="14"/>
      <c r="KJS3210" s="14"/>
      <c r="KJT3210" s="14"/>
      <c r="KJU3210" s="14"/>
      <c r="KJV3210" s="14"/>
      <c r="KJW3210" s="14"/>
      <c r="KJX3210" s="14"/>
      <c r="KJY3210" s="14"/>
      <c r="KJZ3210" s="14"/>
      <c r="KKA3210" s="14"/>
      <c r="KKB3210" s="14"/>
      <c r="KKC3210" s="14"/>
      <c r="KKD3210" s="14"/>
      <c r="KKE3210" s="14"/>
      <c r="KKF3210" s="14"/>
      <c r="KKG3210" s="14"/>
      <c r="KKH3210" s="14"/>
      <c r="KKI3210" s="14"/>
      <c r="KKJ3210" s="14"/>
      <c r="KKK3210" s="14"/>
      <c r="KKL3210" s="14"/>
      <c r="KKM3210" s="14"/>
      <c r="KKN3210" s="14"/>
      <c r="KKO3210" s="14"/>
      <c r="KKP3210" s="14"/>
      <c r="KKQ3210" s="14"/>
      <c r="KKR3210" s="14"/>
      <c r="KKS3210" s="14"/>
      <c r="KKT3210" s="14"/>
      <c r="KKU3210" s="14"/>
      <c r="KKV3210" s="14"/>
      <c r="KKW3210" s="14"/>
      <c r="KKX3210" s="14"/>
      <c r="KKY3210" s="14"/>
      <c r="KKZ3210" s="14"/>
      <c r="KLA3210" s="14"/>
      <c r="KLB3210" s="14"/>
      <c r="KLC3210" s="14"/>
      <c r="KLD3210" s="14"/>
      <c r="KLE3210" s="14"/>
      <c r="KLF3210" s="14"/>
      <c r="KLG3210" s="14"/>
      <c r="KLH3210" s="14"/>
      <c r="KLI3210" s="14"/>
      <c r="KLJ3210" s="14"/>
      <c r="KLK3210" s="14"/>
      <c r="KLL3210" s="14"/>
      <c r="KLM3210" s="14"/>
      <c r="KLN3210" s="14"/>
      <c r="KLO3210" s="14"/>
      <c r="KLP3210" s="14"/>
      <c r="KLQ3210" s="14"/>
      <c r="KLR3210" s="14"/>
      <c r="KLS3210" s="14"/>
      <c r="KLT3210" s="14"/>
      <c r="KLU3210" s="14"/>
      <c r="KLV3210" s="14"/>
      <c r="KLW3210" s="14"/>
      <c r="KLX3210" s="14"/>
      <c r="KLY3210" s="14"/>
      <c r="KLZ3210" s="14"/>
      <c r="KMA3210" s="14"/>
      <c r="KMB3210" s="14"/>
      <c r="KMC3210" s="14"/>
      <c r="KMD3210" s="14"/>
      <c r="KME3210" s="14"/>
      <c r="KMF3210" s="14"/>
      <c r="KMG3210" s="14"/>
      <c r="KMH3210" s="14"/>
      <c r="KMI3210" s="14"/>
      <c r="KMJ3210" s="14"/>
      <c r="KMK3210" s="14"/>
      <c r="KML3210" s="14"/>
      <c r="KMM3210" s="14"/>
      <c r="KMN3210" s="14"/>
      <c r="KMO3210" s="14"/>
      <c r="KMP3210" s="14"/>
      <c r="KMQ3210" s="14"/>
      <c r="KMR3210" s="14"/>
      <c r="KMS3210" s="14"/>
      <c r="KMT3210" s="14"/>
      <c r="KMU3210" s="14"/>
      <c r="KMV3210" s="14"/>
      <c r="KMW3210" s="14"/>
      <c r="KMX3210" s="14"/>
      <c r="KMY3210" s="14"/>
      <c r="KMZ3210" s="14"/>
      <c r="KNA3210" s="14"/>
      <c r="KNB3210" s="14"/>
      <c r="KNC3210" s="14"/>
      <c r="KND3210" s="14"/>
      <c r="KNE3210" s="14"/>
      <c r="KNF3210" s="14"/>
      <c r="KNG3210" s="14"/>
      <c r="KNH3210" s="14"/>
      <c r="KNI3210" s="14"/>
      <c r="KNJ3210" s="14"/>
      <c r="KNK3210" s="14"/>
      <c r="KNL3210" s="14"/>
      <c r="KNM3210" s="14"/>
      <c r="KNN3210" s="14"/>
      <c r="KNO3210" s="14"/>
      <c r="KNP3210" s="14"/>
      <c r="KNQ3210" s="14"/>
      <c r="KNR3210" s="14"/>
      <c r="KNS3210" s="14"/>
      <c r="KNT3210" s="14"/>
      <c r="KNU3210" s="14"/>
      <c r="KNV3210" s="14"/>
      <c r="KNW3210" s="14"/>
      <c r="KNX3210" s="14"/>
      <c r="KNY3210" s="14"/>
      <c r="KNZ3210" s="14"/>
      <c r="KOA3210" s="14"/>
      <c r="KOB3210" s="14"/>
      <c r="KOC3210" s="14"/>
      <c r="KOD3210" s="14"/>
      <c r="KOE3210" s="14"/>
      <c r="KOF3210" s="14"/>
      <c r="KOG3210" s="14"/>
      <c r="KOH3210" s="14"/>
      <c r="KOI3210" s="14"/>
      <c r="KOJ3210" s="14"/>
      <c r="KOK3210" s="14"/>
      <c r="KOL3210" s="14"/>
      <c r="KOM3210" s="14"/>
      <c r="KON3210" s="14"/>
      <c r="KOO3210" s="14"/>
      <c r="KOP3210" s="14"/>
      <c r="KOQ3210" s="14"/>
      <c r="KOR3210" s="14"/>
      <c r="KOS3210" s="14"/>
      <c r="KOT3210" s="14"/>
      <c r="KOU3210" s="14"/>
      <c r="KOV3210" s="14"/>
      <c r="KOW3210" s="14"/>
      <c r="KOX3210" s="14"/>
      <c r="KOY3210" s="14"/>
      <c r="KOZ3210" s="14"/>
      <c r="KPA3210" s="14"/>
      <c r="KPB3210" s="14"/>
      <c r="KPC3210" s="14"/>
      <c r="KPD3210" s="14"/>
      <c r="KPE3210" s="14"/>
      <c r="KPF3210" s="14"/>
      <c r="KPG3210" s="14"/>
      <c r="KPH3210" s="14"/>
      <c r="KPI3210" s="14"/>
      <c r="KPJ3210" s="14"/>
      <c r="KPK3210" s="14"/>
      <c r="KPL3210" s="14"/>
      <c r="KPM3210" s="14"/>
      <c r="KPN3210" s="14"/>
      <c r="KPO3210" s="14"/>
      <c r="KPP3210" s="14"/>
      <c r="KPQ3210" s="14"/>
      <c r="KPR3210" s="14"/>
      <c r="KPS3210" s="14"/>
      <c r="KPT3210" s="14"/>
      <c r="KPU3210" s="14"/>
      <c r="KPV3210" s="14"/>
      <c r="KPW3210" s="14"/>
      <c r="KPX3210" s="14"/>
      <c r="KPY3210" s="14"/>
      <c r="KPZ3210" s="14"/>
      <c r="KQA3210" s="14"/>
      <c r="KQB3210" s="14"/>
      <c r="KQC3210" s="14"/>
      <c r="KQD3210" s="14"/>
      <c r="KQE3210" s="14"/>
      <c r="KQF3210" s="14"/>
      <c r="KQG3210" s="14"/>
      <c r="KQH3210" s="14"/>
      <c r="KQI3210" s="14"/>
      <c r="KQJ3210" s="14"/>
      <c r="KQK3210" s="14"/>
      <c r="KQL3210" s="14"/>
      <c r="KQM3210" s="14"/>
      <c r="KQN3210" s="14"/>
      <c r="KQO3210" s="14"/>
      <c r="KQP3210" s="14"/>
      <c r="KQQ3210" s="14"/>
      <c r="KQR3210" s="14"/>
      <c r="KQS3210" s="14"/>
      <c r="KQT3210" s="14"/>
      <c r="KQU3210" s="14"/>
      <c r="KQV3210" s="14"/>
      <c r="KQW3210" s="14"/>
      <c r="KQX3210" s="14"/>
      <c r="KQY3210" s="14"/>
      <c r="KQZ3210" s="14"/>
      <c r="KRA3210" s="14"/>
      <c r="KRB3210" s="14"/>
      <c r="KRC3210" s="14"/>
      <c r="KRD3210" s="14"/>
      <c r="KRE3210" s="14"/>
      <c r="KRF3210" s="14"/>
      <c r="KRG3210" s="14"/>
      <c r="KRH3210" s="14"/>
      <c r="KRI3210" s="14"/>
      <c r="KRJ3210" s="14"/>
      <c r="KRK3210" s="14"/>
      <c r="KRL3210" s="14"/>
      <c r="KRM3210" s="14"/>
      <c r="KRN3210" s="14"/>
      <c r="KRO3210" s="14"/>
      <c r="KRP3210" s="14"/>
      <c r="KRQ3210" s="14"/>
      <c r="KRR3210" s="14"/>
      <c r="KRS3210" s="14"/>
      <c r="KRT3210" s="14"/>
      <c r="KRU3210" s="14"/>
      <c r="KRV3210" s="14"/>
      <c r="KRW3210" s="14"/>
      <c r="KRX3210" s="14"/>
      <c r="KRY3210" s="14"/>
      <c r="KRZ3210" s="14"/>
      <c r="KSA3210" s="14"/>
      <c r="KSB3210" s="14"/>
      <c r="KSC3210" s="14"/>
      <c r="KSD3210" s="14"/>
      <c r="KSE3210" s="14"/>
      <c r="KSF3210" s="14"/>
      <c r="KSG3210" s="14"/>
      <c r="KSH3210" s="14"/>
      <c r="KSI3210" s="14"/>
      <c r="KSJ3210" s="14"/>
      <c r="KSK3210" s="14"/>
      <c r="KSL3210" s="14"/>
      <c r="KSM3210" s="14"/>
      <c r="KSN3210" s="14"/>
      <c r="KSO3210" s="14"/>
      <c r="KSP3210" s="14"/>
      <c r="KSQ3210" s="14"/>
      <c r="KSR3210" s="14"/>
      <c r="KSS3210" s="14"/>
      <c r="KST3210" s="14"/>
      <c r="KSU3210" s="14"/>
      <c r="KSV3210" s="14"/>
      <c r="KSW3210" s="14"/>
      <c r="KSX3210" s="14"/>
      <c r="KSY3210" s="14"/>
      <c r="KSZ3210" s="14"/>
      <c r="KTA3210" s="14"/>
      <c r="KTB3210" s="14"/>
      <c r="KTC3210" s="14"/>
      <c r="KTD3210" s="14"/>
      <c r="KTE3210" s="14"/>
      <c r="KTF3210" s="14"/>
      <c r="KTG3210" s="14"/>
      <c r="KTH3210" s="14"/>
      <c r="KTI3210" s="14"/>
      <c r="KTJ3210" s="14"/>
      <c r="KTK3210" s="14"/>
      <c r="KTL3210" s="14"/>
      <c r="KTM3210" s="14"/>
      <c r="KTN3210" s="14"/>
      <c r="KTO3210" s="14"/>
      <c r="KTP3210" s="14"/>
      <c r="KTQ3210" s="14"/>
      <c r="KTR3210" s="14"/>
      <c r="KTS3210" s="14"/>
      <c r="KTT3210" s="14"/>
      <c r="KTU3210" s="14"/>
      <c r="KTV3210" s="14"/>
      <c r="KTW3210" s="14"/>
      <c r="KTX3210" s="14"/>
      <c r="KTY3210" s="14"/>
      <c r="KTZ3210" s="14"/>
      <c r="KUA3210" s="14"/>
      <c r="KUB3210" s="14"/>
      <c r="KUC3210" s="14"/>
      <c r="KUD3210" s="14"/>
      <c r="KUE3210" s="14"/>
      <c r="KUF3210" s="14"/>
      <c r="KUG3210" s="14"/>
      <c r="KUH3210" s="14"/>
      <c r="KUI3210" s="14"/>
      <c r="KUJ3210" s="14"/>
      <c r="KUK3210" s="14"/>
      <c r="KUL3210" s="14"/>
      <c r="KUM3210" s="14"/>
      <c r="KUN3210" s="14"/>
      <c r="KUO3210" s="14"/>
      <c r="KUP3210" s="14"/>
      <c r="KUQ3210" s="14"/>
      <c r="KUR3210" s="14"/>
      <c r="KUS3210" s="14"/>
      <c r="KUT3210" s="14"/>
      <c r="KUU3210" s="14"/>
      <c r="KUV3210" s="14"/>
      <c r="KUW3210" s="14"/>
      <c r="KUX3210" s="14"/>
      <c r="KUY3210" s="14"/>
      <c r="KUZ3210" s="14"/>
      <c r="KVA3210" s="14"/>
      <c r="KVB3210" s="14"/>
      <c r="KVC3210" s="14"/>
      <c r="KVD3210" s="14"/>
      <c r="KVE3210" s="14"/>
      <c r="KVF3210" s="14"/>
      <c r="KVG3210" s="14"/>
      <c r="KVH3210" s="14"/>
      <c r="KVI3210" s="14"/>
      <c r="KVJ3210" s="14"/>
      <c r="KVK3210" s="14"/>
      <c r="KVL3210" s="14"/>
      <c r="KVM3210" s="14"/>
      <c r="KVN3210" s="14"/>
      <c r="KVO3210" s="14"/>
      <c r="KVP3210" s="14"/>
      <c r="KVQ3210" s="14"/>
      <c r="KVR3210" s="14"/>
      <c r="KVS3210" s="14"/>
      <c r="KVT3210" s="14"/>
      <c r="KVU3210" s="14"/>
      <c r="KVV3210" s="14"/>
      <c r="KVW3210" s="14"/>
      <c r="KVX3210" s="14"/>
      <c r="KVY3210" s="14"/>
      <c r="KVZ3210" s="14"/>
      <c r="KWA3210" s="14"/>
      <c r="KWB3210" s="14"/>
      <c r="KWC3210" s="14"/>
      <c r="KWD3210" s="14"/>
      <c r="KWE3210" s="14"/>
      <c r="KWF3210" s="14"/>
      <c r="KWG3210" s="14"/>
      <c r="KWH3210" s="14"/>
      <c r="KWI3210" s="14"/>
      <c r="KWJ3210" s="14"/>
      <c r="KWK3210" s="14"/>
      <c r="KWL3210" s="14"/>
      <c r="KWM3210" s="14"/>
      <c r="KWN3210" s="14"/>
      <c r="KWO3210" s="14"/>
      <c r="KWP3210" s="14"/>
      <c r="KWQ3210" s="14"/>
      <c r="KWR3210" s="14"/>
      <c r="KWS3210" s="14"/>
      <c r="KWT3210" s="14"/>
      <c r="KWU3210" s="14"/>
      <c r="KWV3210" s="14"/>
      <c r="KWW3210" s="14"/>
      <c r="KWX3210" s="14"/>
      <c r="KWY3210" s="14"/>
      <c r="KWZ3210" s="14"/>
      <c r="KXA3210" s="14"/>
      <c r="KXB3210" s="14"/>
      <c r="KXC3210" s="14"/>
      <c r="KXD3210" s="14"/>
      <c r="KXE3210" s="14"/>
      <c r="KXF3210" s="14"/>
      <c r="KXG3210" s="14"/>
      <c r="KXH3210" s="14"/>
      <c r="KXI3210" s="14"/>
      <c r="KXJ3210" s="14"/>
      <c r="KXK3210" s="14"/>
      <c r="KXL3210" s="14"/>
      <c r="KXM3210" s="14"/>
      <c r="KXN3210" s="14"/>
      <c r="KXO3210" s="14"/>
      <c r="KXP3210" s="14"/>
      <c r="KXQ3210" s="14"/>
      <c r="KXR3210" s="14"/>
      <c r="KXS3210" s="14"/>
      <c r="KXT3210" s="14"/>
      <c r="KXU3210" s="14"/>
      <c r="KXV3210" s="14"/>
      <c r="KXW3210" s="14"/>
      <c r="KXX3210" s="14"/>
      <c r="KXY3210" s="14"/>
      <c r="KXZ3210" s="14"/>
      <c r="KYA3210" s="14"/>
      <c r="KYB3210" s="14"/>
      <c r="KYC3210" s="14"/>
      <c r="KYD3210" s="14"/>
      <c r="KYE3210" s="14"/>
      <c r="KYF3210" s="14"/>
      <c r="KYG3210" s="14"/>
      <c r="KYH3210" s="14"/>
      <c r="KYI3210" s="14"/>
      <c r="KYJ3210" s="14"/>
      <c r="KYK3210" s="14"/>
      <c r="KYL3210" s="14"/>
      <c r="KYM3210" s="14"/>
      <c r="KYN3210" s="14"/>
      <c r="KYO3210" s="14"/>
      <c r="KYP3210" s="14"/>
      <c r="KYQ3210" s="14"/>
      <c r="KYR3210" s="14"/>
      <c r="KYS3210" s="14"/>
      <c r="KYT3210" s="14"/>
      <c r="KYU3210" s="14"/>
      <c r="KYV3210" s="14"/>
      <c r="KYW3210" s="14"/>
      <c r="KYX3210" s="14"/>
      <c r="KYY3210" s="14"/>
      <c r="KYZ3210" s="14"/>
      <c r="KZA3210" s="14"/>
      <c r="KZB3210" s="14"/>
      <c r="KZC3210" s="14"/>
      <c r="KZD3210" s="14"/>
      <c r="KZE3210" s="14"/>
      <c r="KZF3210" s="14"/>
      <c r="KZG3210" s="14"/>
      <c r="KZH3210" s="14"/>
      <c r="KZI3210" s="14"/>
      <c r="KZJ3210" s="14"/>
      <c r="KZK3210" s="14"/>
      <c r="KZL3210" s="14"/>
      <c r="KZM3210" s="14"/>
      <c r="KZN3210" s="14"/>
      <c r="KZO3210" s="14"/>
      <c r="KZP3210" s="14"/>
      <c r="KZQ3210" s="14"/>
      <c r="KZR3210" s="14"/>
      <c r="KZS3210" s="14"/>
      <c r="KZT3210" s="14"/>
      <c r="KZU3210" s="14"/>
      <c r="KZV3210" s="14"/>
      <c r="KZW3210" s="14"/>
      <c r="KZX3210" s="14"/>
      <c r="KZY3210" s="14"/>
      <c r="KZZ3210" s="14"/>
      <c r="LAA3210" s="14"/>
      <c r="LAB3210" s="14"/>
      <c r="LAC3210" s="14"/>
      <c r="LAD3210" s="14"/>
      <c r="LAE3210" s="14"/>
      <c r="LAF3210" s="14"/>
      <c r="LAG3210" s="14"/>
      <c r="LAH3210" s="14"/>
      <c r="LAI3210" s="14"/>
      <c r="LAJ3210" s="14"/>
      <c r="LAK3210" s="14"/>
      <c r="LAL3210" s="14"/>
      <c r="LAM3210" s="14"/>
      <c r="LAN3210" s="14"/>
      <c r="LAO3210" s="14"/>
      <c r="LAP3210" s="14"/>
      <c r="LAQ3210" s="14"/>
      <c r="LAR3210" s="14"/>
      <c r="LAS3210" s="14"/>
      <c r="LAT3210" s="14"/>
      <c r="LAU3210" s="14"/>
      <c r="LAV3210" s="14"/>
      <c r="LAW3210" s="14"/>
      <c r="LAX3210" s="14"/>
      <c r="LAY3210" s="14"/>
      <c r="LAZ3210" s="14"/>
      <c r="LBA3210" s="14"/>
      <c r="LBB3210" s="14"/>
      <c r="LBC3210" s="14"/>
      <c r="LBD3210" s="14"/>
      <c r="LBE3210" s="14"/>
      <c r="LBF3210" s="14"/>
      <c r="LBG3210" s="14"/>
      <c r="LBH3210" s="14"/>
      <c r="LBI3210" s="14"/>
      <c r="LBJ3210" s="14"/>
      <c r="LBK3210" s="14"/>
      <c r="LBL3210" s="14"/>
      <c r="LBM3210" s="14"/>
      <c r="LBN3210" s="14"/>
      <c r="LBO3210" s="14"/>
      <c r="LBP3210" s="14"/>
      <c r="LBQ3210" s="14"/>
      <c r="LBR3210" s="14"/>
      <c r="LBS3210" s="14"/>
      <c r="LBT3210" s="14"/>
      <c r="LBU3210" s="14"/>
      <c r="LBV3210" s="14"/>
      <c r="LBW3210" s="14"/>
      <c r="LBX3210" s="14"/>
      <c r="LBY3210" s="14"/>
      <c r="LBZ3210" s="14"/>
      <c r="LCA3210" s="14"/>
      <c r="LCB3210" s="14"/>
      <c r="LCC3210" s="14"/>
      <c r="LCD3210" s="14"/>
      <c r="LCE3210" s="14"/>
      <c r="LCF3210" s="14"/>
      <c r="LCG3210" s="14"/>
      <c r="LCH3210" s="14"/>
      <c r="LCI3210" s="14"/>
      <c r="LCJ3210" s="14"/>
      <c r="LCK3210" s="14"/>
      <c r="LCL3210" s="14"/>
      <c r="LCM3210" s="14"/>
      <c r="LCN3210" s="14"/>
      <c r="LCO3210" s="14"/>
      <c r="LCP3210" s="14"/>
      <c r="LCQ3210" s="14"/>
      <c r="LCR3210" s="14"/>
      <c r="LCS3210" s="14"/>
      <c r="LCT3210" s="14"/>
      <c r="LCU3210" s="14"/>
      <c r="LCV3210" s="14"/>
      <c r="LCW3210" s="14"/>
      <c r="LCX3210" s="14"/>
      <c r="LCY3210" s="14"/>
      <c r="LCZ3210" s="14"/>
      <c r="LDA3210" s="14"/>
      <c r="LDB3210" s="14"/>
      <c r="LDC3210" s="14"/>
      <c r="LDD3210" s="14"/>
      <c r="LDE3210" s="14"/>
      <c r="LDF3210" s="14"/>
      <c r="LDG3210" s="14"/>
      <c r="LDH3210" s="14"/>
      <c r="LDI3210" s="14"/>
      <c r="LDJ3210" s="14"/>
      <c r="LDK3210" s="14"/>
      <c r="LDL3210" s="14"/>
      <c r="LDM3210" s="14"/>
      <c r="LDN3210" s="14"/>
      <c r="LDO3210" s="14"/>
      <c r="LDP3210" s="14"/>
      <c r="LDQ3210" s="14"/>
      <c r="LDR3210" s="14"/>
      <c r="LDS3210" s="14"/>
      <c r="LDT3210" s="14"/>
      <c r="LDU3210" s="14"/>
      <c r="LDV3210" s="14"/>
      <c r="LDW3210" s="14"/>
      <c r="LDX3210" s="14"/>
      <c r="LDY3210" s="14"/>
      <c r="LDZ3210" s="14"/>
      <c r="LEA3210" s="14"/>
      <c r="LEB3210" s="14"/>
      <c r="LEC3210" s="14"/>
      <c r="LED3210" s="14"/>
      <c r="LEE3210" s="14"/>
      <c r="LEF3210" s="14"/>
      <c r="LEG3210" s="14"/>
      <c r="LEH3210" s="14"/>
      <c r="LEI3210" s="14"/>
      <c r="LEJ3210" s="14"/>
      <c r="LEK3210" s="14"/>
      <c r="LEL3210" s="14"/>
      <c r="LEM3210" s="14"/>
      <c r="LEN3210" s="14"/>
      <c r="LEO3210" s="14"/>
      <c r="LEP3210" s="14"/>
      <c r="LEQ3210" s="14"/>
      <c r="LER3210" s="14"/>
      <c r="LES3210" s="14"/>
      <c r="LET3210" s="14"/>
      <c r="LEU3210" s="14"/>
      <c r="LEV3210" s="14"/>
      <c r="LEW3210" s="14"/>
      <c r="LEX3210" s="14"/>
      <c r="LEY3210" s="14"/>
      <c r="LEZ3210" s="14"/>
      <c r="LFA3210" s="14"/>
      <c r="LFB3210" s="14"/>
      <c r="LFC3210" s="14"/>
      <c r="LFD3210" s="14"/>
      <c r="LFE3210" s="14"/>
      <c r="LFF3210" s="14"/>
      <c r="LFG3210" s="14"/>
      <c r="LFH3210" s="14"/>
      <c r="LFI3210" s="14"/>
      <c r="LFJ3210" s="14"/>
      <c r="LFK3210" s="14"/>
      <c r="LFL3210" s="14"/>
      <c r="LFM3210" s="14"/>
      <c r="LFN3210" s="14"/>
      <c r="LFO3210" s="14"/>
      <c r="LFP3210" s="14"/>
      <c r="LFQ3210" s="14"/>
      <c r="LFR3210" s="14"/>
      <c r="LFS3210" s="14"/>
      <c r="LFT3210" s="14"/>
      <c r="LFU3210" s="14"/>
      <c r="LFV3210" s="14"/>
      <c r="LFW3210" s="14"/>
      <c r="LFX3210" s="14"/>
      <c r="LFY3210" s="14"/>
      <c r="LFZ3210" s="14"/>
      <c r="LGA3210" s="14"/>
      <c r="LGB3210" s="14"/>
      <c r="LGC3210" s="14"/>
      <c r="LGD3210" s="14"/>
      <c r="LGE3210" s="14"/>
      <c r="LGF3210" s="14"/>
      <c r="LGG3210" s="14"/>
      <c r="LGH3210" s="14"/>
      <c r="LGI3210" s="14"/>
      <c r="LGJ3210" s="14"/>
      <c r="LGK3210" s="14"/>
      <c r="LGL3210" s="14"/>
      <c r="LGM3210" s="14"/>
      <c r="LGN3210" s="14"/>
      <c r="LGO3210" s="14"/>
      <c r="LGP3210" s="14"/>
      <c r="LGQ3210" s="14"/>
      <c r="LGR3210" s="14"/>
      <c r="LGS3210" s="14"/>
      <c r="LGT3210" s="14"/>
      <c r="LGU3210" s="14"/>
      <c r="LGV3210" s="14"/>
      <c r="LGW3210" s="14"/>
      <c r="LGX3210" s="14"/>
      <c r="LGY3210" s="14"/>
      <c r="LGZ3210" s="14"/>
      <c r="LHA3210" s="14"/>
      <c r="LHB3210" s="14"/>
      <c r="LHC3210" s="14"/>
      <c r="LHD3210" s="14"/>
      <c r="LHE3210" s="14"/>
      <c r="LHF3210" s="14"/>
      <c r="LHG3210" s="14"/>
      <c r="LHH3210" s="14"/>
      <c r="LHI3210" s="14"/>
      <c r="LHJ3210" s="14"/>
      <c r="LHK3210" s="14"/>
      <c r="LHL3210" s="14"/>
      <c r="LHM3210" s="14"/>
      <c r="LHN3210" s="14"/>
      <c r="LHO3210" s="14"/>
      <c r="LHP3210" s="14"/>
      <c r="LHQ3210" s="14"/>
      <c r="LHR3210" s="14"/>
      <c r="LHS3210" s="14"/>
      <c r="LHT3210" s="14"/>
      <c r="LHU3210" s="14"/>
      <c r="LHV3210" s="14"/>
      <c r="LHW3210" s="14"/>
      <c r="LHX3210" s="14"/>
      <c r="LHY3210" s="14"/>
      <c r="LHZ3210" s="14"/>
      <c r="LIA3210" s="14"/>
      <c r="LIB3210" s="14"/>
      <c r="LIC3210" s="14"/>
      <c r="LID3210" s="14"/>
      <c r="LIE3210" s="14"/>
      <c r="LIF3210" s="14"/>
      <c r="LIG3210" s="14"/>
      <c r="LIH3210" s="14"/>
      <c r="LII3210" s="14"/>
      <c r="LIJ3210" s="14"/>
      <c r="LIK3210" s="14"/>
      <c r="LIL3210" s="14"/>
      <c r="LIM3210" s="14"/>
      <c r="LIN3210" s="14"/>
      <c r="LIO3210" s="14"/>
      <c r="LIP3210" s="14"/>
      <c r="LIQ3210" s="14"/>
      <c r="LIR3210" s="14"/>
      <c r="LIS3210" s="14"/>
      <c r="LIT3210" s="14"/>
      <c r="LIU3210" s="14"/>
      <c r="LIV3210" s="14"/>
      <c r="LIW3210" s="14"/>
      <c r="LIX3210" s="14"/>
      <c r="LIY3210" s="14"/>
      <c r="LIZ3210" s="14"/>
      <c r="LJA3210" s="14"/>
      <c r="LJB3210" s="14"/>
      <c r="LJC3210" s="14"/>
      <c r="LJD3210" s="14"/>
      <c r="LJE3210" s="14"/>
      <c r="LJF3210" s="14"/>
      <c r="LJG3210" s="14"/>
      <c r="LJH3210" s="14"/>
      <c r="LJI3210" s="14"/>
      <c r="LJJ3210" s="14"/>
      <c r="LJK3210" s="14"/>
      <c r="LJL3210" s="14"/>
      <c r="LJM3210" s="14"/>
      <c r="LJN3210" s="14"/>
      <c r="LJO3210" s="14"/>
      <c r="LJP3210" s="14"/>
      <c r="LJQ3210" s="14"/>
      <c r="LJR3210" s="14"/>
      <c r="LJS3210" s="14"/>
      <c r="LJT3210" s="14"/>
      <c r="LJU3210" s="14"/>
      <c r="LJV3210" s="14"/>
      <c r="LJW3210" s="14"/>
      <c r="LJX3210" s="14"/>
      <c r="LJY3210" s="14"/>
      <c r="LJZ3210" s="14"/>
      <c r="LKA3210" s="14"/>
      <c r="LKB3210" s="14"/>
      <c r="LKC3210" s="14"/>
      <c r="LKD3210" s="14"/>
      <c r="LKE3210" s="14"/>
      <c r="LKF3210" s="14"/>
      <c r="LKG3210" s="14"/>
      <c r="LKH3210" s="14"/>
      <c r="LKI3210" s="14"/>
      <c r="LKJ3210" s="14"/>
      <c r="LKK3210" s="14"/>
      <c r="LKL3210" s="14"/>
      <c r="LKM3210" s="14"/>
      <c r="LKN3210" s="14"/>
      <c r="LKO3210" s="14"/>
      <c r="LKP3210" s="14"/>
      <c r="LKQ3210" s="14"/>
      <c r="LKR3210" s="14"/>
      <c r="LKS3210" s="14"/>
      <c r="LKT3210" s="14"/>
      <c r="LKU3210" s="14"/>
      <c r="LKV3210" s="14"/>
      <c r="LKW3210" s="14"/>
      <c r="LKX3210" s="14"/>
      <c r="LKY3210" s="14"/>
      <c r="LKZ3210" s="14"/>
      <c r="LLA3210" s="14"/>
      <c r="LLB3210" s="14"/>
      <c r="LLC3210" s="14"/>
      <c r="LLD3210" s="14"/>
      <c r="LLE3210" s="14"/>
      <c r="LLF3210" s="14"/>
      <c r="LLG3210" s="14"/>
      <c r="LLH3210" s="14"/>
      <c r="LLI3210" s="14"/>
      <c r="LLJ3210" s="14"/>
      <c r="LLK3210" s="14"/>
      <c r="LLL3210" s="14"/>
      <c r="LLM3210" s="14"/>
      <c r="LLN3210" s="14"/>
      <c r="LLO3210" s="14"/>
      <c r="LLP3210" s="14"/>
      <c r="LLQ3210" s="14"/>
      <c r="LLR3210" s="14"/>
      <c r="LLS3210" s="14"/>
      <c r="LLT3210" s="14"/>
      <c r="LLU3210" s="14"/>
      <c r="LLV3210" s="14"/>
      <c r="LLW3210" s="14"/>
      <c r="LLX3210" s="14"/>
      <c r="LLY3210" s="14"/>
      <c r="LLZ3210" s="14"/>
      <c r="LMA3210" s="14"/>
      <c r="LMB3210" s="14"/>
      <c r="LMC3210" s="14"/>
      <c r="LMD3210" s="14"/>
      <c r="LME3210" s="14"/>
      <c r="LMF3210" s="14"/>
      <c r="LMG3210" s="14"/>
      <c r="LMH3210" s="14"/>
      <c r="LMI3210" s="14"/>
      <c r="LMJ3210" s="14"/>
      <c r="LMK3210" s="14"/>
      <c r="LML3210" s="14"/>
      <c r="LMM3210" s="14"/>
      <c r="LMN3210" s="14"/>
      <c r="LMO3210" s="14"/>
      <c r="LMP3210" s="14"/>
      <c r="LMQ3210" s="14"/>
      <c r="LMR3210" s="14"/>
      <c r="LMS3210" s="14"/>
      <c r="LMT3210" s="14"/>
      <c r="LMU3210" s="14"/>
      <c r="LMV3210" s="14"/>
      <c r="LMW3210" s="14"/>
      <c r="LMX3210" s="14"/>
      <c r="LMY3210" s="14"/>
      <c r="LMZ3210" s="14"/>
      <c r="LNA3210" s="14"/>
      <c r="LNB3210" s="14"/>
      <c r="LNC3210" s="14"/>
      <c r="LND3210" s="14"/>
      <c r="LNE3210" s="14"/>
      <c r="LNF3210" s="14"/>
      <c r="LNG3210" s="14"/>
      <c r="LNH3210" s="14"/>
      <c r="LNI3210" s="14"/>
      <c r="LNJ3210" s="14"/>
      <c r="LNK3210" s="14"/>
      <c r="LNL3210" s="14"/>
      <c r="LNM3210" s="14"/>
      <c r="LNN3210" s="14"/>
      <c r="LNO3210" s="14"/>
      <c r="LNP3210" s="14"/>
      <c r="LNQ3210" s="14"/>
      <c r="LNR3210" s="14"/>
      <c r="LNS3210" s="14"/>
      <c r="LNT3210" s="14"/>
      <c r="LNU3210" s="14"/>
      <c r="LNV3210" s="14"/>
      <c r="LNW3210" s="14"/>
      <c r="LNX3210" s="14"/>
      <c r="LNY3210" s="14"/>
      <c r="LNZ3210" s="14"/>
      <c r="LOA3210" s="14"/>
      <c r="LOB3210" s="14"/>
      <c r="LOC3210" s="14"/>
      <c r="LOD3210" s="14"/>
      <c r="LOE3210" s="14"/>
      <c r="LOF3210" s="14"/>
      <c r="LOG3210" s="14"/>
      <c r="LOH3210" s="14"/>
      <c r="LOI3210" s="14"/>
      <c r="LOJ3210" s="14"/>
      <c r="LOK3210" s="14"/>
      <c r="LOL3210" s="14"/>
      <c r="LOM3210" s="14"/>
      <c r="LON3210" s="14"/>
      <c r="LOO3210" s="14"/>
      <c r="LOP3210" s="14"/>
      <c r="LOQ3210" s="14"/>
      <c r="LOR3210" s="14"/>
      <c r="LOS3210" s="14"/>
      <c r="LOT3210" s="14"/>
      <c r="LOU3210" s="14"/>
      <c r="LOV3210" s="14"/>
      <c r="LOW3210" s="14"/>
      <c r="LOX3210" s="14"/>
      <c r="LOY3210" s="14"/>
      <c r="LOZ3210" s="14"/>
      <c r="LPA3210" s="14"/>
      <c r="LPB3210" s="14"/>
      <c r="LPC3210" s="14"/>
      <c r="LPD3210" s="14"/>
      <c r="LPE3210" s="14"/>
      <c r="LPF3210" s="14"/>
      <c r="LPG3210" s="14"/>
      <c r="LPH3210" s="14"/>
      <c r="LPI3210" s="14"/>
      <c r="LPJ3210" s="14"/>
      <c r="LPK3210" s="14"/>
      <c r="LPL3210" s="14"/>
      <c r="LPM3210" s="14"/>
      <c r="LPN3210" s="14"/>
      <c r="LPO3210" s="14"/>
      <c r="LPP3210" s="14"/>
      <c r="LPQ3210" s="14"/>
      <c r="LPR3210" s="14"/>
      <c r="LPS3210" s="14"/>
      <c r="LPT3210" s="14"/>
      <c r="LPU3210" s="14"/>
      <c r="LPV3210" s="14"/>
      <c r="LPW3210" s="14"/>
      <c r="LPX3210" s="14"/>
      <c r="LPY3210" s="14"/>
      <c r="LPZ3210" s="14"/>
      <c r="LQA3210" s="14"/>
      <c r="LQB3210" s="14"/>
      <c r="LQC3210" s="14"/>
      <c r="LQD3210" s="14"/>
      <c r="LQE3210" s="14"/>
      <c r="LQF3210" s="14"/>
      <c r="LQG3210" s="14"/>
      <c r="LQH3210" s="14"/>
      <c r="LQI3210" s="14"/>
      <c r="LQJ3210" s="14"/>
      <c r="LQK3210" s="14"/>
      <c r="LQL3210" s="14"/>
      <c r="LQM3210" s="14"/>
      <c r="LQN3210" s="14"/>
      <c r="LQO3210" s="14"/>
      <c r="LQP3210" s="14"/>
      <c r="LQQ3210" s="14"/>
      <c r="LQR3210" s="14"/>
      <c r="LQS3210" s="14"/>
      <c r="LQT3210" s="14"/>
      <c r="LQU3210" s="14"/>
      <c r="LQV3210" s="14"/>
      <c r="LQW3210" s="14"/>
      <c r="LQX3210" s="14"/>
      <c r="LQY3210" s="14"/>
      <c r="LQZ3210" s="14"/>
      <c r="LRA3210" s="14"/>
      <c r="LRB3210" s="14"/>
      <c r="LRC3210" s="14"/>
      <c r="LRD3210" s="14"/>
      <c r="LRE3210" s="14"/>
      <c r="LRF3210" s="14"/>
      <c r="LRG3210" s="14"/>
      <c r="LRH3210" s="14"/>
      <c r="LRI3210" s="14"/>
      <c r="LRJ3210" s="14"/>
      <c r="LRK3210" s="14"/>
      <c r="LRL3210" s="14"/>
      <c r="LRM3210" s="14"/>
      <c r="LRN3210" s="14"/>
      <c r="LRO3210" s="14"/>
      <c r="LRP3210" s="14"/>
      <c r="LRQ3210" s="14"/>
      <c r="LRR3210" s="14"/>
      <c r="LRS3210" s="14"/>
      <c r="LRT3210" s="14"/>
      <c r="LRU3210" s="14"/>
      <c r="LRV3210" s="14"/>
      <c r="LRW3210" s="14"/>
      <c r="LRX3210" s="14"/>
      <c r="LRY3210" s="14"/>
      <c r="LRZ3210" s="14"/>
      <c r="LSA3210" s="14"/>
      <c r="LSB3210" s="14"/>
      <c r="LSC3210" s="14"/>
      <c r="LSD3210" s="14"/>
      <c r="LSE3210" s="14"/>
      <c r="LSF3210" s="14"/>
      <c r="LSG3210" s="14"/>
      <c r="LSH3210" s="14"/>
      <c r="LSI3210" s="14"/>
      <c r="LSJ3210" s="14"/>
      <c r="LSK3210" s="14"/>
      <c r="LSL3210" s="14"/>
      <c r="LSM3210" s="14"/>
      <c r="LSN3210" s="14"/>
      <c r="LSO3210" s="14"/>
      <c r="LSP3210" s="14"/>
      <c r="LSQ3210" s="14"/>
      <c r="LSR3210" s="14"/>
      <c r="LSS3210" s="14"/>
      <c r="LST3210" s="14"/>
      <c r="LSU3210" s="14"/>
      <c r="LSV3210" s="14"/>
      <c r="LSW3210" s="14"/>
      <c r="LSX3210" s="14"/>
      <c r="LSY3210" s="14"/>
      <c r="LSZ3210" s="14"/>
      <c r="LTA3210" s="14"/>
      <c r="LTB3210" s="14"/>
      <c r="LTC3210" s="14"/>
      <c r="LTD3210" s="14"/>
      <c r="LTE3210" s="14"/>
      <c r="LTF3210" s="14"/>
      <c r="LTG3210" s="14"/>
      <c r="LTH3210" s="14"/>
      <c r="LTI3210" s="14"/>
      <c r="LTJ3210" s="14"/>
      <c r="LTK3210" s="14"/>
      <c r="LTL3210" s="14"/>
      <c r="LTM3210" s="14"/>
      <c r="LTN3210" s="14"/>
      <c r="LTO3210" s="14"/>
      <c r="LTP3210" s="14"/>
      <c r="LTQ3210" s="14"/>
      <c r="LTR3210" s="14"/>
      <c r="LTS3210" s="14"/>
      <c r="LTT3210" s="14"/>
      <c r="LTU3210" s="14"/>
      <c r="LTV3210" s="14"/>
      <c r="LTW3210" s="14"/>
      <c r="LTX3210" s="14"/>
      <c r="LTY3210" s="14"/>
      <c r="LTZ3210" s="14"/>
      <c r="LUA3210" s="14"/>
      <c r="LUB3210" s="14"/>
      <c r="LUC3210" s="14"/>
      <c r="LUD3210" s="14"/>
      <c r="LUE3210" s="14"/>
      <c r="LUF3210" s="14"/>
      <c r="LUG3210" s="14"/>
      <c r="LUH3210" s="14"/>
      <c r="LUI3210" s="14"/>
      <c r="LUJ3210" s="14"/>
      <c r="LUK3210" s="14"/>
      <c r="LUL3210" s="14"/>
      <c r="LUM3210" s="14"/>
      <c r="LUN3210" s="14"/>
      <c r="LUO3210" s="14"/>
      <c r="LUP3210" s="14"/>
      <c r="LUQ3210" s="14"/>
      <c r="LUR3210" s="14"/>
      <c r="LUS3210" s="14"/>
      <c r="LUT3210" s="14"/>
      <c r="LUU3210" s="14"/>
      <c r="LUV3210" s="14"/>
      <c r="LUW3210" s="14"/>
      <c r="LUX3210" s="14"/>
      <c r="LUY3210" s="14"/>
      <c r="LUZ3210" s="14"/>
      <c r="LVA3210" s="14"/>
      <c r="LVB3210" s="14"/>
      <c r="LVC3210" s="14"/>
      <c r="LVD3210" s="14"/>
      <c r="LVE3210" s="14"/>
      <c r="LVF3210" s="14"/>
      <c r="LVG3210" s="14"/>
      <c r="LVH3210" s="14"/>
      <c r="LVI3210" s="14"/>
      <c r="LVJ3210" s="14"/>
      <c r="LVK3210" s="14"/>
      <c r="LVL3210" s="14"/>
      <c r="LVM3210" s="14"/>
      <c r="LVN3210" s="14"/>
      <c r="LVO3210" s="14"/>
      <c r="LVP3210" s="14"/>
      <c r="LVQ3210" s="14"/>
      <c r="LVR3210" s="14"/>
      <c r="LVS3210" s="14"/>
      <c r="LVT3210" s="14"/>
      <c r="LVU3210" s="14"/>
      <c r="LVV3210" s="14"/>
      <c r="LVW3210" s="14"/>
      <c r="LVX3210" s="14"/>
      <c r="LVY3210" s="14"/>
      <c r="LVZ3210" s="14"/>
      <c r="LWA3210" s="14"/>
      <c r="LWB3210" s="14"/>
      <c r="LWC3210" s="14"/>
      <c r="LWD3210" s="14"/>
      <c r="LWE3210" s="14"/>
      <c r="LWF3210" s="14"/>
      <c r="LWG3210" s="14"/>
      <c r="LWH3210" s="14"/>
      <c r="LWI3210" s="14"/>
      <c r="LWJ3210" s="14"/>
      <c r="LWK3210" s="14"/>
      <c r="LWL3210" s="14"/>
      <c r="LWM3210" s="14"/>
      <c r="LWN3210" s="14"/>
      <c r="LWO3210" s="14"/>
      <c r="LWP3210" s="14"/>
      <c r="LWQ3210" s="14"/>
      <c r="LWR3210" s="14"/>
      <c r="LWS3210" s="14"/>
      <c r="LWT3210" s="14"/>
      <c r="LWU3210" s="14"/>
      <c r="LWV3210" s="14"/>
      <c r="LWW3210" s="14"/>
      <c r="LWX3210" s="14"/>
      <c r="LWY3210" s="14"/>
      <c r="LWZ3210" s="14"/>
      <c r="LXA3210" s="14"/>
      <c r="LXB3210" s="14"/>
      <c r="LXC3210" s="14"/>
      <c r="LXD3210" s="14"/>
      <c r="LXE3210" s="14"/>
      <c r="LXF3210" s="14"/>
      <c r="LXG3210" s="14"/>
      <c r="LXH3210" s="14"/>
      <c r="LXI3210" s="14"/>
      <c r="LXJ3210" s="14"/>
      <c r="LXK3210" s="14"/>
      <c r="LXL3210" s="14"/>
      <c r="LXM3210" s="14"/>
      <c r="LXN3210" s="14"/>
      <c r="LXO3210" s="14"/>
      <c r="LXP3210" s="14"/>
      <c r="LXQ3210" s="14"/>
      <c r="LXR3210" s="14"/>
      <c r="LXS3210" s="14"/>
      <c r="LXT3210" s="14"/>
      <c r="LXU3210" s="14"/>
      <c r="LXV3210" s="14"/>
      <c r="LXW3210" s="14"/>
      <c r="LXX3210" s="14"/>
      <c r="LXY3210" s="14"/>
      <c r="LXZ3210" s="14"/>
      <c r="LYA3210" s="14"/>
      <c r="LYB3210" s="14"/>
      <c r="LYC3210" s="14"/>
      <c r="LYD3210" s="14"/>
      <c r="LYE3210" s="14"/>
      <c r="LYF3210" s="14"/>
      <c r="LYG3210" s="14"/>
      <c r="LYH3210" s="14"/>
      <c r="LYI3210" s="14"/>
      <c r="LYJ3210" s="14"/>
      <c r="LYK3210" s="14"/>
      <c r="LYL3210" s="14"/>
      <c r="LYM3210" s="14"/>
      <c r="LYN3210" s="14"/>
      <c r="LYO3210" s="14"/>
      <c r="LYP3210" s="14"/>
      <c r="LYQ3210" s="14"/>
      <c r="LYR3210" s="14"/>
      <c r="LYS3210" s="14"/>
      <c r="LYT3210" s="14"/>
      <c r="LYU3210" s="14"/>
      <c r="LYV3210" s="14"/>
      <c r="LYW3210" s="14"/>
      <c r="LYX3210" s="14"/>
      <c r="LYY3210" s="14"/>
      <c r="LYZ3210" s="14"/>
      <c r="LZA3210" s="14"/>
      <c r="LZB3210" s="14"/>
      <c r="LZC3210" s="14"/>
      <c r="LZD3210" s="14"/>
      <c r="LZE3210" s="14"/>
      <c r="LZF3210" s="14"/>
      <c r="LZG3210" s="14"/>
      <c r="LZH3210" s="14"/>
      <c r="LZI3210" s="14"/>
      <c r="LZJ3210" s="14"/>
      <c r="LZK3210" s="14"/>
      <c r="LZL3210" s="14"/>
      <c r="LZM3210" s="14"/>
      <c r="LZN3210" s="14"/>
      <c r="LZO3210" s="14"/>
      <c r="LZP3210" s="14"/>
      <c r="LZQ3210" s="14"/>
      <c r="LZR3210" s="14"/>
      <c r="LZS3210" s="14"/>
      <c r="LZT3210" s="14"/>
      <c r="LZU3210" s="14"/>
      <c r="LZV3210" s="14"/>
      <c r="LZW3210" s="14"/>
      <c r="LZX3210" s="14"/>
      <c r="LZY3210" s="14"/>
      <c r="LZZ3210" s="14"/>
      <c r="MAA3210" s="14"/>
      <c r="MAB3210" s="14"/>
      <c r="MAC3210" s="14"/>
      <c r="MAD3210" s="14"/>
      <c r="MAE3210" s="14"/>
      <c r="MAF3210" s="14"/>
      <c r="MAG3210" s="14"/>
      <c r="MAH3210" s="14"/>
      <c r="MAI3210" s="14"/>
      <c r="MAJ3210" s="14"/>
      <c r="MAK3210" s="14"/>
      <c r="MAL3210" s="14"/>
      <c r="MAM3210" s="14"/>
      <c r="MAN3210" s="14"/>
      <c r="MAO3210" s="14"/>
      <c r="MAP3210" s="14"/>
      <c r="MAQ3210" s="14"/>
      <c r="MAR3210" s="14"/>
      <c r="MAS3210" s="14"/>
      <c r="MAT3210" s="14"/>
      <c r="MAU3210" s="14"/>
      <c r="MAV3210" s="14"/>
      <c r="MAW3210" s="14"/>
      <c r="MAX3210" s="14"/>
      <c r="MAY3210" s="14"/>
      <c r="MAZ3210" s="14"/>
      <c r="MBA3210" s="14"/>
      <c r="MBB3210" s="14"/>
      <c r="MBC3210" s="14"/>
      <c r="MBD3210" s="14"/>
      <c r="MBE3210" s="14"/>
      <c r="MBF3210" s="14"/>
      <c r="MBG3210" s="14"/>
      <c r="MBH3210" s="14"/>
      <c r="MBI3210" s="14"/>
      <c r="MBJ3210" s="14"/>
      <c r="MBK3210" s="14"/>
      <c r="MBL3210" s="14"/>
      <c r="MBM3210" s="14"/>
      <c r="MBN3210" s="14"/>
      <c r="MBO3210" s="14"/>
      <c r="MBP3210" s="14"/>
      <c r="MBQ3210" s="14"/>
      <c r="MBR3210" s="14"/>
      <c r="MBS3210" s="14"/>
      <c r="MBT3210" s="14"/>
      <c r="MBU3210" s="14"/>
      <c r="MBV3210" s="14"/>
      <c r="MBW3210" s="14"/>
      <c r="MBX3210" s="14"/>
      <c r="MBY3210" s="14"/>
      <c r="MBZ3210" s="14"/>
      <c r="MCA3210" s="14"/>
      <c r="MCB3210" s="14"/>
      <c r="MCC3210" s="14"/>
      <c r="MCD3210" s="14"/>
      <c r="MCE3210" s="14"/>
      <c r="MCF3210" s="14"/>
      <c r="MCG3210" s="14"/>
      <c r="MCH3210" s="14"/>
      <c r="MCI3210" s="14"/>
      <c r="MCJ3210" s="14"/>
      <c r="MCK3210" s="14"/>
      <c r="MCL3210" s="14"/>
      <c r="MCM3210" s="14"/>
      <c r="MCN3210" s="14"/>
      <c r="MCO3210" s="14"/>
      <c r="MCP3210" s="14"/>
      <c r="MCQ3210" s="14"/>
      <c r="MCR3210" s="14"/>
      <c r="MCS3210" s="14"/>
      <c r="MCT3210" s="14"/>
      <c r="MCU3210" s="14"/>
      <c r="MCV3210" s="14"/>
      <c r="MCW3210" s="14"/>
      <c r="MCX3210" s="14"/>
      <c r="MCY3210" s="14"/>
      <c r="MCZ3210" s="14"/>
      <c r="MDA3210" s="14"/>
      <c r="MDB3210" s="14"/>
      <c r="MDC3210" s="14"/>
      <c r="MDD3210" s="14"/>
      <c r="MDE3210" s="14"/>
      <c r="MDF3210" s="14"/>
      <c r="MDG3210" s="14"/>
      <c r="MDH3210" s="14"/>
      <c r="MDI3210" s="14"/>
      <c r="MDJ3210" s="14"/>
      <c r="MDK3210" s="14"/>
      <c r="MDL3210" s="14"/>
      <c r="MDM3210" s="14"/>
      <c r="MDN3210" s="14"/>
      <c r="MDO3210" s="14"/>
      <c r="MDP3210" s="14"/>
      <c r="MDQ3210" s="14"/>
      <c r="MDR3210" s="14"/>
      <c r="MDS3210" s="14"/>
      <c r="MDT3210" s="14"/>
      <c r="MDU3210" s="14"/>
      <c r="MDV3210" s="14"/>
      <c r="MDW3210" s="14"/>
      <c r="MDX3210" s="14"/>
      <c r="MDY3210" s="14"/>
      <c r="MDZ3210" s="14"/>
      <c r="MEA3210" s="14"/>
      <c r="MEB3210" s="14"/>
      <c r="MEC3210" s="14"/>
      <c r="MED3210" s="14"/>
      <c r="MEE3210" s="14"/>
      <c r="MEF3210" s="14"/>
      <c r="MEG3210" s="14"/>
      <c r="MEH3210" s="14"/>
      <c r="MEI3210" s="14"/>
      <c r="MEJ3210" s="14"/>
      <c r="MEK3210" s="14"/>
      <c r="MEL3210" s="14"/>
      <c r="MEM3210" s="14"/>
      <c r="MEN3210" s="14"/>
      <c r="MEO3210" s="14"/>
      <c r="MEP3210" s="14"/>
      <c r="MEQ3210" s="14"/>
      <c r="MER3210" s="14"/>
      <c r="MES3210" s="14"/>
      <c r="MET3210" s="14"/>
      <c r="MEU3210" s="14"/>
      <c r="MEV3210" s="14"/>
      <c r="MEW3210" s="14"/>
      <c r="MEX3210" s="14"/>
      <c r="MEY3210" s="14"/>
      <c r="MEZ3210" s="14"/>
      <c r="MFA3210" s="14"/>
      <c r="MFB3210" s="14"/>
      <c r="MFC3210" s="14"/>
      <c r="MFD3210" s="14"/>
      <c r="MFE3210" s="14"/>
      <c r="MFF3210" s="14"/>
      <c r="MFG3210" s="14"/>
      <c r="MFH3210" s="14"/>
      <c r="MFI3210" s="14"/>
      <c r="MFJ3210" s="14"/>
      <c r="MFK3210" s="14"/>
      <c r="MFL3210" s="14"/>
      <c r="MFM3210" s="14"/>
      <c r="MFN3210" s="14"/>
      <c r="MFO3210" s="14"/>
      <c r="MFP3210" s="14"/>
      <c r="MFQ3210" s="14"/>
      <c r="MFR3210" s="14"/>
      <c r="MFS3210" s="14"/>
      <c r="MFT3210" s="14"/>
      <c r="MFU3210" s="14"/>
      <c r="MFV3210" s="14"/>
      <c r="MFW3210" s="14"/>
      <c r="MFX3210" s="14"/>
      <c r="MFY3210" s="14"/>
      <c r="MFZ3210" s="14"/>
      <c r="MGA3210" s="14"/>
      <c r="MGB3210" s="14"/>
      <c r="MGC3210" s="14"/>
      <c r="MGD3210" s="14"/>
      <c r="MGE3210" s="14"/>
      <c r="MGF3210" s="14"/>
      <c r="MGG3210" s="14"/>
      <c r="MGH3210" s="14"/>
      <c r="MGI3210" s="14"/>
      <c r="MGJ3210" s="14"/>
      <c r="MGK3210" s="14"/>
      <c r="MGL3210" s="14"/>
      <c r="MGM3210" s="14"/>
      <c r="MGN3210" s="14"/>
      <c r="MGO3210" s="14"/>
      <c r="MGP3210" s="14"/>
      <c r="MGQ3210" s="14"/>
      <c r="MGR3210" s="14"/>
      <c r="MGS3210" s="14"/>
      <c r="MGT3210" s="14"/>
      <c r="MGU3210" s="14"/>
      <c r="MGV3210" s="14"/>
      <c r="MGW3210" s="14"/>
      <c r="MGX3210" s="14"/>
      <c r="MGY3210" s="14"/>
      <c r="MGZ3210" s="14"/>
      <c r="MHA3210" s="14"/>
      <c r="MHB3210" s="14"/>
      <c r="MHC3210" s="14"/>
      <c r="MHD3210" s="14"/>
      <c r="MHE3210" s="14"/>
      <c r="MHF3210" s="14"/>
      <c r="MHG3210" s="14"/>
      <c r="MHH3210" s="14"/>
      <c r="MHI3210" s="14"/>
      <c r="MHJ3210" s="14"/>
      <c r="MHK3210" s="14"/>
      <c r="MHL3210" s="14"/>
      <c r="MHM3210" s="14"/>
      <c r="MHN3210" s="14"/>
      <c r="MHO3210" s="14"/>
      <c r="MHP3210" s="14"/>
      <c r="MHQ3210" s="14"/>
      <c r="MHR3210" s="14"/>
      <c r="MHS3210" s="14"/>
      <c r="MHT3210" s="14"/>
      <c r="MHU3210" s="14"/>
      <c r="MHV3210" s="14"/>
      <c r="MHW3210" s="14"/>
      <c r="MHX3210" s="14"/>
      <c r="MHY3210" s="14"/>
      <c r="MHZ3210" s="14"/>
      <c r="MIA3210" s="14"/>
      <c r="MIB3210" s="14"/>
      <c r="MIC3210" s="14"/>
      <c r="MID3210" s="14"/>
      <c r="MIE3210" s="14"/>
      <c r="MIF3210" s="14"/>
      <c r="MIG3210" s="14"/>
      <c r="MIH3210" s="14"/>
      <c r="MII3210" s="14"/>
      <c r="MIJ3210" s="14"/>
      <c r="MIK3210" s="14"/>
      <c r="MIL3210" s="14"/>
      <c r="MIM3210" s="14"/>
      <c r="MIN3210" s="14"/>
      <c r="MIO3210" s="14"/>
      <c r="MIP3210" s="14"/>
      <c r="MIQ3210" s="14"/>
      <c r="MIR3210" s="14"/>
      <c r="MIS3210" s="14"/>
      <c r="MIT3210" s="14"/>
      <c r="MIU3210" s="14"/>
      <c r="MIV3210" s="14"/>
      <c r="MIW3210" s="14"/>
      <c r="MIX3210" s="14"/>
      <c r="MIY3210" s="14"/>
      <c r="MIZ3210" s="14"/>
      <c r="MJA3210" s="14"/>
      <c r="MJB3210" s="14"/>
      <c r="MJC3210" s="14"/>
      <c r="MJD3210" s="14"/>
      <c r="MJE3210" s="14"/>
      <c r="MJF3210" s="14"/>
      <c r="MJG3210" s="14"/>
      <c r="MJH3210" s="14"/>
      <c r="MJI3210" s="14"/>
      <c r="MJJ3210" s="14"/>
      <c r="MJK3210" s="14"/>
      <c r="MJL3210" s="14"/>
      <c r="MJM3210" s="14"/>
      <c r="MJN3210" s="14"/>
      <c r="MJO3210" s="14"/>
      <c r="MJP3210" s="14"/>
      <c r="MJQ3210" s="14"/>
      <c r="MJR3210" s="14"/>
      <c r="MJS3210" s="14"/>
      <c r="MJT3210" s="14"/>
      <c r="MJU3210" s="14"/>
      <c r="MJV3210" s="14"/>
      <c r="MJW3210" s="14"/>
      <c r="MJX3210" s="14"/>
      <c r="MJY3210" s="14"/>
      <c r="MJZ3210" s="14"/>
      <c r="MKA3210" s="14"/>
      <c r="MKB3210" s="14"/>
      <c r="MKC3210" s="14"/>
      <c r="MKD3210" s="14"/>
      <c r="MKE3210" s="14"/>
      <c r="MKF3210" s="14"/>
      <c r="MKG3210" s="14"/>
      <c r="MKH3210" s="14"/>
      <c r="MKI3210" s="14"/>
      <c r="MKJ3210" s="14"/>
      <c r="MKK3210" s="14"/>
      <c r="MKL3210" s="14"/>
      <c r="MKM3210" s="14"/>
      <c r="MKN3210" s="14"/>
      <c r="MKO3210" s="14"/>
      <c r="MKP3210" s="14"/>
      <c r="MKQ3210" s="14"/>
      <c r="MKR3210" s="14"/>
      <c r="MKS3210" s="14"/>
      <c r="MKT3210" s="14"/>
      <c r="MKU3210" s="14"/>
      <c r="MKV3210" s="14"/>
      <c r="MKW3210" s="14"/>
      <c r="MKX3210" s="14"/>
      <c r="MKY3210" s="14"/>
      <c r="MKZ3210" s="14"/>
      <c r="MLA3210" s="14"/>
      <c r="MLB3210" s="14"/>
      <c r="MLC3210" s="14"/>
      <c r="MLD3210" s="14"/>
      <c r="MLE3210" s="14"/>
      <c r="MLF3210" s="14"/>
      <c r="MLG3210" s="14"/>
      <c r="MLH3210" s="14"/>
      <c r="MLI3210" s="14"/>
      <c r="MLJ3210" s="14"/>
      <c r="MLK3210" s="14"/>
      <c r="MLL3210" s="14"/>
      <c r="MLM3210" s="14"/>
      <c r="MLN3210" s="14"/>
      <c r="MLO3210" s="14"/>
      <c r="MLP3210" s="14"/>
      <c r="MLQ3210" s="14"/>
      <c r="MLR3210" s="14"/>
      <c r="MLS3210" s="14"/>
      <c r="MLT3210" s="14"/>
      <c r="MLU3210" s="14"/>
      <c r="MLV3210" s="14"/>
      <c r="MLW3210" s="14"/>
      <c r="MLX3210" s="14"/>
      <c r="MLY3210" s="14"/>
      <c r="MLZ3210" s="14"/>
      <c r="MMA3210" s="14"/>
      <c r="MMB3210" s="14"/>
      <c r="MMC3210" s="14"/>
      <c r="MMD3210" s="14"/>
      <c r="MME3210" s="14"/>
      <c r="MMF3210" s="14"/>
      <c r="MMG3210" s="14"/>
      <c r="MMH3210" s="14"/>
      <c r="MMI3210" s="14"/>
      <c r="MMJ3210" s="14"/>
      <c r="MMK3210" s="14"/>
      <c r="MML3210" s="14"/>
      <c r="MMM3210" s="14"/>
      <c r="MMN3210" s="14"/>
      <c r="MMO3210" s="14"/>
      <c r="MMP3210" s="14"/>
      <c r="MMQ3210" s="14"/>
      <c r="MMR3210" s="14"/>
      <c r="MMS3210" s="14"/>
      <c r="MMT3210" s="14"/>
      <c r="MMU3210" s="14"/>
      <c r="MMV3210" s="14"/>
      <c r="MMW3210" s="14"/>
      <c r="MMX3210" s="14"/>
      <c r="MMY3210" s="14"/>
      <c r="MMZ3210" s="14"/>
      <c r="MNA3210" s="14"/>
      <c r="MNB3210" s="14"/>
      <c r="MNC3210" s="14"/>
      <c r="MND3210" s="14"/>
      <c r="MNE3210" s="14"/>
      <c r="MNF3210" s="14"/>
      <c r="MNG3210" s="14"/>
      <c r="MNH3210" s="14"/>
      <c r="MNI3210" s="14"/>
      <c r="MNJ3210" s="14"/>
      <c r="MNK3210" s="14"/>
      <c r="MNL3210" s="14"/>
      <c r="MNM3210" s="14"/>
      <c r="MNN3210" s="14"/>
      <c r="MNO3210" s="14"/>
      <c r="MNP3210" s="14"/>
      <c r="MNQ3210" s="14"/>
      <c r="MNR3210" s="14"/>
      <c r="MNS3210" s="14"/>
      <c r="MNT3210" s="14"/>
      <c r="MNU3210" s="14"/>
      <c r="MNV3210" s="14"/>
      <c r="MNW3210" s="14"/>
      <c r="MNX3210" s="14"/>
      <c r="MNY3210" s="14"/>
      <c r="MNZ3210" s="14"/>
      <c r="MOA3210" s="14"/>
      <c r="MOB3210" s="14"/>
      <c r="MOC3210" s="14"/>
      <c r="MOD3210" s="14"/>
      <c r="MOE3210" s="14"/>
      <c r="MOF3210" s="14"/>
      <c r="MOG3210" s="14"/>
      <c r="MOH3210" s="14"/>
      <c r="MOI3210" s="14"/>
      <c r="MOJ3210" s="14"/>
      <c r="MOK3210" s="14"/>
      <c r="MOL3210" s="14"/>
      <c r="MOM3210" s="14"/>
      <c r="MON3210" s="14"/>
      <c r="MOO3210" s="14"/>
      <c r="MOP3210" s="14"/>
      <c r="MOQ3210" s="14"/>
      <c r="MOR3210" s="14"/>
      <c r="MOS3210" s="14"/>
      <c r="MOT3210" s="14"/>
      <c r="MOU3210" s="14"/>
      <c r="MOV3210" s="14"/>
      <c r="MOW3210" s="14"/>
      <c r="MOX3210" s="14"/>
      <c r="MOY3210" s="14"/>
      <c r="MOZ3210" s="14"/>
      <c r="MPA3210" s="14"/>
      <c r="MPB3210" s="14"/>
      <c r="MPC3210" s="14"/>
      <c r="MPD3210" s="14"/>
      <c r="MPE3210" s="14"/>
      <c r="MPF3210" s="14"/>
      <c r="MPG3210" s="14"/>
      <c r="MPH3210" s="14"/>
      <c r="MPI3210" s="14"/>
      <c r="MPJ3210" s="14"/>
      <c r="MPK3210" s="14"/>
      <c r="MPL3210" s="14"/>
      <c r="MPM3210" s="14"/>
      <c r="MPN3210" s="14"/>
      <c r="MPO3210" s="14"/>
      <c r="MPP3210" s="14"/>
      <c r="MPQ3210" s="14"/>
      <c r="MPR3210" s="14"/>
      <c r="MPS3210" s="14"/>
      <c r="MPT3210" s="14"/>
      <c r="MPU3210" s="14"/>
      <c r="MPV3210" s="14"/>
      <c r="MPW3210" s="14"/>
      <c r="MPX3210" s="14"/>
      <c r="MPY3210" s="14"/>
      <c r="MPZ3210" s="14"/>
      <c r="MQA3210" s="14"/>
      <c r="MQB3210" s="14"/>
      <c r="MQC3210" s="14"/>
      <c r="MQD3210" s="14"/>
      <c r="MQE3210" s="14"/>
      <c r="MQF3210" s="14"/>
      <c r="MQG3210" s="14"/>
      <c r="MQH3210" s="14"/>
      <c r="MQI3210" s="14"/>
      <c r="MQJ3210" s="14"/>
      <c r="MQK3210" s="14"/>
      <c r="MQL3210" s="14"/>
      <c r="MQM3210" s="14"/>
      <c r="MQN3210" s="14"/>
      <c r="MQO3210" s="14"/>
      <c r="MQP3210" s="14"/>
      <c r="MQQ3210" s="14"/>
      <c r="MQR3210" s="14"/>
      <c r="MQS3210" s="14"/>
      <c r="MQT3210" s="14"/>
      <c r="MQU3210" s="14"/>
      <c r="MQV3210" s="14"/>
      <c r="MQW3210" s="14"/>
      <c r="MQX3210" s="14"/>
      <c r="MQY3210" s="14"/>
      <c r="MQZ3210" s="14"/>
      <c r="MRA3210" s="14"/>
      <c r="MRB3210" s="14"/>
      <c r="MRC3210" s="14"/>
      <c r="MRD3210" s="14"/>
      <c r="MRE3210" s="14"/>
      <c r="MRF3210" s="14"/>
      <c r="MRG3210" s="14"/>
      <c r="MRH3210" s="14"/>
      <c r="MRI3210" s="14"/>
      <c r="MRJ3210" s="14"/>
      <c r="MRK3210" s="14"/>
      <c r="MRL3210" s="14"/>
      <c r="MRM3210" s="14"/>
      <c r="MRN3210" s="14"/>
      <c r="MRO3210" s="14"/>
      <c r="MRP3210" s="14"/>
      <c r="MRQ3210" s="14"/>
      <c r="MRR3210" s="14"/>
      <c r="MRS3210" s="14"/>
      <c r="MRT3210" s="14"/>
      <c r="MRU3210" s="14"/>
      <c r="MRV3210" s="14"/>
      <c r="MRW3210" s="14"/>
      <c r="MRX3210" s="14"/>
      <c r="MRY3210" s="14"/>
      <c r="MRZ3210" s="14"/>
      <c r="MSA3210" s="14"/>
      <c r="MSB3210" s="14"/>
      <c r="MSC3210" s="14"/>
      <c r="MSD3210" s="14"/>
      <c r="MSE3210" s="14"/>
      <c r="MSF3210" s="14"/>
      <c r="MSG3210" s="14"/>
      <c r="MSH3210" s="14"/>
      <c r="MSI3210" s="14"/>
      <c r="MSJ3210" s="14"/>
      <c r="MSK3210" s="14"/>
      <c r="MSL3210" s="14"/>
      <c r="MSM3210" s="14"/>
      <c r="MSN3210" s="14"/>
      <c r="MSO3210" s="14"/>
      <c r="MSP3210" s="14"/>
      <c r="MSQ3210" s="14"/>
      <c r="MSR3210" s="14"/>
      <c r="MSS3210" s="14"/>
      <c r="MST3210" s="14"/>
      <c r="MSU3210" s="14"/>
      <c r="MSV3210" s="14"/>
      <c r="MSW3210" s="14"/>
      <c r="MSX3210" s="14"/>
      <c r="MSY3210" s="14"/>
      <c r="MSZ3210" s="14"/>
      <c r="MTA3210" s="14"/>
      <c r="MTB3210" s="14"/>
      <c r="MTC3210" s="14"/>
      <c r="MTD3210" s="14"/>
      <c r="MTE3210" s="14"/>
      <c r="MTF3210" s="14"/>
      <c r="MTG3210" s="14"/>
      <c r="MTH3210" s="14"/>
      <c r="MTI3210" s="14"/>
      <c r="MTJ3210" s="14"/>
      <c r="MTK3210" s="14"/>
      <c r="MTL3210" s="14"/>
      <c r="MTM3210" s="14"/>
      <c r="MTN3210" s="14"/>
      <c r="MTO3210" s="14"/>
      <c r="MTP3210" s="14"/>
      <c r="MTQ3210" s="14"/>
      <c r="MTR3210" s="14"/>
      <c r="MTS3210" s="14"/>
      <c r="MTT3210" s="14"/>
      <c r="MTU3210" s="14"/>
      <c r="MTV3210" s="14"/>
      <c r="MTW3210" s="14"/>
      <c r="MTX3210" s="14"/>
      <c r="MTY3210" s="14"/>
      <c r="MTZ3210" s="14"/>
      <c r="MUA3210" s="14"/>
      <c r="MUB3210" s="14"/>
      <c r="MUC3210" s="14"/>
      <c r="MUD3210" s="14"/>
      <c r="MUE3210" s="14"/>
      <c r="MUF3210" s="14"/>
      <c r="MUG3210" s="14"/>
      <c r="MUH3210" s="14"/>
      <c r="MUI3210" s="14"/>
      <c r="MUJ3210" s="14"/>
      <c r="MUK3210" s="14"/>
      <c r="MUL3210" s="14"/>
      <c r="MUM3210" s="14"/>
      <c r="MUN3210" s="14"/>
      <c r="MUO3210" s="14"/>
      <c r="MUP3210" s="14"/>
      <c r="MUQ3210" s="14"/>
      <c r="MUR3210" s="14"/>
      <c r="MUS3210" s="14"/>
      <c r="MUT3210" s="14"/>
      <c r="MUU3210" s="14"/>
      <c r="MUV3210" s="14"/>
      <c r="MUW3210" s="14"/>
      <c r="MUX3210" s="14"/>
      <c r="MUY3210" s="14"/>
      <c r="MUZ3210" s="14"/>
      <c r="MVA3210" s="14"/>
      <c r="MVB3210" s="14"/>
      <c r="MVC3210" s="14"/>
      <c r="MVD3210" s="14"/>
      <c r="MVE3210" s="14"/>
      <c r="MVF3210" s="14"/>
      <c r="MVG3210" s="14"/>
      <c r="MVH3210" s="14"/>
      <c r="MVI3210" s="14"/>
      <c r="MVJ3210" s="14"/>
      <c r="MVK3210" s="14"/>
      <c r="MVL3210" s="14"/>
      <c r="MVM3210" s="14"/>
      <c r="MVN3210" s="14"/>
      <c r="MVO3210" s="14"/>
      <c r="MVP3210" s="14"/>
      <c r="MVQ3210" s="14"/>
      <c r="MVR3210" s="14"/>
      <c r="MVS3210" s="14"/>
      <c r="MVT3210" s="14"/>
      <c r="MVU3210" s="14"/>
      <c r="MVV3210" s="14"/>
      <c r="MVW3210" s="14"/>
      <c r="MVX3210" s="14"/>
      <c r="MVY3210" s="14"/>
      <c r="MVZ3210" s="14"/>
      <c r="MWA3210" s="14"/>
      <c r="MWB3210" s="14"/>
      <c r="MWC3210" s="14"/>
      <c r="MWD3210" s="14"/>
      <c r="MWE3210" s="14"/>
      <c r="MWF3210" s="14"/>
      <c r="MWG3210" s="14"/>
      <c r="MWH3210" s="14"/>
      <c r="MWI3210" s="14"/>
      <c r="MWJ3210" s="14"/>
      <c r="MWK3210" s="14"/>
      <c r="MWL3210" s="14"/>
      <c r="MWM3210" s="14"/>
      <c r="MWN3210" s="14"/>
      <c r="MWO3210" s="14"/>
      <c r="MWP3210" s="14"/>
      <c r="MWQ3210" s="14"/>
      <c r="MWR3210" s="14"/>
      <c r="MWS3210" s="14"/>
      <c r="MWT3210" s="14"/>
      <c r="MWU3210" s="14"/>
      <c r="MWV3210" s="14"/>
      <c r="MWW3210" s="14"/>
      <c r="MWX3210" s="14"/>
      <c r="MWY3210" s="14"/>
      <c r="MWZ3210" s="14"/>
      <c r="MXA3210" s="14"/>
      <c r="MXB3210" s="14"/>
      <c r="MXC3210" s="14"/>
      <c r="MXD3210" s="14"/>
      <c r="MXE3210" s="14"/>
      <c r="MXF3210" s="14"/>
      <c r="MXG3210" s="14"/>
      <c r="MXH3210" s="14"/>
      <c r="MXI3210" s="14"/>
      <c r="MXJ3210" s="14"/>
      <c r="MXK3210" s="14"/>
      <c r="MXL3210" s="14"/>
      <c r="MXM3210" s="14"/>
      <c r="MXN3210" s="14"/>
      <c r="MXO3210" s="14"/>
      <c r="MXP3210" s="14"/>
      <c r="MXQ3210" s="14"/>
      <c r="MXR3210" s="14"/>
      <c r="MXS3210" s="14"/>
      <c r="MXT3210" s="14"/>
      <c r="MXU3210" s="14"/>
      <c r="MXV3210" s="14"/>
      <c r="MXW3210" s="14"/>
      <c r="MXX3210" s="14"/>
      <c r="MXY3210" s="14"/>
      <c r="MXZ3210" s="14"/>
      <c r="MYA3210" s="14"/>
      <c r="MYB3210" s="14"/>
      <c r="MYC3210" s="14"/>
      <c r="MYD3210" s="14"/>
      <c r="MYE3210" s="14"/>
      <c r="MYF3210" s="14"/>
      <c r="MYG3210" s="14"/>
      <c r="MYH3210" s="14"/>
      <c r="MYI3210" s="14"/>
      <c r="MYJ3210" s="14"/>
      <c r="MYK3210" s="14"/>
      <c r="MYL3210" s="14"/>
      <c r="MYM3210" s="14"/>
      <c r="MYN3210" s="14"/>
      <c r="MYO3210" s="14"/>
      <c r="MYP3210" s="14"/>
      <c r="MYQ3210" s="14"/>
      <c r="MYR3210" s="14"/>
      <c r="MYS3210" s="14"/>
      <c r="MYT3210" s="14"/>
      <c r="MYU3210" s="14"/>
      <c r="MYV3210" s="14"/>
      <c r="MYW3210" s="14"/>
      <c r="MYX3210" s="14"/>
      <c r="MYY3210" s="14"/>
      <c r="MYZ3210" s="14"/>
      <c r="MZA3210" s="14"/>
      <c r="MZB3210" s="14"/>
      <c r="MZC3210" s="14"/>
      <c r="MZD3210" s="14"/>
      <c r="MZE3210" s="14"/>
      <c r="MZF3210" s="14"/>
      <c r="MZG3210" s="14"/>
      <c r="MZH3210" s="14"/>
      <c r="MZI3210" s="14"/>
      <c r="MZJ3210" s="14"/>
      <c r="MZK3210" s="14"/>
      <c r="MZL3210" s="14"/>
      <c r="MZM3210" s="14"/>
      <c r="MZN3210" s="14"/>
      <c r="MZO3210" s="14"/>
      <c r="MZP3210" s="14"/>
      <c r="MZQ3210" s="14"/>
      <c r="MZR3210" s="14"/>
      <c r="MZS3210" s="14"/>
      <c r="MZT3210" s="14"/>
      <c r="MZU3210" s="14"/>
      <c r="MZV3210" s="14"/>
      <c r="MZW3210" s="14"/>
      <c r="MZX3210" s="14"/>
      <c r="MZY3210" s="14"/>
      <c r="MZZ3210" s="14"/>
      <c r="NAA3210" s="14"/>
      <c r="NAB3210" s="14"/>
      <c r="NAC3210" s="14"/>
      <c r="NAD3210" s="14"/>
      <c r="NAE3210" s="14"/>
      <c r="NAF3210" s="14"/>
      <c r="NAG3210" s="14"/>
      <c r="NAH3210" s="14"/>
      <c r="NAI3210" s="14"/>
      <c r="NAJ3210" s="14"/>
      <c r="NAK3210" s="14"/>
      <c r="NAL3210" s="14"/>
      <c r="NAM3210" s="14"/>
      <c r="NAN3210" s="14"/>
      <c r="NAO3210" s="14"/>
      <c r="NAP3210" s="14"/>
      <c r="NAQ3210" s="14"/>
      <c r="NAR3210" s="14"/>
      <c r="NAS3210" s="14"/>
      <c r="NAT3210" s="14"/>
      <c r="NAU3210" s="14"/>
      <c r="NAV3210" s="14"/>
      <c r="NAW3210" s="14"/>
      <c r="NAX3210" s="14"/>
      <c r="NAY3210" s="14"/>
      <c r="NAZ3210" s="14"/>
      <c r="NBA3210" s="14"/>
      <c r="NBB3210" s="14"/>
      <c r="NBC3210" s="14"/>
      <c r="NBD3210" s="14"/>
      <c r="NBE3210" s="14"/>
      <c r="NBF3210" s="14"/>
      <c r="NBG3210" s="14"/>
      <c r="NBH3210" s="14"/>
      <c r="NBI3210" s="14"/>
      <c r="NBJ3210" s="14"/>
      <c r="NBK3210" s="14"/>
      <c r="NBL3210" s="14"/>
      <c r="NBM3210" s="14"/>
      <c r="NBN3210" s="14"/>
      <c r="NBO3210" s="14"/>
      <c r="NBP3210" s="14"/>
      <c r="NBQ3210" s="14"/>
      <c r="NBR3210" s="14"/>
      <c r="NBS3210" s="14"/>
      <c r="NBT3210" s="14"/>
      <c r="NBU3210" s="14"/>
      <c r="NBV3210" s="14"/>
      <c r="NBW3210" s="14"/>
      <c r="NBX3210" s="14"/>
      <c r="NBY3210" s="14"/>
      <c r="NBZ3210" s="14"/>
      <c r="NCA3210" s="14"/>
      <c r="NCB3210" s="14"/>
      <c r="NCC3210" s="14"/>
      <c r="NCD3210" s="14"/>
      <c r="NCE3210" s="14"/>
      <c r="NCF3210" s="14"/>
      <c r="NCG3210" s="14"/>
      <c r="NCH3210" s="14"/>
      <c r="NCI3210" s="14"/>
      <c r="NCJ3210" s="14"/>
      <c r="NCK3210" s="14"/>
      <c r="NCL3210" s="14"/>
      <c r="NCM3210" s="14"/>
      <c r="NCN3210" s="14"/>
      <c r="NCO3210" s="14"/>
      <c r="NCP3210" s="14"/>
      <c r="NCQ3210" s="14"/>
      <c r="NCR3210" s="14"/>
      <c r="NCS3210" s="14"/>
      <c r="NCT3210" s="14"/>
      <c r="NCU3210" s="14"/>
      <c r="NCV3210" s="14"/>
      <c r="NCW3210" s="14"/>
      <c r="NCX3210" s="14"/>
      <c r="NCY3210" s="14"/>
      <c r="NCZ3210" s="14"/>
      <c r="NDA3210" s="14"/>
      <c r="NDB3210" s="14"/>
      <c r="NDC3210" s="14"/>
      <c r="NDD3210" s="14"/>
      <c r="NDE3210" s="14"/>
      <c r="NDF3210" s="14"/>
      <c r="NDG3210" s="14"/>
      <c r="NDH3210" s="14"/>
      <c r="NDI3210" s="14"/>
      <c r="NDJ3210" s="14"/>
      <c r="NDK3210" s="14"/>
      <c r="NDL3210" s="14"/>
      <c r="NDM3210" s="14"/>
      <c r="NDN3210" s="14"/>
      <c r="NDO3210" s="14"/>
      <c r="NDP3210" s="14"/>
      <c r="NDQ3210" s="14"/>
      <c r="NDR3210" s="14"/>
      <c r="NDS3210" s="14"/>
      <c r="NDT3210" s="14"/>
      <c r="NDU3210" s="14"/>
      <c r="NDV3210" s="14"/>
      <c r="NDW3210" s="14"/>
      <c r="NDX3210" s="14"/>
      <c r="NDY3210" s="14"/>
      <c r="NDZ3210" s="14"/>
      <c r="NEA3210" s="14"/>
      <c r="NEB3210" s="14"/>
      <c r="NEC3210" s="14"/>
      <c r="NED3210" s="14"/>
      <c r="NEE3210" s="14"/>
      <c r="NEF3210" s="14"/>
      <c r="NEG3210" s="14"/>
      <c r="NEH3210" s="14"/>
      <c r="NEI3210" s="14"/>
      <c r="NEJ3210" s="14"/>
      <c r="NEK3210" s="14"/>
      <c r="NEL3210" s="14"/>
      <c r="NEM3210" s="14"/>
      <c r="NEN3210" s="14"/>
      <c r="NEO3210" s="14"/>
      <c r="NEP3210" s="14"/>
      <c r="NEQ3210" s="14"/>
      <c r="NER3210" s="14"/>
      <c r="NES3210" s="14"/>
      <c r="NET3210" s="14"/>
      <c r="NEU3210" s="14"/>
      <c r="NEV3210" s="14"/>
      <c r="NEW3210" s="14"/>
      <c r="NEX3210" s="14"/>
      <c r="NEY3210" s="14"/>
      <c r="NEZ3210" s="14"/>
      <c r="NFA3210" s="14"/>
      <c r="NFB3210" s="14"/>
      <c r="NFC3210" s="14"/>
      <c r="NFD3210" s="14"/>
      <c r="NFE3210" s="14"/>
      <c r="NFF3210" s="14"/>
      <c r="NFG3210" s="14"/>
      <c r="NFH3210" s="14"/>
      <c r="NFI3210" s="14"/>
      <c r="NFJ3210" s="14"/>
      <c r="NFK3210" s="14"/>
      <c r="NFL3210" s="14"/>
      <c r="NFM3210" s="14"/>
      <c r="NFN3210" s="14"/>
      <c r="NFO3210" s="14"/>
      <c r="NFP3210" s="14"/>
      <c r="NFQ3210" s="14"/>
      <c r="NFR3210" s="14"/>
      <c r="NFS3210" s="14"/>
      <c r="NFT3210" s="14"/>
      <c r="NFU3210" s="14"/>
      <c r="NFV3210" s="14"/>
      <c r="NFW3210" s="14"/>
      <c r="NFX3210" s="14"/>
      <c r="NFY3210" s="14"/>
      <c r="NFZ3210" s="14"/>
      <c r="NGA3210" s="14"/>
      <c r="NGB3210" s="14"/>
      <c r="NGC3210" s="14"/>
      <c r="NGD3210" s="14"/>
      <c r="NGE3210" s="14"/>
      <c r="NGF3210" s="14"/>
      <c r="NGG3210" s="14"/>
      <c r="NGH3210" s="14"/>
      <c r="NGI3210" s="14"/>
      <c r="NGJ3210" s="14"/>
      <c r="NGK3210" s="14"/>
      <c r="NGL3210" s="14"/>
      <c r="NGM3210" s="14"/>
      <c r="NGN3210" s="14"/>
      <c r="NGO3210" s="14"/>
      <c r="NGP3210" s="14"/>
      <c r="NGQ3210" s="14"/>
      <c r="NGR3210" s="14"/>
      <c r="NGS3210" s="14"/>
      <c r="NGT3210" s="14"/>
      <c r="NGU3210" s="14"/>
      <c r="NGV3210" s="14"/>
      <c r="NGW3210" s="14"/>
      <c r="NGX3210" s="14"/>
      <c r="NGY3210" s="14"/>
      <c r="NGZ3210" s="14"/>
      <c r="NHA3210" s="14"/>
      <c r="NHB3210" s="14"/>
      <c r="NHC3210" s="14"/>
      <c r="NHD3210" s="14"/>
      <c r="NHE3210" s="14"/>
      <c r="NHF3210" s="14"/>
      <c r="NHG3210" s="14"/>
      <c r="NHH3210" s="14"/>
      <c r="NHI3210" s="14"/>
      <c r="NHJ3210" s="14"/>
      <c r="NHK3210" s="14"/>
      <c r="NHL3210" s="14"/>
      <c r="NHM3210" s="14"/>
      <c r="NHN3210" s="14"/>
      <c r="NHO3210" s="14"/>
      <c r="NHP3210" s="14"/>
      <c r="NHQ3210" s="14"/>
      <c r="NHR3210" s="14"/>
      <c r="NHS3210" s="14"/>
      <c r="NHT3210" s="14"/>
      <c r="NHU3210" s="14"/>
      <c r="NHV3210" s="14"/>
      <c r="NHW3210" s="14"/>
      <c r="NHX3210" s="14"/>
      <c r="NHY3210" s="14"/>
      <c r="NHZ3210" s="14"/>
      <c r="NIA3210" s="14"/>
      <c r="NIB3210" s="14"/>
      <c r="NIC3210" s="14"/>
      <c r="NID3210" s="14"/>
      <c r="NIE3210" s="14"/>
      <c r="NIF3210" s="14"/>
      <c r="NIG3210" s="14"/>
      <c r="NIH3210" s="14"/>
      <c r="NII3210" s="14"/>
      <c r="NIJ3210" s="14"/>
      <c r="NIK3210" s="14"/>
      <c r="NIL3210" s="14"/>
      <c r="NIM3210" s="14"/>
      <c r="NIN3210" s="14"/>
      <c r="NIO3210" s="14"/>
      <c r="NIP3210" s="14"/>
      <c r="NIQ3210" s="14"/>
      <c r="NIR3210" s="14"/>
      <c r="NIS3210" s="14"/>
      <c r="NIT3210" s="14"/>
      <c r="NIU3210" s="14"/>
      <c r="NIV3210" s="14"/>
      <c r="NIW3210" s="14"/>
      <c r="NIX3210" s="14"/>
      <c r="NIY3210" s="14"/>
      <c r="NIZ3210" s="14"/>
      <c r="NJA3210" s="14"/>
      <c r="NJB3210" s="14"/>
      <c r="NJC3210" s="14"/>
      <c r="NJD3210" s="14"/>
      <c r="NJE3210" s="14"/>
      <c r="NJF3210" s="14"/>
      <c r="NJG3210" s="14"/>
      <c r="NJH3210" s="14"/>
      <c r="NJI3210" s="14"/>
      <c r="NJJ3210" s="14"/>
      <c r="NJK3210" s="14"/>
      <c r="NJL3210" s="14"/>
      <c r="NJM3210" s="14"/>
      <c r="NJN3210" s="14"/>
      <c r="NJO3210" s="14"/>
      <c r="NJP3210" s="14"/>
      <c r="NJQ3210" s="14"/>
      <c r="NJR3210" s="14"/>
      <c r="NJS3210" s="14"/>
      <c r="NJT3210" s="14"/>
      <c r="NJU3210" s="14"/>
      <c r="NJV3210" s="14"/>
      <c r="NJW3210" s="14"/>
      <c r="NJX3210" s="14"/>
      <c r="NJY3210" s="14"/>
      <c r="NJZ3210" s="14"/>
      <c r="NKA3210" s="14"/>
      <c r="NKB3210" s="14"/>
      <c r="NKC3210" s="14"/>
      <c r="NKD3210" s="14"/>
      <c r="NKE3210" s="14"/>
      <c r="NKF3210" s="14"/>
      <c r="NKG3210" s="14"/>
      <c r="NKH3210" s="14"/>
      <c r="NKI3210" s="14"/>
      <c r="NKJ3210" s="14"/>
      <c r="NKK3210" s="14"/>
      <c r="NKL3210" s="14"/>
      <c r="NKM3210" s="14"/>
      <c r="NKN3210" s="14"/>
      <c r="NKO3210" s="14"/>
      <c r="NKP3210" s="14"/>
      <c r="NKQ3210" s="14"/>
      <c r="NKR3210" s="14"/>
      <c r="NKS3210" s="14"/>
      <c r="NKT3210" s="14"/>
      <c r="NKU3210" s="14"/>
      <c r="NKV3210" s="14"/>
      <c r="NKW3210" s="14"/>
      <c r="NKX3210" s="14"/>
      <c r="NKY3210" s="14"/>
      <c r="NKZ3210" s="14"/>
      <c r="NLA3210" s="14"/>
      <c r="NLB3210" s="14"/>
      <c r="NLC3210" s="14"/>
      <c r="NLD3210" s="14"/>
      <c r="NLE3210" s="14"/>
      <c r="NLF3210" s="14"/>
      <c r="NLG3210" s="14"/>
      <c r="NLH3210" s="14"/>
      <c r="NLI3210" s="14"/>
      <c r="NLJ3210" s="14"/>
      <c r="NLK3210" s="14"/>
      <c r="NLL3210" s="14"/>
      <c r="NLM3210" s="14"/>
      <c r="NLN3210" s="14"/>
      <c r="NLO3210" s="14"/>
      <c r="NLP3210" s="14"/>
      <c r="NLQ3210" s="14"/>
      <c r="NLR3210" s="14"/>
      <c r="NLS3210" s="14"/>
      <c r="NLT3210" s="14"/>
      <c r="NLU3210" s="14"/>
      <c r="NLV3210" s="14"/>
      <c r="NLW3210" s="14"/>
      <c r="NLX3210" s="14"/>
      <c r="NLY3210" s="14"/>
      <c r="NLZ3210" s="14"/>
      <c r="NMA3210" s="14"/>
      <c r="NMB3210" s="14"/>
      <c r="NMC3210" s="14"/>
      <c r="NMD3210" s="14"/>
      <c r="NME3210" s="14"/>
      <c r="NMF3210" s="14"/>
      <c r="NMG3210" s="14"/>
      <c r="NMH3210" s="14"/>
      <c r="NMI3210" s="14"/>
      <c r="NMJ3210" s="14"/>
      <c r="NMK3210" s="14"/>
      <c r="NML3210" s="14"/>
      <c r="NMM3210" s="14"/>
      <c r="NMN3210" s="14"/>
      <c r="NMO3210" s="14"/>
      <c r="NMP3210" s="14"/>
      <c r="NMQ3210" s="14"/>
      <c r="NMR3210" s="14"/>
      <c r="NMS3210" s="14"/>
      <c r="NMT3210" s="14"/>
      <c r="NMU3210" s="14"/>
      <c r="NMV3210" s="14"/>
      <c r="NMW3210" s="14"/>
      <c r="NMX3210" s="14"/>
      <c r="NMY3210" s="14"/>
      <c r="NMZ3210" s="14"/>
      <c r="NNA3210" s="14"/>
      <c r="NNB3210" s="14"/>
      <c r="NNC3210" s="14"/>
      <c r="NND3210" s="14"/>
      <c r="NNE3210" s="14"/>
      <c r="NNF3210" s="14"/>
      <c r="NNG3210" s="14"/>
      <c r="NNH3210" s="14"/>
      <c r="NNI3210" s="14"/>
      <c r="NNJ3210" s="14"/>
      <c r="NNK3210" s="14"/>
      <c r="NNL3210" s="14"/>
      <c r="NNM3210" s="14"/>
      <c r="NNN3210" s="14"/>
      <c r="NNO3210" s="14"/>
      <c r="NNP3210" s="14"/>
      <c r="NNQ3210" s="14"/>
      <c r="NNR3210" s="14"/>
      <c r="NNS3210" s="14"/>
      <c r="NNT3210" s="14"/>
      <c r="NNU3210" s="14"/>
      <c r="NNV3210" s="14"/>
      <c r="NNW3210" s="14"/>
      <c r="NNX3210" s="14"/>
      <c r="NNY3210" s="14"/>
      <c r="NNZ3210" s="14"/>
      <c r="NOA3210" s="14"/>
      <c r="NOB3210" s="14"/>
      <c r="NOC3210" s="14"/>
      <c r="NOD3210" s="14"/>
      <c r="NOE3210" s="14"/>
      <c r="NOF3210" s="14"/>
      <c r="NOG3210" s="14"/>
      <c r="NOH3210" s="14"/>
      <c r="NOI3210" s="14"/>
      <c r="NOJ3210" s="14"/>
      <c r="NOK3210" s="14"/>
      <c r="NOL3210" s="14"/>
      <c r="NOM3210" s="14"/>
      <c r="NON3210" s="14"/>
      <c r="NOO3210" s="14"/>
      <c r="NOP3210" s="14"/>
      <c r="NOQ3210" s="14"/>
      <c r="NOR3210" s="14"/>
      <c r="NOS3210" s="14"/>
      <c r="NOT3210" s="14"/>
      <c r="NOU3210" s="14"/>
      <c r="NOV3210" s="14"/>
      <c r="NOW3210" s="14"/>
      <c r="NOX3210" s="14"/>
      <c r="NOY3210" s="14"/>
      <c r="NOZ3210" s="14"/>
      <c r="NPA3210" s="14"/>
      <c r="NPB3210" s="14"/>
      <c r="NPC3210" s="14"/>
      <c r="NPD3210" s="14"/>
      <c r="NPE3210" s="14"/>
      <c r="NPF3210" s="14"/>
      <c r="NPG3210" s="14"/>
      <c r="NPH3210" s="14"/>
      <c r="NPI3210" s="14"/>
      <c r="NPJ3210" s="14"/>
      <c r="NPK3210" s="14"/>
      <c r="NPL3210" s="14"/>
      <c r="NPM3210" s="14"/>
      <c r="NPN3210" s="14"/>
      <c r="NPO3210" s="14"/>
      <c r="NPP3210" s="14"/>
      <c r="NPQ3210" s="14"/>
      <c r="NPR3210" s="14"/>
      <c r="NPS3210" s="14"/>
      <c r="NPT3210" s="14"/>
      <c r="NPU3210" s="14"/>
      <c r="NPV3210" s="14"/>
      <c r="NPW3210" s="14"/>
      <c r="NPX3210" s="14"/>
      <c r="NPY3210" s="14"/>
      <c r="NPZ3210" s="14"/>
      <c r="NQA3210" s="14"/>
      <c r="NQB3210" s="14"/>
      <c r="NQC3210" s="14"/>
      <c r="NQD3210" s="14"/>
      <c r="NQE3210" s="14"/>
      <c r="NQF3210" s="14"/>
      <c r="NQG3210" s="14"/>
      <c r="NQH3210" s="14"/>
      <c r="NQI3210" s="14"/>
      <c r="NQJ3210" s="14"/>
      <c r="NQK3210" s="14"/>
      <c r="NQL3210" s="14"/>
      <c r="NQM3210" s="14"/>
      <c r="NQN3210" s="14"/>
      <c r="NQO3210" s="14"/>
      <c r="NQP3210" s="14"/>
      <c r="NQQ3210" s="14"/>
      <c r="NQR3210" s="14"/>
      <c r="NQS3210" s="14"/>
      <c r="NQT3210" s="14"/>
      <c r="NQU3210" s="14"/>
      <c r="NQV3210" s="14"/>
      <c r="NQW3210" s="14"/>
      <c r="NQX3210" s="14"/>
      <c r="NQY3210" s="14"/>
      <c r="NQZ3210" s="14"/>
      <c r="NRA3210" s="14"/>
      <c r="NRB3210" s="14"/>
      <c r="NRC3210" s="14"/>
      <c r="NRD3210" s="14"/>
      <c r="NRE3210" s="14"/>
      <c r="NRF3210" s="14"/>
      <c r="NRG3210" s="14"/>
      <c r="NRH3210" s="14"/>
      <c r="NRI3210" s="14"/>
      <c r="NRJ3210" s="14"/>
      <c r="NRK3210" s="14"/>
      <c r="NRL3210" s="14"/>
      <c r="NRM3210" s="14"/>
      <c r="NRN3210" s="14"/>
      <c r="NRO3210" s="14"/>
      <c r="NRP3210" s="14"/>
      <c r="NRQ3210" s="14"/>
      <c r="NRR3210" s="14"/>
      <c r="NRS3210" s="14"/>
      <c r="NRT3210" s="14"/>
      <c r="NRU3210" s="14"/>
      <c r="NRV3210" s="14"/>
      <c r="NRW3210" s="14"/>
      <c r="NRX3210" s="14"/>
      <c r="NRY3210" s="14"/>
      <c r="NRZ3210" s="14"/>
      <c r="NSA3210" s="14"/>
      <c r="NSB3210" s="14"/>
      <c r="NSC3210" s="14"/>
      <c r="NSD3210" s="14"/>
      <c r="NSE3210" s="14"/>
      <c r="NSF3210" s="14"/>
      <c r="NSG3210" s="14"/>
      <c r="NSH3210" s="14"/>
      <c r="NSI3210" s="14"/>
      <c r="NSJ3210" s="14"/>
      <c r="NSK3210" s="14"/>
      <c r="NSL3210" s="14"/>
      <c r="NSM3210" s="14"/>
      <c r="NSN3210" s="14"/>
      <c r="NSO3210" s="14"/>
      <c r="NSP3210" s="14"/>
      <c r="NSQ3210" s="14"/>
      <c r="NSR3210" s="14"/>
      <c r="NSS3210" s="14"/>
      <c r="NST3210" s="14"/>
      <c r="NSU3210" s="14"/>
      <c r="NSV3210" s="14"/>
      <c r="NSW3210" s="14"/>
      <c r="NSX3210" s="14"/>
      <c r="NSY3210" s="14"/>
      <c r="NSZ3210" s="14"/>
      <c r="NTA3210" s="14"/>
      <c r="NTB3210" s="14"/>
      <c r="NTC3210" s="14"/>
      <c r="NTD3210" s="14"/>
      <c r="NTE3210" s="14"/>
      <c r="NTF3210" s="14"/>
      <c r="NTG3210" s="14"/>
      <c r="NTH3210" s="14"/>
      <c r="NTI3210" s="14"/>
      <c r="NTJ3210" s="14"/>
      <c r="NTK3210" s="14"/>
      <c r="NTL3210" s="14"/>
      <c r="NTM3210" s="14"/>
      <c r="NTN3210" s="14"/>
      <c r="NTO3210" s="14"/>
      <c r="NTP3210" s="14"/>
      <c r="NTQ3210" s="14"/>
      <c r="NTR3210" s="14"/>
      <c r="NTS3210" s="14"/>
      <c r="NTT3210" s="14"/>
      <c r="NTU3210" s="14"/>
      <c r="NTV3210" s="14"/>
      <c r="NTW3210" s="14"/>
      <c r="NTX3210" s="14"/>
      <c r="NTY3210" s="14"/>
      <c r="NTZ3210" s="14"/>
      <c r="NUA3210" s="14"/>
      <c r="NUB3210" s="14"/>
      <c r="NUC3210" s="14"/>
      <c r="NUD3210" s="14"/>
      <c r="NUE3210" s="14"/>
      <c r="NUF3210" s="14"/>
      <c r="NUG3210" s="14"/>
      <c r="NUH3210" s="14"/>
      <c r="NUI3210" s="14"/>
      <c r="NUJ3210" s="14"/>
      <c r="NUK3210" s="14"/>
      <c r="NUL3210" s="14"/>
      <c r="NUM3210" s="14"/>
      <c r="NUN3210" s="14"/>
      <c r="NUO3210" s="14"/>
      <c r="NUP3210" s="14"/>
      <c r="NUQ3210" s="14"/>
      <c r="NUR3210" s="14"/>
      <c r="NUS3210" s="14"/>
      <c r="NUT3210" s="14"/>
      <c r="NUU3210" s="14"/>
      <c r="NUV3210" s="14"/>
      <c r="NUW3210" s="14"/>
      <c r="NUX3210" s="14"/>
      <c r="NUY3210" s="14"/>
      <c r="NUZ3210" s="14"/>
      <c r="NVA3210" s="14"/>
      <c r="NVB3210" s="14"/>
      <c r="NVC3210" s="14"/>
      <c r="NVD3210" s="14"/>
      <c r="NVE3210" s="14"/>
      <c r="NVF3210" s="14"/>
      <c r="NVG3210" s="14"/>
      <c r="NVH3210" s="14"/>
      <c r="NVI3210" s="14"/>
      <c r="NVJ3210" s="14"/>
      <c r="NVK3210" s="14"/>
      <c r="NVL3210" s="14"/>
      <c r="NVM3210" s="14"/>
      <c r="NVN3210" s="14"/>
      <c r="NVO3210" s="14"/>
      <c r="NVP3210" s="14"/>
      <c r="NVQ3210" s="14"/>
      <c r="NVR3210" s="14"/>
      <c r="NVS3210" s="14"/>
      <c r="NVT3210" s="14"/>
      <c r="NVU3210" s="14"/>
      <c r="NVV3210" s="14"/>
      <c r="NVW3210" s="14"/>
      <c r="NVX3210" s="14"/>
      <c r="NVY3210" s="14"/>
      <c r="NVZ3210" s="14"/>
      <c r="NWA3210" s="14"/>
      <c r="NWB3210" s="14"/>
      <c r="NWC3210" s="14"/>
      <c r="NWD3210" s="14"/>
      <c r="NWE3210" s="14"/>
      <c r="NWF3210" s="14"/>
      <c r="NWG3210" s="14"/>
      <c r="NWH3210" s="14"/>
      <c r="NWI3210" s="14"/>
      <c r="NWJ3210" s="14"/>
      <c r="NWK3210" s="14"/>
      <c r="NWL3210" s="14"/>
      <c r="NWM3210" s="14"/>
      <c r="NWN3210" s="14"/>
      <c r="NWO3210" s="14"/>
      <c r="NWP3210" s="14"/>
      <c r="NWQ3210" s="14"/>
      <c r="NWR3210" s="14"/>
      <c r="NWS3210" s="14"/>
      <c r="NWT3210" s="14"/>
      <c r="NWU3210" s="14"/>
      <c r="NWV3210" s="14"/>
      <c r="NWW3210" s="14"/>
      <c r="NWX3210" s="14"/>
      <c r="NWY3210" s="14"/>
      <c r="NWZ3210" s="14"/>
      <c r="NXA3210" s="14"/>
      <c r="NXB3210" s="14"/>
      <c r="NXC3210" s="14"/>
      <c r="NXD3210" s="14"/>
      <c r="NXE3210" s="14"/>
      <c r="NXF3210" s="14"/>
      <c r="NXG3210" s="14"/>
      <c r="NXH3210" s="14"/>
      <c r="NXI3210" s="14"/>
      <c r="NXJ3210" s="14"/>
      <c r="NXK3210" s="14"/>
      <c r="NXL3210" s="14"/>
      <c r="NXM3210" s="14"/>
      <c r="NXN3210" s="14"/>
      <c r="NXO3210" s="14"/>
      <c r="NXP3210" s="14"/>
      <c r="NXQ3210" s="14"/>
      <c r="NXR3210" s="14"/>
      <c r="NXS3210" s="14"/>
      <c r="NXT3210" s="14"/>
      <c r="NXU3210" s="14"/>
      <c r="NXV3210" s="14"/>
      <c r="NXW3210" s="14"/>
      <c r="NXX3210" s="14"/>
      <c r="NXY3210" s="14"/>
      <c r="NXZ3210" s="14"/>
      <c r="NYA3210" s="14"/>
      <c r="NYB3210" s="14"/>
      <c r="NYC3210" s="14"/>
      <c r="NYD3210" s="14"/>
      <c r="NYE3210" s="14"/>
      <c r="NYF3210" s="14"/>
      <c r="NYG3210" s="14"/>
      <c r="NYH3210" s="14"/>
      <c r="NYI3210" s="14"/>
      <c r="NYJ3210" s="14"/>
      <c r="NYK3210" s="14"/>
      <c r="NYL3210" s="14"/>
      <c r="NYM3210" s="14"/>
      <c r="NYN3210" s="14"/>
      <c r="NYO3210" s="14"/>
      <c r="NYP3210" s="14"/>
      <c r="NYQ3210" s="14"/>
      <c r="NYR3210" s="14"/>
      <c r="NYS3210" s="14"/>
      <c r="NYT3210" s="14"/>
      <c r="NYU3210" s="14"/>
      <c r="NYV3210" s="14"/>
      <c r="NYW3210" s="14"/>
      <c r="NYX3210" s="14"/>
      <c r="NYY3210" s="14"/>
      <c r="NYZ3210" s="14"/>
      <c r="NZA3210" s="14"/>
      <c r="NZB3210" s="14"/>
      <c r="NZC3210" s="14"/>
      <c r="NZD3210" s="14"/>
      <c r="NZE3210" s="14"/>
      <c r="NZF3210" s="14"/>
      <c r="NZG3210" s="14"/>
      <c r="NZH3210" s="14"/>
      <c r="NZI3210" s="14"/>
      <c r="NZJ3210" s="14"/>
      <c r="NZK3210" s="14"/>
      <c r="NZL3210" s="14"/>
      <c r="NZM3210" s="14"/>
      <c r="NZN3210" s="14"/>
      <c r="NZO3210" s="14"/>
      <c r="NZP3210" s="14"/>
      <c r="NZQ3210" s="14"/>
      <c r="NZR3210" s="14"/>
      <c r="NZS3210" s="14"/>
      <c r="NZT3210" s="14"/>
      <c r="NZU3210" s="14"/>
      <c r="NZV3210" s="14"/>
      <c r="NZW3210" s="14"/>
      <c r="NZX3210" s="14"/>
      <c r="NZY3210" s="14"/>
      <c r="NZZ3210" s="14"/>
      <c r="OAA3210" s="14"/>
      <c r="OAB3210" s="14"/>
      <c r="OAC3210" s="14"/>
      <c r="OAD3210" s="14"/>
      <c r="OAE3210" s="14"/>
      <c r="OAF3210" s="14"/>
      <c r="OAG3210" s="14"/>
      <c r="OAH3210" s="14"/>
      <c r="OAI3210" s="14"/>
      <c r="OAJ3210" s="14"/>
      <c r="OAK3210" s="14"/>
      <c r="OAL3210" s="14"/>
      <c r="OAM3210" s="14"/>
      <c r="OAN3210" s="14"/>
      <c r="OAO3210" s="14"/>
      <c r="OAP3210" s="14"/>
      <c r="OAQ3210" s="14"/>
      <c r="OAR3210" s="14"/>
      <c r="OAS3210" s="14"/>
      <c r="OAT3210" s="14"/>
      <c r="OAU3210" s="14"/>
      <c r="OAV3210" s="14"/>
      <c r="OAW3210" s="14"/>
      <c r="OAX3210" s="14"/>
      <c r="OAY3210" s="14"/>
      <c r="OAZ3210" s="14"/>
      <c r="OBA3210" s="14"/>
      <c r="OBB3210" s="14"/>
      <c r="OBC3210" s="14"/>
      <c r="OBD3210" s="14"/>
      <c r="OBE3210" s="14"/>
      <c r="OBF3210" s="14"/>
      <c r="OBG3210" s="14"/>
      <c r="OBH3210" s="14"/>
      <c r="OBI3210" s="14"/>
      <c r="OBJ3210" s="14"/>
      <c r="OBK3210" s="14"/>
      <c r="OBL3210" s="14"/>
      <c r="OBM3210" s="14"/>
      <c r="OBN3210" s="14"/>
      <c r="OBO3210" s="14"/>
      <c r="OBP3210" s="14"/>
      <c r="OBQ3210" s="14"/>
      <c r="OBR3210" s="14"/>
      <c r="OBS3210" s="14"/>
      <c r="OBT3210" s="14"/>
      <c r="OBU3210" s="14"/>
      <c r="OBV3210" s="14"/>
      <c r="OBW3210" s="14"/>
      <c r="OBX3210" s="14"/>
      <c r="OBY3210" s="14"/>
      <c r="OBZ3210" s="14"/>
      <c r="OCA3210" s="14"/>
      <c r="OCB3210" s="14"/>
      <c r="OCC3210" s="14"/>
      <c r="OCD3210" s="14"/>
      <c r="OCE3210" s="14"/>
      <c r="OCF3210" s="14"/>
      <c r="OCG3210" s="14"/>
      <c r="OCH3210" s="14"/>
      <c r="OCI3210" s="14"/>
      <c r="OCJ3210" s="14"/>
      <c r="OCK3210" s="14"/>
      <c r="OCL3210" s="14"/>
      <c r="OCM3210" s="14"/>
      <c r="OCN3210" s="14"/>
      <c r="OCO3210" s="14"/>
      <c r="OCP3210" s="14"/>
      <c r="OCQ3210" s="14"/>
      <c r="OCR3210" s="14"/>
      <c r="OCS3210" s="14"/>
      <c r="OCT3210" s="14"/>
      <c r="OCU3210" s="14"/>
      <c r="OCV3210" s="14"/>
      <c r="OCW3210" s="14"/>
      <c r="OCX3210" s="14"/>
      <c r="OCY3210" s="14"/>
      <c r="OCZ3210" s="14"/>
      <c r="ODA3210" s="14"/>
      <c r="ODB3210" s="14"/>
      <c r="ODC3210" s="14"/>
      <c r="ODD3210" s="14"/>
      <c r="ODE3210" s="14"/>
      <c r="ODF3210" s="14"/>
      <c r="ODG3210" s="14"/>
      <c r="ODH3210" s="14"/>
      <c r="ODI3210" s="14"/>
      <c r="ODJ3210" s="14"/>
      <c r="ODK3210" s="14"/>
      <c r="ODL3210" s="14"/>
      <c r="ODM3210" s="14"/>
      <c r="ODN3210" s="14"/>
      <c r="ODO3210" s="14"/>
      <c r="ODP3210" s="14"/>
      <c r="ODQ3210" s="14"/>
      <c r="ODR3210" s="14"/>
      <c r="ODS3210" s="14"/>
      <c r="ODT3210" s="14"/>
      <c r="ODU3210" s="14"/>
      <c r="ODV3210" s="14"/>
      <c r="ODW3210" s="14"/>
      <c r="ODX3210" s="14"/>
      <c r="ODY3210" s="14"/>
      <c r="ODZ3210" s="14"/>
      <c r="OEA3210" s="14"/>
      <c r="OEB3210" s="14"/>
      <c r="OEC3210" s="14"/>
      <c r="OED3210" s="14"/>
      <c r="OEE3210" s="14"/>
      <c r="OEF3210" s="14"/>
      <c r="OEG3210" s="14"/>
      <c r="OEH3210" s="14"/>
      <c r="OEI3210" s="14"/>
      <c r="OEJ3210" s="14"/>
      <c r="OEK3210" s="14"/>
      <c r="OEL3210" s="14"/>
      <c r="OEM3210" s="14"/>
      <c r="OEN3210" s="14"/>
      <c r="OEO3210" s="14"/>
      <c r="OEP3210" s="14"/>
      <c r="OEQ3210" s="14"/>
      <c r="OER3210" s="14"/>
      <c r="OES3210" s="14"/>
      <c r="OET3210" s="14"/>
      <c r="OEU3210" s="14"/>
      <c r="OEV3210" s="14"/>
      <c r="OEW3210" s="14"/>
      <c r="OEX3210" s="14"/>
      <c r="OEY3210" s="14"/>
      <c r="OEZ3210" s="14"/>
      <c r="OFA3210" s="14"/>
      <c r="OFB3210" s="14"/>
      <c r="OFC3210" s="14"/>
      <c r="OFD3210" s="14"/>
      <c r="OFE3210" s="14"/>
      <c r="OFF3210" s="14"/>
      <c r="OFG3210" s="14"/>
      <c r="OFH3210" s="14"/>
      <c r="OFI3210" s="14"/>
      <c r="OFJ3210" s="14"/>
      <c r="OFK3210" s="14"/>
      <c r="OFL3210" s="14"/>
      <c r="OFM3210" s="14"/>
      <c r="OFN3210" s="14"/>
      <c r="OFO3210" s="14"/>
      <c r="OFP3210" s="14"/>
      <c r="OFQ3210" s="14"/>
      <c r="OFR3210" s="14"/>
      <c r="OFS3210" s="14"/>
      <c r="OFT3210" s="14"/>
      <c r="OFU3210" s="14"/>
      <c r="OFV3210" s="14"/>
      <c r="OFW3210" s="14"/>
      <c r="OFX3210" s="14"/>
      <c r="OFY3210" s="14"/>
      <c r="OFZ3210" s="14"/>
      <c r="OGA3210" s="14"/>
      <c r="OGB3210" s="14"/>
      <c r="OGC3210" s="14"/>
      <c r="OGD3210" s="14"/>
      <c r="OGE3210" s="14"/>
      <c r="OGF3210" s="14"/>
      <c r="OGG3210" s="14"/>
      <c r="OGH3210" s="14"/>
      <c r="OGI3210" s="14"/>
      <c r="OGJ3210" s="14"/>
      <c r="OGK3210" s="14"/>
      <c r="OGL3210" s="14"/>
      <c r="OGM3210" s="14"/>
      <c r="OGN3210" s="14"/>
      <c r="OGO3210" s="14"/>
      <c r="OGP3210" s="14"/>
      <c r="OGQ3210" s="14"/>
      <c r="OGR3210" s="14"/>
      <c r="OGS3210" s="14"/>
      <c r="OGT3210" s="14"/>
      <c r="OGU3210" s="14"/>
      <c r="OGV3210" s="14"/>
      <c r="OGW3210" s="14"/>
      <c r="OGX3210" s="14"/>
      <c r="OGY3210" s="14"/>
      <c r="OGZ3210" s="14"/>
      <c r="OHA3210" s="14"/>
      <c r="OHB3210" s="14"/>
      <c r="OHC3210" s="14"/>
      <c r="OHD3210" s="14"/>
      <c r="OHE3210" s="14"/>
      <c r="OHF3210" s="14"/>
      <c r="OHG3210" s="14"/>
      <c r="OHH3210" s="14"/>
      <c r="OHI3210" s="14"/>
      <c r="OHJ3210" s="14"/>
      <c r="OHK3210" s="14"/>
      <c r="OHL3210" s="14"/>
      <c r="OHM3210" s="14"/>
      <c r="OHN3210" s="14"/>
      <c r="OHO3210" s="14"/>
      <c r="OHP3210" s="14"/>
      <c r="OHQ3210" s="14"/>
      <c r="OHR3210" s="14"/>
      <c r="OHS3210" s="14"/>
      <c r="OHT3210" s="14"/>
      <c r="OHU3210" s="14"/>
      <c r="OHV3210" s="14"/>
      <c r="OHW3210" s="14"/>
      <c r="OHX3210" s="14"/>
      <c r="OHY3210" s="14"/>
      <c r="OHZ3210" s="14"/>
      <c r="OIA3210" s="14"/>
      <c r="OIB3210" s="14"/>
      <c r="OIC3210" s="14"/>
      <c r="OID3210" s="14"/>
      <c r="OIE3210" s="14"/>
      <c r="OIF3210" s="14"/>
      <c r="OIG3210" s="14"/>
      <c r="OIH3210" s="14"/>
      <c r="OII3210" s="14"/>
      <c r="OIJ3210" s="14"/>
      <c r="OIK3210" s="14"/>
      <c r="OIL3210" s="14"/>
      <c r="OIM3210" s="14"/>
      <c r="OIN3210" s="14"/>
      <c r="OIO3210" s="14"/>
      <c r="OIP3210" s="14"/>
      <c r="OIQ3210" s="14"/>
      <c r="OIR3210" s="14"/>
      <c r="OIS3210" s="14"/>
      <c r="OIT3210" s="14"/>
      <c r="OIU3210" s="14"/>
      <c r="OIV3210" s="14"/>
      <c r="OIW3210" s="14"/>
      <c r="OIX3210" s="14"/>
      <c r="OIY3210" s="14"/>
      <c r="OIZ3210" s="14"/>
      <c r="OJA3210" s="14"/>
      <c r="OJB3210" s="14"/>
      <c r="OJC3210" s="14"/>
      <c r="OJD3210" s="14"/>
      <c r="OJE3210" s="14"/>
      <c r="OJF3210" s="14"/>
      <c r="OJG3210" s="14"/>
      <c r="OJH3210" s="14"/>
      <c r="OJI3210" s="14"/>
      <c r="OJJ3210" s="14"/>
      <c r="OJK3210" s="14"/>
      <c r="OJL3210" s="14"/>
      <c r="OJM3210" s="14"/>
      <c r="OJN3210" s="14"/>
      <c r="OJO3210" s="14"/>
      <c r="OJP3210" s="14"/>
      <c r="OJQ3210" s="14"/>
      <c r="OJR3210" s="14"/>
      <c r="OJS3210" s="14"/>
      <c r="OJT3210" s="14"/>
      <c r="OJU3210" s="14"/>
      <c r="OJV3210" s="14"/>
      <c r="OJW3210" s="14"/>
      <c r="OJX3210" s="14"/>
      <c r="OJY3210" s="14"/>
      <c r="OJZ3210" s="14"/>
      <c r="OKA3210" s="14"/>
      <c r="OKB3210" s="14"/>
      <c r="OKC3210" s="14"/>
      <c r="OKD3210" s="14"/>
      <c r="OKE3210" s="14"/>
      <c r="OKF3210" s="14"/>
      <c r="OKG3210" s="14"/>
      <c r="OKH3210" s="14"/>
      <c r="OKI3210" s="14"/>
      <c r="OKJ3210" s="14"/>
      <c r="OKK3210" s="14"/>
      <c r="OKL3210" s="14"/>
      <c r="OKM3210" s="14"/>
      <c r="OKN3210" s="14"/>
      <c r="OKO3210" s="14"/>
      <c r="OKP3210" s="14"/>
      <c r="OKQ3210" s="14"/>
      <c r="OKR3210" s="14"/>
      <c r="OKS3210" s="14"/>
      <c r="OKT3210" s="14"/>
      <c r="OKU3210" s="14"/>
      <c r="OKV3210" s="14"/>
      <c r="OKW3210" s="14"/>
      <c r="OKX3210" s="14"/>
      <c r="OKY3210" s="14"/>
      <c r="OKZ3210" s="14"/>
      <c r="OLA3210" s="14"/>
      <c r="OLB3210" s="14"/>
      <c r="OLC3210" s="14"/>
      <c r="OLD3210" s="14"/>
      <c r="OLE3210" s="14"/>
      <c r="OLF3210" s="14"/>
      <c r="OLG3210" s="14"/>
      <c r="OLH3210" s="14"/>
      <c r="OLI3210" s="14"/>
      <c r="OLJ3210" s="14"/>
      <c r="OLK3210" s="14"/>
      <c r="OLL3210" s="14"/>
      <c r="OLM3210" s="14"/>
      <c r="OLN3210" s="14"/>
      <c r="OLO3210" s="14"/>
      <c r="OLP3210" s="14"/>
      <c r="OLQ3210" s="14"/>
      <c r="OLR3210" s="14"/>
      <c r="OLS3210" s="14"/>
      <c r="OLT3210" s="14"/>
      <c r="OLU3210" s="14"/>
      <c r="OLV3210" s="14"/>
      <c r="OLW3210" s="14"/>
      <c r="OLX3210" s="14"/>
      <c r="OLY3210" s="14"/>
      <c r="OLZ3210" s="14"/>
      <c r="OMA3210" s="14"/>
      <c r="OMB3210" s="14"/>
      <c r="OMC3210" s="14"/>
      <c r="OMD3210" s="14"/>
      <c r="OME3210" s="14"/>
      <c r="OMF3210" s="14"/>
      <c r="OMG3210" s="14"/>
      <c r="OMH3210" s="14"/>
      <c r="OMI3210" s="14"/>
      <c r="OMJ3210" s="14"/>
      <c r="OMK3210" s="14"/>
      <c r="OML3210" s="14"/>
      <c r="OMM3210" s="14"/>
      <c r="OMN3210" s="14"/>
      <c r="OMO3210" s="14"/>
      <c r="OMP3210" s="14"/>
      <c r="OMQ3210" s="14"/>
      <c r="OMR3210" s="14"/>
      <c r="OMS3210" s="14"/>
      <c r="OMT3210" s="14"/>
      <c r="OMU3210" s="14"/>
      <c r="OMV3210" s="14"/>
      <c r="OMW3210" s="14"/>
      <c r="OMX3210" s="14"/>
      <c r="OMY3210" s="14"/>
      <c r="OMZ3210" s="14"/>
      <c r="ONA3210" s="14"/>
      <c r="ONB3210" s="14"/>
      <c r="ONC3210" s="14"/>
      <c r="OND3210" s="14"/>
      <c r="ONE3210" s="14"/>
      <c r="ONF3210" s="14"/>
      <c r="ONG3210" s="14"/>
      <c r="ONH3210" s="14"/>
      <c r="ONI3210" s="14"/>
      <c r="ONJ3210" s="14"/>
      <c r="ONK3210" s="14"/>
      <c r="ONL3210" s="14"/>
      <c r="ONM3210" s="14"/>
      <c r="ONN3210" s="14"/>
      <c r="ONO3210" s="14"/>
      <c r="ONP3210" s="14"/>
      <c r="ONQ3210" s="14"/>
      <c r="ONR3210" s="14"/>
      <c r="ONS3210" s="14"/>
      <c r="ONT3210" s="14"/>
      <c r="ONU3210" s="14"/>
      <c r="ONV3210" s="14"/>
      <c r="ONW3210" s="14"/>
      <c r="ONX3210" s="14"/>
      <c r="ONY3210" s="14"/>
      <c r="ONZ3210" s="14"/>
      <c r="OOA3210" s="14"/>
      <c r="OOB3210" s="14"/>
      <c r="OOC3210" s="14"/>
      <c r="OOD3210" s="14"/>
      <c r="OOE3210" s="14"/>
      <c r="OOF3210" s="14"/>
      <c r="OOG3210" s="14"/>
      <c r="OOH3210" s="14"/>
      <c r="OOI3210" s="14"/>
      <c r="OOJ3210" s="14"/>
      <c r="OOK3210" s="14"/>
      <c r="OOL3210" s="14"/>
      <c r="OOM3210" s="14"/>
      <c r="OON3210" s="14"/>
      <c r="OOO3210" s="14"/>
      <c r="OOP3210" s="14"/>
      <c r="OOQ3210" s="14"/>
      <c r="OOR3210" s="14"/>
      <c r="OOS3210" s="14"/>
      <c r="OOT3210" s="14"/>
      <c r="OOU3210" s="14"/>
      <c r="OOV3210" s="14"/>
      <c r="OOW3210" s="14"/>
      <c r="OOX3210" s="14"/>
      <c r="OOY3210" s="14"/>
      <c r="OOZ3210" s="14"/>
      <c r="OPA3210" s="14"/>
      <c r="OPB3210" s="14"/>
      <c r="OPC3210" s="14"/>
      <c r="OPD3210" s="14"/>
      <c r="OPE3210" s="14"/>
      <c r="OPF3210" s="14"/>
      <c r="OPG3210" s="14"/>
      <c r="OPH3210" s="14"/>
      <c r="OPI3210" s="14"/>
      <c r="OPJ3210" s="14"/>
      <c r="OPK3210" s="14"/>
      <c r="OPL3210" s="14"/>
      <c r="OPM3210" s="14"/>
      <c r="OPN3210" s="14"/>
      <c r="OPO3210" s="14"/>
      <c r="OPP3210" s="14"/>
      <c r="OPQ3210" s="14"/>
      <c r="OPR3210" s="14"/>
      <c r="OPS3210" s="14"/>
      <c r="OPT3210" s="14"/>
      <c r="OPU3210" s="14"/>
      <c r="OPV3210" s="14"/>
      <c r="OPW3210" s="14"/>
      <c r="OPX3210" s="14"/>
      <c r="OPY3210" s="14"/>
      <c r="OPZ3210" s="14"/>
      <c r="OQA3210" s="14"/>
      <c r="OQB3210" s="14"/>
      <c r="OQC3210" s="14"/>
      <c r="OQD3210" s="14"/>
      <c r="OQE3210" s="14"/>
      <c r="OQF3210" s="14"/>
      <c r="OQG3210" s="14"/>
      <c r="OQH3210" s="14"/>
      <c r="OQI3210" s="14"/>
      <c r="OQJ3210" s="14"/>
      <c r="OQK3210" s="14"/>
      <c r="OQL3210" s="14"/>
      <c r="OQM3210" s="14"/>
      <c r="OQN3210" s="14"/>
      <c r="OQO3210" s="14"/>
      <c r="OQP3210" s="14"/>
      <c r="OQQ3210" s="14"/>
      <c r="OQR3210" s="14"/>
      <c r="OQS3210" s="14"/>
      <c r="OQT3210" s="14"/>
      <c r="OQU3210" s="14"/>
      <c r="OQV3210" s="14"/>
      <c r="OQW3210" s="14"/>
      <c r="OQX3210" s="14"/>
      <c r="OQY3210" s="14"/>
      <c r="OQZ3210" s="14"/>
      <c r="ORA3210" s="14"/>
      <c r="ORB3210" s="14"/>
      <c r="ORC3210" s="14"/>
      <c r="ORD3210" s="14"/>
      <c r="ORE3210" s="14"/>
      <c r="ORF3210" s="14"/>
      <c r="ORG3210" s="14"/>
      <c r="ORH3210" s="14"/>
      <c r="ORI3210" s="14"/>
      <c r="ORJ3210" s="14"/>
      <c r="ORK3210" s="14"/>
      <c r="ORL3210" s="14"/>
      <c r="ORM3210" s="14"/>
      <c r="ORN3210" s="14"/>
      <c r="ORO3210" s="14"/>
      <c r="ORP3210" s="14"/>
      <c r="ORQ3210" s="14"/>
      <c r="ORR3210" s="14"/>
      <c r="ORS3210" s="14"/>
      <c r="ORT3210" s="14"/>
      <c r="ORU3210" s="14"/>
      <c r="ORV3210" s="14"/>
      <c r="ORW3210" s="14"/>
      <c r="ORX3210" s="14"/>
      <c r="ORY3210" s="14"/>
      <c r="ORZ3210" s="14"/>
      <c r="OSA3210" s="14"/>
      <c r="OSB3210" s="14"/>
      <c r="OSC3210" s="14"/>
      <c r="OSD3210" s="14"/>
      <c r="OSE3210" s="14"/>
      <c r="OSF3210" s="14"/>
      <c r="OSG3210" s="14"/>
      <c r="OSH3210" s="14"/>
      <c r="OSI3210" s="14"/>
      <c r="OSJ3210" s="14"/>
      <c r="OSK3210" s="14"/>
      <c r="OSL3210" s="14"/>
      <c r="OSM3210" s="14"/>
      <c r="OSN3210" s="14"/>
      <c r="OSO3210" s="14"/>
      <c r="OSP3210" s="14"/>
      <c r="OSQ3210" s="14"/>
      <c r="OSR3210" s="14"/>
      <c r="OSS3210" s="14"/>
      <c r="OST3210" s="14"/>
      <c r="OSU3210" s="14"/>
      <c r="OSV3210" s="14"/>
      <c r="OSW3210" s="14"/>
      <c r="OSX3210" s="14"/>
      <c r="OSY3210" s="14"/>
      <c r="OSZ3210" s="14"/>
      <c r="OTA3210" s="14"/>
      <c r="OTB3210" s="14"/>
      <c r="OTC3210" s="14"/>
      <c r="OTD3210" s="14"/>
      <c r="OTE3210" s="14"/>
      <c r="OTF3210" s="14"/>
      <c r="OTG3210" s="14"/>
      <c r="OTH3210" s="14"/>
      <c r="OTI3210" s="14"/>
      <c r="OTJ3210" s="14"/>
      <c r="OTK3210" s="14"/>
      <c r="OTL3210" s="14"/>
      <c r="OTM3210" s="14"/>
      <c r="OTN3210" s="14"/>
      <c r="OTO3210" s="14"/>
      <c r="OTP3210" s="14"/>
      <c r="OTQ3210" s="14"/>
      <c r="OTR3210" s="14"/>
      <c r="OTS3210" s="14"/>
      <c r="OTT3210" s="14"/>
      <c r="OTU3210" s="14"/>
      <c r="OTV3210" s="14"/>
      <c r="OTW3210" s="14"/>
      <c r="OTX3210" s="14"/>
      <c r="OTY3210" s="14"/>
      <c r="OTZ3210" s="14"/>
      <c r="OUA3210" s="14"/>
      <c r="OUB3210" s="14"/>
      <c r="OUC3210" s="14"/>
      <c r="OUD3210" s="14"/>
      <c r="OUE3210" s="14"/>
      <c r="OUF3210" s="14"/>
      <c r="OUG3210" s="14"/>
      <c r="OUH3210" s="14"/>
      <c r="OUI3210" s="14"/>
      <c r="OUJ3210" s="14"/>
      <c r="OUK3210" s="14"/>
      <c r="OUL3210" s="14"/>
      <c r="OUM3210" s="14"/>
      <c r="OUN3210" s="14"/>
      <c r="OUO3210" s="14"/>
      <c r="OUP3210" s="14"/>
      <c r="OUQ3210" s="14"/>
      <c r="OUR3210" s="14"/>
      <c r="OUS3210" s="14"/>
      <c r="OUT3210" s="14"/>
      <c r="OUU3210" s="14"/>
      <c r="OUV3210" s="14"/>
      <c r="OUW3210" s="14"/>
      <c r="OUX3210" s="14"/>
      <c r="OUY3210" s="14"/>
      <c r="OUZ3210" s="14"/>
      <c r="OVA3210" s="14"/>
      <c r="OVB3210" s="14"/>
      <c r="OVC3210" s="14"/>
      <c r="OVD3210" s="14"/>
      <c r="OVE3210" s="14"/>
      <c r="OVF3210" s="14"/>
      <c r="OVG3210" s="14"/>
      <c r="OVH3210" s="14"/>
      <c r="OVI3210" s="14"/>
      <c r="OVJ3210" s="14"/>
      <c r="OVK3210" s="14"/>
      <c r="OVL3210" s="14"/>
      <c r="OVM3210" s="14"/>
      <c r="OVN3210" s="14"/>
      <c r="OVO3210" s="14"/>
      <c r="OVP3210" s="14"/>
      <c r="OVQ3210" s="14"/>
      <c r="OVR3210" s="14"/>
      <c r="OVS3210" s="14"/>
      <c r="OVT3210" s="14"/>
      <c r="OVU3210" s="14"/>
      <c r="OVV3210" s="14"/>
      <c r="OVW3210" s="14"/>
      <c r="OVX3210" s="14"/>
      <c r="OVY3210" s="14"/>
      <c r="OVZ3210" s="14"/>
      <c r="OWA3210" s="14"/>
      <c r="OWB3210" s="14"/>
      <c r="OWC3210" s="14"/>
      <c r="OWD3210" s="14"/>
      <c r="OWE3210" s="14"/>
      <c r="OWF3210" s="14"/>
      <c r="OWG3210" s="14"/>
      <c r="OWH3210" s="14"/>
      <c r="OWI3210" s="14"/>
      <c r="OWJ3210" s="14"/>
      <c r="OWK3210" s="14"/>
      <c r="OWL3210" s="14"/>
      <c r="OWM3210" s="14"/>
      <c r="OWN3210" s="14"/>
      <c r="OWO3210" s="14"/>
      <c r="OWP3210" s="14"/>
      <c r="OWQ3210" s="14"/>
      <c r="OWR3210" s="14"/>
      <c r="OWS3210" s="14"/>
      <c r="OWT3210" s="14"/>
      <c r="OWU3210" s="14"/>
      <c r="OWV3210" s="14"/>
      <c r="OWW3210" s="14"/>
      <c r="OWX3210" s="14"/>
      <c r="OWY3210" s="14"/>
      <c r="OWZ3210" s="14"/>
      <c r="OXA3210" s="14"/>
      <c r="OXB3210" s="14"/>
      <c r="OXC3210" s="14"/>
      <c r="OXD3210" s="14"/>
      <c r="OXE3210" s="14"/>
      <c r="OXF3210" s="14"/>
      <c r="OXG3210" s="14"/>
      <c r="OXH3210" s="14"/>
      <c r="OXI3210" s="14"/>
      <c r="OXJ3210" s="14"/>
      <c r="OXK3210" s="14"/>
      <c r="OXL3210" s="14"/>
      <c r="OXM3210" s="14"/>
      <c r="OXN3210" s="14"/>
      <c r="OXO3210" s="14"/>
      <c r="OXP3210" s="14"/>
      <c r="OXQ3210" s="14"/>
      <c r="OXR3210" s="14"/>
      <c r="OXS3210" s="14"/>
      <c r="OXT3210" s="14"/>
      <c r="OXU3210" s="14"/>
      <c r="OXV3210" s="14"/>
      <c r="OXW3210" s="14"/>
      <c r="OXX3210" s="14"/>
      <c r="OXY3210" s="14"/>
      <c r="OXZ3210" s="14"/>
      <c r="OYA3210" s="14"/>
      <c r="OYB3210" s="14"/>
      <c r="OYC3210" s="14"/>
      <c r="OYD3210" s="14"/>
      <c r="OYE3210" s="14"/>
      <c r="OYF3210" s="14"/>
      <c r="OYG3210" s="14"/>
      <c r="OYH3210" s="14"/>
      <c r="OYI3210" s="14"/>
      <c r="OYJ3210" s="14"/>
      <c r="OYK3210" s="14"/>
      <c r="OYL3210" s="14"/>
      <c r="OYM3210" s="14"/>
      <c r="OYN3210" s="14"/>
      <c r="OYO3210" s="14"/>
      <c r="OYP3210" s="14"/>
      <c r="OYQ3210" s="14"/>
      <c r="OYR3210" s="14"/>
      <c r="OYS3210" s="14"/>
      <c r="OYT3210" s="14"/>
      <c r="OYU3210" s="14"/>
      <c r="OYV3210" s="14"/>
      <c r="OYW3210" s="14"/>
      <c r="OYX3210" s="14"/>
      <c r="OYY3210" s="14"/>
      <c r="OYZ3210" s="14"/>
      <c r="OZA3210" s="14"/>
      <c r="OZB3210" s="14"/>
      <c r="OZC3210" s="14"/>
      <c r="OZD3210" s="14"/>
      <c r="OZE3210" s="14"/>
      <c r="OZF3210" s="14"/>
      <c r="OZG3210" s="14"/>
      <c r="OZH3210" s="14"/>
      <c r="OZI3210" s="14"/>
      <c r="OZJ3210" s="14"/>
      <c r="OZK3210" s="14"/>
      <c r="OZL3210" s="14"/>
      <c r="OZM3210" s="14"/>
      <c r="OZN3210" s="14"/>
      <c r="OZO3210" s="14"/>
      <c r="OZP3210" s="14"/>
      <c r="OZQ3210" s="14"/>
      <c r="OZR3210" s="14"/>
      <c r="OZS3210" s="14"/>
      <c r="OZT3210" s="14"/>
      <c r="OZU3210" s="14"/>
      <c r="OZV3210" s="14"/>
      <c r="OZW3210" s="14"/>
      <c r="OZX3210" s="14"/>
      <c r="OZY3210" s="14"/>
      <c r="OZZ3210" s="14"/>
      <c r="PAA3210" s="14"/>
      <c r="PAB3210" s="14"/>
      <c r="PAC3210" s="14"/>
      <c r="PAD3210" s="14"/>
      <c r="PAE3210" s="14"/>
      <c r="PAF3210" s="14"/>
      <c r="PAG3210" s="14"/>
      <c r="PAH3210" s="14"/>
      <c r="PAI3210" s="14"/>
      <c r="PAJ3210" s="14"/>
      <c r="PAK3210" s="14"/>
      <c r="PAL3210" s="14"/>
      <c r="PAM3210" s="14"/>
      <c r="PAN3210" s="14"/>
      <c r="PAO3210" s="14"/>
      <c r="PAP3210" s="14"/>
      <c r="PAQ3210" s="14"/>
      <c r="PAR3210" s="14"/>
      <c r="PAS3210" s="14"/>
      <c r="PAT3210" s="14"/>
      <c r="PAU3210" s="14"/>
      <c r="PAV3210" s="14"/>
      <c r="PAW3210" s="14"/>
      <c r="PAX3210" s="14"/>
      <c r="PAY3210" s="14"/>
      <c r="PAZ3210" s="14"/>
      <c r="PBA3210" s="14"/>
      <c r="PBB3210" s="14"/>
      <c r="PBC3210" s="14"/>
      <c r="PBD3210" s="14"/>
      <c r="PBE3210" s="14"/>
      <c r="PBF3210" s="14"/>
      <c r="PBG3210" s="14"/>
      <c r="PBH3210" s="14"/>
      <c r="PBI3210" s="14"/>
      <c r="PBJ3210" s="14"/>
      <c r="PBK3210" s="14"/>
      <c r="PBL3210" s="14"/>
      <c r="PBM3210" s="14"/>
      <c r="PBN3210" s="14"/>
      <c r="PBO3210" s="14"/>
      <c r="PBP3210" s="14"/>
      <c r="PBQ3210" s="14"/>
      <c r="PBR3210" s="14"/>
      <c r="PBS3210" s="14"/>
      <c r="PBT3210" s="14"/>
      <c r="PBU3210" s="14"/>
      <c r="PBV3210" s="14"/>
      <c r="PBW3210" s="14"/>
      <c r="PBX3210" s="14"/>
      <c r="PBY3210" s="14"/>
      <c r="PBZ3210" s="14"/>
      <c r="PCA3210" s="14"/>
      <c r="PCB3210" s="14"/>
      <c r="PCC3210" s="14"/>
      <c r="PCD3210" s="14"/>
      <c r="PCE3210" s="14"/>
      <c r="PCF3210" s="14"/>
      <c r="PCG3210" s="14"/>
      <c r="PCH3210" s="14"/>
      <c r="PCI3210" s="14"/>
      <c r="PCJ3210" s="14"/>
      <c r="PCK3210" s="14"/>
      <c r="PCL3210" s="14"/>
      <c r="PCM3210" s="14"/>
      <c r="PCN3210" s="14"/>
      <c r="PCO3210" s="14"/>
      <c r="PCP3210" s="14"/>
      <c r="PCQ3210" s="14"/>
      <c r="PCR3210" s="14"/>
      <c r="PCS3210" s="14"/>
      <c r="PCT3210" s="14"/>
      <c r="PCU3210" s="14"/>
      <c r="PCV3210" s="14"/>
      <c r="PCW3210" s="14"/>
      <c r="PCX3210" s="14"/>
      <c r="PCY3210" s="14"/>
      <c r="PCZ3210" s="14"/>
      <c r="PDA3210" s="14"/>
      <c r="PDB3210" s="14"/>
      <c r="PDC3210" s="14"/>
      <c r="PDD3210" s="14"/>
      <c r="PDE3210" s="14"/>
      <c r="PDF3210" s="14"/>
      <c r="PDG3210" s="14"/>
      <c r="PDH3210" s="14"/>
      <c r="PDI3210" s="14"/>
      <c r="PDJ3210" s="14"/>
      <c r="PDK3210" s="14"/>
      <c r="PDL3210" s="14"/>
      <c r="PDM3210" s="14"/>
      <c r="PDN3210" s="14"/>
      <c r="PDO3210" s="14"/>
      <c r="PDP3210" s="14"/>
      <c r="PDQ3210" s="14"/>
      <c r="PDR3210" s="14"/>
      <c r="PDS3210" s="14"/>
      <c r="PDT3210" s="14"/>
      <c r="PDU3210" s="14"/>
      <c r="PDV3210" s="14"/>
      <c r="PDW3210" s="14"/>
      <c r="PDX3210" s="14"/>
      <c r="PDY3210" s="14"/>
      <c r="PDZ3210" s="14"/>
      <c r="PEA3210" s="14"/>
      <c r="PEB3210" s="14"/>
      <c r="PEC3210" s="14"/>
      <c r="PED3210" s="14"/>
      <c r="PEE3210" s="14"/>
      <c r="PEF3210" s="14"/>
      <c r="PEG3210" s="14"/>
      <c r="PEH3210" s="14"/>
      <c r="PEI3210" s="14"/>
      <c r="PEJ3210" s="14"/>
      <c r="PEK3210" s="14"/>
      <c r="PEL3210" s="14"/>
      <c r="PEM3210" s="14"/>
      <c r="PEN3210" s="14"/>
      <c r="PEO3210" s="14"/>
      <c r="PEP3210" s="14"/>
      <c r="PEQ3210" s="14"/>
      <c r="PER3210" s="14"/>
      <c r="PES3210" s="14"/>
      <c r="PET3210" s="14"/>
      <c r="PEU3210" s="14"/>
      <c r="PEV3210" s="14"/>
      <c r="PEW3210" s="14"/>
      <c r="PEX3210" s="14"/>
      <c r="PEY3210" s="14"/>
      <c r="PEZ3210" s="14"/>
      <c r="PFA3210" s="14"/>
      <c r="PFB3210" s="14"/>
      <c r="PFC3210" s="14"/>
      <c r="PFD3210" s="14"/>
      <c r="PFE3210" s="14"/>
      <c r="PFF3210" s="14"/>
      <c r="PFG3210" s="14"/>
      <c r="PFH3210" s="14"/>
      <c r="PFI3210" s="14"/>
      <c r="PFJ3210" s="14"/>
      <c r="PFK3210" s="14"/>
      <c r="PFL3210" s="14"/>
      <c r="PFM3210" s="14"/>
      <c r="PFN3210" s="14"/>
      <c r="PFO3210" s="14"/>
      <c r="PFP3210" s="14"/>
      <c r="PFQ3210" s="14"/>
      <c r="PFR3210" s="14"/>
      <c r="PFS3210" s="14"/>
      <c r="PFT3210" s="14"/>
      <c r="PFU3210" s="14"/>
      <c r="PFV3210" s="14"/>
      <c r="PFW3210" s="14"/>
      <c r="PFX3210" s="14"/>
      <c r="PFY3210" s="14"/>
      <c r="PFZ3210" s="14"/>
      <c r="PGA3210" s="14"/>
      <c r="PGB3210" s="14"/>
      <c r="PGC3210" s="14"/>
      <c r="PGD3210" s="14"/>
      <c r="PGE3210" s="14"/>
      <c r="PGF3210" s="14"/>
      <c r="PGG3210" s="14"/>
      <c r="PGH3210" s="14"/>
      <c r="PGI3210" s="14"/>
      <c r="PGJ3210" s="14"/>
      <c r="PGK3210" s="14"/>
      <c r="PGL3210" s="14"/>
      <c r="PGM3210" s="14"/>
      <c r="PGN3210" s="14"/>
      <c r="PGO3210" s="14"/>
      <c r="PGP3210" s="14"/>
      <c r="PGQ3210" s="14"/>
      <c r="PGR3210" s="14"/>
      <c r="PGS3210" s="14"/>
      <c r="PGT3210" s="14"/>
      <c r="PGU3210" s="14"/>
      <c r="PGV3210" s="14"/>
      <c r="PGW3210" s="14"/>
      <c r="PGX3210" s="14"/>
      <c r="PGY3210" s="14"/>
      <c r="PGZ3210" s="14"/>
      <c r="PHA3210" s="14"/>
      <c r="PHB3210" s="14"/>
      <c r="PHC3210" s="14"/>
      <c r="PHD3210" s="14"/>
      <c r="PHE3210" s="14"/>
      <c r="PHF3210" s="14"/>
      <c r="PHG3210" s="14"/>
      <c r="PHH3210" s="14"/>
      <c r="PHI3210" s="14"/>
      <c r="PHJ3210" s="14"/>
      <c r="PHK3210" s="14"/>
      <c r="PHL3210" s="14"/>
      <c r="PHM3210" s="14"/>
      <c r="PHN3210" s="14"/>
      <c r="PHO3210" s="14"/>
      <c r="PHP3210" s="14"/>
      <c r="PHQ3210" s="14"/>
      <c r="PHR3210" s="14"/>
      <c r="PHS3210" s="14"/>
      <c r="PHT3210" s="14"/>
      <c r="PHU3210" s="14"/>
      <c r="PHV3210" s="14"/>
      <c r="PHW3210" s="14"/>
      <c r="PHX3210" s="14"/>
      <c r="PHY3210" s="14"/>
      <c r="PHZ3210" s="14"/>
      <c r="PIA3210" s="14"/>
      <c r="PIB3210" s="14"/>
      <c r="PIC3210" s="14"/>
      <c r="PID3210" s="14"/>
      <c r="PIE3210" s="14"/>
      <c r="PIF3210" s="14"/>
      <c r="PIG3210" s="14"/>
      <c r="PIH3210" s="14"/>
      <c r="PII3210" s="14"/>
      <c r="PIJ3210" s="14"/>
      <c r="PIK3210" s="14"/>
      <c r="PIL3210" s="14"/>
      <c r="PIM3210" s="14"/>
      <c r="PIN3210" s="14"/>
      <c r="PIO3210" s="14"/>
      <c r="PIP3210" s="14"/>
      <c r="PIQ3210" s="14"/>
      <c r="PIR3210" s="14"/>
      <c r="PIS3210" s="14"/>
      <c r="PIT3210" s="14"/>
      <c r="PIU3210" s="14"/>
      <c r="PIV3210" s="14"/>
      <c r="PIW3210" s="14"/>
      <c r="PIX3210" s="14"/>
      <c r="PIY3210" s="14"/>
      <c r="PIZ3210" s="14"/>
      <c r="PJA3210" s="14"/>
      <c r="PJB3210" s="14"/>
      <c r="PJC3210" s="14"/>
      <c r="PJD3210" s="14"/>
      <c r="PJE3210" s="14"/>
      <c r="PJF3210" s="14"/>
      <c r="PJG3210" s="14"/>
      <c r="PJH3210" s="14"/>
      <c r="PJI3210" s="14"/>
      <c r="PJJ3210" s="14"/>
      <c r="PJK3210" s="14"/>
      <c r="PJL3210" s="14"/>
      <c r="PJM3210" s="14"/>
      <c r="PJN3210" s="14"/>
      <c r="PJO3210" s="14"/>
      <c r="PJP3210" s="14"/>
      <c r="PJQ3210" s="14"/>
      <c r="PJR3210" s="14"/>
      <c r="PJS3210" s="14"/>
      <c r="PJT3210" s="14"/>
      <c r="PJU3210" s="14"/>
      <c r="PJV3210" s="14"/>
      <c r="PJW3210" s="14"/>
      <c r="PJX3210" s="14"/>
      <c r="PJY3210" s="14"/>
      <c r="PJZ3210" s="14"/>
      <c r="PKA3210" s="14"/>
      <c r="PKB3210" s="14"/>
      <c r="PKC3210" s="14"/>
      <c r="PKD3210" s="14"/>
      <c r="PKE3210" s="14"/>
      <c r="PKF3210" s="14"/>
      <c r="PKG3210" s="14"/>
      <c r="PKH3210" s="14"/>
      <c r="PKI3210" s="14"/>
      <c r="PKJ3210" s="14"/>
      <c r="PKK3210" s="14"/>
      <c r="PKL3210" s="14"/>
      <c r="PKM3210" s="14"/>
      <c r="PKN3210" s="14"/>
      <c r="PKO3210" s="14"/>
      <c r="PKP3210" s="14"/>
      <c r="PKQ3210" s="14"/>
      <c r="PKR3210" s="14"/>
      <c r="PKS3210" s="14"/>
      <c r="PKT3210" s="14"/>
      <c r="PKU3210" s="14"/>
      <c r="PKV3210" s="14"/>
      <c r="PKW3210" s="14"/>
      <c r="PKX3210" s="14"/>
      <c r="PKY3210" s="14"/>
      <c r="PKZ3210" s="14"/>
      <c r="PLA3210" s="14"/>
      <c r="PLB3210" s="14"/>
      <c r="PLC3210" s="14"/>
      <c r="PLD3210" s="14"/>
      <c r="PLE3210" s="14"/>
      <c r="PLF3210" s="14"/>
      <c r="PLG3210" s="14"/>
      <c r="PLH3210" s="14"/>
      <c r="PLI3210" s="14"/>
      <c r="PLJ3210" s="14"/>
      <c r="PLK3210" s="14"/>
      <c r="PLL3210" s="14"/>
      <c r="PLM3210" s="14"/>
      <c r="PLN3210" s="14"/>
      <c r="PLO3210" s="14"/>
      <c r="PLP3210" s="14"/>
      <c r="PLQ3210" s="14"/>
      <c r="PLR3210" s="14"/>
      <c r="PLS3210" s="14"/>
      <c r="PLT3210" s="14"/>
      <c r="PLU3210" s="14"/>
      <c r="PLV3210" s="14"/>
      <c r="PLW3210" s="14"/>
      <c r="PLX3210" s="14"/>
      <c r="PLY3210" s="14"/>
      <c r="PLZ3210" s="14"/>
      <c r="PMA3210" s="14"/>
      <c r="PMB3210" s="14"/>
      <c r="PMC3210" s="14"/>
      <c r="PMD3210" s="14"/>
      <c r="PME3210" s="14"/>
      <c r="PMF3210" s="14"/>
      <c r="PMG3210" s="14"/>
      <c r="PMH3210" s="14"/>
      <c r="PMI3210" s="14"/>
      <c r="PMJ3210" s="14"/>
      <c r="PMK3210" s="14"/>
      <c r="PML3210" s="14"/>
      <c r="PMM3210" s="14"/>
      <c r="PMN3210" s="14"/>
      <c r="PMO3210" s="14"/>
      <c r="PMP3210" s="14"/>
      <c r="PMQ3210" s="14"/>
      <c r="PMR3210" s="14"/>
      <c r="PMS3210" s="14"/>
      <c r="PMT3210" s="14"/>
      <c r="PMU3210" s="14"/>
      <c r="PMV3210" s="14"/>
      <c r="PMW3210" s="14"/>
      <c r="PMX3210" s="14"/>
      <c r="PMY3210" s="14"/>
      <c r="PMZ3210" s="14"/>
      <c r="PNA3210" s="14"/>
      <c r="PNB3210" s="14"/>
      <c r="PNC3210" s="14"/>
      <c r="PND3210" s="14"/>
      <c r="PNE3210" s="14"/>
      <c r="PNF3210" s="14"/>
      <c r="PNG3210" s="14"/>
      <c r="PNH3210" s="14"/>
      <c r="PNI3210" s="14"/>
      <c r="PNJ3210" s="14"/>
      <c r="PNK3210" s="14"/>
      <c r="PNL3210" s="14"/>
      <c r="PNM3210" s="14"/>
      <c r="PNN3210" s="14"/>
      <c r="PNO3210" s="14"/>
      <c r="PNP3210" s="14"/>
      <c r="PNQ3210" s="14"/>
      <c r="PNR3210" s="14"/>
      <c r="PNS3210" s="14"/>
      <c r="PNT3210" s="14"/>
      <c r="PNU3210" s="14"/>
      <c r="PNV3210" s="14"/>
      <c r="PNW3210" s="14"/>
      <c r="PNX3210" s="14"/>
      <c r="PNY3210" s="14"/>
      <c r="PNZ3210" s="14"/>
      <c r="POA3210" s="14"/>
      <c r="POB3210" s="14"/>
      <c r="POC3210" s="14"/>
      <c r="POD3210" s="14"/>
      <c r="POE3210" s="14"/>
      <c r="POF3210" s="14"/>
      <c r="POG3210" s="14"/>
      <c r="POH3210" s="14"/>
      <c r="POI3210" s="14"/>
      <c r="POJ3210" s="14"/>
      <c r="POK3210" s="14"/>
      <c r="POL3210" s="14"/>
      <c r="POM3210" s="14"/>
      <c r="PON3210" s="14"/>
      <c r="POO3210" s="14"/>
      <c r="POP3210" s="14"/>
      <c r="POQ3210" s="14"/>
      <c r="POR3210" s="14"/>
      <c r="POS3210" s="14"/>
      <c r="POT3210" s="14"/>
      <c r="POU3210" s="14"/>
      <c r="POV3210" s="14"/>
      <c r="POW3210" s="14"/>
      <c r="POX3210" s="14"/>
      <c r="POY3210" s="14"/>
      <c r="POZ3210" s="14"/>
      <c r="PPA3210" s="14"/>
      <c r="PPB3210" s="14"/>
      <c r="PPC3210" s="14"/>
      <c r="PPD3210" s="14"/>
      <c r="PPE3210" s="14"/>
      <c r="PPF3210" s="14"/>
      <c r="PPG3210" s="14"/>
      <c r="PPH3210" s="14"/>
      <c r="PPI3210" s="14"/>
      <c r="PPJ3210" s="14"/>
      <c r="PPK3210" s="14"/>
      <c r="PPL3210" s="14"/>
      <c r="PPM3210" s="14"/>
      <c r="PPN3210" s="14"/>
      <c r="PPO3210" s="14"/>
      <c r="PPP3210" s="14"/>
      <c r="PPQ3210" s="14"/>
      <c r="PPR3210" s="14"/>
      <c r="PPS3210" s="14"/>
      <c r="PPT3210" s="14"/>
      <c r="PPU3210" s="14"/>
      <c r="PPV3210" s="14"/>
      <c r="PPW3210" s="14"/>
      <c r="PPX3210" s="14"/>
      <c r="PPY3210" s="14"/>
      <c r="PPZ3210" s="14"/>
      <c r="PQA3210" s="14"/>
      <c r="PQB3210" s="14"/>
      <c r="PQC3210" s="14"/>
      <c r="PQD3210" s="14"/>
      <c r="PQE3210" s="14"/>
      <c r="PQF3210" s="14"/>
      <c r="PQG3210" s="14"/>
      <c r="PQH3210" s="14"/>
      <c r="PQI3210" s="14"/>
      <c r="PQJ3210" s="14"/>
      <c r="PQK3210" s="14"/>
      <c r="PQL3210" s="14"/>
      <c r="PQM3210" s="14"/>
      <c r="PQN3210" s="14"/>
      <c r="PQO3210" s="14"/>
      <c r="PQP3210" s="14"/>
      <c r="PQQ3210" s="14"/>
      <c r="PQR3210" s="14"/>
      <c r="PQS3210" s="14"/>
      <c r="PQT3210" s="14"/>
      <c r="PQU3210" s="14"/>
      <c r="PQV3210" s="14"/>
      <c r="PQW3210" s="14"/>
      <c r="PQX3210" s="14"/>
      <c r="PQY3210" s="14"/>
      <c r="PQZ3210" s="14"/>
      <c r="PRA3210" s="14"/>
      <c r="PRB3210" s="14"/>
      <c r="PRC3210" s="14"/>
      <c r="PRD3210" s="14"/>
      <c r="PRE3210" s="14"/>
      <c r="PRF3210" s="14"/>
      <c r="PRG3210" s="14"/>
      <c r="PRH3210" s="14"/>
      <c r="PRI3210" s="14"/>
      <c r="PRJ3210" s="14"/>
      <c r="PRK3210" s="14"/>
      <c r="PRL3210" s="14"/>
      <c r="PRM3210" s="14"/>
      <c r="PRN3210" s="14"/>
      <c r="PRO3210" s="14"/>
      <c r="PRP3210" s="14"/>
      <c r="PRQ3210" s="14"/>
      <c r="PRR3210" s="14"/>
      <c r="PRS3210" s="14"/>
      <c r="PRT3210" s="14"/>
      <c r="PRU3210" s="14"/>
      <c r="PRV3210" s="14"/>
      <c r="PRW3210" s="14"/>
      <c r="PRX3210" s="14"/>
      <c r="PRY3210" s="14"/>
      <c r="PRZ3210" s="14"/>
      <c r="PSA3210" s="14"/>
      <c r="PSB3210" s="14"/>
      <c r="PSC3210" s="14"/>
      <c r="PSD3210" s="14"/>
      <c r="PSE3210" s="14"/>
      <c r="PSF3210" s="14"/>
      <c r="PSG3210" s="14"/>
      <c r="PSH3210" s="14"/>
      <c r="PSI3210" s="14"/>
      <c r="PSJ3210" s="14"/>
      <c r="PSK3210" s="14"/>
      <c r="PSL3210" s="14"/>
      <c r="PSM3210" s="14"/>
      <c r="PSN3210" s="14"/>
      <c r="PSO3210" s="14"/>
      <c r="PSP3210" s="14"/>
      <c r="PSQ3210" s="14"/>
      <c r="PSR3210" s="14"/>
      <c r="PSS3210" s="14"/>
      <c r="PST3210" s="14"/>
      <c r="PSU3210" s="14"/>
      <c r="PSV3210" s="14"/>
      <c r="PSW3210" s="14"/>
      <c r="PSX3210" s="14"/>
      <c r="PSY3210" s="14"/>
      <c r="PSZ3210" s="14"/>
      <c r="PTA3210" s="14"/>
      <c r="PTB3210" s="14"/>
      <c r="PTC3210" s="14"/>
      <c r="PTD3210" s="14"/>
      <c r="PTE3210" s="14"/>
      <c r="PTF3210" s="14"/>
      <c r="PTG3210" s="14"/>
      <c r="PTH3210" s="14"/>
      <c r="PTI3210" s="14"/>
      <c r="PTJ3210" s="14"/>
      <c r="PTK3210" s="14"/>
      <c r="PTL3210" s="14"/>
      <c r="PTM3210" s="14"/>
      <c r="PTN3210" s="14"/>
      <c r="PTO3210" s="14"/>
      <c r="PTP3210" s="14"/>
      <c r="PTQ3210" s="14"/>
      <c r="PTR3210" s="14"/>
      <c r="PTS3210" s="14"/>
      <c r="PTT3210" s="14"/>
      <c r="PTU3210" s="14"/>
      <c r="PTV3210" s="14"/>
      <c r="PTW3210" s="14"/>
      <c r="PTX3210" s="14"/>
      <c r="PTY3210" s="14"/>
      <c r="PTZ3210" s="14"/>
      <c r="PUA3210" s="14"/>
      <c r="PUB3210" s="14"/>
      <c r="PUC3210" s="14"/>
      <c r="PUD3210" s="14"/>
      <c r="PUE3210" s="14"/>
      <c r="PUF3210" s="14"/>
      <c r="PUG3210" s="14"/>
      <c r="PUH3210" s="14"/>
      <c r="PUI3210" s="14"/>
      <c r="PUJ3210" s="14"/>
      <c r="PUK3210" s="14"/>
      <c r="PUL3210" s="14"/>
      <c r="PUM3210" s="14"/>
      <c r="PUN3210" s="14"/>
      <c r="PUO3210" s="14"/>
      <c r="PUP3210" s="14"/>
      <c r="PUQ3210" s="14"/>
      <c r="PUR3210" s="14"/>
      <c r="PUS3210" s="14"/>
      <c r="PUT3210" s="14"/>
      <c r="PUU3210" s="14"/>
      <c r="PUV3210" s="14"/>
      <c r="PUW3210" s="14"/>
      <c r="PUX3210" s="14"/>
      <c r="PUY3210" s="14"/>
      <c r="PUZ3210" s="14"/>
      <c r="PVA3210" s="14"/>
      <c r="PVB3210" s="14"/>
      <c r="PVC3210" s="14"/>
      <c r="PVD3210" s="14"/>
      <c r="PVE3210" s="14"/>
      <c r="PVF3210" s="14"/>
      <c r="PVG3210" s="14"/>
      <c r="PVH3210" s="14"/>
      <c r="PVI3210" s="14"/>
      <c r="PVJ3210" s="14"/>
      <c r="PVK3210" s="14"/>
      <c r="PVL3210" s="14"/>
      <c r="PVM3210" s="14"/>
      <c r="PVN3210" s="14"/>
      <c r="PVO3210" s="14"/>
      <c r="PVP3210" s="14"/>
      <c r="PVQ3210" s="14"/>
      <c r="PVR3210" s="14"/>
      <c r="PVS3210" s="14"/>
      <c r="PVT3210" s="14"/>
      <c r="PVU3210" s="14"/>
      <c r="PVV3210" s="14"/>
      <c r="PVW3210" s="14"/>
      <c r="PVX3210" s="14"/>
      <c r="PVY3210" s="14"/>
      <c r="PVZ3210" s="14"/>
      <c r="PWA3210" s="14"/>
      <c r="PWB3210" s="14"/>
      <c r="PWC3210" s="14"/>
      <c r="PWD3210" s="14"/>
      <c r="PWE3210" s="14"/>
      <c r="PWF3210" s="14"/>
      <c r="PWG3210" s="14"/>
      <c r="PWH3210" s="14"/>
      <c r="PWI3210" s="14"/>
      <c r="PWJ3210" s="14"/>
      <c r="PWK3210" s="14"/>
      <c r="PWL3210" s="14"/>
      <c r="PWM3210" s="14"/>
      <c r="PWN3210" s="14"/>
      <c r="PWO3210" s="14"/>
      <c r="PWP3210" s="14"/>
      <c r="PWQ3210" s="14"/>
      <c r="PWR3210" s="14"/>
      <c r="PWS3210" s="14"/>
      <c r="PWT3210" s="14"/>
      <c r="PWU3210" s="14"/>
      <c r="PWV3210" s="14"/>
      <c r="PWW3210" s="14"/>
      <c r="PWX3210" s="14"/>
      <c r="PWY3210" s="14"/>
      <c r="PWZ3210" s="14"/>
      <c r="PXA3210" s="14"/>
      <c r="PXB3210" s="14"/>
      <c r="PXC3210" s="14"/>
      <c r="PXD3210" s="14"/>
      <c r="PXE3210" s="14"/>
      <c r="PXF3210" s="14"/>
      <c r="PXG3210" s="14"/>
      <c r="PXH3210" s="14"/>
      <c r="PXI3210" s="14"/>
      <c r="PXJ3210" s="14"/>
      <c r="PXK3210" s="14"/>
      <c r="PXL3210" s="14"/>
      <c r="PXM3210" s="14"/>
      <c r="PXN3210" s="14"/>
      <c r="PXO3210" s="14"/>
      <c r="PXP3210" s="14"/>
      <c r="PXQ3210" s="14"/>
      <c r="PXR3210" s="14"/>
      <c r="PXS3210" s="14"/>
      <c r="PXT3210" s="14"/>
      <c r="PXU3210" s="14"/>
      <c r="PXV3210" s="14"/>
      <c r="PXW3210" s="14"/>
      <c r="PXX3210" s="14"/>
      <c r="PXY3210" s="14"/>
      <c r="PXZ3210" s="14"/>
      <c r="PYA3210" s="14"/>
      <c r="PYB3210" s="14"/>
      <c r="PYC3210" s="14"/>
      <c r="PYD3210" s="14"/>
      <c r="PYE3210" s="14"/>
      <c r="PYF3210" s="14"/>
      <c r="PYG3210" s="14"/>
      <c r="PYH3210" s="14"/>
      <c r="PYI3210" s="14"/>
      <c r="PYJ3210" s="14"/>
      <c r="PYK3210" s="14"/>
      <c r="PYL3210" s="14"/>
      <c r="PYM3210" s="14"/>
      <c r="PYN3210" s="14"/>
      <c r="PYO3210" s="14"/>
      <c r="PYP3210" s="14"/>
      <c r="PYQ3210" s="14"/>
      <c r="PYR3210" s="14"/>
      <c r="PYS3210" s="14"/>
      <c r="PYT3210" s="14"/>
      <c r="PYU3210" s="14"/>
      <c r="PYV3210" s="14"/>
      <c r="PYW3210" s="14"/>
      <c r="PYX3210" s="14"/>
      <c r="PYY3210" s="14"/>
      <c r="PYZ3210" s="14"/>
      <c r="PZA3210" s="14"/>
      <c r="PZB3210" s="14"/>
      <c r="PZC3210" s="14"/>
      <c r="PZD3210" s="14"/>
      <c r="PZE3210" s="14"/>
      <c r="PZF3210" s="14"/>
      <c r="PZG3210" s="14"/>
      <c r="PZH3210" s="14"/>
      <c r="PZI3210" s="14"/>
      <c r="PZJ3210" s="14"/>
      <c r="PZK3210" s="14"/>
      <c r="PZL3210" s="14"/>
      <c r="PZM3210" s="14"/>
      <c r="PZN3210" s="14"/>
      <c r="PZO3210" s="14"/>
      <c r="PZP3210" s="14"/>
      <c r="PZQ3210" s="14"/>
      <c r="PZR3210" s="14"/>
      <c r="PZS3210" s="14"/>
      <c r="PZT3210" s="14"/>
      <c r="PZU3210" s="14"/>
      <c r="PZV3210" s="14"/>
      <c r="PZW3210" s="14"/>
      <c r="PZX3210" s="14"/>
      <c r="PZY3210" s="14"/>
      <c r="PZZ3210" s="14"/>
      <c r="QAA3210" s="14"/>
      <c r="QAB3210" s="14"/>
      <c r="QAC3210" s="14"/>
      <c r="QAD3210" s="14"/>
      <c r="QAE3210" s="14"/>
      <c r="QAF3210" s="14"/>
      <c r="QAG3210" s="14"/>
      <c r="QAH3210" s="14"/>
      <c r="QAI3210" s="14"/>
      <c r="QAJ3210" s="14"/>
      <c r="QAK3210" s="14"/>
      <c r="QAL3210" s="14"/>
      <c r="QAM3210" s="14"/>
      <c r="QAN3210" s="14"/>
      <c r="QAO3210" s="14"/>
      <c r="QAP3210" s="14"/>
      <c r="QAQ3210" s="14"/>
      <c r="QAR3210" s="14"/>
      <c r="QAS3210" s="14"/>
      <c r="QAT3210" s="14"/>
      <c r="QAU3210" s="14"/>
      <c r="QAV3210" s="14"/>
      <c r="QAW3210" s="14"/>
      <c r="QAX3210" s="14"/>
      <c r="QAY3210" s="14"/>
      <c r="QAZ3210" s="14"/>
      <c r="QBA3210" s="14"/>
      <c r="QBB3210" s="14"/>
      <c r="QBC3210" s="14"/>
      <c r="QBD3210" s="14"/>
      <c r="QBE3210" s="14"/>
      <c r="QBF3210" s="14"/>
      <c r="QBG3210" s="14"/>
      <c r="QBH3210" s="14"/>
      <c r="QBI3210" s="14"/>
      <c r="QBJ3210" s="14"/>
      <c r="QBK3210" s="14"/>
      <c r="QBL3210" s="14"/>
      <c r="QBM3210" s="14"/>
      <c r="QBN3210" s="14"/>
      <c r="QBO3210" s="14"/>
      <c r="QBP3210" s="14"/>
      <c r="QBQ3210" s="14"/>
      <c r="QBR3210" s="14"/>
      <c r="QBS3210" s="14"/>
      <c r="QBT3210" s="14"/>
      <c r="QBU3210" s="14"/>
      <c r="QBV3210" s="14"/>
      <c r="QBW3210" s="14"/>
      <c r="QBX3210" s="14"/>
      <c r="QBY3210" s="14"/>
      <c r="QBZ3210" s="14"/>
      <c r="QCA3210" s="14"/>
      <c r="QCB3210" s="14"/>
      <c r="QCC3210" s="14"/>
      <c r="QCD3210" s="14"/>
      <c r="QCE3210" s="14"/>
      <c r="QCF3210" s="14"/>
      <c r="QCG3210" s="14"/>
      <c r="QCH3210" s="14"/>
      <c r="QCI3210" s="14"/>
      <c r="QCJ3210" s="14"/>
      <c r="QCK3210" s="14"/>
      <c r="QCL3210" s="14"/>
      <c r="QCM3210" s="14"/>
      <c r="QCN3210" s="14"/>
      <c r="QCO3210" s="14"/>
      <c r="QCP3210" s="14"/>
      <c r="QCQ3210" s="14"/>
      <c r="QCR3210" s="14"/>
      <c r="QCS3210" s="14"/>
      <c r="QCT3210" s="14"/>
      <c r="QCU3210" s="14"/>
      <c r="QCV3210" s="14"/>
      <c r="QCW3210" s="14"/>
      <c r="QCX3210" s="14"/>
      <c r="QCY3210" s="14"/>
      <c r="QCZ3210" s="14"/>
      <c r="QDA3210" s="14"/>
      <c r="QDB3210" s="14"/>
      <c r="QDC3210" s="14"/>
      <c r="QDD3210" s="14"/>
      <c r="QDE3210" s="14"/>
      <c r="QDF3210" s="14"/>
      <c r="QDG3210" s="14"/>
      <c r="QDH3210" s="14"/>
      <c r="QDI3210" s="14"/>
      <c r="QDJ3210" s="14"/>
      <c r="QDK3210" s="14"/>
      <c r="QDL3210" s="14"/>
      <c r="QDM3210" s="14"/>
      <c r="QDN3210" s="14"/>
      <c r="QDO3210" s="14"/>
      <c r="QDP3210" s="14"/>
      <c r="QDQ3210" s="14"/>
      <c r="QDR3210" s="14"/>
      <c r="QDS3210" s="14"/>
      <c r="QDT3210" s="14"/>
      <c r="QDU3210" s="14"/>
      <c r="QDV3210" s="14"/>
      <c r="QDW3210" s="14"/>
      <c r="QDX3210" s="14"/>
      <c r="QDY3210" s="14"/>
      <c r="QDZ3210" s="14"/>
      <c r="QEA3210" s="14"/>
      <c r="QEB3210" s="14"/>
      <c r="QEC3210" s="14"/>
      <c r="QED3210" s="14"/>
      <c r="QEE3210" s="14"/>
      <c r="QEF3210" s="14"/>
      <c r="QEG3210" s="14"/>
      <c r="QEH3210" s="14"/>
      <c r="QEI3210" s="14"/>
      <c r="QEJ3210" s="14"/>
      <c r="QEK3210" s="14"/>
      <c r="QEL3210" s="14"/>
      <c r="QEM3210" s="14"/>
      <c r="QEN3210" s="14"/>
      <c r="QEO3210" s="14"/>
      <c r="QEP3210" s="14"/>
      <c r="QEQ3210" s="14"/>
      <c r="QER3210" s="14"/>
      <c r="QES3210" s="14"/>
      <c r="QET3210" s="14"/>
      <c r="QEU3210" s="14"/>
      <c r="QEV3210" s="14"/>
      <c r="QEW3210" s="14"/>
      <c r="QEX3210" s="14"/>
      <c r="QEY3210" s="14"/>
      <c r="QEZ3210" s="14"/>
      <c r="QFA3210" s="14"/>
      <c r="QFB3210" s="14"/>
      <c r="QFC3210" s="14"/>
      <c r="QFD3210" s="14"/>
      <c r="QFE3210" s="14"/>
      <c r="QFF3210" s="14"/>
      <c r="QFG3210" s="14"/>
      <c r="QFH3210" s="14"/>
      <c r="QFI3210" s="14"/>
      <c r="QFJ3210" s="14"/>
      <c r="QFK3210" s="14"/>
      <c r="QFL3210" s="14"/>
      <c r="QFM3210" s="14"/>
      <c r="QFN3210" s="14"/>
      <c r="QFO3210" s="14"/>
      <c r="QFP3210" s="14"/>
      <c r="QFQ3210" s="14"/>
      <c r="QFR3210" s="14"/>
      <c r="QFS3210" s="14"/>
      <c r="QFT3210" s="14"/>
      <c r="QFU3210" s="14"/>
      <c r="QFV3210" s="14"/>
      <c r="QFW3210" s="14"/>
      <c r="QFX3210" s="14"/>
      <c r="QFY3210" s="14"/>
      <c r="QFZ3210" s="14"/>
      <c r="QGA3210" s="14"/>
      <c r="QGB3210" s="14"/>
      <c r="QGC3210" s="14"/>
      <c r="QGD3210" s="14"/>
      <c r="QGE3210" s="14"/>
      <c r="QGF3210" s="14"/>
      <c r="QGG3210" s="14"/>
      <c r="QGH3210" s="14"/>
      <c r="QGI3210" s="14"/>
      <c r="QGJ3210" s="14"/>
      <c r="QGK3210" s="14"/>
      <c r="QGL3210" s="14"/>
      <c r="QGM3210" s="14"/>
      <c r="QGN3210" s="14"/>
      <c r="QGO3210" s="14"/>
      <c r="QGP3210" s="14"/>
      <c r="QGQ3210" s="14"/>
      <c r="QGR3210" s="14"/>
      <c r="QGS3210" s="14"/>
      <c r="QGT3210" s="14"/>
      <c r="QGU3210" s="14"/>
      <c r="QGV3210" s="14"/>
      <c r="QGW3210" s="14"/>
      <c r="QGX3210" s="14"/>
      <c r="QGY3210" s="14"/>
      <c r="QGZ3210" s="14"/>
      <c r="QHA3210" s="14"/>
      <c r="QHB3210" s="14"/>
      <c r="QHC3210" s="14"/>
      <c r="QHD3210" s="14"/>
      <c r="QHE3210" s="14"/>
      <c r="QHF3210" s="14"/>
      <c r="QHG3210" s="14"/>
      <c r="QHH3210" s="14"/>
      <c r="QHI3210" s="14"/>
      <c r="QHJ3210" s="14"/>
      <c r="QHK3210" s="14"/>
      <c r="QHL3210" s="14"/>
      <c r="QHM3210" s="14"/>
      <c r="QHN3210" s="14"/>
      <c r="QHO3210" s="14"/>
      <c r="QHP3210" s="14"/>
      <c r="QHQ3210" s="14"/>
      <c r="QHR3210" s="14"/>
      <c r="QHS3210" s="14"/>
      <c r="QHT3210" s="14"/>
      <c r="QHU3210" s="14"/>
      <c r="QHV3210" s="14"/>
      <c r="QHW3210" s="14"/>
      <c r="QHX3210" s="14"/>
      <c r="QHY3210" s="14"/>
      <c r="QHZ3210" s="14"/>
      <c r="QIA3210" s="14"/>
      <c r="QIB3210" s="14"/>
      <c r="QIC3210" s="14"/>
      <c r="QID3210" s="14"/>
      <c r="QIE3210" s="14"/>
      <c r="QIF3210" s="14"/>
      <c r="QIG3210" s="14"/>
      <c r="QIH3210" s="14"/>
      <c r="QII3210" s="14"/>
      <c r="QIJ3210" s="14"/>
      <c r="QIK3210" s="14"/>
      <c r="QIL3210" s="14"/>
      <c r="QIM3210" s="14"/>
      <c r="QIN3210" s="14"/>
      <c r="QIO3210" s="14"/>
      <c r="QIP3210" s="14"/>
      <c r="QIQ3210" s="14"/>
      <c r="QIR3210" s="14"/>
      <c r="QIS3210" s="14"/>
      <c r="QIT3210" s="14"/>
      <c r="QIU3210" s="14"/>
      <c r="QIV3210" s="14"/>
      <c r="QIW3210" s="14"/>
      <c r="QIX3210" s="14"/>
      <c r="QIY3210" s="14"/>
      <c r="QIZ3210" s="14"/>
      <c r="QJA3210" s="14"/>
      <c r="QJB3210" s="14"/>
      <c r="QJC3210" s="14"/>
      <c r="QJD3210" s="14"/>
      <c r="QJE3210" s="14"/>
      <c r="QJF3210" s="14"/>
      <c r="QJG3210" s="14"/>
      <c r="QJH3210" s="14"/>
      <c r="QJI3210" s="14"/>
      <c r="QJJ3210" s="14"/>
      <c r="QJK3210" s="14"/>
      <c r="QJL3210" s="14"/>
      <c r="QJM3210" s="14"/>
      <c r="QJN3210" s="14"/>
      <c r="QJO3210" s="14"/>
      <c r="QJP3210" s="14"/>
      <c r="QJQ3210" s="14"/>
      <c r="QJR3210" s="14"/>
      <c r="QJS3210" s="14"/>
      <c r="QJT3210" s="14"/>
      <c r="QJU3210" s="14"/>
      <c r="QJV3210" s="14"/>
      <c r="QJW3210" s="14"/>
      <c r="QJX3210" s="14"/>
      <c r="QJY3210" s="14"/>
      <c r="QJZ3210" s="14"/>
      <c r="QKA3210" s="14"/>
      <c r="QKB3210" s="14"/>
      <c r="QKC3210" s="14"/>
      <c r="QKD3210" s="14"/>
      <c r="QKE3210" s="14"/>
      <c r="QKF3210" s="14"/>
      <c r="QKG3210" s="14"/>
      <c r="QKH3210" s="14"/>
      <c r="QKI3210" s="14"/>
      <c r="QKJ3210" s="14"/>
      <c r="QKK3210" s="14"/>
      <c r="QKL3210" s="14"/>
      <c r="QKM3210" s="14"/>
      <c r="QKN3210" s="14"/>
      <c r="QKO3210" s="14"/>
      <c r="QKP3210" s="14"/>
      <c r="QKQ3210" s="14"/>
      <c r="QKR3210" s="14"/>
      <c r="QKS3210" s="14"/>
      <c r="QKT3210" s="14"/>
      <c r="QKU3210" s="14"/>
      <c r="QKV3210" s="14"/>
      <c r="QKW3210" s="14"/>
      <c r="QKX3210" s="14"/>
      <c r="QKY3210" s="14"/>
      <c r="QKZ3210" s="14"/>
      <c r="QLA3210" s="14"/>
      <c r="QLB3210" s="14"/>
      <c r="QLC3210" s="14"/>
      <c r="QLD3210" s="14"/>
      <c r="QLE3210" s="14"/>
      <c r="QLF3210" s="14"/>
      <c r="QLG3210" s="14"/>
      <c r="QLH3210" s="14"/>
      <c r="QLI3210" s="14"/>
      <c r="QLJ3210" s="14"/>
      <c r="QLK3210" s="14"/>
      <c r="QLL3210" s="14"/>
      <c r="QLM3210" s="14"/>
      <c r="QLN3210" s="14"/>
      <c r="QLO3210" s="14"/>
      <c r="QLP3210" s="14"/>
      <c r="QLQ3210" s="14"/>
      <c r="QLR3210" s="14"/>
      <c r="QLS3210" s="14"/>
      <c r="QLT3210" s="14"/>
      <c r="QLU3210" s="14"/>
      <c r="QLV3210" s="14"/>
      <c r="QLW3210" s="14"/>
      <c r="QLX3210" s="14"/>
      <c r="QLY3210" s="14"/>
      <c r="QLZ3210" s="14"/>
      <c r="QMA3210" s="14"/>
      <c r="QMB3210" s="14"/>
      <c r="QMC3210" s="14"/>
      <c r="QMD3210" s="14"/>
      <c r="QME3210" s="14"/>
      <c r="QMF3210" s="14"/>
      <c r="QMG3210" s="14"/>
      <c r="QMH3210" s="14"/>
      <c r="QMI3210" s="14"/>
      <c r="QMJ3210" s="14"/>
      <c r="QMK3210" s="14"/>
      <c r="QML3210" s="14"/>
      <c r="QMM3210" s="14"/>
      <c r="QMN3210" s="14"/>
      <c r="QMO3210" s="14"/>
      <c r="QMP3210" s="14"/>
      <c r="QMQ3210" s="14"/>
      <c r="QMR3210" s="14"/>
      <c r="QMS3210" s="14"/>
      <c r="QMT3210" s="14"/>
      <c r="QMU3210" s="14"/>
      <c r="QMV3210" s="14"/>
      <c r="QMW3210" s="14"/>
      <c r="QMX3210" s="14"/>
      <c r="QMY3210" s="14"/>
      <c r="QMZ3210" s="14"/>
      <c r="QNA3210" s="14"/>
      <c r="QNB3210" s="14"/>
      <c r="QNC3210" s="14"/>
      <c r="QND3210" s="14"/>
      <c r="QNE3210" s="14"/>
      <c r="QNF3210" s="14"/>
      <c r="QNG3210" s="14"/>
      <c r="QNH3210" s="14"/>
      <c r="QNI3210" s="14"/>
      <c r="QNJ3210" s="14"/>
      <c r="QNK3210" s="14"/>
      <c r="QNL3210" s="14"/>
      <c r="QNM3210" s="14"/>
      <c r="QNN3210" s="14"/>
      <c r="QNO3210" s="14"/>
      <c r="QNP3210" s="14"/>
      <c r="QNQ3210" s="14"/>
      <c r="QNR3210" s="14"/>
      <c r="QNS3210" s="14"/>
      <c r="QNT3210" s="14"/>
      <c r="QNU3210" s="14"/>
      <c r="QNV3210" s="14"/>
      <c r="QNW3210" s="14"/>
      <c r="QNX3210" s="14"/>
      <c r="QNY3210" s="14"/>
      <c r="QNZ3210" s="14"/>
      <c r="QOA3210" s="14"/>
      <c r="QOB3210" s="14"/>
      <c r="QOC3210" s="14"/>
      <c r="QOD3210" s="14"/>
      <c r="QOE3210" s="14"/>
      <c r="QOF3210" s="14"/>
      <c r="QOG3210" s="14"/>
      <c r="QOH3210" s="14"/>
      <c r="QOI3210" s="14"/>
      <c r="QOJ3210" s="14"/>
      <c r="QOK3210" s="14"/>
      <c r="QOL3210" s="14"/>
      <c r="QOM3210" s="14"/>
      <c r="QON3210" s="14"/>
      <c r="QOO3210" s="14"/>
      <c r="QOP3210" s="14"/>
      <c r="QOQ3210" s="14"/>
      <c r="QOR3210" s="14"/>
      <c r="QOS3210" s="14"/>
      <c r="QOT3210" s="14"/>
      <c r="QOU3210" s="14"/>
      <c r="QOV3210" s="14"/>
      <c r="QOW3210" s="14"/>
      <c r="QOX3210" s="14"/>
      <c r="QOY3210" s="14"/>
      <c r="QOZ3210" s="14"/>
      <c r="QPA3210" s="14"/>
      <c r="QPB3210" s="14"/>
      <c r="QPC3210" s="14"/>
      <c r="QPD3210" s="14"/>
      <c r="QPE3210" s="14"/>
      <c r="QPF3210" s="14"/>
      <c r="QPG3210" s="14"/>
      <c r="QPH3210" s="14"/>
      <c r="QPI3210" s="14"/>
      <c r="QPJ3210" s="14"/>
      <c r="QPK3210" s="14"/>
      <c r="QPL3210" s="14"/>
      <c r="QPM3210" s="14"/>
      <c r="QPN3210" s="14"/>
      <c r="QPO3210" s="14"/>
      <c r="QPP3210" s="14"/>
      <c r="QPQ3210" s="14"/>
      <c r="QPR3210" s="14"/>
      <c r="QPS3210" s="14"/>
      <c r="QPT3210" s="14"/>
      <c r="QPU3210" s="14"/>
      <c r="QPV3210" s="14"/>
      <c r="QPW3210" s="14"/>
      <c r="QPX3210" s="14"/>
      <c r="QPY3210" s="14"/>
      <c r="QPZ3210" s="14"/>
      <c r="QQA3210" s="14"/>
      <c r="QQB3210" s="14"/>
      <c r="QQC3210" s="14"/>
      <c r="QQD3210" s="14"/>
      <c r="QQE3210" s="14"/>
      <c r="QQF3210" s="14"/>
      <c r="QQG3210" s="14"/>
      <c r="QQH3210" s="14"/>
      <c r="QQI3210" s="14"/>
      <c r="QQJ3210" s="14"/>
      <c r="QQK3210" s="14"/>
      <c r="QQL3210" s="14"/>
      <c r="QQM3210" s="14"/>
      <c r="QQN3210" s="14"/>
      <c r="QQO3210" s="14"/>
      <c r="QQP3210" s="14"/>
      <c r="QQQ3210" s="14"/>
      <c r="QQR3210" s="14"/>
      <c r="QQS3210" s="14"/>
      <c r="QQT3210" s="14"/>
      <c r="QQU3210" s="14"/>
      <c r="QQV3210" s="14"/>
      <c r="QQW3210" s="14"/>
      <c r="QQX3210" s="14"/>
      <c r="QQY3210" s="14"/>
      <c r="QQZ3210" s="14"/>
      <c r="QRA3210" s="14"/>
      <c r="QRB3210" s="14"/>
      <c r="QRC3210" s="14"/>
      <c r="QRD3210" s="14"/>
      <c r="QRE3210" s="14"/>
      <c r="QRF3210" s="14"/>
      <c r="QRG3210" s="14"/>
      <c r="QRH3210" s="14"/>
      <c r="QRI3210" s="14"/>
      <c r="QRJ3210" s="14"/>
      <c r="QRK3210" s="14"/>
      <c r="QRL3210" s="14"/>
      <c r="QRM3210" s="14"/>
      <c r="QRN3210" s="14"/>
      <c r="QRO3210" s="14"/>
      <c r="QRP3210" s="14"/>
      <c r="QRQ3210" s="14"/>
      <c r="QRR3210" s="14"/>
      <c r="QRS3210" s="14"/>
      <c r="QRT3210" s="14"/>
      <c r="QRU3210" s="14"/>
      <c r="QRV3210" s="14"/>
      <c r="QRW3210" s="14"/>
      <c r="QRX3210" s="14"/>
      <c r="QRY3210" s="14"/>
      <c r="QRZ3210" s="14"/>
      <c r="QSA3210" s="14"/>
      <c r="QSB3210" s="14"/>
      <c r="QSC3210" s="14"/>
      <c r="QSD3210" s="14"/>
      <c r="QSE3210" s="14"/>
      <c r="QSF3210" s="14"/>
      <c r="QSG3210" s="14"/>
      <c r="QSH3210" s="14"/>
      <c r="QSI3210" s="14"/>
      <c r="QSJ3210" s="14"/>
      <c r="QSK3210" s="14"/>
      <c r="QSL3210" s="14"/>
      <c r="QSM3210" s="14"/>
      <c r="QSN3210" s="14"/>
      <c r="QSO3210" s="14"/>
      <c r="QSP3210" s="14"/>
      <c r="QSQ3210" s="14"/>
      <c r="QSR3210" s="14"/>
      <c r="QSS3210" s="14"/>
      <c r="QST3210" s="14"/>
      <c r="QSU3210" s="14"/>
      <c r="QSV3210" s="14"/>
      <c r="QSW3210" s="14"/>
      <c r="QSX3210" s="14"/>
      <c r="QSY3210" s="14"/>
      <c r="QSZ3210" s="14"/>
      <c r="QTA3210" s="14"/>
      <c r="QTB3210" s="14"/>
      <c r="QTC3210" s="14"/>
      <c r="QTD3210" s="14"/>
      <c r="QTE3210" s="14"/>
      <c r="QTF3210" s="14"/>
      <c r="QTG3210" s="14"/>
      <c r="QTH3210" s="14"/>
      <c r="QTI3210" s="14"/>
      <c r="QTJ3210" s="14"/>
      <c r="QTK3210" s="14"/>
      <c r="QTL3210" s="14"/>
      <c r="QTM3210" s="14"/>
      <c r="QTN3210" s="14"/>
      <c r="QTO3210" s="14"/>
      <c r="QTP3210" s="14"/>
      <c r="QTQ3210" s="14"/>
      <c r="QTR3210" s="14"/>
      <c r="QTS3210" s="14"/>
      <c r="QTT3210" s="14"/>
      <c r="QTU3210" s="14"/>
      <c r="QTV3210" s="14"/>
      <c r="QTW3210" s="14"/>
      <c r="QTX3210" s="14"/>
      <c r="QTY3210" s="14"/>
      <c r="QTZ3210" s="14"/>
      <c r="QUA3210" s="14"/>
      <c r="QUB3210" s="14"/>
      <c r="QUC3210" s="14"/>
      <c r="QUD3210" s="14"/>
      <c r="QUE3210" s="14"/>
      <c r="QUF3210" s="14"/>
      <c r="QUG3210" s="14"/>
      <c r="QUH3210" s="14"/>
      <c r="QUI3210" s="14"/>
      <c r="QUJ3210" s="14"/>
      <c r="QUK3210" s="14"/>
      <c r="QUL3210" s="14"/>
      <c r="QUM3210" s="14"/>
      <c r="QUN3210" s="14"/>
      <c r="QUO3210" s="14"/>
      <c r="QUP3210" s="14"/>
      <c r="QUQ3210" s="14"/>
      <c r="QUR3210" s="14"/>
      <c r="QUS3210" s="14"/>
      <c r="QUT3210" s="14"/>
      <c r="QUU3210" s="14"/>
      <c r="QUV3210" s="14"/>
      <c r="QUW3210" s="14"/>
      <c r="QUX3210" s="14"/>
      <c r="QUY3210" s="14"/>
      <c r="QUZ3210" s="14"/>
      <c r="QVA3210" s="14"/>
      <c r="QVB3210" s="14"/>
      <c r="QVC3210" s="14"/>
      <c r="QVD3210" s="14"/>
      <c r="QVE3210" s="14"/>
      <c r="QVF3210" s="14"/>
      <c r="QVG3210" s="14"/>
      <c r="QVH3210" s="14"/>
      <c r="QVI3210" s="14"/>
      <c r="QVJ3210" s="14"/>
      <c r="QVK3210" s="14"/>
      <c r="QVL3210" s="14"/>
      <c r="QVM3210" s="14"/>
      <c r="QVN3210" s="14"/>
      <c r="QVO3210" s="14"/>
      <c r="QVP3210" s="14"/>
      <c r="QVQ3210" s="14"/>
      <c r="QVR3210" s="14"/>
      <c r="QVS3210" s="14"/>
      <c r="QVT3210" s="14"/>
      <c r="QVU3210" s="14"/>
      <c r="QVV3210" s="14"/>
      <c r="QVW3210" s="14"/>
      <c r="QVX3210" s="14"/>
      <c r="QVY3210" s="14"/>
      <c r="QVZ3210" s="14"/>
      <c r="QWA3210" s="14"/>
      <c r="QWB3210" s="14"/>
      <c r="QWC3210" s="14"/>
      <c r="QWD3210" s="14"/>
      <c r="QWE3210" s="14"/>
      <c r="QWF3210" s="14"/>
      <c r="QWG3210" s="14"/>
      <c r="QWH3210" s="14"/>
      <c r="QWI3210" s="14"/>
      <c r="QWJ3210" s="14"/>
      <c r="QWK3210" s="14"/>
      <c r="QWL3210" s="14"/>
      <c r="QWM3210" s="14"/>
      <c r="QWN3210" s="14"/>
      <c r="QWO3210" s="14"/>
      <c r="QWP3210" s="14"/>
      <c r="QWQ3210" s="14"/>
      <c r="QWR3210" s="14"/>
      <c r="QWS3210" s="14"/>
      <c r="QWT3210" s="14"/>
      <c r="QWU3210" s="14"/>
      <c r="QWV3210" s="14"/>
      <c r="QWW3210" s="14"/>
      <c r="QWX3210" s="14"/>
      <c r="QWY3210" s="14"/>
      <c r="QWZ3210" s="14"/>
      <c r="QXA3210" s="14"/>
      <c r="QXB3210" s="14"/>
      <c r="QXC3210" s="14"/>
      <c r="QXD3210" s="14"/>
      <c r="QXE3210" s="14"/>
      <c r="QXF3210" s="14"/>
      <c r="QXG3210" s="14"/>
      <c r="QXH3210" s="14"/>
      <c r="QXI3210" s="14"/>
      <c r="QXJ3210" s="14"/>
      <c r="QXK3210" s="14"/>
      <c r="QXL3210" s="14"/>
      <c r="QXM3210" s="14"/>
      <c r="QXN3210" s="14"/>
      <c r="QXO3210" s="14"/>
      <c r="QXP3210" s="14"/>
      <c r="QXQ3210" s="14"/>
      <c r="QXR3210" s="14"/>
      <c r="QXS3210" s="14"/>
      <c r="QXT3210" s="14"/>
      <c r="QXU3210" s="14"/>
      <c r="QXV3210" s="14"/>
      <c r="QXW3210" s="14"/>
      <c r="QXX3210" s="14"/>
      <c r="QXY3210" s="14"/>
      <c r="QXZ3210" s="14"/>
      <c r="QYA3210" s="14"/>
      <c r="QYB3210" s="14"/>
      <c r="QYC3210" s="14"/>
      <c r="QYD3210" s="14"/>
      <c r="QYE3210" s="14"/>
      <c r="QYF3210" s="14"/>
      <c r="QYG3210" s="14"/>
      <c r="QYH3210" s="14"/>
      <c r="QYI3210" s="14"/>
      <c r="QYJ3210" s="14"/>
      <c r="QYK3210" s="14"/>
      <c r="QYL3210" s="14"/>
      <c r="QYM3210" s="14"/>
      <c r="QYN3210" s="14"/>
      <c r="QYO3210" s="14"/>
      <c r="QYP3210" s="14"/>
      <c r="QYQ3210" s="14"/>
      <c r="QYR3210" s="14"/>
      <c r="QYS3210" s="14"/>
      <c r="QYT3210" s="14"/>
      <c r="QYU3210" s="14"/>
      <c r="QYV3210" s="14"/>
      <c r="QYW3210" s="14"/>
      <c r="QYX3210" s="14"/>
      <c r="QYY3210" s="14"/>
      <c r="QYZ3210" s="14"/>
      <c r="QZA3210" s="14"/>
      <c r="QZB3210" s="14"/>
      <c r="QZC3210" s="14"/>
      <c r="QZD3210" s="14"/>
      <c r="QZE3210" s="14"/>
      <c r="QZF3210" s="14"/>
      <c r="QZG3210" s="14"/>
      <c r="QZH3210" s="14"/>
      <c r="QZI3210" s="14"/>
      <c r="QZJ3210" s="14"/>
      <c r="QZK3210" s="14"/>
      <c r="QZL3210" s="14"/>
      <c r="QZM3210" s="14"/>
      <c r="QZN3210" s="14"/>
      <c r="QZO3210" s="14"/>
      <c r="QZP3210" s="14"/>
      <c r="QZQ3210" s="14"/>
      <c r="QZR3210" s="14"/>
      <c r="QZS3210" s="14"/>
      <c r="QZT3210" s="14"/>
      <c r="QZU3210" s="14"/>
      <c r="QZV3210" s="14"/>
      <c r="QZW3210" s="14"/>
      <c r="QZX3210" s="14"/>
      <c r="QZY3210" s="14"/>
      <c r="QZZ3210" s="14"/>
      <c r="RAA3210" s="14"/>
      <c r="RAB3210" s="14"/>
      <c r="RAC3210" s="14"/>
      <c r="RAD3210" s="14"/>
      <c r="RAE3210" s="14"/>
      <c r="RAF3210" s="14"/>
      <c r="RAG3210" s="14"/>
      <c r="RAH3210" s="14"/>
      <c r="RAI3210" s="14"/>
      <c r="RAJ3210" s="14"/>
      <c r="RAK3210" s="14"/>
      <c r="RAL3210" s="14"/>
      <c r="RAM3210" s="14"/>
      <c r="RAN3210" s="14"/>
      <c r="RAO3210" s="14"/>
      <c r="RAP3210" s="14"/>
      <c r="RAQ3210" s="14"/>
      <c r="RAR3210" s="14"/>
      <c r="RAS3210" s="14"/>
      <c r="RAT3210" s="14"/>
      <c r="RAU3210" s="14"/>
      <c r="RAV3210" s="14"/>
      <c r="RAW3210" s="14"/>
      <c r="RAX3210" s="14"/>
      <c r="RAY3210" s="14"/>
      <c r="RAZ3210" s="14"/>
      <c r="RBA3210" s="14"/>
      <c r="RBB3210" s="14"/>
      <c r="RBC3210" s="14"/>
      <c r="RBD3210" s="14"/>
      <c r="RBE3210" s="14"/>
      <c r="RBF3210" s="14"/>
      <c r="RBG3210" s="14"/>
      <c r="RBH3210" s="14"/>
      <c r="RBI3210" s="14"/>
      <c r="RBJ3210" s="14"/>
      <c r="RBK3210" s="14"/>
      <c r="RBL3210" s="14"/>
      <c r="RBM3210" s="14"/>
      <c r="RBN3210" s="14"/>
      <c r="RBO3210" s="14"/>
      <c r="RBP3210" s="14"/>
      <c r="RBQ3210" s="14"/>
      <c r="RBR3210" s="14"/>
      <c r="RBS3210" s="14"/>
      <c r="RBT3210" s="14"/>
      <c r="RBU3210" s="14"/>
      <c r="RBV3210" s="14"/>
      <c r="RBW3210" s="14"/>
      <c r="RBX3210" s="14"/>
      <c r="RBY3210" s="14"/>
      <c r="RBZ3210" s="14"/>
      <c r="RCA3210" s="14"/>
      <c r="RCB3210" s="14"/>
      <c r="RCC3210" s="14"/>
      <c r="RCD3210" s="14"/>
      <c r="RCE3210" s="14"/>
      <c r="RCF3210" s="14"/>
      <c r="RCG3210" s="14"/>
      <c r="RCH3210" s="14"/>
      <c r="RCI3210" s="14"/>
      <c r="RCJ3210" s="14"/>
      <c r="RCK3210" s="14"/>
      <c r="RCL3210" s="14"/>
      <c r="RCM3210" s="14"/>
      <c r="RCN3210" s="14"/>
      <c r="RCO3210" s="14"/>
      <c r="RCP3210" s="14"/>
      <c r="RCQ3210" s="14"/>
      <c r="RCR3210" s="14"/>
      <c r="RCS3210" s="14"/>
      <c r="RCT3210" s="14"/>
      <c r="RCU3210" s="14"/>
      <c r="RCV3210" s="14"/>
      <c r="RCW3210" s="14"/>
      <c r="RCX3210" s="14"/>
      <c r="RCY3210" s="14"/>
      <c r="RCZ3210" s="14"/>
      <c r="RDA3210" s="14"/>
      <c r="RDB3210" s="14"/>
      <c r="RDC3210" s="14"/>
      <c r="RDD3210" s="14"/>
      <c r="RDE3210" s="14"/>
      <c r="RDF3210" s="14"/>
      <c r="RDG3210" s="14"/>
      <c r="RDH3210" s="14"/>
      <c r="RDI3210" s="14"/>
      <c r="RDJ3210" s="14"/>
      <c r="RDK3210" s="14"/>
      <c r="RDL3210" s="14"/>
      <c r="RDM3210" s="14"/>
      <c r="RDN3210" s="14"/>
      <c r="RDO3210" s="14"/>
      <c r="RDP3210" s="14"/>
      <c r="RDQ3210" s="14"/>
      <c r="RDR3210" s="14"/>
      <c r="RDS3210" s="14"/>
      <c r="RDT3210" s="14"/>
      <c r="RDU3210" s="14"/>
      <c r="RDV3210" s="14"/>
      <c r="RDW3210" s="14"/>
      <c r="RDX3210" s="14"/>
      <c r="RDY3210" s="14"/>
      <c r="RDZ3210" s="14"/>
      <c r="REA3210" s="14"/>
      <c r="REB3210" s="14"/>
      <c r="REC3210" s="14"/>
      <c r="RED3210" s="14"/>
      <c r="REE3210" s="14"/>
      <c r="REF3210" s="14"/>
      <c r="REG3210" s="14"/>
      <c r="REH3210" s="14"/>
      <c r="REI3210" s="14"/>
      <c r="REJ3210" s="14"/>
      <c r="REK3210" s="14"/>
      <c r="REL3210" s="14"/>
      <c r="REM3210" s="14"/>
      <c r="REN3210" s="14"/>
      <c r="REO3210" s="14"/>
      <c r="REP3210" s="14"/>
      <c r="REQ3210" s="14"/>
      <c r="RER3210" s="14"/>
      <c r="RES3210" s="14"/>
      <c r="RET3210" s="14"/>
      <c r="REU3210" s="14"/>
      <c r="REV3210" s="14"/>
      <c r="REW3210" s="14"/>
      <c r="REX3210" s="14"/>
      <c r="REY3210" s="14"/>
      <c r="REZ3210" s="14"/>
      <c r="RFA3210" s="14"/>
      <c r="RFB3210" s="14"/>
      <c r="RFC3210" s="14"/>
      <c r="RFD3210" s="14"/>
      <c r="RFE3210" s="14"/>
      <c r="RFF3210" s="14"/>
      <c r="RFG3210" s="14"/>
      <c r="RFH3210" s="14"/>
      <c r="RFI3210" s="14"/>
      <c r="RFJ3210" s="14"/>
      <c r="RFK3210" s="14"/>
      <c r="RFL3210" s="14"/>
      <c r="RFM3210" s="14"/>
      <c r="RFN3210" s="14"/>
      <c r="RFO3210" s="14"/>
      <c r="RFP3210" s="14"/>
      <c r="RFQ3210" s="14"/>
      <c r="RFR3210" s="14"/>
      <c r="RFS3210" s="14"/>
      <c r="RFT3210" s="14"/>
      <c r="RFU3210" s="14"/>
      <c r="RFV3210" s="14"/>
      <c r="RFW3210" s="14"/>
      <c r="RFX3210" s="14"/>
      <c r="RFY3210" s="14"/>
      <c r="RFZ3210" s="14"/>
      <c r="RGA3210" s="14"/>
      <c r="RGB3210" s="14"/>
      <c r="RGC3210" s="14"/>
      <c r="RGD3210" s="14"/>
      <c r="RGE3210" s="14"/>
      <c r="RGF3210" s="14"/>
      <c r="RGG3210" s="14"/>
      <c r="RGH3210" s="14"/>
      <c r="RGI3210" s="14"/>
      <c r="RGJ3210" s="14"/>
      <c r="RGK3210" s="14"/>
      <c r="RGL3210" s="14"/>
      <c r="RGM3210" s="14"/>
      <c r="RGN3210" s="14"/>
      <c r="RGO3210" s="14"/>
      <c r="RGP3210" s="14"/>
      <c r="RGQ3210" s="14"/>
      <c r="RGR3210" s="14"/>
      <c r="RGS3210" s="14"/>
      <c r="RGT3210" s="14"/>
      <c r="RGU3210" s="14"/>
      <c r="RGV3210" s="14"/>
      <c r="RGW3210" s="14"/>
      <c r="RGX3210" s="14"/>
      <c r="RGY3210" s="14"/>
      <c r="RGZ3210" s="14"/>
      <c r="RHA3210" s="14"/>
      <c r="RHB3210" s="14"/>
      <c r="RHC3210" s="14"/>
      <c r="RHD3210" s="14"/>
      <c r="RHE3210" s="14"/>
      <c r="RHF3210" s="14"/>
      <c r="RHG3210" s="14"/>
      <c r="RHH3210" s="14"/>
      <c r="RHI3210" s="14"/>
      <c r="RHJ3210" s="14"/>
      <c r="RHK3210" s="14"/>
      <c r="RHL3210" s="14"/>
      <c r="RHM3210" s="14"/>
      <c r="RHN3210" s="14"/>
      <c r="RHO3210" s="14"/>
      <c r="RHP3210" s="14"/>
      <c r="RHQ3210" s="14"/>
      <c r="RHR3210" s="14"/>
      <c r="RHS3210" s="14"/>
      <c r="RHT3210" s="14"/>
      <c r="RHU3210" s="14"/>
      <c r="RHV3210" s="14"/>
      <c r="RHW3210" s="14"/>
      <c r="RHX3210" s="14"/>
      <c r="RHY3210" s="14"/>
      <c r="RHZ3210" s="14"/>
      <c r="RIA3210" s="14"/>
      <c r="RIB3210" s="14"/>
      <c r="RIC3210" s="14"/>
      <c r="RID3210" s="14"/>
      <c r="RIE3210" s="14"/>
      <c r="RIF3210" s="14"/>
      <c r="RIG3210" s="14"/>
      <c r="RIH3210" s="14"/>
      <c r="RII3210" s="14"/>
      <c r="RIJ3210" s="14"/>
      <c r="RIK3210" s="14"/>
      <c r="RIL3210" s="14"/>
      <c r="RIM3210" s="14"/>
      <c r="RIN3210" s="14"/>
      <c r="RIO3210" s="14"/>
      <c r="RIP3210" s="14"/>
      <c r="RIQ3210" s="14"/>
      <c r="RIR3210" s="14"/>
      <c r="RIS3210" s="14"/>
      <c r="RIT3210" s="14"/>
      <c r="RIU3210" s="14"/>
      <c r="RIV3210" s="14"/>
      <c r="RIW3210" s="14"/>
      <c r="RIX3210" s="14"/>
      <c r="RIY3210" s="14"/>
      <c r="RIZ3210" s="14"/>
      <c r="RJA3210" s="14"/>
      <c r="RJB3210" s="14"/>
      <c r="RJC3210" s="14"/>
      <c r="RJD3210" s="14"/>
      <c r="RJE3210" s="14"/>
      <c r="RJF3210" s="14"/>
      <c r="RJG3210" s="14"/>
      <c r="RJH3210" s="14"/>
      <c r="RJI3210" s="14"/>
      <c r="RJJ3210" s="14"/>
      <c r="RJK3210" s="14"/>
      <c r="RJL3210" s="14"/>
      <c r="RJM3210" s="14"/>
      <c r="RJN3210" s="14"/>
      <c r="RJO3210" s="14"/>
      <c r="RJP3210" s="14"/>
      <c r="RJQ3210" s="14"/>
      <c r="RJR3210" s="14"/>
      <c r="RJS3210" s="14"/>
      <c r="RJT3210" s="14"/>
      <c r="RJU3210" s="14"/>
      <c r="RJV3210" s="14"/>
      <c r="RJW3210" s="14"/>
      <c r="RJX3210" s="14"/>
      <c r="RJY3210" s="14"/>
      <c r="RJZ3210" s="14"/>
      <c r="RKA3210" s="14"/>
      <c r="RKB3210" s="14"/>
      <c r="RKC3210" s="14"/>
      <c r="RKD3210" s="14"/>
      <c r="RKE3210" s="14"/>
      <c r="RKF3210" s="14"/>
      <c r="RKG3210" s="14"/>
      <c r="RKH3210" s="14"/>
      <c r="RKI3210" s="14"/>
      <c r="RKJ3210" s="14"/>
      <c r="RKK3210" s="14"/>
      <c r="RKL3210" s="14"/>
      <c r="RKM3210" s="14"/>
      <c r="RKN3210" s="14"/>
      <c r="RKO3210" s="14"/>
      <c r="RKP3210" s="14"/>
      <c r="RKQ3210" s="14"/>
      <c r="RKR3210" s="14"/>
      <c r="RKS3210" s="14"/>
      <c r="RKT3210" s="14"/>
      <c r="RKU3210" s="14"/>
      <c r="RKV3210" s="14"/>
      <c r="RKW3210" s="14"/>
      <c r="RKX3210" s="14"/>
      <c r="RKY3210" s="14"/>
      <c r="RKZ3210" s="14"/>
      <c r="RLA3210" s="14"/>
      <c r="RLB3210" s="14"/>
      <c r="RLC3210" s="14"/>
      <c r="RLD3210" s="14"/>
      <c r="RLE3210" s="14"/>
      <c r="RLF3210" s="14"/>
      <c r="RLG3210" s="14"/>
      <c r="RLH3210" s="14"/>
      <c r="RLI3210" s="14"/>
      <c r="RLJ3210" s="14"/>
      <c r="RLK3210" s="14"/>
      <c r="RLL3210" s="14"/>
      <c r="RLM3210" s="14"/>
      <c r="RLN3210" s="14"/>
      <c r="RLO3210" s="14"/>
      <c r="RLP3210" s="14"/>
      <c r="RLQ3210" s="14"/>
      <c r="RLR3210" s="14"/>
      <c r="RLS3210" s="14"/>
      <c r="RLT3210" s="14"/>
      <c r="RLU3210" s="14"/>
      <c r="RLV3210" s="14"/>
      <c r="RLW3210" s="14"/>
      <c r="RLX3210" s="14"/>
      <c r="RLY3210" s="14"/>
      <c r="RLZ3210" s="14"/>
      <c r="RMA3210" s="14"/>
      <c r="RMB3210" s="14"/>
      <c r="RMC3210" s="14"/>
      <c r="RMD3210" s="14"/>
      <c r="RME3210" s="14"/>
      <c r="RMF3210" s="14"/>
      <c r="RMG3210" s="14"/>
      <c r="RMH3210" s="14"/>
      <c r="RMI3210" s="14"/>
      <c r="RMJ3210" s="14"/>
      <c r="RMK3210" s="14"/>
      <c r="RML3210" s="14"/>
      <c r="RMM3210" s="14"/>
      <c r="RMN3210" s="14"/>
      <c r="RMO3210" s="14"/>
      <c r="RMP3210" s="14"/>
      <c r="RMQ3210" s="14"/>
      <c r="RMR3210" s="14"/>
      <c r="RMS3210" s="14"/>
      <c r="RMT3210" s="14"/>
      <c r="RMU3210" s="14"/>
      <c r="RMV3210" s="14"/>
      <c r="RMW3210" s="14"/>
      <c r="RMX3210" s="14"/>
      <c r="RMY3210" s="14"/>
      <c r="RMZ3210" s="14"/>
      <c r="RNA3210" s="14"/>
      <c r="RNB3210" s="14"/>
      <c r="RNC3210" s="14"/>
      <c r="RND3210" s="14"/>
      <c r="RNE3210" s="14"/>
      <c r="RNF3210" s="14"/>
      <c r="RNG3210" s="14"/>
      <c r="RNH3210" s="14"/>
      <c r="RNI3210" s="14"/>
      <c r="RNJ3210" s="14"/>
      <c r="RNK3210" s="14"/>
      <c r="RNL3210" s="14"/>
      <c r="RNM3210" s="14"/>
      <c r="RNN3210" s="14"/>
      <c r="RNO3210" s="14"/>
      <c r="RNP3210" s="14"/>
      <c r="RNQ3210" s="14"/>
      <c r="RNR3210" s="14"/>
      <c r="RNS3210" s="14"/>
      <c r="RNT3210" s="14"/>
      <c r="RNU3210" s="14"/>
      <c r="RNV3210" s="14"/>
      <c r="RNW3210" s="14"/>
      <c r="RNX3210" s="14"/>
      <c r="RNY3210" s="14"/>
      <c r="RNZ3210" s="14"/>
      <c r="ROA3210" s="14"/>
      <c r="ROB3210" s="14"/>
      <c r="ROC3210" s="14"/>
      <c r="ROD3210" s="14"/>
      <c r="ROE3210" s="14"/>
      <c r="ROF3210" s="14"/>
      <c r="ROG3210" s="14"/>
      <c r="ROH3210" s="14"/>
      <c r="ROI3210" s="14"/>
      <c r="ROJ3210" s="14"/>
      <c r="ROK3210" s="14"/>
      <c r="ROL3210" s="14"/>
      <c r="ROM3210" s="14"/>
      <c r="RON3210" s="14"/>
      <c r="ROO3210" s="14"/>
      <c r="ROP3210" s="14"/>
      <c r="ROQ3210" s="14"/>
      <c r="ROR3210" s="14"/>
      <c r="ROS3210" s="14"/>
      <c r="ROT3210" s="14"/>
      <c r="ROU3210" s="14"/>
      <c r="ROV3210" s="14"/>
      <c r="ROW3210" s="14"/>
      <c r="ROX3210" s="14"/>
      <c r="ROY3210" s="14"/>
      <c r="ROZ3210" s="14"/>
      <c r="RPA3210" s="14"/>
      <c r="RPB3210" s="14"/>
      <c r="RPC3210" s="14"/>
      <c r="RPD3210" s="14"/>
      <c r="RPE3210" s="14"/>
      <c r="RPF3210" s="14"/>
      <c r="RPG3210" s="14"/>
      <c r="RPH3210" s="14"/>
      <c r="RPI3210" s="14"/>
      <c r="RPJ3210" s="14"/>
      <c r="RPK3210" s="14"/>
      <c r="RPL3210" s="14"/>
      <c r="RPM3210" s="14"/>
      <c r="RPN3210" s="14"/>
      <c r="RPO3210" s="14"/>
      <c r="RPP3210" s="14"/>
      <c r="RPQ3210" s="14"/>
      <c r="RPR3210" s="14"/>
      <c r="RPS3210" s="14"/>
      <c r="RPT3210" s="14"/>
      <c r="RPU3210" s="14"/>
      <c r="RPV3210" s="14"/>
      <c r="RPW3210" s="14"/>
      <c r="RPX3210" s="14"/>
      <c r="RPY3210" s="14"/>
      <c r="RPZ3210" s="14"/>
      <c r="RQA3210" s="14"/>
      <c r="RQB3210" s="14"/>
      <c r="RQC3210" s="14"/>
      <c r="RQD3210" s="14"/>
      <c r="RQE3210" s="14"/>
      <c r="RQF3210" s="14"/>
      <c r="RQG3210" s="14"/>
      <c r="RQH3210" s="14"/>
      <c r="RQI3210" s="14"/>
      <c r="RQJ3210" s="14"/>
      <c r="RQK3210" s="14"/>
      <c r="RQL3210" s="14"/>
      <c r="RQM3210" s="14"/>
      <c r="RQN3210" s="14"/>
      <c r="RQO3210" s="14"/>
      <c r="RQP3210" s="14"/>
      <c r="RQQ3210" s="14"/>
      <c r="RQR3210" s="14"/>
      <c r="RQS3210" s="14"/>
      <c r="RQT3210" s="14"/>
      <c r="RQU3210" s="14"/>
      <c r="RQV3210" s="14"/>
      <c r="RQW3210" s="14"/>
      <c r="RQX3210" s="14"/>
      <c r="RQY3210" s="14"/>
      <c r="RQZ3210" s="14"/>
      <c r="RRA3210" s="14"/>
      <c r="RRB3210" s="14"/>
      <c r="RRC3210" s="14"/>
      <c r="RRD3210" s="14"/>
      <c r="RRE3210" s="14"/>
      <c r="RRF3210" s="14"/>
      <c r="RRG3210" s="14"/>
      <c r="RRH3210" s="14"/>
      <c r="RRI3210" s="14"/>
      <c r="RRJ3210" s="14"/>
      <c r="RRK3210" s="14"/>
      <c r="RRL3210" s="14"/>
      <c r="RRM3210" s="14"/>
      <c r="RRN3210" s="14"/>
      <c r="RRO3210" s="14"/>
      <c r="RRP3210" s="14"/>
      <c r="RRQ3210" s="14"/>
      <c r="RRR3210" s="14"/>
      <c r="RRS3210" s="14"/>
      <c r="RRT3210" s="14"/>
      <c r="RRU3210" s="14"/>
      <c r="RRV3210" s="14"/>
      <c r="RRW3210" s="14"/>
      <c r="RRX3210" s="14"/>
      <c r="RRY3210" s="14"/>
      <c r="RRZ3210" s="14"/>
      <c r="RSA3210" s="14"/>
      <c r="RSB3210" s="14"/>
      <c r="RSC3210" s="14"/>
      <c r="RSD3210" s="14"/>
      <c r="RSE3210" s="14"/>
      <c r="RSF3210" s="14"/>
      <c r="RSG3210" s="14"/>
      <c r="RSH3210" s="14"/>
      <c r="RSI3210" s="14"/>
      <c r="RSJ3210" s="14"/>
      <c r="RSK3210" s="14"/>
      <c r="RSL3210" s="14"/>
      <c r="RSM3210" s="14"/>
      <c r="RSN3210" s="14"/>
      <c r="RSO3210" s="14"/>
      <c r="RSP3210" s="14"/>
      <c r="RSQ3210" s="14"/>
      <c r="RSR3210" s="14"/>
      <c r="RSS3210" s="14"/>
      <c r="RST3210" s="14"/>
      <c r="RSU3210" s="14"/>
      <c r="RSV3210" s="14"/>
      <c r="RSW3210" s="14"/>
      <c r="RSX3210" s="14"/>
      <c r="RSY3210" s="14"/>
      <c r="RSZ3210" s="14"/>
      <c r="RTA3210" s="14"/>
      <c r="RTB3210" s="14"/>
      <c r="RTC3210" s="14"/>
      <c r="RTD3210" s="14"/>
      <c r="RTE3210" s="14"/>
      <c r="RTF3210" s="14"/>
      <c r="RTG3210" s="14"/>
      <c r="RTH3210" s="14"/>
      <c r="RTI3210" s="14"/>
      <c r="RTJ3210" s="14"/>
      <c r="RTK3210" s="14"/>
      <c r="RTL3210" s="14"/>
      <c r="RTM3210" s="14"/>
      <c r="RTN3210" s="14"/>
      <c r="RTO3210" s="14"/>
      <c r="RTP3210" s="14"/>
      <c r="RTQ3210" s="14"/>
      <c r="RTR3210" s="14"/>
      <c r="RTS3210" s="14"/>
      <c r="RTT3210" s="14"/>
      <c r="RTU3210" s="14"/>
      <c r="RTV3210" s="14"/>
      <c r="RTW3210" s="14"/>
      <c r="RTX3210" s="14"/>
      <c r="RTY3210" s="14"/>
      <c r="RTZ3210" s="14"/>
      <c r="RUA3210" s="14"/>
      <c r="RUB3210" s="14"/>
      <c r="RUC3210" s="14"/>
      <c r="RUD3210" s="14"/>
      <c r="RUE3210" s="14"/>
      <c r="RUF3210" s="14"/>
      <c r="RUG3210" s="14"/>
      <c r="RUH3210" s="14"/>
      <c r="RUI3210" s="14"/>
      <c r="RUJ3210" s="14"/>
      <c r="RUK3210" s="14"/>
      <c r="RUL3210" s="14"/>
      <c r="RUM3210" s="14"/>
      <c r="RUN3210" s="14"/>
      <c r="RUO3210" s="14"/>
      <c r="RUP3210" s="14"/>
      <c r="RUQ3210" s="14"/>
      <c r="RUR3210" s="14"/>
      <c r="RUS3210" s="14"/>
      <c r="RUT3210" s="14"/>
      <c r="RUU3210" s="14"/>
      <c r="RUV3210" s="14"/>
      <c r="RUW3210" s="14"/>
      <c r="RUX3210" s="14"/>
      <c r="RUY3210" s="14"/>
      <c r="RUZ3210" s="14"/>
      <c r="RVA3210" s="14"/>
      <c r="RVB3210" s="14"/>
      <c r="RVC3210" s="14"/>
      <c r="RVD3210" s="14"/>
      <c r="RVE3210" s="14"/>
      <c r="RVF3210" s="14"/>
      <c r="RVG3210" s="14"/>
      <c r="RVH3210" s="14"/>
      <c r="RVI3210" s="14"/>
      <c r="RVJ3210" s="14"/>
      <c r="RVK3210" s="14"/>
      <c r="RVL3210" s="14"/>
      <c r="RVM3210" s="14"/>
      <c r="RVN3210" s="14"/>
      <c r="RVO3210" s="14"/>
      <c r="RVP3210" s="14"/>
      <c r="RVQ3210" s="14"/>
      <c r="RVR3210" s="14"/>
      <c r="RVS3210" s="14"/>
      <c r="RVT3210" s="14"/>
      <c r="RVU3210" s="14"/>
      <c r="RVV3210" s="14"/>
      <c r="RVW3210" s="14"/>
      <c r="RVX3210" s="14"/>
      <c r="RVY3210" s="14"/>
      <c r="RVZ3210" s="14"/>
      <c r="RWA3210" s="14"/>
      <c r="RWB3210" s="14"/>
      <c r="RWC3210" s="14"/>
      <c r="RWD3210" s="14"/>
      <c r="RWE3210" s="14"/>
      <c r="RWF3210" s="14"/>
      <c r="RWG3210" s="14"/>
      <c r="RWH3210" s="14"/>
      <c r="RWI3210" s="14"/>
      <c r="RWJ3210" s="14"/>
      <c r="RWK3210" s="14"/>
      <c r="RWL3210" s="14"/>
      <c r="RWM3210" s="14"/>
      <c r="RWN3210" s="14"/>
      <c r="RWO3210" s="14"/>
      <c r="RWP3210" s="14"/>
      <c r="RWQ3210" s="14"/>
      <c r="RWR3210" s="14"/>
      <c r="RWS3210" s="14"/>
      <c r="RWT3210" s="14"/>
      <c r="RWU3210" s="14"/>
      <c r="RWV3210" s="14"/>
      <c r="RWW3210" s="14"/>
      <c r="RWX3210" s="14"/>
      <c r="RWY3210" s="14"/>
      <c r="RWZ3210" s="14"/>
      <c r="RXA3210" s="14"/>
      <c r="RXB3210" s="14"/>
      <c r="RXC3210" s="14"/>
      <c r="RXD3210" s="14"/>
      <c r="RXE3210" s="14"/>
      <c r="RXF3210" s="14"/>
      <c r="RXG3210" s="14"/>
      <c r="RXH3210" s="14"/>
      <c r="RXI3210" s="14"/>
      <c r="RXJ3210" s="14"/>
      <c r="RXK3210" s="14"/>
      <c r="RXL3210" s="14"/>
      <c r="RXM3210" s="14"/>
      <c r="RXN3210" s="14"/>
      <c r="RXO3210" s="14"/>
      <c r="RXP3210" s="14"/>
      <c r="RXQ3210" s="14"/>
      <c r="RXR3210" s="14"/>
      <c r="RXS3210" s="14"/>
      <c r="RXT3210" s="14"/>
      <c r="RXU3210" s="14"/>
      <c r="RXV3210" s="14"/>
      <c r="RXW3210" s="14"/>
      <c r="RXX3210" s="14"/>
      <c r="RXY3210" s="14"/>
      <c r="RXZ3210" s="14"/>
      <c r="RYA3210" s="14"/>
      <c r="RYB3210" s="14"/>
      <c r="RYC3210" s="14"/>
      <c r="RYD3210" s="14"/>
      <c r="RYE3210" s="14"/>
      <c r="RYF3210" s="14"/>
      <c r="RYG3210" s="14"/>
      <c r="RYH3210" s="14"/>
      <c r="RYI3210" s="14"/>
      <c r="RYJ3210" s="14"/>
      <c r="RYK3210" s="14"/>
      <c r="RYL3210" s="14"/>
      <c r="RYM3210" s="14"/>
      <c r="RYN3210" s="14"/>
      <c r="RYO3210" s="14"/>
      <c r="RYP3210" s="14"/>
      <c r="RYQ3210" s="14"/>
      <c r="RYR3210" s="14"/>
      <c r="RYS3210" s="14"/>
      <c r="RYT3210" s="14"/>
      <c r="RYU3210" s="14"/>
      <c r="RYV3210" s="14"/>
      <c r="RYW3210" s="14"/>
      <c r="RYX3210" s="14"/>
      <c r="RYY3210" s="14"/>
      <c r="RYZ3210" s="14"/>
      <c r="RZA3210" s="14"/>
      <c r="RZB3210" s="14"/>
      <c r="RZC3210" s="14"/>
      <c r="RZD3210" s="14"/>
      <c r="RZE3210" s="14"/>
      <c r="RZF3210" s="14"/>
      <c r="RZG3210" s="14"/>
      <c r="RZH3210" s="14"/>
      <c r="RZI3210" s="14"/>
      <c r="RZJ3210" s="14"/>
      <c r="RZK3210" s="14"/>
      <c r="RZL3210" s="14"/>
      <c r="RZM3210" s="14"/>
      <c r="RZN3210" s="14"/>
      <c r="RZO3210" s="14"/>
      <c r="RZP3210" s="14"/>
      <c r="RZQ3210" s="14"/>
      <c r="RZR3210" s="14"/>
      <c r="RZS3210" s="14"/>
      <c r="RZT3210" s="14"/>
      <c r="RZU3210" s="14"/>
      <c r="RZV3210" s="14"/>
      <c r="RZW3210" s="14"/>
      <c r="RZX3210" s="14"/>
      <c r="RZY3210" s="14"/>
      <c r="RZZ3210" s="14"/>
      <c r="SAA3210" s="14"/>
      <c r="SAB3210" s="14"/>
      <c r="SAC3210" s="14"/>
      <c r="SAD3210" s="14"/>
      <c r="SAE3210" s="14"/>
      <c r="SAF3210" s="14"/>
      <c r="SAG3210" s="14"/>
      <c r="SAH3210" s="14"/>
      <c r="SAI3210" s="14"/>
      <c r="SAJ3210" s="14"/>
      <c r="SAK3210" s="14"/>
      <c r="SAL3210" s="14"/>
      <c r="SAM3210" s="14"/>
      <c r="SAN3210" s="14"/>
      <c r="SAO3210" s="14"/>
      <c r="SAP3210" s="14"/>
      <c r="SAQ3210" s="14"/>
      <c r="SAR3210" s="14"/>
      <c r="SAS3210" s="14"/>
      <c r="SAT3210" s="14"/>
      <c r="SAU3210" s="14"/>
      <c r="SAV3210" s="14"/>
      <c r="SAW3210" s="14"/>
      <c r="SAX3210" s="14"/>
      <c r="SAY3210" s="14"/>
      <c r="SAZ3210" s="14"/>
      <c r="SBA3210" s="14"/>
      <c r="SBB3210" s="14"/>
      <c r="SBC3210" s="14"/>
      <c r="SBD3210" s="14"/>
      <c r="SBE3210" s="14"/>
      <c r="SBF3210" s="14"/>
      <c r="SBG3210" s="14"/>
      <c r="SBH3210" s="14"/>
      <c r="SBI3210" s="14"/>
      <c r="SBJ3210" s="14"/>
      <c r="SBK3210" s="14"/>
      <c r="SBL3210" s="14"/>
      <c r="SBM3210" s="14"/>
      <c r="SBN3210" s="14"/>
      <c r="SBO3210" s="14"/>
      <c r="SBP3210" s="14"/>
      <c r="SBQ3210" s="14"/>
      <c r="SBR3210" s="14"/>
      <c r="SBS3210" s="14"/>
      <c r="SBT3210" s="14"/>
      <c r="SBU3210" s="14"/>
      <c r="SBV3210" s="14"/>
      <c r="SBW3210" s="14"/>
      <c r="SBX3210" s="14"/>
      <c r="SBY3210" s="14"/>
      <c r="SBZ3210" s="14"/>
      <c r="SCA3210" s="14"/>
      <c r="SCB3210" s="14"/>
      <c r="SCC3210" s="14"/>
      <c r="SCD3210" s="14"/>
      <c r="SCE3210" s="14"/>
      <c r="SCF3210" s="14"/>
      <c r="SCG3210" s="14"/>
      <c r="SCH3210" s="14"/>
      <c r="SCI3210" s="14"/>
      <c r="SCJ3210" s="14"/>
      <c r="SCK3210" s="14"/>
      <c r="SCL3210" s="14"/>
      <c r="SCM3210" s="14"/>
      <c r="SCN3210" s="14"/>
      <c r="SCO3210" s="14"/>
      <c r="SCP3210" s="14"/>
      <c r="SCQ3210" s="14"/>
      <c r="SCR3210" s="14"/>
      <c r="SCS3210" s="14"/>
      <c r="SCT3210" s="14"/>
      <c r="SCU3210" s="14"/>
      <c r="SCV3210" s="14"/>
      <c r="SCW3210" s="14"/>
      <c r="SCX3210" s="14"/>
      <c r="SCY3210" s="14"/>
      <c r="SCZ3210" s="14"/>
      <c r="SDA3210" s="14"/>
      <c r="SDB3210" s="14"/>
      <c r="SDC3210" s="14"/>
      <c r="SDD3210" s="14"/>
      <c r="SDE3210" s="14"/>
      <c r="SDF3210" s="14"/>
      <c r="SDG3210" s="14"/>
      <c r="SDH3210" s="14"/>
      <c r="SDI3210" s="14"/>
      <c r="SDJ3210" s="14"/>
      <c r="SDK3210" s="14"/>
      <c r="SDL3210" s="14"/>
      <c r="SDM3210" s="14"/>
      <c r="SDN3210" s="14"/>
      <c r="SDO3210" s="14"/>
      <c r="SDP3210" s="14"/>
      <c r="SDQ3210" s="14"/>
      <c r="SDR3210" s="14"/>
      <c r="SDS3210" s="14"/>
      <c r="SDT3210" s="14"/>
      <c r="SDU3210" s="14"/>
      <c r="SDV3210" s="14"/>
      <c r="SDW3210" s="14"/>
      <c r="SDX3210" s="14"/>
      <c r="SDY3210" s="14"/>
      <c r="SDZ3210" s="14"/>
      <c r="SEA3210" s="14"/>
      <c r="SEB3210" s="14"/>
      <c r="SEC3210" s="14"/>
      <c r="SED3210" s="14"/>
      <c r="SEE3210" s="14"/>
      <c r="SEF3210" s="14"/>
      <c r="SEG3210" s="14"/>
      <c r="SEH3210" s="14"/>
      <c r="SEI3210" s="14"/>
      <c r="SEJ3210" s="14"/>
      <c r="SEK3210" s="14"/>
      <c r="SEL3210" s="14"/>
      <c r="SEM3210" s="14"/>
      <c r="SEN3210" s="14"/>
      <c r="SEO3210" s="14"/>
      <c r="SEP3210" s="14"/>
      <c r="SEQ3210" s="14"/>
      <c r="SER3210" s="14"/>
      <c r="SES3210" s="14"/>
      <c r="SET3210" s="14"/>
      <c r="SEU3210" s="14"/>
      <c r="SEV3210" s="14"/>
      <c r="SEW3210" s="14"/>
      <c r="SEX3210" s="14"/>
      <c r="SEY3210" s="14"/>
      <c r="SEZ3210" s="14"/>
      <c r="SFA3210" s="14"/>
      <c r="SFB3210" s="14"/>
      <c r="SFC3210" s="14"/>
      <c r="SFD3210" s="14"/>
      <c r="SFE3210" s="14"/>
      <c r="SFF3210" s="14"/>
      <c r="SFG3210" s="14"/>
      <c r="SFH3210" s="14"/>
      <c r="SFI3210" s="14"/>
      <c r="SFJ3210" s="14"/>
      <c r="SFK3210" s="14"/>
      <c r="SFL3210" s="14"/>
      <c r="SFM3210" s="14"/>
      <c r="SFN3210" s="14"/>
      <c r="SFO3210" s="14"/>
      <c r="SFP3210" s="14"/>
      <c r="SFQ3210" s="14"/>
      <c r="SFR3210" s="14"/>
      <c r="SFS3210" s="14"/>
      <c r="SFT3210" s="14"/>
      <c r="SFU3210" s="14"/>
      <c r="SFV3210" s="14"/>
      <c r="SFW3210" s="14"/>
      <c r="SFX3210" s="14"/>
      <c r="SFY3210" s="14"/>
      <c r="SFZ3210" s="14"/>
      <c r="SGA3210" s="14"/>
      <c r="SGB3210" s="14"/>
      <c r="SGC3210" s="14"/>
      <c r="SGD3210" s="14"/>
      <c r="SGE3210" s="14"/>
      <c r="SGF3210" s="14"/>
      <c r="SGG3210" s="14"/>
      <c r="SGH3210" s="14"/>
      <c r="SGI3210" s="14"/>
      <c r="SGJ3210" s="14"/>
      <c r="SGK3210" s="14"/>
      <c r="SGL3210" s="14"/>
      <c r="SGM3210" s="14"/>
      <c r="SGN3210" s="14"/>
      <c r="SGO3210" s="14"/>
      <c r="SGP3210" s="14"/>
      <c r="SGQ3210" s="14"/>
      <c r="SGR3210" s="14"/>
      <c r="SGS3210" s="14"/>
      <c r="SGT3210" s="14"/>
      <c r="SGU3210" s="14"/>
      <c r="SGV3210" s="14"/>
      <c r="SGW3210" s="14"/>
      <c r="SGX3210" s="14"/>
      <c r="SGY3210" s="14"/>
      <c r="SGZ3210" s="14"/>
      <c r="SHA3210" s="14"/>
      <c r="SHB3210" s="14"/>
      <c r="SHC3210" s="14"/>
      <c r="SHD3210" s="14"/>
      <c r="SHE3210" s="14"/>
      <c r="SHF3210" s="14"/>
      <c r="SHG3210" s="14"/>
      <c r="SHH3210" s="14"/>
      <c r="SHI3210" s="14"/>
      <c r="SHJ3210" s="14"/>
      <c r="SHK3210" s="14"/>
      <c r="SHL3210" s="14"/>
      <c r="SHM3210" s="14"/>
      <c r="SHN3210" s="14"/>
      <c r="SHO3210" s="14"/>
      <c r="SHP3210" s="14"/>
      <c r="SHQ3210" s="14"/>
      <c r="SHR3210" s="14"/>
      <c r="SHS3210" s="14"/>
      <c r="SHT3210" s="14"/>
      <c r="SHU3210" s="14"/>
      <c r="SHV3210" s="14"/>
      <c r="SHW3210" s="14"/>
      <c r="SHX3210" s="14"/>
      <c r="SHY3210" s="14"/>
      <c r="SHZ3210" s="14"/>
      <c r="SIA3210" s="14"/>
      <c r="SIB3210" s="14"/>
      <c r="SIC3210" s="14"/>
      <c r="SID3210" s="14"/>
      <c r="SIE3210" s="14"/>
      <c r="SIF3210" s="14"/>
      <c r="SIG3210" s="14"/>
      <c r="SIH3210" s="14"/>
      <c r="SII3210" s="14"/>
      <c r="SIJ3210" s="14"/>
      <c r="SIK3210" s="14"/>
      <c r="SIL3210" s="14"/>
      <c r="SIM3210" s="14"/>
      <c r="SIN3210" s="14"/>
      <c r="SIO3210" s="14"/>
      <c r="SIP3210" s="14"/>
      <c r="SIQ3210" s="14"/>
      <c r="SIR3210" s="14"/>
      <c r="SIS3210" s="14"/>
      <c r="SIT3210" s="14"/>
      <c r="SIU3210" s="14"/>
      <c r="SIV3210" s="14"/>
      <c r="SIW3210" s="14"/>
      <c r="SIX3210" s="14"/>
      <c r="SIY3210" s="14"/>
      <c r="SIZ3210" s="14"/>
      <c r="SJA3210" s="14"/>
      <c r="SJB3210" s="14"/>
      <c r="SJC3210" s="14"/>
      <c r="SJD3210" s="14"/>
      <c r="SJE3210" s="14"/>
      <c r="SJF3210" s="14"/>
      <c r="SJG3210" s="14"/>
      <c r="SJH3210" s="14"/>
      <c r="SJI3210" s="14"/>
      <c r="SJJ3210" s="14"/>
      <c r="SJK3210" s="14"/>
      <c r="SJL3210" s="14"/>
      <c r="SJM3210" s="14"/>
      <c r="SJN3210" s="14"/>
      <c r="SJO3210" s="14"/>
      <c r="SJP3210" s="14"/>
      <c r="SJQ3210" s="14"/>
      <c r="SJR3210" s="14"/>
      <c r="SJS3210" s="14"/>
      <c r="SJT3210" s="14"/>
      <c r="SJU3210" s="14"/>
      <c r="SJV3210" s="14"/>
      <c r="SJW3210" s="14"/>
      <c r="SJX3210" s="14"/>
      <c r="SJY3210" s="14"/>
      <c r="SJZ3210" s="14"/>
      <c r="SKA3210" s="14"/>
      <c r="SKB3210" s="14"/>
      <c r="SKC3210" s="14"/>
      <c r="SKD3210" s="14"/>
      <c r="SKE3210" s="14"/>
      <c r="SKF3210" s="14"/>
      <c r="SKG3210" s="14"/>
      <c r="SKH3210" s="14"/>
      <c r="SKI3210" s="14"/>
      <c r="SKJ3210" s="14"/>
      <c r="SKK3210" s="14"/>
      <c r="SKL3210" s="14"/>
      <c r="SKM3210" s="14"/>
      <c r="SKN3210" s="14"/>
      <c r="SKO3210" s="14"/>
      <c r="SKP3210" s="14"/>
      <c r="SKQ3210" s="14"/>
      <c r="SKR3210" s="14"/>
      <c r="SKS3210" s="14"/>
      <c r="SKT3210" s="14"/>
      <c r="SKU3210" s="14"/>
      <c r="SKV3210" s="14"/>
      <c r="SKW3210" s="14"/>
      <c r="SKX3210" s="14"/>
      <c r="SKY3210" s="14"/>
      <c r="SKZ3210" s="14"/>
      <c r="SLA3210" s="14"/>
      <c r="SLB3210" s="14"/>
      <c r="SLC3210" s="14"/>
      <c r="SLD3210" s="14"/>
      <c r="SLE3210" s="14"/>
      <c r="SLF3210" s="14"/>
      <c r="SLG3210" s="14"/>
      <c r="SLH3210" s="14"/>
      <c r="SLI3210" s="14"/>
      <c r="SLJ3210" s="14"/>
      <c r="SLK3210" s="14"/>
      <c r="SLL3210" s="14"/>
      <c r="SLM3210" s="14"/>
      <c r="SLN3210" s="14"/>
      <c r="SLO3210" s="14"/>
      <c r="SLP3210" s="14"/>
      <c r="SLQ3210" s="14"/>
      <c r="SLR3210" s="14"/>
      <c r="SLS3210" s="14"/>
      <c r="SLT3210" s="14"/>
      <c r="SLU3210" s="14"/>
      <c r="SLV3210" s="14"/>
      <c r="SLW3210" s="14"/>
      <c r="SLX3210" s="14"/>
      <c r="SLY3210" s="14"/>
      <c r="SLZ3210" s="14"/>
      <c r="SMA3210" s="14"/>
      <c r="SMB3210" s="14"/>
      <c r="SMC3210" s="14"/>
      <c r="SMD3210" s="14"/>
      <c r="SME3210" s="14"/>
      <c r="SMF3210" s="14"/>
      <c r="SMG3210" s="14"/>
      <c r="SMH3210" s="14"/>
      <c r="SMI3210" s="14"/>
      <c r="SMJ3210" s="14"/>
      <c r="SMK3210" s="14"/>
      <c r="SML3210" s="14"/>
      <c r="SMM3210" s="14"/>
      <c r="SMN3210" s="14"/>
      <c r="SMO3210" s="14"/>
      <c r="SMP3210" s="14"/>
      <c r="SMQ3210" s="14"/>
      <c r="SMR3210" s="14"/>
      <c r="SMS3210" s="14"/>
      <c r="SMT3210" s="14"/>
      <c r="SMU3210" s="14"/>
      <c r="SMV3210" s="14"/>
      <c r="SMW3210" s="14"/>
      <c r="SMX3210" s="14"/>
      <c r="SMY3210" s="14"/>
      <c r="SMZ3210" s="14"/>
      <c r="SNA3210" s="14"/>
      <c r="SNB3210" s="14"/>
      <c r="SNC3210" s="14"/>
      <c r="SND3210" s="14"/>
      <c r="SNE3210" s="14"/>
      <c r="SNF3210" s="14"/>
      <c r="SNG3210" s="14"/>
      <c r="SNH3210" s="14"/>
      <c r="SNI3210" s="14"/>
      <c r="SNJ3210" s="14"/>
      <c r="SNK3210" s="14"/>
      <c r="SNL3210" s="14"/>
      <c r="SNM3210" s="14"/>
      <c r="SNN3210" s="14"/>
      <c r="SNO3210" s="14"/>
      <c r="SNP3210" s="14"/>
      <c r="SNQ3210" s="14"/>
      <c r="SNR3210" s="14"/>
      <c r="SNS3210" s="14"/>
      <c r="SNT3210" s="14"/>
      <c r="SNU3210" s="14"/>
      <c r="SNV3210" s="14"/>
      <c r="SNW3210" s="14"/>
      <c r="SNX3210" s="14"/>
      <c r="SNY3210" s="14"/>
      <c r="SNZ3210" s="14"/>
      <c r="SOA3210" s="14"/>
      <c r="SOB3210" s="14"/>
      <c r="SOC3210" s="14"/>
      <c r="SOD3210" s="14"/>
      <c r="SOE3210" s="14"/>
      <c r="SOF3210" s="14"/>
      <c r="SOG3210" s="14"/>
      <c r="SOH3210" s="14"/>
      <c r="SOI3210" s="14"/>
      <c r="SOJ3210" s="14"/>
      <c r="SOK3210" s="14"/>
      <c r="SOL3210" s="14"/>
      <c r="SOM3210" s="14"/>
      <c r="SON3210" s="14"/>
      <c r="SOO3210" s="14"/>
      <c r="SOP3210" s="14"/>
      <c r="SOQ3210" s="14"/>
      <c r="SOR3210" s="14"/>
      <c r="SOS3210" s="14"/>
      <c r="SOT3210" s="14"/>
      <c r="SOU3210" s="14"/>
      <c r="SOV3210" s="14"/>
      <c r="SOW3210" s="14"/>
      <c r="SOX3210" s="14"/>
      <c r="SOY3210" s="14"/>
      <c r="SOZ3210" s="14"/>
      <c r="SPA3210" s="14"/>
      <c r="SPB3210" s="14"/>
      <c r="SPC3210" s="14"/>
      <c r="SPD3210" s="14"/>
      <c r="SPE3210" s="14"/>
      <c r="SPF3210" s="14"/>
      <c r="SPG3210" s="14"/>
      <c r="SPH3210" s="14"/>
      <c r="SPI3210" s="14"/>
      <c r="SPJ3210" s="14"/>
      <c r="SPK3210" s="14"/>
      <c r="SPL3210" s="14"/>
      <c r="SPM3210" s="14"/>
      <c r="SPN3210" s="14"/>
      <c r="SPO3210" s="14"/>
      <c r="SPP3210" s="14"/>
      <c r="SPQ3210" s="14"/>
      <c r="SPR3210" s="14"/>
      <c r="SPS3210" s="14"/>
      <c r="SPT3210" s="14"/>
      <c r="SPU3210" s="14"/>
      <c r="SPV3210" s="14"/>
      <c r="SPW3210" s="14"/>
      <c r="SPX3210" s="14"/>
      <c r="SPY3210" s="14"/>
      <c r="SPZ3210" s="14"/>
      <c r="SQA3210" s="14"/>
      <c r="SQB3210" s="14"/>
      <c r="SQC3210" s="14"/>
      <c r="SQD3210" s="14"/>
      <c r="SQE3210" s="14"/>
      <c r="SQF3210" s="14"/>
      <c r="SQG3210" s="14"/>
      <c r="SQH3210" s="14"/>
      <c r="SQI3210" s="14"/>
      <c r="SQJ3210" s="14"/>
      <c r="SQK3210" s="14"/>
      <c r="SQL3210" s="14"/>
      <c r="SQM3210" s="14"/>
      <c r="SQN3210" s="14"/>
      <c r="SQO3210" s="14"/>
      <c r="SQP3210" s="14"/>
      <c r="SQQ3210" s="14"/>
      <c r="SQR3210" s="14"/>
      <c r="SQS3210" s="14"/>
      <c r="SQT3210" s="14"/>
      <c r="SQU3210" s="14"/>
      <c r="SQV3210" s="14"/>
      <c r="SQW3210" s="14"/>
      <c r="SQX3210" s="14"/>
      <c r="SQY3210" s="14"/>
      <c r="SQZ3210" s="14"/>
      <c r="SRA3210" s="14"/>
      <c r="SRB3210" s="14"/>
      <c r="SRC3210" s="14"/>
      <c r="SRD3210" s="14"/>
      <c r="SRE3210" s="14"/>
      <c r="SRF3210" s="14"/>
      <c r="SRG3210" s="14"/>
      <c r="SRH3210" s="14"/>
      <c r="SRI3210" s="14"/>
      <c r="SRJ3210" s="14"/>
      <c r="SRK3210" s="14"/>
      <c r="SRL3210" s="14"/>
      <c r="SRM3210" s="14"/>
      <c r="SRN3210" s="14"/>
      <c r="SRO3210" s="14"/>
      <c r="SRP3210" s="14"/>
      <c r="SRQ3210" s="14"/>
      <c r="SRR3210" s="14"/>
      <c r="SRS3210" s="14"/>
      <c r="SRT3210" s="14"/>
      <c r="SRU3210" s="14"/>
      <c r="SRV3210" s="14"/>
      <c r="SRW3210" s="14"/>
      <c r="SRX3210" s="14"/>
      <c r="SRY3210" s="14"/>
      <c r="SRZ3210" s="14"/>
      <c r="SSA3210" s="14"/>
      <c r="SSB3210" s="14"/>
      <c r="SSC3210" s="14"/>
      <c r="SSD3210" s="14"/>
      <c r="SSE3210" s="14"/>
      <c r="SSF3210" s="14"/>
      <c r="SSG3210" s="14"/>
      <c r="SSH3210" s="14"/>
      <c r="SSI3210" s="14"/>
      <c r="SSJ3210" s="14"/>
      <c r="SSK3210" s="14"/>
      <c r="SSL3210" s="14"/>
      <c r="SSM3210" s="14"/>
      <c r="SSN3210" s="14"/>
      <c r="SSO3210" s="14"/>
      <c r="SSP3210" s="14"/>
      <c r="SSQ3210" s="14"/>
      <c r="SSR3210" s="14"/>
      <c r="SSS3210" s="14"/>
      <c r="SST3210" s="14"/>
      <c r="SSU3210" s="14"/>
      <c r="SSV3210" s="14"/>
      <c r="SSW3210" s="14"/>
      <c r="SSX3210" s="14"/>
      <c r="SSY3210" s="14"/>
      <c r="SSZ3210" s="14"/>
      <c r="STA3210" s="14"/>
      <c r="STB3210" s="14"/>
      <c r="STC3210" s="14"/>
      <c r="STD3210" s="14"/>
      <c r="STE3210" s="14"/>
      <c r="STF3210" s="14"/>
      <c r="STG3210" s="14"/>
      <c r="STH3210" s="14"/>
      <c r="STI3210" s="14"/>
      <c r="STJ3210" s="14"/>
      <c r="STK3210" s="14"/>
      <c r="STL3210" s="14"/>
      <c r="STM3210" s="14"/>
      <c r="STN3210" s="14"/>
      <c r="STO3210" s="14"/>
      <c r="STP3210" s="14"/>
      <c r="STQ3210" s="14"/>
      <c r="STR3210" s="14"/>
      <c r="STS3210" s="14"/>
      <c r="STT3210" s="14"/>
      <c r="STU3210" s="14"/>
      <c r="STV3210" s="14"/>
      <c r="STW3210" s="14"/>
      <c r="STX3210" s="14"/>
      <c r="STY3210" s="14"/>
      <c r="STZ3210" s="14"/>
      <c r="SUA3210" s="14"/>
      <c r="SUB3210" s="14"/>
      <c r="SUC3210" s="14"/>
      <c r="SUD3210" s="14"/>
      <c r="SUE3210" s="14"/>
      <c r="SUF3210" s="14"/>
      <c r="SUG3210" s="14"/>
      <c r="SUH3210" s="14"/>
      <c r="SUI3210" s="14"/>
      <c r="SUJ3210" s="14"/>
      <c r="SUK3210" s="14"/>
      <c r="SUL3210" s="14"/>
      <c r="SUM3210" s="14"/>
      <c r="SUN3210" s="14"/>
      <c r="SUO3210" s="14"/>
      <c r="SUP3210" s="14"/>
      <c r="SUQ3210" s="14"/>
      <c r="SUR3210" s="14"/>
      <c r="SUS3210" s="14"/>
      <c r="SUT3210" s="14"/>
      <c r="SUU3210" s="14"/>
      <c r="SUV3210" s="14"/>
      <c r="SUW3210" s="14"/>
      <c r="SUX3210" s="14"/>
      <c r="SUY3210" s="14"/>
      <c r="SUZ3210" s="14"/>
      <c r="SVA3210" s="14"/>
      <c r="SVB3210" s="14"/>
      <c r="SVC3210" s="14"/>
      <c r="SVD3210" s="14"/>
      <c r="SVE3210" s="14"/>
      <c r="SVF3210" s="14"/>
      <c r="SVG3210" s="14"/>
      <c r="SVH3210" s="14"/>
      <c r="SVI3210" s="14"/>
      <c r="SVJ3210" s="14"/>
      <c r="SVK3210" s="14"/>
      <c r="SVL3210" s="14"/>
      <c r="SVM3210" s="14"/>
      <c r="SVN3210" s="14"/>
      <c r="SVO3210" s="14"/>
      <c r="SVP3210" s="14"/>
      <c r="SVQ3210" s="14"/>
      <c r="SVR3210" s="14"/>
      <c r="SVS3210" s="14"/>
      <c r="SVT3210" s="14"/>
      <c r="SVU3210" s="14"/>
      <c r="SVV3210" s="14"/>
      <c r="SVW3210" s="14"/>
      <c r="SVX3210" s="14"/>
      <c r="SVY3210" s="14"/>
      <c r="SVZ3210" s="14"/>
      <c r="SWA3210" s="14"/>
      <c r="SWB3210" s="14"/>
      <c r="SWC3210" s="14"/>
      <c r="SWD3210" s="14"/>
      <c r="SWE3210" s="14"/>
      <c r="SWF3210" s="14"/>
      <c r="SWG3210" s="14"/>
      <c r="SWH3210" s="14"/>
      <c r="SWI3210" s="14"/>
      <c r="SWJ3210" s="14"/>
      <c r="SWK3210" s="14"/>
      <c r="SWL3210" s="14"/>
      <c r="SWM3210" s="14"/>
      <c r="SWN3210" s="14"/>
      <c r="SWO3210" s="14"/>
      <c r="SWP3210" s="14"/>
      <c r="SWQ3210" s="14"/>
      <c r="SWR3210" s="14"/>
      <c r="SWS3210" s="14"/>
      <c r="SWT3210" s="14"/>
      <c r="SWU3210" s="14"/>
      <c r="SWV3210" s="14"/>
      <c r="SWW3210" s="14"/>
      <c r="SWX3210" s="14"/>
      <c r="SWY3210" s="14"/>
      <c r="SWZ3210" s="14"/>
      <c r="SXA3210" s="14"/>
      <c r="SXB3210" s="14"/>
      <c r="SXC3210" s="14"/>
      <c r="SXD3210" s="14"/>
      <c r="SXE3210" s="14"/>
      <c r="SXF3210" s="14"/>
      <c r="SXG3210" s="14"/>
      <c r="SXH3210" s="14"/>
      <c r="SXI3210" s="14"/>
      <c r="SXJ3210" s="14"/>
      <c r="SXK3210" s="14"/>
      <c r="SXL3210" s="14"/>
      <c r="SXM3210" s="14"/>
      <c r="SXN3210" s="14"/>
      <c r="SXO3210" s="14"/>
      <c r="SXP3210" s="14"/>
      <c r="SXQ3210" s="14"/>
      <c r="SXR3210" s="14"/>
      <c r="SXS3210" s="14"/>
      <c r="SXT3210" s="14"/>
      <c r="SXU3210" s="14"/>
      <c r="SXV3210" s="14"/>
      <c r="SXW3210" s="14"/>
      <c r="SXX3210" s="14"/>
      <c r="SXY3210" s="14"/>
      <c r="SXZ3210" s="14"/>
      <c r="SYA3210" s="14"/>
      <c r="SYB3210" s="14"/>
      <c r="SYC3210" s="14"/>
      <c r="SYD3210" s="14"/>
      <c r="SYE3210" s="14"/>
      <c r="SYF3210" s="14"/>
      <c r="SYG3210" s="14"/>
      <c r="SYH3210" s="14"/>
      <c r="SYI3210" s="14"/>
      <c r="SYJ3210" s="14"/>
      <c r="SYK3210" s="14"/>
      <c r="SYL3210" s="14"/>
      <c r="SYM3210" s="14"/>
      <c r="SYN3210" s="14"/>
      <c r="SYO3210" s="14"/>
      <c r="SYP3210" s="14"/>
      <c r="SYQ3210" s="14"/>
      <c r="SYR3210" s="14"/>
      <c r="SYS3210" s="14"/>
      <c r="SYT3210" s="14"/>
      <c r="SYU3210" s="14"/>
      <c r="SYV3210" s="14"/>
      <c r="SYW3210" s="14"/>
      <c r="SYX3210" s="14"/>
      <c r="SYY3210" s="14"/>
      <c r="SYZ3210" s="14"/>
      <c r="SZA3210" s="14"/>
      <c r="SZB3210" s="14"/>
      <c r="SZC3210" s="14"/>
      <c r="SZD3210" s="14"/>
      <c r="SZE3210" s="14"/>
      <c r="SZF3210" s="14"/>
      <c r="SZG3210" s="14"/>
      <c r="SZH3210" s="14"/>
      <c r="SZI3210" s="14"/>
      <c r="SZJ3210" s="14"/>
      <c r="SZK3210" s="14"/>
      <c r="SZL3210" s="14"/>
      <c r="SZM3210" s="14"/>
      <c r="SZN3210" s="14"/>
      <c r="SZO3210" s="14"/>
      <c r="SZP3210" s="14"/>
      <c r="SZQ3210" s="14"/>
      <c r="SZR3210" s="14"/>
      <c r="SZS3210" s="14"/>
      <c r="SZT3210" s="14"/>
      <c r="SZU3210" s="14"/>
      <c r="SZV3210" s="14"/>
      <c r="SZW3210" s="14"/>
      <c r="SZX3210" s="14"/>
      <c r="SZY3210" s="14"/>
      <c r="SZZ3210" s="14"/>
      <c r="TAA3210" s="14"/>
      <c r="TAB3210" s="14"/>
      <c r="TAC3210" s="14"/>
      <c r="TAD3210" s="14"/>
      <c r="TAE3210" s="14"/>
      <c r="TAF3210" s="14"/>
      <c r="TAG3210" s="14"/>
      <c r="TAH3210" s="14"/>
      <c r="TAI3210" s="14"/>
      <c r="TAJ3210" s="14"/>
      <c r="TAK3210" s="14"/>
      <c r="TAL3210" s="14"/>
      <c r="TAM3210" s="14"/>
      <c r="TAN3210" s="14"/>
      <c r="TAO3210" s="14"/>
      <c r="TAP3210" s="14"/>
      <c r="TAQ3210" s="14"/>
      <c r="TAR3210" s="14"/>
      <c r="TAS3210" s="14"/>
      <c r="TAT3210" s="14"/>
      <c r="TAU3210" s="14"/>
      <c r="TAV3210" s="14"/>
      <c r="TAW3210" s="14"/>
      <c r="TAX3210" s="14"/>
      <c r="TAY3210" s="14"/>
      <c r="TAZ3210" s="14"/>
      <c r="TBA3210" s="14"/>
      <c r="TBB3210" s="14"/>
      <c r="TBC3210" s="14"/>
      <c r="TBD3210" s="14"/>
      <c r="TBE3210" s="14"/>
      <c r="TBF3210" s="14"/>
      <c r="TBG3210" s="14"/>
      <c r="TBH3210" s="14"/>
      <c r="TBI3210" s="14"/>
      <c r="TBJ3210" s="14"/>
      <c r="TBK3210" s="14"/>
      <c r="TBL3210" s="14"/>
      <c r="TBM3210" s="14"/>
      <c r="TBN3210" s="14"/>
      <c r="TBO3210" s="14"/>
      <c r="TBP3210" s="14"/>
      <c r="TBQ3210" s="14"/>
      <c r="TBR3210" s="14"/>
      <c r="TBS3210" s="14"/>
      <c r="TBT3210" s="14"/>
      <c r="TBU3210" s="14"/>
      <c r="TBV3210" s="14"/>
      <c r="TBW3210" s="14"/>
      <c r="TBX3210" s="14"/>
      <c r="TBY3210" s="14"/>
      <c r="TBZ3210" s="14"/>
      <c r="TCA3210" s="14"/>
      <c r="TCB3210" s="14"/>
      <c r="TCC3210" s="14"/>
      <c r="TCD3210" s="14"/>
      <c r="TCE3210" s="14"/>
      <c r="TCF3210" s="14"/>
      <c r="TCG3210" s="14"/>
      <c r="TCH3210" s="14"/>
      <c r="TCI3210" s="14"/>
      <c r="TCJ3210" s="14"/>
      <c r="TCK3210" s="14"/>
      <c r="TCL3210" s="14"/>
      <c r="TCM3210" s="14"/>
      <c r="TCN3210" s="14"/>
      <c r="TCO3210" s="14"/>
      <c r="TCP3210" s="14"/>
      <c r="TCQ3210" s="14"/>
      <c r="TCR3210" s="14"/>
      <c r="TCS3210" s="14"/>
      <c r="TCT3210" s="14"/>
      <c r="TCU3210" s="14"/>
      <c r="TCV3210" s="14"/>
      <c r="TCW3210" s="14"/>
      <c r="TCX3210" s="14"/>
      <c r="TCY3210" s="14"/>
      <c r="TCZ3210" s="14"/>
      <c r="TDA3210" s="14"/>
      <c r="TDB3210" s="14"/>
      <c r="TDC3210" s="14"/>
      <c r="TDD3210" s="14"/>
      <c r="TDE3210" s="14"/>
      <c r="TDF3210" s="14"/>
      <c r="TDG3210" s="14"/>
      <c r="TDH3210" s="14"/>
      <c r="TDI3210" s="14"/>
      <c r="TDJ3210" s="14"/>
      <c r="TDK3210" s="14"/>
      <c r="TDL3210" s="14"/>
      <c r="TDM3210" s="14"/>
      <c r="TDN3210" s="14"/>
      <c r="TDO3210" s="14"/>
      <c r="TDP3210" s="14"/>
      <c r="TDQ3210" s="14"/>
      <c r="TDR3210" s="14"/>
      <c r="TDS3210" s="14"/>
      <c r="TDT3210" s="14"/>
      <c r="TDU3210" s="14"/>
      <c r="TDV3210" s="14"/>
      <c r="TDW3210" s="14"/>
      <c r="TDX3210" s="14"/>
      <c r="TDY3210" s="14"/>
      <c r="TDZ3210" s="14"/>
      <c r="TEA3210" s="14"/>
      <c r="TEB3210" s="14"/>
      <c r="TEC3210" s="14"/>
      <c r="TED3210" s="14"/>
      <c r="TEE3210" s="14"/>
      <c r="TEF3210" s="14"/>
      <c r="TEG3210" s="14"/>
      <c r="TEH3210" s="14"/>
      <c r="TEI3210" s="14"/>
      <c r="TEJ3210" s="14"/>
      <c r="TEK3210" s="14"/>
      <c r="TEL3210" s="14"/>
      <c r="TEM3210" s="14"/>
      <c r="TEN3210" s="14"/>
      <c r="TEO3210" s="14"/>
      <c r="TEP3210" s="14"/>
      <c r="TEQ3210" s="14"/>
      <c r="TER3210" s="14"/>
      <c r="TES3210" s="14"/>
      <c r="TET3210" s="14"/>
      <c r="TEU3210" s="14"/>
      <c r="TEV3210" s="14"/>
      <c r="TEW3210" s="14"/>
      <c r="TEX3210" s="14"/>
      <c r="TEY3210" s="14"/>
      <c r="TEZ3210" s="14"/>
      <c r="TFA3210" s="14"/>
      <c r="TFB3210" s="14"/>
      <c r="TFC3210" s="14"/>
      <c r="TFD3210" s="14"/>
      <c r="TFE3210" s="14"/>
      <c r="TFF3210" s="14"/>
      <c r="TFG3210" s="14"/>
      <c r="TFH3210" s="14"/>
      <c r="TFI3210" s="14"/>
      <c r="TFJ3210" s="14"/>
      <c r="TFK3210" s="14"/>
      <c r="TFL3210" s="14"/>
      <c r="TFM3210" s="14"/>
      <c r="TFN3210" s="14"/>
      <c r="TFO3210" s="14"/>
      <c r="TFP3210" s="14"/>
      <c r="TFQ3210" s="14"/>
      <c r="TFR3210" s="14"/>
      <c r="TFS3210" s="14"/>
      <c r="TFT3210" s="14"/>
      <c r="TFU3210" s="14"/>
      <c r="TFV3210" s="14"/>
      <c r="TFW3210" s="14"/>
      <c r="TFX3210" s="14"/>
      <c r="TFY3210" s="14"/>
      <c r="TFZ3210" s="14"/>
      <c r="TGA3210" s="14"/>
      <c r="TGB3210" s="14"/>
      <c r="TGC3210" s="14"/>
      <c r="TGD3210" s="14"/>
      <c r="TGE3210" s="14"/>
      <c r="TGF3210" s="14"/>
      <c r="TGG3210" s="14"/>
      <c r="TGH3210" s="14"/>
      <c r="TGI3210" s="14"/>
      <c r="TGJ3210" s="14"/>
      <c r="TGK3210" s="14"/>
      <c r="TGL3210" s="14"/>
      <c r="TGM3210" s="14"/>
      <c r="TGN3210" s="14"/>
      <c r="TGO3210" s="14"/>
      <c r="TGP3210" s="14"/>
      <c r="TGQ3210" s="14"/>
      <c r="TGR3210" s="14"/>
      <c r="TGS3210" s="14"/>
      <c r="TGT3210" s="14"/>
      <c r="TGU3210" s="14"/>
      <c r="TGV3210" s="14"/>
      <c r="TGW3210" s="14"/>
      <c r="TGX3210" s="14"/>
      <c r="TGY3210" s="14"/>
      <c r="TGZ3210" s="14"/>
      <c r="THA3210" s="14"/>
      <c r="THB3210" s="14"/>
      <c r="THC3210" s="14"/>
      <c r="THD3210" s="14"/>
      <c r="THE3210" s="14"/>
      <c r="THF3210" s="14"/>
      <c r="THG3210" s="14"/>
      <c r="THH3210" s="14"/>
      <c r="THI3210" s="14"/>
      <c r="THJ3210" s="14"/>
      <c r="THK3210" s="14"/>
      <c r="THL3210" s="14"/>
      <c r="THM3210" s="14"/>
      <c r="THN3210" s="14"/>
      <c r="THO3210" s="14"/>
      <c r="THP3210" s="14"/>
      <c r="THQ3210" s="14"/>
      <c r="THR3210" s="14"/>
      <c r="THS3210" s="14"/>
      <c r="THT3210" s="14"/>
      <c r="THU3210" s="14"/>
      <c r="THV3210" s="14"/>
      <c r="THW3210" s="14"/>
      <c r="THX3210" s="14"/>
      <c r="THY3210" s="14"/>
      <c r="THZ3210" s="14"/>
      <c r="TIA3210" s="14"/>
      <c r="TIB3210" s="14"/>
      <c r="TIC3210" s="14"/>
      <c r="TID3210" s="14"/>
      <c r="TIE3210" s="14"/>
      <c r="TIF3210" s="14"/>
      <c r="TIG3210" s="14"/>
      <c r="TIH3210" s="14"/>
      <c r="TII3210" s="14"/>
      <c r="TIJ3210" s="14"/>
      <c r="TIK3210" s="14"/>
      <c r="TIL3210" s="14"/>
      <c r="TIM3210" s="14"/>
      <c r="TIN3210" s="14"/>
      <c r="TIO3210" s="14"/>
      <c r="TIP3210" s="14"/>
      <c r="TIQ3210" s="14"/>
      <c r="TIR3210" s="14"/>
      <c r="TIS3210" s="14"/>
      <c r="TIT3210" s="14"/>
      <c r="TIU3210" s="14"/>
      <c r="TIV3210" s="14"/>
      <c r="TIW3210" s="14"/>
      <c r="TIX3210" s="14"/>
      <c r="TIY3210" s="14"/>
      <c r="TIZ3210" s="14"/>
      <c r="TJA3210" s="14"/>
      <c r="TJB3210" s="14"/>
      <c r="TJC3210" s="14"/>
      <c r="TJD3210" s="14"/>
      <c r="TJE3210" s="14"/>
      <c r="TJF3210" s="14"/>
      <c r="TJG3210" s="14"/>
      <c r="TJH3210" s="14"/>
      <c r="TJI3210" s="14"/>
      <c r="TJJ3210" s="14"/>
      <c r="TJK3210" s="14"/>
      <c r="TJL3210" s="14"/>
      <c r="TJM3210" s="14"/>
      <c r="TJN3210" s="14"/>
      <c r="TJO3210" s="14"/>
      <c r="TJP3210" s="14"/>
      <c r="TJQ3210" s="14"/>
      <c r="TJR3210" s="14"/>
      <c r="TJS3210" s="14"/>
      <c r="TJT3210" s="14"/>
      <c r="TJU3210" s="14"/>
      <c r="TJV3210" s="14"/>
      <c r="TJW3210" s="14"/>
      <c r="TJX3210" s="14"/>
      <c r="TJY3210" s="14"/>
      <c r="TJZ3210" s="14"/>
      <c r="TKA3210" s="14"/>
      <c r="TKB3210" s="14"/>
      <c r="TKC3210" s="14"/>
      <c r="TKD3210" s="14"/>
      <c r="TKE3210" s="14"/>
      <c r="TKF3210" s="14"/>
      <c r="TKG3210" s="14"/>
      <c r="TKH3210" s="14"/>
      <c r="TKI3210" s="14"/>
      <c r="TKJ3210" s="14"/>
      <c r="TKK3210" s="14"/>
      <c r="TKL3210" s="14"/>
      <c r="TKM3210" s="14"/>
      <c r="TKN3210" s="14"/>
      <c r="TKO3210" s="14"/>
      <c r="TKP3210" s="14"/>
      <c r="TKQ3210" s="14"/>
      <c r="TKR3210" s="14"/>
      <c r="TKS3210" s="14"/>
      <c r="TKT3210" s="14"/>
      <c r="TKU3210" s="14"/>
      <c r="TKV3210" s="14"/>
      <c r="TKW3210" s="14"/>
      <c r="TKX3210" s="14"/>
      <c r="TKY3210" s="14"/>
      <c r="TKZ3210" s="14"/>
      <c r="TLA3210" s="14"/>
      <c r="TLB3210" s="14"/>
      <c r="TLC3210" s="14"/>
      <c r="TLD3210" s="14"/>
      <c r="TLE3210" s="14"/>
      <c r="TLF3210" s="14"/>
      <c r="TLG3210" s="14"/>
      <c r="TLH3210" s="14"/>
      <c r="TLI3210" s="14"/>
      <c r="TLJ3210" s="14"/>
      <c r="TLK3210" s="14"/>
      <c r="TLL3210" s="14"/>
      <c r="TLM3210" s="14"/>
      <c r="TLN3210" s="14"/>
      <c r="TLO3210" s="14"/>
      <c r="TLP3210" s="14"/>
      <c r="TLQ3210" s="14"/>
      <c r="TLR3210" s="14"/>
      <c r="TLS3210" s="14"/>
      <c r="TLT3210" s="14"/>
      <c r="TLU3210" s="14"/>
      <c r="TLV3210" s="14"/>
      <c r="TLW3210" s="14"/>
      <c r="TLX3210" s="14"/>
      <c r="TLY3210" s="14"/>
      <c r="TLZ3210" s="14"/>
      <c r="TMA3210" s="14"/>
      <c r="TMB3210" s="14"/>
      <c r="TMC3210" s="14"/>
      <c r="TMD3210" s="14"/>
      <c r="TME3210" s="14"/>
      <c r="TMF3210" s="14"/>
      <c r="TMG3210" s="14"/>
      <c r="TMH3210" s="14"/>
      <c r="TMI3210" s="14"/>
      <c r="TMJ3210" s="14"/>
      <c r="TMK3210" s="14"/>
      <c r="TML3210" s="14"/>
      <c r="TMM3210" s="14"/>
      <c r="TMN3210" s="14"/>
      <c r="TMO3210" s="14"/>
      <c r="TMP3210" s="14"/>
      <c r="TMQ3210" s="14"/>
      <c r="TMR3210" s="14"/>
      <c r="TMS3210" s="14"/>
      <c r="TMT3210" s="14"/>
      <c r="TMU3210" s="14"/>
      <c r="TMV3210" s="14"/>
      <c r="TMW3210" s="14"/>
      <c r="TMX3210" s="14"/>
      <c r="TMY3210" s="14"/>
      <c r="TMZ3210" s="14"/>
      <c r="TNA3210" s="14"/>
      <c r="TNB3210" s="14"/>
      <c r="TNC3210" s="14"/>
      <c r="TND3210" s="14"/>
      <c r="TNE3210" s="14"/>
      <c r="TNF3210" s="14"/>
      <c r="TNG3210" s="14"/>
      <c r="TNH3210" s="14"/>
      <c r="TNI3210" s="14"/>
      <c r="TNJ3210" s="14"/>
      <c r="TNK3210" s="14"/>
      <c r="TNL3210" s="14"/>
      <c r="TNM3210" s="14"/>
      <c r="TNN3210" s="14"/>
      <c r="TNO3210" s="14"/>
      <c r="TNP3210" s="14"/>
      <c r="TNQ3210" s="14"/>
      <c r="TNR3210" s="14"/>
      <c r="TNS3210" s="14"/>
      <c r="TNT3210" s="14"/>
      <c r="TNU3210" s="14"/>
      <c r="TNV3210" s="14"/>
      <c r="TNW3210" s="14"/>
      <c r="TNX3210" s="14"/>
      <c r="TNY3210" s="14"/>
      <c r="TNZ3210" s="14"/>
      <c r="TOA3210" s="14"/>
      <c r="TOB3210" s="14"/>
      <c r="TOC3210" s="14"/>
      <c r="TOD3210" s="14"/>
      <c r="TOE3210" s="14"/>
      <c r="TOF3210" s="14"/>
      <c r="TOG3210" s="14"/>
      <c r="TOH3210" s="14"/>
      <c r="TOI3210" s="14"/>
      <c r="TOJ3210" s="14"/>
      <c r="TOK3210" s="14"/>
      <c r="TOL3210" s="14"/>
      <c r="TOM3210" s="14"/>
      <c r="TON3210" s="14"/>
      <c r="TOO3210" s="14"/>
      <c r="TOP3210" s="14"/>
      <c r="TOQ3210" s="14"/>
      <c r="TOR3210" s="14"/>
      <c r="TOS3210" s="14"/>
      <c r="TOT3210" s="14"/>
      <c r="TOU3210" s="14"/>
      <c r="TOV3210" s="14"/>
      <c r="TOW3210" s="14"/>
      <c r="TOX3210" s="14"/>
      <c r="TOY3210" s="14"/>
      <c r="TOZ3210" s="14"/>
      <c r="TPA3210" s="14"/>
      <c r="TPB3210" s="14"/>
      <c r="TPC3210" s="14"/>
      <c r="TPD3210" s="14"/>
      <c r="TPE3210" s="14"/>
      <c r="TPF3210" s="14"/>
      <c r="TPG3210" s="14"/>
      <c r="TPH3210" s="14"/>
      <c r="TPI3210" s="14"/>
      <c r="TPJ3210" s="14"/>
      <c r="TPK3210" s="14"/>
      <c r="TPL3210" s="14"/>
      <c r="TPM3210" s="14"/>
      <c r="TPN3210" s="14"/>
      <c r="TPO3210" s="14"/>
      <c r="TPP3210" s="14"/>
      <c r="TPQ3210" s="14"/>
      <c r="TPR3210" s="14"/>
      <c r="TPS3210" s="14"/>
      <c r="TPT3210" s="14"/>
      <c r="TPU3210" s="14"/>
      <c r="TPV3210" s="14"/>
      <c r="TPW3210" s="14"/>
      <c r="TPX3210" s="14"/>
      <c r="TPY3210" s="14"/>
      <c r="TPZ3210" s="14"/>
      <c r="TQA3210" s="14"/>
      <c r="TQB3210" s="14"/>
      <c r="TQC3210" s="14"/>
      <c r="TQD3210" s="14"/>
      <c r="TQE3210" s="14"/>
      <c r="TQF3210" s="14"/>
      <c r="TQG3210" s="14"/>
      <c r="TQH3210" s="14"/>
      <c r="TQI3210" s="14"/>
      <c r="TQJ3210" s="14"/>
      <c r="TQK3210" s="14"/>
      <c r="TQL3210" s="14"/>
      <c r="TQM3210" s="14"/>
      <c r="TQN3210" s="14"/>
      <c r="TQO3210" s="14"/>
      <c r="TQP3210" s="14"/>
      <c r="TQQ3210" s="14"/>
      <c r="TQR3210" s="14"/>
      <c r="TQS3210" s="14"/>
      <c r="TQT3210" s="14"/>
      <c r="TQU3210" s="14"/>
      <c r="TQV3210" s="14"/>
      <c r="TQW3210" s="14"/>
      <c r="TQX3210" s="14"/>
      <c r="TQY3210" s="14"/>
      <c r="TQZ3210" s="14"/>
      <c r="TRA3210" s="14"/>
      <c r="TRB3210" s="14"/>
      <c r="TRC3210" s="14"/>
      <c r="TRD3210" s="14"/>
      <c r="TRE3210" s="14"/>
      <c r="TRF3210" s="14"/>
      <c r="TRG3210" s="14"/>
      <c r="TRH3210" s="14"/>
      <c r="TRI3210" s="14"/>
      <c r="TRJ3210" s="14"/>
      <c r="TRK3210" s="14"/>
      <c r="TRL3210" s="14"/>
      <c r="TRM3210" s="14"/>
      <c r="TRN3210" s="14"/>
      <c r="TRO3210" s="14"/>
      <c r="TRP3210" s="14"/>
      <c r="TRQ3210" s="14"/>
      <c r="TRR3210" s="14"/>
      <c r="TRS3210" s="14"/>
      <c r="TRT3210" s="14"/>
      <c r="TRU3210" s="14"/>
      <c r="TRV3210" s="14"/>
      <c r="TRW3210" s="14"/>
      <c r="TRX3210" s="14"/>
      <c r="TRY3210" s="14"/>
      <c r="TRZ3210" s="14"/>
      <c r="TSA3210" s="14"/>
      <c r="TSB3210" s="14"/>
      <c r="TSC3210" s="14"/>
      <c r="TSD3210" s="14"/>
      <c r="TSE3210" s="14"/>
      <c r="TSF3210" s="14"/>
      <c r="TSG3210" s="14"/>
      <c r="TSH3210" s="14"/>
      <c r="TSI3210" s="14"/>
      <c r="TSJ3210" s="14"/>
      <c r="TSK3210" s="14"/>
      <c r="TSL3210" s="14"/>
      <c r="TSM3210" s="14"/>
      <c r="TSN3210" s="14"/>
      <c r="TSO3210" s="14"/>
      <c r="TSP3210" s="14"/>
      <c r="TSQ3210" s="14"/>
      <c r="TSR3210" s="14"/>
      <c r="TSS3210" s="14"/>
      <c r="TST3210" s="14"/>
      <c r="TSU3210" s="14"/>
      <c r="TSV3210" s="14"/>
      <c r="TSW3210" s="14"/>
      <c r="TSX3210" s="14"/>
      <c r="TSY3210" s="14"/>
      <c r="TSZ3210" s="14"/>
      <c r="TTA3210" s="14"/>
      <c r="TTB3210" s="14"/>
      <c r="TTC3210" s="14"/>
      <c r="TTD3210" s="14"/>
      <c r="TTE3210" s="14"/>
      <c r="TTF3210" s="14"/>
      <c r="TTG3210" s="14"/>
      <c r="TTH3210" s="14"/>
      <c r="TTI3210" s="14"/>
      <c r="TTJ3210" s="14"/>
      <c r="TTK3210" s="14"/>
      <c r="TTL3210" s="14"/>
      <c r="TTM3210" s="14"/>
      <c r="TTN3210" s="14"/>
      <c r="TTO3210" s="14"/>
      <c r="TTP3210" s="14"/>
      <c r="TTQ3210" s="14"/>
      <c r="TTR3210" s="14"/>
      <c r="TTS3210" s="14"/>
      <c r="TTT3210" s="14"/>
      <c r="TTU3210" s="14"/>
      <c r="TTV3210" s="14"/>
      <c r="TTW3210" s="14"/>
      <c r="TTX3210" s="14"/>
      <c r="TTY3210" s="14"/>
      <c r="TTZ3210" s="14"/>
      <c r="TUA3210" s="14"/>
      <c r="TUB3210" s="14"/>
      <c r="TUC3210" s="14"/>
      <c r="TUD3210" s="14"/>
      <c r="TUE3210" s="14"/>
      <c r="TUF3210" s="14"/>
      <c r="TUG3210" s="14"/>
      <c r="TUH3210" s="14"/>
      <c r="TUI3210" s="14"/>
      <c r="TUJ3210" s="14"/>
      <c r="TUK3210" s="14"/>
      <c r="TUL3210" s="14"/>
      <c r="TUM3210" s="14"/>
      <c r="TUN3210" s="14"/>
      <c r="TUO3210" s="14"/>
      <c r="TUP3210" s="14"/>
      <c r="TUQ3210" s="14"/>
      <c r="TUR3210" s="14"/>
      <c r="TUS3210" s="14"/>
      <c r="TUT3210" s="14"/>
      <c r="TUU3210" s="14"/>
      <c r="TUV3210" s="14"/>
      <c r="TUW3210" s="14"/>
      <c r="TUX3210" s="14"/>
      <c r="TUY3210" s="14"/>
      <c r="TUZ3210" s="14"/>
      <c r="TVA3210" s="14"/>
      <c r="TVB3210" s="14"/>
      <c r="TVC3210" s="14"/>
      <c r="TVD3210" s="14"/>
      <c r="TVE3210" s="14"/>
      <c r="TVF3210" s="14"/>
      <c r="TVG3210" s="14"/>
      <c r="TVH3210" s="14"/>
      <c r="TVI3210" s="14"/>
      <c r="TVJ3210" s="14"/>
      <c r="TVK3210" s="14"/>
      <c r="TVL3210" s="14"/>
      <c r="TVM3210" s="14"/>
      <c r="TVN3210" s="14"/>
      <c r="TVO3210" s="14"/>
      <c r="TVP3210" s="14"/>
      <c r="TVQ3210" s="14"/>
      <c r="TVR3210" s="14"/>
      <c r="TVS3210" s="14"/>
      <c r="TVT3210" s="14"/>
      <c r="TVU3210" s="14"/>
      <c r="TVV3210" s="14"/>
      <c r="TVW3210" s="14"/>
      <c r="TVX3210" s="14"/>
      <c r="TVY3210" s="14"/>
      <c r="TVZ3210" s="14"/>
      <c r="TWA3210" s="14"/>
      <c r="TWB3210" s="14"/>
      <c r="TWC3210" s="14"/>
      <c r="TWD3210" s="14"/>
      <c r="TWE3210" s="14"/>
      <c r="TWF3210" s="14"/>
      <c r="TWG3210" s="14"/>
      <c r="TWH3210" s="14"/>
      <c r="TWI3210" s="14"/>
      <c r="TWJ3210" s="14"/>
      <c r="TWK3210" s="14"/>
      <c r="TWL3210" s="14"/>
      <c r="TWM3210" s="14"/>
      <c r="TWN3210" s="14"/>
      <c r="TWO3210" s="14"/>
      <c r="TWP3210" s="14"/>
      <c r="TWQ3210" s="14"/>
      <c r="TWR3210" s="14"/>
      <c r="TWS3210" s="14"/>
      <c r="TWT3210" s="14"/>
      <c r="TWU3210" s="14"/>
      <c r="TWV3210" s="14"/>
      <c r="TWW3210" s="14"/>
      <c r="TWX3210" s="14"/>
      <c r="TWY3210" s="14"/>
      <c r="TWZ3210" s="14"/>
      <c r="TXA3210" s="14"/>
      <c r="TXB3210" s="14"/>
      <c r="TXC3210" s="14"/>
      <c r="TXD3210" s="14"/>
      <c r="TXE3210" s="14"/>
      <c r="TXF3210" s="14"/>
      <c r="TXG3210" s="14"/>
      <c r="TXH3210" s="14"/>
      <c r="TXI3210" s="14"/>
      <c r="TXJ3210" s="14"/>
      <c r="TXK3210" s="14"/>
      <c r="TXL3210" s="14"/>
      <c r="TXM3210" s="14"/>
      <c r="TXN3210" s="14"/>
      <c r="TXO3210" s="14"/>
      <c r="TXP3210" s="14"/>
      <c r="TXQ3210" s="14"/>
      <c r="TXR3210" s="14"/>
      <c r="TXS3210" s="14"/>
      <c r="TXT3210" s="14"/>
      <c r="TXU3210" s="14"/>
      <c r="TXV3210" s="14"/>
      <c r="TXW3210" s="14"/>
      <c r="TXX3210" s="14"/>
      <c r="TXY3210" s="14"/>
      <c r="TXZ3210" s="14"/>
      <c r="TYA3210" s="14"/>
      <c r="TYB3210" s="14"/>
      <c r="TYC3210" s="14"/>
      <c r="TYD3210" s="14"/>
      <c r="TYE3210" s="14"/>
      <c r="TYF3210" s="14"/>
      <c r="TYG3210" s="14"/>
      <c r="TYH3210" s="14"/>
      <c r="TYI3210" s="14"/>
      <c r="TYJ3210" s="14"/>
      <c r="TYK3210" s="14"/>
      <c r="TYL3210" s="14"/>
      <c r="TYM3210" s="14"/>
      <c r="TYN3210" s="14"/>
      <c r="TYO3210" s="14"/>
      <c r="TYP3210" s="14"/>
      <c r="TYQ3210" s="14"/>
      <c r="TYR3210" s="14"/>
      <c r="TYS3210" s="14"/>
      <c r="TYT3210" s="14"/>
      <c r="TYU3210" s="14"/>
      <c r="TYV3210" s="14"/>
      <c r="TYW3210" s="14"/>
      <c r="TYX3210" s="14"/>
      <c r="TYY3210" s="14"/>
      <c r="TYZ3210" s="14"/>
      <c r="TZA3210" s="14"/>
      <c r="TZB3210" s="14"/>
      <c r="TZC3210" s="14"/>
      <c r="TZD3210" s="14"/>
      <c r="TZE3210" s="14"/>
      <c r="TZF3210" s="14"/>
      <c r="TZG3210" s="14"/>
      <c r="TZH3210" s="14"/>
      <c r="TZI3210" s="14"/>
      <c r="TZJ3210" s="14"/>
      <c r="TZK3210" s="14"/>
      <c r="TZL3210" s="14"/>
      <c r="TZM3210" s="14"/>
      <c r="TZN3210" s="14"/>
      <c r="TZO3210" s="14"/>
      <c r="TZP3210" s="14"/>
      <c r="TZQ3210" s="14"/>
      <c r="TZR3210" s="14"/>
      <c r="TZS3210" s="14"/>
      <c r="TZT3210" s="14"/>
      <c r="TZU3210" s="14"/>
      <c r="TZV3210" s="14"/>
      <c r="TZW3210" s="14"/>
      <c r="TZX3210" s="14"/>
      <c r="TZY3210" s="14"/>
      <c r="TZZ3210" s="14"/>
      <c r="UAA3210" s="14"/>
      <c r="UAB3210" s="14"/>
      <c r="UAC3210" s="14"/>
      <c r="UAD3210" s="14"/>
      <c r="UAE3210" s="14"/>
      <c r="UAF3210" s="14"/>
      <c r="UAG3210" s="14"/>
      <c r="UAH3210" s="14"/>
      <c r="UAI3210" s="14"/>
      <c r="UAJ3210" s="14"/>
      <c r="UAK3210" s="14"/>
      <c r="UAL3210" s="14"/>
      <c r="UAM3210" s="14"/>
      <c r="UAN3210" s="14"/>
      <c r="UAO3210" s="14"/>
      <c r="UAP3210" s="14"/>
      <c r="UAQ3210" s="14"/>
      <c r="UAR3210" s="14"/>
      <c r="UAS3210" s="14"/>
      <c r="UAT3210" s="14"/>
      <c r="UAU3210" s="14"/>
      <c r="UAV3210" s="14"/>
      <c r="UAW3210" s="14"/>
      <c r="UAX3210" s="14"/>
      <c r="UAY3210" s="14"/>
      <c r="UAZ3210" s="14"/>
      <c r="UBA3210" s="14"/>
      <c r="UBB3210" s="14"/>
      <c r="UBC3210" s="14"/>
      <c r="UBD3210" s="14"/>
      <c r="UBE3210" s="14"/>
      <c r="UBF3210" s="14"/>
      <c r="UBG3210" s="14"/>
      <c r="UBH3210" s="14"/>
      <c r="UBI3210" s="14"/>
      <c r="UBJ3210" s="14"/>
      <c r="UBK3210" s="14"/>
      <c r="UBL3210" s="14"/>
      <c r="UBM3210" s="14"/>
      <c r="UBN3210" s="14"/>
      <c r="UBO3210" s="14"/>
      <c r="UBP3210" s="14"/>
      <c r="UBQ3210" s="14"/>
      <c r="UBR3210" s="14"/>
      <c r="UBS3210" s="14"/>
      <c r="UBT3210" s="14"/>
      <c r="UBU3210" s="14"/>
      <c r="UBV3210" s="14"/>
      <c r="UBW3210" s="14"/>
      <c r="UBX3210" s="14"/>
      <c r="UBY3210" s="14"/>
      <c r="UBZ3210" s="14"/>
      <c r="UCA3210" s="14"/>
      <c r="UCB3210" s="14"/>
      <c r="UCC3210" s="14"/>
      <c r="UCD3210" s="14"/>
      <c r="UCE3210" s="14"/>
      <c r="UCF3210" s="14"/>
      <c r="UCG3210" s="14"/>
      <c r="UCH3210" s="14"/>
      <c r="UCI3210" s="14"/>
      <c r="UCJ3210" s="14"/>
      <c r="UCK3210" s="14"/>
      <c r="UCL3210" s="14"/>
      <c r="UCM3210" s="14"/>
      <c r="UCN3210" s="14"/>
      <c r="UCO3210" s="14"/>
      <c r="UCP3210" s="14"/>
      <c r="UCQ3210" s="14"/>
      <c r="UCR3210" s="14"/>
      <c r="UCS3210" s="14"/>
      <c r="UCT3210" s="14"/>
      <c r="UCU3210" s="14"/>
      <c r="UCV3210" s="14"/>
      <c r="UCW3210" s="14"/>
      <c r="UCX3210" s="14"/>
      <c r="UCY3210" s="14"/>
      <c r="UCZ3210" s="14"/>
      <c r="UDA3210" s="14"/>
      <c r="UDB3210" s="14"/>
      <c r="UDC3210" s="14"/>
      <c r="UDD3210" s="14"/>
      <c r="UDE3210" s="14"/>
      <c r="UDF3210" s="14"/>
      <c r="UDG3210" s="14"/>
      <c r="UDH3210" s="14"/>
      <c r="UDI3210" s="14"/>
      <c r="UDJ3210" s="14"/>
      <c r="UDK3210" s="14"/>
      <c r="UDL3210" s="14"/>
      <c r="UDM3210" s="14"/>
      <c r="UDN3210" s="14"/>
      <c r="UDO3210" s="14"/>
      <c r="UDP3210" s="14"/>
      <c r="UDQ3210" s="14"/>
      <c r="UDR3210" s="14"/>
      <c r="UDS3210" s="14"/>
      <c r="UDT3210" s="14"/>
      <c r="UDU3210" s="14"/>
      <c r="UDV3210" s="14"/>
      <c r="UDW3210" s="14"/>
      <c r="UDX3210" s="14"/>
      <c r="UDY3210" s="14"/>
      <c r="UDZ3210" s="14"/>
      <c r="UEA3210" s="14"/>
      <c r="UEB3210" s="14"/>
      <c r="UEC3210" s="14"/>
      <c r="UED3210" s="14"/>
      <c r="UEE3210" s="14"/>
      <c r="UEF3210" s="14"/>
      <c r="UEG3210" s="14"/>
      <c r="UEH3210" s="14"/>
      <c r="UEI3210" s="14"/>
      <c r="UEJ3210" s="14"/>
      <c r="UEK3210" s="14"/>
      <c r="UEL3210" s="14"/>
      <c r="UEM3210" s="14"/>
      <c r="UEN3210" s="14"/>
      <c r="UEO3210" s="14"/>
      <c r="UEP3210" s="14"/>
      <c r="UEQ3210" s="14"/>
      <c r="UER3210" s="14"/>
      <c r="UES3210" s="14"/>
      <c r="UET3210" s="14"/>
      <c r="UEU3210" s="14"/>
      <c r="UEV3210" s="14"/>
      <c r="UEW3210" s="14"/>
      <c r="UEX3210" s="14"/>
      <c r="UEY3210" s="14"/>
      <c r="UEZ3210" s="14"/>
      <c r="UFA3210" s="14"/>
      <c r="UFB3210" s="14"/>
      <c r="UFC3210" s="14"/>
      <c r="UFD3210" s="14"/>
      <c r="UFE3210" s="14"/>
      <c r="UFF3210" s="14"/>
      <c r="UFG3210" s="14"/>
      <c r="UFH3210" s="14"/>
      <c r="UFI3210" s="14"/>
      <c r="UFJ3210" s="14"/>
      <c r="UFK3210" s="14"/>
      <c r="UFL3210" s="14"/>
      <c r="UFM3210" s="14"/>
      <c r="UFN3210" s="14"/>
      <c r="UFO3210" s="14"/>
      <c r="UFP3210" s="14"/>
      <c r="UFQ3210" s="14"/>
      <c r="UFR3210" s="14"/>
      <c r="UFS3210" s="14"/>
      <c r="UFT3210" s="14"/>
      <c r="UFU3210" s="14"/>
      <c r="UFV3210" s="14"/>
      <c r="UFW3210" s="14"/>
      <c r="UFX3210" s="14"/>
      <c r="UFY3210" s="14"/>
      <c r="UFZ3210" s="14"/>
      <c r="UGA3210" s="14"/>
      <c r="UGB3210" s="14"/>
      <c r="UGC3210" s="14"/>
      <c r="UGD3210" s="14"/>
      <c r="UGE3210" s="14"/>
      <c r="UGF3210" s="14"/>
      <c r="UGG3210" s="14"/>
      <c r="UGH3210" s="14"/>
      <c r="UGI3210" s="14"/>
      <c r="UGJ3210" s="14"/>
      <c r="UGK3210" s="14"/>
      <c r="UGL3210" s="14"/>
      <c r="UGM3210" s="14"/>
      <c r="UGN3210" s="14"/>
      <c r="UGO3210" s="14"/>
      <c r="UGP3210" s="14"/>
      <c r="UGQ3210" s="14"/>
      <c r="UGR3210" s="14"/>
      <c r="UGS3210" s="14"/>
      <c r="UGT3210" s="14"/>
      <c r="UGU3210" s="14"/>
      <c r="UGV3210" s="14"/>
      <c r="UGW3210" s="14"/>
      <c r="UGX3210" s="14"/>
      <c r="UGY3210" s="14"/>
      <c r="UGZ3210" s="14"/>
      <c r="UHA3210" s="14"/>
      <c r="UHB3210" s="14"/>
      <c r="UHC3210" s="14"/>
      <c r="UHD3210" s="14"/>
      <c r="UHE3210" s="14"/>
      <c r="UHF3210" s="14"/>
      <c r="UHG3210" s="14"/>
      <c r="UHH3210" s="14"/>
      <c r="UHI3210" s="14"/>
      <c r="UHJ3210" s="14"/>
      <c r="UHK3210" s="14"/>
      <c r="UHL3210" s="14"/>
      <c r="UHM3210" s="14"/>
      <c r="UHN3210" s="14"/>
      <c r="UHO3210" s="14"/>
      <c r="UHP3210" s="14"/>
      <c r="UHQ3210" s="14"/>
      <c r="UHR3210" s="14"/>
      <c r="UHS3210" s="14"/>
      <c r="UHT3210" s="14"/>
      <c r="UHU3210" s="14"/>
      <c r="UHV3210" s="14"/>
      <c r="UHW3210" s="14"/>
      <c r="UHX3210" s="14"/>
      <c r="UHY3210" s="14"/>
      <c r="UHZ3210" s="14"/>
      <c r="UIA3210" s="14"/>
      <c r="UIB3210" s="14"/>
      <c r="UIC3210" s="14"/>
      <c r="UID3210" s="14"/>
      <c r="UIE3210" s="14"/>
      <c r="UIF3210" s="14"/>
      <c r="UIG3210" s="14"/>
      <c r="UIH3210" s="14"/>
      <c r="UII3210" s="14"/>
      <c r="UIJ3210" s="14"/>
      <c r="UIK3210" s="14"/>
      <c r="UIL3210" s="14"/>
      <c r="UIM3210" s="14"/>
      <c r="UIN3210" s="14"/>
      <c r="UIO3210" s="14"/>
      <c r="UIP3210" s="14"/>
      <c r="UIQ3210" s="14"/>
      <c r="UIR3210" s="14"/>
      <c r="UIS3210" s="14"/>
      <c r="UIT3210" s="14"/>
      <c r="UIU3210" s="14"/>
      <c r="UIV3210" s="14"/>
      <c r="UIW3210" s="14"/>
      <c r="UIX3210" s="14"/>
      <c r="UIY3210" s="14"/>
      <c r="UIZ3210" s="14"/>
      <c r="UJA3210" s="14"/>
      <c r="UJB3210" s="14"/>
      <c r="UJC3210" s="14"/>
      <c r="UJD3210" s="14"/>
      <c r="UJE3210" s="14"/>
      <c r="UJF3210" s="14"/>
      <c r="UJG3210" s="14"/>
      <c r="UJH3210" s="14"/>
      <c r="UJI3210" s="14"/>
      <c r="UJJ3210" s="14"/>
      <c r="UJK3210" s="14"/>
      <c r="UJL3210" s="14"/>
      <c r="UJM3210" s="14"/>
      <c r="UJN3210" s="14"/>
      <c r="UJO3210" s="14"/>
      <c r="UJP3210" s="14"/>
      <c r="UJQ3210" s="14"/>
      <c r="UJR3210" s="14"/>
      <c r="UJS3210" s="14"/>
      <c r="UJT3210" s="14"/>
      <c r="UJU3210" s="14"/>
      <c r="UJV3210" s="14"/>
      <c r="UJW3210" s="14"/>
      <c r="UJX3210" s="14"/>
      <c r="UJY3210" s="14"/>
      <c r="UJZ3210" s="14"/>
      <c r="UKA3210" s="14"/>
      <c r="UKB3210" s="14"/>
      <c r="UKC3210" s="14"/>
      <c r="UKD3210" s="14"/>
      <c r="UKE3210" s="14"/>
      <c r="UKF3210" s="14"/>
      <c r="UKG3210" s="14"/>
      <c r="UKH3210" s="14"/>
      <c r="UKI3210" s="14"/>
      <c r="UKJ3210" s="14"/>
      <c r="UKK3210" s="14"/>
      <c r="UKL3210" s="14"/>
      <c r="UKM3210" s="14"/>
      <c r="UKN3210" s="14"/>
      <c r="UKO3210" s="14"/>
      <c r="UKP3210" s="14"/>
      <c r="UKQ3210" s="14"/>
      <c r="UKR3210" s="14"/>
      <c r="UKS3210" s="14"/>
      <c r="UKT3210" s="14"/>
      <c r="UKU3210" s="14"/>
      <c r="UKV3210" s="14"/>
      <c r="UKW3210" s="14"/>
      <c r="UKX3210" s="14"/>
      <c r="UKY3210" s="14"/>
      <c r="UKZ3210" s="14"/>
      <c r="ULA3210" s="14"/>
      <c r="ULB3210" s="14"/>
      <c r="ULC3210" s="14"/>
      <c r="ULD3210" s="14"/>
      <c r="ULE3210" s="14"/>
      <c r="ULF3210" s="14"/>
      <c r="ULG3210" s="14"/>
      <c r="ULH3210" s="14"/>
      <c r="ULI3210" s="14"/>
      <c r="ULJ3210" s="14"/>
      <c r="ULK3210" s="14"/>
      <c r="ULL3210" s="14"/>
      <c r="ULM3210" s="14"/>
      <c r="ULN3210" s="14"/>
      <c r="ULO3210" s="14"/>
      <c r="ULP3210" s="14"/>
      <c r="ULQ3210" s="14"/>
      <c r="ULR3210" s="14"/>
      <c r="ULS3210" s="14"/>
      <c r="ULT3210" s="14"/>
      <c r="ULU3210" s="14"/>
      <c r="ULV3210" s="14"/>
      <c r="ULW3210" s="14"/>
      <c r="ULX3210" s="14"/>
      <c r="ULY3210" s="14"/>
      <c r="ULZ3210" s="14"/>
      <c r="UMA3210" s="14"/>
      <c r="UMB3210" s="14"/>
      <c r="UMC3210" s="14"/>
      <c r="UMD3210" s="14"/>
      <c r="UME3210" s="14"/>
      <c r="UMF3210" s="14"/>
      <c r="UMG3210" s="14"/>
      <c r="UMH3210" s="14"/>
      <c r="UMI3210" s="14"/>
      <c r="UMJ3210" s="14"/>
      <c r="UMK3210" s="14"/>
      <c r="UML3210" s="14"/>
      <c r="UMM3210" s="14"/>
      <c r="UMN3210" s="14"/>
      <c r="UMO3210" s="14"/>
      <c r="UMP3210" s="14"/>
      <c r="UMQ3210" s="14"/>
      <c r="UMR3210" s="14"/>
      <c r="UMS3210" s="14"/>
      <c r="UMT3210" s="14"/>
      <c r="UMU3210" s="14"/>
      <c r="UMV3210" s="14"/>
      <c r="UMW3210" s="14"/>
      <c r="UMX3210" s="14"/>
      <c r="UMY3210" s="14"/>
      <c r="UMZ3210" s="14"/>
      <c r="UNA3210" s="14"/>
      <c r="UNB3210" s="14"/>
      <c r="UNC3210" s="14"/>
      <c r="UND3210" s="14"/>
      <c r="UNE3210" s="14"/>
      <c r="UNF3210" s="14"/>
      <c r="UNG3210" s="14"/>
      <c r="UNH3210" s="14"/>
      <c r="UNI3210" s="14"/>
      <c r="UNJ3210" s="14"/>
      <c r="UNK3210" s="14"/>
      <c r="UNL3210" s="14"/>
      <c r="UNM3210" s="14"/>
      <c r="UNN3210" s="14"/>
      <c r="UNO3210" s="14"/>
      <c r="UNP3210" s="14"/>
      <c r="UNQ3210" s="14"/>
      <c r="UNR3210" s="14"/>
      <c r="UNS3210" s="14"/>
      <c r="UNT3210" s="14"/>
      <c r="UNU3210" s="14"/>
      <c r="UNV3210" s="14"/>
      <c r="UNW3210" s="14"/>
      <c r="UNX3210" s="14"/>
      <c r="UNY3210" s="14"/>
      <c r="UNZ3210" s="14"/>
      <c r="UOA3210" s="14"/>
      <c r="UOB3210" s="14"/>
      <c r="UOC3210" s="14"/>
      <c r="UOD3210" s="14"/>
      <c r="UOE3210" s="14"/>
      <c r="UOF3210" s="14"/>
      <c r="UOG3210" s="14"/>
      <c r="UOH3210" s="14"/>
      <c r="UOI3210" s="14"/>
      <c r="UOJ3210" s="14"/>
      <c r="UOK3210" s="14"/>
      <c r="UOL3210" s="14"/>
      <c r="UOM3210" s="14"/>
      <c r="UON3210" s="14"/>
      <c r="UOO3210" s="14"/>
      <c r="UOP3210" s="14"/>
      <c r="UOQ3210" s="14"/>
      <c r="UOR3210" s="14"/>
      <c r="UOS3210" s="14"/>
      <c r="UOT3210" s="14"/>
      <c r="UOU3210" s="14"/>
      <c r="UOV3210" s="14"/>
      <c r="UOW3210" s="14"/>
      <c r="UOX3210" s="14"/>
      <c r="UOY3210" s="14"/>
      <c r="UOZ3210" s="14"/>
      <c r="UPA3210" s="14"/>
      <c r="UPB3210" s="14"/>
      <c r="UPC3210" s="14"/>
      <c r="UPD3210" s="14"/>
      <c r="UPE3210" s="14"/>
      <c r="UPF3210" s="14"/>
      <c r="UPG3210" s="14"/>
      <c r="UPH3210" s="14"/>
      <c r="UPI3210" s="14"/>
      <c r="UPJ3210" s="14"/>
      <c r="UPK3210" s="14"/>
      <c r="UPL3210" s="14"/>
      <c r="UPM3210" s="14"/>
      <c r="UPN3210" s="14"/>
      <c r="UPO3210" s="14"/>
      <c r="UPP3210" s="14"/>
      <c r="UPQ3210" s="14"/>
      <c r="UPR3210" s="14"/>
      <c r="UPS3210" s="14"/>
      <c r="UPT3210" s="14"/>
      <c r="UPU3210" s="14"/>
      <c r="UPV3210" s="14"/>
      <c r="UPW3210" s="14"/>
      <c r="UPX3210" s="14"/>
      <c r="UPY3210" s="14"/>
      <c r="UPZ3210" s="14"/>
      <c r="UQA3210" s="14"/>
      <c r="UQB3210" s="14"/>
      <c r="UQC3210" s="14"/>
      <c r="UQD3210" s="14"/>
      <c r="UQE3210" s="14"/>
      <c r="UQF3210" s="14"/>
      <c r="UQG3210" s="14"/>
      <c r="UQH3210" s="14"/>
      <c r="UQI3210" s="14"/>
      <c r="UQJ3210" s="14"/>
      <c r="UQK3210" s="14"/>
      <c r="UQL3210" s="14"/>
      <c r="UQM3210" s="14"/>
      <c r="UQN3210" s="14"/>
      <c r="UQO3210" s="14"/>
      <c r="UQP3210" s="14"/>
      <c r="UQQ3210" s="14"/>
      <c r="UQR3210" s="14"/>
      <c r="UQS3210" s="14"/>
      <c r="UQT3210" s="14"/>
      <c r="UQU3210" s="14"/>
      <c r="UQV3210" s="14"/>
      <c r="UQW3210" s="14"/>
      <c r="UQX3210" s="14"/>
      <c r="UQY3210" s="14"/>
      <c r="UQZ3210" s="14"/>
      <c r="URA3210" s="14"/>
      <c r="URB3210" s="14"/>
      <c r="URC3210" s="14"/>
      <c r="URD3210" s="14"/>
      <c r="URE3210" s="14"/>
      <c r="URF3210" s="14"/>
      <c r="URG3210" s="14"/>
      <c r="URH3210" s="14"/>
      <c r="URI3210" s="14"/>
      <c r="URJ3210" s="14"/>
      <c r="URK3210" s="14"/>
      <c r="URL3210" s="14"/>
      <c r="URM3210" s="14"/>
      <c r="URN3210" s="14"/>
      <c r="URO3210" s="14"/>
      <c r="URP3210" s="14"/>
      <c r="URQ3210" s="14"/>
      <c r="URR3210" s="14"/>
      <c r="URS3210" s="14"/>
      <c r="URT3210" s="14"/>
      <c r="URU3210" s="14"/>
      <c r="URV3210" s="14"/>
      <c r="URW3210" s="14"/>
      <c r="URX3210" s="14"/>
      <c r="URY3210" s="14"/>
      <c r="URZ3210" s="14"/>
      <c r="USA3210" s="14"/>
      <c r="USB3210" s="14"/>
      <c r="USC3210" s="14"/>
      <c r="USD3210" s="14"/>
      <c r="USE3210" s="14"/>
      <c r="USF3210" s="14"/>
      <c r="USG3210" s="14"/>
      <c r="USH3210" s="14"/>
      <c r="USI3210" s="14"/>
      <c r="USJ3210" s="14"/>
      <c r="USK3210" s="14"/>
      <c r="USL3210" s="14"/>
      <c r="USM3210" s="14"/>
      <c r="USN3210" s="14"/>
      <c r="USO3210" s="14"/>
      <c r="USP3210" s="14"/>
      <c r="USQ3210" s="14"/>
      <c r="USR3210" s="14"/>
      <c r="USS3210" s="14"/>
      <c r="UST3210" s="14"/>
      <c r="USU3210" s="14"/>
      <c r="USV3210" s="14"/>
      <c r="USW3210" s="14"/>
      <c r="USX3210" s="14"/>
      <c r="USY3210" s="14"/>
      <c r="USZ3210" s="14"/>
      <c r="UTA3210" s="14"/>
      <c r="UTB3210" s="14"/>
      <c r="UTC3210" s="14"/>
      <c r="UTD3210" s="14"/>
      <c r="UTE3210" s="14"/>
      <c r="UTF3210" s="14"/>
      <c r="UTG3210" s="14"/>
      <c r="UTH3210" s="14"/>
      <c r="UTI3210" s="14"/>
      <c r="UTJ3210" s="14"/>
      <c r="UTK3210" s="14"/>
      <c r="UTL3210" s="14"/>
      <c r="UTM3210" s="14"/>
      <c r="UTN3210" s="14"/>
      <c r="UTO3210" s="14"/>
      <c r="UTP3210" s="14"/>
      <c r="UTQ3210" s="14"/>
      <c r="UTR3210" s="14"/>
      <c r="UTS3210" s="14"/>
      <c r="UTT3210" s="14"/>
      <c r="UTU3210" s="14"/>
      <c r="UTV3210" s="14"/>
      <c r="UTW3210" s="14"/>
      <c r="UTX3210" s="14"/>
      <c r="UTY3210" s="14"/>
      <c r="UTZ3210" s="14"/>
      <c r="UUA3210" s="14"/>
      <c r="UUB3210" s="14"/>
      <c r="UUC3210" s="14"/>
      <c r="UUD3210" s="14"/>
      <c r="UUE3210" s="14"/>
      <c r="UUF3210" s="14"/>
      <c r="UUG3210" s="14"/>
      <c r="UUH3210" s="14"/>
      <c r="UUI3210" s="14"/>
      <c r="UUJ3210" s="14"/>
      <c r="UUK3210" s="14"/>
      <c r="UUL3210" s="14"/>
      <c r="UUM3210" s="14"/>
      <c r="UUN3210" s="14"/>
      <c r="UUO3210" s="14"/>
      <c r="UUP3210" s="14"/>
      <c r="UUQ3210" s="14"/>
      <c r="UUR3210" s="14"/>
      <c r="UUS3210" s="14"/>
      <c r="UUT3210" s="14"/>
      <c r="UUU3210" s="14"/>
      <c r="UUV3210" s="14"/>
      <c r="UUW3210" s="14"/>
      <c r="UUX3210" s="14"/>
      <c r="UUY3210" s="14"/>
      <c r="UUZ3210" s="14"/>
      <c r="UVA3210" s="14"/>
      <c r="UVB3210" s="14"/>
      <c r="UVC3210" s="14"/>
      <c r="UVD3210" s="14"/>
      <c r="UVE3210" s="14"/>
      <c r="UVF3210" s="14"/>
      <c r="UVG3210" s="14"/>
      <c r="UVH3210" s="14"/>
      <c r="UVI3210" s="14"/>
      <c r="UVJ3210" s="14"/>
      <c r="UVK3210" s="14"/>
      <c r="UVL3210" s="14"/>
      <c r="UVM3210" s="14"/>
      <c r="UVN3210" s="14"/>
      <c r="UVO3210" s="14"/>
      <c r="UVP3210" s="14"/>
      <c r="UVQ3210" s="14"/>
      <c r="UVR3210" s="14"/>
      <c r="UVS3210" s="14"/>
      <c r="UVT3210" s="14"/>
      <c r="UVU3210" s="14"/>
      <c r="UVV3210" s="14"/>
      <c r="UVW3210" s="14"/>
      <c r="UVX3210" s="14"/>
      <c r="UVY3210" s="14"/>
      <c r="UVZ3210" s="14"/>
      <c r="UWA3210" s="14"/>
      <c r="UWB3210" s="14"/>
      <c r="UWC3210" s="14"/>
      <c r="UWD3210" s="14"/>
      <c r="UWE3210" s="14"/>
      <c r="UWF3210" s="14"/>
      <c r="UWG3210" s="14"/>
      <c r="UWH3210" s="14"/>
      <c r="UWI3210" s="14"/>
      <c r="UWJ3210" s="14"/>
      <c r="UWK3210" s="14"/>
      <c r="UWL3210" s="14"/>
      <c r="UWM3210" s="14"/>
      <c r="UWN3210" s="14"/>
      <c r="UWO3210" s="14"/>
      <c r="UWP3210" s="14"/>
      <c r="UWQ3210" s="14"/>
      <c r="UWR3210" s="14"/>
      <c r="UWS3210" s="14"/>
      <c r="UWT3210" s="14"/>
      <c r="UWU3210" s="14"/>
      <c r="UWV3210" s="14"/>
      <c r="UWW3210" s="14"/>
      <c r="UWX3210" s="14"/>
      <c r="UWY3210" s="14"/>
      <c r="UWZ3210" s="14"/>
      <c r="UXA3210" s="14"/>
      <c r="UXB3210" s="14"/>
      <c r="UXC3210" s="14"/>
      <c r="UXD3210" s="14"/>
      <c r="UXE3210" s="14"/>
      <c r="UXF3210" s="14"/>
      <c r="UXG3210" s="14"/>
      <c r="UXH3210" s="14"/>
      <c r="UXI3210" s="14"/>
      <c r="UXJ3210" s="14"/>
      <c r="UXK3210" s="14"/>
      <c r="UXL3210" s="14"/>
      <c r="UXM3210" s="14"/>
      <c r="UXN3210" s="14"/>
      <c r="UXO3210" s="14"/>
      <c r="UXP3210" s="14"/>
      <c r="UXQ3210" s="14"/>
      <c r="UXR3210" s="14"/>
      <c r="UXS3210" s="14"/>
      <c r="UXT3210" s="14"/>
      <c r="UXU3210" s="14"/>
      <c r="UXV3210" s="14"/>
      <c r="UXW3210" s="14"/>
      <c r="UXX3210" s="14"/>
      <c r="UXY3210" s="14"/>
      <c r="UXZ3210" s="14"/>
      <c r="UYA3210" s="14"/>
      <c r="UYB3210" s="14"/>
      <c r="UYC3210" s="14"/>
      <c r="UYD3210" s="14"/>
      <c r="UYE3210" s="14"/>
      <c r="UYF3210" s="14"/>
      <c r="UYG3210" s="14"/>
      <c r="UYH3210" s="14"/>
      <c r="UYI3210" s="14"/>
      <c r="UYJ3210" s="14"/>
      <c r="UYK3210" s="14"/>
      <c r="UYL3210" s="14"/>
      <c r="UYM3210" s="14"/>
      <c r="UYN3210" s="14"/>
      <c r="UYO3210" s="14"/>
      <c r="UYP3210" s="14"/>
      <c r="UYQ3210" s="14"/>
      <c r="UYR3210" s="14"/>
      <c r="UYS3210" s="14"/>
      <c r="UYT3210" s="14"/>
      <c r="UYU3210" s="14"/>
      <c r="UYV3210" s="14"/>
      <c r="UYW3210" s="14"/>
      <c r="UYX3210" s="14"/>
      <c r="UYY3210" s="14"/>
      <c r="UYZ3210" s="14"/>
      <c r="UZA3210" s="14"/>
      <c r="UZB3210" s="14"/>
      <c r="UZC3210" s="14"/>
      <c r="UZD3210" s="14"/>
      <c r="UZE3210" s="14"/>
      <c r="UZF3210" s="14"/>
      <c r="UZG3210" s="14"/>
      <c r="UZH3210" s="14"/>
      <c r="UZI3210" s="14"/>
      <c r="UZJ3210" s="14"/>
      <c r="UZK3210" s="14"/>
      <c r="UZL3210" s="14"/>
      <c r="UZM3210" s="14"/>
      <c r="UZN3210" s="14"/>
      <c r="UZO3210" s="14"/>
      <c r="UZP3210" s="14"/>
      <c r="UZQ3210" s="14"/>
      <c r="UZR3210" s="14"/>
      <c r="UZS3210" s="14"/>
      <c r="UZT3210" s="14"/>
      <c r="UZU3210" s="14"/>
      <c r="UZV3210" s="14"/>
      <c r="UZW3210" s="14"/>
      <c r="UZX3210" s="14"/>
      <c r="UZY3210" s="14"/>
      <c r="UZZ3210" s="14"/>
      <c r="VAA3210" s="14"/>
      <c r="VAB3210" s="14"/>
      <c r="VAC3210" s="14"/>
      <c r="VAD3210" s="14"/>
      <c r="VAE3210" s="14"/>
      <c r="VAF3210" s="14"/>
      <c r="VAG3210" s="14"/>
      <c r="VAH3210" s="14"/>
      <c r="VAI3210" s="14"/>
      <c r="VAJ3210" s="14"/>
      <c r="VAK3210" s="14"/>
      <c r="VAL3210" s="14"/>
      <c r="VAM3210" s="14"/>
      <c r="VAN3210" s="14"/>
      <c r="VAO3210" s="14"/>
      <c r="VAP3210" s="14"/>
      <c r="VAQ3210" s="14"/>
      <c r="VAR3210" s="14"/>
      <c r="VAS3210" s="14"/>
      <c r="VAT3210" s="14"/>
      <c r="VAU3210" s="14"/>
      <c r="VAV3210" s="14"/>
      <c r="VAW3210" s="14"/>
      <c r="VAX3210" s="14"/>
      <c r="VAY3210" s="14"/>
      <c r="VAZ3210" s="14"/>
      <c r="VBA3210" s="14"/>
      <c r="VBB3210" s="14"/>
      <c r="VBC3210" s="14"/>
      <c r="VBD3210" s="14"/>
      <c r="VBE3210" s="14"/>
      <c r="VBF3210" s="14"/>
      <c r="VBG3210" s="14"/>
      <c r="VBH3210" s="14"/>
      <c r="VBI3210" s="14"/>
      <c r="VBJ3210" s="14"/>
      <c r="VBK3210" s="14"/>
      <c r="VBL3210" s="14"/>
      <c r="VBM3210" s="14"/>
      <c r="VBN3210" s="14"/>
      <c r="VBO3210" s="14"/>
      <c r="VBP3210" s="14"/>
      <c r="VBQ3210" s="14"/>
      <c r="VBR3210" s="14"/>
      <c r="VBS3210" s="14"/>
      <c r="VBT3210" s="14"/>
      <c r="VBU3210" s="14"/>
      <c r="VBV3210" s="14"/>
      <c r="VBW3210" s="14"/>
      <c r="VBX3210" s="14"/>
      <c r="VBY3210" s="14"/>
      <c r="VBZ3210" s="14"/>
      <c r="VCA3210" s="14"/>
      <c r="VCB3210" s="14"/>
      <c r="VCC3210" s="14"/>
      <c r="VCD3210" s="14"/>
      <c r="VCE3210" s="14"/>
      <c r="VCF3210" s="14"/>
      <c r="VCG3210" s="14"/>
      <c r="VCH3210" s="14"/>
      <c r="VCI3210" s="14"/>
      <c r="VCJ3210" s="14"/>
      <c r="VCK3210" s="14"/>
      <c r="VCL3210" s="14"/>
      <c r="VCM3210" s="14"/>
      <c r="VCN3210" s="14"/>
      <c r="VCO3210" s="14"/>
      <c r="VCP3210" s="14"/>
      <c r="VCQ3210" s="14"/>
      <c r="VCR3210" s="14"/>
      <c r="VCS3210" s="14"/>
      <c r="VCT3210" s="14"/>
      <c r="VCU3210" s="14"/>
      <c r="VCV3210" s="14"/>
      <c r="VCW3210" s="14"/>
      <c r="VCX3210" s="14"/>
      <c r="VCY3210" s="14"/>
      <c r="VCZ3210" s="14"/>
      <c r="VDA3210" s="14"/>
      <c r="VDB3210" s="14"/>
      <c r="VDC3210" s="14"/>
      <c r="VDD3210" s="14"/>
      <c r="VDE3210" s="14"/>
      <c r="VDF3210" s="14"/>
      <c r="VDG3210" s="14"/>
      <c r="VDH3210" s="14"/>
      <c r="VDI3210" s="14"/>
      <c r="VDJ3210" s="14"/>
      <c r="VDK3210" s="14"/>
      <c r="VDL3210" s="14"/>
      <c r="VDM3210" s="14"/>
      <c r="VDN3210" s="14"/>
      <c r="VDO3210" s="14"/>
      <c r="VDP3210" s="14"/>
      <c r="VDQ3210" s="14"/>
      <c r="VDR3210" s="14"/>
      <c r="VDS3210" s="14"/>
      <c r="VDT3210" s="14"/>
      <c r="VDU3210" s="14"/>
      <c r="VDV3210" s="14"/>
      <c r="VDW3210" s="14"/>
      <c r="VDX3210" s="14"/>
      <c r="VDY3210" s="14"/>
      <c r="VDZ3210" s="14"/>
      <c r="VEA3210" s="14"/>
      <c r="VEB3210" s="14"/>
      <c r="VEC3210" s="14"/>
      <c r="VED3210" s="14"/>
      <c r="VEE3210" s="14"/>
      <c r="VEF3210" s="14"/>
      <c r="VEG3210" s="14"/>
      <c r="VEH3210" s="14"/>
      <c r="VEI3210" s="14"/>
      <c r="VEJ3210" s="14"/>
      <c r="VEK3210" s="14"/>
      <c r="VEL3210" s="14"/>
      <c r="VEM3210" s="14"/>
      <c r="VEN3210" s="14"/>
      <c r="VEO3210" s="14"/>
      <c r="VEP3210" s="14"/>
      <c r="VEQ3210" s="14"/>
      <c r="VER3210" s="14"/>
      <c r="VES3210" s="14"/>
      <c r="VET3210" s="14"/>
      <c r="VEU3210" s="14"/>
      <c r="VEV3210" s="14"/>
      <c r="VEW3210" s="14"/>
      <c r="VEX3210" s="14"/>
      <c r="VEY3210" s="14"/>
      <c r="VEZ3210" s="14"/>
      <c r="VFA3210" s="14"/>
      <c r="VFB3210" s="14"/>
      <c r="VFC3210" s="14"/>
      <c r="VFD3210" s="14"/>
      <c r="VFE3210" s="14"/>
      <c r="VFF3210" s="14"/>
      <c r="VFG3210" s="14"/>
      <c r="VFH3210" s="14"/>
      <c r="VFI3210" s="14"/>
      <c r="VFJ3210" s="14"/>
      <c r="VFK3210" s="14"/>
      <c r="VFL3210" s="14"/>
      <c r="VFM3210" s="14"/>
      <c r="VFN3210" s="14"/>
      <c r="VFO3210" s="14"/>
      <c r="VFP3210" s="14"/>
      <c r="VFQ3210" s="14"/>
      <c r="VFR3210" s="14"/>
      <c r="VFS3210" s="14"/>
      <c r="VFT3210" s="14"/>
      <c r="VFU3210" s="14"/>
      <c r="VFV3210" s="14"/>
      <c r="VFW3210" s="14"/>
      <c r="VFX3210" s="14"/>
      <c r="VFY3210" s="14"/>
      <c r="VFZ3210" s="14"/>
      <c r="VGA3210" s="14"/>
      <c r="VGB3210" s="14"/>
      <c r="VGC3210" s="14"/>
      <c r="VGD3210" s="14"/>
      <c r="VGE3210" s="14"/>
      <c r="VGF3210" s="14"/>
      <c r="VGG3210" s="14"/>
      <c r="VGH3210" s="14"/>
      <c r="VGI3210" s="14"/>
      <c r="VGJ3210" s="14"/>
      <c r="VGK3210" s="14"/>
      <c r="VGL3210" s="14"/>
      <c r="VGM3210" s="14"/>
      <c r="VGN3210" s="14"/>
      <c r="VGO3210" s="14"/>
      <c r="VGP3210" s="14"/>
      <c r="VGQ3210" s="14"/>
      <c r="VGR3210" s="14"/>
      <c r="VGS3210" s="14"/>
      <c r="VGT3210" s="14"/>
      <c r="VGU3210" s="14"/>
      <c r="VGV3210" s="14"/>
      <c r="VGW3210" s="14"/>
      <c r="VGX3210" s="14"/>
      <c r="VGY3210" s="14"/>
      <c r="VGZ3210" s="14"/>
      <c r="VHA3210" s="14"/>
      <c r="VHB3210" s="14"/>
      <c r="VHC3210" s="14"/>
      <c r="VHD3210" s="14"/>
      <c r="VHE3210" s="14"/>
      <c r="VHF3210" s="14"/>
      <c r="VHG3210" s="14"/>
      <c r="VHH3210" s="14"/>
      <c r="VHI3210" s="14"/>
      <c r="VHJ3210" s="14"/>
      <c r="VHK3210" s="14"/>
      <c r="VHL3210" s="14"/>
      <c r="VHM3210" s="14"/>
      <c r="VHN3210" s="14"/>
      <c r="VHO3210" s="14"/>
      <c r="VHP3210" s="14"/>
      <c r="VHQ3210" s="14"/>
      <c r="VHR3210" s="14"/>
      <c r="VHS3210" s="14"/>
      <c r="VHT3210" s="14"/>
      <c r="VHU3210" s="14"/>
      <c r="VHV3210" s="14"/>
      <c r="VHW3210" s="14"/>
      <c r="VHX3210" s="14"/>
      <c r="VHY3210" s="14"/>
      <c r="VHZ3210" s="14"/>
      <c r="VIA3210" s="14"/>
      <c r="VIB3210" s="14"/>
      <c r="VIC3210" s="14"/>
      <c r="VID3210" s="14"/>
      <c r="VIE3210" s="14"/>
      <c r="VIF3210" s="14"/>
      <c r="VIG3210" s="14"/>
      <c r="VIH3210" s="14"/>
      <c r="VII3210" s="14"/>
      <c r="VIJ3210" s="14"/>
      <c r="VIK3210" s="14"/>
      <c r="VIL3210" s="14"/>
      <c r="VIM3210" s="14"/>
      <c r="VIN3210" s="14"/>
      <c r="VIO3210" s="14"/>
      <c r="VIP3210" s="14"/>
      <c r="VIQ3210" s="14"/>
      <c r="VIR3210" s="14"/>
      <c r="VIS3210" s="14"/>
      <c r="VIT3210" s="14"/>
      <c r="VIU3210" s="14"/>
      <c r="VIV3210" s="14"/>
      <c r="VIW3210" s="14"/>
      <c r="VIX3210" s="14"/>
      <c r="VIY3210" s="14"/>
      <c r="VIZ3210" s="14"/>
      <c r="VJA3210" s="14"/>
      <c r="VJB3210" s="14"/>
      <c r="VJC3210" s="14"/>
      <c r="VJD3210" s="14"/>
      <c r="VJE3210" s="14"/>
      <c r="VJF3210" s="14"/>
      <c r="VJG3210" s="14"/>
      <c r="VJH3210" s="14"/>
      <c r="VJI3210" s="14"/>
      <c r="VJJ3210" s="14"/>
      <c r="VJK3210" s="14"/>
      <c r="VJL3210" s="14"/>
      <c r="VJM3210" s="14"/>
      <c r="VJN3210" s="14"/>
      <c r="VJO3210" s="14"/>
      <c r="VJP3210" s="14"/>
      <c r="VJQ3210" s="14"/>
      <c r="VJR3210" s="14"/>
      <c r="VJS3210" s="14"/>
      <c r="VJT3210" s="14"/>
      <c r="VJU3210" s="14"/>
      <c r="VJV3210" s="14"/>
      <c r="VJW3210" s="14"/>
      <c r="VJX3210" s="14"/>
      <c r="VJY3210" s="14"/>
      <c r="VJZ3210" s="14"/>
      <c r="VKA3210" s="14"/>
      <c r="VKB3210" s="14"/>
      <c r="VKC3210" s="14"/>
      <c r="VKD3210" s="14"/>
      <c r="VKE3210" s="14"/>
      <c r="VKF3210" s="14"/>
      <c r="VKG3210" s="14"/>
      <c r="VKH3210" s="14"/>
      <c r="VKI3210" s="14"/>
      <c r="VKJ3210" s="14"/>
      <c r="VKK3210" s="14"/>
      <c r="VKL3210" s="14"/>
      <c r="VKM3210" s="14"/>
      <c r="VKN3210" s="14"/>
      <c r="VKO3210" s="14"/>
      <c r="VKP3210" s="14"/>
      <c r="VKQ3210" s="14"/>
      <c r="VKR3210" s="14"/>
      <c r="VKS3210" s="14"/>
      <c r="VKT3210" s="14"/>
      <c r="VKU3210" s="14"/>
      <c r="VKV3210" s="14"/>
      <c r="VKW3210" s="14"/>
      <c r="VKX3210" s="14"/>
      <c r="VKY3210" s="14"/>
      <c r="VKZ3210" s="14"/>
      <c r="VLA3210" s="14"/>
      <c r="VLB3210" s="14"/>
      <c r="VLC3210" s="14"/>
      <c r="VLD3210" s="14"/>
      <c r="VLE3210" s="14"/>
      <c r="VLF3210" s="14"/>
      <c r="VLG3210" s="14"/>
      <c r="VLH3210" s="14"/>
      <c r="VLI3210" s="14"/>
      <c r="VLJ3210" s="14"/>
      <c r="VLK3210" s="14"/>
      <c r="VLL3210" s="14"/>
      <c r="VLM3210" s="14"/>
      <c r="VLN3210" s="14"/>
      <c r="VLO3210" s="14"/>
      <c r="VLP3210" s="14"/>
      <c r="VLQ3210" s="14"/>
      <c r="VLR3210" s="14"/>
      <c r="VLS3210" s="14"/>
      <c r="VLT3210" s="14"/>
      <c r="VLU3210" s="14"/>
      <c r="VLV3210" s="14"/>
      <c r="VLW3210" s="14"/>
      <c r="VLX3210" s="14"/>
      <c r="VLY3210" s="14"/>
      <c r="VLZ3210" s="14"/>
      <c r="VMA3210" s="14"/>
      <c r="VMB3210" s="14"/>
      <c r="VMC3210" s="14"/>
      <c r="VMD3210" s="14"/>
      <c r="VME3210" s="14"/>
      <c r="VMF3210" s="14"/>
      <c r="VMG3210" s="14"/>
      <c r="VMH3210" s="14"/>
      <c r="VMI3210" s="14"/>
      <c r="VMJ3210" s="14"/>
      <c r="VMK3210" s="14"/>
      <c r="VML3210" s="14"/>
      <c r="VMM3210" s="14"/>
      <c r="VMN3210" s="14"/>
      <c r="VMO3210" s="14"/>
      <c r="VMP3210" s="14"/>
      <c r="VMQ3210" s="14"/>
      <c r="VMR3210" s="14"/>
      <c r="VMS3210" s="14"/>
      <c r="VMT3210" s="14"/>
      <c r="VMU3210" s="14"/>
      <c r="VMV3210" s="14"/>
      <c r="VMW3210" s="14"/>
      <c r="VMX3210" s="14"/>
      <c r="VMY3210" s="14"/>
      <c r="VMZ3210" s="14"/>
      <c r="VNA3210" s="14"/>
      <c r="VNB3210" s="14"/>
      <c r="VNC3210" s="14"/>
      <c r="VND3210" s="14"/>
      <c r="VNE3210" s="14"/>
      <c r="VNF3210" s="14"/>
      <c r="VNG3210" s="14"/>
      <c r="VNH3210" s="14"/>
      <c r="VNI3210" s="14"/>
      <c r="VNJ3210" s="14"/>
      <c r="VNK3210" s="14"/>
      <c r="VNL3210" s="14"/>
      <c r="VNM3210" s="14"/>
      <c r="VNN3210" s="14"/>
      <c r="VNO3210" s="14"/>
      <c r="VNP3210" s="14"/>
      <c r="VNQ3210" s="14"/>
      <c r="VNR3210" s="14"/>
      <c r="VNS3210" s="14"/>
      <c r="VNT3210" s="14"/>
      <c r="VNU3210" s="14"/>
      <c r="VNV3210" s="14"/>
      <c r="VNW3210" s="14"/>
      <c r="VNX3210" s="14"/>
      <c r="VNY3210" s="14"/>
      <c r="VNZ3210" s="14"/>
      <c r="VOA3210" s="14"/>
      <c r="VOB3210" s="14"/>
      <c r="VOC3210" s="14"/>
      <c r="VOD3210" s="14"/>
      <c r="VOE3210" s="14"/>
      <c r="VOF3210" s="14"/>
      <c r="VOG3210" s="14"/>
      <c r="VOH3210" s="14"/>
      <c r="VOI3210" s="14"/>
      <c r="VOJ3210" s="14"/>
      <c r="VOK3210" s="14"/>
      <c r="VOL3210" s="14"/>
      <c r="VOM3210" s="14"/>
      <c r="VON3210" s="14"/>
      <c r="VOO3210" s="14"/>
      <c r="VOP3210" s="14"/>
      <c r="VOQ3210" s="14"/>
      <c r="VOR3210" s="14"/>
      <c r="VOS3210" s="14"/>
      <c r="VOT3210" s="14"/>
      <c r="VOU3210" s="14"/>
      <c r="VOV3210" s="14"/>
      <c r="VOW3210" s="14"/>
      <c r="VOX3210" s="14"/>
      <c r="VOY3210" s="14"/>
      <c r="VOZ3210" s="14"/>
      <c r="VPA3210" s="14"/>
      <c r="VPB3210" s="14"/>
      <c r="VPC3210" s="14"/>
      <c r="VPD3210" s="14"/>
      <c r="VPE3210" s="14"/>
      <c r="VPF3210" s="14"/>
      <c r="VPG3210" s="14"/>
      <c r="VPH3210" s="14"/>
      <c r="VPI3210" s="14"/>
      <c r="VPJ3210" s="14"/>
      <c r="VPK3210" s="14"/>
      <c r="VPL3210" s="14"/>
      <c r="VPM3210" s="14"/>
      <c r="VPN3210" s="14"/>
      <c r="VPO3210" s="14"/>
      <c r="VPP3210" s="14"/>
      <c r="VPQ3210" s="14"/>
      <c r="VPR3210" s="14"/>
      <c r="VPS3210" s="14"/>
      <c r="VPT3210" s="14"/>
      <c r="VPU3210" s="14"/>
      <c r="VPV3210" s="14"/>
      <c r="VPW3210" s="14"/>
      <c r="VPX3210" s="14"/>
      <c r="VPY3210" s="14"/>
      <c r="VPZ3210" s="14"/>
      <c r="VQA3210" s="14"/>
      <c r="VQB3210" s="14"/>
      <c r="VQC3210" s="14"/>
      <c r="VQD3210" s="14"/>
      <c r="VQE3210" s="14"/>
      <c r="VQF3210" s="14"/>
      <c r="VQG3210" s="14"/>
      <c r="VQH3210" s="14"/>
      <c r="VQI3210" s="14"/>
      <c r="VQJ3210" s="14"/>
      <c r="VQK3210" s="14"/>
      <c r="VQL3210" s="14"/>
      <c r="VQM3210" s="14"/>
      <c r="VQN3210" s="14"/>
      <c r="VQO3210" s="14"/>
      <c r="VQP3210" s="14"/>
      <c r="VQQ3210" s="14"/>
      <c r="VQR3210" s="14"/>
      <c r="VQS3210" s="14"/>
      <c r="VQT3210" s="14"/>
      <c r="VQU3210" s="14"/>
      <c r="VQV3210" s="14"/>
      <c r="VQW3210" s="14"/>
      <c r="VQX3210" s="14"/>
      <c r="VQY3210" s="14"/>
      <c r="VQZ3210" s="14"/>
      <c r="VRA3210" s="14"/>
      <c r="VRB3210" s="14"/>
      <c r="VRC3210" s="14"/>
      <c r="VRD3210" s="14"/>
      <c r="VRE3210" s="14"/>
      <c r="VRF3210" s="14"/>
      <c r="VRG3210" s="14"/>
      <c r="VRH3210" s="14"/>
      <c r="VRI3210" s="14"/>
      <c r="VRJ3210" s="14"/>
      <c r="VRK3210" s="14"/>
      <c r="VRL3210" s="14"/>
      <c r="VRM3210" s="14"/>
      <c r="VRN3210" s="14"/>
      <c r="VRO3210" s="14"/>
      <c r="VRP3210" s="14"/>
      <c r="VRQ3210" s="14"/>
      <c r="VRR3210" s="14"/>
      <c r="VRS3210" s="14"/>
      <c r="VRT3210" s="14"/>
      <c r="VRU3210" s="14"/>
      <c r="VRV3210" s="14"/>
      <c r="VRW3210" s="14"/>
      <c r="VRX3210" s="14"/>
      <c r="VRY3210" s="14"/>
      <c r="VRZ3210" s="14"/>
      <c r="VSA3210" s="14"/>
      <c r="VSB3210" s="14"/>
      <c r="VSC3210" s="14"/>
      <c r="VSD3210" s="14"/>
      <c r="VSE3210" s="14"/>
      <c r="VSF3210" s="14"/>
      <c r="VSG3210" s="14"/>
      <c r="VSH3210" s="14"/>
      <c r="VSI3210" s="14"/>
      <c r="VSJ3210" s="14"/>
      <c r="VSK3210" s="14"/>
      <c r="VSL3210" s="14"/>
      <c r="VSM3210" s="14"/>
      <c r="VSN3210" s="14"/>
      <c r="VSO3210" s="14"/>
      <c r="VSP3210" s="14"/>
      <c r="VSQ3210" s="14"/>
      <c r="VSR3210" s="14"/>
      <c r="VSS3210" s="14"/>
      <c r="VST3210" s="14"/>
      <c r="VSU3210" s="14"/>
      <c r="VSV3210" s="14"/>
      <c r="VSW3210" s="14"/>
      <c r="VSX3210" s="14"/>
      <c r="VSY3210" s="14"/>
      <c r="VSZ3210" s="14"/>
      <c r="VTA3210" s="14"/>
      <c r="VTB3210" s="14"/>
      <c r="VTC3210" s="14"/>
      <c r="VTD3210" s="14"/>
      <c r="VTE3210" s="14"/>
      <c r="VTF3210" s="14"/>
      <c r="VTG3210" s="14"/>
      <c r="VTH3210" s="14"/>
      <c r="VTI3210" s="14"/>
      <c r="VTJ3210" s="14"/>
      <c r="VTK3210" s="14"/>
      <c r="VTL3210" s="14"/>
      <c r="VTM3210" s="14"/>
      <c r="VTN3210" s="14"/>
      <c r="VTO3210" s="14"/>
      <c r="VTP3210" s="14"/>
      <c r="VTQ3210" s="14"/>
      <c r="VTR3210" s="14"/>
      <c r="VTS3210" s="14"/>
      <c r="VTT3210" s="14"/>
      <c r="VTU3210" s="14"/>
      <c r="VTV3210" s="14"/>
      <c r="VTW3210" s="14"/>
      <c r="VTX3210" s="14"/>
      <c r="VTY3210" s="14"/>
      <c r="VTZ3210" s="14"/>
      <c r="VUA3210" s="14"/>
      <c r="VUB3210" s="14"/>
      <c r="VUC3210" s="14"/>
      <c r="VUD3210" s="14"/>
      <c r="VUE3210" s="14"/>
      <c r="VUF3210" s="14"/>
      <c r="VUG3210" s="14"/>
      <c r="VUH3210" s="14"/>
      <c r="VUI3210" s="14"/>
      <c r="VUJ3210" s="14"/>
      <c r="VUK3210" s="14"/>
      <c r="VUL3210" s="14"/>
      <c r="VUM3210" s="14"/>
      <c r="VUN3210" s="14"/>
      <c r="VUO3210" s="14"/>
      <c r="VUP3210" s="14"/>
      <c r="VUQ3210" s="14"/>
      <c r="VUR3210" s="14"/>
      <c r="VUS3210" s="14"/>
      <c r="VUT3210" s="14"/>
      <c r="VUU3210" s="14"/>
      <c r="VUV3210" s="14"/>
      <c r="VUW3210" s="14"/>
      <c r="VUX3210" s="14"/>
      <c r="VUY3210" s="14"/>
      <c r="VUZ3210" s="14"/>
      <c r="VVA3210" s="14"/>
      <c r="VVB3210" s="14"/>
      <c r="VVC3210" s="14"/>
      <c r="VVD3210" s="14"/>
      <c r="VVE3210" s="14"/>
      <c r="VVF3210" s="14"/>
      <c r="VVG3210" s="14"/>
      <c r="VVH3210" s="14"/>
      <c r="VVI3210" s="14"/>
      <c r="VVJ3210" s="14"/>
      <c r="VVK3210" s="14"/>
      <c r="VVL3210" s="14"/>
      <c r="VVM3210" s="14"/>
      <c r="VVN3210" s="14"/>
      <c r="VVO3210" s="14"/>
      <c r="VVP3210" s="14"/>
      <c r="VVQ3210" s="14"/>
      <c r="VVR3210" s="14"/>
      <c r="VVS3210" s="14"/>
      <c r="VVT3210" s="14"/>
      <c r="VVU3210" s="14"/>
      <c r="VVV3210" s="14"/>
      <c r="VVW3210" s="14"/>
      <c r="VVX3210" s="14"/>
      <c r="VVY3210" s="14"/>
      <c r="VVZ3210" s="14"/>
      <c r="VWA3210" s="14"/>
      <c r="VWB3210" s="14"/>
      <c r="VWC3210" s="14"/>
      <c r="VWD3210" s="14"/>
      <c r="VWE3210" s="14"/>
      <c r="VWF3210" s="14"/>
      <c r="VWG3210" s="14"/>
      <c r="VWH3210" s="14"/>
      <c r="VWI3210" s="14"/>
      <c r="VWJ3210" s="14"/>
      <c r="VWK3210" s="14"/>
      <c r="VWL3210" s="14"/>
      <c r="VWM3210" s="14"/>
      <c r="VWN3210" s="14"/>
      <c r="VWO3210" s="14"/>
      <c r="VWP3210" s="14"/>
      <c r="VWQ3210" s="14"/>
      <c r="VWR3210" s="14"/>
      <c r="VWS3210" s="14"/>
      <c r="VWT3210" s="14"/>
      <c r="VWU3210" s="14"/>
      <c r="VWV3210" s="14"/>
      <c r="VWW3210" s="14"/>
      <c r="VWX3210" s="14"/>
      <c r="VWY3210" s="14"/>
      <c r="VWZ3210" s="14"/>
      <c r="VXA3210" s="14"/>
      <c r="VXB3210" s="14"/>
      <c r="VXC3210" s="14"/>
      <c r="VXD3210" s="14"/>
      <c r="VXE3210" s="14"/>
      <c r="VXF3210" s="14"/>
      <c r="VXG3210" s="14"/>
      <c r="VXH3210" s="14"/>
      <c r="VXI3210" s="14"/>
      <c r="VXJ3210" s="14"/>
      <c r="VXK3210" s="14"/>
      <c r="VXL3210" s="14"/>
      <c r="VXM3210" s="14"/>
      <c r="VXN3210" s="14"/>
      <c r="VXO3210" s="14"/>
      <c r="VXP3210" s="14"/>
      <c r="VXQ3210" s="14"/>
      <c r="VXR3210" s="14"/>
      <c r="VXS3210" s="14"/>
      <c r="VXT3210" s="14"/>
      <c r="VXU3210" s="14"/>
      <c r="VXV3210" s="14"/>
      <c r="VXW3210" s="14"/>
      <c r="VXX3210" s="14"/>
      <c r="VXY3210" s="14"/>
      <c r="VXZ3210" s="14"/>
      <c r="VYA3210" s="14"/>
      <c r="VYB3210" s="14"/>
      <c r="VYC3210" s="14"/>
      <c r="VYD3210" s="14"/>
      <c r="VYE3210" s="14"/>
      <c r="VYF3210" s="14"/>
      <c r="VYG3210" s="14"/>
      <c r="VYH3210" s="14"/>
      <c r="VYI3210" s="14"/>
      <c r="VYJ3210" s="14"/>
      <c r="VYK3210" s="14"/>
      <c r="VYL3210" s="14"/>
      <c r="VYM3210" s="14"/>
      <c r="VYN3210" s="14"/>
      <c r="VYO3210" s="14"/>
      <c r="VYP3210" s="14"/>
      <c r="VYQ3210" s="14"/>
      <c r="VYR3210" s="14"/>
      <c r="VYS3210" s="14"/>
      <c r="VYT3210" s="14"/>
      <c r="VYU3210" s="14"/>
      <c r="VYV3210" s="14"/>
      <c r="VYW3210" s="14"/>
      <c r="VYX3210" s="14"/>
      <c r="VYY3210" s="14"/>
      <c r="VYZ3210" s="14"/>
      <c r="VZA3210" s="14"/>
      <c r="VZB3210" s="14"/>
      <c r="VZC3210" s="14"/>
      <c r="VZD3210" s="14"/>
      <c r="VZE3210" s="14"/>
      <c r="VZF3210" s="14"/>
      <c r="VZG3210" s="14"/>
      <c r="VZH3210" s="14"/>
      <c r="VZI3210" s="14"/>
      <c r="VZJ3210" s="14"/>
      <c r="VZK3210" s="14"/>
      <c r="VZL3210" s="14"/>
      <c r="VZM3210" s="14"/>
      <c r="VZN3210" s="14"/>
      <c r="VZO3210" s="14"/>
      <c r="VZP3210" s="14"/>
      <c r="VZQ3210" s="14"/>
      <c r="VZR3210" s="14"/>
      <c r="VZS3210" s="14"/>
      <c r="VZT3210" s="14"/>
      <c r="VZU3210" s="14"/>
      <c r="VZV3210" s="14"/>
      <c r="VZW3210" s="14"/>
      <c r="VZX3210" s="14"/>
      <c r="VZY3210" s="14"/>
      <c r="VZZ3210" s="14"/>
      <c r="WAA3210" s="14"/>
      <c r="WAB3210" s="14"/>
      <c r="WAC3210" s="14"/>
      <c r="WAD3210" s="14"/>
      <c r="WAE3210" s="14"/>
      <c r="WAF3210" s="14"/>
      <c r="WAG3210" s="14"/>
      <c r="WAH3210" s="14"/>
      <c r="WAI3210" s="14"/>
      <c r="WAJ3210" s="14"/>
      <c r="WAK3210" s="14"/>
      <c r="WAL3210" s="14"/>
      <c r="WAM3210" s="14"/>
      <c r="WAN3210" s="14"/>
      <c r="WAO3210" s="14"/>
      <c r="WAP3210" s="14"/>
      <c r="WAQ3210" s="14"/>
      <c r="WAR3210" s="14"/>
      <c r="WAS3210" s="14"/>
      <c r="WAT3210" s="14"/>
      <c r="WAU3210" s="14"/>
      <c r="WAV3210" s="14"/>
      <c r="WAW3210" s="14"/>
      <c r="WAX3210" s="14"/>
      <c r="WAY3210" s="14"/>
      <c r="WAZ3210" s="14"/>
      <c r="WBA3210" s="14"/>
      <c r="WBB3210" s="14"/>
      <c r="WBC3210" s="14"/>
      <c r="WBD3210" s="14"/>
      <c r="WBE3210" s="14"/>
      <c r="WBF3210" s="14"/>
      <c r="WBG3210" s="14"/>
      <c r="WBH3210" s="14"/>
      <c r="WBI3210" s="14"/>
      <c r="WBJ3210" s="14"/>
      <c r="WBK3210" s="14"/>
      <c r="WBL3210" s="14"/>
      <c r="WBM3210" s="14"/>
      <c r="WBN3210" s="14"/>
      <c r="WBO3210" s="14"/>
      <c r="WBP3210" s="14"/>
      <c r="WBQ3210" s="14"/>
      <c r="WBR3210" s="14"/>
      <c r="WBS3210" s="14"/>
      <c r="WBT3210" s="14"/>
      <c r="WBU3210" s="14"/>
      <c r="WBV3210" s="14"/>
      <c r="WBW3210" s="14"/>
      <c r="WBX3210" s="14"/>
      <c r="WBY3210" s="14"/>
      <c r="WBZ3210" s="14"/>
      <c r="WCA3210" s="14"/>
      <c r="WCB3210" s="14"/>
      <c r="WCC3210" s="14"/>
      <c r="WCD3210" s="14"/>
      <c r="WCE3210" s="14"/>
      <c r="WCF3210" s="14"/>
      <c r="WCG3210" s="14"/>
      <c r="WCH3210" s="14"/>
      <c r="WCI3210" s="14"/>
      <c r="WCJ3210" s="14"/>
      <c r="WCK3210" s="14"/>
      <c r="WCL3210" s="14"/>
      <c r="WCM3210" s="14"/>
      <c r="WCN3210" s="14"/>
      <c r="WCO3210" s="14"/>
      <c r="WCP3210" s="14"/>
      <c r="WCQ3210" s="14"/>
      <c r="WCR3210" s="14"/>
      <c r="WCS3210" s="14"/>
      <c r="WCT3210" s="14"/>
      <c r="WCU3210" s="14"/>
      <c r="WCV3210" s="14"/>
      <c r="WCW3210" s="14"/>
      <c r="WCX3210" s="14"/>
      <c r="WCY3210" s="14"/>
      <c r="WCZ3210" s="14"/>
      <c r="WDA3210" s="14"/>
      <c r="WDB3210" s="14"/>
      <c r="WDC3210" s="14"/>
      <c r="WDD3210" s="14"/>
      <c r="WDE3210" s="14"/>
      <c r="WDF3210" s="14"/>
      <c r="WDG3210" s="14"/>
      <c r="WDH3210" s="14"/>
      <c r="WDI3210" s="14"/>
      <c r="WDJ3210" s="14"/>
      <c r="WDK3210" s="14"/>
      <c r="WDL3210" s="14"/>
      <c r="WDM3210" s="14"/>
      <c r="WDN3210" s="14"/>
      <c r="WDO3210" s="14"/>
      <c r="WDP3210" s="14"/>
      <c r="WDQ3210" s="14"/>
      <c r="WDR3210" s="14"/>
      <c r="WDS3210" s="14"/>
      <c r="WDT3210" s="14"/>
      <c r="WDU3210" s="14"/>
      <c r="WDV3210" s="14"/>
      <c r="WDW3210" s="14"/>
      <c r="WDX3210" s="14"/>
      <c r="WDY3210" s="14"/>
      <c r="WDZ3210" s="14"/>
      <c r="WEA3210" s="14"/>
      <c r="WEB3210" s="14"/>
      <c r="WEC3210" s="14"/>
      <c r="WED3210" s="14"/>
      <c r="WEE3210" s="14"/>
      <c r="WEF3210" s="14"/>
      <c r="WEG3210" s="14"/>
      <c r="WEH3210" s="14"/>
      <c r="WEI3210" s="14"/>
      <c r="WEJ3210" s="14"/>
      <c r="WEK3210" s="14"/>
      <c r="WEL3210" s="14"/>
      <c r="WEM3210" s="14"/>
      <c r="WEN3210" s="14"/>
      <c r="WEO3210" s="14"/>
      <c r="WEP3210" s="14"/>
      <c r="WEQ3210" s="14"/>
      <c r="WER3210" s="14"/>
      <c r="WES3210" s="14"/>
      <c r="WET3210" s="14"/>
      <c r="WEU3210" s="14"/>
      <c r="WEV3210" s="14"/>
      <c r="WEW3210" s="14"/>
      <c r="WEX3210" s="14"/>
      <c r="WEY3210" s="14"/>
      <c r="WEZ3210" s="14"/>
      <c r="WFA3210" s="14"/>
      <c r="WFB3210" s="14"/>
      <c r="WFC3210" s="14"/>
      <c r="WFD3210" s="14"/>
      <c r="WFE3210" s="14"/>
      <c r="WFF3210" s="14"/>
      <c r="WFG3210" s="14"/>
      <c r="WFH3210" s="14"/>
      <c r="WFI3210" s="14"/>
      <c r="WFJ3210" s="14"/>
      <c r="WFK3210" s="14"/>
      <c r="WFL3210" s="14"/>
      <c r="WFM3210" s="14"/>
      <c r="WFN3210" s="14"/>
      <c r="WFO3210" s="14"/>
      <c r="WFP3210" s="14"/>
      <c r="WFQ3210" s="14"/>
      <c r="WFR3210" s="14"/>
      <c r="WFS3210" s="14"/>
      <c r="WFT3210" s="14"/>
      <c r="WFU3210" s="14"/>
      <c r="WFV3210" s="14"/>
      <c r="WFW3210" s="14"/>
      <c r="WFX3210" s="14"/>
      <c r="WFY3210" s="14"/>
      <c r="WFZ3210" s="14"/>
      <c r="WGA3210" s="14"/>
      <c r="WGB3210" s="14"/>
      <c r="WGC3210" s="14"/>
      <c r="WGD3210" s="14"/>
      <c r="WGE3210" s="14"/>
      <c r="WGF3210" s="14"/>
      <c r="WGG3210" s="14"/>
      <c r="WGH3210" s="14"/>
      <c r="WGI3210" s="14"/>
      <c r="WGJ3210" s="14"/>
      <c r="WGK3210" s="14"/>
      <c r="WGL3210" s="14"/>
      <c r="WGM3210" s="14"/>
      <c r="WGN3210" s="14"/>
      <c r="WGO3210" s="14"/>
      <c r="WGP3210" s="14"/>
      <c r="WGQ3210" s="14"/>
      <c r="WGR3210" s="14"/>
      <c r="WGS3210" s="14"/>
      <c r="WGT3210" s="14"/>
      <c r="WGU3210" s="14"/>
      <c r="WGV3210" s="14"/>
      <c r="WGW3210" s="14"/>
      <c r="WGX3210" s="14"/>
      <c r="WGY3210" s="14"/>
      <c r="WGZ3210" s="14"/>
      <c r="WHA3210" s="14"/>
      <c r="WHB3210" s="14"/>
      <c r="WHC3210" s="14"/>
      <c r="WHD3210" s="14"/>
      <c r="WHE3210" s="14"/>
      <c r="WHF3210" s="14"/>
      <c r="WHG3210" s="14"/>
      <c r="WHH3210" s="14"/>
      <c r="WHI3210" s="14"/>
      <c r="WHJ3210" s="14"/>
      <c r="WHK3210" s="14"/>
      <c r="WHL3210" s="14"/>
      <c r="WHM3210" s="14"/>
      <c r="WHN3210" s="14"/>
      <c r="WHO3210" s="14"/>
      <c r="WHP3210" s="14"/>
      <c r="WHQ3210" s="14"/>
      <c r="WHR3210" s="14"/>
      <c r="WHS3210" s="14"/>
      <c r="WHT3210" s="14"/>
      <c r="WHU3210" s="14"/>
      <c r="WHV3210" s="14"/>
      <c r="WHW3210" s="14"/>
      <c r="WHX3210" s="14"/>
      <c r="WHY3210" s="14"/>
      <c r="WHZ3210" s="14"/>
      <c r="WIA3210" s="14"/>
      <c r="WIB3210" s="14"/>
      <c r="WIC3210" s="14"/>
      <c r="WID3210" s="14"/>
      <c r="WIE3210" s="14"/>
      <c r="WIF3210" s="14"/>
      <c r="WIG3210" s="14"/>
      <c r="WIH3210" s="14"/>
      <c r="WII3210" s="14"/>
      <c r="WIJ3210" s="14"/>
      <c r="WIK3210" s="14"/>
      <c r="WIL3210" s="14"/>
      <c r="WIM3210" s="14"/>
      <c r="WIN3210" s="14"/>
      <c r="WIO3210" s="14"/>
      <c r="WIP3210" s="14"/>
      <c r="WIQ3210" s="14"/>
      <c r="WIR3210" s="14"/>
      <c r="WIS3210" s="14"/>
      <c r="WIT3210" s="14"/>
      <c r="WIU3210" s="14"/>
      <c r="WIV3210" s="14"/>
      <c r="WIW3210" s="14"/>
      <c r="WIX3210" s="14"/>
      <c r="WIY3210" s="14"/>
      <c r="WIZ3210" s="14"/>
      <c r="WJA3210" s="14"/>
      <c r="WJB3210" s="14"/>
      <c r="WJC3210" s="14"/>
      <c r="WJD3210" s="14"/>
      <c r="WJE3210" s="14"/>
      <c r="WJF3210" s="14"/>
      <c r="WJG3210" s="14"/>
      <c r="WJH3210" s="14"/>
      <c r="WJI3210" s="14"/>
      <c r="WJJ3210" s="14"/>
      <c r="WJK3210" s="14"/>
      <c r="WJL3210" s="14"/>
      <c r="WJM3210" s="14"/>
      <c r="WJN3210" s="14"/>
      <c r="WJO3210" s="14"/>
      <c r="WJP3210" s="14"/>
      <c r="WJQ3210" s="14"/>
      <c r="WJR3210" s="14"/>
      <c r="WJS3210" s="14"/>
      <c r="WJT3210" s="14"/>
      <c r="WJU3210" s="14"/>
      <c r="WJV3210" s="14"/>
      <c r="WJW3210" s="14"/>
      <c r="WJX3210" s="14"/>
      <c r="WJY3210" s="14"/>
      <c r="WJZ3210" s="14"/>
      <c r="WKA3210" s="14"/>
      <c r="WKB3210" s="14"/>
      <c r="WKC3210" s="14"/>
      <c r="WKD3210" s="14"/>
      <c r="WKE3210" s="14"/>
      <c r="WKF3210" s="14"/>
      <c r="WKG3210" s="14"/>
      <c r="WKH3210" s="14"/>
      <c r="WKI3210" s="14"/>
      <c r="WKJ3210" s="14"/>
      <c r="WKK3210" s="14"/>
      <c r="WKL3210" s="14"/>
      <c r="WKM3210" s="14"/>
      <c r="WKN3210" s="14"/>
      <c r="WKO3210" s="14"/>
      <c r="WKP3210" s="14"/>
      <c r="WKQ3210" s="14"/>
      <c r="WKR3210" s="14"/>
      <c r="WKS3210" s="14"/>
      <c r="WKT3210" s="14"/>
      <c r="WKU3210" s="14"/>
      <c r="WKV3210" s="14"/>
      <c r="WKW3210" s="14"/>
      <c r="WKX3210" s="14"/>
      <c r="WKY3210" s="14"/>
      <c r="WKZ3210" s="14"/>
      <c r="WLA3210" s="14"/>
      <c r="WLB3210" s="14"/>
      <c r="WLC3210" s="14"/>
      <c r="WLD3210" s="14"/>
      <c r="WLE3210" s="14"/>
      <c r="WLF3210" s="14"/>
      <c r="WLG3210" s="14"/>
      <c r="WLH3210" s="14"/>
      <c r="WLI3210" s="14"/>
      <c r="WLJ3210" s="14"/>
      <c r="WLK3210" s="14"/>
      <c r="WLL3210" s="14"/>
      <c r="WLM3210" s="14"/>
      <c r="WLN3210" s="14"/>
      <c r="WLO3210" s="14"/>
      <c r="WLP3210" s="14"/>
      <c r="WLQ3210" s="14"/>
      <c r="WLR3210" s="14"/>
      <c r="WLS3210" s="14"/>
      <c r="WLT3210" s="14"/>
      <c r="WLU3210" s="14"/>
      <c r="WLV3210" s="14"/>
      <c r="WLW3210" s="14"/>
      <c r="WLX3210" s="14"/>
      <c r="WLY3210" s="14"/>
      <c r="WLZ3210" s="14"/>
      <c r="WMA3210" s="14"/>
      <c r="WMB3210" s="14"/>
      <c r="WMC3210" s="14"/>
      <c r="WMD3210" s="14"/>
      <c r="WME3210" s="14"/>
      <c r="WMF3210" s="14"/>
      <c r="WMG3210" s="14"/>
      <c r="WMH3210" s="14"/>
      <c r="WMI3210" s="14"/>
      <c r="WMJ3210" s="14"/>
      <c r="WMK3210" s="14"/>
      <c r="WML3210" s="14"/>
      <c r="WMM3210" s="14"/>
      <c r="WMN3210" s="14"/>
      <c r="WMO3210" s="14"/>
      <c r="WMP3210" s="14"/>
      <c r="WMQ3210" s="14"/>
      <c r="WMR3210" s="14"/>
      <c r="WMS3210" s="14"/>
      <c r="WMT3210" s="14"/>
      <c r="WMU3210" s="14"/>
      <c r="WMV3210" s="14"/>
      <c r="WMW3210" s="14"/>
      <c r="WMX3210" s="14"/>
      <c r="WMY3210" s="14"/>
      <c r="WMZ3210" s="14"/>
      <c r="WNA3210" s="14"/>
      <c r="WNB3210" s="14"/>
      <c r="WNC3210" s="14"/>
      <c r="WND3210" s="14"/>
      <c r="WNE3210" s="14"/>
      <c r="WNF3210" s="14"/>
      <c r="WNG3210" s="14"/>
      <c r="WNH3210" s="14"/>
      <c r="WNI3210" s="14"/>
      <c r="WNJ3210" s="14"/>
      <c r="WNK3210" s="14"/>
      <c r="WNL3210" s="14"/>
      <c r="WNM3210" s="14"/>
      <c r="WNN3210" s="14"/>
      <c r="WNO3210" s="14"/>
      <c r="WNP3210" s="14"/>
      <c r="WNQ3210" s="14"/>
      <c r="WNR3210" s="14"/>
      <c r="WNS3210" s="14"/>
      <c r="WNT3210" s="14"/>
      <c r="WNU3210" s="14"/>
      <c r="WNV3210" s="14"/>
      <c r="WNW3210" s="14"/>
      <c r="WNX3210" s="14"/>
      <c r="WNY3210" s="14"/>
      <c r="WNZ3210" s="14"/>
      <c r="WOA3210" s="14"/>
      <c r="WOB3210" s="14"/>
      <c r="WOC3210" s="14"/>
      <c r="WOD3210" s="14"/>
      <c r="WOE3210" s="14"/>
      <c r="WOF3210" s="14"/>
      <c r="WOG3210" s="14"/>
      <c r="WOH3210" s="14"/>
      <c r="WOI3210" s="14"/>
      <c r="WOJ3210" s="14"/>
      <c r="WOK3210" s="14"/>
      <c r="WOL3210" s="14"/>
      <c r="WOM3210" s="14"/>
      <c r="WON3210" s="14"/>
      <c r="WOO3210" s="14"/>
      <c r="WOP3210" s="14"/>
      <c r="WOQ3210" s="14"/>
      <c r="WOR3210" s="14"/>
      <c r="WOS3210" s="14"/>
      <c r="WOT3210" s="14"/>
      <c r="WOU3210" s="14"/>
      <c r="WOV3210" s="14"/>
      <c r="WOW3210" s="14"/>
      <c r="WOX3210" s="14"/>
      <c r="WOY3210" s="14"/>
      <c r="WOZ3210" s="14"/>
      <c r="WPA3210" s="14"/>
      <c r="WPB3210" s="14"/>
      <c r="WPC3210" s="14"/>
      <c r="WPD3210" s="14"/>
      <c r="WPE3210" s="14"/>
      <c r="WPF3210" s="14"/>
      <c r="WPG3210" s="14"/>
      <c r="WPH3210" s="14"/>
      <c r="WPI3210" s="14"/>
      <c r="WPJ3210" s="14"/>
      <c r="WPK3210" s="14"/>
      <c r="WPL3210" s="14"/>
      <c r="WPM3210" s="14"/>
      <c r="WPN3210" s="14"/>
      <c r="WPO3210" s="14"/>
      <c r="WPP3210" s="14"/>
      <c r="WPQ3210" s="14"/>
      <c r="WPR3210" s="14"/>
      <c r="WPS3210" s="14"/>
      <c r="WPT3210" s="14"/>
      <c r="WPU3210" s="14"/>
      <c r="WPV3210" s="14"/>
      <c r="WPW3210" s="14"/>
      <c r="WPX3210" s="14"/>
      <c r="WPY3210" s="14"/>
      <c r="WPZ3210" s="14"/>
      <c r="WQA3210" s="14"/>
      <c r="WQB3210" s="14"/>
      <c r="WQC3210" s="14"/>
      <c r="WQD3210" s="14"/>
      <c r="WQE3210" s="14"/>
      <c r="WQF3210" s="14"/>
      <c r="WQG3210" s="14"/>
      <c r="WQH3210" s="14"/>
      <c r="WQI3210" s="14"/>
      <c r="WQJ3210" s="14"/>
      <c r="WQK3210" s="14"/>
      <c r="WQL3210" s="14"/>
      <c r="WQM3210" s="14"/>
      <c r="WQN3210" s="14"/>
      <c r="WQO3210" s="14"/>
      <c r="WQP3210" s="14"/>
      <c r="WQQ3210" s="14"/>
      <c r="WQR3210" s="14"/>
      <c r="WQS3210" s="14"/>
      <c r="WQT3210" s="14"/>
      <c r="WQU3210" s="14"/>
      <c r="WQV3210" s="14"/>
      <c r="WQW3210" s="14"/>
      <c r="WQX3210" s="14"/>
      <c r="WQY3210" s="14"/>
      <c r="WQZ3210" s="14"/>
      <c r="WRA3210" s="14"/>
      <c r="WRB3210" s="14"/>
      <c r="WRC3210" s="14"/>
      <c r="WRD3210" s="14"/>
      <c r="WRE3210" s="14"/>
      <c r="WRF3210" s="14"/>
      <c r="WRG3210" s="14"/>
      <c r="WRH3210" s="14"/>
      <c r="WRI3210" s="14"/>
      <c r="WRJ3210" s="14"/>
      <c r="WRK3210" s="14"/>
      <c r="WRL3210" s="14"/>
      <c r="WRM3210" s="14"/>
      <c r="WRN3210" s="14"/>
      <c r="WRO3210" s="14"/>
      <c r="WRP3210" s="14"/>
      <c r="WRQ3210" s="14"/>
      <c r="WRR3210" s="14"/>
      <c r="WRS3210" s="14"/>
      <c r="WRT3210" s="14"/>
      <c r="WRU3210" s="14"/>
      <c r="WRV3210" s="14"/>
      <c r="WRW3210" s="14"/>
      <c r="WRX3210" s="14"/>
      <c r="WRY3210" s="14"/>
      <c r="WRZ3210" s="14"/>
      <c r="WSA3210" s="14"/>
      <c r="WSB3210" s="14"/>
      <c r="WSC3210" s="14"/>
      <c r="WSD3210" s="14"/>
      <c r="WSE3210" s="14"/>
      <c r="WSF3210" s="14"/>
      <c r="WSG3210" s="14"/>
      <c r="WSH3210" s="14"/>
      <c r="WSI3210" s="14"/>
      <c r="WSJ3210" s="14"/>
      <c r="WSK3210" s="14"/>
      <c r="WSL3210" s="14"/>
      <c r="WSM3210" s="14"/>
      <c r="WSN3210" s="14"/>
      <c r="WSO3210" s="14"/>
      <c r="WSP3210" s="14"/>
      <c r="WSQ3210" s="14"/>
      <c r="WSR3210" s="14"/>
      <c r="WSS3210" s="14"/>
      <c r="WST3210" s="14"/>
      <c r="WSU3210" s="14"/>
      <c r="WSV3210" s="14"/>
      <c r="WSW3210" s="14"/>
      <c r="WSX3210" s="14"/>
      <c r="WSY3210" s="14"/>
      <c r="WSZ3210" s="14"/>
      <c r="WTA3210" s="14"/>
      <c r="WTB3210" s="14"/>
      <c r="WTC3210" s="14"/>
      <c r="WTD3210" s="14"/>
      <c r="WTE3210" s="14"/>
      <c r="WTF3210" s="14"/>
      <c r="WTG3210" s="14"/>
      <c r="WTH3210" s="14"/>
      <c r="WTI3210" s="14"/>
      <c r="WTJ3210" s="14"/>
      <c r="WTK3210" s="14"/>
      <c r="WTL3210" s="14"/>
      <c r="WTM3210" s="14"/>
      <c r="WTN3210" s="14"/>
      <c r="WTO3210" s="14"/>
      <c r="WTP3210" s="14"/>
      <c r="WTQ3210" s="14"/>
      <c r="WTR3210" s="14"/>
      <c r="WTS3210" s="14"/>
      <c r="WTT3210" s="14"/>
      <c r="WTU3210" s="14"/>
      <c r="WTV3210" s="14"/>
      <c r="WTW3210" s="14"/>
      <c r="WTX3210" s="14"/>
      <c r="WTY3210" s="14"/>
      <c r="WTZ3210" s="14"/>
      <c r="WUA3210" s="14"/>
      <c r="WUB3210" s="14"/>
      <c r="WUC3210" s="14"/>
      <c r="WUD3210" s="14"/>
      <c r="WUE3210" s="14"/>
      <c r="WUF3210" s="14"/>
      <c r="WUG3210" s="14"/>
      <c r="WUH3210" s="14"/>
      <c r="WUI3210" s="14"/>
      <c r="WUJ3210" s="14"/>
      <c r="WUK3210" s="14"/>
      <c r="WUL3210" s="14"/>
      <c r="WUM3210" s="14"/>
      <c r="WUN3210" s="14"/>
      <c r="WUO3210" s="14"/>
      <c r="WUP3210" s="14"/>
      <c r="WUQ3210" s="14"/>
      <c r="WUR3210" s="14"/>
      <c r="WUS3210" s="14"/>
      <c r="WUT3210" s="14"/>
      <c r="WUU3210" s="14"/>
      <c r="WUV3210" s="14"/>
      <c r="WUW3210" s="14"/>
      <c r="WUX3210" s="14"/>
      <c r="WUY3210" s="14"/>
      <c r="WUZ3210" s="14"/>
      <c r="WVA3210" s="14"/>
      <c r="WVB3210" s="14"/>
      <c r="WVC3210" s="14"/>
      <c r="WVD3210" s="14"/>
      <c r="WVE3210" s="14"/>
      <c r="WVF3210" s="14"/>
      <c r="WVG3210" s="14"/>
      <c r="WVH3210" s="14"/>
      <c r="WVI3210" s="14"/>
      <c r="WVJ3210" s="14"/>
      <c r="WVK3210" s="14"/>
      <c r="WVL3210" s="14"/>
      <c r="WVM3210" s="14"/>
      <c r="WVN3210" s="14"/>
      <c r="WVO3210" s="14"/>
      <c r="WVP3210" s="14"/>
      <c r="WVQ3210" s="14"/>
      <c r="WVR3210" s="14"/>
      <c r="WVS3210" s="14"/>
      <c r="WVT3210" s="14"/>
      <c r="WVU3210" s="14"/>
      <c r="WVV3210" s="14"/>
      <c r="WVW3210" s="14"/>
      <c r="WVX3210" s="14"/>
      <c r="WVY3210" s="14"/>
      <c r="WVZ3210" s="14"/>
      <c r="WWA3210" s="14"/>
      <c r="WWB3210" s="14"/>
      <c r="WWC3210" s="14"/>
      <c r="WWD3210" s="14"/>
      <c r="WWE3210" s="14"/>
      <c r="WWF3210" s="14"/>
      <c r="WWG3210" s="14"/>
      <c r="WWH3210" s="14"/>
      <c r="WWI3210" s="14"/>
      <c r="WWJ3210" s="14"/>
      <c r="WWK3210" s="14"/>
      <c r="WWL3210" s="14"/>
      <c r="WWM3210" s="14"/>
      <c r="WWN3210" s="14"/>
      <c r="WWO3210" s="14"/>
      <c r="WWP3210" s="14"/>
      <c r="WWQ3210" s="14"/>
      <c r="WWR3210" s="14"/>
      <c r="WWS3210" s="14"/>
      <c r="WWT3210" s="14"/>
      <c r="WWU3210" s="14"/>
      <c r="WWV3210" s="14"/>
      <c r="WWW3210" s="14"/>
      <c r="WWX3210" s="14"/>
      <c r="WWY3210" s="14"/>
      <c r="WWZ3210" s="14"/>
      <c r="WXA3210" s="14"/>
      <c r="WXB3210" s="14"/>
      <c r="WXC3210" s="14"/>
      <c r="WXD3210" s="14"/>
      <c r="WXE3210" s="14"/>
      <c r="WXF3210" s="14"/>
      <c r="WXG3210" s="14"/>
      <c r="WXH3210" s="14"/>
      <c r="WXI3210" s="14"/>
      <c r="WXJ3210" s="14"/>
      <c r="WXK3210" s="14"/>
      <c r="WXL3210" s="14"/>
      <c r="WXM3210" s="14"/>
      <c r="WXN3210" s="14"/>
      <c r="WXO3210" s="14"/>
      <c r="WXP3210" s="14"/>
      <c r="WXQ3210" s="14"/>
      <c r="WXR3210" s="14"/>
      <c r="WXS3210" s="14"/>
      <c r="WXT3210" s="14"/>
      <c r="WXU3210" s="14"/>
      <c r="WXV3210" s="14"/>
      <c r="WXW3210" s="14"/>
      <c r="WXX3210" s="14"/>
      <c r="WXY3210" s="14"/>
      <c r="WXZ3210" s="14"/>
      <c r="WYA3210" s="14"/>
      <c r="WYB3210" s="14"/>
      <c r="WYC3210" s="14"/>
      <c r="WYD3210" s="14"/>
      <c r="WYE3210" s="14"/>
      <c r="WYF3210" s="14"/>
      <c r="WYG3210" s="14"/>
      <c r="WYH3210" s="14"/>
      <c r="WYI3210" s="14"/>
      <c r="WYJ3210" s="14"/>
      <c r="WYK3210" s="14"/>
      <c r="WYL3210" s="14"/>
      <c r="WYM3210" s="14"/>
      <c r="WYN3210" s="14"/>
      <c r="WYO3210" s="14"/>
      <c r="WYP3210" s="14"/>
      <c r="WYQ3210" s="14"/>
      <c r="WYR3210" s="14"/>
      <c r="WYS3210" s="14"/>
      <c r="WYT3210" s="14"/>
      <c r="WYU3210" s="14"/>
      <c r="WYV3210" s="14"/>
      <c r="WYW3210" s="14"/>
      <c r="WYX3210" s="14"/>
      <c r="WYY3210" s="14"/>
      <c r="WYZ3210" s="14"/>
      <c r="WZA3210" s="14"/>
      <c r="WZB3210" s="14"/>
      <c r="WZC3210" s="14"/>
      <c r="WZD3210" s="14"/>
      <c r="WZE3210" s="14"/>
      <c r="WZF3210" s="14"/>
      <c r="WZG3210" s="14"/>
      <c r="WZH3210" s="14"/>
      <c r="WZI3210" s="14"/>
      <c r="WZJ3210" s="14"/>
      <c r="WZK3210" s="14"/>
      <c r="WZL3210" s="14"/>
      <c r="WZM3210" s="14"/>
      <c r="WZN3210" s="14"/>
      <c r="WZO3210" s="14"/>
      <c r="WZP3210" s="14"/>
      <c r="WZQ3210" s="14"/>
      <c r="WZR3210" s="14"/>
      <c r="WZS3210" s="14"/>
      <c r="WZT3210" s="14"/>
      <c r="WZU3210" s="14"/>
      <c r="WZV3210" s="14"/>
      <c r="WZW3210" s="14"/>
      <c r="WZX3210" s="14"/>
      <c r="WZY3210" s="14"/>
      <c r="WZZ3210" s="14"/>
      <c r="XAA3210" s="14"/>
      <c r="XAB3210" s="14"/>
      <c r="XAC3210" s="14"/>
      <c r="XAD3210" s="14"/>
      <c r="XAE3210" s="14"/>
      <c r="XAF3210" s="14"/>
      <c r="XAG3210" s="14"/>
      <c r="XAH3210" s="14"/>
      <c r="XAI3210" s="14"/>
      <c r="XAJ3210" s="14"/>
      <c r="XAK3210" s="14"/>
      <c r="XAL3210" s="14"/>
      <c r="XAM3210" s="14"/>
      <c r="XAN3210" s="14"/>
      <c r="XAO3210" s="14"/>
      <c r="XAP3210" s="14"/>
      <c r="XAQ3210" s="14"/>
      <c r="XAR3210" s="14"/>
      <c r="XAS3210" s="14"/>
      <c r="XAT3210" s="14"/>
      <c r="XAU3210" s="14"/>
      <c r="XAV3210" s="14"/>
      <c r="XAW3210" s="14"/>
      <c r="XAX3210" s="14"/>
      <c r="XAY3210" s="14"/>
      <c r="XAZ3210" s="14"/>
      <c r="XBA3210" s="14"/>
      <c r="XBB3210" s="14"/>
      <c r="XBC3210" s="14"/>
      <c r="XBD3210" s="14"/>
      <c r="XBE3210" s="14"/>
      <c r="XBF3210" s="14"/>
      <c r="XBG3210" s="14"/>
      <c r="XBH3210" s="14"/>
      <c r="XBI3210" s="14"/>
      <c r="XBJ3210" s="14"/>
      <c r="XBK3210" s="14"/>
      <c r="XBL3210" s="14"/>
      <c r="XBM3210" s="14"/>
      <c r="XBN3210" s="14"/>
      <c r="XBO3210" s="14"/>
      <c r="XBP3210" s="14"/>
      <c r="XBQ3210" s="14"/>
      <c r="XBR3210" s="14"/>
      <c r="XBS3210" s="14"/>
      <c r="XBT3210" s="14"/>
      <c r="XBU3210" s="14"/>
      <c r="XBV3210" s="14"/>
      <c r="XBW3210" s="14"/>
      <c r="XBX3210" s="14"/>
      <c r="XBY3210" s="14"/>
      <c r="XBZ3210" s="14"/>
      <c r="XCA3210" s="14"/>
      <c r="XCB3210" s="14"/>
      <c r="XCC3210" s="14"/>
      <c r="XCD3210" s="14"/>
      <c r="XCE3210" s="14"/>
      <c r="XCF3210" s="14"/>
      <c r="XCG3210" s="14"/>
      <c r="XCH3210" s="14"/>
      <c r="XCI3210" s="14"/>
      <c r="XCJ3210" s="14"/>
      <c r="XCK3210" s="14"/>
      <c r="XCL3210" s="14"/>
      <c r="XCM3210" s="14"/>
      <c r="XCN3210" s="14"/>
      <c r="XCO3210" s="14"/>
      <c r="XCP3210" s="14"/>
      <c r="XCQ3210" s="14"/>
      <c r="XCR3210" s="14"/>
      <c r="XCS3210" s="14"/>
      <c r="XCT3210" s="14"/>
      <c r="XCU3210" s="14"/>
      <c r="XCV3210" s="14"/>
      <c r="XCW3210" s="14"/>
      <c r="XCX3210" s="14"/>
      <c r="XCY3210" s="14"/>
      <c r="XCZ3210" s="14"/>
      <c r="XDA3210" s="14"/>
      <c r="XDB3210" s="14"/>
      <c r="XDC3210" s="14"/>
      <c r="XDD3210" s="14"/>
      <c r="XDE3210" s="14"/>
      <c r="XDF3210" s="14"/>
      <c r="XDG3210" s="14"/>
      <c r="XDH3210" s="14"/>
      <c r="XDI3210" s="14"/>
      <c r="XDJ3210" s="14"/>
      <c r="XDK3210" s="14"/>
      <c r="XDL3210" s="14"/>
      <c r="XDM3210" s="14"/>
      <c r="XDN3210" s="14"/>
      <c r="XDO3210" s="14"/>
      <c r="XDP3210" s="14"/>
      <c r="XDQ3210" s="14"/>
      <c r="XDR3210" s="14"/>
      <c r="XDS3210" s="14"/>
      <c r="XDT3210" s="14"/>
      <c r="XDU3210" s="14"/>
      <c r="XDV3210" s="14"/>
      <c r="XDW3210" s="14"/>
      <c r="XDX3210" s="14"/>
      <c r="XDY3210" s="14"/>
      <c r="XDZ3210" s="14"/>
      <c r="XEA3210" s="14"/>
      <c r="XEB3210" s="14"/>
      <c r="XEC3210" s="14"/>
      <c r="XED3210" s="14"/>
      <c r="XEE3210" s="14"/>
      <c r="XEF3210" s="14"/>
      <c r="XEG3210" s="14"/>
      <c r="XEH3210" s="14"/>
      <c r="XEI3210" s="14"/>
      <c r="XEJ3210" s="14"/>
      <c r="XEK3210" s="14"/>
      <c r="XEL3210" s="14"/>
      <c r="XEM3210" s="14"/>
      <c r="XEN3210" s="14"/>
      <c r="XEO3210" s="14"/>
      <c r="XEP3210" s="14"/>
      <c r="XEQ3210" s="14"/>
      <c r="XER3210" s="14"/>
      <c r="XES3210" s="14"/>
      <c r="XET3210" s="14"/>
      <c r="XEU3210" s="14"/>
      <c r="XEV3210" s="14"/>
      <c r="XEW3210" s="14"/>
      <c r="XEX3210" s="14"/>
      <c r="XEY3210" s="14"/>
      <c r="XEZ3210" s="14"/>
      <c r="XFA3210" s="14"/>
    </row>
    <row r="3211" spans="1:16382" ht="22.5" hidden="1" customHeight="1" x14ac:dyDescent="0.25">
      <c r="A3211" s="83" t="str">
        <f t="shared" ca="1" si="734"/>
        <v>3103.</v>
      </c>
      <c r="B3211" s="26">
        <v>4262</v>
      </c>
      <c r="C3211" s="42" t="s">
        <v>1946</v>
      </c>
      <c r="D3211" s="26">
        <v>1978</v>
      </c>
      <c r="E3211" s="135" t="s">
        <v>2957</v>
      </c>
      <c r="F3211" s="83" t="s">
        <v>2958</v>
      </c>
      <c r="G3211" s="26">
        <v>5</v>
      </c>
      <c r="H3211" s="26">
        <v>4</v>
      </c>
      <c r="I3211" s="176">
        <v>3634.2</v>
      </c>
      <c r="J3211" s="176">
        <v>3364.2</v>
      </c>
      <c r="K3211" s="176">
        <v>3364.2</v>
      </c>
      <c r="L3211" s="32">
        <v>198</v>
      </c>
      <c r="M3211" s="303">
        <f t="shared" si="739"/>
        <v>1524600</v>
      </c>
      <c r="N3211" s="176"/>
      <c r="O3211" s="174"/>
      <c r="P3211" s="176"/>
      <c r="Q3211" s="176">
        <f t="shared" si="740"/>
        <v>1524600</v>
      </c>
      <c r="R3211" s="176">
        <v>1524600</v>
      </c>
      <c r="S3211" s="32"/>
      <c r="T3211" s="176"/>
      <c r="U3211" s="176"/>
      <c r="V3211" s="176"/>
      <c r="W3211" s="176"/>
      <c r="X3211" s="176"/>
      <c r="Y3211" s="176"/>
      <c r="Z3211" s="176"/>
      <c r="AA3211" s="176"/>
      <c r="AB3211" s="176"/>
      <c r="AC3211" s="176"/>
      <c r="AD3211" s="176"/>
      <c r="AE3211" s="176"/>
      <c r="AF3211" s="176"/>
      <c r="AG3211" s="317">
        <v>2025</v>
      </c>
      <c r="AH3211" s="158"/>
      <c r="AI3211" s="175"/>
      <c r="AJ3211" s="180"/>
      <c r="AK3211" s="15">
        <f t="shared" ca="1" si="718"/>
        <v>3103</v>
      </c>
      <c r="AL3211" s="15" t="s">
        <v>155</v>
      </c>
      <c r="AM3211" s="15" t="str">
        <f t="shared" ca="1" si="726"/>
        <v>3103.</v>
      </c>
      <c r="AN3211" s="179"/>
      <c r="AO3211" s="15"/>
      <c r="AP3211" s="16"/>
    </row>
    <row r="3212" spans="1:16382" ht="22.5" hidden="1" customHeight="1" x14ac:dyDescent="0.25">
      <c r="A3212" s="83" t="str">
        <f ca="1">AM3212</f>
        <v>3104.</v>
      </c>
      <c r="B3212" s="26">
        <v>4556</v>
      </c>
      <c r="C3212" s="313" t="s">
        <v>3043</v>
      </c>
      <c r="D3212" s="26">
        <v>1965</v>
      </c>
      <c r="E3212" s="135" t="s">
        <v>2957</v>
      </c>
      <c r="F3212" s="83" t="s">
        <v>2959</v>
      </c>
      <c r="G3212" s="26">
        <v>4</v>
      </c>
      <c r="H3212" s="26">
        <v>4</v>
      </c>
      <c r="I3212" s="214">
        <v>3008.4</v>
      </c>
      <c r="J3212" s="214">
        <v>2588.8000000000002</v>
      </c>
      <c r="K3212" s="214">
        <v>2588.8000000000002</v>
      </c>
      <c r="L3212" s="263">
        <v>108</v>
      </c>
      <c r="M3212" s="214">
        <f>R3212+T3212+V3212+X3212+Z3212+AB3212+AE3212+AF3212</f>
        <v>1757670</v>
      </c>
      <c r="N3212" s="205"/>
      <c r="O3212" s="211"/>
      <c r="P3212" s="205"/>
      <c r="Q3212" s="205">
        <f>M3212</f>
        <v>1757670</v>
      </c>
      <c r="R3212" s="205">
        <v>1757670</v>
      </c>
      <c r="S3212" s="219"/>
      <c r="T3212" s="205"/>
      <c r="U3212" s="205"/>
      <c r="V3212" s="205"/>
      <c r="W3212" s="205"/>
      <c r="X3212" s="205"/>
      <c r="Y3212" s="205"/>
      <c r="Z3212" s="205"/>
      <c r="AA3212" s="205"/>
      <c r="AB3212" s="205"/>
      <c r="AC3212" s="205"/>
      <c r="AD3212" s="205"/>
      <c r="AE3212" s="205"/>
      <c r="AF3212" s="205"/>
      <c r="AG3212" s="221">
        <v>2025</v>
      </c>
      <c r="AH3212" s="158"/>
      <c r="AI3212" s="175"/>
      <c r="AJ3212" s="152"/>
      <c r="AK3212" s="15">
        <f t="shared" ca="1" si="718"/>
        <v>3104</v>
      </c>
      <c r="AL3212" s="15" t="s">
        <v>155</v>
      </c>
      <c r="AM3212" s="15" t="str">
        <f t="shared" ca="1" si="726"/>
        <v>3104.</v>
      </c>
      <c r="AN3212" s="222"/>
      <c r="AO3212" s="15"/>
      <c r="AP3212" s="16"/>
    </row>
    <row r="3213" spans="1:16382" ht="22.5" hidden="1" customHeight="1" x14ac:dyDescent="0.25">
      <c r="A3213" s="83" t="str">
        <f ca="1">AM3213</f>
        <v>3105.</v>
      </c>
      <c r="B3213" s="26">
        <v>4284</v>
      </c>
      <c r="C3213" s="242" t="s">
        <v>2985</v>
      </c>
      <c r="D3213" s="26">
        <v>1967</v>
      </c>
      <c r="E3213" s="135" t="s">
        <v>2957</v>
      </c>
      <c r="F3213" s="83" t="s">
        <v>2959</v>
      </c>
      <c r="G3213" s="26">
        <v>5</v>
      </c>
      <c r="H3213" s="26">
        <v>3</v>
      </c>
      <c r="I3213" s="205">
        <v>3644.4</v>
      </c>
      <c r="J3213" s="205">
        <v>3185.8</v>
      </c>
      <c r="K3213" s="205">
        <v>2948.9</v>
      </c>
      <c r="L3213" s="219">
        <v>201</v>
      </c>
      <c r="M3213" s="214">
        <f>R3213+T3213+V3213+X3213+Z3213+AB3213+AE3213+AF3213</f>
        <v>328670</v>
      </c>
      <c r="N3213" s="205"/>
      <c r="O3213" s="211"/>
      <c r="P3213" s="205"/>
      <c r="Q3213" s="205">
        <f>M3213</f>
        <v>328670</v>
      </c>
      <c r="R3213" s="205">
        <v>328670</v>
      </c>
      <c r="S3213" s="219"/>
      <c r="T3213" s="205"/>
      <c r="U3213" s="205"/>
      <c r="V3213" s="205"/>
      <c r="W3213" s="205"/>
      <c r="X3213" s="205"/>
      <c r="Y3213" s="205"/>
      <c r="Z3213" s="205"/>
      <c r="AA3213" s="205"/>
      <c r="AB3213" s="205"/>
      <c r="AC3213" s="205"/>
      <c r="AD3213" s="205"/>
      <c r="AE3213" s="205"/>
      <c r="AF3213" s="205"/>
      <c r="AG3213" s="221">
        <v>2025</v>
      </c>
      <c r="AH3213" s="158"/>
      <c r="AI3213" s="175"/>
      <c r="AJ3213" s="153"/>
      <c r="AK3213" s="15">
        <f t="shared" ca="1" si="718"/>
        <v>3105</v>
      </c>
      <c r="AL3213" s="15" t="s">
        <v>155</v>
      </c>
      <c r="AM3213" s="15" t="str">
        <f t="shared" ca="1" si="726"/>
        <v>3105.</v>
      </c>
      <c r="AN3213" s="222"/>
      <c r="AO3213" s="15"/>
      <c r="AP3213" s="16"/>
    </row>
    <row r="3214" spans="1:16382" ht="22.5" hidden="1" customHeight="1" x14ac:dyDescent="0.25">
      <c r="A3214" s="83" t="str">
        <f ca="1">AM3214</f>
        <v>3106.</v>
      </c>
      <c r="B3214" s="26">
        <v>4602</v>
      </c>
      <c r="C3214" s="313" t="s">
        <v>3030</v>
      </c>
      <c r="D3214" s="26">
        <v>1978</v>
      </c>
      <c r="E3214" s="135" t="s">
        <v>2957</v>
      </c>
      <c r="F3214" s="83" t="s">
        <v>2958</v>
      </c>
      <c r="G3214" s="26">
        <v>5</v>
      </c>
      <c r="H3214" s="26">
        <v>2</v>
      </c>
      <c r="I3214" s="214">
        <v>2097.4</v>
      </c>
      <c r="J3214" s="214">
        <v>1920.6</v>
      </c>
      <c r="K3214" s="214">
        <v>1920.6</v>
      </c>
      <c r="L3214" s="263">
        <v>104</v>
      </c>
      <c r="M3214" s="214">
        <f>R3214+T3214+V3214+X3214+Z3214+AB3214+AE3214+AF3214</f>
        <v>680340</v>
      </c>
      <c r="N3214" s="205"/>
      <c r="O3214" s="211"/>
      <c r="P3214" s="205"/>
      <c r="Q3214" s="205">
        <f>M3214</f>
        <v>680340</v>
      </c>
      <c r="R3214" s="205">
        <v>680340</v>
      </c>
      <c r="S3214" s="219"/>
      <c r="T3214" s="205"/>
      <c r="U3214" s="205"/>
      <c r="V3214" s="205"/>
      <c r="W3214" s="205"/>
      <c r="X3214" s="205"/>
      <c r="Y3214" s="205"/>
      <c r="Z3214" s="205"/>
      <c r="AA3214" s="205"/>
      <c r="AB3214" s="205"/>
      <c r="AC3214" s="205"/>
      <c r="AD3214" s="205"/>
      <c r="AE3214" s="205"/>
      <c r="AF3214" s="205"/>
      <c r="AG3214" s="221">
        <v>2025</v>
      </c>
      <c r="AH3214" s="158"/>
      <c r="AI3214" s="175"/>
      <c r="AJ3214" s="152"/>
      <c r="AK3214" s="15">
        <f t="shared" ca="1" si="718"/>
        <v>3106</v>
      </c>
      <c r="AL3214" s="15" t="s">
        <v>155</v>
      </c>
      <c r="AM3214" s="15" t="str">
        <f t="shared" ca="1" si="726"/>
        <v>3106.</v>
      </c>
      <c r="AN3214" s="222"/>
      <c r="AO3214" s="15"/>
      <c r="AP3214" s="16"/>
    </row>
    <row r="3215" spans="1:16382" ht="22.5" hidden="1" customHeight="1" x14ac:dyDescent="0.25">
      <c r="A3215" s="83" t="str">
        <f ca="1">AM3215</f>
        <v>3107.</v>
      </c>
      <c r="B3215" s="26">
        <v>5193</v>
      </c>
      <c r="C3215" s="313" t="s">
        <v>3035</v>
      </c>
      <c r="D3215" s="26">
        <v>1987</v>
      </c>
      <c r="E3215" s="135" t="s">
        <v>2957</v>
      </c>
      <c r="F3215" s="83" t="s">
        <v>2959</v>
      </c>
      <c r="G3215" s="26">
        <v>5</v>
      </c>
      <c r="H3215" s="26">
        <v>4</v>
      </c>
      <c r="I3215" s="214">
        <v>3664.3</v>
      </c>
      <c r="J3215" s="205">
        <v>3360.3</v>
      </c>
      <c r="K3215" s="214">
        <v>3027.3</v>
      </c>
      <c r="L3215" s="263">
        <v>139</v>
      </c>
      <c r="M3215" s="214">
        <f>R3215+T3215+V3215+X3215+Z3215+AB3215+AE3215+AF3215</f>
        <v>1201590</v>
      </c>
      <c r="N3215" s="205"/>
      <c r="O3215" s="211"/>
      <c r="P3215" s="205"/>
      <c r="Q3215" s="205">
        <f>M3215</f>
        <v>1201590</v>
      </c>
      <c r="R3215" s="205">
        <v>1201590</v>
      </c>
      <c r="S3215" s="219"/>
      <c r="T3215" s="205"/>
      <c r="U3215" s="205"/>
      <c r="V3215" s="205"/>
      <c r="W3215" s="205"/>
      <c r="X3215" s="205"/>
      <c r="Y3215" s="205"/>
      <c r="Z3215" s="205"/>
      <c r="AA3215" s="205"/>
      <c r="AB3215" s="205"/>
      <c r="AC3215" s="205"/>
      <c r="AD3215" s="205"/>
      <c r="AE3215" s="205"/>
      <c r="AF3215" s="205"/>
      <c r="AG3215" s="221">
        <v>2025</v>
      </c>
      <c r="AH3215" s="158"/>
      <c r="AI3215" s="175"/>
      <c r="AJ3215" s="152"/>
      <c r="AK3215" s="15">
        <f t="shared" ca="1" si="718"/>
        <v>3107</v>
      </c>
      <c r="AL3215" s="15" t="s">
        <v>155</v>
      </c>
      <c r="AM3215" s="15" t="str">
        <f t="shared" ca="1" si="726"/>
        <v>3107.</v>
      </c>
      <c r="AN3215" s="222"/>
      <c r="AO3215" s="15"/>
      <c r="AP3215" s="16"/>
    </row>
    <row r="3216" spans="1:16382" ht="22.5" hidden="1" customHeight="1" x14ac:dyDescent="0.25">
      <c r="A3216" s="83" t="str">
        <f ca="1">AM3216</f>
        <v>3108.</v>
      </c>
      <c r="B3216" s="26">
        <v>4225</v>
      </c>
      <c r="C3216" s="313" t="s">
        <v>2981</v>
      </c>
      <c r="D3216" s="26">
        <v>1989</v>
      </c>
      <c r="E3216" s="135" t="s">
        <v>2957</v>
      </c>
      <c r="F3216" s="83" t="s">
        <v>2958</v>
      </c>
      <c r="G3216" s="26">
        <v>9</v>
      </c>
      <c r="H3216" s="26">
        <v>2</v>
      </c>
      <c r="I3216" s="214">
        <v>3879.5</v>
      </c>
      <c r="J3216" s="205">
        <v>3879.5</v>
      </c>
      <c r="K3216" s="214">
        <v>3879.5</v>
      </c>
      <c r="L3216" s="263">
        <v>178</v>
      </c>
      <c r="M3216" s="214">
        <f>R3216+T3216+V3216+X3216+Z3216+AB3216+AE3216+AF3216</f>
        <v>325812</v>
      </c>
      <c r="N3216" s="205"/>
      <c r="O3216" s="211"/>
      <c r="P3216" s="205"/>
      <c r="Q3216" s="205">
        <f>M3216</f>
        <v>325812</v>
      </c>
      <c r="R3216" s="205">
        <v>325812</v>
      </c>
      <c r="S3216" s="219"/>
      <c r="T3216" s="205"/>
      <c r="U3216" s="205"/>
      <c r="V3216" s="205"/>
      <c r="W3216" s="205"/>
      <c r="X3216" s="205"/>
      <c r="Y3216" s="205"/>
      <c r="Z3216" s="205"/>
      <c r="AA3216" s="205"/>
      <c r="AB3216" s="205"/>
      <c r="AC3216" s="205"/>
      <c r="AD3216" s="205"/>
      <c r="AE3216" s="205"/>
      <c r="AF3216" s="205"/>
      <c r="AG3216" s="221">
        <v>2025</v>
      </c>
      <c r="AH3216" s="158"/>
      <c r="AI3216" s="175"/>
      <c r="AJ3216" s="152"/>
      <c r="AK3216" s="15">
        <f t="shared" ca="1" si="718"/>
        <v>3108</v>
      </c>
      <c r="AL3216" s="15" t="s">
        <v>155</v>
      </c>
      <c r="AM3216" s="15" t="str">
        <f t="shared" ca="1" si="726"/>
        <v>3108.</v>
      </c>
      <c r="AN3216" s="222"/>
      <c r="AO3216" s="15"/>
      <c r="AP3216" s="16"/>
    </row>
    <row r="3220" spans="1:22" ht="22.5" customHeight="1" x14ac:dyDescent="0.25">
      <c r="A3220" s="13" t="s">
        <v>184</v>
      </c>
    </row>
    <row r="3221" spans="1:22" ht="22.5" customHeight="1" x14ac:dyDescent="0.25">
      <c r="A3221" s="13" t="s">
        <v>185</v>
      </c>
      <c r="C3221" s="46"/>
      <c r="S3221" s="25"/>
      <c r="T3221" s="20"/>
      <c r="U3221" s="20"/>
      <c r="V3221" s="55"/>
    </row>
    <row r="3223" spans="1:22" ht="22.5" customHeight="1" x14ac:dyDescent="0.25">
      <c r="C3223" s="21" t="s">
        <v>1104</v>
      </c>
      <c r="S3223" s="49" t="s">
        <v>1140</v>
      </c>
    </row>
  </sheetData>
  <autoFilter ref="A17:XEZ3216">
    <filterColumn colId="2">
      <colorFilter dxfId="1"/>
    </filterColumn>
  </autoFilter>
  <customSheetViews>
    <customSheetView guid="{C7F31BB5-A5FD-49C6-9BB3-1EC8F2C98019}" scale="70" fitToPage="1" filter="1" showAutoFilter="1" hiddenRows="1" hiddenColumns="1" topLeftCell="B1">
      <selection activeCell="AF1462" sqref="AF1462"/>
      <pageMargins left="0.7" right="0.7" top="0.75" bottom="0.75" header="0.3" footer="0.3"/>
      <pageSetup paperSize="9" scale="39" fitToHeight="0" orientation="landscape" r:id="rId1"/>
      <autoFilter ref="A19:AO2034">
        <filterColumn colId="33">
          <filters>
            <filter val="2017"/>
          </filters>
        </filterColumn>
      </autoFilter>
    </customSheetView>
    <customSheetView guid="{04681E51-F482-43C0-80C1-79FD2B2CC19D}" scale="70" showAutoFilter="1" hiddenColumns="1" topLeftCell="A2722">
      <selection activeCell="Y2723" sqref="Y2723:Y2742"/>
      <pageMargins left="0.70866141732283472" right="0.70866141732283472" top="0.74803149606299213" bottom="0.74803149606299213" header="0.31496062992125984" footer="0.31496062992125984"/>
      <pageSetup paperSize="9" scale="90" fitToHeight="0" orientation="landscape" r:id="rId2"/>
      <autoFilter ref="A17:AV3518"/>
    </customSheetView>
  </customSheetViews>
  <mergeCells count="27">
    <mergeCell ref="D14:E14"/>
    <mergeCell ref="F14:F16"/>
    <mergeCell ref="G14:G16"/>
    <mergeCell ref="H14:H16"/>
    <mergeCell ref="D15:D16"/>
    <mergeCell ref="E15:E16"/>
    <mergeCell ref="A10:AG10"/>
    <mergeCell ref="AE1:AG1"/>
    <mergeCell ref="AE2:AG2"/>
    <mergeCell ref="AB3:AG3"/>
    <mergeCell ref="AB4:AG4"/>
    <mergeCell ref="A11:AG11"/>
    <mergeCell ref="A14:A16"/>
    <mergeCell ref="C14:C16"/>
    <mergeCell ref="I14:I15"/>
    <mergeCell ref="AG14:AG16"/>
    <mergeCell ref="S15:T15"/>
    <mergeCell ref="U15:V15"/>
    <mergeCell ref="W15:X15"/>
    <mergeCell ref="AC14:AF14"/>
    <mergeCell ref="AA15:AB15"/>
    <mergeCell ref="B15:B16"/>
    <mergeCell ref="J14:K14"/>
    <mergeCell ref="L14:L15"/>
    <mergeCell ref="R14:AB14"/>
    <mergeCell ref="Y15:Z15"/>
    <mergeCell ref="M14:Q14"/>
  </mergeCells>
  <pageMargins left="0.25" right="0.25" top="0.75" bottom="0.75" header="0.3" footer="0.3"/>
  <pageSetup paperSize="9" scale="50" orientation="landscape" r:id="rId3"/>
  <headerFooter>
    <oddHeader>&amp;C&amp;P</oddHeader>
  </headerFooter>
  <ignoredErrors>
    <ignoredError sqref="AC915:AF915 AC1597:AF1597 AE1608:AF1668 AE2000:AF2034 AE3009:AF3009 AE2817:AF2817 AE243:AF243 AE1018:AF1064 AE2219:AF2225 AC2035:AF2035 AC2227:AF2227 AC1608:AC1668 AC2000:AC2034 AC2817 AC2961 AC2561 AC3009 AC1018:AC1064 AC243 AC2219:AC2225 AE2476:AF2476 AC2476 AE2036:AF2041 AC2036:AC2041 AC841:AC914 AE841:AF914 AE916:AF936 AC916:AC936 AE2577:AF2577 AF2561 AE2095:AF2101 AC2095:AC2101 M243 Q243 AE1731:AF1731 AC1731 AE2617:AF2617 AC2617 AE2961:AF2961 AE258:AF258 AC258 M258 Q258 AE3165:AF3165 AC3165 AC2577 AE2632:AF2632 AC2632 AE2635:AF2635 AC2635 AE2643:AF2643 AC2643 AE2647:AF2647 AC2647 AE2663:AF2663 AC2663 AE2685:AF2685 AC2685 AE2691:AF2691 AC2691 AE2938:AF2938 AC2938 AE3193:AF3193 AC3193 M33 V669 V827 AC1066:AC1116 AE1066:AF1116 M976:Q995 M1000:Q1016 M1589:Q1589 M1594:Q1595 M2364:Q2373 M507:Q507 M651:Q668 M2279:Q2283 M2375:Q2378 M2387:Q2398 M1600:Q1601 M2088:Q2093 AE2102:AF2217 AC2102:AC2217 M2102:Q2227 M2064:Q2084 M2095:Q2101 M2416:Q2427 M2434:Q2950 M506:P506 M509:Q632 M508:P508 M636:Q639 M634:P635 M641:Q646 M640:P640 M647:P648 M670:Q706 M669:P669 M710:Q726 M708:P709 M728:Q765 M768:Q768 M766:P767 M771:Q815 M769:P770 M818:Q822 M817:P817 M824:Q826 M823:P823 M828:Q936 M827:P827 M941:Q955 M937:P940 M960:Q973 M956:P959 M974:P974 M999:P999 M1018:Q1116 M1261:Q1261 M1264:Q1264 M1271:Q1274 M1411:Q1411 M1409:P1410 M1414:Q1464 M1412:P1413 M1467:Q1469 M1465:P1466 M1472:Q1585 M1587:P1587 M1591:Q1592 M1590:P1590 M1597:P1599 M1603:Q1668 M1674:Q1676 N1673:P1673 M1685:Q1685 M1684:P1684 M1693:Q1974 M1980:Q1980 M1979:P1979 M1982:Q1982 M1981:P1981 M1984:Q2041 M2047:Q2061 M2043:P2046 M2062:P2062 M2230:Q2235 N2228:P2228 M2238:Q2240 M2244:Q2275 M2243:P2243 M1398:Q1407 M2285:Q2290 N2284:Q2284 M1275:Q1296 M1297:Q1321 N1259:P1259 M2276:Q2276 M1265:Q1266 M2414:Q2415 M2399:Q2401 M2402:Q2402 M2403:Q2413 M1686:Q1686 M1687:Q1691 M2303:Q2303 M2304:Q2304 M2305:Q2321 M2322:Q2341 M2342:Q2362 N633:P633 N707:P707 N816:P816 N1672:P1672 N1978:P1978 M2952:Q3210 M1677:Q1681 M1682:Q1683 M2291:Q2302 AC1117:AC1256 AE1117:AF1256 M1117:Q1258 M1322:Q1397" formula="1"/>
    <ignoredError sqref="R640 R669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4" sqref="C34"/>
    </sheetView>
  </sheetViews>
  <sheetFormatPr defaultRowHeight="11.25" x14ac:dyDescent="0.2"/>
  <sheetData/>
  <customSheetViews>
    <customSheetView guid="{04681E51-F482-43C0-80C1-79FD2B2CC19D}" state="hidden">
      <selection activeCell="C34" sqref="C3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36"/>
  <sheetViews>
    <sheetView zoomScale="60" zoomScaleNormal="60" workbookViewId="0">
      <selection activeCell="E44" sqref="E44"/>
    </sheetView>
  </sheetViews>
  <sheetFormatPr defaultRowHeight="15.75" x14ac:dyDescent="0.25"/>
  <cols>
    <col min="1" max="1" width="5.5" style="22" customWidth="1"/>
    <col min="2" max="2" width="56.6640625" style="22" customWidth="1"/>
    <col min="3" max="3" width="18.83203125" style="74" customWidth="1"/>
    <col min="4" max="4" width="19.33203125" style="50" customWidth="1"/>
    <col min="5" max="5" width="18.5" style="50" customWidth="1"/>
    <col min="6" max="6" width="23.6640625" style="74" customWidth="1"/>
    <col min="7" max="7" width="18.83203125" style="74" customWidth="1"/>
    <col min="8" max="8" width="19.1640625" style="50" customWidth="1"/>
    <col min="9" max="9" width="18.6640625" style="50" customWidth="1"/>
    <col min="10" max="10" width="23.6640625" style="74" customWidth="1"/>
    <col min="11" max="11" width="19" style="74" customWidth="1"/>
    <col min="12" max="12" width="19.1640625" style="50" customWidth="1"/>
    <col min="13" max="13" width="18.5" style="50" customWidth="1"/>
    <col min="14" max="14" width="23.5" style="74" customWidth="1"/>
    <col min="15" max="15" width="19" style="74" customWidth="1"/>
    <col min="16" max="16" width="18.33203125" style="50" customWidth="1"/>
    <col min="17" max="17" width="18.6640625" style="50" customWidth="1"/>
    <col min="18" max="19" width="25.5" style="74" customWidth="1"/>
    <col min="20" max="20" width="9.33203125" style="22"/>
    <col min="21" max="21" width="9.33203125" style="14"/>
    <col min="22" max="23" width="9.33203125" style="22"/>
    <col min="24" max="24" width="24.83203125" style="22" bestFit="1" customWidth="1"/>
    <col min="25" max="16384" width="9.33203125" style="22"/>
  </cols>
  <sheetData>
    <row r="1" spans="1:22" ht="17.25" customHeight="1" x14ac:dyDescent="0.25">
      <c r="A1" s="404" t="s">
        <v>188</v>
      </c>
      <c r="B1" s="404"/>
      <c r="C1" s="404"/>
      <c r="D1" s="403"/>
      <c r="E1" s="403"/>
      <c r="F1" s="404"/>
      <c r="G1" s="404"/>
      <c r="H1" s="403"/>
      <c r="I1" s="403"/>
      <c r="J1" s="404"/>
      <c r="K1" s="404"/>
      <c r="L1" s="403"/>
      <c r="M1" s="403"/>
      <c r="N1" s="404"/>
      <c r="O1" s="404"/>
      <c r="P1" s="403"/>
      <c r="Q1" s="403"/>
      <c r="R1" s="404"/>
      <c r="S1" s="376"/>
    </row>
    <row r="2" spans="1:22" ht="17.25" customHeight="1" x14ac:dyDescent="0.25">
      <c r="A2" s="402" t="s">
        <v>156</v>
      </c>
      <c r="B2" s="402"/>
      <c r="C2" s="402"/>
      <c r="D2" s="403"/>
      <c r="E2" s="403"/>
      <c r="F2" s="402"/>
      <c r="G2" s="402"/>
      <c r="H2" s="403"/>
      <c r="I2" s="403"/>
      <c r="J2" s="402"/>
      <c r="K2" s="402"/>
      <c r="L2" s="403"/>
      <c r="M2" s="403"/>
      <c r="N2" s="402"/>
      <c r="O2" s="402"/>
      <c r="P2" s="403"/>
      <c r="Q2" s="403"/>
      <c r="R2" s="404"/>
      <c r="S2" s="376"/>
    </row>
    <row r="3" spans="1:22" ht="16.5" customHeight="1" x14ac:dyDescent="0.25">
      <c r="A3" s="402" t="s">
        <v>157</v>
      </c>
      <c r="B3" s="402"/>
      <c r="C3" s="402"/>
      <c r="D3" s="403"/>
      <c r="E3" s="403"/>
      <c r="F3" s="402"/>
      <c r="G3" s="402"/>
      <c r="H3" s="403"/>
      <c r="I3" s="403"/>
      <c r="J3" s="402"/>
      <c r="K3" s="402"/>
      <c r="L3" s="403"/>
      <c r="M3" s="403"/>
      <c r="N3" s="402"/>
      <c r="O3" s="402"/>
      <c r="P3" s="403"/>
      <c r="Q3" s="403"/>
      <c r="R3" s="404"/>
      <c r="S3" s="376"/>
    </row>
    <row r="4" spans="1:22" ht="17.25" customHeight="1" x14ac:dyDescent="0.25">
      <c r="A4" s="402" t="s">
        <v>3140</v>
      </c>
      <c r="B4" s="402"/>
      <c r="C4" s="402"/>
      <c r="D4" s="403"/>
      <c r="E4" s="403"/>
      <c r="F4" s="402"/>
      <c r="G4" s="402"/>
      <c r="H4" s="403"/>
      <c r="I4" s="403"/>
      <c r="J4" s="402"/>
      <c r="K4" s="402"/>
      <c r="L4" s="403"/>
      <c r="M4" s="403"/>
      <c r="N4" s="402"/>
      <c r="O4" s="402"/>
      <c r="P4" s="403"/>
      <c r="Q4" s="403"/>
      <c r="R4" s="404"/>
      <c r="S4" s="376"/>
    </row>
    <row r="5" spans="1:22" ht="17.25" x14ac:dyDescent="0.3">
      <c r="A5" s="5"/>
      <c r="B5" s="6"/>
      <c r="C5" s="57"/>
      <c r="D5" s="7"/>
      <c r="E5" s="7"/>
      <c r="F5" s="57"/>
      <c r="G5" s="57"/>
      <c r="H5" s="7"/>
      <c r="I5" s="7"/>
      <c r="J5" s="57"/>
      <c r="K5" s="57"/>
      <c r="L5" s="7"/>
      <c r="M5" s="7"/>
      <c r="N5" s="57"/>
      <c r="O5" s="57"/>
      <c r="P5" s="7"/>
      <c r="Q5" s="7"/>
      <c r="R5" s="57"/>
      <c r="S5" s="57"/>
    </row>
    <row r="6" spans="1:22" ht="18.75" x14ac:dyDescent="0.3">
      <c r="A6" s="8"/>
      <c r="B6" s="9"/>
      <c r="C6" s="405" t="s">
        <v>1202</v>
      </c>
      <c r="D6" s="406"/>
      <c r="E6" s="406"/>
      <c r="F6" s="407"/>
      <c r="G6" s="405" t="s">
        <v>1203</v>
      </c>
      <c r="H6" s="406"/>
      <c r="I6" s="406"/>
      <c r="J6" s="407"/>
      <c r="K6" s="405" t="s">
        <v>1204</v>
      </c>
      <c r="L6" s="406"/>
      <c r="M6" s="406"/>
      <c r="N6" s="407"/>
      <c r="O6" s="405" t="s">
        <v>158</v>
      </c>
      <c r="P6" s="406"/>
      <c r="Q6" s="406"/>
      <c r="R6" s="408"/>
      <c r="S6" s="309"/>
    </row>
    <row r="7" spans="1:22" ht="192.75" customHeight="1" x14ac:dyDescent="0.25">
      <c r="A7" s="3" t="s">
        <v>1</v>
      </c>
      <c r="B7" s="10" t="s">
        <v>159</v>
      </c>
      <c r="C7" s="75" t="s">
        <v>160</v>
      </c>
      <c r="D7" s="11" t="s">
        <v>161</v>
      </c>
      <c r="E7" s="11" t="s">
        <v>3144</v>
      </c>
      <c r="F7" s="72" t="s">
        <v>1861</v>
      </c>
      <c r="G7" s="75" t="s">
        <v>160</v>
      </c>
      <c r="H7" s="11" t="s">
        <v>161</v>
      </c>
      <c r="I7" s="11" t="s">
        <v>3144</v>
      </c>
      <c r="J7" s="72" t="s">
        <v>1861</v>
      </c>
      <c r="K7" s="75" t="s">
        <v>160</v>
      </c>
      <c r="L7" s="11" t="s">
        <v>161</v>
      </c>
      <c r="M7" s="11" t="s">
        <v>3144</v>
      </c>
      <c r="N7" s="72" t="s">
        <v>1861</v>
      </c>
      <c r="O7" s="75" t="s">
        <v>160</v>
      </c>
      <c r="P7" s="11" t="s">
        <v>161</v>
      </c>
      <c r="Q7" s="11" t="s">
        <v>3144</v>
      </c>
      <c r="R7" s="75" t="s">
        <v>1861</v>
      </c>
      <c r="S7" s="376"/>
    </row>
    <row r="8" spans="1:22" ht="18.75" hidden="1" x14ac:dyDescent="0.25">
      <c r="A8" s="119"/>
      <c r="B8" s="120"/>
      <c r="C8" s="76" t="s">
        <v>10</v>
      </c>
      <c r="D8" s="76" t="s">
        <v>11</v>
      </c>
      <c r="E8" s="76" t="s">
        <v>162</v>
      </c>
      <c r="F8" s="121" t="s">
        <v>12</v>
      </c>
      <c r="G8" s="76" t="s">
        <v>10</v>
      </c>
      <c r="H8" s="76" t="s">
        <v>11</v>
      </c>
      <c r="I8" s="76" t="s">
        <v>162</v>
      </c>
      <c r="J8" s="76" t="s">
        <v>12</v>
      </c>
      <c r="K8" s="122" t="s">
        <v>10</v>
      </c>
      <c r="L8" s="76" t="s">
        <v>11</v>
      </c>
      <c r="M8" s="76" t="s">
        <v>162</v>
      </c>
      <c r="N8" s="121" t="s">
        <v>12</v>
      </c>
      <c r="O8" s="76" t="s">
        <v>10</v>
      </c>
      <c r="P8" s="76" t="s">
        <v>11</v>
      </c>
      <c r="Q8" s="76" t="s">
        <v>162</v>
      </c>
      <c r="R8" s="76" t="s">
        <v>12</v>
      </c>
      <c r="S8" s="310"/>
    </row>
    <row r="9" spans="1:22" hidden="1" x14ac:dyDescent="0.25">
      <c r="A9" s="33">
        <v>1</v>
      </c>
      <c r="B9" s="33">
        <v>2</v>
      </c>
      <c r="C9" s="26">
        <v>3</v>
      </c>
      <c r="D9" s="26">
        <v>4</v>
      </c>
      <c r="E9" s="26">
        <v>5</v>
      </c>
      <c r="F9" s="26">
        <v>6</v>
      </c>
      <c r="G9" s="26">
        <v>7</v>
      </c>
      <c r="H9" s="26">
        <v>8</v>
      </c>
      <c r="I9" s="26">
        <v>9</v>
      </c>
      <c r="J9" s="26">
        <v>10</v>
      </c>
      <c r="K9" s="26">
        <v>11</v>
      </c>
      <c r="L9" s="26">
        <v>12</v>
      </c>
      <c r="M9" s="26">
        <v>13</v>
      </c>
      <c r="N9" s="26">
        <v>14</v>
      </c>
      <c r="O9" s="26">
        <v>15</v>
      </c>
      <c r="P9" s="26">
        <v>16</v>
      </c>
      <c r="Q9" s="26">
        <v>17</v>
      </c>
      <c r="R9" s="26">
        <v>18</v>
      </c>
      <c r="S9" s="167"/>
    </row>
    <row r="10" spans="1:22" ht="20.25" customHeight="1" x14ac:dyDescent="0.25">
      <c r="A10" s="419"/>
      <c r="B10" s="420" t="s">
        <v>13</v>
      </c>
      <c r="C10" s="174">
        <f>SUM(C11:C32)</f>
        <v>659827.93000000017</v>
      </c>
      <c r="D10" s="123">
        <f t="shared" ref="D10:N10" si="0">SUM(D11:D32)</f>
        <v>27017</v>
      </c>
      <c r="E10" s="123">
        <f t="shared" si="0"/>
        <v>226</v>
      </c>
      <c r="F10" s="174">
        <f t="shared" si="0"/>
        <v>553256988.31999993</v>
      </c>
      <c r="G10" s="174">
        <f t="shared" si="0"/>
        <v>379471.52999999997</v>
      </c>
      <c r="H10" s="123">
        <f t="shared" si="0"/>
        <v>16124</v>
      </c>
      <c r="I10" s="123">
        <f t="shared" si="0"/>
        <v>143</v>
      </c>
      <c r="J10" s="174">
        <f t="shared" si="0"/>
        <v>405733384.67000002</v>
      </c>
      <c r="K10" s="174">
        <f t="shared" si="0"/>
        <v>5762687.1700000009</v>
      </c>
      <c r="L10" s="123">
        <f t="shared" si="0"/>
        <v>218877</v>
      </c>
      <c r="M10" s="123">
        <f t="shared" si="0"/>
        <v>2738</v>
      </c>
      <c r="N10" s="174">
        <f t="shared" si="0"/>
        <v>6955086759.9640026</v>
      </c>
      <c r="O10" s="174">
        <f>C10+G10+K10</f>
        <v>6801986.6300000008</v>
      </c>
      <c r="P10" s="123">
        <f t="shared" ref="P10:R10" si="1">D10+H10+L10</f>
        <v>262018</v>
      </c>
      <c r="Q10" s="123">
        <f t="shared" si="1"/>
        <v>3107</v>
      </c>
      <c r="R10" s="174">
        <f t="shared" si="1"/>
        <v>7914077132.9540024</v>
      </c>
      <c r="S10" s="311"/>
      <c r="T10" s="74"/>
      <c r="U10" s="148"/>
      <c r="V10" s="74"/>
    </row>
    <row r="11" spans="1:22" ht="20.25" hidden="1" customHeight="1" x14ac:dyDescent="0.25">
      <c r="A11" s="84" t="s">
        <v>163</v>
      </c>
      <c r="B11" s="131" t="s">
        <v>14</v>
      </c>
      <c r="C11" s="78">
        <f>'перечень МКД'!I23</f>
        <v>0</v>
      </c>
      <c r="D11" s="32">
        <f>'перечень МКД'!L23</f>
        <v>0</v>
      </c>
      <c r="E11" s="26">
        <v>0</v>
      </c>
      <c r="F11" s="126">
        <f>'перечень МКД'!M23</f>
        <v>0</v>
      </c>
      <c r="G11" s="78">
        <f>'перечень МКД'!I24</f>
        <v>4919.0999999999995</v>
      </c>
      <c r="H11" s="32">
        <f>'перечень МКД'!L24</f>
        <v>252</v>
      </c>
      <c r="I11" s="26">
        <v>8</v>
      </c>
      <c r="J11" s="128">
        <f>'перечень МКД'!M24</f>
        <v>5055843</v>
      </c>
      <c r="K11" s="90">
        <f>'перечень МКД'!I33</f>
        <v>17951.5</v>
      </c>
      <c r="L11" s="32">
        <f>'перечень МКД'!L33</f>
        <v>750</v>
      </c>
      <c r="M11" s="26">
        <v>20</v>
      </c>
      <c r="N11" s="126">
        <f>'перечень МКД'!M33</f>
        <v>14663512</v>
      </c>
      <c r="O11" s="78">
        <f t="shared" ref="O11:O32" si="2">C11+G11+K11</f>
        <v>22870.6</v>
      </c>
      <c r="P11" s="32">
        <f t="shared" ref="P11:P32" si="3">D11+H11+L11</f>
        <v>1002</v>
      </c>
      <c r="Q11" s="32">
        <f t="shared" ref="Q11:Q32" si="4">E11+I11+M11</f>
        <v>28</v>
      </c>
      <c r="R11" s="78">
        <f t="shared" ref="R11:R32" si="5">F11+J11+N11</f>
        <v>19719355</v>
      </c>
      <c r="S11" s="311"/>
      <c r="T11" s="74"/>
      <c r="U11" s="148"/>
      <c r="V11" s="74"/>
    </row>
    <row r="12" spans="1:22" ht="20.25" hidden="1" customHeight="1" x14ac:dyDescent="0.25">
      <c r="A12" s="84" t="s">
        <v>164</v>
      </c>
      <c r="B12" s="131" t="s">
        <v>15</v>
      </c>
      <c r="C12" s="127">
        <f>'перечень МКД'!I55</f>
        <v>18982.53</v>
      </c>
      <c r="D12" s="26">
        <f>'перечень МКД'!L55</f>
        <v>614</v>
      </c>
      <c r="E12" s="26">
        <v>8</v>
      </c>
      <c r="F12" s="126">
        <f>'перечень МКД'!M55</f>
        <v>17134408</v>
      </c>
      <c r="G12" s="127">
        <f>'перечень МКД'!I64</f>
        <v>0</v>
      </c>
      <c r="H12" s="26">
        <f>'перечень МКД'!L64</f>
        <v>0</v>
      </c>
      <c r="I12" s="26">
        <v>0</v>
      </c>
      <c r="J12" s="128">
        <f>'перечень МКД'!M64</f>
        <v>0</v>
      </c>
      <c r="K12" s="129">
        <f>'перечень МКД'!I65</f>
        <v>757436.45000000065</v>
      </c>
      <c r="L12" s="26">
        <f>'перечень МКД'!L65</f>
        <v>22461</v>
      </c>
      <c r="M12" s="26">
        <v>404</v>
      </c>
      <c r="N12" s="126">
        <f>'перечень МКД'!M65</f>
        <v>902676270</v>
      </c>
      <c r="O12" s="78">
        <f t="shared" si="2"/>
        <v>776418.98000000068</v>
      </c>
      <c r="P12" s="32">
        <f t="shared" si="3"/>
        <v>23075</v>
      </c>
      <c r="Q12" s="32">
        <f t="shared" si="4"/>
        <v>412</v>
      </c>
      <c r="R12" s="78">
        <f t="shared" si="5"/>
        <v>919810678</v>
      </c>
      <c r="S12" s="311"/>
      <c r="T12" s="74"/>
      <c r="U12" s="148"/>
      <c r="V12" s="74"/>
    </row>
    <row r="13" spans="1:22" ht="21" hidden="1" customHeight="1" x14ac:dyDescent="0.25">
      <c r="A13" s="84" t="s">
        <v>165</v>
      </c>
      <c r="B13" s="131" t="s">
        <v>44</v>
      </c>
      <c r="C13" s="78">
        <f>'перечень МКД'!I471</f>
        <v>62854.87999999999</v>
      </c>
      <c r="D13" s="32">
        <f>'перечень МКД'!L471</f>
        <v>2199</v>
      </c>
      <c r="E13" s="32">
        <v>34</v>
      </c>
      <c r="F13" s="126">
        <f>'перечень МКД'!M471</f>
        <v>34931650.700000003</v>
      </c>
      <c r="G13" s="78">
        <f>'перечень МКД'!I506</f>
        <v>288.8</v>
      </c>
      <c r="H13" s="32">
        <f>'перечень МКД'!L506</f>
        <v>10</v>
      </c>
      <c r="I13" s="32">
        <v>1</v>
      </c>
      <c r="J13" s="128">
        <f>'перечень МКД'!M506</f>
        <v>175560</v>
      </c>
      <c r="K13" s="90">
        <f>'перечень МКД'!I508</f>
        <v>233361.40999999992</v>
      </c>
      <c r="L13" s="32">
        <f>'перечень МКД'!L508</f>
        <v>7756</v>
      </c>
      <c r="M13" s="32">
        <v>124</v>
      </c>
      <c r="N13" s="126">
        <f>'перечень МКД'!M508</f>
        <v>240705069.25999999</v>
      </c>
      <c r="O13" s="78">
        <f t="shared" si="2"/>
        <v>296505.08999999991</v>
      </c>
      <c r="P13" s="32">
        <f t="shared" si="3"/>
        <v>9965</v>
      </c>
      <c r="Q13" s="32">
        <f t="shared" si="4"/>
        <v>159</v>
      </c>
      <c r="R13" s="78">
        <f t="shared" si="5"/>
        <v>275812279.95999998</v>
      </c>
      <c r="S13" s="311"/>
      <c r="T13" s="74"/>
      <c r="U13" s="148"/>
      <c r="V13" s="74"/>
    </row>
    <row r="14" spans="1:22" ht="34.5" hidden="1" customHeight="1" x14ac:dyDescent="0.25">
      <c r="A14" s="84" t="s">
        <v>166</v>
      </c>
      <c r="B14" s="131" t="s">
        <v>1853</v>
      </c>
      <c r="C14" s="78">
        <f>'перечень МКД'!I634</f>
        <v>0</v>
      </c>
      <c r="D14" s="32">
        <f>'перечень МКД'!L634</f>
        <v>0</v>
      </c>
      <c r="E14" s="32">
        <v>0</v>
      </c>
      <c r="F14" s="78">
        <f>'перечень МКД'!M634</f>
        <v>0</v>
      </c>
      <c r="G14" s="78">
        <f>'перечень МКД'!I635</f>
        <v>3164</v>
      </c>
      <c r="H14" s="32">
        <f>'перечень МКД'!L635</f>
        <v>122</v>
      </c>
      <c r="I14" s="26">
        <v>4</v>
      </c>
      <c r="J14" s="128">
        <f>'перечень МКД'!M635</f>
        <v>7756989.8999999994</v>
      </c>
      <c r="K14" s="90">
        <f>'перечень МКД'!I640</f>
        <v>3376.8</v>
      </c>
      <c r="L14" s="32">
        <f>'перечень МКД'!L640</f>
        <v>134</v>
      </c>
      <c r="M14" s="26">
        <v>6</v>
      </c>
      <c r="N14" s="126">
        <f>'перечень МКД'!M640</f>
        <v>12423822</v>
      </c>
      <c r="O14" s="78">
        <f t="shared" si="2"/>
        <v>6540.8</v>
      </c>
      <c r="P14" s="32">
        <f t="shared" si="3"/>
        <v>256</v>
      </c>
      <c r="Q14" s="32">
        <f t="shared" si="4"/>
        <v>10</v>
      </c>
      <c r="R14" s="78">
        <f t="shared" si="5"/>
        <v>20180811.899999999</v>
      </c>
      <c r="S14" s="311"/>
      <c r="T14" s="74"/>
      <c r="U14" s="148"/>
      <c r="V14" s="74"/>
    </row>
    <row r="15" spans="1:22" ht="21" hidden="1" customHeight="1" x14ac:dyDescent="0.25">
      <c r="A15" s="84" t="s">
        <v>167</v>
      </c>
      <c r="B15" s="131" t="s">
        <v>45</v>
      </c>
      <c r="C15" s="78">
        <f>'перечень МКД'!I648</f>
        <v>0</v>
      </c>
      <c r="D15" s="32">
        <f>'перечень МКД'!L648</f>
        <v>0</v>
      </c>
      <c r="E15" s="26">
        <v>0</v>
      </c>
      <c r="F15" s="126">
        <f>'перечень МКД'!M648</f>
        <v>0</v>
      </c>
      <c r="G15" s="78">
        <f>'перечень МКД'!I649</f>
        <v>9697.9999999999982</v>
      </c>
      <c r="H15" s="32">
        <f>'перечень МКД'!L649</f>
        <v>506</v>
      </c>
      <c r="I15" s="26">
        <v>19</v>
      </c>
      <c r="J15" s="78">
        <f>'перечень МКД'!M649</f>
        <v>41718296.909999996</v>
      </c>
      <c r="K15" s="90">
        <f>'перечень МКД'!I669</f>
        <v>19169.600000000002</v>
      </c>
      <c r="L15" s="32">
        <f>'перечень МКД'!L669</f>
        <v>922</v>
      </c>
      <c r="M15" s="26">
        <v>37</v>
      </c>
      <c r="N15" s="125">
        <f>'перечень МКД'!M669</f>
        <v>16390552.399999999</v>
      </c>
      <c r="O15" s="78">
        <f t="shared" si="2"/>
        <v>28867.599999999999</v>
      </c>
      <c r="P15" s="32">
        <f t="shared" si="3"/>
        <v>1428</v>
      </c>
      <c r="Q15" s="32">
        <f t="shared" si="4"/>
        <v>56</v>
      </c>
      <c r="R15" s="78">
        <f t="shared" si="5"/>
        <v>58108849.309999995</v>
      </c>
      <c r="S15" s="311"/>
      <c r="T15" s="74"/>
      <c r="U15" s="148"/>
      <c r="V15" s="74"/>
    </row>
    <row r="16" spans="1:22" ht="21" hidden="1" customHeight="1" x14ac:dyDescent="0.25">
      <c r="A16" s="84" t="s">
        <v>168</v>
      </c>
      <c r="B16" s="131" t="s">
        <v>189</v>
      </c>
      <c r="C16" s="78">
        <f>'перечень МКД'!I708</f>
        <v>0</v>
      </c>
      <c r="D16" s="32">
        <f>'перечень МКД'!L708</f>
        <v>0</v>
      </c>
      <c r="E16" s="26">
        <v>0</v>
      </c>
      <c r="F16" s="125">
        <f>'перечень МКД'!M708</f>
        <v>0</v>
      </c>
      <c r="G16" s="128">
        <f>'перечень МКД'!I709</f>
        <v>14825.840000000004</v>
      </c>
      <c r="H16" s="26">
        <f>'перечень МКД'!L709</f>
        <v>557</v>
      </c>
      <c r="I16" s="26">
        <v>17</v>
      </c>
      <c r="J16" s="128">
        <f>'перечень МКД'!M709</f>
        <v>34927887</v>
      </c>
      <c r="K16" s="130">
        <f>'перечень МКД'!I727</f>
        <v>29914.440000000006</v>
      </c>
      <c r="L16" s="26">
        <f>'перечень МКД'!L727</f>
        <v>1187</v>
      </c>
      <c r="M16" s="26">
        <v>38</v>
      </c>
      <c r="N16" s="126">
        <f>'перечень МКД'!M727</f>
        <v>72606476</v>
      </c>
      <c r="O16" s="78">
        <f t="shared" si="2"/>
        <v>44740.280000000013</v>
      </c>
      <c r="P16" s="32">
        <f t="shared" si="3"/>
        <v>1744</v>
      </c>
      <c r="Q16" s="32">
        <f t="shared" si="4"/>
        <v>55</v>
      </c>
      <c r="R16" s="78">
        <f t="shared" si="5"/>
        <v>107534363</v>
      </c>
      <c r="S16" s="311"/>
      <c r="T16" s="74"/>
      <c r="U16" s="148"/>
      <c r="V16" s="74"/>
    </row>
    <row r="17" spans="1:24" ht="20.25" hidden="1" customHeight="1" x14ac:dyDescent="0.25">
      <c r="A17" s="84" t="s">
        <v>169</v>
      </c>
      <c r="B17" s="131" t="s">
        <v>48</v>
      </c>
      <c r="C17" s="128">
        <f>'перечень МКД'!I767</f>
        <v>664.4</v>
      </c>
      <c r="D17" s="26">
        <f>'перечень МКД'!L767</f>
        <v>24</v>
      </c>
      <c r="E17" s="26">
        <v>1</v>
      </c>
      <c r="F17" s="126">
        <f>'перечень МКД'!M767</f>
        <v>27720</v>
      </c>
      <c r="G17" s="78">
        <f>'перечень МКД'!I769</f>
        <v>0</v>
      </c>
      <c r="H17" s="32">
        <f>'перечень МКД'!L769</f>
        <v>0</v>
      </c>
      <c r="I17" s="32">
        <v>0</v>
      </c>
      <c r="J17" s="78">
        <f>'перечень МКД'!M769</f>
        <v>0</v>
      </c>
      <c r="K17" s="90">
        <f>'перечень МКД'!I770</f>
        <v>30601.699999999993</v>
      </c>
      <c r="L17" s="32">
        <f>'перечень МКД'!L770</f>
        <v>965</v>
      </c>
      <c r="M17" s="32">
        <v>45</v>
      </c>
      <c r="N17" s="125">
        <f>'перечень МКД'!M770</f>
        <v>81427986</v>
      </c>
      <c r="O17" s="78">
        <f t="shared" si="2"/>
        <v>31266.099999999995</v>
      </c>
      <c r="P17" s="32">
        <f t="shared" si="3"/>
        <v>989</v>
      </c>
      <c r="Q17" s="32">
        <f t="shared" si="4"/>
        <v>46</v>
      </c>
      <c r="R17" s="78">
        <f t="shared" si="5"/>
        <v>81455706</v>
      </c>
      <c r="S17" s="311"/>
      <c r="T17" s="74"/>
      <c r="U17" s="148"/>
      <c r="V17" s="74"/>
    </row>
    <row r="18" spans="1:24" ht="20.25" hidden="1" customHeight="1" x14ac:dyDescent="0.25">
      <c r="A18" s="84" t="s">
        <v>170</v>
      </c>
      <c r="B18" s="131" t="s">
        <v>50</v>
      </c>
      <c r="C18" s="78">
        <f>'перечень МКД'!I817</f>
        <v>9564.4599999999991</v>
      </c>
      <c r="D18" s="32">
        <f>'перечень МКД'!L817</f>
        <v>357</v>
      </c>
      <c r="E18" s="32">
        <v>5</v>
      </c>
      <c r="F18" s="125">
        <f>'перечень МКД'!M817</f>
        <v>2280681</v>
      </c>
      <c r="G18" s="128">
        <f>'перечень МКД'!I823</f>
        <v>2295</v>
      </c>
      <c r="H18" s="26">
        <f>'перечень МКД'!L823</f>
        <v>111</v>
      </c>
      <c r="I18" s="26">
        <v>3</v>
      </c>
      <c r="J18" s="128">
        <f>'перечень МКД'!M823</f>
        <v>11456350.559999999</v>
      </c>
      <c r="K18" s="130">
        <f>'перечень МКД'!I827</f>
        <v>98930.290000000023</v>
      </c>
      <c r="L18" s="26">
        <f>'перечень МКД'!L827</f>
        <v>3689</v>
      </c>
      <c r="M18" s="26">
        <v>109</v>
      </c>
      <c r="N18" s="126">
        <f>'перечень МКД'!M827</f>
        <v>205936131.41</v>
      </c>
      <c r="O18" s="78">
        <f t="shared" si="2"/>
        <v>110789.75000000003</v>
      </c>
      <c r="P18" s="32">
        <f t="shared" si="3"/>
        <v>4157</v>
      </c>
      <c r="Q18" s="32">
        <f t="shared" si="4"/>
        <v>117</v>
      </c>
      <c r="R18" s="78">
        <f t="shared" si="5"/>
        <v>219673162.97</v>
      </c>
      <c r="S18" s="311"/>
      <c r="T18" s="74"/>
      <c r="U18" s="148"/>
      <c r="V18" s="74"/>
    </row>
    <row r="19" spans="1:24" ht="34.5" hidden="1" customHeight="1" x14ac:dyDescent="0.25">
      <c r="A19" s="84">
        <v>9</v>
      </c>
      <c r="B19" s="131" t="s">
        <v>1854</v>
      </c>
      <c r="C19" s="128">
        <f>'перечень МКД'!I938</f>
        <v>0</v>
      </c>
      <c r="D19" s="26">
        <f>'перечень МКД'!L938</f>
        <v>0</v>
      </c>
      <c r="E19" s="26">
        <v>0</v>
      </c>
      <c r="F19" s="126">
        <f>'перечень МКД'!M938</f>
        <v>0</v>
      </c>
      <c r="G19" s="78">
        <f>'перечень МКД'!I939</f>
        <v>0</v>
      </c>
      <c r="H19" s="32">
        <f>'перечень МКД'!L939</f>
        <v>0</v>
      </c>
      <c r="I19" s="26">
        <v>0</v>
      </c>
      <c r="J19" s="78">
        <f>'перечень МКД'!M939</f>
        <v>0</v>
      </c>
      <c r="K19" s="90">
        <f>'перечень МКД'!I940</f>
        <v>9823.3000000000011</v>
      </c>
      <c r="L19" s="32">
        <f>'перечень МКД'!L940</f>
        <v>345</v>
      </c>
      <c r="M19" s="26">
        <v>15</v>
      </c>
      <c r="N19" s="125">
        <f>'перечень МКД'!M940</f>
        <v>17245304.930000003</v>
      </c>
      <c r="O19" s="78">
        <f t="shared" si="2"/>
        <v>9823.3000000000011</v>
      </c>
      <c r="P19" s="32">
        <f t="shared" si="3"/>
        <v>345</v>
      </c>
      <c r="Q19" s="32">
        <f t="shared" si="4"/>
        <v>15</v>
      </c>
      <c r="R19" s="78">
        <f t="shared" si="5"/>
        <v>17245304.930000003</v>
      </c>
      <c r="S19" s="311"/>
      <c r="T19" s="74"/>
      <c r="U19" s="148"/>
      <c r="V19" s="74"/>
    </row>
    <row r="20" spans="1:24" ht="21" hidden="1" customHeight="1" x14ac:dyDescent="0.25">
      <c r="A20" s="84" t="s">
        <v>171</v>
      </c>
      <c r="B20" s="131" t="s">
        <v>62</v>
      </c>
      <c r="C20" s="78">
        <f>'перечень МКД'!I957</f>
        <v>0</v>
      </c>
      <c r="D20" s="32">
        <f>'перечень МКД'!L957</f>
        <v>0</v>
      </c>
      <c r="E20" s="26">
        <v>0</v>
      </c>
      <c r="F20" s="125">
        <f>'перечень МКД'!M957</f>
        <v>0</v>
      </c>
      <c r="G20" s="78">
        <f>'перечень МКД'!I958</f>
        <v>0</v>
      </c>
      <c r="H20" s="32">
        <f>'перечень МКД'!L958</f>
        <v>0</v>
      </c>
      <c r="I20" s="26">
        <v>0</v>
      </c>
      <c r="J20" s="78">
        <f>'перечень МКД'!M958</f>
        <v>0</v>
      </c>
      <c r="K20" s="90">
        <f>'перечень МКД'!I959</f>
        <v>10318.800000000001</v>
      </c>
      <c r="L20" s="32">
        <f>'перечень МКД'!L959</f>
        <v>365</v>
      </c>
      <c r="M20" s="32">
        <v>14</v>
      </c>
      <c r="N20" s="125">
        <f>'перечень МКД'!M959</f>
        <v>38940086.199999996</v>
      </c>
      <c r="O20" s="78">
        <f t="shared" si="2"/>
        <v>10318.800000000001</v>
      </c>
      <c r="P20" s="32">
        <f t="shared" si="3"/>
        <v>365</v>
      </c>
      <c r="Q20" s="32">
        <f t="shared" si="4"/>
        <v>14</v>
      </c>
      <c r="R20" s="78">
        <f t="shared" si="5"/>
        <v>38940086.199999996</v>
      </c>
      <c r="S20" s="311"/>
      <c r="T20" s="74"/>
      <c r="U20" s="148"/>
      <c r="V20" s="74"/>
    </row>
    <row r="21" spans="1:24" ht="21.75" customHeight="1" x14ac:dyDescent="0.3">
      <c r="A21" s="84" t="s">
        <v>172</v>
      </c>
      <c r="B21" s="131" t="s">
        <v>63</v>
      </c>
      <c r="C21" s="176">
        <f>'перечень МКД'!I975</f>
        <v>64834.7</v>
      </c>
      <c r="D21" s="32">
        <f>'перечень МКД'!L975</f>
        <v>2901</v>
      </c>
      <c r="E21" s="32">
        <v>23</v>
      </c>
      <c r="F21" s="331">
        <f>'перечень МКД'!M975</f>
        <v>45878343.100000001</v>
      </c>
      <c r="G21" s="176">
        <f>'перечень МКД'!I999</f>
        <v>71426.7</v>
      </c>
      <c r="H21" s="32">
        <f>'перечень МКД'!L999</f>
        <v>3440</v>
      </c>
      <c r="I21" s="26">
        <v>17</v>
      </c>
      <c r="J21" s="178">
        <f>'перечень МКД'!M999</f>
        <v>85157972.099999994</v>
      </c>
      <c r="K21" s="421">
        <f>'перечень МКД'!I1017</f>
        <v>360484.8</v>
      </c>
      <c r="L21" s="32">
        <f>'перечень МКД'!L1017</f>
        <v>16488</v>
      </c>
      <c r="M21" s="26">
        <v>241</v>
      </c>
      <c r="N21" s="196">
        <f>'перечень МКД'!M1017</f>
        <v>609637737.25</v>
      </c>
      <c r="O21" s="176">
        <f t="shared" si="2"/>
        <v>496746.19999999995</v>
      </c>
      <c r="P21" s="32">
        <f t="shared" si="3"/>
        <v>22829</v>
      </c>
      <c r="Q21" s="32">
        <f t="shared" si="4"/>
        <v>281</v>
      </c>
      <c r="R21" s="176">
        <f t="shared" si="5"/>
        <v>740674052.45000005</v>
      </c>
      <c r="S21" s="311"/>
      <c r="T21" s="74"/>
      <c r="U21" s="148"/>
      <c r="V21" s="74"/>
      <c r="X21" s="379"/>
    </row>
    <row r="22" spans="1:24" ht="21" customHeight="1" x14ac:dyDescent="0.25">
      <c r="A22" s="84" t="s">
        <v>173</v>
      </c>
      <c r="B22" s="131" t="s">
        <v>64</v>
      </c>
      <c r="C22" s="176">
        <f>'перечень МКД'!I1260</f>
        <v>3723.5</v>
      </c>
      <c r="D22" s="32">
        <f>'перечень МКД'!L1260</f>
        <v>156</v>
      </c>
      <c r="E22" s="26">
        <v>2</v>
      </c>
      <c r="F22" s="196">
        <f>'перечень МКД'!M1260</f>
        <v>5412120</v>
      </c>
      <c r="G22" s="176">
        <f>'перечень МКД'!I1263</f>
        <v>14112.099999999999</v>
      </c>
      <c r="H22" s="32">
        <f>'перечень МКД'!L1263</f>
        <v>440</v>
      </c>
      <c r="I22" s="26">
        <v>5</v>
      </c>
      <c r="J22" s="176">
        <f>'перечень МКД'!M1263</f>
        <v>8188949</v>
      </c>
      <c r="K22" s="421">
        <f>'перечень МКД'!I1269</f>
        <v>183603.35000000018</v>
      </c>
      <c r="L22" s="32">
        <f>'перечень МКД'!L1269</f>
        <v>7182</v>
      </c>
      <c r="M22" s="32">
        <v>139</v>
      </c>
      <c r="N22" s="331">
        <f>'перечень МКД'!M1269</f>
        <v>216275163.84000006</v>
      </c>
      <c r="O22" s="176">
        <f t="shared" si="2"/>
        <v>201438.95000000019</v>
      </c>
      <c r="P22" s="32">
        <f t="shared" si="3"/>
        <v>7778</v>
      </c>
      <c r="Q22" s="32">
        <f t="shared" si="4"/>
        <v>146</v>
      </c>
      <c r="R22" s="176">
        <f t="shared" si="5"/>
        <v>229876232.84000006</v>
      </c>
      <c r="S22" s="311"/>
      <c r="T22" s="74"/>
      <c r="U22" s="148"/>
      <c r="V22" s="74"/>
    </row>
    <row r="23" spans="1:24" s="304" customFormat="1" ht="21" hidden="1" customHeight="1" x14ac:dyDescent="0.25">
      <c r="A23" s="84" t="s">
        <v>174</v>
      </c>
      <c r="B23" s="131" t="s">
        <v>94</v>
      </c>
      <c r="C23" s="78">
        <f>'перечень МКД'!I1410</f>
        <v>3759.7</v>
      </c>
      <c r="D23" s="32">
        <f>'перечень МКД'!L1410</f>
        <v>130</v>
      </c>
      <c r="E23" s="32">
        <v>1</v>
      </c>
      <c r="F23" s="125">
        <f>'перечень МКД'!M1410</f>
        <v>660718</v>
      </c>
      <c r="G23" s="78">
        <f>'перечень МКД'!I1412</f>
        <v>0</v>
      </c>
      <c r="H23" s="32">
        <f>'перечень МКД'!L1412</f>
        <v>0</v>
      </c>
      <c r="I23" s="26">
        <v>0</v>
      </c>
      <c r="J23" s="128">
        <f>'перечень МКД'!M1412</f>
        <v>0</v>
      </c>
      <c r="K23" s="90">
        <f>'перечень МКД'!I1413</f>
        <v>77976.499999999971</v>
      </c>
      <c r="L23" s="32">
        <f>'перечень МКД'!L1413</f>
        <v>3035</v>
      </c>
      <c r="M23" s="26">
        <v>51</v>
      </c>
      <c r="N23" s="126">
        <f>'перечень МКД'!M1413</f>
        <v>135718003.5</v>
      </c>
      <c r="O23" s="78">
        <f t="shared" si="2"/>
        <v>81736.199999999968</v>
      </c>
      <c r="P23" s="32">
        <f t="shared" si="3"/>
        <v>3165</v>
      </c>
      <c r="Q23" s="32">
        <f t="shared" si="4"/>
        <v>52</v>
      </c>
      <c r="R23" s="78">
        <f t="shared" si="5"/>
        <v>136378721.5</v>
      </c>
      <c r="S23" s="311"/>
      <c r="T23" s="74"/>
      <c r="U23" s="148"/>
      <c r="V23" s="74"/>
    </row>
    <row r="24" spans="1:24" ht="21" hidden="1" customHeight="1" x14ac:dyDescent="0.25">
      <c r="A24" s="84" t="s">
        <v>175</v>
      </c>
      <c r="B24" s="131" t="s">
        <v>95</v>
      </c>
      <c r="C24" s="78">
        <f>'перечень МКД'!I1466</f>
        <v>7214.75</v>
      </c>
      <c r="D24" s="32">
        <f>'перечень МКД'!L1466</f>
        <v>277</v>
      </c>
      <c r="E24" s="26">
        <v>3</v>
      </c>
      <c r="F24" s="126">
        <f>'перечень МКД'!M1466</f>
        <v>1792560</v>
      </c>
      <c r="G24" s="78">
        <f>'перечень МКД'!I1470</f>
        <v>0</v>
      </c>
      <c r="H24" s="32">
        <f>'перечень МКД'!L1470</f>
        <v>0</v>
      </c>
      <c r="I24" s="26">
        <v>0</v>
      </c>
      <c r="J24" s="128">
        <f>'перечень МКД'!M1470</f>
        <v>0</v>
      </c>
      <c r="K24" s="90">
        <f>'перечень МКД'!I1471</f>
        <v>123886.11</v>
      </c>
      <c r="L24" s="32">
        <f>'перечень МКД'!L1471</f>
        <v>5167</v>
      </c>
      <c r="M24" s="32">
        <v>115</v>
      </c>
      <c r="N24" s="126">
        <f>'перечень МКД'!M1471</f>
        <v>145615716.94</v>
      </c>
      <c r="O24" s="78">
        <f t="shared" si="2"/>
        <v>131100.85999999999</v>
      </c>
      <c r="P24" s="32">
        <f t="shared" si="3"/>
        <v>5444</v>
      </c>
      <c r="Q24" s="32">
        <f t="shared" si="4"/>
        <v>118</v>
      </c>
      <c r="R24" s="78">
        <f t="shared" si="5"/>
        <v>147408276.94</v>
      </c>
      <c r="S24" s="311"/>
      <c r="T24" s="74"/>
      <c r="U24" s="148"/>
      <c r="V24" s="74"/>
    </row>
    <row r="25" spans="1:24" ht="20.25" hidden="1" customHeight="1" x14ac:dyDescent="0.25">
      <c r="A25" s="84" t="s">
        <v>176</v>
      </c>
      <c r="B25" s="131" t="s">
        <v>96</v>
      </c>
      <c r="C25" s="78">
        <f>'перечень МКД'!I1588</f>
        <v>558.79999999999995</v>
      </c>
      <c r="D25" s="32">
        <f>'перечень МКД'!L1588</f>
        <v>17</v>
      </c>
      <c r="E25" s="32">
        <v>1</v>
      </c>
      <c r="F25" s="126">
        <f>'перечень МКД'!M1588</f>
        <v>52873</v>
      </c>
      <c r="G25" s="78">
        <f>'перечень МКД'!I1590</f>
        <v>939.09999999999991</v>
      </c>
      <c r="H25" s="32">
        <f>'перечень МКД'!L1590</f>
        <v>55</v>
      </c>
      <c r="I25" s="26">
        <v>2</v>
      </c>
      <c r="J25" s="78">
        <f>'перечень МКД'!M1590</f>
        <v>226972.3</v>
      </c>
      <c r="K25" s="90">
        <f>'перечень МКД'!I1593</f>
        <v>1381.9</v>
      </c>
      <c r="L25" s="32">
        <f>'перечень МКД'!L1593</f>
        <v>52</v>
      </c>
      <c r="M25" s="32">
        <v>3</v>
      </c>
      <c r="N25" s="126">
        <f>'перечень МКД'!M1593</f>
        <v>3796930.8</v>
      </c>
      <c r="O25" s="78">
        <f t="shared" si="2"/>
        <v>2879.8</v>
      </c>
      <c r="P25" s="32">
        <f t="shared" si="3"/>
        <v>124</v>
      </c>
      <c r="Q25" s="32">
        <f t="shared" si="4"/>
        <v>6</v>
      </c>
      <c r="R25" s="78">
        <f t="shared" si="5"/>
        <v>4076776.0999999996</v>
      </c>
      <c r="S25" s="311"/>
      <c r="T25" s="74"/>
      <c r="U25" s="148"/>
      <c r="V25" s="74"/>
    </row>
    <row r="26" spans="1:24" ht="35.25" hidden="1" customHeight="1" x14ac:dyDescent="0.25">
      <c r="A26" s="84" t="s">
        <v>177</v>
      </c>
      <c r="B26" s="131" t="s">
        <v>1855</v>
      </c>
      <c r="C26" s="78">
        <f>'перечень МКД'!I1598</f>
        <v>0</v>
      </c>
      <c r="D26" s="32">
        <f>'перечень МКД'!L1598</f>
        <v>0</v>
      </c>
      <c r="E26" s="32">
        <v>0</v>
      </c>
      <c r="F26" s="126">
        <f>'перечень МКД'!M1598</f>
        <v>0</v>
      </c>
      <c r="G26" s="78">
        <f>'перечень МКД'!I1599</f>
        <v>5816.1</v>
      </c>
      <c r="H26" s="32">
        <f>'перечень МКД'!L1599</f>
        <v>247</v>
      </c>
      <c r="I26" s="26">
        <v>2</v>
      </c>
      <c r="J26" s="128">
        <f>'перечень МКД'!M1599</f>
        <v>1377207</v>
      </c>
      <c r="K26" s="90">
        <f>'перечень МКД'!I1602</f>
        <v>64310.09</v>
      </c>
      <c r="L26" s="32">
        <f>'перечень МКД'!L1602</f>
        <v>2065</v>
      </c>
      <c r="M26" s="26">
        <v>69</v>
      </c>
      <c r="N26" s="126">
        <f>'перечень МКД'!M1602</f>
        <v>124562740.75999999</v>
      </c>
      <c r="O26" s="78">
        <f t="shared" si="2"/>
        <v>70126.19</v>
      </c>
      <c r="P26" s="32">
        <f t="shared" si="3"/>
        <v>2312</v>
      </c>
      <c r="Q26" s="32">
        <f t="shared" si="4"/>
        <v>71</v>
      </c>
      <c r="R26" s="78">
        <f t="shared" si="5"/>
        <v>125939947.75999999</v>
      </c>
      <c r="S26" s="311"/>
      <c r="T26" s="74"/>
      <c r="U26" s="148"/>
      <c r="V26" s="74"/>
    </row>
    <row r="27" spans="1:24" ht="20.25" customHeight="1" x14ac:dyDescent="0.25">
      <c r="A27" s="84" t="s">
        <v>178</v>
      </c>
      <c r="B27" s="131" t="s">
        <v>100</v>
      </c>
      <c r="C27" s="176">
        <f>'перечень МКД'!I1673</f>
        <v>11431.1</v>
      </c>
      <c r="D27" s="32">
        <f>'перечень МКД'!L1673</f>
        <v>425</v>
      </c>
      <c r="E27" s="26">
        <v>10</v>
      </c>
      <c r="F27" s="196">
        <f>'перечень МКД'!M1673</f>
        <v>12124746</v>
      </c>
      <c r="G27" s="177">
        <f>'перечень МКД'!I1684</f>
        <v>8049.2000000000007</v>
      </c>
      <c r="H27" s="26">
        <f>'перечень МКД'!L1684</f>
        <v>323</v>
      </c>
      <c r="I27" s="26">
        <v>7</v>
      </c>
      <c r="J27" s="178">
        <f>'перечень МКД'!M1684</f>
        <v>1193951</v>
      </c>
      <c r="K27" s="422">
        <f>'перечень МКД'!I1692</f>
        <v>542094.61</v>
      </c>
      <c r="L27" s="26">
        <f>'перечень МКД'!L1692</f>
        <v>16632</v>
      </c>
      <c r="M27" s="26">
        <v>285</v>
      </c>
      <c r="N27" s="196">
        <f>'перечень МКД'!M1692</f>
        <v>504150903.50000006</v>
      </c>
      <c r="O27" s="176">
        <f t="shared" si="2"/>
        <v>561574.91</v>
      </c>
      <c r="P27" s="32">
        <f t="shared" si="3"/>
        <v>17380</v>
      </c>
      <c r="Q27" s="32">
        <f t="shared" si="4"/>
        <v>302</v>
      </c>
      <c r="R27" s="176">
        <f t="shared" si="5"/>
        <v>517469600.50000006</v>
      </c>
      <c r="S27" s="311"/>
      <c r="T27" s="74"/>
      <c r="U27" s="148"/>
      <c r="V27" s="74"/>
    </row>
    <row r="28" spans="1:24" ht="33.75" hidden="1" customHeight="1" x14ac:dyDescent="0.25">
      <c r="A28" s="84" t="s">
        <v>179</v>
      </c>
      <c r="B28" s="131" t="s">
        <v>1856</v>
      </c>
      <c r="C28" s="127">
        <f>'перечень МКД'!I1979</f>
        <v>684</v>
      </c>
      <c r="D28" s="26">
        <f>'перечень МКД'!L1979</f>
        <v>10</v>
      </c>
      <c r="E28" s="26">
        <v>1</v>
      </c>
      <c r="F28" s="126">
        <f>'перечень МКД'!M1979</f>
        <v>92400</v>
      </c>
      <c r="G28" s="78">
        <f>'перечень МКД'!I1981</f>
        <v>3818.3</v>
      </c>
      <c r="H28" s="32">
        <f>'перечень МКД'!L1981</f>
        <v>131</v>
      </c>
      <c r="I28" s="26">
        <v>1</v>
      </c>
      <c r="J28" s="128">
        <f>'перечень МКД'!M1981</f>
        <v>1501440</v>
      </c>
      <c r="K28" s="90">
        <f>'перечень МКД'!I1983</f>
        <v>72525.67</v>
      </c>
      <c r="L28" s="32">
        <f>'перечень МКД'!L1983</f>
        <v>1997</v>
      </c>
      <c r="M28" s="26">
        <v>59</v>
      </c>
      <c r="N28" s="126">
        <f>'перечень МКД'!M1983</f>
        <v>110275187.32000001</v>
      </c>
      <c r="O28" s="78">
        <f t="shared" si="2"/>
        <v>77027.97</v>
      </c>
      <c r="P28" s="32">
        <f t="shared" si="3"/>
        <v>2138</v>
      </c>
      <c r="Q28" s="32">
        <f t="shared" si="4"/>
        <v>61</v>
      </c>
      <c r="R28" s="78">
        <f t="shared" si="5"/>
        <v>111869027.32000001</v>
      </c>
      <c r="S28" s="311"/>
      <c r="T28" s="74"/>
      <c r="U28" s="148"/>
      <c r="V28" s="74"/>
    </row>
    <row r="29" spans="1:24" ht="21" hidden="1" customHeight="1" x14ac:dyDescent="0.25">
      <c r="A29" s="84" t="s">
        <v>180</v>
      </c>
      <c r="B29" s="131" t="s">
        <v>122</v>
      </c>
      <c r="C29" s="78">
        <f>'перечень МКД'!I2044</f>
        <v>0</v>
      </c>
      <c r="D29" s="32">
        <f>'перечень МКД'!L2044</f>
        <v>0</v>
      </c>
      <c r="E29" s="26">
        <v>0</v>
      </c>
      <c r="F29" s="126">
        <f>'перечень МКД'!M2044</f>
        <v>0</v>
      </c>
      <c r="G29" s="78">
        <f>'перечень МКД'!I2045</f>
        <v>0</v>
      </c>
      <c r="H29" s="32">
        <f>'перечень МКД'!L2045</f>
        <v>0</v>
      </c>
      <c r="I29" s="26">
        <v>0</v>
      </c>
      <c r="J29" s="128">
        <f>'перечень МКД'!M2045</f>
        <v>0</v>
      </c>
      <c r="K29" s="90">
        <f>'перечень МКД'!I2046</f>
        <v>8900.6</v>
      </c>
      <c r="L29" s="32">
        <f>'перечень МКД'!L2046</f>
        <v>320</v>
      </c>
      <c r="M29" s="26">
        <v>15</v>
      </c>
      <c r="N29" s="126">
        <f>'перечень МКД'!M2046</f>
        <v>20291203.800000001</v>
      </c>
      <c r="O29" s="78">
        <f t="shared" si="2"/>
        <v>8900.6</v>
      </c>
      <c r="P29" s="32">
        <f t="shared" si="3"/>
        <v>320</v>
      </c>
      <c r="Q29" s="32">
        <f t="shared" si="4"/>
        <v>15</v>
      </c>
      <c r="R29" s="78">
        <f t="shared" si="5"/>
        <v>20291203.800000001</v>
      </c>
      <c r="S29" s="311"/>
      <c r="T29" s="74"/>
      <c r="U29" s="148"/>
      <c r="V29" s="74"/>
    </row>
    <row r="30" spans="1:24" ht="21" hidden="1" customHeight="1" x14ac:dyDescent="0.25">
      <c r="A30" s="84" t="s">
        <v>181</v>
      </c>
      <c r="B30" s="131" t="s">
        <v>123</v>
      </c>
      <c r="C30" s="78">
        <f>'перечень МКД'!I2063</f>
        <v>34127.130000000005</v>
      </c>
      <c r="D30" s="32">
        <f>'перечень МКД'!L2063</f>
        <v>1187</v>
      </c>
      <c r="E30" s="26">
        <v>23</v>
      </c>
      <c r="F30" s="126">
        <f>'перечень МКД'!M2063</f>
        <v>28312811</v>
      </c>
      <c r="G30" s="78">
        <f>'перечень МКД'!I2087</f>
        <v>15680.210000000003</v>
      </c>
      <c r="H30" s="32">
        <f>'перечень МКД'!L2087</f>
        <v>602</v>
      </c>
      <c r="I30" s="26">
        <v>6</v>
      </c>
      <c r="J30" s="128">
        <f>'перечень МКД'!M2087</f>
        <v>6536788.5800000001</v>
      </c>
      <c r="K30" s="90">
        <f>'перечень МКД'!I2094</f>
        <v>232935.94999999995</v>
      </c>
      <c r="L30" s="32">
        <f>'перечень МКД'!L2094</f>
        <v>9159</v>
      </c>
      <c r="M30" s="26">
        <v>133</v>
      </c>
      <c r="N30" s="126">
        <f>'перечень МКД'!M2094</f>
        <v>319692785.09999996</v>
      </c>
      <c r="O30" s="78">
        <f t="shared" si="2"/>
        <v>282743.28999999998</v>
      </c>
      <c r="P30" s="32">
        <f t="shared" si="3"/>
        <v>10948</v>
      </c>
      <c r="Q30" s="32">
        <f t="shared" si="4"/>
        <v>162</v>
      </c>
      <c r="R30" s="78">
        <f t="shared" si="5"/>
        <v>354542384.67999995</v>
      </c>
      <c r="S30" s="311"/>
      <c r="T30" s="74"/>
      <c r="U30" s="148"/>
      <c r="V30" s="74"/>
    </row>
    <row r="31" spans="1:24" ht="21" hidden="1" customHeight="1" x14ac:dyDescent="0.25">
      <c r="A31" s="84" t="s">
        <v>182</v>
      </c>
      <c r="B31" s="131" t="s">
        <v>144</v>
      </c>
      <c r="C31" s="78">
        <f>'перечень МКД'!I2229</f>
        <v>11339.3</v>
      </c>
      <c r="D31" s="32">
        <f>'перечень МКД'!L2229</f>
        <v>415</v>
      </c>
      <c r="E31" s="26">
        <v>7</v>
      </c>
      <c r="F31" s="126">
        <f>'перечень МКД'!M2229</f>
        <v>10417651</v>
      </c>
      <c r="G31" s="78">
        <f>'перечень МКД'!I2237</f>
        <v>5904.4</v>
      </c>
      <c r="H31" s="32">
        <f>'перечень МКД'!L2237</f>
        <v>199</v>
      </c>
      <c r="I31" s="26">
        <v>5</v>
      </c>
      <c r="J31" s="128">
        <f>'перечень МКД'!M2237</f>
        <v>1467508</v>
      </c>
      <c r="K31" s="90">
        <f>'перечень МКД'!I2243</f>
        <v>23625.15</v>
      </c>
      <c r="L31" s="32">
        <f>'перечень МКД'!L2243</f>
        <v>808</v>
      </c>
      <c r="M31" s="26">
        <v>33</v>
      </c>
      <c r="N31" s="126">
        <f>'перечень МКД'!M2243</f>
        <v>43306424.200000003</v>
      </c>
      <c r="O31" s="78">
        <f t="shared" si="2"/>
        <v>40868.85</v>
      </c>
      <c r="P31" s="32">
        <f t="shared" si="3"/>
        <v>1422</v>
      </c>
      <c r="Q31" s="32">
        <f t="shared" si="4"/>
        <v>45</v>
      </c>
      <c r="R31" s="78">
        <f t="shared" si="5"/>
        <v>55191583.200000003</v>
      </c>
      <c r="S31" s="311"/>
      <c r="T31" s="74"/>
      <c r="U31" s="148"/>
      <c r="V31" s="74"/>
    </row>
    <row r="32" spans="1:24" ht="20.25" customHeight="1" x14ac:dyDescent="0.25">
      <c r="A32" s="84" t="s">
        <v>183</v>
      </c>
      <c r="B32" s="131" t="s">
        <v>1174</v>
      </c>
      <c r="C32" s="176">
        <f>'перечень МКД'!I2278</f>
        <v>430088.68000000017</v>
      </c>
      <c r="D32" s="32">
        <f>'перечень МКД'!L2278</f>
        <v>18305</v>
      </c>
      <c r="E32" s="26">
        <v>107</v>
      </c>
      <c r="F32" s="196">
        <f>'перечень МКД'!M2278</f>
        <v>394138306.51999992</v>
      </c>
      <c r="G32" s="176">
        <f>'перечень МКД'!I2386</f>
        <v>218534.67999999996</v>
      </c>
      <c r="H32" s="32">
        <f>'перечень МКД'!L2386</f>
        <v>9129</v>
      </c>
      <c r="I32" s="26">
        <v>46</v>
      </c>
      <c r="J32" s="178">
        <f>'перечень МКД'!M2386</f>
        <v>198991669.31999999</v>
      </c>
      <c r="K32" s="421">
        <f>'перечень МКД'!I2433</f>
        <v>2860078.15</v>
      </c>
      <c r="L32" s="32">
        <f>'перечень МКД'!L2433</f>
        <v>117398</v>
      </c>
      <c r="M32" s="26">
        <v>783</v>
      </c>
      <c r="N32" s="196">
        <f>'перечень МКД'!M2433</f>
        <v>3118748752.7540011</v>
      </c>
      <c r="O32" s="176">
        <f t="shared" si="2"/>
        <v>3508701.51</v>
      </c>
      <c r="P32" s="32">
        <f t="shared" si="3"/>
        <v>144832</v>
      </c>
      <c r="Q32" s="32">
        <f t="shared" si="4"/>
        <v>936</v>
      </c>
      <c r="R32" s="176">
        <f t="shared" si="5"/>
        <v>3711878728.5940008</v>
      </c>
      <c r="S32" s="311"/>
      <c r="T32" s="74"/>
      <c r="U32" s="148"/>
      <c r="V32" s="74"/>
    </row>
    <row r="33" spans="1:21" ht="18.75" customHeight="1" x14ac:dyDescent="0.25">
      <c r="A33" s="23"/>
      <c r="B33" s="29"/>
      <c r="C33" s="89"/>
      <c r="D33" s="31"/>
      <c r="E33" s="30"/>
      <c r="F33" s="73"/>
      <c r="G33" s="89"/>
      <c r="H33" s="31"/>
      <c r="I33" s="30"/>
      <c r="J33" s="73"/>
      <c r="K33" s="89"/>
      <c r="L33" s="31"/>
      <c r="M33" s="30"/>
      <c r="N33" s="73"/>
      <c r="O33" s="89"/>
      <c r="P33" s="31"/>
      <c r="Q33" s="31"/>
      <c r="R33" s="52"/>
      <c r="S33" s="52"/>
      <c r="U33" s="19"/>
    </row>
    <row r="34" spans="1:21" ht="18.75" x14ac:dyDescent="0.3">
      <c r="A34" s="13" t="s">
        <v>184</v>
      </c>
      <c r="B34" s="6"/>
      <c r="C34" s="57"/>
      <c r="D34" s="7"/>
      <c r="E34" s="7"/>
      <c r="F34" s="57"/>
      <c r="G34" s="57"/>
      <c r="H34" s="7"/>
      <c r="I34" s="7"/>
      <c r="J34" s="57"/>
      <c r="K34" s="57"/>
      <c r="L34" s="7"/>
      <c r="M34" s="7"/>
      <c r="N34" s="57"/>
      <c r="O34" s="57"/>
      <c r="P34" s="7"/>
      <c r="Q34" s="7"/>
      <c r="R34" s="60"/>
      <c r="S34" s="60"/>
    </row>
    <row r="36" spans="1:21" ht="31.5" x14ac:dyDescent="0.25">
      <c r="B36" s="21" t="s">
        <v>1104</v>
      </c>
      <c r="E36" s="49" t="s">
        <v>1141</v>
      </c>
    </row>
  </sheetData>
  <autoFilter ref="A7:X32">
    <filterColumn colId="1">
      <colorFilter dxfId="0"/>
    </filterColumn>
  </autoFilter>
  <customSheetViews>
    <customSheetView guid="{C7F31BB5-A5FD-49C6-9BB3-1EC8F2C98019}" scale="70" showAutoFilter="1">
      <selection activeCell="R14" sqref="R14"/>
      <pageMargins left="0.7" right="0.7" top="0.75" bottom="0.75" header="0.3" footer="0.3"/>
      <pageSetup paperSize="9" orientation="landscape" r:id="rId1"/>
      <autoFilter ref="A8:R32"/>
    </customSheetView>
    <customSheetView guid="{04681E51-F482-43C0-80C1-79FD2B2CC19D}" scale="70" fitToPage="1" showAutoFilter="1">
      <selection activeCell="L55" sqref="L55"/>
      <pageMargins left="0.25" right="0.25" top="0.75" bottom="0.75" header="0.3" footer="0.3"/>
      <pageSetup paperSize="9" scale="55" fitToHeight="0" orientation="landscape" r:id="rId2"/>
      <autoFilter ref="A8:R36"/>
    </customSheetView>
  </customSheetViews>
  <mergeCells count="8">
    <mergeCell ref="A4:R4"/>
    <mergeCell ref="A3:R3"/>
    <mergeCell ref="A2:R2"/>
    <mergeCell ref="A1:R1"/>
    <mergeCell ref="C6:F6"/>
    <mergeCell ref="G6:J6"/>
    <mergeCell ref="K6:N6"/>
    <mergeCell ref="O6:R6"/>
  </mergeCells>
  <pageMargins left="0.25" right="0.25" top="0.75" bottom="0.75" header="0.3" footer="0.3"/>
  <pageSetup paperSize="9" scale="45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7"/>
  <sheetViews>
    <sheetView zoomScale="53" zoomScaleNormal="53" workbookViewId="0">
      <selection activeCell="H17" sqref="H17"/>
    </sheetView>
  </sheetViews>
  <sheetFormatPr defaultRowHeight="11.25" x14ac:dyDescent="0.2"/>
  <cols>
    <col min="1" max="1" width="8.1640625" customWidth="1"/>
    <col min="2" max="2" width="69.33203125" customWidth="1"/>
    <col min="3" max="3" width="9.33203125" style="61" customWidth="1"/>
    <col min="4" max="4" width="18.33203125" style="62" customWidth="1"/>
    <col min="5" max="5" width="9.1640625" customWidth="1"/>
    <col min="6" max="6" width="18.1640625" style="61" customWidth="1"/>
    <col min="7" max="7" width="9.33203125" style="61" customWidth="1"/>
    <col min="8" max="8" width="18.1640625" style="61" customWidth="1"/>
    <col min="9" max="9" width="9.33203125" style="61" customWidth="1"/>
    <col min="10" max="10" width="18.1640625" style="62" customWidth="1"/>
    <col min="11" max="11" width="9.33203125" style="61" customWidth="1"/>
    <col min="12" max="12" width="18.33203125" style="62" customWidth="1"/>
    <col min="13" max="13" width="9.1640625" customWidth="1"/>
    <col min="14" max="14" width="18.1640625" style="61" customWidth="1"/>
    <col min="15" max="15" width="9.1640625" style="61" customWidth="1"/>
    <col min="16" max="16" width="18.33203125" style="62" customWidth="1"/>
    <col min="17" max="17" width="9.33203125" customWidth="1"/>
    <col min="18" max="18" width="18.33203125" style="61" customWidth="1"/>
    <col min="19" max="19" width="9.33203125" customWidth="1"/>
    <col min="20" max="20" width="18.1640625" customWidth="1"/>
    <col min="22" max="22" width="18.33203125" customWidth="1"/>
    <col min="24" max="24" width="18.33203125" customWidth="1"/>
    <col min="26" max="26" width="18.33203125" customWidth="1"/>
    <col min="27" max="27" width="9.33203125" customWidth="1"/>
    <col min="28" max="28" width="18.83203125" style="71" customWidth="1"/>
    <col min="29" max="29" width="9.33203125" customWidth="1"/>
    <col min="30" max="30" width="18.5" style="71" customWidth="1"/>
    <col min="31" max="31" width="9.33203125" customWidth="1"/>
    <col min="32" max="32" width="18.5" style="71" customWidth="1"/>
    <col min="33" max="33" width="9.33203125" customWidth="1"/>
    <col min="34" max="34" width="18.6640625" style="71" customWidth="1"/>
  </cols>
  <sheetData>
    <row r="1" spans="1:34" ht="17.25" customHeight="1" x14ac:dyDescent="0.2">
      <c r="A1" s="402" t="s">
        <v>188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</row>
    <row r="2" spans="1:34" ht="17.25" customHeight="1" x14ac:dyDescent="0.2">
      <c r="A2" s="409" t="s">
        <v>156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</row>
    <row r="3" spans="1:34" ht="16.5" customHeight="1" x14ac:dyDescent="0.2">
      <c r="A3" s="402" t="s">
        <v>157</v>
      </c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2"/>
      <c r="R3" s="402"/>
      <c r="S3" s="402"/>
      <c r="T3" s="402"/>
      <c r="U3" s="402"/>
      <c r="V3" s="402"/>
      <c r="W3" s="402"/>
      <c r="X3" s="402"/>
      <c r="Y3" s="402"/>
      <c r="Z3" s="402"/>
    </row>
    <row r="4" spans="1:34" ht="17.25" customHeight="1" x14ac:dyDescent="0.2">
      <c r="A4" s="402" t="s">
        <v>1866</v>
      </c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  <c r="Z4" s="402"/>
    </row>
    <row r="5" spans="1:34" ht="17.25" x14ac:dyDescent="0.3">
      <c r="A5" s="5"/>
      <c r="B5" s="6"/>
      <c r="C5" s="57"/>
      <c r="D5" s="58"/>
      <c r="E5" s="58"/>
      <c r="F5" s="58"/>
      <c r="G5" s="58"/>
      <c r="H5" s="58"/>
      <c r="I5" s="58"/>
      <c r="J5" s="58"/>
      <c r="K5" s="57"/>
      <c r="L5" s="58"/>
      <c r="M5" s="7"/>
      <c r="N5" s="57"/>
      <c r="O5" s="57"/>
      <c r="P5" s="57"/>
      <c r="Q5" s="7"/>
      <c r="R5" s="57"/>
      <c r="S5" s="7"/>
      <c r="T5" s="57"/>
      <c r="U5" s="57"/>
      <c r="V5" s="57"/>
      <c r="W5" s="57"/>
      <c r="X5" s="57"/>
      <c r="Y5" s="57"/>
      <c r="Z5" s="58"/>
    </row>
    <row r="6" spans="1:34" ht="22.5" x14ac:dyDescent="0.3">
      <c r="A6" s="8"/>
      <c r="B6" s="9"/>
      <c r="C6" s="410" t="s">
        <v>1202</v>
      </c>
      <c r="D6" s="410"/>
      <c r="E6" s="410"/>
      <c r="F6" s="410"/>
      <c r="G6" s="410"/>
      <c r="H6" s="410"/>
      <c r="I6" s="410"/>
      <c r="J6" s="410"/>
      <c r="K6" s="410" t="s">
        <v>1867</v>
      </c>
      <c r="L6" s="410"/>
      <c r="M6" s="410"/>
      <c r="N6" s="410"/>
      <c r="O6" s="410"/>
      <c r="P6" s="410"/>
      <c r="Q6" s="410"/>
      <c r="R6" s="410"/>
      <c r="S6" s="410" t="s">
        <v>1204</v>
      </c>
      <c r="T6" s="410"/>
      <c r="U6" s="410"/>
      <c r="V6" s="410"/>
      <c r="W6" s="410"/>
      <c r="X6" s="410"/>
      <c r="Y6" s="410"/>
      <c r="Z6" s="410"/>
      <c r="AA6" s="410" t="s">
        <v>158</v>
      </c>
      <c r="AB6" s="410"/>
      <c r="AC6" s="410"/>
      <c r="AD6" s="412"/>
      <c r="AE6" s="410"/>
      <c r="AF6" s="412"/>
      <c r="AG6" s="410"/>
      <c r="AH6" s="412"/>
    </row>
    <row r="7" spans="1:34" ht="195" customHeight="1" x14ac:dyDescent="0.2">
      <c r="A7" s="63" t="s">
        <v>1</v>
      </c>
      <c r="B7" s="64" t="s">
        <v>159</v>
      </c>
      <c r="C7" s="411" t="s">
        <v>146</v>
      </c>
      <c r="D7" s="411"/>
      <c r="E7" s="411" t="s">
        <v>1088</v>
      </c>
      <c r="F7" s="411"/>
      <c r="G7" s="411" t="s">
        <v>1089</v>
      </c>
      <c r="H7" s="411"/>
      <c r="I7" s="411" t="s">
        <v>1868</v>
      </c>
      <c r="J7" s="411"/>
      <c r="K7" s="411" t="s">
        <v>146</v>
      </c>
      <c r="L7" s="411"/>
      <c r="M7" s="411" t="s">
        <v>1088</v>
      </c>
      <c r="N7" s="411"/>
      <c r="O7" s="411" t="s">
        <v>1089</v>
      </c>
      <c r="P7" s="411"/>
      <c r="Q7" s="411" t="s">
        <v>1868</v>
      </c>
      <c r="R7" s="411"/>
      <c r="S7" s="411" t="s">
        <v>146</v>
      </c>
      <c r="T7" s="411"/>
      <c r="U7" s="411" t="s">
        <v>1088</v>
      </c>
      <c r="V7" s="411"/>
      <c r="W7" s="411" t="s">
        <v>1089</v>
      </c>
      <c r="X7" s="411"/>
      <c r="Y7" s="411" t="s">
        <v>1868</v>
      </c>
      <c r="Z7" s="411"/>
      <c r="AA7" s="411" t="s">
        <v>146</v>
      </c>
      <c r="AB7" s="411"/>
      <c r="AC7" s="411" t="s">
        <v>1088</v>
      </c>
      <c r="AD7" s="411"/>
      <c r="AE7" s="411" t="s">
        <v>1089</v>
      </c>
      <c r="AF7" s="411"/>
      <c r="AG7" s="411" t="s">
        <v>1868</v>
      </c>
      <c r="AH7" s="411"/>
    </row>
    <row r="8" spans="1:34" ht="18.75" x14ac:dyDescent="0.2">
      <c r="A8" s="63"/>
      <c r="B8" s="64"/>
      <c r="C8" s="77" t="s">
        <v>162</v>
      </c>
      <c r="D8" s="79" t="s">
        <v>12</v>
      </c>
      <c r="E8" s="77" t="s">
        <v>162</v>
      </c>
      <c r="F8" s="79" t="s">
        <v>12</v>
      </c>
      <c r="G8" s="77" t="s">
        <v>162</v>
      </c>
      <c r="H8" s="79" t="s">
        <v>12</v>
      </c>
      <c r="I8" s="77" t="s">
        <v>162</v>
      </c>
      <c r="J8" s="79" t="s">
        <v>12</v>
      </c>
      <c r="K8" s="77" t="s">
        <v>162</v>
      </c>
      <c r="L8" s="79" t="s">
        <v>12</v>
      </c>
      <c r="M8" s="77" t="s">
        <v>162</v>
      </c>
      <c r="N8" s="79" t="s">
        <v>12</v>
      </c>
      <c r="O8" s="77" t="s">
        <v>162</v>
      </c>
      <c r="P8" s="79" t="s">
        <v>12</v>
      </c>
      <c r="Q8" s="76" t="s">
        <v>162</v>
      </c>
      <c r="R8" s="77" t="s">
        <v>12</v>
      </c>
      <c r="S8" s="77" t="s">
        <v>162</v>
      </c>
      <c r="T8" s="79" t="s">
        <v>12</v>
      </c>
      <c r="U8" s="76" t="s">
        <v>162</v>
      </c>
      <c r="V8" s="77" t="s">
        <v>12</v>
      </c>
      <c r="W8" s="77" t="s">
        <v>162</v>
      </c>
      <c r="X8" s="79" t="s">
        <v>12</v>
      </c>
      <c r="Y8" s="77" t="s">
        <v>162</v>
      </c>
      <c r="Z8" s="79" t="s">
        <v>12</v>
      </c>
      <c r="AA8" s="77" t="s">
        <v>162</v>
      </c>
      <c r="AB8" s="77" t="s">
        <v>12</v>
      </c>
      <c r="AC8" s="76" t="s">
        <v>162</v>
      </c>
      <c r="AD8" s="77" t="s">
        <v>12</v>
      </c>
      <c r="AE8" s="77" t="s">
        <v>162</v>
      </c>
      <c r="AF8" s="77" t="s">
        <v>12</v>
      </c>
      <c r="AG8" s="77" t="s">
        <v>162</v>
      </c>
      <c r="AH8" s="77" t="s">
        <v>12</v>
      </c>
    </row>
    <row r="9" spans="1:34" ht="17.25" thickBot="1" x14ac:dyDescent="0.3">
      <c r="A9" s="65">
        <v>1</v>
      </c>
      <c r="B9" s="66">
        <v>2</v>
      </c>
      <c r="C9" s="80">
        <v>3</v>
      </c>
      <c r="D9" s="80">
        <v>4</v>
      </c>
      <c r="E9" s="80">
        <v>5</v>
      </c>
      <c r="F9" s="80">
        <v>6</v>
      </c>
      <c r="G9" s="80">
        <v>7</v>
      </c>
      <c r="H9" s="80">
        <v>8</v>
      </c>
      <c r="I9" s="80">
        <v>9</v>
      </c>
      <c r="J9" s="80">
        <v>10</v>
      </c>
      <c r="K9" s="80">
        <v>11</v>
      </c>
      <c r="L9" s="80">
        <v>12</v>
      </c>
      <c r="M9" s="80">
        <v>13</v>
      </c>
      <c r="N9" s="80">
        <v>14</v>
      </c>
      <c r="O9" s="80">
        <v>15</v>
      </c>
      <c r="P9" s="80">
        <v>16</v>
      </c>
      <c r="Q9" s="80">
        <v>17</v>
      </c>
      <c r="R9" s="80">
        <v>18</v>
      </c>
      <c r="S9" s="80">
        <v>19</v>
      </c>
      <c r="T9" s="80">
        <v>20</v>
      </c>
      <c r="U9" s="80">
        <v>21</v>
      </c>
      <c r="V9" s="80">
        <v>22</v>
      </c>
      <c r="W9" s="80">
        <v>23</v>
      </c>
      <c r="X9" s="80">
        <v>24</v>
      </c>
      <c r="Y9" s="80">
        <v>25</v>
      </c>
      <c r="Z9" s="80">
        <v>26</v>
      </c>
      <c r="AA9" s="80">
        <v>27</v>
      </c>
      <c r="AB9" s="80">
        <v>28</v>
      </c>
      <c r="AC9" s="80">
        <v>29</v>
      </c>
      <c r="AD9" s="80">
        <v>30</v>
      </c>
      <c r="AE9" s="80">
        <v>31</v>
      </c>
      <c r="AF9" s="80">
        <v>32</v>
      </c>
      <c r="AG9" s="80">
        <v>33</v>
      </c>
      <c r="AH9" s="80">
        <v>34</v>
      </c>
    </row>
    <row r="10" spans="1:34" ht="20.25" customHeight="1" thickBot="1" x14ac:dyDescent="0.3">
      <c r="A10" s="67"/>
      <c r="B10" s="68" t="s">
        <v>13</v>
      </c>
      <c r="C10" s="69">
        <f>SUM(C11:C32)</f>
        <v>425</v>
      </c>
      <c r="D10" s="69">
        <f t="shared" ref="D10:Z10" si="0">SUM(D11:D33)</f>
        <v>21207649</v>
      </c>
      <c r="E10" s="69">
        <f t="shared" si="0"/>
        <v>47</v>
      </c>
      <c r="F10" s="69" t="e">
        <f t="shared" si="0"/>
        <v>#REF!</v>
      </c>
      <c r="G10" s="69">
        <f t="shared" si="0"/>
        <v>7</v>
      </c>
      <c r="H10" s="69">
        <f t="shared" si="0"/>
        <v>295776</v>
      </c>
      <c r="I10" s="69">
        <f t="shared" si="0"/>
        <v>54</v>
      </c>
      <c r="J10" s="69">
        <f t="shared" si="0"/>
        <v>42870</v>
      </c>
      <c r="K10" s="69">
        <f t="shared" si="0"/>
        <v>690</v>
      </c>
      <c r="L10" s="69" t="e">
        <f t="shared" si="0"/>
        <v>#REF!</v>
      </c>
      <c r="M10" s="69">
        <f t="shared" si="0"/>
        <v>57</v>
      </c>
      <c r="N10" s="69">
        <f t="shared" si="0"/>
        <v>2158893</v>
      </c>
      <c r="O10" s="69">
        <f t="shared" si="0"/>
        <v>7</v>
      </c>
      <c r="P10" s="69">
        <f t="shared" si="0"/>
        <v>0</v>
      </c>
      <c r="Q10" s="69">
        <f t="shared" si="0"/>
        <v>100</v>
      </c>
      <c r="R10" s="69">
        <f t="shared" si="0"/>
        <v>6918913</v>
      </c>
      <c r="S10" s="69">
        <f t="shared" si="0"/>
        <v>1808</v>
      </c>
      <c r="T10" s="69" t="e">
        <f t="shared" si="0"/>
        <v>#REF!</v>
      </c>
      <c r="U10" s="69">
        <f t="shared" si="0"/>
        <v>150</v>
      </c>
      <c r="V10" s="69">
        <f t="shared" si="0"/>
        <v>7433663.8999999994</v>
      </c>
      <c r="W10" s="69">
        <f t="shared" si="0"/>
        <v>26</v>
      </c>
      <c r="X10" s="69">
        <f t="shared" si="0"/>
        <v>3372132.9000000004</v>
      </c>
      <c r="Y10" s="69">
        <f t="shared" si="0"/>
        <v>290</v>
      </c>
      <c r="Z10" s="69" t="e">
        <f t="shared" si="0"/>
        <v>#REF!</v>
      </c>
      <c r="AA10" s="70">
        <f>C10+K10+S10</f>
        <v>2923</v>
      </c>
      <c r="AB10" s="70" t="e">
        <f t="shared" ref="AB10:AH10" si="1">D10+L10+T10</f>
        <v>#REF!</v>
      </c>
      <c r="AC10" s="70">
        <f t="shared" si="1"/>
        <v>254</v>
      </c>
      <c r="AD10" s="70" t="e">
        <f t="shared" si="1"/>
        <v>#REF!</v>
      </c>
      <c r="AE10" s="70">
        <f t="shared" si="1"/>
        <v>40</v>
      </c>
      <c r="AF10" s="70">
        <f t="shared" si="1"/>
        <v>3667908.9000000004</v>
      </c>
      <c r="AG10" s="70">
        <f t="shared" si="1"/>
        <v>444</v>
      </c>
      <c r="AH10" s="70" t="e">
        <f t="shared" si="1"/>
        <v>#REF!</v>
      </c>
    </row>
    <row r="11" spans="1:34" s="22" customFormat="1" ht="20.25" customHeight="1" x14ac:dyDescent="0.2">
      <c r="A11" s="91" t="s">
        <v>163</v>
      </c>
      <c r="B11" s="92" t="s">
        <v>14</v>
      </c>
      <c r="C11" s="93">
        <v>8</v>
      </c>
      <c r="D11" s="94">
        <f>'перечень МКД'!Q23</f>
        <v>0</v>
      </c>
      <c r="E11" s="93"/>
      <c r="F11" s="94"/>
      <c r="G11" s="95"/>
      <c r="H11" s="94"/>
      <c r="I11" s="93"/>
      <c r="J11" s="94"/>
      <c r="K11" s="93">
        <v>7</v>
      </c>
      <c r="L11" s="94" t="e">
        <f>'перечень МКД'!#REF!</f>
        <v>#REF!</v>
      </c>
      <c r="M11" s="96"/>
      <c r="N11" s="97"/>
      <c r="O11" s="98"/>
      <c r="P11" s="97"/>
      <c r="Q11" s="96"/>
      <c r="R11" s="97"/>
      <c r="S11" s="93">
        <v>13</v>
      </c>
      <c r="T11" s="94" t="e">
        <f>'перечень МКД'!#REF!</f>
        <v>#REF!</v>
      </c>
      <c r="U11" s="96"/>
      <c r="V11" s="97"/>
      <c r="W11" s="98"/>
      <c r="X11" s="97"/>
      <c r="Y11" s="96"/>
      <c r="Z11" s="97"/>
      <c r="AA11" s="99">
        <f>C11+K11+S11</f>
        <v>28</v>
      </c>
      <c r="AB11" s="100" t="e">
        <f>D11+L11+T11</f>
        <v>#REF!</v>
      </c>
      <c r="AC11" s="99"/>
      <c r="AD11" s="100"/>
      <c r="AE11" s="99"/>
      <c r="AF11" s="100"/>
      <c r="AG11" s="99"/>
      <c r="AH11" s="100"/>
    </row>
    <row r="12" spans="1:34" s="22" customFormat="1" ht="20.25" customHeight="1" x14ac:dyDescent="0.2">
      <c r="A12" s="84" t="s">
        <v>164</v>
      </c>
      <c r="B12" s="51" t="s">
        <v>15</v>
      </c>
      <c r="C12" s="101">
        <v>45</v>
      </c>
      <c r="D12" s="4">
        <f>'перечень МКД'!Q55</f>
        <v>17134408</v>
      </c>
      <c r="E12" s="102"/>
      <c r="F12" s="1"/>
      <c r="G12" s="103"/>
      <c r="H12" s="1"/>
      <c r="I12" s="102"/>
      <c r="J12" s="1"/>
      <c r="K12" s="101">
        <v>149</v>
      </c>
      <c r="L12" s="4" t="e">
        <f>'перечень МКД'!#REF!-'способ форм-ия'!R12</f>
        <v>#REF!</v>
      </c>
      <c r="M12" s="103"/>
      <c r="N12" s="1"/>
      <c r="O12" s="102"/>
      <c r="P12" s="1"/>
      <c r="Q12" s="103">
        <v>1</v>
      </c>
      <c r="R12" s="1">
        <f>'перечень МКД'!Q151</f>
        <v>4082597</v>
      </c>
      <c r="S12" s="101">
        <v>206</v>
      </c>
      <c r="T12" s="4"/>
      <c r="U12" s="103">
        <v>2</v>
      </c>
      <c r="V12" s="1"/>
      <c r="W12" s="102">
        <v>1</v>
      </c>
      <c r="X12" s="1">
        <f>'перечень МКД'!Q350</f>
        <v>3372132.9000000004</v>
      </c>
      <c r="Y12" s="103">
        <v>16</v>
      </c>
      <c r="Z12" s="1"/>
      <c r="AA12" s="104">
        <f t="shared" ref="AA12:AA32" si="2">C12+K12+S12</f>
        <v>400</v>
      </c>
      <c r="AB12" s="100" t="e">
        <f t="shared" ref="AB12:AB32" si="3">D12+L12+T12</f>
        <v>#REF!</v>
      </c>
      <c r="AC12" s="99">
        <f t="shared" ref="AC12:AC32" si="4">E12+M12+U12</f>
        <v>2</v>
      </c>
      <c r="AD12" s="100">
        <f t="shared" ref="AD12:AD32" si="5">F12+N12+V12</f>
        <v>0</v>
      </c>
      <c r="AE12" s="99">
        <f t="shared" ref="AE12:AE32" si="6">G12+O12+W12</f>
        <v>1</v>
      </c>
      <c r="AF12" s="100">
        <f t="shared" ref="AF12:AF32" si="7">H12+P12+X12</f>
        <v>3372132.9000000004</v>
      </c>
      <c r="AG12" s="99">
        <f t="shared" ref="AG12:AG32" si="8">I12+Q12+Y12</f>
        <v>17</v>
      </c>
      <c r="AH12" s="100">
        <f t="shared" ref="AH12:AH32" si="9">J12+R12+Z12</f>
        <v>4082597</v>
      </c>
    </row>
    <row r="13" spans="1:34" s="22" customFormat="1" ht="21" customHeight="1" x14ac:dyDescent="0.2">
      <c r="A13" s="84" t="s">
        <v>165</v>
      </c>
      <c r="B13" s="51" t="s">
        <v>44</v>
      </c>
      <c r="C13" s="105">
        <v>53</v>
      </c>
      <c r="D13" s="4"/>
      <c r="E13" s="105">
        <v>1</v>
      </c>
      <c r="F13" s="4">
        <f>'перечень МКД'!Q543</f>
        <v>1737675.2999999998</v>
      </c>
      <c r="G13" s="2">
        <v>1</v>
      </c>
      <c r="H13" s="4">
        <f>'перечень МКД'!Q549</f>
        <v>295776</v>
      </c>
      <c r="I13" s="105"/>
      <c r="J13" s="4"/>
      <c r="K13" s="105">
        <v>57</v>
      </c>
      <c r="L13" s="4"/>
      <c r="M13" s="2">
        <v>1</v>
      </c>
      <c r="N13" s="4">
        <f>'перечень МКД'!Q600</f>
        <v>1549743</v>
      </c>
      <c r="O13" s="105"/>
      <c r="P13" s="4"/>
      <c r="Q13" s="2"/>
      <c r="R13" s="1"/>
      <c r="S13" s="105">
        <v>62</v>
      </c>
      <c r="T13" s="4" t="e">
        <f>'перечень МКД'!#REF!</f>
        <v>#REF!</v>
      </c>
      <c r="U13" s="2"/>
      <c r="V13" s="4"/>
      <c r="W13" s="105"/>
      <c r="X13" s="4"/>
      <c r="Y13" s="2"/>
      <c r="Z13" s="1"/>
      <c r="AA13" s="104">
        <f t="shared" si="2"/>
        <v>172</v>
      </c>
      <c r="AB13" s="100" t="e">
        <f t="shared" si="3"/>
        <v>#REF!</v>
      </c>
      <c r="AC13" s="99">
        <f t="shared" si="4"/>
        <v>2</v>
      </c>
      <c r="AD13" s="100">
        <f t="shared" si="5"/>
        <v>3287418.3</v>
      </c>
      <c r="AE13" s="99">
        <f t="shared" si="6"/>
        <v>1</v>
      </c>
      <c r="AF13" s="100">
        <f t="shared" si="7"/>
        <v>295776</v>
      </c>
      <c r="AG13" s="99"/>
      <c r="AH13" s="100"/>
    </row>
    <row r="14" spans="1:34" s="22" customFormat="1" ht="20.25" customHeight="1" x14ac:dyDescent="0.2">
      <c r="A14" s="84" t="s">
        <v>166</v>
      </c>
      <c r="B14" s="51" t="s">
        <v>1853</v>
      </c>
      <c r="C14" s="102">
        <v>4</v>
      </c>
      <c r="D14" s="4">
        <f>'перечень МКД'!Q634</f>
        <v>0</v>
      </c>
      <c r="E14" s="106"/>
      <c r="F14" s="107"/>
      <c r="G14" s="108"/>
      <c r="H14" s="107"/>
      <c r="I14" s="106"/>
      <c r="J14" s="107"/>
      <c r="K14" s="102">
        <v>3</v>
      </c>
      <c r="L14" s="4" t="e">
        <f>'перечень МКД'!#REF!</f>
        <v>#REF!</v>
      </c>
      <c r="M14" s="108"/>
      <c r="N14" s="107"/>
      <c r="O14" s="106"/>
      <c r="P14" s="107"/>
      <c r="Q14" s="108"/>
      <c r="R14" s="107"/>
      <c r="S14" s="102">
        <v>3</v>
      </c>
      <c r="T14" s="4" t="e">
        <f>'перечень МКД'!#REF!</f>
        <v>#REF!</v>
      </c>
      <c r="U14" s="103"/>
      <c r="V14" s="1"/>
      <c r="W14" s="102"/>
      <c r="X14" s="1"/>
      <c r="Y14" s="103"/>
      <c r="Z14" s="1"/>
      <c r="AA14" s="104">
        <f t="shared" si="2"/>
        <v>10</v>
      </c>
      <c r="AB14" s="100" t="e">
        <f t="shared" si="3"/>
        <v>#REF!</v>
      </c>
      <c r="AC14" s="99"/>
      <c r="AD14" s="100"/>
      <c r="AE14" s="99"/>
      <c r="AF14" s="100"/>
      <c r="AG14" s="99"/>
      <c r="AH14" s="100"/>
    </row>
    <row r="15" spans="1:34" s="22" customFormat="1" ht="19.5" customHeight="1" x14ac:dyDescent="0.2">
      <c r="A15" s="84" t="s">
        <v>167</v>
      </c>
      <c r="B15" s="51" t="s">
        <v>45</v>
      </c>
      <c r="C15" s="105">
        <v>19</v>
      </c>
      <c r="D15" s="4">
        <f>'перечень МКД'!Q648</f>
        <v>0</v>
      </c>
      <c r="E15" s="105"/>
      <c r="F15" s="4"/>
      <c r="G15" s="2"/>
      <c r="H15" s="4"/>
      <c r="I15" s="105"/>
      <c r="J15" s="4"/>
      <c r="K15" s="105">
        <v>19</v>
      </c>
      <c r="L15" s="4" t="e">
        <f>'перечень МКД'!#REF!</f>
        <v>#REF!</v>
      </c>
      <c r="M15" s="103"/>
      <c r="N15" s="1"/>
      <c r="O15" s="102"/>
      <c r="P15" s="1"/>
      <c r="Q15" s="103"/>
      <c r="R15" s="1"/>
      <c r="S15" s="105">
        <v>18</v>
      </c>
      <c r="T15" s="4" t="e">
        <f>'перечень МКД'!#REF!</f>
        <v>#REF!</v>
      </c>
      <c r="U15" s="103"/>
      <c r="V15" s="1"/>
      <c r="W15" s="102"/>
      <c r="X15" s="1"/>
      <c r="Y15" s="103"/>
      <c r="Z15" s="1"/>
      <c r="AA15" s="104">
        <f t="shared" si="2"/>
        <v>56</v>
      </c>
      <c r="AB15" s="100" t="e">
        <f t="shared" si="3"/>
        <v>#REF!</v>
      </c>
      <c r="AC15" s="99"/>
      <c r="AD15" s="100"/>
      <c r="AE15" s="99"/>
      <c r="AF15" s="100"/>
      <c r="AG15" s="99"/>
      <c r="AH15" s="100"/>
    </row>
    <row r="16" spans="1:34" s="88" customFormat="1" ht="21" customHeight="1" x14ac:dyDescent="0.2">
      <c r="A16" s="86" t="s">
        <v>168</v>
      </c>
      <c r="B16" s="87" t="s">
        <v>189</v>
      </c>
      <c r="C16" s="109">
        <v>4</v>
      </c>
      <c r="D16" s="110"/>
      <c r="E16" s="109"/>
      <c r="F16" s="110"/>
      <c r="G16" s="111"/>
      <c r="H16" s="110"/>
      <c r="I16" s="109"/>
      <c r="J16" s="110"/>
      <c r="K16" s="109">
        <v>6</v>
      </c>
      <c r="L16" s="110"/>
      <c r="M16" s="112">
        <v>1</v>
      </c>
      <c r="N16" s="113"/>
      <c r="O16" s="114"/>
      <c r="P16" s="113"/>
      <c r="Q16" s="112"/>
      <c r="R16" s="110"/>
      <c r="S16" s="109">
        <v>47</v>
      </c>
      <c r="T16" s="110"/>
      <c r="U16" s="112"/>
      <c r="V16" s="113"/>
      <c r="W16" s="114"/>
      <c r="X16" s="113"/>
      <c r="Y16" s="112"/>
      <c r="Z16" s="110"/>
      <c r="AA16" s="115">
        <f t="shared" si="2"/>
        <v>57</v>
      </c>
      <c r="AB16" s="116">
        <f t="shared" si="3"/>
        <v>0</v>
      </c>
      <c r="AC16" s="117">
        <f t="shared" si="4"/>
        <v>1</v>
      </c>
      <c r="AD16" s="116">
        <f t="shared" si="5"/>
        <v>0</v>
      </c>
      <c r="AE16" s="117">
        <f t="shared" si="6"/>
        <v>0</v>
      </c>
      <c r="AF16" s="116">
        <f t="shared" si="7"/>
        <v>0</v>
      </c>
      <c r="AG16" s="117">
        <f t="shared" si="8"/>
        <v>0</v>
      </c>
      <c r="AH16" s="116">
        <f t="shared" si="9"/>
        <v>0</v>
      </c>
    </row>
    <row r="17" spans="1:34" s="22" customFormat="1" ht="20.25" customHeight="1" x14ac:dyDescent="0.2">
      <c r="A17" s="84" t="s">
        <v>169</v>
      </c>
      <c r="B17" s="51" t="s">
        <v>48</v>
      </c>
      <c r="C17" s="102">
        <v>14</v>
      </c>
      <c r="D17" s="4"/>
      <c r="E17" s="102">
        <v>1</v>
      </c>
      <c r="F17" s="1">
        <f>'перечень МКД'!Q771</f>
        <v>1210178</v>
      </c>
      <c r="G17" s="103"/>
      <c r="H17" s="1"/>
      <c r="I17" s="102"/>
      <c r="J17" s="1"/>
      <c r="K17" s="102">
        <v>15</v>
      </c>
      <c r="L17" s="4" t="e">
        <f>'перечень МКД'!#REF!</f>
        <v>#REF!</v>
      </c>
      <c r="M17" s="103"/>
      <c r="N17" s="1"/>
      <c r="O17" s="102"/>
      <c r="P17" s="1"/>
      <c r="Q17" s="103"/>
      <c r="R17" s="1"/>
      <c r="S17" s="102">
        <v>16</v>
      </c>
      <c r="T17" s="4" t="e">
        <f>'перечень МКД'!#REF!</f>
        <v>#REF!</v>
      </c>
      <c r="U17" s="103"/>
      <c r="V17" s="1"/>
      <c r="W17" s="102"/>
      <c r="X17" s="1"/>
      <c r="Y17" s="103"/>
      <c r="Z17" s="1"/>
      <c r="AA17" s="104">
        <f t="shared" si="2"/>
        <v>45</v>
      </c>
      <c r="AB17" s="100" t="e">
        <f t="shared" si="3"/>
        <v>#REF!</v>
      </c>
      <c r="AC17" s="99">
        <f t="shared" si="4"/>
        <v>1</v>
      </c>
      <c r="AD17" s="100">
        <f t="shared" si="5"/>
        <v>1210178</v>
      </c>
      <c r="AE17" s="99"/>
      <c r="AF17" s="100"/>
      <c r="AG17" s="99"/>
      <c r="AH17" s="100"/>
    </row>
    <row r="18" spans="1:34" s="22" customFormat="1" ht="20.25" customHeight="1" x14ac:dyDescent="0.2">
      <c r="A18" s="84" t="s">
        <v>170</v>
      </c>
      <c r="B18" s="51" t="s">
        <v>50</v>
      </c>
      <c r="C18" s="105">
        <v>17</v>
      </c>
      <c r="D18" s="4">
        <f>'перечень МКД'!Q817</f>
        <v>2280681</v>
      </c>
      <c r="E18" s="105"/>
      <c r="F18" s="4"/>
      <c r="G18" s="2"/>
      <c r="H18" s="4"/>
      <c r="I18" s="105"/>
      <c r="J18" s="4"/>
      <c r="K18" s="105">
        <v>18</v>
      </c>
      <c r="L18" s="4" t="e">
        <f>'перечень МКД'!#REF!</f>
        <v>#REF!</v>
      </c>
      <c r="M18" s="2"/>
      <c r="N18" s="4"/>
      <c r="O18" s="105"/>
      <c r="P18" s="4"/>
      <c r="Q18" s="2"/>
      <c r="R18" s="4"/>
      <c r="S18" s="105">
        <v>104</v>
      </c>
      <c r="T18" s="4" t="e">
        <f>('перечень МКД'!Q816-'способ форм-ия'!Z18)</f>
        <v>#REF!</v>
      </c>
      <c r="U18" s="2"/>
      <c r="V18" s="4"/>
      <c r="W18" s="105"/>
      <c r="X18" s="4"/>
      <c r="Y18" s="2">
        <v>1</v>
      </c>
      <c r="Z18" s="4" t="e">
        <f>'перечень МКД'!#REF!</f>
        <v>#REF!</v>
      </c>
      <c r="AA18" s="104">
        <f t="shared" si="2"/>
        <v>139</v>
      </c>
      <c r="AB18" s="100" t="e">
        <f t="shared" si="3"/>
        <v>#REF!</v>
      </c>
      <c r="AC18" s="99"/>
      <c r="AD18" s="100"/>
      <c r="AE18" s="99"/>
      <c r="AF18" s="100"/>
      <c r="AG18" s="99"/>
      <c r="AH18" s="100"/>
    </row>
    <row r="19" spans="1:34" s="22" customFormat="1" ht="19.5" customHeight="1" x14ac:dyDescent="0.2">
      <c r="A19" s="84">
        <v>9</v>
      </c>
      <c r="B19" s="51" t="s">
        <v>1854</v>
      </c>
      <c r="C19" s="102">
        <v>5</v>
      </c>
      <c r="D19" s="4">
        <f>'перечень МКД'!M938</f>
        <v>0</v>
      </c>
      <c r="E19" s="102"/>
      <c r="F19" s="1"/>
      <c r="G19" s="103"/>
      <c r="H19" s="1"/>
      <c r="I19" s="102"/>
      <c r="J19" s="1"/>
      <c r="K19" s="102">
        <v>5</v>
      </c>
      <c r="L19" s="4" t="e">
        <f>'перечень МКД'!#REF!</f>
        <v>#REF!</v>
      </c>
      <c r="M19" s="103"/>
      <c r="N19" s="1"/>
      <c r="O19" s="102"/>
      <c r="P19" s="1"/>
      <c r="Q19" s="103"/>
      <c r="R19" s="1"/>
      <c r="S19" s="102">
        <v>5</v>
      </c>
      <c r="T19" s="4" t="e">
        <f>'перечень МКД'!#REF!</f>
        <v>#REF!</v>
      </c>
      <c r="U19" s="103"/>
      <c r="V19" s="1"/>
      <c r="W19" s="102"/>
      <c r="X19" s="1"/>
      <c r="Y19" s="103"/>
      <c r="Z19" s="1"/>
      <c r="AA19" s="104">
        <f t="shared" si="2"/>
        <v>15</v>
      </c>
      <c r="AB19" s="100" t="e">
        <f t="shared" si="3"/>
        <v>#REF!</v>
      </c>
      <c r="AC19" s="99"/>
      <c r="AD19" s="100"/>
      <c r="AE19" s="99"/>
      <c r="AF19" s="100"/>
      <c r="AG19" s="99"/>
      <c r="AH19" s="100"/>
    </row>
    <row r="20" spans="1:34" s="22" customFormat="1" ht="19.5" customHeight="1" x14ac:dyDescent="0.2">
      <c r="A20" s="84" t="s">
        <v>171</v>
      </c>
      <c r="B20" s="51" t="s">
        <v>62</v>
      </c>
      <c r="C20" s="105">
        <v>4</v>
      </c>
      <c r="D20" s="4"/>
      <c r="E20" s="105">
        <v>1</v>
      </c>
      <c r="F20" s="4" t="e">
        <f>'перечень МКД'!#REF!</f>
        <v>#REF!</v>
      </c>
      <c r="G20" s="2"/>
      <c r="H20" s="4"/>
      <c r="I20" s="105"/>
      <c r="J20" s="4"/>
      <c r="K20" s="105">
        <v>3</v>
      </c>
      <c r="L20" s="4"/>
      <c r="M20" s="103">
        <v>1</v>
      </c>
      <c r="N20" s="1">
        <f>'перечень МКД'!Q968</f>
        <v>609150</v>
      </c>
      <c r="O20" s="102"/>
      <c r="P20" s="1"/>
      <c r="Q20" s="103">
        <v>1</v>
      </c>
      <c r="R20" s="4">
        <f>'перечень МКД'!Q969</f>
        <v>254100</v>
      </c>
      <c r="S20" s="105">
        <v>3</v>
      </c>
      <c r="T20" s="4"/>
      <c r="U20" s="103">
        <v>1</v>
      </c>
      <c r="V20" s="1">
        <f>'перечень МКД'!Q971</f>
        <v>4884683.8999999994</v>
      </c>
      <c r="W20" s="102"/>
      <c r="X20" s="1"/>
      <c r="Y20" s="103"/>
      <c r="Z20" s="4"/>
      <c r="AA20" s="104">
        <f t="shared" si="2"/>
        <v>10</v>
      </c>
      <c r="AB20" s="100">
        <f t="shared" si="3"/>
        <v>0</v>
      </c>
      <c r="AC20" s="99">
        <f t="shared" si="4"/>
        <v>3</v>
      </c>
      <c r="AD20" s="100" t="e">
        <f t="shared" si="5"/>
        <v>#REF!</v>
      </c>
      <c r="AE20" s="99"/>
      <c r="AF20" s="100"/>
      <c r="AG20" s="99">
        <f t="shared" si="8"/>
        <v>1</v>
      </c>
      <c r="AH20" s="100">
        <f t="shared" si="9"/>
        <v>254100</v>
      </c>
    </row>
    <row r="21" spans="1:34" s="22" customFormat="1" ht="18.75" customHeight="1" x14ac:dyDescent="0.2">
      <c r="A21" s="84" t="s">
        <v>172</v>
      </c>
      <c r="B21" s="51" t="s">
        <v>63</v>
      </c>
      <c r="C21" s="105">
        <v>16</v>
      </c>
      <c r="D21" s="4"/>
      <c r="E21" s="105">
        <v>4</v>
      </c>
      <c r="F21" s="4"/>
      <c r="G21" s="2"/>
      <c r="H21" s="4"/>
      <c r="I21" s="105">
        <v>6</v>
      </c>
      <c r="J21" s="4"/>
      <c r="K21" s="105">
        <v>65</v>
      </c>
      <c r="L21" s="4"/>
      <c r="M21" s="2">
        <v>5</v>
      </c>
      <c r="N21" s="4"/>
      <c r="O21" s="105">
        <v>1</v>
      </c>
      <c r="P21" s="4"/>
      <c r="Q21" s="2">
        <v>11</v>
      </c>
      <c r="R21" s="4"/>
      <c r="S21" s="105">
        <v>219</v>
      </c>
      <c r="T21" s="4"/>
      <c r="U21" s="2">
        <v>17</v>
      </c>
      <c r="V21" s="4"/>
      <c r="W21" s="105"/>
      <c r="X21" s="4"/>
      <c r="Y21" s="2">
        <v>32</v>
      </c>
      <c r="Z21" s="4"/>
      <c r="AA21" s="104">
        <f t="shared" si="2"/>
        <v>300</v>
      </c>
      <c r="AB21" s="100">
        <f t="shared" si="3"/>
        <v>0</v>
      </c>
      <c r="AC21" s="99">
        <f t="shared" si="4"/>
        <v>26</v>
      </c>
      <c r="AD21" s="100">
        <f t="shared" si="5"/>
        <v>0</v>
      </c>
      <c r="AE21" s="99">
        <f t="shared" si="6"/>
        <v>1</v>
      </c>
      <c r="AF21" s="100">
        <f t="shared" si="7"/>
        <v>0</v>
      </c>
      <c r="AG21" s="99">
        <f t="shared" si="8"/>
        <v>49</v>
      </c>
      <c r="AH21" s="100">
        <f t="shared" si="9"/>
        <v>0</v>
      </c>
    </row>
    <row r="22" spans="1:34" s="88" customFormat="1" ht="19.5" customHeight="1" x14ac:dyDescent="0.2">
      <c r="A22" s="86" t="s">
        <v>173</v>
      </c>
      <c r="B22" s="87" t="s">
        <v>64</v>
      </c>
      <c r="C22" s="109">
        <v>9</v>
      </c>
      <c r="D22" s="110"/>
      <c r="E22" s="109">
        <v>1</v>
      </c>
      <c r="F22" s="110"/>
      <c r="G22" s="111"/>
      <c r="H22" s="110"/>
      <c r="I22" s="109"/>
      <c r="J22" s="110"/>
      <c r="K22" s="109">
        <v>16</v>
      </c>
      <c r="L22" s="110"/>
      <c r="M22" s="112"/>
      <c r="N22" s="113"/>
      <c r="O22" s="114"/>
      <c r="P22" s="113"/>
      <c r="Q22" s="112"/>
      <c r="R22" s="113"/>
      <c r="S22" s="109">
        <v>125</v>
      </c>
      <c r="T22" s="110"/>
      <c r="U22" s="112">
        <v>8</v>
      </c>
      <c r="V22" s="113"/>
      <c r="W22" s="114"/>
      <c r="X22" s="113"/>
      <c r="Y22" s="112">
        <v>1</v>
      </c>
      <c r="Z22" s="113"/>
      <c r="AA22" s="115">
        <f t="shared" si="2"/>
        <v>150</v>
      </c>
      <c r="AB22" s="116">
        <f t="shared" si="3"/>
        <v>0</v>
      </c>
      <c r="AC22" s="117">
        <f t="shared" si="4"/>
        <v>9</v>
      </c>
      <c r="AD22" s="116">
        <f t="shared" si="5"/>
        <v>0</v>
      </c>
      <c r="AE22" s="117">
        <f t="shared" si="6"/>
        <v>0</v>
      </c>
      <c r="AF22" s="116">
        <f t="shared" si="7"/>
        <v>0</v>
      </c>
      <c r="AG22" s="117">
        <f t="shared" si="8"/>
        <v>1</v>
      </c>
      <c r="AH22" s="116">
        <f t="shared" si="9"/>
        <v>0</v>
      </c>
    </row>
    <row r="23" spans="1:34" s="22" customFormat="1" ht="19.5" customHeight="1" x14ac:dyDescent="0.2">
      <c r="A23" s="84" t="s">
        <v>174</v>
      </c>
      <c r="B23" s="51" t="s">
        <v>94</v>
      </c>
      <c r="C23" s="105">
        <v>8</v>
      </c>
      <c r="D23" s="4"/>
      <c r="E23" s="105"/>
      <c r="F23" s="4"/>
      <c r="G23" s="2"/>
      <c r="H23" s="4"/>
      <c r="I23" s="105">
        <v>1</v>
      </c>
      <c r="J23" s="4">
        <f>'перечень МКД'!Q1460</f>
        <v>42870</v>
      </c>
      <c r="K23" s="105">
        <v>3</v>
      </c>
      <c r="L23" s="4"/>
      <c r="M23" s="2"/>
      <c r="N23" s="4"/>
      <c r="O23" s="105">
        <v>4</v>
      </c>
      <c r="P23" s="4"/>
      <c r="Q23" s="2">
        <v>1</v>
      </c>
      <c r="R23" s="4">
        <f>'перечень МКД'!Q1426</f>
        <v>2582216</v>
      </c>
      <c r="S23" s="105">
        <v>6</v>
      </c>
      <c r="T23" s="4"/>
      <c r="U23" s="2">
        <v>3</v>
      </c>
      <c r="V23" s="4"/>
      <c r="W23" s="105">
        <v>12</v>
      </c>
      <c r="X23" s="4"/>
      <c r="Y23" s="2">
        <v>12</v>
      </c>
      <c r="Z23" s="4"/>
      <c r="AA23" s="104">
        <f t="shared" si="2"/>
        <v>17</v>
      </c>
      <c r="AB23" s="100">
        <f t="shared" si="3"/>
        <v>0</v>
      </c>
      <c r="AC23" s="99">
        <f t="shared" si="4"/>
        <v>3</v>
      </c>
      <c r="AD23" s="100">
        <f t="shared" si="5"/>
        <v>0</v>
      </c>
      <c r="AE23" s="99">
        <f t="shared" si="6"/>
        <v>16</v>
      </c>
      <c r="AF23" s="100">
        <f t="shared" si="7"/>
        <v>0</v>
      </c>
      <c r="AG23" s="99">
        <f t="shared" si="8"/>
        <v>14</v>
      </c>
      <c r="AH23" s="100">
        <f t="shared" si="9"/>
        <v>2625086</v>
      </c>
    </row>
    <row r="24" spans="1:34" s="22" customFormat="1" ht="21" customHeight="1" x14ac:dyDescent="0.2">
      <c r="A24" s="84" t="s">
        <v>175</v>
      </c>
      <c r="B24" s="51" t="s">
        <v>95</v>
      </c>
      <c r="C24" s="105">
        <v>39</v>
      </c>
      <c r="D24" s="4">
        <f>'перечень МКД'!Q1466</f>
        <v>1792560</v>
      </c>
      <c r="E24" s="105"/>
      <c r="F24" s="4"/>
      <c r="G24" s="2"/>
      <c r="H24" s="4"/>
      <c r="I24" s="105"/>
      <c r="J24" s="4"/>
      <c r="K24" s="105">
        <v>32</v>
      </c>
      <c r="L24" s="4"/>
      <c r="M24" s="103">
        <v>2</v>
      </c>
      <c r="N24" s="1"/>
      <c r="O24" s="102"/>
      <c r="P24" s="1"/>
      <c r="Q24" s="103"/>
      <c r="R24" s="1"/>
      <c r="S24" s="105">
        <v>51</v>
      </c>
      <c r="T24" s="4"/>
      <c r="U24" s="103"/>
      <c r="V24" s="1"/>
      <c r="W24" s="102"/>
      <c r="X24" s="1"/>
      <c r="Y24" s="103">
        <v>3</v>
      </c>
      <c r="Z24" s="1"/>
      <c r="AA24" s="104">
        <f t="shared" si="2"/>
        <v>122</v>
      </c>
      <c r="AB24" s="100">
        <f t="shared" si="3"/>
        <v>1792560</v>
      </c>
      <c r="AC24" s="99">
        <f t="shared" si="4"/>
        <v>2</v>
      </c>
      <c r="AD24" s="100">
        <f t="shared" si="5"/>
        <v>0</v>
      </c>
      <c r="AE24" s="99"/>
      <c r="AF24" s="100"/>
      <c r="AG24" s="99">
        <f t="shared" si="8"/>
        <v>3</v>
      </c>
      <c r="AH24" s="100">
        <f t="shared" si="9"/>
        <v>0</v>
      </c>
    </row>
    <row r="25" spans="1:34" s="22" customFormat="1" ht="18.75" customHeight="1" x14ac:dyDescent="0.2">
      <c r="A25" s="84" t="s">
        <v>176</v>
      </c>
      <c r="B25" s="51" t="s">
        <v>96</v>
      </c>
      <c r="C25" s="105"/>
      <c r="D25" s="4"/>
      <c r="E25" s="105">
        <v>2</v>
      </c>
      <c r="F25" s="4">
        <f>'перечень МКД'!Q1588</f>
        <v>52873</v>
      </c>
      <c r="G25" s="2"/>
      <c r="H25" s="4"/>
      <c r="I25" s="105"/>
      <c r="J25" s="4"/>
      <c r="K25" s="105">
        <v>2</v>
      </c>
      <c r="L25" s="4" t="e">
        <f>'перечень МКД'!#REF!</f>
        <v>#REF!</v>
      </c>
      <c r="M25" s="2"/>
      <c r="N25" s="4"/>
      <c r="O25" s="105"/>
      <c r="P25" s="4"/>
      <c r="Q25" s="2"/>
      <c r="R25" s="1"/>
      <c r="S25" s="105">
        <v>2</v>
      </c>
      <c r="T25" s="4">
        <f>'перечень МКД'!Q1593</f>
        <v>3796930.8</v>
      </c>
      <c r="U25" s="2"/>
      <c r="V25" s="4"/>
      <c r="W25" s="105"/>
      <c r="X25" s="4"/>
      <c r="Y25" s="2"/>
      <c r="Z25" s="1"/>
      <c r="AA25" s="104">
        <f t="shared" si="2"/>
        <v>4</v>
      </c>
      <c r="AB25" s="100" t="e">
        <f t="shared" si="3"/>
        <v>#REF!</v>
      </c>
      <c r="AC25" s="99">
        <f t="shared" si="4"/>
        <v>2</v>
      </c>
      <c r="AD25" s="100">
        <f t="shared" si="5"/>
        <v>52873</v>
      </c>
      <c r="AE25" s="99"/>
      <c r="AF25" s="100"/>
      <c r="AG25" s="99"/>
      <c r="AH25" s="100"/>
    </row>
    <row r="26" spans="1:34" s="22" customFormat="1" ht="19.5" customHeight="1" x14ac:dyDescent="0.2">
      <c r="A26" s="84" t="s">
        <v>177</v>
      </c>
      <c r="B26" s="51" t="s">
        <v>1855</v>
      </c>
      <c r="C26" s="105">
        <v>3</v>
      </c>
      <c r="D26" s="4"/>
      <c r="E26" s="105">
        <v>4</v>
      </c>
      <c r="F26" s="4"/>
      <c r="G26" s="2"/>
      <c r="H26" s="4"/>
      <c r="I26" s="105"/>
      <c r="J26" s="4"/>
      <c r="K26" s="105">
        <v>34</v>
      </c>
      <c r="L26" s="4"/>
      <c r="M26" s="2">
        <v>2</v>
      </c>
      <c r="N26" s="4"/>
      <c r="O26" s="105"/>
      <c r="P26" s="4"/>
      <c r="Q26" s="2"/>
      <c r="R26" s="1"/>
      <c r="S26" s="105">
        <v>25</v>
      </c>
      <c r="T26" s="4"/>
      <c r="U26" s="2">
        <v>1</v>
      </c>
      <c r="V26" s="4">
        <f>'перечень МКД'!Q1601</f>
        <v>1047540</v>
      </c>
      <c r="W26" s="105">
        <v>2</v>
      </c>
      <c r="X26" s="4"/>
      <c r="Y26" s="2"/>
      <c r="Z26" s="1"/>
      <c r="AA26" s="104">
        <f t="shared" si="2"/>
        <v>62</v>
      </c>
      <c r="AB26" s="100">
        <f t="shared" si="3"/>
        <v>0</v>
      </c>
      <c r="AC26" s="99">
        <f t="shared" si="4"/>
        <v>7</v>
      </c>
      <c r="AD26" s="100">
        <f t="shared" si="5"/>
        <v>1047540</v>
      </c>
      <c r="AE26" s="99">
        <f t="shared" si="6"/>
        <v>2</v>
      </c>
      <c r="AF26" s="100">
        <f t="shared" si="7"/>
        <v>0</v>
      </c>
      <c r="AG26" s="99"/>
      <c r="AH26" s="100"/>
    </row>
    <row r="27" spans="1:34" s="22" customFormat="1" ht="20.25" customHeight="1" x14ac:dyDescent="0.2">
      <c r="A27" s="84" t="s">
        <v>178</v>
      </c>
      <c r="B27" s="51" t="s">
        <v>100</v>
      </c>
      <c r="C27" s="105">
        <v>103</v>
      </c>
      <c r="D27" s="4"/>
      <c r="E27" s="105">
        <v>5</v>
      </c>
      <c r="F27" s="4"/>
      <c r="G27" s="2">
        <v>2</v>
      </c>
      <c r="H27" s="4"/>
      <c r="I27" s="105">
        <v>32</v>
      </c>
      <c r="J27" s="4"/>
      <c r="K27" s="105">
        <v>42</v>
      </c>
      <c r="L27" s="4"/>
      <c r="M27" s="103">
        <v>1</v>
      </c>
      <c r="N27" s="1"/>
      <c r="O27" s="102"/>
      <c r="P27" s="1"/>
      <c r="Q27" s="103">
        <v>19</v>
      </c>
      <c r="R27" s="1"/>
      <c r="S27" s="105">
        <v>32</v>
      </c>
      <c r="T27" s="4"/>
      <c r="U27" s="103">
        <v>5</v>
      </c>
      <c r="V27" s="1"/>
      <c r="W27" s="102">
        <v>2</v>
      </c>
      <c r="X27" s="1"/>
      <c r="Y27" s="103">
        <v>56</v>
      </c>
      <c r="Z27" s="1"/>
      <c r="AA27" s="104">
        <f t="shared" si="2"/>
        <v>177</v>
      </c>
      <c r="AB27" s="100"/>
      <c r="AC27" s="99">
        <f t="shared" si="4"/>
        <v>11</v>
      </c>
      <c r="AD27" s="100"/>
      <c r="AE27" s="99">
        <f t="shared" si="6"/>
        <v>4</v>
      </c>
      <c r="AF27" s="100"/>
      <c r="AG27" s="99">
        <f t="shared" si="8"/>
        <v>107</v>
      </c>
      <c r="AH27" s="100">
        <f t="shared" si="9"/>
        <v>0</v>
      </c>
    </row>
    <row r="28" spans="1:34" s="22" customFormat="1" ht="18.75" customHeight="1" x14ac:dyDescent="0.2">
      <c r="A28" s="84" t="s">
        <v>179</v>
      </c>
      <c r="B28" s="51" t="s">
        <v>1856</v>
      </c>
      <c r="C28" s="101">
        <v>15</v>
      </c>
      <c r="D28" s="4"/>
      <c r="E28" s="102">
        <v>2</v>
      </c>
      <c r="F28" s="1"/>
      <c r="G28" s="103"/>
      <c r="H28" s="1"/>
      <c r="I28" s="102"/>
      <c r="J28" s="1"/>
      <c r="K28" s="101">
        <v>18</v>
      </c>
      <c r="L28" s="4"/>
      <c r="M28" s="103">
        <v>2</v>
      </c>
      <c r="N28" s="1"/>
      <c r="O28" s="102"/>
      <c r="P28" s="1"/>
      <c r="Q28" s="103"/>
      <c r="R28" s="1"/>
      <c r="S28" s="101">
        <v>25</v>
      </c>
      <c r="T28" s="4"/>
      <c r="U28" s="103">
        <v>1</v>
      </c>
      <c r="V28" s="1">
        <f>'перечень МКД'!Q1982</f>
        <v>1501440</v>
      </c>
      <c r="W28" s="102"/>
      <c r="X28" s="1"/>
      <c r="Y28" s="103"/>
      <c r="Z28" s="1"/>
      <c r="AA28" s="104">
        <f t="shared" si="2"/>
        <v>58</v>
      </c>
      <c r="AB28" s="100">
        <f t="shared" si="3"/>
        <v>0</v>
      </c>
      <c r="AC28" s="99">
        <f t="shared" si="4"/>
        <v>5</v>
      </c>
      <c r="AD28" s="100">
        <f t="shared" si="5"/>
        <v>1501440</v>
      </c>
      <c r="AE28" s="99"/>
      <c r="AF28" s="100"/>
      <c r="AG28" s="99"/>
      <c r="AH28" s="100"/>
    </row>
    <row r="29" spans="1:34" s="22" customFormat="1" ht="21" customHeight="1" x14ac:dyDescent="0.2">
      <c r="A29" s="84" t="s">
        <v>180</v>
      </c>
      <c r="B29" s="51" t="s">
        <v>122</v>
      </c>
      <c r="C29" s="105">
        <v>6</v>
      </c>
      <c r="D29" s="4">
        <f>'перечень МКД'!M2044</f>
        <v>0</v>
      </c>
      <c r="E29" s="105"/>
      <c r="F29" s="4"/>
      <c r="G29" s="2"/>
      <c r="H29" s="4"/>
      <c r="I29" s="105"/>
      <c r="J29" s="4"/>
      <c r="K29" s="105">
        <v>4</v>
      </c>
      <c r="L29" s="4" t="e">
        <f>'перечень МКД'!#REF!</f>
        <v>#REF!</v>
      </c>
      <c r="M29" s="103"/>
      <c r="N29" s="1"/>
      <c r="O29" s="102"/>
      <c r="P29" s="1"/>
      <c r="Q29" s="103"/>
      <c r="R29" s="1"/>
      <c r="S29" s="105">
        <v>5</v>
      </c>
      <c r="T29" s="4" t="e">
        <f>'перечень МКД'!#REF!</f>
        <v>#REF!</v>
      </c>
      <c r="U29" s="103"/>
      <c r="V29" s="1"/>
      <c r="W29" s="102"/>
      <c r="X29" s="1"/>
      <c r="Y29" s="103"/>
      <c r="Z29" s="1"/>
      <c r="AA29" s="104">
        <f t="shared" si="2"/>
        <v>15</v>
      </c>
      <c r="AB29" s="100" t="e">
        <f t="shared" si="3"/>
        <v>#REF!</v>
      </c>
      <c r="AC29" s="99"/>
      <c r="AD29" s="100"/>
      <c r="AE29" s="99"/>
      <c r="AF29" s="100"/>
      <c r="AG29" s="99"/>
      <c r="AH29" s="100"/>
    </row>
    <row r="30" spans="1:34" s="22" customFormat="1" ht="19.5" customHeight="1" x14ac:dyDescent="0.2">
      <c r="A30" s="84" t="s">
        <v>181</v>
      </c>
      <c r="B30" s="51" t="s">
        <v>123</v>
      </c>
      <c r="C30" s="105">
        <v>9</v>
      </c>
      <c r="D30" s="4"/>
      <c r="E30" s="105">
        <v>5</v>
      </c>
      <c r="F30" s="4"/>
      <c r="G30" s="105">
        <v>1</v>
      </c>
      <c r="H30" s="4"/>
      <c r="I30" s="105">
        <v>1</v>
      </c>
      <c r="J30" s="4"/>
      <c r="K30" s="105">
        <v>27</v>
      </c>
      <c r="L30" s="4"/>
      <c r="M30" s="103">
        <v>2</v>
      </c>
      <c r="N30" s="1"/>
      <c r="O30" s="102"/>
      <c r="P30" s="1"/>
      <c r="Q30" s="103">
        <v>7</v>
      </c>
      <c r="R30" s="1"/>
      <c r="S30" s="105">
        <v>116</v>
      </c>
      <c r="T30" s="4"/>
      <c r="U30" s="103">
        <v>13</v>
      </c>
      <c r="V30" s="1"/>
      <c r="W30" s="102"/>
      <c r="X30" s="1"/>
      <c r="Y30" s="103">
        <v>15</v>
      </c>
      <c r="Z30" s="1"/>
      <c r="AA30" s="104">
        <f t="shared" si="2"/>
        <v>152</v>
      </c>
      <c r="AB30" s="100">
        <f t="shared" si="3"/>
        <v>0</v>
      </c>
      <c r="AC30" s="99">
        <f t="shared" si="4"/>
        <v>20</v>
      </c>
      <c r="AD30" s="100">
        <f t="shared" si="5"/>
        <v>0</v>
      </c>
      <c r="AE30" s="99">
        <f t="shared" si="6"/>
        <v>1</v>
      </c>
      <c r="AF30" s="100">
        <f t="shared" si="7"/>
        <v>0</v>
      </c>
      <c r="AG30" s="99">
        <f t="shared" si="8"/>
        <v>23</v>
      </c>
      <c r="AH30" s="100">
        <f t="shared" si="9"/>
        <v>0</v>
      </c>
    </row>
    <row r="31" spans="1:34" s="88" customFormat="1" ht="19.5" customHeight="1" x14ac:dyDescent="0.2">
      <c r="A31" s="86" t="s">
        <v>182</v>
      </c>
      <c r="B31" s="87" t="s">
        <v>144</v>
      </c>
      <c r="C31" s="109">
        <v>2</v>
      </c>
      <c r="D31" s="110"/>
      <c r="E31" s="109">
        <v>3</v>
      </c>
      <c r="F31" s="110"/>
      <c r="G31" s="111"/>
      <c r="H31" s="110"/>
      <c r="I31" s="109"/>
      <c r="J31" s="110"/>
      <c r="K31" s="109">
        <v>2</v>
      </c>
      <c r="L31" s="110"/>
      <c r="M31" s="112">
        <v>4</v>
      </c>
      <c r="N31" s="113"/>
      <c r="O31" s="114"/>
      <c r="P31" s="113"/>
      <c r="Q31" s="112"/>
      <c r="R31" s="113"/>
      <c r="S31" s="109">
        <v>34</v>
      </c>
      <c r="T31" s="110"/>
      <c r="U31" s="112">
        <v>7</v>
      </c>
      <c r="V31" s="113"/>
      <c r="W31" s="114"/>
      <c r="X31" s="113"/>
      <c r="Y31" s="112"/>
      <c r="Z31" s="113"/>
      <c r="AA31" s="115">
        <f t="shared" si="2"/>
        <v>38</v>
      </c>
      <c r="AB31" s="116">
        <f t="shared" si="3"/>
        <v>0</v>
      </c>
      <c r="AC31" s="117">
        <f t="shared" si="4"/>
        <v>14</v>
      </c>
      <c r="AD31" s="116">
        <f t="shared" si="5"/>
        <v>0</v>
      </c>
      <c r="AE31" s="117">
        <f t="shared" si="6"/>
        <v>0</v>
      </c>
      <c r="AF31" s="116">
        <f t="shared" si="7"/>
        <v>0</v>
      </c>
      <c r="AG31" s="117">
        <f t="shared" si="8"/>
        <v>0</v>
      </c>
      <c r="AH31" s="116">
        <f t="shared" si="9"/>
        <v>0</v>
      </c>
    </row>
    <row r="32" spans="1:34" s="22" customFormat="1" ht="18.75" customHeight="1" x14ac:dyDescent="0.2">
      <c r="A32" s="84" t="s">
        <v>183</v>
      </c>
      <c r="B32" s="51" t="s">
        <v>1174</v>
      </c>
      <c r="C32" s="105">
        <v>42</v>
      </c>
      <c r="D32" s="4"/>
      <c r="E32" s="105">
        <v>18</v>
      </c>
      <c r="F32" s="4"/>
      <c r="G32" s="2">
        <v>3</v>
      </c>
      <c r="H32" s="4"/>
      <c r="I32" s="105">
        <v>14</v>
      </c>
      <c r="J32" s="4"/>
      <c r="K32" s="105">
        <v>163</v>
      </c>
      <c r="L32" s="4"/>
      <c r="M32" s="103">
        <v>36</v>
      </c>
      <c r="N32" s="1"/>
      <c r="O32" s="102">
        <v>2</v>
      </c>
      <c r="P32" s="1"/>
      <c r="Q32" s="103">
        <v>60</v>
      </c>
      <c r="R32" s="1"/>
      <c r="S32" s="105">
        <v>691</v>
      </c>
      <c r="T32" s="4"/>
      <c r="U32" s="103">
        <v>92</v>
      </c>
      <c r="V32" s="1"/>
      <c r="W32" s="102">
        <v>9</v>
      </c>
      <c r="X32" s="1"/>
      <c r="Y32" s="103">
        <v>154</v>
      </c>
      <c r="Z32" s="1"/>
      <c r="AA32" s="104">
        <f t="shared" si="2"/>
        <v>896</v>
      </c>
      <c r="AB32" s="100">
        <f t="shared" si="3"/>
        <v>0</v>
      </c>
      <c r="AC32" s="99">
        <f t="shared" si="4"/>
        <v>146</v>
      </c>
      <c r="AD32" s="100">
        <f t="shared" si="5"/>
        <v>0</v>
      </c>
      <c r="AE32" s="99">
        <f t="shared" si="6"/>
        <v>14</v>
      </c>
      <c r="AF32" s="100">
        <f t="shared" si="7"/>
        <v>0</v>
      </c>
      <c r="AG32" s="99">
        <f t="shared" si="8"/>
        <v>228</v>
      </c>
      <c r="AH32" s="100">
        <f t="shared" si="9"/>
        <v>0</v>
      </c>
    </row>
    <row r="33" spans="1:18" ht="17.25" x14ac:dyDescent="0.3">
      <c r="A33" s="5"/>
      <c r="B33" s="6"/>
      <c r="C33" s="57"/>
      <c r="D33" s="58"/>
      <c r="E33" s="7"/>
      <c r="F33" s="57"/>
      <c r="G33" s="57"/>
      <c r="H33" s="57"/>
      <c r="I33" s="57"/>
      <c r="J33" s="58"/>
      <c r="K33" s="57"/>
      <c r="L33" s="58"/>
      <c r="M33" s="7"/>
      <c r="N33" s="57"/>
      <c r="O33" s="57"/>
      <c r="P33" s="58"/>
      <c r="Q33" s="7"/>
      <c r="R33" s="59"/>
    </row>
    <row r="34" spans="1:18" ht="18.75" x14ac:dyDescent="0.3">
      <c r="A34" s="13" t="s">
        <v>184</v>
      </c>
      <c r="B34" s="6"/>
      <c r="C34" s="57"/>
      <c r="D34" s="58"/>
      <c r="E34" s="7"/>
      <c r="F34" s="57"/>
      <c r="G34" s="57"/>
      <c r="H34" s="57"/>
      <c r="I34" s="57"/>
      <c r="J34" s="58"/>
      <c r="K34" s="57"/>
      <c r="L34" s="58"/>
      <c r="M34" s="7"/>
      <c r="N34" s="57"/>
      <c r="O34" s="57"/>
      <c r="P34" s="58"/>
      <c r="Q34" s="7"/>
      <c r="R34" s="60"/>
    </row>
    <row r="35" spans="1:18" ht="18.75" x14ac:dyDescent="0.3">
      <c r="A35" s="13" t="s">
        <v>185</v>
      </c>
      <c r="B35" s="6"/>
      <c r="C35" s="57"/>
      <c r="D35" s="58"/>
      <c r="E35" s="7"/>
      <c r="F35" s="57"/>
      <c r="G35" s="57"/>
      <c r="H35" s="57"/>
      <c r="I35" s="57"/>
      <c r="J35" s="58"/>
      <c r="K35" s="57"/>
      <c r="L35" s="58"/>
      <c r="M35" s="7"/>
      <c r="N35" s="57"/>
      <c r="O35" s="57"/>
      <c r="P35" s="58"/>
      <c r="Q35" s="7"/>
      <c r="R35" s="57"/>
    </row>
    <row r="36" spans="1:18" ht="18.75" x14ac:dyDescent="0.3">
      <c r="A36" s="13" t="s">
        <v>186</v>
      </c>
      <c r="B36" s="6"/>
      <c r="C36" s="57"/>
      <c r="D36" s="58"/>
      <c r="E36" s="7"/>
      <c r="F36" s="57"/>
      <c r="G36" s="57"/>
      <c r="H36" s="57"/>
      <c r="I36" s="57"/>
      <c r="J36" s="58"/>
      <c r="K36" s="57"/>
      <c r="L36" s="58"/>
      <c r="M36" s="7"/>
      <c r="N36" s="57"/>
      <c r="O36" s="57"/>
      <c r="P36" s="58"/>
      <c r="Q36" s="7"/>
      <c r="R36" s="57"/>
    </row>
    <row r="37" spans="1:18" ht="18.75" x14ac:dyDescent="0.3">
      <c r="A37" s="13" t="s">
        <v>187</v>
      </c>
      <c r="B37" s="6"/>
      <c r="C37" s="57"/>
      <c r="D37" s="58"/>
      <c r="E37" s="7"/>
      <c r="F37" s="57"/>
      <c r="G37" s="57"/>
      <c r="H37" s="57"/>
      <c r="I37" s="57"/>
      <c r="J37" s="58"/>
      <c r="K37" s="57"/>
      <c r="L37" s="58"/>
      <c r="M37" s="7"/>
      <c r="N37" s="57"/>
      <c r="O37" s="57"/>
      <c r="P37" s="58"/>
      <c r="Q37" s="7"/>
      <c r="R37" s="57"/>
    </row>
  </sheetData>
  <mergeCells count="24">
    <mergeCell ref="AA7:AB7"/>
    <mergeCell ref="AC7:AD7"/>
    <mergeCell ref="AE7:AF7"/>
    <mergeCell ref="AG7:AH7"/>
    <mergeCell ref="AA6:AH6"/>
    <mergeCell ref="Y7:Z7"/>
    <mergeCell ref="C7:D7"/>
    <mergeCell ref="E7:F7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A1:Z1"/>
    <mergeCell ref="A2:Z2"/>
    <mergeCell ref="A3:Z3"/>
    <mergeCell ref="A4:Z4"/>
    <mergeCell ref="C6:J6"/>
    <mergeCell ref="K6:R6"/>
    <mergeCell ref="S6:Z6"/>
  </mergeCells>
  <pageMargins left="0.7" right="0.7" top="0.75" bottom="0.75" header="0.3" footer="0.3"/>
  <pageSetup paperSize="9" scale="3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перечень МКД</vt:lpstr>
      <vt:lpstr>Лист1</vt:lpstr>
      <vt:lpstr>план.пок-ли</vt:lpstr>
      <vt:lpstr>способ форм-ия</vt:lpstr>
      <vt:lpstr>АВ1000</vt:lpstr>
      <vt:lpstr>'перечень МКД'!Область_печати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2023-03-14T08:42:31Z</cp:lastPrinted>
  <dcterms:created xsi:type="dcterms:W3CDTF">2017-09-13T06:24:17Z</dcterms:created>
  <dcterms:modified xsi:type="dcterms:W3CDTF">2023-05-25T08:17:28Z</dcterms:modified>
</cp:coreProperties>
</file>